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pivotTables/pivotTable1.xml" ContentType="application/vnd.openxmlformats-officedocument.spreadsheetml.pivot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30" windowWidth="15270" windowHeight="8190" tabRatio="668" firstSheet="1" activeTab="1"/>
  </bookViews>
  <sheets>
    <sheet name="Sheet1" sheetId="6" state="hidden" r:id="rId1"/>
    <sheet name="Rake Load" sheetId="2" r:id="rId2"/>
    <sheet name="Unloader" sheetId="3" state="hidden" r:id="rId3"/>
    <sheet name="Summary" sheetId="4" state="hidden" r:id="rId4"/>
    <sheet name="Loader" sheetId="5" state="hidden" r:id="rId5"/>
  </sheets>
  <externalReferences>
    <externalReference r:id="rId6"/>
    <externalReference r:id="rId7"/>
    <externalReference r:id="rId8"/>
  </externalReferences>
  <definedNames>
    <definedName name="_xlnm._FilterDatabase" localSheetId="1" hidden="1">'Rake Load'!$A$1:$DQ$1187</definedName>
    <definedName name="_xlnm._FilterDatabase" localSheetId="2" hidden="1">Unloader!$A$1:$CK$315</definedName>
    <definedName name="_xlnm.Print_Area" localSheetId="1">'Rake Load'!$B$1</definedName>
    <definedName name="_xlnm.Print_Area" localSheetId="2">Unloader!$A$2:$CU$246</definedName>
  </definedNames>
  <calcPr calcId="125725"/>
  <pivotCaches>
    <pivotCache cacheId="4" r:id="rId9"/>
  </pivotCaches>
</workbook>
</file>

<file path=xl/calcChain.xml><?xml version="1.0" encoding="utf-8"?>
<calcChain xmlns="http://schemas.openxmlformats.org/spreadsheetml/2006/main">
  <c r="CA28" i="2"/>
  <c r="CA29"/>
  <c r="CA20"/>
  <c r="CA52"/>
  <c r="CA51"/>
  <c r="CA50"/>
  <c r="CA49"/>
  <c r="CA48"/>
  <c r="CA47"/>
  <c r="CA46"/>
  <c r="CA43"/>
  <c r="CA40"/>
  <c r="CA39"/>
  <c r="CA36"/>
  <c r="CA34"/>
  <c r="CA33"/>
  <c r="CA31"/>
  <c r="CA30"/>
  <c r="CA25"/>
  <c r="CA26"/>
  <c r="CA27"/>
  <c r="CA24"/>
  <c r="CA19"/>
  <c r="CA16"/>
  <c r="CA17"/>
  <c r="CA18"/>
  <c r="CA9"/>
  <c r="CA10"/>
  <c r="CA11"/>
  <c r="CA12"/>
  <c r="CA13"/>
  <c r="CA14"/>
  <c r="CA15"/>
  <c r="CA3"/>
  <c r="CA4"/>
  <c r="CA5"/>
  <c r="CA6"/>
  <c r="CA7"/>
  <c r="CA8"/>
  <c r="CI233" i="3"/>
  <c r="CK233" s="1"/>
  <c r="CH233"/>
  <c r="CJ233" s="1"/>
  <c r="CG233"/>
  <c r="Q233"/>
  <c r="CD233"/>
  <c r="CE233" s="1"/>
  <c r="CC233"/>
  <c r="CB233"/>
  <c r="P233"/>
  <c r="C233"/>
  <c r="BY232"/>
  <c r="BZ232" s="1"/>
  <c r="CA232" s="1"/>
  <c r="CB232"/>
  <c r="CC232"/>
  <c r="CD232"/>
  <c r="CE232" s="1"/>
  <c r="CF232" s="1"/>
  <c r="CG232"/>
  <c r="CL232" s="1"/>
  <c r="CH232"/>
  <c r="CI232"/>
  <c r="CJ232"/>
  <c r="CK232" s="1"/>
  <c r="DP1163" i="2"/>
  <c r="DP1164"/>
  <c r="DP1165"/>
  <c r="DP1166"/>
  <c r="CL233" i="3" l="1"/>
  <c r="CF233"/>
  <c r="DL1163" i="2"/>
  <c r="DM1163"/>
  <c r="DL1164"/>
  <c r="DM1164"/>
  <c r="DL1165"/>
  <c r="DM1165"/>
  <c r="DL1166"/>
  <c r="DM1166"/>
  <c r="DI1166"/>
  <c r="DJ1166"/>
  <c r="DI1165"/>
  <c r="DJ1165"/>
  <c r="DI1164"/>
  <c r="DJ1164"/>
  <c r="DI1163"/>
  <c r="DJ1163"/>
  <c r="DF1166"/>
  <c r="DG1166"/>
  <c r="DF1165"/>
  <c r="DG1165"/>
  <c r="DF1164"/>
  <c r="DG1164"/>
  <c r="DF1163"/>
  <c r="DG1163"/>
  <c r="DC1166"/>
  <c r="DD1166"/>
  <c r="DC1165"/>
  <c r="DD1165"/>
  <c r="DC1164"/>
  <c r="DD1164"/>
  <c r="DC1163"/>
  <c r="DD1163"/>
  <c r="CZ1166"/>
  <c r="DA1166"/>
  <c r="CZ1165"/>
  <c r="DA1165"/>
  <c r="CZ1164"/>
  <c r="DA1164"/>
  <c r="CZ1163"/>
  <c r="DA1163"/>
  <c r="CW1164"/>
  <c r="CX1164"/>
  <c r="CW1165"/>
  <c r="CX1165"/>
  <c r="CW1166"/>
  <c r="CX1166"/>
  <c r="CW1163"/>
  <c r="CX1163"/>
  <c r="BX1166"/>
  <c r="BZ1166" s="1"/>
  <c r="CA1166"/>
  <c r="CC1166" s="1"/>
  <c r="BX1165"/>
  <c r="BZ1165" s="1"/>
  <c r="CA1165"/>
  <c r="CC1165" s="1"/>
  <c r="BX1164"/>
  <c r="BZ1164" s="1"/>
  <c r="CA1164"/>
  <c r="CC1164" s="1"/>
  <c r="BX1163"/>
  <c r="BZ1163" s="1"/>
  <c r="CA1163"/>
  <c r="CC1163" s="1"/>
  <c r="BS1166"/>
  <c r="BS1165"/>
  <c r="BS1164"/>
  <c r="BS1163"/>
  <c r="BU1163" s="1"/>
  <c r="BO1166"/>
  <c r="BQ1166" s="1"/>
  <c r="BO1165"/>
  <c r="BQ1165" s="1"/>
  <c r="BO1164"/>
  <c r="BQ1164" s="1"/>
  <c r="BO1163"/>
  <c r="BQ1163" s="1"/>
  <c r="BK1163"/>
  <c r="BM1163" s="1"/>
  <c r="BK1164"/>
  <c r="BM1164" s="1"/>
  <c r="BK1165"/>
  <c r="BM1165" s="1"/>
  <c r="BK1166"/>
  <c r="BL1166" s="1"/>
  <c r="BE1163"/>
  <c r="BG1163" s="1"/>
  <c r="BE1164"/>
  <c r="BG1164" s="1"/>
  <c r="BE1165"/>
  <c r="BG1165" s="1"/>
  <c r="BE1166"/>
  <c r="BF1166" s="1"/>
  <c r="AZ1163"/>
  <c r="BB1163" s="1"/>
  <c r="AZ1164"/>
  <c r="CP1164" s="1"/>
  <c r="CR1164" s="1"/>
  <c r="AZ1165"/>
  <c r="CJ1165" s="1"/>
  <c r="AZ1166"/>
  <c r="BB1166" s="1"/>
  <c r="AV1163"/>
  <c r="AW1163" s="1"/>
  <c r="AV1164"/>
  <c r="AX1164" s="1"/>
  <c r="AV1165"/>
  <c r="AX1165" s="1"/>
  <c r="AV1166"/>
  <c r="AX1166" s="1"/>
  <c r="AR1163"/>
  <c r="AT1163" s="1"/>
  <c r="AR1164"/>
  <c r="AT1164" s="1"/>
  <c r="AR1165"/>
  <c r="AT1165" s="1"/>
  <c r="AR1166"/>
  <c r="AS1166" s="1"/>
  <c r="AN1163"/>
  <c r="AP1163" s="1"/>
  <c r="AN1164"/>
  <c r="AP1164" s="1"/>
  <c r="AN1165"/>
  <c r="AP1165" s="1"/>
  <c r="AN1166"/>
  <c r="AO1166" s="1"/>
  <c r="AI1163"/>
  <c r="AK1163" s="1"/>
  <c r="AI1164"/>
  <c r="AK1164" s="1"/>
  <c r="AI1165"/>
  <c r="CG1165" s="1"/>
  <c r="AI1166"/>
  <c r="AJ1166" s="1"/>
  <c r="AD1163"/>
  <c r="AE1163" s="1"/>
  <c r="AD1164"/>
  <c r="AF1164" s="1"/>
  <c r="AD1165"/>
  <c r="AF1165" s="1"/>
  <c r="AD1166"/>
  <c r="AE1166" s="1"/>
  <c r="Z1166"/>
  <c r="AA1166" s="1"/>
  <c r="Z1165"/>
  <c r="AB1165" s="1"/>
  <c r="Z1164"/>
  <c r="AB1164" s="1"/>
  <c r="Z1163"/>
  <c r="AB1163" s="1"/>
  <c r="V1166"/>
  <c r="X1166" s="1"/>
  <c r="V1165"/>
  <c r="X1165" s="1"/>
  <c r="V1164"/>
  <c r="X1164" s="1"/>
  <c r="V1163"/>
  <c r="W1163" s="1"/>
  <c r="R1163"/>
  <c r="S1163" s="1"/>
  <c r="R1164"/>
  <c r="T1164" s="1"/>
  <c r="R1165"/>
  <c r="T1165" s="1"/>
  <c r="R1166"/>
  <c r="T1166" s="1"/>
  <c r="D1163"/>
  <c r="D1164"/>
  <c r="D1165"/>
  <c r="D1166"/>
  <c r="AO1164" l="1"/>
  <c r="S1166"/>
  <c r="T1163"/>
  <c r="AW1166"/>
  <c r="AX1163"/>
  <c r="BF1165"/>
  <c r="AP1166"/>
  <c r="AK1166"/>
  <c r="AT1166"/>
  <c r="BA1165"/>
  <c r="BL1165"/>
  <c r="CP1165"/>
  <c r="CR1165" s="1"/>
  <c r="AF1166"/>
  <c r="AJ1164"/>
  <c r="CJ1166"/>
  <c r="CJ1163"/>
  <c r="CL1163" s="1"/>
  <c r="CG1164"/>
  <c r="CI1165"/>
  <c r="CH1165"/>
  <c r="CK1165"/>
  <c r="CL1165"/>
  <c r="X1163"/>
  <c r="AB1166"/>
  <c r="AJ1165"/>
  <c r="AO1165"/>
  <c r="AS1165"/>
  <c r="BB1165"/>
  <c r="BA1164"/>
  <c r="BF1164"/>
  <c r="CD1164"/>
  <c r="CE1164" s="1"/>
  <c r="CB1165"/>
  <c r="CB1166"/>
  <c r="CG1166"/>
  <c r="CJ1164"/>
  <c r="CL1164" s="1"/>
  <c r="AF1163"/>
  <c r="AK1165"/>
  <c r="BB1164"/>
  <c r="BG1166"/>
  <c r="BM1166"/>
  <c r="CD1163"/>
  <c r="CE1163" s="1"/>
  <c r="CB1163"/>
  <c r="CP1166"/>
  <c r="CQ1166" s="1"/>
  <c r="CP1163"/>
  <c r="CR1163" s="1"/>
  <c r="CD1165"/>
  <c r="CE1165" s="1"/>
  <c r="CD1166"/>
  <c r="CE1166" s="1"/>
  <c r="CG1163"/>
  <c r="CI1163" s="1"/>
  <c r="CQ1164"/>
  <c r="BY1166"/>
  <c r="BY1165"/>
  <c r="CB1164"/>
  <c r="BY1164"/>
  <c r="BY1163"/>
  <c r="BT1166"/>
  <c r="BU1166"/>
  <c r="BT1165"/>
  <c r="BU1165"/>
  <c r="BT1164"/>
  <c r="BU1164"/>
  <c r="BT1163"/>
  <c r="BP1166"/>
  <c r="BP1165"/>
  <c r="BP1164"/>
  <c r="BP1163"/>
  <c r="BL1164"/>
  <c r="BL1163"/>
  <c r="BF1163"/>
  <c r="BA1163"/>
  <c r="BA1166"/>
  <c r="AW1165"/>
  <c r="AW1164"/>
  <c r="AS1164"/>
  <c r="AS1163"/>
  <c r="AO1163"/>
  <c r="AJ1163"/>
  <c r="AE1165"/>
  <c r="AE1164"/>
  <c r="AA1165"/>
  <c r="AA1164"/>
  <c r="AA1163"/>
  <c r="W1166"/>
  <c r="W1165"/>
  <c r="W1164"/>
  <c r="S1165"/>
  <c r="S1164"/>
  <c r="CQ1163" l="1"/>
  <c r="CQ1165"/>
  <c r="CK1163"/>
  <c r="CK1166"/>
  <c r="CL1166"/>
  <c r="CH1164"/>
  <c r="CI1164"/>
  <c r="CH1163"/>
  <c r="CR1166"/>
  <c r="CI1166"/>
  <c r="CH1166"/>
  <c r="CF1163"/>
  <c r="CF1164"/>
  <c r="CF1165"/>
  <c r="CF1166"/>
  <c r="CK1164"/>
  <c r="P232" i="3"/>
  <c r="C232"/>
  <c r="Q232"/>
  <c r="CC231"/>
  <c r="CD231"/>
  <c r="CE231" s="1"/>
  <c r="CF231" s="1"/>
  <c r="CG231"/>
  <c r="CL231" s="1"/>
  <c r="CH231"/>
  <c r="CI231"/>
  <c r="CJ231"/>
  <c r="CK231" s="1"/>
  <c r="CB231"/>
  <c r="Q231"/>
  <c r="P231"/>
  <c r="C231" l="1"/>
  <c r="CC230"/>
  <c r="CD230"/>
  <c r="CE230" s="1"/>
  <c r="CF230" s="1"/>
  <c r="CG230"/>
  <c r="CL230" s="1"/>
  <c r="CH230"/>
  <c r="CI230"/>
  <c r="CJ230"/>
  <c r="CK230" s="1"/>
  <c r="CB230"/>
  <c r="Q230"/>
  <c r="P230"/>
  <c r="C230"/>
  <c r="DP1157" i="2" l="1"/>
  <c r="DP1158"/>
  <c r="DP1159"/>
  <c r="DP1160"/>
  <c r="DP1161"/>
  <c r="DP1162"/>
  <c r="DL1157"/>
  <c r="DM1157"/>
  <c r="DL1158"/>
  <c r="DM1158"/>
  <c r="DL1159"/>
  <c r="DM1159"/>
  <c r="DL1160"/>
  <c r="DM1160"/>
  <c r="DL1161"/>
  <c r="DM1161"/>
  <c r="DL1162"/>
  <c r="DM1162"/>
  <c r="DI1162"/>
  <c r="DJ1162"/>
  <c r="DI1161"/>
  <c r="DJ1161"/>
  <c r="DI1160"/>
  <c r="DJ1160"/>
  <c r="DI1159"/>
  <c r="DJ1159"/>
  <c r="DI1158"/>
  <c r="DJ1158"/>
  <c r="DI1157"/>
  <c r="DJ1157"/>
  <c r="DF1157"/>
  <c r="DG1157"/>
  <c r="DF1158"/>
  <c r="DG1158"/>
  <c r="DF1159"/>
  <c r="DG1159"/>
  <c r="DF1160"/>
  <c r="DG1160"/>
  <c r="DF1161"/>
  <c r="DG1161"/>
  <c r="DF1162"/>
  <c r="DG1162"/>
  <c r="DC1157"/>
  <c r="DD1157"/>
  <c r="DC1158"/>
  <c r="DD1158"/>
  <c r="DC1159"/>
  <c r="DD1159"/>
  <c r="DC1160"/>
  <c r="DD1160"/>
  <c r="DC1161"/>
  <c r="DD1161"/>
  <c r="DC1162"/>
  <c r="DD1162"/>
  <c r="CZ1158"/>
  <c r="DA1158"/>
  <c r="CZ1159"/>
  <c r="DA1159"/>
  <c r="CZ1160"/>
  <c r="DA1160"/>
  <c r="CZ1161"/>
  <c r="DA1161"/>
  <c r="CZ1162"/>
  <c r="DA1162"/>
  <c r="CZ1157"/>
  <c r="DA1157"/>
  <c r="CW1158"/>
  <c r="CX1158"/>
  <c r="CW1159"/>
  <c r="CX1159"/>
  <c r="CW1160"/>
  <c r="CX1160"/>
  <c r="CW1161"/>
  <c r="CX1161"/>
  <c r="CW1162"/>
  <c r="CX1162"/>
  <c r="CW1157"/>
  <c r="CX1157"/>
  <c r="CT1157"/>
  <c r="CU1157"/>
  <c r="CT1158"/>
  <c r="CU1158"/>
  <c r="CT1159"/>
  <c r="CU1159"/>
  <c r="CT1160"/>
  <c r="CU1160"/>
  <c r="CT1161"/>
  <c r="CU1161"/>
  <c r="CT1162"/>
  <c r="CU1162"/>
  <c r="CA1146"/>
  <c r="CA1147"/>
  <c r="CA1148"/>
  <c r="CA1149"/>
  <c r="CA1150"/>
  <c r="CA1151"/>
  <c r="CA1152"/>
  <c r="CA1153"/>
  <c r="CA1154"/>
  <c r="CA1155"/>
  <c r="CA1156"/>
  <c r="CA1157"/>
  <c r="CC1157" s="1"/>
  <c r="CA1158"/>
  <c r="CB1158" s="1"/>
  <c r="CA1159"/>
  <c r="CC1159" s="1"/>
  <c r="CA1160"/>
  <c r="CC1160" s="1"/>
  <c r="CA1161"/>
  <c r="CC1161" s="1"/>
  <c r="CA1162"/>
  <c r="CC1162" s="1"/>
  <c r="CB1159"/>
  <c r="BX1162"/>
  <c r="BZ1162" s="1"/>
  <c r="BX1161"/>
  <c r="BZ1161" s="1"/>
  <c r="BX1160"/>
  <c r="BZ1160" s="1"/>
  <c r="BX1159"/>
  <c r="BY1159" s="1"/>
  <c r="BX1158"/>
  <c r="BY1158" s="1"/>
  <c r="BX1157"/>
  <c r="BY1157" s="1"/>
  <c r="BS1162"/>
  <c r="BT1162" s="1"/>
  <c r="BS1161"/>
  <c r="BT1161" s="1"/>
  <c r="BS1160"/>
  <c r="BU1160" s="1"/>
  <c r="BS1159"/>
  <c r="BU1159" s="1"/>
  <c r="BS1158"/>
  <c r="BT1158" s="1"/>
  <c r="BS1157"/>
  <c r="BT1157" s="1"/>
  <c r="BO1162"/>
  <c r="BQ1162" s="1"/>
  <c r="BO1161"/>
  <c r="BQ1161" s="1"/>
  <c r="BO1160"/>
  <c r="BP1160" s="1"/>
  <c r="BO1159"/>
  <c r="BQ1159" s="1"/>
  <c r="BO1158"/>
  <c r="BP1158" s="1"/>
  <c r="BO1157"/>
  <c r="BP1157" s="1"/>
  <c r="BK1157"/>
  <c r="BM1157" s="1"/>
  <c r="BK1158"/>
  <c r="BM1158" s="1"/>
  <c r="BK1159"/>
  <c r="BL1159" s="1"/>
  <c r="BK1160"/>
  <c r="BL1160" s="1"/>
  <c r="BK1161"/>
  <c r="BM1161" s="1"/>
  <c r="BK1162"/>
  <c r="BM1162" s="1"/>
  <c r="BE1157"/>
  <c r="BG1157" s="1"/>
  <c r="BE1158"/>
  <c r="BG1158" s="1"/>
  <c r="BE1159"/>
  <c r="BF1159" s="1"/>
  <c r="BE1160"/>
  <c r="BF1160" s="1"/>
  <c r="BE1161"/>
  <c r="BG1161" s="1"/>
  <c r="BE1162"/>
  <c r="BG1162" s="1"/>
  <c r="AZ1157"/>
  <c r="BB1157" s="1"/>
  <c r="AZ1158"/>
  <c r="BB1158" s="1"/>
  <c r="AZ1159"/>
  <c r="CJ1159" s="1"/>
  <c r="AZ1160"/>
  <c r="BA1160" s="1"/>
  <c r="AZ1161"/>
  <c r="BB1161" s="1"/>
  <c r="AZ1162"/>
  <c r="BB1162" s="1"/>
  <c r="AV1157"/>
  <c r="AX1157" s="1"/>
  <c r="AV1158"/>
  <c r="AX1158" s="1"/>
  <c r="AV1159"/>
  <c r="AW1159" s="1"/>
  <c r="AV1160"/>
  <c r="AX1160" s="1"/>
  <c r="AV1161"/>
  <c r="AX1161" s="1"/>
  <c r="AV1162"/>
  <c r="AX1162" s="1"/>
  <c r="AR1157"/>
  <c r="AT1157" s="1"/>
  <c r="AR1158"/>
  <c r="AT1158" s="1"/>
  <c r="AR1159"/>
  <c r="AS1159" s="1"/>
  <c r="AR1160"/>
  <c r="AS1160" s="1"/>
  <c r="AR1161"/>
  <c r="AT1161" s="1"/>
  <c r="AR1162"/>
  <c r="AT1162" s="1"/>
  <c r="AN1157"/>
  <c r="AP1157" s="1"/>
  <c r="AN1158"/>
  <c r="AP1158" s="1"/>
  <c r="AN1159"/>
  <c r="AO1159" s="1"/>
  <c r="AN1160"/>
  <c r="AO1160" s="1"/>
  <c r="AN1161"/>
  <c r="AP1161" s="1"/>
  <c r="AN1162"/>
  <c r="AP1162" s="1"/>
  <c r="AI1157"/>
  <c r="AK1157" s="1"/>
  <c r="AI1158"/>
  <c r="AK1158" s="1"/>
  <c r="AI1159"/>
  <c r="AJ1159" s="1"/>
  <c r="AI1160"/>
  <c r="AJ1160" s="1"/>
  <c r="AI1161"/>
  <c r="AK1161" s="1"/>
  <c r="AI1162"/>
  <c r="AK1162" s="1"/>
  <c r="AD1157"/>
  <c r="AF1157" s="1"/>
  <c r="AD1158"/>
  <c r="AF1158" s="1"/>
  <c r="AD1159"/>
  <c r="AE1159" s="1"/>
  <c r="AD1160"/>
  <c r="AE1160" s="1"/>
  <c r="AD1161"/>
  <c r="AF1161" s="1"/>
  <c r="AD1162"/>
  <c r="AF1162" s="1"/>
  <c r="Z1157"/>
  <c r="AA1157" s="1"/>
  <c r="Z1158"/>
  <c r="AB1158" s="1"/>
  <c r="Z1159"/>
  <c r="AB1159" s="1"/>
  <c r="Z1160"/>
  <c r="AA1160" s="1"/>
  <c r="Z1161"/>
  <c r="AA1161" s="1"/>
  <c r="Z1162"/>
  <c r="AB1162" s="1"/>
  <c r="V1162"/>
  <c r="W1162" s="1"/>
  <c r="V1161"/>
  <c r="W1161" s="1"/>
  <c r="V1160"/>
  <c r="X1160" s="1"/>
  <c r="V1159"/>
  <c r="X1159" s="1"/>
  <c r="V1158"/>
  <c r="W1158" s="1"/>
  <c r="V1157"/>
  <c r="W1157" s="1"/>
  <c r="R1157"/>
  <c r="T1157" s="1"/>
  <c r="R1158"/>
  <c r="T1158" s="1"/>
  <c r="R1159"/>
  <c r="T1159" s="1"/>
  <c r="R1160"/>
  <c r="S1160" s="1"/>
  <c r="R1161"/>
  <c r="T1161" s="1"/>
  <c r="R1162"/>
  <c r="T1162" s="1"/>
  <c r="D1157"/>
  <c r="D1158"/>
  <c r="D1159"/>
  <c r="D1160"/>
  <c r="D1161"/>
  <c r="D1162"/>
  <c r="DP1152"/>
  <c r="DP1153"/>
  <c r="DP1154"/>
  <c r="DP1155"/>
  <c r="DP1156"/>
  <c r="DL1152"/>
  <c r="DM1152"/>
  <c r="DL1153"/>
  <c r="DM1153"/>
  <c r="DL1154"/>
  <c r="DM1154"/>
  <c r="DL1155"/>
  <c r="DM1155"/>
  <c r="DL1156"/>
  <c r="DM1156"/>
  <c r="DI1156"/>
  <c r="DJ1156"/>
  <c r="DI1155"/>
  <c r="DJ1155"/>
  <c r="DI1154"/>
  <c r="DJ1154"/>
  <c r="DI1153"/>
  <c r="DJ1153"/>
  <c r="DI1152"/>
  <c r="DJ1152"/>
  <c r="DF1153"/>
  <c r="DG1153"/>
  <c r="DF1154"/>
  <c r="DG1154"/>
  <c r="DF1155"/>
  <c r="DG1155"/>
  <c r="DF1156"/>
  <c r="DG1156"/>
  <c r="DF1152"/>
  <c r="DG1152"/>
  <c r="DC1156"/>
  <c r="DD1156"/>
  <c r="DC1155"/>
  <c r="DD1155"/>
  <c r="DC1154"/>
  <c r="DD1154"/>
  <c r="DC1153"/>
  <c r="DD1153"/>
  <c r="DC1152"/>
  <c r="DD1152"/>
  <c r="CZ1152"/>
  <c r="DA1152"/>
  <c r="CZ1153"/>
  <c r="DA1153"/>
  <c r="CZ1154"/>
  <c r="DA1154"/>
  <c r="CZ1155"/>
  <c r="DA1155"/>
  <c r="CZ1156"/>
  <c r="DA1156"/>
  <c r="CW1152"/>
  <c r="CX1152"/>
  <c r="CW1153"/>
  <c r="CX1153"/>
  <c r="CW1154"/>
  <c r="CX1154"/>
  <c r="CW1155"/>
  <c r="CX1155"/>
  <c r="CW1156"/>
  <c r="CX1156"/>
  <c r="CT1152"/>
  <c r="CU1152"/>
  <c r="CT1153"/>
  <c r="CU1153"/>
  <c r="CT1154"/>
  <c r="CU1154"/>
  <c r="CT1155"/>
  <c r="CU1155"/>
  <c r="CT1156"/>
  <c r="CU1156"/>
  <c r="BX1156"/>
  <c r="BZ1156" s="1"/>
  <c r="BX1155"/>
  <c r="BZ1155" s="1"/>
  <c r="BX1154"/>
  <c r="BZ1154" s="1"/>
  <c r="BX1153"/>
  <c r="BY1153" s="1"/>
  <c r="BX1152"/>
  <c r="BZ1152" s="1"/>
  <c r="BS1156"/>
  <c r="BU1156" s="1"/>
  <c r="BS1155"/>
  <c r="BU1155" s="1"/>
  <c r="BS1154"/>
  <c r="BU1154" s="1"/>
  <c r="BS1153"/>
  <c r="BT1153" s="1"/>
  <c r="BS1152"/>
  <c r="BU1152" s="1"/>
  <c r="BO1156"/>
  <c r="BQ1156" s="1"/>
  <c r="BO1155"/>
  <c r="BQ1155" s="1"/>
  <c r="BO1154"/>
  <c r="BQ1154" s="1"/>
  <c r="BO1153"/>
  <c r="BQ1153" s="1"/>
  <c r="BO1152"/>
  <c r="BQ1152" s="1"/>
  <c r="BK1152"/>
  <c r="BM1152" s="1"/>
  <c r="BK1153"/>
  <c r="BM1153" s="1"/>
  <c r="BK1154"/>
  <c r="BM1154" s="1"/>
  <c r="BK1155"/>
  <c r="BL1155" s="1"/>
  <c r="BK1156"/>
  <c r="BM1156" s="1"/>
  <c r="BE1152"/>
  <c r="BG1152" s="1"/>
  <c r="BE1153"/>
  <c r="BG1153" s="1"/>
  <c r="BE1154"/>
  <c r="BG1154" s="1"/>
  <c r="BE1155"/>
  <c r="BF1155" s="1"/>
  <c r="BE1156"/>
  <c r="BG1156" s="1"/>
  <c r="AZ1152"/>
  <c r="BB1152" s="1"/>
  <c r="AZ1153"/>
  <c r="BB1153" s="1"/>
  <c r="AZ1154"/>
  <c r="CP1154" s="1"/>
  <c r="CR1154" s="1"/>
  <c r="AZ1155"/>
  <c r="BA1155" s="1"/>
  <c r="AZ1156"/>
  <c r="BB1156" s="1"/>
  <c r="AV1152"/>
  <c r="AX1152" s="1"/>
  <c r="AV1153"/>
  <c r="AX1153" s="1"/>
  <c r="AV1154"/>
  <c r="AX1154" s="1"/>
  <c r="AV1155"/>
  <c r="AW1155" s="1"/>
  <c r="AV1156"/>
  <c r="AX1156" s="1"/>
  <c r="AR1152"/>
  <c r="AT1152" s="1"/>
  <c r="AR1153"/>
  <c r="AT1153" s="1"/>
  <c r="AR1154"/>
  <c r="AT1154" s="1"/>
  <c r="AR1155"/>
  <c r="AS1155" s="1"/>
  <c r="AR1156"/>
  <c r="AT1156" s="1"/>
  <c r="AN1152"/>
  <c r="AP1152" s="1"/>
  <c r="AN1153"/>
  <c r="AP1153" s="1"/>
  <c r="AN1154"/>
  <c r="AP1154" s="1"/>
  <c r="AN1155"/>
  <c r="AO1155" s="1"/>
  <c r="AN1156"/>
  <c r="AP1156" s="1"/>
  <c r="AI1152"/>
  <c r="AK1152" s="1"/>
  <c r="AI1153"/>
  <c r="AK1153" s="1"/>
  <c r="AI1154"/>
  <c r="AK1154" s="1"/>
  <c r="AI1155"/>
  <c r="AJ1155" s="1"/>
  <c r="AI1156"/>
  <c r="AK1156" s="1"/>
  <c r="AD1152"/>
  <c r="AF1152" s="1"/>
  <c r="AD1153"/>
  <c r="AF1153" s="1"/>
  <c r="AD1154"/>
  <c r="AF1154" s="1"/>
  <c r="AD1155"/>
  <c r="AE1155" s="1"/>
  <c r="AD1156"/>
  <c r="AF1156" s="1"/>
  <c r="BZ1153" l="1"/>
  <c r="AW1158"/>
  <c r="BL1154"/>
  <c r="AJ1154"/>
  <c r="CG1158"/>
  <c r="CI1158" s="1"/>
  <c r="BA1154"/>
  <c r="CB1161"/>
  <c r="AS1154"/>
  <c r="BG1160"/>
  <c r="BM1159"/>
  <c r="CG1161"/>
  <c r="CH1161" s="1"/>
  <c r="CJ1157"/>
  <c r="CK1157" s="1"/>
  <c r="AK1160"/>
  <c r="AE1154"/>
  <c r="AO1154"/>
  <c r="AW1154"/>
  <c r="BF1154"/>
  <c r="BU1153"/>
  <c r="CG1152"/>
  <c r="CI1152" s="1"/>
  <c r="BA1159"/>
  <c r="CG1154"/>
  <c r="CH1154" s="1"/>
  <c r="CB1160"/>
  <c r="CB1157"/>
  <c r="AP1159"/>
  <c r="CJ1156"/>
  <c r="CL1156" s="1"/>
  <c r="S1159"/>
  <c r="X1157"/>
  <c r="CD1159"/>
  <c r="CE1159" s="1"/>
  <c r="AT1160"/>
  <c r="BQ1157"/>
  <c r="CP1162"/>
  <c r="CR1162" s="1"/>
  <c r="CG1160"/>
  <c r="CI1160" s="1"/>
  <c r="CP1157"/>
  <c r="CR1157" s="1"/>
  <c r="CJ1152"/>
  <c r="CL1152" s="1"/>
  <c r="X1158"/>
  <c r="X1161"/>
  <c r="AB1161"/>
  <c r="AT1159"/>
  <c r="AW1162"/>
  <c r="BQ1158"/>
  <c r="CK1159"/>
  <c r="CL1159"/>
  <c r="CP1155"/>
  <c r="CQ1155" s="1"/>
  <c r="CG1155"/>
  <c r="CI1155" s="1"/>
  <c r="CI1154"/>
  <c r="CJ1153"/>
  <c r="CL1153" s="1"/>
  <c r="AB1160"/>
  <c r="AK1159"/>
  <c r="AX1159"/>
  <c r="BG1159"/>
  <c r="CG1162"/>
  <c r="CI1162" s="1"/>
  <c r="CJ1160"/>
  <c r="CK1160" s="1"/>
  <c r="CD1160"/>
  <c r="CG1159"/>
  <c r="CJ1158"/>
  <c r="CK1158" s="1"/>
  <c r="CD1158"/>
  <c r="CD1157"/>
  <c r="CE1157" s="1"/>
  <c r="BB1154"/>
  <c r="CD1153"/>
  <c r="CF1153" s="1"/>
  <c r="CD1155"/>
  <c r="CF1155" s="1"/>
  <c r="CG1156"/>
  <c r="CI1156" s="1"/>
  <c r="CJ1155"/>
  <c r="CJ1154"/>
  <c r="CP1153"/>
  <c r="CR1153" s="1"/>
  <c r="CP1152"/>
  <c r="CQ1152" s="1"/>
  <c r="AF1159"/>
  <c r="AP1160"/>
  <c r="BB1159"/>
  <c r="BM1160"/>
  <c r="BQ1160"/>
  <c r="BU1157"/>
  <c r="BU1162"/>
  <c r="BZ1158"/>
  <c r="CJ1162"/>
  <c r="CK1162" s="1"/>
  <c r="CP1161"/>
  <c r="CR1161" s="1"/>
  <c r="CP1160"/>
  <c r="CR1160" s="1"/>
  <c r="CP1159"/>
  <c r="CR1159" s="1"/>
  <c r="CP1158"/>
  <c r="CQ1158" s="1"/>
  <c r="CG1157"/>
  <c r="CG1153"/>
  <c r="CD1162"/>
  <c r="AF1155"/>
  <c r="AK1155"/>
  <c r="AP1155"/>
  <c r="AT1155"/>
  <c r="AX1155"/>
  <c r="BB1155"/>
  <c r="BG1155"/>
  <c r="BM1155"/>
  <c r="CD1152"/>
  <c r="CF1152" s="1"/>
  <c r="CD1156"/>
  <c r="CF1156" s="1"/>
  <c r="CP1156"/>
  <c r="CR1156" s="1"/>
  <c r="T1160"/>
  <c r="AB1157"/>
  <c r="AF1160"/>
  <c r="BB1160"/>
  <c r="BU1158"/>
  <c r="BU1161"/>
  <c r="BZ1157"/>
  <c r="BZ1159"/>
  <c r="CJ1161"/>
  <c r="CD1161"/>
  <c r="CE1161" s="1"/>
  <c r="CC1158"/>
  <c r="CB1162"/>
  <c r="BY1162"/>
  <c r="BY1161"/>
  <c r="BY1160"/>
  <c r="BT1160"/>
  <c r="BT1159"/>
  <c r="BP1162"/>
  <c r="BP1161"/>
  <c r="BP1159"/>
  <c r="BL1162"/>
  <c r="BL1158"/>
  <c r="BL1161"/>
  <c r="BL1157"/>
  <c r="BF1162"/>
  <c r="BF1158"/>
  <c r="BF1161"/>
  <c r="BF1157"/>
  <c r="BA1162"/>
  <c r="BA1158"/>
  <c r="BA1161"/>
  <c r="BA1157"/>
  <c r="AW1161"/>
  <c r="AW1157"/>
  <c r="AW1160"/>
  <c r="AS1162"/>
  <c r="AS1158"/>
  <c r="AS1161"/>
  <c r="AS1157"/>
  <c r="AO1162"/>
  <c r="AO1158"/>
  <c r="AO1161"/>
  <c r="AO1157"/>
  <c r="AJ1162"/>
  <c r="AJ1158"/>
  <c r="AJ1161"/>
  <c r="AJ1157"/>
  <c r="AE1162"/>
  <c r="AE1158"/>
  <c r="AE1161"/>
  <c r="AE1157"/>
  <c r="AA1159"/>
  <c r="AA1162"/>
  <c r="AA1158"/>
  <c r="X1162"/>
  <c r="W1160"/>
  <c r="W1159"/>
  <c r="S1162"/>
  <c r="S1158"/>
  <c r="S1161"/>
  <c r="S1157"/>
  <c r="CQ1154"/>
  <c r="BY1156"/>
  <c r="BY1155"/>
  <c r="BY1154"/>
  <c r="BY1152"/>
  <c r="BT1156"/>
  <c r="BT1155"/>
  <c r="CD1154"/>
  <c r="CF1154" s="1"/>
  <c r="BT1154"/>
  <c r="BT1152"/>
  <c r="BP1156"/>
  <c r="BP1155"/>
  <c r="BP1154"/>
  <c r="BP1153"/>
  <c r="BP1152"/>
  <c r="BL1153"/>
  <c r="BL1156"/>
  <c r="BL1152"/>
  <c r="BF1153"/>
  <c r="BF1156"/>
  <c r="BF1152"/>
  <c r="BA1153"/>
  <c r="BA1156"/>
  <c r="BA1152"/>
  <c r="AW1153"/>
  <c r="AW1156"/>
  <c r="AW1152"/>
  <c r="AS1153"/>
  <c r="AS1156"/>
  <c r="AS1152"/>
  <c r="AO1153"/>
  <c r="AO1156"/>
  <c r="AO1152"/>
  <c r="AJ1153"/>
  <c r="AJ1156"/>
  <c r="AJ1152"/>
  <c r="AE1153"/>
  <c r="AE1156"/>
  <c r="AE1152"/>
  <c r="CH1160" l="1"/>
  <c r="CF1159"/>
  <c r="CK1152"/>
  <c r="CL1158"/>
  <c r="CQ1162"/>
  <c r="CH1158"/>
  <c r="CL1157"/>
  <c r="CQ1159"/>
  <c r="CE1152"/>
  <c r="CR1155"/>
  <c r="CK1153"/>
  <c r="CL1162"/>
  <c r="CR1158"/>
  <c r="CH1152"/>
  <c r="CK1156"/>
  <c r="CI1161"/>
  <c r="CH1156"/>
  <c r="CR1152"/>
  <c r="CE1156"/>
  <c r="CQ1160"/>
  <c r="CH1155"/>
  <c r="CQ1161"/>
  <c r="CQ1157"/>
  <c r="CE1155"/>
  <c r="CQ1153"/>
  <c r="CL1160"/>
  <c r="CH1153"/>
  <c r="CI1153"/>
  <c r="CE1160"/>
  <c r="CF1160"/>
  <c r="CK1161"/>
  <c r="CL1161"/>
  <c r="CE1162"/>
  <c r="CF1162"/>
  <c r="CL1155"/>
  <c r="CK1155"/>
  <c r="CI1159"/>
  <c r="CH1159"/>
  <c r="CE1153"/>
  <c r="CQ1156"/>
  <c r="CH1162"/>
  <c r="CK1154"/>
  <c r="CL1154"/>
  <c r="CI1157"/>
  <c r="CH1157"/>
  <c r="CE1158"/>
  <c r="CF1158"/>
  <c r="CF1157"/>
  <c r="CF1161"/>
  <c r="CE1154"/>
  <c r="Z1156" l="1"/>
  <c r="AB1156" s="1"/>
  <c r="Z1155"/>
  <c r="AB1155" s="1"/>
  <c r="Z1154"/>
  <c r="AB1154" s="1"/>
  <c r="Z1153"/>
  <c r="AA1153" s="1"/>
  <c r="Z1152"/>
  <c r="AB1152" s="1"/>
  <c r="V1156"/>
  <c r="X1156" s="1"/>
  <c r="V1155"/>
  <c r="X1155" s="1"/>
  <c r="V1154"/>
  <c r="X1154" s="1"/>
  <c r="V1153"/>
  <c r="W1153" s="1"/>
  <c r="AB1153" l="1"/>
  <c r="X1153"/>
  <c r="AA1156"/>
  <c r="AA1155"/>
  <c r="AA1154"/>
  <c r="AA1152"/>
  <c r="W1156"/>
  <c r="W1155"/>
  <c r="W1154"/>
  <c r="CB1152"/>
  <c r="CC1152"/>
  <c r="CB1153"/>
  <c r="CC1153"/>
  <c r="CB1154"/>
  <c r="CC1154"/>
  <c r="CB1155"/>
  <c r="CC1155"/>
  <c r="CB1156"/>
  <c r="CC1156"/>
  <c r="V1152"/>
  <c r="X1152" s="1"/>
  <c r="R1152"/>
  <c r="T1152" s="1"/>
  <c r="R1153"/>
  <c r="T1153" s="1"/>
  <c r="R1154"/>
  <c r="T1154" s="1"/>
  <c r="R1155"/>
  <c r="S1155" s="1"/>
  <c r="R1156"/>
  <c r="T1156" s="1"/>
  <c r="D1152"/>
  <c r="D1153"/>
  <c r="D1154"/>
  <c r="D1155"/>
  <c r="D1156"/>
  <c r="CC229" i="3"/>
  <c r="CD229"/>
  <c r="CE229" s="1"/>
  <c r="CF229" s="1"/>
  <c r="CG229"/>
  <c r="CJ229" s="1"/>
  <c r="CK229" s="1"/>
  <c r="CH229"/>
  <c r="CI229"/>
  <c r="CA229"/>
  <c r="BZ229"/>
  <c r="BY229"/>
  <c r="CB229"/>
  <c r="Q229"/>
  <c r="P229"/>
  <c r="DP1146" i="2"/>
  <c r="DP1147"/>
  <c r="DP1148"/>
  <c r="DP1149"/>
  <c r="DP1150"/>
  <c r="DP1151"/>
  <c r="DL1146"/>
  <c r="DM1146"/>
  <c r="DL1147"/>
  <c r="DM1147"/>
  <c r="DL1148"/>
  <c r="DM1148"/>
  <c r="DL1149"/>
  <c r="DM1149"/>
  <c r="DL1150"/>
  <c r="DM1150"/>
  <c r="DL1151"/>
  <c r="DM1151"/>
  <c r="DI1151"/>
  <c r="DJ1151"/>
  <c r="DI1150"/>
  <c r="DJ1150"/>
  <c r="DI1149"/>
  <c r="DJ1149"/>
  <c r="DI1148"/>
  <c r="DJ1148"/>
  <c r="DI1147"/>
  <c r="DJ1147"/>
  <c r="DI1146"/>
  <c r="DJ1146"/>
  <c r="DF1146"/>
  <c r="DG1146"/>
  <c r="DF1147"/>
  <c r="DG1147"/>
  <c r="DF1148"/>
  <c r="DG1148"/>
  <c r="DF1149"/>
  <c r="DG1149"/>
  <c r="DF1150"/>
  <c r="DG1150"/>
  <c r="DF1151"/>
  <c r="DG1151"/>
  <c r="DC1151"/>
  <c r="DD1151"/>
  <c r="DC1150"/>
  <c r="DD1150"/>
  <c r="DC1149"/>
  <c r="DD1149"/>
  <c r="DC1148"/>
  <c r="DD1148"/>
  <c r="DC1147"/>
  <c r="DD1147"/>
  <c r="DC1146"/>
  <c r="DD1146"/>
  <c r="CZ1151"/>
  <c r="DA1151"/>
  <c r="CZ1150"/>
  <c r="DA1150"/>
  <c r="CZ1149"/>
  <c r="DA1149"/>
  <c r="CZ1148"/>
  <c r="DA1148"/>
  <c r="CZ1147"/>
  <c r="DA1147"/>
  <c r="CZ1146"/>
  <c r="DA1146"/>
  <c r="CW1151"/>
  <c r="CX1151"/>
  <c r="CW1150"/>
  <c r="CX1150"/>
  <c r="CW1149"/>
  <c r="CX1149"/>
  <c r="CW1148"/>
  <c r="CX1148"/>
  <c r="CW1147"/>
  <c r="CX1147"/>
  <c r="CW1146"/>
  <c r="CX1146"/>
  <c r="CT1146"/>
  <c r="CU1146"/>
  <c r="CT1147"/>
  <c r="CU1147"/>
  <c r="CT1148"/>
  <c r="CU1148"/>
  <c r="CT1149"/>
  <c r="CU1149"/>
  <c r="CT1150"/>
  <c r="CU1150"/>
  <c r="CT1151"/>
  <c r="CU1151"/>
  <c r="BX1151"/>
  <c r="BY1151" s="1"/>
  <c r="BX1150"/>
  <c r="BZ1150" s="1"/>
  <c r="BX1149"/>
  <c r="BY1149" s="1"/>
  <c r="BX1148"/>
  <c r="BZ1148" s="1"/>
  <c r="BX1147"/>
  <c r="BZ1147" s="1"/>
  <c r="BX1146"/>
  <c r="BY1146" s="1"/>
  <c r="BS1151"/>
  <c r="BS1150"/>
  <c r="BU1150" s="1"/>
  <c r="BS1149"/>
  <c r="BS1148"/>
  <c r="BT1148" s="1"/>
  <c r="BS1147"/>
  <c r="BU1147" s="1"/>
  <c r="BS1146"/>
  <c r="BU1146" s="1"/>
  <c r="BO1151"/>
  <c r="BQ1151" s="1"/>
  <c r="BO1150"/>
  <c r="BP1150" s="1"/>
  <c r="BO1149"/>
  <c r="BP1149" s="1"/>
  <c r="BO1148"/>
  <c r="BP1148" s="1"/>
  <c r="BO1147"/>
  <c r="BQ1147" s="1"/>
  <c r="BO1146"/>
  <c r="BQ1146" s="1"/>
  <c r="BK1146"/>
  <c r="BL1146" s="1"/>
  <c r="BK1147"/>
  <c r="BM1147" s="1"/>
  <c r="BK1148"/>
  <c r="BM1148" s="1"/>
  <c r="BK1149"/>
  <c r="BM1149" s="1"/>
  <c r="BK1150"/>
  <c r="BL1150" s="1"/>
  <c r="BK1151"/>
  <c r="BM1151" s="1"/>
  <c r="BE1146"/>
  <c r="BG1146" s="1"/>
  <c r="BE1147"/>
  <c r="BG1147" s="1"/>
  <c r="BE1148"/>
  <c r="BG1148" s="1"/>
  <c r="BE1149"/>
  <c r="BF1149" s="1"/>
  <c r="BE1150"/>
  <c r="BG1150" s="1"/>
  <c r="BE1151"/>
  <c r="BG1151" s="1"/>
  <c r="AZ1146"/>
  <c r="BB1146" s="1"/>
  <c r="AZ1147"/>
  <c r="BB1147" s="1"/>
  <c r="AZ1148"/>
  <c r="CJ1148" s="1"/>
  <c r="AZ1149"/>
  <c r="BA1149" s="1"/>
  <c r="AZ1150"/>
  <c r="BB1150" s="1"/>
  <c r="AZ1151"/>
  <c r="BB1151" s="1"/>
  <c r="AV1146"/>
  <c r="AX1146" s="1"/>
  <c r="AV1147"/>
  <c r="AX1147" s="1"/>
  <c r="AV1148"/>
  <c r="AW1148" s="1"/>
  <c r="AV1149"/>
  <c r="AW1149" s="1"/>
  <c r="AV1150"/>
  <c r="AX1150" s="1"/>
  <c r="AV1151"/>
  <c r="AX1151" s="1"/>
  <c r="AR1146"/>
  <c r="AT1146" s="1"/>
  <c r="AR1147"/>
  <c r="AT1147" s="1"/>
  <c r="AR1148"/>
  <c r="AT1148" s="1"/>
  <c r="AR1149"/>
  <c r="AS1149" s="1"/>
  <c r="AR1150"/>
  <c r="AT1150" s="1"/>
  <c r="AR1151"/>
  <c r="AT1151" s="1"/>
  <c r="AN1146"/>
  <c r="AP1146" s="1"/>
  <c r="AN1147"/>
  <c r="AP1147" s="1"/>
  <c r="AN1148"/>
  <c r="AP1148" s="1"/>
  <c r="AN1149"/>
  <c r="AO1149" s="1"/>
  <c r="AN1150"/>
  <c r="AP1150" s="1"/>
  <c r="AN1151"/>
  <c r="AP1151" s="1"/>
  <c r="AI1146"/>
  <c r="AK1146" s="1"/>
  <c r="AI1147"/>
  <c r="AK1147" s="1"/>
  <c r="AI1148"/>
  <c r="CG1148" s="1"/>
  <c r="CI1148" s="1"/>
  <c r="AI1149"/>
  <c r="AJ1149" s="1"/>
  <c r="AI1150"/>
  <c r="AK1150" s="1"/>
  <c r="AI1151"/>
  <c r="AK1151" s="1"/>
  <c r="AD1146"/>
  <c r="AF1146" s="1"/>
  <c r="AD1147"/>
  <c r="AF1147" s="1"/>
  <c r="AD1148"/>
  <c r="AD1149"/>
  <c r="AE1149" s="1"/>
  <c r="AD1150"/>
  <c r="AF1150" s="1"/>
  <c r="AD1151"/>
  <c r="AF1151" s="1"/>
  <c r="Z1147"/>
  <c r="AA1147" s="1"/>
  <c r="Z1148"/>
  <c r="AA1148" s="1"/>
  <c r="Z1149"/>
  <c r="AA1149" s="1"/>
  <c r="Z1150"/>
  <c r="AA1150" s="1"/>
  <c r="Z1151"/>
  <c r="AA1151" s="1"/>
  <c r="Z1146"/>
  <c r="AA1146" s="1"/>
  <c r="V1151"/>
  <c r="W1151" s="1"/>
  <c r="V1150"/>
  <c r="X1150" s="1"/>
  <c r="V1149"/>
  <c r="X1149" s="1"/>
  <c r="V1148"/>
  <c r="X1148" s="1"/>
  <c r="V1147"/>
  <c r="X1147" s="1"/>
  <c r="V1146"/>
  <c r="X1146" s="1"/>
  <c r="R1146"/>
  <c r="S1146" s="1"/>
  <c r="R1147"/>
  <c r="T1147" s="1"/>
  <c r="R1148"/>
  <c r="T1148" s="1"/>
  <c r="R1149"/>
  <c r="T1149" s="1"/>
  <c r="R1150"/>
  <c r="S1150" s="1"/>
  <c r="R1151"/>
  <c r="T1151" s="1"/>
  <c r="D1146"/>
  <c r="D1147"/>
  <c r="D1148"/>
  <c r="D1149"/>
  <c r="D1150"/>
  <c r="D1151"/>
  <c r="CD1148" l="1"/>
  <c r="CF1148" s="1"/>
  <c r="BM1150"/>
  <c r="CJ1151"/>
  <c r="CL1151" s="1"/>
  <c r="S1154"/>
  <c r="T1150"/>
  <c r="AB1150"/>
  <c r="CG1146"/>
  <c r="CI1146" s="1"/>
  <c r="AS1148"/>
  <c r="AB1151"/>
  <c r="AF1149"/>
  <c r="AX1148"/>
  <c r="BA1148"/>
  <c r="AP1149"/>
  <c r="BZ1146"/>
  <c r="BZ1149"/>
  <c r="BB1148"/>
  <c r="X1151"/>
  <c r="AF1148"/>
  <c r="AJ1148"/>
  <c r="AX1149"/>
  <c r="BG1149"/>
  <c r="BU1148"/>
  <c r="AB1147"/>
  <c r="AK1148"/>
  <c r="S1153"/>
  <c r="AB1149"/>
  <c r="CG1151"/>
  <c r="CH1151" s="1"/>
  <c r="CK1148"/>
  <c r="CL1148"/>
  <c r="AB1148"/>
  <c r="AB1146"/>
  <c r="CD1149"/>
  <c r="CF1149" s="1"/>
  <c r="CG1150"/>
  <c r="CI1150" s="1"/>
  <c r="CJ1149"/>
  <c r="CG1147"/>
  <c r="S1149"/>
  <c r="T1146"/>
  <c r="AK1149"/>
  <c r="AO1148"/>
  <c r="BB1149"/>
  <c r="BF1148"/>
  <c r="BL1149"/>
  <c r="BM1146"/>
  <c r="BQ1148"/>
  <c r="BQ1150"/>
  <c r="CD1147"/>
  <c r="CF1147" s="1"/>
  <c r="CD1151"/>
  <c r="CE1151" s="1"/>
  <c r="BZ1151"/>
  <c r="CJ1150"/>
  <c r="CP1148"/>
  <c r="CR1148" s="1"/>
  <c r="CH1148"/>
  <c r="CJ1146"/>
  <c r="CG1149"/>
  <c r="CJ1147"/>
  <c r="CL1147" s="1"/>
  <c r="AE1148"/>
  <c r="AT1149"/>
  <c r="BQ1149"/>
  <c r="CD1150"/>
  <c r="CF1150" s="1"/>
  <c r="CP1151"/>
  <c r="CR1151" s="1"/>
  <c r="CP1150"/>
  <c r="CR1150" s="1"/>
  <c r="CP1149"/>
  <c r="CQ1149" s="1"/>
  <c r="CP1147"/>
  <c r="CR1147" s="1"/>
  <c r="CP1146"/>
  <c r="CR1146" s="1"/>
  <c r="T1155"/>
  <c r="W1152"/>
  <c r="S1156"/>
  <c r="S1152"/>
  <c r="CL229" i="3"/>
  <c r="CK1151" i="2"/>
  <c r="BY1150"/>
  <c r="BY1148"/>
  <c r="BY1147"/>
  <c r="BT1151"/>
  <c r="BU1151"/>
  <c r="BT1150"/>
  <c r="BT1149"/>
  <c r="BU1149"/>
  <c r="BT1147"/>
  <c r="CD1146"/>
  <c r="CF1146" s="1"/>
  <c r="BT1146"/>
  <c r="BP1151"/>
  <c r="BP1147"/>
  <c r="BP1146"/>
  <c r="BL1148"/>
  <c r="BL1151"/>
  <c r="BL1147"/>
  <c r="BF1151"/>
  <c r="BF1147"/>
  <c r="BF1150"/>
  <c r="BF1146"/>
  <c r="BA1151"/>
  <c r="BA1147"/>
  <c r="BA1150"/>
  <c r="BA1146"/>
  <c r="AW1151"/>
  <c r="AW1147"/>
  <c r="AW1150"/>
  <c r="AW1146"/>
  <c r="AS1151"/>
  <c r="AS1147"/>
  <c r="AS1150"/>
  <c r="AS1146"/>
  <c r="AO1151"/>
  <c r="AO1147"/>
  <c r="AO1150"/>
  <c r="AO1146"/>
  <c r="AJ1151"/>
  <c r="AJ1147"/>
  <c r="AJ1150"/>
  <c r="AJ1146"/>
  <c r="AE1151"/>
  <c r="AE1147"/>
  <c r="AE1150"/>
  <c r="AE1146"/>
  <c r="W1150"/>
  <c r="W1149"/>
  <c r="W1148"/>
  <c r="W1147"/>
  <c r="W1146"/>
  <c r="S1151"/>
  <c r="S1147"/>
  <c r="S1148"/>
  <c r="CE1148" l="1"/>
  <c r="CE1149"/>
  <c r="CQ1147"/>
  <c r="CQ1151"/>
  <c r="CF1151"/>
  <c r="CH1146"/>
  <c r="CE1147"/>
  <c r="CE1150"/>
  <c r="CK1147"/>
  <c r="CI1151"/>
  <c r="CH1150"/>
  <c r="CQ1150"/>
  <c r="CL1149"/>
  <c r="CK1149"/>
  <c r="CH1147"/>
  <c r="CI1147"/>
  <c r="CL1146"/>
  <c r="CK1146"/>
  <c r="CR1149"/>
  <c r="CQ1148"/>
  <c r="CQ1146"/>
  <c r="CI1149"/>
  <c r="CH1149"/>
  <c r="CL1150"/>
  <c r="CK1150"/>
  <c r="CE1146"/>
  <c r="CB228" i="3" l="1"/>
  <c r="P228"/>
  <c r="CB1146" i="2"/>
  <c r="CC1146"/>
  <c r="CB1147"/>
  <c r="CC1147"/>
  <c r="CB1148"/>
  <c r="CC1148"/>
  <c r="CB1149"/>
  <c r="CC1149"/>
  <c r="CB1150"/>
  <c r="CC1150"/>
  <c r="CB1151"/>
  <c r="CC1151"/>
  <c r="CB227" i="3"/>
  <c r="P227"/>
  <c r="DP1139" i="2"/>
  <c r="DP1140"/>
  <c r="DP1141"/>
  <c r="DP1142"/>
  <c r="DP1143"/>
  <c r="DP1144"/>
  <c r="DP1145"/>
  <c r="DL1139"/>
  <c r="DM1139"/>
  <c r="DL1140"/>
  <c r="DM1140"/>
  <c r="DL1141"/>
  <c r="DM1141"/>
  <c r="DL1142"/>
  <c r="DM1142"/>
  <c r="DL1143"/>
  <c r="DM1143"/>
  <c r="DL1144"/>
  <c r="DM1144"/>
  <c r="DL1145"/>
  <c r="DM1145"/>
  <c r="DI1145"/>
  <c r="DJ1145"/>
  <c r="DI1144"/>
  <c r="DJ1144"/>
  <c r="DI1143"/>
  <c r="DJ1143"/>
  <c r="DI1142"/>
  <c r="DJ1142"/>
  <c r="DI1141"/>
  <c r="DJ1141"/>
  <c r="DI1140"/>
  <c r="DJ1140"/>
  <c r="DI1139"/>
  <c r="DJ1139"/>
  <c r="DF1139"/>
  <c r="DG1139"/>
  <c r="DF1140"/>
  <c r="DG1140"/>
  <c r="DF1141"/>
  <c r="DG1141"/>
  <c r="DF1142"/>
  <c r="DG1142"/>
  <c r="DF1143"/>
  <c r="DG1143"/>
  <c r="DF1144"/>
  <c r="DG1144"/>
  <c r="DF1145"/>
  <c r="DG1145"/>
  <c r="DC1139"/>
  <c r="DD1139"/>
  <c r="DC1140"/>
  <c r="DD1140"/>
  <c r="DC1141"/>
  <c r="DD1141"/>
  <c r="DC1142"/>
  <c r="DD1142"/>
  <c r="DC1143"/>
  <c r="DD1143"/>
  <c r="DC1144"/>
  <c r="DD1144"/>
  <c r="DC1145"/>
  <c r="DD1145"/>
  <c r="CZ1139"/>
  <c r="DA1139"/>
  <c r="CZ1140"/>
  <c r="DA1140"/>
  <c r="CZ1141"/>
  <c r="DA1141"/>
  <c r="CZ1142"/>
  <c r="DA1142"/>
  <c r="CZ1143"/>
  <c r="DA1143"/>
  <c r="CZ1144"/>
  <c r="DA1144"/>
  <c r="CZ1145"/>
  <c r="DA1145"/>
  <c r="CW1145"/>
  <c r="CX1145"/>
  <c r="CW1144"/>
  <c r="CX1144"/>
  <c r="CW1143"/>
  <c r="CX1143"/>
  <c r="CW1142"/>
  <c r="CX1142"/>
  <c r="CW1141"/>
  <c r="CX1141"/>
  <c r="CW1140"/>
  <c r="CX1140"/>
  <c r="CW1139"/>
  <c r="CX1139"/>
  <c r="CT1139"/>
  <c r="CU1139"/>
  <c r="CT1140"/>
  <c r="CU1140"/>
  <c r="CT1141"/>
  <c r="CU1141"/>
  <c r="CT1142"/>
  <c r="CU1142"/>
  <c r="CT1143"/>
  <c r="CU1143"/>
  <c r="CT1144"/>
  <c r="CU1144"/>
  <c r="CT1145"/>
  <c r="CU1145"/>
  <c r="BX1145"/>
  <c r="BZ1145" s="1"/>
  <c r="CA1145"/>
  <c r="CC1145" s="1"/>
  <c r="BX1144"/>
  <c r="BZ1144" s="1"/>
  <c r="CA1144"/>
  <c r="CC1144" s="1"/>
  <c r="BX1143"/>
  <c r="BZ1143" s="1"/>
  <c r="CA1143"/>
  <c r="CC1143" s="1"/>
  <c r="BX1142"/>
  <c r="BZ1142" s="1"/>
  <c r="CA1142"/>
  <c r="CC1142" s="1"/>
  <c r="BX1141"/>
  <c r="BZ1141" s="1"/>
  <c r="CA1141"/>
  <c r="CC1141" s="1"/>
  <c r="BX1140"/>
  <c r="BZ1140" s="1"/>
  <c r="CA1140"/>
  <c r="CC1140" s="1"/>
  <c r="BX1139"/>
  <c r="BZ1139" s="1"/>
  <c r="CA1139"/>
  <c r="CC1139" s="1"/>
  <c r="BS1145"/>
  <c r="BS1144"/>
  <c r="BU1144" s="1"/>
  <c r="BS1143"/>
  <c r="BU1143" s="1"/>
  <c r="BS1142"/>
  <c r="BU1142" s="1"/>
  <c r="BS1141"/>
  <c r="BU1141" s="1"/>
  <c r="BS1140"/>
  <c r="BU1140" s="1"/>
  <c r="BS1139"/>
  <c r="BU1139" s="1"/>
  <c r="BO1145"/>
  <c r="BQ1145" s="1"/>
  <c r="BO1144"/>
  <c r="BP1144" s="1"/>
  <c r="BO1143"/>
  <c r="BQ1143" s="1"/>
  <c r="BO1142"/>
  <c r="BQ1142" s="1"/>
  <c r="BO1141"/>
  <c r="BQ1141" s="1"/>
  <c r="BO1140"/>
  <c r="BQ1140" s="1"/>
  <c r="BO1139"/>
  <c r="BQ1139" s="1"/>
  <c r="BK1139"/>
  <c r="BM1139" s="1"/>
  <c r="BK1140"/>
  <c r="BM1140" s="1"/>
  <c r="BK1141"/>
  <c r="BM1141" s="1"/>
  <c r="BK1142"/>
  <c r="BL1142" s="1"/>
  <c r="BK1143"/>
  <c r="BM1143" s="1"/>
  <c r="BK1144"/>
  <c r="BM1144" s="1"/>
  <c r="BK1145"/>
  <c r="BL1145" s="1"/>
  <c r="BE1139"/>
  <c r="BG1139" s="1"/>
  <c r="BE1140"/>
  <c r="BG1140" s="1"/>
  <c r="BE1141"/>
  <c r="BF1141" s="1"/>
  <c r="BE1142"/>
  <c r="BF1142" s="1"/>
  <c r="BE1143"/>
  <c r="BG1143" s="1"/>
  <c r="BE1144"/>
  <c r="BG1144" s="1"/>
  <c r="BE1145"/>
  <c r="BF1145" s="1"/>
  <c r="AZ1139"/>
  <c r="BB1139" s="1"/>
  <c r="AZ1140"/>
  <c r="BB1140" s="1"/>
  <c r="AZ1141"/>
  <c r="CP1141" s="1"/>
  <c r="CR1141" s="1"/>
  <c r="AZ1142"/>
  <c r="BA1142" s="1"/>
  <c r="AZ1143"/>
  <c r="BB1143" s="1"/>
  <c r="AZ1144"/>
  <c r="BB1144" s="1"/>
  <c r="AZ1145"/>
  <c r="BB1145" s="1"/>
  <c r="AV1139"/>
  <c r="AX1139" s="1"/>
  <c r="AV1140"/>
  <c r="AX1140" s="1"/>
  <c r="AV1141"/>
  <c r="AX1141" s="1"/>
  <c r="AV1142"/>
  <c r="AW1142" s="1"/>
  <c r="AV1143"/>
  <c r="AX1143" s="1"/>
  <c r="AV1144"/>
  <c r="AX1144" s="1"/>
  <c r="AV1145"/>
  <c r="AX1145" s="1"/>
  <c r="AR1139"/>
  <c r="AT1139" s="1"/>
  <c r="AR1140"/>
  <c r="AT1140" s="1"/>
  <c r="AR1141"/>
  <c r="AS1141" s="1"/>
  <c r="AR1142"/>
  <c r="AS1142" s="1"/>
  <c r="AR1143"/>
  <c r="AT1143" s="1"/>
  <c r="AR1144"/>
  <c r="AT1144" s="1"/>
  <c r="AR1145"/>
  <c r="AT1145" s="1"/>
  <c r="AN1139"/>
  <c r="AO1139" s="1"/>
  <c r="AN1140"/>
  <c r="AP1140" s="1"/>
  <c r="AN1141"/>
  <c r="AP1141" s="1"/>
  <c r="AN1142"/>
  <c r="AO1142" s="1"/>
  <c r="AN1143"/>
  <c r="AO1143" s="1"/>
  <c r="AN1144"/>
  <c r="AP1144" s="1"/>
  <c r="AN1145"/>
  <c r="AP1145" s="1"/>
  <c r="AI1139"/>
  <c r="AJ1139" s="1"/>
  <c r="AI1140"/>
  <c r="AK1140" s="1"/>
  <c r="AI1141"/>
  <c r="AK1141" s="1"/>
  <c r="AI1142"/>
  <c r="AJ1142" s="1"/>
  <c r="AI1143"/>
  <c r="AJ1143" s="1"/>
  <c r="AI1144"/>
  <c r="AK1144" s="1"/>
  <c r="AI1145"/>
  <c r="AK1145" s="1"/>
  <c r="AD1139"/>
  <c r="AF1139" s="1"/>
  <c r="AD1140"/>
  <c r="AF1140" s="1"/>
  <c r="AD1141"/>
  <c r="AE1141" s="1"/>
  <c r="AD1142"/>
  <c r="AE1142" s="1"/>
  <c r="AD1143"/>
  <c r="AF1143" s="1"/>
  <c r="AD1144"/>
  <c r="AF1144" s="1"/>
  <c r="AD1145"/>
  <c r="AE1145" s="1"/>
  <c r="Z1139"/>
  <c r="Z1140"/>
  <c r="Z1141"/>
  <c r="Z1142"/>
  <c r="Z1143"/>
  <c r="Z1144"/>
  <c r="Z1145"/>
  <c r="V1145"/>
  <c r="X1145" s="1"/>
  <c r="V1144"/>
  <c r="W1144" s="1"/>
  <c r="V1143"/>
  <c r="X1143" s="1"/>
  <c r="V1142"/>
  <c r="X1142" s="1"/>
  <c r="V1141"/>
  <c r="X1141" s="1"/>
  <c r="V1140"/>
  <c r="X1140" s="1"/>
  <c r="V1139"/>
  <c r="X1139" s="1"/>
  <c r="R1139"/>
  <c r="T1139" s="1"/>
  <c r="R1140"/>
  <c r="T1140" s="1"/>
  <c r="R1141"/>
  <c r="S1141" s="1"/>
  <c r="R1142"/>
  <c r="S1142" s="1"/>
  <c r="R1143"/>
  <c r="T1143" s="1"/>
  <c r="R1144"/>
  <c r="T1144" s="1"/>
  <c r="R1145"/>
  <c r="S1145" s="1"/>
  <c r="D1139"/>
  <c r="D1140"/>
  <c r="D1141"/>
  <c r="D1142"/>
  <c r="D1143"/>
  <c r="D1144"/>
  <c r="D1145"/>
  <c r="DP1135"/>
  <c r="DP1136"/>
  <c r="DP1137"/>
  <c r="DP1138"/>
  <c r="DL1136"/>
  <c r="DM1136"/>
  <c r="DL1137"/>
  <c r="DM1137"/>
  <c r="DL1138"/>
  <c r="DM1138"/>
  <c r="DL1135"/>
  <c r="DM1135"/>
  <c r="DI1138"/>
  <c r="DJ1138"/>
  <c r="DI1137"/>
  <c r="DJ1137"/>
  <c r="DI1136"/>
  <c r="DJ1136"/>
  <c r="DI1135"/>
  <c r="DJ1135"/>
  <c r="DF1136"/>
  <c r="DG1136"/>
  <c r="DF1137"/>
  <c r="DG1137"/>
  <c r="DF1138"/>
  <c r="DG1138"/>
  <c r="DF1135"/>
  <c r="DG1135"/>
  <c r="DC1138"/>
  <c r="DD1138"/>
  <c r="DC1137"/>
  <c r="DD1137"/>
  <c r="DC1136"/>
  <c r="DD1136"/>
  <c r="DC1135"/>
  <c r="DD1135"/>
  <c r="CZ1138"/>
  <c r="DA1138"/>
  <c r="CZ1137"/>
  <c r="DA1137"/>
  <c r="CZ1136"/>
  <c r="DA1136"/>
  <c r="CZ1135"/>
  <c r="DA1135"/>
  <c r="CW1138"/>
  <c r="CX1138"/>
  <c r="CW1137"/>
  <c r="CX1137"/>
  <c r="CW1136"/>
  <c r="CX1136"/>
  <c r="CW1135"/>
  <c r="CX1135"/>
  <c r="CT1135"/>
  <c r="CU1135"/>
  <c r="CT1136"/>
  <c r="CU1136"/>
  <c r="CT1137"/>
  <c r="CU1137"/>
  <c r="CT1138"/>
  <c r="CU1138"/>
  <c r="BX1138"/>
  <c r="BZ1138" s="1"/>
  <c r="CA1138"/>
  <c r="CC1138" s="1"/>
  <c r="BX1137"/>
  <c r="BZ1137" s="1"/>
  <c r="CA1137"/>
  <c r="CC1137" s="1"/>
  <c r="BX1136"/>
  <c r="BZ1136" s="1"/>
  <c r="CA1136"/>
  <c r="CC1136" s="1"/>
  <c r="BX1135"/>
  <c r="BZ1135" s="1"/>
  <c r="CA1135"/>
  <c r="CC1135" s="1"/>
  <c r="BS1138"/>
  <c r="BU1138" s="1"/>
  <c r="BS1137"/>
  <c r="BU1137" s="1"/>
  <c r="BS1136"/>
  <c r="BU1136" s="1"/>
  <c r="BS1135"/>
  <c r="BU1135" s="1"/>
  <c r="BO1138"/>
  <c r="BQ1138" s="1"/>
  <c r="BO1137"/>
  <c r="BQ1137" s="1"/>
  <c r="BO1136"/>
  <c r="BQ1136" s="1"/>
  <c r="BO1135"/>
  <c r="BQ1135" s="1"/>
  <c r="BK1135"/>
  <c r="BM1135" s="1"/>
  <c r="BK1136"/>
  <c r="BM1136" s="1"/>
  <c r="BK1137"/>
  <c r="BM1137" s="1"/>
  <c r="BK1138"/>
  <c r="BL1138" s="1"/>
  <c r="BE1135"/>
  <c r="BG1135" s="1"/>
  <c r="BE1136"/>
  <c r="BF1136" s="1"/>
  <c r="BE1137"/>
  <c r="BF1137" s="1"/>
  <c r="BE1138"/>
  <c r="BG1138" s="1"/>
  <c r="AZ1135"/>
  <c r="BB1135" s="1"/>
  <c r="AZ1136"/>
  <c r="BB1136" s="1"/>
  <c r="AZ1137"/>
  <c r="CJ1137" s="1"/>
  <c r="AZ1138"/>
  <c r="BA1138" s="1"/>
  <c r="AV1136"/>
  <c r="AX1136" s="1"/>
  <c r="AV1137"/>
  <c r="AX1137" s="1"/>
  <c r="AV1138"/>
  <c r="AX1138" s="1"/>
  <c r="AV1135"/>
  <c r="AX1135" s="1"/>
  <c r="AR1138"/>
  <c r="AT1138" s="1"/>
  <c r="AR1137"/>
  <c r="AT1137" s="1"/>
  <c r="AR1136"/>
  <c r="AT1136" s="1"/>
  <c r="AR1135"/>
  <c r="AT1135" s="1"/>
  <c r="AN1135"/>
  <c r="AP1135" s="1"/>
  <c r="AN1136"/>
  <c r="AP1136" s="1"/>
  <c r="AN1137"/>
  <c r="AO1137" s="1"/>
  <c r="AN1138"/>
  <c r="AO1138" s="1"/>
  <c r="AI1135"/>
  <c r="AK1135" s="1"/>
  <c r="AI1136"/>
  <c r="AK1136" s="1"/>
  <c r="AI1137"/>
  <c r="CG1137" s="1"/>
  <c r="AI1138"/>
  <c r="AJ1138" s="1"/>
  <c r="AD1135"/>
  <c r="AF1135" s="1"/>
  <c r="AD1136"/>
  <c r="AF1136" s="1"/>
  <c r="AD1137"/>
  <c r="AD1138"/>
  <c r="AE1138" s="1"/>
  <c r="Z1138"/>
  <c r="Z1137"/>
  <c r="Z1136"/>
  <c r="Z1135"/>
  <c r="V1138"/>
  <c r="X1138" s="1"/>
  <c r="V1137"/>
  <c r="X1137" s="1"/>
  <c r="V1136"/>
  <c r="X1136" s="1"/>
  <c r="V1135"/>
  <c r="W1135" s="1"/>
  <c r="R1135"/>
  <c r="T1135" s="1"/>
  <c r="R1136"/>
  <c r="T1136" s="1"/>
  <c r="R1137"/>
  <c r="S1137" s="1"/>
  <c r="R1138"/>
  <c r="T1138" s="1"/>
  <c r="D1135"/>
  <c r="D1136"/>
  <c r="D1137"/>
  <c r="D1138"/>
  <c r="DP1128"/>
  <c r="DP1129"/>
  <c r="DP1130"/>
  <c r="DP1131"/>
  <c r="DP1132"/>
  <c r="DP1133"/>
  <c r="DP1134"/>
  <c r="DL1128"/>
  <c r="DM1128"/>
  <c r="DL1129"/>
  <c r="DM1129"/>
  <c r="DL1130"/>
  <c r="DM1130"/>
  <c r="DL1131"/>
  <c r="DM1131"/>
  <c r="DL1132"/>
  <c r="DM1132"/>
  <c r="DL1133"/>
  <c r="DM1133"/>
  <c r="DL1134"/>
  <c r="DM1134"/>
  <c r="DI1134"/>
  <c r="DJ1134"/>
  <c r="DI1133"/>
  <c r="DJ1133"/>
  <c r="DI1132"/>
  <c r="DJ1132"/>
  <c r="DI1131"/>
  <c r="DJ1131"/>
  <c r="DI1130"/>
  <c r="DJ1130"/>
  <c r="DI1129"/>
  <c r="DJ1129"/>
  <c r="DI1128"/>
  <c r="DJ1128"/>
  <c r="DF1128"/>
  <c r="DG1128"/>
  <c r="DF1129"/>
  <c r="DG1129"/>
  <c r="DF1130"/>
  <c r="DG1130"/>
  <c r="DF1131"/>
  <c r="DG1131"/>
  <c r="DF1132"/>
  <c r="DG1132"/>
  <c r="DF1133"/>
  <c r="DG1133"/>
  <c r="DF1134"/>
  <c r="DG1134"/>
  <c r="DC1134"/>
  <c r="DD1134"/>
  <c r="X1144" l="1"/>
  <c r="BA1144"/>
  <c r="BB1141"/>
  <c r="BQ1144"/>
  <c r="S1136"/>
  <c r="AF1145"/>
  <c r="AX1142"/>
  <c r="BM1142"/>
  <c r="CB1143"/>
  <c r="AA1136"/>
  <c r="AB1136"/>
  <c r="AA1142"/>
  <c r="AB1142"/>
  <c r="AB1135"/>
  <c r="AA1135"/>
  <c r="AB1143"/>
  <c r="AA1143"/>
  <c r="AB1139"/>
  <c r="AA1139"/>
  <c r="AK1137"/>
  <c r="BB1137"/>
  <c r="AP1137"/>
  <c r="AA1138"/>
  <c r="AB1138"/>
  <c r="AA1144"/>
  <c r="AB1144"/>
  <c r="AA1140"/>
  <c r="AB1140"/>
  <c r="AB1137"/>
  <c r="AA1137"/>
  <c r="AB1145"/>
  <c r="AA1145"/>
  <c r="AB1141"/>
  <c r="AA1141"/>
  <c r="CJ1135"/>
  <c r="CL1135" s="1"/>
  <c r="AJ1137"/>
  <c r="AP1138"/>
  <c r="BA1137"/>
  <c r="CP1137"/>
  <c r="CR1137" s="1"/>
  <c r="CH1137"/>
  <c r="CI1137"/>
  <c r="BG1136"/>
  <c r="T1145"/>
  <c r="AK1142"/>
  <c r="CG1142"/>
  <c r="CI1142" s="1"/>
  <c r="AF1138"/>
  <c r="T1141"/>
  <c r="AF1142"/>
  <c r="AP1142"/>
  <c r="AT1142"/>
  <c r="BA1141"/>
  <c r="BG1142"/>
  <c r="CJ1144"/>
  <c r="CL1144" s="1"/>
  <c r="CD1137"/>
  <c r="CF1137" s="1"/>
  <c r="BL1137"/>
  <c r="T1142"/>
  <c r="AF1141"/>
  <c r="AK1139"/>
  <c r="AP1143"/>
  <c r="AT1141"/>
  <c r="BA1140"/>
  <c r="BG1141"/>
  <c r="CJ1140"/>
  <c r="CL1140" s="1"/>
  <c r="CK1137"/>
  <c r="CL1137"/>
  <c r="T1137"/>
  <c r="AE1137"/>
  <c r="AK1138"/>
  <c r="AW1138"/>
  <c r="BB1138"/>
  <c r="BG1137"/>
  <c r="CJ1138"/>
  <c r="CP1136"/>
  <c r="CR1136" s="1"/>
  <c r="CP1135"/>
  <c r="CQ1135" s="1"/>
  <c r="AK1143"/>
  <c r="AW1141"/>
  <c r="BB1142"/>
  <c r="BL1141"/>
  <c r="CD1139"/>
  <c r="CF1139" s="1"/>
  <c r="CD1141"/>
  <c r="CF1141" s="1"/>
  <c r="CD1143"/>
  <c r="CF1143" s="1"/>
  <c r="CD1145"/>
  <c r="CF1145" s="1"/>
  <c r="CB1142"/>
  <c r="CJ1145"/>
  <c r="CP1144"/>
  <c r="CR1144" s="1"/>
  <c r="CP1143"/>
  <c r="CR1143" s="1"/>
  <c r="CP1142"/>
  <c r="CQ1142" s="1"/>
  <c r="CJ1141"/>
  <c r="CP1140"/>
  <c r="CR1140" s="1"/>
  <c r="CP1138"/>
  <c r="CQ1138" s="1"/>
  <c r="CG1138"/>
  <c r="CI1138" s="1"/>
  <c r="CJ1136"/>
  <c r="CL1136" s="1"/>
  <c r="AF1137"/>
  <c r="CD1136"/>
  <c r="CF1136" s="1"/>
  <c r="CD1138"/>
  <c r="CF1138" s="1"/>
  <c r="CG1136"/>
  <c r="CG1145"/>
  <c r="CG1144"/>
  <c r="CG1143"/>
  <c r="CI1143" s="1"/>
  <c r="CJ1142"/>
  <c r="CG1141"/>
  <c r="CP1139"/>
  <c r="CR1139" s="1"/>
  <c r="CG1139"/>
  <c r="CI1139" s="1"/>
  <c r="CD1135"/>
  <c r="CF1135" s="1"/>
  <c r="X1135"/>
  <c r="BM1138"/>
  <c r="CG1135"/>
  <c r="CI1135" s="1"/>
  <c r="AP1139"/>
  <c r="CD1140"/>
  <c r="CF1140" s="1"/>
  <c r="CD1142"/>
  <c r="CF1142" s="1"/>
  <c r="CD1144"/>
  <c r="CF1144" s="1"/>
  <c r="CP1145"/>
  <c r="CR1145" s="1"/>
  <c r="CJ1143"/>
  <c r="CG1140"/>
  <c r="CI1140" s="1"/>
  <c r="CJ1139"/>
  <c r="CQ1141"/>
  <c r="CB1145"/>
  <c r="BY1145"/>
  <c r="CB1144"/>
  <c r="BY1144"/>
  <c r="BY1143"/>
  <c r="BY1142"/>
  <c r="CB1141"/>
  <c r="BY1141"/>
  <c r="CB1140"/>
  <c r="BY1140"/>
  <c r="CB1139"/>
  <c r="BY1139"/>
  <c r="BT1145"/>
  <c r="BU1145"/>
  <c r="BT1144"/>
  <c r="BT1143"/>
  <c r="BT1142"/>
  <c r="BT1141"/>
  <c r="BT1140"/>
  <c r="BT1139"/>
  <c r="BM1145"/>
  <c r="BG1145"/>
  <c r="BA1145"/>
  <c r="AW1145"/>
  <c r="AS1145"/>
  <c r="BP1145"/>
  <c r="BP1143"/>
  <c r="BP1142"/>
  <c r="BP1141"/>
  <c r="BP1140"/>
  <c r="BP1139"/>
  <c r="BL1144"/>
  <c r="BL1140"/>
  <c r="BL1143"/>
  <c r="BL1139"/>
  <c r="BF1144"/>
  <c r="BF1140"/>
  <c r="BF1143"/>
  <c r="BF1139"/>
  <c r="BA1143"/>
  <c r="BA1139"/>
  <c r="AW1144"/>
  <c r="AW1140"/>
  <c r="AW1143"/>
  <c r="AW1139"/>
  <c r="AS1144"/>
  <c r="AS1140"/>
  <c r="AS1143"/>
  <c r="AS1139"/>
  <c r="AO1145"/>
  <c r="AO1141"/>
  <c r="AO1144"/>
  <c r="AO1140"/>
  <c r="AJ1145"/>
  <c r="AJ1141"/>
  <c r="AJ1144"/>
  <c r="AJ1140"/>
  <c r="AE1144"/>
  <c r="AE1140"/>
  <c r="AE1143"/>
  <c r="AE1139"/>
  <c r="W1145"/>
  <c r="W1143"/>
  <c r="W1142"/>
  <c r="W1141"/>
  <c r="W1140"/>
  <c r="W1139"/>
  <c r="S1144"/>
  <c r="S1140"/>
  <c r="S1143"/>
  <c r="S1139"/>
  <c r="CB1138"/>
  <c r="BY1138"/>
  <c r="CB1137"/>
  <c r="BY1137"/>
  <c r="CB1136"/>
  <c r="BY1136"/>
  <c r="CB1135"/>
  <c r="BY1135"/>
  <c r="BT1138"/>
  <c r="BT1137"/>
  <c r="BT1136"/>
  <c r="BT1135"/>
  <c r="BP1138"/>
  <c r="BP1137"/>
  <c r="BP1136"/>
  <c r="BP1135"/>
  <c r="BL1136"/>
  <c r="BL1135"/>
  <c r="BF1135"/>
  <c r="BF1138"/>
  <c r="BA1136"/>
  <c r="BA1135"/>
  <c r="AW1137"/>
  <c r="AW1136"/>
  <c r="AW1135"/>
  <c r="AS1138"/>
  <c r="AS1137"/>
  <c r="AS1136"/>
  <c r="AS1135"/>
  <c r="AO1136"/>
  <c r="AO1135"/>
  <c r="AJ1136"/>
  <c r="AJ1135"/>
  <c r="AE1136"/>
  <c r="AE1135"/>
  <c r="W1138"/>
  <c r="W1137"/>
  <c r="W1136"/>
  <c r="S1135"/>
  <c r="S1138"/>
  <c r="DC1133"/>
  <c r="DD1133"/>
  <c r="DC1132"/>
  <c r="DD1132"/>
  <c r="DC1131"/>
  <c r="DD1131"/>
  <c r="DC1130"/>
  <c r="DD1130"/>
  <c r="DC1129"/>
  <c r="DD1129"/>
  <c r="DC1128"/>
  <c r="DD1128"/>
  <c r="CZ1134"/>
  <c r="DA1134"/>
  <c r="CZ1133"/>
  <c r="DA1133"/>
  <c r="CZ1132"/>
  <c r="DA1132"/>
  <c r="CZ1131"/>
  <c r="DA1131"/>
  <c r="CZ1130"/>
  <c r="DA1130"/>
  <c r="CZ1129"/>
  <c r="DA1129"/>
  <c r="CZ1128"/>
  <c r="DA1128"/>
  <c r="CW1130"/>
  <c r="CX1130"/>
  <c r="CW1131"/>
  <c r="CX1131"/>
  <c r="CW1132"/>
  <c r="CX1132"/>
  <c r="CW1133"/>
  <c r="CX1133"/>
  <c r="CW1134"/>
  <c r="CX1134"/>
  <c r="CW1129"/>
  <c r="CX1129"/>
  <c r="CW1128"/>
  <c r="CX1128"/>
  <c r="CT1128"/>
  <c r="CU1128"/>
  <c r="CT1129"/>
  <c r="CU1129"/>
  <c r="CT1130"/>
  <c r="CU1130"/>
  <c r="CT1131"/>
  <c r="CU1131"/>
  <c r="CT1132"/>
  <c r="CU1132"/>
  <c r="CT1133"/>
  <c r="CU1133"/>
  <c r="CT1134"/>
  <c r="CU1134"/>
  <c r="BX1134"/>
  <c r="BZ1134" s="1"/>
  <c r="CA1134"/>
  <c r="CC1134" s="1"/>
  <c r="BX1133"/>
  <c r="BZ1133" s="1"/>
  <c r="CA1133"/>
  <c r="CC1133" s="1"/>
  <c r="BX1132"/>
  <c r="BZ1132" s="1"/>
  <c r="CA1132"/>
  <c r="CC1132" s="1"/>
  <c r="BX1131"/>
  <c r="BZ1131" s="1"/>
  <c r="CA1131"/>
  <c r="CC1131" s="1"/>
  <c r="BX1130"/>
  <c r="BY1130" s="1"/>
  <c r="CA1130"/>
  <c r="CC1130" s="1"/>
  <c r="BX1129"/>
  <c r="BZ1129" s="1"/>
  <c r="CA1129"/>
  <c r="CC1129" s="1"/>
  <c r="BX1128"/>
  <c r="BZ1128" s="1"/>
  <c r="CA1128"/>
  <c r="CC1128" s="1"/>
  <c r="BS1134"/>
  <c r="BU1134" s="1"/>
  <c r="BS1133"/>
  <c r="BU1133" s="1"/>
  <c r="BS1132"/>
  <c r="BU1132" s="1"/>
  <c r="BS1131"/>
  <c r="BU1131" s="1"/>
  <c r="BS1130"/>
  <c r="BU1130" s="1"/>
  <c r="BS1129"/>
  <c r="BU1129" s="1"/>
  <c r="BS1128"/>
  <c r="BU1128" s="1"/>
  <c r="BO1134"/>
  <c r="BQ1134" s="1"/>
  <c r="BO1133"/>
  <c r="BQ1133" s="1"/>
  <c r="BO1132"/>
  <c r="BQ1132" s="1"/>
  <c r="BO1131"/>
  <c r="BQ1131" s="1"/>
  <c r="BO1130"/>
  <c r="BQ1130" s="1"/>
  <c r="BO1129"/>
  <c r="BQ1129" s="1"/>
  <c r="BO1128"/>
  <c r="BQ1128" s="1"/>
  <c r="BK1128"/>
  <c r="BM1128" s="1"/>
  <c r="BK1129"/>
  <c r="BM1129" s="1"/>
  <c r="BK1130"/>
  <c r="BM1130" s="1"/>
  <c r="BK1131"/>
  <c r="BL1131" s="1"/>
  <c r="BK1132"/>
  <c r="BM1132" s="1"/>
  <c r="BK1133"/>
  <c r="BM1133" s="1"/>
  <c r="BK1134"/>
  <c r="BM1134" s="1"/>
  <c r="BE1128"/>
  <c r="BG1128" s="1"/>
  <c r="BE1129"/>
  <c r="BG1129" s="1"/>
  <c r="BE1130"/>
  <c r="BG1130" s="1"/>
  <c r="BE1131"/>
  <c r="BF1131" s="1"/>
  <c r="BE1132"/>
  <c r="BG1132" s="1"/>
  <c r="BE1133"/>
  <c r="BG1133" s="1"/>
  <c r="BE1134"/>
  <c r="BG1134" s="1"/>
  <c r="AZ1128"/>
  <c r="BB1128" s="1"/>
  <c r="AZ1129"/>
  <c r="BB1129" s="1"/>
  <c r="AZ1130"/>
  <c r="CP1130" s="1"/>
  <c r="CR1130" s="1"/>
  <c r="AZ1131"/>
  <c r="BA1131" s="1"/>
  <c r="AZ1132"/>
  <c r="BB1132" s="1"/>
  <c r="AZ1133"/>
  <c r="BB1133" s="1"/>
  <c r="AZ1134"/>
  <c r="CJ1134" s="1"/>
  <c r="AV1128"/>
  <c r="AW1128" s="1"/>
  <c r="AV1129"/>
  <c r="AX1129" s="1"/>
  <c r="AV1130"/>
  <c r="AX1130" s="1"/>
  <c r="AV1131"/>
  <c r="AW1131" s="1"/>
  <c r="AV1132"/>
  <c r="AW1132" s="1"/>
  <c r="AV1133"/>
  <c r="AX1133" s="1"/>
  <c r="AV1134"/>
  <c r="AX1134" s="1"/>
  <c r="AR1128"/>
  <c r="AT1128" s="1"/>
  <c r="AR1129"/>
  <c r="AT1129" s="1"/>
  <c r="AR1130"/>
  <c r="AS1130" s="1"/>
  <c r="AR1131"/>
  <c r="AS1131" s="1"/>
  <c r="AR1132"/>
  <c r="AT1132" s="1"/>
  <c r="AR1133"/>
  <c r="AT1133" s="1"/>
  <c r="AR1134"/>
  <c r="AS1134" s="1"/>
  <c r="AN1128"/>
  <c r="AP1128" s="1"/>
  <c r="AN1129"/>
  <c r="AP1129" s="1"/>
  <c r="AN1130"/>
  <c r="AO1130" s="1"/>
  <c r="AN1131"/>
  <c r="AO1131" s="1"/>
  <c r="AN1132"/>
  <c r="AP1132" s="1"/>
  <c r="AN1133"/>
  <c r="AP1133" s="1"/>
  <c r="AN1134"/>
  <c r="AO1134" s="1"/>
  <c r="AI1128"/>
  <c r="AK1128" s="1"/>
  <c r="AI1129"/>
  <c r="AK1129" s="1"/>
  <c r="AI1130"/>
  <c r="CG1130" s="1"/>
  <c r="AI1131"/>
  <c r="AJ1131" s="1"/>
  <c r="AI1132"/>
  <c r="AK1132" s="1"/>
  <c r="AI1133"/>
  <c r="AK1133" s="1"/>
  <c r="AI1134"/>
  <c r="AJ1134" s="1"/>
  <c r="AD1128"/>
  <c r="AF1128" s="1"/>
  <c r="AD1129"/>
  <c r="AF1129" s="1"/>
  <c r="AD1130"/>
  <c r="AF1130" s="1"/>
  <c r="AD1131"/>
  <c r="AE1131" s="1"/>
  <c r="AD1132"/>
  <c r="AF1132" s="1"/>
  <c r="AD1133"/>
  <c r="AF1133" s="1"/>
  <c r="AD1134"/>
  <c r="AE1134" s="1"/>
  <c r="Z1134"/>
  <c r="Z1133"/>
  <c r="Z1132"/>
  <c r="Z1131"/>
  <c r="Z1130"/>
  <c r="Z1129"/>
  <c r="Z1128"/>
  <c r="V1134"/>
  <c r="X1134" s="1"/>
  <c r="CR1138" l="1"/>
  <c r="CK1140"/>
  <c r="CQ1137"/>
  <c r="CH1138"/>
  <c r="CK1135"/>
  <c r="CE1144"/>
  <c r="AP1130"/>
  <c r="BL1134"/>
  <c r="BM1131"/>
  <c r="CR1135"/>
  <c r="CE1142"/>
  <c r="CH1143"/>
  <c r="CQ1136"/>
  <c r="CQ1144"/>
  <c r="BT1131"/>
  <c r="CQ1145"/>
  <c r="CE1145"/>
  <c r="CK1144"/>
  <c r="CE1135"/>
  <c r="CK1136"/>
  <c r="CE1143"/>
  <c r="CH1142"/>
  <c r="AA1134"/>
  <c r="AB1134"/>
  <c r="AB1129"/>
  <c r="AA1129"/>
  <c r="AB1133"/>
  <c r="AA1133"/>
  <c r="CG1131"/>
  <c r="CI1131" s="1"/>
  <c r="BA1134"/>
  <c r="BB1131"/>
  <c r="CP1131"/>
  <c r="CQ1131" s="1"/>
  <c r="CE1137"/>
  <c r="CQ1140"/>
  <c r="AA1130"/>
  <c r="AB1130"/>
  <c r="AA1128"/>
  <c r="AB1128"/>
  <c r="AA1132"/>
  <c r="AB1132"/>
  <c r="AB1131"/>
  <c r="AA1131"/>
  <c r="BB1134"/>
  <c r="CH1135"/>
  <c r="CH1139"/>
  <c r="CQ1143"/>
  <c r="CD1131"/>
  <c r="CF1131" s="1"/>
  <c r="AJ1130"/>
  <c r="AP1134"/>
  <c r="CE1140"/>
  <c r="CD1130"/>
  <c r="CF1130" s="1"/>
  <c r="AK1130"/>
  <c r="AT1130"/>
  <c r="AX1131"/>
  <c r="BF1134"/>
  <c r="BG1131"/>
  <c r="BT1133"/>
  <c r="BT1129"/>
  <c r="CG1133"/>
  <c r="CH1133" s="1"/>
  <c r="CJ1128"/>
  <c r="CL1128" s="1"/>
  <c r="AF1134"/>
  <c r="AE1130"/>
  <c r="AK1134"/>
  <c r="AT1134"/>
  <c r="CD1129"/>
  <c r="CF1129" s="1"/>
  <c r="CG1134"/>
  <c r="CI1134" s="1"/>
  <c r="CJ1129"/>
  <c r="CL1129" s="1"/>
  <c r="CE1138"/>
  <c r="CE1141"/>
  <c r="CR1142"/>
  <c r="CH1130"/>
  <c r="CI1130"/>
  <c r="CK1134"/>
  <c r="CL1134"/>
  <c r="CK1145"/>
  <c r="CL1145"/>
  <c r="CL1138"/>
  <c r="CK1138"/>
  <c r="BA1130"/>
  <c r="BF1130"/>
  <c r="BL1130"/>
  <c r="CP1134"/>
  <c r="CR1134" s="1"/>
  <c r="CG1132"/>
  <c r="CI1132" s="1"/>
  <c r="CJ1131"/>
  <c r="CJ1130"/>
  <c r="CP1129"/>
  <c r="CR1129" s="1"/>
  <c r="CP1128"/>
  <c r="CR1128" s="1"/>
  <c r="CL1139"/>
  <c r="CK1139"/>
  <c r="CK1142"/>
  <c r="CL1142"/>
  <c r="CH1136"/>
  <c r="CI1136"/>
  <c r="CK1141"/>
  <c r="CL1141"/>
  <c r="BB1130"/>
  <c r="CD1128"/>
  <c r="CF1128" s="1"/>
  <c r="CD1132"/>
  <c r="CF1132" s="1"/>
  <c r="CD1134"/>
  <c r="CF1134" s="1"/>
  <c r="BT1134"/>
  <c r="BT1132"/>
  <c r="BT1130"/>
  <c r="BT1128"/>
  <c r="CJ1133"/>
  <c r="CL1133" s="1"/>
  <c r="CJ1132"/>
  <c r="CL1132" s="1"/>
  <c r="CG1129"/>
  <c r="CE1139"/>
  <c r="CQ1139"/>
  <c r="CL1143"/>
  <c r="CK1143"/>
  <c r="CH1144"/>
  <c r="CI1144"/>
  <c r="CH1141"/>
  <c r="CI1141"/>
  <c r="CH1145"/>
  <c r="CI1145"/>
  <c r="CD1133"/>
  <c r="CF1133" s="1"/>
  <c r="AX1132"/>
  <c r="AF1131"/>
  <c r="AK1131"/>
  <c r="AP1131"/>
  <c r="AT1131"/>
  <c r="AX1128"/>
  <c r="BZ1130"/>
  <c r="CP1133"/>
  <c r="CR1133" s="1"/>
  <c r="CP1132"/>
  <c r="CR1132" s="1"/>
  <c r="CG1128"/>
  <c r="CI1128" s="1"/>
  <c r="CE1136"/>
  <c r="CH1140"/>
  <c r="CQ1130"/>
  <c r="CB1134"/>
  <c r="BY1134"/>
  <c r="CB1133"/>
  <c r="BY1133"/>
  <c r="CB1132"/>
  <c r="BY1132"/>
  <c r="CB1131"/>
  <c r="BY1131"/>
  <c r="CB1130"/>
  <c r="CB1129"/>
  <c r="BY1129"/>
  <c r="CB1128"/>
  <c r="BY1128"/>
  <c r="BP1134"/>
  <c r="BP1133"/>
  <c r="BP1132"/>
  <c r="BP1131"/>
  <c r="BP1130"/>
  <c r="BP1129"/>
  <c r="BP1128"/>
  <c r="BL1133"/>
  <c r="BL1129"/>
  <c r="BL1132"/>
  <c r="BL1128"/>
  <c r="BF1133"/>
  <c r="BF1129"/>
  <c r="BF1132"/>
  <c r="BF1128"/>
  <c r="BA1133"/>
  <c r="BA1129"/>
  <c r="BA1132"/>
  <c r="BA1128"/>
  <c r="AW1134"/>
  <c r="AW1130"/>
  <c r="AW1133"/>
  <c r="AW1129"/>
  <c r="AS1133"/>
  <c r="AS1129"/>
  <c r="AS1132"/>
  <c r="AS1128"/>
  <c r="AO1133"/>
  <c r="AO1129"/>
  <c r="AO1132"/>
  <c r="AO1128"/>
  <c r="AJ1133"/>
  <c r="AJ1129"/>
  <c r="AJ1132"/>
  <c r="AJ1128"/>
  <c r="AE1133"/>
  <c r="AE1129"/>
  <c r="AE1132"/>
  <c r="AE1128"/>
  <c r="W1134"/>
  <c r="V1133"/>
  <c r="W1133" s="1"/>
  <c r="V1132"/>
  <c r="W1132" s="1"/>
  <c r="V1131"/>
  <c r="X1131" s="1"/>
  <c r="V1130"/>
  <c r="W1130" s="1"/>
  <c r="V1129"/>
  <c r="X1129" s="1"/>
  <c r="V1128"/>
  <c r="X1128" s="1"/>
  <c r="R1128"/>
  <c r="T1128" s="1"/>
  <c r="R1129"/>
  <c r="T1129" s="1"/>
  <c r="R1130"/>
  <c r="S1130" s="1"/>
  <c r="R1131"/>
  <c r="T1131" s="1"/>
  <c r="R1132"/>
  <c r="T1132" s="1"/>
  <c r="R1133"/>
  <c r="T1133" s="1"/>
  <c r="R1134"/>
  <c r="S1134" s="1"/>
  <c r="CE1132" l="1"/>
  <c r="CH1131"/>
  <c r="CR1131"/>
  <c r="CH1132"/>
  <c r="CE1130"/>
  <c r="CK1129"/>
  <c r="CQ1129"/>
  <c r="CK1128"/>
  <c r="CQ1128"/>
  <c r="X1130"/>
  <c r="CQ1134"/>
  <c r="CQ1133"/>
  <c r="S1133"/>
  <c r="T1130"/>
  <c r="CH1134"/>
  <c r="CE1131"/>
  <c r="CH1128"/>
  <c r="CK1133"/>
  <c r="CI1133"/>
  <c r="CE1129"/>
  <c r="CE1134"/>
  <c r="CH1129"/>
  <c r="CI1129"/>
  <c r="CK1130"/>
  <c r="CL1130"/>
  <c r="X1132"/>
  <c r="CE1133"/>
  <c r="CK1132"/>
  <c r="CL1131"/>
  <c r="CK1131"/>
  <c r="S1129"/>
  <c r="T1134"/>
  <c r="X1133"/>
  <c r="CE1128"/>
  <c r="CQ1132"/>
  <c r="W1131"/>
  <c r="W1129"/>
  <c r="W1128"/>
  <c r="S1132"/>
  <c r="S1128"/>
  <c r="S1131"/>
  <c r="D1128"/>
  <c r="D1129"/>
  <c r="D1130"/>
  <c r="D1131"/>
  <c r="D1132"/>
  <c r="D1133"/>
  <c r="D1134"/>
  <c r="DP1123"/>
  <c r="DP1124"/>
  <c r="DP1125"/>
  <c r="DP1126"/>
  <c r="DP1127"/>
  <c r="DP1122"/>
  <c r="DL1122"/>
  <c r="DM1122"/>
  <c r="DL1123"/>
  <c r="DM1123"/>
  <c r="DL1124"/>
  <c r="DM1124"/>
  <c r="DL1125"/>
  <c r="DM1125"/>
  <c r="DL1126"/>
  <c r="DM1126"/>
  <c r="DL1127"/>
  <c r="DM1127"/>
  <c r="DF1117"/>
  <c r="DG1117"/>
  <c r="DF1118"/>
  <c r="DG1118"/>
  <c r="DF1119"/>
  <c r="DG1119"/>
  <c r="DF1120"/>
  <c r="DG1120"/>
  <c r="DF1121"/>
  <c r="DG1121"/>
  <c r="DF1122"/>
  <c r="DG1122"/>
  <c r="DF1123"/>
  <c r="DG1123"/>
  <c r="DF1124"/>
  <c r="DG1124"/>
  <c r="DF1125"/>
  <c r="DG1125"/>
  <c r="DF1126"/>
  <c r="DG1126"/>
  <c r="DF1127"/>
  <c r="DG1127"/>
  <c r="CW1122"/>
  <c r="CX1122"/>
  <c r="CW1123"/>
  <c r="CX1123"/>
  <c r="CW1124"/>
  <c r="CX1124"/>
  <c r="CW1125"/>
  <c r="CX1125"/>
  <c r="CW1126"/>
  <c r="CX1126"/>
  <c r="CW1127"/>
  <c r="CX1127"/>
  <c r="DI1127"/>
  <c r="DJ1127"/>
  <c r="DI1126"/>
  <c r="DJ1126"/>
  <c r="DI1125"/>
  <c r="DJ1125"/>
  <c r="DI1124"/>
  <c r="DJ1124"/>
  <c r="DI1123"/>
  <c r="DJ1123"/>
  <c r="DI1122"/>
  <c r="DJ1122"/>
  <c r="DC1127"/>
  <c r="DD1127"/>
  <c r="DC1126"/>
  <c r="DD1126"/>
  <c r="DC1125"/>
  <c r="DD1125"/>
  <c r="DC1124"/>
  <c r="DD1124"/>
  <c r="DC1123"/>
  <c r="DD1123"/>
  <c r="DC1122"/>
  <c r="DD1122"/>
  <c r="CZ1127"/>
  <c r="DA1127"/>
  <c r="CZ1126"/>
  <c r="DA1126"/>
  <c r="CZ1125"/>
  <c r="DA1125"/>
  <c r="CZ1124"/>
  <c r="DA1124"/>
  <c r="CZ1123"/>
  <c r="DA1123"/>
  <c r="CZ1122"/>
  <c r="DA1122"/>
  <c r="CT1122"/>
  <c r="CU1122"/>
  <c r="CT1123"/>
  <c r="CU1123"/>
  <c r="CT1124"/>
  <c r="CU1124"/>
  <c r="CT1125"/>
  <c r="CU1125"/>
  <c r="CT1126"/>
  <c r="CU1126"/>
  <c r="CT1127"/>
  <c r="CU1127"/>
  <c r="BX1127"/>
  <c r="BZ1127" s="1"/>
  <c r="CA1127"/>
  <c r="CB1127" s="1"/>
  <c r="BX1126"/>
  <c r="BY1126" s="1"/>
  <c r="CA1126"/>
  <c r="CC1126" s="1"/>
  <c r="BX1125"/>
  <c r="BY1125" s="1"/>
  <c r="CA1125"/>
  <c r="CB1125" s="1"/>
  <c r="BX1124"/>
  <c r="BZ1124" s="1"/>
  <c r="CA1124"/>
  <c r="CB1124" s="1"/>
  <c r="BX1123"/>
  <c r="BZ1123" s="1"/>
  <c r="CA1123"/>
  <c r="CB1123" s="1"/>
  <c r="BX1122"/>
  <c r="BZ1122" s="1"/>
  <c r="CA1122"/>
  <c r="CC1122" s="1"/>
  <c r="BS1127"/>
  <c r="BS1126"/>
  <c r="BS1125"/>
  <c r="BS1124"/>
  <c r="BS1123"/>
  <c r="BS1122"/>
  <c r="BO1127"/>
  <c r="BP1127" s="1"/>
  <c r="BO1126"/>
  <c r="BP1126" s="1"/>
  <c r="BO1125"/>
  <c r="BQ1125" s="1"/>
  <c r="BO1124"/>
  <c r="BQ1124" s="1"/>
  <c r="BO1123"/>
  <c r="BQ1123" s="1"/>
  <c r="BO1122"/>
  <c r="BQ1122" s="1"/>
  <c r="BK1122"/>
  <c r="BM1122" s="1"/>
  <c r="BK1123"/>
  <c r="BL1123" s="1"/>
  <c r="BK1124"/>
  <c r="BM1124" s="1"/>
  <c r="BK1125"/>
  <c r="BM1125" s="1"/>
  <c r="BK1126"/>
  <c r="BM1126" s="1"/>
  <c r="BK1127"/>
  <c r="BL1127" s="1"/>
  <c r="BE1122"/>
  <c r="BG1122" s="1"/>
  <c r="BE1123"/>
  <c r="BF1123" s="1"/>
  <c r="BE1124"/>
  <c r="BG1124" s="1"/>
  <c r="BE1125"/>
  <c r="BG1125" s="1"/>
  <c r="BE1126"/>
  <c r="BG1126" s="1"/>
  <c r="BE1127"/>
  <c r="BF1127" s="1"/>
  <c r="AZ1122"/>
  <c r="BB1122" s="1"/>
  <c r="AZ1123"/>
  <c r="CP1123" s="1"/>
  <c r="CR1123" s="1"/>
  <c r="AZ1124"/>
  <c r="CJ1124" s="1"/>
  <c r="CL1124" s="1"/>
  <c r="AZ1125"/>
  <c r="BB1125" s="1"/>
  <c r="AZ1126"/>
  <c r="BB1126" s="1"/>
  <c r="AZ1127"/>
  <c r="CP1127" s="1"/>
  <c r="CR1127" s="1"/>
  <c r="AV1122"/>
  <c r="AX1122" s="1"/>
  <c r="AV1123"/>
  <c r="AW1123" s="1"/>
  <c r="AV1124"/>
  <c r="AX1124" s="1"/>
  <c r="AV1125"/>
  <c r="AX1125" s="1"/>
  <c r="AV1126"/>
  <c r="AX1126" s="1"/>
  <c r="AV1127"/>
  <c r="AW1127" s="1"/>
  <c r="AR1122"/>
  <c r="AT1122" s="1"/>
  <c r="AR1123"/>
  <c r="AS1123" s="1"/>
  <c r="AR1124"/>
  <c r="AT1124" s="1"/>
  <c r="AR1125"/>
  <c r="AT1125" s="1"/>
  <c r="AR1126"/>
  <c r="AT1126" s="1"/>
  <c r="AR1127"/>
  <c r="AS1127" s="1"/>
  <c r="AN1122"/>
  <c r="AP1122" s="1"/>
  <c r="AN1123"/>
  <c r="AO1123" s="1"/>
  <c r="AN1124"/>
  <c r="AP1124" s="1"/>
  <c r="AN1125"/>
  <c r="AP1125" s="1"/>
  <c r="AN1126"/>
  <c r="AP1126" s="1"/>
  <c r="AN1127"/>
  <c r="AO1127" s="1"/>
  <c r="AI1122"/>
  <c r="AK1122" s="1"/>
  <c r="AI1123"/>
  <c r="AJ1123" s="1"/>
  <c r="AI1124"/>
  <c r="AK1124" s="1"/>
  <c r="AI1125"/>
  <c r="AK1125" s="1"/>
  <c r="AI1126"/>
  <c r="AK1126" s="1"/>
  <c r="AI1127"/>
  <c r="AJ1127" s="1"/>
  <c r="AD1122"/>
  <c r="AE1122" s="1"/>
  <c r="AD1123"/>
  <c r="AF1123" s="1"/>
  <c r="AD1124"/>
  <c r="AE1124" s="1"/>
  <c r="AD1125"/>
  <c r="AE1125" s="1"/>
  <c r="AD1126"/>
  <c r="AE1126" s="1"/>
  <c r="AD1127"/>
  <c r="AF1127" s="1"/>
  <c r="Z1127"/>
  <c r="Z1126"/>
  <c r="Z1125"/>
  <c r="Z1124"/>
  <c r="Z1123"/>
  <c r="Z1122"/>
  <c r="V1127"/>
  <c r="W1127" s="1"/>
  <c r="V1126"/>
  <c r="W1126" s="1"/>
  <c r="V1125"/>
  <c r="W1125" s="1"/>
  <c r="V1124"/>
  <c r="X1124" s="1"/>
  <c r="V1123"/>
  <c r="W1123" s="1"/>
  <c r="V1122"/>
  <c r="W1122" s="1"/>
  <c r="R1122"/>
  <c r="S1122" s="1"/>
  <c r="R1123"/>
  <c r="T1123" s="1"/>
  <c r="R1124"/>
  <c r="T1124" s="1"/>
  <c r="R1125"/>
  <c r="S1125" s="1"/>
  <c r="R1126"/>
  <c r="S1126" s="1"/>
  <c r="R1127"/>
  <c r="T1127" s="1"/>
  <c r="D1122"/>
  <c r="D1123"/>
  <c r="D1124"/>
  <c r="D1125"/>
  <c r="D1126"/>
  <c r="D1127"/>
  <c r="BK22"/>
  <c r="BL22" s="1"/>
  <c r="BK23"/>
  <c r="BM23" s="1"/>
  <c r="BK24"/>
  <c r="BL24" s="1"/>
  <c r="BK25"/>
  <c r="BM25" s="1"/>
  <c r="BK26"/>
  <c r="BL26" s="1"/>
  <c r="BK27"/>
  <c r="BM27" s="1"/>
  <c r="BK28"/>
  <c r="BL28" s="1"/>
  <c r="BK29"/>
  <c r="BM29" s="1"/>
  <c r="BK30"/>
  <c r="BL30" s="1"/>
  <c r="BK31"/>
  <c r="BM31" s="1"/>
  <c r="BK32"/>
  <c r="BL32" s="1"/>
  <c r="BK33"/>
  <c r="BM33" s="1"/>
  <c r="BK34"/>
  <c r="BL34" s="1"/>
  <c r="BK35"/>
  <c r="BM35" s="1"/>
  <c r="BK36"/>
  <c r="BL36" s="1"/>
  <c r="BK37"/>
  <c r="BM37" s="1"/>
  <c r="BK38"/>
  <c r="BL38" s="1"/>
  <c r="BK39"/>
  <c r="BM39" s="1"/>
  <c r="BK40"/>
  <c r="BL40" s="1"/>
  <c r="BK41"/>
  <c r="BM41" s="1"/>
  <c r="BK21"/>
  <c r="BM21" s="1"/>
  <c r="DP1117"/>
  <c r="DP1118"/>
  <c r="DP1119"/>
  <c r="DP1120"/>
  <c r="DP1121"/>
  <c r="DC1117"/>
  <c r="DD1117"/>
  <c r="DC1118"/>
  <c r="DD1118"/>
  <c r="DC1119"/>
  <c r="DD1119"/>
  <c r="DC1120"/>
  <c r="DD1120"/>
  <c r="DC1121"/>
  <c r="DD1121"/>
  <c r="DL1121"/>
  <c r="DM1121"/>
  <c r="DL1120"/>
  <c r="DM1120"/>
  <c r="DL1119"/>
  <c r="DM1119"/>
  <c r="DL1118"/>
  <c r="DM1118"/>
  <c r="DL1117"/>
  <c r="DM1117"/>
  <c r="DI1112"/>
  <c r="DJ1112"/>
  <c r="DI1113"/>
  <c r="DJ1113"/>
  <c r="DI1114"/>
  <c r="DJ1114"/>
  <c r="DI1115"/>
  <c r="DJ1115"/>
  <c r="DI1116"/>
  <c r="DJ1116"/>
  <c r="DI1117"/>
  <c r="DJ1117"/>
  <c r="DI1118"/>
  <c r="DJ1118"/>
  <c r="DI1119"/>
  <c r="DJ1119"/>
  <c r="DI1120"/>
  <c r="DJ1120"/>
  <c r="DI1121"/>
  <c r="DJ1121"/>
  <c r="CZ1117"/>
  <c r="DA1117"/>
  <c r="CZ1118"/>
  <c r="DA1118"/>
  <c r="CZ1119"/>
  <c r="DA1119"/>
  <c r="CZ1120"/>
  <c r="DA1120"/>
  <c r="CZ1121"/>
  <c r="DA1121"/>
  <c r="CW1117"/>
  <c r="CX1117"/>
  <c r="CW1118"/>
  <c r="CX1118"/>
  <c r="CW1119"/>
  <c r="CX1119"/>
  <c r="CW1120"/>
  <c r="CX1120"/>
  <c r="CW1121"/>
  <c r="CX1121"/>
  <c r="CT1117"/>
  <c r="CU1117"/>
  <c r="CT1118"/>
  <c r="CU1118"/>
  <c r="CT1119"/>
  <c r="CU1119"/>
  <c r="CT1120"/>
  <c r="CU1120"/>
  <c r="CT1121"/>
  <c r="CU1121"/>
  <c r="BX1121"/>
  <c r="BZ1121" s="1"/>
  <c r="CA1121"/>
  <c r="CB1121" s="1"/>
  <c r="BX1120"/>
  <c r="BZ1120" s="1"/>
  <c r="CA1120"/>
  <c r="CB1120" s="1"/>
  <c r="BX1119"/>
  <c r="BZ1119" s="1"/>
  <c r="CA1119"/>
  <c r="CB1119" s="1"/>
  <c r="BX1118"/>
  <c r="BZ1118" s="1"/>
  <c r="CA1118"/>
  <c r="CB1118" s="1"/>
  <c r="BX1117"/>
  <c r="BZ1117" s="1"/>
  <c r="CA1117"/>
  <c r="CB1117" s="1"/>
  <c r="BS1121"/>
  <c r="BS1120"/>
  <c r="BS1119"/>
  <c r="BS1118"/>
  <c r="BS1117"/>
  <c r="BO1121"/>
  <c r="BP1121" s="1"/>
  <c r="BO1120"/>
  <c r="BQ1120" s="1"/>
  <c r="BO1119"/>
  <c r="BQ1119" s="1"/>
  <c r="BO1118"/>
  <c r="BQ1118" s="1"/>
  <c r="BO1117"/>
  <c r="BQ1117" s="1"/>
  <c r="BK1117"/>
  <c r="BM1117" s="1"/>
  <c r="BK1118"/>
  <c r="BM1118" s="1"/>
  <c r="BK1119"/>
  <c r="BL1119" s="1"/>
  <c r="BK1120"/>
  <c r="BM1120" s="1"/>
  <c r="BK1121"/>
  <c r="BM1121" s="1"/>
  <c r="BE1117"/>
  <c r="BG1117" s="1"/>
  <c r="BE1118"/>
  <c r="BG1118" s="1"/>
  <c r="BE1119"/>
  <c r="BF1119" s="1"/>
  <c r="BE1120"/>
  <c r="BF1120" s="1"/>
  <c r="BE1121"/>
  <c r="BG1121" s="1"/>
  <c r="AZ1117"/>
  <c r="BB1117" s="1"/>
  <c r="AZ1118"/>
  <c r="BB1118" s="1"/>
  <c r="AZ1119"/>
  <c r="BA1119" s="1"/>
  <c r="AZ1120"/>
  <c r="BA1120" s="1"/>
  <c r="AZ1121"/>
  <c r="BB1121" s="1"/>
  <c r="AV1117"/>
  <c r="AX1117" s="1"/>
  <c r="AV1118"/>
  <c r="AX1118" s="1"/>
  <c r="AV1119"/>
  <c r="AX1119" s="1"/>
  <c r="AV1120"/>
  <c r="AW1120" s="1"/>
  <c r="AV1121"/>
  <c r="AX1121" s="1"/>
  <c r="AR1117"/>
  <c r="AS1117" s="1"/>
  <c r="AR1118"/>
  <c r="AT1118" s="1"/>
  <c r="AR1119"/>
  <c r="AS1119" s="1"/>
  <c r="AR1120"/>
  <c r="AT1120" s="1"/>
  <c r="AR1121"/>
  <c r="AS1121" s="1"/>
  <c r="AN1117"/>
  <c r="AP1117" s="1"/>
  <c r="AN1118"/>
  <c r="AP1118" s="1"/>
  <c r="AN1119"/>
  <c r="AP1119" s="1"/>
  <c r="AN1120"/>
  <c r="AO1120" s="1"/>
  <c r="AN1121"/>
  <c r="AP1121" s="1"/>
  <c r="AI1117"/>
  <c r="AK1117" s="1"/>
  <c r="AI1118"/>
  <c r="AK1118" s="1"/>
  <c r="AI1119"/>
  <c r="CG1119" s="1"/>
  <c r="AI1120"/>
  <c r="AK1120" s="1"/>
  <c r="AI1121"/>
  <c r="AK1121" s="1"/>
  <c r="AD1117"/>
  <c r="AF1117" s="1"/>
  <c r="AD1118"/>
  <c r="AF1118" s="1"/>
  <c r="AD1119"/>
  <c r="AE1119" s="1"/>
  <c r="AD1120"/>
  <c r="AE1120" s="1"/>
  <c r="AD1121"/>
  <c r="AF1121" s="1"/>
  <c r="Z1121"/>
  <c r="Z1120"/>
  <c r="Z1119"/>
  <c r="Z1118"/>
  <c r="Z1117"/>
  <c r="V1121"/>
  <c r="X1121" s="1"/>
  <c r="V1120"/>
  <c r="W1120" s="1"/>
  <c r="V1119"/>
  <c r="X1119" s="1"/>
  <c r="V1118"/>
  <c r="W1118" s="1"/>
  <c r="V1117"/>
  <c r="W1117" s="1"/>
  <c r="R1117"/>
  <c r="S1117" s="1"/>
  <c r="R1118"/>
  <c r="T1118" s="1"/>
  <c r="R1119"/>
  <c r="S1119" s="1"/>
  <c r="R1120"/>
  <c r="S1120" s="1"/>
  <c r="R1121"/>
  <c r="S1121" s="1"/>
  <c r="D1117"/>
  <c r="D1118"/>
  <c r="D1119"/>
  <c r="D1120"/>
  <c r="D1121"/>
  <c r="DP1111"/>
  <c r="DP1112"/>
  <c r="DP1113"/>
  <c r="DP1114"/>
  <c r="DP1115"/>
  <c r="DP1116"/>
  <c r="DC1111"/>
  <c r="DD1111"/>
  <c r="DC1112"/>
  <c r="DD1112"/>
  <c r="DC1113"/>
  <c r="DD1113"/>
  <c r="DC1114"/>
  <c r="DD1114"/>
  <c r="DC1115"/>
  <c r="DD1115"/>
  <c r="DC1116"/>
  <c r="DD1116"/>
  <c r="DF1111"/>
  <c r="DG1111"/>
  <c r="DF1112"/>
  <c r="DG1112"/>
  <c r="DF1113"/>
  <c r="DG1113"/>
  <c r="DF1114"/>
  <c r="DG1114"/>
  <c r="DF1115"/>
  <c r="DG1115"/>
  <c r="DF1116"/>
  <c r="DG1116"/>
  <c r="DL1111"/>
  <c r="DM1111"/>
  <c r="DL1112"/>
  <c r="DM1112"/>
  <c r="DL1113"/>
  <c r="DM1113"/>
  <c r="DL1114"/>
  <c r="DM1114"/>
  <c r="DL1115"/>
  <c r="DM1115"/>
  <c r="DL1116"/>
  <c r="DM1116"/>
  <c r="DI1111"/>
  <c r="DJ1111"/>
  <c r="CZ1111"/>
  <c r="DA1111"/>
  <c r="CZ1112"/>
  <c r="DA1112"/>
  <c r="CZ1113"/>
  <c r="DA1113"/>
  <c r="CZ1114"/>
  <c r="DA1114"/>
  <c r="CZ1115"/>
  <c r="DA1115"/>
  <c r="CZ1116"/>
  <c r="DA1116"/>
  <c r="CW1113"/>
  <c r="CX1113"/>
  <c r="CW1114"/>
  <c r="CX1114"/>
  <c r="CW1115"/>
  <c r="CX1115"/>
  <c r="CW1116"/>
  <c r="CX1116"/>
  <c r="CW1112"/>
  <c r="CX1112"/>
  <c r="CW1111"/>
  <c r="CX1111"/>
  <c r="CT1111"/>
  <c r="CU1111"/>
  <c r="CT1112"/>
  <c r="CU1112"/>
  <c r="CT1113"/>
  <c r="CU1113"/>
  <c r="CT1114"/>
  <c r="CU1114"/>
  <c r="CT1115"/>
  <c r="CU1115"/>
  <c r="CT1116"/>
  <c r="CU1116"/>
  <c r="BX1116"/>
  <c r="BY1116" s="1"/>
  <c r="CA1116"/>
  <c r="CC1116" s="1"/>
  <c r="BX1115"/>
  <c r="BZ1115" s="1"/>
  <c r="CA1115"/>
  <c r="CB1115" s="1"/>
  <c r="BX1114"/>
  <c r="BZ1114" s="1"/>
  <c r="CA1114"/>
  <c r="CC1114" s="1"/>
  <c r="BX1113"/>
  <c r="BZ1113" s="1"/>
  <c r="CA1113"/>
  <c r="CB1113" s="1"/>
  <c r="BX1112"/>
  <c r="BZ1112" s="1"/>
  <c r="CA1112"/>
  <c r="CC1112" s="1"/>
  <c r="BX1111"/>
  <c r="BZ1111" s="1"/>
  <c r="CA1111"/>
  <c r="CB1111" s="1"/>
  <c r="BS1116"/>
  <c r="BS1115"/>
  <c r="BS1114"/>
  <c r="BS1113"/>
  <c r="BS1112"/>
  <c r="BS1111"/>
  <c r="BO1116"/>
  <c r="BP1116" s="1"/>
  <c r="BO1115"/>
  <c r="BQ1115" s="1"/>
  <c r="BO1114"/>
  <c r="BQ1114" s="1"/>
  <c r="BO1113"/>
  <c r="BQ1113" s="1"/>
  <c r="BO1112"/>
  <c r="BP1112" s="1"/>
  <c r="BO1111"/>
  <c r="BQ1111" s="1"/>
  <c r="BK1111"/>
  <c r="BM1111" s="1"/>
  <c r="BK1112"/>
  <c r="BM1112" s="1"/>
  <c r="BK1113"/>
  <c r="BM1113" s="1"/>
  <c r="BK1114"/>
  <c r="BL1114" s="1"/>
  <c r="BK1115"/>
  <c r="BM1115" s="1"/>
  <c r="BK1116"/>
  <c r="BM1116" s="1"/>
  <c r="BE1111"/>
  <c r="BG1111" s="1"/>
  <c r="BE1112"/>
  <c r="BG1112" s="1"/>
  <c r="BE1113"/>
  <c r="BF1113" s="1"/>
  <c r="BE1114"/>
  <c r="BE1115"/>
  <c r="BG1115" s="1"/>
  <c r="BE1116"/>
  <c r="BG1116" s="1"/>
  <c r="AZ1111"/>
  <c r="BB1111" s="1"/>
  <c r="AZ1112"/>
  <c r="CJ1112" s="1"/>
  <c r="CL1112" s="1"/>
  <c r="AZ1113"/>
  <c r="CJ1113" s="1"/>
  <c r="AZ1114"/>
  <c r="BB1114" s="1"/>
  <c r="AZ1115"/>
  <c r="BB1115" s="1"/>
  <c r="AZ1116"/>
  <c r="CJ1116" s="1"/>
  <c r="CL1116" s="1"/>
  <c r="AV1111"/>
  <c r="AX1111" s="1"/>
  <c r="AV1112"/>
  <c r="AX1112" s="1"/>
  <c r="AV1113"/>
  <c r="AX1113" s="1"/>
  <c r="AV1114"/>
  <c r="AW1114" s="1"/>
  <c r="AV1115"/>
  <c r="AX1115" s="1"/>
  <c r="AV1116"/>
  <c r="AX1116" s="1"/>
  <c r="AR1111"/>
  <c r="AT1111" s="1"/>
  <c r="AR1112"/>
  <c r="AT1112" s="1"/>
  <c r="AR1113"/>
  <c r="AS1113" s="1"/>
  <c r="AR1114"/>
  <c r="AS1114" s="1"/>
  <c r="AR1115"/>
  <c r="AT1115" s="1"/>
  <c r="AR1116"/>
  <c r="AT1116" s="1"/>
  <c r="AN1111"/>
  <c r="AP1111" s="1"/>
  <c r="AN1112"/>
  <c r="AP1112" s="1"/>
  <c r="AN1113"/>
  <c r="AO1113" s="1"/>
  <c r="AN1114"/>
  <c r="AO1114" s="1"/>
  <c r="AN1115"/>
  <c r="AP1115" s="1"/>
  <c r="AN1116"/>
  <c r="AP1116" s="1"/>
  <c r="AI1111"/>
  <c r="AK1111" s="1"/>
  <c r="AI1112"/>
  <c r="AK1112" s="1"/>
  <c r="AI1113"/>
  <c r="CG1113" s="1"/>
  <c r="AI1114"/>
  <c r="AK1114" s="1"/>
  <c r="AI1115"/>
  <c r="AK1115" s="1"/>
  <c r="AI1116"/>
  <c r="AK1116" s="1"/>
  <c r="AD1111"/>
  <c r="AF1111" s="1"/>
  <c r="AD1112"/>
  <c r="AF1112" s="1"/>
  <c r="AD1113"/>
  <c r="AF1113" s="1"/>
  <c r="AD1114"/>
  <c r="AE1114" s="1"/>
  <c r="AD1115"/>
  <c r="AF1115" s="1"/>
  <c r="AD1116"/>
  <c r="AF1116" s="1"/>
  <c r="Z1116"/>
  <c r="Z1115"/>
  <c r="Z1114"/>
  <c r="Z1113"/>
  <c r="Z1112"/>
  <c r="Z1111"/>
  <c r="V1116"/>
  <c r="X1116" s="1"/>
  <c r="V1115"/>
  <c r="X1115" s="1"/>
  <c r="V1114"/>
  <c r="X1114" s="1"/>
  <c r="V1113"/>
  <c r="X1113" s="1"/>
  <c r="V1112"/>
  <c r="X1112" s="1"/>
  <c r="V1111"/>
  <c r="X1111" s="1"/>
  <c r="R1111"/>
  <c r="T1111" s="1"/>
  <c r="R1112"/>
  <c r="T1112" s="1"/>
  <c r="R1113"/>
  <c r="S1113" s="1"/>
  <c r="R1114"/>
  <c r="S1114" s="1"/>
  <c r="R1115"/>
  <c r="T1115" s="1"/>
  <c r="R1116"/>
  <c r="T1116" s="1"/>
  <c r="T1125" l="1"/>
  <c r="AA1118"/>
  <c r="AB1118"/>
  <c r="AB1123"/>
  <c r="AA1123"/>
  <c r="AB1127"/>
  <c r="AA1127"/>
  <c r="AA1112"/>
  <c r="AB1112"/>
  <c r="AA1116"/>
  <c r="AB1116"/>
  <c r="AB1117"/>
  <c r="AA1117"/>
  <c r="AB1121"/>
  <c r="AA1121"/>
  <c r="AA1122"/>
  <c r="AB1122"/>
  <c r="AA1126"/>
  <c r="AB1126"/>
  <c r="AF1125"/>
  <c r="AB1113"/>
  <c r="AA1113"/>
  <c r="AB1111"/>
  <c r="AA1111"/>
  <c r="AB1115"/>
  <c r="AA1115"/>
  <c r="AA1120"/>
  <c r="AB1120"/>
  <c r="AB1125"/>
  <c r="AA1125"/>
  <c r="AA1114"/>
  <c r="AB1114"/>
  <c r="AB1119"/>
  <c r="AA1119"/>
  <c r="AA1124"/>
  <c r="AB1124"/>
  <c r="X1123"/>
  <c r="CB1114"/>
  <c r="CC1121"/>
  <c r="BU1120"/>
  <c r="BT1120"/>
  <c r="BU1112"/>
  <c r="BT1112"/>
  <c r="BU1116"/>
  <c r="BT1116"/>
  <c r="BT1119"/>
  <c r="BU1119"/>
  <c r="BU1124"/>
  <c r="BT1124"/>
  <c r="AE1123"/>
  <c r="AK1123"/>
  <c r="AP1123"/>
  <c r="AT1123"/>
  <c r="AX1123"/>
  <c r="BB1123"/>
  <c r="BG1123"/>
  <c r="BM1123"/>
  <c r="CG1127"/>
  <c r="CI1127" s="1"/>
  <c r="CG1124"/>
  <c r="CI1124" s="1"/>
  <c r="CC1123"/>
  <c r="CB1116"/>
  <c r="BT1111"/>
  <c r="BU1111"/>
  <c r="BT1115"/>
  <c r="BU1115"/>
  <c r="BU1118"/>
  <c r="BT1118"/>
  <c r="BU1123"/>
  <c r="BT1123"/>
  <c r="BT1127"/>
  <c r="BU1127"/>
  <c r="CG1123"/>
  <c r="CI1123" s="1"/>
  <c r="AK1127"/>
  <c r="AP1127"/>
  <c r="AT1127"/>
  <c r="AX1127"/>
  <c r="BB1127"/>
  <c r="BG1127"/>
  <c r="BM1127"/>
  <c r="BQ1126"/>
  <c r="CP1124"/>
  <c r="CR1124" s="1"/>
  <c r="CG1122"/>
  <c r="CI1122" s="1"/>
  <c r="CC1125"/>
  <c r="CC1117"/>
  <c r="BU1113"/>
  <c r="BT1113"/>
  <c r="BT1125"/>
  <c r="BU1125"/>
  <c r="BU1114"/>
  <c r="BT1114"/>
  <c r="BT1117"/>
  <c r="BU1117"/>
  <c r="BT1121"/>
  <c r="BU1121"/>
  <c r="BU1122"/>
  <c r="BT1122"/>
  <c r="BU1126"/>
  <c r="BT1126"/>
  <c r="CP1126"/>
  <c r="CR1126" s="1"/>
  <c r="T1122"/>
  <c r="AE1127"/>
  <c r="CG1126"/>
  <c r="CI1126" s="1"/>
  <c r="CP1122"/>
  <c r="CR1122" s="1"/>
  <c r="CC1127"/>
  <c r="CC1119"/>
  <c r="CB1112"/>
  <c r="CD1125"/>
  <c r="CE1125" s="1"/>
  <c r="CJ1125"/>
  <c r="CC1115"/>
  <c r="CC1113"/>
  <c r="X1125"/>
  <c r="CJ1126"/>
  <c r="CG1125"/>
  <c r="CB1126"/>
  <c r="CB1122"/>
  <c r="X1122"/>
  <c r="AF1126"/>
  <c r="AF1122"/>
  <c r="AJ1124"/>
  <c r="AO1124"/>
  <c r="AS1124"/>
  <c r="AW1124"/>
  <c r="BA1124"/>
  <c r="BF1124"/>
  <c r="BL1124"/>
  <c r="BQ1127"/>
  <c r="CD1123"/>
  <c r="CE1123" s="1"/>
  <c r="CD1127"/>
  <c r="CE1127" s="1"/>
  <c r="BZ1125"/>
  <c r="CJ1127"/>
  <c r="CL1127" s="1"/>
  <c r="CJ1123"/>
  <c r="CL1123" s="1"/>
  <c r="CC1124"/>
  <c r="CC1120"/>
  <c r="CC1118"/>
  <c r="CC1111"/>
  <c r="X1127"/>
  <c r="CD1124"/>
  <c r="CF1124" s="1"/>
  <c r="CJ1122"/>
  <c r="T1126"/>
  <c r="X1126"/>
  <c r="BA1127"/>
  <c r="BB1124"/>
  <c r="BA1123"/>
  <c r="CD1122"/>
  <c r="CF1122" s="1"/>
  <c r="CD1126"/>
  <c r="CE1126" s="1"/>
  <c r="BZ1126"/>
  <c r="CP1125"/>
  <c r="CR1125" s="1"/>
  <c r="CQ1127"/>
  <c r="CQ1123"/>
  <c r="CK1124"/>
  <c r="BY1127"/>
  <c r="BY1124"/>
  <c r="BY1123"/>
  <c r="BY1122"/>
  <c r="BP1125"/>
  <c r="BP1124"/>
  <c r="BP1123"/>
  <c r="BP1122"/>
  <c r="BL1126"/>
  <c r="BL1122"/>
  <c r="BL1125"/>
  <c r="BF1126"/>
  <c r="BF1122"/>
  <c r="BF1125"/>
  <c r="BA1126"/>
  <c r="BA1122"/>
  <c r="BA1125"/>
  <c r="AW1126"/>
  <c r="AW1122"/>
  <c r="AW1125"/>
  <c r="AS1126"/>
  <c r="AS1122"/>
  <c r="AS1125"/>
  <c r="AO1126"/>
  <c r="AO1122"/>
  <c r="AO1125"/>
  <c r="AJ1126"/>
  <c r="AJ1122"/>
  <c r="AJ1125"/>
  <c r="AF1124"/>
  <c r="W1124"/>
  <c r="S1124"/>
  <c r="S1127"/>
  <c r="S1123"/>
  <c r="BL29"/>
  <c r="BM22"/>
  <c r="BM34"/>
  <c r="BM38"/>
  <c r="BM28"/>
  <c r="BL33"/>
  <c r="BM40"/>
  <c r="BL41"/>
  <c r="BM36"/>
  <c r="BM30"/>
  <c r="BL25"/>
  <c r="BL21"/>
  <c r="BM24"/>
  <c r="BL37"/>
  <c r="BM32"/>
  <c r="BM26"/>
  <c r="BL39"/>
  <c r="BL35"/>
  <c r="BL31"/>
  <c r="BL27"/>
  <c r="BL23"/>
  <c r="T1114"/>
  <c r="AP1114"/>
  <c r="AT1113"/>
  <c r="X1118"/>
  <c r="BB1120"/>
  <c r="T1120"/>
  <c r="CJ1111"/>
  <c r="CL1111" s="1"/>
  <c r="T1117"/>
  <c r="CP1114"/>
  <c r="CQ1114" s="1"/>
  <c r="BL1113"/>
  <c r="CG1116"/>
  <c r="CH1116" s="1"/>
  <c r="AF1120"/>
  <c r="AP1120"/>
  <c r="AW1119"/>
  <c r="BG1119"/>
  <c r="AJ1114"/>
  <c r="CG1114"/>
  <c r="CI1114" s="1"/>
  <c r="AJ1120"/>
  <c r="CG1120"/>
  <c r="CI1120" s="1"/>
  <c r="CP1119"/>
  <c r="CR1119" s="1"/>
  <c r="BA1113"/>
  <c r="AP1113"/>
  <c r="BB1113"/>
  <c r="AX1120"/>
  <c r="BQ1121"/>
  <c r="CJ1119"/>
  <c r="CL1119" s="1"/>
  <c r="BB1119"/>
  <c r="BF1114"/>
  <c r="BG1114"/>
  <c r="T1113"/>
  <c r="CP1113"/>
  <c r="CR1113" s="1"/>
  <c r="CP1115"/>
  <c r="CR1115" s="1"/>
  <c r="CG1111"/>
  <c r="CI1111" s="1"/>
  <c r="CI1113"/>
  <c r="CH1113"/>
  <c r="CK1113"/>
  <c r="CL1113"/>
  <c r="CI1119"/>
  <c r="CH1119"/>
  <c r="CD1121"/>
  <c r="CF1121" s="1"/>
  <c r="AF1114"/>
  <c r="AJ1113"/>
  <c r="CD1111"/>
  <c r="CF1111" s="1"/>
  <c r="CD1113"/>
  <c r="CF1113" s="1"/>
  <c r="CD1115"/>
  <c r="CF1115" s="1"/>
  <c r="X1117"/>
  <c r="AJ1119"/>
  <c r="AO1119"/>
  <c r="AT1121"/>
  <c r="BM1119"/>
  <c r="CD1117"/>
  <c r="CF1117" s="1"/>
  <c r="CJ1118"/>
  <c r="CL1118" s="1"/>
  <c r="CJ1121"/>
  <c r="CL1121" s="1"/>
  <c r="AE1113"/>
  <c r="AK1113"/>
  <c r="AT1114"/>
  <c r="AW1113"/>
  <c r="BB1116"/>
  <c r="BB1112"/>
  <c r="BG1113"/>
  <c r="BZ1116"/>
  <c r="CG1115"/>
  <c r="CI1115" s="1"/>
  <c r="CJ1114"/>
  <c r="CP1112"/>
  <c r="CR1112" s="1"/>
  <c r="CP1111"/>
  <c r="CR1111" s="1"/>
  <c r="T1121"/>
  <c r="AF1119"/>
  <c r="AK1119"/>
  <c r="AS1120"/>
  <c r="AT1117"/>
  <c r="BA1118"/>
  <c r="BG1120"/>
  <c r="BL1118"/>
  <c r="CD1118"/>
  <c r="CF1118" s="1"/>
  <c r="CD1120"/>
  <c r="CF1120" s="1"/>
  <c r="CP1120"/>
  <c r="CQ1120" s="1"/>
  <c r="CP1118"/>
  <c r="CR1118" s="1"/>
  <c r="CP1117"/>
  <c r="CR1117" s="1"/>
  <c r="CP1121"/>
  <c r="CR1121" s="1"/>
  <c r="CP1116"/>
  <c r="CR1116" s="1"/>
  <c r="CJ1117"/>
  <c r="AX1114"/>
  <c r="BA1116"/>
  <c r="BA1112"/>
  <c r="BM1114"/>
  <c r="BQ1112"/>
  <c r="CD1112"/>
  <c r="CF1112" s="1"/>
  <c r="CD1114"/>
  <c r="CF1114" s="1"/>
  <c r="CD1116"/>
  <c r="CF1116" s="1"/>
  <c r="CJ1115"/>
  <c r="CL1115" s="1"/>
  <c r="CG1112"/>
  <c r="CD1119"/>
  <c r="CF1119" s="1"/>
  <c r="CJ1120"/>
  <c r="CG1118"/>
  <c r="CG1117"/>
  <c r="CI1117" s="1"/>
  <c r="CG1121"/>
  <c r="CQ1118"/>
  <c r="CQ1117"/>
  <c r="BY1121"/>
  <c r="BY1120"/>
  <c r="BY1119"/>
  <c r="BY1118"/>
  <c r="BY1117"/>
  <c r="BP1120"/>
  <c r="BP1119"/>
  <c r="BP1118"/>
  <c r="BP1117"/>
  <c r="BL1121"/>
  <c r="BL1117"/>
  <c r="BL1120"/>
  <c r="BF1118"/>
  <c r="BF1121"/>
  <c r="BF1117"/>
  <c r="BA1121"/>
  <c r="BA1117"/>
  <c r="AW1118"/>
  <c r="AW1121"/>
  <c r="AW1117"/>
  <c r="AT1119"/>
  <c r="AS1118"/>
  <c r="AO1118"/>
  <c r="AO1121"/>
  <c r="AO1117"/>
  <c r="AJ1118"/>
  <c r="AJ1121"/>
  <c r="AJ1117"/>
  <c r="AE1118"/>
  <c r="AE1121"/>
  <c r="AE1117"/>
  <c r="W1121"/>
  <c r="X1120"/>
  <c r="W1119"/>
  <c r="T1119"/>
  <c r="S1118"/>
  <c r="CK1116"/>
  <c r="CK1112"/>
  <c r="BY1115"/>
  <c r="BY1114"/>
  <c r="BY1113"/>
  <c r="BY1112"/>
  <c r="BY1111"/>
  <c r="BQ1116"/>
  <c r="BP1115"/>
  <c r="BP1114"/>
  <c r="BP1113"/>
  <c r="BP1111"/>
  <c r="BL1116"/>
  <c r="BL1112"/>
  <c r="BL1115"/>
  <c r="BL1111"/>
  <c r="BF1116"/>
  <c r="BF1112"/>
  <c r="BF1115"/>
  <c r="BF1111"/>
  <c r="BA1115"/>
  <c r="BA1111"/>
  <c r="BA1114"/>
  <c r="AW1116"/>
  <c r="AW1112"/>
  <c r="AW1115"/>
  <c r="AW1111"/>
  <c r="AS1116"/>
  <c r="AS1112"/>
  <c r="AS1115"/>
  <c r="AS1111"/>
  <c r="AO1116"/>
  <c r="AO1112"/>
  <c r="AO1115"/>
  <c r="AO1111"/>
  <c r="AJ1116"/>
  <c r="AJ1112"/>
  <c r="AJ1115"/>
  <c r="AJ1111"/>
  <c r="AE1116"/>
  <c r="AE1112"/>
  <c r="AE1115"/>
  <c r="AE1111"/>
  <c r="W1116"/>
  <c r="W1115"/>
  <c r="W1114"/>
  <c r="W1113"/>
  <c r="W1112"/>
  <c r="W1111"/>
  <c r="S1116"/>
  <c r="S1112"/>
  <c r="S1115"/>
  <c r="S1111"/>
  <c r="CH1123" l="1"/>
  <c r="CF1125"/>
  <c r="CK1115"/>
  <c r="CF1126"/>
  <c r="CQ1124"/>
  <c r="CE1124"/>
  <c r="CE1122"/>
  <c r="CH1127"/>
  <c r="CK1118"/>
  <c r="CF1127"/>
  <c r="CH1122"/>
  <c r="CH1126"/>
  <c r="CH1124"/>
  <c r="CQ1125"/>
  <c r="CQ1126"/>
  <c r="CF1123"/>
  <c r="CQ1122"/>
  <c r="CL1125"/>
  <c r="CK1125"/>
  <c r="CL1126"/>
  <c r="CK1126"/>
  <c r="CK1123"/>
  <c r="CK1127"/>
  <c r="CL1122"/>
  <c r="CK1122"/>
  <c r="CI1125"/>
  <c r="CH1125"/>
  <c r="CR1114"/>
  <c r="CQ1112"/>
  <c r="CR1120"/>
  <c r="CH1120"/>
  <c r="CE1117"/>
  <c r="CE1112"/>
  <c r="CQ1115"/>
  <c r="CQ1119"/>
  <c r="CE1116"/>
  <c r="CH1111"/>
  <c r="CE1118"/>
  <c r="CI1116"/>
  <c r="CK1119"/>
  <c r="CK1111"/>
  <c r="CE1120"/>
  <c r="CE1114"/>
  <c r="CH1114"/>
  <c r="CQ1111"/>
  <c r="CQ1116"/>
  <c r="CE1119"/>
  <c r="CQ1113"/>
  <c r="CH1121"/>
  <c r="CI1121"/>
  <c r="CK1114"/>
  <c r="CL1114"/>
  <c r="CL1120"/>
  <c r="CK1120"/>
  <c r="CL1117"/>
  <c r="CK1117"/>
  <c r="CH1115"/>
  <c r="CH1117"/>
  <c r="CQ1121"/>
  <c r="CE1111"/>
  <c r="CE1113"/>
  <c r="CE1115"/>
  <c r="CK1121"/>
  <c r="CH1112"/>
  <c r="CI1112"/>
  <c r="CH1118"/>
  <c r="CI1118"/>
  <c r="CE1121"/>
  <c r="D1111"/>
  <c r="D1112"/>
  <c r="D1113"/>
  <c r="D1114"/>
  <c r="D1115"/>
  <c r="D1116"/>
  <c r="CB226" i="3"/>
  <c r="DP1108" i="2"/>
  <c r="DP1109"/>
  <c r="DP1110"/>
  <c r="DL1108"/>
  <c r="DM1108"/>
  <c r="DL1109"/>
  <c r="DM1109"/>
  <c r="DL1110"/>
  <c r="DM1110"/>
  <c r="DI1102"/>
  <c r="DJ1102"/>
  <c r="DI1103"/>
  <c r="DJ1103"/>
  <c r="DI1104"/>
  <c r="DJ1104"/>
  <c r="DI1105"/>
  <c r="DJ1105"/>
  <c r="DI1106"/>
  <c r="DJ1106"/>
  <c r="DI1107"/>
  <c r="DJ1107"/>
  <c r="DI1108"/>
  <c r="DJ1108"/>
  <c r="DI1109"/>
  <c r="DJ1109"/>
  <c r="DI1110"/>
  <c r="DJ1110"/>
  <c r="DF1110"/>
  <c r="DG1110"/>
  <c r="DF1109"/>
  <c r="DG1109"/>
  <c r="DF1108"/>
  <c r="DG1108"/>
  <c r="DC1110"/>
  <c r="DD1110"/>
  <c r="DC1109"/>
  <c r="DD1109"/>
  <c r="DC1108"/>
  <c r="DD1108"/>
  <c r="CZ1110"/>
  <c r="DA1110"/>
  <c r="CZ1109"/>
  <c r="DA1109"/>
  <c r="CZ1108"/>
  <c r="DA1108"/>
  <c r="CW1108"/>
  <c r="CX1108"/>
  <c r="CW1109"/>
  <c r="CX1109"/>
  <c r="CW1110"/>
  <c r="CX1110"/>
  <c r="CT1108"/>
  <c r="CU1108"/>
  <c r="CT1109"/>
  <c r="CU1109"/>
  <c r="CT1110"/>
  <c r="CU1110"/>
  <c r="BX1110"/>
  <c r="BZ1110" s="1"/>
  <c r="CA1110"/>
  <c r="BX1109"/>
  <c r="BZ1109" s="1"/>
  <c r="CA1109"/>
  <c r="BX1108"/>
  <c r="BZ1108" s="1"/>
  <c r="CA1108"/>
  <c r="BS1110"/>
  <c r="BS1109"/>
  <c r="BS1108"/>
  <c r="BO1110"/>
  <c r="BP1110" s="1"/>
  <c r="BO1109"/>
  <c r="BQ1109" s="1"/>
  <c r="BO1108"/>
  <c r="BQ1108" s="1"/>
  <c r="BK1108"/>
  <c r="BM1108" s="1"/>
  <c r="BK1109"/>
  <c r="BM1109" s="1"/>
  <c r="BK1110"/>
  <c r="BM1110" s="1"/>
  <c r="BE1108"/>
  <c r="BG1108" s="1"/>
  <c r="BE1109"/>
  <c r="BG1109" s="1"/>
  <c r="BE1110"/>
  <c r="BF1110" s="1"/>
  <c r="AZ1108"/>
  <c r="BB1108" s="1"/>
  <c r="AZ1109"/>
  <c r="BB1109" s="1"/>
  <c r="AZ1110"/>
  <c r="CJ1110" s="1"/>
  <c r="AV1108"/>
  <c r="AX1108" s="1"/>
  <c r="AV1109"/>
  <c r="AX1109" s="1"/>
  <c r="AV1110"/>
  <c r="AX1110" s="1"/>
  <c r="AR1108"/>
  <c r="AT1108" s="1"/>
  <c r="AR1109"/>
  <c r="AT1109" s="1"/>
  <c r="AR1110"/>
  <c r="AT1110" s="1"/>
  <c r="AN1108"/>
  <c r="AO1108" s="1"/>
  <c r="AN1109"/>
  <c r="AP1109" s="1"/>
  <c r="AN1110"/>
  <c r="AP1110" s="1"/>
  <c r="AI1108"/>
  <c r="AK1108" s="1"/>
  <c r="AI1109"/>
  <c r="AK1109" s="1"/>
  <c r="AI1110"/>
  <c r="AJ1110" s="1"/>
  <c r="AD1108"/>
  <c r="AF1108" s="1"/>
  <c r="AD1109"/>
  <c r="AF1109" s="1"/>
  <c r="AD1110"/>
  <c r="AE1110" s="1"/>
  <c r="Z1110"/>
  <c r="Z1109"/>
  <c r="Z1108"/>
  <c r="V1110"/>
  <c r="X1110" s="1"/>
  <c r="V1109"/>
  <c r="X1109" s="1"/>
  <c r="V1108"/>
  <c r="W1108" s="1"/>
  <c r="R1108"/>
  <c r="S1108" s="1"/>
  <c r="R1109"/>
  <c r="T1109" s="1"/>
  <c r="R1110"/>
  <c r="T1110" s="1"/>
  <c r="AB1109" l="1"/>
  <c r="AA1109"/>
  <c r="AA1110"/>
  <c r="AB1110"/>
  <c r="AA1108"/>
  <c r="AB1108"/>
  <c r="BU1108"/>
  <c r="BT1108"/>
  <c r="BT1109"/>
  <c r="BU1109"/>
  <c r="BU1110"/>
  <c r="BT1110"/>
  <c r="CB1109"/>
  <c r="CC1109"/>
  <c r="CC1108"/>
  <c r="CB1108"/>
  <c r="CB1110"/>
  <c r="CC1110"/>
  <c r="CG1109"/>
  <c r="CH1109" s="1"/>
  <c r="AF1110"/>
  <c r="CG1110"/>
  <c r="CH1110" s="1"/>
  <c r="AK1110"/>
  <c r="BQ1110"/>
  <c r="BA1110"/>
  <c r="BG1110"/>
  <c r="CP1110"/>
  <c r="CR1110" s="1"/>
  <c r="BB1110"/>
  <c r="CK1110"/>
  <c r="CL1110"/>
  <c r="X1108"/>
  <c r="AP1108"/>
  <c r="AW1110"/>
  <c r="CG1108"/>
  <c r="CI1108" s="1"/>
  <c r="AS1110"/>
  <c r="BL1110"/>
  <c r="CD1108"/>
  <c r="CF1108" s="1"/>
  <c r="CD1110"/>
  <c r="CF1110" s="1"/>
  <c r="CJ1109"/>
  <c r="CL1109" s="1"/>
  <c r="CJ1108"/>
  <c r="CL1108" s="1"/>
  <c r="T1108"/>
  <c r="CP1109"/>
  <c r="CR1109" s="1"/>
  <c r="CP1108"/>
  <c r="CR1108" s="1"/>
  <c r="CD1109"/>
  <c r="CF1109" s="1"/>
  <c r="BY1110"/>
  <c r="BY1109"/>
  <c r="BY1108"/>
  <c r="BP1109"/>
  <c r="BP1108"/>
  <c r="BL1109"/>
  <c r="BL1108"/>
  <c r="BF1109"/>
  <c r="BF1108"/>
  <c r="BA1109"/>
  <c r="BA1108"/>
  <c r="AW1109"/>
  <c r="AW1108"/>
  <c r="AS1109"/>
  <c r="AS1108"/>
  <c r="AO1110"/>
  <c r="AO1109"/>
  <c r="AJ1109"/>
  <c r="AJ1108"/>
  <c r="AE1109"/>
  <c r="AE1108"/>
  <c r="W1110"/>
  <c r="W1109"/>
  <c r="S1110"/>
  <c r="S1109"/>
  <c r="CE1108" l="1"/>
  <c r="CK1108"/>
  <c r="CQ1110"/>
  <c r="CQ1108"/>
  <c r="CK1109"/>
  <c r="CI1110"/>
  <c r="CI1109"/>
  <c r="CE1110"/>
  <c r="CE1109"/>
  <c r="CH1108"/>
  <c r="CQ1109"/>
  <c r="D1108"/>
  <c r="D1109"/>
  <c r="D1110"/>
  <c r="CK5" i="5"/>
  <c r="CJ5"/>
  <c r="CI5"/>
  <c r="CF5" l="1"/>
  <c r="CD5"/>
  <c r="CA5"/>
  <c r="BZ5" s="1"/>
  <c r="BY5"/>
  <c r="BX5"/>
  <c r="BW5"/>
  <c r="BV5"/>
  <c r="BU5"/>
  <c r="BR5"/>
  <c r="BQ5"/>
  <c r="BN5"/>
  <c r="BM5"/>
  <c r="BJ5"/>
  <c r="BI5"/>
  <c r="BF5"/>
  <c r="BE5"/>
  <c r="BB5"/>
  <c r="BA5"/>
  <c r="AX5"/>
  <c r="AW5"/>
  <c r="AT5"/>
  <c r="AS5"/>
  <c r="AP5"/>
  <c r="AO5"/>
  <c r="AL5"/>
  <c r="AK5"/>
  <c r="AE5"/>
  <c r="AD5"/>
  <c r="AC5"/>
  <c r="Z5"/>
  <c r="W5"/>
  <c r="V5"/>
  <c r="S5"/>
  <c r="R5"/>
  <c r="AF5" l="1"/>
  <c r="C5"/>
  <c r="CK4" l="1"/>
  <c r="CJ4"/>
  <c r="CI4"/>
  <c r="CL4" s="1"/>
  <c r="CF4"/>
  <c r="CD4"/>
  <c r="BY4"/>
  <c r="BX4"/>
  <c r="BZ4" s="1"/>
  <c r="BW4"/>
  <c r="BV4"/>
  <c r="BU4"/>
  <c r="BR4"/>
  <c r="BQ4"/>
  <c r="BN4"/>
  <c r="BM4"/>
  <c r="BJ4"/>
  <c r="BI4"/>
  <c r="BF4"/>
  <c r="BE4"/>
  <c r="BB4"/>
  <c r="BA4"/>
  <c r="AX4"/>
  <c r="AW4"/>
  <c r="AT4"/>
  <c r="AS4"/>
  <c r="AP4"/>
  <c r="AO4"/>
  <c r="AL4"/>
  <c r="AK4"/>
  <c r="AF4" s="1"/>
  <c r="AE4"/>
  <c r="AD4"/>
  <c r="AC4"/>
  <c r="Z4"/>
  <c r="W4"/>
  <c r="V4"/>
  <c r="S4"/>
  <c r="R4"/>
  <c r="CN4" l="1"/>
  <c r="CM4" s="1"/>
  <c r="C4"/>
  <c r="CL3"/>
  <c r="CK3"/>
  <c r="CN3" s="1"/>
  <c r="CJ3"/>
  <c r="CI3"/>
  <c r="CF3"/>
  <c r="CD3"/>
  <c r="CM3" l="1"/>
  <c r="BX3"/>
  <c r="BY3" s="1"/>
  <c r="BW3"/>
  <c r="BV3"/>
  <c r="BU3"/>
  <c r="BR3"/>
  <c r="BQ3"/>
  <c r="BN3"/>
  <c r="BM3"/>
  <c r="BJ3"/>
  <c r="BI3"/>
  <c r="BF3"/>
  <c r="BE3"/>
  <c r="BB3"/>
  <c r="BA3"/>
  <c r="AX3"/>
  <c r="AW3"/>
  <c r="AT3"/>
  <c r="AS3"/>
  <c r="AP3"/>
  <c r="AO3"/>
  <c r="AL3"/>
  <c r="AK3"/>
  <c r="AE3"/>
  <c r="AD3"/>
  <c r="AC3"/>
  <c r="Z3"/>
  <c r="W3"/>
  <c r="V3"/>
  <c r="S3"/>
  <c r="R3"/>
  <c r="C3"/>
  <c r="CK2"/>
  <c r="CJ2"/>
  <c r="CI2"/>
  <c r="CN2" s="1"/>
  <c r="AF3" l="1"/>
  <c r="CA3"/>
  <c r="CF2"/>
  <c r="CD2"/>
  <c r="BX2"/>
  <c r="BY2" s="1"/>
  <c r="BW2"/>
  <c r="BV2"/>
  <c r="BU2"/>
  <c r="BR2"/>
  <c r="BQ2"/>
  <c r="BN2"/>
  <c r="BM2"/>
  <c r="BJ2"/>
  <c r="BI2"/>
  <c r="BF2"/>
  <c r="BE2"/>
  <c r="BB2"/>
  <c r="BA2"/>
  <c r="AX2"/>
  <c r="AW2"/>
  <c r="AT2"/>
  <c r="AS2"/>
  <c r="AP2"/>
  <c r="AO2"/>
  <c r="AL2"/>
  <c r="AK2"/>
  <c r="AE2"/>
  <c r="AD2"/>
  <c r="AC2"/>
  <c r="Z2"/>
  <c r="W2"/>
  <c r="V2"/>
  <c r="S2"/>
  <c r="R2"/>
  <c r="Y2" l="1"/>
  <c r="X2" s="1"/>
  <c r="AF2"/>
  <c r="BZ3"/>
  <c r="CB3"/>
  <c r="CC3" s="1"/>
  <c r="CA2"/>
  <c r="BZ2"/>
  <c r="O2"/>
  <c r="N2"/>
  <c r="C2"/>
  <c r="Y3" l="1"/>
  <c r="Y4" s="1"/>
  <c r="X3"/>
  <c r="O3"/>
  <c r="X4" l="1"/>
  <c r="Y5"/>
  <c r="N3"/>
  <c r="O4"/>
  <c r="X5" l="1"/>
  <c r="N4"/>
  <c r="O5"/>
  <c r="N5" l="1"/>
  <c r="AK3" i="4" l="1"/>
  <c r="J3"/>
  <c r="B3"/>
  <c r="B4" s="1"/>
  <c r="A3"/>
  <c r="AK2"/>
  <c r="AJ2"/>
  <c r="AG2"/>
  <c r="AA2"/>
  <c r="J2"/>
  <c r="F2"/>
  <c r="W2" s="1"/>
  <c r="E2"/>
  <c r="D2"/>
  <c r="C2"/>
  <c r="BV277" i="3"/>
  <c r="BW277" s="1"/>
  <c r="BU277"/>
  <c r="BT277"/>
  <c r="BS277"/>
  <c r="BP277"/>
  <c r="BO277"/>
  <c r="BL277"/>
  <c r="BK277"/>
  <c r="BH277"/>
  <c r="BG277"/>
  <c r="BD277"/>
  <c r="BC277"/>
  <c r="AZ277"/>
  <c r="AY277"/>
  <c r="AV277"/>
  <c r="AU277"/>
  <c r="AR277"/>
  <c r="AQ277"/>
  <c r="AN277"/>
  <c r="AM277"/>
  <c r="AG277"/>
  <c r="AF277"/>
  <c r="AE277"/>
  <c r="AB277"/>
  <c r="Y277"/>
  <c r="X277"/>
  <c r="U277"/>
  <c r="T277"/>
  <c r="BV276"/>
  <c r="BW276" s="1"/>
  <c r="BU276"/>
  <c r="BT276"/>
  <c r="BS276"/>
  <c r="BP276"/>
  <c r="BO276"/>
  <c r="BL276"/>
  <c r="BK276"/>
  <c r="BH276"/>
  <c r="BG276"/>
  <c r="BD276"/>
  <c r="BC276"/>
  <c r="AZ276"/>
  <c r="AY276"/>
  <c r="AV276"/>
  <c r="AU276"/>
  <c r="AR276"/>
  <c r="AQ276"/>
  <c r="AN276"/>
  <c r="AM276"/>
  <c r="AG276"/>
  <c r="AF276"/>
  <c r="AE276"/>
  <c r="AB276"/>
  <c r="Y276"/>
  <c r="X276"/>
  <c r="U276"/>
  <c r="T276"/>
  <c r="BV275"/>
  <c r="BX275" s="1"/>
  <c r="BW275" s="1"/>
  <c r="BU275"/>
  <c r="BT275"/>
  <c r="BS275"/>
  <c r="BP275"/>
  <c r="BO275"/>
  <c r="BL275"/>
  <c r="BK275"/>
  <c r="BH275"/>
  <c r="BG275"/>
  <c r="BD275"/>
  <c r="BC275"/>
  <c r="AZ275"/>
  <c r="AY275"/>
  <c r="AV275"/>
  <c r="AU275"/>
  <c r="AR275"/>
  <c r="AQ275"/>
  <c r="AN275"/>
  <c r="AM275"/>
  <c r="AG275"/>
  <c r="AF275"/>
  <c r="AE275"/>
  <c r="AB275"/>
  <c r="Y275"/>
  <c r="X275"/>
  <c r="U275"/>
  <c r="T275"/>
  <c r="BV274"/>
  <c r="BW274" s="1"/>
  <c r="BU274"/>
  <c r="BT274"/>
  <c r="BS274"/>
  <c r="BP274"/>
  <c r="BO274"/>
  <c r="BL274"/>
  <c r="BK274"/>
  <c r="BH274"/>
  <c r="BG274"/>
  <c r="BD274"/>
  <c r="BC274"/>
  <c r="AZ274"/>
  <c r="AY274"/>
  <c r="AV274"/>
  <c r="AU274"/>
  <c r="AR274"/>
  <c r="AQ274"/>
  <c r="AN274"/>
  <c r="AM274"/>
  <c r="AG274"/>
  <c r="AF274"/>
  <c r="AE274"/>
  <c r="AB274"/>
  <c r="Y274"/>
  <c r="X274"/>
  <c r="U274"/>
  <c r="T274"/>
  <c r="BV273"/>
  <c r="BX273" s="1"/>
  <c r="BW273" s="1"/>
  <c r="BU273"/>
  <c r="BT273"/>
  <c r="BS273"/>
  <c r="BP273"/>
  <c r="BO273"/>
  <c r="BL273"/>
  <c r="BK273"/>
  <c r="BH273"/>
  <c r="BG273"/>
  <c r="BD273"/>
  <c r="BC273"/>
  <c r="AZ273"/>
  <c r="AY273"/>
  <c r="AV273"/>
  <c r="AU273"/>
  <c r="AR273"/>
  <c r="AQ273"/>
  <c r="AN273"/>
  <c r="AM273"/>
  <c r="AG273"/>
  <c r="AF273"/>
  <c r="AE273"/>
  <c r="AB273"/>
  <c r="Y273"/>
  <c r="X273"/>
  <c r="U273"/>
  <c r="T273"/>
  <c r="BX272"/>
  <c r="BV272"/>
  <c r="BW272" s="1"/>
  <c r="BU272"/>
  <c r="BT272"/>
  <c r="BS272"/>
  <c r="BP272"/>
  <c r="BO272"/>
  <c r="BL272"/>
  <c r="BK272"/>
  <c r="BH272"/>
  <c r="BG272"/>
  <c r="BD272"/>
  <c r="BC272"/>
  <c r="AZ272"/>
  <c r="AY272"/>
  <c r="AV272"/>
  <c r="AU272"/>
  <c r="AR272"/>
  <c r="AQ272"/>
  <c r="AN272"/>
  <c r="AM272"/>
  <c r="AG272"/>
  <c r="AF272"/>
  <c r="AE272"/>
  <c r="AB272"/>
  <c r="Y272"/>
  <c r="X272"/>
  <c r="U272"/>
  <c r="T272"/>
  <c r="BV271"/>
  <c r="BW271" s="1"/>
  <c r="BU271"/>
  <c r="BT271"/>
  <c r="BS271"/>
  <c r="BP271"/>
  <c r="BO271"/>
  <c r="BL271"/>
  <c r="BK271"/>
  <c r="BH271"/>
  <c r="BG271"/>
  <c r="BD271"/>
  <c r="BC271"/>
  <c r="AZ271"/>
  <c r="AY271"/>
  <c r="AV271"/>
  <c r="AU271"/>
  <c r="AR271"/>
  <c r="AQ271"/>
  <c r="AN271"/>
  <c r="AM271"/>
  <c r="AG271"/>
  <c r="AF271"/>
  <c r="AE271"/>
  <c r="AB271"/>
  <c r="Y271"/>
  <c r="X271"/>
  <c r="U271"/>
  <c r="T271"/>
  <c r="BV270"/>
  <c r="BW270" s="1"/>
  <c r="BU270"/>
  <c r="BT270"/>
  <c r="BS270"/>
  <c r="BP270"/>
  <c r="BO270"/>
  <c r="BL270"/>
  <c r="BK270"/>
  <c r="BH270"/>
  <c r="BG270"/>
  <c r="BD270"/>
  <c r="BC270"/>
  <c r="AZ270"/>
  <c r="AY270"/>
  <c r="AV270"/>
  <c r="AU270"/>
  <c r="AR270"/>
  <c r="AQ270"/>
  <c r="AN270"/>
  <c r="AM270"/>
  <c r="AG270"/>
  <c r="AF270"/>
  <c r="AE270"/>
  <c r="AB270"/>
  <c r="Y270"/>
  <c r="X270"/>
  <c r="U270"/>
  <c r="T270"/>
  <c r="BV269"/>
  <c r="BW269" s="1"/>
  <c r="BU269"/>
  <c r="BT269"/>
  <c r="BS269"/>
  <c r="BP269"/>
  <c r="BO269"/>
  <c r="BL269"/>
  <c r="BK269"/>
  <c r="BH269"/>
  <c r="BG269"/>
  <c r="BD269"/>
  <c r="BC269"/>
  <c r="AZ269"/>
  <c r="AY269"/>
  <c r="AV269"/>
  <c r="AU269"/>
  <c r="AR269"/>
  <c r="AQ269"/>
  <c r="AN269"/>
  <c r="AM269"/>
  <c r="AG269"/>
  <c r="AF269"/>
  <c r="AE269"/>
  <c r="AB269"/>
  <c r="Y269"/>
  <c r="X269"/>
  <c r="U269"/>
  <c r="T269"/>
  <c r="BV268"/>
  <c r="BW268" s="1"/>
  <c r="BU268"/>
  <c r="BT268"/>
  <c r="BS268"/>
  <c r="BP268"/>
  <c r="BO268"/>
  <c r="BL268"/>
  <c r="BK268"/>
  <c r="BH268"/>
  <c r="BG268"/>
  <c r="BD268"/>
  <c r="BC268"/>
  <c r="AZ268"/>
  <c r="AY268"/>
  <c r="AV268"/>
  <c r="AU268"/>
  <c r="AR268"/>
  <c r="AQ268"/>
  <c r="AN268"/>
  <c r="AM268"/>
  <c r="AH268"/>
  <c r="AG268"/>
  <c r="AF268"/>
  <c r="AE268"/>
  <c r="AB268"/>
  <c r="Y268"/>
  <c r="X268"/>
  <c r="U268"/>
  <c r="T268"/>
  <c r="BV267"/>
  <c r="BX267" s="1"/>
  <c r="BU267"/>
  <c r="BT267"/>
  <c r="BS267"/>
  <c r="BP267"/>
  <c r="BO267"/>
  <c r="BL267"/>
  <c r="BK267"/>
  <c r="BH267"/>
  <c r="BG267"/>
  <c r="BD267"/>
  <c r="BC267"/>
  <c r="AZ267"/>
  <c r="AY267"/>
  <c r="AV267"/>
  <c r="AU267"/>
  <c r="AR267"/>
  <c r="AQ267"/>
  <c r="AN267"/>
  <c r="AM267"/>
  <c r="AG267"/>
  <c r="AF267"/>
  <c r="AE267"/>
  <c r="AB267"/>
  <c r="Y267"/>
  <c r="X267"/>
  <c r="U267"/>
  <c r="T267"/>
  <c r="BW266"/>
  <c r="BV266"/>
  <c r="BX266" s="1"/>
  <c r="BU266"/>
  <c r="BT266"/>
  <c r="BS266"/>
  <c r="BP266"/>
  <c r="BO266"/>
  <c r="BL266"/>
  <c r="BK266"/>
  <c r="BH266"/>
  <c r="BG266"/>
  <c r="BD266"/>
  <c r="BC266"/>
  <c r="AZ266"/>
  <c r="AY266"/>
  <c r="AV266"/>
  <c r="AU266"/>
  <c r="AR266"/>
  <c r="AQ266"/>
  <c r="AN266"/>
  <c r="AM266"/>
  <c r="AH266" s="1"/>
  <c r="AG266"/>
  <c r="AF266"/>
  <c r="AE266"/>
  <c r="AB266"/>
  <c r="Y266"/>
  <c r="X266"/>
  <c r="U266"/>
  <c r="T266"/>
  <c r="BV265"/>
  <c r="BX265" s="1"/>
  <c r="BU265"/>
  <c r="BT265"/>
  <c r="BS265"/>
  <c r="BP265"/>
  <c r="BO265"/>
  <c r="BL265"/>
  <c r="BK265"/>
  <c r="BH265"/>
  <c r="BG265"/>
  <c r="BD265"/>
  <c r="BC265"/>
  <c r="AZ265"/>
  <c r="AY265"/>
  <c r="AV265"/>
  <c r="AU265"/>
  <c r="AR265"/>
  <c r="AQ265"/>
  <c r="AN265"/>
  <c r="AM265"/>
  <c r="AG265"/>
  <c r="AF265"/>
  <c r="AE265"/>
  <c r="AB265"/>
  <c r="Y265"/>
  <c r="X265"/>
  <c r="U265"/>
  <c r="T265"/>
  <c r="BV264"/>
  <c r="BW264" s="1"/>
  <c r="BU264"/>
  <c r="BT264"/>
  <c r="BS264"/>
  <c r="BP264"/>
  <c r="BO264"/>
  <c r="BL264"/>
  <c r="BK264"/>
  <c r="BH264"/>
  <c r="BG264"/>
  <c r="BD264"/>
  <c r="BC264"/>
  <c r="AZ264"/>
  <c r="AY264"/>
  <c r="AV264"/>
  <c r="AU264"/>
  <c r="AR264"/>
  <c r="AQ264"/>
  <c r="AN264"/>
  <c r="AM264"/>
  <c r="AG264"/>
  <c r="AF264"/>
  <c r="AE264"/>
  <c r="AB264"/>
  <c r="Y264"/>
  <c r="X264"/>
  <c r="U264"/>
  <c r="T264"/>
  <c r="BW263"/>
  <c r="BV263"/>
  <c r="BX263" s="1"/>
  <c r="BU263"/>
  <c r="BT263"/>
  <c r="BS263"/>
  <c r="BP263"/>
  <c r="BO263"/>
  <c r="BL263"/>
  <c r="BK263"/>
  <c r="BH263"/>
  <c r="BG263"/>
  <c r="BD263"/>
  <c r="BC263"/>
  <c r="AZ263"/>
  <c r="AY263"/>
  <c r="AV263"/>
  <c r="AU263"/>
  <c r="AR263"/>
  <c r="AQ263"/>
  <c r="AN263"/>
  <c r="AM263"/>
  <c r="AH263" s="1"/>
  <c r="AG263"/>
  <c r="AF263"/>
  <c r="AE263"/>
  <c r="AB263"/>
  <c r="Y263"/>
  <c r="X263"/>
  <c r="U263"/>
  <c r="T263"/>
  <c r="BW262"/>
  <c r="BV262"/>
  <c r="BX262" s="1"/>
  <c r="BU262"/>
  <c r="BT262"/>
  <c r="BS262"/>
  <c r="BP262"/>
  <c r="BO262"/>
  <c r="BL262"/>
  <c r="BK262"/>
  <c r="BH262"/>
  <c r="BG262"/>
  <c r="BD262"/>
  <c r="BC262"/>
  <c r="AZ262"/>
  <c r="AY262"/>
  <c r="AV262"/>
  <c r="AU262"/>
  <c r="AR262"/>
  <c r="AQ262"/>
  <c r="AN262"/>
  <c r="AM262"/>
  <c r="AH262" s="1"/>
  <c r="AG262"/>
  <c r="AF262"/>
  <c r="AE262"/>
  <c r="AB262"/>
  <c r="Y262"/>
  <c r="X262"/>
  <c r="U262"/>
  <c r="T262"/>
  <c r="BV261"/>
  <c r="BX261" s="1"/>
  <c r="BU261"/>
  <c r="BT261"/>
  <c r="BS261"/>
  <c r="BP261"/>
  <c r="BO261"/>
  <c r="BL261"/>
  <c r="BK261"/>
  <c r="BH261"/>
  <c r="BG261"/>
  <c r="BD261"/>
  <c r="BC261"/>
  <c r="AZ261"/>
  <c r="AY261"/>
  <c r="AV261"/>
  <c r="AU261"/>
  <c r="AR261"/>
  <c r="AQ261"/>
  <c r="AN261"/>
  <c r="AM261"/>
  <c r="AG261"/>
  <c r="AF261"/>
  <c r="AE261"/>
  <c r="AB261"/>
  <c r="Y261"/>
  <c r="X261"/>
  <c r="U261"/>
  <c r="T261"/>
  <c r="BX260"/>
  <c r="BW260"/>
  <c r="BV260"/>
  <c r="BU260"/>
  <c r="BT260"/>
  <c r="BS260"/>
  <c r="BP260"/>
  <c r="BO260"/>
  <c r="BL260"/>
  <c r="BK260"/>
  <c r="BH260"/>
  <c r="BG260"/>
  <c r="BD260"/>
  <c r="BC260"/>
  <c r="AZ260"/>
  <c r="AY260"/>
  <c r="AV260"/>
  <c r="AU260"/>
  <c r="AR260"/>
  <c r="AQ260"/>
  <c r="AN260"/>
  <c r="AM260"/>
  <c r="AH260" s="1"/>
  <c r="AG260"/>
  <c r="AF260"/>
  <c r="AE260"/>
  <c r="AB260"/>
  <c r="Y260"/>
  <c r="X260"/>
  <c r="U260"/>
  <c r="T260"/>
  <c r="BV259"/>
  <c r="BX259" s="1"/>
  <c r="BU259"/>
  <c r="BT259"/>
  <c r="BS259"/>
  <c r="BP259"/>
  <c r="BO259"/>
  <c r="BL259"/>
  <c r="BK259"/>
  <c r="BH259"/>
  <c r="BG259"/>
  <c r="BD259"/>
  <c r="BC259"/>
  <c r="AZ259"/>
  <c r="AY259"/>
  <c r="AV259"/>
  <c r="AU259"/>
  <c r="AR259"/>
  <c r="AQ259"/>
  <c r="AN259"/>
  <c r="AM259"/>
  <c r="AG259"/>
  <c r="AF259"/>
  <c r="AE259"/>
  <c r="AB259"/>
  <c r="Y259"/>
  <c r="X259"/>
  <c r="U259"/>
  <c r="T259"/>
  <c r="BW258"/>
  <c r="BV258"/>
  <c r="BX258" s="1"/>
  <c r="BU258"/>
  <c r="BT258"/>
  <c r="BS258"/>
  <c r="BP258"/>
  <c r="BO258"/>
  <c r="BL258"/>
  <c r="BK258"/>
  <c r="BH258"/>
  <c r="BG258"/>
  <c r="BD258"/>
  <c r="BC258"/>
  <c r="AZ258"/>
  <c r="AY258"/>
  <c r="AV258"/>
  <c r="AU258"/>
  <c r="AR258"/>
  <c r="AQ258"/>
  <c r="AN258"/>
  <c r="AM258"/>
  <c r="AH258" s="1"/>
  <c r="AG258"/>
  <c r="AF258"/>
  <c r="AE258"/>
  <c r="AB258"/>
  <c r="Y258"/>
  <c r="X258"/>
  <c r="U258"/>
  <c r="T258"/>
  <c r="BV257"/>
  <c r="BX257" s="1"/>
  <c r="BU257"/>
  <c r="BT257"/>
  <c r="BS257"/>
  <c r="BP257"/>
  <c r="BO257"/>
  <c r="BL257"/>
  <c r="BK257"/>
  <c r="BH257"/>
  <c r="BG257"/>
  <c r="BD257"/>
  <c r="BC257"/>
  <c r="AZ257"/>
  <c r="AY257"/>
  <c r="AV257"/>
  <c r="AU257"/>
  <c r="AR257"/>
  <c r="AQ257"/>
  <c r="AN257"/>
  <c r="AM257"/>
  <c r="AG257"/>
  <c r="AF257"/>
  <c r="AE257"/>
  <c r="AB257"/>
  <c r="Y257"/>
  <c r="X257"/>
  <c r="U257"/>
  <c r="T257"/>
  <c r="BV256"/>
  <c r="BW256" s="1"/>
  <c r="BU256"/>
  <c r="BT256"/>
  <c r="BS256"/>
  <c r="BP256"/>
  <c r="BO256"/>
  <c r="BL256"/>
  <c r="BK256"/>
  <c r="BH256"/>
  <c r="BG256"/>
  <c r="BD256"/>
  <c r="BC256"/>
  <c r="AZ256"/>
  <c r="AY256"/>
  <c r="AV256"/>
  <c r="AU256"/>
  <c r="AR256"/>
  <c r="AQ256"/>
  <c r="AN256"/>
  <c r="AM256"/>
  <c r="AG256"/>
  <c r="AF256"/>
  <c r="AE256"/>
  <c r="AB256"/>
  <c r="Y256"/>
  <c r="X256"/>
  <c r="U256"/>
  <c r="T256"/>
  <c r="BW255"/>
  <c r="BV255"/>
  <c r="BX255" s="1"/>
  <c r="BU255"/>
  <c r="BT255"/>
  <c r="BS255"/>
  <c r="BP255"/>
  <c r="BO255"/>
  <c r="BL255"/>
  <c r="BK255"/>
  <c r="BH255"/>
  <c r="BG255"/>
  <c r="BD255"/>
  <c r="BC255"/>
  <c r="AZ255"/>
  <c r="AY255"/>
  <c r="AV255"/>
  <c r="AU255"/>
  <c r="AR255"/>
  <c r="AQ255"/>
  <c r="AN255"/>
  <c r="AM255"/>
  <c r="AH255" s="1"/>
  <c r="AG255"/>
  <c r="AF255"/>
  <c r="AE255"/>
  <c r="AB255"/>
  <c r="Y255"/>
  <c r="X255"/>
  <c r="U255"/>
  <c r="T255"/>
  <c r="BW254"/>
  <c r="BV254"/>
  <c r="BX254" s="1"/>
  <c r="BU254"/>
  <c r="BT254"/>
  <c r="BS254"/>
  <c r="BP254"/>
  <c r="BO254"/>
  <c r="BL254"/>
  <c r="BK254"/>
  <c r="BH254"/>
  <c r="BG254"/>
  <c r="BD254"/>
  <c r="BC254"/>
  <c r="AZ254"/>
  <c r="AY254"/>
  <c r="AV254"/>
  <c r="AU254"/>
  <c r="AR254"/>
  <c r="AQ254"/>
  <c r="AN254"/>
  <c r="AM254"/>
  <c r="AH254" s="1"/>
  <c r="AG254"/>
  <c r="AF254"/>
  <c r="AE254"/>
  <c r="AB254"/>
  <c r="Y254"/>
  <c r="X254"/>
  <c r="U254"/>
  <c r="T254"/>
  <c r="BV253"/>
  <c r="BX253" s="1"/>
  <c r="BU253"/>
  <c r="BT253"/>
  <c r="BS253"/>
  <c r="BP253"/>
  <c r="BO253"/>
  <c r="BL253"/>
  <c r="BK253"/>
  <c r="BH253"/>
  <c r="BG253"/>
  <c r="BD253"/>
  <c r="BC253"/>
  <c r="AZ253"/>
  <c r="AY253"/>
  <c r="AV253"/>
  <c r="AU253"/>
  <c r="AR253"/>
  <c r="AQ253"/>
  <c r="AN253"/>
  <c r="AM253"/>
  <c r="AG253"/>
  <c r="AF253"/>
  <c r="AE253"/>
  <c r="AB253"/>
  <c r="Y253"/>
  <c r="X253"/>
  <c r="U253"/>
  <c r="T253"/>
  <c r="BX252"/>
  <c r="BW252"/>
  <c r="BV252"/>
  <c r="BU252"/>
  <c r="BT252"/>
  <c r="BS252"/>
  <c r="BP252"/>
  <c r="BO252"/>
  <c r="BL252"/>
  <c r="BK252"/>
  <c r="BH252"/>
  <c r="BG252"/>
  <c r="BD252"/>
  <c r="BC252"/>
  <c r="AZ252"/>
  <c r="AY252"/>
  <c r="AV252"/>
  <c r="AU252"/>
  <c r="AR252"/>
  <c r="AQ252"/>
  <c r="AN252"/>
  <c r="AM252"/>
  <c r="AG252"/>
  <c r="AH252" s="1"/>
  <c r="AF252"/>
  <c r="AE252"/>
  <c r="AB252"/>
  <c r="Y252"/>
  <c r="X252"/>
  <c r="U252"/>
  <c r="T252"/>
  <c r="BV251"/>
  <c r="BW251" s="1"/>
  <c r="BU251"/>
  <c r="BT251"/>
  <c r="BS251"/>
  <c r="BP251"/>
  <c r="BO251"/>
  <c r="BL251"/>
  <c r="BK251"/>
  <c r="BH251"/>
  <c r="BG251"/>
  <c r="BD251"/>
  <c r="BC251"/>
  <c r="AZ251"/>
  <c r="AY251"/>
  <c r="AV251"/>
  <c r="AU251"/>
  <c r="AR251"/>
  <c r="AQ251"/>
  <c r="AN251"/>
  <c r="AM251"/>
  <c r="AG251"/>
  <c r="AF251"/>
  <c r="AE251"/>
  <c r="AB251"/>
  <c r="Y251"/>
  <c r="X251"/>
  <c r="U251"/>
  <c r="T251"/>
  <c r="BV250"/>
  <c r="BW250" s="1"/>
  <c r="BU250"/>
  <c r="BT250"/>
  <c r="BS250"/>
  <c r="BP250"/>
  <c r="BO250"/>
  <c r="BL250"/>
  <c r="BK250"/>
  <c r="BH250"/>
  <c r="BG250"/>
  <c r="BD250"/>
  <c r="BC250"/>
  <c r="AZ250"/>
  <c r="AY250"/>
  <c r="AV250"/>
  <c r="AU250"/>
  <c r="AR250"/>
  <c r="AQ250"/>
  <c r="AN250"/>
  <c r="AM250"/>
  <c r="AG250"/>
  <c r="AF250"/>
  <c r="AE250"/>
  <c r="AB250"/>
  <c r="Y250"/>
  <c r="X250"/>
  <c r="U250"/>
  <c r="T250"/>
  <c r="BV249"/>
  <c r="BW249" s="1"/>
  <c r="BU249"/>
  <c r="BT249"/>
  <c r="BS249"/>
  <c r="BP249"/>
  <c r="BO249"/>
  <c r="BL249"/>
  <c r="BK249"/>
  <c r="BH249"/>
  <c r="BG249"/>
  <c r="BD249"/>
  <c r="BC249"/>
  <c r="AZ249"/>
  <c r="AY249"/>
  <c r="AV249"/>
  <c r="AU249"/>
  <c r="AR249"/>
  <c r="AQ249"/>
  <c r="AN249"/>
  <c r="AM249"/>
  <c r="AG249"/>
  <c r="AF249"/>
  <c r="AE249"/>
  <c r="AB249"/>
  <c r="Y249"/>
  <c r="X249"/>
  <c r="U249"/>
  <c r="T249"/>
  <c r="BV248"/>
  <c r="BW248" s="1"/>
  <c r="BU248"/>
  <c r="BT248"/>
  <c r="BS248"/>
  <c r="BP248"/>
  <c r="BO248"/>
  <c r="BL248"/>
  <c r="BK248"/>
  <c r="BH248"/>
  <c r="BG248"/>
  <c r="BD248"/>
  <c r="BC248"/>
  <c r="AZ248"/>
  <c r="AY248"/>
  <c r="AV248"/>
  <c r="AU248"/>
  <c r="AR248"/>
  <c r="AQ248"/>
  <c r="AN248"/>
  <c r="AM248"/>
  <c r="AG248"/>
  <c r="AF248"/>
  <c r="AE248"/>
  <c r="AB248"/>
  <c r="Y248"/>
  <c r="X248"/>
  <c r="U248"/>
  <c r="T248"/>
  <c r="BX247"/>
  <c r="BV247"/>
  <c r="BW247" s="1"/>
  <c r="BU247"/>
  <c r="BT247"/>
  <c r="BS247"/>
  <c r="BP247"/>
  <c r="BO247"/>
  <c r="BL247"/>
  <c r="BK247"/>
  <c r="BH247"/>
  <c r="BG247"/>
  <c r="BD247"/>
  <c r="BC247"/>
  <c r="AZ247"/>
  <c r="AY247"/>
  <c r="AV247"/>
  <c r="AU247"/>
  <c r="AR247"/>
  <c r="AQ247"/>
  <c r="AN247"/>
  <c r="AM247"/>
  <c r="AG247"/>
  <c r="AF247"/>
  <c r="AE247"/>
  <c r="AB247"/>
  <c r="Y247"/>
  <c r="X247"/>
  <c r="U247"/>
  <c r="T247"/>
  <c r="BV246"/>
  <c r="BW246" s="1"/>
  <c r="BU246"/>
  <c r="BT246"/>
  <c r="BS246"/>
  <c r="BP246"/>
  <c r="BO246"/>
  <c r="BL246"/>
  <c r="BK246"/>
  <c r="BH246"/>
  <c r="BG246"/>
  <c r="BD246"/>
  <c r="BC246"/>
  <c r="AZ246"/>
  <c r="AY246"/>
  <c r="AV246"/>
  <c r="AU246"/>
  <c r="AR246"/>
  <c r="AQ246"/>
  <c r="AN246"/>
  <c r="AM246"/>
  <c r="AG246"/>
  <c r="AF246"/>
  <c r="AE246"/>
  <c r="AB246"/>
  <c r="Y246"/>
  <c r="X246"/>
  <c r="U246"/>
  <c r="T246"/>
  <c r="BV245"/>
  <c r="BW245" s="1"/>
  <c r="BU245"/>
  <c r="BT245"/>
  <c r="BS245"/>
  <c r="BP245"/>
  <c r="BO245"/>
  <c r="BL245"/>
  <c r="BK245"/>
  <c r="BH245"/>
  <c r="BG245"/>
  <c r="BD245"/>
  <c r="BC245"/>
  <c r="AZ245"/>
  <c r="AY245"/>
  <c r="AV245"/>
  <c r="AU245"/>
  <c r="AR245"/>
  <c r="AQ245"/>
  <c r="AN245"/>
  <c r="AM245"/>
  <c r="AG245"/>
  <c r="AF245"/>
  <c r="AE245"/>
  <c r="AB245"/>
  <c r="Y245"/>
  <c r="X245"/>
  <c r="U245"/>
  <c r="T245"/>
  <c r="BV244"/>
  <c r="BW244" s="1"/>
  <c r="BU244"/>
  <c r="BT244"/>
  <c r="BS244"/>
  <c r="BP244"/>
  <c r="BO244"/>
  <c r="BL244"/>
  <c r="BK244"/>
  <c r="BH244"/>
  <c r="BG244"/>
  <c r="BD244"/>
  <c r="BC244"/>
  <c r="AZ244"/>
  <c r="AY244"/>
  <c r="AV244"/>
  <c r="AU244"/>
  <c r="AR244"/>
  <c r="AQ244"/>
  <c r="AN244"/>
  <c r="AM244"/>
  <c r="AG244"/>
  <c r="AF244"/>
  <c r="AE244"/>
  <c r="AB244"/>
  <c r="Y244"/>
  <c r="X244"/>
  <c r="U244"/>
  <c r="T244"/>
  <c r="BX243"/>
  <c r="BV243"/>
  <c r="BW243" s="1"/>
  <c r="BU243"/>
  <c r="BT243"/>
  <c r="BS243"/>
  <c r="BP243"/>
  <c r="BO243"/>
  <c r="BL243"/>
  <c r="BK243"/>
  <c r="BH243"/>
  <c r="BG243"/>
  <c r="BD243"/>
  <c r="BC243"/>
  <c r="AZ243"/>
  <c r="AY243"/>
  <c r="AV243"/>
  <c r="AU243"/>
  <c r="AR243"/>
  <c r="AQ243"/>
  <c r="AN243"/>
  <c r="AM243"/>
  <c r="AG243"/>
  <c r="AF243"/>
  <c r="AE243"/>
  <c r="AB243"/>
  <c r="Y243"/>
  <c r="X243"/>
  <c r="U243"/>
  <c r="T243"/>
  <c r="BV242"/>
  <c r="BW242" s="1"/>
  <c r="BU242"/>
  <c r="BT242"/>
  <c r="BS242"/>
  <c r="BP242"/>
  <c r="BO242"/>
  <c r="BL242"/>
  <c r="BK242"/>
  <c r="BH242"/>
  <c r="BG242"/>
  <c r="BD242"/>
  <c r="BC242"/>
  <c r="AZ242"/>
  <c r="AY242"/>
  <c r="AV242"/>
  <c r="AU242"/>
  <c r="AR242"/>
  <c r="AQ242"/>
  <c r="AN242"/>
  <c r="AM242"/>
  <c r="AG242"/>
  <c r="AF242"/>
  <c r="AE242"/>
  <c r="AB242"/>
  <c r="Y242"/>
  <c r="X242"/>
  <c r="U242"/>
  <c r="T242"/>
  <c r="BV241"/>
  <c r="BW241" s="1"/>
  <c r="BU241"/>
  <c r="BT241"/>
  <c r="BS241"/>
  <c r="BP241"/>
  <c r="BO241"/>
  <c r="BL241"/>
  <c r="BK241"/>
  <c r="BH241"/>
  <c r="BG241"/>
  <c r="BD241"/>
  <c r="BC241"/>
  <c r="AZ241"/>
  <c r="AY241"/>
  <c r="AV241"/>
  <c r="AU241"/>
  <c r="AR241"/>
  <c r="AQ241"/>
  <c r="AN241"/>
  <c r="AM241"/>
  <c r="AG241"/>
  <c r="AF241"/>
  <c r="AE241"/>
  <c r="AB241"/>
  <c r="Y241"/>
  <c r="X241"/>
  <c r="U241"/>
  <c r="T241"/>
  <c r="BV240"/>
  <c r="BW240" s="1"/>
  <c r="BU240"/>
  <c r="BT240"/>
  <c r="BS240"/>
  <c r="BP240"/>
  <c r="BO240"/>
  <c r="BL240"/>
  <c r="BK240"/>
  <c r="BH240"/>
  <c r="BG240"/>
  <c r="BD240"/>
  <c r="BC240"/>
  <c r="AZ240"/>
  <c r="AY240"/>
  <c r="AV240"/>
  <c r="AU240"/>
  <c r="AR240"/>
  <c r="AQ240"/>
  <c r="AN240"/>
  <c r="AM240"/>
  <c r="AG240"/>
  <c r="AF240"/>
  <c r="AE240"/>
  <c r="AB240"/>
  <c r="Y240"/>
  <c r="X240"/>
  <c r="U240"/>
  <c r="T240"/>
  <c r="BV239"/>
  <c r="BW239" s="1"/>
  <c r="BU239"/>
  <c r="BT239"/>
  <c r="BS239"/>
  <c r="BP239"/>
  <c r="BO239"/>
  <c r="BL239"/>
  <c r="BK239"/>
  <c r="BH239"/>
  <c r="BG239"/>
  <c r="BD239"/>
  <c r="BC239"/>
  <c r="AZ239"/>
  <c r="AY239"/>
  <c r="AV239"/>
  <c r="AU239"/>
  <c r="AR239"/>
  <c r="AQ239"/>
  <c r="AN239"/>
  <c r="AM239"/>
  <c r="AG239"/>
  <c r="AF239"/>
  <c r="AE239"/>
  <c r="AB239"/>
  <c r="Y239"/>
  <c r="X239"/>
  <c r="U239"/>
  <c r="T239"/>
  <c r="BV238"/>
  <c r="BW238" s="1"/>
  <c r="BU238"/>
  <c r="BT238"/>
  <c r="BS238"/>
  <c r="BP238"/>
  <c r="BO238"/>
  <c r="BL238"/>
  <c r="BK238"/>
  <c r="BH238"/>
  <c r="BG238"/>
  <c r="BD238"/>
  <c r="BC238"/>
  <c r="AZ238"/>
  <c r="AY238"/>
  <c r="AV238"/>
  <c r="AU238"/>
  <c r="AR238"/>
  <c r="AQ238"/>
  <c r="AN238"/>
  <c r="AM238"/>
  <c r="AG238"/>
  <c r="AF238"/>
  <c r="AE238"/>
  <c r="AB238"/>
  <c r="Y238"/>
  <c r="X238"/>
  <c r="U238"/>
  <c r="T238"/>
  <c r="BX237"/>
  <c r="BV237"/>
  <c r="BW237" s="1"/>
  <c r="BU237"/>
  <c r="BT237"/>
  <c r="BS237"/>
  <c r="BP237"/>
  <c r="BO237"/>
  <c r="BL237"/>
  <c r="BK237"/>
  <c r="BH237"/>
  <c r="BG237"/>
  <c r="BD237"/>
  <c r="BC237"/>
  <c r="AZ237"/>
  <c r="AY237"/>
  <c r="AV237"/>
  <c r="AU237"/>
  <c r="AR237"/>
  <c r="AQ237"/>
  <c r="AN237"/>
  <c r="AM237"/>
  <c r="AG237"/>
  <c r="AF237"/>
  <c r="AE237"/>
  <c r="AB237"/>
  <c r="Y237"/>
  <c r="X237"/>
  <c r="U237"/>
  <c r="T237"/>
  <c r="BV236"/>
  <c r="BW236" s="1"/>
  <c r="BU236"/>
  <c r="BT236"/>
  <c r="BS236"/>
  <c r="BP236"/>
  <c r="BO236"/>
  <c r="BL236"/>
  <c r="BK236"/>
  <c r="BH236"/>
  <c r="BG236"/>
  <c r="BD236"/>
  <c r="BC236"/>
  <c r="AZ236"/>
  <c r="AY236"/>
  <c r="AV236"/>
  <c r="AU236"/>
  <c r="AR236"/>
  <c r="AQ236"/>
  <c r="AN236"/>
  <c r="AM236"/>
  <c r="AG236"/>
  <c r="AH236" s="1"/>
  <c r="AF236"/>
  <c r="AE236"/>
  <c r="AB236"/>
  <c r="Y236"/>
  <c r="X236"/>
  <c r="U236"/>
  <c r="T236"/>
  <c r="BW235"/>
  <c r="BV235"/>
  <c r="BX235" s="1"/>
  <c r="BU235"/>
  <c r="BT235"/>
  <c r="BS235"/>
  <c r="BP235"/>
  <c r="BO235"/>
  <c r="BL235"/>
  <c r="BK235"/>
  <c r="BH235"/>
  <c r="BG235"/>
  <c r="BD235"/>
  <c r="BC235"/>
  <c r="AZ235"/>
  <c r="AY235"/>
  <c r="AV235"/>
  <c r="AU235"/>
  <c r="AR235"/>
  <c r="AQ235"/>
  <c r="AN235"/>
  <c r="AM235"/>
  <c r="AH235" s="1"/>
  <c r="AG235"/>
  <c r="AF235"/>
  <c r="AE235"/>
  <c r="AB235"/>
  <c r="Y235"/>
  <c r="X235"/>
  <c r="U235"/>
  <c r="T235"/>
  <c r="BV234"/>
  <c r="BX234" s="1"/>
  <c r="BU234"/>
  <c r="BT234"/>
  <c r="BS234"/>
  <c r="BP234"/>
  <c r="BO234"/>
  <c r="BL234"/>
  <c r="BK234"/>
  <c r="BH234"/>
  <c r="BG234"/>
  <c r="BD234"/>
  <c r="BC234"/>
  <c r="AZ234"/>
  <c r="AY234"/>
  <c r="AV234"/>
  <c r="AU234"/>
  <c r="AR234"/>
  <c r="AQ234"/>
  <c r="AN234"/>
  <c r="AM234"/>
  <c r="AG234"/>
  <c r="AF234"/>
  <c r="AE234"/>
  <c r="AB234"/>
  <c r="Y234"/>
  <c r="X234"/>
  <c r="U234"/>
  <c r="T234"/>
  <c r="BV233"/>
  <c r="BU233"/>
  <c r="BT233"/>
  <c r="BS233"/>
  <c r="BP233"/>
  <c r="BO233"/>
  <c r="BL233"/>
  <c r="BK233"/>
  <c r="BH233"/>
  <c r="BG233"/>
  <c r="BD233"/>
  <c r="BC233"/>
  <c r="AZ233"/>
  <c r="AY233"/>
  <c r="AV233"/>
  <c r="AU233"/>
  <c r="AR233"/>
  <c r="AQ233"/>
  <c r="AN233"/>
  <c r="AM233"/>
  <c r="AG233"/>
  <c r="AF233"/>
  <c r="AE233"/>
  <c r="AB233"/>
  <c r="Y233"/>
  <c r="X233"/>
  <c r="U233"/>
  <c r="T233"/>
  <c r="BV232"/>
  <c r="BX232" s="1"/>
  <c r="BU232"/>
  <c r="BT232"/>
  <c r="BS232"/>
  <c r="BP232"/>
  <c r="BO232"/>
  <c r="BL232"/>
  <c r="BK232"/>
  <c r="BH232"/>
  <c r="BG232"/>
  <c r="BD232"/>
  <c r="BC232"/>
  <c r="AZ232"/>
  <c r="AY232"/>
  <c r="AV232"/>
  <c r="AU232"/>
  <c r="AR232"/>
  <c r="AQ232"/>
  <c r="AN232"/>
  <c r="AM232"/>
  <c r="AG232"/>
  <c r="AF232"/>
  <c r="AE232"/>
  <c r="AB232"/>
  <c r="Y232"/>
  <c r="X232"/>
  <c r="U232"/>
  <c r="T232"/>
  <c r="BV231"/>
  <c r="BU231"/>
  <c r="BT231"/>
  <c r="BS231"/>
  <c r="BP231"/>
  <c r="BO231"/>
  <c r="BL231"/>
  <c r="BK231"/>
  <c r="BH231"/>
  <c r="BG231"/>
  <c r="BD231"/>
  <c r="BC231"/>
  <c r="AZ231"/>
  <c r="AY231"/>
  <c r="AV231"/>
  <c r="AU231"/>
  <c r="AR231"/>
  <c r="AQ231"/>
  <c r="AN231"/>
  <c r="AM231"/>
  <c r="AG231"/>
  <c r="AF231"/>
  <c r="AE231"/>
  <c r="AB231"/>
  <c r="Y231"/>
  <c r="X231"/>
  <c r="U231"/>
  <c r="T231"/>
  <c r="BV230"/>
  <c r="BU230"/>
  <c r="BT230"/>
  <c r="BS230"/>
  <c r="BP230"/>
  <c r="BO230"/>
  <c r="BL230"/>
  <c r="BK230"/>
  <c r="BH230"/>
  <c r="BG230"/>
  <c r="BD230"/>
  <c r="BC230"/>
  <c r="AZ230"/>
  <c r="AY230"/>
  <c r="AV230"/>
  <c r="AU230"/>
  <c r="AR230"/>
  <c r="AQ230"/>
  <c r="AN230"/>
  <c r="AM230"/>
  <c r="AG230"/>
  <c r="AF230"/>
  <c r="AE230"/>
  <c r="AB230"/>
  <c r="Y230"/>
  <c r="X230"/>
  <c r="U230"/>
  <c r="T230"/>
  <c r="BW229"/>
  <c r="BV229"/>
  <c r="BX229" s="1"/>
  <c r="BU229"/>
  <c r="BT229"/>
  <c r="BS229"/>
  <c r="BP229"/>
  <c r="BO229"/>
  <c r="BL229"/>
  <c r="BK229"/>
  <c r="BH229"/>
  <c r="BG229"/>
  <c r="BD229"/>
  <c r="BC229"/>
  <c r="AZ229"/>
  <c r="AY229"/>
  <c r="AV229"/>
  <c r="AU229"/>
  <c r="AR229"/>
  <c r="AQ229"/>
  <c r="AN229"/>
  <c r="AM229"/>
  <c r="AH229" s="1"/>
  <c r="AG229"/>
  <c r="AF229"/>
  <c r="AE229"/>
  <c r="AB229"/>
  <c r="Y229"/>
  <c r="X229"/>
  <c r="U229"/>
  <c r="T229"/>
  <c r="C229"/>
  <c r="BV228"/>
  <c r="BU228"/>
  <c r="BT228"/>
  <c r="BS228"/>
  <c r="BP228"/>
  <c r="BO228"/>
  <c r="BL228"/>
  <c r="BK228"/>
  <c r="BH228"/>
  <c r="BG228"/>
  <c r="BD228"/>
  <c r="BC228"/>
  <c r="AZ228"/>
  <c r="AY228"/>
  <c r="AV228"/>
  <c r="AU228"/>
  <c r="AR228"/>
  <c r="AQ228"/>
  <c r="AN228"/>
  <c r="AM228"/>
  <c r="AG228"/>
  <c r="AF228"/>
  <c r="AE228"/>
  <c r="AB228"/>
  <c r="Y228"/>
  <c r="X228"/>
  <c r="U228"/>
  <c r="T228"/>
  <c r="C228"/>
  <c r="BV227"/>
  <c r="BY227" s="1"/>
  <c r="BZ227" s="1"/>
  <c r="CA227" s="1"/>
  <c r="BU227"/>
  <c r="BT227"/>
  <c r="BS227"/>
  <c r="BP227"/>
  <c r="BO227"/>
  <c r="BL227"/>
  <c r="BK227"/>
  <c r="BH227"/>
  <c r="BG227"/>
  <c r="BD227"/>
  <c r="BC227"/>
  <c r="AZ227"/>
  <c r="AY227"/>
  <c r="AV227"/>
  <c r="AU227"/>
  <c r="AR227"/>
  <c r="AQ227"/>
  <c r="AN227"/>
  <c r="AM227"/>
  <c r="AH227" s="1"/>
  <c r="AG227"/>
  <c r="AF227"/>
  <c r="AE227"/>
  <c r="AB227"/>
  <c r="Y227"/>
  <c r="X227"/>
  <c r="U227"/>
  <c r="T227"/>
  <c r="C227"/>
  <c r="BV226"/>
  <c r="BY226" s="1"/>
  <c r="BZ226" s="1"/>
  <c r="CA226" s="1"/>
  <c r="BU226"/>
  <c r="BT226"/>
  <c r="BS226"/>
  <c r="BP226"/>
  <c r="BO226"/>
  <c r="BL226"/>
  <c r="BK226"/>
  <c r="BH226"/>
  <c r="BG226"/>
  <c r="BD226"/>
  <c r="BC226"/>
  <c r="AZ226"/>
  <c r="AY226"/>
  <c r="AV226"/>
  <c r="AU226"/>
  <c r="AR226"/>
  <c r="AQ226"/>
  <c r="AN226"/>
  <c r="AM226"/>
  <c r="AG226"/>
  <c r="AF226"/>
  <c r="AE226"/>
  <c r="AB226"/>
  <c r="Y226"/>
  <c r="X226"/>
  <c r="U226"/>
  <c r="T226"/>
  <c r="C226"/>
  <c r="CB225"/>
  <c r="BV225"/>
  <c r="BW225" s="1"/>
  <c r="BU225"/>
  <c r="BT225"/>
  <c r="BS225"/>
  <c r="BP225"/>
  <c r="BO225"/>
  <c r="BL225"/>
  <c r="BK225"/>
  <c r="BH225"/>
  <c r="BG225"/>
  <c r="BD225"/>
  <c r="BC225"/>
  <c r="AZ225"/>
  <c r="AY225"/>
  <c r="AV225"/>
  <c r="AU225"/>
  <c r="AR225"/>
  <c r="AQ225"/>
  <c r="AN225"/>
  <c r="AM225"/>
  <c r="AG225"/>
  <c r="AF225"/>
  <c r="AE225"/>
  <c r="AB225"/>
  <c r="Y225"/>
  <c r="X225"/>
  <c r="U225"/>
  <c r="T225"/>
  <c r="C225"/>
  <c r="CB224"/>
  <c r="BX224"/>
  <c r="BV224"/>
  <c r="BW224" s="1"/>
  <c r="BU224"/>
  <c r="BT224"/>
  <c r="BS224"/>
  <c r="BP224"/>
  <c r="BO224"/>
  <c r="BL224"/>
  <c r="BK224"/>
  <c r="BH224"/>
  <c r="BG224"/>
  <c r="BD224"/>
  <c r="BC224"/>
  <c r="AZ224"/>
  <c r="AY224"/>
  <c r="AV224"/>
  <c r="AU224"/>
  <c r="AR224"/>
  <c r="AQ224"/>
  <c r="AN224"/>
  <c r="AM224"/>
  <c r="AG224"/>
  <c r="AF224"/>
  <c r="AE224"/>
  <c r="AB224"/>
  <c r="Y224"/>
  <c r="X224"/>
  <c r="U224"/>
  <c r="T224"/>
  <c r="C224"/>
  <c r="BW233" l="1"/>
  <c r="BY233"/>
  <c r="BZ233" s="1"/>
  <c r="CA233" s="1"/>
  <c r="BW232"/>
  <c r="AH232"/>
  <c r="BW231"/>
  <c r="BY231"/>
  <c r="BZ231" s="1"/>
  <c r="CA231" s="1"/>
  <c r="BX230"/>
  <c r="BY230"/>
  <c r="BZ230" s="1"/>
  <c r="CA230" s="1"/>
  <c r="BX231"/>
  <c r="AH231"/>
  <c r="BX245"/>
  <c r="AH257"/>
  <c r="BW257"/>
  <c r="AH265"/>
  <c r="BW265"/>
  <c r="BX268"/>
  <c r="BX277"/>
  <c r="BX274"/>
  <c r="AH234"/>
  <c r="BW234"/>
  <c r="BX239"/>
  <c r="BX251"/>
  <c r="AH259"/>
  <c r="BW259"/>
  <c r="AH267"/>
  <c r="BW267"/>
  <c r="AH274"/>
  <c r="BW228"/>
  <c r="BY228"/>
  <c r="BZ228" s="1"/>
  <c r="CA228" s="1"/>
  <c r="BX233"/>
  <c r="BX256"/>
  <c r="BX264"/>
  <c r="C3" i="4"/>
  <c r="BX228" i="3"/>
  <c r="AH230"/>
  <c r="BW230"/>
  <c r="AH233"/>
  <c r="BX241"/>
  <c r="BX249"/>
  <c r="AH253"/>
  <c r="BW253"/>
  <c r="AH256"/>
  <c r="AH261"/>
  <c r="BW261"/>
  <c r="AH264"/>
  <c r="BX270"/>
  <c r="AH275"/>
  <c r="A4" i="4"/>
  <c r="AJ4"/>
  <c r="F4"/>
  <c r="E4"/>
  <c r="AK4"/>
  <c r="J4"/>
  <c r="C4"/>
  <c r="B5"/>
  <c r="AA4"/>
  <c r="D4"/>
  <c r="AG4"/>
  <c r="AH224" i="3"/>
  <c r="AH228"/>
  <c r="AH237"/>
  <c r="AH239"/>
  <c r="AH241"/>
  <c r="AH243"/>
  <c r="AH245"/>
  <c r="AH247"/>
  <c r="AH249"/>
  <c r="AH251"/>
  <c r="AH270"/>
  <c r="AH272"/>
  <c r="AH277"/>
  <c r="F3" i="4"/>
  <c r="P3" s="1"/>
  <c r="AJ3"/>
  <c r="AO3" s="1"/>
  <c r="BX238" i="3"/>
  <c r="BX240"/>
  <c r="BX244"/>
  <c r="BX246"/>
  <c r="BX248"/>
  <c r="BX269"/>
  <c r="BX276"/>
  <c r="E3" i="4"/>
  <c r="V3" s="1"/>
  <c r="AG3"/>
  <c r="BX225" i="3"/>
  <c r="BX236"/>
  <c r="BX242"/>
  <c r="BX250"/>
  <c r="BX271"/>
  <c r="AH225"/>
  <c r="AH226"/>
  <c r="AH238"/>
  <c r="AH240"/>
  <c r="AH242"/>
  <c r="AH244"/>
  <c r="AH246"/>
  <c r="AH248"/>
  <c r="AH250"/>
  <c r="AH269"/>
  <c r="AH271"/>
  <c r="AH273"/>
  <c r="AH276"/>
  <c r="D3" i="4"/>
  <c r="T4" s="1"/>
  <c r="AA3"/>
  <c r="AB3" s="1"/>
  <c r="BW227" i="3"/>
  <c r="BX227"/>
  <c r="V2" i="4"/>
  <c r="BX226" i="3"/>
  <c r="BW226"/>
  <c r="AI2" i="4"/>
  <c r="AP2"/>
  <c r="AH2"/>
  <c r="AM2"/>
  <c r="AB2"/>
  <c r="U2"/>
  <c r="G2"/>
  <c r="K2"/>
  <c r="P2"/>
  <c r="T2"/>
  <c r="X2" s="1"/>
  <c r="Z2" s="1"/>
  <c r="Y2" s="1"/>
  <c r="AD2"/>
  <c r="AL2"/>
  <c r="AM3"/>
  <c r="O2"/>
  <c r="AC2"/>
  <c r="AO2"/>
  <c r="AP3"/>
  <c r="U3" l="1"/>
  <c r="K4"/>
  <c r="AC3"/>
  <c r="U4"/>
  <c r="AH4"/>
  <c r="AI3"/>
  <c r="AQ3" s="1"/>
  <c r="AH3"/>
  <c r="AI4"/>
  <c r="V4"/>
  <c r="AB4"/>
  <c r="G4"/>
  <c r="H4" s="1"/>
  <c r="T3"/>
  <c r="AD4"/>
  <c r="AM4"/>
  <c r="AP4"/>
  <c r="AO4" s="1"/>
  <c r="AC4"/>
  <c r="AF4" s="1"/>
  <c r="P4"/>
  <c r="W3"/>
  <c r="K3"/>
  <c r="G3"/>
  <c r="H3" s="1"/>
  <c r="W4"/>
  <c r="X4" s="1"/>
  <c r="Y4" s="1"/>
  <c r="AD3"/>
  <c r="A5"/>
  <c r="B6"/>
  <c r="AA5"/>
  <c r="D5"/>
  <c r="AK5"/>
  <c r="AP5" s="1"/>
  <c r="J5"/>
  <c r="AG5"/>
  <c r="E5"/>
  <c r="C5"/>
  <c r="AJ5"/>
  <c r="F5"/>
  <c r="O3"/>
  <c r="AE3" s="1"/>
  <c r="AL3"/>
  <c r="AN3" s="1"/>
  <c r="O4"/>
  <c r="AL4"/>
  <c r="AQ2"/>
  <c r="AF2"/>
  <c r="AN2"/>
  <c r="I2"/>
  <c r="H2"/>
  <c r="Q2"/>
  <c r="AE2"/>
  <c r="AQ4" l="1"/>
  <c r="I4"/>
  <c r="AF3"/>
  <c r="AE4"/>
  <c r="AN4"/>
  <c r="X3"/>
  <c r="Z3" s="1"/>
  <c r="Y3" s="1"/>
  <c r="I3"/>
  <c r="Q4"/>
  <c r="R4" s="1"/>
  <c r="Z4"/>
  <c r="Q3"/>
  <c r="R3" s="1"/>
  <c r="V5"/>
  <c r="T5"/>
  <c r="O5"/>
  <c r="AM5"/>
  <c r="P5"/>
  <c r="AH5"/>
  <c r="AB5"/>
  <c r="AE5" s="1"/>
  <c r="AL5"/>
  <c r="U5"/>
  <c r="AC5"/>
  <c r="W5"/>
  <c r="AO5"/>
  <c r="A6"/>
  <c r="AJ6"/>
  <c r="AO6" s="1"/>
  <c r="F6"/>
  <c r="AK6"/>
  <c r="J6"/>
  <c r="C6"/>
  <c r="E6"/>
  <c r="B7"/>
  <c r="AA6"/>
  <c r="AC6" s="1"/>
  <c r="D6"/>
  <c r="AG6"/>
  <c r="K5"/>
  <c r="G5"/>
  <c r="I5" s="1"/>
  <c r="H5" s="1"/>
  <c r="AI5"/>
  <c r="AQ5" s="1"/>
  <c r="AD5"/>
  <c r="S3"/>
  <c r="S2"/>
  <c r="R2"/>
  <c r="CB223" i="3"/>
  <c r="BX223"/>
  <c r="BV223"/>
  <c r="BW223" s="1"/>
  <c r="BU223"/>
  <c r="BT223"/>
  <c r="BS223"/>
  <c r="BP223"/>
  <c r="BO223"/>
  <c r="BL223"/>
  <c r="BK223"/>
  <c r="BH223"/>
  <c r="BG223"/>
  <c r="BD223"/>
  <c r="BC223"/>
  <c r="AZ223"/>
  <c r="AY223"/>
  <c r="AV223"/>
  <c r="AU223"/>
  <c r="AR223"/>
  <c r="AQ223"/>
  <c r="AN223"/>
  <c r="AM223"/>
  <c r="AG223"/>
  <c r="AF223"/>
  <c r="AE223"/>
  <c r="AB223"/>
  <c r="Y223"/>
  <c r="X223"/>
  <c r="U223"/>
  <c r="T223"/>
  <c r="AH223" l="1"/>
  <c r="S4" i="4"/>
  <c r="X5"/>
  <c r="AN5"/>
  <c r="Q5"/>
  <c r="AI6"/>
  <c r="V6"/>
  <c r="AD6"/>
  <c r="AF5"/>
  <c r="A7"/>
  <c r="B8"/>
  <c r="AA7"/>
  <c r="D7"/>
  <c r="C7"/>
  <c r="AG7"/>
  <c r="E7"/>
  <c r="J7"/>
  <c r="AJ7"/>
  <c r="AO7" s="1"/>
  <c r="F7"/>
  <c r="W7" s="1"/>
  <c r="AK7"/>
  <c r="AM6"/>
  <c r="O6"/>
  <c r="P6"/>
  <c r="AH6"/>
  <c r="AB6"/>
  <c r="U6"/>
  <c r="AL6"/>
  <c r="W6"/>
  <c r="AP6"/>
  <c r="K6"/>
  <c r="G6"/>
  <c r="T6"/>
  <c r="AF6" s="1"/>
  <c r="P223" i="3"/>
  <c r="P224" s="1"/>
  <c r="P225" s="1"/>
  <c r="P226" s="1"/>
  <c r="C223"/>
  <c r="Z5" i="4" l="1"/>
  <c r="Y5"/>
  <c r="Q6"/>
  <c r="R6" s="1"/>
  <c r="S5"/>
  <c r="R5"/>
  <c r="AQ6"/>
  <c r="T7"/>
  <c r="X7" s="1"/>
  <c r="AB7"/>
  <c r="AH7"/>
  <c r="AM7"/>
  <c r="AL7"/>
  <c r="P7"/>
  <c r="O7"/>
  <c r="U7"/>
  <c r="AE6"/>
  <c r="AP7"/>
  <c r="AC7"/>
  <c r="H6"/>
  <c r="I6"/>
  <c r="K7"/>
  <c r="G7"/>
  <c r="I7" s="1"/>
  <c r="H7" s="1"/>
  <c r="A8"/>
  <c r="AJ8"/>
  <c r="F8"/>
  <c r="E8"/>
  <c r="AK8"/>
  <c r="J8"/>
  <c r="C8"/>
  <c r="AG8"/>
  <c r="AI8" s="1"/>
  <c r="B9"/>
  <c r="AA8"/>
  <c r="D8"/>
  <c r="X6"/>
  <c r="AN6"/>
  <c r="AI7"/>
  <c r="V7"/>
  <c r="S6" l="1"/>
  <c r="AF7"/>
  <c r="Q7"/>
  <c r="S7" s="1"/>
  <c r="R7" s="1"/>
  <c r="AQ7"/>
  <c r="AD8"/>
  <c r="AC8"/>
  <c r="T8"/>
  <c r="V8"/>
  <c r="AP8"/>
  <c r="AO8" s="1"/>
  <c r="AQ8" s="1"/>
  <c r="W8"/>
  <c r="P8"/>
  <c r="AH8"/>
  <c r="AB8"/>
  <c r="U8"/>
  <c r="O8"/>
  <c r="AL8"/>
  <c r="AM8"/>
  <c r="K8"/>
  <c r="G8"/>
  <c r="AE7"/>
  <c r="AD7" s="1"/>
  <c r="Y7"/>
  <c r="Z7"/>
  <c r="A9"/>
  <c r="B10"/>
  <c r="AA9"/>
  <c r="D9"/>
  <c r="AK9"/>
  <c r="AP9" s="1"/>
  <c r="C9"/>
  <c r="AG9"/>
  <c r="E9"/>
  <c r="AJ9"/>
  <c r="F9"/>
  <c r="J9"/>
  <c r="Z6"/>
  <c r="Y6"/>
  <c r="AN7"/>
  <c r="AF8" l="1"/>
  <c r="V9"/>
  <c r="H8"/>
  <c r="I8"/>
  <c r="W9"/>
  <c r="Q8"/>
  <c r="S8" s="1"/>
  <c r="R8" s="1"/>
  <c r="AN8"/>
  <c r="X8"/>
  <c r="K9"/>
  <c r="G9"/>
  <c r="O9"/>
  <c r="AM9"/>
  <c r="AH9"/>
  <c r="AL9"/>
  <c r="U9"/>
  <c r="AB9"/>
  <c r="P9"/>
  <c r="A10"/>
  <c r="AJ10"/>
  <c r="F10"/>
  <c r="AK10"/>
  <c r="J10"/>
  <c r="C10"/>
  <c r="E10"/>
  <c r="B11"/>
  <c r="AA10"/>
  <c r="D10"/>
  <c r="AG10"/>
  <c r="AE8"/>
  <c r="T9"/>
  <c r="AI9"/>
  <c r="AO9"/>
  <c r="AD9"/>
  <c r="AC9"/>
  <c r="CB222" i="3"/>
  <c r="BV222"/>
  <c r="BX222" s="1"/>
  <c r="BU222"/>
  <c r="BT222"/>
  <c r="BS222"/>
  <c r="BP222"/>
  <c r="BO222"/>
  <c r="BL222"/>
  <c r="BK222"/>
  <c r="BH222"/>
  <c r="BG222"/>
  <c r="BD222"/>
  <c r="BC222"/>
  <c r="AZ222"/>
  <c r="AY222"/>
  <c r="AV222"/>
  <c r="AU222"/>
  <c r="AR222"/>
  <c r="AQ222"/>
  <c r="AN222"/>
  <c r="AM222"/>
  <c r="AG222"/>
  <c r="AF222"/>
  <c r="AE222"/>
  <c r="AB222"/>
  <c r="Y222"/>
  <c r="X222"/>
  <c r="U222"/>
  <c r="T222"/>
  <c r="Q9" i="4" l="1"/>
  <c r="R9" s="1"/>
  <c r="AE9"/>
  <c r="AH222" i="3"/>
  <c r="BW222"/>
  <c r="AD10" i="4"/>
  <c r="T10"/>
  <c r="AM10"/>
  <c r="P10"/>
  <c r="U10"/>
  <c r="AL10"/>
  <c r="AB10"/>
  <c r="AH10"/>
  <c r="O10"/>
  <c r="V10"/>
  <c r="AQ9"/>
  <c r="K10"/>
  <c r="G10"/>
  <c r="I10" s="1"/>
  <c r="H10" s="1"/>
  <c r="W10"/>
  <c r="X10" s="1"/>
  <c r="Z8"/>
  <c r="Y8"/>
  <c r="AI10"/>
  <c r="A11"/>
  <c r="B12"/>
  <c r="AA11"/>
  <c r="D11"/>
  <c r="C11"/>
  <c r="AG11"/>
  <c r="E11"/>
  <c r="V11" s="1"/>
  <c r="J11"/>
  <c r="AJ11"/>
  <c r="F11"/>
  <c r="AK11"/>
  <c r="S9"/>
  <c r="H9"/>
  <c r="I9"/>
  <c r="AC10"/>
  <c r="AF9"/>
  <c r="AN9"/>
  <c r="X9"/>
  <c r="Z9" s="1"/>
  <c r="Y9" s="1"/>
  <c r="C222" i="3"/>
  <c r="AF10" i="4" l="1"/>
  <c r="AE10"/>
  <c r="AD11"/>
  <c r="AC11"/>
  <c r="AI11"/>
  <c r="AN10"/>
  <c r="Q10"/>
  <c r="AL11"/>
  <c r="O11"/>
  <c r="AH11"/>
  <c r="AB11"/>
  <c r="P11"/>
  <c r="AM11"/>
  <c r="U11"/>
  <c r="K11"/>
  <c r="W11"/>
  <c r="A12"/>
  <c r="AJ12"/>
  <c r="F12"/>
  <c r="E12"/>
  <c r="V12" s="1"/>
  <c r="AK12"/>
  <c r="J12"/>
  <c r="C12"/>
  <c r="AG12"/>
  <c r="B13"/>
  <c r="AA12"/>
  <c r="D12"/>
  <c r="T12" s="1"/>
  <c r="Y10"/>
  <c r="Z10"/>
  <c r="T11"/>
  <c r="AE11" l="1"/>
  <c r="G12"/>
  <c r="K12"/>
  <c r="W12"/>
  <c r="X12" s="1"/>
  <c r="AI12"/>
  <c r="Q11"/>
  <c r="P12"/>
  <c r="AL12"/>
  <c r="AM12"/>
  <c r="AH12"/>
  <c r="AB12"/>
  <c r="U12"/>
  <c r="O12"/>
  <c r="A13"/>
  <c r="B14"/>
  <c r="AA13"/>
  <c r="AC13" s="1"/>
  <c r="D13"/>
  <c r="T13" s="1"/>
  <c r="J13"/>
  <c r="AG13"/>
  <c r="AI13" s="1"/>
  <c r="E13"/>
  <c r="V13" s="1"/>
  <c r="AK13"/>
  <c r="AJ13"/>
  <c r="F13"/>
  <c r="C13"/>
  <c r="R10"/>
  <c r="S10"/>
  <c r="X11"/>
  <c r="AD12"/>
  <c r="AC12"/>
  <c r="AF12" s="1"/>
  <c r="AN11"/>
  <c r="AF11"/>
  <c r="CB221" i="3"/>
  <c r="BX221"/>
  <c r="BV221"/>
  <c r="BW221" s="1"/>
  <c r="BU221"/>
  <c r="BT221"/>
  <c r="BS221"/>
  <c r="BP221"/>
  <c r="BO221"/>
  <c r="BL221"/>
  <c r="BK221"/>
  <c r="BH221"/>
  <c r="BG221"/>
  <c r="BD221"/>
  <c r="BC221"/>
  <c r="AZ221"/>
  <c r="AY221"/>
  <c r="AV221"/>
  <c r="AU221"/>
  <c r="AR221"/>
  <c r="AQ221"/>
  <c r="AN221"/>
  <c r="AM221"/>
  <c r="AG221"/>
  <c r="AF221"/>
  <c r="AE221"/>
  <c r="AB221"/>
  <c r="Y221"/>
  <c r="X221"/>
  <c r="U221"/>
  <c r="T221"/>
  <c r="C221"/>
  <c r="AH221" l="1"/>
  <c r="AE12" i="4"/>
  <c r="Q12"/>
  <c r="R12" s="1"/>
  <c r="AF13"/>
  <c r="I12"/>
  <c r="H12"/>
  <c r="R11"/>
  <c r="S11"/>
  <c r="Y12"/>
  <c r="Z12"/>
  <c r="AN12"/>
  <c r="AM13"/>
  <c r="AL13"/>
  <c r="AB13"/>
  <c r="P13"/>
  <c r="AH13"/>
  <c r="U13"/>
  <c r="O13"/>
  <c r="Z11"/>
  <c r="Y11"/>
  <c r="K13"/>
  <c r="W13"/>
  <c r="X13" s="1"/>
  <c r="A14"/>
  <c r="AJ14"/>
  <c r="F14"/>
  <c r="E14"/>
  <c r="V14" s="1"/>
  <c r="AK14"/>
  <c r="J14"/>
  <c r="C14"/>
  <c r="B15"/>
  <c r="AA14"/>
  <c r="AC14" s="1"/>
  <c r="D14"/>
  <c r="T14" s="1"/>
  <c r="AG14"/>
  <c r="AI14" s="1"/>
  <c r="CB220" i="3"/>
  <c r="BV220"/>
  <c r="BX220" s="1"/>
  <c r="BU220"/>
  <c r="BT220"/>
  <c r="BS220"/>
  <c r="BP220"/>
  <c r="BO220"/>
  <c r="BL220"/>
  <c r="BK220"/>
  <c r="BH220"/>
  <c r="BG220"/>
  <c r="BD220"/>
  <c r="BC220"/>
  <c r="AZ220"/>
  <c r="AY220"/>
  <c r="AV220"/>
  <c r="AU220"/>
  <c r="AR220"/>
  <c r="AQ220"/>
  <c r="AN220"/>
  <c r="AM220"/>
  <c r="AG220"/>
  <c r="AF220"/>
  <c r="AE220"/>
  <c r="AB220"/>
  <c r="Y220"/>
  <c r="X220"/>
  <c r="U220"/>
  <c r="T220"/>
  <c r="S12" i="4" l="1"/>
  <c r="AN13"/>
  <c r="AH220" i="3"/>
  <c r="BW220"/>
  <c r="AM14" i="4"/>
  <c r="AL14"/>
  <c r="U14"/>
  <c r="AB14"/>
  <c r="AH14"/>
  <c r="O14"/>
  <c r="P14"/>
  <c r="G14"/>
  <c r="I14" s="1"/>
  <c r="H14" s="1"/>
  <c r="K14"/>
  <c r="W14"/>
  <c r="X14" s="1"/>
  <c r="A15"/>
  <c r="B16"/>
  <c r="AA15"/>
  <c r="D15"/>
  <c r="T15" s="1"/>
  <c r="AK15"/>
  <c r="J15"/>
  <c r="AG15"/>
  <c r="AI15" s="1"/>
  <c r="E15"/>
  <c r="V15" s="1"/>
  <c r="C15"/>
  <c r="AJ15"/>
  <c r="F15"/>
  <c r="Z13"/>
  <c r="Y13"/>
  <c r="AE13"/>
  <c r="AD13" s="1"/>
  <c r="AF14"/>
  <c r="Q13"/>
  <c r="P220" i="3"/>
  <c r="C220"/>
  <c r="A16" i="4" l="1"/>
  <c r="AJ16"/>
  <c r="F16"/>
  <c r="AK16"/>
  <c r="J16"/>
  <c r="C16"/>
  <c r="AG16"/>
  <c r="AI16" s="1"/>
  <c r="B17"/>
  <c r="AA16"/>
  <c r="AC16" s="1"/>
  <c r="AF16" s="1"/>
  <c r="D16"/>
  <c r="T16" s="1"/>
  <c r="E16"/>
  <c r="V16" s="1"/>
  <c r="AN14"/>
  <c r="G15"/>
  <c r="K15"/>
  <c r="W15"/>
  <c r="X15" s="1"/>
  <c r="Q14"/>
  <c r="AD15"/>
  <c r="AC15"/>
  <c r="AF15" s="1"/>
  <c r="Z14"/>
  <c r="Y14"/>
  <c r="R13"/>
  <c r="S13"/>
  <c r="AM15"/>
  <c r="AB15"/>
  <c r="AH15"/>
  <c r="U15"/>
  <c r="O15"/>
  <c r="P15"/>
  <c r="AL15"/>
  <c r="AE14"/>
  <c r="AD14" s="1"/>
  <c r="CB219" i="3"/>
  <c r="BV219"/>
  <c r="BW219" s="1"/>
  <c r="BU219"/>
  <c r="BT219"/>
  <c r="BS219"/>
  <c r="BP219"/>
  <c r="BO219"/>
  <c r="BL219"/>
  <c r="BK219"/>
  <c r="BH219"/>
  <c r="BG219"/>
  <c r="BD219"/>
  <c r="BC219"/>
  <c r="AZ219"/>
  <c r="AY219"/>
  <c r="AV219"/>
  <c r="AU219"/>
  <c r="AR219"/>
  <c r="AQ219"/>
  <c r="AN219"/>
  <c r="AM219"/>
  <c r="AG219"/>
  <c r="AF219"/>
  <c r="AE219"/>
  <c r="AB219"/>
  <c r="Y219"/>
  <c r="X219"/>
  <c r="U219"/>
  <c r="T219"/>
  <c r="BX219" l="1"/>
  <c r="Q15" i="4"/>
  <c r="S15" s="1"/>
  <c r="AE15"/>
  <c r="H15"/>
  <c r="I15"/>
  <c r="P16"/>
  <c r="AM16"/>
  <c r="AB16"/>
  <c r="AH16"/>
  <c r="O16"/>
  <c r="AL16"/>
  <c r="U16"/>
  <c r="AH219" i="3"/>
  <c r="AN15" i="4"/>
  <c r="R14"/>
  <c r="S14"/>
  <c r="K16"/>
  <c r="G16"/>
  <c r="W16"/>
  <c r="X16" s="1"/>
  <c r="Y15"/>
  <c r="Z15"/>
  <c r="A17"/>
  <c r="B18"/>
  <c r="AA17"/>
  <c r="D17"/>
  <c r="T17" s="1"/>
  <c r="C17"/>
  <c r="AG17"/>
  <c r="AI17" s="1"/>
  <c r="E17"/>
  <c r="V17" s="1"/>
  <c r="AK17"/>
  <c r="AJ17"/>
  <c r="F17"/>
  <c r="J17"/>
  <c r="C219" i="3"/>
  <c r="R15" i="4" l="1"/>
  <c r="AE16"/>
  <c r="AD16" s="1"/>
  <c r="AB17"/>
  <c r="AH17"/>
  <c r="P17"/>
  <c r="AM17"/>
  <c r="AL17"/>
  <c r="U17"/>
  <c r="O17"/>
  <c r="H16"/>
  <c r="I16"/>
  <c r="K17"/>
  <c r="G17"/>
  <c r="W17"/>
  <c r="X17" s="1"/>
  <c r="A18"/>
  <c r="AJ18"/>
  <c r="F18"/>
  <c r="E18"/>
  <c r="V18" s="1"/>
  <c r="AK18"/>
  <c r="J18"/>
  <c r="C18"/>
  <c r="B19"/>
  <c r="AA18"/>
  <c r="D18"/>
  <c r="T18" s="1"/>
  <c r="AG18"/>
  <c r="AI18" s="1"/>
  <c r="Y16"/>
  <c r="Z16"/>
  <c r="AN16"/>
  <c r="AD17"/>
  <c r="AC17"/>
  <c r="AF17" s="1"/>
  <c r="Q16"/>
  <c r="CB218" i="3"/>
  <c r="BW218"/>
  <c r="BV218"/>
  <c r="BX218" s="1"/>
  <c r="BU218"/>
  <c r="BT218"/>
  <c r="BS218"/>
  <c r="BP218"/>
  <c r="BO218"/>
  <c r="BL218"/>
  <c r="BK218"/>
  <c r="BH218"/>
  <c r="BG218"/>
  <c r="BD218"/>
  <c r="BC218"/>
  <c r="AZ218"/>
  <c r="AY218"/>
  <c r="AV218"/>
  <c r="AU218"/>
  <c r="AR218"/>
  <c r="AQ218"/>
  <c r="AN218"/>
  <c r="AM218"/>
  <c r="AH218" s="1"/>
  <c r="AG218"/>
  <c r="AF218"/>
  <c r="AE218"/>
  <c r="AB218"/>
  <c r="Y218"/>
  <c r="X218"/>
  <c r="U218"/>
  <c r="T218"/>
  <c r="AE17" i="4" l="1"/>
  <c r="AD18"/>
  <c r="AC18"/>
  <c r="AF18" s="1"/>
  <c r="AN17"/>
  <c r="AM18"/>
  <c r="AL18"/>
  <c r="U18"/>
  <c r="AB18"/>
  <c r="O18"/>
  <c r="AH18"/>
  <c r="P18"/>
  <c r="K18"/>
  <c r="G18"/>
  <c r="W18"/>
  <c r="X18" s="1"/>
  <c r="I17"/>
  <c r="H17"/>
  <c r="Q17"/>
  <c r="S16"/>
  <c r="R16"/>
  <c r="A19"/>
  <c r="B20"/>
  <c r="AA19"/>
  <c r="D19"/>
  <c r="T19" s="1"/>
  <c r="AK19"/>
  <c r="C19"/>
  <c r="AG19"/>
  <c r="AI19" s="1"/>
  <c r="E19"/>
  <c r="V19" s="1"/>
  <c r="J19"/>
  <c r="AJ19"/>
  <c r="F19"/>
  <c r="Y17"/>
  <c r="Z17"/>
  <c r="C218" i="3"/>
  <c r="AN18" i="4" l="1"/>
  <c r="K19"/>
  <c r="G19"/>
  <c r="W19"/>
  <c r="X19" s="1"/>
  <c r="Q18"/>
  <c r="AD19"/>
  <c r="AC19"/>
  <c r="AF19" s="1"/>
  <c r="Z18"/>
  <c r="Y18"/>
  <c r="AE18"/>
  <c r="P19"/>
  <c r="AL19"/>
  <c r="O19"/>
  <c r="AH19"/>
  <c r="U19"/>
  <c r="AM19"/>
  <c r="AB19"/>
  <c r="AE19" s="1"/>
  <c r="A20"/>
  <c r="AJ20"/>
  <c r="F20"/>
  <c r="AK20"/>
  <c r="J20"/>
  <c r="C20"/>
  <c r="AG20"/>
  <c r="AI20" s="1"/>
  <c r="B21"/>
  <c r="AA20"/>
  <c r="D20"/>
  <c r="T20" s="1"/>
  <c r="E20"/>
  <c r="V20" s="1"/>
  <c r="S17"/>
  <c r="R17"/>
  <c r="I18"/>
  <c r="H18"/>
  <c r="CB217" i="3"/>
  <c r="BV217"/>
  <c r="BW217" s="1"/>
  <c r="BU217"/>
  <c r="BT217"/>
  <c r="BS217"/>
  <c r="BP217"/>
  <c r="BO217"/>
  <c r="BL217"/>
  <c r="BK217"/>
  <c r="BH217"/>
  <c r="BG217"/>
  <c r="BD217"/>
  <c r="BC217"/>
  <c r="AZ217"/>
  <c r="AY217"/>
  <c r="AV217"/>
  <c r="AU217"/>
  <c r="AR217"/>
  <c r="AQ217"/>
  <c r="AN217"/>
  <c r="AM217"/>
  <c r="AG217"/>
  <c r="AF217"/>
  <c r="AE217"/>
  <c r="AB217"/>
  <c r="Y217"/>
  <c r="X217"/>
  <c r="U217"/>
  <c r="T217"/>
  <c r="BX217" l="1"/>
  <c r="AH217"/>
  <c r="AN19" i="4"/>
  <c r="AD20"/>
  <c r="AC20"/>
  <c r="AF20" s="1"/>
  <c r="H19"/>
  <c r="I19"/>
  <c r="A21"/>
  <c r="B22"/>
  <c r="AA21"/>
  <c r="D21"/>
  <c r="T21" s="1"/>
  <c r="C21"/>
  <c r="AG21"/>
  <c r="AI21" s="1"/>
  <c r="E21"/>
  <c r="V21" s="1"/>
  <c r="AK21"/>
  <c r="AJ21"/>
  <c r="F21"/>
  <c r="J21"/>
  <c r="U20"/>
  <c r="AL20"/>
  <c r="P20"/>
  <c r="AM20"/>
  <c r="AH20"/>
  <c r="O20"/>
  <c r="AB20"/>
  <c r="Y19"/>
  <c r="Z19"/>
  <c r="Q19"/>
  <c r="G20"/>
  <c r="I20" s="1"/>
  <c r="H20" s="1"/>
  <c r="K20"/>
  <c r="W20"/>
  <c r="X20" s="1"/>
  <c r="R18"/>
  <c r="S18"/>
  <c r="P217" i="3"/>
  <c r="C217"/>
  <c r="Y20" i="4" l="1"/>
  <c r="Z20"/>
  <c r="AM21"/>
  <c r="AH21"/>
  <c r="P21"/>
  <c r="AB21"/>
  <c r="O21"/>
  <c r="U21"/>
  <c r="AL21"/>
  <c r="R19"/>
  <c r="S19"/>
  <c r="G21"/>
  <c r="K21"/>
  <c r="W21"/>
  <c r="X21" s="1"/>
  <c r="Z21" s="1"/>
  <c r="Y21" s="1"/>
  <c r="A22"/>
  <c r="AJ22"/>
  <c r="F22"/>
  <c r="AG22"/>
  <c r="AI22" s="1"/>
  <c r="E22"/>
  <c r="V22" s="1"/>
  <c r="AK22"/>
  <c r="J22"/>
  <c r="C22"/>
  <c r="B23"/>
  <c r="AA22"/>
  <c r="D22"/>
  <c r="T22" s="1"/>
  <c r="AE20"/>
  <c r="Q20"/>
  <c r="S20" s="1"/>
  <c r="R20" s="1"/>
  <c r="AD21"/>
  <c r="AC21"/>
  <c r="AF21" s="1"/>
  <c r="AN20"/>
  <c r="CB216" i="3"/>
  <c r="BV216"/>
  <c r="BW216" s="1"/>
  <c r="BU216"/>
  <c r="BT216"/>
  <c r="BS216"/>
  <c r="BP216"/>
  <c r="BO216"/>
  <c r="BL216"/>
  <c r="BK216"/>
  <c r="BH216"/>
  <c r="BG216"/>
  <c r="BD216"/>
  <c r="BC216"/>
  <c r="AZ216"/>
  <c r="AY216"/>
  <c r="AV216"/>
  <c r="AU216"/>
  <c r="AR216"/>
  <c r="AQ216"/>
  <c r="AN216"/>
  <c r="AM216"/>
  <c r="AG216"/>
  <c r="AF216"/>
  <c r="AE216"/>
  <c r="AB216"/>
  <c r="Y216"/>
  <c r="X216"/>
  <c r="U216"/>
  <c r="T216"/>
  <c r="Q21" i="4" l="1"/>
  <c r="S21" s="1"/>
  <c r="K22"/>
  <c r="G22"/>
  <c r="I22" s="1"/>
  <c r="H22" s="1"/>
  <c r="W22"/>
  <c r="X22" s="1"/>
  <c r="Z22" s="1"/>
  <c r="Y22" s="1"/>
  <c r="R21"/>
  <c r="U22"/>
  <c r="O22"/>
  <c r="P22"/>
  <c r="AM22"/>
  <c r="AH22"/>
  <c r="AL22"/>
  <c r="AB22"/>
  <c r="BX216" i="3"/>
  <c r="AE21" i="4"/>
  <c r="A23"/>
  <c r="B24"/>
  <c r="AA23"/>
  <c r="D23"/>
  <c r="T23" s="1"/>
  <c r="AK23"/>
  <c r="AG23"/>
  <c r="AI23" s="1"/>
  <c r="E23"/>
  <c r="V23" s="1"/>
  <c r="C23"/>
  <c r="AJ23"/>
  <c r="F23"/>
  <c r="J23"/>
  <c r="AH216" i="3"/>
  <c r="AD22" i="4"/>
  <c r="AC22"/>
  <c r="AF22" s="1"/>
  <c r="I21"/>
  <c r="H21"/>
  <c r="AN21"/>
  <c r="C216" i="3"/>
  <c r="AE22" i="4" l="1"/>
  <c r="G23"/>
  <c r="K23"/>
  <c r="W23"/>
  <c r="X23" s="1"/>
  <c r="AD23"/>
  <c r="AC23"/>
  <c r="AF23" s="1"/>
  <c r="AN22"/>
  <c r="A24"/>
  <c r="AJ24"/>
  <c r="F24"/>
  <c r="AK24"/>
  <c r="J24"/>
  <c r="C24"/>
  <c r="E24"/>
  <c r="V24" s="1"/>
  <c r="B25"/>
  <c r="AA24"/>
  <c r="D24"/>
  <c r="T24" s="1"/>
  <c r="AG24"/>
  <c r="AI24" s="1"/>
  <c r="O23"/>
  <c r="AH23"/>
  <c r="U23"/>
  <c r="AB23"/>
  <c r="AL23"/>
  <c r="AM23"/>
  <c r="P23"/>
  <c r="Q23" s="1"/>
  <c r="Q22"/>
  <c r="S22" s="1"/>
  <c r="R22" s="1"/>
  <c r="S23" l="1"/>
  <c r="R23"/>
  <c r="K24"/>
  <c r="G24"/>
  <c r="W24"/>
  <c r="X24" s="1"/>
  <c r="H23"/>
  <c r="I23"/>
  <c r="A25"/>
  <c r="B26"/>
  <c r="AA25"/>
  <c r="D25"/>
  <c r="T25" s="1"/>
  <c r="C25"/>
  <c r="AG25"/>
  <c r="AI25" s="1"/>
  <c r="E25"/>
  <c r="V25" s="1"/>
  <c r="J25"/>
  <c r="AJ25"/>
  <c r="F25"/>
  <c r="AK25"/>
  <c r="AE23"/>
  <c r="AD24"/>
  <c r="AC24"/>
  <c r="AF24" s="1"/>
  <c r="Z23"/>
  <c r="Y23"/>
  <c r="AB24"/>
  <c r="U24"/>
  <c r="AL24"/>
  <c r="O24"/>
  <c r="AH24"/>
  <c r="P24"/>
  <c r="Q24" s="1"/>
  <c r="AM24"/>
  <c r="AN23"/>
  <c r="CB215" i="3"/>
  <c r="BX215"/>
  <c r="BW215"/>
  <c r="BV215"/>
  <c r="BU215"/>
  <c r="BT215"/>
  <c r="BS215"/>
  <c r="BP215"/>
  <c r="BO215"/>
  <c r="BL215"/>
  <c r="BK215"/>
  <c r="BH215"/>
  <c r="BG215"/>
  <c r="BD215"/>
  <c r="BC215"/>
  <c r="AZ215"/>
  <c r="AY215"/>
  <c r="AV215"/>
  <c r="AU215"/>
  <c r="AR215"/>
  <c r="AQ215"/>
  <c r="AN215"/>
  <c r="AM215"/>
  <c r="AH215" s="1"/>
  <c r="AG215"/>
  <c r="AF215"/>
  <c r="AE215"/>
  <c r="AB215"/>
  <c r="Y215"/>
  <c r="X215"/>
  <c r="U215"/>
  <c r="T215"/>
  <c r="K25" i="4" l="1"/>
  <c r="G25"/>
  <c r="W25"/>
  <c r="X25" s="1"/>
  <c r="A26"/>
  <c r="AJ26"/>
  <c r="F26"/>
  <c r="E26"/>
  <c r="V26" s="1"/>
  <c r="AK26"/>
  <c r="J26"/>
  <c r="C26"/>
  <c r="AG26"/>
  <c r="AI26" s="1"/>
  <c r="B27"/>
  <c r="AA26"/>
  <c r="D26"/>
  <c r="T26" s="1"/>
  <c r="Z24"/>
  <c r="Y24"/>
  <c r="AD25"/>
  <c r="AC25"/>
  <c r="AF25" s="1"/>
  <c r="S24"/>
  <c r="R24"/>
  <c r="AB25"/>
  <c r="AM25"/>
  <c r="U25"/>
  <c r="P25"/>
  <c r="O25"/>
  <c r="AH25"/>
  <c r="AL25"/>
  <c r="I24"/>
  <c r="H24"/>
  <c r="AN24"/>
  <c r="AE24"/>
  <c r="P215" i="3"/>
  <c r="C215"/>
  <c r="CB214"/>
  <c r="BV214"/>
  <c r="BW214" s="1"/>
  <c r="BU214"/>
  <c r="BT214"/>
  <c r="BS214"/>
  <c r="BP214"/>
  <c r="BO214"/>
  <c r="BL214"/>
  <c r="BK214"/>
  <c r="BH214"/>
  <c r="BG214"/>
  <c r="BD214"/>
  <c r="BC214"/>
  <c r="AZ214"/>
  <c r="AY214"/>
  <c r="AV214"/>
  <c r="AU214"/>
  <c r="AR214"/>
  <c r="AQ214"/>
  <c r="AN214"/>
  <c r="AM214"/>
  <c r="AG214"/>
  <c r="AF214"/>
  <c r="AE214"/>
  <c r="AB214"/>
  <c r="Y214"/>
  <c r="X214"/>
  <c r="U214"/>
  <c r="T214"/>
  <c r="C214"/>
  <c r="AN25" i="4" l="1"/>
  <c r="BX214" i="3"/>
  <c r="AH214"/>
  <c r="K26" i="4"/>
  <c r="G26"/>
  <c r="I26" s="1"/>
  <c r="H26" s="1"/>
  <c r="W26"/>
  <c r="X26" s="1"/>
  <c r="H25"/>
  <c r="I25"/>
  <c r="AE25"/>
  <c r="Z25"/>
  <c r="Y25"/>
  <c r="AD26"/>
  <c r="AC26"/>
  <c r="AF26" s="1"/>
  <c r="AM26"/>
  <c r="AL26"/>
  <c r="AH26"/>
  <c r="AB26"/>
  <c r="P26"/>
  <c r="O26"/>
  <c r="U26"/>
  <c r="A27"/>
  <c r="B28"/>
  <c r="AA27"/>
  <c r="D27"/>
  <c r="T27" s="1"/>
  <c r="AK27"/>
  <c r="J27"/>
  <c r="AG27"/>
  <c r="AI27" s="1"/>
  <c r="E27"/>
  <c r="V27" s="1"/>
  <c r="AJ27"/>
  <c r="F27"/>
  <c r="C27"/>
  <c r="Q25"/>
  <c r="AD27" l="1"/>
  <c r="AC27"/>
  <c r="AF27" s="1"/>
  <c r="AN26"/>
  <c r="Y26"/>
  <c r="Z26"/>
  <c r="AE26"/>
  <c r="R25"/>
  <c r="S25"/>
  <c r="P27"/>
  <c r="AL27"/>
  <c r="AB27"/>
  <c r="U27"/>
  <c r="AH27"/>
  <c r="AN27" s="1"/>
  <c r="AM27"/>
  <c r="O27"/>
  <c r="K27"/>
  <c r="G27"/>
  <c r="W27"/>
  <c r="X27" s="1"/>
  <c r="Z27" s="1"/>
  <c r="Y27" s="1"/>
  <c r="A28"/>
  <c r="AJ28"/>
  <c r="F28"/>
  <c r="AK28"/>
  <c r="J28"/>
  <c r="C28"/>
  <c r="E28"/>
  <c r="V28" s="1"/>
  <c r="B29"/>
  <c r="AA28"/>
  <c r="D28"/>
  <c r="T28" s="1"/>
  <c r="AG28"/>
  <c r="AI28" s="1"/>
  <c r="Q26"/>
  <c r="CB213" i="3"/>
  <c r="BV213"/>
  <c r="BX213" s="1"/>
  <c r="BU213"/>
  <c r="BT213"/>
  <c r="BS213"/>
  <c r="BP213"/>
  <c r="BO213"/>
  <c r="BL213"/>
  <c r="BK213"/>
  <c r="BH213"/>
  <c r="BG213"/>
  <c r="BD213"/>
  <c r="BC213"/>
  <c r="AZ213"/>
  <c r="AY213"/>
  <c r="AV213"/>
  <c r="AU213"/>
  <c r="AR213"/>
  <c r="AQ213"/>
  <c r="AN213"/>
  <c r="AM213"/>
  <c r="AG213"/>
  <c r="AF213"/>
  <c r="AE213"/>
  <c r="AB213"/>
  <c r="Y213"/>
  <c r="X213"/>
  <c r="U213"/>
  <c r="T213"/>
  <c r="Q27" i="4" l="1"/>
  <c r="S27" s="1"/>
  <c r="AH213" i="3"/>
  <c r="BW213"/>
  <c r="G28" i="4"/>
  <c r="K28"/>
  <c r="W28"/>
  <c r="X28" s="1"/>
  <c r="H27"/>
  <c r="I27"/>
  <c r="R27"/>
  <c r="R26"/>
  <c r="S26"/>
  <c r="A29"/>
  <c r="B30"/>
  <c r="AA29"/>
  <c r="D29"/>
  <c r="T29" s="1"/>
  <c r="C29"/>
  <c r="AG29"/>
  <c r="AI29" s="1"/>
  <c r="E29"/>
  <c r="V29" s="1"/>
  <c r="J29"/>
  <c r="AJ29"/>
  <c r="F29"/>
  <c r="AK29"/>
  <c r="AD28"/>
  <c r="AC28"/>
  <c r="AF28" s="1"/>
  <c r="AE27"/>
  <c r="P28"/>
  <c r="O28"/>
  <c r="AH28"/>
  <c r="AL28"/>
  <c r="AM28"/>
  <c r="AB28"/>
  <c r="AE28" s="1"/>
  <c r="U28"/>
  <c r="C213" i="3"/>
  <c r="Q28" i="4" l="1"/>
  <c r="S28" s="1"/>
  <c r="H28"/>
  <c r="I28"/>
  <c r="AM29"/>
  <c r="AL29"/>
  <c r="O29"/>
  <c r="AH29"/>
  <c r="U29"/>
  <c r="AB29"/>
  <c r="P29"/>
  <c r="Q29" s="1"/>
  <c r="AN28"/>
  <c r="K29"/>
  <c r="G29"/>
  <c r="W29"/>
  <c r="X29" s="1"/>
  <c r="A30"/>
  <c r="AJ30"/>
  <c r="F30"/>
  <c r="E30"/>
  <c r="V30" s="1"/>
  <c r="AK30"/>
  <c r="J30"/>
  <c r="C30"/>
  <c r="AG30"/>
  <c r="AI30" s="1"/>
  <c r="B31"/>
  <c r="AA30"/>
  <c r="D30"/>
  <c r="T30" s="1"/>
  <c r="Y28"/>
  <c r="Z28"/>
  <c r="AD29"/>
  <c r="AC29"/>
  <c r="AF29" s="1"/>
  <c r="CB212" i="3"/>
  <c r="BV212"/>
  <c r="BW212" s="1"/>
  <c r="BU212"/>
  <c r="BT212"/>
  <c r="BS212"/>
  <c r="BP212"/>
  <c r="BO212"/>
  <c r="BL212"/>
  <c r="BK212"/>
  <c r="BH212"/>
  <c r="BG212"/>
  <c r="BD212"/>
  <c r="BC212"/>
  <c r="AZ212"/>
  <c r="AY212"/>
  <c r="AV212"/>
  <c r="AU212"/>
  <c r="AR212"/>
  <c r="AQ212"/>
  <c r="AN212"/>
  <c r="AM212"/>
  <c r="AG212"/>
  <c r="AF212"/>
  <c r="AE212"/>
  <c r="AB212"/>
  <c r="Y212"/>
  <c r="X212"/>
  <c r="U212"/>
  <c r="T212"/>
  <c r="R28" i="4" l="1"/>
  <c r="BX212" i="3"/>
  <c r="R29" i="4"/>
  <c r="S29"/>
  <c r="AD30"/>
  <c r="AC30"/>
  <c r="AF30" s="1"/>
  <c r="AH212" i="3"/>
  <c r="AN29" i="4"/>
  <c r="AL30"/>
  <c r="AM30"/>
  <c r="AH30"/>
  <c r="AB30"/>
  <c r="U30"/>
  <c r="O30"/>
  <c r="P30"/>
  <c r="G30"/>
  <c r="K30"/>
  <c r="W30"/>
  <c r="X30" s="1"/>
  <c r="I29"/>
  <c r="H29"/>
  <c r="A31"/>
  <c r="B32"/>
  <c r="AA31"/>
  <c r="D31"/>
  <c r="T31" s="1"/>
  <c r="AG31"/>
  <c r="AI31" s="1"/>
  <c r="E31"/>
  <c r="V31" s="1"/>
  <c r="J31"/>
  <c r="AJ31"/>
  <c r="F31"/>
  <c r="AK31"/>
  <c r="C31"/>
  <c r="Z29"/>
  <c r="Y29"/>
  <c r="AE29"/>
  <c r="C212" i="3"/>
  <c r="Q30" i="4" l="1"/>
  <c r="S30" s="1"/>
  <c r="R30" s="1"/>
  <c r="AN30"/>
  <c r="AE30"/>
  <c r="H30"/>
  <c r="I30"/>
  <c r="AH31"/>
  <c r="P31"/>
  <c r="AL31"/>
  <c r="O31"/>
  <c r="AM31"/>
  <c r="U31"/>
  <c r="AB31"/>
  <c r="K31"/>
  <c r="G31"/>
  <c r="W31"/>
  <c r="X31" s="1"/>
  <c r="AD31"/>
  <c r="AC31"/>
  <c r="AF31" s="1"/>
  <c r="A32"/>
  <c r="AJ32"/>
  <c r="F32"/>
  <c r="E32"/>
  <c r="V32" s="1"/>
  <c r="AK32"/>
  <c r="J32"/>
  <c r="C32"/>
  <c r="AG32"/>
  <c r="AI32" s="1"/>
  <c r="B33"/>
  <c r="AA32"/>
  <c r="D32"/>
  <c r="T32" s="1"/>
  <c r="Z30"/>
  <c r="Y30"/>
  <c r="CB211" i="3"/>
  <c r="BV211"/>
  <c r="BW211" s="1"/>
  <c r="BU211"/>
  <c r="BT211"/>
  <c r="BS211"/>
  <c r="BP211"/>
  <c r="BO211"/>
  <c r="BL211"/>
  <c r="BK211"/>
  <c r="BH211"/>
  <c r="BG211"/>
  <c r="BD211"/>
  <c r="BC211"/>
  <c r="AZ211"/>
  <c r="AY211"/>
  <c r="AV211"/>
  <c r="AU211"/>
  <c r="AR211"/>
  <c r="AQ211"/>
  <c r="AN211"/>
  <c r="AM211"/>
  <c r="AG211"/>
  <c r="AF211"/>
  <c r="AE211"/>
  <c r="AB211"/>
  <c r="Y211"/>
  <c r="X211"/>
  <c r="U211"/>
  <c r="T211"/>
  <c r="AE31" i="4" l="1"/>
  <c r="Q31"/>
  <c r="S31" s="1"/>
  <c r="R31" s="1"/>
  <c r="K32"/>
  <c r="G32"/>
  <c r="W32"/>
  <c r="X32" s="1"/>
  <c r="BX211" i="3"/>
  <c r="P32" i="4"/>
  <c r="O32"/>
  <c r="AH32"/>
  <c r="AM32"/>
  <c r="U32"/>
  <c r="AL32"/>
  <c r="A33"/>
  <c r="B34"/>
  <c r="AA33"/>
  <c r="D33"/>
  <c r="T33" s="1"/>
  <c r="AG33"/>
  <c r="AI33" s="1"/>
  <c r="E33"/>
  <c r="V33" s="1"/>
  <c r="J33"/>
  <c r="AJ33"/>
  <c r="F33"/>
  <c r="AK33"/>
  <c r="C33"/>
  <c r="H31"/>
  <c r="I31"/>
  <c r="AH211" i="3"/>
  <c r="AN31" i="4"/>
  <c r="AB32"/>
  <c r="AD32"/>
  <c r="AC32"/>
  <c r="AF32" s="1"/>
  <c r="Y31"/>
  <c r="Z31"/>
  <c r="C211" i="3"/>
  <c r="Q32" i="4" l="1"/>
  <c r="R32" s="1"/>
  <c r="A34"/>
  <c r="AJ34"/>
  <c r="F34"/>
  <c r="AK34"/>
  <c r="J34"/>
  <c r="C34"/>
  <c r="E34"/>
  <c r="V34" s="1"/>
  <c r="B35"/>
  <c r="AA34"/>
  <c r="D34"/>
  <c r="T34" s="1"/>
  <c r="AG34"/>
  <c r="AI34" s="1"/>
  <c r="O33"/>
  <c r="AL33"/>
  <c r="P33"/>
  <c r="AB33"/>
  <c r="AM33"/>
  <c r="U33"/>
  <c r="AH33"/>
  <c r="AD33"/>
  <c r="AC33"/>
  <c r="AF33" s="1"/>
  <c r="H32"/>
  <c r="I32"/>
  <c r="Z32"/>
  <c r="Y32"/>
  <c r="AN32"/>
  <c r="AE32"/>
  <c r="K33"/>
  <c r="G33"/>
  <c r="W33"/>
  <c r="X33" s="1"/>
  <c r="AE33" l="1"/>
  <c r="S32"/>
  <c r="AD34"/>
  <c r="AC34"/>
  <c r="AF34" s="1"/>
  <c r="H33"/>
  <c r="I33"/>
  <c r="AM34"/>
  <c r="AL34"/>
  <c r="O34"/>
  <c r="AH34"/>
  <c r="P34"/>
  <c r="AB34"/>
  <c r="U34"/>
  <c r="AN33"/>
  <c r="Q33"/>
  <c r="Y33"/>
  <c r="Z33"/>
  <c r="K34"/>
  <c r="G34"/>
  <c r="W34"/>
  <c r="X34" s="1"/>
  <c r="A35"/>
  <c r="B36"/>
  <c r="AA35"/>
  <c r="AC35" s="1"/>
  <c r="D35"/>
  <c r="T35" s="1"/>
  <c r="J35"/>
  <c r="AG35"/>
  <c r="AI35" s="1"/>
  <c r="E35"/>
  <c r="V35" s="1"/>
  <c r="C35"/>
  <c r="AJ35"/>
  <c r="F35"/>
  <c r="AK35"/>
  <c r="CB210" i="3"/>
  <c r="BV210"/>
  <c r="BW210" s="1"/>
  <c r="BU210"/>
  <c r="BT210"/>
  <c r="BS210"/>
  <c r="BP210"/>
  <c r="BO210"/>
  <c r="BL210"/>
  <c r="BK210"/>
  <c r="BH210"/>
  <c r="BG210"/>
  <c r="BD210"/>
  <c r="BC210"/>
  <c r="AZ210"/>
  <c r="AY210"/>
  <c r="AV210"/>
  <c r="AU210"/>
  <c r="AR210"/>
  <c r="AQ210"/>
  <c r="AN210"/>
  <c r="AM210"/>
  <c r="AG210"/>
  <c r="AF210"/>
  <c r="AE210"/>
  <c r="AB210"/>
  <c r="Y210"/>
  <c r="X210"/>
  <c r="U210"/>
  <c r="T210"/>
  <c r="AF35" i="4" l="1"/>
  <c r="Q34"/>
  <c r="R34" s="1"/>
  <c r="AE34"/>
  <c r="Z34"/>
  <c r="Y34"/>
  <c r="I34"/>
  <c r="H34"/>
  <c r="R33"/>
  <c r="S33"/>
  <c r="S34"/>
  <c r="AM35"/>
  <c r="AL35"/>
  <c r="U35"/>
  <c r="AH35"/>
  <c r="AB35"/>
  <c r="O35"/>
  <c r="P35"/>
  <c r="K35"/>
  <c r="G35"/>
  <c r="W35"/>
  <c r="X35" s="1"/>
  <c r="A36"/>
  <c r="AJ36"/>
  <c r="F36"/>
  <c r="AK36"/>
  <c r="J36"/>
  <c r="C36"/>
  <c r="E36"/>
  <c r="V36" s="1"/>
  <c r="B37"/>
  <c r="AA36"/>
  <c r="D36"/>
  <c r="T36" s="1"/>
  <c r="AG36"/>
  <c r="AI36" s="1"/>
  <c r="BX210" i="3"/>
  <c r="AH210"/>
  <c r="AN34" i="4"/>
  <c r="P210" i="3"/>
  <c r="C210"/>
  <c r="G36" i="4" l="1"/>
  <c r="K36"/>
  <c r="W36"/>
  <c r="X36" s="1"/>
  <c r="Z36" s="1"/>
  <c r="Y36" s="1"/>
  <c r="H35"/>
  <c r="I35"/>
  <c r="AE35"/>
  <c r="AD35" s="1"/>
  <c r="Y35"/>
  <c r="Z35"/>
  <c r="Q35"/>
  <c r="A37"/>
  <c r="B38"/>
  <c r="AA37"/>
  <c r="D37"/>
  <c r="T37" s="1"/>
  <c r="AG37"/>
  <c r="AI37" s="1"/>
  <c r="E37"/>
  <c r="V37" s="1"/>
  <c r="AK37"/>
  <c r="C37"/>
  <c r="AJ37"/>
  <c r="F37"/>
  <c r="J37"/>
  <c r="AD36"/>
  <c r="AC36"/>
  <c r="AF36" s="1"/>
  <c r="U36"/>
  <c r="P36"/>
  <c r="AB36"/>
  <c r="AH36"/>
  <c r="AM36"/>
  <c r="AL36"/>
  <c r="O36"/>
  <c r="AN35"/>
  <c r="Q36" l="1"/>
  <c r="R36" s="1"/>
  <c r="P37"/>
  <c r="AM37"/>
  <c r="O37"/>
  <c r="AH37"/>
  <c r="AL37"/>
  <c r="U37"/>
  <c r="AB37"/>
  <c r="AE37" s="1"/>
  <c r="R35"/>
  <c r="S35"/>
  <c r="H36"/>
  <c r="I36"/>
  <c r="AE36"/>
  <c r="AN36"/>
  <c r="K37"/>
  <c r="G37"/>
  <c r="W37"/>
  <c r="X37" s="1"/>
  <c r="A38"/>
  <c r="B39"/>
  <c r="J38"/>
  <c r="AG38"/>
  <c r="AI38" s="1"/>
  <c r="C38"/>
  <c r="AK38"/>
  <c r="AJ38"/>
  <c r="D38"/>
  <c r="T38" s="1"/>
  <c r="E38"/>
  <c r="V38" s="1"/>
  <c r="AD37"/>
  <c r="AC37"/>
  <c r="AF37" s="1"/>
  <c r="CB209" i="3"/>
  <c r="BV209"/>
  <c r="BW209" s="1"/>
  <c r="BU209"/>
  <c r="BT209"/>
  <c r="BS209"/>
  <c r="BP209"/>
  <c r="BO209"/>
  <c r="BL209"/>
  <c r="BK209"/>
  <c r="BH209"/>
  <c r="BG209"/>
  <c r="BD209"/>
  <c r="BC209"/>
  <c r="AZ209"/>
  <c r="AY209"/>
  <c r="AV209"/>
  <c r="AU209"/>
  <c r="AR209"/>
  <c r="AQ209"/>
  <c r="AN209"/>
  <c r="AM209"/>
  <c r="AG209"/>
  <c r="AF209"/>
  <c r="AE209"/>
  <c r="AB209"/>
  <c r="Y209"/>
  <c r="X209"/>
  <c r="U209"/>
  <c r="T209"/>
  <c r="C209"/>
  <c r="S36" i="4" l="1"/>
  <c r="I37"/>
  <c r="H37"/>
  <c r="Y37"/>
  <c r="Z37"/>
  <c r="AN37"/>
  <c r="U38"/>
  <c r="O38"/>
  <c r="AL38"/>
  <c r="AH38"/>
  <c r="AM38"/>
  <c r="Q37"/>
  <c r="A39"/>
  <c r="AJ39"/>
  <c r="F39"/>
  <c r="AK39"/>
  <c r="J39"/>
  <c r="C39"/>
  <c r="AG39"/>
  <c r="AI39" s="1"/>
  <c r="B40"/>
  <c r="AA39"/>
  <c r="AD39" s="1"/>
  <c r="D39"/>
  <c r="T39" s="1"/>
  <c r="E39"/>
  <c r="V39" s="1"/>
  <c r="BX209" i="3"/>
  <c r="AH209"/>
  <c r="CB208"/>
  <c r="BX208"/>
  <c r="BV208"/>
  <c r="BW208" s="1"/>
  <c r="BU208"/>
  <c r="BT208"/>
  <c r="BS208"/>
  <c r="BP208"/>
  <c r="BO208"/>
  <c r="BL208"/>
  <c r="BK208"/>
  <c r="BH208"/>
  <c r="BG208"/>
  <c r="BD208"/>
  <c r="BC208"/>
  <c r="AZ208"/>
  <c r="AY208"/>
  <c r="AV208"/>
  <c r="AU208"/>
  <c r="AR208"/>
  <c r="AQ208"/>
  <c r="AN208"/>
  <c r="AM208"/>
  <c r="AG208"/>
  <c r="AF208"/>
  <c r="AE208"/>
  <c r="AB208"/>
  <c r="Y208"/>
  <c r="X208"/>
  <c r="U208"/>
  <c r="T208"/>
  <c r="AM39" i="4" l="1"/>
  <c r="U39"/>
  <c r="AH39"/>
  <c r="O39"/>
  <c r="AL39"/>
  <c r="AH208" i="3"/>
  <c r="AN38" i="4"/>
  <c r="G39"/>
  <c r="I39" s="1"/>
  <c r="H39" s="1"/>
  <c r="K39"/>
  <c r="A40"/>
  <c r="AJ40"/>
  <c r="D40"/>
  <c r="T40" s="1"/>
  <c r="AK40"/>
  <c r="E40"/>
  <c r="V40" s="1"/>
  <c r="AG40"/>
  <c r="AI40" s="1"/>
  <c r="B41"/>
  <c r="J40"/>
  <c r="C40"/>
  <c r="R37"/>
  <c r="S37"/>
  <c r="C208" i="3"/>
  <c r="AN39" i="4" l="1"/>
  <c r="AM40"/>
  <c r="O40"/>
  <c r="AH40"/>
  <c r="AL40"/>
  <c r="U40"/>
  <c r="A41"/>
  <c r="B42"/>
  <c r="AA41"/>
  <c r="D41"/>
  <c r="T41" s="1"/>
  <c r="AG41"/>
  <c r="AI41" s="1"/>
  <c r="E41"/>
  <c r="V41" s="1"/>
  <c r="J41"/>
  <c r="AJ41"/>
  <c r="F41"/>
  <c r="AK41"/>
  <c r="C41"/>
  <c r="CI207" i="3"/>
  <c r="CH207"/>
  <c r="CH208" s="1"/>
  <c r="CG207"/>
  <c r="CJ207" l="1"/>
  <c r="AN40" i="4"/>
  <c r="A42"/>
  <c r="B43"/>
  <c r="J42"/>
  <c r="AK42"/>
  <c r="AG42"/>
  <c r="AI42" s="1"/>
  <c r="C42"/>
  <c r="E42"/>
  <c r="V42" s="1"/>
  <c r="AJ42"/>
  <c r="D42"/>
  <c r="T42" s="1"/>
  <c r="AH41"/>
  <c r="O41"/>
  <c r="AL41"/>
  <c r="U41"/>
  <c r="AM41"/>
  <c r="AD41"/>
  <c r="CI208" i="3"/>
  <c r="CL207"/>
  <c r="K41" i="4"/>
  <c r="G41"/>
  <c r="I41" s="1"/>
  <c r="H41" s="1"/>
  <c r="CG208" i="3"/>
  <c r="CJ208" s="1"/>
  <c r="CB207"/>
  <c r="BV207"/>
  <c r="BX207" s="1"/>
  <c r="BU207"/>
  <c r="BT207"/>
  <c r="BS207"/>
  <c r="BP207"/>
  <c r="BO207"/>
  <c r="BL207"/>
  <c r="BK207"/>
  <c r="BH207"/>
  <c r="BG207"/>
  <c r="BD207"/>
  <c r="BC207"/>
  <c r="AZ207"/>
  <c r="AY207"/>
  <c r="AV207"/>
  <c r="AU207"/>
  <c r="AR207"/>
  <c r="AQ207"/>
  <c r="AN207"/>
  <c r="AM207"/>
  <c r="AG207"/>
  <c r="AF207"/>
  <c r="AE207"/>
  <c r="AB207"/>
  <c r="Y207"/>
  <c r="X207"/>
  <c r="U207"/>
  <c r="T207"/>
  <c r="CK207" l="1"/>
  <c r="AH207"/>
  <c r="BW207"/>
  <c r="AH42" i="4"/>
  <c r="O42"/>
  <c r="AM42"/>
  <c r="U42"/>
  <c r="AL42"/>
  <c r="A43"/>
  <c r="B44"/>
  <c r="J43"/>
  <c r="AG43"/>
  <c r="AI43" s="1"/>
  <c r="C43"/>
  <c r="E43"/>
  <c r="V43" s="1"/>
  <c r="AJ43"/>
  <c r="D43"/>
  <c r="T43" s="1"/>
  <c r="AK43"/>
  <c r="CL208" i="3"/>
  <c r="CK208" s="1"/>
  <c r="AN41" i="4"/>
  <c r="C207" i="3"/>
  <c r="AL43" i="4" l="1"/>
  <c r="O43"/>
  <c r="U43"/>
  <c r="AH43"/>
  <c r="AM43"/>
  <c r="AN42"/>
  <c r="A44"/>
  <c r="B45"/>
  <c r="J44"/>
  <c r="AG44"/>
  <c r="AI44" s="1"/>
  <c r="C44"/>
  <c r="E44"/>
  <c r="V44" s="1"/>
  <c r="AJ44"/>
  <c r="D44"/>
  <c r="T44" s="1"/>
  <c r="AK44"/>
  <c r="AL44" l="1"/>
  <c r="AM44"/>
  <c r="O44"/>
  <c r="U44"/>
  <c r="AH44"/>
  <c r="AN44" s="1"/>
  <c r="A45"/>
  <c r="B46"/>
  <c r="J45"/>
  <c r="AG45"/>
  <c r="AI45" s="1"/>
  <c r="C45"/>
  <c r="E45"/>
  <c r="V45" s="1"/>
  <c r="AJ45"/>
  <c r="D45"/>
  <c r="T45" s="1"/>
  <c r="AK45"/>
  <c r="AN43"/>
  <c r="AH45" l="1"/>
  <c r="AL45"/>
  <c r="AM45"/>
  <c r="O45"/>
  <c r="U45"/>
  <c r="A46"/>
  <c r="AJ46"/>
  <c r="F46"/>
  <c r="AK46"/>
  <c r="J46"/>
  <c r="C46"/>
  <c r="E46"/>
  <c r="V46" s="1"/>
  <c r="B47"/>
  <c r="AA46"/>
  <c r="D46"/>
  <c r="T46" s="1"/>
  <c r="AG46"/>
  <c r="AI46" s="1"/>
  <c r="AN45" l="1"/>
  <c r="AD46"/>
  <c r="A47"/>
  <c r="AJ47"/>
  <c r="D47"/>
  <c r="T47" s="1"/>
  <c r="AK47"/>
  <c r="E47"/>
  <c r="V47" s="1"/>
  <c r="C47"/>
  <c r="B48"/>
  <c r="J47"/>
  <c r="AG47"/>
  <c r="AI47" s="1"/>
  <c r="O46"/>
  <c r="AH46"/>
  <c r="AL46"/>
  <c r="AM46"/>
  <c r="U46"/>
  <c r="G46"/>
  <c r="K46"/>
  <c r="CB206" i="3"/>
  <c r="BV206"/>
  <c r="BX206" s="1"/>
  <c r="BU206"/>
  <c r="BT206"/>
  <c r="BS206"/>
  <c r="BP206"/>
  <c r="BO206"/>
  <c r="BL206"/>
  <c r="BK206"/>
  <c r="BH206"/>
  <c r="BG206"/>
  <c r="BD206"/>
  <c r="BC206"/>
  <c r="AZ206"/>
  <c r="AY206"/>
  <c r="AV206"/>
  <c r="AU206"/>
  <c r="AR206"/>
  <c r="AQ206"/>
  <c r="AN206"/>
  <c r="AM206"/>
  <c r="AG206"/>
  <c r="AF206"/>
  <c r="AE206"/>
  <c r="AB206"/>
  <c r="Y206"/>
  <c r="X206"/>
  <c r="U206"/>
  <c r="T206"/>
  <c r="BW206" l="1"/>
  <c r="AN46" i="4"/>
  <c r="H46"/>
  <c r="I46"/>
  <c r="A48"/>
  <c r="AJ48"/>
  <c r="D48"/>
  <c r="T48" s="1"/>
  <c r="AK48"/>
  <c r="E48"/>
  <c r="V48" s="1"/>
  <c r="AG48"/>
  <c r="AI48" s="1"/>
  <c r="B49"/>
  <c r="J48"/>
  <c r="C48"/>
  <c r="AH47"/>
  <c r="U47"/>
  <c r="AL47"/>
  <c r="AM47"/>
  <c r="O47"/>
  <c r="C206" i="3"/>
  <c r="AN47" i="4" l="1"/>
  <c r="A49"/>
  <c r="AJ49"/>
  <c r="D49"/>
  <c r="T49" s="1"/>
  <c r="AK49"/>
  <c r="E49"/>
  <c r="V49" s="1"/>
  <c r="B50"/>
  <c r="J49"/>
  <c r="AG49"/>
  <c r="AI49" s="1"/>
  <c r="C49"/>
  <c r="AM48"/>
  <c r="AH48"/>
  <c r="O48"/>
  <c r="U48"/>
  <c r="AL48"/>
  <c r="CB205" i="3"/>
  <c r="BX205"/>
  <c r="BV205"/>
  <c r="BW205" s="1"/>
  <c r="BU205"/>
  <c r="BT205"/>
  <c r="BS205"/>
  <c r="BP205"/>
  <c r="BO205"/>
  <c r="BL205"/>
  <c r="BK205"/>
  <c r="BH205"/>
  <c r="BG205"/>
  <c r="BD205"/>
  <c r="BC205"/>
  <c r="AZ205"/>
  <c r="AY205"/>
  <c r="AV205"/>
  <c r="AU205"/>
  <c r="AR205"/>
  <c r="AQ205"/>
  <c r="AN205"/>
  <c r="AM205"/>
  <c r="AG205"/>
  <c r="AF205"/>
  <c r="AE205"/>
  <c r="AB205"/>
  <c r="Y205"/>
  <c r="X205"/>
  <c r="U205"/>
  <c r="T205"/>
  <c r="AL49" i="4" l="1"/>
  <c r="AH49"/>
  <c r="O49"/>
  <c r="U49"/>
  <c r="AM49"/>
  <c r="A50"/>
  <c r="AJ50"/>
  <c r="D50"/>
  <c r="T50" s="1"/>
  <c r="AK50"/>
  <c r="E50"/>
  <c r="V50" s="1"/>
  <c r="B51"/>
  <c r="J50"/>
  <c r="AG50"/>
  <c r="AI50" s="1"/>
  <c r="C50"/>
  <c r="AN48"/>
  <c r="P205" i="3"/>
  <c r="C205"/>
  <c r="AN49" i="4" l="1"/>
  <c r="U50"/>
  <c r="AH50"/>
  <c r="AL50"/>
  <c r="AM50"/>
  <c r="O50"/>
  <c r="A51"/>
  <c r="AJ51"/>
  <c r="D51"/>
  <c r="T51" s="1"/>
  <c r="AK51"/>
  <c r="E51"/>
  <c r="V51" s="1"/>
  <c r="C51"/>
  <c r="B52"/>
  <c r="J51"/>
  <c r="AG51"/>
  <c r="AI51" s="1"/>
  <c r="A52" l="1"/>
  <c r="AJ52"/>
  <c r="D52"/>
  <c r="T52" s="1"/>
  <c r="AK52"/>
  <c r="E52"/>
  <c r="V52" s="1"/>
  <c r="B53"/>
  <c r="J52"/>
  <c r="AG52"/>
  <c r="AI52" s="1"/>
  <c r="C52"/>
  <c r="AN50"/>
  <c r="AH51"/>
  <c r="O51"/>
  <c r="AM51"/>
  <c r="AL51"/>
  <c r="U51"/>
  <c r="AN51" l="1"/>
  <c r="AM52"/>
  <c r="U52"/>
  <c r="AL52"/>
  <c r="AH52"/>
  <c r="O52"/>
  <c r="A53"/>
  <c r="AJ53"/>
  <c r="D53"/>
  <c r="T53" s="1"/>
  <c r="AK53"/>
  <c r="E53"/>
  <c r="V53" s="1"/>
  <c r="B54"/>
  <c r="J53"/>
  <c r="AG53"/>
  <c r="AI53" s="1"/>
  <c r="C53"/>
  <c r="CB204" i="3"/>
  <c r="BX204"/>
  <c r="BW204"/>
  <c r="BV204"/>
  <c r="BU204"/>
  <c r="BT204"/>
  <c r="BS204"/>
  <c r="BP204"/>
  <c r="BO204"/>
  <c r="BL204"/>
  <c r="BK204"/>
  <c r="BH204"/>
  <c r="BG204"/>
  <c r="BD204"/>
  <c r="BC204"/>
  <c r="AZ204"/>
  <c r="AY204"/>
  <c r="AV204"/>
  <c r="AU204"/>
  <c r="AR204"/>
  <c r="AQ204"/>
  <c r="AN204"/>
  <c r="AM204"/>
  <c r="AG204"/>
  <c r="AF204"/>
  <c r="AE204"/>
  <c r="AB204"/>
  <c r="Y204"/>
  <c r="X204"/>
  <c r="U204"/>
  <c r="T204"/>
  <c r="U53" i="4" l="1"/>
  <c r="O53"/>
  <c r="AM53"/>
  <c r="AH53"/>
  <c r="AL53"/>
  <c r="A54"/>
  <c r="AJ54"/>
  <c r="AO54" s="1"/>
  <c r="D54"/>
  <c r="T54" s="1"/>
  <c r="AK54"/>
  <c r="AP54" s="1"/>
  <c r="E54"/>
  <c r="V54" s="1"/>
  <c r="J54"/>
  <c r="AG54"/>
  <c r="AI54" s="1"/>
  <c r="C54"/>
  <c r="AN52"/>
  <c r="C204" i="3"/>
  <c r="CB203"/>
  <c r="BV203"/>
  <c r="BW203" s="1"/>
  <c r="BU203"/>
  <c r="BT203"/>
  <c r="BS203"/>
  <c r="BP203"/>
  <c r="BO203"/>
  <c r="BL203"/>
  <c r="BK203"/>
  <c r="BH203"/>
  <c r="BG203"/>
  <c r="BD203"/>
  <c r="BC203"/>
  <c r="AZ203"/>
  <c r="AY203"/>
  <c r="AV203"/>
  <c r="AU203"/>
  <c r="AR203"/>
  <c r="AQ203"/>
  <c r="AN203"/>
  <c r="AM203"/>
  <c r="AG203"/>
  <c r="AF203"/>
  <c r="AE203"/>
  <c r="AB203"/>
  <c r="Y203"/>
  <c r="X203"/>
  <c r="U203"/>
  <c r="T203"/>
  <c r="C203"/>
  <c r="AM54" i="4" l="1"/>
  <c r="AL54"/>
  <c r="O54"/>
  <c r="AH54"/>
  <c r="U54"/>
  <c r="BY203" i="3"/>
  <c r="BZ203" s="1"/>
  <c r="CA203" s="1"/>
  <c r="BX203"/>
  <c r="AQ54" i="4"/>
  <c r="AN53"/>
  <c r="CB202" i="3"/>
  <c r="BW202"/>
  <c r="BV202"/>
  <c r="BX202" s="1"/>
  <c r="BU202"/>
  <c r="BT202"/>
  <c r="BS202"/>
  <c r="BP202"/>
  <c r="BO202"/>
  <c r="BL202"/>
  <c r="BK202"/>
  <c r="BH202"/>
  <c r="BG202"/>
  <c r="BD202"/>
  <c r="BC202"/>
  <c r="AZ202"/>
  <c r="AY202"/>
  <c r="AV202"/>
  <c r="AU202"/>
  <c r="AR202"/>
  <c r="AQ202"/>
  <c r="AN202"/>
  <c r="AM202"/>
  <c r="AH202" s="1"/>
  <c r="AG202"/>
  <c r="AF202"/>
  <c r="AE202"/>
  <c r="AB202"/>
  <c r="Y202"/>
  <c r="X202"/>
  <c r="U202"/>
  <c r="T202"/>
  <c r="P202"/>
  <c r="C202"/>
  <c r="CB201"/>
  <c r="BV201"/>
  <c r="BW201" s="1"/>
  <c r="BU201"/>
  <c r="BT201"/>
  <c r="BS201"/>
  <c r="BP201"/>
  <c r="BO201"/>
  <c r="BL201"/>
  <c r="BK201"/>
  <c r="BH201"/>
  <c r="BG201"/>
  <c r="BD201"/>
  <c r="BC201"/>
  <c r="AZ201"/>
  <c r="AY201"/>
  <c r="AV201"/>
  <c r="AU201"/>
  <c r="AR201"/>
  <c r="AQ201"/>
  <c r="AN201"/>
  <c r="AM201"/>
  <c r="AG201"/>
  <c r="AF201"/>
  <c r="AE201"/>
  <c r="AB201"/>
  <c r="Y201"/>
  <c r="X201"/>
  <c r="U201"/>
  <c r="T201"/>
  <c r="C201"/>
  <c r="CB200"/>
  <c r="BV200"/>
  <c r="BW200" s="1"/>
  <c r="BU200"/>
  <c r="BT200"/>
  <c r="BS200"/>
  <c r="BP200"/>
  <c r="BO200"/>
  <c r="BL200"/>
  <c r="BK200"/>
  <c r="BH200"/>
  <c r="BG200"/>
  <c r="BD200"/>
  <c r="BC200"/>
  <c r="AZ200"/>
  <c r="AY200"/>
  <c r="AV200"/>
  <c r="AU200"/>
  <c r="AR200"/>
  <c r="AQ200"/>
  <c r="AN200"/>
  <c r="AM200"/>
  <c r="AG200"/>
  <c r="AF200"/>
  <c r="AE200"/>
  <c r="AB200"/>
  <c r="Y200"/>
  <c r="X200"/>
  <c r="U200"/>
  <c r="T200"/>
  <c r="C200"/>
  <c r="BX201" l="1"/>
  <c r="BX200"/>
  <c r="AH200"/>
  <c r="AH201"/>
  <c r="AN54" i="4"/>
  <c r="CB199" i="3" l="1"/>
  <c r="BV199"/>
  <c r="BW199" s="1"/>
  <c r="BU199"/>
  <c r="BT199"/>
  <c r="BS199"/>
  <c r="BP199"/>
  <c r="BO199"/>
  <c r="BL199"/>
  <c r="BK199"/>
  <c r="BH199"/>
  <c r="BG199"/>
  <c r="BD199"/>
  <c r="BC199"/>
  <c r="AZ199"/>
  <c r="AY199"/>
  <c r="AV199"/>
  <c r="AU199"/>
  <c r="AR199"/>
  <c r="AQ199"/>
  <c r="AN199"/>
  <c r="AM199"/>
  <c r="AH199" s="1"/>
  <c r="AG199"/>
  <c r="AF199"/>
  <c r="AE199"/>
  <c r="AB199"/>
  <c r="Y199"/>
  <c r="X199"/>
  <c r="U199"/>
  <c r="T199"/>
  <c r="P199"/>
  <c r="C199"/>
  <c r="CB198"/>
  <c r="BV198"/>
  <c r="BW198" s="1"/>
  <c r="BU198"/>
  <c r="BT198"/>
  <c r="BS198"/>
  <c r="BP198"/>
  <c r="BO198"/>
  <c r="BL198"/>
  <c r="BK198"/>
  <c r="BH198"/>
  <c r="BG198"/>
  <c r="BD198"/>
  <c r="BC198"/>
  <c r="AZ198"/>
  <c r="AY198"/>
  <c r="AV198"/>
  <c r="AU198"/>
  <c r="AR198"/>
  <c r="AQ198"/>
  <c r="AN198"/>
  <c r="AM198"/>
  <c r="AG198"/>
  <c r="AF198"/>
  <c r="AE198"/>
  <c r="AB198"/>
  <c r="Y198"/>
  <c r="X198"/>
  <c r="U198"/>
  <c r="T198"/>
  <c r="C198"/>
  <c r="BX199" l="1"/>
  <c r="BX198"/>
  <c r="AH198"/>
  <c r="CB197" l="1"/>
  <c r="BV197"/>
  <c r="BW197" s="1"/>
  <c r="BU197"/>
  <c r="BT197"/>
  <c r="BS197"/>
  <c r="BP197"/>
  <c r="BO197"/>
  <c r="BL197"/>
  <c r="BK197"/>
  <c r="BH197"/>
  <c r="BG197"/>
  <c r="BD197"/>
  <c r="BC197"/>
  <c r="AZ197"/>
  <c r="AY197"/>
  <c r="AV197"/>
  <c r="AU197"/>
  <c r="AR197"/>
  <c r="AQ197"/>
  <c r="AN197"/>
  <c r="AM197"/>
  <c r="AG197"/>
  <c r="AF197"/>
  <c r="AE197"/>
  <c r="AB197"/>
  <c r="Y197"/>
  <c r="X197"/>
  <c r="U197"/>
  <c r="T197"/>
  <c r="C197"/>
  <c r="CB196"/>
  <c r="BV196"/>
  <c r="BW196" s="1"/>
  <c r="BU196"/>
  <c r="BT196"/>
  <c r="BS196"/>
  <c r="BP196"/>
  <c r="BO196"/>
  <c r="BL196"/>
  <c r="BK196"/>
  <c r="BH196"/>
  <c r="BG196"/>
  <c r="BD196"/>
  <c r="BC196"/>
  <c r="AZ196"/>
  <c r="AY196"/>
  <c r="AV196"/>
  <c r="AU196"/>
  <c r="AR196"/>
  <c r="AQ196"/>
  <c r="AN196"/>
  <c r="AM196"/>
  <c r="AG196"/>
  <c r="AF196"/>
  <c r="AE196"/>
  <c r="AB196"/>
  <c r="Y196"/>
  <c r="X196"/>
  <c r="U196"/>
  <c r="T196"/>
  <c r="C196"/>
  <c r="BX196" l="1"/>
  <c r="AH196"/>
  <c r="AH197"/>
  <c r="BX197"/>
  <c r="CB195"/>
  <c r="BV195"/>
  <c r="BX195" s="1"/>
  <c r="BU195"/>
  <c r="BT195"/>
  <c r="BS195"/>
  <c r="BP195"/>
  <c r="BO195"/>
  <c r="BL195"/>
  <c r="BK195"/>
  <c r="BH195"/>
  <c r="BG195"/>
  <c r="BD195"/>
  <c r="BC195"/>
  <c r="AZ195"/>
  <c r="AY195"/>
  <c r="AV195"/>
  <c r="AU195"/>
  <c r="AR195"/>
  <c r="AQ195"/>
  <c r="AN195"/>
  <c r="AM195"/>
  <c r="AG195"/>
  <c r="AF195"/>
  <c r="AE195"/>
  <c r="AB195"/>
  <c r="Y195"/>
  <c r="X195"/>
  <c r="U195"/>
  <c r="T195"/>
  <c r="C195"/>
  <c r="CB194"/>
  <c r="BV194"/>
  <c r="BW194" s="1"/>
  <c r="BU194"/>
  <c r="BT194"/>
  <c r="BS194"/>
  <c r="BP194"/>
  <c r="BO194"/>
  <c r="BL194"/>
  <c r="BK194"/>
  <c r="BH194"/>
  <c r="BG194"/>
  <c r="BD194"/>
  <c r="BC194"/>
  <c r="AZ194"/>
  <c r="AY194"/>
  <c r="AV194"/>
  <c r="AU194"/>
  <c r="AR194"/>
  <c r="AQ194"/>
  <c r="AN194"/>
  <c r="AM194"/>
  <c r="AG194"/>
  <c r="AF194"/>
  <c r="AE194"/>
  <c r="AB194"/>
  <c r="Y194"/>
  <c r="X194"/>
  <c r="U194"/>
  <c r="T194"/>
  <c r="C194"/>
  <c r="CB193"/>
  <c r="BX193"/>
  <c r="BV193"/>
  <c r="BW193" s="1"/>
  <c r="BU193"/>
  <c r="BT193"/>
  <c r="BS193"/>
  <c r="BP193"/>
  <c r="BO193"/>
  <c r="BL193"/>
  <c r="BK193"/>
  <c r="BH193"/>
  <c r="BG193"/>
  <c r="BD193"/>
  <c r="BC193"/>
  <c r="AZ193"/>
  <c r="AY193"/>
  <c r="AV193"/>
  <c r="AU193"/>
  <c r="AR193"/>
  <c r="AQ193"/>
  <c r="AN193"/>
  <c r="AM193"/>
  <c r="AG193"/>
  <c r="AF193"/>
  <c r="AE193"/>
  <c r="AB193"/>
  <c r="Y193"/>
  <c r="X193"/>
  <c r="U193"/>
  <c r="T193"/>
  <c r="P193"/>
  <c r="C193"/>
  <c r="CB192"/>
  <c r="BV192"/>
  <c r="BW192" s="1"/>
  <c r="BU192"/>
  <c r="BT192"/>
  <c r="BS192"/>
  <c r="BP192"/>
  <c r="BO192"/>
  <c r="BL192"/>
  <c r="BK192"/>
  <c r="BH192"/>
  <c r="BG192"/>
  <c r="BD192"/>
  <c r="BC192"/>
  <c r="AZ192"/>
  <c r="AY192"/>
  <c r="AV192"/>
  <c r="AU192"/>
  <c r="AR192"/>
  <c r="AQ192"/>
  <c r="AN192"/>
  <c r="AM192"/>
  <c r="AG192"/>
  <c r="AF192"/>
  <c r="AE192"/>
  <c r="AB192"/>
  <c r="Y192"/>
  <c r="X192"/>
  <c r="U192"/>
  <c r="T192"/>
  <c r="C192"/>
  <c r="CB191"/>
  <c r="BV191"/>
  <c r="BW191" s="1"/>
  <c r="BU191"/>
  <c r="BT191"/>
  <c r="BS191"/>
  <c r="BP191"/>
  <c r="BO191"/>
  <c r="BL191"/>
  <c r="BK191"/>
  <c r="BH191"/>
  <c r="BG191"/>
  <c r="BD191"/>
  <c r="BC191"/>
  <c r="AZ191"/>
  <c r="AY191"/>
  <c r="AV191"/>
  <c r="AU191"/>
  <c r="AR191"/>
  <c r="AQ191"/>
  <c r="AN191"/>
  <c r="AM191"/>
  <c r="AG191"/>
  <c r="AF191"/>
  <c r="AE191"/>
  <c r="AB191"/>
  <c r="Y191"/>
  <c r="X191"/>
  <c r="U191"/>
  <c r="T191"/>
  <c r="C191"/>
  <c r="CB190"/>
  <c r="BV190"/>
  <c r="BW190" s="1"/>
  <c r="BU190"/>
  <c r="BT190"/>
  <c r="BS190"/>
  <c r="BP190"/>
  <c r="BO190"/>
  <c r="BL190"/>
  <c r="BK190"/>
  <c r="BH190"/>
  <c r="BG190"/>
  <c r="BD190"/>
  <c r="BC190"/>
  <c r="AZ190"/>
  <c r="AY190"/>
  <c r="AV190"/>
  <c r="AU190"/>
  <c r="AR190"/>
  <c r="AQ190"/>
  <c r="AN190"/>
  <c r="AM190"/>
  <c r="AG190"/>
  <c r="AF190"/>
  <c r="AE190"/>
  <c r="AB190"/>
  <c r="Y190"/>
  <c r="X190"/>
  <c r="U190"/>
  <c r="T190"/>
  <c r="P190"/>
  <c r="C190"/>
  <c r="AH195" l="1"/>
  <c r="BW195"/>
  <c r="BX190"/>
  <c r="AH190"/>
  <c r="BX194"/>
  <c r="BX192"/>
  <c r="AH193"/>
  <c r="AH194"/>
  <c r="BX191"/>
  <c r="AH192"/>
  <c r="AH191"/>
  <c r="CB189" l="1"/>
  <c r="BV189" l="1"/>
  <c r="BU189"/>
  <c r="BT189"/>
  <c r="BS189"/>
  <c r="BP189"/>
  <c r="BO189"/>
  <c r="BL189"/>
  <c r="BK189"/>
  <c r="BH189"/>
  <c r="BG189"/>
  <c r="BD189"/>
  <c r="BC189"/>
  <c r="AZ189"/>
  <c r="AY189"/>
  <c r="AV189"/>
  <c r="AU189"/>
  <c r="AR189"/>
  <c r="AQ189"/>
  <c r="AN189"/>
  <c r="AM189"/>
  <c r="AG189"/>
  <c r="AF189"/>
  <c r="AE189"/>
  <c r="AB189"/>
  <c r="Y189"/>
  <c r="X189"/>
  <c r="U189"/>
  <c r="T189"/>
  <c r="C189"/>
  <c r="CB188"/>
  <c r="BV188"/>
  <c r="BW188" s="1"/>
  <c r="BU188"/>
  <c r="BT188"/>
  <c r="BS188"/>
  <c r="BP188"/>
  <c r="BO188"/>
  <c r="BL188"/>
  <c r="BK188"/>
  <c r="BH188"/>
  <c r="BG188"/>
  <c r="BD188"/>
  <c r="BC188"/>
  <c r="AZ188"/>
  <c r="AY188"/>
  <c r="AV188"/>
  <c r="AU188"/>
  <c r="AR188"/>
  <c r="AQ188"/>
  <c r="AN188"/>
  <c r="AM188"/>
  <c r="AG188"/>
  <c r="AF188"/>
  <c r="AE188"/>
  <c r="AB188"/>
  <c r="Y188"/>
  <c r="X188"/>
  <c r="U188"/>
  <c r="T188"/>
  <c r="AH189" l="1"/>
  <c r="BX189"/>
  <c r="BW189"/>
  <c r="BX188"/>
  <c r="AH188"/>
  <c r="C188"/>
  <c r="CB187"/>
  <c r="BV187"/>
  <c r="BW187" s="1"/>
  <c r="BU187"/>
  <c r="BT187"/>
  <c r="BS187"/>
  <c r="BP187"/>
  <c r="BO187"/>
  <c r="BL187"/>
  <c r="BK187"/>
  <c r="BH187"/>
  <c r="BG187"/>
  <c r="BD187"/>
  <c r="BC187"/>
  <c r="AZ187"/>
  <c r="AY187"/>
  <c r="AV187"/>
  <c r="AU187"/>
  <c r="AR187"/>
  <c r="AQ187"/>
  <c r="AN187"/>
  <c r="AM187"/>
  <c r="AG187"/>
  <c r="AF187"/>
  <c r="AE187"/>
  <c r="AB187"/>
  <c r="Y187"/>
  <c r="X187"/>
  <c r="U187"/>
  <c r="T187"/>
  <c r="C187"/>
  <c r="BX187" l="1"/>
  <c r="AH187"/>
  <c r="CQ186"/>
  <c r="CB186" l="1"/>
  <c r="BV186"/>
  <c r="BW186" s="1"/>
  <c r="BU186"/>
  <c r="BT186"/>
  <c r="BS186"/>
  <c r="BP186"/>
  <c r="BO186"/>
  <c r="BL186"/>
  <c r="BK186"/>
  <c r="BH186"/>
  <c r="BG186"/>
  <c r="BD186"/>
  <c r="BC186"/>
  <c r="AZ186"/>
  <c r="AY186"/>
  <c r="AV186"/>
  <c r="AU186"/>
  <c r="AR186"/>
  <c r="AQ186"/>
  <c r="AN186"/>
  <c r="AM186"/>
  <c r="AH186" s="1"/>
  <c r="AG186"/>
  <c r="AF186"/>
  <c r="AE186"/>
  <c r="AB186"/>
  <c r="Y186"/>
  <c r="X186"/>
  <c r="U186"/>
  <c r="T186"/>
  <c r="P186"/>
  <c r="C186"/>
  <c r="CB185"/>
  <c r="BV185"/>
  <c r="BW185" s="1"/>
  <c r="BU185"/>
  <c r="BT185"/>
  <c r="BS185"/>
  <c r="BP185"/>
  <c r="BO185"/>
  <c r="BL185"/>
  <c r="BK185"/>
  <c r="BH185"/>
  <c r="BG185"/>
  <c r="BD185"/>
  <c r="BC185"/>
  <c r="AZ185"/>
  <c r="AY185"/>
  <c r="AV185"/>
  <c r="AU185"/>
  <c r="AR185"/>
  <c r="AQ185"/>
  <c r="AN185"/>
  <c r="AM185"/>
  <c r="AG185"/>
  <c r="AF185"/>
  <c r="AE185"/>
  <c r="AB185"/>
  <c r="Y185"/>
  <c r="X185"/>
  <c r="U185"/>
  <c r="T185"/>
  <c r="C185"/>
  <c r="CB184"/>
  <c r="BV184"/>
  <c r="BW184" s="1"/>
  <c r="BU184"/>
  <c r="BT184"/>
  <c r="BS184"/>
  <c r="BP184"/>
  <c r="BO184"/>
  <c r="BL184"/>
  <c r="BK184"/>
  <c r="BH184"/>
  <c r="BG184"/>
  <c r="BD184"/>
  <c r="BC184"/>
  <c r="AZ184"/>
  <c r="AY184"/>
  <c r="AV184"/>
  <c r="AU184"/>
  <c r="AR184"/>
  <c r="AQ184"/>
  <c r="AN184"/>
  <c r="AM184"/>
  <c r="AG184"/>
  <c r="AF184"/>
  <c r="AE184"/>
  <c r="AB184"/>
  <c r="Y184"/>
  <c r="X184"/>
  <c r="U184"/>
  <c r="T184"/>
  <c r="P184"/>
  <c r="C184"/>
  <c r="CB183"/>
  <c r="BV183"/>
  <c r="BW183" s="1"/>
  <c r="BU183"/>
  <c r="BT183"/>
  <c r="BS183"/>
  <c r="BP183"/>
  <c r="BO183"/>
  <c r="BL183"/>
  <c r="BK183"/>
  <c r="BH183"/>
  <c r="BG183"/>
  <c r="BD183"/>
  <c r="BC183"/>
  <c r="AZ183"/>
  <c r="AY183"/>
  <c r="AV183"/>
  <c r="AU183"/>
  <c r="AR183"/>
  <c r="AQ183"/>
  <c r="AN183"/>
  <c r="AM183"/>
  <c r="AG183"/>
  <c r="AF183"/>
  <c r="AE183"/>
  <c r="AB183"/>
  <c r="Y183"/>
  <c r="X183"/>
  <c r="U183"/>
  <c r="T183"/>
  <c r="C183"/>
  <c r="BX184" l="1"/>
  <c r="AH184"/>
  <c r="BX186"/>
  <c r="BX183"/>
  <c r="BX185"/>
  <c r="AH183"/>
  <c r="AH185"/>
  <c r="CI182"/>
  <c r="CH182"/>
  <c r="CH183" s="1"/>
  <c r="CG182"/>
  <c r="CB182"/>
  <c r="BV182"/>
  <c r="BX182" s="1"/>
  <c r="BU182"/>
  <c r="BT182"/>
  <c r="BS182"/>
  <c r="BP182"/>
  <c r="BO182"/>
  <c r="BL182"/>
  <c r="BK182"/>
  <c r="BH182"/>
  <c r="BG182"/>
  <c r="BD182"/>
  <c r="BC182"/>
  <c r="AZ182"/>
  <c r="AY182"/>
  <c r="AV182"/>
  <c r="AU182"/>
  <c r="AR182"/>
  <c r="AQ182"/>
  <c r="AN182"/>
  <c r="AM182"/>
  <c r="AG182"/>
  <c r="AF182"/>
  <c r="AE182"/>
  <c r="AB182"/>
  <c r="Y182"/>
  <c r="X182"/>
  <c r="U182"/>
  <c r="T182"/>
  <c r="P182"/>
  <c r="C182"/>
  <c r="CB181"/>
  <c r="BV181"/>
  <c r="BX181" s="1"/>
  <c r="BU181"/>
  <c r="BT181"/>
  <c r="BS181"/>
  <c r="BP181"/>
  <c r="BO181"/>
  <c r="BL181"/>
  <c r="BK181"/>
  <c r="BH181"/>
  <c r="BG181"/>
  <c r="BD181"/>
  <c r="BC181"/>
  <c r="AZ181"/>
  <c r="AY181"/>
  <c r="AV181"/>
  <c r="AU181"/>
  <c r="AR181"/>
  <c r="AQ181"/>
  <c r="AN181"/>
  <c r="AM181"/>
  <c r="AG181"/>
  <c r="AF181"/>
  <c r="AE181"/>
  <c r="AB181"/>
  <c r="Y181"/>
  <c r="X181"/>
  <c r="U181"/>
  <c r="T181"/>
  <c r="C181"/>
  <c r="CB180"/>
  <c r="BV180"/>
  <c r="BY180" s="1"/>
  <c r="BX180" s="1"/>
  <c r="BU180"/>
  <c r="BT180"/>
  <c r="BS180"/>
  <c r="BP180"/>
  <c r="BO180"/>
  <c r="BL180"/>
  <c r="BK180"/>
  <c r="BH180"/>
  <c r="BG180"/>
  <c r="BD180"/>
  <c r="BC180"/>
  <c r="AZ180"/>
  <c r="AY180"/>
  <c r="AV180"/>
  <c r="AU180"/>
  <c r="AR180"/>
  <c r="AQ180"/>
  <c r="AN180"/>
  <c r="AM180"/>
  <c r="AG180"/>
  <c r="AF180"/>
  <c r="AE180"/>
  <c r="AB180"/>
  <c r="Y180"/>
  <c r="X180"/>
  <c r="U180"/>
  <c r="T180"/>
  <c r="C180"/>
  <c r="CB179"/>
  <c r="BW179"/>
  <c r="BV179"/>
  <c r="BX179" s="1"/>
  <c r="BU179"/>
  <c r="BT179"/>
  <c r="BS179"/>
  <c r="BP179"/>
  <c r="BO179"/>
  <c r="BL179"/>
  <c r="BK179"/>
  <c r="BH179"/>
  <c r="BG179"/>
  <c r="BD179"/>
  <c r="BC179"/>
  <c r="AZ179"/>
  <c r="AY179"/>
  <c r="AV179"/>
  <c r="AU179"/>
  <c r="AR179"/>
  <c r="AQ179"/>
  <c r="AN179"/>
  <c r="AM179"/>
  <c r="AH179" s="1"/>
  <c r="AG179"/>
  <c r="AF179"/>
  <c r="AE179"/>
  <c r="AB179"/>
  <c r="Y179"/>
  <c r="X179"/>
  <c r="U179"/>
  <c r="T179"/>
  <c r="P179"/>
  <c r="C179"/>
  <c r="CB178"/>
  <c r="BY178"/>
  <c r="BX178"/>
  <c r="BV178"/>
  <c r="BW178" s="1"/>
  <c r="BU178"/>
  <c r="BT178"/>
  <c r="BS178"/>
  <c r="BP178"/>
  <c r="BO178"/>
  <c r="BL178"/>
  <c r="BK178"/>
  <c r="BH178"/>
  <c r="BG178"/>
  <c r="BD178"/>
  <c r="BC178"/>
  <c r="AZ178"/>
  <c r="AY178"/>
  <c r="AV178"/>
  <c r="AU178"/>
  <c r="AR178"/>
  <c r="AQ178"/>
  <c r="AN178"/>
  <c r="AM178"/>
  <c r="AG178"/>
  <c r="AF178"/>
  <c r="AE178"/>
  <c r="AB178"/>
  <c r="Y178"/>
  <c r="X178"/>
  <c r="U178"/>
  <c r="T178"/>
  <c r="AH178" l="1"/>
  <c r="CJ182"/>
  <c r="AH181"/>
  <c r="BW181"/>
  <c r="AH182"/>
  <c r="BW182"/>
  <c r="AH180"/>
  <c r="BW180"/>
  <c r="CG183"/>
  <c r="CG184" s="1"/>
  <c r="CI183"/>
  <c r="CL182"/>
  <c r="CK182" s="1"/>
  <c r="C178"/>
  <c r="CB177"/>
  <c r="BV177"/>
  <c r="BW177" s="1"/>
  <c r="BU177"/>
  <c r="BT177"/>
  <c r="BS177"/>
  <c r="BP177"/>
  <c r="BO177"/>
  <c r="BL177"/>
  <c r="BK177"/>
  <c r="BH177"/>
  <c r="BG177"/>
  <c r="BD177"/>
  <c r="BC177"/>
  <c r="AZ177"/>
  <c r="AY177"/>
  <c r="AV177"/>
  <c r="AU177"/>
  <c r="AR177"/>
  <c r="AQ177"/>
  <c r="AN177"/>
  <c r="AM177"/>
  <c r="AG177"/>
  <c r="AF177"/>
  <c r="AE177"/>
  <c r="AB177"/>
  <c r="Y177"/>
  <c r="X177"/>
  <c r="U177"/>
  <c r="T177"/>
  <c r="C177"/>
  <c r="CB176"/>
  <c r="BW176"/>
  <c r="BV176"/>
  <c r="BY176" s="1"/>
  <c r="BU176"/>
  <c r="BT176"/>
  <c r="BS176"/>
  <c r="BP176"/>
  <c r="BO176"/>
  <c r="BL176"/>
  <c r="BK176"/>
  <c r="BH176"/>
  <c r="BG176"/>
  <c r="BD176"/>
  <c r="BC176"/>
  <c r="AZ176"/>
  <c r="AY176"/>
  <c r="AV176"/>
  <c r="AU176"/>
  <c r="AR176"/>
  <c r="AQ176"/>
  <c r="AN176"/>
  <c r="AM176"/>
  <c r="AH176" s="1"/>
  <c r="AG176"/>
  <c r="AF176"/>
  <c r="AE176"/>
  <c r="AB176"/>
  <c r="Y176"/>
  <c r="X176"/>
  <c r="U176"/>
  <c r="T176"/>
  <c r="P176"/>
  <c r="C176"/>
  <c r="CB175"/>
  <c r="BX175"/>
  <c r="BV175"/>
  <c r="BW175" s="1"/>
  <c r="BU175"/>
  <c r="BT175"/>
  <c r="BS175"/>
  <c r="BP175"/>
  <c r="BO175"/>
  <c r="BL175"/>
  <c r="BK175"/>
  <c r="BH175"/>
  <c r="BG175"/>
  <c r="BD175"/>
  <c r="BC175"/>
  <c r="AZ175"/>
  <c r="AY175"/>
  <c r="AV175"/>
  <c r="AU175"/>
  <c r="AR175"/>
  <c r="AQ175"/>
  <c r="AN175"/>
  <c r="AM175"/>
  <c r="AG175"/>
  <c r="AF175"/>
  <c r="AE175"/>
  <c r="AB175"/>
  <c r="Y175"/>
  <c r="X175"/>
  <c r="U175"/>
  <c r="T175"/>
  <c r="C175"/>
  <c r="CB174"/>
  <c r="BV174"/>
  <c r="BW174" s="1"/>
  <c r="BU174"/>
  <c r="BT174"/>
  <c r="BS174"/>
  <c r="BP174"/>
  <c r="BO174"/>
  <c r="BL174"/>
  <c r="BK174"/>
  <c r="BH174"/>
  <c r="BG174"/>
  <c r="BD174"/>
  <c r="BC174"/>
  <c r="AZ174"/>
  <c r="AY174"/>
  <c r="AV174"/>
  <c r="AU174"/>
  <c r="AR174"/>
  <c r="AQ174"/>
  <c r="AN174"/>
  <c r="AM174"/>
  <c r="AG174"/>
  <c r="AF174"/>
  <c r="AE174"/>
  <c r="AB174"/>
  <c r="Y174"/>
  <c r="X174"/>
  <c r="U174"/>
  <c r="T174"/>
  <c r="C174"/>
  <c r="CB173"/>
  <c r="BV173"/>
  <c r="BX173" s="1"/>
  <c r="BU173"/>
  <c r="BT173"/>
  <c r="BS173"/>
  <c r="BP173"/>
  <c r="BO173"/>
  <c r="BL173"/>
  <c r="BK173"/>
  <c r="BH173"/>
  <c r="BG173"/>
  <c r="BD173"/>
  <c r="BC173"/>
  <c r="AZ173"/>
  <c r="AY173"/>
  <c r="AV173"/>
  <c r="AU173"/>
  <c r="AR173"/>
  <c r="AQ173"/>
  <c r="AN173"/>
  <c r="AM173"/>
  <c r="AG173"/>
  <c r="AF173"/>
  <c r="AE173"/>
  <c r="AB173"/>
  <c r="Y173"/>
  <c r="X173"/>
  <c r="U173"/>
  <c r="T173"/>
  <c r="P173"/>
  <c r="C173"/>
  <c r="CB172"/>
  <c r="BV172"/>
  <c r="BW172" s="1"/>
  <c r="BU172"/>
  <c r="BT172"/>
  <c r="BS172"/>
  <c r="BP172"/>
  <c r="BO172"/>
  <c r="BL172"/>
  <c r="BK172"/>
  <c r="BH172"/>
  <c r="BG172"/>
  <c r="BD172"/>
  <c r="BC172"/>
  <c r="AZ172"/>
  <c r="AY172"/>
  <c r="AV172"/>
  <c r="AU172"/>
  <c r="AR172"/>
  <c r="AQ172"/>
  <c r="AN172"/>
  <c r="AM172"/>
  <c r="AG172"/>
  <c r="AF172"/>
  <c r="AE172"/>
  <c r="AB172"/>
  <c r="Y172"/>
  <c r="X172"/>
  <c r="U172"/>
  <c r="T172"/>
  <c r="C172"/>
  <c r="CB171"/>
  <c r="BV171"/>
  <c r="BW171" s="1"/>
  <c r="BU171"/>
  <c r="BT171"/>
  <c r="BS171"/>
  <c r="BP171"/>
  <c r="BO171"/>
  <c r="BL171"/>
  <c r="BK171"/>
  <c r="BH171"/>
  <c r="BG171"/>
  <c r="BD171"/>
  <c r="BC171"/>
  <c r="AZ171"/>
  <c r="AY171"/>
  <c r="AV171"/>
  <c r="AH173" l="1"/>
  <c r="BW173"/>
  <c r="CJ183"/>
  <c r="BX171"/>
  <c r="AH175"/>
  <c r="BX176"/>
  <c r="BY172"/>
  <c r="BX174"/>
  <c r="BX177"/>
  <c r="CG185"/>
  <c r="CI184"/>
  <c r="CL183"/>
  <c r="BX172"/>
  <c r="AH172"/>
  <c r="AH174"/>
  <c r="AH177"/>
  <c r="AU171"/>
  <c r="AR171"/>
  <c r="AQ171"/>
  <c r="AN171"/>
  <c r="AM171"/>
  <c r="AH171" s="1"/>
  <c r="AG171"/>
  <c r="AF171"/>
  <c r="AE171"/>
  <c r="AB171"/>
  <c r="Y171"/>
  <c r="X171"/>
  <c r="U171"/>
  <c r="T171"/>
  <c r="C171"/>
  <c r="CB170"/>
  <c r="BV170"/>
  <c r="BW170" s="1"/>
  <c r="BU170"/>
  <c r="BT170"/>
  <c r="BS170"/>
  <c r="BP170"/>
  <c r="BO170"/>
  <c r="BL170"/>
  <c r="BK170"/>
  <c r="BH170"/>
  <c r="BG170"/>
  <c r="BD170"/>
  <c r="BC170"/>
  <c r="AZ170"/>
  <c r="AY170"/>
  <c r="AV170"/>
  <c r="AU170"/>
  <c r="AR170"/>
  <c r="AQ170"/>
  <c r="AN170"/>
  <c r="AM170"/>
  <c r="AG170"/>
  <c r="AF170"/>
  <c r="AE170"/>
  <c r="AB170"/>
  <c r="Y170"/>
  <c r="X170"/>
  <c r="U170"/>
  <c r="T170"/>
  <c r="C170"/>
  <c r="CB169"/>
  <c r="BV169"/>
  <c r="BX169" s="1"/>
  <c r="BU169"/>
  <c r="BT169"/>
  <c r="BS169"/>
  <c r="BP169"/>
  <c r="BO169"/>
  <c r="BL169"/>
  <c r="BK169"/>
  <c r="BH169"/>
  <c r="BG169"/>
  <c r="BD169"/>
  <c r="BC169"/>
  <c r="AZ169"/>
  <c r="AY169"/>
  <c r="AV169"/>
  <c r="AU169"/>
  <c r="AR169"/>
  <c r="AQ169"/>
  <c r="AN169"/>
  <c r="AM169"/>
  <c r="AG169"/>
  <c r="AF169"/>
  <c r="AE169"/>
  <c r="AB169"/>
  <c r="Y169"/>
  <c r="X169"/>
  <c r="U169"/>
  <c r="T169"/>
  <c r="C169"/>
  <c r="CB168"/>
  <c r="BV168"/>
  <c r="BW168" s="1"/>
  <c r="BU168"/>
  <c r="BT168"/>
  <c r="BS168"/>
  <c r="BP168"/>
  <c r="BO168"/>
  <c r="BL168"/>
  <c r="BK168"/>
  <c r="BH168"/>
  <c r="BG168"/>
  <c r="BD168"/>
  <c r="BC168"/>
  <c r="AZ168"/>
  <c r="AY168"/>
  <c r="AV168"/>
  <c r="AU168"/>
  <c r="AR168"/>
  <c r="AQ168"/>
  <c r="AN168"/>
  <c r="AM168"/>
  <c r="AG168"/>
  <c r="AF168"/>
  <c r="AE168"/>
  <c r="AB168"/>
  <c r="Y168"/>
  <c r="X168"/>
  <c r="U168"/>
  <c r="T168"/>
  <c r="P168"/>
  <c r="C168"/>
  <c r="AH169" l="1"/>
  <c r="BW169"/>
  <c r="CK183"/>
  <c r="CG186"/>
  <c r="CH184"/>
  <c r="CJ184" s="1"/>
  <c r="CK184" s="1"/>
  <c r="CL184"/>
  <c r="BX168"/>
  <c r="BX170"/>
  <c r="AH168"/>
  <c r="AH170"/>
  <c r="CB167"/>
  <c r="BV167"/>
  <c r="BX167" s="1"/>
  <c r="BU167"/>
  <c r="BT167"/>
  <c r="BS167"/>
  <c r="BP167"/>
  <c r="BO167"/>
  <c r="BL167"/>
  <c r="BK167"/>
  <c r="BH167"/>
  <c r="BG167"/>
  <c r="BD167"/>
  <c r="BC167"/>
  <c r="AZ167"/>
  <c r="AY167"/>
  <c r="AV167"/>
  <c r="AU167"/>
  <c r="AR167"/>
  <c r="AQ167"/>
  <c r="AN167"/>
  <c r="AM167"/>
  <c r="AG167"/>
  <c r="AF167"/>
  <c r="AE167"/>
  <c r="AB167"/>
  <c r="Y167"/>
  <c r="X167"/>
  <c r="U167"/>
  <c r="T167"/>
  <c r="C167"/>
  <c r="CB166"/>
  <c r="BV166"/>
  <c r="BW166" s="1"/>
  <c r="BU166"/>
  <c r="BT166"/>
  <c r="BS166"/>
  <c r="BP166"/>
  <c r="BO166"/>
  <c r="BL166"/>
  <c r="BK166"/>
  <c r="BH166"/>
  <c r="BG166"/>
  <c r="BD166"/>
  <c r="BC166"/>
  <c r="AZ166"/>
  <c r="AY166"/>
  <c r="AV166"/>
  <c r="AU166"/>
  <c r="AR166"/>
  <c r="AQ166"/>
  <c r="AN166"/>
  <c r="AM166"/>
  <c r="AG166"/>
  <c r="AF166"/>
  <c r="AE166"/>
  <c r="AB166"/>
  <c r="Y166"/>
  <c r="X166"/>
  <c r="U166"/>
  <c r="T166"/>
  <c r="C166"/>
  <c r="CB165"/>
  <c r="BW165"/>
  <c r="BV165"/>
  <c r="BX165" s="1"/>
  <c r="BU165"/>
  <c r="BT165"/>
  <c r="BS165"/>
  <c r="BP165"/>
  <c r="BO165"/>
  <c r="BL165"/>
  <c r="BK165"/>
  <c r="BH165"/>
  <c r="BG165"/>
  <c r="BD165"/>
  <c r="BC165"/>
  <c r="AZ165"/>
  <c r="AY165"/>
  <c r="AV165"/>
  <c r="AU165"/>
  <c r="AR165"/>
  <c r="AQ165"/>
  <c r="AN165"/>
  <c r="AM165"/>
  <c r="AH165" s="1"/>
  <c r="AG165"/>
  <c r="AF165"/>
  <c r="AE165"/>
  <c r="AB165"/>
  <c r="Y165"/>
  <c r="X165"/>
  <c r="U165"/>
  <c r="T165"/>
  <c r="C165"/>
  <c r="CB164"/>
  <c r="BV164"/>
  <c r="BX164" s="1"/>
  <c r="BU164"/>
  <c r="BT164"/>
  <c r="BS164"/>
  <c r="BP164"/>
  <c r="BO164"/>
  <c r="BL164"/>
  <c r="BK164"/>
  <c r="BH164"/>
  <c r="BG164"/>
  <c r="BD164"/>
  <c r="BC164"/>
  <c r="AZ164"/>
  <c r="AY164"/>
  <c r="AV164"/>
  <c r="AU164"/>
  <c r="AR164"/>
  <c r="AQ164"/>
  <c r="AN164"/>
  <c r="AM164"/>
  <c r="AG164"/>
  <c r="AF164"/>
  <c r="AE164"/>
  <c r="AB164"/>
  <c r="Y164"/>
  <c r="X164"/>
  <c r="U164"/>
  <c r="T164"/>
  <c r="C164"/>
  <c r="CB163"/>
  <c r="BV163"/>
  <c r="BX163" s="1"/>
  <c r="BU163"/>
  <c r="BT163"/>
  <c r="BS163"/>
  <c r="BP163"/>
  <c r="BO163"/>
  <c r="BL163"/>
  <c r="BK163"/>
  <c r="BH163"/>
  <c r="BG163"/>
  <c r="BD163"/>
  <c r="BC163"/>
  <c r="AZ163"/>
  <c r="AY163"/>
  <c r="AV163"/>
  <c r="AU163"/>
  <c r="AR163"/>
  <c r="AQ163"/>
  <c r="AN163"/>
  <c r="AM163"/>
  <c r="AG163"/>
  <c r="AF163"/>
  <c r="AE163"/>
  <c r="AB163"/>
  <c r="Y163"/>
  <c r="X163"/>
  <c r="U163"/>
  <c r="T163"/>
  <c r="C163"/>
  <c r="CB162"/>
  <c r="BV162"/>
  <c r="BW162" s="1"/>
  <c r="BU162"/>
  <c r="BT162"/>
  <c r="BS162"/>
  <c r="BP162"/>
  <c r="BO162"/>
  <c r="BL162"/>
  <c r="BK162"/>
  <c r="BH162"/>
  <c r="BG162"/>
  <c r="BD162"/>
  <c r="BC162"/>
  <c r="AZ162"/>
  <c r="AY162"/>
  <c r="AV162"/>
  <c r="AU162"/>
  <c r="AR162"/>
  <c r="AQ162"/>
  <c r="AN162"/>
  <c r="AM162"/>
  <c r="AG162"/>
  <c r="AF162"/>
  <c r="AE162"/>
  <c r="AB162"/>
  <c r="Y162"/>
  <c r="X162"/>
  <c r="U162"/>
  <c r="T162"/>
  <c r="P162"/>
  <c r="C162"/>
  <c r="AH164" l="1"/>
  <c r="BW164"/>
  <c r="BX166"/>
  <c r="AH166"/>
  <c r="AH167"/>
  <c r="BW167"/>
  <c r="BX162"/>
  <c r="AH162"/>
  <c r="AH163"/>
  <c r="BW163"/>
  <c r="CG187"/>
  <c r="CB161"/>
  <c r="BV161"/>
  <c r="BW161" s="1"/>
  <c r="BU161"/>
  <c r="BT161"/>
  <c r="BS161"/>
  <c r="BP161"/>
  <c r="BO161"/>
  <c r="BL161"/>
  <c r="BK161"/>
  <c r="BH161"/>
  <c r="BG161"/>
  <c r="BD161"/>
  <c r="BC161"/>
  <c r="AZ161"/>
  <c r="AY161"/>
  <c r="AV161"/>
  <c r="AU161"/>
  <c r="AR161"/>
  <c r="AQ161"/>
  <c r="AN161"/>
  <c r="AM161"/>
  <c r="AG161"/>
  <c r="AF161"/>
  <c r="AE161"/>
  <c r="AB161"/>
  <c r="Y161"/>
  <c r="X161"/>
  <c r="U161"/>
  <c r="T161"/>
  <c r="C161"/>
  <c r="CB160"/>
  <c r="BV160"/>
  <c r="BX160" s="1"/>
  <c r="BU160"/>
  <c r="BT160"/>
  <c r="BS160"/>
  <c r="BP160"/>
  <c r="BO160"/>
  <c r="BL160"/>
  <c r="BK160"/>
  <c r="BH160"/>
  <c r="BG160"/>
  <c r="BD160"/>
  <c r="BC160"/>
  <c r="AZ160"/>
  <c r="AY160"/>
  <c r="AV160"/>
  <c r="AU160"/>
  <c r="AR160"/>
  <c r="AQ160"/>
  <c r="AN160"/>
  <c r="AM160"/>
  <c r="AG160"/>
  <c r="AF160"/>
  <c r="AE160"/>
  <c r="AB160"/>
  <c r="Y160"/>
  <c r="X160"/>
  <c r="U160"/>
  <c r="T160"/>
  <c r="C160"/>
  <c r="CB159"/>
  <c r="BX159"/>
  <c r="BV159"/>
  <c r="BW159" s="1"/>
  <c r="BU159"/>
  <c r="BT159"/>
  <c r="BS159"/>
  <c r="BP159"/>
  <c r="BO159"/>
  <c r="BL159"/>
  <c r="BK159"/>
  <c r="BH159"/>
  <c r="BG159"/>
  <c r="BD159"/>
  <c r="BC159"/>
  <c r="AZ159"/>
  <c r="AY159"/>
  <c r="AV159"/>
  <c r="AU159"/>
  <c r="AR159"/>
  <c r="AQ159"/>
  <c r="AN159"/>
  <c r="AM159"/>
  <c r="AG159"/>
  <c r="AF159"/>
  <c r="AE159"/>
  <c r="AB159"/>
  <c r="Y159"/>
  <c r="X159"/>
  <c r="U159"/>
  <c r="T159"/>
  <c r="C159"/>
  <c r="CB158"/>
  <c r="BV158"/>
  <c r="BX158" s="1"/>
  <c r="BU158"/>
  <c r="BT158"/>
  <c r="BS158"/>
  <c r="BP158"/>
  <c r="BO158"/>
  <c r="BL158"/>
  <c r="BK158"/>
  <c r="BH158"/>
  <c r="BG158"/>
  <c r="BD158"/>
  <c r="BC158"/>
  <c r="AZ158"/>
  <c r="AY158"/>
  <c r="AV158"/>
  <c r="AU158"/>
  <c r="AR158"/>
  <c r="AQ158"/>
  <c r="AN158"/>
  <c r="AM158"/>
  <c r="AG158"/>
  <c r="AF158"/>
  <c r="AE158"/>
  <c r="AB158"/>
  <c r="Y158"/>
  <c r="X158"/>
  <c r="U158"/>
  <c r="T158"/>
  <c r="C158"/>
  <c r="CB157"/>
  <c r="BV157"/>
  <c r="BW157" s="1"/>
  <c r="BU157"/>
  <c r="BT157"/>
  <c r="BS157"/>
  <c r="BP157"/>
  <c r="BO157"/>
  <c r="BL157"/>
  <c r="BK157"/>
  <c r="BH157"/>
  <c r="BG157"/>
  <c r="BD157"/>
  <c r="BC157"/>
  <c r="AZ157"/>
  <c r="AY157"/>
  <c r="AV157"/>
  <c r="AU157"/>
  <c r="AR157"/>
  <c r="AQ157"/>
  <c r="AN157"/>
  <c r="AM157"/>
  <c r="AG157"/>
  <c r="AF157"/>
  <c r="AE157"/>
  <c r="AB157"/>
  <c r="Y157"/>
  <c r="X157"/>
  <c r="U157"/>
  <c r="T157"/>
  <c r="C157"/>
  <c r="CB156"/>
  <c r="BV156"/>
  <c r="BX156" s="1"/>
  <c r="BU156"/>
  <c r="BT156"/>
  <c r="BS156"/>
  <c r="BP156"/>
  <c r="BO156"/>
  <c r="BL156"/>
  <c r="BK156"/>
  <c r="BH156"/>
  <c r="BG156"/>
  <c r="BD156"/>
  <c r="BC156"/>
  <c r="AZ156"/>
  <c r="AY156"/>
  <c r="AV156"/>
  <c r="AU156"/>
  <c r="AR156"/>
  <c r="AQ156"/>
  <c r="AN156"/>
  <c r="AM156"/>
  <c r="AG156"/>
  <c r="AF156"/>
  <c r="AE156"/>
  <c r="AB156"/>
  <c r="Y156"/>
  <c r="X156"/>
  <c r="U156"/>
  <c r="T156"/>
  <c r="P156"/>
  <c r="C156"/>
  <c r="CB155"/>
  <c r="BV155"/>
  <c r="BW155" s="1"/>
  <c r="BU155"/>
  <c r="BT155"/>
  <c r="BS155"/>
  <c r="BP155"/>
  <c r="BO155"/>
  <c r="BL155"/>
  <c r="BK155"/>
  <c r="BH155"/>
  <c r="BG155"/>
  <c r="BD155"/>
  <c r="BC155"/>
  <c r="AZ155"/>
  <c r="AY155"/>
  <c r="AV155"/>
  <c r="AU155"/>
  <c r="AR155"/>
  <c r="AQ155"/>
  <c r="AN155"/>
  <c r="AM155"/>
  <c r="AG155"/>
  <c r="AF155"/>
  <c r="AE155"/>
  <c r="AB155"/>
  <c r="Y155"/>
  <c r="X155"/>
  <c r="U155"/>
  <c r="T155"/>
  <c r="C155"/>
  <c r="CB154"/>
  <c r="BV154"/>
  <c r="BW154" s="1"/>
  <c r="BU154"/>
  <c r="BT154"/>
  <c r="BS154"/>
  <c r="BP154"/>
  <c r="BO154"/>
  <c r="BL154"/>
  <c r="BK154"/>
  <c r="BH154"/>
  <c r="BG154"/>
  <c r="BD154"/>
  <c r="BC154"/>
  <c r="AZ154"/>
  <c r="AY154"/>
  <c r="AV154"/>
  <c r="AU154"/>
  <c r="AR154"/>
  <c r="AQ154"/>
  <c r="AN154"/>
  <c r="AM154"/>
  <c r="AG154"/>
  <c r="AF154"/>
  <c r="AE154"/>
  <c r="AB154"/>
  <c r="Y154"/>
  <c r="X154"/>
  <c r="U154"/>
  <c r="T154"/>
  <c r="P154"/>
  <c r="C154"/>
  <c r="CB153"/>
  <c r="BV153"/>
  <c r="BX153" s="1"/>
  <c r="BU153"/>
  <c r="BT153"/>
  <c r="BS153"/>
  <c r="BP153"/>
  <c r="BO153"/>
  <c r="BL153"/>
  <c r="BK153"/>
  <c r="BH153"/>
  <c r="BG153"/>
  <c r="BD153"/>
  <c r="BC153"/>
  <c r="AZ153"/>
  <c r="AY153"/>
  <c r="AV153"/>
  <c r="AU153"/>
  <c r="AR153"/>
  <c r="AQ153"/>
  <c r="AN153"/>
  <c r="AM153"/>
  <c r="AG153"/>
  <c r="AF153"/>
  <c r="AE153"/>
  <c r="AB153"/>
  <c r="Y153"/>
  <c r="X153"/>
  <c r="U153"/>
  <c r="T153"/>
  <c r="C153"/>
  <c r="CB152"/>
  <c r="BV152"/>
  <c r="BW152" s="1"/>
  <c r="BU152"/>
  <c r="BT152"/>
  <c r="BS152"/>
  <c r="BP152"/>
  <c r="BO152"/>
  <c r="BL152"/>
  <c r="BK152"/>
  <c r="BH152"/>
  <c r="BG152"/>
  <c r="BD152"/>
  <c r="BC152"/>
  <c r="AZ152"/>
  <c r="AY152"/>
  <c r="AV152"/>
  <c r="AU152"/>
  <c r="AR152"/>
  <c r="AQ152"/>
  <c r="AN152"/>
  <c r="AM152"/>
  <c r="AG152"/>
  <c r="AF152"/>
  <c r="AE152"/>
  <c r="AB152"/>
  <c r="Y152"/>
  <c r="X152"/>
  <c r="U152"/>
  <c r="T152"/>
  <c r="C152"/>
  <c r="CB151"/>
  <c r="BW151"/>
  <c r="BV151"/>
  <c r="BX151" s="1"/>
  <c r="BU151"/>
  <c r="BT151"/>
  <c r="BS151"/>
  <c r="BP151"/>
  <c r="BO151"/>
  <c r="BL151"/>
  <c r="BK151"/>
  <c r="BH151"/>
  <c r="BG151"/>
  <c r="BD151"/>
  <c r="BC151"/>
  <c r="AZ151"/>
  <c r="AY151"/>
  <c r="AV151"/>
  <c r="AU151"/>
  <c r="AR151"/>
  <c r="AQ151"/>
  <c r="AN151"/>
  <c r="AM151"/>
  <c r="AH151" s="1"/>
  <c r="AG151"/>
  <c r="AF151"/>
  <c r="AE151"/>
  <c r="AB151"/>
  <c r="Y151"/>
  <c r="X151"/>
  <c r="U151"/>
  <c r="T151"/>
  <c r="P151"/>
  <c r="C151"/>
  <c r="CB150"/>
  <c r="BX150"/>
  <c r="BV150"/>
  <c r="BW150" s="1"/>
  <c r="BU150"/>
  <c r="BT150"/>
  <c r="BS150"/>
  <c r="BP150"/>
  <c r="BO150"/>
  <c r="BL150"/>
  <c r="BK150"/>
  <c r="BH150"/>
  <c r="BG150"/>
  <c r="BD150"/>
  <c r="BC150"/>
  <c r="AZ150"/>
  <c r="AY150"/>
  <c r="AV150"/>
  <c r="AU150"/>
  <c r="AR150"/>
  <c r="AQ150"/>
  <c r="AN150"/>
  <c r="AM150"/>
  <c r="AG150"/>
  <c r="AF150"/>
  <c r="AE150"/>
  <c r="AB150"/>
  <c r="Y150"/>
  <c r="X150"/>
  <c r="U150"/>
  <c r="T150"/>
  <c r="C150"/>
  <c r="CB149"/>
  <c r="BV149"/>
  <c r="BW149" s="1"/>
  <c r="BU149"/>
  <c r="BT149"/>
  <c r="BS149"/>
  <c r="BP149"/>
  <c r="BO149"/>
  <c r="BL149"/>
  <c r="BK149"/>
  <c r="BH149"/>
  <c r="BG149"/>
  <c r="BD149"/>
  <c r="BC149"/>
  <c r="AZ149"/>
  <c r="AY149"/>
  <c r="AV149"/>
  <c r="AU149"/>
  <c r="AR149"/>
  <c r="AQ149"/>
  <c r="AN149"/>
  <c r="AM149"/>
  <c r="AG149"/>
  <c r="AF149"/>
  <c r="AE149"/>
  <c r="AB149"/>
  <c r="Y149"/>
  <c r="X149"/>
  <c r="U149"/>
  <c r="T149"/>
  <c r="C149"/>
  <c r="CB148"/>
  <c r="BV148"/>
  <c r="BW148" s="1"/>
  <c r="BU148"/>
  <c r="BT148"/>
  <c r="BS148"/>
  <c r="BP148"/>
  <c r="BO148"/>
  <c r="BL148"/>
  <c r="BK148"/>
  <c r="BH148"/>
  <c r="BG148"/>
  <c r="BD148"/>
  <c r="BC148"/>
  <c r="AZ148"/>
  <c r="AY148"/>
  <c r="AV148"/>
  <c r="AU148"/>
  <c r="AR148"/>
  <c r="AQ148"/>
  <c r="AN148"/>
  <c r="AM148"/>
  <c r="AG148"/>
  <c r="AF148"/>
  <c r="AE148"/>
  <c r="AB148"/>
  <c r="Y148"/>
  <c r="X148"/>
  <c r="U148"/>
  <c r="T148"/>
  <c r="P148"/>
  <c r="C148"/>
  <c r="CI147"/>
  <c r="CI148" s="1"/>
  <c r="CI149" s="1"/>
  <c r="CH147"/>
  <c r="CH148" s="1"/>
  <c r="CG148" s="1"/>
  <c r="CJ148" s="1"/>
  <c r="CG147"/>
  <c r="CB147"/>
  <c r="BV147"/>
  <c r="BX147" s="1"/>
  <c r="BU147"/>
  <c r="BT147"/>
  <c r="BS147"/>
  <c r="BP147"/>
  <c r="BO147"/>
  <c r="BL147"/>
  <c r="BK147"/>
  <c r="BH147"/>
  <c r="BG147"/>
  <c r="BD147"/>
  <c r="BC147"/>
  <c r="AZ147"/>
  <c r="AY147"/>
  <c r="AV147"/>
  <c r="AU147"/>
  <c r="AR147"/>
  <c r="AQ147"/>
  <c r="AN147"/>
  <c r="AM147"/>
  <c r="AG147"/>
  <c r="AF147"/>
  <c r="AE147"/>
  <c r="AB147"/>
  <c r="Y147"/>
  <c r="X147"/>
  <c r="U147"/>
  <c r="T147"/>
  <c r="C147"/>
  <c r="CB146"/>
  <c r="BV146"/>
  <c r="BW146" s="1"/>
  <c r="BU146"/>
  <c r="BT146"/>
  <c r="BS146"/>
  <c r="BP146"/>
  <c r="BO146"/>
  <c r="BL146"/>
  <c r="BK146"/>
  <c r="BH146"/>
  <c r="BG146"/>
  <c r="BD146"/>
  <c r="BC146"/>
  <c r="AZ146"/>
  <c r="AY146"/>
  <c r="AV146"/>
  <c r="AU146"/>
  <c r="AR146"/>
  <c r="AQ146"/>
  <c r="AN146"/>
  <c r="AM146"/>
  <c r="AG146"/>
  <c r="AF146"/>
  <c r="AE146"/>
  <c r="AB146"/>
  <c r="Y146"/>
  <c r="X146"/>
  <c r="U146"/>
  <c r="T146"/>
  <c r="C146"/>
  <c r="CB145"/>
  <c r="BX145"/>
  <c r="BW145"/>
  <c r="BV145"/>
  <c r="BU145"/>
  <c r="BT145"/>
  <c r="BS145"/>
  <c r="BP145"/>
  <c r="BO145"/>
  <c r="BL145"/>
  <c r="BK145"/>
  <c r="BH145"/>
  <c r="BG145"/>
  <c r="BD145"/>
  <c r="BC145"/>
  <c r="AZ145"/>
  <c r="AY145"/>
  <c r="AV145"/>
  <c r="AU145"/>
  <c r="AR145"/>
  <c r="AQ145"/>
  <c r="AN145"/>
  <c r="AM145"/>
  <c r="AH145" s="1"/>
  <c r="AG145"/>
  <c r="AF145"/>
  <c r="AE145"/>
  <c r="AB145"/>
  <c r="Y145"/>
  <c r="X145"/>
  <c r="U145"/>
  <c r="T145"/>
  <c r="P145"/>
  <c r="C145"/>
  <c r="CB144"/>
  <c r="BW144"/>
  <c r="BV144"/>
  <c r="BX144" s="1"/>
  <c r="BU144"/>
  <c r="BT144"/>
  <c r="BS144"/>
  <c r="BP144"/>
  <c r="BO144"/>
  <c r="BL144"/>
  <c r="BK144"/>
  <c r="BH144"/>
  <c r="BG144"/>
  <c r="BD144"/>
  <c r="BC144"/>
  <c r="AZ144"/>
  <c r="AY144"/>
  <c r="AV144"/>
  <c r="AU144"/>
  <c r="AR144"/>
  <c r="AQ144"/>
  <c r="AN144"/>
  <c r="AM144"/>
  <c r="AH144" s="1"/>
  <c r="AG144"/>
  <c r="AF144"/>
  <c r="AE144"/>
  <c r="AB144"/>
  <c r="Y144"/>
  <c r="X144"/>
  <c r="U144"/>
  <c r="T144"/>
  <c r="C144"/>
  <c r="CB143"/>
  <c r="BV143"/>
  <c r="BW143" s="1"/>
  <c r="BU143"/>
  <c r="BT143"/>
  <c r="BS143"/>
  <c r="BP143"/>
  <c r="BO143"/>
  <c r="BL143"/>
  <c r="BK143"/>
  <c r="BH143"/>
  <c r="BG143"/>
  <c r="BD143"/>
  <c r="BC143"/>
  <c r="AZ143"/>
  <c r="AY143"/>
  <c r="AV143"/>
  <c r="AU143"/>
  <c r="AR143"/>
  <c r="AQ143"/>
  <c r="AN143"/>
  <c r="AM143"/>
  <c r="AG143"/>
  <c r="AF143"/>
  <c r="AE143"/>
  <c r="AB143"/>
  <c r="Y143"/>
  <c r="X143"/>
  <c r="U143"/>
  <c r="T143"/>
  <c r="P143"/>
  <c r="C143"/>
  <c r="CB142"/>
  <c r="BV142"/>
  <c r="BW142" s="1"/>
  <c r="BU142"/>
  <c r="BT142"/>
  <c r="BS142"/>
  <c r="BP142"/>
  <c r="BO142"/>
  <c r="BL142"/>
  <c r="BK142"/>
  <c r="BH142"/>
  <c r="BG142"/>
  <c r="BD142"/>
  <c r="BC142"/>
  <c r="AZ142"/>
  <c r="AY142"/>
  <c r="AV142"/>
  <c r="AU142"/>
  <c r="AR142"/>
  <c r="AQ142"/>
  <c r="AN142"/>
  <c r="AM142"/>
  <c r="AG142"/>
  <c r="AF142"/>
  <c r="AE142"/>
  <c r="AB142"/>
  <c r="Y142"/>
  <c r="X142"/>
  <c r="U142"/>
  <c r="T142"/>
  <c r="C142"/>
  <c r="CB141"/>
  <c r="BV141"/>
  <c r="BX141" s="1"/>
  <c r="BU141"/>
  <c r="BT141"/>
  <c r="BS141"/>
  <c r="BP141"/>
  <c r="BO141"/>
  <c r="BL141"/>
  <c r="BK141"/>
  <c r="BH141"/>
  <c r="BG141"/>
  <c r="BD141"/>
  <c r="BC141"/>
  <c r="AZ141"/>
  <c r="AY141"/>
  <c r="AV141"/>
  <c r="AU141"/>
  <c r="AR141"/>
  <c r="AQ141"/>
  <c r="AN141"/>
  <c r="AM141"/>
  <c r="AG141"/>
  <c r="AF141"/>
  <c r="AE141"/>
  <c r="AB141"/>
  <c r="Y141"/>
  <c r="X141"/>
  <c r="U141"/>
  <c r="T141"/>
  <c r="CB140"/>
  <c r="BV140"/>
  <c r="BX140" s="1"/>
  <c r="BU140"/>
  <c r="BT140"/>
  <c r="BS140"/>
  <c r="BP140"/>
  <c r="BO140"/>
  <c r="BL140"/>
  <c r="BK140"/>
  <c r="BH140"/>
  <c r="BG140"/>
  <c r="BD140"/>
  <c r="BC140"/>
  <c r="AZ140"/>
  <c r="AY140"/>
  <c r="AV140"/>
  <c r="AU140"/>
  <c r="AR140"/>
  <c r="AQ140"/>
  <c r="AN140"/>
  <c r="AM140"/>
  <c r="AG140"/>
  <c r="AF140"/>
  <c r="AE140"/>
  <c r="AB140"/>
  <c r="Y140"/>
  <c r="X140"/>
  <c r="U140"/>
  <c r="T140"/>
  <c r="C140"/>
  <c r="CB139"/>
  <c r="BW139"/>
  <c r="BV139"/>
  <c r="BX139" s="1"/>
  <c r="BU139"/>
  <c r="BT139"/>
  <c r="BS139"/>
  <c r="BP139"/>
  <c r="BO139"/>
  <c r="BL139"/>
  <c r="BK139"/>
  <c r="BH139"/>
  <c r="BG139"/>
  <c r="BD139"/>
  <c r="BC139"/>
  <c r="AZ139"/>
  <c r="AY139"/>
  <c r="AV139"/>
  <c r="AU139"/>
  <c r="AR139"/>
  <c r="AQ139"/>
  <c r="AN139"/>
  <c r="AM139"/>
  <c r="AH139" s="1"/>
  <c r="AG139"/>
  <c r="AF139"/>
  <c r="AE139"/>
  <c r="AB139"/>
  <c r="Y139"/>
  <c r="X139"/>
  <c r="U139"/>
  <c r="T139"/>
  <c r="P139"/>
  <c r="C139"/>
  <c r="CB138"/>
  <c r="BW138"/>
  <c r="BV138"/>
  <c r="BX138" s="1"/>
  <c r="BU138"/>
  <c r="BT138"/>
  <c r="BS138"/>
  <c r="BP138"/>
  <c r="BO138"/>
  <c r="BL138"/>
  <c r="BK138"/>
  <c r="BH138"/>
  <c r="BG138"/>
  <c r="BD138"/>
  <c r="BC138"/>
  <c r="AZ138"/>
  <c r="AY138"/>
  <c r="AV138"/>
  <c r="AU138"/>
  <c r="AR138"/>
  <c r="AQ138"/>
  <c r="AN138"/>
  <c r="AM138"/>
  <c r="AH138" s="1"/>
  <c r="AG138"/>
  <c r="AF138"/>
  <c r="AE138"/>
  <c r="AB138"/>
  <c r="Y138"/>
  <c r="X138"/>
  <c r="U138"/>
  <c r="T138"/>
  <c r="C138"/>
  <c r="CB137"/>
  <c r="BW137"/>
  <c r="BV137"/>
  <c r="BX137" s="1"/>
  <c r="BU137"/>
  <c r="BT137"/>
  <c r="BS137"/>
  <c r="BP137"/>
  <c r="BO137"/>
  <c r="BL137"/>
  <c r="BK137"/>
  <c r="BH137"/>
  <c r="BG137"/>
  <c r="BD137"/>
  <c r="BC137"/>
  <c r="AZ137"/>
  <c r="AY137"/>
  <c r="AV137"/>
  <c r="AU137"/>
  <c r="AR137"/>
  <c r="AQ137"/>
  <c r="AN137"/>
  <c r="AM137"/>
  <c r="AH137" s="1"/>
  <c r="AG137"/>
  <c r="AF137"/>
  <c r="AE137"/>
  <c r="AB137"/>
  <c r="Y137"/>
  <c r="X137"/>
  <c r="U137"/>
  <c r="T137"/>
  <c r="C137"/>
  <c r="CB136"/>
  <c r="BV136"/>
  <c r="BW136" s="1"/>
  <c r="BU136"/>
  <c r="BT136"/>
  <c r="BS136"/>
  <c r="BP136"/>
  <c r="BO136"/>
  <c r="BL136"/>
  <c r="BK136"/>
  <c r="BH136"/>
  <c r="BG136"/>
  <c r="BD136"/>
  <c r="BC136"/>
  <c r="AZ136"/>
  <c r="AY136"/>
  <c r="AV136"/>
  <c r="AU136"/>
  <c r="AR136"/>
  <c r="AQ136"/>
  <c r="AN136"/>
  <c r="AM136"/>
  <c r="AG136"/>
  <c r="AF136"/>
  <c r="AE136"/>
  <c r="AB136"/>
  <c r="Y136"/>
  <c r="X136"/>
  <c r="U136"/>
  <c r="T136"/>
  <c r="C136"/>
  <c r="CB135"/>
  <c r="BV135"/>
  <c r="BX135" s="1"/>
  <c r="BU135"/>
  <c r="BT135"/>
  <c r="BS135"/>
  <c r="BP135"/>
  <c r="BO135"/>
  <c r="BL135"/>
  <c r="BK135"/>
  <c r="BH135"/>
  <c r="BG135"/>
  <c r="BD135"/>
  <c r="BC135"/>
  <c r="AZ135"/>
  <c r="AY135"/>
  <c r="AV135"/>
  <c r="AU135"/>
  <c r="AR135"/>
  <c r="AQ135"/>
  <c r="AN135"/>
  <c r="AM135"/>
  <c r="AG135"/>
  <c r="AF135"/>
  <c r="AE135"/>
  <c r="AB135"/>
  <c r="Y135"/>
  <c r="X135"/>
  <c r="U135"/>
  <c r="T135"/>
  <c r="P135"/>
  <c r="C135"/>
  <c r="CB134"/>
  <c r="BV134"/>
  <c r="BW134" s="1"/>
  <c r="BU134"/>
  <c r="BT134"/>
  <c r="BS134"/>
  <c r="BP134"/>
  <c r="BO134"/>
  <c r="BL134"/>
  <c r="BK134"/>
  <c r="BH134"/>
  <c r="BG134"/>
  <c r="BD134"/>
  <c r="BC134"/>
  <c r="AZ134"/>
  <c r="AY134"/>
  <c r="AV134"/>
  <c r="AU134"/>
  <c r="AR134"/>
  <c r="AQ134"/>
  <c r="AN134"/>
  <c r="AM134"/>
  <c r="AG134"/>
  <c r="AF134"/>
  <c r="AE134"/>
  <c r="AB134"/>
  <c r="Y134"/>
  <c r="X134"/>
  <c r="U134"/>
  <c r="T134"/>
  <c r="C134"/>
  <c r="CB133"/>
  <c r="BV133"/>
  <c r="BX133" s="1"/>
  <c r="BU133"/>
  <c r="BT133"/>
  <c r="BS133"/>
  <c r="BP133"/>
  <c r="BO133"/>
  <c r="BL133"/>
  <c r="BK133"/>
  <c r="BH133"/>
  <c r="BG133"/>
  <c r="BD133"/>
  <c r="BC133"/>
  <c r="AZ133"/>
  <c r="AY133"/>
  <c r="AV133"/>
  <c r="AU133"/>
  <c r="AR133"/>
  <c r="AQ133"/>
  <c r="AN133"/>
  <c r="AM133"/>
  <c r="AG133"/>
  <c r="AF133"/>
  <c r="AE133"/>
  <c r="AB133"/>
  <c r="Y133"/>
  <c r="X133"/>
  <c r="U133"/>
  <c r="T133"/>
  <c r="P133"/>
  <c r="C133"/>
  <c r="CB132"/>
  <c r="BV132"/>
  <c r="BW132" s="1"/>
  <c r="BU132"/>
  <c r="BT132"/>
  <c r="BS132"/>
  <c r="BP132"/>
  <c r="BO132"/>
  <c r="BL132"/>
  <c r="BK132"/>
  <c r="BH132"/>
  <c r="BG132"/>
  <c r="BD132"/>
  <c r="BC132"/>
  <c r="AZ132"/>
  <c r="AY132"/>
  <c r="AV132"/>
  <c r="AU132"/>
  <c r="AR132"/>
  <c r="AQ132"/>
  <c r="AN132"/>
  <c r="AM132"/>
  <c r="AG132"/>
  <c r="AF132"/>
  <c r="AE132"/>
  <c r="AB132"/>
  <c r="Y132"/>
  <c r="X132"/>
  <c r="U132"/>
  <c r="T132"/>
  <c r="C132"/>
  <c r="CB131"/>
  <c r="BV131"/>
  <c r="BX131" s="1"/>
  <c r="BU131"/>
  <c r="BT131"/>
  <c r="BS131"/>
  <c r="BP131"/>
  <c r="BO131"/>
  <c r="BL131"/>
  <c r="BK131"/>
  <c r="BH131"/>
  <c r="BG131"/>
  <c r="BD131"/>
  <c r="BC131"/>
  <c r="AZ131"/>
  <c r="AY131"/>
  <c r="AV131"/>
  <c r="AU131"/>
  <c r="AR131"/>
  <c r="AQ131"/>
  <c r="AN131"/>
  <c r="AM131"/>
  <c r="AG131"/>
  <c r="AF131"/>
  <c r="AE131"/>
  <c r="AB131"/>
  <c r="Y131"/>
  <c r="X131"/>
  <c r="U131"/>
  <c r="T131"/>
  <c r="C131"/>
  <c r="CB130"/>
  <c r="BV130"/>
  <c r="BW130" s="1"/>
  <c r="BU130"/>
  <c r="BT130"/>
  <c r="BS130"/>
  <c r="BP130"/>
  <c r="BO130"/>
  <c r="BL130"/>
  <c r="BK130"/>
  <c r="BH130"/>
  <c r="BG130"/>
  <c r="BD130"/>
  <c r="BC130"/>
  <c r="AZ130"/>
  <c r="AY130"/>
  <c r="AV130"/>
  <c r="AU130"/>
  <c r="AR130"/>
  <c r="AQ130"/>
  <c r="AN130"/>
  <c r="AM130"/>
  <c r="AG130"/>
  <c r="AF130"/>
  <c r="AE130"/>
  <c r="AB130"/>
  <c r="Y130"/>
  <c r="X130"/>
  <c r="U130"/>
  <c r="T130"/>
  <c r="C130"/>
  <c r="CB129"/>
  <c r="BW129"/>
  <c r="BV129"/>
  <c r="BX129" s="1"/>
  <c r="BU129"/>
  <c r="BT129"/>
  <c r="BS129"/>
  <c r="BP129"/>
  <c r="BO129"/>
  <c r="BL129"/>
  <c r="BK129"/>
  <c r="BH129"/>
  <c r="BG129"/>
  <c r="BD129"/>
  <c r="BC129"/>
  <c r="AZ129"/>
  <c r="AY129"/>
  <c r="AV129"/>
  <c r="AU129"/>
  <c r="AR129"/>
  <c r="AQ129"/>
  <c r="AN129"/>
  <c r="AM129"/>
  <c r="AH129" s="1"/>
  <c r="AG129"/>
  <c r="AF129"/>
  <c r="AE129"/>
  <c r="AB129"/>
  <c r="Y129"/>
  <c r="X129"/>
  <c r="U129"/>
  <c r="T129"/>
  <c r="C129"/>
  <c r="CB128"/>
  <c r="BV128"/>
  <c r="BW128" s="1"/>
  <c r="BU128"/>
  <c r="BT128"/>
  <c r="BS128"/>
  <c r="BP128"/>
  <c r="BO128"/>
  <c r="BL128"/>
  <c r="BK128"/>
  <c r="BH128"/>
  <c r="BG128"/>
  <c r="BD128"/>
  <c r="BC128"/>
  <c r="AZ128"/>
  <c r="AY128"/>
  <c r="AV128"/>
  <c r="AU128"/>
  <c r="AR128"/>
  <c r="AQ128"/>
  <c r="AN128"/>
  <c r="AM128"/>
  <c r="AG128"/>
  <c r="AF128"/>
  <c r="AE128"/>
  <c r="AB128"/>
  <c r="Y128"/>
  <c r="X128"/>
  <c r="U128"/>
  <c r="T128"/>
  <c r="C128"/>
  <c r="CB127"/>
  <c r="BV127"/>
  <c r="BX127" s="1"/>
  <c r="BU127"/>
  <c r="BT127"/>
  <c r="BS127"/>
  <c r="BP127"/>
  <c r="BO127"/>
  <c r="BL127"/>
  <c r="BK127"/>
  <c r="BH127"/>
  <c r="BG127"/>
  <c r="BD127"/>
  <c r="BC127"/>
  <c r="AZ127"/>
  <c r="AY127"/>
  <c r="AV127"/>
  <c r="AU127"/>
  <c r="AR127"/>
  <c r="AQ127"/>
  <c r="AN127"/>
  <c r="AM127"/>
  <c r="AG127"/>
  <c r="AF127"/>
  <c r="AE127"/>
  <c r="AB127"/>
  <c r="Y127"/>
  <c r="X127"/>
  <c r="U127"/>
  <c r="T127"/>
  <c r="P127"/>
  <c r="C127"/>
  <c r="CB126"/>
  <c r="BV126"/>
  <c r="BW126" s="1"/>
  <c r="BU126"/>
  <c r="BT126"/>
  <c r="BS126"/>
  <c r="BP126"/>
  <c r="BO126"/>
  <c r="BL126"/>
  <c r="BK126"/>
  <c r="BH126"/>
  <c r="BG126"/>
  <c r="BD126"/>
  <c r="BC126"/>
  <c r="AZ126"/>
  <c r="AY126"/>
  <c r="AV126"/>
  <c r="AU126"/>
  <c r="AR126"/>
  <c r="AQ126"/>
  <c r="AN126"/>
  <c r="AM126"/>
  <c r="AG126"/>
  <c r="AF126"/>
  <c r="AE126"/>
  <c r="AB126"/>
  <c r="Y126"/>
  <c r="X126"/>
  <c r="U126"/>
  <c r="T126"/>
  <c r="C126"/>
  <c r="CB125"/>
  <c r="BV125"/>
  <c r="BW125" s="1"/>
  <c r="BU125"/>
  <c r="BT125"/>
  <c r="BS125"/>
  <c r="BP125"/>
  <c r="BO125"/>
  <c r="BL125"/>
  <c r="BK125"/>
  <c r="BH125"/>
  <c r="BG125"/>
  <c r="BD125"/>
  <c r="BC125"/>
  <c r="AZ125"/>
  <c r="AY125"/>
  <c r="AV125"/>
  <c r="AU125"/>
  <c r="AR125"/>
  <c r="AQ125"/>
  <c r="AN125"/>
  <c r="AM125"/>
  <c r="AG125"/>
  <c r="AF125"/>
  <c r="AE125"/>
  <c r="AB125"/>
  <c r="Y125"/>
  <c r="X125"/>
  <c r="U125"/>
  <c r="T125"/>
  <c r="P125"/>
  <c r="C125"/>
  <c r="CB124"/>
  <c r="BW124"/>
  <c r="BV124"/>
  <c r="BX124" s="1"/>
  <c r="BU124"/>
  <c r="BT124"/>
  <c r="BS124"/>
  <c r="BP124"/>
  <c r="BO124"/>
  <c r="BL124"/>
  <c r="BK124"/>
  <c r="BH124"/>
  <c r="BG124"/>
  <c r="BD124"/>
  <c r="BC124"/>
  <c r="AZ124"/>
  <c r="AY124"/>
  <c r="AV124"/>
  <c r="AU124"/>
  <c r="AR124"/>
  <c r="AQ124"/>
  <c r="AN124"/>
  <c r="AM124"/>
  <c r="AH124" s="1"/>
  <c r="AG124"/>
  <c r="AF124"/>
  <c r="AE124"/>
  <c r="AB124"/>
  <c r="Y124"/>
  <c r="X124"/>
  <c r="U124"/>
  <c r="T124"/>
  <c r="P124"/>
  <c r="C124"/>
  <c r="CB123"/>
  <c r="BX123"/>
  <c r="BW123"/>
  <c r="BV123"/>
  <c r="BU123"/>
  <c r="BT123"/>
  <c r="BS123"/>
  <c r="BP123"/>
  <c r="BO123"/>
  <c r="BL123"/>
  <c r="BK123"/>
  <c r="BH123"/>
  <c r="BG123"/>
  <c r="BD123"/>
  <c r="BC123"/>
  <c r="AZ123"/>
  <c r="AY123"/>
  <c r="AV123"/>
  <c r="AU123"/>
  <c r="AR123"/>
  <c r="AQ123"/>
  <c r="AN123"/>
  <c r="AM123"/>
  <c r="AH123" s="1"/>
  <c r="AG123"/>
  <c r="AF123"/>
  <c r="AE123"/>
  <c r="AB123"/>
  <c r="Y123"/>
  <c r="X123"/>
  <c r="U123"/>
  <c r="T123"/>
  <c r="C123"/>
  <c r="CI122"/>
  <c r="CH122"/>
  <c r="CH123" s="1"/>
  <c r="CG122"/>
  <c r="CB122"/>
  <c r="BV122"/>
  <c r="BW122" s="1"/>
  <c r="BU122"/>
  <c r="BT122"/>
  <c r="BS122"/>
  <c r="BP122"/>
  <c r="BO122"/>
  <c r="BL122"/>
  <c r="BK122"/>
  <c r="BH122"/>
  <c r="BG122"/>
  <c r="BD122"/>
  <c r="BC122"/>
  <c r="AZ122"/>
  <c r="AY122"/>
  <c r="AV122"/>
  <c r="AU122"/>
  <c r="AR122"/>
  <c r="AQ122"/>
  <c r="AN122"/>
  <c r="AM122"/>
  <c r="AG122"/>
  <c r="AF122"/>
  <c r="AE122"/>
  <c r="AB122"/>
  <c r="Y122"/>
  <c r="X122"/>
  <c r="U122"/>
  <c r="T122"/>
  <c r="C122"/>
  <c r="CB121"/>
  <c r="BV121"/>
  <c r="BW121" s="1"/>
  <c r="BU121"/>
  <c r="BT121"/>
  <c r="BS121"/>
  <c r="BP121"/>
  <c r="BO121"/>
  <c r="BL121"/>
  <c r="BK121"/>
  <c r="BH121"/>
  <c r="BG121"/>
  <c r="BD121"/>
  <c r="BC121"/>
  <c r="AZ121"/>
  <c r="AY121"/>
  <c r="AV121"/>
  <c r="AU121"/>
  <c r="AR121"/>
  <c r="AQ121"/>
  <c r="AN121"/>
  <c r="AM121"/>
  <c r="AG121"/>
  <c r="AF121"/>
  <c r="AE121"/>
  <c r="AB121"/>
  <c r="Y121"/>
  <c r="X121"/>
  <c r="U121"/>
  <c r="T121"/>
  <c r="P121"/>
  <c r="C121"/>
  <c r="CB120"/>
  <c r="BV120"/>
  <c r="BX120" s="1"/>
  <c r="BU120"/>
  <c r="BT120"/>
  <c r="BS120"/>
  <c r="BP120"/>
  <c r="BO120"/>
  <c r="BL120"/>
  <c r="BK120"/>
  <c r="BH120"/>
  <c r="BG120"/>
  <c r="BD120"/>
  <c r="BC120"/>
  <c r="AZ120"/>
  <c r="AY120"/>
  <c r="AV120"/>
  <c r="AU120"/>
  <c r="AR120"/>
  <c r="AQ120"/>
  <c r="AN120"/>
  <c r="AM120"/>
  <c r="AG120"/>
  <c r="AF120"/>
  <c r="AE120"/>
  <c r="AB120"/>
  <c r="Y120"/>
  <c r="X120"/>
  <c r="U120"/>
  <c r="T120"/>
  <c r="C120"/>
  <c r="CB119"/>
  <c r="BV119"/>
  <c r="BX119" s="1"/>
  <c r="BU119"/>
  <c r="BT119"/>
  <c r="BS119"/>
  <c r="BP119"/>
  <c r="BO119"/>
  <c r="BL119"/>
  <c r="BK119"/>
  <c r="BH119"/>
  <c r="BG119"/>
  <c r="BD119"/>
  <c r="BC119"/>
  <c r="AZ119"/>
  <c r="AY119"/>
  <c r="AV119"/>
  <c r="AU119"/>
  <c r="AR119"/>
  <c r="AQ119"/>
  <c r="AN119"/>
  <c r="AM119"/>
  <c r="AG119"/>
  <c r="AF119"/>
  <c r="AE119"/>
  <c r="AB119"/>
  <c r="Y119"/>
  <c r="X119"/>
  <c r="U119"/>
  <c r="T119"/>
  <c r="C119"/>
  <c r="CB118"/>
  <c r="BW118"/>
  <c r="BV118"/>
  <c r="BX118" s="1"/>
  <c r="BU118"/>
  <c r="BT118"/>
  <c r="BS118"/>
  <c r="BP118"/>
  <c r="BO118"/>
  <c r="BL118"/>
  <c r="BK118"/>
  <c r="BH118"/>
  <c r="BG118"/>
  <c r="BD118"/>
  <c r="BC118"/>
  <c r="AZ118"/>
  <c r="AY118"/>
  <c r="AV118"/>
  <c r="AU118"/>
  <c r="AR118"/>
  <c r="AQ118"/>
  <c r="AN118"/>
  <c r="AM118"/>
  <c r="AH118" s="1"/>
  <c r="AG118"/>
  <c r="AF118"/>
  <c r="AE118"/>
  <c r="AB118"/>
  <c r="Y118"/>
  <c r="X118"/>
  <c r="U118"/>
  <c r="T118"/>
  <c r="P118"/>
  <c r="C118"/>
  <c r="CB117"/>
  <c r="BV117"/>
  <c r="BW117" s="1"/>
  <c r="BU117"/>
  <c r="BT117"/>
  <c r="BS117"/>
  <c r="BP117"/>
  <c r="BO117"/>
  <c r="BL117"/>
  <c r="BK117"/>
  <c r="BH117"/>
  <c r="BG117"/>
  <c r="BD117"/>
  <c r="BC117"/>
  <c r="AZ117"/>
  <c r="AY117"/>
  <c r="AV117"/>
  <c r="AU117"/>
  <c r="AR117"/>
  <c r="AQ117"/>
  <c r="AN117"/>
  <c r="AM117"/>
  <c r="AG117"/>
  <c r="AF117"/>
  <c r="AE117"/>
  <c r="AB117"/>
  <c r="Y117"/>
  <c r="X117"/>
  <c r="U117"/>
  <c r="T117"/>
  <c r="C117"/>
  <c r="CB116"/>
  <c r="BV116"/>
  <c r="BW116" s="1"/>
  <c r="BU116"/>
  <c r="BT116"/>
  <c r="BS116"/>
  <c r="BP116"/>
  <c r="BO116"/>
  <c r="BL116"/>
  <c r="BK116"/>
  <c r="BH116"/>
  <c r="BG116"/>
  <c r="BD116"/>
  <c r="BC116"/>
  <c r="AZ116"/>
  <c r="AY116"/>
  <c r="AV116"/>
  <c r="AU116"/>
  <c r="AR116"/>
  <c r="AQ116"/>
  <c r="AN116"/>
  <c r="AM116"/>
  <c r="AG116"/>
  <c r="AF116"/>
  <c r="AE116"/>
  <c r="AB116"/>
  <c r="Y116"/>
  <c r="X116"/>
  <c r="U116"/>
  <c r="T116"/>
  <c r="P116"/>
  <c r="C116"/>
  <c r="CB115"/>
  <c r="BV115"/>
  <c r="BW115" s="1"/>
  <c r="BU115"/>
  <c r="BT115"/>
  <c r="BS115"/>
  <c r="BP115"/>
  <c r="BO115"/>
  <c r="BL115"/>
  <c r="BK115"/>
  <c r="BH115"/>
  <c r="BG115"/>
  <c r="BD115"/>
  <c r="BC115"/>
  <c r="AZ115"/>
  <c r="AY115"/>
  <c r="AV115"/>
  <c r="AU115"/>
  <c r="AR115"/>
  <c r="AQ115"/>
  <c r="AN115"/>
  <c r="AM115"/>
  <c r="AG115"/>
  <c r="AF115"/>
  <c r="AE115"/>
  <c r="AB115"/>
  <c r="Y115"/>
  <c r="X115"/>
  <c r="U115"/>
  <c r="T115"/>
  <c r="C115"/>
  <c r="CB114"/>
  <c r="BV114"/>
  <c r="BW114" s="1"/>
  <c r="BU114"/>
  <c r="BT114"/>
  <c r="BS114"/>
  <c r="BP114"/>
  <c r="BO114"/>
  <c r="BL114"/>
  <c r="BK114"/>
  <c r="BH114"/>
  <c r="BG114"/>
  <c r="BD114"/>
  <c r="BC114"/>
  <c r="AZ114"/>
  <c r="AY114"/>
  <c r="AV114"/>
  <c r="AU114"/>
  <c r="AR114"/>
  <c r="AQ114"/>
  <c r="AN114"/>
  <c r="AM114"/>
  <c r="AG114"/>
  <c r="AF114"/>
  <c r="AE114"/>
  <c r="AB114"/>
  <c r="Y114"/>
  <c r="X114"/>
  <c r="U114"/>
  <c r="T114"/>
  <c r="P114"/>
  <c r="C114"/>
  <c r="CP113"/>
  <c r="CB113"/>
  <c r="BV113"/>
  <c r="BX113" s="1"/>
  <c r="BU113"/>
  <c r="BT113"/>
  <c r="BS113"/>
  <c r="BP113"/>
  <c r="BO113"/>
  <c r="BL113"/>
  <c r="BK113"/>
  <c r="BH113"/>
  <c r="BG113"/>
  <c r="BD113"/>
  <c r="BC113"/>
  <c r="AZ113"/>
  <c r="AY113"/>
  <c r="AV113"/>
  <c r="AU113"/>
  <c r="AR113"/>
  <c r="AQ113"/>
  <c r="AN113"/>
  <c r="AM113"/>
  <c r="AG113"/>
  <c r="AF113"/>
  <c r="AE113"/>
  <c r="AB113"/>
  <c r="Y113"/>
  <c r="X113"/>
  <c r="U113"/>
  <c r="T113"/>
  <c r="C113"/>
  <c r="CB112"/>
  <c r="BV112"/>
  <c r="BX112" s="1"/>
  <c r="BU112"/>
  <c r="BT112"/>
  <c r="BS112"/>
  <c r="BP112"/>
  <c r="BO112"/>
  <c r="BL112"/>
  <c r="BK112"/>
  <c r="BH112"/>
  <c r="BG112"/>
  <c r="BD112"/>
  <c r="BC112"/>
  <c r="AZ112"/>
  <c r="AY112"/>
  <c r="AV112"/>
  <c r="AU112"/>
  <c r="AR112"/>
  <c r="AQ112"/>
  <c r="AN112"/>
  <c r="AM112"/>
  <c r="AG112"/>
  <c r="AF112"/>
  <c r="AE112"/>
  <c r="AB112"/>
  <c r="Y112"/>
  <c r="X112"/>
  <c r="U112"/>
  <c r="T112"/>
  <c r="C112"/>
  <c r="CQ111"/>
  <c r="CP111"/>
  <c r="CB111"/>
  <c r="BW111"/>
  <c r="BV111"/>
  <c r="BX111" s="1"/>
  <c r="BU111"/>
  <c r="BT111"/>
  <c r="BS111"/>
  <c r="BP111"/>
  <c r="BO111"/>
  <c r="BL111"/>
  <c r="BK111"/>
  <c r="BH111"/>
  <c r="BG111"/>
  <c r="BD111"/>
  <c r="BC111"/>
  <c r="AZ111"/>
  <c r="AY111"/>
  <c r="AV111"/>
  <c r="AU111"/>
  <c r="AR111"/>
  <c r="AQ111"/>
  <c r="AN111"/>
  <c r="AM111"/>
  <c r="AH111" s="1"/>
  <c r="AG111"/>
  <c r="AF111"/>
  <c r="AE111"/>
  <c r="AB111"/>
  <c r="Y111"/>
  <c r="X111"/>
  <c r="U111"/>
  <c r="T111"/>
  <c r="P111"/>
  <c r="C111"/>
  <c r="CB110"/>
  <c r="BX110"/>
  <c r="BV110"/>
  <c r="BW110" s="1"/>
  <c r="BU110"/>
  <c r="BT110"/>
  <c r="BS110"/>
  <c r="BP110"/>
  <c r="BO110"/>
  <c r="BL110"/>
  <c r="BK110"/>
  <c r="BH110"/>
  <c r="BG110"/>
  <c r="BD110"/>
  <c r="BC110"/>
  <c r="AZ110"/>
  <c r="AY110"/>
  <c r="AV110"/>
  <c r="AU110"/>
  <c r="AR110"/>
  <c r="AQ110"/>
  <c r="AN110"/>
  <c r="AM110"/>
  <c r="AG110"/>
  <c r="AF110"/>
  <c r="AE110"/>
  <c r="AB110"/>
  <c r="Y110"/>
  <c r="X110"/>
  <c r="U110"/>
  <c r="T110"/>
  <c r="C110"/>
  <c r="CB109"/>
  <c r="BV109"/>
  <c r="BW109" s="1"/>
  <c r="BU109"/>
  <c r="BT109"/>
  <c r="BS109"/>
  <c r="BP109"/>
  <c r="BO109"/>
  <c r="BL109"/>
  <c r="BK109"/>
  <c r="BH109"/>
  <c r="BG109"/>
  <c r="BD109"/>
  <c r="BC109"/>
  <c r="AZ109"/>
  <c r="AY109"/>
  <c r="AV109"/>
  <c r="AU109"/>
  <c r="AR109"/>
  <c r="AQ109"/>
  <c r="AN109"/>
  <c r="AM109"/>
  <c r="AG109"/>
  <c r="AF109"/>
  <c r="AE109"/>
  <c r="AB109"/>
  <c r="Y109"/>
  <c r="X109"/>
  <c r="U109"/>
  <c r="T109"/>
  <c r="P109"/>
  <c r="C109"/>
  <c r="CB108"/>
  <c r="BV108"/>
  <c r="BW108" s="1"/>
  <c r="BU108"/>
  <c r="BT108"/>
  <c r="BS108"/>
  <c r="BP108"/>
  <c r="BO108"/>
  <c r="BL108"/>
  <c r="BK108"/>
  <c r="BH108"/>
  <c r="BG108"/>
  <c r="BD108"/>
  <c r="BC108"/>
  <c r="AZ108"/>
  <c r="AY108"/>
  <c r="AV108"/>
  <c r="AU108"/>
  <c r="AR108"/>
  <c r="AQ108"/>
  <c r="AN108"/>
  <c r="AM108"/>
  <c r="AG108"/>
  <c r="AF108"/>
  <c r="AE108"/>
  <c r="AB108"/>
  <c r="Y108"/>
  <c r="X108"/>
  <c r="U108"/>
  <c r="T108"/>
  <c r="C108"/>
  <c r="CB107"/>
  <c r="BV107"/>
  <c r="BW107" s="1"/>
  <c r="BU107"/>
  <c r="BT107"/>
  <c r="BS107"/>
  <c r="BP107"/>
  <c r="BO107"/>
  <c r="BL107"/>
  <c r="BK107"/>
  <c r="BH107"/>
  <c r="BG107"/>
  <c r="BD107"/>
  <c r="BC107"/>
  <c r="AZ107"/>
  <c r="AY107"/>
  <c r="AV107"/>
  <c r="AU107"/>
  <c r="AR107"/>
  <c r="AQ107"/>
  <c r="AN107"/>
  <c r="AM107"/>
  <c r="AG107"/>
  <c r="AF107"/>
  <c r="AE107"/>
  <c r="AB107"/>
  <c r="Y107"/>
  <c r="X107"/>
  <c r="U107"/>
  <c r="T107"/>
  <c r="P107"/>
  <c r="C107"/>
  <c r="CB106"/>
  <c r="BV106"/>
  <c r="BX106" s="1"/>
  <c r="BU106"/>
  <c r="BT106"/>
  <c r="BS106"/>
  <c r="BP106"/>
  <c r="BO106"/>
  <c r="BL106"/>
  <c r="BK106"/>
  <c r="BH106"/>
  <c r="BG106"/>
  <c r="BD106"/>
  <c r="BC106"/>
  <c r="AZ106"/>
  <c r="AY106"/>
  <c r="AV106"/>
  <c r="AU106"/>
  <c r="AR106"/>
  <c r="AQ106"/>
  <c r="AN106"/>
  <c r="AM106"/>
  <c r="AG106"/>
  <c r="AF106"/>
  <c r="AE106"/>
  <c r="AB106"/>
  <c r="Y106"/>
  <c r="X106"/>
  <c r="U106"/>
  <c r="T106"/>
  <c r="C106"/>
  <c r="CB105"/>
  <c r="BV105"/>
  <c r="BW105" s="1"/>
  <c r="BU105"/>
  <c r="BT105"/>
  <c r="BS105"/>
  <c r="BP105"/>
  <c r="BO105"/>
  <c r="BL105"/>
  <c r="BK105"/>
  <c r="BH105"/>
  <c r="BG105"/>
  <c r="BD105"/>
  <c r="BC105"/>
  <c r="AZ105"/>
  <c r="AY105"/>
  <c r="AV105"/>
  <c r="AU105"/>
  <c r="AR105"/>
  <c r="AQ105"/>
  <c r="AN105"/>
  <c r="AM105"/>
  <c r="AG105"/>
  <c r="AF105"/>
  <c r="AE105"/>
  <c r="AB105"/>
  <c r="Y105"/>
  <c r="X105"/>
  <c r="U105"/>
  <c r="T105"/>
  <c r="C105"/>
  <c r="CB104"/>
  <c r="BX104"/>
  <c r="BV104"/>
  <c r="BW104" s="1"/>
  <c r="BU104"/>
  <c r="BT104"/>
  <c r="BS104"/>
  <c r="BP104"/>
  <c r="BO104"/>
  <c r="BL104"/>
  <c r="BK104"/>
  <c r="BH104"/>
  <c r="BG104"/>
  <c r="BD104"/>
  <c r="BC104"/>
  <c r="AZ104"/>
  <c r="AY104"/>
  <c r="AV104"/>
  <c r="AU104"/>
  <c r="AR104"/>
  <c r="AQ104"/>
  <c r="AN104"/>
  <c r="AM104"/>
  <c r="AH104" s="1"/>
  <c r="AG104"/>
  <c r="AF104"/>
  <c r="AE104"/>
  <c r="AB104"/>
  <c r="Y104"/>
  <c r="X104"/>
  <c r="U104"/>
  <c r="T104"/>
  <c r="P104"/>
  <c r="C104"/>
  <c r="CB103"/>
  <c r="BV103"/>
  <c r="BW103" s="1"/>
  <c r="BU103"/>
  <c r="BT103"/>
  <c r="BS103"/>
  <c r="BP103"/>
  <c r="BO103"/>
  <c r="BL103"/>
  <c r="BK103"/>
  <c r="BH103"/>
  <c r="BG103"/>
  <c r="BD103"/>
  <c r="BC103"/>
  <c r="AZ103"/>
  <c r="AY103"/>
  <c r="AV103"/>
  <c r="AU103"/>
  <c r="AR103"/>
  <c r="AQ103"/>
  <c r="AN103"/>
  <c r="AM103"/>
  <c r="AG103"/>
  <c r="AF103"/>
  <c r="AE103"/>
  <c r="AB103"/>
  <c r="Y103"/>
  <c r="X103"/>
  <c r="U103"/>
  <c r="T103"/>
  <c r="C103"/>
  <c r="CB102"/>
  <c r="BV102"/>
  <c r="BX102" s="1"/>
  <c r="BU102"/>
  <c r="BT102"/>
  <c r="BS102"/>
  <c r="BP102"/>
  <c r="BO102"/>
  <c r="BL102"/>
  <c r="BK102"/>
  <c r="BH102"/>
  <c r="BG102"/>
  <c r="BD102"/>
  <c r="BC102"/>
  <c r="AZ102"/>
  <c r="AY102"/>
  <c r="AV102"/>
  <c r="AU102"/>
  <c r="AR102"/>
  <c r="AQ102"/>
  <c r="AN102"/>
  <c r="AM102"/>
  <c r="AG102"/>
  <c r="AF102"/>
  <c r="AE102"/>
  <c r="AB102"/>
  <c r="Y102"/>
  <c r="X102"/>
  <c r="U102"/>
  <c r="T102"/>
  <c r="P102"/>
  <c r="C102"/>
  <c r="CB101"/>
  <c r="BV101"/>
  <c r="BX101" s="1"/>
  <c r="BU101"/>
  <c r="BT101"/>
  <c r="BS101"/>
  <c r="BP101"/>
  <c r="BO101"/>
  <c r="BL101"/>
  <c r="BK101"/>
  <c r="BH101"/>
  <c r="BG101"/>
  <c r="BD101"/>
  <c r="BC101"/>
  <c r="AZ101"/>
  <c r="AY101"/>
  <c r="AV101"/>
  <c r="AU101"/>
  <c r="AR101"/>
  <c r="AQ101"/>
  <c r="AN101"/>
  <c r="AM101"/>
  <c r="AG101"/>
  <c r="AF101"/>
  <c r="AE101"/>
  <c r="AB101"/>
  <c r="Y101"/>
  <c r="X101"/>
  <c r="U101"/>
  <c r="T101"/>
  <c r="C101"/>
  <c r="CI100"/>
  <c r="CI101" s="1"/>
  <c r="CH100"/>
  <c r="CG100"/>
  <c r="CG101" s="1"/>
  <c r="CB100"/>
  <c r="BV100"/>
  <c r="BW100" s="1"/>
  <c r="BU100"/>
  <c r="BT100"/>
  <c r="BS100"/>
  <c r="BP100"/>
  <c r="BO100"/>
  <c r="BL100"/>
  <c r="BK100"/>
  <c r="BH100"/>
  <c r="BG100"/>
  <c r="BD100"/>
  <c r="BC100"/>
  <c r="AZ100"/>
  <c r="AY100"/>
  <c r="AV100"/>
  <c r="AU100"/>
  <c r="AR100"/>
  <c r="AQ100"/>
  <c r="AN100"/>
  <c r="AM100"/>
  <c r="AG100"/>
  <c r="AF100"/>
  <c r="AE100"/>
  <c r="AB100"/>
  <c r="Y100"/>
  <c r="X100"/>
  <c r="U100"/>
  <c r="T100"/>
  <c r="P100"/>
  <c r="C100"/>
  <c r="CB99"/>
  <c r="BV99"/>
  <c r="BW99" s="1"/>
  <c r="BU99"/>
  <c r="BT99"/>
  <c r="BS99"/>
  <c r="BP99"/>
  <c r="BO99"/>
  <c r="BL99"/>
  <c r="BK99"/>
  <c r="BH99"/>
  <c r="BG99"/>
  <c r="BD99"/>
  <c r="BC99"/>
  <c r="AZ99"/>
  <c r="AY99"/>
  <c r="AV99"/>
  <c r="AU99"/>
  <c r="AR99"/>
  <c r="AQ99"/>
  <c r="AN99"/>
  <c r="AM99"/>
  <c r="AG99"/>
  <c r="AF99"/>
  <c r="AE99"/>
  <c r="AB99"/>
  <c r="Y99"/>
  <c r="X99"/>
  <c r="U99"/>
  <c r="T99"/>
  <c r="C99"/>
  <c r="CB98"/>
  <c r="BV98"/>
  <c r="BX98" s="1"/>
  <c r="BU98"/>
  <c r="BT98"/>
  <c r="BS98"/>
  <c r="BP98"/>
  <c r="BO98"/>
  <c r="BL98"/>
  <c r="BK98"/>
  <c r="BH98"/>
  <c r="BG98"/>
  <c r="BD98"/>
  <c r="BC98"/>
  <c r="AZ98"/>
  <c r="AY98"/>
  <c r="AV98"/>
  <c r="AU98"/>
  <c r="AR98"/>
  <c r="AQ98"/>
  <c r="AN98"/>
  <c r="AM98"/>
  <c r="AG98"/>
  <c r="AF98"/>
  <c r="AE98"/>
  <c r="AB98"/>
  <c r="Y98"/>
  <c r="X98"/>
  <c r="U98"/>
  <c r="T98"/>
  <c r="C98"/>
  <c r="CB97"/>
  <c r="BW97"/>
  <c r="BV97"/>
  <c r="BX97" s="1"/>
  <c r="BU97"/>
  <c r="BT97"/>
  <c r="BS97"/>
  <c r="BP97"/>
  <c r="BO97"/>
  <c r="BL97"/>
  <c r="BK97"/>
  <c r="BH97"/>
  <c r="BG97"/>
  <c r="BD97"/>
  <c r="BC97"/>
  <c r="AZ97"/>
  <c r="AY97"/>
  <c r="AV97"/>
  <c r="AU97"/>
  <c r="AR97"/>
  <c r="AQ97"/>
  <c r="AN97"/>
  <c r="AM97"/>
  <c r="AH97" s="1"/>
  <c r="AG97"/>
  <c r="AF97"/>
  <c r="AE97"/>
  <c r="AB97"/>
  <c r="Y97"/>
  <c r="X97"/>
  <c r="U97"/>
  <c r="T97"/>
  <c r="P97"/>
  <c r="C97"/>
  <c r="CB96"/>
  <c r="BX96"/>
  <c r="BV96"/>
  <c r="BW96" s="1"/>
  <c r="BU96"/>
  <c r="BT96"/>
  <c r="BS96"/>
  <c r="BP96"/>
  <c r="BO96"/>
  <c r="BL96"/>
  <c r="BK96"/>
  <c r="BH96"/>
  <c r="BG96"/>
  <c r="BD96"/>
  <c r="BC96"/>
  <c r="AZ96"/>
  <c r="AY96"/>
  <c r="AV96"/>
  <c r="AU96"/>
  <c r="AR96"/>
  <c r="AQ96"/>
  <c r="AN96"/>
  <c r="AM96"/>
  <c r="AG96"/>
  <c r="AF96"/>
  <c r="AE96"/>
  <c r="AB96"/>
  <c r="Y96"/>
  <c r="X96"/>
  <c r="U96"/>
  <c r="T96"/>
  <c r="C96"/>
  <c r="CB95"/>
  <c r="BV95"/>
  <c r="BX95" s="1"/>
  <c r="BU95"/>
  <c r="BT95"/>
  <c r="BS95"/>
  <c r="BP95"/>
  <c r="BO95"/>
  <c r="BL95"/>
  <c r="BK95"/>
  <c r="BH95"/>
  <c r="BG95"/>
  <c r="BD95"/>
  <c r="BC95"/>
  <c r="AZ95"/>
  <c r="AY95"/>
  <c r="AV95"/>
  <c r="AU95"/>
  <c r="AR95"/>
  <c r="AQ95"/>
  <c r="AN95"/>
  <c r="AM95"/>
  <c r="AG95"/>
  <c r="AF95"/>
  <c r="AE95"/>
  <c r="AB95"/>
  <c r="Y95"/>
  <c r="X95"/>
  <c r="U95"/>
  <c r="T95"/>
  <c r="C95"/>
  <c r="CB94"/>
  <c r="BV94"/>
  <c r="BW94" s="1"/>
  <c r="BU94"/>
  <c r="BT94"/>
  <c r="BS94"/>
  <c r="BP94"/>
  <c r="BO94"/>
  <c r="BL94"/>
  <c r="BK94"/>
  <c r="BH94"/>
  <c r="BG94"/>
  <c r="BD94"/>
  <c r="BC94"/>
  <c r="AZ94"/>
  <c r="AY94"/>
  <c r="AV94"/>
  <c r="AU94"/>
  <c r="AR94"/>
  <c r="AQ94"/>
  <c r="AN94"/>
  <c r="AM94"/>
  <c r="AG94"/>
  <c r="AF94"/>
  <c r="AE94"/>
  <c r="AB94"/>
  <c r="Y94"/>
  <c r="X94"/>
  <c r="U94"/>
  <c r="T94"/>
  <c r="P94"/>
  <c r="C94"/>
  <c r="CB93"/>
  <c r="BV93"/>
  <c r="BW93" s="1"/>
  <c r="BU93"/>
  <c r="BT93"/>
  <c r="BS93"/>
  <c r="BP93"/>
  <c r="BO93"/>
  <c r="BL93"/>
  <c r="BK93"/>
  <c r="BH93"/>
  <c r="BG93"/>
  <c r="BD93"/>
  <c r="BC93"/>
  <c r="AZ93"/>
  <c r="AY93"/>
  <c r="AV93"/>
  <c r="AU93"/>
  <c r="AR93"/>
  <c r="AQ93"/>
  <c r="AN93"/>
  <c r="AM93"/>
  <c r="AG93"/>
  <c r="AF93"/>
  <c r="AE93"/>
  <c r="AB93"/>
  <c r="Y93"/>
  <c r="X93"/>
  <c r="U93"/>
  <c r="T93"/>
  <c r="C93"/>
  <c r="CB92"/>
  <c r="BV92"/>
  <c r="BX92" s="1"/>
  <c r="BU92"/>
  <c r="BT92"/>
  <c r="BS92"/>
  <c r="BP92"/>
  <c r="BO92"/>
  <c r="BL92"/>
  <c r="BK92"/>
  <c r="BH92"/>
  <c r="BG92"/>
  <c r="BD92"/>
  <c r="BC92"/>
  <c r="AZ92"/>
  <c r="AY92"/>
  <c r="AV92"/>
  <c r="AU92"/>
  <c r="AR92"/>
  <c r="AQ92"/>
  <c r="AN92"/>
  <c r="AM92"/>
  <c r="AG92"/>
  <c r="AF92"/>
  <c r="AE92"/>
  <c r="AB92"/>
  <c r="Y92"/>
  <c r="X92"/>
  <c r="U92"/>
  <c r="T92"/>
  <c r="C92"/>
  <c r="CB91"/>
  <c r="BV91"/>
  <c r="BW91" s="1"/>
  <c r="BU91"/>
  <c r="BT91"/>
  <c r="BS91"/>
  <c r="BP91"/>
  <c r="BO91"/>
  <c r="BL91"/>
  <c r="BK91"/>
  <c r="BH91"/>
  <c r="BG91"/>
  <c r="BD91"/>
  <c r="BC91"/>
  <c r="AZ91"/>
  <c r="AY91"/>
  <c r="AV91"/>
  <c r="AU91"/>
  <c r="AR91"/>
  <c r="AQ91"/>
  <c r="AN91"/>
  <c r="AM91"/>
  <c r="AG91"/>
  <c r="AF91"/>
  <c r="AE91"/>
  <c r="AB91"/>
  <c r="Y91"/>
  <c r="X91"/>
  <c r="U91"/>
  <c r="T91"/>
  <c r="P91"/>
  <c r="C91"/>
  <c r="CB90"/>
  <c r="BV90"/>
  <c r="BW90" s="1"/>
  <c r="BU90"/>
  <c r="BT90"/>
  <c r="BS90"/>
  <c r="BP90"/>
  <c r="BO90"/>
  <c r="BL90"/>
  <c r="BK90"/>
  <c r="BH90"/>
  <c r="BG90"/>
  <c r="BD90"/>
  <c r="BC90"/>
  <c r="AZ90"/>
  <c r="AY90"/>
  <c r="AV90"/>
  <c r="AU90"/>
  <c r="AR90"/>
  <c r="AQ90"/>
  <c r="AN90"/>
  <c r="AM90"/>
  <c r="AG90"/>
  <c r="AF90"/>
  <c r="AE90"/>
  <c r="AB90"/>
  <c r="Y90"/>
  <c r="X90"/>
  <c r="U90"/>
  <c r="T90"/>
  <c r="C90"/>
  <c r="CB89"/>
  <c r="BV89"/>
  <c r="BY89" s="1"/>
  <c r="BU89"/>
  <c r="BT89"/>
  <c r="BS89"/>
  <c r="BP89"/>
  <c r="BO89"/>
  <c r="BL89"/>
  <c r="BK89"/>
  <c r="BH89"/>
  <c r="BG89"/>
  <c r="BD89"/>
  <c r="BC89"/>
  <c r="AZ89"/>
  <c r="AY89"/>
  <c r="AV89"/>
  <c r="AU89"/>
  <c r="AR89"/>
  <c r="AQ89"/>
  <c r="AN89"/>
  <c r="AM89"/>
  <c r="AG89"/>
  <c r="AF89"/>
  <c r="AE89"/>
  <c r="AB89"/>
  <c r="Y89"/>
  <c r="X89"/>
  <c r="U89"/>
  <c r="T89"/>
  <c r="P89"/>
  <c r="C89"/>
  <c r="CB88"/>
  <c r="BV88"/>
  <c r="BX88" s="1"/>
  <c r="BW88" s="1"/>
  <c r="BU88"/>
  <c r="BT88"/>
  <c r="BS88"/>
  <c r="BP88"/>
  <c r="BO88"/>
  <c r="BL88"/>
  <c r="BK88"/>
  <c r="BH88"/>
  <c r="BG88"/>
  <c r="BD88"/>
  <c r="BC88"/>
  <c r="AZ88"/>
  <c r="AY88"/>
  <c r="AV88"/>
  <c r="AU88"/>
  <c r="AR88"/>
  <c r="AQ88"/>
  <c r="AN88"/>
  <c r="AM88"/>
  <c r="AG88"/>
  <c r="AF88"/>
  <c r="AE88"/>
  <c r="AB88"/>
  <c r="Y88"/>
  <c r="X88"/>
  <c r="U88"/>
  <c r="T88"/>
  <c r="P88"/>
  <c r="C88"/>
  <c r="CB87"/>
  <c r="BY87"/>
  <c r="BX87" s="1"/>
  <c r="BV87"/>
  <c r="BW87" s="1"/>
  <c r="BU87"/>
  <c r="BT87"/>
  <c r="BS87"/>
  <c r="BP87"/>
  <c r="BO87"/>
  <c r="BL87"/>
  <c r="BK87"/>
  <c r="BH87"/>
  <c r="BG87"/>
  <c r="BD87"/>
  <c r="BC87"/>
  <c r="AZ87"/>
  <c r="AY87"/>
  <c r="AV87"/>
  <c r="AU87"/>
  <c r="AR87"/>
  <c r="AQ87"/>
  <c r="AN87"/>
  <c r="AM87"/>
  <c r="AG87"/>
  <c r="AF87"/>
  <c r="AE87"/>
  <c r="AB87"/>
  <c r="Y87"/>
  <c r="X87"/>
  <c r="U87"/>
  <c r="T87"/>
  <c r="C87"/>
  <c r="CB86"/>
  <c r="BX86"/>
  <c r="BW86" s="1"/>
  <c r="BV86"/>
  <c r="BY86" s="1"/>
  <c r="BU86"/>
  <c r="BT86"/>
  <c r="BS86"/>
  <c r="BP86"/>
  <c r="BO86"/>
  <c r="BL86"/>
  <c r="BK86"/>
  <c r="BH86"/>
  <c r="BG86"/>
  <c r="BD86"/>
  <c r="BC86"/>
  <c r="AZ86"/>
  <c r="AY86"/>
  <c r="AV86"/>
  <c r="AU86"/>
  <c r="AR86"/>
  <c r="AQ86"/>
  <c r="AN86"/>
  <c r="AM86"/>
  <c r="AH86" s="1"/>
  <c r="AG86"/>
  <c r="AF86"/>
  <c r="AE86"/>
  <c r="AB86"/>
  <c r="Y86"/>
  <c r="X86"/>
  <c r="U86"/>
  <c r="T86"/>
  <c r="P86"/>
  <c r="C86"/>
  <c r="A86"/>
  <c r="CB85"/>
  <c r="BY85"/>
  <c r="BV85"/>
  <c r="BX85" s="1"/>
  <c r="BW85" s="1"/>
  <c r="BU85"/>
  <c r="BT85"/>
  <c r="BS85"/>
  <c r="BP85"/>
  <c r="BO85"/>
  <c r="BL85"/>
  <c r="BK85"/>
  <c r="BH85"/>
  <c r="BG85"/>
  <c r="BD85"/>
  <c r="BC85"/>
  <c r="AZ85"/>
  <c r="AY85"/>
  <c r="AV85"/>
  <c r="AU85"/>
  <c r="AR85"/>
  <c r="AQ85"/>
  <c r="AN85"/>
  <c r="AM85"/>
  <c r="AG85"/>
  <c r="AF85"/>
  <c r="AE85"/>
  <c r="AB85"/>
  <c r="Y85"/>
  <c r="X85"/>
  <c r="U85"/>
  <c r="T85"/>
  <c r="C85"/>
  <c r="CB84"/>
  <c r="BX84"/>
  <c r="BV84"/>
  <c r="BW84" s="1"/>
  <c r="BU84"/>
  <c r="BT84"/>
  <c r="BS84"/>
  <c r="BP84"/>
  <c r="BO84"/>
  <c r="BL84"/>
  <c r="BK84"/>
  <c r="BH84"/>
  <c r="BG84"/>
  <c r="BD84"/>
  <c r="BC84"/>
  <c r="AZ84"/>
  <c r="AY84"/>
  <c r="AV84"/>
  <c r="AU84"/>
  <c r="AR84"/>
  <c r="AQ84"/>
  <c r="AN84"/>
  <c r="AM84"/>
  <c r="AG84"/>
  <c r="AF84"/>
  <c r="AE84"/>
  <c r="AB84"/>
  <c r="Y84"/>
  <c r="X84"/>
  <c r="U84"/>
  <c r="T84"/>
  <c r="C84"/>
  <c r="CB83"/>
  <c r="BV83"/>
  <c r="BY83" s="1"/>
  <c r="BU83"/>
  <c r="BT83"/>
  <c r="BS83"/>
  <c r="BP83"/>
  <c r="BO83"/>
  <c r="BL83"/>
  <c r="BK83"/>
  <c r="BH83"/>
  <c r="BG83"/>
  <c r="BD83"/>
  <c r="BC83"/>
  <c r="AZ83"/>
  <c r="AY83"/>
  <c r="AV83"/>
  <c r="AU83"/>
  <c r="AR83"/>
  <c r="AQ83"/>
  <c r="AN83"/>
  <c r="AM83"/>
  <c r="AG83"/>
  <c r="AF83"/>
  <c r="AE83"/>
  <c r="AB83"/>
  <c r="Y83"/>
  <c r="X83"/>
  <c r="U83"/>
  <c r="T83"/>
  <c r="C83"/>
  <c r="CB82"/>
  <c r="BV82"/>
  <c r="BW82" s="1"/>
  <c r="BU82"/>
  <c r="BT82"/>
  <c r="BS82"/>
  <c r="BP82"/>
  <c r="BO82"/>
  <c r="BL82"/>
  <c r="BK82"/>
  <c r="BH82"/>
  <c r="BG82"/>
  <c r="BD82"/>
  <c r="BC82"/>
  <c r="AZ82"/>
  <c r="AY82"/>
  <c r="AV82"/>
  <c r="AU82"/>
  <c r="AR82"/>
  <c r="AQ82"/>
  <c r="AN82"/>
  <c r="AM82"/>
  <c r="AG82"/>
  <c r="AF82"/>
  <c r="AE82"/>
  <c r="AB82"/>
  <c r="Y82"/>
  <c r="X82"/>
  <c r="U82"/>
  <c r="T82"/>
  <c r="C82"/>
  <c r="CB81"/>
  <c r="BV81"/>
  <c r="BW81" s="1"/>
  <c r="BU81"/>
  <c r="BT81"/>
  <c r="BS81"/>
  <c r="BP81"/>
  <c r="BO81"/>
  <c r="BL81"/>
  <c r="BK81"/>
  <c r="BH81"/>
  <c r="BG81"/>
  <c r="BD81"/>
  <c r="BC81"/>
  <c r="AZ81"/>
  <c r="AY81"/>
  <c r="AV81"/>
  <c r="AU81"/>
  <c r="AR81"/>
  <c r="AQ81"/>
  <c r="AN81"/>
  <c r="AM81"/>
  <c r="AG81"/>
  <c r="AF81"/>
  <c r="AE81"/>
  <c r="AB81"/>
  <c r="Y81"/>
  <c r="X81"/>
  <c r="U81"/>
  <c r="T81"/>
  <c r="P81"/>
  <c r="C81"/>
  <c r="CI80"/>
  <c r="CI81" s="1"/>
  <c r="CH80"/>
  <c r="CH81" s="1"/>
  <c r="CG81" s="1"/>
  <c r="CJ81" s="1"/>
  <c r="CG80"/>
  <c r="CB80"/>
  <c r="BW80"/>
  <c r="BV80"/>
  <c r="BX80" s="1"/>
  <c r="BU80"/>
  <c r="BT80"/>
  <c r="BS80"/>
  <c r="BP80"/>
  <c r="BO80"/>
  <c r="BL80"/>
  <c r="BK80"/>
  <c r="BH80"/>
  <c r="BG80"/>
  <c r="BD80"/>
  <c r="BC80"/>
  <c r="AZ80"/>
  <c r="AY80"/>
  <c r="AV80"/>
  <c r="AU80"/>
  <c r="AR80"/>
  <c r="AQ80"/>
  <c r="AN80"/>
  <c r="AM80"/>
  <c r="AH80" s="1"/>
  <c r="AG80"/>
  <c r="AF80"/>
  <c r="AE80"/>
  <c r="AB80"/>
  <c r="Y80"/>
  <c r="X80"/>
  <c r="U80"/>
  <c r="T80"/>
  <c r="C80"/>
  <c r="CB79"/>
  <c r="BV79"/>
  <c r="BW79" s="1"/>
  <c r="BU79"/>
  <c r="BT79"/>
  <c r="BS79"/>
  <c r="BP79"/>
  <c r="BO79"/>
  <c r="BL79"/>
  <c r="BK79"/>
  <c r="BH79"/>
  <c r="BG79"/>
  <c r="BD79"/>
  <c r="BC79"/>
  <c r="AZ79"/>
  <c r="AY79"/>
  <c r="AV79"/>
  <c r="AU79"/>
  <c r="AR79"/>
  <c r="AQ79"/>
  <c r="AN79"/>
  <c r="AM79"/>
  <c r="AG79"/>
  <c r="AF79"/>
  <c r="AE79"/>
  <c r="AB79"/>
  <c r="Y79"/>
  <c r="X79"/>
  <c r="U79"/>
  <c r="T79"/>
  <c r="P79"/>
  <c r="C79"/>
  <c r="CP78"/>
  <c r="CB78"/>
  <c r="BV78"/>
  <c r="BY78" s="1"/>
  <c r="BX78" s="1"/>
  <c r="BU78"/>
  <c r="BT78"/>
  <c r="BS78"/>
  <c r="BP78"/>
  <c r="BO78"/>
  <c r="BL78"/>
  <c r="BK78"/>
  <c r="BH78"/>
  <c r="BG78"/>
  <c r="BD78"/>
  <c r="BC78"/>
  <c r="AZ78"/>
  <c r="AY78"/>
  <c r="AV78"/>
  <c r="AU78"/>
  <c r="AR78"/>
  <c r="AQ78"/>
  <c r="AN78"/>
  <c r="AM78"/>
  <c r="AG78"/>
  <c r="AF78"/>
  <c r="AE78"/>
  <c r="AB78"/>
  <c r="Y78"/>
  <c r="X78"/>
  <c r="U78"/>
  <c r="T78"/>
  <c r="C78"/>
  <c r="CB77"/>
  <c r="BV77"/>
  <c r="BX77" s="1"/>
  <c r="BW77" s="1"/>
  <c r="BU77"/>
  <c r="BT77"/>
  <c r="BS77"/>
  <c r="BP77"/>
  <c r="BO77"/>
  <c r="BL77"/>
  <c r="BK77"/>
  <c r="BH77"/>
  <c r="BG77"/>
  <c r="BD77"/>
  <c r="BC77"/>
  <c r="AZ77"/>
  <c r="AY77"/>
  <c r="AV77"/>
  <c r="AU77"/>
  <c r="AR77"/>
  <c r="AQ77"/>
  <c r="AN77"/>
  <c r="AM77"/>
  <c r="AG77"/>
  <c r="AF77"/>
  <c r="AE77"/>
  <c r="AB77"/>
  <c r="Y77"/>
  <c r="X77"/>
  <c r="U77"/>
  <c r="T77"/>
  <c r="P77"/>
  <c r="C77"/>
  <c r="CM76"/>
  <c r="CB76"/>
  <c r="BV76"/>
  <c r="BY76" s="1"/>
  <c r="BU76"/>
  <c r="BT76"/>
  <c r="BS76"/>
  <c r="BP76"/>
  <c r="BO76"/>
  <c r="BL76"/>
  <c r="BK76"/>
  <c r="BH76"/>
  <c r="BG76"/>
  <c r="BD76"/>
  <c r="BC76"/>
  <c r="AZ76"/>
  <c r="AY76"/>
  <c r="AV76"/>
  <c r="AU76"/>
  <c r="AR76"/>
  <c r="AQ76"/>
  <c r="AN76"/>
  <c r="AM76"/>
  <c r="AG76"/>
  <c r="AF76"/>
  <c r="AE76"/>
  <c r="AB76"/>
  <c r="Y76"/>
  <c r="X76"/>
  <c r="U76"/>
  <c r="T76"/>
  <c r="P76"/>
  <c r="C76"/>
  <c r="CB75"/>
  <c r="BV75"/>
  <c r="BY75" s="1"/>
  <c r="BU75"/>
  <c r="BT75"/>
  <c r="BS75"/>
  <c r="BP75"/>
  <c r="BO75"/>
  <c r="BL75"/>
  <c r="BK75"/>
  <c r="BH75"/>
  <c r="BG75"/>
  <c r="BD75"/>
  <c r="BC75"/>
  <c r="AZ75"/>
  <c r="AY75"/>
  <c r="AV75"/>
  <c r="AU75"/>
  <c r="AR75"/>
  <c r="AQ75"/>
  <c r="AN75"/>
  <c r="AM75"/>
  <c r="AG75"/>
  <c r="AF75"/>
  <c r="AE75"/>
  <c r="AB75"/>
  <c r="Y75"/>
  <c r="X75"/>
  <c r="U75"/>
  <c r="T75"/>
  <c r="C75"/>
  <c r="CB74"/>
  <c r="BV74"/>
  <c r="BW74" s="1"/>
  <c r="BU74"/>
  <c r="BT74"/>
  <c r="BS74"/>
  <c r="BP74"/>
  <c r="BO74"/>
  <c r="BL74"/>
  <c r="BK74"/>
  <c r="BH74"/>
  <c r="BG74"/>
  <c r="BD74"/>
  <c r="BC74"/>
  <c r="AZ74"/>
  <c r="AY74"/>
  <c r="AV74"/>
  <c r="AU74"/>
  <c r="AR74"/>
  <c r="AQ74"/>
  <c r="AN74"/>
  <c r="AM74"/>
  <c r="AG74"/>
  <c r="AF74"/>
  <c r="AE74"/>
  <c r="AB74"/>
  <c r="Y74"/>
  <c r="X74"/>
  <c r="U74"/>
  <c r="T74"/>
  <c r="C74"/>
  <c r="CB73"/>
  <c r="BV73"/>
  <c r="BY73" s="1"/>
  <c r="BU73"/>
  <c r="BT73"/>
  <c r="BS73"/>
  <c r="BP73"/>
  <c r="BO73"/>
  <c r="BL73"/>
  <c r="BK73"/>
  <c r="BH73"/>
  <c r="BG73"/>
  <c r="BD73"/>
  <c r="BC73"/>
  <c r="AZ73"/>
  <c r="AY73"/>
  <c r="AV73"/>
  <c r="AU73"/>
  <c r="AR73"/>
  <c r="AQ73"/>
  <c r="AN73"/>
  <c r="AM73"/>
  <c r="AG73"/>
  <c r="AF73"/>
  <c r="AE73"/>
  <c r="AB73"/>
  <c r="Y73"/>
  <c r="X73"/>
  <c r="U73"/>
  <c r="T73"/>
  <c r="P73"/>
  <c r="C73"/>
  <c r="CB72"/>
  <c r="BY72"/>
  <c r="BX72"/>
  <c r="BW72"/>
  <c r="BV72"/>
  <c r="BU72"/>
  <c r="BT72"/>
  <c r="BS72"/>
  <c r="BP72"/>
  <c r="BO72"/>
  <c r="BL72"/>
  <c r="BK72"/>
  <c r="BH72"/>
  <c r="BG72"/>
  <c r="BD72"/>
  <c r="BC72"/>
  <c r="AZ72"/>
  <c r="AY72"/>
  <c r="AV72"/>
  <c r="AU72"/>
  <c r="AR72"/>
  <c r="AQ72"/>
  <c r="AN72"/>
  <c r="AM72"/>
  <c r="AH72" s="1"/>
  <c r="AG72"/>
  <c r="AF72"/>
  <c r="AE72"/>
  <c r="AB72"/>
  <c r="Y72"/>
  <c r="X72"/>
  <c r="U72"/>
  <c r="T72"/>
  <c r="C72"/>
  <c r="CB71"/>
  <c r="BY71"/>
  <c r="BW71"/>
  <c r="BV71"/>
  <c r="BX71" s="1"/>
  <c r="BU71"/>
  <c r="BT71"/>
  <c r="BS71"/>
  <c r="BP71"/>
  <c r="BO71"/>
  <c r="BL71"/>
  <c r="BK71"/>
  <c r="BH71"/>
  <c r="BG71"/>
  <c r="BD71"/>
  <c r="BC71"/>
  <c r="AZ71"/>
  <c r="AY71"/>
  <c r="AV71"/>
  <c r="AU71"/>
  <c r="AR71"/>
  <c r="AQ71"/>
  <c r="AN71"/>
  <c r="AM71"/>
  <c r="AH71" s="1"/>
  <c r="AG71"/>
  <c r="AF71"/>
  <c r="AE71"/>
  <c r="AB71"/>
  <c r="Y71"/>
  <c r="X71"/>
  <c r="U71"/>
  <c r="T71"/>
  <c r="C71"/>
  <c r="BV70"/>
  <c r="BW70" s="1"/>
  <c r="BU70"/>
  <c r="BT70"/>
  <c r="BS70"/>
  <c r="BP70"/>
  <c r="BO70"/>
  <c r="BL70"/>
  <c r="BK70"/>
  <c r="BH70"/>
  <c r="BG70"/>
  <c r="BD70"/>
  <c r="BC70"/>
  <c r="AZ70"/>
  <c r="AY70"/>
  <c r="AV70"/>
  <c r="AU70"/>
  <c r="AR70"/>
  <c r="AQ70"/>
  <c r="AN70"/>
  <c r="AM70"/>
  <c r="AF70"/>
  <c r="AE70"/>
  <c r="AB70"/>
  <c r="Y70"/>
  <c r="X70"/>
  <c r="U70"/>
  <c r="T70"/>
  <c r="C70"/>
  <c r="BX69"/>
  <c r="BV69"/>
  <c r="BY69" s="1"/>
  <c r="BU69"/>
  <c r="BT69"/>
  <c r="BS69"/>
  <c r="BP69"/>
  <c r="BO69"/>
  <c r="BL69"/>
  <c r="BK69"/>
  <c r="BH69"/>
  <c r="BG69"/>
  <c r="BD69"/>
  <c r="BC69"/>
  <c r="AZ69"/>
  <c r="AY69"/>
  <c r="AV69"/>
  <c r="AU69"/>
  <c r="AR69"/>
  <c r="AQ69"/>
  <c r="AN69"/>
  <c r="AM69"/>
  <c r="AF69"/>
  <c r="AE69"/>
  <c r="AB69"/>
  <c r="Y69"/>
  <c r="X69"/>
  <c r="U69"/>
  <c r="T69"/>
  <c r="M69"/>
  <c r="AG69" s="1"/>
  <c r="C69"/>
  <c r="CB68"/>
  <c r="BX68"/>
  <c r="BW68"/>
  <c r="BV68"/>
  <c r="BY68" s="1"/>
  <c r="BU68"/>
  <c r="BT68"/>
  <c r="BS68"/>
  <c r="BP68"/>
  <c r="BO68"/>
  <c r="BL68"/>
  <c r="BK68"/>
  <c r="BH68"/>
  <c r="BG68"/>
  <c r="BD68"/>
  <c r="BC68"/>
  <c r="AZ68"/>
  <c r="AY68"/>
  <c r="AV68"/>
  <c r="AU68"/>
  <c r="AR68"/>
  <c r="AQ68"/>
  <c r="AN68"/>
  <c r="AM68"/>
  <c r="AH68" s="1"/>
  <c r="AG68"/>
  <c r="AF68"/>
  <c r="AE68"/>
  <c r="AB68"/>
  <c r="Y68"/>
  <c r="X68"/>
  <c r="U68"/>
  <c r="T68"/>
  <c r="P68"/>
  <c r="C68"/>
  <c r="CB67"/>
  <c r="BV67"/>
  <c r="BW67" s="1"/>
  <c r="BU67"/>
  <c r="BT67"/>
  <c r="BS67"/>
  <c r="BP67"/>
  <c r="BO67"/>
  <c r="BL67"/>
  <c r="BK67"/>
  <c r="BH67"/>
  <c r="BG67"/>
  <c r="BD67"/>
  <c r="BC67"/>
  <c r="AZ67"/>
  <c r="AY67"/>
  <c r="AV67"/>
  <c r="AU67"/>
  <c r="AR67"/>
  <c r="AQ67"/>
  <c r="AN67"/>
  <c r="AM67"/>
  <c r="AG67"/>
  <c r="AF67"/>
  <c r="AE67"/>
  <c r="AB67"/>
  <c r="Y67"/>
  <c r="X67"/>
  <c r="U67"/>
  <c r="T67"/>
  <c r="P67"/>
  <c r="C67"/>
  <c r="CB66"/>
  <c r="BY66"/>
  <c r="BW66"/>
  <c r="BV66"/>
  <c r="BX66" s="1"/>
  <c r="BU66"/>
  <c r="BT66"/>
  <c r="BS66"/>
  <c r="BP66"/>
  <c r="BO66"/>
  <c r="BL66"/>
  <c r="BK66"/>
  <c r="BH66"/>
  <c r="BG66"/>
  <c r="BD66"/>
  <c r="BC66"/>
  <c r="AZ66"/>
  <c r="AY66"/>
  <c r="AV66"/>
  <c r="AU66"/>
  <c r="AR66"/>
  <c r="AQ66"/>
  <c r="AN66"/>
  <c r="AM66"/>
  <c r="AH66" s="1"/>
  <c r="AG66"/>
  <c r="AF66"/>
  <c r="AE66"/>
  <c r="AB66"/>
  <c r="Y66"/>
  <c r="X66"/>
  <c r="U66"/>
  <c r="T66"/>
  <c r="C66"/>
  <c r="CB65"/>
  <c r="BY65"/>
  <c r="BX65"/>
  <c r="BV65"/>
  <c r="BW65" s="1"/>
  <c r="BU65"/>
  <c r="BT65"/>
  <c r="BS65"/>
  <c r="BP65"/>
  <c r="BO65"/>
  <c r="BL65"/>
  <c r="BK65"/>
  <c r="BH65"/>
  <c r="BG65"/>
  <c r="BD65"/>
  <c r="BC65"/>
  <c r="AZ65"/>
  <c r="AY65"/>
  <c r="AV65"/>
  <c r="AU65"/>
  <c r="AR65"/>
  <c r="AQ65"/>
  <c r="AN65"/>
  <c r="AM65"/>
  <c r="AG65"/>
  <c r="AF65"/>
  <c r="AE65"/>
  <c r="AB65"/>
  <c r="Y65"/>
  <c r="X65"/>
  <c r="U65"/>
  <c r="T65"/>
  <c r="P65"/>
  <c r="C65"/>
  <c r="CB64"/>
  <c r="BV64"/>
  <c r="BX64" s="1"/>
  <c r="BU64"/>
  <c r="BT64"/>
  <c r="BS64"/>
  <c r="BP64"/>
  <c r="BO64"/>
  <c r="BL64"/>
  <c r="BK64"/>
  <c r="BH64"/>
  <c r="BG64"/>
  <c r="BD64"/>
  <c r="BC64"/>
  <c r="AZ64"/>
  <c r="AY64"/>
  <c r="AV64"/>
  <c r="AU64"/>
  <c r="AR64"/>
  <c r="AQ64"/>
  <c r="AN64"/>
  <c r="AM64"/>
  <c r="AG64"/>
  <c r="AF64"/>
  <c r="AE64"/>
  <c r="AB64"/>
  <c r="Y64"/>
  <c r="X64"/>
  <c r="U64"/>
  <c r="T64"/>
  <c r="C64"/>
  <c r="CB63"/>
  <c r="BV63"/>
  <c r="BW63" s="1"/>
  <c r="BU63"/>
  <c r="BT63"/>
  <c r="BS63"/>
  <c r="BP63"/>
  <c r="BO63"/>
  <c r="BL63"/>
  <c r="BK63"/>
  <c r="BH63"/>
  <c r="BG63"/>
  <c r="BD63"/>
  <c r="BC63"/>
  <c r="AZ63"/>
  <c r="AY63"/>
  <c r="AV63"/>
  <c r="AU63"/>
  <c r="AR63"/>
  <c r="AQ63"/>
  <c r="AN63"/>
  <c r="AM63"/>
  <c r="AG63"/>
  <c r="AF63"/>
  <c r="AE63"/>
  <c r="AB63"/>
  <c r="Y63"/>
  <c r="X63"/>
  <c r="U63"/>
  <c r="T63"/>
  <c r="C63"/>
  <c r="CI62"/>
  <c r="CI63" s="1"/>
  <c r="CH62"/>
  <c r="CJ62" s="1"/>
  <c r="CG62"/>
  <c r="CB62"/>
  <c r="BV62"/>
  <c r="BY62" s="1"/>
  <c r="BU62"/>
  <c r="BT62"/>
  <c r="BS62"/>
  <c r="BP62"/>
  <c r="BO62"/>
  <c r="BL62"/>
  <c r="BK62"/>
  <c r="BH62"/>
  <c r="BG62"/>
  <c r="BD62"/>
  <c r="BC62"/>
  <c r="AZ62"/>
  <c r="AY62"/>
  <c r="AV62"/>
  <c r="AU62"/>
  <c r="AR62"/>
  <c r="AQ62"/>
  <c r="AN62"/>
  <c r="AM62"/>
  <c r="AG62"/>
  <c r="AF62"/>
  <c r="AE62"/>
  <c r="AB62"/>
  <c r="Y62"/>
  <c r="X62"/>
  <c r="U62"/>
  <c r="T62"/>
  <c r="P62"/>
  <c r="C62"/>
  <c r="CB61"/>
  <c r="BV61"/>
  <c r="BX61" s="1"/>
  <c r="BU61"/>
  <c r="BT61"/>
  <c r="BS61"/>
  <c r="BP61"/>
  <c r="BO61"/>
  <c r="BL61"/>
  <c r="BK61"/>
  <c r="BH61"/>
  <c r="BG61"/>
  <c r="BD61"/>
  <c r="BC61"/>
  <c r="AZ61"/>
  <c r="AY61"/>
  <c r="AV61"/>
  <c r="AU61"/>
  <c r="AR61"/>
  <c r="AQ61"/>
  <c r="AN61"/>
  <c r="AM61"/>
  <c r="AG61"/>
  <c r="AF61"/>
  <c r="AE61"/>
  <c r="AB61"/>
  <c r="Y61"/>
  <c r="X61"/>
  <c r="U61"/>
  <c r="T61"/>
  <c r="C61"/>
  <c r="CH60"/>
  <c r="CB60"/>
  <c r="BX60"/>
  <c r="BV60"/>
  <c r="BW60" s="1"/>
  <c r="BU60"/>
  <c r="BT60"/>
  <c r="BS60"/>
  <c r="BP60"/>
  <c r="BO60"/>
  <c r="BL60"/>
  <c r="BK60"/>
  <c r="BH60"/>
  <c r="BG60"/>
  <c r="BD60"/>
  <c r="BC60"/>
  <c r="AZ60"/>
  <c r="AY60"/>
  <c r="AV60"/>
  <c r="AU60"/>
  <c r="AR60"/>
  <c r="AQ60"/>
  <c r="AN60"/>
  <c r="AM60"/>
  <c r="AG60"/>
  <c r="AF60"/>
  <c r="AE60"/>
  <c r="AB60"/>
  <c r="Y60"/>
  <c r="X60"/>
  <c r="U60"/>
  <c r="T60"/>
  <c r="C60"/>
  <c r="CB59"/>
  <c r="BV59"/>
  <c r="BW59" s="1"/>
  <c r="BU59"/>
  <c r="BT59"/>
  <c r="BS59"/>
  <c r="BP59"/>
  <c r="BO59"/>
  <c r="BL59"/>
  <c r="BK59"/>
  <c r="BH59"/>
  <c r="BG59"/>
  <c r="BD59"/>
  <c r="BC59"/>
  <c r="AZ59"/>
  <c r="AY59"/>
  <c r="AV59"/>
  <c r="AU59"/>
  <c r="AR59"/>
  <c r="AQ59"/>
  <c r="AN59"/>
  <c r="AM59"/>
  <c r="AG59"/>
  <c r="AF59"/>
  <c r="AE59"/>
  <c r="AB59"/>
  <c r="Y59"/>
  <c r="X59"/>
  <c r="U59"/>
  <c r="T59"/>
  <c r="P59"/>
  <c r="C59"/>
  <c r="CB58"/>
  <c r="BV58"/>
  <c r="BW58" s="1"/>
  <c r="BU58"/>
  <c r="BT58"/>
  <c r="BS58"/>
  <c r="BP58"/>
  <c r="BO58"/>
  <c r="BL58"/>
  <c r="BK58"/>
  <c r="BH58"/>
  <c r="BG58"/>
  <c r="BD58"/>
  <c r="BC58"/>
  <c r="AZ58"/>
  <c r="AY58"/>
  <c r="AV58"/>
  <c r="AU58"/>
  <c r="AR58"/>
  <c r="AQ58"/>
  <c r="AN58"/>
  <c r="AM58"/>
  <c r="AG58"/>
  <c r="AF58"/>
  <c r="AE58"/>
  <c r="AB58"/>
  <c r="Y58"/>
  <c r="X58"/>
  <c r="U58"/>
  <c r="T58"/>
  <c r="C58"/>
  <c r="CB57"/>
  <c r="BV57"/>
  <c r="BY57" s="1"/>
  <c r="BU57"/>
  <c r="BT57"/>
  <c r="BS57"/>
  <c r="BP57"/>
  <c r="BO57"/>
  <c r="BL57"/>
  <c r="BK57"/>
  <c r="BH57"/>
  <c r="BG57"/>
  <c r="BD57"/>
  <c r="BC57"/>
  <c r="AZ57"/>
  <c r="AY57"/>
  <c r="AV57"/>
  <c r="AU57"/>
  <c r="AR57"/>
  <c r="AQ57"/>
  <c r="AN57"/>
  <c r="AM57"/>
  <c r="AG57"/>
  <c r="AF57"/>
  <c r="AE57"/>
  <c r="AB57"/>
  <c r="Y57"/>
  <c r="X57"/>
  <c r="U57"/>
  <c r="T57"/>
  <c r="C57"/>
  <c r="CB56"/>
  <c r="BV56"/>
  <c r="BW56" s="1"/>
  <c r="BU56"/>
  <c r="BT56"/>
  <c r="BS56"/>
  <c r="BP56"/>
  <c r="BO56"/>
  <c r="BL56"/>
  <c r="BK56"/>
  <c r="BH56"/>
  <c r="BG56"/>
  <c r="BD56"/>
  <c r="BC56"/>
  <c r="AZ56"/>
  <c r="AY56"/>
  <c r="AV56"/>
  <c r="AU56"/>
  <c r="AR56"/>
  <c r="AQ56"/>
  <c r="AN56"/>
  <c r="AM56"/>
  <c r="AG56"/>
  <c r="AF56"/>
  <c r="AE56"/>
  <c r="AB56"/>
  <c r="Y56"/>
  <c r="X56"/>
  <c r="U56"/>
  <c r="T56"/>
  <c r="C56"/>
  <c r="CB55"/>
  <c r="BV55"/>
  <c r="BY55" s="1"/>
  <c r="BU55"/>
  <c r="BT55"/>
  <c r="BS55"/>
  <c r="BP55"/>
  <c r="BO55"/>
  <c r="BL55"/>
  <c r="BK55"/>
  <c r="BH55"/>
  <c r="BG55"/>
  <c r="BD55"/>
  <c r="BC55"/>
  <c r="AZ55"/>
  <c r="AY55"/>
  <c r="AV55"/>
  <c r="AU55"/>
  <c r="AR55"/>
  <c r="AQ55"/>
  <c r="AN55"/>
  <c r="AM55"/>
  <c r="AG55"/>
  <c r="AF55"/>
  <c r="AE55"/>
  <c r="AB55"/>
  <c r="Y55"/>
  <c r="X55"/>
  <c r="U55"/>
  <c r="T55"/>
  <c r="C55"/>
  <c r="CB54"/>
  <c r="BV54"/>
  <c r="BW54" s="1"/>
  <c r="BU54"/>
  <c r="BT54"/>
  <c r="BS54"/>
  <c r="BP54"/>
  <c r="BO54"/>
  <c r="BL54"/>
  <c r="BK54"/>
  <c r="BH54"/>
  <c r="BG54"/>
  <c r="BD54"/>
  <c r="BC54"/>
  <c r="AZ54"/>
  <c r="AY54"/>
  <c r="AV54"/>
  <c r="AU54"/>
  <c r="AR54"/>
  <c r="AQ54"/>
  <c r="AN54"/>
  <c r="AM54"/>
  <c r="AG54"/>
  <c r="AF54"/>
  <c r="AE54"/>
  <c r="AB54"/>
  <c r="Y54"/>
  <c r="X54"/>
  <c r="U54"/>
  <c r="T54"/>
  <c r="P54"/>
  <c r="C54"/>
  <c r="CB53"/>
  <c r="BY53"/>
  <c r="BV53"/>
  <c r="BX53" s="1"/>
  <c r="BU53"/>
  <c r="BT53"/>
  <c r="BS53"/>
  <c r="BP53"/>
  <c r="BO53"/>
  <c r="BL53"/>
  <c r="BK53"/>
  <c r="BH53"/>
  <c r="BG53"/>
  <c r="BD53"/>
  <c r="BC53"/>
  <c r="AZ53"/>
  <c r="AY53"/>
  <c r="AV53"/>
  <c r="AU53"/>
  <c r="AR53"/>
  <c r="AQ53"/>
  <c r="AN53"/>
  <c r="AM53"/>
  <c r="AG53"/>
  <c r="AF53"/>
  <c r="AE53"/>
  <c r="AB53"/>
  <c r="Y53"/>
  <c r="X53"/>
  <c r="U53"/>
  <c r="T53"/>
  <c r="C53"/>
  <c r="CB52"/>
  <c r="BV52"/>
  <c r="BW52" s="1"/>
  <c r="BU52"/>
  <c r="BT52"/>
  <c r="BS52"/>
  <c r="BP52"/>
  <c r="BO52"/>
  <c r="BL52"/>
  <c r="BK52"/>
  <c r="BH52"/>
  <c r="BG52"/>
  <c r="BD52"/>
  <c r="BC52"/>
  <c r="AZ52"/>
  <c r="AV52"/>
  <c r="AU52"/>
  <c r="AR52"/>
  <c r="AQ52"/>
  <c r="AN52"/>
  <c r="AM52"/>
  <c r="AG52"/>
  <c r="AF52"/>
  <c r="AE52"/>
  <c r="AB52"/>
  <c r="Y52"/>
  <c r="X52"/>
  <c r="U52"/>
  <c r="T52"/>
  <c r="P52"/>
  <c r="C52"/>
  <c r="CB51"/>
  <c r="BV51"/>
  <c r="BX51" s="1"/>
  <c r="BU51"/>
  <c r="BT51"/>
  <c r="BS51"/>
  <c r="BP51"/>
  <c r="BO51"/>
  <c r="BL51"/>
  <c r="BK51"/>
  <c r="BH51"/>
  <c r="BG51"/>
  <c r="BD51"/>
  <c r="BC51"/>
  <c r="AZ51"/>
  <c r="AY51"/>
  <c r="AV51"/>
  <c r="AU51"/>
  <c r="AR51"/>
  <c r="AQ51"/>
  <c r="AN51"/>
  <c r="AM51"/>
  <c r="AG51"/>
  <c r="AF51"/>
  <c r="AE51"/>
  <c r="AB51"/>
  <c r="Y51"/>
  <c r="X51"/>
  <c r="U51"/>
  <c r="T51"/>
  <c r="C51"/>
  <c r="CB50"/>
  <c r="BW50"/>
  <c r="BV50"/>
  <c r="BX50" s="1"/>
  <c r="BU50"/>
  <c r="BT50"/>
  <c r="BS50"/>
  <c r="BP50"/>
  <c r="BO50"/>
  <c r="BL50"/>
  <c r="BK50"/>
  <c r="BH50"/>
  <c r="BG50"/>
  <c r="BD50"/>
  <c r="BC50"/>
  <c r="AZ50"/>
  <c r="AY50"/>
  <c r="AV50"/>
  <c r="AU50"/>
  <c r="AR50"/>
  <c r="AQ50"/>
  <c r="AN50"/>
  <c r="AM50"/>
  <c r="AH50" s="1"/>
  <c r="AG50"/>
  <c r="AF50"/>
  <c r="AE50"/>
  <c r="AB50"/>
  <c r="Y50"/>
  <c r="X50"/>
  <c r="U50"/>
  <c r="T50"/>
  <c r="C50"/>
  <c r="CB49"/>
  <c r="BV49"/>
  <c r="BX49" s="1"/>
  <c r="BU49"/>
  <c r="BT49"/>
  <c r="BS49"/>
  <c r="BP49"/>
  <c r="BO49"/>
  <c r="BL49"/>
  <c r="BK49"/>
  <c r="BH49"/>
  <c r="BG49"/>
  <c r="BD49"/>
  <c r="BC49"/>
  <c r="AZ49"/>
  <c r="AY49"/>
  <c r="AV49"/>
  <c r="AU49"/>
  <c r="AR49"/>
  <c r="AQ49"/>
  <c r="AN49"/>
  <c r="AM49"/>
  <c r="AG49"/>
  <c r="AF49"/>
  <c r="AE49"/>
  <c r="AB49"/>
  <c r="Y49"/>
  <c r="X49"/>
  <c r="U49"/>
  <c r="T49"/>
  <c r="P49"/>
  <c r="C49"/>
  <c r="CB48"/>
  <c r="BV48"/>
  <c r="BY48" s="1"/>
  <c r="BU48"/>
  <c r="BT48"/>
  <c r="BS48"/>
  <c r="BP48"/>
  <c r="BO48"/>
  <c r="BL48"/>
  <c r="BK48"/>
  <c r="BH48"/>
  <c r="BG48"/>
  <c r="BD48"/>
  <c r="BC48"/>
  <c r="AZ48"/>
  <c r="AY48"/>
  <c r="AV48"/>
  <c r="AU48"/>
  <c r="AR48"/>
  <c r="AQ48"/>
  <c r="AN48"/>
  <c r="AM48"/>
  <c r="AG48"/>
  <c r="AF48"/>
  <c r="AE48"/>
  <c r="AB48"/>
  <c r="Y48"/>
  <c r="X48"/>
  <c r="U48"/>
  <c r="T48"/>
  <c r="C48"/>
  <c r="CB47"/>
  <c r="BV47"/>
  <c r="BW47" s="1"/>
  <c r="BU47"/>
  <c r="BT47"/>
  <c r="BS47"/>
  <c r="BP47"/>
  <c r="BO47"/>
  <c r="BL47"/>
  <c r="BK47"/>
  <c r="BH47"/>
  <c r="BG47"/>
  <c r="BD47"/>
  <c r="BC47"/>
  <c r="AZ47"/>
  <c r="AY47"/>
  <c r="AV47"/>
  <c r="AU47"/>
  <c r="AR47"/>
  <c r="AQ47"/>
  <c r="AN47"/>
  <c r="AM47"/>
  <c r="AG47"/>
  <c r="AF47"/>
  <c r="AE47"/>
  <c r="AB47"/>
  <c r="Y47"/>
  <c r="X47"/>
  <c r="U47"/>
  <c r="T47"/>
  <c r="C47"/>
  <c r="CB46"/>
  <c r="BV46"/>
  <c r="BW46" s="1"/>
  <c r="BU46"/>
  <c r="BT46"/>
  <c r="BS46"/>
  <c r="BP46"/>
  <c r="BO46"/>
  <c r="BL46"/>
  <c r="BK46"/>
  <c r="BH46"/>
  <c r="BG46"/>
  <c r="BD46"/>
  <c r="BC46"/>
  <c r="AZ46"/>
  <c r="AY46"/>
  <c r="AV46"/>
  <c r="AU46"/>
  <c r="AR46"/>
  <c r="AQ46"/>
  <c r="AN46"/>
  <c r="AM46"/>
  <c r="AG46"/>
  <c r="AF46"/>
  <c r="AE46"/>
  <c r="AB46"/>
  <c r="Y46"/>
  <c r="X46"/>
  <c r="U46"/>
  <c r="T46"/>
  <c r="C46"/>
  <c r="CI45"/>
  <c r="CL45" s="1"/>
  <c r="CH45"/>
  <c r="CG45"/>
  <c r="CB45"/>
  <c r="BY45"/>
  <c r="BV45"/>
  <c r="BX45" s="1"/>
  <c r="BU45"/>
  <c r="BT45"/>
  <c r="BS45"/>
  <c r="BP45"/>
  <c r="BO45"/>
  <c r="BL45"/>
  <c r="BK45"/>
  <c r="BH45"/>
  <c r="BG45"/>
  <c r="BD45"/>
  <c r="BC45"/>
  <c r="AZ45"/>
  <c r="AY45"/>
  <c r="AV45"/>
  <c r="AU45"/>
  <c r="AR45"/>
  <c r="AQ45"/>
  <c r="AN45"/>
  <c r="AM45"/>
  <c r="AG45"/>
  <c r="AF45"/>
  <c r="AE45"/>
  <c r="AB45"/>
  <c r="Y45"/>
  <c r="X45"/>
  <c r="U45"/>
  <c r="T45"/>
  <c r="P45"/>
  <c r="C45"/>
  <c r="CB44"/>
  <c r="BW44"/>
  <c r="BV44"/>
  <c r="BX44" s="1"/>
  <c r="BU44"/>
  <c r="BT44"/>
  <c r="BS44"/>
  <c r="BP44"/>
  <c r="BO44"/>
  <c r="BL44"/>
  <c r="BK44"/>
  <c r="BH44"/>
  <c r="BG44"/>
  <c r="BD44"/>
  <c r="BC44"/>
  <c r="AZ44"/>
  <c r="AY44"/>
  <c r="AV44"/>
  <c r="AU44"/>
  <c r="AR44"/>
  <c r="AQ44"/>
  <c r="AN44"/>
  <c r="AM44"/>
  <c r="AH44" s="1"/>
  <c r="AG44"/>
  <c r="AF44"/>
  <c r="AE44"/>
  <c r="AB44"/>
  <c r="Y44"/>
  <c r="X44"/>
  <c r="U44"/>
  <c r="T44"/>
  <c r="C44"/>
  <c r="CB43"/>
  <c r="BW43"/>
  <c r="BV43"/>
  <c r="BX43" s="1"/>
  <c r="BU43"/>
  <c r="BT43"/>
  <c r="BS43"/>
  <c r="BP43"/>
  <c r="BO43"/>
  <c r="BL43"/>
  <c r="BK43"/>
  <c r="BH43"/>
  <c r="BG43"/>
  <c r="BD43"/>
  <c r="BC43"/>
  <c r="AZ43"/>
  <c r="AY43"/>
  <c r="AV43"/>
  <c r="AU43"/>
  <c r="AR43"/>
  <c r="AQ43"/>
  <c r="AN43"/>
  <c r="AM43"/>
  <c r="AH43" s="1"/>
  <c r="AG43"/>
  <c r="AF43"/>
  <c r="AE43"/>
  <c r="AB43"/>
  <c r="Y43"/>
  <c r="X43"/>
  <c r="U43"/>
  <c r="T43"/>
  <c r="P43"/>
  <c r="C43"/>
  <c r="CB42"/>
  <c r="BX42"/>
  <c r="BV42"/>
  <c r="BY42" s="1"/>
  <c r="BU42"/>
  <c r="BT42"/>
  <c r="BS42"/>
  <c r="BP42"/>
  <c r="BO42"/>
  <c r="BL42"/>
  <c r="BK42"/>
  <c r="BH42"/>
  <c r="BG42"/>
  <c r="BD42"/>
  <c r="BC42"/>
  <c r="AZ42"/>
  <c r="AY42"/>
  <c r="AV42"/>
  <c r="AU42"/>
  <c r="AR42"/>
  <c r="AQ42"/>
  <c r="AN42"/>
  <c r="AM42"/>
  <c r="AG42"/>
  <c r="AF42"/>
  <c r="AE42"/>
  <c r="AB42"/>
  <c r="Y42"/>
  <c r="X42"/>
  <c r="U42"/>
  <c r="T42"/>
  <c r="P42"/>
  <c r="C42"/>
  <c r="CB41"/>
  <c r="BY41"/>
  <c r="BX41"/>
  <c r="BV41"/>
  <c r="BW41" s="1"/>
  <c r="BU41"/>
  <c r="BT41"/>
  <c r="BS41"/>
  <c r="BP41"/>
  <c r="BO41"/>
  <c r="BL41"/>
  <c r="BK41"/>
  <c r="BH41"/>
  <c r="BG41"/>
  <c r="BD41"/>
  <c r="BC41"/>
  <c r="AZ41"/>
  <c r="AY41"/>
  <c r="AV41"/>
  <c r="AU41"/>
  <c r="AR41"/>
  <c r="AQ41"/>
  <c r="AN41"/>
  <c r="AM41"/>
  <c r="AG41"/>
  <c r="AF41"/>
  <c r="AE41"/>
  <c r="AB41"/>
  <c r="Y41"/>
  <c r="X41"/>
  <c r="U41"/>
  <c r="T41"/>
  <c r="C41"/>
  <c r="CB40"/>
  <c r="BY40"/>
  <c r="BV40"/>
  <c r="BX40" s="1"/>
  <c r="BU40"/>
  <c r="BT40"/>
  <c r="BS40"/>
  <c r="BP40"/>
  <c r="BO40"/>
  <c r="BL40"/>
  <c r="BK40"/>
  <c r="BH40"/>
  <c r="BG40"/>
  <c r="BD40"/>
  <c r="BC40"/>
  <c r="AZ40"/>
  <c r="AY40"/>
  <c r="AV40"/>
  <c r="AU40"/>
  <c r="AR40"/>
  <c r="AQ40"/>
  <c r="AN40"/>
  <c r="AM40"/>
  <c r="AG40"/>
  <c r="AF40"/>
  <c r="AE40"/>
  <c r="AB40"/>
  <c r="Y40"/>
  <c r="X40"/>
  <c r="U40"/>
  <c r="T40"/>
  <c r="C40"/>
  <c r="CB39"/>
  <c r="BV39"/>
  <c r="BW39" s="1"/>
  <c r="BU39"/>
  <c r="BT39"/>
  <c r="BS39"/>
  <c r="BP39"/>
  <c r="BO39"/>
  <c r="BL39"/>
  <c r="BK39"/>
  <c r="BH39"/>
  <c r="BG39"/>
  <c r="BD39"/>
  <c r="BC39"/>
  <c r="AZ39"/>
  <c r="AY39"/>
  <c r="AV39"/>
  <c r="AU39"/>
  <c r="AR39"/>
  <c r="AQ39"/>
  <c r="AN39"/>
  <c r="AM39"/>
  <c r="AG39"/>
  <c r="AF39"/>
  <c r="AE39"/>
  <c r="AB39"/>
  <c r="Y39"/>
  <c r="X39"/>
  <c r="U39"/>
  <c r="T39"/>
  <c r="C39"/>
  <c r="CB38"/>
  <c r="BV38"/>
  <c r="BX38" s="1"/>
  <c r="BU38"/>
  <c r="BT38"/>
  <c r="BS38"/>
  <c r="BP38"/>
  <c r="BO38"/>
  <c r="BL38"/>
  <c r="BK38"/>
  <c r="BH38"/>
  <c r="BG38"/>
  <c r="BD38"/>
  <c r="BC38"/>
  <c r="AZ38"/>
  <c r="AY38"/>
  <c r="AV38"/>
  <c r="AU38"/>
  <c r="AR38"/>
  <c r="AQ38"/>
  <c r="AN38"/>
  <c r="AM38"/>
  <c r="AG38"/>
  <c r="AF38"/>
  <c r="AE38"/>
  <c r="AB38"/>
  <c r="Y38"/>
  <c r="X38"/>
  <c r="U38"/>
  <c r="T38"/>
  <c r="C38"/>
  <c r="CB37"/>
  <c r="BV37"/>
  <c r="BX37" s="1"/>
  <c r="BU37"/>
  <c r="BT37"/>
  <c r="BS37"/>
  <c r="BP37"/>
  <c r="BO37"/>
  <c r="BL37"/>
  <c r="BK37"/>
  <c r="BH37"/>
  <c r="BG37"/>
  <c r="BD37"/>
  <c r="BC37"/>
  <c r="AZ37"/>
  <c r="AY37"/>
  <c r="AV37"/>
  <c r="AU37"/>
  <c r="AR37"/>
  <c r="AQ37"/>
  <c r="AN37"/>
  <c r="AM37"/>
  <c r="AG37"/>
  <c r="AF37"/>
  <c r="AE37"/>
  <c r="AB37"/>
  <c r="Y37"/>
  <c r="X37"/>
  <c r="U37"/>
  <c r="T37"/>
  <c r="P37"/>
  <c r="C37"/>
  <c r="CB36"/>
  <c r="BV36"/>
  <c r="BW36" s="1"/>
  <c r="BU36"/>
  <c r="BT36"/>
  <c r="BS36"/>
  <c r="BP36"/>
  <c r="BO36"/>
  <c r="BL36"/>
  <c r="BK36"/>
  <c r="BH36"/>
  <c r="BG36"/>
  <c r="BD36"/>
  <c r="BC36"/>
  <c r="AZ36"/>
  <c r="AY36"/>
  <c r="AV36"/>
  <c r="AU36"/>
  <c r="AR36"/>
  <c r="AQ36"/>
  <c r="AN36"/>
  <c r="AM36"/>
  <c r="AG36"/>
  <c r="AF36"/>
  <c r="AE36"/>
  <c r="AB36"/>
  <c r="Y36"/>
  <c r="X36"/>
  <c r="U36"/>
  <c r="T36"/>
  <c r="C36"/>
  <c r="CB35"/>
  <c r="BV35"/>
  <c r="BY35" s="1"/>
  <c r="BU35"/>
  <c r="BT35"/>
  <c r="BS35"/>
  <c r="BP35"/>
  <c r="BO35"/>
  <c r="BL35"/>
  <c r="BK35"/>
  <c r="BH35"/>
  <c r="BG35"/>
  <c r="BD35"/>
  <c r="BC35"/>
  <c r="AZ35"/>
  <c r="AY35"/>
  <c r="AV35"/>
  <c r="AU35"/>
  <c r="AR35"/>
  <c r="AQ35"/>
  <c r="AN35"/>
  <c r="AM35"/>
  <c r="AG35"/>
  <c r="AF35"/>
  <c r="AE35"/>
  <c r="AB35"/>
  <c r="Y35"/>
  <c r="X35"/>
  <c r="U35"/>
  <c r="T35"/>
  <c r="P35"/>
  <c r="C35"/>
  <c r="CB34"/>
  <c r="BW34"/>
  <c r="BV34"/>
  <c r="BX34" s="1"/>
  <c r="BU34"/>
  <c r="BT34"/>
  <c r="BS34"/>
  <c r="BP34"/>
  <c r="BO34"/>
  <c r="BL34"/>
  <c r="BK34"/>
  <c r="BH34"/>
  <c r="BG34"/>
  <c r="BD34"/>
  <c r="BC34"/>
  <c r="AZ34"/>
  <c r="AY34"/>
  <c r="AV34"/>
  <c r="AU34"/>
  <c r="AR34"/>
  <c r="AQ34"/>
  <c r="AN34"/>
  <c r="AM34"/>
  <c r="AH34" s="1"/>
  <c r="AG34"/>
  <c r="AF34"/>
  <c r="AE34"/>
  <c r="AB34"/>
  <c r="Y34"/>
  <c r="X34"/>
  <c r="U34"/>
  <c r="T34"/>
  <c r="C34"/>
  <c r="CB33"/>
  <c r="BV33"/>
  <c r="BX33" s="1"/>
  <c r="BU33"/>
  <c r="BT33"/>
  <c r="BS33"/>
  <c r="BP33"/>
  <c r="BO33"/>
  <c r="BL33"/>
  <c r="BK33"/>
  <c r="BH33"/>
  <c r="BG33"/>
  <c r="BD33"/>
  <c r="BC33"/>
  <c r="AZ33"/>
  <c r="AY33"/>
  <c r="AV33"/>
  <c r="AU33"/>
  <c r="AR33"/>
  <c r="AQ33"/>
  <c r="AN33"/>
  <c r="AM33"/>
  <c r="AG33"/>
  <c r="AF33"/>
  <c r="AE33"/>
  <c r="AB33"/>
  <c r="Y33"/>
  <c r="X33"/>
  <c r="U33"/>
  <c r="T33"/>
  <c r="C33"/>
  <c r="CB32"/>
  <c r="BW32"/>
  <c r="BV32"/>
  <c r="BX32" s="1"/>
  <c r="BU32"/>
  <c r="BT32"/>
  <c r="BS32"/>
  <c r="BP32"/>
  <c r="BO32"/>
  <c r="BL32"/>
  <c r="BK32"/>
  <c r="BH32"/>
  <c r="BG32"/>
  <c r="BD32"/>
  <c r="BC32"/>
  <c r="AZ32"/>
  <c r="AY32"/>
  <c r="AV32"/>
  <c r="AU32"/>
  <c r="AR32"/>
  <c r="AQ32"/>
  <c r="AN32"/>
  <c r="AM32"/>
  <c r="AH32" s="1"/>
  <c r="AG32"/>
  <c r="AF32"/>
  <c r="AE32"/>
  <c r="AB32"/>
  <c r="Y32"/>
  <c r="X32"/>
  <c r="U32"/>
  <c r="T32"/>
  <c r="P32"/>
  <c r="C32"/>
  <c r="CB31"/>
  <c r="BV31"/>
  <c r="BW31" s="1"/>
  <c r="BU31"/>
  <c r="BT31"/>
  <c r="BS31"/>
  <c r="BP31"/>
  <c r="BO31"/>
  <c r="BL31"/>
  <c r="BK31"/>
  <c r="BH31"/>
  <c r="BG31"/>
  <c r="BD31"/>
  <c r="BC31"/>
  <c r="AZ31"/>
  <c r="AY31"/>
  <c r="AV31"/>
  <c r="AU31"/>
  <c r="AR31"/>
  <c r="AQ31"/>
  <c r="AN31"/>
  <c r="AM31"/>
  <c r="AG31"/>
  <c r="AF31"/>
  <c r="AE31"/>
  <c r="AB31"/>
  <c r="Y31"/>
  <c r="X31"/>
  <c r="U31"/>
  <c r="T31"/>
  <c r="C31"/>
  <c r="CB30"/>
  <c r="BV30"/>
  <c r="BY30" s="1"/>
  <c r="BU30"/>
  <c r="BT30"/>
  <c r="BS30"/>
  <c r="BP30"/>
  <c r="BO30"/>
  <c r="BL30"/>
  <c r="BK30"/>
  <c r="BH30"/>
  <c r="BG30"/>
  <c r="BD30"/>
  <c r="BC30"/>
  <c r="AZ30"/>
  <c r="AY30"/>
  <c r="AV30"/>
  <c r="AU30"/>
  <c r="AR30"/>
  <c r="AQ30"/>
  <c r="AN30"/>
  <c r="AM30"/>
  <c r="AG30"/>
  <c r="AF30"/>
  <c r="AE30"/>
  <c r="AB30"/>
  <c r="Y30"/>
  <c r="X30"/>
  <c r="U30"/>
  <c r="T30"/>
  <c r="P30"/>
  <c r="C30"/>
  <c r="CB29"/>
  <c r="BV29"/>
  <c r="BW29" s="1"/>
  <c r="BU29"/>
  <c r="BT29"/>
  <c r="BS29"/>
  <c r="BP29"/>
  <c r="BO29"/>
  <c r="BL29"/>
  <c r="BK29"/>
  <c r="BH29"/>
  <c r="BG29"/>
  <c r="BD29"/>
  <c r="BC29"/>
  <c r="AZ29"/>
  <c r="AY29"/>
  <c r="AV29"/>
  <c r="AU29"/>
  <c r="AR29"/>
  <c r="AQ29"/>
  <c r="AN29"/>
  <c r="AM29"/>
  <c r="AG29"/>
  <c r="AF29"/>
  <c r="AE29"/>
  <c r="AB29"/>
  <c r="Y29"/>
  <c r="X29"/>
  <c r="U29"/>
  <c r="T29"/>
  <c r="C29"/>
  <c r="CB28"/>
  <c r="BV28"/>
  <c r="BX28" s="1"/>
  <c r="BU28"/>
  <c r="BT28"/>
  <c r="BS28"/>
  <c r="BP28"/>
  <c r="BO28"/>
  <c r="BL28"/>
  <c r="BK28"/>
  <c r="BH28"/>
  <c r="BG28"/>
  <c r="BD28"/>
  <c r="BC28"/>
  <c r="AZ28"/>
  <c r="AY28"/>
  <c r="AV28"/>
  <c r="AU28"/>
  <c r="AR28"/>
  <c r="AQ28"/>
  <c r="AN28"/>
  <c r="AM28"/>
  <c r="AG28"/>
  <c r="AF28"/>
  <c r="AE28"/>
  <c r="AB28"/>
  <c r="Y28"/>
  <c r="X28"/>
  <c r="U28"/>
  <c r="T28"/>
  <c r="P28"/>
  <c r="C28"/>
  <c r="CB27"/>
  <c r="BV27"/>
  <c r="BY27" s="1"/>
  <c r="BU27"/>
  <c r="BT27"/>
  <c r="BS27"/>
  <c r="BP27"/>
  <c r="BO27"/>
  <c r="BL27"/>
  <c r="BK27"/>
  <c r="BH27"/>
  <c r="BG27"/>
  <c r="BD27"/>
  <c r="BC27"/>
  <c r="AZ27"/>
  <c r="AY27"/>
  <c r="AV27"/>
  <c r="AU27"/>
  <c r="AR27"/>
  <c r="AQ27"/>
  <c r="AN27"/>
  <c r="AM27"/>
  <c r="AG27"/>
  <c r="AF27"/>
  <c r="AE27"/>
  <c r="AB27"/>
  <c r="Y27"/>
  <c r="X27"/>
  <c r="U27"/>
  <c r="T27"/>
  <c r="C27"/>
  <c r="CB26"/>
  <c r="BV26"/>
  <c r="BW26" s="1"/>
  <c r="BU26"/>
  <c r="BT26"/>
  <c r="BS26"/>
  <c r="BP26"/>
  <c r="BO26"/>
  <c r="BL26"/>
  <c r="BK26"/>
  <c r="BH26"/>
  <c r="BG26"/>
  <c r="BD26"/>
  <c r="BC26"/>
  <c r="AZ26"/>
  <c r="AY26"/>
  <c r="AV26"/>
  <c r="AU26"/>
  <c r="AR26"/>
  <c r="AQ26"/>
  <c r="AN26"/>
  <c r="AM26"/>
  <c r="AG26"/>
  <c r="AF26"/>
  <c r="AE26"/>
  <c r="AB26"/>
  <c r="Y26"/>
  <c r="X26"/>
  <c r="U26"/>
  <c r="T26"/>
  <c r="P26"/>
  <c r="C26"/>
  <c r="CB25"/>
  <c r="BV25"/>
  <c r="BW25" s="1"/>
  <c r="BU25"/>
  <c r="BT25"/>
  <c r="BS25"/>
  <c r="BP25"/>
  <c r="BO25"/>
  <c r="BL25"/>
  <c r="BK25"/>
  <c r="BH25"/>
  <c r="BG25"/>
  <c r="BD25"/>
  <c r="BC25"/>
  <c r="AZ25"/>
  <c r="AY25"/>
  <c r="AV25"/>
  <c r="AU25"/>
  <c r="AR25"/>
  <c r="AQ25"/>
  <c r="AN25"/>
  <c r="AM25"/>
  <c r="AG25"/>
  <c r="AF25"/>
  <c r="AE25"/>
  <c r="AB25"/>
  <c r="Y25"/>
  <c r="X25"/>
  <c r="U25"/>
  <c r="T25"/>
  <c r="C25"/>
  <c r="CI24"/>
  <c r="CI25" s="1"/>
  <c r="CH24"/>
  <c r="CG24"/>
  <c r="CL24" s="1"/>
  <c r="CB24"/>
  <c r="BV24"/>
  <c r="BW24" s="1"/>
  <c r="BU24"/>
  <c r="BT24"/>
  <c r="BS24"/>
  <c r="BP24"/>
  <c r="BO24"/>
  <c r="BL24"/>
  <c r="BK24"/>
  <c r="BH24"/>
  <c r="BG24"/>
  <c r="BD24"/>
  <c r="BC24"/>
  <c r="AZ24"/>
  <c r="AY24"/>
  <c r="AV24"/>
  <c r="AU24"/>
  <c r="AR24"/>
  <c r="AQ24"/>
  <c r="AN24"/>
  <c r="AM24"/>
  <c r="AG24"/>
  <c r="AF24"/>
  <c r="AE24"/>
  <c r="AB24"/>
  <c r="Y24"/>
  <c r="X24"/>
  <c r="U24"/>
  <c r="T24"/>
  <c r="P24"/>
  <c r="C24"/>
  <c r="CB23"/>
  <c r="BW23"/>
  <c r="BV23"/>
  <c r="BX23" s="1"/>
  <c r="BU23"/>
  <c r="BT23"/>
  <c r="BS23"/>
  <c r="BP23"/>
  <c r="BO23"/>
  <c r="BL23"/>
  <c r="BK23"/>
  <c r="BH23"/>
  <c r="BG23"/>
  <c r="BD23"/>
  <c r="BC23"/>
  <c r="AZ23"/>
  <c r="AY23"/>
  <c r="AV23"/>
  <c r="AU23"/>
  <c r="AR23"/>
  <c r="AQ23"/>
  <c r="AN23"/>
  <c r="AM23"/>
  <c r="AH23" s="1"/>
  <c r="AG23"/>
  <c r="AF23"/>
  <c r="AE23"/>
  <c r="AB23"/>
  <c r="Y23"/>
  <c r="X23"/>
  <c r="U23"/>
  <c r="T23"/>
  <c r="C23"/>
  <c r="CB22"/>
  <c r="BY22"/>
  <c r="BX22"/>
  <c r="BV22"/>
  <c r="BW22" s="1"/>
  <c r="BU22"/>
  <c r="BT22"/>
  <c r="BS22"/>
  <c r="BP22"/>
  <c r="BO22"/>
  <c r="BL22"/>
  <c r="BK22"/>
  <c r="BH22"/>
  <c r="BG22"/>
  <c r="BD22"/>
  <c r="BC22"/>
  <c r="AZ22"/>
  <c r="AY22"/>
  <c r="AV22"/>
  <c r="AU22"/>
  <c r="AR22"/>
  <c r="AQ22"/>
  <c r="AN22"/>
  <c r="AM22"/>
  <c r="AG22"/>
  <c r="AF22"/>
  <c r="AE22"/>
  <c r="AB22"/>
  <c r="Y22"/>
  <c r="X22"/>
  <c r="U22"/>
  <c r="T22"/>
  <c r="C22"/>
  <c r="CB21"/>
  <c r="BW21"/>
  <c r="BV21"/>
  <c r="BX21" s="1"/>
  <c r="BU21"/>
  <c r="BT21"/>
  <c r="BS21"/>
  <c r="BP21"/>
  <c r="BO21"/>
  <c r="BL21"/>
  <c r="BK21"/>
  <c r="BH21"/>
  <c r="BG21"/>
  <c r="BD21"/>
  <c r="BC21"/>
  <c r="AZ21"/>
  <c r="AY21"/>
  <c r="AV21"/>
  <c r="AU21"/>
  <c r="AR21"/>
  <c r="AQ21"/>
  <c r="AN21"/>
  <c r="AM21"/>
  <c r="AH21" s="1"/>
  <c r="AG21"/>
  <c r="AF21"/>
  <c r="AE21"/>
  <c r="AB21"/>
  <c r="Y21"/>
  <c r="X21"/>
  <c r="U21"/>
  <c r="T21"/>
  <c r="C21"/>
  <c r="CB20"/>
  <c r="BX20"/>
  <c r="BV20"/>
  <c r="BW20" s="1"/>
  <c r="BU20"/>
  <c r="BT20"/>
  <c r="BS20"/>
  <c r="BP20"/>
  <c r="BO20"/>
  <c r="BL20"/>
  <c r="BK20"/>
  <c r="BH20"/>
  <c r="BG20"/>
  <c r="BD20"/>
  <c r="BC20"/>
  <c r="AZ20"/>
  <c r="AY20"/>
  <c r="AV20"/>
  <c r="AU20"/>
  <c r="AR20"/>
  <c r="AQ20"/>
  <c r="AN20"/>
  <c r="AM20"/>
  <c r="AG20"/>
  <c r="AF20"/>
  <c r="AE20"/>
  <c r="AB20"/>
  <c r="Y20"/>
  <c r="X20"/>
  <c r="U20"/>
  <c r="T20"/>
  <c r="C20"/>
  <c r="CB19"/>
  <c r="BV19"/>
  <c r="BX19" s="1"/>
  <c r="BU19"/>
  <c r="BT19"/>
  <c r="BS19"/>
  <c r="BP19"/>
  <c r="BO19"/>
  <c r="BL19"/>
  <c r="BK19"/>
  <c r="BH19"/>
  <c r="BG19"/>
  <c r="BD19"/>
  <c r="BC19"/>
  <c r="AZ19"/>
  <c r="AY19"/>
  <c r="AV19"/>
  <c r="AU19"/>
  <c r="AR19"/>
  <c r="AQ19"/>
  <c r="AN19"/>
  <c r="AM19"/>
  <c r="AG19"/>
  <c r="AF19"/>
  <c r="AE19"/>
  <c r="AB19"/>
  <c r="Y19"/>
  <c r="X19"/>
  <c r="U19"/>
  <c r="T19"/>
  <c r="C19"/>
  <c r="CB18"/>
  <c r="BV18"/>
  <c r="BW18" s="1"/>
  <c r="BU18"/>
  <c r="BT18"/>
  <c r="BS18"/>
  <c r="BP18"/>
  <c r="BO18"/>
  <c r="BL18"/>
  <c r="BK18"/>
  <c r="BH18"/>
  <c r="BG18"/>
  <c r="BD18"/>
  <c r="BC18"/>
  <c r="AZ18"/>
  <c r="AY18"/>
  <c r="AV18"/>
  <c r="AU18"/>
  <c r="AR18"/>
  <c r="AQ18"/>
  <c r="AN18"/>
  <c r="AM18"/>
  <c r="AG18"/>
  <c r="AF18"/>
  <c r="AE18"/>
  <c r="AB18"/>
  <c r="Y18"/>
  <c r="X18"/>
  <c r="U18"/>
  <c r="T18"/>
  <c r="C18"/>
  <c r="CB17"/>
  <c r="BW17"/>
  <c r="BV17"/>
  <c r="BX17" s="1"/>
  <c r="BU17"/>
  <c r="BT17"/>
  <c r="BS17"/>
  <c r="BP17"/>
  <c r="BO17"/>
  <c r="BL17"/>
  <c r="BK17"/>
  <c r="BH17"/>
  <c r="BG17"/>
  <c r="BD17"/>
  <c r="BC17"/>
  <c r="AZ17"/>
  <c r="AY17"/>
  <c r="AV17"/>
  <c r="AU17"/>
  <c r="AR17"/>
  <c r="AQ17"/>
  <c r="AN17"/>
  <c r="AM17"/>
  <c r="AH17" s="1"/>
  <c r="AG17"/>
  <c r="AF17"/>
  <c r="AE17"/>
  <c r="AB17"/>
  <c r="Y17"/>
  <c r="X17"/>
  <c r="U17"/>
  <c r="T17"/>
  <c r="C17"/>
  <c r="CB16"/>
  <c r="BV16"/>
  <c r="BW16" s="1"/>
  <c r="BU16"/>
  <c r="BT16"/>
  <c r="BS16"/>
  <c r="BP16"/>
  <c r="BO16"/>
  <c r="BL16"/>
  <c r="BK16"/>
  <c r="BH16"/>
  <c r="BG16"/>
  <c r="BD16"/>
  <c r="BC16"/>
  <c r="AZ16"/>
  <c r="AY16"/>
  <c r="AV16"/>
  <c r="AU16"/>
  <c r="AR16"/>
  <c r="AQ16"/>
  <c r="AN16"/>
  <c r="AM16"/>
  <c r="AG16"/>
  <c r="AF16"/>
  <c r="AE16"/>
  <c r="AB16"/>
  <c r="Y16"/>
  <c r="X16"/>
  <c r="U16"/>
  <c r="T16"/>
  <c r="P16"/>
  <c r="C16"/>
  <c r="CB15"/>
  <c r="BV15"/>
  <c r="BW15" s="1"/>
  <c r="BU15"/>
  <c r="BT15"/>
  <c r="BS15"/>
  <c r="BP15"/>
  <c r="BO15"/>
  <c r="BL15"/>
  <c r="BK15"/>
  <c r="BH15"/>
  <c r="BG15"/>
  <c r="BD15"/>
  <c r="BC15"/>
  <c r="AZ15"/>
  <c r="AY15"/>
  <c r="AV15"/>
  <c r="AU15"/>
  <c r="AR15"/>
  <c r="AQ15"/>
  <c r="AN15"/>
  <c r="AM15"/>
  <c r="AG15"/>
  <c r="AF15"/>
  <c r="AE15"/>
  <c r="AB15"/>
  <c r="Y15"/>
  <c r="X15"/>
  <c r="U15"/>
  <c r="T15"/>
  <c r="P15"/>
  <c r="C15"/>
  <c r="CB14"/>
  <c r="BV14"/>
  <c r="BX14" s="1"/>
  <c r="BU14"/>
  <c r="BT14"/>
  <c r="BS14"/>
  <c r="BP14"/>
  <c r="BO14"/>
  <c r="BL14"/>
  <c r="BK14"/>
  <c r="BH14"/>
  <c r="BG14"/>
  <c r="BD14"/>
  <c r="BC14"/>
  <c r="AZ14"/>
  <c r="AY14"/>
  <c r="AV14"/>
  <c r="AU14"/>
  <c r="AR14"/>
  <c r="AQ14"/>
  <c r="AN14"/>
  <c r="AM14"/>
  <c r="AG14"/>
  <c r="AF14"/>
  <c r="AE14"/>
  <c r="AB14"/>
  <c r="Y14"/>
  <c r="X14"/>
  <c r="U14"/>
  <c r="T14"/>
  <c r="C14"/>
  <c r="CB13"/>
  <c r="BV13"/>
  <c r="BW13" s="1"/>
  <c r="BU13"/>
  <c r="BT13"/>
  <c r="BS13"/>
  <c r="BP13"/>
  <c r="BO13"/>
  <c r="BL13"/>
  <c r="BK13"/>
  <c r="BH13"/>
  <c r="BG13"/>
  <c r="BD13"/>
  <c r="BC13"/>
  <c r="AZ13"/>
  <c r="AY13"/>
  <c r="AV13"/>
  <c r="AU13"/>
  <c r="AR13"/>
  <c r="AQ13"/>
  <c r="AN13"/>
  <c r="AM13"/>
  <c r="AG13"/>
  <c r="AF13"/>
  <c r="AE13"/>
  <c r="AB13"/>
  <c r="Y13"/>
  <c r="X13"/>
  <c r="U13"/>
  <c r="T13"/>
  <c r="P13"/>
  <c r="C13"/>
  <c r="CH12"/>
  <c r="CG12"/>
  <c r="BX12"/>
  <c r="BV12"/>
  <c r="BW12" s="1"/>
  <c r="BU12"/>
  <c r="BT12"/>
  <c r="BS12"/>
  <c r="BP12"/>
  <c r="BO12"/>
  <c r="BL12"/>
  <c r="BK12"/>
  <c r="BH12"/>
  <c r="BG12"/>
  <c r="BD12"/>
  <c r="BC12"/>
  <c r="AZ12"/>
  <c r="AY12"/>
  <c r="AV12"/>
  <c r="AU12"/>
  <c r="AR12"/>
  <c r="AQ12"/>
  <c r="AN12"/>
  <c r="AM12"/>
  <c r="AF12"/>
  <c r="AE12"/>
  <c r="AB12"/>
  <c r="Y12"/>
  <c r="X12"/>
  <c r="S12"/>
  <c r="T12" s="1"/>
  <c r="P12"/>
  <c r="M12"/>
  <c r="CB12" s="1"/>
  <c r="C12"/>
  <c r="BV11"/>
  <c r="BW11" s="1"/>
  <c r="BU11"/>
  <c r="BT11"/>
  <c r="BS11"/>
  <c r="BP11"/>
  <c r="BO11"/>
  <c r="BL11"/>
  <c r="BK11"/>
  <c r="BH11"/>
  <c r="BG11"/>
  <c r="BD11"/>
  <c r="BC11"/>
  <c r="AZ11"/>
  <c r="AY11"/>
  <c r="AV11"/>
  <c r="AU11"/>
  <c r="AR11"/>
  <c r="AQ11"/>
  <c r="AN11"/>
  <c r="AM11"/>
  <c r="AF11"/>
  <c r="AE11"/>
  <c r="AB11"/>
  <c r="Y11"/>
  <c r="X11"/>
  <c r="U11"/>
  <c r="T11" s="1"/>
  <c r="S11"/>
  <c r="C11"/>
  <c r="CB10"/>
  <c r="BX10"/>
  <c r="BV10"/>
  <c r="BW10" s="1"/>
  <c r="BU10"/>
  <c r="BT10"/>
  <c r="BS10"/>
  <c r="BP10"/>
  <c r="BO10"/>
  <c r="BL10"/>
  <c r="BK10"/>
  <c r="BH10"/>
  <c r="BG10"/>
  <c r="BD10"/>
  <c r="BC10"/>
  <c r="AZ10"/>
  <c r="AY10"/>
  <c r="AV10"/>
  <c r="AU10"/>
  <c r="AR10"/>
  <c r="AQ10"/>
  <c r="AN10"/>
  <c r="AM10"/>
  <c r="AG10"/>
  <c r="AF10"/>
  <c r="AE10"/>
  <c r="AB10"/>
  <c r="Y10"/>
  <c r="X10"/>
  <c r="U10"/>
  <c r="T10"/>
  <c r="P10"/>
  <c r="C10"/>
  <c r="BV9"/>
  <c r="BX9" s="1"/>
  <c r="BU9"/>
  <c r="BT9"/>
  <c r="BS9"/>
  <c r="BP9"/>
  <c r="BO9"/>
  <c r="BL9"/>
  <c r="BK9"/>
  <c r="BH9"/>
  <c r="BG9"/>
  <c r="BD9"/>
  <c r="BC9"/>
  <c r="AZ9"/>
  <c r="AY9"/>
  <c r="AV9"/>
  <c r="AU9"/>
  <c r="AR9"/>
  <c r="AQ9"/>
  <c r="AN9"/>
  <c r="AM9"/>
  <c r="AF9"/>
  <c r="AE9"/>
  <c r="AB9"/>
  <c r="Y9"/>
  <c r="X9"/>
  <c r="C9"/>
  <c r="CC8"/>
  <c r="CB8"/>
  <c r="BV8"/>
  <c r="BX8" s="1"/>
  <c r="BU8"/>
  <c r="BT8"/>
  <c r="BS8"/>
  <c r="BP8"/>
  <c r="BO8"/>
  <c r="BL8"/>
  <c r="BK8"/>
  <c r="BH8"/>
  <c r="BG8"/>
  <c r="BD8"/>
  <c r="BC8"/>
  <c r="AZ8"/>
  <c r="AY8"/>
  <c r="AV8"/>
  <c r="AU8"/>
  <c r="AR8"/>
  <c r="AQ8"/>
  <c r="AN8"/>
  <c r="AM8"/>
  <c r="AG8"/>
  <c r="AF8"/>
  <c r="AE8"/>
  <c r="AB8"/>
  <c r="Y8"/>
  <c r="X8"/>
  <c r="S8"/>
  <c r="U8" s="1"/>
  <c r="L8"/>
  <c r="C8"/>
  <c r="CI7"/>
  <c r="CH7"/>
  <c r="CG7"/>
  <c r="CG8" s="1"/>
  <c r="CG9" s="1"/>
  <c r="CB7"/>
  <c r="BV7"/>
  <c r="BX7" s="1"/>
  <c r="BU7"/>
  <c r="BT7"/>
  <c r="BS7"/>
  <c r="BP7"/>
  <c r="BO7"/>
  <c r="BL7"/>
  <c r="BK7"/>
  <c r="BH7"/>
  <c r="BG7"/>
  <c r="BD7"/>
  <c r="BC7"/>
  <c r="AZ7"/>
  <c r="AY7"/>
  <c r="AV7"/>
  <c r="AU7"/>
  <c r="AR7"/>
  <c r="AQ7"/>
  <c r="AN7"/>
  <c r="AM7"/>
  <c r="AH7" s="1"/>
  <c r="AG7"/>
  <c r="AF7"/>
  <c r="AE7"/>
  <c r="AB7"/>
  <c r="Y7"/>
  <c r="X7"/>
  <c r="U7"/>
  <c r="T7"/>
  <c r="P7"/>
  <c r="C7"/>
  <c r="CB6"/>
  <c r="BV6"/>
  <c r="BX6" s="1"/>
  <c r="BU6"/>
  <c r="BT6"/>
  <c r="BS6"/>
  <c r="BP6"/>
  <c r="BO6"/>
  <c r="BL6"/>
  <c r="BK6"/>
  <c r="BH6"/>
  <c r="BG6"/>
  <c r="BD6"/>
  <c r="BC6"/>
  <c r="AZ6"/>
  <c r="AY6"/>
  <c r="AV6"/>
  <c r="AU6"/>
  <c r="AR6"/>
  <c r="AQ6"/>
  <c r="AN6"/>
  <c r="AM6"/>
  <c r="AG6"/>
  <c r="AF6"/>
  <c r="AE6"/>
  <c r="AB6"/>
  <c r="Y6"/>
  <c r="X6"/>
  <c r="U6"/>
  <c r="T6"/>
  <c r="C6"/>
  <c r="CB5"/>
  <c r="BV5"/>
  <c r="BU5"/>
  <c r="AR5"/>
  <c r="AQ5"/>
  <c r="AG5"/>
  <c r="Y5"/>
  <c r="X5"/>
  <c r="U5"/>
  <c r="T5"/>
  <c r="P5"/>
  <c r="C5"/>
  <c r="CB4"/>
  <c r="BV4"/>
  <c r="BW4" s="1"/>
  <c r="BU4"/>
  <c r="BT4"/>
  <c r="BS4"/>
  <c r="BP4"/>
  <c r="BO4"/>
  <c r="BL4"/>
  <c r="BK4"/>
  <c r="BH4"/>
  <c r="BG4"/>
  <c r="BD4"/>
  <c r="BC4"/>
  <c r="AZ4"/>
  <c r="AY4"/>
  <c r="AV4"/>
  <c r="AU4"/>
  <c r="AR4"/>
  <c r="AQ4"/>
  <c r="AN4"/>
  <c r="AM4"/>
  <c r="AG4"/>
  <c r="AF4"/>
  <c r="AE4"/>
  <c r="AB4"/>
  <c r="Y4"/>
  <c r="X4"/>
  <c r="U4"/>
  <c r="T4"/>
  <c r="C4"/>
  <c r="CB3"/>
  <c r="BV3"/>
  <c r="BX3" s="1"/>
  <c r="BU3"/>
  <c r="BT3"/>
  <c r="BS3"/>
  <c r="BP3"/>
  <c r="BO3"/>
  <c r="BL3"/>
  <c r="BK3"/>
  <c r="BH3"/>
  <c r="BG3"/>
  <c r="BD3"/>
  <c r="BC3"/>
  <c r="AZ3"/>
  <c r="AY3"/>
  <c r="AV3"/>
  <c r="AU3"/>
  <c r="AR3"/>
  <c r="AQ3"/>
  <c r="AN3"/>
  <c r="AM3"/>
  <c r="AG3"/>
  <c r="AF3"/>
  <c r="AE3"/>
  <c r="AB3"/>
  <c r="Y3"/>
  <c r="X3"/>
  <c r="U3"/>
  <c r="T3"/>
  <c r="C3"/>
  <c r="A3"/>
  <c r="A4" s="1"/>
  <c r="A5" s="1"/>
  <c r="CI2"/>
  <c r="CH2"/>
  <c r="CG2"/>
  <c r="CE2"/>
  <c r="CD2"/>
  <c r="CB2"/>
  <c r="BV2"/>
  <c r="BW2" s="1"/>
  <c r="BU2"/>
  <c r="BT2"/>
  <c r="BS2"/>
  <c r="BP2"/>
  <c r="BO2"/>
  <c r="BL2"/>
  <c r="BK2"/>
  <c r="BH2"/>
  <c r="BG2"/>
  <c r="BD2"/>
  <c r="BC2"/>
  <c r="AZ2"/>
  <c r="AY2"/>
  <c r="AV2"/>
  <c r="AU2"/>
  <c r="AR2"/>
  <c r="AQ2"/>
  <c r="AN2"/>
  <c r="AM2"/>
  <c r="AG2"/>
  <c r="AF2"/>
  <c r="AE2"/>
  <c r="AB2"/>
  <c r="Y2"/>
  <c r="X2"/>
  <c r="U2"/>
  <c r="T2"/>
  <c r="Q2"/>
  <c r="Q3" s="1"/>
  <c r="P2"/>
  <c r="C2"/>
  <c r="FJ1187" i="2"/>
  <c r="FJ1186"/>
  <c r="FJ1185"/>
  <c r="FJ1184"/>
  <c r="FJ1183"/>
  <c r="FJ1182"/>
  <c r="FJ1181"/>
  <c r="FJ1180"/>
  <c r="FJ1179"/>
  <c r="FJ1178"/>
  <c r="FJ1177"/>
  <c r="FJ1176"/>
  <c r="FJ1175"/>
  <c r="FJ1174"/>
  <c r="FJ1173"/>
  <c r="FJ1172"/>
  <c r="FJ1171"/>
  <c r="FJ1170"/>
  <c r="FJ1169"/>
  <c r="FJ1168"/>
  <c r="FJ1167"/>
  <c r="FJ1166"/>
  <c r="FJ1165"/>
  <c r="FJ1164"/>
  <c r="FJ1163"/>
  <c r="FJ1162"/>
  <c r="FJ1161"/>
  <c r="FJ1160"/>
  <c r="FJ1159"/>
  <c r="FJ1158"/>
  <c r="FJ1157"/>
  <c r="FJ1156"/>
  <c r="FJ1155"/>
  <c r="FJ1154"/>
  <c r="FJ1153"/>
  <c r="FJ1152"/>
  <c r="FJ1151"/>
  <c r="FJ1150"/>
  <c r="FJ1149"/>
  <c r="FJ1148"/>
  <c r="FJ1147"/>
  <c r="FJ1146"/>
  <c r="FJ1145"/>
  <c r="FJ1144"/>
  <c r="FJ1143"/>
  <c r="FJ1142"/>
  <c r="FJ1141"/>
  <c r="FJ1140"/>
  <c r="FJ1139"/>
  <c r="FJ1138"/>
  <c r="FJ1137"/>
  <c r="FJ1136"/>
  <c r="FJ1135"/>
  <c r="FJ1134"/>
  <c r="FJ1133"/>
  <c r="FJ1132"/>
  <c r="FJ1131"/>
  <c r="FJ1130"/>
  <c r="FJ1129"/>
  <c r="FJ1128"/>
  <c r="FJ1127"/>
  <c r="FJ1126"/>
  <c r="FJ1125"/>
  <c r="FJ1124"/>
  <c r="FJ1123"/>
  <c r="FJ1122"/>
  <c r="FJ1121"/>
  <c r="FJ1120"/>
  <c r="FJ1119"/>
  <c r="FJ1118"/>
  <c r="FJ1117"/>
  <c r="FJ1116"/>
  <c r="FJ1115"/>
  <c r="FJ1114"/>
  <c r="FJ1113"/>
  <c r="FJ1112"/>
  <c r="FJ1111"/>
  <c r="FJ1110"/>
  <c r="FJ1109"/>
  <c r="FJ1108"/>
  <c r="BY16" i="3" l="1"/>
  <c r="CK45"/>
  <c r="AH6"/>
  <c r="BW6"/>
  <c r="BW7"/>
  <c r="CL7"/>
  <c r="CI12"/>
  <c r="CL12" s="1"/>
  <c r="BY13"/>
  <c r="BY14"/>
  <c r="BX16"/>
  <c r="BX18"/>
  <c r="BY28"/>
  <c r="BX29"/>
  <c r="BY32"/>
  <c r="BX105"/>
  <c r="BX114"/>
  <c r="BX152"/>
  <c r="BX155"/>
  <c r="AH156"/>
  <c r="BW156"/>
  <c r="BX157"/>
  <c r="BY29"/>
  <c r="AH3"/>
  <c r="BW3"/>
  <c r="CJ7"/>
  <c r="CK7" s="1"/>
  <c r="BW9"/>
  <c r="BX13"/>
  <c r="AH14"/>
  <c r="BW14"/>
  <c r="AH16"/>
  <c r="AH18"/>
  <c r="AH19"/>
  <c r="BW19"/>
  <c r="BY20"/>
  <c r="BX27"/>
  <c r="AH28"/>
  <c r="BW28"/>
  <c r="AH29"/>
  <c r="AH33"/>
  <c r="BW33"/>
  <c r="AH37"/>
  <c r="BW37"/>
  <c r="CJ45"/>
  <c r="BX48"/>
  <c r="AH49"/>
  <c r="BW49"/>
  <c r="BY60"/>
  <c r="BZ60" s="1"/>
  <c r="AH61"/>
  <c r="BW61"/>
  <c r="AH92"/>
  <c r="BW92"/>
  <c r="AH95"/>
  <c r="BW95"/>
  <c r="AH101"/>
  <c r="BW101"/>
  <c r="BX115"/>
  <c r="AH119"/>
  <c r="BW119"/>
  <c r="AH140"/>
  <c r="BW140"/>
  <c r="CL147"/>
  <c r="AH157"/>
  <c r="AH158"/>
  <c r="BW158"/>
  <c r="BY39"/>
  <c r="BY46"/>
  <c r="BY52"/>
  <c r="BY59"/>
  <c r="BZ59" s="1"/>
  <c r="CA59" s="1"/>
  <c r="CJ122"/>
  <c r="CK122" s="1"/>
  <c r="T8"/>
  <c r="U12"/>
  <c r="AH13"/>
  <c r="AH20"/>
  <c r="AH22"/>
  <c r="BY34"/>
  <c r="BX35"/>
  <c r="BY37"/>
  <c r="BY38"/>
  <c r="BX39"/>
  <c r="AH40"/>
  <c r="BW40"/>
  <c r="AH41"/>
  <c r="BY44"/>
  <c r="AH45"/>
  <c r="BW45"/>
  <c r="BX46"/>
  <c r="BY50"/>
  <c r="BY51"/>
  <c r="BX52"/>
  <c r="AH53"/>
  <c r="BW53"/>
  <c r="BX57"/>
  <c r="BX59"/>
  <c r="AH60"/>
  <c r="BY64"/>
  <c r="AH65"/>
  <c r="M70"/>
  <c r="BX75"/>
  <c r="AH76"/>
  <c r="BX76"/>
  <c r="BW76" s="1"/>
  <c r="A87"/>
  <c r="A88" s="1"/>
  <c r="A89" s="1"/>
  <c r="AH89"/>
  <c r="BX89"/>
  <c r="BW89" s="1"/>
  <c r="BX93"/>
  <c r="AH98"/>
  <c r="BW98"/>
  <c r="BX100"/>
  <c r="AH106"/>
  <c r="BW106"/>
  <c r="BX107"/>
  <c r="AH112"/>
  <c r="BW112"/>
  <c r="AH114"/>
  <c r="AH115"/>
  <c r="AH120"/>
  <c r="BW120"/>
  <c r="BX121"/>
  <c r="BX125"/>
  <c r="BX126"/>
  <c r="AH127"/>
  <c r="BW127"/>
  <c r="AH131"/>
  <c r="BW131"/>
  <c r="BX132"/>
  <c r="AH133"/>
  <c r="BW133"/>
  <c r="BX134"/>
  <c r="AH135"/>
  <c r="BW135"/>
  <c r="AH141"/>
  <c r="BW141"/>
  <c r="CJ147"/>
  <c r="CK147" s="1"/>
  <c r="AH152"/>
  <c r="AH153"/>
  <c r="BW153"/>
  <c r="AH159"/>
  <c r="AH160"/>
  <c r="BW160"/>
  <c r="BX161"/>
  <c r="CJ24"/>
  <c r="CK24" s="1"/>
  <c r="CJ80"/>
  <c r="CJ2"/>
  <c r="AH8"/>
  <c r="BW8"/>
  <c r="BX25"/>
  <c r="BX30"/>
  <c r="BY33"/>
  <c r="AH38"/>
  <c r="BW38"/>
  <c r="AH39"/>
  <c r="BY43"/>
  <c r="AH46"/>
  <c r="BY49"/>
  <c r="AH51"/>
  <c r="BW51"/>
  <c r="BX55"/>
  <c r="BX58"/>
  <c r="AH59"/>
  <c r="BY61"/>
  <c r="BX62"/>
  <c r="AH64"/>
  <c r="BW64"/>
  <c r="BX73"/>
  <c r="AH78"/>
  <c r="BW78"/>
  <c r="BY80"/>
  <c r="CL81"/>
  <c r="CK81" s="1"/>
  <c r="BX83"/>
  <c r="BX90"/>
  <c r="BX99"/>
  <c r="AH100"/>
  <c r="CJ100"/>
  <c r="AH102"/>
  <c r="BW102"/>
  <c r="BX108"/>
  <c r="BX109"/>
  <c r="AH113"/>
  <c r="BW113"/>
  <c r="BX122"/>
  <c r="CL122"/>
  <c r="AH125"/>
  <c r="AH126"/>
  <c r="BX128"/>
  <c r="AH132"/>
  <c r="AH134"/>
  <c r="BX136"/>
  <c r="BX142"/>
  <c r="AH147"/>
  <c r="BW147"/>
  <c r="AH161"/>
  <c r="CH149"/>
  <c r="CI150"/>
  <c r="CG10"/>
  <c r="CG11" s="1"/>
  <c r="CG102"/>
  <c r="CG123"/>
  <c r="CJ123" s="1"/>
  <c r="CI123" s="1"/>
  <c r="CL123" s="1"/>
  <c r="CK123" s="1"/>
  <c r="CH124"/>
  <c r="CI102"/>
  <c r="CL101"/>
  <c r="CH25"/>
  <c r="CG25" s="1"/>
  <c r="CL25" s="1"/>
  <c r="CI26"/>
  <c r="P3"/>
  <c r="Q4"/>
  <c r="Q5" s="1"/>
  <c r="CH63"/>
  <c r="CG63" s="1"/>
  <c r="CJ63" s="1"/>
  <c r="CK63" s="1"/>
  <c r="CI64"/>
  <c r="CL2"/>
  <c r="CK2" s="1"/>
  <c r="CI13"/>
  <c r="CI46"/>
  <c r="CA60"/>
  <c r="AG70"/>
  <c r="AH70" s="1"/>
  <c r="CH101"/>
  <c r="CJ101" s="1"/>
  <c r="CG149"/>
  <c r="CF2"/>
  <c r="AH5"/>
  <c r="A6"/>
  <c r="AG12"/>
  <c r="BY24"/>
  <c r="AH25"/>
  <c r="BY26"/>
  <c r="AH27"/>
  <c r="BW27"/>
  <c r="AH30"/>
  <c r="BW30"/>
  <c r="BY31"/>
  <c r="AH35"/>
  <c r="BW35"/>
  <c r="BY36"/>
  <c r="AH42"/>
  <c r="BW42"/>
  <c r="BY47"/>
  <c r="AH48"/>
  <c r="BW48"/>
  <c r="BY54"/>
  <c r="AH55"/>
  <c r="BW55"/>
  <c r="BY56"/>
  <c r="AH57"/>
  <c r="BW57"/>
  <c r="AH58"/>
  <c r="AH62"/>
  <c r="BW62"/>
  <c r="CL62"/>
  <c r="CK62" s="1"/>
  <c r="BY63"/>
  <c r="BY67"/>
  <c r="AH69"/>
  <c r="BW69"/>
  <c r="BY70"/>
  <c r="AH73"/>
  <c r="BW73"/>
  <c r="BY74"/>
  <c r="AH75"/>
  <c r="BW75"/>
  <c r="BY79"/>
  <c r="BY82"/>
  <c r="AH83"/>
  <c r="BW83"/>
  <c r="AH84"/>
  <c r="AH85"/>
  <c r="AH87"/>
  <c r="AH90"/>
  <c r="AH93"/>
  <c r="AH96"/>
  <c r="AH99"/>
  <c r="AH105"/>
  <c r="AH107"/>
  <c r="AH108"/>
  <c r="AH109"/>
  <c r="AH110"/>
  <c r="AH121"/>
  <c r="AH122"/>
  <c r="AH128"/>
  <c r="AH136"/>
  <c r="AH142"/>
  <c r="AH150"/>
  <c r="AH155"/>
  <c r="AH12"/>
  <c r="BX2"/>
  <c r="BX4"/>
  <c r="BX11"/>
  <c r="BX15"/>
  <c r="BX24"/>
  <c r="BX26"/>
  <c r="BX31"/>
  <c r="BX36"/>
  <c r="BX47"/>
  <c r="BX54"/>
  <c r="BX56"/>
  <c r="BX63"/>
  <c r="BX67"/>
  <c r="BX70"/>
  <c r="BX74"/>
  <c r="BY77"/>
  <c r="BX79"/>
  <c r="CL80"/>
  <c r="BX81"/>
  <c r="BX82"/>
  <c r="BY88"/>
  <c r="BX91"/>
  <c r="BX94"/>
  <c r="BX103"/>
  <c r="BX116"/>
  <c r="BX117"/>
  <c r="BX130"/>
  <c r="BX143"/>
  <c r="BX146"/>
  <c r="BX148"/>
  <c r="BX149"/>
  <c r="BX154"/>
  <c r="A7"/>
  <c r="A8" s="1"/>
  <c r="A9" s="1"/>
  <c r="AA2"/>
  <c r="AH2"/>
  <c r="AH4"/>
  <c r="AH15"/>
  <c r="AH24"/>
  <c r="AH26"/>
  <c r="AH31"/>
  <c r="AH36"/>
  <c r="AH47"/>
  <c r="AH52"/>
  <c r="AH54"/>
  <c r="AH56"/>
  <c r="AH63"/>
  <c r="AH67"/>
  <c r="AH74"/>
  <c r="AH77"/>
  <c r="AH79"/>
  <c r="AH81"/>
  <c r="AH82"/>
  <c r="AH88"/>
  <c r="AH91"/>
  <c r="AH94"/>
  <c r="AH103"/>
  <c r="AH116"/>
  <c r="AH117"/>
  <c r="AH130"/>
  <c r="AH143"/>
  <c r="AH146"/>
  <c r="AH148"/>
  <c r="AH149"/>
  <c r="AH154"/>
  <c r="CJ12"/>
  <c r="CK12" s="1"/>
  <c r="CG13"/>
  <c r="AH10"/>
  <c r="DP1107" i="2"/>
  <c r="CK80" i="3" l="1"/>
  <c r="A10"/>
  <c r="A11" s="1"/>
  <c r="A12" s="1"/>
  <c r="A13" s="1"/>
  <c r="A14" s="1"/>
  <c r="A15" s="1"/>
  <c r="A16" s="1"/>
  <c r="A17" s="1"/>
  <c r="A18" s="1"/>
  <c r="A19" s="1"/>
  <c r="A20" s="1"/>
  <c r="A21" s="1"/>
  <c r="A22" s="1"/>
  <c r="A23" s="1"/>
  <c r="A24" s="1"/>
  <c r="A25" s="1"/>
  <c r="A26" s="1"/>
  <c r="A27" s="1"/>
  <c r="A28" s="1"/>
  <c r="A29" s="1"/>
  <c r="A30" s="1"/>
  <c r="A31" s="1"/>
  <c r="A32" s="1"/>
  <c r="A33" s="1"/>
  <c r="A34" s="1"/>
  <c r="A35" s="1"/>
  <c r="A36" s="1"/>
  <c r="A37" s="1"/>
  <c r="A38" s="1"/>
  <c r="A39" s="1"/>
  <c r="A40" s="1"/>
  <c r="A41" s="1"/>
  <c r="A42" s="1"/>
  <c r="A43" s="1"/>
  <c r="A44" s="1"/>
  <c r="A45" s="1"/>
  <c r="A46" s="1"/>
  <c r="A47" s="1"/>
  <c r="A48" s="1"/>
  <c r="A49" s="1"/>
  <c r="A50" s="1"/>
  <c r="A51" s="1"/>
  <c r="A52" s="1"/>
  <c r="A53" s="1"/>
  <c r="A54" s="1"/>
  <c r="A55" s="1"/>
  <c r="A56" s="1"/>
  <c r="A57" s="1"/>
  <c r="A58" s="1"/>
  <c r="A59" s="1"/>
  <c r="A60" s="1"/>
  <c r="A61" s="1"/>
  <c r="A62" s="1"/>
  <c r="A63" s="1"/>
  <c r="A64" s="1"/>
  <c r="A65" s="1"/>
  <c r="A66" s="1"/>
  <c r="A67" s="1"/>
  <c r="A68" s="1"/>
  <c r="A69" s="1"/>
  <c r="A70" s="1"/>
  <c r="A71" s="1"/>
  <c r="A72" s="1"/>
  <c r="A73" s="1"/>
  <c r="A74" s="1"/>
  <c r="A75" s="1"/>
  <c r="A76" s="1"/>
  <c r="A77" s="1"/>
  <c r="A78" s="1"/>
  <c r="A79" s="1"/>
  <c r="A80" s="1"/>
  <c r="A81" s="1"/>
  <c r="A82" s="1"/>
  <c r="A83" s="1"/>
  <c r="A84" s="1"/>
  <c r="A90"/>
  <c r="Z2"/>
  <c r="Z3" s="1"/>
  <c r="AA3"/>
  <c r="AA4" s="1"/>
  <c r="CH64"/>
  <c r="CG64" s="1"/>
  <c r="CL64" s="1"/>
  <c r="CI65"/>
  <c r="CG26"/>
  <c r="CJ25"/>
  <c r="CK25" s="1"/>
  <c r="CG124"/>
  <c r="CH125"/>
  <c r="CH126" s="1"/>
  <c r="CH127" s="1"/>
  <c r="CH128" s="1"/>
  <c r="CH129" s="1"/>
  <c r="CH130" s="1"/>
  <c r="CH131" s="1"/>
  <c r="CH132" s="1"/>
  <c r="CH133" s="1"/>
  <c r="CH134" s="1"/>
  <c r="CH135" s="1"/>
  <c r="CH136" s="1"/>
  <c r="CH137" s="1"/>
  <c r="CH138" s="1"/>
  <c r="CH139" s="1"/>
  <c r="CH140" s="1"/>
  <c r="CH141" s="1"/>
  <c r="CH142" s="1"/>
  <c r="CH143" s="1"/>
  <c r="CH144" s="1"/>
  <c r="CH145" s="1"/>
  <c r="CH146" s="1"/>
  <c r="CH150"/>
  <c r="CI151"/>
  <c r="CL150"/>
  <c r="CG150"/>
  <c r="CJ149"/>
  <c r="CK149" s="1"/>
  <c r="CH13"/>
  <c r="CH14" s="1"/>
  <c r="CH15" s="1"/>
  <c r="CH16" s="1"/>
  <c r="CH17" s="1"/>
  <c r="CH18" s="1"/>
  <c r="CH19" s="1"/>
  <c r="CH20" s="1"/>
  <c r="CH21" s="1"/>
  <c r="CH22" s="1"/>
  <c r="CH23" s="1"/>
  <c r="CI14"/>
  <c r="CI15" s="1"/>
  <c r="CI16" s="1"/>
  <c r="CI17" s="1"/>
  <c r="CI18" s="1"/>
  <c r="CI19" s="1"/>
  <c r="CI20" s="1"/>
  <c r="CI21" s="1"/>
  <c r="CI22" s="1"/>
  <c r="CI23" s="1"/>
  <c r="P4"/>
  <c r="CG103"/>
  <c r="Q6"/>
  <c r="CL63"/>
  <c r="CH102"/>
  <c r="CJ102" s="1"/>
  <c r="CH46"/>
  <c r="CG46" s="1"/>
  <c r="CI47"/>
  <c r="CH26"/>
  <c r="CL26"/>
  <c r="CI27"/>
  <c r="CK101"/>
  <c r="CL149"/>
  <c r="CL13"/>
  <c r="CG14"/>
  <c r="DM1107" i="2"/>
  <c r="DL1107"/>
  <c r="DG1107"/>
  <c r="DF1107"/>
  <c r="DD1107"/>
  <c r="DC1107"/>
  <c r="DA1107"/>
  <c r="CZ1107"/>
  <c r="CX1107"/>
  <c r="CW1107"/>
  <c r="CU1107"/>
  <c r="CT1107"/>
  <c r="CJ13" i="3" l="1"/>
  <c r="CK13" s="1"/>
  <c r="CG47"/>
  <c r="CJ46"/>
  <c r="CK46" s="1"/>
  <c r="CH47"/>
  <c r="CL47"/>
  <c r="CI48"/>
  <c r="Z4"/>
  <c r="AA5"/>
  <c r="P6"/>
  <c r="Q7"/>
  <c r="CH65"/>
  <c r="CI66"/>
  <c r="CH151"/>
  <c r="CI152"/>
  <c r="CG125"/>
  <c r="CJ124"/>
  <c r="CI124" s="1"/>
  <c r="CL124" s="1"/>
  <c r="CK124" s="1"/>
  <c r="CH27"/>
  <c r="CI28"/>
  <c r="CG104"/>
  <c r="CG151"/>
  <c r="CJ150"/>
  <c r="CK150" s="1"/>
  <c r="CG27"/>
  <c r="CL27" s="1"/>
  <c r="CJ26"/>
  <c r="CK26" s="1"/>
  <c r="CJ64"/>
  <c r="CK64" s="1"/>
  <c r="CG65"/>
  <c r="A91"/>
  <c r="CL46"/>
  <c r="CJ14"/>
  <c r="CK14" s="1"/>
  <c r="CG15"/>
  <c r="CL14"/>
  <c r="CA1107" i="2"/>
  <c r="BX1107"/>
  <c r="BS1107"/>
  <c r="BO1107"/>
  <c r="BK1107"/>
  <c r="BL1107" s="1"/>
  <c r="BE1107"/>
  <c r="AZ1107"/>
  <c r="BA1107" s="1"/>
  <c r="AV1107"/>
  <c r="AR1107"/>
  <c r="AS1107" s="1"/>
  <c r="AN1107"/>
  <c r="AI1107"/>
  <c r="AJ1107" s="1"/>
  <c r="AD1107"/>
  <c r="Z1107"/>
  <c r="V1107"/>
  <c r="R1107"/>
  <c r="S1107" s="1"/>
  <c r="D1107"/>
  <c r="DP1106"/>
  <c r="AB1107" l="1"/>
  <c r="AA1107"/>
  <c r="CG152" i="3"/>
  <c r="CJ151"/>
  <c r="CK151" s="1"/>
  <c r="CH28"/>
  <c r="CI29"/>
  <c r="CJ125"/>
  <c r="CI125" s="1"/>
  <c r="CL125" s="1"/>
  <c r="CK125" s="1"/>
  <c r="CG126"/>
  <c r="Z5"/>
  <c r="Z6" s="1"/>
  <c r="AA6"/>
  <c r="AA7" s="1"/>
  <c r="CG66"/>
  <c r="CL66" s="1"/>
  <c r="CJ65"/>
  <c r="CK65" s="1"/>
  <c r="CH48"/>
  <c r="CI49"/>
  <c r="CG48"/>
  <c r="CJ47"/>
  <c r="CK47" s="1"/>
  <c r="T1107" i="2"/>
  <c r="AK1107"/>
  <c r="BB1107"/>
  <c r="CL151" i="3"/>
  <c r="CL65"/>
  <c r="BT1107" i="2"/>
  <c r="BU1107"/>
  <c r="CJ27" i="3"/>
  <c r="CK27" s="1"/>
  <c r="CG28"/>
  <c r="CL28" s="1"/>
  <c r="CH152"/>
  <c r="CI153"/>
  <c r="CH66"/>
  <c r="CI67"/>
  <c r="A92"/>
  <c r="CG105"/>
  <c r="Q8"/>
  <c r="CG16"/>
  <c r="CJ15"/>
  <c r="CK15" s="1"/>
  <c r="CL15"/>
  <c r="CB1107" i="2"/>
  <c r="CC1107"/>
  <c r="AT1107"/>
  <c r="BM1107"/>
  <c r="W1107"/>
  <c r="AE1107"/>
  <c r="AO1107"/>
  <c r="AW1107"/>
  <c r="BF1107"/>
  <c r="BP1107"/>
  <c r="BY1107"/>
  <c r="CD1107"/>
  <c r="AF1107"/>
  <c r="CG1107"/>
  <c r="AX1107"/>
  <c r="CP1107"/>
  <c r="CJ1107"/>
  <c r="CK1107" s="1"/>
  <c r="BZ1107"/>
  <c r="FJ1107"/>
  <c r="X1107"/>
  <c r="AP1107"/>
  <c r="BG1107"/>
  <c r="BQ1107"/>
  <c r="DM1106"/>
  <c r="DL1106"/>
  <c r="DG1106"/>
  <c r="DF1106"/>
  <c r="DD1106"/>
  <c r="DC1106"/>
  <c r="DA1106"/>
  <c r="CZ1106"/>
  <c r="CX1106"/>
  <c r="CW1106"/>
  <c r="CU1106"/>
  <c r="CT1106"/>
  <c r="CA1106"/>
  <c r="BX1106"/>
  <c r="BS1106"/>
  <c r="BO1106"/>
  <c r="BP1106" s="1"/>
  <c r="BK1106"/>
  <c r="BM1106" s="1"/>
  <c r="BL1106" s="1"/>
  <c r="BE1106"/>
  <c r="AZ1106"/>
  <c r="BA1106" s="1"/>
  <c r="AV1106"/>
  <c r="AR1106"/>
  <c r="AS1106" s="1"/>
  <c r="AN1106"/>
  <c r="AI1106"/>
  <c r="AJ1106" s="1"/>
  <c r="AD1106"/>
  <c r="Z1106"/>
  <c r="V1106"/>
  <c r="R1106"/>
  <c r="S1106" s="1"/>
  <c r="D1106"/>
  <c r="DP1105"/>
  <c r="AA1106" l="1"/>
  <c r="AB1106"/>
  <c r="A93" i="3"/>
  <c r="CH153"/>
  <c r="CI154"/>
  <c r="CJ48"/>
  <c r="CK48" s="1"/>
  <c r="CG49"/>
  <c r="CL49" s="1"/>
  <c r="CG153"/>
  <c r="CJ152"/>
  <c r="CK152" s="1"/>
  <c r="CH67"/>
  <c r="CI68"/>
  <c r="Z7"/>
  <c r="AA8"/>
  <c r="P8"/>
  <c r="CG106"/>
  <c r="CG29"/>
  <c r="CJ28"/>
  <c r="CK28" s="1"/>
  <c r="CH49"/>
  <c r="CI50"/>
  <c r="CG67"/>
  <c r="CL67" s="1"/>
  <c r="CJ66"/>
  <c r="CK66" s="1"/>
  <c r="CL152"/>
  <c r="BU1106" i="2"/>
  <c r="BT1106"/>
  <c r="CG127" i="3"/>
  <c r="CJ126"/>
  <c r="CI126" s="1"/>
  <c r="CL126" s="1"/>
  <c r="CK126" s="1"/>
  <c r="CH29"/>
  <c r="CI30"/>
  <c r="CL48"/>
  <c r="CL16"/>
  <c r="CG17"/>
  <c r="CJ16"/>
  <c r="CK16" s="1"/>
  <c r="CB1106" i="2"/>
  <c r="CC1106"/>
  <c r="CD1106"/>
  <c r="CE1106" s="1"/>
  <c r="AT1106"/>
  <c r="T1106"/>
  <c r="AK1106"/>
  <c r="BB1106"/>
  <c r="CL1107"/>
  <c r="CQ1107"/>
  <c r="CR1107"/>
  <c r="CE1107"/>
  <c r="W1106"/>
  <c r="AE1106"/>
  <c r="AO1106"/>
  <c r="AW1106"/>
  <c r="BF1106"/>
  <c r="BY1106"/>
  <c r="CJ1106"/>
  <c r="CF1107"/>
  <c r="CH1107"/>
  <c r="CI1107"/>
  <c r="BZ1106"/>
  <c r="FJ1106"/>
  <c r="X1106"/>
  <c r="AF1106"/>
  <c r="AP1106"/>
  <c r="AX1106"/>
  <c r="BG1106"/>
  <c r="BQ1106"/>
  <c r="CG1106"/>
  <c r="CP1106"/>
  <c r="DM1105"/>
  <c r="DL1105"/>
  <c r="DG1105"/>
  <c r="DF1105"/>
  <c r="DD1105"/>
  <c r="DC1105"/>
  <c r="DA1105"/>
  <c r="CZ1105"/>
  <c r="CX1105"/>
  <c r="CW1105"/>
  <c r="CU1105"/>
  <c r="CT1105"/>
  <c r="CA1105"/>
  <c r="BX1105"/>
  <c r="BY1105" s="1"/>
  <c r="BS1105"/>
  <c r="BO1105"/>
  <c r="BP1105" s="1"/>
  <c r="BK1105"/>
  <c r="BM1105" s="1"/>
  <c r="BL1105" s="1"/>
  <c r="BE1105"/>
  <c r="BG1105" s="1"/>
  <c r="BF1105" s="1"/>
  <c r="AZ1105"/>
  <c r="CJ1105" s="1"/>
  <c r="AV1105"/>
  <c r="AX1105" s="1"/>
  <c r="AW1105" s="1"/>
  <c r="AR1105"/>
  <c r="AT1105" s="1"/>
  <c r="AS1105" s="1"/>
  <c r="AN1105"/>
  <c r="AP1105" s="1"/>
  <c r="AO1105" s="1"/>
  <c r="AI1105"/>
  <c r="CG1105" s="1"/>
  <c r="AD1105"/>
  <c r="AF1105" s="1"/>
  <c r="AE1105" s="1"/>
  <c r="Z1105"/>
  <c r="V1105"/>
  <c r="X1105" s="1"/>
  <c r="W1105" s="1"/>
  <c r="R1105"/>
  <c r="T1105" s="1"/>
  <c r="S1105" s="1"/>
  <c r="D1105"/>
  <c r="DP1104"/>
  <c r="AB1105" l="1"/>
  <c r="AA1105"/>
  <c r="CJ29" i="3"/>
  <c r="CK29" s="1"/>
  <c r="CG30"/>
  <c r="CL30" s="1"/>
  <c r="CJ153"/>
  <c r="CK153" s="1"/>
  <c r="CG154"/>
  <c r="A94"/>
  <c r="M9"/>
  <c r="BT1105" i="2"/>
  <c r="BU1105"/>
  <c r="CH30" i="3"/>
  <c r="CI31"/>
  <c r="CG68"/>
  <c r="CJ67"/>
  <c r="CK67" s="1"/>
  <c r="CG107"/>
  <c r="CL153"/>
  <c r="CG128"/>
  <c r="CJ127"/>
  <c r="CI127" s="1"/>
  <c r="CL127" s="1"/>
  <c r="CK127" s="1"/>
  <c r="CH50"/>
  <c r="CI51"/>
  <c r="Z8"/>
  <c r="AA9"/>
  <c r="CH68"/>
  <c r="CL68"/>
  <c r="CI69"/>
  <c r="CG50"/>
  <c r="CL50" s="1"/>
  <c r="CJ49"/>
  <c r="CK49" s="1"/>
  <c r="CH154"/>
  <c r="CI155"/>
  <c r="CL154"/>
  <c r="CL29"/>
  <c r="CG18"/>
  <c r="CJ17"/>
  <c r="CK17" s="1"/>
  <c r="CL17"/>
  <c r="CB1105" i="2"/>
  <c r="CC1105"/>
  <c r="BQ1105"/>
  <c r="CI1105"/>
  <c r="CK1105"/>
  <c r="CL1105"/>
  <c r="CH1105"/>
  <c r="CF1106"/>
  <c r="CH1106"/>
  <c r="AK1105"/>
  <c r="AJ1105" s="1"/>
  <c r="BB1105"/>
  <c r="BA1105" s="1"/>
  <c r="CP1105"/>
  <c r="CR1105" s="1"/>
  <c r="CQ1105" s="1"/>
  <c r="BZ1105"/>
  <c r="FJ1105"/>
  <c r="CL1106"/>
  <c r="CQ1106"/>
  <c r="CI1106"/>
  <c r="CK1106"/>
  <c r="CD1105"/>
  <c r="CR1106"/>
  <c r="DM1104"/>
  <c r="DL1104"/>
  <c r="DG1104"/>
  <c r="DF1104"/>
  <c r="DD1104"/>
  <c r="DC1104"/>
  <c r="DA1104"/>
  <c r="CZ1104"/>
  <c r="CX1104"/>
  <c r="CW1104"/>
  <c r="CU1104"/>
  <c r="CT1104"/>
  <c r="CA1104"/>
  <c r="BX1104"/>
  <c r="BY1104" s="1"/>
  <c r="BS1104"/>
  <c r="BO1104"/>
  <c r="BQ1104" s="1"/>
  <c r="BP1104" s="1"/>
  <c r="BK1104"/>
  <c r="BL1104" s="1"/>
  <c r="BE1104"/>
  <c r="BG1104" s="1"/>
  <c r="BF1104" s="1"/>
  <c r="AZ1104"/>
  <c r="BB1104" s="1"/>
  <c r="AV1104"/>
  <c r="AX1104" s="1"/>
  <c r="AW1104" s="1"/>
  <c r="AR1104"/>
  <c r="AT1104" s="1"/>
  <c r="AS1104" s="1"/>
  <c r="AN1104"/>
  <c r="AP1104" s="1"/>
  <c r="AO1104" s="1"/>
  <c r="AI1104"/>
  <c r="CG1104" s="1"/>
  <c r="AD1104"/>
  <c r="Z1104"/>
  <c r="V1104"/>
  <c r="W1104" s="1"/>
  <c r="R1104"/>
  <c r="S1104" s="1"/>
  <c r="D1104"/>
  <c r="DP1103"/>
  <c r="AA1104" l="1"/>
  <c r="AB1104"/>
  <c r="A95" i="3"/>
  <c r="CG31"/>
  <c r="CJ30"/>
  <c r="CK30" s="1"/>
  <c r="BU1104" i="2"/>
  <c r="BT1104"/>
  <c r="CH155" i="3"/>
  <c r="CI156"/>
  <c r="CH69"/>
  <c r="CI70"/>
  <c r="Z9"/>
  <c r="AA10"/>
  <c r="CG69"/>
  <c r="CJ68"/>
  <c r="CK68" s="1"/>
  <c r="L9"/>
  <c r="CB9"/>
  <c r="AG9"/>
  <c r="AH9" s="1"/>
  <c r="CG51"/>
  <c r="CJ50"/>
  <c r="CK50" s="1"/>
  <c r="CH51"/>
  <c r="CI52"/>
  <c r="CG129"/>
  <c r="CJ128"/>
  <c r="CI128" s="1"/>
  <c r="CL128" s="1"/>
  <c r="CK128" s="1"/>
  <c r="CH31"/>
  <c r="CI32"/>
  <c r="CL31"/>
  <c r="CG155"/>
  <c r="CJ154"/>
  <c r="CK154" s="1"/>
  <c r="P9"/>
  <c r="CL18"/>
  <c r="CG19"/>
  <c r="CJ18"/>
  <c r="CK18" s="1"/>
  <c r="CC1104" i="2"/>
  <c r="CB1104"/>
  <c r="CD1104"/>
  <c r="CE1104" s="1"/>
  <c r="AF1104"/>
  <c r="AE1104" s="1"/>
  <c r="X1104"/>
  <c r="CI1104"/>
  <c r="CH1104" s="1"/>
  <c r="BZ1104"/>
  <c r="FJ1104"/>
  <c r="CE1105"/>
  <c r="AJ1104"/>
  <c r="BA1104"/>
  <c r="CP1104"/>
  <c r="CQ1104" s="1"/>
  <c r="BM1104"/>
  <c r="T1104"/>
  <c r="AK1104"/>
  <c r="CF1105"/>
  <c r="DM1103"/>
  <c r="DL1103"/>
  <c r="DG1103"/>
  <c r="DF1103"/>
  <c r="DD1103"/>
  <c r="DC1103"/>
  <c r="DA1103"/>
  <c r="CZ1103"/>
  <c r="CX1103"/>
  <c r="CW1103"/>
  <c r="CU1103"/>
  <c r="CT1103"/>
  <c r="CA1103"/>
  <c r="BX1103"/>
  <c r="BY1103" s="1"/>
  <c r="BS1103"/>
  <c r="BO1103"/>
  <c r="BP1103" s="1"/>
  <c r="BK1103"/>
  <c r="BE1103"/>
  <c r="BF1103" s="1"/>
  <c r="AZ1103"/>
  <c r="AV1103"/>
  <c r="AW1103" s="1"/>
  <c r="AR1103"/>
  <c r="AN1103"/>
  <c r="AO1103" s="1"/>
  <c r="AI1103"/>
  <c r="AD1103"/>
  <c r="Z1103"/>
  <c r="V1103"/>
  <c r="W1103" s="1"/>
  <c r="R1103"/>
  <c r="S1103" s="1"/>
  <c r="D1103"/>
  <c r="DP1102"/>
  <c r="AB1103" l="1"/>
  <c r="AA1103"/>
  <c r="CG156" i="3"/>
  <c r="CJ155"/>
  <c r="CK155" s="1"/>
  <c r="CJ51"/>
  <c r="CK51" s="1"/>
  <c r="CG52"/>
  <c r="CJ69"/>
  <c r="CK69" s="1"/>
  <c r="CG70"/>
  <c r="CH156"/>
  <c r="CI157"/>
  <c r="CH32"/>
  <c r="CI33"/>
  <c r="CH70"/>
  <c r="CI71"/>
  <c r="CL70"/>
  <c r="A96"/>
  <c r="CL69"/>
  <c r="CL51"/>
  <c r="CL155"/>
  <c r="BT1103" i="2"/>
  <c r="BU1103"/>
  <c r="CJ129" i="3"/>
  <c r="CI129" s="1"/>
  <c r="CL129" s="1"/>
  <c r="CK129" s="1"/>
  <c r="CG130"/>
  <c r="CJ31"/>
  <c r="CK31" s="1"/>
  <c r="CG32"/>
  <c r="CH52"/>
  <c r="CL52"/>
  <c r="CI53"/>
  <c r="Z10"/>
  <c r="AA11"/>
  <c r="CG20"/>
  <c r="CJ19"/>
  <c r="CK19" s="1"/>
  <c r="CL19"/>
  <c r="CB1103" i="2"/>
  <c r="CC1103"/>
  <c r="X1103"/>
  <c r="AP1103"/>
  <c r="BG1103"/>
  <c r="CD1103"/>
  <c r="CE1103" s="1"/>
  <c r="CF1104"/>
  <c r="AF1103"/>
  <c r="AX1103"/>
  <c r="BQ1103"/>
  <c r="CR1104"/>
  <c r="BZ1103"/>
  <c r="FJ1103"/>
  <c r="CG1103"/>
  <c r="AE1103"/>
  <c r="CJ1103"/>
  <c r="CK1103" s="1"/>
  <c r="T1103"/>
  <c r="AT1103"/>
  <c r="BB1103"/>
  <c r="BM1103"/>
  <c r="AK1103"/>
  <c r="AJ1103"/>
  <c r="AS1103"/>
  <c r="BA1103"/>
  <c r="BL1103"/>
  <c r="CP1103"/>
  <c r="CR1103" s="1"/>
  <c r="DM1102"/>
  <c r="DL1102"/>
  <c r="DG1102"/>
  <c r="DF1102"/>
  <c r="DD1102"/>
  <c r="DC1102"/>
  <c r="DA1102"/>
  <c r="CZ1102"/>
  <c r="CX1102"/>
  <c r="CW1102"/>
  <c r="CU1102"/>
  <c r="CT1102"/>
  <c r="CA1102"/>
  <c r="BX1102"/>
  <c r="BS1102"/>
  <c r="BT1102" s="1"/>
  <c r="BO1102"/>
  <c r="BP1102" s="1"/>
  <c r="BK1102"/>
  <c r="BM1102" s="1"/>
  <c r="BL1102" s="1"/>
  <c r="BE1102"/>
  <c r="AZ1102"/>
  <c r="CJ1102" s="1"/>
  <c r="AV1102"/>
  <c r="AR1102"/>
  <c r="AS1102" s="1"/>
  <c r="AN1102"/>
  <c r="AI1102"/>
  <c r="AJ1102" s="1"/>
  <c r="AD1102"/>
  <c r="Z1102"/>
  <c r="AA1102" s="1"/>
  <c r="V1102"/>
  <c r="R1102"/>
  <c r="S1102" s="1"/>
  <c r="D1102"/>
  <c r="DP1101"/>
  <c r="DM1101"/>
  <c r="DL1101"/>
  <c r="DJ1101"/>
  <c r="DI1101"/>
  <c r="DG1101"/>
  <c r="DF1101"/>
  <c r="DD1101"/>
  <c r="DC1101"/>
  <c r="DA1101"/>
  <c r="CZ1101"/>
  <c r="CX1101"/>
  <c r="CW1101"/>
  <c r="CU1101"/>
  <c r="CT1101"/>
  <c r="CA1101"/>
  <c r="CC1101" s="1"/>
  <c r="CB1101" s="1"/>
  <c r="BX1101"/>
  <c r="BS1101"/>
  <c r="BT1101" s="1"/>
  <c r="BO1101"/>
  <c r="BQ1101" s="1"/>
  <c r="BP1101" s="1"/>
  <c r="BK1101"/>
  <c r="BM1101" s="1"/>
  <c r="BL1101" s="1"/>
  <c r="BE1101"/>
  <c r="BF1101" s="1"/>
  <c r="AZ1101"/>
  <c r="AV1101"/>
  <c r="AW1101" s="1"/>
  <c r="AR1101"/>
  <c r="CG33" i="3" l="1"/>
  <c r="CJ32"/>
  <c r="CK32" s="1"/>
  <c r="CH157"/>
  <c r="CI158"/>
  <c r="CG71"/>
  <c r="CL71" s="1"/>
  <c r="CJ70"/>
  <c r="CK70" s="1"/>
  <c r="CH33"/>
  <c r="CI34"/>
  <c r="CG157"/>
  <c r="CL157" s="1"/>
  <c r="CJ156"/>
  <c r="CK156" s="1"/>
  <c r="Z11"/>
  <c r="Z12" s="1"/>
  <c r="Z13" s="1"/>
  <c r="Z14" s="1"/>
  <c r="Z15" s="1"/>
  <c r="Z16" s="1"/>
  <c r="Z17" s="1"/>
  <c r="AA12"/>
  <c r="AA13" s="1"/>
  <c r="AA14" s="1"/>
  <c r="AA15" s="1"/>
  <c r="AA16" s="1"/>
  <c r="AA17" s="1"/>
  <c r="AA18" s="1"/>
  <c r="CG131"/>
  <c r="CJ130"/>
  <c r="CI130" s="1"/>
  <c r="CL130" s="1"/>
  <c r="CK130" s="1"/>
  <c r="CH53"/>
  <c r="CI54"/>
  <c r="A97"/>
  <c r="A98" s="1"/>
  <c r="CH71"/>
  <c r="CI72"/>
  <c r="CG53"/>
  <c r="CL53" s="1"/>
  <c r="CJ52"/>
  <c r="CK52" s="1"/>
  <c r="CL32"/>
  <c r="CL156"/>
  <c r="CL20"/>
  <c r="CG21"/>
  <c r="CJ20"/>
  <c r="CK20" s="1"/>
  <c r="CB1102" i="2"/>
  <c r="CC1102"/>
  <c r="Z18" i="3"/>
  <c r="AA19"/>
  <c r="AK1102" i="2"/>
  <c r="BU1101"/>
  <c r="BU1102"/>
  <c r="AB1102"/>
  <c r="BY1101"/>
  <c r="BA1102"/>
  <c r="AT1102"/>
  <c r="T1102"/>
  <c r="BB1102"/>
  <c r="CF1103"/>
  <c r="CH1103"/>
  <c r="CI1103"/>
  <c r="CJ1101"/>
  <c r="CD1102"/>
  <c r="BZ1102"/>
  <c r="FJ1102"/>
  <c r="X1102"/>
  <c r="AF1102"/>
  <c r="AP1102"/>
  <c r="AX1102"/>
  <c r="BG1102"/>
  <c r="BQ1102"/>
  <c r="CG1102"/>
  <c r="CP1102"/>
  <c r="CR1102" s="1"/>
  <c r="AX1101"/>
  <c r="BZ1101"/>
  <c r="CL1103"/>
  <c r="CQ1103"/>
  <c r="BB1101"/>
  <c r="AT1101"/>
  <c r="AS1101" s="1"/>
  <c r="BA1101"/>
  <c r="BG1101"/>
  <c r="W1102"/>
  <c r="AE1102"/>
  <c r="AO1102"/>
  <c r="AW1102"/>
  <c r="BF1102"/>
  <c r="BY1102"/>
  <c r="CK1102"/>
  <c r="AN1101"/>
  <c r="AP1101" s="1"/>
  <c r="AI1101"/>
  <c r="CG1101" s="1"/>
  <c r="AD1101"/>
  <c r="AF1101" s="1"/>
  <c r="AE1101" s="1"/>
  <c r="AA1101"/>
  <c r="Z1101"/>
  <c r="V1101"/>
  <c r="W1101" s="1"/>
  <c r="R1101"/>
  <c r="S1101" s="1"/>
  <c r="D1101"/>
  <c r="DP1100"/>
  <c r="AK1101" l="1"/>
  <c r="AJ1101" s="1"/>
  <c r="CG132" i="3"/>
  <c r="CJ131"/>
  <c r="CI131" s="1"/>
  <c r="CL131" s="1"/>
  <c r="CK131" s="1"/>
  <c r="CH72"/>
  <c r="CI73"/>
  <c r="CH34"/>
  <c r="CI35"/>
  <c r="CG54"/>
  <c r="CJ53"/>
  <c r="CK53" s="1"/>
  <c r="CG72"/>
  <c r="CJ71"/>
  <c r="CK71" s="1"/>
  <c r="CH54"/>
  <c r="CI55"/>
  <c r="CG158"/>
  <c r="CL158" s="1"/>
  <c r="CJ157"/>
  <c r="CK157" s="1"/>
  <c r="CG34"/>
  <c r="CJ33"/>
  <c r="CK33" s="1"/>
  <c r="A99"/>
  <c r="CH158"/>
  <c r="CI159"/>
  <c r="AO1101" i="2"/>
  <c r="CL33" i="3"/>
  <c r="CG22"/>
  <c r="CJ21"/>
  <c r="CK21" s="1"/>
  <c r="CL21"/>
  <c r="Z19"/>
  <c r="AA20"/>
  <c r="T1101" i="2"/>
  <c r="AB1101"/>
  <c r="CD1101"/>
  <c r="CE1101" s="1"/>
  <c r="FJ1101"/>
  <c r="CK1101"/>
  <c r="CL1101"/>
  <c r="CH1101"/>
  <c r="CI1101"/>
  <c r="CF1102"/>
  <c r="CH1102"/>
  <c r="CE1102"/>
  <c r="X1101"/>
  <c r="CL1102"/>
  <c r="CQ1102"/>
  <c r="CI1102"/>
  <c r="DM1100"/>
  <c r="DL1100"/>
  <c r="DJ1100"/>
  <c r="DI1100"/>
  <c r="DG1100"/>
  <c r="DF1100"/>
  <c r="DD1100"/>
  <c r="DC1100"/>
  <c r="DA1100"/>
  <c r="CZ1100"/>
  <c r="CX1100"/>
  <c r="CW1100"/>
  <c r="CU1100"/>
  <c r="CT1100"/>
  <c r="CA1100"/>
  <c r="BX1100"/>
  <c r="BY1100" s="1"/>
  <c r="BS1100"/>
  <c r="BT1100" s="1"/>
  <c r="BO1100"/>
  <c r="BQ1100" s="1"/>
  <c r="BP1100" s="1"/>
  <c r="BK1100"/>
  <c r="BE1100"/>
  <c r="BF1100" s="1"/>
  <c r="AZ1100"/>
  <c r="AV1100"/>
  <c r="AW1100" s="1"/>
  <c r="AR1100"/>
  <c r="AN1100"/>
  <c r="AO1100" s="1"/>
  <c r="AI1100"/>
  <c r="AD1100"/>
  <c r="AE1100" s="1"/>
  <c r="Z1100"/>
  <c r="AA1100" s="1"/>
  <c r="V1100"/>
  <c r="X1100" s="1"/>
  <c r="W1100" s="1"/>
  <c r="R1100"/>
  <c r="S1100" s="1"/>
  <c r="D1100"/>
  <c r="DP1099"/>
  <c r="CH55" i="3" l="1"/>
  <c r="CI56"/>
  <c r="CJ34"/>
  <c r="CK34" s="1"/>
  <c r="CG35"/>
  <c r="CJ72"/>
  <c r="CK72" s="1"/>
  <c r="CG73"/>
  <c r="CL73" s="1"/>
  <c r="CH159"/>
  <c r="CI160"/>
  <c r="CG159"/>
  <c r="CJ158"/>
  <c r="CK158" s="1"/>
  <c r="CG55"/>
  <c r="CJ54"/>
  <c r="CK54" s="1"/>
  <c r="CL34"/>
  <c r="CL72"/>
  <c r="CG133"/>
  <c r="CJ132"/>
  <c r="CI132" s="1"/>
  <c r="CL132" s="1"/>
  <c r="CK132" s="1"/>
  <c r="A100"/>
  <c r="CH35"/>
  <c r="CI36"/>
  <c r="CL35"/>
  <c r="CH73"/>
  <c r="CI74"/>
  <c r="CL54"/>
  <c r="CL22"/>
  <c r="CG23"/>
  <c r="CL23" s="1"/>
  <c r="CJ22"/>
  <c r="CK22" s="1"/>
  <c r="Z20"/>
  <c r="AA21"/>
  <c r="AX1100" i="2"/>
  <c r="AP1100"/>
  <c r="BG1100"/>
  <c r="AF1100"/>
  <c r="BZ1100"/>
  <c r="FJ1100"/>
  <c r="CG1100"/>
  <c r="CP1100"/>
  <c r="CR1100" s="1"/>
  <c r="AB1100"/>
  <c r="BM1100"/>
  <c r="BU1100"/>
  <c r="CD1100"/>
  <c r="CJ1100"/>
  <c r="CK1100" s="1"/>
  <c r="T1100"/>
  <c r="AK1100"/>
  <c r="BB1100"/>
  <c r="AJ1100"/>
  <c r="AT1100"/>
  <c r="AS1100" s="1"/>
  <c r="BA1100"/>
  <c r="BL1100"/>
  <c r="CB1100"/>
  <c r="CF1101"/>
  <c r="DM1099"/>
  <c r="DL1099"/>
  <c r="DJ1099"/>
  <c r="DI1099"/>
  <c r="DG1099"/>
  <c r="DF1099"/>
  <c r="DD1099"/>
  <c r="DC1099"/>
  <c r="DA1099"/>
  <c r="CZ1099"/>
  <c r="CX1099"/>
  <c r="CW1099"/>
  <c r="CU1099"/>
  <c r="CT1099"/>
  <c r="CH36" i="3" l="1"/>
  <c r="CI37"/>
  <c r="CG160"/>
  <c r="CL160" s="1"/>
  <c r="CJ159"/>
  <c r="CK159" s="1"/>
  <c r="A101"/>
  <c r="CH160"/>
  <c r="CI161"/>
  <c r="CG36"/>
  <c r="CJ35"/>
  <c r="CK35" s="1"/>
  <c r="CH56"/>
  <c r="CH57" s="1"/>
  <c r="CH59" s="1"/>
  <c r="CI57"/>
  <c r="CH74"/>
  <c r="CI75"/>
  <c r="CG134"/>
  <c r="CJ133"/>
  <c r="CI133" s="1"/>
  <c r="CL133" s="1"/>
  <c r="CK133" s="1"/>
  <c r="CG56"/>
  <c r="CJ55"/>
  <c r="CK55" s="1"/>
  <c r="CG74"/>
  <c r="CJ73"/>
  <c r="CK73" s="1"/>
  <c r="CL159"/>
  <c r="CL55"/>
  <c r="Z21"/>
  <c r="AA22"/>
  <c r="CF1100" i="2"/>
  <c r="CI1100"/>
  <c r="CH1100" s="1"/>
  <c r="CC1100"/>
  <c r="CE1100"/>
  <c r="CL1100"/>
  <c r="CQ1100"/>
  <c r="CA1099"/>
  <c r="BX1099"/>
  <c r="BY1099" s="1"/>
  <c r="BS1099"/>
  <c r="BO1099"/>
  <c r="BP1099" s="1"/>
  <c r="BK1099"/>
  <c r="BE1099"/>
  <c r="BF1099" s="1"/>
  <c r="AZ1099"/>
  <c r="AV1099"/>
  <c r="AW1099" s="1"/>
  <c r="AR1099"/>
  <c r="AN1099"/>
  <c r="AO1099" s="1"/>
  <c r="AI1099"/>
  <c r="AD1099"/>
  <c r="Z1099"/>
  <c r="V1099"/>
  <c r="W1099" s="1"/>
  <c r="R1099"/>
  <c r="S1099" s="1"/>
  <c r="BQ1099" l="1"/>
  <c r="CG57" i="3"/>
  <c r="CJ56"/>
  <c r="CK56" s="1"/>
  <c r="CH75"/>
  <c r="CI76"/>
  <c r="CG37"/>
  <c r="CL37" s="1"/>
  <c r="CJ36"/>
  <c r="CK36" s="1"/>
  <c r="CG161"/>
  <c r="CJ160"/>
  <c r="CK160" s="1"/>
  <c r="CH161"/>
  <c r="CI162"/>
  <c r="CH37"/>
  <c r="CI38"/>
  <c r="CL56"/>
  <c r="CG75"/>
  <c r="CL75" s="1"/>
  <c r="CJ74"/>
  <c r="CK74" s="1"/>
  <c r="CG135"/>
  <c r="CJ134"/>
  <c r="CI134" s="1"/>
  <c r="CL134" s="1"/>
  <c r="CK134" s="1"/>
  <c r="CI59"/>
  <c r="CL100"/>
  <c r="CK100" s="1"/>
  <c r="A102"/>
  <c r="A103" s="1"/>
  <c r="CL36"/>
  <c r="CL74"/>
  <c r="Z22"/>
  <c r="AA23"/>
  <c r="CD1099" i="2"/>
  <c r="CE1099" s="1"/>
  <c r="AE1099"/>
  <c r="X1099"/>
  <c r="AF1099"/>
  <c r="BG1099"/>
  <c r="AP1099"/>
  <c r="CC1099"/>
  <c r="AX1099"/>
  <c r="BZ1099"/>
  <c r="FJ1099"/>
  <c r="CG1099"/>
  <c r="CP1099"/>
  <c r="T1099"/>
  <c r="AK1099"/>
  <c r="BB1099"/>
  <c r="BM1099"/>
  <c r="BU1099"/>
  <c r="CJ1099"/>
  <c r="AB1099"/>
  <c r="AA1099"/>
  <c r="AJ1099"/>
  <c r="AT1099"/>
  <c r="AS1099" s="1"/>
  <c r="BA1099"/>
  <c r="BL1099"/>
  <c r="BT1099"/>
  <c r="CB1099"/>
  <c r="D1099"/>
  <c r="DP1098"/>
  <c r="CL59" i="3" l="1"/>
  <c r="CH162"/>
  <c r="CI163"/>
  <c r="CJ161"/>
  <c r="CK161" s="1"/>
  <c r="CG162"/>
  <c r="CL162" s="1"/>
  <c r="CG59"/>
  <c r="CJ57"/>
  <c r="CK57" s="1"/>
  <c r="CG136"/>
  <c r="CJ135"/>
  <c r="CI135" s="1"/>
  <c r="CL135" s="1"/>
  <c r="CK135" s="1"/>
  <c r="CL161"/>
  <c r="CG38"/>
  <c r="CJ37"/>
  <c r="CK37" s="1"/>
  <c r="CL102"/>
  <c r="CK102" s="1"/>
  <c r="A104"/>
  <c r="CG76"/>
  <c r="CJ75"/>
  <c r="CK75" s="1"/>
  <c r="CH38"/>
  <c r="CI39"/>
  <c r="CH76"/>
  <c r="CI77"/>
  <c r="CL76"/>
  <c r="CL57"/>
  <c r="Z23"/>
  <c r="AA24"/>
  <c r="CF1099" i="2"/>
  <c r="CH1099"/>
  <c r="CL1099"/>
  <c r="CQ1099"/>
  <c r="CR1099"/>
  <c r="CI1099"/>
  <c r="CK1099"/>
  <c r="DM1098"/>
  <c r="DL1098"/>
  <c r="DJ1098"/>
  <c r="DI1098"/>
  <c r="DG1098"/>
  <c r="DF1098"/>
  <c r="DD1098"/>
  <c r="DC1098"/>
  <c r="DA1098"/>
  <c r="CZ1098"/>
  <c r="CX1098"/>
  <c r="CW1098"/>
  <c r="CU1098"/>
  <c r="CT1098"/>
  <c r="CA1098"/>
  <c r="CB1098" s="1"/>
  <c r="BX1098"/>
  <c r="BY1098" s="1"/>
  <c r="BS1098"/>
  <c r="BT1098" s="1"/>
  <c r="BO1098"/>
  <c r="BP1098" s="1"/>
  <c r="BK1098"/>
  <c r="BM1098" s="1"/>
  <c r="BL1098" s="1"/>
  <c r="BE1098"/>
  <c r="AZ1098"/>
  <c r="CP1098" s="1"/>
  <c r="CR1098" s="1"/>
  <c r="CQ1098" s="1"/>
  <c r="AV1098"/>
  <c r="AX1098" s="1"/>
  <c r="AW1098" s="1"/>
  <c r="AR1098"/>
  <c r="AT1098" s="1"/>
  <c r="AS1098" s="1"/>
  <c r="AN1098"/>
  <c r="AP1098" s="1"/>
  <c r="AO1098" s="1"/>
  <c r="AI1098"/>
  <c r="CG1098" s="1"/>
  <c r="AD1098"/>
  <c r="Z1098"/>
  <c r="AB1098" s="1"/>
  <c r="AA1098" s="1"/>
  <c r="V1098"/>
  <c r="W1098" s="1"/>
  <c r="R1098"/>
  <c r="T1098" s="1"/>
  <c r="S1098" s="1"/>
  <c r="D1098"/>
  <c r="DP1097"/>
  <c r="CJ76" i="3" l="1"/>
  <c r="CK76" s="1"/>
  <c r="CG77"/>
  <c r="CL77" s="1"/>
  <c r="CG137"/>
  <c r="CJ136"/>
  <c r="CI136" s="1"/>
  <c r="CL136" s="1"/>
  <c r="CK136" s="1"/>
  <c r="CH77"/>
  <c r="CI78"/>
  <c r="CH39"/>
  <c r="CI40"/>
  <c r="A105"/>
  <c r="CG60"/>
  <c r="CJ59"/>
  <c r="CK59" s="1"/>
  <c r="CG39"/>
  <c r="CJ38"/>
  <c r="CK38" s="1"/>
  <c r="CG163"/>
  <c r="CJ162"/>
  <c r="CK162" s="1"/>
  <c r="CH163"/>
  <c r="CL163"/>
  <c r="CI164"/>
  <c r="CL38"/>
  <c r="Z24"/>
  <c r="AA25"/>
  <c r="CD1098" i="2"/>
  <c r="BB1098"/>
  <c r="BA1098"/>
  <c r="BU1098"/>
  <c r="AK1098"/>
  <c r="AJ1098" s="1"/>
  <c r="CI1098"/>
  <c r="CH1098"/>
  <c r="CC1098"/>
  <c r="CF1098"/>
  <c r="CE1098" s="1"/>
  <c r="BZ1098"/>
  <c r="FJ1098"/>
  <c r="AF1098"/>
  <c r="BQ1098"/>
  <c r="CJ1098"/>
  <c r="X1098"/>
  <c r="AE1098"/>
  <c r="BG1098"/>
  <c r="BF1098" s="1"/>
  <c r="DM1097"/>
  <c r="DL1097"/>
  <c r="DJ1097"/>
  <c r="DI1097"/>
  <c r="DG1097"/>
  <c r="DF1097"/>
  <c r="DD1097"/>
  <c r="DC1097"/>
  <c r="DA1097"/>
  <c r="CZ1097"/>
  <c r="CX1097"/>
  <c r="CW1097"/>
  <c r="CU1097"/>
  <c r="CT1097"/>
  <c r="CA1097"/>
  <c r="CB1097" s="1"/>
  <c r="BX1097"/>
  <c r="BY1097" s="1"/>
  <c r="BS1097"/>
  <c r="BU1097" s="1"/>
  <c r="BO1097"/>
  <c r="BK1097"/>
  <c r="BL1097" s="1"/>
  <c r="BE1097"/>
  <c r="BF1097" s="1"/>
  <c r="AZ1097"/>
  <c r="CP1097" s="1"/>
  <c r="CQ1097" s="1"/>
  <c r="AV1097"/>
  <c r="AR1097"/>
  <c r="AS1097" s="1"/>
  <c r="AN1097"/>
  <c r="AI1097"/>
  <c r="CG1097" s="1"/>
  <c r="AD1097"/>
  <c r="Z1097"/>
  <c r="AB1097" s="1"/>
  <c r="AA1097" s="1"/>
  <c r="V1097"/>
  <c r="X1097" s="1"/>
  <c r="W1097" s="1"/>
  <c r="R1097"/>
  <c r="T1097" s="1"/>
  <c r="S1097" s="1"/>
  <c r="D1097"/>
  <c r="DP1096"/>
  <c r="A106" i="3" l="1"/>
  <c r="CH164"/>
  <c r="CI165"/>
  <c r="CG61"/>
  <c r="CJ60"/>
  <c r="CI60" s="1"/>
  <c r="CL60" s="1"/>
  <c r="CK60" s="1"/>
  <c r="CH78"/>
  <c r="CI79"/>
  <c r="CG40"/>
  <c r="CJ39"/>
  <c r="CK39" s="1"/>
  <c r="CH40"/>
  <c r="CI41"/>
  <c r="CL40"/>
  <c r="CG78"/>
  <c r="CL78" s="1"/>
  <c r="CJ77"/>
  <c r="CK77" s="1"/>
  <c r="CG164"/>
  <c r="CL164" s="1"/>
  <c r="CJ163"/>
  <c r="CK163" s="1"/>
  <c r="CG138"/>
  <c r="CJ137"/>
  <c r="CI137" s="1"/>
  <c r="CL137" s="1"/>
  <c r="CK137" s="1"/>
  <c r="CL39"/>
  <c r="Z25"/>
  <c r="AA26"/>
  <c r="CD1097" i="2"/>
  <c r="CF1097" s="1"/>
  <c r="CE1097" s="1"/>
  <c r="AK1097"/>
  <c r="AJ1097"/>
  <c r="AT1097"/>
  <c r="BT1097"/>
  <c r="BB1097"/>
  <c r="BA1097"/>
  <c r="CI1097"/>
  <c r="CH1097"/>
  <c r="CC1097"/>
  <c r="AE1097"/>
  <c r="AO1097"/>
  <c r="AX1097"/>
  <c r="AW1097" s="1"/>
  <c r="BM1097"/>
  <c r="BZ1097"/>
  <c r="FJ1097"/>
  <c r="CK1098"/>
  <c r="CL1098"/>
  <c r="BG1097"/>
  <c r="CR1097"/>
  <c r="AF1097"/>
  <c r="AP1097"/>
  <c r="BQ1097"/>
  <c r="BP1097" s="1"/>
  <c r="DM1096"/>
  <c r="DL1096"/>
  <c r="DJ1096"/>
  <c r="DI1096"/>
  <c r="DG1096"/>
  <c r="DF1096"/>
  <c r="DD1096"/>
  <c r="DC1096"/>
  <c r="DA1096"/>
  <c r="CZ1096"/>
  <c r="CX1096"/>
  <c r="CW1096"/>
  <c r="CU1096"/>
  <c r="CT1096"/>
  <c r="CA1096"/>
  <c r="CB1096" s="1"/>
  <c r="BX1096"/>
  <c r="BY1096" s="1"/>
  <c r="BS1096"/>
  <c r="BO1096"/>
  <c r="BP1096" s="1"/>
  <c r="BK1096"/>
  <c r="BE1096"/>
  <c r="BF1096" s="1"/>
  <c r="AZ1096"/>
  <c r="BA1096" s="1"/>
  <c r="AV1096"/>
  <c r="AW1096" s="1"/>
  <c r="AR1096"/>
  <c r="AS1096" s="1"/>
  <c r="AN1096"/>
  <c r="AO1096" s="1"/>
  <c r="AI1096"/>
  <c r="AJ1096" s="1"/>
  <c r="AD1096"/>
  <c r="Z1096"/>
  <c r="AA1096" s="1"/>
  <c r="V1096"/>
  <c r="W1096" s="1"/>
  <c r="R1096"/>
  <c r="S1096" s="1"/>
  <c r="D1096"/>
  <c r="DP1095"/>
  <c r="A107" i="3" l="1"/>
  <c r="CG139"/>
  <c r="CJ138"/>
  <c r="CI138" s="1"/>
  <c r="CL138" s="1"/>
  <c r="CK138" s="1"/>
  <c r="CG165"/>
  <c r="CJ164"/>
  <c r="CK164" s="1"/>
  <c r="CG41"/>
  <c r="CL41" s="1"/>
  <c r="CJ40"/>
  <c r="CK40" s="1"/>
  <c r="CG79"/>
  <c r="CL79" s="1"/>
  <c r="CJ78"/>
  <c r="CK78" s="1"/>
  <c r="CH79"/>
  <c r="CH41"/>
  <c r="CI42"/>
  <c r="CH165"/>
  <c r="CL165"/>
  <c r="CI166"/>
  <c r="Z26"/>
  <c r="AA27"/>
  <c r="CD1096" i="2"/>
  <c r="CF1096" s="1"/>
  <c r="CE1096" s="1"/>
  <c r="BQ1096"/>
  <c r="AF1096"/>
  <c r="AX1096"/>
  <c r="X1096"/>
  <c r="AP1096"/>
  <c r="AE1096"/>
  <c r="BG1096"/>
  <c r="CC1096"/>
  <c r="CJ1096"/>
  <c r="CK1096" s="1"/>
  <c r="BM1096"/>
  <c r="BU1096"/>
  <c r="BZ1096"/>
  <c r="FJ1096"/>
  <c r="T1096"/>
  <c r="AB1096"/>
  <c r="AK1096"/>
  <c r="AT1096"/>
  <c r="BB1096"/>
  <c r="BL1096"/>
  <c r="BT1096"/>
  <c r="CG1096"/>
  <c r="DM1095"/>
  <c r="DL1095"/>
  <c r="DJ1095"/>
  <c r="DI1095"/>
  <c r="DG1095"/>
  <c r="DF1095"/>
  <c r="DD1095"/>
  <c r="DC1095"/>
  <c r="DA1095"/>
  <c r="CZ1095"/>
  <c r="CX1095"/>
  <c r="CW1095"/>
  <c r="CU1095"/>
  <c r="CT1095"/>
  <c r="CA1095"/>
  <c r="CB1095" s="1"/>
  <c r="BX1095"/>
  <c r="BS1095"/>
  <c r="BT1095" s="1"/>
  <c r="BO1095"/>
  <c r="BK1095"/>
  <c r="BL1095" s="1"/>
  <c r="BE1095"/>
  <c r="AZ1095"/>
  <c r="CP1095" s="1"/>
  <c r="CQ1095" s="1"/>
  <c r="AV1095"/>
  <c r="AR1095"/>
  <c r="AS1095" s="1"/>
  <c r="AN1095"/>
  <c r="AO1095" s="1"/>
  <c r="AI1095"/>
  <c r="CG1095" s="1"/>
  <c r="AD1095"/>
  <c r="Z1095"/>
  <c r="AA1095" s="1"/>
  <c r="V1095"/>
  <c r="R1095"/>
  <c r="S1095" s="1"/>
  <c r="D1095"/>
  <c r="DP1094"/>
  <c r="CH166" i="3" l="1"/>
  <c r="CI167"/>
  <c r="CG166"/>
  <c r="CJ165"/>
  <c r="CK165" s="1"/>
  <c r="A108"/>
  <c r="A109" s="1"/>
  <c r="A110" s="1"/>
  <c r="A111" s="1"/>
  <c r="A112" s="1"/>
  <c r="A113" s="1"/>
  <c r="A114" s="1"/>
  <c r="A115" s="1"/>
  <c r="A116" s="1"/>
  <c r="A117" s="1"/>
  <c r="A118" s="1"/>
  <c r="A119" s="1"/>
  <c r="A120" s="1"/>
  <c r="A121" s="1"/>
  <c r="A122" s="1"/>
  <c r="A123" s="1"/>
  <c r="A124" s="1"/>
  <c r="A125" s="1"/>
  <c r="A126" s="1"/>
  <c r="A127" s="1"/>
  <c r="A128" s="1"/>
  <c r="A129" s="1"/>
  <c r="A130" s="1"/>
  <c r="A131" s="1"/>
  <c r="A132" s="1"/>
  <c r="A133" s="1"/>
  <c r="A134" s="1"/>
  <c r="A135" s="1"/>
  <c r="A136" s="1"/>
  <c r="A137" s="1"/>
  <c r="A138" s="1"/>
  <c r="A139" s="1"/>
  <c r="A140" s="1"/>
  <c r="CJ41"/>
  <c r="CK41" s="1"/>
  <c r="CG42"/>
  <c r="CL42" s="1"/>
  <c r="CG140"/>
  <c r="CJ139"/>
  <c r="CI139" s="1"/>
  <c r="CL139" s="1"/>
  <c r="CK139" s="1"/>
  <c r="CH42"/>
  <c r="CI43"/>
  <c r="BB1095" i="2"/>
  <c r="Z27" i="3"/>
  <c r="AA28"/>
  <c r="AB1095" i="2"/>
  <c r="T1095"/>
  <c r="BA1095"/>
  <c r="BM1095"/>
  <c r="BU1095"/>
  <c r="AK1095"/>
  <c r="AJ1095" s="1"/>
  <c r="AT1095"/>
  <c r="CJ1095"/>
  <c r="CK1095" s="1"/>
  <c r="CH1095"/>
  <c r="W1095"/>
  <c r="AF1095"/>
  <c r="AE1095" s="1"/>
  <c r="AW1095"/>
  <c r="BF1095"/>
  <c r="BP1095"/>
  <c r="BY1095"/>
  <c r="CR1095"/>
  <c r="CH1096"/>
  <c r="CI1096"/>
  <c r="CD1095"/>
  <c r="CI1095"/>
  <c r="AX1095"/>
  <c r="BZ1095"/>
  <c r="FJ1095"/>
  <c r="X1095"/>
  <c r="AP1095"/>
  <c r="BG1095"/>
  <c r="BQ1095"/>
  <c r="CL1095"/>
  <c r="DM1094"/>
  <c r="DL1094"/>
  <c r="DJ1094"/>
  <c r="DI1094"/>
  <c r="DG1094"/>
  <c r="DF1094"/>
  <c r="DD1094"/>
  <c r="DC1094"/>
  <c r="DA1094"/>
  <c r="CZ1094"/>
  <c r="CX1094"/>
  <c r="CW1094"/>
  <c r="CU1094"/>
  <c r="CT1094"/>
  <c r="CA1094"/>
  <c r="BX1094"/>
  <c r="BY1094" s="1"/>
  <c r="BS1094"/>
  <c r="BO1094"/>
  <c r="BP1094" s="1"/>
  <c r="BK1094"/>
  <c r="BE1094"/>
  <c r="BF1094" s="1"/>
  <c r="AZ1094"/>
  <c r="AV1094"/>
  <c r="AW1094" s="1"/>
  <c r="AR1094"/>
  <c r="AN1094"/>
  <c r="AO1094" s="1"/>
  <c r="AI1094"/>
  <c r="AJ1094" s="1"/>
  <c r="AD1094"/>
  <c r="Z1094"/>
  <c r="AB1094" s="1"/>
  <c r="AA1094" s="1"/>
  <c r="V1094"/>
  <c r="X1094" s="1"/>
  <c r="W1094" s="1"/>
  <c r="R1094"/>
  <c r="S1094" s="1"/>
  <c r="D1094"/>
  <c r="DP1093"/>
  <c r="CD1094" l="1"/>
  <c r="CE1094" s="1"/>
  <c r="CG167" i="3"/>
  <c r="CJ166"/>
  <c r="CK166" s="1"/>
  <c r="CJ42"/>
  <c r="CK42" s="1"/>
  <c r="CG43"/>
  <c r="CH167"/>
  <c r="CI168"/>
  <c r="CL167"/>
  <c r="CH43"/>
  <c r="CI44"/>
  <c r="CL43"/>
  <c r="CG141"/>
  <c r="CJ140"/>
  <c r="CI140" s="1"/>
  <c r="CL140" s="1"/>
  <c r="CK140" s="1"/>
  <c r="CL166"/>
  <c r="Z28"/>
  <c r="AA29"/>
  <c r="AP1094" i="2"/>
  <c r="BG1094"/>
  <c r="AX1094"/>
  <c r="BQ1094"/>
  <c r="CC1094"/>
  <c r="BZ1094"/>
  <c r="FJ1094"/>
  <c r="CC1095"/>
  <c r="CE1095"/>
  <c r="CG1094"/>
  <c r="AF1094"/>
  <c r="AE1094" s="1"/>
  <c r="CJ1094"/>
  <c r="CF1095"/>
  <c r="T1094"/>
  <c r="AK1094"/>
  <c r="BU1094"/>
  <c r="CP1094"/>
  <c r="CQ1094" s="1"/>
  <c r="AT1094"/>
  <c r="AS1094" s="1"/>
  <c r="BB1094"/>
  <c r="BA1094" s="1"/>
  <c r="BM1094"/>
  <c r="BL1094" s="1"/>
  <c r="BT1094"/>
  <c r="CB1094"/>
  <c r="DM1093"/>
  <c r="DL1093"/>
  <c r="DJ1093"/>
  <c r="DI1093"/>
  <c r="DG1093"/>
  <c r="DF1093"/>
  <c r="DD1093"/>
  <c r="DC1093"/>
  <c r="DA1093"/>
  <c r="CZ1093"/>
  <c r="CX1093"/>
  <c r="CW1093"/>
  <c r="CU1093"/>
  <c r="CT1093"/>
  <c r="CA1093"/>
  <c r="CB1093" s="1"/>
  <c r="BX1093"/>
  <c r="BY1093" s="1"/>
  <c r="BS1093"/>
  <c r="BO1093"/>
  <c r="BP1093" s="1"/>
  <c r="BK1093"/>
  <c r="BE1093"/>
  <c r="BF1093" s="1"/>
  <c r="AZ1093"/>
  <c r="AV1093"/>
  <c r="AW1093" s="1"/>
  <c r="AR1093"/>
  <c r="AN1093"/>
  <c r="AO1093" s="1"/>
  <c r="AI1093"/>
  <c r="AD1093"/>
  <c r="AE1093" s="1"/>
  <c r="Z1093"/>
  <c r="V1093"/>
  <c r="W1093" s="1"/>
  <c r="R1093"/>
  <c r="S1093" s="1"/>
  <c r="D1093"/>
  <c r="DP1092"/>
  <c r="CH44" i="3" l="1"/>
  <c r="CG142"/>
  <c r="CJ141"/>
  <c r="CI141" s="1"/>
  <c r="CL141" s="1"/>
  <c r="CK141" s="1"/>
  <c r="CJ167"/>
  <c r="CK167" s="1"/>
  <c r="CG168"/>
  <c r="CL168" s="1"/>
  <c r="CH168"/>
  <c r="CI169"/>
  <c r="CG44"/>
  <c r="CL44" s="1"/>
  <c r="CJ43"/>
  <c r="CK43" s="1"/>
  <c r="Z29"/>
  <c r="AA30"/>
  <c r="AX1093" i="2"/>
  <c r="X1093"/>
  <c r="BG1093"/>
  <c r="AF1093"/>
  <c r="BQ1093"/>
  <c r="AP1093"/>
  <c r="AA1093"/>
  <c r="AJ1093"/>
  <c r="AS1093"/>
  <c r="BA1093"/>
  <c r="BL1093"/>
  <c r="BT1093"/>
  <c r="CP1093"/>
  <c r="CR1093" s="1"/>
  <c r="CR1094"/>
  <c r="BZ1093"/>
  <c r="FJ1093"/>
  <c r="CG1093"/>
  <c r="CJ1093"/>
  <c r="CK1093" s="1"/>
  <c r="CL1094"/>
  <c r="CK1094"/>
  <c r="CF1094"/>
  <c r="CH1094"/>
  <c r="CI1094"/>
  <c r="T1093"/>
  <c r="AB1093"/>
  <c r="AK1093"/>
  <c r="AT1093"/>
  <c r="BB1093"/>
  <c r="BM1093"/>
  <c r="BU1093"/>
  <c r="CD1093"/>
  <c r="DM1092"/>
  <c r="DL1092"/>
  <c r="DJ1092"/>
  <c r="DI1092"/>
  <c r="DG1092"/>
  <c r="DF1092"/>
  <c r="DD1092"/>
  <c r="DC1092"/>
  <c r="DA1092"/>
  <c r="CZ1092"/>
  <c r="CX1092"/>
  <c r="CW1092"/>
  <c r="CU1092"/>
  <c r="CT1092"/>
  <c r="CA1092"/>
  <c r="CB1092" s="1"/>
  <c r="BX1092"/>
  <c r="BS1092"/>
  <c r="BT1092" s="1"/>
  <c r="BO1092"/>
  <c r="BK1092"/>
  <c r="BL1092" s="1"/>
  <c r="BE1092"/>
  <c r="AZ1092"/>
  <c r="AV1092"/>
  <c r="AR1092"/>
  <c r="AS1092" s="1"/>
  <c r="AN1092"/>
  <c r="AI1092"/>
  <c r="CG1092" s="1"/>
  <c r="AD1092"/>
  <c r="Z1092"/>
  <c r="AA1092" s="1"/>
  <c r="V1092"/>
  <c r="R1092"/>
  <c r="S1092" s="1"/>
  <c r="D1092"/>
  <c r="DP1091"/>
  <c r="AT1092" l="1"/>
  <c r="AJ1092"/>
  <c r="CH169" i="3"/>
  <c r="CI170"/>
  <c r="CG169"/>
  <c r="CL169" s="1"/>
  <c r="CJ168"/>
  <c r="CK168" s="1"/>
  <c r="CG143"/>
  <c r="CJ142"/>
  <c r="CI142" s="1"/>
  <c r="CL142" s="1"/>
  <c r="CK142" s="1"/>
  <c r="BU1092" i="2"/>
  <c r="Z30" i="3"/>
  <c r="AA31"/>
  <c r="AK1092" i="2"/>
  <c r="CJ1092"/>
  <c r="CK1092" s="1"/>
  <c r="T1092"/>
  <c r="BB1092"/>
  <c r="AB1092"/>
  <c r="BA1092"/>
  <c r="BM1092"/>
  <c r="CH1092"/>
  <c r="CD1092"/>
  <c r="CF1092" s="1"/>
  <c r="CI1092"/>
  <c r="CC1093"/>
  <c r="CE1093"/>
  <c r="BZ1092"/>
  <c r="FJ1092"/>
  <c r="BG1092"/>
  <c r="BQ1092"/>
  <c r="CP1092"/>
  <c r="CF1093"/>
  <c r="CI1093"/>
  <c r="CH1093"/>
  <c r="CL1093"/>
  <c r="CQ1093"/>
  <c r="X1092"/>
  <c r="AF1092"/>
  <c r="AP1092"/>
  <c r="W1092"/>
  <c r="AE1092"/>
  <c r="AO1092"/>
  <c r="AX1092"/>
  <c r="AW1092" s="1"/>
  <c r="BF1092"/>
  <c r="BP1092"/>
  <c r="BY1092"/>
  <c r="DM1091"/>
  <c r="DL1091"/>
  <c r="DJ1091"/>
  <c r="DI1091"/>
  <c r="DG1091"/>
  <c r="DF1091"/>
  <c r="DD1091"/>
  <c r="DC1091"/>
  <c r="DA1091"/>
  <c r="CZ1091"/>
  <c r="CX1091"/>
  <c r="CW1091"/>
  <c r="CU1091"/>
  <c r="CT1091"/>
  <c r="CA1091"/>
  <c r="CB1091" s="1"/>
  <c r="BX1091"/>
  <c r="BY1091" s="1"/>
  <c r="BS1091"/>
  <c r="BO1091"/>
  <c r="BP1091" s="1"/>
  <c r="BK1091"/>
  <c r="BE1091"/>
  <c r="BF1091" s="1"/>
  <c r="AZ1091"/>
  <c r="AV1091"/>
  <c r="AW1091" s="1"/>
  <c r="AR1091"/>
  <c r="AS1091" s="1"/>
  <c r="AN1091"/>
  <c r="AP1091" s="1"/>
  <c r="AO1091" s="1"/>
  <c r="CG144" i="3" l="1"/>
  <c r="CJ143"/>
  <c r="CI143" s="1"/>
  <c r="CL143" s="1"/>
  <c r="CK143" s="1"/>
  <c r="CJ169"/>
  <c r="CK169" s="1"/>
  <c r="CG170"/>
  <c r="CH170"/>
  <c r="CI171"/>
  <c r="CL170"/>
  <c r="BG1091" i="2"/>
  <c r="Z31" i="3"/>
  <c r="AA32"/>
  <c r="AX1091" i="2"/>
  <c r="BQ1091"/>
  <c r="CL1092"/>
  <c r="CR1092"/>
  <c r="CQ1092" s="1"/>
  <c r="BB1091"/>
  <c r="BA1091" s="1"/>
  <c r="BM1091"/>
  <c r="BL1091" s="1"/>
  <c r="BT1091"/>
  <c r="CP1091"/>
  <c r="CQ1091" s="1"/>
  <c r="CC1092"/>
  <c r="CE1092"/>
  <c r="BZ1091"/>
  <c r="AT1091"/>
  <c r="BU1091"/>
  <c r="CJ1091"/>
  <c r="AI1091"/>
  <c r="CG1091" s="1"/>
  <c r="AD1091"/>
  <c r="AF1091" s="1"/>
  <c r="AE1091" s="1"/>
  <c r="Z1091"/>
  <c r="V1091"/>
  <c r="W1091" s="1"/>
  <c r="R1091"/>
  <c r="S1091" s="1"/>
  <c r="D1091"/>
  <c r="DP1090"/>
  <c r="CG145" i="3" l="1"/>
  <c r="CJ144"/>
  <c r="CI144" s="1"/>
  <c r="CL144" s="1"/>
  <c r="CK144" s="1"/>
  <c r="CH171"/>
  <c r="CH172" s="1"/>
  <c r="CG171"/>
  <c r="CL171" s="1"/>
  <c r="CJ170"/>
  <c r="CK170" s="1"/>
  <c r="Z32"/>
  <c r="AA33"/>
  <c r="X1091" i="2"/>
  <c r="AA1091"/>
  <c r="AK1091"/>
  <c r="AJ1091" s="1"/>
  <c r="CR1091"/>
  <c r="CH1091"/>
  <c r="FJ1091"/>
  <c r="AB1091"/>
  <c r="CD1091"/>
  <c r="CI1091"/>
  <c r="CL1091"/>
  <c r="CK1091"/>
  <c r="T1091"/>
  <c r="DM1090"/>
  <c r="DL1090"/>
  <c r="DJ1090"/>
  <c r="DI1090"/>
  <c r="DG1090"/>
  <c r="DF1090"/>
  <c r="DD1090"/>
  <c r="DC1090"/>
  <c r="DA1090"/>
  <c r="CZ1090"/>
  <c r="CX1090"/>
  <c r="CW1090"/>
  <c r="CU1090"/>
  <c r="CT1090"/>
  <c r="CJ145" i="3" l="1"/>
  <c r="CI145" s="1"/>
  <c r="CG146"/>
  <c r="CG172"/>
  <c r="CJ171"/>
  <c r="CK171" s="1"/>
  <c r="Z33"/>
  <c r="AA34"/>
  <c r="CC1091" i="2"/>
  <c r="CE1091"/>
  <c r="CF1091"/>
  <c r="CA1090"/>
  <c r="CB1090" s="1"/>
  <c r="BX1090"/>
  <c r="BS1090"/>
  <c r="BT1090" s="1"/>
  <c r="BO1090"/>
  <c r="BK1090"/>
  <c r="BL1090" s="1"/>
  <c r="BE1090"/>
  <c r="AZ1090"/>
  <c r="CP1090" s="1"/>
  <c r="AV1090"/>
  <c r="AR1090"/>
  <c r="AS1090" s="1"/>
  <c r="AN1090"/>
  <c r="AI1090"/>
  <c r="CG1090" s="1"/>
  <c r="AD1090"/>
  <c r="Z1090"/>
  <c r="AA1090" s="1"/>
  <c r="V1090"/>
  <c r="R1090"/>
  <c r="S1090" s="1"/>
  <c r="D1090"/>
  <c r="DP1089"/>
  <c r="BU1090" l="1"/>
  <c r="CI146" i="3"/>
  <c r="CL146" s="1"/>
  <c r="CL145"/>
  <c r="CK145" s="1"/>
  <c r="CG173"/>
  <c r="CJ172"/>
  <c r="CI172" s="1"/>
  <c r="Z34"/>
  <c r="AA35"/>
  <c r="AJ1090" i="2"/>
  <c r="AB1090"/>
  <c r="AK1090"/>
  <c r="BA1090"/>
  <c r="BM1090"/>
  <c r="AT1090"/>
  <c r="T1090"/>
  <c r="BB1090"/>
  <c r="CR1090"/>
  <c r="CQ1090"/>
  <c r="CH1090"/>
  <c r="CI1090"/>
  <c r="CD1090"/>
  <c r="BZ1090"/>
  <c r="FJ1090"/>
  <c r="X1090"/>
  <c r="AP1090"/>
  <c r="AX1090"/>
  <c r="BG1090"/>
  <c r="BQ1090"/>
  <c r="AF1090"/>
  <c r="W1090"/>
  <c r="AE1090"/>
  <c r="AO1090"/>
  <c r="AW1090"/>
  <c r="BF1090"/>
  <c r="BP1090"/>
  <c r="BY1090"/>
  <c r="CJ1090"/>
  <c r="CK1090" s="1"/>
  <c r="DM1089"/>
  <c r="DL1089"/>
  <c r="DJ1089"/>
  <c r="DI1089"/>
  <c r="DG1089"/>
  <c r="DF1089"/>
  <c r="DD1089"/>
  <c r="DC1089"/>
  <c r="DA1089"/>
  <c r="CZ1089"/>
  <c r="CX1089"/>
  <c r="CW1089"/>
  <c r="CU1089"/>
  <c r="CT1089"/>
  <c r="CA1089"/>
  <c r="CB1089" s="1"/>
  <c r="BX1089"/>
  <c r="BY1089" s="1"/>
  <c r="BS1089"/>
  <c r="BU1089" s="1"/>
  <c r="BT1089" s="1"/>
  <c r="BO1089"/>
  <c r="BQ1089" s="1"/>
  <c r="BP1089" s="1"/>
  <c r="BK1089"/>
  <c r="BE1089"/>
  <c r="BF1089" s="1"/>
  <c r="AZ1089"/>
  <c r="CP1089" s="1"/>
  <c r="AV1089"/>
  <c r="AW1089" s="1"/>
  <c r="AR1089"/>
  <c r="AN1089"/>
  <c r="AO1089" s="1"/>
  <c r="AI1089"/>
  <c r="AD1089"/>
  <c r="Z1089"/>
  <c r="V1089"/>
  <c r="W1089" s="1"/>
  <c r="R1089"/>
  <c r="T1089" s="1"/>
  <c r="S1089" s="1"/>
  <c r="D1089"/>
  <c r="DP1088"/>
  <c r="CG174" i="3" l="1"/>
  <c r="CI173"/>
  <c r="CL172"/>
  <c r="CK172" s="1"/>
  <c r="Z35"/>
  <c r="AA36"/>
  <c r="AF1089" i="2"/>
  <c r="X1089"/>
  <c r="AP1089"/>
  <c r="BG1089"/>
  <c r="CQ1089"/>
  <c r="AB1089"/>
  <c r="AA1089"/>
  <c r="AJ1089"/>
  <c r="AT1089"/>
  <c r="AS1089" s="1"/>
  <c r="BA1089"/>
  <c r="BL1089"/>
  <c r="CL1090"/>
  <c r="BZ1089"/>
  <c r="FJ1089"/>
  <c r="CG1089"/>
  <c r="AX1089"/>
  <c r="CC1090"/>
  <c r="CE1090"/>
  <c r="AE1089"/>
  <c r="AK1089"/>
  <c r="BB1089"/>
  <c r="BM1089"/>
  <c r="CD1089"/>
  <c r="CJ1089"/>
  <c r="CR1089"/>
  <c r="CF1090"/>
  <c r="DM1088"/>
  <c r="DL1088"/>
  <c r="DJ1088"/>
  <c r="DI1088"/>
  <c r="DG1088"/>
  <c r="DF1088"/>
  <c r="DD1088"/>
  <c r="DC1088"/>
  <c r="DA1088"/>
  <c r="CZ1088"/>
  <c r="CX1088"/>
  <c r="CW1088"/>
  <c r="CU1088"/>
  <c r="CT1088"/>
  <c r="CH173" i="3" l="1"/>
  <c r="CJ173" s="1"/>
  <c r="CI174"/>
  <c r="CL173"/>
  <c r="Z36"/>
  <c r="AA37"/>
  <c r="CI1089" i="2"/>
  <c r="CK1089"/>
  <c r="CF1089"/>
  <c r="CH1089"/>
  <c r="CL1089"/>
  <c r="CC1089"/>
  <c r="CE1089"/>
  <c r="CA1088"/>
  <c r="CB1088" s="1"/>
  <c r="BX1088"/>
  <c r="BS1088"/>
  <c r="BT1088" s="1"/>
  <c r="BO1088"/>
  <c r="BP1088" s="1"/>
  <c r="BK1088"/>
  <c r="BM1088" s="1"/>
  <c r="BL1088" s="1"/>
  <c r="BE1088"/>
  <c r="BF1088" s="1"/>
  <c r="AZ1088"/>
  <c r="BA1088" s="1"/>
  <c r="AV1088"/>
  <c r="AR1088"/>
  <c r="AS1088" s="1"/>
  <c r="AN1088"/>
  <c r="AI1088"/>
  <c r="CG1088" s="1"/>
  <c r="AD1088"/>
  <c r="Z1088"/>
  <c r="AA1088" s="1"/>
  <c r="V1088"/>
  <c r="R1088"/>
  <c r="S1088" s="1"/>
  <c r="D1088"/>
  <c r="DP1087"/>
  <c r="CK173" i="3" l="1"/>
  <c r="CH174"/>
  <c r="CJ174" s="1"/>
  <c r="CL174"/>
  <c r="Z37"/>
  <c r="AA38"/>
  <c r="AT1088" i="2"/>
  <c r="AJ1088"/>
  <c r="AK1088"/>
  <c r="T1088"/>
  <c r="BB1088"/>
  <c r="AB1088"/>
  <c r="BU1088"/>
  <c r="CH1088"/>
  <c r="CI1088"/>
  <c r="W1088"/>
  <c r="AE1088"/>
  <c r="AO1088"/>
  <c r="AW1088"/>
  <c r="CD1088"/>
  <c r="BZ1088"/>
  <c r="FJ1088"/>
  <c r="BG1088"/>
  <c r="BQ1088"/>
  <c r="X1088"/>
  <c r="AF1088"/>
  <c r="AP1088"/>
  <c r="AX1088"/>
  <c r="BY1088"/>
  <c r="CJ1088"/>
  <c r="CK1088" s="1"/>
  <c r="DM1087"/>
  <c r="DL1087"/>
  <c r="DJ1087"/>
  <c r="DI1087"/>
  <c r="DG1087"/>
  <c r="DF1087"/>
  <c r="DD1087"/>
  <c r="DC1087"/>
  <c r="DA1087"/>
  <c r="CZ1087"/>
  <c r="CX1087"/>
  <c r="CW1087"/>
  <c r="CU1087"/>
  <c r="CT1087"/>
  <c r="CA1087"/>
  <c r="CB1087" s="1"/>
  <c r="BX1087"/>
  <c r="BS1087"/>
  <c r="BT1087" s="1"/>
  <c r="BO1087"/>
  <c r="BK1087"/>
  <c r="BL1087" s="1"/>
  <c r="BE1087"/>
  <c r="AZ1087"/>
  <c r="CJ1087" s="1"/>
  <c r="AV1087"/>
  <c r="AR1087"/>
  <c r="AS1087" s="1"/>
  <c r="AN1087"/>
  <c r="AI1087"/>
  <c r="CG1087" s="1"/>
  <c r="AD1087"/>
  <c r="Z1087"/>
  <c r="AA1087" s="1"/>
  <c r="V1087"/>
  <c r="W1087" s="1"/>
  <c r="R1087"/>
  <c r="T1087" s="1"/>
  <c r="S1087" s="1"/>
  <c r="D1087"/>
  <c r="DP1086"/>
  <c r="BB1087" l="1"/>
  <c r="CK174" i="3"/>
  <c r="AT1087" i="2"/>
  <c r="BA1087"/>
  <c r="Z38" i="3"/>
  <c r="AA39"/>
  <c r="AJ1087" i="2"/>
  <c r="AB1087"/>
  <c r="BM1087"/>
  <c r="AK1087"/>
  <c r="BU1087"/>
  <c r="CH1087"/>
  <c r="CI1087"/>
  <c r="CK1087"/>
  <c r="CC1088"/>
  <c r="CE1088"/>
  <c r="CD1087"/>
  <c r="CF1087" s="1"/>
  <c r="CF1088"/>
  <c r="BZ1087"/>
  <c r="FJ1087"/>
  <c r="AP1087"/>
  <c r="AX1087"/>
  <c r="BG1087"/>
  <c r="BQ1087"/>
  <c r="CP1087"/>
  <c r="X1087"/>
  <c r="AF1087"/>
  <c r="AE1087" s="1"/>
  <c r="AO1087"/>
  <c r="AW1087"/>
  <c r="BF1087"/>
  <c r="BP1087"/>
  <c r="BY1087"/>
  <c r="DM1086"/>
  <c r="DL1086"/>
  <c r="DJ1086"/>
  <c r="DI1086"/>
  <c r="DG1086"/>
  <c r="DF1086"/>
  <c r="DD1086"/>
  <c r="DC1086"/>
  <c r="DA1086"/>
  <c r="CZ1086"/>
  <c r="CX1086"/>
  <c r="CW1086"/>
  <c r="CU1086"/>
  <c r="CT1086"/>
  <c r="CA1086"/>
  <c r="CC1086" s="1"/>
  <c r="CB1086" s="1"/>
  <c r="BX1086"/>
  <c r="BS1086"/>
  <c r="BT1086" s="1"/>
  <c r="BO1086"/>
  <c r="BK1086"/>
  <c r="BL1086" s="1"/>
  <c r="BE1086"/>
  <c r="AZ1086"/>
  <c r="CP1086" s="1"/>
  <c r="CR1086" s="1"/>
  <c r="CQ1086" s="1"/>
  <c r="AV1086"/>
  <c r="AX1086" s="1"/>
  <c r="AW1086" s="1"/>
  <c r="AR1086"/>
  <c r="AT1086" s="1"/>
  <c r="AS1086" s="1"/>
  <c r="AN1086"/>
  <c r="AP1086" s="1"/>
  <c r="AO1086" s="1"/>
  <c r="AI1086"/>
  <c r="CG1086" s="1"/>
  <c r="AD1086"/>
  <c r="AE1086" s="1"/>
  <c r="Z1086"/>
  <c r="AB1086" s="1"/>
  <c r="AA1086" s="1"/>
  <c r="V1086"/>
  <c r="Z39" i="3" l="1"/>
  <c r="AA40"/>
  <c r="BA1086" i="2"/>
  <c r="BM1086"/>
  <c r="BB1086"/>
  <c r="BU1086"/>
  <c r="AK1086"/>
  <c r="AJ1086" s="1"/>
  <c r="CH1086"/>
  <c r="CL1087"/>
  <c r="CQ1087"/>
  <c r="CD1086"/>
  <c r="CE1086" s="1"/>
  <c r="CJ1086"/>
  <c r="CC1087"/>
  <c r="CE1087"/>
  <c r="X1086"/>
  <c r="FJ1086"/>
  <c r="AF1086"/>
  <c r="W1086"/>
  <c r="BG1086"/>
  <c r="BF1086" s="1"/>
  <c r="BQ1086"/>
  <c r="BP1086" s="1"/>
  <c r="BZ1086"/>
  <c r="BY1086" s="1"/>
  <c r="CR1087"/>
  <c r="R1086"/>
  <c r="T1086" s="1"/>
  <c r="D1086"/>
  <c r="DP1085"/>
  <c r="Z40" i="3" l="1"/>
  <c r="AA41"/>
  <c r="CF1086" i="2"/>
  <c r="CI1086"/>
  <c r="CK1086"/>
  <c r="CL1086"/>
  <c r="S1086"/>
  <c r="DM1085"/>
  <c r="DL1085"/>
  <c r="DJ1085"/>
  <c r="DI1085"/>
  <c r="DG1085"/>
  <c r="DF1085"/>
  <c r="DD1085"/>
  <c r="DC1085"/>
  <c r="DA1085"/>
  <c r="CZ1085"/>
  <c r="CX1085"/>
  <c r="CW1085"/>
  <c r="CU1085"/>
  <c r="CT1085"/>
  <c r="CA1085"/>
  <c r="CC1085" s="1"/>
  <c r="CB1085" s="1"/>
  <c r="BX1085"/>
  <c r="BY1085" s="1"/>
  <c r="BS1085"/>
  <c r="BU1085" s="1"/>
  <c r="BO1085"/>
  <c r="BQ1085" s="1"/>
  <c r="BP1085" s="1"/>
  <c r="BK1085"/>
  <c r="BM1085" s="1"/>
  <c r="BL1085" s="1"/>
  <c r="BE1085"/>
  <c r="BG1085" s="1"/>
  <c r="BF1085" s="1"/>
  <c r="AZ1085"/>
  <c r="CP1085" s="1"/>
  <c r="CQ1085" s="1"/>
  <c r="AV1085"/>
  <c r="AR1085"/>
  <c r="AS1085" s="1"/>
  <c r="AN1085"/>
  <c r="AO1085" s="1"/>
  <c r="AI1085"/>
  <c r="AK1085" s="1"/>
  <c r="AD1085"/>
  <c r="AE1085" s="1"/>
  <c r="Z1085"/>
  <c r="V1085"/>
  <c r="W1085" s="1"/>
  <c r="R1085"/>
  <c r="S1085" s="1"/>
  <c r="D1085"/>
  <c r="DP1084"/>
  <c r="Z41" i="3" l="1"/>
  <c r="AA42"/>
  <c r="BB1085" i="2"/>
  <c r="BA1085" s="1"/>
  <c r="AT1085"/>
  <c r="BT1085"/>
  <c r="CD1085"/>
  <c r="CF1085" s="1"/>
  <c r="CE1085" s="1"/>
  <c r="CJ1085"/>
  <c r="CL1085" s="1"/>
  <c r="CK1085" s="1"/>
  <c r="X1085"/>
  <c r="AF1085"/>
  <c r="AX1085"/>
  <c r="AW1085" s="1"/>
  <c r="CR1085"/>
  <c r="BZ1085"/>
  <c r="FJ1085"/>
  <c r="T1085"/>
  <c r="AB1085"/>
  <c r="AA1085" s="1"/>
  <c r="AJ1085"/>
  <c r="AP1085"/>
  <c r="DM1084"/>
  <c r="DL1084"/>
  <c r="DJ1084"/>
  <c r="DI1084"/>
  <c r="DG1084"/>
  <c r="DF1084"/>
  <c r="DD1084"/>
  <c r="DC1084"/>
  <c r="DA1084"/>
  <c r="CZ1084"/>
  <c r="CX1084"/>
  <c r="CW1084"/>
  <c r="CU1084"/>
  <c r="CT1084"/>
  <c r="CA1084"/>
  <c r="CB1084" s="1"/>
  <c r="BX1084"/>
  <c r="BZ1084" s="1"/>
  <c r="BY1084" s="1"/>
  <c r="BS1084"/>
  <c r="BT1084" s="1"/>
  <c r="BO1084"/>
  <c r="BQ1084" s="1"/>
  <c r="BP1084" s="1"/>
  <c r="BK1084"/>
  <c r="BE1084"/>
  <c r="BF1084" s="1"/>
  <c r="AZ1084"/>
  <c r="AV1084"/>
  <c r="AW1084" s="1"/>
  <c r="AR1084"/>
  <c r="AN1084"/>
  <c r="AO1084" s="1"/>
  <c r="AI1084"/>
  <c r="AD1084"/>
  <c r="AE1084" s="1"/>
  <c r="Z1084"/>
  <c r="V1084"/>
  <c r="W1084" s="1"/>
  <c r="R1084"/>
  <c r="S1084" s="1"/>
  <c r="D1084"/>
  <c r="AX1084" l="1"/>
  <c r="Z42" i="3"/>
  <c r="AA43"/>
  <c r="AP1084" i="2"/>
  <c r="BG1084"/>
  <c r="X1084"/>
  <c r="AF1084"/>
  <c r="T1084"/>
  <c r="AB1084"/>
  <c r="AK1084"/>
  <c r="AT1084"/>
  <c r="BB1084"/>
  <c r="BL1084"/>
  <c r="AA1084"/>
  <c r="AJ1084"/>
  <c r="AS1084"/>
  <c r="BA1084"/>
  <c r="FJ1084"/>
  <c r="CG1084"/>
  <c r="CP1084"/>
  <c r="CR1084" s="1"/>
  <c r="BM1084"/>
  <c r="BU1084"/>
  <c r="CD1084"/>
  <c r="DP1083"/>
  <c r="Z43" i="3" l="1"/>
  <c r="AA44"/>
  <c r="CC1084" i="2"/>
  <c r="CE1084"/>
  <c r="CQ1084"/>
  <c r="CF1084"/>
  <c r="CI1084"/>
  <c r="CH1084"/>
  <c r="DM1083"/>
  <c r="DL1083"/>
  <c r="DJ1083"/>
  <c r="DI1083"/>
  <c r="DG1083"/>
  <c r="DF1083"/>
  <c r="DD1083"/>
  <c r="DC1083"/>
  <c r="DA1083"/>
  <c r="CZ1083"/>
  <c r="CX1083"/>
  <c r="CW1083"/>
  <c r="CU1083"/>
  <c r="CT1083"/>
  <c r="CA1083"/>
  <c r="CB1083" s="1"/>
  <c r="BX1083"/>
  <c r="BZ1083" s="1"/>
  <c r="BY1083" s="1"/>
  <c r="BS1083"/>
  <c r="BU1083" s="1"/>
  <c r="BT1083" s="1"/>
  <c r="BO1083"/>
  <c r="BQ1083" s="1"/>
  <c r="BP1083" s="1"/>
  <c r="BK1083"/>
  <c r="BE1083"/>
  <c r="BF1083" s="1"/>
  <c r="AZ1083"/>
  <c r="BA1083" s="1"/>
  <c r="AV1083"/>
  <c r="AW1083" s="1"/>
  <c r="AR1083"/>
  <c r="AN1083"/>
  <c r="AO1083" s="1"/>
  <c r="AI1083"/>
  <c r="CG1083" s="1"/>
  <c r="AD1083"/>
  <c r="AF1083" s="1"/>
  <c r="AE1083" s="1"/>
  <c r="Z1083"/>
  <c r="V1083"/>
  <c r="W1083" s="1"/>
  <c r="Z44" i="3" l="1"/>
  <c r="AA45"/>
  <c r="AP1083" i="2"/>
  <c r="X1083"/>
  <c r="BG1083"/>
  <c r="CH1083"/>
  <c r="AA1083"/>
  <c r="AJ1083"/>
  <c r="AS1083"/>
  <c r="BL1083"/>
  <c r="AX1083"/>
  <c r="FJ1083"/>
  <c r="CP1083"/>
  <c r="AB1083"/>
  <c r="AK1083"/>
  <c r="AT1083"/>
  <c r="BB1083"/>
  <c r="BM1083"/>
  <c r="CD1083"/>
  <c r="CF1083" s="1"/>
  <c r="CJ1083"/>
  <c r="R1083"/>
  <c r="T1083" s="1"/>
  <c r="S1083" s="1"/>
  <c r="D1083"/>
  <c r="DP1082"/>
  <c r="Z45" i="3" l="1"/>
  <c r="AA46"/>
  <c r="CC1083" i="2"/>
  <c r="CE1083"/>
  <c r="CI1083"/>
  <c r="CK1083"/>
  <c r="CL1083"/>
  <c r="CR1083"/>
  <c r="CQ1083"/>
  <c r="DM1082"/>
  <c r="DL1082"/>
  <c r="DJ1082"/>
  <c r="DI1082"/>
  <c r="DG1082"/>
  <c r="DF1082"/>
  <c r="DD1082"/>
  <c r="DC1082"/>
  <c r="DA1082"/>
  <c r="CZ1082"/>
  <c r="CX1082"/>
  <c r="CW1082"/>
  <c r="CU1082"/>
  <c r="CT1082"/>
  <c r="CA1082"/>
  <c r="CB1082" s="1"/>
  <c r="BX1082"/>
  <c r="BS1082"/>
  <c r="BT1082" s="1"/>
  <c r="BO1082"/>
  <c r="BK1082"/>
  <c r="BL1082" s="1"/>
  <c r="BE1082"/>
  <c r="AZ1082"/>
  <c r="CJ1082" s="1"/>
  <c r="AV1082"/>
  <c r="AR1082"/>
  <c r="AS1082" s="1"/>
  <c r="AN1082"/>
  <c r="AI1082"/>
  <c r="AJ1082" s="1"/>
  <c r="AD1082"/>
  <c r="Z1082"/>
  <c r="AA1082" s="1"/>
  <c r="V1082"/>
  <c r="R1082"/>
  <c r="S1082" s="1"/>
  <c r="D1082"/>
  <c r="DP1081"/>
  <c r="Z46" i="3" l="1"/>
  <c r="AA47"/>
  <c r="AK1082" i="2"/>
  <c r="BU1082"/>
  <c r="BM1082"/>
  <c r="AB1082"/>
  <c r="BA1082"/>
  <c r="AT1082"/>
  <c r="T1082"/>
  <c r="BB1082"/>
  <c r="CK1082"/>
  <c r="W1082"/>
  <c r="AE1082"/>
  <c r="AO1082"/>
  <c r="AW1082"/>
  <c r="BF1082"/>
  <c r="BP1082"/>
  <c r="BY1082"/>
  <c r="CD1082"/>
  <c r="BZ1082"/>
  <c r="FJ1082"/>
  <c r="X1082"/>
  <c r="AF1082"/>
  <c r="AP1082"/>
  <c r="AX1082"/>
  <c r="BG1082"/>
  <c r="BQ1082"/>
  <c r="CG1082"/>
  <c r="CI1082" s="1"/>
  <c r="CP1082"/>
  <c r="DM1081"/>
  <c r="DL1081"/>
  <c r="DJ1081"/>
  <c r="DI1081"/>
  <c r="DG1081"/>
  <c r="DF1081"/>
  <c r="DD1081"/>
  <c r="DC1081"/>
  <c r="DA1081"/>
  <c r="CZ1081"/>
  <c r="CX1081"/>
  <c r="CW1081"/>
  <c r="CU1081"/>
  <c r="CT1081"/>
  <c r="Z47" i="3" l="1"/>
  <c r="AA48"/>
  <c r="CF1082" i="2"/>
  <c r="CH1082"/>
  <c r="CC1082"/>
  <c r="CE1082"/>
  <c r="CL1082"/>
  <c r="CR1082"/>
  <c r="CQ1082" s="1"/>
  <c r="CA1081"/>
  <c r="CB1081" s="1"/>
  <c r="BX1081"/>
  <c r="BY1081" s="1"/>
  <c r="BS1081"/>
  <c r="BO1081"/>
  <c r="BP1081" s="1"/>
  <c r="BK1081"/>
  <c r="BE1081"/>
  <c r="BF1081" s="1"/>
  <c r="AZ1081"/>
  <c r="BA1081" s="1"/>
  <c r="AV1081"/>
  <c r="AW1081" s="1"/>
  <c r="AR1081"/>
  <c r="AS1081" s="1"/>
  <c r="AN1081"/>
  <c r="AP1081" s="1"/>
  <c r="AO1081" s="1"/>
  <c r="AI1081"/>
  <c r="CG1081" s="1"/>
  <c r="AD1081"/>
  <c r="AF1081" s="1"/>
  <c r="AE1081" s="1"/>
  <c r="Z1081"/>
  <c r="V1081"/>
  <c r="W1081" s="1"/>
  <c r="R1081"/>
  <c r="T1081" s="1"/>
  <c r="S1081" s="1"/>
  <c r="D1081"/>
  <c r="DP1080"/>
  <c r="Z48" i="3" l="1"/>
  <c r="AA49"/>
  <c r="BQ1081" i="2"/>
  <c r="X1081"/>
  <c r="BG1081"/>
  <c r="AA1081"/>
  <c r="AJ1081"/>
  <c r="BL1081"/>
  <c r="BT1081"/>
  <c r="CH1081"/>
  <c r="AX1081"/>
  <c r="CJ1081"/>
  <c r="CP1081"/>
  <c r="BZ1081"/>
  <c r="FJ1081"/>
  <c r="AB1081"/>
  <c r="AK1081"/>
  <c r="AT1081"/>
  <c r="BB1081"/>
  <c r="BM1081"/>
  <c r="BU1081"/>
  <c r="CD1081"/>
  <c r="CF1081" s="1"/>
  <c r="DM1080"/>
  <c r="DL1080"/>
  <c r="DJ1080"/>
  <c r="DI1080"/>
  <c r="DG1080"/>
  <c r="DF1080"/>
  <c r="DD1080"/>
  <c r="DC1080"/>
  <c r="DA1080"/>
  <c r="CZ1080"/>
  <c r="CX1080"/>
  <c r="CW1080"/>
  <c r="CU1080"/>
  <c r="CT1080"/>
  <c r="CA1080"/>
  <c r="CB1080" s="1"/>
  <c r="BX1080"/>
  <c r="BY1080" s="1"/>
  <c r="BS1080"/>
  <c r="BO1080"/>
  <c r="BP1080" s="1"/>
  <c r="BK1080"/>
  <c r="BM1080" s="1"/>
  <c r="BL1080" s="1"/>
  <c r="BE1080"/>
  <c r="BG1080" s="1"/>
  <c r="BF1080" s="1"/>
  <c r="AZ1080"/>
  <c r="CJ1080" s="1"/>
  <c r="AV1080"/>
  <c r="AX1080" s="1"/>
  <c r="AW1080" s="1"/>
  <c r="AR1080"/>
  <c r="AN1080"/>
  <c r="AO1080" s="1"/>
  <c r="AI1080"/>
  <c r="AD1080"/>
  <c r="Z1080"/>
  <c r="V1080"/>
  <c r="W1080" s="1"/>
  <c r="R1080"/>
  <c r="T1080" s="1"/>
  <c r="S1080" s="1"/>
  <c r="D1080"/>
  <c r="DP1079"/>
  <c r="Z49" i="3" l="1"/>
  <c r="AA50"/>
  <c r="CD1080" i="2"/>
  <c r="CE1080" s="1"/>
  <c r="AE1080"/>
  <c r="AP1080"/>
  <c r="X1080"/>
  <c r="AF1080"/>
  <c r="BQ1080"/>
  <c r="CC1080"/>
  <c r="CK1080"/>
  <c r="CL1080"/>
  <c r="CL1081"/>
  <c r="CR1081"/>
  <c r="CQ1081" s="1"/>
  <c r="AB1080"/>
  <c r="AA1080" s="1"/>
  <c r="AK1080"/>
  <c r="AJ1080" s="1"/>
  <c r="AT1080"/>
  <c r="AS1080" s="1"/>
  <c r="BB1080"/>
  <c r="BA1080" s="1"/>
  <c r="BU1080"/>
  <c r="BT1080" s="1"/>
  <c r="CP1080"/>
  <c r="CR1080" s="1"/>
  <c r="CQ1080" s="1"/>
  <c r="BZ1080"/>
  <c r="FJ1080"/>
  <c r="CG1080"/>
  <c r="CC1081"/>
  <c r="CE1081"/>
  <c r="CI1081"/>
  <c r="CK1081"/>
  <c r="DM1079"/>
  <c r="DL1079"/>
  <c r="DJ1079"/>
  <c r="DI1079"/>
  <c r="DG1079"/>
  <c r="DF1079"/>
  <c r="DD1079"/>
  <c r="DC1079"/>
  <c r="DA1079"/>
  <c r="CZ1079"/>
  <c r="CX1079"/>
  <c r="CW1079"/>
  <c r="CU1079"/>
  <c r="CT1079"/>
  <c r="CA1079"/>
  <c r="CB1079" s="1"/>
  <c r="BX1079"/>
  <c r="BS1079"/>
  <c r="BT1079" s="1"/>
  <c r="BO1079"/>
  <c r="BK1079"/>
  <c r="BL1079" s="1"/>
  <c r="BE1079"/>
  <c r="AZ1079"/>
  <c r="CP1079" s="1"/>
  <c r="CR1079" s="1"/>
  <c r="CQ1079" s="1"/>
  <c r="AV1079"/>
  <c r="Z50" i="3" l="1"/>
  <c r="AA51"/>
  <c r="BB1079" i="2"/>
  <c r="BM1079"/>
  <c r="BA1079"/>
  <c r="BU1079"/>
  <c r="CF1080"/>
  <c r="CH1080"/>
  <c r="CJ1079"/>
  <c r="CI1080"/>
  <c r="AX1079"/>
  <c r="BQ1079"/>
  <c r="AW1079"/>
  <c r="BG1079"/>
  <c r="BF1079" s="1"/>
  <c r="BP1079"/>
  <c r="BZ1079"/>
  <c r="BY1079" s="1"/>
  <c r="AR1079"/>
  <c r="AN1079"/>
  <c r="AO1079" s="1"/>
  <c r="AI1079"/>
  <c r="FJ1079" s="1"/>
  <c r="AD1079"/>
  <c r="Z1079"/>
  <c r="AB1079" s="1"/>
  <c r="AA1079" s="1"/>
  <c r="V1079"/>
  <c r="R1079"/>
  <c r="S1079" s="1"/>
  <c r="D1079"/>
  <c r="DP1078"/>
  <c r="CD1079" l="1"/>
  <c r="Z51" i="3"/>
  <c r="AA52"/>
  <c r="AP1079" i="2"/>
  <c r="T1079"/>
  <c r="AJ1079"/>
  <c r="AK1079"/>
  <c r="CC1079"/>
  <c r="CE1079"/>
  <c r="AS1079"/>
  <c r="X1079"/>
  <c r="AF1079"/>
  <c r="AT1079"/>
  <c r="CL1079"/>
  <c r="CK1079"/>
  <c r="W1079"/>
  <c r="AE1079"/>
  <c r="DM1078"/>
  <c r="DL1078"/>
  <c r="DJ1078"/>
  <c r="DI1078"/>
  <c r="DG1078"/>
  <c r="DF1078"/>
  <c r="DD1078"/>
  <c r="DC1078"/>
  <c r="DA1078"/>
  <c r="CZ1078"/>
  <c r="CX1078"/>
  <c r="CW1078"/>
  <c r="CU1078"/>
  <c r="CT1078"/>
  <c r="CA1078"/>
  <c r="CB1078" s="1"/>
  <c r="BX1078"/>
  <c r="BS1078"/>
  <c r="BT1078" s="1"/>
  <c r="BO1078"/>
  <c r="BK1078"/>
  <c r="BL1078" s="1"/>
  <c r="BE1078"/>
  <c r="AZ1078"/>
  <c r="CP1078" s="1"/>
  <c r="CR1078" s="1"/>
  <c r="CQ1078" s="1"/>
  <c r="AV1078"/>
  <c r="AR1078"/>
  <c r="AS1078" s="1"/>
  <c r="AN1078"/>
  <c r="AI1078"/>
  <c r="CG1078" s="1"/>
  <c r="AD1078"/>
  <c r="Z1078"/>
  <c r="AA1078" s="1"/>
  <c r="V1078"/>
  <c r="R1078"/>
  <c r="S1078" s="1"/>
  <c r="D1078"/>
  <c r="DP1077"/>
  <c r="BU1078" l="1"/>
  <c r="Z52" i="3"/>
  <c r="AA53"/>
  <c r="AT1078" i="2"/>
  <c r="AJ1078"/>
  <c r="AK1078"/>
  <c r="T1078"/>
  <c r="BB1078"/>
  <c r="AB1078"/>
  <c r="BA1078"/>
  <c r="BM1078"/>
  <c r="CH1078"/>
  <c r="CD1078"/>
  <c r="CF1078" s="1"/>
  <c r="CJ1078"/>
  <c r="AP1078"/>
  <c r="BG1078"/>
  <c r="BQ1078"/>
  <c r="FJ1078"/>
  <c r="AF1078"/>
  <c r="AX1078"/>
  <c r="X1078"/>
  <c r="W1078" s="1"/>
  <c r="AE1078"/>
  <c r="AO1078"/>
  <c r="AW1078"/>
  <c r="BF1078"/>
  <c r="BP1078"/>
  <c r="BZ1078"/>
  <c r="BY1078" s="1"/>
  <c r="DM1077"/>
  <c r="DL1077"/>
  <c r="DJ1077"/>
  <c r="DI1077"/>
  <c r="DG1077"/>
  <c r="DF1077"/>
  <c r="DD1077"/>
  <c r="DC1077"/>
  <c r="DA1077"/>
  <c r="CZ1077"/>
  <c r="CX1077"/>
  <c r="CW1077"/>
  <c r="CU1077"/>
  <c r="CT1077"/>
  <c r="CA1077"/>
  <c r="BX1077"/>
  <c r="BY1077" s="1"/>
  <c r="BS1077"/>
  <c r="BO1077"/>
  <c r="BP1077" s="1"/>
  <c r="BK1077"/>
  <c r="BE1077"/>
  <c r="BF1077" s="1"/>
  <c r="AZ1077"/>
  <c r="AV1077"/>
  <c r="AW1077" s="1"/>
  <c r="AR1077"/>
  <c r="AS1077" s="1"/>
  <c r="AN1077"/>
  <c r="AP1077" s="1"/>
  <c r="AO1077" s="1"/>
  <c r="AI1077"/>
  <c r="AJ1077" s="1"/>
  <c r="AD1077"/>
  <c r="AF1077" s="1"/>
  <c r="AE1077" s="1"/>
  <c r="Z1077"/>
  <c r="AA1077" s="1"/>
  <c r="V1077"/>
  <c r="X1077" s="1"/>
  <c r="W1077" s="1"/>
  <c r="R1077"/>
  <c r="T1077" s="1"/>
  <c r="S1077" s="1"/>
  <c r="D1077"/>
  <c r="DP1076"/>
  <c r="Z53" i="3" l="1"/>
  <c r="AA54"/>
  <c r="BG1077" i="2"/>
  <c r="BQ1077"/>
  <c r="AX1077"/>
  <c r="BZ1077"/>
  <c r="FJ1077"/>
  <c r="CG1077"/>
  <c r="CC1078"/>
  <c r="CE1078"/>
  <c r="AB1077"/>
  <c r="AT1077"/>
  <c r="BM1077"/>
  <c r="CD1077"/>
  <c r="CI1078"/>
  <c r="CK1078"/>
  <c r="CL1078"/>
  <c r="AK1077"/>
  <c r="BB1077"/>
  <c r="BU1077"/>
  <c r="CJ1077"/>
  <c r="BA1077"/>
  <c r="BL1077"/>
  <c r="BT1077"/>
  <c r="CB1077"/>
  <c r="CP1077"/>
  <c r="CR1077" s="1"/>
  <c r="CQ1077" s="1"/>
  <c r="DM1076"/>
  <c r="DL1076"/>
  <c r="DJ1076"/>
  <c r="DI1076"/>
  <c r="DG1076"/>
  <c r="DF1076"/>
  <c r="DD1076"/>
  <c r="DC1076"/>
  <c r="DA1076"/>
  <c r="CZ1076"/>
  <c r="CX1076"/>
  <c r="CW1076"/>
  <c r="CU1076"/>
  <c r="CT1076"/>
  <c r="CA1076"/>
  <c r="CB1076" s="1"/>
  <c r="BX1076"/>
  <c r="BS1076"/>
  <c r="BT1076" s="1"/>
  <c r="BO1076"/>
  <c r="BP1076" s="1"/>
  <c r="BK1076"/>
  <c r="BM1076" s="1"/>
  <c r="BL1076" s="1"/>
  <c r="BE1076"/>
  <c r="AZ1076"/>
  <c r="CJ1076" s="1"/>
  <c r="AV1076"/>
  <c r="AR1076"/>
  <c r="AS1076" s="1"/>
  <c r="AN1076"/>
  <c r="AI1076"/>
  <c r="AJ1076" s="1"/>
  <c r="AD1076"/>
  <c r="Z1076"/>
  <c r="AA1076" s="1"/>
  <c r="V1076"/>
  <c r="W1076" s="1"/>
  <c r="R1076"/>
  <c r="T1076" s="1"/>
  <c r="S1076" s="1"/>
  <c r="D1076"/>
  <c r="DP1075"/>
  <c r="Z54" i="3" l="1"/>
  <c r="AA55"/>
  <c r="AB1076" i="2"/>
  <c r="AK1076"/>
  <c r="AT1076"/>
  <c r="BB1076"/>
  <c r="BU1076"/>
  <c r="BA1076"/>
  <c r="AE1076"/>
  <c r="AP1076"/>
  <c r="AO1076" s="1"/>
  <c r="AW1076"/>
  <c r="BF1076"/>
  <c r="BY1076"/>
  <c r="CK1076"/>
  <c r="CI1077"/>
  <c r="CK1077"/>
  <c r="CL1077"/>
  <c r="CD1076"/>
  <c r="CC1077"/>
  <c r="CE1077"/>
  <c r="CF1077"/>
  <c r="CH1077"/>
  <c r="BZ1076"/>
  <c r="FJ1076"/>
  <c r="X1076"/>
  <c r="AF1076"/>
  <c r="AX1076"/>
  <c r="BG1076"/>
  <c r="BQ1076"/>
  <c r="CG1076"/>
  <c r="CI1076" s="1"/>
  <c r="CP1076"/>
  <c r="DM1075"/>
  <c r="DL1075"/>
  <c r="DJ1075"/>
  <c r="DI1075"/>
  <c r="DG1075"/>
  <c r="DF1075"/>
  <c r="DD1075"/>
  <c r="DC1075"/>
  <c r="DA1075"/>
  <c r="CZ1075"/>
  <c r="CX1075"/>
  <c r="CW1075"/>
  <c r="CU1075"/>
  <c r="CT1075"/>
  <c r="Z55" i="3" l="1"/>
  <c r="AA56"/>
  <c r="CF1076" i="2"/>
  <c r="CH1076"/>
  <c r="CC1076"/>
  <c r="CE1076"/>
  <c r="CL1076"/>
  <c r="CQ1076"/>
  <c r="CR1076"/>
  <c r="CA1075"/>
  <c r="CB1075" s="1"/>
  <c r="BX1075"/>
  <c r="BS1075"/>
  <c r="BT1075" s="1"/>
  <c r="BO1075"/>
  <c r="BK1075"/>
  <c r="BL1075" s="1"/>
  <c r="BE1075"/>
  <c r="BG1075" s="1"/>
  <c r="BF1075" s="1"/>
  <c r="AZ1075"/>
  <c r="CP1075" s="1"/>
  <c r="CR1075" s="1"/>
  <c r="CQ1075" s="1"/>
  <c r="AV1075"/>
  <c r="AX1075" s="1"/>
  <c r="AW1075" s="1"/>
  <c r="AR1075"/>
  <c r="AT1075" s="1"/>
  <c r="AS1075" s="1"/>
  <c r="AN1075"/>
  <c r="AO1075" s="1"/>
  <c r="AI1075"/>
  <c r="CG1075" s="1"/>
  <c r="AD1075"/>
  <c r="Z1075"/>
  <c r="AB1075" s="1"/>
  <c r="AA1075" s="1"/>
  <c r="V1075"/>
  <c r="R1075"/>
  <c r="S1075" s="1"/>
  <c r="D1075"/>
  <c r="DP1074"/>
  <c r="Z56" i="3" l="1"/>
  <c r="AA57"/>
  <c r="CD1075" i="2"/>
  <c r="CF1075" s="1"/>
  <c r="AK1075"/>
  <c r="AJ1075" s="1"/>
  <c r="BU1075"/>
  <c r="CJ1075"/>
  <c r="T1075"/>
  <c r="BB1075"/>
  <c r="BA1075" s="1"/>
  <c r="BM1075"/>
  <c r="CH1075"/>
  <c r="CC1075"/>
  <c r="W1075"/>
  <c r="AF1075"/>
  <c r="AE1075" s="1"/>
  <c r="BP1075"/>
  <c r="BY1075"/>
  <c r="CI1075"/>
  <c r="CL1075"/>
  <c r="CK1075" s="1"/>
  <c r="BZ1075"/>
  <c r="FJ1075"/>
  <c r="X1075"/>
  <c r="AP1075"/>
  <c r="BQ1075"/>
  <c r="DM1074"/>
  <c r="DL1074"/>
  <c r="DJ1074"/>
  <c r="DI1074"/>
  <c r="DG1074"/>
  <c r="DF1074"/>
  <c r="DD1074"/>
  <c r="DC1074"/>
  <c r="DA1074"/>
  <c r="CZ1074"/>
  <c r="CX1074"/>
  <c r="CW1074"/>
  <c r="CU1074"/>
  <c r="CT1074"/>
  <c r="CA1074"/>
  <c r="CB1074" s="1"/>
  <c r="BX1074"/>
  <c r="BS1074"/>
  <c r="BT1074" s="1"/>
  <c r="BO1074"/>
  <c r="BK1074"/>
  <c r="BL1074" s="1"/>
  <c r="BE1074"/>
  <c r="BG1074" s="1"/>
  <c r="BF1074" s="1"/>
  <c r="AZ1074"/>
  <c r="CP1074" s="1"/>
  <c r="CQ1074" s="1"/>
  <c r="AV1074"/>
  <c r="AW1074" s="1"/>
  <c r="AR1074"/>
  <c r="AT1074" s="1"/>
  <c r="AS1074" s="1"/>
  <c r="AN1074"/>
  <c r="AI1074"/>
  <c r="CG1074" s="1"/>
  <c r="AD1074"/>
  <c r="Z1074"/>
  <c r="AA1074" s="1"/>
  <c r="V1074"/>
  <c r="R1074"/>
  <c r="S1074" s="1"/>
  <c r="D1074"/>
  <c r="DP1073"/>
  <c r="Z57" i="3" l="1"/>
  <c r="AA58"/>
  <c r="CE1075" i="2"/>
  <c r="T1074"/>
  <c r="AJ1074"/>
  <c r="AB1074"/>
  <c r="BB1074"/>
  <c r="BA1074" s="1"/>
  <c r="BM1074"/>
  <c r="AK1074"/>
  <c r="BU1074"/>
  <c r="CH1074"/>
  <c r="CI1074"/>
  <c r="X1074"/>
  <c r="AF1074"/>
  <c r="AO1074"/>
  <c r="BP1074"/>
  <c r="BY1074"/>
  <c r="CJ1074"/>
  <c r="W1074"/>
  <c r="AE1074"/>
  <c r="CD1074"/>
  <c r="CF1074" s="1"/>
  <c r="BZ1074"/>
  <c r="FJ1074"/>
  <c r="AP1074"/>
  <c r="AX1074"/>
  <c r="BQ1074"/>
  <c r="CR1074"/>
  <c r="DM1073"/>
  <c r="DL1073"/>
  <c r="DJ1073"/>
  <c r="DI1073"/>
  <c r="DG1073"/>
  <c r="DF1073"/>
  <c r="DD1073"/>
  <c r="DC1073"/>
  <c r="DA1073"/>
  <c r="CZ1073"/>
  <c r="CX1073"/>
  <c r="CW1073"/>
  <c r="CU1073"/>
  <c r="CT1073"/>
  <c r="CA1073"/>
  <c r="CB1073" s="1"/>
  <c r="BX1073"/>
  <c r="BY1073" s="1"/>
  <c r="BS1073"/>
  <c r="BO1073"/>
  <c r="BP1073" s="1"/>
  <c r="BK1073"/>
  <c r="BE1073"/>
  <c r="BF1073" s="1"/>
  <c r="AZ1073"/>
  <c r="AV1073"/>
  <c r="AW1073" s="1"/>
  <c r="AR1073"/>
  <c r="AN1073"/>
  <c r="AO1073" s="1"/>
  <c r="AI1073"/>
  <c r="AD1073"/>
  <c r="AE1073" s="1"/>
  <c r="Z1073"/>
  <c r="V1073"/>
  <c r="W1073" s="1"/>
  <c r="R1073"/>
  <c r="S1073" s="1"/>
  <c r="D1073"/>
  <c r="FK1072"/>
  <c r="CB69" i="3" l="1"/>
  <c r="Z58"/>
  <c r="AA59"/>
  <c r="AX1073" i="2"/>
  <c r="X1073"/>
  <c r="BG1073"/>
  <c r="BQ1073"/>
  <c r="AF1073"/>
  <c r="AP1073"/>
  <c r="AA1073"/>
  <c r="AJ1073"/>
  <c r="AS1073"/>
  <c r="BA1073"/>
  <c r="BL1073"/>
  <c r="BT1073"/>
  <c r="CP1073"/>
  <c r="CR1073" s="1"/>
  <c r="BZ1073"/>
  <c r="FJ1073"/>
  <c r="CC1074"/>
  <c r="CE1074"/>
  <c r="CK1074"/>
  <c r="CL1074"/>
  <c r="CG1073"/>
  <c r="CJ1073"/>
  <c r="CK1073" s="1"/>
  <c r="T1073"/>
  <c r="AB1073"/>
  <c r="AK1073"/>
  <c r="AT1073"/>
  <c r="BB1073"/>
  <c r="BM1073"/>
  <c r="BU1073"/>
  <c r="CD1073"/>
  <c r="DP1072"/>
  <c r="CB70" i="3" l="1"/>
  <c r="Z59"/>
  <c r="AA60"/>
  <c r="CC1073" i="2"/>
  <c r="CE1073"/>
  <c r="CF1073"/>
  <c r="CI1073"/>
  <c r="CH1073"/>
  <c r="CL1073"/>
  <c r="CQ1073"/>
  <c r="DM1072"/>
  <c r="DL1072"/>
  <c r="DJ1072"/>
  <c r="DI1072"/>
  <c r="DG1072"/>
  <c r="DF1072"/>
  <c r="DD1072"/>
  <c r="DC1072"/>
  <c r="DA1072"/>
  <c r="CZ1072"/>
  <c r="CX1072"/>
  <c r="CW1072"/>
  <c r="CU1072"/>
  <c r="CT1072"/>
  <c r="Z60" i="3" l="1"/>
  <c r="AA61"/>
  <c r="CA1072" i="2"/>
  <c r="CB1072" s="1"/>
  <c r="BX1072"/>
  <c r="BS1072"/>
  <c r="BT1072" s="1"/>
  <c r="BO1072"/>
  <c r="BP1072" s="1"/>
  <c r="BK1072"/>
  <c r="BM1072" s="1"/>
  <c r="BL1072" s="1"/>
  <c r="BE1072"/>
  <c r="AZ1072"/>
  <c r="BA1072" s="1"/>
  <c r="AV1072"/>
  <c r="AR1072"/>
  <c r="AS1072" s="1"/>
  <c r="AN1072"/>
  <c r="AI1072"/>
  <c r="AJ1072" s="1"/>
  <c r="AD1072"/>
  <c r="Z1072"/>
  <c r="AA1072" s="1"/>
  <c r="V1072"/>
  <c r="X1072" s="1"/>
  <c r="W1072" s="1"/>
  <c r="R1072"/>
  <c r="T1072" s="1"/>
  <c r="S1072" s="1"/>
  <c r="D1072"/>
  <c r="FK1071"/>
  <c r="DP1071"/>
  <c r="Z61" i="3" l="1"/>
  <c r="AA62"/>
  <c r="AB1072" i="2"/>
  <c r="AK1072"/>
  <c r="BB1072"/>
  <c r="BU1072"/>
  <c r="AT1072"/>
  <c r="CD1072"/>
  <c r="AX1072"/>
  <c r="CJ1072"/>
  <c r="CP1072"/>
  <c r="FJ1072"/>
  <c r="AF1072"/>
  <c r="BG1072"/>
  <c r="BQ1072"/>
  <c r="CG1072"/>
  <c r="AE1072"/>
  <c r="AP1072"/>
  <c r="AO1072" s="1"/>
  <c r="AW1072"/>
  <c r="BF1072"/>
  <c r="BZ1072"/>
  <c r="BY1072" s="1"/>
  <c r="DM1071"/>
  <c r="DL1071"/>
  <c r="DJ1071"/>
  <c r="DI1071"/>
  <c r="DG1071"/>
  <c r="DF1071"/>
  <c r="DD1071"/>
  <c r="DC1071"/>
  <c r="DA1071"/>
  <c r="CZ1071"/>
  <c r="CX1071"/>
  <c r="CW1071"/>
  <c r="CU1071"/>
  <c r="CT1071"/>
  <c r="CA1071"/>
  <c r="CB1071" s="1"/>
  <c r="BX1071"/>
  <c r="BS1071"/>
  <c r="BO1071"/>
  <c r="BK1071"/>
  <c r="BL1071" s="1"/>
  <c r="BE1071"/>
  <c r="BF1071" s="1"/>
  <c r="AZ1071"/>
  <c r="CP1071" s="1"/>
  <c r="CQ1071" s="1"/>
  <c r="AV1071"/>
  <c r="AX1071" s="1"/>
  <c r="AW1071" s="1"/>
  <c r="AR1071"/>
  <c r="AT1071" s="1"/>
  <c r="AS1071" s="1"/>
  <c r="AN1071"/>
  <c r="AP1071" s="1"/>
  <c r="AO1071" s="1"/>
  <c r="AI1071"/>
  <c r="AJ1071" s="1"/>
  <c r="AD1071"/>
  <c r="Z1071"/>
  <c r="AB1071" s="1"/>
  <c r="AA1071" s="1"/>
  <c r="V1071"/>
  <c r="R1071"/>
  <c r="S1071" s="1"/>
  <c r="D1071"/>
  <c r="FK1070"/>
  <c r="DP1070"/>
  <c r="Z62" i="3" l="1"/>
  <c r="AA63"/>
  <c r="BQ1071" i="2"/>
  <c r="AK1071"/>
  <c r="CD1071"/>
  <c r="CF1071" s="1"/>
  <c r="CE1071" s="1"/>
  <c r="BG1071"/>
  <c r="BT1071"/>
  <c r="CJ1071"/>
  <c r="CL1071" s="1"/>
  <c r="T1071"/>
  <c r="BB1071"/>
  <c r="BA1071" s="1"/>
  <c r="CC1071"/>
  <c r="BZ1071"/>
  <c r="FJ1071"/>
  <c r="CL1072"/>
  <c r="CQ1072"/>
  <c r="CR1072"/>
  <c r="CC1072"/>
  <c r="CE1072"/>
  <c r="W1071"/>
  <c r="AE1071"/>
  <c r="BM1071"/>
  <c r="BU1071"/>
  <c r="CR1071"/>
  <c r="CF1072"/>
  <c r="CH1072"/>
  <c r="CI1072"/>
  <c r="CK1072"/>
  <c r="X1071"/>
  <c r="AF1071"/>
  <c r="BP1071"/>
  <c r="BY1071"/>
  <c r="DM1070"/>
  <c r="DL1070"/>
  <c r="DJ1070"/>
  <c r="DI1070"/>
  <c r="DG1070"/>
  <c r="DF1070"/>
  <c r="DD1070"/>
  <c r="DC1070"/>
  <c r="DA1070"/>
  <c r="CZ1070"/>
  <c r="CX1070"/>
  <c r="CW1070"/>
  <c r="CU1070"/>
  <c r="CT1070"/>
  <c r="CA1070"/>
  <c r="CB1070" s="1"/>
  <c r="BX1070"/>
  <c r="BZ1070" s="1"/>
  <c r="BY1070" s="1"/>
  <c r="BS1070"/>
  <c r="BU1070" s="1"/>
  <c r="BT1070" s="1"/>
  <c r="BO1070"/>
  <c r="BQ1070" s="1"/>
  <c r="BP1070" s="1"/>
  <c r="BK1070"/>
  <c r="BM1070" s="1"/>
  <c r="BL1070" s="1"/>
  <c r="BE1070"/>
  <c r="BG1070" s="1"/>
  <c r="BF1070" s="1"/>
  <c r="AZ1070"/>
  <c r="BB1070" s="1"/>
  <c r="AV1070"/>
  <c r="AR1070"/>
  <c r="AS1070" s="1"/>
  <c r="AN1070"/>
  <c r="AO1070" s="1"/>
  <c r="AI1070"/>
  <c r="AJ1070" s="1"/>
  <c r="AD1070"/>
  <c r="Z1070"/>
  <c r="AA1070" s="1"/>
  <c r="V1070"/>
  <c r="X1070" s="1"/>
  <c r="W1070" s="1"/>
  <c r="R1070"/>
  <c r="S1070" s="1"/>
  <c r="D1070"/>
  <c r="FK1069"/>
  <c r="DP1069"/>
  <c r="CK1071" l="1"/>
  <c r="Z63" i="3"/>
  <c r="AA64"/>
  <c r="CD1070" i="2"/>
  <c r="CF1070" s="1"/>
  <c r="CE1070" s="1"/>
  <c r="BA1070"/>
  <c r="AT1070"/>
  <c r="AF1070"/>
  <c r="AE1070" s="1"/>
  <c r="CC1070"/>
  <c r="AW1070"/>
  <c r="AB1070"/>
  <c r="AK1070"/>
  <c r="FJ1070"/>
  <c r="T1070"/>
  <c r="AP1070"/>
  <c r="AX1070"/>
  <c r="CP1070"/>
  <c r="CQ1070" s="1"/>
  <c r="DM1069"/>
  <c r="DL1069"/>
  <c r="DJ1069"/>
  <c r="DI1069"/>
  <c r="DG1069"/>
  <c r="DF1069"/>
  <c r="DD1069"/>
  <c r="DC1069"/>
  <c r="DA1069"/>
  <c r="CZ1069"/>
  <c r="CX1069"/>
  <c r="CW1069"/>
  <c r="CU1069"/>
  <c r="CT1069"/>
  <c r="CA1069"/>
  <c r="CB1069" s="1"/>
  <c r="BX1069"/>
  <c r="BZ1069" s="1"/>
  <c r="BY1069" s="1"/>
  <c r="BS1069"/>
  <c r="BU1069" s="1"/>
  <c r="BT1069" s="1"/>
  <c r="BO1069"/>
  <c r="BQ1069" s="1"/>
  <c r="BP1069" s="1"/>
  <c r="BK1069"/>
  <c r="BM1069" s="1"/>
  <c r="BL1069" s="1"/>
  <c r="BE1069"/>
  <c r="AZ1069"/>
  <c r="CJ1069" s="1"/>
  <c r="AV1069"/>
  <c r="AR1069"/>
  <c r="AS1069" s="1"/>
  <c r="AN1069"/>
  <c r="AO1069" s="1"/>
  <c r="AI1069"/>
  <c r="AJ1069" s="1"/>
  <c r="AD1069"/>
  <c r="Z1069"/>
  <c r="AA1069" s="1"/>
  <c r="V1069"/>
  <c r="X1069" s="1"/>
  <c r="W1069" s="1"/>
  <c r="R1069"/>
  <c r="S1069" s="1"/>
  <c r="D1069"/>
  <c r="FK1068"/>
  <c r="DP1068"/>
  <c r="Z64" i="3" l="1"/>
  <c r="AA65"/>
  <c r="CD1069" i="2"/>
  <c r="CF1069" s="1"/>
  <c r="CE1069" s="1"/>
  <c r="BB1069"/>
  <c r="BA1069"/>
  <c r="CR1070"/>
  <c r="AF1069"/>
  <c r="AK1069"/>
  <c r="AT1069"/>
  <c r="AE1069"/>
  <c r="CC1069"/>
  <c r="CK1069"/>
  <c r="CL1069"/>
  <c r="AW1069"/>
  <c r="BG1069"/>
  <c r="BF1069" s="1"/>
  <c r="T1069"/>
  <c r="AB1069"/>
  <c r="AP1069"/>
  <c r="AX1069"/>
  <c r="FJ1069"/>
  <c r="CP1069"/>
  <c r="CQ1069" s="1"/>
  <c r="DM1068"/>
  <c r="DL1068"/>
  <c r="DJ1068"/>
  <c r="DI1068"/>
  <c r="DG1068"/>
  <c r="DF1068"/>
  <c r="DD1068"/>
  <c r="DC1068"/>
  <c r="DA1068"/>
  <c r="CZ1068"/>
  <c r="CX1068"/>
  <c r="CW1068"/>
  <c r="CU1068"/>
  <c r="CT1068"/>
  <c r="Z65" i="3" l="1"/>
  <c r="AA66"/>
  <c r="CR1069" i="2"/>
  <c r="Z66" i="3" l="1"/>
  <c r="AA67"/>
  <c r="CA1068" i="2"/>
  <c r="CB1068" s="1"/>
  <c r="BX1068"/>
  <c r="BY1068" s="1"/>
  <c r="BS1068"/>
  <c r="BO1068"/>
  <c r="BP1068" s="1"/>
  <c r="BK1068"/>
  <c r="BE1068"/>
  <c r="BF1068" s="1"/>
  <c r="AZ1068"/>
  <c r="BA1068" s="1"/>
  <c r="AV1068"/>
  <c r="AX1068" s="1"/>
  <c r="AW1068" s="1"/>
  <c r="AR1068"/>
  <c r="AN1068"/>
  <c r="AO1068" s="1"/>
  <c r="AI1068"/>
  <c r="AJ1068" s="1"/>
  <c r="AD1068"/>
  <c r="Z1068"/>
  <c r="AA1068" s="1"/>
  <c r="V1068"/>
  <c r="W1068" s="1"/>
  <c r="R1068"/>
  <c r="T1068" s="1"/>
  <c r="S1068" s="1"/>
  <c r="D1068"/>
  <c r="FK1067"/>
  <c r="DP1067"/>
  <c r="BQ1068" l="1"/>
  <c r="Z67" i="3"/>
  <c r="AA68"/>
  <c r="AP1068" i="2"/>
  <c r="BG1068"/>
  <c r="AK1068"/>
  <c r="AB1068"/>
  <c r="CD1068"/>
  <c r="AT1068"/>
  <c r="AS1068" s="1"/>
  <c r="BL1068"/>
  <c r="BT1068"/>
  <c r="CP1068"/>
  <c r="CJ1068"/>
  <c r="BZ1068"/>
  <c r="FJ1068"/>
  <c r="AF1068"/>
  <c r="CG1068"/>
  <c r="X1068"/>
  <c r="AE1068"/>
  <c r="BB1068"/>
  <c r="BM1068"/>
  <c r="BU1068"/>
  <c r="DM1067"/>
  <c r="DL1067"/>
  <c r="DJ1067"/>
  <c r="DI1067"/>
  <c r="DG1067"/>
  <c r="DF1067"/>
  <c r="DD1067"/>
  <c r="DC1067"/>
  <c r="DA1067"/>
  <c r="CZ1067"/>
  <c r="CX1067"/>
  <c r="CW1067"/>
  <c r="CU1067"/>
  <c r="CT1067"/>
  <c r="Z68" i="3" l="1"/>
  <c r="AA69"/>
  <c r="CI1068" i="2"/>
  <c r="CH1068"/>
  <c r="CC1068"/>
  <c r="CF1068"/>
  <c r="CE1068" s="1"/>
  <c r="CR1068"/>
  <c r="CQ1068"/>
  <c r="CK1068"/>
  <c r="CL1068"/>
  <c r="CA1067"/>
  <c r="CB1067" s="1"/>
  <c r="BX1067"/>
  <c r="BS1067"/>
  <c r="BT1067" s="1"/>
  <c r="BO1067"/>
  <c r="BK1067"/>
  <c r="BL1067" s="1"/>
  <c r="BE1067"/>
  <c r="BF1067" s="1"/>
  <c r="AZ1067"/>
  <c r="AV1067"/>
  <c r="AW1067" s="1"/>
  <c r="AR1067"/>
  <c r="AT1067" s="1"/>
  <c r="AS1067" s="1"/>
  <c r="AN1067"/>
  <c r="AP1067" s="1"/>
  <c r="AO1067" s="1"/>
  <c r="AX1067" l="1"/>
  <c r="BM1067"/>
  <c r="Z69" i="3"/>
  <c r="AA70"/>
  <c r="BU1067" i="2"/>
  <c r="CC1067"/>
  <c r="BP1067"/>
  <c r="BY1067"/>
  <c r="CP1067"/>
  <c r="BZ1067"/>
  <c r="BB1067"/>
  <c r="BA1067"/>
  <c r="BG1067"/>
  <c r="BQ1067"/>
  <c r="CJ1067"/>
  <c r="AI1067"/>
  <c r="FJ1067" s="1"/>
  <c r="AD1067"/>
  <c r="CD1067" s="1"/>
  <c r="CE1067" s="1"/>
  <c r="Z1067"/>
  <c r="AB1067" s="1"/>
  <c r="AA1067" s="1"/>
  <c r="V1067"/>
  <c r="R1067"/>
  <c r="S1067" s="1"/>
  <c r="D1067"/>
  <c r="FK1066"/>
  <c r="DP1066"/>
  <c r="AK1067" l="1"/>
  <c r="Z70" i="3"/>
  <c r="AA71"/>
  <c r="AJ1067" i="2"/>
  <c r="T1067"/>
  <c r="AF1067"/>
  <c r="CG1067"/>
  <c r="CQ1067"/>
  <c r="CR1067"/>
  <c r="X1067"/>
  <c r="CK1067"/>
  <c r="CL1067"/>
  <c r="W1067"/>
  <c r="AE1067"/>
  <c r="DM1066"/>
  <c r="DL1066"/>
  <c r="DJ1066"/>
  <c r="DI1066"/>
  <c r="DG1066"/>
  <c r="DF1066"/>
  <c r="DD1066"/>
  <c r="DC1066"/>
  <c r="DA1066"/>
  <c r="CZ1066"/>
  <c r="CX1066"/>
  <c r="CW1066"/>
  <c r="CU1066"/>
  <c r="CT1066"/>
  <c r="CA1066"/>
  <c r="CB1066" s="1"/>
  <c r="BX1066"/>
  <c r="BZ1066" s="1"/>
  <c r="BY1066" s="1"/>
  <c r="BS1066"/>
  <c r="BU1066" s="1"/>
  <c r="BT1066" s="1"/>
  <c r="BO1066"/>
  <c r="BQ1066" s="1"/>
  <c r="BP1066" s="1"/>
  <c r="BK1066"/>
  <c r="BM1066" s="1"/>
  <c r="BL1066" s="1"/>
  <c r="BE1066"/>
  <c r="BG1066" s="1"/>
  <c r="BF1066" s="1"/>
  <c r="CC1066" l="1"/>
  <c r="Z71" i="3"/>
  <c r="AA72"/>
  <c r="CF1067" i="2"/>
  <c r="CH1067"/>
  <c r="CI1067"/>
  <c r="AZ1066"/>
  <c r="AV1066"/>
  <c r="AR1066"/>
  <c r="AS1066" s="1"/>
  <c r="AN1066"/>
  <c r="AP1066" s="1"/>
  <c r="AO1066" s="1"/>
  <c r="AI1066"/>
  <c r="CG1066" s="1"/>
  <c r="AD1066"/>
  <c r="AF1066" s="1"/>
  <c r="AE1066" s="1"/>
  <c r="Z1066"/>
  <c r="AA1066" s="1"/>
  <c r="V1066"/>
  <c r="X1066" s="1"/>
  <c r="W1066" s="1"/>
  <c r="R1066"/>
  <c r="S1066" s="1"/>
  <c r="D1066"/>
  <c r="FK1065"/>
  <c r="DP1065"/>
  <c r="Z72" i="3" l="1"/>
  <c r="Z73" s="1"/>
  <c r="AA73"/>
  <c r="AA74" s="1"/>
  <c r="FJ1066" i="2"/>
  <c r="BA1066"/>
  <c r="T1066"/>
  <c r="AK1066"/>
  <c r="AT1066"/>
  <c r="AJ1066"/>
  <c r="AB1066"/>
  <c r="CD1066"/>
  <c r="CE1066" s="1"/>
  <c r="AX1066"/>
  <c r="CJ1066"/>
  <c r="CP1066"/>
  <c r="CH1066"/>
  <c r="CI1066"/>
  <c r="AW1066"/>
  <c r="BB1066"/>
  <c r="DM1065"/>
  <c r="DL1065"/>
  <c r="DJ1065"/>
  <c r="DI1065"/>
  <c r="DG1065"/>
  <c r="DF1065"/>
  <c r="DD1065"/>
  <c r="DC1065"/>
  <c r="DA1065"/>
  <c r="CZ1065"/>
  <c r="CX1065"/>
  <c r="CW1065"/>
  <c r="CU1065"/>
  <c r="CT1065"/>
  <c r="CA1065"/>
  <c r="BX1065"/>
  <c r="BY1065" s="1"/>
  <c r="BS1065"/>
  <c r="BO1065"/>
  <c r="BP1065" s="1"/>
  <c r="BK1065"/>
  <c r="BE1065"/>
  <c r="BF1065" s="1"/>
  <c r="AZ1065"/>
  <c r="BA1065" s="1"/>
  <c r="AV1065"/>
  <c r="AW1065" s="1"/>
  <c r="AR1065"/>
  <c r="AS1065" s="1"/>
  <c r="AN1065"/>
  <c r="AO1065" s="1"/>
  <c r="AI1065"/>
  <c r="AJ1065" s="1"/>
  <c r="AD1065"/>
  <c r="AE1065" s="1"/>
  <c r="Z1065"/>
  <c r="AB1065" s="1"/>
  <c r="AA1065" s="1"/>
  <c r="V1065"/>
  <c r="X1065" s="1"/>
  <c r="W1065" s="1"/>
  <c r="R1065"/>
  <c r="T1065" s="1"/>
  <c r="S1065" s="1"/>
  <c r="D1065"/>
  <c r="FK1064"/>
  <c r="DP1064"/>
  <c r="Z74" i="3" l="1"/>
  <c r="AA75"/>
  <c r="AK1065" i="2"/>
  <c r="AP1065"/>
  <c r="AX1065"/>
  <c r="BG1065"/>
  <c r="BQ1065"/>
  <c r="BZ1065"/>
  <c r="FJ1065"/>
  <c r="CQ1066"/>
  <c r="CR1066"/>
  <c r="CJ1065"/>
  <c r="CD1065"/>
  <c r="CF1065" s="1"/>
  <c r="CE1065" s="1"/>
  <c r="CP1065"/>
  <c r="AF1065"/>
  <c r="BU1065"/>
  <c r="CC1065"/>
  <c r="CF1066"/>
  <c r="CK1066"/>
  <c r="CL1066"/>
  <c r="AT1065"/>
  <c r="BB1065"/>
  <c r="BM1065"/>
  <c r="BL1065" s="1"/>
  <c r="BT1065"/>
  <c r="CB1065"/>
  <c r="CG1065"/>
  <c r="DM1064"/>
  <c r="DL1064"/>
  <c r="DJ1064"/>
  <c r="DI1064"/>
  <c r="DG1064"/>
  <c r="DF1064"/>
  <c r="DD1064"/>
  <c r="DC1064"/>
  <c r="DA1064"/>
  <c r="CZ1064"/>
  <c r="CX1064"/>
  <c r="CW1064"/>
  <c r="CU1064"/>
  <c r="CT1064"/>
  <c r="CA1064"/>
  <c r="CB1064" s="1"/>
  <c r="BX1064"/>
  <c r="BY1064" s="1"/>
  <c r="BS1064"/>
  <c r="BO1064"/>
  <c r="BP1064" s="1"/>
  <c r="BK1064"/>
  <c r="BG1064" s="1"/>
  <c r="BE1064"/>
  <c r="BF1064" s="1"/>
  <c r="AZ1064"/>
  <c r="CP1064" s="1"/>
  <c r="AV1064"/>
  <c r="AX1064" s="1"/>
  <c r="AW1064" s="1"/>
  <c r="AR1064"/>
  <c r="AT1064" s="1"/>
  <c r="AS1064" s="1"/>
  <c r="AN1064"/>
  <c r="AO1064" s="1"/>
  <c r="AI1064"/>
  <c r="AJ1064" s="1"/>
  <c r="AD1064"/>
  <c r="Z1064"/>
  <c r="AA1064" s="1"/>
  <c r="V1064"/>
  <c r="W1064" s="1"/>
  <c r="R1064"/>
  <c r="T1064" s="1"/>
  <c r="S1064" s="1"/>
  <c r="D1064"/>
  <c r="FK1063"/>
  <c r="DP1063"/>
  <c r="Z75" i="3" l="1"/>
  <c r="Z76" s="1"/>
  <c r="AA76"/>
  <c r="AA77" s="1"/>
  <c r="AK1064" i="2"/>
  <c r="AB1064"/>
  <c r="BA1064"/>
  <c r="BB1064"/>
  <c r="BQ1064"/>
  <c r="CQ1064"/>
  <c r="CR1064"/>
  <c r="CH1065"/>
  <c r="CI1065"/>
  <c r="CK1065"/>
  <c r="CL1065"/>
  <c r="AE1064"/>
  <c r="BL1064"/>
  <c r="BT1064"/>
  <c r="CG1064"/>
  <c r="BZ1064"/>
  <c r="FJ1064"/>
  <c r="CJ1064"/>
  <c r="CR1065"/>
  <c r="CQ1065"/>
  <c r="AP1064"/>
  <c r="CD1064"/>
  <c r="CE1064" s="1"/>
  <c r="X1064"/>
  <c r="AF1064"/>
  <c r="BM1064"/>
  <c r="BU1064"/>
  <c r="CC1064"/>
  <c r="DM1063"/>
  <c r="DL1063"/>
  <c r="DJ1063"/>
  <c r="DI1063"/>
  <c r="DG1063"/>
  <c r="DF1063"/>
  <c r="DD1063"/>
  <c r="DC1063"/>
  <c r="DA1063"/>
  <c r="CZ1063"/>
  <c r="CX1063"/>
  <c r="CW1063"/>
  <c r="CU1063"/>
  <c r="CT1063"/>
  <c r="CA1063"/>
  <c r="BX1063"/>
  <c r="BY1063" s="1"/>
  <c r="BS1063"/>
  <c r="BO1063"/>
  <c r="BP1063" s="1"/>
  <c r="BK1063"/>
  <c r="BE1063"/>
  <c r="BF1063" s="1"/>
  <c r="AZ1063"/>
  <c r="BA1063" s="1"/>
  <c r="AV1063"/>
  <c r="AX1063" s="1"/>
  <c r="AW1063" s="1"/>
  <c r="AR1063"/>
  <c r="AT1063" s="1"/>
  <c r="AS1063" s="1"/>
  <c r="AN1063"/>
  <c r="AP1063" s="1"/>
  <c r="AO1063" s="1"/>
  <c r="AI1063"/>
  <c r="AD1063"/>
  <c r="Z1063"/>
  <c r="V1063"/>
  <c r="W1063" s="1"/>
  <c r="R1063"/>
  <c r="S1063" s="1"/>
  <c r="D1063"/>
  <c r="FK1062"/>
  <c r="DP1062"/>
  <c r="Z77" i="3" l="1"/>
  <c r="AA78"/>
  <c r="CD1063" i="2"/>
  <c r="CE1063" s="1"/>
  <c r="AE1063"/>
  <c r="BG1063"/>
  <c r="X1063"/>
  <c r="AF1063"/>
  <c r="BQ1063"/>
  <c r="BZ1063"/>
  <c r="FJ1063"/>
  <c r="AB1063"/>
  <c r="AA1063" s="1"/>
  <c r="AJ1063"/>
  <c r="CJ1063"/>
  <c r="CL1064"/>
  <c r="CK1064"/>
  <c r="CP1063"/>
  <c r="CF1064"/>
  <c r="CH1064"/>
  <c r="CI1064"/>
  <c r="BB1063"/>
  <c r="BM1063"/>
  <c r="BU1063"/>
  <c r="CC1063"/>
  <c r="T1063"/>
  <c r="AK1063"/>
  <c r="BL1063"/>
  <c r="BT1063"/>
  <c r="CB1063"/>
  <c r="CG1063"/>
  <c r="DM1062"/>
  <c r="DL1062"/>
  <c r="DJ1062"/>
  <c r="DI1062"/>
  <c r="DG1062"/>
  <c r="DF1062"/>
  <c r="DD1062"/>
  <c r="DC1062"/>
  <c r="DA1062"/>
  <c r="CZ1062"/>
  <c r="CX1062"/>
  <c r="CW1062"/>
  <c r="CU1062"/>
  <c r="CT1062"/>
  <c r="CA1062"/>
  <c r="CB1062" s="1"/>
  <c r="BX1062"/>
  <c r="BZ1062" s="1"/>
  <c r="BY1062" s="1"/>
  <c r="BS1062"/>
  <c r="BU1062" s="1"/>
  <c r="BT1062" s="1"/>
  <c r="BO1062"/>
  <c r="BQ1062" s="1"/>
  <c r="BP1062" s="1"/>
  <c r="BK1062"/>
  <c r="BM1062" s="1"/>
  <c r="BL1062" s="1"/>
  <c r="BE1062"/>
  <c r="AZ1062"/>
  <c r="CJ1062" s="1"/>
  <c r="AV1062"/>
  <c r="AR1062"/>
  <c r="AS1062" s="1"/>
  <c r="AN1062"/>
  <c r="AO1062" s="1"/>
  <c r="AI1062"/>
  <c r="AJ1062" s="1"/>
  <c r="AD1062"/>
  <c r="Z1062"/>
  <c r="AA1062" s="1"/>
  <c r="V1062"/>
  <c r="X1062" s="1"/>
  <c r="W1062" s="1"/>
  <c r="R1062"/>
  <c r="S1062" s="1"/>
  <c r="D1062"/>
  <c r="FK1061"/>
  <c r="DP1061"/>
  <c r="Z78" i="3" l="1"/>
  <c r="AA79"/>
  <c r="CC1062" i="2"/>
  <c r="CD1062"/>
  <c r="CE1062" s="1"/>
  <c r="AT1062"/>
  <c r="AF1062"/>
  <c r="AE1062" s="1"/>
  <c r="BB1062"/>
  <c r="BA1062"/>
  <c r="AX1062"/>
  <c r="AW1062" s="1"/>
  <c r="BG1062"/>
  <c r="BF1062" s="1"/>
  <c r="CP1062"/>
  <c r="CQ1062" s="1"/>
  <c r="CK1062"/>
  <c r="CL1062"/>
  <c r="CK1063"/>
  <c r="CL1063"/>
  <c r="CF1063"/>
  <c r="CH1063"/>
  <c r="CI1063"/>
  <c r="AB1062"/>
  <c r="CG1062"/>
  <c r="CR1063"/>
  <c r="CQ1063"/>
  <c r="T1062"/>
  <c r="AK1062"/>
  <c r="AP1062"/>
  <c r="FJ1062"/>
  <c r="DM1061"/>
  <c r="DL1061"/>
  <c r="DJ1061"/>
  <c r="DI1061"/>
  <c r="DG1061"/>
  <c r="DF1061"/>
  <c r="DD1061"/>
  <c r="DC1061"/>
  <c r="DA1061"/>
  <c r="CZ1061"/>
  <c r="CX1061"/>
  <c r="CW1061"/>
  <c r="CU1061"/>
  <c r="CT1061"/>
  <c r="CA1061"/>
  <c r="CB1061" s="1"/>
  <c r="BX1061"/>
  <c r="BZ1061" s="1"/>
  <c r="BY1061" s="1"/>
  <c r="BS1061"/>
  <c r="BU1061" s="1"/>
  <c r="BT1061" s="1"/>
  <c r="BO1061"/>
  <c r="BK1061"/>
  <c r="BL1061" s="1"/>
  <c r="BE1061"/>
  <c r="BG1061" s="1"/>
  <c r="BF1061" s="1"/>
  <c r="AZ1061"/>
  <c r="CJ1061" s="1"/>
  <c r="AV1061"/>
  <c r="AR1061"/>
  <c r="AS1061" s="1"/>
  <c r="AN1061"/>
  <c r="AP1061" s="1"/>
  <c r="AO1061" s="1"/>
  <c r="AI1061"/>
  <c r="AJ1061" s="1"/>
  <c r="AD1061"/>
  <c r="AE1061" s="1"/>
  <c r="Z1061"/>
  <c r="V1061"/>
  <c r="W1061" s="1"/>
  <c r="R1061"/>
  <c r="T1061" s="1"/>
  <c r="S1061" s="1"/>
  <c r="D1061"/>
  <c r="FK1060"/>
  <c r="DP1060"/>
  <c r="Z79" i="3" l="1"/>
  <c r="AA80"/>
  <c r="CC1061" i="2"/>
  <c r="BA1061"/>
  <c r="CR1062"/>
  <c r="CD1061"/>
  <c r="CE1061" s="1"/>
  <c r="X1061"/>
  <c r="AT1061"/>
  <c r="AF1061"/>
  <c r="BB1061"/>
  <c r="BM1061"/>
  <c r="CK1061"/>
  <c r="CL1061"/>
  <c r="AB1061"/>
  <c r="AA1061" s="1"/>
  <c r="AW1061"/>
  <c r="CG1061"/>
  <c r="CF1062"/>
  <c r="CH1062"/>
  <c r="CI1062"/>
  <c r="AK1061"/>
  <c r="BQ1061"/>
  <c r="FJ1061"/>
  <c r="AX1061"/>
  <c r="BP1061"/>
  <c r="CP1061"/>
  <c r="DM1060"/>
  <c r="DL1060"/>
  <c r="DJ1060"/>
  <c r="DI1060"/>
  <c r="DG1060"/>
  <c r="DF1060"/>
  <c r="DD1060"/>
  <c r="DC1060"/>
  <c r="DA1060"/>
  <c r="CZ1060"/>
  <c r="CX1060"/>
  <c r="CW1060"/>
  <c r="CU1060"/>
  <c r="CT1060"/>
  <c r="CA1060"/>
  <c r="BX1060"/>
  <c r="BY1060" s="1"/>
  <c r="BS1060"/>
  <c r="BO1060"/>
  <c r="BP1060" s="1"/>
  <c r="BK1060"/>
  <c r="BE1060"/>
  <c r="BF1060" s="1"/>
  <c r="AZ1060"/>
  <c r="BB1060" s="1"/>
  <c r="AV1060"/>
  <c r="AX1060" s="1"/>
  <c r="AW1060" s="1"/>
  <c r="AR1060"/>
  <c r="AN1060"/>
  <c r="AO1060" s="1"/>
  <c r="AI1060"/>
  <c r="AJ1060" s="1"/>
  <c r="AD1060"/>
  <c r="Z1060"/>
  <c r="AA1060" s="1"/>
  <c r="V1060"/>
  <c r="W1060" s="1"/>
  <c r="R1060"/>
  <c r="T1060" s="1"/>
  <c r="S1060" s="1"/>
  <c r="D1060"/>
  <c r="FK1059"/>
  <c r="DP1059"/>
  <c r="Z80" i="3" l="1"/>
  <c r="AA81"/>
  <c r="X1060" i="2"/>
  <c r="AF1060"/>
  <c r="AP1060"/>
  <c r="BZ1060"/>
  <c r="FJ1060"/>
  <c r="CF1061"/>
  <c r="CI1061"/>
  <c r="CH1061"/>
  <c r="AB1060"/>
  <c r="AK1060"/>
  <c r="AT1060"/>
  <c r="AS1060" s="1"/>
  <c r="BA1060"/>
  <c r="BG1060"/>
  <c r="BQ1060"/>
  <c r="CJ1060"/>
  <c r="CD1060"/>
  <c r="CE1060" s="1"/>
  <c r="CP1060"/>
  <c r="BM1060"/>
  <c r="BU1060"/>
  <c r="CC1060"/>
  <c r="CQ1061"/>
  <c r="CR1061"/>
  <c r="AE1060"/>
  <c r="BL1060"/>
  <c r="BT1060"/>
  <c r="CB1060"/>
  <c r="CG1060"/>
  <c r="DM1059"/>
  <c r="DL1059"/>
  <c r="DJ1059"/>
  <c r="DI1059"/>
  <c r="DG1059"/>
  <c r="DF1059"/>
  <c r="DD1059"/>
  <c r="DC1059"/>
  <c r="DA1059"/>
  <c r="CZ1059"/>
  <c r="CX1059"/>
  <c r="CW1059"/>
  <c r="CU1059"/>
  <c r="CT1059"/>
  <c r="CA1059"/>
  <c r="CB1059" s="1"/>
  <c r="BX1059"/>
  <c r="BS1059"/>
  <c r="BT1059" s="1"/>
  <c r="BO1059"/>
  <c r="BK1059"/>
  <c r="BL1059" s="1"/>
  <c r="BE1059"/>
  <c r="AZ1059"/>
  <c r="BA1059" s="1"/>
  <c r="AV1059"/>
  <c r="AW1059" s="1"/>
  <c r="AR1059"/>
  <c r="AT1059" s="1"/>
  <c r="AS1059" s="1"/>
  <c r="AN1059"/>
  <c r="AP1059" s="1"/>
  <c r="AO1059" s="1"/>
  <c r="AI1059"/>
  <c r="CG1059" s="1"/>
  <c r="AD1059"/>
  <c r="Z1059"/>
  <c r="AB1059" s="1"/>
  <c r="AA1059" s="1"/>
  <c r="V1059"/>
  <c r="W1059" s="1"/>
  <c r="R1059"/>
  <c r="T1059" s="1"/>
  <c r="S1059" s="1"/>
  <c r="D1059"/>
  <c r="FK1058"/>
  <c r="DP1058"/>
  <c r="Z81" i="3" l="1"/>
  <c r="AA82"/>
  <c r="AK1059" i="2"/>
  <c r="AJ1059"/>
  <c r="CD1059"/>
  <c r="CE1059" s="1"/>
  <c r="BB1059"/>
  <c r="CC1059"/>
  <c r="BM1059"/>
  <c r="AE1059"/>
  <c r="BU1059"/>
  <c r="CI1059"/>
  <c r="CH1059"/>
  <c r="CF1060"/>
  <c r="CH1060"/>
  <c r="CI1060"/>
  <c r="CR1060"/>
  <c r="CQ1060"/>
  <c r="AX1059"/>
  <c r="BZ1059"/>
  <c r="FJ1059"/>
  <c r="BG1059"/>
  <c r="BQ1059"/>
  <c r="CJ1059"/>
  <c r="CK1060"/>
  <c r="CL1060"/>
  <c r="X1059"/>
  <c r="AF1059"/>
  <c r="BF1059"/>
  <c r="BP1059"/>
  <c r="BY1059"/>
  <c r="CP1059"/>
  <c r="DM1058"/>
  <c r="DL1058"/>
  <c r="DJ1058"/>
  <c r="DI1058"/>
  <c r="DG1058"/>
  <c r="DF1058"/>
  <c r="DD1058"/>
  <c r="DC1058"/>
  <c r="DA1058"/>
  <c r="CZ1058"/>
  <c r="CX1058"/>
  <c r="CW1058"/>
  <c r="CU1058"/>
  <c r="CT1058"/>
  <c r="CA1058"/>
  <c r="CB1058" s="1"/>
  <c r="BX1058"/>
  <c r="BZ1058" s="1"/>
  <c r="BY1058" s="1"/>
  <c r="BS1058"/>
  <c r="BU1058" s="1"/>
  <c r="BT1058" s="1"/>
  <c r="BO1058"/>
  <c r="BQ1058" s="1"/>
  <c r="BP1058" s="1"/>
  <c r="BK1058"/>
  <c r="BM1058" s="1"/>
  <c r="BL1058" s="1"/>
  <c r="BE1058"/>
  <c r="BG1058" s="1"/>
  <c r="BF1058" s="1"/>
  <c r="AZ1058"/>
  <c r="CJ1058" s="1"/>
  <c r="AV1058"/>
  <c r="AX1058" s="1"/>
  <c r="AW1058" s="1"/>
  <c r="AR1058"/>
  <c r="AT1058" s="1"/>
  <c r="AS1058" s="1"/>
  <c r="AN1058"/>
  <c r="AO1058" s="1"/>
  <c r="AI1058"/>
  <c r="AJ1058" s="1"/>
  <c r="AD1058"/>
  <c r="AF1058" s="1"/>
  <c r="AE1058" s="1"/>
  <c r="Z1058"/>
  <c r="AA1058" s="1"/>
  <c r="V1058"/>
  <c r="X1058" s="1"/>
  <c r="W1058" s="1"/>
  <c r="R1058"/>
  <c r="S1058" s="1"/>
  <c r="D1058"/>
  <c r="FK1057"/>
  <c r="DP1057"/>
  <c r="Z82" i="3" l="1"/>
  <c r="AA83"/>
  <c r="CF1059" i="2"/>
  <c r="BA1058"/>
  <c r="CC1058"/>
  <c r="BB1058"/>
  <c r="CP1058"/>
  <c r="CQ1058" s="1"/>
  <c r="CK1058"/>
  <c r="CL1058"/>
  <c r="CG1058"/>
  <c r="CQ1059"/>
  <c r="CR1059"/>
  <c r="CK1059"/>
  <c r="CL1059"/>
  <c r="T1058"/>
  <c r="AB1058"/>
  <c r="AK1058"/>
  <c r="FJ1058"/>
  <c r="AP1058"/>
  <c r="CD1058"/>
  <c r="CE1058" s="1"/>
  <c r="DM1057"/>
  <c r="DL1057"/>
  <c r="DJ1057"/>
  <c r="DI1057"/>
  <c r="DG1057"/>
  <c r="DF1057"/>
  <c r="DD1057"/>
  <c r="DC1057"/>
  <c r="DA1057"/>
  <c r="CZ1057"/>
  <c r="CX1057"/>
  <c r="CW1057"/>
  <c r="CU1057"/>
  <c r="CT1057"/>
  <c r="CA1057"/>
  <c r="CB1057" s="1"/>
  <c r="BX1057"/>
  <c r="BY1057" s="1"/>
  <c r="BS1057"/>
  <c r="BO1057"/>
  <c r="BP1057" s="1"/>
  <c r="BK1057"/>
  <c r="BE1057"/>
  <c r="BF1057" s="1"/>
  <c r="AZ1057"/>
  <c r="BA1057" s="1"/>
  <c r="AV1057"/>
  <c r="AR1057"/>
  <c r="AS1057" s="1"/>
  <c r="AN1057"/>
  <c r="AP1057" s="1"/>
  <c r="AO1057" s="1"/>
  <c r="AI1057"/>
  <c r="AJ1057" s="1"/>
  <c r="AD1057"/>
  <c r="AF1057" s="1"/>
  <c r="Z1057"/>
  <c r="V1057"/>
  <c r="W1057" s="1"/>
  <c r="R1057"/>
  <c r="T1057" s="1"/>
  <c r="S1057" s="1"/>
  <c r="D1057"/>
  <c r="FK1056"/>
  <c r="DP1056"/>
  <c r="CR1058" l="1"/>
  <c r="Z83" i="3"/>
  <c r="AA84"/>
  <c r="AE1057" i="2"/>
  <c r="BG1057"/>
  <c r="X1057"/>
  <c r="BB1057"/>
  <c r="BQ1057"/>
  <c r="AK1057"/>
  <c r="AT1057"/>
  <c r="BT1057"/>
  <c r="CF1058"/>
  <c r="CI1058"/>
  <c r="CH1058" s="1"/>
  <c r="BL1057"/>
  <c r="CG1057"/>
  <c r="BZ1057"/>
  <c r="FJ1057"/>
  <c r="AB1057"/>
  <c r="AX1057"/>
  <c r="CD1057"/>
  <c r="CE1057" s="1"/>
  <c r="CJ1057"/>
  <c r="AA1057"/>
  <c r="AW1057"/>
  <c r="BM1057"/>
  <c r="BU1057"/>
  <c r="CC1057"/>
  <c r="CP1057"/>
  <c r="DM1056"/>
  <c r="DL1056"/>
  <c r="DJ1056"/>
  <c r="DI1056"/>
  <c r="DG1056"/>
  <c r="DF1056"/>
  <c r="DD1056"/>
  <c r="DC1056"/>
  <c r="DA1056"/>
  <c r="CZ1056"/>
  <c r="CX1056"/>
  <c r="CW1056"/>
  <c r="CU1056"/>
  <c r="CT1056"/>
  <c r="CA1056"/>
  <c r="CB1056" s="1"/>
  <c r="BX1056"/>
  <c r="BS1056"/>
  <c r="BT1056" s="1"/>
  <c r="BO1056"/>
  <c r="BK1056"/>
  <c r="BL1056" s="1"/>
  <c r="BE1056"/>
  <c r="BF1056" s="1"/>
  <c r="AZ1056"/>
  <c r="BB1056" s="1"/>
  <c r="AV1056"/>
  <c r="AW1056" s="1"/>
  <c r="AR1056"/>
  <c r="AN1056"/>
  <c r="AO1056" s="1"/>
  <c r="AI1056"/>
  <c r="AD1056"/>
  <c r="AE1056" s="1"/>
  <c r="Z1056"/>
  <c r="V1056"/>
  <c r="W1056" s="1"/>
  <c r="R1056"/>
  <c r="T1056" s="1"/>
  <c r="S1056" s="1"/>
  <c r="D1056"/>
  <c r="FK1055"/>
  <c r="DP1055"/>
  <c r="Z84" i="3" l="1"/>
  <c r="AA86"/>
  <c r="AA85"/>
  <c r="BM1056" i="2"/>
  <c r="BU1056"/>
  <c r="CD1056"/>
  <c r="CE1056" s="1"/>
  <c r="X1056"/>
  <c r="CC1056"/>
  <c r="AF1056"/>
  <c r="AA1056"/>
  <c r="AJ1056"/>
  <c r="AP1056"/>
  <c r="AX1056"/>
  <c r="BP1056"/>
  <c r="BY1056"/>
  <c r="CJ1056"/>
  <c r="CK1057"/>
  <c r="CL1057"/>
  <c r="CF1057"/>
  <c r="CI1057"/>
  <c r="CH1057" s="1"/>
  <c r="CP1056"/>
  <c r="CG1056"/>
  <c r="BZ1056"/>
  <c r="FJ1056"/>
  <c r="CQ1057"/>
  <c r="CR1057"/>
  <c r="AB1056"/>
  <c r="AK1056"/>
  <c r="AT1056"/>
  <c r="AS1056" s="1"/>
  <c r="BA1056"/>
  <c r="BG1056"/>
  <c r="BQ1056"/>
  <c r="DM1055"/>
  <c r="DL1055"/>
  <c r="DJ1055"/>
  <c r="DI1055"/>
  <c r="DG1055"/>
  <c r="DF1055"/>
  <c r="DD1055"/>
  <c r="DC1055"/>
  <c r="DA1055"/>
  <c r="CZ1055"/>
  <c r="CX1055"/>
  <c r="CW1055"/>
  <c r="CU1055"/>
  <c r="CT1055"/>
  <c r="Z85" i="3" l="1"/>
  <c r="Z86" s="1"/>
  <c r="AA87"/>
  <c r="CF1056" i="2"/>
  <c r="CH1056"/>
  <c r="CI1056"/>
  <c r="CK1056"/>
  <c r="CL1056"/>
  <c r="CR1056"/>
  <c r="CQ1056"/>
  <c r="CA1055"/>
  <c r="CB1055" s="1"/>
  <c r="BX1055"/>
  <c r="BY1055" s="1"/>
  <c r="BS1055"/>
  <c r="BO1055"/>
  <c r="BP1055" s="1"/>
  <c r="BK1055"/>
  <c r="BE1055"/>
  <c r="BF1055" s="1"/>
  <c r="AZ1055"/>
  <c r="BA1055" s="1"/>
  <c r="AV1055"/>
  <c r="AW1055" s="1"/>
  <c r="AR1055"/>
  <c r="AT1055" s="1"/>
  <c r="AS1055" s="1"/>
  <c r="AN1055"/>
  <c r="AP1055" s="1"/>
  <c r="AO1055" s="1"/>
  <c r="AI1055"/>
  <c r="AD1055"/>
  <c r="AE1055" s="1"/>
  <c r="Z1055"/>
  <c r="V1055"/>
  <c r="R1055"/>
  <c r="S1055" s="1"/>
  <c r="D1055"/>
  <c r="FK1054"/>
  <c r="DP1054"/>
  <c r="Z87" i="3" l="1"/>
  <c r="AA88"/>
  <c r="X1055" i="2"/>
  <c r="AF1055"/>
  <c r="BQ1055"/>
  <c r="BG1055"/>
  <c r="BT1055"/>
  <c r="T1055"/>
  <c r="AK1055"/>
  <c r="BL1055"/>
  <c r="CG1055"/>
  <c r="AX1055"/>
  <c r="CP1055"/>
  <c r="CJ1055"/>
  <c r="BZ1055"/>
  <c r="FJ1055"/>
  <c r="AB1055"/>
  <c r="AA1055" s="1"/>
  <c r="AJ1055"/>
  <c r="CD1055"/>
  <c r="CE1055" s="1"/>
  <c r="W1055"/>
  <c r="BB1055"/>
  <c r="BM1055"/>
  <c r="BU1055"/>
  <c r="CC1055"/>
  <c r="DM1054"/>
  <c r="DL1054"/>
  <c r="DJ1054"/>
  <c r="DI1054"/>
  <c r="DG1054"/>
  <c r="DF1054"/>
  <c r="DD1054"/>
  <c r="DA1054"/>
  <c r="CZ1054"/>
  <c r="CX1054"/>
  <c r="CW1054"/>
  <c r="CU1054"/>
  <c r="CT1054"/>
  <c r="CA1054"/>
  <c r="CB1054" s="1"/>
  <c r="BX1054"/>
  <c r="BZ1054" s="1"/>
  <c r="BY1054" s="1"/>
  <c r="BS1054"/>
  <c r="BU1054" s="1"/>
  <c r="BT1054" s="1"/>
  <c r="BO1054"/>
  <c r="BQ1054" s="1"/>
  <c r="BP1054" s="1"/>
  <c r="BK1054"/>
  <c r="BM1054" s="1"/>
  <c r="BL1054" s="1"/>
  <c r="BE1054"/>
  <c r="BG1054" s="1"/>
  <c r="BF1054" s="1"/>
  <c r="AZ1054"/>
  <c r="CP1054" s="1"/>
  <c r="AV1054"/>
  <c r="AX1054" s="1"/>
  <c r="AW1054" s="1"/>
  <c r="AR1054"/>
  <c r="AN1054"/>
  <c r="AO1054" s="1"/>
  <c r="AI1054"/>
  <c r="CG1054" s="1"/>
  <c r="AD1054"/>
  <c r="Z1054"/>
  <c r="AA1054" s="1"/>
  <c r="V1054"/>
  <c r="R1054"/>
  <c r="S1054" s="1"/>
  <c r="D1054"/>
  <c r="FK1053"/>
  <c r="DP1053"/>
  <c r="AB1054" l="1"/>
  <c r="Z88" i="3"/>
  <c r="AA89"/>
  <c r="AP1054" i="2"/>
  <c r="T1054"/>
  <c r="AK1054"/>
  <c r="AJ1054"/>
  <c r="CQ1054"/>
  <c r="CR1054"/>
  <c r="CI1054"/>
  <c r="CH1054" s="1"/>
  <c r="AT1054"/>
  <c r="AS1054" s="1"/>
  <c r="BB1054"/>
  <c r="BA1054" s="1"/>
  <c r="CQ1055"/>
  <c r="CR1055"/>
  <c r="FJ1054"/>
  <c r="CI1055"/>
  <c r="CL1055"/>
  <c r="CK1055"/>
  <c r="CD1054"/>
  <c r="CE1054" s="1"/>
  <c r="CJ1054"/>
  <c r="CF1055"/>
  <c r="CH1055"/>
  <c r="X1054"/>
  <c r="W1054" s="1"/>
  <c r="AF1054"/>
  <c r="AE1054" s="1"/>
  <c r="CC1054"/>
  <c r="DM1053"/>
  <c r="DL1053"/>
  <c r="DJ1053"/>
  <c r="DI1053"/>
  <c r="DG1053"/>
  <c r="DF1053"/>
  <c r="DD1053"/>
  <c r="DC1053"/>
  <c r="DA1053"/>
  <c r="CZ1053"/>
  <c r="CX1053"/>
  <c r="CW1053"/>
  <c r="CU1053"/>
  <c r="CT1053"/>
  <c r="CA1053"/>
  <c r="BX1053"/>
  <c r="BY1053" s="1"/>
  <c r="BS1053"/>
  <c r="BU1053" s="1"/>
  <c r="BT1053" s="1"/>
  <c r="BO1053"/>
  <c r="BQ1053" s="1"/>
  <c r="BP1053" s="1"/>
  <c r="BK1053"/>
  <c r="BM1053" s="1"/>
  <c r="BL1053" s="1"/>
  <c r="BE1053"/>
  <c r="BG1053" s="1"/>
  <c r="BF1053" s="1"/>
  <c r="AZ1053"/>
  <c r="BB1053" s="1"/>
  <c r="AV1053"/>
  <c r="AX1053" s="1"/>
  <c r="AW1053" s="1"/>
  <c r="AR1053"/>
  <c r="AS1053" s="1"/>
  <c r="AN1053"/>
  <c r="AP1053" s="1"/>
  <c r="AO1053" s="1"/>
  <c r="AI1053"/>
  <c r="CG1053" s="1"/>
  <c r="AD1053"/>
  <c r="AF1053" s="1"/>
  <c r="Z1053"/>
  <c r="AB1053" s="1"/>
  <c r="AA1053" s="1"/>
  <c r="V1053"/>
  <c r="X1053" s="1"/>
  <c r="W1053" s="1"/>
  <c r="R1053"/>
  <c r="T1053" s="1"/>
  <c r="S1053" s="1"/>
  <c r="D1053"/>
  <c r="FK1052"/>
  <c r="DP1052"/>
  <c r="Z89" i="3" l="1"/>
  <c r="AA90"/>
  <c r="AJ1053" i="2"/>
  <c r="AK1053"/>
  <c r="CH1053"/>
  <c r="BZ1053"/>
  <c r="FJ1053"/>
  <c r="AE1053"/>
  <c r="BA1053"/>
  <c r="CK1054"/>
  <c r="CL1054"/>
  <c r="CD1053"/>
  <c r="CE1053" s="1"/>
  <c r="CJ1053"/>
  <c r="CC1053"/>
  <c r="CP1053"/>
  <c r="CF1054"/>
  <c r="AT1053"/>
  <c r="CB1053"/>
  <c r="DM1052"/>
  <c r="DL1052"/>
  <c r="DJ1052"/>
  <c r="DI1052"/>
  <c r="DG1052"/>
  <c r="DF1052"/>
  <c r="DD1052"/>
  <c r="DA1052"/>
  <c r="CZ1052"/>
  <c r="CX1052"/>
  <c r="CW1052"/>
  <c r="CU1052"/>
  <c r="CT1052"/>
  <c r="CA1052"/>
  <c r="CB1052" s="1"/>
  <c r="BX1052"/>
  <c r="BS1052"/>
  <c r="BT1052" s="1"/>
  <c r="BO1052"/>
  <c r="BK1052"/>
  <c r="BL1052" s="1"/>
  <c r="BE1052"/>
  <c r="BF1052" s="1"/>
  <c r="AZ1052"/>
  <c r="BB1052" s="1"/>
  <c r="AV1052"/>
  <c r="AW1052" s="1"/>
  <c r="AR1052"/>
  <c r="AN1052"/>
  <c r="AO1052" s="1"/>
  <c r="AI1052"/>
  <c r="AD1052"/>
  <c r="AE1052" s="1"/>
  <c r="Z1052"/>
  <c r="V1052"/>
  <c r="W1052" s="1"/>
  <c r="R1052"/>
  <c r="T1052" s="1"/>
  <c r="S1052" s="1"/>
  <c r="D1052"/>
  <c r="DP1051"/>
  <c r="CC1052" l="1"/>
  <c r="Z90" i="3"/>
  <c r="AA91"/>
  <c r="X1052" i="2"/>
  <c r="AF1052"/>
  <c r="BM1052"/>
  <c r="CD1052"/>
  <c r="CE1052" s="1"/>
  <c r="BU1052"/>
  <c r="AA1052"/>
  <c r="AJ1052"/>
  <c r="AP1052"/>
  <c r="AX1052"/>
  <c r="BP1052"/>
  <c r="BY1052"/>
  <c r="CJ1052"/>
  <c r="CF1053"/>
  <c r="CQ1053"/>
  <c r="CR1053"/>
  <c r="CP1052"/>
  <c r="CG1052"/>
  <c r="BZ1052"/>
  <c r="FJ1052"/>
  <c r="CI1053"/>
  <c r="CL1053"/>
  <c r="CK1053"/>
  <c r="AB1052"/>
  <c r="AK1052"/>
  <c r="AT1052"/>
  <c r="AS1052" s="1"/>
  <c r="BA1052"/>
  <c r="BG1052"/>
  <c r="BQ1052"/>
  <c r="DM1051"/>
  <c r="DL1051"/>
  <c r="DJ1051"/>
  <c r="DI1051"/>
  <c r="DG1051"/>
  <c r="DF1051"/>
  <c r="DD1051"/>
  <c r="DC1051"/>
  <c r="DA1051"/>
  <c r="CZ1051"/>
  <c r="CX1051"/>
  <c r="CW1051"/>
  <c r="CU1051"/>
  <c r="CT1051"/>
  <c r="CA1051"/>
  <c r="BX1051"/>
  <c r="BY1051" s="1"/>
  <c r="BS1051"/>
  <c r="BO1051"/>
  <c r="BP1051" s="1"/>
  <c r="BK1051"/>
  <c r="BE1051"/>
  <c r="BF1051" s="1"/>
  <c r="AZ1051"/>
  <c r="AV1051"/>
  <c r="AW1051" s="1"/>
  <c r="AR1051"/>
  <c r="AN1051"/>
  <c r="AP1051" s="1"/>
  <c r="AO1051" s="1"/>
  <c r="AI1051"/>
  <c r="AD1051"/>
  <c r="AE1051" s="1"/>
  <c r="Z1051"/>
  <c r="AB1051" s="1"/>
  <c r="AA1051" s="1"/>
  <c r="V1051"/>
  <c r="Z91" i="3" l="1"/>
  <c r="AA92"/>
  <c r="AF1051" i="2"/>
  <c r="CD1051"/>
  <c r="CE1051" s="1"/>
  <c r="X1051"/>
  <c r="AJ1051"/>
  <c r="AX1051"/>
  <c r="BZ1051"/>
  <c r="CJ1051"/>
  <c r="AK1051"/>
  <c r="AS1051"/>
  <c r="BA1051"/>
  <c r="BG1051"/>
  <c r="BQ1051"/>
  <c r="CF1052"/>
  <c r="CH1052"/>
  <c r="BM1051"/>
  <c r="BU1051"/>
  <c r="CC1051"/>
  <c r="CP1051"/>
  <c r="CR1052"/>
  <c r="CQ1052"/>
  <c r="CI1052"/>
  <c r="CK1052"/>
  <c r="CL1052"/>
  <c r="W1051"/>
  <c r="AT1051"/>
  <c r="BB1051"/>
  <c r="BL1051"/>
  <c r="BT1051"/>
  <c r="CB1051"/>
  <c r="CG1051"/>
  <c r="Z92" i="3" l="1"/>
  <c r="AA93"/>
  <c r="CF1051" i="2"/>
  <c r="CH1051"/>
  <c r="CQ1051"/>
  <c r="CR1051"/>
  <c r="CI1051"/>
  <c r="CL1051"/>
  <c r="CK1051"/>
  <c r="R1051"/>
  <c r="D1051"/>
  <c r="DP1050"/>
  <c r="Z93" i="3" l="1"/>
  <c r="AA94"/>
  <c r="T1051" i="2"/>
  <c r="S1051"/>
  <c r="DM1050"/>
  <c r="DL1050"/>
  <c r="DJ1050"/>
  <c r="DI1050"/>
  <c r="DG1050"/>
  <c r="DF1050"/>
  <c r="DD1050"/>
  <c r="DC1050"/>
  <c r="DA1050"/>
  <c r="CZ1050"/>
  <c r="CX1050"/>
  <c r="CW1050"/>
  <c r="CU1050"/>
  <c r="CT1050"/>
  <c r="Z94" i="3" l="1"/>
  <c r="AA95"/>
  <c r="CA1050" i="2"/>
  <c r="CC1050" s="1"/>
  <c r="BX1050"/>
  <c r="BS1050"/>
  <c r="BT1050" s="1"/>
  <c r="BO1050"/>
  <c r="BK1050"/>
  <c r="BL1050" s="1"/>
  <c r="BE1050"/>
  <c r="AZ1050"/>
  <c r="CP1050" s="1"/>
  <c r="AV1050"/>
  <c r="AW1050" s="1"/>
  <c r="AT1050"/>
  <c r="AS1050"/>
  <c r="AN1050"/>
  <c r="AI1050"/>
  <c r="CG1050" s="1"/>
  <c r="AD1050"/>
  <c r="Z1050"/>
  <c r="AA1050" s="1"/>
  <c r="V1050"/>
  <c r="R1050"/>
  <c r="S1050" s="1"/>
  <c r="D1050"/>
  <c r="DP1049"/>
  <c r="Z95" i="3" l="1"/>
  <c r="AA96"/>
  <c r="CB1050" i="2"/>
  <c r="BA1050"/>
  <c r="AB1050"/>
  <c r="BB1050"/>
  <c r="BM1050"/>
  <c r="T1050"/>
  <c r="AK1050"/>
  <c r="BU1050"/>
  <c r="CH1050"/>
  <c r="CQ1050"/>
  <c r="CR1050"/>
  <c r="W1050"/>
  <c r="AE1050"/>
  <c r="AO1050"/>
  <c r="BF1050"/>
  <c r="BP1050"/>
  <c r="BY1050"/>
  <c r="CD1050"/>
  <c r="CE1050" s="1"/>
  <c r="CJ1050"/>
  <c r="AJ1050"/>
  <c r="X1050"/>
  <c r="AF1050"/>
  <c r="AP1050"/>
  <c r="AX1050"/>
  <c r="BG1050"/>
  <c r="BQ1050"/>
  <c r="BZ1050"/>
  <c r="DM1049"/>
  <c r="DL1049"/>
  <c r="DJ1049"/>
  <c r="DI1049"/>
  <c r="DG1049"/>
  <c r="DF1049"/>
  <c r="DD1049"/>
  <c r="DC1049"/>
  <c r="DA1049"/>
  <c r="CZ1049"/>
  <c r="CX1049"/>
  <c r="CW1049"/>
  <c r="CU1049"/>
  <c r="CT1049"/>
  <c r="CA1049"/>
  <c r="CB1049" s="1"/>
  <c r="BX1049"/>
  <c r="BY1049" s="1"/>
  <c r="BS1049"/>
  <c r="BO1049"/>
  <c r="BP1049" s="1"/>
  <c r="BK1049"/>
  <c r="BE1049"/>
  <c r="BF1049" s="1"/>
  <c r="AZ1049"/>
  <c r="AV1049"/>
  <c r="AW1049" s="1"/>
  <c r="AR1049"/>
  <c r="AN1049"/>
  <c r="AO1049" s="1"/>
  <c r="AI1049"/>
  <c r="AD1049"/>
  <c r="Z1049"/>
  <c r="AB1049" s="1"/>
  <c r="AA1049" s="1"/>
  <c r="V1049"/>
  <c r="W1049" s="1"/>
  <c r="R1049"/>
  <c r="S1049" s="1"/>
  <c r="D1049"/>
  <c r="DP1048"/>
  <c r="Z96" i="3" l="1"/>
  <c r="AA97"/>
  <c r="BZ1049" i="2"/>
  <c r="CD1049"/>
  <c r="CE1049" s="1"/>
  <c r="AP1049"/>
  <c r="AX1049"/>
  <c r="BQ1049"/>
  <c r="AF1049"/>
  <c r="AS1049"/>
  <c r="BG1049"/>
  <c r="BT1049"/>
  <c r="X1049"/>
  <c r="AJ1049"/>
  <c r="BL1049"/>
  <c r="BB1049"/>
  <c r="BA1049" s="1"/>
  <c r="CF1050"/>
  <c r="CI1050"/>
  <c r="CK1050"/>
  <c r="CJ1049"/>
  <c r="AE1049"/>
  <c r="CL1050"/>
  <c r="T1049"/>
  <c r="AK1049"/>
  <c r="AT1049"/>
  <c r="BM1049"/>
  <c r="BU1049"/>
  <c r="CC1049"/>
  <c r="CG1049"/>
  <c r="CH1049" s="1"/>
  <c r="CP1049"/>
  <c r="DM1048"/>
  <c r="DL1048"/>
  <c r="DJ1048"/>
  <c r="DI1048"/>
  <c r="DG1048"/>
  <c r="DF1048"/>
  <c r="DD1048"/>
  <c r="DC1048"/>
  <c r="DA1048"/>
  <c r="CZ1048"/>
  <c r="CX1048"/>
  <c r="CW1048"/>
  <c r="CU1048"/>
  <c r="CT1048"/>
  <c r="CA1048"/>
  <c r="BX1048"/>
  <c r="BY1048" s="1"/>
  <c r="BS1048"/>
  <c r="BO1048"/>
  <c r="BP1048" s="1"/>
  <c r="BK1048"/>
  <c r="BM1048" s="1"/>
  <c r="BL1048" s="1"/>
  <c r="BE1048"/>
  <c r="BG1048" s="1"/>
  <c r="BF1048" s="1"/>
  <c r="AZ1048"/>
  <c r="CP1048" s="1"/>
  <c r="CQ1048" s="1"/>
  <c r="AV1048"/>
  <c r="AX1048" s="1"/>
  <c r="AW1048" s="1"/>
  <c r="CF1049" l="1"/>
  <c r="Z97" i="3"/>
  <c r="AA98"/>
  <c r="BQ1048" i="2"/>
  <c r="BZ1048"/>
  <c r="BA1048"/>
  <c r="BB1048"/>
  <c r="BT1048"/>
  <c r="CB1048"/>
  <c r="CR1048"/>
  <c r="CL1049"/>
  <c r="CR1049"/>
  <c r="CQ1049" s="1"/>
  <c r="CI1049"/>
  <c r="CK1049"/>
  <c r="BU1048"/>
  <c r="CC1048"/>
  <c r="AR1048"/>
  <c r="AT1048" s="1"/>
  <c r="AS1048" s="1"/>
  <c r="AN1048"/>
  <c r="AP1048" s="1"/>
  <c r="AO1048" s="1"/>
  <c r="AI1048"/>
  <c r="CG1048" s="1"/>
  <c r="AD1048"/>
  <c r="AF1048" s="1"/>
  <c r="AE1048" s="1"/>
  <c r="Z1048"/>
  <c r="AA1048" s="1"/>
  <c r="V1048"/>
  <c r="X1048" s="1"/>
  <c r="W1048" s="1"/>
  <c r="R1048"/>
  <c r="T1048" s="1"/>
  <c r="S1048" s="1"/>
  <c r="D1048"/>
  <c r="DP1047"/>
  <c r="Z98" i="3" l="1"/>
  <c r="AA99"/>
  <c r="AK1048" i="2"/>
  <c r="AJ1048" s="1"/>
  <c r="AB1048"/>
  <c r="CD1048"/>
  <c r="CE1048" s="1"/>
  <c r="CH1048"/>
  <c r="CI1048"/>
  <c r="DM1047"/>
  <c r="DL1047"/>
  <c r="DJ1047"/>
  <c r="DI1047"/>
  <c r="DG1047"/>
  <c r="DF1047"/>
  <c r="DD1047"/>
  <c r="DC1047"/>
  <c r="DA1047"/>
  <c r="CZ1047"/>
  <c r="CX1047"/>
  <c r="CW1047"/>
  <c r="CU1047"/>
  <c r="CT1047"/>
  <c r="CA1047"/>
  <c r="CB1047" s="1"/>
  <c r="BX1047"/>
  <c r="BZ1047" s="1"/>
  <c r="BY1047" s="1"/>
  <c r="BS1047"/>
  <c r="BO1047"/>
  <c r="BP1047" s="1"/>
  <c r="BK1047"/>
  <c r="BM1047" s="1"/>
  <c r="BL1047" s="1"/>
  <c r="BE1047"/>
  <c r="BG1047" s="1"/>
  <c r="BF1047" s="1"/>
  <c r="AZ1047"/>
  <c r="AV1047"/>
  <c r="AW1047" s="1"/>
  <c r="AR1047"/>
  <c r="AT1047" s="1"/>
  <c r="AS1047" s="1"/>
  <c r="AN1047"/>
  <c r="AP1047" s="1"/>
  <c r="AO1047" s="1"/>
  <c r="AI1047"/>
  <c r="CG1047" s="1"/>
  <c r="AD1047"/>
  <c r="Z1047"/>
  <c r="AA1047" s="1"/>
  <c r="V1047"/>
  <c r="X1047" s="1"/>
  <c r="W1047" s="1"/>
  <c r="R1047"/>
  <c r="S1047" s="1"/>
  <c r="D1047"/>
  <c r="DP1046"/>
  <c r="Z99" i="3" l="1"/>
  <c r="AA100"/>
  <c r="CD1047" i="2"/>
  <c r="CE1047" s="1"/>
  <c r="AX1047"/>
  <c r="BQ1047"/>
  <c r="AF1047"/>
  <c r="AE1047" s="1"/>
  <c r="CH1047"/>
  <c r="CJ1047"/>
  <c r="T1047"/>
  <c r="AK1047"/>
  <c r="BB1047"/>
  <c r="BU1047"/>
  <c r="CC1047"/>
  <c r="AB1047"/>
  <c r="AJ1047"/>
  <c r="BA1047"/>
  <c r="BT1047"/>
  <c r="CP1047"/>
  <c r="CF1048"/>
  <c r="DM1046"/>
  <c r="DL1046"/>
  <c r="DJ1046"/>
  <c r="DI1046"/>
  <c r="DG1046"/>
  <c r="DF1046"/>
  <c r="DD1046"/>
  <c r="DC1046"/>
  <c r="DA1046"/>
  <c r="CZ1046"/>
  <c r="CX1046"/>
  <c r="CW1046"/>
  <c r="CU1046"/>
  <c r="CT1046"/>
  <c r="CA1046"/>
  <c r="BX1046"/>
  <c r="BY1046" s="1"/>
  <c r="BS1046"/>
  <c r="BT1046" s="1"/>
  <c r="BO1046"/>
  <c r="BQ1046" s="1"/>
  <c r="BP1046" s="1"/>
  <c r="BK1046"/>
  <c r="BE1046"/>
  <c r="BF1046" s="1"/>
  <c r="AZ1046"/>
  <c r="AV1046"/>
  <c r="AW1046" s="1"/>
  <c r="AR1046"/>
  <c r="AN1046"/>
  <c r="AO1046" s="1"/>
  <c r="AI1046"/>
  <c r="AD1046"/>
  <c r="Z1046"/>
  <c r="V1046"/>
  <c r="W1046" s="1"/>
  <c r="R1046"/>
  <c r="S1046" s="1"/>
  <c r="D1046"/>
  <c r="CF1047" l="1"/>
  <c r="Z100" i="3"/>
  <c r="AA101"/>
  <c r="AF1046" i="2"/>
  <c r="X1046"/>
  <c r="CD1046"/>
  <c r="CE1046" s="1"/>
  <c r="BG1046"/>
  <c r="AE1046"/>
  <c r="AP1046"/>
  <c r="BZ1046"/>
  <c r="AX1046"/>
  <c r="CJ1046"/>
  <c r="CP1046"/>
  <c r="CQ1046" s="1"/>
  <c r="CI1047"/>
  <c r="CK1047"/>
  <c r="AB1046"/>
  <c r="AT1046"/>
  <c r="BB1046"/>
  <c r="BM1046"/>
  <c r="BU1046"/>
  <c r="CC1046"/>
  <c r="CL1047"/>
  <c r="CQ1047"/>
  <c r="T1046"/>
  <c r="AK1046"/>
  <c r="AA1046"/>
  <c r="AJ1046"/>
  <c r="AS1046"/>
  <c r="BA1046"/>
  <c r="BL1046"/>
  <c r="CB1046"/>
  <c r="CG1046"/>
  <c r="CR1046"/>
  <c r="CR1047"/>
  <c r="DP1045"/>
  <c r="Z101" i="3" l="1"/>
  <c r="AA102"/>
  <c r="CK1046" i="2"/>
  <c r="CL1046"/>
  <c r="CF1046"/>
  <c r="CH1046"/>
  <c r="CI1046"/>
  <c r="DM1045"/>
  <c r="DL1045"/>
  <c r="DJ1045"/>
  <c r="DI1045"/>
  <c r="DG1045"/>
  <c r="DF1045"/>
  <c r="DD1045"/>
  <c r="DC1045"/>
  <c r="DA1045"/>
  <c r="CZ1045"/>
  <c r="CX1045"/>
  <c r="CW1045"/>
  <c r="CU1045"/>
  <c r="CT1045"/>
  <c r="CA1045"/>
  <c r="BX1045"/>
  <c r="BY1045" s="1"/>
  <c r="BS1045"/>
  <c r="BO1045"/>
  <c r="BP1045" s="1"/>
  <c r="BK1045"/>
  <c r="BE1045"/>
  <c r="BF1045" s="1"/>
  <c r="AZ1045"/>
  <c r="AV1045"/>
  <c r="AW1045" s="1"/>
  <c r="AR1045"/>
  <c r="AN1045"/>
  <c r="AO1045" s="1"/>
  <c r="AI1045"/>
  <c r="AD1045"/>
  <c r="Z1045"/>
  <c r="V1045"/>
  <c r="W1045" s="1"/>
  <c r="R1045"/>
  <c r="S1045" s="1"/>
  <c r="D1045"/>
  <c r="DP1044"/>
  <c r="CD1045" l="1"/>
  <c r="CE1045" s="1"/>
  <c r="Z102" i="3"/>
  <c r="AA103"/>
  <c r="X1045" i="2"/>
  <c r="AF1045"/>
  <c r="BG1045"/>
  <c r="BQ1045"/>
  <c r="AE1045"/>
  <c r="AP1045"/>
  <c r="AX1045"/>
  <c r="BZ1045"/>
  <c r="CJ1045"/>
  <c r="AK1045"/>
  <c r="BM1045"/>
  <c r="BU1045"/>
  <c r="CC1045"/>
  <c r="CG1045"/>
  <c r="CH1045" s="1"/>
  <c r="CP1045"/>
  <c r="T1045"/>
  <c r="AT1045"/>
  <c r="AB1045"/>
  <c r="AA1045" s="1"/>
  <c r="AJ1045"/>
  <c r="AS1045"/>
  <c r="BB1045"/>
  <c r="BA1045" s="1"/>
  <c r="BL1045"/>
  <c r="BT1045"/>
  <c r="CB1045"/>
  <c r="DM1044"/>
  <c r="DL1044"/>
  <c r="DJ1044"/>
  <c r="DI1044"/>
  <c r="DG1044"/>
  <c r="DF1044"/>
  <c r="DD1044"/>
  <c r="DC1044"/>
  <c r="DA1044"/>
  <c r="CZ1044"/>
  <c r="CX1044"/>
  <c r="CW1044"/>
  <c r="CU1044"/>
  <c r="CT1044"/>
  <c r="CF1045" l="1"/>
  <c r="Z103" i="3"/>
  <c r="AA104"/>
  <c r="CL1045" i="2"/>
  <c r="CR1045"/>
  <c r="CQ1045" s="1"/>
  <c r="CI1045"/>
  <c r="CK1045"/>
  <c r="CA1044"/>
  <c r="CB1044" s="1"/>
  <c r="BX1044"/>
  <c r="BS1044"/>
  <c r="BT1044" s="1"/>
  <c r="BO1044"/>
  <c r="BK1044"/>
  <c r="BL1044" s="1"/>
  <c r="BE1044"/>
  <c r="BF1044" s="1"/>
  <c r="AZ1044"/>
  <c r="BB1044" s="1"/>
  <c r="BA1044" s="1"/>
  <c r="AV1044"/>
  <c r="AR1044"/>
  <c r="AS1044" s="1"/>
  <c r="AN1044"/>
  <c r="AO1044" s="1"/>
  <c r="AI1044"/>
  <c r="AK1044" s="1"/>
  <c r="AJ1044" s="1"/>
  <c r="AD1044"/>
  <c r="Z1044"/>
  <c r="AA1044" s="1"/>
  <c r="V1044"/>
  <c r="R1044"/>
  <c r="S1044" s="1"/>
  <c r="D1044"/>
  <c r="DP1043"/>
  <c r="Z104" i="3" l="1"/>
  <c r="AA105"/>
  <c r="BM1044" i="2"/>
  <c r="AB1044"/>
  <c r="BU1044"/>
  <c r="AT1044"/>
  <c r="CC1044"/>
  <c r="T1044"/>
  <c r="AF1044"/>
  <c r="CG1044"/>
  <c r="AX1044"/>
  <c r="CP1044"/>
  <c r="CJ1044"/>
  <c r="AP1044"/>
  <c r="BG1044"/>
  <c r="BQ1044"/>
  <c r="X1044"/>
  <c r="W1044" s="1"/>
  <c r="AE1044"/>
  <c r="AW1044"/>
  <c r="BP1044"/>
  <c r="BZ1044"/>
  <c r="BY1044" s="1"/>
  <c r="CD1044"/>
  <c r="CE1044" s="1"/>
  <c r="DM1043"/>
  <c r="DL1043"/>
  <c r="DJ1043"/>
  <c r="DI1043"/>
  <c r="DG1043"/>
  <c r="DF1043"/>
  <c r="DD1043"/>
  <c r="DC1043"/>
  <c r="DA1043"/>
  <c r="CZ1043"/>
  <c r="CX1043"/>
  <c r="CW1043"/>
  <c r="CU1043"/>
  <c r="CT1043"/>
  <c r="CA1043"/>
  <c r="CC1043" s="1"/>
  <c r="BX1043"/>
  <c r="BZ1043" s="1"/>
  <c r="BY1043" s="1"/>
  <c r="BS1043"/>
  <c r="BT1043" s="1"/>
  <c r="BO1043"/>
  <c r="BP1043" s="1"/>
  <c r="BK1043"/>
  <c r="BL1043" s="1"/>
  <c r="BE1043"/>
  <c r="BF1043" s="1"/>
  <c r="AZ1043"/>
  <c r="BA1043" s="1"/>
  <c r="AV1043"/>
  <c r="AW1043" s="1"/>
  <c r="AR1043"/>
  <c r="AT1043" s="1"/>
  <c r="AS1043" s="1"/>
  <c r="AN1043"/>
  <c r="AO1043" s="1"/>
  <c r="AI1043"/>
  <c r="AK1043" s="1"/>
  <c r="AJ1043" s="1"/>
  <c r="AD1043"/>
  <c r="Z1043"/>
  <c r="AA1043" s="1"/>
  <c r="V1043"/>
  <c r="X1043" s="1"/>
  <c r="W1043" s="1"/>
  <c r="R1043"/>
  <c r="S1043" s="1"/>
  <c r="D1043"/>
  <c r="DP1042"/>
  <c r="Z105" i="3" l="1"/>
  <c r="AA106"/>
  <c r="CD1043" i="2"/>
  <c r="CE1043" s="1"/>
  <c r="CB1043"/>
  <c r="AF1043"/>
  <c r="AX1043"/>
  <c r="BG1043"/>
  <c r="BQ1043"/>
  <c r="AP1043"/>
  <c r="AE1043"/>
  <c r="CG1043"/>
  <c r="CQ1044"/>
  <c r="CR1044"/>
  <c r="CL1044"/>
  <c r="CK1044"/>
  <c r="CJ1043"/>
  <c r="CF1044"/>
  <c r="CH1044"/>
  <c r="CI1044"/>
  <c r="T1043"/>
  <c r="AB1043"/>
  <c r="BB1043"/>
  <c r="BM1043"/>
  <c r="BU1043"/>
  <c r="CP1043"/>
  <c r="DM1042"/>
  <c r="DL1042"/>
  <c r="DJ1042"/>
  <c r="DI1042"/>
  <c r="DG1042"/>
  <c r="DF1042"/>
  <c r="DD1042"/>
  <c r="DC1042"/>
  <c r="DA1042"/>
  <c r="CZ1042"/>
  <c r="CX1042"/>
  <c r="CW1042"/>
  <c r="CU1042"/>
  <c r="CT1042"/>
  <c r="CA1042"/>
  <c r="BX1042"/>
  <c r="BY1042" s="1"/>
  <c r="BS1042"/>
  <c r="BO1042"/>
  <c r="BP1042" s="1"/>
  <c r="BK1042"/>
  <c r="BM1042" s="1"/>
  <c r="BL1042" s="1"/>
  <c r="BE1042"/>
  <c r="BG1042" s="1"/>
  <c r="BF1042" s="1"/>
  <c r="AZ1042"/>
  <c r="CP1042" s="1"/>
  <c r="AV1042"/>
  <c r="AX1042" s="1"/>
  <c r="AW1042" s="1"/>
  <c r="AR1042"/>
  <c r="AT1042" s="1"/>
  <c r="AS1042" s="1"/>
  <c r="AN1042"/>
  <c r="AP1042" s="1"/>
  <c r="AO1042" s="1"/>
  <c r="AI1042"/>
  <c r="AD1042"/>
  <c r="Z1042"/>
  <c r="AB1042" s="1"/>
  <c r="AA1042" s="1"/>
  <c r="V1042"/>
  <c r="X1042" s="1"/>
  <c r="W1042" s="1"/>
  <c r="R1042"/>
  <c r="T1042" s="1"/>
  <c r="S1042" s="1"/>
  <c r="D1042"/>
  <c r="DP1041"/>
  <c r="Z106" i="3" l="1"/>
  <c r="Z107" s="1"/>
  <c r="AA107"/>
  <c r="AA108" s="1"/>
  <c r="AF1042" i="2"/>
  <c r="BQ1042"/>
  <c r="CD1042"/>
  <c r="CE1042" s="1"/>
  <c r="BZ1042"/>
  <c r="CQ1042"/>
  <c r="CR1042"/>
  <c r="CQ1043"/>
  <c r="CR1043"/>
  <c r="AJ1042"/>
  <c r="BB1042"/>
  <c r="BA1042" s="1"/>
  <c r="BU1042"/>
  <c r="BT1042" s="1"/>
  <c r="CB1042"/>
  <c r="CG1042"/>
  <c r="CF1043"/>
  <c r="CH1043"/>
  <c r="CJ1042"/>
  <c r="CI1043"/>
  <c r="CK1043"/>
  <c r="CL1043"/>
  <c r="AE1042"/>
  <c r="AK1042"/>
  <c r="CC1042"/>
  <c r="DM1041"/>
  <c r="DL1041"/>
  <c r="DJ1041"/>
  <c r="DI1041"/>
  <c r="DG1041"/>
  <c r="DF1041"/>
  <c r="DD1041"/>
  <c r="DC1041"/>
  <c r="DA1041"/>
  <c r="CZ1041"/>
  <c r="CX1041"/>
  <c r="CW1041"/>
  <c r="CU1041"/>
  <c r="CT1041"/>
  <c r="CA1041"/>
  <c r="BX1041"/>
  <c r="BY1041" s="1"/>
  <c r="BS1041"/>
  <c r="BO1041"/>
  <c r="BP1041" s="1"/>
  <c r="BK1041"/>
  <c r="BE1041"/>
  <c r="BF1041" s="1"/>
  <c r="AZ1041"/>
  <c r="BB1041" s="1"/>
  <c r="AV1041"/>
  <c r="AX1041" s="1"/>
  <c r="AW1041" s="1"/>
  <c r="AR1041"/>
  <c r="AN1041"/>
  <c r="AO1041" s="1"/>
  <c r="AI1041"/>
  <c r="CG1041" s="1"/>
  <c r="AD1041"/>
  <c r="AF1041" s="1"/>
  <c r="AE1041" s="1"/>
  <c r="Z1041"/>
  <c r="AB1041" s="1"/>
  <c r="AA1041" s="1"/>
  <c r="V1041"/>
  <c r="X1041" s="1"/>
  <c r="W1041" s="1"/>
  <c r="R1041"/>
  <c r="S1041" s="1"/>
  <c r="D1041"/>
  <c r="DP1040"/>
  <c r="Z108" i="3" l="1"/>
  <c r="AA109"/>
  <c r="AP1041" i="2"/>
  <c r="CD1041"/>
  <c r="CE1041" s="1"/>
  <c r="AK1041"/>
  <c r="AJ1041" s="1"/>
  <c r="AT1041"/>
  <c r="AS1041" s="1"/>
  <c r="BA1041"/>
  <c r="CF1041"/>
  <c r="CH1041"/>
  <c r="CI1041"/>
  <c r="CL1042"/>
  <c r="CK1042"/>
  <c r="BG1041"/>
  <c r="BQ1041"/>
  <c r="BZ1041"/>
  <c r="CJ1041"/>
  <c r="CF1042"/>
  <c r="CH1042"/>
  <c r="CI1042"/>
  <c r="CP1041"/>
  <c r="CC1041"/>
  <c r="T1041"/>
  <c r="BM1041"/>
  <c r="BL1041" s="1"/>
  <c r="BU1041"/>
  <c r="BT1041" s="1"/>
  <c r="CB1041"/>
  <c r="DM1040"/>
  <c r="DL1040"/>
  <c r="DJ1040"/>
  <c r="DI1040"/>
  <c r="DG1040"/>
  <c r="DF1040"/>
  <c r="DD1040"/>
  <c r="DC1040"/>
  <c r="DA1040"/>
  <c r="CZ1040"/>
  <c r="CX1040"/>
  <c r="CW1040"/>
  <c r="CU1040"/>
  <c r="CT1040"/>
  <c r="CA1040"/>
  <c r="CB1040" s="1"/>
  <c r="BX1040"/>
  <c r="BS1040"/>
  <c r="BT1040" s="1"/>
  <c r="BO1040"/>
  <c r="BK1040"/>
  <c r="BL1040" s="1"/>
  <c r="BE1040"/>
  <c r="BF1040" s="1"/>
  <c r="AZ1040"/>
  <c r="CP1040" s="1"/>
  <c r="AV1040"/>
  <c r="AR1040"/>
  <c r="AS1040" s="1"/>
  <c r="AN1040"/>
  <c r="AI1040"/>
  <c r="CG1040" s="1"/>
  <c r="AD1040"/>
  <c r="Z1040"/>
  <c r="AA1040" s="1"/>
  <c r="V1040"/>
  <c r="R1040"/>
  <c r="S1040" s="1"/>
  <c r="D1040"/>
  <c r="DP1039"/>
  <c r="CC1040" l="1"/>
  <c r="Z109" i="3"/>
  <c r="AA110"/>
  <c r="BB1040" i="2"/>
  <c r="BA1040" s="1"/>
  <c r="T1040"/>
  <c r="AJ1040"/>
  <c r="AT1040"/>
  <c r="AB1040"/>
  <c r="BM1040"/>
  <c r="AK1040"/>
  <c r="BU1040"/>
  <c r="CI1040"/>
  <c r="CH1040" s="1"/>
  <c r="CR1040"/>
  <c r="CQ1040"/>
  <c r="X1040"/>
  <c r="W1040" s="1"/>
  <c r="AF1040"/>
  <c r="AE1040" s="1"/>
  <c r="AO1040"/>
  <c r="AW1040"/>
  <c r="BQ1040"/>
  <c r="BP1040" s="1"/>
  <c r="BY1040"/>
  <c r="CD1040"/>
  <c r="CE1040" s="1"/>
  <c r="CJ1040"/>
  <c r="CR1041"/>
  <c r="CQ1041"/>
  <c r="CK1041"/>
  <c r="CL1041"/>
  <c r="AP1040"/>
  <c r="AX1040"/>
  <c r="BG1040"/>
  <c r="BZ1040"/>
  <c r="DM1039"/>
  <c r="DL1039"/>
  <c r="DJ1039"/>
  <c r="DI1039"/>
  <c r="DG1039"/>
  <c r="DF1039"/>
  <c r="DD1039"/>
  <c r="Z110" i="3" l="1"/>
  <c r="AA111"/>
  <c r="CF1040" i="2"/>
  <c r="CK1040"/>
  <c r="CL1040"/>
  <c r="DC1039"/>
  <c r="DA1039"/>
  <c r="CZ1039"/>
  <c r="CX1039"/>
  <c r="CW1039"/>
  <c r="CU1039"/>
  <c r="CT1039"/>
  <c r="CA1039"/>
  <c r="BX1039"/>
  <c r="BZ1039" s="1"/>
  <c r="BY1039" s="1"/>
  <c r="BS1039"/>
  <c r="BO1039"/>
  <c r="BP1039" s="1"/>
  <c r="BK1039"/>
  <c r="BE1039"/>
  <c r="BF1039" s="1"/>
  <c r="AZ1039"/>
  <c r="CJ1039" s="1"/>
  <c r="AV1039"/>
  <c r="AW1039" s="1"/>
  <c r="AR1039"/>
  <c r="AT1039" s="1"/>
  <c r="AS1039" s="1"/>
  <c r="AN1039"/>
  <c r="AI1039"/>
  <c r="CG1039" s="1"/>
  <c r="AD1039"/>
  <c r="Z1039"/>
  <c r="AA1039" s="1"/>
  <c r="V1039"/>
  <c r="R1039"/>
  <c r="S1039" s="1"/>
  <c r="D1039"/>
  <c r="DP1038"/>
  <c r="CB1039" l="1"/>
  <c r="Z111" i="3"/>
  <c r="AA112"/>
  <c r="T1039" i="2"/>
  <c r="AJ1039"/>
  <c r="BQ1039"/>
  <c r="AK1039"/>
  <c r="BG1039"/>
  <c r="AB1039"/>
  <c r="BA1039"/>
  <c r="CI1039"/>
  <c r="CK1039"/>
  <c r="CL1039"/>
  <c r="CH1039"/>
  <c r="BB1039"/>
  <c r="BL1039"/>
  <c r="BT1039"/>
  <c r="AF1039"/>
  <c r="AP1039"/>
  <c r="CD1039"/>
  <c r="CE1039" s="1"/>
  <c r="AX1039"/>
  <c r="X1039"/>
  <c r="W1039" s="1"/>
  <c r="AE1039"/>
  <c r="AO1039"/>
  <c r="BM1039"/>
  <c r="BU1039"/>
  <c r="CC1039"/>
  <c r="CP1039"/>
  <c r="DM1038"/>
  <c r="DL1038"/>
  <c r="DJ1038"/>
  <c r="DI1038"/>
  <c r="DG1038"/>
  <c r="DF1038"/>
  <c r="DD1038"/>
  <c r="DC1038"/>
  <c r="DA1038"/>
  <c r="CZ1038"/>
  <c r="CX1038"/>
  <c r="CW1038"/>
  <c r="CU1038"/>
  <c r="CT1038"/>
  <c r="CA1038"/>
  <c r="CB1038" s="1"/>
  <c r="BX1038"/>
  <c r="BS1038"/>
  <c r="BT1038" s="1"/>
  <c r="BO1038"/>
  <c r="BK1038"/>
  <c r="BL1038" s="1"/>
  <c r="BE1038"/>
  <c r="BF1038" s="1"/>
  <c r="AZ1038"/>
  <c r="CJ1038" s="1"/>
  <c r="AV1038"/>
  <c r="AR1038"/>
  <c r="AS1038" s="1"/>
  <c r="AN1038"/>
  <c r="AI1038"/>
  <c r="CG1038" s="1"/>
  <c r="AD1038"/>
  <c r="Z1038"/>
  <c r="AA1038" s="1"/>
  <c r="V1038"/>
  <c r="R1038"/>
  <c r="S1038" s="1"/>
  <c r="D1038"/>
  <c r="DP1037"/>
  <c r="AK1038" l="1"/>
  <c r="Z112" i="3"/>
  <c r="AA113"/>
  <c r="AJ1038" i="2"/>
  <c r="AT1038"/>
  <c r="T1038"/>
  <c r="BB1038"/>
  <c r="BM1038"/>
  <c r="AB1038"/>
  <c r="BA1038"/>
  <c r="BU1038"/>
  <c r="CC1038"/>
  <c r="X1038"/>
  <c r="W1038" s="1"/>
  <c r="AE1038"/>
  <c r="AP1038"/>
  <c r="AO1038" s="1"/>
  <c r="AW1038"/>
  <c r="CK1038"/>
  <c r="CL1038"/>
  <c r="CI1038"/>
  <c r="CH1038"/>
  <c r="CQ1039"/>
  <c r="CR1039"/>
  <c r="BG1038"/>
  <c r="BZ1038"/>
  <c r="AF1038"/>
  <c r="AX1038"/>
  <c r="BQ1038"/>
  <c r="BP1038" s="1"/>
  <c r="BY1038"/>
  <c r="CD1038"/>
  <c r="CE1038" s="1"/>
  <c r="CP1038"/>
  <c r="CF1039"/>
  <c r="DM1037"/>
  <c r="DL1037"/>
  <c r="DJ1037"/>
  <c r="DI1037"/>
  <c r="DG1037"/>
  <c r="DF1037"/>
  <c r="DD1037"/>
  <c r="DC1037"/>
  <c r="DA1037"/>
  <c r="CZ1037"/>
  <c r="CX1037"/>
  <c r="CW1037"/>
  <c r="CU1037"/>
  <c r="CT1037"/>
  <c r="CA1037"/>
  <c r="CB1037" s="1"/>
  <c r="BX1037"/>
  <c r="BS1037"/>
  <c r="BT1037" s="1"/>
  <c r="BO1037"/>
  <c r="BP1037" s="1"/>
  <c r="BK1037"/>
  <c r="BM1037" s="1"/>
  <c r="BL1037" s="1"/>
  <c r="BE1037"/>
  <c r="AZ1037"/>
  <c r="BA1037" s="1"/>
  <c r="AV1037"/>
  <c r="AX1037" s="1"/>
  <c r="AW1037" s="1"/>
  <c r="AR1037"/>
  <c r="AT1037" s="1"/>
  <c r="AS1037" s="1"/>
  <c r="AN1037"/>
  <c r="AO1037" s="1"/>
  <c r="AI1037"/>
  <c r="CG1037" s="1"/>
  <c r="AD1037"/>
  <c r="Z1037"/>
  <c r="V1037"/>
  <c r="W1037" s="1"/>
  <c r="Z113" i="3" l="1"/>
  <c r="AA114"/>
  <c r="CD1037" i="2"/>
  <c r="CE1037" s="1"/>
  <c r="CC1037"/>
  <c r="BB1037"/>
  <c r="BU1037"/>
  <c r="CF1037"/>
  <c r="CH1037"/>
  <c r="X1037"/>
  <c r="AF1037"/>
  <c r="AE1037" s="1"/>
  <c r="BG1037"/>
  <c r="BF1037" s="1"/>
  <c r="BY1037"/>
  <c r="CJ1037"/>
  <c r="CP1037"/>
  <c r="CQ1038"/>
  <c r="CR1038"/>
  <c r="AB1037"/>
  <c r="AA1037" s="1"/>
  <c r="AK1037"/>
  <c r="AJ1037" s="1"/>
  <c r="CF1038"/>
  <c r="AP1037"/>
  <c r="BQ1037"/>
  <c r="BZ1037"/>
  <c r="R1037"/>
  <c r="T1037" s="1"/>
  <c r="S1037" s="1"/>
  <c r="D1037"/>
  <c r="DP1036"/>
  <c r="Z114" i="3" l="1"/>
  <c r="AA115"/>
  <c r="CI1037" i="2"/>
  <c r="CK1037"/>
  <c r="CL1037"/>
  <c r="CR1037"/>
  <c r="CQ1037"/>
  <c r="DM1036"/>
  <c r="DL1036"/>
  <c r="DJ1036"/>
  <c r="DI1036"/>
  <c r="DG1036"/>
  <c r="DF1036"/>
  <c r="DD1036"/>
  <c r="DC1036"/>
  <c r="DA1036"/>
  <c r="CZ1036"/>
  <c r="CX1036"/>
  <c r="CW1036"/>
  <c r="CU1036"/>
  <c r="CT1036"/>
  <c r="Z115" i="3" l="1"/>
  <c r="AA116"/>
  <c r="CA1036" i="2"/>
  <c r="CB1036" s="1"/>
  <c r="BX1036"/>
  <c r="BZ1036" s="1"/>
  <c r="BY1036" s="1"/>
  <c r="BS1036"/>
  <c r="BO1036"/>
  <c r="BP1036" s="1"/>
  <c r="BK1036"/>
  <c r="BL1036" s="1"/>
  <c r="BE1036"/>
  <c r="BG1036" s="1"/>
  <c r="BF1036" s="1"/>
  <c r="Z116" i="3" l="1"/>
  <c r="AA117"/>
  <c r="BQ1036" i="2"/>
  <c r="BM1036"/>
  <c r="CC1036"/>
  <c r="BU1036"/>
  <c r="BT1036"/>
  <c r="AZ1036"/>
  <c r="BA1036" s="1"/>
  <c r="AV1036"/>
  <c r="AW1036" s="1"/>
  <c r="AR1036"/>
  <c r="AT1036" s="1"/>
  <c r="AS1036" s="1"/>
  <c r="AN1036"/>
  <c r="AI1036"/>
  <c r="CG1036" s="1"/>
  <c r="Z117" i="3" l="1"/>
  <c r="AA118"/>
  <c r="AK1036" i="2"/>
  <c r="AJ1036"/>
  <c r="AX1036"/>
  <c r="CJ1036"/>
  <c r="CP1036"/>
  <c r="AP1036"/>
  <c r="BB1036"/>
  <c r="CI1036"/>
  <c r="CH1036" s="1"/>
  <c r="AO1036"/>
  <c r="AD1036"/>
  <c r="AF1036" s="1"/>
  <c r="AE1036" s="1"/>
  <c r="Z1036"/>
  <c r="AA1036" s="1"/>
  <c r="V1036"/>
  <c r="X1036" s="1"/>
  <c r="W1036" s="1"/>
  <c r="R1036"/>
  <c r="T1036" s="1"/>
  <c r="S1036" s="1"/>
  <c r="D1036"/>
  <c r="DP1035"/>
  <c r="Z118" i="3" l="1"/>
  <c r="AA119"/>
  <c r="AB1036" i="2"/>
  <c r="CD1036"/>
  <c r="CK1036"/>
  <c r="CL1036"/>
  <c r="CQ1036"/>
  <c r="CR1036"/>
  <c r="DM1035"/>
  <c r="DL1035"/>
  <c r="DJ1035"/>
  <c r="DI1035"/>
  <c r="DG1035"/>
  <c r="DF1035"/>
  <c r="DD1035"/>
  <c r="DC1035"/>
  <c r="DA1035"/>
  <c r="CZ1035"/>
  <c r="CX1035"/>
  <c r="CW1035"/>
  <c r="CU1035"/>
  <c r="CT1035"/>
  <c r="CA1035"/>
  <c r="BX1035"/>
  <c r="BY1035" s="1"/>
  <c r="BS1035"/>
  <c r="BO1035"/>
  <c r="BP1035" s="1"/>
  <c r="BK1035"/>
  <c r="BE1035"/>
  <c r="BF1035" s="1"/>
  <c r="AZ1035"/>
  <c r="BA1035" s="1"/>
  <c r="AV1035"/>
  <c r="AW1035" s="1"/>
  <c r="AR1035"/>
  <c r="AS1035" s="1"/>
  <c r="AN1035"/>
  <c r="AO1035" s="1"/>
  <c r="AI1035"/>
  <c r="AJ1035" s="1"/>
  <c r="AD1035"/>
  <c r="Z1035"/>
  <c r="AA1035" s="1"/>
  <c r="V1035"/>
  <c r="W1035" s="1"/>
  <c r="R1035"/>
  <c r="S1035" s="1"/>
  <c r="D1035"/>
  <c r="DP1034"/>
  <c r="BZ1035" l="1"/>
  <c r="CD1035"/>
  <c r="CE1035" s="1"/>
  <c r="Z119" i="3"/>
  <c r="AA120"/>
  <c r="X1035" i="2"/>
  <c r="AF1035"/>
  <c r="AP1035"/>
  <c r="AX1035"/>
  <c r="BG1035"/>
  <c r="AE1035"/>
  <c r="BQ1035"/>
  <c r="CJ1035"/>
  <c r="CE1036"/>
  <c r="CF1036"/>
  <c r="CP1035"/>
  <c r="BM1035"/>
  <c r="BU1035"/>
  <c r="CC1035"/>
  <c r="T1035"/>
  <c r="AB1035"/>
  <c r="AK1035"/>
  <c r="AT1035"/>
  <c r="BB1035"/>
  <c r="BL1035"/>
  <c r="BT1035"/>
  <c r="CB1035"/>
  <c r="CG1035"/>
  <c r="DM1034"/>
  <c r="DL1034"/>
  <c r="DJ1034"/>
  <c r="DI1034"/>
  <c r="DG1034"/>
  <c r="DF1034"/>
  <c r="DD1034"/>
  <c r="DC1034"/>
  <c r="DA1034"/>
  <c r="CZ1034"/>
  <c r="CX1034"/>
  <c r="CW1034"/>
  <c r="CU1034"/>
  <c r="CT1034"/>
  <c r="CA1034"/>
  <c r="CB1034" s="1"/>
  <c r="BX1034"/>
  <c r="BS1034"/>
  <c r="BT1034" s="1"/>
  <c r="BO1034"/>
  <c r="BK1034"/>
  <c r="BL1034" s="1"/>
  <c r="BE1034"/>
  <c r="BF1034" s="1"/>
  <c r="AZ1034"/>
  <c r="CJ1034" s="1"/>
  <c r="AV1034"/>
  <c r="AR1034"/>
  <c r="AS1034" s="1"/>
  <c r="AN1034"/>
  <c r="AI1034"/>
  <c r="CG1034" s="1"/>
  <c r="AD1034"/>
  <c r="Z1034"/>
  <c r="AA1034" s="1"/>
  <c r="V1034"/>
  <c r="R1034"/>
  <c r="S1034" s="1"/>
  <c r="D1034"/>
  <c r="DP1033"/>
  <c r="BM1034" l="1"/>
  <c r="CC1034"/>
  <c r="Z120" i="3"/>
  <c r="AA121"/>
  <c r="BB1034" i="2"/>
  <c r="BA1034"/>
  <c r="AB1034"/>
  <c r="T1034"/>
  <c r="AK1034"/>
  <c r="AJ1034"/>
  <c r="AT1034"/>
  <c r="X1034"/>
  <c r="W1034" s="1"/>
  <c r="AE1034"/>
  <c r="AP1034"/>
  <c r="AO1034" s="1"/>
  <c r="AW1034"/>
  <c r="BU1034"/>
  <c r="CI1034"/>
  <c r="CH1034"/>
  <c r="CK1034"/>
  <c r="CL1034"/>
  <c r="CR1035"/>
  <c r="CQ1035"/>
  <c r="CF1035"/>
  <c r="CH1035"/>
  <c r="CI1035"/>
  <c r="CK1035"/>
  <c r="CL1035"/>
  <c r="BG1034"/>
  <c r="BQ1034"/>
  <c r="AF1034"/>
  <c r="AX1034"/>
  <c r="BP1034"/>
  <c r="BZ1034"/>
  <c r="BY1034" s="1"/>
  <c r="CD1034"/>
  <c r="CE1034" s="1"/>
  <c r="CP1034"/>
  <c r="DM1033"/>
  <c r="DL1033"/>
  <c r="DJ1033"/>
  <c r="DI1033"/>
  <c r="DG1033"/>
  <c r="DF1033"/>
  <c r="DD1033"/>
  <c r="DC1033"/>
  <c r="DA1033"/>
  <c r="CZ1033"/>
  <c r="CX1033"/>
  <c r="CW1033"/>
  <c r="CU1033"/>
  <c r="CT1033"/>
  <c r="CA1033"/>
  <c r="CC1033" s="1"/>
  <c r="BX1033"/>
  <c r="BZ1033" s="1"/>
  <c r="BY1033" s="1"/>
  <c r="BS1033"/>
  <c r="BO1033"/>
  <c r="BP1033" s="1"/>
  <c r="BK1033"/>
  <c r="BM1033" s="1"/>
  <c r="BL1033" s="1"/>
  <c r="BE1033"/>
  <c r="BG1033" s="1"/>
  <c r="BF1033" s="1"/>
  <c r="AZ1033"/>
  <c r="CP1033" s="1"/>
  <c r="AV1033"/>
  <c r="AX1033" s="1"/>
  <c r="AW1033" s="1"/>
  <c r="AR1033"/>
  <c r="AN1033"/>
  <c r="AO1033" s="1"/>
  <c r="AI1033"/>
  <c r="CG1033" s="1"/>
  <c r="AD1033"/>
  <c r="Z1033"/>
  <c r="AB1033" s="1"/>
  <c r="AA1033" s="1"/>
  <c r="V1033"/>
  <c r="X1033" s="1"/>
  <c r="W1033" s="1"/>
  <c r="R1033"/>
  <c r="T1033" s="1"/>
  <c r="S1033" s="1"/>
  <c r="D1033"/>
  <c r="DP1032"/>
  <c r="Z121" i="3" l="1"/>
  <c r="AA122"/>
  <c r="CD1033" i="2"/>
  <c r="CE1033" s="1"/>
  <c r="AP1033"/>
  <c r="BQ1033"/>
  <c r="CH1033"/>
  <c r="CQ1033"/>
  <c r="CR1033"/>
  <c r="AK1033"/>
  <c r="AJ1033" s="1"/>
  <c r="AT1033"/>
  <c r="AS1033" s="1"/>
  <c r="BA1033"/>
  <c r="BU1033"/>
  <c r="BT1033" s="1"/>
  <c r="CB1033"/>
  <c r="CF1034"/>
  <c r="CQ1034"/>
  <c r="CR1034"/>
  <c r="AF1033"/>
  <c r="AE1033" s="1"/>
  <c r="CJ1033"/>
  <c r="BB1033"/>
  <c r="DM1032"/>
  <c r="DL1032"/>
  <c r="DJ1032"/>
  <c r="DI1032"/>
  <c r="DG1032"/>
  <c r="DF1032"/>
  <c r="DD1032"/>
  <c r="DC1032"/>
  <c r="DA1032"/>
  <c r="CZ1032"/>
  <c r="CX1032"/>
  <c r="CW1032"/>
  <c r="CU1032"/>
  <c r="CT1032"/>
  <c r="CA1032"/>
  <c r="BX1032"/>
  <c r="BY1032" s="1"/>
  <c r="BS1032"/>
  <c r="BT1032" s="1"/>
  <c r="BO1032"/>
  <c r="BQ1032" s="1"/>
  <c r="BP1032" s="1"/>
  <c r="BK1032"/>
  <c r="BE1032"/>
  <c r="BF1032" s="1"/>
  <c r="AZ1032"/>
  <c r="AV1032"/>
  <c r="AW1032" s="1"/>
  <c r="AR1032"/>
  <c r="AS1032" s="1"/>
  <c r="AN1032"/>
  <c r="AO1032" s="1"/>
  <c r="AI1032"/>
  <c r="CG1032" s="1"/>
  <c r="AD1032"/>
  <c r="Z1032"/>
  <c r="AA1032" s="1"/>
  <c r="V1032"/>
  <c r="X1032" s="1"/>
  <c r="W1032" s="1"/>
  <c r="R1032"/>
  <c r="S1032" s="1"/>
  <c r="D1032"/>
  <c r="DP1031"/>
  <c r="CD1032" l="1"/>
  <c r="CE1032" s="1"/>
  <c r="Z122" i="3"/>
  <c r="AA123"/>
  <c r="CF1033" i="2"/>
  <c r="BG1032"/>
  <c r="BZ1032"/>
  <c r="AK1032"/>
  <c r="AJ1032" s="1"/>
  <c r="AP1032"/>
  <c r="AF1032"/>
  <c r="AE1032" s="1"/>
  <c r="AX1032"/>
  <c r="CI1032"/>
  <c r="CH1032" s="1"/>
  <c r="CJ1032"/>
  <c r="BB1032"/>
  <c r="BM1032"/>
  <c r="BU1032"/>
  <c r="CC1032"/>
  <c r="CP1032"/>
  <c r="CI1033"/>
  <c r="CK1033"/>
  <c r="CL1033"/>
  <c r="T1032"/>
  <c r="AB1032"/>
  <c r="AT1032"/>
  <c r="BA1032"/>
  <c r="BL1032"/>
  <c r="CB1032"/>
  <c r="DM1031"/>
  <c r="DL1031"/>
  <c r="DJ1031"/>
  <c r="DI1031"/>
  <c r="DG1031"/>
  <c r="DF1031"/>
  <c r="DD1031"/>
  <c r="DC1031"/>
  <c r="DA1031"/>
  <c r="CZ1031"/>
  <c r="CX1031"/>
  <c r="CW1031"/>
  <c r="CU1031"/>
  <c r="CT1031"/>
  <c r="CA1031"/>
  <c r="CB1031" s="1"/>
  <c r="BX1031"/>
  <c r="BY1031" s="1"/>
  <c r="BS1031"/>
  <c r="BU1031" s="1"/>
  <c r="BT1031" s="1"/>
  <c r="BO1031"/>
  <c r="BK1031"/>
  <c r="BL1031" s="1"/>
  <c r="BE1031"/>
  <c r="BF1031" s="1"/>
  <c r="AZ1031"/>
  <c r="BB1031" s="1"/>
  <c r="AV1031"/>
  <c r="AW1031" s="1"/>
  <c r="AR1031"/>
  <c r="AS1031" s="1"/>
  <c r="AN1031"/>
  <c r="AO1031" s="1"/>
  <c r="AI1031"/>
  <c r="CG1031" s="1"/>
  <c r="CI1031" s="1"/>
  <c r="CH1031" s="1"/>
  <c r="AD1031"/>
  <c r="AE1031" s="1"/>
  <c r="Z1031"/>
  <c r="AA1031" s="1"/>
  <c r="V1031"/>
  <c r="W1031" s="1"/>
  <c r="R1031"/>
  <c r="S1031" s="1"/>
  <c r="D1031"/>
  <c r="DP1030"/>
  <c r="CF1032" l="1"/>
  <c r="Z123" i="3"/>
  <c r="AA124"/>
  <c r="CC1031" i="2"/>
  <c r="AJ1031"/>
  <c r="BA1031"/>
  <c r="CP1031"/>
  <c r="CQ1031" s="1"/>
  <c r="T1031"/>
  <c r="AB1031"/>
  <c r="AK1031"/>
  <c r="AT1031"/>
  <c r="BM1031"/>
  <c r="CQ1032"/>
  <c r="CR1032"/>
  <c r="CL1032"/>
  <c r="CK1032"/>
  <c r="BG1031"/>
  <c r="BQ1031"/>
  <c r="BZ1031"/>
  <c r="X1031"/>
  <c r="AF1031"/>
  <c r="AP1031"/>
  <c r="AX1031"/>
  <c r="BP1031"/>
  <c r="CD1031"/>
  <c r="CE1031" s="1"/>
  <c r="CJ1031"/>
  <c r="DM1030"/>
  <c r="DL1030"/>
  <c r="DJ1030"/>
  <c r="DI1030"/>
  <c r="DG1030"/>
  <c r="DF1030"/>
  <c r="DD1030"/>
  <c r="DC1030"/>
  <c r="DA1030"/>
  <c r="CZ1030"/>
  <c r="CX1030"/>
  <c r="CW1030"/>
  <c r="CU1030"/>
  <c r="CT1030"/>
  <c r="CR1031" l="1"/>
  <c r="Z124" i="3"/>
  <c r="AA125"/>
  <c r="CK1031" i="2"/>
  <c r="CL1031"/>
  <c r="CF1031"/>
  <c r="CA1030"/>
  <c r="BX1030"/>
  <c r="BZ1030" s="1"/>
  <c r="BY1030" s="1"/>
  <c r="BS1030"/>
  <c r="BT1030" s="1"/>
  <c r="BO1030"/>
  <c r="BQ1030" s="1"/>
  <c r="BP1030" s="1"/>
  <c r="BK1030"/>
  <c r="BE1030"/>
  <c r="BF1030" s="1"/>
  <c r="AZ1030"/>
  <c r="CJ1030" s="1"/>
  <c r="AV1030"/>
  <c r="AR1030"/>
  <c r="AS1030" s="1"/>
  <c r="AN1030"/>
  <c r="AI1030"/>
  <c r="CG1030" s="1"/>
  <c r="AD1030"/>
  <c r="Z1030"/>
  <c r="AA1030" s="1"/>
  <c r="V1030"/>
  <c r="R1030"/>
  <c r="S1030" s="1"/>
  <c r="D1030"/>
  <c r="DP1029"/>
  <c r="Z125" i="3" l="1"/>
  <c r="AA126"/>
  <c r="AB1030" i="2"/>
  <c r="BA1030"/>
  <c r="T1030"/>
  <c r="AK1030"/>
  <c r="BG1030"/>
  <c r="AJ1030"/>
  <c r="AT1030"/>
  <c r="CB1030"/>
  <c r="CH1030"/>
  <c r="CI1030"/>
  <c r="CL1030"/>
  <c r="CK1030"/>
  <c r="BB1030"/>
  <c r="BL1030"/>
  <c r="CD1030"/>
  <c r="CE1030" s="1"/>
  <c r="AX1030"/>
  <c r="CP1030"/>
  <c r="AF1030"/>
  <c r="X1030"/>
  <c r="W1030" s="1"/>
  <c r="AE1030"/>
  <c r="AP1030"/>
  <c r="AO1030" s="1"/>
  <c r="AW1030"/>
  <c r="BM1030"/>
  <c r="BU1030"/>
  <c r="CC1030"/>
  <c r="DM1029"/>
  <c r="DL1029"/>
  <c r="DJ1029"/>
  <c r="DI1029"/>
  <c r="DG1029"/>
  <c r="DF1029"/>
  <c r="DD1029"/>
  <c r="DC1029"/>
  <c r="DA1029"/>
  <c r="CZ1029"/>
  <c r="CX1029"/>
  <c r="CW1029"/>
  <c r="CU1029"/>
  <c r="CT1029"/>
  <c r="CA1029"/>
  <c r="BX1029"/>
  <c r="BY1029" s="1"/>
  <c r="BS1029"/>
  <c r="BO1029"/>
  <c r="BP1029" s="1"/>
  <c r="BK1029"/>
  <c r="BM1029" s="1"/>
  <c r="BL1029" s="1"/>
  <c r="BE1029"/>
  <c r="BG1029" s="1"/>
  <c r="BF1029" s="1"/>
  <c r="AZ1029"/>
  <c r="CJ1029" s="1"/>
  <c r="AV1029"/>
  <c r="AX1029" s="1"/>
  <c r="AW1029" s="1"/>
  <c r="AR1029"/>
  <c r="AT1029" s="1"/>
  <c r="AS1029" s="1"/>
  <c r="AN1029"/>
  <c r="AP1029" s="1"/>
  <c r="AO1029" s="1"/>
  <c r="AI1029"/>
  <c r="CG1029" s="1"/>
  <c r="AD1029"/>
  <c r="AF1029" s="1"/>
  <c r="AE1029" s="1"/>
  <c r="Z1029"/>
  <c r="V1029"/>
  <c r="W1029" s="1"/>
  <c r="R1029"/>
  <c r="S1029" s="1"/>
  <c r="D1029"/>
  <c r="DP1028"/>
  <c r="Z126" i="3" l="1"/>
  <c r="AA127"/>
  <c r="CP1029" i="2"/>
  <c r="CQ1029" s="1"/>
  <c r="BQ1029"/>
  <c r="CD1029"/>
  <c r="CE1029" s="1"/>
  <c r="X1029"/>
  <c r="BZ1029"/>
  <c r="AA1029"/>
  <c r="AK1029"/>
  <c r="AJ1029" s="1"/>
  <c r="BA1029"/>
  <c r="BT1029"/>
  <c r="CB1029"/>
  <c r="CF1029"/>
  <c r="CH1029"/>
  <c r="CI1029"/>
  <c r="CL1029"/>
  <c r="CK1029"/>
  <c r="CF1030"/>
  <c r="CQ1030"/>
  <c r="CR1030"/>
  <c r="T1029"/>
  <c r="AB1029"/>
  <c r="BB1029"/>
  <c r="BU1029"/>
  <c r="CC1029"/>
  <c r="DM1028"/>
  <c r="DL1028"/>
  <c r="DJ1028"/>
  <c r="DI1028"/>
  <c r="DG1028"/>
  <c r="DF1028"/>
  <c r="DD1028"/>
  <c r="DC1028"/>
  <c r="DA1028"/>
  <c r="CZ1028"/>
  <c r="CX1028"/>
  <c r="CW1028"/>
  <c r="CU1028"/>
  <c r="CT1028"/>
  <c r="CA1028"/>
  <c r="CB1028" s="1"/>
  <c r="BX1028"/>
  <c r="BZ1028" s="1"/>
  <c r="BY1028" s="1"/>
  <c r="BS1028"/>
  <c r="BU1028" s="1"/>
  <c r="BT1028" s="1"/>
  <c r="BO1028"/>
  <c r="Z127" i="3" l="1"/>
  <c r="AA128"/>
  <c r="CR1029" i="2"/>
  <c r="CC1028"/>
  <c r="BQ1028"/>
  <c r="BP1028" s="1"/>
  <c r="BK1028"/>
  <c r="BE1028"/>
  <c r="BF1028" s="1"/>
  <c r="AZ1028"/>
  <c r="BB1028" s="1"/>
  <c r="AV1028"/>
  <c r="AR1028"/>
  <c r="AS1028" s="1"/>
  <c r="AN1028"/>
  <c r="AI1028"/>
  <c r="CG1028" s="1"/>
  <c r="AD1028"/>
  <c r="Z1028"/>
  <c r="AB1028" s="1"/>
  <c r="AA1028" s="1"/>
  <c r="V1028"/>
  <c r="R1028"/>
  <c r="S1028" s="1"/>
  <c r="D1028"/>
  <c r="DP1027"/>
  <c r="Z128" i="3" l="1"/>
  <c r="AA129"/>
  <c r="CD1028" i="2"/>
  <c r="CE1028" s="1"/>
  <c r="AK1028"/>
  <c r="AJ1028"/>
  <c r="BG1028"/>
  <c r="AT1028"/>
  <c r="BA1028"/>
  <c r="BL1028"/>
  <c r="T1028"/>
  <c r="CI1028"/>
  <c r="CH1028"/>
  <c r="AX1028"/>
  <c r="CP1028"/>
  <c r="CJ1028"/>
  <c r="AP1028"/>
  <c r="BM1028"/>
  <c r="X1028"/>
  <c r="W1028" s="1"/>
  <c r="AF1028"/>
  <c r="AE1028" s="1"/>
  <c r="AO1028"/>
  <c r="AW1028"/>
  <c r="DM1027"/>
  <c r="DL1027"/>
  <c r="DJ1027"/>
  <c r="DI1027"/>
  <c r="DG1027"/>
  <c r="DF1027"/>
  <c r="DD1027"/>
  <c r="DC1027"/>
  <c r="DA1027"/>
  <c r="CZ1027"/>
  <c r="CX1027"/>
  <c r="CW1027"/>
  <c r="CU1027"/>
  <c r="CT1027"/>
  <c r="CA1027"/>
  <c r="CB1027" s="1"/>
  <c r="BX1027"/>
  <c r="BS1027"/>
  <c r="BT1027" s="1"/>
  <c r="BO1027"/>
  <c r="BK1027"/>
  <c r="BL1027" s="1"/>
  <c r="BE1027"/>
  <c r="BF1027" s="1"/>
  <c r="AZ1027"/>
  <c r="CJ1027" s="1"/>
  <c r="AV1027"/>
  <c r="AW1027" s="1"/>
  <c r="AR1027"/>
  <c r="AS1027" s="1"/>
  <c r="AN1027"/>
  <c r="AO1027" s="1"/>
  <c r="AI1027"/>
  <c r="AD1027"/>
  <c r="AE1027" s="1"/>
  <c r="Z1027"/>
  <c r="AA1027" s="1"/>
  <c r="V1027"/>
  <c r="X1027" s="1"/>
  <c r="W1027" s="1"/>
  <c r="R1027"/>
  <c r="S1027" s="1"/>
  <c r="D1027"/>
  <c r="DP1026"/>
  <c r="CF1028" l="1"/>
  <c r="Z129" i="3"/>
  <c r="AA130"/>
  <c r="BA1027" i="2"/>
  <c r="AF1027"/>
  <c r="BM1027"/>
  <c r="CC1027"/>
  <c r="AJ1027"/>
  <c r="BU1027"/>
  <c r="CK1027"/>
  <c r="CL1027"/>
  <c r="CQ1028"/>
  <c r="CR1028"/>
  <c r="CL1028"/>
  <c r="CK1028"/>
  <c r="T1027"/>
  <c r="AB1027"/>
  <c r="AK1027"/>
  <c r="AT1027"/>
  <c r="BB1027"/>
  <c r="CG1027"/>
  <c r="BG1027"/>
  <c r="AP1027"/>
  <c r="AX1027"/>
  <c r="BQ1027"/>
  <c r="BP1027" s="1"/>
  <c r="BZ1027"/>
  <c r="BY1027" s="1"/>
  <c r="CD1027"/>
  <c r="CE1027" s="1"/>
  <c r="CP1027"/>
  <c r="DM1026"/>
  <c r="DL1026"/>
  <c r="DJ1026"/>
  <c r="DI1026"/>
  <c r="DG1026"/>
  <c r="DF1026"/>
  <c r="DD1026"/>
  <c r="DC1026"/>
  <c r="DA1026"/>
  <c r="CZ1026"/>
  <c r="CX1026"/>
  <c r="CW1026"/>
  <c r="CU1026"/>
  <c r="CT1026"/>
  <c r="CA1026"/>
  <c r="CB1026" s="1"/>
  <c r="BX1026"/>
  <c r="BZ1026" s="1"/>
  <c r="BY1026" s="1"/>
  <c r="BS1026"/>
  <c r="BO1026"/>
  <c r="BP1026" s="1"/>
  <c r="BK1026"/>
  <c r="BE1026"/>
  <c r="BF1026" s="1"/>
  <c r="AZ1026"/>
  <c r="AV1026"/>
  <c r="AW1026" s="1"/>
  <c r="AR1026"/>
  <c r="AN1026"/>
  <c r="AO1026" s="1"/>
  <c r="AI1026"/>
  <c r="AD1026"/>
  <c r="AE1026" s="1"/>
  <c r="Z1026"/>
  <c r="AB1026" s="1"/>
  <c r="AA1026" s="1"/>
  <c r="V1026"/>
  <c r="X1026" s="1"/>
  <c r="W1026" s="1"/>
  <c r="R1026"/>
  <c r="T1026" s="1"/>
  <c r="S1026" s="1"/>
  <c r="D1026"/>
  <c r="DP1025"/>
  <c r="Z130" i="3" l="1"/>
  <c r="AA131"/>
  <c r="AF1026" i="2"/>
  <c r="AP1026"/>
  <c r="CD1026"/>
  <c r="CE1026" s="1"/>
  <c r="AX1026"/>
  <c r="CQ1027"/>
  <c r="CR1027"/>
  <c r="CF1027"/>
  <c r="CI1027"/>
  <c r="CH1027"/>
  <c r="AJ1026"/>
  <c r="AS1026"/>
  <c r="BA1026"/>
  <c r="BG1026"/>
  <c r="BQ1026"/>
  <c r="CJ1026"/>
  <c r="BM1026"/>
  <c r="CC1026"/>
  <c r="CP1026"/>
  <c r="AK1026"/>
  <c r="AT1026"/>
  <c r="BB1026"/>
  <c r="BL1026"/>
  <c r="BU1026"/>
  <c r="BT1026" s="1"/>
  <c r="CG1026"/>
  <c r="DM1025"/>
  <c r="DL1025"/>
  <c r="DJ1025"/>
  <c r="DI1025"/>
  <c r="DG1025"/>
  <c r="DF1025"/>
  <c r="DD1025"/>
  <c r="DC1025"/>
  <c r="DA1025"/>
  <c r="CZ1025"/>
  <c r="CX1025"/>
  <c r="CW1025"/>
  <c r="CU1025"/>
  <c r="CT1025"/>
  <c r="CA1025"/>
  <c r="CB1025" s="1"/>
  <c r="BX1025"/>
  <c r="BS1025"/>
  <c r="BT1025" s="1"/>
  <c r="BO1025"/>
  <c r="BP1025" s="1"/>
  <c r="BK1025"/>
  <c r="BM1025" s="1"/>
  <c r="BL1025" s="1"/>
  <c r="BE1025"/>
  <c r="BG1025" s="1"/>
  <c r="BF1025" s="1"/>
  <c r="AZ1025"/>
  <c r="CP1025" s="1"/>
  <c r="AV1025"/>
  <c r="AX1025" s="1"/>
  <c r="AW1025" s="1"/>
  <c r="AR1025"/>
  <c r="AT1025" s="1"/>
  <c r="AS1025" s="1"/>
  <c r="AN1025"/>
  <c r="AP1025" s="1"/>
  <c r="AO1025" s="1"/>
  <c r="AI1025"/>
  <c r="CG1025" s="1"/>
  <c r="AD1025"/>
  <c r="Z1025"/>
  <c r="AA1025" s="1"/>
  <c r="V1025"/>
  <c r="X1025" s="1"/>
  <c r="W1025" s="1"/>
  <c r="R1025"/>
  <c r="T1025" s="1"/>
  <c r="S1025" s="1"/>
  <c r="D1025"/>
  <c r="DP1024"/>
  <c r="CC1025" l="1"/>
  <c r="Z131" i="3"/>
  <c r="AA132"/>
  <c r="BA1025" i="2"/>
  <c r="AB1025"/>
  <c r="AK1025"/>
  <c r="AJ1025" s="1"/>
  <c r="BU1025"/>
  <c r="BB1025"/>
  <c r="CI1025"/>
  <c r="CH1025"/>
  <c r="CQ1025"/>
  <c r="CR1025"/>
  <c r="AF1025"/>
  <c r="AE1025" s="1"/>
  <c r="CF1026"/>
  <c r="CH1026"/>
  <c r="BQ1025"/>
  <c r="BZ1025"/>
  <c r="CJ1025"/>
  <c r="CQ1026"/>
  <c r="CR1026"/>
  <c r="CI1026"/>
  <c r="CL1026"/>
  <c r="CK1026"/>
  <c r="BY1025"/>
  <c r="CD1025"/>
  <c r="CE1025" s="1"/>
  <c r="DM1024"/>
  <c r="DL1024"/>
  <c r="DJ1024"/>
  <c r="DI1024"/>
  <c r="DG1024"/>
  <c r="DF1024"/>
  <c r="DD1024"/>
  <c r="DC1024"/>
  <c r="DA1024"/>
  <c r="CZ1024"/>
  <c r="CX1024"/>
  <c r="CW1024"/>
  <c r="CU1024"/>
  <c r="CT1024"/>
  <c r="CA1024"/>
  <c r="BX1024"/>
  <c r="BY1024" s="1"/>
  <c r="BS1024"/>
  <c r="BU1024" s="1"/>
  <c r="BT1024" s="1"/>
  <c r="BO1024"/>
  <c r="BQ1024" s="1"/>
  <c r="BP1024" s="1"/>
  <c r="BK1024"/>
  <c r="BL1024" s="1"/>
  <c r="BE1024"/>
  <c r="BG1024" s="1"/>
  <c r="BF1024" s="1"/>
  <c r="AZ1024"/>
  <c r="BA1024" s="1"/>
  <c r="AV1024"/>
  <c r="AW1024" s="1"/>
  <c r="AR1024"/>
  <c r="AT1024" s="1"/>
  <c r="AS1024" s="1"/>
  <c r="AN1024"/>
  <c r="AO1024" s="1"/>
  <c r="AI1024"/>
  <c r="CG1024" s="1"/>
  <c r="AD1024"/>
  <c r="Z1024"/>
  <c r="AA1024" s="1"/>
  <c r="V1024"/>
  <c r="X1024" s="1"/>
  <c r="W1024" s="1"/>
  <c r="R1024"/>
  <c r="S1024" s="1"/>
  <c r="D1024"/>
  <c r="DP1023"/>
  <c r="Z132" i="3" l="1"/>
  <c r="AA133"/>
  <c r="CD1024" i="2"/>
  <c r="CE1024" s="1"/>
  <c r="BZ1024"/>
  <c r="AF1024"/>
  <c r="AE1024" s="1"/>
  <c r="AK1024"/>
  <c r="AJ1024" s="1"/>
  <c r="AP1024"/>
  <c r="AX1024"/>
  <c r="CH1024"/>
  <c r="CI1024"/>
  <c r="CJ1024"/>
  <c r="CF1025"/>
  <c r="CP1024"/>
  <c r="BM1024"/>
  <c r="CC1024"/>
  <c r="CK1025"/>
  <c r="CL1025"/>
  <c r="T1024"/>
  <c r="AB1024"/>
  <c r="BB1024"/>
  <c r="CB1024"/>
  <c r="DM1023"/>
  <c r="DL1023"/>
  <c r="DJ1023"/>
  <c r="DI1023"/>
  <c r="DG1023"/>
  <c r="DF1023"/>
  <c r="DD1023"/>
  <c r="DC1023"/>
  <c r="DA1023"/>
  <c r="CZ1023"/>
  <c r="CX1023"/>
  <c r="CW1023"/>
  <c r="CU1023"/>
  <c r="CT1023"/>
  <c r="CA1023"/>
  <c r="CB1023" s="1"/>
  <c r="BX1023"/>
  <c r="BZ1023" s="1"/>
  <c r="BY1023" s="1"/>
  <c r="BS1023"/>
  <c r="BT1023" s="1"/>
  <c r="BO1023"/>
  <c r="BQ1023" s="1"/>
  <c r="BP1023" s="1"/>
  <c r="BK1023"/>
  <c r="BE1023"/>
  <c r="BF1023" s="1"/>
  <c r="AZ1023"/>
  <c r="AV1023"/>
  <c r="AW1023" s="1"/>
  <c r="AR1023"/>
  <c r="AN1023"/>
  <c r="AO1023" s="1"/>
  <c r="AI1023"/>
  <c r="AD1023"/>
  <c r="AE1023" s="1"/>
  <c r="Z1023"/>
  <c r="AA1023" s="1"/>
  <c r="V1023"/>
  <c r="X1023" s="1"/>
  <c r="W1023" s="1"/>
  <c r="R1023"/>
  <c r="S1023" s="1"/>
  <c r="D1023"/>
  <c r="DP1022"/>
  <c r="DM1022"/>
  <c r="DL1022"/>
  <c r="DJ1022"/>
  <c r="DI1022"/>
  <c r="DG1022"/>
  <c r="DF1022"/>
  <c r="DD1022"/>
  <c r="DC1022"/>
  <c r="DA1022"/>
  <c r="CZ1022"/>
  <c r="CX1022"/>
  <c r="CW1022"/>
  <c r="CU1022"/>
  <c r="CT1022"/>
  <c r="Z133" i="3" l="1"/>
  <c r="AA134"/>
  <c r="CF1024" i="2"/>
  <c r="BG1023"/>
  <c r="AX1023"/>
  <c r="AF1023"/>
  <c r="AP1023"/>
  <c r="CK1024"/>
  <c r="CL1024"/>
  <c r="AJ1023"/>
  <c r="AS1023"/>
  <c r="BA1023"/>
  <c r="CJ1023"/>
  <c r="CD1023"/>
  <c r="CE1023" s="1"/>
  <c r="CP1023"/>
  <c r="CR1024"/>
  <c r="CQ1024"/>
  <c r="BM1023"/>
  <c r="BU1023"/>
  <c r="CC1023"/>
  <c r="T1023"/>
  <c r="AB1023"/>
  <c r="AK1023"/>
  <c r="AT1023"/>
  <c r="BB1023"/>
  <c r="BL1023"/>
  <c r="CG1023"/>
  <c r="CA1022"/>
  <c r="BX1022"/>
  <c r="BZ1022" s="1"/>
  <c r="BY1022" s="1"/>
  <c r="BS1022"/>
  <c r="BT1022" s="1"/>
  <c r="BO1022"/>
  <c r="BQ1022" s="1"/>
  <c r="BP1022" s="1"/>
  <c r="BK1022"/>
  <c r="BE1022"/>
  <c r="BF1022" s="1"/>
  <c r="AZ1022"/>
  <c r="AV1022"/>
  <c r="AW1022" s="1"/>
  <c r="AR1022"/>
  <c r="AN1022"/>
  <c r="AO1022" s="1"/>
  <c r="AI1022"/>
  <c r="AD1022"/>
  <c r="AE1022" s="1"/>
  <c r="Z1022"/>
  <c r="V1022"/>
  <c r="W1022" s="1"/>
  <c r="R1022"/>
  <c r="T1022" s="1"/>
  <c r="S1022" s="1"/>
  <c r="D1022"/>
  <c r="AP1022" l="1"/>
  <c r="Z134" i="3"/>
  <c r="AA135"/>
  <c r="AF1022" i="2"/>
  <c r="X1022"/>
  <c r="BG1022"/>
  <c r="CD1022"/>
  <c r="CE1022" s="1"/>
  <c r="CR1023"/>
  <c r="CQ1023"/>
  <c r="CF1023"/>
  <c r="CH1023"/>
  <c r="CI1023"/>
  <c r="AX1022"/>
  <c r="CP1022"/>
  <c r="CJ1022"/>
  <c r="CK1023"/>
  <c r="CL1023"/>
  <c r="AK1022"/>
  <c r="AT1022"/>
  <c r="BB1022"/>
  <c r="BM1022"/>
  <c r="BU1022"/>
  <c r="CC1022"/>
  <c r="AB1022"/>
  <c r="AA1022" s="1"/>
  <c r="AJ1022"/>
  <c r="AS1022"/>
  <c r="BA1022"/>
  <c r="BL1022"/>
  <c r="CB1022"/>
  <c r="CG1022"/>
  <c r="DP1021"/>
  <c r="Z135" i="3" l="1"/>
  <c r="AA136"/>
  <c r="CF1022" i="2"/>
  <c r="CH1022"/>
  <c r="CR1022"/>
  <c r="CQ1022"/>
  <c r="CI1022"/>
  <c r="CL1022"/>
  <c r="CK1022"/>
  <c r="DM1021"/>
  <c r="DL1021"/>
  <c r="DJ1021"/>
  <c r="DI1021"/>
  <c r="DG1021"/>
  <c r="DF1021"/>
  <c r="DD1021"/>
  <c r="DC1021"/>
  <c r="DA1021"/>
  <c r="CZ1021"/>
  <c r="CX1021"/>
  <c r="CW1021"/>
  <c r="CU1021"/>
  <c r="CT1021"/>
  <c r="CA1021"/>
  <c r="CC1021" s="1"/>
  <c r="CB1021" s="1"/>
  <c r="BX1021"/>
  <c r="BS1021"/>
  <c r="BT1021" s="1"/>
  <c r="BO1021"/>
  <c r="BK1021"/>
  <c r="BL1021" s="1"/>
  <c r="BE1021"/>
  <c r="AZ1021"/>
  <c r="CP1021" s="1"/>
  <c r="CR1021" s="1"/>
  <c r="CQ1021" s="1"/>
  <c r="AV1021"/>
  <c r="AR1021"/>
  <c r="AS1021" s="1"/>
  <c r="AN1021"/>
  <c r="AI1021"/>
  <c r="CG1021" s="1"/>
  <c r="AD1021"/>
  <c r="Z1021"/>
  <c r="V1021"/>
  <c r="R1021"/>
  <c r="S1021" s="1"/>
  <c r="D1021"/>
  <c r="DP1020"/>
  <c r="Z136" i="3" l="1"/>
  <c r="AA137"/>
  <c r="T1021" i="2"/>
  <c r="AK1021"/>
  <c r="BB1021"/>
  <c r="BU1021"/>
  <c r="AB1021"/>
  <c r="AT1021"/>
  <c r="BM1021"/>
  <c r="CH1021"/>
  <c r="CI1021"/>
  <c r="X1021"/>
  <c r="W1021"/>
  <c r="AF1021"/>
  <c r="AE1021" s="1"/>
  <c r="AO1021"/>
  <c r="AW1021"/>
  <c r="BF1021"/>
  <c r="BP1021"/>
  <c r="BZ1021"/>
  <c r="BY1021" s="1"/>
  <c r="CJ1021"/>
  <c r="CL1021" s="1"/>
  <c r="CK1021" s="1"/>
  <c r="CD1021"/>
  <c r="CE1021" s="1"/>
  <c r="AA1021"/>
  <c r="AJ1021"/>
  <c r="BA1021"/>
  <c r="AP1021"/>
  <c r="AX1021"/>
  <c r="BG1021"/>
  <c r="BQ1021"/>
  <c r="DM1020"/>
  <c r="DL1020"/>
  <c r="DJ1020"/>
  <c r="DI1020"/>
  <c r="DG1020"/>
  <c r="DF1020"/>
  <c r="DD1020"/>
  <c r="DC1020"/>
  <c r="DA1020"/>
  <c r="CZ1020"/>
  <c r="CX1020"/>
  <c r="CW1020"/>
  <c r="CU1020"/>
  <c r="CT1020"/>
  <c r="Z137" i="3" l="1"/>
  <c r="AA138"/>
  <c r="CF1021" i="2"/>
  <c r="CA1020"/>
  <c r="CB1020" s="1"/>
  <c r="BX1020"/>
  <c r="BS1020"/>
  <c r="BT1020" s="1"/>
  <c r="BO1020"/>
  <c r="BK1020"/>
  <c r="BL1020" s="1"/>
  <c r="BE1020"/>
  <c r="AZ1020"/>
  <c r="BA1020" s="1"/>
  <c r="AV1020"/>
  <c r="AR1020"/>
  <c r="AS1020" s="1"/>
  <c r="AN1020"/>
  <c r="AI1020"/>
  <c r="CG1020" s="1"/>
  <c r="AD1020"/>
  <c r="Z1020"/>
  <c r="AA1020" s="1"/>
  <c r="V1020"/>
  <c r="R1020"/>
  <c r="S1020" s="1"/>
  <c r="D1020"/>
  <c r="DP1019"/>
  <c r="Z138" i="3" l="1"/>
  <c r="AA139"/>
  <c r="AJ1020" i="2"/>
  <c r="AK1020"/>
  <c r="AT1020"/>
  <c r="BU1020"/>
  <c r="T1020"/>
  <c r="BB1020"/>
  <c r="AB1020"/>
  <c r="BM1020"/>
  <c r="BY1020"/>
  <c r="CH1020"/>
  <c r="CI1020"/>
  <c r="W1020"/>
  <c r="AF1020"/>
  <c r="AE1020" s="1"/>
  <c r="AO1020"/>
  <c r="AW1020"/>
  <c r="BF1020"/>
  <c r="BP1020"/>
  <c r="CD1020"/>
  <c r="AX1020"/>
  <c r="CP1020"/>
  <c r="X1020"/>
  <c r="AP1020"/>
  <c r="BG1020"/>
  <c r="BQ1020"/>
  <c r="BZ1020"/>
  <c r="CJ1020"/>
  <c r="CK1020" s="1"/>
  <c r="DM1019"/>
  <c r="DL1019"/>
  <c r="DJ1019"/>
  <c r="DI1019"/>
  <c r="DG1019"/>
  <c r="DF1019"/>
  <c r="DD1019"/>
  <c r="DC1019"/>
  <c r="DA1019"/>
  <c r="CZ1019"/>
  <c r="CX1019"/>
  <c r="CW1019"/>
  <c r="CU1019"/>
  <c r="CT1019"/>
  <c r="CA1019"/>
  <c r="BX1019"/>
  <c r="BY1019" s="1"/>
  <c r="BS1019"/>
  <c r="BO1019"/>
  <c r="BP1019" s="1"/>
  <c r="BK1019"/>
  <c r="BM1019" s="1"/>
  <c r="BL1019" s="1"/>
  <c r="BE1019"/>
  <c r="BG1019" s="1"/>
  <c r="BF1019" s="1"/>
  <c r="AZ1019"/>
  <c r="CP1019" s="1"/>
  <c r="AV1019"/>
  <c r="AX1019" s="1"/>
  <c r="AW1019" s="1"/>
  <c r="AR1019"/>
  <c r="AT1019" s="1"/>
  <c r="AS1019" s="1"/>
  <c r="AN1019"/>
  <c r="AP1019" s="1"/>
  <c r="AO1019" s="1"/>
  <c r="AI1019"/>
  <c r="AD1019"/>
  <c r="AE1019" s="1"/>
  <c r="Z1019"/>
  <c r="V1019"/>
  <c r="W1019" s="1"/>
  <c r="R1019"/>
  <c r="T1019" s="1"/>
  <c r="S1019" s="1"/>
  <c r="D1019"/>
  <c r="DP1018"/>
  <c r="Z139" i="3" l="1"/>
  <c r="AA140"/>
  <c r="BZ1019" i="2"/>
  <c r="X1019"/>
  <c r="AF1019"/>
  <c r="BQ1019"/>
  <c r="CR1019"/>
  <c r="CQ1019" s="1"/>
  <c r="CG1019"/>
  <c r="CC1020"/>
  <c r="CF1020"/>
  <c r="CE1020"/>
  <c r="CJ1019"/>
  <c r="CK1019" s="1"/>
  <c r="AB1019"/>
  <c r="BU1019"/>
  <c r="CD1019"/>
  <c r="CL1020"/>
  <c r="CQ1020"/>
  <c r="CR1020"/>
  <c r="AA1019"/>
  <c r="AK1019"/>
  <c r="AJ1019" s="1"/>
  <c r="BB1019"/>
  <c r="BA1019" s="1"/>
  <c r="BT1019"/>
  <c r="CB1019"/>
  <c r="DM1018"/>
  <c r="DL1018"/>
  <c r="DJ1018"/>
  <c r="DI1018"/>
  <c r="DG1018"/>
  <c r="DF1018"/>
  <c r="DD1018"/>
  <c r="DC1018"/>
  <c r="DA1018"/>
  <c r="CZ1018"/>
  <c r="CX1018"/>
  <c r="CW1018"/>
  <c r="CU1018"/>
  <c r="CT1018"/>
  <c r="CA1018"/>
  <c r="CB1018" s="1"/>
  <c r="BX1018"/>
  <c r="BZ1018" s="1"/>
  <c r="BY1018" s="1"/>
  <c r="BS1018"/>
  <c r="BO1018"/>
  <c r="BP1018" s="1"/>
  <c r="BK1018"/>
  <c r="BE1018"/>
  <c r="BF1018" s="1"/>
  <c r="AZ1018"/>
  <c r="AV1018"/>
  <c r="AW1018" s="1"/>
  <c r="AR1018"/>
  <c r="AT1018" s="1"/>
  <c r="AS1018" s="1"/>
  <c r="AN1018"/>
  <c r="AP1018" s="1"/>
  <c r="AO1018" s="1"/>
  <c r="AI1018"/>
  <c r="AK1018" s="1"/>
  <c r="AJ1018" s="1"/>
  <c r="AD1018"/>
  <c r="Z1018"/>
  <c r="AB1018" s="1"/>
  <c r="AA1018" s="1"/>
  <c r="V1018"/>
  <c r="R1018"/>
  <c r="S1018" s="1"/>
  <c r="D1018"/>
  <c r="DP1017"/>
  <c r="Z140" i="3" l="1"/>
  <c r="AA141"/>
  <c r="CD1018" i="2"/>
  <c r="CF1018" s="1"/>
  <c r="X1018"/>
  <c r="AX1018"/>
  <c r="BG1018"/>
  <c r="BA1018"/>
  <c r="BQ1018"/>
  <c r="AF1018"/>
  <c r="CL1019"/>
  <c r="CC1018"/>
  <c r="T1018"/>
  <c r="BB1018"/>
  <c r="BM1018"/>
  <c r="BL1018" s="1"/>
  <c r="BT1018"/>
  <c r="CG1018"/>
  <c r="CP1018"/>
  <c r="CC1019"/>
  <c r="CE1019"/>
  <c r="CF1019"/>
  <c r="CH1019"/>
  <c r="CI1019"/>
  <c r="W1018"/>
  <c r="AE1018"/>
  <c r="BU1018"/>
  <c r="DM1017"/>
  <c r="DL1017"/>
  <c r="DJ1017"/>
  <c r="DI1017"/>
  <c r="DG1017"/>
  <c r="DF1017"/>
  <c r="DD1017"/>
  <c r="DC1017"/>
  <c r="DA1017"/>
  <c r="CZ1017"/>
  <c r="CX1017"/>
  <c r="CW1017"/>
  <c r="CU1017"/>
  <c r="CT1017"/>
  <c r="CA1017"/>
  <c r="CC1017" s="1"/>
  <c r="CB1017" s="1"/>
  <c r="BX1017"/>
  <c r="BZ1017" s="1"/>
  <c r="BY1017" s="1"/>
  <c r="BS1017"/>
  <c r="BU1017" s="1"/>
  <c r="BT1017" s="1"/>
  <c r="BO1017"/>
  <c r="BQ1017" s="1"/>
  <c r="BP1017" s="1"/>
  <c r="BK1017"/>
  <c r="BE1017"/>
  <c r="BF1017" s="1"/>
  <c r="AZ1017"/>
  <c r="AV1017"/>
  <c r="AW1017" s="1"/>
  <c r="AR1017"/>
  <c r="AN1017"/>
  <c r="AO1017" s="1"/>
  <c r="AI1017"/>
  <c r="CG1017" s="1"/>
  <c r="AD1017"/>
  <c r="Z1017"/>
  <c r="V1017"/>
  <c r="W1017" s="1"/>
  <c r="R1017"/>
  <c r="S1017" s="1"/>
  <c r="D1017"/>
  <c r="DP1016"/>
  <c r="CD1017" l="1"/>
  <c r="CE1017" s="1"/>
  <c r="CE1018"/>
  <c r="Z141" i="3"/>
  <c r="AA142"/>
  <c r="AX1017" i="2"/>
  <c r="X1017"/>
  <c r="BG1017"/>
  <c r="AF1017"/>
  <c r="AE1017" s="1"/>
  <c r="AP1017"/>
  <c r="CI1017"/>
  <c r="CH1017"/>
  <c r="CH1018"/>
  <c r="CI1018"/>
  <c r="AB1017"/>
  <c r="AA1017" s="1"/>
  <c r="AJ1017"/>
  <c r="AS1017"/>
  <c r="BA1017"/>
  <c r="BL1017"/>
  <c r="CP1017"/>
  <c r="CQ1018"/>
  <c r="CJ1017"/>
  <c r="CK1017" s="1"/>
  <c r="T1017"/>
  <c r="AK1017"/>
  <c r="AT1017"/>
  <c r="BB1017"/>
  <c r="BM1017"/>
  <c r="CR1018"/>
  <c r="DM1016"/>
  <c r="DL1016"/>
  <c r="DJ1016"/>
  <c r="DI1016"/>
  <c r="DG1016"/>
  <c r="DF1016"/>
  <c r="DD1016"/>
  <c r="DC1016"/>
  <c r="DA1016"/>
  <c r="CZ1016"/>
  <c r="CX1016"/>
  <c r="CW1016"/>
  <c r="CU1016"/>
  <c r="CT1016"/>
  <c r="CA1016"/>
  <c r="CB1016" s="1"/>
  <c r="BX1016"/>
  <c r="BY1016" s="1"/>
  <c r="BS1016"/>
  <c r="BU1016" s="1"/>
  <c r="BT1016" s="1"/>
  <c r="BO1016"/>
  <c r="BP1016" s="1"/>
  <c r="BK1016"/>
  <c r="BL1016" s="1"/>
  <c r="BE1016"/>
  <c r="BF1016" s="1"/>
  <c r="AZ1016"/>
  <c r="CP1016" s="1"/>
  <c r="AV1016"/>
  <c r="AR1016"/>
  <c r="AS1016" s="1"/>
  <c r="AN1016"/>
  <c r="AI1016"/>
  <c r="CG1016" s="1"/>
  <c r="CI1016" s="1"/>
  <c r="CH1016" s="1"/>
  <c r="AD1016"/>
  <c r="Z1016"/>
  <c r="AA1016" s="1"/>
  <c r="V1016"/>
  <c r="R1016"/>
  <c r="S1016" s="1"/>
  <c r="D1016"/>
  <c r="DP1015"/>
  <c r="CF1017" l="1"/>
  <c r="Z142" i="3"/>
  <c r="AA143"/>
  <c r="AK1016" i="2"/>
  <c r="AJ1016"/>
  <c r="AT1016"/>
  <c r="BB1016"/>
  <c r="BM1016"/>
  <c r="T1016"/>
  <c r="AB1016"/>
  <c r="BA1016"/>
  <c r="CQ1016"/>
  <c r="W1016"/>
  <c r="AF1016"/>
  <c r="AE1016" s="1"/>
  <c r="AO1016"/>
  <c r="AW1016"/>
  <c r="CJ1016"/>
  <c r="CK1016" s="1"/>
  <c r="CR1016"/>
  <c r="CD1016"/>
  <c r="AX1016"/>
  <c r="BZ1016"/>
  <c r="CL1017"/>
  <c r="CR1017"/>
  <c r="CQ1017" s="1"/>
  <c r="X1016"/>
  <c r="AP1016"/>
  <c r="BG1016"/>
  <c r="BQ1016"/>
  <c r="DM1015"/>
  <c r="DL1015"/>
  <c r="DJ1015"/>
  <c r="DI1015"/>
  <c r="DG1015"/>
  <c r="DF1015"/>
  <c r="DD1015"/>
  <c r="DC1015"/>
  <c r="DA1015"/>
  <c r="CZ1015"/>
  <c r="CX1015"/>
  <c r="CW1015"/>
  <c r="CU1015"/>
  <c r="CT1015"/>
  <c r="CA1015"/>
  <c r="CB1015" s="1"/>
  <c r="BX1015"/>
  <c r="BZ1015" s="1"/>
  <c r="BY1015" s="1"/>
  <c r="BS1015"/>
  <c r="BO1015"/>
  <c r="BP1015" s="1"/>
  <c r="BK1015"/>
  <c r="BM1015" s="1"/>
  <c r="BL1015" s="1"/>
  <c r="BE1015"/>
  <c r="BG1015" s="1"/>
  <c r="BF1015" s="1"/>
  <c r="AZ1015"/>
  <c r="AV1015"/>
  <c r="AW1015" s="1"/>
  <c r="AR1015"/>
  <c r="AN1015"/>
  <c r="AO1015" s="1"/>
  <c r="AI1015"/>
  <c r="AD1015"/>
  <c r="Z1015"/>
  <c r="V1015"/>
  <c r="W1015" s="1"/>
  <c r="R1015"/>
  <c r="S1015" s="1"/>
  <c r="D1015"/>
  <c r="DP1014"/>
  <c r="CD1015" l="1"/>
  <c r="CF1015" s="1"/>
  <c r="Z143" i="3"/>
  <c r="AA144"/>
  <c r="CL1016" i="2"/>
  <c r="AF1015"/>
  <c r="AX1015"/>
  <c r="BQ1015"/>
  <c r="X1015"/>
  <c r="AP1015"/>
  <c r="CC1016"/>
  <c r="CF1016"/>
  <c r="CE1016"/>
  <c r="AE1015"/>
  <c r="CP1015"/>
  <c r="CR1015" s="1"/>
  <c r="T1015"/>
  <c r="AB1015"/>
  <c r="AK1015"/>
  <c r="BB1015"/>
  <c r="BU1015"/>
  <c r="CC1015"/>
  <c r="CG1015"/>
  <c r="AA1015"/>
  <c r="AJ1015"/>
  <c r="AT1015"/>
  <c r="AS1015" s="1"/>
  <c r="BA1015"/>
  <c r="BT1015"/>
  <c r="CJ1015"/>
  <c r="CK1015" s="1"/>
  <c r="DM1014"/>
  <c r="DL1014"/>
  <c r="DJ1014"/>
  <c r="DI1014"/>
  <c r="DG1014"/>
  <c r="DF1014"/>
  <c r="DD1014"/>
  <c r="DC1014"/>
  <c r="DA1014"/>
  <c r="CZ1014"/>
  <c r="CX1014"/>
  <c r="CW1014"/>
  <c r="CU1014"/>
  <c r="CT1014"/>
  <c r="CA1014"/>
  <c r="CB1014" s="1"/>
  <c r="BX1014"/>
  <c r="BS1014"/>
  <c r="BT1014" s="1"/>
  <c r="BO1014"/>
  <c r="BP1014" s="1"/>
  <c r="BK1014"/>
  <c r="BM1014" s="1"/>
  <c r="BL1014" s="1"/>
  <c r="BE1014"/>
  <c r="BG1014" s="1"/>
  <c r="BF1014" s="1"/>
  <c r="AZ1014"/>
  <c r="BB1014" s="1"/>
  <c r="BA1014" s="1"/>
  <c r="CE1015" l="1"/>
  <c r="Z144" i="3"/>
  <c r="AA145"/>
  <c r="CC1014" i="2"/>
  <c r="BU1014"/>
  <c r="BZ1014"/>
  <c r="BY1014" s="1"/>
  <c r="CH1015"/>
  <c r="CI1015"/>
  <c r="CJ1014"/>
  <c r="CL1015"/>
  <c r="CQ1015"/>
  <c r="CP1014"/>
  <c r="CR1014" s="1"/>
  <c r="CQ1014" s="1"/>
  <c r="BQ1014"/>
  <c r="AV1014"/>
  <c r="AX1014" s="1"/>
  <c r="AW1014" s="1"/>
  <c r="AR1014"/>
  <c r="AT1014" s="1"/>
  <c r="AN1014"/>
  <c r="AP1014" s="1"/>
  <c r="AO1014" s="1"/>
  <c r="AI1014"/>
  <c r="AK1014" s="1"/>
  <c r="AJ1014" s="1"/>
  <c r="AD1014"/>
  <c r="AE1014" s="1"/>
  <c r="Z1014"/>
  <c r="V1014"/>
  <c r="W1014" s="1"/>
  <c r="R1014"/>
  <c r="T1014" s="1"/>
  <c r="S1014" s="1"/>
  <c r="D1014"/>
  <c r="DP1013"/>
  <c r="Z145" i="3" l="1"/>
  <c r="AA146"/>
  <c r="X1014" i="2"/>
  <c r="AB1014"/>
  <c r="AA1014" s="1"/>
  <c r="AS1014"/>
  <c r="AF1014"/>
  <c r="CG1014"/>
  <c r="CI1014" s="1"/>
  <c r="CK1014"/>
  <c r="CL1014"/>
  <c r="CD1014"/>
  <c r="CE1014" s="1"/>
  <c r="DM1013"/>
  <c r="DL1013"/>
  <c r="DJ1013"/>
  <c r="DI1013"/>
  <c r="DG1013"/>
  <c r="DF1013"/>
  <c r="DD1013"/>
  <c r="DC1013"/>
  <c r="DA1013"/>
  <c r="CZ1013"/>
  <c r="CX1013"/>
  <c r="CW1013"/>
  <c r="CU1013"/>
  <c r="CT1013"/>
  <c r="CA1013"/>
  <c r="BX1013"/>
  <c r="BY1013" s="1"/>
  <c r="BS1013"/>
  <c r="BO1013"/>
  <c r="BP1013" s="1"/>
  <c r="BK1013"/>
  <c r="BE1013"/>
  <c r="BF1013" s="1"/>
  <c r="AZ1013"/>
  <c r="CP1013" s="1"/>
  <c r="AV1013"/>
  <c r="AR1013"/>
  <c r="AS1013" s="1"/>
  <c r="AN1013"/>
  <c r="AO1013" s="1"/>
  <c r="AI1013"/>
  <c r="AJ1013" s="1"/>
  <c r="AD1013"/>
  <c r="Z1013"/>
  <c r="AA1013" s="1"/>
  <c r="V1013"/>
  <c r="R1013"/>
  <c r="S1013" s="1"/>
  <c r="D1013"/>
  <c r="DP1012"/>
  <c r="BQ1013" l="1"/>
  <c r="AT1013"/>
  <c r="BB1013"/>
  <c r="BA1013"/>
  <c r="Z146" i="3"/>
  <c r="AA147"/>
  <c r="T1013" i="2"/>
  <c r="AK1013"/>
  <c r="AB1013"/>
  <c r="BG1013"/>
  <c r="BZ1013"/>
  <c r="CQ1013"/>
  <c r="CF1014"/>
  <c r="CH1014"/>
  <c r="X1013"/>
  <c r="W1013" s="1"/>
  <c r="AF1013"/>
  <c r="AE1013" s="1"/>
  <c r="BM1013"/>
  <c r="BL1013" s="1"/>
  <c r="BT1013"/>
  <c r="CB1013"/>
  <c r="CR1013"/>
  <c r="AP1013"/>
  <c r="CD1013"/>
  <c r="CF1013" s="1"/>
  <c r="CE1013" s="1"/>
  <c r="AX1013"/>
  <c r="AW1013" s="1"/>
  <c r="BU1013"/>
  <c r="CC1013"/>
  <c r="DM1012"/>
  <c r="DL1012"/>
  <c r="DJ1012"/>
  <c r="DI1012"/>
  <c r="DG1012"/>
  <c r="DF1012"/>
  <c r="DD1012"/>
  <c r="DC1012"/>
  <c r="DA1012"/>
  <c r="CZ1012"/>
  <c r="CX1012"/>
  <c r="CW1012"/>
  <c r="CU1012"/>
  <c r="CT1012"/>
  <c r="Z147" i="3" l="1"/>
  <c r="AA148"/>
  <c r="CA1012" i="2"/>
  <c r="CB1012" s="1"/>
  <c r="BX1012"/>
  <c r="BS1012"/>
  <c r="BT1012" s="1"/>
  <c r="BO1012"/>
  <c r="BK1012"/>
  <c r="BL1012" s="1"/>
  <c r="BE1012"/>
  <c r="AZ1012"/>
  <c r="BA1012" s="1"/>
  <c r="AV1012"/>
  <c r="AR1012"/>
  <c r="AS1012" s="1"/>
  <c r="AN1012"/>
  <c r="AI1012"/>
  <c r="CG1012" s="1"/>
  <c r="AD1012"/>
  <c r="Z1012"/>
  <c r="AA1012" s="1"/>
  <c r="V1012"/>
  <c r="R1012"/>
  <c r="S1012" s="1"/>
  <c r="D1012"/>
  <c r="DP1011"/>
  <c r="T1012" l="1"/>
  <c r="AK1012"/>
  <c r="BB1012"/>
  <c r="BU1012"/>
  <c r="Z148" i="3"/>
  <c r="AA149"/>
  <c r="AB1012" i="2"/>
  <c r="AT1012"/>
  <c r="BM1012"/>
  <c r="CC1012"/>
  <c r="CH1012"/>
  <c r="X1012"/>
  <c r="W1012" s="1"/>
  <c r="AF1012"/>
  <c r="AE1012" s="1"/>
  <c r="AO1012"/>
  <c r="AW1012"/>
  <c r="BF1012"/>
  <c r="BQ1012"/>
  <c r="BP1012" s="1"/>
  <c r="BY1012"/>
  <c r="CD1012"/>
  <c r="CE1012" s="1"/>
  <c r="CJ1012"/>
  <c r="CP1012"/>
  <c r="CR1012" s="1"/>
  <c r="CQ1012" s="1"/>
  <c r="AJ1012"/>
  <c r="AP1012"/>
  <c r="AX1012"/>
  <c r="BG1012"/>
  <c r="BZ1012"/>
  <c r="DM1011"/>
  <c r="DL1011"/>
  <c r="DJ1011"/>
  <c r="DI1011"/>
  <c r="DG1011"/>
  <c r="DF1011"/>
  <c r="DD1011"/>
  <c r="DC1011"/>
  <c r="DA1011"/>
  <c r="CZ1011"/>
  <c r="CX1011"/>
  <c r="CW1011"/>
  <c r="CU1011"/>
  <c r="CT1011"/>
  <c r="CA1011"/>
  <c r="CC1011" s="1"/>
  <c r="BX1011"/>
  <c r="BS1011"/>
  <c r="BT1011" s="1"/>
  <c r="BO1011"/>
  <c r="BP1011" s="1"/>
  <c r="BK1011"/>
  <c r="BM1011" s="1"/>
  <c r="BL1011" s="1"/>
  <c r="BE1011"/>
  <c r="AZ1011"/>
  <c r="CJ1011" s="1"/>
  <c r="CK1011" s="1"/>
  <c r="AV1011"/>
  <c r="AR1011"/>
  <c r="AS1011" s="1"/>
  <c r="AN1011"/>
  <c r="AI1011"/>
  <c r="AJ1011" s="1"/>
  <c r="AD1011"/>
  <c r="Z1011"/>
  <c r="AA1011" s="1"/>
  <c r="V1011"/>
  <c r="R1011"/>
  <c r="S1011" s="1"/>
  <c r="D1011"/>
  <c r="DP1010"/>
  <c r="CB1011" l="1"/>
  <c r="Z149" i="3"/>
  <c r="AA150"/>
  <c r="BU1011" i="2"/>
  <c r="AK1011"/>
  <c r="AB1011"/>
  <c r="T1011"/>
  <c r="BB1011"/>
  <c r="BA1011"/>
  <c r="CG1011"/>
  <c r="CH1011" s="1"/>
  <c r="AT1011"/>
  <c r="CF1012"/>
  <c r="AX1011"/>
  <c r="BZ1011"/>
  <c r="X1011"/>
  <c r="AP1011"/>
  <c r="BQ1011"/>
  <c r="CI1011"/>
  <c r="CI1012"/>
  <c r="CK1012"/>
  <c r="CL1012"/>
  <c r="AF1011"/>
  <c r="W1011"/>
  <c r="AE1011"/>
  <c r="AO1011"/>
  <c r="AW1011"/>
  <c r="BG1011"/>
  <c r="BF1011" s="1"/>
  <c r="BY1011"/>
  <c r="CD1011"/>
  <c r="CP1011"/>
  <c r="DM1010"/>
  <c r="DL1010"/>
  <c r="DH1010"/>
  <c r="DI1010" s="1"/>
  <c r="DG1010"/>
  <c r="DF1010"/>
  <c r="DD1010"/>
  <c r="DC1010"/>
  <c r="DA1010"/>
  <c r="CZ1010"/>
  <c r="CX1010"/>
  <c r="CW1010"/>
  <c r="CU1010"/>
  <c r="CT1010"/>
  <c r="DJ1010" l="1"/>
  <c r="Z150" i="3"/>
  <c r="AA151"/>
  <c r="CL1011" i="2"/>
  <c r="CQ1011"/>
  <c r="CR1011"/>
  <c r="CE1011"/>
  <c r="CF1011"/>
  <c r="CA1010"/>
  <c r="BX1010"/>
  <c r="BY1010" s="1"/>
  <c r="BS1010"/>
  <c r="BU1010" s="1"/>
  <c r="BO1010"/>
  <c r="BQ1010" s="1"/>
  <c r="BP1010" s="1"/>
  <c r="BK1010"/>
  <c r="BL1010" s="1"/>
  <c r="BE1010"/>
  <c r="BG1010" s="1"/>
  <c r="BF1010" s="1"/>
  <c r="AZ1010"/>
  <c r="CP1010" s="1"/>
  <c r="AV1010"/>
  <c r="AR1010"/>
  <c r="AS1010" s="1"/>
  <c r="AN1010"/>
  <c r="AO1010" s="1"/>
  <c r="AI1010"/>
  <c r="AK1010" s="1"/>
  <c r="AJ1010" s="1"/>
  <c r="AD1010"/>
  <c r="Z1010"/>
  <c r="AA1010" s="1"/>
  <c r="V1010"/>
  <c r="R1010"/>
  <c r="S1010" s="1"/>
  <c r="D1010"/>
  <c r="DP1009"/>
  <c r="Z151" i="3" l="1"/>
  <c r="AA152"/>
  <c r="AB1010" i="2"/>
  <c r="BA1010"/>
  <c r="T1010"/>
  <c r="BZ1010"/>
  <c r="CR1010"/>
  <c r="CQ1010"/>
  <c r="AT1010"/>
  <c r="BB1010"/>
  <c r="BT1010"/>
  <c r="CJ1010"/>
  <c r="CD1010"/>
  <c r="CF1010" s="1"/>
  <c r="CE1010" s="1"/>
  <c r="AF1010"/>
  <c r="CC1010"/>
  <c r="AP1010"/>
  <c r="X1010"/>
  <c r="W1010" s="1"/>
  <c r="AE1010"/>
  <c r="AX1010"/>
  <c r="AW1010" s="1"/>
  <c r="BM1010"/>
  <c r="CB1010"/>
  <c r="CG1010"/>
  <c r="DM1009"/>
  <c r="DL1009"/>
  <c r="DH1009"/>
  <c r="DI1009" s="1"/>
  <c r="DG1009"/>
  <c r="DF1009"/>
  <c r="DE1009"/>
  <c r="DD1009"/>
  <c r="DC1009"/>
  <c r="DA1009"/>
  <c r="CZ1009"/>
  <c r="CV1009"/>
  <c r="CW1009" s="1"/>
  <c r="CU1009"/>
  <c r="CT1009"/>
  <c r="CA1009"/>
  <c r="CB1009" s="1"/>
  <c r="BX1009"/>
  <c r="BY1009" s="1"/>
  <c r="BS1009"/>
  <c r="BU1009" s="1"/>
  <c r="BT1009" s="1"/>
  <c r="BO1009"/>
  <c r="BK1009"/>
  <c r="BL1009" s="1"/>
  <c r="BE1009"/>
  <c r="BF1009" s="1"/>
  <c r="AZ1009"/>
  <c r="CJ1009" s="1"/>
  <c r="AV1009"/>
  <c r="AW1009" s="1"/>
  <c r="AR1009"/>
  <c r="AS1009" s="1"/>
  <c r="AN1009"/>
  <c r="AO1009" s="1"/>
  <c r="AI1009"/>
  <c r="CG1009" s="1"/>
  <c r="AD1009"/>
  <c r="AF1009" s="1"/>
  <c r="AE1009" s="1"/>
  <c r="Z1009"/>
  <c r="AA1009" s="1"/>
  <c r="V1009"/>
  <c r="W1009" s="1"/>
  <c r="R1009"/>
  <c r="S1009" s="1"/>
  <c r="D1009"/>
  <c r="DP1008"/>
  <c r="DJ1009" l="1"/>
  <c r="CX1009"/>
  <c r="BM1009"/>
  <c r="CC1009"/>
  <c r="Z152" i="3"/>
  <c r="AA153"/>
  <c r="AJ1009" i="2"/>
  <c r="BA1009"/>
  <c r="T1009"/>
  <c r="AB1009"/>
  <c r="CI1009"/>
  <c r="CH1009"/>
  <c r="CK1009"/>
  <c r="CL1009"/>
  <c r="CK1010"/>
  <c r="CL1010"/>
  <c r="AK1009"/>
  <c r="AT1009"/>
  <c r="BB1009"/>
  <c r="BG1009"/>
  <c r="BZ1009"/>
  <c r="CH1010"/>
  <c r="CI1010"/>
  <c r="X1009"/>
  <c r="AP1009"/>
  <c r="AX1009"/>
  <c r="BQ1009"/>
  <c r="BP1009" s="1"/>
  <c r="CD1009"/>
  <c r="CE1009" s="1"/>
  <c r="CP1009"/>
  <c r="DM1008"/>
  <c r="DL1008"/>
  <c r="DH1008"/>
  <c r="DI1008" s="1"/>
  <c r="DG1008"/>
  <c r="DF1008"/>
  <c r="DD1008"/>
  <c r="DC1008"/>
  <c r="DA1008"/>
  <c r="CZ1008"/>
  <c r="CX1008"/>
  <c r="CW1008"/>
  <c r="CU1008"/>
  <c r="CT1008"/>
  <c r="CA1008"/>
  <c r="BX1008"/>
  <c r="BZ1008" s="1"/>
  <c r="BY1008" s="1"/>
  <c r="BS1008"/>
  <c r="BT1008" s="1"/>
  <c r="BO1008"/>
  <c r="BK1008"/>
  <c r="BL1008" s="1"/>
  <c r="BE1008"/>
  <c r="BF1008" s="1"/>
  <c r="BM1008" l="1"/>
  <c r="DJ1008"/>
  <c r="Z153" i="3"/>
  <c r="AA154"/>
  <c r="BU1008" i="2"/>
  <c r="CC1008"/>
  <c r="CB1008"/>
  <c r="BP1008"/>
  <c r="CF1009"/>
  <c r="CQ1009"/>
  <c r="CR1009"/>
  <c r="BG1008"/>
  <c r="BQ1008"/>
  <c r="AZ1008"/>
  <c r="AV1008"/>
  <c r="AW1008" s="1"/>
  <c r="AR1008"/>
  <c r="AT1008" s="1"/>
  <c r="AS1008" s="1"/>
  <c r="AN1008"/>
  <c r="AP1008" s="1"/>
  <c r="AO1008" s="1"/>
  <c r="AI1008"/>
  <c r="CG1008" s="1"/>
  <c r="CH1008" s="1"/>
  <c r="AD1008"/>
  <c r="AF1008" s="1"/>
  <c r="AE1008" s="1"/>
  <c r="Z1008"/>
  <c r="V1008"/>
  <c r="W1008" s="1"/>
  <c r="R1008"/>
  <c r="S1008" s="1"/>
  <c r="D1008"/>
  <c r="DP1007"/>
  <c r="Z154" i="3" l="1"/>
  <c r="AA155"/>
  <c r="X1008" i="2"/>
  <c r="AX1008"/>
  <c r="CJ1008"/>
  <c r="CP1008"/>
  <c r="AB1008"/>
  <c r="CD1008"/>
  <c r="CF1008" s="1"/>
  <c r="CE1008" s="1"/>
  <c r="T1008"/>
  <c r="AK1008"/>
  <c r="BB1008"/>
  <c r="AA1008"/>
  <c r="AJ1008"/>
  <c r="BA1008"/>
  <c r="DM1007"/>
  <c r="DL1007"/>
  <c r="DJ1007"/>
  <c r="DI1007"/>
  <c r="DG1007"/>
  <c r="DF1007"/>
  <c r="DD1007"/>
  <c r="DC1007"/>
  <c r="DA1007"/>
  <c r="CZ1007"/>
  <c r="CX1007"/>
  <c r="CW1007"/>
  <c r="CU1007"/>
  <c r="CT1007"/>
  <c r="Z155" i="3" l="1"/>
  <c r="AA156"/>
  <c r="CI1008" i="2"/>
  <c r="CK1008"/>
  <c r="CL1008"/>
  <c r="CQ1008"/>
  <c r="CR1008"/>
  <c r="CA1007"/>
  <c r="CC1007" s="1"/>
  <c r="BX1007"/>
  <c r="BS1007"/>
  <c r="BT1007" s="1"/>
  <c r="BO1007"/>
  <c r="BK1007"/>
  <c r="BL1007" s="1"/>
  <c r="BE1007"/>
  <c r="BF1007" s="1"/>
  <c r="AZ1007"/>
  <c r="CP1007" s="1"/>
  <c r="AV1007"/>
  <c r="AW1007" s="1"/>
  <c r="AR1007"/>
  <c r="AT1007" s="1"/>
  <c r="AS1007" s="1"/>
  <c r="AN1007"/>
  <c r="AO1007" s="1"/>
  <c r="AI1007"/>
  <c r="AD1007"/>
  <c r="AE1007" s="1"/>
  <c r="Z1007"/>
  <c r="AA1007" s="1"/>
  <c r="V1007"/>
  <c r="X1007" s="1"/>
  <c r="W1007" s="1"/>
  <c r="R1007"/>
  <c r="S1007" s="1"/>
  <c r="Z156" i="3" l="1"/>
  <c r="AA157"/>
  <c r="BA1007" i="2"/>
  <c r="BB1007"/>
  <c r="BM1007"/>
  <c r="AF1007"/>
  <c r="CB1007"/>
  <c r="CR1007"/>
  <c r="CQ1007"/>
  <c r="BU1007"/>
  <c r="CJ1007"/>
  <c r="BG1007"/>
  <c r="BZ1007"/>
  <c r="T1007"/>
  <c r="AB1007"/>
  <c r="AK1007"/>
  <c r="AJ1007"/>
  <c r="AP1007"/>
  <c r="AX1007"/>
  <c r="BQ1007"/>
  <c r="BP1007" s="1"/>
  <c r="BY1007"/>
  <c r="CD1007"/>
  <c r="CE1007" s="1"/>
  <c r="D1007"/>
  <c r="DP1006"/>
  <c r="Z157" i="3" l="1"/>
  <c r="AA158"/>
  <c r="CK1007" i="2"/>
  <c r="CL1007"/>
  <c r="DM1006"/>
  <c r="DL1006"/>
  <c r="DJ1006"/>
  <c r="DI1006"/>
  <c r="DG1006"/>
  <c r="DF1006"/>
  <c r="DD1006"/>
  <c r="DC1006"/>
  <c r="DA1006"/>
  <c r="CZ1006"/>
  <c r="CX1006"/>
  <c r="CW1006"/>
  <c r="CU1006"/>
  <c r="CT1006"/>
  <c r="Z158" i="3" l="1"/>
  <c r="AA159"/>
  <c r="CA1006" i="2"/>
  <c r="CB1006" s="1"/>
  <c r="BX1006"/>
  <c r="BS1006"/>
  <c r="BT1006" s="1"/>
  <c r="BO1006"/>
  <c r="BK1006"/>
  <c r="BL1006" s="1"/>
  <c r="BE1006"/>
  <c r="BG1006" s="1"/>
  <c r="BF1006" s="1"/>
  <c r="AZ1006"/>
  <c r="BB1006" s="1"/>
  <c r="AV1006"/>
  <c r="AW1006" s="1"/>
  <c r="AR1006"/>
  <c r="AN1006"/>
  <c r="AI1006"/>
  <c r="AD1006"/>
  <c r="AE1006" s="1"/>
  <c r="Z1006"/>
  <c r="AB1006" s="1"/>
  <c r="AA1006" s="1"/>
  <c r="V1006"/>
  <c r="R1006"/>
  <c r="S1006" s="1"/>
  <c r="D1006"/>
  <c r="DP1005"/>
  <c r="Z159" i="3" l="1"/>
  <c r="AA160"/>
  <c r="T1006" i="2"/>
  <c r="X1006"/>
  <c r="W1006" s="1"/>
  <c r="AK1006"/>
  <c r="CC1006"/>
  <c r="BM1006"/>
  <c r="CD1006"/>
  <c r="CE1006" s="1"/>
  <c r="AO1006"/>
  <c r="BU1006"/>
  <c r="AX1006"/>
  <c r="CJ1006"/>
  <c r="CP1006"/>
  <c r="AF1006"/>
  <c r="AP1006"/>
  <c r="BQ1006"/>
  <c r="BP1006" s="1"/>
  <c r="BY1006"/>
  <c r="CG1006"/>
  <c r="CH1006" s="1"/>
  <c r="AT1006"/>
  <c r="AJ1006"/>
  <c r="AS1006"/>
  <c r="BA1006"/>
  <c r="BZ1006"/>
  <c r="DM1005"/>
  <c r="DL1005"/>
  <c r="DJ1005"/>
  <c r="DI1005"/>
  <c r="DG1005"/>
  <c r="DF1005"/>
  <c r="DD1005"/>
  <c r="DC1005"/>
  <c r="DA1005"/>
  <c r="CZ1005"/>
  <c r="CX1005"/>
  <c r="CW1005"/>
  <c r="CU1005"/>
  <c r="CT1005"/>
  <c r="Z160" i="3" l="1"/>
  <c r="AA161"/>
  <c r="CF1006" i="2"/>
  <c r="CR1006"/>
  <c r="CQ1006"/>
  <c r="CI1006"/>
  <c r="CK1006"/>
  <c r="CL1006"/>
  <c r="CA1005"/>
  <c r="CB1005" s="1"/>
  <c r="BX1005"/>
  <c r="BY1005" s="1"/>
  <c r="CC1005" l="1"/>
  <c r="Z161" i="3"/>
  <c r="AA162"/>
  <c r="BZ1005" i="2"/>
  <c r="BS1005"/>
  <c r="BT1005" s="1"/>
  <c r="BO1005"/>
  <c r="BP1005" s="1"/>
  <c r="BK1005"/>
  <c r="BM1005" s="1"/>
  <c r="BL1005" s="1"/>
  <c r="BE1005"/>
  <c r="BF1005" s="1"/>
  <c r="AZ1005"/>
  <c r="BB1005" s="1"/>
  <c r="BA1005" s="1"/>
  <c r="AV1005"/>
  <c r="AR1005"/>
  <c r="AS1005" s="1"/>
  <c r="Z162" i="3" l="1"/>
  <c r="AA163"/>
  <c r="AT1005" i="2"/>
  <c r="BU1005"/>
  <c r="AX1005"/>
  <c r="AW1005" s="1"/>
  <c r="CP1005"/>
  <c r="CJ1005"/>
  <c r="BG1005"/>
  <c r="BQ1005"/>
  <c r="AN1005"/>
  <c r="AP1005" s="1"/>
  <c r="AO1005" s="1"/>
  <c r="AI1005"/>
  <c r="CG1005" s="1"/>
  <c r="CH1005" s="1"/>
  <c r="AD1005"/>
  <c r="CD1005" s="1"/>
  <c r="Z1005"/>
  <c r="AB1005" s="1"/>
  <c r="AA1005" s="1"/>
  <c r="V1005"/>
  <c r="X1005" s="1"/>
  <c r="W1005" s="1"/>
  <c r="Z163" i="3" l="1"/>
  <c r="AA164"/>
  <c r="AJ1005" i="2"/>
  <c r="AF1005"/>
  <c r="AE1005" s="1"/>
  <c r="AK1005"/>
  <c r="CQ1005"/>
  <c r="CR1005"/>
  <c r="CI1005"/>
  <c r="CL1005"/>
  <c r="CK1005"/>
  <c r="CE1005"/>
  <c r="CF1005"/>
  <c r="R1005"/>
  <c r="T1005" s="1"/>
  <c r="S1005" s="1"/>
  <c r="D1005"/>
  <c r="DP1004"/>
  <c r="Z164" i="3" l="1"/>
  <c r="AA165"/>
  <c r="DM1004" i="2"/>
  <c r="DL1004"/>
  <c r="DJ1004"/>
  <c r="DI1004"/>
  <c r="DG1004"/>
  <c r="DF1004"/>
  <c r="DD1004"/>
  <c r="DC1004"/>
  <c r="DA1004"/>
  <c r="CZ1004"/>
  <c r="CV1004"/>
  <c r="CW1004" s="1"/>
  <c r="CU1004"/>
  <c r="CT1004"/>
  <c r="CA1004"/>
  <c r="CB1004" s="1"/>
  <c r="BX1004"/>
  <c r="BZ1004" s="1"/>
  <c r="BY1004" s="1"/>
  <c r="BS1004"/>
  <c r="BO1004"/>
  <c r="BP1004" s="1"/>
  <c r="BK1004"/>
  <c r="BE1004"/>
  <c r="BF1004" s="1"/>
  <c r="AZ1004"/>
  <c r="AV1004"/>
  <c r="AW1004" s="1"/>
  <c r="AR1004"/>
  <c r="AT1004" s="1"/>
  <c r="AS1004" s="1"/>
  <c r="AN1004"/>
  <c r="AO1004" s="1"/>
  <c r="AI1004"/>
  <c r="CG1004" s="1"/>
  <c r="AD1004"/>
  <c r="Z1004"/>
  <c r="AA1004" s="1"/>
  <c r="V1004"/>
  <c r="R1004"/>
  <c r="S1004" s="1"/>
  <c r="D1004"/>
  <c r="DP1003"/>
  <c r="CP1004" l="1"/>
  <c r="CR1004" s="1"/>
  <c r="CX1004"/>
  <c r="Z165" i="3"/>
  <c r="AA166"/>
  <c r="AB1004" i="2"/>
  <c r="BB1004"/>
  <c r="BA1004"/>
  <c r="BG1004"/>
  <c r="T1004"/>
  <c r="BQ1004"/>
  <c r="AK1004"/>
  <c r="AJ1004" s="1"/>
  <c r="CH1004"/>
  <c r="CI1004"/>
  <c r="BM1004"/>
  <c r="BL1004" s="1"/>
  <c r="BT1004"/>
  <c r="CD1004"/>
  <c r="X1004"/>
  <c r="AP1004"/>
  <c r="AX1004"/>
  <c r="CC1004"/>
  <c r="W1004"/>
  <c r="AF1004"/>
  <c r="AE1004" s="1"/>
  <c r="BU1004"/>
  <c r="CJ1004"/>
  <c r="DM1003"/>
  <c r="DL1003"/>
  <c r="DJ1003"/>
  <c r="DI1003"/>
  <c r="DG1003"/>
  <c r="DF1003"/>
  <c r="DD1003"/>
  <c r="DC1003"/>
  <c r="DA1003"/>
  <c r="CZ1003"/>
  <c r="CX1003"/>
  <c r="CW1003"/>
  <c r="CU1003"/>
  <c r="CT1003"/>
  <c r="CA1003"/>
  <c r="CC1003" s="1"/>
  <c r="BX1003"/>
  <c r="BZ1003" s="1"/>
  <c r="BY1003" s="1"/>
  <c r="BS1003"/>
  <c r="BT1003" s="1"/>
  <c r="BO1003"/>
  <c r="BK1003"/>
  <c r="BE1003"/>
  <c r="BF1003" s="1"/>
  <c r="AZ1003"/>
  <c r="CP1003" s="1"/>
  <c r="AV1003"/>
  <c r="AR1003"/>
  <c r="AS1003" s="1"/>
  <c r="AN1003"/>
  <c r="AO1003" s="1"/>
  <c r="AI1003"/>
  <c r="AD1003"/>
  <c r="AE1003" s="1"/>
  <c r="Z1003"/>
  <c r="AA1003" s="1"/>
  <c r="V1003"/>
  <c r="X1003" s="1"/>
  <c r="W1003" s="1"/>
  <c r="R1003"/>
  <c r="S1003" s="1"/>
  <c r="D1003"/>
  <c r="DP1002"/>
  <c r="CQ1004" l="1"/>
  <c r="Z166" i="3"/>
  <c r="AA167"/>
  <c r="AT1003" i="2"/>
  <c r="BB1003"/>
  <c r="BA1003"/>
  <c r="CB1003"/>
  <c r="BG1003"/>
  <c r="AW1003"/>
  <c r="CQ1003"/>
  <c r="CR1003"/>
  <c r="CK1004"/>
  <c r="CL1004"/>
  <c r="AF1003"/>
  <c r="BM1003"/>
  <c r="BU1003"/>
  <c r="BL1003"/>
  <c r="CJ1003"/>
  <c r="AB1003"/>
  <c r="CD1003"/>
  <c r="CF1004"/>
  <c r="CE1004"/>
  <c r="T1003"/>
  <c r="AK1003"/>
  <c r="AJ1003"/>
  <c r="AP1003"/>
  <c r="AX1003"/>
  <c r="BQ1003"/>
  <c r="BP1003" s="1"/>
  <c r="DM1002"/>
  <c r="DL1002"/>
  <c r="DJ1002"/>
  <c r="DI1002"/>
  <c r="DG1002"/>
  <c r="DF1002"/>
  <c r="DD1002"/>
  <c r="DC1002"/>
  <c r="DA1002"/>
  <c r="CZ1002"/>
  <c r="CX1002"/>
  <c r="CW1002"/>
  <c r="CU1002"/>
  <c r="CT1002"/>
  <c r="CA1002"/>
  <c r="CB1002" s="1"/>
  <c r="BX1002"/>
  <c r="BY1002" s="1"/>
  <c r="BS1002"/>
  <c r="BT1002" s="1"/>
  <c r="BO1002"/>
  <c r="BP1002" s="1"/>
  <c r="BK1002"/>
  <c r="BL1002" s="1"/>
  <c r="BE1002"/>
  <c r="BG1002" s="1"/>
  <c r="BF1002" s="1"/>
  <c r="AZ1002"/>
  <c r="CP1002" s="1"/>
  <c r="AV1002"/>
  <c r="AW1002" s="1"/>
  <c r="AR1002"/>
  <c r="AS1002" s="1"/>
  <c r="AN1002"/>
  <c r="AI1002"/>
  <c r="AJ1002" s="1"/>
  <c r="AD1002"/>
  <c r="Z1002"/>
  <c r="AB1002" s="1"/>
  <c r="AA1002" s="1"/>
  <c r="V1002"/>
  <c r="R1002"/>
  <c r="S1002" s="1"/>
  <c r="D1002"/>
  <c r="Z167" i="3" l="1"/>
  <c r="AA168"/>
  <c r="CD1002" i="2"/>
  <c r="CF1002" s="1"/>
  <c r="T1002"/>
  <c r="AK1002"/>
  <c r="BB1002"/>
  <c r="BM1002"/>
  <c r="AT1002"/>
  <c r="W1002"/>
  <c r="BA1002"/>
  <c r="BU1002"/>
  <c r="CQ1002"/>
  <c r="CR1002"/>
  <c r="AE1002"/>
  <c r="AO1002"/>
  <c r="BZ1002"/>
  <c r="CL1003"/>
  <c r="CK1003"/>
  <c r="CJ1002"/>
  <c r="AX1002"/>
  <c r="CE1003"/>
  <c r="CF1003"/>
  <c r="X1002"/>
  <c r="AF1002"/>
  <c r="AP1002"/>
  <c r="BQ1002"/>
  <c r="CC1002"/>
  <c r="CG1002"/>
  <c r="CH1002" s="1"/>
  <c r="DP1001"/>
  <c r="CE1002" l="1"/>
  <c r="Z168" i="3"/>
  <c r="AA169"/>
  <c r="CI1002" i="2"/>
  <c r="CL1002"/>
  <c r="CK1002"/>
  <c r="DM1001"/>
  <c r="DL1001"/>
  <c r="DJ1001"/>
  <c r="DI1001"/>
  <c r="DG1001"/>
  <c r="DF1001"/>
  <c r="DD1001"/>
  <c r="DC1001"/>
  <c r="DA1001"/>
  <c r="CZ1001"/>
  <c r="CX1001"/>
  <c r="CW1001"/>
  <c r="CU1001"/>
  <c r="CT1001"/>
  <c r="CA1001"/>
  <c r="CB1001" s="1"/>
  <c r="BX1001"/>
  <c r="BY1001" s="1"/>
  <c r="BS1001"/>
  <c r="BU1001" s="1"/>
  <c r="BO1001"/>
  <c r="BP1001" s="1"/>
  <c r="BK1001"/>
  <c r="BL1001" s="1"/>
  <c r="BE1001"/>
  <c r="BF1001" s="1"/>
  <c r="AZ1001"/>
  <c r="AV1001"/>
  <c r="AW1001" s="1"/>
  <c r="AR1001"/>
  <c r="AT1001" s="1"/>
  <c r="AS1001" s="1"/>
  <c r="AN1001"/>
  <c r="AP1001" s="1"/>
  <c r="AO1001" s="1"/>
  <c r="AI1001"/>
  <c r="AK1001" s="1"/>
  <c r="AJ1001" s="1"/>
  <c r="AD1001"/>
  <c r="Z1001"/>
  <c r="V1001"/>
  <c r="W1001" s="1"/>
  <c r="R1001"/>
  <c r="S1001" s="1"/>
  <c r="D1001"/>
  <c r="DP1000"/>
  <c r="Z169" i="3" l="1"/>
  <c r="AA170"/>
  <c r="BT1001" i="2"/>
  <c r="AX1001"/>
  <c r="X1001"/>
  <c r="CD1001"/>
  <c r="CE1001" s="1"/>
  <c r="BG1001"/>
  <c r="CC1001"/>
  <c r="CG1001"/>
  <c r="CH1001" s="1"/>
  <c r="AF1001"/>
  <c r="AE1001" s="1"/>
  <c r="BM1001"/>
  <c r="T1001"/>
  <c r="BB1001"/>
  <c r="BZ1001"/>
  <c r="CJ1001"/>
  <c r="AB1001"/>
  <c r="AA1001" s="1"/>
  <c r="BA1001"/>
  <c r="BQ1001"/>
  <c r="CP1001"/>
  <c r="DM1000"/>
  <c r="DL1000"/>
  <c r="DJ1000"/>
  <c r="DI1000"/>
  <c r="DG1000"/>
  <c r="DF1000"/>
  <c r="DD1000"/>
  <c r="DC1000"/>
  <c r="DA1000"/>
  <c r="CZ1000"/>
  <c r="CX1000"/>
  <c r="CW1000"/>
  <c r="CU1000"/>
  <c r="CT1000"/>
  <c r="CA1000"/>
  <c r="CC1000" s="1"/>
  <c r="BX1000"/>
  <c r="BZ1000" s="1"/>
  <c r="BY1000" s="1"/>
  <c r="BS1000"/>
  <c r="BT1000" s="1"/>
  <c r="BO1000"/>
  <c r="BP1000" s="1"/>
  <c r="BK1000"/>
  <c r="BE1000"/>
  <c r="BF1000" s="1"/>
  <c r="AZ1000"/>
  <c r="CP1000" s="1"/>
  <c r="AV1000"/>
  <c r="AX1000" s="1"/>
  <c r="AW1000" s="1"/>
  <c r="AR1000"/>
  <c r="AT1000" s="1"/>
  <c r="AN1000"/>
  <c r="AI1000"/>
  <c r="CG1000" s="1"/>
  <c r="CH1000" s="1"/>
  <c r="AD1000"/>
  <c r="AF1000" s="1"/>
  <c r="AE1000" s="1"/>
  <c r="CF1001" l="1"/>
  <c r="Z170" i="3"/>
  <c r="AA171"/>
  <c r="AK1000" i="2"/>
  <c r="BG1000"/>
  <c r="AO1000"/>
  <c r="BA1000"/>
  <c r="BB1000"/>
  <c r="CQ1000"/>
  <c r="CR1000"/>
  <c r="CQ1001"/>
  <c r="CR1001"/>
  <c r="CI1001"/>
  <c r="CK1001"/>
  <c r="CL1001"/>
  <c r="AP1000"/>
  <c r="CB1000"/>
  <c r="BM1000"/>
  <c r="BL1000" s="1"/>
  <c r="CJ1000"/>
  <c r="BQ1000"/>
  <c r="CD1000"/>
  <c r="AJ1000"/>
  <c r="AS1000"/>
  <c r="BU1000"/>
  <c r="Z1000"/>
  <c r="AB1000" s="1"/>
  <c r="V1000"/>
  <c r="R1000"/>
  <c r="S1000" s="1"/>
  <c r="D1000"/>
  <c r="DP999"/>
  <c r="Z171" i="3" l="1"/>
  <c r="AA172"/>
  <c r="AA1000" i="2"/>
  <c r="T1000"/>
  <c r="CE1000"/>
  <c r="CF1000"/>
  <c r="CI1000"/>
  <c r="CL1000"/>
  <c r="CK1000"/>
  <c r="X1000"/>
  <c r="W1000" s="1"/>
  <c r="DM999"/>
  <c r="DL999"/>
  <c r="DJ999"/>
  <c r="DI999"/>
  <c r="DG999"/>
  <c r="DF999"/>
  <c r="DD999"/>
  <c r="DC999"/>
  <c r="DA999"/>
  <c r="CZ999"/>
  <c r="CX999"/>
  <c r="CW999"/>
  <c r="CU999"/>
  <c r="CT999"/>
  <c r="Z172" i="3" l="1"/>
  <c r="AA173"/>
  <c r="CA999" i="2"/>
  <c r="CB999" s="1"/>
  <c r="BX999"/>
  <c r="BS999"/>
  <c r="BT999" s="1"/>
  <c r="BO999"/>
  <c r="BQ999" s="1"/>
  <c r="BK999"/>
  <c r="BE999"/>
  <c r="BF999" s="1"/>
  <c r="AZ999"/>
  <c r="AV999"/>
  <c r="AX999" s="1"/>
  <c r="AW999" s="1"/>
  <c r="AR999"/>
  <c r="AN999"/>
  <c r="AO999" s="1"/>
  <c r="AI999"/>
  <c r="AD999"/>
  <c r="Z999"/>
  <c r="V999"/>
  <c r="W999" s="1"/>
  <c r="R999"/>
  <c r="S999" s="1"/>
  <c r="D999"/>
  <c r="CD999" l="1"/>
  <c r="CE999" s="1"/>
  <c r="AP999"/>
  <c r="BU999"/>
  <c r="Z173" i="3"/>
  <c r="AA174"/>
  <c r="AE999" i="2"/>
  <c r="BP999"/>
  <c r="CC999"/>
  <c r="X999"/>
  <c r="BG999"/>
  <c r="AF999"/>
  <c r="CP999"/>
  <c r="CJ999"/>
  <c r="AA999"/>
  <c r="AJ999"/>
  <c r="AS999"/>
  <c r="BA999"/>
  <c r="BZ999"/>
  <c r="BY999" s="1"/>
  <c r="CG999"/>
  <c r="CH999" s="1"/>
  <c r="T999"/>
  <c r="AB999"/>
  <c r="AK999"/>
  <c r="AT999"/>
  <c r="BB999"/>
  <c r="BM999"/>
  <c r="BL999" s="1"/>
  <c r="DP998"/>
  <c r="CF999" l="1"/>
  <c r="Z174" i="3"/>
  <c r="AA175"/>
  <c r="CR999" i="2"/>
  <c r="CQ999"/>
  <c r="CI999"/>
  <c r="CK999"/>
  <c r="CL999"/>
  <c r="DM998"/>
  <c r="DL998"/>
  <c r="DJ998"/>
  <c r="DI998"/>
  <c r="DG998"/>
  <c r="DF998"/>
  <c r="DD998"/>
  <c r="DC998"/>
  <c r="DA998"/>
  <c r="CZ998"/>
  <c r="CX998"/>
  <c r="CW998"/>
  <c r="CU998"/>
  <c r="CT998"/>
  <c r="CA998"/>
  <c r="CB998" s="1"/>
  <c r="BX998"/>
  <c r="BY998" s="1"/>
  <c r="BS998"/>
  <c r="BU998" s="1"/>
  <c r="BT998" s="1"/>
  <c r="BO998"/>
  <c r="BK998"/>
  <c r="BL998" s="1"/>
  <c r="BE998"/>
  <c r="BF998" s="1"/>
  <c r="AZ998"/>
  <c r="AV998"/>
  <c r="AW998" s="1"/>
  <c r="AR998"/>
  <c r="AN998"/>
  <c r="AO998" s="1"/>
  <c r="AI998"/>
  <c r="AD998"/>
  <c r="AE998" s="1"/>
  <c r="Z998"/>
  <c r="AA998" s="1"/>
  <c r="V998"/>
  <c r="X998" s="1"/>
  <c r="W998" s="1"/>
  <c r="R998"/>
  <c r="T998" s="1"/>
  <c r="S998" s="1"/>
  <c r="D998"/>
  <c r="DP997"/>
  <c r="AF998" l="1"/>
  <c r="AX998"/>
  <c r="Z175" i="3"/>
  <c r="AA176"/>
  <c r="BM998" i="2"/>
  <c r="AP998"/>
  <c r="BP998"/>
  <c r="CC998"/>
  <c r="CG998"/>
  <c r="CH998" s="1"/>
  <c r="AK998"/>
  <c r="AT998"/>
  <c r="BB998"/>
  <c r="BZ998"/>
  <c r="CJ998"/>
  <c r="AB998"/>
  <c r="AJ998"/>
  <c r="AS998"/>
  <c r="BA998"/>
  <c r="BG998"/>
  <c r="BQ998"/>
  <c r="CD998"/>
  <c r="CP998"/>
  <c r="DM997"/>
  <c r="DL997"/>
  <c r="DJ997"/>
  <c r="DI997"/>
  <c r="DG997"/>
  <c r="DF997"/>
  <c r="DD997"/>
  <c r="DC997"/>
  <c r="DA997"/>
  <c r="CZ997"/>
  <c r="CX997"/>
  <c r="CW997"/>
  <c r="CU997"/>
  <c r="CT997"/>
  <c r="CA997"/>
  <c r="BX997"/>
  <c r="BY997" s="1"/>
  <c r="BS997"/>
  <c r="BT997" s="1"/>
  <c r="BO997"/>
  <c r="BQ997" s="1"/>
  <c r="BK997"/>
  <c r="BE997"/>
  <c r="BF997" s="1"/>
  <c r="AZ997"/>
  <c r="CP997" s="1"/>
  <c r="AV997"/>
  <c r="AR997"/>
  <c r="AS997" s="1"/>
  <c r="AN997"/>
  <c r="AI997"/>
  <c r="CG997" s="1"/>
  <c r="CH997" s="1"/>
  <c r="AD997"/>
  <c r="AF997" s="1"/>
  <c r="AE997" s="1"/>
  <c r="Z997"/>
  <c r="AB997" s="1"/>
  <c r="AA997" s="1"/>
  <c r="V997"/>
  <c r="X997" s="1"/>
  <c r="W997" s="1"/>
  <c r="R997"/>
  <c r="T997" s="1"/>
  <c r="S997" s="1"/>
  <c r="D997"/>
  <c r="DP996"/>
  <c r="Z176" i="3" l="1"/>
  <c r="AA177"/>
  <c r="BB997" i="2"/>
  <c r="BA997"/>
  <c r="AJ997"/>
  <c r="AT997"/>
  <c r="BP997"/>
  <c r="BG997"/>
  <c r="AK997"/>
  <c r="BZ997"/>
  <c r="CR997"/>
  <c r="CQ997"/>
  <c r="BL997"/>
  <c r="CJ997"/>
  <c r="CD997"/>
  <c r="CE998"/>
  <c r="CF998"/>
  <c r="CI998"/>
  <c r="CK998"/>
  <c r="CL998"/>
  <c r="BU997"/>
  <c r="CC997"/>
  <c r="CQ998"/>
  <c r="CR998"/>
  <c r="AP997"/>
  <c r="AO997" s="1"/>
  <c r="AX997"/>
  <c r="AW997" s="1"/>
  <c r="BM997"/>
  <c r="CB997"/>
  <c r="DM996"/>
  <c r="DL996"/>
  <c r="DJ996"/>
  <c r="DI996"/>
  <c r="DG996"/>
  <c r="DF996"/>
  <c r="DD996"/>
  <c r="DC996"/>
  <c r="DA996"/>
  <c r="CZ996"/>
  <c r="CX996"/>
  <c r="CW996"/>
  <c r="CU996"/>
  <c r="CT996"/>
  <c r="CA996"/>
  <c r="BX996"/>
  <c r="BY996" s="1"/>
  <c r="BS996"/>
  <c r="BT996" s="1"/>
  <c r="BO996"/>
  <c r="BP996" s="1"/>
  <c r="BK996"/>
  <c r="BM996" s="1"/>
  <c r="BL996" s="1"/>
  <c r="BE996"/>
  <c r="BF996" s="1"/>
  <c r="AZ996"/>
  <c r="CP996" s="1"/>
  <c r="AV996"/>
  <c r="AR996"/>
  <c r="AS996" s="1"/>
  <c r="AN996"/>
  <c r="AI996"/>
  <c r="AJ996" s="1"/>
  <c r="AD996"/>
  <c r="AE996" s="1"/>
  <c r="Z996"/>
  <c r="AB996" s="1"/>
  <c r="AA996" s="1"/>
  <c r="V996"/>
  <c r="R996"/>
  <c r="S996" s="1"/>
  <c r="D996"/>
  <c r="DP995"/>
  <c r="Z177" i="3" l="1"/>
  <c r="AA178"/>
  <c r="AT996" i="2"/>
  <c r="BA996"/>
  <c r="T996"/>
  <c r="BB996"/>
  <c r="BG996"/>
  <c r="BQ996"/>
  <c r="BZ996"/>
  <c r="AK996"/>
  <c r="CR996"/>
  <c r="CQ996"/>
  <c r="CF997"/>
  <c r="CE997"/>
  <c r="CJ996"/>
  <c r="CD996"/>
  <c r="X996"/>
  <c r="AF996"/>
  <c r="AX996"/>
  <c r="BU996"/>
  <c r="CC996"/>
  <c r="CG996"/>
  <c r="CH996" s="1"/>
  <c r="CI997"/>
  <c r="CK997"/>
  <c r="CL997"/>
  <c r="AP996"/>
  <c r="W996"/>
  <c r="AO996"/>
  <c r="AW996"/>
  <c r="CB996"/>
  <c r="DM995"/>
  <c r="DL995"/>
  <c r="DJ995"/>
  <c r="DI995"/>
  <c r="DG995"/>
  <c r="DF995"/>
  <c r="DD995"/>
  <c r="DC995"/>
  <c r="DA995"/>
  <c r="CZ995"/>
  <c r="CX995"/>
  <c r="CW995"/>
  <c r="CU995"/>
  <c r="CT995"/>
  <c r="CA995"/>
  <c r="CB995" s="1"/>
  <c r="BX995"/>
  <c r="BS995"/>
  <c r="BT995" s="1"/>
  <c r="BO995"/>
  <c r="BP995" s="1"/>
  <c r="BK995"/>
  <c r="BL995" s="1"/>
  <c r="BE995"/>
  <c r="BG995" s="1"/>
  <c r="BF995" s="1"/>
  <c r="AZ995"/>
  <c r="AV995"/>
  <c r="AW995" s="1"/>
  <c r="AR995"/>
  <c r="AS995" s="1"/>
  <c r="AN995"/>
  <c r="AO995" s="1"/>
  <c r="AI995"/>
  <c r="CG995" s="1"/>
  <c r="CH995" s="1"/>
  <c r="AD995"/>
  <c r="Z995"/>
  <c r="AA995" s="1"/>
  <c r="V995"/>
  <c r="R995"/>
  <c r="S995" s="1"/>
  <c r="D995"/>
  <c r="B995"/>
  <c r="B996" s="1"/>
  <c r="DP994"/>
  <c r="DM994"/>
  <c r="DL994"/>
  <c r="DJ994"/>
  <c r="DI994"/>
  <c r="DG994"/>
  <c r="DF994"/>
  <c r="DD994"/>
  <c r="DC994"/>
  <c r="DA994"/>
  <c r="CZ994"/>
  <c r="CX994"/>
  <c r="CW994"/>
  <c r="CU994"/>
  <c r="CT994"/>
  <c r="CA994"/>
  <c r="BX994"/>
  <c r="BZ994" s="1"/>
  <c r="BY994" s="1"/>
  <c r="BS994"/>
  <c r="BU994" s="1"/>
  <c r="BT994" s="1"/>
  <c r="BO994"/>
  <c r="BP994" s="1"/>
  <c r="BK994"/>
  <c r="BL994" s="1"/>
  <c r="BE994"/>
  <c r="BF994" s="1"/>
  <c r="AZ994"/>
  <c r="AV994"/>
  <c r="AX994" s="1"/>
  <c r="AR994"/>
  <c r="AN994"/>
  <c r="AO994" s="1"/>
  <c r="AI994"/>
  <c r="AD994"/>
  <c r="AE994" s="1"/>
  <c r="Z994"/>
  <c r="V994"/>
  <c r="W994" s="1"/>
  <c r="Z178" i="3" l="1"/>
  <c r="AA179"/>
  <c r="BB994" i="2"/>
  <c r="BQ994"/>
  <c r="BU995"/>
  <c r="X994"/>
  <c r="AW994"/>
  <c r="AB995"/>
  <c r="AX995"/>
  <c r="AF994"/>
  <c r="AP994"/>
  <c r="BA994"/>
  <c r="AK995"/>
  <c r="AJ995" s="1"/>
  <c r="AT995"/>
  <c r="BQ995"/>
  <c r="CC995"/>
  <c r="BG994"/>
  <c r="CP994"/>
  <c r="CQ994" s="1"/>
  <c r="T995"/>
  <c r="B997"/>
  <c r="CI996"/>
  <c r="CK996"/>
  <c r="CL996"/>
  <c r="CD994"/>
  <c r="CC994"/>
  <c r="CG994"/>
  <c r="CH994" s="1"/>
  <c r="AF995"/>
  <c r="AP995"/>
  <c r="BM995"/>
  <c r="CF996"/>
  <c r="CE996"/>
  <c r="AB994"/>
  <c r="AK994"/>
  <c r="AT994"/>
  <c r="AA994"/>
  <c r="AJ994"/>
  <c r="AS994"/>
  <c r="BM994"/>
  <c r="CB994"/>
  <c r="X995"/>
  <c r="W995" s="1"/>
  <c r="AE995"/>
  <c r="BB995"/>
  <c r="BZ995"/>
  <c r="CJ995"/>
  <c r="CJ994"/>
  <c r="BA995"/>
  <c r="BY995"/>
  <c r="CD995"/>
  <c r="CP995"/>
  <c r="R994"/>
  <c r="T994" s="1"/>
  <c r="S994" s="1"/>
  <c r="D994"/>
  <c r="Z179" i="3" l="1"/>
  <c r="AA180"/>
  <c r="CR994" i="2"/>
  <c r="CQ995"/>
  <c r="CR995"/>
  <c r="CE994"/>
  <c r="CF994"/>
  <c r="B998"/>
  <c r="CE995"/>
  <c r="CF995"/>
  <c r="CI994"/>
  <c r="CK994"/>
  <c r="CL994"/>
  <c r="CI995"/>
  <c r="CK995"/>
  <c r="CL995"/>
  <c r="DP993"/>
  <c r="DM993"/>
  <c r="DL993"/>
  <c r="DJ993"/>
  <c r="DI993"/>
  <c r="DG993"/>
  <c r="DF993"/>
  <c r="DD993"/>
  <c r="DC993"/>
  <c r="DA993"/>
  <c r="CZ993"/>
  <c r="CX993"/>
  <c r="CW993"/>
  <c r="CU993"/>
  <c r="CT993"/>
  <c r="CA993"/>
  <c r="CC993" s="1"/>
  <c r="BX993"/>
  <c r="BS993"/>
  <c r="BT993" s="1"/>
  <c r="BO993"/>
  <c r="BQ993" s="1"/>
  <c r="BK993"/>
  <c r="BM993" s="1"/>
  <c r="BL993" s="1"/>
  <c r="BE993"/>
  <c r="BF993" s="1"/>
  <c r="AZ993"/>
  <c r="CP993" s="1"/>
  <c r="CQ993" s="1"/>
  <c r="AV993"/>
  <c r="AX993" s="1"/>
  <c r="AR993"/>
  <c r="AN993"/>
  <c r="AI993"/>
  <c r="AD993"/>
  <c r="AE993" s="1"/>
  <c r="Z993"/>
  <c r="V993"/>
  <c r="W993" s="1"/>
  <c r="R993"/>
  <c r="T993" s="1"/>
  <c r="S993" s="1"/>
  <c r="D993"/>
  <c r="Z180" i="3" l="1"/>
  <c r="AA181"/>
  <c r="AK993" i="2"/>
  <c r="AW993"/>
  <c r="AB993"/>
  <c r="BB993"/>
  <c r="BA993" s="1"/>
  <c r="AO993"/>
  <c r="CB993"/>
  <c r="X993"/>
  <c r="AF993"/>
  <c r="AP993"/>
  <c r="BP993"/>
  <c r="BU993"/>
  <c r="CG993"/>
  <c r="CH993" s="1"/>
  <c r="B999"/>
  <c r="CR993"/>
  <c r="CJ993"/>
  <c r="AA993"/>
  <c r="AJ993"/>
  <c r="AT993"/>
  <c r="AS993" s="1"/>
  <c r="BG993"/>
  <c r="BZ993"/>
  <c r="BY993" s="1"/>
  <c r="CD993"/>
  <c r="DP992"/>
  <c r="Z181" i="3" l="1"/>
  <c r="AA182"/>
  <c r="B1000" i="2"/>
  <c r="CE993"/>
  <c r="CF993"/>
  <c r="CI993"/>
  <c r="CK993"/>
  <c r="CL993"/>
  <c r="DM992"/>
  <c r="DL992"/>
  <c r="DJ992"/>
  <c r="DI992"/>
  <c r="DG992"/>
  <c r="DF992"/>
  <c r="DD992"/>
  <c r="DC992"/>
  <c r="DA992"/>
  <c r="CZ992"/>
  <c r="CX992"/>
  <c r="CW992"/>
  <c r="CU992"/>
  <c r="CT992"/>
  <c r="CA992"/>
  <c r="CB992" s="1"/>
  <c r="BX992"/>
  <c r="BS992"/>
  <c r="BT992" s="1"/>
  <c r="BO992"/>
  <c r="BQ992" s="1"/>
  <c r="BK992"/>
  <c r="BM992" s="1"/>
  <c r="BL992" s="1"/>
  <c r="BE992"/>
  <c r="BF992" s="1"/>
  <c r="AZ992"/>
  <c r="CJ992" s="1"/>
  <c r="CL992" s="1"/>
  <c r="CK992" s="1"/>
  <c r="AV992"/>
  <c r="AW992" s="1"/>
  <c r="AR992"/>
  <c r="AT992" s="1"/>
  <c r="AS992" s="1"/>
  <c r="AN992"/>
  <c r="AI992"/>
  <c r="CG992" s="1"/>
  <c r="AD992"/>
  <c r="Z992"/>
  <c r="AA992" s="1"/>
  <c r="V992"/>
  <c r="R992"/>
  <c r="S992" s="1"/>
  <c r="D992"/>
  <c r="Z182" i="3" l="1"/>
  <c r="AA183"/>
  <c r="AJ992" i="2"/>
  <c r="AK992"/>
  <c r="BP992"/>
  <c r="T992"/>
  <c r="BB992"/>
  <c r="BU992"/>
  <c r="AB992"/>
  <c r="BA992"/>
  <c r="CI992"/>
  <c r="CH992"/>
  <c r="X992"/>
  <c r="W992" s="1"/>
  <c r="AE992"/>
  <c r="AO992"/>
  <c r="CD992"/>
  <c r="CP992"/>
  <c r="CR992" s="1"/>
  <c r="CQ992" s="1"/>
  <c r="B1001"/>
  <c r="AF992"/>
  <c r="AP992"/>
  <c r="AX992"/>
  <c r="BG992"/>
  <c r="BZ992"/>
  <c r="BY992" s="1"/>
  <c r="DP991"/>
  <c r="Z183" i="3" l="1"/>
  <c r="AA184"/>
  <c r="B1002" i="2"/>
  <c r="CC992"/>
  <c r="CE992"/>
  <c r="CF992"/>
  <c r="DM991"/>
  <c r="DL991"/>
  <c r="DJ991"/>
  <c r="DI991"/>
  <c r="DG991"/>
  <c r="DF991"/>
  <c r="DD991"/>
  <c r="DC991"/>
  <c r="DA991"/>
  <c r="CZ991"/>
  <c r="CX991"/>
  <c r="CW991"/>
  <c r="CU991"/>
  <c r="CT991"/>
  <c r="CA991"/>
  <c r="CC991" s="1"/>
  <c r="CB991" s="1"/>
  <c r="BX991"/>
  <c r="BY991" s="1"/>
  <c r="BS991"/>
  <c r="BT991" s="1"/>
  <c r="BO991"/>
  <c r="BP991" s="1"/>
  <c r="BK991"/>
  <c r="BM991" s="1"/>
  <c r="BL991" s="1"/>
  <c r="BE991"/>
  <c r="BF991" s="1"/>
  <c r="AZ991"/>
  <c r="CJ991" s="1"/>
  <c r="AV991"/>
  <c r="AR991"/>
  <c r="AS991" s="1"/>
  <c r="AN991"/>
  <c r="AO991" s="1"/>
  <c r="AI991"/>
  <c r="CG991" s="1"/>
  <c r="AD991"/>
  <c r="Z991"/>
  <c r="AA991" s="1"/>
  <c r="V991"/>
  <c r="R991"/>
  <c r="S991" s="1"/>
  <c r="D991"/>
  <c r="Z184" i="3" l="1"/>
  <c r="AA185"/>
  <c r="AK991" i="2"/>
  <c r="AJ991" s="1"/>
  <c r="AT991"/>
  <c r="T991"/>
  <c r="AB991"/>
  <c r="BB991"/>
  <c r="BA991" s="1"/>
  <c r="BZ991"/>
  <c r="CL991"/>
  <c r="CK991"/>
  <c r="CH991"/>
  <c r="CI991"/>
  <c r="B1003"/>
  <c r="X991"/>
  <c r="AP991"/>
  <c r="AX991"/>
  <c r="BG991"/>
  <c r="BQ991"/>
  <c r="CP991"/>
  <c r="CQ991" s="1"/>
  <c r="W991"/>
  <c r="AF991"/>
  <c r="AE991" s="1"/>
  <c r="AW991"/>
  <c r="BU991"/>
  <c r="CD991"/>
  <c r="DP990"/>
  <c r="Z185" i="3" l="1"/>
  <c r="AA186"/>
  <c r="CR991" i="2"/>
  <c r="CE991"/>
  <c r="CF991"/>
  <c r="B1004"/>
  <c r="DM990"/>
  <c r="DL990"/>
  <c r="DJ990"/>
  <c r="DI990"/>
  <c r="DG990"/>
  <c r="DF990"/>
  <c r="DD990"/>
  <c r="DC990"/>
  <c r="DA990"/>
  <c r="CZ990"/>
  <c r="CX990"/>
  <c r="CW990"/>
  <c r="CU990"/>
  <c r="CT990"/>
  <c r="CC990"/>
  <c r="CB990" s="1"/>
  <c r="CA990"/>
  <c r="BX990"/>
  <c r="BZ990" s="1"/>
  <c r="BY990" s="1"/>
  <c r="BS990"/>
  <c r="BU990" s="1"/>
  <c r="BT990" s="1"/>
  <c r="BO990"/>
  <c r="BQ990" s="1"/>
  <c r="BK990"/>
  <c r="BE990"/>
  <c r="BF990" s="1"/>
  <c r="AZ990"/>
  <c r="CP990" s="1"/>
  <c r="AV990"/>
  <c r="AX990" s="1"/>
  <c r="AW990" s="1"/>
  <c r="AR990"/>
  <c r="AN990"/>
  <c r="AO990" s="1"/>
  <c r="AI990"/>
  <c r="AE990"/>
  <c r="AD990"/>
  <c r="Z990"/>
  <c r="AA990" s="1"/>
  <c r="V990"/>
  <c r="X990" s="1"/>
  <c r="W990" s="1"/>
  <c r="R990"/>
  <c r="T990" s="1"/>
  <c r="S990" s="1"/>
  <c r="D990"/>
  <c r="Z186" i="3" l="1"/>
  <c r="AA187"/>
  <c r="CD990" i="2"/>
  <c r="CF990" s="1"/>
  <c r="AF990"/>
  <c r="CQ990"/>
  <c r="CR990"/>
  <c r="CE990"/>
  <c r="AJ990"/>
  <c r="AP990"/>
  <c r="BG990"/>
  <c r="BP990"/>
  <c r="B1005"/>
  <c r="CG990"/>
  <c r="BB990"/>
  <c r="BM990"/>
  <c r="CJ990"/>
  <c r="AB990"/>
  <c r="AK990"/>
  <c r="AT990"/>
  <c r="AS990" s="1"/>
  <c r="BA990"/>
  <c r="BL990"/>
  <c r="DP989"/>
  <c r="Z187" i="3" l="1"/>
  <c r="AA188"/>
  <c r="B1006" i="2"/>
  <c r="CK990"/>
  <c r="CL990"/>
  <c r="CI990"/>
  <c r="CH990"/>
  <c r="DM989"/>
  <c r="DL989"/>
  <c r="DJ989"/>
  <c r="DI989"/>
  <c r="DG989"/>
  <c r="DF989"/>
  <c r="DD989"/>
  <c r="DC989"/>
  <c r="DA989"/>
  <c r="CZ989"/>
  <c r="CX989"/>
  <c r="CW989"/>
  <c r="CU989"/>
  <c r="CT989"/>
  <c r="Z188" i="3" l="1"/>
  <c r="AA189"/>
  <c r="B1007" i="2"/>
  <c r="Z189" i="3" l="1"/>
  <c r="AA190"/>
  <c r="B1008" i="2"/>
  <c r="CA989"/>
  <c r="CC989" s="1"/>
  <c r="CB989" s="1"/>
  <c r="BX989"/>
  <c r="BS989"/>
  <c r="BT989" s="1"/>
  <c r="BO989"/>
  <c r="BK989"/>
  <c r="BL989" s="1"/>
  <c r="BE989"/>
  <c r="BF989" s="1"/>
  <c r="AZ989"/>
  <c r="CJ989" s="1"/>
  <c r="CL989" s="1"/>
  <c r="CK989" s="1"/>
  <c r="AV989"/>
  <c r="AR989"/>
  <c r="AS989" s="1"/>
  <c r="AN989"/>
  <c r="AO989" s="1"/>
  <c r="AI989"/>
  <c r="AD989"/>
  <c r="AE989" s="1"/>
  <c r="Z989"/>
  <c r="V989"/>
  <c r="W989" s="1"/>
  <c r="R989"/>
  <c r="T989" s="1"/>
  <c r="S989" s="1"/>
  <c r="D989"/>
  <c r="Z190" i="3" l="1"/>
  <c r="AA191"/>
  <c r="AT989" i="2"/>
  <c r="CD989"/>
  <c r="CF989" s="1"/>
  <c r="BB989"/>
  <c r="BA989" s="1"/>
  <c r="BM989"/>
  <c r="X989"/>
  <c r="BU989"/>
  <c r="AF989"/>
  <c r="AW989"/>
  <c r="BP989"/>
  <c r="B1009"/>
  <c r="CG989"/>
  <c r="AB989"/>
  <c r="BZ989"/>
  <c r="AX989"/>
  <c r="CP989"/>
  <c r="AK989"/>
  <c r="AA989"/>
  <c r="AJ989"/>
  <c r="AP989"/>
  <c r="BG989"/>
  <c r="BQ989"/>
  <c r="BY989"/>
  <c r="DP988"/>
  <c r="Z191" i="3" l="1"/>
  <c r="AA192"/>
  <c r="CE989" i="2"/>
  <c r="CQ989"/>
  <c r="CR989"/>
  <c r="CI989"/>
  <c r="CH989"/>
  <c r="B1010"/>
  <c r="DM988"/>
  <c r="DL988"/>
  <c r="DJ988"/>
  <c r="DI988"/>
  <c r="DG988"/>
  <c r="DF988"/>
  <c r="DD988"/>
  <c r="DC988"/>
  <c r="DA988"/>
  <c r="CZ988"/>
  <c r="CX988"/>
  <c r="CW988"/>
  <c r="CU988"/>
  <c r="CT988"/>
  <c r="CA988"/>
  <c r="CB988" s="1"/>
  <c r="BX988"/>
  <c r="BZ988" s="1"/>
  <c r="BY988" s="1"/>
  <c r="BS988"/>
  <c r="BT988" s="1"/>
  <c r="BO988"/>
  <c r="BP988" s="1"/>
  <c r="BK988"/>
  <c r="BM988" s="1"/>
  <c r="BL988" s="1"/>
  <c r="BE988"/>
  <c r="AZ988"/>
  <c r="CJ988" s="1"/>
  <c r="CL988" s="1"/>
  <c r="CK988" s="1"/>
  <c r="AV988"/>
  <c r="AW988" s="1"/>
  <c r="AR988"/>
  <c r="AT988" s="1"/>
  <c r="AS988" s="1"/>
  <c r="AN988"/>
  <c r="AO988" s="1"/>
  <c r="AI988"/>
  <c r="CG988" s="1"/>
  <c r="AD988"/>
  <c r="Z988"/>
  <c r="AA988" s="1"/>
  <c r="V988"/>
  <c r="X988" s="1"/>
  <c r="W988" s="1"/>
  <c r="R988"/>
  <c r="T988" s="1"/>
  <c r="S988" s="1"/>
  <c r="D988"/>
  <c r="BB988" l="1"/>
  <c r="Z192" i="3"/>
  <c r="AA193"/>
  <c r="BA988" i="2"/>
  <c r="AJ988"/>
  <c r="AK988"/>
  <c r="AB988"/>
  <c r="CH988"/>
  <c r="CI988"/>
  <c r="AE988"/>
  <c r="B1011"/>
  <c r="AP988"/>
  <c r="AX988"/>
  <c r="BG988"/>
  <c r="BQ988"/>
  <c r="AF988"/>
  <c r="BF988"/>
  <c r="BU988"/>
  <c r="CD988"/>
  <c r="CP988"/>
  <c r="CR988" s="1"/>
  <c r="CQ988" s="1"/>
  <c r="DP987"/>
  <c r="DM987"/>
  <c r="DL987"/>
  <c r="DJ987"/>
  <c r="DI987"/>
  <c r="DG987"/>
  <c r="DF987"/>
  <c r="DD987"/>
  <c r="DC987"/>
  <c r="DA987"/>
  <c r="CZ987"/>
  <c r="CX987"/>
  <c r="CW987"/>
  <c r="CU987"/>
  <c r="CT987"/>
  <c r="CA987"/>
  <c r="CC987" s="1"/>
  <c r="CB987" s="1"/>
  <c r="BX987"/>
  <c r="BY987" s="1"/>
  <c r="BS987"/>
  <c r="BT987" s="1"/>
  <c r="BO987"/>
  <c r="BP987" s="1"/>
  <c r="BK987"/>
  <c r="BE987"/>
  <c r="BF987" s="1"/>
  <c r="AZ987"/>
  <c r="BA987" s="1"/>
  <c r="AV987"/>
  <c r="AR987"/>
  <c r="AS987" s="1"/>
  <c r="AN987"/>
  <c r="AO987" s="1"/>
  <c r="AI987"/>
  <c r="CG987" s="1"/>
  <c r="AD987"/>
  <c r="AF987" s="1"/>
  <c r="Z987"/>
  <c r="V987"/>
  <c r="W987" s="1"/>
  <c r="Z193" i="3" l="1"/>
  <c r="AA194"/>
  <c r="AK987" i="2"/>
  <c r="AT987"/>
  <c r="AJ987"/>
  <c r="BB987"/>
  <c r="BQ987"/>
  <c r="AE987"/>
  <c r="X987"/>
  <c r="BG987"/>
  <c r="CH987"/>
  <c r="CI987"/>
  <c r="AB987"/>
  <c r="AA987"/>
  <c r="AW987"/>
  <c r="BZ987"/>
  <c r="CC988"/>
  <c r="CE988"/>
  <c r="CF988"/>
  <c r="B1012"/>
  <c r="BM987"/>
  <c r="BL987" s="1"/>
  <c r="AX987"/>
  <c r="AP987"/>
  <c r="BU987"/>
  <c r="CD987"/>
  <c r="CP987"/>
  <c r="R987"/>
  <c r="S987" s="1"/>
  <c r="D987"/>
  <c r="Z194" i="3" l="1"/>
  <c r="AA195"/>
  <c r="CE987" i="2"/>
  <c r="CF987"/>
  <c r="T987"/>
  <c r="CQ987"/>
  <c r="CR987"/>
  <c r="B1013"/>
  <c r="Z195" i="3" l="1"/>
  <c r="AA196"/>
  <c r="B1014" i="2"/>
  <c r="DP986"/>
  <c r="Z196" i="3" l="1"/>
  <c r="AA197"/>
  <c r="B1015" i="2"/>
  <c r="DM986"/>
  <c r="DL986"/>
  <c r="DJ986"/>
  <c r="DI986"/>
  <c r="DG986"/>
  <c r="DF986"/>
  <c r="DD986"/>
  <c r="DC986"/>
  <c r="DA986"/>
  <c r="CZ986"/>
  <c r="CX986"/>
  <c r="CW986"/>
  <c r="CU986"/>
  <c r="CT986"/>
  <c r="CA986"/>
  <c r="BX986"/>
  <c r="BY986" s="1"/>
  <c r="BS986"/>
  <c r="BO986"/>
  <c r="BP986" s="1"/>
  <c r="BK986"/>
  <c r="BE986"/>
  <c r="BF986" s="1"/>
  <c r="AZ986"/>
  <c r="AV986"/>
  <c r="AW986" s="1"/>
  <c r="AR986"/>
  <c r="AN986"/>
  <c r="AO986" s="1"/>
  <c r="AI986"/>
  <c r="AK986" s="1"/>
  <c r="AJ986" s="1"/>
  <c r="AD986"/>
  <c r="AF986" s="1"/>
  <c r="Z986"/>
  <c r="AA986" s="1"/>
  <c r="V986"/>
  <c r="W986" s="1"/>
  <c r="R986"/>
  <c r="S986" s="1"/>
  <c r="D986"/>
  <c r="Z197" i="3" l="1"/>
  <c r="AA198"/>
  <c r="AX986" i="2"/>
  <c r="BG986"/>
  <c r="AE986"/>
  <c r="BQ986"/>
  <c r="X986"/>
  <c r="AP986"/>
  <c r="BZ986"/>
  <c r="FJ986"/>
  <c r="CP986"/>
  <c r="CD986"/>
  <c r="B1016"/>
  <c r="CC986"/>
  <c r="CG986"/>
  <c r="T986"/>
  <c r="AB986"/>
  <c r="AT986"/>
  <c r="AS986" s="1"/>
  <c r="BB986"/>
  <c r="BA986" s="1"/>
  <c r="BM986"/>
  <c r="BL986" s="1"/>
  <c r="BU986"/>
  <c r="BT986" s="1"/>
  <c r="CB986"/>
  <c r="CJ986"/>
  <c r="DP985"/>
  <c r="Z198" i="3" l="1"/>
  <c r="AA199"/>
  <c r="CH986" i="2"/>
  <c r="CI986"/>
  <c r="B1017"/>
  <c r="CQ986"/>
  <c r="CR986"/>
  <c r="CK986"/>
  <c r="CL986"/>
  <c r="CF986"/>
  <c r="CE986"/>
  <c r="DM985"/>
  <c r="DL985"/>
  <c r="DJ985"/>
  <c r="DI985"/>
  <c r="DG985"/>
  <c r="DF985"/>
  <c r="DD985"/>
  <c r="DC985"/>
  <c r="DA985"/>
  <c r="CZ985"/>
  <c r="CX985"/>
  <c r="CW985"/>
  <c r="CU985"/>
  <c r="CT985"/>
  <c r="CA985"/>
  <c r="CB985" s="1"/>
  <c r="BX985"/>
  <c r="BY985" s="1"/>
  <c r="BS985"/>
  <c r="BU985" s="1"/>
  <c r="BT985" s="1"/>
  <c r="BO985"/>
  <c r="BP985" s="1"/>
  <c r="BK985"/>
  <c r="BM985" s="1"/>
  <c r="BL985" s="1"/>
  <c r="BE985"/>
  <c r="BG985" s="1"/>
  <c r="BF985" s="1"/>
  <c r="AZ985"/>
  <c r="CP985" s="1"/>
  <c r="AV985"/>
  <c r="AX985" s="1"/>
  <c r="AW985" s="1"/>
  <c r="AR985"/>
  <c r="AT985" s="1"/>
  <c r="AS985" s="1"/>
  <c r="AN985"/>
  <c r="AI985"/>
  <c r="CG985" s="1"/>
  <c r="AD985"/>
  <c r="Z985"/>
  <c r="AA985" s="1"/>
  <c r="V985"/>
  <c r="R985"/>
  <c r="S985" s="1"/>
  <c r="D985"/>
  <c r="Z199" i="3" l="1"/>
  <c r="AA200"/>
  <c r="AK985" i="2"/>
  <c r="AJ985"/>
  <c r="T985"/>
  <c r="AB985"/>
  <c r="BB985"/>
  <c r="BA985" s="1"/>
  <c r="CR985"/>
  <c r="CQ985"/>
  <c r="CH985"/>
  <c r="CI985"/>
  <c r="W985"/>
  <c r="AE985"/>
  <c r="CJ985"/>
  <c r="BZ985"/>
  <c r="FJ985"/>
  <c r="AP985"/>
  <c r="BQ985"/>
  <c r="CD985"/>
  <c r="B1018"/>
  <c r="X985"/>
  <c r="AF985"/>
  <c r="AO985"/>
  <c r="CC985"/>
  <c r="DP984"/>
  <c r="Z200" i="3" l="1"/>
  <c r="AA201"/>
  <c r="CE985" i="2"/>
  <c r="CF985"/>
  <c r="B1019"/>
  <c r="CK985"/>
  <c r="CL985"/>
  <c r="DM984"/>
  <c r="DL984"/>
  <c r="DJ984"/>
  <c r="DI984"/>
  <c r="DG984"/>
  <c r="DF984"/>
  <c r="DD984"/>
  <c r="DC984"/>
  <c r="DA984"/>
  <c r="CZ984"/>
  <c r="CX984"/>
  <c r="CW984"/>
  <c r="CU984"/>
  <c r="CT984"/>
  <c r="CA984"/>
  <c r="CB984" s="1"/>
  <c r="BX984"/>
  <c r="BY984" s="1"/>
  <c r="BS984"/>
  <c r="BT984" s="1"/>
  <c r="BO984"/>
  <c r="BQ984" s="1"/>
  <c r="BK984"/>
  <c r="BL984" s="1"/>
  <c r="BE984"/>
  <c r="AZ984"/>
  <c r="CP984" s="1"/>
  <c r="AV984"/>
  <c r="AW984" s="1"/>
  <c r="AR984"/>
  <c r="AN984"/>
  <c r="AO984" s="1"/>
  <c r="AI984"/>
  <c r="CG984" s="1"/>
  <c r="AD984"/>
  <c r="Z984"/>
  <c r="AA984" s="1"/>
  <c r="V984"/>
  <c r="R984"/>
  <c r="S984" s="1"/>
  <c r="D984"/>
  <c r="AK984" l="1"/>
  <c r="AJ984" s="1"/>
  <c r="Z201" i="3"/>
  <c r="AA202"/>
  <c r="AB984" i="2"/>
  <c r="AP984"/>
  <c r="BA984"/>
  <c r="T984"/>
  <c r="AT984"/>
  <c r="AS984" s="1"/>
  <c r="CH984"/>
  <c r="CI984"/>
  <c r="CR984"/>
  <c r="CQ984"/>
  <c r="X984"/>
  <c r="W984" s="1"/>
  <c r="AE984"/>
  <c r="BB984"/>
  <c r="BM984"/>
  <c r="CJ984"/>
  <c r="BZ984"/>
  <c r="FJ984"/>
  <c r="AX984"/>
  <c r="CD984"/>
  <c r="B1020"/>
  <c r="AF984"/>
  <c r="BG984"/>
  <c r="BF984" s="1"/>
  <c r="BP984"/>
  <c r="BU984"/>
  <c r="CC984"/>
  <c r="DP983"/>
  <c r="DM983"/>
  <c r="DL983"/>
  <c r="DJ983"/>
  <c r="DI983"/>
  <c r="DG983"/>
  <c r="DF983"/>
  <c r="DD983"/>
  <c r="DC983"/>
  <c r="DA983"/>
  <c r="CZ983"/>
  <c r="CX983"/>
  <c r="CW983"/>
  <c r="CU983"/>
  <c r="CT983"/>
  <c r="CA983"/>
  <c r="CB983" s="1"/>
  <c r="BX983"/>
  <c r="BY983" s="1"/>
  <c r="BS983"/>
  <c r="BT983" s="1"/>
  <c r="BO983"/>
  <c r="BP983" s="1"/>
  <c r="BK983"/>
  <c r="BE983"/>
  <c r="BF983" s="1"/>
  <c r="AZ983"/>
  <c r="BB983" s="1"/>
  <c r="AV983"/>
  <c r="AW983" s="1"/>
  <c r="AR983"/>
  <c r="AS983" s="1"/>
  <c r="AN983"/>
  <c r="AP983" s="1"/>
  <c r="AO983" s="1"/>
  <c r="AI983"/>
  <c r="CG983" s="1"/>
  <c r="AD983"/>
  <c r="AF983" s="1"/>
  <c r="Z983"/>
  <c r="AB983" s="1"/>
  <c r="AA983" s="1"/>
  <c r="V983"/>
  <c r="R983"/>
  <c r="S983" s="1"/>
  <c r="D983"/>
  <c r="Z202" i="3" l="1"/>
  <c r="AA203"/>
  <c r="BG983" i="2"/>
  <c r="BA983"/>
  <c r="BL983"/>
  <c r="T983"/>
  <c r="CP983"/>
  <c r="CR983" s="1"/>
  <c r="CD983"/>
  <c r="CF983" s="1"/>
  <c r="BQ983"/>
  <c r="CJ983"/>
  <c r="CK983" s="1"/>
  <c r="AT983"/>
  <c r="CH983"/>
  <c r="CI983"/>
  <c r="BZ983"/>
  <c r="FJ983"/>
  <c r="CE984"/>
  <c r="CF984"/>
  <c r="X983"/>
  <c r="AE983"/>
  <c r="AK983"/>
  <c r="AX983"/>
  <c r="CL983"/>
  <c r="B1021"/>
  <c r="CK984"/>
  <c r="CL984"/>
  <c r="W983"/>
  <c r="AJ983"/>
  <c r="BM983"/>
  <c r="BU983"/>
  <c r="CC983"/>
  <c r="CQ983" l="1"/>
  <c r="Z203" i="3"/>
  <c r="AA204"/>
  <c r="CE983" i="2"/>
  <c r="B1022"/>
  <c r="DP982"/>
  <c r="Z204" i="3" l="1"/>
  <c r="AA205"/>
  <c r="B1023" i="2"/>
  <c r="DM982"/>
  <c r="DL982"/>
  <c r="DJ982"/>
  <c r="DI982"/>
  <c r="DG982"/>
  <c r="DF982"/>
  <c r="DD982"/>
  <c r="DC982"/>
  <c r="DA982"/>
  <c r="CZ982"/>
  <c r="CX982"/>
  <c r="CW982"/>
  <c r="CU982"/>
  <c r="CT982"/>
  <c r="CA982"/>
  <c r="BX982"/>
  <c r="BY982" s="1"/>
  <c r="BS982"/>
  <c r="BU982" s="1"/>
  <c r="BT982" s="1"/>
  <c r="BO982"/>
  <c r="BQ982" s="1"/>
  <c r="BP982" s="1"/>
  <c r="BK982"/>
  <c r="BE982"/>
  <c r="BF982" s="1"/>
  <c r="AZ982"/>
  <c r="AV982"/>
  <c r="AW982" s="1"/>
  <c r="AR982"/>
  <c r="AS982" s="1"/>
  <c r="AN982"/>
  <c r="AP982" s="1"/>
  <c r="AO982" s="1"/>
  <c r="AI982"/>
  <c r="CG982" s="1"/>
  <c r="AD982"/>
  <c r="AF982" s="1"/>
  <c r="Z982"/>
  <c r="AB982" s="1"/>
  <c r="AA982" s="1"/>
  <c r="V982"/>
  <c r="R982"/>
  <c r="S982" s="1"/>
  <c r="D982"/>
  <c r="Z205" i="3" l="1"/>
  <c r="AA206"/>
  <c r="AK982" i="2"/>
  <c r="BG982"/>
  <c r="T982"/>
  <c r="AX982"/>
  <c r="AJ982"/>
  <c r="CH982"/>
  <c r="CI982"/>
  <c r="BZ982"/>
  <c r="FJ982"/>
  <c r="W982"/>
  <c r="AE982"/>
  <c r="BA982"/>
  <c r="CP982"/>
  <c r="B1024"/>
  <c r="CD982"/>
  <c r="BM982"/>
  <c r="CC982"/>
  <c r="X982"/>
  <c r="AT982"/>
  <c r="BB982"/>
  <c r="BL982"/>
  <c r="CB982"/>
  <c r="CJ982"/>
  <c r="DP981"/>
  <c r="Z206" i="3" l="1"/>
  <c r="AA207"/>
  <c r="CQ982" i="2"/>
  <c r="CR982"/>
  <c r="B1025"/>
  <c r="CK982"/>
  <c r="CL982"/>
  <c r="CF982"/>
  <c r="CE982"/>
  <c r="DM981"/>
  <c r="DL981"/>
  <c r="DJ981"/>
  <c r="DI981"/>
  <c r="DG981"/>
  <c r="DF981"/>
  <c r="DD981"/>
  <c r="DC981"/>
  <c r="DA981"/>
  <c r="CZ981"/>
  <c r="CX981"/>
  <c r="CW981"/>
  <c r="CU981"/>
  <c r="CT981"/>
  <c r="CA981"/>
  <c r="CB981" s="1"/>
  <c r="BX981"/>
  <c r="BS981"/>
  <c r="BT981" s="1"/>
  <c r="BO981"/>
  <c r="BK981"/>
  <c r="BL981" s="1"/>
  <c r="BE981"/>
  <c r="BF981" s="1"/>
  <c r="AZ981"/>
  <c r="AV981"/>
  <c r="AW981" s="1"/>
  <c r="AR981"/>
  <c r="AN981"/>
  <c r="AO981" s="1"/>
  <c r="AI981"/>
  <c r="AK981" s="1"/>
  <c r="AD981"/>
  <c r="Z981"/>
  <c r="AA981" s="1"/>
  <c r="V981"/>
  <c r="W981" s="1"/>
  <c r="R981"/>
  <c r="S981" s="1"/>
  <c r="D981"/>
  <c r="Z207" i="3" l="1"/>
  <c r="AA208"/>
  <c r="CC981" i="2"/>
  <c r="BU981"/>
  <c r="AB981"/>
  <c r="AP981"/>
  <c r="T981"/>
  <c r="AX981"/>
  <c r="BM981"/>
  <c r="BP981"/>
  <c r="BY981"/>
  <c r="AJ981"/>
  <c r="CD981"/>
  <c r="CG981"/>
  <c r="AF981"/>
  <c r="AT981"/>
  <c r="BB981"/>
  <c r="CJ981"/>
  <c r="BZ981"/>
  <c r="FJ981"/>
  <c r="B1026"/>
  <c r="X981"/>
  <c r="AE981"/>
  <c r="AS981"/>
  <c r="BA981"/>
  <c r="BG981"/>
  <c r="BQ981"/>
  <c r="CP981"/>
  <c r="DP980"/>
  <c r="Z208" i="3" l="1"/>
  <c r="AA209"/>
  <c r="CE981" i="2"/>
  <c r="CF981"/>
  <c r="B1027"/>
  <c r="CK981"/>
  <c r="CL981"/>
  <c r="CI981"/>
  <c r="CH981"/>
  <c r="CQ981"/>
  <c r="CR981"/>
  <c r="DM980"/>
  <c r="DL980"/>
  <c r="DJ980"/>
  <c r="DI980"/>
  <c r="DG980"/>
  <c r="DF980"/>
  <c r="DD980"/>
  <c r="DC980"/>
  <c r="DA980"/>
  <c r="CZ980"/>
  <c r="CX980"/>
  <c r="CW980"/>
  <c r="CU980"/>
  <c r="CT980"/>
  <c r="Z209" i="3" l="1"/>
  <c r="AA210"/>
  <c r="B1028" i="2"/>
  <c r="CA980"/>
  <c r="CB980" s="1"/>
  <c r="BX980"/>
  <c r="BS980"/>
  <c r="BO980"/>
  <c r="BP980" s="1"/>
  <c r="BK980"/>
  <c r="BM980" s="1"/>
  <c r="BL980" s="1"/>
  <c r="BE980"/>
  <c r="BG980" s="1"/>
  <c r="BF980" s="1"/>
  <c r="AZ980"/>
  <c r="BA980" s="1"/>
  <c r="AV980"/>
  <c r="AW980" s="1"/>
  <c r="AR980"/>
  <c r="AT980" s="1"/>
  <c r="AS980" s="1"/>
  <c r="AN980"/>
  <c r="AO980" s="1"/>
  <c r="AI980"/>
  <c r="CG980" s="1"/>
  <c r="AD980"/>
  <c r="Z980"/>
  <c r="AA980" s="1"/>
  <c r="V980"/>
  <c r="X980" s="1"/>
  <c r="W980" s="1"/>
  <c r="R980"/>
  <c r="T980" s="1"/>
  <c r="S980" s="1"/>
  <c r="D980"/>
  <c r="Z210" i="3" l="1"/>
  <c r="AA211"/>
  <c r="BQ980" i="2"/>
  <c r="AK980"/>
  <c r="AB980"/>
  <c r="BT980"/>
  <c r="BB980"/>
  <c r="AF980"/>
  <c r="AE980" s="1"/>
  <c r="CI980"/>
  <c r="CH980"/>
  <c r="BU980"/>
  <c r="CD980"/>
  <c r="B1029"/>
  <c r="FJ980"/>
  <c r="AX980"/>
  <c r="CJ980"/>
  <c r="CP980"/>
  <c r="AJ980"/>
  <c r="AP980"/>
  <c r="BZ980"/>
  <c r="BY980" s="1"/>
  <c r="DP979"/>
  <c r="Z211" i="3" l="1"/>
  <c r="AA212"/>
  <c r="CK980" i="2"/>
  <c r="CL980"/>
  <c r="B1030"/>
  <c r="CQ980"/>
  <c r="CR980"/>
  <c r="CC980"/>
  <c r="CF980"/>
  <c r="CE980"/>
  <c r="DM979"/>
  <c r="DL979"/>
  <c r="DJ979"/>
  <c r="DI979"/>
  <c r="DG979"/>
  <c r="DF979"/>
  <c r="DD979"/>
  <c r="DC979"/>
  <c r="DA979"/>
  <c r="CZ979"/>
  <c r="CX979"/>
  <c r="CW979"/>
  <c r="CU979"/>
  <c r="CT979"/>
  <c r="CA979"/>
  <c r="CB979" s="1"/>
  <c r="BX979"/>
  <c r="BY979" s="1"/>
  <c r="BS979"/>
  <c r="BU979" s="1"/>
  <c r="BT979" s="1"/>
  <c r="BO979"/>
  <c r="BK979"/>
  <c r="BL979" s="1"/>
  <c r="BE979"/>
  <c r="BG979" s="1"/>
  <c r="BF979" s="1"/>
  <c r="AZ979"/>
  <c r="BB979" s="1"/>
  <c r="AV979"/>
  <c r="AW979" s="1"/>
  <c r="AR979"/>
  <c r="AS979" s="1"/>
  <c r="AN979"/>
  <c r="AP979" s="1"/>
  <c r="AO979" s="1"/>
  <c r="AI979"/>
  <c r="AJ979" s="1"/>
  <c r="AD979"/>
  <c r="AF979" s="1"/>
  <c r="Z979"/>
  <c r="AB979" s="1"/>
  <c r="AA979" s="1"/>
  <c r="V979"/>
  <c r="X979" s="1"/>
  <c r="R979"/>
  <c r="S979" s="1"/>
  <c r="D979"/>
  <c r="DP978"/>
  <c r="BM979" l="1"/>
  <c r="Z212" i="3"/>
  <c r="AA213"/>
  <c r="AE979" i="2"/>
  <c r="AK979"/>
  <c r="CC979"/>
  <c r="AT979"/>
  <c r="B1031"/>
  <c r="T979"/>
  <c r="AX979"/>
  <c r="BP979"/>
  <c r="CD979"/>
  <c r="CG979"/>
  <c r="CJ979"/>
  <c r="BZ979"/>
  <c r="FJ979"/>
  <c r="W979"/>
  <c r="BA979"/>
  <c r="BQ979"/>
  <c r="CP979"/>
  <c r="CQ979" s="1"/>
  <c r="DM978"/>
  <c r="DL978"/>
  <c r="DJ978"/>
  <c r="DI978"/>
  <c r="DG978"/>
  <c r="DF978"/>
  <c r="DD978"/>
  <c r="DC978"/>
  <c r="DA978"/>
  <c r="CZ978"/>
  <c r="CX978"/>
  <c r="CW978"/>
  <c r="CU978"/>
  <c r="CT978"/>
  <c r="CA978"/>
  <c r="CB978" s="1"/>
  <c r="BX978"/>
  <c r="BZ978" s="1"/>
  <c r="BY978" s="1"/>
  <c r="BS978"/>
  <c r="BT978" s="1"/>
  <c r="BO978"/>
  <c r="BP978" s="1"/>
  <c r="BK978"/>
  <c r="BL978" s="1"/>
  <c r="BE978"/>
  <c r="BF978" s="1"/>
  <c r="AZ978"/>
  <c r="AV978"/>
  <c r="AX978" s="1"/>
  <c r="AW978" s="1"/>
  <c r="AR978"/>
  <c r="AS978" s="1"/>
  <c r="AN978"/>
  <c r="AO978" s="1"/>
  <c r="AI978"/>
  <c r="CG978" s="1"/>
  <c r="AD978"/>
  <c r="AE978" s="1"/>
  <c r="Z978"/>
  <c r="AA978" s="1"/>
  <c r="V978"/>
  <c r="X978" s="1"/>
  <c r="W978" s="1"/>
  <c r="R978"/>
  <c r="S978" s="1"/>
  <c r="Z213" i="3" l="1"/>
  <c r="AA214"/>
  <c r="BA978" i="2"/>
  <c r="CD978"/>
  <c r="CF978" s="1"/>
  <c r="AT978"/>
  <c r="AF978"/>
  <c r="BG978"/>
  <c r="BQ978"/>
  <c r="CH978"/>
  <c r="CI978"/>
  <c r="BB978"/>
  <c r="CJ978"/>
  <c r="CR979"/>
  <c r="FJ978"/>
  <c r="CK979"/>
  <c r="CL979"/>
  <c r="B1032"/>
  <c r="CP978"/>
  <c r="CR978" s="1"/>
  <c r="CQ978" s="1"/>
  <c r="CE979"/>
  <c r="CF979"/>
  <c r="AK978"/>
  <c r="CI979"/>
  <c r="CH979"/>
  <c r="T978"/>
  <c r="AB978"/>
  <c r="AJ978"/>
  <c r="AP978"/>
  <c r="BM978"/>
  <c r="BU978"/>
  <c r="CC978"/>
  <c r="D978"/>
  <c r="DP977"/>
  <c r="Z214" i="3" l="1"/>
  <c r="AA215"/>
  <c r="CE978" i="2"/>
  <c r="B1033"/>
  <c r="CK978"/>
  <c r="CL978"/>
  <c r="DM977"/>
  <c r="DL977"/>
  <c r="DJ977"/>
  <c r="DI977"/>
  <c r="DG977"/>
  <c r="DF977"/>
  <c r="DD977"/>
  <c r="DC977"/>
  <c r="DA977"/>
  <c r="CZ977"/>
  <c r="CX977"/>
  <c r="CW977"/>
  <c r="CU977"/>
  <c r="CT977"/>
  <c r="CA977"/>
  <c r="CB977" s="1"/>
  <c r="BX977"/>
  <c r="BS977"/>
  <c r="BT977" s="1"/>
  <c r="BO977"/>
  <c r="BK977"/>
  <c r="BL977" s="1"/>
  <c r="BE977"/>
  <c r="AZ977"/>
  <c r="BA977" s="1"/>
  <c r="AV977"/>
  <c r="AR977"/>
  <c r="AS977" s="1"/>
  <c r="AN977"/>
  <c r="AI977"/>
  <c r="AJ977" s="1"/>
  <c r="AD977"/>
  <c r="Z977"/>
  <c r="AA977" s="1"/>
  <c r="V977"/>
  <c r="W977" s="1"/>
  <c r="R977"/>
  <c r="S977" s="1"/>
  <c r="D977"/>
  <c r="DP976"/>
  <c r="AK977" l="1"/>
  <c r="BB977"/>
  <c r="BU977"/>
  <c r="Z215" i="3"/>
  <c r="AA216"/>
  <c r="CD977" i="2"/>
  <c r="CE977" s="1"/>
  <c r="AE977"/>
  <c r="X977"/>
  <c r="AF977"/>
  <c r="AT977"/>
  <c r="BM977"/>
  <c r="CC977"/>
  <c r="AO977"/>
  <c r="AW977"/>
  <c r="BF977"/>
  <c r="BP977"/>
  <c r="BY977"/>
  <c r="B1034"/>
  <c r="CG977"/>
  <c r="CH977" s="1"/>
  <c r="CP977"/>
  <c r="CR977" s="1"/>
  <c r="AB977"/>
  <c r="BZ977"/>
  <c r="FJ977"/>
  <c r="T977"/>
  <c r="AP977"/>
  <c r="AX977"/>
  <c r="BG977"/>
  <c r="BQ977"/>
  <c r="CJ977"/>
  <c r="DM976"/>
  <c r="DL976"/>
  <c r="DJ976"/>
  <c r="DI976"/>
  <c r="DG976"/>
  <c r="DF976"/>
  <c r="DD976"/>
  <c r="DC976"/>
  <c r="DA976"/>
  <c r="CZ976"/>
  <c r="CX976"/>
  <c r="CW976"/>
  <c r="CU976"/>
  <c r="CT976"/>
  <c r="CA976"/>
  <c r="CC976" s="1"/>
  <c r="BX976"/>
  <c r="BS976"/>
  <c r="BT976" s="1"/>
  <c r="BO976"/>
  <c r="BP976" s="1"/>
  <c r="BK976"/>
  <c r="BM976" s="1"/>
  <c r="BL976" s="1"/>
  <c r="BE976"/>
  <c r="BG976" s="1"/>
  <c r="BF976" s="1"/>
  <c r="AZ976"/>
  <c r="CJ976" s="1"/>
  <c r="AV976"/>
  <c r="AW976" s="1"/>
  <c r="AR976"/>
  <c r="AT976" s="1"/>
  <c r="AS976" s="1"/>
  <c r="AN976"/>
  <c r="AO976" s="1"/>
  <c r="AI976"/>
  <c r="CG976" s="1"/>
  <c r="AD976"/>
  <c r="Z976"/>
  <c r="AA976" s="1"/>
  <c r="V976"/>
  <c r="X976" s="1"/>
  <c r="W976" s="1"/>
  <c r="R976"/>
  <c r="T976" s="1"/>
  <c r="S976" s="1"/>
  <c r="D976"/>
  <c r="DP975"/>
  <c r="Z216" i="3" l="1"/>
  <c r="AA217"/>
  <c r="AB976" i="2"/>
  <c r="CF977"/>
  <c r="BB976"/>
  <c r="BA976" s="1"/>
  <c r="CB976"/>
  <c r="BU976"/>
  <c r="AK976"/>
  <c r="AJ976" s="1"/>
  <c r="CK976"/>
  <c r="CL976"/>
  <c r="CI976"/>
  <c r="CH976"/>
  <c r="B1035"/>
  <c r="AF976"/>
  <c r="AE976" s="1"/>
  <c r="BZ976"/>
  <c r="BY976" s="1"/>
  <c r="CD976"/>
  <c r="CI977"/>
  <c r="CK977"/>
  <c r="CL977"/>
  <c r="CQ977"/>
  <c r="AP976"/>
  <c r="AX976"/>
  <c r="BQ976"/>
  <c r="FJ976"/>
  <c r="CP976"/>
  <c r="CQ976" s="1"/>
  <c r="DM975"/>
  <c r="DL975"/>
  <c r="DJ975"/>
  <c r="DI975"/>
  <c r="DG975"/>
  <c r="DF975"/>
  <c r="DD975"/>
  <c r="DC975"/>
  <c r="DA975"/>
  <c r="CZ975"/>
  <c r="CX975"/>
  <c r="CW975"/>
  <c r="CU975"/>
  <c r="CT975"/>
  <c r="CA975"/>
  <c r="CB975" s="1"/>
  <c r="BX975"/>
  <c r="BY975" s="1"/>
  <c r="BS975"/>
  <c r="BU975" s="1"/>
  <c r="BT975" s="1"/>
  <c r="BO975"/>
  <c r="BK975"/>
  <c r="BL975" s="1"/>
  <c r="BE975"/>
  <c r="BF975" s="1"/>
  <c r="AZ975"/>
  <c r="CP975" s="1"/>
  <c r="AV975"/>
  <c r="AR975"/>
  <c r="AS975" s="1"/>
  <c r="AN975"/>
  <c r="AP975" s="1"/>
  <c r="AO975" s="1"/>
  <c r="AI975"/>
  <c r="CG975" s="1"/>
  <c r="CH975" s="1"/>
  <c r="Z217" i="3" l="1"/>
  <c r="AA218"/>
  <c r="AT975" i="2"/>
  <c r="BM975"/>
  <c r="CC975"/>
  <c r="CQ975"/>
  <c r="AW975"/>
  <c r="BQ975"/>
  <c r="BP975" s="1"/>
  <c r="CJ975"/>
  <c r="CR975"/>
  <c r="B1036"/>
  <c r="CR976"/>
  <c r="CE976"/>
  <c r="CF976"/>
  <c r="AK975"/>
  <c r="AJ975" s="1"/>
  <c r="BB975"/>
  <c r="BA975" s="1"/>
  <c r="BZ975"/>
  <c r="FJ975"/>
  <c r="AX975"/>
  <c r="BG975"/>
  <c r="AD975"/>
  <c r="AF975" s="1"/>
  <c r="Z975"/>
  <c r="V975"/>
  <c r="W975" s="1"/>
  <c r="R975"/>
  <c r="T975" s="1"/>
  <c r="S975" s="1"/>
  <c r="D975"/>
  <c r="Z218" i="3" l="1"/>
  <c r="AA219"/>
  <c r="X975" i="2"/>
  <c r="AB975"/>
  <c r="AA975" s="1"/>
  <c r="B1037"/>
  <c r="CI975"/>
  <c r="CK975"/>
  <c r="CL975"/>
  <c r="AE975"/>
  <c r="DP974"/>
  <c r="Z219" i="3" l="1"/>
  <c r="AA220"/>
  <c r="B1038" i="2"/>
  <c r="DM974"/>
  <c r="DL974"/>
  <c r="DJ974"/>
  <c r="DI974"/>
  <c r="DG974"/>
  <c r="DF974"/>
  <c r="DD974"/>
  <c r="DC974"/>
  <c r="DA974"/>
  <c r="CZ974"/>
  <c r="CX974"/>
  <c r="CW974"/>
  <c r="CU974"/>
  <c r="CT974"/>
  <c r="CA974"/>
  <c r="CC974" s="1"/>
  <c r="BX974"/>
  <c r="BS974"/>
  <c r="BT974" s="1"/>
  <c r="BO974"/>
  <c r="BK974"/>
  <c r="BL974" s="1"/>
  <c r="BE974"/>
  <c r="AZ974"/>
  <c r="CP974" s="1"/>
  <c r="CQ974" s="1"/>
  <c r="AV974"/>
  <c r="AR974"/>
  <c r="AS974" s="1"/>
  <c r="AN974"/>
  <c r="AI974"/>
  <c r="CG974" s="1"/>
  <c r="AD974"/>
  <c r="Z974"/>
  <c r="AB974" s="1"/>
  <c r="AA974" s="1"/>
  <c r="V974"/>
  <c r="R974"/>
  <c r="S974" s="1"/>
  <c r="D974"/>
  <c r="Z220" i="3" l="1"/>
  <c r="AA221"/>
  <c r="T974" i="2"/>
  <c r="CD974"/>
  <c r="CE974" s="1"/>
  <c r="BB974"/>
  <c r="BA974"/>
  <c r="BM974"/>
  <c r="CB974"/>
  <c r="AK974"/>
  <c r="BU974"/>
  <c r="AJ974"/>
  <c r="AT974"/>
  <c r="CH974"/>
  <c r="CI974"/>
  <c r="B1039"/>
  <c r="CJ974"/>
  <c r="CL974" s="1"/>
  <c r="CK974" s="1"/>
  <c r="CR974"/>
  <c r="X974"/>
  <c r="BG974"/>
  <c r="FJ974"/>
  <c r="W974"/>
  <c r="AF974"/>
  <c r="AE974" s="1"/>
  <c r="AP974"/>
  <c r="AO974" s="1"/>
  <c r="AX974"/>
  <c r="AW974" s="1"/>
  <c r="BF974"/>
  <c r="BQ974"/>
  <c r="BP974" s="1"/>
  <c r="BZ974"/>
  <c r="BY974" s="1"/>
  <c r="DP973"/>
  <c r="CF974" l="1"/>
  <c r="Z221" i="3"/>
  <c r="AA222"/>
  <c r="B1040" i="2"/>
  <c r="Z222" i="3" l="1"/>
  <c r="AA223"/>
  <c r="B1041" i="2"/>
  <c r="DM973"/>
  <c r="DL973"/>
  <c r="DJ973"/>
  <c r="DI973"/>
  <c r="DG973"/>
  <c r="DF973"/>
  <c r="DD973"/>
  <c r="DC973"/>
  <c r="DA973"/>
  <c r="CZ973"/>
  <c r="CX973"/>
  <c r="CW973"/>
  <c r="CU973"/>
  <c r="CT973"/>
  <c r="CA973"/>
  <c r="BX973"/>
  <c r="BY973" s="1"/>
  <c r="BS973"/>
  <c r="BO973"/>
  <c r="BP973" s="1"/>
  <c r="BK973"/>
  <c r="BE973"/>
  <c r="BF973" s="1"/>
  <c r="AZ973"/>
  <c r="AV973"/>
  <c r="AW973" s="1"/>
  <c r="AR973"/>
  <c r="AN973"/>
  <c r="AO973" s="1"/>
  <c r="AI973"/>
  <c r="AJ973" s="1"/>
  <c r="AD973"/>
  <c r="Z973"/>
  <c r="AA973" s="1"/>
  <c r="V973"/>
  <c r="W973" s="1"/>
  <c r="R973"/>
  <c r="S973" s="1"/>
  <c r="D973"/>
  <c r="DP972"/>
  <c r="Z223" i="3" l="1"/>
  <c r="AA224"/>
  <c r="CD973" i="2"/>
  <c r="CF973" s="1"/>
  <c r="BG973"/>
  <c r="AE973"/>
  <c r="BQ973"/>
  <c r="X973"/>
  <c r="AF973"/>
  <c r="AP973"/>
  <c r="AX973"/>
  <c r="BZ973"/>
  <c r="FJ973"/>
  <c r="CJ973"/>
  <c r="B1042"/>
  <c r="AT973"/>
  <c r="BB973"/>
  <c r="BM973"/>
  <c r="BU973"/>
  <c r="CC973"/>
  <c r="CG973"/>
  <c r="CH973" s="1"/>
  <c r="CP973"/>
  <c r="AK973"/>
  <c r="T973"/>
  <c r="AB973"/>
  <c r="AS973"/>
  <c r="BA973"/>
  <c r="BL973"/>
  <c r="BT973"/>
  <c r="CB973"/>
  <c r="DM972"/>
  <c r="DL972"/>
  <c r="DJ972"/>
  <c r="DI972"/>
  <c r="DG972"/>
  <c r="DF972"/>
  <c r="DD972"/>
  <c r="DC972"/>
  <c r="DA972"/>
  <c r="CZ972"/>
  <c r="CX972"/>
  <c r="CW972"/>
  <c r="CU972"/>
  <c r="CT972"/>
  <c r="Z224" i="3" l="1"/>
  <c r="AA225"/>
  <c r="CE973" i="2"/>
  <c r="CI973"/>
  <c r="CK973"/>
  <c r="B1043"/>
  <c r="CL973"/>
  <c r="CR973"/>
  <c r="CQ973" s="1"/>
  <c r="CA972"/>
  <c r="CB972" s="1"/>
  <c r="BX972"/>
  <c r="BY972" s="1"/>
  <c r="BS972"/>
  <c r="BT972" s="1"/>
  <c r="BO972"/>
  <c r="BQ972" s="1"/>
  <c r="BP972" s="1"/>
  <c r="BK972"/>
  <c r="BE972"/>
  <c r="BF972" s="1"/>
  <c r="AZ972"/>
  <c r="CJ972" s="1"/>
  <c r="AV972"/>
  <c r="AR972"/>
  <c r="AS972" s="1"/>
  <c r="AN972"/>
  <c r="AI972"/>
  <c r="CG972" s="1"/>
  <c r="CH972" s="1"/>
  <c r="BG972" l="1"/>
  <c r="Z225" i="3"/>
  <c r="AA226"/>
  <c r="BB972" i="2"/>
  <c r="BA972"/>
  <c r="AK972"/>
  <c r="AJ972"/>
  <c r="AT972"/>
  <c r="CI972"/>
  <c r="CL972"/>
  <c r="CK972"/>
  <c r="BL972"/>
  <c r="BZ972"/>
  <c r="FJ972"/>
  <c r="AP972"/>
  <c r="AX972"/>
  <c r="CP972"/>
  <c r="B1044"/>
  <c r="AO972"/>
  <c r="AW972"/>
  <c r="BM972"/>
  <c r="BU972"/>
  <c r="CC972"/>
  <c r="AD972"/>
  <c r="AF972" s="1"/>
  <c r="Z972"/>
  <c r="AA972" s="1"/>
  <c r="V972"/>
  <c r="W972" s="1"/>
  <c r="R972"/>
  <c r="T972" s="1"/>
  <c r="S972" s="1"/>
  <c r="Z226" i="3" l="1"/>
  <c r="AA227"/>
  <c r="X972" i="2"/>
  <c r="B1045"/>
  <c r="CR972"/>
  <c r="CQ972"/>
  <c r="AB972"/>
  <c r="AE972"/>
  <c r="CD972"/>
  <c r="CF972" s="1"/>
  <c r="CE972" s="1"/>
  <c r="D972"/>
  <c r="DP971"/>
  <c r="Z227" i="3" l="1"/>
  <c r="Z228" s="1"/>
  <c r="Z229" s="1"/>
  <c r="Z230" s="1"/>
  <c r="Z231" s="1"/>
  <c r="Z232" s="1"/>
  <c r="Z233" s="1"/>
  <c r="Z234" s="1"/>
  <c r="Z235" s="1"/>
  <c r="Z236" s="1"/>
  <c r="Z237" s="1"/>
  <c r="Z238" s="1"/>
  <c r="Z239" s="1"/>
  <c r="Z240" s="1"/>
  <c r="Z241" s="1"/>
  <c r="Z242" s="1"/>
  <c r="Z243" s="1"/>
  <c r="Z244" s="1"/>
  <c r="Z245" s="1"/>
  <c r="Z246" s="1"/>
  <c r="Z247" s="1"/>
  <c r="Z248" s="1"/>
  <c r="Z249" s="1"/>
  <c r="Z250" s="1"/>
  <c r="Z251" s="1"/>
  <c r="Z252" s="1"/>
  <c r="Z253" s="1"/>
  <c r="Z254" s="1"/>
  <c r="Z255" s="1"/>
  <c r="Z256" s="1"/>
  <c r="Z257" s="1"/>
  <c r="Z258" s="1"/>
  <c r="Z259" s="1"/>
  <c r="Z260" s="1"/>
  <c r="Z261" s="1"/>
  <c r="Z262" s="1"/>
  <c r="Z263" s="1"/>
  <c r="Z264" s="1"/>
  <c r="Z265" s="1"/>
  <c r="Z266" s="1"/>
  <c r="Z267" s="1"/>
  <c r="Z268" s="1"/>
  <c r="Z269" s="1"/>
  <c r="Z270" s="1"/>
  <c r="Z271" s="1"/>
  <c r="Z272" s="1"/>
  <c r="AA228"/>
  <c r="AA229" s="1"/>
  <c r="AA230" s="1"/>
  <c r="AA231" s="1"/>
  <c r="AA232" s="1"/>
  <c r="AA233" s="1"/>
  <c r="AA234" s="1"/>
  <c r="AA235" s="1"/>
  <c r="AA236" s="1"/>
  <c r="AA237" s="1"/>
  <c r="AA238" s="1"/>
  <c r="AA239" s="1"/>
  <c r="AA240" s="1"/>
  <c r="AA241" s="1"/>
  <c r="AA242" s="1"/>
  <c r="AA243" s="1"/>
  <c r="AA244" s="1"/>
  <c r="AA245" s="1"/>
  <c r="AA246" s="1"/>
  <c r="AA247" s="1"/>
  <c r="AA248" s="1"/>
  <c r="AA249" s="1"/>
  <c r="AA250" s="1"/>
  <c r="AA251" s="1"/>
  <c r="AA252" s="1"/>
  <c r="AA253" s="1"/>
  <c r="AA254" s="1"/>
  <c r="AA255" s="1"/>
  <c r="AA256" s="1"/>
  <c r="AA257" s="1"/>
  <c r="AA258" s="1"/>
  <c r="AA259" s="1"/>
  <c r="AA260" s="1"/>
  <c r="AA261" s="1"/>
  <c r="AA262" s="1"/>
  <c r="AA263" s="1"/>
  <c r="AA264" s="1"/>
  <c r="AA265" s="1"/>
  <c r="AA266" s="1"/>
  <c r="AA267" s="1"/>
  <c r="AA268" s="1"/>
  <c r="AA269" s="1"/>
  <c r="AA270" s="1"/>
  <c r="AA271" s="1"/>
  <c r="AA272" s="1"/>
  <c r="AA273" s="1"/>
  <c r="AA274" s="1"/>
  <c r="AA275" s="1"/>
  <c r="AA276" s="1"/>
  <c r="AA277" s="1"/>
  <c r="B1046" i="2"/>
  <c r="DM971"/>
  <c r="DL971"/>
  <c r="DJ971"/>
  <c r="DI971"/>
  <c r="DG971"/>
  <c r="DF971"/>
  <c r="DD971"/>
  <c r="DC971"/>
  <c r="DA971"/>
  <c r="CZ971"/>
  <c r="CX971"/>
  <c r="CW971"/>
  <c r="CU971"/>
  <c r="CT971"/>
  <c r="CA971"/>
  <c r="CC971" s="1"/>
  <c r="BX971"/>
  <c r="BY971" s="1"/>
  <c r="BS971"/>
  <c r="BU971" s="1"/>
  <c r="BT971" s="1"/>
  <c r="BO971"/>
  <c r="BQ971" s="1"/>
  <c r="BP971" s="1"/>
  <c r="BK971"/>
  <c r="BM971" s="1"/>
  <c r="BL971" s="1"/>
  <c r="BE971"/>
  <c r="BG971" s="1"/>
  <c r="BF971" s="1"/>
  <c r="AZ971"/>
  <c r="CJ971" s="1"/>
  <c r="CK971" s="1"/>
  <c r="AV971"/>
  <c r="AX971" s="1"/>
  <c r="AW971" s="1"/>
  <c r="AR971"/>
  <c r="AT971" s="1"/>
  <c r="AS971" s="1"/>
  <c r="AN971"/>
  <c r="AP971" s="1"/>
  <c r="AO971" s="1"/>
  <c r="AI971"/>
  <c r="AK971" s="1"/>
  <c r="AJ971" s="1"/>
  <c r="AD971"/>
  <c r="Z971"/>
  <c r="AB971" s="1"/>
  <c r="AA971" s="1"/>
  <c r="V971"/>
  <c r="X971" s="1"/>
  <c r="W971" s="1"/>
  <c r="R971"/>
  <c r="T971" s="1"/>
  <c r="S971" s="1"/>
  <c r="D971"/>
  <c r="DP970"/>
  <c r="CD971" l="1"/>
  <c r="CF971" s="1"/>
  <c r="BB971"/>
  <c r="AE971"/>
  <c r="CB971"/>
  <c r="AF971"/>
  <c r="B1047"/>
  <c r="CG971"/>
  <c r="CI971" s="1"/>
  <c r="CH971" s="1"/>
  <c r="CP971"/>
  <c r="BZ971"/>
  <c r="FJ971"/>
  <c r="BA971"/>
  <c r="DM970"/>
  <c r="DL970"/>
  <c r="DJ970"/>
  <c r="DI970"/>
  <c r="DG970"/>
  <c r="DF970"/>
  <c r="DD970"/>
  <c r="DC970"/>
  <c r="DA970"/>
  <c r="CZ970"/>
  <c r="CX970"/>
  <c r="CW970"/>
  <c r="CU970"/>
  <c r="CT970"/>
  <c r="CE971" l="1"/>
  <c r="B1048"/>
  <c r="CL971"/>
  <c r="CR971"/>
  <c r="CQ971"/>
  <c r="CA970"/>
  <c r="BX970"/>
  <c r="BZ970" s="1"/>
  <c r="BY970" s="1"/>
  <c r="BS970"/>
  <c r="BO970"/>
  <c r="BP970" s="1"/>
  <c r="BK970"/>
  <c r="BE970"/>
  <c r="BF970" s="1"/>
  <c r="AZ970"/>
  <c r="BB970" s="1"/>
  <c r="AV970"/>
  <c r="AW970" s="1"/>
  <c r="AR970"/>
  <c r="AS970" s="1"/>
  <c r="AN970"/>
  <c r="AP970" s="1"/>
  <c r="AO970" s="1"/>
  <c r="AI970"/>
  <c r="CG970" s="1"/>
  <c r="CI970" s="1"/>
  <c r="CH970" s="1"/>
  <c r="AD970"/>
  <c r="Z970"/>
  <c r="V970"/>
  <c r="W970" s="1"/>
  <c r="R970"/>
  <c r="S970" s="1"/>
  <c r="D970"/>
  <c r="BG970" l="1"/>
  <c r="CD970"/>
  <c r="CF970" s="1"/>
  <c r="AE970"/>
  <c r="BA970"/>
  <c r="CJ970"/>
  <c r="CL970" s="1"/>
  <c r="CK970" s="1"/>
  <c r="FJ970"/>
  <c r="X970"/>
  <c r="AF970"/>
  <c r="AT970"/>
  <c r="BQ970"/>
  <c r="BM970"/>
  <c r="BL970" s="1"/>
  <c r="BT970"/>
  <c r="CB970"/>
  <c r="B1049"/>
  <c r="T970"/>
  <c r="AK970"/>
  <c r="AJ970" s="1"/>
  <c r="AX970"/>
  <c r="AB970"/>
  <c r="AA970" s="1"/>
  <c r="BU970"/>
  <c r="CC970"/>
  <c r="CP970"/>
  <c r="CR970" s="1"/>
  <c r="CQ970" s="1"/>
  <c r="DP969"/>
  <c r="CE970" l="1"/>
  <c r="B1050"/>
  <c r="DM969"/>
  <c r="DL969"/>
  <c r="DJ969"/>
  <c r="DI969"/>
  <c r="DG969"/>
  <c r="DF969"/>
  <c r="DD969"/>
  <c r="DC969"/>
  <c r="DA969"/>
  <c r="CZ969"/>
  <c r="CX969"/>
  <c r="CW969"/>
  <c r="CU969"/>
  <c r="CT969"/>
  <c r="CA969"/>
  <c r="CC969" s="1"/>
  <c r="BX969"/>
  <c r="BS969"/>
  <c r="BT969" s="1"/>
  <c r="BO969"/>
  <c r="BP969" s="1"/>
  <c r="BK969"/>
  <c r="BM969" s="1"/>
  <c r="BL969" s="1"/>
  <c r="BE969"/>
  <c r="BF969" s="1"/>
  <c r="AZ969"/>
  <c r="AV969"/>
  <c r="AW969" s="1"/>
  <c r="AR969"/>
  <c r="AN969"/>
  <c r="AO969" s="1"/>
  <c r="AI969"/>
  <c r="AJ969" s="1"/>
  <c r="AD969"/>
  <c r="Z969"/>
  <c r="V969"/>
  <c r="W969" s="1"/>
  <c r="R969"/>
  <c r="S969" s="1"/>
  <c r="D969"/>
  <c r="DP968"/>
  <c r="CD969" l="1"/>
  <c r="CF969" s="1"/>
  <c r="AF969"/>
  <c r="CB969"/>
  <c r="AE969"/>
  <c r="BU969"/>
  <c r="X969"/>
  <c r="AA969"/>
  <c r="AP969"/>
  <c r="AX969"/>
  <c r="BZ969"/>
  <c r="BY969" s="1"/>
  <c r="CP969"/>
  <c r="B1051"/>
  <c r="CG969"/>
  <c r="CH969" s="1"/>
  <c r="AK969"/>
  <c r="AT969"/>
  <c r="BB969"/>
  <c r="T969"/>
  <c r="AB969"/>
  <c r="AS969"/>
  <c r="BA969"/>
  <c r="BG969"/>
  <c r="BQ969"/>
  <c r="FJ969"/>
  <c r="CJ969"/>
  <c r="DM968"/>
  <c r="DL968"/>
  <c r="DJ968"/>
  <c r="DI968"/>
  <c r="DG968"/>
  <c r="DF968"/>
  <c r="DD968"/>
  <c r="DC968"/>
  <c r="DA968"/>
  <c r="CZ968"/>
  <c r="CX968"/>
  <c r="CW968"/>
  <c r="CU968"/>
  <c r="CT968"/>
  <c r="CA968"/>
  <c r="CB968" s="1"/>
  <c r="BX968"/>
  <c r="BS968"/>
  <c r="BT968" s="1"/>
  <c r="BO968"/>
  <c r="BK968"/>
  <c r="BL968" s="1"/>
  <c r="BE968"/>
  <c r="BF968" s="1"/>
  <c r="AZ968"/>
  <c r="CP968" s="1"/>
  <c r="CQ968" s="1"/>
  <c r="AV968"/>
  <c r="AW968" s="1"/>
  <c r="AR968"/>
  <c r="AS968" s="1"/>
  <c r="AN968"/>
  <c r="AO968" s="1"/>
  <c r="AI968"/>
  <c r="CG968" s="1"/>
  <c r="CH968" s="1"/>
  <c r="AD968"/>
  <c r="AF968" s="1"/>
  <c r="Z968"/>
  <c r="V968"/>
  <c r="W968" s="1"/>
  <c r="R968"/>
  <c r="T968" s="1"/>
  <c r="S968" s="1"/>
  <c r="D968"/>
  <c r="DP967"/>
  <c r="DM967"/>
  <c r="DL967"/>
  <c r="DJ967"/>
  <c r="DI967"/>
  <c r="DG967"/>
  <c r="DF967"/>
  <c r="DD967"/>
  <c r="DC967"/>
  <c r="DA967"/>
  <c r="CZ967"/>
  <c r="CX967"/>
  <c r="CW967"/>
  <c r="CU967"/>
  <c r="CT967"/>
  <c r="AE968" l="1"/>
  <c r="CC968"/>
  <c r="X968"/>
  <c r="CE969"/>
  <c r="AK968"/>
  <c r="AT968"/>
  <c r="BB968"/>
  <c r="BM968"/>
  <c r="AJ968"/>
  <c r="BA968"/>
  <c r="BU968"/>
  <c r="B1052"/>
  <c r="CI969"/>
  <c r="CK969"/>
  <c r="CL969"/>
  <c r="AB968"/>
  <c r="BG968"/>
  <c r="FJ968"/>
  <c r="CR968"/>
  <c r="CQ969"/>
  <c r="CR969"/>
  <c r="AA968"/>
  <c r="AP968"/>
  <c r="AX968"/>
  <c r="BQ968"/>
  <c r="BP968" s="1"/>
  <c r="BZ968"/>
  <c r="BY968" s="1"/>
  <c r="CD968"/>
  <c r="CF968" s="1"/>
  <c r="CE968" s="1"/>
  <c r="CJ968"/>
  <c r="CA967"/>
  <c r="BX967"/>
  <c r="BY967" s="1"/>
  <c r="BS967"/>
  <c r="BO967"/>
  <c r="BP967" s="1"/>
  <c r="BK967"/>
  <c r="BM967" s="1"/>
  <c r="BL967" s="1"/>
  <c r="BE967"/>
  <c r="BG967" s="1"/>
  <c r="BF967" s="1"/>
  <c r="AZ967"/>
  <c r="BA967" s="1"/>
  <c r="AV967"/>
  <c r="AX967" s="1"/>
  <c r="AW967" s="1"/>
  <c r="AR967"/>
  <c r="AT967" s="1"/>
  <c r="AS967" s="1"/>
  <c r="AN967"/>
  <c r="AP967" s="1"/>
  <c r="AO967" s="1"/>
  <c r="AI967"/>
  <c r="CG967" s="1"/>
  <c r="CI967" s="1"/>
  <c r="CH967" s="1"/>
  <c r="AD967"/>
  <c r="Z967"/>
  <c r="AA967" s="1"/>
  <c r="V967"/>
  <c r="X967" s="1"/>
  <c r="W967" s="1"/>
  <c r="R967"/>
  <c r="T967" s="1"/>
  <c r="S967" s="1"/>
  <c r="D967"/>
  <c r="DP966"/>
  <c r="DM966"/>
  <c r="DL966"/>
  <c r="DJ966"/>
  <c r="DI966"/>
  <c r="DG966"/>
  <c r="DF966"/>
  <c r="DD966"/>
  <c r="DC966"/>
  <c r="DA966"/>
  <c r="CZ966"/>
  <c r="CX966"/>
  <c r="CW966"/>
  <c r="CU966"/>
  <c r="CT966"/>
  <c r="AB967" l="1"/>
  <c r="BQ967"/>
  <c r="BZ967"/>
  <c r="FJ967"/>
  <c r="CI968"/>
  <c r="CK968"/>
  <c r="CL968"/>
  <c r="AK967"/>
  <c r="AJ967" s="1"/>
  <c r="CP967"/>
  <c r="B1053"/>
  <c r="CD967"/>
  <c r="CF967" s="1"/>
  <c r="CE967" s="1"/>
  <c r="CJ967"/>
  <c r="CK967" s="1"/>
  <c r="AF967"/>
  <c r="CC967"/>
  <c r="AE967"/>
  <c r="BB967"/>
  <c r="BU967"/>
  <c r="BT967" s="1"/>
  <c r="CB967"/>
  <c r="CA966"/>
  <c r="BX966"/>
  <c r="BZ966" s="1"/>
  <c r="BY966" s="1"/>
  <c r="BS966"/>
  <c r="BO966"/>
  <c r="BP966" s="1"/>
  <c r="BK966"/>
  <c r="BM966" s="1"/>
  <c r="BL966" s="1"/>
  <c r="BE966"/>
  <c r="BG966" s="1"/>
  <c r="BF966" s="1"/>
  <c r="AZ966"/>
  <c r="AV966"/>
  <c r="AX966" s="1"/>
  <c r="AW966" s="1"/>
  <c r="AR966"/>
  <c r="AS966" s="1"/>
  <c r="AN966"/>
  <c r="AP966" s="1"/>
  <c r="AO966" s="1"/>
  <c r="AI966"/>
  <c r="CG966" s="1"/>
  <c r="AD966"/>
  <c r="AE966" s="1"/>
  <c r="Z966"/>
  <c r="AA966" s="1"/>
  <c r="V966"/>
  <c r="W966" s="1"/>
  <c r="R966"/>
  <c r="S966" s="1"/>
  <c r="D966"/>
  <c r="DP965"/>
  <c r="DM965"/>
  <c r="DL965"/>
  <c r="DJ965"/>
  <c r="DI965"/>
  <c r="DG965"/>
  <c r="DF965"/>
  <c r="DD965"/>
  <c r="DC965"/>
  <c r="DA965"/>
  <c r="CZ965"/>
  <c r="CX965"/>
  <c r="CW965"/>
  <c r="CU965"/>
  <c r="CT965"/>
  <c r="BQ966" l="1"/>
  <c r="X966"/>
  <c r="AF966"/>
  <c r="CI966"/>
  <c r="CH966"/>
  <c r="CP966"/>
  <c r="CJ966"/>
  <c r="CL967"/>
  <c r="CR967"/>
  <c r="CQ967"/>
  <c r="FJ966"/>
  <c r="CD966"/>
  <c r="B1054"/>
  <c r="AT966"/>
  <c r="BU966"/>
  <c r="CC966"/>
  <c r="T966"/>
  <c r="AB966"/>
  <c r="AK966"/>
  <c r="AJ966" s="1"/>
  <c r="BB966"/>
  <c r="BA966" s="1"/>
  <c r="BT966"/>
  <c r="CB966"/>
  <c r="CA965"/>
  <c r="CB965" s="1"/>
  <c r="BX965"/>
  <c r="BZ965" s="1"/>
  <c r="BY965" s="1"/>
  <c r="BS965"/>
  <c r="BO965"/>
  <c r="BP965" s="1"/>
  <c r="BK965"/>
  <c r="BE965"/>
  <c r="BF965" s="1"/>
  <c r="AZ965"/>
  <c r="BB965" s="1"/>
  <c r="AV965"/>
  <c r="AR965"/>
  <c r="AN965"/>
  <c r="AI965"/>
  <c r="CG965" s="1"/>
  <c r="AD965"/>
  <c r="Z965"/>
  <c r="AA965" s="1"/>
  <c r="V965"/>
  <c r="R965"/>
  <c r="S965" s="1"/>
  <c r="D965"/>
  <c r="DP964"/>
  <c r="AB965" l="1"/>
  <c r="AP965"/>
  <c r="T965"/>
  <c r="BA965"/>
  <c r="AS965"/>
  <c r="BG965"/>
  <c r="AJ965"/>
  <c r="BQ965"/>
  <c r="CH965"/>
  <c r="CI965"/>
  <c r="W965"/>
  <c r="AE965"/>
  <c r="AK965"/>
  <c r="AT965"/>
  <c r="BL965"/>
  <c r="BT965"/>
  <c r="CF966"/>
  <c r="CE966"/>
  <c r="FJ965"/>
  <c r="AX965"/>
  <c r="CP965"/>
  <c r="CJ965"/>
  <c r="CQ966"/>
  <c r="CR966"/>
  <c r="CD965"/>
  <c r="B1055"/>
  <c r="CK966"/>
  <c r="CL966"/>
  <c r="X965"/>
  <c r="AF965"/>
  <c r="AO965"/>
  <c r="AW965"/>
  <c r="BM965"/>
  <c r="BU965"/>
  <c r="CC965"/>
  <c r="DM964"/>
  <c r="DL964"/>
  <c r="DJ964"/>
  <c r="DI964"/>
  <c r="DG964"/>
  <c r="DF964"/>
  <c r="DD964"/>
  <c r="DC964"/>
  <c r="DA964"/>
  <c r="CZ964"/>
  <c r="CX964"/>
  <c r="CW964"/>
  <c r="CU964"/>
  <c r="CT964"/>
  <c r="CA964"/>
  <c r="CB964" s="1"/>
  <c r="BX964"/>
  <c r="BS964"/>
  <c r="BT964" s="1"/>
  <c r="BO964"/>
  <c r="BK964"/>
  <c r="BL964" s="1"/>
  <c r="BE964"/>
  <c r="BF964" s="1"/>
  <c r="AZ964"/>
  <c r="BA964" s="1"/>
  <c r="AV964"/>
  <c r="AW964" s="1"/>
  <c r="AR964"/>
  <c r="AN964"/>
  <c r="AO964" s="1"/>
  <c r="AI964"/>
  <c r="AJ964" s="1"/>
  <c r="AD964"/>
  <c r="AF964" s="1"/>
  <c r="Z964"/>
  <c r="V964"/>
  <c r="W964" s="1"/>
  <c r="R964"/>
  <c r="T964" s="1"/>
  <c r="S964" s="1"/>
  <c r="D964"/>
  <c r="DP963"/>
  <c r="X964" l="1"/>
  <c r="BU964"/>
  <c r="AP964"/>
  <c r="CD964"/>
  <c r="CF964" s="1"/>
  <c r="AX964"/>
  <c r="BM964"/>
  <c r="CC964"/>
  <c r="CE964"/>
  <c r="CE965"/>
  <c r="CF965"/>
  <c r="CQ965"/>
  <c r="CR965"/>
  <c r="CG964"/>
  <c r="CL965"/>
  <c r="CK965"/>
  <c r="AE964"/>
  <c r="AK964"/>
  <c r="AT964"/>
  <c r="BB964"/>
  <c r="CJ964"/>
  <c r="BZ964"/>
  <c r="FJ964"/>
  <c r="B1056"/>
  <c r="AS964"/>
  <c r="BG964"/>
  <c r="CP964"/>
  <c r="AB964"/>
  <c r="AA964" s="1"/>
  <c r="BQ964"/>
  <c r="BP964" s="1"/>
  <c r="BY964"/>
  <c r="DM963"/>
  <c r="DL963"/>
  <c r="DJ963"/>
  <c r="DI963"/>
  <c r="DG963"/>
  <c r="DF963"/>
  <c r="DD963"/>
  <c r="DC963"/>
  <c r="DA963"/>
  <c r="CZ963"/>
  <c r="CX963"/>
  <c r="CW963"/>
  <c r="CU963"/>
  <c r="CT963"/>
  <c r="CQ964" l="1"/>
  <c r="CR964"/>
  <c r="B1057"/>
  <c r="CL964"/>
  <c r="CK964"/>
  <c r="CH964"/>
  <c r="CI964"/>
  <c r="B1058" l="1"/>
  <c r="CA963"/>
  <c r="CB963" s="1"/>
  <c r="BX963"/>
  <c r="BY963" s="1"/>
  <c r="BS963"/>
  <c r="BU963" s="1"/>
  <c r="BT963" s="1"/>
  <c r="BO963"/>
  <c r="BP963" s="1"/>
  <c r="BK963"/>
  <c r="BM963" s="1"/>
  <c r="BL963" s="1"/>
  <c r="BE963"/>
  <c r="BF963" s="1"/>
  <c r="AZ963"/>
  <c r="AV963"/>
  <c r="AX963" s="1"/>
  <c r="AW963" s="1"/>
  <c r="AR963"/>
  <c r="AT963" s="1"/>
  <c r="AS963" s="1"/>
  <c r="AN963"/>
  <c r="AP963" s="1"/>
  <c r="AO963" s="1"/>
  <c r="AI963"/>
  <c r="CG963" s="1"/>
  <c r="AD963"/>
  <c r="AE963" s="1"/>
  <c r="Z963"/>
  <c r="AA963" s="1"/>
  <c r="V963"/>
  <c r="X963" s="1"/>
  <c r="W963" s="1"/>
  <c r="R963"/>
  <c r="T963" s="1"/>
  <c r="S963" s="1"/>
  <c r="D963"/>
  <c r="DP962"/>
  <c r="CC963" l="1"/>
  <c r="AF963"/>
  <c r="CH963"/>
  <c r="CI963"/>
  <c r="CJ963"/>
  <c r="CP963"/>
  <c r="CD963"/>
  <c r="B1059"/>
  <c r="BB963"/>
  <c r="BZ963"/>
  <c r="FJ963"/>
  <c r="AB963"/>
  <c r="AK963"/>
  <c r="AJ963" s="1"/>
  <c r="BA963"/>
  <c r="BG963"/>
  <c r="BQ963"/>
  <c r="DM962"/>
  <c r="DL962"/>
  <c r="DJ962"/>
  <c r="DI962"/>
  <c r="DG962"/>
  <c r="DF962"/>
  <c r="DD962"/>
  <c r="DC962"/>
  <c r="DA962"/>
  <c r="CZ962"/>
  <c r="CX962"/>
  <c r="CW962"/>
  <c r="CU962"/>
  <c r="CT962"/>
  <c r="CA962"/>
  <c r="CB962" s="1"/>
  <c r="BX962"/>
  <c r="BZ962" s="1"/>
  <c r="BY962" s="1"/>
  <c r="CC962" l="1"/>
  <c r="CE963"/>
  <c r="CF963"/>
  <c r="CK963"/>
  <c r="CL963"/>
  <c r="B1060"/>
  <c r="CQ963"/>
  <c r="CR963"/>
  <c r="BS962"/>
  <c r="BU962" s="1"/>
  <c r="BT962" s="1"/>
  <c r="BO962"/>
  <c r="BP962" s="1"/>
  <c r="BK962"/>
  <c r="BM962" s="1"/>
  <c r="BL962" s="1"/>
  <c r="BE962"/>
  <c r="BF962" s="1"/>
  <c r="AZ962"/>
  <c r="AV962"/>
  <c r="AX962" s="1"/>
  <c r="AW962" s="1"/>
  <c r="AR962"/>
  <c r="AT962" s="1"/>
  <c r="AS962" s="1"/>
  <c r="AN962"/>
  <c r="AI962"/>
  <c r="CG962" s="1"/>
  <c r="AD962"/>
  <c r="AF962" s="1"/>
  <c r="Z962"/>
  <c r="AA962" s="1"/>
  <c r="V962"/>
  <c r="X962" s="1"/>
  <c r="W962" s="1"/>
  <c r="R962"/>
  <c r="S962" s="1"/>
  <c r="D962"/>
  <c r="DP961"/>
  <c r="AE962" l="1"/>
  <c r="AK962"/>
  <c r="CH962"/>
  <c r="CI962"/>
  <c r="CJ962"/>
  <c r="CP962"/>
  <c r="FJ962"/>
  <c r="AP962"/>
  <c r="AO962" s="1"/>
  <c r="B1061"/>
  <c r="BB962"/>
  <c r="AB962"/>
  <c r="CD962"/>
  <c r="T962"/>
  <c r="AJ962"/>
  <c r="BA962"/>
  <c r="BG962"/>
  <c r="BQ962"/>
  <c r="DM961"/>
  <c r="DL961"/>
  <c r="DJ961"/>
  <c r="DI961"/>
  <c r="DG961"/>
  <c r="DF961"/>
  <c r="DD961"/>
  <c r="DC961"/>
  <c r="DA961"/>
  <c r="CZ961"/>
  <c r="CX961"/>
  <c r="CW961"/>
  <c r="CU961"/>
  <c r="CT961"/>
  <c r="B1062" l="1"/>
  <c r="CL962"/>
  <c r="CK962"/>
  <c r="CE962"/>
  <c r="CF962"/>
  <c r="CQ962"/>
  <c r="CR962"/>
  <c r="CA961"/>
  <c r="CC961" s="1"/>
  <c r="BX961"/>
  <c r="BS961"/>
  <c r="BT961" s="1"/>
  <c r="BO961"/>
  <c r="BP961" s="1"/>
  <c r="BK961"/>
  <c r="BM961" s="1"/>
  <c r="BL961" s="1"/>
  <c r="BE961"/>
  <c r="BG961" s="1"/>
  <c r="BF961" s="1"/>
  <c r="AZ961"/>
  <c r="BB961" s="1"/>
  <c r="AV961"/>
  <c r="AR961"/>
  <c r="AN961"/>
  <c r="AI961"/>
  <c r="AJ961" s="1"/>
  <c r="AD961"/>
  <c r="Z961"/>
  <c r="V961"/>
  <c r="W961" s="1"/>
  <c r="R961"/>
  <c r="S961" s="1"/>
  <c r="D961"/>
  <c r="DP960"/>
  <c r="AK961" l="1"/>
  <c r="CD961"/>
  <c r="CE961" s="1"/>
  <c r="AE961"/>
  <c r="CB961"/>
  <c r="X961"/>
  <c r="BU961"/>
  <c r="AF961"/>
  <c r="AT961"/>
  <c r="AA961"/>
  <c r="AP961"/>
  <c r="AX961"/>
  <c r="BZ961"/>
  <c r="BY961" s="1"/>
  <c r="B1063"/>
  <c r="AO961"/>
  <c r="AW961"/>
  <c r="CG961"/>
  <c r="CJ961"/>
  <c r="T961"/>
  <c r="AB961"/>
  <c r="AS961"/>
  <c r="BA961"/>
  <c r="BQ961"/>
  <c r="FJ961"/>
  <c r="CP961"/>
  <c r="DM960"/>
  <c r="DL960"/>
  <c r="DJ960"/>
  <c r="DI960"/>
  <c r="DG960"/>
  <c r="DF960"/>
  <c r="DD960"/>
  <c r="DC960"/>
  <c r="DA960"/>
  <c r="CZ960"/>
  <c r="CX960"/>
  <c r="CW960"/>
  <c r="CU960"/>
  <c r="CT960"/>
  <c r="CF961" l="1"/>
  <c r="CQ961"/>
  <c r="CR961"/>
  <c r="B1064"/>
  <c r="CK961"/>
  <c r="CL961"/>
  <c r="CI961"/>
  <c r="CH961"/>
  <c r="CA960"/>
  <c r="CB960" s="1"/>
  <c r="B1065" l="1"/>
  <c r="BX960"/>
  <c r="BZ960" s="1"/>
  <c r="BS960"/>
  <c r="BT960" s="1"/>
  <c r="BO960"/>
  <c r="BQ960" s="1"/>
  <c r="BP960" s="1"/>
  <c r="BK960"/>
  <c r="BY960" l="1"/>
  <c r="B1066"/>
  <c r="BM960"/>
  <c r="BU960"/>
  <c r="BL960"/>
  <c r="BE960"/>
  <c r="BF960" s="1"/>
  <c r="AZ960"/>
  <c r="BA960" s="1"/>
  <c r="AV960"/>
  <c r="AW960" s="1"/>
  <c r="AR960"/>
  <c r="AN960"/>
  <c r="AO960" s="1"/>
  <c r="AI960"/>
  <c r="CG960" s="1"/>
  <c r="AD960"/>
  <c r="Z960"/>
  <c r="AB960" s="1"/>
  <c r="AA960" s="1"/>
  <c r="V960"/>
  <c r="W960" s="1"/>
  <c r="R960"/>
  <c r="T960" s="1"/>
  <c r="S960" s="1"/>
  <c r="D960"/>
  <c r="DP959"/>
  <c r="AP960" l="1"/>
  <c r="CD960"/>
  <c r="AJ960"/>
  <c r="AS960"/>
  <c r="AX960"/>
  <c r="CP960"/>
  <c r="CJ960"/>
  <c r="FJ960"/>
  <c r="B1067"/>
  <c r="X960"/>
  <c r="AF960"/>
  <c r="BG960"/>
  <c r="CH960"/>
  <c r="CI960"/>
  <c r="AE960"/>
  <c r="AK960"/>
  <c r="AT960"/>
  <c r="BB960"/>
  <c r="DM959"/>
  <c r="DL959"/>
  <c r="DJ959"/>
  <c r="DI959"/>
  <c r="DG959"/>
  <c r="DF959"/>
  <c r="DD959"/>
  <c r="DC959"/>
  <c r="DA959"/>
  <c r="CZ959"/>
  <c r="CX959"/>
  <c r="CW959"/>
  <c r="CU959"/>
  <c r="CT959"/>
  <c r="CA959"/>
  <c r="CB959" s="1"/>
  <c r="BX959"/>
  <c r="BS959"/>
  <c r="BT959" s="1"/>
  <c r="BO959"/>
  <c r="BK959"/>
  <c r="BL959" s="1"/>
  <c r="BE959"/>
  <c r="BG959" s="1"/>
  <c r="AZ959"/>
  <c r="BA959" s="1"/>
  <c r="AV959"/>
  <c r="AW959" s="1"/>
  <c r="AR959"/>
  <c r="AN959"/>
  <c r="AO959" s="1"/>
  <c r="AI959"/>
  <c r="CG959" s="1"/>
  <c r="AD959"/>
  <c r="Z959"/>
  <c r="AA959" s="1"/>
  <c r="V959"/>
  <c r="X959" s="1"/>
  <c r="W959" s="1"/>
  <c r="R959"/>
  <c r="DP958"/>
  <c r="CJ959" l="1"/>
  <c r="CL959" s="1"/>
  <c r="AJ959"/>
  <c r="CC959"/>
  <c r="AP959"/>
  <c r="CD959"/>
  <c r="CE959" s="1"/>
  <c r="AK959"/>
  <c r="AX959"/>
  <c r="BU959"/>
  <c r="BM959"/>
  <c r="CH959"/>
  <c r="CI959"/>
  <c r="AE959"/>
  <c r="AS959"/>
  <c r="BF959"/>
  <c r="CC960"/>
  <c r="CE960"/>
  <c r="CF960"/>
  <c r="B1068"/>
  <c r="CQ960"/>
  <c r="CR960"/>
  <c r="T959"/>
  <c r="AB959"/>
  <c r="BB959"/>
  <c r="BZ959"/>
  <c r="CP959"/>
  <c r="CL960"/>
  <c r="CK960"/>
  <c r="S959"/>
  <c r="AF959"/>
  <c r="AT959"/>
  <c r="BQ959"/>
  <c r="BP959" s="1"/>
  <c r="BY959"/>
  <c r="DM958"/>
  <c r="DL958"/>
  <c r="DJ958"/>
  <c r="DI958"/>
  <c r="DG958"/>
  <c r="DF958"/>
  <c r="DD958"/>
  <c r="DC958"/>
  <c r="DA958"/>
  <c r="CZ958"/>
  <c r="CX958"/>
  <c r="CW958"/>
  <c r="CU958"/>
  <c r="CT958"/>
  <c r="CA958"/>
  <c r="CC958" s="1"/>
  <c r="BX958"/>
  <c r="BZ958" s="1"/>
  <c r="BY958" s="1"/>
  <c r="BS958"/>
  <c r="BO958"/>
  <c r="BP958" s="1"/>
  <c r="BK958"/>
  <c r="BL958" s="1"/>
  <c r="BE958"/>
  <c r="BF958" s="1"/>
  <c r="AZ958"/>
  <c r="CP958" s="1"/>
  <c r="AV958"/>
  <c r="AR958"/>
  <c r="AN958"/>
  <c r="AO958" s="1"/>
  <c r="AI958"/>
  <c r="CG958" s="1"/>
  <c r="AD958"/>
  <c r="AE958" s="1"/>
  <c r="Z958"/>
  <c r="AB958" s="1"/>
  <c r="V958"/>
  <c r="R958"/>
  <c r="S958" s="1"/>
  <c r="DP957"/>
  <c r="CK959" l="1"/>
  <c r="CF959"/>
  <c r="AF958"/>
  <c r="AT958"/>
  <c r="BB958"/>
  <c r="AA958"/>
  <c r="BA958"/>
  <c r="BG958"/>
  <c r="BQ958"/>
  <c r="T958"/>
  <c r="AW958"/>
  <c r="CR958"/>
  <c r="CQ958"/>
  <c r="CH958"/>
  <c r="CI958"/>
  <c r="B1069"/>
  <c r="X958"/>
  <c r="W958" s="1"/>
  <c r="AJ958"/>
  <c r="AP958"/>
  <c r="AX958"/>
  <c r="BU958"/>
  <c r="BT958" s="1"/>
  <c r="CB958"/>
  <c r="CJ958"/>
  <c r="CD958"/>
  <c r="CQ959"/>
  <c r="CR959"/>
  <c r="AK958"/>
  <c r="AS958"/>
  <c r="BM958"/>
  <c r="DM957"/>
  <c r="DL957"/>
  <c r="DJ957"/>
  <c r="DI957"/>
  <c r="DG957"/>
  <c r="DF957"/>
  <c r="DD957"/>
  <c r="DC957"/>
  <c r="DA957"/>
  <c r="CZ957"/>
  <c r="CX957"/>
  <c r="CW957"/>
  <c r="CU957"/>
  <c r="CT957"/>
  <c r="CE958" l="1"/>
  <c r="CF958"/>
  <c r="CK958"/>
  <c r="CL958"/>
  <c r="B1070"/>
  <c r="CA957"/>
  <c r="BX957"/>
  <c r="BY957" s="1"/>
  <c r="BS957"/>
  <c r="BO957"/>
  <c r="BP957" s="1"/>
  <c r="BK957"/>
  <c r="BM957" s="1"/>
  <c r="BL957" s="1"/>
  <c r="BE957"/>
  <c r="BG957" s="1"/>
  <c r="AZ957"/>
  <c r="BB957" s="1"/>
  <c r="AV957"/>
  <c r="AX957" s="1"/>
  <c r="AW957" s="1"/>
  <c r="AR957"/>
  <c r="AT957" s="1"/>
  <c r="AS957" s="1"/>
  <c r="AN957"/>
  <c r="AP957" s="1"/>
  <c r="AO957" s="1"/>
  <c r="AI957"/>
  <c r="CG957" s="1"/>
  <c r="AD957"/>
  <c r="AF957" s="1"/>
  <c r="Z957"/>
  <c r="V957"/>
  <c r="W957" s="1"/>
  <c r="R957"/>
  <c r="S957" s="1"/>
  <c r="DP956"/>
  <c r="BZ957" l="1"/>
  <c r="AE957"/>
  <c r="BF957"/>
  <c r="BQ957"/>
  <c r="X957"/>
  <c r="AA957"/>
  <c r="BA957"/>
  <c r="AK957"/>
  <c r="CD957"/>
  <c r="CF957" s="1"/>
  <c r="AJ957"/>
  <c r="B1071"/>
  <c r="CJ957"/>
  <c r="CP957"/>
  <c r="BU957"/>
  <c r="CC957"/>
  <c r="CH957"/>
  <c r="CI957"/>
  <c r="T957"/>
  <c r="AB957"/>
  <c r="BT957"/>
  <c r="CB957"/>
  <c r="DM956"/>
  <c r="DL956"/>
  <c r="DJ956"/>
  <c r="DI956"/>
  <c r="DG956"/>
  <c r="DF956"/>
  <c r="DD956"/>
  <c r="DC956"/>
  <c r="DA956"/>
  <c r="CZ956"/>
  <c r="CX956"/>
  <c r="CW956"/>
  <c r="CU956"/>
  <c r="CT956"/>
  <c r="CA956"/>
  <c r="BX956"/>
  <c r="BY956" s="1"/>
  <c r="BS956"/>
  <c r="BT956" s="1"/>
  <c r="BO956"/>
  <c r="BQ956" s="1"/>
  <c r="BP956" s="1"/>
  <c r="BK956"/>
  <c r="BL956" s="1"/>
  <c r="BE956"/>
  <c r="BF956" s="1"/>
  <c r="AZ956"/>
  <c r="BA956" s="1"/>
  <c r="AV956"/>
  <c r="AX956" s="1"/>
  <c r="AW956" s="1"/>
  <c r="BZ956" l="1"/>
  <c r="CE957"/>
  <c r="BB956"/>
  <c r="CB956"/>
  <c r="CJ956"/>
  <c r="CK957"/>
  <c r="CL957"/>
  <c r="B1072"/>
  <c r="CP956"/>
  <c r="CQ957"/>
  <c r="CR957"/>
  <c r="BG956"/>
  <c r="BM956"/>
  <c r="BU956"/>
  <c r="CC956"/>
  <c r="AR956"/>
  <c r="AN956"/>
  <c r="AO956" s="1"/>
  <c r="AI956"/>
  <c r="CG956" s="1"/>
  <c r="AD956"/>
  <c r="AE956" s="1"/>
  <c r="Z956"/>
  <c r="V956"/>
  <c r="W956" s="1"/>
  <c r="R956"/>
  <c r="DP955"/>
  <c r="AK956" l="1"/>
  <c r="X956"/>
  <c r="CD956"/>
  <c r="CF956" s="1"/>
  <c r="AP956"/>
  <c r="AS956"/>
  <c r="AT956"/>
  <c r="B1073"/>
  <c r="CK956"/>
  <c r="CL956"/>
  <c r="AJ956"/>
  <c r="CH956"/>
  <c r="CI956"/>
  <c r="CR956"/>
  <c r="CQ956"/>
  <c r="T956"/>
  <c r="AB956"/>
  <c r="S956"/>
  <c r="AA956"/>
  <c r="AF956"/>
  <c r="DM955"/>
  <c r="DL955"/>
  <c r="DJ955"/>
  <c r="DI955"/>
  <c r="DG955"/>
  <c r="DF955"/>
  <c r="DD955"/>
  <c r="DC955"/>
  <c r="DA955"/>
  <c r="CZ955"/>
  <c r="CX955"/>
  <c r="CW955"/>
  <c r="CU955"/>
  <c r="CT955"/>
  <c r="CA955"/>
  <c r="CB955" s="1"/>
  <c r="BX955"/>
  <c r="BS955"/>
  <c r="BT955" s="1"/>
  <c r="BO955"/>
  <c r="BK955"/>
  <c r="BL955" s="1"/>
  <c r="BE955"/>
  <c r="BG955" s="1"/>
  <c r="AZ955"/>
  <c r="AV955"/>
  <c r="AW955" s="1"/>
  <c r="AR955"/>
  <c r="AN955"/>
  <c r="AO955" s="1"/>
  <c r="AI955"/>
  <c r="AK955" s="1"/>
  <c r="AD955"/>
  <c r="Z955"/>
  <c r="AB955" s="1"/>
  <c r="V955"/>
  <c r="X955" s="1"/>
  <c r="W955" s="1"/>
  <c r="R955"/>
  <c r="T955" s="1"/>
  <c r="S955" s="1"/>
  <c r="DP954"/>
  <c r="CD955" l="1"/>
  <c r="CF955" s="1"/>
  <c r="BU955"/>
  <c r="AA955"/>
  <c r="AJ955"/>
  <c r="BM955"/>
  <c r="CE956"/>
  <c r="AP955"/>
  <c r="BF955"/>
  <c r="CE955"/>
  <c r="CC955"/>
  <c r="CG955"/>
  <c r="AX955"/>
  <c r="CJ955"/>
  <c r="BZ955"/>
  <c r="B1074"/>
  <c r="AF955"/>
  <c r="AT955"/>
  <c r="BB955"/>
  <c r="BQ955"/>
  <c r="CP955"/>
  <c r="AE955"/>
  <c r="AS955"/>
  <c r="BA955"/>
  <c r="BP955"/>
  <c r="BY955"/>
  <c r="DM954"/>
  <c r="DL954"/>
  <c r="DJ954"/>
  <c r="DI954"/>
  <c r="DG954"/>
  <c r="DF954"/>
  <c r="DD954"/>
  <c r="DC954"/>
  <c r="DA954"/>
  <c r="CZ954"/>
  <c r="CX954"/>
  <c r="CW954"/>
  <c r="CU954"/>
  <c r="CT954"/>
  <c r="B1075" l="1"/>
  <c r="CL955"/>
  <c r="CK955"/>
  <c r="CQ955"/>
  <c r="CR955"/>
  <c r="CH955"/>
  <c r="CI955"/>
  <c r="CA954"/>
  <c r="CB954" s="1"/>
  <c r="BX954"/>
  <c r="BY954" s="1"/>
  <c r="BS954"/>
  <c r="BU954" s="1"/>
  <c r="BT954" s="1"/>
  <c r="BO954"/>
  <c r="BK954"/>
  <c r="BL954" s="1"/>
  <c r="BE954"/>
  <c r="BG954" s="1"/>
  <c r="AZ954"/>
  <c r="BA954" s="1"/>
  <c r="AV954"/>
  <c r="AW954" s="1"/>
  <c r="AR954"/>
  <c r="AS954" s="1"/>
  <c r="AN954"/>
  <c r="AO954" s="1"/>
  <c r="AI954"/>
  <c r="AJ954" s="1"/>
  <c r="AD954"/>
  <c r="Z954"/>
  <c r="AA954" s="1"/>
  <c r="V954"/>
  <c r="X954" s="1"/>
  <c r="W954" s="1"/>
  <c r="R954"/>
  <c r="DP953"/>
  <c r="CC954" l="1"/>
  <c r="CD954"/>
  <c r="CE954" s="1"/>
  <c r="AK954"/>
  <c r="BM954"/>
  <c r="AT954"/>
  <c r="BF954"/>
  <c r="AF954"/>
  <c r="AE954"/>
  <c r="CF954"/>
  <c r="BP954"/>
  <c r="CG954"/>
  <c r="AX954"/>
  <c r="CP954"/>
  <c r="AB954"/>
  <c r="AP954"/>
  <c r="CJ954"/>
  <c r="B1076"/>
  <c r="T954"/>
  <c r="S954" s="1"/>
  <c r="BB954"/>
  <c r="BQ954"/>
  <c r="BZ954"/>
  <c r="DM953"/>
  <c r="DL953"/>
  <c r="DJ953"/>
  <c r="DI953"/>
  <c r="DG953"/>
  <c r="DF953"/>
  <c r="DD953"/>
  <c r="DC953"/>
  <c r="DA953"/>
  <c r="CZ953"/>
  <c r="CX953"/>
  <c r="CW953"/>
  <c r="CU953"/>
  <c r="CT953"/>
  <c r="CA953"/>
  <c r="CB953" s="1"/>
  <c r="BX953"/>
  <c r="BS953"/>
  <c r="BT953" s="1"/>
  <c r="BO953"/>
  <c r="BP953" s="1"/>
  <c r="BK953"/>
  <c r="BM953" s="1"/>
  <c r="BL953" s="1"/>
  <c r="BE953"/>
  <c r="BF953" s="1"/>
  <c r="AZ953"/>
  <c r="CP953" s="1"/>
  <c r="CR953" s="1"/>
  <c r="CQ953" s="1"/>
  <c r="AV953"/>
  <c r="AX953" s="1"/>
  <c r="AW953" s="1"/>
  <c r="AR953"/>
  <c r="AT953" s="1"/>
  <c r="AN953"/>
  <c r="AP953" s="1"/>
  <c r="AO953" s="1"/>
  <c r="AI953"/>
  <c r="CG953" s="1"/>
  <c r="AD953"/>
  <c r="Z953"/>
  <c r="AA953" s="1"/>
  <c r="V953"/>
  <c r="R953"/>
  <c r="S953" s="1"/>
  <c r="AB953" l="1"/>
  <c r="BU953"/>
  <c r="CC953"/>
  <c r="BG953"/>
  <c r="AK953"/>
  <c r="T953"/>
  <c r="AJ953"/>
  <c r="CI953"/>
  <c r="CH953"/>
  <c r="W953"/>
  <c r="AE953"/>
  <c r="AS953"/>
  <c r="BZ953"/>
  <c r="BY953" s="1"/>
  <c r="CD953"/>
  <c r="B1077"/>
  <c r="CI954"/>
  <c r="CH954"/>
  <c r="CJ953"/>
  <c r="CK954"/>
  <c r="CL954"/>
  <c r="CQ954"/>
  <c r="CR954"/>
  <c r="X953"/>
  <c r="AF953"/>
  <c r="BB953"/>
  <c r="BA953" s="1"/>
  <c r="BQ953"/>
  <c r="DP952"/>
  <c r="B1078" l="1"/>
  <c r="CE953"/>
  <c r="CF953"/>
  <c r="CK953"/>
  <c r="CL953"/>
  <c r="DM952"/>
  <c r="DL952"/>
  <c r="DJ952"/>
  <c r="DI952"/>
  <c r="DG952"/>
  <c r="DF952"/>
  <c r="DD952"/>
  <c r="DC952"/>
  <c r="DA952"/>
  <c r="CZ952"/>
  <c r="CX952"/>
  <c r="CW952"/>
  <c r="CU952"/>
  <c r="CT952"/>
  <c r="B1079" l="1"/>
  <c r="B1080" l="1"/>
  <c r="B1081" l="1"/>
  <c r="CA952"/>
  <c r="BX952"/>
  <c r="BZ952" s="1"/>
  <c r="BY952" s="1"/>
  <c r="BS952"/>
  <c r="BT952" s="1"/>
  <c r="BO952"/>
  <c r="BQ952" s="1"/>
  <c r="BP952" s="1"/>
  <c r="BK952"/>
  <c r="BM952" s="1"/>
  <c r="BL952" s="1"/>
  <c r="BE952"/>
  <c r="BG952" s="1"/>
  <c r="AZ952"/>
  <c r="BB952" s="1"/>
  <c r="BA952" s="1"/>
  <c r="AV952"/>
  <c r="AX952" s="1"/>
  <c r="AW952" s="1"/>
  <c r="AR952"/>
  <c r="AS952" s="1"/>
  <c r="AN952"/>
  <c r="AP952" s="1"/>
  <c r="AO952" s="1"/>
  <c r="BF952" l="1"/>
  <c r="AT952"/>
  <c r="B1082"/>
  <c r="BU952"/>
  <c r="CC952"/>
  <c r="CP952"/>
  <c r="CR952" s="1"/>
  <c r="CQ952" s="1"/>
  <c r="CJ952"/>
  <c r="CB952"/>
  <c r="AI952"/>
  <c r="FJ952" s="1"/>
  <c r="AD952"/>
  <c r="AE952" s="1"/>
  <c r="CL952" l="1"/>
  <c r="CK952"/>
  <c r="CD952"/>
  <c r="AK952"/>
  <c r="CG952"/>
  <c r="CI952" s="1"/>
  <c r="CH952" s="1"/>
  <c r="AJ952"/>
  <c r="B1083"/>
  <c r="AF952"/>
  <c r="Z952"/>
  <c r="V952"/>
  <c r="W952" s="1"/>
  <c r="R952"/>
  <c r="S952" s="1"/>
  <c r="DP951"/>
  <c r="X952" l="1"/>
  <c r="AA952"/>
  <c r="CF952"/>
  <c r="CE952"/>
  <c r="AB952"/>
  <c r="B1084"/>
  <c r="T952"/>
  <c r="DM951"/>
  <c r="DL951"/>
  <c r="DJ951"/>
  <c r="DI951"/>
  <c r="DG951"/>
  <c r="DF951"/>
  <c r="DD951"/>
  <c r="DC951"/>
  <c r="DA951"/>
  <c r="CZ951"/>
  <c r="CX951"/>
  <c r="CW951"/>
  <c r="CU951"/>
  <c r="CT951"/>
  <c r="CA951"/>
  <c r="BX951"/>
  <c r="BY951" s="1"/>
  <c r="BS951"/>
  <c r="BT951" s="1"/>
  <c r="BO951"/>
  <c r="BQ951" s="1"/>
  <c r="BP951" s="1"/>
  <c r="BK951"/>
  <c r="BL951" s="1"/>
  <c r="BE951"/>
  <c r="BF951" s="1"/>
  <c r="AZ951"/>
  <c r="AV951"/>
  <c r="AW951" s="1"/>
  <c r="AR951"/>
  <c r="AN951"/>
  <c r="AO951" s="1"/>
  <c r="AI951"/>
  <c r="CG951" s="1"/>
  <c r="AD951"/>
  <c r="AE951" s="1"/>
  <c r="Z951"/>
  <c r="V951"/>
  <c r="W951" s="1"/>
  <c r="R951"/>
  <c r="DP950"/>
  <c r="DM950"/>
  <c r="DL950"/>
  <c r="DJ950"/>
  <c r="DI950"/>
  <c r="DG950"/>
  <c r="DF950"/>
  <c r="DD950"/>
  <c r="DC950"/>
  <c r="DA950"/>
  <c r="CZ950"/>
  <c r="CX950"/>
  <c r="CW950"/>
  <c r="CU950"/>
  <c r="CT950"/>
  <c r="CA950"/>
  <c r="BX950"/>
  <c r="BY950" s="1"/>
  <c r="BS950"/>
  <c r="BU950" s="1"/>
  <c r="BT950" s="1"/>
  <c r="BO950"/>
  <c r="BK950"/>
  <c r="BL950" s="1"/>
  <c r="BE950"/>
  <c r="AZ950"/>
  <c r="CP950" s="1"/>
  <c r="AV950"/>
  <c r="AW950" s="1"/>
  <c r="AR950"/>
  <c r="AT950" s="1"/>
  <c r="AN950"/>
  <c r="AO950" s="1"/>
  <c r="AI950"/>
  <c r="AK950" s="1"/>
  <c r="AD950"/>
  <c r="AE950" s="1"/>
  <c r="Z950"/>
  <c r="AB950" s="1"/>
  <c r="AA950" s="1"/>
  <c r="V950"/>
  <c r="R950"/>
  <c r="S950" s="1"/>
  <c r="DP949"/>
  <c r="DM949"/>
  <c r="DL949"/>
  <c r="DJ949"/>
  <c r="DI949"/>
  <c r="DG949"/>
  <c r="DF949"/>
  <c r="DD949"/>
  <c r="DC949"/>
  <c r="DA949"/>
  <c r="CZ949"/>
  <c r="CX949"/>
  <c r="CW949"/>
  <c r="CU949"/>
  <c r="CT949"/>
  <c r="CA949"/>
  <c r="CB949" s="1"/>
  <c r="BX949"/>
  <c r="BZ949" s="1"/>
  <c r="BY949" s="1"/>
  <c r="BS949"/>
  <c r="BO949"/>
  <c r="BP949" s="1"/>
  <c r="BK949"/>
  <c r="BM949" s="1"/>
  <c r="BL949" s="1"/>
  <c r="BE949"/>
  <c r="BG949" s="1"/>
  <c r="AZ949"/>
  <c r="CP949" s="1"/>
  <c r="AV949"/>
  <c r="AX949" s="1"/>
  <c r="AW949" s="1"/>
  <c r="AR949"/>
  <c r="AT949" s="1"/>
  <c r="AN949"/>
  <c r="AP949" s="1"/>
  <c r="AO949" s="1"/>
  <c r="AI949"/>
  <c r="CG949" s="1"/>
  <c r="AD949"/>
  <c r="AF949" s="1"/>
  <c r="Z949"/>
  <c r="AB949" s="1"/>
  <c r="AA949" s="1"/>
  <c r="V949"/>
  <c r="X949" s="1"/>
  <c r="W949" s="1"/>
  <c r="R949"/>
  <c r="DP948"/>
  <c r="AE949" l="1"/>
  <c r="AP951"/>
  <c r="BF949"/>
  <c r="CC949"/>
  <c r="AX951"/>
  <c r="AJ949"/>
  <c r="AS949"/>
  <c r="AF950"/>
  <c r="BA950"/>
  <c r="BZ950"/>
  <c r="AJ951"/>
  <c r="AS951"/>
  <c r="BG951"/>
  <c r="AK949"/>
  <c r="X950"/>
  <c r="BB950"/>
  <c r="BQ950"/>
  <c r="CB950"/>
  <c r="AB951"/>
  <c r="AK951"/>
  <c r="CH951"/>
  <c r="CI951"/>
  <c r="CR949"/>
  <c r="CQ949"/>
  <c r="CI949"/>
  <c r="CH949"/>
  <c r="CQ950"/>
  <c r="CR950"/>
  <c r="BZ951"/>
  <c r="FJ951"/>
  <c r="FJ950"/>
  <c r="CP951"/>
  <c r="BB949"/>
  <c r="BA949" s="1"/>
  <c r="BQ949"/>
  <c r="CJ949"/>
  <c r="T950"/>
  <c r="AJ950"/>
  <c r="AP950"/>
  <c r="BF950"/>
  <c r="BM950"/>
  <c r="CC950"/>
  <c r="X951"/>
  <c r="AF951"/>
  <c r="AT951"/>
  <c r="BA951"/>
  <c r="CJ951"/>
  <c r="CG950"/>
  <c r="CH950" s="1"/>
  <c r="BM951"/>
  <c r="BU951"/>
  <c r="CC951"/>
  <c r="B1085"/>
  <c r="T949"/>
  <c r="S949" s="1"/>
  <c r="BU949"/>
  <c r="BT949" s="1"/>
  <c r="W950"/>
  <c r="AS950"/>
  <c r="AX950"/>
  <c r="BG950"/>
  <c r="BP950"/>
  <c r="CJ950"/>
  <c r="T951"/>
  <c r="S951" s="1"/>
  <c r="AA951"/>
  <c r="BB951"/>
  <c r="CB951"/>
  <c r="DM948"/>
  <c r="DL948"/>
  <c r="DJ948"/>
  <c r="DI948"/>
  <c r="DG948"/>
  <c r="DF948"/>
  <c r="DD948"/>
  <c r="DC948"/>
  <c r="DA948"/>
  <c r="CZ948"/>
  <c r="CX948"/>
  <c r="CW948"/>
  <c r="CU948"/>
  <c r="CT948"/>
  <c r="CA948"/>
  <c r="CC948" s="1"/>
  <c r="BX948"/>
  <c r="BS948"/>
  <c r="BT948" s="1"/>
  <c r="BO948"/>
  <c r="BK948"/>
  <c r="BL948" s="1"/>
  <c r="BE948"/>
  <c r="AZ948"/>
  <c r="CP948" s="1"/>
  <c r="AV948"/>
  <c r="AX948" s="1"/>
  <c r="AW948" s="1"/>
  <c r="BU948" l="1"/>
  <c r="BB948"/>
  <c r="CB948"/>
  <c r="BA948"/>
  <c r="BM948"/>
  <c r="CQ948"/>
  <c r="CR948"/>
  <c r="B1086"/>
  <c r="BF948"/>
  <c r="CI950"/>
  <c r="CK950"/>
  <c r="CL950"/>
  <c r="CJ948"/>
  <c r="CK951"/>
  <c r="CL951"/>
  <c r="CK949"/>
  <c r="CL949"/>
  <c r="CR951"/>
  <c r="CQ951"/>
  <c r="BZ948"/>
  <c r="BG948"/>
  <c r="BQ948"/>
  <c r="BP948" s="1"/>
  <c r="BY948"/>
  <c r="CK948" l="1"/>
  <c r="CL948"/>
  <c r="B1087"/>
  <c r="AR948"/>
  <c r="AT948" s="1"/>
  <c r="AS948" s="1"/>
  <c r="AN948"/>
  <c r="AP948" s="1"/>
  <c r="AO948" s="1"/>
  <c r="AI948"/>
  <c r="CG948" s="1"/>
  <c r="AD948"/>
  <c r="Z948"/>
  <c r="AA948" s="1"/>
  <c r="V948"/>
  <c r="W948" s="1"/>
  <c r="R948"/>
  <c r="T948" s="1"/>
  <c r="S948" s="1"/>
  <c r="DP947"/>
  <c r="AB948" l="1"/>
  <c r="AJ948"/>
  <c r="CI948"/>
  <c r="CH948"/>
  <c r="X948"/>
  <c r="AF948"/>
  <c r="B1088"/>
  <c r="AE948"/>
  <c r="AK948"/>
  <c r="DM947"/>
  <c r="DL947"/>
  <c r="DJ947"/>
  <c r="DI947"/>
  <c r="DG947"/>
  <c r="DF947"/>
  <c r="DD947"/>
  <c r="DC947"/>
  <c r="DA947"/>
  <c r="CZ947"/>
  <c r="CX947"/>
  <c r="CW947"/>
  <c r="CU947"/>
  <c r="CT947"/>
  <c r="CA947"/>
  <c r="CB947" s="1"/>
  <c r="BX947"/>
  <c r="BU947" s="1"/>
  <c r="BS947"/>
  <c r="BT947" s="1"/>
  <c r="BO947"/>
  <c r="BK947"/>
  <c r="BL947" s="1"/>
  <c r="BE947"/>
  <c r="AZ947"/>
  <c r="CJ947" s="1"/>
  <c r="AV947"/>
  <c r="AW947" s="1"/>
  <c r="AR947"/>
  <c r="AN947"/>
  <c r="AO947" s="1"/>
  <c r="AP947" l="1"/>
  <c r="BB947"/>
  <c r="BA947"/>
  <c r="BM947"/>
  <c r="CC947"/>
  <c r="BF947"/>
  <c r="CK947"/>
  <c r="CL947"/>
  <c r="B1089"/>
  <c r="AT947"/>
  <c r="AS947"/>
  <c r="AX947"/>
  <c r="BG947"/>
  <c r="BQ947"/>
  <c r="BP947" s="1"/>
  <c r="BZ947"/>
  <c r="BY947" s="1"/>
  <c r="CP947"/>
  <c r="AI947"/>
  <c r="CG947" s="1"/>
  <c r="AD947"/>
  <c r="Z947"/>
  <c r="AA947" s="1"/>
  <c r="V947"/>
  <c r="R947"/>
  <c r="S947" s="1"/>
  <c r="DP946"/>
  <c r="AJ947" l="1"/>
  <c r="AK947"/>
  <c r="AB947"/>
  <c r="FJ947"/>
  <c r="T947"/>
  <c r="W947"/>
  <c r="AE947"/>
  <c r="CI947"/>
  <c r="CH947"/>
  <c r="CQ947"/>
  <c r="CR947"/>
  <c r="B1090"/>
  <c r="X947"/>
  <c r="AF947"/>
  <c r="DM946"/>
  <c r="DL946"/>
  <c r="DJ946"/>
  <c r="DI946"/>
  <c r="DG946"/>
  <c r="DF946"/>
  <c r="DD946"/>
  <c r="DC946"/>
  <c r="DA946"/>
  <c r="CZ946"/>
  <c r="CX946"/>
  <c r="CW946"/>
  <c r="CU946"/>
  <c r="CT946"/>
  <c r="B1091" l="1"/>
  <c r="CA946"/>
  <c r="CB946" s="1"/>
  <c r="BX946"/>
  <c r="BY946" s="1"/>
  <c r="BS946"/>
  <c r="BO946"/>
  <c r="BP946" s="1"/>
  <c r="BK946"/>
  <c r="BL946" s="1"/>
  <c r="BQ946" l="1"/>
  <c r="BT946"/>
  <c r="B1092"/>
  <c r="BZ946"/>
  <c r="BM946"/>
  <c r="BU946"/>
  <c r="CC946"/>
  <c r="BE946"/>
  <c r="AZ946"/>
  <c r="BA946" s="1"/>
  <c r="AV946"/>
  <c r="AW946" s="1"/>
  <c r="BB946" l="1"/>
  <c r="BF946"/>
  <c r="BG946"/>
  <c r="B1093"/>
  <c r="AX946"/>
  <c r="CP946"/>
  <c r="CJ946"/>
  <c r="AR946"/>
  <c r="AN946"/>
  <c r="AO946" s="1"/>
  <c r="AI946"/>
  <c r="CG946" s="1"/>
  <c r="CI946" s="1"/>
  <c r="CH946" s="1"/>
  <c r="AJ946" l="1"/>
  <c r="CQ946"/>
  <c r="CR946"/>
  <c r="CL946"/>
  <c r="CK946"/>
  <c r="B1094"/>
  <c r="AP946"/>
  <c r="AS946"/>
  <c r="AK946"/>
  <c r="AT946"/>
  <c r="FJ946"/>
  <c r="AD946"/>
  <c r="Z946"/>
  <c r="AB946" s="1"/>
  <c r="AA946" s="1"/>
  <c r="V946"/>
  <c r="R946"/>
  <c r="S946" s="1"/>
  <c r="DP945"/>
  <c r="T946" l="1"/>
  <c r="W946"/>
  <c r="CD946"/>
  <c r="AE946"/>
  <c r="AF946"/>
  <c r="B1095"/>
  <c r="X946"/>
  <c r="DM945"/>
  <c r="DL945"/>
  <c r="DJ945"/>
  <c r="DI945"/>
  <c r="DG945"/>
  <c r="DF945"/>
  <c r="DD945"/>
  <c r="DC945"/>
  <c r="DA945"/>
  <c r="CZ945"/>
  <c r="CX945"/>
  <c r="CW945"/>
  <c r="CU945"/>
  <c r="CT945"/>
  <c r="CA945"/>
  <c r="CB945" s="1"/>
  <c r="BX945"/>
  <c r="BS945"/>
  <c r="BT945" s="1"/>
  <c r="BO945"/>
  <c r="BK945"/>
  <c r="BL945" s="1"/>
  <c r="BE945"/>
  <c r="BF945" s="1"/>
  <c r="AZ945"/>
  <c r="CJ945" s="1"/>
  <c r="AV945"/>
  <c r="AW945" s="1"/>
  <c r="AR945"/>
  <c r="AN945"/>
  <c r="AO945" s="1"/>
  <c r="AI945"/>
  <c r="AD945"/>
  <c r="AE945" s="1"/>
  <c r="Z945"/>
  <c r="V945"/>
  <c r="W945" s="1"/>
  <c r="R945"/>
  <c r="DP944"/>
  <c r="AP945" l="1"/>
  <c r="AF945"/>
  <c r="BU945"/>
  <c r="BA945"/>
  <c r="CP945"/>
  <c r="CR945" s="1"/>
  <c r="AX945"/>
  <c r="X945"/>
  <c r="BB945"/>
  <c r="BM945"/>
  <c r="CK945"/>
  <c r="CG945"/>
  <c r="CI945" s="1"/>
  <c r="CL945"/>
  <c r="B1096"/>
  <c r="CE946"/>
  <c r="CF946"/>
  <c r="FJ945"/>
  <c r="AB945"/>
  <c r="AT945"/>
  <c r="BG945"/>
  <c r="BQ945"/>
  <c r="BZ945"/>
  <c r="CD945"/>
  <c r="CE945" s="1"/>
  <c r="T945"/>
  <c r="AK945"/>
  <c r="S945"/>
  <c r="AA945"/>
  <c r="AJ945"/>
  <c r="AS945"/>
  <c r="BP945"/>
  <c r="BY945"/>
  <c r="CC945"/>
  <c r="DM944"/>
  <c r="DL944"/>
  <c r="DJ944"/>
  <c r="DI944"/>
  <c r="DG944"/>
  <c r="DF944"/>
  <c r="DD944"/>
  <c r="DC944"/>
  <c r="DA944"/>
  <c r="CZ944"/>
  <c r="CX944"/>
  <c r="CW944"/>
  <c r="CU944"/>
  <c r="CT944"/>
  <c r="CA944"/>
  <c r="CB944" s="1"/>
  <c r="BX944"/>
  <c r="BS944"/>
  <c r="BT944" s="1"/>
  <c r="BO944"/>
  <c r="BQ944" s="1"/>
  <c r="BP944" s="1"/>
  <c r="BK944"/>
  <c r="BM944" s="1"/>
  <c r="BL944" s="1"/>
  <c r="BE944"/>
  <c r="BG944" s="1"/>
  <c r="BF944" s="1"/>
  <c r="AZ944"/>
  <c r="BB944" s="1"/>
  <c r="AV944"/>
  <c r="AR944"/>
  <c r="AN944"/>
  <c r="AI944"/>
  <c r="AD944"/>
  <c r="Z944"/>
  <c r="AB944" s="1"/>
  <c r="V944"/>
  <c r="X944" s="1"/>
  <c r="W944" s="1"/>
  <c r="R944"/>
  <c r="S944" s="1"/>
  <c r="DP943"/>
  <c r="CQ945" l="1"/>
  <c r="CD944"/>
  <c r="CE944" s="1"/>
  <c r="AK944"/>
  <c r="AT944"/>
  <c r="BU944"/>
  <c r="AA944"/>
  <c r="AF944"/>
  <c r="AP944"/>
  <c r="AX944"/>
  <c r="BY944"/>
  <c r="CC944"/>
  <c r="B1097"/>
  <c r="AE944"/>
  <c r="AO944"/>
  <c r="AW944"/>
  <c r="CG944"/>
  <c r="CP944"/>
  <c r="CF945"/>
  <c r="CH945"/>
  <c r="FJ944"/>
  <c r="T944"/>
  <c r="AJ944"/>
  <c r="AS944"/>
  <c r="BA944"/>
  <c r="BZ944"/>
  <c r="CJ944"/>
  <c r="DM943"/>
  <c r="DL943"/>
  <c r="DJ943"/>
  <c r="DI943"/>
  <c r="DG943"/>
  <c r="DF943"/>
  <c r="DD943"/>
  <c r="DC943"/>
  <c r="DA943"/>
  <c r="CZ943"/>
  <c r="CX943"/>
  <c r="CW943"/>
  <c r="CU943"/>
  <c r="CT943"/>
  <c r="CA943"/>
  <c r="CB943" s="1"/>
  <c r="BX943"/>
  <c r="BY943" s="1"/>
  <c r="BS943"/>
  <c r="BU943" s="1"/>
  <c r="BT943" s="1"/>
  <c r="BO943"/>
  <c r="BP943" s="1"/>
  <c r="BK943"/>
  <c r="BM943" s="1"/>
  <c r="BL943" s="1"/>
  <c r="BE943"/>
  <c r="BF943" s="1"/>
  <c r="AZ943"/>
  <c r="BA943" s="1"/>
  <c r="CC943" l="1"/>
  <c r="CI944"/>
  <c r="CK944"/>
  <c r="CF944"/>
  <c r="CH944"/>
  <c r="CJ943"/>
  <c r="CL944"/>
  <c r="CR944"/>
  <c r="CQ944"/>
  <c r="BB943"/>
  <c r="CP943"/>
  <c r="BZ943"/>
  <c r="B1098"/>
  <c r="BG943"/>
  <c r="BQ943"/>
  <c r="AV943"/>
  <c r="AX943" s="1"/>
  <c r="AW943" s="1"/>
  <c r="AR943"/>
  <c r="AT943" s="1"/>
  <c r="AS943" s="1"/>
  <c r="AN943"/>
  <c r="AP943" s="1"/>
  <c r="AO943" s="1"/>
  <c r="AI943"/>
  <c r="CG943" s="1"/>
  <c r="CH943" s="1"/>
  <c r="AD943"/>
  <c r="AF943" s="1"/>
  <c r="AE943" s="1"/>
  <c r="Z943"/>
  <c r="V943"/>
  <c r="W943" s="1"/>
  <c r="R943"/>
  <c r="DP942"/>
  <c r="X943" l="1"/>
  <c r="CI943"/>
  <c r="CK943"/>
  <c r="FJ943"/>
  <c r="B1099"/>
  <c r="CL943"/>
  <c r="CQ943"/>
  <c r="CR943"/>
  <c r="T943"/>
  <c r="AK943"/>
  <c r="AB943"/>
  <c r="CD943"/>
  <c r="CF943" s="1"/>
  <c r="CE943" s="1"/>
  <c r="S943"/>
  <c r="AA943"/>
  <c r="AJ943"/>
  <c r="DM942"/>
  <c r="DL942"/>
  <c r="DJ942"/>
  <c r="DI942"/>
  <c r="DG942"/>
  <c r="DF942"/>
  <c r="DD942"/>
  <c r="DC942"/>
  <c r="DA942"/>
  <c r="CZ942"/>
  <c r="CX942"/>
  <c r="CW942"/>
  <c r="CU942"/>
  <c r="CT942"/>
  <c r="CA942"/>
  <c r="CB942" s="1"/>
  <c r="BX942"/>
  <c r="BS942"/>
  <c r="BT942" s="1"/>
  <c r="BO942"/>
  <c r="BK942"/>
  <c r="BL942" s="1"/>
  <c r="BE942"/>
  <c r="BF942" s="1"/>
  <c r="AZ942"/>
  <c r="BB942" s="1"/>
  <c r="AV942"/>
  <c r="AW942" s="1"/>
  <c r="AR942"/>
  <c r="AT942" s="1"/>
  <c r="AS942" s="1"/>
  <c r="AN942"/>
  <c r="AO942" s="1"/>
  <c r="CC942" l="1"/>
  <c r="BU942"/>
  <c r="BA942"/>
  <c r="BM942"/>
  <c r="B1100"/>
  <c r="BZ942"/>
  <c r="BG942"/>
  <c r="BQ942"/>
  <c r="AP942"/>
  <c r="AX942"/>
  <c r="BP942"/>
  <c r="BY942"/>
  <c r="CJ942"/>
  <c r="AI942"/>
  <c r="CG942" s="1"/>
  <c r="AD942"/>
  <c r="AF942" s="1"/>
  <c r="AE942" s="1"/>
  <c r="Z942"/>
  <c r="V942"/>
  <c r="W942" s="1"/>
  <c r="R942"/>
  <c r="DP941"/>
  <c r="X942" l="1"/>
  <c r="S942"/>
  <c r="AA942"/>
  <c r="AK942"/>
  <c r="AJ942" s="1"/>
  <c r="CH942"/>
  <c r="B1101"/>
  <c r="CI942"/>
  <c r="CL942"/>
  <c r="CK942" s="1"/>
  <c r="AB942"/>
  <c r="CD942"/>
  <c r="CE942" s="1"/>
  <c r="T942"/>
  <c r="FJ942"/>
  <c r="DM941"/>
  <c r="DL941"/>
  <c r="DJ941"/>
  <c r="DI941"/>
  <c r="DG941"/>
  <c r="DF941"/>
  <c r="DD941"/>
  <c r="DC941"/>
  <c r="DA941"/>
  <c r="CZ941"/>
  <c r="CX941"/>
  <c r="CW941"/>
  <c r="CU941"/>
  <c r="CT941"/>
  <c r="CF942" l="1"/>
  <c r="B1102"/>
  <c r="CA941"/>
  <c r="BX941"/>
  <c r="BY941" s="1"/>
  <c r="BS941"/>
  <c r="BQ941" s="1"/>
  <c r="BO941"/>
  <c r="BP941" s="1"/>
  <c r="BK941"/>
  <c r="BE941"/>
  <c r="BF941" s="1"/>
  <c r="AZ941"/>
  <c r="BA941" s="1"/>
  <c r="AV941"/>
  <c r="AW941" s="1"/>
  <c r="AR941"/>
  <c r="AN941"/>
  <c r="AO941" s="1"/>
  <c r="AI941"/>
  <c r="AK941" s="1"/>
  <c r="AJ941" s="1"/>
  <c r="AD941"/>
  <c r="AE941" s="1"/>
  <c r="Z941"/>
  <c r="AA941" s="1"/>
  <c r="V941"/>
  <c r="X941" s="1"/>
  <c r="W941" s="1"/>
  <c r="R941"/>
  <c r="S941" s="1"/>
  <c r="DP940"/>
  <c r="DM940"/>
  <c r="DL940"/>
  <c r="DJ940"/>
  <c r="DI940"/>
  <c r="DG940"/>
  <c r="DF940"/>
  <c r="DD940"/>
  <c r="DC940"/>
  <c r="DA940"/>
  <c r="CZ940"/>
  <c r="CX940"/>
  <c r="CW940"/>
  <c r="CU940"/>
  <c r="CT940"/>
  <c r="CA940"/>
  <c r="CB940" s="1"/>
  <c r="BX940"/>
  <c r="BS940"/>
  <c r="BT940" s="1"/>
  <c r="BO940"/>
  <c r="BQ940" s="1"/>
  <c r="BP940" s="1"/>
  <c r="BK940"/>
  <c r="BM940" s="1"/>
  <c r="BL940" s="1"/>
  <c r="BE940"/>
  <c r="BG940" s="1"/>
  <c r="BF940" s="1"/>
  <c r="AZ940"/>
  <c r="BB940" s="1"/>
  <c r="AV940"/>
  <c r="AR940"/>
  <c r="AS940" s="1"/>
  <c r="AN940"/>
  <c r="AI940"/>
  <c r="AJ940" s="1"/>
  <c r="AD940"/>
  <c r="Z940"/>
  <c r="AA940" s="1"/>
  <c r="V940"/>
  <c r="X940" s="1"/>
  <c r="W940" s="1"/>
  <c r="R940"/>
  <c r="DP939"/>
  <c r="DM939"/>
  <c r="DL939"/>
  <c r="DJ939"/>
  <c r="DI939"/>
  <c r="DG939"/>
  <c r="DF939"/>
  <c r="DD939"/>
  <c r="DC939"/>
  <c r="DA939"/>
  <c r="CZ939"/>
  <c r="CX939"/>
  <c r="CW939"/>
  <c r="CU939"/>
  <c r="CT939"/>
  <c r="AP941" l="1"/>
  <c r="BA940"/>
  <c r="BU940"/>
  <c r="CP940"/>
  <c r="CR940" s="1"/>
  <c r="CD940"/>
  <c r="CE940" s="1"/>
  <c r="BG941"/>
  <c r="CG940"/>
  <c r="CH940" s="1"/>
  <c r="AK940"/>
  <c r="CC940"/>
  <c r="CD941"/>
  <c r="CE941" s="1"/>
  <c r="AT940"/>
  <c r="AS941"/>
  <c r="BZ941"/>
  <c r="FJ941"/>
  <c r="AE940"/>
  <c r="AO940"/>
  <c r="AW940"/>
  <c r="CQ940"/>
  <c r="AF941"/>
  <c r="CG941"/>
  <c r="AX941"/>
  <c r="CJ941"/>
  <c r="BZ940"/>
  <c r="T940"/>
  <c r="AB940"/>
  <c r="FJ940"/>
  <c r="BM941"/>
  <c r="BU941"/>
  <c r="CC941"/>
  <c r="AX940"/>
  <c r="B1103"/>
  <c r="S940"/>
  <c r="AF940"/>
  <c r="AP940"/>
  <c r="BY940"/>
  <c r="CJ940"/>
  <c r="T941"/>
  <c r="AB941"/>
  <c r="AT941"/>
  <c r="BB941"/>
  <c r="BL941"/>
  <c r="BT941"/>
  <c r="CB941"/>
  <c r="CA939"/>
  <c r="CB939" s="1"/>
  <c r="BX939"/>
  <c r="BS939"/>
  <c r="BT939" s="1"/>
  <c r="BO939"/>
  <c r="BP939" s="1"/>
  <c r="BK939"/>
  <c r="BM939" s="1"/>
  <c r="BL939" s="1"/>
  <c r="BE939"/>
  <c r="BF939" s="1"/>
  <c r="AZ939"/>
  <c r="BB939" s="1"/>
  <c r="BA939" s="1"/>
  <c r="AV939"/>
  <c r="AX939" s="1"/>
  <c r="AW939" s="1"/>
  <c r="AR939"/>
  <c r="AS939" s="1"/>
  <c r="AN939"/>
  <c r="AO939" s="1"/>
  <c r="AI939"/>
  <c r="AK939" s="1"/>
  <c r="AD939"/>
  <c r="AE939" s="1"/>
  <c r="Z939"/>
  <c r="V939"/>
  <c r="W939" s="1"/>
  <c r="R939"/>
  <c r="DP938"/>
  <c r="DM938"/>
  <c r="DL938"/>
  <c r="DJ938"/>
  <c r="DI938"/>
  <c r="DG938"/>
  <c r="DF938"/>
  <c r="DD938"/>
  <c r="DC938"/>
  <c r="DA938"/>
  <c r="CZ938"/>
  <c r="CX938"/>
  <c r="CW938"/>
  <c r="CU938"/>
  <c r="CT938"/>
  <c r="CA938"/>
  <c r="BX938"/>
  <c r="BY938" s="1"/>
  <c r="BS938"/>
  <c r="BO938"/>
  <c r="BP938" s="1"/>
  <c r="BK938"/>
  <c r="BE938"/>
  <c r="BF938" s="1"/>
  <c r="AZ938"/>
  <c r="AV938"/>
  <c r="AW938" s="1"/>
  <c r="AR938"/>
  <c r="AN938"/>
  <c r="AO938" s="1"/>
  <c r="AI938"/>
  <c r="AJ938" s="1"/>
  <c r="AD938"/>
  <c r="AE938" s="1"/>
  <c r="Z938"/>
  <c r="AA938" s="1"/>
  <c r="V938"/>
  <c r="W938" s="1"/>
  <c r="R938"/>
  <c r="S938" s="1"/>
  <c r="DP937"/>
  <c r="DM937"/>
  <c r="DL937"/>
  <c r="DJ937"/>
  <c r="DI937"/>
  <c r="DG937"/>
  <c r="DF937"/>
  <c r="DD937"/>
  <c r="DC937"/>
  <c r="DA937"/>
  <c r="CZ937"/>
  <c r="CX937"/>
  <c r="CW937"/>
  <c r="CU937"/>
  <c r="CT937"/>
  <c r="CF940" l="1"/>
  <c r="BQ938"/>
  <c r="BU939"/>
  <c r="X938"/>
  <c r="AF938"/>
  <c r="AP938"/>
  <c r="AX938"/>
  <c r="X939"/>
  <c r="AT939"/>
  <c r="BG938"/>
  <c r="BZ938"/>
  <c r="CF941"/>
  <c r="CH941"/>
  <c r="CI940"/>
  <c r="CL940"/>
  <c r="CK940" s="1"/>
  <c r="AB939"/>
  <c r="CD939"/>
  <c r="CE939" s="1"/>
  <c r="CP939"/>
  <c r="CJ939"/>
  <c r="BZ939"/>
  <c r="CC939"/>
  <c r="FJ939"/>
  <c r="CJ938"/>
  <c r="AT938"/>
  <c r="BB938"/>
  <c r="BM938"/>
  <c r="BU938"/>
  <c r="CC938"/>
  <c r="T939"/>
  <c r="BG939"/>
  <c r="BQ939"/>
  <c r="AF939"/>
  <c r="CG939"/>
  <c r="B1104"/>
  <c r="CI941"/>
  <c r="CK941"/>
  <c r="CD938"/>
  <c r="CE938" s="1"/>
  <c r="FJ938"/>
  <c r="T938"/>
  <c r="AB938"/>
  <c r="AK938"/>
  <c r="AS938"/>
  <c r="BA938"/>
  <c r="BL938"/>
  <c r="BT938"/>
  <c r="CB938"/>
  <c r="CG938"/>
  <c r="CP938"/>
  <c r="CR938" s="1"/>
  <c r="CQ938" s="1"/>
  <c r="S939"/>
  <c r="AA939"/>
  <c r="AJ939"/>
  <c r="AP939"/>
  <c r="BY939"/>
  <c r="CA937"/>
  <c r="CC937" s="1"/>
  <c r="BX937"/>
  <c r="BS937"/>
  <c r="BO937"/>
  <c r="BM937" s="1"/>
  <c r="BK937"/>
  <c r="BE937"/>
  <c r="BF937" s="1"/>
  <c r="AZ937"/>
  <c r="AV937"/>
  <c r="AW937" s="1"/>
  <c r="AR937"/>
  <c r="AN937"/>
  <c r="AO937" s="1"/>
  <c r="AI937"/>
  <c r="AJ937" s="1"/>
  <c r="AD937"/>
  <c r="AE937" s="1"/>
  <c r="Z937"/>
  <c r="V937"/>
  <c r="W937" s="1"/>
  <c r="R937"/>
  <c r="T937" s="1"/>
  <c r="S937" s="1"/>
  <c r="DP936"/>
  <c r="DM936"/>
  <c r="DL936"/>
  <c r="DJ936"/>
  <c r="DI936"/>
  <c r="DG936"/>
  <c r="DF936"/>
  <c r="DD936"/>
  <c r="DC936"/>
  <c r="DA936"/>
  <c r="CZ936"/>
  <c r="CX936"/>
  <c r="CW936"/>
  <c r="CU936"/>
  <c r="CT936"/>
  <c r="CA936"/>
  <c r="CB936" s="1"/>
  <c r="BX936"/>
  <c r="BY936" s="1"/>
  <c r="BS936"/>
  <c r="BT936" s="1"/>
  <c r="BO936"/>
  <c r="BQ936" s="1"/>
  <c r="BP936" s="1"/>
  <c r="BK936"/>
  <c r="BM936" s="1"/>
  <c r="BL936" s="1"/>
  <c r="BE936"/>
  <c r="BG936" s="1"/>
  <c r="BF936" s="1"/>
  <c r="AZ936"/>
  <c r="BA936" s="1"/>
  <c r="AV936"/>
  <c r="AW936" s="1"/>
  <c r="AR936"/>
  <c r="AS936" s="1"/>
  <c r="AN936"/>
  <c r="AP936" s="1"/>
  <c r="AO936" s="1"/>
  <c r="AI936"/>
  <c r="AJ936" s="1"/>
  <c r="AD936"/>
  <c r="Z936"/>
  <c r="V936"/>
  <c r="R936"/>
  <c r="S936" s="1"/>
  <c r="DP935"/>
  <c r="DM935"/>
  <c r="DL935"/>
  <c r="DJ935"/>
  <c r="DI935"/>
  <c r="DG935"/>
  <c r="DF935"/>
  <c r="DD935"/>
  <c r="DC935"/>
  <c r="DA935"/>
  <c r="CZ935"/>
  <c r="CX935"/>
  <c r="CW935"/>
  <c r="CU935"/>
  <c r="CT935"/>
  <c r="CA935"/>
  <c r="CC935" s="1"/>
  <c r="BX935"/>
  <c r="BS935"/>
  <c r="BT935" s="1"/>
  <c r="BO935"/>
  <c r="BM935" s="1"/>
  <c r="BK935"/>
  <c r="BL935" s="1"/>
  <c r="BE935"/>
  <c r="BF935" s="1"/>
  <c r="AZ935"/>
  <c r="CJ935" s="1"/>
  <c r="AV935"/>
  <c r="AT935" s="1"/>
  <c r="AR935"/>
  <c r="AS935" s="1"/>
  <c r="AN935"/>
  <c r="AP935" s="1"/>
  <c r="AO935" s="1"/>
  <c r="BU935" l="1"/>
  <c r="X936"/>
  <c r="X937"/>
  <c r="BB935"/>
  <c r="BA935" s="1"/>
  <c r="CB935"/>
  <c r="AA937"/>
  <c r="CP935"/>
  <c r="CL935" s="1"/>
  <c r="AW935"/>
  <c r="BQ935"/>
  <c r="BP935" s="1"/>
  <c r="BY935"/>
  <c r="AX936"/>
  <c r="BZ936"/>
  <c r="BU937"/>
  <c r="AX937"/>
  <c r="CJ937"/>
  <c r="CP937"/>
  <c r="B1105"/>
  <c r="CL939"/>
  <c r="CQ939"/>
  <c r="CR939"/>
  <c r="T936"/>
  <c r="AB936"/>
  <c r="AK936"/>
  <c r="CG936"/>
  <c r="CP936"/>
  <c r="AP937"/>
  <c r="BG937"/>
  <c r="BQ937"/>
  <c r="FJ937"/>
  <c r="AF937"/>
  <c r="CG937"/>
  <c r="CF938"/>
  <c r="CH938"/>
  <c r="CI938"/>
  <c r="CL938"/>
  <c r="CK938" s="1"/>
  <c r="CI939"/>
  <c r="CK939"/>
  <c r="AA936"/>
  <c r="BP937"/>
  <c r="BZ937"/>
  <c r="BY937" s="1"/>
  <c r="CD937"/>
  <c r="CE937" s="1"/>
  <c r="CF939"/>
  <c r="CH939"/>
  <c r="CD936"/>
  <c r="CE936" s="1"/>
  <c r="CJ936"/>
  <c r="FJ936"/>
  <c r="AX935"/>
  <c r="BG935"/>
  <c r="BZ935"/>
  <c r="CK935"/>
  <c r="W936"/>
  <c r="AF936"/>
  <c r="AE936" s="1"/>
  <c r="AT936"/>
  <c r="BB936"/>
  <c r="BU936"/>
  <c r="CC936"/>
  <c r="AB937"/>
  <c r="AK937"/>
  <c r="AT937"/>
  <c r="AS937" s="1"/>
  <c r="BB937"/>
  <c r="BA937" s="1"/>
  <c r="BL937"/>
  <c r="BT937"/>
  <c r="CB937"/>
  <c r="AI935"/>
  <c r="FJ935" s="1"/>
  <c r="AD935"/>
  <c r="CD935" s="1"/>
  <c r="CE935" s="1"/>
  <c r="Z935"/>
  <c r="AB935" s="1"/>
  <c r="AA935" s="1"/>
  <c r="V935"/>
  <c r="R935"/>
  <c r="S935" s="1"/>
  <c r="DP934"/>
  <c r="DM934"/>
  <c r="DL934"/>
  <c r="DJ934"/>
  <c r="DI934"/>
  <c r="DG934"/>
  <c r="DF934"/>
  <c r="DD934"/>
  <c r="DC934"/>
  <c r="DA934"/>
  <c r="CZ934"/>
  <c r="CX934"/>
  <c r="CW934"/>
  <c r="CU934"/>
  <c r="CT934"/>
  <c r="CA934"/>
  <c r="BX934"/>
  <c r="BY934" s="1"/>
  <c r="BS934"/>
  <c r="BO934"/>
  <c r="BP934" s="1"/>
  <c r="BK934"/>
  <c r="BE934"/>
  <c r="BF934" s="1"/>
  <c r="T935" l="1"/>
  <c r="AJ935"/>
  <c r="CQ935"/>
  <c r="BG934"/>
  <c r="CR935"/>
  <c r="BQ934"/>
  <c r="BZ934"/>
  <c r="CI936"/>
  <c r="CK936"/>
  <c r="B1106"/>
  <c r="W935"/>
  <c r="AE935"/>
  <c r="CF937"/>
  <c r="CH937"/>
  <c r="CF936"/>
  <c r="CH936"/>
  <c r="CI937"/>
  <c r="CK937"/>
  <c r="CL936"/>
  <c r="CR936"/>
  <c r="CQ936" s="1"/>
  <c r="CL937"/>
  <c r="CQ937"/>
  <c r="CR937"/>
  <c r="BM934"/>
  <c r="CC934"/>
  <c r="AF935"/>
  <c r="CG935"/>
  <c r="AK935"/>
  <c r="BL934"/>
  <c r="BU934"/>
  <c r="BT934" s="1"/>
  <c r="CB934"/>
  <c r="X935"/>
  <c r="AZ934"/>
  <c r="BA934" s="1"/>
  <c r="AV934"/>
  <c r="AW934" s="1"/>
  <c r="AR934"/>
  <c r="AN934"/>
  <c r="AO934" s="1"/>
  <c r="AI934"/>
  <c r="AK934" s="1"/>
  <c r="AD934"/>
  <c r="Z934"/>
  <c r="AA934" s="1"/>
  <c r="V934"/>
  <c r="R934"/>
  <c r="S934" s="1"/>
  <c r="T934" l="1"/>
  <c r="AJ934"/>
  <c r="AP934"/>
  <c r="AB934"/>
  <c r="CD934"/>
  <c r="CE934" s="1"/>
  <c r="CF935"/>
  <c r="CH935"/>
  <c r="CI935"/>
  <c r="B1107"/>
  <c r="B1108" s="1"/>
  <c r="B1109" s="1"/>
  <c r="B1110" s="1"/>
  <c r="B1111" s="1"/>
  <c r="B1112" s="1"/>
  <c r="B1113" s="1"/>
  <c r="B1114" s="1"/>
  <c r="B1115" s="1"/>
  <c r="B1116" s="1"/>
  <c r="B1117" s="1"/>
  <c r="B1118" s="1"/>
  <c r="B1119" s="1"/>
  <c r="B1120" s="1"/>
  <c r="B1121" s="1"/>
  <c r="B1122" s="1"/>
  <c r="B1123" s="1"/>
  <c r="B1124" s="1"/>
  <c r="B1125" s="1"/>
  <c r="B1126" s="1"/>
  <c r="B1127" s="1"/>
  <c r="B1128" s="1"/>
  <c r="B1129" s="1"/>
  <c r="B1130" s="1"/>
  <c r="B1131" s="1"/>
  <c r="B1132" s="1"/>
  <c r="B1133" s="1"/>
  <c r="B1134" s="1"/>
  <c r="B1135" s="1"/>
  <c r="B1136" s="1"/>
  <c r="B1137" s="1"/>
  <c r="B1138" s="1"/>
  <c r="B1139" s="1"/>
  <c r="B1140" s="1"/>
  <c r="B1141" s="1"/>
  <c r="B1142" s="1"/>
  <c r="B1143" s="1"/>
  <c r="B1144" s="1"/>
  <c r="B1145" s="1"/>
  <c r="B1146" s="1"/>
  <c r="B1147" s="1"/>
  <c r="B1148" s="1"/>
  <c r="B1149" s="1"/>
  <c r="B1150" s="1"/>
  <c r="B1151" s="1"/>
  <c r="B1152" s="1"/>
  <c r="B1153" s="1"/>
  <c r="B1154" s="1"/>
  <c r="B1155" s="1"/>
  <c r="B1156" s="1"/>
  <c r="B1157" s="1"/>
  <c r="B1158" s="1"/>
  <c r="B1159" s="1"/>
  <c r="B1160" s="1"/>
  <c r="B1161" s="1"/>
  <c r="B1162" s="1"/>
  <c r="B1163" s="1"/>
  <c r="B1164" s="1"/>
  <c r="B1165" s="1"/>
  <c r="B1166" s="1"/>
  <c r="AT934"/>
  <c r="AS934" s="1"/>
  <c r="AX934"/>
  <c r="CP934"/>
  <c r="CR934" s="1"/>
  <c r="CQ934" s="1"/>
  <c r="CJ934"/>
  <c r="FJ934"/>
  <c r="AF934"/>
  <c r="CG934"/>
  <c r="X934"/>
  <c r="W934"/>
  <c r="AE934"/>
  <c r="BB934"/>
  <c r="DP933"/>
  <c r="DM933"/>
  <c r="DL933"/>
  <c r="DJ933"/>
  <c r="DI933"/>
  <c r="DG933"/>
  <c r="DF933"/>
  <c r="DD933"/>
  <c r="DC933"/>
  <c r="DA933"/>
  <c r="CZ933"/>
  <c r="CX933"/>
  <c r="CW933"/>
  <c r="CU933"/>
  <c r="CT933"/>
  <c r="CA933"/>
  <c r="CB933" s="1"/>
  <c r="BY933"/>
  <c r="BX933"/>
  <c r="BS933"/>
  <c r="BO933"/>
  <c r="BP933" s="1"/>
  <c r="BK933"/>
  <c r="BE933"/>
  <c r="BF933" s="1"/>
  <c r="AZ933"/>
  <c r="CP933" s="1"/>
  <c r="AV933"/>
  <c r="AW933" s="1"/>
  <c r="AR933"/>
  <c r="AN933"/>
  <c r="AO933" s="1"/>
  <c r="AI933"/>
  <c r="AD933"/>
  <c r="Z933"/>
  <c r="AA933" s="1"/>
  <c r="V933"/>
  <c r="W933" s="1"/>
  <c r="R933"/>
  <c r="T933" s="1"/>
  <c r="S933" s="1"/>
  <c r="DP932"/>
  <c r="DM932"/>
  <c r="DL932"/>
  <c r="DJ932"/>
  <c r="DI932"/>
  <c r="DG932"/>
  <c r="DF932"/>
  <c r="DD932"/>
  <c r="DC932"/>
  <c r="DA932"/>
  <c r="CZ932"/>
  <c r="CX932"/>
  <c r="CW932"/>
  <c r="CU932"/>
  <c r="CT932"/>
  <c r="CA932"/>
  <c r="BX932"/>
  <c r="BZ932" s="1"/>
  <c r="BY932" s="1"/>
  <c r="BS932"/>
  <c r="BU932" s="1"/>
  <c r="BT932" s="1"/>
  <c r="BO932"/>
  <c r="BK932"/>
  <c r="BL932" s="1"/>
  <c r="BE932"/>
  <c r="BG932" s="1"/>
  <c r="BF932" s="1"/>
  <c r="AZ932"/>
  <c r="AX932" s="1"/>
  <c r="AV932"/>
  <c r="AR932"/>
  <c r="AN932"/>
  <c r="AO932" s="1"/>
  <c r="AI932"/>
  <c r="AJ932" s="1"/>
  <c r="AD932"/>
  <c r="Z932"/>
  <c r="AB932" s="1"/>
  <c r="AA932" s="1"/>
  <c r="V932"/>
  <c r="X932" s="1"/>
  <c r="W932" s="1"/>
  <c r="T932"/>
  <c r="S932" s="1"/>
  <c r="R932"/>
  <c r="DP931"/>
  <c r="DM931"/>
  <c r="DL931"/>
  <c r="DJ931"/>
  <c r="DI931"/>
  <c r="DG931"/>
  <c r="DF931"/>
  <c r="DD931"/>
  <c r="DC931"/>
  <c r="DA931"/>
  <c r="CZ931"/>
  <c r="CX931"/>
  <c r="CW931"/>
  <c r="CU931"/>
  <c r="CT931"/>
  <c r="CA931"/>
  <c r="CB931" s="1"/>
  <c r="BX931"/>
  <c r="BS931"/>
  <c r="BT931" s="1"/>
  <c r="BO931"/>
  <c r="BP931" s="1"/>
  <c r="BK931"/>
  <c r="BM931" s="1"/>
  <c r="BL931" s="1"/>
  <c r="BE931"/>
  <c r="BG931" s="1"/>
  <c r="BF931" s="1"/>
  <c r="AZ931"/>
  <c r="CP931" s="1"/>
  <c r="CR931" s="1"/>
  <c r="CQ931" s="1"/>
  <c r="AV931"/>
  <c r="AX931" s="1"/>
  <c r="AW931" s="1"/>
  <c r="AR931"/>
  <c r="AT931" s="1"/>
  <c r="AS931" s="1"/>
  <c r="AN931"/>
  <c r="AP931" s="1"/>
  <c r="AO931" s="1"/>
  <c r="AI931"/>
  <c r="AD931"/>
  <c r="AE931" s="1"/>
  <c r="Z931"/>
  <c r="V931"/>
  <c r="W931" s="1"/>
  <c r="R931"/>
  <c r="T931" s="1"/>
  <c r="S931" s="1"/>
  <c r="DP930"/>
  <c r="DM930"/>
  <c r="DL930"/>
  <c r="DJ930"/>
  <c r="DI930"/>
  <c r="DG930"/>
  <c r="DF930"/>
  <c r="DD930"/>
  <c r="DC930"/>
  <c r="DA930"/>
  <c r="CZ930"/>
  <c r="CX930"/>
  <c r="AF931" l="1"/>
  <c r="AF933"/>
  <c r="BU931"/>
  <c r="CC931"/>
  <c r="CD932"/>
  <c r="CE932" s="1"/>
  <c r="AP933"/>
  <c r="BA931"/>
  <c r="CJ931"/>
  <c r="CK931" s="1"/>
  <c r="AP932"/>
  <c r="BB932"/>
  <c r="BA932" s="1"/>
  <c r="FJ932"/>
  <c r="CD931"/>
  <c r="CE931" s="1"/>
  <c r="AK932"/>
  <c r="CG932"/>
  <c r="CH932" s="1"/>
  <c r="BG933"/>
  <c r="X931"/>
  <c r="BB931"/>
  <c r="FJ931"/>
  <c r="AS932"/>
  <c r="CB932"/>
  <c r="X933"/>
  <c r="AJ933"/>
  <c r="BQ933"/>
  <c r="CQ933"/>
  <c r="AB931"/>
  <c r="AA931" s="1"/>
  <c r="AJ931"/>
  <c r="BZ931"/>
  <c r="BY931" s="1"/>
  <c r="AF932"/>
  <c r="AE932" s="1"/>
  <c r="AT932"/>
  <c r="BM932"/>
  <c r="CC932"/>
  <c r="AB933"/>
  <c r="AK933"/>
  <c r="AT933"/>
  <c r="AS933" s="1"/>
  <c r="BB933"/>
  <c r="BA933" s="1"/>
  <c r="BL933"/>
  <c r="BT933"/>
  <c r="CG933"/>
  <c r="AX933"/>
  <c r="BZ933"/>
  <c r="FJ933"/>
  <c r="CF934"/>
  <c r="CH934"/>
  <c r="CP932"/>
  <c r="CI934"/>
  <c r="CL934"/>
  <c r="CK934" s="1"/>
  <c r="CD933"/>
  <c r="CE933" s="1"/>
  <c r="CJ933"/>
  <c r="CL933" s="1"/>
  <c r="CR933"/>
  <c r="AK931"/>
  <c r="BQ931"/>
  <c r="CL931"/>
  <c r="AW932"/>
  <c r="BQ932"/>
  <c r="BP932" s="1"/>
  <c r="CJ932"/>
  <c r="CR932"/>
  <c r="AE933"/>
  <c r="BM933"/>
  <c r="BU933"/>
  <c r="CC933"/>
  <c r="CW930"/>
  <c r="CU930"/>
  <c r="CT930"/>
  <c r="CA930"/>
  <c r="CC930" s="1"/>
  <c r="BX930"/>
  <c r="BY930" s="1"/>
  <c r="BS930"/>
  <c r="BU930" s="1"/>
  <c r="BT930" s="1"/>
  <c r="BO930"/>
  <c r="BP930" s="1"/>
  <c r="BK930"/>
  <c r="BM930" s="1"/>
  <c r="BL930" s="1"/>
  <c r="BE930"/>
  <c r="BF930" s="1"/>
  <c r="AZ930"/>
  <c r="AV930"/>
  <c r="AW930" s="1"/>
  <c r="AR930"/>
  <c r="AS930" s="1"/>
  <c r="AN930"/>
  <c r="AI930"/>
  <c r="AD930"/>
  <c r="Z930"/>
  <c r="V930"/>
  <c r="R930"/>
  <c r="DP929"/>
  <c r="DM929"/>
  <c r="CF932" l="1"/>
  <c r="CB930"/>
  <c r="T930"/>
  <c r="AK930"/>
  <c r="AB930"/>
  <c r="CI932"/>
  <c r="CK932"/>
  <c r="X930"/>
  <c r="AF930"/>
  <c r="AX930"/>
  <c r="CD930"/>
  <c r="CE930" s="1"/>
  <c r="W930"/>
  <c r="AE930"/>
  <c r="AP930"/>
  <c r="AO930" s="1"/>
  <c r="CP930"/>
  <c r="CQ930" s="1"/>
  <c r="CF933"/>
  <c r="CH933"/>
  <c r="CL932"/>
  <c r="CQ932"/>
  <c r="BZ930"/>
  <c r="FJ930"/>
  <c r="CI933"/>
  <c r="CK933"/>
  <c r="AT930"/>
  <c r="BB930"/>
  <c r="CG930"/>
  <c r="S930"/>
  <c r="AA930"/>
  <c r="AJ930"/>
  <c r="BA930"/>
  <c r="BG930"/>
  <c r="BQ930"/>
  <c r="CJ930"/>
  <c r="CL930" s="1"/>
  <c r="CK930" s="1"/>
  <c r="DL929"/>
  <c r="DJ929"/>
  <c r="DI929"/>
  <c r="DG929"/>
  <c r="DF929"/>
  <c r="DD929"/>
  <c r="DC929"/>
  <c r="DA929"/>
  <c r="CZ929"/>
  <c r="CX929"/>
  <c r="CW929"/>
  <c r="CU929"/>
  <c r="CT929"/>
  <c r="CA929"/>
  <c r="CB929" s="1"/>
  <c r="BX929"/>
  <c r="BY929" s="1"/>
  <c r="BS929"/>
  <c r="BU929" s="1"/>
  <c r="BO929"/>
  <c r="BP929" s="1"/>
  <c r="BK929"/>
  <c r="BL929" s="1"/>
  <c r="BE929"/>
  <c r="BF929" s="1"/>
  <c r="AZ929"/>
  <c r="AV929"/>
  <c r="AW929" s="1"/>
  <c r="AR929"/>
  <c r="AN929"/>
  <c r="AO929" s="1"/>
  <c r="AI929"/>
  <c r="AD929"/>
  <c r="Z929"/>
  <c r="V929"/>
  <c r="W929" s="1"/>
  <c r="R929"/>
  <c r="DP928"/>
  <c r="DM928"/>
  <c r="DL928"/>
  <c r="DJ928"/>
  <c r="DI928"/>
  <c r="DG928"/>
  <c r="DF928"/>
  <c r="DD928"/>
  <c r="DC928"/>
  <c r="DA928"/>
  <c r="CZ928"/>
  <c r="CX928"/>
  <c r="CW928"/>
  <c r="CU928"/>
  <c r="CT928"/>
  <c r="CR930" l="1"/>
  <c r="AF929"/>
  <c r="AX929"/>
  <c r="BT929"/>
  <c r="X929"/>
  <c r="AP929"/>
  <c r="CD929"/>
  <c r="CE929" s="1"/>
  <c r="CC929"/>
  <c r="CF930"/>
  <c r="CH930"/>
  <c r="CI930"/>
  <c r="CP929"/>
  <c r="AE929"/>
  <c r="BM929"/>
  <c r="CG929"/>
  <c r="BZ929"/>
  <c r="FJ929"/>
  <c r="T929"/>
  <c r="AK929"/>
  <c r="AT929"/>
  <c r="BB929"/>
  <c r="CJ929"/>
  <c r="CK929" s="1"/>
  <c r="S929"/>
  <c r="AB929"/>
  <c r="AA929" s="1"/>
  <c r="AJ929"/>
  <c r="AS929"/>
  <c r="BA929"/>
  <c r="BG929"/>
  <c r="BQ929"/>
  <c r="CA928"/>
  <c r="BX928"/>
  <c r="BY928" s="1"/>
  <c r="BS928"/>
  <c r="BT928" s="1"/>
  <c r="BQ928"/>
  <c r="BP928" s="1"/>
  <c r="BO928"/>
  <c r="BK928"/>
  <c r="BL928" s="1"/>
  <c r="BE928"/>
  <c r="BG928" s="1"/>
  <c r="BF928" s="1"/>
  <c r="BZ928" l="1"/>
  <c r="CL929"/>
  <c r="CQ929"/>
  <c r="CF929"/>
  <c r="CI929"/>
  <c r="CH929"/>
  <c r="BM928"/>
  <c r="BU928"/>
  <c r="CC928"/>
  <c r="CB928"/>
  <c r="CR929"/>
  <c r="AZ928"/>
  <c r="AW928"/>
  <c r="AV928"/>
  <c r="AR928"/>
  <c r="AN928"/>
  <c r="AO928" s="1"/>
  <c r="AI928"/>
  <c r="CG928" s="1"/>
  <c r="AD928"/>
  <c r="AF928" s="1"/>
  <c r="AE928" s="1"/>
  <c r="Z928"/>
  <c r="V928"/>
  <c r="W928" s="1"/>
  <c r="R928"/>
  <c r="DP927"/>
  <c r="DM927"/>
  <c r="DL927"/>
  <c r="DJ927"/>
  <c r="DI927"/>
  <c r="DG927"/>
  <c r="DF927"/>
  <c r="DD927"/>
  <c r="DC927"/>
  <c r="DA927"/>
  <c r="CZ927"/>
  <c r="CX927"/>
  <c r="CW927"/>
  <c r="CU927"/>
  <c r="CT927"/>
  <c r="CA927"/>
  <c r="CB927" s="1"/>
  <c r="BX927"/>
  <c r="BZ927" s="1"/>
  <c r="BY927" s="1"/>
  <c r="BS927"/>
  <c r="BT927" s="1"/>
  <c r="BO927"/>
  <c r="BQ927" s="1"/>
  <c r="BP927" s="1"/>
  <c r="BK927"/>
  <c r="BM927" s="1"/>
  <c r="BL927" s="1"/>
  <c r="BE927"/>
  <c r="BG927" s="1"/>
  <c r="BF927" s="1"/>
  <c r="X928" l="1"/>
  <c r="AP928"/>
  <c r="CH928"/>
  <c r="AX928"/>
  <c r="CP928"/>
  <c r="CJ928"/>
  <c r="BU927"/>
  <c r="CC927"/>
  <c r="CD928"/>
  <c r="CE928" s="1"/>
  <c r="AK928"/>
  <c r="AT928"/>
  <c r="BB928"/>
  <c r="FJ928"/>
  <c r="T928"/>
  <c r="S928" s="1"/>
  <c r="AB928"/>
  <c r="AA928" s="1"/>
  <c r="AJ928"/>
  <c r="AS928"/>
  <c r="BA928"/>
  <c r="AZ927"/>
  <c r="AV927"/>
  <c r="AW927" s="1"/>
  <c r="AR927"/>
  <c r="AT927" s="1"/>
  <c r="AS927" s="1"/>
  <c r="AN927"/>
  <c r="AP927" s="1"/>
  <c r="AO927" s="1"/>
  <c r="AI927"/>
  <c r="CG927" s="1"/>
  <c r="AD927"/>
  <c r="AF927" s="1"/>
  <c r="AE927" s="1"/>
  <c r="Z927"/>
  <c r="V927"/>
  <c r="W927" s="1"/>
  <c r="R927"/>
  <c r="DP926"/>
  <c r="DM926"/>
  <c r="DL926"/>
  <c r="DJ926"/>
  <c r="DI926"/>
  <c r="DG926"/>
  <c r="DF926"/>
  <c r="DD926"/>
  <c r="DC926"/>
  <c r="DA926"/>
  <c r="CZ926"/>
  <c r="CX926"/>
  <c r="CW926"/>
  <c r="CU926"/>
  <c r="CT926"/>
  <c r="X927" l="1"/>
  <c r="CH927"/>
  <c r="AX927"/>
  <c r="CP927"/>
  <c r="BB927"/>
  <c r="CJ927"/>
  <c r="CL928"/>
  <c r="CQ928"/>
  <c r="CR928"/>
  <c r="FJ927"/>
  <c r="CF928"/>
  <c r="CI928"/>
  <c r="CK928"/>
  <c r="T927"/>
  <c r="CD927"/>
  <c r="CE927" s="1"/>
  <c r="AK927"/>
  <c r="S927"/>
  <c r="AB927"/>
  <c r="AA927" s="1"/>
  <c r="AJ927"/>
  <c r="BA927"/>
  <c r="CA926"/>
  <c r="CB926" s="1"/>
  <c r="BX926"/>
  <c r="BY926" s="1"/>
  <c r="BS926"/>
  <c r="BU926" s="1"/>
  <c r="BT926" s="1"/>
  <c r="BO926"/>
  <c r="BK926"/>
  <c r="BL926" s="1"/>
  <c r="BE926"/>
  <c r="BG926" s="1"/>
  <c r="BF926" s="1"/>
  <c r="AZ926"/>
  <c r="BA926" s="1"/>
  <c r="AV926"/>
  <c r="AW926" s="1"/>
  <c r="AR926"/>
  <c r="AT926" s="1"/>
  <c r="AS926" s="1"/>
  <c r="AN926"/>
  <c r="AP926" s="1"/>
  <c r="AO926" s="1"/>
  <c r="AI926"/>
  <c r="AJ926" s="1"/>
  <c r="AD926"/>
  <c r="Z926"/>
  <c r="V926"/>
  <c r="W926" s="1"/>
  <c r="R926"/>
  <c r="S926" s="1"/>
  <c r="DP925"/>
  <c r="DM925"/>
  <c r="DL925"/>
  <c r="DJ925"/>
  <c r="DI925"/>
  <c r="DG925"/>
  <c r="DF925"/>
  <c r="DD925"/>
  <c r="DC925"/>
  <c r="DA925"/>
  <c r="CZ925"/>
  <c r="CX925"/>
  <c r="CW925"/>
  <c r="CU925"/>
  <c r="CT925"/>
  <c r="CA925"/>
  <c r="CC925" s="1"/>
  <c r="BX925"/>
  <c r="BZ925" s="1"/>
  <c r="BY925" s="1"/>
  <c r="BS925"/>
  <c r="BO925"/>
  <c r="BP925" s="1"/>
  <c r="BK925"/>
  <c r="BE925"/>
  <c r="BF925" s="1"/>
  <c r="AZ925"/>
  <c r="CJ925" s="1"/>
  <c r="AV925"/>
  <c r="AR925"/>
  <c r="AS925" s="1"/>
  <c r="AN925"/>
  <c r="AI925"/>
  <c r="AD925"/>
  <c r="AE925" s="1"/>
  <c r="Z925"/>
  <c r="AB925" s="1"/>
  <c r="AA925" s="1"/>
  <c r="V925"/>
  <c r="R925"/>
  <c r="S925" s="1"/>
  <c r="DP924"/>
  <c r="DM924"/>
  <c r="DL924"/>
  <c r="DJ924"/>
  <c r="DI924"/>
  <c r="DG924"/>
  <c r="DF924"/>
  <c r="DD924"/>
  <c r="DC924"/>
  <c r="DA924"/>
  <c r="CZ924"/>
  <c r="CX924"/>
  <c r="CW924"/>
  <c r="CU924"/>
  <c r="CT924"/>
  <c r="CA924"/>
  <c r="BX924"/>
  <c r="BZ924" s="1"/>
  <c r="BY924" s="1"/>
  <c r="BS924"/>
  <c r="BT924" s="1"/>
  <c r="BO924"/>
  <c r="BQ924" s="1"/>
  <c r="BP924" s="1"/>
  <c r="BK924"/>
  <c r="BE924"/>
  <c r="BF924" s="1"/>
  <c r="AZ924"/>
  <c r="BB924" s="1"/>
  <c r="AV924"/>
  <c r="AW924" s="1"/>
  <c r="AR924"/>
  <c r="AS924" s="1"/>
  <c r="AN924"/>
  <c r="AO924" s="1"/>
  <c r="AI924"/>
  <c r="CG924" s="1"/>
  <c r="CH924" s="1"/>
  <c r="AD924"/>
  <c r="AE924" s="1"/>
  <c r="Z924"/>
  <c r="AB924" s="1"/>
  <c r="AA924" s="1"/>
  <c r="V924"/>
  <c r="W924" s="1"/>
  <c r="R924"/>
  <c r="T924" s="1"/>
  <c r="S924" s="1"/>
  <c r="DP923"/>
  <c r="DM923"/>
  <c r="DL923"/>
  <c r="DJ923"/>
  <c r="DI923"/>
  <c r="DG923"/>
  <c r="DF923"/>
  <c r="DD923"/>
  <c r="DC923"/>
  <c r="DA923"/>
  <c r="CZ923"/>
  <c r="CX923"/>
  <c r="CW923"/>
  <c r="CU923"/>
  <c r="CT923"/>
  <c r="CA923"/>
  <c r="CC923" s="1"/>
  <c r="BX923"/>
  <c r="BZ923" s="1"/>
  <c r="BY923" s="1"/>
  <c r="BS923"/>
  <c r="BU923" s="1"/>
  <c r="BT923" s="1"/>
  <c r="BO923"/>
  <c r="BK923"/>
  <c r="BL923" s="1"/>
  <c r="BE923"/>
  <c r="BF923" s="1"/>
  <c r="AZ923"/>
  <c r="CJ923" s="1"/>
  <c r="CL923" s="1"/>
  <c r="CK923" s="1"/>
  <c r="AV923"/>
  <c r="AW923" s="1"/>
  <c r="AR923"/>
  <c r="AS923" s="1"/>
  <c r="AN923"/>
  <c r="AO923" s="1"/>
  <c r="AI923"/>
  <c r="AD923"/>
  <c r="AE923" s="1"/>
  <c r="Z923"/>
  <c r="V923"/>
  <c r="W923" s="1"/>
  <c r="R923"/>
  <c r="DP922"/>
  <c r="DM922"/>
  <c r="DL922"/>
  <c r="DJ922"/>
  <c r="DI922"/>
  <c r="DG922"/>
  <c r="DF922"/>
  <c r="DD922"/>
  <c r="DC922"/>
  <c r="DA922"/>
  <c r="CZ922"/>
  <c r="CX922"/>
  <c r="CW922"/>
  <c r="CU922"/>
  <c r="CT922"/>
  <c r="CA922"/>
  <c r="BX922"/>
  <c r="BY922" s="1"/>
  <c r="BS922"/>
  <c r="BO922"/>
  <c r="BP922" s="1"/>
  <c r="BK922"/>
  <c r="BE922"/>
  <c r="BF922" s="1"/>
  <c r="AZ922"/>
  <c r="CP922" s="1"/>
  <c r="CQ922" s="1"/>
  <c r="AV922"/>
  <c r="AW922" s="1"/>
  <c r="AR922"/>
  <c r="AS922" s="1"/>
  <c r="AN922"/>
  <c r="AP922" s="1"/>
  <c r="AO922" s="1"/>
  <c r="AI922"/>
  <c r="AJ922" s="1"/>
  <c r="AD922"/>
  <c r="AE922" s="1"/>
  <c r="Z922"/>
  <c r="AB922" s="1"/>
  <c r="AA922" s="1"/>
  <c r="V922"/>
  <c r="X922" s="1"/>
  <c r="W922" s="1"/>
  <c r="R922"/>
  <c r="S922" s="1"/>
  <c r="DP921"/>
  <c r="DM921"/>
  <c r="DL921"/>
  <c r="DJ921"/>
  <c r="DI921"/>
  <c r="DG921"/>
  <c r="DF921"/>
  <c r="DD921"/>
  <c r="DC921"/>
  <c r="DA921"/>
  <c r="CZ921"/>
  <c r="CX921"/>
  <c r="CW921"/>
  <c r="CU921"/>
  <c r="CT921"/>
  <c r="BB926" l="1"/>
  <c r="CD926"/>
  <c r="CE926" s="1"/>
  <c r="BA923"/>
  <c r="BG924"/>
  <c r="BG922"/>
  <c r="BZ922"/>
  <c r="AF923"/>
  <c r="BM926"/>
  <c r="AP925"/>
  <c r="BA925"/>
  <c r="CP923"/>
  <c r="CQ923" s="1"/>
  <c r="AF925"/>
  <c r="CG922"/>
  <c r="CI922" s="1"/>
  <c r="CH922" s="1"/>
  <c r="BA922"/>
  <c r="BM923"/>
  <c r="CC924"/>
  <c r="T922"/>
  <c r="CD922"/>
  <c r="CE922" s="1"/>
  <c r="AK922"/>
  <c r="AT922"/>
  <c r="BB922"/>
  <c r="BQ922"/>
  <c r="X923"/>
  <c r="FJ923"/>
  <c r="AK924"/>
  <c r="AJ924" s="1"/>
  <c r="BA924"/>
  <c r="CB924"/>
  <c r="CP924"/>
  <c r="CQ924" s="1"/>
  <c r="BG925"/>
  <c r="AF926"/>
  <c r="AJ925"/>
  <c r="BQ925"/>
  <c r="AE926"/>
  <c r="CC926"/>
  <c r="AP923"/>
  <c r="AX923"/>
  <c r="CD924"/>
  <c r="CE924" s="1"/>
  <c r="AT924"/>
  <c r="X926"/>
  <c r="CK925"/>
  <c r="AX924"/>
  <c r="AF922"/>
  <c r="AX922"/>
  <c r="CJ922"/>
  <c r="CK922" s="1"/>
  <c r="CR922"/>
  <c r="FJ922"/>
  <c r="AT923"/>
  <c r="BB923"/>
  <c r="CB923"/>
  <c r="CG923"/>
  <c r="X924"/>
  <c r="AF924"/>
  <c r="AP924"/>
  <c r="CJ924"/>
  <c r="T925"/>
  <c r="AK925"/>
  <c r="AT925"/>
  <c r="BB925"/>
  <c r="BL925"/>
  <c r="BU925"/>
  <c r="BT925" s="1"/>
  <c r="CB925"/>
  <c r="CG925"/>
  <c r="CI925" s="1"/>
  <c r="CP925"/>
  <c r="CR925" s="1"/>
  <c r="AB926"/>
  <c r="AA926" s="1"/>
  <c r="CF927"/>
  <c r="CI927"/>
  <c r="CK927"/>
  <c r="BM922"/>
  <c r="BU922"/>
  <c r="CC922"/>
  <c r="T923"/>
  <c r="AB923"/>
  <c r="AK923"/>
  <c r="BG923"/>
  <c r="BQ923"/>
  <c r="BM924"/>
  <c r="BU924"/>
  <c r="BZ926"/>
  <c r="FJ926"/>
  <c r="BL922"/>
  <c r="BT922"/>
  <c r="CB922"/>
  <c r="S923"/>
  <c r="AA923"/>
  <c r="AJ923"/>
  <c r="BP923"/>
  <c r="CD923"/>
  <c r="CE923" s="1"/>
  <c r="BL924"/>
  <c r="CD925"/>
  <c r="CE925" s="1"/>
  <c r="FJ925"/>
  <c r="AK926"/>
  <c r="BQ926"/>
  <c r="AX926"/>
  <c r="CP926"/>
  <c r="CL927"/>
  <c r="CQ927"/>
  <c r="CR927"/>
  <c r="FJ924"/>
  <c r="X925"/>
  <c r="W925" s="1"/>
  <c r="AO925"/>
  <c r="AX925"/>
  <c r="AW925" s="1"/>
  <c r="BM925"/>
  <c r="T926"/>
  <c r="BP926"/>
  <c r="CJ926"/>
  <c r="CK926" s="1"/>
  <c r="CA921"/>
  <c r="CB921" s="1"/>
  <c r="BX921"/>
  <c r="BY921" s="1"/>
  <c r="BS921"/>
  <c r="BT921" s="1"/>
  <c r="BO921"/>
  <c r="BP921" s="1"/>
  <c r="BK921"/>
  <c r="BM921" s="1"/>
  <c r="BL921" s="1"/>
  <c r="BE921"/>
  <c r="BG921" s="1"/>
  <c r="BF921" s="1"/>
  <c r="AZ921"/>
  <c r="BA921" s="1"/>
  <c r="AV921"/>
  <c r="AX921" s="1"/>
  <c r="AW921" s="1"/>
  <c r="AR921"/>
  <c r="AT921" s="1"/>
  <c r="AS921" s="1"/>
  <c r="AN921"/>
  <c r="AO921" s="1"/>
  <c r="AI921"/>
  <c r="CG921" s="1"/>
  <c r="AD921"/>
  <c r="Z921"/>
  <c r="AA921" s="1"/>
  <c r="V921"/>
  <c r="X921" s="1"/>
  <c r="W921" s="1"/>
  <c r="R921"/>
  <c r="T921" s="1"/>
  <c r="S921" s="1"/>
  <c r="DP920"/>
  <c r="DM920"/>
  <c r="DL920"/>
  <c r="DJ920"/>
  <c r="DI920"/>
  <c r="DG920"/>
  <c r="DF920"/>
  <c r="DD920"/>
  <c r="DC920"/>
  <c r="DA920"/>
  <c r="CZ920"/>
  <c r="CX920"/>
  <c r="CW920"/>
  <c r="CU920"/>
  <c r="CT920"/>
  <c r="CA920"/>
  <c r="CC920" s="1"/>
  <c r="BX920"/>
  <c r="BZ920" s="1"/>
  <c r="BY920" s="1"/>
  <c r="BS920"/>
  <c r="BT920" s="1"/>
  <c r="BO920"/>
  <c r="BQ920" s="1"/>
  <c r="BP920" s="1"/>
  <c r="BK920"/>
  <c r="BM920" s="1"/>
  <c r="BL920" s="1"/>
  <c r="BE920"/>
  <c r="BF920" s="1"/>
  <c r="CR924" l="1"/>
  <c r="CL922"/>
  <c r="CR923"/>
  <c r="CF924"/>
  <c r="CF922"/>
  <c r="CB920"/>
  <c r="AB921"/>
  <c r="BB921"/>
  <c r="BU920"/>
  <c r="BQ921"/>
  <c r="CF923"/>
  <c r="CI923"/>
  <c r="CH923"/>
  <c r="BZ921"/>
  <c r="FJ921"/>
  <c r="CI924"/>
  <c r="CK924"/>
  <c r="CL924"/>
  <c r="AK921"/>
  <c r="AJ921" s="1"/>
  <c r="CH921"/>
  <c r="CJ921"/>
  <c r="CP921"/>
  <c r="CL926"/>
  <c r="CQ926"/>
  <c r="CR926"/>
  <c r="CF925"/>
  <c r="CH925"/>
  <c r="AP921"/>
  <c r="CD921"/>
  <c r="CE921" s="1"/>
  <c r="CL925"/>
  <c r="CQ925"/>
  <c r="BG920"/>
  <c r="AF921"/>
  <c r="AE921" s="1"/>
  <c r="BU921"/>
  <c r="CC921"/>
  <c r="AZ920"/>
  <c r="AV920"/>
  <c r="AX920" s="1"/>
  <c r="AW920" s="1"/>
  <c r="AR920"/>
  <c r="AN920"/>
  <c r="AO920" s="1"/>
  <c r="AI920"/>
  <c r="CG920" s="1"/>
  <c r="AD920"/>
  <c r="Z920"/>
  <c r="AB920" s="1"/>
  <c r="AA920" s="1"/>
  <c r="V920"/>
  <c r="W920" s="1"/>
  <c r="R920"/>
  <c r="S920" s="1"/>
  <c r="DP919"/>
  <c r="DM919"/>
  <c r="DL919"/>
  <c r="DJ919"/>
  <c r="DI919"/>
  <c r="DG919"/>
  <c r="DF919"/>
  <c r="DD919"/>
  <c r="DC919"/>
  <c r="DA919"/>
  <c r="CZ919"/>
  <c r="CX919"/>
  <c r="CW919"/>
  <c r="CU919"/>
  <c r="CT919"/>
  <c r="CA919"/>
  <c r="CB919" s="1"/>
  <c r="BX919"/>
  <c r="BS919"/>
  <c r="BT919" s="1"/>
  <c r="BO919"/>
  <c r="BK919"/>
  <c r="BL919" s="1"/>
  <c r="BE919"/>
  <c r="BF919" s="1"/>
  <c r="AZ919"/>
  <c r="AV919"/>
  <c r="AW919" s="1"/>
  <c r="AR919"/>
  <c r="AN919"/>
  <c r="AO919" s="1"/>
  <c r="AI919"/>
  <c r="AD919"/>
  <c r="AE919" s="1"/>
  <c r="Z919"/>
  <c r="AA919" s="1"/>
  <c r="V919"/>
  <c r="X919" s="1"/>
  <c r="W919" s="1"/>
  <c r="R919"/>
  <c r="S919" s="1"/>
  <c r="DP918"/>
  <c r="DM918"/>
  <c r="CD920" l="1"/>
  <c r="CE920" s="1"/>
  <c r="CC919"/>
  <c r="BU919"/>
  <c r="AF919"/>
  <c r="AX919"/>
  <c r="BM919"/>
  <c r="AP920"/>
  <c r="FJ920"/>
  <c r="FJ919"/>
  <c r="AP919"/>
  <c r="BQ919"/>
  <c r="BP919" s="1"/>
  <c r="BZ919"/>
  <c r="BY919" s="1"/>
  <c r="CP919"/>
  <c r="CQ919" s="1"/>
  <c r="AJ920"/>
  <c r="AS920"/>
  <c r="BA920"/>
  <c r="CF921"/>
  <c r="CH920"/>
  <c r="CJ920"/>
  <c r="CP920"/>
  <c r="CR920" s="1"/>
  <c r="CQ920" s="1"/>
  <c r="AB919"/>
  <c r="AT919"/>
  <c r="BB919"/>
  <c r="CG919"/>
  <c r="X920"/>
  <c r="CI921"/>
  <c r="CK921"/>
  <c r="T919"/>
  <c r="AK919"/>
  <c r="AJ919"/>
  <c r="AS919"/>
  <c r="BA919"/>
  <c r="BG919"/>
  <c r="AF920"/>
  <c r="AE920" s="1"/>
  <c r="CL921"/>
  <c r="CQ921"/>
  <c r="CR921"/>
  <c r="CD919"/>
  <c r="CE919" s="1"/>
  <c r="CJ919"/>
  <c r="T920"/>
  <c r="AK920"/>
  <c r="AT920"/>
  <c r="BB920"/>
  <c r="DL918"/>
  <c r="DJ918"/>
  <c r="DI918"/>
  <c r="DG918"/>
  <c r="DF918"/>
  <c r="DD918"/>
  <c r="DC918"/>
  <c r="DA918"/>
  <c r="CZ918"/>
  <c r="CX918"/>
  <c r="CW918"/>
  <c r="CU918"/>
  <c r="CT918"/>
  <c r="CA918"/>
  <c r="CB918" s="1"/>
  <c r="BX918"/>
  <c r="BS918"/>
  <c r="BO918"/>
  <c r="BK918"/>
  <c r="BE918"/>
  <c r="BF918" s="1"/>
  <c r="AZ918"/>
  <c r="BA918" s="1"/>
  <c r="AV918"/>
  <c r="AR918"/>
  <c r="AS918" s="1"/>
  <c r="AN918"/>
  <c r="AI918"/>
  <c r="CG918" s="1"/>
  <c r="CH918" s="1"/>
  <c r="AD918"/>
  <c r="Z918"/>
  <c r="AA918" s="1"/>
  <c r="V918"/>
  <c r="R918"/>
  <c r="S918" s="1"/>
  <c r="CR919" l="1"/>
  <c r="CF920"/>
  <c r="AJ918"/>
  <c r="AT918"/>
  <c r="BG918"/>
  <c r="AK918"/>
  <c r="BQ918"/>
  <c r="CP918"/>
  <c r="CR918" s="1"/>
  <c r="T918"/>
  <c r="BB918"/>
  <c r="CJ918"/>
  <c r="CK918" s="1"/>
  <c r="AB918"/>
  <c r="W918"/>
  <c r="AE918"/>
  <c r="AP918"/>
  <c r="AO918" s="1"/>
  <c r="AW918"/>
  <c r="BM918"/>
  <c r="BU918"/>
  <c r="CC918"/>
  <c r="CI920"/>
  <c r="CK920"/>
  <c r="CL920"/>
  <c r="BL918"/>
  <c r="BT918"/>
  <c r="BZ918"/>
  <c r="FJ918"/>
  <c r="AX918"/>
  <c r="CK919"/>
  <c r="CL919"/>
  <c r="CF919"/>
  <c r="CI919"/>
  <c r="CH919" s="1"/>
  <c r="X918"/>
  <c r="AF918"/>
  <c r="BP918"/>
  <c r="BY918"/>
  <c r="CD918"/>
  <c r="CE918" s="1"/>
  <c r="CI918"/>
  <c r="DP917"/>
  <c r="DM917"/>
  <c r="DL917"/>
  <c r="DJ917"/>
  <c r="DI917"/>
  <c r="DG917"/>
  <c r="DF917"/>
  <c r="DD917"/>
  <c r="DC917"/>
  <c r="DA917"/>
  <c r="CZ917"/>
  <c r="CX917"/>
  <c r="CW917"/>
  <c r="CU917"/>
  <c r="CT917"/>
  <c r="CQ918" l="1"/>
  <c r="CL918"/>
  <c r="CF918"/>
  <c r="CA917"/>
  <c r="CC917" s="1"/>
  <c r="BX917"/>
  <c r="BS917"/>
  <c r="BT917" s="1"/>
  <c r="BO917"/>
  <c r="BK917"/>
  <c r="BL917" s="1"/>
  <c r="BE917"/>
  <c r="BF917" s="1"/>
  <c r="BU917" l="1"/>
  <c r="BM917"/>
  <c r="CB917"/>
  <c r="BZ917"/>
  <c r="BG917"/>
  <c r="BQ917"/>
  <c r="BP917"/>
  <c r="BY917"/>
  <c r="AZ917"/>
  <c r="BA917" s="1"/>
  <c r="AV917"/>
  <c r="AR917"/>
  <c r="AS917" s="1"/>
  <c r="AN917"/>
  <c r="AI917"/>
  <c r="AJ917" s="1"/>
  <c r="AD917"/>
  <c r="Z917"/>
  <c r="AA917" s="1"/>
  <c r="V917"/>
  <c r="R917"/>
  <c r="S917" s="1"/>
  <c r="DP916"/>
  <c r="DM916"/>
  <c r="T917" l="1"/>
  <c r="BB917"/>
  <c r="AK917"/>
  <c r="AT917"/>
  <c r="AB917"/>
  <c r="CD917"/>
  <c r="CE917" s="1"/>
  <c r="AF917"/>
  <c r="CG917"/>
  <c r="CP917"/>
  <c r="CJ917"/>
  <c r="X917"/>
  <c r="W917"/>
  <c r="AE917"/>
  <c r="AP917"/>
  <c r="AO917" s="1"/>
  <c r="AX917"/>
  <c r="AW917" s="1"/>
  <c r="FJ917"/>
  <c r="DL916"/>
  <c r="DJ916"/>
  <c r="DI916"/>
  <c r="DG916"/>
  <c r="DF916"/>
  <c r="DD916"/>
  <c r="DC916"/>
  <c r="DA916"/>
  <c r="CZ916"/>
  <c r="CX916"/>
  <c r="CW916"/>
  <c r="CU916"/>
  <c r="CT916"/>
  <c r="CA916"/>
  <c r="CB916" s="1"/>
  <c r="BX916"/>
  <c r="BY916" s="1"/>
  <c r="BS916"/>
  <c r="BT916" s="1"/>
  <c r="BO916"/>
  <c r="BQ916" s="1"/>
  <c r="BP916" s="1"/>
  <c r="BK916"/>
  <c r="BE916"/>
  <c r="BF916" s="1"/>
  <c r="AZ916"/>
  <c r="CP916" s="1"/>
  <c r="AV916"/>
  <c r="AR916"/>
  <c r="AS916" s="1"/>
  <c r="AN916"/>
  <c r="AI916"/>
  <c r="CG916" s="1"/>
  <c r="AD916"/>
  <c r="AF916" s="1"/>
  <c r="AE916" s="1"/>
  <c r="Z916"/>
  <c r="AB916" s="1"/>
  <c r="AA916" s="1"/>
  <c r="V916"/>
  <c r="R916"/>
  <c r="S916" s="1"/>
  <c r="DP915"/>
  <c r="DM915"/>
  <c r="DL915"/>
  <c r="DJ915"/>
  <c r="DI915"/>
  <c r="DG915"/>
  <c r="DF915"/>
  <c r="DD915"/>
  <c r="DC915"/>
  <c r="DA915"/>
  <c r="CZ915"/>
  <c r="CX915"/>
  <c r="CW915"/>
  <c r="CU915"/>
  <c r="CT915"/>
  <c r="CA915"/>
  <c r="CC915" s="1"/>
  <c r="BX915"/>
  <c r="BS915"/>
  <c r="BT915" s="1"/>
  <c r="BO915"/>
  <c r="BQ915" s="1"/>
  <c r="BP915" s="1"/>
  <c r="BK915"/>
  <c r="BM915" s="1"/>
  <c r="BL915" s="1"/>
  <c r="BE915"/>
  <c r="BG915" s="1"/>
  <c r="BF915" s="1"/>
  <c r="AZ915"/>
  <c r="CJ915" s="1"/>
  <c r="AV915"/>
  <c r="AX915" s="1"/>
  <c r="AW915" s="1"/>
  <c r="AR915"/>
  <c r="AT915" s="1"/>
  <c r="AS915" s="1"/>
  <c r="AN915"/>
  <c r="AP915" s="1"/>
  <c r="AO915" s="1"/>
  <c r="AI915"/>
  <c r="CG915" s="1"/>
  <c r="CH915" s="1"/>
  <c r="AD915"/>
  <c r="Z915"/>
  <c r="AB915" s="1"/>
  <c r="AA915" s="1"/>
  <c r="V915"/>
  <c r="X915" s="1"/>
  <c r="W915" s="1"/>
  <c r="R915"/>
  <c r="T915" s="1"/>
  <c r="S915" s="1"/>
  <c r="DP914"/>
  <c r="DM914"/>
  <c r="DL914"/>
  <c r="DJ914"/>
  <c r="DI914"/>
  <c r="DG914"/>
  <c r="DF914"/>
  <c r="DD914"/>
  <c r="DC914"/>
  <c r="DA914"/>
  <c r="CZ914"/>
  <c r="CX914"/>
  <c r="CW914"/>
  <c r="CU914"/>
  <c r="CT914"/>
  <c r="CA914"/>
  <c r="CB914" s="1"/>
  <c r="BX914"/>
  <c r="BZ914" s="1"/>
  <c r="BY914" s="1"/>
  <c r="BS914"/>
  <c r="BU914" s="1"/>
  <c r="BT914" s="1"/>
  <c r="BO914"/>
  <c r="BP914" s="1"/>
  <c r="BK914"/>
  <c r="BM914" s="1"/>
  <c r="BL914" s="1"/>
  <c r="BE914"/>
  <c r="BF914" s="1"/>
  <c r="AZ914"/>
  <c r="CJ914" s="1"/>
  <c r="AV914"/>
  <c r="AR914"/>
  <c r="AS914" s="1"/>
  <c r="AN914"/>
  <c r="AO914" s="1"/>
  <c r="AI914"/>
  <c r="AJ914" s="1"/>
  <c r="AD914"/>
  <c r="AE914" s="1"/>
  <c r="Z914"/>
  <c r="AA914" s="1"/>
  <c r="V914"/>
  <c r="X914" s="1"/>
  <c r="W914" s="1"/>
  <c r="CD915" l="1"/>
  <c r="CF915" s="1"/>
  <c r="CE915" s="1"/>
  <c r="AK916"/>
  <c r="BU915"/>
  <c r="AK915"/>
  <c r="AJ915" s="1"/>
  <c r="AJ916"/>
  <c r="BA915"/>
  <c r="CC914"/>
  <c r="BB915"/>
  <c r="CB915"/>
  <c r="AT916"/>
  <c r="AT914"/>
  <c r="T916"/>
  <c r="BB916"/>
  <c r="BB914"/>
  <c r="FJ914"/>
  <c r="CP914"/>
  <c r="BA916"/>
  <c r="AF914"/>
  <c r="BA914"/>
  <c r="CP915"/>
  <c r="CR915" s="1"/>
  <c r="CQ915" s="1"/>
  <c r="BG916"/>
  <c r="CQ916"/>
  <c r="CI915"/>
  <c r="CK915"/>
  <c r="CH916"/>
  <c r="CF917"/>
  <c r="CH917"/>
  <c r="AX914"/>
  <c r="AW914" s="1"/>
  <c r="AF915"/>
  <c r="AE915" s="1"/>
  <c r="BM916"/>
  <c r="BL916" s="1"/>
  <c r="BZ916"/>
  <c r="FJ916"/>
  <c r="CL917"/>
  <c r="CQ917"/>
  <c r="CR917"/>
  <c r="CL915"/>
  <c r="AX916"/>
  <c r="CI917"/>
  <c r="CK917"/>
  <c r="AK914"/>
  <c r="BZ915"/>
  <c r="X916"/>
  <c r="AP916"/>
  <c r="CD916"/>
  <c r="CE916" s="1"/>
  <c r="CJ916"/>
  <c r="CR916"/>
  <c r="BG914"/>
  <c r="BQ914"/>
  <c r="AB914"/>
  <c r="AP914"/>
  <c r="CD914"/>
  <c r="CE914" s="1"/>
  <c r="CK914"/>
  <c r="BY915"/>
  <c r="FJ915"/>
  <c r="W916"/>
  <c r="AO916"/>
  <c r="AW916"/>
  <c r="BU916"/>
  <c r="CC916"/>
  <c r="R914"/>
  <c r="T914" s="1"/>
  <c r="S914" s="1"/>
  <c r="DP913"/>
  <c r="DM913"/>
  <c r="DL913"/>
  <c r="DJ913"/>
  <c r="DI913"/>
  <c r="DG913"/>
  <c r="DF913"/>
  <c r="DD913"/>
  <c r="DC913"/>
  <c r="DA913"/>
  <c r="CZ913"/>
  <c r="CX913"/>
  <c r="CW913"/>
  <c r="CU913"/>
  <c r="CT913"/>
  <c r="CA913"/>
  <c r="CC913" s="1"/>
  <c r="BX913"/>
  <c r="BS913"/>
  <c r="BT913" s="1"/>
  <c r="BO913"/>
  <c r="BK913"/>
  <c r="BL913" s="1"/>
  <c r="BE913"/>
  <c r="BF913" s="1"/>
  <c r="AZ913"/>
  <c r="AV913"/>
  <c r="AW913" s="1"/>
  <c r="AR913"/>
  <c r="AN913"/>
  <c r="AO913" s="1"/>
  <c r="AI913"/>
  <c r="AD913"/>
  <c r="AE913" s="1"/>
  <c r="Z913"/>
  <c r="AA913" s="1"/>
  <c r="CB913" l="1"/>
  <c r="AP913"/>
  <c r="AX913"/>
  <c r="BM913"/>
  <c r="BU913"/>
  <c r="CL914"/>
  <c r="CR914"/>
  <c r="CQ914" s="1"/>
  <c r="AF913"/>
  <c r="BP913"/>
  <c r="BY913"/>
  <c r="CI916"/>
  <c r="CK916"/>
  <c r="FJ913"/>
  <c r="AB913"/>
  <c r="AT913"/>
  <c r="BB913"/>
  <c r="CG913"/>
  <c r="CP913"/>
  <c r="CR913" s="1"/>
  <c r="CF916"/>
  <c r="CL916"/>
  <c r="CD913"/>
  <c r="CE913" s="1"/>
  <c r="CJ913"/>
  <c r="AK913"/>
  <c r="AJ913"/>
  <c r="AS913"/>
  <c r="BA913"/>
  <c r="BG913"/>
  <c r="BQ913"/>
  <c r="BZ913"/>
  <c r="V913"/>
  <c r="R913"/>
  <c r="DP912"/>
  <c r="DM912"/>
  <c r="DL912"/>
  <c r="DJ912"/>
  <c r="DI912"/>
  <c r="DG912"/>
  <c r="DF912"/>
  <c r="DD912"/>
  <c r="DC912"/>
  <c r="DA912"/>
  <c r="CZ912"/>
  <c r="CX912"/>
  <c r="CW912"/>
  <c r="CU912"/>
  <c r="CT912"/>
  <c r="CA912"/>
  <c r="BX912"/>
  <c r="BY912" s="1"/>
  <c r="BS912"/>
  <c r="BU912" s="1"/>
  <c r="BT912" s="1"/>
  <c r="BO912"/>
  <c r="BQ912" s="1"/>
  <c r="BP912" s="1"/>
  <c r="BK912"/>
  <c r="BE912"/>
  <c r="BF912" s="1"/>
  <c r="AZ912"/>
  <c r="BA912" s="1"/>
  <c r="AV912"/>
  <c r="AW912" s="1"/>
  <c r="AR912"/>
  <c r="AN912"/>
  <c r="AO912" s="1"/>
  <c r="AI912"/>
  <c r="AD912"/>
  <c r="Z912"/>
  <c r="AA912" s="1"/>
  <c r="V912"/>
  <c r="X912" s="1"/>
  <c r="W912" s="1"/>
  <c r="R912"/>
  <c r="S912" s="1"/>
  <c r="DP911"/>
  <c r="DM911"/>
  <c r="DL911"/>
  <c r="DJ911"/>
  <c r="DI911"/>
  <c r="DD911"/>
  <c r="DC911"/>
  <c r="DA911"/>
  <c r="CZ911"/>
  <c r="CX911"/>
  <c r="CW911"/>
  <c r="CU911"/>
  <c r="CT911"/>
  <c r="CA911"/>
  <c r="BX911"/>
  <c r="BY911" s="1"/>
  <c r="BS911"/>
  <c r="BU911" s="1"/>
  <c r="BO911"/>
  <c r="BQ911" s="1"/>
  <c r="BP911" s="1"/>
  <c r="BK911"/>
  <c r="BE911"/>
  <c r="BF911" s="1"/>
  <c r="AZ911"/>
  <c r="AV911"/>
  <c r="AR911"/>
  <c r="AS911" s="1"/>
  <c r="AN911"/>
  <c r="AI911"/>
  <c r="AJ911" s="1"/>
  <c r="AD911"/>
  <c r="AE911" s="1"/>
  <c r="Z911"/>
  <c r="AB911" s="1"/>
  <c r="AA911" s="1"/>
  <c r="V911"/>
  <c r="R911"/>
  <c r="S911" s="1"/>
  <c r="DP910"/>
  <c r="DM910"/>
  <c r="DL910"/>
  <c r="DJ910"/>
  <c r="DI910"/>
  <c r="DG910"/>
  <c r="DF910"/>
  <c r="DD910"/>
  <c r="DC910"/>
  <c r="DA910"/>
  <c r="CZ910"/>
  <c r="CX910"/>
  <c r="CW910"/>
  <c r="CU910"/>
  <c r="CT910"/>
  <c r="CA910"/>
  <c r="CB910" s="1"/>
  <c r="BX910"/>
  <c r="BY910" s="1"/>
  <c r="BS910"/>
  <c r="BU910" s="1"/>
  <c r="BO910"/>
  <c r="BP910" s="1"/>
  <c r="BK910"/>
  <c r="BL910" s="1"/>
  <c r="BE910"/>
  <c r="BG910" s="1"/>
  <c r="BF910" s="1"/>
  <c r="AZ910"/>
  <c r="CJ910" s="1"/>
  <c r="CK910" s="1"/>
  <c r="AV910"/>
  <c r="AX910" s="1"/>
  <c r="AW910" s="1"/>
  <c r="AR910"/>
  <c r="AS910" s="1"/>
  <c r="AN910"/>
  <c r="AP910" s="1"/>
  <c r="AO910" s="1"/>
  <c r="AI910"/>
  <c r="AD910"/>
  <c r="Z910"/>
  <c r="AA910" s="1"/>
  <c r="V910"/>
  <c r="X910" s="1"/>
  <c r="W910" s="1"/>
  <c r="R910"/>
  <c r="S910" s="1"/>
  <c r="DP909"/>
  <c r="DM909"/>
  <c r="DL909"/>
  <c r="DJ909"/>
  <c r="DI909"/>
  <c r="DD909"/>
  <c r="DC909"/>
  <c r="DA909"/>
  <c r="CZ909"/>
  <c r="CX909"/>
  <c r="CW909"/>
  <c r="CU909"/>
  <c r="CT909"/>
  <c r="CA909"/>
  <c r="BX909"/>
  <c r="BS909"/>
  <c r="BT909" s="1"/>
  <c r="BO909"/>
  <c r="BK909"/>
  <c r="BL909" s="1"/>
  <c r="BE909"/>
  <c r="BF909" s="1"/>
  <c r="AZ909"/>
  <c r="CJ909" s="1"/>
  <c r="AV909"/>
  <c r="AX909" s="1"/>
  <c r="AW909" s="1"/>
  <c r="AR909"/>
  <c r="AT909" s="1"/>
  <c r="AS909" s="1"/>
  <c r="AN909"/>
  <c r="AO909" s="1"/>
  <c r="AI909"/>
  <c r="CG909" s="1"/>
  <c r="CH909" s="1"/>
  <c r="AD909"/>
  <c r="AF909" s="1"/>
  <c r="AE909" s="1"/>
  <c r="Z909"/>
  <c r="AB909" s="1"/>
  <c r="AA909" s="1"/>
  <c r="V909"/>
  <c r="W909" s="1"/>
  <c r="R909"/>
  <c r="T909" s="1"/>
  <c r="S909" s="1"/>
  <c r="DP908"/>
  <c r="DM908"/>
  <c r="DL908"/>
  <c r="DJ908"/>
  <c r="DI908"/>
  <c r="DE908"/>
  <c r="DF908" s="1"/>
  <c r="DD908"/>
  <c r="DC908"/>
  <c r="DA908"/>
  <c r="CZ908"/>
  <c r="CX908"/>
  <c r="CW908"/>
  <c r="CU908"/>
  <c r="CT908"/>
  <c r="CA908"/>
  <c r="BX908"/>
  <c r="BY908" s="1"/>
  <c r="BS908"/>
  <c r="BT908" s="1"/>
  <c r="BO908"/>
  <c r="BQ908" s="1"/>
  <c r="BP908" s="1"/>
  <c r="BK908"/>
  <c r="BE908"/>
  <c r="BF908" s="1"/>
  <c r="CD910" l="1"/>
  <c r="CF910" s="1"/>
  <c r="CE910" s="1"/>
  <c r="BG908"/>
  <c r="FJ909"/>
  <c r="AE910"/>
  <c r="CC909"/>
  <c r="BG911"/>
  <c r="BG912"/>
  <c r="AK909"/>
  <c r="AJ909" s="1"/>
  <c r="CB909"/>
  <c r="AF910"/>
  <c r="AF911"/>
  <c r="CD912"/>
  <c r="CE912" s="1"/>
  <c r="CC910"/>
  <c r="AX911"/>
  <c r="BB909"/>
  <c r="BM909"/>
  <c r="BZ908"/>
  <c r="BA909"/>
  <c r="BU909"/>
  <c r="BZ911"/>
  <c r="AF912"/>
  <c r="BM910"/>
  <c r="AP911"/>
  <c r="BA911"/>
  <c r="AE912"/>
  <c r="AP912"/>
  <c r="CI909"/>
  <c r="CL909"/>
  <c r="CK909" s="1"/>
  <c r="BZ912"/>
  <c r="BU908"/>
  <c r="CC908"/>
  <c r="DG908"/>
  <c r="X909"/>
  <c r="AP909"/>
  <c r="BP909"/>
  <c r="BZ909"/>
  <c r="BY909" s="1"/>
  <c r="CD909"/>
  <c r="CE909" s="1"/>
  <c r="AK910"/>
  <c r="AJ910" s="1"/>
  <c r="BA910"/>
  <c r="BQ910"/>
  <c r="T911"/>
  <c r="AK911"/>
  <c r="AT911"/>
  <c r="BB911"/>
  <c r="BL911"/>
  <c r="BT911"/>
  <c r="CJ911"/>
  <c r="CL911" s="1"/>
  <c r="CK911" s="1"/>
  <c r="AJ912"/>
  <c r="AT912"/>
  <c r="AS912" s="1"/>
  <c r="AX912"/>
  <c r="BM908"/>
  <c r="BL908" s="1"/>
  <c r="CB908"/>
  <c r="CP910"/>
  <c r="CD911"/>
  <c r="CE911" s="1"/>
  <c r="CJ912"/>
  <c r="CK912" s="1"/>
  <c r="FJ912"/>
  <c r="T913"/>
  <c r="X913"/>
  <c r="W913" s="1"/>
  <c r="CF913"/>
  <c r="CH913"/>
  <c r="CG910"/>
  <c r="CC911"/>
  <c r="FJ911"/>
  <c r="BM912"/>
  <c r="CC912"/>
  <c r="CI913"/>
  <c r="CK913"/>
  <c r="CL913"/>
  <c r="CQ913"/>
  <c r="BG909"/>
  <c r="BQ909"/>
  <c r="T910"/>
  <c r="AB910"/>
  <c r="AT910"/>
  <c r="BB910"/>
  <c r="BT910"/>
  <c r="BZ910"/>
  <c r="FJ910"/>
  <c r="X911"/>
  <c r="W911" s="1"/>
  <c r="AO911"/>
  <c r="AW911"/>
  <c r="BM911"/>
  <c r="CB911"/>
  <c r="CG911"/>
  <c r="T912"/>
  <c r="AB912"/>
  <c r="AK912"/>
  <c r="BB912"/>
  <c r="BL912"/>
  <c r="CB912"/>
  <c r="CG912"/>
  <c r="CP912"/>
  <c r="CR912" s="1"/>
  <c r="S913"/>
  <c r="AZ908"/>
  <c r="BA908" s="1"/>
  <c r="AV908"/>
  <c r="AW908" s="1"/>
  <c r="AR908"/>
  <c r="AT908" s="1"/>
  <c r="AS908" s="1"/>
  <c r="AN908"/>
  <c r="AI908"/>
  <c r="CG908" s="1"/>
  <c r="AD908"/>
  <c r="Z908"/>
  <c r="AA908" s="1"/>
  <c r="V908"/>
  <c r="R908"/>
  <c r="S908" s="1"/>
  <c r="FL907"/>
  <c r="FK907"/>
  <c r="DP907"/>
  <c r="DM907"/>
  <c r="DL907"/>
  <c r="DJ907"/>
  <c r="DI907"/>
  <c r="DD907"/>
  <c r="DC907"/>
  <c r="DA907"/>
  <c r="CZ907"/>
  <c r="CX907"/>
  <c r="CW907"/>
  <c r="CU907"/>
  <c r="CT907"/>
  <c r="AJ908" l="1"/>
  <c r="AK908"/>
  <c r="CF909"/>
  <c r="T908"/>
  <c r="AB908"/>
  <c r="CD908"/>
  <c r="CE908" s="1"/>
  <c r="CL910"/>
  <c r="CQ910"/>
  <c r="CI908"/>
  <c r="CH908" s="1"/>
  <c r="AX908"/>
  <c r="CJ908"/>
  <c r="BB908"/>
  <c r="CP908"/>
  <c r="CR908" s="1"/>
  <c r="CQ908" s="1"/>
  <c r="CF912"/>
  <c r="CI912"/>
  <c r="CH912" s="1"/>
  <c r="CF911"/>
  <c r="CH911"/>
  <c r="CI911"/>
  <c r="X908"/>
  <c r="AP908"/>
  <c r="FJ908"/>
  <c r="CH910"/>
  <c r="CI910"/>
  <c r="CL912"/>
  <c r="CQ912"/>
  <c r="W908"/>
  <c r="AF908"/>
  <c r="AE908" s="1"/>
  <c r="AO908"/>
  <c r="CR910"/>
  <c r="CF908" l="1"/>
  <c r="CK908"/>
  <c r="CL908"/>
  <c r="CA907"/>
  <c r="CC907" s="1"/>
  <c r="BX907"/>
  <c r="BS907"/>
  <c r="BO907"/>
  <c r="BP907" s="1"/>
  <c r="BK907"/>
  <c r="BE907"/>
  <c r="BF907" s="1"/>
  <c r="AZ907"/>
  <c r="CJ907" s="1"/>
  <c r="CL907" s="1"/>
  <c r="CK907" s="1"/>
  <c r="AV907"/>
  <c r="AR907"/>
  <c r="AS907" s="1"/>
  <c r="AN907"/>
  <c r="AI907"/>
  <c r="CG907" s="1"/>
  <c r="AD907"/>
  <c r="Z907"/>
  <c r="AB907" s="1"/>
  <c r="AA907" s="1"/>
  <c r="V907"/>
  <c r="R907"/>
  <c r="S907" s="1"/>
  <c r="AT907" l="1"/>
  <c r="CB907"/>
  <c r="AJ907"/>
  <c r="BQ907"/>
  <c r="AK907"/>
  <c r="BG907"/>
  <c r="BT907"/>
  <c r="T907"/>
  <c r="BB907"/>
  <c r="CD907"/>
  <c r="CE907" s="1"/>
  <c r="BA907"/>
  <c r="BM907"/>
  <c r="BL907" s="1"/>
  <c r="CI907"/>
  <c r="CH907"/>
  <c r="X907"/>
  <c r="W907" s="1"/>
  <c r="AE907"/>
  <c r="AO907"/>
  <c r="AW907"/>
  <c r="BU907"/>
  <c r="FJ907"/>
  <c r="AX907"/>
  <c r="AF907"/>
  <c r="AP907"/>
  <c r="BZ907"/>
  <c r="BY907" s="1"/>
  <c r="DP906"/>
  <c r="DM906"/>
  <c r="DL906"/>
  <c r="DJ906"/>
  <c r="DI906"/>
  <c r="DG906"/>
  <c r="DF906"/>
  <c r="DD906"/>
  <c r="DC906"/>
  <c r="DA906"/>
  <c r="CZ906"/>
  <c r="CX906"/>
  <c r="CW906"/>
  <c r="CU906"/>
  <c r="CT906"/>
  <c r="CA906"/>
  <c r="CB906" s="1"/>
  <c r="BX906"/>
  <c r="BY906" s="1"/>
  <c r="BS906"/>
  <c r="BO906"/>
  <c r="BP906" s="1"/>
  <c r="BK906"/>
  <c r="BL906" s="1"/>
  <c r="BE906"/>
  <c r="BG906" s="1"/>
  <c r="BF906" s="1"/>
  <c r="AZ906"/>
  <c r="AV906"/>
  <c r="AR906"/>
  <c r="AS906" s="1"/>
  <c r="AN906"/>
  <c r="AP906" s="1"/>
  <c r="AO906" s="1"/>
  <c r="AI906"/>
  <c r="AD906"/>
  <c r="Z906"/>
  <c r="AA906" s="1"/>
  <c r="V906"/>
  <c r="R906"/>
  <c r="S906" s="1"/>
  <c r="FL905"/>
  <c r="FK905"/>
  <c r="DP905"/>
  <c r="DM905"/>
  <c r="DL905"/>
  <c r="DJ905"/>
  <c r="DI905"/>
  <c r="DD905"/>
  <c r="DC905"/>
  <c r="DA905"/>
  <c r="CZ905"/>
  <c r="CX905"/>
  <c r="CW905"/>
  <c r="CU905"/>
  <c r="CT905"/>
  <c r="CA905"/>
  <c r="CB905" s="1"/>
  <c r="BX905"/>
  <c r="BY905" s="1"/>
  <c r="BS905"/>
  <c r="BT905" s="1"/>
  <c r="BO905"/>
  <c r="BP905" s="1"/>
  <c r="BK905"/>
  <c r="BM905" s="1"/>
  <c r="BL905" s="1"/>
  <c r="BE905"/>
  <c r="BG905" s="1"/>
  <c r="BF905" s="1"/>
  <c r="AZ905"/>
  <c r="AV905"/>
  <c r="AR905"/>
  <c r="AS905" s="1"/>
  <c r="AN905"/>
  <c r="AP905" s="1"/>
  <c r="AO905" s="1"/>
  <c r="AI905"/>
  <c r="AD905"/>
  <c r="AE905" s="1"/>
  <c r="Z905"/>
  <c r="AA905" s="1"/>
  <c r="V905"/>
  <c r="R905"/>
  <c r="S905" s="1"/>
  <c r="DP904"/>
  <c r="DM904"/>
  <c r="DL904"/>
  <c r="DJ904"/>
  <c r="DI904"/>
  <c r="AF906" l="1"/>
  <c r="BQ906"/>
  <c r="AF905"/>
  <c r="AX905"/>
  <c r="T905"/>
  <c r="AB905"/>
  <c r="W905"/>
  <c r="BQ905"/>
  <c r="BZ905"/>
  <c r="BT906"/>
  <c r="CF907"/>
  <c r="CD905"/>
  <c r="CE905" s="1"/>
  <c r="AT905"/>
  <c r="BB905"/>
  <c r="CG905"/>
  <c r="FJ905"/>
  <c r="T906"/>
  <c r="AB906"/>
  <c r="AT906"/>
  <c r="BB906"/>
  <c r="CG906"/>
  <c r="CP906"/>
  <c r="BZ906"/>
  <c r="FJ906"/>
  <c r="CJ905"/>
  <c r="AK905"/>
  <c r="AJ905" s="1"/>
  <c r="BA905"/>
  <c r="AK906"/>
  <c r="AJ906" s="1"/>
  <c r="BA906"/>
  <c r="CD906"/>
  <c r="CE906" s="1"/>
  <c r="CJ906"/>
  <c r="CK906" s="1"/>
  <c r="X905"/>
  <c r="AW905"/>
  <c r="BU905"/>
  <c r="CC905"/>
  <c r="X906"/>
  <c r="W906" s="1"/>
  <c r="AE906"/>
  <c r="AX906"/>
  <c r="AW906" s="1"/>
  <c r="BM906"/>
  <c r="BU906"/>
  <c r="CC906"/>
  <c r="DE904"/>
  <c r="DG904" s="1"/>
  <c r="DD904"/>
  <c r="DC904"/>
  <c r="DA904"/>
  <c r="CZ904"/>
  <c r="CV904"/>
  <c r="CX904" s="1"/>
  <c r="CW904" s="1"/>
  <c r="CU904"/>
  <c r="CT904"/>
  <c r="CA904"/>
  <c r="CB904" s="1"/>
  <c r="BX904"/>
  <c r="BS904"/>
  <c r="BT904" s="1"/>
  <c r="BO904"/>
  <c r="BQ904" s="1"/>
  <c r="BP904" s="1"/>
  <c r="BK904"/>
  <c r="BM904" s="1"/>
  <c r="BL904" s="1"/>
  <c r="BE904"/>
  <c r="BF904" s="1"/>
  <c r="AZ904"/>
  <c r="CJ904" s="1"/>
  <c r="AV904"/>
  <c r="AX904" s="1"/>
  <c r="AW904" s="1"/>
  <c r="AR904"/>
  <c r="AN904"/>
  <c r="AO904" s="1"/>
  <c r="AI904"/>
  <c r="AJ904" s="1"/>
  <c r="AD904"/>
  <c r="AF904" s="1"/>
  <c r="AE904" s="1"/>
  <c r="Z904"/>
  <c r="AA904" s="1"/>
  <c r="V904"/>
  <c r="X904" s="1"/>
  <c r="W904" s="1"/>
  <c r="R904"/>
  <c r="DP903"/>
  <c r="DM903"/>
  <c r="DL903"/>
  <c r="DJ903"/>
  <c r="DI903"/>
  <c r="BU904" l="1"/>
  <c r="DF904"/>
  <c r="AP904"/>
  <c r="CD904"/>
  <c r="CE904" s="1"/>
  <c r="CC904"/>
  <c r="CL904"/>
  <c r="CK904" s="1"/>
  <c r="CL906"/>
  <c r="CR906"/>
  <c r="CQ906" s="1"/>
  <c r="CF905"/>
  <c r="CH905"/>
  <c r="AK904"/>
  <c r="BB904"/>
  <c r="CG904"/>
  <c r="CP904"/>
  <c r="CI905"/>
  <c r="CK905"/>
  <c r="AB904"/>
  <c r="AT904"/>
  <c r="AS904" s="1"/>
  <c r="BA904"/>
  <c r="BG904"/>
  <c r="T904"/>
  <c r="S904" s="1"/>
  <c r="BZ904"/>
  <c r="BY904" s="1"/>
  <c r="CF906"/>
  <c r="CI906"/>
  <c r="CH906" s="1"/>
  <c r="DD903"/>
  <c r="DC903"/>
  <c r="DA903"/>
  <c r="CZ903"/>
  <c r="CX903" s="1"/>
  <c r="CV903"/>
  <c r="CW903" s="1"/>
  <c r="CU903"/>
  <c r="CT903"/>
  <c r="CA903"/>
  <c r="CC903" s="1"/>
  <c r="BX903"/>
  <c r="BY903" s="1"/>
  <c r="BS903"/>
  <c r="BU903" s="1"/>
  <c r="BT903" s="1"/>
  <c r="BO903"/>
  <c r="BK903"/>
  <c r="BL903" s="1"/>
  <c r="BE903"/>
  <c r="BF903" s="1"/>
  <c r="AZ903"/>
  <c r="BA903" s="1"/>
  <c r="AV903"/>
  <c r="AX903" s="1"/>
  <c r="AW903" s="1"/>
  <c r="AR903"/>
  <c r="AN903"/>
  <c r="AO903" s="1"/>
  <c r="AI903"/>
  <c r="AD903"/>
  <c r="Z903"/>
  <c r="V903"/>
  <c r="W903" s="1"/>
  <c r="R903"/>
  <c r="S903" s="1"/>
  <c r="FL902"/>
  <c r="FK902"/>
  <c r="DP902"/>
  <c r="DM902"/>
  <c r="DL902"/>
  <c r="DJ902"/>
  <c r="DI902"/>
  <c r="DD902"/>
  <c r="DC902"/>
  <c r="DA902"/>
  <c r="CZ902"/>
  <c r="CV902"/>
  <c r="CW902" s="1"/>
  <c r="CU902"/>
  <c r="CT902"/>
  <c r="CX902" l="1"/>
  <c r="BM903"/>
  <c r="CB903"/>
  <c r="CD903"/>
  <c r="CE903" s="1"/>
  <c r="AE903"/>
  <c r="BB903"/>
  <c r="X903"/>
  <c r="AK903"/>
  <c r="CF904"/>
  <c r="CH904"/>
  <c r="AA903"/>
  <c r="AF903"/>
  <c r="AP903"/>
  <c r="BQ903"/>
  <c r="BP903" s="1"/>
  <c r="CJ903"/>
  <c r="CI904"/>
  <c r="CR904"/>
  <c r="CQ904"/>
  <c r="CG903"/>
  <c r="T903"/>
  <c r="AB903"/>
  <c r="AJ903"/>
  <c r="AT903"/>
  <c r="AS903" s="1"/>
  <c r="BG903"/>
  <c r="BZ903"/>
  <c r="CA902"/>
  <c r="CC902" s="1"/>
  <c r="BX902"/>
  <c r="BS902"/>
  <c r="BT902" s="1"/>
  <c r="BO902"/>
  <c r="BK902"/>
  <c r="BL902" s="1"/>
  <c r="BE902"/>
  <c r="BF902" s="1"/>
  <c r="AZ902"/>
  <c r="BB902" s="1"/>
  <c r="AV902"/>
  <c r="AR902"/>
  <c r="AN902"/>
  <c r="AO902" s="1"/>
  <c r="AI902"/>
  <c r="AD902"/>
  <c r="Z902"/>
  <c r="V902"/>
  <c r="W902" s="1"/>
  <c r="R902"/>
  <c r="S902" s="1"/>
  <c r="FL901"/>
  <c r="FK901"/>
  <c r="X902" l="1"/>
  <c r="CD902"/>
  <c r="CE902" s="1"/>
  <c r="AT902"/>
  <c r="CB902"/>
  <c r="AK902"/>
  <c r="AW902"/>
  <c r="BU902"/>
  <c r="AE902"/>
  <c r="BM902"/>
  <c r="AX902"/>
  <c r="CJ902"/>
  <c r="CF903"/>
  <c r="CH903"/>
  <c r="AA902"/>
  <c r="AF902"/>
  <c r="AP902"/>
  <c r="BP902"/>
  <c r="BZ902"/>
  <c r="BY902" s="1"/>
  <c r="CG902"/>
  <c r="FJ902"/>
  <c r="CI903"/>
  <c r="CL903"/>
  <c r="CK903" s="1"/>
  <c r="T902"/>
  <c r="AB902"/>
  <c r="AJ902"/>
  <c r="AS902"/>
  <c r="BA902"/>
  <c r="BG902"/>
  <c r="BQ902"/>
  <c r="DP901"/>
  <c r="DM901"/>
  <c r="DL901"/>
  <c r="DJ901"/>
  <c r="DI901"/>
  <c r="DE901"/>
  <c r="DE902" s="1"/>
  <c r="CP902" s="1"/>
  <c r="DD901"/>
  <c r="DC901"/>
  <c r="DA901"/>
  <c r="CZ901"/>
  <c r="CX901"/>
  <c r="CW901"/>
  <c r="CU901"/>
  <c r="CT901"/>
  <c r="CA901"/>
  <c r="BX901"/>
  <c r="BS901"/>
  <c r="BO901"/>
  <c r="BP901" s="1"/>
  <c r="BK901"/>
  <c r="BM901" s="1"/>
  <c r="BL901" s="1"/>
  <c r="BE901"/>
  <c r="BG901" s="1"/>
  <c r="BF901" s="1"/>
  <c r="AZ901"/>
  <c r="BB901" s="1"/>
  <c r="AV901"/>
  <c r="AR901"/>
  <c r="AS901" s="1"/>
  <c r="AN901"/>
  <c r="AI901"/>
  <c r="CG901" s="1"/>
  <c r="CH901" s="1"/>
  <c r="AD901"/>
  <c r="Z901"/>
  <c r="AA901" s="1"/>
  <c r="V901"/>
  <c r="R901"/>
  <c r="DP900"/>
  <c r="DM900"/>
  <c r="DL900"/>
  <c r="DJ900"/>
  <c r="DI900"/>
  <c r="DG900"/>
  <c r="DF900"/>
  <c r="DD900"/>
  <c r="DC900"/>
  <c r="DA900"/>
  <c r="CZ900"/>
  <c r="CX900"/>
  <c r="CW900"/>
  <c r="CU900"/>
  <c r="CT900"/>
  <c r="CA900"/>
  <c r="CC900" s="1"/>
  <c r="BX900"/>
  <c r="BS900"/>
  <c r="BT900" s="1"/>
  <c r="BO900"/>
  <c r="BK900"/>
  <c r="BL900" s="1"/>
  <c r="BE900"/>
  <c r="BG900" s="1"/>
  <c r="BF900" s="1"/>
  <c r="AZ900"/>
  <c r="AV900"/>
  <c r="AW900" s="1"/>
  <c r="AR900"/>
  <c r="AS900" s="1"/>
  <c r="AN900"/>
  <c r="AP900" s="1"/>
  <c r="AO900" s="1"/>
  <c r="AI900"/>
  <c r="AJ900" s="1"/>
  <c r="AD900"/>
  <c r="AF900" s="1"/>
  <c r="AE900" s="1"/>
  <c r="Z900"/>
  <c r="AB900" s="1"/>
  <c r="V900"/>
  <c r="W900" s="1"/>
  <c r="R900"/>
  <c r="T900" s="1"/>
  <c r="S900" s="1"/>
  <c r="DP899"/>
  <c r="DM899"/>
  <c r="DL899"/>
  <c r="DJ899"/>
  <c r="DI899"/>
  <c r="DG899"/>
  <c r="DF899"/>
  <c r="DD899"/>
  <c r="DC899"/>
  <c r="DA899"/>
  <c r="CZ899"/>
  <c r="CX899"/>
  <c r="CW899"/>
  <c r="CU899"/>
  <c r="CT899"/>
  <c r="CA899"/>
  <c r="CB899" s="1"/>
  <c r="BX899"/>
  <c r="BY899" s="1"/>
  <c r="BS899"/>
  <c r="BU899" s="1"/>
  <c r="BT899" s="1"/>
  <c r="BO899"/>
  <c r="BP899" s="1"/>
  <c r="BK899"/>
  <c r="BM899" s="1"/>
  <c r="BL899" s="1"/>
  <c r="BE899"/>
  <c r="BG899" s="1"/>
  <c r="BF899" s="1"/>
  <c r="AZ899"/>
  <c r="BB899" s="1"/>
  <c r="AV899"/>
  <c r="AR899"/>
  <c r="AN899"/>
  <c r="AO899" s="1"/>
  <c r="AI899"/>
  <c r="AD899"/>
  <c r="AE899" s="1"/>
  <c r="Z899"/>
  <c r="V899"/>
  <c r="W899" s="1"/>
  <c r="R899"/>
  <c r="T899" s="1"/>
  <c r="S899" s="1"/>
  <c r="DP898"/>
  <c r="DM898"/>
  <c r="DL898"/>
  <c r="DJ898"/>
  <c r="DI898"/>
  <c r="DG898"/>
  <c r="DF898"/>
  <c r="DD898"/>
  <c r="DC898"/>
  <c r="DA898"/>
  <c r="CZ898"/>
  <c r="CX898"/>
  <c r="CW898"/>
  <c r="CU898"/>
  <c r="CT898"/>
  <c r="CA898"/>
  <c r="BX898"/>
  <c r="BS898"/>
  <c r="BO898"/>
  <c r="BK898"/>
  <c r="BE898"/>
  <c r="BF898" s="1"/>
  <c r="AZ898"/>
  <c r="CJ898" s="1"/>
  <c r="CK898" s="1"/>
  <c r="AV898"/>
  <c r="AR898"/>
  <c r="AS898" s="1"/>
  <c r="AN898"/>
  <c r="AO898" s="1"/>
  <c r="AI898"/>
  <c r="AK898" s="1"/>
  <c r="AD898"/>
  <c r="Z898"/>
  <c r="AB898" s="1"/>
  <c r="V898"/>
  <c r="X898" s="1"/>
  <c r="W898" s="1"/>
  <c r="R898"/>
  <c r="S898" s="1"/>
  <c r="DP897"/>
  <c r="DM897"/>
  <c r="DL897"/>
  <c r="DJ897"/>
  <c r="DI897"/>
  <c r="DG897"/>
  <c r="DF897"/>
  <c r="DD897"/>
  <c r="DC897"/>
  <c r="DA897"/>
  <c r="CZ897"/>
  <c r="CX897"/>
  <c r="CW897"/>
  <c r="CU897"/>
  <c r="CT897"/>
  <c r="CA897"/>
  <c r="BX897"/>
  <c r="BZ897" s="1"/>
  <c r="BY897" s="1"/>
  <c r="BS897"/>
  <c r="BO897"/>
  <c r="BP897" s="1"/>
  <c r="BK897"/>
  <c r="BE897"/>
  <c r="BF897" s="1"/>
  <c r="AZ897"/>
  <c r="AV897"/>
  <c r="AR897"/>
  <c r="AS897" s="1"/>
  <c r="AN897"/>
  <c r="AO897" s="1"/>
  <c r="AI897"/>
  <c r="AK897" s="1"/>
  <c r="AD897"/>
  <c r="AE897" s="1"/>
  <c r="Z897"/>
  <c r="AA897" s="1"/>
  <c r="V897"/>
  <c r="R897"/>
  <c r="DP896"/>
  <c r="DM896"/>
  <c r="DL896"/>
  <c r="DJ896"/>
  <c r="DI896"/>
  <c r="DG896"/>
  <c r="DF896"/>
  <c r="DD896"/>
  <c r="DC896"/>
  <c r="DA896"/>
  <c r="CZ896"/>
  <c r="CX896"/>
  <c r="CW896"/>
  <c r="CU896"/>
  <c r="CT896"/>
  <c r="CA896"/>
  <c r="BX896"/>
  <c r="BY896" s="1"/>
  <c r="BS896"/>
  <c r="BT896" s="1"/>
  <c r="BO896"/>
  <c r="BQ896" s="1"/>
  <c r="BP896" s="1"/>
  <c r="BK896"/>
  <c r="BL896" s="1"/>
  <c r="BE896"/>
  <c r="BG896" s="1"/>
  <c r="BF896" s="1"/>
  <c r="AZ896"/>
  <c r="CP896" s="1"/>
  <c r="AV896"/>
  <c r="AX896" s="1"/>
  <c r="AW896" s="1"/>
  <c r="AR896"/>
  <c r="AN896"/>
  <c r="AP896" s="1"/>
  <c r="AO896" s="1"/>
  <c r="AI896"/>
  <c r="CG896" s="1"/>
  <c r="AD896"/>
  <c r="AF896" s="1"/>
  <c r="Z896"/>
  <c r="AA896" s="1"/>
  <c r="V896"/>
  <c r="R896"/>
  <c r="S896" s="1"/>
  <c r="DP895"/>
  <c r="DM895"/>
  <c r="DL895"/>
  <c r="DJ895"/>
  <c r="DI895"/>
  <c r="DG895"/>
  <c r="DF895"/>
  <c r="DD895"/>
  <c r="DC895"/>
  <c r="DA895"/>
  <c r="CZ895"/>
  <c r="CX895"/>
  <c r="CW895"/>
  <c r="CU895"/>
  <c r="CT895"/>
  <c r="CA895"/>
  <c r="CC895" s="1"/>
  <c r="BX895"/>
  <c r="BY895" s="1"/>
  <c r="BS895"/>
  <c r="BU895" s="1"/>
  <c r="BT895" s="1"/>
  <c r="BO895"/>
  <c r="BK895"/>
  <c r="BL895" s="1"/>
  <c r="BE895"/>
  <c r="AZ895"/>
  <c r="CJ895" s="1"/>
  <c r="AV895"/>
  <c r="AR895"/>
  <c r="AS895" s="1"/>
  <c r="AN895"/>
  <c r="AI895"/>
  <c r="AJ895" s="1"/>
  <c r="AD895"/>
  <c r="Z895"/>
  <c r="AA895" s="1"/>
  <c r="V895"/>
  <c r="R895"/>
  <c r="S895" s="1"/>
  <c r="FL894"/>
  <c r="FK894"/>
  <c r="CB901" l="1"/>
  <c r="BB895"/>
  <c r="T896"/>
  <c r="AE896"/>
  <c r="BA897"/>
  <c r="BG898"/>
  <c r="BZ898"/>
  <c r="AT899"/>
  <c r="CD901"/>
  <c r="CE901" s="1"/>
  <c r="CP898"/>
  <c r="CQ898" s="1"/>
  <c r="CP895"/>
  <c r="CQ895" s="1"/>
  <c r="T897"/>
  <c r="AJ897"/>
  <c r="CC899"/>
  <c r="AJ901"/>
  <c r="BM895"/>
  <c r="CB895"/>
  <c r="BA898"/>
  <c r="CD898"/>
  <c r="CE898" s="1"/>
  <c r="CD899"/>
  <c r="CE899" s="1"/>
  <c r="BU900"/>
  <c r="AB901"/>
  <c r="AK901"/>
  <c r="T895"/>
  <c r="AB895"/>
  <c r="AK895"/>
  <c r="CG895"/>
  <c r="CH895" s="1"/>
  <c r="AB896"/>
  <c r="AT895"/>
  <c r="CD896"/>
  <c r="CE896" s="1"/>
  <c r="BZ896"/>
  <c r="AB897"/>
  <c r="BQ897"/>
  <c r="BB898"/>
  <c r="BQ898"/>
  <c r="AF899"/>
  <c r="CP899"/>
  <c r="CR899" s="1"/>
  <c r="AA900"/>
  <c r="BM900"/>
  <c r="BA901"/>
  <c r="CP901"/>
  <c r="CQ901" s="1"/>
  <c r="W895"/>
  <c r="CD895"/>
  <c r="CE895" s="1"/>
  <c r="BA895"/>
  <c r="FJ895"/>
  <c r="X897"/>
  <c r="W897" s="1"/>
  <c r="AP897"/>
  <c r="AT901"/>
  <c r="DG901"/>
  <c r="BG897"/>
  <c r="AT898"/>
  <c r="X899"/>
  <c r="FJ899"/>
  <c r="AX900"/>
  <c r="T901"/>
  <c r="BQ901"/>
  <c r="CC901"/>
  <c r="DF901"/>
  <c r="CI895"/>
  <c r="CK895"/>
  <c r="CH896"/>
  <c r="CI896"/>
  <c r="CL902"/>
  <c r="CQ902"/>
  <c r="CR902"/>
  <c r="CR896"/>
  <c r="CQ896" s="1"/>
  <c r="CD897"/>
  <c r="CE897" s="1"/>
  <c r="FJ897"/>
  <c r="AF895"/>
  <c r="X895"/>
  <c r="AE895"/>
  <c r="AO895"/>
  <c r="AX895"/>
  <c r="AW895" s="1"/>
  <c r="BF895"/>
  <c r="BQ895"/>
  <c r="BP895" s="1"/>
  <c r="X896"/>
  <c r="W896" s="1"/>
  <c r="AK896"/>
  <c r="AJ896" s="1"/>
  <c r="AS896"/>
  <c r="BA896"/>
  <c r="CB896"/>
  <c r="AT897"/>
  <c r="BB897"/>
  <c r="BM897"/>
  <c r="BL897" s="1"/>
  <c r="BT897"/>
  <c r="CB897"/>
  <c r="CP897"/>
  <c r="CQ897" s="1"/>
  <c r="AA898"/>
  <c r="AF898"/>
  <c r="AX898"/>
  <c r="AW898" s="1"/>
  <c r="BM898"/>
  <c r="BU898"/>
  <c r="CC898"/>
  <c r="AB899"/>
  <c r="AJ899"/>
  <c r="AP899"/>
  <c r="AX899"/>
  <c r="CJ899"/>
  <c r="CK899" s="1"/>
  <c r="AK900"/>
  <c r="BA900"/>
  <c r="BZ900"/>
  <c r="AE901"/>
  <c r="AP901"/>
  <c r="AO901" s="1"/>
  <c r="AW901"/>
  <c r="BU901"/>
  <c r="AE898"/>
  <c r="BL898"/>
  <c r="BT898"/>
  <c r="CB898"/>
  <c r="CL898"/>
  <c r="AA899"/>
  <c r="AW899"/>
  <c r="BQ900"/>
  <c r="BP900" s="1"/>
  <c r="BY900"/>
  <c r="CD900"/>
  <c r="CE900" s="1"/>
  <c r="CJ900"/>
  <c r="CK900" s="1"/>
  <c r="FJ900"/>
  <c r="X901"/>
  <c r="W901" s="1"/>
  <c r="BT901"/>
  <c r="DE903"/>
  <c r="DF902"/>
  <c r="DG902"/>
  <c r="CF902"/>
  <c r="CH902"/>
  <c r="CI902"/>
  <c r="CK902"/>
  <c r="AX901"/>
  <c r="CJ896"/>
  <c r="CK896" s="1"/>
  <c r="FJ896"/>
  <c r="CL895"/>
  <c r="AP895"/>
  <c r="BG895"/>
  <c r="BZ895"/>
  <c r="AT896"/>
  <c r="BB896"/>
  <c r="BM896"/>
  <c r="BU896"/>
  <c r="CC896"/>
  <c r="S897"/>
  <c r="AF897"/>
  <c r="AX897"/>
  <c r="AW897" s="1"/>
  <c r="BU897"/>
  <c r="CC897"/>
  <c r="T898"/>
  <c r="AJ898"/>
  <c r="AP898"/>
  <c r="BP898"/>
  <c r="BY898"/>
  <c r="FJ898"/>
  <c r="AK899"/>
  <c r="AS899"/>
  <c r="BA899"/>
  <c r="BQ899"/>
  <c r="BZ899"/>
  <c r="X900"/>
  <c r="AT900"/>
  <c r="BB900"/>
  <c r="CB900"/>
  <c r="CP900"/>
  <c r="S901"/>
  <c r="AF901"/>
  <c r="BZ901"/>
  <c r="BY901" s="1"/>
  <c r="CJ901"/>
  <c r="FJ901"/>
  <c r="DP894"/>
  <c r="DM894"/>
  <c r="DL894"/>
  <c r="DJ894"/>
  <c r="DI894"/>
  <c r="DG894"/>
  <c r="DF894"/>
  <c r="DD894"/>
  <c r="DC894"/>
  <c r="DA894"/>
  <c r="CZ894"/>
  <c r="CX894"/>
  <c r="CW894"/>
  <c r="CU894"/>
  <c r="CT894"/>
  <c r="CA894"/>
  <c r="CB894" s="1"/>
  <c r="BX894"/>
  <c r="BY894" s="1"/>
  <c r="BS894"/>
  <c r="BO894"/>
  <c r="BP894" s="1"/>
  <c r="BK894"/>
  <c r="BE894"/>
  <c r="BF894" s="1"/>
  <c r="AZ894"/>
  <c r="AV894"/>
  <c r="AW894" s="1"/>
  <c r="AR894"/>
  <c r="AN894"/>
  <c r="AO894" s="1"/>
  <c r="AI894"/>
  <c r="AD894"/>
  <c r="AE894" s="1"/>
  <c r="Z894"/>
  <c r="AA894" s="1"/>
  <c r="V894"/>
  <c r="X894" s="1"/>
  <c r="W894" s="1"/>
  <c r="R894"/>
  <c r="CR898" l="1"/>
  <c r="CF895"/>
  <c r="CR895"/>
  <c r="CR901"/>
  <c r="CF901"/>
  <c r="CQ899"/>
  <c r="CR897"/>
  <c r="CF896"/>
  <c r="AX894"/>
  <c r="AP894"/>
  <c r="AF894"/>
  <c r="BQ894"/>
  <c r="CD894"/>
  <c r="CE894" s="1"/>
  <c r="BG894"/>
  <c r="CJ894"/>
  <c r="CK894" s="1"/>
  <c r="CI901"/>
  <c r="CK901"/>
  <c r="CL900"/>
  <c r="CR900"/>
  <c r="CQ900" s="1"/>
  <c r="AK894"/>
  <c r="AT894"/>
  <c r="BB894"/>
  <c r="CC894"/>
  <c r="CL899"/>
  <c r="T894"/>
  <c r="AB894"/>
  <c r="AJ894"/>
  <c r="AS894"/>
  <c r="BA894"/>
  <c r="BM894"/>
  <c r="BL894" s="1"/>
  <c r="BU894"/>
  <c r="BT894" s="1"/>
  <c r="CG894"/>
  <c r="CP894"/>
  <c r="CL896"/>
  <c r="BZ894"/>
  <c r="FJ894"/>
  <c r="S894"/>
  <c r="CL901"/>
  <c r="DE905"/>
  <c r="DG903"/>
  <c r="DF903"/>
  <c r="CP903"/>
  <c r="DP893"/>
  <c r="DM893"/>
  <c r="DL893"/>
  <c r="DJ893"/>
  <c r="DI893"/>
  <c r="DG893"/>
  <c r="DF893"/>
  <c r="DD893"/>
  <c r="DC893"/>
  <c r="DA893"/>
  <c r="CZ893"/>
  <c r="CX893"/>
  <c r="CW893"/>
  <c r="CU893"/>
  <c r="CT893"/>
  <c r="DE907" l="1"/>
  <c r="DG905"/>
  <c r="DF905"/>
  <c r="CP905"/>
  <c r="CF894"/>
  <c r="CH894"/>
  <c r="CI894"/>
  <c r="CL894"/>
  <c r="CQ894"/>
  <c r="CQ903"/>
  <c r="CR903"/>
  <c r="CR894"/>
  <c r="CA893"/>
  <c r="CB893" s="1"/>
  <c r="BX893"/>
  <c r="BY893" s="1"/>
  <c r="BS893"/>
  <c r="BO893"/>
  <c r="BP893" s="1"/>
  <c r="BK893"/>
  <c r="BL893" s="1"/>
  <c r="BE893"/>
  <c r="BG893" s="1"/>
  <c r="BF893" s="1"/>
  <c r="AZ893"/>
  <c r="CP893" s="1"/>
  <c r="AV893"/>
  <c r="AX893" s="1"/>
  <c r="AW893" s="1"/>
  <c r="AR893"/>
  <c r="AS893" s="1"/>
  <c r="AN893"/>
  <c r="AP893" s="1"/>
  <c r="AO893" s="1"/>
  <c r="AI893"/>
  <c r="CG893" s="1"/>
  <c r="AD893"/>
  <c r="Z893"/>
  <c r="AA893" s="1"/>
  <c r="V893"/>
  <c r="W893" s="1"/>
  <c r="R893"/>
  <c r="T893" s="1"/>
  <c r="S893" s="1"/>
  <c r="CD893" l="1"/>
  <c r="CE893" s="1"/>
  <c r="BQ893"/>
  <c r="AB893"/>
  <c r="CH893"/>
  <c r="CI893"/>
  <c r="DE909"/>
  <c r="DF907"/>
  <c r="DG907"/>
  <c r="CP907"/>
  <c r="AK893"/>
  <c r="AJ893" s="1"/>
  <c r="BA893"/>
  <c r="BT893"/>
  <c r="CR893"/>
  <c r="CQ893" s="1"/>
  <c r="BZ893"/>
  <c r="FJ893"/>
  <c r="CJ893"/>
  <c r="CK893" s="1"/>
  <c r="X893"/>
  <c r="AF893"/>
  <c r="AE893" s="1"/>
  <c r="CL905"/>
  <c r="CQ905"/>
  <c r="CR905"/>
  <c r="AT893"/>
  <c r="BB893"/>
  <c r="BM893"/>
  <c r="BU893"/>
  <c r="CC893"/>
  <c r="DP892"/>
  <c r="DM892"/>
  <c r="DL892"/>
  <c r="DJ892"/>
  <c r="DI892"/>
  <c r="DG892"/>
  <c r="DF892"/>
  <c r="DD892"/>
  <c r="DC892"/>
  <c r="DA892"/>
  <c r="CZ892"/>
  <c r="CX892"/>
  <c r="CW892"/>
  <c r="CU892"/>
  <c r="CT892"/>
  <c r="CA892"/>
  <c r="CB892" s="1"/>
  <c r="BX892"/>
  <c r="BS892"/>
  <c r="BT892" s="1"/>
  <c r="BO892"/>
  <c r="BK892"/>
  <c r="BL892" s="1"/>
  <c r="BE892"/>
  <c r="AZ892"/>
  <c r="CP892" s="1"/>
  <c r="AV892"/>
  <c r="AW892" s="1"/>
  <c r="AR892"/>
  <c r="AT892" s="1"/>
  <c r="AS892" s="1"/>
  <c r="AN892"/>
  <c r="AO892" s="1"/>
  <c r="AI892"/>
  <c r="AK892" s="1"/>
  <c r="AD892"/>
  <c r="Z892"/>
  <c r="AB892" s="1"/>
  <c r="V892"/>
  <c r="X892" s="1"/>
  <c r="W892" s="1"/>
  <c r="R892"/>
  <c r="S892" s="1"/>
  <c r="FL891"/>
  <c r="FK891"/>
  <c r="DP891"/>
  <c r="DM891"/>
  <c r="DL891"/>
  <c r="DJ891"/>
  <c r="DI891"/>
  <c r="DG891"/>
  <c r="DF891"/>
  <c r="DD891"/>
  <c r="DC891"/>
  <c r="DA891"/>
  <c r="CZ891"/>
  <c r="CX891"/>
  <c r="CW891"/>
  <c r="CU891"/>
  <c r="CT891"/>
  <c r="CD892" l="1"/>
  <c r="CE892" s="1"/>
  <c r="BM892"/>
  <c r="CC892"/>
  <c r="CF893"/>
  <c r="AF892"/>
  <c r="AE892" s="1"/>
  <c r="BB892"/>
  <c r="BU892"/>
  <c r="AJ892"/>
  <c r="CQ892"/>
  <c r="AA892"/>
  <c r="BG892"/>
  <c r="BF892" s="1"/>
  <c r="BQ892"/>
  <c r="BP892" s="1"/>
  <c r="BY892"/>
  <c r="CJ892"/>
  <c r="CK892" s="1"/>
  <c r="CR892"/>
  <c r="CQ907"/>
  <c r="CR907"/>
  <c r="BA892"/>
  <c r="CL893"/>
  <c r="BZ892"/>
  <c r="FJ892"/>
  <c r="DE911"/>
  <c r="DF909"/>
  <c r="CP909"/>
  <c r="DG909"/>
  <c r="T892"/>
  <c r="AP892"/>
  <c r="AX892"/>
  <c r="CA891"/>
  <c r="BX891"/>
  <c r="BZ891" s="1"/>
  <c r="BY891" s="1"/>
  <c r="BS891"/>
  <c r="BO891"/>
  <c r="BP891" s="1"/>
  <c r="BK891"/>
  <c r="BE891"/>
  <c r="BF891" s="1"/>
  <c r="AZ891"/>
  <c r="AV891"/>
  <c r="AX891" s="1"/>
  <c r="AW891" s="1"/>
  <c r="AR891"/>
  <c r="AN891"/>
  <c r="AO891" s="1"/>
  <c r="AI891"/>
  <c r="AD891"/>
  <c r="AE891" s="1"/>
  <c r="Z891"/>
  <c r="V891"/>
  <c r="W891" s="1"/>
  <c r="R891"/>
  <c r="S891" s="1"/>
  <c r="FL890"/>
  <c r="FK890"/>
  <c r="DP890"/>
  <c r="DM890"/>
  <c r="DL890"/>
  <c r="DJ890"/>
  <c r="DI890"/>
  <c r="DG890"/>
  <c r="DF890"/>
  <c r="DD890"/>
  <c r="DC890"/>
  <c r="DA890"/>
  <c r="CZ890"/>
  <c r="CX890"/>
  <c r="CW890"/>
  <c r="CU890"/>
  <c r="CT890"/>
  <c r="CA890"/>
  <c r="CB890" s="1"/>
  <c r="BX890"/>
  <c r="BS890"/>
  <c r="BT890" s="1"/>
  <c r="BO890"/>
  <c r="BP890" s="1"/>
  <c r="BK890"/>
  <c r="BM890" s="1"/>
  <c r="BL890" s="1"/>
  <c r="BE890"/>
  <c r="AZ890"/>
  <c r="CP890" s="1"/>
  <c r="AV890"/>
  <c r="AR890"/>
  <c r="AS890" s="1"/>
  <c r="AN890"/>
  <c r="AI890"/>
  <c r="CG890" s="1"/>
  <c r="AD890"/>
  <c r="Z890"/>
  <c r="AA890" s="1"/>
  <c r="V890"/>
  <c r="X890" s="1"/>
  <c r="W890" s="1"/>
  <c r="R890"/>
  <c r="DP889"/>
  <c r="DM889"/>
  <c r="DL889"/>
  <c r="DJ889"/>
  <c r="DI889"/>
  <c r="DG889"/>
  <c r="DF889"/>
  <c r="DD889"/>
  <c r="DC889"/>
  <c r="DA889"/>
  <c r="CZ889"/>
  <c r="CX889"/>
  <c r="CW889"/>
  <c r="CU889"/>
  <c r="CT889"/>
  <c r="AP891" l="1"/>
  <c r="CC890"/>
  <c r="BQ891"/>
  <c r="CD890"/>
  <c r="CE890" s="1"/>
  <c r="AJ890"/>
  <c r="AK890"/>
  <c r="BU890"/>
  <c r="AT890"/>
  <c r="CJ890"/>
  <c r="CL890" s="1"/>
  <c r="T890"/>
  <c r="BB890"/>
  <c r="BA890"/>
  <c r="X891"/>
  <c r="BG891"/>
  <c r="CH890"/>
  <c r="CQ890"/>
  <c r="AF891"/>
  <c r="CG891"/>
  <c r="CP891"/>
  <c r="CJ891"/>
  <c r="AE890"/>
  <c r="AO890"/>
  <c r="AW890"/>
  <c r="BF890"/>
  <c r="BY890"/>
  <c r="CI890"/>
  <c r="CR890"/>
  <c r="FJ890"/>
  <c r="AA891"/>
  <c r="FJ891"/>
  <c r="CL892"/>
  <c r="CQ909"/>
  <c r="CR909"/>
  <c r="AB890"/>
  <c r="CD891"/>
  <c r="CE891" s="1"/>
  <c r="AK891"/>
  <c r="AT891"/>
  <c r="BB891"/>
  <c r="BM891"/>
  <c r="BU891"/>
  <c r="CC891"/>
  <c r="AX890"/>
  <c r="BZ890"/>
  <c r="DF911"/>
  <c r="DG911"/>
  <c r="CP911"/>
  <c r="S890"/>
  <c r="AF890"/>
  <c r="AP890"/>
  <c r="BG890"/>
  <c r="BQ890"/>
  <c r="T891"/>
  <c r="AB891"/>
  <c r="AJ891"/>
  <c r="AS891"/>
  <c r="BA891"/>
  <c r="BL891"/>
  <c r="BT891"/>
  <c r="CB891"/>
  <c r="CA889"/>
  <c r="CC889" s="1"/>
  <c r="BX889"/>
  <c r="BY889" s="1"/>
  <c r="BS889"/>
  <c r="BT889" s="1"/>
  <c r="BO889"/>
  <c r="BP889" s="1"/>
  <c r="BK889"/>
  <c r="BL889" s="1"/>
  <c r="BE889"/>
  <c r="BF889" s="1"/>
  <c r="AZ889"/>
  <c r="BA889" s="1"/>
  <c r="AV889"/>
  <c r="AW889" s="1"/>
  <c r="AR889"/>
  <c r="AS889" s="1"/>
  <c r="AN889"/>
  <c r="AO889" s="1"/>
  <c r="AI889"/>
  <c r="CG889" s="1"/>
  <c r="CH889" s="1"/>
  <c r="AD889"/>
  <c r="Z889"/>
  <c r="V889"/>
  <c r="W889" s="1"/>
  <c r="R889"/>
  <c r="FL888"/>
  <c r="FK888"/>
  <c r="DP888"/>
  <c r="DM888"/>
  <c r="DL888"/>
  <c r="DJ888"/>
  <c r="DI888"/>
  <c r="DG888"/>
  <c r="DF888"/>
  <c r="DD888"/>
  <c r="DC888"/>
  <c r="DA888"/>
  <c r="CZ888"/>
  <c r="CX888"/>
  <c r="CW888"/>
  <c r="CU888"/>
  <c r="CT888"/>
  <c r="CA888"/>
  <c r="CB888" s="1"/>
  <c r="BX888"/>
  <c r="BY888" s="1"/>
  <c r="BS888"/>
  <c r="BU888" s="1"/>
  <c r="BT888" s="1"/>
  <c r="BO888"/>
  <c r="BK888"/>
  <c r="BL888" s="1"/>
  <c r="BE888"/>
  <c r="AZ888"/>
  <c r="CP888" s="1"/>
  <c r="AV888"/>
  <c r="AR888"/>
  <c r="AS888" s="1"/>
  <c r="AN888"/>
  <c r="AO888" s="1"/>
  <c r="AI888"/>
  <c r="AK888" s="1"/>
  <c r="AD888"/>
  <c r="AF888" s="1"/>
  <c r="AE888" s="1"/>
  <c r="Z888"/>
  <c r="V888"/>
  <c r="W888" s="1"/>
  <c r="R888"/>
  <c r="FL887"/>
  <c r="FK887"/>
  <c r="DP887"/>
  <c r="DM887"/>
  <c r="DL887"/>
  <c r="DJ887"/>
  <c r="DI887"/>
  <c r="DG887"/>
  <c r="DF887"/>
  <c r="DD887"/>
  <c r="DC887"/>
  <c r="DA887"/>
  <c r="CZ887"/>
  <c r="CX887"/>
  <c r="CW887"/>
  <c r="CU887"/>
  <c r="CT887"/>
  <c r="CK890" l="1"/>
  <c r="CF890"/>
  <c r="CD889"/>
  <c r="CE889" s="1"/>
  <c r="CJ889"/>
  <c r="CK889" s="1"/>
  <c r="AT888"/>
  <c r="BM888"/>
  <c r="CC888"/>
  <c r="X889"/>
  <c r="AK889"/>
  <c r="AJ889" s="1"/>
  <c r="CB889"/>
  <c r="BB888"/>
  <c r="AF889"/>
  <c r="AE889" s="1"/>
  <c r="X888"/>
  <c r="AJ888"/>
  <c r="CI889"/>
  <c r="CD888"/>
  <c r="CE888" s="1"/>
  <c r="AT889"/>
  <c r="BB889"/>
  <c r="BM889"/>
  <c r="BU889"/>
  <c r="CQ888"/>
  <c r="CF891"/>
  <c r="CH891"/>
  <c r="BA888"/>
  <c r="CL891"/>
  <c r="CQ891"/>
  <c r="CR891"/>
  <c r="AX889"/>
  <c r="CP889"/>
  <c r="BZ889"/>
  <c r="FJ889"/>
  <c r="CQ911"/>
  <c r="CR911"/>
  <c r="CI891"/>
  <c r="CK891"/>
  <c r="T888"/>
  <c r="AB888"/>
  <c r="AP888"/>
  <c r="AX888"/>
  <c r="BG888"/>
  <c r="BZ888"/>
  <c r="T889"/>
  <c r="AB889"/>
  <c r="S888"/>
  <c r="AA888"/>
  <c r="AW888"/>
  <c r="BF888"/>
  <c r="BQ888"/>
  <c r="BP888" s="1"/>
  <c r="CJ888"/>
  <c r="CK888" s="1"/>
  <c r="CR888"/>
  <c r="FJ888"/>
  <c r="S889"/>
  <c r="AA889"/>
  <c r="AP889"/>
  <c r="BG889"/>
  <c r="BQ889"/>
  <c r="CA887"/>
  <c r="CB887" s="1"/>
  <c r="BX887"/>
  <c r="BY887" s="1"/>
  <c r="BS887"/>
  <c r="BU887" s="1"/>
  <c r="BT887" s="1"/>
  <c r="BO887"/>
  <c r="BK887"/>
  <c r="BL887" s="1"/>
  <c r="BE887"/>
  <c r="AZ887"/>
  <c r="BA887" s="1"/>
  <c r="AV887"/>
  <c r="AR887"/>
  <c r="AS887" s="1"/>
  <c r="AN887"/>
  <c r="AO887" s="1"/>
  <c r="AI887"/>
  <c r="AJ887" s="1"/>
  <c r="AD887"/>
  <c r="AE887" s="1"/>
  <c r="Z887"/>
  <c r="V887"/>
  <c r="W887" s="1"/>
  <c r="R887"/>
  <c r="FL886"/>
  <c r="FK886"/>
  <c r="DP886"/>
  <c r="DM886"/>
  <c r="DL886"/>
  <c r="DJ886"/>
  <c r="DI886"/>
  <c r="DG886"/>
  <c r="DF886"/>
  <c r="DD886"/>
  <c r="DC886"/>
  <c r="DA886"/>
  <c r="CZ886"/>
  <c r="CX886"/>
  <c r="CW886"/>
  <c r="CU886"/>
  <c r="CT886"/>
  <c r="CF889" l="1"/>
  <c r="BM887"/>
  <c r="CD887"/>
  <c r="CE887" s="1"/>
  <c r="AK887"/>
  <c r="AT887"/>
  <c r="CC887"/>
  <c r="X887"/>
  <c r="BB887"/>
  <c r="CL889"/>
  <c r="CR889"/>
  <c r="CQ889" s="1"/>
  <c r="CL888"/>
  <c r="AX887"/>
  <c r="CJ887"/>
  <c r="CK887" s="1"/>
  <c r="CP887"/>
  <c r="BZ887"/>
  <c r="FJ887"/>
  <c r="T887"/>
  <c r="AB887"/>
  <c r="AP887"/>
  <c r="BG887"/>
  <c r="S887"/>
  <c r="AA887"/>
  <c r="AF887"/>
  <c r="AW887"/>
  <c r="BF887"/>
  <c r="BQ887"/>
  <c r="BP887" s="1"/>
  <c r="CL887" l="1"/>
  <c r="CQ887"/>
  <c r="CR887"/>
  <c r="CA886"/>
  <c r="CC886" s="1"/>
  <c r="BX886"/>
  <c r="BY886" s="1"/>
  <c r="BS886"/>
  <c r="BU886" s="1"/>
  <c r="BT886" s="1"/>
  <c r="BO886"/>
  <c r="BP886" s="1"/>
  <c r="BK886"/>
  <c r="BM886" s="1"/>
  <c r="BL886" s="1"/>
  <c r="BE886"/>
  <c r="BB886" s="1"/>
  <c r="AZ886"/>
  <c r="BA886" s="1"/>
  <c r="AV886"/>
  <c r="AW886" s="1"/>
  <c r="AR886"/>
  <c r="AT886" s="1"/>
  <c r="AS886" s="1"/>
  <c r="AN886"/>
  <c r="AO886" s="1"/>
  <c r="AI886"/>
  <c r="AK886" s="1"/>
  <c r="AJ886" s="1"/>
  <c r="AD886"/>
  <c r="Z886"/>
  <c r="AA886" s="1"/>
  <c r="V886"/>
  <c r="R886"/>
  <c r="S886" s="1"/>
  <c r="FL885"/>
  <c r="FK885"/>
  <c r="DP885"/>
  <c r="DM885"/>
  <c r="DL885"/>
  <c r="DJ885"/>
  <c r="DI885"/>
  <c r="DG885"/>
  <c r="DF885"/>
  <c r="DD885"/>
  <c r="DC885"/>
  <c r="DA885"/>
  <c r="CZ885"/>
  <c r="CX885"/>
  <c r="CW885"/>
  <c r="CU885"/>
  <c r="CT885"/>
  <c r="CA885"/>
  <c r="CC885" s="1"/>
  <c r="BX885"/>
  <c r="BZ885" s="1"/>
  <c r="BY885" s="1"/>
  <c r="BS885"/>
  <c r="BO885"/>
  <c r="BP885" s="1"/>
  <c r="BK885"/>
  <c r="BE885"/>
  <c r="BF885" s="1"/>
  <c r="AZ885"/>
  <c r="CP885" s="1"/>
  <c r="CQ885" s="1"/>
  <c r="AV885"/>
  <c r="AR885"/>
  <c r="AS885" s="1"/>
  <c r="AN885"/>
  <c r="AO885" s="1"/>
  <c r="AI885"/>
  <c r="AK885" s="1"/>
  <c r="AD885"/>
  <c r="Z885"/>
  <c r="AB885" s="1"/>
  <c r="V885"/>
  <c r="R885"/>
  <c r="FL884"/>
  <c r="FK884"/>
  <c r="DP884"/>
  <c r="DM884"/>
  <c r="DL884"/>
  <c r="DJ884"/>
  <c r="DI884"/>
  <c r="DG884"/>
  <c r="DF884"/>
  <c r="DD884"/>
  <c r="DC884"/>
  <c r="DA884"/>
  <c r="CZ884"/>
  <c r="CX884"/>
  <c r="CW884"/>
  <c r="CU884"/>
  <c r="CT884"/>
  <c r="CA884"/>
  <c r="BX884"/>
  <c r="BZ884" s="1"/>
  <c r="BY884" s="1"/>
  <c r="BS884"/>
  <c r="BU884" s="1"/>
  <c r="BT884" s="1"/>
  <c r="BO884"/>
  <c r="BK884"/>
  <c r="BL884" s="1"/>
  <c r="BE884"/>
  <c r="BG884" s="1"/>
  <c r="BF884" s="1"/>
  <c r="AZ884"/>
  <c r="BB884" s="1"/>
  <c r="AV884"/>
  <c r="AR884"/>
  <c r="AN884"/>
  <c r="AO884" s="1"/>
  <c r="AI884"/>
  <c r="AD884"/>
  <c r="AE884" s="1"/>
  <c r="Z884"/>
  <c r="V884"/>
  <c r="W884" s="1"/>
  <c r="R884"/>
  <c r="T884" s="1"/>
  <c r="S884" s="1"/>
  <c r="DP883"/>
  <c r="DM883"/>
  <c r="DL883"/>
  <c r="DJ883"/>
  <c r="DI883"/>
  <c r="DG883"/>
  <c r="DF883"/>
  <c r="DD883"/>
  <c r="DC883"/>
  <c r="DA883"/>
  <c r="CZ883"/>
  <c r="CX883"/>
  <c r="CW883"/>
  <c r="CU883"/>
  <c r="CT883"/>
  <c r="CA883"/>
  <c r="BX883"/>
  <c r="BY883" s="1"/>
  <c r="BS883"/>
  <c r="BU883" s="1"/>
  <c r="BT883" s="1"/>
  <c r="BO883"/>
  <c r="BQ883" s="1"/>
  <c r="BP883" s="1"/>
  <c r="BK883"/>
  <c r="BM883" s="1"/>
  <c r="BL883" s="1"/>
  <c r="BE883"/>
  <c r="BG883" s="1"/>
  <c r="BF883" s="1"/>
  <c r="AZ883"/>
  <c r="CP883" s="1"/>
  <c r="CQ883" s="1"/>
  <c r="AV883"/>
  <c r="AR883"/>
  <c r="AS883" s="1"/>
  <c r="AN883"/>
  <c r="AI883"/>
  <c r="CG883" s="1"/>
  <c r="CH883" s="1"/>
  <c r="AD883"/>
  <c r="Z883"/>
  <c r="AA883" s="1"/>
  <c r="V883"/>
  <c r="R883"/>
  <c r="FL882"/>
  <c r="FK882"/>
  <c r="DP882"/>
  <c r="DM882"/>
  <c r="DL882"/>
  <c r="DJ882"/>
  <c r="DI882"/>
  <c r="DG882"/>
  <c r="DF882"/>
  <c r="DD882"/>
  <c r="DC882"/>
  <c r="DA882"/>
  <c r="CZ882"/>
  <c r="CX882"/>
  <c r="CW882"/>
  <c r="CU882"/>
  <c r="CT882"/>
  <c r="CA882"/>
  <c r="CB882" s="1"/>
  <c r="BX882"/>
  <c r="BZ882" s="1"/>
  <c r="BY882" s="1"/>
  <c r="BS882"/>
  <c r="BU882" s="1"/>
  <c r="BT882" s="1"/>
  <c r="BO882"/>
  <c r="BK882"/>
  <c r="BL882" s="1"/>
  <c r="BE882"/>
  <c r="BF882" s="1"/>
  <c r="AZ882"/>
  <c r="BB882" s="1"/>
  <c r="AV882"/>
  <c r="AR882"/>
  <c r="AS882" s="1"/>
  <c r="AN882"/>
  <c r="AI882"/>
  <c r="AJ882" s="1"/>
  <c r="AD882"/>
  <c r="Z882"/>
  <c r="V882"/>
  <c r="W882" s="1"/>
  <c r="R882"/>
  <c r="S882" s="1"/>
  <c r="FL881"/>
  <c r="FK881"/>
  <c r="DP881"/>
  <c r="DM881"/>
  <c r="DL881"/>
  <c r="DJ881"/>
  <c r="DI881"/>
  <c r="DG881"/>
  <c r="DF881"/>
  <c r="DD881"/>
  <c r="DC881"/>
  <c r="DA881"/>
  <c r="CZ881"/>
  <c r="CX881"/>
  <c r="CW881"/>
  <c r="CU881"/>
  <c r="CT881"/>
  <c r="BQ885" l="1"/>
  <c r="CD883"/>
  <c r="CE883" s="1"/>
  <c r="AJ885"/>
  <c r="X882"/>
  <c r="AK882"/>
  <c r="CD886"/>
  <c r="CE886" s="1"/>
  <c r="CC882"/>
  <c r="AT882"/>
  <c r="BM884"/>
  <c r="AW882"/>
  <c r="BA883"/>
  <c r="BZ883"/>
  <c r="CP882"/>
  <c r="CQ882" s="1"/>
  <c r="T883"/>
  <c r="FJ884"/>
  <c r="T886"/>
  <c r="BB883"/>
  <c r="CD882"/>
  <c r="CE882" s="1"/>
  <c r="AP882"/>
  <c r="AO882" s="1"/>
  <c r="CG882"/>
  <c r="CH882" s="1"/>
  <c r="AJ883"/>
  <c r="AT883"/>
  <c r="CB883"/>
  <c r="AT884"/>
  <c r="CB884"/>
  <c r="T885"/>
  <c r="CD885"/>
  <c r="CE885" s="1"/>
  <c r="AX885"/>
  <c r="BG885"/>
  <c r="CB886"/>
  <c r="X883"/>
  <c r="W883" s="1"/>
  <c r="CD884"/>
  <c r="CE884" s="1"/>
  <c r="AB886"/>
  <c r="AF882"/>
  <c r="AE882" s="1"/>
  <c r="BM882"/>
  <c r="FJ882"/>
  <c r="AB883"/>
  <c r="AK883"/>
  <c r="X884"/>
  <c r="AK884"/>
  <c r="AW884"/>
  <c r="CC884"/>
  <c r="W885"/>
  <c r="AP885"/>
  <c r="BA885"/>
  <c r="AA882"/>
  <c r="AX882"/>
  <c r="BP882"/>
  <c r="CJ882"/>
  <c r="AE883"/>
  <c r="AP883"/>
  <c r="AO883" s="1"/>
  <c r="AW883"/>
  <c r="CC883"/>
  <c r="AA884"/>
  <c r="AF884"/>
  <c r="AP884"/>
  <c r="AX884"/>
  <c r="BQ884"/>
  <c r="BP884" s="1"/>
  <c r="CJ884"/>
  <c r="X885"/>
  <c r="AE885"/>
  <c r="AT885"/>
  <c r="BB885"/>
  <c r="BL885"/>
  <c r="BU885"/>
  <c r="BT885" s="1"/>
  <c r="CB885"/>
  <c r="X886"/>
  <c r="W886" s="1"/>
  <c r="AF886"/>
  <c r="CG886"/>
  <c r="AX886"/>
  <c r="CJ886"/>
  <c r="CP886"/>
  <c r="BZ886"/>
  <c r="FJ886"/>
  <c r="FJ883"/>
  <c r="CG884"/>
  <c r="CP884"/>
  <c r="FJ885"/>
  <c r="AP886"/>
  <c r="BQ886"/>
  <c r="T882"/>
  <c r="AB882"/>
  <c r="BA882"/>
  <c r="BG882"/>
  <c r="BQ882"/>
  <c r="S883"/>
  <c r="AF883"/>
  <c r="AX883"/>
  <c r="CJ883"/>
  <c r="CR883"/>
  <c r="AB884"/>
  <c r="AJ884"/>
  <c r="AS884"/>
  <c r="BA884"/>
  <c r="S885"/>
  <c r="AA885"/>
  <c r="AF885"/>
  <c r="AW885"/>
  <c r="BM885"/>
  <c r="CR885"/>
  <c r="AE886"/>
  <c r="BG886"/>
  <c r="BF886" s="1"/>
  <c r="CA881"/>
  <c r="CC881" s="1"/>
  <c r="BX881"/>
  <c r="BY881" s="1"/>
  <c r="BS881"/>
  <c r="BO881"/>
  <c r="BP881" s="1"/>
  <c r="BK881"/>
  <c r="BE881"/>
  <c r="BF881" s="1"/>
  <c r="AZ881"/>
  <c r="BA881" s="1"/>
  <c r="AV881"/>
  <c r="AR881"/>
  <c r="AS881" s="1"/>
  <c r="AN881"/>
  <c r="AO881" s="1"/>
  <c r="AI881"/>
  <c r="CG881" s="1"/>
  <c r="AD881"/>
  <c r="AF881" s="1"/>
  <c r="AE881" s="1"/>
  <c r="Z881"/>
  <c r="AA881" s="1"/>
  <c r="V881"/>
  <c r="X881" s="1"/>
  <c r="W881" s="1"/>
  <c r="R881"/>
  <c r="S881" s="1"/>
  <c r="FL880"/>
  <c r="FK880"/>
  <c r="DP880"/>
  <c r="DM880"/>
  <c r="DL880"/>
  <c r="DJ880"/>
  <c r="DI880"/>
  <c r="DG880"/>
  <c r="DF880"/>
  <c r="DD880"/>
  <c r="CR882" l="1"/>
  <c r="CF882"/>
  <c r="CF883"/>
  <c r="BG881"/>
  <c r="BQ881"/>
  <c r="BB881"/>
  <c r="BL881"/>
  <c r="BT881"/>
  <c r="CB881"/>
  <c r="T881"/>
  <c r="AB881"/>
  <c r="AK881"/>
  <c r="AJ881" s="1"/>
  <c r="AT881"/>
  <c r="AX881"/>
  <c r="CP881"/>
  <c r="CJ881"/>
  <c r="CI883"/>
  <c r="CK883"/>
  <c r="CL886"/>
  <c r="CQ886"/>
  <c r="CR886"/>
  <c r="CF886"/>
  <c r="CH886"/>
  <c r="AP881"/>
  <c r="CD881"/>
  <c r="CE881" s="1"/>
  <c r="CL883"/>
  <c r="CF884"/>
  <c r="CH884"/>
  <c r="AW881"/>
  <c r="BM881"/>
  <c r="BU881"/>
  <c r="CH881"/>
  <c r="CI882"/>
  <c r="CK882"/>
  <c r="CL882"/>
  <c r="BZ881"/>
  <c r="FJ881"/>
  <c r="CL884"/>
  <c r="CQ884"/>
  <c r="CR884"/>
  <c r="CI886"/>
  <c r="CK886"/>
  <c r="CI884"/>
  <c r="CK884"/>
  <c r="DC880"/>
  <c r="DA880"/>
  <c r="CZ880"/>
  <c r="CX880"/>
  <c r="CW880"/>
  <c r="CU880"/>
  <c r="CT880"/>
  <c r="CF881" l="1"/>
  <c r="CL881"/>
  <c r="CR881"/>
  <c r="CQ881"/>
  <c r="CI881"/>
  <c r="CK881"/>
  <c r="CA880"/>
  <c r="CC880" s="1"/>
  <c r="BX880"/>
  <c r="BY880" s="1"/>
  <c r="BS880"/>
  <c r="BU880" s="1"/>
  <c r="BT880" s="1"/>
  <c r="BO880"/>
  <c r="BK880"/>
  <c r="BL880" s="1"/>
  <c r="BE880"/>
  <c r="BG880" s="1"/>
  <c r="BF880" s="1"/>
  <c r="AZ880"/>
  <c r="BB880" s="1"/>
  <c r="AV880"/>
  <c r="AR880"/>
  <c r="AS880" s="1"/>
  <c r="AN880"/>
  <c r="AO880" s="1"/>
  <c r="AI880"/>
  <c r="AK880" s="1"/>
  <c r="AJ880" s="1"/>
  <c r="AD880"/>
  <c r="Z880"/>
  <c r="AB880" s="1"/>
  <c r="V880"/>
  <c r="W880" s="1"/>
  <c r="R880"/>
  <c r="FL879"/>
  <c r="FK879"/>
  <c r="DP879"/>
  <c r="DM879"/>
  <c r="DL879"/>
  <c r="DJ879"/>
  <c r="DI879"/>
  <c r="DG879"/>
  <c r="DF879"/>
  <c r="DD879"/>
  <c r="DC879"/>
  <c r="DA879"/>
  <c r="CZ879"/>
  <c r="CX879"/>
  <c r="CW879"/>
  <c r="CU879"/>
  <c r="CT879"/>
  <c r="CA879"/>
  <c r="CB879" s="1"/>
  <c r="BX879"/>
  <c r="BS879"/>
  <c r="BT879" s="1"/>
  <c r="BO879"/>
  <c r="BP879" s="1"/>
  <c r="BK879"/>
  <c r="BM879" s="1"/>
  <c r="BL879" s="1"/>
  <c r="BE879"/>
  <c r="BF879" s="1"/>
  <c r="AZ879"/>
  <c r="BB879" s="1"/>
  <c r="AV879"/>
  <c r="AR879"/>
  <c r="AN879"/>
  <c r="AO879" s="1"/>
  <c r="AI879"/>
  <c r="AK879" s="1"/>
  <c r="AD879"/>
  <c r="Z879"/>
  <c r="AB879" s="1"/>
  <c r="V879"/>
  <c r="X879" s="1"/>
  <c r="W879" s="1"/>
  <c r="R879"/>
  <c r="T879" s="1"/>
  <c r="S879" s="1"/>
  <c r="FL878"/>
  <c r="FK878"/>
  <c r="DP878"/>
  <c r="DM878"/>
  <c r="DL878"/>
  <c r="DJ878"/>
  <c r="DI878"/>
  <c r="DG878"/>
  <c r="DF878"/>
  <c r="DD878"/>
  <c r="DC878"/>
  <c r="DA878"/>
  <c r="CZ878"/>
  <c r="CX878"/>
  <c r="CW878"/>
  <c r="CU878"/>
  <c r="CT878"/>
  <c r="CA878"/>
  <c r="BX878"/>
  <c r="BY878" s="1"/>
  <c r="BS878"/>
  <c r="BO878"/>
  <c r="BP878" s="1"/>
  <c r="BK878"/>
  <c r="BE878"/>
  <c r="BF878" s="1"/>
  <c r="AZ878"/>
  <c r="BA878" s="1"/>
  <c r="AV878"/>
  <c r="AR878"/>
  <c r="AN878"/>
  <c r="AO878" s="1"/>
  <c r="AI878"/>
  <c r="AK878" s="1"/>
  <c r="AJ878" s="1"/>
  <c r="AD878"/>
  <c r="AE878" s="1"/>
  <c r="Z878"/>
  <c r="AA878" s="1"/>
  <c r="V878"/>
  <c r="R878"/>
  <c r="S878" s="1"/>
  <c r="AB878" l="1"/>
  <c r="CD880"/>
  <c r="CE880" s="1"/>
  <c r="AP878"/>
  <c r="BG878"/>
  <c r="AT879"/>
  <c r="CC879"/>
  <c r="BA880"/>
  <c r="BU879"/>
  <c r="CD879"/>
  <c r="CF879" s="1"/>
  <c r="CE879" s="1"/>
  <c r="AT880"/>
  <c r="T878"/>
  <c r="BM880"/>
  <c r="CB880"/>
  <c r="AX878"/>
  <c r="AA879"/>
  <c r="AW879"/>
  <c r="BQ878"/>
  <c r="AF878"/>
  <c r="AS878"/>
  <c r="BZ878"/>
  <c r="AF879"/>
  <c r="AE879" s="1"/>
  <c r="CJ878"/>
  <c r="X878"/>
  <c r="W878" s="1"/>
  <c r="AT878"/>
  <c r="BB878"/>
  <c r="BL878"/>
  <c r="BT878"/>
  <c r="CB878"/>
  <c r="CG878"/>
  <c r="CP878"/>
  <c r="AJ879"/>
  <c r="AP879"/>
  <c r="AX879"/>
  <c r="BY879"/>
  <c r="CJ879"/>
  <c r="CK879" s="1"/>
  <c r="X880"/>
  <c r="AE880"/>
  <c r="AW880"/>
  <c r="FJ878"/>
  <c r="BZ880"/>
  <c r="FJ880"/>
  <c r="CD878"/>
  <c r="CE878" s="1"/>
  <c r="CP879"/>
  <c r="AF880"/>
  <c r="CG880"/>
  <c r="AX880"/>
  <c r="CJ880"/>
  <c r="CP880"/>
  <c r="AW878"/>
  <c r="BM878"/>
  <c r="BU878"/>
  <c r="CC878"/>
  <c r="AS879"/>
  <c r="BA879"/>
  <c r="BG879"/>
  <c r="BQ879"/>
  <c r="BZ879"/>
  <c r="FJ879"/>
  <c r="T880"/>
  <c r="S880" s="1"/>
  <c r="AA880"/>
  <c r="AP880"/>
  <c r="BQ880"/>
  <c r="BP880" s="1"/>
  <c r="FO877"/>
  <c r="FL877"/>
  <c r="FK877"/>
  <c r="CL880" l="1"/>
  <c r="CR880"/>
  <c r="CQ880"/>
  <c r="CF880"/>
  <c r="CH880"/>
  <c r="CL878"/>
  <c r="CQ878"/>
  <c r="CR878"/>
  <c r="CI878"/>
  <c r="CK878"/>
  <c r="CL879"/>
  <c r="CQ879"/>
  <c r="CR879"/>
  <c r="CI880"/>
  <c r="CK880"/>
  <c r="CF878"/>
  <c r="CH878"/>
  <c r="DP877"/>
  <c r="DM877"/>
  <c r="DL877"/>
  <c r="DJ877"/>
  <c r="DI877"/>
  <c r="DG877"/>
  <c r="DF877"/>
  <c r="DD877"/>
  <c r="DC877"/>
  <c r="DA877"/>
  <c r="CZ877"/>
  <c r="CX877"/>
  <c r="CW877"/>
  <c r="CU877"/>
  <c r="CT877"/>
  <c r="CA877" l="1"/>
  <c r="CB877" s="1"/>
  <c r="BX877"/>
  <c r="BY877" s="1"/>
  <c r="BS877"/>
  <c r="BO877"/>
  <c r="BP877" s="1"/>
  <c r="BK877"/>
  <c r="BE877"/>
  <c r="BF877" s="1"/>
  <c r="AZ877"/>
  <c r="BA877" s="1"/>
  <c r="AV877"/>
  <c r="AX877" s="1"/>
  <c r="AW877" s="1"/>
  <c r="AR877"/>
  <c r="AN877"/>
  <c r="AP877" s="1"/>
  <c r="AO877" s="1"/>
  <c r="AI877"/>
  <c r="AJ877" s="1"/>
  <c r="AD877"/>
  <c r="AE877" s="1"/>
  <c r="Z877"/>
  <c r="AB877" s="1"/>
  <c r="V877"/>
  <c r="R877"/>
  <c r="S877" s="1"/>
  <c r="FO876"/>
  <c r="FL876"/>
  <c r="FK876"/>
  <c r="AA877" l="1"/>
  <c r="T877"/>
  <c r="BG877"/>
  <c r="BQ877"/>
  <c r="CC877"/>
  <c r="CD877"/>
  <c r="CE877" s="1"/>
  <c r="AT877"/>
  <c r="AS877" s="1"/>
  <c r="AF877"/>
  <c r="CG877"/>
  <c r="CP877"/>
  <c r="CJ877"/>
  <c r="BM877"/>
  <c r="BU877"/>
  <c r="BZ877"/>
  <c r="FJ877"/>
  <c r="X877"/>
  <c r="W877" s="1"/>
  <c r="AK877"/>
  <c r="BB877"/>
  <c r="BL877"/>
  <c r="BT877"/>
  <c r="DP876"/>
  <c r="DM876"/>
  <c r="DL876"/>
  <c r="DJ876"/>
  <c r="DI876"/>
  <c r="DG876"/>
  <c r="DF876"/>
  <c r="DD876"/>
  <c r="DC876"/>
  <c r="DA876"/>
  <c r="CZ876"/>
  <c r="CX876"/>
  <c r="CW876"/>
  <c r="CU876"/>
  <c r="CT876"/>
  <c r="CA876"/>
  <c r="CB876" s="1"/>
  <c r="BX876"/>
  <c r="BZ876" s="1"/>
  <c r="BY876" s="1"/>
  <c r="BS876"/>
  <c r="BU876" s="1"/>
  <c r="BT876" s="1"/>
  <c r="BO876"/>
  <c r="BQ876" s="1"/>
  <c r="BP876" s="1"/>
  <c r="BK876"/>
  <c r="BM876" s="1"/>
  <c r="BL876" s="1"/>
  <c r="BE876"/>
  <c r="BG876" s="1"/>
  <c r="BF876" s="1"/>
  <c r="AZ876"/>
  <c r="AV876"/>
  <c r="AR876"/>
  <c r="AN876"/>
  <c r="AI876"/>
  <c r="AJ876" s="1"/>
  <c r="AD876"/>
  <c r="AF876" s="1"/>
  <c r="AE876" s="1"/>
  <c r="Z876"/>
  <c r="AB876" s="1"/>
  <c r="V876"/>
  <c r="X876" s="1"/>
  <c r="W876" s="1"/>
  <c r="R876"/>
  <c r="T876" s="1"/>
  <c r="S876" s="1"/>
  <c r="FO875"/>
  <c r="FL875"/>
  <c r="FK875"/>
  <c r="DP875"/>
  <c r="DM875"/>
  <c r="DL875"/>
  <c r="DJ875"/>
  <c r="DI875"/>
  <c r="DG875"/>
  <c r="DF875"/>
  <c r="DD875"/>
  <c r="DC875"/>
  <c r="DA875"/>
  <c r="CZ875"/>
  <c r="CX875"/>
  <c r="CW875"/>
  <c r="CU875"/>
  <c r="CT875"/>
  <c r="CA875"/>
  <c r="CC875" s="1"/>
  <c r="BX875"/>
  <c r="BY875" s="1"/>
  <c r="BS875"/>
  <c r="BU875" s="1"/>
  <c r="BO875"/>
  <c r="BK875"/>
  <c r="BE875"/>
  <c r="BF875" s="1"/>
  <c r="AZ875"/>
  <c r="BA875" s="1"/>
  <c r="AV875"/>
  <c r="AW875" s="1"/>
  <c r="AR875"/>
  <c r="AS875" s="1"/>
  <c r="AN875"/>
  <c r="AO875" s="1"/>
  <c r="AI875"/>
  <c r="CG875" s="1"/>
  <c r="CH875" s="1"/>
  <c r="AD875"/>
  <c r="Z875"/>
  <c r="AA875" s="1"/>
  <c r="V875"/>
  <c r="R875"/>
  <c r="S875" s="1"/>
  <c r="FO874"/>
  <c r="FL874"/>
  <c r="FK874"/>
  <c r="DP874"/>
  <c r="DM874"/>
  <c r="DL874"/>
  <c r="DJ874"/>
  <c r="DI874"/>
  <c r="DG874"/>
  <c r="DF874"/>
  <c r="DD874"/>
  <c r="DC874"/>
  <c r="DA874"/>
  <c r="CZ874"/>
  <c r="CX874"/>
  <c r="CW874"/>
  <c r="CU874"/>
  <c r="CT874"/>
  <c r="CA874"/>
  <c r="BX874"/>
  <c r="BS874"/>
  <c r="BO874"/>
  <c r="BK874"/>
  <c r="BE874"/>
  <c r="BF874" s="1"/>
  <c r="AZ874"/>
  <c r="AV874"/>
  <c r="AW874" s="1"/>
  <c r="AR874"/>
  <c r="AS874" s="1"/>
  <c r="AN874"/>
  <c r="AO874" s="1"/>
  <c r="AI874"/>
  <c r="AD874"/>
  <c r="Z874"/>
  <c r="AB874" s="1"/>
  <c r="V874"/>
  <c r="R874"/>
  <c r="FO873"/>
  <c r="DP873"/>
  <c r="DM873"/>
  <c r="AX876" l="1"/>
  <c r="AF874"/>
  <c r="AX874"/>
  <c r="CD875"/>
  <c r="CF875" s="1"/>
  <c r="CE875" s="1"/>
  <c r="AE875"/>
  <c r="CD874"/>
  <c r="CE874" s="1"/>
  <c r="AK875"/>
  <c r="AJ875" s="1"/>
  <c r="AA876"/>
  <c r="AK874"/>
  <c r="AJ874" s="1"/>
  <c r="BA874"/>
  <c r="BQ874"/>
  <c r="CB875"/>
  <c r="AP874"/>
  <c r="T874"/>
  <c r="AE874"/>
  <c r="BG874"/>
  <c r="BZ874"/>
  <c r="AF875"/>
  <c r="AP875"/>
  <c r="AX875"/>
  <c r="BM875"/>
  <c r="CP875"/>
  <c r="CQ875" s="1"/>
  <c r="AP876"/>
  <c r="CI877"/>
  <c r="CK877"/>
  <c r="BM874"/>
  <c r="BU874"/>
  <c r="CC874"/>
  <c r="T875"/>
  <c r="AB875"/>
  <c r="BG875"/>
  <c r="BQ875"/>
  <c r="CJ875"/>
  <c r="CL875" s="1"/>
  <c r="CR875"/>
  <c r="AK876"/>
  <c r="AT876"/>
  <c r="BB876"/>
  <c r="CG876"/>
  <c r="CP876"/>
  <c r="X874"/>
  <c r="W874"/>
  <c r="AT874"/>
  <c r="BB874"/>
  <c r="BL874"/>
  <c r="BT874"/>
  <c r="CB874"/>
  <c r="CG874"/>
  <c r="CP874"/>
  <c r="BP875"/>
  <c r="AS876"/>
  <c r="BA876"/>
  <c r="FJ876"/>
  <c r="CF877"/>
  <c r="CH877"/>
  <c r="FJ874"/>
  <c r="CD876"/>
  <c r="CE876" s="1"/>
  <c r="CJ876"/>
  <c r="CL877"/>
  <c r="CQ877"/>
  <c r="CR877"/>
  <c r="S874"/>
  <c r="AA874"/>
  <c r="BP874"/>
  <c r="BY874"/>
  <c r="CJ874"/>
  <c r="X875"/>
  <c r="W875" s="1"/>
  <c r="AT875"/>
  <c r="BB875"/>
  <c r="BL875"/>
  <c r="BT875"/>
  <c r="BZ875"/>
  <c r="FJ875"/>
  <c r="AO876"/>
  <c r="AW876"/>
  <c r="CC876"/>
  <c r="DL873"/>
  <c r="DJ873"/>
  <c r="DI873"/>
  <c r="DG873"/>
  <c r="DF873"/>
  <c r="DD873"/>
  <c r="DC873"/>
  <c r="DA873"/>
  <c r="CZ873"/>
  <c r="CX873"/>
  <c r="CW873"/>
  <c r="CU873"/>
  <c r="CT873"/>
  <c r="CI874" l="1"/>
  <c r="CK874"/>
  <c r="CL876"/>
  <c r="CQ876"/>
  <c r="CR876"/>
  <c r="CI875"/>
  <c r="CK875"/>
  <c r="CI876"/>
  <c r="CK876"/>
  <c r="CF874"/>
  <c r="CH874"/>
  <c r="CL874"/>
  <c r="CR874"/>
  <c r="CQ874"/>
  <c r="CF876"/>
  <c r="CH876"/>
  <c r="CA873"/>
  <c r="CB873" s="1"/>
  <c r="BX873"/>
  <c r="BY873" s="1"/>
  <c r="BS873"/>
  <c r="BO873"/>
  <c r="BP873" s="1"/>
  <c r="BK873"/>
  <c r="BE873"/>
  <c r="BF873" s="1"/>
  <c r="AZ873"/>
  <c r="BB873" s="1"/>
  <c r="AV873"/>
  <c r="AW873" s="1"/>
  <c r="AR873"/>
  <c r="AT873" s="1"/>
  <c r="AS873" s="1"/>
  <c r="AN873"/>
  <c r="AI873"/>
  <c r="AJ873" s="1"/>
  <c r="AD873"/>
  <c r="Z873"/>
  <c r="AA873" s="1"/>
  <c r="V873"/>
  <c r="R873"/>
  <c r="S873" s="1"/>
  <c r="FL872"/>
  <c r="FK872"/>
  <c r="DP872"/>
  <c r="DM872"/>
  <c r="DL872"/>
  <c r="DJ872"/>
  <c r="DI872"/>
  <c r="DG872"/>
  <c r="DF872"/>
  <c r="DD872"/>
  <c r="DC872"/>
  <c r="DA872"/>
  <c r="CZ872"/>
  <c r="CX872"/>
  <c r="CW872"/>
  <c r="CU872"/>
  <c r="CT872"/>
  <c r="CA872"/>
  <c r="BX872"/>
  <c r="BY872" s="1"/>
  <c r="BS872"/>
  <c r="BT872" s="1"/>
  <c r="BO872"/>
  <c r="BQ872" s="1"/>
  <c r="BP872" s="1"/>
  <c r="BK872"/>
  <c r="BE872"/>
  <c r="BF872" s="1"/>
  <c r="AZ872"/>
  <c r="AV872"/>
  <c r="AW872" s="1"/>
  <c r="AR872"/>
  <c r="AN872"/>
  <c r="AO872" s="1"/>
  <c r="AI872"/>
  <c r="AD872"/>
  <c r="AE872" s="1"/>
  <c r="Z872"/>
  <c r="V872"/>
  <c r="W872" s="1"/>
  <c r="R872"/>
  <c r="T872" s="1"/>
  <c r="S872" s="1"/>
  <c r="FL871"/>
  <c r="FK871"/>
  <c r="DP871"/>
  <c r="DM871"/>
  <c r="DL871"/>
  <c r="DJ871"/>
  <c r="DI871"/>
  <c r="DG871"/>
  <c r="DF871"/>
  <c r="DD871"/>
  <c r="DC871"/>
  <c r="DA871"/>
  <c r="CZ871"/>
  <c r="CX871"/>
  <c r="CW871"/>
  <c r="CU871"/>
  <c r="CT871"/>
  <c r="CA871"/>
  <c r="CC871" s="1"/>
  <c r="BX871"/>
  <c r="BY871" s="1"/>
  <c r="BS871"/>
  <c r="BT871" s="1"/>
  <c r="BO871"/>
  <c r="BQ871" s="1"/>
  <c r="BP871" s="1"/>
  <c r="BK871"/>
  <c r="BM871" s="1"/>
  <c r="BL871" s="1"/>
  <c r="BE871"/>
  <c r="AZ871"/>
  <c r="CP871" s="1"/>
  <c r="AV871"/>
  <c r="AX871" s="1"/>
  <c r="AW871" s="1"/>
  <c r="AR871"/>
  <c r="AS871" s="1"/>
  <c r="AN871"/>
  <c r="AP871" s="1"/>
  <c r="AO871" s="1"/>
  <c r="AI871"/>
  <c r="CG871" s="1"/>
  <c r="AD871"/>
  <c r="Z871"/>
  <c r="AB871" s="1"/>
  <c r="V871"/>
  <c r="X871" s="1"/>
  <c r="W871" s="1"/>
  <c r="R871"/>
  <c r="S871" s="1"/>
  <c r="FL870"/>
  <c r="FK870"/>
  <c r="DP870"/>
  <c r="DM870"/>
  <c r="DL870"/>
  <c r="DJ870"/>
  <c r="DI870"/>
  <c r="DG870"/>
  <c r="DF870"/>
  <c r="DD870"/>
  <c r="DC870"/>
  <c r="DA870"/>
  <c r="CZ870"/>
  <c r="CX870"/>
  <c r="CW870"/>
  <c r="CU870"/>
  <c r="CT870"/>
  <c r="CA870"/>
  <c r="BX870"/>
  <c r="BZ870" s="1"/>
  <c r="BY870" s="1"/>
  <c r="BS870"/>
  <c r="BU870" s="1"/>
  <c r="BT870" s="1"/>
  <c r="BO870"/>
  <c r="BK870"/>
  <c r="BL870" s="1"/>
  <c r="BE870"/>
  <c r="AZ870"/>
  <c r="CJ870" s="1"/>
  <c r="AV870"/>
  <c r="AR870"/>
  <c r="AS870" s="1"/>
  <c r="AN870"/>
  <c r="AI870"/>
  <c r="AJ870" s="1"/>
  <c r="AD870"/>
  <c r="Z870"/>
  <c r="AA870" s="1"/>
  <c r="V870"/>
  <c r="X870" s="1"/>
  <c r="W870" s="1"/>
  <c r="R870"/>
  <c r="S870" s="1"/>
  <c r="FL869"/>
  <c r="FK869"/>
  <c r="DP869"/>
  <c r="DM869"/>
  <c r="DL869"/>
  <c r="DJ869"/>
  <c r="DI869"/>
  <c r="DG869"/>
  <c r="DF869"/>
  <c r="DD869"/>
  <c r="DC869"/>
  <c r="DA869"/>
  <c r="CZ869"/>
  <c r="CX869"/>
  <c r="CW869"/>
  <c r="CU869"/>
  <c r="CT869"/>
  <c r="CA869"/>
  <c r="CB869" s="1"/>
  <c r="BX869"/>
  <c r="BZ869" s="1"/>
  <c r="BY869" s="1"/>
  <c r="BS869"/>
  <c r="BO869"/>
  <c r="BP869" s="1"/>
  <c r="BK869"/>
  <c r="BE869"/>
  <c r="BF869" s="1"/>
  <c r="AZ869"/>
  <c r="AV869"/>
  <c r="AW869" s="1"/>
  <c r="AR869"/>
  <c r="AN869"/>
  <c r="AO869" s="1"/>
  <c r="AI869"/>
  <c r="CG869" s="1"/>
  <c r="CH869" s="1"/>
  <c r="AD869"/>
  <c r="AF869" s="1"/>
  <c r="AE869" s="1"/>
  <c r="Z869"/>
  <c r="AB869" s="1"/>
  <c r="V869"/>
  <c r="R869"/>
  <c r="S869" s="1"/>
  <c r="FL868"/>
  <c r="FK868"/>
  <c r="DP868"/>
  <c r="DM868"/>
  <c r="CD873" l="1"/>
  <c r="CE873" s="1"/>
  <c r="BZ872"/>
  <c r="AX869"/>
  <c r="AP869"/>
  <c r="AB870"/>
  <c r="AA869"/>
  <c r="BQ869"/>
  <c r="AK870"/>
  <c r="BA870"/>
  <c r="BM870"/>
  <c r="CD871"/>
  <c r="CE871" s="1"/>
  <c r="BU871"/>
  <c r="AP872"/>
  <c r="T873"/>
  <c r="BA873"/>
  <c r="FJ870"/>
  <c r="T870"/>
  <c r="CD870"/>
  <c r="CF870" s="1"/>
  <c r="CE870" s="1"/>
  <c r="AK871"/>
  <c r="AF872"/>
  <c r="BG869"/>
  <c r="AJ869"/>
  <c r="AS869"/>
  <c r="BA869"/>
  <c r="BL869"/>
  <c r="BU869"/>
  <c r="BT869" s="1"/>
  <c r="BB870"/>
  <c r="CB870"/>
  <c r="CP870"/>
  <c r="CR870" s="1"/>
  <c r="CQ870" s="1"/>
  <c r="AF871"/>
  <c r="AE871" s="1"/>
  <c r="BB871"/>
  <c r="X872"/>
  <c r="FJ869"/>
  <c r="CP869"/>
  <c r="CQ869" s="1"/>
  <c r="CG870"/>
  <c r="CH870" s="1"/>
  <c r="CJ871"/>
  <c r="CK871" s="1"/>
  <c r="FJ871"/>
  <c r="CD872"/>
  <c r="CE872" s="1"/>
  <c r="AX872"/>
  <c r="AB873"/>
  <c r="BG873"/>
  <c r="T869"/>
  <c r="CD869"/>
  <c r="CE869" s="1"/>
  <c r="AT870"/>
  <c r="CC870"/>
  <c r="AT871"/>
  <c r="BG871"/>
  <c r="BF871" s="1"/>
  <c r="AA872"/>
  <c r="BG872"/>
  <c r="BQ873"/>
  <c r="CR871"/>
  <c r="CQ871" s="1"/>
  <c r="CK870"/>
  <c r="CF871"/>
  <c r="CI871"/>
  <c r="CH871" s="1"/>
  <c r="X869"/>
  <c r="W869"/>
  <c r="AK869"/>
  <c r="AT869"/>
  <c r="BB869"/>
  <c r="BM869"/>
  <c r="CC869"/>
  <c r="AE870"/>
  <c r="AO870"/>
  <c r="AW870"/>
  <c r="BG870"/>
  <c r="BF870" s="1"/>
  <c r="BP870"/>
  <c r="AA871"/>
  <c r="BZ871"/>
  <c r="AB872"/>
  <c r="AK872"/>
  <c r="AJ872" s="1"/>
  <c r="AS872"/>
  <c r="BA872"/>
  <c r="BM872"/>
  <c r="BL872" s="1"/>
  <c r="CB872"/>
  <c r="CG872"/>
  <c r="CP872"/>
  <c r="CR872" s="1"/>
  <c r="X873"/>
  <c r="W873" s="1"/>
  <c r="AK873"/>
  <c r="BL873"/>
  <c r="BT873"/>
  <c r="BZ873"/>
  <c r="FJ873"/>
  <c r="AF873"/>
  <c r="CG873"/>
  <c r="AX873"/>
  <c r="CJ873"/>
  <c r="CP873"/>
  <c r="CL870"/>
  <c r="CJ872"/>
  <c r="FJ872"/>
  <c r="CJ869"/>
  <c r="CL869" s="1"/>
  <c r="AF870"/>
  <c r="AP870"/>
  <c r="AX870"/>
  <c r="BQ870"/>
  <c r="T871"/>
  <c r="AJ871"/>
  <c r="BA871"/>
  <c r="CB871"/>
  <c r="AT872"/>
  <c r="BB872"/>
  <c r="BU872"/>
  <c r="CC872"/>
  <c r="AE873"/>
  <c r="AP873"/>
  <c r="AO873" s="1"/>
  <c r="BM873"/>
  <c r="BU873"/>
  <c r="CC873"/>
  <c r="DL868"/>
  <c r="DJ868"/>
  <c r="DI868"/>
  <c r="DG868"/>
  <c r="DF868"/>
  <c r="DD868"/>
  <c r="DC868"/>
  <c r="DA868"/>
  <c r="CZ868"/>
  <c r="CX868"/>
  <c r="CW868"/>
  <c r="CU868"/>
  <c r="CT868"/>
  <c r="CA868"/>
  <c r="BX868"/>
  <c r="BY868" s="1"/>
  <c r="BS868"/>
  <c r="BU868" s="1"/>
  <c r="BT868" s="1"/>
  <c r="BO868"/>
  <c r="BQ868" s="1"/>
  <c r="BP868" s="1"/>
  <c r="BK868"/>
  <c r="BE868"/>
  <c r="BF868" s="1"/>
  <c r="AZ868"/>
  <c r="CP868" s="1"/>
  <c r="AV868"/>
  <c r="AW868" s="1"/>
  <c r="AR868"/>
  <c r="AN868"/>
  <c r="AO868" s="1"/>
  <c r="AI868"/>
  <c r="AD868"/>
  <c r="AE868" s="1"/>
  <c r="Z868"/>
  <c r="AB868" s="1"/>
  <c r="V868"/>
  <c r="X868" s="1"/>
  <c r="W868" s="1"/>
  <c r="R868"/>
  <c r="T868" s="1"/>
  <c r="S868" s="1"/>
  <c r="FL867"/>
  <c r="FK867"/>
  <c r="CR869" l="1"/>
  <c r="CL871"/>
  <c r="CF869"/>
  <c r="CI870"/>
  <c r="AF868"/>
  <c r="AP868"/>
  <c r="CD868"/>
  <c r="CE868" s="1"/>
  <c r="AA868"/>
  <c r="BG868"/>
  <c r="CQ868"/>
  <c r="BZ868"/>
  <c r="FJ868"/>
  <c r="CI873"/>
  <c r="CK873"/>
  <c r="CF872"/>
  <c r="CH872"/>
  <c r="CR868"/>
  <c r="CI872"/>
  <c r="CK872"/>
  <c r="CL873"/>
  <c r="CQ873"/>
  <c r="CR873"/>
  <c r="CF873"/>
  <c r="CH873"/>
  <c r="CL872"/>
  <c r="CQ872"/>
  <c r="BB868"/>
  <c r="CC868"/>
  <c r="AX868"/>
  <c r="CI869"/>
  <c r="CK869"/>
  <c r="CJ868"/>
  <c r="CK868" s="1"/>
  <c r="AK868"/>
  <c r="AJ868" s="1"/>
  <c r="AT868"/>
  <c r="AS868" s="1"/>
  <c r="BA868"/>
  <c r="BM868"/>
  <c r="BL868" s="1"/>
  <c r="CB868"/>
  <c r="CG868"/>
  <c r="DP867"/>
  <c r="DM867"/>
  <c r="DL867"/>
  <c r="DJ867"/>
  <c r="DI867"/>
  <c r="DG867"/>
  <c r="DF867"/>
  <c r="DD867"/>
  <c r="DC867"/>
  <c r="DA867"/>
  <c r="CZ867"/>
  <c r="CX867"/>
  <c r="CW867"/>
  <c r="CU867"/>
  <c r="CT867"/>
  <c r="CF868" l="1"/>
  <c r="CH868"/>
  <c r="CI868"/>
  <c r="CL868"/>
  <c r="CA867" l="1"/>
  <c r="CB867" s="1"/>
  <c r="BX867"/>
  <c r="BS867"/>
  <c r="BT867" s="1"/>
  <c r="BO867"/>
  <c r="BQ867" s="1"/>
  <c r="BP867" s="1"/>
  <c r="BK867"/>
  <c r="BM867" s="1"/>
  <c r="BL867" s="1"/>
  <c r="BE867"/>
  <c r="AZ867"/>
  <c r="BA867" s="1"/>
  <c r="AV867"/>
  <c r="AS867"/>
  <c r="AR867"/>
  <c r="AN867"/>
  <c r="AI867"/>
  <c r="AJ867" s="1"/>
  <c r="AD867"/>
  <c r="Z867"/>
  <c r="V867"/>
  <c r="W867" s="1"/>
  <c r="R867"/>
  <c r="FL866"/>
  <c r="FK866"/>
  <c r="CD867" l="1"/>
  <c r="CE867" s="1"/>
  <c r="BB867"/>
  <c r="AT867"/>
  <c r="AK867"/>
  <c r="BU867"/>
  <c r="X867"/>
  <c r="AE867"/>
  <c r="AP867"/>
  <c r="AO867" s="1"/>
  <c r="AW867"/>
  <c r="BG867"/>
  <c r="BF867" s="1"/>
  <c r="BY867"/>
  <c r="AF867"/>
  <c r="CG867"/>
  <c r="AX867"/>
  <c r="CP867"/>
  <c r="CR867" s="1"/>
  <c r="CQ867" s="1"/>
  <c r="CJ867"/>
  <c r="BZ867"/>
  <c r="FJ867"/>
  <c r="CC867"/>
  <c r="AB867"/>
  <c r="T867"/>
  <c r="S867" s="1"/>
  <c r="AA867"/>
  <c r="DP866"/>
  <c r="DM866"/>
  <c r="DL866"/>
  <c r="DJ866"/>
  <c r="DI866"/>
  <c r="DG866"/>
  <c r="DF866"/>
  <c r="DD866"/>
  <c r="DC866"/>
  <c r="DA866"/>
  <c r="CZ866"/>
  <c r="CX866"/>
  <c r="CW866"/>
  <c r="CU866"/>
  <c r="CT866"/>
  <c r="CA866"/>
  <c r="BX866"/>
  <c r="BY866" s="1"/>
  <c r="BS866"/>
  <c r="BO866"/>
  <c r="BP866" s="1"/>
  <c r="BK866"/>
  <c r="BM866" s="1"/>
  <c r="BL866" s="1"/>
  <c r="BE866"/>
  <c r="BG866" s="1"/>
  <c r="BF866" s="1"/>
  <c r="AZ866"/>
  <c r="AV866"/>
  <c r="AW866" s="1"/>
  <c r="AR866"/>
  <c r="AS866" s="1"/>
  <c r="AN866"/>
  <c r="AP866" s="1"/>
  <c r="AO866" s="1"/>
  <c r="AI866"/>
  <c r="AD866"/>
  <c r="Z866"/>
  <c r="V866"/>
  <c r="W866" s="1"/>
  <c r="R866"/>
  <c r="FL865"/>
  <c r="FK865"/>
  <c r="CD866" l="1"/>
  <c r="CE866" s="1"/>
  <c r="AE866"/>
  <c r="X866"/>
  <c r="AF866"/>
  <c r="BZ866"/>
  <c r="FJ866"/>
  <c r="CF867"/>
  <c r="CH867"/>
  <c r="S866"/>
  <c r="AA866"/>
  <c r="AX866"/>
  <c r="BQ866"/>
  <c r="CJ866"/>
  <c r="AT866"/>
  <c r="BB866"/>
  <c r="BU866"/>
  <c r="CC866"/>
  <c r="CG866"/>
  <c r="CH866" s="1"/>
  <c r="CP866"/>
  <c r="CI867"/>
  <c r="CL867"/>
  <c r="CK867" s="1"/>
  <c r="T866"/>
  <c r="AB866"/>
  <c r="AK866"/>
  <c r="AJ866" s="1"/>
  <c r="BA866"/>
  <c r="BT866"/>
  <c r="CB866"/>
  <c r="DP865"/>
  <c r="DM865"/>
  <c r="DL865"/>
  <c r="DJ865"/>
  <c r="DI865"/>
  <c r="DG865"/>
  <c r="DF865"/>
  <c r="DD865"/>
  <c r="DC865"/>
  <c r="DA865"/>
  <c r="CZ865"/>
  <c r="CX865"/>
  <c r="CW865"/>
  <c r="CU865"/>
  <c r="CT865"/>
  <c r="CA865"/>
  <c r="CB865" s="1"/>
  <c r="BX865"/>
  <c r="BY865" s="1"/>
  <c r="BS865"/>
  <c r="BU865" s="1"/>
  <c r="BT865" s="1"/>
  <c r="BO865"/>
  <c r="BK865"/>
  <c r="BL865" s="1"/>
  <c r="BE865"/>
  <c r="AZ865"/>
  <c r="CJ865" s="1"/>
  <c r="CK865" s="1"/>
  <c r="AV865"/>
  <c r="AR865"/>
  <c r="AS865" s="1"/>
  <c r="AN865"/>
  <c r="AI865"/>
  <c r="CG865" s="1"/>
  <c r="AD865"/>
  <c r="Z865"/>
  <c r="AA865" s="1"/>
  <c r="V865"/>
  <c r="W865" s="1"/>
  <c r="R865"/>
  <c r="FL864"/>
  <c r="FK864"/>
  <c r="CF866" l="1"/>
  <c r="CD865"/>
  <c r="CE865" s="1"/>
  <c r="AK865"/>
  <c r="BB865"/>
  <c r="AT865"/>
  <c r="BM865"/>
  <c r="CC865"/>
  <c r="X865"/>
  <c r="CH865"/>
  <c r="CI865"/>
  <c r="CL866"/>
  <c r="CQ866"/>
  <c r="AF865"/>
  <c r="AE865" s="1"/>
  <c r="AO865"/>
  <c r="AX865"/>
  <c r="AW865" s="1"/>
  <c r="BF865"/>
  <c r="BP865"/>
  <c r="CR866"/>
  <c r="CP865"/>
  <c r="CR865" s="1"/>
  <c r="T865"/>
  <c r="AB865"/>
  <c r="AJ865"/>
  <c r="BA865"/>
  <c r="BZ865"/>
  <c r="FJ865"/>
  <c r="CI866"/>
  <c r="CK866"/>
  <c r="S865"/>
  <c r="AP865"/>
  <c r="BG865"/>
  <c r="BQ865"/>
  <c r="DP864"/>
  <c r="DM864"/>
  <c r="DL864"/>
  <c r="DJ864"/>
  <c r="DI864"/>
  <c r="DG864"/>
  <c r="DF864"/>
  <c r="DD864"/>
  <c r="DC864"/>
  <c r="DA864"/>
  <c r="CZ864"/>
  <c r="CX864"/>
  <c r="CW864"/>
  <c r="CU864"/>
  <c r="CT864"/>
  <c r="CA864"/>
  <c r="CB864" s="1"/>
  <c r="BX864"/>
  <c r="BS864"/>
  <c r="BT864" s="1"/>
  <c r="BO864"/>
  <c r="BK864"/>
  <c r="BL864" s="1"/>
  <c r="BE864"/>
  <c r="AZ864"/>
  <c r="AV864"/>
  <c r="AR864"/>
  <c r="AN864"/>
  <c r="AI864"/>
  <c r="AD864"/>
  <c r="Z864"/>
  <c r="AA864" s="1"/>
  <c r="V864"/>
  <c r="W864" s="1"/>
  <c r="R864"/>
  <c r="S864" s="1"/>
  <c r="FL863"/>
  <c r="FK863"/>
  <c r="CF865" l="1"/>
  <c r="BB864"/>
  <c r="CC864"/>
  <c r="CD864"/>
  <c r="CE864" s="1"/>
  <c r="AT864"/>
  <c r="T864"/>
  <c r="AB864"/>
  <c r="AK864"/>
  <c r="BA864"/>
  <c r="BM864"/>
  <c r="BU864"/>
  <c r="AF864"/>
  <c r="AP864"/>
  <c r="X864"/>
  <c r="AE864"/>
  <c r="AO864"/>
  <c r="AX864"/>
  <c r="AW864" s="1"/>
  <c r="BF864"/>
  <c r="BQ864"/>
  <c r="BP864" s="1"/>
  <c r="BY864"/>
  <c r="CL865"/>
  <c r="CQ865"/>
  <c r="CP864"/>
  <c r="CQ864" s="1"/>
  <c r="AJ864"/>
  <c r="AS864"/>
  <c r="CG864"/>
  <c r="BZ864"/>
  <c r="FJ864"/>
  <c r="BG864"/>
  <c r="CJ864"/>
  <c r="CL864" s="1"/>
  <c r="CK864" s="1"/>
  <c r="CR864"/>
  <c r="CF864" l="1"/>
  <c r="CH864"/>
  <c r="CI864"/>
  <c r="DP863"/>
  <c r="DM863"/>
  <c r="DL863"/>
  <c r="DJ863"/>
  <c r="DI863"/>
  <c r="DG863"/>
  <c r="DF863"/>
  <c r="DD863"/>
  <c r="DC863"/>
  <c r="DA863"/>
  <c r="CZ863"/>
  <c r="CX863"/>
  <c r="CW863"/>
  <c r="CU863"/>
  <c r="CT863"/>
  <c r="CA863"/>
  <c r="CB863" s="1"/>
  <c r="BX863"/>
  <c r="BS863"/>
  <c r="BT863" s="1"/>
  <c r="BO863"/>
  <c r="BK863"/>
  <c r="BL863" s="1"/>
  <c r="BE863"/>
  <c r="BF863" s="1"/>
  <c r="AZ863"/>
  <c r="BB863" s="1"/>
  <c r="AV863"/>
  <c r="AR863"/>
  <c r="AS863" s="1"/>
  <c r="AN863"/>
  <c r="AI863"/>
  <c r="CG863" s="1"/>
  <c r="CH863" s="1"/>
  <c r="AD863"/>
  <c r="Z863"/>
  <c r="AA863" s="1"/>
  <c r="V863"/>
  <c r="X863" s="1"/>
  <c r="W863" s="1"/>
  <c r="R863"/>
  <c r="FL862"/>
  <c r="FK862"/>
  <c r="CD863" l="1"/>
  <c r="CF863" s="1"/>
  <c r="AJ863"/>
  <c r="CC863"/>
  <c r="BU863"/>
  <c r="AK863"/>
  <c r="BA863"/>
  <c r="CP863"/>
  <c r="CQ863" s="1"/>
  <c r="AT863"/>
  <c r="BM863"/>
  <c r="AF863"/>
  <c r="AE863" s="1"/>
  <c r="AO863"/>
  <c r="AW863"/>
  <c r="BZ863"/>
  <c r="FJ863"/>
  <c r="BG863"/>
  <c r="BQ863"/>
  <c r="AB863"/>
  <c r="T863"/>
  <c r="S863" s="1"/>
  <c r="AP863"/>
  <c r="AX863"/>
  <c r="BP863"/>
  <c r="BY863"/>
  <c r="DP862"/>
  <c r="DM862"/>
  <c r="DL862"/>
  <c r="DJ862"/>
  <c r="DI862"/>
  <c r="DG862"/>
  <c r="DF862"/>
  <c r="DD862"/>
  <c r="DC862"/>
  <c r="DA862"/>
  <c r="CZ862"/>
  <c r="CX862"/>
  <c r="CW862"/>
  <c r="CU862"/>
  <c r="CT862"/>
  <c r="CA862"/>
  <c r="BX862"/>
  <c r="BY862" s="1"/>
  <c r="BS862"/>
  <c r="BO862"/>
  <c r="BP862" s="1"/>
  <c r="BK862"/>
  <c r="BM862" s="1"/>
  <c r="BL862" s="1"/>
  <c r="BE862"/>
  <c r="BG862" s="1"/>
  <c r="BF862" s="1"/>
  <c r="AZ862"/>
  <c r="AV862"/>
  <c r="AW862" s="1"/>
  <c r="AR862"/>
  <c r="AT862" s="1"/>
  <c r="AS862" s="1"/>
  <c r="AN862"/>
  <c r="AP862" s="1"/>
  <c r="AO862" s="1"/>
  <c r="AI862"/>
  <c r="AK862" s="1"/>
  <c r="AD862"/>
  <c r="Z862"/>
  <c r="AB862" s="1"/>
  <c r="V862"/>
  <c r="W862" s="1"/>
  <c r="R862"/>
  <c r="T862" s="1"/>
  <c r="S862" s="1"/>
  <c r="FL861"/>
  <c r="FK861"/>
  <c r="CE863" l="1"/>
  <c r="CD862"/>
  <c r="CE862" s="1"/>
  <c r="AA862"/>
  <c r="AJ862"/>
  <c r="CR863"/>
  <c r="AF862"/>
  <c r="AE862" s="1"/>
  <c r="AX862"/>
  <c r="BQ862"/>
  <c r="BZ862"/>
  <c r="FJ862"/>
  <c r="CJ862"/>
  <c r="CK862" s="1"/>
  <c r="BB862"/>
  <c r="CC862"/>
  <c r="X862"/>
  <c r="BA862"/>
  <c r="BU862"/>
  <c r="BT862" s="1"/>
  <c r="CB862"/>
  <c r="CP862"/>
  <c r="CL862" l="1"/>
  <c r="CQ862"/>
  <c r="CR862"/>
  <c r="DP861"/>
  <c r="DM861"/>
  <c r="DL861"/>
  <c r="DJ861"/>
  <c r="DI861"/>
  <c r="DG861"/>
  <c r="DF861"/>
  <c r="DD861"/>
  <c r="DC861"/>
  <c r="DA861"/>
  <c r="CZ861"/>
  <c r="CX861"/>
  <c r="CW861"/>
  <c r="CU861"/>
  <c r="CT861"/>
  <c r="CA861"/>
  <c r="CB861" s="1"/>
  <c r="BX861"/>
  <c r="BS861"/>
  <c r="BT861" s="1"/>
  <c r="BO861"/>
  <c r="BK861"/>
  <c r="BL861" s="1"/>
  <c r="BE861"/>
  <c r="BG861" s="1"/>
  <c r="BF861" s="1"/>
  <c r="AZ861"/>
  <c r="CP861" s="1"/>
  <c r="AV861"/>
  <c r="AR861"/>
  <c r="AS861" s="1"/>
  <c r="AN861"/>
  <c r="AO861" s="1"/>
  <c r="AI861"/>
  <c r="CG861" s="1"/>
  <c r="AD861"/>
  <c r="Z861"/>
  <c r="V861"/>
  <c r="W861" s="1"/>
  <c r="R861"/>
  <c r="FL860"/>
  <c r="FK860"/>
  <c r="X861" l="1"/>
  <c r="CD861"/>
  <c r="CE861" s="1"/>
  <c r="AK861"/>
  <c r="AJ861" s="1"/>
  <c r="AT861"/>
  <c r="BB861"/>
  <c r="BM861"/>
  <c r="BA861"/>
  <c r="BU861"/>
  <c r="CC861"/>
  <c r="AF861"/>
  <c r="AE861" s="1"/>
  <c r="AW861"/>
  <c r="CH861"/>
  <c r="CR861"/>
  <c r="CQ861"/>
  <c r="BZ861"/>
  <c r="FJ861"/>
  <c r="BQ861"/>
  <c r="T861"/>
  <c r="AB861"/>
  <c r="S861"/>
  <c r="AA861"/>
  <c r="AP861"/>
  <c r="AX861"/>
  <c r="BP861"/>
  <c r="BY861"/>
  <c r="CJ861"/>
  <c r="DP860"/>
  <c r="DM860"/>
  <c r="DL860"/>
  <c r="DJ860"/>
  <c r="DI860"/>
  <c r="DG860"/>
  <c r="DF860"/>
  <c r="DD860"/>
  <c r="DC860"/>
  <c r="DA860"/>
  <c r="CZ860"/>
  <c r="CX860"/>
  <c r="CW860"/>
  <c r="CU860"/>
  <c r="CT860"/>
  <c r="CA860"/>
  <c r="BX860"/>
  <c r="BY860" s="1"/>
  <c r="BS860"/>
  <c r="BT860" s="1"/>
  <c r="BO860"/>
  <c r="BQ860" s="1"/>
  <c r="BP860" s="1"/>
  <c r="BK860"/>
  <c r="BE860"/>
  <c r="BF860" s="1"/>
  <c r="AZ860"/>
  <c r="AV860"/>
  <c r="AW860" s="1"/>
  <c r="AR860"/>
  <c r="AN860"/>
  <c r="AO860" s="1"/>
  <c r="AI860"/>
  <c r="CG860" s="1"/>
  <c r="AD860"/>
  <c r="AF860" s="1"/>
  <c r="AE860" s="1"/>
  <c r="Z860"/>
  <c r="AA860" s="1"/>
  <c r="V860"/>
  <c r="R860"/>
  <c r="S860" s="1"/>
  <c r="FL859"/>
  <c r="FK859"/>
  <c r="CF861" l="1"/>
  <c r="AB860"/>
  <c r="BG860"/>
  <c r="AP860"/>
  <c r="T860"/>
  <c r="CD860"/>
  <c r="CE860" s="1"/>
  <c r="AX860"/>
  <c r="CH860"/>
  <c r="BZ860"/>
  <c r="FJ860"/>
  <c r="AK860"/>
  <c r="AJ860" s="1"/>
  <c r="AT860"/>
  <c r="AS860" s="1"/>
  <c r="BA860"/>
  <c r="CP860"/>
  <c r="CI861"/>
  <c r="CK861"/>
  <c r="BM860"/>
  <c r="BU860"/>
  <c r="CC860"/>
  <c r="CL861"/>
  <c r="X860"/>
  <c r="W860"/>
  <c r="BB860"/>
  <c r="BL860"/>
  <c r="CB860"/>
  <c r="DP859"/>
  <c r="DM859"/>
  <c r="CF860" l="1"/>
  <c r="CQ860"/>
  <c r="CR860"/>
  <c r="DL859"/>
  <c r="DJ859"/>
  <c r="DI859"/>
  <c r="DG859"/>
  <c r="DF859"/>
  <c r="DD859"/>
  <c r="DC859"/>
  <c r="DA859"/>
  <c r="CZ859"/>
  <c r="CX859"/>
  <c r="CW859"/>
  <c r="CU859"/>
  <c r="CT859"/>
  <c r="CA859" l="1"/>
  <c r="CC859" s="1"/>
  <c r="BX859"/>
  <c r="BS859"/>
  <c r="BT859" s="1"/>
  <c r="BO859"/>
  <c r="BK859"/>
  <c r="BL859" s="1"/>
  <c r="BE859"/>
  <c r="BF859" s="1"/>
  <c r="AZ859"/>
  <c r="BA859" s="1"/>
  <c r="AV859"/>
  <c r="AW859" s="1"/>
  <c r="AR859"/>
  <c r="AS859" s="1"/>
  <c r="AN859"/>
  <c r="AO859" s="1"/>
  <c r="AI859"/>
  <c r="AJ859" s="1"/>
  <c r="AD859"/>
  <c r="AE859" s="1"/>
  <c r="Z859"/>
  <c r="V859"/>
  <c r="W859" s="1"/>
  <c r="R859"/>
  <c r="FL858"/>
  <c r="FK858"/>
  <c r="CB859" l="1"/>
  <c r="CD859"/>
  <c r="CE859" s="1"/>
  <c r="AK859"/>
  <c r="AT859"/>
  <c r="BB859"/>
  <c r="BM859"/>
  <c r="X859"/>
  <c r="BU859"/>
  <c r="BZ859"/>
  <c r="FJ859"/>
  <c r="AB859"/>
  <c r="BG859"/>
  <c r="BQ859"/>
  <c r="AF859"/>
  <c r="CG859"/>
  <c r="AX859"/>
  <c r="CJ859"/>
  <c r="CP859"/>
  <c r="T859"/>
  <c r="S859" s="1"/>
  <c r="AA859"/>
  <c r="AP859"/>
  <c r="BP859"/>
  <c r="BY859"/>
  <c r="DP858"/>
  <c r="DM858"/>
  <c r="DL858"/>
  <c r="DJ858"/>
  <c r="DI858"/>
  <c r="DG858"/>
  <c r="DF858"/>
  <c r="DD858"/>
  <c r="DC858"/>
  <c r="DA858"/>
  <c r="CZ858"/>
  <c r="CX858"/>
  <c r="CW858"/>
  <c r="CU858"/>
  <c r="CT858"/>
  <c r="CA858"/>
  <c r="CC858" s="1"/>
  <c r="BX858"/>
  <c r="BS858"/>
  <c r="BT858" s="1"/>
  <c r="BO858"/>
  <c r="BK858"/>
  <c r="BL858" s="1"/>
  <c r="BE858"/>
  <c r="AZ858"/>
  <c r="CJ858" s="1"/>
  <c r="AV858"/>
  <c r="AR858"/>
  <c r="AS858" s="1"/>
  <c r="AN858"/>
  <c r="AP858" s="1"/>
  <c r="AO858" s="1"/>
  <c r="AI858"/>
  <c r="AK858" s="1"/>
  <c r="AJ858" s="1"/>
  <c r="AD858"/>
  <c r="Z858"/>
  <c r="AB858" s="1"/>
  <c r="V858"/>
  <c r="W858" s="1"/>
  <c r="R858"/>
  <c r="FL857"/>
  <c r="FK857"/>
  <c r="BM858" l="1"/>
  <c r="CB858"/>
  <c r="T858"/>
  <c r="BB858"/>
  <c r="CP858"/>
  <c r="CR858" s="1"/>
  <c r="CQ858" s="1"/>
  <c r="CD858"/>
  <c r="CF858" s="1"/>
  <c r="CE858" s="1"/>
  <c r="BA858"/>
  <c r="BU858"/>
  <c r="CG858"/>
  <c r="CH858" s="1"/>
  <c r="AT858"/>
  <c r="CK858"/>
  <c r="CL859"/>
  <c r="CQ859"/>
  <c r="CR859"/>
  <c r="CF859"/>
  <c r="CH859"/>
  <c r="CL858"/>
  <c r="X858"/>
  <c r="AE858"/>
  <c r="AW858"/>
  <c r="BG858"/>
  <c r="BF858" s="1"/>
  <c r="BP858"/>
  <c r="BY858"/>
  <c r="BZ858"/>
  <c r="FJ858"/>
  <c r="CI859"/>
  <c r="CK859"/>
  <c r="S858"/>
  <c r="AA858"/>
  <c r="AF858"/>
  <c r="AX858"/>
  <c r="BQ858"/>
  <c r="DP857"/>
  <c r="DM857"/>
  <c r="DL857"/>
  <c r="DJ857"/>
  <c r="DI857"/>
  <c r="DG857"/>
  <c r="DF857"/>
  <c r="DD857"/>
  <c r="DC857"/>
  <c r="DA857"/>
  <c r="CZ857"/>
  <c r="CX857"/>
  <c r="CW857"/>
  <c r="CU857"/>
  <c r="CT857"/>
  <c r="CI858" l="1"/>
  <c r="CA857" l="1"/>
  <c r="CB857" s="1"/>
  <c r="BX857"/>
  <c r="BY857" s="1"/>
  <c r="BS857"/>
  <c r="BO857"/>
  <c r="BP857" s="1"/>
  <c r="BK857"/>
  <c r="BE857"/>
  <c r="BF857" s="1"/>
  <c r="AZ857"/>
  <c r="BA857" s="1"/>
  <c r="AV857"/>
  <c r="AW857" s="1"/>
  <c r="AR857"/>
  <c r="AN857"/>
  <c r="AO857" s="1"/>
  <c r="AI857"/>
  <c r="AJ857" s="1"/>
  <c r="AD857"/>
  <c r="AE857" s="1"/>
  <c r="Z857"/>
  <c r="AA857" s="1"/>
  <c r="V857"/>
  <c r="R857"/>
  <c r="S857" s="1"/>
  <c r="FL856"/>
  <c r="FK856"/>
  <c r="BQ857" l="1"/>
  <c r="AB857"/>
  <c r="AP857"/>
  <c r="BG857"/>
  <c r="T857"/>
  <c r="AT857"/>
  <c r="AS857" s="1"/>
  <c r="BL857"/>
  <c r="BU857"/>
  <c r="BT857" s="1"/>
  <c r="AF857"/>
  <c r="CG857"/>
  <c r="BZ857"/>
  <c r="FJ857"/>
  <c r="CC857"/>
  <c r="AX857"/>
  <c r="CP857"/>
  <c r="CJ857"/>
  <c r="X857"/>
  <c r="W857"/>
  <c r="CD857"/>
  <c r="CE857" s="1"/>
  <c r="AK857"/>
  <c r="BB857"/>
  <c r="BM857"/>
  <c r="DP856"/>
  <c r="DM856"/>
  <c r="DL856"/>
  <c r="DJ856"/>
  <c r="DI856"/>
  <c r="DG856"/>
  <c r="DF856"/>
  <c r="DD856"/>
  <c r="DC856"/>
  <c r="DA856"/>
  <c r="CZ856"/>
  <c r="CX856"/>
  <c r="CW856"/>
  <c r="CU856"/>
  <c r="CT856"/>
  <c r="CA856"/>
  <c r="CB856" s="1"/>
  <c r="BX856"/>
  <c r="BS856"/>
  <c r="BT856" s="1"/>
  <c r="BO856"/>
  <c r="BQ856" s="1"/>
  <c r="BP856" s="1"/>
  <c r="BK856"/>
  <c r="BM856" s="1"/>
  <c r="BL856" s="1"/>
  <c r="BE856"/>
  <c r="AZ856"/>
  <c r="CP856" s="1"/>
  <c r="AV856"/>
  <c r="AR856"/>
  <c r="AS856" s="1"/>
  <c r="AN856"/>
  <c r="AI856"/>
  <c r="CG856" s="1"/>
  <c r="AD856"/>
  <c r="Z856"/>
  <c r="V856"/>
  <c r="W856" s="1"/>
  <c r="R856"/>
  <c r="FL855"/>
  <c r="FK855"/>
  <c r="CD856" l="1"/>
  <c r="CE856" s="1"/>
  <c r="AT856"/>
  <c r="CC856"/>
  <c r="X856"/>
  <c r="AK856"/>
  <c r="BB856"/>
  <c r="BU856"/>
  <c r="CH856"/>
  <c r="CQ856"/>
  <c r="CF857"/>
  <c r="CH857"/>
  <c r="AE856"/>
  <c r="AO856"/>
  <c r="AW856"/>
  <c r="BF856"/>
  <c r="BY856"/>
  <c r="CJ856"/>
  <c r="CR856"/>
  <c r="CL857"/>
  <c r="CR857"/>
  <c r="CQ857"/>
  <c r="CI857"/>
  <c r="CK857"/>
  <c r="AB856"/>
  <c r="AJ856"/>
  <c r="BA856"/>
  <c r="AX856"/>
  <c r="BZ856"/>
  <c r="FJ856"/>
  <c r="T856"/>
  <c r="S856" s="1"/>
  <c r="AA856"/>
  <c r="AF856"/>
  <c r="AP856"/>
  <c r="BG856"/>
  <c r="DP855"/>
  <c r="DM855"/>
  <c r="DL855"/>
  <c r="DJ855"/>
  <c r="DI855"/>
  <c r="DG855"/>
  <c r="DF855"/>
  <c r="DD855"/>
  <c r="DC855"/>
  <c r="DA855"/>
  <c r="CZ855"/>
  <c r="CX855"/>
  <c r="CW855"/>
  <c r="CU855"/>
  <c r="CT855"/>
  <c r="CF856" l="1"/>
  <c r="CI856"/>
  <c r="CK856"/>
  <c r="CL856"/>
  <c r="CB855"/>
  <c r="CA855"/>
  <c r="BX855"/>
  <c r="BY855" s="1"/>
  <c r="BS855"/>
  <c r="BT855" s="1"/>
  <c r="BO855"/>
  <c r="BQ855" s="1"/>
  <c r="BP855" s="1"/>
  <c r="BK855"/>
  <c r="BE855"/>
  <c r="BF855" s="1"/>
  <c r="BG855" l="1"/>
  <c r="BM855"/>
  <c r="BL855" s="1"/>
  <c r="BZ855"/>
  <c r="BU855"/>
  <c r="CC855"/>
  <c r="AZ855"/>
  <c r="AV855"/>
  <c r="AR855"/>
  <c r="AS855" s="1"/>
  <c r="AN855"/>
  <c r="AI855"/>
  <c r="CG855" s="1"/>
  <c r="AD855"/>
  <c r="Z855"/>
  <c r="AA855" s="1"/>
  <c r="V855"/>
  <c r="W855" s="1"/>
  <c r="R855"/>
  <c r="T855" s="1"/>
  <c r="S855" s="1"/>
  <c r="FL854"/>
  <c r="FK854"/>
  <c r="CD855" l="1"/>
  <c r="CE855" s="1"/>
  <c r="AK855"/>
  <c r="AB855"/>
  <c r="AJ855"/>
  <c r="AT855"/>
  <c r="AX855"/>
  <c r="CJ855"/>
  <c r="CP855"/>
  <c r="BB855"/>
  <c r="BA855"/>
  <c r="CH855"/>
  <c r="X855"/>
  <c r="AF855"/>
  <c r="AE855" s="1"/>
  <c r="AP855"/>
  <c r="AO855" s="1"/>
  <c r="AW855"/>
  <c r="FJ855"/>
  <c r="DP854"/>
  <c r="DM854"/>
  <c r="DL854"/>
  <c r="DJ854"/>
  <c r="DI854"/>
  <c r="DG854"/>
  <c r="DF854"/>
  <c r="DD854"/>
  <c r="DC854"/>
  <c r="DA854"/>
  <c r="CZ854"/>
  <c r="CX854"/>
  <c r="CW854"/>
  <c r="CU854"/>
  <c r="CT854"/>
  <c r="CA854"/>
  <c r="BX854"/>
  <c r="BY854" s="1"/>
  <c r="BS854"/>
  <c r="BO854"/>
  <c r="BP854" s="1"/>
  <c r="BK854"/>
  <c r="BE854"/>
  <c r="BF854" s="1"/>
  <c r="AZ854"/>
  <c r="AV854"/>
  <c r="AW854" s="1"/>
  <c r="AR854"/>
  <c r="AS854" s="1"/>
  <c r="AN854"/>
  <c r="AP854" s="1"/>
  <c r="AO854" s="1"/>
  <c r="AI854"/>
  <c r="AD854"/>
  <c r="AE854" s="1"/>
  <c r="Z854"/>
  <c r="AA854" s="1"/>
  <c r="V854"/>
  <c r="R854"/>
  <c r="S854" s="1"/>
  <c r="FL853"/>
  <c r="FK853"/>
  <c r="CF855" l="1"/>
  <c r="AX854"/>
  <c r="BG854"/>
  <c r="T854"/>
  <c r="BA854"/>
  <c r="CD854"/>
  <c r="CE854" s="1"/>
  <c r="BQ854"/>
  <c r="AB854"/>
  <c r="AF854"/>
  <c r="BZ854"/>
  <c r="AJ854"/>
  <c r="FJ854"/>
  <c r="CJ854"/>
  <c r="CI855"/>
  <c r="CK855"/>
  <c r="X854"/>
  <c r="BM854"/>
  <c r="BU854"/>
  <c r="CC854"/>
  <c r="CL855"/>
  <c r="CQ855"/>
  <c r="CR855"/>
  <c r="W854"/>
  <c r="AK854"/>
  <c r="AT854"/>
  <c r="BB854"/>
  <c r="BL854"/>
  <c r="BT854"/>
  <c r="CB854"/>
  <c r="CG854"/>
  <c r="CP854"/>
  <c r="DP853"/>
  <c r="DM853"/>
  <c r="DL853"/>
  <c r="DJ853"/>
  <c r="DI853"/>
  <c r="DG853"/>
  <c r="DF853"/>
  <c r="DD853"/>
  <c r="DC853"/>
  <c r="DA853"/>
  <c r="CZ853"/>
  <c r="CX853"/>
  <c r="CW853"/>
  <c r="CU853"/>
  <c r="CT853"/>
  <c r="CL854" l="1"/>
  <c r="CQ854"/>
  <c r="CR854"/>
  <c r="CI854"/>
  <c r="CK854"/>
  <c r="CF854"/>
  <c r="CH854"/>
  <c r="CA853"/>
  <c r="CC853" s="1"/>
  <c r="BX853"/>
  <c r="BY853" s="1"/>
  <c r="BS853"/>
  <c r="BU853" s="1"/>
  <c r="BT853" s="1"/>
  <c r="BO853"/>
  <c r="BK853"/>
  <c r="BL853" s="1"/>
  <c r="BE853"/>
  <c r="BF853" s="1"/>
  <c r="AZ853"/>
  <c r="BB853" s="1"/>
  <c r="AV853"/>
  <c r="AR853"/>
  <c r="AN853"/>
  <c r="AI853"/>
  <c r="AD853"/>
  <c r="AE853" s="1"/>
  <c r="Z853"/>
  <c r="V853"/>
  <c r="W853" s="1"/>
  <c r="R853"/>
  <c r="S853" s="1"/>
  <c r="FL852"/>
  <c r="FK852"/>
  <c r="AK853" l="1"/>
  <c r="X853"/>
  <c r="BM853"/>
  <c r="CB853"/>
  <c r="AT853"/>
  <c r="AX853"/>
  <c r="CP853"/>
  <c r="CJ853"/>
  <c r="AA853"/>
  <c r="AF853"/>
  <c r="AP853"/>
  <c r="BP853"/>
  <c r="CD853"/>
  <c r="CE853" s="1"/>
  <c r="AO853"/>
  <c r="AW853"/>
  <c r="CG853"/>
  <c r="BZ853"/>
  <c r="FJ853"/>
  <c r="T853"/>
  <c r="AB853"/>
  <c r="AJ853"/>
  <c r="AS853"/>
  <c r="BA853"/>
  <c r="BG853"/>
  <c r="BQ853"/>
  <c r="DP852"/>
  <c r="DM852"/>
  <c r="DL852"/>
  <c r="DJ852"/>
  <c r="DI852"/>
  <c r="DG852"/>
  <c r="DF852"/>
  <c r="DD852"/>
  <c r="DC852"/>
  <c r="DA852"/>
  <c r="CZ852"/>
  <c r="CX852"/>
  <c r="CW852"/>
  <c r="CU852"/>
  <c r="CT852"/>
  <c r="CL853" l="1"/>
  <c r="CR853"/>
  <c r="CQ853"/>
  <c r="CI853"/>
  <c r="CK853"/>
  <c r="CF853"/>
  <c r="CH853"/>
  <c r="CA852"/>
  <c r="BX852"/>
  <c r="BY852" s="1"/>
  <c r="BS852"/>
  <c r="BT852" s="1"/>
  <c r="BO852"/>
  <c r="BQ852" s="1"/>
  <c r="BP852" s="1"/>
  <c r="BK852"/>
  <c r="BL852" s="1"/>
  <c r="BE852"/>
  <c r="BG852" s="1"/>
  <c r="BF852" s="1"/>
  <c r="AZ852"/>
  <c r="CJ852" s="1"/>
  <c r="AV852"/>
  <c r="AW852" s="1"/>
  <c r="AR852"/>
  <c r="AN852"/>
  <c r="AO852" s="1"/>
  <c r="AI852"/>
  <c r="AD852"/>
  <c r="Z852"/>
  <c r="AB852" s="1"/>
  <c r="V852"/>
  <c r="W852" s="1"/>
  <c r="R852"/>
  <c r="T852" s="1"/>
  <c r="S852" s="1"/>
  <c r="FL851"/>
  <c r="FK851"/>
  <c r="AA852" l="1"/>
  <c r="CD852"/>
  <c r="CE852" s="1"/>
  <c r="AF852"/>
  <c r="AE852"/>
  <c r="AP852"/>
  <c r="CK852"/>
  <c r="BZ852"/>
  <c r="FJ852"/>
  <c r="AJ852"/>
  <c r="AS852"/>
  <c r="BA852"/>
  <c r="X852"/>
  <c r="BM852"/>
  <c r="BU852"/>
  <c r="CC852"/>
  <c r="AX852"/>
  <c r="CP852"/>
  <c r="AK852"/>
  <c r="AT852"/>
  <c r="BB852"/>
  <c r="CB852"/>
  <c r="CG852"/>
  <c r="DP851"/>
  <c r="DM851"/>
  <c r="DL851"/>
  <c r="DJ851"/>
  <c r="DI851"/>
  <c r="DG851"/>
  <c r="DF851"/>
  <c r="DD851"/>
  <c r="DC851"/>
  <c r="DA851"/>
  <c r="CZ851"/>
  <c r="CX851"/>
  <c r="CW851"/>
  <c r="CU851"/>
  <c r="CT851"/>
  <c r="CF852" l="1"/>
  <c r="CH852"/>
  <c r="CI852"/>
  <c r="CL852"/>
  <c r="CQ852"/>
  <c r="CR852"/>
  <c r="CA851"/>
  <c r="CC851" s="1"/>
  <c r="BX851"/>
  <c r="BY851" s="1"/>
  <c r="BS851"/>
  <c r="BT851" s="1"/>
  <c r="BO851"/>
  <c r="BQ851" s="1"/>
  <c r="BP851" s="1"/>
  <c r="BK851"/>
  <c r="BE851"/>
  <c r="BF851" s="1"/>
  <c r="AZ851"/>
  <c r="AV851"/>
  <c r="AW851" s="1"/>
  <c r="AR851"/>
  <c r="AN851"/>
  <c r="AO851" s="1"/>
  <c r="AI851"/>
  <c r="AD851"/>
  <c r="Z851"/>
  <c r="AA851" s="1"/>
  <c r="V851"/>
  <c r="W851" s="1"/>
  <c r="R851"/>
  <c r="S851" s="1"/>
  <c r="AP851" l="1"/>
  <c r="BG851"/>
  <c r="CD851"/>
  <c r="CE851" s="1"/>
  <c r="X851"/>
  <c r="AF851"/>
  <c r="AX851"/>
  <c r="AE851"/>
  <c r="CJ851"/>
  <c r="AK851"/>
  <c r="BB851"/>
  <c r="BU851"/>
  <c r="BZ851"/>
  <c r="FJ851"/>
  <c r="AT851"/>
  <c r="BM851"/>
  <c r="T851"/>
  <c r="AB851"/>
  <c r="AJ851"/>
  <c r="AS851"/>
  <c r="BA851"/>
  <c r="BL851"/>
  <c r="CB851"/>
  <c r="CG851"/>
  <c r="CP851"/>
  <c r="B851"/>
  <c r="FL850"/>
  <c r="FK850"/>
  <c r="B852" l="1"/>
  <c r="CI851"/>
  <c r="CK851"/>
  <c r="CF851"/>
  <c r="CH851"/>
  <c r="CL851"/>
  <c r="CQ851"/>
  <c r="CR851"/>
  <c r="B853" l="1"/>
  <c r="DP850"/>
  <c r="DM850"/>
  <c r="DL850"/>
  <c r="DJ850"/>
  <c r="DI850"/>
  <c r="DG850"/>
  <c r="DF850"/>
  <c r="DD850"/>
  <c r="DC850"/>
  <c r="DA850"/>
  <c r="CZ850"/>
  <c r="CX850"/>
  <c r="CW850"/>
  <c r="CU850"/>
  <c r="CT850"/>
  <c r="CA850"/>
  <c r="CB850" s="1"/>
  <c r="BX850"/>
  <c r="BS850"/>
  <c r="BT850" s="1"/>
  <c r="BO850"/>
  <c r="BK850"/>
  <c r="BL850" s="1"/>
  <c r="BE850"/>
  <c r="BG850" s="1"/>
  <c r="BF850" s="1"/>
  <c r="AZ850"/>
  <c r="BB850" s="1"/>
  <c r="AV850"/>
  <c r="AW850" s="1"/>
  <c r="AR850"/>
  <c r="AN850"/>
  <c r="AI850"/>
  <c r="AD850"/>
  <c r="Z850"/>
  <c r="V850"/>
  <c r="W850" s="1"/>
  <c r="R850"/>
  <c r="FL849"/>
  <c r="FK849"/>
  <c r="X850" l="1"/>
  <c r="CD850"/>
  <c r="CE850" s="1"/>
  <c r="CC850"/>
  <c r="AE850"/>
  <c r="AK850"/>
  <c r="BM850"/>
  <c r="AO850"/>
  <c r="BU850"/>
  <c r="AX850"/>
  <c r="S850"/>
  <c r="AA850"/>
  <c r="AF850"/>
  <c r="AP850"/>
  <c r="BP850"/>
  <c r="BY850"/>
  <c r="CJ850"/>
  <c r="B854"/>
  <c r="CG850"/>
  <c r="CP850"/>
  <c r="BZ850"/>
  <c r="FJ850"/>
  <c r="T850"/>
  <c r="AB850"/>
  <c r="AJ850"/>
  <c r="AT850"/>
  <c r="AS850" s="1"/>
  <c r="BA850"/>
  <c r="BQ850"/>
  <c r="DP849"/>
  <c r="DM849"/>
  <c r="DL849"/>
  <c r="DJ849"/>
  <c r="DI849"/>
  <c r="DG849"/>
  <c r="DF849"/>
  <c r="DD849"/>
  <c r="DC849"/>
  <c r="DA849"/>
  <c r="CZ849"/>
  <c r="CX849"/>
  <c r="CW849"/>
  <c r="CU849"/>
  <c r="CT849"/>
  <c r="CA849"/>
  <c r="CB849" s="1"/>
  <c r="BX849"/>
  <c r="BZ849" s="1"/>
  <c r="BY849" s="1"/>
  <c r="BS849"/>
  <c r="BU849" s="1"/>
  <c r="BT849" s="1"/>
  <c r="BO849"/>
  <c r="BP849" s="1"/>
  <c r="BK849"/>
  <c r="BE849"/>
  <c r="BF849" s="1"/>
  <c r="AZ849"/>
  <c r="CJ849" s="1"/>
  <c r="AV849"/>
  <c r="AR849"/>
  <c r="AS849" s="1"/>
  <c r="AN849"/>
  <c r="AO849" s="1"/>
  <c r="AI849"/>
  <c r="AJ849" s="1"/>
  <c r="AD849"/>
  <c r="AE849" s="1"/>
  <c r="Z849"/>
  <c r="AB849" s="1"/>
  <c r="V849"/>
  <c r="X849" s="1"/>
  <c r="W849" s="1"/>
  <c r="R849"/>
  <c r="T849" s="1"/>
  <c r="S849" s="1"/>
  <c r="AF849" l="1"/>
  <c r="AK849"/>
  <c r="CG849"/>
  <c r="CI849" s="1"/>
  <c r="BG849"/>
  <c r="BA849"/>
  <c r="BL849"/>
  <c r="CP849"/>
  <c r="CR849" s="1"/>
  <c r="CQ849" s="1"/>
  <c r="CD849"/>
  <c r="CE849" s="1"/>
  <c r="AT849"/>
  <c r="BQ849"/>
  <c r="AA849"/>
  <c r="BB849"/>
  <c r="FJ849"/>
  <c r="CK849"/>
  <c r="CF850"/>
  <c r="CH850"/>
  <c r="CL850"/>
  <c r="CR850"/>
  <c r="CQ850" s="1"/>
  <c r="AP849"/>
  <c r="CI850"/>
  <c r="CK850"/>
  <c r="B855"/>
  <c r="CL849"/>
  <c r="AX849"/>
  <c r="AW849" s="1"/>
  <c r="BM849"/>
  <c r="CC849"/>
  <c r="FL848"/>
  <c r="FK848"/>
  <c r="DP848"/>
  <c r="DM848"/>
  <c r="DL848"/>
  <c r="DJ848"/>
  <c r="DI848"/>
  <c r="DG848"/>
  <c r="DF848"/>
  <c r="DD848"/>
  <c r="DC848"/>
  <c r="DA848"/>
  <c r="CZ848"/>
  <c r="CX848"/>
  <c r="CW848"/>
  <c r="CU848"/>
  <c r="CT848"/>
  <c r="CA848"/>
  <c r="CB848" s="1"/>
  <c r="BX848"/>
  <c r="BZ848" s="1"/>
  <c r="BY848" s="1"/>
  <c r="BS848"/>
  <c r="BT848" s="1"/>
  <c r="BO848"/>
  <c r="BQ848" s="1"/>
  <c r="BP848" s="1"/>
  <c r="BK848"/>
  <c r="BM848" s="1"/>
  <c r="BL848" s="1"/>
  <c r="BE848"/>
  <c r="BF848" s="1"/>
  <c r="AZ848"/>
  <c r="CP848" s="1"/>
  <c r="AV848"/>
  <c r="AX848" s="1"/>
  <c r="AW848" s="1"/>
  <c r="AR848"/>
  <c r="AT848" s="1"/>
  <c r="AS848" s="1"/>
  <c r="AN848"/>
  <c r="AP848" s="1"/>
  <c r="AO848" s="1"/>
  <c r="AI848"/>
  <c r="CG848" s="1"/>
  <c r="AD848"/>
  <c r="Z848"/>
  <c r="AB848" s="1"/>
  <c r="V848"/>
  <c r="R848"/>
  <c r="S848" s="1"/>
  <c r="CF849" l="1"/>
  <c r="AA848"/>
  <c r="CH849"/>
  <c r="AJ848"/>
  <c r="T848"/>
  <c r="BU848"/>
  <c r="CC848"/>
  <c r="X848"/>
  <c r="W848" s="1"/>
  <c r="CD848"/>
  <c r="CE848" s="1"/>
  <c r="CQ848"/>
  <c r="CH848"/>
  <c r="AF848"/>
  <c r="BB848"/>
  <c r="AE848"/>
  <c r="AK848"/>
  <c r="BA848"/>
  <c r="BG848"/>
  <c r="B856"/>
  <c r="CJ848"/>
  <c r="CL848" s="1"/>
  <c r="CR848"/>
  <c r="FJ848"/>
  <c r="FL847"/>
  <c r="FK847"/>
  <c r="CF848" l="1"/>
  <c r="B857"/>
  <c r="CI848"/>
  <c r="CK848"/>
  <c r="B858" l="1"/>
  <c r="DP847"/>
  <c r="DM847"/>
  <c r="DL847"/>
  <c r="DJ847"/>
  <c r="DI847"/>
  <c r="DG847"/>
  <c r="DF847"/>
  <c r="DD847"/>
  <c r="DC847"/>
  <c r="DA847"/>
  <c r="CZ847"/>
  <c r="CX847"/>
  <c r="CW847"/>
  <c r="CU847"/>
  <c r="CT847"/>
  <c r="B859" l="1"/>
  <c r="CA847"/>
  <c r="CB847" s="1"/>
  <c r="BX847"/>
  <c r="BS847"/>
  <c r="BT847" s="1"/>
  <c r="BO847"/>
  <c r="BQ847" s="1"/>
  <c r="BP847" s="1"/>
  <c r="BK847"/>
  <c r="BM847" s="1"/>
  <c r="BL847" s="1"/>
  <c r="BE847"/>
  <c r="BG847" s="1"/>
  <c r="BF847" s="1"/>
  <c r="AZ847"/>
  <c r="BB847" s="1"/>
  <c r="AV847"/>
  <c r="AX847" s="1"/>
  <c r="AW847" s="1"/>
  <c r="AR847"/>
  <c r="AS847" s="1"/>
  <c r="AN847"/>
  <c r="AO847" s="1"/>
  <c r="AI847"/>
  <c r="AJ847" s="1"/>
  <c r="AD847"/>
  <c r="AF847" s="1"/>
  <c r="Z847"/>
  <c r="AA847" s="1"/>
  <c r="V847"/>
  <c r="R847"/>
  <c r="S847" s="1"/>
  <c r="AB847" l="1"/>
  <c r="BA847"/>
  <c r="AE847"/>
  <c r="CC847"/>
  <c r="BU847"/>
  <c r="T847"/>
  <c r="CD847"/>
  <c r="CE847" s="1"/>
  <c r="AT847"/>
  <c r="CG847"/>
  <c r="BZ847"/>
  <c r="FJ847"/>
  <c r="B860"/>
  <c r="X847"/>
  <c r="AK847"/>
  <c r="CP847"/>
  <c r="CJ847"/>
  <c r="CK847" s="1"/>
  <c r="W847"/>
  <c r="AP847"/>
  <c r="BY847"/>
  <c r="FL846"/>
  <c r="FK846"/>
  <c r="DP846"/>
  <c r="DM846"/>
  <c r="DL846"/>
  <c r="DJ846"/>
  <c r="DI846"/>
  <c r="DG846"/>
  <c r="DF846"/>
  <c r="DD846"/>
  <c r="DC846"/>
  <c r="DA846"/>
  <c r="CZ846"/>
  <c r="CX846"/>
  <c r="CW846"/>
  <c r="CU846"/>
  <c r="CT846"/>
  <c r="CA846"/>
  <c r="CC846" s="1"/>
  <c r="BX846"/>
  <c r="BZ846" s="1"/>
  <c r="BY846" s="1"/>
  <c r="BS846"/>
  <c r="BU846" s="1"/>
  <c r="BT846" s="1"/>
  <c r="BO846"/>
  <c r="BK846"/>
  <c r="BL846" s="1"/>
  <c r="BE846"/>
  <c r="BF846" s="1"/>
  <c r="AZ846"/>
  <c r="CP846" s="1"/>
  <c r="AV846"/>
  <c r="AW846" s="1"/>
  <c r="AR846"/>
  <c r="AT846" s="1"/>
  <c r="AS846" s="1"/>
  <c r="AN846"/>
  <c r="AO846" s="1"/>
  <c r="BB846" l="1"/>
  <c r="BM846"/>
  <c r="BA846"/>
  <c r="CB846"/>
  <c r="CQ846"/>
  <c r="B861"/>
  <c r="CF847"/>
  <c r="CI847"/>
  <c r="CH847" s="1"/>
  <c r="BG846"/>
  <c r="BQ846"/>
  <c r="CL847"/>
  <c r="CQ847"/>
  <c r="CR847"/>
  <c r="AP846"/>
  <c r="AX846"/>
  <c r="BP846"/>
  <c r="CJ846"/>
  <c r="CL846" s="1"/>
  <c r="CR846"/>
  <c r="AI846"/>
  <c r="CG846" s="1"/>
  <c r="AD846"/>
  <c r="CD846" s="1"/>
  <c r="CE846" s="1"/>
  <c r="Z846"/>
  <c r="AA846" s="1"/>
  <c r="V846"/>
  <c r="X846" s="1"/>
  <c r="W846" s="1"/>
  <c r="R846"/>
  <c r="S846" s="1"/>
  <c r="AB846" l="1"/>
  <c r="T846"/>
  <c r="AJ846"/>
  <c r="B862"/>
  <c r="CI846"/>
  <c r="CK846"/>
  <c r="FJ846"/>
  <c r="CF846"/>
  <c r="CH846"/>
  <c r="AF846"/>
  <c r="AE846"/>
  <c r="AK846"/>
  <c r="FL845"/>
  <c r="FK845"/>
  <c r="B863" l="1"/>
  <c r="B864" l="1"/>
  <c r="DP845"/>
  <c r="DM845"/>
  <c r="DL845"/>
  <c r="DJ845"/>
  <c r="DI845"/>
  <c r="DG845"/>
  <c r="DF845"/>
  <c r="DD845"/>
  <c r="DC845"/>
  <c r="DA845"/>
  <c r="CZ845"/>
  <c r="CX845"/>
  <c r="CW845"/>
  <c r="CU845"/>
  <c r="CT845"/>
  <c r="CA845"/>
  <c r="CC845" s="1"/>
  <c r="BX845"/>
  <c r="BS845"/>
  <c r="BT845" s="1"/>
  <c r="BO845"/>
  <c r="BK845"/>
  <c r="BL845" s="1"/>
  <c r="BE845"/>
  <c r="BF845" s="1"/>
  <c r="AZ845"/>
  <c r="AV845"/>
  <c r="AX845" s="1"/>
  <c r="AW845" s="1"/>
  <c r="AR845"/>
  <c r="AN845"/>
  <c r="AO845" s="1"/>
  <c r="AI845"/>
  <c r="AK845" s="1"/>
  <c r="AD845"/>
  <c r="AE845" s="1"/>
  <c r="Z845"/>
  <c r="AB845" s="1"/>
  <c r="V845"/>
  <c r="W845" s="1"/>
  <c r="R845"/>
  <c r="T845" s="1"/>
  <c r="S845" s="1"/>
  <c r="CB845" l="1"/>
  <c r="AP845"/>
  <c r="AA845"/>
  <c r="AJ845"/>
  <c r="BM845"/>
  <c r="BU845"/>
  <c r="BP845"/>
  <c r="BY845"/>
  <c r="CD845"/>
  <c r="CE845" s="1"/>
  <c r="CJ845"/>
  <c r="B865"/>
  <c r="AF845"/>
  <c r="AT845"/>
  <c r="BB845"/>
  <c r="CG845"/>
  <c r="CP845"/>
  <c r="BZ845"/>
  <c r="FJ845"/>
  <c r="X845"/>
  <c r="AS845"/>
  <c r="BA845"/>
  <c r="BG845"/>
  <c r="BQ845"/>
  <c r="FL844"/>
  <c r="FK844"/>
  <c r="DP844"/>
  <c r="DM844"/>
  <c r="DL844"/>
  <c r="DJ844"/>
  <c r="DI844"/>
  <c r="DG844"/>
  <c r="DF844"/>
  <c r="DD844"/>
  <c r="DC844"/>
  <c r="DA844"/>
  <c r="CZ844"/>
  <c r="CX844"/>
  <c r="CW844"/>
  <c r="CU844"/>
  <c r="CT844"/>
  <c r="CA844"/>
  <c r="BX844"/>
  <c r="BY844" s="1"/>
  <c r="BS844"/>
  <c r="BT844" s="1"/>
  <c r="BO844"/>
  <c r="BQ844" s="1"/>
  <c r="BP844" s="1"/>
  <c r="BK844"/>
  <c r="BE844"/>
  <c r="BF844" s="1"/>
  <c r="AZ844"/>
  <c r="CJ844" s="1"/>
  <c r="AV844"/>
  <c r="AR844"/>
  <c r="AS844" s="1"/>
  <c r="AN844"/>
  <c r="AP844" s="1"/>
  <c r="AO844" s="1"/>
  <c r="AI844"/>
  <c r="AJ844" s="1"/>
  <c r="BZ844" l="1"/>
  <c r="BG844"/>
  <c r="BA844"/>
  <c r="AK844"/>
  <c r="AT844"/>
  <c r="CG844"/>
  <c r="CI844" s="1"/>
  <c r="CP844"/>
  <c r="CR844" s="1"/>
  <c r="CQ844" s="1"/>
  <c r="BB844"/>
  <c r="BM844"/>
  <c r="BL844" s="1"/>
  <c r="CB844"/>
  <c r="CK844"/>
  <c r="CF845"/>
  <c r="CH845"/>
  <c r="CL844"/>
  <c r="CL845"/>
  <c r="CR845"/>
  <c r="CQ845" s="1"/>
  <c r="CI845"/>
  <c r="CK845"/>
  <c r="FJ844"/>
  <c r="AX844"/>
  <c r="AW844" s="1"/>
  <c r="BU844"/>
  <c r="CC844"/>
  <c r="B866"/>
  <c r="AD844"/>
  <c r="AE844" s="1"/>
  <c r="Z844"/>
  <c r="AB844" s="1"/>
  <c r="V844"/>
  <c r="R844"/>
  <c r="S844" s="1"/>
  <c r="CH844" l="1"/>
  <c r="AA844"/>
  <c r="T844"/>
  <c r="B867"/>
  <c r="CD844"/>
  <c r="AF844"/>
  <c r="X844"/>
  <c r="W844" s="1"/>
  <c r="B868" l="1"/>
  <c r="CE844"/>
  <c r="CF844"/>
  <c r="B869" l="1"/>
  <c r="DP843"/>
  <c r="DM843"/>
  <c r="DL843"/>
  <c r="DJ843"/>
  <c r="DI843"/>
  <c r="DG843"/>
  <c r="DF843"/>
  <c r="DD843"/>
  <c r="DC843"/>
  <c r="DA843"/>
  <c r="CZ843"/>
  <c r="CX843"/>
  <c r="CW843"/>
  <c r="CU843"/>
  <c r="CT843"/>
  <c r="CA843"/>
  <c r="CB843" s="1"/>
  <c r="BX843"/>
  <c r="BS843"/>
  <c r="BT843" s="1"/>
  <c r="BO843"/>
  <c r="BP843" s="1"/>
  <c r="BK843"/>
  <c r="BM843" s="1"/>
  <c r="BL843" s="1"/>
  <c r="BE843"/>
  <c r="BF843" s="1"/>
  <c r="AZ843"/>
  <c r="AV843"/>
  <c r="AW843" s="1"/>
  <c r="AR843"/>
  <c r="AT843" s="1"/>
  <c r="AS843" s="1"/>
  <c r="AN843"/>
  <c r="AP843" s="1"/>
  <c r="AO843" s="1"/>
  <c r="AI843"/>
  <c r="AK843" s="1"/>
  <c r="AD843"/>
  <c r="AE843" s="1"/>
  <c r="Z843"/>
  <c r="AA843" s="1"/>
  <c r="V843"/>
  <c r="R843"/>
  <c r="S843" s="1"/>
  <c r="CC843" l="1"/>
  <c r="T843"/>
  <c r="AB843"/>
  <c r="BU843"/>
  <c r="X843"/>
  <c r="W843" s="1"/>
  <c r="AJ843"/>
  <c r="AX843"/>
  <c r="BY843"/>
  <c r="CD843"/>
  <c r="CE843" s="1"/>
  <c r="CJ843"/>
  <c r="B870"/>
  <c r="BB843"/>
  <c r="CG843"/>
  <c r="CP843"/>
  <c r="BZ843"/>
  <c r="FJ843"/>
  <c r="AF843"/>
  <c r="BA843"/>
  <c r="BG843"/>
  <c r="BQ843"/>
  <c r="B871" l="1"/>
  <c r="CI843"/>
  <c r="CK843"/>
  <c r="CL843"/>
  <c r="CQ843"/>
  <c r="CR843"/>
  <c r="CF843"/>
  <c r="CH843"/>
  <c r="DP842"/>
  <c r="DM842"/>
  <c r="DL842"/>
  <c r="DJ842"/>
  <c r="DI842"/>
  <c r="DG842"/>
  <c r="DF842"/>
  <c r="DD842"/>
  <c r="DC842"/>
  <c r="DA842"/>
  <c r="CZ842"/>
  <c r="CX842"/>
  <c r="CW842"/>
  <c r="CU842"/>
  <c r="CT842"/>
  <c r="CA842"/>
  <c r="CC842" s="1"/>
  <c r="BX842"/>
  <c r="BS842"/>
  <c r="BT842" s="1"/>
  <c r="BO842"/>
  <c r="BK842"/>
  <c r="BL842" s="1"/>
  <c r="BE842"/>
  <c r="BF842" s="1"/>
  <c r="AZ842"/>
  <c r="BA842" s="1"/>
  <c r="AV842"/>
  <c r="AX842" s="1"/>
  <c r="AW842" s="1"/>
  <c r="AR842"/>
  <c r="AN842"/>
  <c r="AO842" s="1"/>
  <c r="AI842"/>
  <c r="AK842" s="1"/>
  <c r="AD842"/>
  <c r="AE842" s="1"/>
  <c r="Z842"/>
  <c r="AA842" s="1"/>
  <c r="V842"/>
  <c r="R842"/>
  <c r="S842" s="1"/>
  <c r="BM842" l="1"/>
  <c r="T842"/>
  <c r="AB842"/>
  <c r="AP842"/>
  <c r="CB842"/>
  <c r="BU842"/>
  <c r="W842"/>
  <c r="AJ842"/>
  <c r="BP842"/>
  <c r="BY842"/>
  <c r="CD842"/>
  <c r="CE842" s="1"/>
  <c r="CJ842"/>
  <c r="B872"/>
  <c r="AT842"/>
  <c r="BB842"/>
  <c r="CG842"/>
  <c r="CP842"/>
  <c r="BZ842"/>
  <c r="FJ842"/>
  <c r="AF842"/>
  <c r="X842"/>
  <c r="AS842"/>
  <c r="BG842"/>
  <c r="BQ842"/>
  <c r="FL841"/>
  <c r="FK841"/>
  <c r="B873" l="1"/>
  <c r="CL842"/>
  <c r="CQ842"/>
  <c r="CI842"/>
  <c r="CK842"/>
  <c r="CF842"/>
  <c r="CH842"/>
  <c r="CR842"/>
  <c r="DP841"/>
  <c r="DM841"/>
  <c r="DL841"/>
  <c r="DJ841"/>
  <c r="DI841"/>
  <c r="DG841"/>
  <c r="DF841"/>
  <c r="DD841"/>
  <c r="DC841"/>
  <c r="DA841"/>
  <c r="CZ841"/>
  <c r="CX841"/>
  <c r="CW841"/>
  <c r="CU841"/>
  <c r="CT841"/>
  <c r="CA841"/>
  <c r="CC841" s="1"/>
  <c r="BX841"/>
  <c r="BS841"/>
  <c r="BT841" s="1"/>
  <c r="BO841"/>
  <c r="BK841"/>
  <c r="BL841" s="1"/>
  <c r="BE841"/>
  <c r="BG841" s="1"/>
  <c r="BF841" s="1"/>
  <c r="AZ841"/>
  <c r="BB841" s="1"/>
  <c r="AV841"/>
  <c r="AX841" s="1"/>
  <c r="AW841" s="1"/>
  <c r="AR841"/>
  <c r="AN841"/>
  <c r="AO841" s="1"/>
  <c r="AI841"/>
  <c r="AK841" s="1"/>
  <c r="AD841"/>
  <c r="AE841" s="1"/>
  <c r="Z841"/>
  <c r="AB841" s="1"/>
  <c r="V841"/>
  <c r="W841" s="1"/>
  <c r="R841"/>
  <c r="T841" s="1"/>
  <c r="S841" s="1"/>
  <c r="BU841" l="1"/>
  <c r="AP841"/>
  <c r="BM841"/>
  <c r="AA841"/>
  <c r="AJ841"/>
  <c r="CB841"/>
  <c r="BP841"/>
  <c r="BY841"/>
  <c r="CD841"/>
  <c r="CE841" s="1"/>
  <c r="CJ841"/>
  <c r="B874"/>
  <c r="AF841"/>
  <c r="CG841"/>
  <c r="CP841"/>
  <c r="BZ841"/>
  <c r="FJ841"/>
  <c r="X841"/>
  <c r="AT841"/>
  <c r="AS841" s="1"/>
  <c r="BA841"/>
  <c r="BQ841"/>
  <c r="FL840"/>
  <c r="FK840"/>
  <c r="CL841" l="1"/>
  <c r="CQ841"/>
  <c r="B875"/>
  <c r="CI841"/>
  <c r="CK841"/>
  <c r="CR841"/>
  <c r="CF841"/>
  <c r="CH841"/>
  <c r="DP840"/>
  <c r="DM840"/>
  <c r="DL840"/>
  <c r="DJ840"/>
  <c r="DI840"/>
  <c r="DG840"/>
  <c r="DF840"/>
  <c r="DD840"/>
  <c r="DC840"/>
  <c r="DA840"/>
  <c r="CZ840"/>
  <c r="CX840"/>
  <c r="CW840"/>
  <c r="CU840"/>
  <c r="CT840"/>
  <c r="B876" l="1"/>
  <c r="CA840"/>
  <c r="CB840" s="1"/>
  <c r="BX840"/>
  <c r="BS840"/>
  <c r="BT840" s="1"/>
  <c r="BO840"/>
  <c r="BQ840" s="1"/>
  <c r="BP840" s="1"/>
  <c r="BK840"/>
  <c r="BM840" s="1"/>
  <c r="BL840" s="1"/>
  <c r="BE840"/>
  <c r="BG840" s="1"/>
  <c r="BF840" s="1"/>
  <c r="AZ840"/>
  <c r="BB840" s="1"/>
  <c r="AV840"/>
  <c r="AX840" s="1"/>
  <c r="AW840" s="1"/>
  <c r="AR840"/>
  <c r="AT840" s="1"/>
  <c r="AS840" s="1"/>
  <c r="AN840"/>
  <c r="AP840" s="1"/>
  <c r="AO840" s="1"/>
  <c r="AI840"/>
  <c r="AJ840" s="1"/>
  <c r="AD840"/>
  <c r="Z840"/>
  <c r="AB840" s="1"/>
  <c r="V840"/>
  <c r="X840" s="1"/>
  <c r="W840" s="1"/>
  <c r="R840"/>
  <c r="T840" s="1"/>
  <c r="S840" s="1"/>
  <c r="CD840" l="1"/>
  <c r="CE840" s="1"/>
  <c r="BA840"/>
  <c r="CC840"/>
  <c r="AA840"/>
  <c r="AF840"/>
  <c r="BU840"/>
  <c r="AE840"/>
  <c r="CG840"/>
  <c r="CH840" s="1"/>
  <c r="B877"/>
  <c r="BZ840"/>
  <c r="FJ840"/>
  <c r="AK840"/>
  <c r="CJ840"/>
  <c r="CP840"/>
  <c r="BY840"/>
  <c r="FL839"/>
  <c r="FK839"/>
  <c r="CF840" l="1"/>
  <c r="CI840"/>
  <c r="CK840"/>
  <c r="B878"/>
  <c r="CL840"/>
  <c r="CR840"/>
  <c r="CQ840" s="1"/>
  <c r="DP839"/>
  <c r="DM839"/>
  <c r="DL839"/>
  <c r="DJ839"/>
  <c r="DI839"/>
  <c r="DG839"/>
  <c r="DF839"/>
  <c r="DD839"/>
  <c r="DC839"/>
  <c r="DA839"/>
  <c r="CZ839"/>
  <c r="CX839"/>
  <c r="CW839"/>
  <c r="CU839"/>
  <c r="CT839"/>
  <c r="CA839"/>
  <c r="CB839" s="1"/>
  <c r="BX839"/>
  <c r="BZ839" s="1"/>
  <c r="BY839" s="1"/>
  <c r="BS839"/>
  <c r="BT839" s="1"/>
  <c r="BO839"/>
  <c r="BQ839" s="1"/>
  <c r="BP839" s="1"/>
  <c r="BK839"/>
  <c r="BE839"/>
  <c r="BF839" s="1"/>
  <c r="AZ839"/>
  <c r="CP839" s="1"/>
  <c r="CQ839" s="1"/>
  <c r="AV839"/>
  <c r="AR839"/>
  <c r="AS839" s="1"/>
  <c r="AN839"/>
  <c r="AO839" s="1"/>
  <c r="AI839"/>
  <c r="CG839" s="1"/>
  <c r="CH839" s="1"/>
  <c r="AD839"/>
  <c r="Z839"/>
  <c r="V839"/>
  <c r="W839" s="1"/>
  <c r="R839"/>
  <c r="T839" s="1"/>
  <c r="S839" s="1"/>
  <c r="BA839" l="1"/>
  <c r="CD839"/>
  <c r="CF839" s="1"/>
  <c r="X839"/>
  <c r="AJ839"/>
  <c r="BG839"/>
  <c r="AF839"/>
  <c r="AE839"/>
  <c r="AK839"/>
  <c r="AT839"/>
  <c r="CE839"/>
  <c r="AA839"/>
  <c r="BB839"/>
  <c r="BL839"/>
  <c r="FJ839"/>
  <c r="CJ839"/>
  <c r="CR839"/>
  <c r="AP839"/>
  <c r="B879"/>
  <c r="AB839"/>
  <c r="AX839"/>
  <c r="AW839" s="1"/>
  <c r="BM839"/>
  <c r="BU839"/>
  <c r="CC839"/>
  <c r="FL838"/>
  <c r="FK838"/>
  <c r="CI839" l="1"/>
  <c r="CL839"/>
  <c r="CK839" s="1"/>
  <c r="B880"/>
  <c r="DP838"/>
  <c r="DM838"/>
  <c r="DL838"/>
  <c r="DJ838"/>
  <c r="DI838"/>
  <c r="DG838"/>
  <c r="DF838"/>
  <c r="DD838"/>
  <c r="DC838"/>
  <c r="DA838"/>
  <c r="CZ838"/>
  <c r="CX838"/>
  <c r="CW838"/>
  <c r="CU838"/>
  <c r="CT838"/>
  <c r="CA838"/>
  <c r="CB838" s="1"/>
  <c r="BX838"/>
  <c r="BS838"/>
  <c r="BT838" s="1"/>
  <c r="BO838"/>
  <c r="BP838" s="1"/>
  <c r="BK838"/>
  <c r="BM838" s="1"/>
  <c r="BL838" s="1"/>
  <c r="BE838"/>
  <c r="BG838" s="1"/>
  <c r="BF838" s="1"/>
  <c r="AZ838"/>
  <c r="BA838" s="1"/>
  <c r="AV838"/>
  <c r="AX838" s="1"/>
  <c r="AW838" s="1"/>
  <c r="AR838"/>
  <c r="AT838" s="1"/>
  <c r="AS838" s="1"/>
  <c r="AN838"/>
  <c r="AP838" s="1"/>
  <c r="AO838" s="1"/>
  <c r="AI838"/>
  <c r="AK838" s="1"/>
  <c r="AD838"/>
  <c r="AE838" s="1"/>
  <c r="Z838"/>
  <c r="AA838" s="1"/>
  <c r="V838"/>
  <c r="W838" s="1"/>
  <c r="R838"/>
  <c r="T838" s="1"/>
  <c r="S838" s="1"/>
  <c r="BB838" l="1"/>
  <c r="AF838"/>
  <c r="BU838"/>
  <c r="AB838"/>
  <c r="CC838"/>
  <c r="B881"/>
  <c r="AJ838"/>
  <c r="BY838"/>
  <c r="CD838"/>
  <c r="CE838" s="1"/>
  <c r="CJ838"/>
  <c r="CP838"/>
  <c r="CQ838" s="1"/>
  <c r="CG838"/>
  <c r="BZ838"/>
  <c r="FJ838"/>
  <c r="X838"/>
  <c r="BQ838"/>
  <c r="FL837"/>
  <c r="FK837"/>
  <c r="CR838" l="1"/>
  <c r="CF838"/>
  <c r="CH838"/>
  <c r="CI838"/>
  <c r="CK838"/>
  <c r="CL838"/>
  <c r="B882"/>
  <c r="DP837"/>
  <c r="DM837"/>
  <c r="DL837"/>
  <c r="DJ837"/>
  <c r="DI837"/>
  <c r="DG837"/>
  <c r="DF837"/>
  <c r="DD837"/>
  <c r="DC837"/>
  <c r="DA837"/>
  <c r="CZ837"/>
  <c r="CX837"/>
  <c r="CW837"/>
  <c r="CU837"/>
  <c r="CT837"/>
  <c r="CA837"/>
  <c r="CC837" s="1"/>
  <c r="BX837"/>
  <c r="BS837"/>
  <c r="BT837" s="1"/>
  <c r="BO837"/>
  <c r="BK837"/>
  <c r="BL837" s="1"/>
  <c r="BE837"/>
  <c r="BF837" s="1"/>
  <c r="AZ837"/>
  <c r="AV837"/>
  <c r="AX837" s="1"/>
  <c r="AW837" s="1"/>
  <c r="AR837"/>
  <c r="AN837"/>
  <c r="AO837" s="1"/>
  <c r="AJ837"/>
  <c r="AI837"/>
  <c r="AK837" s="1"/>
  <c r="AD837"/>
  <c r="Z837"/>
  <c r="AB837" s="1"/>
  <c r="W837"/>
  <c r="V837"/>
  <c r="R837"/>
  <c r="T837" s="1"/>
  <c r="S837" s="1"/>
  <c r="CD837" l="1"/>
  <c r="CE837" s="1"/>
  <c r="CB837"/>
  <c r="AP837"/>
  <c r="BB837"/>
  <c r="BM837"/>
  <c r="AA837"/>
  <c r="BA837"/>
  <c r="BU837"/>
  <c r="CP837"/>
  <c r="CQ837" s="1"/>
  <c r="AT837"/>
  <c r="CG837"/>
  <c r="BZ837"/>
  <c r="FJ837"/>
  <c r="B883"/>
  <c r="AF837"/>
  <c r="X837"/>
  <c r="AE837"/>
  <c r="AS837"/>
  <c r="BG837"/>
  <c r="BQ837"/>
  <c r="CJ837"/>
  <c r="CL837" s="1"/>
  <c r="CK837" s="1"/>
  <c r="BP837"/>
  <c r="BY837"/>
  <c r="FL836"/>
  <c r="FK836"/>
  <c r="CF837" l="1"/>
  <c r="CI837"/>
  <c r="CH837"/>
  <c r="B884"/>
  <c r="CR837"/>
  <c r="DP836"/>
  <c r="DM836"/>
  <c r="DL836"/>
  <c r="DJ836"/>
  <c r="DI836"/>
  <c r="DG836"/>
  <c r="DF836"/>
  <c r="DD836"/>
  <c r="DC836"/>
  <c r="DA836"/>
  <c r="CZ836"/>
  <c r="CX836"/>
  <c r="CW836"/>
  <c r="CU836"/>
  <c r="CT836"/>
  <c r="CA836"/>
  <c r="CB836" s="1"/>
  <c r="BX836"/>
  <c r="BY836" s="1"/>
  <c r="BS836"/>
  <c r="BU836" s="1"/>
  <c r="BT836" s="1"/>
  <c r="BO836"/>
  <c r="BQ836" s="1"/>
  <c r="BP836" s="1"/>
  <c r="BK836"/>
  <c r="BL836" s="1"/>
  <c r="BE836"/>
  <c r="BF836" s="1"/>
  <c r="AZ836"/>
  <c r="CP836" s="1"/>
  <c r="CR836" s="1"/>
  <c r="CQ836" s="1"/>
  <c r="AV836"/>
  <c r="AW836" s="1"/>
  <c r="AR836"/>
  <c r="AT836" s="1"/>
  <c r="AS836" s="1"/>
  <c r="AN836"/>
  <c r="AO836" s="1"/>
  <c r="AI836"/>
  <c r="CG836" s="1"/>
  <c r="AD836"/>
  <c r="Z836"/>
  <c r="AB836" s="1"/>
  <c r="V836"/>
  <c r="X836" s="1"/>
  <c r="W836" s="1"/>
  <c r="R836"/>
  <c r="T836" s="1"/>
  <c r="S836" s="1"/>
  <c r="CD836" l="1"/>
  <c r="CF836" s="1"/>
  <c r="BB836"/>
  <c r="AJ836"/>
  <c r="BA836"/>
  <c r="AA836"/>
  <c r="BG836"/>
  <c r="CJ836"/>
  <c r="CK836" s="1"/>
  <c r="AF836"/>
  <c r="AE836"/>
  <c r="AK836"/>
  <c r="CH836"/>
  <c r="CI836"/>
  <c r="CE836"/>
  <c r="BZ836"/>
  <c r="FJ836"/>
  <c r="AP836"/>
  <c r="AX836"/>
  <c r="B885"/>
  <c r="BM836"/>
  <c r="CC836"/>
  <c r="CL836" l="1"/>
  <c r="B886"/>
  <c r="DP835"/>
  <c r="DM835"/>
  <c r="DL835"/>
  <c r="DJ835"/>
  <c r="DI835"/>
  <c r="DG835"/>
  <c r="DF835"/>
  <c r="DD835"/>
  <c r="DC835"/>
  <c r="DA835"/>
  <c r="CZ835"/>
  <c r="CX835"/>
  <c r="CW835"/>
  <c r="CU835"/>
  <c r="CT835"/>
  <c r="CA835"/>
  <c r="CC835" s="1"/>
  <c r="BX835"/>
  <c r="BS835"/>
  <c r="BT835" s="1"/>
  <c r="BO835"/>
  <c r="BK835"/>
  <c r="BL835" s="1"/>
  <c r="BE835"/>
  <c r="BF835" s="1"/>
  <c r="AZ835"/>
  <c r="CP835" s="1"/>
  <c r="CQ835" s="1"/>
  <c r="AV835"/>
  <c r="AX835" s="1"/>
  <c r="AW835" s="1"/>
  <c r="AR835"/>
  <c r="AT835" s="1"/>
  <c r="AS835" s="1"/>
  <c r="AN835"/>
  <c r="AO835" s="1"/>
  <c r="BA835" l="1"/>
  <c r="BB835"/>
  <c r="BM835"/>
  <c r="CB835"/>
  <c r="BU835"/>
  <c r="CJ835"/>
  <c r="CR835"/>
  <c r="B887"/>
  <c r="BG835"/>
  <c r="BZ835"/>
  <c r="AP835"/>
  <c r="BQ835"/>
  <c r="BP835" s="1"/>
  <c r="BY835"/>
  <c r="AI835"/>
  <c r="CG835" s="1"/>
  <c r="CH835" s="1"/>
  <c r="AD835"/>
  <c r="CD835" s="1"/>
  <c r="Z835"/>
  <c r="AA835" s="1"/>
  <c r="V835"/>
  <c r="W835" s="1"/>
  <c r="R835"/>
  <c r="T835" s="1"/>
  <c r="S835" s="1"/>
  <c r="AJ835" l="1"/>
  <c r="AB835"/>
  <c r="CK835"/>
  <c r="CL835"/>
  <c r="CI835"/>
  <c r="CE835"/>
  <c r="CF835"/>
  <c r="B888"/>
  <c r="AF835"/>
  <c r="X835"/>
  <c r="AE835"/>
  <c r="AK835"/>
  <c r="FJ835"/>
  <c r="B889" l="1"/>
  <c r="DP834"/>
  <c r="DM834"/>
  <c r="DL834"/>
  <c r="DJ834"/>
  <c r="DI834"/>
  <c r="DG834"/>
  <c r="DF834"/>
  <c r="DD834"/>
  <c r="DC834"/>
  <c r="DA834"/>
  <c r="CZ834"/>
  <c r="CX834"/>
  <c r="CW834"/>
  <c r="CU834"/>
  <c r="CT834"/>
  <c r="CA834"/>
  <c r="CB834" s="1"/>
  <c r="BX834"/>
  <c r="BY834" s="1"/>
  <c r="BS834"/>
  <c r="BO834"/>
  <c r="BP834" s="1"/>
  <c r="BK834"/>
  <c r="BE834"/>
  <c r="BF834" s="1"/>
  <c r="AZ834"/>
  <c r="AV834"/>
  <c r="AW834" s="1"/>
  <c r="AR834"/>
  <c r="AN834"/>
  <c r="AO834" s="1"/>
  <c r="AI834"/>
  <c r="CG834" s="1"/>
  <c r="AD834"/>
  <c r="AE834" s="1"/>
  <c r="Z834"/>
  <c r="V834"/>
  <c r="W834" s="1"/>
  <c r="R834"/>
  <c r="T834" s="1"/>
  <c r="S834" s="1"/>
  <c r="AP834" l="1"/>
  <c r="AX834"/>
  <c r="BA834"/>
  <c r="X834"/>
  <c r="AJ834"/>
  <c r="AT834"/>
  <c r="AS834" s="1"/>
  <c r="BG834"/>
  <c r="CD834"/>
  <c r="CE834" s="1"/>
  <c r="AK834"/>
  <c r="BQ834"/>
  <c r="CH834"/>
  <c r="AA834"/>
  <c r="AF834"/>
  <c r="BB834"/>
  <c r="BL834"/>
  <c r="BT834"/>
  <c r="BZ834"/>
  <c r="FJ834"/>
  <c r="B890"/>
  <c r="CJ834"/>
  <c r="AB834"/>
  <c r="BM834"/>
  <c r="BU834"/>
  <c r="CC834"/>
  <c r="CP834"/>
  <c r="CR834" s="1"/>
  <c r="CQ834" s="1"/>
  <c r="CF834" l="1"/>
  <c r="B891"/>
  <c r="CI834"/>
  <c r="CK834"/>
  <c r="CL834"/>
  <c r="DP833"/>
  <c r="DM833"/>
  <c r="DL833"/>
  <c r="DJ833"/>
  <c r="DI833"/>
  <c r="DG833"/>
  <c r="DF833"/>
  <c r="DD833"/>
  <c r="DC833"/>
  <c r="DA833"/>
  <c r="CZ833"/>
  <c r="CX833"/>
  <c r="CW833"/>
  <c r="CU833"/>
  <c r="CT833"/>
  <c r="CA833"/>
  <c r="CB833" s="1"/>
  <c r="BX833"/>
  <c r="BY833" s="1"/>
  <c r="BS833"/>
  <c r="BO833"/>
  <c r="BP833" s="1"/>
  <c r="BK833"/>
  <c r="BE833"/>
  <c r="BF833" s="1"/>
  <c r="AZ833"/>
  <c r="AV833"/>
  <c r="AX833" s="1"/>
  <c r="AW833" s="1"/>
  <c r="AR833"/>
  <c r="AT833" s="1"/>
  <c r="AS833" s="1"/>
  <c r="AN833"/>
  <c r="AP833" s="1"/>
  <c r="AO833" s="1"/>
  <c r="AI833"/>
  <c r="CG833" s="1"/>
  <c r="AD833"/>
  <c r="AE833" s="1"/>
  <c r="Z833"/>
  <c r="AB833" s="1"/>
  <c r="V833"/>
  <c r="X833" s="1"/>
  <c r="W833" s="1"/>
  <c r="R833"/>
  <c r="T833" s="1"/>
  <c r="S833" s="1"/>
  <c r="BG833" l="1"/>
  <c r="AJ833"/>
  <c r="CD833"/>
  <c r="CE833" s="1"/>
  <c r="AK833"/>
  <c r="BA833"/>
  <c r="BQ833"/>
  <c r="CF833"/>
  <c r="CH833"/>
  <c r="CI833"/>
  <c r="AA833"/>
  <c r="AF833"/>
  <c r="BB833"/>
  <c r="BL833"/>
  <c r="BU833"/>
  <c r="BT833" s="1"/>
  <c r="BZ833"/>
  <c r="FJ833"/>
  <c r="CJ833"/>
  <c r="B892"/>
  <c r="CP833"/>
  <c r="CQ833" s="1"/>
  <c r="BM833"/>
  <c r="CC833"/>
  <c r="FL832"/>
  <c r="FK832"/>
  <c r="CL833" l="1"/>
  <c r="CK833"/>
  <c r="CR833"/>
  <c r="B893"/>
  <c r="DP832"/>
  <c r="DM832"/>
  <c r="DL832"/>
  <c r="DJ832"/>
  <c r="DI832"/>
  <c r="DG832"/>
  <c r="DF832"/>
  <c r="DD832"/>
  <c r="DC832"/>
  <c r="DA832"/>
  <c r="CZ832"/>
  <c r="CX832"/>
  <c r="CW832"/>
  <c r="CU832"/>
  <c r="CT832"/>
  <c r="CA832"/>
  <c r="CB832" s="1"/>
  <c r="BX832"/>
  <c r="BS832"/>
  <c r="BT832" s="1"/>
  <c r="BO832"/>
  <c r="BK832"/>
  <c r="BL832" s="1"/>
  <c r="BE832"/>
  <c r="BG832" s="1"/>
  <c r="BF832" s="1"/>
  <c r="AZ832"/>
  <c r="CJ832" s="1"/>
  <c r="CK832" s="1"/>
  <c r="AV832"/>
  <c r="AW832" s="1"/>
  <c r="AR832"/>
  <c r="AT832" s="1"/>
  <c r="AS832" s="1"/>
  <c r="AN832"/>
  <c r="AO832" s="1"/>
  <c r="AI832"/>
  <c r="AJ832" s="1"/>
  <c r="AD832"/>
  <c r="Z832"/>
  <c r="AA832" s="1"/>
  <c r="V832"/>
  <c r="X832" s="1"/>
  <c r="R832"/>
  <c r="S832" s="1"/>
  <c r="BM832" l="1"/>
  <c r="BB832"/>
  <c r="BA832"/>
  <c r="CD832"/>
  <c r="CE832" s="1"/>
  <c r="W832"/>
  <c r="CP832"/>
  <c r="CR832" s="1"/>
  <c r="CQ832" s="1"/>
  <c r="AB832"/>
  <c r="BU832"/>
  <c r="AF832"/>
  <c r="CC832"/>
  <c r="AE832"/>
  <c r="B894"/>
  <c r="CL832"/>
  <c r="CG832"/>
  <c r="BZ832"/>
  <c r="FJ832"/>
  <c r="T832"/>
  <c r="AK832"/>
  <c r="AP832"/>
  <c r="AX832"/>
  <c r="BQ832"/>
  <c r="BP832" s="1"/>
  <c r="BY832"/>
  <c r="B895" l="1"/>
  <c r="CF832"/>
  <c r="CI832"/>
  <c r="CH832"/>
  <c r="DP831"/>
  <c r="DM831"/>
  <c r="DL831"/>
  <c r="DJ831"/>
  <c r="DI831"/>
  <c r="DG831"/>
  <c r="DF831"/>
  <c r="DD831"/>
  <c r="DC831"/>
  <c r="DA831"/>
  <c r="CZ831"/>
  <c r="CX831"/>
  <c r="CW831"/>
  <c r="CU831"/>
  <c r="CT831"/>
  <c r="CA831"/>
  <c r="CB831" s="1"/>
  <c r="BX831"/>
  <c r="BY831" s="1"/>
  <c r="BS831"/>
  <c r="BU831" s="1"/>
  <c r="BT831" s="1"/>
  <c r="BO831"/>
  <c r="BK831"/>
  <c r="BL831" s="1"/>
  <c r="BE831"/>
  <c r="BG831" s="1"/>
  <c r="BF831" s="1"/>
  <c r="AZ831"/>
  <c r="AV831"/>
  <c r="AW831" s="1"/>
  <c r="AR831"/>
  <c r="AT831" s="1"/>
  <c r="AS831" s="1"/>
  <c r="AN831"/>
  <c r="AP831" s="1"/>
  <c r="AO831" s="1"/>
  <c r="AI831"/>
  <c r="AK831" s="1"/>
  <c r="AX831" l="1"/>
  <c r="BM831"/>
  <c r="CC831"/>
  <c r="AJ831"/>
  <c r="BQ831"/>
  <c r="BP831" s="1"/>
  <c r="CJ831"/>
  <c r="B896"/>
  <c r="BB831"/>
  <c r="CG831"/>
  <c r="CP831"/>
  <c r="BZ831"/>
  <c r="FJ831"/>
  <c r="BA831"/>
  <c r="AD831"/>
  <c r="AE831" s="1"/>
  <c r="Z831"/>
  <c r="AA831" s="1"/>
  <c r="V831"/>
  <c r="X831" s="1"/>
  <c r="R831"/>
  <c r="S831" s="1"/>
  <c r="W831" l="1"/>
  <c r="T831"/>
  <c r="CL831"/>
  <c r="CR831"/>
  <c r="CQ831" s="1"/>
  <c r="B897"/>
  <c r="CI831"/>
  <c r="CK831"/>
  <c r="AF831"/>
  <c r="CD831"/>
  <c r="CE831" s="1"/>
  <c r="CH831"/>
  <c r="AB831"/>
  <c r="CF831" l="1"/>
  <c r="B898"/>
  <c r="DP830"/>
  <c r="DM830"/>
  <c r="DL830"/>
  <c r="DJ830"/>
  <c r="DI830"/>
  <c r="DG830"/>
  <c r="DF830"/>
  <c r="DD830"/>
  <c r="DC830"/>
  <c r="DA830"/>
  <c r="CZ830"/>
  <c r="CX830"/>
  <c r="CW830"/>
  <c r="CU830"/>
  <c r="CT830"/>
  <c r="CA830"/>
  <c r="CB830" s="1"/>
  <c r="BX830"/>
  <c r="BY830" s="1"/>
  <c r="BS830"/>
  <c r="BU830" s="1"/>
  <c r="BT830" s="1"/>
  <c r="BO830"/>
  <c r="BK830"/>
  <c r="BL830" s="1"/>
  <c r="BE830"/>
  <c r="BF830" s="1"/>
  <c r="AZ830"/>
  <c r="CJ830" s="1"/>
  <c r="CK830" s="1"/>
  <c r="AV830"/>
  <c r="AW830" s="1"/>
  <c r="AT830"/>
  <c r="AS830"/>
  <c r="AN830"/>
  <c r="AP830" s="1"/>
  <c r="AO830" s="1"/>
  <c r="AI830"/>
  <c r="AJ830" s="1"/>
  <c r="AD830"/>
  <c r="Z830"/>
  <c r="AA830" s="1"/>
  <c r="V830"/>
  <c r="W830" s="1"/>
  <c r="R830"/>
  <c r="S830" s="1"/>
  <c r="CC830" l="1"/>
  <c r="CD830"/>
  <c r="CE830" s="1"/>
  <c r="AE830"/>
  <c r="BA830"/>
  <c r="T830"/>
  <c r="AB830"/>
  <c r="AF830"/>
  <c r="BB830"/>
  <c r="BM830"/>
  <c r="CP830"/>
  <c r="CR830" s="1"/>
  <c r="CG830"/>
  <c r="BZ830"/>
  <c r="FJ830"/>
  <c r="B899"/>
  <c r="X830"/>
  <c r="AK830"/>
  <c r="BG830"/>
  <c r="BQ830"/>
  <c r="AX830"/>
  <c r="BP830"/>
  <c r="FL829"/>
  <c r="FK829"/>
  <c r="CL830" l="1"/>
  <c r="CQ830"/>
  <c r="CF830"/>
  <c r="CI830"/>
  <c r="CH830"/>
  <c r="B900"/>
  <c r="DP829"/>
  <c r="DM829"/>
  <c r="DL829"/>
  <c r="DJ829"/>
  <c r="DI829"/>
  <c r="DG829"/>
  <c r="DF829"/>
  <c r="DD829"/>
  <c r="DC829"/>
  <c r="DA829"/>
  <c r="CZ829"/>
  <c r="CX829"/>
  <c r="CW829"/>
  <c r="CU829"/>
  <c r="CT829"/>
  <c r="CA829"/>
  <c r="CB829" s="1"/>
  <c r="BX829"/>
  <c r="BY829" s="1"/>
  <c r="BS829"/>
  <c r="BO829"/>
  <c r="BP829" s="1"/>
  <c r="BK829"/>
  <c r="BM829" s="1"/>
  <c r="BL829" s="1"/>
  <c r="BE829"/>
  <c r="BG829" s="1"/>
  <c r="BF829" s="1"/>
  <c r="AZ829"/>
  <c r="CJ829" s="1"/>
  <c r="CK829" s="1"/>
  <c r="AV829"/>
  <c r="AW829" s="1"/>
  <c r="AR829"/>
  <c r="AT829" s="1"/>
  <c r="AS829" s="1"/>
  <c r="AN829"/>
  <c r="AO829" s="1"/>
  <c r="AI829"/>
  <c r="CG829" s="1"/>
  <c r="AD829"/>
  <c r="Z829"/>
  <c r="AA829" s="1"/>
  <c r="V829"/>
  <c r="W829" s="1"/>
  <c r="R829"/>
  <c r="T829" s="1"/>
  <c r="S829" s="1"/>
  <c r="AK829" l="1"/>
  <c r="BQ829"/>
  <c r="CD829"/>
  <c r="CF829" s="1"/>
  <c r="AE829"/>
  <c r="BB829"/>
  <c r="X829"/>
  <c r="AF829"/>
  <c r="BA829"/>
  <c r="CH829"/>
  <c r="CI829"/>
  <c r="CE829"/>
  <c r="BU829"/>
  <c r="BT829" s="1"/>
  <c r="BZ829"/>
  <c r="FJ829"/>
  <c r="B901"/>
  <c r="AJ829"/>
  <c r="AP829"/>
  <c r="AX829"/>
  <c r="CP829"/>
  <c r="CR829" s="1"/>
  <c r="AB829"/>
  <c r="CC829"/>
  <c r="FL828"/>
  <c r="FK828"/>
  <c r="B902" l="1"/>
  <c r="CL829"/>
  <c r="CQ829"/>
  <c r="DP828"/>
  <c r="DM828"/>
  <c r="DL828"/>
  <c r="DJ828"/>
  <c r="DI828"/>
  <c r="DG828"/>
  <c r="DF828"/>
  <c r="DD828"/>
  <c r="DC828"/>
  <c r="DA828"/>
  <c r="CZ828"/>
  <c r="CX828"/>
  <c r="CW828"/>
  <c r="CU828"/>
  <c r="CT828"/>
  <c r="CA828"/>
  <c r="BX828"/>
  <c r="BY828" s="1"/>
  <c r="BS828"/>
  <c r="BU828" s="1"/>
  <c r="BT828" s="1"/>
  <c r="BO828"/>
  <c r="BQ828" s="1"/>
  <c r="BP828" s="1"/>
  <c r="BK828"/>
  <c r="BE828"/>
  <c r="BF828" s="1"/>
  <c r="AZ828"/>
  <c r="CJ828" s="1"/>
  <c r="CK828" s="1"/>
  <c r="AV828"/>
  <c r="AX828" s="1"/>
  <c r="AW828" s="1"/>
  <c r="AR828"/>
  <c r="AN828"/>
  <c r="AO828" s="1"/>
  <c r="AI828"/>
  <c r="CG828" s="1"/>
  <c r="AD828"/>
  <c r="AF828" s="1"/>
  <c r="Z828"/>
  <c r="AA828" s="1"/>
  <c r="V828"/>
  <c r="X828" s="1"/>
  <c r="W828" s="1"/>
  <c r="R828"/>
  <c r="T828" s="1"/>
  <c r="S828" s="1"/>
  <c r="AK828" l="1"/>
  <c r="AJ828"/>
  <c r="AE828"/>
  <c r="BG828"/>
  <c r="AP828"/>
  <c r="CH828"/>
  <c r="CI828"/>
  <c r="BZ828"/>
  <c r="FJ828"/>
  <c r="AS828"/>
  <c r="BA828"/>
  <c r="B903"/>
  <c r="CD828"/>
  <c r="CP828"/>
  <c r="CR828" s="1"/>
  <c r="AB828"/>
  <c r="BM828"/>
  <c r="CC828"/>
  <c r="AT828"/>
  <c r="BB828"/>
  <c r="BL828"/>
  <c r="CB828"/>
  <c r="FL827"/>
  <c r="FK827"/>
  <c r="B904" l="1"/>
  <c r="CF828"/>
  <c r="CE828"/>
  <c r="CL828"/>
  <c r="CQ828"/>
  <c r="DP827"/>
  <c r="DM827"/>
  <c r="DL827"/>
  <c r="DJ827"/>
  <c r="DI827"/>
  <c r="DG827"/>
  <c r="DF827"/>
  <c r="DD827"/>
  <c r="DC827"/>
  <c r="DA827"/>
  <c r="CZ827"/>
  <c r="CX827"/>
  <c r="CW827"/>
  <c r="CU827"/>
  <c r="CT827"/>
  <c r="CA827"/>
  <c r="CC827" s="1"/>
  <c r="BX827"/>
  <c r="BZ827" s="1"/>
  <c r="BY827" s="1"/>
  <c r="BS827"/>
  <c r="BU827" s="1"/>
  <c r="BT827" s="1"/>
  <c r="BO827"/>
  <c r="BK827"/>
  <c r="BL827" s="1"/>
  <c r="BE827"/>
  <c r="BF827" s="1"/>
  <c r="AZ827"/>
  <c r="CJ827" s="1"/>
  <c r="CK827" s="1"/>
  <c r="AV827"/>
  <c r="AR827"/>
  <c r="AS827" s="1"/>
  <c r="AN827"/>
  <c r="AP827" s="1"/>
  <c r="AO827" s="1"/>
  <c r="AI827"/>
  <c r="AJ827" s="1"/>
  <c r="AD827"/>
  <c r="AF827" s="1"/>
  <c r="Z827"/>
  <c r="AA827" s="1"/>
  <c r="V827"/>
  <c r="R827"/>
  <c r="S827" s="1"/>
  <c r="AT827" l="1"/>
  <c r="CB827"/>
  <c r="AE827"/>
  <c r="BB827"/>
  <c r="BM827"/>
  <c r="W827"/>
  <c r="BA827"/>
  <c r="AW827"/>
  <c r="CG827"/>
  <c r="B905"/>
  <c r="T827"/>
  <c r="BG827"/>
  <c r="BQ827"/>
  <c r="FJ827"/>
  <c r="AK827"/>
  <c r="AB827"/>
  <c r="AX827"/>
  <c r="BP827"/>
  <c r="CD827"/>
  <c r="CP827"/>
  <c r="CR827" s="1"/>
  <c r="FL826"/>
  <c r="FK826"/>
  <c r="CH827" l="1"/>
  <c r="CI827"/>
  <c r="CE827"/>
  <c r="CF827"/>
  <c r="CL827"/>
  <c r="CQ827"/>
  <c r="B906"/>
  <c r="DP826"/>
  <c r="DM826"/>
  <c r="DL826"/>
  <c r="DJ826"/>
  <c r="DI826"/>
  <c r="DG826"/>
  <c r="DF826"/>
  <c r="DD826"/>
  <c r="DC826"/>
  <c r="DA826"/>
  <c r="CZ826"/>
  <c r="CX826"/>
  <c r="CW826"/>
  <c r="CU826"/>
  <c r="CT826"/>
  <c r="CA826"/>
  <c r="BX826"/>
  <c r="BZ826" s="1"/>
  <c r="BY826" s="1"/>
  <c r="BS826"/>
  <c r="BO826"/>
  <c r="BP826" s="1"/>
  <c r="BK826"/>
  <c r="BM826" s="1"/>
  <c r="BE826"/>
  <c r="BG826" s="1"/>
  <c r="BF826" s="1"/>
  <c r="BQ826" l="1"/>
  <c r="BL826"/>
  <c r="CC826"/>
  <c r="B907"/>
  <c r="BU826"/>
  <c r="BT826" s="1"/>
  <c r="CB826"/>
  <c r="AZ826"/>
  <c r="AV826"/>
  <c r="AX826" s="1"/>
  <c r="AW826" s="1"/>
  <c r="AR826"/>
  <c r="AT826" s="1"/>
  <c r="AN826"/>
  <c r="AO826" s="1"/>
  <c r="AI826"/>
  <c r="CG826" s="1"/>
  <c r="AS826" l="1"/>
  <c r="FJ826"/>
  <c r="AJ826"/>
  <c r="AK826"/>
  <c r="B908"/>
  <c r="BA826"/>
  <c r="CJ826"/>
  <c r="CK826" s="1"/>
  <c r="CP826"/>
  <c r="BB826"/>
  <c r="AP826"/>
  <c r="CH826"/>
  <c r="CI826"/>
  <c r="AD826"/>
  <c r="AE826" s="1"/>
  <c r="Z826"/>
  <c r="AA826" s="1"/>
  <c r="V826"/>
  <c r="X826" s="1"/>
  <c r="W826" s="1"/>
  <c r="R826"/>
  <c r="T826" s="1"/>
  <c r="S826" s="1"/>
  <c r="CL826" l="1"/>
  <c r="CQ826"/>
  <c r="CR826"/>
  <c r="B909"/>
  <c r="AB826"/>
  <c r="CD826"/>
  <c r="AF826"/>
  <c r="FL825"/>
  <c r="FK825"/>
  <c r="B910" l="1"/>
  <c r="CF826"/>
  <c r="CE826"/>
  <c r="DP825"/>
  <c r="DM825"/>
  <c r="DL825"/>
  <c r="DJ825"/>
  <c r="DI825"/>
  <c r="DG825"/>
  <c r="DF825"/>
  <c r="DD825"/>
  <c r="DC825"/>
  <c r="DA825"/>
  <c r="CZ825"/>
  <c r="CX825"/>
  <c r="CW825"/>
  <c r="CU825"/>
  <c r="CT825"/>
  <c r="CA825"/>
  <c r="CB825" s="1"/>
  <c r="BX825"/>
  <c r="BZ825" s="1"/>
  <c r="BY825" s="1"/>
  <c r="BS825"/>
  <c r="BO825"/>
  <c r="BP825" s="1"/>
  <c r="BK825"/>
  <c r="BE825"/>
  <c r="BF825" s="1"/>
  <c r="AZ825"/>
  <c r="CP825" s="1"/>
  <c r="AV825"/>
  <c r="AW825" s="1"/>
  <c r="AR825"/>
  <c r="AS825" s="1"/>
  <c r="AN825"/>
  <c r="AP825" s="1"/>
  <c r="AO825" s="1"/>
  <c r="AI825"/>
  <c r="AJ825" s="1"/>
  <c r="AD825"/>
  <c r="AE825" s="1"/>
  <c r="Z825"/>
  <c r="V825"/>
  <c r="W825" s="1"/>
  <c r="R825"/>
  <c r="T825" s="1"/>
  <c r="S825" s="1"/>
  <c r="BQ825" l="1"/>
  <c r="CC825"/>
  <c r="BG825"/>
  <c r="CD825"/>
  <c r="CE825" s="1"/>
  <c r="AT825"/>
  <c r="BB825"/>
  <c r="X825"/>
  <c r="AF825"/>
  <c r="BA825"/>
  <c r="CR825"/>
  <c r="CQ825" s="1"/>
  <c r="AB825"/>
  <c r="AA825" s="1"/>
  <c r="BL825"/>
  <c r="B911"/>
  <c r="CG825"/>
  <c r="AX825"/>
  <c r="AK825"/>
  <c r="BU825"/>
  <c r="CJ825"/>
  <c r="CK825" s="1"/>
  <c r="FJ825"/>
  <c r="BM825"/>
  <c r="BT825"/>
  <c r="FL824"/>
  <c r="FK824"/>
  <c r="CF825" l="1"/>
  <c r="CI825"/>
  <c r="CH825"/>
  <c r="CL825"/>
  <c r="B912"/>
  <c r="DP824"/>
  <c r="DM824"/>
  <c r="DL824"/>
  <c r="DJ824"/>
  <c r="DI824"/>
  <c r="DG824"/>
  <c r="DF824"/>
  <c r="DD824"/>
  <c r="DC824"/>
  <c r="DA824"/>
  <c r="CZ824"/>
  <c r="CX824"/>
  <c r="CW824"/>
  <c r="CU824"/>
  <c r="CT824"/>
  <c r="CA824"/>
  <c r="CB824" s="1"/>
  <c r="BX824"/>
  <c r="BY824" s="1"/>
  <c r="BS824"/>
  <c r="BT824" s="1"/>
  <c r="BO824"/>
  <c r="BQ824" s="1"/>
  <c r="BP824" s="1"/>
  <c r="BK824"/>
  <c r="BE824"/>
  <c r="BF824" s="1"/>
  <c r="AZ824"/>
  <c r="CP824" s="1"/>
  <c r="CR824" s="1"/>
  <c r="CQ824" s="1"/>
  <c r="AV824"/>
  <c r="AR824"/>
  <c r="AS824" s="1"/>
  <c r="AN824"/>
  <c r="AO824" s="1"/>
  <c r="AI824"/>
  <c r="CG824" s="1"/>
  <c r="AD824"/>
  <c r="Z824"/>
  <c r="V824"/>
  <c r="W824" s="1"/>
  <c r="R824"/>
  <c r="T824" s="1"/>
  <c r="S824" s="1"/>
  <c r="CD824" l="1"/>
  <c r="CE824" s="1"/>
  <c r="AJ824"/>
  <c r="CC824"/>
  <c r="AE824"/>
  <c r="AK824"/>
  <c r="BG824"/>
  <c r="X824"/>
  <c r="BA824"/>
  <c r="CI824"/>
  <c r="CH824"/>
  <c r="AF824"/>
  <c r="AT824"/>
  <c r="BB824"/>
  <c r="BL824"/>
  <c r="B913"/>
  <c r="AB824"/>
  <c r="AP824"/>
  <c r="AX824"/>
  <c r="BU824"/>
  <c r="CJ824"/>
  <c r="CL824" s="1"/>
  <c r="CK824" s="1"/>
  <c r="BZ824"/>
  <c r="FJ824"/>
  <c r="AA824"/>
  <c r="AW824"/>
  <c r="BM824"/>
  <c r="FL823"/>
  <c r="FK823"/>
  <c r="CF824" l="1"/>
  <c r="B914"/>
  <c r="DP823"/>
  <c r="DM823"/>
  <c r="DL823"/>
  <c r="DJ823"/>
  <c r="DI823"/>
  <c r="DG823"/>
  <c r="DF823"/>
  <c r="DD823"/>
  <c r="DC823"/>
  <c r="DA823"/>
  <c r="CZ823"/>
  <c r="CX823"/>
  <c r="CW823"/>
  <c r="CU823"/>
  <c r="CT823"/>
  <c r="CA823"/>
  <c r="CB823" s="1"/>
  <c r="BX823"/>
  <c r="BY823" s="1"/>
  <c r="BS823"/>
  <c r="BU823" s="1"/>
  <c r="BT823" s="1"/>
  <c r="BO823"/>
  <c r="BQ823" s="1"/>
  <c r="BP823" s="1"/>
  <c r="BK823"/>
  <c r="BM823" s="1"/>
  <c r="BE823"/>
  <c r="BG823" s="1"/>
  <c r="BL823" l="1"/>
  <c r="BF823"/>
  <c r="BZ823"/>
  <c r="B915"/>
  <c r="CC823"/>
  <c r="AZ823"/>
  <c r="BB823" s="1"/>
  <c r="AV823"/>
  <c r="AW823" s="1"/>
  <c r="AR823"/>
  <c r="AT823" s="1"/>
  <c r="AS823" s="1"/>
  <c r="AN823"/>
  <c r="AP823" s="1"/>
  <c r="AO823" s="1"/>
  <c r="AI823"/>
  <c r="CG823" s="1"/>
  <c r="CH823" s="1"/>
  <c r="AD823"/>
  <c r="AE823" s="1"/>
  <c r="Z823"/>
  <c r="V823"/>
  <c r="W823" s="1"/>
  <c r="R823"/>
  <c r="S823" s="1"/>
  <c r="BA823" l="1"/>
  <c r="X823"/>
  <c r="AK823"/>
  <c r="AF823"/>
  <c r="B916"/>
  <c r="AB823"/>
  <c r="CD823"/>
  <c r="AX823"/>
  <c r="CP823"/>
  <c r="CJ823"/>
  <c r="T823"/>
  <c r="AJ823"/>
  <c r="FJ823"/>
  <c r="AA823"/>
  <c r="FL822"/>
  <c r="FK822"/>
  <c r="CQ823" l="1"/>
  <c r="CR823"/>
  <c r="B917"/>
  <c r="CI823"/>
  <c r="CL823"/>
  <c r="CK823" s="1"/>
  <c r="CE823"/>
  <c r="CF823"/>
  <c r="DP822"/>
  <c r="DM822"/>
  <c r="DL822"/>
  <c r="DJ822"/>
  <c r="DI822"/>
  <c r="DG822"/>
  <c r="DF822"/>
  <c r="DD822"/>
  <c r="DC822"/>
  <c r="DA822"/>
  <c r="CZ822"/>
  <c r="CX822"/>
  <c r="CW822"/>
  <c r="CU822"/>
  <c r="CT822"/>
  <c r="CA822"/>
  <c r="CB822" s="1"/>
  <c r="BX822"/>
  <c r="BY822" s="1"/>
  <c r="BS822"/>
  <c r="BU822" s="1"/>
  <c r="BT822" s="1"/>
  <c r="BO822"/>
  <c r="BP822" s="1"/>
  <c r="BK822"/>
  <c r="BL822" s="1"/>
  <c r="BE822"/>
  <c r="BG822" s="1"/>
  <c r="AZ822"/>
  <c r="CJ822" s="1"/>
  <c r="AV822"/>
  <c r="AX822" s="1"/>
  <c r="AW822" s="1"/>
  <c r="AR822"/>
  <c r="AN822"/>
  <c r="AO822" s="1"/>
  <c r="AI822"/>
  <c r="CG822" s="1"/>
  <c r="CH822" s="1"/>
  <c r="AD822"/>
  <c r="Z822"/>
  <c r="AB822" s="1"/>
  <c r="AA822" s="1"/>
  <c r="V822"/>
  <c r="R822"/>
  <c r="S822" s="1"/>
  <c r="BF822" l="1"/>
  <c r="BM822"/>
  <c r="AJ822"/>
  <c r="T822"/>
  <c r="AP822"/>
  <c r="CC822"/>
  <c r="CD822"/>
  <c r="CF822" s="1"/>
  <c r="CE822" s="1"/>
  <c r="CI822"/>
  <c r="CL822"/>
  <c r="CK822" s="1"/>
  <c r="X822"/>
  <c r="W822" s="1"/>
  <c r="AE822"/>
  <c r="AK822"/>
  <c r="AT822"/>
  <c r="AS822" s="1"/>
  <c r="BA822"/>
  <c r="CP822"/>
  <c r="CQ822" s="1"/>
  <c r="BZ822"/>
  <c r="FJ822"/>
  <c r="BQ822"/>
  <c r="B918"/>
  <c r="AF822"/>
  <c r="BB822"/>
  <c r="FL821"/>
  <c r="FK821"/>
  <c r="CR822" l="1"/>
  <c r="B919"/>
  <c r="DP821"/>
  <c r="DM821"/>
  <c r="DL821"/>
  <c r="DJ821"/>
  <c r="DI821"/>
  <c r="DG821"/>
  <c r="DF821"/>
  <c r="DD821"/>
  <c r="DC821"/>
  <c r="DA821"/>
  <c r="CZ821"/>
  <c r="CX821"/>
  <c r="CW821"/>
  <c r="CU821"/>
  <c r="CT821"/>
  <c r="CA821"/>
  <c r="BX821"/>
  <c r="BY821" s="1"/>
  <c r="BS821"/>
  <c r="BU821" s="1"/>
  <c r="BT821" s="1"/>
  <c r="BO821"/>
  <c r="BQ821" s="1"/>
  <c r="BP821" s="1"/>
  <c r="BK821"/>
  <c r="BM821" s="1"/>
  <c r="BE821"/>
  <c r="BF821" s="1"/>
  <c r="AZ821"/>
  <c r="CP821" s="1"/>
  <c r="CQ821" s="1"/>
  <c r="AV821"/>
  <c r="AX821" s="1"/>
  <c r="AW821" s="1"/>
  <c r="AR821"/>
  <c r="AT821" s="1"/>
  <c r="AS821" s="1"/>
  <c r="AN821"/>
  <c r="AO821" s="1"/>
  <c r="AI821"/>
  <c r="CG821" s="1"/>
  <c r="CH821" s="1"/>
  <c r="AD821"/>
  <c r="Z821"/>
  <c r="AB821" s="1"/>
  <c r="AA821" s="1"/>
  <c r="V821"/>
  <c r="X821" s="1"/>
  <c r="W821" s="1"/>
  <c r="R821"/>
  <c r="T821" s="1"/>
  <c r="S821" s="1"/>
  <c r="CD821" l="1"/>
  <c r="CF821" s="1"/>
  <c r="CE821" s="1"/>
  <c r="BA821"/>
  <c r="AF821"/>
  <c r="BB821"/>
  <c r="AE821"/>
  <c r="BZ821"/>
  <c r="FJ821"/>
  <c r="BL821"/>
  <c r="B920"/>
  <c r="CJ821"/>
  <c r="CR821"/>
  <c r="BG821"/>
  <c r="CC821"/>
  <c r="AK821"/>
  <c r="AJ821"/>
  <c r="AP821"/>
  <c r="CB821"/>
  <c r="FL820"/>
  <c r="FK820"/>
  <c r="B921" l="1"/>
  <c r="CI821"/>
  <c r="CL821"/>
  <c r="CK821" s="1"/>
  <c r="DP820"/>
  <c r="DM820"/>
  <c r="DL820"/>
  <c r="DJ820"/>
  <c r="DI820"/>
  <c r="DG820"/>
  <c r="DF820"/>
  <c r="DD820"/>
  <c r="DC820"/>
  <c r="DA820"/>
  <c r="CZ820"/>
  <c r="CX820"/>
  <c r="CW820"/>
  <c r="CU820"/>
  <c r="CT820"/>
  <c r="CA820"/>
  <c r="CB820" s="1"/>
  <c r="BX820"/>
  <c r="BS820"/>
  <c r="BT820" s="1"/>
  <c r="BO820"/>
  <c r="BP820" s="1"/>
  <c r="BK820"/>
  <c r="BL820" s="1"/>
  <c r="BE820"/>
  <c r="BF820" s="1"/>
  <c r="AZ820"/>
  <c r="AV820"/>
  <c r="AR820"/>
  <c r="AS820" s="1"/>
  <c r="AN820"/>
  <c r="AP820" s="1"/>
  <c r="AI820"/>
  <c r="AJ820" s="1"/>
  <c r="AD820"/>
  <c r="AF820" s="1"/>
  <c r="Z820"/>
  <c r="V820"/>
  <c r="W820" s="1"/>
  <c r="R820"/>
  <c r="T820" s="1"/>
  <c r="S820" s="1"/>
  <c r="AE820" l="1"/>
  <c r="BA820"/>
  <c r="BU820"/>
  <c r="BG820"/>
  <c r="CC820"/>
  <c r="CD820"/>
  <c r="CF820" s="1"/>
  <c r="CE820" s="1"/>
  <c r="X820"/>
  <c r="AB820"/>
  <c r="AA820" s="1"/>
  <c r="AO820"/>
  <c r="AT820"/>
  <c r="BB820"/>
  <c r="BY820"/>
  <c r="B922"/>
  <c r="CG820"/>
  <c r="CH820" s="1"/>
  <c r="CP820"/>
  <c r="CQ820" s="1"/>
  <c r="FJ820"/>
  <c r="BM820"/>
  <c r="AK820"/>
  <c r="AX820"/>
  <c r="AW820" s="1"/>
  <c r="BQ820"/>
  <c r="BZ820"/>
  <c r="CJ820"/>
  <c r="CR820"/>
  <c r="FL819"/>
  <c r="FK819"/>
  <c r="CI820" l="1"/>
  <c r="CL820"/>
  <c r="CK820" s="1"/>
  <c r="B923"/>
  <c r="DP819"/>
  <c r="DM819"/>
  <c r="DL819"/>
  <c r="DJ819"/>
  <c r="DI819"/>
  <c r="DG819"/>
  <c r="DF819"/>
  <c r="DD819"/>
  <c r="DC819"/>
  <c r="DA819"/>
  <c r="CZ819"/>
  <c r="CX819"/>
  <c r="CW819"/>
  <c r="CU819"/>
  <c r="CT819"/>
  <c r="CA819"/>
  <c r="BX819"/>
  <c r="BZ819" s="1"/>
  <c r="BY819" s="1"/>
  <c r="BS819"/>
  <c r="BO819"/>
  <c r="BP819" s="1"/>
  <c r="BK819"/>
  <c r="BL819" s="1"/>
  <c r="BE819"/>
  <c r="BG819" s="1"/>
  <c r="BF819" s="1"/>
  <c r="AZ819"/>
  <c r="CP819" s="1"/>
  <c r="CR819" s="1"/>
  <c r="CQ819" s="1"/>
  <c r="AV819"/>
  <c r="AX819" s="1"/>
  <c r="AW819" s="1"/>
  <c r="AR819"/>
  <c r="AT819" s="1"/>
  <c r="AN819"/>
  <c r="AO819" s="1"/>
  <c r="AI819"/>
  <c r="CG819" s="1"/>
  <c r="AJ819" l="1"/>
  <c r="AS819"/>
  <c r="AK819"/>
  <c r="BQ819"/>
  <c r="CH819"/>
  <c r="BA819"/>
  <c r="FJ819"/>
  <c r="CJ819"/>
  <c r="B924"/>
  <c r="AP819"/>
  <c r="BM819"/>
  <c r="CC819"/>
  <c r="BB819"/>
  <c r="BU819"/>
  <c r="BT819" s="1"/>
  <c r="CB819"/>
  <c r="AD819"/>
  <c r="AE819" s="1"/>
  <c r="Z819"/>
  <c r="V819"/>
  <c r="W819" s="1"/>
  <c r="R819"/>
  <c r="S819" s="1"/>
  <c r="X819" l="1"/>
  <c r="CI819"/>
  <c r="CL819"/>
  <c r="CK819" s="1"/>
  <c r="B925"/>
  <c r="AB819"/>
  <c r="AA819" s="1"/>
  <c r="CD819"/>
  <c r="AF819"/>
  <c r="T819"/>
  <c r="FL818"/>
  <c r="FK818"/>
  <c r="CE819" l="1"/>
  <c r="CF819"/>
  <c r="B926"/>
  <c r="DP818"/>
  <c r="DM818"/>
  <c r="DL818"/>
  <c r="DJ818"/>
  <c r="DI818"/>
  <c r="DG818"/>
  <c r="DF818"/>
  <c r="DD818"/>
  <c r="DC818"/>
  <c r="DA818"/>
  <c r="CZ818"/>
  <c r="CX818"/>
  <c r="CW818"/>
  <c r="CU818"/>
  <c r="CT818"/>
  <c r="CA818"/>
  <c r="CB818" s="1"/>
  <c r="BX818"/>
  <c r="BZ818" s="1"/>
  <c r="BY818" s="1"/>
  <c r="BS818"/>
  <c r="BU818" s="1"/>
  <c r="BT818" s="1"/>
  <c r="BO818"/>
  <c r="BQ818" s="1"/>
  <c r="BP818" s="1"/>
  <c r="BK818"/>
  <c r="BM818" s="1"/>
  <c r="BL818" s="1"/>
  <c r="BE818"/>
  <c r="BF818" s="1"/>
  <c r="AZ818"/>
  <c r="BA818" s="1"/>
  <c r="AV818"/>
  <c r="AW818" s="1"/>
  <c r="AR818"/>
  <c r="AS818" s="1"/>
  <c r="AN818"/>
  <c r="AO818" s="1"/>
  <c r="AI818"/>
  <c r="AJ818" s="1"/>
  <c r="AD818"/>
  <c r="Z818"/>
  <c r="AB818" s="1"/>
  <c r="AA818" s="1"/>
  <c r="V818"/>
  <c r="X818" s="1"/>
  <c r="W818" s="1"/>
  <c r="R818"/>
  <c r="T818" s="1"/>
  <c r="S818" s="1"/>
  <c r="AT818" l="1"/>
  <c r="CD818"/>
  <c r="CF818" s="1"/>
  <c r="CE818" s="1"/>
  <c r="BB818"/>
  <c r="AE818"/>
  <c r="AF818"/>
  <c r="BG818"/>
  <c r="CG818"/>
  <c r="CH818" s="1"/>
  <c r="CP818"/>
  <c r="CQ818" s="1"/>
  <c r="FJ818"/>
  <c r="AX818"/>
  <c r="CJ818"/>
  <c r="B927"/>
  <c r="AK818"/>
  <c r="AP818"/>
  <c r="CC818"/>
  <c r="FL817"/>
  <c r="FK817"/>
  <c r="CR818" l="1"/>
  <c r="CI818"/>
  <c r="CL818"/>
  <c r="CK818" s="1"/>
  <c r="B928"/>
  <c r="DP817"/>
  <c r="DM817"/>
  <c r="DL817"/>
  <c r="DJ817"/>
  <c r="DI817"/>
  <c r="DG817"/>
  <c r="DF817"/>
  <c r="DD817"/>
  <c r="DC817"/>
  <c r="DA817"/>
  <c r="CZ817"/>
  <c r="CX817"/>
  <c r="CW817"/>
  <c r="CU817"/>
  <c r="CT817"/>
  <c r="B929" l="1"/>
  <c r="CA817"/>
  <c r="CB817" s="1"/>
  <c r="BX817"/>
  <c r="BZ817" s="1"/>
  <c r="BY817" s="1"/>
  <c r="BS817"/>
  <c r="BU817" s="1"/>
  <c r="BT817" s="1"/>
  <c r="BO817"/>
  <c r="BK817"/>
  <c r="BL817" s="1"/>
  <c r="BE817"/>
  <c r="BF817" s="1"/>
  <c r="AZ817"/>
  <c r="CJ817" s="1"/>
  <c r="CL817" s="1"/>
  <c r="CK817" s="1"/>
  <c r="AV817"/>
  <c r="AX817" s="1"/>
  <c r="AW817" s="1"/>
  <c r="AR817"/>
  <c r="AN817"/>
  <c r="AO817" s="1"/>
  <c r="AI817"/>
  <c r="AK817" s="1"/>
  <c r="AD817"/>
  <c r="AE817" s="1"/>
  <c r="Z817"/>
  <c r="AB817" s="1"/>
  <c r="AA817" s="1"/>
  <c r="V817"/>
  <c r="W817" s="1"/>
  <c r="R817"/>
  <c r="T817" s="1"/>
  <c r="S817" s="1"/>
  <c r="CC817" l="1"/>
  <c r="X817"/>
  <c r="AF817"/>
  <c r="BB817"/>
  <c r="BM817"/>
  <c r="AJ817"/>
  <c r="AP817"/>
  <c r="BP817"/>
  <c r="CD817"/>
  <c r="CF817" s="1"/>
  <c r="CE817" s="1"/>
  <c r="B930"/>
  <c r="CP817"/>
  <c r="CG817"/>
  <c r="AT817"/>
  <c r="AS817" s="1"/>
  <c r="BA817"/>
  <c r="BG817"/>
  <c r="BQ817"/>
  <c r="FJ817"/>
  <c r="B931" l="1"/>
  <c r="CR817"/>
  <c r="CQ817"/>
  <c r="CH817"/>
  <c r="CI817"/>
  <c r="DP816"/>
  <c r="DM816"/>
  <c r="DL816"/>
  <c r="DJ816"/>
  <c r="DI816"/>
  <c r="DG816"/>
  <c r="DF816"/>
  <c r="DD816"/>
  <c r="DC816"/>
  <c r="DA816"/>
  <c r="CZ816"/>
  <c r="CX816"/>
  <c r="CW816"/>
  <c r="CU816"/>
  <c r="CT816"/>
  <c r="CA816"/>
  <c r="CB816" s="1"/>
  <c r="BX816"/>
  <c r="BS816"/>
  <c r="BT816" s="1"/>
  <c r="BO816"/>
  <c r="BK816"/>
  <c r="BL816" s="1"/>
  <c r="BE816"/>
  <c r="BF816" s="1"/>
  <c r="AZ816"/>
  <c r="AV816"/>
  <c r="AX816" s="1"/>
  <c r="AW816" s="1"/>
  <c r="AR816"/>
  <c r="AN816"/>
  <c r="AO816" s="1"/>
  <c r="AI816"/>
  <c r="AK816" s="1"/>
  <c r="AD816"/>
  <c r="Z816"/>
  <c r="AB816" s="1"/>
  <c r="AA816" s="1"/>
  <c r="V816"/>
  <c r="X816" s="1"/>
  <c r="W816" s="1"/>
  <c r="R816"/>
  <c r="T816" s="1"/>
  <c r="S816" s="1"/>
  <c r="CD816" l="1"/>
  <c r="CF816" s="1"/>
  <c r="CE816" s="1"/>
  <c r="AJ816"/>
  <c r="BB816"/>
  <c r="AP816"/>
  <c r="BA816"/>
  <c r="BM816"/>
  <c r="BU816"/>
  <c r="CC816"/>
  <c r="B932"/>
  <c r="AF816"/>
  <c r="AT816"/>
  <c r="CG816"/>
  <c r="BZ816"/>
  <c r="FJ816"/>
  <c r="AE816"/>
  <c r="AS816"/>
  <c r="BG816"/>
  <c r="CJ816"/>
  <c r="BQ816"/>
  <c r="BP816" s="1"/>
  <c r="BY816"/>
  <c r="CP816"/>
  <c r="CQ816" s="1"/>
  <c r="CK816" l="1"/>
  <c r="CL816"/>
  <c r="CI816"/>
  <c r="CH816"/>
  <c r="B933"/>
  <c r="CR816"/>
  <c r="DP815"/>
  <c r="DM815"/>
  <c r="DL815"/>
  <c r="DJ815"/>
  <c r="DI815"/>
  <c r="DG815"/>
  <c r="DF815"/>
  <c r="DD815"/>
  <c r="DC815"/>
  <c r="DA815"/>
  <c r="CZ815"/>
  <c r="CX815"/>
  <c r="CW815"/>
  <c r="CU815"/>
  <c r="CT815"/>
  <c r="CA815"/>
  <c r="BX815"/>
  <c r="BZ815" s="1"/>
  <c r="BY815" s="1"/>
  <c r="BS815"/>
  <c r="BT815" s="1"/>
  <c r="BO815"/>
  <c r="BQ815" s="1"/>
  <c r="BP815" s="1"/>
  <c r="BK815"/>
  <c r="BE815"/>
  <c r="BF815" s="1"/>
  <c r="AZ815"/>
  <c r="CJ815" s="1"/>
  <c r="CL815" s="1"/>
  <c r="CK815" s="1"/>
  <c r="AV815"/>
  <c r="AW815" s="1"/>
  <c r="AR815"/>
  <c r="AT815" s="1"/>
  <c r="AS815" s="1"/>
  <c r="AN815"/>
  <c r="AP815" s="1"/>
  <c r="AO815" s="1"/>
  <c r="AI815"/>
  <c r="AJ815" s="1"/>
  <c r="AD815"/>
  <c r="AF815" s="1"/>
  <c r="Z815"/>
  <c r="V815"/>
  <c r="W815" s="1"/>
  <c r="R815"/>
  <c r="S815" s="1"/>
  <c r="AK815" l="1"/>
  <c r="AE815"/>
  <c r="BG815"/>
  <c r="FJ815"/>
  <c r="X815"/>
  <c r="BB815"/>
  <c r="BA815"/>
  <c r="B934"/>
  <c r="B935" s="1"/>
  <c r="B936" s="1"/>
  <c r="BL815"/>
  <c r="CB815"/>
  <c r="CG815"/>
  <c r="T815"/>
  <c r="AB815"/>
  <c r="AX815"/>
  <c r="CD815"/>
  <c r="CF815" s="1"/>
  <c r="CE815" s="1"/>
  <c r="AA815"/>
  <c r="BM815"/>
  <c r="BU815"/>
  <c r="CC815"/>
  <c r="CP815"/>
  <c r="FL814"/>
  <c r="FK814"/>
  <c r="CH815" l="1"/>
  <c r="CI815"/>
  <c r="B937"/>
  <c r="CQ815"/>
  <c r="CR815"/>
  <c r="DP814"/>
  <c r="DM814"/>
  <c r="DL814"/>
  <c r="DJ814"/>
  <c r="DI814"/>
  <c r="DG814"/>
  <c r="DF814"/>
  <c r="DD814"/>
  <c r="DC814"/>
  <c r="DA814"/>
  <c r="CZ814"/>
  <c r="CX814"/>
  <c r="CW814"/>
  <c r="CU814"/>
  <c r="CT814"/>
  <c r="CA814"/>
  <c r="BX814"/>
  <c r="BZ814" s="1"/>
  <c r="BY814" s="1"/>
  <c r="BS814"/>
  <c r="BO814"/>
  <c r="BP814" s="1"/>
  <c r="BK814"/>
  <c r="BE814"/>
  <c r="BF814" s="1"/>
  <c r="BG814" l="1"/>
  <c r="BQ814"/>
  <c r="CC814"/>
  <c r="B938"/>
  <c r="BM814"/>
  <c r="BL814" s="1"/>
  <c r="BU814"/>
  <c r="BT814" s="1"/>
  <c r="CB814"/>
  <c r="AZ814"/>
  <c r="AV814"/>
  <c r="AR814"/>
  <c r="AS814" s="1"/>
  <c r="AN814"/>
  <c r="AO814" s="1"/>
  <c r="AI814"/>
  <c r="CG814" s="1"/>
  <c r="AD814"/>
  <c r="Z814"/>
  <c r="AB814" s="1"/>
  <c r="AA814" s="1"/>
  <c r="V814"/>
  <c r="X814" s="1"/>
  <c r="W814" s="1"/>
  <c r="R814"/>
  <c r="S814" s="1"/>
  <c r="AT814" l="1"/>
  <c r="AK814"/>
  <c r="AJ814"/>
  <c r="CD814"/>
  <c r="CF814" s="1"/>
  <c r="CE814" s="1"/>
  <c r="AE814"/>
  <c r="AF814"/>
  <c r="FJ814"/>
  <c r="BA814"/>
  <c r="B939"/>
  <c r="BB814"/>
  <c r="CP814"/>
  <c r="CJ814"/>
  <c r="CL814" s="1"/>
  <c r="CK814" s="1"/>
  <c r="T814"/>
  <c r="AP814"/>
  <c r="CI814"/>
  <c r="CH814"/>
  <c r="AX814"/>
  <c r="AW814" s="1"/>
  <c r="FL813"/>
  <c r="FK813"/>
  <c r="CQ814" l="1"/>
  <c r="CR814"/>
  <c r="B940"/>
  <c r="DP813"/>
  <c r="DM813"/>
  <c r="DL813"/>
  <c r="DJ813"/>
  <c r="DI813"/>
  <c r="DG813"/>
  <c r="DF813"/>
  <c r="DD813"/>
  <c r="DC813"/>
  <c r="DA813"/>
  <c r="CZ813"/>
  <c r="CX813"/>
  <c r="CW813"/>
  <c r="CU813"/>
  <c r="CT813"/>
  <c r="CA813"/>
  <c r="CB813" s="1"/>
  <c r="BX813"/>
  <c r="BZ813" s="1"/>
  <c r="BY813" s="1"/>
  <c r="BS813"/>
  <c r="BU813" s="1"/>
  <c r="BT813" s="1"/>
  <c r="BO813"/>
  <c r="BP813" s="1"/>
  <c r="BK813"/>
  <c r="BM813" s="1"/>
  <c r="BL813" s="1"/>
  <c r="BE813"/>
  <c r="BF813" s="1"/>
  <c r="AZ813"/>
  <c r="CJ813" s="1"/>
  <c r="AV813"/>
  <c r="AX813" s="1"/>
  <c r="AW813" s="1"/>
  <c r="AR813"/>
  <c r="AT813" s="1"/>
  <c r="AS813" s="1"/>
  <c r="AN813"/>
  <c r="AO813" s="1"/>
  <c r="AI813"/>
  <c r="AJ813" s="1"/>
  <c r="AD813"/>
  <c r="AE813" s="1"/>
  <c r="Z813"/>
  <c r="V813"/>
  <c r="W813" s="1"/>
  <c r="R813"/>
  <c r="T813" s="1"/>
  <c r="S813" s="1"/>
  <c r="BB813" l="1"/>
  <c r="AF813"/>
  <c r="BA813"/>
  <c r="CD813"/>
  <c r="CE813" s="1"/>
  <c r="CC813"/>
  <c r="X813"/>
  <c r="CL813"/>
  <c r="CK813" s="1"/>
  <c r="AB813"/>
  <c r="AA813" s="1"/>
  <c r="CG813"/>
  <c r="CI813" s="1"/>
  <c r="CP813"/>
  <c r="AK813"/>
  <c r="BG813"/>
  <c r="BQ813"/>
  <c r="FJ813"/>
  <c r="B941"/>
  <c r="AP813"/>
  <c r="CR813" l="1"/>
  <c r="CQ813"/>
  <c r="B942"/>
  <c r="CF813"/>
  <c r="CH813"/>
  <c r="DP812"/>
  <c r="DM812"/>
  <c r="DL812"/>
  <c r="DJ812"/>
  <c r="DI812"/>
  <c r="DG812"/>
  <c r="DF812"/>
  <c r="DD812"/>
  <c r="DC812"/>
  <c r="DA812"/>
  <c r="CZ812"/>
  <c r="CX812"/>
  <c r="CW812"/>
  <c r="CU812"/>
  <c r="CT812"/>
  <c r="CA812"/>
  <c r="CB812" s="1"/>
  <c r="BX812"/>
  <c r="BY812" s="1"/>
  <c r="BS812"/>
  <c r="BO812"/>
  <c r="BP812" s="1"/>
  <c r="BK812"/>
  <c r="BE812"/>
  <c r="BF812" s="1"/>
  <c r="AZ812"/>
  <c r="BA812" s="1"/>
  <c r="AV812"/>
  <c r="AW812" s="1"/>
  <c r="AR812"/>
  <c r="AT812" s="1"/>
  <c r="AS812" s="1"/>
  <c r="AN812"/>
  <c r="AO812" s="1"/>
  <c r="AI812"/>
  <c r="AJ812" s="1"/>
  <c r="AD812"/>
  <c r="Z812"/>
  <c r="AB812" s="1"/>
  <c r="AA812" s="1"/>
  <c r="V812"/>
  <c r="X812" s="1"/>
  <c r="W812" s="1"/>
  <c r="R812"/>
  <c r="T812" s="1"/>
  <c r="S812" s="1"/>
  <c r="BQ812" l="1"/>
  <c r="CD812"/>
  <c r="CF812" s="1"/>
  <c r="CE812" s="1"/>
  <c r="AK812"/>
  <c r="AE812"/>
  <c r="BG812"/>
  <c r="BB812"/>
  <c r="AF812"/>
  <c r="BM812"/>
  <c r="BL812" s="1"/>
  <c r="BT812"/>
  <c r="CG812"/>
  <c r="CH812" s="1"/>
  <c r="BZ812"/>
  <c r="FJ812"/>
  <c r="AX812"/>
  <c r="AP812"/>
  <c r="CJ812"/>
  <c r="B943"/>
  <c r="BU812"/>
  <c r="CC812"/>
  <c r="CP812"/>
  <c r="CQ812" s="1"/>
  <c r="FL811"/>
  <c r="FK811"/>
  <c r="B944" l="1"/>
  <c r="CI812"/>
  <c r="CK812"/>
  <c r="CL812"/>
  <c r="CR812"/>
  <c r="B945" l="1"/>
  <c r="DP811"/>
  <c r="DM811"/>
  <c r="DL811"/>
  <c r="DJ811"/>
  <c r="DI811"/>
  <c r="DG811"/>
  <c r="DF811"/>
  <c r="DD811"/>
  <c r="DC811"/>
  <c r="DA811"/>
  <c r="CZ811"/>
  <c r="CX811"/>
  <c r="CW811"/>
  <c r="CU811"/>
  <c r="CT811"/>
  <c r="CA811"/>
  <c r="CB811" s="1"/>
  <c r="BX811"/>
  <c r="BY811" s="1"/>
  <c r="BS811"/>
  <c r="BT811" s="1"/>
  <c r="BO811"/>
  <c r="BP811" s="1"/>
  <c r="BK811"/>
  <c r="BM811" s="1"/>
  <c r="BL811" s="1"/>
  <c r="BE811"/>
  <c r="BF811" s="1"/>
  <c r="AZ811"/>
  <c r="CP811" s="1"/>
  <c r="AV811"/>
  <c r="AW811" s="1"/>
  <c r="AR811"/>
  <c r="AT811" s="1"/>
  <c r="AS811" s="1"/>
  <c r="AN811"/>
  <c r="AO811" s="1"/>
  <c r="AI811"/>
  <c r="CG811" s="1"/>
  <c r="AD811"/>
  <c r="Z811"/>
  <c r="V811"/>
  <c r="W811" s="1"/>
  <c r="R811"/>
  <c r="S811" s="1"/>
  <c r="CD811" l="1"/>
  <c r="CE811" s="1"/>
  <c r="BB811"/>
  <c r="AK811"/>
  <c r="AJ811"/>
  <c r="AE811"/>
  <c r="BU811"/>
  <c r="X811"/>
  <c r="BA811"/>
  <c r="BG811"/>
  <c r="BQ811"/>
  <c r="AF811"/>
  <c r="CH811"/>
  <c r="CI811"/>
  <c r="CR811"/>
  <c r="CQ811"/>
  <c r="CJ811"/>
  <c r="FJ811"/>
  <c r="AP811"/>
  <c r="AX811"/>
  <c r="BZ811"/>
  <c r="B946"/>
  <c r="T811"/>
  <c r="AB811"/>
  <c r="AA811" s="1"/>
  <c r="CC811"/>
  <c r="FL810"/>
  <c r="FK810"/>
  <c r="CF811" l="1"/>
  <c r="B947"/>
  <c r="CK811"/>
  <c r="CL811"/>
  <c r="DP810"/>
  <c r="DM810"/>
  <c r="DL810"/>
  <c r="DJ810"/>
  <c r="DI810"/>
  <c r="DG810"/>
  <c r="DF810"/>
  <c r="DD810"/>
  <c r="DC810"/>
  <c r="DA810"/>
  <c r="CZ810"/>
  <c r="CX810"/>
  <c r="CW810"/>
  <c r="CU810"/>
  <c r="CT810"/>
  <c r="CA810"/>
  <c r="CB810" s="1"/>
  <c r="BX810"/>
  <c r="BZ810" s="1"/>
  <c r="BS810"/>
  <c r="BT810" s="1"/>
  <c r="BO810"/>
  <c r="BP810" s="1"/>
  <c r="BK810"/>
  <c r="BL810" s="1"/>
  <c r="BE810"/>
  <c r="BG810" s="1"/>
  <c r="BF810" s="1"/>
  <c r="AZ810"/>
  <c r="CP810" s="1"/>
  <c r="AV810"/>
  <c r="AX810" s="1"/>
  <c r="AW810" s="1"/>
  <c r="AR810"/>
  <c r="AT810" s="1"/>
  <c r="AS810" s="1"/>
  <c r="AN810"/>
  <c r="AO810" s="1"/>
  <c r="AI810"/>
  <c r="CG810" s="1"/>
  <c r="AD810"/>
  <c r="Z810"/>
  <c r="AB810" s="1"/>
  <c r="AA810" s="1"/>
  <c r="V810"/>
  <c r="X810" s="1"/>
  <c r="W810" s="1"/>
  <c r="R810"/>
  <c r="T810" s="1"/>
  <c r="S810" s="1"/>
  <c r="AJ810" l="1"/>
  <c r="AK810"/>
  <c r="BQ810"/>
  <c r="CD810"/>
  <c r="CF810" s="1"/>
  <c r="BY810"/>
  <c r="CC810"/>
  <c r="AF810"/>
  <c r="BB810"/>
  <c r="CQ810"/>
  <c r="CR810"/>
  <c r="CH810"/>
  <c r="CI810"/>
  <c r="B948"/>
  <c r="AE810"/>
  <c r="BA810"/>
  <c r="CJ810"/>
  <c r="AP810"/>
  <c r="BU810"/>
  <c r="FJ810"/>
  <c r="BM810"/>
  <c r="FL809"/>
  <c r="FK809"/>
  <c r="CE810" l="1"/>
  <c r="B949"/>
  <c r="CL810"/>
  <c r="CK810"/>
  <c r="DP809"/>
  <c r="DM809"/>
  <c r="DL809"/>
  <c r="DJ809"/>
  <c r="DI809"/>
  <c r="DG809"/>
  <c r="DF809"/>
  <c r="DD809"/>
  <c r="DC809"/>
  <c r="DA809"/>
  <c r="CZ809"/>
  <c r="CX809"/>
  <c r="CW809"/>
  <c r="CU809"/>
  <c r="CT809"/>
  <c r="CA809"/>
  <c r="CB809" s="1"/>
  <c r="BX809"/>
  <c r="BZ809" s="1"/>
  <c r="BS809"/>
  <c r="BT809" s="1"/>
  <c r="BO809"/>
  <c r="BP809" s="1"/>
  <c r="BK809"/>
  <c r="BM809" s="1"/>
  <c r="BL809" s="1"/>
  <c r="BE809"/>
  <c r="BG809" s="1"/>
  <c r="BF809" s="1"/>
  <c r="AZ809"/>
  <c r="CP809" s="1"/>
  <c r="AV809"/>
  <c r="AR809"/>
  <c r="AS809" s="1"/>
  <c r="AN809"/>
  <c r="AO809" s="1"/>
  <c r="AI809"/>
  <c r="AJ809" s="1"/>
  <c r="AD809"/>
  <c r="AE809" s="1"/>
  <c r="Z809"/>
  <c r="V809"/>
  <c r="W809" s="1"/>
  <c r="R809"/>
  <c r="T809" s="1"/>
  <c r="S809" s="1"/>
  <c r="BY809" l="1"/>
  <c r="CD809"/>
  <c r="CF809" s="1"/>
  <c r="AK809"/>
  <c r="CC809"/>
  <c r="X809"/>
  <c r="BB809"/>
  <c r="BQ809"/>
  <c r="AF809"/>
  <c r="BA809"/>
  <c r="AT809"/>
  <c r="CQ809"/>
  <c r="CR809"/>
  <c r="B950"/>
  <c r="CG809"/>
  <c r="AP809"/>
  <c r="BU809"/>
  <c r="CJ809"/>
  <c r="AB809"/>
  <c r="AA809" s="1"/>
  <c r="AX809"/>
  <c r="AW809" s="1"/>
  <c r="FJ809"/>
  <c r="FL808"/>
  <c r="FK808"/>
  <c r="CE809" l="1"/>
  <c r="B951"/>
  <c r="CI809"/>
  <c r="CH809"/>
  <c r="CK809"/>
  <c r="CL809"/>
  <c r="DP808"/>
  <c r="DM808"/>
  <c r="DL808"/>
  <c r="DJ808"/>
  <c r="DI808"/>
  <c r="DG808"/>
  <c r="DF808"/>
  <c r="DD808"/>
  <c r="DC808"/>
  <c r="DA808"/>
  <c r="CZ808"/>
  <c r="CX808"/>
  <c r="CW808"/>
  <c r="CU808"/>
  <c r="CT808"/>
  <c r="CA808"/>
  <c r="CB808" s="1"/>
  <c r="BX808"/>
  <c r="BY808" s="1"/>
  <c r="BS808"/>
  <c r="BU808" s="1"/>
  <c r="BT808" s="1"/>
  <c r="BO808"/>
  <c r="BK808"/>
  <c r="BL808" s="1"/>
  <c r="BE808"/>
  <c r="BF808" s="1"/>
  <c r="AZ808"/>
  <c r="AV808"/>
  <c r="AW808" s="1"/>
  <c r="AR808"/>
  <c r="AN808"/>
  <c r="AO808" s="1"/>
  <c r="AI808"/>
  <c r="CG808" s="1"/>
  <c r="AD808"/>
  <c r="AE808" s="1"/>
  <c r="Z808"/>
  <c r="AB808" s="1"/>
  <c r="AA808" s="1"/>
  <c r="V808"/>
  <c r="X808" s="1"/>
  <c r="W808" s="1"/>
  <c r="R808"/>
  <c r="T808" s="1"/>
  <c r="S808" s="1"/>
  <c r="BM808" l="1"/>
  <c r="AP808"/>
  <c r="CH808"/>
  <c r="CI808"/>
  <c r="AX808"/>
  <c r="AJ808"/>
  <c r="BP808"/>
  <c r="CJ808"/>
  <c r="FJ808"/>
  <c r="CP808"/>
  <c r="B952"/>
  <c r="BZ808"/>
  <c r="CD808"/>
  <c r="AF808"/>
  <c r="BB808"/>
  <c r="AK808"/>
  <c r="AT808"/>
  <c r="AS808" s="1"/>
  <c r="BA808"/>
  <c r="BG808"/>
  <c r="BQ808"/>
  <c r="CC808"/>
  <c r="FL807"/>
  <c r="FK807"/>
  <c r="B953" l="1"/>
  <c r="CR808"/>
  <c r="CQ808"/>
  <c r="CE808"/>
  <c r="CF808"/>
  <c r="CK808"/>
  <c r="CL808"/>
  <c r="B954" l="1"/>
  <c r="DP807"/>
  <c r="DM807"/>
  <c r="DL807"/>
  <c r="DJ807"/>
  <c r="DI807"/>
  <c r="DG807"/>
  <c r="DF807"/>
  <c r="DD807"/>
  <c r="DC807"/>
  <c r="DA807"/>
  <c r="CZ807"/>
  <c r="CX807"/>
  <c r="CW807"/>
  <c r="CU807"/>
  <c r="CT807"/>
  <c r="CA807"/>
  <c r="CB807" s="1"/>
  <c r="BX807"/>
  <c r="BS807"/>
  <c r="BT807" s="1"/>
  <c r="BO807"/>
  <c r="BP807" s="1"/>
  <c r="BK807"/>
  <c r="BM807" s="1"/>
  <c r="BL807" s="1"/>
  <c r="BE807"/>
  <c r="BG807" s="1"/>
  <c r="BF807" s="1"/>
  <c r="AZ807"/>
  <c r="CP807" s="1"/>
  <c r="AV807"/>
  <c r="AW807" s="1"/>
  <c r="AR807"/>
  <c r="AT807" s="1"/>
  <c r="AS807" s="1"/>
  <c r="AN807"/>
  <c r="AO807" s="1"/>
  <c r="AI807"/>
  <c r="CG807" s="1"/>
  <c r="AD807"/>
  <c r="Z807"/>
  <c r="V807"/>
  <c r="W807" s="1"/>
  <c r="R807"/>
  <c r="S807" s="1"/>
  <c r="CD807" l="1"/>
  <c r="CE807" s="1"/>
  <c r="X807"/>
  <c r="BB807"/>
  <c r="AF807"/>
  <c r="AE807"/>
  <c r="BA807"/>
  <c r="BU807"/>
  <c r="CR807"/>
  <c r="CQ807"/>
  <c r="CH807"/>
  <c r="CI807"/>
  <c r="AB807"/>
  <c r="AA807" s="1"/>
  <c r="CJ807"/>
  <c r="B955"/>
  <c r="FJ807"/>
  <c r="BQ807"/>
  <c r="BZ807"/>
  <c r="AK807"/>
  <c r="T807"/>
  <c r="AJ807"/>
  <c r="AP807"/>
  <c r="AX807"/>
  <c r="BY807"/>
  <c r="CC807"/>
  <c r="FL806"/>
  <c r="FK806"/>
  <c r="CF807" l="1"/>
  <c r="B956"/>
  <c r="CK807"/>
  <c r="CL807"/>
  <c r="DP806"/>
  <c r="DM806"/>
  <c r="DL806"/>
  <c r="DJ806"/>
  <c r="DI806"/>
  <c r="DG806"/>
  <c r="DF806"/>
  <c r="DD806"/>
  <c r="DC806"/>
  <c r="DA806"/>
  <c r="CZ806"/>
  <c r="CX806"/>
  <c r="CW806"/>
  <c r="CU806"/>
  <c r="CT806"/>
  <c r="CA806"/>
  <c r="BX806"/>
  <c r="BZ806" s="1"/>
  <c r="BS806"/>
  <c r="BU806" s="1"/>
  <c r="BT806" s="1"/>
  <c r="BO806"/>
  <c r="BQ806" s="1"/>
  <c r="BP806" s="1"/>
  <c r="BK806"/>
  <c r="BL806" s="1"/>
  <c r="BE806"/>
  <c r="BG806" s="1"/>
  <c r="BF806" s="1"/>
  <c r="AZ806"/>
  <c r="CP806" s="1"/>
  <c r="AV806"/>
  <c r="AX806" s="1"/>
  <c r="AW806" s="1"/>
  <c r="AR806"/>
  <c r="AT806" s="1"/>
  <c r="AS806" s="1"/>
  <c r="AN806"/>
  <c r="AO806" s="1"/>
  <c r="AI806"/>
  <c r="CG806" s="1"/>
  <c r="CH806" s="1"/>
  <c r="AD806"/>
  <c r="AF806" s="1"/>
  <c r="Z806"/>
  <c r="V806"/>
  <c r="W806" s="1"/>
  <c r="R806"/>
  <c r="S806" s="1"/>
  <c r="BB806" l="1"/>
  <c r="X806"/>
  <c r="AJ806"/>
  <c r="BY806"/>
  <c r="CD806"/>
  <c r="CF806" s="1"/>
  <c r="CE806" s="1"/>
  <c r="AK806"/>
  <c r="CQ806"/>
  <c r="CR806"/>
  <c r="FJ806"/>
  <c r="B957"/>
  <c r="AE806"/>
  <c r="BA806"/>
  <c r="CJ806"/>
  <c r="CC806"/>
  <c r="T806"/>
  <c r="AP806"/>
  <c r="AB806"/>
  <c r="AA806" s="1"/>
  <c r="BM806"/>
  <c r="CB806"/>
  <c r="FL805"/>
  <c r="FK805"/>
  <c r="CI806" l="1"/>
  <c r="CL806"/>
  <c r="CK806"/>
  <c r="B958"/>
  <c r="DP805"/>
  <c r="DM805"/>
  <c r="DL805"/>
  <c r="DJ805"/>
  <c r="DI805"/>
  <c r="DG805"/>
  <c r="DF805"/>
  <c r="DD805"/>
  <c r="DC805"/>
  <c r="DA805"/>
  <c r="CZ805"/>
  <c r="CX805"/>
  <c r="CW805"/>
  <c r="CU805"/>
  <c r="CT805"/>
  <c r="CA805"/>
  <c r="CB805" s="1"/>
  <c r="BX805"/>
  <c r="BZ805" s="1"/>
  <c r="BS805"/>
  <c r="BT805" s="1"/>
  <c r="BO805"/>
  <c r="BQ805" s="1"/>
  <c r="BP805" s="1"/>
  <c r="BK805"/>
  <c r="BE805"/>
  <c r="BF805" s="1"/>
  <c r="AZ805"/>
  <c r="CP805" s="1"/>
  <c r="AV805"/>
  <c r="AX805" s="1"/>
  <c r="AW805" s="1"/>
  <c r="AR805"/>
  <c r="AN805"/>
  <c r="AO805" s="1"/>
  <c r="AI805"/>
  <c r="CG805" s="1"/>
  <c r="AD805"/>
  <c r="AF805" s="1"/>
  <c r="Z805"/>
  <c r="V805"/>
  <c r="W805" s="1"/>
  <c r="R805"/>
  <c r="T805" s="1"/>
  <c r="S805" s="1"/>
  <c r="BY805" l="1"/>
  <c r="AJ805"/>
  <c r="AP805"/>
  <c r="CC805"/>
  <c r="CQ805"/>
  <c r="CR805"/>
  <c r="CI805"/>
  <c r="CH805"/>
  <c r="B959"/>
  <c r="X805"/>
  <c r="AE805"/>
  <c r="AK805"/>
  <c r="AS805"/>
  <c r="BA805"/>
  <c r="BG805"/>
  <c r="CD805"/>
  <c r="AB805"/>
  <c r="AA805" s="1"/>
  <c r="BM805"/>
  <c r="BU805"/>
  <c r="CJ805"/>
  <c r="AT805"/>
  <c r="BB805"/>
  <c r="BL805"/>
  <c r="FJ805"/>
  <c r="FL804"/>
  <c r="FK804"/>
  <c r="CE805" l="1"/>
  <c r="CF805"/>
  <c r="CK805"/>
  <c r="CL805"/>
  <c r="B960"/>
  <c r="DP804"/>
  <c r="DM804"/>
  <c r="DL804"/>
  <c r="DJ804"/>
  <c r="DI804"/>
  <c r="DG804"/>
  <c r="DF804"/>
  <c r="DD804"/>
  <c r="DC804"/>
  <c r="DA804"/>
  <c r="CZ804"/>
  <c r="CX804"/>
  <c r="CW804"/>
  <c r="CU804"/>
  <c r="CT804"/>
  <c r="B961" l="1"/>
  <c r="B962" l="1"/>
  <c r="CA804"/>
  <c r="BX804"/>
  <c r="BZ804" s="1"/>
  <c r="BS804"/>
  <c r="BU804" s="1"/>
  <c r="BT804" s="1"/>
  <c r="BO804"/>
  <c r="BQ804" s="1"/>
  <c r="BP804" s="1"/>
  <c r="BK804"/>
  <c r="BM804" s="1"/>
  <c r="BL804" s="1"/>
  <c r="BE804"/>
  <c r="BF804" s="1"/>
  <c r="AZ804"/>
  <c r="BB804" s="1"/>
  <c r="AV804"/>
  <c r="AR804"/>
  <c r="AN804"/>
  <c r="AO804" s="1"/>
  <c r="AI804"/>
  <c r="CG804" s="1"/>
  <c r="AD804"/>
  <c r="AF804" s="1"/>
  <c r="Z804"/>
  <c r="AB804" s="1"/>
  <c r="AA804" s="1"/>
  <c r="V804"/>
  <c r="W804" s="1"/>
  <c r="R804"/>
  <c r="T804" s="1"/>
  <c r="S804" s="1"/>
  <c r="AT804" l="1"/>
  <c r="CD804"/>
  <c r="CE804" s="1"/>
  <c r="AW804"/>
  <c r="AX804"/>
  <c r="CJ804"/>
  <c r="CP804"/>
  <c r="AJ804"/>
  <c r="AP804"/>
  <c r="BY804"/>
  <c r="B963"/>
  <c r="CH804"/>
  <c r="CI804"/>
  <c r="FJ804"/>
  <c r="CB804"/>
  <c r="CC804"/>
  <c r="X804"/>
  <c r="AE804"/>
  <c r="AK804"/>
  <c r="AS804"/>
  <c r="BA804"/>
  <c r="BG804"/>
  <c r="FL803"/>
  <c r="FK803"/>
  <c r="CF804" l="1"/>
  <c r="B964"/>
  <c r="CL804"/>
  <c r="CK804"/>
  <c r="CQ804"/>
  <c r="CR804"/>
  <c r="DP803"/>
  <c r="DM803"/>
  <c r="DL803"/>
  <c r="DJ803"/>
  <c r="DI803"/>
  <c r="DG803"/>
  <c r="DF803"/>
  <c r="DD803"/>
  <c r="DC803"/>
  <c r="DA803"/>
  <c r="CZ803"/>
  <c r="CX803"/>
  <c r="CW803"/>
  <c r="CU803"/>
  <c r="CT803"/>
  <c r="CA803"/>
  <c r="CB803" s="1"/>
  <c r="BX803"/>
  <c r="BZ803" s="1"/>
  <c r="BY803" s="1"/>
  <c r="BS803"/>
  <c r="BU803" s="1"/>
  <c r="BT803" s="1"/>
  <c r="B965" l="1"/>
  <c r="CC803"/>
  <c r="BO803"/>
  <c r="BK803"/>
  <c r="BL803" s="1"/>
  <c r="BE803"/>
  <c r="BF803" s="1"/>
  <c r="AZ803"/>
  <c r="BB803" s="1"/>
  <c r="AV803"/>
  <c r="AX803" s="1"/>
  <c r="AR803"/>
  <c r="AN803"/>
  <c r="AO803" s="1"/>
  <c r="AI803"/>
  <c r="CG803" s="1"/>
  <c r="AD803"/>
  <c r="Z803"/>
  <c r="AA803" s="1"/>
  <c r="V803"/>
  <c r="X803" s="1"/>
  <c r="W803" s="1"/>
  <c r="R803"/>
  <c r="T803" s="1"/>
  <c r="S803" s="1"/>
  <c r="CD803" l="1"/>
  <c r="CF803" s="1"/>
  <c r="BA803"/>
  <c r="AB803"/>
  <c r="AJ803"/>
  <c r="AW803"/>
  <c r="AP803"/>
  <c r="FJ803"/>
  <c r="CH803"/>
  <c r="CI803"/>
  <c r="B966"/>
  <c r="AF803"/>
  <c r="AT803"/>
  <c r="BG803"/>
  <c r="CP803"/>
  <c r="CJ803"/>
  <c r="CL803" s="1"/>
  <c r="CK803" s="1"/>
  <c r="BM803"/>
  <c r="BQ803"/>
  <c r="BP803" s="1"/>
  <c r="AE803"/>
  <c r="AK803"/>
  <c r="AS803"/>
  <c r="FL802"/>
  <c r="FK802"/>
  <c r="CE803" l="1"/>
  <c r="CQ803"/>
  <c r="CR803"/>
  <c r="B967"/>
  <c r="DP802"/>
  <c r="DM802"/>
  <c r="DL802"/>
  <c r="DJ802"/>
  <c r="DI802"/>
  <c r="DG802"/>
  <c r="DF802"/>
  <c r="DD802"/>
  <c r="DC802"/>
  <c r="DA802"/>
  <c r="CZ802"/>
  <c r="CX802"/>
  <c r="CW802"/>
  <c r="CU802"/>
  <c r="CT802"/>
  <c r="CA802"/>
  <c r="CB802" s="1"/>
  <c r="BX802"/>
  <c r="BY802" s="1"/>
  <c r="BS802"/>
  <c r="BU802" s="1"/>
  <c r="BT802" s="1"/>
  <c r="BO802"/>
  <c r="BQ802" s="1"/>
  <c r="BP802" s="1"/>
  <c r="BK802"/>
  <c r="BM802" s="1"/>
  <c r="BL802" s="1"/>
  <c r="BE802"/>
  <c r="BG802" s="1"/>
  <c r="BF802" s="1"/>
  <c r="AZ802"/>
  <c r="CP802" s="1"/>
  <c r="AV802"/>
  <c r="AR802"/>
  <c r="AS802" s="1"/>
  <c r="AN802"/>
  <c r="AO802" s="1"/>
  <c r="AI802"/>
  <c r="CG802" s="1"/>
  <c r="AD802"/>
  <c r="Z802"/>
  <c r="AA802" s="1"/>
  <c r="V802"/>
  <c r="X802" s="1"/>
  <c r="W802" s="1"/>
  <c r="R802"/>
  <c r="S802" s="1"/>
  <c r="CD802" l="1"/>
  <c r="CE802" s="1"/>
  <c r="BA802"/>
  <c r="BB802"/>
  <c r="AF802"/>
  <c r="AT802"/>
  <c r="CH802"/>
  <c r="CI802"/>
  <c r="CR802"/>
  <c r="CQ802"/>
  <c r="AW802"/>
  <c r="CJ802"/>
  <c r="BZ802"/>
  <c r="FJ802"/>
  <c r="AE802"/>
  <c r="AK802"/>
  <c r="B968"/>
  <c r="T802"/>
  <c r="AB802"/>
  <c r="AJ802"/>
  <c r="AP802"/>
  <c r="AX802"/>
  <c r="CC802"/>
  <c r="FL801"/>
  <c r="FK801"/>
  <c r="CF802" l="1"/>
  <c r="B969"/>
  <c r="CK802"/>
  <c r="CL802"/>
  <c r="DP801"/>
  <c r="DM801"/>
  <c r="DL801"/>
  <c r="DJ801"/>
  <c r="DI801"/>
  <c r="DG801"/>
  <c r="DF801"/>
  <c r="DD801"/>
  <c r="DC801"/>
  <c r="DA801"/>
  <c r="CZ801"/>
  <c r="CX801"/>
  <c r="CW801"/>
  <c r="CU801"/>
  <c r="CT801"/>
  <c r="CA801"/>
  <c r="CB801" s="1"/>
  <c r="BX801"/>
  <c r="BY801" s="1"/>
  <c r="BS801"/>
  <c r="BO801"/>
  <c r="BP801" s="1"/>
  <c r="BK801"/>
  <c r="BE801"/>
  <c r="BF801" s="1"/>
  <c r="AZ801"/>
  <c r="CJ801" s="1"/>
  <c r="AV801"/>
  <c r="AW801" s="1"/>
  <c r="AR801"/>
  <c r="AN801"/>
  <c r="AO801" s="1"/>
  <c r="AI801"/>
  <c r="CG801" s="1"/>
  <c r="CH801" s="1"/>
  <c r="AD801"/>
  <c r="Z801"/>
  <c r="AA801" s="1"/>
  <c r="V801"/>
  <c r="R801"/>
  <c r="S801" s="1"/>
  <c r="T801" l="1"/>
  <c r="AJ801"/>
  <c r="AP801"/>
  <c r="AB801"/>
  <c r="BG801"/>
  <c r="AK801"/>
  <c r="AT801"/>
  <c r="AS801" s="1"/>
  <c r="BA801"/>
  <c r="BQ801"/>
  <c r="CC801"/>
  <c r="X801"/>
  <c r="W801" s="1"/>
  <c r="AE801"/>
  <c r="CI801"/>
  <c r="CK801"/>
  <c r="CL801"/>
  <c r="CD801"/>
  <c r="CF801" s="1"/>
  <c r="CE801" s="1"/>
  <c r="AX801"/>
  <c r="CP801"/>
  <c r="CQ801" s="1"/>
  <c r="B970"/>
  <c r="BU801"/>
  <c r="BZ801"/>
  <c r="FJ801"/>
  <c r="AF801"/>
  <c r="BB801"/>
  <c r="BM801"/>
  <c r="BL801" s="1"/>
  <c r="BT801"/>
  <c r="FL800"/>
  <c r="FK800"/>
  <c r="CR801" l="1"/>
  <c r="B971"/>
  <c r="DP800"/>
  <c r="DM800"/>
  <c r="DL800"/>
  <c r="DJ800"/>
  <c r="DI800"/>
  <c r="DG800"/>
  <c r="DF800"/>
  <c r="DD800"/>
  <c r="DC800"/>
  <c r="DA800"/>
  <c r="CZ800"/>
  <c r="CX800"/>
  <c r="CW800"/>
  <c r="CU800"/>
  <c r="CT800"/>
  <c r="CA800"/>
  <c r="CC800" s="1"/>
  <c r="BX800"/>
  <c r="BZ800" s="1"/>
  <c r="BY800" s="1"/>
  <c r="BS800"/>
  <c r="BT800" s="1"/>
  <c r="BO800"/>
  <c r="BQ800" s="1"/>
  <c r="BP800" s="1"/>
  <c r="BK800"/>
  <c r="BL800" s="1"/>
  <c r="BE800"/>
  <c r="BF800" s="1"/>
  <c r="AZ800"/>
  <c r="CJ800" s="1"/>
  <c r="AV800"/>
  <c r="AX800" s="1"/>
  <c r="AW800" s="1"/>
  <c r="AR800"/>
  <c r="AN800"/>
  <c r="AO800" s="1"/>
  <c r="AI800"/>
  <c r="AK800" s="1"/>
  <c r="AD800"/>
  <c r="Z800"/>
  <c r="AA800" s="1"/>
  <c r="V800"/>
  <c r="X800" s="1"/>
  <c r="W800" s="1"/>
  <c r="R800"/>
  <c r="T800" s="1"/>
  <c r="S800" s="1"/>
  <c r="AJ800" l="1"/>
  <c r="AB800"/>
  <c r="CB800"/>
  <c r="AP800"/>
  <c r="BM800"/>
  <c r="BU800"/>
  <c r="CK800"/>
  <c r="CD800"/>
  <c r="B972"/>
  <c r="CG800"/>
  <c r="CH800" s="1"/>
  <c r="CP800"/>
  <c r="CR800" s="1"/>
  <c r="AT800"/>
  <c r="BB800"/>
  <c r="AF800"/>
  <c r="AE800"/>
  <c r="AS800"/>
  <c r="BA800"/>
  <c r="BG800"/>
  <c r="FJ800"/>
  <c r="FL799"/>
  <c r="FK799"/>
  <c r="CE800" l="1"/>
  <c r="CF800"/>
  <c r="CI800"/>
  <c r="CL800"/>
  <c r="CQ800"/>
  <c r="B973"/>
  <c r="DP799"/>
  <c r="DM799"/>
  <c r="DL799"/>
  <c r="DJ799"/>
  <c r="DI799"/>
  <c r="DG799"/>
  <c r="DF799"/>
  <c r="DD799"/>
  <c r="DC799"/>
  <c r="DA799"/>
  <c r="CZ799"/>
  <c r="CX799"/>
  <c r="CW799"/>
  <c r="CU799"/>
  <c r="CT799"/>
  <c r="CA799"/>
  <c r="CB799" s="1"/>
  <c r="BX799"/>
  <c r="BS799"/>
  <c r="BT799" s="1"/>
  <c r="BO799"/>
  <c r="BM799" s="1"/>
  <c r="BK799"/>
  <c r="BL799" s="1"/>
  <c r="BE799"/>
  <c r="BF799" s="1"/>
  <c r="AZ799"/>
  <c r="CJ799" s="1"/>
  <c r="BB799" l="1"/>
  <c r="BA799"/>
  <c r="BU799"/>
  <c r="CP799"/>
  <c r="CR799" s="1"/>
  <c r="CQ799" s="1"/>
  <c r="CC799"/>
  <c r="CK799"/>
  <c r="CL799"/>
  <c r="BZ799"/>
  <c r="BQ799"/>
  <c r="B974"/>
  <c r="BG799"/>
  <c r="BP799"/>
  <c r="BY799"/>
  <c r="AV799"/>
  <c r="AX799" s="1"/>
  <c r="AW799" s="1"/>
  <c r="AR799"/>
  <c r="AN799"/>
  <c r="AO799" s="1"/>
  <c r="AI799"/>
  <c r="CG799" s="1"/>
  <c r="CH799" s="1"/>
  <c r="AD799"/>
  <c r="Z799"/>
  <c r="AB799" s="1"/>
  <c r="AA799" s="1"/>
  <c r="V799"/>
  <c r="R799"/>
  <c r="S799" s="1"/>
  <c r="AJ799" l="1"/>
  <c r="AP799"/>
  <c r="T799"/>
  <c r="CD799"/>
  <c r="CF799" s="1"/>
  <c r="FJ799"/>
  <c r="CI799"/>
  <c r="X799"/>
  <c r="AF799"/>
  <c r="AT799"/>
  <c r="B975"/>
  <c r="W799"/>
  <c r="AE799"/>
  <c r="AK799"/>
  <c r="AS799"/>
  <c r="FL798"/>
  <c r="FK798"/>
  <c r="CE799" l="1"/>
  <c r="B976"/>
  <c r="DP798"/>
  <c r="DM798"/>
  <c r="DL798"/>
  <c r="DJ798"/>
  <c r="DI798"/>
  <c r="DG798"/>
  <c r="DF798"/>
  <c r="DD798"/>
  <c r="DC798"/>
  <c r="DA798"/>
  <c r="CZ798"/>
  <c r="CX798"/>
  <c r="CW798"/>
  <c r="CU798"/>
  <c r="CT798"/>
  <c r="CA798"/>
  <c r="CB798" s="1"/>
  <c r="BX798"/>
  <c r="BY798" s="1"/>
  <c r="BS798"/>
  <c r="BU798" s="1"/>
  <c r="BT798" s="1"/>
  <c r="BO798"/>
  <c r="BQ798" s="1"/>
  <c r="BP798" s="1"/>
  <c r="BK798"/>
  <c r="BM798" s="1"/>
  <c r="BL798" s="1"/>
  <c r="BE798"/>
  <c r="BF798" s="1"/>
  <c r="AZ798"/>
  <c r="CJ798" s="1"/>
  <c r="CK798" s="1"/>
  <c r="AV798"/>
  <c r="AR798"/>
  <c r="AS798" s="1"/>
  <c r="AN798"/>
  <c r="AO798" s="1"/>
  <c r="AI798"/>
  <c r="AJ798" s="1"/>
  <c r="AD798"/>
  <c r="AE798" s="1"/>
  <c r="Z798"/>
  <c r="AA798" s="1"/>
  <c r="V798"/>
  <c r="X798" s="1"/>
  <c r="W798" s="1"/>
  <c r="R798"/>
  <c r="T798" s="1"/>
  <c r="S798" s="1"/>
  <c r="CC798" l="1"/>
  <c r="AF798"/>
  <c r="BA798"/>
  <c r="AK798"/>
  <c r="AT798"/>
  <c r="BB798"/>
  <c r="AW798"/>
  <c r="CP798"/>
  <c r="CG798"/>
  <c r="BZ798"/>
  <c r="FJ798"/>
  <c r="B977"/>
  <c r="BG798"/>
  <c r="AB798"/>
  <c r="AP798"/>
  <c r="AX798"/>
  <c r="CD798"/>
  <c r="CF798" s="1"/>
  <c r="CE798" s="1"/>
  <c r="FL797"/>
  <c r="FK797"/>
  <c r="CL798" l="1"/>
  <c r="CQ798"/>
  <c r="CR798"/>
  <c r="B978"/>
  <c r="CI798"/>
  <c r="CH798"/>
  <c r="DP797"/>
  <c r="DM797"/>
  <c r="DL797"/>
  <c r="DJ797"/>
  <c r="DI797"/>
  <c r="DG797"/>
  <c r="DF797"/>
  <c r="DD797"/>
  <c r="DC797"/>
  <c r="DA797"/>
  <c r="CZ797"/>
  <c r="CX797"/>
  <c r="CW797"/>
  <c r="CU797"/>
  <c r="CT797"/>
  <c r="CA797"/>
  <c r="CB797" s="1"/>
  <c r="BX797"/>
  <c r="BY797" s="1"/>
  <c r="BS797"/>
  <c r="BU797" s="1"/>
  <c r="BT797" s="1"/>
  <c r="BO797"/>
  <c r="BK797"/>
  <c r="BL797" s="1"/>
  <c r="BE797"/>
  <c r="BF797" s="1"/>
  <c r="AZ797"/>
  <c r="BA797" s="1"/>
  <c r="AV797"/>
  <c r="AW797" s="1"/>
  <c r="AR797"/>
  <c r="AN797"/>
  <c r="AO797" s="1"/>
  <c r="AI797"/>
  <c r="AK797" s="1"/>
  <c r="AD797"/>
  <c r="AE797" s="1"/>
  <c r="Z797"/>
  <c r="AA797" s="1"/>
  <c r="V797"/>
  <c r="X797" s="1"/>
  <c r="W797" s="1"/>
  <c r="R797"/>
  <c r="S797" s="1"/>
  <c r="BM797" l="1"/>
  <c r="CC797"/>
  <c r="AP797"/>
  <c r="AT797"/>
  <c r="AS797" s="1"/>
  <c r="AB797"/>
  <c r="T797"/>
  <c r="AX797"/>
  <c r="AJ797"/>
  <c r="BQ797"/>
  <c r="BP797" s="1"/>
  <c r="CD797"/>
  <c r="CP797"/>
  <c r="CQ797" s="1"/>
  <c r="B979"/>
  <c r="CG797"/>
  <c r="CH797" s="1"/>
  <c r="AF797"/>
  <c r="BB797"/>
  <c r="BZ797"/>
  <c r="FJ797"/>
  <c r="BG797"/>
  <c r="CJ797"/>
  <c r="FL796"/>
  <c r="FK796"/>
  <c r="CI797" l="1"/>
  <c r="CK797"/>
  <c r="CL797"/>
  <c r="CE797"/>
  <c r="CF797"/>
  <c r="B980"/>
  <c r="CR797"/>
  <c r="DP796"/>
  <c r="DM796"/>
  <c r="DL796"/>
  <c r="DJ796"/>
  <c r="DI796"/>
  <c r="DG796"/>
  <c r="DF796"/>
  <c r="DD796"/>
  <c r="DC796"/>
  <c r="DA796"/>
  <c r="CZ796"/>
  <c r="CX796"/>
  <c r="CW796"/>
  <c r="CU796"/>
  <c r="CT796"/>
  <c r="CA796"/>
  <c r="CB796" s="1"/>
  <c r="BX796"/>
  <c r="BZ796" s="1"/>
  <c r="BY796" s="1"/>
  <c r="BS796"/>
  <c r="BO796"/>
  <c r="BP796" s="1"/>
  <c r="BK796"/>
  <c r="BL796" s="1"/>
  <c r="BE796"/>
  <c r="BG796" s="1"/>
  <c r="BF796" s="1"/>
  <c r="AZ796"/>
  <c r="AV796"/>
  <c r="AR796"/>
  <c r="AN796"/>
  <c r="AO796" s="1"/>
  <c r="AI796"/>
  <c r="CG796" s="1"/>
  <c r="CH796" s="1"/>
  <c r="AD796"/>
  <c r="AE796" s="1"/>
  <c r="Z796"/>
  <c r="V796"/>
  <c r="W796" s="1"/>
  <c r="R796"/>
  <c r="T796" s="1"/>
  <c r="S796" s="1"/>
  <c r="AP796" l="1"/>
  <c r="AX796"/>
  <c r="BA796"/>
  <c r="AJ796"/>
  <c r="AS796"/>
  <c r="AB796"/>
  <c r="AK796"/>
  <c r="BQ796"/>
  <c r="X796"/>
  <c r="AF796"/>
  <c r="AT796"/>
  <c r="BB796"/>
  <c r="BT796"/>
  <c r="B981"/>
  <c r="FJ796"/>
  <c r="CJ796"/>
  <c r="CD796"/>
  <c r="AA796"/>
  <c r="AW796"/>
  <c r="BM796"/>
  <c r="BU796"/>
  <c r="CC796"/>
  <c r="CP796"/>
  <c r="CR796" s="1"/>
  <c r="FL795"/>
  <c r="FK795"/>
  <c r="CE796" l="1"/>
  <c r="CF796"/>
  <c r="CI796"/>
  <c r="CK796"/>
  <c r="B982"/>
  <c r="CL796"/>
  <c r="CQ796"/>
  <c r="DP795"/>
  <c r="DM795"/>
  <c r="DL795"/>
  <c r="DJ795"/>
  <c r="DI795"/>
  <c r="DG795"/>
  <c r="DF795"/>
  <c r="DD795"/>
  <c r="DC795"/>
  <c r="DA795"/>
  <c r="CZ795"/>
  <c r="CX795"/>
  <c r="CW795"/>
  <c r="CU795"/>
  <c r="CT795"/>
  <c r="CA795"/>
  <c r="CB795" s="1"/>
  <c r="BX795"/>
  <c r="BS795"/>
  <c r="BT795" s="1"/>
  <c r="BO795"/>
  <c r="BK795"/>
  <c r="BL795" s="1"/>
  <c r="BE795"/>
  <c r="BF795" s="1"/>
  <c r="AZ795"/>
  <c r="AV795"/>
  <c r="AW795" s="1"/>
  <c r="AR795"/>
  <c r="AN795"/>
  <c r="AO795" s="1"/>
  <c r="AI795"/>
  <c r="AK795" s="1"/>
  <c r="AD795"/>
  <c r="AE795" s="1"/>
  <c r="Z795"/>
  <c r="AB795" s="1"/>
  <c r="AA795" s="1"/>
  <c r="V795"/>
  <c r="W795" s="1"/>
  <c r="R795"/>
  <c r="T795" s="1"/>
  <c r="S795" s="1"/>
  <c r="BM795" l="1"/>
  <c r="BU795"/>
  <c r="CC795"/>
  <c r="AJ795"/>
  <c r="AP795"/>
  <c r="AX795"/>
  <c r="BQ795"/>
  <c r="BP795" s="1"/>
  <c r="BZ795"/>
  <c r="BY795" s="1"/>
  <c r="CD795"/>
  <c r="B983"/>
  <c r="CG795"/>
  <c r="CH795" s="1"/>
  <c r="CP795"/>
  <c r="AT795"/>
  <c r="BB795"/>
  <c r="X795"/>
  <c r="AF795"/>
  <c r="AS795"/>
  <c r="BA795"/>
  <c r="BG795"/>
  <c r="FJ795"/>
  <c r="CJ795"/>
  <c r="FL794"/>
  <c r="FK794"/>
  <c r="B984" l="1"/>
  <c r="CE795"/>
  <c r="CF795"/>
  <c r="CL795"/>
  <c r="CR795"/>
  <c r="CQ795" s="1"/>
  <c r="CI795"/>
  <c r="CK795"/>
  <c r="DP794"/>
  <c r="DM794"/>
  <c r="DL794"/>
  <c r="DJ794"/>
  <c r="DI794"/>
  <c r="DG794"/>
  <c r="DF794"/>
  <c r="DD794"/>
  <c r="DC794"/>
  <c r="DA794"/>
  <c r="CZ794"/>
  <c r="CX794"/>
  <c r="CW794"/>
  <c r="CU794"/>
  <c r="CT794"/>
  <c r="CA794"/>
  <c r="CB794" s="1"/>
  <c r="BX794"/>
  <c r="BS794"/>
  <c r="BT794" s="1"/>
  <c r="BO794"/>
  <c r="BP794" s="1"/>
  <c r="BK794"/>
  <c r="BM794" s="1"/>
  <c r="BL794" s="1"/>
  <c r="BE794"/>
  <c r="BG794" s="1"/>
  <c r="BF794" s="1"/>
  <c r="AZ794"/>
  <c r="CJ794" s="1"/>
  <c r="CK794" s="1"/>
  <c r="AV794"/>
  <c r="AX794" s="1"/>
  <c r="AW794" s="1"/>
  <c r="AR794"/>
  <c r="AN794"/>
  <c r="AO794" s="1"/>
  <c r="AI794"/>
  <c r="AK794" s="1"/>
  <c r="AD794"/>
  <c r="Z794"/>
  <c r="AA794" s="1"/>
  <c r="V794"/>
  <c r="R794"/>
  <c r="S794" s="1"/>
  <c r="T794" l="1"/>
  <c r="CC794"/>
  <c r="BU794"/>
  <c r="AB794"/>
  <c r="AP794"/>
  <c r="AJ794"/>
  <c r="BY794"/>
  <c r="CD794"/>
  <c r="B985"/>
  <c r="CG794"/>
  <c r="CI794" s="1"/>
  <c r="CH794" s="1"/>
  <c r="CP794"/>
  <c r="X794"/>
  <c r="AF794"/>
  <c r="AT794"/>
  <c r="BB794"/>
  <c r="BZ794"/>
  <c r="FJ794"/>
  <c r="W794"/>
  <c r="AE794"/>
  <c r="AS794"/>
  <c r="BA794"/>
  <c r="BQ794"/>
  <c r="CR794"/>
  <c r="FL793"/>
  <c r="FK793"/>
  <c r="B986" l="1"/>
  <c r="CE794"/>
  <c r="CF794"/>
  <c r="CL794"/>
  <c r="CQ794"/>
  <c r="DP793"/>
  <c r="DM793"/>
  <c r="DL793"/>
  <c r="DJ793"/>
  <c r="DI793"/>
  <c r="DG793"/>
  <c r="DF793"/>
  <c r="DD793"/>
  <c r="DC793"/>
  <c r="DA793"/>
  <c r="CZ793"/>
  <c r="CX793"/>
  <c r="CW793"/>
  <c r="CU793"/>
  <c r="CT793"/>
  <c r="CA793"/>
  <c r="CC793" s="1"/>
  <c r="BX793"/>
  <c r="BY793" s="1"/>
  <c r="BS793"/>
  <c r="BU793" s="1"/>
  <c r="BT793" s="1"/>
  <c r="BO793"/>
  <c r="BQ793" s="1"/>
  <c r="BP793" s="1"/>
  <c r="BK793"/>
  <c r="BM793" s="1"/>
  <c r="BL793" s="1"/>
  <c r="BE793"/>
  <c r="BF793" s="1"/>
  <c r="AZ793"/>
  <c r="CJ793" s="1"/>
  <c r="AV793"/>
  <c r="AW793" s="1"/>
  <c r="AR793"/>
  <c r="AS793" s="1"/>
  <c r="AN793"/>
  <c r="AO793" s="1"/>
  <c r="AI793"/>
  <c r="AJ793" s="1"/>
  <c r="CB793" l="1"/>
  <c r="AT793"/>
  <c r="BB793"/>
  <c r="BA793"/>
  <c r="CK793"/>
  <c r="CL793"/>
  <c r="CG793"/>
  <c r="CH793" s="1"/>
  <c r="B987"/>
  <c r="BZ793"/>
  <c r="FJ793"/>
  <c r="BG793"/>
  <c r="AK793"/>
  <c r="AP793"/>
  <c r="AX793"/>
  <c r="CP793"/>
  <c r="CQ793" s="1"/>
  <c r="AD793"/>
  <c r="Z793"/>
  <c r="AB793" s="1"/>
  <c r="AA793" s="1"/>
  <c r="V793"/>
  <c r="R793"/>
  <c r="S793" s="1"/>
  <c r="T793" l="1"/>
  <c r="CI793"/>
  <c r="B988"/>
  <c r="CR793"/>
  <c r="CD793"/>
  <c r="AF793"/>
  <c r="X793"/>
  <c r="W793" s="1"/>
  <c r="AE793"/>
  <c r="FL792"/>
  <c r="FK792"/>
  <c r="CE793" l="1"/>
  <c r="CF793"/>
  <c r="B989"/>
  <c r="DP792"/>
  <c r="DM792"/>
  <c r="DL792"/>
  <c r="DJ792"/>
  <c r="DI792"/>
  <c r="DG792"/>
  <c r="DF792"/>
  <c r="DD792"/>
  <c r="DC792"/>
  <c r="DA792"/>
  <c r="CZ792"/>
  <c r="CX792"/>
  <c r="CW792"/>
  <c r="CU792"/>
  <c r="CT792"/>
  <c r="CA792"/>
  <c r="CC792" s="1"/>
  <c r="BX792"/>
  <c r="BZ792" s="1"/>
  <c r="BY792" s="1"/>
  <c r="BS792"/>
  <c r="BU792" s="1"/>
  <c r="BT792" s="1"/>
  <c r="BO792"/>
  <c r="BK792"/>
  <c r="BL792" s="1"/>
  <c r="BE792"/>
  <c r="BF792" s="1"/>
  <c r="AZ792"/>
  <c r="CJ792" s="1"/>
  <c r="AV792"/>
  <c r="AR792"/>
  <c r="AS792" s="1"/>
  <c r="AN792"/>
  <c r="AO792" s="1"/>
  <c r="AI792"/>
  <c r="AJ792" s="1"/>
  <c r="AD792"/>
  <c r="AE792" s="1"/>
  <c r="Z792"/>
  <c r="V792"/>
  <c r="W792" s="1"/>
  <c r="R792"/>
  <c r="S792" s="1"/>
  <c r="FL791"/>
  <c r="FK791"/>
  <c r="CB792" l="1"/>
  <c r="AK792"/>
  <c r="AF792"/>
  <c r="BA792"/>
  <c r="AT792"/>
  <c r="CD792"/>
  <c r="CF792" s="1"/>
  <c r="X792"/>
  <c r="BB792"/>
  <c r="CK792"/>
  <c r="AB792"/>
  <c r="AA792" s="1"/>
  <c r="AW792"/>
  <c r="BM792"/>
  <c r="CG792"/>
  <c r="CH792" s="1"/>
  <c r="CP792"/>
  <c r="FJ792"/>
  <c r="BG792"/>
  <c r="CR792"/>
  <c r="AX792"/>
  <c r="B990"/>
  <c r="T792"/>
  <c r="AP792"/>
  <c r="BQ792"/>
  <c r="BP792" s="1"/>
  <c r="DP791"/>
  <c r="DM791"/>
  <c r="DL791"/>
  <c r="DJ791"/>
  <c r="DI791"/>
  <c r="DG791"/>
  <c r="DF791"/>
  <c r="DD791"/>
  <c r="DC791"/>
  <c r="DA791"/>
  <c r="CZ791"/>
  <c r="CX791"/>
  <c r="CW791"/>
  <c r="CU791"/>
  <c r="CT791"/>
  <c r="CA791"/>
  <c r="CC791" s="1"/>
  <c r="BX791"/>
  <c r="BS791"/>
  <c r="BT791" s="1"/>
  <c r="BO791"/>
  <c r="BK791"/>
  <c r="BL791" s="1"/>
  <c r="BE791"/>
  <c r="BG791" s="1"/>
  <c r="BF791" s="1"/>
  <c r="AZ791"/>
  <c r="BA791" s="1"/>
  <c r="AV791"/>
  <c r="AR791"/>
  <c r="AS791" s="1"/>
  <c r="AN791"/>
  <c r="AP791" s="1"/>
  <c r="AO791" s="1"/>
  <c r="AI791"/>
  <c r="AK791" s="1"/>
  <c r="AD791"/>
  <c r="AF791" s="1"/>
  <c r="Z791"/>
  <c r="V791"/>
  <c r="R791"/>
  <c r="S791" s="1"/>
  <c r="BB791" l="1"/>
  <c r="BM791"/>
  <c r="CB791"/>
  <c r="X791"/>
  <c r="AT791"/>
  <c r="CE792"/>
  <c r="CI792"/>
  <c r="AA791"/>
  <c r="AX791"/>
  <c r="AW791" s="1"/>
  <c r="BU791"/>
  <c r="CP791"/>
  <c r="CQ791" s="1"/>
  <c r="B991"/>
  <c r="CL792"/>
  <c r="CQ792"/>
  <c r="T791"/>
  <c r="AB791"/>
  <c r="AJ791"/>
  <c r="BP791"/>
  <c r="BY791"/>
  <c r="CD791"/>
  <c r="CE791" s="1"/>
  <c r="CJ791"/>
  <c r="CL791" s="1"/>
  <c r="BZ791"/>
  <c r="FJ791"/>
  <c r="CG791"/>
  <c r="W791"/>
  <c r="AE791"/>
  <c r="BQ791"/>
  <c r="FL790"/>
  <c r="FK790"/>
  <c r="CR791" l="1"/>
  <c r="B992"/>
  <c r="CF791"/>
  <c r="CH791"/>
  <c r="CI791"/>
  <c r="CK791"/>
  <c r="DP790"/>
  <c r="DM790"/>
  <c r="DL790"/>
  <c r="DJ790"/>
  <c r="DI790"/>
  <c r="DG790"/>
  <c r="DF790"/>
  <c r="DD790"/>
  <c r="DC790"/>
  <c r="DA790"/>
  <c r="CZ790"/>
  <c r="CX790"/>
  <c r="CW790"/>
  <c r="CU790"/>
  <c r="CT790"/>
  <c r="CA790"/>
  <c r="BX790"/>
  <c r="BY790" s="1"/>
  <c r="BS790"/>
  <c r="BP790"/>
  <c r="BO790"/>
  <c r="BK790"/>
  <c r="BL790" s="1"/>
  <c r="BE790"/>
  <c r="BG790" s="1"/>
  <c r="BF790" s="1"/>
  <c r="AZ790"/>
  <c r="AV790"/>
  <c r="AW790" s="1"/>
  <c r="AR790"/>
  <c r="AN790"/>
  <c r="AO790" s="1"/>
  <c r="AI790"/>
  <c r="CG790" s="1"/>
  <c r="CI790" s="1"/>
  <c r="CH790" s="1"/>
  <c r="AD790"/>
  <c r="Z790"/>
  <c r="AA790" s="1"/>
  <c r="V790"/>
  <c r="R790"/>
  <c r="S790" s="1"/>
  <c r="BQ790" l="1"/>
  <c r="AJ790"/>
  <c r="T790"/>
  <c r="AP790"/>
  <c r="AB790"/>
  <c r="AX790"/>
  <c r="BZ790"/>
  <c r="FJ790"/>
  <c r="W790"/>
  <c r="AE790"/>
  <c r="AK790"/>
  <c r="AS790"/>
  <c r="BA790"/>
  <c r="CJ790"/>
  <c r="CK790" s="1"/>
  <c r="B993"/>
  <c r="CD790"/>
  <c r="BM790"/>
  <c r="CC790"/>
  <c r="CP790"/>
  <c r="X790"/>
  <c r="AF790"/>
  <c r="AT790"/>
  <c r="BB790"/>
  <c r="BU790"/>
  <c r="BT790" s="1"/>
  <c r="CB790"/>
  <c r="FL789"/>
  <c r="FK789"/>
  <c r="CL790" l="1"/>
  <c r="CQ790"/>
  <c r="CR790"/>
  <c r="CF790"/>
  <c r="CE790"/>
  <c r="DP789"/>
  <c r="DM789"/>
  <c r="DL789"/>
  <c r="DJ789"/>
  <c r="DI789"/>
  <c r="DG789"/>
  <c r="DF789"/>
  <c r="DD789"/>
  <c r="DC789"/>
  <c r="DA789"/>
  <c r="CZ789"/>
  <c r="CX789"/>
  <c r="CW789"/>
  <c r="CU789"/>
  <c r="CT789"/>
  <c r="CA789" l="1"/>
  <c r="BX789"/>
  <c r="BY789" s="1"/>
  <c r="BS789"/>
  <c r="BO789"/>
  <c r="BP789" s="1"/>
  <c r="BK789"/>
  <c r="BE789"/>
  <c r="BF789" s="1"/>
  <c r="AZ789"/>
  <c r="BA789" s="1"/>
  <c r="AV789"/>
  <c r="AW789" s="1"/>
  <c r="AR789"/>
  <c r="AT789" s="1"/>
  <c r="AS789" s="1"/>
  <c r="AN789"/>
  <c r="AP789" s="1"/>
  <c r="AO789" s="1"/>
  <c r="AI789"/>
  <c r="CG789" s="1"/>
  <c r="CH789" s="1"/>
  <c r="AD789"/>
  <c r="AF789" s="1"/>
  <c r="Z789"/>
  <c r="AB789" s="1"/>
  <c r="AA789" s="1"/>
  <c r="V789"/>
  <c r="W789" s="1"/>
  <c r="R789"/>
  <c r="T789" s="1"/>
  <c r="S789" s="1"/>
  <c r="AK789" l="1"/>
  <c r="AJ789"/>
  <c r="AE789"/>
  <c r="BG789"/>
  <c r="BQ789"/>
  <c r="BZ789"/>
  <c r="FJ789"/>
  <c r="AX789"/>
  <c r="CJ789"/>
  <c r="CP789"/>
  <c r="CD789"/>
  <c r="CC789"/>
  <c r="X789"/>
  <c r="BB789"/>
  <c r="BM789"/>
  <c r="BL789" s="1"/>
  <c r="BU789"/>
  <c r="BT789" s="1"/>
  <c r="CB789"/>
  <c r="FL788"/>
  <c r="FK788"/>
  <c r="CL789" l="1"/>
  <c r="CQ789"/>
  <c r="CR789"/>
  <c r="CF789"/>
  <c r="CE789"/>
  <c r="CI789"/>
  <c r="CK789"/>
  <c r="DP788"/>
  <c r="DM788"/>
  <c r="DL788"/>
  <c r="DJ788"/>
  <c r="DI788"/>
  <c r="DG788"/>
  <c r="DF788"/>
  <c r="DD788"/>
  <c r="DC788"/>
  <c r="DA788"/>
  <c r="CZ788"/>
  <c r="CX788"/>
  <c r="CW788"/>
  <c r="CU788"/>
  <c r="CT788"/>
  <c r="CA788"/>
  <c r="CB788" s="1"/>
  <c r="BX788"/>
  <c r="BY788" s="1"/>
  <c r="BS788"/>
  <c r="BU788" s="1"/>
  <c r="BT788" s="1"/>
  <c r="BO788"/>
  <c r="BQ788" s="1"/>
  <c r="BP788" s="1"/>
  <c r="BK788"/>
  <c r="BM788" s="1"/>
  <c r="BL788" s="1"/>
  <c r="BE788"/>
  <c r="BF788" s="1"/>
  <c r="AZ788"/>
  <c r="CJ788" s="1"/>
  <c r="AV788"/>
  <c r="AX788" s="1"/>
  <c r="AW788" s="1"/>
  <c r="AR788"/>
  <c r="AT788" s="1"/>
  <c r="AS788" s="1"/>
  <c r="AN788"/>
  <c r="AO788" s="1"/>
  <c r="AI788"/>
  <c r="AJ788" s="1"/>
  <c r="AD788"/>
  <c r="AF788" s="1"/>
  <c r="Z788"/>
  <c r="AA788" s="1"/>
  <c r="V788"/>
  <c r="X788" s="1"/>
  <c r="W788" s="1"/>
  <c r="R788"/>
  <c r="T788" s="1"/>
  <c r="S788" s="1"/>
  <c r="BA788" l="1"/>
  <c r="BB788"/>
  <c r="AE788"/>
  <c r="AK788"/>
  <c r="CK788"/>
  <c r="CC788"/>
  <c r="CG788"/>
  <c r="CH788" s="1"/>
  <c r="CP788"/>
  <c r="BZ788"/>
  <c r="FJ788"/>
  <c r="BG788"/>
  <c r="AB788"/>
  <c r="AP788"/>
  <c r="CD788"/>
  <c r="FL787"/>
  <c r="FK787"/>
  <c r="CI788" l="1"/>
  <c r="CL788"/>
  <c r="CR788"/>
  <c r="CQ788" s="1"/>
  <c r="CE788"/>
  <c r="CF788"/>
  <c r="DP787"/>
  <c r="DM787"/>
  <c r="DL787"/>
  <c r="DJ787"/>
  <c r="DI787"/>
  <c r="DG787"/>
  <c r="DF787"/>
  <c r="DD787"/>
  <c r="DC787"/>
  <c r="DA787"/>
  <c r="CZ787"/>
  <c r="CX787"/>
  <c r="CW787"/>
  <c r="CU787"/>
  <c r="CT787"/>
  <c r="CA787"/>
  <c r="CC787" s="1"/>
  <c r="BX787"/>
  <c r="BZ787" s="1"/>
  <c r="BY787" s="1"/>
  <c r="BS787"/>
  <c r="BU787" s="1"/>
  <c r="BT787" s="1"/>
  <c r="BO787"/>
  <c r="BK787"/>
  <c r="BL787" s="1"/>
  <c r="BE787"/>
  <c r="BG787" s="1"/>
  <c r="BF787" s="1"/>
  <c r="AZ787"/>
  <c r="CP787" s="1"/>
  <c r="AV787"/>
  <c r="AW787" s="1"/>
  <c r="AR787"/>
  <c r="AT787" s="1"/>
  <c r="AS787" s="1"/>
  <c r="AN787"/>
  <c r="AP787" s="1"/>
  <c r="AO787" s="1"/>
  <c r="AI787"/>
  <c r="AJ787" s="1"/>
  <c r="AD787"/>
  <c r="AE787" s="1"/>
  <c r="Z787"/>
  <c r="AA787" s="1"/>
  <c r="V787"/>
  <c r="X787" s="1"/>
  <c r="W787" s="1"/>
  <c r="R787"/>
  <c r="T787" s="1"/>
  <c r="S787" s="1"/>
  <c r="CB787" l="1"/>
  <c r="AF787"/>
  <c r="BB787"/>
  <c r="BM787"/>
  <c r="BA787"/>
  <c r="CQ787"/>
  <c r="CG787"/>
  <c r="FJ787"/>
  <c r="AK787"/>
  <c r="AB787"/>
  <c r="AX787"/>
  <c r="BQ787"/>
  <c r="BP787" s="1"/>
  <c r="CD787"/>
  <c r="CE787" s="1"/>
  <c r="CJ787"/>
  <c r="CL787" s="1"/>
  <c r="CR787"/>
  <c r="CI787" l="1"/>
  <c r="CK787"/>
  <c r="CF787"/>
  <c r="CH787"/>
  <c r="DP786"/>
  <c r="DM786"/>
  <c r="DL786"/>
  <c r="DJ786"/>
  <c r="DI786"/>
  <c r="DG786"/>
  <c r="DF786"/>
  <c r="DD786"/>
  <c r="DC786"/>
  <c r="DA786"/>
  <c r="CZ786"/>
  <c r="CX786"/>
  <c r="CW786"/>
  <c r="CU786"/>
  <c r="CT786"/>
  <c r="CA786"/>
  <c r="CC786" s="1"/>
  <c r="BX786"/>
  <c r="BS786"/>
  <c r="BT786" s="1"/>
  <c r="BO786"/>
  <c r="BK786"/>
  <c r="BL786" s="1"/>
  <c r="BE786"/>
  <c r="BF786" s="1"/>
  <c r="AZ786"/>
  <c r="CP786" s="1"/>
  <c r="CQ786" s="1"/>
  <c r="AV786"/>
  <c r="AR786"/>
  <c r="AS786" s="1"/>
  <c r="AN786"/>
  <c r="AO786" s="1"/>
  <c r="AI786"/>
  <c r="AJ786" s="1"/>
  <c r="AD786"/>
  <c r="AE786" s="1"/>
  <c r="Z786"/>
  <c r="AA786" s="1"/>
  <c r="V786"/>
  <c r="X786" s="1"/>
  <c r="W786" s="1"/>
  <c r="R786"/>
  <c r="S786" s="1"/>
  <c r="AT786" l="1"/>
  <c r="CB786"/>
  <c r="BB786"/>
  <c r="BM786"/>
  <c r="AF786"/>
  <c r="BA786"/>
  <c r="BU786"/>
  <c r="AW786"/>
  <c r="CG786"/>
  <c r="BZ786"/>
  <c r="FJ786"/>
  <c r="AK786"/>
  <c r="BG786"/>
  <c r="BQ786"/>
  <c r="T786"/>
  <c r="AB786"/>
  <c r="AP786"/>
  <c r="AX786"/>
  <c r="BP786"/>
  <c r="BY786"/>
  <c r="CD786"/>
  <c r="CE786" s="1"/>
  <c r="CJ786"/>
  <c r="CR786"/>
  <c r="FL785"/>
  <c r="FK785"/>
  <c r="CI786" l="1"/>
  <c r="CK786"/>
  <c r="CF786"/>
  <c r="CH786"/>
  <c r="CL786"/>
  <c r="DP785"/>
  <c r="DM785"/>
  <c r="DL785"/>
  <c r="DJ785"/>
  <c r="DI785"/>
  <c r="DG785"/>
  <c r="DF785"/>
  <c r="DD785"/>
  <c r="DC785"/>
  <c r="DA785"/>
  <c r="CZ785"/>
  <c r="CX785"/>
  <c r="CW785"/>
  <c r="CU785"/>
  <c r="CT785"/>
  <c r="CA785"/>
  <c r="CC785" s="1"/>
  <c r="BX785"/>
  <c r="BY785" s="1"/>
  <c r="BS785"/>
  <c r="BU785" s="1"/>
  <c r="BT785" s="1"/>
  <c r="BO785"/>
  <c r="BQ785" s="1"/>
  <c r="BP785" s="1"/>
  <c r="BK785"/>
  <c r="BM785" s="1"/>
  <c r="BL785" s="1"/>
  <c r="BE785"/>
  <c r="BG785" s="1"/>
  <c r="BF785" s="1"/>
  <c r="AZ785"/>
  <c r="BB785" s="1"/>
  <c r="AV785"/>
  <c r="AR785"/>
  <c r="AS785" s="1"/>
  <c r="AN785"/>
  <c r="AP785" s="1"/>
  <c r="AO785" s="1"/>
  <c r="AI785"/>
  <c r="AK785" s="1"/>
  <c r="AT785" l="1"/>
  <c r="CB785"/>
  <c r="AW785"/>
  <c r="AX785"/>
  <c r="AJ785"/>
  <c r="CJ785"/>
  <c r="CG785"/>
  <c r="CP785"/>
  <c r="CR785" s="1"/>
  <c r="BZ785"/>
  <c r="FJ785"/>
  <c r="BA785"/>
  <c r="AD785"/>
  <c r="AF785" s="1"/>
  <c r="Z785"/>
  <c r="V785"/>
  <c r="W785" s="1"/>
  <c r="R785"/>
  <c r="T785" s="1"/>
  <c r="S785" s="1"/>
  <c r="AE785" l="1"/>
  <c r="X785"/>
  <c r="CH785"/>
  <c r="AB785"/>
  <c r="CD785"/>
  <c r="CE785" s="1"/>
  <c r="CL785"/>
  <c r="CQ785"/>
  <c r="CI785"/>
  <c r="CK785"/>
  <c r="AA785"/>
  <c r="FL784"/>
  <c r="FK784"/>
  <c r="CF785" l="1"/>
  <c r="DP784"/>
  <c r="DM784"/>
  <c r="DL784"/>
  <c r="DJ784"/>
  <c r="DI784"/>
  <c r="DG784"/>
  <c r="DF784"/>
  <c r="DD784"/>
  <c r="DC784"/>
  <c r="DA784"/>
  <c r="CZ784"/>
  <c r="CX784"/>
  <c r="CW784"/>
  <c r="CU784"/>
  <c r="CT784"/>
  <c r="CA784"/>
  <c r="CB784" s="1"/>
  <c r="BX784"/>
  <c r="BS784"/>
  <c r="BT784" s="1"/>
  <c r="BO784"/>
  <c r="BP784" s="1"/>
  <c r="BK784"/>
  <c r="BM784" s="1"/>
  <c r="BL784" s="1"/>
  <c r="BE784"/>
  <c r="BG784" s="1"/>
  <c r="BF784" s="1"/>
  <c r="AZ784"/>
  <c r="CJ784" s="1"/>
  <c r="AV784"/>
  <c r="AW784" s="1"/>
  <c r="AR784"/>
  <c r="AS784" s="1"/>
  <c r="AN784"/>
  <c r="AP784" s="1"/>
  <c r="AO784" s="1"/>
  <c r="AI784"/>
  <c r="AK784" s="1"/>
  <c r="AD784"/>
  <c r="Z784"/>
  <c r="AB784" s="1"/>
  <c r="AA784" s="1"/>
  <c r="V784"/>
  <c r="X784" s="1"/>
  <c r="W784" s="1"/>
  <c r="R784"/>
  <c r="T784" s="1"/>
  <c r="S784" s="1"/>
  <c r="BA784" l="1"/>
  <c r="BU784"/>
  <c r="CC784"/>
  <c r="CD784"/>
  <c r="CE784" s="1"/>
  <c r="AJ784"/>
  <c r="CF784"/>
  <c r="CK784"/>
  <c r="CG784"/>
  <c r="CH784" s="1"/>
  <c r="CP784"/>
  <c r="BB784"/>
  <c r="BZ784"/>
  <c r="FJ784"/>
  <c r="AF784"/>
  <c r="AT784"/>
  <c r="BQ784"/>
  <c r="AE784"/>
  <c r="AX784"/>
  <c r="BY784"/>
  <c r="FL783"/>
  <c r="FK783"/>
  <c r="CL784" l="1"/>
  <c r="CQ784"/>
  <c r="CR784"/>
  <c r="CI784"/>
  <c r="DP783"/>
  <c r="DM783"/>
  <c r="DL783"/>
  <c r="DJ783"/>
  <c r="DI783"/>
  <c r="DG783"/>
  <c r="DF783"/>
  <c r="DD783"/>
  <c r="DC783"/>
  <c r="DA783"/>
  <c r="CZ783"/>
  <c r="CX783"/>
  <c r="CW783"/>
  <c r="CU783"/>
  <c r="CT783"/>
  <c r="CA783" l="1"/>
  <c r="CC783" s="1"/>
  <c r="BX783"/>
  <c r="BS783"/>
  <c r="BT783" s="1"/>
  <c r="BO783"/>
  <c r="BP783" s="1"/>
  <c r="BK783"/>
  <c r="BM783" s="1"/>
  <c r="BL783" s="1"/>
  <c r="BE783"/>
  <c r="BG783" s="1"/>
  <c r="BF783" s="1"/>
  <c r="AZ783"/>
  <c r="CJ783" s="1"/>
  <c r="AV783"/>
  <c r="AW783" s="1"/>
  <c r="AR783"/>
  <c r="AN783"/>
  <c r="AO783" s="1"/>
  <c r="AI783"/>
  <c r="AK783" s="1"/>
  <c r="AD783"/>
  <c r="Z783"/>
  <c r="AA783" s="1"/>
  <c r="V783"/>
  <c r="R783"/>
  <c r="S783" s="1"/>
  <c r="AJ783" l="1"/>
  <c r="CB783"/>
  <c r="BB783"/>
  <c r="AB783"/>
  <c r="T783"/>
  <c r="AP783"/>
  <c r="BA783"/>
  <c r="BU783"/>
  <c r="CK783"/>
  <c r="CG783"/>
  <c r="CH783" s="1"/>
  <c r="BZ783"/>
  <c r="FJ783"/>
  <c r="X783"/>
  <c r="BQ783"/>
  <c r="AX783"/>
  <c r="CP783"/>
  <c r="AF783"/>
  <c r="AT783"/>
  <c r="W783"/>
  <c r="AE783"/>
  <c r="AS783"/>
  <c r="BY783"/>
  <c r="CD783"/>
  <c r="FL782"/>
  <c r="FK782"/>
  <c r="CI783" l="1"/>
  <c r="CL783"/>
  <c r="CQ783"/>
  <c r="CR783"/>
  <c r="CE783"/>
  <c r="CF783"/>
  <c r="DP782"/>
  <c r="DM782"/>
  <c r="DL782"/>
  <c r="DJ782"/>
  <c r="DI782"/>
  <c r="DG782"/>
  <c r="DF782"/>
  <c r="DD782"/>
  <c r="DC782"/>
  <c r="DA782"/>
  <c r="CZ782"/>
  <c r="CX782"/>
  <c r="CW782"/>
  <c r="CU782"/>
  <c r="CT782"/>
  <c r="CA782"/>
  <c r="CB782" s="1"/>
  <c r="BX782"/>
  <c r="BY782" s="1"/>
  <c r="BS782"/>
  <c r="BO782"/>
  <c r="BP782" s="1"/>
  <c r="BK782"/>
  <c r="BL782" s="1"/>
  <c r="BE782"/>
  <c r="BG782" s="1"/>
  <c r="BF782" s="1"/>
  <c r="AZ782"/>
  <c r="CJ782" s="1"/>
  <c r="AV782"/>
  <c r="AW782" s="1"/>
  <c r="AR782"/>
  <c r="AT782" s="1"/>
  <c r="AN782"/>
  <c r="AP782" s="1"/>
  <c r="AO782" s="1"/>
  <c r="AS782" l="1"/>
  <c r="BA782"/>
  <c r="BQ782"/>
  <c r="CK782"/>
  <c r="BB782"/>
  <c r="BT782"/>
  <c r="BZ782"/>
  <c r="AX782"/>
  <c r="BM782"/>
  <c r="BU782"/>
  <c r="CC782"/>
  <c r="CP782"/>
  <c r="AI782"/>
  <c r="CG782" s="1"/>
  <c r="CH782" s="1"/>
  <c r="AD782"/>
  <c r="AE782" s="1"/>
  <c r="Z782"/>
  <c r="AA782" s="1"/>
  <c r="V782"/>
  <c r="R782"/>
  <c r="S782" s="1"/>
  <c r="AJ782" l="1"/>
  <c r="T782"/>
  <c r="W782"/>
  <c r="AK782"/>
  <c r="CI782"/>
  <c r="FJ782"/>
  <c r="AB782"/>
  <c r="CD782"/>
  <c r="CL782"/>
  <c r="CQ782"/>
  <c r="CR782"/>
  <c r="X782"/>
  <c r="AF782"/>
  <c r="FL781"/>
  <c r="FK781"/>
  <c r="CE782" l="1"/>
  <c r="CF782"/>
  <c r="DP781"/>
  <c r="DM781"/>
  <c r="DL781"/>
  <c r="DJ781"/>
  <c r="DI781"/>
  <c r="DG781"/>
  <c r="DF781"/>
  <c r="DD781"/>
  <c r="DC781"/>
  <c r="DA781"/>
  <c r="CZ781"/>
  <c r="CX781"/>
  <c r="CW781"/>
  <c r="CU781"/>
  <c r="CT781"/>
  <c r="CA781"/>
  <c r="CB781" s="1"/>
  <c r="BX781"/>
  <c r="BZ781" s="1"/>
  <c r="BY781" s="1"/>
  <c r="BS781"/>
  <c r="BU781" s="1"/>
  <c r="BT781" s="1"/>
  <c r="BO781"/>
  <c r="BP781" s="1"/>
  <c r="BK781"/>
  <c r="BM781" s="1"/>
  <c r="BL781" s="1"/>
  <c r="BE781"/>
  <c r="BG781" s="1"/>
  <c r="BF781" s="1"/>
  <c r="AZ781"/>
  <c r="CJ781" s="1"/>
  <c r="CK781" s="1"/>
  <c r="AV781"/>
  <c r="AW781" s="1"/>
  <c r="AR781"/>
  <c r="AT781" s="1"/>
  <c r="AS781" s="1"/>
  <c r="AN781"/>
  <c r="AP781" s="1"/>
  <c r="AO781" s="1"/>
  <c r="AI781"/>
  <c r="AJ781" s="1"/>
  <c r="AD781"/>
  <c r="AE781" s="1"/>
  <c r="Z781"/>
  <c r="V781"/>
  <c r="W781" s="1"/>
  <c r="R781"/>
  <c r="S781" s="1"/>
  <c r="CC781" l="1"/>
  <c r="BA781"/>
  <c r="CD781"/>
  <c r="CF781" s="1"/>
  <c r="X781"/>
  <c r="AF781"/>
  <c r="BB781"/>
  <c r="AB781"/>
  <c r="AA781" s="1"/>
  <c r="CG781"/>
  <c r="FJ781"/>
  <c r="BQ781"/>
  <c r="AX781"/>
  <c r="AK781"/>
  <c r="T781"/>
  <c r="CP781"/>
  <c r="FL780"/>
  <c r="FK780"/>
  <c r="CE781" l="1"/>
  <c r="CL781"/>
  <c r="CR781"/>
  <c r="CQ781" s="1"/>
  <c r="CH781"/>
  <c r="CI781"/>
  <c r="DP780"/>
  <c r="DM780"/>
  <c r="DL780"/>
  <c r="DJ780"/>
  <c r="DI780"/>
  <c r="DG780"/>
  <c r="DF780"/>
  <c r="DD780"/>
  <c r="DC780"/>
  <c r="DA780"/>
  <c r="CZ780"/>
  <c r="CX780"/>
  <c r="CW780"/>
  <c r="CU780"/>
  <c r="CT780"/>
  <c r="CA780" l="1"/>
  <c r="BX780"/>
  <c r="BY780" s="1"/>
  <c r="BS780"/>
  <c r="BT780" s="1"/>
  <c r="BO780"/>
  <c r="BQ780" s="1"/>
  <c r="BP780" s="1"/>
  <c r="BK780"/>
  <c r="BE780"/>
  <c r="BF780" s="1"/>
  <c r="AZ780"/>
  <c r="BA780" s="1"/>
  <c r="AV780"/>
  <c r="AW780" s="1"/>
  <c r="AR780"/>
  <c r="AS780" s="1"/>
  <c r="AN780"/>
  <c r="AP780" s="1"/>
  <c r="AO780" s="1"/>
  <c r="AI780"/>
  <c r="CG780" s="1"/>
  <c r="CH780" s="1"/>
  <c r="AD780"/>
  <c r="AE780" s="1"/>
  <c r="Z780"/>
  <c r="AA780" s="1"/>
  <c r="V780"/>
  <c r="W780" s="1"/>
  <c r="R780"/>
  <c r="S780" s="1"/>
  <c r="AJ780" l="1"/>
  <c r="T780"/>
  <c r="AB780"/>
  <c r="AK780"/>
  <c r="BG780"/>
  <c r="BZ780"/>
  <c r="FJ780"/>
  <c r="AX780"/>
  <c r="CP780"/>
  <c r="CD780"/>
  <c r="CF780" s="1"/>
  <c r="CE780" s="1"/>
  <c r="CJ780"/>
  <c r="BU780"/>
  <c r="CC780"/>
  <c r="X780"/>
  <c r="AF780"/>
  <c r="AT780"/>
  <c r="BB780"/>
  <c r="BM780"/>
  <c r="BL780" s="1"/>
  <c r="CB780"/>
  <c r="FL779"/>
  <c r="FK779"/>
  <c r="CI780" l="1"/>
  <c r="CL780"/>
  <c r="CK780" s="1"/>
  <c r="CQ780"/>
  <c r="CR780"/>
  <c r="DP779"/>
  <c r="DM779"/>
  <c r="DL779"/>
  <c r="DJ779"/>
  <c r="DI779"/>
  <c r="DG779"/>
  <c r="DF779"/>
  <c r="DD779"/>
  <c r="DC779"/>
  <c r="DA779"/>
  <c r="CZ779"/>
  <c r="CX779"/>
  <c r="CW779"/>
  <c r="CU779"/>
  <c r="CT779"/>
  <c r="CA779"/>
  <c r="CC779" s="1"/>
  <c r="BX779"/>
  <c r="BY779" s="1"/>
  <c r="BS779"/>
  <c r="BU779" s="1"/>
  <c r="BT779" s="1"/>
  <c r="BO779"/>
  <c r="BK779"/>
  <c r="BL779" s="1"/>
  <c r="BE779"/>
  <c r="BG779" s="1"/>
  <c r="BF779" s="1"/>
  <c r="AZ779"/>
  <c r="CJ779" s="1"/>
  <c r="CK779" s="1"/>
  <c r="AV779"/>
  <c r="AX779" s="1"/>
  <c r="AW779" s="1"/>
  <c r="AR779"/>
  <c r="AN779"/>
  <c r="AO779" s="1"/>
  <c r="AI779"/>
  <c r="AK779" s="1"/>
  <c r="AD779"/>
  <c r="Z779"/>
  <c r="AA779" s="1"/>
  <c r="V779"/>
  <c r="X779" s="1"/>
  <c r="W779" s="1"/>
  <c r="R779"/>
  <c r="T779" s="1"/>
  <c r="S779" s="1"/>
  <c r="AJ779" l="1"/>
  <c r="CB779"/>
  <c r="AP779"/>
  <c r="BB779"/>
  <c r="BM779"/>
  <c r="AB779"/>
  <c r="BA779"/>
  <c r="CP779"/>
  <c r="CR779" s="1"/>
  <c r="CQ779" s="1"/>
  <c r="CG779"/>
  <c r="CI779" s="1"/>
  <c r="CH779" s="1"/>
  <c r="CL779"/>
  <c r="BZ779"/>
  <c r="FJ779"/>
  <c r="AF779"/>
  <c r="BQ779"/>
  <c r="AT779"/>
  <c r="AE779"/>
  <c r="AS779"/>
  <c r="BP779"/>
  <c r="CD779"/>
  <c r="CF779" s="1"/>
  <c r="CE779" s="1"/>
  <c r="FL778"/>
  <c r="FK778"/>
  <c r="DP778" l="1"/>
  <c r="DM778"/>
  <c r="DL778"/>
  <c r="DJ778"/>
  <c r="DI778"/>
  <c r="DG778"/>
  <c r="DF778"/>
  <c r="DD778"/>
  <c r="DC778"/>
  <c r="DA778"/>
  <c r="CZ778"/>
  <c r="CX778"/>
  <c r="CW778"/>
  <c r="CU778"/>
  <c r="CT778"/>
  <c r="CA778"/>
  <c r="CC778" s="1"/>
  <c r="BX778"/>
  <c r="BY778" s="1"/>
  <c r="BS778"/>
  <c r="BU778" s="1"/>
  <c r="BT778" s="1"/>
  <c r="BO778"/>
  <c r="BK778"/>
  <c r="BL778" s="1"/>
  <c r="BE778"/>
  <c r="BF778" s="1"/>
  <c r="AZ778"/>
  <c r="CJ778" s="1"/>
  <c r="AV778"/>
  <c r="AR778"/>
  <c r="AS778" s="1"/>
  <c r="AN778"/>
  <c r="AO778" s="1"/>
  <c r="AI778"/>
  <c r="AJ778" s="1"/>
  <c r="AD778"/>
  <c r="AE778" s="1"/>
  <c r="Z778"/>
  <c r="AA778" s="1"/>
  <c r="V778"/>
  <c r="X778" s="1"/>
  <c r="W778" s="1"/>
  <c r="R778"/>
  <c r="T778" s="1"/>
  <c r="S778" s="1"/>
  <c r="AT778" l="1"/>
  <c r="CB778"/>
  <c r="AF778"/>
  <c r="BB778"/>
  <c r="BM778"/>
  <c r="BA778"/>
  <c r="CP778"/>
  <c r="CR778" s="1"/>
  <c r="CQ778" s="1"/>
  <c r="CK778"/>
  <c r="AX778"/>
  <c r="AW778" s="1"/>
  <c r="CG778"/>
  <c r="CH778" s="1"/>
  <c r="CL778"/>
  <c r="BZ778"/>
  <c r="FJ778"/>
  <c r="AK778"/>
  <c r="BG778"/>
  <c r="BQ778"/>
  <c r="AB778"/>
  <c r="AP778"/>
  <c r="BP778"/>
  <c r="CD778"/>
  <c r="CF778" s="1"/>
  <c r="CE778" s="1"/>
  <c r="FL777"/>
  <c r="FK777"/>
  <c r="CI778" l="1"/>
  <c r="DP777"/>
  <c r="DM777"/>
  <c r="DL777"/>
  <c r="DJ777"/>
  <c r="DI777"/>
  <c r="DG777"/>
  <c r="DF777"/>
  <c r="DD777"/>
  <c r="DC777"/>
  <c r="DA777"/>
  <c r="CZ777"/>
  <c r="CX777"/>
  <c r="CW777"/>
  <c r="CU777"/>
  <c r="CT777"/>
  <c r="CA777"/>
  <c r="CB777" s="1"/>
  <c r="BX777"/>
  <c r="BY777" s="1"/>
  <c r="BS777"/>
  <c r="BU777" s="1"/>
  <c r="BT777" s="1"/>
  <c r="BO777"/>
  <c r="BP777" s="1"/>
  <c r="BK777"/>
  <c r="BM777" s="1"/>
  <c r="BL777" s="1"/>
  <c r="BE777"/>
  <c r="BG777" s="1"/>
  <c r="BF777" s="1"/>
  <c r="AZ777"/>
  <c r="BA777" s="1"/>
  <c r="AV777"/>
  <c r="AX777" s="1"/>
  <c r="AW777" s="1"/>
  <c r="AR777"/>
  <c r="AT777" s="1"/>
  <c r="AS777" s="1"/>
  <c r="AN777"/>
  <c r="AP777" s="1"/>
  <c r="AO777" s="1"/>
  <c r="AI777"/>
  <c r="AK777" s="1"/>
  <c r="AD777"/>
  <c r="Z777"/>
  <c r="AA777" s="1"/>
  <c r="V777"/>
  <c r="X777" s="1"/>
  <c r="W777" s="1"/>
  <c r="R777"/>
  <c r="T777" s="1"/>
  <c r="S777" s="1"/>
  <c r="AB777" l="1"/>
  <c r="CC777"/>
  <c r="AJ777"/>
  <c r="CD777"/>
  <c r="CF777" s="1"/>
  <c r="CE777" s="1"/>
  <c r="CJ777"/>
  <c r="AF777"/>
  <c r="BB777"/>
  <c r="CG777"/>
  <c r="CH777" s="1"/>
  <c r="CP777"/>
  <c r="BZ777"/>
  <c r="FJ777"/>
  <c r="AE777"/>
  <c r="BQ777"/>
  <c r="FL776"/>
  <c r="FK776"/>
  <c r="CI777" l="1"/>
  <c r="CK777"/>
  <c r="CL777"/>
  <c r="CR777"/>
  <c r="CQ777" s="1"/>
  <c r="DP776"/>
  <c r="DM776"/>
  <c r="DL776"/>
  <c r="DJ776"/>
  <c r="DI776"/>
  <c r="DG776"/>
  <c r="DF776"/>
  <c r="DD776"/>
  <c r="DC776"/>
  <c r="DA776"/>
  <c r="CZ776"/>
  <c r="CX776"/>
  <c r="CW776"/>
  <c r="CU776"/>
  <c r="CT776"/>
  <c r="CA776"/>
  <c r="CC776" s="1"/>
  <c r="BX776"/>
  <c r="BY776" s="1"/>
  <c r="BS776"/>
  <c r="BU776" s="1"/>
  <c r="BT776" s="1"/>
  <c r="BO776"/>
  <c r="BK776"/>
  <c r="BL776" s="1"/>
  <c r="BE776"/>
  <c r="BF776" s="1"/>
  <c r="AZ776"/>
  <c r="CJ776" s="1"/>
  <c r="AV776"/>
  <c r="AX776" s="1"/>
  <c r="AW776" s="1"/>
  <c r="AR776"/>
  <c r="AT776" s="1"/>
  <c r="AS776" s="1"/>
  <c r="AN776"/>
  <c r="AP776" s="1"/>
  <c r="AO776" s="1"/>
  <c r="AI776"/>
  <c r="AJ776" s="1"/>
  <c r="AD776"/>
  <c r="AF776" s="1"/>
  <c r="Z776"/>
  <c r="AA776" s="1"/>
  <c r="V776"/>
  <c r="X776" s="1"/>
  <c r="W776" s="1"/>
  <c r="R776"/>
  <c r="S776" s="1"/>
  <c r="BB776" l="1"/>
  <c r="BM776"/>
  <c r="BA776"/>
  <c r="AE776"/>
  <c r="CB776"/>
  <c r="CK776"/>
  <c r="CG776"/>
  <c r="CH776" s="1"/>
  <c r="CP776"/>
  <c r="CR776" s="1"/>
  <c r="BZ776"/>
  <c r="FJ776"/>
  <c r="BG776"/>
  <c r="AK776"/>
  <c r="T776"/>
  <c r="AB776"/>
  <c r="BQ776"/>
  <c r="BP776" s="1"/>
  <c r="CD776"/>
  <c r="CF776" s="1"/>
  <c r="CE776" s="1"/>
  <c r="FL775"/>
  <c r="FK775"/>
  <c r="CI776" l="1"/>
  <c r="CL776"/>
  <c r="CQ776"/>
  <c r="DP775"/>
  <c r="DM775"/>
  <c r="DL775"/>
  <c r="DJ775"/>
  <c r="DI775"/>
  <c r="DG775"/>
  <c r="DF775"/>
  <c r="DD775"/>
  <c r="DC775"/>
  <c r="DA775"/>
  <c r="CZ775"/>
  <c r="CX775"/>
  <c r="CW775"/>
  <c r="CU775"/>
  <c r="CT775"/>
  <c r="CA775"/>
  <c r="BX775"/>
  <c r="BZ775" s="1"/>
  <c r="BY775" s="1"/>
  <c r="BS775"/>
  <c r="BO775"/>
  <c r="BP775" s="1"/>
  <c r="BK775"/>
  <c r="BM775" s="1"/>
  <c r="BL775" s="1"/>
  <c r="BE775"/>
  <c r="BG775" s="1"/>
  <c r="BF775" s="1"/>
  <c r="AZ775"/>
  <c r="AV775"/>
  <c r="AX775" s="1"/>
  <c r="AW775" s="1"/>
  <c r="AR775"/>
  <c r="AN775"/>
  <c r="AO775" s="1"/>
  <c r="AI775"/>
  <c r="CG775" s="1"/>
  <c r="CH775" s="1"/>
  <c r="AD775"/>
  <c r="Z775"/>
  <c r="AA775" s="1"/>
  <c r="V775"/>
  <c r="W775" s="1"/>
  <c r="R775"/>
  <c r="T775" s="1"/>
  <c r="S775" s="1"/>
  <c r="BQ775" l="1"/>
  <c r="AB775"/>
  <c r="AK775"/>
  <c r="AJ775"/>
  <c r="AP775"/>
  <c r="FJ775"/>
  <c r="AE775"/>
  <c r="AT775"/>
  <c r="AS775" s="1"/>
  <c r="BA775"/>
  <c r="CD775"/>
  <c r="CF775" s="1"/>
  <c r="CE775" s="1"/>
  <c r="CJ775"/>
  <c r="CC775"/>
  <c r="X775"/>
  <c r="AF775"/>
  <c r="BB775"/>
  <c r="BU775"/>
  <c r="BT775" s="1"/>
  <c r="CB775"/>
  <c r="CP775"/>
  <c r="FL774"/>
  <c r="FK774"/>
  <c r="CI775" l="1"/>
  <c r="CK775"/>
  <c r="CL775"/>
  <c r="CR775"/>
  <c r="CQ775" s="1"/>
  <c r="DP774"/>
  <c r="DM774"/>
  <c r="DL774"/>
  <c r="DJ774"/>
  <c r="DI774"/>
  <c r="DG774"/>
  <c r="DF774"/>
  <c r="DD774"/>
  <c r="DC774"/>
  <c r="DA774"/>
  <c r="CZ774"/>
  <c r="CX774"/>
  <c r="CW774"/>
  <c r="CU774"/>
  <c r="CT774"/>
  <c r="CA774"/>
  <c r="BX774"/>
  <c r="BY774" s="1"/>
  <c r="BS774"/>
  <c r="BO774"/>
  <c r="BP774" s="1"/>
  <c r="BK774"/>
  <c r="BE774"/>
  <c r="BF774" s="1"/>
  <c r="AZ774"/>
  <c r="CP774" s="1"/>
  <c r="AV774"/>
  <c r="AX774" s="1"/>
  <c r="AW774" s="1"/>
  <c r="AT774"/>
  <c r="AS774"/>
  <c r="AN774"/>
  <c r="AP774" s="1"/>
  <c r="AO774" s="1"/>
  <c r="AI774"/>
  <c r="CG774" s="1"/>
  <c r="AD774"/>
  <c r="AF774" s="1"/>
  <c r="Z774"/>
  <c r="AB774" s="1"/>
  <c r="AA774" s="1"/>
  <c r="V774"/>
  <c r="W774" s="1"/>
  <c r="R774"/>
  <c r="T774" s="1"/>
  <c r="S774" s="1"/>
  <c r="BQ774" l="1"/>
  <c r="AK774"/>
  <c r="AJ774"/>
  <c r="BG774"/>
  <c r="CR774"/>
  <c r="CQ774" s="1"/>
  <c r="CH774"/>
  <c r="BZ774"/>
  <c r="FJ774"/>
  <c r="AE774"/>
  <c r="BA774"/>
  <c r="CD774"/>
  <c r="CE774" s="1"/>
  <c r="CJ774"/>
  <c r="CL774" s="1"/>
  <c r="BM774"/>
  <c r="CC774"/>
  <c r="X774"/>
  <c r="BB774"/>
  <c r="BL774"/>
  <c r="BU774"/>
  <c r="BT774" s="1"/>
  <c r="CB774"/>
  <c r="FL773"/>
  <c r="FK773"/>
  <c r="CI774" l="1"/>
  <c r="CK774"/>
  <c r="CF774"/>
  <c r="DP773"/>
  <c r="DM773"/>
  <c r="DL773"/>
  <c r="DJ773"/>
  <c r="DI773"/>
  <c r="DG773"/>
  <c r="DF773"/>
  <c r="DD773"/>
  <c r="DC773"/>
  <c r="DA773"/>
  <c r="CZ773"/>
  <c r="CX773"/>
  <c r="CW773"/>
  <c r="CU773"/>
  <c r="CT773"/>
  <c r="CA773"/>
  <c r="CB773" s="1"/>
  <c r="BX773"/>
  <c r="BS773"/>
  <c r="BT773" s="1"/>
  <c r="BO773"/>
  <c r="BQ773" s="1"/>
  <c r="BP773" s="1"/>
  <c r="BK773"/>
  <c r="BM773" s="1"/>
  <c r="BL773" s="1"/>
  <c r="BE773"/>
  <c r="BF773" s="1"/>
  <c r="AZ773"/>
  <c r="CJ773" s="1"/>
  <c r="AV773"/>
  <c r="AX773" s="1"/>
  <c r="AW773" s="1"/>
  <c r="AT773"/>
  <c r="AS773"/>
  <c r="AN773"/>
  <c r="AO773" s="1"/>
  <c r="AI773"/>
  <c r="AJ773" s="1"/>
  <c r="AD773"/>
  <c r="AF773" s="1"/>
  <c r="Z773"/>
  <c r="V773"/>
  <c r="W773" s="1"/>
  <c r="R773"/>
  <c r="S773" s="1"/>
  <c r="BB773" l="1"/>
  <c r="AE773"/>
  <c r="BA773"/>
  <c r="BU773"/>
  <c r="CC773"/>
  <c r="X773"/>
  <c r="CK773"/>
  <c r="AA773"/>
  <c r="CG773"/>
  <c r="CH773" s="1"/>
  <c r="CP773"/>
  <c r="AK773"/>
  <c r="BG773"/>
  <c r="FJ773"/>
  <c r="T773"/>
  <c r="AB773"/>
  <c r="AP773"/>
  <c r="BZ773"/>
  <c r="BY773" s="1"/>
  <c r="CD773"/>
  <c r="FL772"/>
  <c r="FK772"/>
  <c r="CI773" l="1"/>
  <c r="CL773"/>
  <c r="CR773"/>
  <c r="CQ773" s="1"/>
  <c r="CE773"/>
  <c r="CF773"/>
  <c r="DP772"/>
  <c r="DM772"/>
  <c r="DL772"/>
  <c r="DJ772"/>
  <c r="DI772"/>
  <c r="DG772"/>
  <c r="DF772"/>
  <c r="DD772"/>
  <c r="DC772"/>
  <c r="DA772"/>
  <c r="CZ772"/>
  <c r="CX772"/>
  <c r="CW772"/>
  <c r="CU772"/>
  <c r="CT772"/>
  <c r="CA772"/>
  <c r="CB772" s="1"/>
  <c r="BX772"/>
  <c r="BY772" s="1"/>
  <c r="BS772"/>
  <c r="BU772" s="1"/>
  <c r="BT772" s="1"/>
  <c r="BO772"/>
  <c r="BK772"/>
  <c r="BL772" s="1"/>
  <c r="BE772"/>
  <c r="BG772" s="1"/>
  <c r="BF772" s="1"/>
  <c r="AZ772"/>
  <c r="CP772" s="1"/>
  <c r="AV772"/>
  <c r="AW772" s="1"/>
  <c r="AR772"/>
  <c r="AT772" s="1"/>
  <c r="AS772" s="1"/>
  <c r="AN772"/>
  <c r="AP772" s="1"/>
  <c r="AO772" s="1"/>
  <c r="CC772" l="1"/>
  <c r="BB772"/>
  <c r="BM772"/>
  <c r="BA772"/>
  <c r="CQ772"/>
  <c r="BZ772"/>
  <c r="BQ772"/>
  <c r="AX772"/>
  <c r="BP772"/>
  <c r="CJ772"/>
  <c r="CR772"/>
  <c r="AI772"/>
  <c r="CG772" s="1"/>
  <c r="CH772" s="1"/>
  <c r="AD772"/>
  <c r="AE772" s="1"/>
  <c r="Z772"/>
  <c r="V772"/>
  <c r="W772" s="1"/>
  <c r="R772"/>
  <c r="S772" s="1"/>
  <c r="X772" l="1"/>
  <c r="AA772"/>
  <c r="AF772"/>
  <c r="CI772"/>
  <c r="CK772"/>
  <c r="FJ772"/>
  <c r="CL772"/>
  <c r="AK772"/>
  <c r="AB772"/>
  <c r="CD772"/>
  <c r="CF772" s="1"/>
  <c r="CE772" s="1"/>
  <c r="T772"/>
  <c r="AJ772"/>
  <c r="FL771"/>
  <c r="FK771"/>
  <c r="DP771" l="1"/>
  <c r="DM771"/>
  <c r="DL771"/>
  <c r="DJ771"/>
  <c r="DI771"/>
  <c r="DG771"/>
  <c r="DF771"/>
  <c r="DD771"/>
  <c r="DC771"/>
  <c r="DA771"/>
  <c r="CZ771"/>
  <c r="CX771"/>
  <c r="CW771"/>
  <c r="CU771"/>
  <c r="CT771"/>
  <c r="CA771"/>
  <c r="BX771"/>
  <c r="BY771" s="1"/>
  <c r="BS771"/>
  <c r="BO771"/>
  <c r="BP771" s="1"/>
  <c r="BK771"/>
  <c r="BM771" s="1"/>
  <c r="BL771" s="1"/>
  <c r="BE771"/>
  <c r="BG771" s="1"/>
  <c r="BF771" s="1"/>
  <c r="AZ771"/>
  <c r="CJ771" s="1"/>
  <c r="AV771"/>
  <c r="AW771" s="1"/>
  <c r="AR771"/>
  <c r="AS771" s="1"/>
  <c r="AN771"/>
  <c r="AP771" s="1"/>
  <c r="AO771" s="1"/>
  <c r="AI771"/>
  <c r="CG771" s="1"/>
  <c r="CH771" s="1"/>
  <c r="AD771"/>
  <c r="Z771"/>
  <c r="AA771" s="1"/>
  <c r="V771"/>
  <c r="X771" s="1"/>
  <c r="W771" s="1"/>
  <c r="R771"/>
  <c r="T771" s="1"/>
  <c r="S771" s="1"/>
  <c r="AB771" l="1"/>
  <c r="AK771"/>
  <c r="BQ771"/>
  <c r="AJ771"/>
  <c r="CI771"/>
  <c r="CK771"/>
  <c r="BZ771"/>
  <c r="FJ771"/>
  <c r="AE771"/>
  <c r="BA771"/>
  <c r="AX771"/>
  <c r="CD771"/>
  <c r="BU771"/>
  <c r="CC771"/>
  <c r="CP771"/>
  <c r="AF771"/>
  <c r="AT771"/>
  <c r="BB771"/>
  <c r="BT771"/>
  <c r="CB771"/>
  <c r="FL770"/>
  <c r="FK770"/>
  <c r="CL771" l="1"/>
  <c r="CR771"/>
  <c r="CQ771" s="1"/>
  <c r="CF771"/>
  <c r="CE771"/>
  <c r="DP770"/>
  <c r="DM770"/>
  <c r="DL770"/>
  <c r="DJ770"/>
  <c r="DI770"/>
  <c r="DG770"/>
  <c r="DF770"/>
  <c r="DD770"/>
  <c r="DC770"/>
  <c r="DA770"/>
  <c r="CZ770"/>
  <c r="CX770"/>
  <c r="CW770"/>
  <c r="CU770"/>
  <c r="CT770"/>
  <c r="CA770"/>
  <c r="BX770"/>
  <c r="BY770" s="1"/>
  <c r="BS770"/>
  <c r="BO770"/>
  <c r="BP770" s="1"/>
  <c r="BK770"/>
  <c r="BE770"/>
  <c r="BF770" s="1"/>
  <c r="AZ770"/>
  <c r="CJ770" s="1"/>
  <c r="CK770" s="1"/>
  <c r="AV770"/>
  <c r="AW770" s="1"/>
  <c r="AR770"/>
  <c r="AT770" s="1"/>
  <c r="AS770" s="1"/>
  <c r="AN770"/>
  <c r="AP770" s="1"/>
  <c r="AO770" s="1"/>
  <c r="AI770"/>
  <c r="CG770" s="1"/>
  <c r="CI770" s="1"/>
  <c r="CH770" s="1"/>
  <c r="AD770"/>
  <c r="Z770"/>
  <c r="AA770" s="1"/>
  <c r="V770"/>
  <c r="X770" s="1"/>
  <c r="W770" s="1"/>
  <c r="R770"/>
  <c r="S770" s="1"/>
  <c r="CD770" l="1"/>
  <c r="CF770" s="1"/>
  <c r="CE770" s="1"/>
  <c r="BG770"/>
  <c r="AJ770"/>
  <c r="BA770"/>
  <c r="BB770"/>
  <c r="BQ770"/>
  <c r="AF770"/>
  <c r="AE770"/>
  <c r="AK770"/>
  <c r="BZ770"/>
  <c r="FJ770"/>
  <c r="BM770"/>
  <c r="BL770" s="1"/>
  <c r="BT770"/>
  <c r="T770"/>
  <c r="AX770"/>
  <c r="CC770"/>
  <c r="AB770"/>
  <c r="BU770"/>
  <c r="CB770"/>
  <c r="CP770"/>
  <c r="FL769"/>
  <c r="FK769"/>
  <c r="CL770" l="1"/>
  <c r="CQ770"/>
  <c r="CR770"/>
  <c r="DP769"/>
  <c r="DM769"/>
  <c r="DL769"/>
  <c r="DJ769"/>
  <c r="DI769"/>
  <c r="DG769"/>
  <c r="DF769"/>
  <c r="DD769"/>
  <c r="DC769"/>
  <c r="DA769"/>
  <c r="CZ769"/>
  <c r="CX769"/>
  <c r="CW769"/>
  <c r="CU769"/>
  <c r="CT769"/>
  <c r="CA769"/>
  <c r="CB769" s="1"/>
  <c r="BX769"/>
  <c r="BS769"/>
  <c r="BT769" s="1"/>
  <c r="BO769"/>
  <c r="BK769"/>
  <c r="BL769" s="1"/>
  <c r="BE769"/>
  <c r="BF769" s="1"/>
  <c r="AZ769"/>
  <c r="CP769" s="1"/>
  <c r="AV769"/>
  <c r="AW769" s="1"/>
  <c r="AR769"/>
  <c r="AT769" s="1"/>
  <c r="AS769" s="1"/>
  <c r="AN769"/>
  <c r="AO769" s="1"/>
  <c r="AI769"/>
  <c r="AJ769" s="1"/>
  <c r="AD769"/>
  <c r="Z769"/>
  <c r="AB769" s="1"/>
  <c r="AA769" s="1"/>
  <c r="V769"/>
  <c r="W769" s="1"/>
  <c r="R769"/>
  <c r="S769" s="1"/>
  <c r="CD769" l="1"/>
  <c r="CF769" s="1"/>
  <c r="CE769" s="1"/>
  <c r="BM769"/>
  <c r="BB769"/>
  <c r="BA769"/>
  <c r="BU769"/>
  <c r="X769"/>
  <c r="AF769"/>
  <c r="CC769"/>
  <c r="AE769"/>
  <c r="CR769"/>
  <c r="CQ769" s="1"/>
  <c r="CG769"/>
  <c r="CH769" s="1"/>
  <c r="BZ769"/>
  <c r="FJ769"/>
  <c r="BG769"/>
  <c r="BQ769"/>
  <c r="AK769"/>
  <c r="T769"/>
  <c r="AP769"/>
  <c r="AX769"/>
  <c r="BP769"/>
  <c r="BY769"/>
  <c r="CJ769"/>
  <c r="CL769" s="1"/>
  <c r="FL768"/>
  <c r="FK768"/>
  <c r="CI769" l="1"/>
  <c r="CK769"/>
  <c r="DP768"/>
  <c r="DM768"/>
  <c r="DL768"/>
  <c r="DJ768"/>
  <c r="DI768"/>
  <c r="DG768"/>
  <c r="DF768"/>
  <c r="DD768"/>
  <c r="DC768"/>
  <c r="DA768"/>
  <c r="CZ768"/>
  <c r="CX768"/>
  <c r="CW768"/>
  <c r="CU768"/>
  <c r="CT768"/>
  <c r="CA768"/>
  <c r="BX768"/>
  <c r="BZ768" s="1"/>
  <c r="BY768" s="1"/>
  <c r="BS768"/>
  <c r="BO768"/>
  <c r="BP768" s="1"/>
  <c r="BK768"/>
  <c r="BE768"/>
  <c r="BF768" s="1"/>
  <c r="AZ768"/>
  <c r="AV768"/>
  <c r="AW768" s="1"/>
  <c r="AR768"/>
  <c r="AN768"/>
  <c r="AO768" s="1"/>
  <c r="AI768"/>
  <c r="CG768" s="1"/>
  <c r="AD768"/>
  <c r="AF768" s="1"/>
  <c r="Z768"/>
  <c r="AB768" s="1"/>
  <c r="AA768" s="1"/>
  <c r="V768"/>
  <c r="X768" s="1"/>
  <c r="W768" s="1"/>
  <c r="R768"/>
  <c r="T768" s="1"/>
  <c r="S768" s="1"/>
  <c r="AP768" l="1"/>
  <c r="BG768"/>
  <c r="AE768"/>
  <c r="AJ768"/>
  <c r="AX768"/>
  <c r="AK768"/>
  <c r="AS768"/>
  <c r="BA768"/>
  <c r="BQ768"/>
  <c r="CH768"/>
  <c r="FJ768"/>
  <c r="CD768"/>
  <c r="CE768" s="1"/>
  <c r="CJ768"/>
  <c r="BM768"/>
  <c r="CC768"/>
  <c r="AT768"/>
  <c r="BB768"/>
  <c r="BL768"/>
  <c r="BU768"/>
  <c r="BT768" s="1"/>
  <c r="CB768"/>
  <c r="CP768"/>
  <c r="CQ768" s="1"/>
  <c r="FL767"/>
  <c r="FK767"/>
  <c r="CF768" l="1"/>
  <c r="CI768"/>
  <c r="CL768"/>
  <c r="CK768" s="1"/>
  <c r="CR768"/>
  <c r="DP767"/>
  <c r="DM767"/>
  <c r="DL767"/>
  <c r="DJ767"/>
  <c r="DI767"/>
  <c r="DG767"/>
  <c r="DF767"/>
  <c r="DD767"/>
  <c r="DC767"/>
  <c r="DA767"/>
  <c r="CZ767"/>
  <c r="CX767"/>
  <c r="CW767"/>
  <c r="CU767"/>
  <c r="CT767"/>
  <c r="CA767"/>
  <c r="CB767" s="1"/>
  <c r="BX767"/>
  <c r="BY767" s="1"/>
  <c r="BS767"/>
  <c r="BO767"/>
  <c r="BP767" s="1"/>
  <c r="BK767"/>
  <c r="BL767" s="1"/>
  <c r="BE767"/>
  <c r="BG767" s="1"/>
  <c r="BF767" s="1"/>
  <c r="BQ767" l="1"/>
  <c r="BU767"/>
  <c r="BT767" s="1"/>
  <c r="BZ767"/>
  <c r="BM767"/>
  <c r="CC767"/>
  <c r="AZ767"/>
  <c r="BA767" s="1"/>
  <c r="AV767"/>
  <c r="AW767" s="1"/>
  <c r="AR767"/>
  <c r="AT767" s="1"/>
  <c r="AS767" s="1"/>
  <c r="AN767"/>
  <c r="AP767" s="1"/>
  <c r="AO767" s="1"/>
  <c r="AI767"/>
  <c r="CG767" s="1"/>
  <c r="AD767"/>
  <c r="Z767"/>
  <c r="AB767" s="1"/>
  <c r="AA767" s="1"/>
  <c r="V767"/>
  <c r="W767" s="1"/>
  <c r="R767"/>
  <c r="S767" s="1"/>
  <c r="CD767" l="1"/>
  <c r="CE767" s="1"/>
  <c r="BB767"/>
  <c r="AE767"/>
  <c r="X767"/>
  <c r="AF767"/>
  <c r="CH767"/>
  <c r="FJ767"/>
  <c r="AK767"/>
  <c r="AX767"/>
  <c r="CJ767"/>
  <c r="CP767"/>
  <c r="T767"/>
  <c r="AJ767"/>
  <c r="FL766"/>
  <c r="FK766"/>
  <c r="CF767" l="1"/>
  <c r="CI767"/>
  <c r="CK767"/>
  <c r="CL767"/>
  <c r="CQ767"/>
  <c r="CR767"/>
  <c r="DP766"/>
  <c r="DM766"/>
  <c r="DL766"/>
  <c r="DJ766"/>
  <c r="DI766"/>
  <c r="DG766"/>
  <c r="DF766"/>
  <c r="DD766"/>
  <c r="DC766"/>
  <c r="DA766"/>
  <c r="CZ766"/>
  <c r="CX766"/>
  <c r="CW766"/>
  <c r="CU766"/>
  <c r="CT766"/>
  <c r="CA766"/>
  <c r="CB766" s="1"/>
  <c r="BX766"/>
  <c r="BY766" s="1"/>
  <c r="BS766"/>
  <c r="BU766" s="1"/>
  <c r="BT766" s="1"/>
  <c r="BO766"/>
  <c r="BP766" s="1"/>
  <c r="BK766"/>
  <c r="BM766" s="1"/>
  <c r="BL766" s="1"/>
  <c r="BE766"/>
  <c r="BF766" s="1"/>
  <c r="AZ766"/>
  <c r="BA766" s="1"/>
  <c r="AV766"/>
  <c r="AW766" s="1"/>
  <c r="AR766"/>
  <c r="AN766"/>
  <c r="AO766" s="1"/>
  <c r="AI766"/>
  <c r="AK766" s="1"/>
  <c r="AD766"/>
  <c r="Z766"/>
  <c r="AA766" s="1"/>
  <c r="V766"/>
  <c r="X766" s="1"/>
  <c r="W766" s="1"/>
  <c r="R766"/>
  <c r="T766" s="1"/>
  <c r="S766" s="1"/>
  <c r="AP766" l="1"/>
  <c r="CC766"/>
  <c r="AB766"/>
  <c r="AX766"/>
  <c r="AJ766"/>
  <c r="CD766"/>
  <c r="CG766"/>
  <c r="CH766" s="1"/>
  <c r="CP766"/>
  <c r="AF766"/>
  <c r="BB766"/>
  <c r="BZ766"/>
  <c r="FJ766"/>
  <c r="AE766"/>
  <c r="AT766"/>
  <c r="AS766" s="1"/>
  <c r="BG766"/>
  <c r="BQ766"/>
  <c r="CJ766"/>
  <c r="FL765"/>
  <c r="FK765"/>
  <c r="CL766" l="1"/>
  <c r="CR766"/>
  <c r="CQ766"/>
  <c r="CI766"/>
  <c r="CK766"/>
  <c r="CE766"/>
  <c r="CF766"/>
  <c r="DP765"/>
  <c r="DM765"/>
  <c r="DL765"/>
  <c r="DJ765"/>
  <c r="DI765"/>
  <c r="DG765"/>
  <c r="DF765"/>
  <c r="DD765"/>
  <c r="DC765"/>
  <c r="DA765"/>
  <c r="CZ765"/>
  <c r="CX765"/>
  <c r="CW765"/>
  <c r="CU765"/>
  <c r="CT765"/>
  <c r="CA765" l="1"/>
  <c r="CB765" s="1"/>
  <c r="BX765"/>
  <c r="BS765"/>
  <c r="BT765" s="1"/>
  <c r="BO765"/>
  <c r="BK765"/>
  <c r="BL765" s="1"/>
  <c r="BE765"/>
  <c r="BG765" s="1"/>
  <c r="BF765" s="1"/>
  <c r="AZ765"/>
  <c r="CP765" s="1"/>
  <c r="AV765"/>
  <c r="AX765" s="1"/>
  <c r="AW765" s="1"/>
  <c r="AR765"/>
  <c r="AS765" s="1"/>
  <c r="AN765"/>
  <c r="AP765" s="1"/>
  <c r="AO765" s="1"/>
  <c r="AI765"/>
  <c r="AK765" s="1"/>
  <c r="AD765"/>
  <c r="Z765"/>
  <c r="AA765" s="1"/>
  <c r="V765"/>
  <c r="W765" s="1"/>
  <c r="R765"/>
  <c r="T765" s="1"/>
  <c r="S765" s="1"/>
  <c r="BU765" l="1"/>
  <c r="BM765"/>
  <c r="CC765"/>
  <c r="AB765"/>
  <c r="CQ765"/>
  <c r="AJ765"/>
  <c r="BP765"/>
  <c r="BY765"/>
  <c r="CD765"/>
  <c r="CR765"/>
  <c r="CG765"/>
  <c r="CH765" s="1"/>
  <c r="AF765"/>
  <c r="AT765"/>
  <c r="BB765"/>
  <c r="BZ765"/>
  <c r="FJ765"/>
  <c r="X765"/>
  <c r="AE765"/>
  <c r="BA765"/>
  <c r="BQ765"/>
  <c r="CJ765"/>
  <c r="CL765" s="1"/>
  <c r="FL764"/>
  <c r="FK764"/>
  <c r="CI765" l="1"/>
  <c r="CK765"/>
  <c r="CE765"/>
  <c r="CF765"/>
  <c r="DP764"/>
  <c r="DM764"/>
  <c r="DL764"/>
  <c r="DJ764"/>
  <c r="DI764"/>
  <c r="DG764"/>
  <c r="DF764"/>
  <c r="DD764"/>
  <c r="DC764"/>
  <c r="DA764"/>
  <c r="CZ764"/>
  <c r="CX764"/>
  <c r="CW764"/>
  <c r="CU764"/>
  <c r="CT764"/>
  <c r="CA764"/>
  <c r="BX764"/>
  <c r="BY764" s="1"/>
  <c r="BS764"/>
  <c r="BO764"/>
  <c r="BP764" s="1"/>
  <c r="BK764"/>
  <c r="BE764"/>
  <c r="BF764" s="1"/>
  <c r="AZ764"/>
  <c r="BA764" s="1"/>
  <c r="AV764"/>
  <c r="AW764" s="1"/>
  <c r="AR764"/>
  <c r="AT764" s="1"/>
  <c r="AS764" s="1"/>
  <c r="AN764"/>
  <c r="AO764" s="1"/>
  <c r="BG764" l="1"/>
  <c r="AP764"/>
  <c r="AX764"/>
  <c r="BQ764"/>
  <c r="BZ764"/>
  <c r="CJ764"/>
  <c r="BM764"/>
  <c r="BU764"/>
  <c r="CC764"/>
  <c r="CP764"/>
  <c r="BB764"/>
  <c r="BL764"/>
  <c r="BT764"/>
  <c r="CB764"/>
  <c r="AI764"/>
  <c r="CG764" s="1"/>
  <c r="CH764" s="1"/>
  <c r="AD764"/>
  <c r="AE764" s="1"/>
  <c r="Z764"/>
  <c r="AA764" s="1"/>
  <c r="V764"/>
  <c r="W764" s="1"/>
  <c r="R764"/>
  <c r="T764" s="1"/>
  <c r="S764" s="1"/>
  <c r="AJ764" l="1"/>
  <c r="AK764"/>
  <c r="AB764"/>
  <c r="CD764"/>
  <c r="FJ764"/>
  <c r="CI764"/>
  <c r="CK764"/>
  <c r="CL764"/>
  <c r="CQ764"/>
  <c r="CR764"/>
  <c r="X764"/>
  <c r="AF764"/>
  <c r="FL763"/>
  <c r="FK763"/>
  <c r="CF764" l="1"/>
  <c r="CE764"/>
  <c r="DP763"/>
  <c r="DM763"/>
  <c r="DL763"/>
  <c r="DJ763"/>
  <c r="DI763"/>
  <c r="DG763"/>
  <c r="DF763"/>
  <c r="DD763"/>
  <c r="DC763"/>
  <c r="DA763"/>
  <c r="CZ763"/>
  <c r="CX763"/>
  <c r="CW763"/>
  <c r="CU763"/>
  <c r="CT763"/>
  <c r="CA763"/>
  <c r="BX763"/>
  <c r="BY763" s="1"/>
  <c r="BS763"/>
  <c r="BO763"/>
  <c r="BP763" s="1"/>
  <c r="BK763"/>
  <c r="BM763" s="1"/>
  <c r="BL763" s="1"/>
  <c r="BE763"/>
  <c r="BG763" s="1"/>
  <c r="BF763" s="1"/>
  <c r="AZ763"/>
  <c r="AV763"/>
  <c r="AX763" s="1"/>
  <c r="AW763" s="1"/>
  <c r="AR763"/>
  <c r="AS763" s="1"/>
  <c r="AN763"/>
  <c r="AP763" s="1"/>
  <c r="AO763" s="1"/>
  <c r="AI763"/>
  <c r="CG763" s="1"/>
  <c r="CH763" s="1"/>
  <c r="AD763"/>
  <c r="Z763"/>
  <c r="AA763" s="1"/>
  <c r="V763"/>
  <c r="R763"/>
  <c r="S763" s="1"/>
  <c r="T763" l="1"/>
  <c r="BQ763"/>
  <c r="AK763"/>
  <c r="AJ763"/>
  <c r="AB763"/>
  <c r="BZ763"/>
  <c r="FJ763"/>
  <c r="W763"/>
  <c r="AE763"/>
  <c r="BA763"/>
  <c r="CD763"/>
  <c r="CF763" s="1"/>
  <c r="CE763" s="1"/>
  <c r="CJ763"/>
  <c r="CC763"/>
  <c r="X763"/>
  <c r="AF763"/>
  <c r="AT763"/>
  <c r="BB763"/>
  <c r="BU763"/>
  <c r="BT763" s="1"/>
  <c r="CB763"/>
  <c r="CP763"/>
  <c r="FL762"/>
  <c r="FK762"/>
  <c r="CI763" l="1"/>
  <c r="CK763"/>
  <c r="CL763"/>
  <c r="CR763"/>
  <c r="CQ763" s="1"/>
  <c r="DP762"/>
  <c r="DM762"/>
  <c r="DL762"/>
  <c r="DJ762"/>
  <c r="DI762"/>
  <c r="DG762"/>
  <c r="DF762"/>
  <c r="DD762"/>
  <c r="DC762"/>
  <c r="DA762"/>
  <c r="CZ762"/>
  <c r="CX762"/>
  <c r="CW762"/>
  <c r="CU762"/>
  <c r="CT762"/>
  <c r="CA762"/>
  <c r="CB762" s="1"/>
  <c r="BX762"/>
  <c r="BZ762" s="1"/>
  <c r="BY762" s="1"/>
  <c r="BS762"/>
  <c r="BU762" s="1"/>
  <c r="BT762" s="1"/>
  <c r="BO762"/>
  <c r="BQ762" s="1"/>
  <c r="BP762" s="1"/>
  <c r="BK762"/>
  <c r="BM762" s="1"/>
  <c r="BL762" s="1"/>
  <c r="BE762"/>
  <c r="BG762" s="1"/>
  <c r="BF762" s="1"/>
  <c r="AZ762"/>
  <c r="AV762"/>
  <c r="AW762" s="1"/>
  <c r="AT762"/>
  <c r="AS762"/>
  <c r="AN762"/>
  <c r="AP762" s="1"/>
  <c r="AO762" s="1"/>
  <c r="AI762"/>
  <c r="CG762" s="1"/>
  <c r="CH762" s="1"/>
  <c r="AD762"/>
  <c r="Z762"/>
  <c r="AA762" s="1"/>
  <c r="V762"/>
  <c r="X762" s="1"/>
  <c r="W762" s="1"/>
  <c r="R762"/>
  <c r="T762" s="1"/>
  <c r="S762" s="1"/>
  <c r="AB762" l="1"/>
  <c r="AJ762"/>
  <c r="AX762"/>
  <c r="AK762"/>
  <c r="AF762"/>
  <c r="BB762"/>
  <c r="AE762"/>
  <c r="BA762"/>
  <c r="FJ762"/>
  <c r="CJ762"/>
  <c r="CD762"/>
  <c r="CC762"/>
  <c r="CP762"/>
  <c r="FL761"/>
  <c r="FK761"/>
  <c r="CL762" l="1"/>
  <c r="CR762"/>
  <c r="CQ762" s="1"/>
  <c r="CE762"/>
  <c r="CF762"/>
  <c r="CI762"/>
  <c r="CK762"/>
  <c r="DP761"/>
  <c r="DM761"/>
  <c r="DL761"/>
  <c r="DJ761"/>
  <c r="DI761"/>
  <c r="DG761"/>
  <c r="DF761"/>
  <c r="DD761"/>
  <c r="DC761"/>
  <c r="DA761"/>
  <c r="CZ761"/>
  <c r="CX761"/>
  <c r="CW761"/>
  <c r="CU761"/>
  <c r="CT761"/>
  <c r="CA761"/>
  <c r="BX761"/>
  <c r="BZ761" s="1"/>
  <c r="BY761" s="1"/>
  <c r="BS761"/>
  <c r="BO761"/>
  <c r="BP761" s="1"/>
  <c r="BK761"/>
  <c r="BL761" s="1"/>
  <c r="BE761"/>
  <c r="BG761" s="1"/>
  <c r="BF761" s="1"/>
  <c r="AZ761"/>
  <c r="CP761" s="1"/>
  <c r="AV761"/>
  <c r="AX761" s="1"/>
  <c r="AW761" s="1"/>
  <c r="AR761"/>
  <c r="AN761"/>
  <c r="AO761" s="1"/>
  <c r="AI761"/>
  <c r="CG761" s="1"/>
  <c r="AP761" l="1"/>
  <c r="AJ761"/>
  <c r="AK761"/>
  <c r="BQ761"/>
  <c r="CQ761"/>
  <c r="CH761"/>
  <c r="AT761"/>
  <c r="AS761" s="1"/>
  <c r="BA761"/>
  <c r="FJ761"/>
  <c r="CJ761"/>
  <c r="CL761" s="1"/>
  <c r="CR761"/>
  <c r="BM761"/>
  <c r="CC761"/>
  <c r="BB761"/>
  <c r="BU761"/>
  <c r="BT761" s="1"/>
  <c r="CB761"/>
  <c r="AD761"/>
  <c r="AE761" s="1"/>
  <c r="Z761"/>
  <c r="AA761" s="1"/>
  <c r="V761"/>
  <c r="W761" s="1"/>
  <c r="R761"/>
  <c r="S761" s="1"/>
  <c r="T761" l="1"/>
  <c r="AB761"/>
  <c r="CD761"/>
  <c r="CI761"/>
  <c r="CK761"/>
  <c r="X761"/>
  <c r="AF761"/>
  <c r="FL760"/>
  <c r="FK760"/>
  <c r="CE761" l="1"/>
  <c r="CF761"/>
  <c r="DP760"/>
  <c r="DM760"/>
  <c r="DL760"/>
  <c r="DJ760"/>
  <c r="DI760"/>
  <c r="DG760"/>
  <c r="DF760"/>
  <c r="DD760"/>
  <c r="DC760"/>
  <c r="DA760"/>
  <c r="CZ760"/>
  <c r="CX760"/>
  <c r="CW760"/>
  <c r="CU760"/>
  <c r="CT760"/>
  <c r="CA760"/>
  <c r="CB760" s="1"/>
  <c r="BX760"/>
  <c r="BZ760" s="1"/>
  <c r="BY760" s="1"/>
  <c r="BS760"/>
  <c r="BU760" s="1"/>
  <c r="BT760" s="1"/>
  <c r="BO760"/>
  <c r="BQ760" s="1"/>
  <c r="BP760" s="1"/>
  <c r="BK760"/>
  <c r="BM760" s="1"/>
  <c r="BL760" s="1"/>
  <c r="BE760"/>
  <c r="BG760" s="1"/>
  <c r="BF760" s="1"/>
  <c r="AZ760"/>
  <c r="BA760" s="1"/>
  <c r="AV760"/>
  <c r="AX760" s="1"/>
  <c r="AW760" s="1"/>
  <c r="AR760"/>
  <c r="AS760" s="1"/>
  <c r="AN760"/>
  <c r="AP760" s="1"/>
  <c r="AO760" s="1"/>
  <c r="AI760"/>
  <c r="AK760" s="1"/>
  <c r="AD760"/>
  <c r="AE760" s="1"/>
  <c r="Z760"/>
  <c r="AB760" s="1"/>
  <c r="AA760" s="1"/>
  <c r="V760"/>
  <c r="W760" s="1"/>
  <c r="R760"/>
  <c r="T760" s="1"/>
  <c r="S760" s="1"/>
  <c r="CC760" l="1"/>
  <c r="AJ760"/>
  <c r="CD760"/>
  <c r="CE760" s="1"/>
  <c r="CJ760"/>
  <c r="X760"/>
  <c r="AF760"/>
  <c r="AT760"/>
  <c r="BB760"/>
  <c r="CG760"/>
  <c r="CP760"/>
  <c r="FJ760"/>
  <c r="CF760" l="1"/>
  <c r="CH760"/>
  <c r="CI760"/>
  <c r="CK760"/>
  <c r="CL760"/>
  <c r="CR760"/>
  <c r="CQ760" s="1"/>
  <c r="DP759"/>
  <c r="DM759"/>
  <c r="DL759"/>
  <c r="DJ759"/>
  <c r="DI759"/>
  <c r="DG759"/>
  <c r="DF759"/>
  <c r="DD759"/>
  <c r="DC759"/>
  <c r="DA759"/>
  <c r="CZ759"/>
  <c r="CX759"/>
  <c r="CW759"/>
  <c r="CU759"/>
  <c r="CT759"/>
  <c r="CA759"/>
  <c r="BX759"/>
  <c r="BZ759" s="1"/>
  <c r="BY759" s="1"/>
  <c r="BS759"/>
  <c r="BO759"/>
  <c r="BP759" s="1"/>
  <c r="BK759"/>
  <c r="BE759"/>
  <c r="BF759" s="1"/>
  <c r="AZ759"/>
  <c r="BA759" s="1"/>
  <c r="AV759"/>
  <c r="AW759" s="1"/>
  <c r="AR759"/>
  <c r="AT759" s="1"/>
  <c r="AS759" s="1"/>
  <c r="AN759"/>
  <c r="AO759" s="1"/>
  <c r="AI759"/>
  <c r="CG759" s="1"/>
  <c r="AD759"/>
  <c r="AE759" s="1"/>
  <c r="Z759"/>
  <c r="AA759" s="1"/>
  <c r="V759"/>
  <c r="W759" s="1"/>
  <c r="R759"/>
  <c r="S759" s="1"/>
  <c r="BQ759" l="1"/>
  <c r="T759"/>
  <c r="AB759"/>
  <c r="AK759"/>
  <c r="AJ759"/>
  <c r="AP759"/>
  <c r="AX759"/>
  <c r="BG759"/>
  <c r="CH759"/>
  <c r="FJ759"/>
  <c r="CD759"/>
  <c r="CE759" s="1"/>
  <c r="CJ759"/>
  <c r="BM759"/>
  <c r="BU759"/>
  <c r="CC759"/>
  <c r="X759"/>
  <c r="AF759"/>
  <c r="BB759"/>
  <c r="BL759"/>
  <c r="BT759"/>
  <c r="CB759"/>
  <c r="CP759"/>
  <c r="FL758"/>
  <c r="FK758"/>
  <c r="CF759" l="1"/>
  <c r="CL759"/>
  <c r="CQ759"/>
  <c r="CI759"/>
  <c r="CK759"/>
  <c r="CR759"/>
  <c r="DP758"/>
  <c r="DM758"/>
  <c r="DL758"/>
  <c r="DJ758"/>
  <c r="DI758"/>
  <c r="DG758"/>
  <c r="DF758"/>
  <c r="DD758"/>
  <c r="DC758"/>
  <c r="DA758"/>
  <c r="CZ758"/>
  <c r="CX758"/>
  <c r="CW758"/>
  <c r="CU758"/>
  <c r="CT758"/>
  <c r="CA758"/>
  <c r="CB758" s="1"/>
  <c r="BX758"/>
  <c r="BS758"/>
  <c r="BT758" s="1"/>
  <c r="BO758"/>
  <c r="BP758" s="1"/>
  <c r="BK758"/>
  <c r="BM758" s="1"/>
  <c r="BL758" s="1"/>
  <c r="BE758"/>
  <c r="BG758" s="1"/>
  <c r="BF758" s="1"/>
  <c r="AZ758"/>
  <c r="AV758"/>
  <c r="AW758" s="1"/>
  <c r="AR758"/>
  <c r="AT758" s="1"/>
  <c r="AS758" s="1"/>
  <c r="AN758"/>
  <c r="AP758" s="1"/>
  <c r="AO758" s="1"/>
  <c r="AI758"/>
  <c r="AK758" s="1"/>
  <c r="AD758"/>
  <c r="AE758" s="1"/>
  <c r="Z758"/>
  <c r="AB758" s="1"/>
  <c r="AA758" s="1"/>
  <c r="V758"/>
  <c r="X758" s="1"/>
  <c r="W758" s="1"/>
  <c r="R758"/>
  <c r="T758" s="1"/>
  <c r="S758" s="1"/>
  <c r="CC758" l="1"/>
  <c r="BU758"/>
  <c r="AJ758"/>
  <c r="AX758"/>
  <c r="BY758"/>
  <c r="CD758"/>
  <c r="CE758" s="1"/>
  <c r="CJ758"/>
  <c r="CG758"/>
  <c r="CP758"/>
  <c r="BZ758"/>
  <c r="FJ758"/>
  <c r="AF758"/>
  <c r="BB758"/>
  <c r="BA758"/>
  <c r="BQ758"/>
  <c r="FL757"/>
  <c r="FK757"/>
  <c r="CI758" l="1"/>
  <c r="CK758"/>
  <c r="CF758"/>
  <c r="CH758"/>
  <c r="CL758"/>
  <c r="CR758"/>
  <c r="CQ758" s="1"/>
  <c r="DP757"/>
  <c r="DM757"/>
  <c r="DL757"/>
  <c r="DJ757"/>
  <c r="DI757"/>
  <c r="DG757"/>
  <c r="DF757"/>
  <c r="DD757"/>
  <c r="DC757"/>
  <c r="DA757"/>
  <c r="CZ757"/>
  <c r="CX757"/>
  <c r="CW757"/>
  <c r="CU757"/>
  <c r="CT757"/>
  <c r="CA757" l="1"/>
  <c r="CB757" s="1"/>
  <c r="BX757"/>
  <c r="BY757" s="1"/>
  <c r="BS757"/>
  <c r="BU757" s="1"/>
  <c r="BT757" s="1"/>
  <c r="BO757"/>
  <c r="BQ757" s="1"/>
  <c r="BP757" s="1"/>
  <c r="BK757"/>
  <c r="BM757" s="1"/>
  <c r="BL757" s="1"/>
  <c r="CC757" l="1"/>
  <c r="BZ757"/>
  <c r="BE757"/>
  <c r="BG757" s="1"/>
  <c r="BF757" s="1"/>
  <c r="AZ757"/>
  <c r="BB757" s="1"/>
  <c r="AV757"/>
  <c r="AX757" s="1"/>
  <c r="AW757" s="1"/>
  <c r="AR757"/>
  <c r="AT757" s="1"/>
  <c r="AS757" s="1"/>
  <c r="AN757"/>
  <c r="AP757" s="1"/>
  <c r="AO757" s="1"/>
  <c r="AI757"/>
  <c r="CG757" s="1"/>
  <c r="CH757" s="1"/>
  <c r="AD757"/>
  <c r="AF757" s="1"/>
  <c r="Z757"/>
  <c r="V757"/>
  <c r="W757" s="1"/>
  <c r="R757"/>
  <c r="S757" s="1"/>
  <c r="AE757" l="1"/>
  <c r="CD757"/>
  <c r="CF757" s="1"/>
  <c r="AK757"/>
  <c r="BA757"/>
  <c r="X757"/>
  <c r="CE757"/>
  <c r="CJ757"/>
  <c r="CP757"/>
  <c r="T757"/>
  <c r="AJ757"/>
  <c r="FJ757"/>
  <c r="AB757"/>
  <c r="AA757" s="1"/>
  <c r="FL756"/>
  <c r="FK756"/>
  <c r="CL757" l="1"/>
  <c r="CQ757"/>
  <c r="CR757"/>
  <c r="CI757"/>
  <c r="CK757"/>
  <c r="DP756"/>
  <c r="DM756"/>
  <c r="DL756"/>
  <c r="DJ756"/>
  <c r="DI756"/>
  <c r="DG756"/>
  <c r="DF756"/>
  <c r="DD756"/>
  <c r="DC756"/>
  <c r="DA756"/>
  <c r="CZ756"/>
  <c r="CX756"/>
  <c r="CW756"/>
  <c r="CU756"/>
  <c r="CT756"/>
  <c r="CA756"/>
  <c r="CB756" s="1"/>
  <c r="BX756"/>
  <c r="BS756"/>
  <c r="BT756" s="1"/>
  <c r="BO756"/>
  <c r="BP756" s="1"/>
  <c r="BK756"/>
  <c r="BM756" s="1"/>
  <c r="BL756" s="1"/>
  <c r="BE756"/>
  <c r="BF756" s="1"/>
  <c r="AZ756"/>
  <c r="BB756" s="1"/>
  <c r="AV756"/>
  <c r="AW756" s="1"/>
  <c r="AR756"/>
  <c r="AS756" s="1"/>
  <c r="AN756"/>
  <c r="AP756" s="1"/>
  <c r="AO756" s="1"/>
  <c r="AI756"/>
  <c r="AK756" s="1"/>
  <c r="AD756"/>
  <c r="AE756" s="1"/>
  <c r="Z756"/>
  <c r="AB756" s="1"/>
  <c r="AA756" s="1"/>
  <c r="V756"/>
  <c r="W756" s="1"/>
  <c r="R756"/>
  <c r="T756" s="1"/>
  <c r="S756" s="1"/>
  <c r="AF756" l="1"/>
  <c r="BU756"/>
  <c r="CC756"/>
  <c r="X756"/>
  <c r="AT756"/>
  <c r="AJ756"/>
  <c r="AX756"/>
  <c r="BY756"/>
  <c r="CD756"/>
  <c r="CG756"/>
  <c r="CH756" s="1"/>
  <c r="CP756"/>
  <c r="BZ756"/>
  <c r="FJ756"/>
  <c r="BA756"/>
  <c r="BG756"/>
  <c r="BQ756"/>
  <c r="CJ756"/>
  <c r="FL755"/>
  <c r="FK755"/>
  <c r="CE756" l="1"/>
  <c r="CF756"/>
  <c r="CI756"/>
  <c r="CK756"/>
  <c r="CL756"/>
  <c r="CR756"/>
  <c r="CQ756"/>
  <c r="DP755"/>
  <c r="DM755"/>
  <c r="DL755"/>
  <c r="DJ755"/>
  <c r="DI755"/>
  <c r="DG755"/>
  <c r="DF755"/>
  <c r="DD755"/>
  <c r="DC755"/>
  <c r="DA755"/>
  <c r="CZ755"/>
  <c r="CX755"/>
  <c r="CW755"/>
  <c r="CU755"/>
  <c r="CT755"/>
  <c r="CA755"/>
  <c r="CB755" s="1"/>
  <c r="BX755"/>
  <c r="BS755"/>
  <c r="BT755" s="1"/>
  <c r="BO755"/>
  <c r="BK755"/>
  <c r="BL755" s="1"/>
  <c r="BE755"/>
  <c r="BG755" s="1"/>
  <c r="BF755" s="1"/>
  <c r="AZ755"/>
  <c r="AV755"/>
  <c r="AW755" s="1"/>
  <c r="AR755"/>
  <c r="AN755"/>
  <c r="AO755" s="1"/>
  <c r="AI755"/>
  <c r="AK755" s="1"/>
  <c r="AD755"/>
  <c r="AE755" s="1"/>
  <c r="Z755"/>
  <c r="AB755" s="1"/>
  <c r="AA755" s="1"/>
  <c r="V755"/>
  <c r="R755"/>
  <c r="S755" s="1"/>
  <c r="AX755" l="1"/>
  <c r="BM755"/>
  <c r="CC755"/>
  <c r="AP755"/>
  <c r="T755"/>
  <c r="BU755"/>
  <c r="AJ755"/>
  <c r="BQ755"/>
  <c r="BP755" s="1"/>
  <c r="BY755"/>
  <c r="CD755"/>
  <c r="CG755"/>
  <c r="CH755" s="1"/>
  <c r="CP755"/>
  <c r="AF755"/>
  <c r="AT755"/>
  <c r="BB755"/>
  <c r="BZ755"/>
  <c r="FJ755"/>
  <c r="X755"/>
  <c r="W755" s="1"/>
  <c r="AS755"/>
  <c r="BA755"/>
  <c r="CJ755"/>
  <c r="FL754"/>
  <c r="FK754"/>
  <c r="CL755" l="1"/>
  <c r="CR755"/>
  <c r="CQ755"/>
  <c r="CI755"/>
  <c r="CK755"/>
  <c r="CE755"/>
  <c r="CF755"/>
  <c r="DP754"/>
  <c r="DM754"/>
  <c r="DL754"/>
  <c r="DJ754"/>
  <c r="DI754"/>
  <c r="DG754"/>
  <c r="DF754"/>
  <c r="DD754"/>
  <c r="DC754"/>
  <c r="DA754"/>
  <c r="CZ754"/>
  <c r="CX754"/>
  <c r="CW754"/>
  <c r="CU754"/>
  <c r="CT754"/>
  <c r="CA754"/>
  <c r="CB754" s="1"/>
  <c r="BX754"/>
  <c r="BS754"/>
  <c r="BT754" s="1"/>
  <c r="BO754"/>
  <c r="BQ754" s="1"/>
  <c r="BP754" s="1"/>
  <c r="BK754"/>
  <c r="BM754" s="1"/>
  <c r="BL754" s="1"/>
  <c r="BE754"/>
  <c r="BF754" s="1"/>
  <c r="AZ754"/>
  <c r="AV754"/>
  <c r="AW754" s="1"/>
  <c r="AR754"/>
  <c r="AT754" s="1"/>
  <c r="AS754" s="1"/>
  <c r="AN754"/>
  <c r="AP754" s="1"/>
  <c r="AO754" s="1"/>
  <c r="AI754"/>
  <c r="AK754" s="1"/>
  <c r="AD754"/>
  <c r="AE754" s="1"/>
  <c r="Z754"/>
  <c r="AB754" s="1"/>
  <c r="AA754" s="1"/>
  <c r="V754"/>
  <c r="X754" s="1"/>
  <c r="W754" s="1"/>
  <c r="R754"/>
  <c r="T754" s="1"/>
  <c r="S754" s="1"/>
  <c r="CC754" l="1"/>
  <c r="BU754"/>
  <c r="AJ754"/>
  <c r="BY754"/>
  <c r="AX754"/>
  <c r="CD754"/>
  <c r="CG754"/>
  <c r="CH754" s="1"/>
  <c r="CP754"/>
  <c r="AF754"/>
  <c r="BB754"/>
  <c r="BZ754"/>
  <c r="FJ754"/>
  <c r="BA754"/>
  <c r="BG754"/>
  <c r="CJ754"/>
  <c r="FL753"/>
  <c r="FK753"/>
  <c r="CE754" l="1"/>
  <c r="CF754"/>
  <c r="CL754"/>
  <c r="CR754"/>
  <c r="CQ754"/>
  <c r="CI754"/>
  <c r="CK754"/>
  <c r="DP753"/>
  <c r="DM753"/>
  <c r="DL753"/>
  <c r="DJ753"/>
  <c r="DI753"/>
  <c r="DG753"/>
  <c r="DF753"/>
  <c r="DD753"/>
  <c r="DC753"/>
  <c r="DA753"/>
  <c r="CZ753"/>
  <c r="CX753"/>
  <c r="CW753"/>
  <c r="CU753"/>
  <c r="CT753"/>
  <c r="CA753" l="1"/>
  <c r="CB753" s="1"/>
  <c r="BX753"/>
  <c r="BS753"/>
  <c r="BT753" s="1"/>
  <c r="BO753"/>
  <c r="BQ753" s="1"/>
  <c r="BP753" s="1"/>
  <c r="BK753"/>
  <c r="BM753" s="1"/>
  <c r="BL753" s="1"/>
  <c r="BE753"/>
  <c r="BG753" s="1"/>
  <c r="BF753" s="1"/>
  <c r="AZ753"/>
  <c r="AV753"/>
  <c r="AW753" s="1"/>
  <c r="AR753"/>
  <c r="AN753"/>
  <c r="AO753" s="1"/>
  <c r="AI753"/>
  <c r="CG753" s="1"/>
  <c r="CH753" s="1"/>
  <c r="AD753"/>
  <c r="Z753"/>
  <c r="AA753" s="1"/>
  <c r="V753"/>
  <c r="R753"/>
  <c r="S753" s="1"/>
  <c r="BU753" l="1"/>
  <c r="AJ753"/>
  <c r="CC753"/>
  <c r="T753"/>
  <c r="AP753"/>
  <c r="AB753"/>
  <c r="CD753"/>
  <c r="AX753"/>
  <c r="CJ753"/>
  <c r="CP753"/>
  <c r="BY753"/>
  <c r="X753"/>
  <c r="AT753"/>
  <c r="BB753"/>
  <c r="BZ753"/>
  <c r="FJ753"/>
  <c r="AF753"/>
  <c r="W753"/>
  <c r="AE753"/>
  <c r="AK753"/>
  <c r="AS753"/>
  <c r="BA753"/>
  <c r="CL753" l="1"/>
  <c r="CR753"/>
  <c r="CQ753"/>
  <c r="CE753"/>
  <c r="CF753"/>
  <c r="CI753"/>
  <c r="CK753"/>
  <c r="DP752"/>
  <c r="DM752"/>
  <c r="DL752"/>
  <c r="DJ752"/>
  <c r="DI752"/>
  <c r="DG752"/>
  <c r="DF752"/>
  <c r="DD752"/>
  <c r="DC752"/>
  <c r="DA752"/>
  <c r="CZ752"/>
  <c r="CX752"/>
  <c r="CW752"/>
  <c r="CU752"/>
  <c r="CT752"/>
  <c r="CA752"/>
  <c r="CB752" s="1"/>
  <c r="BX752"/>
  <c r="BZ752" s="1"/>
  <c r="BY752" s="1"/>
  <c r="BS752"/>
  <c r="BU752" s="1"/>
  <c r="BT752" s="1"/>
  <c r="BO752"/>
  <c r="BP752" s="1"/>
  <c r="BK752"/>
  <c r="BM752" s="1"/>
  <c r="BL752" s="1"/>
  <c r="BE752"/>
  <c r="BG752" s="1"/>
  <c r="BF752" s="1"/>
  <c r="AZ752"/>
  <c r="AV752"/>
  <c r="AX752" s="1"/>
  <c r="AW752" s="1"/>
  <c r="AR752"/>
  <c r="AT752" s="1"/>
  <c r="AS752" s="1"/>
  <c r="AN752"/>
  <c r="AP752" s="1"/>
  <c r="AO752" s="1"/>
  <c r="AI752"/>
  <c r="AK752" s="1"/>
  <c r="AD752"/>
  <c r="Z752"/>
  <c r="AA752" s="1"/>
  <c r="V752"/>
  <c r="R752"/>
  <c r="S752" s="1"/>
  <c r="T752" l="1"/>
  <c r="CC752"/>
  <c r="AB752"/>
  <c r="AJ752"/>
  <c r="CD752"/>
  <c r="CG752"/>
  <c r="CH752" s="1"/>
  <c r="CP752"/>
  <c r="AF752"/>
  <c r="BB752"/>
  <c r="FJ752"/>
  <c r="X752"/>
  <c r="W752" s="1"/>
  <c r="AE752"/>
  <c r="BA752"/>
  <c r="BQ752"/>
  <c r="CJ752"/>
  <c r="FL751"/>
  <c r="FK751"/>
  <c r="CL752" l="1"/>
  <c r="CR752"/>
  <c r="CQ752"/>
  <c r="CI752"/>
  <c r="CK752"/>
  <c r="CE752"/>
  <c r="CF752"/>
  <c r="DP751"/>
  <c r="DM751"/>
  <c r="DL751"/>
  <c r="DJ751"/>
  <c r="DI751"/>
  <c r="DG751"/>
  <c r="DF751"/>
  <c r="DD751"/>
  <c r="DC751"/>
  <c r="DA751"/>
  <c r="CZ751"/>
  <c r="CX751"/>
  <c r="CW751"/>
  <c r="CU751"/>
  <c r="CT751"/>
  <c r="CA751"/>
  <c r="CB751" s="1"/>
  <c r="BX751"/>
  <c r="BY751" s="1"/>
  <c r="BS751"/>
  <c r="BU751" s="1"/>
  <c r="BT751" s="1"/>
  <c r="BO751"/>
  <c r="BP751" s="1"/>
  <c r="BK751"/>
  <c r="BM751" s="1"/>
  <c r="BL751" s="1"/>
  <c r="BE751"/>
  <c r="BF751" s="1"/>
  <c r="AZ751"/>
  <c r="AV751"/>
  <c r="AW751" s="1"/>
  <c r="AR751"/>
  <c r="AN751"/>
  <c r="AO751" s="1"/>
  <c r="AI751"/>
  <c r="AK751" s="1"/>
  <c r="AJ751" l="1"/>
  <c r="CC751"/>
  <c r="AP751"/>
  <c r="AX751"/>
  <c r="CJ751"/>
  <c r="AT751"/>
  <c r="BB751"/>
  <c r="CG751"/>
  <c r="CP751"/>
  <c r="BZ751"/>
  <c r="FJ751"/>
  <c r="AS751"/>
  <c r="BA751"/>
  <c r="BG751"/>
  <c r="BQ751"/>
  <c r="AD751"/>
  <c r="AE751" s="1"/>
  <c r="Z751"/>
  <c r="AA751" s="1"/>
  <c r="V751"/>
  <c r="W751" s="1"/>
  <c r="R751"/>
  <c r="T751" s="1"/>
  <c r="S751" s="1"/>
  <c r="CH751" l="1"/>
  <c r="CI751"/>
  <c r="CK751"/>
  <c r="AB751"/>
  <c r="AF751"/>
  <c r="CD751"/>
  <c r="CE751" s="1"/>
  <c r="CL751"/>
  <c r="CR751"/>
  <c r="CQ751" s="1"/>
  <c r="X751"/>
  <c r="FL750"/>
  <c r="FK750"/>
  <c r="CF751" l="1"/>
  <c r="DP750"/>
  <c r="DM750"/>
  <c r="DL750"/>
  <c r="DJ750"/>
  <c r="DI750"/>
  <c r="DG750"/>
  <c r="DF750"/>
  <c r="DD750"/>
  <c r="DC750"/>
  <c r="DA750"/>
  <c r="CZ750"/>
  <c r="CX750"/>
  <c r="CW750"/>
  <c r="CU750"/>
  <c r="CT750"/>
  <c r="CA750"/>
  <c r="CB750" s="1"/>
  <c r="BX750"/>
  <c r="BS750"/>
  <c r="BT750" s="1"/>
  <c r="BO750"/>
  <c r="BK750"/>
  <c r="BL750" s="1"/>
  <c r="BE750"/>
  <c r="BG750" s="1"/>
  <c r="BF750" s="1"/>
  <c r="AZ750"/>
  <c r="CP750" s="1"/>
  <c r="AV750"/>
  <c r="AW750" s="1"/>
  <c r="AR750"/>
  <c r="AS750" s="1"/>
  <c r="AN750"/>
  <c r="AO750" s="1"/>
  <c r="AI750"/>
  <c r="AJ750" s="1"/>
  <c r="AD750"/>
  <c r="AF750" s="1"/>
  <c r="Z750"/>
  <c r="AA750" s="1"/>
  <c r="V750"/>
  <c r="X750" s="1"/>
  <c r="W750" s="1"/>
  <c r="R750"/>
  <c r="T750" s="1"/>
  <c r="S750" s="1"/>
  <c r="FL749"/>
  <c r="FK749"/>
  <c r="CC750" l="1"/>
  <c r="AE750"/>
  <c r="AT750"/>
  <c r="BB750"/>
  <c r="BM750"/>
  <c r="BA750"/>
  <c r="BU750"/>
  <c r="CQ750"/>
  <c r="CG750"/>
  <c r="FJ750"/>
  <c r="AK750"/>
  <c r="BQ750"/>
  <c r="AX750"/>
  <c r="AB750"/>
  <c r="AP750"/>
  <c r="BP750"/>
  <c r="BZ750"/>
  <c r="BY750" s="1"/>
  <c r="CD750"/>
  <c r="CE750" s="1"/>
  <c r="CJ750"/>
  <c r="CL750" s="1"/>
  <c r="CR750"/>
  <c r="DP749"/>
  <c r="DM749"/>
  <c r="DL749"/>
  <c r="DJ749"/>
  <c r="DI749"/>
  <c r="DG749"/>
  <c r="DF749"/>
  <c r="DD749"/>
  <c r="DC749"/>
  <c r="DA749"/>
  <c r="CZ749"/>
  <c r="CX749"/>
  <c r="CW749"/>
  <c r="CU749"/>
  <c r="CT749"/>
  <c r="CI750" l="1"/>
  <c r="CK750"/>
  <c r="CF750"/>
  <c r="CH750"/>
  <c r="CA749"/>
  <c r="CB749" s="1"/>
  <c r="BX749"/>
  <c r="BY749" s="1"/>
  <c r="BS749"/>
  <c r="BT749" s="1"/>
  <c r="BO749"/>
  <c r="BQ749" s="1"/>
  <c r="BP749" s="1"/>
  <c r="BK749"/>
  <c r="BM749" s="1"/>
  <c r="BL749" s="1"/>
  <c r="BE749"/>
  <c r="BG749" s="1"/>
  <c r="BF749" s="1"/>
  <c r="AZ749"/>
  <c r="AV749"/>
  <c r="AW749" s="1"/>
  <c r="AR749"/>
  <c r="AT749" s="1"/>
  <c r="AS749" s="1"/>
  <c r="AN749"/>
  <c r="AP749" s="1"/>
  <c r="AO749" s="1"/>
  <c r="AI749"/>
  <c r="AK749" s="1"/>
  <c r="BU749" l="1"/>
  <c r="CC749"/>
  <c r="AJ749"/>
  <c r="AX749"/>
  <c r="CJ749"/>
  <c r="CP749"/>
  <c r="CG749"/>
  <c r="BZ749"/>
  <c r="FJ749"/>
  <c r="BB749"/>
  <c r="BA749"/>
  <c r="AD749"/>
  <c r="Z749"/>
  <c r="AA749" s="1"/>
  <c r="V749"/>
  <c r="X749" s="1"/>
  <c r="W749" s="1"/>
  <c r="R749"/>
  <c r="T749" s="1"/>
  <c r="S749" s="1"/>
  <c r="CH749" l="1"/>
  <c r="CI749"/>
  <c r="CK749"/>
  <c r="CL749"/>
  <c r="CR749"/>
  <c r="CQ749" s="1"/>
  <c r="AB749"/>
  <c r="CD749"/>
  <c r="CE749" s="1"/>
  <c r="AF749"/>
  <c r="AE749"/>
  <c r="FL748"/>
  <c r="FK748"/>
  <c r="CF749" l="1"/>
  <c r="DP748"/>
  <c r="DM748"/>
  <c r="DL748"/>
  <c r="DJ748"/>
  <c r="DI748"/>
  <c r="DG748"/>
  <c r="DF748"/>
  <c r="DD748"/>
  <c r="DC748"/>
  <c r="DA748"/>
  <c r="CZ748"/>
  <c r="CX748"/>
  <c r="CW748"/>
  <c r="CU748"/>
  <c r="CT748"/>
  <c r="CA748"/>
  <c r="CC748" s="1"/>
  <c r="BX748"/>
  <c r="BY748" s="1"/>
  <c r="BS748"/>
  <c r="BU748" s="1"/>
  <c r="BT748" s="1"/>
  <c r="BO748"/>
  <c r="BK748"/>
  <c r="BL748" s="1"/>
  <c r="BE748"/>
  <c r="BF748" s="1"/>
  <c r="AZ748"/>
  <c r="CP748" s="1"/>
  <c r="AV748"/>
  <c r="AR748"/>
  <c r="AS748" s="1"/>
  <c r="AN748"/>
  <c r="AP748" s="1"/>
  <c r="AO748" s="1"/>
  <c r="AI748"/>
  <c r="AJ748" s="1"/>
  <c r="AD748"/>
  <c r="AF748" s="1"/>
  <c r="Z748"/>
  <c r="AA748" s="1"/>
  <c r="V748"/>
  <c r="W748" s="1"/>
  <c r="R748"/>
  <c r="T748" s="1"/>
  <c r="S748" s="1"/>
  <c r="CB748" l="1"/>
  <c r="AT748"/>
  <c r="AE748"/>
  <c r="BB748"/>
  <c r="BM748"/>
  <c r="X748"/>
  <c r="BA748"/>
  <c r="CR748"/>
  <c r="CQ748" s="1"/>
  <c r="AW748"/>
  <c r="CG748"/>
  <c r="BZ748"/>
  <c r="FJ748"/>
  <c r="AK748"/>
  <c r="BG748"/>
  <c r="BQ748"/>
  <c r="AB748"/>
  <c r="AX748"/>
  <c r="BP748"/>
  <c r="CD748"/>
  <c r="CE748" s="1"/>
  <c r="CJ748"/>
  <c r="CL748" s="1"/>
  <c r="FL747"/>
  <c r="FK747"/>
  <c r="CF748" l="1"/>
  <c r="CH748"/>
  <c r="CI748"/>
  <c r="CK748"/>
  <c r="DP747"/>
  <c r="DM747"/>
  <c r="DL747"/>
  <c r="DJ747"/>
  <c r="DI747"/>
  <c r="DG747"/>
  <c r="DF747"/>
  <c r="DD747"/>
  <c r="DC747"/>
  <c r="DA747"/>
  <c r="CZ747"/>
  <c r="CX747"/>
  <c r="CW747"/>
  <c r="CU747"/>
  <c r="CT747"/>
  <c r="CA747"/>
  <c r="CC747" s="1"/>
  <c r="BX747"/>
  <c r="BS747"/>
  <c r="BT747" s="1"/>
  <c r="BO747"/>
  <c r="BK747"/>
  <c r="BL747" s="1"/>
  <c r="BE747"/>
  <c r="BF747" s="1"/>
  <c r="AZ747"/>
  <c r="CP747" s="1"/>
  <c r="AV747"/>
  <c r="AW747" s="1"/>
  <c r="AR747"/>
  <c r="AT747" s="1"/>
  <c r="AS747" s="1"/>
  <c r="AN747"/>
  <c r="AO747" s="1"/>
  <c r="AI747"/>
  <c r="AJ747" s="1"/>
  <c r="AD747"/>
  <c r="AF747" s="1"/>
  <c r="Z747"/>
  <c r="AA747" s="1"/>
  <c r="V747"/>
  <c r="X747" s="1"/>
  <c r="W747" s="1"/>
  <c r="R747"/>
  <c r="S747" s="1"/>
  <c r="FL746"/>
  <c r="FK746"/>
  <c r="BB747" l="1"/>
  <c r="BM747"/>
  <c r="BA747"/>
  <c r="AE747"/>
  <c r="CB747"/>
  <c r="BU747"/>
  <c r="CR747"/>
  <c r="CQ747" s="1"/>
  <c r="CG747"/>
  <c r="BZ747"/>
  <c r="FJ747"/>
  <c r="AK747"/>
  <c r="BG747"/>
  <c r="BQ747"/>
  <c r="AX747"/>
  <c r="T747"/>
  <c r="AB747"/>
  <c r="AP747"/>
  <c r="BP747"/>
  <c r="BY747"/>
  <c r="CD747"/>
  <c r="CE747" s="1"/>
  <c r="CJ747"/>
  <c r="CL747" s="1"/>
  <c r="DP746"/>
  <c r="DM746"/>
  <c r="DL746"/>
  <c r="DJ746"/>
  <c r="DI746"/>
  <c r="DG746"/>
  <c r="DF746"/>
  <c r="DD746"/>
  <c r="DC746"/>
  <c r="DA746"/>
  <c r="CZ746"/>
  <c r="CX746"/>
  <c r="CW746"/>
  <c r="CU746"/>
  <c r="CT746"/>
  <c r="CA746"/>
  <c r="CB746" s="1"/>
  <c r="BX746"/>
  <c r="BS746"/>
  <c r="BT746" s="1"/>
  <c r="BO746"/>
  <c r="BK746"/>
  <c r="BL746" s="1"/>
  <c r="BE746"/>
  <c r="BG746" s="1"/>
  <c r="BF746" s="1"/>
  <c r="AZ746"/>
  <c r="CP746" s="1"/>
  <c r="AV746"/>
  <c r="AW746" s="1"/>
  <c r="AR746"/>
  <c r="AT746" s="1"/>
  <c r="AS746" s="1"/>
  <c r="AN746"/>
  <c r="AP746" s="1"/>
  <c r="AO746" s="1"/>
  <c r="AI746"/>
  <c r="AJ746" s="1"/>
  <c r="AD746"/>
  <c r="AE746" s="1"/>
  <c r="Z746"/>
  <c r="V746"/>
  <c r="W746" s="1"/>
  <c r="R746"/>
  <c r="T746" s="1"/>
  <c r="S746" s="1"/>
  <c r="BB746" l="1"/>
  <c r="X746"/>
  <c r="AF746"/>
  <c r="BU746"/>
  <c r="AA746"/>
  <c r="BA746"/>
  <c r="BM746"/>
  <c r="CC746"/>
  <c r="CR746"/>
  <c r="CQ746"/>
  <c r="CG746"/>
  <c r="BZ746"/>
  <c r="FJ746"/>
  <c r="CI747"/>
  <c r="CK747"/>
  <c r="AK746"/>
  <c r="BQ746"/>
  <c r="AB746"/>
  <c r="AX746"/>
  <c r="BP746"/>
  <c r="BY746"/>
  <c r="CD746"/>
  <c r="CE746" s="1"/>
  <c r="CJ746"/>
  <c r="CL746" s="1"/>
  <c r="CF747"/>
  <c r="CH747"/>
  <c r="FL745"/>
  <c r="FK745"/>
  <c r="CI746" l="1"/>
  <c r="CK746"/>
  <c r="CF746"/>
  <c r="CH746"/>
  <c r="DP745"/>
  <c r="DM745"/>
  <c r="DL745"/>
  <c r="DJ745"/>
  <c r="DI745"/>
  <c r="DG745"/>
  <c r="DF745"/>
  <c r="DD745"/>
  <c r="DC745"/>
  <c r="DA745"/>
  <c r="CZ745"/>
  <c r="CX745"/>
  <c r="CW745"/>
  <c r="CU745"/>
  <c r="CT745"/>
  <c r="CA745"/>
  <c r="BX745"/>
  <c r="BY745" s="1"/>
  <c r="BS745"/>
  <c r="BO745"/>
  <c r="BP745" s="1"/>
  <c r="BK745"/>
  <c r="BL745" s="1"/>
  <c r="BE745"/>
  <c r="BG745" s="1"/>
  <c r="BF745" s="1"/>
  <c r="AZ745"/>
  <c r="CP745" s="1"/>
  <c r="AV745"/>
  <c r="AX745" s="1"/>
  <c r="AW745" s="1"/>
  <c r="AR745"/>
  <c r="AT745" s="1"/>
  <c r="AS745" s="1"/>
  <c r="AN745"/>
  <c r="AP745" s="1"/>
  <c r="AO745" s="1"/>
  <c r="AI745"/>
  <c r="CG745" s="1"/>
  <c r="BQ745" l="1"/>
  <c r="AK745"/>
  <c r="AJ745"/>
  <c r="CR745"/>
  <c r="CQ745" s="1"/>
  <c r="CH745"/>
  <c r="BZ745"/>
  <c r="FJ745"/>
  <c r="BA745"/>
  <c r="CJ745"/>
  <c r="CL745" s="1"/>
  <c r="BM745"/>
  <c r="CC745"/>
  <c r="BU745"/>
  <c r="BB745"/>
  <c r="BT745"/>
  <c r="CB745"/>
  <c r="AD745"/>
  <c r="AE745" s="1"/>
  <c r="Z745"/>
  <c r="AA745" s="1"/>
  <c r="V745"/>
  <c r="W745" s="1"/>
  <c r="R745"/>
  <c r="S745" s="1"/>
  <c r="T745" l="1"/>
  <c r="AB745"/>
  <c r="CD745"/>
  <c r="CI745"/>
  <c r="CK745"/>
  <c r="X745"/>
  <c r="AF745"/>
  <c r="DP744"/>
  <c r="DM744"/>
  <c r="DL744"/>
  <c r="DJ744"/>
  <c r="DI744"/>
  <c r="DG744"/>
  <c r="DF744"/>
  <c r="DD744"/>
  <c r="DC744"/>
  <c r="DA744"/>
  <c r="CZ744"/>
  <c r="CX744"/>
  <c r="CW744"/>
  <c r="CU744"/>
  <c r="CT744"/>
  <c r="CA744"/>
  <c r="BX744"/>
  <c r="BY744" s="1"/>
  <c r="BS744"/>
  <c r="BO744"/>
  <c r="BP744" s="1"/>
  <c r="BK744"/>
  <c r="BE744"/>
  <c r="BF744" s="1"/>
  <c r="AZ744"/>
  <c r="AV744"/>
  <c r="AW744" s="1"/>
  <c r="AR744"/>
  <c r="AT744" s="1"/>
  <c r="AN744"/>
  <c r="AO744" s="1"/>
  <c r="AI744"/>
  <c r="CG744" s="1"/>
  <c r="AD744"/>
  <c r="Z744"/>
  <c r="AA744" s="1"/>
  <c r="V744"/>
  <c r="X744" s="1"/>
  <c r="W744" s="1"/>
  <c r="R744"/>
  <c r="S744" s="1"/>
  <c r="BQ744" l="1"/>
  <c r="CD744"/>
  <c r="CE744" s="1"/>
  <c r="AS744"/>
  <c r="AJ744"/>
  <c r="AX744"/>
  <c r="BG744"/>
  <c r="AF744"/>
  <c r="AE744"/>
  <c r="AK744"/>
  <c r="BA744"/>
  <c r="CH744"/>
  <c r="BZ744"/>
  <c r="FJ744"/>
  <c r="CE745"/>
  <c r="CF745"/>
  <c r="CJ744"/>
  <c r="T744"/>
  <c r="BM744"/>
  <c r="CC744"/>
  <c r="AB744"/>
  <c r="AP744"/>
  <c r="BB744"/>
  <c r="BL744"/>
  <c r="BU744"/>
  <c r="BT744" s="1"/>
  <c r="CB744"/>
  <c r="CP744"/>
  <c r="FL743"/>
  <c r="FK743"/>
  <c r="CF744" l="1"/>
  <c r="CI744"/>
  <c r="CK744"/>
  <c r="CL744"/>
  <c r="CQ744"/>
  <c r="CR744"/>
  <c r="DP743"/>
  <c r="DM743"/>
  <c r="DL743"/>
  <c r="DJ743"/>
  <c r="DI743"/>
  <c r="DG743"/>
  <c r="DF743"/>
  <c r="DD743"/>
  <c r="DC743"/>
  <c r="DA743"/>
  <c r="CZ743"/>
  <c r="CX743"/>
  <c r="CW743"/>
  <c r="CU743"/>
  <c r="CT743"/>
  <c r="CA743"/>
  <c r="CB743" s="1"/>
  <c r="BX743"/>
  <c r="BY743" s="1"/>
  <c r="BS743"/>
  <c r="BU743" s="1"/>
  <c r="BT743" s="1"/>
  <c r="BO743"/>
  <c r="BP743" s="1"/>
  <c r="BK743"/>
  <c r="BM743" s="1"/>
  <c r="BL743" s="1"/>
  <c r="BE743"/>
  <c r="BG743" s="1"/>
  <c r="BF743" s="1"/>
  <c r="AZ743"/>
  <c r="AV743"/>
  <c r="AW743" s="1"/>
  <c r="AR743"/>
  <c r="AS743" s="1"/>
  <c r="AN743"/>
  <c r="AP743" s="1"/>
  <c r="AO743" s="1"/>
  <c r="AI743"/>
  <c r="AK743" s="1"/>
  <c r="AD743"/>
  <c r="Z743"/>
  <c r="AA743" s="1"/>
  <c r="V743"/>
  <c r="W743" s="1"/>
  <c r="R743"/>
  <c r="T743" s="1"/>
  <c r="S743" s="1"/>
  <c r="FL742"/>
  <c r="FK742"/>
  <c r="CC743" l="1"/>
  <c r="AB743"/>
  <c r="AX743"/>
  <c r="AJ743"/>
  <c r="CD743"/>
  <c r="CE743" s="1"/>
  <c r="CJ743"/>
  <c r="X743"/>
  <c r="AF743"/>
  <c r="AT743"/>
  <c r="BB743"/>
  <c r="CG743"/>
  <c r="CP743"/>
  <c r="CR743" s="1"/>
  <c r="BZ743"/>
  <c r="FJ743"/>
  <c r="AE743"/>
  <c r="BA743"/>
  <c r="BQ743"/>
  <c r="DP742"/>
  <c r="DM742"/>
  <c r="DL742"/>
  <c r="DJ742"/>
  <c r="DI742"/>
  <c r="DG742"/>
  <c r="DF742"/>
  <c r="DD742"/>
  <c r="DC742"/>
  <c r="DA742"/>
  <c r="CZ742"/>
  <c r="CX742"/>
  <c r="CW742"/>
  <c r="CU742"/>
  <c r="CT742"/>
  <c r="CA742"/>
  <c r="CC742" s="1"/>
  <c r="BX742"/>
  <c r="BY742" s="1"/>
  <c r="BS742"/>
  <c r="BT742" s="1"/>
  <c r="BO742"/>
  <c r="BQ742" s="1"/>
  <c r="BP742" s="1"/>
  <c r="BK742"/>
  <c r="BE742"/>
  <c r="BF742" s="1"/>
  <c r="AZ742"/>
  <c r="CP742" s="1"/>
  <c r="AV742"/>
  <c r="AX742" s="1"/>
  <c r="AW742" s="1"/>
  <c r="AR742"/>
  <c r="AT742" s="1"/>
  <c r="AS742" s="1"/>
  <c r="AN742"/>
  <c r="AP742" s="1"/>
  <c r="AO742" s="1"/>
  <c r="AI742"/>
  <c r="CG742" s="1"/>
  <c r="AD742"/>
  <c r="AF742" s="1"/>
  <c r="Z742"/>
  <c r="AB742" s="1"/>
  <c r="AA742" s="1"/>
  <c r="V742"/>
  <c r="R742"/>
  <c r="S742" s="1"/>
  <c r="AJ742" l="1"/>
  <c r="BU742"/>
  <c r="T742"/>
  <c r="CH742"/>
  <c r="CR742"/>
  <c r="CQ742" s="1"/>
  <c r="BZ742"/>
  <c r="FJ742"/>
  <c r="CL743"/>
  <c r="CQ743"/>
  <c r="CI743"/>
  <c r="CK743"/>
  <c r="CJ742"/>
  <c r="W742"/>
  <c r="AE742"/>
  <c r="AK742"/>
  <c r="BA742"/>
  <c r="BG742"/>
  <c r="CF743"/>
  <c r="CH743"/>
  <c r="CD742"/>
  <c r="CE742" s="1"/>
  <c r="X742"/>
  <c r="BB742"/>
  <c r="BM742"/>
  <c r="BL742" s="1"/>
  <c r="CB742"/>
  <c r="FL741"/>
  <c r="FK741"/>
  <c r="DP741"/>
  <c r="DM741"/>
  <c r="DL741"/>
  <c r="DJ741"/>
  <c r="DI741"/>
  <c r="DG741"/>
  <c r="DF741"/>
  <c r="DD741"/>
  <c r="DC741"/>
  <c r="DA741"/>
  <c r="CZ741"/>
  <c r="CX741"/>
  <c r="CW741"/>
  <c r="CU741"/>
  <c r="CT741"/>
  <c r="CA741"/>
  <c r="CC741" s="1"/>
  <c r="BX741"/>
  <c r="BZ741" s="1"/>
  <c r="BY741" s="1"/>
  <c r="BS741"/>
  <c r="BO741"/>
  <c r="BP741" s="1"/>
  <c r="BK741"/>
  <c r="BL741" s="1"/>
  <c r="BE741"/>
  <c r="BG741" s="1"/>
  <c r="BF741" s="1"/>
  <c r="AZ741"/>
  <c r="CP741" s="1"/>
  <c r="CQ741" s="1"/>
  <c r="AV741"/>
  <c r="AR741"/>
  <c r="AS741" s="1"/>
  <c r="AN741"/>
  <c r="AP741" s="1"/>
  <c r="AO741" s="1"/>
  <c r="AI741"/>
  <c r="AJ741" s="1"/>
  <c r="AD741"/>
  <c r="AE741" s="1"/>
  <c r="Z741"/>
  <c r="V741"/>
  <c r="W741" s="1"/>
  <c r="R741"/>
  <c r="S741" s="1"/>
  <c r="FL740"/>
  <c r="FK740"/>
  <c r="AT741" l="1"/>
  <c r="X741"/>
  <c r="AK741"/>
  <c r="BB741"/>
  <c r="BA741"/>
  <c r="BQ741"/>
  <c r="CB741"/>
  <c r="AF741"/>
  <c r="BT741"/>
  <c r="CG741"/>
  <c r="CF742"/>
  <c r="CI742"/>
  <c r="CK742"/>
  <c r="T741"/>
  <c r="AB741"/>
  <c r="AX741"/>
  <c r="CD741"/>
  <c r="CE741" s="1"/>
  <c r="CJ741"/>
  <c r="CL741" s="1"/>
  <c r="CK741" s="1"/>
  <c r="CR741"/>
  <c r="FJ741"/>
  <c r="CL742"/>
  <c r="AA741"/>
  <c r="AW741"/>
  <c r="BM741"/>
  <c r="BU741"/>
  <c r="CI741"/>
  <c r="CH741" s="1"/>
  <c r="DP740"/>
  <c r="DM740"/>
  <c r="DL740"/>
  <c r="DJ740"/>
  <c r="DI740"/>
  <c r="DG740"/>
  <c r="DF740"/>
  <c r="DD740"/>
  <c r="DC740"/>
  <c r="DA740"/>
  <c r="CZ740"/>
  <c r="CX740"/>
  <c r="CW740"/>
  <c r="CU740"/>
  <c r="CT740"/>
  <c r="CA740"/>
  <c r="CB740" s="1"/>
  <c r="BX740"/>
  <c r="BY740" s="1"/>
  <c r="BS740"/>
  <c r="BT740" s="1"/>
  <c r="BO740"/>
  <c r="BP740" s="1"/>
  <c r="BK740"/>
  <c r="BM740" s="1"/>
  <c r="BL740" s="1"/>
  <c r="BE740"/>
  <c r="BF740" s="1"/>
  <c r="AZ740"/>
  <c r="AV740"/>
  <c r="AW740" s="1"/>
  <c r="AR740"/>
  <c r="AS740" s="1"/>
  <c r="AN740"/>
  <c r="AP740" s="1"/>
  <c r="AO740" s="1"/>
  <c r="AI740"/>
  <c r="AK740" s="1"/>
  <c r="AD740"/>
  <c r="AF740" s="1"/>
  <c r="Z740"/>
  <c r="AB740" s="1"/>
  <c r="AA740" s="1"/>
  <c r="V740"/>
  <c r="W740" s="1"/>
  <c r="R740"/>
  <c r="T740" s="1"/>
  <c r="S740" s="1"/>
  <c r="B740"/>
  <c r="B741" s="1"/>
  <c r="A740"/>
  <c r="FL739"/>
  <c r="FK739"/>
  <c r="AX740" l="1"/>
  <c r="BA740"/>
  <c r="AE740"/>
  <c r="AJ740"/>
  <c r="CD740"/>
  <c r="CE740" s="1"/>
  <c r="CJ740"/>
  <c r="CF741"/>
  <c r="BU740"/>
  <c r="CC740"/>
  <c r="X740"/>
  <c r="AT740"/>
  <c r="BB740"/>
  <c r="CG740"/>
  <c r="CP740"/>
  <c r="A741"/>
  <c r="B742"/>
  <c r="BZ740"/>
  <c r="FJ740"/>
  <c r="BG740"/>
  <c r="BQ740"/>
  <c r="CF740" l="1"/>
  <c r="CH740"/>
  <c r="CL740"/>
  <c r="CQ740"/>
  <c r="CI740"/>
  <c r="CK740"/>
  <c r="A742"/>
  <c r="B743"/>
  <c r="CR740"/>
  <c r="DP739"/>
  <c r="DM739"/>
  <c r="DL739"/>
  <c r="DJ739"/>
  <c r="DI739"/>
  <c r="DG739"/>
  <c r="DF739"/>
  <c r="DD739"/>
  <c r="DC739"/>
  <c r="DA739"/>
  <c r="CZ739"/>
  <c r="CX739"/>
  <c r="CW739"/>
  <c r="CU739"/>
  <c r="CT739"/>
  <c r="CA739"/>
  <c r="CB739" s="1"/>
  <c r="BX739"/>
  <c r="BS739"/>
  <c r="BT739" s="1"/>
  <c r="BO739"/>
  <c r="BK739"/>
  <c r="BL739" s="1"/>
  <c r="BE739"/>
  <c r="BG739" s="1"/>
  <c r="BF739" s="1"/>
  <c r="AZ739"/>
  <c r="AV739"/>
  <c r="AW739" s="1"/>
  <c r="AR739"/>
  <c r="AN739"/>
  <c r="AO739" s="1"/>
  <c r="AI739"/>
  <c r="AK739" s="1"/>
  <c r="AJ739" l="1"/>
  <c r="CC739"/>
  <c r="AP739"/>
  <c r="BM739"/>
  <c r="BU739"/>
  <c r="AX739"/>
  <c r="BP739"/>
  <c r="BZ739"/>
  <c r="BY739" s="1"/>
  <c r="CJ739"/>
  <c r="CP739"/>
  <c r="FJ739"/>
  <c r="A743"/>
  <c r="B744"/>
  <c r="BB739"/>
  <c r="CG739"/>
  <c r="AT739"/>
  <c r="AS739" s="1"/>
  <c r="BA739"/>
  <c r="BQ739"/>
  <c r="AD739"/>
  <c r="AE739" s="1"/>
  <c r="Z739"/>
  <c r="AA739" s="1"/>
  <c r="V739"/>
  <c r="X739" s="1"/>
  <c r="W739" s="1"/>
  <c r="R739"/>
  <c r="T739" s="1"/>
  <c r="S739" s="1"/>
  <c r="FL738"/>
  <c r="FK738"/>
  <c r="DP738"/>
  <c r="DM738"/>
  <c r="DL738"/>
  <c r="DJ738"/>
  <c r="DI738"/>
  <c r="DG738"/>
  <c r="DF738"/>
  <c r="DD738"/>
  <c r="DC738"/>
  <c r="DA738"/>
  <c r="CZ738"/>
  <c r="CX738"/>
  <c r="CW738"/>
  <c r="CU738"/>
  <c r="CT738"/>
  <c r="CA738"/>
  <c r="CB738" s="1"/>
  <c r="BX738"/>
  <c r="BZ738" s="1"/>
  <c r="BY738" s="1"/>
  <c r="BS738"/>
  <c r="BU738" s="1"/>
  <c r="BT738" s="1"/>
  <c r="BO738"/>
  <c r="BQ738" s="1"/>
  <c r="BP738" s="1"/>
  <c r="BK738"/>
  <c r="BM738" s="1"/>
  <c r="BL738" s="1"/>
  <c r="BE738"/>
  <c r="BG738" s="1"/>
  <c r="BF738" s="1"/>
  <c r="AZ738"/>
  <c r="BA738" s="1"/>
  <c r="AV738"/>
  <c r="AW738" s="1"/>
  <c r="AR738"/>
  <c r="AT738" s="1"/>
  <c r="AS738" s="1"/>
  <c r="AN738"/>
  <c r="AP738" s="1"/>
  <c r="AO738" s="1"/>
  <c r="AI738"/>
  <c r="CG738" s="1"/>
  <c r="CI738" s="1"/>
  <c r="CH738" s="1"/>
  <c r="AD738"/>
  <c r="AF738" s="1"/>
  <c r="Z738"/>
  <c r="AB738" s="1"/>
  <c r="AA738" s="1"/>
  <c r="V738"/>
  <c r="X738" s="1"/>
  <c r="W738" s="1"/>
  <c r="R738"/>
  <c r="T738" s="1"/>
  <c r="S738" s="1"/>
  <c r="FL737"/>
  <c r="FK737"/>
  <c r="AX738" l="1"/>
  <c r="CP738"/>
  <c r="CR738" s="1"/>
  <c r="CQ738" s="1"/>
  <c r="AK738"/>
  <c r="CJ738"/>
  <c r="CK738" s="1"/>
  <c r="AE738"/>
  <c r="AF739"/>
  <c r="CH739"/>
  <c r="CI739"/>
  <c r="CK739"/>
  <c r="FJ738"/>
  <c r="AJ738"/>
  <c r="CD738"/>
  <c r="AB739"/>
  <c r="CD739"/>
  <c r="CE739" s="1"/>
  <c r="A744"/>
  <c r="B745"/>
  <c r="CL739"/>
  <c r="CR739"/>
  <c r="CQ739" s="1"/>
  <c r="CC738"/>
  <c r="CL738"/>
  <c r="BB738"/>
  <c r="DP737"/>
  <c r="DM737"/>
  <c r="DL737"/>
  <c r="DJ737"/>
  <c r="DI737"/>
  <c r="DG737"/>
  <c r="DF737"/>
  <c r="DD737"/>
  <c r="DC737"/>
  <c r="DA737"/>
  <c r="CZ737"/>
  <c r="CX737"/>
  <c r="CW737"/>
  <c r="CU737"/>
  <c r="CT737"/>
  <c r="CA737"/>
  <c r="CB737" s="1"/>
  <c r="BX737"/>
  <c r="BZ737" s="1"/>
  <c r="BY737" s="1"/>
  <c r="BS737"/>
  <c r="BU737" s="1"/>
  <c r="BT737" s="1"/>
  <c r="BO737"/>
  <c r="BK737"/>
  <c r="BL737" s="1"/>
  <c r="BE737"/>
  <c r="BG737" s="1"/>
  <c r="BF737" s="1"/>
  <c r="AZ737"/>
  <c r="AV737"/>
  <c r="AW737" s="1"/>
  <c r="AR737"/>
  <c r="AT737" s="1"/>
  <c r="AS737" s="1"/>
  <c r="AN737"/>
  <c r="AP737" s="1"/>
  <c r="AO737" s="1"/>
  <c r="AI737"/>
  <c r="AK737" s="1"/>
  <c r="AD737"/>
  <c r="Z737"/>
  <c r="AA737" s="1"/>
  <c r="V737"/>
  <c r="X737" s="1"/>
  <c r="W737" s="1"/>
  <c r="R737"/>
  <c r="T737" s="1"/>
  <c r="S737" s="1"/>
  <c r="FL736"/>
  <c r="FK736"/>
  <c r="AJ737" l="1"/>
  <c r="AB737"/>
  <c r="AX737"/>
  <c r="BM737"/>
  <c r="CC737"/>
  <c r="BP737"/>
  <c r="CD737"/>
  <c r="CF739"/>
  <c r="CG737"/>
  <c r="CH737" s="1"/>
  <c r="CP737"/>
  <c r="CR737" s="1"/>
  <c r="CQ737" s="1"/>
  <c r="A745"/>
  <c r="B746"/>
  <c r="CF738"/>
  <c r="CE738"/>
  <c r="AF737"/>
  <c r="BB737"/>
  <c r="AE737"/>
  <c r="BA737"/>
  <c r="BQ737"/>
  <c r="FJ737"/>
  <c r="CJ737"/>
  <c r="DP736"/>
  <c r="DM736"/>
  <c r="DL736"/>
  <c r="DJ736"/>
  <c r="DI736"/>
  <c r="DG736"/>
  <c r="DF736"/>
  <c r="DD736"/>
  <c r="DC736"/>
  <c r="DA736"/>
  <c r="CZ736"/>
  <c r="CX736"/>
  <c r="CW736"/>
  <c r="CU736"/>
  <c r="CT736"/>
  <c r="CA736"/>
  <c r="CC736" s="1"/>
  <c r="BX736"/>
  <c r="BS736"/>
  <c r="BT736" s="1"/>
  <c r="BO736"/>
  <c r="BP736" s="1"/>
  <c r="BK736"/>
  <c r="BM736" s="1"/>
  <c r="BL736" s="1"/>
  <c r="BE736"/>
  <c r="BG736" s="1"/>
  <c r="BF736" s="1"/>
  <c r="AZ736"/>
  <c r="CJ736" s="1"/>
  <c r="AV736"/>
  <c r="AX736" s="1"/>
  <c r="AW736" s="1"/>
  <c r="AT736"/>
  <c r="AS736"/>
  <c r="AN736"/>
  <c r="AO736" s="1"/>
  <c r="AI736"/>
  <c r="AJ736" s="1"/>
  <c r="AD736"/>
  <c r="AE736" s="1"/>
  <c r="Z736"/>
  <c r="AA736" s="1"/>
  <c r="V736"/>
  <c r="X736" s="1"/>
  <c r="W736" s="1"/>
  <c r="R736"/>
  <c r="S736" s="1"/>
  <c r="FL735"/>
  <c r="FK735"/>
  <c r="BB736" l="1"/>
  <c r="AF736"/>
  <c r="CB736"/>
  <c r="BA736"/>
  <c r="BU736"/>
  <c r="CP736"/>
  <c r="CR736" s="1"/>
  <c r="CQ736" s="1"/>
  <c r="CK736"/>
  <c r="A746"/>
  <c r="B747"/>
  <c r="CE737"/>
  <c r="CF737"/>
  <c r="CG736"/>
  <c r="CH736" s="1"/>
  <c r="CL736"/>
  <c r="BZ736"/>
  <c r="FJ736"/>
  <c r="BQ736"/>
  <c r="CI737"/>
  <c r="CL737"/>
  <c r="CK737" s="1"/>
  <c r="AK736"/>
  <c r="T736"/>
  <c r="AB736"/>
  <c r="AP736"/>
  <c r="BY736"/>
  <c r="CD736"/>
  <c r="CF736" s="1"/>
  <c r="CE736" s="1"/>
  <c r="CI736" l="1"/>
  <c r="A747"/>
  <c r="B748"/>
  <c r="DP735"/>
  <c r="DM735"/>
  <c r="DL735"/>
  <c r="DJ735"/>
  <c r="DI735"/>
  <c r="DG735"/>
  <c r="DF735"/>
  <c r="DD735"/>
  <c r="DC735"/>
  <c r="DA735"/>
  <c r="CZ735"/>
  <c r="CX735"/>
  <c r="CW735"/>
  <c r="CU735"/>
  <c r="CT735"/>
  <c r="CA735"/>
  <c r="BX735"/>
  <c r="BZ735" s="1"/>
  <c r="BY735" s="1"/>
  <c r="BS735"/>
  <c r="BU735" s="1"/>
  <c r="BO735"/>
  <c r="BQ735" s="1"/>
  <c r="BP735" s="1"/>
  <c r="BK735"/>
  <c r="BE735"/>
  <c r="BF735" s="1"/>
  <c r="AZ735"/>
  <c r="BA735" s="1"/>
  <c r="AV735"/>
  <c r="AW735" s="1"/>
  <c r="AR735"/>
  <c r="AT735" s="1"/>
  <c r="AS735" s="1"/>
  <c r="AN735"/>
  <c r="AP735" s="1"/>
  <c r="AO735" s="1"/>
  <c r="AI735"/>
  <c r="CG735" s="1"/>
  <c r="CH735" s="1"/>
  <c r="AD735"/>
  <c r="Z735"/>
  <c r="V735"/>
  <c r="W735" s="1"/>
  <c r="R735"/>
  <c r="T735" s="1"/>
  <c r="S735" s="1"/>
  <c r="CD735" l="1"/>
  <c r="CF735" s="1"/>
  <c r="CE735" s="1"/>
  <c r="AJ735"/>
  <c r="AK735"/>
  <c r="AE735"/>
  <c r="AX735"/>
  <c r="BG735"/>
  <c r="X735"/>
  <c r="AF735"/>
  <c r="BB735"/>
  <c r="BM735"/>
  <c r="BL735" s="1"/>
  <c r="BT735"/>
  <c r="FJ735"/>
  <c r="CJ735"/>
  <c r="A748"/>
  <c r="B749"/>
  <c r="CC735"/>
  <c r="AB735"/>
  <c r="AA735" s="1"/>
  <c r="CB735"/>
  <c r="CP735"/>
  <c r="CQ735" s="1"/>
  <c r="DP734"/>
  <c r="DM734"/>
  <c r="DL734"/>
  <c r="DJ734"/>
  <c r="DI734"/>
  <c r="DG734"/>
  <c r="DF734"/>
  <c r="DD734"/>
  <c r="DC734"/>
  <c r="DA734"/>
  <c r="CZ734"/>
  <c r="CX734"/>
  <c r="CW734"/>
  <c r="CU734"/>
  <c r="CT734"/>
  <c r="CA734"/>
  <c r="BX734"/>
  <c r="BY734" s="1"/>
  <c r="BS734"/>
  <c r="BO734"/>
  <c r="BP734" s="1"/>
  <c r="BK734"/>
  <c r="BM734" s="1"/>
  <c r="BL734" s="1"/>
  <c r="BE734"/>
  <c r="BG734" s="1"/>
  <c r="BF734" s="1"/>
  <c r="AZ734"/>
  <c r="AV734"/>
  <c r="AR734"/>
  <c r="AS734" s="1"/>
  <c r="AN734"/>
  <c r="AO734" s="1"/>
  <c r="AI734"/>
  <c r="CG734" s="1"/>
  <c r="AK734" l="1"/>
  <c r="BA734"/>
  <c r="AT734"/>
  <c r="BQ734"/>
  <c r="CH734"/>
  <c r="BZ734"/>
  <c r="FJ734"/>
  <c r="AW734"/>
  <c r="BB734"/>
  <c r="BT734"/>
  <c r="A749"/>
  <c r="B750"/>
  <c r="CJ734"/>
  <c r="CI735"/>
  <c r="CL735"/>
  <c r="CK735" s="1"/>
  <c r="CC734"/>
  <c r="AJ734"/>
  <c r="AP734"/>
  <c r="AX734"/>
  <c r="BU734"/>
  <c r="CB734"/>
  <c r="CP734"/>
  <c r="CR735"/>
  <c r="AD734"/>
  <c r="CD734" s="1"/>
  <c r="CE734" s="1"/>
  <c r="Z734"/>
  <c r="AB734" s="1"/>
  <c r="AA734" s="1"/>
  <c r="V734"/>
  <c r="R734"/>
  <c r="S734" s="1"/>
  <c r="FL733"/>
  <c r="FK733"/>
  <c r="T734" l="1"/>
  <c r="CF734"/>
  <c r="A750"/>
  <c r="B751"/>
  <c r="X734"/>
  <c r="AF734"/>
  <c r="CL734"/>
  <c r="CR734"/>
  <c r="CQ734" s="1"/>
  <c r="CI734"/>
  <c r="CK734"/>
  <c r="W734"/>
  <c r="AE734"/>
  <c r="DP733"/>
  <c r="DM733"/>
  <c r="DL733"/>
  <c r="DJ733"/>
  <c r="DI733"/>
  <c r="DG733"/>
  <c r="DF733"/>
  <c r="DD733"/>
  <c r="DC733"/>
  <c r="DA733"/>
  <c r="CZ733"/>
  <c r="CX733"/>
  <c r="CW733"/>
  <c r="CU733"/>
  <c r="CT733"/>
  <c r="CA733"/>
  <c r="CB733" s="1"/>
  <c r="BX733"/>
  <c r="BS733"/>
  <c r="BT733" s="1"/>
  <c r="BO733"/>
  <c r="BP733" s="1"/>
  <c r="BK733"/>
  <c r="BM733" s="1"/>
  <c r="BL733" s="1"/>
  <c r="BE733"/>
  <c r="BG733" s="1"/>
  <c r="BF733" s="1"/>
  <c r="AZ733"/>
  <c r="CJ733" s="1"/>
  <c r="AV733"/>
  <c r="AR733"/>
  <c r="AS733" s="1"/>
  <c r="AN733"/>
  <c r="AP733" s="1"/>
  <c r="AO733" s="1"/>
  <c r="AI733"/>
  <c r="AJ733" s="1"/>
  <c r="BU733" l="1"/>
  <c r="BA733"/>
  <c r="AT733"/>
  <c r="BB733"/>
  <c r="CP733"/>
  <c r="CR733" s="1"/>
  <c r="CQ733" s="1"/>
  <c r="CC733"/>
  <c r="AX733"/>
  <c r="AW733" s="1"/>
  <c r="CK733"/>
  <c r="A751"/>
  <c r="B752"/>
  <c r="CG733"/>
  <c r="AK733"/>
  <c r="BY733"/>
  <c r="BZ733"/>
  <c r="FJ733"/>
  <c r="CL733"/>
  <c r="BQ733"/>
  <c r="AD733"/>
  <c r="CD733" s="1"/>
  <c r="CE733" s="1"/>
  <c r="Z733"/>
  <c r="AB733" s="1"/>
  <c r="AA733" s="1"/>
  <c r="V733"/>
  <c r="X733" s="1"/>
  <c r="W733" s="1"/>
  <c r="R733"/>
  <c r="T733" s="1"/>
  <c r="S733" s="1"/>
  <c r="FL732"/>
  <c r="FK732"/>
  <c r="DP732"/>
  <c r="DM732"/>
  <c r="DL732"/>
  <c r="DJ732"/>
  <c r="DI732"/>
  <c r="DG732"/>
  <c r="DF732"/>
  <c r="DD732"/>
  <c r="DC732"/>
  <c r="DA732"/>
  <c r="CZ732"/>
  <c r="CX732"/>
  <c r="CW732"/>
  <c r="CU732"/>
  <c r="CT732"/>
  <c r="CA732"/>
  <c r="CB732" s="1"/>
  <c r="BX732"/>
  <c r="BY732" s="1"/>
  <c r="BS732"/>
  <c r="BU732" s="1"/>
  <c r="BT732" s="1"/>
  <c r="BO732"/>
  <c r="BQ732" s="1"/>
  <c r="BP732" s="1"/>
  <c r="BK732"/>
  <c r="BL732" s="1"/>
  <c r="BE732"/>
  <c r="BG732" s="1"/>
  <c r="BF732" s="1"/>
  <c r="AZ732"/>
  <c r="CJ732" s="1"/>
  <c r="AV732"/>
  <c r="AR732"/>
  <c r="AS732" s="1"/>
  <c r="AN732"/>
  <c r="AP732" s="1"/>
  <c r="AO732" s="1"/>
  <c r="AI732"/>
  <c r="CG732" s="1"/>
  <c r="CH732" s="1"/>
  <c r="AD732"/>
  <c r="Z732"/>
  <c r="V732"/>
  <c r="W732" s="1"/>
  <c r="R732"/>
  <c r="S732" s="1"/>
  <c r="FL731"/>
  <c r="FK731"/>
  <c r="X732" l="1"/>
  <c r="AJ732"/>
  <c r="BB732"/>
  <c r="CD732"/>
  <c r="CE732" s="1"/>
  <c r="BA732"/>
  <c r="BZ732"/>
  <c r="AE733"/>
  <c r="CP732"/>
  <c r="CQ732" s="1"/>
  <c r="AF732"/>
  <c r="AE732"/>
  <c r="AK732"/>
  <c r="AT732"/>
  <c r="CI732"/>
  <c r="CK732"/>
  <c r="CF733"/>
  <c r="CH733"/>
  <c r="CL732"/>
  <c r="T732"/>
  <c r="AB732"/>
  <c r="AA732" s="1"/>
  <c r="AX732"/>
  <c r="AW732" s="1"/>
  <c r="BM732"/>
  <c r="CC732"/>
  <c r="AF733"/>
  <c r="CI733"/>
  <c r="A752"/>
  <c r="B753"/>
  <c r="CF732"/>
  <c r="FJ732"/>
  <c r="CR732" l="1"/>
  <c r="A753"/>
  <c r="B754"/>
  <c r="DP731"/>
  <c r="DM731"/>
  <c r="DL731"/>
  <c r="DJ731"/>
  <c r="DI731"/>
  <c r="DG731"/>
  <c r="DF731"/>
  <c r="DD731"/>
  <c r="DC731"/>
  <c r="DA731"/>
  <c r="CZ731"/>
  <c r="CX731"/>
  <c r="CW731"/>
  <c r="CU731"/>
  <c r="CT731"/>
  <c r="CA731"/>
  <c r="CC731" s="1"/>
  <c r="BX731"/>
  <c r="BY731" s="1"/>
  <c r="BS731"/>
  <c r="BO731"/>
  <c r="BP731" s="1"/>
  <c r="BK731"/>
  <c r="BE731"/>
  <c r="BF731" s="1"/>
  <c r="AZ731"/>
  <c r="BA731" s="1"/>
  <c r="AV731"/>
  <c r="AW731" s="1"/>
  <c r="AR731"/>
  <c r="AN731"/>
  <c r="AO731" s="1"/>
  <c r="AI731"/>
  <c r="CG731" s="1"/>
  <c r="AD731"/>
  <c r="AF731" s="1"/>
  <c r="Z731"/>
  <c r="AB731" s="1"/>
  <c r="AA731" s="1"/>
  <c r="V731"/>
  <c r="X731" s="1"/>
  <c r="W731" s="1"/>
  <c r="R731"/>
  <c r="T731" s="1"/>
  <c r="S731" s="1"/>
  <c r="FL730"/>
  <c r="FK730"/>
  <c r="DP730"/>
  <c r="DM730"/>
  <c r="DL730"/>
  <c r="DJ730"/>
  <c r="DI730"/>
  <c r="DG730"/>
  <c r="DF730"/>
  <c r="DD730"/>
  <c r="DC730"/>
  <c r="DA730"/>
  <c r="CZ730"/>
  <c r="CX730"/>
  <c r="CW730"/>
  <c r="CU730"/>
  <c r="CT730"/>
  <c r="CA730"/>
  <c r="BX730"/>
  <c r="BY730" s="1"/>
  <c r="BS730"/>
  <c r="BU730" s="1"/>
  <c r="BT730" s="1"/>
  <c r="BO730"/>
  <c r="BQ730" s="1"/>
  <c r="BP730" s="1"/>
  <c r="BK730"/>
  <c r="BM730" s="1"/>
  <c r="BL730" s="1"/>
  <c r="BE730"/>
  <c r="BG730" s="1"/>
  <c r="BF730" s="1"/>
  <c r="AZ730"/>
  <c r="CJ730" s="1"/>
  <c r="AV730"/>
  <c r="AR730"/>
  <c r="AS730" s="1"/>
  <c r="AN730"/>
  <c r="AP730" s="1"/>
  <c r="AO730" s="1"/>
  <c r="AI730"/>
  <c r="AJ730" s="1"/>
  <c r="AD730"/>
  <c r="Z730"/>
  <c r="V730"/>
  <c r="W730" s="1"/>
  <c r="R730"/>
  <c r="T730" s="1"/>
  <c r="S730" s="1"/>
  <c r="FL729"/>
  <c r="FK729"/>
  <c r="CD730" l="1"/>
  <c r="CE730" s="1"/>
  <c r="AE730"/>
  <c r="BB730"/>
  <c r="AJ731"/>
  <c r="X730"/>
  <c r="BZ730"/>
  <c r="AF730"/>
  <c r="BA730"/>
  <c r="CG730"/>
  <c r="CI730" s="1"/>
  <c r="AP731"/>
  <c r="AK730"/>
  <c r="AT730"/>
  <c r="CB730"/>
  <c r="BM731"/>
  <c r="CL730"/>
  <c r="CK730"/>
  <c r="CH731"/>
  <c r="BZ731"/>
  <c r="FJ731"/>
  <c r="CD731"/>
  <c r="CE731" s="1"/>
  <c r="CJ731"/>
  <c r="FJ730"/>
  <c r="AB730"/>
  <c r="AA730" s="1"/>
  <c r="AX730"/>
  <c r="AW730" s="1"/>
  <c r="CC730"/>
  <c r="CP730"/>
  <c r="CR730" s="1"/>
  <c r="CQ730" s="1"/>
  <c r="AE731"/>
  <c r="AK731"/>
  <c r="AS731"/>
  <c r="BG731"/>
  <c r="BQ731"/>
  <c r="AX731"/>
  <c r="A754"/>
  <c r="B755"/>
  <c r="AT731"/>
  <c r="BB731"/>
  <c r="BL731"/>
  <c r="BU731"/>
  <c r="BT731" s="1"/>
  <c r="CB731"/>
  <c r="CP731"/>
  <c r="CF730" l="1"/>
  <c r="CH730"/>
  <c r="A755"/>
  <c r="B756"/>
  <c r="CL731"/>
  <c r="CQ731"/>
  <c r="CI731"/>
  <c r="CK731"/>
  <c r="CR731"/>
  <c r="CF731"/>
  <c r="DP729"/>
  <c r="DM729"/>
  <c r="DL729"/>
  <c r="DJ729"/>
  <c r="DI729"/>
  <c r="DG729"/>
  <c r="DF729"/>
  <c r="DD729"/>
  <c r="DC729"/>
  <c r="DA729"/>
  <c r="CZ729"/>
  <c r="CX729"/>
  <c r="CW729"/>
  <c r="CU729"/>
  <c r="CT729"/>
  <c r="CA729"/>
  <c r="CB729" s="1"/>
  <c r="BX729"/>
  <c r="BY729" s="1"/>
  <c r="BS729"/>
  <c r="BO729"/>
  <c r="BP729" s="1"/>
  <c r="BK729"/>
  <c r="BE729"/>
  <c r="BF729" s="1"/>
  <c r="BG729" l="1"/>
  <c r="BQ729"/>
  <c r="BL729"/>
  <c r="BU729"/>
  <c r="BT729" s="1"/>
  <c r="A756"/>
  <c r="B757"/>
  <c r="BZ729"/>
  <c r="BM729"/>
  <c r="CC729"/>
  <c r="AZ729"/>
  <c r="AV729"/>
  <c r="AX729" s="1"/>
  <c r="AW729" s="1"/>
  <c r="AR729"/>
  <c r="AN729"/>
  <c r="AO729" s="1"/>
  <c r="AI729"/>
  <c r="CG729" s="1"/>
  <c r="AD729"/>
  <c r="Z729"/>
  <c r="AB729" s="1"/>
  <c r="AA729" s="1"/>
  <c r="V729"/>
  <c r="R729"/>
  <c r="S729" s="1"/>
  <c r="FL728"/>
  <c r="FK728"/>
  <c r="DP728"/>
  <c r="DM728"/>
  <c r="DL728"/>
  <c r="DJ728"/>
  <c r="DI728"/>
  <c r="DG728"/>
  <c r="DF728"/>
  <c r="DD728"/>
  <c r="DC728"/>
  <c r="DA728"/>
  <c r="CZ728"/>
  <c r="CX728"/>
  <c r="CW728"/>
  <c r="CU728"/>
  <c r="CT728"/>
  <c r="CA728"/>
  <c r="BX728"/>
  <c r="BY728" s="1"/>
  <c r="BS728"/>
  <c r="BT728" s="1"/>
  <c r="BO728"/>
  <c r="BQ728" s="1"/>
  <c r="BP728" s="1"/>
  <c r="BK728"/>
  <c r="BE728"/>
  <c r="BF728" s="1"/>
  <c r="AZ728"/>
  <c r="CP728" s="1"/>
  <c r="AV728"/>
  <c r="AX728" s="1"/>
  <c r="AW728" s="1"/>
  <c r="AR728"/>
  <c r="AT728" s="1"/>
  <c r="AS728" s="1"/>
  <c r="AN728"/>
  <c r="AO728" s="1"/>
  <c r="AI728"/>
  <c r="AJ728" s="1"/>
  <c r="AD728"/>
  <c r="AE728" s="1"/>
  <c r="Z728"/>
  <c r="V728"/>
  <c r="W728" s="1"/>
  <c r="R728"/>
  <c r="T728" s="1"/>
  <c r="S728" s="1"/>
  <c r="FL727"/>
  <c r="FK727"/>
  <c r="AP729" l="1"/>
  <c r="AF728"/>
  <c r="X728"/>
  <c r="BG728"/>
  <c r="BB728"/>
  <c r="T729"/>
  <c r="BA728"/>
  <c r="BM728"/>
  <c r="BL728" s="1"/>
  <c r="AJ729"/>
  <c r="CJ728"/>
  <c r="CK728" s="1"/>
  <c r="CD729"/>
  <c r="CE729" s="1"/>
  <c r="AK728"/>
  <c r="CD728"/>
  <c r="CF728" s="1"/>
  <c r="CE728" s="1"/>
  <c r="BZ728"/>
  <c r="CQ728"/>
  <c r="CJ729"/>
  <c r="CP729"/>
  <c r="A757"/>
  <c r="B758"/>
  <c r="FJ728"/>
  <c r="AB728"/>
  <c r="AA728" s="1"/>
  <c r="BU728"/>
  <c r="CB728"/>
  <c r="CG728"/>
  <c r="CH728" s="1"/>
  <c r="X729"/>
  <c r="W729" s="1"/>
  <c r="AE729"/>
  <c r="AK729"/>
  <c r="AT729"/>
  <c r="AS729" s="1"/>
  <c r="BA729"/>
  <c r="CH729"/>
  <c r="CR728"/>
  <c r="AP728"/>
  <c r="CC728"/>
  <c r="AF729"/>
  <c r="BB729"/>
  <c r="FJ729"/>
  <c r="DP727"/>
  <c r="DM727"/>
  <c r="DL727"/>
  <c r="DJ727"/>
  <c r="DI727"/>
  <c r="DG727"/>
  <c r="DF727"/>
  <c r="DD727"/>
  <c r="DC727"/>
  <c r="DA727"/>
  <c r="CZ727"/>
  <c r="CX727"/>
  <c r="CW727"/>
  <c r="CU727"/>
  <c r="CT727"/>
  <c r="CA727"/>
  <c r="CB727" s="1"/>
  <c r="BX727"/>
  <c r="BY727" s="1"/>
  <c r="BS727"/>
  <c r="BU727" s="1"/>
  <c r="BO727"/>
  <c r="BK727"/>
  <c r="BL727" s="1"/>
  <c r="BE727"/>
  <c r="BG727" s="1"/>
  <c r="BF727" s="1"/>
  <c r="AZ727"/>
  <c r="BA727" s="1"/>
  <c r="AV727"/>
  <c r="AR727"/>
  <c r="AS727" s="1"/>
  <c r="AN727"/>
  <c r="AP727" s="1"/>
  <c r="AO727" s="1"/>
  <c r="AI727"/>
  <c r="AJ727" s="1"/>
  <c r="AD727"/>
  <c r="Z727"/>
  <c r="AA727" s="1"/>
  <c r="V727"/>
  <c r="X727" s="1"/>
  <c r="W727" s="1"/>
  <c r="R727"/>
  <c r="S727" s="1"/>
  <c r="FL726"/>
  <c r="FK726"/>
  <c r="CF729" l="1"/>
  <c r="CL728"/>
  <c r="BT727"/>
  <c r="CD727"/>
  <c r="CF727" s="1"/>
  <c r="CE727" s="1"/>
  <c r="AF727"/>
  <c r="AT727"/>
  <c r="CJ727"/>
  <c r="CK727" s="1"/>
  <c r="BB727"/>
  <c r="BM727"/>
  <c r="AW727"/>
  <c r="CG727"/>
  <c r="BZ727"/>
  <c r="FJ727"/>
  <c r="A758"/>
  <c r="B759"/>
  <c r="CI729"/>
  <c r="CK729"/>
  <c r="AE727"/>
  <c r="AK727"/>
  <c r="BQ727"/>
  <c r="CI728"/>
  <c r="CL729"/>
  <c r="CR729"/>
  <c r="CQ729" s="1"/>
  <c r="T727"/>
  <c r="AB727"/>
  <c r="AX727"/>
  <c r="BP727"/>
  <c r="CC727"/>
  <c r="CP727"/>
  <c r="DP726"/>
  <c r="DM726"/>
  <c r="DL726"/>
  <c r="DJ726"/>
  <c r="DI726"/>
  <c r="DG726"/>
  <c r="DF726"/>
  <c r="DD726"/>
  <c r="DC726"/>
  <c r="DA726"/>
  <c r="CZ726"/>
  <c r="CX726"/>
  <c r="CW726"/>
  <c r="CU726"/>
  <c r="CT726"/>
  <c r="CA726"/>
  <c r="CB726" s="1"/>
  <c r="BX726"/>
  <c r="BY726" s="1"/>
  <c r="BS726"/>
  <c r="BT726" s="1"/>
  <c r="BO726"/>
  <c r="BQ726" s="1"/>
  <c r="BP726" s="1"/>
  <c r="BK726"/>
  <c r="BM726" s="1"/>
  <c r="BL726" s="1"/>
  <c r="BE726"/>
  <c r="BG726" s="1"/>
  <c r="BF726" s="1"/>
  <c r="AZ726"/>
  <c r="AV726"/>
  <c r="AX726" s="1"/>
  <c r="AW726" s="1"/>
  <c r="AR726"/>
  <c r="AT726" s="1"/>
  <c r="AS726" s="1"/>
  <c r="AN726"/>
  <c r="AP726" s="1"/>
  <c r="AO726" s="1"/>
  <c r="AI726"/>
  <c r="CG726" s="1"/>
  <c r="AD726"/>
  <c r="Z726"/>
  <c r="V726"/>
  <c r="W726" s="1"/>
  <c r="R726"/>
  <c r="T726" s="1"/>
  <c r="S726" s="1"/>
  <c r="FL725"/>
  <c r="FK725"/>
  <c r="AK726" l="1"/>
  <c r="CD726"/>
  <c r="CE726" s="1"/>
  <c r="BA726"/>
  <c r="BB726"/>
  <c r="AJ726"/>
  <c r="CF726"/>
  <c r="CH726"/>
  <c r="X726"/>
  <c r="AF726"/>
  <c r="CP726"/>
  <c r="BZ726"/>
  <c r="FJ726"/>
  <c r="CL727"/>
  <c r="CR727"/>
  <c r="CQ727" s="1"/>
  <c r="A759"/>
  <c r="B760"/>
  <c r="CH727"/>
  <c r="CI727"/>
  <c r="AE726"/>
  <c r="CJ726"/>
  <c r="AB726"/>
  <c r="AA726" s="1"/>
  <c r="BU726"/>
  <c r="CC726"/>
  <c r="CL726" l="1"/>
  <c r="CR726"/>
  <c r="CQ726" s="1"/>
  <c r="CI726"/>
  <c r="CK726"/>
  <c r="A760"/>
  <c r="B761"/>
  <c r="DP725"/>
  <c r="DM725"/>
  <c r="DL725"/>
  <c r="DJ725"/>
  <c r="DI725"/>
  <c r="DG725"/>
  <c r="DF725"/>
  <c r="DD725"/>
  <c r="DC725"/>
  <c r="DA725"/>
  <c r="CZ725"/>
  <c r="CX725"/>
  <c r="CW725"/>
  <c r="CU725"/>
  <c r="CT725"/>
  <c r="CA725"/>
  <c r="BX725"/>
  <c r="BY725" s="1"/>
  <c r="BS725"/>
  <c r="BT725" s="1"/>
  <c r="BO725"/>
  <c r="BK725"/>
  <c r="BL725" s="1"/>
  <c r="BE725"/>
  <c r="BG725" s="1"/>
  <c r="BF725" s="1"/>
  <c r="AZ725"/>
  <c r="CP725" s="1"/>
  <c r="CR725" s="1"/>
  <c r="CQ725" s="1"/>
  <c r="AV725"/>
  <c r="AX725" s="1"/>
  <c r="AW725" s="1"/>
  <c r="AR725"/>
  <c r="AT725" s="1"/>
  <c r="AS725" s="1"/>
  <c r="AN725"/>
  <c r="AO725" s="1"/>
  <c r="AI725"/>
  <c r="CG725" s="1"/>
  <c r="AD725"/>
  <c r="AF725" s="1"/>
  <c r="Z725"/>
  <c r="V725"/>
  <c r="W725" s="1"/>
  <c r="R725"/>
  <c r="T725" s="1"/>
  <c r="S725" s="1"/>
  <c r="FL724"/>
  <c r="FK724"/>
  <c r="DP724"/>
  <c r="DM724"/>
  <c r="DL724"/>
  <c r="DJ724"/>
  <c r="DI724"/>
  <c r="DG724"/>
  <c r="DF724"/>
  <c r="DD724"/>
  <c r="DC724"/>
  <c r="DA724"/>
  <c r="CZ724"/>
  <c r="CX724"/>
  <c r="CW724"/>
  <c r="CU724"/>
  <c r="CT724"/>
  <c r="CA724"/>
  <c r="CC724" s="1"/>
  <c r="BX724"/>
  <c r="BZ724" s="1"/>
  <c r="BY724" s="1"/>
  <c r="BS724"/>
  <c r="BT724" s="1"/>
  <c r="BO724"/>
  <c r="BQ724" s="1"/>
  <c r="BP724" s="1"/>
  <c r="BK724"/>
  <c r="BE724"/>
  <c r="BF724" s="1"/>
  <c r="AZ724"/>
  <c r="BB724" s="1"/>
  <c r="AV724"/>
  <c r="AX724" s="1"/>
  <c r="AW724" s="1"/>
  <c r="AR724"/>
  <c r="AT724" s="1"/>
  <c r="AS724" s="1"/>
  <c r="AN724"/>
  <c r="AP724" s="1"/>
  <c r="AO724" s="1"/>
  <c r="AI724"/>
  <c r="CG724" s="1"/>
  <c r="AD724"/>
  <c r="Z724"/>
  <c r="AA724" s="1"/>
  <c r="V724"/>
  <c r="R724"/>
  <c r="S724" s="1"/>
  <c r="FL723"/>
  <c r="FK723"/>
  <c r="AB724" l="1"/>
  <c r="CB724"/>
  <c r="AE725"/>
  <c r="BA724"/>
  <c r="T724"/>
  <c r="X725"/>
  <c r="AK724"/>
  <c r="FJ724"/>
  <c r="W724"/>
  <c r="AE724"/>
  <c r="BG724"/>
  <c r="CJ724"/>
  <c r="AA725"/>
  <c r="BA725"/>
  <c r="BM725"/>
  <c r="CD725"/>
  <c r="CF725" s="1"/>
  <c r="CE725" s="1"/>
  <c r="BB725"/>
  <c r="CJ725"/>
  <c r="CK725" s="1"/>
  <c r="CH725"/>
  <c r="CI725"/>
  <c r="CH724"/>
  <c r="BZ725"/>
  <c r="FJ725"/>
  <c r="AJ724"/>
  <c r="CD724"/>
  <c r="CE724" s="1"/>
  <c r="BU724"/>
  <c r="CP724"/>
  <c r="CQ724" s="1"/>
  <c r="AK725"/>
  <c r="BQ725"/>
  <c r="CI724"/>
  <c r="X724"/>
  <c r="AF724"/>
  <c r="BM724"/>
  <c r="BL724" s="1"/>
  <c r="CL724"/>
  <c r="CK724" s="1"/>
  <c r="AB725"/>
  <c r="AJ725"/>
  <c r="AP725"/>
  <c r="BP725"/>
  <c r="CC725"/>
  <c r="A761"/>
  <c r="B762"/>
  <c r="BU725"/>
  <c r="CB725"/>
  <c r="CL725" l="1"/>
  <c r="A762"/>
  <c r="B763"/>
  <c r="CR724"/>
  <c r="CF724"/>
  <c r="DP723"/>
  <c r="DM723"/>
  <c r="DL723"/>
  <c r="DJ723"/>
  <c r="DI723"/>
  <c r="DG723"/>
  <c r="DF723"/>
  <c r="DD723"/>
  <c r="DC723"/>
  <c r="DA723"/>
  <c r="CZ723"/>
  <c r="CX723"/>
  <c r="CW723"/>
  <c r="CU723"/>
  <c r="CT723"/>
  <c r="CA723"/>
  <c r="CC723" s="1"/>
  <c r="BX723"/>
  <c r="BS723"/>
  <c r="BT723" s="1"/>
  <c r="BO723"/>
  <c r="BK723"/>
  <c r="BL723" s="1"/>
  <c r="BE723"/>
  <c r="BG723" s="1"/>
  <c r="BF723" s="1"/>
  <c r="AZ723"/>
  <c r="CP723" s="1"/>
  <c r="CR723" s="1"/>
  <c r="CQ723" s="1"/>
  <c r="AV723"/>
  <c r="AW723" s="1"/>
  <c r="AR723"/>
  <c r="AS723" s="1"/>
  <c r="AN723"/>
  <c r="AO723" s="1"/>
  <c r="AI723"/>
  <c r="AJ723" s="1"/>
  <c r="AD723"/>
  <c r="AE723" s="1"/>
  <c r="Z723"/>
  <c r="AB723" s="1"/>
  <c r="AA723" s="1"/>
  <c r="V723"/>
  <c r="X723" s="1"/>
  <c r="W723" s="1"/>
  <c r="R723"/>
  <c r="S723" s="1"/>
  <c r="FL722"/>
  <c r="FK722"/>
  <c r="BU723" l="1"/>
  <c r="BA723"/>
  <c r="AF723"/>
  <c r="BM723"/>
  <c r="CB723"/>
  <c r="CD723"/>
  <c r="CE723" s="1"/>
  <c r="AT723"/>
  <c r="BB723"/>
  <c r="A763"/>
  <c r="B764"/>
  <c r="CG723"/>
  <c r="FJ723"/>
  <c r="AK723"/>
  <c r="T723"/>
  <c r="AP723"/>
  <c r="AX723"/>
  <c r="BQ723"/>
  <c r="BP723" s="1"/>
  <c r="BZ723"/>
  <c r="BY723" s="1"/>
  <c r="CJ723"/>
  <c r="CL723" s="1"/>
  <c r="CK723" s="1"/>
  <c r="DP722"/>
  <c r="DM722"/>
  <c r="DL722"/>
  <c r="DJ722"/>
  <c r="DI722"/>
  <c r="DG722"/>
  <c r="DF722"/>
  <c r="DD722"/>
  <c r="DC722"/>
  <c r="DA722"/>
  <c r="CZ722"/>
  <c r="CX722"/>
  <c r="CW722"/>
  <c r="CU722"/>
  <c r="CT722"/>
  <c r="CA722"/>
  <c r="CC722" s="1"/>
  <c r="BX722"/>
  <c r="BZ722" s="1"/>
  <c r="BY722" s="1"/>
  <c r="BS722"/>
  <c r="BU722" s="1"/>
  <c r="BO722"/>
  <c r="BQ722" s="1"/>
  <c r="BP722" s="1"/>
  <c r="BK722"/>
  <c r="BM722" s="1"/>
  <c r="BL722" s="1"/>
  <c r="BE722"/>
  <c r="BG722" s="1"/>
  <c r="BF722" s="1"/>
  <c r="AZ722"/>
  <c r="AV722"/>
  <c r="AX722" s="1"/>
  <c r="AW722" s="1"/>
  <c r="AR722"/>
  <c r="AT722" s="1"/>
  <c r="AS722" s="1"/>
  <c r="AN722"/>
  <c r="AP722" s="1"/>
  <c r="AO722" s="1"/>
  <c r="AI722"/>
  <c r="AK722" s="1"/>
  <c r="AD722"/>
  <c r="Z722"/>
  <c r="AB722" s="1"/>
  <c r="AA722" s="1"/>
  <c r="V722"/>
  <c r="W722" s="1"/>
  <c r="R722"/>
  <c r="T722" s="1"/>
  <c r="S722" s="1"/>
  <c r="FL721"/>
  <c r="FK721"/>
  <c r="CD722" l="1"/>
  <c r="CE722" s="1"/>
  <c r="BT722"/>
  <c r="CB722"/>
  <c r="AJ722"/>
  <c r="BB722"/>
  <c r="CP722"/>
  <c r="CR722" s="1"/>
  <c r="CQ722" s="1"/>
  <c r="CG722"/>
  <c r="FJ722"/>
  <c r="A764"/>
  <c r="B765"/>
  <c r="AF722"/>
  <c r="CJ722"/>
  <c r="CL722" s="1"/>
  <c r="CK722" s="1"/>
  <c r="CF723"/>
  <c r="CI723"/>
  <c r="CH723" s="1"/>
  <c r="X722"/>
  <c r="AE722"/>
  <c r="BA722"/>
  <c r="DP721"/>
  <c r="DM721"/>
  <c r="DL721"/>
  <c r="DJ721"/>
  <c r="DI721"/>
  <c r="DG721"/>
  <c r="DF721"/>
  <c r="DD721"/>
  <c r="DC721"/>
  <c r="DA721"/>
  <c r="CZ721"/>
  <c r="CX721"/>
  <c r="CW721"/>
  <c r="CU721"/>
  <c r="CT721"/>
  <c r="CA721"/>
  <c r="CB721" s="1"/>
  <c r="BX721"/>
  <c r="BS721"/>
  <c r="BT721" s="1"/>
  <c r="BO721"/>
  <c r="BP721" s="1"/>
  <c r="BK721"/>
  <c r="BM721" s="1"/>
  <c r="BL721" s="1"/>
  <c r="BE721"/>
  <c r="BF721" s="1"/>
  <c r="AZ721"/>
  <c r="BA721" s="1"/>
  <c r="AV721"/>
  <c r="AX721" s="1"/>
  <c r="AW721" s="1"/>
  <c r="AR721"/>
  <c r="AS721" s="1"/>
  <c r="AN721"/>
  <c r="AP721" s="1"/>
  <c r="AO721" s="1"/>
  <c r="AI721"/>
  <c r="AK721" s="1"/>
  <c r="AD721"/>
  <c r="AE721" s="1"/>
  <c r="Z721"/>
  <c r="AB721" s="1"/>
  <c r="AA721" s="1"/>
  <c r="V721"/>
  <c r="W721" s="1"/>
  <c r="R721"/>
  <c r="T721" s="1"/>
  <c r="S721" s="1"/>
  <c r="FL720"/>
  <c r="FK720"/>
  <c r="DP720"/>
  <c r="DM720"/>
  <c r="DL720"/>
  <c r="DJ720"/>
  <c r="DI720"/>
  <c r="DG720"/>
  <c r="DF720"/>
  <c r="DD720"/>
  <c r="DC720"/>
  <c r="DA720"/>
  <c r="CZ720"/>
  <c r="CX720"/>
  <c r="CW720"/>
  <c r="CU720"/>
  <c r="CT720"/>
  <c r="CA720"/>
  <c r="CB720" s="1"/>
  <c r="BX720"/>
  <c r="BZ720" s="1"/>
  <c r="BY720" s="1"/>
  <c r="BS720"/>
  <c r="BO720"/>
  <c r="BK720"/>
  <c r="BL720" s="1"/>
  <c r="BE720"/>
  <c r="BG720" s="1"/>
  <c r="BF720" s="1"/>
  <c r="AZ720"/>
  <c r="AV720"/>
  <c r="AW720" s="1"/>
  <c r="AR720"/>
  <c r="AN720"/>
  <c r="AO720" s="1"/>
  <c r="AI720"/>
  <c r="CG720" s="1"/>
  <c r="AD720"/>
  <c r="AF720" s="1"/>
  <c r="Z720"/>
  <c r="AB720" s="1"/>
  <c r="AA720" s="1"/>
  <c r="V720"/>
  <c r="R720"/>
  <c r="S720" s="1"/>
  <c r="FL719"/>
  <c r="FK719"/>
  <c r="AF721" l="1"/>
  <c r="AJ720"/>
  <c r="BB721"/>
  <c r="BM720"/>
  <c r="CC720"/>
  <c r="AX720"/>
  <c r="CC721"/>
  <c r="BU720"/>
  <c r="X721"/>
  <c r="AT721"/>
  <c r="T720"/>
  <c r="AP720"/>
  <c r="BP720"/>
  <c r="BU721"/>
  <c r="CH720"/>
  <c r="A765"/>
  <c r="B766"/>
  <c r="CF722"/>
  <c r="CI722"/>
  <c r="CH722"/>
  <c r="X720"/>
  <c r="W720" s="1"/>
  <c r="AE720"/>
  <c r="AK720"/>
  <c r="AS720"/>
  <c r="BA720"/>
  <c r="BQ720"/>
  <c r="AJ721"/>
  <c r="BZ721"/>
  <c r="BY721" s="1"/>
  <c r="CD721"/>
  <c r="CE721" s="1"/>
  <c r="CJ721"/>
  <c r="CK721" s="1"/>
  <c r="CD720"/>
  <c r="CE720" s="1"/>
  <c r="CJ720"/>
  <c r="FJ720"/>
  <c r="CG721"/>
  <c r="CP721"/>
  <c r="AT720"/>
  <c r="BB720"/>
  <c r="BT720"/>
  <c r="CP720"/>
  <c r="BG721"/>
  <c r="BQ721"/>
  <c r="FJ721"/>
  <c r="DP719"/>
  <c r="DM719"/>
  <c r="DL719"/>
  <c r="DJ719"/>
  <c r="DI719"/>
  <c r="DG719"/>
  <c r="DF719"/>
  <c r="DD719"/>
  <c r="DC719"/>
  <c r="DA719"/>
  <c r="CZ719"/>
  <c r="CX719"/>
  <c r="CW719"/>
  <c r="CU719"/>
  <c r="CT719"/>
  <c r="CF721" l="1"/>
  <c r="CI721"/>
  <c r="CH721" s="1"/>
  <c r="CF720"/>
  <c r="CL721"/>
  <c r="CQ721"/>
  <c r="CR721"/>
  <c r="CI720"/>
  <c r="CK720"/>
  <c r="CL720"/>
  <c r="CR720"/>
  <c r="CQ720" s="1"/>
  <c r="A766"/>
  <c r="B767"/>
  <c r="CA719"/>
  <c r="CB719" s="1"/>
  <c r="BX719"/>
  <c r="BY719" s="1"/>
  <c r="BS719"/>
  <c r="BT719" s="1"/>
  <c r="BO719"/>
  <c r="BQ719" s="1"/>
  <c r="BP719" s="1"/>
  <c r="BK719"/>
  <c r="BE719"/>
  <c r="BF719" s="1"/>
  <c r="AZ719"/>
  <c r="BB719" s="1"/>
  <c r="AV719"/>
  <c r="AW719" s="1"/>
  <c r="AR719"/>
  <c r="AN719"/>
  <c r="AO719" s="1"/>
  <c r="AI719"/>
  <c r="CG719" s="1"/>
  <c r="AD719"/>
  <c r="AE719" s="1"/>
  <c r="Z719"/>
  <c r="AB719" s="1"/>
  <c r="AA719" s="1"/>
  <c r="V719"/>
  <c r="X719" s="1"/>
  <c r="W719" s="1"/>
  <c r="R719"/>
  <c r="T719" s="1"/>
  <c r="S719" s="1"/>
  <c r="FL718"/>
  <c r="FK718"/>
  <c r="AP719" l="1"/>
  <c r="BA719"/>
  <c r="AJ719"/>
  <c r="AT719"/>
  <c r="AS719" s="1"/>
  <c r="BG719"/>
  <c r="CD719"/>
  <c r="CE719" s="1"/>
  <c r="AK719"/>
  <c r="CH719"/>
  <c r="AF719"/>
  <c r="BM719"/>
  <c r="BL719" s="1"/>
  <c r="BZ719"/>
  <c r="FJ719"/>
  <c r="AX719"/>
  <c r="CP719"/>
  <c r="CJ719"/>
  <c r="A767"/>
  <c r="B768"/>
  <c r="BU719"/>
  <c r="CC719"/>
  <c r="DP718"/>
  <c r="DM718"/>
  <c r="DL718"/>
  <c r="DJ718"/>
  <c r="DI718"/>
  <c r="DG718"/>
  <c r="DF718"/>
  <c r="DD718"/>
  <c r="DC718"/>
  <c r="DA718"/>
  <c r="CZ718"/>
  <c r="CX718"/>
  <c r="CW718"/>
  <c r="CU718"/>
  <c r="CT718"/>
  <c r="CA718"/>
  <c r="CB718" s="1"/>
  <c r="BX718"/>
  <c r="BY718" s="1"/>
  <c r="BS718"/>
  <c r="BO718"/>
  <c r="BP718" s="1"/>
  <c r="BK718"/>
  <c r="BL718" s="1"/>
  <c r="BE718"/>
  <c r="BG718" s="1"/>
  <c r="BF718" s="1"/>
  <c r="AZ718"/>
  <c r="AV718"/>
  <c r="AW718" s="1"/>
  <c r="AR718"/>
  <c r="AT718" s="1"/>
  <c r="AS718" s="1"/>
  <c r="AN718"/>
  <c r="AP718" s="1"/>
  <c r="AO718" s="1"/>
  <c r="AI718"/>
  <c r="AK718" s="1"/>
  <c r="AD718"/>
  <c r="Z718"/>
  <c r="AA718" s="1"/>
  <c r="V718"/>
  <c r="X718" s="1"/>
  <c r="W718" s="1"/>
  <c r="R718"/>
  <c r="T718" s="1"/>
  <c r="S718" s="1"/>
  <c r="FL717"/>
  <c r="FK717"/>
  <c r="AX718" l="1"/>
  <c r="BA718"/>
  <c r="AB718"/>
  <c r="CF719"/>
  <c r="AJ718"/>
  <c r="BQ718"/>
  <c r="BU718"/>
  <c r="BT718" s="1"/>
  <c r="CP718"/>
  <c r="CL719"/>
  <c r="CQ719"/>
  <c r="CR719"/>
  <c r="CI719"/>
  <c r="CK719"/>
  <c r="CD718"/>
  <c r="CF718" s="1"/>
  <c r="CE718" s="1"/>
  <c r="CJ718"/>
  <c r="CK718" s="1"/>
  <c r="A768"/>
  <c r="B769"/>
  <c r="BZ718"/>
  <c r="FJ718"/>
  <c r="AF718"/>
  <c r="AE718" s="1"/>
  <c r="BB718"/>
  <c r="BM718"/>
  <c r="CC718"/>
  <c r="CR718"/>
  <c r="CQ718" s="1"/>
  <c r="CL718" l="1"/>
  <c r="A769"/>
  <c r="B770"/>
  <c r="DP717"/>
  <c r="DM717"/>
  <c r="DL717"/>
  <c r="DJ717"/>
  <c r="DI717"/>
  <c r="DG717"/>
  <c r="DF717"/>
  <c r="DD717"/>
  <c r="DC717"/>
  <c r="DA717"/>
  <c r="CZ717"/>
  <c r="CX717"/>
  <c r="CW717"/>
  <c r="CU717"/>
  <c r="CT717"/>
  <c r="CA717"/>
  <c r="CB717" s="1"/>
  <c r="BX717"/>
  <c r="BS717"/>
  <c r="BT717" s="1"/>
  <c r="BO717"/>
  <c r="BQ717" s="1"/>
  <c r="BP717" s="1"/>
  <c r="BK717"/>
  <c r="BM717" s="1"/>
  <c r="BL717" s="1"/>
  <c r="BE717"/>
  <c r="AZ717"/>
  <c r="AV717"/>
  <c r="AX717" s="1"/>
  <c r="AW717" s="1"/>
  <c r="AR717"/>
  <c r="AS717" s="1"/>
  <c r="AN717"/>
  <c r="AP717" s="1"/>
  <c r="AO717" s="1"/>
  <c r="AI717"/>
  <c r="CG717" s="1"/>
  <c r="CH717" s="1"/>
  <c r="AD717"/>
  <c r="Z717"/>
  <c r="V717"/>
  <c r="W717" s="1"/>
  <c r="R717"/>
  <c r="T717" s="1"/>
  <c r="S717" s="1"/>
  <c r="FL716"/>
  <c r="FK716"/>
  <c r="DP716"/>
  <c r="DM716"/>
  <c r="DL716"/>
  <c r="DJ716"/>
  <c r="DI716"/>
  <c r="DG716"/>
  <c r="DF716"/>
  <c r="DD716"/>
  <c r="DC716"/>
  <c r="DA716"/>
  <c r="CZ716"/>
  <c r="CX716"/>
  <c r="CW716"/>
  <c r="CU716"/>
  <c r="CT716"/>
  <c r="CA716"/>
  <c r="BX716"/>
  <c r="BZ716" s="1"/>
  <c r="BY716" s="1"/>
  <c r="BS716"/>
  <c r="BU716" s="1"/>
  <c r="BT716" s="1"/>
  <c r="BO716"/>
  <c r="BP716" s="1"/>
  <c r="BK716"/>
  <c r="BM716" s="1"/>
  <c r="BL716" s="1"/>
  <c r="BE716"/>
  <c r="BG716" s="1"/>
  <c r="BF716" s="1"/>
  <c r="AZ716"/>
  <c r="CP716" s="1"/>
  <c r="CQ716" s="1"/>
  <c r="AV716"/>
  <c r="AW716" s="1"/>
  <c r="AR716"/>
  <c r="AT716" s="1"/>
  <c r="AS716" s="1"/>
  <c r="AN716"/>
  <c r="AP716" s="1"/>
  <c r="AO716" s="1"/>
  <c r="AI716"/>
  <c r="AJ716" s="1"/>
  <c r="AD716"/>
  <c r="Z716"/>
  <c r="AA716" s="1"/>
  <c r="V716"/>
  <c r="X716" s="1"/>
  <c r="W716" s="1"/>
  <c r="R716"/>
  <c r="T716" s="1"/>
  <c r="S716" s="1"/>
  <c r="FL715"/>
  <c r="FK715"/>
  <c r="BA716" l="1"/>
  <c r="AB716"/>
  <c r="CD717"/>
  <c r="CF717" s="1"/>
  <c r="CE717" s="1"/>
  <c r="BU717"/>
  <c r="CJ717"/>
  <c r="CK717" s="1"/>
  <c r="CC717"/>
  <c r="AE716"/>
  <c r="CC716"/>
  <c r="X717"/>
  <c r="BB717"/>
  <c r="BA717"/>
  <c r="AF716"/>
  <c r="BB716"/>
  <c r="CB716"/>
  <c r="AF717"/>
  <c r="AE717" s="1"/>
  <c r="BG717"/>
  <c r="BF717" s="1"/>
  <c r="BZ717"/>
  <c r="BY717" s="1"/>
  <c r="CI717"/>
  <c r="AB717"/>
  <c r="AK717"/>
  <c r="AT717"/>
  <c r="AX716"/>
  <c r="A770"/>
  <c r="B771"/>
  <c r="AK716"/>
  <c r="BQ716"/>
  <c r="CD716"/>
  <c r="CE716" s="1"/>
  <c r="CR716"/>
  <c r="FJ716"/>
  <c r="AA717"/>
  <c r="AJ717"/>
  <c r="CP717"/>
  <c r="FJ717"/>
  <c r="DP715"/>
  <c r="DM715"/>
  <c r="DL715"/>
  <c r="DJ715"/>
  <c r="DI715"/>
  <c r="DG715"/>
  <c r="DF715"/>
  <c r="DD715"/>
  <c r="DC715"/>
  <c r="DA715"/>
  <c r="CZ715"/>
  <c r="CX715"/>
  <c r="CW715"/>
  <c r="CU715"/>
  <c r="CT715"/>
  <c r="CA715"/>
  <c r="CC715" s="1"/>
  <c r="BX715"/>
  <c r="BS715"/>
  <c r="BT715" s="1"/>
  <c r="BO715"/>
  <c r="BQ715" s="1"/>
  <c r="BP715" s="1"/>
  <c r="BK715"/>
  <c r="BM715" s="1"/>
  <c r="BL715" s="1"/>
  <c r="BE715"/>
  <c r="AZ715"/>
  <c r="CJ715" s="1"/>
  <c r="AV715"/>
  <c r="AX715" s="1"/>
  <c r="AW715" s="1"/>
  <c r="AR715"/>
  <c r="AT715" s="1"/>
  <c r="AS715" s="1"/>
  <c r="AN715"/>
  <c r="AP715" s="1"/>
  <c r="AO715" s="1"/>
  <c r="AI715"/>
  <c r="AK715" s="1"/>
  <c r="AJ715" s="1"/>
  <c r="AD715"/>
  <c r="AE715" s="1"/>
  <c r="Z715"/>
  <c r="AB715" s="1"/>
  <c r="AA715" s="1"/>
  <c r="V715"/>
  <c r="W715" s="1"/>
  <c r="R715"/>
  <c r="T715" s="1"/>
  <c r="S715" s="1"/>
  <c r="FL714"/>
  <c r="FK714"/>
  <c r="BA715" l="1"/>
  <c r="CB715"/>
  <c r="BB715"/>
  <c r="CP715"/>
  <c r="CR715" s="1"/>
  <c r="CQ715" s="1"/>
  <c r="BU715"/>
  <c r="CG715"/>
  <c r="CH715" s="1"/>
  <c r="CD715"/>
  <c r="CE715" s="1"/>
  <c r="CK715"/>
  <c r="BZ715"/>
  <c r="FJ715"/>
  <c r="CL717"/>
  <c r="CQ717"/>
  <c r="A771"/>
  <c r="B772"/>
  <c r="CF715"/>
  <c r="CR717"/>
  <c r="CL715"/>
  <c r="X715"/>
  <c r="AF715"/>
  <c r="BG715"/>
  <c r="BF715" s="1"/>
  <c r="BY715"/>
  <c r="CI715" l="1"/>
  <c r="A772"/>
  <c r="B773"/>
  <c r="DP714"/>
  <c r="DM714"/>
  <c r="DL714"/>
  <c r="DJ714"/>
  <c r="DI714"/>
  <c r="DG714"/>
  <c r="DF714"/>
  <c r="DD714"/>
  <c r="DC714"/>
  <c r="DA714"/>
  <c r="CZ714"/>
  <c r="CX714"/>
  <c r="CW714"/>
  <c r="CU714"/>
  <c r="CT714"/>
  <c r="CA714"/>
  <c r="CB714" s="1"/>
  <c r="BX714"/>
  <c r="BS714"/>
  <c r="BT714" s="1"/>
  <c r="BO714"/>
  <c r="BQ714" s="1"/>
  <c r="BP714" s="1"/>
  <c r="BK714"/>
  <c r="BM714" s="1"/>
  <c r="BL714" s="1"/>
  <c r="BE714"/>
  <c r="BF714" s="1"/>
  <c r="AZ714"/>
  <c r="CP714" s="1"/>
  <c r="AV714"/>
  <c r="AW714" s="1"/>
  <c r="AR714"/>
  <c r="AT714" s="1"/>
  <c r="AS714" s="1"/>
  <c r="AN714"/>
  <c r="AI714"/>
  <c r="CG714" s="1"/>
  <c r="AD714"/>
  <c r="AE714" s="1"/>
  <c r="Z714"/>
  <c r="AA714" s="1"/>
  <c r="V714"/>
  <c r="X714" s="1"/>
  <c r="W714" s="1"/>
  <c r="R714"/>
  <c r="T714" s="1"/>
  <c r="S714" s="1"/>
  <c r="FL713"/>
  <c r="FK713"/>
  <c r="CC714" l="1"/>
  <c r="AJ714"/>
  <c r="BB714"/>
  <c r="BA714" s="1"/>
  <c r="AB714"/>
  <c r="AK714"/>
  <c r="BU714"/>
  <c r="CH714"/>
  <c r="CR714"/>
  <c r="CQ714" s="1"/>
  <c r="A773"/>
  <c r="B774"/>
  <c r="AP714"/>
  <c r="AX714"/>
  <c r="BG714"/>
  <c r="FJ714"/>
  <c r="AF714"/>
  <c r="AO714"/>
  <c r="BZ714"/>
  <c r="BY714" s="1"/>
  <c r="CD714"/>
  <c r="CE714" s="1"/>
  <c r="CJ714"/>
  <c r="CL714" s="1"/>
  <c r="DP713"/>
  <c r="DM713"/>
  <c r="DL713"/>
  <c r="DJ713"/>
  <c r="DI713"/>
  <c r="DG713"/>
  <c r="DF713"/>
  <c r="DD713"/>
  <c r="DC713"/>
  <c r="DA713"/>
  <c r="CZ713"/>
  <c r="CX713"/>
  <c r="CW713"/>
  <c r="CU713"/>
  <c r="CT713"/>
  <c r="CA713"/>
  <c r="CC713" s="1"/>
  <c r="BX713"/>
  <c r="BS713"/>
  <c r="BT713" s="1"/>
  <c r="BO713"/>
  <c r="BP713" s="1"/>
  <c r="BK713"/>
  <c r="BM713" s="1"/>
  <c r="BL713" s="1"/>
  <c r="BE713"/>
  <c r="AZ713"/>
  <c r="CP713" s="1"/>
  <c r="AV713"/>
  <c r="AR713"/>
  <c r="AS713" s="1"/>
  <c r="AN713"/>
  <c r="AO713" s="1"/>
  <c r="AI713"/>
  <c r="CG713" s="1"/>
  <c r="AD713"/>
  <c r="AE713" s="1"/>
  <c r="Z713"/>
  <c r="AA713" s="1"/>
  <c r="V713"/>
  <c r="X713" s="1"/>
  <c r="W713" s="1"/>
  <c r="R713"/>
  <c r="T713" s="1"/>
  <c r="S713" s="1"/>
  <c r="FL712"/>
  <c r="FK712"/>
  <c r="BA713" l="1"/>
  <c r="CB713"/>
  <c r="BB713"/>
  <c r="AB713"/>
  <c r="BU713"/>
  <c r="AK713"/>
  <c r="AJ713" s="1"/>
  <c r="AT713"/>
  <c r="CH713"/>
  <c r="CQ713"/>
  <c r="CF714"/>
  <c r="AX713"/>
  <c r="FJ713"/>
  <c r="A774"/>
  <c r="B775"/>
  <c r="AP713"/>
  <c r="BG713"/>
  <c r="BQ713"/>
  <c r="CI714"/>
  <c r="CK714"/>
  <c r="AF713"/>
  <c r="AW713"/>
  <c r="BF713"/>
  <c r="BZ713"/>
  <c r="BY713" s="1"/>
  <c r="CD713"/>
  <c r="CE713" s="1"/>
  <c r="CJ713"/>
  <c r="CR713"/>
  <c r="DP712"/>
  <c r="DM712"/>
  <c r="DL712"/>
  <c r="DJ712"/>
  <c r="DI712"/>
  <c r="DG712"/>
  <c r="DF712"/>
  <c r="DD712"/>
  <c r="DC712"/>
  <c r="DA712"/>
  <c r="CZ712"/>
  <c r="CX712"/>
  <c r="CW712"/>
  <c r="CU712"/>
  <c r="CT712"/>
  <c r="CA712"/>
  <c r="CB712" s="1"/>
  <c r="BX712"/>
  <c r="BZ712" s="1"/>
  <c r="BY712" s="1"/>
  <c r="BS712"/>
  <c r="BU712" s="1"/>
  <c r="BT712" s="1"/>
  <c r="BO712"/>
  <c r="BQ712" s="1"/>
  <c r="BP712" s="1"/>
  <c r="BK712"/>
  <c r="BL712" s="1"/>
  <c r="BE712"/>
  <c r="BG712" s="1"/>
  <c r="BF712" s="1"/>
  <c r="AZ712"/>
  <c r="CP712" s="1"/>
  <c r="AV712"/>
  <c r="AX712" s="1"/>
  <c r="AW712" s="1"/>
  <c r="AR712"/>
  <c r="AS712" s="1"/>
  <c r="AN712"/>
  <c r="AP712" s="1"/>
  <c r="AO712" s="1"/>
  <c r="AI712"/>
  <c r="CG712" s="1"/>
  <c r="CH712" s="1"/>
  <c r="AD712"/>
  <c r="AE712" s="1"/>
  <c r="Z712"/>
  <c r="AA712" s="1"/>
  <c r="V712"/>
  <c r="R712"/>
  <c r="S712" s="1"/>
  <c r="FL711"/>
  <c r="FK711"/>
  <c r="DP711"/>
  <c r="DM711"/>
  <c r="DL711"/>
  <c r="DJ711"/>
  <c r="DI711"/>
  <c r="DG711"/>
  <c r="DF711"/>
  <c r="DD711"/>
  <c r="DC711"/>
  <c r="DA711"/>
  <c r="CZ711"/>
  <c r="CX711"/>
  <c r="CW711"/>
  <c r="CU711"/>
  <c r="CT711"/>
  <c r="CA711"/>
  <c r="CB711" s="1"/>
  <c r="BX711"/>
  <c r="BS711"/>
  <c r="BT711" s="1"/>
  <c r="BO711"/>
  <c r="BK711"/>
  <c r="BL711" s="1"/>
  <c r="BE711"/>
  <c r="AZ711"/>
  <c r="CJ711" s="1"/>
  <c r="AV711"/>
  <c r="AR711"/>
  <c r="AS711" s="1"/>
  <c r="AN711"/>
  <c r="AP711" s="1"/>
  <c r="AO711" s="1"/>
  <c r="AI711"/>
  <c r="AJ711" s="1"/>
  <c r="AD711"/>
  <c r="AF711" s="1"/>
  <c r="Z711"/>
  <c r="V711"/>
  <c r="W711" s="1"/>
  <c r="R711"/>
  <c r="FL710"/>
  <c r="FK710"/>
  <c r="T712" l="1"/>
  <c r="AJ712"/>
  <c r="BM711"/>
  <c r="BA711"/>
  <c r="BA712"/>
  <c r="AE711"/>
  <c r="X711"/>
  <c r="BB711"/>
  <c r="CP711"/>
  <c r="CR711" s="1"/>
  <c r="CQ711" s="1"/>
  <c r="X712"/>
  <c r="W712" s="1"/>
  <c r="FJ711"/>
  <c r="BU711"/>
  <c r="CG711"/>
  <c r="CH711" s="1"/>
  <c r="CD711"/>
  <c r="CE711" s="1"/>
  <c r="AK711"/>
  <c r="AT711"/>
  <c r="CC711"/>
  <c r="AB712"/>
  <c r="AK712"/>
  <c r="CK711"/>
  <c r="CR712"/>
  <c r="CQ712" s="1"/>
  <c r="A775"/>
  <c r="B776"/>
  <c r="CL711"/>
  <c r="BG711"/>
  <c r="BQ711"/>
  <c r="CD712"/>
  <c r="CF713"/>
  <c r="CI713"/>
  <c r="CK713"/>
  <c r="FJ712"/>
  <c r="CJ712"/>
  <c r="T711"/>
  <c r="S711" s="1"/>
  <c r="AB711"/>
  <c r="AA711" s="1"/>
  <c r="AX711"/>
  <c r="AW711" s="1"/>
  <c r="BF711"/>
  <c r="BP711"/>
  <c r="BZ711"/>
  <c r="BY711" s="1"/>
  <c r="AF712"/>
  <c r="AT712"/>
  <c r="BB712"/>
  <c r="BM712"/>
  <c r="CC712"/>
  <c r="CL713"/>
  <c r="DP710"/>
  <c r="DM710"/>
  <c r="DL710"/>
  <c r="DJ710"/>
  <c r="DI710"/>
  <c r="DG710"/>
  <c r="DF710"/>
  <c r="DD710"/>
  <c r="DC710"/>
  <c r="DA710"/>
  <c r="CZ710"/>
  <c r="CX710"/>
  <c r="CW710"/>
  <c r="CU710"/>
  <c r="CT710"/>
  <c r="CA710"/>
  <c r="CB710" s="1"/>
  <c r="BX710"/>
  <c r="BY710" s="1"/>
  <c r="BS710"/>
  <c r="BU710" s="1"/>
  <c r="BT710" s="1"/>
  <c r="BO710"/>
  <c r="BQ710" s="1"/>
  <c r="BP710" s="1"/>
  <c r="BK710"/>
  <c r="BE710"/>
  <c r="BF710" s="1"/>
  <c r="AZ710"/>
  <c r="AV710"/>
  <c r="AW710" s="1"/>
  <c r="AR710"/>
  <c r="AS710" s="1"/>
  <c r="AN710"/>
  <c r="AP710" s="1"/>
  <c r="AO710" s="1"/>
  <c r="AI710"/>
  <c r="CG710" s="1"/>
  <c r="CH710" s="1"/>
  <c r="AD710"/>
  <c r="AF710" s="1"/>
  <c r="Z710"/>
  <c r="AB710" s="1"/>
  <c r="AA710" s="1"/>
  <c r="V710"/>
  <c r="R710"/>
  <c r="S710" s="1"/>
  <c r="FL709"/>
  <c r="FK709"/>
  <c r="CI711" l="1"/>
  <c r="CF711"/>
  <c r="AJ710"/>
  <c r="BG710"/>
  <c r="AX710"/>
  <c r="T710"/>
  <c r="CI712"/>
  <c r="CK712"/>
  <c r="CF712"/>
  <c r="CE712"/>
  <c r="A776"/>
  <c r="B777"/>
  <c r="W710"/>
  <c r="AE710"/>
  <c r="AK710"/>
  <c r="BA710"/>
  <c r="BM710"/>
  <c r="BL710" s="1"/>
  <c r="BZ710"/>
  <c r="FJ710"/>
  <c r="CJ710"/>
  <c r="CD710"/>
  <c r="X710"/>
  <c r="AT710"/>
  <c r="BB710"/>
  <c r="CC710"/>
  <c r="CP710"/>
  <c r="CL712"/>
  <c r="DP709"/>
  <c r="DM709"/>
  <c r="DL709"/>
  <c r="DJ709"/>
  <c r="DI709"/>
  <c r="DG709"/>
  <c r="DF709"/>
  <c r="DD709"/>
  <c r="DC709"/>
  <c r="DA709"/>
  <c r="CZ709"/>
  <c r="CX709"/>
  <c r="CW709"/>
  <c r="CU709"/>
  <c r="CT709"/>
  <c r="CA709"/>
  <c r="CB709" s="1"/>
  <c r="BX709"/>
  <c r="BY709" s="1"/>
  <c r="BS709"/>
  <c r="BT709" s="1"/>
  <c r="BO709"/>
  <c r="BP709" s="1"/>
  <c r="BK709"/>
  <c r="BM709" s="1"/>
  <c r="BL709" s="1"/>
  <c r="BE709"/>
  <c r="BG709" s="1"/>
  <c r="BF709" s="1"/>
  <c r="AZ709"/>
  <c r="CP709" s="1"/>
  <c r="CQ709" s="1"/>
  <c r="AV709"/>
  <c r="AX709" s="1"/>
  <c r="AW709" s="1"/>
  <c r="AR709"/>
  <c r="AT709" s="1"/>
  <c r="AS709" s="1"/>
  <c r="AN709"/>
  <c r="AO709" s="1"/>
  <c r="AI709"/>
  <c r="CG709" s="1"/>
  <c r="CH709" s="1"/>
  <c r="AD709"/>
  <c r="Z709"/>
  <c r="AB709" s="1"/>
  <c r="AA709" s="1"/>
  <c r="V709"/>
  <c r="X709" s="1"/>
  <c r="W709" s="1"/>
  <c r="R709"/>
  <c r="FL708"/>
  <c r="FK708"/>
  <c r="CD709" l="1"/>
  <c r="CF709" s="1"/>
  <c r="BB709"/>
  <c r="AJ709"/>
  <c r="BQ709"/>
  <c r="BA709"/>
  <c r="AF709"/>
  <c r="AE709"/>
  <c r="AK709"/>
  <c r="CE710"/>
  <c r="CF710"/>
  <c r="BZ709"/>
  <c r="FJ709"/>
  <c r="CR709"/>
  <c r="AP709"/>
  <c r="CL710"/>
  <c r="CR710"/>
  <c r="CQ710" s="1"/>
  <c r="CI710"/>
  <c r="CK710"/>
  <c r="A777"/>
  <c r="B778"/>
  <c r="T709"/>
  <c r="S709" s="1"/>
  <c r="BU709"/>
  <c r="CC709"/>
  <c r="DP708"/>
  <c r="DM708"/>
  <c r="DL708"/>
  <c r="DJ708"/>
  <c r="DI708"/>
  <c r="DG708"/>
  <c r="DF708"/>
  <c r="DD708"/>
  <c r="DC708"/>
  <c r="DA708"/>
  <c r="CZ708"/>
  <c r="CX708"/>
  <c r="CW708"/>
  <c r="CU708"/>
  <c r="CT708"/>
  <c r="CA708"/>
  <c r="CB708" s="1"/>
  <c r="BX708"/>
  <c r="BS708"/>
  <c r="BT708" s="1"/>
  <c r="BO708"/>
  <c r="BQ708" s="1"/>
  <c r="BP708" s="1"/>
  <c r="BK708"/>
  <c r="BL708" s="1"/>
  <c r="BE708"/>
  <c r="AZ708"/>
  <c r="BA708" s="1"/>
  <c r="AV708"/>
  <c r="AW708" s="1"/>
  <c r="AR708"/>
  <c r="AS708" s="1"/>
  <c r="AN708"/>
  <c r="AP708" s="1"/>
  <c r="AO708" s="1"/>
  <c r="AI708"/>
  <c r="AJ708" s="1"/>
  <c r="AD708"/>
  <c r="AE708" s="1"/>
  <c r="Z708"/>
  <c r="AB708" s="1"/>
  <c r="AA708" s="1"/>
  <c r="V708"/>
  <c r="W708" s="1"/>
  <c r="R708"/>
  <c r="S708" s="1"/>
  <c r="B708"/>
  <c r="B709" s="1"/>
  <c r="B710" s="1"/>
  <c r="B711" s="1"/>
  <c r="B712" s="1"/>
  <c r="B713" s="1"/>
  <c r="CE709" l="1"/>
  <c r="BB708"/>
  <c r="AF708"/>
  <c r="BU708"/>
  <c r="BM708"/>
  <c r="BY708"/>
  <c r="CP708"/>
  <c r="CR708" s="1"/>
  <c r="CQ708" s="1"/>
  <c r="CD708"/>
  <c r="CE708" s="1"/>
  <c r="X708"/>
  <c r="AT708"/>
  <c r="BG708"/>
  <c r="BF708" s="1"/>
  <c r="CC708"/>
  <c r="A778"/>
  <c r="B779"/>
  <c r="CG708"/>
  <c r="CH708" s="1"/>
  <c r="AK708"/>
  <c r="BZ708"/>
  <c r="FJ708"/>
  <c r="T708"/>
  <c r="AX708"/>
  <c r="CJ708"/>
  <c r="CF708" l="1"/>
  <c r="A779"/>
  <c r="B780"/>
  <c r="CI708"/>
  <c r="CK708"/>
  <c r="CL708"/>
  <c r="DP707"/>
  <c r="DM707"/>
  <c r="DL707"/>
  <c r="DJ707"/>
  <c r="DI707"/>
  <c r="DG707"/>
  <c r="DF707"/>
  <c r="DD707"/>
  <c r="DC707"/>
  <c r="DA707"/>
  <c r="CZ707"/>
  <c r="CX707"/>
  <c r="CW707"/>
  <c r="CU707"/>
  <c r="CT707"/>
  <c r="CA707"/>
  <c r="BX707"/>
  <c r="BZ707" s="1"/>
  <c r="BY707" s="1"/>
  <c r="BS707"/>
  <c r="BT707" s="1"/>
  <c r="BO707"/>
  <c r="BQ707" s="1"/>
  <c r="BP707" s="1"/>
  <c r="BK707"/>
  <c r="BE707"/>
  <c r="BF707" s="1"/>
  <c r="AZ707"/>
  <c r="BA707" s="1"/>
  <c r="AV707"/>
  <c r="AX707" s="1"/>
  <c r="AW707" s="1"/>
  <c r="AR707"/>
  <c r="AN707"/>
  <c r="AO707" s="1"/>
  <c r="AI707"/>
  <c r="AK707" s="1"/>
  <c r="AD707"/>
  <c r="AE707" s="1"/>
  <c r="Z707"/>
  <c r="AB707" s="1"/>
  <c r="AA707" s="1"/>
  <c r="V707"/>
  <c r="R707"/>
  <c r="S707" s="1"/>
  <c r="FL706"/>
  <c r="FK706"/>
  <c r="AP707" l="1"/>
  <c r="T707"/>
  <c r="BG707"/>
  <c r="AJ707"/>
  <c r="FJ707"/>
  <c r="CJ707"/>
  <c r="A780"/>
  <c r="B781"/>
  <c r="CD707"/>
  <c r="AF707"/>
  <c r="BB707"/>
  <c r="BU707"/>
  <c r="CC707"/>
  <c r="CG707"/>
  <c r="CH707" s="1"/>
  <c r="CP707"/>
  <c r="X707"/>
  <c r="W707"/>
  <c r="AT707"/>
  <c r="AS707" s="1"/>
  <c r="BM707"/>
  <c r="BL707" s="1"/>
  <c r="CB707"/>
  <c r="DP706"/>
  <c r="DM706"/>
  <c r="DL706"/>
  <c r="DJ706"/>
  <c r="DI706"/>
  <c r="DG706"/>
  <c r="DF706"/>
  <c r="DD706"/>
  <c r="DC706"/>
  <c r="DA706"/>
  <c r="CZ706"/>
  <c r="CX706"/>
  <c r="CW706"/>
  <c r="CU706"/>
  <c r="CT706"/>
  <c r="CA706"/>
  <c r="CB706" s="1"/>
  <c r="BX706"/>
  <c r="BS706"/>
  <c r="BT706" s="1"/>
  <c r="BO706"/>
  <c r="BP706" s="1"/>
  <c r="BK706"/>
  <c r="BM706" s="1"/>
  <c r="BL706" s="1"/>
  <c r="BE706"/>
  <c r="BG706" s="1"/>
  <c r="BF706" s="1"/>
  <c r="AZ706"/>
  <c r="CP706" s="1"/>
  <c r="AV706"/>
  <c r="AW706" s="1"/>
  <c r="AR706"/>
  <c r="AS706" s="1"/>
  <c r="AN706"/>
  <c r="AP706" s="1"/>
  <c r="AO706" s="1"/>
  <c r="AI706"/>
  <c r="AJ706" s="1"/>
  <c r="AD706"/>
  <c r="AE706" s="1"/>
  <c r="Z706"/>
  <c r="V706"/>
  <c r="W706" s="1"/>
  <c r="R706"/>
  <c r="T706" s="1"/>
  <c r="S706" s="1"/>
  <c r="FL705"/>
  <c r="FK705"/>
  <c r="X706" l="1"/>
  <c r="BU706"/>
  <c r="AB706"/>
  <c r="AA706" s="1"/>
  <c r="BY706"/>
  <c r="CJ706"/>
  <c r="CK706" s="1"/>
  <c r="AT706"/>
  <c r="CC706"/>
  <c r="AF706"/>
  <c r="BB706"/>
  <c r="CQ706"/>
  <c r="CL707"/>
  <c r="CQ707"/>
  <c r="A781"/>
  <c r="B782"/>
  <c r="CD706"/>
  <c r="CF706" s="1"/>
  <c r="CE706" s="1"/>
  <c r="CR706"/>
  <c r="CF707"/>
  <c r="CE707"/>
  <c r="CI707"/>
  <c r="CK707"/>
  <c r="AK706"/>
  <c r="BA706"/>
  <c r="CR707"/>
  <c r="AX706"/>
  <c r="BZ706"/>
  <c r="FJ706"/>
  <c r="BQ706"/>
  <c r="DP705"/>
  <c r="DM705"/>
  <c r="DL705"/>
  <c r="DJ705"/>
  <c r="DI705"/>
  <c r="DG705"/>
  <c r="DF705"/>
  <c r="DD705"/>
  <c r="DC705"/>
  <c r="DA705"/>
  <c r="CZ705"/>
  <c r="CX705"/>
  <c r="CW705"/>
  <c r="CU705"/>
  <c r="CT705"/>
  <c r="CA705"/>
  <c r="CC705" s="1"/>
  <c r="BX705"/>
  <c r="BS705"/>
  <c r="BO705"/>
  <c r="BP705" s="1"/>
  <c r="BK705"/>
  <c r="BM705" s="1"/>
  <c r="BL705" s="1"/>
  <c r="BE705"/>
  <c r="BG705" s="1"/>
  <c r="BF705" s="1"/>
  <c r="AZ705"/>
  <c r="CP705" s="1"/>
  <c r="CQ705" s="1"/>
  <c r="AV705"/>
  <c r="AX705" s="1"/>
  <c r="AW705" s="1"/>
  <c r="AR705"/>
  <c r="AN705"/>
  <c r="AO705" s="1"/>
  <c r="AI705"/>
  <c r="CG705" s="1"/>
  <c r="AD705"/>
  <c r="AE705" s="1"/>
  <c r="Z705"/>
  <c r="AB705" s="1"/>
  <c r="AA705" s="1"/>
  <c r="V705"/>
  <c r="X705" s="1"/>
  <c r="W705" s="1"/>
  <c r="R705"/>
  <c r="T705" s="1"/>
  <c r="S705" s="1"/>
  <c r="FL704"/>
  <c r="FK704"/>
  <c r="DP704"/>
  <c r="DM704"/>
  <c r="DL704"/>
  <c r="DJ704"/>
  <c r="DI704"/>
  <c r="DG704"/>
  <c r="DF704"/>
  <c r="DD704"/>
  <c r="DC704"/>
  <c r="DA704"/>
  <c r="CZ704"/>
  <c r="CX704"/>
  <c r="CW704"/>
  <c r="CU704"/>
  <c r="CT704"/>
  <c r="CA704"/>
  <c r="CB704" s="1"/>
  <c r="BX704"/>
  <c r="BZ704" s="1"/>
  <c r="BY704" s="1"/>
  <c r="BS704"/>
  <c r="BO704"/>
  <c r="BK704"/>
  <c r="BE704"/>
  <c r="AZ704"/>
  <c r="CP704" s="1"/>
  <c r="AV704"/>
  <c r="AR704"/>
  <c r="AN704"/>
  <c r="AI704"/>
  <c r="CG704" s="1"/>
  <c r="AD704"/>
  <c r="AF704" s="1"/>
  <c r="Z704"/>
  <c r="AB704" s="1"/>
  <c r="AA704" s="1"/>
  <c r="V704"/>
  <c r="W704" s="1"/>
  <c r="R704"/>
  <c r="S704" s="1"/>
  <c r="FL703"/>
  <c r="FK703"/>
  <c r="BU705" l="1"/>
  <c r="AE704"/>
  <c r="CL706"/>
  <c r="AP705"/>
  <c r="X704"/>
  <c r="AT704"/>
  <c r="BM704"/>
  <c r="CC704"/>
  <c r="AJ705"/>
  <c r="AS705"/>
  <c r="BA705"/>
  <c r="CD704"/>
  <c r="CE704" s="1"/>
  <c r="AK704"/>
  <c r="BB704"/>
  <c r="AF705"/>
  <c r="CH705"/>
  <c r="CH704"/>
  <c r="CQ704"/>
  <c r="BZ705"/>
  <c r="FJ705"/>
  <c r="A782"/>
  <c r="B783"/>
  <c r="AP704"/>
  <c r="BG704"/>
  <c r="BQ704"/>
  <c r="BQ705"/>
  <c r="AO704"/>
  <c r="AX704"/>
  <c r="AW704" s="1"/>
  <c r="BF704"/>
  <c r="BP704"/>
  <c r="CJ704"/>
  <c r="CL704" s="1"/>
  <c r="CR704"/>
  <c r="FJ704"/>
  <c r="BY705"/>
  <c r="CD705"/>
  <c r="CE705" s="1"/>
  <c r="CR705"/>
  <c r="T704"/>
  <c r="AJ704"/>
  <c r="AS704"/>
  <c r="BA704"/>
  <c r="BL704"/>
  <c r="BU704"/>
  <c r="BT704" s="1"/>
  <c r="AK705"/>
  <c r="AT705"/>
  <c r="BB705"/>
  <c r="BT705"/>
  <c r="CB705"/>
  <c r="DP703"/>
  <c r="DM703"/>
  <c r="DL703"/>
  <c r="DJ703"/>
  <c r="DI703"/>
  <c r="DG703"/>
  <c r="DF703"/>
  <c r="DD703"/>
  <c r="DC703"/>
  <c r="DA703"/>
  <c r="CZ703"/>
  <c r="CX703"/>
  <c r="CW703"/>
  <c r="CU703"/>
  <c r="CT703"/>
  <c r="CA703"/>
  <c r="CB703" s="1"/>
  <c r="BX703"/>
  <c r="BS703"/>
  <c r="BT703" s="1"/>
  <c r="BO703"/>
  <c r="BP703" s="1"/>
  <c r="BK703"/>
  <c r="BM703" s="1"/>
  <c r="BL703" s="1"/>
  <c r="BE703"/>
  <c r="AZ703"/>
  <c r="CP703" s="1"/>
  <c r="AV703"/>
  <c r="AW703" s="1"/>
  <c r="AR703"/>
  <c r="AT703" s="1"/>
  <c r="AS703" s="1"/>
  <c r="AN703"/>
  <c r="AI703"/>
  <c r="CG703" s="1"/>
  <c r="AD703"/>
  <c r="Z703"/>
  <c r="AA703" s="1"/>
  <c r="V703"/>
  <c r="R703"/>
  <c r="S703" s="1"/>
  <c r="FL702"/>
  <c r="FK702"/>
  <c r="AB703" l="1"/>
  <c r="AE703"/>
  <c r="T703"/>
  <c r="W703"/>
  <c r="CF704"/>
  <c r="AK703"/>
  <c r="CH703"/>
  <c r="CR703"/>
  <c r="CQ703" s="1"/>
  <c r="BB703"/>
  <c r="BU703"/>
  <c r="CC703"/>
  <c r="CF705"/>
  <c r="A783"/>
  <c r="B784"/>
  <c r="AJ703"/>
  <c r="BA703"/>
  <c r="AX703"/>
  <c r="BZ703"/>
  <c r="FJ703"/>
  <c r="CI704"/>
  <c r="CK704"/>
  <c r="BQ703"/>
  <c r="X703"/>
  <c r="AF703"/>
  <c r="AP703"/>
  <c r="AO703" s="1"/>
  <c r="BG703"/>
  <c r="BF703" s="1"/>
  <c r="BY703"/>
  <c r="CD703"/>
  <c r="CE703" s="1"/>
  <c r="CJ703"/>
  <c r="DP702"/>
  <c r="DM702"/>
  <c r="DL702"/>
  <c r="DJ702"/>
  <c r="DI702"/>
  <c r="DG702"/>
  <c r="DF702"/>
  <c r="DD702"/>
  <c r="DC702"/>
  <c r="DA702"/>
  <c r="CZ702"/>
  <c r="CX702"/>
  <c r="CW702"/>
  <c r="CU702"/>
  <c r="CT702"/>
  <c r="CA702"/>
  <c r="CB702" s="1"/>
  <c r="BX702"/>
  <c r="BY702" s="1"/>
  <c r="BS702"/>
  <c r="BU702" s="1"/>
  <c r="BT702" s="1"/>
  <c r="BO702"/>
  <c r="BP702" s="1"/>
  <c r="BK702"/>
  <c r="BL702" s="1"/>
  <c r="BE702"/>
  <c r="BG702" s="1"/>
  <c r="BF702" s="1"/>
  <c r="AZ702"/>
  <c r="CP702" s="1"/>
  <c r="CR702" s="1"/>
  <c r="CQ702" s="1"/>
  <c r="AV702"/>
  <c r="AX702" s="1"/>
  <c r="AW702" s="1"/>
  <c r="AR702"/>
  <c r="AT702" s="1"/>
  <c r="AS702" s="1"/>
  <c r="AN702"/>
  <c r="AP702" s="1"/>
  <c r="AO702" s="1"/>
  <c r="AI702"/>
  <c r="AK702" s="1"/>
  <c r="AJ702" s="1"/>
  <c r="AD702"/>
  <c r="AE702" s="1"/>
  <c r="Z702"/>
  <c r="V702"/>
  <c r="W702" s="1"/>
  <c r="R702"/>
  <c r="T702" s="1"/>
  <c r="S702" s="1"/>
  <c r="FL701"/>
  <c r="FK701"/>
  <c r="CJ702" l="1"/>
  <c r="CK702" s="1"/>
  <c r="AF702"/>
  <c r="CG702"/>
  <c r="CI702" s="1"/>
  <c r="CH702" s="1"/>
  <c r="BB702"/>
  <c r="BM702"/>
  <c r="CC702"/>
  <c r="X702"/>
  <c r="BA702"/>
  <c r="CD702"/>
  <c r="CE702" s="1"/>
  <c r="CF703"/>
  <c r="BZ702"/>
  <c r="FJ702"/>
  <c r="CI703"/>
  <c r="CK703"/>
  <c r="AB702"/>
  <c r="AA702" s="1"/>
  <c r="BQ702"/>
  <c r="CL703"/>
  <c r="A784"/>
  <c r="A785" s="1"/>
  <c r="B785"/>
  <c r="B786" s="1"/>
  <c r="CL702" l="1"/>
  <c r="A786"/>
  <c r="B787"/>
  <c r="CF702"/>
  <c r="DP701"/>
  <c r="DM701"/>
  <c r="DL701"/>
  <c r="DJ701"/>
  <c r="DI701"/>
  <c r="DG701"/>
  <c r="DF701"/>
  <c r="DD701"/>
  <c r="DC701"/>
  <c r="DA701"/>
  <c r="CZ701"/>
  <c r="CX701"/>
  <c r="CW701"/>
  <c r="CU701"/>
  <c r="CT701"/>
  <c r="CA701"/>
  <c r="CB701" s="1"/>
  <c r="BX701"/>
  <c r="BY701" s="1"/>
  <c r="BS701"/>
  <c r="BO701"/>
  <c r="BP701" s="1"/>
  <c r="BK701"/>
  <c r="BE701"/>
  <c r="BF701" s="1"/>
  <c r="AZ701"/>
  <c r="AV701"/>
  <c r="AW701" s="1"/>
  <c r="AR701"/>
  <c r="AT701" s="1"/>
  <c r="AS701" s="1"/>
  <c r="AN701"/>
  <c r="AP701" s="1"/>
  <c r="AO701" s="1"/>
  <c r="AI701"/>
  <c r="AK701" s="1"/>
  <c r="AJ701" s="1"/>
  <c r="AD701"/>
  <c r="AF701" s="1"/>
  <c r="Z701"/>
  <c r="V701"/>
  <c r="W701" s="1"/>
  <c r="R701"/>
  <c r="S701" s="1"/>
  <c r="FL700"/>
  <c r="FK700"/>
  <c r="DP700"/>
  <c r="DM700"/>
  <c r="DL700"/>
  <c r="DJ700"/>
  <c r="DI700"/>
  <c r="DG700"/>
  <c r="DF700"/>
  <c r="DD700"/>
  <c r="DC700"/>
  <c r="DA700"/>
  <c r="CZ700"/>
  <c r="CX700"/>
  <c r="CW700"/>
  <c r="CU700"/>
  <c r="CT700"/>
  <c r="CA700"/>
  <c r="CB700" s="1"/>
  <c r="BX700"/>
  <c r="BS700"/>
  <c r="BT700" s="1"/>
  <c r="BO700"/>
  <c r="BK700"/>
  <c r="BL700" s="1"/>
  <c r="BE700"/>
  <c r="AZ700"/>
  <c r="CP700" s="1"/>
  <c r="AV700"/>
  <c r="AR700"/>
  <c r="AS700" s="1"/>
  <c r="AN700"/>
  <c r="AI700"/>
  <c r="CG700" s="1"/>
  <c r="AD700"/>
  <c r="AF700" s="1"/>
  <c r="Z700"/>
  <c r="AA700" s="1"/>
  <c r="V700"/>
  <c r="X700" s="1"/>
  <c r="W700" s="1"/>
  <c r="R700"/>
  <c r="T700" s="1"/>
  <c r="S700" s="1"/>
  <c r="FL699"/>
  <c r="FK699"/>
  <c r="AE701" l="1"/>
  <c r="AE700"/>
  <c r="AX701"/>
  <c r="CC701"/>
  <c r="AT700"/>
  <c r="BM700"/>
  <c r="CC700"/>
  <c r="CJ700"/>
  <c r="CK700" s="1"/>
  <c r="BG701"/>
  <c r="AK700"/>
  <c r="BB700"/>
  <c r="BU700"/>
  <c r="X701"/>
  <c r="BQ701"/>
  <c r="CR700"/>
  <c r="CQ700" s="1"/>
  <c r="CI700"/>
  <c r="CH700" s="1"/>
  <c r="AO700"/>
  <c r="AX700"/>
  <c r="AW700" s="1"/>
  <c r="BG700"/>
  <c r="BF700" s="1"/>
  <c r="BQ700"/>
  <c r="BP700" s="1"/>
  <c r="BY700"/>
  <c r="CD700"/>
  <c r="CE700" s="1"/>
  <c r="FJ700"/>
  <c r="AA701"/>
  <c r="CD701"/>
  <c r="CE701" s="1"/>
  <c r="CJ701"/>
  <c r="A787"/>
  <c r="B788"/>
  <c r="AB700"/>
  <c r="AJ700"/>
  <c r="BA700"/>
  <c r="BU701"/>
  <c r="CG701"/>
  <c r="CP701"/>
  <c r="BZ701"/>
  <c r="FJ701"/>
  <c r="AP700"/>
  <c r="BZ700"/>
  <c r="T701"/>
  <c r="AB701"/>
  <c r="BB701"/>
  <c r="BA701" s="1"/>
  <c r="BM701"/>
  <c r="BL701" s="1"/>
  <c r="BT701"/>
  <c r="DP699"/>
  <c r="DM699"/>
  <c r="DL699"/>
  <c r="DJ699"/>
  <c r="DI699"/>
  <c r="DG699"/>
  <c r="DF699"/>
  <c r="DD699"/>
  <c r="DC699"/>
  <c r="DA699"/>
  <c r="CZ699"/>
  <c r="CX699"/>
  <c r="CW699"/>
  <c r="CU699"/>
  <c r="CT699"/>
  <c r="CA699"/>
  <c r="CB699" s="1"/>
  <c r="BX699"/>
  <c r="BZ699" s="1"/>
  <c r="BY699" s="1"/>
  <c r="BS699"/>
  <c r="BT699" s="1"/>
  <c r="BO699"/>
  <c r="BQ699" s="1"/>
  <c r="BP699" s="1"/>
  <c r="BK699"/>
  <c r="BE699"/>
  <c r="BF699" s="1"/>
  <c r="AZ699"/>
  <c r="CP699" s="1"/>
  <c r="AV699"/>
  <c r="AX699" s="1"/>
  <c r="AW699" s="1"/>
  <c r="AR699"/>
  <c r="AN699"/>
  <c r="AO699" s="1"/>
  <c r="AI699"/>
  <c r="CG699" s="1"/>
  <c r="AD699"/>
  <c r="Z699"/>
  <c r="AA699" s="1"/>
  <c r="V699"/>
  <c r="R699"/>
  <c r="S699" s="1"/>
  <c r="FL698"/>
  <c r="FK698"/>
  <c r="AP699" l="1"/>
  <c r="BG699"/>
  <c r="T699"/>
  <c r="AB699"/>
  <c r="CL700"/>
  <c r="CH699"/>
  <c r="CI699"/>
  <c r="CR699"/>
  <c r="CQ699" s="1"/>
  <c r="CL701"/>
  <c r="CQ701"/>
  <c r="A788"/>
  <c r="B789"/>
  <c r="AJ699"/>
  <c r="AS699"/>
  <c r="BA699"/>
  <c r="BM699"/>
  <c r="BL699" s="1"/>
  <c r="CI701"/>
  <c r="CK701"/>
  <c r="FJ699"/>
  <c r="CJ699"/>
  <c r="CK699" s="1"/>
  <c r="AF699"/>
  <c r="CD699"/>
  <c r="CE699" s="1"/>
  <c r="CR701"/>
  <c r="CF700"/>
  <c r="CF701"/>
  <c r="CH701"/>
  <c r="X699"/>
  <c r="W699" s="1"/>
  <c r="AE699"/>
  <c r="AK699"/>
  <c r="AT699"/>
  <c r="BB699"/>
  <c r="BU699"/>
  <c r="CC699"/>
  <c r="A789" l="1"/>
  <c r="B790"/>
  <c r="CF699"/>
  <c r="CL699"/>
  <c r="DP698"/>
  <c r="DM698"/>
  <c r="DL698"/>
  <c r="DJ698"/>
  <c r="DI698"/>
  <c r="DG698"/>
  <c r="DF698"/>
  <c r="DD698"/>
  <c r="DC698"/>
  <c r="DA698"/>
  <c r="CZ698"/>
  <c r="CX698"/>
  <c r="CW698"/>
  <c r="CU698"/>
  <c r="CT698"/>
  <c r="CA698"/>
  <c r="CB698" s="1"/>
  <c r="BX698"/>
  <c r="BS698"/>
  <c r="BT698" s="1"/>
  <c r="BO698"/>
  <c r="BK698"/>
  <c r="BL698" s="1"/>
  <c r="BE698"/>
  <c r="BF698" s="1"/>
  <c r="AZ698"/>
  <c r="CJ698" s="1"/>
  <c r="CK698" s="1"/>
  <c r="AV698"/>
  <c r="AX698" s="1"/>
  <c r="AW698" s="1"/>
  <c r="AR698"/>
  <c r="AT698" s="1"/>
  <c r="AS698" s="1"/>
  <c r="AN698"/>
  <c r="AI698"/>
  <c r="CG698" s="1"/>
  <c r="AD698"/>
  <c r="Z698"/>
  <c r="AB698" s="1"/>
  <c r="AA698" s="1"/>
  <c r="V698"/>
  <c r="W698" s="1"/>
  <c r="R698"/>
  <c r="T698" s="1"/>
  <c r="S698" s="1"/>
  <c r="FL697"/>
  <c r="FK697"/>
  <c r="AK698" l="1"/>
  <c r="BU698"/>
  <c r="CD698"/>
  <c r="CE698" s="1"/>
  <c r="AE698"/>
  <c r="BM698"/>
  <c r="CC698"/>
  <c r="CF698"/>
  <c r="CI698"/>
  <c r="CH698" s="1"/>
  <c r="A790"/>
  <c r="B791"/>
  <c r="AJ698"/>
  <c r="BB698"/>
  <c r="BA698" s="1"/>
  <c r="CP698"/>
  <c r="BG698"/>
  <c r="FJ698"/>
  <c r="BQ698"/>
  <c r="X698"/>
  <c r="AF698"/>
  <c r="AP698"/>
  <c r="AO698" s="1"/>
  <c r="BP698"/>
  <c r="BZ698"/>
  <c r="BY698" s="1"/>
  <c r="DP697"/>
  <c r="DM697"/>
  <c r="DL697"/>
  <c r="DJ697"/>
  <c r="DI697"/>
  <c r="DG697"/>
  <c r="DF697"/>
  <c r="DD697"/>
  <c r="DC697"/>
  <c r="DA697"/>
  <c r="CZ697"/>
  <c r="CX697"/>
  <c r="CW697"/>
  <c r="CU697"/>
  <c r="CT697"/>
  <c r="CA697"/>
  <c r="CB697" s="1"/>
  <c r="BX697"/>
  <c r="BZ697" s="1"/>
  <c r="BY697" s="1"/>
  <c r="BS697"/>
  <c r="BT697" s="1"/>
  <c r="BO697"/>
  <c r="BQ697" s="1"/>
  <c r="BP697" s="1"/>
  <c r="BK697"/>
  <c r="BM697" s="1"/>
  <c r="BL697" s="1"/>
  <c r="BE697"/>
  <c r="BG697" s="1"/>
  <c r="BF697" s="1"/>
  <c r="AZ697"/>
  <c r="AV697"/>
  <c r="AX697" s="1"/>
  <c r="AW697" s="1"/>
  <c r="AR697"/>
  <c r="AN697"/>
  <c r="AO697" s="1"/>
  <c r="AI697"/>
  <c r="AK697" s="1"/>
  <c r="AD697"/>
  <c r="Z697"/>
  <c r="AB697" s="1"/>
  <c r="AA697" s="1"/>
  <c r="V697"/>
  <c r="X697" s="1"/>
  <c r="W697" s="1"/>
  <c r="R697"/>
  <c r="T697" s="1"/>
  <c r="S697" s="1"/>
  <c r="FL696"/>
  <c r="FK696"/>
  <c r="DP696"/>
  <c r="DM696"/>
  <c r="DL696"/>
  <c r="DJ696"/>
  <c r="DI696"/>
  <c r="DG696"/>
  <c r="DF696"/>
  <c r="DD696"/>
  <c r="DC696"/>
  <c r="DA696"/>
  <c r="CZ696"/>
  <c r="CX696"/>
  <c r="CW696"/>
  <c r="CU696"/>
  <c r="CT696"/>
  <c r="CA696"/>
  <c r="CB696" s="1"/>
  <c r="BX696"/>
  <c r="BZ696" s="1"/>
  <c r="BY696" s="1"/>
  <c r="BS696"/>
  <c r="BO696"/>
  <c r="BP696" s="1"/>
  <c r="BK696"/>
  <c r="BE696"/>
  <c r="BF696" s="1"/>
  <c r="AZ696"/>
  <c r="CP696" s="1"/>
  <c r="CQ696" s="1"/>
  <c r="AV696"/>
  <c r="AX696" s="1"/>
  <c r="AW696" s="1"/>
  <c r="AR696"/>
  <c r="AT696" s="1"/>
  <c r="AS696" s="1"/>
  <c r="AN696"/>
  <c r="AO696" s="1"/>
  <c r="AI696"/>
  <c r="AJ696" s="1"/>
  <c r="AD696"/>
  <c r="AF696" s="1"/>
  <c r="Z696"/>
  <c r="AB696" s="1"/>
  <c r="AA696" s="1"/>
  <c r="V696"/>
  <c r="X696" s="1"/>
  <c r="W696" s="1"/>
  <c r="R696"/>
  <c r="T696" s="1"/>
  <c r="S696" s="1"/>
  <c r="FL695"/>
  <c r="FK695"/>
  <c r="AJ697" l="1"/>
  <c r="AK696"/>
  <c r="BA696"/>
  <c r="CC697"/>
  <c r="AP697"/>
  <c r="CD697"/>
  <c r="CF697" s="1"/>
  <c r="CE697" s="1"/>
  <c r="BU697"/>
  <c r="BQ696"/>
  <c r="AE696"/>
  <c r="AP696"/>
  <c r="BG696"/>
  <c r="A791"/>
  <c r="B792"/>
  <c r="CP697"/>
  <c r="CR697" s="1"/>
  <c r="CQ697" s="1"/>
  <c r="CD696"/>
  <c r="CE696" s="1"/>
  <c r="CR696"/>
  <c r="FJ696"/>
  <c r="CG697"/>
  <c r="FJ697"/>
  <c r="BM696"/>
  <c r="BU696"/>
  <c r="CC696"/>
  <c r="AF697"/>
  <c r="BB697"/>
  <c r="CL698"/>
  <c r="CR698"/>
  <c r="CQ698" s="1"/>
  <c r="BB696"/>
  <c r="BL696"/>
  <c r="BT696"/>
  <c r="AE697"/>
  <c r="AT697"/>
  <c r="AS697" s="1"/>
  <c r="BA697"/>
  <c r="DP695"/>
  <c r="DM695"/>
  <c r="DL695"/>
  <c r="DJ695"/>
  <c r="DI695"/>
  <c r="DG695"/>
  <c r="DF695"/>
  <c r="DD695"/>
  <c r="DC695"/>
  <c r="DA695"/>
  <c r="CZ695"/>
  <c r="CX695"/>
  <c r="CW695"/>
  <c r="CU695"/>
  <c r="CT695"/>
  <c r="CA695"/>
  <c r="CB695" s="1"/>
  <c r="BX695"/>
  <c r="BZ695" s="1"/>
  <c r="BY695" s="1"/>
  <c r="BS695"/>
  <c r="BT695" s="1"/>
  <c r="BO695"/>
  <c r="BQ695" s="1"/>
  <c r="BP695" s="1"/>
  <c r="BK695"/>
  <c r="BM695" s="1"/>
  <c r="BL695" s="1"/>
  <c r="BE695"/>
  <c r="BG695" s="1"/>
  <c r="BF695" s="1"/>
  <c r="AZ695"/>
  <c r="CP695" s="1"/>
  <c r="CR695" s="1"/>
  <c r="CQ695" s="1"/>
  <c r="AV695"/>
  <c r="AX695" s="1"/>
  <c r="AW695" s="1"/>
  <c r="AR695"/>
  <c r="AT695" s="1"/>
  <c r="AS695" s="1"/>
  <c r="AN695"/>
  <c r="AP695" s="1"/>
  <c r="AO695" s="1"/>
  <c r="AI695"/>
  <c r="AJ695" s="1"/>
  <c r="AD695"/>
  <c r="AF695" s="1"/>
  <c r="Z695"/>
  <c r="AB695" s="1"/>
  <c r="AA695" s="1"/>
  <c r="V695"/>
  <c r="X695" s="1"/>
  <c r="W695" s="1"/>
  <c r="R695"/>
  <c r="T695" s="1"/>
  <c r="S695" s="1"/>
  <c r="FL694"/>
  <c r="FK694"/>
  <c r="BB695" l="1"/>
  <c r="BA695"/>
  <c r="AK695"/>
  <c r="AE695"/>
  <c r="CI697"/>
  <c r="CH697"/>
  <c r="BU695"/>
  <c r="CD695"/>
  <c r="CE695" s="1"/>
  <c r="FJ695"/>
  <c r="A792"/>
  <c r="B793"/>
  <c r="CC695"/>
  <c r="DP694"/>
  <c r="DM694"/>
  <c r="DL694"/>
  <c r="DJ694"/>
  <c r="DI694"/>
  <c r="DG694"/>
  <c r="DF694"/>
  <c r="DD694"/>
  <c r="DC694"/>
  <c r="DA694"/>
  <c r="CZ694"/>
  <c r="CX694"/>
  <c r="CW694"/>
  <c r="CU694"/>
  <c r="CT694"/>
  <c r="CA694"/>
  <c r="CB694" s="1"/>
  <c r="BX694"/>
  <c r="BY694" s="1"/>
  <c r="BS694"/>
  <c r="BO694"/>
  <c r="BP694" s="1"/>
  <c r="BK694"/>
  <c r="BL694" s="1"/>
  <c r="BE694"/>
  <c r="BG694" s="1"/>
  <c r="BF694" s="1"/>
  <c r="AZ694"/>
  <c r="AV694"/>
  <c r="AW694" s="1"/>
  <c r="AR694"/>
  <c r="AT694" s="1"/>
  <c r="AS694" s="1"/>
  <c r="AN694"/>
  <c r="AP694" s="1"/>
  <c r="AO694" s="1"/>
  <c r="AI694"/>
  <c r="AJ694" s="1"/>
  <c r="AD694"/>
  <c r="Z694"/>
  <c r="AA694" s="1"/>
  <c r="V694"/>
  <c r="R694"/>
  <c r="S694" s="1"/>
  <c r="FL693"/>
  <c r="FK693"/>
  <c r="AX694" l="1"/>
  <c r="T694"/>
  <c r="AB694"/>
  <c r="AK694"/>
  <c r="BQ694"/>
  <c r="CC694"/>
  <c r="A793"/>
  <c r="B794"/>
  <c r="W694"/>
  <c r="AE694"/>
  <c r="BA694"/>
  <c r="CD694"/>
  <c r="CE694" s="1"/>
  <c r="BM694"/>
  <c r="BU694"/>
  <c r="CP694"/>
  <c r="CR694" s="1"/>
  <c r="CQ694" s="1"/>
  <c r="BZ694"/>
  <c r="FJ694"/>
  <c r="X694"/>
  <c r="AF694"/>
  <c r="BB694"/>
  <c r="BT694"/>
  <c r="A794" l="1"/>
  <c r="B795"/>
  <c r="DP693"/>
  <c r="DM693"/>
  <c r="DL693"/>
  <c r="DJ693"/>
  <c r="DI693"/>
  <c r="DG693"/>
  <c r="DF693"/>
  <c r="DD693"/>
  <c r="DC693"/>
  <c r="DA693"/>
  <c r="CZ693"/>
  <c r="CX693"/>
  <c r="CW693"/>
  <c r="CU693"/>
  <c r="CT693"/>
  <c r="CA693"/>
  <c r="BX693"/>
  <c r="BY693" s="1"/>
  <c r="BS693"/>
  <c r="BO693"/>
  <c r="BP693" s="1"/>
  <c r="BK693"/>
  <c r="BM693" s="1"/>
  <c r="BL693" s="1"/>
  <c r="BE693"/>
  <c r="BG693" s="1"/>
  <c r="BF693" s="1"/>
  <c r="AZ693"/>
  <c r="BB693" s="1"/>
  <c r="AV693"/>
  <c r="AW693" s="1"/>
  <c r="AR693"/>
  <c r="AT693" s="1"/>
  <c r="AS693" s="1"/>
  <c r="AN693"/>
  <c r="AO693" s="1"/>
  <c r="AI693"/>
  <c r="AJ693" s="1"/>
  <c r="AD693"/>
  <c r="Z693"/>
  <c r="AA693" s="1"/>
  <c r="V693"/>
  <c r="X693" s="1"/>
  <c r="W693" s="1"/>
  <c r="R693"/>
  <c r="T693" s="1"/>
  <c r="S693" s="1"/>
  <c r="FL692"/>
  <c r="FK692"/>
  <c r="DP692"/>
  <c r="DM692"/>
  <c r="DL692"/>
  <c r="DJ692"/>
  <c r="DI692"/>
  <c r="DG692"/>
  <c r="DF692"/>
  <c r="DD692"/>
  <c r="DC692"/>
  <c r="DA692"/>
  <c r="CZ692"/>
  <c r="CX692"/>
  <c r="CW692"/>
  <c r="CU692"/>
  <c r="CT692"/>
  <c r="CA692"/>
  <c r="BX692"/>
  <c r="BY692" s="1"/>
  <c r="BS692"/>
  <c r="BT692" s="1"/>
  <c r="BO692"/>
  <c r="BP692" s="1"/>
  <c r="BK692"/>
  <c r="BM692" s="1"/>
  <c r="BL692" s="1"/>
  <c r="BE692"/>
  <c r="BG692" s="1"/>
  <c r="BF692" s="1"/>
  <c r="AZ692"/>
  <c r="CP692" s="1"/>
  <c r="CR692" s="1"/>
  <c r="CQ692" s="1"/>
  <c r="AV692"/>
  <c r="AR692"/>
  <c r="AS692" s="1"/>
  <c r="AN692"/>
  <c r="AP692" s="1"/>
  <c r="AO692" s="1"/>
  <c r="AI692"/>
  <c r="AK692" s="1"/>
  <c r="AD692"/>
  <c r="AF692" s="1"/>
  <c r="Z692"/>
  <c r="V692"/>
  <c r="W692" s="1"/>
  <c r="R692"/>
  <c r="T692" s="1"/>
  <c r="S692" s="1"/>
  <c r="FL691"/>
  <c r="FK691"/>
  <c r="AB693" l="1"/>
  <c r="AT692"/>
  <c r="BZ692"/>
  <c r="AK693"/>
  <c r="X692"/>
  <c r="BB692"/>
  <c r="BQ693"/>
  <c r="CD692"/>
  <c r="CE692" s="1"/>
  <c r="BU692"/>
  <c r="AP693"/>
  <c r="BA693"/>
  <c r="AB692"/>
  <c r="AA692" s="1"/>
  <c r="AW692"/>
  <c r="CB692"/>
  <c r="AE693"/>
  <c r="BZ693"/>
  <c r="FJ693"/>
  <c r="AJ692"/>
  <c r="AX692"/>
  <c r="CC692"/>
  <c r="AF693"/>
  <c r="BT693"/>
  <c r="CD693"/>
  <c r="CE693" s="1"/>
  <c r="AX693"/>
  <c r="A795"/>
  <c r="B796"/>
  <c r="CC693"/>
  <c r="AE692"/>
  <c r="BA692"/>
  <c r="BQ692"/>
  <c r="FJ692"/>
  <c r="BU693"/>
  <c r="CB693"/>
  <c r="CP693"/>
  <c r="CR693" s="1"/>
  <c r="CQ693" s="1"/>
  <c r="A796" l="1"/>
  <c r="B797"/>
  <c r="DP691"/>
  <c r="DM691"/>
  <c r="DL691"/>
  <c r="DJ691"/>
  <c r="DI691"/>
  <c r="DG691"/>
  <c r="DF691"/>
  <c r="DD691"/>
  <c r="DC691"/>
  <c r="DA691"/>
  <c r="CZ691"/>
  <c r="CX691"/>
  <c r="CW691"/>
  <c r="CU691"/>
  <c r="CT691"/>
  <c r="CA691"/>
  <c r="CC691" s="1"/>
  <c r="BX691"/>
  <c r="BS691"/>
  <c r="BT691" s="1"/>
  <c r="BO691"/>
  <c r="BK691"/>
  <c r="BL691" s="1"/>
  <c r="BE691"/>
  <c r="AZ691"/>
  <c r="CP691" s="1"/>
  <c r="AV691"/>
  <c r="AR691"/>
  <c r="AS691" s="1"/>
  <c r="AN691"/>
  <c r="AP691" s="1"/>
  <c r="AO691" s="1"/>
  <c r="AI691"/>
  <c r="AK691" s="1"/>
  <c r="AD691"/>
  <c r="Z691"/>
  <c r="V691"/>
  <c r="W691" s="1"/>
  <c r="R691"/>
  <c r="S691" s="1"/>
  <c r="FL690"/>
  <c r="FK690"/>
  <c r="BB691" l="1"/>
  <c r="X691"/>
  <c r="CD691"/>
  <c r="CF691" s="1"/>
  <c r="CE691" s="1"/>
  <c r="BA691"/>
  <c r="BM691"/>
  <c r="AJ691"/>
  <c r="CB691"/>
  <c r="AF691"/>
  <c r="BU691"/>
  <c r="AE691"/>
  <c r="AT691"/>
  <c r="CR691"/>
  <c r="CQ691" s="1"/>
  <c r="AB691"/>
  <c r="AA691" s="1"/>
  <c r="AW691"/>
  <c r="BF691"/>
  <c r="BP691"/>
  <c r="BY691"/>
  <c r="CJ691"/>
  <c r="CK691" s="1"/>
  <c r="A797"/>
  <c r="B798"/>
  <c r="BZ691"/>
  <c r="FJ691"/>
  <c r="T691"/>
  <c r="AX691"/>
  <c r="BG691"/>
  <c r="BQ691"/>
  <c r="DP690"/>
  <c r="DM690"/>
  <c r="DL690"/>
  <c r="DJ690"/>
  <c r="DI690"/>
  <c r="DG690"/>
  <c r="DF690"/>
  <c r="DD690"/>
  <c r="DC690"/>
  <c r="DA690"/>
  <c r="CZ690"/>
  <c r="CX690"/>
  <c r="CW690"/>
  <c r="CU690"/>
  <c r="CT690"/>
  <c r="CA690"/>
  <c r="BX690"/>
  <c r="BY690" s="1"/>
  <c r="BS690"/>
  <c r="BO690"/>
  <c r="BP690" s="1"/>
  <c r="BK690"/>
  <c r="BM690" s="1"/>
  <c r="BL690" s="1"/>
  <c r="BE690"/>
  <c r="BG690" s="1"/>
  <c r="BF690" s="1"/>
  <c r="AZ690"/>
  <c r="BB690" s="1"/>
  <c r="AV690"/>
  <c r="AW690" s="1"/>
  <c r="AR690"/>
  <c r="AT690" s="1"/>
  <c r="AS690" s="1"/>
  <c r="AN690"/>
  <c r="AP690" s="1"/>
  <c r="AO690" s="1"/>
  <c r="AI690"/>
  <c r="AK690" s="1"/>
  <c r="AD690"/>
  <c r="Z690"/>
  <c r="V690"/>
  <c r="W690" s="1"/>
  <c r="R690"/>
  <c r="T690" s="1"/>
  <c r="S690" s="1"/>
  <c r="FL689"/>
  <c r="FK689"/>
  <c r="BA690" l="1"/>
  <c r="X690"/>
  <c r="CD690"/>
  <c r="CF690" s="1"/>
  <c r="CE690" s="1"/>
  <c r="AJ690"/>
  <c r="BQ690"/>
  <c r="CL691"/>
  <c r="AF690"/>
  <c r="AE690"/>
  <c r="BZ690"/>
  <c r="FJ690"/>
  <c r="A798"/>
  <c r="B799"/>
  <c r="BT690"/>
  <c r="AB690"/>
  <c r="AX690"/>
  <c r="CC690"/>
  <c r="AA690"/>
  <c r="BU690"/>
  <c r="CB690"/>
  <c r="CP690"/>
  <c r="CQ690" s="1"/>
  <c r="DP689"/>
  <c r="DM689"/>
  <c r="DL689"/>
  <c r="DJ689"/>
  <c r="DI689"/>
  <c r="DG689"/>
  <c r="DF689"/>
  <c r="DD689"/>
  <c r="DC689"/>
  <c r="DA689"/>
  <c r="CZ689"/>
  <c r="CX689"/>
  <c r="CW689"/>
  <c r="CU689"/>
  <c r="CT689"/>
  <c r="CA689"/>
  <c r="BX689"/>
  <c r="BY689" s="1"/>
  <c r="BS689"/>
  <c r="BO689"/>
  <c r="BP689" s="1"/>
  <c r="BK689"/>
  <c r="BM689" s="1"/>
  <c r="BL689" s="1"/>
  <c r="BE689"/>
  <c r="BG689" s="1"/>
  <c r="BF689" s="1"/>
  <c r="AZ689"/>
  <c r="AV689"/>
  <c r="AR689"/>
  <c r="AN689"/>
  <c r="AO689" s="1"/>
  <c r="AI689"/>
  <c r="AK689" s="1"/>
  <c r="AD689"/>
  <c r="AE689" s="1"/>
  <c r="Z689"/>
  <c r="AB689" s="1"/>
  <c r="AA689" s="1"/>
  <c r="V689"/>
  <c r="X689" s="1"/>
  <c r="W689" s="1"/>
  <c r="R689"/>
  <c r="T689" s="1"/>
  <c r="S689" s="1"/>
  <c r="FL688"/>
  <c r="FK688"/>
  <c r="BQ689" l="1"/>
  <c r="AP689"/>
  <c r="AS689"/>
  <c r="AJ689"/>
  <c r="AX689"/>
  <c r="CD689"/>
  <c r="CE689" s="1"/>
  <c r="BZ689"/>
  <c r="FJ689"/>
  <c r="AF689"/>
  <c r="AT689"/>
  <c r="BB689"/>
  <c r="BT689"/>
  <c r="BA689"/>
  <c r="CR690"/>
  <c r="CC689"/>
  <c r="A799"/>
  <c r="B800"/>
  <c r="AW689"/>
  <c r="BU689"/>
  <c r="CB689"/>
  <c r="CP689"/>
  <c r="CQ689" s="1"/>
  <c r="DP688"/>
  <c r="DM688"/>
  <c r="DL688"/>
  <c r="DJ688"/>
  <c r="DI688"/>
  <c r="DG688"/>
  <c r="DF688"/>
  <c r="DD688"/>
  <c r="DC688"/>
  <c r="DA688"/>
  <c r="CZ688"/>
  <c r="CX688"/>
  <c r="CW688"/>
  <c r="CU688"/>
  <c r="CT688"/>
  <c r="CA688"/>
  <c r="CB688" s="1"/>
  <c r="BX688"/>
  <c r="BZ688" s="1"/>
  <c r="BY688" s="1"/>
  <c r="BS688"/>
  <c r="BT688" s="1"/>
  <c r="BO688"/>
  <c r="BQ688" s="1"/>
  <c r="BP688" s="1"/>
  <c r="BK688"/>
  <c r="BM688" s="1"/>
  <c r="BL688" s="1"/>
  <c r="BE688"/>
  <c r="BG688" s="1"/>
  <c r="BF688" s="1"/>
  <c r="AZ688"/>
  <c r="AV688"/>
  <c r="AX688" s="1"/>
  <c r="AW688" s="1"/>
  <c r="AR688"/>
  <c r="AS688" s="1"/>
  <c r="AN688"/>
  <c r="AP688" s="1"/>
  <c r="AO688" s="1"/>
  <c r="AI688"/>
  <c r="AK688" s="1"/>
  <c r="AD688"/>
  <c r="Z688"/>
  <c r="AA688" s="1"/>
  <c r="V688"/>
  <c r="X688" s="1"/>
  <c r="W688" s="1"/>
  <c r="R688"/>
  <c r="T688" s="1"/>
  <c r="S688" s="1"/>
  <c r="FL687"/>
  <c r="FK687"/>
  <c r="CC688" l="1"/>
  <c r="AB688"/>
  <c r="AJ688"/>
  <c r="AE688"/>
  <c r="BA688"/>
  <c r="CD688"/>
  <c r="CF688" s="1"/>
  <c r="CE688" s="1"/>
  <c r="A800"/>
  <c r="B801"/>
  <c r="BU688"/>
  <c r="CP688"/>
  <c r="CR688" s="1"/>
  <c r="CQ688" s="1"/>
  <c r="FJ688"/>
  <c r="AF688"/>
  <c r="AT688"/>
  <c r="BB688"/>
  <c r="CR689"/>
  <c r="DP687"/>
  <c r="DM687"/>
  <c r="DL687"/>
  <c r="DJ687"/>
  <c r="DI687"/>
  <c r="DG687"/>
  <c r="DF687"/>
  <c r="DD687"/>
  <c r="DC687"/>
  <c r="DA687"/>
  <c r="CZ687"/>
  <c r="CX687"/>
  <c r="CW687"/>
  <c r="CU687"/>
  <c r="CT687"/>
  <c r="CA687"/>
  <c r="CC687" s="1"/>
  <c r="BX687"/>
  <c r="BZ687" s="1"/>
  <c r="BY687" s="1"/>
  <c r="BS687"/>
  <c r="BT687" s="1"/>
  <c r="BO687"/>
  <c r="BQ687" s="1"/>
  <c r="BP687" s="1"/>
  <c r="BK687"/>
  <c r="BM687" s="1"/>
  <c r="BL687" s="1"/>
  <c r="BE687"/>
  <c r="BG687" s="1"/>
  <c r="BF687" s="1"/>
  <c r="AZ687"/>
  <c r="BB687" s="1"/>
  <c r="AV687"/>
  <c r="AX687" s="1"/>
  <c r="AW687" s="1"/>
  <c r="AR687"/>
  <c r="AT687" s="1"/>
  <c r="AS687" s="1"/>
  <c r="AN687"/>
  <c r="AO687" s="1"/>
  <c r="AI687"/>
  <c r="AJ687" s="1"/>
  <c r="AD687"/>
  <c r="Z687"/>
  <c r="AA687" s="1"/>
  <c r="V687"/>
  <c r="W687" s="1"/>
  <c r="R687"/>
  <c r="T687" s="1"/>
  <c r="S687" s="1"/>
  <c r="FL686"/>
  <c r="FK686"/>
  <c r="DP686"/>
  <c r="DM686"/>
  <c r="DL686"/>
  <c r="DJ686"/>
  <c r="DI686"/>
  <c r="DG686"/>
  <c r="DF686"/>
  <c r="DD686"/>
  <c r="DC686"/>
  <c r="DA686"/>
  <c r="CZ686"/>
  <c r="CX686"/>
  <c r="CW686"/>
  <c r="CU686"/>
  <c r="CT686"/>
  <c r="CA686"/>
  <c r="BX686"/>
  <c r="BY686" s="1"/>
  <c r="BS686"/>
  <c r="BU686" s="1"/>
  <c r="BO686"/>
  <c r="BQ686" s="1"/>
  <c r="BP686" s="1"/>
  <c r="BK686"/>
  <c r="BM686" s="1"/>
  <c r="BL686" s="1"/>
  <c r="BE686"/>
  <c r="BF686" s="1"/>
  <c r="AZ686"/>
  <c r="BA686" s="1"/>
  <c r="AV686"/>
  <c r="AR686"/>
  <c r="AS686" s="1"/>
  <c r="AN686"/>
  <c r="AO686" s="1"/>
  <c r="AI686"/>
  <c r="AJ686" s="1"/>
  <c r="AD686"/>
  <c r="AE686" s="1"/>
  <c r="Z686"/>
  <c r="V686"/>
  <c r="W686" s="1"/>
  <c r="R686"/>
  <c r="S686" s="1"/>
  <c r="FL685"/>
  <c r="FK685"/>
  <c r="BT686" l="1"/>
  <c r="AB687"/>
  <c r="BA687"/>
  <c r="BB686"/>
  <c r="CP686"/>
  <c r="CQ686" s="1"/>
  <c r="AK687"/>
  <c r="AT686"/>
  <c r="X686"/>
  <c r="AF686"/>
  <c r="BZ686"/>
  <c r="CB687"/>
  <c r="AW686"/>
  <c r="AE687"/>
  <c r="AA686"/>
  <c r="CB686"/>
  <c r="AP687"/>
  <c r="BG686"/>
  <c r="CD686"/>
  <c r="CE686" s="1"/>
  <c r="FJ686"/>
  <c r="BU687"/>
  <c r="CP687"/>
  <c r="CR687" s="1"/>
  <c r="CQ687" s="1"/>
  <c r="A801"/>
  <c r="B802"/>
  <c r="CD687"/>
  <c r="CF687" s="1"/>
  <c r="CE687" s="1"/>
  <c r="AK686"/>
  <c r="T686"/>
  <c r="AB686"/>
  <c r="AP686"/>
  <c r="AX686"/>
  <c r="CC686"/>
  <c r="X687"/>
  <c r="AF687"/>
  <c r="FJ687"/>
  <c r="DP685"/>
  <c r="DM685"/>
  <c r="DL685"/>
  <c r="DJ685"/>
  <c r="DI685"/>
  <c r="DG685"/>
  <c r="DF685"/>
  <c r="DD685"/>
  <c r="DC685"/>
  <c r="DA685"/>
  <c r="CZ685"/>
  <c r="CX685"/>
  <c r="CW685"/>
  <c r="CU685"/>
  <c r="CT685"/>
  <c r="CA685"/>
  <c r="BX685"/>
  <c r="BZ685" s="1"/>
  <c r="BY685" s="1"/>
  <c r="BS685"/>
  <c r="BO685"/>
  <c r="BP685" s="1"/>
  <c r="BK685"/>
  <c r="BL685" s="1"/>
  <c r="BE685"/>
  <c r="BG685" s="1"/>
  <c r="BF685" s="1"/>
  <c r="AZ685"/>
  <c r="CP685" s="1"/>
  <c r="CR685" s="1"/>
  <c r="CQ685" s="1"/>
  <c r="AV685"/>
  <c r="AR685"/>
  <c r="AS685" s="1"/>
  <c r="AN685"/>
  <c r="AP685" s="1"/>
  <c r="AO685" s="1"/>
  <c r="AI685"/>
  <c r="AJ685" s="1"/>
  <c r="AD685"/>
  <c r="AE685" s="1"/>
  <c r="Z685"/>
  <c r="V685"/>
  <c r="W685" s="1"/>
  <c r="R685"/>
  <c r="T685" s="1"/>
  <c r="S685" s="1"/>
  <c r="FL684"/>
  <c r="FK684"/>
  <c r="CR686" l="1"/>
  <c r="AK685"/>
  <c r="AT685"/>
  <c r="BB685"/>
  <c r="BQ685"/>
  <c r="FJ685"/>
  <c r="X685"/>
  <c r="AF685"/>
  <c r="BA685"/>
  <c r="BT685"/>
  <c r="CD685"/>
  <c r="CE685" s="1"/>
  <c r="CC685"/>
  <c r="A802"/>
  <c r="B803"/>
  <c r="AB685"/>
  <c r="AA685" s="1"/>
  <c r="AX685"/>
  <c r="AW685" s="1"/>
  <c r="BM685"/>
  <c r="BU685"/>
  <c r="CB685"/>
  <c r="A803" l="1"/>
  <c r="B804"/>
  <c r="DP684"/>
  <c r="DM684"/>
  <c r="DL684"/>
  <c r="DJ684"/>
  <c r="DI684"/>
  <c r="DG684"/>
  <c r="DF684"/>
  <c r="DD684"/>
  <c r="DC684"/>
  <c r="DA684"/>
  <c r="CZ684"/>
  <c r="CX684"/>
  <c r="CW684"/>
  <c r="CU684"/>
  <c r="CT684"/>
  <c r="CA684"/>
  <c r="CB684" s="1"/>
  <c r="BX684"/>
  <c r="BS684"/>
  <c r="BT684" s="1"/>
  <c r="BO684"/>
  <c r="BQ684" s="1"/>
  <c r="BP684" s="1"/>
  <c r="BK684"/>
  <c r="BM684" s="1"/>
  <c r="BL684" s="1"/>
  <c r="BE684"/>
  <c r="BG684" s="1"/>
  <c r="BF684" s="1"/>
  <c r="AZ684"/>
  <c r="CP684" s="1"/>
  <c r="CR684" s="1"/>
  <c r="CQ684" s="1"/>
  <c r="AV684"/>
  <c r="AX684" s="1"/>
  <c r="AW684" s="1"/>
  <c r="AR684"/>
  <c r="AS684" s="1"/>
  <c r="AN684"/>
  <c r="AP684" s="1"/>
  <c r="AO684" s="1"/>
  <c r="AI684"/>
  <c r="AK684" s="1"/>
  <c r="AD684"/>
  <c r="AE684" s="1"/>
  <c r="Z684"/>
  <c r="AA684" s="1"/>
  <c r="V684"/>
  <c r="W684" s="1"/>
  <c r="R684"/>
  <c r="T684" s="1"/>
  <c r="S684" s="1"/>
  <c r="FL683"/>
  <c r="FK683"/>
  <c r="CC684" l="1"/>
  <c r="BA684"/>
  <c r="BU684"/>
  <c r="AB684"/>
  <c r="AJ684"/>
  <c r="BZ684"/>
  <c r="BY684" s="1"/>
  <c r="CD684"/>
  <c r="CF684" s="1"/>
  <c r="CE684" s="1"/>
  <c r="A804"/>
  <c r="B805"/>
  <c r="X684"/>
  <c r="AF684"/>
  <c r="AT684"/>
  <c r="BB684"/>
  <c r="FJ684"/>
  <c r="DP683"/>
  <c r="DM683"/>
  <c r="DL683"/>
  <c r="DJ683"/>
  <c r="DI683"/>
  <c r="DG683"/>
  <c r="DF683"/>
  <c r="DD683"/>
  <c r="DC683"/>
  <c r="DA683"/>
  <c r="CZ683"/>
  <c r="CX683"/>
  <c r="CW683"/>
  <c r="CU683"/>
  <c r="CT683"/>
  <c r="CA683"/>
  <c r="BX683"/>
  <c r="BY683" s="1"/>
  <c r="BS683"/>
  <c r="BO683"/>
  <c r="BP683" s="1"/>
  <c r="BK683"/>
  <c r="BL683" s="1"/>
  <c r="BE683"/>
  <c r="BG683" s="1"/>
  <c r="BF683" s="1"/>
  <c r="AZ683"/>
  <c r="BB683" s="1"/>
  <c r="AV683"/>
  <c r="AR683"/>
  <c r="AN683"/>
  <c r="AO683" s="1"/>
  <c r="AI683"/>
  <c r="AK683" s="1"/>
  <c r="AD683"/>
  <c r="AE683" s="1"/>
  <c r="Z683"/>
  <c r="AA683" s="1"/>
  <c r="V683"/>
  <c r="X683" s="1"/>
  <c r="W683" s="1"/>
  <c r="R683"/>
  <c r="T683" s="1"/>
  <c r="S683" s="1"/>
  <c r="FL682"/>
  <c r="FK682"/>
  <c r="AP683" l="1"/>
  <c r="BA683"/>
  <c r="AJ683"/>
  <c r="AS683"/>
  <c r="AB683"/>
  <c r="BQ683"/>
  <c r="BZ683"/>
  <c r="FJ683"/>
  <c r="AF683"/>
  <c r="AT683"/>
  <c r="BT683"/>
  <c r="A805"/>
  <c r="B806"/>
  <c r="CD683"/>
  <c r="CF683" s="1"/>
  <c r="CE683" s="1"/>
  <c r="AX683"/>
  <c r="CC683"/>
  <c r="AW683"/>
  <c r="BM683"/>
  <c r="BU683"/>
  <c r="CB683"/>
  <c r="CP683"/>
  <c r="CR683" s="1"/>
  <c r="CQ683" s="1"/>
  <c r="DP682"/>
  <c r="DM682"/>
  <c r="DL682"/>
  <c r="DJ682"/>
  <c r="DI682"/>
  <c r="DG682"/>
  <c r="DF682"/>
  <c r="DD682"/>
  <c r="DC682"/>
  <c r="DA682"/>
  <c r="CZ682"/>
  <c r="CX682"/>
  <c r="CW682"/>
  <c r="CU682"/>
  <c r="CT682"/>
  <c r="CA682"/>
  <c r="CC682" s="1"/>
  <c r="BX682"/>
  <c r="BZ682" s="1"/>
  <c r="BY682" s="1"/>
  <c r="BS682"/>
  <c r="BT682" s="1"/>
  <c r="BO682"/>
  <c r="BQ682" s="1"/>
  <c r="BP682" s="1"/>
  <c r="BK682"/>
  <c r="BE682"/>
  <c r="BF682" s="1"/>
  <c r="AZ682"/>
  <c r="BB682" s="1"/>
  <c r="AV682"/>
  <c r="AX682" s="1"/>
  <c r="AW682" s="1"/>
  <c r="AR682"/>
  <c r="AT682" s="1"/>
  <c r="AS682" s="1"/>
  <c r="AN682"/>
  <c r="AP682" s="1"/>
  <c r="AO682" s="1"/>
  <c r="AI682"/>
  <c r="AK682" s="1"/>
  <c r="AD682"/>
  <c r="Z682"/>
  <c r="AA682" s="1"/>
  <c r="V682"/>
  <c r="X682" s="1"/>
  <c r="W682" s="1"/>
  <c r="R682"/>
  <c r="T682" s="1"/>
  <c r="S682" s="1"/>
  <c r="FL681"/>
  <c r="FK681"/>
  <c r="AJ682" l="1"/>
  <c r="CB682"/>
  <c r="BU682"/>
  <c r="AB682"/>
  <c r="CP682"/>
  <c r="CR682" s="1"/>
  <c r="CQ682" s="1"/>
  <c r="AE682"/>
  <c r="BA682"/>
  <c r="BG682"/>
  <c r="CD682"/>
  <c r="CF682" s="1"/>
  <c r="CE682" s="1"/>
  <c r="A806"/>
  <c r="B807"/>
  <c r="AF682"/>
  <c r="BM682"/>
  <c r="BL682" s="1"/>
  <c r="FJ682"/>
  <c r="DP681"/>
  <c r="DM681"/>
  <c r="DL681"/>
  <c r="DJ681"/>
  <c r="DI681"/>
  <c r="DG681"/>
  <c r="DF681"/>
  <c r="DD681"/>
  <c r="DC681"/>
  <c r="DA681"/>
  <c r="CZ681"/>
  <c r="CX681"/>
  <c r="CW681"/>
  <c r="CU681"/>
  <c r="CT681"/>
  <c r="CA681"/>
  <c r="CB681" s="1"/>
  <c r="BX681"/>
  <c r="BZ681" s="1"/>
  <c r="BY681" s="1"/>
  <c r="BS681"/>
  <c r="BT681" s="1"/>
  <c r="BO681"/>
  <c r="BP681" s="1"/>
  <c r="BK681"/>
  <c r="BM681" s="1"/>
  <c r="BL681" s="1"/>
  <c r="BE681"/>
  <c r="BF681" s="1"/>
  <c r="AZ681"/>
  <c r="BA681" s="1"/>
  <c r="AV681"/>
  <c r="AX681" s="1"/>
  <c r="AW681" s="1"/>
  <c r="AR681"/>
  <c r="AN681"/>
  <c r="AO681" s="1"/>
  <c r="AI681"/>
  <c r="AK681" s="1"/>
  <c r="AD681"/>
  <c r="Z681"/>
  <c r="AA681" s="1"/>
  <c r="V681"/>
  <c r="X681" s="1"/>
  <c r="W681" s="1"/>
  <c r="R681"/>
  <c r="T681" s="1"/>
  <c r="S681" s="1"/>
  <c r="FL680"/>
  <c r="FK680"/>
  <c r="AP681" l="1"/>
  <c r="AJ681"/>
  <c r="BU681"/>
  <c r="CC681"/>
  <c r="AB681"/>
  <c r="A807"/>
  <c r="B808"/>
  <c r="CP681"/>
  <c r="CQ681" s="1"/>
  <c r="AF681"/>
  <c r="BB681"/>
  <c r="FJ681"/>
  <c r="AE681"/>
  <c r="AT681"/>
  <c r="AS681" s="1"/>
  <c r="BG681"/>
  <c r="BQ681"/>
  <c r="CD681"/>
  <c r="CE681" s="1"/>
  <c r="DP680"/>
  <c r="DM680"/>
  <c r="DL680"/>
  <c r="DJ680"/>
  <c r="DI680"/>
  <c r="DG680"/>
  <c r="DF680"/>
  <c r="DD680"/>
  <c r="DC680"/>
  <c r="DA680"/>
  <c r="CZ680"/>
  <c r="CX680"/>
  <c r="CW680"/>
  <c r="CU680"/>
  <c r="CT680"/>
  <c r="CA680"/>
  <c r="CB680" s="1"/>
  <c r="BX680"/>
  <c r="BY680" s="1"/>
  <c r="BS680"/>
  <c r="BO680"/>
  <c r="BP680" s="1"/>
  <c r="BK680"/>
  <c r="BM680" s="1"/>
  <c r="BL680" s="1"/>
  <c r="BE680"/>
  <c r="BG680" s="1"/>
  <c r="BF680" s="1"/>
  <c r="AZ680"/>
  <c r="AV680"/>
  <c r="AX680" s="1"/>
  <c r="AW680" s="1"/>
  <c r="AR680"/>
  <c r="AT680" s="1"/>
  <c r="AS680" s="1"/>
  <c r="AN680"/>
  <c r="AP680" s="1"/>
  <c r="AO680" s="1"/>
  <c r="AI680"/>
  <c r="AJ680" s="1"/>
  <c r="AD680"/>
  <c r="AE680" s="1"/>
  <c r="Z680"/>
  <c r="V680"/>
  <c r="W680" s="1"/>
  <c r="R680"/>
  <c r="T680" s="1"/>
  <c r="S680" s="1"/>
  <c r="FL679"/>
  <c r="FK679"/>
  <c r="AK680" l="1"/>
  <c r="CR681"/>
  <c r="AB680"/>
  <c r="BA680"/>
  <c r="BB680"/>
  <c r="BQ680"/>
  <c r="X680"/>
  <c r="AF680"/>
  <c r="BT680"/>
  <c r="CP680"/>
  <c r="CR680" s="1"/>
  <c r="CQ680" s="1"/>
  <c r="BZ680"/>
  <c r="FJ680"/>
  <c r="A808"/>
  <c r="B809"/>
  <c r="CD680"/>
  <c r="CE680" s="1"/>
  <c r="AA680"/>
  <c r="BU680"/>
  <c r="CC680"/>
  <c r="DP679"/>
  <c r="DM679"/>
  <c r="DL679"/>
  <c r="DJ679"/>
  <c r="DI679"/>
  <c r="DG679"/>
  <c r="DF679"/>
  <c r="DD679"/>
  <c r="DC679"/>
  <c r="DA679"/>
  <c r="CZ679"/>
  <c r="CX679"/>
  <c r="CW679"/>
  <c r="CU679"/>
  <c r="CT679"/>
  <c r="CA679"/>
  <c r="CB679" s="1"/>
  <c r="BX679"/>
  <c r="BZ679" s="1"/>
  <c r="BY679" s="1"/>
  <c r="BS679"/>
  <c r="BT679" s="1"/>
  <c r="BO679"/>
  <c r="BK679"/>
  <c r="BL679" s="1"/>
  <c r="BE679"/>
  <c r="BG679" s="1"/>
  <c r="BF679" s="1"/>
  <c r="AZ679"/>
  <c r="CP679" s="1"/>
  <c r="CR679" s="1"/>
  <c r="CQ679" s="1"/>
  <c r="AV679"/>
  <c r="AW679" s="1"/>
  <c r="AR679"/>
  <c r="AS679" s="1"/>
  <c r="AN679"/>
  <c r="AP679" s="1"/>
  <c r="AO679" s="1"/>
  <c r="AI679"/>
  <c r="AK679" s="1"/>
  <c r="AD679"/>
  <c r="Z679"/>
  <c r="AB679" s="1"/>
  <c r="AA679" s="1"/>
  <c r="V679"/>
  <c r="R679"/>
  <c r="S679" s="1"/>
  <c r="FL678"/>
  <c r="FK678"/>
  <c r="DP678"/>
  <c r="DM678"/>
  <c r="DL678"/>
  <c r="DJ678"/>
  <c r="DI678"/>
  <c r="DG678"/>
  <c r="DF678"/>
  <c r="DD678"/>
  <c r="DC678"/>
  <c r="DA678"/>
  <c r="CZ678"/>
  <c r="CX678"/>
  <c r="CW678"/>
  <c r="CU678"/>
  <c r="CT678"/>
  <c r="CA678"/>
  <c r="BX678"/>
  <c r="BY678" s="1"/>
  <c r="BS678"/>
  <c r="BT678" s="1"/>
  <c r="BO678"/>
  <c r="BK678"/>
  <c r="BL678" s="1"/>
  <c r="BE678"/>
  <c r="BF678" s="1"/>
  <c r="AZ678"/>
  <c r="CJ678" s="1"/>
  <c r="AV678"/>
  <c r="AR678"/>
  <c r="AS678" s="1"/>
  <c r="AN678"/>
  <c r="AO678" s="1"/>
  <c r="AI678"/>
  <c r="AJ678" s="1"/>
  <c r="AD678"/>
  <c r="AE678" s="1"/>
  <c r="Z678"/>
  <c r="V678"/>
  <c r="W678" s="1"/>
  <c r="R678"/>
  <c r="S678" s="1"/>
  <c r="FL677"/>
  <c r="FK677"/>
  <c r="DP677"/>
  <c r="DM677"/>
  <c r="DL677"/>
  <c r="DJ677"/>
  <c r="DI677"/>
  <c r="DG677"/>
  <c r="DF677"/>
  <c r="DD677"/>
  <c r="DC677"/>
  <c r="DA677"/>
  <c r="CZ677"/>
  <c r="CX677"/>
  <c r="CW677"/>
  <c r="CU677"/>
  <c r="CT677"/>
  <c r="CA677"/>
  <c r="CC677" s="1"/>
  <c r="BX677"/>
  <c r="BY677" s="1"/>
  <c r="BS677"/>
  <c r="BO677"/>
  <c r="BP677" s="1"/>
  <c r="BK677"/>
  <c r="BM677" s="1"/>
  <c r="BL677" s="1"/>
  <c r="BE677"/>
  <c r="BG677" s="1"/>
  <c r="BF677" s="1"/>
  <c r="AZ677"/>
  <c r="BB677" s="1"/>
  <c r="AV677"/>
  <c r="AR677"/>
  <c r="AS677" s="1"/>
  <c r="AN677"/>
  <c r="AP677" s="1"/>
  <c r="AO677" s="1"/>
  <c r="AI677"/>
  <c r="AJ677" s="1"/>
  <c r="AD677"/>
  <c r="AE677" s="1"/>
  <c r="Z677"/>
  <c r="V677"/>
  <c r="W677" s="1"/>
  <c r="R677"/>
  <c r="T677" s="1"/>
  <c r="S677" s="1"/>
  <c r="BM679" l="1"/>
  <c r="BZ678"/>
  <c r="X678"/>
  <c r="BB678"/>
  <c r="AT678"/>
  <c r="BA677"/>
  <c r="CD679"/>
  <c r="CE679" s="1"/>
  <c r="CJ677"/>
  <c r="AF678"/>
  <c r="BA678"/>
  <c r="AB677"/>
  <c r="AK677"/>
  <c r="BQ677"/>
  <c r="BG678"/>
  <c r="BU679"/>
  <c r="CC679"/>
  <c r="CD678"/>
  <c r="CE678" s="1"/>
  <c r="AK678"/>
  <c r="BQ678"/>
  <c r="CK678"/>
  <c r="CL678"/>
  <c r="FJ678"/>
  <c r="X677"/>
  <c r="AF677"/>
  <c r="AT677"/>
  <c r="BT677"/>
  <c r="BZ677"/>
  <c r="CK677"/>
  <c r="FJ677"/>
  <c r="AA678"/>
  <c r="AX678"/>
  <c r="AW678" s="1"/>
  <c r="BM678"/>
  <c r="BU678"/>
  <c r="CB678"/>
  <c r="T679"/>
  <c r="AJ679"/>
  <c r="AX679"/>
  <c r="BQ679"/>
  <c r="BP679" s="1"/>
  <c r="AF679"/>
  <c r="AT679"/>
  <c r="BB679"/>
  <c r="FJ679"/>
  <c r="A809"/>
  <c r="B810"/>
  <c r="CD677"/>
  <c r="AA677"/>
  <c r="AX677"/>
  <c r="AW677" s="1"/>
  <c r="BU677"/>
  <c r="CB677"/>
  <c r="CL677"/>
  <c r="T678"/>
  <c r="AB678"/>
  <c r="AP678"/>
  <c r="BP678"/>
  <c r="CC678"/>
  <c r="X679"/>
  <c r="W679" s="1"/>
  <c r="AE679"/>
  <c r="BA679"/>
  <c r="CF678" l="1"/>
  <c r="A810"/>
  <c r="B811"/>
  <c r="CF677"/>
  <c r="CE677"/>
  <c r="DP676"/>
  <c r="DM676"/>
  <c r="DL676"/>
  <c r="DJ676"/>
  <c r="DI676"/>
  <c r="DG676"/>
  <c r="DF676"/>
  <c r="DD676"/>
  <c r="DC676"/>
  <c r="DA676"/>
  <c r="CZ676"/>
  <c r="CX676"/>
  <c r="CW676"/>
  <c r="CU676"/>
  <c r="CT676"/>
  <c r="CA676"/>
  <c r="CC676" s="1"/>
  <c r="BX676"/>
  <c r="BY676" s="1"/>
  <c r="BS676"/>
  <c r="BU676" s="1"/>
  <c r="BO676"/>
  <c r="BP676" s="1"/>
  <c r="BK676"/>
  <c r="BE676"/>
  <c r="BF676" s="1"/>
  <c r="AZ676"/>
  <c r="AV676"/>
  <c r="AX676" s="1"/>
  <c r="AW676" s="1"/>
  <c r="AR676"/>
  <c r="AT676" s="1"/>
  <c r="AS676" s="1"/>
  <c r="AN676"/>
  <c r="AP676" s="1"/>
  <c r="AO676" s="1"/>
  <c r="AI676"/>
  <c r="CG676" s="1"/>
  <c r="CI676" s="1"/>
  <c r="CH676" s="1"/>
  <c r="AD676"/>
  <c r="AE676" s="1"/>
  <c r="Z676"/>
  <c r="AB676" s="1"/>
  <c r="AA676" s="1"/>
  <c r="V676"/>
  <c r="W676" s="1"/>
  <c r="R676"/>
  <c r="T676" s="1"/>
  <c r="S676" s="1"/>
  <c r="FL675"/>
  <c r="FK675"/>
  <c r="X676" l="1"/>
  <c r="CB676"/>
  <c r="AF676"/>
  <c r="AJ676"/>
  <c r="BA676"/>
  <c r="BG676"/>
  <c r="BQ676"/>
  <c r="CD676"/>
  <c r="A811"/>
  <c r="B812"/>
  <c r="BZ676"/>
  <c r="FJ676"/>
  <c r="AK676"/>
  <c r="BB676"/>
  <c r="BM676"/>
  <c r="BL676" s="1"/>
  <c r="BT676"/>
  <c r="CJ676"/>
  <c r="CK676" s="1"/>
  <c r="DP675"/>
  <c r="DM675"/>
  <c r="DL675"/>
  <c r="DJ675"/>
  <c r="DI675"/>
  <c r="DG675"/>
  <c r="DF675"/>
  <c r="DD675"/>
  <c r="DC675"/>
  <c r="DA675"/>
  <c r="CZ675"/>
  <c r="CX675"/>
  <c r="CW675"/>
  <c r="CU675"/>
  <c r="CT675"/>
  <c r="CA675"/>
  <c r="BX675"/>
  <c r="BY675" s="1"/>
  <c r="BS675"/>
  <c r="BU675" s="1"/>
  <c r="BO675"/>
  <c r="BQ675" s="1"/>
  <c r="BP675" s="1"/>
  <c r="BK675"/>
  <c r="BM675" s="1"/>
  <c r="BL675" s="1"/>
  <c r="BE675"/>
  <c r="BG675" s="1"/>
  <c r="BF675" s="1"/>
  <c r="AZ675"/>
  <c r="CP675" s="1"/>
  <c r="AV675"/>
  <c r="AX675" s="1"/>
  <c r="AW675" s="1"/>
  <c r="AR675"/>
  <c r="AT675" s="1"/>
  <c r="AS675" s="1"/>
  <c r="AN675"/>
  <c r="AO675" s="1"/>
  <c r="AI675"/>
  <c r="AJ675" s="1"/>
  <c r="AD675"/>
  <c r="AE675" s="1"/>
  <c r="Z675"/>
  <c r="AA675" s="1"/>
  <c r="V675"/>
  <c r="W675" s="1"/>
  <c r="R675"/>
  <c r="S675" s="1"/>
  <c r="BT675" l="1"/>
  <c r="AK675"/>
  <c r="BB675"/>
  <c r="BA675" s="1"/>
  <c r="T675"/>
  <c r="AB675"/>
  <c r="CQ675"/>
  <c r="CR675"/>
  <c r="A812"/>
  <c r="B813"/>
  <c r="CE676"/>
  <c r="CF676"/>
  <c r="AP675"/>
  <c r="CD675"/>
  <c r="CF675" s="1"/>
  <c r="CE675" s="1"/>
  <c r="CJ675"/>
  <c r="CL675" s="1"/>
  <c r="CK675" s="1"/>
  <c r="BZ675"/>
  <c r="FJ675"/>
  <c r="CC675"/>
  <c r="X675"/>
  <c r="AF675"/>
  <c r="CB675"/>
  <c r="DP674"/>
  <c r="DM674"/>
  <c r="DL674"/>
  <c r="DJ674"/>
  <c r="DI674"/>
  <c r="DG674"/>
  <c r="DF674"/>
  <c r="DD674"/>
  <c r="DC674"/>
  <c r="DA674"/>
  <c r="CZ674"/>
  <c r="CX674"/>
  <c r="CW674"/>
  <c r="CU674"/>
  <c r="CT674"/>
  <c r="CA674"/>
  <c r="CC674" s="1"/>
  <c r="BX674"/>
  <c r="BY674" s="1"/>
  <c r="BS674"/>
  <c r="BO674"/>
  <c r="BP674" s="1"/>
  <c r="BK674"/>
  <c r="BE674"/>
  <c r="BF674" s="1"/>
  <c r="AZ674"/>
  <c r="BB674" s="1"/>
  <c r="AV674"/>
  <c r="AX674" s="1"/>
  <c r="AW674" s="1"/>
  <c r="AR674"/>
  <c r="AT674" s="1"/>
  <c r="AS674" s="1"/>
  <c r="AN674"/>
  <c r="AO674" s="1"/>
  <c r="AI674"/>
  <c r="AJ674" s="1"/>
  <c r="AD674"/>
  <c r="Z674"/>
  <c r="AA674" s="1"/>
  <c r="V674"/>
  <c r="R674"/>
  <c r="S674" s="1"/>
  <c r="FL673"/>
  <c r="FK673"/>
  <c r="DP673"/>
  <c r="DM673"/>
  <c r="DL673"/>
  <c r="DJ673"/>
  <c r="DI673"/>
  <c r="DG673"/>
  <c r="DF673"/>
  <c r="DD673"/>
  <c r="DC673"/>
  <c r="DA673"/>
  <c r="CZ673"/>
  <c r="CX673"/>
  <c r="CW673"/>
  <c r="CU673"/>
  <c r="CT673"/>
  <c r="CA673"/>
  <c r="BX673"/>
  <c r="BY673" s="1"/>
  <c r="BS673"/>
  <c r="BO673"/>
  <c r="BP673" s="1"/>
  <c r="BK673"/>
  <c r="BM673" s="1"/>
  <c r="BL673" s="1"/>
  <c r="BE673"/>
  <c r="BG673" s="1"/>
  <c r="BF673" s="1"/>
  <c r="AZ673"/>
  <c r="BA673" s="1"/>
  <c r="AV673"/>
  <c r="AW673" s="1"/>
  <c r="AR673"/>
  <c r="AT673" s="1"/>
  <c r="AS673" s="1"/>
  <c r="AN673"/>
  <c r="AP673" s="1"/>
  <c r="AO673" s="1"/>
  <c r="AI673"/>
  <c r="AJ673" s="1"/>
  <c r="AD673"/>
  <c r="AF673" s="1"/>
  <c r="Z673"/>
  <c r="AA673" s="1"/>
  <c r="V673"/>
  <c r="X673" s="1"/>
  <c r="W673" s="1"/>
  <c r="R673"/>
  <c r="T673" s="1"/>
  <c r="S673" s="1"/>
  <c r="FL672"/>
  <c r="FK672"/>
  <c r="AB674" l="1"/>
  <c r="CB674"/>
  <c r="BA674"/>
  <c r="BQ674"/>
  <c r="T674"/>
  <c r="AK674"/>
  <c r="AB673"/>
  <c r="AK673"/>
  <c r="BQ673"/>
  <c r="W674"/>
  <c r="AE674"/>
  <c r="BG674"/>
  <c r="BZ673"/>
  <c r="BB673"/>
  <c r="BT673"/>
  <c r="AP674"/>
  <c r="CD674"/>
  <c r="CE674" s="1"/>
  <c r="CD673"/>
  <c r="CE673" s="1"/>
  <c r="CC673"/>
  <c r="FJ673"/>
  <c r="BM674"/>
  <c r="BU674"/>
  <c r="CP674"/>
  <c r="CQ674" s="1"/>
  <c r="BZ674"/>
  <c r="FJ674"/>
  <c r="A813"/>
  <c r="B814"/>
  <c r="AX673"/>
  <c r="BU673"/>
  <c r="CB673"/>
  <c r="CP673"/>
  <c r="CR673" s="1"/>
  <c r="CQ673" s="1"/>
  <c r="X674"/>
  <c r="AF674"/>
  <c r="BL674"/>
  <c r="BT674"/>
  <c r="A814" l="1"/>
  <c r="B815"/>
  <c r="CR674"/>
  <c r="DP672"/>
  <c r="DM672"/>
  <c r="DL672"/>
  <c r="DJ672"/>
  <c r="DI672"/>
  <c r="DG672"/>
  <c r="DF672"/>
  <c r="DD672"/>
  <c r="DC672"/>
  <c r="DA672"/>
  <c r="CZ672"/>
  <c r="CX672"/>
  <c r="CW672"/>
  <c r="CU672"/>
  <c r="CT672"/>
  <c r="CA672"/>
  <c r="CB672" s="1"/>
  <c r="BX672"/>
  <c r="BY672" s="1"/>
  <c r="BS672"/>
  <c r="BT672" s="1"/>
  <c r="BO672"/>
  <c r="BQ672" s="1"/>
  <c r="BP672" s="1"/>
  <c r="BK672"/>
  <c r="BM672" s="1"/>
  <c r="BL672" s="1"/>
  <c r="BE672"/>
  <c r="BG672" s="1"/>
  <c r="BF672" s="1"/>
  <c r="AZ672"/>
  <c r="AV672"/>
  <c r="AX672" s="1"/>
  <c r="AW672" s="1"/>
  <c r="AR672"/>
  <c r="AT672" s="1"/>
  <c r="AS672" s="1"/>
  <c r="AN672"/>
  <c r="AP672" s="1"/>
  <c r="AO672" s="1"/>
  <c r="AI672"/>
  <c r="AJ672" s="1"/>
  <c r="AD672"/>
  <c r="Z672"/>
  <c r="AB672" s="1"/>
  <c r="AA672" s="1"/>
  <c r="V672"/>
  <c r="X672" s="1"/>
  <c r="W672" s="1"/>
  <c r="R672"/>
  <c r="T672" s="1"/>
  <c r="S672" s="1"/>
  <c r="FL671"/>
  <c r="FK671"/>
  <c r="CD672" l="1"/>
  <c r="CF672" s="1"/>
  <c r="CE672" s="1"/>
  <c r="AK672"/>
  <c r="BB672"/>
  <c r="AF672"/>
  <c r="AE672" s="1"/>
  <c r="BA672"/>
  <c r="CP672"/>
  <c r="CR672" s="1"/>
  <c r="CQ672" s="1"/>
  <c r="BZ672"/>
  <c r="FJ672"/>
  <c r="A815"/>
  <c r="B816"/>
  <c r="BU672"/>
  <c r="CC672"/>
  <c r="DP671"/>
  <c r="DM671"/>
  <c r="DL671"/>
  <c r="DJ671"/>
  <c r="DI671"/>
  <c r="DG671"/>
  <c r="DF671"/>
  <c r="DD671"/>
  <c r="DC671"/>
  <c r="DA671"/>
  <c r="CZ671"/>
  <c r="CX671"/>
  <c r="CW671"/>
  <c r="CU671"/>
  <c r="CT671"/>
  <c r="CA671"/>
  <c r="BX671"/>
  <c r="BY671" s="1"/>
  <c r="BS671"/>
  <c r="BT671" s="1"/>
  <c r="BO671"/>
  <c r="BQ671" s="1"/>
  <c r="BP671" s="1"/>
  <c r="BK671"/>
  <c r="BL671" s="1"/>
  <c r="BE671"/>
  <c r="BG671" s="1"/>
  <c r="BF671" s="1"/>
  <c r="AZ671"/>
  <c r="CP671" s="1"/>
  <c r="CR671" s="1"/>
  <c r="CQ671" s="1"/>
  <c r="AV671"/>
  <c r="AX671" s="1"/>
  <c r="AW671" s="1"/>
  <c r="AR671"/>
  <c r="AT671" s="1"/>
  <c r="AS671" s="1"/>
  <c r="AN671"/>
  <c r="AP671" s="1"/>
  <c r="AO671" s="1"/>
  <c r="AI671"/>
  <c r="AK671" s="1"/>
  <c r="AD671"/>
  <c r="Z671"/>
  <c r="AA671" s="1"/>
  <c r="V671"/>
  <c r="R671"/>
  <c r="S671" s="1"/>
  <c r="AJ671" l="1"/>
  <c r="BA671"/>
  <c r="T671"/>
  <c r="AB671"/>
  <c r="CD671"/>
  <c r="CF671" s="1"/>
  <c r="CE671" s="1"/>
  <c r="BZ671"/>
  <c r="FJ671"/>
  <c r="BM671"/>
  <c r="BU671"/>
  <c r="CC671"/>
  <c r="A816"/>
  <c r="B817"/>
  <c r="X671"/>
  <c r="AF671"/>
  <c r="W671"/>
  <c r="AE671"/>
  <c r="BB671"/>
  <c r="CB671"/>
  <c r="DP670"/>
  <c r="DM670"/>
  <c r="DL670"/>
  <c r="DJ670"/>
  <c r="DI670"/>
  <c r="DG670"/>
  <c r="DF670"/>
  <c r="DD670"/>
  <c r="DC670"/>
  <c r="DA670"/>
  <c r="CZ670"/>
  <c r="CX670"/>
  <c r="CW670"/>
  <c r="CU670"/>
  <c r="CT670"/>
  <c r="CA670"/>
  <c r="CB670" s="1"/>
  <c r="BX670"/>
  <c r="BS670"/>
  <c r="BT670" s="1"/>
  <c r="BO670"/>
  <c r="BP670" s="1"/>
  <c r="BK670"/>
  <c r="BM670" s="1"/>
  <c r="BL670" s="1"/>
  <c r="BE670"/>
  <c r="BG670" s="1"/>
  <c r="BF670" s="1"/>
  <c r="AZ670"/>
  <c r="CP670" s="1"/>
  <c r="CR670" s="1"/>
  <c r="CQ670" s="1"/>
  <c r="AV670"/>
  <c r="AR670"/>
  <c r="AS670" s="1"/>
  <c r="AN670"/>
  <c r="AP670" s="1"/>
  <c r="AO670" s="1"/>
  <c r="AI670"/>
  <c r="CG670" s="1"/>
  <c r="CI670" s="1"/>
  <c r="CH670" s="1"/>
  <c r="AD670"/>
  <c r="Z670"/>
  <c r="AA670" s="1"/>
  <c r="V670"/>
  <c r="W670" s="1"/>
  <c r="R670"/>
  <c r="T670" s="1"/>
  <c r="S670" s="1"/>
  <c r="FL669"/>
  <c r="FK669"/>
  <c r="AK670" l="1"/>
  <c r="AJ670" s="1"/>
  <c r="CC670"/>
  <c r="AT670"/>
  <c r="AB670"/>
  <c r="BA670"/>
  <c r="BU670"/>
  <c r="BB670"/>
  <c r="AE670"/>
  <c r="AX670"/>
  <c r="AW670" s="1"/>
  <c r="BZ670"/>
  <c r="FJ670"/>
  <c r="A817"/>
  <c r="B818"/>
  <c r="BQ670"/>
  <c r="X670"/>
  <c r="AF670"/>
  <c r="BY670"/>
  <c r="CD670"/>
  <c r="CF670" s="1"/>
  <c r="CE670" s="1"/>
  <c r="DP669"/>
  <c r="DM669"/>
  <c r="DL669"/>
  <c r="DJ669"/>
  <c r="DI669"/>
  <c r="DG669"/>
  <c r="DF669"/>
  <c r="DD669"/>
  <c r="DC669"/>
  <c r="DA669"/>
  <c r="CZ669"/>
  <c r="CX669"/>
  <c r="CW669"/>
  <c r="CU669"/>
  <c r="CT669"/>
  <c r="CA669"/>
  <c r="CB669" s="1"/>
  <c r="BX669"/>
  <c r="BZ669" s="1"/>
  <c r="BY669" s="1"/>
  <c r="BS669"/>
  <c r="BO669"/>
  <c r="BP669" s="1"/>
  <c r="BK669"/>
  <c r="BE669"/>
  <c r="BF669" s="1"/>
  <c r="AZ669"/>
  <c r="CP669" s="1"/>
  <c r="CQ669" s="1"/>
  <c r="AV669"/>
  <c r="AW669" s="1"/>
  <c r="AR669"/>
  <c r="AT669" s="1"/>
  <c r="AS669" s="1"/>
  <c r="AN669"/>
  <c r="AI669"/>
  <c r="CG669" s="1"/>
  <c r="CH669" s="1"/>
  <c r="AD669"/>
  <c r="AE669" s="1"/>
  <c r="Z669"/>
  <c r="AB669" s="1"/>
  <c r="AA669" s="1"/>
  <c r="V669"/>
  <c r="R669"/>
  <c r="S669" s="1"/>
  <c r="FL668"/>
  <c r="FK668"/>
  <c r="BG669" l="1"/>
  <c r="AK669"/>
  <c r="BA669"/>
  <c r="T669"/>
  <c r="BB669"/>
  <c r="BQ669"/>
  <c r="AJ669"/>
  <c r="BL669"/>
  <c r="BT669"/>
  <c r="FJ669"/>
  <c r="A818"/>
  <c r="B819"/>
  <c r="AF669"/>
  <c r="AP669"/>
  <c r="AX669"/>
  <c r="CD669"/>
  <c r="CF669" s="1"/>
  <c r="CE669" s="1"/>
  <c r="CR669"/>
  <c r="X669"/>
  <c r="W669" s="1"/>
  <c r="AO669"/>
  <c r="BM669"/>
  <c r="BU669"/>
  <c r="CC669"/>
  <c r="DP668"/>
  <c r="DM668"/>
  <c r="DL668"/>
  <c r="DJ668"/>
  <c r="DI668"/>
  <c r="DG668"/>
  <c r="DF668"/>
  <c r="DD668"/>
  <c r="DC668"/>
  <c r="DA668"/>
  <c r="CZ668"/>
  <c r="CX668"/>
  <c r="CW668"/>
  <c r="CU668"/>
  <c r="CT668"/>
  <c r="CA668"/>
  <c r="CC668" s="1"/>
  <c r="BX668"/>
  <c r="BS668"/>
  <c r="BT668" s="1"/>
  <c r="BO668"/>
  <c r="BP668" s="1"/>
  <c r="BK668"/>
  <c r="BM668" s="1"/>
  <c r="BL668" s="1"/>
  <c r="BE668"/>
  <c r="BG668" s="1"/>
  <c r="BF668" s="1"/>
  <c r="AZ668"/>
  <c r="CP668" s="1"/>
  <c r="CR668" s="1"/>
  <c r="CQ668" s="1"/>
  <c r="AV668"/>
  <c r="AR668"/>
  <c r="AS668" s="1"/>
  <c r="AN668"/>
  <c r="AP668" s="1"/>
  <c r="AO668" s="1"/>
  <c r="AI668"/>
  <c r="AJ668" s="1"/>
  <c r="AD668"/>
  <c r="AF668" s="1"/>
  <c r="AE668" s="1"/>
  <c r="Z668"/>
  <c r="V668"/>
  <c r="W668" s="1"/>
  <c r="R668"/>
  <c r="T668" s="1"/>
  <c r="S668" s="1"/>
  <c r="AT668" l="1"/>
  <c r="CB668"/>
  <c r="BB668"/>
  <c r="BA668"/>
  <c r="X668"/>
  <c r="AW668"/>
  <c r="BU668"/>
  <c r="BZ668"/>
  <c r="FJ668"/>
  <c r="A819"/>
  <c r="B820"/>
  <c r="AK668"/>
  <c r="BQ668"/>
  <c r="AB668"/>
  <c r="AA668"/>
  <c r="AX668"/>
  <c r="BY668"/>
  <c r="CD668"/>
  <c r="DP667"/>
  <c r="DM667"/>
  <c r="DL667"/>
  <c r="DJ667"/>
  <c r="DI667"/>
  <c r="DG667"/>
  <c r="DF667"/>
  <c r="DD667"/>
  <c r="DC667"/>
  <c r="DA667"/>
  <c r="CZ667"/>
  <c r="CX667"/>
  <c r="CW667"/>
  <c r="CU667"/>
  <c r="CT667"/>
  <c r="CA667"/>
  <c r="CB667" s="1"/>
  <c r="BX667"/>
  <c r="BZ667" s="1"/>
  <c r="BY667" s="1"/>
  <c r="BS667"/>
  <c r="BO667"/>
  <c r="BP667" s="1"/>
  <c r="BK667"/>
  <c r="BM667" s="1"/>
  <c r="BL667" s="1"/>
  <c r="BE667"/>
  <c r="BG667" s="1"/>
  <c r="BF667" s="1"/>
  <c r="AZ667"/>
  <c r="CP667" s="1"/>
  <c r="CR667" s="1"/>
  <c r="CQ667" s="1"/>
  <c r="AV667"/>
  <c r="AR667"/>
  <c r="AS667" s="1"/>
  <c r="AN667"/>
  <c r="AO667" s="1"/>
  <c r="AI667"/>
  <c r="AK667" s="1"/>
  <c r="AD667"/>
  <c r="Z667"/>
  <c r="AA667" s="1"/>
  <c r="V667"/>
  <c r="W667" s="1"/>
  <c r="R667"/>
  <c r="T667" s="1"/>
  <c r="S667" s="1"/>
  <c r="FL666"/>
  <c r="FK666"/>
  <c r="BQ667" l="1"/>
  <c r="AJ667"/>
  <c r="AB667"/>
  <c r="BA667"/>
  <c r="BT667"/>
  <c r="CE668"/>
  <c r="CF668"/>
  <c r="AE667"/>
  <c r="AT667"/>
  <c r="BB667"/>
  <c r="A820"/>
  <c r="B821"/>
  <c r="FJ667"/>
  <c r="AP667"/>
  <c r="AX667"/>
  <c r="CD667"/>
  <c r="CF667" s="1"/>
  <c r="CE667" s="1"/>
  <c r="X667"/>
  <c r="AF667"/>
  <c r="AW667"/>
  <c r="BU667"/>
  <c r="CC667"/>
  <c r="DP666"/>
  <c r="DM666"/>
  <c r="DL666"/>
  <c r="DJ666"/>
  <c r="DI666"/>
  <c r="DG666"/>
  <c r="DF666"/>
  <c r="DD666"/>
  <c r="DC666"/>
  <c r="DA666"/>
  <c r="CZ666"/>
  <c r="CX666"/>
  <c r="CW666"/>
  <c r="CU666"/>
  <c r="CT666"/>
  <c r="CA666"/>
  <c r="CB666" s="1"/>
  <c r="BX666"/>
  <c r="BS666"/>
  <c r="BT666" s="1"/>
  <c r="BO666"/>
  <c r="BK666"/>
  <c r="BL666" s="1"/>
  <c r="BE666"/>
  <c r="BF666" s="1"/>
  <c r="AZ666"/>
  <c r="AV666"/>
  <c r="AW666" s="1"/>
  <c r="AR666"/>
  <c r="AN666"/>
  <c r="AO666" s="1"/>
  <c r="AI666"/>
  <c r="AD666"/>
  <c r="Z666"/>
  <c r="AA666" s="1"/>
  <c r="V666"/>
  <c r="X666" s="1"/>
  <c r="W666" s="1"/>
  <c r="R666"/>
  <c r="S666" s="1"/>
  <c r="FL665"/>
  <c r="FK665"/>
  <c r="DP665"/>
  <c r="DM665"/>
  <c r="DL665"/>
  <c r="DJ665"/>
  <c r="DI665"/>
  <c r="DG665"/>
  <c r="DF665"/>
  <c r="DD665"/>
  <c r="DC665"/>
  <c r="DA665"/>
  <c r="CZ665"/>
  <c r="CX665"/>
  <c r="CW665"/>
  <c r="CU665"/>
  <c r="CT665"/>
  <c r="CA665"/>
  <c r="CB665" s="1"/>
  <c r="BX665"/>
  <c r="BY665" s="1"/>
  <c r="BS665"/>
  <c r="BT665" s="1"/>
  <c r="BO665"/>
  <c r="BP665" s="1"/>
  <c r="BK665"/>
  <c r="BM665" s="1"/>
  <c r="BL665" s="1"/>
  <c r="BE665"/>
  <c r="BG665" s="1"/>
  <c r="BF665" s="1"/>
  <c r="AZ665"/>
  <c r="AV665"/>
  <c r="AX665" s="1"/>
  <c r="AW665" s="1"/>
  <c r="AR665"/>
  <c r="AS665" s="1"/>
  <c r="AN665"/>
  <c r="AP665" s="1"/>
  <c r="AO665" s="1"/>
  <c r="AI665"/>
  <c r="AJ665" s="1"/>
  <c r="AD665"/>
  <c r="AE665" s="1"/>
  <c r="Z665"/>
  <c r="AA665" s="1"/>
  <c r="V665"/>
  <c r="W665" s="1"/>
  <c r="R665"/>
  <c r="T665" s="1"/>
  <c r="S665" s="1"/>
  <c r="FL664"/>
  <c r="FK664"/>
  <c r="AX666" l="1"/>
  <c r="AP666"/>
  <c r="CD666"/>
  <c r="CF666" s="1"/>
  <c r="BU665"/>
  <c r="CP665"/>
  <c r="CR665" s="1"/>
  <c r="CQ665" s="1"/>
  <c r="BA665"/>
  <c r="CC666"/>
  <c r="AE666"/>
  <c r="BU666"/>
  <c r="X665"/>
  <c r="AF665"/>
  <c r="BB665"/>
  <c r="BM666"/>
  <c r="AF666"/>
  <c r="CE666"/>
  <c r="BQ666"/>
  <c r="BP666" s="1"/>
  <c r="BY666"/>
  <c r="BZ665"/>
  <c r="AT665"/>
  <c r="CG666"/>
  <c r="CH666" s="1"/>
  <c r="CP666"/>
  <c r="CQ666" s="1"/>
  <c r="AB665"/>
  <c r="AK665"/>
  <c r="BQ665"/>
  <c r="CD665"/>
  <c r="CF665" s="1"/>
  <c r="CE665" s="1"/>
  <c r="T666"/>
  <c r="AB666"/>
  <c r="BB666"/>
  <c r="BZ666"/>
  <c r="FJ666"/>
  <c r="A821"/>
  <c r="B822"/>
  <c r="CC665"/>
  <c r="FJ665"/>
  <c r="AK666"/>
  <c r="AJ666" s="1"/>
  <c r="AT666"/>
  <c r="AS666" s="1"/>
  <c r="BA666"/>
  <c r="BG666"/>
  <c r="CR666" l="1"/>
  <c r="A822"/>
  <c r="B823"/>
  <c r="DP664"/>
  <c r="DM664"/>
  <c r="DL664"/>
  <c r="DJ664"/>
  <c r="DI664"/>
  <c r="DG664"/>
  <c r="DF664"/>
  <c r="DD664"/>
  <c r="DC664"/>
  <c r="DA664"/>
  <c r="CZ664"/>
  <c r="CX664"/>
  <c r="CW664"/>
  <c r="CU664"/>
  <c r="CT664"/>
  <c r="CA664"/>
  <c r="CC664" s="1"/>
  <c r="BX664"/>
  <c r="BS664"/>
  <c r="BT664" s="1"/>
  <c r="BO664"/>
  <c r="BK664"/>
  <c r="BL664" s="1"/>
  <c r="BE664"/>
  <c r="BF664" s="1"/>
  <c r="AZ664"/>
  <c r="CP664" s="1"/>
  <c r="CQ664" s="1"/>
  <c r="AV664"/>
  <c r="AR664"/>
  <c r="AS664" s="1"/>
  <c r="AN664"/>
  <c r="AO664" s="1"/>
  <c r="AI664"/>
  <c r="AD664"/>
  <c r="AE664" s="1"/>
  <c r="Z664"/>
  <c r="V664"/>
  <c r="W664" s="1"/>
  <c r="R664"/>
  <c r="T664" s="1"/>
  <c r="S664" s="1"/>
  <c r="FL663"/>
  <c r="FK663"/>
  <c r="BA664" l="1"/>
  <c r="AT664"/>
  <c r="X664"/>
  <c r="BB664"/>
  <c r="BM664"/>
  <c r="CB664"/>
  <c r="AF664"/>
  <c r="BU664"/>
  <c r="AX664"/>
  <c r="AW664" s="1"/>
  <c r="A823"/>
  <c r="B824"/>
  <c r="BZ664"/>
  <c r="FJ664"/>
  <c r="AB664"/>
  <c r="AK664"/>
  <c r="BG664"/>
  <c r="BQ664"/>
  <c r="AA664"/>
  <c r="AJ664"/>
  <c r="AP664"/>
  <c r="BP664"/>
  <c r="BY664"/>
  <c r="CD664"/>
  <c r="CF664" s="1"/>
  <c r="CE664" s="1"/>
  <c r="CR664"/>
  <c r="DP663"/>
  <c r="DM663"/>
  <c r="DL663"/>
  <c r="DJ663"/>
  <c r="DI663"/>
  <c r="DG663"/>
  <c r="DF663"/>
  <c r="DD663"/>
  <c r="DC663"/>
  <c r="DA663"/>
  <c r="CZ663"/>
  <c r="CX663"/>
  <c r="CW663"/>
  <c r="CU663"/>
  <c r="CT663"/>
  <c r="CA663"/>
  <c r="CB663" s="1"/>
  <c r="BX663"/>
  <c r="BY663" s="1"/>
  <c r="BS663"/>
  <c r="BU663" s="1"/>
  <c r="BT663" s="1"/>
  <c r="BO663"/>
  <c r="BP663" s="1"/>
  <c r="BK663"/>
  <c r="BM663" s="1"/>
  <c r="BL663" s="1"/>
  <c r="BE663"/>
  <c r="BG663" s="1"/>
  <c r="BF663" s="1"/>
  <c r="AZ663"/>
  <c r="CP663" s="1"/>
  <c r="CR663" s="1"/>
  <c r="CQ663" s="1"/>
  <c r="AV663"/>
  <c r="AR663"/>
  <c r="AS663" s="1"/>
  <c r="AN663"/>
  <c r="AO663" s="1"/>
  <c r="AI663"/>
  <c r="CG663" s="1"/>
  <c r="AD663"/>
  <c r="Z663"/>
  <c r="AA663" s="1"/>
  <c r="V663"/>
  <c r="W663" s="1"/>
  <c r="R663"/>
  <c r="T663" s="1"/>
  <c r="S663" s="1"/>
  <c r="FL662"/>
  <c r="FK662"/>
  <c r="DP662"/>
  <c r="DM662"/>
  <c r="DL662"/>
  <c r="DJ662"/>
  <c r="DI662"/>
  <c r="DG662"/>
  <c r="DF662"/>
  <c r="DD662"/>
  <c r="DC662"/>
  <c r="DA662"/>
  <c r="CZ662"/>
  <c r="CX662"/>
  <c r="CW662"/>
  <c r="CU662"/>
  <c r="CT662"/>
  <c r="CA662"/>
  <c r="BX662"/>
  <c r="BZ662" s="1"/>
  <c r="BY662" s="1"/>
  <c r="BS662"/>
  <c r="BO662"/>
  <c r="BP662" s="1"/>
  <c r="BK662"/>
  <c r="BM662" s="1"/>
  <c r="BL662" s="1"/>
  <c r="BE662"/>
  <c r="BG662" s="1"/>
  <c r="BF662" s="1"/>
  <c r="AZ662"/>
  <c r="AV662"/>
  <c r="AW662" s="1"/>
  <c r="AR662"/>
  <c r="AS662" s="1"/>
  <c r="AN662"/>
  <c r="AO662" s="1"/>
  <c r="AI662"/>
  <c r="AK662" s="1"/>
  <c r="AD662"/>
  <c r="Z662"/>
  <c r="AA662" s="1"/>
  <c r="V662"/>
  <c r="R662"/>
  <c r="S662" s="1"/>
  <c r="FL661"/>
  <c r="FK661"/>
  <c r="AJ662" l="1"/>
  <c r="AT663"/>
  <c r="BB663"/>
  <c r="FJ662"/>
  <c r="CC662"/>
  <c r="BA663"/>
  <c r="AB662"/>
  <c r="BA662"/>
  <c r="AK663"/>
  <c r="AJ663" s="1"/>
  <c r="AP662"/>
  <c r="T662"/>
  <c r="BQ662"/>
  <c r="CB662"/>
  <c r="AB663"/>
  <c r="BQ663"/>
  <c r="CH663"/>
  <c r="CD662"/>
  <c r="CE662" s="1"/>
  <c r="BZ663"/>
  <c r="FJ663"/>
  <c r="AF662"/>
  <c r="AX662"/>
  <c r="A824"/>
  <c r="B825"/>
  <c r="X662"/>
  <c r="W662"/>
  <c r="AE662"/>
  <c r="AT662"/>
  <c r="BB662"/>
  <c r="BU662"/>
  <c r="BT662" s="1"/>
  <c r="CP662"/>
  <c r="CR662" s="1"/>
  <c r="CQ662" s="1"/>
  <c r="X663"/>
  <c r="AF663"/>
  <c r="AP663"/>
  <c r="CD663"/>
  <c r="CE663" s="1"/>
  <c r="AE663"/>
  <c r="AX663"/>
  <c r="AW663" s="1"/>
  <c r="CC663"/>
  <c r="DP661"/>
  <c r="DM661"/>
  <c r="DL661"/>
  <c r="DJ661"/>
  <c r="DI661"/>
  <c r="DG661"/>
  <c r="DF661"/>
  <c r="DD661"/>
  <c r="DC661"/>
  <c r="DA661"/>
  <c r="CZ661"/>
  <c r="CX661"/>
  <c r="CW661"/>
  <c r="CU661"/>
  <c r="CT661"/>
  <c r="CA661"/>
  <c r="CB661" s="1"/>
  <c r="BX661"/>
  <c r="BY661" s="1"/>
  <c r="BS661"/>
  <c r="BO661"/>
  <c r="BP661" s="1"/>
  <c r="BK661"/>
  <c r="BE661"/>
  <c r="AZ661"/>
  <c r="BA661" s="1"/>
  <c r="AV661"/>
  <c r="AR661"/>
  <c r="AN661"/>
  <c r="AO661" s="1"/>
  <c r="AI661"/>
  <c r="AK661" s="1"/>
  <c r="AD661"/>
  <c r="AE661" s="1"/>
  <c r="Z661"/>
  <c r="AB661" s="1"/>
  <c r="AA661" s="1"/>
  <c r="V661"/>
  <c r="W661" s="1"/>
  <c r="R661"/>
  <c r="S661" s="1"/>
  <c r="FL660"/>
  <c r="FK660"/>
  <c r="AP661" l="1"/>
  <c r="BG661"/>
  <c r="AJ661"/>
  <c r="T661"/>
  <c r="BQ661"/>
  <c r="A825"/>
  <c r="B826"/>
  <c r="CJ661"/>
  <c r="CK661" s="1"/>
  <c r="AT661"/>
  <c r="BB661"/>
  <c r="BU661"/>
  <c r="CP661"/>
  <c r="CF663"/>
  <c r="BZ661"/>
  <c r="FJ661"/>
  <c r="AS661"/>
  <c r="BM661"/>
  <c r="BL661" s="1"/>
  <c r="BT661"/>
  <c r="CD661"/>
  <c r="CF661" s="1"/>
  <c r="CE661" s="1"/>
  <c r="X661"/>
  <c r="AF661"/>
  <c r="AX661"/>
  <c r="AW661" s="1"/>
  <c r="BF661"/>
  <c r="CC661"/>
  <c r="A826" l="1"/>
  <c r="B827"/>
  <c r="CL661"/>
  <c r="CQ661"/>
  <c r="CR661"/>
  <c r="DP660"/>
  <c r="DM660"/>
  <c r="DL660"/>
  <c r="DJ660"/>
  <c r="DI660"/>
  <c r="DG660"/>
  <c r="DF660"/>
  <c r="DD660"/>
  <c r="DC660"/>
  <c r="DA660"/>
  <c r="CZ660"/>
  <c r="CX660"/>
  <c r="CW660"/>
  <c r="CU660"/>
  <c r="CT660"/>
  <c r="CA660"/>
  <c r="CB660" s="1"/>
  <c r="BX660"/>
  <c r="BY660" s="1"/>
  <c r="BS660"/>
  <c r="BT660" s="1"/>
  <c r="BO660"/>
  <c r="BP660" s="1"/>
  <c r="BK660"/>
  <c r="BM660" s="1"/>
  <c r="BL660" s="1"/>
  <c r="BE660"/>
  <c r="BG660" s="1"/>
  <c r="BF660" s="1"/>
  <c r="AZ660"/>
  <c r="BA660" s="1"/>
  <c r="AV660"/>
  <c r="AX660" s="1"/>
  <c r="AW660" s="1"/>
  <c r="AR660"/>
  <c r="AS660" s="1"/>
  <c r="AN660"/>
  <c r="AP660" s="1"/>
  <c r="AO660" s="1"/>
  <c r="AI660"/>
  <c r="AJ660" s="1"/>
  <c r="AD660"/>
  <c r="AF660" s="1"/>
  <c r="AE660" s="1"/>
  <c r="Z660"/>
  <c r="V660"/>
  <c r="W660" s="1"/>
  <c r="R660"/>
  <c r="S660" s="1"/>
  <c r="FL659"/>
  <c r="FK659"/>
  <c r="BB660" l="1"/>
  <c r="BU660"/>
  <c r="CD660"/>
  <c r="CE660" s="1"/>
  <c r="X660"/>
  <c r="AT660"/>
  <c r="CP660"/>
  <c r="CR660" s="1"/>
  <c r="CQ660" s="1"/>
  <c r="BZ660"/>
  <c r="FJ660"/>
  <c r="T660"/>
  <c r="AK660"/>
  <c r="BQ660"/>
  <c r="A827"/>
  <c r="B828"/>
  <c r="AB660"/>
  <c r="AA660" s="1"/>
  <c r="CC660"/>
  <c r="DP659"/>
  <c r="DM659"/>
  <c r="DL659"/>
  <c r="DJ659"/>
  <c r="DI659"/>
  <c r="DG659"/>
  <c r="DF659"/>
  <c r="DD659"/>
  <c r="DC659"/>
  <c r="DA659"/>
  <c r="CZ659"/>
  <c r="CX659"/>
  <c r="CW659"/>
  <c r="CU659"/>
  <c r="CT659"/>
  <c r="CA659"/>
  <c r="CB659" s="1"/>
  <c r="BX659"/>
  <c r="BY659" s="1"/>
  <c r="BS659"/>
  <c r="BO659"/>
  <c r="BP659" s="1"/>
  <c r="BK659"/>
  <c r="BL659" s="1"/>
  <c r="BE659"/>
  <c r="BG659" s="1"/>
  <c r="BF659" s="1"/>
  <c r="AZ659"/>
  <c r="AV659"/>
  <c r="AW659" s="1"/>
  <c r="AR659"/>
  <c r="AS659" s="1"/>
  <c r="AN659"/>
  <c r="AP659" s="1"/>
  <c r="AO659" s="1"/>
  <c r="AI659"/>
  <c r="CG659" s="1"/>
  <c r="AD659"/>
  <c r="AF659" s="1"/>
  <c r="AE659" s="1"/>
  <c r="Z659"/>
  <c r="AA659" s="1"/>
  <c r="V659"/>
  <c r="X659" s="1"/>
  <c r="W659" s="1"/>
  <c r="R659"/>
  <c r="T659" s="1"/>
  <c r="S659" s="1"/>
  <c r="FL658"/>
  <c r="FK658"/>
  <c r="CC659" l="1"/>
  <c r="BQ659"/>
  <c r="CD659"/>
  <c r="CE659" s="1"/>
  <c r="AX659"/>
  <c r="CH659"/>
  <c r="AK659"/>
  <c r="AJ659" s="1"/>
  <c r="BA659"/>
  <c r="BM659"/>
  <c r="BU659"/>
  <c r="CP659"/>
  <c r="CR659" s="1"/>
  <c r="CQ659" s="1"/>
  <c r="BZ659"/>
  <c r="FJ659"/>
  <c r="A828"/>
  <c r="B829"/>
  <c r="AB659"/>
  <c r="AT659"/>
  <c r="BB659"/>
  <c r="BT659"/>
  <c r="DP658"/>
  <c r="DM658"/>
  <c r="DL658"/>
  <c r="DJ658"/>
  <c r="DI658"/>
  <c r="DG658"/>
  <c r="DF658"/>
  <c r="DD658"/>
  <c r="DC658"/>
  <c r="DA658"/>
  <c r="CZ658"/>
  <c r="CX658"/>
  <c r="CW658"/>
  <c r="CU658"/>
  <c r="CT658"/>
  <c r="CA658"/>
  <c r="CB658" s="1"/>
  <c r="BX658"/>
  <c r="BY658" s="1"/>
  <c r="BS658"/>
  <c r="BU658" s="1"/>
  <c r="BO658"/>
  <c r="BP658" s="1"/>
  <c r="BK658"/>
  <c r="BE658"/>
  <c r="BF658" s="1"/>
  <c r="AZ658"/>
  <c r="AV658"/>
  <c r="AW658" s="1"/>
  <c r="AR658"/>
  <c r="AN658"/>
  <c r="AO658" s="1"/>
  <c r="AI658"/>
  <c r="AK658" s="1"/>
  <c r="AD658"/>
  <c r="AF658" s="1"/>
  <c r="AE658" s="1"/>
  <c r="Z658"/>
  <c r="AA658" s="1"/>
  <c r="V658"/>
  <c r="W658" s="1"/>
  <c r="R658"/>
  <c r="S658" s="1"/>
  <c r="FL657"/>
  <c r="FK657"/>
  <c r="DP657"/>
  <c r="DM657"/>
  <c r="DL657"/>
  <c r="DJ657"/>
  <c r="DI657"/>
  <c r="DG657"/>
  <c r="DF657"/>
  <c r="DD657"/>
  <c r="DC657"/>
  <c r="DA657"/>
  <c r="CZ657"/>
  <c r="CX657"/>
  <c r="CW657"/>
  <c r="CU657"/>
  <c r="CT657"/>
  <c r="CA657"/>
  <c r="BX657"/>
  <c r="BZ657" s="1"/>
  <c r="BY657" s="1"/>
  <c r="BS657"/>
  <c r="BU657" s="1"/>
  <c r="BT657" s="1"/>
  <c r="BO657"/>
  <c r="BQ657" s="1"/>
  <c r="BP657" s="1"/>
  <c r="BK657"/>
  <c r="BM657" s="1"/>
  <c r="BL657" s="1"/>
  <c r="BE657"/>
  <c r="BG657" s="1"/>
  <c r="BF657" s="1"/>
  <c r="AZ657"/>
  <c r="BA657" s="1"/>
  <c r="AV657"/>
  <c r="AW657" s="1"/>
  <c r="AR657"/>
  <c r="AS657" s="1"/>
  <c r="AN657"/>
  <c r="AP657" s="1"/>
  <c r="AO657" s="1"/>
  <c r="AI657"/>
  <c r="AD657"/>
  <c r="AE657" s="1"/>
  <c r="Z657"/>
  <c r="AA657" s="1"/>
  <c r="V657"/>
  <c r="W657" s="1"/>
  <c r="R657"/>
  <c r="T657" s="1"/>
  <c r="S657" s="1"/>
  <c r="FL656"/>
  <c r="FK656"/>
  <c r="AF657" l="1"/>
  <c r="AJ658"/>
  <c r="CC658"/>
  <c r="BG658"/>
  <c r="AP658"/>
  <c r="CF659"/>
  <c r="X657"/>
  <c r="AJ657"/>
  <c r="CB657"/>
  <c r="T658"/>
  <c r="AB658"/>
  <c r="AX658"/>
  <c r="BM658"/>
  <c r="BL658" s="1"/>
  <c r="BT658"/>
  <c r="AX657"/>
  <c r="A829"/>
  <c r="B830"/>
  <c r="CD657"/>
  <c r="CE657" s="1"/>
  <c r="FJ657"/>
  <c r="CC657"/>
  <c r="X658"/>
  <c r="CP658"/>
  <c r="CQ658" s="1"/>
  <c r="BZ658"/>
  <c r="FJ658"/>
  <c r="AB657"/>
  <c r="AK657"/>
  <c r="AT657"/>
  <c r="BB657"/>
  <c r="CG657"/>
  <c r="CP657"/>
  <c r="CR657" s="1"/>
  <c r="CQ657" s="1"/>
  <c r="BB658"/>
  <c r="AT658"/>
  <c r="AS658" s="1"/>
  <c r="BA658"/>
  <c r="BQ658"/>
  <c r="CD658"/>
  <c r="CE658" s="1"/>
  <c r="CR658" l="1"/>
  <c r="CF657"/>
  <c r="CH657"/>
  <c r="A830"/>
  <c r="B831"/>
  <c r="DP656"/>
  <c r="DM656"/>
  <c r="DL656"/>
  <c r="DJ656"/>
  <c r="DI656"/>
  <c r="DG656"/>
  <c r="DF656"/>
  <c r="DD656"/>
  <c r="DC656"/>
  <c r="DA656"/>
  <c r="CZ656"/>
  <c r="CX656"/>
  <c r="CW656"/>
  <c r="CU656"/>
  <c r="CT656"/>
  <c r="CA656"/>
  <c r="CB656" s="1"/>
  <c r="BX656"/>
  <c r="BY656" s="1"/>
  <c r="BS656"/>
  <c r="BU656" s="1"/>
  <c r="BO656"/>
  <c r="BP656" s="1"/>
  <c r="BK656"/>
  <c r="BE656"/>
  <c r="BF656" s="1"/>
  <c r="AZ656"/>
  <c r="CP656" s="1"/>
  <c r="CQ656" s="1"/>
  <c r="AV656"/>
  <c r="AR656"/>
  <c r="AS656" s="1"/>
  <c r="AN656"/>
  <c r="AP656" s="1"/>
  <c r="AO656" s="1"/>
  <c r="AI656"/>
  <c r="AK656" s="1"/>
  <c r="AD656"/>
  <c r="Z656"/>
  <c r="V656"/>
  <c r="W656" s="1"/>
  <c r="R656"/>
  <c r="T656" s="1"/>
  <c r="S656" s="1"/>
  <c r="FL655"/>
  <c r="FK655"/>
  <c r="BT656" l="1"/>
  <c r="AB656"/>
  <c r="AT656"/>
  <c r="BG656"/>
  <c r="BB656"/>
  <c r="AE656"/>
  <c r="BA656"/>
  <c r="BM656"/>
  <c r="BL656" s="1"/>
  <c r="X656"/>
  <c r="AF656"/>
  <c r="AW656"/>
  <c r="BZ656"/>
  <c r="FJ656"/>
  <c r="A831"/>
  <c r="B832"/>
  <c r="BQ656"/>
  <c r="CD656"/>
  <c r="CF656" s="1"/>
  <c r="CE656" s="1"/>
  <c r="CR656"/>
  <c r="AA656"/>
  <c r="AJ656"/>
  <c r="AX656"/>
  <c r="CC656"/>
  <c r="DP655"/>
  <c r="DM655"/>
  <c r="DL655"/>
  <c r="DJ655"/>
  <c r="DI655"/>
  <c r="DG655"/>
  <c r="DF655"/>
  <c r="DD655"/>
  <c r="DC655"/>
  <c r="DA655"/>
  <c r="CZ655"/>
  <c r="CX655"/>
  <c r="CW655"/>
  <c r="CU655"/>
  <c r="CT655"/>
  <c r="CA655"/>
  <c r="CC655" s="1"/>
  <c r="BX655"/>
  <c r="BY655" s="1"/>
  <c r="BS655"/>
  <c r="BT655" s="1"/>
  <c r="BO655"/>
  <c r="BQ655" s="1"/>
  <c r="BP655" s="1"/>
  <c r="BK655"/>
  <c r="BM655" s="1"/>
  <c r="BL655" s="1"/>
  <c r="BE655"/>
  <c r="BG655" s="1"/>
  <c r="BF655" s="1"/>
  <c r="AZ655"/>
  <c r="AV655"/>
  <c r="AW655" s="1"/>
  <c r="AR655"/>
  <c r="AN655"/>
  <c r="AO655" s="1"/>
  <c r="AI655"/>
  <c r="AD655"/>
  <c r="AE655" s="1"/>
  <c r="Z655"/>
  <c r="V655"/>
  <c r="W655" s="1"/>
  <c r="R655"/>
  <c r="T655" s="1"/>
  <c r="S655" s="1"/>
  <c r="FL654"/>
  <c r="FK654"/>
  <c r="AX655" l="1"/>
  <c r="CB655"/>
  <c r="X655"/>
  <c r="AP655"/>
  <c r="AF655"/>
  <c r="CD655"/>
  <c r="CF655" s="1"/>
  <c r="CE655" s="1"/>
  <c r="CJ655"/>
  <c r="A832"/>
  <c r="B833"/>
  <c r="BU655"/>
  <c r="CG655"/>
  <c r="CH655" s="1"/>
  <c r="CP655"/>
  <c r="BZ655"/>
  <c r="FJ655"/>
  <c r="AB655"/>
  <c r="AT655"/>
  <c r="AA655"/>
  <c r="AK655"/>
  <c r="AJ655" s="1"/>
  <c r="AS655"/>
  <c r="BB655"/>
  <c r="BA655" s="1"/>
  <c r="DP654"/>
  <c r="DM654"/>
  <c r="DL654"/>
  <c r="DJ654"/>
  <c r="DI654"/>
  <c r="DG654"/>
  <c r="DF654"/>
  <c r="DD654"/>
  <c r="DC654"/>
  <c r="DA654"/>
  <c r="CZ654"/>
  <c r="CX654"/>
  <c r="CW654"/>
  <c r="CU654"/>
  <c r="CT654"/>
  <c r="CA654"/>
  <c r="CB654" s="1"/>
  <c r="BX654"/>
  <c r="BY654" s="1"/>
  <c r="BS654"/>
  <c r="BT654" s="1"/>
  <c r="BO654"/>
  <c r="BP654" s="1"/>
  <c r="BK654"/>
  <c r="BM654" s="1"/>
  <c r="BL654" s="1"/>
  <c r="BE654"/>
  <c r="BF654" s="1"/>
  <c r="AZ654"/>
  <c r="AV654"/>
  <c r="AW654" s="1"/>
  <c r="AR654"/>
  <c r="AS654" s="1"/>
  <c r="AN654"/>
  <c r="AP654" s="1"/>
  <c r="AO654" s="1"/>
  <c r="AI654"/>
  <c r="AD654"/>
  <c r="AE654" s="1"/>
  <c r="Z654"/>
  <c r="V654"/>
  <c r="W654" s="1"/>
  <c r="R654"/>
  <c r="T654" s="1"/>
  <c r="S654" s="1"/>
  <c r="FL653"/>
  <c r="FK653"/>
  <c r="AF654" l="1"/>
  <c r="X654"/>
  <c r="BU654"/>
  <c r="CC654"/>
  <c r="AA654"/>
  <c r="AJ654"/>
  <c r="AX654"/>
  <c r="CL655"/>
  <c r="CQ655"/>
  <c r="A833"/>
  <c r="B834"/>
  <c r="CI655"/>
  <c r="CK655"/>
  <c r="CP654"/>
  <c r="CR654" s="1"/>
  <c r="CQ654" s="1"/>
  <c r="BZ654"/>
  <c r="FJ654"/>
  <c r="BB654"/>
  <c r="CR655"/>
  <c r="AT654"/>
  <c r="AB654"/>
  <c r="AK654"/>
  <c r="BA654"/>
  <c r="BG654"/>
  <c r="BQ654"/>
  <c r="CD654"/>
  <c r="CE654" s="1"/>
  <c r="DP653"/>
  <c r="DM653"/>
  <c r="DL653"/>
  <c r="DJ653"/>
  <c r="DI653"/>
  <c r="DG653"/>
  <c r="DF653"/>
  <c r="DD653"/>
  <c r="DC653"/>
  <c r="DA653"/>
  <c r="CZ653"/>
  <c r="CX653"/>
  <c r="CW653"/>
  <c r="CU653"/>
  <c r="CT653"/>
  <c r="CA653"/>
  <c r="CB653" s="1"/>
  <c r="BX653"/>
  <c r="BY653" s="1"/>
  <c r="BS653"/>
  <c r="BO653"/>
  <c r="BP653" s="1"/>
  <c r="BK653"/>
  <c r="BM653" s="1"/>
  <c r="BL653" s="1"/>
  <c r="BE653"/>
  <c r="BG653" s="1"/>
  <c r="BF653" s="1"/>
  <c r="AZ653"/>
  <c r="CP653" s="1"/>
  <c r="AV653"/>
  <c r="AW653" s="1"/>
  <c r="AR653"/>
  <c r="AN653"/>
  <c r="AO653" s="1"/>
  <c r="AI653"/>
  <c r="CG653" s="1"/>
  <c r="AD653"/>
  <c r="Z653"/>
  <c r="AA653" s="1"/>
  <c r="V653"/>
  <c r="X653" s="1"/>
  <c r="W653" s="1"/>
  <c r="R653"/>
  <c r="S653" s="1"/>
  <c r="FL652"/>
  <c r="FK652"/>
  <c r="BQ653" l="1"/>
  <c r="CD653"/>
  <c r="CE653" s="1"/>
  <c r="AP653"/>
  <c r="CH653"/>
  <c r="CQ653"/>
  <c r="A834"/>
  <c r="B835"/>
  <c r="AJ653"/>
  <c r="AT653"/>
  <c r="AS653" s="1"/>
  <c r="BA653"/>
  <c r="BT653"/>
  <c r="AX653"/>
  <c r="BZ653"/>
  <c r="FJ653"/>
  <c r="AF653"/>
  <c r="AE653" s="1"/>
  <c r="CJ653"/>
  <c r="CR653"/>
  <c r="T653"/>
  <c r="AB653"/>
  <c r="AK653"/>
  <c r="BB653"/>
  <c r="BU653"/>
  <c r="CC653"/>
  <c r="DP652"/>
  <c r="DM652"/>
  <c r="DL652"/>
  <c r="DJ652"/>
  <c r="DI652"/>
  <c r="DG652"/>
  <c r="DF652"/>
  <c r="DD652"/>
  <c r="DC652"/>
  <c r="DA652"/>
  <c r="CZ652"/>
  <c r="CX652"/>
  <c r="CW652"/>
  <c r="CU652"/>
  <c r="CT652"/>
  <c r="CA652"/>
  <c r="BX652"/>
  <c r="BY652" s="1"/>
  <c r="BS652"/>
  <c r="BT652" s="1"/>
  <c r="BO652"/>
  <c r="BQ652" s="1"/>
  <c r="BP652" s="1"/>
  <c r="BK652"/>
  <c r="BE652"/>
  <c r="BF652" s="1"/>
  <c r="AZ652"/>
  <c r="AV652"/>
  <c r="AW652" s="1"/>
  <c r="AR652"/>
  <c r="AT652" s="1"/>
  <c r="AS652" s="1"/>
  <c r="AN652"/>
  <c r="AP652" s="1"/>
  <c r="AO652" s="1"/>
  <c r="AI652"/>
  <c r="AD652"/>
  <c r="Z652"/>
  <c r="V652"/>
  <c r="W652" s="1"/>
  <c r="R652"/>
  <c r="S652" s="1"/>
  <c r="FL651"/>
  <c r="FK651"/>
  <c r="AF652" l="1"/>
  <c r="AX652"/>
  <c r="X652"/>
  <c r="BG652"/>
  <c r="CF653"/>
  <c r="CD652"/>
  <c r="CE652" s="1"/>
  <c r="BZ652"/>
  <c r="FJ652"/>
  <c r="AE652"/>
  <c r="CJ652"/>
  <c r="A835"/>
  <c r="B836"/>
  <c r="CI653"/>
  <c r="CK653"/>
  <c r="T652"/>
  <c r="AB652"/>
  <c r="AK652"/>
  <c r="BB652"/>
  <c r="BM652"/>
  <c r="BU652"/>
  <c r="CC652"/>
  <c r="AA652"/>
  <c r="AJ652"/>
  <c r="BA652"/>
  <c r="BL652"/>
  <c r="CB652"/>
  <c r="CG652"/>
  <c r="CP652"/>
  <c r="CR652" s="1"/>
  <c r="CL653"/>
  <c r="DP651"/>
  <c r="DM651"/>
  <c r="DL651"/>
  <c r="DJ651"/>
  <c r="DI651"/>
  <c r="DG651"/>
  <c r="DF651"/>
  <c r="DD651"/>
  <c r="DC651"/>
  <c r="DA651"/>
  <c r="CZ651"/>
  <c r="CX651"/>
  <c r="CW651"/>
  <c r="CU651"/>
  <c r="CT651"/>
  <c r="CA651"/>
  <c r="CB651" s="1"/>
  <c r="BX651"/>
  <c r="BS651"/>
  <c r="BT651" s="1"/>
  <c r="BO651"/>
  <c r="BK651"/>
  <c r="BL651" s="1"/>
  <c r="BE651"/>
  <c r="AZ651"/>
  <c r="CP651" s="1"/>
  <c r="AV651"/>
  <c r="AW651" s="1"/>
  <c r="AR651"/>
  <c r="AT651" s="1"/>
  <c r="AS651" s="1"/>
  <c r="AN651"/>
  <c r="AI651"/>
  <c r="CG651" s="1"/>
  <c r="AD651"/>
  <c r="Z651"/>
  <c r="AA651" s="1"/>
  <c r="V651"/>
  <c r="W651" s="1"/>
  <c r="R651"/>
  <c r="T651" s="1"/>
  <c r="S651" s="1"/>
  <c r="FL650"/>
  <c r="FK650"/>
  <c r="AJ651" l="1"/>
  <c r="BU651"/>
  <c r="BM651"/>
  <c r="AB651"/>
  <c r="AK651"/>
  <c r="BA651"/>
  <c r="CC651"/>
  <c r="BB651"/>
  <c r="CR651"/>
  <c r="CQ651"/>
  <c r="CH651"/>
  <c r="AX651"/>
  <c r="BZ651"/>
  <c r="FJ651"/>
  <c r="CF652"/>
  <c r="CH652"/>
  <c r="A836"/>
  <c r="B837"/>
  <c r="AF651"/>
  <c r="AP651"/>
  <c r="BG651"/>
  <c r="BQ651"/>
  <c r="CL652"/>
  <c r="CQ652"/>
  <c r="CI652"/>
  <c r="CK652"/>
  <c r="X651"/>
  <c r="AE651"/>
  <c r="AO651"/>
  <c r="BF651"/>
  <c r="BP651"/>
  <c r="BY651"/>
  <c r="CD651"/>
  <c r="CE651" s="1"/>
  <c r="CJ651"/>
  <c r="DP650"/>
  <c r="DM650"/>
  <c r="DL650"/>
  <c r="DJ650"/>
  <c r="DI650"/>
  <c r="DG650"/>
  <c r="DF650"/>
  <c r="DD650"/>
  <c r="DC650"/>
  <c r="DA650"/>
  <c r="CZ650"/>
  <c r="CX650"/>
  <c r="CW650"/>
  <c r="CU650"/>
  <c r="CT650"/>
  <c r="CA650"/>
  <c r="BX650"/>
  <c r="BY650" s="1"/>
  <c r="BS650"/>
  <c r="BO650"/>
  <c r="BP650" s="1"/>
  <c r="BK650"/>
  <c r="BM650" s="1"/>
  <c r="BL650" s="1"/>
  <c r="BE650"/>
  <c r="BG650" s="1"/>
  <c r="BF650" s="1"/>
  <c r="AZ650"/>
  <c r="AV650"/>
  <c r="AW650" s="1"/>
  <c r="AR650"/>
  <c r="AS650" s="1"/>
  <c r="AN650"/>
  <c r="AP650" s="1"/>
  <c r="AO650" s="1"/>
  <c r="AI650"/>
  <c r="CG650" s="1"/>
  <c r="AD650"/>
  <c r="Z650"/>
  <c r="AA650" s="1"/>
  <c r="V650"/>
  <c r="X650" s="1"/>
  <c r="W650" s="1"/>
  <c r="R650"/>
  <c r="T650" s="1"/>
  <c r="S650" s="1"/>
  <c r="FL649"/>
  <c r="FK649"/>
  <c r="CD650" l="1"/>
  <c r="CE650" s="1"/>
  <c r="AX650"/>
  <c r="BQ650"/>
  <c r="CH650"/>
  <c r="BZ650"/>
  <c r="FJ650"/>
  <c r="CI651"/>
  <c r="CK651"/>
  <c r="AF650"/>
  <c r="AE650" s="1"/>
  <c r="CJ650"/>
  <c r="CL651"/>
  <c r="A837"/>
  <c r="B838"/>
  <c r="AB650"/>
  <c r="AK650"/>
  <c r="AT650"/>
  <c r="BB650"/>
  <c r="BU650"/>
  <c r="CC650"/>
  <c r="AJ650"/>
  <c r="BA650"/>
  <c r="BT650"/>
  <c r="CB650"/>
  <c r="CP650"/>
  <c r="CF651"/>
  <c r="DP649"/>
  <c r="DM649"/>
  <c r="DL649"/>
  <c r="DJ649"/>
  <c r="DI649"/>
  <c r="DG649"/>
  <c r="DF649"/>
  <c r="DD649"/>
  <c r="DC649"/>
  <c r="DA649"/>
  <c r="CZ649"/>
  <c r="CX649"/>
  <c r="CW649"/>
  <c r="CU649"/>
  <c r="CT649"/>
  <c r="CA649"/>
  <c r="BX649"/>
  <c r="BY649" s="1"/>
  <c r="BS649"/>
  <c r="BO649"/>
  <c r="BP649" s="1"/>
  <c r="BK649"/>
  <c r="BE649"/>
  <c r="BF649" s="1"/>
  <c r="AZ649"/>
  <c r="AV649"/>
  <c r="AW649" s="1"/>
  <c r="AR649"/>
  <c r="AS649" s="1"/>
  <c r="AN649"/>
  <c r="AP649" s="1"/>
  <c r="AO649" s="1"/>
  <c r="AI649"/>
  <c r="AD649"/>
  <c r="Z649"/>
  <c r="V649"/>
  <c r="W649" s="1"/>
  <c r="R649"/>
  <c r="T649" s="1"/>
  <c r="S649" s="1"/>
  <c r="FL648"/>
  <c r="FK648"/>
  <c r="CF650" l="1"/>
  <c r="CD649"/>
  <c r="CE649" s="1"/>
  <c r="BQ649"/>
  <c r="AF649"/>
  <c r="AE649"/>
  <c r="AX649"/>
  <c r="X649"/>
  <c r="BG649"/>
  <c r="BZ649"/>
  <c r="FJ649"/>
  <c r="CJ649"/>
  <c r="CL650"/>
  <c r="CR650"/>
  <c r="CQ650" s="1"/>
  <c r="A838"/>
  <c r="B839"/>
  <c r="AK649"/>
  <c r="AT649"/>
  <c r="BU649"/>
  <c r="CC649"/>
  <c r="CI650"/>
  <c r="CK650"/>
  <c r="AB649"/>
  <c r="BB649"/>
  <c r="AA649"/>
  <c r="AJ649"/>
  <c r="BA649"/>
  <c r="BM649"/>
  <c r="BL649" s="1"/>
  <c r="BT649"/>
  <c r="CB649"/>
  <c r="CG649"/>
  <c r="CP649"/>
  <c r="DP648"/>
  <c r="DM648"/>
  <c r="DL648"/>
  <c r="DJ648"/>
  <c r="DI648"/>
  <c r="DG648"/>
  <c r="DF648"/>
  <c r="DD648"/>
  <c r="DC648"/>
  <c r="DA648"/>
  <c r="CZ648"/>
  <c r="CX648"/>
  <c r="CW648"/>
  <c r="CU648"/>
  <c r="CT648"/>
  <c r="CA648"/>
  <c r="BX648"/>
  <c r="BY648" s="1"/>
  <c r="BS648"/>
  <c r="BO648"/>
  <c r="BP648" s="1"/>
  <c r="BK648"/>
  <c r="BL648" s="1"/>
  <c r="BE648"/>
  <c r="BG648" s="1"/>
  <c r="BF648" s="1"/>
  <c r="AZ648"/>
  <c r="AV648"/>
  <c r="AW648" s="1"/>
  <c r="AR648"/>
  <c r="AN648"/>
  <c r="AO648" s="1"/>
  <c r="AI648"/>
  <c r="CG648" s="1"/>
  <c r="AD648"/>
  <c r="Z648"/>
  <c r="V648"/>
  <c r="W648" s="1"/>
  <c r="R648"/>
  <c r="T648" s="1"/>
  <c r="S648" s="1"/>
  <c r="FL647"/>
  <c r="FK647"/>
  <c r="CD648" l="1"/>
  <c r="CE648" s="1"/>
  <c r="X648"/>
  <c r="BQ648"/>
  <c r="AF648"/>
  <c r="AE648" s="1"/>
  <c r="AP648"/>
  <c r="CH648"/>
  <c r="AX648"/>
  <c r="BZ648"/>
  <c r="FJ648"/>
  <c r="CF649"/>
  <c r="CH649"/>
  <c r="A839"/>
  <c r="B840"/>
  <c r="CI649"/>
  <c r="CK649"/>
  <c r="CL649"/>
  <c r="CR649"/>
  <c r="CQ649" s="1"/>
  <c r="CJ648"/>
  <c r="AB648"/>
  <c r="BB648"/>
  <c r="BU648"/>
  <c r="CC648"/>
  <c r="BM648"/>
  <c r="AA648"/>
  <c r="AK648"/>
  <c r="AJ648" s="1"/>
  <c r="AT648"/>
  <c r="AS648" s="1"/>
  <c r="BA648"/>
  <c r="BT648"/>
  <c r="CB648"/>
  <c r="CP648"/>
  <c r="CR648" s="1"/>
  <c r="DP647"/>
  <c r="DM647"/>
  <c r="DL647"/>
  <c r="DJ647"/>
  <c r="DI647"/>
  <c r="DG647"/>
  <c r="DF647"/>
  <c r="DD647"/>
  <c r="DC647"/>
  <c r="DA647"/>
  <c r="CZ647"/>
  <c r="CX647"/>
  <c r="CW647"/>
  <c r="CU647"/>
  <c r="CT647"/>
  <c r="CA647"/>
  <c r="CB647" s="1"/>
  <c r="BX647"/>
  <c r="BY647" s="1"/>
  <c r="BS647"/>
  <c r="BU647" s="1"/>
  <c r="BO647"/>
  <c r="BQ647" s="1"/>
  <c r="BP647" s="1"/>
  <c r="BK647"/>
  <c r="BL647" s="1"/>
  <c r="BE647"/>
  <c r="BF647" s="1"/>
  <c r="AZ647"/>
  <c r="CJ647" s="1"/>
  <c r="CK647" s="1"/>
  <c r="AV647"/>
  <c r="AW647" s="1"/>
  <c r="AR647"/>
  <c r="AT647" s="1"/>
  <c r="AS647" s="1"/>
  <c r="AN647"/>
  <c r="AO647" s="1"/>
  <c r="AI647"/>
  <c r="AJ647" s="1"/>
  <c r="AD647"/>
  <c r="Z647"/>
  <c r="V647"/>
  <c r="W647" s="1"/>
  <c r="R647"/>
  <c r="T647" s="1"/>
  <c r="S647" s="1"/>
  <c r="FL646"/>
  <c r="FK646"/>
  <c r="CF648" l="1"/>
  <c r="CP647"/>
  <c r="BA647"/>
  <c r="BT647"/>
  <c r="AB647"/>
  <c r="AP647"/>
  <c r="CI648"/>
  <c r="CK648"/>
  <c r="X647"/>
  <c r="CC647"/>
  <c r="CL647"/>
  <c r="AF647"/>
  <c r="AE647" s="1"/>
  <c r="BB647"/>
  <c r="BM647"/>
  <c r="BZ647"/>
  <c r="FJ647"/>
  <c r="CL648"/>
  <c r="CQ648"/>
  <c r="A840"/>
  <c r="B841"/>
  <c r="AK647"/>
  <c r="AA647"/>
  <c r="AX647"/>
  <c r="BG647"/>
  <c r="CD647"/>
  <c r="CR647"/>
  <c r="CQ647" s="1"/>
  <c r="DP646"/>
  <c r="DM646"/>
  <c r="DL646"/>
  <c r="DJ646"/>
  <c r="DI646"/>
  <c r="DG646"/>
  <c r="DF646"/>
  <c r="DD646"/>
  <c r="DC646"/>
  <c r="DA646"/>
  <c r="CZ646"/>
  <c r="CX646"/>
  <c r="CW646"/>
  <c r="CU646"/>
  <c r="CT646"/>
  <c r="CA646"/>
  <c r="CC646" s="1"/>
  <c r="BX646"/>
  <c r="BY646" s="1"/>
  <c r="BS646"/>
  <c r="BT646" s="1"/>
  <c r="BO646"/>
  <c r="BQ646" s="1"/>
  <c r="BP646" s="1"/>
  <c r="BK646"/>
  <c r="BM646" s="1"/>
  <c r="BL646" s="1"/>
  <c r="BE646"/>
  <c r="AZ646"/>
  <c r="CJ646" s="1"/>
  <c r="CK646" s="1"/>
  <c r="AV646"/>
  <c r="AR646"/>
  <c r="AS646" s="1"/>
  <c r="AN646"/>
  <c r="AO646" s="1"/>
  <c r="AI646"/>
  <c r="AK646" s="1"/>
  <c r="AD646"/>
  <c r="AE646" s="1"/>
  <c r="Z646"/>
  <c r="AB646" s="1"/>
  <c r="AA646" s="1"/>
  <c r="V646"/>
  <c r="R646"/>
  <c r="S646" s="1"/>
  <c r="FL645"/>
  <c r="FK645"/>
  <c r="T646" l="1"/>
  <c r="BA646"/>
  <c r="BB646"/>
  <c r="X646"/>
  <c r="W646" s="1"/>
  <c r="CD646"/>
  <c r="CF646" s="1"/>
  <c r="BU646"/>
  <c r="AT646"/>
  <c r="CB646"/>
  <c r="AF646"/>
  <c r="AX646"/>
  <c r="AW646" s="1"/>
  <c r="BG646"/>
  <c r="BF646" s="1"/>
  <c r="CP646"/>
  <c r="CR646" s="1"/>
  <c r="A841"/>
  <c r="B842"/>
  <c r="BZ646"/>
  <c r="FJ646"/>
  <c r="CE647"/>
  <c r="CF647"/>
  <c r="AJ646"/>
  <c r="AP646"/>
  <c r="DP645"/>
  <c r="DM645"/>
  <c r="DL645"/>
  <c r="DJ645"/>
  <c r="DI645"/>
  <c r="DG645"/>
  <c r="DF645"/>
  <c r="DD645"/>
  <c r="DC645"/>
  <c r="DA645"/>
  <c r="CZ645"/>
  <c r="CX645"/>
  <c r="CW645"/>
  <c r="CU645"/>
  <c r="CT645"/>
  <c r="CA645"/>
  <c r="CB645" s="1"/>
  <c r="BX645"/>
  <c r="BY645" s="1"/>
  <c r="BS645"/>
  <c r="BO645"/>
  <c r="BP645" s="1"/>
  <c r="BK645"/>
  <c r="BE645"/>
  <c r="BF645" s="1"/>
  <c r="AZ645"/>
  <c r="BA645" s="1"/>
  <c r="AV645"/>
  <c r="AW645" s="1"/>
  <c r="AR645"/>
  <c r="AS645" s="1"/>
  <c r="AN645"/>
  <c r="AP645" s="1"/>
  <c r="AO645" s="1"/>
  <c r="AI645"/>
  <c r="AJ645" s="1"/>
  <c r="AD645"/>
  <c r="Z645"/>
  <c r="V645"/>
  <c r="W645" s="1"/>
  <c r="R645"/>
  <c r="T645" s="1"/>
  <c r="S645" s="1"/>
  <c r="FL644"/>
  <c r="FK644"/>
  <c r="CE646" l="1"/>
  <c r="X645"/>
  <c r="AF645"/>
  <c r="BQ645"/>
  <c r="AA645"/>
  <c r="BG645"/>
  <c r="AB645"/>
  <c r="AK645"/>
  <c r="BL645"/>
  <c r="BT645"/>
  <c r="AX645"/>
  <c r="BZ645"/>
  <c r="FJ645"/>
  <c r="CL646"/>
  <c r="CQ646"/>
  <c r="CJ645"/>
  <c r="CK645" s="1"/>
  <c r="CD645"/>
  <c r="A842"/>
  <c r="B843"/>
  <c r="AE645"/>
  <c r="AT645"/>
  <c r="BB645"/>
  <c r="BM645"/>
  <c r="BU645"/>
  <c r="CC645"/>
  <c r="CP645"/>
  <c r="DP644"/>
  <c r="DM644"/>
  <c r="DL644"/>
  <c r="DJ644"/>
  <c r="DI644"/>
  <c r="DG644"/>
  <c r="DF644"/>
  <c r="DD644"/>
  <c r="DC644"/>
  <c r="DA644"/>
  <c r="CZ644"/>
  <c r="CX644"/>
  <c r="CW644"/>
  <c r="CU644"/>
  <c r="CT644"/>
  <c r="CA644"/>
  <c r="CC644" s="1"/>
  <c r="BX644"/>
  <c r="BY644" s="1"/>
  <c r="BS644"/>
  <c r="BT644" s="1"/>
  <c r="BO644"/>
  <c r="BQ644" s="1"/>
  <c r="BP644" s="1"/>
  <c r="BK644"/>
  <c r="BM644" s="1"/>
  <c r="BL644" s="1"/>
  <c r="BE644"/>
  <c r="BG644" s="1"/>
  <c r="BF644" s="1"/>
  <c r="AZ644"/>
  <c r="AV644"/>
  <c r="AW644" s="1"/>
  <c r="AR644"/>
  <c r="AT644" s="1"/>
  <c r="AS644" s="1"/>
  <c r="AN644"/>
  <c r="AP644" s="1"/>
  <c r="AO644" s="1"/>
  <c r="AI644"/>
  <c r="AJ644" s="1"/>
  <c r="AD644"/>
  <c r="Z644"/>
  <c r="AA644" s="1"/>
  <c r="V644"/>
  <c r="X644" s="1"/>
  <c r="W644" s="1"/>
  <c r="R644"/>
  <c r="T644" s="1"/>
  <c r="S644" s="1"/>
  <c r="FL643"/>
  <c r="FK643"/>
  <c r="DP643"/>
  <c r="DM643"/>
  <c r="DL643"/>
  <c r="DJ643"/>
  <c r="DI643"/>
  <c r="DG643"/>
  <c r="DF643"/>
  <c r="DD643"/>
  <c r="DC643"/>
  <c r="DA643"/>
  <c r="CZ643"/>
  <c r="CX643"/>
  <c r="CW643"/>
  <c r="CU643"/>
  <c r="CT643"/>
  <c r="CA643"/>
  <c r="CC643" s="1"/>
  <c r="BX643"/>
  <c r="BZ643" s="1"/>
  <c r="BY643" s="1"/>
  <c r="BS643"/>
  <c r="BT643" s="1"/>
  <c r="BO643"/>
  <c r="BK643"/>
  <c r="BL643" s="1"/>
  <c r="BE643"/>
  <c r="BF643" s="1"/>
  <c r="AZ643"/>
  <c r="BA643" s="1"/>
  <c r="AV643"/>
  <c r="AW643" s="1"/>
  <c r="AR643"/>
  <c r="AT643" s="1"/>
  <c r="AS643" s="1"/>
  <c r="AN643"/>
  <c r="AO643" s="1"/>
  <c r="AI643"/>
  <c r="AD643"/>
  <c r="AE643" s="1"/>
  <c r="Z643"/>
  <c r="V643"/>
  <c r="W643" s="1"/>
  <c r="R643"/>
  <c r="T643" s="1"/>
  <c r="S643" s="1"/>
  <c r="FL642"/>
  <c r="FK642"/>
  <c r="BB643" l="1"/>
  <c r="AX644"/>
  <c r="AB644"/>
  <c r="CP644"/>
  <c r="CR644" s="1"/>
  <c r="CQ644" s="1"/>
  <c r="AK644"/>
  <c r="BA644"/>
  <c r="CB644"/>
  <c r="X643"/>
  <c r="BU643"/>
  <c r="CB643"/>
  <c r="AF643"/>
  <c r="BM643"/>
  <c r="CL645"/>
  <c r="CQ645"/>
  <c r="CD644"/>
  <c r="FJ643"/>
  <c r="CR645"/>
  <c r="A843"/>
  <c r="B844"/>
  <c r="CE645"/>
  <c r="CF645"/>
  <c r="BZ644"/>
  <c r="FJ644"/>
  <c r="AB643"/>
  <c r="AK643"/>
  <c r="BG643"/>
  <c r="BQ643"/>
  <c r="CD643"/>
  <c r="BU644"/>
  <c r="AA643"/>
  <c r="AJ643"/>
  <c r="AP643"/>
  <c r="AX643"/>
  <c r="BP643"/>
  <c r="CP643"/>
  <c r="CR643" s="1"/>
  <c r="CQ643" s="1"/>
  <c r="AF644"/>
  <c r="AE644" s="1"/>
  <c r="BB644"/>
  <c r="A844" l="1"/>
  <c r="B845"/>
  <c r="CE644"/>
  <c r="CF644"/>
  <c r="CE643"/>
  <c r="CF643"/>
  <c r="DP642"/>
  <c r="DM642"/>
  <c r="DL642"/>
  <c r="DJ642"/>
  <c r="DI642"/>
  <c r="DG642"/>
  <c r="DF642"/>
  <c r="DD642"/>
  <c r="DC642"/>
  <c r="DA642"/>
  <c r="CZ642"/>
  <c r="CX642"/>
  <c r="CW642"/>
  <c r="CU642"/>
  <c r="CT642"/>
  <c r="CA642"/>
  <c r="CC642" s="1"/>
  <c r="BX642"/>
  <c r="BY642" s="1"/>
  <c r="BS642"/>
  <c r="BU642" s="1"/>
  <c r="BO642"/>
  <c r="BP642" s="1"/>
  <c r="BK642"/>
  <c r="BM642" s="1"/>
  <c r="BL642" s="1"/>
  <c r="BE642"/>
  <c r="BG642" s="1"/>
  <c r="BF642" s="1"/>
  <c r="AZ642"/>
  <c r="CJ642" s="1"/>
  <c r="CK642" s="1"/>
  <c r="AV642"/>
  <c r="AX642" s="1"/>
  <c r="AW642" s="1"/>
  <c r="AR642"/>
  <c r="AT642" s="1"/>
  <c r="AS642" s="1"/>
  <c r="AN642"/>
  <c r="AP642" s="1"/>
  <c r="AO642" s="1"/>
  <c r="AI642"/>
  <c r="AK642" s="1"/>
  <c r="AD642"/>
  <c r="AF642" s="1"/>
  <c r="AE642" s="1"/>
  <c r="Z642"/>
  <c r="V642"/>
  <c r="W642" s="1"/>
  <c r="R642"/>
  <c r="T642" s="1"/>
  <c r="S642" s="1"/>
  <c r="FL641"/>
  <c r="FK641"/>
  <c r="DP641"/>
  <c r="DM641"/>
  <c r="DL641"/>
  <c r="DJ641"/>
  <c r="DI641"/>
  <c r="DG641"/>
  <c r="DF641"/>
  <c r="DD641"/>
  <c r="DC641"/>
  <c r="DA641"/>
  <c r="CZ641"/>
  <c r="CX641"/>
  <c r="CW641"/>
  <c r="CU641"/>
  <c r="CT641"/>
  <c r="CA641"/>
  <c r="BX641"/>
  <c r="BZ641" s="1"/>
  <c r="BY641" s="1"/>
  <c r="BS641"/>
  <c r="BO641"/>
  <c r="BP641" s="1"/>
  <c r="BK641"/>
  <c r="BL641" s="1"/>
  <c r="BE641"/>
  <c r="BG641" s="1"/>
  <c r="BF641" s="1"/>
  <c r="AZ641"/>
  <c r="CJ641" s="1"/>
  <c r="AV641"/>
  <c r="AR641"/>
  <c r="AS641" s="1"/>
  <c r="AN641"/>
  <c r="AO641" s="1"/>
  <c r="AI641"/>
  <c r="AJ641" s="1"/>
  <c r="AD641"/>
  <c r="AF641" s="1"/>
  <c r="AE641" s="1"/>
  <c r="Z641"/>
  <c r="AA641" s="1"/>
  <c r="V641"/>
  <c r="X641" s="1"/>
  <c r="W641" s="1"/>
  <c r="R641"/>
  <c r="S641" s="1"/>
  <c r="FL640"/>
  <c r="FK640"/>
  <c r="BT642" l="1"/>
  <c r="BA641"/>
  <c r="BQ641"/>
  <c r="CD642"/>
  <c r="CF642" s="1"/>
  <c r="CB642"/>
  <c r="AB641"/>
  <c r="AK641"/>
  <c r="T641"/>
  <c r="AT641"/>
  <c r="BB641"/>
  <c r="BT641"/>
  <c r="X642"/>
  <c r="CE642"/>
  <c r="CK641"/>
  <c r="CL641"/>
  <c r="FJ641"/>
  <c r="AB642"/>
  <c r="AA642" s="1"/>
  <c r="AJ642"/>
  <c r="CD641"/>
  <c r="AX641"/>
  <c r="BZ642"/>
  <c r="FJ642"/>
  <c r="AP641"/>
  <c r="CC641"/>
  <c r="BB642"/>
  <c r="A845"/>
  <c r="B846"/>
  <c r="AW641"/>
  <c r="BM641"/>
  <c r="BU641"/>
  <c r="CB641"/>
  <c r="BA642"/>
  <c r="BQ642"/>
  <c r="DP640"/>
  <c r="DM640"/>
  <c r="DL640"/>
  <c r="DJ640"/>
  <c r="DI640"/>
  <c r="DG640"/>
  <c r="DF640"/>
  <c r="DD640"/>
  <c r="DC640"/>
  <c r="DA640"/>
  <c r="CZ640"/>
  <c r="CX640"/>
  <c r="CW640"/>
  <c r="CU640"/>
  <c r="CT640"/>
  <c r="CA640"/>
  <c r="CB640" s="1"/>
  <c r="BX640"/>
  <c r="BY640" s="1"/>
  <c r="BS640"/>
  <c r="BO640"/>
  <c r="BP640" s="1"/>
  <c r="BK640"/>
  <c r="BL640" s="1"/>
  <c r="BE640"/>
  <c r="BG640" s="1"/>
  <c r="BF640" s="1"/>
  <c r="AZ640"/>
  <c r="BA640" s="1"/>
  <c r="AV640"/>
  <c r="AW640" s="1"/>
  <c r="AR640"/>
  <c r="AS640" s="1"/>
  <c r="AN640"/>
  <c r="AO640" s="1"/>
  <c r="AI640"/>
  <c r="AJ640" s="1"/>
  <c r="AD640"/>
  <c r="Z640"/>
  <c r="AA640" s="1"/>
  <c r="V640"/>
  <c r="W640" s="1"/>
  <c r="R640"/>
  <c r="T640" s="1"/>
  <c r="S640" s="1"/>
  <c r="FL639"/>
  <c r="FK639"/>
  <c r="AB640" l="1"/>
  <c r="CC640"/>
  <c r="AK640"/>
  <c r="BQ640"/>
  <c r="AP640"/>
  <c r="AX640"/>
  <c r="X640"/>
  <c r="BM640"/>
  <c r="BU640"/>
  <c r="BZ640"/>
  <c r="FJ640"/>
  <c r="A846"/>
  <c r="B847"/>
  <c r="CD640"/>
  <c r="AF640"/>
  <c r="AE640"/>
  <c r="AT640"/>
  <c r="BB640"/>
  <c r="BT640"/>
  <c r="CP640"/>
  <c r="CF641"/>
  <c r="CE641"/>
  <c r="DP639"/>
  <c r="DM639"/>
  <c r="DL639"/>
  <c r="DJ639"/>
  <c r="DI639"/>
  <c r="DG639"/>
  <c r="DF639"/>
  <c r="DD639"/>
  <c r="DC639"/>
  <c r="DA639"/>
  <c r="CZ639"/>
  <c r="CX639"/>
  <c r="CW639"/>
  <c r="CU639"/>
  <c r="CT639"/>
  <c r="CA639"/>
  <c r="CB639" s="1"/>
  <c r="BX639"/>
  <c r="BZ639" s="1"/>
  <c r="BY639" s="1"/>
  <c r="BS639"/>
  <c r="BT639" s="1"/>
  <c r="BO639"/>
  <c r="BK639"/>
  <c r="BL639" s="1"/>
  <c r="BE639"/>
  <c r="BG639" s="1"/>
  <c r="BF639" s="1"/>
  <c r="AZ639"/>
  <c r="CJ639" s="1"/>
  <c r="AV639"/>
  <c r="AR639"/>
  <c r="AS639" s="1"/>
  <c r="AN639"/>
  <c r="AI639"/>
  <c r="AJ639" s="1"/>
  <c r="AD639"/>
  <c r="Z639"/>
  <c r="AB639" s="1"/>
  <c r="AA639" s="1"/>
  <c r="V639"/>
  <c r="W639" s="1"/>
  <c r="R639"/>
  <c r="T639" s="1"/>
  <c r="S639" s="1"/>
  <c r="FL638"/>
  <c r="FK638"/>
  <c r="DP638"/>
  <c r="DM638"/>
  <c r="DL638"/>
  <c r="DJ638"/>
  <c r="DI638"/>
  <c r="DG638"/>
  <c r="DF638"/>
  <c r="DD638"/>
  <c r="DC638"/>
  <c r="DA638"/>
  <c r="CZ638"/>
  <c r="CX638"/>
  <c r="CW638"/>
  <c r="CU638"/>
  <c r="CT638"/>
  <c r="CA638"/>
  <c r="CC638" s="1"/>
  <c r="BX638"/>
  <c r="BY638" s="1"/>
  <c r="BS638"/>
  <c r="BO638"/>
  <c r="BP638" s="1"/>
  <c r="BK638"/>
  <c r="BM638" s="1"/>
  <c r="BL638" s="1"/>
  <c r="BE638"/>
  <c r="BG638" s="1"/>
  <c r="BF638" s="1"/>
  <c r="AZ638"/>
  <c r="CJ638" s="1"/>
  <c r="CK638" s="1"/>
  <c r="AV638"/>
  <c r="AR638"/>
  <c r="AS638" s="1"/>
  <c r="AN638"/>
  <c r="AP638" s="1"/>
  <c r="AO638" s="1"/>
  <c r="AI638"/>
  <c r="AJ638" s="1"/>
  <c r="AD638"/>
  <c r="Z638"/>
  <c r="AA638" s="1"/>
  <c r="V638"/>
  <c r="W638" s="1"/>
  <c r="R638"/>
  <c r="T638" s="1"/>
  <c r="S638" s="1"/>
  <c r="FL637"/>
  <c r="FK637"/>
  <c r="DP637"/>
  <c r="DM637"/>
  <c r="DL637"/>
  <c r="DJ637"/>
  <c r="DI637"/>
  <c r="DG637"/>
  <c r="DF637"/>
  <c r="DD637"/>
  <c r="DC637"/>
  <c r="DA637"/>
  <c r="CZ637"/>
  <c r="CX637"/>
  <c r="CW637"/>
  <c r="CU637"/>
  <c r="CT637"/>
  <c r="CA637"/>
  <c r="BX637"/>
  <c r="BZ637" s="1"/>
  <c r="BY637" s="1"/>
  <c r="BS637"/>
  <c r="BO637"/>
  <c r="BP637" s="1"/>
  <c r="BK637"/>
  <c r="BE637"/>
  <c r="BF637" s="1"/>
  <c r="AZ637"/>
  <c r="AV637"/>
  <c r="AX637" s="1"/>
  <c r="AW637" s="1"/>
  <c r="AR637"/>
  <c r="AS637" s="1"/>
  <c r="AN637"/>
  <c r="AP637" s="1"/>
  <c r="AO637" s="1"/>
  <c r="AI637"/>
  <c r="AJ637" s="1"/>
  <c r="AD637"/>
  <c r="Z637"/>
  <c r="AA637" s="1"/>
  <c r="V637"/>
  <c r="R637"/>
  <c r="S637" s="1"/>
  <c r="FL636"/>
  <c r="FK636"/>
  <c r="DP636"/>
  <c r="DM636"/>
  <c r="DL636"/>
  <c r="DJ636"/>
  <c r="DI636"/>
  <c r="DG636"/>
  <c r="DF636"/>
  <c r="DD636"/>
  <c r="DC636"/>
  <c r="DA636"/>
  <c r="CZ636"/>
  <c r="CX636"/>
  <c r="CW636"/>
  <c r="CU636"/>
  <c r="CT636"/>
  <c r="CA636"/>
  <c r="CC636" s="1"/>
  <c r="BX636"/>
  <c r="BZ636" s="1"/>
  <c r="BY636" s="1"/>
  <c r="BS636"/>
  <c r="BT636" s="1"/>
  <c r="BO636"/>
  <c r="BP636" s="1"/>
  <c r="BK636"/>
  <c r="BL636" s="1"/>
  <c r="BE636"/>
  <c r="BG636" s="1"/>
  <c r="BF636" s="1"/>
  <c r="AZ636"/>
  <c r="CP636" s="1"/>
  <c r="CR636" s="1"/>
  <c r="CQ636" s="1"/>
  <c r="AV636"/>
  <c r="AR636"/>
  <c r="AS636" s="1"/>
  <c r="AN636"/>
  <c r="AP636" s="1"/>
  <c r="AO636" s="1"/>
  <c r="AI636"/>
  <c r="AJ636" s="1"/>
  <c r="AD636"/>
  <c r="AF636" s="1"/>
  <c r="AE636" s="1"/>
  <c r="Z636"/>
  <c r="AB636" s="1"/>
  <c r="AA636" s="1"/>
  <c r="V636"/>
  <c r="W636" s="1"/>
  <c r="R636"/>
  <c r="S636" s="1"/>
  <c r="FL635"/>
  <c r="FK635"/>
  <c r="DP635"/>
  <c r="DM635"/>
  <c r="DL635"/>
  <c r="DJ635"/>
  <c r="DI635"/>
  <c r="DG635"/>
  <c r="DF635"/>
  <c r="DD635"/>
  <c r="DC635"/>
  <c r="DA635"/>
  <c r="CZ635"/>
  <c r="CX635"/>
  <c r="CW635"/>
  <c r="CU635"/>
  <c r="CT635"/>
  <c r="CA635"/>
  <c r="CC635" s="1"/>
  <c r="BX635"/>
  <c r="BY635" s="1"/>
  <c r="BS635"/>
  <c r="BT635" s="1"/>
  <c r="BO635"/>
  <c r="BQ635" s="1"/>
  <c r="BP635" s="1"/>
  <c r="BK635"/>
  <c r="BM635" s="1"/>
  <c r="BL635" s="1"/>
  <c r="BE635"/>
  <c r="BG635" s="1"/>
  <c r="BF635" s="1"/>
  <c r="AZ635"/>
  <c r="CP635" s="1"/>
  <c r="CR635" s="1"/>
  <c r="CQ635" s="1"/>
  <c r="AV635"/>
  <c r="AR635"/>
  <c r="AS635" s="1"/>
  <c r="AN635"/>
  <c r="AP635" s="1"/>
  <c r="AO635" s="1"/>
  <c r="AI635"/>
  <c r="AK635" s="1"/>
  <c r="AD635"/>
  <c r="Z635"/>
  <c r="AB635" s="1"/>
  <c r="AA635" s="1"/>
  <c r="V635"/>
  <c r="X635" s="1"/>
  <c r="W635" s="1"/>
  <c r="R635"/>
  <c r="T635" s="1"/>
  <c r="S635" s="1"/>
  <c r="FL634"/>
  <c r="FK634"/>
  <c r="DP634"/>
  <c r="DM634"/>
  <c r="DL634"/>
  <c r="DJ634"/>
  <c r="DI634"/>
  <c r="DG634"/>
  <c r="DF634"/>
  <c r="DD634"/>
  <c r="DC634"/>
  <c r="DA634"/>
  <c r="CZ634"/>
  <c r="CX634"/>
  <c r="CW634"/>
  <c r="CU634"/>
  <c r="CT634"/>
  <c r="CA634"/>
  <c r="CB634" s="1"/>
  <c r="BX634"/>
  <c r="BZ634" s="1"/>
  <c r="BY634" s="1"/>
  <c r="BS634"/>
  <c r="BT634" s="1"/>
  <c r="BO634"/>
  <c r="BQ634" s="1"/>
  <c r="BP634" s="1"/>
  <c r="BK634"/>
  <c r="BE634"/>
  <c r="BF634" s="1"/>
  <c r="AZ634"/>
  <c r="CP634" s="1"/>
  <c r="CR634" s="1"/>
  <c r="CQ634" s="1"/>
  <c r="AV634"/>
  <c r="AR634"/>
  <c r="AS634" s="1"/>
  <c r="AN634"/>
  <c r="AO634" s="1"/>
  <c r="AI634"/>
  <c r="AK634" s="1"/>
  <c r="AD634"/>
  <c r="AE634" s="1"/>
  <c r="Z634"/>
  <c r="AA634" s="1"/>
  <c r="V634"/>
  <c r="X634" s="1"/>
  <c r="W634" s="1"/>
  <c r="R634"/>
  <c r="T634" s="1"/>
  <c r="S634" s="1"/>
  <c r="FL633"/>
  <c r="FK633"/>
  <c r="DP633"/>
  <c r="DM633"/>
  <c r="DL633"/>
  <c r="DJ633"/>
  <c r="DI633"/>
  <c r="DG633"/>
  <c r="DF633"/>
  <c r="DD633"/>
  <c r="DC633"/>
  <c r="DA633"/>
  <c r="CZ633"/>
  <c r="CX633"/>
  <c r="CW633"/>
  <c r="CU633"/>
  <c r="CT633"/>
  <c r="CA633"/>
  <c r="CC633" s="1"/>
  <c r="BX633"/>
  <c r="BY633" s="1"/>
  <c r="BS633"/>
  <c r="BU633" s="1"/>
  <c r="BO633"/>
  <c r="BP633" s="1"/>
  <c r="BK633"/>
  <c r="BM633" s="1"/>
  <c r="BL633" s="1"/>
  <c r="BE633"/>
  <c r="BG633" s="1"/>
  <c r="BF633" s="1"/>
  <c r="AZ633"/>
  <c r="AV633"/>
  <c r="AW633" s="1"/>
  <c r="AR633"/>
  <c r="AS633" s="1"/>
  <c r="AN633"/>
  <c r="AP633" s="1"/>
  <c r="AO633" s="1"/>
  <c r="AI633"/>
  <c r="AK633" s="1"/>
  <c r="AD633"/>
  <c r="Z633"/>
  <c r="AB633" s="1"/>
  <c r="AA633" s="1"/>
  <c r="V633"/>
  <c r="X633" s="1"/>
  <c r="W633" s="1"/>
  <c r="R633"/>
  <c r="T633" s="1"/>
  <c r="S633" s="1"/>
  <c r="FL632"/>
  <c r="FK632"/>
  <c r="DP632"/>
  <c r="DM632"/>
  <c r="DL632"/>
  <c r="DJ632"/>
  <c r="DI632"/>
  <c r="DG632"/>
  <c r="DF632"/>
  <c r="DD632"/>
  <c r="DC632"/>
  <c r="DA632"/>
  <c r="CZ632"/>
  <c r="CX632"/>
  <c r="CW632"/>
  <c r="CU632"/>
  <c r="CT632"/>
  <c r="CA632"/>
  <c r="CC632" s="1"/>
  <c r="BX632"/>
  <c r="BY632" s="1"/>
  <c r="BS632"/>
  <c r="BU632" s="1"/>
  <c r="BO632"/>
  <c r="BQ632" s="1"/>
  <c r="BP632" s="1"/>
  <c r="BK632"/>
  <c r="BM632" s="1"/>
  <c r="BL632" s="1"/>
  <c r="BE632"/>
  <c r="BG632" s="1"/>
  <c r="BF632" s="1"/>
  <c r="AZ632"/>
  <c r="BA632" s="1"/>
  <c r="AV632"/>
  <c r="AW632" s="1"/>
  <c r="AR632"/>
  <c r="AS632" s="1"/>
  <c r="AN632"/>
  <c r="AP632" s="1"/>
  <c r="AO632" s="1"/>
  <c r="AI632"/>
  <c r="AJ632" s="1"/>
  <c r="AD632"/>
  <c r="AF632" s="1"/>
  <c r="AE632" s="1"/>
  <c r="Z632"/>
  <c r="AB632" s="1"/>
  <c r="AA632" s="1"/>
  <c r="V632"/>
  <c r="R632"/>
  <c r="S632" s="1"/>
  <c r="FL631"/>
  <c r="FK631"/>
  <c r="DP631"/>
  <c r="DM631"/>
  <c r="DL631"/>
  <c r="DJ631"/>
  <c r="DI631"/>
  <c r="DG631"/>
  <c r="DF631"/>
  <c r="DD631"/>
  <c r="DC631"/>
  <c r="DA631"/>
  <c r="CZ631"/>
  <c r="CX631"/>
  <c r="CW631"/>
  <c r="CU631"/>
  <c r="CT631"/>
  <c r="CA631"/>
  <c r="CB631" s="1"/>
  <c r="BX631"/>
  <c r="BS631"/>
  <c r="BT631" s="1"/>
  <c r="BO631"/>
  <c r="BP631" s="1"/>
  <c r="BK631"/>
  <c r="BM631" s="1"/>
  <c r="BL631" s="1"/>
  <c r="BE631"/>
  <c r="BF631" s="1"/>
  <c r="AZ631"/>
  <c r="AV631"/>
  <c r="AX631" s="1"/>
  <c r="AW631" s="1"/>
  <c r="AR631"/>
  <c r="AT631" s="1"/>
  <c r="AS631" s="1"/>
  <c r="AN631"/>
  <c r="AP631" s="1"/>
  <c r="AO631" s="1"/>
  <c r="AI631"/>
  <c r="AK631" s="1"/>
  <c r="AD631"/>
  <c r="AF631" s="1"/>
  <c r="AE631" s="1"/>
  <c r="Z631"/>
  <c r="AB631" s="1"/>
  <c r="AA631" s="1"/>
  <c r="V631"/>
  <c r="X631" s="1"/>
  <c r="W631" s="1"/>
  <c r="R631"/>
  <c r="T631" s="1"/>
  <c r="S631" s="1"/>
  <c r="FL630"/>
  <c r="FK630"/>
  <c r="DP630"/>
  <c r="DM630"/>
  <c r="DL630"/>
  <c r="DJ630"/>
  <c r="DI630"/>
  <c r="DG630"/>
  <c r="DF630"/>
  <c r="DD630"/>
  <c r="DC630"/>
  <c r="DA630"/>
  <c r="CZ630"/>
  <c r="CX630"/>
  <c r="CW630"/>
  <c r="CU630"/>
  <c r="CT630"/>
  <c r="CA630"/>
  <c r="CB630" s="1"/>
  <c r="BX630"/>
  <c r="BZ630" s="1"/>
  <c r="BY630" s="1"/>
  <c r="BS630"/>
  <c r="BT630" s="1"/>
  <c r="BO630"/>
  <c r="BP630" s="1"/>
  <c r="BK630"/>
  <c r="BL630" s="1"/>
  <c r="BE630"/>
  <c r="BF630" s="1"/>
  <c r="AZ630"/>
  <c r="AV630"/>
  <c r="AW630" s="1"/>
  <c r="AR630"/>
  <c r="AT630" s="1"/>
  <c r="AS630" s="1"/>
  <c r="AN630"/>
  <c r="AP630" s="1"/>
  <c r="AO630" s="1"/>
  <c r="AI630"/>
  <c r="AJ630" s="1"/>
  <c r="AD630"/>
  <c r="Z630"/>
  <c r="AB630" s="1"/>
  <c r="AA630" s="1"/>
  <c r="V630"/>
  <c r="X630" s="1"/>
  <c r="W630" s="1"/>
  <c r="R630"/>
  <c r="S630" s="1"/>
  <c r="FL629"/>
  <c r="FK629"/>
  <c r="DP629"/>
  <c r="DM629"/>
  <c r="DL629"/>
  <c r="DJ629"/>
  <c r="DI629"/>
  <c r="DG629"/>
  <c r="DF629"/>
  <c r="DD629"/>
  <c r="DC629"/>
  <c r="DA629"/>
  <c r="CZ629"/>
  <c r="CX629"/>
  <c r="CW629"/>
  <c r="CU629"/>
  <c r="CT629"/>
  <c r="CA629"/>
  <c r="CB629" s="1"/>
  <c r="BX629"/>
  <c r="BY629" s="1"/>
  <c r="BS629"/>
  <c r="BO629"/>
  <c r="BP629" s="1"/>
  <c r="BK629"/>
  <c r="BM629" s="1"/>
  <c r="BL629" s="1"/>
  <c r="BE629"/>
  <c r="BG629" s="1"/>
  <c r="BF629" s="1"/>
  <c r="AZ629"/>
  <c r="CP629" s="1"/>
  <c r="CR629" s="1"/>
  <c r="CQ629" s="1"/>
  <c r="AV629"/>
  <c r="AX629" s="1"/>
  <c r="AW629" s="1"/>
  <c r="AR629"/>
  <c r="AT629" s="1"/>
  <c r="AS629" s="1"/>
  <c r="AN629"/>
  <c r="AP629" s="1"/>
  <c r="AO629" s="1"/>
  <c r="AI629"/>
  <c r="AJ629" s="1"/>
  <c r="AD629"/>
  <c r="Z629"/>
  <c r="AB629" s="1"/>
  <c r="AA629" s="1"/>
  <c r="V629"/>
  <c r="X629" s="1"/>
  <c r="W629" s="1"/>
  <c r="R629"/>
  <c r="T629" s="1"/>
  <c r="S629" s="1"/>
  <c r="FL628"/>
  <c r="FK628"/>
  <c r="DP628"/>
  <c r="DM628"/>
  <c r="DL628"/>
  <c r="DJ628"/>
  <c r="DI628"/>
  <c r="DG628"/>
  <c r="DF628"/>
  <c r="DD628"/>
  <c r="DC628"/>
  <c r="DA628"/>
  <c r="CZ628"/>
  <c r="CX628"/>
  <c r="CW628"/>
  <c r="CU628"/>
  <c r="CT628"/>
  <c r="CA628"/>
  <c r="CB628" s="1"/>
  <c r="BX628"/>
  <c r="BZ628" s="1"/>
  <c r="BY628" s="1"/>
  <c r="BS628"/>
  <c r="BO628"/>
  <c r="BP628" s="1"/>
  <c r="BK628"/>
  <c r="BM628" s="1"/>
  <c r="BL628" s="1"/>
  <c r="BE628"/>
  <c r="BG628" s="1"/>
  <c r="BF628" s="1"/>
  <c r="AZ628"/>
  <c r="CJ628" s="1"/>
  <c r="AV628"/>
  <c r="AX628" s="1"/>
  <c r="AW628" s="1"/>
  <c r="AR628"/>
  <c r="AT628" s="1"/>
  <c r="AS628" s="1"/>
  <c r="AN628"/>
  <c r="AO628" s="1"/>
  <c r="AI628"/>
  <c r="AK628" s="1"/>
  <c r="AD628"/>
  <c r="AF628" s="1"/>
  <c r="AE628" s="1"/>
  <c r="Z628"/>
  <c r="AA628" s="1"/>
  <c r="V628"/>
  <c r="W628" s="1"/>
  <c r="R628"/>
  <c r="T628" s="1"/>
  <c r="S628" s="1"/>
  <c r="FL627"/>
  <c r="FK627"/>
  <c r="DP627"/>
  <c r="DM627"/>
  <c r="DL627"/>
  <c r="DJ627"/>
  <c r="DI627"/>
  <c r="DG627"/>
  <c r="DF627"/>
  <c r="DD627"/>
  <c r="DC627"/>
  <c r="DA627"/>
  <c r="CZ627"/>
  <c r="CX627"/>
  <c r="CW627"/>
  <c r="CU627"/>
  <c r="CT627"/>
  <c r="CA627"/>
  <c r="CC627" s="1"/>
  <c r="BX627"/>
  <c r="BY627" s="1"/>
  <c r="BS627"/>
  <c r="BO627"/>
  <c r="BP627" s="1"/>
  <c r="BK627"/>
  <c r="BE627"/>
  <c r="BF627" s="1"/>
  <c r="AZ627"/>
  <c r="BB627" s="1"/>
  <c r="AV627"/>
  <c r="AX627" s="1"/>
  <c r="AW627" s="1"/>
  <c r="AR627"/>
  <c r="AS627" s="1"/>
  <c r="AN627"/>
  <c r="AP627" s="1"/>
  <c r="AO627" s="1"/>
  <c r="AI627"/>
  <c r="AK627" s="1"/>
  <c r="AD627"/>
  <c r="Z627"/>
  <c r="AB627" s="1"/>
  <c r="AA627" s="1"/>
  <c r="V627"/>
  <c r="X627" s="1"/>
  <c r="W627" s="1"/>
  <c r="R627"/>
  <c r="T627" s="1"/>
  <c r="S627" s="1"/>
  <c r="FL626"/>
  <c r="FK626"/>
  <c r="DP626"/>
  <c r="DM626"/>
  <c r="DL626"/>
  <c r="DJ626"/>
  <c r="DI626"/>
  <c r="DG626"/>
  <c r="DF626"/>
  <c r="DD626"/>
  <c r="DC626"/>
  <c r="DA626"/>
  <c r="CZ626"/>
  <c r="CX626"/>
  <c r="CW626"/>
  <c r="CU626"/>
  <c r="CT626"/>
  <c r="CA626"/>
  <c r="CC626" s="1"/>
  <c r="BX626"/>
  <c r="BZ626" s="1"/>
  <c r="BY626" s="1"/>
  <c r="BS626"/>
  <c r="BT626" s="1"/>
  <c r="BO626"/>
  <c r="BP626" s="1"/>
  <c r="BK626"/>
  <c r="BL626" s="1"/>
  <c r="BE626"/>
  <c r="BF626" s="1"/>
  <c r="AZ626"/>
  <c r="CP626" s="1"/>
  <c r="CR626" s="1"/>
  <c r="CQ626" s="1"/>
  <c r="AV626"/>
  <c r="AR626"/>
  <c r="AS626" s="1"/>
  <c r="AN626"/>
  <c r="AP626" s="1"/>
  <c r="AO626" s="1"/>
  <c r="AI626"/>
  <c r="AK626" s="1"/>
  <c r="AD626"/>
  <c r="AE626" s="1"/>
  <c r="Z626"/>
  <c r="AB626" s="1"/>
  <c r="AA626" s="1"/>
  <c r="V626"/>
  <c r="X626" s="1"/>
  <c r="W626" s="1"/>
  <c r="R626"/>
  <c r="S626" s="1"/>
  <c r="FL625"/>
  <c r="FK625"/>
  <c r="DP625"/>
  <c r="DM625"/>
  <c r="DL625"/>
  <c r="DJ625"/>
  <c r="DI625"/>
  <c r="DG625"/>
  <c r="DF625"/>
  <c r="DD625"/>
  <c r="DC625"/>
  <c r="DA625"/>
  <c r="CZ625"/>
  <c r="CX625"/>
  <c r="CW625"/>
  <c r="CU625"/>
  <c r="CT625"/>
  <c r="CA625"/>
  <c r="CC625" s="1"/>
  <c r="BX625"/>
  <c r="BY625" s="1"/>
  <c r="BS625"/>
  <c r="BU625" s="1"/>
  <c r="BO625"/>
  <c r="BQ625" s="1"/>
  <c r="BP625" s="1"/>
  <c r="BK625"/>
  <c r="BM625" s="1"/>
  <c r="BL625" s="1"/>
  <c r="BE625"/>
  <c r="BG625" s="1"/>
  <c r="BF625" s="1"/>
  <c r="AZ625"/>
  <c r="AV625"/>
  <c r="AX625" s="1"/>
  <c r="AW625" s="1"/>
  <c r="AR625"/>
  <c r="AN625"/>
  <c r="AO625" s="1"/>
  <c r="AI625"/>
  <c r="AD625"/>
  <c r="AE625" s="1"/>
  <c r="Z625"/>
  <c r="V625"/>
  <c r="W625" s="1"/>
  <c r="R625"/>
  <c r="T625" s="1"/>
  <c r="S625" s="1"/>
  <c r="FL624"/>
  <c r="FK624"/>
  <c r="AK637" l="1"/>
  <c r="AB637"/>
  <c r="BQ627"/>
  <c r="BB626"/>
  <c r="CB627"/>
  <c r="AJ628"/>
  <c r="BB635"/>
  <c r="CB625"/>
  <c r="BA626"/>
  <c r="X625"/>
  <c r="CC629"/>
  <c r="AJ633"/>
  <c r="AX633"/>
  <c r="BG634"/>
  <c r="BA635"/>
  <c r="CD639"/>
  <c r="CF639" s="1"/>
  <c r="BT625"/>
  <c r="BA628"/>
  <c r="CB633"/>
  <c r="BL634"/>
  <c r="BA637"/>
  <c r="BQ628"/>
  <c r="BA629"/>
  <c r="CC631"/>
  <c r="CJ632"/>
  <c r="CL632" s="1"/>
  <c r="BQ638"/>
  <c r="BQ639"/>
  <c r="BG626"/>
  <c r="BQ626"/>
  <c r="AJ627"/>
  <c r="BG627"/>
  <c r="T632"/>
  <c r="CB632"/>
  <c r="CD633"/>
  <c r="BT633"/>
  <c r="BB634"/>
  <c r="AT635"/>
  <c r="AT639"/>
  <c r="AK629"/>
  <c r="AJ634"/>
  <c r="CD635"/>
  <c r="CE635" s="1"/>
  <c r="T636"/>
  <c r="CD636"/>
  <c r="CF636" s="1"/>
  <c r="CE636" s="1"/>
  <c r="AK636"/>
  <c r="AT636"/>
  <c r="CD630"/>
  <c r="CE630" s="1"/>
  <c r="AJ626"/>
  <c r="BB628"/>
  <c r="BT628"/>
  <c r="BU631"/>
  <c r="AF633"/>
  <c r="AE633" s="1"/>
  <c r="AW635"/>
  <c r="CB635"/>
  <c r="BB639"/>
  <c r="AB638"/>
  <c r="BA639"/>
  <c r="CL628"/>
  <c r="CK628"/>
  <c r="BA634"/>
  <c r="FJ634"/>
  <c r="BG637"/>
  <c r="AK638"/>
  <c r="FJ628"/>
  <c r="FJ629"/>
  <c r="AF625"/>
  <c r="CD627"/>
  <c r="CF627" s="1"/>
  <c r="CE627" s="1"/>
  <c r="BQ629"/>
  <c r="AF630"/>
  <c r="BM630"/>
  <c r="BU630"/>
  <c r="CC630"/>
  <c r="AK632"/>
  <c r="FJ632"/>
  <c r="BU635"/>
  <c r="BB636"/>
  <c r="AP625"/>
  <c r="T626"/>
  <c r="CD626"/>
  <c r="CE626" s="1"/>
  <c r="AT626"/>
  <c r="BA627"/>
  <c r="CP627"/>
  <c r="CR627" s="1"/>
  <c r="CQ627" s="1"/>
  <c r="AB628"/>
  <c r="CD629"/>
  <c r="CF629" s="1"/>
  <c r="AE630"/>
  <c r="AX630"/>
  <c r="AJ631"/>
  <c r="BY631"/>
  <c r="AX632"/>
  <c r="AB634"/>
  <c r="AT634"/>
  <c r="AF635"/>
  <c r="AE635" s="1"/>
  <c r="BA636"/>
  <c r="BQ636"/>
  <c r="T637"/>
  <c r="BQ637"/>
  <c r="AK639"/>
  <c r="CE633"/>
  <c r="CF633"/>
  <c r="CE639"/>
  <c r="CK639"/>
  <c r="CL639"/>
  <c r="BZ625"/>
  <c r="BZ631"/>
  <c r="AX635"/>
  <c r="CR640"/>
  <c r="CQ640" s="1"/>
  <c r="CD631"/>
  <c r="CF631" s="1"/>
  <c r="CE631" s="1"/>
  <c r="CD632"/>
  <c r="FJ626"/>
  <c r="AB625"/>
  <c r="CJ625"/>
  <c r="FJ625"/>
  <c r="BU627"/>
  <c r="FJ627"/>
  <c r="AA625"/>
  <c r="AJ625"/>
  <c r="AT625"/>
  <c r="AS625" s="1"/>
  <c r="BA625"/>
  <c r="CD625"/>
  <c r="AF626"/>
  <c r="AW626"/>
  <c r="BM626"/>
  <c r="BU626"/>
  <c r="CB626"/>
  <c r="AF627"/>
  <c r="AE627" s="1"/>
  <c r="AT627"/>
  <c r="BM627"/>
  <c r="BL627" s="1"/>
  <c r="BT627"/>
  <c r="BZ627"/>
  <c r="X628"/>
  <c r="BU628"/>
  <c r="CC628"/>
  <c r="AF629"/>
  <c r="AE629" s="1"/>
  <c r="BB629"/>
  <c r="BT629"/>
  <c r="BZ629"/>
  <c r="T630"/>
  <c r="AK630"/>
  <c r="BA630"/>
  <c r="BG630"/>
  <c r="BQ630"/>
  <c r="BA631"/>
  <c r="BG631"/>
  <c r="BQ631"/>
  <c r="CP631"/>
  <c r="CR631" s="1"/>
  <c r="CQ631" s="1"/>
  <c r="W632"/>
  <c r="AT632"/>
  <c r="BB632"/>
  <c r="BT632"/>
  <c r="BZ632"/>
  <c r="BA633"/>
  <c r="BQ633"/>
  <c r="AF634"/>
  <c r="AW634"/>
  <c r="BM634"/>
  <c r="BU634"/>
  <c r="CC634"/>
  <c r="AJ635"/>
  <c r="X636"/>
  <c r="AW636"/>
  <c r="BM636"/>
  <c r="BU636"/>
  <c r="CB636"/>
  <c r="W637"/>
  <c r="AE637"/>
  <c r="AT637"/>
  <c r="BB637"/>
  <c r="BM637"/>
  <c r="BL637" s="1"/>
  <c r="BT637"/>
  <c r="CB637"/>
  <c r="CP637"/>
  <c r="CR637" s="1"/>
  <c r="CQ637" s="1"/>
  <c r="AE638"/>
  <c r="AT638"/>
  <c r="BB638"/>
  <c r="BT638"/>
  <c r="BZ638"/>
  <c r="AE639"/>
  <c r="AO639"/>
  <c r="AW639"/>
  <c r="BM639"/>
  <c r="BU639"/>
  <c r="A847"/>
  <c r="B848"/>
  <c r="CG625"/>
  <c r="CI625" s="1"/>
  <c r="CH625" s="1"/>
  <c r="BA638"/>
  <c r="CD638"/>
  <c r="FJ639"/>
  <c r="CE640"/>
  <c r="CF640"/>
  <c r="CD637"/>
  <c r="FJ637"/>
  <c r="FJ638"/>
  <c r="BZ635"/>
  <c r="FJ630"/>
  <c r="CP633"/>
  <c r="CR633" s="1"/>
  <c r="CQ633" s="1"/>
  <c r="FJ631"/>
  <c r="FJ636"/>
  <c r="AK625"/>
  <c r="BB625"/>
  <c r="AX626"/>
  <c r="AP628"/>
  <c r="CD628"/>
  <c r="BU629"/>
  <c r="BB630"/>
  <c r="CP630"/>
  <c r="CR630" s="1"/>
  <c r="CQ630" s="1"/>
  <c r="BB631"/>
  <c r="X632"/>
  <c r="AT633"/>
  <c r="BB633"/>
  <c r="BZ633"/>
  <c r="FJ633"/>
  <c r="AP634"/>
  <c r="AX634"/>
  <c r="CD634"/>
  <c r="FJ635"/>
  <c r="AX636"/>
  <c r="X637"/>
  <c r="AF637"/>
  <c r="BU637"/>
  <c r="CC637"/>
  <c r="X638"/>
  <c r="AF638"/>
  <c r="AX638"/>
  <c r="AW638" s="1"/>
  <c r="BU638"/>
  <c r="CB638"/>
  <c r="X639"/>
  <c r="AF639"/>
  <c r="AP639"/>
  <c r="AX639"/>
  <c r="BP639"/>
  <c r="CC639"/>
  <c r="CG639"/>
  <c r="DP624"/>
  <c r="DM624"/>
  <c r="DL624"/>
  <c r="DJ624"/>
  <c r="DI624"/>
  <c r="DG624"/>
  <c r="DF624"/>
  <c r="DD624"/>
  <c r="DC624"/>
  <c r="DA624"/>
  <c r="CZ624"/>
  <c r="CX624"/>
  <c r="CW624"/>
  <c r="CU624"/>
  <c r="CT624"/>
  <c r="CA624"/>
  <c r="BX624"/>
  <c r="BZ624" s="1"/>
  <c r="BY624" s="1"/>
  <c r="BS624"/>
  <c r="BO624"/>
  <c r="BP624" s="1"/>
  <c r="BK624"/>
  <c r="BE624"/>
  <c r="BF624" s="1"/>
  <c r="AZ624"/>
  <c r="BB624" s="1"/>
  <c r="AV624"/>
  <c r="AR624"/>
  <c r="AS624" s="1"/>
  <c r="AN624"/>
  <c r="AO624" s="1"/>
  <c r="AI624"/>
  <c r="CG624" s="1"/>
  <c r="CH624" s="1"/>
  <c r="AD624"/>
  <c r="Z624"/>
  <c r="AA624" s="1"/>
  <c r="V624"/>
  <c r="R624"/>
  <c r="S624" s="1"/>
  <c r="FL623"/>
  <c r="FK623"/>
  <c r="DP623"/>
  <c r="DM623"/>
  <c r="DL623"/>
  <c r="DJ623"/>
  <c r="DI623"/>
  <c r="DG623"/>
  <c r="DF623"/>
  <c r="DD623"/>
  <c r="DC623"/>
  <c r="DA623"/>
  <c r="CZ623"/>
  <c r="CX623"/>
  <c r="CW623"/>
  <c r="CU623"/>
  <c r="CT623"/>
  <c r="CA623"/>
  <c r="BX623"/>
  <c r="BY623" s="1"/>
  <c r="BS623"/>
  <c r="BU623" s="1"/>
  <c r="BO623"/>
  <c r="BQ623" s="1"/>
  <c r="BP623" s="1"/>
  <c r="BK623"/>
  <c r="BM623" s="1"/>
  <c r="BL623" s="1"/>
  <c r="BE623"/>
  <c r="BG623" s="1"/>
  <c r="BF623" s="1"/>
  <c r="AZ623"/>
  <c r="CP623" s="1"/>
  <c r="CR623" s="1"/>
  <c r="CQ623" s="1"/>
  <c r="AV623"/>
  <c r="AR623"/>
  <c r="AS623" s="1"/>
  <c r="AN623"/>
  <c r="AP623" s="1"/>
  <c r="AO623" s="1"/>
  <c r="AI623"/>
  <c r="AJ623" s="1"/>
  <c r="AD623"/>
  <c r="Z623"/>
  <c r="AA623" s="1"/>
  <c r="V623"/>
  <c r="W623" s="1"/>
  <c r="R623"/>
  <c r="T623" s="1"/>
  <c r="S623" s="1"/>
  <c r="CK632" l="1"/>
  <c r="CE629"/>
  <c r="AK623"/>
  <c r="AB623"/>
  <c r="BA624"/>
  <c r="BA623"/>
  <c r="AB624"/>
  <c r="BZ623"/>
  <c r="AK624"/>
  <c r="AJ624" s="1"/>
  <c r="BG624"/>
  <c r="FJ624"/>
  <c r="AT623"/>
  <c r="AT624"/>
  <c r="BB623"/>
  <c r="T624"/>
  <c r="BQ624"/>
  <c r="CI624"/>
  <c r="CH639"/>
  <c r="CI639"/>
  <c r="CE637"/>
  <c r="CF637"/>
  <c r="A848"/>
  <c r="B849"/>
  <c r="AF623"/>
  <c r="AE623" s="1"/>
  <c r="BT623"/>
  <c r="BL624"/>
  <c r="BT624"/>
  <c r="CB624"/>
  <c r="CF632"/>
  <c r="CE632"/>
  <c r="CL625"/>
  <c r="CK625"/>
  <c r="AX623"/>
  <c r="CC623"/>
  <c r="X624"/>
  <c r="AP624"/>
  <c r="AX624"/>
  <c r="CD624"/>
  <c r="CP624"/>
  <c r="CR624" s="1"/>
  <c r="CQ624" s="1"/>
  <c r="CE634"/>
  <c r="CF634"/>
  <c r="CF628"/>
  <c r="CE628"/>
  <c r="CF638"/>
  <c r="CE638"/>
  <c r="CE625"/>
  <c r="CF625"/>
  <c r="CD623"/>
  <c r="FJ623"/>
  <c r="X623"/>
  <c r="AW623"/>
  <c r="CB623"/>
  <c r="W624"/>
  <c r="AF624"/>
  <c r="AE624" s="1"/>
  <c r="AW624"/>
  <c r="BM624"/>
  <c r="BU624"/>
  <c r="CC624"/>
  <c r="A849" l="1"/>
  <c r="A850" s="1"/>
  <c r="A851" s="1"/>
  <c r="A852" s="1"/>
  <c r="A853" s="1"/>
  <c r="A854" s="1"/>
  <c r="A855" s="1"/>
  <c r="A856" s="1"/>
  <c r="A857" s="1"/>
  <c r="A858" s="1"/>
  <c r="A859" s="1"/>
  <c r="A860" s="1"/>
  <c r="A861" s="1"/>
  <c r="A862" s="1"/>
  <c r="A863" s="1"/>
  <c r="A864" s="1"/>
  <c r="A865" s="1"/>
  <c r="A866" s="1"/>
  <c r="A867" s="1"/>
  <c r="A868" s="1"/>
  <c r="A869" s="1"/>
  <c r="A870" s="1"/>
  <c r="A871" s="1"/>
  <c r="A872" s="1"/>
  <c r="A873" s="1"/>
  <c r="A874" s="1"/>
  <c r="A875" s="1"/>
  <c r="A876" s="1"/>
  <c r="A877" s="1"/>
  <c r="CE624"/>
  <c r="CF624"/>
  <c r="CF623"/>
  <c r="CE623"/>
  <c r="DP622"/>
  <c r="DM622"/>
  <c r="DL622"/>
  <c r="DJ622"/>
  <c r="DI622"/>
  <c r="DG622"/>
  <c r="DF622"/>
  <c r="DD622"/>
  <c r="DC622"/>
  <c r="DA622"/>
  <c r="CZ622"/>
  <c r="CX622"/>
  <c r="CW622"/>
  <c r="CU622"/>
  <c r="CT622"/>
  <c r="CC622"/>
  <c r="CA622"/>
  <c r="CB622" s="1"/>
  <c r="BX622"/>
  <c r="BZ622" s="1"/>
  <c r="BY622" s="1"/>
  <c r="BS622"/>
  <c r="BU622" s="1"/>
  <c r="BO622"/>
  <c r="BP622" s="1"/>
  <c r="BK622"/>
  <c r="BM622" s="1"/>
  <c r="BL622" s="1"/>
  <c r="BE622"/>
  <c r="BG622" s="1"/>
  <c r="BF622" s="1"/>
  <c r="AZ622"/>
  <c r="AV622"/>
  <c r="AW622" s="1"/>
  <c r="AR622"/>
  <c r="AS622" s="1"/>
  <c r="AN622"/>
  <c r="AP622" s="1"/>
  <c r="AO622" s="1"/>
  <c r="AI622"/>
  <c r="AJ622" s="1"/>
  <c r="AD622"/>
  <c r="AE622" s="1"/>
  <c r="Z622"/>
  <c r="AA622" s="1"/>
  <c r="V622"/>
  <c r="W622" s="1"/>
  <c r="R622"/>
  <c r="T622" s="1"/>
  <c r="S622" s="1"/>
  <c r="FL621"/>
  <c r="FK621"/>
  <c r="AX622" l="1"/>
  <c r="BT622"/>
  <c r="X622"/>
  <c r="AF622"/>
  <c r="FJ622"/>
  <c r="AT622"/>
  <c r="BB622"/>
  <c r="AB622"/>
  <c r="AK622"/>
  <c r="BA622"/>
  <c r="BQ622"/>
  <c r="CD622"/>
  <c r="CJ622"/>
  <c r="FP876"/>
  <c r="A878"/>
  <c r="A879" s="1"/>
  <c r="A880" s="1"/>
  <c r="A881" s="1"/>
  <c r="A882" s="1"/>
  <c r="A883" s="1"/>
  <c r="A884" s="1"/>
  <c r="A885" s="1"/>
  <c r="A886" s="1"/>
  <c r="A887" s="1"/>
  <c r="A888" s="1"/>
  <c r="A889" s="1"/>
  <c r="A890" s="1"/>
  <c r="A891" s="1"/>
  <c r="A892" s="1"/>
  <c r="A893" s="1"/>
  <c r="A894" s="1"/>
  <c r="A895" s="1"/>
  <c r="A896" s="1"/>
  <c r="A897" s="1"/>
  <c r="A898" s="1"/>
  <c r="A899" s="1"/>
  <c r="A900" s="1"/>
  <c r="A901" s="1"/>
  <c r="A902" s="1"/>
  <c r="A903" s="1"/>
  <c r="A904" s="1"/>
  <c r="DP621"/>
  <c r="DM621"/>
  <c r="DL621"/>
  <c r="DJ621"/>
  <c r="DI621"/>
  <c r="DG621"/>
  <c r="DF621"/>
  <c r="DD621"/>
  <c r="DC621"/>
  <c r="DA621"/>
  <c r="CZ621"/>
  <c r="CX621"/>
  <c r="CW621"/>
  <c r="CU621"/>
  <c r="CT621"/>
  <c r="CA621"/>
  <c r="CB621" s="1"/>
  <c r="BX621"/>
  <c r="BY621" s="1"/>
  <c r="BS621"/>
  <c r="BO621"/>
  <c r="BP621" s="1"/>
  <c r="BK621"/>
  <c r="BM621" s="1"/>
  <c r="BL621" s="1"/>
  <c r="BE621"/>
  <c r="BG621" s="1"/>
  <c r="BF621" s="1"/>
  <c r="AZ621"/>
  <c r="BB621" s="1"/>
  <c r="AV621"/>
  <c r="AX621" s="1"/>
  <c r="AW621" s="1"/>
  <c r="AR621"/>
  <c r="AS621" s="1"/>
  <c r="AN621"/>
  <c r="AO621" s="1"/>
  <c r="AI621"/>
  <c r="AJ621" s="1"/>
  <c r="AD621"/>
  <c r="Z621"/>
  <c r="AA621" s="1"/>
  <c r="V621"/>
  <c r="W621" s="1"/>
  <c r="R621"/>
  <c r="T621" s="1"/>
  <c r="S621" s="1"/>
  <c r="FL620"/>
  <c r="FK620"/>
  <c r="DP620"/>
  <c r="DM620"/>
  <c r="DL620"/>
  <c r="DJ620"/>
  <c r="DI620"/>
  <c r="DG620"/>
  <c r="DF620"/>
  <c r="DD620"/>
  <c r="DC620"/>
  <c r="DA620"/>
  <c r="CZ620"/>
  <c r="CX620"/>
  <c r="CW620"/>
  <c r="CU620"/>
  <c r="CT620"/>
  <c r="CA620"/>
  <c r="CC620" s="1"/>
  <c r="BX620"/>
  <c r="BZ620" s="1"/>
  <c r="BY620" s="1"/>
  <c r="BS620"/>
  <c r="BT620" s="1"/>
  <c r="BO620"/>
  <c r="BK620"/>
  <c r="BL620" s="1"/>
  <c r="BE620"/>
  <c r="BF620" s="1"/>
  <c r="AZ620"/>
  <c r="BA620" s="1"/>
  <c r="AV620"/>
  <c r="AW620" s="1"/>
  <c r="AR620"/>
  <c r="AS620" s="1"/>
  <c r="AN620"/>
  <c r="AO620" s="1"/>
  <c r="AI620"/>
  <c r="AD620"/>
  <c r="AE620" s="1"/>
  <c r="Z620"/>
  <c r="V620"/>
  <c r="W620" s="1"/>
  <c r="R620"/>
  <c r="S620" s="1"/>
  <c r="FL619"/>
  <c r="FK619"/>
  <c r="CJ621" l="1"/>
  <c r="CK621" s="1"/>
  <c r="X620"/>
  <c r="AK621"/>
  <c r="BQ621"/>
  <c r="AT620"/>
  <c r="BB620"/>
  <c r="BM620"/>
  <c r="AF620"/>
  <c r="BU620"/>
  <c r="CB620"/>
  <c r="AP621"/>
  <c r="BA621"/>
  <c r="AB621"/>
  <c r="CE622"/>
  <c r="CF622"/>
  <c r="FJ620"/>
  <c r="CC621"/>
  <c r="CK622"/>
  <c r="CL622"/>
  <c r="AB620"/>
  <c r="AK620"/>
  <c r="BG620"/>
  <c r="BQ620"/>
  <c r="CD620"/>
  <c r="X621"/>
  <c r="BU621"/>
  <c r="BZ621"/>
  <c r="FJ621"/>
  <c r="T620"/>
  <c r="AA620"/>
  <c r="AJ620"/>
  <c r="AP620"/>
  <c r="AX620"/>
  <c r="BP620"/>
  <c r="CP620"/>
  <c r="CR620" s="1"/>
  <c r="CQ620" s="1"/>
  <c r="AF621"/>
  <c r="AE621" s="1"/>
  <c r="AT621"/>
  <c r="BT621"/>
  <c r="FJ903"/>
  <c r="A905"/>
  <c r="CD621"/>
  <c r="DP619"/>
  <c r="DM619"/>
  <c r="DL619"/>
  <c r="DJ619"/>
  <c r="DI619"/>
  <c r="DG619"/>
  <c r="DF619"/>
  <c r="DD619"/>
  <c r="DC619"/>
  <c r="DA619"/>
  <c r="CZ619"/>
  <c r="CX619"/>
  <c r="CW619"/>
  <c r="CU619"/>
  <c r="CT619"/>
  <c r="CA619"/>
  <c r="CC619" s="1"/>
  <c r="BX619"/>
  <c r="BY619" s="1"/>
  <c r="BS619"/>
  <c r="BO619"/>
  <c r="BP619" s="1"/>
  <c r="BK619"/>
  <c r="BM619" s="1"/>
  <c r="BL619" s="1"/>
  <c r="BE619"/>
  <c r="BG619" s="1"/>
  <c r="BF619" s="1"/>
  <c r="AZ619"/>
  <c r="AV619"/>
  <c r="AR619"/>
  <c r="AS619" s="1"/>
  <c r="AN619"/>
  <c r="AP619" s="1"/>
  <c r="AO619" s="1"/>
  <c r="AI619"/>
  <c r="AK619" s="1"/>
  <c r="AD619"/>
  <c r="Z619"/>
  <c r="AA619" s="1"/>
  <c r="V619"/>
  <c r="W619" s="1"/>
  <c r="R619"/>
  <c r="T619" s="1"/>
  <c r="S619" s="1"/>
  <c r="FL618"/>
  <c r="FK618"/>
  <c r="CL621" l="1"/>
  <c r="BQ619"/>
  <c r="AJ619"/>
  <c r="BT619"/>
  <c r="AB619"/>
  <c r="AX619"/>
  <c r="BZ619"/>
  <c r="FJ619"/>
  <c r="AE619"/>
  <c r="AT619"/>
  <c r="BB619"/>
  <c r="CE621"/>
  <c r="CF621"/>
  <c r="BA619"/>
  <c r="CD619"/>
  <c r="FJ904"/>
  <c r="A906"/>
  <c r="A907" s="1"/>
  <c r="A908" s="1"/>
  <c r="A909" s="1"/>
  <c r="A910" s="1"/>
  <c r="A911" s="1"/>
  <c r="A912" s="1"/>
  <c r="A913" s="1"/>
  <c r="A914" s="1"/>
  <c r="A915" s="1"/>
  <c r="A916" s="1"/>
  <c r="A917" s="1"/>
  <c r="A918" s="1"/>
  <c r="A919" s="1"/>
  <c r="A920" s="1"/>
  <c r="A921" s="1"/>
  <c r="A922" s="1"/>
  <c r="A923" s="1"/>
  <c r="A924" s="1"/>
  <c r="A925" s="1"/>
  <c r="A926" s="1"/>
  <c r="A927" s="1"/>
  <c r="A928" s="1"/>
  <c r="A929" s="1"/>
  <c r="A930" s="1"/>
  <c r="A931" s="1"/>
  <c r="A932" s="1"/>
  <c r="A933" s="1"/>
  <c r="CF620"/>
  <c r="CE620"/>
  <c r="X619"/>
  <c r="AF619"/>
  <c r="AW619"/>
  <c r="BU619"/>
  <c r="CB619"/>
  <c r="CP619"/>
  <c r="CR619" s="1"/>
  <c r="CQ619" s="1"/>
  <c r="CF619" l="1"/>
  <c r="CE619"/>
  <c r="A935"/>
  <c r="A936" s="1"/>
  <c r="A937" s="1"/>
  <c r="A938" s="1"/>
  <c r="A939" s="1"/>
  <c r="A940" s="1"/>
  <c r="A941" s="1"/>
  <c r="A942" s="1"/>
  <c r="A943" s="1"/>
  <c r="A944" s="1"/>
  <c r="A945" s="1"/>
  <c r="A946" s="1"/>
  <c r="A947" s="1"/>
  <c r="A948" s="1"/>
  <c r="A949" s="1"/>
  <c r="A934"/>
  <c r="DP618"/>
  <c r="DM618"/>
  <c r="DL618"/>
  <c r="DJ618"/>
  <c r="DI618"/>
  <c r="DG618"/>
  <c r="DF618"/>
  <c r="DD618"/>
  <c r="DC618"/>
  <c r="DA618"/>
  <c r="CZ618"/>
  <c r="CX618"/>
  <c r="CW618"/>
  <c r="CU618"/>
  <c r="CT618"/>
  <c r="CA618"/>
  <c r="CB618" s="1"/>
  <c r="BX618"/>
  <c r="BZ618" s="1"/>
  <c r="BY618" s="1"/>
  <c r="BS618"/>
  <c r="BO618"/>
  <c r="BP618" s="1"/>
  <c r="BK618"/>
  <c r="BM618" s="1"/>
  <c r="BL618" s="1"/>
  <c r="BE618"/>
  <c r="BG618" s="1"/>
  <c r="BF618" s="1"/>
  <c r="AZ618"/>
  <c r="CJ618" s="1"/>
  <c r="AV618"/>
  <c r="AR618"/>
  <c r="AS618" s="1"/>
  <c r="AN618"/>
  <c r="AP618" s="1"/>
  <c r="AO618" s="1"/>
  <c r="AI618"/>
  <c r="AJ618" s="1"/>
  <c r="AD618"/>
  <c r="Z618"/>
  <c r="AA618" s="1"/>
  <c r="V618"/>
  <c r="W618" s="1"/>
  <c r="R618"/>
  <c r="T618" s="1"/>
  <c r="S618" s="1"/>
  <c r="B618"/>
  <c r="B619" s="1"/>
  <c r="B620" s="1"/>
  <c r="B621" s="1"/>
  <c r="B622" s="1"/>
  <c r="B623" s="1"/>
  <c r="B624" s="1"/>
  <c r="B625" s="1"/>
  <c r="B626" s="1"/>
  <c r="B627" s="1"/>
  <c r="B628" s="1"/>
  <c r="B629" s="1"/>
  <c r="B630" s="1"/>
  <c r="B631" s="1"/>
  <c r="B632" s="1"/>
  <c r="FL617"/>
  <c r="FK617"/>
  <c r="AK618" l="1"/>
  <c r="BQ618"/>
  <c r="AB618"/>
  <c r="AF618"/>
  <c r="AE618" s="1"/>
  <c r="BB618"/>
  <c r="BT618"/>
  <c r="AT618"/>
  <c r="CK618"/>
  <c r="CL618"/>
  <c r="BA618"/>
  <c r="CD618"/>
  <c r="CC618"/>
  <c r="AX618"/>
  <c r="X618"/>
  <c r="AW618"/>
  <c r="BU618"/>
  <c r="FJ618"/>
  <c r="FJ948"/>
  <c r="A950"/>
  <c r="DP617"/>
  <c r="DM617"/>
  <c r="DL617"/>
  <c r="DJ617"/>
  <c r="DI617"/>
  <c r="DG617"/>
  <c r="DF617"/>
  <c r="DD617"/>
  <c r="DC617"/>
  <c r="DA617"/>
  <c r="CZ617"/>
  <c r="CX617"/>
  <c r="CW617"/>
  <c r="CU617"/>
  <c r="CT617"/>
  <c r="CA617"/>
  <c r="CB617" s="1"/>
  <c r="BX617"/>
  <c r="BY617" s="1"/>
  <c r="BS617"/>
  <c r="BT617" s="1"/>
  <c r="BO617"/>
  <c r="BQ617" s="1"/>
  <c r="BP617" s="1"/>
  <c r="BK617"/>
  <c r="BM617" s="1"/>
  <c r="BL617" s="1"/>
  <c r="BE617"/>
  <c r="BG617" s="1"/>
  <c r="BF617" s="1"/>
  <c r="AZ617"/>
  <c r="AV617"/>
  <c r="AW617" s="1"/>
  <c r="AR617"/>
  <c r="AS617" s="1"/>
  <c r="AN617"/>
  <c r="AP617" s="1"/>
  <c r="AO617" s="1"/>
  <c r="AI617"/>
  <c r="AD617"/>
  <c r="AE617" s="1"/>
  <c r="Z617"/>
  <c r="V617"/>
  <c r="W617" s="1"/>
  <c r="R617"/>
  <c r="T617" s="1"/>
  <c r="S617" s="1"/>
  <c r="FL616"/>
  <c r="FK616"/>
  <c r="DP616"/>
  <c r="DM616"/>
  <c r="DL616"/>
  <c r="DJ616"/>
  <c r="DI616"/>
  <c r="DG616"/>
  <c r="DF616"/>
  <c r="DD616"/>
  <c r="DC616"/>
  <c r="DA616"/>
  <c r="CZ616"/>
  <c r="CX616"/>
  <c r="CW616"/>
  <c r="CU616"/>
  <c r="CT616"/>
  <c r="CA616"/>
  <c r="CB616" s="1"/>
  <c r="BX616"/>
  <c r="BY616" s="1"/>
  <c r="BS616"/>
  <c r="BO616"/>
  <c r="BP616" s="1"/>
  <c r="BK616"/>
  <c r="BE616"/>
  <c r="BF616" s="1"/>
  <c r="AZ616"/>
  <c r="AV616"/>
  <c r="AW616" s="1"/>
  <c r="AR616"/>
  <c r="AN616"/>
  <c r="AO616" s="1"/>
  <c r="AI616"/>
  <c r="AK616" s="1"/>
  <c r="AD616"/>
  <c r="Z616"/>
  <c r="AA616" s="1"/>
  <c r="V616"/>
  <c r="R616"/>
  <c r="S616" s="1"/>
  <c r="FL615"/>
  <c r="FK615"/>
  <c r="AB616" l="1"/>
  <c r="CC616"/>
  <c r="X617"/>
  <c r="AF617"/>
  <c r="AJ616"/>
  <c r="AX616"/>
  <c r="BU617"/>
  <c r="AP616"/>
  <c r="T616"/>
  <c r="BG616"/>
  <c r="CJ616"/>
  <c r="CK616" s="1"/>
  <c r="FJ616"/>
  <c r="AA617"/>
  <c r="AJ617"/>
  <c r="AX617"/>
  <c r="CC617"/>
  <c r="AS616"/>
  <c r="BA616"/>
  <c r="BQ616"/>
  <c r="CP617"/>
  <c r="CR617" s="1"/>
  <c r="CQ617" s="1"/>
  <c r="BZ617"/>
  <c r="FJ617"/>
  <c r="CD616"/>
  <c r="AF616"/>
  <c r="BM616"/>
  <c r="BU616"/>
  <c r="CL616"/>
  <c r="AT617"/>
  <c r="BB617"/>
  <c r="FJ949"/>
  <c r="A951"/>
  <c r="A952" s="1"/>
  <c r="A953" s="1"/>
  <c r="A954" s="1"/>
  <c r="X616"/>
  <c r="W616"/>
  <c r="AE616"/>
  <c r="AT616"/>
  <c r="BB616"/>
  <c r="BL616"/>
  <c r="BT616"/>
  <c r="BZ616"/>
  <c r="AB617"/>
  <c r="AK617"/>
  <c r="BA617"/>
  <c r="CD617"/>
  <c r="CE618"/>
  <c r="CF618"/>
  <c r="DP615"/>
  <c r="DM615"/>
  <c r="DL615"/>
  <c r="DJ615"/>
  <c r="DI615"/>
  <c r="DG615"/>
  <c r="DF615"/>
  <c r="DD615"/>
  <c r="DC615"/>
  <c r="DA615"/>
  <c r="CZ615"/>
  <c r="CX615"/>
  <c r="CW615"/>
  <c r="CU615"/>
  <c r="CT615"/>
  <c r="CA615"/>
  <c r="CC615" s="1"/>
  <c r="BX615"/>
  <c r="BZ615" s="1"/>
  <c r="BY615" s="1"/>
  <c r="BS615"/>
  <c r="BU615" s="1"/>
  <c r="BO615"/>
  <c r="BQ615" s="1"/>
  <c r="BP615" s="1"/>
  <c r="BK615"/>
  <c r="BM615" s="1"/>
  <c r="BL615" s="1"/>
  <c r="BE615"/>
  <c r="BG615" s="1"/>
  <c r="BF615" s="1"/>
  <c r="AZ615"/>
  <c r="CJ615" s="1"/>
  <c r="CL615" s="1"/>
  <c r="CK615" s="1"/>
  <c r="AV615"/>
  <c r="AR615"/>
  <c r="AS615" s="1"/>
  <c r="AN615"/>
  <c r="AP615" s="1"/>
  <c r="AO615" s="1"/>
  <c r="AI615"/>
  <c r="AD615"/>
  <c r="AE615" s="1"/>
  <c r="Z615"/>
  <c r="AA615" s="1"/>
  <c r="V615"/>
  <c r="X615" s="1"/>
  <c r="W615" s="1"/>
  <c r="R615"/>
  <c r="T615" s="1"/>
  <c r="S615" s="1"/>
  <c r="FL614"/>
  <c r="FK614"/>
  <c r="CB615" l="1"/>
  <c r="BT615"/>
  <c r="AT615"/>
  <c r="AX615"/>
  <c r="AW615" s="1"/>
  <c r="AF615"/>
  <c r="BB615"/>
  <c r="AJ615"/>
  <c r="CE616"/>
  <c r="CF616"/>
  <c r="FJ615"/>
  <c r="CE617"/>
  <c r="CF617"/>
  <c r="FJ953"/>
  <c r="A955"/>
  <c r="AB615"/>
  <c r="AK615"/>
  <c r="BA615"/>
  <c r="CD615"/>
  <c r="DP614"/>
  <c r="DM614"/>
  <c r="DL614"/>
  <c r="DJ614"/>
  <c r="DI614"/>
  <c r="DG614"/>
  <c r="DF614"/>
  <c r="DD614"/>
  <c r="DC614"/>
  <c r="DA614"/>
  <c r="CZ614"/>
  <c r="CX614"/>
  <c r="CW614"/>
  <c r="CU614"/>
  <c r="CT614"/>
  <c r="CA614"/>
  <c r="CB614" s="1"/>
  <c r="BX614"/>
  <c r="BY614" s="1"/>
  <c r="BS614"/>
  <c r="BT614" s="1"/>
  <c r="BO614"/>
  <c r="BQ614" s="1"/>
  <c r="BP614" s="1"/>
  <c r="BK614"/>
  <c r="BM614" s="1"/>
  <c r="BL614" s="1"/>
  <c r="BE614"/>
  <c r="BG614" s="1"/>
  <c r="BF614" s="1"/>
  <c r="AZ614"/>
  <c r="BB614" s="1"/>
  <c r="AV614"/>
  <c r="AX614" s="1"/>
  <c r="AW614" s="1"/>
  <c r="AR614"/>
  <c r="AS614" s="1"/>
  <c r="AN614"/>
  <c r="AP614" s="1"/>
  <c r="AO614" s="1"/>
  <c r="AI614"/>
  <c r="AK614" s="1"/>
  <c r="AD614"/>
  <c r="Z614"/>
  <c r="AA614" s="1"/>
  <c r="V614"/>
  <c r="X614" s="1"/>
  <c r="W614" s="1"/>
  <c r="R614"/>
  <c r="T614" s="1"/>
  <c r="S614" s="1"/>
  <c r="FL613"/>
  <c r="FK613"/>
  <c r="AJ614" l="1"/>
  <c r="AB614"/>
  <c r="CC614"/>
  <c r="CE615"/>
  <c r="CF615"/>
  <c r="FJ954"/>
  <c r="A956"/>
  <c r="BA614"/>
  <c r="CD614"/>
  <c r="AF614"/>
  <c r="BU614"/>
  <c r="CP614"/>
  <c r="CR614" s="1"/>
  <c r="CQ614" s="1"/>
  <c r="BZ614"/>
  <c r="FJ614"/>
  <c r="AE614"/>
  <c r="AT614"/>
  <c r="CE614" l="1"/>
  <c r="CF614"/>
  <c r="FJ955"/>
  <c r="A957"/>
  <c r="DP613"/>
  <c r="DM613"/>
  <c r="DL613"/>
  <c r="DJ613"/>
  <c r="DI613"/>
  <c r="DG613"/>
  <c r="DF613"/>
  <c r="DD613"/>
  <c r="DC613"/>
  <c r="DA613"/>
  <c r="CZ613"/>
  <c r="CX613"/>
  <c r="CW613"/>
  <c r="CU613"/>
  <c r="CT613"/>
  <c r="CA613"/>
  <c r="BX613"/>
  <c r="BY613" s="1"/>
  <c r="BS613"/>
  <c r="BU613" s="1"/>
  <c r="BO613"/>
  <c r="BQ613" s="1"/>
  <c r="BP613" s="1"/>
  <c r="BK613"/>
  <c r="BL613" s="1"/>
  <c r="BE613"/>
  <c r="BG613" s="1"/>
  <c r="BF613" s="1"/>
  <c r="AZ613"/>
  <c r="CP613" s="1"/>
  <c r="CR613" s="1"/>
  <c r="CQ613" s="1"/>
  <c r="AV613"/>
  <c r="AR613"/>
  <c r="AS613" s="1"/>
  <c r="AN613"/>
  <c r="AP613" s="1"/>
  <c r="AO613" s="1"/>
  <c r="AI613"/>
  <c r="AJ613" s="1"/>
  <c r="AD613"/>
  <c r="Z613"/>
  <c r="AA613" s="1"/>
  <c r="V613"/>
  <c r="W613" s="1"/>
  <c r="R613"/>
  <c r="T613" s="1"/>
  <c r="S613" s="1"/>
  <c r="FL612"/>
  <c r="FK612"/>
  <c r="DP612"/>
  <c r="DM612"/>
  <c r="DL612"/>
  <c r="DJ612"/>
  <c r="DI612"/>
  <c r="DG612"/>
  <c r="DF612"/>
  <c r="DD612"/>
  <c r="DC612"/>
  <c r="DA612"/>
  <c r="CZ612"/>
  <c r="CX612"/>
  <c r="CW612"/>
  <c r="CU612"/>
  <c r="CT612"/>
  <c r="CA612"/>
  <c r="CC612" s="1"/>
  <c r="BX612"/>
  <c r="BY612" s="1"/>
  <c r="BS612"/>
  <c r="BT612" s="1"/>
  <c r="BO612"/>
  <c r="BK612"/>
  <c r="BL612" s="1"/>
  <c r="BE612"/>
  <c r="BF612" s="1"/>
  <c r="AZ612"/>
  <c r="AV612"/>
  <c r="AW612" s="1"/>
  <c r="AR612"/>
  <c r="AN612"/>
  <c r="AO612" s="1"/>
  <c r="AI612"/>
  <c r="AD612"/>
  <c r="AE612" s="1"/>
  <c r="Z612"/>
  <c r="V612"/>
  <c r="W612" s="1"/>
  <c r="R612"/>
  <c r="S612" s="1"/>
  <c r="FL611"/>
  <c r="FK611"/>
  <c r="AK613" l="1"/>
  <c r="CB612"/>
  <c r="AP612"/>
  <c r="X612"/>
  <c r="BU612"/>
  <c r="BM612"/>
  <c r="AT613"/>
  <c r="BB613"/>
  <c r="AF612"/>
  <c r="AB613"/>
  <c r="BA613"/>
  <c r="AX612"/>
  <c r="BZ613"/>
  <c r="FJ613"/>
  <c r="FJ956"/>
  <c r="A958"/>
  <c r="AA612"/>
  <c r="AJ612"/>
  <c r="BQ612"/>
  <c r="BP612" s="1"/>
  <c r="AE613"/>
  <c r="BT613"/>
  <c r="CP612"/>
  <c r="CD613"/>
  <c r="BZ612"/>
  <c r="AT612"/>
  <c r="BB612"/>
  <c r="FJ612"/>
  <c r="CC613"/>
  <c r="T612"/>
  <c r="AB612"/>
  <c r="AK612"/>
  <c r="AS612"/>
  <c r="BA612"/>
  <c r="BG612"/>
  <c r="CD612"/>
  <c r="X613"/>
  <c r="AF613"/>
  <c r="AX613"/>
  <c r="AW613" s="1"/>
  <c r="BM613"/>
  <c r="CB613"/>
  <c r="DP611"/>
  <c r="DM611"/>
  <c r="DL611"/>
  <c r="DJ611"/>
  <c r="DI611"/>
  <c r="DG611"/>
  <c r="DF611"/>
  <c r="DD611"/>
  <c r="DC611"/>
  <c r="DA611"/>
  <c r="CZ611"/>
  <c r="CX611"/>
  <c r="CW611"/>
  <c r="CU611"/>
  <c r="CT611"/>
  <c r="CA611"/>
  <c r="BX611"/>
  <c r="BY611" s="1"/>
  <c r="BS611"/>
  <c r="BO611"/>
  <c r="BP611" s="1"/>
  <c r="BK611"/>
  <c r="BM611" s="1"/>
  <c r="BL611" s="1"/>
  <c r="BE611"/>
  <c r="BG611" s="1"/>
  <c r="BF611" s="1"/>
  <c r="AZ611"/>
  <c r="CJ611" s="1"/>
  <c r="AV611"/>
  <c r="AX611" s="1"/>
  <c r="AW611" s="1"/>
  <c r="AR611"/>
  <c r="AT611" s="1"/>
  <c r="AS611" s="1"/>
  <c r="AN611"/>
  <c r="AP611" s="1"/>
  <c r="AO611" s="1"/>
  <c r="AI611"/>
  <c r="AK611" s="1"/>
  <c r="AD611"/>
  <c r="Z611"/>
  <c r="AB611" s="1"/>
  <c r="AA611" s="1"/>
  <c r="V611"/>
  <c r="X611" s="1"/>
  <c r="W611" s="1"/>
  <c r="R611"/>
  <c r="T611" s="1"/>
  <c r="S611" s="1"/>
  <c r="FL610"/>
  <c r="FK610"/>
  <c r="AJ611" l="1"/>
  <c r="BQ611"/>
  <c r="CD611"/>
  <c r="CF611" s="1"/>
  <c r="CE611" s="1"/>
  <c r="BT611"/>
  <c r="AE611"/>
  <c r="CK611"/>
  <c r="CL611"/>
  <c r="BZ611"/>
  <c r="FJ611"/>
  <c r="CF613"/>
  <c r="CE613"/>
  <c r="BB611"/>
  <c r="BA611"/>
  <c r="FJ957"/>
  <c r="A959"/>
  <c r="CE612"/>
  <c r="CF612"/>
  <c r="CC611"/>
  <c r="AF611"/>
  <c r="BU611"/>
  <c r="CB611"/>
  <c r="CR612"/>
  <c r="CQ612"/>
  <c r="FJ958" l="1"/>
  <c r="A960"/>
  <c r="DP610"/>
  <c r="DM610"/>
  <c r="DL610"/>
  <c r="DJ610"/>
  <c r="DI610"/>
  <c r="DG610"/>
  <c r="DF610"/>
  <c r="DD610"/>
  <c r="DC610"/>
  <c r="DA610"/>
  <c r="CZ610"/>
  <c r="CX610"/>
  <c r="CW610"/>
  <c r="CU610"/>
  <c r="CT610"/>
  <c r="CA610"/>
  <c r="CB610" s="1"/>
  <c r="BX610"/>
  <c r="BS610"/>
  <c r="BT610" s="1"/>
  <c r="BO610"/>
  <c r="BK610"/>
  <c r="BL610" s="1"/>
  <c r="BE610"/>
  <c r="BG610" s="1"/>
  <c r="BF610" s="1"/>
  <c r="AZ610"/>
  <c r="AV610"/>
  <c r="AW610" s="1"/>
  <c r="AR610"/>
  <c r="AS610" s="1"/>
  <c r="AN610"/>
  <c r="AP610" s="1"/>
  <c r="AO610" s="1"/>
  <c r="AI610"/>
  <c r="AD610"/>
  <c r="AE610" s="1"/>
  <c r="Z610"/>
  <c r="AA610" s="1"/>
  <c r="V610"/>
  <c r="X610" s="1"/>
  <c r="W610" s="1"/>
  <c r="R610"/>
  <c r="T610" s="1"/>
  <c r="S610" s="1"/>
  <c r="FL609"/>
  <c r="FK609"/>
  <c r="BU610" l="1"/>
  <c r="AF610"/>
  <c r="BM610"/>
  <c r="BZ610"/>
  <c r="BY610" s="1"/>
  <c r="AX610"/>
  <c r="BP610"/>
  <c r="AJ610"/>
  <c r="CC610"/>
  <c r="CD610"/>
  <c r="FJ959"/>
  <c r="A961"/>
  <c r="A962" s="1"/>
  <c r="A963" s="1"/>
  <c r="A964" s="1"/>
  <c r="A965" s="1"/>
  <c r="A966" s="1"/>
  <c r="A967" s="1"/>
  <c r="A968" s="1"/>
  <c r="A969" s="1"/>
  <c r="A970" s="1"/>
  <c r="A971" s="1"/>
  <c r="A972" s="1"/>
  <c r="A973" s="1"/>
  <c r="A974" s="1"/>
  <c r="A975" s="1"/>
  <c r="A976" s="1"/>
  <c r="A977" s="1"/>
  <c r="A978" s="1"/>
  <c r="A979" s="1"/>
  <c r="A980" s="1"/>
  <c r="A981" s="1"/>
  <c r="A982" s="1"/>
  <c r="A983" s="1"/>
  <c r="A984" s="1"/>
  <c r="A985" s="1"/>
  <c r="A986" s="1"/>
  <c r="A987" s="1"/>
  <c r="A988" s="1"/>
  <c r="AT610"/>
  <c r="BB610"/>
  <c r="AB610"/>
  <c r="AK610"/>
  <c r="BA610"/>
  <c r="BQ610"/>
  <c r="FJ610"/>
  <c r="CJ610"/>
  <c r="CL610" s="1"/>
  <c r="CK610" s="1"/>
  <c r="DP609"/>
  <c r="DM609"/>
  <c r="DL609"/>
  <c r="DJ609"/>
  <c r="DI609"/>
  <c r="DG609"/>
  <c r="DF609"/>
  <c r="DD609"/>
  <c r="DC609"/>
  <c r="DA609"/>
  <c r="CZ609"/>
  <c r="CX609"/>
  <c r="CW609"/>
  <c r="CU609"/>
  <c r="CT609"/>
  <c r="CA609"/>
  <c r="CB609" s="1"/>
  <c r="BX609"/>
  <c r="BY609" s="1"/>
  <c r="BS609"/>
  <c r="BT609" s="1"/>
  <c r="BO609"/>
  <c r="BP609" s="1"/>
  <c r="BK609"/>
  <c r="BM609" s="1"/>
  <c r="BL609" s="1"/>
  <c r="BE609"/>
  <c r="BG609" s="1"/>
  <c r="BF609" s="1"/>
  <c r="AZ609"/>
  <c r="BA609" s="1"/>
  <c r="AV609"/>
  <c r="AW609" s="1"/>
  <c r="AT609"/>
  <c r="AS609" s="1"/>
  <c r="AR609"/>
  <c r="AN609"/>
  <c r="AP609" s="1"/>
  <c r="AO609" s="1"/>
  <c r="AI609"/>
  <c r="AJ609" s="1"/>
  <c r="AD609"/>
  <c r="AF609" s="1"/>
  <c r="AE609" s="1"/>
  <c r="Z609"/>
  <c r="AA609" s="1"/>
  <c r="V609"/>
  <c r="W609" s="1"/>
  <c r="R609"/>
  <c r="T609" s="1"/>
  <c r="S609" s="1"/>
  <c r="FL608"/>
  <c r="FK608"/>
  <c r="DP608"/>
  <c r="DM608"/>
  <c r="DL608"/>
  <c r="DJ608"/>
  <c r="DI608"/>
  <c r="DG608"/>
  <c r="DF608"/>
  <c r="DD608"/>
  <c r="DC608"/>
  <c r="DA608"/>
  <c r="CZ608"/>
  <c r="CX608"/>
  <c r="CW608"/>
  <c r="CU608"/>
  <c r="CT608"/>
  <c r="CA608"/>
  <c r="BX608"/>
  <c r="BS608"/>
  <c r="BT608" s="1"/>
  <c r="BO608"/>
  <c r="BP608" s="1"/>
  <c r="BK608"/>
  <c r="BM608" s="1"/>
  <c r="BL608" s="1"/>
  <c r="BE608"/>
  <c r="BF608" s="1"/>
  <c r="AZ608"/>
  <c r="BA608" s="1"/>
  <c r="AV608"/>
  <c r="AW608" s="1"/>
  <c r="AR608"/>
  <c r="AT608" s="1"/>
  <c r="AS608" s="1"/>
  <c r="AN608"/>
  <c r="AO608" s="1"/>
  <c r="AI608"/>
  <c r="AD608"/>
  <c r="AE608" s="1"/>
  <c r="Z608"/>
  <c r="AA608" s="1"/>
  <c r="V608"/>
  <c r="X608" s="1"/>
  <c r="W608" s="1"/>
  <c r="R608"/>
  <c r="FL607"/>
  <c r="FK607"/>
  <c r="BU608" l="1"/>
  <c r="AK609"/>
  <c r="BB609"/>
  <c r="FJ608"/>
  <c r="BB608"/>
  <c r="CP608"/>
  <c r="CR608" s="1"/>
  <c r="CQ608" s="1"/>
  <c r="CC608"/>
  <c r="BU609"/>
  <c r="AF608"/>
  <c r="CB608"/>
  <c r="AB609"/>
  <c r="CE610"/>
  <c r="CF610"/>
  <c r="BQ609"/>
  <c r="CD609"/>
  <c r="T608"/>
  <c r="AB608"/>
  <c r="AK608"/>
  <c r="BG608"/>
  <c r="BQ608"/>
  <c r="AX609"/>
  <c r="CC609"/>
  <c r="S608"/>
  <c r="AJ608"/>
  <c r="AP608"/>
  <c r="AX608"/>
  <c r="BZ608"/>
  <c r="BY608" s="1"/>
  <c r="CD608"/>
  <c r="X609"/>
  <c r="CP609"/>
  <c r="CR609" s="1"/>
  <c r="CQ609" s="1"/>
  <c r="BZ609"/>
  <c r="FJ609"/>
  <c r="A989"/>
  <c r="DP607"/>
  <c r="DM607"/>
  <c r="DL607"/>
  <c r="DJ607"/>
  <c r="DI607"/>
  <c r="DG607"/>
  <c r="DF607"/>
  <c r="DD607"/>
  <c r="DC607"/>
  <c r="DA607"/>
  <c r="CZ607"/>
  <c r="CX607"/>
  <c r="CW607"/>
  <c r="CU607"/>
  <c r="CT607"/>
  <c r="CA607"/>
  <c r="CB607" s="1"/>
  <c r="BX607"/>
  <c r="BY607" s="1"/>
  <c r="BS607"/>
  <c r="BO607"/>
  <c r="BP607" s="1"/>
  <c r="BK607"/>
  <c r="BM607" s="1"/>
  <c r="BL607" s="1"/>
  <c r="BE607"/>
  <c r="BG607" s="1"/>
  <c r="BF607" s="1"/>
  <c r="AZ607"/>
  <c r="CJ607" s="1"/>
  <c r="CK607" s="1"/>
  <c r="AV607"/>
  <c r="AW607" s="1"/>
  <c r="AR607"/>
  <c r="AT607" s="1"/>
  <c r="AS607" s="1"/>
  <c r="AN607"/>
  <c r="AP607" s="1"/>
  <c r="AO607" s="1"/>
  <c r="AI607"/>
  <c r="AJ607" s="1"/>
  <c r="AD607"/>
  <c r="Z607"/>
  <c r="AA607" s="1"/>
  <c r="V607"/>
  <c r="X607" s="1"/>
  <c r="W607" s="1"/>
  <c r="R607"/>
  <c r="T607" s="1"/>
  <c r="S607" s="1"/>
  <c r="FL606"/>
  <c r="FK606"/>
  <c r="BQ607" l="1"/>
  <c r="AK607"/>
  <c r="AB607"/>
  <c r="BA607"/>
  <c r="CE608"/>
  <c r="CF608"/>
  <c r="CE609"/>
  <c r="CF609"/>
  <c r="CD607"/>
  <c r="AX607"/>
  <c r="A990"/>
  <c r="CC607"/>
  <c r="AF607"/>
  <c r="BU607"/>
  <c r="BZ607"/>
  <c r="FJ607"/>
  <c r="AE607"/>
  <c r="BB607"/>
  <c r="BT607"/>
  <c r="A991" l="1"/>
  <c r="CE607"/>
  <c r="CF607"/>
  <c r="DP606"/>
  <c r="DM606"/>
  <c r="DL606"/>
  <c r="DJ606"/>
  <c r="DI606"/>
  <c r="DG606"/>
  <c r="DF606"/>
  <c r="DD606"/>
  <c r="DC606"/>
  <c r="DA606"/>
  <c r="CZ606"/>
  <c r="CX606"/>
  <c r="CW606"/>
  <c r="CU606"/>
  <c r="CT606"/>
  <c r="CA606"/>
  <c r="CB606" s="1"/>
  <c r="BX606"/>
  <c r="BZ606" s="1"/>
  <c r="BY606" s="1"/>
  <c r="BS606"/>
  <c r="BT606" s="1"/>
  <c r="BO606"/>
  <c r="BP606" s="1"/>
  <c r="BK606"/>
  <c r="BM606" s="1"/>
  <c r="BL606" s="1"/>
  <c r="BE606"/>
  <c r="AZ606"/>
  <c r="CP606" s="1"/>
  <c r="CR606" s="1"/>
  <c r="CQ606" s="1"/>
  <c r="AV606"/>
  <c r="AX606" s="1"/>
  <c r="AW606" s="1"/>
  <c r="AR606"/>
  <c r="AT606" s="1"/>
  <c r="AS606" s="1"/>
  <c r="AN606"/>
  <c r="AP606" s="1"/>
  <c r="AO606" s="1"/>
  <c r="AI606"/>
  <c r="AK606" s="1"/>
  <c r="AD606"/>
  <c r="Z606"/>
  <c r="AB606" s="1"/>
  <c r="AA606" s="1"/>
  <c r="V606"/>
  <c r="X606" s="1"/>
  <c r="W606" s="1"/>
  <c r="R606"/>
  <c r="FL605"/>
  <c r="FK605"/>
  <c r="CD606" l="1"/>
  <c r="CE606" s="1"/>
  <c r="AJ606"/>
  <c r="BB606"/>
  <c r="BU606"/>
  <c r="AF606"/>
  <c r="A992"/>
  <c r="AE606"/>
  <c r="BA606"/>
  <c r="FJ606"/>
  <c r="CJ606"/>
  <c r="BQ606"/>
  <c r="T606"/>
  <c r="S606" s="1"/>
  <c r="BG606"/>
  <c r="BF606" s="1"/>
  <c r="CC606"/>
  <c r="DP605"/>
  <c r="DM605"/>
  <c r="DL605"/>
  <c r="DJ605"/>
  <c r="DI605"/>
  <c r="DG605"/>
  <c r="DF605"/>
  <c r="DD605"/>
  <c r="DC605"/>
  <c r="DA605"/>
  <c r="CZ605"/>
  <c r="CX605"/>
  <c r="CW605"/>
  <c r="CU605"/>
  <c r="CT605"/>
  <c r="CA605"/>
  <c r="CB605" s="1"/>
  <c r="BX605"/>
  <c r="BY605" s="1"/>
  <c r="BS605"/>
  <c r="BT605" s="1"/>
  <c r="BO605"/>
  <c r="BP605" s="1"/>
  <c r="BK605"/>
  <c r="BM605" s="1"/>
  <c r="BL605" s="1"/>
  <c r="BE605"/>
  <c r="BF605" s="1"/>
  <c r="AZ605"/>
  <c r="BA605" s="1"/>
  <c r="AV605"/>
  <c r="AX605" s="1"/>
  <c r="AW605" s="1"/>
  <c r="AR605"/>
  <c r="AT605" s="1"/>
  <c r="AN605"/>
  <c r="AP605" s="1"/>
  <c r="AO605" s="1"/>
  <c r="AI605"/>
  <c r="AD605"/>
  <c r="Z605"/>
  <c r="V605"/>
  <c r="R605"/>
  <c r="S605" s="1"/>
  <c r="FL604"/>
  <c r="FK604"/>
  <c r="DP604"/>
  <c r="DM604"/>
  <c r="DL604"/>
  <c r="DJ604"/>
  <c r="DI604"/>
  <c r="DG604"/>
  <c r="DF604"/>
  <c r="DD604"/>
  <c r="DC604"/>
  <c r="DA604"/>
  <c r="CZ604"/>
  <c r="CX604"/>
  <c r="CW604"/>
  <c r="CU604"/>
  <c r="CT604"/>
  <c r="CA604"/>
  <c r="CC604" s="1"/>
  <c r="BX604"/>
  <c r="BY604" s="1"/>
  <c r="BS604"/>
  <c r="BO604"/>
  <c r="BP604" s="1"/>
  <c r="BK604"/>
  <c r="BM604" s="1"/>
  <c r="BL604" s="1"/>
  <c r="BE604"/>
  <c r="BG604" s="1"/>
  <c r="BF604" s="1"/>
  <c r="AZ604"/>
  <c r="CP604" s="1"/>
  <c r="CR604" s="1"/>
  <c r="CQ604" s="1"/>
  <c r="AV604"/>
  <c r="AX604" s="1"/>
  <c r="AW604" s="1"/>
  <c r="AR604"/>
  <c r="AS604" s="1"/>
  <c r="AN604"/>
  <c r="AP604" s="1"/>
  <c r="AO604" s="1"/>
  <c r="AI604"/>
  <c r="AJ604" s="1"/>
  <c r="AD604"/>
  <c r="Z604"/>
  <c r="V604"/>
  <c r="W604" s="1"/>
  <c r="R604"/>
  <c r="AF605" l="1"/>
  <c r="AK604"/>
  <c r="BB605"/>
  <c r="AB604"/>
  <c r="AJ605"/>
  <c r="AT604"/>
  <c r="BQ604"/>
  <c r="CD605"/>
  <c r="CF605" s="1"/>
  <c r="CE605" s="1"/>
  <c r="BU605"/>
  <c r="CC605"/>
  <c r="X605"/>
  <c r="X604"/>
  <c r="BB604"/>
  <c r="BT604"/>
  <c r="BZ604"/>
  <c r="T605"/>
  <c r="AK605"/>
  <c r="AS605"/>
  <c r="A993"/>
  <c r="AF604"/>
  <c r="AE604" s="1"/>
  <c r="BA604"/>
  <c r="CD604"/>
  <c r="CF604" s="1"/>
  <c r="CE604" s="1"/>
  <c r="FJ604"/>
  <c r="AB605"/>
  <c r="AA605" s="1"/>
  <c r="BZ605"/>
  <c r="FJ605"/>
  <c r="CP605"/>
  <c r="CR605" s="1"/>
  <c r="CQ605" s="1"/>
  <c r="CK606"/>
  <c r="CL606"/>
  <c r="T604"/>
  <c r="S604" s="1"/>
  <c r="AA604"/>
  <c r="BU604"/>
  <c r="CB604"/>
  <c r="W605"/>
  <c r="AE605"/>
  <c r="BG605"/>
  <c r="BQ605"/>
  <c r="A994" l="1"/>
  <c r="A995" s="1"/>
  <c r="A996" s="1"/>
  <c r="A997" s="1"/>
  <c r="A998" s="1"/>
  <c r="A999" s="1"/>
  <c r="A1000" s="1"/>
  <c r="A1001" s="1"/>
  <c r="DP603"/>
  <c r="DM603"/>
  <c r="DL603"/>
  <c r="DJ603"/>
  <c r="DI603"/>
  <c r="DG603"/>
  <c r="DF603"/>
  <c r="DD603"/>
  <c r="DC603"/>
  <c r="DA603"/>
  <c r="CZ603"/>
  <c r="CX603"/>
  <c r="CW603"/>
  <c r="CU603"/>
  <c r="CT603"/>
  <c r="CA603"/>
  <c r="CC603" s="1"/>
  <c r="BX603"/>
  <c r="BS603"/>
  <c r="BT603" s="1"/>
  <c r="BO603"/>
  <c r="BK603"/>
  <c r="BL603" s="1"/>
  <c r="BE603"/>
  <c r="BG603" s="1"/>
  <c r="BF603" s="1"/>
  <c r="AZ603"/>
  <c r="AV603"/>
  <c r="AR603"/>
  <c r="AN603"/>
  <c r="AO603" s="1"/>
  <c r="AI603"/>
  <c r="AK603" s="1"/>
  <c r="AJ603" s="1"/>
  <c r="AD603"/>
  <c r="Z603"/>
  <c r="AB603" s="1"/>
  <c r="AA603" s="1"/>
  <c r="V603"/>
  <c r="X603" s="1"/>
  <c r="W603" s="1"/>
  <c r="R603"/>
  <c r="CD603" l="1"/>
  <c r="CF603" s="1"/>
  <c r="AT603"/>
  <c r="CB603"/>
  <c r="BB603"/>
  <c r="BA603"/>
  <c r="AP603"/>
  <c r="AF603"/>
  <c r="AE603" s="1"/>
  <c r="AX603"/>
  <c r="AW603" s="1"/>
  <c r="BM603"/>
  <c r="BU603"/>
  <c r="CG603"/>
  <c r="CI603" s="1"/>
  <c r="CH603" s="1"/>
  <c r="CP603"/>
  <c r="CR603" s="1"/>
  <c r="CQ603" s="1"/>
  <c r="A1002"/>
  <c r="A1003" s="1"/>
  <c r="A1004" s="1"/>
  <c r="A1005" s="1"/>
  <c r="A1006" s="1"/>
  <c r="A1007" s="1"/>
  <c r="A1008" s="1"/>
  <c r="A1009" s="1"/>
  <c r="A1010" s="1"/>
  <c r="A1011" s="1"/>
  <c r="A1012" s="1"/>
  <c r="A1013" s="1"/>
  <c r="A1014" s="1"/>
  <c r="A1015" s="1"/>
  <c r="A1016" s="1"/>
  <c r="A1017" s="1"/>
  <c r="A1018" s="1"/>
  <c r="A1019" s="1"/>
  <c r="A1020" s="1"/>
  <c r="A1021" s="1"/>
  <c r="A1022" s="1"/>
  <c r="A1023" s="1"/>
  <c r="A1024" s="1"/>
  <c r="A1025" s="1"/>
  <c r="A1026" s="1"/>
  <c r="A1027" s="1"/>
  <c r="A1028" s="1"/>
  <c r="A1029" s="1"/>
  <c r="A1030" s="1"/>
  <c r="A1031" s="1"/>
  <c r="A1032" s="1"/>
  <c r="A1033" s="1"/>
  <c r="A1034" s="1"/>
  <c r="A1035" s="1"/>
  <c r="A1036" s="1"/>
  <c r="A1037" s="1"/>
  <c r="A1038" s="1"/>
  <c r="A1039" s="1"/>
  <c r="A1040" s="1"/>
  <c r="A1041" s="1"/>
  <c r="A1042" s="1"/>
  <c r="A1043" s="1"/>
  <c r="A1044" s="1"/>
  <c r="A1045" s="1"/>
  <c r="A1046" s="1"/>
  <c r="A1047" s="1"/>
  <c r="A1048" s="1"/>
  <c r="A1049" s="1"/>
  <c r="A1050" s="1"/>
  <c r="A1051" s="1"/>
  <c r="A1052" s="1"/>
  <c r="A1053" s="1"/>
  <c r="A1054" s="1"/>
  <c r="A1055" s="1"/>
  <c r="A1056" s="1"/>
  <c r="A1057" s="1"/>
  <c r="A1058" s="1"/>
  <c r="A1059" s="1"/>
  <c r="A1060" s="1"/>
  <c r="A1061" s="1"/>
  <c r="A1062" s="1"/>
  <c r="A1063" s="1"/>
  <c r="A1064" s="1"/>
  <c r="A1065" s="1"/>
  <c r="A1066" s="1"/>
  <c r="A1067" s="1"/>
  <c r="A1068" s="1"/>
  <c r="A1069" s="1"/>
  <c r="A1070" s="1"/>
  <c r="A1071" s="1"/>
  <c r="A1072" s="1"/>
  <c r="A1073" s="1"/>
  <c r="A1074" s="1"/>
  <c r="A1075" s="1"/>
  <c r="A1076" s="1"/>
  <c r="A1077" s="1"/>
  <c r="A1078" s="1"/>
  <c r="A1079" s="1"/>
  <c r="A1080" s="1"/>
  <c r="A1081" s="1"/>
  <c r="A1082" s="1"/>
  <c r="A1083" s="1"/>
  <c r="A1084" s="1"/>
  <c r="A1085" s="1"/>
  <c r="A1086" s="1"/>
  <c r="A1087" s="1"/>
  <c r="A1088" s="1"/>
  <c r="A1089" s="1"/>
  <c r="A1090" s="1"/>
  <c r="A1091" s="1"/>
  <c r="A1092" s="1"/>
  <c r="A1093" s="1"/>
  <c r="A1094" s="1"/>
  <c r="A1095" s="1"/>
  <c r="A1096" s="1"/>
  <c r="A1097" s="1"/>
  <c r="A1098" s="1"/>
  <c r="A1099" s="1"/>
  <c r="A1100" s="1"/>
  <c r="A1101" s="1"/>
  <c r="A1102" s="1"/>
  <c r="A1103" s="1"/>
  <c r="A1104" s="1"/>
  <c r="A1105" s="1"/>
  <c r="A1106" s="1"/>
  <c r="A1107" s="1"/>
  <c r="A1108" s="1"/>
  <c r="A1109" s="1"/>
  <c r="A1110" s="1"/>
  <c r="A1111" s="1"/>
  <c r="A1112" s="1"/>
  <c r="A1113" s="1"/>
  <c r="A1114" s="1"/>
  <c r="A1115" s="1"/>
  <c r="A1116" s="1"/>
  <c r="A1117" s="1"/>
  <c r="A1118" s="1"/>
  <c r="A1119" s="1"/>
  <c r="A1120" s="1"/>
  <c r="A1121" s="1"/>
  <c r="A1122" s="1"/>
  <c r="A1123" s="1"/>
  <c r="A1124" s="1"/>
  <c r="A1125" s="1"/>
  <c r="A1126" s="1"/>
  <c r="A1127" s="1"/>
  <c r="A1128" s="1"/>
  <c r="A1129" s="1"/>
  <c r="A1130" s="1"/>
  <c r="A1131" s="1"/>
  <c r="A1132" s="1"/>
  <c r="A1133" s="1"/>
  <c r="A1134" s="1"/>
  <c r="A1135" s="1"/>
  <c r="A1136" s="1"/>
  <c r="A1137" s="1"/>
  <c r="A1138" s="1"/>
  <c r="A1139" s="1"/>
  <c r="A1140" s="1"/>
  <c r="A1141" s="1"/>
  <c r="A1142" s="1"/>
  <c r="A1143" s="1"/>
  <c r="A1144" s="1"/>
  <c r="A1145" s="1"/>
  <c r="A1146" s="1"/>
  <c r="A1147" s="1"/>
  <c r="A1148" s="1"/>
  <c r="A1149" s="1"/>
  <c r="A1150" s="1"/>
  <c r="A1151" s="1"/>
  <c r="A1152" s="1"/>
  <c r="A1153" s="1"/>
  <c r="A1154" s="1"/>
  <c r="A1155" s="1"/>
  <c r="A1156" s="1"/>
  <c r="A1157" s="1"/>
  <c r="A1158" s="1"/>
  <c r="A1159" s="1"/>
  <c r="A1160" s="1"/>
  <c r="A1161" s="1"/>
  <c r="A1162" s="1"/>
  <c r="A1163" s="1"/>
  <c r="A1164" s="1"/>
  <c r="A1165" s="1"/>
  <c r="A1166" s="1"/>
  <c r="BZ603"/>
  <c r="FJ603"/>
  <c r="T603"/>
  <c r="S603" s="1"/>
  <c r="AS603"/>
  <c r="BQ603"/>
  <c r="BP603" s="1"/>
  <c r="BY603"/>
  <c r="DP602"/>
  <c r="DM602"/>
  <c r="DL602"/>
  <c r="DJ602"/>
  <c r="DI602"/>
  <c r="DG602"/>
  <c r="DF602"/>
  <c r="DD602"/>
  <c r="DC602"/>
  <c r="DA602"/>
  <c r="CZ602"/>
  <c r="CX602"/>
  <c r="CW602"/>
  <c r="CU602"/>
  <c r="CT602"/>
  <c r="CA602"/>
  <c r="BX602"/>
  <c r="BY602" s="1"/>
  <c r="BS602"/>
  <c r="BU602" s="1"/>
  <c r="BT602" s="1"/>
  <c r="BO602"/>
  <c r="BQ602" s="1"/>
  <c r="BP602" s="1"/>
  <c r="BK602"/>
  <c r="BE602"/>
  <c r="BF602" s="1"/>
  <c r="AZ602"/>
  <c r="BB602" s="1"/>
  <c r="AV602"/>
  <c r="AX602" s="1"/>
  <c r="AW602" s="1"/>
  <c r="AR602"/>
  <c r="AS602" s="1"/>
  <c r="AN602"/>
  <c r="AP602" s="1"/>
  <c r="AO602" s="1"/>
  <c r="AI602"/>
  <c r="AJ602" s="1"/>
  <c r="AD602"/>
  <c r="Z602"/>
  <c r="V602"/>
  <c r="W602" s="1"/>
  <c r="R602"/>
  <c r="S602" s="1"/>
  <c r="FL601"/>
  <c r="FK601"/>
  <c r="CE603" l="1"/>
  <c r="CD602"/>
  <c r="CE602" s="1"/>
  <c r="X602"/>
  <c r="CG602"/>
  <c r="CI602" s="1"/>
  <c r="CH602" s="1"/>
  <c r="AF602"/>
  <c r="AE602" s="1"/>
  <c r="BG602"/>
  <c r="AA602"/>
  <c r="BA602"/>
  <c r="CJ602"/>
  <c r="CK602" s="1"/>
  <c r="CF602"/>
  <c r="BZ602"/>
  <c r="FJ602"/>
  <c r="CC602"/>
  <c r="T602"/>
  <c r="AB602"/>
  <c r="AK602"/>
  <c r="AT602"/>
  <c r="BM602"/>
  <c r="BL602" s="1"/>
  <c r="CB602"/>
  <c r="DP601"/>
  <c r="DM601"/>
  <c r="DL601"/>
  <c r="DJ601"/>
  <c r="DI601"/>
  <c r="DG601"/>
  <c r="DF601"/>
  <c r="DD601"/>
  <c r="DC601"/>
  <c r="DA601"/>
  <c r="CZ601"/>
  <c r="CX601"/>
  <c r="CW601"/>
  <c r="CU601"/>
  <c r="CT601"/>
  <c r="CA601"/>
  <c r="BX601"/>
  <c r="BZ601" s="1"/>
  <c r="BY601" s="1"/>
  <c r="BS601"/>
  <c r="BT601" s="1"/>
  <c r="BO601"/>
  <c r="BQ601" s="1"/>
  <c r="BP601" s="1"/>
  <c r="BK601"/>
  <c r="BE601"/>
  <c r="BF601" s="1"/>
  <c r="AZ601"/>
  <c r="AV601"/>
  <c r="AW601" s="1"/>
  <c r="AR601"/>
  <c r="AN601"/>
  <c r="AO601" s="1"/>
  <c r="AI601"/>
  <c r="AD601"/>
  <c r="Z601"/>
  <c r="AB601" s="1"/>
  <c r="AA601" s="1"/>
  <c r="V601"/>
  <c r="X601" s="1"/>
  <c r="W601" s="1"/>
  <c r="R601"/>
  <c r="FL600"/>
  <c r="FK600"/>
  <c r="DP600"/>
  <c r="DM600"/>
  <c r="DL600"/>
  <c r="DJ600"/>
  <c r="DI600"/>
  <c r="DG600"/>
  <c r="DF600"/>
  <c r="DD600"/>
  <c r="DC600"/>
  <c r="DA600"/>
  <c r="CZ600"/>
  <c r="CX600"/>
  <c r="CW600"/>
  <c r="CU600"/>
  <c r="CT600"/>
  <c r="CA600"/>
  <c r="CB600" s="1"/>
  <c r="BX600"/>
  <c r="BY600" s="1"/>
  <c r="BS600"/>
  <c r="BU600" s="1"/>
  <c r="BT600" s="1"/>
  <c r="BO600"/>
  <c r="BQ600" s="1"/>
  <c r="BP600" s="1"/>
  <c r="BK600"/>
  <c r="BM600" s="1"/>
  <c r="BL600" s="1"/>
  <c r="BE600"/>
  <c r="BG600" s="1"/>
  <c r="BF600" s="1"/>
  <c r="AZ600"/>
  <c r="CJ600" s="1"/>
  <c r="CK600" s="1"/>
  <c r="AV600"/>
  <c r="AR600"/>
  <c r="AS600" s="1"/>
  <c r="AN600"/>
  <c r="AP600" s="1"/>
  <c r="AO600" s="1"/>
  <c r="AI600"/>
  <c r="AJ600" s="1"/>
  <c r="AD600"/>
  <c r="AF600" s="1"/>
  <c r="AE600" s="1"/>
  <c r="Z600"/>
  <c r="V600"/>
  <c r="W600" s="1"/>
  <c r="R600"/>
  <c r="FL599"/>
  <c r="FK599"/>
  <c r="AF601" l="1"/>
  <c r="BB600"/>
  <c r="BA600" s="1"/>
  <c r="CD601"/>
  <c r="CE601" s="1"/>
  <c r="CD600"/>
  <c r="CE600" s="1"/>
  <c r="AK600"/>
  <c r="AT600"/>
  <c r="CC600"/>
  <c r="CP600"/>
  <c r="CR600" s="1"/>
  <c r="CQ600" s="1"/>
  <c r="AE601"/>
  <c r="AP601"/>
  <c r="CF601"/>
  <c r="X600"/>
  <c r="AX600"/>
  <c r="AW600" s="1"/>
  <c r="AX601"/>
  <c r="BG601"/>
  <c r="FJ601"/>
  <c r="CP601"/>
  <c r="CR601" s="1"/>
  <c r="CQ601" s="1"/>
  <c r="CL600"/>
  <c r="BB601"/>
  <c r="BM601"/>
  <c r="BU601"/>
  <c r="CC601"/>
  <c r="CG601"/>
  <c r="T600"/>
  <c r="S600" s="1"/>
  <c r="AB600"/>
  <c r="AA600" s="1"/>
  <c r="BZ600"/>
  <c r="FJ600"/>
  <c r="T601"/>
  <c r="S601" s="1"/>
  <c r="AK601"/>
  <c r="AJ601" s="1"/>
  <c r="AT601"/>
  <c r="AS601" s="1"/>
  <c r="BA601"/>
  <c r="BL601"/>
  <c r="CB601"/>
  <c r="CJ601"/>
  <c r="DP599"/>
  <c r="DM599"/>
  <c r="DL599"/>
  <c r="DJ599"/>
  <c r="DI599"/>
  <c r="DG599"/>
  <c r="DF599"/>
  <c r="DD599"/>
  <c r="DC599"/>
  <c r="DA599"/>
  <c r="CZ599"/>
  <c r="CX599"/>
  <c r="CW599"/>
  <c r="CU599"/>
  <c r="CT599"/>
  <c r="CA599"/>
  <c r="CB599" s="1"/>
  <c r="BX599"/>
  <c r="BZ599" s="1"/>
  <c r="BY599" s="1"/>
  <c r="BS599"/>
  <c r="BU599" s="1"/>
  <c r="BT599" s="1"/>
  <c r="BO599"/>
  <c r="BP599" s="1"/>
  <c r="BK599"/>
  <c r="BM599" s="1"/>
  <c r="BL599" s="1"/>
  <c r="BE599"/>
  <c r="BG599" s="1"/>
  <c r="BF599" s="1"/>
  <c r="AZ599"/>
  <c r="CJ599" s="1"/>
  <c r="AV599"/>
  <c r="AX599" s="1"/>
  <c r="AW599" s="1"/>
  <c r="AR599"/>
  <c r="AT599" s="1"/>
  <c r="AS599" s="1"/>
  <c r="AN599"/>
  <c r="AP599" s="1"/>
  <c r="AO599" s="1"/>
  <c r="AI599"/>
  <c r="AD599"/>
  <c r="AE599" s="1"/>
  <c r="Z599"/>
  <c r="AA599" s="1"/>
  <c r="V599"/>
  <c r="X599" s="1"/>
  <c r="W599" s="1"/>
  <c r="R599"/>
  <c r="FL598"/>
  <c r="FK598"/>
  <c r="CF600" l="1"/>
  <c r="CC599"/>
  <c r="AF599"/>
  <c r="CK599"/>
  <c r="CL599"/>
  <c r="CD599"/>
  <c r="CK601"/>
  <c r="CL601"/>
  <c r="CG599"/>
  <c r="CI599" s="1"/>
  <c r="CH599" s="1"/>
  <c r="CH601"/>
  <c r="CI601"/>
  <c r="AB599"/>
  <c r="BB599"/>
  <c r="T599"/>
  <c r="S599" s="1"/>
  <c r="AK599"/>
  <c r="AJ599" s="1"/>
  <c r="BA599"/>
  <c r="BQ599"/>
  <c r="FJ599"/>
  <c r="DP598"/>
  <c r="DM598"/>
  <c r="DL598"/>
  <c r="DJ598"/>
  <c r="DI598"/>
  <c r="DG598"/>
  <c r="DF598"/>
  <c r="DD598"/>
  <c r="DC598"/>
  <c r="DA598"/>
  <c r="CZ598"/>
  <c r="CX598"/>
  <c r="CW598"/>
  <c r="CU598"/>
  <c r="CT598"/>
  <c r="CA598"/>
  <c r="CB598" s="1"/>
  <c r="BX598"/>
  <c r="BY598" s="1"/>
  <c r="BS598"/>
  <c r="BU598" s="1"/>
  <c r="BT598" s="1"/>
  <c r="BO598"/>
  <c r="BQ598" s="1"/>
  <c r="BP598" s="1"/>
  <c r="BK598"/>
  <c r="BE598"/>
  <c r="BF598" s="1"/>
  <c r="AZ598"/>
  <c r="CJ598" s="1"/>
  <c r="CK598" s="1"/>
  <c r="AV598"/>
  <c r="AX598" s="1"/>
  <c r="AW598" s="1"/>
  <c r="AR598"/>
  <c r="AT598" s="1"/>
  <c r="AS598" s="1"/>
  <c r="AN598"/>
  <c r="AI598"/>
  <c r="CG598" s="1"/>
  <c r="CI598" s="1"/>
  <c r="CH598" s="1"/>
  <c r="AD598"/>
  <c r="Z598"/>
  <c r="V598"/>
  <c r="R598"/>
  <c r="S598" s="1"/>
  <c r="FL597"/>
  <c r="FK597"/>
  <c r="X598" l="1"/>
  <c r="AJ598"/>
  <c r="BG598"/>
  <c r="AA598"/>
  <c r="BA598"/>
  <c r="T598"/>
  <c r="AB598"/>
  <c r="AK598"/>
  <c r="BB598"/>
  <c r="BM598"/>
  <c r="BL598" s="1"/>
  <c r="BZ598"/>
  <c r="FJ598"/>
  <c r="CE599"/>
  <c r="CF599"/>
  <c r="CD598"/>
  <c r="W598"/>
  <c r="AF598"/>
  <c r="AE598" s="1"/>
  <c r="AP598"/>
  <c r="AO598" s="1"/>
  <c r="CC598"/>
  <c r="CE598" l="1"/>
  <c r="CF598"/>
  <c r="DP597"/>
  <c r="DM597"/>
  <c r="DL597"/>
  <c r="DJ597"/>
  <c r="DI597"/>
  <c r="DG597"/>
  <c r="DF597"/>
  <c r="DD597"/>
  <c r="DC597"/>
  <c r="DA597"/>
  <c r="CZ597"/>
  <c r="CX597"/>
  <c r="CW597"/>
  <c r="CU597"/>
  <c r="CT597"/>
  <c r="CA597"/>
  <c r="CB597" s="1"/>
  <c r="BX597"/>
  <c r="BZ597" s="1"/>
  <c r="BY597" s="1"/>
  <c r="BS597"/>
  <c r="BO597"/>
  <c r="BK597"/>
  <c r="BE597"/>
  <c r="BF597" s="1"/>
  <c r="AZ597"/>
  <c r="BA597" s="1"/>
  <c r="AV597"/>
  <c r="AR597"/>
  <c r="AS597" s="1"/>
  <c r="AN597"/>
  <c r="AI597"/>
  <c r="CG597" s="1"/>
  <c r="AD597"/>
  <c r="Z597"/>
  <c r="AB597" s="1"/>
  <c r="AA597" s="1"/>
  <c r="V597"/>
  <c r="X597" s="1"/>
  <c r="W597" s="1"/>
  <c r="R597"/>
  <c r="T597" s="1"/>
  <c r="S597" s="1"/>
  <c r="AT597" l="1"/>
  <c r="AK597"/>
  <c r="AJ597"/>
  <c r="BQ597"/>
  <c r="BG597"/>
  <c r="BT597"/>
  <c r="BB597"/>
  <c r="CD597"/>
  <c r="CE597" s="1"/>
  <c r="BL597"/>
  <c r="CH597"/>
  <c r="CI597"/>
  <c r="AF597"/>
  <c r="AE597" s="1"/>
  <c r="AO597"/>
  <c r="AW597"/>
  <c r="BM597"/>
  <c r="BU597"/>
  <c r="FJ597"/>
  <c r="AP597"/>
  <c r="AX597"/>
  <c r="BP597"/>
  <c r="CC597"/>
  <c r="CP597"/>
  <c r="CR597" s="1"/>
  <c r="CQ597" s="1"/>
  <c r="DP596"/>
  <c r="DM596"/>
  <c r="DL596"/>
  <c r="DJ596"/>
  <c r="DI596"/>
  <c r="DG596"/>
  <c r="DF596"/>
  <c r="DD596"/>
  <c r="DC596"/>
  <c r="DA596"/>
  <c r="CZ596"/>
  <c r="CX596"/>
  <c r="CW596"/>
  <c r="CU596"/>
  <c r="CT596"/>
  <c r="CA596"/>
  <c r="CB596" s="1"/>
  <c r="BX596"/>
  <c r="BZ596" s="1"/>
  <c r="BY596" s="1"/>
  <c r="BS596"/>
  <c r="BT596" s="1"/>
  <c r="BO596"/>
  <c r="BP596" s="1"/>
  <c r="BK596"/>
  <c r="BM596" s="1"/>
  <c r="BL596" s="1"/>
  <c r="BE596"/>
  <c r="BG596" s="1"/>
  <c r="BF596" s="1"/>
  <c r="AZ596"/>
  <c r="BA596" s="1"/>
  <c r="AV596"/>
  <c r="AW596" s="1"/>
  <c r="AR596"/>
  <c r="AT596" s="1"/>
  <c r="AS596" s="1"/>
  <c r="AN596"/>
  <c r="AP596" s="1"/>
  <c r="AO596" s="1"/>
  <c r="AI596"/>
  <c r="AK596" s="1"/>
  <c r="AJ596" s="1"/>
  <c r="AD596"/>
  <c r="Z596"/>
  <c r="AA596" s="1"/>
  <c r="V596"/>
  <c r="W596" s="1"/>
  <c r="R596"/>
  <c r="T596" s="1"/>
  <c r="S596" s="1"/>
  <c r="FL595"/>
  <c r="FK595"/>
  <c r="DP595"/>
  <c r="DM595"/>
  <c r="DL595"/>
  <c r="DJ595"/>
  <c r="DI595"/>
  <c r="DG595"/>
  <c r="DF595"/>
  <c r="DD595"/>
  <c r="DC595"/>
  <c r="DA595"/>
  <c r="CZ595"/>
  <c r="CX595"/>
  <c r="CW595"/>
  <c r="CU595"/>
  <c r="CT595"/>
  <c r="CA595"/>
  <c r="CB595" s="1"/>
  <c r="BX595"/>
  <c r="BY595" s="1"/>
  <c r="BS595"/>
  <c r="BU595" s="1"/>
  <c r="BO595"/>
  <c r="BP595" s="1"/>
  <c r="BK595"/>
  <c r="BL595" s="1"/>
  <c r="BE595"/>
  <c r="BF595" s="1"/>
  <c r="AZ595"/>
  <c r="BA595" s="1"/>
  <c r="AV595"/>
  <c r="AX595" s="1"/>
  <c r="AW595" s="1"/>
  <c r="AR595"/>
  <c r="AN595"/>
  <c r="AO595" s="1"/>
  <c r="AI595"/>
  <c r="AD595"/>
  <c r="AE595" s="1"/>
  <c r="Z595"/>
  <c r="V595"/>
  <c r="W595" s="1"/>
  <c r="R595"/>
  <c r="T595" s="1"/>
  <c r="S595" s="1"/>
  <c r="B595"/>
  <c r="FL594"/>
  <c r="FK594"/>
  <c r="CF597" l="1"/>
  <c r="CC595"/>
  <c r="AF595"/>
  <c r="CD596"/>
  <c r="CF596" s="1"/>
  <c r="CE596" s="1"/>
  <c r="X595"/>
  <c r="AP595"/>
  <c r="X596"/>
  <c r="AF596"/>
  <c r="AA595"/>
  <c r="AJ595"/>
  <c r="BT595"/>
  <c r="AE596"/>
  <c r="AX596"/>
  <c r="BM595"/>
  <c r="B596"/>
  <c r="B597" s="1"/>
  <c r="B598" s="1"/>
  <c r="B599" s="1"/>
  <c r="B600" s="1"/>
  <c r="B601" s="1"/>
  <c r="B602" s="1"/>
  <c r="B603" s="1"/>
  <c r="B604" s="1"/>
  <c r="B605" s="1"/>
  <c r="B606" s="1"/>
  <c r="B607" s="1"/>
  <c r="B608" s="1"/>
  <c r="B609" s="1"/>
  <c r="B610" s="1"/>
  <c r="B611" s="1"/>
  <c r="CP596"/>
  <c r="CR596" s="1"/>
  <c r="CQ596" s="1"/>
  <c r="AT595"/>
  <c r="BB595"/>
  <c r="BZ595"/>
  <c r="CP595"/>
  <c r="CR595" s="1"/>
  <c r="CQ595" s="1"/>
  <c r="BU596"/>
  <c r="CC596"/>
  <c r="AB595"/>
  <c r="AK595"/>
  <c r="AS595"/>
  <c r="BG595"/>
  <c r="BQ595"/>
  <c r="CD595"/>
  <c r="CF595" s="1"/>
  <c r="CE595" s="1"/>
  <c r="AB596"/>
  <c r="BB596"/>
  <c r="FJ596"/>
  <c r="FJ595"/>
  <c r="BQ596"/>
  <c r="DP594" l="1"/>
  <c r="DM594"/>
  <c r="DL594"/>
  <c r="DJ594"/>
  <c r="DI594"/>
  <c r="DG594"/>
  <c r="DF594"/>
  <c r="DD594"/>
  <c r="DC594"/>
  <c r="DA594"/>
  <c r="CZ594"/>
  <c r="CX594"/>
  <c r="CW594"/>
  <c r="CU594"/>
  <c r="CT594"/>
  <c r="CA594"/>
  <c r="CB594" s="1"/>
  <c r="BX594"/>
  <c r="BZ594" s="1"/>
  <c r="BY594" s="1"/>
  <c r="BS594"/>
  <c r="BO594"/>
  <c r="BK594"/>
  <c r="BE594"/>
  <c r="BF594" s="1"/>
  <c r="AZ594"/>
  <c r="AV594"/>
  <c r="AX594" s="1"/>
  <c r="AW594" s="1"/>
  <c r="AR594"/>
  <c r="AN594"/>
  <c r="AO594" s="1"/>
  <c r="AI594"/>
  <c r="AJ594" s="1"/>
  <c r="AD594"/>
  <c r="Z594"/>
  <c r="AA594" s="1"/>
  <c r="V594"/>
  <c r="R594"/>
  <c r="S594" s="1"/>
  <c r="AK594" l="1"/>
  <c r="AP594"/>
  <c r="BG594"/>
  <c r="T594"/>
  <c r="BB594"/>
  <c r="BQ594"/>
  <c r="AB594"/>
  <c r="BA594"/>
  <c r="X594"/>
  <c r="BM594"/>
  <c r="BU594"/>
  <c r="FJ594"/>
  <c r="W594"/>
  <c r="AF594"/>
  <c r="AE594" s="1"/>
  <c r="AT594"/>
  <c r="BL594"/>
  <c r="BT594"/>
  <c r="CJ594"/>
  <c r="CL594" s="1"/>
  <c r="CK594" s="1"/>
  <c r="AS594"/>
  <c r="CD594"/>
  <c r="BP594"/>
  <c r="CC594"/>
  <c r="DP593"/>
  <c r="DM593"/>
  <c r="DL593"/>
  <c r="DJ593"/>
  <c r="DI593"/>
  <c r="DG593"/>
  <c r="DF593"/>
  <c r="DD593"/>
  <c r="DC593"/>
  <c r="DA593"/>
  <c r="CZ593"/>
  <c r="CX593"/>
  <c r="CW593"/>
  <c r="CU593"/>
  <c r="CT593"/>
  <c r="CA593"/>
  <c r="CC593" s="1"/>
  <c r="CB593" s="1"/>
  <c r="BX593"/>
  <c r="BS593"/>
  <c r="BT593" s="1"/>
  <c r="BO593"/>
  <c r="BP593" s="1"/>
  <c r="BK593"/>
  <c r="BM593" s="1"/>
  <c r="BL593" s="1"/>
  <c r="BE593"/>
  <c r="BF593" s="1"/>
  <c r="AZ593"/>
  <c r="CJ593" s="1"/>
  <c r="AV593"/>
  <c r="AX593" s="1"/>
  <c r="AW593" s="1"/>
  <c r="AR593"/>
  <c r="AT593" s="1"/>
  <c r="AS593" s="1"/>
  <c r="AN593"/>
  <c r="AI593"/>
  <c r="AJ593" s="1"/>
  <c r="AD593"/>
  <c r="Z593"/>
  <c r="AA593" s="1"/>
  <c r="V593"/>
  <c r="W593" s="1"/>
  <c r="R593"/>
  <c r="T593" s="1"/>
  <c r="S593" s="1"/>
  <c r="DP592"/>
  <c r="DM592"/>
  <c r="DL592"/>
  <c r="DJ592"/>
  <c r="DI592"/>
  <c r="DG592"/>
  <c r="DF592"/>
  <c r="DD592"/>
  <c r="DC592"/>
  <c r="DA592"/>
  <c r="CZ592"/>
  <c r="CX592"/>
  <c r="CW592"/>
  <c r="CU592"/>
  <c r="CT592"/>
  <c r="CA592"/>
  <c r="CC592" s="1"/>
  <c r="CB592" s="1"/>
  <c r="BX592"/>
  <c r="BZ592" s="1"/>
  <c r="BY592" s="1"/>
  <c r="BS592"/>
  <c r="BT592" s="1"/>
  <c r="BO592"/>
  <c r="BQ592" s="1"/>
  <c r="BP592" s="1"/>
  <c r="BK592"/>
  <c r="BE592"/>
  <c r="BF592" s="1"/>
  <c r="AZ592"/>
  <c r="AV592"/>
  <c r="AW592" s="1"/>
  <c r="AR592"/>
  <c r="AN592"/>
  <c r="AO592" s="1"/>
  <c r="AI592"/>
  <c r="AJ592" s="1"/>
  <c r="AD592"/>
  <c r="AF592" s="1"/>
  <c r="AE592" s="1"/>
  <c r="Z592"/>
  <c r="AA592" s="1"/>
  <c r="V592"/>
  <c r="X592" s="1"/>
  <c r="W592" s="1"/>
  <c r="R592"/>
  <c r="T592" s="1"/>
  <c r="S592" s="1"/>
  <c r="CP593" l="1"/>
  <c r="CR593" s="1"/>
  <c r="CQ593" s="1"/>
  <c r="AP592"/>
  <c r="BB593"/>
  <c r="BA593" s="1"/>
  <c r="CG593"/>
  <c r="CH593" s="1"/>
  <c r="CD592"/>
  <c r="CE592" s="1"/>
  <c r="AB593"/>
  <c r="AX592"/>
  <c r="BG592"/>
  <c r="CP592"/>
  <c r="CQ592" s="1"/>
  <c r="AK593"/>
  <c r="BU593"/>
  <c r="CK593"/>
  <c r="CL593"/>
  <c r="CD593"/>
  <c r="AB592"/>
  <c r="AK592"/>
  <c r="BM592"/>
  <c r="BU592"/>
  <c r="CG592"/>
  <c r="AT592"/>
  <c r="AS592" s="1"/>
  <c r="BB592"/>
  <c r="BA592" s="1"/>
  <c r="BL592"/>
  <c r="CJ592"/>
  <c r="CL592" s="1"/>
  <c r="CK592" s="1"/>
  <c r="X593"/>
  <c r="AF593"/>
  <c r="BG593"/>
  <c r="BQ593"/>
  <c r="BZ593"/>
  <c r="CE594"/>
  <c r="CF594"/>
  <c r="AE593"/>
  <c r="AP593"/>
  <c r="AO593" s="1"/>
  <c r="BY593"/>
  <c r="CI593" l="1"/>
  <c r="CF592"/>
  <c r="CR592"/>
  <c r="CI592"/>
  <c r="CH592"/>
  <c r="CE593"/>
  <c r="CF593"/>
  <c r="DP591"/>
  <c r="DM591"/>
  <c r="DL591"/>
  <c r="DJ591"/>
  <c r="DI591"/>
  <c r="DG591"/>
  <c r="DF591"/>
  <c r="DD591"/>
  <c r="DC591"/>
  <c r="DA591"/>
  <c r="CZ591"/>
  <c r="CX591"/>
  <c r="CW591"/>
  <c r="CU591"/>
  <c r="CT591"/>
  <c r="CA591"/>
  <c r="CC591" s="1"/>
  <c r="CB591" s="1"/>
  <c r="BX591"/>
  <c r="BY591" s="1"/>
  <c r="BS591"/>
  <c r="BU591" s="1"/>
  <c r="BO591"/>
  <c r="BP591" s="1"/>
  <c r="BK591"/>
  <c r="BM591" s="1"/>
  <c r="BL591" s="1"/>
  <c r="BE591"/>
  <c r="BG591" s="1"/>
  <c r="BF591" s="1"/>
  <c r="AZ591"/>
  <c r="CJ591" s="1"/>
  <c r="AV591"/>
  <c r="AX591" s="1"/>
  <c r="AW591" s="1"/>
  <c r="AR591"/>
  <c r="AT591" s="1"/>
  <c r="AS591" s="1"/>
  <c r="AN591"/>
  <c r="AP591" s="1"/>
  <c r="AO591" s="1"/>
  <c r="AI591"/>
  <c r="AK591" s="1"/>
  <c r="AJ591" s="1"/>
  <c r="AD591"/>
  <c r="Z591"/>
  <c r="AA591" s="1"/>
  <c r="V591"/>
  <c r="X591" s="1"/>
  <c r="W591" s="1"/>
  <c r="R591"/>
  <c r="CD591" l="1"/>
  <c r="CE591" s="1"/>
  <c r="CK591"/>
  <c r="CL591"/>
  <c r="BQ591"/>
  <c r="CP591"/>
  <c r="CR591" s="1"/>
  <c r="CQ591" s="1"/>
  <c r="AF591"/>
  <c r="AE591" s="1"/>
  <c r="T591"/>
  <c r="CG591"/>
  <c r="AB591"/>
  <c r="S591"/>
  <c r="BB591"/>
  <c r="BA591" s="1"/>
  <c r="BT591"/>
  <c r="BZ591"/>
  <c r="DP590"/>
  <c r="DM590"/>
  <c r="DL590"/>
  <c r="DJ590"/>
  <c r="DI590"/>
  <c r="DG590"/>
  <c r="DF590"/>
  <c r="DD590"/>
  <c r="DC590"/>
  <c r="DA590"/>
  <c r="CZ590"/>
  <c r="CX590"/>
  <c r="CW590"/>
  <c r="CU590"/>
  <c r="CT590"/>
  <c r="CA590"/>
  <c r="CB590" s="1"/>
  <c r="BX590"/>
  <c r="BZ590" s="1"/>
  <c r="BY590" s="1"/>
  <c r="BS590"/>
  <c r="BO590"/>
  <c r="BP590" s="1"/>
  <c r="BK590"/>
  <c r="BM590" s="1"/>
  <c r="BL590" s="1"/>
  <c r="BE590"/>
  <c r="BG590" s="1"/>
  <c r="BF590" s="1"/>
  <c r="AZ590"/>
  <c r="BB590" s="1"/>
  <c r="AV590"/>
  <c r="AX590" s="1"/>
  <c r="AW590" s="1"/>
  <c r="AR590"/>
  <c r="AT590" s="1"/>
  <c r="AS590" s="1"/>
  <c r="AN590"/>
  <c r="AP590" s="1"/>
  <c r="AO590" s="1"/>
  <c r="AI590"/>
  <c r="AJ590" s="1"/>
  <c r="AD590"/>
  <c r="Z590"/>
  <c r="AA590" s="1"/>
  <c r="V590"/>
  <c r="R590"/>
  <c r="S590" s="1"/>
  <c r="AK590" l="1"/>
  <c r="CF591"/>
  <c r="AB590"/>
  <c r="T590"/>
  <c r="BQ590"/>
  <c r="BA590"/>
  <c r="CH591"/>
  <c r="CI591"/>
  <c r="CD590"/>
  <c r="CJ590"/>
  <c r="X590"/>
  <c r="BU590"/>
  <c r="W590"/>
  <c r="AF590"/>
  <c r="AE590" s="1"/>
  <c r="BT590"/>
  <c r="DP589"/>
  <c r="DM589"/>
  <c r="DL589"/>
  <c r="DJ589"/>
  <c r="DI589"/>
  <c r="DG589"/>
  <c r="DF589"/>
  <c r="DD589"/>
  <c r="DC589"/>
  <c r="DA589"/>
  <c r="CZ589"/>
  <c r="CX589"/>
  <c r="CW589"/>
  <c r="CU589"/>
  <c r="CT589"/>
  <c r="CA589"/>
  <c r="BX589"/>
  <c r="BY589" s="1"/>
  <c r="BS589"/>
  <c r="BO589"/>
  <c r="BP589" s="1"/>
  <c r="BK589"/>
  <c r="BE589"/>
  <c r="BF589" s="1"/>
  <c r="AZ589"/>
  <c r="BB589" s="1"/>
  <c r="AV589"/>
  <c r="AX589" s="1"/>
  <c r="AW589" s="1"/>
  <c r="AR589"/>
  <c r="AT589" s="1"/>
  <c r="AS589" s="1"/>
  <c r="AN589"/>
  <c r="AO589" s="1"/>
  <c r="AI589"/>
  <c r="AJ589" s="1"/>
  <c r="AD589"/>
  <c r="Z589"/>
  <c r="AA589" s="1"/>
  <c r="V589"/>
  <c r="W589" s="1"/>
  <c r="R589"/>
  <c r="T589" s="1"/>
  <c r="S589" s="1"/>
  <c r="DP588"/>
  <c r="DM588"/>
  <c r="DL588"/>
  <c r="DJ588"/>
  <c r="DI588"/>
  <c r="DG588"/>
  <c r="DF588"/>
  <c r="DD588"/>
  <c r="DC588"/>
  <c r="DA588"/>
  <c r="CZ588"/>
  <c r="CX588"/>
  <c r="CW588"/>
  <c r="CU588"/>
  <c r="CT588"/>
  <c r="CA588"/>
  <c r="BX588"/>
  <c r="BZ588" s="1"/>
  <c r="BY588" s="1"/>
  <c r="BS588"/>
  <c r="BT588" s="1"/>
  <c r="BO588"/>
  <c r="BQ588" s="1"/>
  <c r="BP588" s="1"/>
  <c r="BK588"/>
  <c r="BE588"/>
  <c r="BF588" s="1"/>
  <c r="AZ588"/>
  <c r="CP588" s="1"/>
  <c r="CQ588" s="1"/>
  <c r="AV588"/>
  <c r="AR588"/>
  <c r="AS588" s="1"/>
  <c r="AN588"/>
  <c r="AI588"/>
  <c r="CG588" s="1"/>
  <c r="AD588"/>
  <c r="Z588"/>
  <c r="AA588" s="1"/>
  <c r="V588"/>
  <c r="W588" s="1"/>
  <c r="R588"/>
  <c r="T588" s="1"/>
  <c r="S588" s="1"/>
  <c r="AK589" l="1"/>
  <c r="AK588"/>
  <c r="AJ588"/>
  <c r="AT588"/>
  <c r="BA589"/>
  <c r="BZ589"/>
  <c r="AB589"/>
  <c r="BB588"/>
  <c r="AP589"/>
  <c r="BG589"/>
  <c r="AB588"/>
  <c r="BA588"/>
  <c r="BG588"/>
  <c r="BQ589"/>
  <c r="CI588"/>
  <c r="CH588"/>
  <c r="CL590"/>
  <c r="CK590" s="1"/>
  <c r="BL588"/>
  <c r="CB588"/>
  <c r="CP589"/>
  <c r="AX588"/>
  <c r="AF588"/>
  <c r="CR588"/>
  <c r="X589"/>
  <c r="AF589"/>
  <c r="BU589"/>
  <c r="CD589"/>
  <c r="CC590"/>
  <c r="CF590"/>
  <c r="CE590"/>
  <c r="X588"/>
  <c r="AP588"/>
  <c r="AE588"/>
  <c r="AO588"/>
  <c r="AW588"/>
  <c r="BM588"/>
  <c r="BU588"/>
  <c r="CD588"/>
  <c r="AE589"/>
  <c r="BM589"/>
  <c r="BL589" s="1"/>
  <c r="BT589"/>
  <c r="CC589"/>
  <c r="CB589" s="1"/>
  <c r="CE589" l="1"/>
  <c r="CF589"/>
  <c r="CR589"/>
  <c r="CQ589" s="1"/>
  <c r="CC588"/>
  <c r="CF588"/>
  <c r="CE588" s="1"/>
  <c r="DP587"/>
  <c r="DM587"/>
  <c r="DL587"/>
  <c r="DJ587"/>
  <c r="DI587"/>
  <c r="DG587"/>
  <c r="DF587"/>
  <c r="DD587"/>
  <c r="DC587"/>
  <c r="DA587"/>
  <c r="CZ587"/>
  <c r="CX587"/>
  <c r="CW587"/>
  <c r="CU587"/>
  <c r="CT587"/>
  <c r="CA587"/>
  <c r="BZ587" s="1"/>
  <c r="BX587"/>
  <c r="BY587" s="1"/>
  <c r="BS587"/>
  <c r="BU587" s="1"/>
  <c r="BO587"/>
  <c r="BK587"/>
  <c r="BL587" s="1"/>
  <c r="BE587"/>
  <c r="BF587" s="1"/>
  <c r="AZ587"/>
  <c r="CJ587" s="1"/>
  <c r="AV587"/>
  <c r="AW587" s="1"/>
  <c r="AR587"/>
  <c r="AT587" s="1"/>
  <c r="AS587" s="1"/>
  <c r="AN587"/>
  <c r="AI587"/>
  <c r="CG587" s="1"/>
  <c r="CI587" s="1"/>
  <c r="CH587" s="1"/>
  <c r="AD587"/>
  <c r="Z587"/>
  <c r="AA587" s="1"/>
  <c r="V587"/>
  <c r="W587" s="1"/>
  <c r="R587"/>
  <c r="T587" s="1"/>
  <c r="S587" s="1"/>
  <c r="AJ587" l="1"/>
  <c r="AK587"/>
  <c r="BT587"/>
  <c r="BB587"/>
  <c r="AB587"/>
  <c r="BA587"/>
  <c r="CK587"/>
  <c r="CL587"/>
  <c r="AE587"/>
  <c r="AP587"/>
  <c r="AO587" s="1"/>
  <c r="BM587"/>
  <c r="CC587"/>
  <c r="CB587" s="1"/>
  <c r="BG587"/>
  <c r="BQ587"/>
  <c r="X587"/>
  <c r="AF587"/>
  <c r="AX587"/>
  <c r="BP587"/>
  <c r="CD587"/>
  <c r="DP586"/>
  <c r="DM586"/>
  <c r="DL586"/>
  <c r="DJ586"/>
  <c r="DI586"/>
  <c r="DG586"/>
  <c r="DF586"/>
  <c r="DD586"/>
  <c r="DC586"/>
  <c r="DA586"/>
  <c r="CZ586"/>
  <c r="CX586"/>
  <c r="CW586"/>
  <c r="CU586"/>
  <c r="CT586"/>
  <c r="CA586"/>
  <c r="CC586" s="1"/>
  <c r="CB586" s="1"/>
  <c r="BX586"/>
  <c r="BY586" s="1"/>
  <c r="BS586"/>
  <c r="BT586" s="1"/>
  <c r="BO586"/>
  <c r="BQ586" s="1"/>
  <c r="BP586" s="1"/>
  <c r="BK586"/>
  <c r="BL586" s="1"/>
  <c r="BE586"/>
  <c r="BF586" s="1"/>
  <c r="AZ586"/>
  <c r="BA586" s="1"/>
  <c r="AV586"/>
  <c r="AR586"/>
  <c r="AS586" s="1"/>
  <c r="AN586"/>
  <c r="AP586" s="1"/>
  <c r="AO586" s="1"/>
  <c r="AI586"/>
  <c r="AK586" s="1"/>
  <c r="AD586"/>
  <c r="Z586"/>
  <c r="AB586" s="1"/>
  <c r="AA586" s="1"/>
  <c r="V586"/>
  <c r="W586" s="1"/>
  <c r="R586"/>
  <c r="S586" s="1"/>
  <c r="CD586" l="1"/>
  <c r="CF586" s="1"/>
  <c r="AT586"/>
  <c r="AJ586"/>
  <c r="AE586"/>
  <c r="BB586"/>
  <c r="T586"/>
  <c r="BG586"/>
  <c r="BZ586"/>
  <c r="CE586"/>
  <c r="AX586"/>
  <c r="CE587"/>
  <c r="CF587"/>
  <c r="X586"/>
  <c r="AF586"/>
  <c r="AW586"/>
  <c r="BM586"/>
  <c r="BU586"/>
  <c r="CJ586"/>
  <c r="DP585"/>
  <c r="DM585"/>
  <c r="DL585"/>
  <c r="DJ585"/>
  <c r="DI585"/>
  <c r="DG585"/>
  <c r="DF585"/>
  <c r="DD585"/>
  <c r="DC585"/>
  <c r="DA585"/>
  <c r="CZ585"/>
  <c r="CX585"/>
  <c r="CW585"/>
  <c r="CU585"/>
  <c r="CT585"/>
  <c r="CA585"/>
  <c r="CC585" s="1"/>
  <c r="CB585" s="1"/>
  <c r="BX585"/>
  <c r="BY585" s="1"/>
  <c r="BS585"/>
  <c r="BT585" s="1"/>
  <c r="BO585"/>
  <c r="BP585" s="1"/>
  <c r="BK585"/>
  <c r="BM585" s="1"/>
  <c r="BL585" s="1"/>
  <c r="BE585"/>
  <c r="BG585" s="1"/>
  <c r="BF585" s="1"/>
  <c r="AZ585"/>
  <c r="BA585" s="1"/>
  <c r="AV585"/>
  <c r="AW585" s="1"/>
  <c r="AR585"/>
  <c r="AT585" s="1"/>
  <c r="AS585" s="1"/>
  <c r="AN585"/>
  <c r="AP585" s="1"/>
  <c r="AO585" s="1"/>
  <c r="AI585"/>
  <c r="AD585"/>
  <c r="Z585"/>
  <c r="V585"/>
  <c r="W585" s="1"/>
  <c r="R585"/>
  <c r="CD585" l="1"/>
  <c r="CE585" s="1"/>
  <c r="X585"/>
  <c r="BB585"/>
  <c r="BU585"/>
  <c r="AF585"/>
  <c r="AE585"/>
  <c r="BZ585"/>
  <c r="CK586"/>
  <c r="CL586"/>
  <c r="AK585"/>
  <c r="BQ585"/>
  <c r="T585"/>
  <c r="S585" s="1"/>
  <c r="AB585"/>
  <c r="AA585" s="1"/>
  <c r="AJ585"/>
  <c r="AX585"/>
  <c r="CJ585"/>
  <c r="DP584"/>
  <c r="DM584"/>
  <c r="DL584"/>
  <c r="DJ584"/>
  <c r="DI584"/>
  <c r="DG584"/>
  <c r="DF584"/>
  <c r="DD584"/>
  <c r="DC584"/>
  <c r="DA584"/>
  <c r="CZ584"/>
  <c r="CX584"/>
  <c r="CW584"/>
  <c r="CU584"/>
  <c r="CT584"/>
  <c r="CA584"/>
  <c r="CC584" s="1"/>
  <c r="CB584" s="1"/>
  <c r="BX584"/>
  <c r="BY584" s="1"/>
  <c r="BS584"/>
  <c r="BU584" s="1"/>
  <c r="BO584"/>
  <c r="BP584" s="1"/>
  <c r="BK584"/>
  <c r="BM584" s="1"/>
  <c r="BL584" s="1"/>
  <c r="BE584"/>
  <c r="BG584" s="1"/>
  <c r="BF584" s="1"/>
  <c r="AZ584"/>
  <c r="BB584" s="1"/>
  <c r="AV584"/>
  <c r="AW584" s="1"/>
  <c r="AR584"/>
  <c r="AN584"/>
  <c r="AO584" s="1"/>
  <c r="AI584"/>
  <c r="AD584"/>
  <c r="Z584"/>
  <c r="V584"/>
  <c r="W584" s="1"/>
  <c r="R584"/>
  <c r="T584" s="1"/>
  <c r="S584" s="1"/>
  <c r="DP583"/>
  <c r="DM583"/>
  <c r="DL583"/>
  <c r="DJ583"/>
  <c r="DI583"/>
  <c r="DG583"/>
  <c r="DF583"/>
  <c r="DD583"/>
  <c r="DC583"/>
  <c r="DA583"/>
  <c r="CZ583"/>
  <c r="CX583"/>
  <c r="CW583"/>
  <c r="CU583"/>
  <c r="CT583"/>
  <c r="CA583"/>
  <c r="BX583"/>
  <c r="BZ583" s="1"/>
  <c r="BY583" s="1"/>
  <c r="BS583"/>
  <c r="BT583" s="1"/>
  <c r="BO583"/>
  <c r="BP583" s="1"/>
  <c r="BK583"/>
  <c r="BM583" s="1"/>
  <c r="BL583" s="1"/>
  <c r="BE583"/>
  <c r="BF583" s="1"/>
  <c r="AZ583"/>
  <c r="BA583" s="1"/>
  <c r="AV583"/>
  <c r="AW583" s="1"/>
  <c r="AR583"/>
  <c r="AT583" s="1"/>
  <c r="AS583" s="1"/>
  <c r="AN583"/>
  <c r="AP583" s="1"/>
  <c r="AO583" s="1"/>
  <c r="AI583"/>
  <c r="AD583"/>
  <c r="AE583" s="1"/>
  <c r="Z583"/>
  <c r="V583"/>
  <c r="W583" s="1"/>
  <c r="R583"/>
  <c r="CD584" l="1"/>
  <c r="CF584" s="1"/>
  <c r="CC583"/>
  <c r="CB583" s="1"/>
  <c r="BB583"/>
  <c r="X583"/>
  <c r="AF583"/>
  <c r="BU583"/>
  <c r="AE584"/>
  <c r="BT584"/>
  <c r="X584"/>
  <c r="AF584"/>
  <c r="AB583"/>
  <c r="AK583"/>
  <c r="BG583"/>
  <c r="BQ583"/>
  <c r="AA584"/>
  <c r="AJ584"/>
  <c r="AP584"/>
  <c r="AX584"/>
  <c r="CJ584"/>
  <c r="CK584" s="1"/>
  <c r="AX583"/>
  <c r="T583"/>
  <c r="S583" s="1"/>
  <c r="AA583"/>
  <c r="AJ583"/>
  <c r="CD583"/>
  <c r="CK585"/>
  <c r="CL585"/>
  <c r="BZ584"/>
  <c r="CP583"/>
  <c r="CR583" s="1"/>
  <c r="CQ583" s="1"/>
  <c r="AB584"/>
  <c r="AK584"/>
  <c r="AT584"/>
  <c r="AS584" s="1"/>
  <c r="BA584"/>
  <c r="BQ584"/>
  <c r="CE584" l="1"/>
  <c r="CF583"/>
  <c r="CE583"/>
  <c r="DP582"/>
  <c r="DM582"/>
  <c r="DL582"/>
  <c r="DJ582"/>
  <c r="DI582"/>
  <c r="DG582"/>
  <c r="DF582"/>
  <c r="DD582"/>
  <c r="DC582"/>
  <c r="DA582"/>
  <c r="CZ582"/>
  <c r="CX582"/>
  <c r="CW582"/>
  <c r="CU582"/>
  <c r="CT582"/>
  <c r="CA582"/>
  <c r="CC582" s="1"/>
  <c r="CB582" s="1"/>
  <c r="BX582"/>
  <c r="BZ582" s="1"/>
  <c r="BY582" s="1"/>
  <c r="BS582"/>
  <c r="BU582" s="1"/>
  <c r="BO582"/>
  <c r="BP582" s="1"/>
  <c r="BK582"/>
  <c r="BM582" s="1"/>
  <c r="BL582" s="1"/>
  <c r="BE582"/>
  <c r="BG582" s="1"/>
  <c r="BF582" s="1"/>
  <c r="AZ582"/>
  <c r="AV582"/>
  <c r="AW582" s="1"/>
  <c r="AR582"/>
  <c r="AT582" s="1"/>
  <c r="AS582" s="1"/>
  <c r="AN582"/>
  <c r="AP582" s="1"/>
  <c r="AO582" s="1"/>
  <c r="AI582"/>
  <c r="AD582"/>
  <c r="Z582"/>
  <c r="V582"/>
  <c r="W582" s="1"/>
  <c r="R582"/>
  <c r="AF582" l="1"/>
  <c r="X582"/>
  <c r="AX582"/>
  <c r="AB582"/>
  <c r="AK582"/>
  <c r="BA582"/>
  <c r="BQ582"/>
  <c r="CP582"/>
  <c r="CR582" s="1"/>
  <c r="CQ582" s="1"/>
  <c r="T582"/>
  <c r="S582" s="1"/>
  <c r="AA582"/>
  <c r="AJ582"/>
  <c r="CD582"/>
  <c r="CF582" s="1"/>
  <c r="CE582" s="1"/>
  <c r="AE582"/>
  <c r="BB582"/>
  <c r="BT582"/>
  <c r="DP581"/>
  <c r="DM581"/>
  <c r="DL581"/>
  <c r="DJ581"/>
  <c r="DI581"/>
  <c r="DG581"/>
  <c r="DF581"/>
  <c r="DD581"/>
  <c r="DC581"/>
  <c r="DA581"/>
  <c r="CZ581"/>
  <c r="CX581"/>
  <c r="CW581"/>
  <c r="CU581"/>
  <c r="CT581"/>
  <c r="CA581"/>
  <c r="CC581" s="1"/>
  <c r="CB581" s="1"/>
  <c r="BX581"/>
  <c r="BY581" s="1"/>
  <c r="BS581"/>
  <c r="BU581" s="1"/>
  <c r="BO581"/>
  <c r="BK581"/>
  <c r="BE581"/>
  <c r="BF581" s="1"/>
  <c r="AZ581"/>
  <c r="AV581"/>
  <c r="AW581" s="1"/>
  <c r="AR581"/>
  <c r="AS581" s="1"/>
  <c r="AN581"/>
  <c r="AP581" s="1"/>
  <c r="AO581" s="1"/>
  <c r="AI581"/>
  <c r="AD581"/>
  <c r="Z581"/>
  <c r="V581"/>
  <c r="W581" s="1"/>
  <c r="R581"/>
  <c r="T581" s="1"/>
  <c r="S581" s="1"/>
  <c r="DP580"/>
  <c r="DM580"/>
  <c r="DL580"/>
  <c r="DJ580"/>
  <c r="DI580"/>
  <c r="DG580"/>
  <c r="DF580"/>
  <c r="DD580"/>
  <c r="DC580"/>
  <c r="DA580"/>
  <c r="CZ580"/>
  <c r="CX580"/>
  <c r="CW580"/>
  <c r="CU580"/>
  <c r="CT580"/>
  <c r="CA580"/>
  <c r="BX580"/>
  <c r="BZ580" s="1"/>
  <c r="BY580" s="1"/>
  <c r="BS580"/>
  <c r="BO580"/>
  <c r="BP580" s="1"/>
  <c r="BK580"/>
  <c r="BM580" s="1"/>
  <c r="BL580" s="1"/>
  <c r="BE580"/>
  <c r="BG580" s="1"/>
  <c r="BF580" s="1"/>
  <c r="AZ580"/>
  <c r="CJ580" s="1"/>
  <c r="CL580" s="1"/>
  <c r="CK580" s="1"/>
  <c r="AV580"/>
  <c r="AR580"/>
  <c r="AN580"/>
  <c r="AP580" s="1"/>
  <c r="AO580" s="1"/>
  <c r="AI580"/>
  <c r="AK580" s="1"/>
  <c r="AD580"/>
  <c r="AE580" s="1"/>
  <c r="Z580"/>
  <c r="AA580" s="1"/>
  <c r="V580"/>
  <c r="W580" s="1"/>
  <c r="R580"/>
  <c r="T580" s="1"/>
  <c r="S580" s="1"/>
  <c r="AT580" l="1"/>
  <c r="AJ580"/>
  <c r="AF581"/>
  <c r="BM581"/>
  <c r="BQ580"/>
  <c r="CD580"/>
  <c r="CF580" s="1"/>
  <c r="BB580"/>
  <c r="BT580"/>
  <c r="X581"/>
  <c r="AX581"/>
  <c r="CC580"/>
  <c r="AB581"/>
  <c r="AK581"/>
  <c r="BA581"/>
  <c r="BG581"/>
  <c r="BQ581"/>
  <c r="AB580"/>
  <c r="AS580"/>
  <c r="BA580"/>
  <c r="AA581"/>
  <c r="AJ581"/>
  <c r="BP581"/>
  <c r="CD581"/>
  <c r="CJ581"/>
  <c r="CK581" s="1"/>
  <c r="AX580"/>
  <c r="X580"/>
  <c r="AF580"/>
  <c r="AW580"/>
  <c r="BU580"/>
  <c r="CB580"/>
  <c r="AE581"/>
  <c r="AT581"/>
  <c r="BB581"/>
  <c r="BL581"/>
  <c r="BT581"/>
  <c r="BZ581"/>
  <c r="CE580" l="1"/>
  <c r="CF581"/>
  <c r="CE581"/>
  <c r="DP579"/>
  <c r="DM579"/>
  <c r="DL579"/>
  <c r="DJ579"/>
  <c r="DI579"/>
  <c r="DG579"/>
  <c r="DF579"/>
  <c r="DD579"/>
  <c r="DC579"/>
  <c r="DA579"/>
  <c r="CZ579"/>
  <c r="CX579"/>
  <c r="CW579"/>
  <c r="CU579"/>
  <c r="CT579"/>
  <c r="CA579"/>
  <c r="BX579"/>
  <c r="BY579" s="1"/>
  <c r="BS579"/>
  <c r="BT579" s="1"/>
  <c r="BO579"/>
  <c r="BP579" s="1"/>
  <c r="BK579"/>
  <c r="BE579"/>
  <c r="BF579" s="1"/>
  <c r="AZ579"/>
  <c r="BB579" s="1"/>
  <c r="AV579"/>
  <c r="AW579" s="1"/>
  <c r="AR579"/>
  <c r="AT579" s="1"/>
  <c r="AS579" s="1"/>
  <c r="AN579"/>
  <c r="AP579" s="1"/>
  <c r="AO579" s="1"/>
  <c r="AI579"/>
  <c r="AJ579" s="1"/>
  <c r="AD579"/>
  <c r="AF579" s="1"/>
  <c r="AE579" s="1"/>
  <c r="Z579"/>
  <c r="AB579" s="1"/>
  <c r="AA579" s="1"/>
  <c r="V579"/>
  <c r="X579" s="1"/>
  <c r="W579" s="1"/>
  <c r="R579"/>
  <c r="T579" s="1"/>
  <c r="S579" s="1"/>
  <c r="BZ579" l="1"/>
  <c r="BA579"/>
  <c r="AK579"/>
  <c r="BQ579"/>
  <c r="CD579"/>
  <c r="CF579" s="1"/>
  <c r="CE579" s="1"/>
  <c r="BG579"/>
  <c r="BM579"/>
  <c r="BL579" s="1"/>
  <c r="AX579"/>
  <c r="CJ579"/>
  <c r="BU579"/>
  <c r="CC579"/>
  <c r="CB579" s="1"/>
  <c r="DP578"/>
  <c r="DM578"/>
  <c r="DL578"/>
  <c r="DJ578"/>
  <c r="DI578"/>
  <c r="DG578"/>
  <c r="DF578"/>
  <c r="DD578"/>
  <c r="DC578"/>
  <c r="DA578"/>
  <c r="CZ578"/>
  <c r="CX578"/>
  <c r="CW578"/>
  <c r="CU578"/>
  <c r="CT578"/>
  <c r="CA578"/>
  <c r="CC578" s="1"/>
  <c r="CB578" s="1"/>
  <c r="BX578"/>
  <c r="BY578" s="1"/>
  <c r="BS578"/>
  <c r="BU578" s="1"/>
  <c r="BO578"/>
  <c r="BK578"/>
  <c r="BL578" s="1"/>
  <c r="BE578"/>
  <c r="BF578" s="1"/>
  <c r="AZ578"/>
  <c r="CP578" s="1"/>
  <c r="CQ578" s="1"/>
  <c r="AV578"/>
  <c r="AW578" s="1"/>
  <c r="AR578"/>
  <c r="AT578" s="1"/>
  <c r="AS578" s="1"/>
  <c r="AN578"/>
  <c r="AO578" s="1"/>
  <c r="AI578"/>
  <c r="AD578"/>
  <c r="AE578" s="1"/>
  <c r="Z578"/>
  <c r="AA578" s="1"/>
  <c r="V578"/>
  <c r="X578" s="1"/>
  <c r="W578" s="1"/>
  <c r="R578"/>
  <c r="AF578" l="1"/>
  <c r="BT578"/>
  <c r="BB578"/>
  <c r="BM578"/>
  <c r="BA578"/>
  <c r="CK579"/>
  <c r="CL579"/>
  <c r="BZ578"/>
  <c r="BG578"/>
  <c r="BQ578"/>
  <c r="AX578"/>
  <c r="AB578"/>
  <c r="AK578"/>
  <c r="T578"/>
  <c r="S578" s="1"/>
  <c r="AJ578"/>
  <c r="AP578"/>
  <c r="BP578"/>
  <c r="CD578"/>
  <c r="CR578"/>
  <c r="DP577"/>
  <c r="DM577"/>
  <c r="DL577"/>
  <c r="DJ577"/>
  <c r="DI577"/>
  <c r="DG577"/>
  <c r="DF577"/>
  <c r="DD577"/>
  <c r="DC577"/>
  <c r="DA577"/>
  <c r="CZ577"/>
  <c r="CX577"/>
  <c r="CW577"/>
  <c r="CU577"/>
  <c r="CT577"/>
  <c r="CA577"/>
  <c r="CB577" s="1"/>
  <c r="BX577"/>
  <c r="BY577" s="1"/>
  <c r="BS577"/>
  <c r="BU577" s="1"/>
  <c r="BO577"/>
  <c r="BP577" s="1"/>
  <c r="BK577"/>
  <c r="BM577" s="1"/>
  <c r="BL577" s="1"/>
  <c r="BE577"/>
  <c r="BG577" s="1"/>
  <c r="BF577" s="1"/>
  <c r="AZ577"/>
  <c r="AV577"/>
  <c r="AX577" s="1"/>
  <c r="AW577" s="1"/>
  <c r="AR577"/>
  <c r="AS577" s="1"/>
  <c r="AN577"/>
  <c r="AP577" s="1"/>
  <c r="AO577" s="1"/>
  <c r="AI577"/>
  <c r="AD577"/>
  <c r="AE577" s="1"/>
  <c r="Z577"/>
  <c r="AA577" s="1"/>
  <c r="V577"/>
  <c r="X577" s="1"/>
  <c r="W577" s="1"/>
  <c r="R577"/>
  <c r="T577" s="1"/>
  <c r="S577" s="1"/>
  <c r="DP576"/>
  <c r="DM576"/>
  <c r="DL576"/>
  <c r="DJ576"/>
  <c r="DI576"/>
  <c r="DG576"/>
  <c r="DF576"/>
  <c r="DD576"/>
  <c r="DC576"/>
  <c r="DA576"/>
  <c r="CZ576"/>
  <c r="CX576"/>
  <c r="CW576"/>
  <c r="CU576"/>
  <c r="CT576"/>
  <c r="CA576"/>
  <c r="CC576" s="1"/>
  <c r="CB576" s="1"/>
  <c r="BX576"/>
  <c r="BZ576" s="1"/>
  <c r="BY576" s="1"/>
  <c r="BS576"/>
  <c r="BT576" s="1"/>
  <c r="BO576"/>
  <c r="BQ576" s="1"/>
  <c r="BP576" s="1"/>
  <c r="BK576"/>
  <c r="BM576" s="1"/>
  <c r="BL576" s="1"/>
  <c r="BE576"/>
  <c r="BG576" s="1"/>
  <c r="BF576" s="1"/>
  <c r="AZ576"/>
  <c r="BA576" s="1"/>
  <c r="AV576"/>
  <c r="AW576" s="1"/>
  <c r="AR576"/>
  <c r="AS576" s="1"/>
  <c r="AN576"/>
  <c r="AO576" s="1"/>
  <c r="AI576"/>
  <c r="AJ576" s="1"/>
  <c r="AD576"/>
  <c r="AE576" s="1"/>
  <c r="Z576"/>
  <c r="AB576" s="1"/>
  <c r="AA576" s="1"/>
  <c r="V576"/>
  <c r="R576"/>
  <c r="S576" s="1"/>
  <c r="AF577" l="1"/>
  <c r="AJ577"/>
  <c r="BT577"/>
  <c r="T576"/>
  <c r="AK576"/>
  <c r="AX576"/>
  <c r="AP576"/>
  <c r="CD576"/>
  <c r="CF576" s="1"/>
  <c r="CE576" s="1"/>
  <c r="CE578"/>
  <c r="CF578"/>
  <c r="BZ577"/>
  <c r="X576"/>
  <c r="AT577"/>
  <c r="BB577"/>
  <c r="CP577"/>
  <c r="CR577" s="1"/>
  <c r="CQ577" s="1"/>
  <c r="CD577"/>
  <c r="AF576"/>
  <c r="BU576"/>
  <c r="W576"/>
  <c r="AT576"/>
  <c r="BB576"/>
  <c r="CP576"/>
  <c r="CR576" s="1"/>
  <c r="CQ576" s="1"/>
  <c r="AB577"/>
  <c r="AK577"/>
  <c r="BA577"/>
  <c r="BQ577"/>
  <c r="DP575"/>
  <c r="DM575"/>
  <c r="DL575"/>
  <c r="DJ575"/>
  <c r="DI575"/>
  <c r="DG575"/>
  <c r="DF575"/>
  <c r="DD575"/>
  <c r="DC575"/>
  <c r="DA575"/>
  <c r="CZ575"/>
  <c r="CX575"/>
  <c r="CW575"/>
  <c r="CU575"/>
  <c r="CT575"/>
  <c r="CA575"/>
  <c r="BX575"/>
  <c r="BZ575" s="1"/>
  <c r="BY575" s="1"/>
  <c r="BS575"/>
  <c r="BU575" s="1"/>
  <c r="BO575"/>
  <c r="BK575"/>
  <c r="BL575" s="1"/>
  <c r="BE575"/>
  <c r="BF575" s="1"/>
  <c r="AZ575"/>
  <c r="AV575"/>
  <c r="AX575" s="1"/>
  <c r="AW575" s="1"/>
  <c r="AR575"/>
  <c r="AN575"/>
  <c r="AO575" s="1"/>
  <c r="AI575"/>
  <c r="AJ575" s="1"/>
  <c r="AD575"/>
  <c r="AE575" s="1"/>
  <c r="Z575"/>
  <c r="AA575" s="1"/>
  <c r="V575"/>
  <c r="X575" s="1"/>
  <c r="W575" s="1"/>
  <c r="R575"/>
  <c r="S575" s="1"/>
  <c r="BM575" l="1"/>
  <c r="BB575"/>
  <c r="BT575"/>
  <c r="AF575"/>
  <c r="AP575"/>
  <c r="BA575"/>
  <c r="CB575"/>
  <c r="CP575"/>
  <c r="CQ575" s="1"/>
  <c r="CC577"/>
  <c r="CE577"/>
  <c r="T575"/>
  <c r="AB575"/>
  <c r="AK575"/>
  <c r="AT575"/>
  <c r="AS575" s="1"/>
  <c r="BG575"/>
  <c r="BQ575"/>
  <c r="BP575" s="1"/>
  <c r="CD575"/>
  <c r="DP574"/>
  <c r="DM574"/>
  <c r="DL574"/>
  <c r="DJ574"/>
  <c r="DI574"/>
  <c r="DG574"/>
  <c r="DF574"/>
  <c r="DD574"/>
  <c r="DC574"/>
  <c r="DA574"/>
  <c r="CZ574"/>
  <c r="CX574"/>
  <c r="CW574"/>
  <c r="CU574"/>
  <c r="CT574"/>
  <c r="CA574"/>
  <c r="BX574"/>
  <c r="BY574" s="1"/>
  <c r="BS574"/>
  <c r="BO574"/>
  <c r="BP574" s="1"/>
  <c r="BK574"/>
  <c r="BM574" s="1"/>
  <c r="BL574" s="1"/>
  <c r="BE574"/>
  <c r="BG574" s="1"/>
  <c r="BF574" s="1"/>
  <c r="AZ574"/>
  <c r="BA574" s="1"/>
  <c r="AV574"/>
  <c r="AW574" s="1"/>
  <c r="AR574"/>
  <c r="AS574" s="1"/>
  <c r="AN574"/>
  <c r="AO574" s="1"/>
  <c r="AI574"/>
  <c r="AJ574" s="1"/>
  <c r="AD574"/>
  <c r="Z574"/>
  <c r="AA574" s="1"/>
  <c r="V574"/>
  <c r="X574" s="1"/>
  <c r="W574" s="1"/>
  <c r="R574"/>
  <c r="T574" s="1"/>
  <c r="S574" s="1"/>
  <c r="CR575" l="1"/>
  <c r="BZ574"/>
  <c r="AB574"/>
  <c r="AK574"/>
  <c r="BQ574"/>
  <c r="AP574"/>
  <c r="AX574"/>
  <c r="CC575"/>
  <c r="CE575"/>
  <c r="BU574"/>
  <c r="CD574"/>
  <c r="CJ574"/>
  <c r="AF574"/>
  <c r="AE574"/>
  <c r="AT574"/>
  <c r="BB574"/>
  <c r="BT574"/>
  <c r="CB574"/>
  <c r="CC574" l="1"/>
  <c r="CE574"/>
  <c r="CF574"/>
  <c r="CK574"/>
  <c r="CL574"/>
  <c r="DP573"/>
  <c r="DM573"/>
  <c r="DL573"/>
  <c r="DJ573"/>
  <c r="DI573"/>
  <c r="DG573"/>
  <c r="DF573"/>
  <c r="DD573"/>
  <c r="DC573"/>
  <c r="DA573"/>
  <c r="CZ573"/>
  <c r="CX573"/>
  <c r="CW573"/>
  <c r="CU573"/>
  <c r="CT573"/>
  <c r="CA573"/>
  <c r="CC573" s="1"/>
  <c r="CB573" s="1"/>
  <c r="BX573"/>
  <c r="BZ573" s="1"/>
  <c r="BY573" s="1"/>
  <c r="BS573"/>
  <c r="BT573" s="1"/>
  <c r="BO573"/>
  <c r="BK573"/>
  <c r="BL573" s="1"/>
  <c r="BE573"/>
  <c r="BF573" s="1"/>
  <c r="AZ573"/>
  <c r="CJ573" s="1"/>
  <c r="CL573" s="1"/>
  <c r="CK573" s="1"/>
  <c r="AV573"/>
  <c r="AR573"/>
  <c r="AS573" s="1"/>
  <c r="AN573"/>
  <c r="AO573" s="1"/>
  <c r="AI573"/>
  <c r="AD573"/>
  <c r="AE573" s="1"/>
  <c r="Z573"/>
  <c r="AA573" s="1"/>
  <c r="V573"/>
  <c r="X573" s="1"/>
  <c r="W573" s="1"/>
  <c r="R573"/>
  <c r="AF573" l="1"/>
  <c r="BM573"/>
  <c r="BA573"/>
  <c r="AT573"/>
  <c r="BB573"/>
  <c r="AW573"/>
  <c r="BU573"/>
  <c r="BG573"/>
  <c r="BQ573"/>
  <c r="AB573"/>
  <c r="AK573"/>
  <c r="T573"/>
  <c r="S573" s="1"/>
  <c r="AJ573"/>
  <c r="AP573"/>
  <c r="AX573"/>
  <c r="BP573"/>
  <c r="CD573"/>
  <c r="DP572"/>
  <c r="DM572"/>
  <c r="DL572"/>
  <c r="DJ572"/>
  <c r="DI572"/>
  <c r="DG572"/>
  <c r="DF572"/>
  <c r="DD572"/>
  <c r="DC572"/>
  <c r="DA572"/>
  <c r="CZ572"/>
  <c r="CX572"/>
  <c r="CW572"/>
  <c r="CU572"/>
  <c r="CT572"/>
  <c r="CA572"/>
  <c r="BX572"/>
  <c r="BY572" s="1"/>
  <c r="BS572"/>
  <c r="BU572" s="1"/>
  <c r="BO572"/>
  <c r="BQ572" s="1"/>
  <c r="BP572" s="1"/>
  <c r="BK572"/>
  <c r="BM572" s="1"/>
  <c r="BL572" s="1"/>
  <c r="BE572"/>
  <c r="BG572" s="1"/>
  <c r="BF572" s="1"/>
  <c r="AZ572"/>
  <c r="AV572"/>
  <c r="AX572" s="1"/>
  <c r="AW572" s="1"/>
  <c r="AR572"/>
  <c r="AT572" s="1"/>
  <c r="AS572" s="1"/>
  <c r="AN572"/>
  <c r="AP572" s="1"/>
  <c r="AO572" s="1"/>
  <c r="AI572"/>
  <c r="AJ572" s="1"/>
  <c r="AD572"/>
  <c r="Z572"/>
  <c r="AA572" s="1"/>
  <c r="V572"/>
  <c r="X572" s="1"/>
  <c r="W572" s="1"/>
  <c r="R572"/>
  <c r="T572" s="1"/>
  <c r="S572" s="1"/>
  <c r="DP571"/>
  <c r="DM571"/>
  <c r="DL571"/>
  <c r="DJ571"/>
  <c r="DI571"/>
  <c r="DG571"/>
  <c r="DF571"/>
  <c r="DD571"/>
  <c r="DC571"/>
  <c r="DA571"/>
  <c r="CZ571"/>
  <c r="CX571"/>
  <c r="CW571"/>
  <c r="CU571"/>
  <c r="CT571"/>
  <c r="CA571"/>
  <c r="CC571" s="1"/>
  <c r="CB571" s="1"/>
  <c r="BX571"/>
  <c r="BZ571" s="1"/>
  <c r="BY571" s="1"/>
  <c r="BS571"/>
  <c r="BO571"/>
  <c r="BP571" s="1"/>
  <c r="BK571"/>
  <c r="BL571" s="1"/>
  <c r="BE571"/>
  <c r="BG571" s="1"/>
  <c r="BF571" s="1"/>
  <c r="AZ571"/>
  <c r="AV571"/>
  <c r="AW571" s="1"/>
  <c r="AR571"/>
  <c r="AS571" s="1"/>
  <c r="AN571"/>
  <c r="AO571" s="1"/>
  <c r="AI571"/>
  <c r="AK571" s="1"/>
  <c r="AD571"/>
  <c r="Z571"/>
  <c r="AA571" s="1"/>
  <c r="V571"/>
  <c r="X571" s="1"/>
  <c r="W571" s="1"/>
  <c r="R571"/>
  <c r="T571" s="1"/>
  <c r="S571" s="1"/>
  <c r="AK572" l="1"/>
  <c r="AX571"/>
  <c r="AJ571"/>
  <c r="AP571"/>
  <c r="BA571"/>
  <c r="AB571"/>
  <c r="BQ571"/>
  <c r="AB572"/>
  <c r="BZ572"/>
  <c r="AF571"/>
  <c r="BM571"/>
  <c r="BU571"/>
  <c r="AE572"/>
  <c r="BB572"/>
  <c r="BT572"/>
  <c r="CP572"/>
  <c r="CR572" s="1"/>
  <c r="CQ572" s="1"/>
  <c r="AE571"/>
  <c r="AT571"/>
  <c r="BB571"/>
  <c r="BT571"/>
  <c r="BA572"/>
  <c r="CD572"/>
  <c r="CE573"/>
  <c r="CF573"/>
  <c r="CD571"/>
  <c r="CJ571"/>
  <c r="AF572"/>
  <c r="CB572"/>
  <c r="CC572" l="1"/>
  <c r="CE572"/>
  <c r="CF572"/>
  <c r="CF571"/>
  <c r="CE571"/>
  <c r="CL571"/>
  <c r="CK571"/>
  <c r="DP570"/>
  <c r="DM570"/>
  <c r="DL570"/>
  <c r="DJ570"/>
  <c r="DI570"/>
  <c r="DG570"/>
  <c r="DF570"/>
  <c r="DD570"/>
  <c r="DC570"/>
  <c r="DA570"/>
  <c r="CZ570"/>
  <c r="CX570"/>
  <c r="CW570"/>
  <c r="CU570"/>
  <c r="CT570"/>
  <c r="CA570"/>
  <c r="BX570"/>
  <c r="BY570" s="1"/>
  <c r="BS570"/>
  <c r="BU570" s="1"/>
  <c r="BO570"/>
  <c r="BK570"/>
  <c r="BL570" s="1"/>
  <c r="BE570"/>
  <c r="BF570" s="1"/>
  <c r="AZ570"/>
  <c r="BA570" s="1"/>
  <c r="AV570"/>
  <c r="AR570"/>
  <c r="AS570" s="1"/>
  <c r="AN570"/>
  <c r="AO570" s="1"/>
  <c r="AI570"/>
  <c r="AJ570" s="1"/>
  <c r="AD570"/>
  <c r="Z570"/>
  <c r="AB570" s="1"/>
  <c r="AA570" s="1"/>
  <c r="V570"/>
  <c r="X570" s="1"/>
  <c r="W570" s="1"/>
  <c r="R570"/>
  <c r="BZ570" l="1"/>
  <c r="CD570"/>
  <c r="CF570" s="1"/>
  <c r="AT570"/>
  <c r="BT570"/>
  <c r="AF570"/>
  <c r="AE570" s="1"/>
  <c r="BB570"/>
  <c r="BM570"/>
  <c r="AW570"/>
  <c r="CC570"/>
  <c r="CB570" s="1"/>
  <c r="T570"/>
  <c r="AK570"/>
  <c r="BG570"/>
  <c r="BQ570"/>
  <c r="S570"/>
  <c r="AP570"/>
  <c r="AX570"/>
  <c r="BP570"/>
  <c r="CJ570"/>
  <c r="DP569"/>
  <c r="DM569"/>
  <c r="DL569"/>
  <c r="DJ569"/>
  <c r="DI569"/>
  <c r="DG569"/>
  <c r="DF569"/>
  <c r="DD569"/>
  <c r="DC569"/>
  <c r="DA569"/>
  <c r="CZ569"/>
  <c r="CX569"/>
  <c r="CW569"/>
  <c r="CU569"/>
  <c r="CT569"/>
  <c r="CA569"/>
  <c r="BX569"/>
  <c r="BY569" s="1"/>
  <c r="BS569"/>
  <c r="BT569" s="1"/>
  <c r="BO569"/>
  <c r="BP569" s="1"/>
  <c r="BK569"/>
  <c r="BM569" s="1"/>
  <c r="BL569" s="1"/>
  <c r="BE569"/>
  <c r="BG569" s="1"/>
  <c r="BF569" s="1"/>
  <c r="AZ569"/>
  <c r="BA569" s="1"/>
  <c r="AV569"/>
  <c r="AR569"/>
  <c r="AS569" s="1"/>
  <c r="AN569"/>
  <c r="AP569" s="1"/>
  <c r="AO569" s="1"/>
  <c r="AI569"/>
  <c r="AK569" s="1"/>
  <c r="AD569"/>
  <c r="AE569" s="1"/>
  <c r="Z569"/>
  <c r="AA569" s="1"/>
  <c r="V569"/>
  <c r="X569" s="1"/>
  <c r="W569" s="1"/>
  <c r="R569"/>
  <c r="T569" s="1"/>
  <c r="S569" s="1"/>
  <c r="CE570" l="1"/>
  <c r="AT569"/>
  <c r="AJ569"/>
  <c r="BB569"/>
  <c r="AB569"/>
  <c r="BQ569"/>
  <c r="BZ569"/>
  <c r="CK570"/>
  <c r="CL570"/>
  <c r="AX569"/>
  <c r="CD569"/>
  <c r="AF569"/>
  <c r="AW569"/>
  <c r="BU569"/>
  <c r="CC569"/>
  <c r="CB569" s="1"/>
  <c r="CP569"/>
  <c r="CR569" s="1"/>
  <c r="CQ569" s="1"/>
  <c r="DP568"/>
  <c r="DM568"/>
  <c r="DL568"/>
  <c r="DJ568"/>
  <c r="DI568"/>
  <c r="DG568"/>
  <c r="DF568"/>
  <c r="DD568"/>
  <c r="DC568"/>
  <c r="DA568"/>
  <c r="CZ568"/>
  <c r="CX568"/>
  <c r="CW568"/>
  <c r="CU568"/>
  <c r="CT568"/>
  <c r="CA568"/>
  <c r="BX568"/>
  <c r="BY568" s="1"/>
  <c r="BS568"/>
  <c r="BT568" s="1"/>
  <c r="BO568"/>
  <c r="BP568" s="1"/>
  <c r="BK568"/>
  <c r="BM568" s="1"/>
  <c r="BL568" s="1"/>
  <c r="BE568"/>
  <c r="BF568" s="1"/>
  <c r="AZ568"/>
  <c r="BA568" s="1"/>
  <c r="AV568"/>
  <c r="AR568"/>
  <c r="AS568" s="1"/>
  <c r="AN568"/>
  <c r="AP568" s="1"/>
  <c r="AO568" s="1"/>
  <c r="AI568"/>
  <c r="AD568"/>
  <c r="Z568"/>
  <c r="V568"/>
  <c r="W568" s="1"/>
  <c r="R568"/>
  <c r="T568" s="1"/>
  <c r="S568" s="1"/>
  <c r="DP567"/>
  <c r="DM567"/>
  <c r="DL567"/>
  <c r="DJ567"/>
  <c r="DI567"/>
  <c r="DG567"/>
  <c r="DF567"/>
  <c r="DD567"/>
  <c r="DC567"/>
  <c r="DA567"/>
  <c r="CZ567"/>
  <c r="CX567"/>
  <c r="CW567"/>
  <c r="CU567"/>
  <c r="CT567"/>
  <c r="CA567"/>
  <c r="BX567"/>
  <c r="BZ567" s="1"/>
  <c r="BY567" s="1"/>
  <c r="BS567"/>
  <c r="BT567" s="1"/>
  <c r="BO567"/>
  <c r="BK567"/>
  <c r="BL567" s="1"/>
  <c r="BE567"/>
  <c r="BG567" s="1"/>
  <c r="BF567" s="1"/>
  <c r="AZ567"/>
  <c r="BB567" s="1"/>
  <c r="AV567"/>
  <c r="AR567"/>
  <c r="AN567"/>
  <c r="AO567" s="1"/>
  <c r="AI567"/>
  <c r="AD567"/>
  <c r="Z567"/>
  <c r="AA567" s="1"/>
  <c r="V567"/>
  <c r="X567" s="1"/>
  <c r="W567" s="1"/>
  <c r="R567"/>
  <c r="T567" s="1"/>
  <c r="S567" s="1"/>
  <c r="CD567" l="1"/>
  <c r="CF567" s="1"/>
  <c r="CD568"/>
  <c r="CF568" s="1"/>
  <c r="CE568" s="1"/>
  <c r="BZ568"/>
  <c r="BM567"/>
  <c r="X568"/>
  <c r="BB568"/>
  <c r="AF567"/>
  <c r="BU567"/>
  <c r="AF568"/>
  <c r="BU568"/>
  <c r="AE567"/>
  <c r="AT567"/>
  <c r="AE568"/>
  <c r="AT568"/>
  <c r="AX567"/>
  <c r="AJ567"/>
  <c r="AP567"/>
  <c r="BP567"/>
  <c r="CJ567"/>
  <c r="CL567" s="1"/>
  <c r="CK567" s="1"/>
  <c r="AA568"/>
  <c r="AJ568"/>
  <c r="AW567"/>
  <c r="CC567"/>
  <c r="CB567" s="1"/>
  <c r="AX568"/>
  <c r="AW568" s="1"/>
  <c r="CC568"/>
  <c r="CB568" s="1"/>
  <c r="CJ568"/>
  <c r="CE569"/>
  <c r="CF569"/>
  <c r="AB567"/>
  <c r="AK567"/>
  <c r="AS567"/>
  <c r="BA567"/>
  <c r="BQ567"/>
  <c r="AB568"/>
  <c r="AK568"/>
  <c r="BG568"/>
  <c r="BQ568"/>
  <c r="CE567" l="1"/>
  <c r="CL568"/>
  <c r="CK568"/>
  <c r="DP566"/>
  <c r="DM566"/>
  <c r="DL566"/>
  <c r="DJ566"/>
  <c r="DI566"/>
  <c r="DG566"/>
  <c r="DF566"/>
  <c r="DD566"/>
  <c r="DC566"/>
  <c r="DA566"/>
  <c r="CZ566"/>
  <c r="CX566"/>
  <c r="CW566"/>
  <c r="CU566"/>
  <c r="CT566"/>
  <c r="CA566"/>
  <c r="BX566"/>
  <c r="BY566" s="1"/>
  <c r="BS566"/>
  <c r="BU566" s="1"/>
  <c r="BO566"/>
  <c r="BQ566" s="1"/>
  <c r="BP566" s="1"/>
  <c r="BK566"/>
  <c r="BL566" s="1"/>
  <c r="BE566"/>
  <c r="BG566" s="1"/>
  <c r="BF566" s="1"/>
  <c r="AZ566"/>
  <c r="CP566" s="1"/>
  <c r="CR566" s="1"/>
  <c r="CQ566" s="1"/>
  <c r="AV566"/>
  <c r="AX566" s="1"/>
  <c r="AW566" s="1"/>
  <c r="AR566"/>
  <c r="AT566" s="1"/>
  <c r="AS566" s="1"/>
  <c r="AN566"/>
  <c r="AP566" s="1"/>
  <c r="AO566" s="1"/>
  <c r="AI566"/>
  <c r="AJ566" s="1"/>
  <c r="AD566"/>
  <c r="Z566"/>
  <c r="AA566" s="1"/>
  <c r="V566"/>
  <c r="X566" s="1"/>
  <c r="W566" s="1"/>
  <c r="R566"/>
  <c r="T566" s="1"/>
  <c r="S566" s="1"/>
  <c r="BT566" l="1"/>
  <c r="AK566"/>
  <c r="AB566"/>
  <c r="BA566"/>
  <c r="BB566"/>
  <c r="AF566"/>
  <c r="AE566" s="1"/>
  <c r="BZ566"/>
  <c r="CD566"/>
  <c r="BM566"/>
  <c r="CC566"/>
  <c r="CB566" s="1"/>
  <c r="DP565"/>
  <c r="DM565"/>
  <c r="DL565"/>
  <c r="DJ565"/>
  <c r="DI565"/>
  <c r="DG565"/>
  <c r="DF565"/>
  <c r="DD565"/>
  <c r="DC565"/>
  <c r="DA565"/>
  <c r="CZ565"/>
  <c r="CX565"/>
  <c r="CW565"/>
  <c r="CU565"/>
  <c r="CT565"/>
  <c r="CA565"/>
  <c r="CC565" s="1"/>
  <c r="CB565" s="1"/>
  <c r="BX565"/>
  <c r="BZ565" s="1"/>
  <c r="BY565" s="1"/>
  <c r="BS565"/>
  <c r="BT565" s="1"/>
  <c r="BO565"/>
  <c r="BQ565" s="1"/>
  <c r="BP565" s="1"/>
  <c r="BK565"/>
  <c r="BE565"/>
  <c r="BF565" s="1"/>
  <c r="AZ565"/>
  <c r="AV565"/>
  <c r="AW565" s="1"/>
  <c r="AR565"/>
  <c r="AN565"/>
  <c r="AO565" s="1"/>
  <c r="AI565"/>
  <c r="AK565" s="1"/>
  <c r="AD565"/>
  <c r="Z565"/>
  <c r="AA565" s="1"/>
  <c r="V565"/>
  <c r="R565"/>
  <c r="S565" s="1"/>
  <c r="DP564"/>
  <c r="DM564"/>
  <c r="DL564"/>
  <c r="DJ564"/>
  <c r="DI564"/>
  <c r="DG564"/>
  <c r="DF564"/>
  <c r="DD564"/>
  <c r="DC564"/>
  <c r="DA564"/>
  <c r="CZ564"/>
  <c r="CX564"/>
  <c r="CW564"/>
  <c r="CU564"/>
  <c r="CT564"/>
  <c r="CA564"/>
  <c r="BX564"/>
  <c r="BY564" s="1"/>
  <c r="BS564"/>
  <c r="BU564" s="1"/>
  <c r="BO564"/>
  <c r="BQ564" s="1"/>
  <c r="BP564" s="1"/>
  <c r="BK564"/>
  <c r="BM564" s="1"/>
  <c r="BL564" s="1"/>
  <c r="BE564"/>
  <c r="BG564" s="1"/>
  <c r="BF564" s="1"/>
  <c r="AZ564"/>
  <c r="CP564" s="1"/>
  <c r="CR564" s="1"/>
  <c r="CQ564" s="1"/>
  <c r="AV564"/>
  <c r="AW564" s="1"/>
  <c r="AR564"/>
  <c r="AT564" s="1"/>
  <c r="AS564" s="1"/>
  <c r="AN564"/>
  <c r="AP564" s="1"/>
  <c r="AO564" s="1"/>
  <c r="AI564"/>
  <c r="AK564" s="1"/>
  <c r="AD564"/>
  <c r="Z564"/>
  <c r="AA564" s="1"/>
  <c r="V564"/>
  <c r="X564" s="1"/>
  <c r="W564" s="1"/>
  <c r="R564"/>
  <c r="T564" s="1"/>
  <c r="S564" s="1"/>
  <c r="AJ564" l="1"/>
  <c r="BG565"/>
  <c r="BA564"/>
  <c r="AJ565"/>
  <c r="AP565"/>
  <c r="AB564"/>
  <c r="AX565"/>
  <c r="BZ564"/>
  <c r="CE566"/>
  <c r="CF566"/>
  <c r="AE564"/>
  <c r="BB564"/>
  <c r="BT564"/>
  <c r="T565"/>
  <c r="AB565"/>
  <c r="AS565"/>
  <c r="BA565"/>
  <c r="CJ565"/>
  <c r="AX564"/>
  <c r="CD564"/>
  <c r="X565"/>
  <c r="AF565"/>
  <c r="BM565"/>
  <c r="BU565"/>
  <c r="CD565"/>
  <c r="AF564"/>
  <c r="CC564"/>
  <c r="CB564" s="1"/>
  <c r="W565"/>
  <c r="AE565"/>
  <c r="AT565"/>
  <c r="BB565"/>
  <c r="BL565"/>
  <c r="CE565" l="1"/>
  <c r="CF565"/>
  <c r="CE564"/>
  <c r="CF564"/>
  <c r="CL565"/>
  <c r="CK565"/>
  <c r="DP563"/>
  <c r="DM563"/>
  <c r="DL563"/>
  <c r="DJ563"/>
  <c r="DI563"/>
  <c r="DG563"/>
  <c r="DF563"/>
  <c r="DD563"/>
  <c r="DC563"/>
  <c r="DA563"/>
  <c r="CZ563"/>
  <c r="CX563"/>
  <c r="CW563"/>
  <c r="CU563"/>
  <c r="CT563"/>
  <c r="CA563"/>
  <c r="CC563" s="1"/>
  <c r="CB563" s="1"/>
  <c r="BX563"/>
  <c r="BZ563" s="1"/>
  <c r="BY563" s="1"/>
  <c r="BS563"/>
  <c r="BO563"/>
  <c r="BP563" s="1"/>
  <c r="BK563"/>
  <c r="BM563" s="1"/>
  <c r="BL563" s="1"/>
  <c r="BE563"/>
  <c r="BG563" s="1"/>
  <c r="BF563" s="1"/>
  <c r="AZ563"/>
  <c r="BA563" s="1"/>
  <c r="AV563"/>
  <c r="AR563"/>
  <c r="AS563" s="1"/>
  <c r="AN563"/>
  <c r="AI563"/>
  <c r="CG563" s="1"/>
  <c r="CI563" s="1"/>
  <c r="CH563" s="1"/>
  <c r="AD563"/>
  <c r="Z563"/>
  <c r="AB563" s="1"/>
  <c r="AA563" s="1"/>
  <c r="V563"/>
  <c r="W563" s="1"/>
  <c r="R563"/>
  <c r="T563" s="1"/>
  <c r="S563" s="1"/>
  <c r="BQ563" l="1"/>
  <c r="CD563"/>
  <c r="CF563" s="1"/>
  <c r="AJ563"/>
  <c r="AT563"/>
  <c r="BB563"/>
  <c r="AK563"/>
  <c r="BT563"/>
  <c r="X563"/>
  <c r="AF563"/>
  <c r="AX563"/>
  <c r="CJ563"/>
  <c r="AE563"/>
  <c r="AP563"/>
  <c r="AO563" s="1"/>
  <c r="AW563"/>
  <c r="BU563"/>
  <c r="DP562"/>
  <c r="DM562"/>
  <c r="DL562"/>
  <c r="DJ562"/>
  <c r="DI562"/>
  <c r="DG562"/>
  <c r="DF562"/>
  <c r="DD562"/>
  <c r="DC562"/>
  <c r="DA562"/>
  <c r="CZ562"/>
  <c r="CX562"/>
  <c r="CW562"/>
  <c r="CU562"/>
  <c r="CT562"/>
  <c r="CA562"/>
  <c r="CC562" s="1"/>
  <c r="CB562" s="1"/>
  <c r="BX562"/>
  <c r="BY562" s="1"/>
  <c r="BS562"/>
  <c r="BU562" s="1"/>
  <c r="BO562"/>
  <c r="BK562"/>
  <c r="BL562" s="1"/>
  <c r="BE562"/>
  <c r="BG562" s="1"/>
  <c r="BF562" s="1"/>
  <c r="AZ562"/>
  <c r="AV562"/>
  <c r="AW562" s="1"/>
  <c r="AR562"/>
  <c r="AN562"/>
  <c r="AO562" s="1"/>
  <c r="AI562"/>
  <c r="AJ562" s="1"/>
  <c r="AD562"/>
  <c r="AE562" s="1"/>
  <c r="Z562"/>
  <c r="AA562" s="1"/>
  <c r="V562"/>
  <c r="W562" s="1"/>
  <c r="R562"/>
  <c r="T562" s="1"/>
  <c r="S562" s="1"/>
  <c r="CE563" l="1"/>
  <c r="BM562"/>
  <c r="AX562"/>
  <c r="BT562"/>
  <c r="CD562"/>
  <c r="CF562" s="1"/>
  <c r="CE562" s="1"/>
  <c r="X562"/>
  <c r="AF562"/>
  <c r="AP562"/>
  <c r="BP562"/>
  <c r="CJ562"/>
  <c r="CK563"/>
  <c r="CL563"/>
  <c r="AT562"/>
  <c r="BB562"/>
  <c r="BZ562"/>
  <c r="AB562"/>
  <c r="AK562"/>
  <c r="AS562"/>
  <c r="BA562"/>
  <c r="BQ562"/>
  <c r="DP561"/>
  <c r="DM561"/>
  <c r="DL561"/>
  <c r="DJ561"/>
  <c r="DI561"/>
  <c r="DG561"/>
  <c r="DF561"/>
  <c r="DD561"/>
  <c r="DC561"/>
  <c r="DA561"/>
  <c r="CZ561"/>
  <c r="CX561"/>
  <c r="CW561"/>
  <c r="CU561"/>
  <c r="CT561"/>
  <c r="CA561"/>
  <c r="CC561" s="1"/>
  <c r="CB561" s="1"/>
  <c r="BX561"/>
  <c r="BZ561" s="1"/>
  <c r="BY561" s="1"/>
  <c r="BS561"/>
  <c r="BU561" s="1"/>
  <c r="BO561"/>
  <c r="BQ561" s="1"/>
  <c r="BP561" s="1"/>
  <c r="BK561"/>
  <c r="BM561" s="1"/>
  <c r="BL561" s="1"/>
  <c r="BE561"/>
  <c r="BG561" s="1"/>
  <c r="BF561" s="1"/>
  <c r="AZ561"/>
  <c r="AV561"/>
  <c r="AW561" s="1"/>
  <c r="AR561"/>
  <c r="AS561" s="1"/>
  <c r="AN561"/>
  <c r="AP561" s="1"/>
  <c r="AO561" s="1"/>
  <c r="AI561"/>
  <c r="AK561" s="1"/>
  <c r="AD561"/>
  <c r="AF561" s="1"/>
  <c r="AE561" s="1"/>
  <c r="Z561"/>
  <c r="AB561" s="1"/>
  <c r="AA561" s="1"/>
  <c r="V561"/>
  <c r="X561" s="1"/>
  <c r="W561" s="1"/>
  <c r="R561"/>
  <c r="T561" s="1"/>
  <c r="S561" s="1"/>
  <c r="DP560"/>
  <c r="DM560"/>
  <c r="DL560"/>
  <c r="DJ560"/>
  <c r="DI560"/>
  <c r="DG560"/>
  <c r="DF560"/>
  <c r="DD560"/>
  <c r="DC560"/>
  <c r="DA560"/>
  <c r="CZ560"/>
  <c r="CX560"/>
  <c r="CW560"/>
  <c r="CU560"/>
  <c r="CT560"/>
  <c r="CA560"/>
  <c r="CC560" s="1"/>
  <c r="CB560" s="1"/>
  <c r="BX560"/>
  <c r="BY560" s="1"/>
  <c r="BS560"/>
  <c r="BO560"/>
  <c r="BP560" s="1"/>
  <c r="BK560"/>
  <c r="BE560"/>
  <c r="BF560" s="1"/>
  <c r="AZ560"/>
  <c r="BA560" s="1"/>
  <c r="AV560"/>
  <c r="AW560" s="1"/>
  <c r="AR560"/>
  <c r="AT560" s="1"/>
  <c r="AS560" s="1"/>
  <c r="AN560"/>
  <c r="AP560" s="1"/>
  <c r="AO560" s="1"/>
  <c r="AI560"/>
  <c r="AK560" s="1"/>
  <c r="AD560"/>
  <c r="Z560"/>
  <c r="AA560" s="1"/>
  <c r="V560"/>
  <c r="R560"/>
  <c r="S560" s="1"/>
  <c r="AX561" l="1"/>
  <c r="AB560"/>
  <c r="BT561"/>
  <c r="T560"/>
  <c r="BG560"/>
  <c r="AJ560"/>
  <c r="BQ560"/>
  <c r="AJ561"/>
  <c r="CD561"/>
  <c r="CL562"/>
  <c r="CK562"/>
  <c r="CD560"/>
  <c r="AX560"/>
  <c r="AT561"/>
  <c r="BB561"/>
  <c r="CP561"/>
  <c r="CR561" s="1"/>
  <c r="CQ561" s="1"/>
  <c r="BZ560"/>
  <c r="BU560"/>
  <c r="X560"/>
  <c r="W560" s="1"/>
  <c r="AF560"/>
  <c r="AE560" s="1"/>
  <c r="BB560"/>
  <c r="BM560"/>
  <c r="BL560" s="1"/>
  <c r="BT560"/>
  <c r="CP560"/>
  <c r="CR560" s="1"/>
  <c r="CQ560" s="1"/>
  <c r="BA561"/>
  <c r="DP559"/>
  <c r="DM559"/>
  <c r="DL559"/>
  <c r="DJ559"/>
  <c r="DI559"/>
  <c r="DG559"/>
  <c r="DF559"/>
  <c r="DD559"/>
  <c r="DC559"/>
  <c r="DA559"/>
  <c r="CZ559"/>
  <c r="CX559"/>
  <c r="CW559"/>
  <c r="CU559"/>
  <c r="CT559"/>
  <c r="CA559"/>
  <c r="BX559"/>
  <c r="BS559"/>
  <c r="BO559"/>
  <c r="BP559" s="1"/>
  <c r="BK559"/>
  <c r="BM559" s="1"/>
  <c r="BL559" s="1"/>
  <c r="BE559"/>
  <c r="AZ559"/>
  <c r="CJ559" s="1"/>
  <c r="CK559" s="1"/>
  <c r="AV559"/>
  <c r="AW559" s="1"/>
  <c r="AR559"/>
  <c r="AT559" s="1"/>
  <c r="AN559"/>
  <c r="AP559" s="1"/>
  <c r="AO559" s="1"/>
  <c r="AI559"/>
  <c r="CG559" s="1"/>
  <c r="CI559" s="1"/>
  <c r="CH559" s="1"/>
  <c r="AD559"/>
  <c r="AF559" s="1"/>
  <c r="AE559" s="1"/>
  <c r="Z559"/>
  <c r="AA559" s="1"/>
  <c r="V559"/>
  <c r="W559" s="1"/>
  <c r="R559"/>
  <c r="T559" s="1"/>
  <c r="S559" s="1"/>
  <c r="BB559" l="1"/>
  <c r="BU559"/>
  <c r="AJ559"/>
  <c r="AS559"/>
  <c r="AB559"/>
  <c r="CD559"/>
  <c r="CF559" s="1"/>
  <c r="CE559" s="1"/>
  <c r="AX559"/>
  <c r="BQ559"/>
  <c r="BZ559"/>
  <c r="CP559"/>
  <c r="X559"/>
  <c r="BG559"/>
  <c r="BF559" s="1"/>
  <c r="BY559"/>
  <c r="CF560"/>
  <c r="CE560"/>
  <c r="CE561"/>
  <c r="CF561"/>
  <c r="AK559"/>
  <c r="BA559"/>
  <c r="BT559"/>
  <c r="CC559"/>
  <c r="CB559" s="1"/>
  <c r="DP558"/>
  <c r="DM558"/>
  <c r="DL558"/>
  <c r="DJ558"/>
  <c r="DI558"/>
  <c r="DG558"/>
  <c r="DF558"/>
  <c r="DD558"/>
  <c r="DC558"/>
  <c r="DA558"/>
  <c r="CZ558"/>
  <c r="CX558"/>
  <c r="CW558"/>
  <c r="CU558"/>
  <c r="CT558"/>
  <c r="CA558"/>
  <c r="CC558" s="1"/>
  <c r="CB558" s="1"/>
  <c r="BX558"/>
  <c r="BZ558" s="1"/>
  <c r="BY558" s="1"/>
  <c r="BS558"/>
  <c r="BO558"/>
  <c r="BP558" s="1"/>
  <c r="BK558"/>
  <c r="BM558" s="1"/>
  <c r="BL558" s="1"/>
  <c r="BE558"/>
  <c r="BG558" s="1"/>
  <c r="BF558" s="1"/>
  <c r="AZ558"/>
  <c r="CP558" s="1"/>
  <c r="CR558" s="1"/>
  <c r="CQ558" s="1"/>
  <c r="AV558"/>
  <c r="AR558"/>
  <c r="AS558" s="1"/>
  <c r="AN558"/>
  <c r="AO558" s="1"/>
  <c r="AI558"/>
  <c r="AJ558" s="1"/>
  <c r="AD558"/>
  <c r="Z558"/>
  <c r="AA558" s="1"/>
  <c r="V558"/>
  <c r="W558" s="1"/>
  <c r="R558"/>
  <c r="T558" s="1"/>
  <c r="S558" s="1"/>
  <c r="BQ558" l="1"/>
  <c r="AB558"/>
  <c r="AK558"/>
  <c r="AT558"/>
  <c r="AE558"/>
  <c r="BB558"/>
  <c r="BT558"/>
  <c r="CL559"/>
  <c r="CQ559"/>
  <c r="CR559"/>
  <c r="BA558"/>
  <c r="AX558"/>
  <c r="AP558"/>
  <c r="X558"/>
  <c r="AF558"/>
  <c r="AW558"/>
  <c r="BU558"/>
  <c r="CD558"/>
  <c r="CF558" s="1"/>
  <c r="CE558" s="1"/>
  <c r="DP557"/>
  <c r="DM557"/>
  <c r="DL557"/>
  <c r="DJ557"/>
  <c r="DI557"/>
  <c r="DG557"/>
  <c r="DF557"/>
  <c r="DD557"/>
  <c r="DC557"/>
  <c r="DA557"/>
  <c r="CZ557"/>
  <c r="CX557"/>
  <c r="CW557"/>
  <c r="CU557"/>
  <c r="CT557"/>
  <c r="CA557"/>
  <c r="CC557" s="1"/>
  <c r="CB557" s="1"/>
  <c r="BX557"/>
  <c r="BS557"/>
  <c r="BT557" s="1"/>
  <c r="BO557"/>
  <c r="BP557" s="1"/>
  <c r="BK557"/>
  <c r="BM557" s="1"/>
  <c r="BL557" s="1"/>
  <c r="BE557"/>
  <c r="AZ557"/>
  <c r="BA557" s="1"/>
  <c r="AV557"/>
  <c r="AR557"/>
  <c r="AS557" s="1"/>
  <c r="AN557"/>
  <c r="AP557" s="1"/>
  <c r="AO557" s="1"/>
  <c r="AI557"/>
  <c r="CG557" s="1"/>
  <c r="CI557" s="1"/>
  <c r="CH557" s="1"/>
  <c r="AD557"/>
  <c r="Z557"/>
  <c r="AA557" s="1"/>
  <c r="V557"/>
  <c r="X557" s="1"/>
  <c r="W557" s="1"/>
  <c r="R557"/>
  <c r="T557" s="1"/>
  <c r="S557" s="1"/>
  <c r="BB557" l="1"/>
  <c r="BU557"/>
  <c r="AB557"/>
  <c r="AT557"/>
  <c r="CD557"/>
  <c r="CP557"/>
  <c r="CR557" s="1"/>
  <c r="CQ557" s="1"/>
  <c r="AK557"/>
  <c r="AJ557" s="1"/>
  <c r="BZ557"/>
  <c r="AX557"/>
  <c r="BQ557"/>
  <c r="AF557"/>
  <c r="AE557" s="1"/>
  <c r="AW557"/>
  <c r="BG557"/>
  <c r="BF557" s="1"/>
  <c r="BY557"/>
  <c r="CJ557"/>
  <c r="DP556"/>
  <c r="DM556"/>
  <c r="DL556"/>
  <c r="DJ556"/>
  <c r="DI556"/>
  <c r="DG556"/>
  <c r="DF556"/>
  <c r="DD556"/>
  <c r="DC556"/>
  <c r="DA556"/>
  <c r="CZ556"/>
  <c r="CX556"/>
  <c r="CW556"/>
  <c r="CU556"/>
  <c r="CT556"/>
  <c r="CA556"/>
  <c r="CC556" s="1"/>
  <c r="CB556" s="1"/>
  <c r="BX556"/>
  <c r="BZ556" s="1"/>
  <c r="BY556" s="1"/>
  <c r="BS556"/>
  <c r="BU556" s="1"/>
  <c r="BO556"/>
  <c r="BK556"/>
  <c r="BL556" s="1"/>
  <c r="BE556"/>
  <c r="BF556" s="1"/>
  <c r="AZ556"/>
  <c r="BA556" s="1"/>
  <c r="AV556"/>
  <c r="AR556"/>
  <c r="AS556" s="1"/>
  <c r="AN556"/>
  <c r="AP556" s="1"/>
  <c r="AO556" s="1"/>
  <c r="AI556"/>
  <c r="AJ556" s="1"/>
  <c r="AD556"/>
  <c r="AE556" s="1"/>
  <c r="Z556"/>
  <c r="V556"/>
  <c r="W556" s="1"/>
  <c r="R556"/>
  <c r="X556" l="1"/>
  <c r="AT556"/>
  <c r="BT556"/>
  <c r="CJ556"/>
  <c r="CK556" s="1"/>
  <c r="BB556"/>
  <c r="BM556"/>
  <c r="AF556"/>
  <c r="CE557"/>
  <c r="CF557"/>
  <c r="S556"/>
  <c r="AA556"/>
  <c r="AX556"/>
  <c r="AW556" s="1"/>
  <c r="AK556"/>
  <c r="BG556"/>
  <c r="BQ556"/>
  <c r="CL556"/>
  <c r="CK557"/>
  <c r="CL557"/>
  <c r="T556"/>
  <c r="AB556"/>
  <c r="BP556"/>
  <c r="CD556"/>
  <c r="CE556" s="1"/>
  <c r="DP555"/>
  <c r="DM555"/>
  <c r="DL555"/>
  <c r="DJ555"/>
  <c r="DI555"/>
  <c r="DG555"/>
  <c r="DF555"/>
  <c r="DD555"/>
  <c r="DC555"/>
  <c r="DA555"/>
  <c r="CZ555"/>
  <c r="CX555"/>
  <c r="CW555"/>
  <c r="CU555"/>
  <c r="CT555"/>
  <c r="CA555"/>
  <c r="CC555" s="1"/>
  <c r="CB555" s="1"/>
  <c r="BX555"/>
  <c r="BY555" s="1"/>
  <c r="BS555"/>
  <c r="BT555" s="1"/>
  <c r="BO555"/>
  <c r="BP555" s="1"/>
  <c r="BK555"/>
  <c r="BM555" s="1"/>
  <c r="BL555" s="1"/>
  <c r="BE555"/>
  <c r="BG555" s="1"/>
  <c r="BF555" s="1"/>
  <c r="AZ555"/>
  <c r="BA555" s="1"/>
  <c r="AV555"/>
  <c r="AW555" s="1"/>
  <c r="AR555"/>
  <c r="AS555" s="1"/>
  <c r="AN555"/>
  <c r="AO555" s="1"/>
  <c r="AI555"/>
  <c r="AD555"/>
  <c r="AE555" s="1"/>
  <c r="Z555"/>
  <c r="V555"/>
  <c r="W555" s="1"/>
  <c r="R555"/>
  <c r="BU555" l="1"/>
  <c r="BB555"/>
  <c r="X555"/>
  <c r="AF555"/>
  <c r="AT555"/>
  <c r="BZ555"/>
  <c r="AB555"/>
  <c r="AK555"/>
  <c r="BQ555"/>
  <c r="AX555"/>
  <c r="T555"/>
  <c r="S555" s="1"/>
  <c r="AA555"/>
  <c r="AJ555"/>
  <c r="AP555"/>
  <c r="CD555"/>
  <c r="CJ555"/>
  <c r="CK555" s="1"/>
  <c r="DP554"/>
  <c r="DM554"/>
  <c r="DL554"/>
  <c r="DJ554"/>
  <c r="DI554"/>
  <c r="DG554"/>
  <c r="DF554"/>
  <c r="DD554"/>
  <c r="DC554"/>
  <c r="DA554"/>
  <c r="CZ554"/>
  <c r="CX554"/>
  <c r="CW554"/>
  <c r="CU554"/>
  <c r="CT554"/>
  <c r="CA554"/>
  <c r="CC554" s="1"/>
  <c r="CB554" s="1"/>
  <c r="BZ554"/>
  <c r="BY554" s="1"/>
  <c r="BX554"/>
  <c r="BS554"/>
  <c r="BO554"/>
  <c r="BP554" s="1"/>
  <c r="BK554"/>
  <c r="BG554" s="1"/>
  <c r="BE554"/>
  <c r="BF554" s="1"/>
  <c r="AZ554"/>
  <c r="CP554" s="1"/>
  <c r="CR554" s="1"/>
  <c r="CQ554" s="1"/>
  <c r="AV554"/>
  <c r="AR554"/>
  <c r="AS554" s="1"/>
  <c r="AN554"/>
  <c r="AO554" s="1"/>
  <c r="AI554"/>
  <c r="AK554" s="1"/>
  <c r="AD554"/>
  <c r="AE554" s="1"/>
  <c r="Z554"/>
  <c r="AA554" s="1"/>
  <c r="V554"/>
  <c r="W554" s="1"/>
  <c r="R554"/>
  <c r="T554" s="1"/>
  <c r="S554" s="1"/>
  <c r="BA554" l="1"/>
  <c r="BQ554"/>
  <c r="AJ554"/>
  <c r="BB554"/>
  <c r="BL554"/>
  <c r="BT554"/>
  <c r="AB554"/>
  <c r="AT554"/>
  <c r="CE555"/>
  <c r="CF555"/>
  <c r="AP554"/>
  <c r="AX554"/>
  <c r="CD554"/>
  <c r="X554"/>
  <c r="AF554"/>
  <c r="AW554"/>
  <c r="BM554"/>
  <c r="BU554"/>
  <c r="DP553"/>
  <c r="DM553"/>
  <c r="DL553"/>
  <c r="DJ553"/>
  <c r="DI553"/>
  <c r="DG553"/>
  <c r="DF553"/>
  <c r="DD553"/>
  <c r="DC553"/>
  <c r="DA553"/>
  <c r="CZ553"/>
  <c r="CX553"/>
  <c r="CW553"/>
  <c r="CU553"/>
  <c r="CT553"/>
  <c r="CA553"/>
  <c r="CC553" s="1"/>
  <c r="CB553" s="1"/>
  <c r="BX553"/>
  <c r="BS553"/>
  <c r="BT553" s="1"/>
  <c r="BO553"/>
  <c r="BK553"/>
  <c r="BL553" s="1"/>
  <c r="BE553"/>
  <c r="BF553" s="1"/>
  <c r="AZ553"/>
  <c r="AV553"/>
  <c r="AW553" s="1"/>
  <c r="AR553"/>
  <c r="AN553"/>
  <c r="AO553" s="1"/>
  <c r="AI553"/>
  <c r="AD553"/>
  <c r="AE553" s="1"/>
  <c r="Z553"/>
  <c r="V553"/>
  <c r="W553" s="1"/>
  <c r="R553"/>
  <c r="T553" s="1"/>
  <c r="S553" s="1"/>
  <c r="AP553" l="1"/>
  <c r="AF553"/>
  <c r="AJ553"/>
  <c r="X553"/>
  <c r="BU553"/>
  <c r="AA553"/>
  <c r="BM553"/>
  <c r="AX553"/>
  <c r="BP553"/>
  <c r="BY553"/>
  <c r="CP553"/>
  <c r="CD553"/>
  <c r="CF553" s="1"/>
  <c r="CE553" s="1"/>
  <c r="CE554"/>
  <c r="CF554"/>
  <c r="AT553"/>
  <c r="BB553"/>
  <c r="AB553"/>
  <c r="AK553"/>
  <c r="AS553"/>
  <c r="BA553"/>
  <c r="BG553"/>
  <c r="BQ553"/>
  <c r="BZ553"/>
  <c r="DP552"/>
  <c r="DM552"/>
  <c r="DL552"/>
  <c r="DJ552"/>
  <c r="DI552"/>
  <c r="DG552"/>
  <c r="DF552"/>
  <c r="DD552"/>
  <c r="DC552"/>
  <c r="DA552"/>
  <c r="CZ552"/>
  <c r="CX552"/>
  <c r="CW552"/>
  <c r="CU552"/>
  <c r="CT552"/>
  <c r="CA552"/>
  <c r="CC552" s="1"/>
  <c r="CB552" s="1"/>
  <c r="BX552"/>
  <c r="BZ552" s="1"/>
  <c r="BY552" s="1"/>
  <c r="BS552"/>
  <c r="BO552"/>
  <c r="BP552" s="1"/>
  <c r="BK552"/>
  <c r="BM552" s="1"/>
  <c r="BL552" s="1"/>
  <c r="BE552"/>
  <c r="BG552" s="1"/>
  <c r="BF552" s="1"/>
  <c r="AZ552"/>
  <c r="CJ552" s="1"/>
  <c r="CL552" s="1"/>
  <c r="CK552" s="1"/>
  <c r="AV552"/>
  <c r="AR552"/>
  <c r="AS552" s="1"/>
  <c r="AN552"/>
  <c r="AP552" s="1"/>
  <c r="AO552" s="1"/>
  <c r="AK552"/>
  <c r="AI552"/>
  <c r="AJ552" s="1"/>
  <c r="AD552"/>
  <c r="Z552"/>
  <c r="AA552" s="1"/>
  <c r="V552"/>
  <c r="W552" s="1"/>
  <c r="R552"/>
  <c r="T552" s="1"/>
  <c r="S552" s="1"/>
  <c r="AB552" l="1"/>
  <c r="BA552"/>
  <c r="AT552"/>
  <c r="BB552"/>
  <c r="BQ552"/>
  <c r="CQ553"/>
  <c r="CR553"/>
  <c r="AE552"/>
  <c r="BT552"/>
  <c r="CD552"/>
  <c r="X552"/>
  <c r="AF552"/>
  <c r="AX552"/>
  <c r="AW552" s="1"/>
  <c r="BU552"/>
  <c r="DP551"/>
  <c r="DM551"/>
  <c r="DL551"/>
  <c r="DJ551"/>
  <c r="DI551"/>
  <c r="DG551"/>
  <c r="DF551"/>
  <c r="DD551"/>
  <c r="DC551"/>
  <c r="DA551"/>
  <c r="CZ551"/>
  <c r="CX551"/>
  <c r="CW551"/>
  <c r="CU551"/>
  <c r="CT551"/>
  <c r="CA551"/>
  <c r="CC551" s="1"/>
  <c r="CB551" s="1"/>
  <c r="BX551"/>
  <c r="BY551" s="1"/>
  <c r="BS551"/>
  <c r="BT551" s="1"/>
  <c r="BO551"/>
  <c r="BQ551" s="1"/>
  <c r="BP551" s="1"/>
  <c r="BK551"/>
  <c r="BM551" s="1"/>
  <c r="BL551" s="1"/>
  <c r="BE551"/>
  <c r="BG551" s="1"/>
  <c r="BF551" s="1"/>
  <c r="AZ551"/>
  <c r="AV551"/>
  <c r="AW551" s="1"/>
  <c r="AR551"/>
  <c r="AS551" s="1"/>
  <c r="AN551"/>
  <c r="AP551" s="1"/>
  <c r="AO551" s="1"/>
  <c r="AI551"/>
  <c r="AK551" s="1"/>
  <c r="AD551"/>
  <c r="Z551"/>
  <c r="AA551" s="1"/>
  <c r="V551"/>
  <c r="R551"/>
  <c r="S551" s="1"/>
  <c r="AJ551" l="1"/>
  <c r="T551"/>
  <c r="AX551"/>
  <c r="CE552"/>
  <c r="CF552"/>
  <c r="AB551"/>
  <c r="BA551"/>
  <c r="CD551"/>
  <c r="CF551" s="1"/>
  <c r="CE551" s="1"/>
  <c r="BU551"/>
  <c r="CJ551"/>
  <c r="CK551" s="1"/>
  <c r="X551"/>
  <c r="W551"/>
  <c r="AF551"/>
  <c r="AE551" s="1"/>
  <c r="AT551"/>
  <c r="BB551"/>
  <c r="BZ551"/>
  <c r="DP550"/>
  <c r="DM550"/>
  <c r="DL550"/>
  <c r="DJ550"/>
  <c r="DI550"/>
  <c r="DG550"/>
  <c r="DF550"/>
  <c r="DD550"/>
  <c r="DC550"/>
  <c r="DA550"/>
  <c r="CZ550"/>
  <c r="CX550"/>
  <c r="CW550"/>
  <c r="CU550"/>
  <c r="CT550"/>
  <c r="CA550"/>
  <c r="BX550"/>
  <c r="BY550" s="1"/>
  <c r="BS550"/>
  <c r="BT550" s="1"/>
  <c r="BO550"/>
  <c r="BP550" s="1"/>
  <c r="BK550"/>
  <c r="BM550" s="1"/>
  <c r="BL550" s="1"/>
  <c r="BE550"/>
  <c r="BF550" s="1"/>
  <c r="AZ550"/>
  <c r="BB550" s="1"/>
  <c r="AV550"/>
  <c r="AX550" s="1"/>
  <c r="AW550" s="1"/>
  <c r="AR550"/>
  <c r="AT550" s="1"/>
  <c r="AS550" s="1"/>
  <c r="AN550"/>
  <c r="AP550" s="1"/>
  <c r="AO550" s="1"/>
  <c r="AI550"/>
  <c r="AJ550" s="1"/>
  <c r="AD550"/>
  <c r="AE550" s="1"/>
  <c r="Z550"/>
  <c r="AA550" s="1"/>
  <c r="V550"/>
  <c r="W550" s="1"/>
  <c r="R550"/>
  <c r="T550" s="1"/>
  <c r="S550" s="1"/>
  <c r="AB550" l="1"/>
  <c r="AK550"/>
  <c r="BA550"/>
  <c r="BG550"/>
  <c r="BQ550"/>
  <c r="BZ550"/>
  <c r="CP550"/>
  <c r="CR550" s="1"/>
  <c r="CQ550" s="1"/>
  <c r="CD550"/>
  <c r="X550"/>
  <c r="AF550"/>
  <c r="BU550"/>
  <c r="CB550"/>
  <c r="DP549"/>
  <c r="DM549"/>
  <c r="DL549"/>
  <c r="DJ549"/>
  <c r="DI549"/>
  <c r="DG549"/>
  <c r="DF549"/>
  <c r="DD549"/>
  <c r="DC549"/>
  <c r="DA549"/>
  <c r="CZ549"/>
  <c r="CX549"/>
  <c r="CW549"/>
  <c r="CU549"/>
  <c r="CT549"/>
  <c r="CA549"/>
  <c r="CC549" s="1"/>
  <c r="CB549" s="1"/>
  <c r="BX549"/>
  <c r="BS549"/>
  <c r="BT549" s="1"/>
  <c r="BO549"/>
  <c r="BK549"/>
  <c r="BL549" s="1"/>
  <c r="BE549"/>
  <c r="BG549" s="1"/>
  <c r="BF549" s="1"/>
  <c r="AZ549"/>
  <c r="CJ549" s="1"/>
  <c r="AV549"/>
  <c r="AR549"/>
  <c r="AS549" s="1"/>
  <c r="AN549"/>
  <c r="AO549" s="1"/>
  <c r="AI549"/>
  <c r="AD549"/>
  <c r="AE549" s="1"/>
  <c r="Z549"/>
  <c r="AA549" s="1"/>
  <c r="V549"/>
  <c r="X549" s="1"/>
  <c r="W549" s="1"/>
  <c r="R549"/>
  <c r="BM549" l="1"/>
  <c r="BB549"/>
  <c r="BA549"/>
  <c r="AF549"/>
  <c r="AT549"/>
  <c r="CD549"/>
  <c r="CF549" s="1"/>
  <c r="BU549"/>
  <c r="CL549"/>
  <c r="CK549"/>
  <c r="AX549"/>
  <c r="AW549" s="1"/>
  <c r="CC550"/>
  <c r="CE550"/>
  <c r="CF550"/>
  <c r="AB549"/>
  <c r="BQ549"/>
  <c r="AK549"/>
  <c r="T549"/>
  <c r="S549" s="1"/>
  <c r="AJ549"/>
  <c r="AP549"/>
  <c r="BP549"/>
  <c r="BZ549"/>
  <c r="BY549" s="1"/>
  <c r="CE549" l="1"/>
  <c r="DP548"/>
  <c r="DM548"/>
  <c r="DL548"/>
  <c r="DJ548"/>
  <c r="DI548"/>
  <c r="DG548"/>
  <c r="DF548"/>
  <c r="DD548"/>
  <c r="DC548"/>
  <c r="DA548"/>
  <c r="CZ548"/>
  <c r="CX548"/>
  <c r="CW548"/>
  <c r="CU548"/>
  <c r="CT548"/>
  <c r="CA548"/>
  <c r="BX548"/>
  <c r="BY548" s="1"/>
  <c r="BS548"/>
  <c r="BT548" s="1"/>
  <c r="BO548"/>
  <c r="BP548" s="1"/>
  <c r="BK548"/>
  <c r="BE548"/>
  <c r="BF548" s="1"/>
  <c r="AZ548"/>
  <c r="CJ548" s="1"/>
  <c r="AV548"/>
  <c r="AX548" s="1"/>
  <c r="AW548" s="1"/>
  <c r="AR548"/>
  <c r="AT548" s="1"/>
  <c r="AS548" s="1"/>
  <c r="AN548"/>
  <c r="AP548" s="1"/>
  <c r="AO548" s="1"/>
  <c r="AI548"/>
  <c r="AJ548" s="1"/>
  <c r="AD548"/>
  <c r="Z548"/>
  <c r="AA548" s="1"/>
  <c r="V548"/>
  <c r="W548" s="1"/>
  <c r="R548"/>
  <c r="T548" s="1"/>
  <c r="S548" s="1"/>
  <c r="DP547"/>
  <c r="DM547"/>
  <c r="DL547"/>
  <c r="DJ547"/>
  <c r="DI547"/>
  <c r="DG547"/>
  <c r="DF547"/>
  <c r="DD547"/>
  <c r="DC547"/>
  <c r="DA547"/>
  <c r="CZ547"/>
  <c r="CX547"/>
  <c r="CW547"/>
  <c r="CU547"/>
  <c r="CT547"/>
  <c r="CA547"/>
  <c r="CC547" s="1"/>
  <c r="CB547" s="1"/>
  <c r="BX547"/>
  <c r="BZ547" s="1"/>
  <c r="BY547" s="1"/>
  <c r="BS547"/>
  <c r="BO547"/>
  <c r="BP547" s="1"/>
  <c r="BK547"/>
  <c r="BM547" s="1"/>
  <c r="BL547" s="1"/>
  <c r="BE547"/>
  <c r="BG547" s="1"/>
  <c r="BF547" s="1"/>
  <c r="AZ547"/>
  <c r="BA547" s="1"/>
  <c r="AV547"/>
  <c r="AR547"/>
  <c r="AS547" s="1"/>
  <c r="AN547"/>
  <c r="AP547" s="1"/>
  <c r="AO547" s="1"/>
  <c r="AI547"/>
  <c r="AJ547" s="1"/>
  <c r="AD547"/>
  <c r="Z547"/>
  <c r="AB547" s="1"/>
  <c r="AA547" s="1"/>
  <c r="V547"/>
  <c r="W547" s="1"/>
  <c r="R547"/>
  <c r="S547" s="1"/>
  <c r="CD547" l="1"/>
  <c r="CF547" s="1"/>
  <c r="BG548"/>
  <c r="BM548"/>
  <c r="BL548" s="1"/>
  <c r="BQ547"/>
  <c r="BA548"/>
  <c r="AB548"/>
  <c r="BB548"/>
  <c r="AK547"/>
  <c r="AT547"/>
  <c r="BB547"/>
  <c r="T547"/>
  <c r="AE547"/>
  <c r="AK548"/>
  <c r="BQ548"/>
  <c r="BZ548"/>
  <c r="CK548"/>
  <c r="CL548"/>
  <c r="BT547"/>
  <c r="AE548"/>
  <c r="AX547"/>
  <c r="CJ547"/>
  <c r="CL547" s="1"/>
  <c r="CK547" s="1"/>
  <c r="CD548"/>
  <c r="X547"/>
  <c r="AF547"/>
  <c r="AW547"/>
  <c r="BU547"/>
  <c r="X548"/>
  <c r="AF548"/>
  <c r="BU548"/>
  <c r="CC548"/>
  <c r="CB548" s="1"/>
  <c r="DP546"/>
  <c r="DM546"/>
  <c r="DL546"/>
  <c r="DJ546"/>
  <c r="DI546"/>
  <c r="DG546"/>
  <c r="DF546"/>
  <c r="DD546"/>
  <c r="DC546"/>
  <c r="DA546"/>
  <c r="CZ546"/>
  <c r="CX546"/>
  <c r="CW546"/>
  <c r="CU546"/>
  <c r="CT546"/>
  <c r="CA546"/>
  <c r="CB546" s="1"/>
  <c r="BX546"/>
  <c r="BY546" s="1"/>
  <c r="BS546"/>
  <c r="BT546" s="1"/>
  <c r="BO546"/>
  <c r="BQ546" s="1"/>
  <c r="BP546" s="1"/>
  <c r="BK546"/>
  <c r="BE546"/>
  <c r="BF546" s="1"/>
  <c r="AZ546"/>
  <c r="BB546" s="1"/>
  <c r="AV546"/>
  <c r="AX546" s="1"/>
  <c r="AW546" s="1"/>
  <c r="AR546"/>
  <c r="AS546" s="1"/>
  <c r="AN546"/>
  <c r="AP546" s="1"/>
  <c r="AO546" s="1"/>
  <c r="AI546"/>
  <c r="CG546" s="1"/>
  <c r="CI546" s="1"/>
  <c r="CH546" s="1"/>
  <c r="AD546"/>
  <c r="AF546" s="1"/>
  <c r="AE546" s="1"/>
  <c r="Z546"/>
  <c r="AA546" s="1"/>
  <c r="V546"/>
  <c r="X546" s="1"/>
  <c r="W546" s="1"/>
  <c r="R546"/>
  <c r="T546" s="1"/>
  <c r="S546" s="1"/>
  <c r="CE547" l="1"/>
  <c r="AJ546"/>
  <c r="BG546"/>
  <c r="BA546"/>
  <c r="CE548"/>
  <c r="CF548"/>
  <c r="CD546"/>
  <c r="BU546"/>
  <c r="CP546"/>
  <c r="CR546" s="1"/>
  <c r="CQ546" s="1"/>
  <c r="AB546"/>
  <c r="AK546"/>
  <c r="AT546"/>
  <c r="BM546"/>
  <c r="BL546" s="1"/>
  <c r="BZ546"/>
  <c r="DP545"/>
  <c r="DM545"/>
  <c r="DL545"/>
  <c r="DJ545"/>
  <c r="DI545"/>
  <c r="DG545"/>
  <c r="DF545"/>
  <c r="DD545"/>
  <c r="DC545"/>
  <c r="CX545"/>
  <c r="CW545"/>
  <c r="CU545"/>
  <c r="CT545"/>
  <c r="CA545"/>
  <c r="BX545"/>
  <c r="BZ545" s="1"/>
  <c r="BY545" s="1"/>
  <c r="BS545"/>
  <c r="BO545"/>
  <c r="BP545" s="1"/>
  <c r="BK545"/>
  <c r="BM545" s="1"/>
  <c r="BL545" s="1"/>
  <c r="BE545"/>
  <c r="BG545" s="1"/>
  <c r="BF545" s="1"/>
  <c r="AZ545"/>
  <c r="AV545"/>
  <c r="AX545" s="1"/>
  <c r="AW545" s="1"/>
  <c r="AR545"/>
  <c r="AT545" s="1"/>
  <c r="AS545" s="1"/>
  <c r="AN545"/>
  <c r="AP545" s="1"/>
  <c r="AO545" s="1"/>
  <c r="AI545"/>
  <c r="AJ545" s="1"/>
  <c r="AD545"/>
  <c r="Z545"/>
  <c r="AA545" s="1"/>
  <c r="V545"/>
  <c r="W545" s="1"/>
  <c r="R545"/>
  <c r="T545" s="1"/>
  <c r="S545" s="1"/>
  <c r="AB545" l="1"/>
  <c r="BA545"/>
  <c r="CC545"/>
  <c r="CB545" s="1"/>
  <c r="AK545"/>
  <c r="BB545"/>
  <c r="BQ545"/>
  <c r="X545"/>
  <c r="BU545"/>
  <c r="CD545"/>
  <c r="CF545" s="1"/>
  <c r="CE545" s="1"/>
  <c r="AF545"/>
  <c r="AE545" s="1"/>
  <c r="BT545"/>
  <c r="CC546"/>
  <c r="CF546"/>
  <c r="CE546"/>
  <c r="CP545"/>
  <c r="CR545" s="1"/>
  <c r="CQ545" s="1"/>
  <c r="DP544"/>
  <c r="DM544"/>
  <c r="DL544"/>
  <c r="DJ544"/>
  <c r="DI544"/>
  <c r="DG544"/>
  <c r="DF544"/>
  <c r="DD544"/>
  <c r="DC544"/>
  <c r="CX544"/>
  <c r="CW544"/>
  <c r="CU544"/>
  <c r="CT544"/>
  <c r="CA544"/>
  <c r="CC544" s="1"/>
  <c r="CB544" s="1"/>
  <c r="BX544"/>
  <c r="BY544" s="1"/>
  <c r="BS544"/>
  <c r="BO544"/>
  <c r="BP544" s="1"/>
  <c r="BK544"/>
  <c r="BE544"/>
  <c r="BF544" s="1"/>
  <c r="AZ544"/>
  <c r="BB544" s="1"/>
  <c r="AV544"/>
  <c r="AX544" s="1"/>
  <c r="AW544" s="1"/>
  <c r="AR544"/>
  <c r="AS544" s="1"/>
  <c r="AN544"/>
  <c r="AO544" s="1"/>
  <c r="AI544"/>
  <c r="AJ544" s="1"/>
  <c r="AD544"/>
  <c r="Z544"/>
  <c r="AA544" s="1"/>
  <c r="V544"/>
  <c r="R544"/>
  <c r="S544" s="1"/>
  <c r="BQ544" l="1"/>
  <c r="AB544"/>
  <c r="T544"/>
  <c r="AK544"/>
  <c r="BA544"/>
  <c r="AP544"/>
  <c r="BG544"/>
  <c r="CD544"/>
  <c r="CF544" s="1"/>
  <c r="CE544" s="1"/>
  <c r="AF544"/>
  <c r="BM544"/>
  <c r="BU544"/>
  <c r="CJ544"/>
  <c r="X544"/>
  <c r="W544"/>
  <c r="AE544"/>
  <c r="AT544"/>
  <c r="BL544"/>
  <c r="BT544"/>
  <c r="BZ544"/>
  <c r="DP543"/>
  <c r="DM543"/>
  <c r="DL543"/>
  <c r="DJ543"/>
  <c r="DI543"/>
  <c r="DG543"/>
  <c r="DF543"/>
  <c r="DD543"/>
  <c r="DC543"/>
  <c r="CX543"/>
  <c r="CW543"/>
  <c r="CU543"/>
  <c r="CT543"/>
  <c r="CA543"/>
  <c r="CB543" s="1"/>
  <c r="BX543"/>
  <c r="BZ543" s="1"/>
  <c r="BY543" s="1"/>
  <c r="BS543"/>
  <c r="BT543" s="1"/>
  <c r="BO543"/>
  <c r="BP543" s="1"/>
  <c r="BK543"/>
  <c r="BM543" s="1"/>
  <c r="BL543" s="1"/>
  <c r="BE543"/>
  <c r="BG543" s="1"/>
  <c r="BF543" s="1"/>
  <c r="AZ543"/>
  <c r="BA543" s="1"/>
  <c r="AV543"/>
  <c r="AX543" s="1"/>
  <c r="AW543" s="1"/>
  <c r="AR543"/>
  <c r="AT543" s="1"/>
  <c r="AS543" s="1"/>
  <c r="AN543"/>
  <c r="AP543" s="1"/>
  <c r="AO543" s="1"/>
  <c r="AI543"/>
  <c r="AK543" s="1"/>
  <c r="AD543"/>
  <c r="AF543" s="1"/>
  <c r="AE543" s="1"/>
  <c r="Z543"/>
  <c r="AA543" s="1"/>
  <c r="V543"/>
  <c r="W543" s="1"/>
  <c r="R543"/>
  <c r="T543" s="1"/>
  <c r="S543" s="1"/>
  <c r="AJ543" l="1"/>
  <c r="CK544"/>
  <c r="CL544"/>
  <c r="X543"/>
  <c r="BU543"/>
  <c r="CD543"/>
  <c r="BB543"/>
  <c r="CP543"/>
  <c r="CR543" s="1"/>
  <c r="CQ543" s="1"/>
  <c r="AB543"/>
  <c r="BQ543"/>
  <c r="DP542"/>
  <c r="DM542"/>
  <c r="DL542"/>
  <c r="DJ542"/>
  <c r="DI542"/>
  <c r="DG542"/>
  <c r="DF542"/>
  <c r="DD542"/>
  <c r="DC542"/>
  <c r="CX542"/>
  <c r="CW542"/>
  <c r="CU542"/>
  <c r="CT542"/>
  <c r="CA542"/>
  <c r="BX542"/>
  <c r="BZ542" s="1"/>
  <c r="BY542" s="1"/>
  <c r="BS542"/>
  <c r="BT542" s="1"/>
  <c r="BO542"/>
  <c r="BP542" s="1"/>
  <c r="BK542"/>
  <c r="BM542" s="1"/>
  <c r="BL542" s="1"/>
  <c r="BE542"/>
  <c r="BG542" s="1"/>
  <c r="BF542" s="1"/>
  <c r="AZ542"/>
  <c r="AV542"/>
  <c r="AX542" s="1"/>
  <c r="AW542" s="1"/>
  <c r="AR542"/>
  <c r="AN542"/>
  <c r="AP542" s="1"/>
  <c r="AO542" s="1"/>
  <c r="AI542"/>
  <c r="AJ542" s="1"/>
  <c r="AD542"/>
  <c r="AE542" s="1"/>
  <c r="Z542"/>
  <c r="AA542" s="1"/>
  <c r="V542"/>
  <c r="W542" s="1"/>
  <c r="R542"/>
  <c r="T542" s="1"/>
  <c r="S542" s="1"/>
  <c r="D542"/>
  <c r="CD542" l="1"/>
  <c r="CE542" s="1"/>
  <c r="AB542"/>
  <c r="AK542"/>
  <c r="BQ542"/>
  <c r="CC542"/>
  <c r="CB542" s="1"/>
  <c r="CC543"/>
  <c r="CF543"/>
  <c r="CE543"/>
  <c r="BB542"/>
  <c r="AT542"/>
  <c r="AS542" s="1"/>
  <c r="BA542"/>
  <c r="CJ542"/>
  <c r="X542"/>
  <c r="AF542"/>
  <c r="BU542"/>
  <c r="DP541"/>
  <c r="DM541"/>
  <c r="DL541"/>
  <c r="DJ541"/>
  <c r="DI541"/>
  <c r="DG541"/>
  <c r="DF541"/>
  <c r="DD541"/>
  <c r="DC541"/>
  <c r="CX541"/>
  <c r="CW541"/>
  <c r="CU541"/>
  <c r="CT541"/>
  <c r="CA541"/>
  <c r="CC541" s="1"/>
  <c r="CB541" s="1"/>
  <c r="BX541"/>
  <c r="BZ541" s="1"/>
  <c r="BY541" s="1"/>
  <c r="BS541"/>
  <c r="BO541"/>
  <c r="BP541" s="1"/>
  <c r="BK541"/>
  <c r="BM541" s="1"/>
  <c r="BL541" s="1"/>
  <c r="BE541"/>
  <c r="BG541" s="1"/>
  <c r="BF541" s="1"/>
  <c r="AZ541"/>
  <c r="BA541" s="1"/>
  <c r="AV541"/>
  <c r="AR541"/>
  <c r="AS541" s="1"/>
  <c r="AN541"/>
  <c r="AP541" s="1"/>
  <c r="AO541" s="1"/>
  <c r="AI541"/>
  <c r="AJ541" s="1"/>
  <c r="AD541"/>
  <c r="Z541"/>
  <c r="AA541" s="1"/>
  <c r="V541"/>
  <c r="W541" s="1"/>
  <c r="R541"/>
  <c r="T541" s="1"/>
  <c r="S541" s="1"/>
  <c r="D541"/>
  <c r="CF542" l="1"/>
  <c r="AB541"/>
  <c r="AT541"/>
  <c r="AK541"/>
  <c r="BB541"/>
  <c r="BQ541"/>
  <c r="AE541"/>
  <c r="BT541"/>
  <c r="CK542"/>
  <c r="CL542"/>
  <c r="AX541"/>
  <c r="CD541"/>
  <c r="CF541" s="1"/>
  <c r="CE541" s="1"/>
  <c r="CJ541"/>
  <c r="X541"/>
  <c r="AF541"/>
  <c r="AW541"/>
  <c r="BU541"/>
  <c r="DP540"/>
  <c r="DM540"/>
  <c r="DL540"/>
  <c r="DJ540"/>
  <c r="DI540"/>
  <c r="DG540"/>
  <c r="DF540"/>
  <c r="DD540"/>
  <c r="DC540"/>
  <c r="CX540"/>
  <c r="CW540"/>
  <c r="CU540"/>
  <c r="CT540"/>
  <c r="CA540"/>
  <c r="BX540"/>
  <c r="BY540" s="1"/>
  <c r="BS540"/>
  <c r="BO540"/>
  <c r="BP540" s="1"/>
  <c r="BK540"/>
  <c r="BL540" s="1"/>
  <c r="BE540"/>
  <c r="BG540" s="1"/>
  <c r="BF540" s="1"/>
  <c r="AZ540"/>
  <c r="CP540" s="1"/>
  <c r="CR540" s="1"/>
  <c r="CQ540" s="1"/>
  <c r="AV540"/>
  <c r="AR540"/>
  <c r="AS540" s="1"/>
  <c r="AN540"/>
  <c r="AO540" s="1"/>
  <c r="AI540"/>
  <c r="AJ540" s="1"/>
  <c r="AD540"/>
  <c r="AF540" s="1"/>
  <c r="AE540" s="1"/>
  <c r="Z540"/>
  <c r="AA540" s="1"/>
  <c r="V540"/>
  <c r="W540" s="1"/>
  <c r="R540"/>
  <c r="S540" s="1"/>
  <c r="D540"/>
  <c r="BB540" l="1"/>
  <c r="AK540"/>
  <c r="AT540"/>
  <c r="BZ540"/>
  <c r="BA540"/>
  <c r="BQ540"/>
  <c r="CC540"/>
  <c r="CB540" s="1"/>
  <c r="T540"/>
  <c r="AB540"/>
  <c r="BT540"/>
  <c r="CK541"/>
  <c r="CL541"/>
  <c r="AP540"/>
  <c r="AX540"/>
  <c r="X540"/>
  <c r="AW540"/>
  <c r="BM540"/>
  <c r="BU540"/>
  <c r="CD540"/>
  <c r="DP539"/>
  <c r="DM539"/>
  <c r="DL539"/>
  <c r="DJ539"/>
  <c r="DI539"/>
  <c r="DG539"/>
  <c r="DF539"/>
  <c r="DD539"/>
  <c r="DC539"/>
  <c r="CX539"/>
  <c r="CW539"/>
  <c r="CU539"/>
  <c r="CT539"/>
  <c r="CA539"/>
  <c r="BX539"/>
  <c r="BZ539" s="1"/>
  <c r="BY539" s="1"/>
  <c r="BS539"/>
  <c r="BT539" s="1"/>
  <c r="BO539"/>
  <c r="BP539" s="1"/>
  <c r="BM539"/>
  <c r="BL539" s="1"/>
  <c r="BK539"/>
  <c r="BE539"/>
  <c r="BG539" s="1"/>
  <c r="BF539" s="1"/>
  <c r="AZ539"/>
  <c r="BA539" s="1"/>
  <c r="AV539"/>
  <c r="AR539"/>
  <c r="AS539" s="1"/>
  <c r="AN539"/>
  <c r="AP539" s="1"/>
  <c r="AO539" s="1"/>
  <c r="AI539"/>
  <c r="AJ539" s="1"/>
  <c r="AD539"/>
  <c r="AF539" s="1"/>
  <c r="AE539" s="1"/>
  <c r="Z539"/>
  <c r="AA539" s="1"/>
  <c r="V539"/>
  <c r="X539" s="1"/>
  <c r="W539" s="1"/>
  <c r="R539"/>
  <c r="T539" s="1"/>
  <c r="S539" s="1"/>
  <c r="D539"/>
  <c r="BB539" l="1"/>
  <c r="BU539"/>
  <c r="AT539"/>
  <c r="AW539"/>
  <c r="CB539"/>
  <c r="CE540"/>
  <c r="CF540"/>
  <c r="AB539"/>
  <c r="AK539"/>
  <c r="BQ539"/>
  <c r="AX539"/>
  <c r="CD539"/>
  <c r="CJ539"/>
  <c r="CL539" s="1"/>
  <c r="CK539" s="1"/>
  <c r="DP538"/>
  <c r="DM538"/>
  <c r="DL538"/>
  <c r="DJ538"/>
  <c r="DI538"/>
  <c r="DG538"/>
  <c r="DF538"/>
  <c r="DD538"/>
  <c r="DC538"/>
  <c r="CX538"/>
  <c r="CW538"/>
  <c r="CU538"/>
  <c r="CT538"/>
  <c r="CA538"/>
  <c r="CC538" s="1"/>
  <c r="CB538" s="1"/>
  <c r="BX538"/>
  <c r="BY538" s="1"/>
  <c r="BS538"/>
  <c r="BU538" s="1"/>
  <c r="BO538"/>
  <c r="BP538" s="1"/>
  <c r="BK538"/>
  <c r="BM538" s="1"/>
  <c r="BL538" s="1"/>
  <c r="BE538"/>
  <c r="BG538" s="1"/>
  <c r="BF538" s="1"/>
  <c r="AZ538"/>
  <c r="BB538" s="1"/>
  <c r="AV538"/>
  <c r="AX538" s="1"/>
  <c r="AW538" s="1"/>
  <c r="AR538"/>
  <c r="AN538"/>
  <c r="AP538" s="1"/>
  <c r="AO538" s="1"/>
  <c r="AJ538"/>
  <c r="AI538"/>
  <c r="AK538" s="1"/>
  <c r="AD538"/>
  <c r="Z538"/>
  <c r="AA538" s="1"/>
  <c r="V538"/>
  <c r="X538" s="1"/>
  <c r="W538" s="1"/>
  <c r="R538"/>
  <c r="T538" s="1"/>
  <c r="S538" s="1"/>
  <c r="D538"/>
  <c r="CD538" l="1"/>
  <c r="CE538" s="1"/>
  <c r="AB538"/>
  <c r="AT538"/>
  <c r="AS538" s="1"/>
  <c r="BA538"/>
  <c r="BQ538"/>
  <c r="CP538"/>
  <c r="CC539"/>
  <c r="CF539"/>
  <c r="CE539" s="1"/>
  <c r="AF538"/>
  <c r="AE538" s="1"/>
  <c r="BT538"/>
  <c r="BZ538"/>
  <c r="DP537"/>
  <c r="DM537"/>
  <c r="DL537"/>
  <c r="DJ537"/>
  <c r="DI537"/>
  <c r="DG537"/>
  <c r="DF537"/>
  <c r="DD537"/>
  <c r="DC537"/>
  <c r="CX537"/>
  <c r="CW537"/>
  <c r="CU537"/>
  <c r="CT537"/>
  <c r="CA537"/>
  <c r="CC537" s="1"/>
  <c r="CB537" s="1"/>
  <c r="BX537"/>
  <c r="BZ537" s="1"/>
  <c r="BY537" s="1"/>
  <c r="BS537"/>
  <c r="BU537" s="1"/>
  <c r="BO537"/>
  <c r="BQ537" s="1"/>
  <c r="BP537" s="1"/>
  <c r="BK537"/>
  <c r="BE537"/>
  <c r="BF537" s="1"/>
  <c r="AZ537"/>
  <c r="CP537" s="1"/>
  <c r="CR537" s="1"/>
  <c r="CQ537" s="1"/>
  <c r="AV537"/>
  <c r="AX537" s="1"/>
  <c r="AW537" s="1"/>
  <c r="AR537"/>
  <c r="AT537" s="1"/>
  <c r="AS537" s="1"/>
  <c r="AN537"/>
  <c r="AP537" s="1"/>
  <c r="AO537" s="1"/>
  <c r="AI537"/>
  <c r="AK537" s="1"/>
  <c r="AD537"/>
  <c r="Z537"/>
  <c r="AA537" s="1"/>
  <c r="V537"/>
  <c r="X537" s="1"/>
  <c r="W537" s="1"/>
  <c r="R537"/>
  <c r="T537" s="1"/>
  <c r="S537" s="1"/>
  <c r="D537"/>
  <c r="BA537" l="1"/>
  <c r="AJ537"/>
  <c r="CF538"/>
  <c r="BG537"/>
  <c r="AB537"/>
  <c r="AF537"/>
  <c r="AE537" s="1"/>
  <c r="BB537"/>
  <c r="BM537"/>
  <c r="BL537" s="1"/>
  <c r="BT537"/>
  <c r="CR538"/>
  <c r="CQ538" s="1"/>
  <c r="CD537"/>
  <c r="DP536"/>
  <c r="DM536"/>
  <c r="DL536"/>
  <c r="DJ536"/>
  <c r="DI536"/>
  <c r="DG536"/>
  <c r="DF536"/>
  <c r="DD536"/>
  <c r="DC536"/>
  <c r="CX536"/>
  <c r="CW536"/>
  <c r="CU536"/>
  <c r="CT536"/>
  <c r="CA536"/>
  <c r="BX536"/>
  <c r="BY536" s="1"/>
  <c r="BS536"/>
  <c r="BT536" s="1"/>
  <c r="BO536"/>
  <c r="BP536" s="1"/>
  <c r="BK536"/>
  <c r="BM536" s="1"/>
  <c r="BL536" s="1"/>
  <c r="BE536"/>
  <c r="BG536" s="1"/>
  <c r="BF536" s="1"/>
  <c r="AZ536"/>
  <c r="CP536" s="1"/>
  <c r="AV536"/>
  <c r="AW536" s="1"/>
  <c r="AR536"/>
  <c r="AT536" s="1"/>
  <c r="AS536" s="1"/>
  <c r="AN536"/>
  <c r="AO536" s="1"/>
  <c r="AI536"/>
  <c r="AK536" s="1"/>
  <c r="AD536"/>
  <c r="Z536"/>
  <c r="V536"/>
  <c r="W536" s="1"/>
  <c r="R536"/>
  <c r="S536" s="1"/>
  <c r="D536"/>
  <c r="CD536" l="1"/>
  <c r="CE536" s="1"/>
  <c r="AF536"/>
  <c r="AE536" s="1"/>
  <c r="X536"/>
  <c r="BZ536"/>
  <c r="BB536"/>
  <c r="AB536"/>
  <c r="AA536" s="1"/>
  <c r="AJ536"/>
  <c r="CR536"/>
  <c r="CQ536" s="1"/>
  <c r="CF537"/>
  <c r="CE537"/>
  <c r="T536"/>
  <c r="BA536"/>
  <c r="BQ536"/>
  <c r="AP536"/>
  <c r="AX536"/>
  <c r="BU536"/>
  <c r="CC536"/>
  <c r="CB536" s="1"/>
  <c r="DP535"/>
  <c r="DM535"/>
  <c r="DL535"/>
  <c r="DJ535"/>
  <c r="DI535"/>
  <c r="DG535"/>
  <c r="DF535"/>
  <c r="DD535"/>
  <c r="DC535"/>
  <c r="CX535"/>
  <c r="CW535"/>
  <c r="CU535"/>
  <c r="CT535"/>
  <c r="CA535"/>
  <c r="CC535" s="1"/>
  <c r="CB535" s="1"/>
  <c r="BX535"/>
  <c r="BZ535" s="1"/>
  <c r="BY535" s="1"/>
  <c r="BS535"/>
  <c r="BO535"/>
  <c r="BP535" s="1"/>
  <c r="BK535"/>
  <c r="BM535" s="1"/>
  <c r="BL535" s="1"/>
  <c r="BE535"/>
  <c r="BG535" s="1"/>
  <c r="BF535" s="1"/>
  <c r="AZ535"/>
  <c r="AV535"/>
  <c r="AR535"/>
  <c r="AS535" s="1"/>
  <c r="AN535"/>
  <c r="AP535" s="1"/>
  <c r="AO535" s="1"/>
  <c r="AI535"/>
  <c r="AJ535" s="1"/>
  <c r="AD535"/>
  <c r="Z535"/>
  <c r="AB535" s="1"/>
  <c r="AA535" s="1"/>
  <c r="V535"/>
  <c r="R535"/>
  <c r="S535" s="1"/>
  <c r="D535"/>
  <c r="T535" l="1"/>
  <c r="AX535"/>
  <c r="BA535"/>
  <c r="CD535"/>
  <c r="CF535" s="1"/>
  <c r="CE535" s="1"/>
  <c r="AK535"/>
  <c r="BQ535"/>
  <c r="W535"/>
  <c r="AE535"/>
  <c r="AT535"/>
  <c r="BB535"/>
  <c r="BT535"/>
  <c r="CJ535"/>
  <c r="X535"/>
  <c r="AF535"/>
  <c r="AW535"/>
  <c r="BU535"/>
  <c r="DP534"/>
  <c r="DM534"/>
  <c r="DL534"/>
  <c r="DJ534"/>
  <c r="DI534"/>
  <c r="DG534"/>
  <c r="DF534"/>
  <c r="DD534"/>
  <c r="DC534"/>
  <c r="CX534"/>
  <c r="CW534"/>
  <c r="CU534"/>
  <c r="CT534"/>
  <c r="CA534"/>
  <c r="BX534"/>
  <c r="BY534" s="1"/>
  <c r="BS534"/>
  <c r="BO534"/>
  <c r="BP534" s="1"/>
  <c r="BK534"/>
  <c r="BM534" s="1"/>
  <c r="BL534" s="1"/>
  <c r="BE534"/>
  <c r="BG534" s="1"/>
  <c r="BF534" s="1"/>
  <c r="AZ534"/>
  <c r="AV534"/>
  <c r="AX534" s="1"/>
  <c r="AW534" s="1"/>
  <c r="AR534"/>
  <c r="AT534" s="1"/>
  <c r="AS534" s="1"/>
  <c r="AN534"/>
  <c r="AP534" s="1"/>
  <c r="AO534" s="1"/>
  <c r="AI534"/>
  <c r="CG534" s="1"/>
  <c r="CI534" s="1"/>
  <c r="CH534" s="1"/>
  <c r="AD534"/>
  <c r="Z534"/>
  <c r="AB534" s="1"/>
  <c r="AA534" s="1"/>
  <c r="V534"/>
  <c r="X534" s="1"/>
  <c r="W534" s="1"/>
  <c r="R534"/>
  <c r="T534" s="1"/>
  <c r="S534" s="1"/>
  <c r="D534"/>
  <c r="CD534" l="1"/>
  <c r="CF534" s="1"/>
  <c r="BQ534"/>
  <c r="CJ534"/>
  <c r="CK534" s="1"/>
  <c r="AF534"/>
  <c r="AE534" s="1"/>
  <c r="BZ534"/>
  <c r="BB534"/>
  <c r="CK535"/>
  <c r="CL535"/>
  <c r="AK534"/>
  <c r="AJ534" s="1"/>
  <c r="BA534"/>
  <c r="BU534"/>
  <c r="BT534" s="1"/>
  <c r="CC534"/>
  <c r="CB534" s="1"/>
  <c r="CP534"/>
  <c r="DP533"/>
  <c r="DM533"/>
  <c r="DL533"/>
  <c r="DJ533"/>
  <c r="DI533"/>
  <c r="DG533"/>
  <c r="DF533"/>
  <c r="DD533"/>
  <c r="DC533"/>
  <c r="CX533"/>
  <c r="CW533"/>
  <c r="CU533"/>
  <c r="CT533"/>
  <c r="CA533"/>
  <c r="CC533" s="1"/>
  <c r="CB533" s="1"/>
  <c r="BX533"/>
  <c r="BZ533" s="1"/>
  <c r="BY533" s="1"/>
  <c r="BS533"/>
  <c r="BT533" s="1"/>
  <c r="BO533"/>
  <c r="BK533"/>
  <c r="BL533" s="1"/>
  <c r="BE533"/>
  <c r="BG533" s="1"/>
  <c r="BF533" s="1"/>
  <c r="AZ533"/>
  <c r="CJ533" s="1"/>
  <c r="AV533"/>
  <c r="AR533"/>
  <c r="AS533" s="1"/>
  <c r="AN533"/>
  <c r="AI533"/>
  <c r="AJ533" s="1"/>
  <c r="AD533"/>
  <c r="Z533"/>
  <c r="AA533" s="1"/>
  <c r="V533"/>
  <c r="W533" s="1"/>
  <c r="R533"/>
  <c r="T533" s="1"/>
  <c r="S533" s="1"/>
  <c r="D533"/>
  <c r="CE534" l="1"/>
  <c r="BB533"/>
  <c r="BM533"/>
  <c r="AT533"/>
  <c r="AB533"/>
  <c r="BA533"/>
  <c r="BU533"/>
  <c r="AK533"/>
  <c r="CG533"/>
  <c r="CI533" s="1"/>
  <c r="CK533"/>
  <c r="CL533"/>
  <c r="AE533"/>
  <c r="AP533"/>
  <c r="AO533" s="1"/>
  <c r="AW533"/>
  <c r="BQ533"/>
  <c r="CL534"/>
  <c r="CR534"/>
  <c r="CQ534" s="1"/>
  <c r="X533"/>
  <c r="AF533"/>
  <c r="AX533"/>
  <c r="BP533"/>
  <c r="CD533"/>
  <c r="CF533" s="1"/>
  <c r="CE533" s="1"/>
  <c r="DP532"/>
  <c r="DM532"/>
  <c r="DL532"/>
  <c r="DJ532"/>
  <c r="DI532"/>
  <c r="DG532"/>
  <c r="DF532"/>
  <c r="DD532"/>
  <c r="DC532"/>
  <c r="CX532"/>
  <c r="CW532"/>
  <c r="CU532"/>
  <c r="CT532"/>
  <c r="CA532"/>
  <c r="CC532" s="1"/>
  <c r="CB532" s="1"/>
  <c r="BX532"/>
  <c r="BY532" s="1"/>
  <c r="BS532"/>
  <c r="BT532" s="1"/>
  <c r="BO532"/>
  <c r="BP532" s="1"/>
  <c r="BK532"/>
  <c r="BM532" s="1"/>
  <c r="BL532" s="1"/>
  <c r="BE532"/>
  <c r="BF532" s="1"/>
  <c r="AZ532"/>
  <c r="BA532" s="1"/>
  <c r="AV532"/>
  <c r="AX532" s="1"/>
  <c r="AW532" s="1"/>
  <c r="AR532"/>
  <c r="AS532" s="1"/>
  <c r="AN532"/>
  <c r="AP532" s="1"/>
  <c r="AO532" s="1"/>
  <c r="AI532"/>
  <c r="AD532"/>
  <c r="Z532"/>
  <c r="V532"/>
  <c r="W532" s="1"/>
  <c r="R532"/>
  <c r="S532" s="1"/>
  <c r="D532"/>
  <c r="CD532" l="1"/>
  <c r="CF532" s="1"/>
  <c r="CE532" s="1"/>
  <c r="X532"/>
  <c r="BU532"/>
  <c r="AF532"/>
  <c r="CH533"/>
  <c r="AE532"/>
  <c r="T532"/>
  <c r="AK532"/>
  <c r="AT532"/>
  <c r="BB532"/>
  <c r="BZ532"/>
  <c r="CG532"/>
  <c r="CI532" s="1"/>
  <c r="CH532" s="1"/>
  <c r="CP532"/>
  <c r="AB532"/>
  <c r="AA532"/>
  <c r="AJ532"/>
  <c r="BG532"/>
  <c r="BQ532"/>
  <c r="DP531"/>
  <c r="DM531"/>
  <c r="DL531"/>
  <c r="DJ531"/>
  <c r="DI531"/>
  <c r="DG531"/>
  <c r="DF531"/>
  <c r="DD531"/>
  <c r="DC531"/>
  <c r="CX531"/>
  <c r="CW531"/>
  <c r="CU531"/>
  <c r="CT531"/>
  <c r="CA531"/>
  <c r="CB531" s="1"/>
  <c r="BX531"/>
  <c r="BZ531" s="1"/>
  <c r="BY531" s="1"/>
  <c r="BS531"/>
  <c r="BT531" s="1"/>
  <c r="BO531"/>
  <c r="BK531"/>
  <c r="BL531" s="1"/>
  <c r="BE531"/>
  <c r="AZ531"/>
  <c r="CP531" s="1"/>
  <c r="CR531" s="1"/>
  <c r="CQ531" s="1"/>
  <c r="AV531"/>
  <c r="AR531"/>
  <c r="AS531" s="1"/>
  <c r="AN531"/>
  <c r="AI531"/>
  <c r="CG531" s="1"/>
  <c r="CI531" s="1"/>
  <c r="CH531" s="1"/>
  <c r="AD531"/>
  <c r="Z531"/>
  <c r="AA531" s="1"/>
  <c r="V531"/>
  <c r="W531" s="1"/>
  <c r="R531"/>
  <c r="T531" s="1"/>
  <c r="S531" s="1"/>
  <c r="D531"/>
  <c r="BM531" l="1"/>
  <c r="BA531"/>
  <c r="AB531"/>
  <c r="BB531"/>
  <c r="BU531"/>
  <c r="AK531"/>
  <c r="AJ531"/>
  <c r="AT531"/>
  <c r="AE531"/>
  <c r="AO531"/>
  <c r="AW531"/>
  <c r="BG531"/>
  <c r="BF531" s="1"/>
  <c r="BP531"/>
  <c r="CD531"/>
  <c r="CQ532"/>
  <c r="CR532"/>
  <c r="X531"/>
  <c r="AF531"/>
  <c r="AP531"/>
  <c r="AX531"/>
  <c r="BQ531"/>
  <c r="CJ531"/>
  <c r="CL531" s="1"/>
  <c r="CK531" s="1"/>
  <c r="DP530"/>
  <c r="DM530"/>
  <c r="DL530"/>
  <c r="DJ530"/>
  <c r="DI530"/>
  <c r="DG530"/>
  <c r="DF530"/>
  <c r="DD530"/>
  <c r="DC530"/>
  <c r="CX530"/>
  <c r="CW530"/>
  <c r="CU530"/>
  <c r="CT530"/>
  <c r="CA530"/>
  <c r="CC530" s="1"/>
  <c r="CB530" s="1"/>
  <c r="BX530"/>
  <c r="BZ530" s="1"/>
  <c r="BY530" s="1"/>
  <c r="BS530"/>
  <c r="BT530" s="1"/>
  <c r="BO530"/>
  <c r="BP530" s="1"/>
  <c r="BK530"/>
  <c r="BM530" s="1"/>
  <c r="BL530" s="1"/>
  <c r="BE530"/>
  <c r="BG530" s="1"/>
  <c r="BF530" s="1"/>
  <c r="AZ530"/>
  <c r="CJ530" s="1"/>
  <c r="CL530" s="1"/>
  <c r="CK530" s="1"/>
  <c r="AV530"/>
  <c r="AR530"/>
  <c r="AS530" s="1"/>
  <c r="AN530"/>
  <c r="AO530" s="1"/>
  <c r="AI530"/>
  <c r="AK530" s="1"/>
  <c r="AJ530" s="1"/>
  <c r="AD530"/>
  <c r="Z530"/>
  <c r="AB530" s="1"/>
  <c r="AA530" s="1"/>
  <c r="V530"/>
  <c r="W530" s="1"/>
  <c r="R530"/>
  <c r="T530" s="1"/>
  <c r="S530" s="1"/>
  <c r="D530"/>
  <c r="BU530" l="1"/>
  <c r="CD530"/>
  <c r="CF530" s="1"/>
  <c r="AT530"/>
  <c r="AE530"/>
  <c r="AW530"/>
  <c r="CP530"/>
  <c r="CG530"/>
  <c r="CC531"/>
  <c r="CE531"/>
  <c r="CF531"/>
  <c r="BB530"/>
  <c r="BA530" s="1"/>
  <c r="X530"/>
  <c r="AF530"/>
  <c r="AP530"/>
  <c r="AX530"/>
  <c r="BQ530"/>
  <c r="DP529"/>
  <c r="DM529"/>
  <c r="DL529"/>
  <c r="DJ529"/>
  <c r="DI529"/>
  <c r="DG529"/>
  <c r="DF529"/>
  <c r="DD529"/>
  <c r="DC529"/>
  <c r="CX529"/>
  <c r="CW529"/>
  <c r="CU529"/>
  <c r="CT529"/>
  <c r="CA529"/>
  <c r="BX529"/>
  <c r="BZ529" s="1"/>
  <c r="BY529" s="1"/>
  <c r="BS529"/>
  <c r="BT529" s="1"/>
  <c r="BO529"/>
  <c r="BP529" s="1"/>
  <c r="BK529"/>
  <c r="BM529" s="1"/>
  <c r="BL529" s="1"/>
  <c r="BE529"/>
  <c r="BG529" s="1"/>
  <c r="BF529" s="1"/>
  <c r="AZ529"/>
  <c r="CJ529" s="1"/>
  <c r="AV529"/>
  <c r="AW529" s="1"/>
  <c r="AR529"/>
  <c r="AT529" s="1"/>
  <c r="AS529" s="1"/>
  <c r="AN529"/>
  <c r="AP529" s="1"/>
  <c r="AO529" s="1"/>
  <c r="AI529"/>
  <c r="CG529" s="1"/>
  <c r="AD529"/>
  <c r="Z529"/>
  <c r="AB529" s="1"/>
  <c r="AA529" s="1"/>
  <c r="V529"/>
  <c r="X529" s="1"/>
  <c r="W529" s="1"/>
  <c r="R529"/>
  <c r="T529" s="1"/>
  <c r="S529" s="1"/>
  <c r="D529"/>
  <c r="AK529" l="1"/>
  <c r="AJ529" s="1"/>
  <c r="BA529"/>
  <c r="BB529"/>
  <c r="CD529"/>
  <c r="CF529" s="1"/>
  <c r="CE529" s="1"/>
  <c r="BU529"/>
  <c r="CC529"/>
  <c r="CB529" s="1"/>
  <c r="CE530"/>
  <c r="CK529"/>
  <c r="CL529"/>
  <c r="CI529"/>
  <c r="CH529"/>
  <c r="AF529"/>
  <c r="AE529" s="1"/>
  <c r="CQ530"/>
  <c r="CR530"/>
  <c r="BQ529"/>
  <c r="AX529"/>
  <c r="CI530"/>
  <c r="CH530"/>
  <c r="DP528"/>
  <c r="DM528"/>
  <c r="DL528"/>
  <c r="DJ528"/>
  <c r="DI528"/>
  <c r="DG528"/>
  <c r="DF528"/>
  <c r="DD528"/>
  <c r="DC528"/>
  <c r="CX528"/>
  <c r="CW528"/>
  <c r="CU528"/>
  <c r="CT528"/>
  <c r="CA528"/>
  <c r="CB528" s="1"/>
  <c r="BX528"/>
  <c r="BZ528" s="1"/>
  <c r="BY528" s="1"/>
  <c r="BS528"/>
  <c r="BU528" s="1"/>
  <c r="BT528" s="1"/>
  <c r="BO528"/>
  <c r="BP528" s="1"/>
  <c r="BK528"/>
  <c r="BM528" s="1"/>
  <c r="BL528" s="1"/>
  <c r="BE528"/>
  <c r="AZ528"/>
  <c r="CP528" s="1"/>
  <c r="AV528"/>
  <c r="AX528" s="1"/>
  <c r="AW528" s="1"/>
  <c r="AR528"/>
  <c r="AT528" s="1"/>
  <c r="AS528" s="1"/>
  <c r="AN528"/>
  <c r="AP528" s="1"/>
  <c r="AO528" s="1"/>
  <c r="AI528"/>
  <c r="AK528" s="1"/>
  <c r="AJ528" s="1"/>
  <c r="AD528"/>
  <c r="Z528"/>
  <c r="AA528" s="1"/>
  <c r="V528"/>
  <c r="W528" s="1"/>
  <c r="R528"/>
  <c r="T528" s="1"/>
  <c r="S528" s="1"/>
  <c r="D528"/>
  <c r="AB528" l="1"/>
  <c r="CJ528"/>
  <c r="CL528" s="1"/>
  <c r="BB528"/>
  <c r="CR528"/>
  <c r="CQ528" s="1"/>
  <c r="CD528"/>
  <c r="BA528"/>
  <c r="AF528"/>
  <c r="BQ528"/>
  <c r="CG528"/>
  <c r="CI528" s="1"/>
  <c r="X528"/>
  <c r="AE528"/>
  <c r="BG528"/>
  <c r="BF528" s="1"/>
  <c r="DP527"/>
  <c r="DM527"/>
  <c r="DL527"/>
  <c r="DJ527"/>
  <c r="DI527"/>
  <c r="DG527"/>
  <c r="DF527"/>
  <c r="DD527"/>
  <c r="DC527"/>
  <c r="CX527"/>
  <c r="CW527"/>
  <c r="CU527"/>
  <c r="CT527"/>
  <c r="CA527"/>
  <c r="CB527" s="1"/>
  <c r="BX527"/>
  <c r="BY527" s="1"/>
  <c r="BS527"/>
  <c r="BU527" s="1"/>
  <c r="BT527" s="1"/>
  <c r="BO527"/>
  <c r="BP527" s="1"/>
  <c r="BK527"/>
  <c r="BL527" s="1"/>
  <c r="BE527"/>
  <c r="AZ527"/>
  <c r="CP527" s="1"/>
  <c r="AV527"/>
  <c r="AR527"/>
  <c r="AS527" s="1"/>
  <c r="AN527"/>
  <c r="AP527" s="1"/>
  <c r="AO527" s="1"/>
  <c r="AI527"/>
  <c r="AK527" s="1"/>
  <c r="AJ527" s="1"/>
  <c r="AD527"/>
  <c r="Z527"/>
  <c r="AB527" s="1"/>
  <c r="AA527" s="1"/>
  <c r="V527"/>
  <c r="R527"/>
  <c r="S527" s="1"/>
  <c r="D527"/>
  <c r="CK528" l="1"/>
  <c r="CD527"/>
  <c r="CE527" s="1"/>
  <c r="BB527"/>
  <c r="BA527"/>
  <c r="BM527"/>
  <c r="T527"/>
  <c r="CJ527"/>
  <c r="CK527" s="1"/>
  <c r="AT527"/>
  <c r="CC527"/>
  <c r="CQ527"/>
  <c r="W527"/>
  <c r="AE527"/>
  <c r="AX527"/>
  <c r="AW527" s="1"/>
  <c r="BG527"/>
  <c r="BF527" s="1"/>
  <c r="CR527"/>
  <c r="CC528"/>
  <c r="CE528"/>
  <c r="CF528"/>
  <c r="CH528"/>
  <c r="X527"/>
  <c r="AF527"/>
  <c r="BQ527"/>
  <c r="BZ527"/>
  <c r="CG527"/>
  <c r="DP526"/>
  <c r="DM526"/>
  <c r="DL526"/>
  <c r="DJ526"/>
  <c r="DI526"/>
  <c r="DG526"/>
  <c r="DF526"/>
  <c r="DD526"/>
  <c r="DC526"/>
  <c r="CX526"/>
  <c r="CW526"/>
  <c r="CU526"/>
  <c r="CT526"/>
  <c r="CA526"/>
  <c r="CB526" s="1"/>
  <c r="BX526"/>
  <c r="BY526" s="1"/>
  <c r="BS526"/>
  <c r="BU526" s="1"/>
  <c r="BO526"/>
  <c r="BQ526" s="1"/>
  <c r="BP526" s="1"/>
  <c r="BK526"/>
  <c r="BM526" s="1"/>
  <c r="BL526" s="1"/>
  <c r="BE526"/>
  <c r="BF526" s="1"/>
  <c r="AZ526"/>
  <c r="AV526"/>
  <c r="AX526" s="1"/>
  <c r="AW526" s="1"/>
  <c r="AR526"/>
  <c r="AN526"/>
  <c r="AO526" s="1"/>
  <c r="AI526"/>
  <c r="AD526"/>
  <c r="AE526" s="1"/>
  <c r="Z526"/>
  <c r="V526"/>
  <c r="W526" s="1"/>
  <c r="R526"/>
  <c r="S526" s="1"/>
  <c r="D526"/>
  <c r="CL527" l="1"/>
  <c r="AF526"/>
  <c r="BT526"/>
  <c r="X526"/>
  <c r="AP526"/>
  <c r="CD526"/>
  <c r="BZ526"/>
  <c r="CF527"/>
  <c r="CH527"/>
  <c r="T526"/>
  <c r="AK526"/>
  <c r="BB526"/>
  <c r="CG526"/>
  <c r="CP526"/>
  <c r="CR526" s="1"/>
  <c r="CQ526" s="1"/>
  <c r="CI527"/>
  <c r="AB526"/>
  <c r="AT526"/>
  <c r="AA526"/>
  <c r="AJ526"/>
  <c r="AS526"/>
  <c r="BA526"/>
  <c r="BG526"/>
  <c r="DP525"/>
  <c r="DM525"/>
  <c r="DL525"/>
  <c r="DJ525"/>
  <c r="DI525"/>
  <c r="DG525"/>
  <c r="DF525"/>
  <c r="DD525"/>
  <c r="DC525"/>
  <c r="CX525"/>
  <c r="CW525"/>
  <c r="CU525"/>
  <c r="CT525"/>
  <c r="CA525"/>
  <c r="CB525" s="1"/>
  <c r="BX525"/>
  <c r="BS525"/>
  <c r="BT525" s="1"/>
  <c r="BO525"/>
  <c r="BK525"/>
  <c r="BL525" s="1"/>
  <c r="BE525"/>
  <c r="AZ525"/>
  <c r="CP525" s="1"/>
  <c r="CR525" s="1"/>
  <c r="CQ525" s="1"/>
  <c r="AV525"/>
  <c r="AR525"/>
  <c r="AS525" s="1"/>
  <c r="AN525"/>
  <c r="AI525"/>
  <c r="AJ525" s="1"/>
  <c r="AD525"/>
  <c r="Z525"/>
  <c r="AA525" s="1"/>
  <c r="V525"/>
  <c r="R525"/>
  <c r="S525" s="1"/>
  <c r="D525"/>
  <c r="AB525" l="1"/>
  <c r="T525"/>
  <c r="BA525"/>
  <c r="BM525"/>
  <c r="CJ525"/>
  <c r="CK525" s="1"/>
  <c r="BB525"/>
  <c r="AT525"/>
  <c r="AK525"/>
  <c r="BU525"/>
  <c r="CC526"/>
  <c r="CE526"/>
  <c r="CD525"/>
  <c r="W525"/>
  <c r="AE525"/>
  <c r="AP525"/>
  <c r="AO525" s="1"/>
  <c r="AW525"/>
  <c r="BG525"/>
  <c r="BF525" s="1"/>
  <c r="BQ525"/>
  <c r="BP525" s="1"/>
  <c r="BZ525"/>
  <c r="BY525" s="1"/>
  <c r="CF526"/>
  <c r="CH526"/>
  <c r="X525"/>
  <c r="AF525"/>
  <c r="AX525"/>
  <c r="CG525"/>
  <c r="DP524"/>
  <c r="DM524"/>
  <c r="DL524"/>
  <c r="DJ524"/>
  <c r="DI524"/>
  <c r="DG524"/>
  <c r="DF524"/>
  <c r="DD524"/>
  <c r="DC524"/>
  <c r="CX524"/>
  <c r="CW524"/>
  <c r="CU524"/>
  <c r="CT524"/>
  <c r="CA524"/>
  <c r="CB524" s="1"/>
  <c r="BX524"/>
  <c r="BS524"/>
  <c r="BT524" s="1"/>
  <c r="BO524"/>
  <c r="BP524" s="1"/>
  <c r="BK524"/>
  <c r="BM524" s="1"/>
  <c r="BL524" s="1"/>
  <c r="BE524"/>
  <c r="AZ524"/>
  <c r="CP524" s="1"/>
  <c r="CR524" s="1"/>
  <c r="CQ524" s="1"/>
  <c r="AV524"/>
  <c r="AR524"/>
  <c r="AS524" s="1"/>
  <c r="AN524"/>
  <c r="AI524"/>
  <c r="CG524" s="1"/>
  <c r="CH524" s="1"/>
  <c r="AD524"/>
  <c r="AE524" s="1"/>
  <c r="Z524"/>
  <c r="AB524" s="1"/>
  <c r="AA524" s="1"/>
  <c r="V524"/>
  <c r="R524"/>
  <c r="S524" s="1"/>
  <c r="D524"/>
  <c r="CL525" l="1"/>
  <c r="AK524"/>
  <c r="AJ524"/>
  <c r="BU524"/>
  <c r="BA524"/>
  <c r="AT524"/>
  <c r="T524"/>
  <c r="BB524"/>
  <c r="CF525"/>
  <c r="CH525"/>
  <c r="CI525"/>
  <c r="CD524"/>
  <c r="CC525"/>
  <c r="CE525"/>
  <c r="X524"/>
  <c r="BQ524"/>
  <c r="BZ524"/>
  <c r="AF524"/>
  <c r="AX524"/>
  <c r="W524"/>
  <c r="AP524"/>
  <c r="AO524" s="1"/>
  <c r="AW524"/>
  <c r="BG524"/>
  <c r="BF524" s="1"/>
  <c r="BY524"/>
  <c r="CJ524"/>
  <c r="DP523"/>
  <c r="DM523"/>
  <c r="DL523"/>
  <c r="DJ523"/>
  <c r="DI523"/>
  <c r="DG523"/>
  <c r="DF523"/>
  <c r="DD523"/>
  <c r="DC523"/>
  <c r="DA523"/>
  <c r="CZ523"/>
  <c r="CX523"/>
  <c r="CW523"/>
  <c r="CU523"/>
  <c r="CT523"/>
  <c r="CA523"/>
  <c r="CB523" s="1"/>
  <c r="BX523"/>
  <c r="BS523"/>
  <c r="BT523" s="1"/>
  <c r="BO523"/>
  <c r="BK523"/>
  <c r="BE523"/>
  <c r="BF523" s="1"/>
  <c r="AZ523"/>
  <c r="AV523"/>
  <c r="AW523" s="1"/>
  <c r="AR523"/>
  <c r="AS523" s="1"/>
  <c r="AN523"/>
  <c r="AP523" s="1"/>
  <c r="AO523" s="1"/>
  <c r="AI523"/>
  <c r="AD523"/>
  <c r="Z523"/>
  <c r="AB523" s="1"/>
  <c r="AA523" s="1"/>
  <c r="V523"/>
  <c r="X523" s="1"/>
  <c r="W523" s="1"/>
  <c r="R523"/>
  <c r="T523" s="1"/>
  <c r="S523" s="1"/>
  <c r="D523"/>
  <c r="CD523" l="1"/>
  <c r="CF523" s="1"/>
  <c r="BM523"/>
  <c r="BP523"/>
  <c r="AF523"/>
  <c r="AE523"/>
  <c r="BU523"/>
  <c r="CC523"/>
  <c r="AX523"/>
  <c r="BG523"/>
  <c r="BQ523"/>
  <c r="BY523"/>
  <c r="CP523"/>
  <c r="CR523" s="1"/>
  <c r="CQ523" s="1"/>
  <c r="CI524"/>
  <c r="CK524"/>
  <c r="CL524"/>
  <c r="AK523"/>
  <c r="CG523"/>
  <c r="CC524"/>
  <c r="CE524"/>
  <c r="CF524"/>
  <c r="AT523"/>
  <c r="AJ523"/>
  <c r="BB523"/>
  <c r="BA523" s="1"/>
  <c r="BL523"/>
  <c r="BZ523"/>
  <c r="CJ523"/>
  <c r="DP522"/>
  <c r="DM522"/>
  <c r="DL522"/>
  <c r="DJ522"/>
  <c r="DI522"/>
  <c r="DG522"/>
  <c r="DF522"/>
  <c r="DD522"/>
  <c r="DC522"/>
  <c r="DA522"/>
  <c r="CZ522"/>
  <c r="CX522"/>
  <c r="CW522"/>
  <c r="CU522"/>
  <c r="CT522"/>
  <c r="CA522"/>
  <c r="CB522" s="1"/>
  <c r="BX522"/>
  <c r="BY522" s="1"/>
  <c r="BS522"/>
  <c r="BT522" s="1"/>
  <c r="BO522"/>
  <c r="BK522"/>
  <c r="BL522" s="1"/>
  <c r="BE522"/>
  <c r="BF522" s="1"/>
  <c r="AZ522"/>
  <c r="BB522" s="1"/>
  <c r="BA522" s="1"/>
  <c r="AV522"/>
  <c r="AW522" s="1"/>
  <c r="AR522"/>
  <c r="AT522" s="1"/>
  <c r="AS522" s="1"/>
  <c r="AN522"/>
  <c r="AO522" s="1"/>
  <c r="AI522"/>
  <c r="AK522" s="1"/>
  <c r="AJ522" s="1"/>
  <c r="AD522"/>
  <c r="AE522" s="1"/>
  <c r="Z522"/>
  <c r="AA522" s="1"/>
  <c r="V522"/>
  <c r="W522" s="1"/>
  <c r="R522"/>
  <c r="T522" s="1"/>
  <c r="S522" s="1"/>
  <c r="D522"/>
  <c r="CE523" l="1"/>
  <c r="BM522"/>
  <c r="CH523"/>
  <c r="CI523"/>
  <c r="AF522"/>
  <c r="AP522"/>
  <c r="AX522"/>
  <c r="BG522"/>
  <c r="BQ522"/>
  <c r="CD522"/>
  <c r="CP522"/>
  <c r="CR522" s="1"/>
  <c r="CQ522" s="1"/>
  <c r="CK523"/>
  <c r="CL523"/>
  <c r="X522"/>
  <c r="BP522"/>
  <c r="BU522"/>
  <c r="CG522"/>
  <c r="AB522"/>
  <c r="BZ522"/>
  <c r="CJ522"/>
  <c r="CL522" s="1"/>
  <c r="CK522" s="1"/>
  <c r="DP521"/>
  <c r="DM521"/>
  <c r="DL521"/>
  <c r="DJ521"/>
  <c r="DI521"/>
  <c r="DG521"/>
  <c r="DF521"/>
  <c r="DD521"/>
  <c r="DC521"/>
  <c r="DA521"/>
  <c r="CZ521"/>
  <c r="CX521"/>
  <c r="CW521"/>
  <c r="CU521"/>
  <c r="CT521"/>
  <c r="CA521"/>
  <c r="CB521" s="1"/>
  <c r="BX521"/>
  <c r="BY521" s="1"/>
  <c r="BS521"/>
  <c r="BT521" s="1"/>
  <c r="BO521"/>
  <c r="BP521" s="1"/>
  <c r="BK521"/>
  <c r="BM521" s="1"/>
  <c r="BE521"/>
  <c r="BG521" s="1"/>
  <c r="AZ521"/>
  <c r="BB521" s="1"/>
  <c r="AV521"/>
  <c r="AR521"/>
  <c r="AS521" s="1"/>
  <c r="AN521"/>
  <c r="AP521" s="1"/>
  <c r="AO521" s="1"/>
  <c r="AI521"/>
  <c r="AD521"/>
  <c r="AE521" s="1"/>
  <c r="Z521"/>
  <c r="V521"/>
  <c r="W521" s="1"/>
  <c r="R521"/>
  <c r="T521" s="1"/>
  <c r="S521" s="1"/>
  <c r="D521"/>
  <c r="BQ521" l="1"/>
  <c r="AT521"/>
  <c r="AK521"/>
  <c r="AW521"/>
  <c r="BL521"/>
  <c r="CH522"/>
  <c r="CI522"/>
  <c r="CC522"/>
  <c r="CF522"/>
  <c r="CE522"/>
  <c r="X521"/>
  <c r="AF521"/>
  <c r="AX521"/>
  <c r="BF521"/>
  <c r="CJ521"/>
  <c r="BU521"/>
  <c r="CP521"/>
  <c r="AB521"/>
  <c r="AA521" s="1"/>
  <c r="AJ521"/>
  <c r="BA521"/>
  <c r="BZ521"/>
  <c r="CG521"/>
  <c r="CI521" s="1"/>
  <c r="CH521" s="1"/>
  <c r="DP520"/>
  <c r="DM520"/>
  <c r="DL520"/>
  <c r="DJ520"/>
  <c r="DI520"/>
  <c r="DG520"/>
  <c r="DF520"/>
  <c r="DD520"/>
  <c r="DC520"/>
  <c r="DA520"/>
  <c r="CZ520"/>
  <c r="CX520"/>
  <c r="CW520"/>
  <c r="CU520"/>
  <c r="CT520"/>
  <c r="CA520"/>
  <c r="BX520"/>
  <c r="BY520" s="1"/>
  <c r="BS520"/>
  <c r="BU520" s="1"/>
  <c r="BT520" s="1"/>
  <c r="BO520"/>
  <c r="BQ520" s="1"/>
  <c r="BK520"/>
  <c r="BE520"/>
  <c r="BF520" s="1"/>
  <c r="AZ520"/>
  <c r="AV520"/>
  <c r="AR520"/>
  <c r="AS520" s="1"/>
  <c r="AN520"/>
  <c r="AI520"/>
  <c r="CG520" s="1"/>
  <c r="AD520"/>
  <c r="Z520"/>
  <c r="AA520" s="1"/>
  <c r="V520"/>
  <c r="R520"/>
  <c r="S520" s="1"/>
  <c r="D520"/>
  <c r="BP520" l="1"/>
  <c r="AX520"/>
  <c r="BG520"/>
  <c r="CH520"/>
  <c r="CI520"/>
  <c r="AB520"/>
  <c r="AK520"/>
  <c r="AT520"/>
  <c r="BB520"/>
  <c r="BL520"/>
  <c r="BZ520"/>
  <c r="CJ520"/>
  <c r="CQ521"/>
  <c r="CR521"/>
  <c r="T520"/>
  <c r="AJ520"/>
  <c r="BA520"/>
  <c r="CP520"/>
  <c r="CL521"/>
  <c r="CK521"/>
  <c r="CD520"/>
  <c r="X520"/>
  <c r="W520"/>
  <c r="AF520"/>
  <c r="AE520" s="1"/>
  <c r="AP520"/>
  <c r="AO520" s="1"/>
  <c r="AW520"/>
  <c r="BM520"/>
  <c r="CB520"/>
  <c r="DP519"/>
  <c r="DM519"/>
  <c r="DL519"/>
  <c r="DJ519"/>
  <c r="DI519"/>
  <c r="DG519"/>
  <c r="DF519"/>
  <c r="DD519"/>
  <c r="DC519"/>
  <c r="DA519"/>
  <c r="CZ519"/>
  <c r="CX519"/>
  <c r="CW519"/>
  <c r="CU519"/>
  <c r="CT519"/>
  <c r="CA519"/>
  <c r="BX519"/>
  <c r="BY519" s="1"/>
  <c r="BS519"/>
  <c r="BO519"/>
  <c r="BP519" s="1"/>
  <c r="BK519"/>
  <c r="BE519"/>
  <c r="BF519" s="1"/>
  <c r="AZ519"/>
  <c r="CJ519" s="1"/>
  <c r="AV519"/>
  <c r="AW519" s="1"/>
  <c r="AR519"/>
  <c r="AT519" s="1"/>
  <c r="AN519"/>
  <c r="AI519"/>
  <c r="AJ519" s="1"/>
  <c r="AD519"/>
  <c r="Z519"/>
  <c r="AA519" s="1"/>
  <c r="V519"/>
  <c r="X519" s="1"/>
  <c r="W519" s="1"/>
  <c r="R519"/>
  <c r="T519" s="1"/>
  <c r="S519" s="1"/>
  <c r="D519"/>
  <c r="BQ519" l="1"/>
  <c r="BG519"/>
  <c r="AB519"/>
  <c r="AS519"/>
  <c r="AK519"/>
  <c r="BA519"/>
  <c r="CK519"/>
  <c r="CL519"/>
  <c r="BZ519"/>
  <c r="CK520"/>
  <c r="CL520"/>
  <c r="AX519"/>
  <c r="CC520"/>
  <c r="CE520"/>
  <c r="CF520"/>
  <c r="CP519"/>
  <c r="CR520"/>
  <c r="CQ520"/>
  <c r="AF519"/>
  <c r="BM519"/>
  <c r="BU519"/>
  <c r="CD519"/>
  <c r="AE519"/>
  <c r="AP519"/>
  <c r="AO519" s="1"/>
  <c r="BB519"/>
  <c r="BL519"/>
  <c r="BT519"/>
  <c r="CB519"/>
  <c r="CG519"/>
  <c r="DP518"/>
  <c r="DM518"/>
  <c r="DL518"/>
  <c r="DJ518"/>
  <c r="DI518"/>
  <c r="DG518"/>
  <c r="DF518"/>
  <c r="DD518"/>
  <c r="DC518"/>
  <c r="DA518"/>
  <c r="CZ518"/>
  <c r="CX518"/>
  <c r="CW518"/>
  <c r="CU518"/>
  <c r="CT518"/>
  <c r="CA518"/>
  <c r="BX518"/>
  <c r="BY518" s="1"/>
  <c r="BS518"/>
  <c r="BT518" s="1"/>
  <c r="BO518"/>
  <c r="BP518" s="1"/>
  <c r="BK518"/>
  <c r="BL518" s="1"/>
  <c r="BE518"/>
  <c r="AZ518"/>
  <c r="CP518" s="1"/>
  <c r="AV518"/>
  <c r="AW518" s="1"/>
  <c r="AR518"/>
  <c r="AT518" s="1"/>
  <c r="AN518"/>
  <c r="AO518" s="1"/>
  <c r="AI518"/>
  <c r="AJ518" s="1"/>
  <c r="AD518"/>
  <c r="AF518" s="1"/>
  <c r="AE518" s="1"/>
  <c r="Z518"/>
  <c r="V518"/>
  <c r="W518" s="1"/>
  <c r="R518"/>
  <c r="T518" s="1"/>
  <c r="S518" s="1"/>
  <c r="D518"/>
  <c r="X518" l="1"/>
  <c r="AS518"/>
  <c r="BA518"/>
  <c r="AP518"/>
  <c r="BQ518"/>
  <c r="BZ518"/>
  <c r="CD518"/>
  <c r="CE518" s="1"/>
  <c r="BB518"/>
  <c r="CQ518"/>
  <c r="CR518"/>
  <c r="CR519"/>
  <c r="CQ519"/>
  <c r="CG518"/>
  <c r="CJ518"/>
  <c r="CH519"/>
  <c r="CI519"/>
  <c r="CC519"/>
  <c r="CE519"/>
  <c r="CF519"/>
  <c r="AB518"/>
  <c r="AK518"/>
  <c r="AX518"/>
  <c r="BG518"/>
  <c r="AA518"/>
  <c r="BF518"/>
  <c r="BM518"/>
  <c r="BU518"/>
  <c r="CC518"/>
  <c r="CB518" s="1"/>
  <c r="DP517"/>
  <c r="DM517"/>
  <c r="DL517"/>
  <c r="DJ517"/>
  <c r="DI517"/>
  <c r="DG517"/>
  <c r="DF517"/>
  <c r="DD517"/>
  <c r="DC517"/>
  <c r="DA517"/>
  <c r="CZ517"/>
  <c r="CX517"/>
  <c r="CW517"/>
  <c r="CU517"/>
  <c r="CT517"/>
  <c r="CA517"/>
  <c r="BX517"/>
  <c r="BY517" s="1"/>
  <c r="BS517"/>
  <c r="BU517" s="1"/>
  <c r="BT517" s="1"/>
  <c r="BO517"/>
  <c r="BP517" s="1"/>
  <c r="BK517"/>
  <c r="BL517" s="1"/>
  <c r="BE517"/>
  <c r="BG517" s="1"/>
  <c r="AZ517"/>
  <c r="BA517" s="1"/>
  <c r="AV517"/>
  <c r="AW517" s="1"/>
  <c r="AR517"/>
  <c r="AS517" s="1"/>
  <c r="AN517"/>
  <c r="AO517" s="1"/>
  <c r="AI517"/>
  <c r="AJ517" s="1"/>
  <c r="AD517"/>
  <c r="Z517"/>
  <c r="AA517" s="1"/>
  <c r="V517"/>
  <c r="R517"/>
  <c r="S517" s="1"/>
  <c r="D517"/>
  <c r="BZ517" l="1"/>
  <c r="BM517"/>
  <c r="AK517"/>
  <c r="AB517"/>
  <c r="AT517"/>
  <c r="T517"/>
  <c r="AX517"/>
  <c r="W517"/>
  <c r="AF517"/>
  <c r="AE517" s="1"/>
  <c r="BF517"/>
  <c r="CF518"/>
  <c r="CH518"/>
  <c r="CI518"/>
  <c r="BQ517"/>
  <c r="CJ517"/>
  <c r="CL518"/>
  <c r="CK518"/>
  <c r="AP517"/>
  <c r="BB517"/>
  <c r="CD517"/>
  <c r="CP517"/>
  <c r="X517"/>
  <c r="CC517"/>
  <c r="CB517" s="1"/>
  <c r="DP516"/>
  <c r="DM516"/>
  <c r="DL516"/>
  <c r="DJ516"/>
  <c r="DI516"/>
  <c r="DG516"/>
  <c r="DF516"/>
  <c r="DD516"/>
  <c r="DC516"/>
  <c r="DA516"/>
  <c r="CZ516"/>
  <c r="CX516"/>
  <c r="CW516"/>
  <c r="CU516"/>
  <c r="CT516"/>
  <c r="CA516"/>
  <c r="CC516" s="1"/>
  <c r="CB516" s="1"/>
  <c r="BX516"/>
  <c r="BS516"/>
  <c r="BT516" s="1"/>
  <c r="BO516"/>
  <c r="BK516"/>
  <c r="BL516" s="1"/>
  <c r="BE516"/>
  <c r="BG516" s="1"/>
  <c r="BF516" s="1"/>
  <c r="AZ516"/>
  <c r="AV516"/>
  <c r="AW516" s="1"/>
  <c r="AR516"/>
  <c r="AN516"/>
  <c r="AO516" s="1"/>
  <c r="AI516"/>
  <c r="AD516"/>
  <c r="AE516" s="1"/>
  <c r="Z516"/>
  <c r="AA516" s="1"/>
  <c r="V516"/>
  <c r="X516" s="1"/>
  <c r="W516" s="1"/>
  <c r="R516"/>
  <c r="S516" s="1"/>
  <c r="D516"/>
  <c r="AF516" l="1"/>
  <c r="AP516"/>
  <c r="BU516"/>
  <c r="CD516"/>
  <c r="CE516" s="1"/>
  <c r="AX516"/>
  <c r="BM516"/>
  <c r="AJ516"/>
  <c r="BP516"/>
  <c r="CE517"/>
  <c r="CF517"/>
  <c r="CG516"/>
  <c r="CQ517"/>
  <c r="CR517"/>
  <c r="CL517"/>
  <c r="CK517"/>
  <c r="AT516"/>
  <c r="BB516"/>
  <c r="CJ516"/>
  <c r="T516"/>
  <c r="AB516"/>
  <c r="AK516"/>
  <c r="AS516"/>
  <c r="BA516"/>
  <c r="BQ516"/>
  <c r="BZ516"/>
  <c r="BY516" s="1"/>
  <c r="CP516"/>
  <c r="DP515"/>
  <c r="DM515"/>
  <c r="DL515"/>
  <c r="DJ515"/>
  <c r="DI515"/>
  <c r="DG515"/>
  <c r="DF515"/>
  <c r="DD515"/>
  <c r="DC515"/>
  <c r="DA515"/>
  <c r="CZ515"/>
  <c r="CX515"/>
  <c r="CW515"/>
  <c r="CU515"/>
  <c r="CT515"/>
  <c r="CA515"/>
  <c r="BX515"/>
  <c r="BY515" s="1"/>
  <c r="BS515"/>
  <c r="BO515"/>
  <c r="BP515" s="1"/>
  <c r="BK515"/>
  <c r="BE515"/>
  <c r="BF515" s="1"/>
  <c r="AZ515"/>
  <c r="BA515" s="1"/>
  <c r="AV515"/>
  <c r="AW515" s="1"/>
  <c r="AR515"/>
  <c r="AS515" s="1"/>
  <c r="AN515"/>
  <c r="AO515" s="1"/>
  <c r="AI515"/>
  <c r="CG515" s="1"/>
  <c r="AD515"/>
  <c r="AF515" s="1"/>
  <c r="AE515" s="1"/>
  <c r="Z515"/>
  <c r="AA515" s="1"/>
  <c r="V515"/>
  <c r="X515" s="1"/>
  <c r="W515" s="1"/>
  <c r="R515"/>
  <c r="T515" s="1"/>
  <c r="S515" s="1"/>
  <c r="D515"/>
  <c r="CF516" l="1"/>
  <c r="BZ515"/>
  <c r="AB515"/>
  <c r="AK515"/>
  <c r="BQ515"/>
  <c r="AJ515"/>
  <c r="AX515"/>
  <c r="BG515"/>
  <c r="CH515"/>
  <c r="CI515"/>
  <c r="CJ515"/>
  <c r="CK516"/>
  <c r="CL516"/>
  <c r="CI516"/>
  <c r="CH516"/>
  <c r="BM515"/>
  <c r="BU515"/>
  <c r="CD515"/>
  <c r="CQ516"/>
  <c r="CR516"/>
  <c r="AP515"/>
  <c r="AT515"/>
  <c r="BB515"/>
  <c r="BL515"/>
  <c r="BT515"/>
  <c r="CC515"/>
  <c r="CB515" s="1"/>
  <c r="DP514"/>
  <c r="DM514"/>
  <c r="DL514"/>
  <c r="DJ514"/>
  <c r="DI514"/>
  <c r="DG514"/>
  <c r="DF514"/>
  <c r="DD514"/>
  <c r="DC514"/>
  <c r="DA514"/>
  <c r="CZ514"/>
  <c r="CX514"/>
  <c r="CW514"/>
  <c r="CU514"/>
  <c r="CT514"/>
  <c r="CA514"/>
  <c r="BX514"/>
  <c r="BZ514" s="1"/>
  <c r="BY514" s="1"/>
  <c r="BS514"/>
  <c r="BT514" s="1"/>
  <c r="BO514"/>
  <c r="BP514" s="1"/>
  <c r="BK514"/>
  <c r="BL514" s="1"/>
  <c r="BE514"/>
  <c r="BF514" s="1"/>
  <c r="AZ514"/>
  <c r="BA514" s="1"/>
  <c r="AV514"/>
  <c r="AW514" s="1"/>
  <c r="AR514"/>
  <c r="AS514" s="1"/>
  <c r="AN514"/>
  <c r="AO514" s="1"/>
  <c r="AI514"/>
  <c r="AD514"/>
  <c r="AE514" s="1"/>
  <c r="Z514"/>
  <c r="AA514" s="1"/>
  <c r="V514"/>
  <c r="X514" s="1"/>
  <c r="W514" s="1"/>
  <c r="R514"/>
  <c r="T514" s="1"/>
  <c r="S514" s="1"/>
  <c r="D514"/>
  <c r="CD514" l="1"/>
  <c r="CE514" s="1"/>
  <c r="AT514"/>
  <c r="BB514"/>
  <c r="AF514"/>
  <c r="BG514"/>
  <c r="BQ514"/>
  <c r="AX514"/>
  <c r="CJ514"/>
  <c r="CK515"/>
  <c r="CL515"/>
  <c r="AB514"/>
  <c r="AK514"/>
  <c r="AJ514"/>
  <c r="AP514"/>
  <c r="BM514"/>
  <c r="BU514"/>
  <c r="CC514"/>
  <c r="CB514" s="1"/>
  <c r="CP514"/>
  <c r="CE515"/>
  <c r="CF515"/>
  <c r="DP513"/>
  <c r="DM513"/>
  <c r="DL513"/>
  <c r="DJ513"/>
  <c r="DI513"/>
  <c r="DG513"/>
  <c r="DF513"/>
  <c r="DD513"/>
  <c r="DC513"/>
  <c r="DA513"/>
  <c r="CZ513"/>
  <c r="CX513"/>
  <c r="CW513"/>
  <c r="CU513"/>
  <c r="CT513"/>
  <c r="CA513"/>
  <c r="CC513" s="1"/>
  <c r="CB513" s="1"/>
  <c r="BX513"/>
  <c r="BZ513" s="1"/>
  <c r="BY513" s="1"/>
  <c r="BS513"/>
  <c r="BT513" s="1"/>
  <c r="BO513"/>
  <c r="BQ513" s="1"/>
  <c r="BK513"/>
  <c r="BL513" s="1"/>
  <c r="BE513"/>
  <c r="BG513" s="1"/>
  <c r="AZ513"/>
  <c r="CJ513" s="1"/>
  <c r="AV513"/>
  <c r="AW513" s="1"/>
  <c r="AR513"/>
  <c r="AS513" s="1"/>
  <c r="AN513"/>
  <c r="AO513" s="1"/>
  <c r="AI513"/>
  <c r="CG513" s="1"/>
  <c r="AD513"/>
  <c r="AF513" s="1"/>
  <c r="Z513"/>
  <c r="AA513" s="1"/>
  <c r="V513"/>
  <c r="W513" s="1"/>
  <c r="R513"/>
  <c r="S513" s="1"/>
  <c r="D513"/>
  <c r="BM513" l="1"/>
  <c r="BF513"/>
  <c r="BP513"/>
  <c r="X513"/>
  <c r="AE513"/>
  <c r="AT513"/>
  <c r="AK513"/>
  <c r="CK513"/>
  <c r="CL513"/>
  <c r="CH513"/>
  <c r="CI513"/>
  <c r="CL514"/>
  <c r="CK514"/>
  <c r="AB513"/>
  <c r="AJ513"/>
  <c r="AP513"/>
  <c r="AX513"/>
  <c r="CD513"/>
  <c r="BB513"/>
  <c r="BU513"/>
  <c r="CQ514"/>
  <c r="CR514"/>
  <c r="CP513"/>
  <c r="T513"/>
  <c r="BA513"/>
  <c r="DP512"/>
  <c r="DM512"/>
  <c r="DL512"/>
  <c r="DJ512"/>
  <c r="DI512"/>
  <c r="DG512"/>
  <c r="DF512"/>
  <c r="DD512"/>
  <c r="DC512"/>
  <c r="DA512"/>
  <c r="CZ512"/>
  <c r="CX512"/>
  <c r="CW512"/>
  <c r="CU512"/>
  <c r="CT512"/>
  <c r="CA512"/>
  <c r="CB512" s="1"/>
  <c r="BX512"/>
  <c r="BS512"/>
  <c r="BT512" s="1"/>
  <c r="BO512"/>
  <c r="BQ512" s="1"/>
  <c r="BK512"/>
  <c r="BM512" s="1"/>
  <c r="BL512" s="1"/>
  <c r="BE512"/>
  <c r="BG512" s="1"/>
  <c r="BF512" s="1"/>
  <c r="AZ512"/>
  <c r="AV512"/>
  <c r="AW512" s="1"/>
  <c r="AR512"/>
  <c r="AN512"/>
  <c r="AO512" s="1"/>
  <c r="AI512"/>
  <c r="AD512"/>
  <c r="AE512" s="1"/>
  <c r="Z512"/>
  <c r="AB512" s="1"/>
  <c r="AA512" s="1"/>
  <c r="V512"/>
  <c r="R512"/>
  <c r="S512" s="1"/>
  <c r="D512"/>
  <c r="T512" l="1"/>
  <c r="AF512"/>
  <c r="AP512"/>
  <c r="AJ512"/>
  <c r="AX512"/>
  <c r="BU512"/>
  <c r="BP512"/>
  <c r="CD512"/>
  <c r="CQ513"/>
  <c r="CR513"/>
  <c r="CG512"/>
  <c r="AT512"/>
  <c r="BB512"/>
  <c r="BZ512"/>
  <c r="CJ512"/>
  <c r="CF513"/>
  <c r="CE513"/>
  <c r="X512"/>
  <c r="W512"/>
  <c r="AK512"/>
  <c r="AS512"/>
  <c r="BA512"/>
  <c r="BY512"/>
  <c r="DP511"/>
  <c r="DM511"/>
  <c r="DL511"/>
  <c r="DJ511"/>
  <c r="DI511"/>
  <c r="DG511"/>
  <c r="DF511"/>
  <c r="DD511"/>
  <c r="DC511"/>
  <c r="DA511"/>
  <c r="CZ511"/>
  <c r="CX511"/>
  <c r="CW511"/>
  <c r="CU511"/>
  <c r="CT511"/>
  <c r="CA511"/>
  <c r="CC511" s="1"/>
  <c r="CB511" s="1"/>
  <c r="BX511"/>
  <c r="BZ511" s="1"/>
  <c r="BY511" s="1"/>
  <c r="BS511"/>
  <c r="BO511"/>
  <c r="BP511" s="1"/>
  <c r="BK511"/>
  <c r="BE511"/>
  <c r="BF511" s="1"/>
  <c r="AZ511"/>
  <c r="BA511" s="1"/>
  <c r="AV511"/>
  <c r="AW511" s="1"/>
  <c r="AR511"/>
  <c r="AS511" s="1"/>
  <c r="AN511"/>
  <c r="AP511" s="1"/>
  <c r="AO511" s="1"/>
  <c r="AI511"/>
  <c r="CG511" s="1"/>
  <c r="AD511"/>
  <c r="Z511"/>
  <c r="AA511" s="1"/>
  <c r="V511"/>
  <c r="X511" s="1"/>
  <c r="R511"/>
  <c r="T511" s="1"/>
  <c r="S511" s="1"/>
  <c r="D511"/>
  <c r="BQ511" l="1"/>
  <c r="AB511"/>
  <c r="AJ511"/>
  <c r="W511"/>
  <c r="AX511"/>
  <c r="BG511"/>
  <c r="CH511"/>
  <c r="CI511"/>
  <c r="CC512"/>
  <c r="CE512"/>
  <c r="CF512"/>
  <c r="CJ511"/>
  <c r="CK512"/>
  <c r="CL512"/>
  <c r="CI512"/>
  <c r="CH512"/>
  <c r="BM511"/>
  <c r="BU511"/>
  <c r="CD511"/>
  <c r="CE511" s="1"/>
  <c r="AF511"/>
  <c r="AE511"/>
  <c r="AK511"/>
  <c r="AT511"/>
  <c r="BB511"/>
  <c r="BL511"/>
  <c r="BT511"/>
  <c r="DP510"/>
  <c r="DM510"/>
  <c r="DL510"/>
  <c r="DJ510"/>
  <c r="DI510"/>
  <c r="DG510"/>
  <c r="DF510"/>
  <c r="DD510"/>
  <c r="DC510"/>
  <c r="DA510"/>
  <c r="CZ510"/>
  <c r="CX510"/>
  <c r="CW510"/>
  <c r="CU510"/>
  <c r="CT510"/>
  <c r="CA510"/>
  <c r="CB510" s="1"/>
  <c r="BX510"/>
  <c r="BZ510" s="1"/>
  <c r="BY510" s="1"/>
  <c r="BS510"/>
  <c r="BO510"/>
  <c r="BP510" s="1"/>
  <c r="BK510"/>
  <c r="BE510"/>
  <c r="BF510" s="1"/>
  <c r="AZ510"/>
  <c r="BA510" s="1"/>
  <c r="AV510"/>
  <c r="AW510" s="1"/>
  <c r="AR510"/>
  <c r="AT510" s="1"/>
  <c r="AS510" s="1"/>
  <c r="AN510"/>
  <c r="AO510" s="1"/>
  <c r="AI510"/>
  <c r="AJ510" s="1"/>
  <c r="AD510"/>
  <c r="Z510"/>
  <c r="AA510" s="1"/>
  <c r="V510"/>
  <c r="W510" s="1"/>
  <c r="R510"/>
  <c r="T510" s="1"/>
  <c r="S510" s="1"/>
  <c r="D510"/>
  <c r="CD510" l="1"/>
  <c r="CE510" s="1"/>
  <c r="BQ510"/>
  <c r="AK510"/>
  <c r="X510"/>
  <c r="AF510"/>
  <c r="AE510"/>
  <c r="AX510"/>
  <c r="BG510"/>
  <c r="CC510"/>
  <c r="CJ510"/>
  <c r="CF511"/>
  <c r="CP510"/>
  <c r="AB510"/>
  <c r="AP510"/>
  <c r="BM510"/>
  <c r="BU510"/>
  <c r="CL511"/>
  <c r="CK511"/>
  <c r="BB510"/>
  <c r="BL510"/>
  <c r="BT510"/>
  <c r="DP509"/>
  <c r="DM509"/>
  <c r="DL509"/>
  <c r="DJ509"/>
  <c r="DI509"/>
  <c r="DG509"/>
  <c r="DF509"/>
  <c r="DD509"/>
  <c r="DC509"/>
  <c r="DA509"/>
  <c r="CZ509"/>
  <c r="CX509"/>
  <c r="CW509"/>
  <c r="CU509"/>
  <c r="CT509"/>
  <c r="CA509"/>
  <c r="CC509" s="1"/>
  <c r="CB509" s="1"/>
  <c r="BX509"/>
  <c r="BY509" s="1"/>
  <c r="BS509"/>
  <c r="BU509" s="1"/>
  <c r="BT509" s="1"/>
  <c r="BO509"/>
  <c r="BP509" s="1"/>
  <c r="BK509"/>
  <c r="BM509" s="1"/>
  <c r="BE509"/>
  <c r="BF509" s="1"/>
  <c r="AZ509"/>
  <c r="BA509" s="1"/>
  <c r="AV509"/>
  <c r="AW509" s="1"/>
  <c r="AR509"/>
  <c r="AN509"/>
  <c r="AO509" s="1"/>
  <c r="AI509"/>
  <c r="AK509" s="1"/>
  <c r="AD509"/>
  <c r="AE509" s="1"/>
  <c r="Z509"/>
  <c r="AB509" s="1"/>
  <c r="AA509" s="1"/>
  <c r="V509"/>
  <c r="W509" s="1"/>
  <c r="R509"/>
  <c r="S509" s="1"/>
  <c r="D509"/>
  <c r="AP509" l="1"/>
  <c r="CF510"/>
  <c r="T509"/>
  <c r="AX509"/>
  <c r="BQ509"/>
  <c r="AJ509"/>
  <c r="BB509"/>
  <c r="BL509"/>
  <c r="CR510"/>
  <c r="CQ510"/>
  <c r="CD509"/>
  <c r="CE509" s="1"/>
  <c r="CJ509"/>
  <c r="AF509"/>
  <c r="BG509"/>
  <c r="CK510"/>
  <c r="CL510"/>
  <c r="X509"/>
  <c r="AT509"/>
  <c r="AS509" s="1"/>
  <c r="BZ509"/>
  <c r="DP508"/>
  <c r="DM508"/>
  <c r="DL508"/>
  <c r="DJ508"/>
  <c r="DI508"/>
  <c r="DG508"/>
  <c r="DF508"/>
  <c r="DD508"/>
  <c r="DC508"/>
  <c r="DA508"/>
  <c r="CZ508"/>
  <c r="CX508"/>
  <c r="CW508"/>
  <c r="CU508"/>
  <c r="CT508"/>
  <c r="CA508"/>
  <c r="BX508"/>
  <c r="BY508" s="1"/>
  <c r="BS508"/>
  <c r="BO508"/>
  <c r="BP508" s="1"/>
  <c r="BK508"/>
  <c r="BL508" s="1"/>
  <c r="BE508"/>
  <c r="BG508" s="1"/>
  <c r="BF508" s="1"/>
  <c r="AZ508"/>
  <c r="AV508"/>
  <c r="AW508" s="1"/>
  <c r="AR508"/>
  <c r="AN508"/>
  <c r="AO508" s="1"/>
  <c r="AI508"/>
  <c r="AK508" s="1"/>
  <c r="AD508"/>
  <c r="Z508"/>
  <c r="AA508" s="1"/>
  <c r="V508"/>
  <c r="X508" s="1"/>
  <c r="R508"/>
  <c r="S508" s="1"/>
  <c r="D508"/>
  <c r="AB508" l="1"/>
  <c r="AJ508"/>
  <c r="AX508"/>
  <c r="BQ508"/>
  <c r="W508"/>
  <c r="AP508"/>
  <c r="BZ508"/>
  <c r="AS508"/>
  <c r="BA508"/>
  <c r="AE508"/>
  <c r="CL509"/>
  <c r="CK509"/>
  <c r="T508"/>
  <c r="BM508"/>
  <c r="BU508"/>
  <c r="CD508"/>
  <c r="CE508" s="1"/>
  <c r="CJ508"/>
  <c r="AF508"/>
  <c r="AT508"/>
  <c r="BB508"/>
  <c r="BT508"/>
  <c r="CC508"/>
  <c r="CB508" s="1"/>
  <c r="DP507"/>
  <c r="DM507"/>
  <c r="DL507"/>
  <c r="DJ507"/>
  <c r="DI507"/>
  <c r="DG507"/>
  <c r="DF507"/>
  <c r="DD507"/>
  <c r="DC507"/>
  <c r="DA507"/>
  <c r="CZ507"/>
  <c r="CX507"/>
  <c r="CW507"/>
  <c r="CU507"/>
  <c r="CT507"/>
  <c r="CA507"/>
  <c r="BX507"/>
  <c r="BZ507" s="1"/>
  <c r="BY507" s="1"/>
  <c r="BS507"/>
  <c r="BO507"/>
  <c r="BP507" s="1"/>
  <c r="BK507"/>
  <c r="BE507"/>
  <c r="BF507" s="1"/>
  <c r="AZ507"/>
  <c r="AV507"/>
  <c r="AR507"/>
  <c r="AS507" s="1"/>
  <c r="AN507"/>
  <c r="AP507" s="1"/>
  <c r="AI507"/>
  <c r="AK507" s="1"/>
  <c r="AD507"/>
  <c r="AF507" s="1"/>
  <c r="Z507"/>
  <c r="AA507" s="1"/>
  <c r="V507"/>
  <c r="X507" s="1"/>
  <c r="R507"/>
  <c r="T507" s="1"/>
  <c r="S507" s="1"/>
  <c r="D507"/>
  <c r="AT507" l="1"/>
  <c r="AO507"/>
  <c r="BQ507"/>
  <c r="BG507"/>
  <c r="BA507"/>
  <c r="W507"/>
  <c r="AB507"/>
  <c r="AJ507"/>
  <c r="AW507"/>
  <c r="BB507"/>
  <c r="BL507"/>
  <c r="BT507"/>
  <c r="CC507"/>
  <c r="CB507" s="1"/>
  <c r="CP507"/>
  <c r="CJ507"/>
  <c r="CK507" s="1"/>
  <c r="CK508"/>
  <c r="CL508"/>
  <c r="AE507"/>
  <c r="AX507"/>
  <c r="BM507"/>
  <c r="BU507"/>
  <c r="CD507"/>
  <c r="DP506"/>
  <c r="DM506"/>
  <c r="DL506"/>
  <c r="DJ506"/>
  <c r="DI506"/>
  <c r="DG506"/>
  <c r="DF506"/>
  <c r="DD506"/>
  <c r="DC506"/>
  <c r="DA506"/>
  <c r="CZ506"/>
  <c r="CX506"/>
  <c r="CW506"/>
  <c r="CU506"/>
  <c r="CT506"/>
  <c r="CA506"/>
  <c r="CB506" s="1"/>
  <c r="BX506"/>
  <c r="BY506" s="1"/>
  <c r="BS506"/>
  <c r="BO506"/>
  <c r="BP506" s="1"/>
  <c r="BK506"/>
  <c r="BE506"/>
  <c r="BF506" s="1"/>
  <c r="AZ506"/>
  <c r="CJ506" s="1"/>
  <c r="AV506"/>
  <c r="AW506" s="1"/>
  <c r="AR506"/>
  <c r="AT506" s="1"/>
  <c r="AS506" s="1"/>
  <c r="AN506"/>
  <c r="AP506" s="1"/>
  <c r="AO506" s="1"/>
  <c r="AI506"/>
  <c r="AJ506" s="1"/>
  <c r="AD506"/>
  <c r="Z506"/>
  <c r="AB506" s="1"/>
  <c r="V506"/>
  <c r="W506" s="1"/>
  <c r="R506"/>
  <c r="T506" s="1"/>
  <c r="S506" s="1"/>
  <c r="D506"/>
  <c r="BB506" l="1"/>
  <c r="BQ506"/>
  <c r="CD506"/>
  <c r="BT506"/>
  <c r="AA506"/>
  <c r="BZ506"/>
  <c r="AK506"/>
  <c r="AF506"/>
  <c r="BA506"/>
  <c r="AE506"/>
  <c r="BG506"/>
  <c r="CL506"/>
  <c r="CK506"/>
  <c r="CC506"/>
  <c r="CF506"/>
  <c r="CE506" s="1"/>
  <c r="CE507"/>
  <c r="CF507"/>
  <c r="BL506"/>
  <c r="CL507"/>
  <c r="CQ507"/>
  <c r="CR507"/>
  <c r="X506"/>
  <c r="AX506"/>
  <c r="BM506"/>
  <c r="BU506"/>
  <c r="DP505"/>
  <c r="DM505"/>
  <c r="DL505"/>
  <c r="DJ505"/>
  <c r="DI505"/>
  <c r="DG505"/>
  <c r="DF505"/>
  <c r="DD505"/>
  <c r="DC505"/>
  <c r="DA505"/>
  <c r="CZ505"/>
  <c r="CX505"/>
  <c r="CW505"/>
  <c r="CU505"/>
  <c r="CT505"/>
  <c r="CA505"/>
  <c r="CB505" s="1"/>
  <c r="BX505"/>
  <c r="BY505" s="1"/>
  <c r="BS505"/>
  <c r="BU505" s="1"/>
  <c r="BO505"/>
  <c r="BP505" s="1"/>
  <c r="BK505"/>
  <c r="BL505" s="1"/>
  <c r="BE505"/>
  <c r="BF505" s="1"/>
  <c r="AZ505"/>
  <c r="CP505" s="1"/>
  <c r="CQ505" s="1"/>
  <c r="AV505"/>
  <c r="AR505"/>
  <c r="AS505" s="1"/>
  <c r="AN505"/>
  <c r="AO505" s="1"/>
  <c r="AI505"/>
  <c r="AJ505" s="1"/>
  <c r="AD505"/>
  <c r="Z505"/>
  <c r="AA505" s="1"/>
  <c r="V505"/>
  <c r="X505" s="1"/>
  <c r="R505"/>
  <c r="S505" s="1"/>
  <c r="D505"/>
  <c r="AK505" l="1"/>
  <c r="AB505"/>
  <c r="BZ505"/>
  <c r="AT505"/>
  <c r="BG505"/>
  <c r="W505"/>
  <c r="BM505"/>
  <c r="AE505"/>
  <c r="BA505"/>
  <c r="BT505"/>
  <c r="CD505"/>
  <c r="CR505"/>
  <c r="T505"/>
  <c r="AP505"/>
  <c r="AX505"/>
  <c r="BQ505"/>
  <c r="AF505"/>
  <c r="AW505"/>
  <c r="BB505"/>
  <c r="DP504"/>
  <c r="DM504"/>
  <c r="DL504"/>
  <c r="DJ504"/>
  <c r="DI504"/>
  <c r="DG504"/>
  <c r="DF504"/>
  <c r="DD504"/>
  <c r="DC504"/>
  <c r="DA504"/>
  <c r="CZ504"/>
  <c r="CX504"/>
  <c r="CW504"/>
  <c r="CU504"/>
  <c r="CT504"/>
  <c r="CA504"/>
  <c r="CB504" s="1"/>
  <c r="BX504"/>
  <c r="BY504" s="1"/>
  <c r="BS504"/>
  <c r="BT504" s="1"/>
  <c r="BO504"/>
  <c r="BK504"/>
  <c r="BL504" s="1"/>
  <c r="BE504"/>
  <c r="BG504" s="1"/>
  <c r="BF504" s="1"/>
  <c r="AZ504"/>
  <c r="CP504" s="1"/>
  <c r="AV504"/>
  <c r="AW504" s="1"/>
  <c r="AR504"/>
  <c r="AN504"/>
  <c r="AO504" s="1"/>
  <c r="AI504"/>
  <c r="AK504" s="1"/>
  <c r="AD504"/>
  <c r="Z504"/>
  <c r="AA504" s="1"/>
  <c r="V504"/>
  <c r="X504" s="1"/>
  <c r="R504"/>
  <c r="S504" s="1"/>
  <c r="D504"/>
  <c r="AB504" l="1"/>
  <c r="BM504"/>
  <c r="AP504"/>
  <c r="W504"/>
  <c r="AJ504"/>
  <c r="AX504"/>
  <c r="CQ504"/>
  <c r="CR504"/>
  <c r="AE504"/>
  <c r="AS504"/>
  <c r="BP504"/>
  <c r="BU504"/>
  <c r="BZ504"/>
  <c r="CC505"/>
  <c r="CF505"/>
  <c r="CE505" s="1"/>
  <c r="T504"/>
  <c r="BB504"/>
  <c r="CD504"/>
  <c r="AF504"/>
  <c r="AT504"/>
  <c r="BA504"/>
  <c r="BQ504"/>
  <c r="DP503"/>
  <c r="DM503"/>
  <c r="DL503"/>
  <c r="DJ503"/>
  <c r="DI503"/>
  <c r="DG503"/>
  <c r="DF503"/>
  <c r="DD503"/>
  <c r="DC503"/>
  <c r="DA503"/>
  <c r="CZ503"/>
  <c r="CX503"/>
  <c r="CW503"/>
  <c r="CU503"/>
  <c r="CT503"/>
  <c r="CA503"/>
  <c r="CC503" s="1"/>
  <c r="CB503" s="1"/>
  <c r="BX503"/>
  <c r="BZ503" s="1"/>
  <c r="BS503"/>
  <c r="BT503" s="1"/>
  <c r="BO503"/>
  <c r="BK503"/>
  <c r="BL503" s="1"/>
  <c r="BE503"/>
  <c r="BF503" s="1"/>
  <c r="AZ503"/>
  <c r="BB503" s="1"/>
  <c r="AV503"/>
  <c r="AR503"/>
  <c r="AS503" s="1"/>
  <c r="AN503"/>
  <c r="AP503" s="1"/>
  <c r="AO503" s="1"/>
  <c r="AI503"/>
  <c r="AJ503" s="1"/>
  <c r="AD503"/>
  <c r="Z503"/>
  <c r="AA503" s="1"/>
  <c r="V503"/>
  <c r="W503" s="1"/>
  <c r="R503"/>
  <c r="T503" s="1"/>
  <c r="S503" s="1"/>
  <c r="D503"/>
  <c r="BA503" l="1"/>
  <c r="CD503"/>
  <c r="CF503" s="1"/>
  <c r="BM503"/>
  <c r="AT503"/>
  <c r="AE503"/>
  <c r="AW503"/>
  <c r="BY503"/>
  <c r="BU503"/>
  <c r="AF503"/>
  <c r="CE503"/>
  <c r="CC504"/>
  <c r="CE504"/>
  <c r="CF504"/>
  <c r="X503"/>
  <c r="BG503"/>
  <c r="BQ503"/>
  <c r="AK503"/>
  <c r="AB503"/>
  <c r="AX503"/>
  <c r="BP503"/>
  <c r="CP503"/>
  <c r="CQ503" s="1"/>
  <c r="DP502"/>
  <c r="DM502"/>
  <c r="DL502"/>
  <c r="DJ502"/>
  <c r="DI502"/>
  <c r="DG502"/>
  <c r="DF502"/>
  <c r="DD502"/>
  <c r="DC502"/>
  <c r="DA502"/>
  <c r="CZ502"/>
  <c r="CX502"/>
  <c r="CW502"/>
  <c r="CU502"/>
  <c r="CT502"/>
  <c r="CA502"/>
  <c r="BX502"/>
  <c r="BY502" s="1"/>
  <c r="BS502"/>
  <c r="BT502" s="1"/>
  <c r="BO502"/>
  <c r="BP502" s="1"/>
  <c r="BK502"/>
  <c r="BL502" s="1"/>
  <c r="BE502"/>
  <c r="BF502" s="1"/>
  <c r="AZ502"/>
  <c r="AV502"/>
  <c r="AX502" s="1"/>
  <c r="AW502" s="1"/>
  <c r="AR502"/>
  <c r="AT502" s="1"/>
  <c r="AS502" s="1"/>
  <c r="AN502"/>
  <c r="AP502" s="1"/>
  <c r="AO502" s="1"/>
  <c r="AI502"/>
  <c r="AK502" s="1"/>
  <c r="AD502"/>
  <c r="AE502" s="1"/>
  <c r="Z502"/>
  <c r="AA502" s="1"/>
  <c r="V502"/>
  <c r="X502" s="1"/>
  <c r="R502"/>
  <c r="T502" s="1"/>
  <c r="S502" s="1"/>
  <c r="D502"/>
  <c r="CB502" l="1"/>
  <c r="AB502"/>
  <c r="W502"/>
  <c r="BU502"/>
  <c r="AJ502"/>
  <c r="CR503"/>
  <c r="BM502"/>
  <c r="BZ502"/>
  <c r="CJ502"/>
  <c r="AF502"/>
  <c r="BB502"/>
  <c r="CD502"/>
  <c r="BA502"/>
  <c r="BG502"/>
  <c r="BQ502"/>
  <c r="DP501"/>
  <c r="DM501"/>
  <c r="DL501"/>
  <c r="DJ501"/>
  <c r="DI501"/>
  <c r="DG501"/>
  <c r="DF501"/>
  <c r="DD501"/>
  <c r="DC501"/>
  <c r="DA501"/>
  <c r="CZ501"/>
  <c r="CX501"/>
  <c r="CW501"/>
  <c r="CU501"/>
  <c r="CT501"/>
  <c r="CA501"/>
  <c r="BX501"/>
  <c r="BY501" s="1"/>
  <c r="BS501"/>
  <c r="BU501" s="1"/>
  <c r="BT501" s="1"/>
  <c r="BO501"/>
  <c r="BP501" s="1"/>
  <c r="BK501"/>
  <c r="BL501" s="1"/>
  <c r="BE501"/>
  <c r="BG501" s="1"/>
  <c r="AZ501"/>
  <c r="BA501" s="1"/>
  <c r="AV501"/>
  <c r="AW501" s="1"/>
  <c r="AR501"/>
  <c r="AN501"/>
  <c r="AO501" s="1"/>
  <c r="AI501"/>
  <c r="AJ501" s="1"/>
  <c r="AD501"/>
  <c r="AF501" s="1"/>
  <c r="AE501" s="1"/>
  <c r="Z501"/>
  <c r="AB501" s="1"/>
  <c r="AA501" s="1"/>
  <c r="V501"/>
  <c r="R501"/>
  <c r="S501" s="1"/>
  <c r="D501"/>
  <c r="AP501" l="1"/>
  <c r="BF501"/>
  <c r="BQ501"/>
  <c r="BZ501"/>
  <c r="T501"/>
  <c r="AX501"/>
  <c r="AK501"/>
  <c r="AT501"/>
  <c r="AS501" s="1"/>
  <c r="BM501"/>
  <c r="W501"/>
  <c r="CJ501"/>
  <c r="CK501" s="1"/>
  <c r="CD501"/>
  <c r="CC502"/>
  <c r="CF502"/>
  <c r="CE502"/>
  <c r="CK502"/>
  <c r="CL502"/>
  <c r="BB501"/>
  <c r="CC501"/>
  <c r="X501"/>
  <c r="CB501"/>
  <c r="DP500"/>
  <c r="DM500"/>
  <c r="DL500"/>
  <c r="DJ500"/>
  <c r="DI500"/>
  <c r="DG500"/>
  <c r="DF500"/>
  <c r="DD500"/>
  <c r="DC500"/>
  <c r="DA500"/>
  <c r="CZ500"/>
  <c r="CX500"/>
  <c r="CW500"/>
  <c r="CU500"/>
  <c r="CT500"/>
  <c r="CA500"/>
  <c r="CC500" s="1"/>
  <c r="BX500"/>
  <c r="BS500"/>
  <c r="BO500"/>
  <c r="BK500"/>
  <c r="BL500" s="1"/>
  <c r="BE500"/>
  <c r="BG500" s="1"/>
  <c r="BF500" s="1"/>
  <c r="AZ500"/>
  <c r="CJ500" s="1"/>
  <c r="AV500"/>
  <c r="AW500" s="1"/>
  <c r="AR500"/>
  <c r="AN500"/>
  <c r="AO500" s="1"/>
  <c r="AI500"/>
  <c r="AD500"/>
  <c r="AE500" s="1"/>
  <c r="Z500"/>
  <c r="AA500" s="1"/>
  <c r="V500"/>
  <c r="X500" s="1"/>
  <c r="R500"/>
  <c r="S500" s="1"/>
  <c r="D500"/>
  <c r="CB500" l="1"/>
  <c r="BQ500"/>
  <c r="BT500"/>
  <c r="AF500"/>
  <c r="AT500"/>
  <c r="BB500"/>
  <c r="BA500"/>
  <c r="CK500"/>
  <c r="CL500"/>
  <c r="CF501"/>
  <c r="CE501"/>
  <c r="T500"/>
  <c r="AJ500"/>
  <c r="AP500"/>
  <c r="AX500"/>
  <c r="BM500"/>
  <c r="BU500"/>
  <c r="W500"/>
  <c r="AB500"/>
  <c r="AK500"/>
  <c r="AS500"/>
  <c r="BP500"/>
  <c r="BZ500"/>
  <c r="BY500" s="1"/>
  <c r="CD500"/>
  <c r="CE500" s="1"/>
  <c r="DP499"/>
  <c r="DM499"/>
  <c r="DL499"/>
  <c r="DJ499"/>
  <c r="DI499"/>
  <c r="DG499"/>
  <c r="DF499"/>
  <c r="DD499"/>
  <c r="DC499"/>
  <c r="DA499"/>
  <c r="CZ499"/>
  <c r="CX499"/>
  <c r="CW499"/>
  <c r="CU499"/>
  <c r="CT499"/>
  <c r="CA499"/>
  <c r="CB499" s="1"/>
  <c r="BX499"/>
  <c r="BS499"/>
  <c r="BT499" s="1"/>
  <c r="BO499"/>
  <c r="BK499"/>
  <c r="BL499" s="1"/>
  <c r="BE499"/>
  <c r="BF499" s="1"/>
  <c r="AZ499"/>
  <c r="CP499" s="1"/>
  <c r="CQ499" s="1"/>
  <c r="AV499"/>
  <c r="AR499"/>
  <c r="AS499" s="1"/>
  <c r="AN499"/>
  <c r="AP499" s="1"/>
  <c r="AO499" s="1"/>
  <c r="AI499"/>
  <c r="AD499"/>
  <c r="AE499" s="1"/>
  <c r="Z499"/>
  <c r="AA499" s="1"/>
  <c r="V499"/>
  <c r="X499" s="1"/>
  <c r="R499"/>
  <c r="T499" s="1"/>
  <c r="S499" s="1"/>
  <c r="D499"/>
  <c r="BA499" l="1"/>
  <c r="BU499"/>
  <c r="BB499"/>
  <c r="BM499"/>
  <c r="W499"/>
  <c r="AF499"/>
  <c r="AT499"/>
  <c r="CC499"/>
  <c r="AW499"/>
  <c r="CG499"/>
  <c r="CH499" s="1"/>
  <c r="AB499"/>
  <c r="AK499"/>
  <c r="BG499"/>
  <c r="BQ499"/>
  <c r="BZ499"/>
  <c r="CR499"/>
  <c r="AJ499"/>
  <c r="AX499"/>
  <c r="BP499"/>
  <c r="BY499"/>
  <c r="CD499"/>
  <c r="DP498"/>
  <c r="DM498"/>
  <c r="DL498"/>
  <c r="DJ498"/>
  <c r="DI498"/>
  <c r="DG498"/>
  <c r="DF498"/>
  <c r="DD498"/>
  <c r="DC498"/>
  <c r="DA498"/>
  <c r="CZ498"/>
  <c r="CX498"/>
  <c r="CW498"/>
  <c r="CU498"/>
  <c r="CT498"/>
  <c r="CA498"/>
  <c r="CC498" s="1"/>
  <c r="BX498"/>
  <c r="BY498" s="1"/>
  <c r="BS498"/>
  <c r="BT498" s="1"/>
  <c r="BO498"/>
  <c r="BP498" s="1"/>
  <c r="BK498"/>
  <c r="BE498"/>
  <c r="BF498" s="1"/>
  <c r="AZ498"/>
  <c r="BB498" s="1"/>
  <c r="AV498"/>
  <c r="AW498" s="1"/>
  <c r="AR498"/>
  <c r="AT498" s="1"/>
  <c r="AS498" s="1"/>
  <c r="AN498"/>
  <c r="AO498" s="1"/>
  <c r="AI498"/>
  <c r="AJ498" s="1"/>
  <c r="AD498"/>
  <c r="Z498"/>
  <c r="AB498" s="1"/>
  <c r="V498"/>
  <c r="W498" s="1"/>
  <c r="R498"/>
  <c r="T498" s="1"/>
  <c r="S498" s="1"/>
  <c r="D498"/>
  <c r="CD498" l="1"/>
  <c r="CE498" s="1"/>
  <c r="BG498"/>
  <c r="AA498"/>
  <c r="CB498"/>
  <c r="BU498"/>
  <c r="AE498"/>
  <c r="AK498"/>
  <c r="AF498"/>
  <c r="BA498"/>
  <c r="CE499"/>
  <c r="CF499"/>
  <c r="X498"/>
  <c r="AP498"/>
  <c r="AX498"/>
  <c r="BM498"/>
  <c r="BZ498"/>
  <c r="CJ498"/>
  <c r="BL498"/>
  <c r="BQ498"/>
  <c r="DP497"/>
  <c r="DM497"/>
  <c r="DL497"/>
  <c r="DJ497"/>
  <c r="DI497"/>
  <c r="DG497"/>
  <c r="DF497"/>
  <c r="DD497"/>
  <c r="DC497"/>
  <c r="DA497"/>
  <c r="CZ497"/>
  <c r="CX497"/>
  <c r="CW497"/>
  <c r="CU497"/>
  <c r="CT497"/>
  <c r="CA497"/>
  <c r="CB497" s="1"/>
  <c r="BX497"/>
  <c r="BY497" s="1"/>
  <c r="BS497"/>
  <c r="BT497" s="1"/>
  <c r="BO497"/>
  <c r="BP497" s="1"/>
  <c r="BK497"/>
  <c r="BM497" s="1"/>
  <c r="BE497"/>
  <c r="AZ497"/>
  <c r="AV497"/>
  <c r="AX497" s="1"/>
  <c r="AR497"/>
  <c r="AT497" s="1"/>
  <c r="AS497" s="1"/>
  <c r="AN497"/>
  <c r="AO497" s="1"/>
  <c r="AI497"/>
  <c r="CG497" s="1"/>
  <c r="CH497" s="1"/>
  <c r="AD497"/>
  <c r="AE497" s="1"/>
  <c r="Z497"/>
  <c r="AB497" s="1"/>
  <c r="V497"/>
  <c r="W497" s="1"/>
  <c r="R497"/>
  <c r="S497" s="1"/>
  <c r="D497"/>
  <c r="X497" l="1"/>
  <c r="AK497"/>
  <c r="AW497"/>
  <c r="AP497"/>
  <c r="BL497"/>
  <c r="AA497"/>
  <c r="BB497"/>
  <c r="BQ497"/>
  <c r="CC497"/>
  <c r="AJ497"/>
  <c r="BF497"/>
  <c r="CD497"/>
  <c r="CP497"/>
  <c r="CR497" s="1"/>
  <c r="CQ497" s="1"/>
  <c r="T497"/>
  <c r="AF497"/>
  <c r="BA497"/>
  <c r="BU497"/>
  <c r="BZ497"/>
  <c r="CK498"/>
  <c r="CL498"/>
  <c r="BG497"/>
  <c r="CJ497"/>
  <c r="DP496"/>
  <c r="DM496"/>
  <c r="DL496"/>
  <c r="DJ496"/>
  <c r="DI496"/>
  <c r="DG496"/>
  <c r="DF496"/>
  <c r="DD496"/>
  <c r="DC496"/>
  <c r="DA496"/>
  <c r="CZ496"/>
  <c r="CX496"/>
  <c r="CW496"/>
  <c r="CU496"/>
  <c r="CT496"/>
  <c r="CA496"/>
  <c r="CC496" s="1"/>
  <c r="BX496"/>
  <c r="BZ496" s="1"/>
  <c r="BY496" s="1"/>
  <c r="BS496"/>
  <c r="BO496"/>
  <c r="BP496" s="1"/>
  <c r="BK496"/>
  <c r="BE496"/>
  <c r="BF496" s="1"/>
  <c r="AZ496"/>
  <c r="CP496" s="1"/>
  <c r="CR496" s="1"/>
  <c r="CQ496" s="1"/>
  <c r="AV496"/>
  <c r="AR496"/>
  <c r="AS496" s="1"/>
  <c r="AN496"/>
  <c r="AO496" s="1"/>
  <c r="AI496"/>
  <c r="AJ496" s="1"/>
  <c r="AD496"/>
  <c r="AE496" s="1"/>
  <c r="Z496"/>
  <c r="AB496" s="1"/>
  <c r="V496"/>
  <c r="R496"/>
  <c r="S496" s="1"/>
  <c r="D496"/>
  <c r="CD496" l="1"/>
  <c r="CE496" s="1"/>
  <c r="AA496"/>
  <c r="AF496"/>
  <c r="BA496"/>
  <c r="T496"/>
  <c r="BG496"/>
  <c r="AK496"/>
  <c r="AT496"/>
  <c r="BQ496"/>
  <c r="W496"/>
  <c r="AW496"/>
  <c r="BB496"/>
  <c r="BL496"/>
  <c r="BT496"/>
  <c r="CB496"/>
  <c r="CI497"/>
  <c r="CL497"/>
  <c r="CK497" s="1"/>
  <c r="CJ496"/>
  <c r="CE497"/>
  <c r="CF497"/>
  <c r="X496"/>
  <c r="AP496"/>
  <c r="AX496"/>
  <c r="BM496"/>
  <c r="BU496"/>
  <c r="DP495"/>
  <c r="DM495"/>
  <c r="DL495"/>
  <c r="DJ495"/>
  <c r="DI495"/>
  <c r="DG495"/>
  <c r="DF495"/>
  <c r="DD495"/>
  <c r="DC495"/>
  <c r="DA495"/>
  <c r="CZ495"/>
  <c r="CX495"/>
  <c r="CW495"/>
  <c r="CU495"/>
  <c r="CT495"/>
  <c r="CA495"/>
  <c r="CB495" s="1"/>
  <c r="BX495"/>
  <c r="BY495" s="1"/>
  <c r="BS495"/>
  <c r="BT495" s="1"/>
  <c r="BO495"/>
  <c r="BK495"/>
  <c r="BL495" s="1"/>
  <c r="BE495"/>
  <c r="BF495" s="1"/>
  <c r="AZ495"/>
  <c r="AV495"/>
  <c r="AW495" s="1"/>
  <c r="AR495"/>
  <c r="AS495" s="1"/>
  <c r="AN495"/>
  <c r="AP495" s="1"/>
  <c r="AO495" s="1"/>
  <c r="AI495"/>
  <c r="AD495"/>
  <c r="AE495" s="1"/>
  <c r="Z495"/>
  <c r="AA495" s="1"/>
  <c r="V495"/>
  <c r="W495" s="1"/>
  <c r="R495"/>
  <c r="T495" s="1"/>
  <c r="S495" s="1"/>
  <c r="D495"/>
  <c r="CC495" l="1"/>
  <c r="BM495"/>
  <c r="AX495"/>
  <c r="BP495"/>
  <c r="CD495"/>
  <c r="CE495" s="1"/>
  <c r="X495"/>
  <c r="AF495"/>
  <c r="BU495"/>
  <c r="CL496"/>
  <c r="CK496"/>
  <c r="CP495"/>
  <c r="CR495" s="1"/>
  <c r="CQ495" s="1"/>
  <c r="AB495"/>
  <c r="AK495"/>
  <c r="AT495"/>
  <c r="BB495"/>
  <c r="CG495"/>
  <c r="AJ495"/>
  <c r="BA495"/>
  <c r="BG495"/>
  <c r="BQ495"/>
  <c r="BZ495"/>
  <c r="DP494"/>
  <c r="DM494"/>
  <c r="DL494"/>
  <c r="DJ494"/>
  <c r="DI494"/>
  <c r="DG494"/>
  <c r="DF494"/>
  <c r="DD494"/>
  <c r="DC494"/>
  <c r="DA494"/>
  <c r="CZ494"/>
  <c r="CX494"/>
  <c r="CW494"/>
  <c r="CU494"/>
  <c r="CT494"/>
  <c r="CA494"/>
  <c r="CB494" s="1"/>
  <c r="BX494"/>
  <c r="BZ494" s="1"/>
  <c r="BS494"/>
  <c r="BO494"/>
  <c r="BP494" s="1"/>
  <c r="BK494"/>
  <c r="BE494"/>
  <c r="BF494" s="1"/>
  <c r="AZ494"/>
  <c r="CJ494" s="1"/>
  <c r="AV494"/>
  <c r="AX494" s="1"/>
  <c r="AW494" s="1"/>
  <c r="AR494"/>
  <c r="AT494" s="1"/>
  <c r="AS494" s="1"/>
  <c r="AN494"/>
  <c r="AO494" s="1"/>
  <c r="AI494"/>
  <c r="AK494" s="1"/>
  <c r="AD494"/>
  <c r="Z494"/>
  <c r="AB494" s="1"/>
  <c r="V494"/>
  <c r="W494" s="1"/>
  <c r="R494"/>
  <c r="T494" s="1"/>
  <c r="S494" s="1"/>
  <c r="D494"/>
  <c r="CD494" l="1"/>
  <c r="CE494" s="1"/>
  <c r="BA494"/>
  <c r="CC494"/>
  <c r="AJ494"/>
  <c r="BQ494"/>
  <c r="AF494"/>
  <c r="AE494"/>
  <c r="AA494"/>
  <c r="BG494"/>
  <c r="CK494"/>
  <c r="CL494"/>
  <c r="BY494"/>
  <c r="CF495"/>
  <c r="CH495"/>
  <c r="CI495"/>
  <c r="X494"/>
  <c r="AP494"/>
  <c r="BM494"/>
  <c r="BU494"/>
  <c r="BB494"/>
  <c r="BL494"/>
  <c r="BT494"/>
  <c r="DP493"/>
  <c r="DM493"/>
  <c r="DL493"/>
  <c r="DJ493"/>
  <c r="DI493"/>
  <c r="DG493"/>
  <c r="DF493"/>
  <c r="DD493"/>
  <c r="DC493"/>
  <c r="DA493"/>
  <c r="CZ493"/>
  <c r="CX493"/>
  <c r="CW493"/>
  <c r="CU493"/>
  <c r="CT493"/>
  <c r="CA493"/>
  <c r="CC493" s="1"/>
  <c r="BX493"/>
  <c r="BY493" s="1"/>
  <c r="BS493"/>
  <c r="BU493" s="1"/>
  <c r="BT493" s="1"/>
  <c r="BO493"/>
  <c r="BQ493" s="1"/>
  <c r="BK493"/>
  <c r="BL493" s="1"/>
  <c r="BE493"/>
  <c r="BG493" s="1"/>
  <c r="AZ493"/>
  <c r="CJ493" s="1"/>
  <c r="CL493" s="1"/>
  <c r="CK493" s="1"/>
  <c r="AV493"/>
  <c r="AX493" s="1"/>
  <c r="AR493"/>
  <c r="AT493" s="1"/>
  <c r="AS493" s="1"/>
  <c r="AN493"/>
  <c r="AO493" s="1"/>
  <c r="AI493"/>
  <c r="AD493"/>
  <c r="AE493" s="1"/>
  <c r="Z493"/>
  <c r="AB493" s="1"/>
  <c r="AA493" s="1"/>
  <c r="V493"/>
  <c r="X493" s="1"/>
  <c r="R493"/>
  <c r="S493" s="1"/>
  <c r="D493"/>
  <c r="W493" l="1"/>
  <c r="AF493"/>
  <c r="CB493"/>
  <c r="BF493"/>
  <c r="BB493"/>
  <c r="CD493"/>
  <c r="CF493" s="1"/>
  <c r="BA493"/>
  <c r="AW493"/>
  <c r="BP493"/>
  <c r="CP493"/>
  <c r="CQ493" s="1"/>
  <c r="BM493"/>
  <c r="BZ493"/>
  <c r="AK493"/>
  <c r="T493"/>
  <c r="AJ493"/>
  <c r="AP493"/>
  <c r="DP492"/>
  <c r="DM492"/>
  <c r="DL492"/>
  <c r="DJ492"/>
  <c r="DI492"/>
  <c r="DG492"/>
  <c r="DF492"/>
  <c r="DD492"/>
  <c r="DC492"/>
  <c r="DA492"/>
  <c r="CZ492"/>
  <c r="CX492"/>
  <c r="CW492"/>
  <c r="CU492"/>
  <c r="CT492"/>
  <c r="CA492"/>
  <c r="CC492" s="1"/>
  <c r="BX492"/>
  <c r="BZ492" s="1"/>
  <c r="BY492" s="1"/>
  <c r="BS492"/>
  <c r="BO492"/>
  <c r="BP492" s="1"/>
  <c r="BK492"/>
  <c r="BE492"/>
  <c r="BF492" s="1"/>
  <c r="AZ492"/>
  <c r="CP492" s="1"/>
  <c r="CR492" s="1"/>
  <c r="CQ492" s="1"/>
  <c r="AV492"/>
  <c r="AR492"/>
  <c r="AS492" s="1"/>
  <c r="AN492"/>
  <c r="AO492" s="1"/>
  <c r="AI492"/>
  <c r="AK492" s="1"/>
  <c r="AD492"/>
  <c r="Z492"/>
  <c r="AA492" s="1"/>
  <c r="V492"/>
  <c r="W492" s="1"/>
  <c r="R492"/>
  <c r="S492" s="1"/>
  <c r="D492"/>
  <c r="BQ492" l="1"/>
  <c r="AT492"/>
  <c r="BG492"/>
  <c r="CE493"/>
  <c r="AB492"/>
  <c r="X492"/>
  <c r="AE492"/>
  <c r="BA492"/>
  <c r="AF492"/>
  <c r="AW492"/>
  <c r="BB492"/>
  <c r="BL492"/>
  <c r="BT492"/>
  <c r="CB492"/>
  <c r="CD492"/>
  <c r="CE492" s="1"/>
  <c r="CJ492"/>
  <c r="T492"/>
  <c r="AJ492"/>
  <c r="AP492"/>
  <c r="AX492"/>
  <c r="BM492"/>
  <c r="BU492"/>
  <c r="CR493"/>
  <c r="DP491"/>
  <c r="DM491"/>
  <c r="DL491"/>
  <c r="DJ491"/>
  <c r="DI491"/>
  <c r="DG491"/>
  <c r="DF491"/>
  <c r="DD491"/>
  <c r="DC491"/>
  <c r="DA491"/>
  <c r="CZ491"/>
  <c r="CX491"/>
  <c r="CW491"/>
  <c r="CU491"/>
  <c r="CT491"/>
  <c r="CA491"/>
  <c r="CB491" s="1"/>
  <c r="BX491"/>
  <c r="BY491" s="1"/>
  <c r="BS491"/>
  <c r="BO491"/>
  <c r="BP491" s="1"/>
  <c r="BK491"/>
  <c r="BE491"/>
  <c r="BF491" s="1"/>
  <c r="AZ491"/>
  <c r="BB491" s="1"/>
  <c r="AV491"/>
  <c r="AR491"/>
  <c r="AS491" s="1"/>
  <c r="AN491"/>
  <c r="AP491" s="1"/>
  <c r="AI491"/>
  <c r="AK491" s="1"/>
  <c r="AD491"/>
  <c r="AE491" s="1"/>
  <c r="Z491"/>
  <c r="AA491" s="1"/>
  <c r="V491"/>
  <c r="W491" s="1"/>
  <c r="R491"/>
  <c r="T491" s="1"/>
  <c r="S491" s="1"/>
  <c r="D491"/>
  <c r="BQ491" l="1"/>
  <c r="X491"/>
  <c r="BA491"/>
  <c r="AB491"/>
  <c r="BG491"/>
  <c r="CK492"/>
  <c r="CL492"/>
  <c r="AF491"/>
  <c r="AO491"/>
  <c r="AT491"/>
  <c r="BL491"/>
  <c r="BT491"/>
  <c r="BZ491"/>
  <c r="AX491"/>
  <c r="CD491"/>
  <c r="CP491"/>
  <c r="CR491" s="1"/>
  <c r="CQ491" s="1"/>
  <c r="AJ491"/>
  <c r="AW491"/>
  <c r="BM491"/>
  <c r="BU491"/>
  <c r="CC491"/>
  <c r="CG491"/>
  <c r="DP490"/>
  <c r="DM490"/>
  <c r="DL490"/>
  <c r="DJ490"/>
  <c r="DI490"/>
  <c r="DG490"/>
  <c r="DF490"/>
  <c r="DD490"/>
  <c r="DC490"/>
  <c r="DA490"/>
  <c r="CZ490"/>
  <c r="CX490"/>
  <c r="CW490"/>
  <c r="CU490"/>
  <c r="CT490"/>
  <c r="CA490"/>
  <c r="CB490" s="1"/>
  <c r="BX490"/>
  <c r="BZ490" s="1"/>
  <c r="BY490" s="1"/>
  <c r="BS490"/>
  <c r="BO490"/>
  <c r="BP490" s="1"/>
  <c r="BK490"/>
  <c r="BE490"/>
  <c r="BF490" s="1"/>
  <c r="AZ490"/>
  <c r="BB490" s="1"/>
  <c r="AV490"/>
  <c r="AW490" s="1"/>
  <c r="AR490"/>
  <c r="AT490" s="1"/>
  <c r="AS490" s="1"/>
  <c r="AN490"/>
  <c r="AO490" s="1"/>
  <c r="AI490"/>
  <c r="AJ490" s="1"/>
  <c r="AD490"/>
  <c r="Z490"/>
  <c r="V490"/>
  <c r="W490" s="1"/>
  <c r="R490"/>
  <c r="T490" s="1"/>
  <c r="S490" s="1"/>
  <c r="D490"/>
  <c r="BQ490" l="1"/>
  <c r="CD490"/>
  <c r="CE490" s="1"/>
  <c r="AK490"/>
  <c r="BG490"/>
  <c r="AE490"/>
  <c r="X490"/>
  <c r="BA490"/>
  <c r="CH491"/>
  <c r="CI491"/>
  <c r="CE491"/>
  <c r="CF491"/>
  <c r="AX490"/>
  <c r="BM490"/>
  <c r="BU490"/>
  <c r="CC490"/>
  <c r="CJ490"/>
  <c r="AB490"/>
  <c r="AP490"/>
  <c r="AA490"/>
  <c r="AF490"/>
  <c r="BL490"/>
  <c r="BT490"/>
  <c r="DP489"/>
  <c r="DM489"/>
  <c r="DL489"/>
  <c r="DJ489"/>
  <c r="DI489"/>
  <c r="DG489"/>
  <c r="DF489"/>
  <c r="DD489"/>
  <c r="DC489"/>
  <c r="DA489"/>
  <c r="CZ489"/>
  <c r="CX489"/>
  <c r="CW489"/>
  <c r="CU489"/>
  <c r="CT489"/>
  <c r="CA489"/>
  <c r="CB489" s="1"/>
  <c r="BX489"/>
  <c r="BY489" s="1"/>
  <c r="BS489"/>
  <c r="BT489" s="1"/>
  <c r="BO489"/>
  <c r="BQ489" s="1"/>
  <c r="BK489"/>
  <c r="BL489" s="1"/>
  <c r="BE489"/>
  <c r="BG489" s="1"/>
  <c r="AZ489"/>
  <c r="BA489" s="1"/>
  <c r="AV489"/>
  <c r="AX489" s="1"/>
  <c r="AR489"/>
  <c r="AN489"/>
  <c r="AO489" s="1"/>
  <c r="AI489"/>
  <c r="CG489" s="1"/>
  <c r="AD489"/>
  <c r="Z489"/>
  <c r="AA489" s="1"/>
  <c r="V489"/>
  <c r="R489"/>
  <c r="S489" s="1"/>
  <c r="D489"/>
  <c r="AJ489" l="1"/>
  <c r="AK489"/>
  <c r="AB489"/>
  <c r="AW489"/>
  <c r="BP489"/>
  <c r="AP489"/>
  <c r="BM489"/>
  <c r="CC489"/>
  <c r="T489"/>
  <c r="CI489"/>
  <c r="CH489"/>
  <c r="CL490"/>
  <c r="CK490"/>
  <c r="W489"/>
  <c r="AE489"/>
  <c r="AS489"/>
  <c r="BF489"/>
  <c r="CD489"/>
  <c r="CP489"/>
  <c r="CR489" s="1"/>
  <c r="CQ489" s="1"/>
  <c r="BB489"/>
  <c r="BU489"/>
  <c r="X489"/>
  <c r="AF489"/>
  <c r="AT489"/>
  <c r="BZ489"/>
  <c r="DP488"/>
  <c r="DM488"/>
  <c r="DL488"/>
  <c r="DJ488"/>
  <c r="DI488"/>
  <c r="DG488"/>
  <c r="DF488"/>
  <c r="DD488"/>
  <c r="DC488"/>
  <c r="DA488"/>
  <c r="CZ488"/>
  <c r="CX488"/>
  <c r="CW488"/>
  <c r="CU488"/>
  <c r="CT488"/>
  <c r="CA488"/>
  <c r="CC488" s="1"/>
  <c r="BX488"/>
  <c r="BZ488" s="1"/>
  <c r="BY488" s="1"/>
  <c r="BS488"/>
  <c r="BT488" s="1"/>
  <c r="BO488"/>
  <c r="BP488" s="1"/>
  <c r="BK488"/>
  <c r="BL488" s="1"/>
  <c r="BE488"/>
  <c r="BF488" s="1"/>
  <c r="AZ488"/>
  <c r="BA488" s="1"/>
  <c r="AV488"/>
  <c r="AW488" s="1"/>
  <c r="AR488"/>
  <c r="AN488"/>
  <c r="AO488" s="1"/>
  <c r="AI488"/>
  <c r="AK488" s="1"/>
  <c r="AD488"/>
  <c r="Z488"/>
  <c r="AA488" s="1"/>
  <c r="V488"/>
  <c r="R488"/>
  <c r="S488" s="1"/>
  <c r="D488"/>
  <c r="AP488" l="1"/>
  <c r="AJ488"/>
  <c r="T488"/>
  <c r="AX488"/>
  <c r="CB488"/>
  <c r="AB488"/>
  <c r="BM488"/>
  <c r="BU488"/>
  <c r="W488"/>
  <c r="AE488"/>
  <c r="AS488"/>
  <c r="CD488"/>
  <c r="CE488" s="1"/>
  <c r="CJ488"/>
  <c r="CE489"/>
  <c r="CF489"/>
  <c r="BB488"/>
  <c r="X488"/>
  <c r="AF488"/>
  <c r="AT488"/>
  <c r="BG488"/>
  <c r="BQ488"/>
  <c r="CK488" l="1"/>
  <c r="CL488"/>
  <c r="DP487"/>
  <c r="DM487"/>
  <c r="DL487"/>
  <c r="DJ487"/>
  <c r="DI487"/>
  <c r="DG487"/>
  <c r="DF487"/>
  <c r="DD487"/>
  <c r="DC487"/>
  <c r="DA487"/>
  <c r="CZ487"/>
  <c r="CX487"/>
  <c r="CW487"/>
  <c r="CU487"/>
  <c r="CT487"/>
  <c r="CA487"/>
  <c r="CB487" s="1"/>
  <c r="BX487"/>
  <c r="BS487"/>
  <c r="BT487" s="1"/>
  <c r="BO487"/>
  <c r="BK487"/>
  <c r="BL487" s="1"/>
  <c r="BE487"/>
  <c r="BF487" s="1"/>
  <c r="AZ487"/>
  <c r="AV487"/>
  <c r="AW487" s="1"/>
  <c r="AR487"/>
  <c r="AS487" s="1"/>
  <c r="AN487"/>
  <c r="AP487" s="1"/>
  <c r="AO487" s="1"/>
  <c r="AI487"/>
  <c r="AD487"/>
  <c r="AE487" s="1"/>
  <c r="Z487"/>
  <c r="V487"/>
  <c r="W487" s="1"/>
  <c r="R487"/>
  <c r="T487" s="1"/>
  <c r="S487" s="1"/>
  <c r="D487"/>
  <c r="BM487" l="1"/>
  <c r="CC487"/>
  <c r="AX487"/>
  <c r="BU487"/>
  <c r="X487"/>
  <c r="CD487"/>
  <c r="CF487" s="1"/>
  <c r="AF487"/>
  <c r="BY487"/>
  <c r="BP487"/>
  <c r="CG487"/>
  <c r="CH487" s="1"/>
  <c r="CP487"/>
  <c r="CQ487" s="1"/>
  <c r="AB487"/>
  <c r="AK487"/>
  <c r="AT487"/>
  <c r="BB487"/>
  <c r="AA487"/>
  <c r="AJ487"/>
  <c r="BA487"/>
  <c r="BG487"/>
  <c r="BQ487"/>
  <c r="BZ487"/>
  <c r="DP486"/>
  <c r="DM486"/>
  <c r="DL486"/>
  <c r="DJ486"/>
  <c r="DI486"/>
  <c r="DG486"/>
  <c r="DF486"/>
  <c r="DD486"/>
  <c r="DC486"/>
  <c r="DA486"/>
  <c r="CZ486"/>
  <c r="CX486"/>
  <c r="CW486"/>
  <c r="CU486"/>
  <c r="CT486"/>
  <c r="CA486"/>
  <c r="CC486" s="1"/>
  <c r="BX486"/>
  <c r="BZ486" s="1"/>
  <c r="BY486" s="1"/>
  <c r="BS486"/>
  <c r="BO486"/>
  <c r="BP486" s="1"/>
  <c r="BK486"/>
  <c r="BL486" s="1"/>
  <c r="BE486"/>
  <c r="BG486" s="1"/>
  <c r="AZ486"/>
  <c r="CJ486" s="1"/>
  <c r="AV486"/>
  <c r="AX486" s="1"/>
  <c r="AW486" s="1"/>
  <c r="AR486"/>
  <c r="AT486" s="1"/>
  <c r="AS486" s="1"/>
  <c r="AN486"/>
  <c r="AP486" s="1"/>
  <c r="AI486"/>
  <c r="AJ486" s="1"/>
  <c r="AD486"/>
  <c r="AF486" s="1"/>
  <c r="AE486" s="1"/>
  <c r="Z486"/>
  <c r="AB486" s="1"/>
  <c r="V486"/>
  <c r="X486" s="1"/>
  <c r="W486" s="1"/>
  <c r="R486"/>
  <c r="T486" s="1"/>
  <c r="S486" s="1"/>
  <c r="D486"/>
  <c r="DP485"/>
  <c r="DM485"/>
  <c r="DL485"/>
  <c r="DJ485"/>
  <c r="DI485"/>
  <c r="DG485"/>
  <c r="DF485"/>
  <c r="DD485"/>
  <c r="DC485"/>
  <c r="DA485"/>
  <c r="CZ485"/>
  <c r="CX485"/>
  <c r="CW485"/>
  <c r="CU485"/>
  <c r="CT485"/>
  <c r="CA485"/>
  <c r="CC485" s="1"/>
  <c r="BX485"/>
  <c r="BY485" s="1"/>
  <c r="BS485"/>
  <c r="BU485" s="1"/>
  <c r="BT485" s="1"/>
  <c r="BO485"/>
  <c r="BQ485" s="1"/>
  <c r="BK485"/>
  <c r="BL485" s="1"/>
  <c r="BE485"/>
  <c r="BF485" s="1"/>
  <c r="AZ485"/>
  <c r="AV485"/>
  <c r="AX485" s="1"/>
  <c r="AR485"/>
  <c r="AT485" s="1"/>
  <c r="AS485" s="1"/>
  <c r="AN485"/>
  <c r="AO485" s="1"/>
  <c r="AI485"/>
  <c r="AK485" s="1"/>
  <c r="AD485"/>
  <c r="Z485"/>
  <c r="V485"/>
  <c r="W485" s="1"/>
  <c r="R485"/>
  <c r="S485" s="1"/>
  <c r="D485"/>
  <c r="CE487" l="1"/>
  <c r="CD485"/>
  <c r="CF485" s="1"/>
  <c r="BM485"/>
  <c r="BF486"/>
  <c r="CB485"/>
  <c r="CB486"/>
  <c r="BG485"/>
  <c r="BB486"/>
  <c r="T485"/>
  <c r="AE485"/>
  <c r="BA485"/>
  <c r="CD486"/>
  <c r="CE486" s="1"/>
  <c r="BA486"/>
  <c r="BQ486"/>
  <c r="CR487"/>
  <c r="CK486"/>
  <c r="CL486"/>
  <c r="X485"/>
  <c r="AF485"/>
  <c r="AW485"/>
  <c r="BB485"/>
  <c r="BP485"/>
  <c r="CP485"/>
  <c r="CR485" s="1"/>
  <c r="CQ485" s="1"/>
  <c r="AA486"/>
  <c r="AO486"/>
  <c r="BZ485"/>
  <c r="CJ485"/>
  <c r="CL485" s="1"/>
  <c r="CK485" s="1"/>
  <c r="AK486"/>
  <c r="BM486"/>
  <c r="BU486"/>
  <c r="AB485"/>
  <c r="AA485" s="1"/>
  <c r="AJ485"/>
  <c r="AP485"/>
  <c r="BT486"/>
  <c r="DP484"/>
  <c r="DM484"/>
  <c r="DL484"/>
  <c r="DJ484"/>
  <c r="DI484"/>
  <c r="DG484"/>
  <c r="DF484"/>
  <c r="DD484"/>
  <c r="DC484"/>
  <c r="DA484"/>
  <c r="CZ484"/>
  <c r="CX484"/>
  <c r="CW484"/>
  <c r="CU484"/>
  <c r="CT484"/>
  <c r="CA484"/>
  <c r="CB484" s="1"/>
  <c r="BX484"/>
  <c r="BY484" s="1"/>
  <c r="BS484"/>
  <c r="BT484" s="1"/>
  <c r="BO484"/>
  <c r="BP484" s="1"/>
  <c r="BK484"/>
  <c r="BE484"/>
  <c r="BF484" s="1"/>
  <c r="AZ484"/>
  <c r="CP484" s="1"/>
  <c r="AV484"/>
  <c r="AW484" s="1"/>
  <c r="AR484"/>
  <c r="AS484" s="1"/>
  <c r="AN484"/>
  <c r="AO484" s="1"/>
  <c r="AI484"/>
  <c r="CG484" s="1"/>
  <c r="AD484"/>
  <c r="AE484" s="1"/>
  <c r="Z484"/>
  <c r="AA484" s="1"/>
  <c r="V484"/>
  <c r="W484" s="1"/>
  <c r="R484"/>
  <c r="S484" s="1"/>
  <c r="D484"/>
  <c r="BG484" l="1"/>
  <c r="CE485"/>
  <c r="BA484"/>
  <c r="BL484"/>
  <c r="AF484"/>
  <c r="BQ484"/>
  <c r="CJ484"/>
  <c r="CK484" s="1"/>
  <c r="X484"/>
  <c r="AT484"/>
  <c r="BB484"/>
  <c r="BZ484"/>
  <c r="CR484"/>
  <c r="CQ484"/>
  <c r="CH484"/>
  <c r="CD484"/>
  <c r="CE484" s="1"/>
  <c r="CI484"/>
  <c r="AK484"/>
  <c r="CC484"/>
  <c r="T484"/>
  <c r="AB484"/>
  <c r="AJ484"/>
  <c r="AP484"/>
  <c r="AX484"/>
  <c r="BM484"/>
  <c r="BU484"/>
  <c r="CL484" l="1"/>
  <c r="CF484"/>
  <c r="DP483"/>
  <c r="DM483"/>
  <c r="DL483"/>
  <c r="DJ483"/>
  <c r="DI483"/>
  <c r="DG483"/>
  <c r="DF483"/>
  <c r="DD483"/>
  <c r="DC483"/>
  <c r="DA483"/>
  <c r="CZ483"/>
  <c r="CX483"/>
  <c r="CW483"/>
  <c r="CU483"/>
  <c r="CT483"/>
  <c r="CA483"/>
  <c r="BX483"/>
  <c r="BY483" s="1"/>
  <c r="BS483"/>
  <c r="BO483"/>
  <c r="BP483" s="1"/>
  <c r="BK483"/>
  <c r="BE483"/>
  <c r="BF483" s="1"/>
  <c r="AZ483"/>
  <c r="BA483" s="1"/>
  <c r="AV483"/>
  <c r="AW483" s="1"/>
  <c r="AR483"/>
  <c r="AS483" s="1"/>
  <c r="AN483"/>
  <c r="AO483" s="1"/>
  <c r="AI483"/>
  <c r="CG483" s="1"/>
  <c r="AD483"/>
  <c r="Z483"/>
  <c r="AA483" s="1"/>
  <c r="V483"/>
  <c r="W483" s="1"/>
  <c r="R483"/>
  <c r="T483" s="1"/>
  <c r="S483" s="1"/>
  <c r="D483"/>
  <c r="BZ483" l="1"/>
  <c r="AB483"/>
  <c r="AK483"/>
  <c r="AJ483"/>
  <c r="AX483"/>
  <c r="BG483"/>
  <c r="AE483"/>
  <c r="BQ483"/>
  <c r="CH483"/>
  <c r="CI483"/>
  <c r="CD483"/>
  <c r="CP483"/>
  <c r="CR483" s="1"/>
  <c r="CQ483" s="1"/>
  <c r="BM483"/>
  <c r="BU483"/>
  <c r="CC483"/>
  <c r="AP483"/>
  <c r="X483"/>
  <c r="AF483"/>
  <c r="AT483"/>
  <c r="BB483"/>
  <c r="BL483"/>
  <c r="BT483"/>
  <c r="CB483"/>
  <c r="DP482"/>
  <c r="DM482"/>
  <c r="DL482"/>
  <c r="DJ482"/>
  <c r="DI482"/>
  <c r="DG482"/>
  <c r="DF482"/>
  <c r="DD482"/>
  <c r="DC482"/>
  <c r="DA482"/>
  <c r="CZ482"/>
  <c r="CX482"/>
  <c r="CW482"/>
  <c r="CU482"/>
  <c r="CT482"/>
  <c r="CA482"/>
  <c r="CB482" s="1"/>
  <c r="BX482"/>
  <c r="BS482"/>
  <c r="BT482" s="1"/>
  <c r="BO482"/>
  <c r="BK482"/>
  <c r="BL482" s="1"/>
  <c r="BE482"/>
  <c r="BF482" s="1"/>
  <c r="AZ482"/>
  <c r="BA482" s="1"/>
  <c r="AV482"/>
  <c r="AX482" s="1"/>
  <c r="AR482"/>
  <c r="AN482"/>
  <c r="AO482" s="1"/>
  <c r="AI482"/>
  <c r="AJ482" s="1"/>
  <c r="AD482"/>
  <c r="AF482" s="1"/>
  <c r="Z482"/>
  <c r="V482"/>
  <c r="W482" s="1"/>
  <c r="R482"/>
  <c r="T482" s="1"/>
  <c r="S482" s="1"/>
  <c r="D482"/>
  <c r="DP481"/>
  <c r="DM481"/>
  <c r="DL481"/>
  <c r="DJ481"/>
  <c r="DI481"/>
  <c r="DG481"/>
  <c r="DF481"/>
  <c r="DD481"/>
  <c r="DC481"/>
  <c r="DA481"/>
  <c r="CZ481"/>
  <c r="CX481"/>
  <c r="CW481"/>
  <c r="CU481"/>
  <c r="CT481"/>
  <c r="CA481"/>
  <c r="BX481"/>
  <c r="BY481" s="1"/>
  <c r="BS481"/>
  <c r="BU481" s="1"/>
  <c r="BO481"/>
  <c r="BQ481" s="1"/>
  <c r="BK481"/>
  <c r="BL481" s="1"/>
  <c r="BE481"/>
  <c r="BF481" s="1"/>
  <c r="AZ481"/>
  <c r="CP481" s="1"/>
  <c r="CQ481" s="1"/>
  <c r="AV481"/>
  <c r="AR481"/>
  <c r="AS481" s="1"/>
  <c r="AN481"/>
  <c r="AO481" s="1"/>
  <c r="AI481"/>
  <c r="CG481" s="1"/>
  <c r="CH481" s="1"/>
  <c r="AD481"/>
  <c r="AF481" s="1"/>
  <c r="Z481"/>
  <c r="AA481" s="1"/>
  <c r="V481"/>
  <c r="X481" s="1"/>
  <c r="W481" s="1"/>
  <c r="R481"/>
  <c r="S481" s="1"/>
  <c r="D481"/>
  <c r="X482" l="1"/>
  <c r="AK482"/>
  <c r="CC482"/>
  <c r="BZ481"/>
  <c r="AT481"/>
  <c r="BG481"/>
  <c r="BT481"/>
  <c r="AW482"/>
  <c r="CD481"/>
  <c r="CE481" s="1"/>
  <c r="BB481"/>
  <c r="AP482"/>
  <c r="BM482"/>
  <c r="BA481"/>
  <c r="BU482"/>
  <c r="CF483"/>
  <c r="CE483"/>
  <c r="AW481"/>
  <c r="BP481"/>
  <c r="CB481"/>
  <c r="AE482"/>
  <c r="AT482"/>
  <c r="AS482" s="1"/>
  <c r="BP482"/>
  <c r="BZ482"/>
  <c r="BY482" s="1"/>
  <c r="CD482"/>
  <c r="CE482" s="1"/>
  <c r="CJ482"/>
  <c r="AE481"/>
  <c r="AK481"/>
  <c r="BM481"/>
  <c r="AB482"/>
  <c r="BB482"/>
  <c r="CR481"/>
  <c r="T481"/>
  <c r="AB481"/>
  <c r="AJ481"/>
  <c r="AP481"/>
  <c r="AX481"/>
  <c r="CC481"/>
  <c r="AA482"/>
  <c r="BG482"/>
  <c r="BQ482"/>
  <c r="DP480"/>
  <c r="DM480"/>
  <c r="DL480"/>
  <c r="DJ480"/>
  <c r="DI480"/>
  <c r="DG480"/>
  <c r="DF480"/>
  <c r="DD480"/>
  <c r="DC480"/>
  <c r="DA480"/>
  <c r="CZ480"/>
  <c r="CX480"/>
  <c r="CW480"/>
  <c r="CU480"/>
  <c r="CT480"/>
  <c r="CA480"/>
  <c r="CB480" s="1"/>
  <c r="BX480"/>
  <c r="BZ480" s="1"/>
  <c r="BY480" s="1"/>
  <c r="BS480"/>
  <c r="BT480" s="1"/>
  <c r="BO480"/>
  <c r="BP480" s="1"/>
  <c r="BK480"/>
  <c r="BE480"/>
  <c r="BF480" s="1"/>
  <c r="AZ480"/>
  <c r="BB480" s="1"/>
  <c r="AV480"/>
  <c r="AR480"/>
  <c r="AS480" s="1"/>
  <c r="AN480"/>
  <c r="AO480" s="1"/>
  <c r="AI480"/>
  <c r="AK480" s="1"/>
  <c r="AD480"/>
  <c r="AE480" s="1"/>
  <c r="Z480"/>
  <c r="AA480" s="1"/>
  <c r="V480"/>
  <c r="X480" s="1"/>
  <c r="W480" s="1"/>
  <c r="R480"/>
  <c r="S480" s="1"/>
  <c r="D480"/>
  <c r="BG480" l="1"/>
  <c r="AT480"/>
  <c r="CF481"/>
  <c r="AJ480"/>
  <c r="BA480"/>
  <c r="BQ480"/>
  <c r="T480"/>
  <c r="AB480"/>
  <c r="BU480"/>
  <c r="CK482"/>
  <c r="CL482"/>
  <c r="CD480"/>
  <c r="AP480"/>
  <c r="BM480"/>
  <c r="CP480"/>
  <c r="AX480"/>
  <c r="AF480"/>
  <c r="AW480"/>
  <c r="BL480"/>
  <c r="DP479"/>
  <c r="DM479"/>
  <c r="DL479"/>
  <c r="DJ479"/>
  <c r="DI479"/>
  <c r="DG479"/>
  <c r="DF479"/>
  <c r="DD479"/>
  <c r="DC479"/>
  <c r="DA479"/>
  <c r="CZ479"/>
  <c r="CX479"/>
  <c r="CW479"/>
  <c r="CU479"/>
  <c r="CT479"/>
  <c r="CA479"/>
  <c r="BX479"/>
  <c r="BY479" s="1"/>
  <c r="BS479"/>
  <c r="BO479"/>
  <c r="BP479" s="1"/>
  <c r="BK479"/>
  <c r="BE479"/>
  <c r="BF479" s="1"/>
  <c r="AZ479"/>
  <c r="CP479" s="1"/>
  <c r="AV479"/>
  <c r="AR479"/>
  <c r="AS479" s="1"/>
  <c r="AN479"/>
  <c r="AP479" s="1"/>
  <c r="AO479" s="1"/>
  <c r="AI479"/>
  <c r="AJ479" s="1"/>
  <c r="AD479"/>
  <c r="Z479"/>
  <c r="AA479" s="1"/>
  <c r="V479"/>
  <c r="W479" s="1"/>
  <c r="R479"/>
  <c r="T479" s="1"/>
  <c r="S479" s="1"/>
  <c r="D479"/>
  <c r="BA479" l="1"/>
  <c r="AT479"/>
  <c r="BB479"/>
  <c r="BQ479"/>
  <c r="AK479"/>
  <c r="AB479"/>
  <c r="BG479"/>
  <c r="BZ479"/>
  <c r="CR479"/>
  <c r="CQ479"/>
  <c r="CC480"/>
  <c r="CF480"/>
  <c r="CE480"/>
  <c r="AE479"/>
  <c r="BL479"/>
  <c r="BT479"/>
  <c r="CC479"/>
  <c r="CB479" s="1"/>
  <c r="AX479"/>
  <c r="CQ480"/>
  <c r="CR480"/>
  <c r="X479"/>
  <c r="AF479"/>
  <c r="AW479"/>
  <c r="BM479"/>
  <c r="BU479"/>
  <c r="CD479"/>
  <c r="CF479" s="1"/>
  <c r="CE479" s="1"/>
  <c r="CJ479"/>
  <c r="CK479" s="1"/>
  <c r="DP478"/>
  <c r="DM478"/>
  <c r="DL478"/>
  <c r="DJ478"/>
  <c r="DI478"/>
  <c r="DG478"/>
  <c r="DF478"/>
  <c r="DD478"/>
  <c r="DC478"/>
  <c r="DA478"/>
  <c r="CZ478"/>
  <c r="CX478"/>
  <c r="CW478"/>
  <c r="CU478"/>
  <c r="CT478"/>
  <c r="CA478"/>
  <c r="BX478"/>
  <c r="BZ478" s="1"/>
  <c r="BY478" s="1"/>
  <c r="BS478"/>
  <c r="BO478"/>
  <c r="BP478" s="1"/>
  <c r="BK478"/>
  <c r="BE478"/>
  <c r="BF478" s="1"/>
  <c r="AZ478"/>
  <c r="AV478"/>
  <c r="AX478" s="1"/>
  <c r="AR478"/>
  <c r="AT478" s="1"/>
  <c r="AS478" s="1"/>
  <c r="AN478"/>
  <c r="AO478" s="1"/>
  <c r="AI478"/>
  <c r="AK478" s="1"/>
  <c r="AD478"/>
  <c r="AE478" s="1"/>
  <c r="Z478"/>
  <c r="AA478" s="1"/>
  <c r="V478"/>
  <c r="X478" s="1"/>
  <c r="W478" s="1"/>
  <c r="T478"/>
  <c r="S478" s="1"/>
  <c r="R478"/>
  <c r="D478"/>
  <c r="BG478" l="1"/>
  <c r="AW478"/>
  <c r="AB478"/>
  <c r="BA478"/>
  <c r="BQ478"/>
  <c r="AJ478"/>
  <c r="AP478"/>
  <c r="BB478"/>
  <c r="BL478"/>
  <c r="BT478"/>
  <c r="CC478"/>
  <c r="CD478"/>
  <c r="CE478" s="1"/>
  <c r="CL479"/>
  <c r="AF478"/>
  <c r="BM478"/>
  <c r="BU478"/>
  <c r="CB478"/>
  <c r="CP478"/>
  <c r="CQ478" s="1"/>
  <c r="DP477"/>
  <c r="DM477"/>
  <c r="DL477"/>
  <c r="DJ477"/>
  <c r="DI477"/>
  <c r="DG477"/>
  <c r="DF477"/>
  <c r="DD477"/>
  <c r="DC477"/>
  <c r="DA477"/>
  <c r="CZ477"/>
  <c r="CX477"/>
  <c r="CW477"/>
  <c r="CU477"/>
  <c r="CT477"/>
  <c r="CA477"/>
  <c r="CB477" s="1"/>
  <c r="BX477"/>
  <c r="BY477" s="1"/>
  <c r="BS477"/>
  <c r="BU477" s="1"/>
  <c r="BT477" s="1"/>
  <c r="BO477"/>
  <c r="BP477" s="1"/>
  <c r="BK477"/>
  <c r="BM477" s="1"/>
  <c r="BE477"/>
  <c r="AZ477"/>
  <c r="CP477" s="1"/>
  <c r="AV477"/>
  <c r="AW477" s="1"/>
  <c r="AR477"/>
  <c r="AS477" s="1"/>
  <c r="AN477"/>
  <c r="AO477" s="1"/>
  <c r="AI477"/>
  <c r="AJ477" s="1"/>
  <c r="AD477"/>
  <c r="AE477" s="1"/>
  <c r="Z477"/>
  <c r="AB477" s="1"/>
  <c r="AA477" s="1"/>
  <c r="V477"/>
  <c r="W477" s="1"/>
  <c r="R477"/>
  <c r="S477" s="1"/>
  <c r="D477"/>
  <c r="BQ477" l="1"/>
  <c r="BB477"/>
  <c r="BL477"/>
  <c r="CR477"/>
  <c r="CQ477"/>
  <c r="CJ477"/>
  <c r="X477"/>
  <c r="AF477"/>
  <c r="AT477"/>
  <c r="BA477"/>
  <c r="CD477"/>
  <c r="CR478"/>
  <c r="AK477"/>
  <c r="BG477"/>
  <c r="T477"/>
  <c r="AP477"/>
  <c r="AX477"/>
  <c r="BF477"/>
  <c r="BZ477"/>
  <c r="CK477" l="1"/>
  <c r="CL477"/>
  <c r="CC477"/>
  <c r="CF477"/>
  <c r="CE477"/>
  <c r="DP476"/>
  <c r="DM476"/>
  <c r="DL476"/>
  <c r="DJ476"/>
  <c r="DI476"/>
  <c r="DG476"/>
  <c r="DF476"/>
  <c r="DD476"/>
  <c r="DC476"/>
  <c r="DA476"/>
  <c r="CZ476"/>
  <c r="CX476"/>
  <c r="CW476"/>
  <c r="CU476"/>
  <c r="CT476"/>
  <c r="CA476"/>
  <c r="CB476" s="1"/>
  <c r="BX476"/>
  <c r="BY476" s="1"/>
  <c r="BS476"/>
  <c r="BO476"/>
  <c r="BP476" s="1"/>
  <c r="BK476"/>
  <c r="BL476" s="1"/>
  <c r="BE476"/>
  <c r="BF476" s="1"/>
  <c r="AZ476"/>
  <c r="CP476" s="1"/>
  <c r="CQ476" s="1"/>
  <c r="AV476"/>
  <c r="AR476"/>
  <c r="AS476" s="1"/>
  <c r="AN476"/>
  <c r="AO476" s="1"/>
  <c r="AI476"/>
  <c r="AK476" s="1"/>
  <c r="AD476"/>
  <c r="AE476" s="1"/>
  <c r="Z476"/>
  <c r="V476"/>
  <c r="W476" s="1"/>
  <c r="R476"/>
  <c r="S476" s="1"/>
  <c r="D476"/>
  <c r="DP475"/>
  <c r="DM475"/>
  <c r="DL475"/>
  <c r="DJ475"/>
  <c r="DI475"/>
  <c r="DG475"/>
  <c r="DF475"/>
  <c r="DD475"/>
  <c r="DC475"/>
  <c r="DA475"/>
  <c r="CZ475"/>
  <c r="CX475"/>
  <c r="CW475"/>
  <c r="CU475"/>
  <c r="CT475"/>
  <c r="CA475"/>
  <c r="CC475" s="1"/>
  <c r="CB475" s="1"/>
  <c r="BX475"/>
  <c r="BS475"/>
  <c r="BT475" s="1"/>
  <c r="BO475"/>
  <c r="BK475"/>
  <c r="BL475" s="1"/>
  <c r="BE475"/>
  <c r="BF475" s="1"/>
  <c r="AZ475"/>
  <c r="AV475"/>
  <c r="AW475" s="1"/>
  <c r="AR475"/>
  <c r="AS475" s="1"/>
  <c r="AN475"/>
  <c r="AO475" s="1"/>
  <c r="AI475"/>
  <c r="AJ475" s="1"/>
  <c r="AD475"/>
  <c r="Z475"/>
  <c r="AA475" s="1"/>
  <c r="V475"/>
  <c r="X475" s="1"/>
  <c r="W475" s="1"/>
  <c r="R475"/>
  <c r="T475" s="1"/>
  <c r="S475" s="1"/>
  <c r="D475"/>
  <c r="BB476" l="1"/>
  <c r="BA476"/>
  <c r="BZ476"/>
  <c r="X476"/>
  <c r="AK475"/>
  <c r="BQ476"/>
  <c r="BG476"/>
  <c r="BT476"/>
  <c r="AB475"/>
  <c r="AJ476"/>
  <c r="AP475"/>
  <c r="BM475"/>
  <c r="AF476"/>
  <c r="BU475"/>
  <c r="AT476"/>
  <c r="AX475"/>
  <c r="BP475"/>
  <c r="BY475"/>
  <c r="CD475"/>
  <c r="CF475" s="1"/>
  <c r="CE475" s="1"/>
  <c r="CJ475"/>
  <c r="CK475" s="1"/>
  <c r="AF475"/>
  <c r="AT475"/>
  <c r="BB475"/>
  <c r="T476"/>
  <c r="AB476"/>
  <c r="AP476"/>
  <c r="AX476"/>
  <c r="CD476"/>
  <c r="CR476"/>
  <c r="BZ475"/>
  <c r="AE475"/>
  <c r="BA475"/>
  <c r="BG475"/>
  <c r="BQ475"/>
  <c r="CP475"/>
  <c r="AA476"/>
  <c r="AW476"/>
  <c r="BM476"/>
  <c r="BU476"/>
  <c r="DP474"/>
  <c r="DM474"/>
  <c r="DL474"/>
  <c r="DJ474"/>
  <c r="DI474"/>
  <c r="DG474"/>
  <c r="DF474"/>
  <c r="DD474"/>
  <c r="DC474"/>
  <c r="DA474"/>
  <c r="CZ474"/>
  <c r="CX474"/>
  <c r="CW474"/>
  <c r="CU474"/>
  <c r="CT474"/>
  <c r="CA474"/>
  <c r="CB474" s="1"/>
  <c r="BX474"/>
  <c r="BS474"/>
  <c r="BT474" s="1"/>
  <c r="BO474"/>
  <c r="BK474"/>
  <c r="BL474" s="1"/>
  <c r="BE474"/>
  <c r="BF474" s="1"/>
  <c r="AZ474"/>
  <c r="CJ474" s="1"/>
  <c r="CL474" s="1"/>
  <c r="CK474" s="1"/>
  <c r="AV474"/>
  <c r="AX474" s="1"/>
  <c r="AW474" s="1"/>
  <c r="AR474"/>
  <c r="AT474" s="1"/>
  <c r="AS474" s="1"/>
  <c r="AN474"/>
  <c r="AP474" s="1"/>
  <c r="AO474" s="1"/>
  <c r="AI474"/>
  <c r="AJ474" s="1"/>
  <c r="AD474"/>
  <c r="AE474" s="1"/>
  <c r="Z474"/>
  <c r="AB474" s="1"/>
  <c r="V474"/>
  <c r="X474" s="1"/>
  <c r="W474" s="1"/>
  <c r="R474"/>
  <c r="T474" s="1"/>
  <c r="S474" s="1"/>
  <c r="D474"/>
  <c r="AK474" l="1"/>
  <c r="CC474"/>
  <c r="AA474"/>
  <c r="BB474"/>
  <c r="BA474" s="1"/>
  <c r="AF474"/>
  <c r="BM474"/>
  <c r="CP474"/>
  <c r="CQ474" s="1"/>
  <c r="BU474"/>
  <c r="CL475"/>
  <c r="CQ475"/>
  <c r="CR475"/>
  <c r="BP474"/>
  <c r="BZ474"/>
  <c r="BY474" s="1"/>
  <c r="CD474"/>
  <c r="CE474" s="1"/>
  <c r="CR474"/>
  <c r="CC476"/>
  <c r="CF476"/>
  <c r="CE476" s="1"/>
  <c r="BG474"/>
  <c r="BQ474"/>
  <c r="DP473"/>
  <c r="DM473"/>
  <c r="DL473"/>
  <c r="DJ473"/>
  <c r="DI473"/>
  <c r="DG473"/>
  <c r="DF473"/>
  <c r="DD473"/>
  <c r="DC473"/>
  <c r="DA473"/>
  <c r="CZ473"/>
  <c r="CX473"/>
  <c r="CW473"/>
  <c r="CU473"/>
  <c r="CT473"/>
  <c r="CA473"/>
  <c r="CB473" s="1"/>
  <c r="BX473"/>
  <c r="BY473" s="1"/>
  <c r="BS473"/>
  <c r="BT473" s="1"/>
  <c r="BO473"/>
  <c r="BQ473" s="1"/>
  <c r="BK473"/>
  <c r="BL473" s="1"/>
  <c r="BE473"/>
  <c r="AZ473"/>
  <c r="CJ473" s="1"/>
  <c r="AV473"/>
  <c r="AX473" s="1"/>
  <c r="AR473"/>
  <c r="AN473"/>
  <c r="AO473" s="1"/>
  <c r="AI473"/>
  <c r="AD473"/>
  <c r="AE473" s="1"/>
  <c r="Z473"/>
  <c r="V473"/>
  <c r="W473" s="1"/>
  <c r="R473"/>
  <c r="S473" s="1"/>
  <c r="D473"/>
  <c r="DP472"/>
  <c r="DM472"/>
  <c r="DL472"/>
  <c r="DJ472"/>
  <c r="DI472"/>
  <c r="DG472"/>
  <c r="DF472"/>
  <c r="DD472"/>
  <c r="DC472"/>
  <c r="DA472"/>
  <c r="CZ472"/>
  <c r="CX472"/>
  <c r="CW472"/>
  <c r="CU472"/>
  <c r="CT472"/>
  <c r="CA472"/>
  <c r="CB472" s="1"/>
  <c r="BX472"/>
  <c r="BZ472" s="1"/>
  <c r="BS472"/>
  <c r="BT472" s="1"/>
  <c r="BO472"/>
  <c r="BK472"/>
  <c r="BL472" s="1"/>
  <c r="BE472"/>
  <c r="BF472" s="1"/>
  <c r="AZ472"/>
  <c r="BB472" s="1"/>
  <c r="AV472"/>
  <c r="AW472" s="1"/>
  <c r="AR472"/>
  <c r="AN472"/>
  <c r="AO472" s="1"/>
  <c r="AI472"/>
  <c r="AD472"/>
  <c r="AE472" s="1"/>
  <c r="Z472"/>
  <c r="V472"/>
  <c r="W472" s="1"/>
  <c r="R472"/>
  <c r="S472" s="1"/>
  <c r="D472"/>
  <c r="BA473" l="1"/>
  <c r="X472"/>
  <c r="BP473"/>
  <c r="BM473"/>
  <c r="CC473"/>
  <c r="AT472"/>
  <c r="CD473"/>
  <c r="CE473" s="1"/>
  <c r="X473"/>
  <c r="AW473"/>
  <c r="AF472"/>
  <c r="BM472"/>
  <c r="AF473"/>
  <c r="BB473"/>
  <c r="CK473"/>
  <c r="CL473"/>
  <c r="AA472"/>
  <c r="AJ472"/>
  <c r="AP472"/>
  <c r="AX472"/>
  <c r="BP472"/>
  <c r="BU472"/>
  <c r="CP472"/>
  <c r="CQ472" s="1"/>
  <c r="AA473"/>
  <c r="AJ473"/>
  <c r="AP473"/>
  <c r="BF473"/>
  <c r="CP473"/>
  <c r="CG472"/>
  <c r="CG473"/>
  <c r="CH473" s="1"/>
  <c r="AT473"/>
  <c r="BU473"/>
  <c r="T472"/>
  <c r="AB472"/>
  <c r="AK472"/>
  <c r="AS472"/>
  <c r="BA472"/>
  <c r="BG472"/>
  <c r="BQ472"/>
  <c r="BY472"/>
  <c r="CD472"/>
  <c r="T473"/>
  <c r="AB473"/>
  <c r="AK473"/>
  <c r="AS473"/>
  <c r="BG473"/>
  <c r="BZ473"/>
  <c r="DP471"/>
  <c r="DM471"/>
  <c r="DL471"/>
  <c r="DJ471"/>
  <c r="DI471"/>
  <c r="DG471"/>
  <c r="DF471"/>
  <c r="DD471"/>
  <c r="DC471"/>
  <c r="DA471"/>
  <c r="CZ471"/>
  <c r="CX471"/>
  <c r="CW471"/>
  <c r="CU471"/>
  <c r="CT471"/>
  <c r="CA471"/>
  <c r="CB471" s="1"/>
  <c r="BX471"/>
  <c r="BZ471" s="1"/>
  <c r="BS471"/>
  <c r="BO471"/>
  <c r="BP471" s="1"/>
  <c r="BK471"/>
  <c r="BE471"/>
  <c r="BF471" s="1"/>
  <c r="AZ471"/>
  <c r="BA471" s="1"/>
  <c r="AV471"/>
  <c r="AR471"/>
  <c r="AS471" s="1"/>
  <c r="AN471"/>
  <c r="AP471" s="1"/>
  <c r="AO471" s="1"/>
  <c r="AI471"/>
  <c r="AJ471" s="1"/>
  <c r="AD471"/>
  <c r="Z471"/>
  <c r="AA471" s="1"/>
  <c r="V471"/>
  <c r="W471" s="1"/>
  <c r="R471"/>
  <c r="T471" s="1"/>
  <c r="S471" s="1"/>
  <c r="D471"/>
  <c r="AK471" l="1"/>
  <c r="BY471"/>
  <c r="BQ471"/>
  <c r="CF473"/>
  <c r="AB471"/>
  <c r="AX471"/>
  <c r="BG471"/>
  <c r="CR472"/>
  <c r="CQ473"/>
  <c r="CR473"/>
  <c r="AE471"/>
  <c r="AT471"/>
  <c r="BB471"/>
  <c r="BL471"/>
  <c r="BT471"/>
  <c r="CP471"/>
  <c r="CD471"/>
  <c r="CJ471"/>
  <c r="CK471" s="1"/>
  <c r="CI473"/>
  <c r="CC472"/>
  <c r="CE472"/>
  <c r="CF472"/>
  <c r="CI472"/>
  <c r="CH472"/>
  <c r="X471"/>
  <c r="AF471"/>
  <c r="AW471"/>
  <c r="BM471"/>
  <c r="BU471"/>
  <c r="DP470"/>
  <c r="DM470"/>
  <c r="DL470"/>
  <c r="DJ470"/>
  <c r="DI470"/>
  <c r="DG470"/>
  <c r="DF470"/>
  <c r="DD470"/>
  <c r="DC470"/>
  <c r="DA470"/>
  <c r="CZ470"/>
  <c r="CX470"/>
  <c r="CW470"/>
  <c r="CU470"/>
  <c r="CT470"/>
  <c r="CA470"/>
  <c r="CC470" s="1"/>
  <c r="BX470"/>
  <c r="BZ470" s="1"/>
  <c r="BY470" s="1"/>
  <c r="BS470"/>
  <c r="BU470" s="1"/>
  <c r="BO470"/>
  <c r="BK470"/>
  <c r="BL470" s="1"/>
  <c r="BE470"/>
  <c r="BF470" s="1"/>
  <c r="AZ470"/>
  <c r="BA470" s="1"/>
  <c r="AV470"/>
  <c r="AX470" s="1"/>
  <c r="AR470"/>
  <c r="AN470"/>
  <c r="AO470" s="1"/>
  <c r="AI470"/>
  <c r="AK470" s="1"/>
  <c r="AD470"/>
  <c r="AE470" s="1"/>
  <c r="Z470"/>
  <c r="AA470" s="1"/>
  <c r="V470"/>
  <c r="X470" s="1"/>
  <c r="R470"/>
  <c r="T470" s="1"/>
  <c r="S470" s="1"/>
  <c r="D470"/>
  <c r="AB470" l="1"/>
  <c r="AJ470"/>
  <c r="AW470"/>
  <c r="BT470"/>
  <c r="AP470"/>
  <c r="BM470"/>
  <c r="W470"/>
  <c r="CL471"/>
  <c r="CQ471"/>
  <c r="CR471"/>
  <c r="AT470"/>
  <c r="AS470" s="1"/>
  <c r="BP470"/>
  <c r="CB470"/>
  <c r="CP470"/>
  <c r="CQ470" s="1"/>
  <c r="CC471"/>
  <c r="CF471"/>
  <c r="CE471" s="1"/>
  <c r="AF470"/>
  <c r="BB470"/>
  <c r="CD470"/>
  <c r="CE470" s="1"/>
  <c r="BG470"/>
  <c r="BQ470"/>
  <c r="CR470" l="1"/>
  <c r="DP469"/>
  <c r="DM469"/>
  <c r="DL469"/>
  <c r="DJ469"/>
  <c r="DI469"/>
  <c r="DG469"/>
  <c r="DF469"/>
  <c r="DD469"/>
  <c r="DC469"/>
  <c r="DA469"/>
  <c r="CZ469"/>
  <c r="CX469"/>
  <c r="CW469"/>
  <c r="CU469"/>
  <c r="CT469"/>
  <c r="CA469"/>
  <c r="BX469"/>
  <c r="BY469" s="1"/>
  <c r="BS469"/>
  <c r="BU469" s="1"/>
  <c r="BT469" s="1"/>
  <c r="BO469"/>
  <c r="BP469" s="1"/>
  <c r="BK469"/>
  <c r="BL469" s="1"/>
  <c r="BE469"/>
  <c r="BG469" s="1"/>
  <c r="AZ469"/>
  <c r="CJ469" s="1"/>
  <c r="AV469"/>
  <c r="AX469" s="1"/>
  <c r="AW469" s="1"/>
  <c r="AR469"/>
  <c r="AN469"/>
  <c r="AO469" s="1"/>
  <c r="AI469"/>
  <c r="AK469" s="1"/>
  <c r="AD469"/>
  <c r="AF469" s="1"/>
  <c r="AE469" s="1"/>
  <c r="Z469"/>
  <c r="V469"/>
  <c r="W469" s="1"/>
  <c r="R469"/>
  <c r="S469" s="1"/>
  <c r="D469"/>
  <c r="DP468"/>
  <c r="DM468"/>
  <c r="DL468"/>
  <c r="DJ468"/>
  <c r="DI468"/>
  <c r="DG468"/>
  <c r="DF468"/>
  <c r="DD468"/>
  <c r="DC468"/>
  <c r="DA468"/>
  <c r="CZ468"/>
  <c r="CX468"/>
  <c r="CW468"/>
  <c r="CU468"/>
  <c r="CT468"/>
  <c r="CA468"/>
  <c r="BX468"/>
  <c r="BZ468" s="1"/>
  <c r="BY468" s="1"/>
  <c r="BS468"/>
  <c r="BU468" s="1"/>
  <c r="BO468"/>
  <c r="BK468"/>
  <c r="BL468" s="1"/>
  <c r="BE468"/>
  <c r="BF468" s="1"/>
  <c r="AZ468"/>
  <c r="CJ468" s="1"/>
  <c r="CL468" s="1"/>
  <c r="CK468" s="1"/>
  <c r="AV468"/>
  <c r="AW468" s="1"/>
  <c r="AR468"/>
  <c r="AS468" s="1"/>
  <c r="AN468"/>
  <c r="AO468" s="1"/>
  <c r="AI468"/>
  <c r="AD468"/>
  <c r="AE468" s="1"/>
  <c r="Z468"/>
  <c r="V468"/>
  <c r="W468" s="1"/>
  <c r="R468"/>
  <c r="S468" s="1"/>
  <c r="D468"/>
  <c r="AP469" l="1"/>
  <c r="BM469"/>
  <c r="BT468"/>
  <c r="X469"/>
  <c r="AF468"/>
  <c r="BA468"/>
  <c r="CB468"/>
  <c r="AB469"/>
  <c r="AA469" s="1"/>
  <c r="AJ469"/>
  <c r="BF469"/>
  <c r="BZ469"/>
  <c r="X468"/>
  <c r="AT468"/>
  <c r="BB468"/>
  <c r="BM468"/>
  <c r="CD469"/>
  <c r="CE469" s="1"/>
  <c r="CC469"/>
  <c r="CB469" s="1"/>
  <c r="CK469"/>
  <c r="CL469"/>
  <c r="CG468"/>
  <c r="CP469"/>
  <c r="T468"/>
  <c r="BB469"/>
  <c r="BQ469"/>
  <c r="AX468"/>
  <c r="AB468"/>
  <c r="AK468"/>
  <c r="BG468"/>
  <c r="BQ468"/>
  <c r="AA468"/>
  <c r="AJ468"/>
  <c r="AP468"/>
  <c r="BP468"/>
  <c r="CD468"/>
  <c r="CP468"/>
  <c r="CQ468" s="1"/>
  <c r="T469"/>
  <c r="AT469"/>
  <c r="AS469" s="1"/>
  <c r="BA469"/>
  <c r="DP467"/>
  <c r="DM467"/>
  <c r="DL467"/>
  <c r="DJ467"/>
  <c r="DI467"/>
  <c r="DG467"/>
  <c r="DF467"/>
  <c r="DD467"/>
  <c r="DC467"/>
  <c r="DA467"/>
  <c r="CZ467"/>
  <c r="CX467"/>
  <c r="CW467"/>
  <c r="CU467"/>
  <c r="CT467"/>
  <c r="CA467"/>
  <c r="CC467" s="1"/>
  <c r="BX467"/>
  <c r="BZ467" s="1"/>
  <c r="BY467" s="1"/>
  <c r="BS467"/>
  <c r="BO467"/>
  <c r="BP467" s="1"/>
  <c r="BK467"/>
  <c r="BE467"/>
  <c r="BF467" s="1"/>
  <c r="AZ467"/>
  <c r="BB467" s="1"/>
  <c r="AV467"/>
  <c r="AR467"/>
  <c r="AS467" s="1"/>
  <c r="AN467"/>
  <c r="AP467" s="1"/>
  <c r="AO467" s="1"/>
  <c r="AI467"/>
  <c r="AJ467" s="1"/>
  <c r="AD467"/>
  <c r="AE467" s="1"/>
  <c r="Z467"/>
  <c r="AA467" s="1"/>
  <c r="V467"/>
  <c r="W467" s="1"/>
  <c r="R467"/>
  <c r="T467" s="1"/>
  <c r="S467" s="1"/>
  <c r="D467"/>
  <c r="BQ467" l="1"/>
  <c r="BG467"/>
  <c r="BA467"/>
  <c r="AB467"/>
  <c r="AK467"/>
  <c r="AT467"/>
  <c r="CP467"/>
  <c r="CR467" s="1"/>
  <c r="BL467"/>
  <c r="BT467"/>
  <c r="CB467"/>
  <c r="CR468"/>
  <c r="CC468"/>
  <c r="CE468"/>
  <c r="CF468"/>
  <c r="CH468"/>
  <c r="CI468"/>
  <c r="AX467"/>
  <c r="CD467"/>
  <c r="CF467" s="1"/>
  <c r="CE467" s="1"/>
  <c r="CJ467"/>
  <c r="CK467" s="1"/>
  <c r="CQ469"/>
  <c r="CR469"/>
  <c r="X467"/>
  <c r="AF467"/>
  <c r="AW467"/>
  <c r="BM467"/>
  <c r="BU467"/>
  <c r="DP466"/>
  <c r="DM466"/>
  <c r="DL466"/>
  <c r="DJ466"/>
  <c r="DI466"/>
  <c r="DG466"/>
  <c r="DF466"/>
  <c r="DD466"/>
  <c r="DC466"/>
  <c r="DA466"/>
  <c r="CZ466"/>
  <c r="CX466"/>
  <c r="CW466"/>
  <c r="CU466"/>
  <c r="CT466"/>
  <c r="CA466"/>
  <c r="CB466" s="1"/>
  <c r="BX466"/>
  <c r="BZ466" s="1"/>
  <c r="BY466" s="1"/>
  <c r="BS466"/>
  <c r="BO466"/>
  <c r="BP466" s="1"/>
  <c r="BK466"/>
  <c r="BE466"/>
  <c r="BF466" s="1"/>
  <c r="AZ466"/>
  <c r="AV466"/>
  <c r="AW466" s="1"/>
  <c r="AR466"/>
  <c r="AN466"/>
  <c r="AO466" s="1"/>
  <c r="AI466"/>
  <c r="AJ466" s="1"/>
  <c r="AD466"/>
  <c r="AF466" s="1"/>
  <c r="Z466"/>
  <c r="AA466" s="1"/>
  <c r="V466"/>
  <c r="X466" s="1"/>
  <c r="R466"/>
  <c r="T466" s="1"/>
  <c r="S466" s="1"/>
  <c r="D466"/>
  <c r="CL467" l="1"/>
  <c r="BG466"/>
  <c r="CQ467"/>
  <c r="AX466"/>
  <c r="W466"/>
  <c r="AK466"/>
  <c r="BQ466"/>
  <c r="AP466"/>
  <c r="AE466"/>
  <c r="AT466"/>
  <c r="AS466" s="1"/>
  <c r="BA466"/>
  <c r="BL466"/>
  <c r="CD466"/>
  <c r="CE466" s="1"/>
  <c r="CJ466"/>
  <c r="CL466" s="1"/>
  <c r="CK466" s="1"/>
  <c r="AB466"/>
  <c r="BU466"/>
  <c r="CC466"/>
  <c r="BB466"/>
  <c r="BM466"/>
  <c r="BT466"/>
  <c r="CP466"/>
  <c r="CQ466" s="1"/>
  <c r="CR466" l="1"/>
  <c r="DP465"/>
  <c r="DM465"/>
  <c r="DL465"/>
  <c r="DJ465"/>
  <c r="DI465"/>
  <c r="DG465"/>
  <c r="DF465"/>
  <c r="DD465"/>
  <c r="DC465"/>
  <c r="DA465"/>
  <c r="CZ465"/>
  <c r="CX465"/>
  <c r="CW465"/>
  <c r="CU465"/>
  <c r="CT465"/>
  <c r="CA465"/>
  <c r="CB465" s="1"/>
  <c r="BX465"/>
  <c r="BY465" s="1"/>
  <c r="BS465"/>
  <c r="BT465" s="1"/>
  <c r="BO465"/>
  <c r="BP465" s="1"/>
  <c r="BK465"/>
  <c r="BL465" s="1"/>
  <c r="BE465"/>
  <c r="AZ465"/>
  <c r="BA465" s="1"/>
  <c r="AV465"/>
  <c r="AW465" s="1"/>
  <c r="AR465"/>
  <c r="AN465"/>
  <c r="AO465" s="1"/>
  <c r="AI465"/>
  <c r="AD465"/>
  <c r="AE465" s="1"/>
  <c r="Z465"/>
  <c r="AA465" s="1"/>
  <c r="V465"/>
  <c r="X465" s="1"/>
  <c r="W465" s="1"/>
  <c r="R465"/>
  <c r="S465" s="1"/>
  <c r="D465"/>
  <c r="BM465" l="1"/>
  <c r="AF465"/>
  <c r="AJ465"/>
  <c r="AP465"/>
  <c r="BB465"/>
  <c r="AX465"/>
  <c r="BQ465"/>
  <c r="BF465"/>
  <c r="CJ465"/>
  <c r="CD465"/>
  <c r="CP465"/>
  <c r="AT465"/>
  <c r="BU465"/>
  <c r="CG465"/>
  <c r="CH465" s="1"/>
  <c r="T465"/>
  <c r="AB465"/>
  <c r="AK465"/>
  <c r="AS465"/>
  <c r="BG465"/>
  <c r="BZ465"/>
  <c r="DP464"/>
  <c r="DM464"/>
  <c r="DL464"/>
  <c r="DJ464"/>
  <c r="DI464"/>
  <c r="DG464"/>
  <c r="DF464"/>
  <c r="DD464"/>
  <c r="DC464"/>
  <c r="DA464"/>
  <c r="CZ464"/>
  <c r="CX464"/>
  <c r="CW464"/>
  <c r="CU464"/>
  <c r="CT464"/>
  <c r="CA464"/>
  <c r="CB464" s="1"/>
  <c r="BX464"/>
  <c r="BY464" s="1"/>
  <c r="BS464"/>
  <c r="BO464"/>
  <c r="BP464" s="1"/>
  <c r="BK464"/>
  <c r="BE464"/>
  <c r="BF464" s="1"/>
  <c r="AZ464"/>
  <c r="BA464" s="1"/>
  <c r="AV464"/>
  <c r="AR464"/>
  <c r="AS464" s="1"/>
  <c r="AN464"/>
  <c r="AO464" s="1"/>
  <c r="AI464"/>
  <c r="AJ464" s="1"/>
  <c r="AD464"/>
  <c r="AF464" s="1"/>
  <c r="Z464"/>
  <c r="V464"/>
  <c r="W464" s="1"/>
  <c r="R464"/>
  <c r="S464" s="1"/>
  <c r="D464"/>
  <c r="DP463"/>
  <c r="DM463"/>
  <c r="DL463"/>
  <c r="DJ463"/>
  <c r="DI463"/>
  <c r="DG463"/>
  <c r="DF463"/>
  <c r="DD463"/>
  <c r="DC463"/>
  <c r="DA463"/>
  <c r="CZ463"/>
  <c r="CX463"/>
  <c r="CW463"/>
  <c r="CU463"/>
  <c r="CT463"/>
  <c r="CA463"/>
  <c r="CB463" s="1"/>
  <c r="BX463"/>
  <c r="BS463"/>
  <c r="BT463" s="1"/>
  <c r="BO463"/>
  <c r="BK463"/>
  <c r="BL463" s="1"/>
  <c r="BE463"/>
  <c r="BF463" s="1"/>
  <c r="AZ463"/>
  <c r="AV463"/>
  <c r="AW463" s="1"/>
  <c r="AR463"/>
  <c r="AS463" s="1"/>
  <c r="AN463"/>
  <c r="AP463" s="1"/>
  <c r="AO463" s="1"/>
  <c r="AI463"/>
  <c r="AD463"/>
  <c r="AE463" s="1"/>
  <c r="Z463"/>
  <c r="V463"/>
  <c r="W463" s="1"/>
  <c r="R463"/>
  <c r="T463" s="1"/>
  <c r="S463" s="1"/>
  <c r="D463"/>
  <c r="X463" l="1"/>
  <c r="BG464"/>
  <c r="BZ464"/>
  <c r="AF463"/>
  <c r="BM463"/>
  <c r="AT464"/>
  <c r="AX463"/>
  <c r="AK464"/>
  <c r="BQ464"/>
  <c r="AE464"/>
  <c r="X464"/>
  <c r="BB464"/>
  <c r="CJ464"/>
  <c r="CL464" s="1"/>
  <c r="CK464" s="1"/>
  <c r="BU463"/>
  <c r="AA463"/>
  <c r="AJ463"/>
  <c r="BP463"/>
  <c r="BY463"/>
  <c r="BL464"/>
  <c r="BT464"/>
  <c r="CI465"/>
  <c r="CK465"/>
  <c r="CL465"/>
  <c r="CD463"/>
  <c r="CJ463"/>
  <c r="CK463" s="1"/>
  <c r="CC465"/>
  <c r="CF465"/>
  <c r="CE465"/>
  <c r="AT463"/>
  <c r="BB463"/>
  <c r="T464"/>
  <c r="AB464"/>
  <c r="AP464"/>
  <c r="AX464"/>
  <c r="CD464"/>
  <c r="CR465"/>
  <c r="CQ465"/>
  <c r="AB463"/>
  <c r="AK463"/>
  <c r="BA463"/>
  <c r="BG463"/>
  <c r="BQ463"/>
  <c r="BZ463"/>
  <c r="CP463"/>
  <c r="AA464"/>
  <c r="AW464"/>
  <c r="BM464"/>
  <c r="BU464"/>
  <c r="CP464"/>
  <c r="CQ464" s="1"/>
  <c r="DP462"/>
  <c r="DM462"/>
  <c r="DL462"/>
  <c r="DJ462"/>
  <c r="DI462"/>
  <c r="DG462"/>
  <c r="DF462"/>
  <c r="DD462"/>
  <c r="DC462"/>
  <c r="DA462"/>
  <c r="CZ462"/>
  <c r="CX462"/>
  <c r="CW462"/>
  <c r="CU462"/>
  <c r="CT462"/>
  <c r="CA462"/>
  <c r="BX462"/>
  <c r="BZ462" s="1"/>
  <c r="BY462" s="1"/>
  <c r="BS462"/>
  <c r="BT462" s="1"/>
  <c r="BO462"/>
  <c r="BK462"/>
  <c r="BL462" s="1"/>
  <c r="BE462"/>
  <c r="BF462" s="1"/>
  <c r="AZ462"/>
  <c r="AV462"/>
  <c r="AX462" s="1"/>
  <c r="AR462"/>
  <c r="AT462" s="1"/>
  <c r="AS462" s="1"/>
  <c r="AN462"/>
  <c r="AO462" s="1"/>
  <c r="AI462"/>
  <c r="AK462" s="1"/>
  <c r="AD462"/>
  <c r="Z462"/>
  <c r="AB462" s="1"/>
  <c r="V462"/>
  <c r="W462" s="1"/>
  <c r="R462"/>
  <c r="T462" s="1"/>
  <c r="S462" s="1"/>
  <c r="D462"/>
  <c r="B462"/>
  <c r="BA462" l="1"/>
  <c r="BB462"/>
  <c r="BM462"/>
  <c r="X462"/>
  <c r="AJ462"/>
  <c r="AW462"/>
  <c r="CD462"/>
  <c r="CE462" s="1"/>
  <c r="AA462"/>
  <c r="BU462"/>
  <c r="CB462"/>
  <c r="CC462"/>
  <c r="CC464"/>
  <c r="CE464"/>
  <c r="CF464"/>
  <c r="AF462"/>
  <c r="AE462"/>
  <c r="CC463"/>
  <c r="CF463"/>
  <c r="CE463" s="1"/>
  <c r="CP462"/>
  <c r="CQ462" s="1"/>
  <c r="B463"/>
  <c r="CR464"/>
  <c r="CL463"/>
  <c r="CQ463"/>
  <c r="CR463"/>
  <c r="AP462"/>
  <c r="BG462"/>
  <c r="BQ462"/>
  <c r="BP462"/>
  <c r="CR462" l="1"/>
  <c r="B464"/>
  <c r="DP461"/>
  <c r="DM461"/>
  <c r="DL461"/>
  <c r="DJ461"/>
  <c r="DI461"/>
  <c r="DG461"/>
  <c r="DF461"/>
  <c r="DD461"/>
  <c r="DC461"/>
  <c r="DA461"/>
  <c r="CZ461"/>
  <c r="CX461"/>
  <c r="CW461"/>
  <c r="CU461"/>
  <c r="CT461"/>
  <c r="CA461"/>
  <c r="CB461" s="1"/>
  <c r="BX461"/>
  <c r="BY461" s="1"/>
  <c r="BS461"/>
  <c r="BU461" s="1"/>
  <c r="BT461" s="1"/>
  <c r="BO461"/>
  <c r="BP461" s="1"/>
  <c r="BK461"/>
  <c r="BM461" s="1"/>
  <c r="BE461"/>
  <c r="BF461" s="1"/>
  <c r="AZ461"/>
  <c r="CJ461" s="1"/>
  <c r="AV461"/>
  <c r="AR461"/>
  <c r="AN461"/>
  <c r="AO461" s="1"/>
  <c r="AI461"/>
  <c r="AD461"/>
  <c r="Z461"/>
  <c r="V461"/>
  <c r="W461" s="1"/>
  <c r="R461"/>
  <c r="S461" s="1"/>
  <c r="D461"/>
  <c r="CD461" l="1"/>
  <c r="CE461" s="1"/>
  <c r="BG461"/>
  <c r="X461"/>
  <c r="BB461"/>
  <c r="BA461"/>
  <c r="CC461"/>
  <c r="AF461"/>
  <c r="AE461"/>
  <c r="AT461"/>
  <c r="CK461"/>
  <c r="CL461"/>
  <c r="AB461"/>
  <c r="AA461" s="1"/>
  <c r="AJ461"/>
  <c r="AP461"/>
  <c r="AX461"/>
  <c r="BL461"/>
  <c r="BQ461"/>
  <c r="CP461"/>
  <c r="B465"/>
  <c r="AW461"/>
  <c r="T461"/>
  <c r="AK461"/>
  <c r="AS461"/>
  <c r="BZ461"/>
  <c r="DP460"/>
  <c r="DM460"/>
  <c r="DL460"/>
  <c r="DJ460"/>
  <c r="DI460"/>
  <c r="DG460"/>
  <c r="DF460"/>
  <c r="DD460"/>
  <c r="DC460"/>
  <c r="DA460"/>
  <c r="CZ460"/>
  <c r="CX460"/>
  <c r="CW460"/>
  <c r="CU460"/>
  <c r="CT460"/>
  <c r="CA460"/>
  <c r="CB460" s="1"/>
  <c r="BX460"/>
  <c r="BY460" s="1"/>
  <c r="BS460"/>
  <c r="BO460"/>
  <c r="BP460" s="1"/>
  <c r="BK460"/>
  <c r="BE460"/>
  <c r="BF460" s="1"/>
  <c r="AZ460"/>
  <c r="BA460" s="1"/>
  <c r="AV460"/>
  <c r="AW460" s="1"/>
  <c r="AR460"/>
  <c r="AS460" s="1"/>
  <c r="AN460"/>
  <c r="AO460" s="1"/>
  <c r="AI460"/>
  <c r="AJ460" s="1"/>
  <c r="AD460"/>
  <c r="Z460"/>
  <c r="AA460" s="1"/>
  <c r="V460"/>
  <c r="R460"/>
  <c r="S460" s="1"/>
  <c r="D460"/>
  <c r="DP459"/>
  <c r="DM459"/>
  <c r="DL459"/>
  <c r="DJ459"/>
  <c r="DI459"/>
  <c r="DG459"/>
  <c r="DF459"/>
  <c r="DD459"/>
  <c r="DC459"/>
  <c r="DA459"/>
  <c r="CZ459"/>
  <c r="CX459"/>
  <c r="CW459"/>
  <c r="CU459"/>
  <c r="CT459"/>
  <c r="CA459"/>
  <c r="CB459" s="1"/>
  <c r="BX459"/>
  <c r="BS459"/>
  <c r="BT459" s="1"/>
  <c r="BO459"/>
  <c r="BK459"/>
  <c r="BL459" s="1"/>
  <c r="BE459"/>
  <c r="BF459" s="1"/>
  <c r="AZ459"/>
  <c r="CP459" s="1"/>
  <c r="AV459"/>
  <c r="AW459" s="1"/>
  <c r="AR459"/>
  <c r="AS459" s="1"/>
  <c r="AN459"/>
  <c r="AO459" s="1"/>
  <c r="AI459"/>
  <c r="AD459"/>
  <c r="AE459" s="1"/>
  <c r="Z459"/>
  <c r="V459"/>
  <c r="W459" s="1"/>
  <c r="R459"/>
  <c r="T459" s="1"/>
  <c r="S459" s="1"/>
  <c r="D459"/>
  <c r="CF461" l="1"/>
  <c r="BZ460"/>
  <c r="BB459"/>
  <c r="AF459"/>
  <c r="BQ460"/>
  <c r="AP459"/>
  <c r="BM459"/>
  <c r="T460"/>
  <c r="X459"/>
  <c r="AT459"/>
  <c r="AB460"/>
  <c r="BA459"/>
  <c r="BU459"/>
  <c r="AK460"/>
  <c r="AA459"/>
  <c r="AJ459"/>
  <c r="CJ459"/>
  <c r="CK459" s="1"/>
  <c r="AP460"/>
  <c r="AX460"/>
  <c r="BG460"/>
  <c r="CL459"/>
  <c r="CQ459"/>
  <c r="CR459"/>
  <c r="B466"/>
  <c r="CD459"/>
  <c r="CD460"/>
  <c r="CQ461"/>
  <c r="CR461"/>
  <c r="BG459"/>
  <c r="BQ459"/>
  <c r="BZ459"/>
  <c r="X460"/>
  <c r="AF460"/>
  <c r="BM460"/>
  <c r="BU460"/>
  <c r="AB459"/>
  <c r="AK459"/>
  <c r="AX459"/>
  <c r="BP459"/>
  <c r="BY459"/>
  <c r="W460"/>
  <c r="AE460"/>
  <c r="AT460"/>
  <c r="BB460"/>
  <c r="BL460"/>
  <c r="BT460"/>
  <c r="CP460"/>
  <c r="CQ460" s="1"/>
  <c r="DP458"/>
  <c r="DM458"/>
  <c r="DL458"/>
  <c r="DJ458"/>
  <c r="DI458"/>
  <c r="DG458"/>
  <c r="DF458"/>
  <c r="DD458"/>
  <c r="DC458"/>
  <c r="DA458"/>
  <c r="CZ458"/>
  <c r="CX458"/>
  <c r="CW458"/>
  <c r="CU458"/>
  <c r="CT458"/>
  <c r="CA458"/>
  <c r="CB458" s="1"/>
  <c r="BX458"/>
  <c r="BZ458" s="1"/>
  <c r="BY458" s="1"/>
  <c r="BS458"/>
  <c r="BO458"/>
  <c r="BP458" s="1"/>
  <c r="BK458"/>
  <c r="BE458"/>
  <c r="BF458" s="1"/>
  <c r="AZ458"/>
  <c r="CP458" s="1"/>
  <c r="CQ458" s="1"/>
  <c r="AV458"/>
  <c r="AW458" s="1"/>
  <c r="AR458"/>
  <c r="AT458" s="1"/>
  <c r="AS458" s="1"/>
  <c r="AN458"/>
  <c r="AO458" s="1"/>
  <c r="AI458"/>
  <c r="AJ458" s="1"/>
  <c r="AD458"/>
  <c r="Z458"/>
  <c r="AA458" s="1"/>
  <c r="V458"/>
  <c r="W458" s="1"/>
  <c r="R458"/>
  <c r="T458" s="1"/>
  <c r="S458" s="1"/>
  <c r="D458"/>
  <c r="CD458" l="1"/>
  <c r="CE458" s="1"/>
  <c r="AK458"/>
  <c r="BQ458"/>
  <c r="X458"/>
  <c r="BB458"/>
  <c r="BA458"/>
  <c r="BG458"/>
  <c r="BT458"/>
  <c r="CC458"/>
  <c r="B467"/>
  <c r="AE458"/>
  <c r="BL458"/>
  <c r="CR460"/>
  <c r="CC459"/>
  <c r="CF459"/>
  <c r="CE459" s="1"/>
  <c r="AB458"/>
  <c r="AP458"/>
  <c r="CC460"/>
  <c r="CE460"/>
  <c r="AX458"/>
  <c r="AF458"/>
  <c r="BM458"/>
  <c r="BU458"/>
  <c r="CJ458"/>
  <c r="CL458" s="1"/>
  <c r="CK458" s="1"/>
  <c r="CR458"/>
  <c r="DP457" l="1"/>
  <c r="DM457"/>
  <c r="DL457"/>
  <c r="DJ457"/>
  <c r="DI457"/>
  <c r="DG457"/>
  <c r="DF457"/>
  <c r="DD457"/>
  <c r="DC457"/>
  <c r="DA457"/>
  <c r="CZ457"/>
  <c r="CX457"/>
  <c r="CW457"/>
  <c r="CU457"/>
  <c r="CT457"/>
  <c r="CA457"/>
  <c r="CC457" s="1"/>
  <c r="CB457" s="1"/>
  <c r="BX457"/>
  <c r="BY457" s="1"/>
  <c r="BS457"/>
  <c r="BT457" s="1"/>
  <c r="BO457"/>
  <c r="BP457" s="1"/>
  <c r="BK457"/>
  <c r="BM457" s="1"/>
  <c r="BE457"/>
  <c r="AZ457"/>
  <c r="CP457" s="1"/>
  <c r="AV457"/>
  <c r="AR457"/>
  <c r="AS457" s="1"/>
  <c r="AN457"/>
  <c r="AO457" s="1"/>
  <c r="AI457"/>
  <c r="CG457" s="1"/>
  <c r="CH457" s="1"/>
  <c r="AD457"/>
  <c r="Z457"/>
  <c r="AA457" s="1"/>
  <c r="V457"/>
  <c r="X457" s="1"/>
  <c r="W457" s="1"/>
  <c r="R457"/>
  <c r="S457" s="1"/>
  <c r="D457"/>
  <c r="CD457" l="1"/>
  <c r="CF457" s="1"/>
  <c r="CE457" s="1"/>
  <c r="AT457"/>
  <c r="AK457"/>
  <c r="AJ457"/>
  <c r="BB457"/>
  <c r="BQ457"/>
  <c r="BA457"/>
  <c r="AE457"/>
  <c r="BU457"/>
  <c r="AF457"/>
  <c r="CR457"/>
  <c r="CQ457"/>
  <c r="BL457"/>
  <c r="CJ457"/>
  <c r="AB457"/>
  <c r="AP457"/>
  <c r="BG457"/>
  <c r="BZ457"/>
  <c r="T457"/>
  <c r="AX457"/>
  <c r="AW457" s="1"/>
  <c r="BF457"/>
  <c r="DP456"/>
  <c r="DM456"/>
  <c r="DL456"/>
  <c r="DJ456"/>
  <c r="DI456"/>
  <c r="DG456"/>
  <c r="DF456"/>
  <c r="DD456"/>
  <c r="DC456"/>
  <c r="DA456"/>
  <c r="CZ456"/>
  <c r="CX456"/>
  <c r="CW456"/>
  <c r="CU456"/>
  <c r="CT456"/>
  <c r="CA456"/>
  <c r="CB456" s="1"/>
  <c r="BX456"/>
  <c r="BS456"/>
  <c r="BT456" s="1"/>
  <c r="BO456"/>
  <c r="BK456"/>
  <c r="BL456" s="1"/>
  <c r="BE456"/>
  <c r="BF456" s="1"/>
  <c r="AZ456"/>
  <c r="CP456" s="1"/>
  <c r="CQ456" s="1"/>
  <c r="AV456"/>
  <c r="AR456"/>
  <c r="AS456" s="1"/>
  <c r="AN456"/>
  <c r="AO456" s="1"/>
  <c r="AI456"/>
  <c r="AJ456" s="1"/>
  <c r="AD456"/>
  <c r="AE456" s="1"/>
  <c r="Z456"/>
  <c r="V456"/>
  <c r="W456" s="1"/>
  <c r="R456"/>
  <c r="S456" s="1"/>
  <c r="D456"/>
  <c r="DP455"/>
  <c r="DM455"/>
  <c r="DL455"/>
  <c r="DJ455"/>
  <c r="DI455"/>
  <c r="DG455"/>
  <c r="DF455"/>
  <c r="DD455"/>
  <c r="DC455"/>
  <c r="DA455"/>
  <c r="CZ455"/>
  <c r="CX455"/>
  <c r="CW455"/>
  <c r="CU455"/>
  <c r="CT455"/>
  <c r="CA455"/>
  <c r="CB455" s="1"/>
  <c r="BX455"/>
  <c r="BS455"/>
  <c r="BO455"/>
  <c r="BK455"/>
  <c r="BE455"/>
  <c r="BF455" s="1"/>
  <c r="AZ455"/>
  <c r="BA455" s="1"/>
  <c r="AV455"/>
  <c r="AR455"/>
  <c r="AS455" s="1"/>
  <c r="AN455"/>
  <c r="AP455" s="1"/>
  <c r="AO455" s="1"/>
  <c r="AI455"/>
  <c r="AK455" s="1"/>
  <c r="AD455"/>
  <c r="Z455"/>
  <c r="V455"/>
  <c r="W455" s="1"/>
  <c r="R455"/>
  <c r="T455" s="1"/>
  <c r="S455" s="1"/>
  <c r="D455"/>
  <c r="AT455" l="1"/>
  <c r="BM456"/>
  <c r="AT456"/>
  <c r="BQ455"/>
  <c r="X456"/>
  <c r="BG455"/>
  <c r="AB455"/>
  <c r="AF456"/>
  <c r="BT455"/>
  <c r="BB456"/>
  <c r="CP455"/>
  <c r="CQ455" s="1"/>
  <c r="BB455"/>
  <c r="BZ455"/>
  <c r="BA456"/>
  <c r="BU456"/>
  <c r="AE455"/>
  <c r="BL455"/>
  <c r="X455"/>
  <c r="AF455"/>
  <c r="AW455"/>
  <c r="BM455"/>
  <c r="BU455"/>
  <c r="CC455"/>
  <c r="AA456"/>
  <c r="AW456"/>
  <c r="AK456"/>
  <c r="BG456"/>
  <c r="BQ456"/>
  <c r="BZ456"/>
  <c r="CR456"/>
  <c r="CI457"/>
  <c r="CK457"/>
  <c r="CL457"/>
  <c r="AA455"/>
  <c r="AJ455"/>
  <c r="AX455"/>
  <c r="BP455"/>
  <c r="BY455"/>
  <c r="CD455"/>
  <c r="CF455" s="1"/>
  <c r="CE455" s="1"/>
  <c r="CJ455"/>
  <c r="CK455" s="1"/>
  <c r="T456"/>
  <c r="AB456"/>
  <c r="AP456"/>
  <c r="AX456"/>
  <c r="BP456"/>
  <c r="BY456"/>
  <c r="CD456"/>
  <c r="DP454"/>
  <c r="DM454"/>
  <c r="DL454"/>
  <c r="DJ454"/>
  <c r="DI454"/>
  <c r="DG454"/>
  <c r="DF454"/>
  <c r="DD454"/>
  <c r="DC454"/>
  <c r="DA454"/>
  <c r="CZ454"/>
  <c r="CX454"/>
  <c r="CW454"/>
  <c r="CU454"/>
  <c r="CT454"/>
  <c r="CA454"/>
  <c r="BX454"/>
  <c r="BZ454" s="1"/>
  <c r="BY454" s="1"/>
  <c r="BS454"/>
  <c r="BO454"/>
  <c r="BP454" s="1"/>
  <c r="BK454"/>
  <c r="BL454" s="1"/>
  <c r="BE454"/>
  <c r="BF454" s="1"/>
  <c r="AZ454"/>
  <c r="AV454"/>
  <c r="AX454" s="1"/>
  <c r="AR454"/>
  <c r="AT454" s="1"/>
  <c r="AS454" s="1"/>
  <c r="AN454"/>
  <c r="AO454" s="1"/>
  <c r="AI454"/>
  <c r="AK454" s="1"/>
  <c r="AD454"/>
  <c r="AF454" s="1"/>
  <c r="AE454" s="1"/>
  <c r="Z454"/>
  <c r="AB454" s="1"/>
  <c r="V454"/>
  <c r="X454" s="1"/>
  <c r="R454"/>
  <c r="T454" s="1"/>
  <c r="S454" s="1"/>
  <c r="D454"/>
  <c r="AA454" l="1"/>
  <c r="CR455"/>
  <c r="AP454"/>
  <c r="AW454"/>
  <c r="AJ454"/>
  <c r="BQ454"/>
  <c r="BT454"/>
  <c r="W454"/>
  <c r="CD454"/>
  <c r="CE454" s="1"/>
  <c r="BB454"/>
  <c r="BA454" s="1"/>
  <c r="CC454"/>
  <c r="CP454"/>
  <c r="CQ454" s="1"/>
  <c r="BG454"/>
  <c r="CJ454"/>
  <c r="CL454" s="1"/>
  <c r="CK454" s="1"/>
  <c r="CL455"/>
  <c r="CC456"/>
  <c r="CE456"/>
  <c r="CF456"/>
  <c r="BM454"/>
  <c r="BU454"/>
  <c r="CB454"/>
  <c r="CR454" l="1"/>
  <c r="DP453"/>
  <c r="DM453"/>
  <c r="DL453"/>
  <c r="DJ453"/>
  <c r="DI453"/>
  <c r="DG453"/>
  <c r="DF453"/>
  <c r="DD453"/>
  <c r="DC453"/>
  <c r="DA453"/>
  <c r="CZ453"/>
  <c r="CX453"/>
  <c r="CW453"/>
  <c r="CU453"/>
  <c r="CT453"/>
  <c r="CA453"/>
  <c r="BX453"/>
  <c r="BY453" s="1"/>
  <c r="BS453"/>
  <c r="BU453" s="1"/>
  <c r="BO453"/>
  <c r="BQ453" s="1"/>
  <c r="BK453"/>
  <c r="BL453" s="1"/>
  <c r="BE453"/>
  <c r="BG453" s="1"/>
  <c r="AZ453"/>
  <c r="CJ453" s="1"/>
  <c r="AV453"/>
  <c r="AW453" s="1"/>
  <c r="AR453"/>
  <c r="AT453" s="1"/>
  <c r="AS453" s="1"/>
  <c r="AN453"/>
  <c r="AO453" s="1"/>
  <c r="AI453"/>
  <c r="AK453" s="1"/>
  <c r="AD453"/>
  <c r="Z453"/>
  <c r="AB453" s="1"/>
  <c r="AA453" s="1"/>
  <c r="V453"/>
  <c r="R453"/>
  <c r="S453" s="1"/>
  <c r="D453"/>
  <c r="CD453" l="1"/>
  <c r="CF453" s="1"/>
  <c r="CE453" s="1"/>
  <c r="BZ453"/>
  <c r="AJ453"/>
  <c r="T453"/>
  <c r="BF453"/>
  <c r="BT453"/>
  <c r="CC453"/>
  <c r="CK453"/>
  <c r="CL453"/>
  <c r="W453"/>
  <c r="AE453"/>
  <c r="BA453"/>
  <c r="BP453"/>
  <c r="CB453"/>
  <c r="CP453"/>
  <c r="AP453"/>
  <c r="AX453"/>
  <c r="BM453"/>
  <c r="X453"/>
  <c r="AF453"/>
  <c r="BB453"/>
  <c r="DP452"/>
  <c r="DM452"/>
  <c r="DL452"/>
  <c r="DJ452"/>
  <c r="DI452"/>
  <c r="DG452"/>
  <c r="DF452"/>
  <c r="DD452"/>
  <c r="DC452"/>
  <c r="DA452"/>
  <c r="CZ452"/>
  <c r="CX452"/>
  <c r="CW452"/>
  <c r="CU452"/>
  <c r="CT452"/>
  <c r="CA452"/>
  <c r="CB452" s="1"/>
  <c r="BX452"/>
  <c r="BS452"/>
  <c r="BT452" s="1"/>
  <c r="BO452"/>
  <c r="BK452"/>
  <c r="BL452" s="1"/>
  <c r="BE452"/>
  <c r="BF452" s="1"/>
  <c r="AZ452"/>
  <c r="AV452"/>
  <c r="AW452" s="1"/>
  <c r="AR452"/>
  <c r="AN452"/>
  <c r="AO452" s="1"/>
  <c r="AI452"/>
  <c r="AK452" s="1"/>
  <c r="AD452"/>
  <c r="Z452"/>
  <c r="AA452" s="1"/>
  <c r="V452"/>
  <c r="R452"/>
  <c r="S452" s="1"/>
  <c r="D452"/>
  <c r="DP451"/>
  <c r="DM451"/>
  <c r="DL451"/>
  <c r="DJ451"/>
  <c r="DI451"/>
  <c r="DG451"/>
  <c r="DF451"/>
  <c r="DD451"/>
  <c r="DC451"/>
  <c r="DA451"/>
  <c r="CZ451"/>
  <c r="CX451"/>
  <c r="CW451"/>
  <c r="CU451"/>
  <c r="CT451"/>
  <c r="CA451"/>
  <c r="CC451" s="1"/>
  <c r="CB451" s="1"/>
  <c r="BX451"/>
  <c r="BY451" s="1"/>
  <c r="BS451"/>
  <c r="BO451"/>
  <c r="BP451" s="1"/>
  <c r="BK451"/>
  <c r="BE451"/>
  <c r="BF451" s="1"/>
  <c r="AZ451"/>
  <c r="CP451" s="1"/>
  <c r="AV451"/>
  <c r="AW451" s="1"/>
  <c r="AR451"/>
  <c r="AS451" s="1"/>
  <c r="AN451"/>
  <c r="AP451" s="1"/>
  <c r="AI451"/>
  <c r="AJ451" s="1"/>
  <c r="AD451"/>
  <c r="AE451" s="1"/>
  <c r="Z451"/>
  <c r="AA451" s="1"/>
  <c r="V451"/>
  <c r="W451" s="1"/>
  <c r="R451"/>
  <c r="T451" s="1"/>
  <c r="S451" s="1"/>
  <c r="D451"/>
  <c r="BM452" l="1"/>
  <c r="BA451"/>
  <c r="BQ451"/>
  <c r="BU452"/>
  <c r="BG451"/>
  <c r="BZ451"/>
  <c r="CQ451"/>
  <c r="CR451"/>
  <c r="X451"/>
  <c r="AF451"/>
  <c r="AO451"/>
  <c r="AT451"/>
  <c r="BB451"/>
  <c r="BL451"/>
  <c r="BT451"/>
  <c r="T452"/>
  <c r="AB452"/>
  <c r="AJ452"/>
  <c r="AP452"/>
  <c r="AX452"/>
  <c r="BP452"/>
  <c r="BY452"/>
  <c r="CD452"/>
  <c r="CP452"/>
  <c r="CQ452" s="1"/>
  <c r="CQ453"/>
  <c r="CR453"/>
  <c r="AB451"/>
  <c r="AK451"/>
  <c r="AX451"/>
  <c r="CD451"/>
  <c r="CF451" s="1"/>
  <c r="CE451" s="1"/>
  <c r="CJ451"/>
  <c r="CK451" s="1"/>
  <c r="X452"/>
  <c r="AF452"/>
  <c r="AT452"/>
  <c r="BB452"/>
  <c r="BM451"/>
  <c r="BU451"/>
  <c r="W452"/>
  <c r="AE452"/>
  <c r="AS452"/>
  <c r="BA452"/>
  <c r="BG452"/>
  <c r="BQ452"/>
  <c r="BZ452"/>
  <c r="CR452"/>
  <c r="DP450"/>
  <c r="DM450"/>
  <c r="DL450"/>
  <c r="DJ450"/>
  <c r="DI450"/>
  <c r="DG450"/>
  <c r="DF450"/>
  <c r="DD450"/>
  <c r="DC450"/>
  <c r="DA450"/>
  <c r="CZ450"/>
  <c r="CX450"/>
  <c r="CW450"/>
  <c r="CU450"/>
  <c r="CT450"/>
  <c r="CA450"/>
  <c r="CB450" s="1"/>
  <c r="BX450"/>
  <c r="BS450"/>
  <c r="BT450" s="1"/>
  <c r="BO450"/>
  <c r="BK450"/>
  <c r="BL450" s="1"/>
  <c r="BE450"/>
  <c r="BF450" s="1"/>
  <c r="AZ450"/>
  <c r="BA450" s="1"/>
  <c r="AV450"/>
  <c r="AX450" s="1"/>
  <c r="AW450" s="1"/>
  <c r="AR450"/>
  <c r="AN450"/>
  <c r="AO450" s="1"/>
  <c r="AI450"/>
  <c r="AK450" s="1"/>
  <c r="AD450"/>
  <c r="AE450" s="1"/>
  <c r="Z450"/>
  <c r="AA450" s="1"/>
  <c r="V450"/>
  <c r="X450" s="1"/>
  <c r="R450"/>
  <c r="T450" s="1"/>
  <c r="S450" s="1"/>
  <c r="D450"/>
  <c r="BU450" l="1"/>
  <c r="W450"/>
  <c r="BM450"/>
  <c r="AF450"/>
  <c r="BB450"/>
  <c r="AB450"/>
  <c r="AJ450"/>
  <c r="AP450"/>
  <c r="BP450"/>
  <c r="BZ450"/>
  <c r="BY450" s="1"/>
  <c r="CL451"/>
  <c r="CC452"/>
  <c r="CE452"/>
  <c r="CF452"/>
  <c r="CD450"/>
  <c r="CJ450"/>
  <c r="CL450" s="1"/>
  <c r="CK450" s="1"/>
  <c r="AT450"/>
  <c r="AS450" s="1"/>
  <c r="BG450"/>
  <c r="BQ450"/>
  <c r="CC450" l="1"/>
  <c r="CE450"/>
  <c r="DP449"/>
  <c r="DM449"/>
  <c r="DL449"/>
  <c r="DJ449"/>
  <c r="DI449"/>
  <c r="DG449"/>
  <c r="DF449"/>
  <c r="DD449"/>
  <c r="DC449"/>
  <c r="DA449"/>
  <c r="CZ449"/>
  <c r="CX449"/>
  <c r="CW449"/>
  <c r="CU449"/>
  <c r="CT449"/>
  <c r="CA449"/>
  <c r="CC449" s="1"/>
  <c r="CB449" s="1"/>
  <c r="BX449"/>
  <c r="BY449" s="1"/>
  <c r="BS449"/>
  <c r="BT449" s="1"/>
  <c r="BO449"/>
  <c r="BP449" s="1"/>
  <c r="BK449"/>
  <c r="BM449" s="1"/>
  <c r="BE449"/>
  <c r="AZ449"/>
  <c r="CP449" s="1"/>
  <c r="AV449"/>
  <c r="AX449" s="1"/>
  <c r="AW449" s="1"/>
  <c r="AR449"/>
  <c r="AT449" s="1"/>
  <c r="AS449" s="1"/>
  <c r="AN449"/>
  <c r="AO449" s="1"/>
  <c r="AI449"/>
  <c r="CG449" s="1"/>
  <c r="CH449" s="1"/>
  <c r="AD449"/>
  <c r="Z449"/>
  <c r="AA449" s="1"/>
  <c r="V449"/>
  <c r="X449" s="1"/>
  <c r="W449" s="1"/>
  <c r="R449"/>
  <c r="S449" s="1"/>
  <c r="D449"/>
  <c r="CD449" l="1"/>
  <c r="CF449" s="1"/>
  <c r="CE449" s="1"/>
  <c r="AK449"/>
  <c r="BL449"/>
  <c r="AE449"/>
  <c r="AF449"/>
  <c r="BA449"/>
  <c r="CJ449"/>
  <c r="CK449" s="1"/>
  <c r="BQ449"/>
  <c r="BB449"/>
  <c r="CQ449"/>
  <c r="CR449"/>
  <c r="BF449"/>
  <c r="CI449"/>
  <c r="BU449"/>
  <c r="T449"/>
  <c r="AB449"/>
  <c r="AJ449"/>
  <c r="AP449"/>
  <c r="BG449"/>
  <c r="BZ449"/>
  <c r="DP448"/>
  <c r="DM448"/>
  <c r="DL448"/>
  <c r="DJ448"/>
  <c r="DI448"/>
  <c r="DG448"/>
  <c r="DF448"/>
  <c r="DD448"/>
  <c r="DC448"/>
  <c r="DA448"/>
  <c r="CZ448"/>
  <c r="CX448"/>
  <c r="CW448"/>
  <c r="CU448"/>
  <c r="CT448"/>
  <c r="CA448"/>
  <c r="CB448" s="1"/>
  <c r="BX448"/>
  <c r="BY448" s="1"/>
  <c r="BS448"/>
  <c r="BU448" s="1"/>
  <c r="BO448"/>
  <c r="BP448" s="1"/>
  <c r="BK448"/>
  <c r="BM448" s="1"/>
  <c r="BL448" s="1"/>
  <c r="BE448"/>
  <c r="BG448" s="1"/>
  <c r="BF448" s="1"/>
  <c r="AZ448"/>
  <c r="BB448" s="1"/>
  <c r="AV448"/>
  <c r="AR448"/>
  <c r="AS448" s="1"/>
  <c r="AN448"/>
  <c r="AP448" s="1"/>
  <c r="AO448" s="1"/>
  <c r="AI448"/>
  <c r="AD448"/>
  <c r="AE448" s="1"/>
  <c r="Z448"/>
  <c r="AA448" s="1"/>
  <c r="V448"/>
  <c r="X448" s="1"/>
  <c r="W448" s="1"/>
  <c r="D448"/>
  <c r="DP447"/>
  <c r="DM447"/>
  <c r="DL447"/>
  <c r="DJ447"/>
  <c r="DI447"/>
  <c r="DG447"/>
  <c r="DF447"/>
  <c r="DD447"/>
  <c r="DC447"/>
  <c r="DA447"/>
  <c r="CZ447"/>
  <c r="CX447"/>
  <c r="CW447"/>
  <c r="CU447"/>
  <c r="CT447"/>
  <c r="CA447"/>
  <c r="CB447" s="1"/>
  <c r="BX447"/>
  <c r="BS447"/>
  <c r="BT447" s="1"/>
  <c r="BO447"/>
  <c r="BK447"/>
  <c r="BL447" s="1"/>
  <c r="BE447"/>
  <c r="BF447" s="1"/>
  <c r="AZ447"/>
  <c r="BB447" s="1"/>
  <c r="AV447"/>
  <c r="AW447" s="1"/>
  <c r="AR447"/>
  <c r="AS447" s="1"/>
  <c r="AN447"/>
  <c r="AI447"/>
  <c r="AD447"/>
  <c r="Z447"/>
  <c r="V447"/>
  <c r="W447" s="1"/>
  <c r="R447"/>
  <c r="T447" s="1"/>
  <c r="S447" s="1"/>
  <c r="D447"/>
  <c r="BT448" l="1"/>
  <c r="CL449"/>
  <c r="CC447"/>
  <c r="AT448"/>
  <c r="AK447"/>
  <c r="AT447"/>
  <c r="AF448"/>
  <c r="AB447"/>
  <c r="AP447"/>
  <c r="AO447" s="1"/>
  <c r="BU447"/>
  <c r="CP447"/>
  <c r="CQ447" s="1"/>
  <c r="BA448"/>
  <c r="CP448"/>
  <c r="CR448" s="1"/>
  <c r="AE447"/>
  <c r="BM447"/>
  <c r="X447"/>
  <c r="AF447"/>
  <c r="AX447"/>
  <c r="BP447"/>
  <c r="BZ447"/>
  <c r="BY447" s="1"/>
  <c r="CD447"/>
  <c r="CF447" s="1"/>
  <c r="CE447" s="1"/>
  <c r="AW448"/>
  <c r="BZ448"/>
  <c r="CG447"/>
  <c r="AB448"/>
  <c r="AK448"/>
  <c r="BQ448"/>
  <c r="AX448"/>
  <c r="AA447"/>
  <c r="AJ447"/>
  <c r="BA447"/>
  <c r="BG447"/>
  <c r="BQ447"/>
  <c r="CJ447"/>
  <c r="CK447" s="1"/>
  <c r="CR447"/>
  <c r="AJ448"/>
  <c r="CD448"/>
  <c r="CQ448" l="1"/>
  <c r="CL447"/>
  <c r="CC448"/>
  <c r="CF448"/>
  <c r="CE448" s="1"/>
  <c r="CH447"/>
  <c r="CI447"/>
  <c r="DP446"/>
  <c r="DM446"/>
  <c r="DL446"/>
  <c r="DJ446"/>
  <c r="DI446"/>
  <c r="DG446"/>
  <c r="DF446"/>
  <c r="DD446"/>
  <c r="DC446"/>
  <c r="DA446"/>
  <c r="CZ446"/>
  <c r="CX446"/>
  <c r="CW446"/>
  <c r="CU446"/>
  <c r="CT446"/>
  <c r="CA446"/>
  <c r="CB446" s="1"/>
  <c r="BX446"/>
  <c r="BZ446" s="1"/>
  <c r="BY446" s="1"/>
  <c r="BS446"/>
  <c r="BT446" s="1"/>
  <c r="BO446"/>
  <c r="BK446"/>
  <c r="BL446" s="1"/>
  <c r="BE446"/>
  <c r="BF446" s="1"/>
  <c r="AZ446"/>
  <c r="BA446" s="1"/>
  <c r="AV446"/>
  <c r="AR446"/>
  <c r="AS446" s="1"/>
  <c r="AN446"/>
  <c r="AO446" s="1"/>
  <c r="AI446"/>
  <c r="AD446"/>
  <c r="AE446" s="1"/>
  <c r="Z446"/>
  <c r="V446"/>
  <c r="W446" s="1"/>
  <c r="R446"/>
  <c r="S446" s="1"/>
  <c r="D446"/>
  <c r="X446" l="1"/>
  <c r="AT446"/>
  <c r="AW446"/>
  <c r="AF446"/>
  <c r="BB446"/>
  <c r="BM446"/>
  <c r="CG446"/>
  <c r="CJ446"/>
  <c r="CL446" s="1"/>
  <c r="CK446" s="1"/>
  <c r="T446"/>
  <c r="AB446"/>
  <c r="AK446"/>
  <c r="BG446"/>
  <c r="BQ446"/>
  <c r="AA446"/>
  <c r="AJ446"/>
  <c r="AP446"/>
  <c r="AX446"/>
  <c r="BP446"/>
  <c r="BU446"/>
  <c r="CD446"/>
  <c r="CP446"/>
  <c r="CQ446" s="1"/>
  <c r="DP445"/>
  <c r="DM445"/>
  <c r="DL445"/>
  <c r="DJ445"/>
  <c r="DI445"/>
  <c r="DG445"/>
  <c r="DF445"/>
  <c r="DD445"/>
  <c r="DC445"/>
  <c r="DA445"/>
  <c r="CZ445"/>
  <c r="CX445"/>
  <c r="CW445"/>
  <c r="CU445"/>
  <c r="CT445"/>
  <c r="CA445"/>
  <c r="CC445" s="1"/>
  <c r="BX445"/>
  <c r="BZ445" s="1"/>
  <c r="BY445" s="1"/>
  <c r="BS445"/>
  <c r="BT445" s="1"/>
  <c r="BO445"/>
  <c r="BP445" s="1"/>
  <c r="BK445"/>
  <c r="BL445" s="1"/>
  <c r="BE445"/>
  <c r="BF445" s="1"/>
  <c r="AZ445"/>
  <c r="BA445" s="1"/>
  <c r="AV445"/>
  <c r="AW445" s="1"/>
  <c r="AR445"/>
  <c r="AT445" s="1"/>
  <c r="AS445" s="1"/>
  <c r="AN445"/>
  <c r="AO445" s="1"/>
  <c r="AI445"/>
  <c r="AK445" s="1"/>
  <c r="AD445"/>
  <c r="AE445" s="1"/>
  <c r="Z445"/>
  <c r="AA445" s="1"/>
  <c r="V445"/>
  <c r="X445" s="1"/>
  <c r="R445"/>
  <c r="T445" s="1"/>
  <c r="S445" s="1"/>
  <c r="D445"/>
  <c r="DP444"/>
  <c r="DM444"/>
  <c r="DL444"/>
  <c r="DJ444"/>
  <c r="DI444"/>
  <c r="DG444"/>
  <c r="DF444"/>
  <c r="DD444"/>
  <c r="DC444"/>
  <c r="DA444"/>
  <c r="CZ444"/>
  <c r="CX444"/>
  <c r="CW444"/>
  <c r="CU444"/>
  <c r="CT444"/>
  <c r="CA444"/>
  <c r="CB444" s="1"/>
  <c r="BX444"/>
  <c r="BY444" s="1"/>
  <c r="BS444"/>
  <c r="BT444" s="1"/>
  <c r="BO444"/>
  <c r="BP444" s="1"/>
  <c r="BK444"/>
  <c r="BM444" s="1"/>
  <c r="BE444"/>
  <c r="BF444" s="1"/>
  <c r="AZ444"/>
  <c r="CJ444" s="1"/>
  <c r="AV444"/>
  <c r="AW444" s="1"/>
  <c r="AR444"/>
  <c r="AN444"/>
  <c r="AO444" s="1"/>
  <c r="AI444"/>
  <c r="AK444" s="1"/>
  <c r="AD444"/>
  <c r="Z444"/>
  <c r="AB444" s="1"/>
  <c r="AA444" s="1"/>
  <c r="V444"/>
  <c r="R444"/>
  <c r="S444" s="1"/>
  <c r="D444"/>
  <c r="W445" l="1"/>
  <c r="BU444"/>
  <c r="AX445"/>
  <c r="AJ445"/>
  <c r="CB445"/>
  <c r="T444"/>
  <c r="AJ444"/>
  <c r="AX444"/>
  <c r="BQ444"/>
  <c r="CP444"/>
  <c r="CQ444" s="1"/>
  <c r="BB444"/>
  <c r="CD444"/>
  <c r="CF444" s="1"/>
  <c r="CE444" s="1"/>
  <c r="AP444"/>
  <c r="BA444"/>
  <c r="BL444"/>
  <c r="CC444"/>
  <c r="CD445"/>
  <c r="CE445" s="1"/>
  <c r="BM445"/>
  <c r="BU445"/>
  <c r="CK444"/>
  <c r="CL444"/>
  <c r="CC446"/>
  <c r="CE446"/>
  <c r="CF446"/>
  <c r="CR446"/>
  <c r="CH446"/>
  <c r="CI446"/>
  <c r="AF444"/>
  <c r="BZ444"/>
  <c r="CR444"/>
  <c r="AB445"/>
  <c r="AP445"/>
  <c r="BB445"/>
  <c r="CP445"/>
  <c r="CQ445" s="1"/>
  <c r="X444"/>
  <c r="BG444"/>
  <c r="W444"/>
  <c r="AE444"/>
  <c r="AT444"/>
  <c r="AS444" s="1"/>
  <c r="AF445"/>
  <c r="BG445"/>
  <c r="BQ445"/>
  <c r="CR445" l="1"/>
  <c r="DP443"/>
  <c r="DM443"/>
  <c r="DL443"/>
  <c r="DJ443"/>
  <c r="DI443"/>
  <c r="DG443"/>
  <c r="DF443"/>
  <c r="DD443"/>
  <c r="DC443"/>
  <c r="DA443"/>
  <c r="CZ443"/>
  <c r="CX443"/>
  <c r="CW443"/>
  <c r="CU443"/>
  <c r="CT443"/>
  <c r="CA443"/>
  <c r="BX443"/>
  <c r="BY443" s="1"/>
  <c r="BS443"/>
  <c r="BO443"/>
  <c r="BP443" s="1"/>
  <c r="BK443"/>
  <c r="BM443" s="1"/>
  <c r="BL443" s="1"/>
  <c r="BE443"/>
  <c r="BF443" s="1"/>
  <c r="AZ443"/>
  <c r="CP443" s="1"/>
  <c r="CQ443" s="1"/>
  <c r="AV443"/>
  <c r="AR443"/>
  <c r="AS443" s="1"/>
  <c r="AN443"/>
  <c r="AO443" s="1"/>
  <c r="AI443"/>
  <c r="AK443" s="1"/>
  <c r="AD443"/>
  <c r="AE443" s="1"/>
  <c r="Z443"/>
  <c r="V443"/>
  <c r="W443" s="1"/>
  <c r="R443"/>
  <c r="S443" s="1"/>
  <c r="D443"/>
  <c r="DP442"/>
  <c r="DM442"/>
  <c r="DL442"/>
  <c r="DJ442"/>
  <c r="DI442"/>
  <c r="DG442"/>
  <c r="DF442"/>
  <c r="DD442"/>
  <c r="DC442"/>
  <c r="DA442"/>
  <c r="CZ442"/>
  <c r="CX442"/>
  <c r="CW442"/>
  <c r="CU442"/>
  <c r="CT442"/>
  <c r="CA442"/>
  <c r="CC442" s="1"/>
  <c r="CB442" s="1"/>
  <c r="BX442"/>
  <c r="BS442"/>
  <c r="BT442" s="1"/>
  <c r="BO442"/>
  <c r="BK442"/>
  <c r="BL442" s="1"/>
  <c r="BE442"/>
  <c r="BF442" s="1"/>
  <c r="AZ442"/>
  <c r="AV442"/>
  <c r="AW442" s="1"/>
  <c r="AR442"/>
  <c r="AS442" s="1"/>
  <c r="AN442"/>
  <c r="AP442" s="1"/>
  <c r="AI442"/>
  <c r="AJ442" s="1"/>
  <c r="AD442"/>
  <c r="Z442"/>
  <c r="AA442" s="1"/>
  <c r="V442"/>
  <c r="W442" s="1"/>
  <c r="R442"/>
  <c r="T442" s="1"/>
  <c r="S442" s="1"/>
  <c r="D442"/>
  <c r="BB443" l="1"/>
  <c r="BA443"/>
  <c r="BZ443"/>
  <c r="BQ443"/>
  <c r="BG443"/>
  <c r="BT443"/>
  <c r="AO442"/>
  <c r="BU442"/>
  <c r="X443"/>
  <c r="AK442"/>
  <c r="AX442"/>
  <c r="BM442"/>
  <c r="AJ443"/>
  <c r="AF443"/>
  <c r="AB442"/>
  <c r="BP442"/>
  <c r="BY442"/>
  <c r="AT443"/>
  <c r="CD442"/>
  <c r="CF442" s="1"/>
  <c r="CE442" s="1"/>
  <c r="CJ442"/>
  <c r="CK442" s="1"/>
  <c r="AX443"/>
  <c r="X442"/>
  <c r="T443"/>
  <c r="AB443"/>
  <c r="AP443"/>
  <c r="CD443"/>
  <c r="CR443"/>
  <c r="AF442"/>
  <c r="AT442"/>
  <c r="BB442"/>
  <c r="AE442"/>
  <c r="BA442"/>
  <c r="BG442"/>
  <c r="BQ442"/>
  <c r="BZ442"/>
  <c r="CP442"/>
  <c r="AA443"/>
  <c r="AW443"/>
  <c r="BU443"/>
  <c r="CB443"/>
  <c r="DP441"/>
  <c r="DM441"/>
  <c r="DL441"/>
  <c r="DJ441"/>
  <c r="DI441"/>
  <c r="DG441"/>
  <c r="DF441"/>
  <c r="DD441"/>
  <c r="DC441"/>
  <c r="DA441"/>
  <c r="CZ441"/>
  <c r="CX441"/>
  <c r="CW441"/>
  <c r="CU441"/>
  <c r="CT441"/>
  <c r="CA441"/>
  <c r="CB441" s="1"/>
  <c r="BX441"/>
  <c r="BS441"/>
  <c r="BT441" s="1"/>
  <c r="BO441"/>
  <c r="BK441"/>
  <c r="BL441" s="1"/>
  <c r="BE441"/>
  <c r="BF441" s="1"/>
  <c r="AZ441"/>
  <c r="CP441" s="1"/>
  <c r="CQ441" s="1"/>
  <c r="AV441"/>
  <c r="AW441" s="1"/>
  <c r="AR441"/>
  <c r="AT441" s="1"/>
  <c r="AS441" s="1"/>
  <c r="AN441"/>
  <c r="AP441" s="1"/>
  <c r="AO441" s="1"/>
  <c r="AI441"/>
  <c r="AJ441" s="1"/>
  <c r="AD441"/>
  <c r="AF441" s="1"/>
  <c r="Z441"/>
  <c r="AA441" s="1"/>
  <c r="V441"/>
  <c r="X441" s="1"/>
  <c r="R441"/>
  <c r="T441" s="1"/>
  <c r="S441" s="1"/>
  <c r="D441"/>
  <c r="AE441" l="1"/>
  <c r="BB441"/>
  <c r="BM441"/>
  <c r="BA441"/>
  <c r="W441"/>
  <c r="BU441"/>
  <c r="AB441"/>
  <c r="CJ441"/>
  <c r="CL441" s="1"/>
  <c r="CK441" s="1"/>
  <c r="CL442"/>
  <c r="CQ442"/>
  <c r="CR442"/>
  <c r="CD441"/>
  <c r="CC443"/>
  <c r="CE443"/>
  <c r="BG441"/>
  <c r="BQ441"/>
  <c r="CR441"/>
  <c r="AK441"/>
  <c r="AX441"/>
  <c r="BP441"/>
  <c r="BZ441"/>
  <c r="BY441" s="1"/>
  <c r="DP440"/>
  <c r="DM440"/>
  <c r="DL440"/>
  <c r="DJ440"/>
  <c r="DI440"/>
  <c r="DG440"/>
  <c r="DF440"/>
  <c r="DD440"/>
  <c r="DC440"/>
  <c r="DA440"/>
  <c r="CZ440"/>
  <c r="CX440"/>
  <c r="CW440"/>
  <c r="CU440"/>
  <c r="CT440"/>
  <c r="CA440"/>
  <c r="BX440"/>
  <c r="BY440" s="1"/>
  <c r="BS440"/>
  <c r="BU440" s="1"/>
  <c r="BO440"/>
  <c r="BP440" s="1"/>
  <c r="BK440"/>
  <c r="BM440" s="1"/>
  <c r="BE440"/>
  <c r="BF440" s="1"/>
  <c r="AZ440"/>
  <c r="BA440" s="1"/>
  <c r="AV440"/>
  <c r="AX440" s="1"/>
  <c r="AW440" s="1"/>
  <c r="AR440"/>
  <c r="AN440"/>
  <c r="AO440" s="1"/>
  <c r="AI440"/>
  <c r="AD440"/>
  <c r="AE440" s="1"/>
  <c r="Z440"/>
  <c r="AA440" s="1"/>
  <c r="V440"/>
  <c r="X440" s="1"/>
  <c r="W440" s="1"/>
  <c r="R440"/>
  <c r="S440" s="1"/>
  <c r="D440"/>
  <c r="AP440" l="1"/>
  <c r="BZ440"/>
  <c r="AF440"/>
  <c r="BL440"/>
  <c r="BT440"/>
  <c r="CD440"/>
  <c r="CF440" s="1"/>
  <c r="CE440" s="1"/>
  <c r="BG440"/>
  <c r="AJ440"/>
  <c r="CC441"/>
  <c r="CE441"/>
  <c r="CJ440"/>
  <c r="BB440"/>
  <c r="BQ440"/>
  <c r="CC440"/>
  <c r="CP440"/>
  <c r="AT440"/>
  <c r="T440"/>
  <c r="AB440"/>
  <c r="AK440"/>
  <c r="AS440"/>
  <c r="CB440"/>
  <c r="CG440"/>
  <c r="CI440" s="1"/>
  <c r="CH440" s="1"/>
  <c r="DP439"/>
  <c r="DM439"/>
  <c r="DL439"/>
  <c r="DJ439"/>
  <c r="DI439"/>
  <c r="DG439"/>
  <c r="DF439"/>
  <c r="DD439"/>
  <c r="DC439"/>
  <c r="DA439"/>
  <c r="CZ439"/>
  <c r="CX439"/>
  <c r="CW439"/>
  <c r="CU439"/>
  <c r="CT439"/>
  <c r="CA439"/>
  <c r="CB439" s="1"/>
  <c r="BX439"/>
  <c r="BS439"/>
  <c r="BT439" s="1"/>
  <c r="BO439"/>
  <c r="BP439" s="1"/>
  <c r="BK439"/>
  <c r="BE439"/>
  <c r="BF439" s="1"/>
  <c r="AZ439"/>
  <c r="BA439" s="1"/>
  <c r="AV439"/>
  <c r="AW439" s="1"/>
  <c r="AR439"/>
  <c r="AS439" s="1"/>
  <c r="AN439"/>
  <c r="AO439" s="1"/>
  <c r="AI439"/>
  <c r="AJ439" s="1"/>
  <c r="AD439"/>
  <c r="Z439"/>
  <c r="AA439" s="1"/>
  <c r="V439"/>
  <c r="R439"/>
  <c r="S439" s="1"/>
  <c r="D439"/>
  <c r="AK439" l="1"/>
  <c r="AB439"/>
  <c r="BQ439"/>
  <c r="BG439"/>
  <c r="BU439"/>
  <c r="BZ439"/>
  <c r="BY439" s="1"/>
  <c r="T439"/>
  <c r="AP439"/>
  <c r="AX439"/>
  <c r="CL440"/>
  <c r="CK440"/>
  <c r="CD439"/>
  <c r="CQ440"/>
  <c r="CR440"/>
  <c r="X439"/>
  <c r="AF439"/>
  <c r="BM439"/>
  <c r="CP439"/>
  <c r="CQ439" s="1"/>
  <c r="W439"/>
  <c r="AE439"/>
  <c r="AT439"/>
  <c r="BB439"/>
  <c r="BL439"/>
  <c r="DP438"/>
  <c r="DM438"/>
  <c r="DL438"/>
  <c r="DJ438"/>
  <c r="DI438"/>
  <c r="DG438"/>
  <c r="DF438"/>
  <c r="DD438"/>
  <c r="DC438"/>
  <c r="DA438"/>
  <c r="CZ438"/>
  <c r="CX438"/>
  <c r="CW438"/>
  <c r="CU438"/>
  <c r="CT438"/>
  <c r="CA438"/>
  <c r="CB438" s="1"/>
  <c r="BX438"/>
  <c r="BS438"/>
  <c r="BT438" s="1"/>
  <c r="BO438"/>
  <c r="BK438"/>
  <c r="BL438" s="1"/>
  <c r="BE438"/>
  <c r="BF438" s="1"/>
  <c r="AZ438"/>
  <c r="CP438" s="1"/>
  <c r="AV438"/>
  <c r="AW438" s="1"/>
  <c r="AR438"/>
  <c r="AS438" s="1"/>
  <c r="AN438"/>
  <c r="AP438" s="1"/>
  <c r="AO438" s="1"/>
  <c r="AI438"/>
  <c r="AD438"/>
  <c r="AE438" s="1"/>
  <c r="Z438"/>
  <c r="V438"/>
  <c r="W438" s="1"/>
  <c r="R438"/>
  <c r="T438" s="1"/>
  <c r="S438" s="1"/>
  <c r="D438"/>
  <c r="CC438" l="1"/>
  <c r="AF438"/>
  <c r="BA438"/>
  <c r="BU438"/>
  <c r="X438"/>
  <c r="AT438"/>
  <c r="BB438"/>
  <c r="BM438"/>
  <c r="CR438"/>
  <c r="CQ438"/>
  <c r="BG438"/>
  <c r="BQ438"/>
  <c r="BZ438"/>
  <c r="CR439"/>
  <c r="CC439"/>
  <c r="CF439"/>
  <c r="CE439"/>
  <c r="AB438"/>
  <c r="AK438"/>
  <c r="AA438"/>
  <c r="AJ438"/>
  <c r="AX438"/>
  <c r="BP438"/>
  <c r="BY438"/>
  <c r="CD438"/>
  <c r="CF438" s="1"/>
  <c r="CE438" s="1"/>
  <c r="CJ438"/>
  <c r="CK438" s="1"/>
  <c r="DP437"/>
  <c r="DM437"/>
  <c r="DL437"/>
  <c r="DJ437"/>
  <c r="DI437"/>
  <c r="DG437"/>
  <c r="DF437"/>
  <c r="DD437"/>
  <c r="DC437"/>
  <c r="DA437"/>
  <c r="CZ437"/>
  <c r="CX437"/>
  <c r="CW437"/>
  <c r="CU437"/>
  <c r="CT437"/>
  <c r="CA437"/>
  <c r="BX437"/>
  <c r="BZ437" s="1"/>
  <c r="BY437" s="1"/>
  <c r="BS437"/>
  <c r="BU437" s="1"/>
  <c r="BO437"/>
  <c r="BK437"/>
  <c r="BL437" s="1"/>
  <c r="BE437"/>
  <c r="AZ437"/>
  <c r="AV437"/>
  <c r="AX437" s="1"/>
  <c r="AR437"/>
  <c r="AT437" s="1"/>
  <c r="AS437" s="1"/>
  <c r="AN437"/>
  <c r="AP437" s="1"/>
  <c r="AO437" s="1"/>
  <c r="AI437"/>
  <c r="AD437"/>
  <c r="Z437"/>
  <c r="AB437" s="1"/>
  <c r="V437"/>
  <c r="W437" s="1"/>
  <c r="R437"/>
  <c r="T437" s="1"/>
  <c r="S437" s="1"/>
  <c r="D437"/>
  <c r="CD437" l="1"/>
  <c r="CE437" s="1"/>
  <c r="AA437"/>
  <c r="AW437"/>
  <c r="BM437"/>
  <c r="AF437"/>
  <c r="BB437"/>
  <c r="BT437"/>
  <c r="CC437"/>
  <c r="CP437"/>
  <c r="CQ437" s="1"/>
  <c r="CL438"/>
  <c r="AE437"/>
  <c r="BA437"/>
  <c r="BG437"/>
  <c r="BQ437"/>
  <c r="CJ437"/>
  <c r="CL437" s="1"/>
  <c r="CK437" s="1"/>
  <c r="X437"/>
  <c r="AK437"/>
  <c r="AJ437"/>
  <c r="BF437"/>
  <c r="BP437"/>
  <c r="CB437"/>
  <c r="CR437" l="1"/>
  <c r="DP436"/>
  <c r="DM436"/>
  <c r="DL436"/>
  <c r="DJ436"/>
  <c r="DI436"/>
  <c r="DG436"/>
  <c r="DF436"/>
  <c r="DD436"/>
  <c r="DC436"/>
  <c r="DA436"/>
  <c r="CZ436"/>
  <c r="CX436"/>
  <c r="CW436"/>
  <c r="CU436"/>
  <c r="CT436"/>
  <c r="CA436"/>
  <c r="CB436" s="1"/>
  <c r="BX436"/>
  <c r="BY436" s="1"/>
  <c r="BS436"/>
  <c r="BT436" s="1"/>
  <c r="BO436"/>
  <c r="BQ436" s="1"/>
  <c r="BK436"/>
  <c r="BL436" s="1"/>
  <c r="BE436"/>
  <c r="AZ436"/>
  <c r="CP436" s="1"/>
  <c r="AV436"/>
  <c r="AX436" s="1"/>
  <c r="AR436"/>
  <c r="AN436"/>
  <c r="AO436" s="1"/>
  <c r="AI436"/>
  <c r="AK436" s="1"/>
  <c r="AD436"/>
  <c r="AF436" s="1"/>
  <c r="AE436" s="1"/>
  <c r="Z436"/>
  <c r="V436"/>
  <c r="W436" s="1"/>
  <c r="R436"/>
  <c r="S436" s="1"/>
  <c r="D436"/>
  <c r="DP435"/>
  <c r="DM435"/>
  <c r="DL435"/>
  <c r="DJ435"/>
  <c r="DI435"/>
  <c r="DG435"/>
  <c r="DF435"/>
  <c r="DD435"/>
  <c r="DC435"/>
  <c r="DA435"/>
  <c r="CZ435"/>
  <c r="CX435"/>
  <c r="CW435"/>
  <c r="CU435"/>
  <c r="CT435"/>
  <c r="CA435"/>
  <c r="CC435" s="1"/>
  <c r="BX435"/>
  <c r="BZ435" s="1"/>
  <c r="BS435"/>
  <c r="BO435"/>
  <c r="BP435" s="1"/>
  <c r="BK435"/>
  <c r="BE435"/>
  <c r="BF435" s="1"/>
  <c r="AZ435"/>
  <c r="AV435"/>
  <c r="AR435"/>
  <c r="AS435" s="1"/>
  <c r="AN435"/>
  <c r="AO435" s="1"/>
  <c r="AI435"/>
  <c r="AJ435" s="1"/>
  <c r="AD435"/>
  <c r="Z435"/>
  <c r="AA435" s="1"/>
  <c r="V435"/>
  <c r="R435"/>
  <c r="S435" s="1"/>
  <c r="D435"/>
  <c r="AB435" l="1"/>
  <c r="BG435"/>
  <c r="AK435"/>
  <c r="CB435"/>
  <c r="BA436"/>
  <c r="BQ435"/>
  <c r="BB436"/>
  <c r="AX435"/>
  <c r="X436"/>
  <c r="AW436"/>
  <c r="BP436"/>
  <c r="AP436"/>
  <c r="BM436"/>
  <c r="CJ436"/>
  <c r="CL436" s="1"/>
  <c r="T435"/>
  <c r="AP435"/>
  <c r="BA435"/>
  <c r="BY435"/>
  <c r="CD436"/>
  <c r="CF436" s="1"/>
  <c r="CE436" s="1"/>
  <c r="CC436"/>
  <c r="CQ436"/>
  <c r="CR436"/>
  <c r="W435"/>
  <c r="AE435"/>
  <c r="AT435"/>
  <c r="BB435"/>
  <c r="BL435"/>
  <c r="BT435"/>
  <c r="CD435"/>
  <c r="CE435" s="1"/>
  <c r="AB436"/>
  <c r="AA436" s="1"/>
  <c r="AJ436"/>
  <c r="BF436"/>
  <c r="CP435"/>
  <c r="CQ435" s="1"/>
  <c r="BU436"/>
  <c r="X435"/>
  <c r="AF435"/>
  <c r="AW435"/>
  <c r="BM435"/>
  <c r="BU435"/>
  <c r="T436"/>
  <c r="AT436"/>
  <c r="AS436" s="1"/>
  <c r="BG436"/>
  <c r="BZ436"/>
  <c r="DP434"/>
  <c r="DM434"/>
  <c r="DL434"/>
  <c r="DJ434"/>
  <c r="DI434"/>
  <c r="DG434"/>
  <c r="DF434"/>
  <c r="DD434"/>
  <c r="DC434"/>
  <c r="DA434"/>
  <c r="CZ434"/>
  <c r="CX434"/>
  <c r="CW434"/>
  <c r="CU434"/>
  <c r="CT434"/>
  <c r="CA434"/>
  <c r="CB434" s="1"/>
  <c r="BX434"/>
  <c r="BS434"/>
  <c r="BT434" s="1"/>
  <c r="BO434"/>
  <c r="BK434"/>
  <c r="BL434" s="1"/>
  <c r="BE434"/>
  <c r="BF434" s="1"/>
  <c r="AZ434"/>
  <c r="BB434" s="1"/>
  <c r="AV434"/>
  <c r="AW434" s="1"/>
  <c r="AR434"/>
  <c r="AS434" s="1"/>
  <c r="AN434"/>
  <c r="AP434" s="1"/>
  <c r="AO434" s="1"/>
  <c r="AI434"/>
  <c r="AD434"/>
  <c r="Z434"/>
  <c r="V434"/>
  <c r="W434" s="1"/>
  <c r="R434"/>
  <c r="T434" s="1"/>
  <c r="S434" s="1"/>
  <c r="D434"/>
  <c r="CK436" l="1"/>
  <c r="CD434"/>
  <c r="CF434" s="1"/>
  <c r="BU434"/>
  <c r="AF434"/>
  <c r="BA434"/>
  <c r="AE434"/>
  <c r="CP434"/>
  <c r="CQ434" s="1"/>
  <c r="X434"/>
  <c r="AT434"/>
  <c r="BM434"/>
  <c r="CC434"/>
  <c r="CR435"/>
  <c r="AK434"/>
  <c r="BG434"/>
  <c r="BQ434"/>
  <c r="AB434"/>
  <c r="AA434"/>
  <c r="AJ434"/>
  <c r="AX434"/>
  <c r="BP434"/>
  <c r="BZ434"/>
  <c r="BY434" s="1"/>
  <c r="CJ434"/>
  <c r="CE434" l="1"/>
  <c r="CR434"/>
  <c r="CK434"/>
  <c r="CL434"/>
  <c r="DP433"/>
  <c r="DM433"/>
  <c r="DL433"/>
  <c r="DJ433"/>
  <c r="DI433"/>
  <c r="DG433"/>
  <c r="DF433"/>
  <c r="DD433"/>
  <c r="DC433"/>
  <c r="DA433"/>
  <c r="CZ433"/>
  <c r="CX433"/>
  <c r="CW433"/>
  <c r="CU433"/>
  <c r="CT433"/>
  <c r="CA433"/>
  <c r="CC433" s="1"/>
  <c r="CB433" s="1"/>
  <c r="BX433"/>
  <c r="BY433" s="1"/>
  <c r="BS433"/>
  <c r="BT433" s="1"/>
  <c r="BO433"/>
  <c r="BQ433" s="1"/>
  <c r="BP433" s="1"/>
  <c r="BK433"/>
  <c r="BM433" s="1"/>
  <c r="BL433" s="1"/>
  <c r="AZ433"/>
  <c r="BA433" s="1"/>
  <c r="AV433"/>
  <c r="AW433" s="1"/>
  <c r="AR433"/>
  <c r="AT433" s="1"/>
  <c r="AS433" s="1"/>
  <c r="AI433"/>
  <c r="AK433" s="1"/>
  <c r="AD433"/>
  <c r="Z433"/>
  <c r="AA433" s="1"/>
  <c r="V433"/>
  <c r="R433"/>
  <c r="S433" s="1"/>
  <c r="D433"/>
  <c r="T433" l="1"/>
  <c r="AJ433"/>
  <c r="AB433"/>
  <c r="BB433"/>
  <c r="CD433"/>
  <c r="CF433" s="1"/>
  <c r="CE433" s="1"/>
  <c r="X433"/>
  <c r="AF433"/>
  <c r="BU433"/>
  <c r="W433"/>
  <c r="AE433"/>
  <c r="AX433"/>
  <c r="BZ433"/>
  <c r="CP433"/>
  <c r="CR433" s="1"/>
  <c r="CQ433" s="1"/>
  <c r="DP432"/>
  <c r="DM432"/>
  <c r="DL432"/>
  <c r="DJ432"/>
  <c r="DI432"/>
  <c r="DG432"/>
  <c r="DF432"/>
  <c r="DD432"/>
  <c r="DC432"/>
  <c r="DA432"/>
  <c r="CZ432"/>
  <c r="CX432"/>
  <c r="CW432"/>
  <c r="CU432"/>
  <c r="CT432"/>
  <c r="CA432"/>
  <c r="BX432"/>
  <c r="BY432" s="1"/>
  <c r="BS432"/>
  <c r="BT432" s="1"/>
  <c r="BO432"/>
  <c r="BP432" s="1"/>
  <c r="BK432"/>
  <c r="BM432" s="1"/>
  <c r="BL432" s="1"/>
  <c r="AZ432"/>
  <c r="AV432"/>
  <c r="AW432" s="1"/>
  <c r="AR432"/>
  <c r="AS432" s="1"/>
  <c r="AI432"/>
  <c r="AD432"/>
  <c r="AE432" s="1"/>
  <c r="Z432"/>
  <c r="AA432" s="1"/>
  <c r="V432"/>
  <c r="X432" s="1"/>
  <c r="W432" s="1"/>
  <c r="R432"/>
  <c r="S432" s="1"/>
  <c r="D432"/>
  <c r="DP431"/>
  <c r="DM431"/>
  <c r="DL431"/>
  <c r="DJ431"/>
  <c r="DI431"/>
  <c r="DG431"/>
  <c r="DF431"/>
  <c r="DD431"/>
  <c r="DC431"/>
  <c r="DA431"/>
  <c r="CZ431"/>
  <c r="CX431"/>
  <c r="CW431"/>
  <c r="CU431"/>
  <c r="CT431"/>
  <c r="CA431"/>
  <c r="BX431"/>
  <c r="BZ431" s="1"/>
  <c r="BS431"/>
  <c r="BT431" s="1"/>
  <c r="BO431"/>
  <c r="BQ431" s="1"/>
  <c r="BK431"/>
  <c r="BL431" s="1"/>
  <c r="BE431"/>
  <c r="BG431" s="1"/>
  <c r="AZ431"/>
  <c r="CP431" s="1"/>
  <c r="CR431" s="1"/>
  <c r="AV431"/>
  <c r="AW431" s="1"/>
  <c r="AR431"/>
  <c r="AS431" s="1"/>
  <c r="AN431"/>
  <c r="AO431" s="1"/>
  <c r="AI431"/>
  <c r="AD431"/>
  <c r="Z431"/>
  <c r="AA431" s="1"/>
  <c r="V431"/>
  <c r="R431"/>
  <c r="S431" s="1"/>
  <c r="D431"/>
  <c r="CC431" l="1"/>
  <c r="CB431"/>
  <c r="BF431"/>
  <c r="BP431"/>
  <c r="AF432"/>
  <c r="AX432"/>
  <c r="AF431"/>
  <c r="BA431"/>
  <c r="BM431"/>
  <c r="BU432"/>
  <c r="BY431"/>
  <c r="BZ432"/>
  <c r="AX431"/>
  <c r="T431"/>
  <c r="AB431"/>
  <c r="AK431"/>
  <c r="BU431"/>
  <c r="AJ431"/>
  <c r="AP431"/>
  <c r="CD431"/>
  <c r="CF431" s="1"/>
  <c r="CE431" s="1"/>
  <c r="CQ431"/>
  <c r="BA432"/>
  <c r="CC432"/>
  <c r="CB432" s="1"/>
  <c r="CP432"/>
  <c r="X431"/>
  <c r="W431" s="1"/>
  <c r="AE431"/>
  <c r="AT431"/>
  <c r="BB431"/>
  <c r="CG431"/>
  <c r="T432"/>
  <c r="AB432"/>
  <c r="AK432"/>
  <c r="BQ432"/>
  <c r="CJ431"/>
  <c r="CL431" s="1"/>
  <c r="CK431" s="1"/>
  <c r="AJ432"/>
  <c r="AT432"/>
  <c r="BB432"/>
  <c r="CD432"/>
  <c r="CF432" s="1"/>
  <c r="CE432" s="1"/>
  <c r="DP430"/>
  <c r="DM430"/>
  <c r="DL430"/>
  <c r="DJ430"/>
  <c r="DI430"/>
  <c r="DG430"/>
  <c r="DF430"/>
  <c r="DD430"/>
  <c r="DC430"/>
  <c r="DA430"/>
  <c r="CZ430"/>
  <c r="CX430"/>
  <c r="CW430"/>
  <c r="CU430"/>
  <c r="CT430"/>
  <c r="CA430"/>
  <c r="BX430"/>
  <c r="BS430"/>
  <c r="BT430" s="1"/>
  <c r="BO430"/>
  <c r="BK430"/>
  <c r="BL430" s="1"/>
  <c r="BE430"/>
  <c r="BF430" s="1"/>
  <c r="AZ430"/>
  <c r="CJ430" s="1"/>
  <c r="AV430"/>
  <c r="AR430"/>
  <c r="AS430" s="1"/>
  <c r="AN430"/>
  <c r="AO430" s="1"/>
  <c r="AI430"/>
  <c r="AJ430" s="1"/>
  <c r="AD430"/>
  <c r="AE430" s="1"/>
  <c r="Z430"/>
  <c r="V430"/>
  <c r="W430" s="1"/>
  <c r="R430"/>
  <c r="S430" s="1"/>
  <c r="D430"/>
  <c r="AT430" l="1"/>
  <c r="BM430"/>
  <c r="X430"/>
  <c r="AF430"/>
  <c r="BB430"/>
  <c r="BA430"/>
  <c r="BU430"/>
  <c r="CD430"/>
  <c r="CF430" s="1"/>
  <c r="CE430" s="1"/>
  <c r="CL430"/>
  <c r="CK430"/>
  <c r="CH431"/>
  <c r="CI431"/>
  <c r="AA430"/>
  <c r="AW430"/>
  <c r="CB430"/>
  <c r="CR432"/>
  <c r="CQ432"/>
  <c r="AK430"/>
  <c r="BG430"/>
  <c r="BQ430"/>
  <c r="BZ430"/>
  <c r="AX430"/>
  <c r="T430"/>
  <c r="AB430"/>
  <c r="AP430"/>
  <c r="BP430"/>
  <c r="BY430"/>
  <c r="CC430"/>
  <c r="CP430"/>
  <c r="DP429"/>
  <c r="DM429"/>
  <c r="DL429"/>
  <c r="DJ429"/>
  <c r="DI429"/>
  <c r="DG429"/>
  <c r="DF429"/>
  <c r="DD429"/>
  <c r="DC429"/>
  <c r="DA429"/>
  <c r="CZ429"/>
  <c r="CX429"/>
  <c r="CW429"/>
  <c r="CU429"/>
  <c r="CT429"/>
  <c r="CA429"/>
  <c r="CB429" s="1"/>
  <c r="BX429"/>
  <c r="BS429"/>
  <c r="BO429"/>
  <c r="BK429"/>
  <c r="BE429"/>
  <c r="BF429" s="1"/>
  <c r="AZ429"/>
  <c r="BA429" s="1"/>
  <c r="AV429"/>
  <c r="AW429" s="1"/>
  <c r="AR429"/>
  <c r="AS429" s="1"/>
  <c r="AN429"/>
  <c r="AP429" s="1"/>
  <c r="AO429" s="1"/>
  <c r="AI429"/>
  <c r="AD429"/>
  <c r="Z429"/>
  <c r="V429"/>
  <c r="W429" s="1"/>
  <c r="R429"/>
  <c r="T429" s="1"/>
  <c r="S429" s="1"/>
  <c r="D429"/>
  <c r="BU429" l="1"/>
  <c r="AF429"/>
  <c r="X429"/>
  <c r="AX429"/>
  <c r="BM429"/>
  <c r="AB429"/>
  <c r="AK429"/>
  <c r="BG429"/>
  <c r="BQ429"/>
  <c r="BZ429"/>
  <c r="CR430"/>
  <c r="CQ430"/>
  <c r="AA429"/>
  <c r="AJ429"/>
  <c r="BP429"/>
  <c r="BY429"/>
  <c r="CD429"/>
  <c r="CJ429"/>
  <c r="CK429" s="1"/>
  <c r="AE429"/>
  <c r="AT429"/>
  <c r="BB429"/>
  <c r="BL429"/>
  <c r="BT429"/>
  <c r="CP429"/>
  <c r="CL429" l="1"/>
  <c r="CR429"/>
  <c r="CQ429"/>
  <c r="CC429"/>
  <c r="CF429"/>
  <c r="CE429" s="1"/>
  <c r="DP428"/>
  <c r="DM428"/>
  <c r="DL428"/>
  <c r="DJ428"/>
  <c r="DI428"/>
  <c r="DG428"/>
  <c r="DF428"/>
  <c r="DD428"/>
  <c r="DC428"/>
  <c r="DA428"/>
  <c r="CZ428"/>
  <c r="CX428"/>
  <c r="CW428"/>
  <c r="CU428"/>
  <c r="CT428"/>
  <c r="CA428"/>
  <c r="CB428" s="1"/>
  <c r="BX428"/>
  <c r="BZ428" s="1"/>
  <c r="BS428"/>
  <c r="BO428"/>
  <c r="BP428" s="1"/>
  <c r="BK428"/>
  <c r="BE428"/>
  <c r="BF428" s="1"/>
  <c r="AZ428"/>
  <c r="BB428" s="1"/>
  <c r="AV428"/>
  <c r="AR428"/>
  <c r="AS428" s="1"/>
  <c r="AN428"/>
  <c r="AP428" s="1"/>
  <c r="AI428"/>
  <c r="AJ428" s="1"/>
  <c r="AD428"/>
  <c r="AF428" s="1"/>
  <c r="Z428"/>
  <c r="AA428" s="1"/>
  <c r="V428"/>
  <c r="X428" s="1"/>
  <c r="R428"/>
  <c r="T428" s="1"/>
  <c r="S428" s="1"/>
  <c r="D428"/>
  <c r="AB428" l="1"/>
  <c r="BQ428"/>
  <c r="AE428"/>
  <c r="AO428"/>
  <c r="BY428"/>
  <c r="CC428"/>
  <c r="W428"/>
  <c r="CD428"/>
  <c r="CF428" s="1"/>
  <c r="CE428" s="1"/>
  <c r="AT428"/>
  <c r="BG428"/>
  <c r="BA428"/>
  <c r="AK428"/>
  <c r="AX428"/>
  <c r="BM428"/>
  <c r="BU428"/>
  <c r="CP428"/>
  <c r="CQ428" s="1"/>
  <c r="AW428"/>
  <c r="BL428"/>
  <c r="BT428"/>
  <c r="DP427"/>
  <c r="DM427"/>
  <c r="DL427"/>
  <c r="DJ427"/>
  <c r="DI427"/>
  <c r="DG427"/>
  <c r="DF427"/>
  <c r="DD427"/>
  <c r="DC427"/>
  <c r="DA427"/>
  <c r="CZ427"/>
  <c r="CX427"/>
  <c r="CW427"/>
  <c r="CU427"/>
  <c r="CT427"/>
  <c r="CA427"/>
  <c r="BX427"/>
  <c r="BZ427" s="1"/>
  <c r="BY427" s="1"/>
  <c r="BS427"/>
  <c r="BT427" s="1"/>
  <c r="BO427"/>
  <c r="BP427" s="1"/>
  <c r="BK427"/>
  <c r="BM427" s="1"/>
  <c r="BE427"/>
  <c r="BF427" s="1"/>
  <c r="AZ427"/>
  <c r="AV427"/>
  <c r="AR427"/>
  <c r="AS427" s="1"/>
  <c r="AN427"/>
  <c r="AO427" s="1"/>
  <c r="AI427"/>
  <c r="AJ427" s="1"/>
  <c r="AD427"/>
  <c r="Z427"/>
  <c r="AB427" s="1"/>
  <c r="AA427" s="1"/>
  <c r="V427"/>
  <c r="W427" s="1"/>
  <c r="R427"/>
  <c r="S427" s="1"/>
  <c r="D427"/>
  <c r="DP426"/>
  <c r="DM426"/>
  <c r="DL426"/>
  <c r="DJ426"/>
  <c r="DI426"/>
  <c r="DG426"/>
  <c r="DF426"/>
  <c r="DD426"/>
  <c r="DC426"/>
  <c r="DA426"/>
  <c r="CZ426"/>
  <c r="CX426"/>
  <c r="CW426"/>
  <c r="CU426"/>
  <c r="CT426"/>
  <c r="CA426"/>
  <c r="CB426" s="1"/>
  <c r="BX426"/>
  <c r="BY426" s="1"/>
  <c r="BS426"/>
  <c r="BO426"/>
  <c r="BP426" s="1"/>
  <c r="BK426"/>
  <c r="BE426"/>
  <c r="BF426" s="1"/>
  <c r="AZ426"/>
  <c r="CJ426" s="1"/>
  <c r="CL426" s="1"/>
  <c r="CK426" s="1"/>
  <c r="AV426"/>
  <c r="AW426" s="1"/>
  <c r="AR426"/>
  <c r="AS426" s="1"/>
  <c r="AN426"/>
  <c r="AO426" s="1"/>
  <c r="AI426"/>
  <c r="AK426" s="1"/>
  <c r="AD426"/>
  <c r="Z426"/>
  <c r="AA426" s="1"/>
  <c r="V426"/>
  <c r="R426"/>
  <c r="S426" s="1"/>
  <c r="D426"/>
  <c r="BZ426" l="1"/>
  <c r="AK427"/>
  <c r="CD427"/>
  <c r="CF427" s="1"/>
  <c r="CE427" s="1"/>
  <c r="AT427"/>
  <c r="AP426"/>
  <c r="BA426"/>
  <c r="BB427"/>
  <c r="T426"/>
  <c r="AJ426"/>
  <c r="BA427"/>
  <c r="BQ426"/>
  <c r="T427"/>
  <c r="AE427"/>
  <c r="BU427"/>
  <c r="BG427"/>
  <c r="CB427"/>
  <c r="AB426"/>
  <c r="AX426"/>
  <c r="BG426"/>
  <c r="CC426"/>
  <c r="CC427"/>
  <c r="X426"/>
  <c r="AF426"/>
  <c r="BM426"/>
  <c r="BU426"/>
  <c r="CP426"/>
  <c r="CQ426" s="1"/>
  <c r="AP427"/>
  <c r="AX427"/>
  <c r="BL427"/>
  <c r="BQ427"/>
  <c r="CJ427"/>
  <c r="CD426"/>
  <c r="CF426" s="1"/>
  <c r="CE426" s="1"/>
  <c r="W426"/>
  <c r="AE426"/>
  <c r="AT426"/>
  <c r="BB426"/>
  <c r="BL426"/>
  <c r="BT426"/>
  <c r="X427"/>
  <c r="AF427"/>
  <c r="AW427"/>
  <c r="CP427"/>
  <c r="CR428"/>
  <c r="CR426" l="1"/>
  <c r="CR427"/>
  <c r="CQ427"/>
  <c r="CK427"/>
  <c r="CL427"/>
  <c r="DP425"/>
  <c r="DM425"/>
  <c r="DL425"/>
  <c r="DJ425"/>
  <c r="DI425"/>
  <c r="DG425"/>
  <c r="DF425"/>
  <c r="DD425"/>
  <c r="DC425"/>
  <c r="DA425"/>
  <c r="CZ425"/>
  <c r="CX425"/>
  <c r="CW425"/>
  <c r="CU425"/>
  <c r="CT425"/>
  <c r="CA425"/>
  <c r="CC425" s="1"/>
  <c r="BX425"/>
  <c r="BZ425" s="1"/>
  <c r="BY425" s="1"/>
  <c r="BS425"/>
  <c r="BT425" s="1"/>
  <c r="BO425"/>
  <c r="BP425" s="1"/>
  <c r="BK425"/>
  <c r="BE425"/>
  <c r="BF425" s="1"/>
  <c r="AZ425"/>
  <c r="BB425" s="1"/>
  <c r="AV425"/>
  <c r="AR425"/>
  <c r="AS425" s="1"/>
  <c r="AN425"/>
  <c r="AP425" s="1"/>
  <c r="AI425"/>
  <c r="AD425"/>
  <c r="AE425" s="1"/>
  <c r="Z425"/>
  <c r="V425"/>
  <c r="W425" s="1"/>
  <c r="R425"/>
  <c r="T425" s="1"/>
  <c r="S425" s="1"/>
  <c r="D425"/>
  <c r="DP424"/>
  <c r="DM424"/>
  <c r="DL424"/>
  <c r="DJ424"/>
  <c r="DI424"/>
  <c r="DG424"/>
  <c r="DF424"/>
  <c r="DD424"/>
  <c r="DC424"/>
  <c r="DA424"/>
  <c r="CZ424"/>
  <c r="CX424"/>
  <c r="CW424"/>
  <c r="CU424"/>
  <c r="CT424"/>
  <c r="CA424"/>
  <c r="BX424"/>
  <c r="BS424"/>
  <c r="BT424" s="1"/>
  <c r="BO424"/>
  <c r="BK424"/>
  <c r="BL424" s="1"/>
  <c r="BE424"/>
  <c r="BF424" s="1"/>
  <c r="AZ424"/>
  <c r="CJ424" s="1"/>
  <c r="CL424" s="1"/>
  <c r="CK424" s="1"/>
  <c r="AV424"/>
  <c r="AW424" s="1"/>
  <c r="AR424"/>
  <c r="AT424" s="1"/>
  <c r="AS424" s="1"/>
  <c r="AN424"/>
  <c r="AO424" s="1"/>
  <c r="AI424"/>
  <c r="AJ424" s="1"/>
  <c r="AD424"/>
  <c r="AE424" s="1"/>
  <c r="Z424"/>
  <c r="AA424" s="1"/>
  <c r="V424"/>
  <c r="X424" s="1"/>
  <c r="R424"/>
  <c r="T424" s="1"/>
  <c r="S424" s="1"/>
  <c r="D424"/>
  <c r="BA424" l="1"/>
  <c r="BG425"/>
  <c r="BB424"/>
  <c r="BM424"/>
  <c r="BL425"/>
  <c r="BQ425"/>
  <c r="CB425"/>
  <c r="AB424"/>
  <c r="BU424"/>
  <c r="W424"/>
  <c r="AO425"/>
  <c r="BA425"/>
  <c r="AF424"/>
  <c r="X425"/>
  <c r="AT425"/>
  <c r="CB424"/>
  <c r="AF425"/>
  <c r="CD424"/>
  <c r="AB425"/>
  <c r="AK425"/>
  <c r="AX425"/>
  <c r="CD425"/>
  <c r="CF425" s="1"/>
  <c r="CE425" s="1"/>
  <c r="CJ425"/>
  <c r="AX424"/>
  <c r="AK424"/>
  <c r="BG424"/>
  <c r="BQ424"/>
  <c r="AP424"/>
  <c r="BP424"/>
  <c r="BZ424"/>
  <c r="BY424" s="1"/>
  <c r="AA425"/>
  <c r="AJ425"/>
  <c r="AW425"/>
  <c r="BM425"/>
  <c r="BU425"/>
  <c r="CP425"/>
  <c r="DP423"/>
  <c r="DM423"/>
  <c r="DL423"/>
  <c r="DJ423"/>
  <c r="DI423"/>
  <c r="DG423"/>
  <c r="DF423"/>
  <c r="DD423"/>
  <c r="DC423"/>
  <c r="DA423"/>
  <c r="CZ423"/>
  <c r="CX423"/>
  <c r="CW423"/>
  <c r="CU423"/>
  <c r="CT423"/>
  <c r="CA423"/>
  <c r="CB423" s="1"/>
  <c r="BX423"/>
  <c r="BZ423" s="1"/>
  <c r="BY423" s="1"/>
  <c r="BS423"/>
  <c r="BU423" s="1"/>
  <c r="BO423"/>
  <c r="BP423" s="1"/>
  <c r="BK423"/>
  <c r="BL423" s="1"/>
  <c r="BE423"/>
  <c r="BF423" s="1"/>
  <c r="AZ423"/>
  <c r="AV423"/>
  <c r="AW423" s="1"/>
  <c r="AR423"/>
  <c r="AN423"/>
  <c r="AO423" s="1"/>
  <c r="AI423"/>
  <c r="CG423" s="1"/>
  <c r="AD423"/>
  <c r="Z423"/>
  <c r="AA423" s="1"/>
  <c r="V423"/>
  <c r="R423"/>
  <c r="S423" s="1"/>
  <c r="D423"/>
  <c r="BM423" l="1"/>
  <c r="T423"/>
  <c r="AP423"/>
  <c r="BG423"/>
  <c r="AB423"/>
  <c r="BT423"/>
  <c r="AJ423"/>
  <c r="AX423"/>
  <c r="CH423"/>
  <c r="CI423"/>
  <c r="CC424"/>
  <c r="CF424"/>
  <c r="CE424" s="1"/>
  <c r="CJ423"/>
  <c r="CK423" s="1"/>
  <c r="CD423"/>
  <c r="CF423" s="1"/>
  <c r="CE423" s="1"/>
  <c r="CQ425"/>
  <c r="CR425"/>
  <c r="CK425"/>
  <c r="CL425"/>
  <c r="AF423"/>
  <c r="BB423"/>
  <c r="BQ423"/>
  <c r="CC423"/>
  <c r="CP423"/>
  <c r="AT423"/>
  <c r="X423"/>
  <c r="W423" s="1"/>
  <c r="AE423"/>
  <c r="AK423"/>
  <c r="AS423"/>
  <c r="BA423"/>
  <c r="CL423" l="1"/>
  <c r="CQ423"/>
  <c r="CR423"/>
  <c r="DP422"/>
  <c r="DM422"/>
  <c r="DL422"/>
  <c r="DJ422"/>
  <c r="DI422"/>
  <c r="DG422"/>
  <c r="DF422"/>
  <c r="DD422"/>
  <c r="DC422"/>
  <c r="DA422"/>
  <c r="CZ422"/>
  <c r="CX422"/>
  <c r="CW422"/>
  <c r="CU422"/>
  <c r="CT422"/>
  <c r="CA422"/>
  <c r="CB422" s="1"/>
  <c r="BX422"/>
  <c r="BS422"/>
  <c r="BT422" s="1"/>
  <c r="BO422"/>
  <c r="BK422"/>
  <c r="BL422" s="1"/>
  <c r="BE422"/>
  <c r="BF422" s="1"/>
  <c r="AZ422"/>
  <c r="AV422"/>
  <c r="AW422" s="1"/>
  <c r="AR422"/>
  <c r="AN422"/>
  <c r="AO422" s="1"/>
  <c r="AI422"/>
  <c r="AK422" s="1"/>
  <c r="AD422"/>
  <c r="Z422"/>
  <c r="AA422" s="1"/>
  <c r="V422"/>
  <c r="R422"/>
  <c r="S422" s="1"/>
  <c r="D422"/>
  <c r="AB422" l="1"/>
  <c r="AP422"/>
  <c r="T422"/>
  <c r="BM422"/>
  <c r="CC422"/>
  <c r="BU422"/>
  <c r="AX422"/>
  <c r="AJ422"/>
  <c r="BP422"/>
  <c r="BZ422"/>
  <c r="BY422" s="1"/>
  <c r="CD422"/>
  <c r="CF422" s="1"/>
  <c r="CE422" s="1"/>
  <c r="CJ422"/>
  <c r="CP422"/>
  <c r="X422"/>
  <c r="AF422"/>
  <c r="AT422"/>
  <c r="BB422"/>
  <c r="W422"/>
  <c r="AE422"/>
  <c r="AS422"/>
  <c r="BA422"/>
  <c r="BG422"/>
  <c r="BQ422"/>
  <c r="DP421"/>
  <c r="DM421"/>
  <c r="DL421"/>
  <c r="DJ421"/>
  <c r="DI421"/>
  <c r="DG421"/>
  <c r="DF421"/>
  <c r="DD421"/>
  <c r="DC421"/>
  <c r="DA421"/>
  <c r="CZ421"/>
  <c r="CX421"/>
  <c r="CW421"/>
  <c r="CU421"/>
  <c r="CT421"/>
  <c r="CA421"/>
  <c r="BX421"/>
  <c r="BS421"/>
  <c r="BT421" s="1"/>
  <c r="BO421"/>
  <c r="BK421"/>
  <c r="BL421" s="1"/>
  <c r="BE421"/>
  <c r="BF421" s="1"/>
  <c r="AZ421"/>
  <c r="CJ421" s="1"/>
  <c r="CL421" s="1"/>
  <c r="CK421" s="1"/>
  <c r="AV421"/>
  <c r="AR421"/>
  <c r="AS421" s="1"/>
  <c r="AN421"/>
  <c r="AI421"/>
  <c r="CG421" s="1"/>
  <c r="AD421"/>
  <c r="Z421"/>
  <c r="AA421" s="1"/>
  <c r="V421"/>
  <c r="W421" s="1"/>
  <c r="R421"/>
  <c r="T421" s="1"/>
  <c r="S421" s="1"/>
  <c r="D421"/>
  <c r="DP420"/>
  <c r="DM420"/>
  <c r="DL420"/>
  <c r="DJ420"/>
  <c r="DI420"/>
  <c r="DG420"/>
  <c r="DF420"/>
  <c r="DD420"/>
  <c r="DC420"/>
  <c r="DA420"/>
  <c r="CZ420"/>
  <c r="CX420"/>
  <c r="CW420"/>
  <c r="CU420"/>
  <c r="CT420"/>
  <c r="CA420"/>
  <c r="CB420" s="1"/>
  <c r="BX420"/>
  <c r="BZ420" s="1"/>
  <c r="BY420" s="1"/>
  <c r="BS420"/>
  <c r="BO420"/>
  <c r="BK420"/>
  <c r="BL420" s="1"/>
  <c r="BE420"/>
  <c r="BG420" s="1"/>
  <c r="AZ420"/>
  <c r="BA420" s="1"/>
  <c r="AV420"/>
  <c r="AX420" s="1"/>
  <c r="AR420"/>
  <c r="AS420" s="1"/>
  <c r="AN420"/>
  <c r="AO420" s="1"/>
  <c r="AI420"/>
  <c r="AK420" s="1"/>
  <c r="AD420"/>
  <c r="Z420"/>
  <c r="AA420" s="1"/>
  <c r="V420"/>
  <c r="X420" s="1"/>
  <c r="R420"/>
  <c r="T420" s="1"/>
  <c r="S420" s="1"/>
  <c r="D420"/>
  <c r="AJ420" l="1"/>
  <c r="AW420"/>
  <c r="BU421"/>
  <c r="BA421"/>
  <c r="AB421"/>
  <c r="BB421"/>
  <c r="BM421"/>
  <c r="W420"/>
  <c r="CD420"/>
  <c r="CF420" s="1"/>
  <c r="CE420" s="1"/>
  <c r="BQ420"/>
  <c r="AB420"/>
  <c r="BB420"/>
  <c r="AK421"/>
  <c r="AP420"/>
  <c r="BT420"/>
  <c r="CP420"/>
  <c r="CQ420" s="1"/>
  <c r="AJ421"/>
  <c r="AT421"/>
  <c r="CC420"/>
  <c r="CH421"/>
  <c r="CI421"/>
  <c r="CK422"/>
  <c r="CL422"/>
  <c r="AF420"/>
  <c r="AE420" s="1"/>
  <c r="BF420"/>
  <c r="BM420"/>
  <c r="BU420"/>
  <c r="AE421"/>
  <c r="AP421"/>
  <c r="AO421" s="1"/>
  <c r="AW421"/>
  <c r="CB421"/>
  <c r="CR422"/>
  <c r="CQ422"/>
  <c r="BG421"/>
  <c r="BQ421"/>
  <c r="BZ421"/>
  <c r="CD421"/>
  <c r="CF421" s="1"/>
  <c r="CE421" s="1"/>
  <c r="AX421"/>
  <c r="AT420"/>
  <c r="BP420"/>
  <c r="X421"/>
  <c r="AF421"/>
  <c r="BP421"/>
  <c r="BY421"/>
  <c r="CC421"/>
  <c r="CP421"/>
  <c r="DP419"/>
  <c r="DM419"/>
  <c r="DL419"/>
  <c r="DJ419"/>
  <c r="DI419"/>
  <c r="DG419"/>
  <c r="DF419"/>
  <c r="DD419"/>
  <c r="DC419"/>
  <c r="DA419"/>
  <c r="CZ419"/>
  <c r="CX419"/>
  <c r="CW419"/>
  <c r="CU419"/>
  <c r="CT419"/>
  <c r="CA419"/>
  <c r="BX419"/>
  <c r="BZ419" s="1"/>
  <c r="BY419" s="1"/>
  <c r="BS419"/>
  <c r="BT419" s="1"/>
  <c r="BO419"/>
  <c r="BP419" s="1"/>
  <c r="BK419"/>
  <c r="BM419" s="1"/>
  <c r="BE419"/>
  <c r="BF419" s="1"/>
  <c r="AZ419"/>
  <c r="AV419"/>
  <c r="AR419"/>
  <c r="AS419" s="1"/>
  <c r="AN419"/>
  <c r="AO419" s="1"/>
  <c r="AI419"/>
  <c r="AJ419" s="1"/>
  <c r="AD419"/>
  <c r="AE419" s="1"/>
  <c r="Z419"/>
  <c r="AB419" s="1"/>
  <c r="AA419" s="1"/>
  <c r="V419"/>
  <c r="W419" s="1"/>
  <c r="R419"/>
  <c r="S419" s="1"/>
  <c r="D419"/>
  <c r="CR420" l="1"/>
  <c r="BU419"/>
  <c r="CC419"/>
  <c r="T419"/>
  <c r="AK419"/>
  <c r="AT419"/>
  <c r="BG419"/>
  <c r="BB419"/>
  <c r="BL419"/>
  <c r="CD419"/>
  <c r="CF419" s="1"/>
  <c r="CE419" s="1"/>
  <c r="CJ419"/>
  <c r="CL419" s="1"/>
  <c r="BA419"/>
  <c r="CB419"/>
  <c r="CP419"/>
  <c r="AP419"/>
  <c r="AX419"/>
  <c r="BQ419"/>
  <c r="X419"/>
  <c r="AF419"/>
  <c r="AW419"/>
  <c r="CQ421"/>
  <c r="CR421"/>
  <c r="CK419"/>
  <c r="CR419" l="1"/>
  <c r="CQ419"/>
  <c r="DP418"/>
  <c r="DM418"/>
  <c r="DL418"/>
  <c r="DJ418"/>
  <c r="DI418"/>
  <c r="DG418"/>
  <c r="DF418"/>
  <c r="DD418"/>
  <c r="DC418"/>
  <c r="DA418"/>
  <c r="CZ418"/>
  <c r="CX418"/>
  <c r="CW418"/>
  <c r="CU418"/>
  <c r="CT418"/>
  <c r="CA418"/>
  <c r="CB418" s="1"/>
  <c r="BX418"/>
  <c r="BY418" s="1"/>
  <c r="BS418"/>
  <c r="BO418"/>
  <c r="BP418" s="1"/>
  <c r="BK418"/>
  <c r="BE418"/>
  <c r="BF418" s="1"/>
  <c r="AZ418"/>
  <c r="BB418" s="1"/>
  <c r="AV418"/>
  <c r="AR418"/>
  <c r="AS418" s="1"/>
  <c r="AN418"/>
  <c r="AO418" s="1"/>
  <c r="AI418"/>
  <c r="AJ418" s="1"/>
  <c r="AD418"/>
  <c r="AF418" s="1"/>
  <c r="Z418"/>
  <c r="V418"/>
  <c r="W418" s="1"/>
  <c r="R418"/>
  <c r="S418" s="1"/>
  <c r="D418"/>
  <c r="BA418" l="1"/>
  <c r="AE418"/>
  <c r="X418"/>
  <c r="BG418"/>
  <c r="BZ418"/>
  <c r="BQ418"/>
  <c r="CD418"/>
  <c r="CE418" s="1"/>
  <c r="AK418"/>
  <c r="AT418"/>
  <c r="BL418"/>
  <c r="BT418"/>
  <c r="T418"/>
  <c r="AB418"/>
  <c r="AP418"/>
  <c r="AX418"/>
  <c r="CC418"/>
  <c r="AA418"/>
  <c r="AW418"/>
  <c r="BM418"/>
  <c r="BU418"/>
  <c r="CP418"/>
  <c r="CQ418" s="1"/>
  <c r="DP417"/>
  <c r="DM417"/>
  <c r="DL417"/>
  <c r="DJ417"/>
  <c r="DI417"/>
  <c r="DG417"/>
  <c r="DF417"/>
  <c r="DD417"/>
  <c r="DC417"/>
  <c r="DA417"/>
  <c r="CZ417"/>
  <c r="CX417"/>
  <c r="CW417"/>
  <c r="CU417"/>
  <c r="CT417"/>
  <c r="CA417"/>
  <c r="BX417"/>
  <c r="BZ417" s="1"/>
  <c r="BY417" s="1"/>
  <c r="BS417"/>
  <c r="BO417"/>
  <c r="BP417" s="1"/>
  <c r="BK417"/>
  <c r="BE417"/>
  <c r="BF417" s="1"/>
  <c r="AZ417"/>
  <c r="BA417" s="1"/>
  <c r="AV417"/>
  <c r="AW417" s="1"/>
  <c r="AR417"/>
  <c r="AS417" s="1"/>
  <c r="AN417"/>
  <c r="AO417" s="1"/>
  <c r="AI417"/>
  <c r="CG417" s="1"/>
  <c r="CI417" s="1"/>
  <c r="CH417" s="1"/>
  <c r="AD417"/>
  <c r="AE417" s="1"/>
  <c r="Z417"/>
  <c r="AA417" s="1"/>
  <c r="V417"/>
  <c r="W417" s="1"/>
  <c r="R417"/>
  <c r="T417" s="1"/>
  <c r="S417" s="1"/>
  <c r="D417"/>
  <c r="BG417" l="1"/>
  <c r="AJ417"/>
  <c r="CB417"/>
  <c r="BQ417"/>
  <c r="CC417"/>
  <c r="AX417"/>
  <c r="AB417"/>
  <c r="AK417"/>
  <c r="CD417"/>
  <c r="CP417"/>
  <c r="AP417"/>
  <c r="BM417"/>
  <c r="BU417"/>
  <c r="X417"/>
  <c r="AF417"/>
  <c r="AT417"/>
  <c r="BB417"/>
  <c r="BL417"/>
  <c r="BT417"/>
  <c r="CJ417"/>
  <c r="CR418"/>
  <c r="DP416"/>
  <c r="DM416"/>
  <c r="DL416"/>
  <c r="DJ416"/>
  <c r="DI416"/>
  <c r="DG416"/>
  <c r="DF416"/>
  <c r="DD416"/>
  <c r="DC416"/>
  <c r="DA416"/>
  <c r="CZ416"/>
  <c r="CX416"/>
  <c r="CW416"/>
  <c r="CU416"/>
  <c r="CT416"/>
  <c r="CA416"/>
  <c r="BX416"/>
  <c r="BZ416" s="1"/>
  <c r="BY416" s="1"/>
  <c r="BS416"/>
  <c r="BO416"/>
  <c r="BP416" s="1"/>
  <c r="BK416"/>
  <c r="BE416"/>
  <c r="BF416" s="1"/>
  <c r="AZ416"/>
  <c r="BA416" s="1"/>
  <c r="AV416"/>
  <c r="AW416" s="1"/>
  <c r="AR416"/>
  <c r="AT416" s="1"/>
  <c r="AS416" s="1"/>
  <c r="AN416"/>
  <c r="AO416" s="1"/>
  <c r="AI416"/>
  <c r="AJ416" s="1"/>
  <c r="AD416"/>
  <c r="Z416"/>
  <c r="AA416" s="1"/>
  <c r="V416"/>
  <c r="W416" s="1"/>
  <c r="R416"/>
  <c r="T416" s="1"/>
  <c r="S416" s="1"/>
  <c r="D416"/>
  <c r="DP415"/>
  <c r="DM415"/>
  <c r="DL415"/>
  <c r="DJ415"/>
  <c r="DI415"/>
  <c r="DG415"/>
  <c r="DF415"/>
  <c r="DD415"/>
  <c r="DC415"/>
  <c r="DA415"/>
  <c r="CZ415"/>
  <c r="CX415"/>
  <c r="CW415"/>
  <c r="CU415"/>
  <c r="CT415"/>
  <c r="CA415"/>
  <c r="CC415" s="1"/>
  <c r="BX415"/>
  <c r="BZ415" s="1"/>
  <c r="BY415" s="1"/>
  <c r="BS415"/>
  <c r="BU415" s="1"/>
  <c r="BO415"/>
  <c r="BQ415" s="1"/>
  <c r="BK415"/>
  <c r="BL415" s="1"/>
  <c r="BE415"/>
  <c r="BG415" s="1"/>
  <c r="AZ415"/>
  <c r="AV415"/>
  <c r="AR415"/>
  <c r="AN415"/>
  <c r="AO415" s="1"/>
  <c r="AI415"/>
  <c r="CG415" s="1"/>
  <c r="AD415"/>
  <c r="AF415" s="1"/>
  <c r="AE415" s="1"/>
  <c r="Z415"/>
  <c r="AB415" s="1"/>
  <c r="AA415" s="1"/>
  <c r="V415"/>
  <c r="X415" s="1"/>
  <c r="W415" s="1"/>
  <c r="R415"/>
  <c r="S415" s="1"/>
  <c r="D415"/>
  <c r="CB415" l="1"/>
  <c r="BG416"/>
  <c r="CD416"/>
  <c r="CF416" s="1"/>
  <c r="CE416" s="1"/>
  <c r="AP415"/>
  <c r="BF415"/>
  <c r="BQ416"/>
  <c r="BP415"/>
  <c r="X416"/>
  <c r="AK416"/>
  <c r="BB416"/>
  <c r="AJ415"/>
  <c r="AX415"/>
  <c r="BM415"/>
  <c r="CH415"/>
  <c r="CC416"/>
  <c r="CK417"/>
  <c r="CL417"/>
  <c r="CE417"/>
  <c r="CF417"/>
  <c r="AT415"/>
  <c r="T415"/>
  <c r="AK415"/>
  <c r="AS415"/>
  <c r="BA415"/>
  <c r="BT415"/>
  <c r="AF416"/>
  <c r="AE416" s="1"/>
  <c r="BL416"/>
  <c r="BT416"/>
  <c r="CB416"/>
  <c r="CQ417"/>
  <c r="CR417"/>
  <c r="AX416"/>
  <c r="CJ415"/>
  <c r="AW415"/>
  <c r="AB416"/>
  <c r="AP416"/>
  <c r="CD415"/>
  <c r="CE415" s="1"/>
  <c r="BB415"/>
  <c r="CP415"/>
  <c r="CR415" s="1"/>
  <c r="CQ415" s="1"/>
  <c r="BM416"/>
  <c r="BU416"/>
  <c r="CJ416"/>
  <c r="CK416" s="1"/>
  <c r="CF415" l="1"/>
  <c r="CI415"/>
  <c r="CL415"/>
  <c r="CK415" s="1"/>
  <c r="DP414" l="1"/>
  <c r="DM414"/>
  <c r="DL414"/>
  <c r="DJ414"/>
  <c r="DI414"/>
  <c r="DG414"/>
  <c r="DF414"/>
  <c r="DD414"/>
  <c r="DC414"/>
  <c r="DA414"/>
  <c r="CZ414"/>
  <c r="CX414"/>
  <c r="CW414"/>
  <c r="CU414"/>
  <c r="CT414"/>
  <c r="CA414"/>
  <c r="CB414" s="1"/>
  <c r="BX414"/>
  <c r="BS414"/>
  <c r="BT414" s="1"/>
  <c r="BO414"/>
  <c r="BK414"/>
  <c r="BL414" s="1"/>
  <c r="BE414"/>
  <c r="AZ414"/>
  <c r="CP414" s="1"/>
  <c r="CQ414" s="1"/>
  <c r="AV414"/>
  <c r="AR414"/>
  <c r="AS414" s="1"/>
  <c r="AN414"/>
  <c r="AO414" s="1"/>
  <c r="AI414"/>
  <c r="CG414" s="1"/>
  <c r="AD414"/>
  <c r="AE414" s="1"/>
  <c r="Z414"/>
  <c r="V414"/>
  <c r="W414" s="1"/>
  <c r="R414"/>
  <c r="S414" s="1"/>
  <c r="D414"/>
  <c r="BA414" l="1"/>
  <c r="BM414"/>
  <c r="X414"/>
  <c r="BB414"/>
  <c r="AK414"/>
  <c r="AT414"/>
  <c r="CD414"/>
  <c r="CF414" s="1"/>
  <c r="CE414" s="1"/>
  <c r="AJ414"/>
  <c r="AF414"/>
  <c r="BU414"/>
  <c r="CC414"/>
  <c r="CH414"/>
  <c r="CI414"/>
  <c r="CR414"/>
  <c r="AX414"/>
  <c r="T414"/>
  <c r="AB414"/>
  <c r="AP414"/>
  <c r="BG414"/>
  <c r="BQ414"/>
  <c r="AA414"/>
  <c r="AW414"/>
  <c r="BF414"/>
  <c r="BP414"/>
  <c r="BZ414"/>
  <c r="BY414" s="1"/>
  <c r="CJ414"/>
  <c r="DP413"/>
  <c r="DM413"/>
  <c r="DL413"/>
  <c r="DJ413"/>
  <c r="DI413"/>
  <c r="DG413"/>
  <c r="DF413"/>
  <c r="DD413"/>
  <c r="DC413"/>
  <c r="DA413"/>
  <c r="CZ413"/>
  <c r="CX413"/>
  <c r="CW413"/>
  <c r="CU413"/>
  <c r="CT413"/>
  <c r="CA413"/>
  <c r="BX413"/>
  <c r="BZ413" s="1"/>
  <c r="BS413"/>
  <c r="BU413" s="1"/>
  <c r="BT413" s="1"/>
  <c r="BO413"/>
  <c r="BP413" s="1"/>
  <c r="BK413"/>
  <c r="BM413" s="1"/>
  <c r="BL413" s="1"/>
  <c r="BE413"/>
  <c r="BF413" s="1"/>
  <c r="AZ413"/>
  <c r="AV413"/>
  <c r="AW413" s="1"/>
  <c r="AR413"/>
  <c r="AN413"/>
  <c r="AO413" s="1"/>
  <c r="AI413"/>
  <c r="CG413" s="1"/>
  <c r="CH413" s="1"/>
  <c r="AD413"/>
  <c r="AE413" s="1"/>
  <c r="Z413"/>
  <c r="AB413" s="1"/>
  <c r="AA413" s="1"/>
  <c r="V413"/>
  <c r="W413" s="1"/>
  <c r="R413"/>
  <c r="T413" s="1"/>
  <c r="S413" s="1"/>
  <c r="D413"/>
  <c r="BY413" l="1"/>
  <c r="AJ413"/>
  <c r="AX413"/>
  <c r="AP413"/>
  <c r="AT413"/>
  <c r="AS413" s="1"/>
  <c r="BA413"/>
  <c r="CD413"/>
  <c r="CF413" s="1"/>
  <c r="CE413" s="1"/>
  <c r="AK413"/>
  <c r="BB413"/>
  <c r="CJ413"/>
  <c r="CL413" s="1"/>
  <c r="CK413" s="1"/>
  <c r="CK414"/>
  <c r="CL414"/>
  <c r="X413"/>
  <c r="AF413"/>
  <c r="BG413"/>
  <c r="BQ413"/>
  <c r="CI413"/>
  <c r="CC413"/>
  <c r="CB413" s="1"/>
  <c r="CP413"/>
  <c r="CQ413" s="1"/>
  <c r="CR413" l="1"/>
  <c r="DP412" l="1"/>
  <c r="DM412"/>
  <c r="DL412"/>
  <c r="DJ412"/>
  <c r="DI412"/>
  <c r="DG412"/>
  <c r="DF412"/>
  <c r="DD412"/>
  <c r="DC412"/>
  <c r="DA412"/>
  <c r="CZ412"/>
  <c r="CX412"/>
  <c r="CW412"/>
  <c r="CU412"/>
  <c r="CT412"/>
  <c r="CA412"/>
  <c r="CB412" s="1"/>
  <c r="BX412"/>
  <c r="BZ412" s="1"/>
  <c r="BY412" s="1"/>
  <c r="BS412"/>
  <c r="BO412"/>
  <c r="BP412" s="1"/>
  <c r="BK412"/>
  <c r="BM412" s="1"/>
  <c r="BL412" s="1"/>
  <c r="BE412"/>
  <c r="BG412" s="1"/>
  <c r="AZ412"/>
  <c r="CP412" s="1"/>
  <c r="AV412"/>
  <c r="AX412" s="1"/>
  <c r="AW412" s="1"/>
  <c r="AR412"/>
  <c r="AT412" s="1"/>
  <c r="AS412" s="1"/>
  <c r="AN412"/>
  <c r="AP412" s="1"/>
  <c r="AO412" s="1"/>
  <c r="AI412"/>
  <c r="AK412" s="1"/>
  <c r="AD412"/>
  <c r="Z412"/>
  <c r="AB412" s="1"/>
  <c r="AA412" s="1"/>
  <c r="V412"/>
  <c r="X412" s="1"/>
  <c r="R412"/>
  <c r="T412" s="1"/>
  <c r="S412" s="1"/>
  <c r="D412"/>
  <c r="BF412" l="1"/>
  <c r="CD412"/>
  <c r="CE412" s="1"/>
  <c r="W412"/>
  <c r="BQ412"/>
  <c r="AF412"/>
  <c r="BB412"/>
  <c r="AJ412"/>
  <c r="CC412"/>
  <c r="CQ412"/>
  <c r="CR412"/>
  <c r="AE412"/>
  <c r="BA412"/>
  <c r="BU412"/>
  <c r="BT412" s="1"/>
  <c r="CF412" l="1"/>
  <c r="DP411"/>
  <c r="DM411"/>
  <c r="DL411"/>
  <c r="DJ411"/>
  <c r="DI411"/>
  <c r="DG411"/>
  <c r="DF411"/>
  <c r="DD411"/>
  <c r="DC411"/>
  <c r="DA411"/>
  <c r="CZ411"/>
  <c r="CX411"/>
  <c r="CW411"/>
  <c r="CU411"/>
  <c r="CT411"/>
  <c r="CA411"/>
  <c r="CC411" s="1"/>
  <c r="BX411"/>
  <c r="BZ411" s="1"/>
  <c r="BY411" s="1"/>
  <c r="BS411"/>
  <c r="BU411" s="1"/>
  <c r="BT411" s="1"/>
  <c r="BO411"/>
  <c r="BQ411" s="1"/>
  <c r="BP411" s="1"/>
  <c r="BK411"/>
  <c r="BE411"/>
  <c r="BF411" s="1"/>
  <c r="AZ411"/>
  <c r="CJ411" s="1"/>
  <c r="AV411"/>
  <c r="AW411" s="1"/>
  <c r="AR411"/>
  <c r="AT411" s="1"/>
  <c r="AS411" s="1"/>
  <c r="AN411"/>
  <c r="AO411" s="1"/>
  <c r="AI411"/>
  <c r="CG411" s="1"/>
  <c r="AD411"/>
  <c r="Z411"/>
  <c r="AB411" s="1"/>
  <c r="AA411" s="1"/>
  <c r="V411"/>
  <c r="W411" s="1"/>
  <c r="R411"/>
  <c r="T411" s="1"/>
  <c r="S411" s="1"/>
  <c r="D411"/>
  <c r="AJ411" l="1"/>
  <c r="BG411"/>
  <c r="AK411"/>
  <c r="CD411"/>
  <c r="CF411" s="1"/>
  <c r="CE411" s="1"/>
  <c r="AF411"/>
  <c r="AE411" s="1"/>
  <c r="BB411"/>
  <c r="BM411"/>
  <c r="BL411" s="1"/>
  <c r="CB411"/>
  <c r="CL411"/>
  <c r="CK411"/>
  <c r="CH411"/>
  <c r="CI411"/>
  <c r="BA411"/>
  <c r="AX411"/>
  <c r="CP411"/>
  <c r="CR411" s="1"/>
  <c r="CQ411" s="1"/>
  <c r="AP411"/>
  <c r="X411"/>
  <c r="DP410"/>
  <c r="DM410"/>
  <c r="DL410"/>
  <c r="DJ410"/>
  <c r="DI410"/>
  <c r="DG410"/>
  <c r="DF410"/>
  <c r="DD410"/>
  <c r="DC410"/>
  <c r="DA410"/>
  <c r="CZ410"/>
  <c r="CX410"/>
  <c r="CW410"/>
  <c r="CU410"/>
  <c r="CT410"/>
  <c r="CA410"/>
  <c r="CB410" s="1"/>
  <c r="BX410"/>
  <c r="BZ410" s="1"/>
  <c r="BS410"/>
  <c r="BO410"/>
  <c r="BP410" s="1"/>
  <c r="BK410"/>
  <c r="BM410" s="1"/>
  <c r="BL410" s="1"/>
  <c r="BE410"/>
  <c r="BG410" s="1"/>
  <c r="BF410" s="1"/>
  <c r="AZ410"/>
  <c r="BB410" s="1"/>
  <c r="AV410"/>
  <c r="AW410" s="1"/>
  <c r="AR410"/>
  <c r="AT410" s="1"/>
  <c r="AS410" s="1"/>
  <c r="AN410"/>
  <c r="AP410" s="1"/>
  <c r="AO410" s="1"/>
  <c r="AI410"/>
  <c r="AJ410" s="1"/>
  <c r="AD410"/>
  <c r="AE410" s="1"/>
  <c r="Z410"/>
  <c r="AB410" s="1"/>
  <c r="AA410" s="1"/>
  <c r="V410"/>
  <c r="X410" s="1"/>
  <c r="W410" s="1"/>
  <c r="R410"/>
  <c r="T410" s="1"/>
  <c r="S410" s="1"/>
  <c r="D410"/>
  <c r="AF410" l="1"/>
  <c r="AK410"/>
  <c r="CD410"/>
  <c r="CE410" s="1"/>
  <c r="CC410"/>
  <c r="BA410"/>
  <c r="BQ410"/>
  <c r="BY410"/>
  <c r="CJ410"/>
  <c r="CK410" s="1"/>
  <c r="BU410"/>
  <c r="CP410"/>
  <c r="AX410"/>
  <c r="BT410"/>
  <c r="CL410" l="1"/>
  <c r="CQ410"/>
  <c r="CR410"/>
  <c r="DP409"/>
  <c r="DM409"/>
  <c r="DL409"/>
  <c r="DJ409"/>
  <c r="DI409"/>
  <c r="DG409"/>
  <c r="DF409"/>
  <c r="DD409"/>
  <c r="DC409"/>
  <c r="DA409"/>
  <c r="CZ409"/>
  <c r="CX409"/>
  <c r="CW409"/>
  <c r="CU409"/>
  <c r="CT409"/>
  <c r="CA409"/>
  <c r="CB409" s="1"/>
  <c r="BX409"/>
  <c r="BZ409" s="1"/>
  <c r="BY409" s="1"/>
  <c r="BS409"/>
  <c r="BU409" s="1"/>
  <c r="BT409" s="1"/>
  <c r="BO409"/>
  <c r="BQ409" s="1"/>
  <c r="BP409" s="1"/>
  <c r="BK409"/>
  <c r="BE409"/>
  <c r="BF409" s="1"/>
  <c r="AZ409"/>
  <c r="BB409" s="1"/>
  <c r="AV409"/>
  <c r="AW409" s="1"/>
  <c r="AR409"/>
  <c r="AT409" s="1"/>
  <c r="AS409" s="1"/>
  <c r="AN409"/>
  <c r="AO409" s="1"/>
  <c r="AI409"/>
  <c r="AK409" s="1"/>
  <c r="AD409"/>
  <c r="Z409"/>
  <c r="AB409" s="1"/>
  <c r="AA409" s="1"/>
  <c r="V409"/>
  <c r="X409" s="1"/>
  <c r="R409"/>
  <c r="T409" s="1"/>
  <c r="S409" s="1"/>
  <c r="D409"/>
  <c r="CD409" l="1"/>
  <c r="CF409" s="1"/>
  <c r="CE409" s="1"/>
  <c r="AJ409"/>
  <c r="BG409"/>
  <c r="W409"/>
  <c r="AE409"/>
  <c r="AF409"/>
  <c r="BA409"/>
  <c r="CJ409"/>
  <c r="AP409"/>
  <c r="AX409"/>
  <c r="CC409"/>
  <c r="CP409"/>
  <c r="BM409"/>
  <c r="BL409" s="1"/>
  <c r="CL409" l="1"/>
  <c r="CK409"/>
  <c r="CQ409"/>
  <c r="CR409"/>
  <c r="DP408" l="1"/>
  <c r="DM408"/>
  <c r="DL408"/>
  <c r="DJ408"/>
  <c r="DI408"/>
  <c r="DG408"/>
  <c r="DF408"/>
  <c r="DD408"/>
  <c r="DC408"/>
  <c r="DA408"/>
  <c r="CZ408"/>
  <c r="CX408"/>
  <c r="CW408"/>
  <c r="CU408"/>
  <c r="CT408"/>
  <c r="CA408"/>
  <c r="CC408" s="1"/>
  <c r="BX408"/>
  <c r="BZ408" s="1"/>
  <c r="BY408" s="1"/>
  <c r="BS408"/>
  <c r="BO408"/>
  <c r="BP408" s="1"/>
  <c r="BK408"/>
  <c r="BM408" s="1"/>
  <c r="BL408" s="1"/>
  <c r="BE408"/>
  <c r="BF408" s="1"/>
  <c r="AZ408"/>
  <c r="CP408" s="1"/>
  <c r="AV408"/>
  <c r="AX408" s="1"/>
  <c r="AW408" s="1"/>
  <c r="AR408"/>
  <c r="AT408" s="1"/>
  <c r="AS408" s="1"/>
  <c r="AN408"/>
  <c r="AP408" s="1"/>
  <c r="AO408" s="1"/>
  <c r="AI408"/>
  <c r="CG408" s="1"/>
  <c r="CH408" s="1"/>
  <c r="AD408"/>
  <c r="AF408" s="1"/>
  <c r="Z408"/>
  <c r="AB408" s="1"/>
  <c r="AA408" s="1"/>
  <c r="V408"/>
  <c r="X408" s="1"/>
  <c r="W408" s="1"/>
  <c r="R408"/>
  <c r="T408" s="1"/>
  <c r="S408" s="1"/>
  <c r="D408"/>
  <c r="BQ408" l="1"/>
  <c r="CD408"/>
  <c r="CF408" s="1"/>
  <c r="CE408" s="1"/>
  <c r="AK408"/>
  <c r="AJ408" s="1"/>
  <c r="BA408"/>
  <c r="BU408"/>
  <c r="BT408" s="1"/>
  <c r="CB408"/>
  <c r="AE408"/>
  <c r="BB408"/>
  <c r="CQ408"/>
  <c r="CR408"/>
  <c r="CI408"/>
  <c r="BG408"/>
  <c r="DP407"/>
  <c r="DM407"/>
  <c r="DL407"/>
  <c r="DJ407"/>
  <c r="DI407"/>
  <c r="DG407"/>
  <c r="DF407"/>
  <c r="DD407"/>
  <c r="DC407"/>
  <c r="DA407"/>
  <c r="CZ407"/>
  <c r="CX407"/>
  <c r="CW407"/>
  <c r="CU407"/>
  <c r="CT407"/>
  <c r="CA407"/>
  <c r="BX407"/>
  <c r="BY407" s="1"/>
  <c r="BS407"/>
  <c r="BU407" s="1"/>
  <c r="BT407" s="1"/>
  <c r="BO407"/>
  <c r="BQ407" s="1"/>
  <c r="BP407" s="1"/>
  <c r="BK407"/>
  <c r="BM407" s="1"/>
  <c r="BL407" s="1"/>
  <c r="BE407"/>
  <c r="BF407" s="1"/>
  <c r="AZ407"/>
  <c r="CP407" s="1"/>
  <c r="CR407" s="1"/>
  <c r="AV407"/>
  <c r="AW407" s="1"/>
  <c r="AR407"/>
  <c r="AN407"/>
  <c r="AO407" s="1"/>
  <c r="AI407"/>
  <c r="AK407" s="1"/>
  <c r="AD407"/>
  <c r="AF407" s="1"/>
  <c r="AE407" s="1"/>
  <c r="Z407"/>
  <c r="V407"/>
  <c r="W407" s="1"/>
  <c r="R407"/>
  <c r="T407" s="1"/>
  <c r="S407" s="1"/>
  <c r="D407"/>
  <c r="AP407" l="1"/>
  <c r="BB407"/>
  <c r="BA407"/>
  <c r="CD407"/>
  <c r="CF407" s="1"/>
  <c r="CE407" s="1"/>
  <c r="X407"/>
  <c r="CC407"/>
  <c r="AB407"/>
  <c r="AA407" s="1"/>
  <c r="AJ407"/>
  <c r="CB407"/>
  <c r="CQ407"/>
  <c r="AT407"/>
  <c r="BG407"/>
  <c r="BZ407"/>
  <c r="AX407"/>
  <c r="AS407"/>
  <c r="CJ407"/>
  <c r="CL407" s="1"/>
  <c r="CK407" s="1"/>
  <c r="DP406" l="1"/>
  <c r="DM406"/>
  <c r="DL406"/>
  <c r="DJ406"/>
  <c r="DI406"/>
  <c r="DG406"/>
  <c r="DF406"/>
  <c r="DD406"/>
  <c r="DC406"/>
  <c r="DA406"/>
  <c r="CZ406"/>
  <c r="CX406"/>
  <c r="CW406"/>
  <c r="CU406"/>
  <c r="CT406"/>
  <c r="CA406"/>
  <c r="CB406" s="1"/>
  <c r="BX406"/>
  <c r="BY406" s="1"/>
  <c r="BS406"/>
  <c r="BU406" s="1"/>
  <c r="BT406" s="1"/>
  <c r="BO406"/>
  <c r="BP406" s="1"/>
  <c r="BK406"/>
  <c r="BM406" s="1"/>
  <c r="BL406" s="1"/>
  <c r="BE406"/>
  <c r="BG406" s="1"/>
  <c r="BF406" s="1"/>
  <c r="AZ406"/>
  <c r="CP406" s="1"/>
  <c r="AV406"/>
  <c r="AW406" s="1"/>
  <c r="AR406"/>
  <c r="AT406" s="1"/>
  <c r="AS406" s="1"/>
  <c r="AN406"/>
  <c r="AO406" s="1"/>
  <c r="AI406"/>
  <c r="AJ406" s="1"/>
  <c r="AD406"/>
  <c r="Z406"/>
  <c r="AB406" s="1"/>
  <c r="AA406" s="1"/>
  <c r="V406"/>
  <c r="X406" s="1"/>
  <c r="W406" s="1"/>
  <c r="R406"/>
  <c r="T406" s="1"/>
  <c r="S406" s="1"/>
  <c r="D406"/>
  <c r="AK406" l="1"/>
  <c r="AP406"/>
  <c r="AX406"/>
  <c r="BB406"/>
  <c r="CD406"/>
  <c r="CF406" s="1"/>
  <c r="CE406" s="1"/>
  <c r="BA406"/>
  <c r="CR406"/>
  <c r="CQ406"/>
  <c r="CC406"/>
  <c r="AE406"/>
  <c r="BQ406"/>
  <c r="BZ406"/>
  <c r="AF406"/>
  <c r="DP405"/>
  <c r="DM405"/>
  <c r="DL405"/>
  <c r="DJ405"/>
  <c r="DI405"/>
  <c r="DG405"/>
  <c r="DF405"/>
  <c r="DD405"/>
  <c r="DC405"/>
  <c r="DA405"/>
  <c r="CZ405"/>
  <c r="CX405"/>
  <c r="CW405"/>
  <c r="CU405"/>
  <c r="CT405"/>
  <c r="CA405"/>
  <c r="CC405" s="1"/>
  <c r="CB405" s="1"/>
  <c r="BX405"/>
  <c r="BY405" s="1"/>
  <c r="BS405"/>
  <c r="BU405" s="1"/>
  <c r="BT405" s="1"/>
  <c r="BO405"/>
  <c r="BP405" s="1"/>
  <c r="BK405"/>
  <c r="BM405" s="1"/>
  <c r="BL405" s="1"/>
  <c r="BE405"/>
  <c r="BG405" s="1"/>
  <c r="AZ405"/>
  <c r="BA405" s="1"/>
  <c r="AV405"/>
  <c r="AX405" s="1"/>
  <c r="AW405" s="1"/>
  <c r="AR405"/>
  <c r="AN405"/>
  <c r="AO405" s="1"/>
  <c r="AI405"/>
  <c r="AK405" s="1"/>
  <c r="AD405"/>
  <c r="Z405"/>
  <c r="V405"/>
  <c r="W405" s="1"/>
  <c r="R405"/>
  <c r="T405" s="1"/>
  <c r="S405" s="1"/>
  <c r="D405"/>
  <c r="CD405" l="1"/>
  <c r="CF405" s="1"/>
  <c r="CE405" s="1"/>
  <c r="AP405"/>
  <c r="BZ405"/>
  <c r="X405"/>
  <c r="AF405"/>
  <c r="AE405" s="1"/>
  <c r="AB405"/>
  <c r="AA405" s="1"/>
  <c r="AJ405"/>
  <c r="BF405"/>
  <c r="CP405"/>
  <c r="BB405"/>
  <c r="BQ405"/>
  <c r="CJ405"/>
  <c r="CK405" s="1"/>
  <c r="AT405"/>
  <c r="AS405" s="1"/>
  <c r="CL405" l="1"/>
  <c r="CQ405"/>
  <c r="CR405"/>
  <c r="DP404" l="1"/>
  <c r="DM404"/>
  <c r="DL404"/>
  <c r="DJ404"/>
  <c r="DI404"/>
  <c r="DG404"/>
  <c r="DF404"/>
  <c r="DD404"/>
  <c r="DC404"/>
  <c r="DA404"/>
  <c r="CZ404"/>
  <c r="CX404"/>
  <c r="CW404"/>
  <c r="CU404"/>
  <c r="CT404"/>
  <c r="CA404"/>
  <c r="BX404"/>
  <c r="BZ404" s="1"/>
  <c r="BY404" s="1"/>
  <c r="BS404"/>
  <c r="BO404"/>
  <c r="BP404" s="1"/>
  <c r="BK404"/>
  <c r="BM404" s="1"/>
  <c r="BL404" s="1"/>
  <c r="BE404"/>
  <c r="BG404" s="1"/>
  <c r="BF404" s="1"/>
  <c r="AZ404"/>
  <c r="AV404"/>
  <c r="AX404" s="1"/>
  <c r="AW404" s="1"/>
  <c r="AR404"/>
  <c r="AT404" s="1"/>
  <c r="AN404"/>
  <c r="AP404" s="1"/>
  <c r="AO404" s="1"/>
  <c r="AI404"/>
  <c r="AK404" s="1"/>
  <c r="AD404"/>
  <c r="AE404" s="1"/>
  <c r="Z404"/>
  <c r="AB404" s="1"/>
  <c r="AA404" s="1"/>
  <c r="V404"/>
  <c r="X404" s="1"/>
  <c r="W404" s="1"/>
  <c r="R404"/>
  <c r="T404" s="1"/>
  <c r="D404"/>
  <c r="AJ404" l="1"/>
  <c r="S404"/>
  <c r="AS404"/>
  <c r="BQ404"/>
  <c r="CJ404"/>
  <c r="CK404" s="1"/>
  <c r="BB404"/>
  <c r="CD404"/>
  <c r="AF404"/>
  <c r="BA404"/>
  <c r="BU404"/>
  <c r="BT404" s="1"/>
  <c r="CB404"/>
  <c r="CP404"/>
  <c r="DP403"/>
  <c r="DM403"/>
  <c r="DL403"/>
  <c r="DJ403"/>
  <c r="DI403"/>
  <c r="DG403"/>
  <c r="DF403"/>
  <c r="DD403"/>
  <c r="DC403"/>
  <c r="DA403"/>
  <c r="CZ403"/>
  <c r="CX403"/>
  <c r="CW403"/>
  <c r="CU403"/>
  <c r="CT403"/>
  <c r="CA403"/>
  <c r="CB403" s="1"/>
  <c r="BX403"/>
  <c r="BZ403" s="1"/>
  <c r="BY403" s="1"/>
  <c r="BS403"/>
  <c r="BU403" s="1"/>
  <c r="BT403" s="1"/>
  <c r="BO403"/>
  <c r="BQ403" s="1"/>
  <c r="BP403" s="1"/>
  <c r="BK403"/>
  <c r="BM403" s="1"/>
  <c r="BL403" s="1"/>
  <c r="BE403"/>
  <c r="BF403" s="1"/>
  <c r="AZ403"/>
  <c r="CJ403" s="1"/>
  <c r="AV403"/>
  <c r="AX403" s="1"/>
  <c r="AW403" s="1"/>
  <c r="AR403"/>
  <c r="AT403" s="1"/>
  <c r="AS403" s="1"/>
  <c r="AN403"/>
  <c r="AO403" s="1"/>
  <c r="AI403"/>
  <c r="AJ403" s="1"/>
  <c r="AD403"/>
  <c r="Z403"/>
  <c r="V403"/>
  <c r="W403" s="1"/>
  <c r="R403"/>
  <c r="T403" s="1"/>
  <c r="S403" s="1"/>
  <c r="D403"/>
  <c r="CD403" l="1"/>
  <c r="BA403"/>
  <c r="X403"/>
  <c r="AF403"/>
  <c r="AE403" s="1"/>
  <c r="BB403"/>
  <c r="CK403"/>
  <c r="CL403"/>
  <c r="CC403"/>
  <c r="CF403"/>
  <c r="CE403" s="1"/>
  <c r="CC404"/>
  <c r="CE404"/>
  <c r="CF404"/>
  <c r="BG403"/>
  <c r="CL404"/>
  <c r="CQ404"/>
  <c r="CR404"/>
  <c r="AK403"/>
  <c r="AB403"/>
  <c r="AA403" s="1"/>
  <c r="AP403"/>
  <c r="DP402" l="1"/>
  <c r="DM402"/>
  <c r="DL402"/>
  <c r="DJ402"/>
  <c r="DI402"/>
  <c r="DG402"/>
  <c r="DF402"/>
  <c r="DD402"/>
  <c r="DC402"/>
  <c r="DA402"/>
  <c r="CZ402"/>
  <c r="CX402"/>
  <c r="CW402"/>
  <c r="CU402"/>
  <c r="CT402"/>
  <c r="CA402"/>
  <c r="CB402" s="1"/>
  <c r="BX402"/>
  <c r="BY402" s="1"/>
  <c r="BS402"/>
  <c r="BU402" s="1"/>
  <c r="BT402" s="1"/>
  <c r="BO402"/>
  <c r="BP402" s="1"/>
  <c r="BK402"/>
  <c r="BM402" s="1"/>
  <c r="BL402" s="1"/>
  <c r="BE402"/>
  <c r="BG402" s="1"/>
  <c r="BF402" s="1"/>
  <c r="AZ402"/>
  <c r="CP402" s="1"/>
  <c r="AV402"/>
  <c r="AX402" s="1"/>
  <c r="AR402"/>
  <c r="AT402" s="1"/>
  <c r="AS402" s="1"/>
  <c r="AN402"/>
  <c r="AP402" s="1"/>
  <c r="AO402" s="1"/>
  <c r="AI402"/>
  <c r="AD402"/>
  <c r="Z402"/>
  <c r="AB402" s="1"/>
  <c r="AA402" s="1"/>
  <c r="V402"/>
  <c r="X402" s="1"/>
  <c r="W402" s="1"/>
  <c r="R402"/>
  <c r="T402" s="1"/>
  <c r="S402" s="1"/>
  <c r="D402"/>
  <c r="CD402" l="1"/>
  <c r="CF402" s="1"/>
  <c r="CE402" s="1"/>
  <c r="AF402"/>
  <c r="AW402"/>
  <c r="CQ402"/>
  <c r="CR402"/>
  <c r="AE402"/>
  <c r="BB402"/>
  <c r="BA402" s="1"/>
  <c r="BZ402"/>
  <c r="CJ402"/>
  <c r="CL402" s="1"/>
  <c r="CK402" s="1"/>
  <c r="BQ402"/>
  <c r="CC402"/>
  <c r="AK402"/>
  <c r="AJ402"/>
  <c r="DP401" l="1"/>
  <c r="DM401"/>
  <c r="DL401"/>
  <c r="DJ401"/>
  <c r="DI401"/>
  <c r="DG401"/>
  <c r="DF401"/>
  <c r="DD401"/>
  <c r="DC401"/>
  <c r="DA401"/>
  <c r="CZ401"/>
  <c r="CX401"/>
  <c r="CW401"/>
  <c r="CU401"/>
  <c r="CT401"/>
  <c r="CA401"/>
  <c r="CB401" s="1"/>
  <c r="BX401"/>
  <c r="BZ401" s="1"/>
  <c r="BY401" s="1"/>
  <c r="BS401"/>
  <c r="BU401" s="1"/>
  <c r="BT401" s="1"/>
  <c r="BO401"/>
  <c r="BQ401" s="1"/>
  <c r="BP401" s="1"/>
  <c r="BK401"/>
  <c r="BM401" s="1"/>
  <c r="BL401" s="1"/>
  <c r="BE401"/>
  <c r="BF401" s="1"/>
  <c r="AZ401"/>
  <c r="CP401" s="1"/>
  <c r="CQ401" s="1"/>
  <c r="AV401"/>
  <c r="AW401" s="1"/>
  <c r="AR401"/>
  <c r="AN401"/>
  <c r="AO401" s="1"/>
  <c r="AI401"/>
  <c r="AK401" s="1"/>
  <c r="AD401"/>
  <c r="AF401" s="1"/>
  <c r="AE401" s="1"/>
  <c r="Z401"/>
  <c r="AA401" s="1"/>
  <c r="V401"/>
  <c r="W401" s="1"/>
  <c r="R401"/>
  <c r="T401" s="1"/>
  <c r="S401" s="1"/>
  <c r="D401"/>
  <c r="AP401" l="1"/>
  <c r="BB401"/>
  <c r="BA401"/>
  <c r="CC401"/>
  <c r="CJ401"/>
  <c r="CD401"/>
  <c r="CF401" s="1"/>
  <c r="AB401"/>
  <c r="AJ401"/>
  <c r="AX401"/>
  <c r="CG401"/>
  <c r="CR401"/>
  <c r="BG401"/>
  <c r="X401"/>
  <c r="AT401"/>
  <c r="AS401" s="1"/>
  <c r="DP400"/>
  <c r="DM400"/>
  <c r="DL400"/>
  <c r="DJ400"/>
  <c r="DI400"/>
  <c r="DG400"/>
  <c r="DF400"/>
  <c r="DD400"/>
  <c r="DC400"/>
  <c r="DA400"/>
  <c r="CZ400"/>
  <c r="CX400"/>
  <c r="CW400"/>
  <c r="CU400"/>
  <c r="CT400"/>
  <c r="CA400"/>
  <c r="CB400" s="1"/>
  <c r="BX400"/>
  <c r="BZ400" s="1"/>
  <c r="BY400" s="1"/>
  <c r="BS400"/>
  <c r="BO400"/>
  <c r="BP400" s="1"/>
  <c r="BK400"/>
  <c r="BM400" s="1"/>
  <c r="BL400" s="1"/>
  <c r="BE400"/>
  <c r="BG400" s="1"/>
  <c r="BF400" s="1"/>
  <c r="AZ400"/>
  <c r="CP400" s="1"/>
  <c r="CQ400" s="1"/>
  <c r="AV400"/>
  <c r="AX400" s="1"/>
  <c r="AW400" s="1"/>
  <c r="AR400"/>
  <c r="AT400" s="1"/>
  <c r="AS400" s="1"/>
  <c r="AN400"/>
  <c r="AP400" s="1"/>
  <c r="AO400" s="1"/>
  <c r="AI400"/>
  <c r="AJ400" s="1"/>
  <c r="AD400"/>
  <c r="Z400"/>
  <c r="AB400" s="1"/>
  <c r="AA400" s="1"/>
  <c r="V400"/>
  <c r="X400" s="1"/>
  <c r="W400" s="1"/>
  <c r="R400"/>
  <c r="T400" s="1"/>
  <c r="S400" s="1"/>
  <c r="D400"/>
  <c r="CE401" l="1"/>
  <c r="CD400"/>
  <c r="BQ400"/>
  <c r="AK400"/>
  <c r="BB400"/>
  <c r="CL401"/>
  <c r="CK401"/>
  <c r="BA400"/>
  <c r="CC400"/>
  <c r="CF400"/>
  <c r="CE400" s="1"/>
  <c r="AE400"/>
  <c r="BU400"/>
  <c r="BT400" s="1"/>
  <c r="CG400"/>
  <c r="CR400"/>
  <c r="CH401"/>
  <c r="CI401"/>
  <c r="CJ400"/>
  <c r="AF400"/>
  <c r="DP399"/>
  <c r="DM399"/>
  <c r="DL399"/>
  <c r="DJ399"/>
  <c r="DI399"/>
  <c r="DG399"/>
  <c r="DF399"/>
  <c r="DD399"/>
  <c r="DC399"/>
  <c r="DA399"/>
  <c r="CZ399"/>
  <c r="CX399"/>
  <c r="CW399"/>
  <c r="CU399"/>
  <c r="CT399"/>
  <c r="CA399"/>
  <c r="BX399"/>
  <c r="BY399" s="1"/>
  <c r="BS399"/>
  <c r="BU399" s="1"/>
  <c r="BT399" s="1"/>
  <c r="BO399"/>
  <c r="BQ399" s="1"/>
  <c r="BP399" s="1"/>
  <c r="BK399"/>
  <c r="BM399" s="1"/>
  <c r="BL399" s="1"/>
  <c r="BE399"/>
  <c r="BF399" s="1"/>
  <c r="AZ399"/>
  <c r="BA399" s="1"/>
  <c r="AV399"/>
  <c r="AW399" s="1"/>
  <c r="AR399"/>
  <c r="AT399" s="1"/>
  <c r="AS399" s="1"/>
  <c r="AN399"/>
  <c r="AP399" s="1"/>
  <c r="AI399"/>
  <c r="CG399" s="1"/>
  <c r="AD399"/>
  <c r="Z399"/>
  <c r="AB399" s="1"/>
  <c r="AA399" s="1"/>
  <c r="V399"/>
  <c r="W399" s="1"/>
  <c r="R399"/>
  <c r="T399" s="1"/>
  <c r="S399" s="1"/>
  <c r="D399"/>
  <c r="DP398"/>
  <c r="DM398"/>
  <c r="DL398"/>
  <c r="DJ398"/>
  <c r="DI398"/>
  <c r="DG398"/>
  <c r="DF398"/>
  <c r="DD398"/>
  <c r="DC398"/>
  <c r="DA398"/>
  <c r="CZ398"/>
  <c r="CX398"/>
  <c r="CW398"/>
  <c r="CU398"/>
  <c r="CT398"/>
  <c r="CA398"/>
  <c r="CB398" s="1"/>
  <c r="BX398"/>
  <c r="BZ398" s="1"/>
  <c r="BS398"/>
  <c r="BO398"/>
  <c r="BP398" s="1"/>
  <c r="BK398"/>
  <c r="BM398" s="1"/>
  <c r="BL398" s="1"/>
  <c r="BE398"/>
  <c r="BG398" s="1"/>
  <c r="BF398" s="1"/>
  <c r="AZ398"/>
  <c r="BB398" s="1"/>
  <c r="AV398"/>
  <c r="AW398" s="1"/>
  <c r="AR398"/>
  <c r="AT398" s="1"/>
  <c r="AS398" s="1"/>
  <c r="AN398"/>
  <c r="AP398" s="1"/>
  <c r="AO398" s="1"/>
  <c r="AI398"/>
  <c r="AJ398" s="1"/>
  <c r="AD398"/>
  <c r="AE398" s="1"/>
  <c r="Z398"/>
  <c r="AB398" s="1"/>
  <c r="AA398" s="1"/>
  <c r="V398"/>
  <c r="X398" s="1"/>
  <c r="W398" s="1"/>
  <c r="R398"/>
  <c r="T398" s="1"/>
  <c r="S398" s="1"/>
  <c r="D398"/>
  <c r="BB399" l="1"/>
  <c r="CG398"/>
  <c r="CI398" s="1"/>
  <c r="BA398"/>
  <c r="BY398"/>
  <c r="AK399"/>
  <c r="AJ399" s="1"/>
  <c r="BQ398"/>
  <c r="CD399"/>
  <c r="CE399" s="1"/>
  <c r="BZ399"/>
  <c r="AK398"/>
  <c r="CC398"/>
  <c r="AF399"/>
  <c r="AE399" s="1"/>
  <c r="AO399"/>
  <c r="BG399"/>
  <c r="CH399"/>
  <c r="CI399"/>
  <c r="CK400"/>
  <c r="CL400"/>
  <c r="CI400"/>
  <c r="CH400"/>
  <c r="CD398"/>
  <c r="CF398" s="1"/>
  <c r="CE398" s="1"/>
  <c r="CP398"/>
  <c r="AX399"/>
  <c r="AX398"/>
  <c r="CC399"/>
  <c r="CP399"/>
  <c r="CQ399" s="1"/>
  <c r="AF398"/>
  <c r="BU398"/>
  <c r="BT398" s="1"/>
  <c r="X399"/>
  <c r="CB399"/>
  <c r="DP397"/>
  <c r="DM397"/>
  <c r="DL397"/>
  <c r="DJ397"/>
  <c r="DI397"/>
  <c r="DG397"/>
  <c r="DF397"/>
  <c r="DD397"/>
  <c r="DC397"/>
  <c r="DA397"/>
  <c r="CZ397"/>
  <c r="CX397"/>
  <c r="CW397"/>
  <c r="CU397"/>
  <c r="CT397"/>
  <c r="CA397"/>
  <c r="CB397" s="1"/>
  <c r="BX397"/>
  <c r="BZ397" s="1"/>
  <c r="BS397"/>
  <c r="BU397" s="1"/>
  <c r="BT397" s="1"/>
  <c r="BO397"/>
  <c r="BQ397" s="1"/>
  <c r="BP397" s="1"/>
  <c r="BK397"/>
  <c r="BL397" s="1"/>
  <c r="BE397"/>
  <c r="BF397" s="1"/>
  <c r="AZ397"/>
  <c r="CP397" s="1"/>
  <c r="CQ397" s="1"/>
  <c r="AV397"/>
  <c r="AW397" s="1"/>
  <c r="AR397"/>
  <c r="AN397"/>
  <c r="AO397" s="1"/>
  <c r="AI397"/>
  <c r="CG397" s="1"/>
  <c r="AD397"/>
  <c r="AE397" s="1"/>
  <c r="Z397"/>
  <c r="AB397" s="1"/>
  <c r="AA397" s="1"/>
  <c r="V397"/>
  <c r="W397" s="1"/>
  <c r="R397"/>
  <c r="T397" s="1"/>
  <c r="S397" s="1"/>
  <c r="D397"/>
  <c r="CF399" l="1"/>
  <c r="BM397"/>
  <c r="CH398"/>
  <c r="AP397"/>
  <c r="BA397"/>
  <c r="AJ397"/>
  <c r="AX397"/>
  <c r="BY397"/>
  <c r="BB397"/>
  <c r="CJ397"/>
  <c r="CL397" s="1"/>
  <c r="CK397" s="1"/>
  <c r="CH397"/>
  <c r="CI397"/>
  <c r="CD397"/>
  <c r="CF397" s="1"/>
  <c r="CE397" s="1"/>
  <c r="CR398"/>
  <c r="CQ398"/>
  <c r="AF397"/>
  <c r="BG397"/>
  <c r="CC397"/>
  <c r="CR397"/>
  <c r="X397"/>
  <c r="AK397"/>
  <c r="AT397"/>
  <c r="AS397" s="1"/>
  <c r="CR399"/>
  <c r="DP396"/>
  <c r="DM396"/>
  <c r="DL396"/>
  <c r="DJ396"/>
  <c r="DI396"/>
  <c r="DG396"/>
  <c r="DF396"/>
  <c r="DD396"/>
  <c r="DC396"/>
  <c r="DA396"/>
  <c r="CZ396"/>
  <c r="CX396"/>
  <c r="CW396"/>
  <c r="CU396"/>
  <c r="CT396"/>
  <c r="CA396"/>
  <c r="CB396" s="1"/>
  <c r="BX396"/>
  <c r="BZ396" s="1"/>
  <c r="BS396"/>
  <c r="BU396" s="1"/>
  <c r="BT396" s="1"/>
  <c r="BO396"/>
  <c r="BP396" s="1"/>
  <c r="BK396"/>
  <c r="BM396" s="1"/>
  <c r="BL396" s="1"/>
  <c r="BE396"/>
  <c r="BG396" s="1"/>
  <c r="BF396" s="1"/>
  <c r="AZ396"/>
  <c r="BA396" s="1"/>
  <c r="AV396"/>
  <c r="AX396" s="1"/>
  <c r="AW396" s="1"/>
  <c r="AR396"/>
  <c r="AT396" s="1"/>
  <c r="AS396" s="1"/>
  <c r="AN396"/>
  <c r="AP396" s="1"/>
  <c r="AO396" s="1"/>
  <c r="AI396"/>
  <c r="AK396" s="1"/>
  <c r="AD396"/>
  <c r="AE396" s="1"/>
  <c r="Z396"/>
  <c r="AB396" s="1"/>
  <c r="AA396" s="1"/>
  <c r="V396"/>
  <c r="X396" s="1"/>
  <c r="R396"/>
  <c r="T396" s="1"/>
  <c r="S396" s="1"/>
  <c r="D396"/>
  <c r="BY396" l="1"/>
  <c r="W396"/>
  <c r="AJ396"/>
  <c r="CD396"/>
  <c r="CP396"/>
  <c r="AF396"/>
  <c r="BB396"/>
  <c r="BQ396"/>
  <c r="CC396" l="1"/>
  <c r="CE396"/>
  <c r="CF396"/>
  <c r="CR396"/>
  <c r="CQ396"/>
  <c r="DP395"/>
  <c r="DM395"/>
  <c r="DL395"/>
  <c r="DJ395"/>
  <c r="DI395"/>
  <c r="DG395"/>
  <c r="DF395"/>
  <c r="DD395"/>
  <c r="DC395"/>
  <c r="DA395"/>
  <c r="CZ395"/>
  <c r="CX395"/>
  <c r="CW395"/>
  <c r="CU395"/>
  <c r="CT395"/>
  <c r="CA395"/>
  <c r="CC395" s="1"/>
  <c r="BX395"/>
  <c r="BZ395" s="1"/>
  <c r="BY395" s="1"/>
  <c r="BS395"/>
  <c r="BU395" s="1"/>
  <c r="BT395" s="1"/>
  <c r="BO395"/>
  <c r="BQ395" s="1"/>
  <c r="BP395" s="1"/>
  <c r="BK395"/>
  <c r="BM395" s="1"/>
  <c r="BL395" s="1"/>
  <c r="BE395"/>
  <c r="BF395" s="1"/>
  <c r="AZ395"/>
  <c r="BB395" s="1"/>
  <c r="AV395"/>
  <c r="AW395" s="1"/>
  <c r="AR395"/>
  <c r="AT395" s="1"/>
  <c r="AS395" s="1"/>
  <c r="AN395"/>
  <c r="AO395" s="1"/>
  <c r="AI395"/>
  <c r="AJ395" s="1"/>
  <c r="AD395"/>
  <c r="AF395" s="1"/>
  <c r="AE395" s="1"/>
  <c r="Z395"/>
  <c r="AB395" s="1"/>
  <c r="AA395" s="1"/>
  <c r="V395"/>
  <c r="W395" s="1"/>
  <c r="R395"/>
  <c r="T395" s="1"/>
  <c r="S395" s="1"/>
  <c r="D395"/>
  <c r="BA395" l="1"/>
  <c r="AK395"/>
  <c r="CB395"/>
  <c r="CD395"/>
  <c r="CF395" s="1"/>
  <c r="CE395" s="1"/>
  <c r="BG395"/>
  <c r="CG395"/>
  <c r="AP395"/>
  <c r="AX395"/>
  <c r="X395"/>
  <c r="CP395"/>
  <c r="CR395" s="1"/>
  <c r="CQ395" s="1"/>
  <c r="DP394"/>
  <c r="DM394"/>
  <c r="DL394"/>
  <c r="DJ394"/>
  <c r="DI394"/>
  <c r="DG394"/>
  <c r="DF394"/>
  <c r="DD394"/>
  <c r="DC394"/>
  <c r="DA394"/>
  <c r="CZ394"/>
  <c r="CX394"/>
  <c r="CW394"/>
  <c r="CU394"/>
  <c r="CT394"/>
  <c r="CA394"/>
  <c r="CB394" s="1"/>
  <c r="BX394"/>
  <c r="BY394" s="1"/>
  <c r="BS394"/>
  <c r="BT394" s="1"/>
  <c r="BO394"/>
  <c r="BP394" s="1"/>
  <c r="BK394"/>
  <c r="BM394" s="1"/>
  <c r="BL394" s="1"/>
  <c r="BE394"/>
  <c r="BG394" s="1"/>
  <c r="BF394" s="1"/>
  <c r="AZ394"/>
  <c r="CP394" s="1"/>
  <c r="AV394"/>
  <c r="AW394" s="1"/>
  <c r="AR394"/>
  <c r="AT394" s="1"/>
  <c r="AS394" s="1"/>
  <c r="AN394"/>
  <c r="AP394" s="1"/>
  <c r="AO394" s="1"/>
  <c r="AI394"/>
  <c r="AK394" s="1"/>
  <c r="AD394"/>
  <c r="AE394" s="1"/>
  <c r="Z394"/>
  <c r="AB394" s="1"/>
  <c r="AA394" s="1"/>
  <c r="V394"/>
  <c r="X394" s="1"/>
  <c r="W394" s="1"/>
  <c r="R394"/>
  <c r="T394" s="1"/>
  <c r="S394" s="1"/>
  <c r="D394"/>
  <c r="AJ394" l="1"/>
  <c r="AX394"/>
  <c r="BU394"/>
  <c r="BB394"/>
  <c r="BZ394"/>
  <c r="BA394"/>
  <c r="CQ394"/>
  <c r="CR394"/>
  <c r="CH395"/>
  <c r="CI395"/>
  <c r="BQ394"/>
  <c r="CD394"/>
  <c r="AF394"/>
  <c r="CC394" l="1"/>
  <c r="CE394"/>
  <c r="DP393"/>
  <c r="DM393"/>
  <c r="DL393"/>
  <c r="DJ393"/>
  <c r="DI393"/>
  <c r="DG393"/>
  <c r="DF393"/>
  <c r="DD393"/>
  <c r="DC393"/>
  <c r="DA393"/>
  <c r="CZ393"/>
  <c r="CX393"/>
  <c r="CW393"/>
  <c r="CU393"/>
  <c r="CT393"/>
  <c r="AZ393"/>
  <c r="BA393" s="1"/>
  <c r="AV393"/>
  <c r="AR393"/>
  <c r="AS393" s="1"/>
  <c r="AN393"/>
  <c r="AP393" s="1"/>
  <c r="AO393" s="1"/>
  <c r="AI393"/>
  <c r="R393"/>
  <c r="S393" s="1"/>
  <c r="D393"/>
  <c r="DP392"/>
  <c r="DM392"/>
  <c r="DL392"/>
  <c r="DJ392"/>
  <c r="DI392"/>
  <c r="DG392"/>
  <c r="DF392"/>
  <c r="DD392"/>
  <c r="DC392"/>
  <c r="DA392"/>
  <c r="CZ392"/>
  <c r="CX392"/>
  <c r="CW392"/>
  <c r="CU392"/>
  <c r="CT392"/>
  <c r="AZ392"/>
  <c r="BA392" s="1"/>
  <c r="AV392"/>
  <c r="AR392"/>
  <c r="AS392" s="1"/>
  <c r="AN392"/>
  <c r="AO392" s="1"/>
  <c r="AI392"/>
  <c r="AK392" s="1"/>
  <c r="R392"/>
  <c r="T392" s="1"/>
  <c r="S392" s="1"/>
  <c r="D392"/>
  <c r="CP393" l="1"/>
  <c r="CQ393" s="1"/>
  <c r="BB393"/>
  <c r="AT393"/>
  <c r="BB392"/>
  <c r="T393"/>
  <c r="AJ392"/>
  <c r="AX393"/>
  <c r="AW393" s="1"/>
  <c r="AT392"/>
  <c r="AX392"/>
  <c r="AP392"/>
  <c r="AK393"/>
  <c r="AW392"/>
  <c r="CP392"/>
  <c r="AJ393"/>
  <c r="CR393" l="1"/>
  <c r="CQ392"/>
  <c r="CR392"/>
  <c r="DP391"/>
  <c r="DM391"/>
  <c r="DL391"/>
  <c r="DJ391"/>
  <c r="DI391"/>
  <c r="DG391"/>
  <c r="DF391"/>
  <c r="DD391"/>
  <c r="DC391"/>
  <c r="DA391"/>
  <c r="CZ391"/>
  <c r="CX391"/>
  <c r="CW391"/>
  <c r="CU391"/>
  <c r="CT391"/>
  <c r="CA391"/>
  <c r="CC391" s="1"/>
  <c r="BX391"/>
  <c r="BZ391" s="1"/>
  <c r="BY391" s="1"/>
  <c r="BS391"/>
  <c r="BT391" s="1"/>
  <c r="BO391"/>
  <c r="BK391"/>
  <c r="BL391" s="1"/>
  <c r="BE391"/>
  <c r="BG391" s="1"/>
  <c r="BF391" s="1"/>
  <c r="AZ391"/>
  <c r="CP391" s="1"/>
  <c r="CR391" s="1"/>
  <c r="CQ391" s="1"/>
  <c r="AV391"/>
  <c r="AX391" s="1"/>
  <c r="AW391" s="1"/>
  <c r="AR391"/>
  <c r="AT391" s="1"/>
  <c r="AS391" s="1"/>
  <c r="AN391"/>
  <c r="AO391" s="1"/>
  <c r="AI391"/>
  <c r="AK391" s="1"/>
  <c r="AD391"/>
  <c r="AE391" s="1"/>
  <c r="Z391"/>
  <c r="AB391" s="1"/>
  <c r="AA391" s="1"/>
  <c r="V391"/>
  <c r="X391" s="1"/>
  <c r="W391" s="1"/>
  <c r="R391"/>
  <c r="T391" s="1"/>
  <c r="S391" s="1"/>
  <c r="D391"/>
  <c r="BA391" l="1"/>
  <c r="AF391"/>
  <c r="BB391"/>
  <c r="AJ391"/>
  <c r="AP391"/>
  <c r="BM391"/>
  <c r="CB391"/>
  <c r="BQ391"/>
  <c r="CD391"/>
  <c r="CF391" s="1"/>
  <c r="CE391" s="1"/>
  <c r="CJ391"/>
  <c r="BP391"/>
  <c r="BU391"/>
  <c r="CK391" l="1"/>
  <c r="CL391"/>
  <c r="DP390"/>
  <c r="DM390"/>
  <c r="DL390"/>
  <c r="DJ390"/>
  <c r="DI390"/>
  <c r="DG390"/>
  <c r="DF390"/>
  <c r="DD390"/>
  <c r="DC390"/>
  <c r="DA390"/>
  <c r="CZ390"/>
  <c r="CX390"/>
  <c r="CW390"/>
  <c r="CU390"/>
  <c r="CT390"/>
  <c r="CA390"/>
  <c r="CC390" s="1"/>
  <c r="CB390" s="1"/>
  <c r="BX390"/>
  <c r="BY390" s="1"/>
  <c r="BS390"/>
  <c r="BT390" s="1"/>
  <c r="BO390"/>
  <c r="BQ390" s="1"/>
  <c r="BP390" s="1"/>
  <c r="BK390"/>
  <c r="BE390"/>
  <c r="BF390" s="1"/>
  <c r="AZ390"/>
  <c r="CP390" s="1"/>
  <c r="CR390" s="1"/>
  <c r="CQ390" s="1"/>
  <c r="AV390"/>
  <c r="AR390"/>
  <c r="AS390" s="1"/>
  <c r="AN390"/>
  <c r="AP390" s="1"/>
  <c r="AO390" s="1"/>
  <c r="AI390"/>
  <c r="CG390" s="1"/>
  <c r="AD390"/>
  <c r="Z390"/>
  <c r="V390"/>
  <c r="W390" s="1"/>
  <c r="R390"/>
  <c r="T390" s="1"/>
  <c r="S390" s="1"/>
  <c r="D390"/>
  <c r="CD390" l="1"/>
  <c r="CE390" s="1"/>
  <c r="AK390"/>
  <c r="AT390"/>
  <c r="AJ390"/>
  <c r="AE390"/>
  <c r="X390"/>
  <c r="BA390"/>
  <c r="AF390"/>
  <c r="BG390"/>
  <c r="CH390"/>
  <c r="CI390"/>
  <c r="BB390"/>
  <c r="BL390"/>
  <c r="CJ390"/>
  <c r="AB390"/>
  <c r="AX390"/>
  <c r="BU390"/>
  <c r="AA390"/>
  <c r="AW390"/>
  <c r="BM390"/>
  <c r="BZ390"/>
  <c r="CF390" l="1"/>
  <c r="CK390"/>
  <c r="CL390"/>
  <c r="DP389"/>
  <c r="DM389"/>
  <c r="DL389"/>
  <c r="DJ389"/>
  <c r="DI389"/>
  <c r="DG389"/>
  <c r="DF389"/>
  <c r="DD389"/>
  <c r="DC389"/>
  <c r="DA389"/>
  <c r="CZ389"/>
  <c r="CX389"/>
  <c r="CW389"/>
  <c r="CU389"/>
  <c r="CT389"/>
  <c r="CA389"/>
  <c r="CB389" s="1"/>
  <c r="BX389"/>
  <c r="BZ389" s="1"/>
  <c r="BY389" s="1"/>
  <c r="BS389"/>
  <c r="BT389" s="1"/>
  <c r="BO389"/>
  <c r="BP389" s="1"/>
  <c r="BK389"/>
  <c r="BM389" s="1"/>
  <c r="BL389" s="1"/>
  <c r="BE389"/>
  <c r="BG389" s="1"/>
  <c r="BF389" s="1"/>
  <c r="AZ389"/>
  <c r="BA389" s="1"/>
  <c r="AV389"/>
  <c r="AW389" s="1"/>
  <c r="AR389"/>
  <c r="AT389" s="1"/>
  <c r="AN389"/>
  <c r="AP389" s="1"/>
  <c r="AO389" s="1"/>
  <c r="AI389"/>
  <c r="CG389" s="1"/>
  <c r="AD389"/>
  <c r="Z389"/>
  <c r="AB389" s="1"/>
  <c r="AA389" s="1"/>
  <c r="V389"/>
  <c r="X389" s="1"/>
  <c r="W389" s="1"/>
  <c r="R389"/>
  <c r="T389" s="1"/>
  <c r="S389" s="1"/>
  <c r="D389"/>
  <c r="CD389" l="1"/>
  <c r="CF389" s="1"/>
  <c r="CE389" s="1"/>
  <c r="AS389"/>
  <c r="AK389"/>
  <c r="AE389"/>
  <c r="AF389"/>
  <c r="AX389"/>
  <c r="BU389"/>
  <c r="CC389"/>
  <c r="CH389"/>
  <c r="CI389"/>
  <c r="CJ389"/>
  <c r="CP389"/>
  <c r="CR389" s="1"/>
  <c r="CQ389" s="1"/>
  <c r="AJ389"/>
  <c r="BB389"/>
  <c r="BQ389"/>
  <c r="DP388"/>
  <c r="DM388"/>
  <c r="DL388"/>
  <c r="DJ388"/>
  <c r="DI388"/>
  <c r="DG388"/>
  <c r="DF388"/>
  <c r="DD388"/>
  <c r="DC388"/>
  <c r="DA388"/>
  <c r="CZ388"/>
  <c r="CX388"/>
  <c r="CW388"/>
  <c r="CU388"/>
  <c r="CT388"/>
  <c r="CA388"/>
  <c r="CB388" s="1"/>
  <c r="BX388"/>
  <c r="BS388"/>
  <c r="BT388" s="1"/>
  <c r="BO388"/>
  <c r="BP388" s="1"/>
  <c r="BK388"/>
  <c r="BM388" s="1"/>
  <c r="BL388" s="1"/>
  <c r="BE388"/>
  <c r="BG388" s="1"/>
  <c r="BF388" s="1"/>
  <c r="AZ388"/>
  <c r="CP388" s="1"/>
  <c r="CQ388" s="1"/>
  <c r="AV388"/>
  <c r="AW388" s="1"/>
  <c r="AR388"/>
  <c r="AS388" s="1"/>
  <c r="AN388"/>
  <c r="AO388" s="1"/>
  <c r="AI388"/>
  <c r="AK388" s="1"/>
  <c r="AD388"/>
  <c r="AE388" s="1"/>
  <c r="Z388"/>
  <c r="AA388" s="1"/>
  <c r="V388"/>
  <c r="R388"/>
  <c r="S388" s="1"/>
  <c r="D388"/>
  <c r="DP387"/>
  <c r="DM387"/>
  <c r="DL387"/>
  <c r="DJ387"/>
  <c r="DI387"/>
  <c r="DG387"/>
  <c r="DF387"/>
  <c r="DD387"/>
  <c r="DC387"/>
  <c r="DA387"/>
  <c r="CZ387"/>
  <c r="CX387"/>
  <c r="CW387"/>
  <c r="CU387"/>
  <c r="CT387"/>
  <c r="CA387"/>
  <c r="BX387"/>
  <c r="BS387"/>
  <c r="BO387"/>
  <c r="BP387" s="1"/>
  <c r="BK387"/>
  <c r="BL387" s="1"/>
  <c r="BE387"/>
  <c r="BG387" s="1"/>
  <c r="BF387" s="1"/>
  <c r="AZ387"/>
  <c r="AV387"/>
  <c r="AW387" s="1"/>
  <c r="AR387"/>
  <c r="AT387" s="1"/>
  <c r="AS387" s="1"/>
  <c r="AN387"/>
  <c r="AP387" s="1"/>
  <c r="AO387" s="1"/>
  <c r="AI387"/>
  <c r="CG387" s="1"/>
  <c r="AD387"/>
  <c r="AF387" s="1"/>
  <c r="Z387"/>
  <c r="AB387" s="1"/>
  <c r="AA387" s="1"/>
  <c r="V387"/>
  <c r="X387" s="1"/>
  <c r="W387" s="1"/>
  <c r="R387"/>
  <c r="T387" s="1"/>
  <c r="S387" s="1"/>
  <c r="D387"/>
  <c r="T388" l="1"/>
  <c r="BA387"/>
  <c r="AB388"/>
  <c r="CD387"/>
  <c r="CF387" s="1"/>
  <c r="CE387" s="1"/>
  <c r="AJ387"/>
  <c r="BU387"/>
  <c r="BA388"/>
  <c r="CJ388"/>
  <c r="CK388" s="1"/>
  <c r="AE387"/>
  <c r="AK387"/>
  <c r="AJ388"/>
  <c r="AT388"/>
  <c r="BB388"/>
  <c r="CH387"/>
  <c r="CI387"/>
  <c r="BZ387"/>
  <c r="CK389"/>
  <c r="CL389"/>
  <c r="BQ387"/>
  <c r="X388"/>
  <c r="AP388"/>
  <c r="BU388"/>
  <c r="CD388"/>
  <c r="BY387"/>
  <c r="CJ387"/>
  <c r="W388"/>
  <c r="BZ388"/>
  <c r="AX387"/>
  <c r="CP387"/>
  <c r="CR387" s="1"/>
  <c r="CQ387" s="1"/>
  <c r="AF388"/>
  <c r="BQ388"/>
  <c r="CG388"/>
  <c r="CI388" s="1"/>
  <c r="CH388" s="1"/>
  <c r="AX388"/>
  <c r="BM387"/>
  <c r="BB387"/>
  <c r="BT387"/>
  <c r="CC387"/>
  <c r="CB387" s="1"/>
  <c r="BY388"/>
  <c r="CR388"/>
  <c r="CL388" l="1"/>
  <c r="CL387"/>
  <c r="CK387"/>
  <c r="CC388"/>
  <c r="CF388"/>
  <c r="CE388" s="1"/>
  <c r="DP386"/>
  <c r="DM386"/>
  <c r="DL386"/>
  <c r="DJ386"/>
  <c r="DI386"/>
  <c r="DG386"/>
  <c r="DF386"/>
  <c r="DD386"/>
  <c r="DC386"/>
  <c r="DA386"/>
  <c r="CZ386"/>
  <c r="CX386"/>
  <c r="CW386"/>
  <c r="CU386"/>
  <c r="CT386"/>
  <c r="CA386"/>
  <c r="CC386" s="1"/>
  <c r="CB386" s="1"/>
  <c r="BX386"/>
  <c r="BZ386" s="1"/>
  <c r="BY386" s="1"/>
  <c r="BS386"/>
  <c r="BO386"/>
  <c r="BP386" s="1"/>
  <c r="BK386"/>
  <c r="BL386" s="1"/>
  <c r="BE386"/>
  <c r="BG386" s="1"/>
  <c r="BF386" s="1"/>
  <c r="AZ386"/>
  <c r="CP386" s="1"/>
  <c r="CQ386" s="1"/>
  <c r="AV386"/>
  <c r="AX386" s="1"/>
  <c r="AW386" s="1"/>
  <c r="AR386"/>
  <c r="AS386" s="1"/>
  <c r="AN386"/>
  <c r="AP386" s="1"/>
  <c r="AO386" s="1"/>
  <c r="AI386"/>
  <c r="AK386" s="1"/>
  <c r="AD386"/>
  <c r="Z386"/>
  <c r="AB386" s="1"/>
  <c r="AA386" s="1"/>
  <c r="V386"/>
  <c r="X386" s="1"/>
  <c r="W386" s="1"/>
  <c r="R386"/>
  <c r="S386" s="1"/>
  <c r="D386"/>
  <c r="CD386" l="1"/>
  <c r="CE386" s="1"/>
  <c r="T386"/>
  <c r="BA386"/>
  <c r="BQ386"/>
  <c r="AJ386"/>
  <c r="CG386"/>
  <c r="AF386"/>
  <c r="AT386"/>
  <c r="AE386"/>
  <c r="CR386"/>
  <c r="BM386"/>
  <c r="BU386"/>
  <c r="CJ386"/>
  <c r="BB386"/>
  <c r="BT386"/>
  <c r="CF386" l="1"/>
  <c r="CH386"/>
  <c r="CI386"/>
  <c r="CK386"/>
  <c r="CL386"/>
  <c r="DP385" l="1"/>
  <c r="DM385"/>
  <c r="DL385"/>
  <c r="DJ385"/>
  <c r="DI385"/>
  <c r="DG385"/>
  <c r="DF385"/>
  <c r="DD385"/>
  <c r="DC385"/>
  <c r="DA385"/>
  <c r="CZ385"/>
  <c r="CX385"/>
  <c r="CW385"/>
  <c r="CU385"/>
  <c r="CT385"/>
  <c r="CA385"/>
  <c r="CC385" s="1"/>
  <c r="CB385" s="1"/>
  <c r="BX385"/>
  <c r="BY385" s="1"/>
  <c r="BS385"/>
  <c r="BO385"/>
  <c r="BP385" s="1"/>
  <c r="BK385"/>
  <c r="BM385" s="1"/>
  <c r="BE385"/>
  <c r="BG385" s="1"/>
  <c r="BF385" s="1"/>
  <c r="AZ385"/>
  <c r="CJ385" s="1"/>
  <c r="AV385"/>
  <c r="AR385"/>
  <c r="AS385" s="1"/>
  <c r="AN385"/>
  <c r="AP385" s="1"/>
  <c r="AI385"/>
  <c r="AK385" s="1"/>
  <c r="AD385"/>
  <c r="AF385" s="1"/>
  <c r="Z385"/>
  <c r="AA385" s="1"/>
  <c r="V385"/>
  <c r="W385" s="1"/>
  <c r="R385"/>
  <c r="T385" s="1"/>
  <c r="S385" s="1"/>
  <c r="D385"/>
  <c r="BZ385" l="1"/>
  <c r="AT385"/>
  <c r="X385"/>
  <c r="BB385"/>
  <c r="BA385"/>
  <c r="BL385"/>
  <c r="AO385"/>
  <c r="BQ385"/>
  <c r="CK385"/>
  <c r="CL385"/>
  <c r="AB385"/>
  <c r="AJ385"/>
  <c r="AW385"/>
  <c r="BU385"/>
  <c r="BT385" s="1"/>
  <c r="CG385"/>
  <c r="CI385" s="1"/>
  <c r="CH385" s="1"/>
  <c r="CD385"/>
  <c r="CF385" s="1"/>
  <c r="CE385" s="1"/>
  <c r="AE385"/>
  <c r="AX385"/>
  <c r="CP385"/>
  <c r="CR385" s="1"/>
  <c r="CQ385" s="1"/>
  <c r="DP384" l="1"/>
  <c r="DM384"/>
  <c r="DL384"/>
  <c r="DJ384"/>
  <c r="DI384"/>
  <c r="DG384"/>
  <c r="DF384"/>
  <c r="DD384"/>
  <c r="DC384"/>
  <c r="DA384"/>
  <c r="CZ384"/>
  <c r="CX384"/>
  <c r="CW384"/>
  <c r="CU384"/>
  <c r="CT384"/>
  <c r="CA384"/>
  <c r="BX384"/>
  <c r="BS384"/>
  <c r="BT384" s="1"/>
  <c r="BO384"/>
  <c r="BP384" s="1"/>
  <c r="BK384"/>
  <c r="BM384" s="1"/>
  <c r="BL384" s="1"/>
  <c r="BE384"/>
  <c r="BF384" s="1"/>
  <c r="AZ384"/>
  <c r="AV384"/>
  <c r="AX384" s="1"/>
  <c r="AW384" s="1"/>
  <c r="AR384"/>
  <c r="AT384" s="1"/>
  <c r="AS384" s="1"/>
  <c r="AN384"/>
  <c r="AP384" s="1"/>
  <c r="AO384" s="1"/>
  <c r="AI384"/>
  <c r="AK384" s="1"/>
  <c r="AD384"/>
  <c r="AF384" s="1"/>
  <c r="Z384"/>
  <c r="AA384" s="1"/>
  <c r="V384"/>
  <c r="X384" s="1"/>
  <c r="W384" s="1"/>
  <c r="R384"/>
  <c r="S384" s="1"/>
  <c r="D384"/>
  <c r="DP383"/>
  <c r="DM383"/>
  <c r="DL383"/>
  <c r="DJ383"/>
  <c r="DI383"/>
  <c r="DG383"/>
  <c r="DF383"/>
  <c r="DD383"/>
  <c r="DC383"/>
  <c r="DA383"/>
  <c r="CZ383"/>
  <c r="CX383"/>
  <c r="CW383"/>
  <c r="CU383"/>
  <c r="CT383"/>
  <c r="CA383"/>
  <c r="CB383" s="1"/>
  <c r="BX383"/>
  <c r="BS383"/>
  <c r="BT383" s="1"/>
  <c r="BO383"/>
  <c r="BP383" s="1"/>
  <c r="BK383"/>
  <c r="BM383" s="1"/>
  <c r="BL383" s="1"/>
  <c r="BE383"/>
  <c r="BG383" s="1"/>
  <c r="BF383" s="1"/>
  <c r="AZ383"/>
  <c r="AV383"/>
  <c r="AW383" s="1"/>
  <c r="AR383"/>
  <c r="AT383" s="1"/>
  <c r="AS383" s="1"/>
  <c r="AN383"/>
  <c r="AP383" s="1"/>
  <c r="AO383" s="1"/>
  <c r="AI383"/>
  <c r="AJ383" s="1"/>
  <c r="AD383"/>
  <c r="Z383"/>
  <c r="AB383" s="1"/>
  <c r="AA383" s="1"/>
  <c r="V383"/>
  <c r="X383" s="1"/>
  <c r="W383" s="1"/>
  <c r="R383"/>
  <c r="T383" s="1"/>
  <c r="S383" s="1"/>
  <c r="D383"/>
  <c r="AJ384" l="1"/>
  <c r="BU384"/>
  <c r="BU383"/>
  <c r="CD383"/>
  <c r="CF383" s="1"/>
  <c r="BB384"/>
  <c r="BA384"/>
  <c r="AX383"/>
  <c r="CD384"/>
  <c r="CE384" s="1"/>
  <c r="AF383"/>
  <c r="T384"/>
  <c r="AB384"/>
  <c r="AE383"/>
  <c r="BZ383"/>
  <c r="BY383" s="1"/>
  <c r="CC383"/>
  <c r="CJ383"/>
  <c r="CP383"/>
  <c r="CQ383" s="1"/>
  <c r="CC384"/>
  <c r="CB384" s="1"/>
  <c r="CG384"/>
  <c r="AK383"/>
  <c r="BB383"/>
  <c r="CG383"/>
  <c r="CI383" s="1"/>
  <c r="CH383" s="1"/>
  <c r="BA383"/>
  <c r="BQ383"/>
  <c r="CR383"/>
  <c r="AE384"/>
  <c r="BG384"/>
  <c r="BQ384"/>
  <c r="BZ384"/>
  <c r="CJ384"/>
  <c r="BY384"/>
  <c r="CP384"/>
  <c r="CR384" s="1"/>
  <c r="CQ384" s="1"/>
  <c r="DP382"/>
  <c r="DM382"/>
  <c r="DL382"/>
  <c r="DJ382"/>
  <c r="DI382"/>
  <c r="DG382"/>
  <c r="DF382"/>
  <c r="DD382"/>
  <c r="DC382"/>
  <c r="DA382"/>
  <c r="CZ382"/>
  <c r="CX382"/>
  <c r="CW382"/>
  <c r="CU382"/>
  <c r="CT382"/>
  <c r="CA382"/>
  <c r="CB382" s="1"/>
  <c r="BX382"/>
  <c r="BY382" s="1"/>
  <c r="BS382"/>
  <c r="BO382"/>
  <c r="BP382" s="1"/>
  <c r="BK382"/>
  <c r="BL382" s="1"/>
  <c r="BE382"/>
  <c r="BG382" s="1"/>
  <c r="BF382" s="1"/>
  <c r="AZ382"/>
  <c r="CP382" s="1"/>
  <c r="CQ382" s="1"/>
  <c r="AV382"/>
  <c r="AR382"/>
  <c r="AS382" s="1"/>
  <c r="AN382"/>
  <c r="AP382" s="1"/>
  <c r="AI382"/>
  <c r="CG382" s="1"/>
  <c r="AD382"/>
  <c r="AF382" s="1"/>
  <c r="AE382" s="1"/>
  <c r="Z382"/>
  <c r="V382"/>
  <c r="W382" s="1"/>
  <c r="R382"/>
  <c r="T382" s="1"/>
  <c r="S382" s="1"/>
  <c r="D382"/>
  <c r="CE383" l="1"/>
  <c r="BZ382"/>
  <c r="X382"/>
  <c r="CD382"/>
  <c r="CE382" s="1"/>
  <c r="BA382"/>
  <c r="BQ382"/>
  <c r="CH382"/>
  <c r="CI382"/>
  <c r="AO382"/>
  <c r="AT382"/>
  <c r="BB382"/>
  <c r="BU382"/>
  <c r="BT382" s="1"/>
  <c r="CJ382"/>
  <c r="AB382"/>
  <c r="AK382"/>
  <c r="AX382"/>
  <c r="CC382"/>
  <c r="CK384"/>
  <c r="CL384"/>
  <c r="CF384"/>
  <c r="CI384"/>
  <c r="CH384"/>
  <c r="CK383"/>
  <c r="CL383"/>
  <c r="AA382"/>
  <c r="AJ382"/>
  <c r="AW382"/>
  <c r="BM382"/>
  <c r="CR382"/>
  <c r="CF382" l="1"/>
  <c r="CK382"/>
  <c r="CL382"/>
  <c r="DP381"/>
  <c r="DM381"/>
  <c r="DL381"/>
  <c r="DJ381"/>
  <c r="DI381"/>
  <c r="DG381"/>
  <c r="DF381"/>
  <c r="DD381"/>
  <c r="DC381"/>
  <c r="DA381"/>
  <c r="CZ381"/>
  <c r="CX381"/>
  <c r="CW381"/>
  <c r="CU381"/>
  <c r="CT381"/>
  <c r="CA381"/>
  <c r="CC381" s="1"/>
  <c r="CB381" s="1"/>
  <c r="BX381"/>
  <c r="BZ381" s="1"/>
  <c r="BY381" s="1"/>
  <c r="BS381"/>
  <c r="BU381" s="1"/>
  <c r="BT381" s="1"/>
  <c r="BO381"/>
  <c r="BP381" s="1"/>
  <c r="BK381"/>
  <c r="BM381" s="1"/>
  <c r="BL381" s="1"/>
  <c r="BE381"/>
  <c r="BG381" s="1"/>
  <c r="AZ381"/>
  <c r="BB381" s="1"/>
  <c r="AV381"/>
  <c r="AX381" s="1"/>
  <c r="AW381" s="1"/>
  <c r="AR381"/>
  <c r="AT381" s="1"/>
  <c r="AS381" s="1"/>
  <c r="AN381"/>
  <c r="AP381" s="1"/>
  <c r="AO381" s="1"/>
  <c r="AI381"/>
  <c r="CG381" s="1"/>
  <c r="CH381" s="1"/>
  <c r="AD381"/>
  <c r="AF381" s="1"/>
  <c r="Z381"/>
  <c r="AB381" s="1"/>
  <c r="AA381" s="1"/>
  <c r="V381"/>
  <c r="X381" s="1"/>
  <c r="W381" s="1"/>
  <c r="R381"/>
  <c r="T381" s="1"/>
  <c r="S381" s="1"/>
  <c r="D381"/>
  <c r="DP380"/>
  <c r="DM380"/>
  <c r="DL380"/>
  <c r="DJ380"/>
  <c r="DI380"/>
  <c r="DG380"/>
  <c r="DF380"/>
  <c r="DD380"/>
  <c r="DC380"/>
  <c r="DA380"/>
  <c r="CZ380"/>
  <c r="CX380"/>
  <c r="CW380"/>
  <c r="CU380"/>
  <c r="CT380"/>
  <c r="CA380"/>
  <c r="BX380"/>
  <c r="BS380"/>
  <c r="BO380"/>
  <c r="BP380" s="1"/>
  <c r="BK380"/>
  <c r="BL380" s="1"/>
  <c r="BE380"/>
  <c r="BF380" s="1"/>
  <c r="AZ380"/>
  <c r="AV380"/>
  <c r="AW380" s="1"/>
  <c r="AR380"/>
  <c r="AS380" s="1"/>
  <c r="AN380"/>
  <c r="AP380" s="1"/>
  <c r="AI380"/>
  <c r="AJ380" s="1"/>
  <c r="AD380"/>
  <c r="AE380" s="1"/>
  <c r="Z380"/>
  <c r="AA380" s="1"/>
  <c r="V380"/>
  <c r="W380" s="1"/>
  <c r="R380"/>
  <c r="S380" s="1"/>
  <c r="D380"/>
  <c r="BM380" l="1"/>
  <c r="BQ380"/>
  <c r="AF380"/>
  <c r="AO380"/>
  <c r="BB380"/>
  <c r="BF381"/>
  <c r="AX380"/>
  <c r="T380"/>
  <c r="CD380"/>
  <c r="CF380" s="1"/>
  <c r="CE380" s="1"/>
  <c r="CC380"/>
  <c r="CB380" s="1"/>
  <c r="AK381"/>
  <c r="AJ381"/>
  <c r="BU380"/>
  <c r="CJ380"/>
  <c r="AE381"/>
  <c r="BA381"/>
  <c r="AB380"/>
  <c r="AT380"/>
  <c r="BT380"/>
  <c r="CP380"/>
  <c r="CQ380" s="1"/>
  <c r="CD381"/>
  <c r="CF381" s="1"/>
  <c r="CE381" s="1"/>
  <c r="CJ381"/>
  <c r="CP381"/>
  <c r="CR381" s="1"/>
  <c r="CQ381" s="1"/>
  <c r="AK380"/>
  <c r="X380"/>
  <c r="BA380"/>
  <c r="BG380"/>
  <c r="BZ380"/>
  <c r="BY380" s="1"/>
  <c r="BQ381"/>
  <c r="CR380" l="1"/>
  <c r="CI381"/>
  <c r="CL381"/>
  <c r="CK381"/>
  <c r="CK380"/>
  <c r="CL380"/>
  <c r="DP379"/>
  <c r="DM379"/>
  <c r="DL379"/>
  <c r="DJ379"/>
  <c r="DI379"/>
  <c r="DG379"/>
  <c r="DF379"/>
  <c r="DD379"/>
  <c r="DC379"/>
  <c r="DA379"/>
  <c r="CZ379"/>
  <c r="CX379"/>
  <c r="CW379"/>
  <c r="CU379"/>
  <c r="CT379"/>
  <c r="CA379"/>
  <c r="CC379" s="1"/>
  <c r="BX379"/>
  <c r="BZ379" s="1"/>
  <c r="BY379" s="1"/>
  <c r="BS379"/>
  <c r="BT379" s="1"/>
  <c r="BO379"/>
  <c r="BP379" s="1"/>
  <c r="BK379"/>
  <c r="BL379" s="1"/>
  <c r="BE379"/>
  <c r="AZ379"/>
  <c r="CP379" s="1"/>
  <c r="AV379"/>
  <c r="AX379" s="1"/>
  <c r="AW379" s="1"/>
  <c r="AR379"/>
  <c r="AT379" s="1"/>
  <c r="AS379" s="1"/>
  <c r="AN379"/>
  <c r="AP379" s="1"/>
  <c r="AO379" s="1"/>
  <c r="AI379"/>
  <c r="AJ379" s="1"/>
  <c r="AD379"/>
  <c r="Z379"/>
  <c r="AB379" s="1"/>
  <c r="AA379" s="1"/>
  <c r="V379"/>
  <c r="X379" s="1"/>
  <c r="W379" s="1"/>
  <c r="R379"/>
  <c r="T379" s="1"/>
  <c r="S379" s="1"/>
  <c r="D379"/>
  <c r="CD379" l="1"/>
  <c r="CE379" s="1"/>
  <c r="BB379"/>
  <c r="AF379"/>
  <c r="AE379" s="1"/>
  <c r="AK379"/>
  <c r="BM379"/>
  <c r="CB379"/>
  <c r="BQ379"/>
  <c r="CQ379"/>
  <c r="CR379"/>
  <c r="BA379"/>
  <c r="CJ379"/>
  <c r="BG379"/>
  <c r="BF379" s="1"/>
  <c r="BU379"/>
  <c r="DP378"/>
  <c r="DM378"/>
  <c r="DL378"/>
  <c r="DJ378"/>
  <c r="DI378"/>
  <c r="DG378"/>
  <c r="DF378"/>
  <c r="DD378"/>
  <c r="DC378"/>
  <c r="DA378"/>
  <c r="CZ378"/>
  <c r="CX378"/>
  <c r="CW378"/>
  <c r="CU378"/>
  <c r="CT378"/>
  <c r="CA378"/>
  <c r="BX378"/>
  <c r="BY378" s="1"/>
  <c r="BS378"/>
  <c r="BO378"/>
  <c r="BP378" s="1"/>
  <c r="BK378"/>
  <c r="BL378" s="1"/>
  <c r="BE378"/>
  <c r="BG378" s="1"/>
  <c r="BF378" s="1"/>
  <c r="AZ378"/>
  <c r="CP378" s="1"/>
  <c r="CQ378" s="1"/>
  <c r="AV378"/>
  <c r="AR378"/>
  <c r="AS378" s="1"/>
  <c r="AN378"/>
  <c r="AP378" s="1"/>
  <c r="AO378" s="1"/>
  <c r="AI378"/>
  <c r="AJ378" s="1"/>
  <c r="AD378"/>
  <c r="AE378" s="1"/>
  <c r="Z378"/>
  <c r="V378"/>
  <c r="W378" s="1"/>
  <c r="R378"/>
  <c r="T378" s="1"/>
  <c r="S378" s="1"/>
  <c r="D378"/>
  <c r="BQ378" l="1"/>
  <c r="X378"/>
  <c r="BZ378"/>
  <c r="AF378"/>
  <c r="BA378"/>
  <c r="BT378"/>
  <c r="CD378"/>
  <c r="CE378" s="1"/>
  <c r="AT378"/>
  <c r="AB378"/>
  <c r="AA378" s="1"/>
  <c r="BB378"/>
  <c r="CC378"/>
  <c r="CK379"/>
  <c r="CL379"/>
  <c r="AW378"/>
  <c r="CG378"/>
  <c r="CR378"/>
  <c r="CJ378"/>
  <c r="AK378"/>
  <c r="AX378"/>
  <c r="BM378"/>
  <c r="BU378"/>
  <c r="CB378"/>
  <c r="CF378" l="1"/>
  <c r="CH378"/>
  <c r="CI378"/>
  <c r="CK378"/>
  <c r="CL378"/>
  <c r="DP377" l="1"/>
  <c r="DM377"/>
  <c r="DL377"/>
  <c r="DJ377"/>
  <c r="DI377"/>
  <c r="DG377"/>
  <c r="DF377"/>
  <c r="DD377"/>
  <c r="DC377"/>
  <c r="DA377"/>
  <c r="CZ377"/>
  <c r="CX377"/>
  <c r="CW377"/>
  <c r="CU377"/>
  <c r="CT377"/>
  <c r="CA377"/>
  <c r="CC377" s="1"/>
  <c r="CB377" s="1"/>
  <c r="BX377"/>
  <c r="BZ377" s="1"/>
  <c r="BY377" s="1"/>
  <c r="BS377"/>
  <c r="BU377" s="1"/>
  <c r="BT377" s="1"/>
  <c r="BO377"/>
  <c r="BQ377" s="1"/>
  <c r="BP377" s="1"/>
  <c r="BK377"/>
  <c r="BM377" s="1"/>
  <c r="BL377" s="1"/>
  <c r="BE377"/>
  <c r="BG377" s="1"/>
  <c r="BF377" s="1"/>
  <c r="AZ377"/>
  <c r="CJ377" s="1"/>
  <c r="AV377"/>
  <c r="AX377" s="1"/>
  <c r="AW377" s="1"/>
  <c r="AR377"/>
  <c r="AS377" s="1"/>
  <c r="AN377"/>
  <c r="AO377" s="1"/>
  <c r="AI377"/>
  <c r="CG377" s="1"/>
  <c r="AD377"/>
  <c r="AF377" s="1"/>
  <c r="Z377"/>
  <c r="AB377" s="1"/>
  <c r="AA377" s="1"/>
  <c r="V377"/>
  <c r="X377" s="1"/>
  <c r="W377" s="1"/>
  <c r="R377"/>
  <c r="S377" s="1"/>
  <c r="D377"/>
  <c r="AJ377" l="1"/>
  <c r="AK377"/>
  <c r="AE377"/>
  <c r="BA377"/>
  <c r="BB377"/>
  <c r="AP377"/>
  <c r="CP377"/>
  <c r="CQ377" s="1"/>
  <c r="CH377"/>
  <c r="CI377"/>
  <c r="CK377"/>
  <c r="CL377"/>
  <c r="CD377"/>
  <c r="CF377" s="1"/>
  <c r="CE377" s="1"/>
  <c r="AT377"/>
  <c r="T377"/>
  <c r="CR377" l="1"/>
  <c r="DP376"/>
  <c r="DM376"/>
  <c r="DL376"/>
  <c r="DJ376"/>
  <c r="DI376"/>
  <c r="DG376"/>
  <c r="DF376"/>
  <c r="DD376"/>
  <c r="DC376"/>
  <c r="DA376"/>
  <c r="CZ376"/>
  <c r="CX376"/>
  <c r="CW376"/>
  <c r="CU376"/>
  <c r="CT376"/>
  <c r="CA376"/>
  <c r="CC376" s="1"/>
  <c r="CB376" s="1"/>
  <c r="BX376"/>
  <c r="BY376" s="1"/>
  <c r="BS376"/>
  <c r="BU376" s="1"/>
  <c r="BT376" s="1"/>
  <c r="BO376"/>
  <c r="BQ376" s="1"/>
  <c r="BP376" s="1"/>
  <c r="BK376"/>
  <c r="BM376" s="1"/>
  <c r="BL376" s="1"/>
  <c r="AZ376"/>
  <c r="CP376" s="1"/>
  <c r="CQ376" s="1"/>
  <c r="AV376"/>
  <c r="AX376" s="1"/>
  <c r="AW376" s="1"/>
  <c r="AR376"/>
  <c r="AN376"/>
  <c r="AO376" s="1"/>
  <c r="AI376"/>
  <c r="AJ376" s="1"/>
  <c r="AD376"/>
  <c r="AE376" s="1"/>
  <c r="Z376"/>
  <c r="AA376" s="1"/>
  <c r="V376"/>
  <c r="W376" s="1"/>
  <c r="D376"/>
  <c r="DP375"/>
  <c r="DM375"/>
  <c r="DL375"/>
  <c r="DJ375"/>
  <c r="DI375"/>
  <c r="DG375"/>
  <c r="DF375"/>
  <c r="DD375"/>
  <c r="DC375"/>
  <c r="DA375"/>
  <c r="CZ375"/>
  <c r="CX375"/>
  <c r="CW375"/>
  <c r="CU375"/>
  <c r="CT375"/>
  <c r="CA375"/>
  <c r="BX375"/>
  <c r="BZ375" s="1"/>
  <c r="BY375" s="1"/>
  <c r="BS375"/>
  <c r="BO375"/>
  <c r="BP375" s="1"/>
  <c r="BK375"/>
  <c r="BM375" s="1"/>
  <c r="AZ375"/>
  <c r="AV375"/>
  <c r="AW375" s="1"/>
  <c r="AR375"/>
  <c r="AT375" s="1"/>
  <c r="AS375" s="1"/>
  <c r="AN375"/>
  <c r="AP375" s="1"/>
  <c r="AI375"/>
  <c r="AJ375" s="1"/>
  <c r="AD375"/>
  <c r="AF375" s="1"/>
  <c r="Z375"/>
  <c r="AB375" s="1"/>
  <c r="AA375" s="1"/>
  <c r="V375"/>
  <c r="W375" s="1"/>
  <c r="D375"/>
  <c r="BL375" l="1"/>
  <c r="BQ375"/>
  <c r="AP376"/>
  <c r="BZ376"/>
  <c r="AE375"/>
  <c r="AF376"/>
  <c r="AO375"/>
  <c r="CD376"/>
  <c r="CF376" s="1"/>
  <c r="CE376" s="1"/>
  <c r="AK375"/>
  <c r="CB375"/>
  <c r="CC375"/>
  <c r="AX375"/>
  <c r="CD375"/>
  <c r="CE375" s="1"/>
  <c r="CJ375"/>
  <c r="CL375" s="1"/>
  <c r="CK375" s="1"/>
  <c r="CG376"/>
  <c r="CR376"/>
  <c r="BB375"/>
  <c r="X375"/>
  <c r="BA375"/>
  <c r="BU375"/>
  <c r="BT375" s="1"/>
  <c r="CP375"/>
  <c r="CR375" s="1"/>
  <c r="CQ375" s="1"/>
  <c r="X376"/>
  <c r="AK376"/>
  <c r="AT376"/>
  <c r="BB376"/>
  <c r="AB376"/>
  <c r="AS376"/>
  <c r="BA376"/>
  <c r="CH376" l="1"/>
  <c r="CI376"/>
  <c r="DP374"/>
  <c r="DM374"/>
  <c r="DL374"/>
  <c r="DJ374"/>
  <c r="DI374"/>
  <c r="DG374"/>
  <c r="DF374"/>
  <c r="DD374"/>
  <c r="DC374"/>
  <c r="DA374"/>
  <c r="CZ374"/>
  <c r="CX374"/>
  <c r="CW374"/>
  <c r="CU374"/>
  <c r="CT374"/>
  <c r="CA374"/>
  <c r="CC374" s="1"/>
  <c r="CB374" s="1"/>
  <c r="BX374"/>
  <c r="BZ374" s="1"/>
  <c r="BY374" s="1"/>
  <c r="BS374"/>
  <c r="BT374" s="1"/>
  <c r="BO374"/>
  <c r="BQ374" s="1"/>
  <c r="BP374" s="1"/>
  <c r="BK374"/>
  <c r="BM374" s="1"/>
  <c r="BL374" s="1"/>
  <c r="BE374"/>
  <c r="BG374" s="1"/>
  <c r="BF374" s="1"/>
  <c r="AZ374"/>
  <c r="CP374" s="1"/>
  <c r="CQ374" s="1"/>
  <c r="AV374"/>
  <c r="AX374" s="1"/>
  <c r="AW374" s="1"/>
  <c r="AR374"/>
  <c r="AT374" s="1"/>
  <c r="AS374" s="1"/>
  <c r="AN374"/>
  <c r="AP374" s="1"/>
  <c r="AI374"/>
  <c r="AK374" s="1"/>
  <c r="AD374"/>
  <c r="Z374"/>
  <c r="AA374" s="1"/>
  <c r="V374"/>
  <c r="R374"/>
  <c r="S374" s="1"/>
  <c r="D374"/>
  <c r="BU374" l="1"/>
  <c r="BA374"/>
  <c r="BB374"/>
  <c r="CD374"/>
  <c r="CF374" s="1"/>
  <c r="T374"/>
  <c r="AB374"/>
  <c r="AO374"/>
  <c r="CE374"/>
  <c r="X374"/>
  <c r="W374" s="1"/>
  <c r="AJ374"/>
  <c r="CG374"/>
  <c r="CI374" s="1"/>
  <c r="CH374" s="1"/>
  <c r="CR374"/>
  <c r="AF374"/>
  <c r="CJ374"/>
  <c r="AE374"/>
  <c r="CK374" l="1"/>
  <c r="CL374"/>
  <c r="DP373" l="1"/>
  <c r="DM373"/>
  <c r="DL373"/>
  <c r="DJ373"/>
  <c r="DI373"/>
  <c r="DG373"/>
  <c r="DF373"/>
  <c r="DD373"/>
  <c r="DC373"/>
  <c r="DA373"/>
  <c r="CZ373"/>
  <c r="CX373"/>
  <c r="CW373"/>
  <c r="CU373"/>
  <c r="CT373"/>
  <c r="CA373"/>
  <c r="CC373" s="1"/>
  <c r="BX373"/>
  <c r="BS373"/>
  <c r="BT373" s="1"/>
  <c r="BO373"/>
  <c r="BP373" s="1"/>
  <c r="BK373"/>
  <c r="BL373" s="1"/>
  <c r="BE373"/>
  <c r="BF373" s="1"/>
  <c r="AZ373"/>
  <c r="AV373"/>
  <c r="AW373" s="1"/>
  <c r="AR373"/>
  <c r="AN373"/>
  <c r="AO373" s="1"/>
  <c r="AI373"/>
  <c r="AJ373" s="1"/>
  <c r="AD373"/>
  <c r="Z373"/>
  <c r="AA373" s="1"/>
  <c r="V373"/>
  <c r="R373"/>
  <c r="S373" s="1"/>
  <c r="D373"/>
  <c r="BG373" l="1"/>
  <c r="AX373"/>
  <c r="T373"/>
  <c r="AB373"/>
  <c r="CB373"/>
  <c r="AK373"/>
  <c r="BM373"/>
  <c r="BU373"/>
  <c r="AP373"/>
  <c r="AS373"/>
  <c r="BA373"/>
  <c r="CP373"/>
  <c r="BQ373"/>
  <c r="BZ373"/>
  <c r="X373"/>
  <c r="W373" s="1"/>
  <c r="AF373"/>
  <c r="AE373" s="1"/>
  <c r="AT373"/>
  <c r="BB373"/>
  <c r="BY373"/>
  <c r="CD373"/>
  <c r="CQ373" l="1"/>
  <c r="CR373"/>
  <c r="CE373"/>
  <c r="CF373"/>
  <c r="DP372"/>
  <c r="DM372"/>
  <c r="DL372"/>
  <c r="DJ372"/>
  <c r="DI372"/>
  <c r="DG372"/>
  <c r="DF372"/>
  <c r="DD372"/>
  <c r="DC372"/>
  <c r="DA372"/>
  <c r="CZ372"/>
  <c r="CX372"/>
  <c r="CW372"/>
  <c r="CU372"/>
  <c r="CT372"/>
  <c r="CA372"/>
  <c r="CC372" s="1"/>
  <c r="BX372"/>
  <c r="BZ372" s="1"/>
  <c r="BY372" s="1"/>
  <c r="BS372"/>
  <c r="BU372" s="1"/>
  <c r="BT372" s="1"/>
  <c r="BO372"/>
  <c r="BP372" s="1"/>
  <c r="BK372"/>
  <c r="BM372" s="1"/>
  <c r="BL372" s="1"/>
  <c r="BE372"/>
  <c r="BG372" s="1"/>
  <c r="BF372" s="1"/>
  <c r="AZ372"/>
  <c r="CP372" s="1"/>
  <c r="CR372" s="1"/>
  <c r="CQ372" s="1"/>
  <c r="AV372"/>
  <c r="AX372" s="1"/>
  <c r="AW372" s="1"/>
  <c r="AR372"/>
  <c r="AT372" s="1"/>
  <c r="AS372" s="1"/>
  <c r="AN372"/>
  <c r="AP372" s="1"/>
  <c r="AO372" s="1"/>
  <c r="AI372"/>
  <c r="AJ372" s="1"/>
  <c r="AD372"/>
  <c r="Z372"/>
  <c r="AB372" s="1"/>
  <c r="AA372" s="1"/>
  <c r="V372"/>
  <c r="W372" s="1"/>
  <c r="R372"/>
  <c r="T372" s="1"/>
  <c r="S372" s="1"/>
  <c r="D372"/>
  <c r="DP371"/>
  <c r="DM371"/>
  <c r="DL371"/>
  <c r="DJ371"/>
  <c r="DI371"/>
  <c r="DG371"/>
  <c r="DF371"/>
  <c r="DD371"/>
  <c r="DC371"/>
  <c r="DA371"/>
  <c r="CZ371"/>
  <c r="CX371"/>
  <c r="CW371"/>
  <c r="CU371"/>
  <c r="CT371"/>
  <c r="CA371"/>
  <c r="CB371" s="1"/>
  <c r="BX371"/>
  <c r="BY371" s="1"/>
  <c r="BS371"/>
  <c r="BU371" s="1"/>
  <c r="BT371" s="1"/>
  <c r="BO371"/>
  <c r="BQ371" s="1"/>
  <c r="BP371" s="1"/>
  <c r="BK371"/>
  <c r="BM371" s="1"/>
  <c r="BL371" s="1"/>
  <c r="BE371"/>
  <c r="BG371" s="1"/>
  <c r="BF371" s="1"/>
  <c r="AZ371"/>
  <c r="CJ371" s="1"/>
  <c r="AV371"/>
  <c r="AR371"/>
  <c r="AS371" s="1"/>
  <c r="AN371"/>
  <c r="AP371" s="1"/>
  <c r="AO371" s="1"/>
  <c r="AI371"/>
  <c r="AJ371" s="1"/>
  <c r="AD371"/>
  <c r="Z371"/>
  <c r="V371"/>
  <c r="W371" s="1"/>
  <c r="R371"/>
  <c r="T371" s="1"/>
  <c r="S371" s="1"/>
  <c r="D371"/>
  <c r="AT371" l="1"/>
  <c r="CD371"/>
  <c r="CE371" s="1"/>
  <c r="CD372"/>
  <c r="CE372" s="1"/>
  <c r="AK371"/>
  <c r="BB372"/>
  <c r="BA372"/>
  <c r="CB372"/>
  <c r="BZ371"/>
  <c r="AF372"/>
  <c r="X371"/>
  <c r="AF371"/>
  <c r="BA371"/>
  <c r="AE372"/>
  <c r="AE371"/>
  <c r="CC371"/>
  <c r="CK371"/>
  <c r="CL371"/>
  <c r="AB371"/>
  <c r="AA371" s="1"/>
  <c r="AW371"/>
  <c r="BB371"/>
  <c r="CG371"/>
  <c r="CG372"/>
  <c r="CH372" s="1"/>
  <c r="X372"/>
  <c r="AK372"/>
  <c r="BQ372"/>
  <c r="CJ372"/>
  <c r="AX371"/>
  <c r="CF372" l="1"/>
  <c r="CF371"/>
  <c r="CI371"/>
  <c r="CH371" s="1"/>
  <c r="CI372"/>
  <c r="CK372"/>
  <c r="CL372"/>
  <c r="DP370"/>
  <c r="DM370"/>
  <c r="DL370"/>
  <c r="DJ370"/>
  <c r="DI370"/>
  <c r="DG370"/>
  <c r="DF370"/>
  <c r="DD370"/>
  <c r="DC370"/>
  <c r="DA370"/>
  <c r="CZ370"/>
  <c r="CX370"/>
  <c r="CW370"/>
  <c r="CU370"/>
  <c r="CT370"/>
  <c r="CA370"/>
  <c r="CC370" s="1"/>
  <c r="CB370" s="1"/>
  <c r="BX370"/>
  <c r="BZ370" s="1"/>
  <c r="BY370" s="1"/>
  <c r="BS370"/>
  <c r="BO370"/>
  <c r="BP370" s="1"/>
  <c r="BK370"/>
  <c r="BM370" s="1"/>
  <c r="BL370" s="1"/>
  <c r="BE370"/>
  <c r="BG370" s="1"/>
  <c r="BF370" s="1"/>
  <c r="AZ370"/>
  <c r="CJ370" s="1"/>
  <c r="AV370"/>
  <c r="AX370" s="1"/>
  <c r="AW370" s="1"/>
  <c r="AR370"/>
  <c r="AT370" s="1"/>
  <c r="AS370" s="1"/>
  <c r="AN370"/>
  <c r="AP370" s="1"/>
  <c r="AO370" s="1"/>
  <c r="AI370"/>
  <c r="CG370" s="1"/>
  <c r="CI370" s="1"/>
  <c r="CH370" s="1"/>
  <c r="AD370"/>
  <c r="Z370"/>
  <c r="AA370" s="1"/>
  <c r="V370"/>
  <c r="X370" s="1"/>
  <c r="W370" s="1"/>
  <c r="R370"/>
  <c r="T370" s="1"/>
  <c r="S370" s="1"/>
  <c r="D370"/>
  <c r="BA370" l="1"/>
  <c r="AJ370"/>
  <c r="CD370"/>
  <c r="CF370" s="1"/>
  <c r="CE370" s="1"/>
  <c r="AB370"/>
  <c r="AK370"/>
  <c r="BQ370"/>
  <c r="CK370"/>
  <c r="CL370"/>
  <c r="AE370"/>
  <c r="BB370"/>
  <c r="BT370"/>
  <c r="CP370"/>
  <c r="CQ370" s="1"/>
  <c r="AF370"/>
  <c r="BU370"/>
  <c r="CR370" l="1"/>
  <c r="DP369" l="1"/>
  <c r="DM369"/>
  <c r="DL369"/>
  <c r="DJ369"/>
  <c r="DI369"/>
  <c r="DG369"/>
  <c r="DF369"/>
  <c r="DD369"/>
  <c r="DC369"/>
  <c r="DA369"/>
  <c r="CZ369"/>
  <c r="CX369"/>
  <c r="CW369"/>
  <c r="CU369"/>
  <c r="CT369"/>
  <c r="CA369"/>
  <c r="CB369" s="1"/>
  <c r="BX369"/>
  <c r="BS369"/>
  <c r="BT369" s="1"/>
  <c r="BO369"/>
  <c r="BQ369" s="1"/>
  <c r="BP369" s="1"/>
  <c r="BK369"/>
  <c r="BL369" s="1"/>
  <c r="BE369"/>
  <c r="BF369" s="1"/>
  <c r="AZ369"/>
  <c r="CP369" s="1"/>
  <c r="AV369"/>
  <c r="AW369" s="1"/>
  <c r="AR369"/>
  <c r="AN369"/>
  <c r="AO369" s="1"/>
  <c r="AI369"/>
  <c r="CG369" s="1"/>
  <c r="AD369"/>
  <c r="Z369"/>
  <c r="AA369" s="1"/>
  <c r="V369"/>
  <c r="X369" s="1"/>
  <c r="W369" s="1"/>
  <c r="R369"/>
  <c r="T369" s="1"/>
  <c r="S369" s="1"/>
  <c r="D369"/>
  <c r="BU369" l="1"/>
  <c r="BG369"/>
  <c r="AK369"/>
  <c r="AB369"/>
  <c r="BM369"/>
  <c r="AJ369"/>
  <c r="AP369"/>
  <c r="CH369"/>
  <c r="CI369"/>
  <c r="CQ369"/>
  <c r="CR369"/>
  <c r="AE369"/>
  <c r="AS369"/>
  <c r="BA369"/>
  <c r="CD369"/>
  <c r="CF369" s="1"/>
  <c r="AX369"/>
  <c r="BZ369"/>
  <c r="AF369"/>
  <c r="AT369"/>
  <c r="BB369"/>
  <c r="BY369"/>
  <c r="CJ369"/>
  <c r="CC369" l="1"/>
  <c r="CE369"/>
  <c r="CK369"/>
  <c r="CL369"/>
  <c r="DP368"/>
  <c r="DM368"/>
  <c r="DL368"/>
  <c r="DJ368"/>
  <c r="DI368"/>
  <c r="DG368"/>
  <c r="DF368"/>
  <c r="DD368"/>
  <c r="DC368"/>
  <c r="DA368"/>
  <c r="CZ368"/>
  <c r="CX368"/>
  <c r="CW368"/>
  <c r="CU368"/>
  <c r="CT368"/>
  <c r="CA368"/>
  <c r="CC368" s="1"/>
  <c r="CB368" s="1"/>
  <c r="BX368"/>
  <c r="BS368"/>
  <c r="BT368" s="1"/>
  <c r="BO368"/>
  <c r="BP368" s="1"/>
  <c r="BK368"/>
  <c r="BM368" s="1"/>
  <c r="BL368" s="1"/>
  <c r="BE368"/>
  <c r="BG368" s="1"/>
  <c r="AZ368"/>
  <c r="AV368"/>
  <c r="AW368" s="1"/>
  <c r="AR368"/>
  <c r="AT368" s="1"/>
  <c r="AS368" s="1"/>
  <c r="AN368"/>
  <c r="AP368" s="1"/>
  <c r="AO368" s="1"/>
  <c r="AI368"/>
  <c r="AD368"/>
  <c r="Z368"/>
  <c r="AB368" s="1"/>
  <c r="AA368" s="1"/>
  <c r="V368"/>
  <c r="X368" s="1"/>
  <c r="W368" s="1"/>
  <c r="R368"/>
  <c r="S368" s="1"/>
  <c r="D368"/>
  <c r="DP367"/>
  <c r="DM367"/>
  <c r="DL367"/>
  <c r="DJ367"/>
  <c r="DI367"/>
  <c r="DG367"/>
  <c r="DF367"/>
  <c r="DD367"/>
  <c r="DC367"/>
  <c r="DA367"/>
  <c r="CZ367"/>
  <c r="CX367"/>
  <c r="CW367"/>
  <c r="CU367"/>
  <c r="CT367"/>
  <c r="CA367"/>
  <c r="CB367" s="1"/>
  <c r="BX367"/>
  <c r="BZ367" s="1"/>
  <c r="BY367" s="1"/>
  <c r="BS367"/>
  <c r="BU367" s="1"/>
  <c r="BT367" s="1"/>
  <c r="BO367"/>
  <c r="BK367"/>
  <c r="BL367" s="1"/>
  <c r="BE367"/>
  <c r="BG367" s="1"/>
  <c r="BF367" s="1"/>
  <c r="AZ367"/>
  <c r="AV367"/>
  <c r="AW367" s="1"/>
  <c r="AR367"/>
  <c r="AT367" s="1"/>
  <c r="AN367"/>
  <c r="AP367" s="1"/>
  <c r="AO367" s="1"/>
  <c r="AI367"/>
  <c r="CG367" s="1"/>
  <c r="AD367"/>
  <c r="AF367" s="1"/>
  <c r="Z367"/>
  <c r="AA367" s="1"/>
  <c r="V367"/>
  <c r="X367" s="1"/>
  <c r="W367" s="1"/>
  <c r="R367"/>
  <c r="T367" s="1"/>
  <c r="S367" s="1"/>
  <c r="D367"/>
  <c r="CD368" l="1"/>
  <c r="CF368" s="1"/>
  <c r="CE368" s="1"/>
  <c r="AE368"/>
  <c r="AX367"/>
  <c r="BM367"/>
  <c r="AJ367"/>
  <c r="AF368"/>
  <c r="AX368"/>
  <c r="AK367"/>
  <c r="CJ367"/>
  <c r="CK367" s="1"/>
  <c r="BU368"/>
  <c r="CH367"/>
  <c r="AE367"/>
  <c r="AS367"/>
  <c r="BP367"/>
  <c r="AJ368"/>
  <c r="BF368"/>
  <c r="CP368"/>
  <c r="CR368" s="1"/>
  <c r="CQ368" s="1"/>
  <c r="CI367"/>
  <c r="AB367"/>
  <c r="BB367"/>
  <c r="BB368"/>
  <c r="BQ368"/>
  <c r="CG368"/>
  <c r="CD367"/>
  <c r="CF367" s="1"/>
  <c r="BA367"/>
  <c r="BQ367"/>
  <c r="T368"/>
  <c r="AK368"/>
  <c r="BA368"/>
  <c r="BZ368"/>
  <c r="BY368" s="1"/>
  <c r="CL367" l="1"/>
  <c r="CH368"/>
  <c r="CI368"/>
  <c r="CC367"/>
  <c r="CE367"/>
  <c r="DP366"/>
  <c r="DM366"/>
  <c r="DL366"/>
  <c r="DJ366"/>
  <c r="DI366"/>
  <c r="DG366"/>
  <c r="DF366"/>
  <c r="DD366"/>
  <c r="DC366"/>
  <c r="DA366"/>
  <c r="CZ366"/>
  <c r="CX366"/>
  <c r="CW366"/>
  <c r="CU366"/>
  <c r="CT366"/>
  <c r="CA366"/>
  <c r="CC366" s="1"/>
  <c r="CB366" s="1"/>
  <c r="BX366"/>
  <c r="BZ366" s="1"/>
  <c r="BY366" s="1"/>
  <c r="BS366"/>
  <c r="BT366" s="1"/>
  <c r="BO366"/>
  <c r="BQ366" s="1"/>
  <c r="BP366" s="1"/>
  <c r="BK366"/>
  <c r="BM366" s="1"/>
  <c r="BL366" s="1"/>
  <c r="BE366"/>
  <c r="BG366" s="1"/>
  <c r="BF366" s="1"/>
  <c r="AZ366"/>
  <c r="CP366" s="1"/>
  <c r="CR366" s="1"/>
  <c r="CQ366" s="1"/>
  <c r="AV366"/>
  <c r="AW366" s="1"/>
  <c r="AR366"/>
  <c r="AT366" s="1"/>
  <c r="AS366" s="1"/>
  <c r="AN366"/>
  <c r="AO366" s="1"/>
  <c r="AI366"/>
  <c r="AJ366" s="1"/>
  <c r="AD366"/>
  <c r="AE366" s="1"/>
  <c r="Z366"/>
  <c r="AB366" s="1"/>
  <c r="AA366" s="1"/>
  <c r="V366"/>
  <c r="W366" s="1"/>
  <c r="R366"/>
  <c r="T366" s="1"/>
  <c r="S366" s="1"/>
  <c r="D366"/>
  <c r="X366" l="1"/>
  <c r="AF366"/>
  <c r="AK366"/>
  <c r="CD366"/>
  <c r="CF366" s="1"/>
  <c r="CE366" s="1"/>
  <c r="BA366"/>
  <c r="AX366"/>
  <c r="BU366"/>
  <c r="CJ366"/>
  <c r="AP366"/>
  <c r="BB366"/>
  <c r="CK366" l="1"/>
  <c r="CL366"/>
  <c r="DP365" l="1"/>
  <c r="DM365"/>
  <c r="DL365"/>
  <c r="DJ365"/>
  <c r="DI365"/>
  <c r="DG365"/>
  <c r="DF365"/>
  <c r="DD365"/>
  <c r="DC365"/>
  <c r="DA365"/>
  <c r="CZ365"/>
  <c r="CX365"/>
  <c r="CW365"/>
  <c r="CU365"/>
  <c r="CT365"/>
  <c r="CA365"/>
  <c r="BX365"/>
  <c r="BS365"/>
  <c r="BO365"/>
  <c r="BK365"/>
  <c r="BL365" s="1"/>
  <c r="BE365"/>
  <c r="BG365" s="1"/>
  <c r="AZ365"/>
  <c r="CJ365" s="1"/>
  <c r="AV365"/>
  <c r="AX365" s="1"/>
  <c r="AR365"/>
  <c r="AT365" s="1"/>
  <c r="AS365" s="1"/>
  <c r="AN365"/>
  <c r="AO365" s="1"/>
  <c r="AI365"/>
  <c r="AK365" s="1"/>
  <c r="AD365"/>
  <c r="AE365" s="1"/>
  <c r="Z365"/>
  <c r="V365"/>
  <c r="W365" s="1"/>
  <c r="R365"/>
  <c r="T365" s="1"/>
  <c r="S365" s="1"/>
  <c r="D365"/>
  <c r="BF365" l="1"/>
  <c r="AW365"/>
  <c r="BZ365"/>
  <c r="AP365"/>
  <c r="BQ365"/>
  <c r="AJ365"/>
  <c r="BB365"/>
  <c r="CG365"/>
  <c r="CH365" s="1"/>
  <c r="CK365"/>
  <c r="CL365"/>
  <c r="BM365"/>
  <c r="BU365"/>
  <c r="CD365"/>
  <c r="CF365" s="1"/>
  <c r="CP365"/>
  <c r="X365"/>
  <c r="AF365"/>
  <c r="BT365"/>
  <c r="CB365"/>
  <c r="AB365"/>
  <c r="AA365" s="1"/>
  <c r="BA365"/>
  <c r="BP365"/>
  <c r="BY365"/>
  <c r="CI365" l="1"/>
  <c r="CC365"/>
  <c r="CE365"/>
  <c r="CQ365"/>
  <c r="CR365"/>
  <c r="DP364"/>
  <c r="DM364"/>
  <c r="DL364"/>
  <c r="DJ364"/>
  <c r="DI364"/>
  <c r="DG364"/>
  <c r="DF364"/>
  <c r="DD364"/>
  <c r="DC364"/>
  <c r="DA364"/>
  <c r="CZ364"/>
  <c r="CX364"/>
  <c r="CW364"/>
  <c r="CU364"/>
  <c r="CT364"/>
  <c r="CA364"/>
  <c r="BX364"/>
  <c r="BZ364" s="1"/>
  <c r="BY364" s="1"/>
  <c r="BS364"/>
  <c r="BO364"/>
  <c r="BP364" s="1"/>
  <c r="BK364"/>
  <c r="BE364"/>
  <c r="BF364" s="1"/>
  <c r="AZ364"/>
  <c r="BA364" s="1"/>
  <c r="AV364"/>
  <c r="AX364" s="1"/>
  <c r="AR364"/>
  <c r="AT364" s="1"/>
  <c r="AS364" s="1"/>
  <c r="AN364"/>
  <c r="AP364" s="1"/>
  <c r="AO364" s="1"/>
  <c r="AI364"/>
  <c r="AJ364" s="1"/>
  <c r="AD364"/>
  <c r="Z364"/>
  <c r="AB364" s="1"/>
  <c r="AA364" s="1"/>
  <c r="V364"/>
  <c r="X364" s="1"/>
  <c r="W364" s="1"/>
  <c r="R364"/>
  <c r="T364" s="1"/>
  <c r="D364"/>
  <c r="DP363"/>
  <c r="DM363"/>
  <c r="DL363"/>
  <c r="DJ363"/>
  <c r="DI363"/>
  <c r="DG363"/>
  <c r="DF363"/>
  <c r="DD363"/>
  <c r="DC363"/>
  <c r="DA363"/>
  <c r="CZ363"/>
  <c r="CX363"/>
  <c r="CW363"/>
  <c r="CU363"/>
  <c r="CT363"/>
  <c r="CA363"/>
  <c r="CB363" s="1"/>
  <c r="BX363"/>
  <c r="BZ363" s="1"/>
  <c r="BY363" s="1"/>
  <c r="BS363"/>
  <c r="BO363"/>
  <c r="BK363"/>
  <c r="BM363" s="1"/>
  <c r="BL363" s="1"/>
  <c r="BE363"/>
  <c r="BG363" s="1"/>
  <c r="BF363" s="1"/>
  <c r="AZ363"/>
  <c r="CP363" s="1"/>
  <c r="CQ363" s="1"/>
  <c r="AV363"/>
  <c r="AW363" s="1"/>
  <c r="AR363"/>
  <c r="AT363" s="1"/>
  <c r="AN363"/>
  <c r="AP363" s="1"/>
  <c r="AO363" s="1"/>
  <c r="AI363"/>
  <c r="AJ363" s="1"/>
  <c r="AD363"/>
  <c r="AF363" s="1"/>
  <c r="Z363"/>
  <c r="AA363" s="1"/>
  <c r="V363"/>
  <c r="X363" s="1"/>
  <c r="W363" s="1"/>
  <c r="R363"/>
  <c r="T363" s="1"/>
  <c r="S363" s="1"/>
  <c r="D363"/>
  <c r="CD363" l="1"/>
  <c r="CF363" s="1"/>
  <c r="CE363" s="1"/>
  <c r="AE363"/>
  <c r="AS363"/>
  <c r="CD364"/>
  <c r="CF364" s="1"/>
  <c r="CE364" s="1"/>
  <c r="AX363"/>
  <c r="BU363"/>
  <c r="AF364"/>
  <c r="AE364" s="1"/>
  <c r="BG364"/>
  <c r="AK363"/>
  <c r="BP363"/>
  <c r="AK364"/>
  <c r="BQ364"/>
  <c r="CC363"/>
  <c r="CJ363"/>
  <c r="BA363"/>
  <c r="BQ363"/>
  <c r="CG363"/>
  <c r="CI363" s="1"/>
  <c r="CH363" s="1"/>
  <c r="S364"/>
  <c r="AW364"/>
  <c r="BB364"/>
  <c r="BM364"/>
  <c r="BL364" s="1"/>
  <c r="BT364"/>
  <c r="CC364"/>
  <c r="CB364" s="1"/>
  <c r="CG364"/>
  <c r="CJ364"/>
  <c r="CR363"/>
  <c r="AB363"/>
  <c r="BB363"/>
  <c r="BT363"/>
  <c r="BU364"/>
  <c r="CP364"/>
  <c r="CR364" s="1"/>
  <c r="CQ364" s="1"/>
  <c r="DP362"/>
  <c r="DM362"/>
  <c r="DL362"/>
  <c r="DJ362"/>
  <c r="DI362"/>
  <c r="DG362"/>
  <c r="DF362"/>
  <c r="DD362"/>
  <c r="DC362"/>
  <c r="DA362"/>
  <c r="CZ362"/>
  <c r="CX362"/>
  <c r="CW362"/>
  <c r="CU362"/>
  <c r="CT362"/>
  <c r="CA362"/>
  <c r="CC362" s="1"/>
  <c r="CB362" s="1"/>
  <c r="BX362"/>
  <c r="BY362" s="1"/>
  <c r="BS362"/>
  <c r="BT362" s="1"/>
  <c r="BO362"/>
  <c r="BK362"/>
  <c r="BL362" s="1"/>
  <c r="BE362"/>
  <c r="BG362" s="1"/>
  <c r="BF362" s="1"/>
  <c r="AZ362"/>
  <c r="BB362" s="1"/>
  <c r="AV362"/>
  <c r="AW362" s="1"/>
  <c r="AR362"/>
  <c r="AS362" s="1"/>
  <c r="AN362"/>
  <c r="AP362" s="1"/>
  <c r="AO362" s="1"/>
  <c r="AI362"/>
  <c r="AJ362" s="1"/>
  <c r="AD362"/>
  <c r="AE362" s="1"/>
  <c r="Z362"/>
  <c r="V362"/>
  <c r="W362" s="1"/>
  <c r="R362"/>
  <c r="T362" s="1"/>
  <c r="S362" s="1"/>
  <c r="D362"/>
  <c r="X362" l="1"/>
  <c r="BM362"/>
  <c r="BA362"/>
  <c r="AK362"/>
  <c r="BU362"/>
  <c r="BP362"/>
  <c r="CJ362"/>
  <c r="CK364"/>
  <c r="CL364"/>
  <c r="AB362"/>
  <c r="CP362"/>
  <c r="CI364"/>
  <c r="CH364"/>
  <c r="AX362"/>
  <c r="AA362"/>
  <c r="BZ362"/>
  <c r="CL363"/>
  <c r="CK363"/>
  <c r="AF362"/>
  <c r="AT362"/>
  <c r="BQ362"/>
  <c r="CR362" l="1"/>
  <c r="CQ362"/>
  <c r="CK362"/>
  <c r="CL362"/>
  <c r="DP361"/>
  <c r="DM361"/>
  <c r="DL361"/>
  <c r="DJ361"/>
  <c r="DI361"/>
  <c r="DG361"/>
  <c r="DF361"/>
  <c r="DD361"/>
  <c r="DC361"/>
  <c r="DA361"/>
  <c r="CZ361"/>
  <c r="CX361"/>
  <c r="CW361"/>
  <c r="CU361"/>
  <c r="CT361"/>
  <c r="CA361"/>
  <c r="CB361" s="1"/>
  <c r="BX361"/>
  <c r="BZ361" s="1"/>
  <c r="BY361" s="1"/>
  <c r="BS361"/>
  <c r="BT361" s="1"/>
  <c r="BO361"/>
  <c r="BQ361" s="1"/>
  <c r="BP361" s="1"/>
  <c r="BK361"/>
  <c r="BM361" s="1"/>
  <c r="BL361" s="1"/>
  <c r="BE361"/>
  <c r="BG361" s="1"/>
  <c r="BF361" s="1"/>
  <c r="AZ361"/>
  <c r="CP361" s="1"/>
  <c r="CR361" s="1"/>
  <c r="CQ361" s="1"/>
  <c r="AV361"/>
  <c r="AX361" s="1"/>
  <c r="AR361"/>
  <c r="AT361" s="1"/>
  <c r="AS361" s="1"/>
  <c r="AN361"/>
  <c r="AO361" s="1"/>
  <c r="AI361"/>
  <c r="AD361"/>
  <c r="Z361"/>
  <c r="AB361" s="1"/>
  <c r="AA361" s="1"/>
  <c r="V361"/>
  <c r="X361" s="1"/>
  <c r="W361" s="1"/>
  <c r="R361"/>
  <c r="S361" s="1"/>
  <c r="D361"/>
  <c r="CD361" l="1"/>
  <c r="CF361" s="1"/>
  <c r="CE361" s="1"/>
  <c r="AW361"/>
  <c r="AF361"/>
  <c r="BB361"/>
  <c r="CC361"/>
  <c r="AE361"/>
  <c r="BA361"/>
  <c r="CG361"/>
  <c r="AK361"/>
  <c r="CJ361"/>
  <c r="T361"/>
  <c r="AJ361"/>
  <c r="AP361"/>
  <c r="BU361"/>
  <c r="DP360"/>
  <c r="DM360"/>
  <c r="DL360"/>
  <c r="DJ360"/>
  <c r="DI360"/>
  <c r="DG360"/>
  <c r="DF360"/>
  <c r="DD360"/>
  <c r="DC360"/>
  <c r="DA360"/>
  <c r="CZ360"/>
  <c r="CX360"/>
  <c r="CW360"/>
  <c r="CU360"/>
  <c r="CT360"/>
  <c r="CA360"/>
  <c r="BX360"/>
  <c r="BZ360" s="1"/>
  <c r="BY360" s="1"/>
  <c r="BS360"/>
  <c r="BO360"/>
  <c r="BP360" s="1"/>
  <c r="BK360"/>
  <c r="BE360"/>
  <c r="BF360" s="1"/>
  <c r="AZ360"/>
  <c r="AV360"/>
  <c r="AX360" s="1"/>
  <c r="AR360"/>
  <c r="AT360" s="1"/>
  <c r="AS360" s="1"/>
  <c r="AN360"/>
  <c r="AP360" s="1"/>
  <c r="AO360" s="1"/>
  <c r="AI360"/>
  <c r="AJ360" s="1"/>
  <c r="AD360"/>
  <c r="AE360" s="1"/>
  <c r="Z360"/>
  <c r="V360"/>
  <c r="W360" s="1"/>
  <c r="R360"/>
  <c r="S360" s="1"/>
  <c r="D360"/>
  <c r="X360" l="1"/>
  <c r="BG360"/>
  <c r="CC360"/>
  <c r="CB360" s="1"/>
  <c r="AF360"/>
  <c r="BB360"/>
  <c r="BQ360"/>
  <c r="CP360"/>
  <c r="CQ360" s="1"/>
  <c r="BA360"/>
  <c r="AA360"/>
  <c r="AW360"/>
  <c r="BL360"/>
  <c r="BT360"/>
  <c r="CI361"/>
  <c r="CH361"/>
  <c r="CG360"/>
  <c r="CK361"/>
  <c r="CL361"/>
  <c r="AK360"/>
  <c r="T360"/>
  <c r="AB360"/>
  <c r="BM360"/>
  <c r="BU360"/>
  <c r="CJ360"/>
  <c r="DP359"/>
  <c r="DM359"/>
  <c r="DL359"/>
  <c r="DJ359"/>
  <c r="DI359"/>
  <c r="DG359"/>
  <c r="DF359"/>
  <c r="DD359"/>
  <c r="DC359"/>
  <c r="DA359"/>
  <c r="CZ359"/>
  <c r="CX359"/>
  <c r="CW359"/>
  <c r="CU359"/>
  <c r="CT359"/>
  <c r="CA359"/>
  <c r="CB359" s="1"/>
  <c r="BX359"/>
  <c r="BS359"/>
  <c r="BT359" s="1"/>
  <c r="BO359"/>
  <c r="BP359" s="1"/>
  <c r="BK359"/>
  <c r="BM359" s="1"/>
  <c r="BL359" s="1"/>
  <c r="BE359"/>
  <c r="BG359" s="1"/>
  <c r="BF359" s="1"/>
  <c r="AZ359"/>
  <c r="BA359" s="1"/>
  <c r="AV359"/>
  <c r="AW359" s="1"/>
  <c r="AR359"/>
  <c r="AT359" s="1"/>
  <c r="AS359" s="1"/>
  <c r="AN359"/>
  <c r="AP359" s="1"/>
  <c r="AO359" s="1"/>
  <c r="AI359"/>
  <c r="CG359" s="1"/>
  <c r="AD359"/>
  <c r="AF359" s="1"/>
  <c r="AE359" s="1"/>
  <c r="Z359"/>
  <c r="AB359" s="1"/>
  <c r="AA359" s="1"/>
  <c r="V359"/>
  <c r="W359" s="1"/>
  <c r="R359"/>
  <c r="T359" s="1"/>
  <c r="S359" s="1"/>
  <c r="D359"/>
  <c r="CR360" l="1"/>
  <c r="BU359"/>
  <c r="AK359"/>
  <c r="AX359"/>
  <c r="CC359"/>
  <c r="AJ359"/>
  <c r="CI359"/>
  <c r="CH359" s="1"/>
  <c r="BY359"/>
  <c r="CD359"/>
  <c r="CE359" s="1"/>
  <c r="CH360"/>
  <c r="CI360"/>
  <c r="CK360"/>
  <c r="CL360"/>
  <c r="X359"/>
  <c r="BB359"/>
  <c r="CP359"/>
  <c r="CR359" s="1"/>
  <c r="CQ359" s="1"/>
  <c r="BQ359"/>
  <c r="BZ359"/>
  <c r="DP358"/>
  <c r="DM358"/>
  <c r="DL358"/>
  <c r="DJ358"/>
  <c r="DI358"/>
  <c r="DG358"/>
  <c r="DF358"/>
  <c r="DD358"/>
  <c r="DC358"/>
  <c r="DA358"/>
  <c r="CZ358"/>
  <c r="CX358"/>
  <c r="CW358"/>
  <c r="CU358"/>
  <c r="CT358"/>
  <c r="CA358"/>
  <c r="CC358" s="1"/>
  <c r="CB358" s="1"/>
  <c r="BX358"/>
  <c r="BS358"/>
  <c r="BT358" s="1"/>
  <c r="BO358"/>
  <c r="BK358"/>
  <c r="BL358" s="1"/>
  <c r="BE358"/>
  <c r="BG358" s="1"/>
  <c r="BF358" s="1"/>
  <c r="AZ358"/>
  <c r="CJ358" s="1"/>
  <c r="CK358" s="1"/>
  <c r="AV358"/>
  <c r="AW358" s="1"/>
  <c r="AR358"/>
  <c r="AT358" s="1"/>
  <c r="AS358" s="1"/>
  <c r="AN358"/>
  <c r="AP358" s="1"/>
  <c r="AO358" s="1"/>
  <c r="AI358"/>
  <c r="AK358" s="1"/>
  <c r="AD358"/>
  <c r="AE358" s="1"/>
  <c r="Z358"/>
  <c r="AB358" s="1"/>
  <c r="V358"/>
  <c r="W358" s="1"/>
  <c r="R358"/>
  <c r="T358" s="1"/>
  <c r="S358" s="1"/>
  <c r="D358"/>
  <c r="AA358" l="1"/>
  <c r="AJ358"/>
  <c r="BA358"/>
  <c r="AX358"/>
  <c r="BB358"/>
  <c r="BM358"/>
  <c r="BU358"/>
  <c r="CP358"/>
  <c r="CR358" s="1"/>
  <c r="CD358"/>
  <c r="CF358" s="1"/>
  <c r="CE358" s="1"/>
  <c r="CF359"/>
  <c r="BQ358"/>
  <c r="BZ358"/>
  <c r="CL358"/>
  <c r="AF358"/>
  <c r="X358"/>
  <c r="BP358"/>
  <c r="BY358"/>
  <c r="CQ358" l="1"/>
  <c r="DP357"/>
  <c r="DM357"/>
  <c r="DL357"/>
  <c r="DJ357"/>
  <c r="DI357"/>
  <c r="DG357"/>
  <c r="DF357"/>
  <c r="DD357"/>
  <c r="DC357"/>
  <c r="DA357"/>
  <c r="CZ357"/>
  <c r="CX357"/>
  <c r="CW357"/>
  <c r="CU357"/>
  <c r="CT357"/>
  <c r="CA357"/>
  <c r="CB357" s="1"/>
  <c r="BX357"/>
  <c r="BZ357" s="1"/>
  <c r="BY357" s="1"/>
  <c r="BS357"/>
  <c r="BO357"/>
  <c r="BP357" s="1"/>
  <c r="BK357"/>
  <c r="BM357" s="1"/>
  <c r="BL357" s="1"/>
  <c r="BE357"/>
  <c r="BF357" s="1"/>
  <c r="AZ357"/>
  <c r="CP357" s="1"/>
  <c r="CR357" s="1"/>
  <c r="CQ357" s="1"/>
  <c r="AV357"/>
  <c r="AX357" s="1"/>
  <c r="AR357"/>
  <c r="AT357" s="1"/>
  <c r="AN357"/>
  <c r="AO357" s="1"/>
  <c r="AI357"/>
  <c r="AJ357" s="1"/>
  <c r="AD357"/>
  <c r="AE357" s="1"/>
  <c r="Z357"/>
  <c r="AB357" s="1"/>
  <c r="AA357" s="1"/>
  <c r="V357"/>
  <c r="X357" s="1"/>
  <c r="W357" s="1"/>
  <c r="R357"/>
  <c r="S357" s="1"/>
  <c r="D357"/>
  <c r="BQ357" l="1"/>
  <c r="AK357"/>
  <c r="AW357"/>
  <c r="CD357"/>
  <c r="BB357"/>
  <c r="AF357"/>
  <c r="CC357"/>
  <c r="CE357"/>
  <c r="AS357"/>
  <c r="BT357"/>
  <c r="CG357"/>
  <c r="T357"/>
  <c r="AP357"/>
  <c r="BA357"/>
  <c r="BG357"/>
  <c r="CJ357"/>
  <c r="BU357"/>
  <c r="DP356"/>
  <c r="DM356"/>
  <c r="DL356"/>
  <c r="DJ356"/>
  <c r="DI356"/>
  <c r="DG356"/>
  <c r="DF356"/>
  <c r="DD356"/>
  <c r="DC356"/>
  <c r="DA356"/>
  <c r="CZ356"/>
  <c r="CX356"/>
  <c r="CW356"/>
  <c r="CU356"/>
  <c r="CT356"/>
  <c r="CA356"/>
  <c r="CC356" s="1"/>
  <c r="CB356" s="1"/>
  <c r="BX356"/>
  <c r="BS356"/>
  <c r="BT356" s="1"/>
  <c r="BO356"/>
  <c r="BK356"/>
  <c r="BL356" s="1"/>
  <c r="BE356"/>
  <c r="BF356" s="1"/>
  <c r="AZ356"/>
  <c r="CJ356" s="1"/>
  <c r="AV356"/>
  <c r="AW356" s="1"/>
  <c r="AR356"/>
  <c r="AS356" s="1"/>
  <c r="AN356"/>
  <c r="AP356" s="1"/>
  <c r="AO356" s="1"/>
  <c r="AI356"/>
  <c r="AK356" s="1"/>
  <c r="AJ356" s="1"/>
  <c r="AD356"/>
  <c r="Z356"/>
  <c r="AB356" s="1"/>
  <c r="AA356" s="1"/>
  <c r="V356"/>
  <c r="X356" s="1"/>
  <c r="W356" s="1"/>
  <c r="R356"/>
  <c r="S356" s="1"/>
  <c r="D356"/>
  <c r="CD356" l="1"/>
  <c r="CF356" s="1"/>
  <c r="CE356" s="1"/>
  <c r="AX356"/>
  <c r="AE356"/>
  <c r="BM356"/>
  <c r="BB356"/>
  <c r="BA356"/>
  <c r="BU356"/>
  <c r="AF356"/>
  <c r="CK356"/>
  <c r="CL356"/>
  <c r="CF357"/>
  <c r="CI357"/>
  <c r="CH357"/>
  <c r="CP356"/>
  <c r="CK357"/>
  <c r="CL357"/>
  <c r="AT356"/>
  <c r="BG356"/>
  <c r="BQ356"/>
  <c r="CG356"/>
  <c r="T356"/>
  <c r="BP356"/>
  <c r="BZ356"/>
  <c r="BY356" s="1"/>
  <c r="DP355"/>
  <c r="DM355"/>
  <c r="DL355"/>
  <c r="DJ355"/>
  <c r="DI355"/>
  <c r="DG355"/>
  <c r="DF355"/>
  <c r="DD355"/>
  <c r="DC355"/>
  <c r="DA355"/>
  <c r="CZ355"/>
  <c r="CX355"/>
  <c r="CW355"/>
  <c r="CU355"/>
  <c r="CT355"/>
  <c r="CA355"/>
  <c r="BX355"/>
  <c r="BY355" s="1"/>
  <c r="BS355"/>
  <c r="BO355"/>
  <c r="BP355" s="1"/>
  <c r="BK355"/>
  <c r="BM355" s="1"/>
  <c r="BL355" s="1"/>
  <c r="BE355"/>
  <c r="BG355" s="1"/>
  <c r="BF355" s="1"/>
  <c r="AZ355"/>
  <c r="AV355"/>
  <c r="AW355" s="1"/>
  <c r="AR355"/>
  <c r="AT355" s="1"/>
  <c r="AS355" s="1"/>
  <c r="AN355"/>
  <c r="AP355" s="1"/>
  <c r="AO355" s="1"/>
  <c r="AI355"/>
  <c r="CG355" s="1"/>
  <c r="AD355"/>
  <c r="Z355"/>
  <c r="AA355" s="1"/>
  <c r="V355"/>
  <c r="W355" s="1"/>
  <c r="R355"/>
  <c r="T355" s="1"/>
  <c r="S355" s="1"/>
  <c r="D355"/>
  <c r="DP354"/>
  <c r="DM354"/>
  <c r="DL354"/>
  <c r="DJ354"/>
  <c r="DI354"/>
  <c r="DG354"/>
  <c r="DF354"/>
  <c r="DD354"/>
  <c r="DC354"/>
  <c r="DA354"/>
  <c r="CZ354"/>
  <c r="CX354"/>
  <c r="CW354"/>
  <c r="CU354"/>
  <c r="CT354"/>
  <c r="CA354"/>
  <c r="CC354" s="1"/>
  <c r="CB354" s="1"/>
  <c r="BX354"/>
  <c r="BS354"/>
  <c r="BT354" s="1"/>
  <c r="BO354"/>
  <c r="BK354"/>
  <c r="BL354" s="1"/>
  <c r="BE354"/>
  <c r="BG354" s="1"/>
  <c r="BF354" s="1"/>
  <c r="AZ354"/>
  <c r="CJ354" s="1"/>
  <c r="AV354"/>
  <c r="AX354" s="1"/>
  <c r="AR354"/>
  <c r="AS354" s="1"/>
  <c r="AN354"/>
  <c r="AP354" s="1"/>
  <c r="AO354" s="1"/>
  <c r="AI354"/>
  <c r="AD354"/>
  <c r="AE354" s="1"/>
  <c r="Z354"/>
  <c r="AA354" s="1"/>
  <c r="V354"/>
  <c r="X354" s="1"/>
  <c r="W354" s="1"/>
  <c r="R354"/>
  <c r="T354" s="1"/>
  <c r="D354"/>
  <c r="AB355" l="1"/>
  <c r="BU354"/>
  <c r="BB354"/>
  <c r="BM354"/>
  <c r="AJ355"/>
  <c r="S354"/>
  <c r="BA354"/>
  <c r="AF354"/>
  <c r="AW354"/>
  <c r="AK355"/>
  <c r="CP354"/>
  <c r="CR354" s="1"/>
  <c r="CQ354" s="1"/>
  <c r="CD354"/>
  <c r="CF354" s="1"/>
  <c r="CE354" s="1"/>
  <c r="BA355"/>
  <c r="BQ355"/>
  <c r="CI355"/>
  <c r="CH355" s="1"/>
  <c r="CK354"/>
  <c r="CL354"/>
  <c r="BZ355"/>
  <c r="CH356"/>
  <c r="CI356"/>
  <c r="AJ354"/>
  <c r="AE355"/>
  <c r="CQ356"/>
  <c r="CR356"/>
  <c r="AT354"/>
  <c r="BQ354"/>
  <c r="CG354"/>
  <c r="CH354" s="1"/>
  <c r="AX355"/>
  <c r="BU355"/>
  <c r="CD355"/>
  <c r="CF355" s="1"/>
  <c r="CJ355"/>
  <c r="AB354"/>
  <c r="AK354"/>
  <c r="BP354"/>
  <c r="BZ354"/>
  <c r="BY354" s="1"/>
  <c r="X355"/>
  <c r="AF355"/>
  <c r="BB355"/>
  <c r="BT355"/>
  <c r="CB355"/>
  <c r="CP355"/>
  <c r="CR355" s="1"/>
  <c r="CQ355" s="1"/>
  <c r="CC355" l="1"/>
  <c r="CE355"/>
  <c r="CI354"/>
  <c r="CK355"/>
  <c r="CL355"/>
  <c r="DP353" l="1"/>
  <c r="DM353"/>
  <c r="DL353"/>
  <c r="DJ353"/>
  <c r="DI353"/>
  <c r="DG353"/>
  <c r="DF353"/>
  <c r="DD353"/>
  <c r="DC353"/>
  <c r="DA353"/>
  <c r="CZ353"/>
  <c r="CX353"/>
  <c r="CW353"/>
  <c r="CU353"/>
  <c r="CT353"/>
  <c r="CA353"/>
  <c r="BX353"/>
  <c r="BY353" s="1"/>
  <c r="BS353"/>
  <c r="BO353"/>
  <c r="BP353" s="1"/>
  <c r="BK353"/>
  <c r="BM353" s="1"/>
  <c r="BE353"/>
  <c r="BF353" s="1"/>
  <c r="AZ353"/>
  <c r="CP353" s="1"/>
  <c r="CR353" s="1"/>
  <c r="CQ353" s="1"/>
  <c r="AV353"/>
  <c r="AX353" s="1"/>
  <c r="AR353"/>
  <c r="AS353" s="1"/>
  <c r="AN353"/>
  <c r="AP353" s="1"/>
  <c r="AI353"/>
  <c r="AJ353" s="1"/>
  <c r="AD353"/>
  <c r="Z353"/>
  <c r="AA353" s="1"/>
  <c r="V353"/>
  <c r="X353" s="1"/>
  <c r="W353" s="1"/>
  <c r="R353"/>
  <c r="T353" s="1"/>
  <c r="S353" s="1"/>
  <c r="D353"/>
  <c r="AK353" l="1"/>
  <c r="AB353"/>
  <c r="BB353"/>
  <c r="BA353"/>
  <c r="BL353"/>
  <c r="AO353"/>
  <c r="AW353"/>
  <c r="AE353"/>
  <c r="BQ353"/>
  <c r="BZ353"/>
  <c r="AT353"/>
  <c r="BG353"/>
  <c r="CD353"/>
  <c r="CJ353"/>
  <c r="AF353"/>
  <c r="BU353"/>
  <c r="BT353" s="1"/>
  <c r="CB353"/>
  <c r="CC353" l="1"/>
  <c r="CF353"/>
  <c r="CE353" s="1"/>
  <c r="CK353"/>
  <c r="CL353"/>
  <c r="DP352"/>
  <c r="DM352"/>
  <c r="DL352"/>
  <c r="DJ352"/>
  <c r="DI352"/>
  <c r="DG352"/>
  <c r="DF352"/>
  <c r="DD352"/>
  <c r="DC352"/>
  <c r="DA352"/>
  <c r="CZ352"/>
  <c r="CX352"/>
  <c r="CW352"/>
  <c r="CU352"/>
  <c r="CT352"/>
  <c r="CA352"/>
  <c r="CB352" s="1"/>
  <c r="BX352"/>
  <c r="BZ352" s="1"/>
  <c r="BY352" s="1"/>
  <c r="BS352"/>
  <c r="BO352"/>
  <c r="BP352" s="1"/>
  <c r="BK352"/>
  <c r="BE352"/>
  <c r="BF352" s="1"/>
  <c r="AZ352"/>
  <c r="CP352" s="1"/>
  <c r="CQ352" s="1"/>
  <c r="AV352"/>
  <c r="AR352"/>
  <c r="AS352" s="1"/>
  <c r="AN352"/>
  <c r="AO352" s="1"/>
  <c r="AI352"/>
  <c r="AJ352" s="1"/>
  <c r="AD352"/>
  <c r="Z352"/>
  <c r="AB352" s="1"/>
  <c r="AA352" s="1"/>
  <c r="V352"/>
  <c r="X352" s="1"/>
  <c r="W352" s="1"/>
  <c r="R352"/>
  <c r="S352" s="1"/>
  <c r="D352"/>
  <c r="AK352" l="1"/>
  <c r="CD352"/>
  <c r="AE352"/>
  <c r="BG352"/>
  <c r="AF352"/>
  <c r="BA352"/>
  <c r="AT352"/>
  <c r="BQ352"/>
  <c r="CC352"/>
  <c r="CE352"/>
  <c r="AW352"/>
  <c r="BB352"/>
  <c r="BL352"/>
  <c r="BU352"/>
  <c r="BT352" s="1"/>
  <c r="CG352"/>
  <c r="CR352"/>
  <c r="CJ352"/>
  <c r="T352"/>
  <c r="AP352"/>
  <c r="AX352"/>
  <c r="BM352"/>
  <c r="CK352" l="1"/>
  <c r="CL352"/>
  <c r="CF352"/>
  <c r="CI352"/>
  <c r="CH352"/>
  <c r="DP351"/>
  <c r="DM351"/>
  <c r="DL351"/>
  <c r="DJ351"/>
  <c r="DI351"/>
  <c r="DG351"/>
  <c r="DF351"/>
  <c r="DD351"/>
  <c r="DC351"/>
  <c r="DA351"/>
  <c r="CZ351"/>
  <c r="CX351"/>
  <c r="CW351"/>
  <c r="CU351"/>
  <c r="CT351"/>
  <c r="CA351"/>
  <c r="CB351" s="1"/>
  <c r="BX351"/>
  <c r="BS351"/>
  <c r="BT351" s="1"/>
  <c r="BO351"/>
  <c r="BP351" s="1"/>
  <c r="BK351"/>
  <c r="BM351" s="1"/>
  <c r="BL351" s="1"/>
  <c r="BE351"/>
  <c r="BG351" s="1"/>
  <c r="BF351" s="1"/>
  <c r="AZ351"/>
  <c r="CJ351" s="1"/>
  <c r="AV351"/>
  <c r="AX351" s="1"/>
  <c r="AR351"/>
  <c r="AT351" s="1"/>
  <c r="AS351" s="1"/>
  <c r="AN351"/>
  <c r="AP351" s="1"/>
  <c r="AO351" s="1"/>
  <c r="AI351"/>
  <c r="CG351" s="1"/>
  <c r="AD351"/>
  <c r="AF351" s="1"/>
  <c r="Z351"/>
  <c r="AA351" s="1"/>
  <c r="V351"/>
  <c r="X351" s="1"/>
  <c r="W351" s="1"/>
  <c r="R351"/>
  <c r="T351" s="1"/>
  <c r="S351" s="1"/>
  <c r="D351"/>
  <c r="AJ351" l="1"/>
  <c r="AB351"/>
  <c r="BB351"/>
  <c r="AW351"/>
  <c r="BU351"/>
  <c r="CK351"/>
  <c r="CL351"/>
  <c r="CH351"/>
  <c r="CI351"/>
  <c r="AE351"/>
  <c r="AK351"/>
  <c r="BY351"/>
  <c r="CD351"/>
  <c r="CP351"/>
  <c r="CQ351" s="1"/>
  <c r="BA351"/>
  <c r="BQ351"/>
  <c r="BZ351"/>
  <c r="CC351" l="1"/>
  <c r="CF351"/>
  <c r="CE351" s="1"/>
  <c r="CR351"/>
  <c r="DP350"/>
  <c r="DM350"/>
  <c r="DL350"/>
  <c r="DJ350"/>
  <c r="DI350"/>
  <c r="DG350"/>
  <c r="DF350"/>
  <c r="DD350"/>
  <c r="DC350"/>
  <c r="DA350"/>
  <c r="CZ350"/>
  <c r="CX350"/>
  <c r="CW350"/>
  <c r="CU350"/>
  <c r="CT350"/>
  <c r="CA350"/>
  <c r="BX350"/>
  <c r="BZ350" s="1"/>
  <c r="BY350" s="1"/>
  <c r="BS350"/>
  <c r="BT350" s="1"/>
  <c r="BO350"/>
  <c r="BP350" s="1"/>
  <c r="BK350"/>
  <c r="BM350" s="1"/>
  <c r="BL350" s="1"/>
  <c r="BE350"/>
  <c r="BG350" s="1"/>
  <c r="BF350" s="1"/>
  <c r="AZ350"/>
  <c r="AV350"/>
  <c r="AW350" s="1"/>
  <c r="AR350"/>
  <c r="AT350" s="1"/>
  <c r="AS350" s="1"/>
  <c r="AN350"/>
  <c r="AP350" s="1"/>
  <c r="AO350" s="1"/>
  <c r="AI350"/>
  <c r="CG350" s="1"/>
  <c r="CI350" s="1"/>
  <c r="CH350" s="1"/>
  <c r="AD350"/>
  <c r="AE350" s="1"/>
  <c r="Z350"/>
  <c r="AB350" s="1"/>
  <c r="AA350" s="1"/>
  <c r="V350"/>
  <c r="X350" s="1"/>
  <c r="W350" s="1"/>
  <c r="R350"/>
  <c r="T350" s="1"/>
  <c r="S350" s="1"/>
  <c r="D350"/>
  <c r="AX350" l="1"/>
  <c r="BA350"/>
  <c r="CB350"/>
  <c r="BB350"/>
  <c r="CD350"/>
  <c r="CE350" s="1"/>
  <c r="BU350"/>
  <c r="CC350"/>
  <c r="AK350"/>
  <c r="AJ350"/>
  <c r="AF350"/>
  <c r="BQ350"/>
  <c r="CJ350"/>
  <c r="CP350"/>
  <c r="CF350" l="1"/>
  <c r="CK350"/>
  <c r="CL350"/>
  <c r="CQ350"/>
  <c r="CR350"/>
  <c r="DP349"/>
  <c r="DM349"/>
  <c r="DL349"/>
  <c r="DJ349"/>
  <c r="DI349"/>
  <c r="DG349"/>
  <c r="DF349"/>
  <c r="DD349"/>
  <c r="DC349"/>
  <c r="DA349"/>
  <c r="CZ349"/>
  <c r="CX349"/>
  <c r="CW349"/>
  <c r="CU349"/>
  <c r="CT349"/>
  <c r="CA349"/>
  <c r="CB349" s="1"/>
  <c r="BX349"/>
  <c r="BY349" s="1"/>
  <c r="BS349"/>
  <c r="BO349"/>
  <c r="BP349" s="1"/>
  <c r="BK349"/>
  <c r="BM349" s="1"/>
  <c r="BL349" s="1"/>
  <c r="BE349"/>
  <c r="BG349" s="1"/>
  <c r="BF349" s="1"/>
  <c r="AZ349"/>
  <c r="BB349" s="1"/>
  <c r="BA349" s="1"/>
  <c r="AV349"/>
  <c r="AW349" s="1"/>
  <c r="AR349"/>
  <c r="AT349" s="1"/>
  <c r="AN349"/>
  <c r="AO349" s="1"/>
  <c r="AI349"/>
  <c r="AK349" s="1"/>
  <c r="AD349"/>
  <c r="Z349"/>
  <c r="AB349" s="1"/>
  <c r="AA349" s="1"/>
  <c r="V349"/>
  <c r="X349" s="1"/>
  <c r="W349" s="1"/>
  <c r="R349"/>
  <c r="T349" s="1"/>
  <c r="S349" s="1"/>
  <c r="D349"/>
  <c r="AX349" l="1"/>
  <c r="BQ349"/>
  <c r="AJ349"/>
  <c r="AS349"/>
  <c r="CD349"/>
  <c r="CF349" s="1"/>
  <c r="CE349" s="1"/>
  <c r="BZ349"/>
  <c r="CC349"/>
  <c r="AE349"/>
  <c r="CJ349"/>
  <c r="CP349"/>
  <c r="CR349" s="1"/>
  <c r="CQ349" s="1"/>
  <c r="AP349"/>
  <c r="BU349"/>
  <c r="AF349"/>
  <c r="BT349"/>
  <c r="CG349"/>
  <c r="CK349" l="1"/>
  <c r="CL349"/>
  <c r="CH349"/>
  <c r="CI349"/>
  <c r="DP348"/>
  <c r="DM348"/>
  <c r="DL348"/>
  <c r="DJ348"/>
  <c r="DI348"/>
  <c r="DG348"/>
  <c r="DF348"/>
  <c r="DD348"/>
  <c r="DC348"/>
  <c r="DA348"/>
  <c r="CZ348"/>
  <c r="CX348"/>
  <c r="CW348"/>
  <c r="CU348"/>
  <c r="CT348"/>
  <c r="CA348"/>
  <c r="CB348" s="1"/>
  <c r="BX348"/>
  <c r="BZ348" s="1"/>
  <c r="BY348" s="1"/>
  <c r="BS348"/>
  <c r="BT348" s="1"/>
  <c r="BO348"/>
  <c r="BP348" s="1"/>
  <c r="BK348"/>
  <c r="BL348" s="1"/>
  <c r="BE348"/>
  <c r="BF348" s="1"/>
  <c r="AZ348"/>
  <c r="CP348" s="1"/>
  <c r="CR348" s="1"/>
  <c r="CQ348" s="1"/>
  <c r="AV348"/>
  <c r="AR348"/>
  <c r="AS348" s="1"/>
  <c r="AN348"/>
  <c r="AO348" s="1"/>
  <c r="AI348"/>
  <c r="AJ348" s="1"/>
  <c r="AD348"/>
  <c r="AF348" s="1"/>
  <c r="Z348"/>
  <c r="AA348" s="1"/>
  <c r="V348"/>
  <c r="X348" s="1"/>
  <c r="W348" s="1"/>
  <c r="R348"/>
  <c r="S348" s="1"/>
  <c r="D348"/>
  <c r="AT348" l="1"/>
  <c r="AE348"/>
  <c r="AW348"/>
  <c r="T348"/>
  <c r="BB348"/>
  <c r="BA348"/>
  <c r="BG348"/>
  <c r="BQ348"/>
  <c r="CG348"/>
  <c r="AK348"/>
  <c r="CJ348"/>
  <c r="AB348"/>
  <c r="AP348"/>
  <c r="AX348"/>
  <c r="BM348"/>
  <c r="BU348"/>
  <c r="CD348"/>
  <c r="CF348" l="1"/>
  <c r="CI348"/>
  <c r="CH348"/>
  <c r="CC348"/>
  <c r="CE348"/>
  <c r="CK348"/>
  <c r="CL348"/>
  <c r="DP347"/>
  <c r="DM347"/>
  <c r="DL347"/>
  <c r="DJ347"/>
  <c r="DI347"/>
  <c r="DG347"/>
  <c r="DF347"/>
  <c r="DD347"/>
  <c r="DC347"/>
  <c r="DA347"/>
  <c r="CZ347"/>
  <c r="CX347"/>
  <c r="CW347"/>
  <c r="CU347"/>
  <c r="CT347"/>
  <c r="CB347"/>
  <c r="CA347"/>
  <c r="BX347"/>
  <c r="BS347"/>
  <c r="BT347" s="1"/>
  <c r="BO347"/>
  <c r="BP347" s="1"/>
  <c r="BK347"/>
  <c r="BM347" s="1"/>
  <c r="BL347" s="1"/>
  <c r="BE347"/>
  <c r="BG347" s="1"/>
  <c r="BF347" s="1"/>
  <c r="AZ347"/>
  <c r="CP347" s="1"/>
  <c r="CR347" s="1"/>
  <c r="CQ347" s="1"/>
  <c r="AV347"/>
  <c r="AW347" s="1"/>
  <c r="AR347"/>
  <c r="AT347" s="1"/>
  <c r="AS347" s="1"/>
  <c r="AN347"/>
  <c r="AP347" s="1"/>
  <c r="AO347" s="1"/>
  <c r="AI347"/>
  <c r="CG347" s="1"/>
  <c r="CI347" s="1"/>
  <c r="CH347" s="1"/>
  <c r="AD347"/>
  <c r="AE347" s="1"/>
  <c r="Z347"/>
  <c r="AB347" s="1"/>
  <c r="AA347" s="1"/>
  <c r="V347"/>
  <c r="X347" s="1"/>
  <c r="W347" s="1"/>
  <c r="R347"/>
  <c r="T347" s="1"/>
  <c r="S347" s="1"/>
  <c r="D347"/>
  <c r="BU347" l="1"/>
  <c r="AX347"/>
  <c r="AJ347"/>
  <c r="BZ347"/>
  <c r="BY347" s="1"/>
  <c r="CD347"/>
  <c r="CJ347"/>
  <c r="AF347"/>
  <c r="BB347"/>
  <c r="AK347"/>
  <c r="BQ347"/>
  <c r="CC347" l="1"/>
  <c r="CF347"/>
  <c r="CE347" s="1"/>
  <c r="CL347"/>
  <c r="CK347"/>
  <c r="DP346"/>
  <c r="DM346"/>
  <c r="DL346"/>
  <c r="DJ346"/>
  <c r="DI346"/>
  <c r="DG346"/>
  <c r="DF346"/>
  <c r="DD346"/>
  <c r="DC346"/>
  <c r="DA346"/>
  <c r="CZ346"/>
  <c r="CX346"/>
  <c r="CW346"/>
  <c r="CU346"/>
  <c r="CT346"/>
  <c r="CA346"/>
  <c r="BX346"/>
  <c r="BZ346" s="1"/>
  <c r="BY346" s="1"/>
  <c r="BS346"/>
  <c r="BO346"/>
  <c r="BP346" s="1"/>
  <c r="BK346"/>
  <c r="BM346" s="1"/>
  <c r="BL346" s="1"/>
  <c r="BE346"/>
  <c r="BF346" s="1"/>
  <c r="AZ346"/>
  <c r="AV346"/>
  <c r="AX346" s="1"/>
  <c r="AR346"/>
  <c r="AS346" s="1"/>
  <c r="AN346"/>
  <c r="AP346" s="1"/>
  <c r="AO346" s="1"/>
  <c r="AI346"/>
  <c r="CG346" s="1"/>
  <c r="AD346"/>
  <c r="Z346"/>
  <c r="V346"/>
  <c r="W346" s="1"/>
  <c r="R346"/>
  <c r="T346" s="1"/>
  <c r="S346" s="1"/>
  <c r="D346"/>
  <c r="CD346" l="1"/>
  <c r="CF346" s="1"/>
  <c r="CE346" s="1"/>
  <c r="BB346"/>
  <c r="BA346"/>
  <c r="AJ346"/>
  <c r="AW346"/>
  <c r="BQ346"/>
  <c r="CC346"/>
  <c r="CI346"/>
  <c r="CH346"/>
  <c r="X346"/>
  <c r="AF346"/>
  <c r="AT346"/>
  <c r="AE346"/>
  <c r="AK346"/>
  <c r="BU346"/>
  <c r="BT346" s="1"/>
  <c r="CB346"/>
  <c r="AB346"/>
  <c r="AA346" s="1"/>
  <c r="BG346"/>
  <c r="CJ346"/>
  <c r="CP346"/>
  <c r="CR346" s="1"/>
  <c r="CQ346" s="1"/>
  <c r="CK346" l="1"/>
  <c r="CL346"/>
  <c r="DP345"/>
  <c r="DM345"/>
  <c r="DL345"/>
  <c r="DJ345"/>
  <c r="DI345"/>
  <c r="DG345"/>
  <c r="DF345"/>
  <c r="DD345"/>
  <c r="DC345"/>
  <c r="DA345"/>
  <c r="CZ345"/>
  <c r="CX345"/>
  <c r="CW345"/>
  <c r="CU345"/>
  <c r="CT345"/>
  <c r="CA345"/>
  <c r="BX345"/>
  <c r="BY345" s="1"/>
  <c r="BS345"/>
  <c r="BT345" s="1"/>
  <c r="BO345"/>
  <c r="BQ345" s="1"/>
  <c r="BP345" s="1"/>
  <c r="BK345"/>
  <c r="BM345" s="1"/>
  <c r="BL345" s="1"/>
  <c r="BE345"/>
  <c r="BG345" s="1"/>
  <c r="AZ345"/>
  <c r="CP345" s="1"/>
  <c r="CQ345" s="1"/>
  <c r="AV345"/>
  <c r="AR345"/>
  <c r="AS345" s="1"/>
  <c r="AN345"/>
  <c r="AP345" s="1"/>
  <c r="AO345" s="1"/>
  <c r="AI345"/>
  <c r="AK345" s="1"/>
  <c r="AD345"/>
  <c r="AF345" s="1"/>
  <c r="AE345" s="1"/>
  <c r="Z345"/>
  <c r="AA345" s="1"/>
  <c r="V345"/>
  <c r="X345" s="1"/>
  <c r="W345" s="1"/>
  <c r="R345"/>
  <c r="S345" s="1"/>
  <c r="D345"/>
  <c r="AJ345" l="1"/>
  <c r="AT345"/>
  <c r="BF345"/>
  <c r="BB345"/>
  <c r="BZ345"/>
  <c r="CG345"/>
  <c r="CH345" s="1"/>
  <c r="AB345"/>
  <c r="BA345"/>
  <c r="CR345"/>
  <c r="T345"/>
  <c r="BU345"/>
  <c r="CD345"/>
  <c r="CF345" s="1"/>
  <c r="CE345" s="1"/>
  <c r="CJ345"/>
  <c r="AX345"/>
  <c r="AW345" s="1"/>
  <c r="CC345"/>
  <c r="CB345" s="1"/>
  <c r="CI345" l="1"/>
  <c r="CK345"/>
  <c r="CL345"/>
  <c r="DP344"/>
  <c r="DM344"/>
  <c r="DL344"/>
  <c r="DJ344"/>
  <c r="DI344"/>
  <c r="DG344"/>
  <c r="DF344"/>
  <c r="DD344"/>
  <c r="DC344"/>
  <c r="DA344"/>
  <c r="CZ344"/>
  <c r="CX344"/>
  <c r="CW344"/>
  <c r="CU344"/>
  <c r="CT344"/>
  <c r="CA344"/>
  <c r="CB344" s="1"/>
  <c r="BX344"/>
  <c r="BZ344" s="1"/>
  <c r="BY344" s="1"/>
  <c r="BS344"/>
  <c r="BO344"/>
  <c r="BP344" s="1"/>
  <c r="BK344"/>
  <c r="BE344"/>
  <c r="BF344" s="1"/>
  <c r="AZ344"/>
  <c r="AV344"/>
  <c r="AW344" s="1"/>
  <c r="AR344"/>
  <c r="AS344" s="1"/>
  <c r="AN344"/>
  <c r="AO344" s="1"/>
  <c r="AI344"/>
  <c r="CG344" s="1"/>
  <c r="AD344"/>
  <c r="Z344"/>
  <c r="AA344" s="1"/>
  <c r="V344"/>
  <c r="X344" s="1"/>
  <c r="W344" s="1"/>
  <c r="R344"/>
  <c r="S344" s="1"/>
  <c r="D344"/>
  <c r="CD344" l="1"/>
  <c r="CF344" s="1"/>
  <c r="BQ344"/>
  <c r="AJ344"/>
  <c r="AE344"/>
  <c r="AK344"/>
  <c r="BG344"/>
  <c r="AF344"/>
  <c r="AX344"/>
  <c r="CC344"/>
  <c r="CH344"/>
  <c r="CI344"/>
  <c r="BA344"/>
  <c r="T344"/>
  <c r="AP344"/>
  <c r="BU344"/>
  <c r="CP344"/>
  <c r="CQ344" s="1"/>
  <c r="AB344"/>
  <c r="AT344"/>
  <c r="BB344"/>
  <c r="BM344"/>
  <c r="BL344" s="1"/>
  <c r="BT344"/>
  <c r="CE344" l="1"/>
  <c r="CR344"/>
  <c r="DP343"/>
  <c r="DM343"/>
  <c r="DL343"/>
  <c r="DJ343"/>
  <c r="DI343"/>
  <c r="DG343"/>
  <c r="DF343"/>
  <c r="DD343"/>
  <c r="DC343"/>
  <c r="DA343"/>
  <c r="CZ343"/>
  <c r="CX343"/>
  <c r="CW343"/>
  <c r="CU343"/>
  <c r="CT343"/>
  <c r="CA343"/>
  <c r="CC343" s="1"/>
  <c r="CB343" s="1"/>
  <c r="BX343"/>
  <c r="BY343" s="1"/>
  <c r="BS343"/>
  <c r="BT343" s="1"/>
  <c r="BO343"/>
  <c r="BP343" s="1"/>
  <c r="BK343"/>
  <c r="BL343" s="1"/>
  <c r="BE343"/>
  <c r="BG343" s="1"/>
  <c r="BF343" s="1"/>
  <c r="AZ343"/>
  <c r="CJ343" s="1"/>
  <c r="AV343"/>
  <c r="AX343" s="1"/>
  <c r="AW343" s="1"/>
  <c r="AR343"/>
  <c r="AT343" s="1"/>
  <c r="AS343" s="1"/>
  <c r="AN343"/>
  <c r="AP343" s="1"/>
  <c r="AO343" s="1"/>
  <c r="AI343"/>
  <c r="CG343" s="1"/>
  <c r="AD343"/>
  <c r="AE343" s="1"/>
  <c r="Z343"/>
  <c r="AB343" s="1"/>
  <c r="AA343" s="1"/>
  <c r="V343"/>
  <c r="X343" s="1"/>
  <c r="W343" s="1"/>
  <c r="R343"/>
  <c r="T343" s="1"/>
  <c r="S343" s="1"/>
  <c r="D343"/>
  <c r="BU343" l="1"/>
  <c r="CH343"/>
  <c r="CI343"/>
  <c r="CK343"/>
  <c r="CL343"/>
  <c r="AK343"/>
  <c r="AJ343" s="1"/>
  <c r="BA343"/>
  <c r="CP343"/>
  <c r="CQ343" s="1"/>
  <c r="CD343"/>
  <c r="AF343"/>
  <c r="BM343"/>
  <c r="BB343"/>
  <c r="BQ343"/>
  <c r="BZ343"/>
  <c r="CR343" l="1"/>
  <c r="CF343"/>
  <c r="CE343"/>
  <c r="DP342"/>
  <c r="DM342"/>
  <c r="DL342"/>
  <c r="DJ342"/>
  <c r="DI342"/>
  <c r="DG342"/>
  <c r="DF342"/>
  <c r="DD342"/>
  <c r="DC342"/>
  <c r="DA342"/>
  <c r="CZ342"/>
  <c r="CX342"/>
  <c r="CW342"/>
  <c r="CU342"/>
  <c r="CT342"/>
  <c r="CA342"/>
  <c r="BX342"/>
  <c r="BS342"/>
  <c r="BO342"/>
  <c r="BP342" s="1"/>
  <c r="BK342"/>
  <c r="BM342" s="1"/>
  <c r="BL342" s="1"/>
  <c r="BE342"/>
  <c r="BG342" s="1"/>
  <c r="BF342" s="1"/>
  <c r="AZ342"/>
  <c r="AV342"/>
  <c r="AX342" s="1"/>
  <c r="AW342" s="1"/>
  <c r="AR342"/>
  <c r="AT342" s="1"/>
  <c r="AS342" s="1"/>
  <c r="AN342"/>
  <c r="AP342" s="1"/>
  <c r="AO342" s="1"/>
  <c r="AI342"/>
  <c r="CG342" s="1"/>
  <c r="AD342"/>
  <c r="AF342" s="1"/>
  <c r="Z342"/>
  <c r="AB342" s="1"/>
  <c r="AA342" s="1"/>
  <c r="V342"/>
  <c r="W342" s="1"/>
  <c r="R342"/>
  <c r="S342" s="1"/>
  <c r="D342"/>
  <c r="BQ342" l="1"/>
  <c r="CB342"/>
  <c r="AK342"/>
  <c r="AJ342"/>
  <c r="AE342"/>
  <c r="BB342"/>
  <c r="BA342"/>
  <c r="CH342"/>
  <c r="CI342"/>
  <c r="T342"/>
  <c r="BU342"/>
  <c r="CD342"/>
  <c r="X342"/>
  <c r="BT342"/>
  <c r="CP342"/>
  <c r="CQ342" s="1"/>
  <c r="BZ342"/>
  <c r="BY342" s="1"/>
  <c r="CC342" l="1"/>
  <c r="CF342"/>
  <c r="CE342" s="1"/>
  <c r="CR342"/>
  <c r="DP341"/>
  <c r="DM341"/>
  <c r="DL341"/>
  <c r="DJ341"/>
  <c r="DI341"/>
  <c r="DG341"/>
  <c r="DF341"/>
  <c r="DD341"/>
  <c r="DC341"/>
  <c r="DA341"/>
  <c r="CZ341"/>
  <c r="CX341"/>
  <c r="CW341"/>
  <c r="CU341"/>
  <c r="CT341"/>
  <c r="CA341"/>
  <c r="CC341" s="1"/>
  <c r="CB341" s="1"/>
  <c r="BX341"/>
  <c r="BS341"/>
  <c r="BT341" s="1"/>
  <c r="BO341"/>
  <c r="BP341" s="1"/>
  <c r="BK341"/>
  <c r="BM341" s="1"/>
  <c r="BL341" s="1"/>
  <c r="BE341"/>
  <c r="BG341" s="1"/>
  <c r="BF341" s="1"/>
  <c r="AZ341"/>
  <c r="BB341" s="1"/>
  <c r="AV341"/>
  <c r="AW341" s="1"/>
  <c r="AR341"/>
  <c r="AT341" s="1"/>
  <c r="AS341" s="1"/>
  <c r="AN341"/>
  <c r="AP341" s="1"/>
  <c r="AO341" s="1"/>
  <c r="AI341"/>
  <c r="AK341" s="1"/>
  <c r="AD341"/>
  <c r="AF341" s="1"/>
  <c r="Z341"/>
  <c r="V341"/>
  <c r="R341"/>
  <c r="S341" s="1"/>
  <c r="D341"/>
  <c r="X341" l="1"/>
  <c r="BU341"/>
  <c r="T341"/>
  <c r="AB341"/>
  <c r="AJ341"/>
  <c r="AX341"/>
  <c r="BY341"/>
  <c r="CP341"/>
  <c r="CQ341" s="1"/>
  <c r="AA341"/>
  <c r="CD341"/>
  <c r="CG341"/>
  <c r="CR341"/>
  <c r="W341"/>
  <c r="AE341"/>
  <c r="BA341"/>
  <c r="BQ341"/>
  <c r="BZ341"/>
  <c r="CJ341"/>
  <c r="CK341" l="1"/>
  <c r="CL341"/>
  <c r="CH341"/>
  <c r="CI341"/>
  <c r="CF341"/>
  <c r="CE341"/>
  <c r="DP340"/>
  <c r="DM340"/>
  <c r="DL340"/>
  <c r="DJ340"/>
  <c r="DI340"/>
  <c r="DG340"/>
  <c r="DF340"/>
  <c r="DD340"/>
  <c r="DC340"/>
  <c r="DA340"/>
  <c r="CZ340"/>
  <c r="CX340"/>
  <c r="CW340"/>
  <c r="CU340"/>
  <c r="CT340"/>
  <c r="CA340"/>
  <c r="BX340"/>
  <c r="BY340" s="1"/>
  <c r="BS340"/>
  <c r="BO340"/>
  <c r="BP340" s="1"/>
  <c r="BK340"/>
  <c r="BM340" s="1"/>
  <c r="BL340" s="1"/>
  <c r="BE340"/>
  <c r="BG340" s="1"/>
  <c r="AZ340"/>
  <c r="CP340" s="1"/>
  <c r="CQ340" s="1"/>
  <c r="AV340"/>
  <c r="AW340" s="1"/>
  <c r="AR340"/>
  <c r="AT340" s="1"/>
  <c r="AS340" s="1"/>
  <c r="AN340"/>
  <c r="AP340" s="1"/>
  <c r="AI340"/>
  <c r="AD340"/>
  <c r="Z340"/>
  <c r="AB340" s="1"/>
  <c r="AA340" s="1"/>
  <c r="V340"/>
  <c r="X340" s="1"/>
  <c r="W340" s="1"/>
  <c r="R340"/>
  <c r="S340" s="1"/>
  <c r="D340"/>
  <c r="BZ340" l="1"/>
  <c r="CD340"/>
  <c r="CF340" s="1"/>
  <c r="AO340"/>
  <c r="BA340"/>
  <c r="BF340"/>
  <c r="BQ340"/>
  <c r="AE340"/>
  <c r="AF340"/>
  <c r="BB340"/>
  <c r="CC340"/>
  <c r="CJ340"/>
  <c r="T340"/>
  <c r="AK340"/>
  <c r="AX340"/>
  <c r="AJ340"/>
  <c r="BU340"/>
  <c r="BT340" s="1"/>
  <c r="CB340"/>
  <c r="CG340"/>
  <c r="CR340"/>
  <c r="CE340" l="1"/>
  <c r="CH340"/>
  <c r="CI340"/>
  <c r="CK340"/>
  <c r="CL340"/>
  <c r="DP339"/>
  <c r="DM339"/>
  <c r="DL339"/>
  <c r="DJ339"/>
  <c r="DI339"/>
  <c r="DG339"/>
  <c r="DF339"/>
  <c r="DD339"/>
  <c r="DC339"/>
  <c r="DA339"/>
  <c r="CZ339"/>
  <c r="CX339"/>
  <c r="CW339"/>
  <c r="CU339"/>
  <c r="CT339"/>
  <c r="CA339"/>
  <c r="CC339" s="1"/>
  <c r="CB339" s="1"/>
  <c r="BX339"/>
  <c r="BS339"/>
  <c r="BT339" s="1"/>
  <c r="BO339"/>
  <c r="BP339" s="1"/>
  <c r="BK339"/>
  <c r="BM339" s="1"/>
  <c r="BL339" s="1"/>
  <c r="BE339"/>
  <c r="BG339" s="1"/>
  <c r="BF339" s="1"/>
  <c r="AZ339"/>
  <c r="CP339" s="1"/>
  <c r="CQ339" s="1"/>
  <c r="AV339"/>
  <c r="AX339" s="1"/>
  <c r="AW339" s="1"/>
  <c r="AR339"/>
  <c r="AT339" s="1"/>
  <c r="AS339" s="1"/>
  <c r="AN339"/>
  <c r="AP339" s="1"/>
  <c r="AO339" s="1"/>
  <c r="AI339"/>
  <c r="AJ339" s="1"/>
  <c r="AD339"/>
  <c r="Z339"/>
  <c r="AB339" s="1"/>
  <c r="AA339" s="1"/>
  <c r="V339"/>
  <c r="X339" s="1"/>
  <c r="W339" s="1"/>
  <c r="R339"/>
  <c r="S339" s="1"/>
  <c r="D339"/>
  <c r="CD339" l="1"/>
  <c r="CF339" s="1"/>
  <c r="BU339"/>
  <c r="BB339"/>
  <c r="BA339"/>
  <c r="AF339"/>
  <c r="AE339"/>
  <c r="CG339"/>
  <c r="CR339"/>
  <c r="BQ339"/>
  <c r="BZ339"/>
  <c r="CJ339"/>
  <c r="AK339"/>
  <c r="T339"/>
  <c r="BY339"/>
  <c r="CE339" l="1"/>
  <c r="CK339"/>
  <c r="CL339"/>
  <c r="CI339"/>
  <c r="CH339"/>
  <c r="DP338"/>
  <c r="DM338"/>
  <c r="DL338"/>
  <c r="DJ338"/>
  <c r="DI338"/>
  <c r="DG338"/>
  <c r="DF338"/>
  <c r="DD338"/>
  <c r="DC338"/>
  <c r="DA338"/>
  <c r="CZ338"/>
  <c r="CX338"/>
  <c r="CW338"/>
  <c r="CU338"/>
  <c r="CT338"/>
  <c r="CA338"/>
  <c r="CB338" s="1"/>
  <c r="BX338"/>
  <c r="BS338"/>
  <c r="BT338" s="1"/>
  <c r="BO338"/>
  <c r="BP338" s="1"/>
  <c r="BK338"/>
  <c r="BL338" s="1"/>
  <c r="BE338"/>
  <c r="BF338" s="1"/>
  <c r="AZ338"/>
  <c r="AV338"/>
  <c r="AW338" s="1"/>
  <c r="AR338"/>
  <c r="AS338" s="1"/>
  <c r="AN338"/>
  <c r="AP338" s="1"/>
  <c r="AO338" s="1"/>
  <c r="AI338"/>
  <c r="CG338" s="1"/>
  <c r="AD338"/>
  <c r="AF338" s="1"/>
  <c r="Z338"/>
  <c r="AB338" s="1"/>
  <c r="AA338" s="1"/>
  <c r="V338"/>
  <c r="R338"/>
  <c r="S338" s="1"/>
  <c r="D338"/>
  <c r="AK338" l="1"/>
  <c r="BM338"/>
  <c r="BU338"/>
  <c r="AJ338"/>
  <c r="T338"/>
  <c r="X338"/>
  <c r="W338" s="1"/>
  <c r="AE338"/>
  <c r="AX338"/>
  <c r="CI338"/>
  <c r="CH338"/>
  <c r="CD338"/>
  <c r="BZ338"/>
  <c r="BB338"/>
  <c r="BQ338"/>
  <c r="CJ338"/>
  <c r="AT338"/>
  <c r="BA338"/>
  <c r="BG338"/>
  <c r="BY338"/>
  <c r="CP338"/>
  <c r="CQ338" s="1"/>
  <c r="DP337"/>
  <c r="DM337"/>
  <c r="DL337"/>
  <c r="DJ337"/>
  <c r="DI337"/>
  <c r="DG337"/>
  <c r="DF337"/>
  <c r="DD337"/>
  <c r="DC337"/>
  <c r="DA337"/>
  <c r="CZ337"/>
  <c r="CX337"/>
  <c r="CW337"/>
  <c r="CU337"/>
  <c r="CT337"/>
  <c r="CA337"/>
  <c r="BX337"/>
  <c r="BY337" s="1"/>
  <c r="BS337"/>
  <c r="BO337"/>
  <c r="BP337" s="1"/>
  <c r="BK337"/>
  <c r="BL337" s="1"/>
  <c r="BE337"/>
  <c r="BG337" s="1"/>
  <c r="BF337" s="1"/>
  <c r="AZ337"/>
  <c r="CP337" s="1"/>
  <c r="CQ337" s="1"/>
  <c r="AV337"/>
  <c r="AW337" s="1"/>
  <c r="AR337"/>
  <c r="AS337" s="1"/>
  <c r="AN337"/>
  <c r="AP337" s="1"/>
  <c r="AO337" s="1"/>
  <c r="AI337"/>
  <c r="CG337" s="1"/>
  <c r="AD337"/>
  <c r="AE337" s="1"/>
  <c r="Z337"/>
  <c r="AB337" s="1"/>
  <c r="AA337" s="1"/>
  <c r="V337"/>
  <c r="R337"/>
  <c r="S337" s="1"/>
  <c r="D337"/>
  <c r="BZ337" l="1"/>
  <c r="BQ337"/>
  <c r="AJ337"/>
  <c r="BB337"/>
  <c r="T337"/>
  <c r="BA337"/>
  <c r="BM337"/>
  <c r="BT337"/>
  <c r="CH337"/>
  <c r="CI337"/>
  <c r="CK338"/>
  <c r="CL338"/>
  <c r="CC338"/>
  <c r="CE338"/>
  <c r="CF338"/>
  <c r="X337"/>
  <c r="AF337"/>
  <c r="CD337"/>
  <c r="CR338"/>
  <c r="CR337"/>
  <c r="AT337"/>
  <c r="W337"/>
  <c r="AK337"/>
  <c r="AX337"/>
  <c r="BU337"/>
  <c r="CC337"/>
  <c r="CB337" s="1"/>
  <c r="DP336"/>
  <c r="DM336"/>
  <c r="DL336"/>
  <c r="DJ336"/>
  <c r="DI336"/>
  <c r="DG336"/>
  <c r="DF336"/>
  <c r="DD336"/>
  <c r="DC336"/>
  <c r="DA336"/>
  <c r="CZ336"/>
  <c r="CX336"/>
  <c r="CW336"/>
  <c r="CU336"/>
  <c r="CT336"/>
  <c r="CA336"/>
  <c r="CB336" s="1"/>
  <c r="BX336"/>
  <c r="BY336" s="1"/>
  <c r="BS336"/>
  <c r="BU336" s="1"/>
  <c r="BT336" s="1"/>
  <c r="BO336"/>
  <c r="BK336"/>
  <c r="BL336" s="1"/>
  <c r="BE336"/>
  <c r="BF336" s="1"/>
  <c r="AZ336"/>
  <c r="AV336"/>
  <c r="AW336" s="1"/>
  <c r="AR336"/>
  <c r="AN336"/>
  <c r="AO336" s="1"/>
  <c r="AI336"/>
  <c r="AK336" s="1"/>
  <c r="AD336"/>
  <c r="AE336" s="1"/>
  <c r="Z336"/>
  <c r="AB336" s="1"/>
  <c r="AA336" s="1"/>
  <c r="V336"/>
  <c r="R336"/>
  <c r="S336" s="1"/>
  <c r="D336"/>
  <c r="T336" l="1"/>
  <c r="BM336"/>
  <c r="W336"/>
  <c r="AJ336"/>
  <c r="AX336"/>
  <c r="AP336"/>
  <c r="BP336"/>
  <c r="CJ336"/>
  <c r="CF337"/>
  <c r="CE337"/>
  <c r="CD336"/>
  <c r="CP336"/>
  <c r="CQ336" s="1"/>
  <c r="AT336"/>
  <c r="BB336"/>
  <c r="AF336"/>
  <c r="X336"/>
  <c r="AS336"/>
  <c r="BA336"/>
  <c r="BG336"/>
  <c r="BQ336"/>
  <c r="BZ336"/>
  <c r="DP335"/>
  <c r="DM335"/>
  <c r="DL335"/>
  <c r="DJ335"/>
  <c r="DI335"/>
  <c r="DG335"/>
  <c r="DF335"/>
  <c r="DD335"/>
  <c r="DC335"/>
  <c r="DA335"/>
  <c r="CZ335"/>
  <c r="CX335"/>
  <c r="CW335"/>
  <c r="CU335"/>
  <c r="CT335"/>
  <c r="CA335"/>
  <c r="CC335" s="1"/>
  <c r="CB335" s="1"/>
  <c r="BX335"/>
  <c r="BY335" s="1"/>
  <c r="BS335"/>
  <c r="BU335" s="1"/>
  <c r="BT335" s="1"/>
  <c r="BO335"/>
  <c r="BQ335" s="1"/>
  <c r="BP335" s="1"/>
  <c r="BK335"/>
  <c r="BM335" s="1"/>
  <c r="BL335" s="1"/>
  <c r="BE335"/>
  <c r="BF335" s="1"/>
  <c r="AZ335"/>
  <c r="CJ335" s="1"/>
  <c r="AV335"/>
  <c r="AR335"/>
  <c r="AN335"/>
  <c r="AO335" s="1"/>
  <c r="AI335"/>
  <c r="AK335" s="1"/>
  <c r="AD335"/>
  <c r="AF335" s="1"/>
  <c r="Z335"/>
  <c r="V335"/>
  <c r="R335"/>
  <c r="S335" s="1"/>
  <c r="D335"/>
  <c r="AT335" l="1"/>
  <c r="X335"/>
  <c r="BB335"/>
  <c r="CK335"/>
  <c r="CL335"/>
  <c r="CC336"/>
  <c r="CF336"/>
  <c r="CE336"/>
  <c r="CK336"/>
  <c r="CL336"/>
  <c r="T335"/>
  <c r="AB335"/>
  <c r="AJ335"/>
  <c r="AP335"/>
  <c r="CP335"/>
  <c r="CQ335" s="1"/>
  <c r="AA335"/>
  <c r="AX335"/>
  <c r="AW335" s="1"/>
  <c r="CD335"/>
  <c r="CG335"/>
  <c r="W335"/>
  <c r="AE335"/>
  <c r="AS335"/>
  <c r="BA335"/>
  <c r="BG335"/>
  <c r="BZ335"/>
  <c r="CR336"/>
  <c r="DP334"/>
  <c r="DM334"/>
  <c r="DL334"/>
  <c r="DJ334"/>
  <c r="DI334"/>
  <c r="DG334"/>
  <c r="DF334"/>
  <c r="DD334"/>
  <c r="DC334"/>
  <c r="DA334"/>
  <c r="CZ334"/>
  <c r="CX334"/>
  <c r="CW334"/>
  <c r="CU334"/>
  <c r="CT334"/>
  <c r="CA334"/>
  <c r="CC334" s="1"/>
  <c r="CB334" s="1"/>
  <c r="BX334"/>
  <c r="BY334" s="1"/>
  <c r="BS334"/>
  <c r="BU334" s="1"/>
  <c r="BO334"/>
  <c r="BP334" s="1"/>
  <c r="BK334"/>
  <c r="BE334"/>
  <c r="BF334" s="1"/>
  <c r="AZ334"/>
  <c r="BB334" s="1"/>
  <c r="AV334"/>
  <c r="AX334" s="1"/>
  <c r="AW334" s="1"/>
  <c r="AR334"/>
  <c r="AS334" s="1"/>
  <c r="AN334"/>
  <c r="AP334" s="1"/>
  <c r="AO334" s="1"/>
  <c r="AI334"/>
  <c r="CG334" s="1"/>
  <c r="AD334"/>
  <c r="AF334" s="1"/>
  <c r="Z334"/>
  <c r="AB334" s="1"/>
  <c r="AA334" s="1"/>
  <c r="V334"/>
  <c r="R334"/>
  <c r="S334" s="1"/>
  <c r="D334"/>
  <c r="CR335" l="1"/>
  <c r="T334"/>
  <c r="CH334"/>
  <c r="CI334"/>
  <c r="W334"/>
  <c r="AE334"/>
  <c r="AK334"/>
  <c r="BA334"/>
  <c r="BG334"/>
  <c r="BQ334"/>
  <c r="CJ334"/>
  <c r="AJ334"/>
  <c r="CD334"/>
  <c r="CE334" s="1"/>
  <c r="CP334"/>
  <c r="CQ334" s="1"/>
  <c r="CF335"/>
  <c r="CE335"/>
  <c r="CH335"/>
  <c r="CI335"/>
  <c r="X334"/>
  <c r="AT334"/>
  <c r="BM334"/>
  <c r="BL334" s="1"/>
  <c r="BT334"/>
  <c r="BZ334"/>
  <c r="DP333"/>
  <c r="DM333"/>
  <c r="DL333"/>
  <c r="DJ333"/>
  <c r="DI333"/>
  <c r="DG333"/>
  <c r="DF333"/>
  <c r="DD333"/>
  <c r="DC333"/>
  <c r="DA333"/>
  <c r="CZ333"/>
  <c r="CX333"/>
  <c r="CW333"/>
  <c r="CU333"/>
  <c r="CT333"/>
  <c r="CA333"/>
  <c r="CC333" s="1"/>
  <c r="CB333" s="1"/>
  <c r="BX333"/>
  <c r="BY333" s="1"/>
  <c r="BS333"/>
  <c r="BU333" s="1"/>
  <c r="BT333" s="1"/>
  <c r="BO333"/>
  <c r="BP333" s="1"/>
  <c r="BK333"/>
  <c r="BM333" s="1"/>
  <c r="BL333" s="1"/>
  <c r="BE333"/>
  <c r="BG333" s="1"/>
  <c r="BF333" s="1"/>
  <c r="AZ333"/>
  <c r="CP333" s="1"/>
  <c r="CQ333" s="1"/>
  <c r="AV333"/>
  <c r="AR333"/>
  <c r="AS333" s="1"/>
  <c r="AN333"/>
  <c r="AP333" s="1"/>
  <c r="AO333" s="1"/>
  <c r="AI333"/>
  <c r="AJ333" s="1"/>
  <c r="AD333"/>
  <c r="AE333" s="1"/>
  <c r="Z333"/>
  <c r="V333"/>
  <c r="W333" s="1"/>
  <c r="R333"/>
  <c r="S333" s="1"/>
  <c r="D333"/>
  <c r="BA333" l="1"/>
  <c r="BB333"/>
  <c r="AF333"/>
  <c r="X333"/>
  <c r="AT333"/>
  <c r="AA333"/>
  <c r="AW333"/>
  <c r="CD333"/>
  <c r="CE333" s="1"/>
  <c r="CF334"/>
  <c r="BZ333"/>
  <c r="CK334"/>
  <c r="CL334"/>
  <c r="AK333"/>
  <c r="BQ333"/>
  <c r="CG333"/>
  <c r="CR333"/>
  <c r="AX333"/>
  <c r="T333"/>
  <c r="AB333"/>
  <c r="CJ333"/>
  <c r="CR334"/>
  <c r="DP332"/>
  <c r="DM332"/>
  <c r="DL332"/>
  <c r="DJ332"/>
  <c r="DI332"/>
  <c r="DG332"/>
  <c r="DF332"/>
  <c r="DD332"/>
  <c r="DC332"/>
  <c r="DA332"/>
  <c r="CZ332"/>
  <c r="CX332"/>
  <c r="CW332"/>
  <c r="CU332"/>
  <c r="CT332"/>
  <c r="CA332"/>
  <c r="BX332"/>
  <c r="BY332" s="1"/>
  <c r="BS332"/>
  <c r="BT332" s="1"/>
  <c r="BO332"/>
  <c r="BQ332" s="1"/>
  <c r="BP332" s="1"/>
  <c r="BK332"/>
  <c r="BM332" s="1"/>
  <c r="BL332" s="1"/>
  <c r="BE332"/>
  <c r="BG332" s="1"/>
  <c r="BF332" s="1"/>
  <c r="AZ332"/>
  <c r="AV332"/>
  <c r="AR332"/>
  <c r="AS332" s="1"/>
  <c r="AN332"/>
  <c r="AP332" s="1"/>
  <c r="AI332"/>
  <c r="AD332"/>
  <c r="Z332"/>
  <c r="V332"/>
  <c r="W332" s="1"/>
  <c r="R332"/>
  <c r="AE332" l="1"/>
  <c r="BA332"/>
  <c r="BZ332"/>
  <c r="AJ332"/>
  <c r="X332"/>
  <c r="CG332"/>
  <c r="CI332" s="1"/>
  <c r="AK332"/>
  <c r="AF332"/>
  <c r="AX332"/>
  <c r="CK333"/>
  <c r="CL333"/>
  <c r="S332"/>
  <c r="AA332"/>
  <c r="AO332"/>
  <c r="AT332"/>
  <c r="BB332"/>
  <c r="CB332"/>
  <c r="CH332"/>
  <c r="CF333"/>
  <c r="CH333"/>
  <c r="CI333"/>
  <c r="CJ332"/>
  <c r="T332"/>
  <c r="AB332"/>
  <c r="AW332"/>
  <c r="BU332"/>
  <c r="CD332"/>
  <c r="CP332"/>
  <c r="CQ332" s="1"/>
  <c r="DP331"/>
  <c r="DM331"/>
  <c r="DL331"/>
  <c r="DJ331"/>
  <c r="DI331"/>
  <c r="DG331"/>
  <c r="DF331"/>
  <c r="DD331"/>
  <c r="DC331"/>
  <c r="DA331"/>
  <c r="CZ331"/>
  <c r="CX331"/>
  <c r="CW331"/>
  <c r="CU331"/>
  <c r="CT331"/>
  <c r="CA331"/>
  <c r="BX331"/>
  <c r="BS331"/>
  <c r="BT331" s="1"/>
  <c r="BO331"/>
  <c r="BK331"/>
  <c r="BL331" s="1"/>
  <c r="BE331"/>
  <c r="BG331" s="1"/>
  <c r="BF331" s="1"/>
  <c r="AZ331"/>
  <c r="BB331" s="1"/>
  <c r="AV331"/>
  <c r="AR331"/>
  <c r="AT331" s="1"/>
  <c r="AS331" s="1"/>
  <c r="AN331"/>
  <c r="AP331" s="1"/>
  <c r="AO331" s="1"/>
  <c r="AI331"/>
  <c r="AD331"/>
  <c r="AF331" s="1"/>
  <c r="Z331"/>
  <c r="AB331" s="1"/>
  <c r="V331"/>
  <c r="R331"/>
  <c r="S331" s="1"/>
  <c r="BM331" l="1"/>
  <c r="AA331"/>
  <c r="AE331"/>
  <c r="CJ331"/>
  <c r="AJ331"/>
  <c r="AX331"/>
  <c r="AW331" s="1"/>
  <c r="CC331"/>
  <c r="CB331" s="1"/>
  <c r="BA331"/>
  <c r="BU331"/>
  <c r="T331"/>
  <c r="CP331"/>
  <c r="CQ331" s="1"/>
  <c r="CL331"/>
  <c r="CK331"/>
  <c r="AK331"/>
  <c r="BZ331"/>
  <c r="CG331"/>
  <c r="X331"/>
  <c r="W331" s="1"/>
  <c r="BQ331"/>
  <c r="BP331" s="1"/>
  <c r="BY331"/>
  <c r="CR332"/>
  <c r="CL332"/>
  <c r="CK332"/>
  <c r="CD331"/>
  <c r="CE331" s="1"/>
  <c r="CC332"/>
  <c r="CE332"/>
  <c r="CF332"/>
  <c r="DP330"/>
  <c r="DM330"/>
  <c r="DL330"/>
  <c r="DJ330"/>
  <c r="DI330"/>
  <c r="DG330"/>
  <c r="DF330"/>
  <c r="DD330"/>
  <c r="DC330"/>
  <c r="DA330"/>
  <c r="CZ330"/>
  <c r="CX330"/>
  <c r="CW330"/>
  <c r="CU330"/>
  <c r="CT330"/>
  <c r="CA330"/>
  <c r="BX330"/>
  <c r="BS330"/>
  <c r="BT330" s="1"/>
  <c r="BO330"/>
  <c r="BP330" s="1"/>
  <c r="BK330"/>
  <c r="BM330" s="1"/>
  <c r="BL330" s="1"/>
  <c r="BE330"/>
  <c r="BF330" s="1"/>
  <c r="AZ330"/>
  <c r="AV330"/>
  <c r="AR330"/>
  <c r="AT330" s="1"/>
  <c r="AN330"/>
  <c r="AP330" s="1"/>
  <c r="AO330" s="1"/>
  <c r="AI330"/>
  <c r="AK330" s="1"/>
  <c r="AD330"/>
  <c r="Z330"/>
  <c r="AA330" s="1"/>
  <c r="V330"/>
  <c r="X330" s="1"/>
  <c r="W330" s="1"/>
  <c r="R330"/>
  <c r="AS330" l="1"/>
  <c r="CR331"/>
  <c r="AW330"/>
  <c r="CG330"/>
  <c r="CI330" s="1"/>
  <c r="CB330"/>
  <c r="AF330"/>
  <c r="CP330"/>
  <c r="CQ330" s="1"/>
  <c r="BA330"/>
  <c r="AE330"/>
  <c r="AX330"/>
  <c r="BU330"/>
  <c r="BB330"/>
  <c r="CD330"/>
  <c r="CF330" s="1"/>
  <c r="CF331"/>
  <c r="CH331"/>
  <c r="CI331"/>
  <c r="AJ330"/>
  <c r="AB330"/>
  <c r="BG330"/>
  <c r="BQ330"/>
  <c r="BZ330"/>
  <c r="T330"/>
  <c r="S330" s="1"/>
  <c r="BY330"/>
  <c r="DP329"/>
  <c r="DM329"/>
  <c r="DL329"/>
  <c r="DJ329"/>
  <c r="DI329"/>
  <c r="DG329"/>
  <c r="DF329"/>
  <c r="DD329"/>
  <c r="DC329"/>
  <c r="DA329"/>
  <c r="CZ329"/>
  <c r="CX329"/>
  <c r="CW329"/>
  <c r="CU329"/>
  <c r="CT329"/>
  <c r="CA329"/>
  <c r="BX329"/>
  <c r="BS329"/>
  <c r="BT329" s="1"/>
  <c r="BO329"/>
  <c r="BP329" s="1"/>
  <c r="BK329"/>
  <c r="BM329" s="1"/>
  <c r="BL329" s="1"/>
  <c r="BE329"/>
  <c r="BF329" s="1"/>
  <c r="AZ329"/>
  <c r="AV329"/>
  <c r="AR329"/>
  <c r="AS329" s="1"/>
  <c r="AN329"/>
  <c r="AO329" s="1"/>
  <c r="AI329"/>
  <c r="AD329"/>
  <c r="Z329"/>
  <c r="AB329" s="1"/>
  <c r="V329"/>
  <c r="X329" s="1"/>
  <c r="R329"/>
  <c r="S329" s="1"/>
  <c r="DP328"/>
  <c r="DM328"/>
  <c r="DL328"/>
  <c r="DJ328"/>
  <c r="DI328"/>
  <c r="DG328"/>
  <c r="DF328"/>
  <c r="DD328"/>
  <c r="DC328"/>
  <c r="DA328"/>
  <c r="CZ328"/>
  <c r="CX328"/>
  <c r="CW328"/>
  <c r="CU328"/>
  <c r="CT328"/>
  <c r="CA328"/>
  <c r="BX328"/>
  <c r="BY328" s="1"/>
  <c r="BS328"/>
  <c r="BU328" s="1"/>
  <c r="BT328" s="1"/>
  <c r="BO328"/>
  <c r="BP328" s="1"/>
  <c r="BK328"/>
  <c r="BE328"/>
  <c r="BF328" s="1"/>
  <c r="AZ328"/>
  <c r="AV328"/>
  <c r="AR328"/>
  <c r="AS328" s="1"/>
  <c r="AN328"/>
  <c r="AO328" s="1"/>
  <c r="AI328"/>
  <c r="AD328"/>
  <c r="AE328" s="1"/>
  <c r="Z328"/>
  <c r="V328"/>
  <c r="W328" s="1"/>
  <c r="R328"/>
  <c r="S328" s="1"/>
  <c r="CH330" l="1"/>
  <c r="CR330"/>
  <c r="BG328"/>
  <c r="AJ328"/>
  <c r="CP328"/>
  <c r="CQ328" s="1"/>
  <c r="AJ329"/>
  <c r="CP329"/>
  <c r="CQ329" s="1"/>
  <c r="CC329"/>
  <c r="CB329" s="1"/>
  <c r="CB328"/>
  <c r="CD329"/>
  <c r="CE329" s="1"/>
  <c r="AF328"/>
  <c r="BU329"/>
  <c r="BA329"/>
  <c r="AK328"/>
  <c r="BQ328"/>
  <c r="AA329"/>
  <c r="X328"/>
  <c r="BA328"/>
  <c r="BM328"/>
  <c r="BL328" s="1"/>
  <c r="AE329"/>
  <c r="T328"/>
  <c r="AT328"/>
  <c r="AT329"/>
  <c r="CD328"/>
  <c r="CE328" s="1"/>
  <c r="AA328"/>
  <c r="BB328"/>
  <c r="AF329"/>
  <c r="BB329"/>
  <c r="CC328"/>
  <c r="AB328"/>
  <c r="AW328"/>
  <c r="W329"/>
  <c r="AW329"/>
  <c r="BZ328"/>
  <c r="CG328"/>
  <c r="AK329"/>
  <c r="BG329"/>
  <c r="BQ329"/>
  <c r="BZ329"/>
  <c r="CG329"/>
  <c r="AX328"/>
  <c r="CC330"/>
  <c r="CE330"/>
  <c r="AP328"/>
  <c r="CJ328"/>
  <c r="AP329"/>
  <c r="AX329"/>
  <c r="BY329"/>
  <c r="CJ329"/>
  <c r="CR329" l="1"/>
  <c r="CR328"/>
  <c r="CK329"/>
  <c r="CL329"/>
  <c r="CF328"/>
  <c r="CH328"/>
  <c r="CI328"/>
  <c r="CK328"/>
  <c r="CL328"/>
  <c r="CF329"/>
  <c r="CH329"/>
  <c r="CI329"/>
  <c r="DP327"/>
  <c r="DM327"/>
  <c r="DL327"/>
  <c r="DJ327"/>
  <c r="DI327"/>
  <c r="DG327"/>
  <c r="DF327"/>
  <c r="DD327"/>
  <c r="DC327"/>
  <c r="DA327"/>
  <c r="CZ327"/>
  <c r="CX327"/>
  <c r="CW327"/>
  <c r="CU327"/>
  <c r="CT327"/>
  <c r="CA327"/>
  <c r="BX327"/>
  <c r="BY327" s="1"/>
  <c r="BS327"/>
  <c r="BU327" s="1"/>
  <c r="BT327" s="1"/>
  <c r="BO327"/>
  <c r="BQ327" s="1"/>
  <c r="BP327" s="1"/>
  <c r="BK327"/>
  <c r="BM327" s="1"/>
  <c r="BL327" s="1"/>
  <c r="BE327"/>
  <c r="BG327" s="1"/>
  <c r="BF327" s="1"/>
  <c r="AZ327"/>
  <c r="BA327" s="1"/>
  <c r="AV327"/>
  <c r="AR327"/>
  <c r="AT327" s="1"/>
  <c r="AS327" s="1"/>
  <c r="AN327"/>
  <c r="AP327" s="1"/>
  <c r="AO327" s="1"/>
  <c r="AI327"/>
  <c r="AD327"/>
  <c r="Z327"/>
  <c r="AB327" s="1"/>
  <c r="V327"/>
  <c r="X327" s="1"/>
  <c r="W327" s="1"/>
  <c r="R327"/>
  <c r="S327" s="1"/>
  <c r="D327"/>
  <c r="DP326"/>
  <c r="DM326"/>
  <c r="DL326"/>
  <c r="DJ326"/>
  <c r="DI326"/>
  <c r="DG326"/>
  <c r="DF326"/>
  <c r="DD326"/>
  <c r="DC326"/>
  <c r="DA326"/>
  <c r="CZ326"/>
  <c r="CX326"/>
  <c r="CW326"/>
  <c r="CU326"/>
  <c r="CT326"/>
  <c r="CA326"/>
  <c r="BX326"/>
  <c r="BY326" s="1"/>
  <c r="BS326"/>
  <c r="BT326" s="1"/>
  <c r="BO326"/>
  <c r="BQ326" s="1"/>
  <c r="BP326" s="1"/>
  <c r="BK326"/>
  <c r="BM326" s="1"/>
  <c r="BL326" s="1"/>
  <c r="BE326"/>
  <c r="BG326" s="1"/>
  <c r="BF326" s="1"/>
  <c r="AZ326"/>
  <c r="AV326"/>
  <c r="AR326"/>
  <c r="AS326" s="1"/>
  <c r="AN326"/>
  <c r="AP326" s="1"/>
  <c r="AO326" s="1"/>
  <c r="AI326"/>
  <c r="AD326"/>
  <c r="Z326"/>
  <c r="AB326" s="1"/>
  <c r="V326"/>
  <c r="X326" s="1"/>
  <c r="W326" s="1"/>
  <c r="R326"/>
  <c r="S326" s="1"/>
  <c r="D326"/>
  <c r="AA326" l="1"/>
  <c r="CG326"/>
  <c r="CH326" s="1"/>
  <c r="AX326"/>
  <c r="CD326"/>
  <c r="CP326"/>
  <c r="CQ326" s="1"/>
  <c r="AJ327"/>
  <c r="CP327"/>
  <c r="CQ327" s="1"/>
  <c r="CB326"/>
  <c r="AE327"/>
  <c r="AX327"/>
  <c r="AW327" s="1"/>
  <c r="AJ326"/>
  <c r="AW326"/>
  <c r="AT326"/>
  <c r="AF326"/>
  <c r="AK326"/>
  <c r="BU326"/>
  <c r="CD327"/>
  <c r="CE327" s="1"/>
  <c r="BZ327"/>
  <c r="CF326"/>
  <c r="CC326"/>
  <c r="CE326"/>
  <c r="BB326"/>
  <c r="T326"/>
  <c r="BA326"/>
  <c r="BZ326"/>
  <c r="AA327"/>
  <c r="AF327"/>
  <c r="BB327"/>
  <c r="CC327"/>
  <c r="CB327" s="1"/>
  <c r="AK327"/>
  <c r="CG327"/>
  <c r="AE326"/>
  <c r="CJ326"/>
  <c r="CJ327"/>
  <c r="T327"/>
  <c r="CR327" l="1"/>
  <c r="CR326"/>
  <c r="CK327"/>
  <c r="CL327"/>
  <c r="CF327"/>
  <c r="CI327"/>
  <c r="CH327"/>
  <c r="CI326"/>
  <c r="CK326"/>
  <c r="CL326"/>
  <c r="DP325"/>
  <c r="DM325"/>
  <c r="DL325"/>
  <c r="DJ325"/>
  <c r="DI325"/>
  <c r="DG325"/>
  <c r="DF325"/>
  <c r="DD325"/>
  <c r="DC325"/>
  <c r="DA325"/>
  <c r="CZ325"/>
  <c r="CX325"/>
  <c r="CW325"/>
  <c r="CU325"/>
  <c r="CT325"/>
  <c r="CA325"/>
  <c r="BX325"/>
  <c r="BY325" s="1"/>
  <c r="BS325"/>
  <c r="BO325"/>
  <c r="BP325" s="1"/>
  <c r="BK325"/>
  <c r="BE325"/>
  <c r="BF325" s="1"/>
  <c r="AZ325"/>
  <c r="AV325"/>
  <c r="AR325"/>
  <c r="AN325"/>
  <c r="AO325" s="1"/>
  <c r="AI325"/>
  <c r="AD325"/>
  <c r="Z325"/>
  <c r="AA325" s="1"/>
  <c r="V325"/>
  <c r="R325"/>
  <c r="S325" s="1"/>
  <c r="D325"/>
  <c r="CG325" l="1"/>
  <c r="CH325" s="1"/>
  <c r="BA325"/>
  <c r="AB325"/>
  <c r="AW325"/>
  <c r="AJ325"/>
  <c r="BG325"/>
  <c r="BQ325"/>
  <c r="T325"/>
  <c r="AP325"/>
  <c r="BZ325"/>
  <c r="W325"/>
  <c r="AE325"/>
  <c r="AK325"/>
  <c r="AS325"/>
  <c r="AX325"/>
  <c r="BM325"/>
  <c r="BU325"/>
  <c r="CD325"/>
  <c r="CE325" s="1"/>
  <c r="CJ325"/>
  <c r="X325"/>
  <c r="AF325"/>
  <c r="AT325"/>
  <c r="BB325"/>
  <c r="BL325"/>
  <c r="BT325"/>
  <c r="CC325"/>
  <c r="CB325" s="1"/>
  <c r="CP325"/>
  <c r="CQ325" s="1"/>
  <c r="DP324"/>
  <c r="DM324"/>
  <c r="DL324"/>
  <c r="DJ324"/>
  <c r="DI324"/>
  <c r="DG324"/>
  <c r="DF324"/>
  <c r="DD324"/>
  <c r="DC324"/>
  <c r="DA324"/>
  <c r="CZ324"/>
  <c r="CX324"/>
  <c r="CW324"/>
  <c r="CU324"/>
  <c r="CT324"/>
  <c r="CA324"/>
  <c r="BX324"/>
  <c r="BY324" s="1"/>
  <c r="BS324"/>
  <c r="BU324" s="1"/>
  <c r="BT324" s="1"/>
  <c r="BO324"/>
  <c r="BP324" s="1"/>
  <c r="BK324"/>
  <c r="BM324" s="1"/>
  <c r="BL324" s="1"/>
  <c r="BE324"/>
  <c r="BF324" s="1"/>
  <c r="AZ324"/>
  <c r="AV324"/>
  <c r="AR324"/>
  <c r="AN324"/>
  <c r="AO324" s="1"/>
  <c r="AI324"/>
  <c r="AD324"/>
  <c r="Z324"/>
  <c r="AA324" s="1"/>
  <c r="V324"/>
  <c r="R324"/>
  <c r="S324" s="1"/>
  <c r="D324"/>
  <c r="CG324" l="1"/>
  <c r="AW324"/>
  <c r="CB324"/>
  <c r="T324"/>
  <c r="AP324"/>
  <c r="AB324"/>
  <c r="AX324"/>
  <c r="AJ324"/>
  <c r="CH324"/>
  <c r="CR325"/>
  <c r="X324"/>
  <c r="AF324"/>
  <c r="AT324"/>
  <c r="BB324"/>
  <c r="CP324"/>
  <c r="CQ324" s="1"/>
  <c r="CF325"/>
  <c r="CI325"/>
  <c r="CK325"/>
  <c r="CL325"/>
  <c r="CD324"/>
  <c r="CF324" s="1"/>
  <c r="CJ324"/>
  <c r="W324"/>
  <c r="AE324"/>
  <c r="AK324"/>
  <c r="AS324"/>
  <c r="BA324"/>
  <c r="BG324"/>
  <c r="BQ324"/>
  <c r="BZ324"/>
  <c r="DP323"/>
  <c r="DM323"/>
  <c r="DL323"/>
  <c r="DJ323"/>
  <c r="DI323"/>
  <c r="DG323"/>
  <c r="DF323"/>
  <c r="DD323"/>
  <c r="DC323"/>
  <c r="DA323"/>
  <c r="CZ323"/>
  <c r="CX323"/>
  <c r="CW323"/>
  <c r="CU323"/>
  <c r="CT323"/>
  <c r="CA323"/>
  <c r="BX323"/>
  <c r="BY323" s="1"/>
  <c r="BS323"/>
  <c r="BU323" s="1"/>
  <c r="BT323" s="1"/>
  <c r="BO323"/>
  <c r="BQ323" s="1"/>
  <c r="BP323" s="1"/>
  <c r="BK323"/>
  <c r="BM323" s="1"/>
  <c r="BL323" s="1"/>
  <c r="BE323"/>
  <c r="BG323" s="1"/>
  <c r="BF323" s="1"/>
  <c r="AZ323"/>
  <c r="AV323"/>
  <c r="AR323"/>
  <c r="AT323" s="1"/>
  <c r="AS323" s="1"/>
  <c r="AN323"/>
  <c r="AP323" s="1"/>
  <c r="AO323" s="1"/>
  <c r="AI323"/>
  <c r="AD323"/>
  <c r="Z323"/>
  <c r="V323"/>
  <c r="W323" s="1"/>
  <c r="R323"/>
  <c r="S323" s="1"/>
  <c r="D323"/>
  <c r="X323" l="1"/>
  <c r="AJ323"/>
  <c r="CP323"/>
  <c r="CQ323" s="1"/>
  <c r="CC323"/>
  <c r="CB323" s="1"/>
  <c r="CD323"/>
  <c r="CE323" s="1"/>
  <c r="AX323"/>
  <c r="AW323" s="1"/>
  <c r="BA323"/>
  <c r="AF323"/>
  <c r="BB323"/>
  <c r="AE323"/>
  <c r="CJ323"/>
  <c r="CL323" s="1"/>
  <c r="AA323"/>
  <c r="CC324"/>
  <c r="CE324"/>
  <c r="CI324"/>
  <c r="CL324"/>
  <c r="CK324"/>
  <c r="BZ323"/>
  <c r="CG323"/>
  <c r="CI323" s="1"/>
  <c r="CR324"/>
  <c r="AK323"/>
  <c r="T323"/>
  <c r="AB323"/>
  <c r="DP322"/>
  <c r="DM322"/>
  <c r="DL322"/>
  <c r="DJ322"/>
  <c r="DI322"/>
  <c r="DG322"/>
  <c r="DF322"/>
  <c r="DD322"/>
  <c r="DC322"/>
  <c r="DA322"/>
  <c r="CZ322"/>
  <c r="CX322"/>
  <c r="CW322"/>
  <c r="CU322"/>
  <c r="CT322"/>
  <c r="CA322"/>
  <c r="BX322"/>
  <c r="BY322" s="1"/>
  <c r="BS322"/>
  <c r="BU322" s="1"/>
  <c r="BT322" s="1"/>
  <c r="BO322"/>
  <c r="BQ322" s="1"/>
  <c r="BP322" s="1"/>
  <c r="BK322"/>
  <c r="BM322" s="1"/>
  <c r="BL322" s="1"/>
  <c r="BE322"/>
  <c r="BG322" s="1"/>
  <c r="BF322" s="1"/>
  <c r="AZ322"/>
  <c r="AV322"/>
  <c r="AR322"/>
  <c r="AS322" s="1"/>
  <c r="AN322"/>
  <c r="AP322" s="1"/>
  <c r="AO322" s="1"/>
  <c r="AI322"/>
  <c r="AJ322" s="1"/>
  <c r="AD322"/>
  <c r="Z322"/>
  <c r="AA322" s="1"/>
  <c r="V322"/>
  <c r="X322" s="1"/>
  <c r="W322" s="1"/>
  <c r="R322"/>
  <c r="S322" s="1"/>
  <c r="D322"/>
  <c r="CR323" l="1"/>
  <c r="CK323"/>
  <c r="AF322"/>
  <c r="CG322"/>
  <c r="CH322" s="1"/>
  <c r="AW322"/>
  <c r="CB322"/>
  <c r="AX322"/>
  <c r="AT322"/>
  <c r="CD322"/>
  <c r="CF322" s="1"/>
  <c r="AK322"/>
  <c r="BB322"/>
  <c r="CC322"/>
  <c r="CE322"/>
  <c r="AE322"/>
  <c r="CJ322"/>
  <c r="AB322"/>
  <c r="CP322"/>
  <c r="CQ322" s="1"/>
  <c r="BZ322"/>
  <c r="CF323"/>
  <c r="CH323"/>
  <c r="T322"/>
  <c r="BA322"/>
  <c r="DP321"/>
  <c r="DM321"/>
  <c r="DL321"/>
  <c r="DJ321"/>
  <c r="DI321"/>
  <c r="DG321"/>
  <c r="DF321"/>
  <c r="DD321"/>
  <c r="DC321"/>
  <c r="DA321"/>
  <c r="CZ321"/>
  <c r="CX321"/>
  <c r="CW321"/>
  <c r="CU321"/>
  <c r="CT321"/>
  <c r="CA321"/>
  <c r="BX321"/>
  <c r="BS321"/>
  <c r="BT321" s="1"/>
  <c r="BO321"/>
  <c r="BK321"/>
  <c r="BL321" s="1"/>
  <c r="BE321"/>
  <c r="BF321" s="1"/>
  <c r="AZ321"/>
  <c r="AV321"/>
  <c r="AR321"/>
  <c r="AT321" s="1"/>
  <c r="AS321" s="1"/>
  <c r="AN321"/>
  <c r="AO321" s="1"/>
  <c r="AI321"/>
  <c r="AD321"/>
  <c r="AF321" s="1"/>
  <c r="Z321"/>
  <c r="AB321" s="1"/>
  <c r="AA321" s="1"/>
  <c r="V321"/>
  <c r="X321" s="1"/>
  <c r="W321" s="1"/>
  <c r="R321"/>
  <c r="S321" s="1"/>
  <c r="D321"/>
  <c r="DP320"/>
  <c r="DM320"/>
  <c r="DL320"/>
  <c r="DJ320"/>
  <c r="DI320"/>
  <c r="DG320"/>
  <c r="DF320"/>
  <c r="DD320"/>
  <c r="DC320"/>
  <c r="DA320"/>
  <c r="CZ320"/>
  <c r="CX320"/>
  <c r="CW320"/>
  <c r="CU320"/>
  <c r="CT320"/>
  <c r="CA320"/>
  <c r="BX320"/>
  <c r="BY320" s="1"/>
  <c r="BS320"/>
  <c r="BO320"/>
  <c r="BP320" s="1"/>
  <c r="BK320"/>
  <c r="BE320"/>
  <c r="BF320" s="1"/>
  <c r="AZ320"/>
  <c r="AV320"/>
  <c r="AR320"/>
  <c r="AN320"/>
  <c r="AO320" s="1"/>
  <c r="AI320"/>
  <c r="AJ320" s="1"/>
  <c r="AD320"/>
  <c r="Z320"/>
  <c r="AB320" s="1"/>
  <c r="AA320" s="1"/>
  <c r="V320"/>
  <c r="R320"/>
  <c r="S320" s="1"/>
  <c r="D320"/>
  <c r="T320" l="1"/>
  <c r="BQ320"/>
  <c r="BA321"/>
  <c r="CB321"/>
  <c r="CG320"/>
  <c r="CH320" s="1"/>
  <c r="AW320"/>
  <c r="AE321"/>
  <c r="AJ321"/>
  <c r="AW321"/>
  <c r="AF320"/>
  <c r="CP321"/>
  <c r="CQ321" s="1"/>
  <c r="AP320"/>
  <c r="BG320"/>
  <c r="BB321"/>
  <c r="BU321"/>
  <c r="BZ320"/>
  <c r="BM321"/>
  <c r="AK320"/>
  <c r="AX320"/>
  <c r="X320"/>
  <c r="W320" s="1"/>
  <c r="AE320"/>
  <c r="AS320"/>
  <c r="BA320"/>
  <c r="CD321"/>
  <c r="CJ321"/>
  <c r="CI322"/>
  <c r="CL322"/>
  <c r="CK322"/>
  <c r="BU320"/>
  <c r="CD320"/>
  <c r="CF320" s="1"/>
  <c r="CJ320"/>
  <c r="AK321"/>
  <c r="BG321"/>
  <c r="BQ321"/>
  <c r="BZ321"/>
  <c r="CG321"/>
  <c r="CR322"/>
  <c r="AT320"/>
  <c r="BB320"/>
  <c r="BM320"/>
  <c r="BL320" s="1"/>
  <c r="BT320"/>
  <c r="CB320"/>
  <c r="CP320"/>
  <c r="CQ320" s="1"/>
  <c r="T321"/>
  <c r="AP321"/>
  <c r="AX321"/>
  <c r="BP321"/>
  <c r="BY321"/>
  <c r="CR321"/>
  <c r="CF321" l="1"/>
  <c r="CH321"/>
  <c r="CC320"/>
  <c r="CE320"/>
  <c r="CC321"/>
  <c r="CE321"/>
  <c r="CI320"/>
  <c r="CK320"/>
  <c r="CL320"/>
  <c r="CI321"/>
  <c r="CK321"/>
  <c r="CL321"/>
  <c r="CR320"/>
  <c r="DP319"/>
  <c r="DM319"/>
  <c r="DL319"/>
  <c r="DJ319"/>
  <c r="DI319"/>
  <c r="DG319"/>
  <c r="DF319"/>
  <c r="DD319"/>
  <c r="DC319"/>
  <c r="DA319"/>
  <c r="CZ319"/>
  <c r="CX319"/>
  <c r="CW319"/>
  <c r="CU319"/>
  <c r="CT319"/>
  <c r="CA319"/>
  <c r="BX319"/>
  <c r="BY319" s="1"/>
  <c r="BS319"/>
  <c r="BO319"/>
  <c r="BP319" s="1"/>
  <c r="BK319"/>
  <c r="BM319" s="1"/>
  <c r="BL319" s="1"/>
  <c r="BE319"/>
  <c r="BG319" s="1"/>
  <c r="BF319" s="1"/>
  <c r="AZ319"/>
  <c r="AV319"/>
  <c r="AR319"/>
  <c r="AT319" s="1"/>
  <c r="AS319" s="1"/>
  <c r="AN319"/>
  <c r="AP319" s="1"/>
  <c r="AI319"/>
  <c r="AD319"/>
  <c r="Z319"/>
  <c r="AA319" s="1"/>
  <c r="V319"/>
  <c r="X319" s="1"/>
  <c r="W319" s="1"/>
  <c r="R319"/>
  <c r="S319" s="1"/>
  <c r="D319"/>
  <c r="AE319" l="1"/>
  <c r="AX319"/>
  <c r="AW319" s="1"/>
  <c r="BZ319"/>
  <c r="AJ319"/>
  <c r="CJ319"/>
  <c r="CL319" s="1"/>
  <c r="AF319"/>
  <c r="BA319"/>
  <c r="AK319"/>
  <c r="BQ319"/>
  <c r="AO319"/>
  <c r="BB319"/>
  <c r="BU319"/>
  <c r="BT319" s="1"/>
  <c r="CB319"/>
  <c r="CP319"/>
  <c r="CQ319" s="1"/>
  <c r="CG319"/>
  <c r="T319"/>
  <c r="AB319"/>
  <c r="CD319"/>
  <c r="DP318"/>
  <c r="DM318"/>
  <c r="DL318"/>
  <c r="DJ318"/>
  <c r="DI318"/>
  <c r="DG318"/>
  <c r="DF318"/>
  <c r="DD318"/>
  <c r="DC318"/>
  <c r="DA318"/>
  <c r="CZ318"/>
  <c r="CX318"/>
  <c r="CW318"/>
  <c r="CU318"/>
  <c r="CT318"/>
  <c r="CA318"/>
  <c r="BX318"/>
  <c r="BS318"/>
  <c r="BT318" s="1"/>
  <c r="BO318"/>
  <c r="BP318" s="1"/>
  <c r="BK318"/>
  <c r="BM318" s="1"/>
  <c r="BL318" s="1"/>
  <c r="BE318"/>
  <c r="BF318" s="1"/>
  <c r="AZ318"/>
  <c r="BA318" s="1"/>
  <c r="AV318"/>
  <c r="AR318"/>
  <c r="AN318"/>
  <c r="AO318" s="1"/>
  <c r="AI318"/>
  <c r="AD318"/>
  <c r="Z318"/>
  <c r="AA318" s="1"/>
  <c r="V318"/>
  <c r="X318" s="1"/>
  <c r="W318" s="1"/>
  <c r="R318"/>
  <c r="S318" s="1"/>
  <c r="D318"/>
  <c r="DP317"/>
  <c r="DM317"/>
  <c r="DL317"/>
  <c r="DJ317"/>
  <c r="DI317"/>
  <c r="DG317"/>
  <c r="DF317"/>
  <c r="DD317"/>
  <c r="DC317"/>
  <c r="DA317"/>
  <c r="CZ317"/>
  <c r="CX317"/>
  <c r="CW317"/>
  <c r="CU317"/>
  <c r="CT317"/>
  <c r="CA317"/>
  <c r="BX317"/>
  <c r="BY317" s="1"/>
  <c r="BS317"/>
  <c r="BO317"/>
  <c r="BP317" s="1"/>
  <c r="BK317"/>
  <c r="BE317"/>
  <c r="BF317" s="1"/>
  <c r="AZ317"/>
  <c r="AV317"/>
  <c r="AR317"/>
  <c r="AT317" s="1"/>
  <c r="AS317" s="1"/>
  <c r="AN317"/>
  <c r="AO317" s="1"/>
  <c r="AI317"/>
  <c r="AD317"/>
  <c r="Z317"/>
  <c r="AB317" s="1"/>
  <c r="AA317" s="1"/>
  <c r="V317"/>
  <c r="R317"/>
  <c r="S317" s="1"/>
  <c r="D317"/>
  <c r="CR319" l="1"/>
  <c r="T317"/>
  <c r="CK319"/>
  <c r="CB318"/>
  <c r="BB317"/>
  <c r="CP318"/>
  <c r="CQ318" s="1"/>
  <c r="BU318"/>
  <c r="CG317"/>
  <c r="CH317" s="1"/>
  <c r="AW317"/>
  <c r="CC317"/>
  <c r="CB317" s="1"/>
  <c r="CD318"/>
  <c r="CF318" s="1"/>
  <c r="CE318" s="1"/>
  <c r="AX318"/>
  <c r="AW318" s="1"/>
  <c r="AE317"/>
  <c r="AJ317"/>
  <c r="CD317"/>
  <c r="CE317" s="1"/>
  <c r="AK317"/>
  <c r="AP318"/>
  <c r="BB318"/>
  <c r="X317"/>
  <c r="W317" s="1"/>
  <c r="AP317"/>
  <c r="BA317"/>
  <c r="AE318"/>
  <c r="BG317"/>
  <c r="BQ317"/>
  <c r="AF318"/>
  <c r="CC318"/>
  <c r="CF319"/>
  <c r="CH319"/>
  <c r="AF317"/>
  <c r="BL317"/>
  <c r="BT317"/>
  <c r="AJ318"/>
  <c r="CJ318"/>
  <c r="CI319"/>
  <c r="BZ317"/>
  <c r="CC319"/>
  <c r="CE319"/>
  <c r="AX317"/>
  <c r="CJ317"/>
  <c r="AT318"/>
  <c r="BG318"/>
  <c r="BQ318"/>
  <c r="BZ318"/>
  <c r="CG318"/>
  <c r="CH318" s="1"/>
  <c r="BM317"/>
  <c r="BU317"/>
  <c r="CI317"/>
  <c r="CP317"/>
  <c r="CQ317" s="1"/>
  <c r="T318"/>
  <c r="AB318"/>
  <c r="AK318"/>
  <c r="AS318"/>
  <c r="BY318"/>
  <c r="CR318"/>
  <c r="CF317" l="1"/>
  <c r="CK317"/>
  <c r="CL317"/>
  <c r="CI318"/>
  <c r="CK318"/>
  <c r="CL318"/>
  <c r="CR317"/>
  <c r="DP316"/>
  <c r="DM316"/>
  <c r="DL316"/>
  <c r="DJ316"/>
  <c r="DI316"/>
  <c r="DG316"/>
  <c r="DF316"/>
  <c r="DD316"/>
  <c r="DC316"/>
  <c r="DA316"/>
  <c r="CZ316"/>
  <c r="CX316"/>
  <c r="CW316"/>
  <c r="CU316"/>
  <c r="CT316"/>
  <c r="CA316"/>
  <c r="BX316"/>
  <c r="BY316" s="1"/>
  <c r="BS316"/>
  <c r="BU316" s="1"/>
  <c r="BT316" s="1"/>
  <c r="BO316"/>
  <c r="BP316" s="1"/>
  <c r="BK316"/>
  <c r="BM316" s="1"/>
  <c r="BL316" s="1"/>
  <c r="BE316"/>
  <c r="BG316" s="1"/>
  <c r="BF316" s="1"/>
  <c r="AZ316"/>
  <c r="AV316"/>
  <c r="AR316"/>
  <c r="AS316" s="1"/>
  <c r="AN316"/>
  <c r="AP316" s="1"/>
  <c r="AO316" s="1"/>
  <c r="AI316"/>
  <c r="AD316"/>
  <c r="Z316"/>
  <c r="AA316" s="1"/>
  <c r="V316"/>
  <c r="R316"/>
  <c r="S316" s="1"/>
  <c r="D316"/>
  <c r="AK316" l="1"/>
  <c r="AB316"/>
  <c r="AX316"/>
  <c r="CC316"/>
  <c r="CB316" s="1"/>
  <c r="BA316"/>
  <c r="BB316"/>
  <c r="T316"/>
  <c r="AJ316"/>
  <c r="AW316"/>
  <c r="CP316"/>
  <c r="BZ316"/>
  <c r="BQ316"/>
  <c r="CG316"/>
  <c r="CJ316"/>
  <c r="CL316" s="1"/>
  <c r="CK316" s="1"/>
  <c r="AF316"/>
  <c r="AT316"/>
  <c r="X316"/>
  <c r="W316" s="1"/>
  <c r="AE316"/>
  <c r="CD316"/>
  <c r="CF316" s="1"/>
  <c r="CE316" s="1"/>
  <c r="DP315"/>
  <c r="DM315"/>
  <c r="DL315"/>
  <c r="DJ315"/>
  <c r="DI315"/>
  <c r="DG315"/>
  <c r="DF315"/>
  <c r="DD315"/>
  <c r="DC315"/>
  <c r="DA315"/>
  <c r="CZ315"/>
  <c r="CX315"/>
  <c r="CW315"/>
  <c r="CU315"/>
  <c r="CT315"/>
  <c r="CA315"/>
  <c r="BX315"/>
  <c r="BY315" s="1"/>
  <c r="BS315"/>
  <c r="BU315" s="1"/>
  <c r="BT315" s="1"/>
  <c r="BO315"/>
  <c r="BP315" s="1"/>
  <c r="BK315"/>
  <c r="BM315" s="1"/>
  <c r="BL315" s="1"/>
  <c r="BE315"/>
  <c r="BG315" s="1"/>
  <c r="BF315" s="1"/>
  <c r="AZ315"/>
  <c r="AV315"/>
  <c r="AR315"/>
  <c r="AT315" s="1"/>
  <c r="AN315"/>
  <c r="AP315" s="1"/>
  <c r="AO315" s="1"/>
  <c r="AI315"/>
  <c r="AD315"/>
  <c r="Z315"/>
  <c r="AA315" s="1"/>
  <c r="V315"/>
  <c r="X315" s="1"/>
  <c r="W315" s="1"/>
  <c r="R315"/>
  <c r="T315" s="1"/>
  <c r="D315"/>
  <c r="AF315" l="1"/>
  <c r="AW315"/>
  <c r="CC315"/>
  <c r="CB315" s="1"/>
  <c r="AJ315"/>
  <c r="CP315"/>
  <c r="CR315" s="1"/>
  <c r="CD315"/>
  <c r="CE315" s="1"/>
  <c r="BB315"/>
  <c r="BQ315"/>
  <c r="BZ315"/>
  <c r="AB315"/>
  <c r="BA315"/>
  <c r="CI316"/>
  <c r="CH316"/>
  <c r="CQ316"/>
  <c r="CR316"/>
  <c r="S315"/>
  <c r="AE315"/>
  <c r="AK315"/>
  <c r="AS315"/>
  <c r="AX315"/>
  <c r="DP314"/>
  <c r="DM314"/>
  <c r="DL314"/>
  <c r="DJ314"/>
  <c r="DI314"/>
  <c r="DG314"/>
  <c r="DF314"/>
  <c r="DD314"/>
  <c r="DC314"/>
  <c r="DA314"/>
  <c r="CZ314"/>
  <c r="CX314"/>
  <c r="CW314"/>
  <c r="CU314"/>
  <c r="CT314"/>
  <c r="CA314"/>
  <c r="BX314"/>
  <c r="BY314" s="1"/>
  <c r="BS314"/>
  <c r="BU314" s="1"/>
  <c r="BT314" s="1"/>
  <c r="BO314"/>
  <c r="BP314" s="1"/>
  <c r="BK314"/>
  <c r="BM314" s="1"/>
  <c r="BL314" s="1"/>
  <c r="BE314"/>
  <c r="BG314" s="1"/>
  <c r="BF314" s="1"/>
  <c r="AZ314"/>
  <c r="AV314"/>
  <c r="AR314"/>
  <c r="AT314" s="1"/>
  <c r="AN314"/>
  <c r="AP314" s="1"/>
  <c r="AO314" s="1"/>
  <c r="AI314"/>
  <c r="AD314"/>
  <c r="Z314"/>
  <c r="AA314" s="1"/>
  <c r="V314"/>
  <c r="R314"/>
  <c r="S314" s="1"/>
  <c r="D314"/>
  <c r="CQ315" l="1"/>
  <c r="AW314"/>
  <c r="CC314"/>
  <c r="CB314" s="1"/>
  <c r="CG314"/>
  <c r="CP314"/>
  <c r="CQ314" s="1"/>
  <c r="T314"/>
  <c r="BB314"/>
  <c r="AB314"/>
  <c r="AK314"/>
  <c r="AS314"/>
  <c r="BA314"/>
  <c r="CJ314"/>
  <c r="CL314" s="1"/>
  <c r="CK314" s="1"/>
  <c r="X314"/>
  <c r="W314" s="1"/>
  <c r="AE314"/>
  <c r="AX314"/>
  <c r="CI314"/>
  <c r="CH314" s="1"/>
  <c r="CD314"/>
  <c r="CE314" s="1"/>
  <c r="AJ314"/>
  <c r="BQ314"/>
  <c r="BZ314"/>
  <c r="AF314"/>
  <c r="DP313"/>
  <c r="DM313"/>
  <c r="DL313"/>
  <c r="DJ313"/>
  <c r="DI313"/>
  <c r="DG313"/>
  <c r="DF313"/>
  <c r="DD313"/>
  <c r="DC313"/>
  <c r="DA313"/>
  <c r="CZ313"/>
  <c r="CX313"/>
  <c r="CW313"/>
  <c r="CU313"/>
  <c r="CT313"/>
  <c r="CA313"/>
  <c r="BX313"/>
  <c r="BY313" s="1"/>
  <c r="BS313"/>
  <c r="BT313" s="1"/>
  <c r="BO313"/>
  <c r="BQ313" s="1"/>
  <c r="BK313"/>
  <c r="BM313" s="1"/>
  <c r="BL313" s="1"/>
  <c r="BE313"/>
  <c r="BF313" s="1"/>
  <c r="AZ313"/>
  <c r="AV313"/>
  <c r="AR313"/>
  <c r="AS313" s="1"/>
  <c r="AN313"/>
  <c r="AO313" s="1"/>
  <c r="AI313"/>
  <c r="AD313"/>
  <c r="Z313"/>
  <c r="AA313" s="1"/>
  <c r="V313"/>
  <c r="W313" s="1"/>
  <c r="R313"/>
  <c r="S313" s="1"/>
  <c r="D313"/>
  <c r="CR314" l="1"/>
  <c r="AX313"/>
  <c r="BZ313"/>
  <c r="CG313"/>
  <c r="CJ313"/>
  <c r="CL313" s="1"/>
  <c r="CK313" s="1"/>
  <c r="BA313"/>
  <c r="AJ313"/>
  <c r="CB313"/>
  <c r="AT313"/>
  <c r="BU313"/>
  <c r="BG313"/>
  <c r="AP313"/>
  <c r="T313"/>
  <c r="AB313"/>
  <c r="BP313"/>
  <c r="CI313"/>
  <c r="CH313" s="1"/>
  <c r="X313"/>
  <c r="AE313"/>
  <c r="AK313"/>
  <c r="AW313"/>
  <c r="BB313"/>
  <c r="CC313"/>
  <c r="CF314"/>
  <c r="CP313"/>
  <c r="CR313" s="1"/>
  <c r="CQ313" s="1"/>
  <c r="AF313"/>
  <c r="CD313"/>
  <c r="CE313" s="1"/>
  <c r="DP312"/>
  <c r="DM312"/>
  <c r="DL312"/>
  <c r="DJ312"/>
  <c r="DI312"/>
  <c r="DG312"/>
  <c r="DF312"/>
  <c r="DD312"/>
  <c r="DC312"/>
  <c r="DA312"/>
  <c r="CZ312"/>
  <c r="CX312"/>
  <c r="CW312"/>
  <c r="CU312"/>
  <c r="CT312"/>
  <c r="CA312"/>
  <c r="BX312"/>
  <c r="BZ312" s="1"/>
  <c r="BS312"/>
  <c r="BU312" s="1"/>
  <c r="BT312" s="1"/>
  <c r="BO312"/>
  <c r="BP312" s="1"/>
  <c r="BK312"/>
  <c r="BM312" s="1"/>
  <c r="BL312" s="1"/>
  <c r="BE312"/>
  <c r="BG312" s="1"/>
  <c r="BF312" s="1"/>
  <c r="AZ312"/>
  <c r="AV312"/>
  <c r="AR312"/>
  <c r="AT312" s="1"/>
  <c r="AN312"/>
  <c r="AP312" s="1"/>
  <c r="AO312" s="1"/>
  <c r="AI312"/>
  <c r="AD312"/>
  <c r="Z312"/>
  <c r="AA312" s="1"/>
  <c r="V312"/>
  <c r="X312" s="1"/>
  <c r="W312" s="1"/>
  <c r="R312"/>
  <c r="T312" s="1"/>
  <c r="D312"/>
  <c r="AX312" l="1"/>
  <c r="CC312"/>
  <c r="CB312" s="1"/>
  <c r="AJ312"/>
  <c r="AS312"/>
  <c r="AF312"/>
  <c r="CJ312"/>
  <c r="CL312" s="1"/>
  <c r="CK312" s="1"/>
  <c r="AW312"/>
  <c r="AK312"/>
  <c r="BY312"/>
  <c r="S312"/>
  <c r="BB312"/>
  <c r="AE312"/>
  <c r="BA312"/>
  <c r="CP312"/>
  <c r="CQ312" s="1"/>
  <c r="CF313"/>
  <c r="BQ312"/>
  <c r="CD312"/>
  <c r="CE312" s="1"/>
  <c r="AB312"/>
  <c r="DP311"/>
  <c r="DM311"/>
  <c r="DL311"/>
  <c r="DJ311"/>
  <c r="DI311"/>
  <c r="DG311"/>
  <c r="DF311"/>
  <c r="DD311"/>
  <c r="DC311"/>
  <c r="DA311"/>
  <c r="CZ311"/>
  <c r="CX311"/>
  <c r="CW311"/>
  <c r="CU311"/>
  <c r="CT311"/>
  <c r="CA311"/>
  <c r="BX311"/>
  <c r="BZ311" s="1"/>
  <c r="BS311"/>
  <c r="BU311" s="1"/>
  <c r="BT311" s="1"/>
  <c r="BO311"/>
  <c r="BP311" s="1"/>
  <c r="BK311"/>
  <c r="BM311" s="1"/>
  <c r="BL311" s="1"/>
  <c r="BE311"/>
  <c r="BG311" s="1"/>
  <c r="BF311" s="1"/>
  <c r="AZ311"/>
  <c r="AV311"/>
  <c r="AR311"/>
  <c r="AT311" s="1"/>
  <c r="AN311"/>
  <c r="AP311" s="1"/>
  <c r="AO311" s="1"/>
  <c r="AI311"/>
  <c r="AD311"/>
  <c r="AE311" s="1"/>
  <c r="Z311"/>
  <c r="AB311" s="1"/>
  <c r="V311"/>
  <c r="X311" s="1"/>
  <c r="W311" s="1"/>
  <c r="R311"/>
  <c r="T311" s="1"/>
  <c r="D311"/>
  <c r="DP310"/>
  <c r="DM310"/>
  <c r="DL310"/>
  <c r="DJ310"/>
  <c r="DI310"/>
  <c r="DG310"/>
  <c r="DF310"/>
  <c r="DD310"/>
  <c r="DC310"/>
  <c r="DA310"/>
  <c r="CZ310"/>
  <c r="CX310"/>
  <c r="CW310"/>
  <c r="CU310"/>
  <c r="CT310"/>
  <c r="CA310"/>
  <c r="BX310"/>
  <c r="BY310" s="1"/>
  <c r="BS310"/>
  <c r="BU310" s="1"/>
  <c r="BO310"/>
  <c r="BK310"/>
  <c r="BL310" s="1"/>
  <c r="BE310"/>
  <c r="BG310" s="1"/>
  <c r="AZ310"/>
  <c r="AV310"/>
  <c r="AR310"/>
  <c r="AS310" s="1"/>
  <c r="AN310"/>
  <c r="AP310" s="1"/>
  <c r="AI310"/>
  <c r="AD310"/>
  <c r="Z310"/>
  <c r="AA310" s="1"/>
  <c r="V310"/>
  <c r="R310"/>
  <c r="S310" s="1"/>
  <c r="D310"/>
  <c r="CR312" l="1"/>
  <c r="BF310"/>
  <c r="T310"/>
  <c r="AA311"/>
  <c r="CG310"/>
  <c r="CI310" s="1"/>
  <c r="CH310" s="1"/>
  <c r="CJ310"/>
  <c r="CL310" s="1"/>
  <c r="CK310" s="1"/>
  <c r="CB310"/>
  <c r="AB310"/>
  <c r="AX310"/>
  <c r="AJ311"/>
  <c r="AW311"/>
  <c r="AF311"/>
  <c r="BA310"/>
  <c r="BM310"/>
  <c r="AJ310"/>
  <c r="AT310"/>
  <c r="BP310"/>
  <c r="AS311"/>
  <c r="AO310"/>
  <c r="S311"/>
  <c r="AX311"/>
  <c r="CC311"/>
  <c r="CB311" s="1"/>
  <c r="CC310"/>
  <c r="W310"/>
  <c r="CD311"/>
  <c r="CE311" s="1"/>
  <c r="AK311"/>
  <c r="CP310"/>
  <c r="X310"/>
  <c r="AE310"/>
  <c r="AK310"/>
  <c r="AW310"/>
  <c r="BB310"/>
  <c r="BQ310"/>
  <c r="CD310"/>
  <c r="CE310" s="1"/>
  <c r="BA311"/>
  <c r="BQ311"/>
  <c r="BY311"/>
  <c r="CP311"/>
  <c r="AF310"/>
  <c r="BT310"/>
  <c r="BZ310"/>
  <c r="BB311"/>
  <c r="DP309"/>
  <c r="DM309"/>
  <c r="DL309"/>
  <c r="DJ309"/>
  <c r="DI309"/>
  <c r="DG309"/>
  <c r="DF309"/>
  <c r="DD309"/>
  <c r="DC309"/>
  <c r="DA309"/>
  <c r="CZ309"/>
  <c r="CX309"/>
  <c r="CW309"/>
  <c r="CU309"/>
  <c r="CT309"/>
  <c r="CA309"/>
  <c r="BX309"/>
  <c r="BY309" s="1"/>
  <c r="BS309"/>
  <c r="BT309" s="1"/>
  <c r="BO309"/>
  <c r="BP309" s="1"/>
  <c r="BK309"/>
  <c r="BL309" s="1"/>
  <c r="BE309"/>
  <c r="BF309" s="1"/>
  <c r="AZ309"/>
  <c r="AV309"/>
  <c r="AR309"/>
  <c r="AT309" s="1"/>
  <c r="AN309"/>
  <c r="AO309" s="1"/>
  <c r="AI309"/>
  <c r="AK309" s="1"/>
  <c r="AD309"/>
  <c r="Z309"/>
  <c r="AB309" s="1"/>
  <c r="V309"/>
  <c r="R309"/>
  <c r="S309" s="1"/>
  <c r="D309"/>
  <c r="AE309" l="1"/>
  <c r="T309"/>
  <c r="AF309"/>
  <c r="AX309"/>
  <c r="CB309"/>
  <c r="AW309"/>
  <c r="CP309"/>
  <c r="CQ309" s="1"/>
  <c r="CG309"/>
  <c r="CI309" s="1"/>
  <c r="CH309" s="1"/>
  <c r="CD309"/>
  <c r="CE309" s="1"/>
  <c r="BB309"/>
  <c r="BQ309"/>
  <c r="CC309"/>
  <c r="CQ311"/>
  <c r="CR311"/>
  <c r="AA309"/>
  <c r="AS309"/>
  <c r="CJ309"/>
  <c r="CL309" s="1"/>
  <c r="CK309" s="1"/>
  <c r="CF310"/>
  <c r="CR310"/>
  <c r="CQ310"/>
  <c r="X309"/>
  <c r="AJ309"/>
  <c r="AP309"/>
  <c r="BA309"/>
  <c r="BG309"/>
  <c r="BU309"/>
  <c r="W309"/>
  <c r="BM309"/>
  <c r="BZ309"/>
  <c r="CR309" l="1"/>
  <c r="CF309"/>
  <c r="DP308"/>
  <c r="DM308"/>
  <c r="DL308"/>
  <c r="DJ308"/>
  <c r="DI308"/>
  <c r="DG308"/>
  <c r="DF308"/>
  <c r="DD308"/>
  <c r="DC308"/>
  <c r="DA308"/>
  <c r="CZ308"/>
  <c r="CX308"/>
  <c r="CW308"/>
  <c r="CU308"/>
  <c r="CT308"/>
  <c r="CA308"/>
  <c r="BX308"/>
  <c r="BY308" s="1"/>
  <c r="BS308"/>
  <c r="BT308" s="1"/>
  <c r="BO308"/>
  <c r="BP308" s="1"/>
  <c r="BK308"/>
  <c r="BM308" s="1"/>
  <c r="BL308" s="1"/>
  <c r="BE308"/>
  <c r="BG308" s="1"/>
  <c r="BF308" s="1"/>
  <c r="AZ308"/>
  <c r="AV308"/>
  <c r="AR308"/>
  <c r="AS308" s="1"/>
  <c r="AN308"/>
  <c r="AP308" s="1"/>
  <c r="AO308" s="1"/>
  <c r="AI308"/>
  <c r="AD308"/>
  <c r="Z308"/>
  <c r="AA308" s="1"/>
  <c r="V308"/>
  <c r="R308"/>
  <c r="S308" s="1"/>
  <c r="D308"/>
  <c r="AK308" l="1"/>
  <c r="AX308"/>
  <c r="T308"/>
  <c r="AJ308"/>
  <c r="AW308"/>
  <c r="BB308"/>
  <c r="AB308"/>
  <c r="BQ308"/>
  <c r="BZ308"/>
  <c r="CG308"/>
  <c r="CI308" s="1"/>
  <c r="CH308" s="1"/>
  <c r="CP308"/>
  <c r="BA308"/>
  <c r="CD308"/>
  <c r="CF308" s="1"/>
  <c r="CE308" s="1"/>
  <c r="CJ308"/>
  <c r="CL308" s="1"/>
  <c r="CK308" s="1"/>
  <c r="AF308"/>
  <c r="AT308"/>
  <c r="X308"/>
  <c r="W308" s="1"/>
  <c r="AE308"/>
  <c r="BU308"/>
  <c r="CC308"/>
  <c r="CB308" s="1"/>
  <c r="DP307"/>
  <c r="DM307"/>
  <c r="DL307"/>
  <c r="DJ307"/>
  <c r="DI307"/>
  <c r="DG307"/>
  <c r="DF307"/>
  <c r="DD307"/>
  <c r="DC307"/>
  <c r="DA307"/>
  <c r="CZ307"/>
  <c r="CX307"/>
  <c r="CW307"/>
  <c r="CU307"/>
  <c r="CT307"/>
  <c r="CA307"/>
  <c r="BX307"/>
  <c r="BY307" s="1"/>
  <c r="BS307"/>
  <c r="BU307" s="1"/>
  <c r="BT307" s="1"/>
  <c r="BO307"/>
  <c r="BK307"/>
  <c r="BL307" s="1"/>
  <c r="BE307"/>
  <c r="BG307" s="1"/>
  <c r="BF307" s="1"/>
  <c r="AZ307"/>
  <c r="AV307"/>
  <c r="AR307"/>
  <c r="AT307" s="1"/>
  <c r="AN307"/>
  <c r="AP307" s="1"/>
  <c r="AO307" s="1"/>
  <c r="AI307"/>
  <c r="AD307"/>
  <c r="Z307"/>
  <c r="AA307" s="1"/>
  <c r="V307"/>
  <c r="X307" s="1"/>
  <c r="W307" s="1"/>
  <c r="R307"/>
  <c r="T307" s="1"/>
  <c r="D307"/>
  <c r="BM307" l="1"/>
  <c r="BA307"/>
  <c r="CC307"/>
  <c r="CB307" s="1"/>
  <c r="AF307"/>
  <c r="AX307"/>
  <c r="AJ307"/>
  <c r="AW307"/>
  <c r="BZ307"/>
  <c r="AK307"/>
  <c r="BB307"/>
  <c r="S307"/>
  <c r="AE307"/>
  <c r="AS307"/>
  <c r="CP307"/>
  <c r="AB307"/>
  <c r="BQ307"/>
  <c r="CD307"/>
  <c r="CE307" s="1"/>
  <c r="CQ308"/>
  <c r="CR308"/>
  <c r="BP307"/>
  <c r="DP306"/>
  <c r="DM306"/>
  <c r="DL306"/>
  <c r="DJ306"/>
  <c r="DI306"/>
  <c r="DG306"/>
  <c r="DF306"/>
  <c r="DD306"/>
  <c r="DC306"/>
  <c r="DA306"/>
  <c r="CZ306"/>
  <c r="CX306"/>
  <c r="CW306"/>
  <c r="CU306"/>
  <c r="CT306"/>
  <c r="CA306"/>
  <c r="BX306"/>
  <c r="BY306" s="1"/>
  <c r="BS306"/>
  <c r="BU306" s="1"/>
  <c r="BT306" s="1"/>
  <c r="BO306"/>
  <c r="BK306"/>
  <c r="BL306" s="1"/>
  <c r="BE306"/>
  <c r="BG306" s="1"/>
  <c r="BF306" s="1"/>
  <c r="AZ306"/>
  <c r="BB306" s="1"/>
  <c r="AV306"/>
  <c r="AR306"/>
  <c r="AS306" s="1"/>
  <c r="AN306"/>
  <c r="AP306" s="1"/>
  <c r="AO306" s="1"/>
  <c r="AI306"/>
  <c r="AD306"/>
  <c r="Z306"/>
  <c r="AB306" s="1"/>
  <c r="V306"/>
  <c r="X306" s="1"/>
  <c r="W306" s="1"/>
  <c r="R306"/>
  <c r="S306" s="1"/>
  <c r="D306"/>
  <c r="BM306" l="1"/>
  <c r="AW306"/>
  <c r="AJ306"/>
  <c r="CD306"/>
  <c r="CE306" s="1"/>
  <c r="AX306"/>
  <c r="BZ306"/>
  <c r="AK306"/>
  <c r="AT306"/>
  <c r="AA306"/>
  <c r="AE306"/>
  <c r="BA306"/>
  <c r="T306"/>
  <c r="AF306"/>
  <c r="CP306"/>
  <c r="CR306" s="1"/>
  <c r="CQ306" s="1"/>
  <c r="BQ306"/>
  <c r="CJ306"/>
  <c r="CL306" s="1"/>
  <c r="CK306" s="1"/>
  <c r="CQ307"/>
  <c r="CR307"/>
  <c r="BP306"/>
  <c r="CC306"/>
  <c r="CB306" s="1"/>
  <c r="DP305"/>
  <c r="DM305"/>
  <c r="DL305"/>
  <c r="DJ305"/>
  <c r="DI305"/>
  <c r="DG305"/>
  <c r="DF305"/>
  <c r="DD305"/>
  <c r="DC305"/>
  <c r="DA305"/>
  <c r="CZ305"/>
  <c r="CX305"/>
  <c r="CW305"/>
  <c r="CU305"/>
  <c r="CT305"/>
  <c r="CA305"/>
  <c r="BX305"/>
  <c r="BY305" s="1"/>
  <c r="BS305"/>
  <c r="BU305" s="1"/>
  <c r="BO305"/>
  <c r="BK305"/>
  <c r="BL305" s="1"/>
  <c r="BE305"/>
  <c r="BG305" s="1"/>
  <c r="AZ305"/>
  <c r="AV305"/>
  <c r="AR305"/>
  <c r="AS305" s="1"/>
  <c r="AN305"/>
  <c r="AP305" s="1"/>
  <c r="AI305"/>
  <c r="AD305"/>
  <c r="Z305"/>
  <c r="AB305" s="1"/>
  <c r="V305"/>
  <c r="R305"/>
  <c r="S305" s="1"/>
  <c r="D305"/>
  <c r="BF305" l="1"/>
  <c r="AJ305"/>
  <c r="BA305"/>
  <c r="AX305"/>
  <c r="T305"/>
  <c r="AA305"/>
  <c r="AW305"/>
  <c r="W305"/>
  <c r="CD305"/>
  <c r="CE305" s="1"/>
  <c r="AT305"/>
  <c r="BT305"/>
  <c r="BZ305"/>
  <c r="AF305"/>
  <c r="AE305"/>
  <c r="AO305"/>
  <c r="BM305"/>
  <c r="CJ305"/>
  <c r="CL305" s="1"/>
  <c r="CK305" s="1"/>
  <c r="AK305"/>
  <c r="BB305"/>
  <c r="BQ305"/>
  <c r="CC305"/>
  <c r="CG305"/>
  <c r="CI305" s="1"/>
  <c r="CH305" s="1"/>
  <c r="CP305"/>
  <c r="X305"/>
  <c r="BP305"/>
  <c r="CB305"/>
  <c r="DP304"/>
  <c r="DM304"/>
  <c r="DL304"/>
  <c r="DJ304"/>
  <c r="DI304"/>
  <c r="DG304"/>
  <c r="DF304"/>
  <c r="DD304"/>
  <c r="DC304"/>
  <c r="DA304"/>
  <c r="CZ304"/>
  <c r="CX304"/>
  <c r="CW304"/>
  <c r="CU304"/>
  <c r="CT304"/>
  <c r="CA304"/>
  <c r="BX304"/>
  <c r="BY304" s="1"/>
  <c r="BS304"/>
  <c r="BU304" s="1"/>
  <c r="BT304" s="1"/>
  <c r="BO304"/>
  <c r="BQ304" s="1"/>
  <c r="BK304"/>
  <c r="BL304" s="1"/>
  <c r="BE304"/>
  <c r="BF304" s="1"/>
  <c r="AZ304"/>
  <c r="AV304"/>
  <c r="AR304"/>
  <c r="AT304" s="1"/>
  <c r="AN304"/>
  <c r="AP304" s="1"/>
  <c r="AO304" s="1"/>
  <c r="AI304"/>
  <c r="AD304"/>
  <c r="AE304" s="1"/>
  <c r="Z304"/>
  <c r="V304"/>
  <c r="W304" s="1"/>
  <c r="R304"/>
  <c r="T304" s="1"/>
  <c r="D304"/>
  <c r="CF305" l="1"/>
  <c r="AW304"/>
  <c r="AF304"/>
  <c r="CC304"/>
  <c r="CB304" s="1"/>
  <c r="AJ304"/>
  <c r="CP304"/>
  <c r="CR304" s="1"/>
  <c r="BA304"/>
  <c r="S304"/>
  <c r="AS304"/>
  <c r="BP304"/>
  <c r="X304"/>
  <c r="BZ304"/>
  <c r="AK304"/>
  <c r="AX304"/>
  <c r="BB304"/>
  <c r="CD304"/>
  <c r="CE304" s="1"/>
  <c r="CQ305"/>
  <c r="CR305"/>
  <c r="AB304"/>
  <c r="BG304"/>
  <c r="AA304"/>
  <c r="BM304"/>
  <c r="DP303"/>
  <c r="DM303"/>
  <c r="DL303"/>
  <c r="DJ303"/>
  <c r="DI303"/>
  <c r="DG303"/>
  <c r="DF303"/>
  <c r="DD303"/>
  <c r="DC303"/>
  <c r="DA303"/>
  <c r="CZ303"/>
  <c r="CX303"/>
  <c r="CW303"/>
  <c r="CU303"/>
  <c r="CT303"/>
  <c r="CA303"/>
  <c r="BX303"/>
  <c r="BS303"/>
  <c r="BT303" s="1"/>
  <c r="BO303"/>
  <c r="BK303"/>
  <c r="BL303" s="1"/>
  <c r="BE303"/>
  <c r="BF303" s="1"/>
  <c r="AZ303"/>
  <c r="AV303"/>
  <c r="AR303"/>
  <c r="AT303" s="1"/>
  <c r="AN303"/>
  <c r="AO303" s="1"/>
  <c r="AI303"/>
  <c r="AD303"/>
  <c r="Z303"/>
  <c r="AA303" s="1"/>
  <c r="V303"/>
  <c r="W303" s="1"/>
  <c r="R303"/>
  <c r="S303" s="1"/>
  <c r="D303"/>
  <c r="CP303" l="1"/>
  <c r="CQ303" s="1"/>
  <c r="CQ304"/>
  <c r="AW303"/>
  <c r="CG303"/>
  <c r="AX303"/>
  <c r="CB303"/>
  <c r="CD303"/>
  <c r="CE303" s="1"/>
  <c r="AJ303"/>
  <c r="AS303"/>
  <c r="CJ303"/>
  <c r="CL303" s="1"/>
  <c r="CK303" s="1"/>
  <c r="X303"/>
  <c r="BB303"/>
  <c r="BM303"/>
  <c r="AF303"/>
  <c r="AE303"/>
  <c r="AK303"/>
  <c r="BA303"/>
  <c r="BU303"/>
  <c r="CC303"/>
  <c r="CI303"/>
  <c r="CH303" s="1"/>
  <c r="AP303"/>
  <c r="BG303"/>
  <c r="BQ303"/>
  <c r="BZ303"/>
  <c r="T303"/>
  <c r="AB303"/>
  <c r="BP303"/>
  <c r="BY303"/>
  <c r="DP302"/>
  <c r="DM302"/>
  <c r="DL302"/>
  <c r="DJ302"/>
  <c r="DI302"/>
  <c r="DG302"/>
  <c r="DF302"/>
  <c r="DD302"/>
  <c r="DC302"/>
  <c r="DA302"/>
  <c r="CZ302"/>
  <c r="CX302"/>
  <c r="CW302"/>
  <c r="CU302"/>
  <c r="CT302"/>
  <c r="CA302"/>
  <c r="BX302"/>
  <c r="BS302"/>
  <c r="BT302" s="1"/>
  <c r="BO302"/>
  <c r="BQ302" s="1"/>
  <c r="BK302"/>
  <c r="BM302" s="1"/>
  <c r="BL302" s="1"/>
  <c r="BE302"/>
  <c r="BF302" s="1"/>
  <c r="AZ302"/>
  <c r="AV302"/>
  <c r="AR302"/>
  <c r="AS302" s="1"/>
  <c r="AN302"/>
  <c r="AP302" s="1"/>
  <c r="AI302"/>
  <c r="AD302"/>
  <c r="AE302" s="1"/>
  <c r="Z302"/>
  <c r="AA302" s="1"/>
  <c r="V302"/>
  <c r="R302"/>
  <c r="S302" s="1"/>
  <c r="D302"/>
  <c r="CR303" l="1"/>
  <c r="CF303"/>
  <c r="T302"/>
  <c r="AX302"/>
  <c r="CB302"/>
  <c r="AF302"/>
  <c r="AJ302"/>
  <c r="AB302"/>
  <c r="BP302"/>
  <c r="BU302"/>
  <c r="AO302"/>
  <c r="AW302"/>
  <c r="AT302"/>
  <c r="CD302"/>
  <c r="CJ302"/>
  <c r="CL302" s="1"/>
  <c r="CK302" s="1"/>
  <c r="BZ302"/>
  <c r="X302"/>
  <c r="AK302"/>
  <c r="BB302"/>
  <c r="CG302"/>
  <c r="CP302"/>
  <c r="CQ302" s="1"/>
  <c r="W302"/>
  <c r="BA302"/>
  <c r="BG302"/>
  <c r="BY302"/>
  <c r="DP301"/>
  <c r="DM301"/>
  <c r="DL301"/>
  <c r="DJ301"/>
  <c r="DI301"/>
  <c r="DG301"/>
  <c r="DF301"/>
  <c r="DD301"/>
  <c r="DC301"/>
  <c r="DA301"/>
  <c r="CZ301"/>
  <c r="CX301"/>
  <c r="CW301"/>
  <c r="CU301"/>
  <c r="CT301"/>
  <c r="CA301"/>
  <c r="BX301"/>
  <c r="BS301"/>
  <c r="BO301"/>
  <c r="BK301"/>
  <c r="BE301"/>
  <c r="BF301" s="1"/>
  <c r="AZ301"/>
  <c r="AV301"/>
  <c r="AR301"/>
  <c r="AS301" s="1"/>
  <c r="AN301"/>
  <c r="AO301" s="1"/>
  <c r="AI301"/>
  <c r="AD301"/>
  <c r="Z301"/>
  <c r="V301"/>
  <c r="R301"/>
  <c r="S301" s="1"/>
  <c r="D301"/>
  <c r="AK301" l="1"/>
  <c r="AW301"/>
  <c r="BB301"/>
  <c r="AF301"/>
  <c r="CD301"/>
  <c r="CF301" s="1"/>
  <c r="CE301" s="1"/>
  <c r="AT301"/>
  <c r="X301"/>
  <c r="AJ301"/>
  <c r="BA301"/>
  <c r="AX301"/>
  <c r="BU301"/>
  <c r="CC301"/>
  <c r="T301"/>
  <c r="BG301"/>
  <c r="BQ301"/>
  <c r="BZ301"/>
  <c r="CP301"/>
  <c r="CQ301" s="1"/>
  <c r="CR302"/>
  <c r="AB301"/>
  <c r="AP301"/>
  <c r="AA301"/>
  <c r="BP301"/>
  <c r="BY301"/>
  <c r="CC302"/>
  <c r="CE302"/>
  <c r="CF302"/>
  <c r="CI302"/>
  <c r="CH302" s="1"/>
  <c r="W301"/>
  <c r="AE301"/>
  <c r="BM301"/>
  <c r="BL301" s="1"/>
  <c r="BT301"/>
  <c r="CB301"/>
  <c r="DP300"/>
  <c r="DM300"/>
  <c r="DL300"/>
  <c r="DJ300"/>
  <c r="DI300"/>
  <c r="DG300"/>
  <c r="DF300"/>
  <c r="DD300"/>
  <c r="DC300"/>
  <c r="DA300"/>
  <c r="CZ300"/>
  <c r="CX300"/>
  <c r="CW300"/>
  <c r="CU300"/>
  <c r="CT300"/>
  <c r="CA300"/>
  <c r="BX300"/>
  <c r="BY300" s="1"/>
  <c r="BS300"/>
  <c r="BT300" s="1"/>
  <c r="BO300"/>
  <c r="BK300"/>
  <c r="BL300" s="1"/>
  <c r="BE300"/>
  <c r="BF300" s="1"/>
  <c r="AZ300"/>
  <c r="AV300"/>
  <c r="AR300"/>
  <c r="AT300" s="1"/>
  <c r="AN300"/>
  <c r="AO300" s="1"/>
  <c r="AI300"/>
  <c r="AD300"/>
  <c r="AF300" s="1"/>
  <c r="Z300"/>
  <c r="V300"/>
  <c r="W300" s="1"/>
  <c r="R300"/>
  <c r="S300" s="1"/>
  <c r="D300"/>
  <c r="AJ300" l="1"/>
  <c r="CJ300"/>
  <c r="CL300" s="1"/>
  <c r="CK300" s="1"/>
  <c r="AW300"/>
  <c r="CD300"/>
  <c r="T300"/>
  <c r="AE300"/>
  <c r="AX300"/>
  <c r="AK300"/>
  <c r="BZ300"/>
  <c r="X300"/>
  <c r="BB300"/>
  <c r="BM300"/>
  <c r="CC300"/>
  <c r="CE300"/>
  <c r="AA300"/>
  <c r="AS300"/>
  <c r="CB300"/>
  <c r="CR301"/>
  <c r="CG300"/>
  <c r="CP300"/>
  <c r="CQ300" s="1"/>
  <c r="AP300"/>
  <c r="BA300"/>
  <c r="BG300"/>
  <c r="BQ300"/>
  <c r="AB300"/>
  <c r="BP300"/>
  <c r="BU300"/>
  <c r="CR300"/>
  <c r="DP299"/>
  <c r="DM299"/>
  <c r="DL299"/>
  <c r="DJ299"/>
  <c r="DI299"/>
  <c r="DG299"/>
  <c r="DF299"/>
  <c r="DD299"/>
  <c r="DC299"/>
  <c r="DA299"/>
  <c r="CZ299"/>
  <c r="CX299"/>
  <c r="CW299"/>
  <c r="CU299"/>
  <c r="CT299"/>
  <c r="CA299"/>
  <c r="BX299"/>
  <c r="BY299" s="1"/>
  <c r="BS299"/>
  <c r="BO299"/>
  <c r="BP299" s="1"/>
  <c r="BK299"/>
  <c r="BL299" s="1"/>
  <c r="BE299"/>
  <c r="BF299" s="1"/>
  <c r="AZ299"/>
  <c r="AV299"/>
  <c r="AW299" s="1"/>
  <c r="AR299"/>
  <c r="AS299" s="1"/>
  <c r="AN299"/>
  <c r="AO299" s="1"/>
  <c r="AI299"/>
  <c r="AD299"/>
  <c r="Z299"/>
  <c r="AA299" s="1"/>
  <c r="V299"/>
  <c r="W299" s="1"/>
  <c r="R299"/>
  <c r="S299" s="1"/>
  <c r="D299"/>
  <c r="DP298"/>
  <c r="DM298"/>
  <c r="DL298"/>
  <c r="DJ298"/>
  <c r="DI298"/>
  <c r="DG298"/>
  <c r="DF298"/>
  <c r="DD298"/>
  <c r="DC298"/>
  <c r="DA298"/>
  <c r="CZ298"/>
  <c r="CX298"/>
  <c r="CW298"/>
  <c r="CU298"/>
  <c r="CT298"/>
  <c r="CA298"/>
  <c r="BX298"/>
  <c r="BY298" s="1"/>
  <c r="BS298"/>
  <c r="BT298" s="1"/>
  <c r="BO298"/>
  <c r="BP298" s="1"/>
  <c r="BK298"/>
  <c r="BE298"/>
  <c r="BF298" s="1"/>
  <c r="AZ298"/>
  <c r="AV298"/>
  <c r="AW298" s="1"/>
  <c r="AR298"/>
  <c r="AS298" s="1"/>
  <c r="AN298"/>
  <c r="AP298" s="1"/>
  <c r="AI298"/>
  <c r="AD298"/>
  <c r="AE298" s="1"/>
  <c r="Z298"/>
  <c r="V298"/>
  <c r="W298" s="1"/>
  <c r="R298"/>
  <c r="S298" s="1"/>
  <c r="D298"/>
  <c r="AO298" l="1"/>
  <c r="AP299"/>
  <c r="CG298"/>
  <c r="CI298" s="1"/>
  <c r="CH298" s="1"/>
  <c r="AE299"/>
  <c r="AF298"/>
  <c r="CB298"/>
  <c r="AX299"/>
  <c r="BQ299"/>
  <c r="CP298"/>
  <c r="CQ298" s="1"/>
  <c r="AX298"/>
  <c r="AJ299"/>
  <c r="BG298"/>
  <c r="BA299"/>
  <c r="BQ298"/>
  <c r="BB299"/>
  <c r="BU298"/>
  <c r="AB299"/>
  <c r="BZ299"/>
  <c r="X298"/>
  <c r="AK298"/>
  <c r="BB298"/>
  <c r="BL298"/>
  <c r="AK299"/>
  <c r="BG299"/>
  <c r="BT299"/>
  <c r="CG299"/>
  <c r="CI299" s="1"/>
  <c r="CH299" s="1"/>
  <c r="CP299"/>
  <c r="CQ299" s="1"/>
  <c r="AJ298"/>
  <c r="BA298"/>
  <c r="CF300"/>
  <c r="CI300"/>
  <c r="CH300" s="1"/>
  <c r="CD299"/>
  <c r="CJ299"/>
  <c r="CL299" s="1"/>
  <c r="CK299" s="1"/>
  <c r="CD298"/>
  <c r="T298"/>
  <c r="AB298"/>
  <c r="AT298"/>
  <c r="T299"/>
  <c r="AT299"/>
  <c r="AA298"/>
  <c r="BM298"/>
  <c r="BZ298"/>
  <c r="X299"/>
  <c r="AF299"/>
  <c r="BM299"/>
  <c r="BU299"/>
  <c r="CB299"/>
  <c r="CR299" l="1"/>
  <c r="CR298"/>
  <c r="CC298"/>
  <c r="CE298"/>
  <c r="CF298"/>
  <c r="CC299"/>
  <c r="CF299"/>
  <c r="CE299" s="1"/>
  <c r="DP297"/>
  <c r="DM297"/>
  <c r="DL297"/>
  <c r="DJ297"/>
  <c r="DI297"/>
  <c r="DG297"/>
  <c r="DF297"/>
  <c r="DD297"/>
  <c r="DC297"/>
  <c r="DA297"/>
  <c r="CZ297"/>
  <c r="CX297"/>
  <c r="CW297"/>
  <c r="CU297"/>
  <c r="CT297"/>
  <c r="CA297"/>
  <c r="CB297" s="1"/>
  <c r="BX297"/>
  <c r="BS297"/>
  <c r="BT297" s="1"/>
  <c r="BO297"/>
  <c r="BP297" s="1"/>
  <c r="BK297"/>
  <c r="BM297" s="1"/>
  <c r="BE297"/>
  <c r="BF297" s="1"/>
  <c r="AZ297"/>
  <c r="AV297"/>
  <c r="AX297" s="1"/>
  <c r="AR297"/>
  <c r="AT297" s="1"/>
  <c r="AN297"/>
  <c r="AP297" s="1"/>
  <c r="AI297"/>
  <c r="AD297"/>
  <c r="Z297"/>
  <c r="AB297" s="1"/>
  <c r="V297"/>
  <c r="R297"/>
  <c r="S297" s="1"/>
  <c r="D297"/>
  <c r="AF297" l="1"/>
  <c r="AJ297"/>
  <c r="BL297"/>
  <c r="AW297"/>
  <c r="AE297"/>
  <c r="BA297"/>
  <c r="BU297"/>
  <c r="AS297"/>
  <c r="CD297"/>
  <c r="CF297" s="1"/>
  <c r="CE297" s="1"/>
  <c r="AA297"/>
  <c r="CC297"/>
  <c r="T297"/>
  <c r="AO297"/>
  <c r="BB297"/>
  <c r="BQ297"/>
  <c r="BZ297"/>
  <c r="CG297"/>
  <c r="CI297" s="1"/>
  <c r="CH297" s="1"/>
  <c r="CP297"/>
  <c r="CQ297" s="1"/>
  <c r="X297"/>
  <c r="AK297"/>
  <c r="W297"/>
  <c r="BG297"/>
  <c r="BY297"/>
  <c r="DP296"/>
  <c r="DM296"/>
  <c r="DL296"/>
  <c r="DJ296"/>
  <c r="DI296"/>
  <c r="DG296"/>
  <c r="DF296"/>
  <c r="DD296"/>
  <c r="DC296"/>
  <c r="DA296"/>
  <c r="CZ296"/>
  <c r="CX296"/>
  <c r="CW296"/>
  <c r="CU296"/>
  <c r="CT296"/>
  <c r="CA296"/>
  <c r="BX296"/>
  <c r="BY296" s="1"/>
  <c r="BS296"/>
  <c r="BT296" s="1"/>
  <c r="BO296"/>
  <c r="BQ296" s="1"/>
  <c r="BK296"/>
  <c r="BL296" s="1"/>
  <c r="BE296"/>
  <c r="BG296" s="1"/>
  <c r="BF296" s="1"/>
  <c r="AZ296"/>
  <c r="AV296"/>
  <c r="AR296"/>
  <c r="AS296" s="1"/>
  <c r="AN296"/>
  <c r="AP296" s="1"/>
  <c r="AO296" s="1"/>
  <c r="AI296"/>
  <c r="AD296"/>
  <c r="Z296"/>
  <c r="AB296" s="1"/>
  <c r="V296"/>
  <c r="X296" s="1"/>
  <c r="W296" s="1"/>
  <c r="R296"/>
  <c r="S296" s="1"/>
  <c r="D296"/>
  <c r="AJ296" l="1"/>
  <c r="BB296"/>
  <c r="AW296"/>
  <c r="CD296"/>
  <c r="CE296" s="1"/>
  <c r="CC296"/>
  <c r="CB296" s="1"/>
  <c r="AA296"/>
  <c r="T296"/>
  <c r="BZ296"/>
  <c r="BU296"/>
  <c r="AF296"/>
  <c r="AT296"/>
  <c r="BA296"/>
  <c r="BP296"/>
  <c r="CP296"/>
  <c r="CR297"/>
  <c r="AE296"/>
  <c r="AK296"/>
  <c r="AX296"/>
  <c r="BM296"/>
  <c r="DP295"/>
  <c r="DM295"/>
  <c r="DL295"/>
  <c r="DJ295"/>
  <c r="DI295"/>
  <c r="DG295"/>
  <c r="DF295"/>
  <c r="DD295"/>
  <c r="DC295"/>
  <c r="DA295"/>
  <c r="CZ295"/>
  <c r="CX295"/>
  <c r="CW295"/>
  <c r="CU295"/>
  <c r="CT295"/>
  <c r="CA295"/>
  <c r="BX295"/>
  <c r="BY295" s="1"/>
  <c r="BS295"/>
  <c r="BU295" s="1"/>
  <c r="BT295" s="1"/>
  <c r="BO295"/>
  <c r="BP295" s="1"/>
  <c r="BK295"/>
  <c r="BL295" s="1"/>
  <c r="BE295"/>
  <c r="BG295" s="1"/>
  <c r="BF295" s="1"/>
  <c r="AZ295"/>
  <c r="AV295"/>
  <c r="AR295"/>
  <c r="AS295" s="1"/>
  <c r="AN295"/>
  <c r="AP295" s="1"/>
  <c r="AO295" s="1"/>
  <c r="AI295"/>
  <c r="AD295"/>
  <c r="Z295"/>
  <c r="AB295" s="1"/>
  <c r="V295"/>
  <c r="X295" s="1"/>
  <c r="W295" s="1"/>
  <c r="R295"/>
  <c r="S295" s="1"/>
  <c r="D295"/>
  <c r="AJ295" l="1"/>
  <c r="CJ295"/>
  <c r="CL295" s="1"/>
  <c r="CK295" s="1"/>
  <c r="CD295"/>
  <c r="CE295" s="1"/>
  <c r="AW295"/>
  <c r="AK295"/>
  <c r="AT295"/>
  <c r="AE295"/>
  <c r="AF295"/>
  <c r="AX295"/>
  <c r="BM295"/>
  <c r="BZ295"/>
  <c r="AA295"/>
  <c r="CC295"/>
  <c r="CB295" s="1"/>
  <c r="CG295"/>
  <c r="CP295"/>
  <c r="CQ296"/>
  <c r="CR296"/>
  <c r="BB295"/>
  <c r="BQ295"/>
  <c r="T295"/>
  <c r="BA295"/>
  <c r="DP294"/>
  <c r="DM294"/>
  <c r="DL294"/>
  <c r="DJ294"/>
  <c r="DI294"/>
  <c r="DG294"/>
  <c r="DF294"/>
  <c r="DD294"/>
  <c r="DC294"/>
  <c r="DA294"/>
  <c r="CZ294"/>
  <c r="CX294"/>
  <c r="CW294"/>
  <c r="CU294"/>
  <c r="CT294"/>
  <c r="CA294"/>
  <c r="BX294"/>
  <c r="BY294" s="1"/>
  <c r="BS294"/>
  <c r="BO294"/>
  <c r="BP294" s="1"/>
  <c r="BK294"/>
  <c r="BL294" s="1"/>
  <c r="BE294"/>
  <c r="BG294" s="1"/>
  <c r="AZ294"/>
  <c r="AV294"/>
  <c r="AR294"/>
  <c r="AS294" s="1"/>
  <c r="AN294"/>
  <c r="AP294" s="1"/>
  <c r="AI294"/>
  <c r="AD294"/>
  <c r="Z294"/>
  <c r="AA294" s="1"/>
  <c r="V294"/>
  <c r="R294"/>
  <c r="S294" s="1"/>
  <c r="D294"/>
  <c r="BQ294" l="1"/>
  <c r="CG294"/>
  <c r="CI294" s="1"/>
  <c r="CH294" s="1"/>
  <c r="AE294"/>
  <c r="AW294"/>
  <c r="AT294"/>
  <c r="AO294"/>
  <c r="BM294"/>
  <c r="T294"/>
  <c r="AF294"/>
  <c r="AX294"/>
  <c r="BZ294"/>
  <c r="BF294"/>
  <c r="BT294"/>
  <c r="CD294"/>
  <c r="CE294" s="1"/>
  <c r="CJ294"/>
  <c r="CF295"/>
  <c r="CI295"/>
  <c r="CH295" s="1"/>
  <c r="X294"/>
  <c r="AK294"/>
  <c r="BB294"/>
  <c r="CC294"/>
  <c r="CP294"/>
  <c r="CR294" s="1"/>
  <c r="CQ294" s="1"/>
  <c r="CR295"/>
  <c r="CQ295"/>
  <c r="W294"/>
  <c r="AB294"/>
  <c r="AJ294"/>
  <c r="BA294"/>
  <c r="BU294"/>
  <c r="CB294"/>
  <c r="DP293"/>
  <c r="DM293"/>
  <c r="DL293"/>
  <c r="DJ293"/>
  <c r="DI293"/>
  <c r="DG293"/>
  <c r="DF293"/>
  <c r="DD293"/>
  <c r="DC293"/>
  <c r="DA293"/>
  <c r="CZ293"/>
  <c r="CX293"/>
  <c r="CW293"/>
  <c r="CU293"/>
  <c r="CT293"/>
  <c r="CA293"/>
  <c r="BX293"/>
  <c r="BY293" s="1"/>
  <c r="BS293"/>
  <c r="BO293"/>
  <c r="BP293" s="1"/>
  <c r="BK293"/>
  <c r="BM293" s="1"/>
  <c r="BE293"/>
  <c r="BF293" s="1"/>
  <c r="AZ293"/>
  <c r="AV293"/>
  <c r="AR293"/>
  <c r="AT293" s="1"/>
  <c r="AN293"/>
  <c r="AO293" s="1"/>
  <c r="AI293"/>
  <c r="AD293"/>
  <c r="Z293"/>
  <c r="AA293" s="1"/>
  <c r="V293"/>
  <c r="W293" s="1"/>
  <c r="R293"/>
  <c r="S293" s="1"/>
  <c r="D293"/>
  <c r="DP292"/>
  <c r="DM292"/>
  <c r="DL292"/>
  <c r="DJ292"/>
  <c r="DI292"/>
  <c r="DG292"/>
  <c r="DF292"/>
  <c r="DD292"/>
  <c r="DC292"/>
  <c r="DA292"/>
  <c r="CZ292"/>
  <c r="CX292"/>
  <c r="CW292"/>
  <c r="CU292"/>
  <c r="CT292"/>
  <c r="CA292"/>
  <c r="BX292"/>
  <c r="BY292" s="1"/>
  <c r="BS292"/>
  <c r="BT292" s="1"/>
  <c r="BO292"/>
  <c r="BQ292" s="1"/>
  <c r="BK292"/>
  <c r="BL292" s="1"/>
  <c r="BE292"/>
  <c r="BF292" s="1"/>
  <c r="AZ292"/>
  <c r="AV292"/>
  <c r="AR292"/>
  <c r="AT292" s="1"/>
  <c r="AN292"/>
  <c r="AO292" s="1"/>
  <c r="AI292"/>
  <c r="AD292"/>
  <c r="Z292"/>
  <c r="V292"/>
  <c r="W292" s="1"/>
  <c r="R292"/>
  <c r="S292" s="1"/>
  <c r="D292"/>
  <c r="AE292" l="1"/>
  <c r="CG292"/>
  <c r="CH292" s="1"/>
  <c r="AW293"/>
  <c r="CP292"/>
  <c r="CQ292" s="1"/>
  <c r="CB293"/>
  <c r="AX292"/>
  <c r="CG293"/>
  <c r="CI293" s="1"/>
  <c r="CH293" s="1"/>
  <c r="BB293"/>
  <c r="AF292"/>
  <c r="X292"/>
  <c r="AW292"/>
  <c r="BP292"/>
  <c r="CD293"/>
  <c r="CF293" s="1"/>
  <c r="CE293" s="1"/>
  <c r="AJ293"/>
  <c r="BA293"/>
  <c r="CP293"/>
  <c r="CR293" s="1"/>
  <c r="CQ293" s="1"/>
  <c r="AK292"/>
  <c r="BB292"/>
  <c r="BM292"/>
  <c r="CJ292"/>
  <c r="CK292" s="1"/>
  <c r="X293"/>
  <c r="AF293"/>
  <c r="AX293"/>
  <c r="BQ293"/>
  <c r="CC293"/>
  <c r="CJ293"/>
  <c r="CK293" s="1"/>
  <c r="AJ292"/>
  <c r="BA292"/>
  <c r="BZ292"/>
  <c r="AE293"/>
  <c r="AK293"/>
  <c r="AA292"/>
  <c r="AS292"/>
  <c r="AS293"/>
  <c r="BL293"/>
  <c r="CF294"/>
  <c r="BG292"/>
  <c r="BU292"/>
  <c r="CC292"/>
  <c r="AB293"/>
  <c r="AP293"/>
  <c r="BG293"/>
  <c r="BU293"/>
  <c r="CL294"/>
  <c r="CK294"/>
  <c r="CD292"/>
  <c r="CE292" s="1"/>
  <c r="AP292"/>
  <c r="T292"/>
  <c r="AB292"/>
  <c r="CB292"/>
  <c r="T293"/>
  <c r="BT293"/>
  <c r="BZ293"/>
  <c r="DP291"/>
  <c r="DM291"/>
  <c r="DL291"/>
  <c r="DJ291"/>
  <c r="DI291"/>
  <c r="DG291"/>
  <c r="DF291"/>
  <c r="DD291"/>
  <c r="DC291"/>
  <c r="DA291"/>
  <c r="CZ291"/>
  <c r="CX291"/>
  <c r="CW291"/>
  <c r="CU291"/>
  <c r="CT291"/>
  <c r="CA291"/>
  <c r="BX291"/>
  <c r="BS291"/>
  <c r="BT291" s="1"/>
  <c r="BO291"/>
  <c r="BQ291" s="1"/>
  <c r="BK291"/>
  <c r="BM291" s="1"/>
  <c r="BE291"/>
  <c r="BF291" s="1"/>
  <c r="AZ291"/>
  <c r="AV291"/>
  <c r="AX291" s="1"/>
  <c r="AR291"/>
  <c r="AT291" s="1"/>
  <c r="AN291"/>
  <c r="AP291" s="1"/>
  <c r="AI291"/>
  <c r="AD291"/>
  <c r="Z291"/>
  <c r="V291"/>
  <c r="R291"/>
  <c r="S291" s="1"/>
  <c r="D291"/>
  <c r="CL293" l="1"/>
  <c r="CI292"/>
  <c r="CR292"/>
  <c r="CL292"/>
  <c r="AF291"/>
  <c r="AW291"/>
  <c r="CB291"/>
  <c r="BB291"/>
  <c r="AK291"/>
  <c r="AO291"/>
  <c r="X291"/>
  <c r="AS291"/>
  <c r="AA291"/>
  <c r="BZ291"/>
  <c r="T291"/>
  <c r="AB291"/>
  <c r="AJ291"/>
  <c r="BA291"/>
  <c r="BG291"/>
  <c r="BP291"/>
  <c r="BU291"/>
  <c r="CD291"/>
  <c r="CF292"/>
  <c r="CG291"/>
  <c r="CP291"/>
  <c r="CQ291" s="1"/>
  <c r="W291"/>
  <c r="AE291"/>
  <c r="BL291"/>
  <c r="BY291"/>
  <c r="CR291" l="1"/>
  <c r="CF291"/>
  <c r="CI291"/>
  <c r="CH291" s="1"/>
  <c r="CC291"/>
  <c r="CE291"/>
  <c r="DM290"/>
  <c r="DL290"/>
  <c r="DJ290"/>
  <c r="DI290"/>
  <c r="DG290"/>
  <c r="DF290"/>
  <c r="DD290"/>
  <c r="DC290"/>
  <c r="DA290"/>
  <c r="CZ290"/>
  <c r="CX290"/>
  <c r="CW290"/>
  <c r="CU290"/>
  <c r="CT290"/>
  <c r="CA290"/>
  <c r="BX290"/>
  <c r="BS290"/>
  <c r="BT290" s="1"/>
  <c r="BO290"/>
  <c r="BP290" s="1"/>
  <c r="BK290"/>
  <c r="BE290"/>
  <c r="BF290" s="1"/>
  <c r="AZ290"/>
  <c r="AV290"/>
  <c r="AR290"/>
  <c r="AS290" s="1"/>
  <c r="AN290"/>
  <c r="AO290" s="1"/>
  <c r="AI290"/>
  <c r="AD290"/>
  <c r="Z290"/>
  <c r="AB290" s="1"/>
  <c r="V290"/>
  <c r="R290"/>
  <c r="S290" s="1"/>
  <c r="K290"/>
  <c r="D290"/>
  <c r="AX290" l="1"/>
  <c r="CB290"/>
  <c r="CG290"/>
  <c r="CH290" s="1"/>
  <c r="AP290"/>
  <c r="AF290"/>
  <c r="BQ290"/>
  <c r="T290"/>
  <c r="BG290"/>
  <c r="AT290"/>
  <c r="BB290"/>
  <c r="W290"/>
  <c r="BA290"/>
  <c r="BU290"/>
  <c r="X290"/>
  <c r="AE290"/>
  <c r="AK290"/>
  <c r="AW290"/>
  <c r="BL290"/>
  <c r="BY290"/>
  <c r="AJ290"/>
  <c r="CD290"/>
  <c r="CF290" s="1"/>
  <c r="CJ290"/>
  <c r="CP290"/>
  <c r="CQ290" s="1"/>
  <c r="BZ290"/>
  <c r="AA290"/>
  <c r="BM290"/>
  <c r="DP289"/>
  <c r="DM289"/>
  <c r="DL289"/>
  <c r="DJ289"/>
  <c r="DI289"/>
  <c r="DG289"/>
  <c r="DF289"/>
  <c r="DD289"/>
  <c r="DC289"/>
  <c r="DA289"/>
  <c r="CZ289"/>
  <c r="CX289"/>
  <c r="CW289"/>
  <c r="CU289"/>
  <c r="CT289"/>
  <c r="CA289"/>
  <c r="BX289"/>
  <c r="BY289" s="1"/>
  <c r="BS289"/>
  <c r="BO289"/>
  <c r="BP289" s="1"/>
  <c r="BK289"/>
  <c r="BE289"/>
  <c r="BF289" s="1"/>
  <c r="AZ289"/>
  <c r="AV289"/>
  <c r="AR289"/>
  <c r="AS289" s="1"/>
  <c r="AN289"/>
  <c r="AO289" s="1"/>
  <c r="AI289"/>
  <c r="AD289"/>
  <c r="Z289"/>
  <c r="AA289" s="1"/>
  <c r="V289"/>
  <c r="W289" s="1"/>
  <c r="R289"/>
  <c r="S289" s="1"/>
  <c r="D289"/>
  <c r="AK289" l="1"/>
  <c r="CP289"/>
  <c r="CQ289" s="1"/>
  <c r="AE289"/>
  <c r="AX289"/>
  <c r="BG289"/>
  <c r="AP289"/>
  <c r="AJ289"/>
  <c r="AW289"/>
  <c r="BQ289"/>
  <c r="CG289"/>
  <c r="CI289" s="1"/>
  <c r="CH289" s="1"/>
  <c r="AB289"/>
  <c r="BB289"/>
  <c r="BL289"/>
  <c r="BZ289"/>
  <c r="CR290"/>
  <c r="BA289"/>
  <c r="CC290"/>
  <c r="CE290"/>
  <c r="T289"/>
  <c r="BU289"/>
  <c r="CD289"/>
  <c r="CJ289"/>
  <c r="CI290"/>
  <c r="CL290"/>
  <c r="CK290"/>
  <c r="AT289"/>
  <c r="X289"/>
  <c r="AF289"/>
  <c r="BM289"/>
  <c r="BT289"/>
  <c r="CB289"/>
  <c r="DP288"/>
  <c r="DM288"/>
  <c r="DL288"/>
  <c r="DJ288"/>
  <c r="DI288"/>
  <c r="DG288"/>
  <c r="DF288"/>
  <c r="DD288"/>
  <c r="DC288"/>
  <c r="DA288"/>
  <c r="CZ288"/>
  <c r="CX288"/>
  <c r="CW288"/>
  <c r="CU288"/>
  <c r="CT288"/>
  <c r="CA288"/>
  <c r="BX288"/>
  <c r="BS288"/>
  <c r="BT288" s="1"/>
  <c r="BO288"/>
  <c r="BQ288" s="1"/>
  <c r="BK288"/>
  <c r="BE288"/>
  <c r="BF288" s="1"/>
  <c r="AZ288"/>
  <c r="AV288"/>
  <c r="AR288"/>
  <c r="AS288" s="1"/>
  <c r="AN288"/>
  <c r="AP288" s="1"/>
  <c r="AI288"/>
  <c r="AD288"/>
  <c r="Z288"/>
  <c r="AA288" s="1"/>
  <c r="V288"/>
  <c r="W288" s="1"/>
  <c r="R288"/>
  <c r="S288" s="1"/>
  <c r="D288"/>
  <c r="CR289" l="1"/>
  <c r="AB288"/>
  <c r="AO288"/>
  <c r="CJ288"/>
  <c r="CL288" s="1"/>
  <c r="AK288"/>
  <c r="AW288"/>
  <c r="CD288"/>
  <c r="CB288"/>
  <c r="T288"/>
  <c r="AJ288"/>
  <c r="AT288"/>
  <c r="BG288"/>
  <c r="BU288"/>
  <c r="CC288"/>
  <c r="CF288"/>
  <c r="CE288" s="1"/>
  <c r="CK288"/>
  <c r="BA288"/>
  <c r="BP288"/>
  <c r="CP288"/>
  <c r="CQ288" s="1"/>
  <c r="CC289"/>
  <c r="CF289"/>
  <c r="CE289" s="1"/>
  <c r="CG288"/>
  <c r="CI288" s="1"/>
  <c r="CH288" s="1"/>
  <c r="CL289"/>
  <c r="CK289"/>
  <c r="AF288"/>
  <c r="AX288"/>
  <c r="BM288"/>
  <c r="BZ288"/>
  <c r="X288"/>
  <c r="AE288"/>
  <c r="BB288"/>
  <c r="BL288"/>
  <c r="BY288"/>
  <c r="DP287"/>
  <c r="DM287"/>
  <c r="DL287"/>
  <c r="DJ287"/>
  <c r="DI287"/>
  <c r="DG287"/>
  <c r="DF287"/>
  <c r="DD287"/>
  <c r="DC287"/>
  <c r="DA287"/>
  <c r="CZ287"/>
  <c r="CX287"/>
  <c r="CW287"/>
  <c r="CU287"/>
  <c r="CT287"/>
  <c r="CA287"/>
  <c r="BX287"/>
  <c r="BS287"/>
  <c r="BT287" s="1"/>
  <c r="BO287"/>
  <c r="BQ287" s="1"/>
  <c r="BK287"/>
  <c r="BE287"/>
  <c r="BF287" s="1"/>
  <c r="AZ287"/>
  <c r="AV287"/>
  <c r="AR287"/>
  <c r="AS287" s="1"/>
  <c r="AN287"/>
  <c r="AP287" s="1"/>
  <c r="AI287"/>
  <c r="AD287"/>
  <c r="Z287"/>
  <c r="AA287" s="1"/>
  <c r="V287"/>
  <c r="R287"/>
  <c r="S287" s="1"/>
  <c r="D287"/>
  <c r="BU287" l="1"/>
  <c r="CR288"/>
  <c r="AK287"/>
  <c r="AX287"/>
  <c r="CB287"/>
  <c r="AJ287"/>
  <c r="BP287"/>
  <c r="AB287"/>
  <c r="AO287"/>
  <c r="BB287"/>
  <c r="T287"/>
  <c r="BA287"/>
  <c r="BG287"/>
  <c r="W287"/>
  <c r="AE287"/>
  <c r="AW287"/>
  <c r="BL287"/>
  <c r="BY287"/>
  <c r="CD287"/>
  <c r="CJ287"/>
  <c r="CP287"/>
  <c r="CQ287" s="1"/>
  <c r="BZ287"/>
  <c r="AT287"/>
  <c r="X287"/>
  <c r="AF287"/>
  <c r="BM287"/>
  <c r="DP286"/>
  <c r="DM286"/>
  <c r="DL286"/>
  <c r="DJ286"/>
  <c r="DI286"/>
  <c r="DG286"/>
  <c r="DF286"/>
  <c r="DD286"/>
  <c r="DC286"/>
  <c r="DA286"/>
  <c r="CZ286"/>
  <c r="CX286"/>
  <c r="CW286"/>
  <c r="CU286"/>
  <c r="CT286"/>
  <c r="CA286"/>
  <c r="CB286" s="1"/>
  <c r="BX286"/>
  <c r="BS286"/>
  <c r="BT286" s="1"/>
  <c r="BO286"/>
  <c r="BQ286" s="1"/>
  <c r="BK286"/>
  <c r="BE286"/>
  <c r="BF286" s="1"/>
  <c r="AZ286"/>
  <c r="AV286"/>
  <c r="AR286"/>
  <c r="AT286" s="1"/>
  <c r="AN286"/>
  <c r="AO286" s="1"/>
  <c r="AI286"/>
  <c r="AD286"/>
  <c r="Z286"/>
  <c r="AB286" s="1"/>
  <c r="V286"/>
  <c r="R286"/>
  <c r="S286" s="1"/>
  <c r="D286"/>
  <c r="AE286" l="1"/>
  <c r="AK286"/>
  <c r="BB286"/>
  <c r="AW286"/>
  <c r="AA286"/>
  <c r="AS286"/>
  <c r="AP286"/>
  <c r="BG286"/>
  <c r="BU286"/>
  <c r="T286"/>
  <c r="CL287"/>
  <c r="CK287"/>
  <c r="W286"/>
  <c r="AJ286"/>
  <c r="BA286"/>
  <c r="BP286"/>
  <c r="CD286"/>
  <c r="CJ286"/>
  <c r="CP286"/>
  <c r="CQ286" s="1"/>
  <c r="AF286"/>
  <c r="AX286"/>
  <c r="BM286"/>
  <c r="BZ286"/>
  <c r="CR287"/>
  <c r="CC287"/>
  <c r="CF287"/>
  <c r="CE287" s="1"/>
  <c r="X286"/>
  <c r="BL286"/>
  <c r="BY286"/>
  <c r="DP285"/>
  <c r="DM285"/>
  <c r="DL285"/>
  <c r="DJ285"/>
  <c r="DI285"/>
  <c r="DG285"/>
  <c r="DF285"/>
  <c r="DD285"/>
  <c r="DC285"/>
  <c r="DA285"/>
  <c r="CZ285"/>
  <c r="CX285"/>
  <c r="CW285"/>
  <c r="CU285"/>
  <c r="CT285"/>
  <c r="CA285"/>
  <c r="BX285"/>
  <c r="BS285"/>
  <c r="BO285"/>
  <c r="BP285" s="1"/>
  <c r="BK285"/>
  <c r="BE285"/>
  <c r="BF285" s="1"/>
  <c r="AZ285"/>
  <c r="AV285"/>
  <c r="AR285"/>
  <c r="AS285" s="1"/>
  <c r="AN285"/>
  <c r="AP285" s="1"/>
  <c r="AI285"/>
  <c r="AD285"/>
  <c r="Z285"/>
  <c r="AA285" s="1"/>
  <c r="V285"/>
  <c r="W285" s="1"/>
  <c r="R285"/>
  <c r="S285" s="1"/>
  <c r="D285"/>
  <c r="CR286" l="1"/>
  <c r="AT285"/>
  <c r="CG285"/>
  <c r="CH285" s="1"/>
  <c r="CB285"/>
  <c r="CP285"/>
  <c r="CQ285" s="1"/>
  <c r="AX285"/>
  <c r="AJ285"/>
  <c r="T285"/>
  <c r="AB285"/>
  <c r="BA285"/>
  <c r="AO285"/>
  <c r="BU285"/>
  <c r="BG285"/>
  <c r="BY285"/>
  <c r="CK286"/>
  <c r="CL286"/>
  <c r="AE285"/>
  <c r="AK285"/>
  <c r="AW285"/>
  <c r="BB285"/>
  <c r="BL285"/>
  <c r="BQ285"/>
  <c r="BZ285"/>
  <c r="CD285"/>
  <c r="CJ285"/>
  <c r="CC286"/>
  <c r="CE286"/>
  <c r="X285"/>
  <c r="AF285"/>
  <c r="BM285"/>
  <c r="BT285"/>
  <c r="DP284"/>
  <c r="DM284"/>
  <c r="DL284"/>
  <c r="DJ284"/>
  <c r="DI284"/>
  <c r="DG284"/>
  <c r="DF284"/>
  <c r="DD284"/>
  <c r="DC284"/>
  <c r="DA284"/>
  <c r="CZ284"/>
  <c r="CX284"/>
  <c r="CW284"/>
  <c r="CU284"/>
  <c r="CT284"/>
  <c r="CA284"/>
  <c r="BX284"/>
  <c r="BZ284" s="1"/>
  <c r="BS284"/>
  <c r="BT284" s="1"/>
  <c r="BO284"/>
  <c r="BP284" s="1"/>
  <c r="BK284"/>
  <c r="BL284" s="1"/>
  <c r="BE284"/>
  <c r="BF284" s="1"/>
  <c r="AZ284"/>
  <c r="AV284"/>
  <c r="AR284"/>
  <c r="AS284" s="1"/>
  <c r="AN284"/>
  <c r="AP284" s="1"/>
  <c r="AI284"/>
  <c r="AD284"/>
  <c r="Z284"/>
  <c r="AA284" s="1"/>
  <c r="V284"/>
  <c r="W284" s="1"/>
  <c r="R284"/>
  <c r="S284" s="1"/>
  <c r="D284"/>
  <c r="CR285" l="1"/>
  <c r="AE284"/>
  <c r="AX284"/>
  <c r="CG284"/>
  <c r="CI284" s="1"/>
  <c r="CH284" s="1"/>
  <c r="AB284"/>
  <c r="T284"/>
  <c r="CD284"/>
  <c r="CF284" s="1"/>
  <c r="AO284"/>
  <c r="AW284"/>
  <c r="CB284"/>
  <c r="AT284"/>
  <c r="BM284"/>
  <c r="BY284"/>
  <c r="AF284"/>
  <c r="CC284"/>
  <c r="CI285"/>
  <c r="CL285"/>
  <c r="CK285"/>
  <c r="AK284"/>
  <c r="BB284"/>
  <c r="BQ284"/>
  <c r="CJ284"/>
  <c r="X284"/>
  <c r="AJ284"/>
  <c r="BA284"/>
  <c r="BG284"/>
  <c r="BU284"/>
  <c r="CP284"/>
  <c r="CQ284" s="1"/>
  <c r="CC285"/>
  <c r="CF285"/>
  <c r="CE285" s="1"/>
  <c r="DP283"/>
  <c r="DM283"/>
  <c r="DL283"/>
  <c r="DJ283"/>
  <c r="DI283"/>
  <c r="DG283"/>
  <c r="DF283"/>
  <c r="DD283"/>
  <c r="DC283"/>
  <c r="DA283"/>
  <c r="CZ283"/>
  <c r="CX283"/>
  <c r="CW283"/>
  <c r="CU283"/>
  <c r="CT283"/>
  <c r="CA283"/>
  <c r="BX283"/>
  <c r="BS283"/>
  <c r="BT283" s="1"/>
  <c r="BO283"/>
  <c r="BP283" s="1"/>
  <c r="BK283"/>
  <c r="BM283" s="1"/>
  <c r="BE283"/>
  <c r="BF283" s="1"/>
  <c r="AZ283"/>
  <c r="AV283"/>
  <c r="AR283"/>
  <c r="AT283" s="1"/>
  <c r="AN283"/>
  <c r="AP283" s="1"/>
  <c r="AI283"/>
  <c r="AD283"/>
  <c r="Z283"/>
  <c r="AB283" s="1"/>
  <c r="V283"/>
  <c r="R283"/>
  <c r="S283" s="1"/>
  <c r="D283"/>
  <c r="CE284" l="1"/>
  <c r="AW283"/>
  <c r="AE283"/>
  <c r="AJ283"/>
  <c r="BA283"/>
  <c r="AX283"/>
  <c r="CB283"/>
  <c r="AA283"/>
  <c r="AF283"/>
  <c r="AS283"/>
  <c r="BL283"/>
  <c r="BU283"/>
  <c r="T283"/>
  <c r="CD283"/>
  <c r="CF283" s="1"/>
  <c r="CE283" s="1"/>
  <c r="CC283"/>
  <c r="CL284"/>
  <c r="CK284"/>
  <c r="AO283"/>
  <c r="X283"/>
  <c r="AK283"/>
  <c r="BB283"/>
  <c r="BQ283"/>
  <c r="BZ283"/>
  <c r="CG283"/>
  <c r="CI283" s="1"/>
  <c r="CH283" s="1"/>
  <c r="CP283"/>
  <c r="CQ283" s="1"/>
  <c r="W283"/>
  <c r="BG283"/>
  <c r="BY283"/>
  <c r="CR284"/>
  <c r="DP282"/>
  <c r="DM282"/>
  <c r="DL282"/>
  <c r="DJ282"/>
  <c r="DI282"/>
  <c r="DG282"/>
  <c r="DF282"/>
  <c r="DD282"/>
  <c r="DC282"/>
  <c r="DA282"/>
  <c r="CZ282"/>
  <c r="CX282"/>
  <c r="CW282"/>
  <c r="CU282"/>
  <c r="CT282"/>
  <c r="CA282"/>
  <c r="BX282"/>
  <c r="BY282" s="1"/>
  <c r="BS282"/>
  <c r="BT282" s="1"/>
  <c r="BO282"/>
  <c r="BQ282" s="1"/>
  <c r="BK282"/>
  <c r="BL282" s="1"/>
  <c r="BE282"/>
  <c r="BF282" s="1"/>
  <c r="AZ282"/>
  <c r="AV282"/>
  <c r="AR282"/>
  <c r="AT282" s="1"/>
  <c r="AN282"/>
  <c r="AO282" s="1"/>
  <c r="AI282"/>
  <c r="AD282"/>
  <c r="Z282"/>
  <c r="AA282" s="1"/>
  <c r="V282"/>
  <c r="W282" s="1"/>
  <c r="R282"/>
  <c r="S282" s="1"/>
  <c r="D282"/>
  <c r="AK282" l="1"/>
  <c r="AW282"/>
  <c r="CD282"/>
  <c r="CE282" s="1"/>
  <c r="CP282"/>
  <c r="CQ282" s="1"/>
  <c r="AJ282"/>
  <c r="AX282"/>
  <c r="AS282"/>
  <c r="BP282"/>
  <c r="BB282"/>
  <c r="BM282"/>
  <c r="X282"/>
  <c r="AF282"/>
  <c r="AE282"/>
  <c r="BA282"/>
  <c r="BZ282"/>
  <c r="CC282"/>
  <c r="CR282"/>
  <c r="CR283"/>
  <c r="BG282"/>
  <c r="BU282"/>
  <c r="CJ282"/>
  <c r="AP282"/>
  <c r="T282"/>
  <c r="AB282"/>
  <c r="CB282"/>
  <c r="DP281"/>
  <c r="DM281"/>
  <c r="DL281"/>
  <c r="DJ281"/>
  <c r="DI281"/>
  <c r="DG281"/>
  <c r="DF281"/>
  <c r="DD281"/>
  <c r="DC281"/>
  <c r="DA281"/>
  <c r="CZ281"/>
  <c r="CX281"/>
  <c r="CW281"/>
  <c r="CU281"/>
  <c r="CT281"/>
  <c r="CA281"/>
  <c r="BX281"/>
  <c r="BY281" s="1"/>
  <c r="BS281"/>
  <c r="BT281" s="1"/>
  <c r="BO281"/>
  <c r="BP281" s="1"/>
  <c r="BK281"/>
  <c r="BL281" s="1"/>
  <c r="BE281"/>
  <c r="BF281" s="1"/>
  <c r="AZ281"/>
  <c r="AV281"/>
  <c r="AR281"/>
  <c r="AT281" s="1"/>
  <c r="AN281"/>
  <c r="AO281" s="1"/>
  <c r="AI281"/>
  <c r="AJ281" s="1"/>
  <c r="AD281"/>
  <c r="AE281" s="1"/>
  <c r="Z281"/>
  <c r="V281"/>
  <c r="W281" s="1"/>
  <c r="R281"/>
  <c r="T281" s="1"/>
  <c r="D281"/>
  <c r="AK281" l="1"/>
  <c r="AS281"/>
  <c r="CP281"/>
  <c r="CQ281" s="1"/>
  <c r="AX281"/>
  <c r="CD281"/>
  <c r="CF281" s="1"/>
  <c r="CE281" s="1"/>
  <c r="BZ281"/>
  <c r="BB281"/>
  <c r="BM281"/>
  <c r="BA281"/>
  <c r="S281"/>
  <c r="AF281"/>
  <c r="BQ281"/>
  <c r="AW281"/>
  <c r="X281"/>
  <c r="CC281"/>
  <c r="BG281"/>
  <c r="BU281"/>
  <c r="CJ281"/>
  <c r="CK282"/>
  <c r="CL282"/>
  <c r="AB281"/>
  <c r="AP281"/>
  <c r="AA281"/>
  <c r="CB281"/>
  <c r="DP280"/>
  <c r="DM280"/>
  <c r="DL280"/>
  <c r="DJ280"/>
  <c r="DI280"/>
  <c r="DG280"/>
  <c r="DF280"/>
  <c r="DD280"/>
  <c r="DC280"/>
  <c r="DA280"/>
  <c r="CZ280"/>
  <c r="CX280"/>
  <c r="CW280"/>
  <c r="CU280"/>
  <c r="CT280"/>
  <c r="CA280"/>
  <c r="BX280"/>
  <c r="BS280"/>
  <c r="BT280" s="1"/>
  <c r="BO280"/>
  <c r="BQ280" s="1"/>
  <c r="BK280"/>
  <c r="BE280"/>
  <c r="BF280" s="1"/>
  <c r="AZ280"/>
  <c r="AV280"/>
  <c r="AR280"/>
  <c r="AS280" s="1"/>
  <c r="AN280"/>
  <c r="AP280" s="1"/>
  <c r="AI280"/>
  <c r="AD280"/>
  <c r="Z280"/>
  <c r="AA280" s="1"/>
  <c r="V280"/>
  <c r="R280"/>
  <c r="S280" s="1"/>
  <c r="D280"/>
  <c r="BG280" l="1"/>
  <c r="CR281"/>
  <c r="T280"/>
  <c r="AK280"/>
  <c r="AW280"/>
  <c r="AO280"/>
  <c r="AB280"/>
  <c r="AT280"/>
  <c r="CD280"/>
  <c r="CE280" s="1"/>
  <c r="BU280"/>
  <c r="CC280"/>
  <c r="W280"/>
  <c r="AJ280"/>
  <c r="BA280"/>
  <c r="BP280"/>
  <c r="CB280"/>
  <c r="CP280"/>
  <c r="CQ280" s="1"/>
  <c r="CG280"/>
  <c r="CK281"/>
  <c r="CL281"/>
  <c r="AF280"/>
  <c r="AX280"/>
  <c r="BM280"/>
  <c r="BZ280"/>
  <c r="X280"/>
  <c r="AE280"/>
  <c r="BB280"/>
  <c r="BL280"/>
  <c r="BY280"/>
  <c r="CJ280"/>
  <c r="DP279"/>
  <c r="DM279"/>
  <c r="DL279"/>
  <c r="DJ279"/>
  <c r="DI279"/>
  <c r="DG279"/>
  <c r="DF279"/>
  <c r="DD279"/>
  <c r="DC279"/>
  <c r="DA279"/>
  <c r="CZ279"/>
  <c r="CX279"/>
  <c r="CW279"/>
  <c r="CU279"/>
  <c r="CT279"/>
  <c r="CA279"/>
  <c r="BX279"/>
  <c r="BY279" s="1"/>
  <c r="BS279"/>
  <c r="BO279"/>
  <c r="BP279" s="1"/>
  <c r="BK279"/>
  <c r="BL279" s="1"/>
  <c r="BE279"/>
  <c r="BF279" s="1"/>
  <c r="AZ279"/>
  <c r="AV279"/>
  <c r="AR279"/>
  <c r="AT279" s="1"/>
  <c r="AN279"/>
  <c r="AO279" s="1"/>
  <c r="AI279"/>
  <c r="AD279"/>
  <c r="Z279"/>
  <c r="V279"/>
  <c r="W279" s="1"/>
  <c r="R279"/>
  <c r="S279" s="1"/>
  <c r="D279"/>
  <c r="CR280" l="1"/>
  <c r="AJ279"/>
  <c r="CJ279"/>
  <c r="CK279" s="1"/>
  <c r="AF279"/>
  <c r="AX279"/>
  <c r="AE279"/>
  <c r="BB279"/>
  <c r="AK279"/>
  <c r="AW279"/>
  <c r="BZ279"/>
  <c r="BQ279"/>
  <c r="CB279"/>
  <c r="BM279"/>
  <c r="X279"/>
  <c r="AS279"/>
  <c r="BT279"/>
  <c r="CP279"/>
  <c r="CQ279" s="1"/>
  <c r="CK280"/>
  <c r="CL280"/>
  <c r="CF280"/>
  <c r="CI280"/>
  <c r="CH280" s="1"/>
  <c r="CG279"/>
  <c r="CI279" s="1"/>
  <c r="CH279" s="1"/>
  <c r="T279"/>
  <c r="AB279"/>
  <c r="AP279"/>
  <c r="BA279"/>
  <c r="BG279"/>
  <c r="AA279"/>
  <c r="BU279"/>
  <c r="CD279"/>
  <c r="DP278"/>
  <c r="DM278"/>
  <c r="DL278"/>
  <c r="DJ278"/>
  <c r="DI278"/>
  <c r="DG278"/>
  <c r="DF278"/>
  <c r="DD278"/>
  <c r="DC278"/>
  <c r="DA278"/>
  <c r="CZ278"/>
  <c r="CX278"/>
  <c r="CW278"/>
  <c r="CU278"/>
  <c r="CT278"/>
  <c r="CA278"/>
  <c r="BX278"/>
  <c r="BS278"/>
  <c r="BT278" s="1"/>
  <c r="BO278"/>
  <c r="BQ278" s="1"/>
  <c r="BK278"/>
  <c r="BE278"/>
  <c r="BF278" s="1"/>
  <c r="AZ278"/>
  <c r="AV278"/>
  <c r="AR278"/>
  <c r="AS278" s="1"/>
  <c r="AN278"/>
  <c r="AO278" s="1"/>
  <c r="AI278"/>
  <c r="AD278"/>
  <c r="Z278"/>
  <c r="V278"/>
  <c r="W278" s="1"/>
  <c r="R278"/>
  <c r="S278" s="1"/>
  <c r="D278"/>
  <c r="DP277"/>
  <c r="DM277"/>
  <c r="DL277"/>
  <c r="DJ277"/>
  <c r="DI277"/>
  <c r="DG277"/>
  <c r="DF277"/>
  <c r="DD277"/>
  <c r="DC277"/>
  <c r="DA277"/>
  <c r="CZ277"/>
  <c r="CX277"/>
  <c r="CW277"/>
  <c r="CU277"/>
  <c r="CT277"/>
  <c r="CA277"/>
  <c r="BX277"/>
  <c r="BZ277" s="1"/>
  <c r="BS277"/>
  <c r="BO277"/>
  <c r="BP277" s="1"/>
  <c r="BK277"/>
  <c r="BE277"/>
  <c r="BF277" s="1"/>
  <c r="AZ277"/>
  <c r="AV277"/>
  <c r="AR277"/>
  <c r="AS277" s="1"/>
  <c r="AN277"/>
  <c r="AO277" s="1"/>
  <c r="AI277"/>
  <c r="AD277"/>
  <c r="Z277"/>
  <c r="AA277" s="1"/>
  <c r="V277"/>
  <c r="W277" s="1"/>
  <c r="R277"/>
  <c r="S277" s="1"/>
  <c r="D277"/>
  <c r="CL279" l="1"/>
  <c r="CR279"/>
  <c r="AX277"/>
  <c r="AK278"/>
  <c r="CP278"/>
  <c r="CQ278" s="1"/>
  <c r="CB277"/>
  <c r="AF278"/>
  <c r="AX278"/>
  <c r="CB278"/>
  <c r="CG277"/>
  <c r="CH277" s="1"/>
  <c r="CP277"/>
  <c r="CQ277" s="1"/>
  <c r="AB277"/>
  <c r="BG277"/>
  <c r="BY277"/>
  <c r="AJ278"/>
  <c r="BP278"/>
  <c r="AP277"/>
  <c r="BG278"/>
  <c r="BU278"/>
  <c r="BQ277"/>
  <c r="BB278"/>
  <c r="AE277"/>
  <c r="AW277"/>
  <c r="AP278"/>
  <c r="BA278"/>
  <c r="BB277"/>
  <c r="AK277"/>
  <c r="AJ277"/>
  <c r="BA277"/>
  <c r="BL277"/>
  <c r="CJ277"/>
  <c r="CK277" s="1"/>
  <c r="X278"/>
  <c r="AE278"/>
  <c r="AW278"/>
  <c r="BL278"/>
  <c r="BY278"/>
  <c r="CR278"/>
  <c r="CD277"/>
  <c r="CD278"/>
  <c r="CJ278"/>
  <c r="CC279"/>
  <c r="CF279"/>
  <c r="CE279" s="1"/>
  <c r="T277"/>
  <c r="AT277"/>
  <c r="BU277"/>
  <c r="T278"/>
  <c r="AB278"/>
  <c r="AT278"/>
  <c r="X277"/>
  <c r="AF277"/>
  <c r="BM277"/>
  <c r="BT277"/>
  <c r="AA278"/>
  <c r="BM278"/>
  <c r="BZ278"/>
  <c r="DP276"/>
  <c r="DM276"/>
  <c r="DL276"/>
  <c r="DJ276"/>
  <c r="DI276"/>
  <c r="DG276"/>
  <c r="DF276"/>
  <c r="DD276"/>
  <c r="DC276"/>
  <c r="DA276"/>
  <c r="CZ276"/>
  <c r="CX276"/>
  <c r="CW276"/>
  <c r="CU276"/>
  <c r="CT276"/>
  <c r="CA276"/>
  <c r="BX276"/>
  <c r="BS276"/>
  <c r="BT276" s="1"/>
  <c r="BO276"/>
  <c r="BQ276" s="1"/>
  <c r="BK276"/>
  <c r="BE276"/>
  <c r="BF276" s="1"/>
  <c r="AZ276"/>
  <c r="AV276"/>
  <c r="AR276"/>
  <c r="AS276" s="1"/>
  <c r="AN276"/>
  <c r="AP276" s="1"/>
  <c r="AI276"/>
  <c r="AD276"/>
  <c r="Z276"/>
  <c r="AB276" s="1"/>
  <c r="V276"/>
  <c r="W276" s="1"/>
  <c r="R276"/>
  <c r="S276" s="1"/>
  <c r="D276"/>
  <c r="CL277" l="1"/>
  <c r="CI277"/>
  <c r="CR277"/>
  <c r="CD276"/>
  <c r="CE276" s="1"/>
  <c r="AW276"/>
  <c r="CB276"/>
  <c r="AK276"/>
  <c r="CJ276"/>
  <c r="CL276" s="1"/>
  <c r="AA276"/>
  <c r="AJ276"/>
  <c r="AO276"/>
  <c r="AT276"/>
  <c r="BG276"/>
  <c r="BU276"/>
  <c r="CC276"/>
  <c r="CC278"/>
  <c r="CE278"/>
  <c r="BA276"/>
  <c r="BP276"/>
  <c r="CP276"/>
  <c r="CQ276" s="1"/>
  <c r="CL278"/>
  <c r="CK278"/>
  <c r="CG276"/>
  <c r="CC277"/>
  <c r="CF277"/>
  <c r="CE277" s="1"/>
  <c r="AF276"/>
  <c r="AX276"/>
  <c r="BM276"/>
  <c r="BZ276"/>
  <c r="T276"/>
  <c r="X276"/>
  <c r="AE276"/>
  <c r="BB276"/>
  <c r="BL276"/>
  <c r="BY276"/>
  <c r="DP275"/>
  <c r="DM275"/>
  <c r="DL275"/>
  <c r="DJ275"/>
  <c r="DI275"/>
  <c r="DG275"/>
  <c r="DF275"/>
  <c r="DD275"/>
  <c r="DC275"/>
  <c r="DA275"/>
  <c r="CZ275"/>
  <c r="CX275"/>
  <c r="CW275"/>
  <c r="CU275"/>
  <c r="CT275"/>
  <c r="CA275"/>
  <c r="BX275"/>
  <c r="BY275" s="1"/>
  <c r="BS275"/>
  <c r="BT275" s="1"/>
  <c r="BO275"/>
  <c r="BP275" s="1"/>
  <c r="BK275"/>
  <c r="BL275" s="1"/>
  <c r="BE275"/>
  <c r="BF275" s="1"/>
  <c r="AZ275"/>
  <c r="AV275"/>
  <c r="AR275"/>
  <c r="AS275" s="1"/>
  <c r="AN275"/>
  <c r="AP275" s="1"/>
  <c r="AI275"/>
  <c r="AD275"/>
  <c r="Z275"/>
  <c r="AA275" s="1"/>
  <c r="V275"/>
  <c r="R275"/>
  <c r="S275" s="1"/>
  <c r="D275"/>
  <c r="CK276" l="1"/>
  <c r="AT275"/>
  <c r="T275"/>
  <c r="AW275"/>
  <c r="CB275"/>
  <c r="AJ275"/>
  <c r="CD275"/>
  <c r="CE275" s="1"/>
  <c r="BM275"/>
  <c r="AB275"/>
  <c r="AX275"/>
  <c r="AF275"/>
  <c r="AE275"/>
  <c r="AO275"/>
  <c r="CC275"/>
  <c r="BZ275"/>
  <c r="CG275"/>
  <c r="CP275"/>
  <c r="CQ275" s="1"/>
  <c r="AK275"/>
  <c r="BB275"/>
  <c r="BQ275"/>
  <c r="CF276"/>
  <c r="CI276"/>
  <c r="CH276" s="1"/>
  <c r="X275"/>
  <c r="W275"/>
  <c r="BA275"/>
  <c r="BG275"/>
  <c r="BU275"/>
  <c r="CR276"/>
  <c r="DP274"/>
  <c r="DM274"/>
  <c r="DL274"/>
  <c r="DJ274"/>
  <c r="DI274"/>
  <c r="DG274"/>
  <c r="DF274"/>
  <c r="DD274"/>
  <c r="DC274"/>
  <c r="DA274"/>
  <c r="CZ274"/>
  <c r="CX274"/>
  <c r="CW274"/>
  <c r="CU274"/>
  <c r="CT274"/>
  <c r="CA274"/>
  <c r="BX274"/>
  <c r="BY274" s="1"/>
  <c r="BS274"/>
  <c r="BT274" s="1"/>
  <c r="BO274"/>
  <c r="BP274" s="1"/>
  <c r="BK274"/>
  <c r="BL274" s="1"/>
  <c r="BE274"/>
  <c r="BF274" s="1"/>
  <c r="AZ274"/>
  <c r="AV274"/>
  <c r="AR274"/>
  <c r="AS274" s="1"/>
  <c r="AN274"/>
  <c r="AP274" s="1"/>
  <c r="AI274"/>
  <c r="AD274"/>
  <c r="Z274"/>
  <c r="AA274" s="1"/>
  <c r="V274"/>
  <c r="R274"/>
  <c r="S274" s="1"/>
  <c r="D274"/>
  <c r="BM274" l="1"/>
  <c r="AJ274"/>
  <c r="AW274"/>
  <c r="BZ274"/>
  <c r="AF274"/>
  <c r="AT274"/>
  <c r="CJ274"/>
  <c r="CL274" s="1"/>
  <c r="CR275"/>
  <c r="AB274"/>
  <c r="AX274"/>
  <c r="T274"/>
  <c r="CD274"/>
  <c r="CE274" s="1"/>
  <c r="CC274"/>
  <c r="AO274"/>
  <c r="CB274"/>
  <c r="CP274"/>
  <c r="CQ274" s="1"/>
  <c r="CF275"/>
  <c r="CH275"/>
  <c r="X274"/>
  <c r="AE274"/>
  <c r="AK274"/>
  <c r="BB274"/>
  <c r="BQ274"/>
  <c r="CR274"/>
  <c r="W274"/>
  <c r="BA274"/>
  <c r="BG274"/>
  <c r="BU274"/>
  <c r="DP273"/>
  <c r="DM273"/>
  <c r="DL273"/>
  <c r="DJ273"/>
  <c r="DI273"/>
  <c r="DG273"/>
  <c r="DF273"/>
  <c r="DD273"/>
  <c r="DC273"/>
  <c r="DA273"/>
  <c r="CZ273"/>
  <c r="CX273"/>
  <c r="CW273"/>
  <c r="CU273"/>
  <c r="CT273"/>
  <c r="CA273"/>
  <c r="BX273"/>
  <c r="BS273"/>
  <c r="BT273" s="1"/>
  <c r="BO273"/>
  <c r="BQ273" s="1"/>
  <c r="BK273"/>
  <c r="BE273"/>
  <c r="BF273" s="1"/>
  <c r="AZ273"/>
  <c r="AV273"/>
  <c r="AR273"/>
  <c r="AS273" s="1"/>
  <c r="AN273"/>
  <c r="AP273" s="1"/>
  <c r="AI273"/>
  <c r="AD273"/>
  <c r="Z273"/>
  <c r="AA273" s="1"/>
  <c r="V273"/>
  <c r="W273" s="1"/>
  <c r="R273"/>
  <c r="S273" s="1"/>
  <c r="D273"/>
  <c r="CK274" l="1"/>
  <c r="AK273"/>
  <c r="AW273"/>
  <c r="AB273"/>
  <c r="CB273"/>
  <c r="T273"/>
  <c r="BB273"/>
  <c r="AO273"/>
  <c r="AT273"/>
  <c r="AJ273"/>
  <c r="BA273"/>
  <c r="BP273"/>
  <c r="BG273"/>
  <c r="BU273"/>
  <c r="CD273"/>
  <c r="CJ273"/>
  <c r="CP273"/>
  <c r="CQ273" s="1"/>
  <c r="X273"/>
  <c r="AF273"/>
  <c r="AX273"/>
  <c r="BM273"/>
  <c r="BZ273"/>
  <c r="AE273"/>
  <c r="BL273"/>
  <c r="BY273"/>
  <c r="DP272"/>
  <c r="DM272"/>
  <c r="DL272"/>
  <c r="DJ272"/>
  <c r="DI272"/>
  <c r="DG272"/>
  <c r="DF272"/>
  <c r="DD272"/>
  <c r="DC272"/>
  <c r="DA272"/>
  <c r="CZ272"/>
  <c r="CX272"/>
  <c r="CW272"/>
  <c r="CU272"/>
  <c r="CT272"/>
  <c r="CA272"/>
  <c r="BX272"/>
  <c r="BS272"/>
  <c r="BT272" s="1"/>
  <c r="BO272"/>
  <c r="BQ272" s="1"/>
  <c r="BK272"/>
  <c r="BE272"/>
  <c r="BF272" s="1"/>
  <c r="AZ272"/>
  <c r="BA272" s="1"/>
  <c r="AV272"/>
  <c r="AR272"/>
  <c r="AT272" s="1"/>
  <c r="AN272"/>
  <c r="AP272" s="1"/>
  <c r="AI272"/>
  <c r="AD272"/>
  <c r="Z272"/>
  <c r="AA272" s="1"/>
  <c r="V272"/>
  <c r="W272" s="1"/>
  <c r="R272"/>
  <c r="S272" s="1"/>
  <c r="D272"/>
  <c r="DP271"/>
  <c r="DM271"/>
  <c r="DL271"/>
  <c r="DJ271"/>
  <c r="DI271"/>
  <c r="DG271"/>
  <c r="DF271"/>
  <c r="DD271"/>
  <c r="DC271"/>
  <c r="DA271"/>
  <c r="CZ271"/>
  <c r="CX271"/>
  <c r="CW271"/>
  <c r="CU271"/>
  <c r="CT271"/>
  <c r="CA271"/>
  <c r="BX271"/>
  <c r="BY271" s="1"/>
  <c r="BS271"/>
  <c r="BU271" s="1"/>
  <c r="BO271"/>
  <c r="BP271" s="1"/>
  <c r="BK271"/>
  <c r="BE271"/>
  <c r="BF271" s="1"/>
  <c r="AZ271"/>
  <c r="AV271"/>
  <c r="AR271"/>
  <c r="AT271" s="1"/>
  <c r="AN271"/>
  <c r="AO271" s="1"/>
  <c r="AI271"/>
  <c r="AD271"/>
  <c r="Z271"/>
  <c r="AA271" s="1"/>
  <c r="V271"/>
  <c r="W271" s="1"/>
  <c r="R271"/>
  <c r="T271" s="1"/>
  <c r="D271"/>
  <c r="AS272" l="1"/>
  <c r="BP272"/>
  <c r="AS271"/>
  <c r="BT271"/>
  <c r="AW271"/>
  <c r="AK271"/>
  <c r="AK272"/>
  <c r="CJ272"/>
  <c r="CB272"/>
  <c r="CR273"/>
  <c r="AW272"/>
  <c r="CB271"/>
  <c r="AO272"/>
  <c r="S271"/>
  <c r="BA271"/>
  <c r="AJ271"/>
  <c r="BG271"/>
  <c r="CD272"/>
  <c r="CE272" s="1"/>
  <c r="AP271"/>
  <c r="T272"/>
  <c r="AB272"/>
  <c r="BU272"/>
  <c r="AB271"/>
  <c r="AJ272"/>
  <c r="BG272"/>
  <c r="CK272"/>
  <c r="CL272"/>
  <c r="CC272"/>
  <c r="CC273"/>
  <c r="CE273"/>
  <c r="CD271"/>
  <c r="CJ271"/>
  <c r="CP272"/>
  <c r="CQ272" s="1"/>
  <c r="CK273"/>
  <c r="CL273"/>
  <c r="CP271"/>
  <c r="CQ271" s="1"/>
  <c r="CG272"/>
  <c r="CI272" s="1"/>
  <c r="BZ271"/>
  <c r="AF271"/>
  <c r="BM271"/>
  <c r="CG271"/>
  <c r="CH271" s="1"/>
  <c r="AF272"/>
  <c r="AX272"/>
  <c r="BM272"/>
  <c r="BZ272"/>
  <c r="X271"/>
  <c r="AX271"/>
  <c r="AE271"/>
  <c r="BB271"/>
  <c r="BL271"/>
  <c r="BQ271"/>
  <c r="X272"/>
  <c r="AE272"/>
  <c r="BB272"/>
  <c r="BL272"/>
  <c r="BY272"/>
  <c r="CR272" l="1"/>
  <c r="CR271"/>
  <c r="CI271"/>
  <c r="CK271"/>
  <c r="CL271"/>
  <c r="CF272"/>
  <c r="CH272"/>
  <c r="CC271"/>
  <c r="CF271"/>
  <c r="CE271" s="1"/>
  <c r="DP270"/>
  <c r="DM270"/>
  <c r="DL270"/>
  <c r="DJ270"/>
  <c r="DI270"/>
  <c r="DG270"/>
  <c r="DF270"/>
  <c r="DD270"/>
  <c r="DC270"/>
  <c r="DA270"/>
  <c r="CZ270"/>
  <c r="CX270"/>
  <c r="CW270"/>
  <c r="CU270"/>
  <c r="CT270"/>
  <c r="CA270"/>
  <c r="BX270"/>
  <c r="BY270" s="1"/>
  <c r="BS270"/>
  <c r="BU270" s="1"/>
  <c r="BO270"/>
  <c r="BP270" s="1"/>
  <c r="BK270"/>
  <c r="BL270" s="1"/>
  <c r="BE270"/>
  <c r="BF270" s="1"/>
  <c r="AZ270"/>
  <c r="AV270"/>
  <c r="AR270"/>
  <c r="AS270" s="1"/>
  <c r="AN270"/>
  <c r="AP270" s="1"/>
  <c r="AO270" s="1"/>
  <c r="AI270"/>
  <c r="AD270"/>
  <c r="Z270"/>
  <c r="AB270" s="1"/>
  <c r="V270"/>
  <c r="W270" s="1"/>
  <c r="R270"/>
  <c r="T270" s="1"/>
  <c r="D270"/>
  <c r="AX270" l="1"/>
  <c r="AA270"/>
  <c r="BG270"/>
  <c r="AK270"/>
  <c r="CP270"/>
  <c r="CQ270" s="1"/>
  <c r="CC270"/>
  <c r="CB270" s="1"/>
  <c r="AJ270"/>
  <c r="CD270"/>
  <c r="CE270" s="1"/>
  <c r="BB270"/>
  <c r="BT270"/>
  <c r="S270"/>
  <c r="BA270"/>
  <c r="X270"/>
  <c r="AW270"/>
  <c r="AF270"/>
  <c r="AT270"/>
  <c r="BM270"/>
  <c r="BZ270"/>
  <c r="AE270"/>
  <c r="BQ270"/>
  <c r="DP269"/>
  <c r="DM269"/>
  <c r="DL269"/>
  <c r="DJ269"/>
  <c r="DI269"/>
  <c r="DG269"/>
  <c r="DF269"/>
  <c r="DD269"/>
  <c r="DC269"/>
  <c r="DA269"/>
  <c r="CZ269"/>
  <c r="CX269"/>
  <c r="CW269"/>
  <c r="CU269"/>
  <c r="CT269"/>
  <c r="CA269"/>
  <c r="BX269"/>
  <c r="BY269" s="1"/>
  <c r="BS269"/>
  <c r="BT269" s="1"/>
  <c r="BO269"/>
  <c r="BQ269" s="1"/>
  <c r="BP269" s="1"/>
  <c r="BK269"/>
  <c r="BL269" s="1"/>
  <c r="BE269"/>
  <c r="BG269" s="1"/>
  <c r="BF269" s="1"/>
  <c r="AZ269"/>
  <c r="AV269"/>
  <c r="AR269"/>
  <c r="AS269" s="1"/>
  <c r="AN269"/>
  <c r="AP269" s="1"/>
  <c r="AO269" s="1"/>
  <c r="AI269"/>
  <c r="AK269" s="1"/>
  <c r="AD269"/>
  <c r="Z269"/>
  <c r="AA269" s="1"/>
  <c r="V269"/>
  <c r="X269" s="1"/>
  <c r="W269" s="1"/>
  <c r="R269"/>
  <c r="T269" s="1"/>
  <c r="D269"/>
  <c r="DP268"/>
  <c r="DM268"/>
  <c r="DL268"/>
  <c r="DJ268"/>
  <c r="DI268"/>
  <c r="DG268"/>
  <c r="DF268"/>
  <c r="DD268"/>
  <c r="DC268"/>
  <c r="DA268"/>
  <c r="CZ268"/>
  <c r="CX268"/>
  <c r="CW268"/>
  <c r="CU268"/>
  <c r="CT268"/>
  <c r="CA268"/>
  <c r="BX268"/>
  <c r="BY268" s="1"/>
  <c r="BS268"/>
  <c r="BU268" s="1"/>
  <c r="BO268"/>
  <c r="BP268" s="1"/>
  <c r="BK268"/>
  <c r="BM268" s="1"/>
  <c r="BE268"/>
  <c r="BF268" s="1"/>
  <c r="AZ268"/>
  <c r="AV268"/>
  <c r="AR268"/>
  <c r="AT268" s="1"/>
  <c r="AN268"/>
  <c r="AO268" s="1"/>
  <c r="AI268"/>
  <c r="AD268"/>
  <c r="Z268"/>
  <c r="AA268" s="1"/>
  <c r="V268"/>
  <c r="W268" s="1"/>
  <c r="R268"/>
  <c r="S268" s="1"/>
  <c r="D268"/>
  <c r="CR270" l="1"/>
  <c r="BQ268"/>
  <c r="AE269"/>
  <c r="AF269"/>
  <c r="CC269"/>
  <c r="CB269" s="1"/>
  <c r="AJ268"/>
  <c r="CP268"/>
  <c r="CR268" s="1"/>
  <c r="CQ268" s="1"/>
  <c r="AE268"/>
  <c r="AX268"/>
  <c r="CC268"/>
  <c r="CG269"/>
  <c r="CI269" s="1"/>
  <c r="CH269" s="1"/>
  <c r="AX269"/>
  <c r="AK268"/>
  <c r="AS268"/>
  <c r="AT269"/>
  <c r="X268"/>
  <c r="AF268"/>
  <c r="AW268"/>
  <c r="BB268"/>
  <c r="BT268"/>
  <c r="CB268"/>
  <c r="AW269"/>
  <c r="BA268"/>
  <c r="BL268"/>
  <c r="BM269"/>
  <c r="BU269"/>
  <c r="CJ268"/>
  <c r="S269"/>
  <c r="AJ269"/>
  <c r="BZ269"/>
  <c r="CP269"/>
  <c r="AB268"/>
  <c r="AP268"/>
  <c r="BZ268"/>
  <c r="CD268"/>
  <c r="CE268" s="1"/>
  <c r="AB269"/>
  <c r="BB269"/>
  <c r="BG268"/>
  <c r="T268"/>
  <c r="BA269"/>
  <c r="CD269"/>
  <c r="CF269" s="1"/>
  <c r="CE269" s="1"/>
  <c r="DP267"/>
  <c r="DM267"/>
  <c r="DL267"/>
  <c r="DJ267"/>
  <c r="DI267"/>
  <c r="DG267"/>
  <c r="DF267"/>
  <c r="DD267"/>
  <c r="DC267"/>
  <c r="DA267"/>
  <c r="CZ267"/>
  <c r="CX267"/>
  <c r="CW267"/>
  <c r="CU267"/>
  <c r="CT267"/>
  <c r="CA267"/>
  <c r="BX267"/>
  <c r="BY267" s="1"/>
  <c r="BS267"/>
  <c r="BU267" s="1"/>
  <c r="BO267"/>
  <c r="BQ267" s="1"/>
  <c r="BK267"/>
  <c r="BE267"/>
  <c r="BF267" s="1"/>
  <c r="AZ267"/>
  <c r="AV267"/>
  <c r="AR267"/>
  <c r="AT267" s="1"/>
  <c r="AN267"/>
  <c r="AO267" s="1"/>
  <c r="AI267"/>
  <c r="AD267"/>
  <c r="Z267"/>
  <c r="AA267" s="1"/>
  <c r="V267"/>
  <c r="R267"/>
  <c r="S267" s="1"/>
  <c r="D267"/>
  <c r="AJ267" l="1"/>
  <c r="AW267"/>
  <c r="CP267"/>
  <c r="CR267" s="1"/>
  <c r="AF267"/>
  <c r="AS267"/>
  <c r="BP267"/>
  <c r="T267"/>
  <c r="AE267"/>
  <c r="BA267"/>
  <c r="BZ267"/>
  <c r="BG267"/>
  <c r="BT267"/>
  <c r="CB267"/>
  <c r="CD267"/>
  <c r="CE267" s="1"/>
  <c r="CL268"/>
  <c r="CK268"/>
  <c r="CR269"/>
  <c r="CQ269"/>
  <c r="X267"/>
  <c r="AK267"/>
  <c r="AX267"/>
  <c r="BM267"/>
  <c r="CJ267"/>
  <c r="W267"/>
  <c r="AB267"/>
  <c r="AP267"/>
  <c r="BB267"/>
  <c r="BL267"/>
  <c r="CC267"/>
  <c r="DP266"/>
  <c r="DM266"/>
  <c r="DL266"/>
  <c r="DJ266"/>
  <c r="DI266"/>
  <c r="DG266"/>
  <c r="DF266"/>
  <c r="DD266"/>
  <c r="DC266"/>
  <c r="DA266"/>
  <c r="CZ266"/>
  <c r="CX266"/>
  <c r="CW266"/>
  <c r="CU266"/>
  <c r="CT266"/>
  <c r="CA266"/>
  <c r="BX266"/>
  <c r="BY266" s="1"/>
  <c r="BS266"/>
  <c r="BU266" s="1"/>
  <c r="BO266"/>
  <c r="BP266" s="1"/>
  <c r="BK266"/>
  <c r="BL266" s="1"/>
  <c r="BE266"/>
  <c r="BF266" s="1"/>
  <c r="AZ266"/>
  <c r="AV266"/>
  <c r="AR266"/>
  <c r="AS266" s="1"/>
  <c r="AN266"/>
  <c r="AO266" s="1"/>
  <c r="AI266"/>
  <c r="AD266"/>
  <c r="Z266"/>
  <c r="AA266" s="1"/>
  <c r="V266"/>
  <c r="R266"/>
  <c r="S266" s="1"/>
  <c r="D266"/>
  <c r="CQ267" l="1"/>
  <c r="AJ266"/>
  <c r="CP266"/>
  <c r="CR266" s="1"/>
  <c r="AF266"/>
  <c r="AW266"/>
  <c r="BM266"/>
  <c r="BA266"/>
  <c r="T266"/>
  <c r="BT266"/>
  <c r="AT266"/>
  <c r="CD266"/>
  <c r="CF266" s="1"/>
  <c r="CE266" s="1"/>
  <c r="BG266"/>
  <c r="BZ266"/>
  <c r="CC266"/>
  <c r="CG266"/>
  <c r="CL267"/>
  <c r="CK267"/>
  <c r="X266"/>
  <c r="AE266"/>
  <c r="AK266"/>
  <c r="AX266"/>
  <c r="BQ266"/>
  <c r="W266"/>
  <c r="AB266"/>
  <c r="AP266"/>
  <c r="BB266"/>
  <c r="CB266"/>
  <c r="DP265"/>
  <c r="DM265"/>
  <c r="DL265"/>
  <c r="DJ265"/>
  <c r="DI265"/>
  <c r="DG265"/>
  <c r="DF265"/>
  <c r="DD265"/>
  <c r="DC265"/>
  <c r="DA265"/>
  <c r="CZ265"/>
  <c r="CX265"/>
  <c r="CW265"/>
  <c r="CU265"/>
  <c r="CT265"/>
  <c r="CA265"/>
  <c r="BX265"/>
  <c r="BY265" s="1"/>
  <c r="BS265"/>
  <c r="BT265" s="1"/>
  <c r="BO265"/>
  <c r="BQ265" s="1"/>
  <c r="BK265"/>
  <c r="BE265"/>
  <c r="BF265" s="1"/>
  <c r="AZ265"/>
  <c r="AV265"/>
  <c r="AR265"/>
  <c r="AS265" s="1"/>
  <c r="AN265"/>
  <c r="AO265" s="1"/>
  <c r="AI265"/>
  <c r="AD265"/>
  <c r="Z265"/>
  <c r="V265"/>
  <c r="W265" s="1"/>
  <c r="R265"/>
  <c r="S265" s="1"/>
  <c r="D265"/>
  <c r="CQ266" l="1"/>
  <c r="X265"/>
  <c r="CD265"/>
  <c r="CE265" s="1"/>
  <c r="AW265"/>
  <c r="AJ265"/>
  <c r="CP265"/>
  <c r="CQ265" s="1"/>
  <c r="AA265"/>
  <c r="BZ265"/>
  <c r="BG265"/>
  <c r="BU265"/>
  <c r="AF265"/>
  <c r="AT265"/>
  <c r="CH266"/>
  <c r="CI266"/>
  <c r="BA265"/>
  <c r="BP265"/>
  <c r="CB265"/>
  <c r="CG265"/>
  <c r="AE265"/>
  <c r="AK265"/>
  <c r="AX265"/>
  <c r="BM265"/>
  <c r="T265"/>
  <c r="AB265"/>
  <c r="AP265"/>
  <c r="BB265"/>
  <c r="BL265"/>
  <c r="CC265"/>
  <c r="DP264"/>
  <c r="DM264"/>
  <c r="DL264"/>
  <c r="DJ264"/>
  <c r="DI264"/>
  <c r="DG264"/>
  <c r="DF264"/>
  <c r="DD264"/>
  <c r="DC264"/>
  <c r="DA264"/>
  <c r="CZ264"/>
  <c r="CX264"/>
  <c r="CW264"/>
  <c r="CU264"/>
  <c r="CT264"/>
  <c r="CA264"/>
  <c r="BX264"/>
  <c r="BY264" s="1"/>
  <c r="BS264"/>
  <c r="BT264" s="1"/>
  <c r="BO264"/>
  <c r="BQ264" s="1"/>
  <c r="BK264"/>
  <c r="BE264"/>
  <c r="BF264" s="1"/>
  <c r="AZ264"/>
  <c r="AV264"/>
  <c r="AR264"/>
  <c r="AS264" s="1"/>
  <c r="AN264"/>
  <c r="AP264" s="1"/>
  <c r="AI264"/>
  <c r="AD264"/>
  <c r="Z264"/>
  <c r="AA264" s="1"/>
  <c r="V264"/>
  <c r="R264"/>
  <c r="S264" s="1"/>
  <c r="D264"/>
  <c r="AO264" l="1"/>
  <c r="CR265"/>
  <c r="CC264"/>
  <c r="BG264"/>
  <c r="CG264"/>
  <c r="CI264" s="1"/>
  <c r="AX264"/>
  <c r="BA264"/>
  <c r="BU264"/>
  <c r="T264"/>
  <c r="AJ264"/>
  <c r="CB264"/>
  <c r="AB264"/>
  <c r="AT264"/>
  <c r="BP264"/>
  <c r="W264"/>
  <c r="AE264"/>
  <c r="AK264"/>
  <c r="AW264"/>
  <c r="BB264"/>
  <c r="BL264"/>
  <c r="CP264"/>
  <c r="BZ264"/>
  <c r="CF265"/>
  <c r="CH265"/>
  <c r="CI265"/>
  <c r="X264"/>
  <c r="AF264"/>
  <c r="BM264"/>
  <c r="CD264"/>
  <c r="CF264" s="1"/>
  <c r="CE264" s="1"/>
  <c r="CH264" l="1"/>
  <c r="CQ264"/>
  <c r="CR264"/>
  <c r="DP263"/>
  <c r="DM263"/>
  <c r="DL263"/>
  <c r="DJ263"/>
  <c r="DI263"/>
  <c r="DG263"/>
  <c r="DF263"/>
  <c r="DD263"/>
  <c r="DC263"/>
  <c r="DA263"/>
  <c r="CZ263"/>
  <c r="CX263"/>
  <c r="CW263"/>
  <c r="CU263"/>
  <c r="CT263"/>
  <c r="CA263"/>
  <c r="BX263"/>
  <c r="BY263" s="1"/>
  <c r="BS263"/>
  <c r="BT263" s="1"/>
  <c r="BO263"/>
  <c r="BP263" s="1"/>
  <c r="BK263"/>
  <c r="BL263" s="1"/>
  <c r="BE263"/>
  <c r="BF263" s="1"/>
  <c r="AZ263"/>
  <c r="AV263"/>
  <c r="AR263"/>
  <c r="AS263" s="1"/>
  <c r="AN263"/>
  <c r="AP263" s="1"/>
  <c r="AI263"/>
  <c r="AD263"/>
  <c r="Z263"/>
  <c r="V263"/>
  <c r="W263" s="1"/>
  <c r="R263"/>
  <c r="S263" s="1"/>
  <c r="D263"/>
  <c r="X263" l="1"/>
  <c r="AJ263"/>
  <c r="BA263"/>
  <c r="AF263"/>
  <c r="AX263"/>
  <c r="AT263"/>
  <c r="AE263"/>
  <c r="AW263"/>
  <c r="BM263"/>
  <c r="BU263"/>
  <c r="BZ263"/>
  <c r="AA263"/>
  <c r="AO263"/>
  <c r="CB263"/>
  <c r="CP263"/>
  <c r="CG263"/>
  <c r="AK263"/>
  <c r="BB263"/>
  <c r="BQ263"/>
  <c r="T263"/>
  <c r="AB263"/>
  <c r="BG263"/>
  <c r="CD263"/>
  <c r="DP262"/>
  <c r="DM262"/>
  <c r="DL262"/>
  <c r="DJ262"/>
  <c r="DI262"/>
  <c r="DG262"/>
  <c r="DF262"/>
  <c r="DD262"/>
  <c r="DC262"/>
  <c r="DA262"/>
  <c r="CZ262"/>
  <c r="CX262"/>
  <c r="CW262"/>
  <c r="CU262"/>
  <c r="CT262"/>
  <c r="CA262"/>
  <c r="CC262" s="1"/>
  <c r="BX262"/>
  <c r="BS262"/>
  <c r="BT262" s="1"/>
  <c r="BO262"/>
  <c r="BP262" s="1"/>
  <c r="BK262"/>
  <c r="BL262" s="1"/>
  <c r="BE262"/>
  <c r="BF262" s="1"/>
  <c r="AZ262"/>
  <c r="BA262" s="1"/>
  <c r="AV262"/>
  <c r="AR262"/>
  <c r="AT262" s="1"/>
  <c r="AN262"/>
  <c r="AO262" s="1"/>
  <c r="AI262"/>
  <c r="AD262"/>
  <c r="Z262"/>
  <c r="AA262" s="1"/>
  <c r="V262"/>
  <c r="R262"/>
  <c r="S262" s="1"/>
  <c r="D262"/>
  <c r="AK262" l="1"/>
  <c r="AX262"/>
  <c r="BG262"/>
  <c r="AF262"/>
  <c r="CB262"/>
  <c r="CP262"/>
  <c r="CQ262" s="1"/>
  <c r="T262"/>
  <c r="BM262"/>
  <c r="BU262"/>
  <c r="CC263"/>
  <c r="CF263"/>
  <c r="CE263" s="1"/>
  <c r="CI263"/>
  <c r="CH263"/>
  <c r="W262"/>
  <c r="AB262"/>
  <c r="AJ262"/>
  <c r="AP262"/>
  <c r="AW262"/>
  <c r="BB262"/>
  <c r="BY262"/>
  <c r="CD262"/>
  <c r="CE262" s="1"/>
  <c r="CG262"/>
  <c r="CQ263"/>
  <c r="CR263"/>
  <c r="X262"/>
  <c r="AE262"/>
  <c r="AS262"/>
  <c r="BQ262"/>
  <c r="BZ262"/>
  <c r="DP261"/>
  <c r="DM261"/>
  <c r="DL261"/>
  <c r="DJ261"/>
  <c r="DI261"/>
  <c r="DG261"/>
  <c r="DF261"/>
  <c r="DD261"/>
  <c r="DC261"/>
  <c r="DA261"/>
  <c r="CZ261"/>
  <c r="CX261"/>
  <c r="CW261"/>
  <c r="CU261"/>
  <c r="CT261"/>
  <c r="CA261"/>
  <c r="BX261"/>
  <c r="BY261" s="1"/>
  <c r="BS261"/>
  <c r="BO261"/>
  <c r="BP261" s="1"/>
  <c r="BK261"/>
  <c r="BE261"/>
  <c r="BF261" s="1"/>
  <c r="AZ261"/>
  <c r="BA261" s="1"/>
  <c r="AV261"/>
  <c r="AR261"/>
  <c r="AT261" s="1"/>
  <c r="AN261"/>
  <c r="AO261" s="1"/>
  <c r="AI261"/>
  <c r="AD261"/>
  <c r="Z261"/>
  <c r="V261"/>
  <c r="W261" s="1"/>
  <c r="R261"/>
  <c r="S261" s="1"/>
  <c r="D261"/>
  <c r="BG261" l="1"/>
  <c r="CG261"/>
  <c r="CH261" s="1"/>
  <c r="AX261"/>
  <c r="CR262"/>
  <c r="CP261"/>
  <c r="CR261" s="1"/>
  <c r="AJ261"/>
  <c r="BL261"/>
  <c r="AP261"/>
  <c r="BB261"/>
  <c r="AB261"/>
  <c r="AK261"/>
  <c r="BQ261"/>
  <c r="T261"/>
  <c r="AE261"/>
  <c r="AW261"/>
  <c r="BZ261"/>
  <c r="X261"/>
  <c r="AF261"/>
  <c r="AS261"/>
  <c r="BM261"/>
  <c r="BT261"/>
  <c r="CB261"/>
  <c r="CD261"/>
  <c r="CE261" s="1"/>
  <c r="CF262"/>
  <c r="CH262"/>
  <c r="CI262"/>
  <c r="AA261"/>
  <c r="BU261"/>
  <c r="CC261"/>
  <c r="DP260"/>
  <c r="DM260"/>
  <c r="DL260"/>
  <c r="DJ260"/>
  <c r="DI260"/>
  <c r="DG260"/>
  <c r="DF260"/>
  <c r="DD260"/>
  <c r="DC260"/>
  <c r="DA260"/>
  <c r="CZ260"/>
  <c r="CX260"/>
  <c r="CW260"/>
  <c r="CU260"/>
  <c r="CT260"/>
  <c r="CA260"/>
  <c r="BX260"/>
  <c r="BY260" s="1"/>
  <c r="BS260"/>
  <c r="BO260"/>
  <c r="BP260" s="1"/>
  <c r="BK260"/>
  <c r="BM260" s="1"/>
  <c r="BE260"/>
  <c r="BF260" s="1"/>
  <c r="AZ260"/>
  <c r="AV260"/>
  <c r="AR260"/>
  <c r="AS260" s="1"/>
  <c r="AN260"/>
  <c r="AO260" s="1"/>
  <c r="AI260"/>
  <c r="AD260"/>
  <c r="Z260"/>
  <c r="AA260" s="1"/>
  <c r="V260"/>
  <c r="W260" s="1"/>
  <c r="R260"/>
  <c r="S260" s="1"/>
  <c r="D260"/>
  <c r="CI261" l="1"/>
  <c r="CQ261"/>
  <c r="AJ260"/>
  <c r="AX260"/>
  <c r="AE260"/>
  <c r="BB260"/>
  <c r="CB260"/>
  <c r="BA260"/>
  <c r="BL260"/>
  <c r="BQ260"/>
  <c r="AP260"/>
  <c r="T260"/>
  <c r="AB260"/>
  <c r="AW260"/>
  <c r="AT260"/>
  <c r="X260"/>
  <c r="AF260"/>
  <c r="BT260"/>
  <c r="CG260"/>
  <c r="CF261"/>
  <c r="BZ260"/>
  <c r="AK260"/>
  <c r="BG260"/>
  <c r="CD260"/>
  <c r="CF260" s="1"/>
  <c r="CE260" s="1"/>
  <c r="BU260"/>
  <c r="CC260"/>
  <c r="CP260"/>
  <c r="DP259"/>
  <c r="DM259"/>
  <c r="DL259"/>
  <c r="DJ259"/>
  <c r="DI259"/>
  <c r="DG259"/>
  <c r="DF259"/>
  <c r="DD259"/>
  <c r="DC259"/>
  <c r="DA259"/>
  <c r="CZ259"/>
  <c r="CX259"/>
  <c r="CW259"/>
  <c r="CU259"/>
  <c r="CT259"/>
  <c r="CA259"/>
  <c r="BX259"/>
  <c r="BY259" s="1"/>
  <c r="BS259"/>
  <c r="BT259" s="1"/>
  <c r="BO259"/>
  <c r="BP259" s="1"/>
  <c r="BK259"/>
  <c r="BL259" s="1"/>
  <c r="BE259"/>
  <c r="BG259" s="1"/>
  <c r="AZ259"/>
  <c r="AV259"/>
  <c r="AW259" s="1"/>
  <c r="AR259"/>
  <c r="AS259" s="1"/>
  <c r="AN259"/>
  <c r="AO259" s="1"/>
  <c r="AI259"/>
  <c r="AD259"/>
  <c r="Z259"/>
  <c r="V259"/>
  <c r="W259" s="1"/>
  <c r="R259"/>
  <c r="S259" s="1"/>
  <c r="D259"/>
  <c r="BF259" l="1"/>
  <c r="AX259"/>
  <c r="BA259"/>
  <c r="CG259"/>
  <c r="CH259" s="1"/>
  <c r="BZ259"/>
  <c r="CD259"/>
  <c r="CE259" s="1"/>
  <c r="AK259"/>
  <c r="AF259"/>
  <c r="X259"/>
  <c r="AJ259"/>
  <c r="AT259"/>
  <c r="BM259"/>
  <c r="BQ259"/>
  <c r="CQ260"/>
  <c r="CR260"/>
  <c r="CH260"/>
  <c r="CI260"/>
  <c r="AE259"/>
  <c r="AB259"/>
  <c r="AP259"/>
  <c r="BB259"/>
  <c r="CC259"/>
  <c r="CP259"/>
  <c r="T259"/>
  <c r="AA259"/>
  <c r="BU259"/>
  <c r="CB259"/>
  <c r="DP258"/>
  <c r="DM258"/>
  <c r="DL258"/>
  <c r="DJ258"/>
  <c r="DI258"/>
  <c r="DG258"/>
  <c r="DF258"/>
  <c r="DD258"/>
  <c r="DC258"/>
  <c r="DA258"/>
  <c r="CZ258"/>
  <c r="CX258"/>
  <c r="CW258"/>
  <c r="CU258"/>
  <c r="CT258"/>
  <c r="CA258"/>
  <c r="BX258"/>
  <c r="BY258" s="1"/>
  <c r="BS258"/>
  <c r="BT258" s="1"/>
  <c r="BO258"/>
  <c r="BP258" s="1"/>
  <c r="BK258"/>
  <c r="BL258" s="1"/>
  <c r="BE258"/>
  <c r="BG258" s="1"/>
  <c r="AZ258"/>
  <c r="AV258"/>
  <c r="AR258"/>
  <c r="AS258" s="1"/>
  <c r="AN258"/>
  <c r="AP258" s="1"/>
  <c r="AI258"/>
  <c r="AD258"/>
  <c r="Z258"/>
  <c r="AA258" s="1"/>
  <c r="V258"/>
  <c r="R258"/>
  <c r="S258" s="1"/>
  <c r="D258"/>
  <c r="CI259" l="1"/>
  <c r="CF259"/>
  <c r="CB258"/>
  <c r="CG258"/>
  <c r="CH258" s="1"/>
  <c r="T258"/>
  <c r="AX258"/>
  <c r="AJ258"/>
  <c r="AB258"/>
  <c r="AO258"/>
  <c r="BF258"/>
  <c r="BB258"/>
  <c r="BU258"/>
  <c r="W258"/>
  <c r="BA258"/>
  <c r="X258"/>
  <c r="AE258"/>
  <c r="AK258"/>
  <c r="AW258"/>
  <c r="CD258"/>
  <c r="CF258" s="1"/>
  <c r="CP258"/>
  <c r="BZ258"/>
  <c r="BM258"/>
  <c r="CO258" s="1"/>
  <c r="CQ259"/>
  <c r="CR259"/>
  <c r="AT258"/>
  <c r="AF258"/>
  <c r="BQ258"/>
  <c r="DP257"/>
  <c r="DM257"/>
  <c r="DL257"/>
  <c r="DJ257"/>
  <c r="DI257"/>
  <c r="DG257"/>
  <c r="DF257"/>
  <c r="DD257"/>
  <c r="DC257"/>
  <c r="DA257"/>
  <c r="CZ257"/>
  <c r="CX257"/>
  <c r="CW257"/>
  <c r="CU257"/>
  <c r="CT257"/>
  <c r="CA257"/>
  <c r="BX257"/>
  <c r="BY257" s="1"/>
  <c r="BS257"/>
  <c r="BT257" s="1"/>
  <c r="BO257"/>
  <c r="BP257" s="1"/>
  <c r="BK257"/>
  <c r="BL257" s="1"/>
  <c r="BE257"/>
  <c r="BF257" s="1"/>
  <c r="AZ257"/>
  <c r="BB257" s="1"/>
  <c r="AV257"/>
  <c r="AR257"/>
  <c r="AN257"/>
  <c r="AO257" s="1"/>
  <c r="AI257"/>
  <c r="AD257"/>
  <c r="Z257"/>
  <c r="AA257" s="1"/>
  <c r="V257"/>
  <c r="R257"/>
  <c r="S257" s="1"/>
  <c r="D257"/>
  <c r="CI258" l="1"/>
  <c r="CP257"/>
  <c r="CQ257" s="1"/>
  <c r="CB257"/>
  <c r="AK257"/>
  <c r="AX257"/>
  <c r="AJ257"/>
  <c r="AW257"/>
  <c r="T257"/>
  <c r="AP257"/>
  <c r="BA257"/>
  <c r="BU257"/>
  <c r="AB257"/>
  <c r="BG257"/>
  <c r="CC257"/>
  <c r="CQ258"/>
  <c r="CR258"/>
  <c r="CD257"/>
  <c r="CF257" s="1"/>
  <c r="CE257" s="1"/>
  <c r="X257"/>
  <c r="AF257"/>
  <c r="AT257"/>
  <c r="BM257"/>
  <c r="CO257" s="1"/>
  <c r="CG257"/>
  <c r="CC258"/>
  <c r="CE258"/>
  <c r="W257"/>
  <c r="AE257"/>
  <c r="AS257"/>
  <c r="BQ257"/>
  <c r="BZ257"/>
  <c r="DP256"/>
  <c r="DM256"/>
  <c r="DL256"/>
  <c r="DJ256"/>
  <c r="DI256"/>
  <c r="DG256"/>
  <c r="DF256"/>
  <c r="DD256"/>
  <c r="DC256"/>
  <c r="DA256"/>
  <c r="CZ256"/>
  <c r="CX256"/>
  <c r="CW256"/>
  <c r="CU256"/>
  <c r="CT256"/>
  <c r="CA256"/>
  <c r="BX256"/>
  <c r="BY256" s="1"/>
  <c r="BS256"/>
  <c r="BT256" s="1"/>
  <c r="BO256"/>
  <c r="BP256" s="1"/>
  <c r="BK256"/>
  <c r="BM256" s="1"/>
  <c r="CO256" s="1"/>
  <c r="BE256"/>
  <c r="BF256" s="1"/>
  <c r="AZ256"/>
  <c r="AV256"/>
  <c r="AR256"/>
  <c r="AT256" s="1"/>
  <c r="AN256"/>
  <c r="AO256" s="1"/>
  <c r="AI256"/>
  <c r="AD256"/>
  <c r="Z256"/>
  <c r="V256"/>
  <c r="R256"/>
  <c r="S256" s="1"/>
  <c r="D256"/>
  <c r="CR257" l="1"/>
  <c r="AF256"/>
  <c r="AS256"/>
  <c r="CP256"/>
  <c r="CQ256" s="1"/>
  <c r="AK256"/>
  <c r="AW256"/>
  <c r="BZ256"/>
  <c r="AX256"/>
  <c r="BU256"/>
  <c r="X256"/>
  <c r="T256"/>
  <c r="AB256"/>
  <c r="AJ256"/>
  <c r="AP256"/>
  <c r="BA256"/>
  <c r="BG256"/>
  <c r="CC256"/>
  <c r="CI257"/>
  <c r="CH257"/>
  <c r="AA256"/>
  <c r="CB256"/>
  <c r="CG256"/>
  <c r="W256"/>
  <c r="AE256"/>
  <c r="BB256"/>
  <c r="BL256"/>
  <c r="BQ256"/>
  <c r="CD256"/>
  <c r="CF256" s="1"/>
  <c r="CE256" s="1"/>
  <c r="DP255"/>
  <c r="DM255"/>
  <c r="DL255"/>
  <c r="DJ255"/>
  <c r="DI255"/>
  <c r="DG255"/>
  <c r="DF255"/>
  <c r="DD255"/>
  <c r="DC255"/>
  <c r="DA255"/>
  <c r="CZ255"/>
  <c r="CX255"/>
  <c r="CW255"/>
  <c r="CU255"/>
  <c r="CT255"/>
  <c r="CA255"/>
  <c r="BX255"/>
  <c r="BY255" s="1"/>
  <c r="BS255"/>
  <c r="BO255"/>
  <c r="BP255" s="1"/>
  <c r="BK255"/>
  <c r="BE255"/>
  <c r="BF255" s="1"/>
  <c r="AZ255"/>
  <c r="AV255"/>
  <c r="AR255"/>
  <c r="AS255" s="1"/>
  <c r="AN255"/>
  <c r="AP255" s="1"/>
  <c r="AI255"/>
  <c r="AD255"/>
  <c r="Z255"/>
  <c r="AA255" s="1"/>
  <c r="V255"/>
  <c r="W255" s="1"/>
  <c r="R255"/>
  <c r="S255" s="1"/>
  <c r="D255"/>
  <c r="CR256" l="1"/>
  <c r="AO255"/>
  <c r="CP255"/>
  <c r="CQ255" s="1"/>
  <c r="CG255"/>
  <c r="CH255" s="1"/>
  <c r="AX255"/>
  <c r="CB255"/>
  <c r="BG255"/>
  <c r="AJ255"/>
  <c r="BB255"/>
  <c r="BA255"/>
  <c r="AK255"/>
  <c r="BQ255"/>
  <c r="X255"/>
  <c r="AB255"/>
  <c r="AE255"/>
  <c r="AW255"/>
  <c r="BL255"/>
  <c r="CI256"/>
  <c r="CH256"/>
  <c r="CD255"/>
  <c r="T255"/>
  <c r="AT255"/>
  <c r="BU255"/>
  <c r="AF255"/>
  <c r="BM255"/>
  <c r="CO255" s="1"/>
  <c r="BT255"/>
  <c r="BZ255"/>
  <c r="DP254"/>
  <c r="DM254"/>
  <c r="DL254"/>
  <c r="DJ254"/>
  <c r="DI254"/>
  <c r="DG254"/>
  <c r="DF254"/>
  <c r="DD254"/>
  <c r="DC254"/>
  <c r="DA254"/>
  <c r="CZ254"/>
  <c r="CX254"/>
  <c r="CW254"/>
  <c r="CU254"/>
  <c r="CT254"/>
  <c r="CA254"/>
  <c r="BX254"/>
  <c r="BY254" s="1"/>
  <c r="BS254"/>
  <c r="BO254"/>
  <c r="BP254" s="1"/>
  <c r="BK254"/>
  <c r="BM254" s="1"/>
  <c r="CO254" s="1"/>
  <c r="BE254"/>
  <c r="BF254" s="1"/>
  <c r="AZ254"/>
  <c r="AV254"/>
  <c r="AR254"/>
  <c r="AS254" s="1"/>
  <c r="AN254"/>
  <c r="AO254" s="1"/>
  <c r="AI254"/>
  <c r="AD254"/>
  <c r="Z254"/>
  <c r="AA254" s="1"/>
  <c r="V254"/>
  <c r="X254" s="1"/>
  <c r="R254"/>
  <c r="S254" s="1"/>
  <c r="D254"/>
  <c r="CI255" l="1"/>
  <c r="CR255"/>
  <c r="AF254"/>
  <c r="AX254"/>
  <c r="CG254"/>
  <c r="CH254" s="1"/>
  <c r="AW254"/>
  <c r="W254"/>
  <c r="AE254"/>
  <c r="BA254"/>
  <c r="BB254"/>
  <c r="AK254"/>
  <c r="AT254"/>
  <c r="AJ254"/>
  <c r="BQ254"/>
  <c r="BZ254"/>
  <c r="BL254"/>
  <c r="CC255"/>
  <c r="CF255"/>
  <c r="CE255" s="1"/>
  <c r="AB254"/>
  <c r="AP254"/>
  <c r="T254"/>
  <c r="BG254"/>
  <c r="BU254"/>
  <c r="CD254"/>
  <c r="CP254"/>
  <c r="BT254"/>
  <c r="CB254"/>
  <c r="DP253"/>
  <c r="DM253"/>
  <c r="DL253"/>
  <c r="DJ253"/>
  <c r="DI253"/>
  <c r="DG253"/>
  <c r="DF253"/>
  <c r="DD253"/>
  <c r="DC253"/>
  <c r="DA253"/>
  <c r="CZ253"/>
  <c r="CX253"/>
  <c r="CW253"/>
  <c r="CU253"/>
  <c r="CT253"/>
  <c r="CA253"/>
  <c r="BX253"/>
  <c r="BY253" s="1"/>
  <c r="BS253"/>
  <c r="BT253" s="1"/>
  <c r="BO253"/>
  <c r="BP253" s="1"/>
  <c r="BK253"/>
  <c r="BE253"/>
  <c r="BF253" s="1"/>
  <c r="AZ253"/>
  <c r="AV253"/>
  <c r="AR253"/>
  <c r="AT253" s="1"/>
  <c r="AN253"/>
  <c r="AO253" s="1"/>
  <c r="AI253"/>
  <c r="AD253"/>
  <c r="Z253"/>
  <c r="AA253" s="1"/>
  <c r="V253"/>
  <c r="W253" s="1"/>
  <c r="R253"/>
  <c r="S253" s="1"/>
  <c r="D253"/>
  <c r="CI254" l="1"/>
  <c r="BB253"/>
  <c r="AK253"/>
  <c r="AW253"/>
  <c r="CB253"/>
  <c r="AS253"/>
  <c r="BA253"/>
  <c r="AJ253"/>
  <c r="BU253"/>
  <c r="T253"/>
  <c r="AB253"/>
  <c r="AP253"/>
  <c r="BG253"/>
  <c r="CP253"/>
  <c r="CQ253" s="1"/>
  <c r="CD253"/>
  <c r="CC254"/>
  <c r="CF254"/>
  <c r="CE254" s="1"/>
  <c r="AF253"/>
  <c r="AX253"/>
  <c r="BM253"/>
  <c r="CO253" s="1"/>
  <c r="BZ253"/>
  <c r="CG253"/>
  <c r="CQ254"/>
  <c r="CR254"/>
  <c r="X253"/>
  <c r="AE253"/>
  <c r="BL253"/>
  <c r="BQ253"/>
  <c r="DP252"/>
  <c r="DM252"/>
  <c r="DL252"/>
  <c r="DJ252"/>
  <c r="DI252"/>
  <c r="DG252"/>
  <c r="DF252"/>
  <c r="DD252"/>
  <c r="DC252"/>
  <c r="DA252"/>
  <c r="CZ252"/>
  <c r="CX252"/>
  <c r="CW252"/>
  <c r="CU252"/>
  <c r="CT252"/>
  <c r="CA252"/>
  <c r="BX252"/>
  <c r="BY252" s="1"/>
  <c r="BS252"/>
  <c r="BO252"/>
  <c r="BP252" s="1"/>
  <c r="BK252"/>
  <c r="BM252" s="1"/>
  <c r="CO252" s="1"/>
  <c r="BE252"/>
  <c r="BF252" s="1"/>
  <c r="AZ252"/>
  <c r="AV252"/>
  <c r="AR252"/>
  <c r="AT252" s="1"/>
  <c r="AN252"/>
  <c r="AO252" s="1"/>
  <c r="AI252"/>
  <c r="AD252"/>
  <c r="Z252"/>
  <c r="V252"/>
  <c r="W252" s="1"/>
  <c r="R252"/>
  <c r="S252" s="1"/>
  <c r="D252"/>
  <c r="CR253" l="1"/>
  <c r="X252"/>
  <c r="CG252"/>
  <c r="CH252" s="1"/>
  <c r="CP252"/>
  <c r="CR252" s="1"/>
  <c r="AE252"/>
  <c r="AW252"/>
  <c r="BQ252"/>
  <c r="AJ252"/>
  <c r="BA252"/>
  <c r="BL252"/>
  <c r="AF252"/>
  <c r="BZ252"/>
  <c r="AX252"/>
  <c r="AK252"/>
  <c r="BB252"/>
  <c r="AS252"/>
  <c r="BT252"/>
  <c r="CB252"/>
  <c r="CF253"/>
  <c r="CI253"/>
  <c r="CH253"/>
  <c r="T252"/>
  <c r="AB252"/>
  <c r="AP252"/>
  <c r="BG252"/>
  <c r="CD252"/>
  <c r="CF252" s="1"/>
  <c r="CE252" s="1"/>
  <c r="CC253"/>
  <c r="CE253"/>
  <c r="AA252"/>
  <c r="BU252"/>
  <c r="CC252"/>
  <c r="DP251"/>
  <c r="DM251"/>
  <c r="DL251"/>
  <c r="DJ251"/>
  <c r="DI251"/>
  <c r="DG251"/>
  <c r="DF251"/>
  <c r="DD251"/>
  <c r="DC251"/>
  <c r="DA251"/>
  <c r="CZ251"/>
  <c r="CX251"/>
  <c r="CW251"/>
  <c r="CU251"/>
  <c r="CT251"/>
  <c r="CA251"/>
  <c r="BX251"/>
  <c r="BY251" s="1"/>
  <c r="BS251"/>
  <c r="BO251"/>
  <c r="BP251" s="1"/>
  <c r="BK251"/>
  <c r="BE251"/>
  <c r="BF251" s="1"/>
  <c r="AZ251"/>
  <c r="AV251"/>
  <c r="AR251"/>
  <c r="AN251"/>
  <c r="AO251" s="1"/>
  <c r="AI251"/>
  <c r="AJ251" s="1"/>
  <c r="AD251"/>
  <c r="Z251"/>
  <c r="AA251" s="1"/>
  <c r="V251"/>
  <c r="R251"/>
  <c r="S251" s="1"/>
  <c r="D251"/>
  <c r="DP250"/>
  <c r="DM250"/>
  <c r="DL250"/>
  <c r="DJ250"/>
  <c r="DI250"/>
  <c r="DG250"/>
  <c r="DF250"/>
  <c r="DD250"/>
  <c r="DC250"/>
  <c r="DA250"/>
  <c r="CZ250"/>
  <c r="CX250"/>
  <c r="CW250"/>
  <c r="CU250"/>
  <c r="CT250"/>
  <c r="CA250"/>
  <c r="BX250"/>
  <c r="BY250" s="1"/>
  <c r="BS250"/>
  <c r="BO250"/>
  <c r="BP250" s="1"/>
  <c r="BK250"/>
  <c r="BM250" s="1"/>
  <c r="CO250" s="1"/>
  <c r="BE250"/>
  <c r="BF250" s="1"/>
  <c r="AZ250"/>
  <c r="AV250"/>
  <c r="AR250"/>
  <c r="AN250"/>
  <c r="AO250" s="1"/>
  <c r="AI250"/>
  <c r="AD250"/>
  <c r="Z250"/>
  <c r="AA250" s="1"/>
  <c r="V250"/>
  <c r="W250" s="1"/>
  <c r="R250"/>
  <c r="S250" s="1"/>
  <c r="D250"/>
  <c r="CI252" l="1"/>
  <c r="CQ252"/>
  <c r="BG251"/>
  <c r="AP250"/>
  <c r="CP251"/>
  <c r="CQ251" s="1"/>
  <c r="AW250"/>
  <c r="T251"/>
  <c r="CG250"/>
  <c r="CI250" s="1"/>
  <c r="CG251"/>
  <c r="CI251" s="1"/>
  <c r="AX251"/>
  <c r="CB251"/>
  <c r="AF250"/>
  <c r="CP250"/>
  <c r="CR250" s="1"/>
  <c r="CB250"/>
  <c r="AX250"/>
  <c r="AB251"/>
  <c r="AK250"/>
  <c r="AS250"/>
  <c r="BQ250"/>
  <c r="BB250"/>
  <c r="BB251"/>
  <c r="X250"/>
  <c r="AE250"/>
  <c r="BA250"/>
  <c r="BL250"/>
  <c r="AP251"/>
  <c r="BA251"/>
  <c r="BL251"/>
  <c r="BQ251"/>
  <c r="AJ250"/>
  <c r="AW251"/>
  <c r="CH250"/>
  <c r="CH251"/>
  <c r="CD250"/>
  <c r="CD251"/>
  <c r="BG250"/>
  <c r="BU250"/>
  <c r="X251"/>
  <c r="AF251"/>
  <c r="AT251"/>
  <c r="BU251"/>
  <c r="AB250"/>
  <c r="T250"/>
  <c r="AT250"/>
  <c r="BT250"/>
  <c r="BZ250"/>
  <c r="W251"/>
  <c r="AE251"/>
  <c r="AK251"/>
  <c r="AS251"/>
  <c r="BM251"/>
  <c r="CO251" s="1"/>
  <c r="BT251"/>
  <c r="BZ251"/>
  <c r="CR251" l="1"/>
  <c r="CQ250"/>
  <c r="CC251"/>
  <c r="CE251"/>
  <c r="CF251"/>
  <c r="CC250"/>
  <c r="CF250"/>
  <c r="CE250" s="1"/>
  <c r="DP249"/>
  <c r="DM249"/>
  <c r="DL249"/>
  <c r="DJ249"/>
  <c r="DI249"/>
  <c r="DG249"/>
  <c r="DF249"/>
  <c r="DD249"/>
  <c r="DC249"/>
  <c r="DA249"/>
  <c r="CZ249"/>
  <c r="CX249"/>
  <c r="CW249"/>
  <c r="CU249"/>
  <c r="CT249"/>
  <c r="CA249"/>
  <c r="BX249"/>
  <c r="BY249" s="1"/>
  <c r="BS249"/>
  <c r="BT249" s="1"/>
  <c r="BO249"/>
  <c r="BP249" s="1"/>
  <c r="BK249"/>
  <c r="BL249" s="1"/>
  <c r="BE249"/>
  <c r="BF249" s="1"/>
  <c r="AZ249"/>
  <c r="AV249"/>
  <c r="AR249"/>
  <c r="AN249"/>
  <c r="AO249" s="1"/>
  <c r="AI249"/>
  <c r="AJ249" s="1"/>
  <c r="AD249"/>
  <c r="Z249"/>
  <c r="AB249" s="1"/>
  <c r="V249"/>
  <c r="W249" s="1"/>
  <c r="R249"/>
  <c r="S249" s="1"/>
  <c r="D249"/>
  <c r="BG249" l="1"/>
  <c r="CB249"/>
  <c r="AX249"/>
  <c r="CG249"/>
  <c r="CH249" s="1"/>
  <c r="AE249"/>
  <c r="AA249"/>
  <c r="AP249"/>
  <c r="BB249"/>
  <c r="BA249"/>
  <c r="T249"/>
  <c r="AW249"/>
  <c r="BU249"/>
  <c r="CD249"/>
  <c r="CF249" s="1"/>
  <c r="CP249"/>
  <c r="BM249"/>
  <c r="CO249" s="1"/>
  <c r="BZ249"/>
  <c r="AF249"/>
  <c r="AT249"/>
  <c r="X249"/>
  <c r="AK249"/>
  <c r="AS249"/>
  <c r="BQ249"/>
  <c r="DP248"/>
  <c r="DM248"/>
  <c r="DL248"/>
  <c r="DJ248"/>
  <c r="DI248"/>
  <c r="DG248"/>
  <c r="DF248"/>
  <c r="DD248"/>
  <c r="DC248"/>
  <c r="DA248"/>
  <c r="CZ248"/>
  <c r="CX248"/>
  <c r="CW248"/>
  <c r="CU248"/>
  <c r="CT248"/>
  <c r="CA248"/>
  <c r="BX248"/>
  <c r="BY248" s="1"/>
  <c r="BS248"/>
  <c r="BO248"/>
  <c r="BP248" s="1"/>
  <c r="BK248"/>
  <c r="BL248" s="1"/>
  <c r="BE248"/>
  <c r="BF248" s="1"/>
  <c r="AZ248"/>
  <c r="AV248"/>
  <c r="AW248" s="1"/>
  <c r="AR248"/>
  <c r="AN248"/>
  <c r="AP248" s="1"/>
  <c r="AI248"/>
  <c r="AK248" s="1"/>
  <c r="AD248"/>
  <c r="Z248"/>
  <c r="V248"/>
  <c r="W248" s="1"/>
  <c r="R248"/>
  <c r="S248" s="1"/>
  <c r="D248"/>
  <c r="CI249" l="1"/>
  <c r="AX248"/>
  <c r="AE248"/>
  <c r="BA248"/>
  <c r="AJ248"/>
  <c r="AF248"/>
  <c r="CD248"/>
  <c r="CE248" s="1"/>
  <c r="BZ248"/>
  <c r="BB248"/>
  <c r="BQ248"/>
  <c r="BM248"/>
  <c r="CO248" s="1"/>
  <c r="X248"/>
  <c r="AS248"/>
  <c r="BT248"/>
  <c r="CP248"/>
  <c r="CR249"/>
  <c r="CQ249"/>
  <c r="AA248"/>
  <c r="AO248"/>
  <c r="AT248"/>
  <c r="BU248"/>
  <c r="CB248"/>
  <c r="CG248"/>
  <c r="CC249"/>
  <c r="CE249"/>
  <c r="T248"/>
  <c r="AB248"/>
  <c r="BG248"/>
  <c r="CC248"/>
  <c r="DP247"/>
  <c r="DM247"/>
  <c r="DL247"/>
  <c r="DJ247"/>
  <c r="DI247"/>
  <c r="DG247"/>
  <c r="DF247"/>
  <c r="DD247"/>
  <c r="DC247"/>
  <c r="DA247"/>
  <c r="CZ247"/>
  <c r="CX247"/>
  <c r="CW247"/>
  <c r="CU247"/>
  <c r="CT247"/>
  <c r="CA247"/>
  <c r="BX247"/>
  <c r="BY247" s="1"/>
  <c r="BS247"/>
  <c r="BO247"/>
  <c r="BP247" s="1"/>
  <c r="BK247"/>
  <c r="BM247" s="1"/>
  <c r="CO247" s="1"/>
  <c r="BE247"/>
  <c r="BF247" s="1"/>
  <c r="AZ247"/>
  <c r="AV247"/>
  <c r="AR247"/>
  <c r="AN247"/>
  <c r="AO247" s="1"/>
  <c r="AI247"/>
  <c r="AJ247" s="1"/>
  <c r="AD247"/>
  <c r="Z247"/>
  <c r="AA247" s="1"/>
  <c r="V247"/>
  <c r="R247"/>
  <c r="S247" s="1"/>
  <c r="D247"/>
  <c r="CB247" l="1"/>
  <c r="BA247"/>
  <c r="T247"/>
  <c r="CG247"/>
  <c r="CH247" s="1"/>
  <c r="AW247"/>
  <c r="AX247"/>
  <c r="AP247"/>
  <c r="BQ247"/>
  <c r="CR248"/>
  <c r="CQ248"/>
  <c r="CP247"/>
  <c r="CR247" s="1"/>
  <c r="AB247"/>
  <c r="BB247"/>
  <c r="AK247"/>
  <c r="CI247"/>
  <c r="W247"/>
  <c r="AE247"/>
  <c r="AS247"/>
  <c r="BL247"/>
  <c r="CD247"/>
  <c r="CF247" s="1"/>
  <c r="BG247"/>
  <c r="BU247"/>
  <c r="CF248"/>
  <c r="CH248"/>
  <c r="CI248"/>
  <c r="X247"/>
  <c r="AF247"/>
  <c r="AT247"/>
  <c r="BT247"/>
  <c r="BZ247"/>
  <c r="DP246"/>
  <c r="DM246"/>
  <c r="DL246"/>
  <c r="DJ246"/>
  <c r="DI246"/>
  <c r="DG246"/>
  <c r="DF246"/>
  <c r="DD246"/>
  <c r="DC246"/>
  <c r="DA246"/>
  <c r="CZ246"/>
  <c r="CX246"/>
  <c r="CW246"/>
  <c r="CU246"/>
  <c r="CT246"/>
  <c r="CA246"/>
  <c r="BX246"/>
  <c r="BS246"/>
  <c r="BT246" s="1"/>
  <c r="BO246"/>
  <c r="BP246" s="1"/>
  <c r="BK246"/>
  <c r="BM246" s="1"/>
  <c r="CO246" s="1"/>
  <c r="BE246"/>
  <c r="BF246" s="1"/>
  <c r="AZ246"/>
  <c r="AV246"/>
  <c r="AR246"/>
  <c r="AT246" s="1"/>
  <c r="AN246"/>
  <c r="AO246" s="1"/>
  <c r="AI246"/>
  <c r="AD246"/>
  <c r="Z246"/>
  <c r="AA246" s="1"/>
  <c r="V246"/>
  <c r="R246"/>
  <c r="S246" s="1"/>
  <c r="D246"/>
  <c r="AJ246" l="1"/>
  <c r="BB246"/>
  <c r="AW246"/>
  <c r="CB246"/>
  <c r="CD246"/>
  <c r="CF246" s="1"/>
  <c r="CE246" s="1"/>
  <c r="AS246"/>
  <c r="BL246"/>
  <c r="BG246"/>
  <c r="BU246"/>
  <c r="CQ247"/>
  <c r="T246"/>
  <c r="AF246"/>
  <c r="AE246"/>
  <c r="CC246"/>
  <c r="BA246"/>
  <c r="CP246"/>
  <c r="CC247"/>
  <c r="CE247"/>
  <c r="X246"/>
  <c r="AK246"/>
  <c r="AX246"/>
  <c r="BQ246"/>
  <c r="BZ246"/>
  <c r="CG246"/>
  <c r="W246"/>
  <c r="AB246"/>
  <c r="AP246"/>
  <c r="BY246"/>
  <c r="DP245"/>
  <c r="DM245"/>
  <c r="DL245"/>
  <c r="DJ245"/>
  <c r="DI245"/>
  <c r="DG245"/>
  <c r="DF245"/>
  <c r="DD245"/>
  <c r="DC245"/>
  <c r="DA245"/>
  <c r="CZ245"/>
  <c r="CX245"/>
  <c r="CW245"/>
  <c r="CU245"/>
  <c r="CT245"/>
  <c r="CA245"/>
  <c r="BX245"/>
  <c r="BS245"/>
  <c r="BT245" s="1"/>
  <c r="BO245"/>
  <c r="BP245" s="1"/>
  <c r="BK245"/>
  <c r="BL245" s="1"/>
  <c r="CN245" s="1"/>
  <c r="BE245"/>
  <c r="BF245" s="1"/>
  <c r="AZ245"/>
  <c r="AV245"/>
  <c r="AR245"/>
  <c r="AS245" s="1"/>
  <c r="AN245"/>
  <c r="AO245" s="1"/>
  <c r="AI245"/>
  <c r="AD245"/>
  <c r="Z245"/>
  <c r="AA245" s="1"/>
  <c r="V245"/>
  <c r="W245" s="1"/>
  <c r="R245"/>
  <c r="S245" s="1"/>
  <c r="D245"/>
  <c r="BU245" l="1"/>
  <c r="AT245"/>
  <c r="CG245"/>
  <c r="CH245" s="1"/>
  <c r="BA245"/>
  <c r="AE245"/>
  <c r="AW245"/>
  <c r="CB245"/>
  <c r="AK245"/>
  <c r="BM245"/>
  <c r="CO245" s="1"/>
  <c r="X245"/>
  <c r="AF245"/>
  <c r="AJ245"/>
  <c r="AX245"/>
  <c r="CC245"/>
  <c r="CI245"/>
  <c r="AB245"/>
  <c r="AP245"/>
  <c r="BB245"/>
  <c r="BQ245"/>
  <c r="BZ245"/>
  <c r="CP245"/>
  <c r="CH246"/>
  <c r="CI246"/>
  <c r="CQ246"/>
  <c r="CR246"/>
  <c r="T245"/>
  <c r="BG245"/>
  <c r="BY245"/>
  <c r="CD245"/>
  <c r="CE245" s="1"/>
  <c r="DP244"/>
  <c r="DM244"/>
  <c r="DL244"/>
  <c r="DJ244"/>
  <c r="DI244"/>
  <c r="DG244"/>
  <c r="DF244"/>
  <c r="DD244"/>
  <c r="DC244"/>
  <c r="DA244"/>
  <c r="CZ244"/>
  <c r="CX244"/>
  <c r="CW244"/>
  <c r="CU244"/>
  <c r="CT244"/>
  <c r="CA244"/>
  <c r="BX244"/>
  <c r="BS244"/>
  <c r="BT244" s="1"/>
  <c r="BO244"/>
  <c r="BP244" s="1"/>
  <c r="BK244"/>
  <c r="BL244" s="1"/>
  <c r="CN244" s="1"/>
  <c r="BE244"/>
  <c r="BF244" s="1"/>
  <c r="AZ244"/>
  <c r="AV244"/>
  <c r="AR244"/>
  <c r="AS244" s="1"/>
  <c r="AN244"/>
  <c r="AP244" s="1"/>
  <c r="AI244"/>
  <c r="AD244"/>
  <c r="Z244"/>
  <c r="AA244" s="1"/>
  <c r="V244"/>
  <c r="R244"/>
  <c r="S244" s="1"/>
  <c r="D244"/>
  <c r="BG244" l="1"/>
  <c r="AO244"/>
  <c r="BM244"/>
  <c r="CO244" s="1"/>
  <c r="BU244"/>
  <c r="AK244"/>
  <c r="AW244"/>
  <c r="CB244"/>
  <c r="T244"/>
  <c r="AB244"/>
  <c r="AT244"/>
  <c r="CC244"/>
  <c r="CQ245"/>
  <c r="CR245"/>
  <c r="AJ244"/>
  <c r="BA244"/>
  <c r="CF245"/>
  <c r="CG244"/>
  <c r="BZ244"/>
  <c r="X244"/>
  <c r="AX244"/>
  <c r="BQ244"/>
  <c r="CJ244"/>
  <c r="CK244" s="1"/>
  <c r="CP244"/>
  <c r="AF244"/>
  <c r="W244"/>
  <c r="AE244"/>
  <c r="BB244"/>
  <c r="BY244"/>
  <c r="CD244"/>
  <c r="CE244" s="1"/>
  <c r="DP243"/>
  <c r="DM243"/>
  <c r="DL243"/>
  <c r="DJ243"/>
  <c r="DI243"/>
  <c r="DG243"/>
  <c r="DF243"/>
  <c r="DD243"/>
  <c r="DC243"/>
  <c r="DA243"/>
  <c r="CZ243"/>
  <c r="CX243"/>
  <c r="CW243"/>
  <c r="CU243"/>
  <c r="CT243"/>
  <c r="CA243"/>
  <c r="BX243"/>
  <c r="BY243" s="1"/>
  <c r="BS243"/>
  <c r="BT243" s="1"/>
  <c r="BO243"/>
  <c r="BP243" s="1"/>
  <c r="BK243"/>
  <c r="BE243"/>
  <c r="BF243" s="1"/>
  <c r="AZ243"/>
  <c r="AV243"/>
  <c r="AR243"/>
  <c r="AS243" s="1"/>
  <c r="AN243"/>
  <c r="AO243" s="1"/>
  <c r="AI243"/>
  <c r="AD243"/>
  <c r="AE243" s="1"/>
  <c r="Z243"/>
  <c r="AA243" s="1"/>
  <c r="V243"/>
  <c r="R243"/>
  <c r="S243" s="1"/>
  <c r="D243"/>
  <c r="AJ243" l="1"/>
  <c r="BB243"/>
  <c r="AW243"/>
  <c r="CC243"/>
  <c r="CB243"/>
  <c r="AT243"/>
  <c r="T243"/>
  <c r="AF243"/>
  <c r="BA243"/>
  <c r="BG243"/>
  <c r="BU243"/>
  <c r="CF244"/>
  <c r="CI244"/>
  <c r="CH244"/>
  <c r="CG243"/>
  <c r="X243"/>
  <c r="AK243"/>
  <c r="AX243"/>
  <c r="BM243"/>
  <c r="CO243" s="1"/>
  <c r="BZ243"/>
  <c r="CP243"/>
  <c r="CL244"/>
  <c r="CQ244"/>
  <c r="CR244"/>
  <c r="W243"/>
  <c r="AB243"/>
  <c r="AP243"/>
  <c r="BL243"/>
  <c r="CN243" s="1"/>
  <c r="BQ243"/>
  <c r="CD243"/>
  <c r="CE243" s="1"/>
  <c r="DP242"/>
  <c r="DM242"/>
  <c r="DL242"/>
  <c r="DJ242"/>
  <c r="DI242"/>
  <c r="DG242"/>
  <c r="DF242"/>
  <c r="DD242"/>
  <c r="DC242"/>
  <c r="DA242"/>
  <c r="CZ242"/>
  <c r="CX242"/>
  <c r="CW242"/>
  <c r="CU242"/>
  <c r="CT242"/>
  <c r="CA242"/>
  <c r="BX242"/>
  <c r="BY242" s="1"/>
  <c r="BS242"/>
  <c r="BO242"/>
  <c r="BP242" s="1"/>
  <c r="BK242"/>
  <c r="BM242" s="1"/>
  <c r="CO242" s="1"/>
  <c r="BE242"/>
  <c r="BF242" s="1"/>
  <c r="AZ242"/>
  <c r="BA242" s="1"/>
  <c r="AV242"/>
  <c r="AR242"/>
  <c r="AS242" s="1"/>
  <c r="AN242"/>
  <c r="AO242" s="1"/>
  <c r="AI242"/>
  <c r="AD242"/>
  <c r="AE242" s="1"/>
  <c r="Z242"/>
  <c r="AA242" s="1"/>
  <c r="V242"/>
  <c r="W242" s="1"/>
  <c r="R242"/>
  <c r="S242" s="1"/>
  <c r="D242"/>
  <c r="AK242" l="1"/>
  <c r="BB242"/>
  <c r="AX242"/>
  <c r="AJ242"/>
  <c r="BL242"/>
  <c r="CN242" s="1"/>
  <c r="CG242"/>
  <c r="CH242" s="1"/>
  <c r="X242"/>
  <c r="AB242"/>
  <c r="BQ242"/>
  <c r="CP242"/>
  <c r="CR242" s="1"/>
  <c r="AW242"/>
  <c r="AP242"/>
  <c r="BZ242"/>
  <c r="CF243"/>
  <c r="CH243"/>
  <c r="CI243"/>
  <c r="T242"/>
  <c r="BG242"/>
  <c r="BU242"/>
  <c r="CD242"/>
  <c r="CR243"/>
  <c r="CQ243"/>
  <c r="AF242"/>
  <c r="AT242"/>
  <c r="BT242"/>
  <c r="CB242"/>
  <c r="DP241"/>
  <c r="DM241"/>
  <c r="DL241"/>
  <c r="DJ241"/>
  <c r="DI241"/>
  <c r="DG241"/>
  <c r="DF241"/>
  <c r="DD241"/>
  <c r="DC241"/>
  <c r="DA241"/>
  <c r="CZ241"/>
  <c r="CX241"/>
  <c r="CW241"/>
  <c r="CU241"/>
  <c r="CT241"/>
  <c r="CA241"/>
  <c r="BX241"/>
  <c r="BS241"/>
  <c r="BT241" s="1"/>
  <c r="BO241"/>
  <c r="BP241" s="1"/>
  <c r="BK241"/>
  <c r="BL241" s="1"/>
  <c r="CN241" s="1"/>
  <c r="BE241"/>
  <c r="BF241" s="1"/>
  <c r="AZ241"/>
  <c r="AV241"/>
  <c r="AR241"/>
  <c r="AS241" s="1"/>
  <c r="AN241"/>
  <c r="AO241" s="1"/>
  <c r="AI241"/>
  <c r="AD241"/>
  <c r="Z241"/>
  <c r="AA241" s="1"/>
  <c r="V241"/>
  <c r="R241"/>
  <c r="S241" s="1"/>
  <c r="D241"/>
  <c r="CI242" l="1"/>
  <c r="CB241"/>
  <c r="CG241"/>
  <c r="CI241" s="1"/>
  <c r="CP241"/>
  <c r="CQ241" s="1"/>
  <c r="AX241"/>
  <c r="AB241"/>
  <c r="BG241"/>
  <c r="T241"/>
  <c r="CQ242"/>
  <c r="AP241"/>
  <c r="AT241"/>
  <c r="AJ241"/>
  <c r="BA241"/>
  <c r="BU241"/>
  <c r="CH241"/>
  <c r="CR241"/>
  <c r="W241"/>
  <c r="AE241"/>
  <c r="AK241"/>
  <c r="AW241"/>
  <c r="BB241"/>
  <c r="BY241"/>
  <c r="CD241"/>
  <c r="BM241"/>
  <c r="CO241" s="1"/>
  <c r="CC242"/>
  <c r="CF242"/>
  <c r="CE242" s="1"/>
  <c r="X241"/>
  <c r="AF241"/>
  <c r="BQ241"/>
  <c r="BZ241"/>
  <c r="DP240"/>
  <c r="DM240"/>
  <c r="DL240"/>
  <c r="DJ240"/>
  <c r="DI240"/>
  <c r="DG240"/>
  <c r="DF240"/>
  <c r="DD240"/>
  <c r="DC240"/>
  <c r="DA240"/>
  <c r="CZ240"/>
  <c r="CX240"/>
  <c r="CW240"/>
  <c r="CU240"/>
  <c r="CT240"/>
  <c r="CA240"/>
  <c r="CC240" s="1"/>
  <c r="BX240"/>
  <c r="BS240"/>
  <c r="BT240" s="1"/>
  <c r="BO240"/>
  <c r="BP240" s="1"/>
  <c r="BK240"/>
  <c r="BM240" s="1"/>
  <c r="CO240" s="1"/>
  <c r="BE240"/>
  <c r="BF240" s="1"/>
  <c r="AZ240"/>
  <c r="AV240"/>
  <c r="AR240"/>
  <c r="AT240" s="1"/>
  <c r="AN240"/>
  <c r="AP240" s="1"/>
  <c r="AI240"/>
  <c r="AD240"/>
  <c r="AF240" s="1"/>
  <c r="Z240"/>
  <c r="AA240" s="1"/>
  <c r="V240"/>
  <c r="R240"/>
  <c r="S240" s="1"/>
  <c r="D240"/>
  <c r="DP239"/>
  <c r="DM239"/>
  <c r="DL239"/>
  <c r="DJ239"/>
  <c r="DI239"/>
  <c r="DG239"/>
  <c r="DF239"/>
  <c r="DD239"/>
  <c r="DC239"/>
  <c r="DA239"/>
  <c r="CZ239"/>
  <c r="CX239"/>
  <c r="CW239"/>
  <c r="CU239"/>
  <c r="CT239"/>
  <c r="CA239"/>
  <c r="BX239"/>
  <c r="BY239" s="1"/>
  <c r="BS239"/>
  <c r="BU239" s="1"/>
  <c r="BO239"/>
  <c r="BP239" s="1"/>
  <c r="BK239"/>
  <c r="BL239" s="1"/>
  <c r="CN239" s="1"/>
  <c r="BE239"/>
  <c r="BG239" s="1"/>
  <c r="AZ239"/>
  <c r="AV239"/>
  <c r="AR239"/>
  <c r="AS239" s="1"/>
  <c r="AN239"/>
  <c r="AP239" s="1"/>
  <c r="AI239"/>
  <c r="AD239"/>
  <c r="Z239"/>
  <c r="AA239" s="1"/>
  <c r="V239"/>
  <c r="R239"/>
  <c r="S239" s="1"/>
  <c r="D239"/>
  <c r="CG239" l="1"/>
  <c r="CI239" s="1"/>
  <c r="AK240"/>
  <c r="CP240"/>
  <c r="CQ240" s="1"/>
  <c r="T240"/>
  <c r="AX239"/>
  <c r="AW240"/>
  <c r="CB239"/>
  <c r="CB240"/>
  <c r="AO239"/>
  <c r="BA239"/>
  <c r="BU240"/>
  <c r="AJ239"/>
  <c r="BF239"/>
  <c r="T239"/>
  <c r="AO240"/>
  <c r="AX240"/>
  <c r="BT239"/>
  <c r="AS240"/>
  <c r="AB239"/>
  <c r="AT239"/>
  <c r="BM239"/>
  <c r="CO239" s="1"/>
  <c r="W239"/>
  <c r="AE239"/>
  <c r="AK239"/>
  <c r="AW239"/>
  <c r="BB239"/>
  <c r="CD239"/>
  <c r="W240"/>
  <c r="AB240"/>
  <c r="AJ240"/>
  <c r="BA240"/>
  <c r="BG240"/>
  <c r="BY240"/>
  <c r="CD240"/>
  <c r="CF240" s="1"/>
  <c r="CE240" s="1"/>
  <c r="BZ239"/>
  <c r="CG240"/>
  <c r="CC241"/>
  <c r="CF241"/>
  <c r="CE241" s="1"/>
  <c r="X239"/>
  <c r="AF239"/>
  <c r="BQ239"/>
  <c r="CP239"/>
  <c r="X240"/>
  <c r="AE240"/>
  <c r="BB240"/>
  <c r="BL240"/>
  <c r="CN240" s="1"/>
  <c r="BQ240"/>
  <c r="BZ240"/>
  <c r="DP238"/>
  <c r="DM238"/>
  <c r="DL238"/>
  <c r="DJ238"/>
  <c r="DI238"/>
  <c r="DG238"/>
  <c r="DF238"/>
  <c r="DD238"/>
  <c r="DC238"/>
  <c r="DA238"/>
  <c r="CZ238"/>
  <c r="CX238"/>
  <c r="CW238"/>
  <c r="CU238"/>
  <c r="CT238"/>
  <c r="CA238"/>
  <c r="BX238"/>
  <c r="BS238"/>
  <c r="BO238"/>
  <c r="BP238" s="1"/>
  <c r="BK238"/>
  <c r="BM238" s="1"/>
  <c r="CO238" s="1"/>
  <c r="BE238"/>
  <c r="BF238" s="1"/>
  <c r="AZ238"/>
  <c r="AV238"/>
  <c r="AR238"/>
  <c r="AN238"/>
  <c r="AO238" s="1"/>
  <c r="AI238"/>
  <c r="AD238"/>
  <c r="Z238"/>
  <c r="AA238" s="1"/>
  <c r="V238"/>
  <c r="R238"/>
  <c r="S238" s="1"/>
  <c r="D238"/>
  <c r="CH239" l="1"/>
  <c r="BA238"/>
  <c r="CR240"/>
  <c r="AJ238"/>
  <c r="AW238"/>
  <c r="T238"/>
  <c r="BG238"/>
  <c r="BU238"/>
  <c r="AB238"/>
  <c r="AP238"/>
  <c r="BB238"/>
  <c r="CP238"/>
  <c r="CR238" s="1"/>
  <c r="CD238"/>
  <c r="X238"/>
  <c r="AE238"/>
  <c r="AK238"/>
  <c r="AS238"/>
  <c r="AX238"/>
  <c r="BL238"/>
  <c r="CN238" s="1"/>
  <c r="BQ238"/>
  <c r="BZ238"/>
  <c r="CG238"/>
  <c r="CQ239"/>
  <c r="CR239"/>
  <c r="W238"/>
  <c r="BY238"/>
  <c r="CC239"/>
  <c r="CF239"/>
  <c r="CE239" s="1"/>
  <c r="CH240"/>
  <c r="CI240"/>
  <c r="AF238"/>
  <c r="AT238"/>
  <c r="BT238"/>
  <c r="CB238"/>
  <c r="DP237"/>
  <c r="DM237"/>
  <c r="DL237"/>
  <c r="DJ237"/>
  <c r="DI237"/>
  <c r="DG237"/>
  <c r="DF237"/>
  <c r="DD237"/>
  <c r="DC237"/>
  <c r="DA237"/>
  <c r="CZ237"/>
  <c r="CX237"/>
  <c r="CW237"/>
  <c r="CU237"/>
  <c r="CT237"/>
  <c r="CA237"/>
  <c r="BX237"/>
  <c r="BS237"/>
  <c r="BT237" s="1"/>
  <c r="BO237"/>
  <c r="BP237" s="1"/>
  <c r="BK237"/>
  <c r="BL237" s="1"/>
  <c r="CN237" s="1"/>
  <c r="BE237"/>
  <c r="BF237" s="1"/>
  <c r="AZ237"/>
  <c r="AV237"/>
  <c r="AR237"/>
  <c r="AT237" s="1"/>
  <c r="AN237"/>
  <c r="AO237" s="1"/>
  <c r="AI237"/>
  <c r="AD237"/>
  <c r="Z237"/>
  <c r="AA237" s="1"/>
  <c r="V237"/>
  <c r="X237" s="1"/>
  <c r="R237"/>
  <c r="S237" s="1"/>
  <c r="D237"/>
  <c r="CQ238" l="1"/>
  <c r="CD237"/>
  <c r="CF237" s="1"/>
  <c r="CE237" s="1"/>
  <c r="CG237"/>
  <c r="CH237" s="1"/>
  <c r="CP237"/>
  <c r="CR237" s="1"/>
  <c r="AW237"/>
  <c r="CB237"/>
  <c r="AJ237"/>
  <c r="AS237"/>
  <c r="AK237"/>
  <c r="BU237"/>
  <c r="BM237"/>
  <c r="CO237" s="1"/>
  <c r="W237"/>
  <c r="AX237"/>
  <c r="AE237"/>
  <c r="AF237"/>
  <c r="CQ237"/>
  <c r="CC237"/>
  <c r="CC238"/>
  <c r="CF238"/>
  <c r="CE238" s="1"/>
  <c r="AP237"/>
  <c r="BB237"/>
  <c r="BQ237"/>
  <c r="BZ237"/>
  <c r="CH238"/>
  <c r="CI238"/>
  <c r="AB237"/>
  <c r="T237"/>
  <c r="BA237"/>
  <c r="BG237"/>
  <c r="BY237"/>
  <c r="DP236"/>
  <c r="DM236"/>
  <c r="DL236"/>
  <c r="DJ236"/>
  <c r="DI236"/>
  <c r="DG236"/>
  <c r="DF236"/>
  <c r="DD236"/>
  <c r="DC236"/>
  <c r="DA236"/>
  <c r="CZ236"/>
  <c r="CX236"/>
  <c r="CW236"/>
  <c r="CU236"/>
  <c r="CT236"/>
  <c r="CA236"/>
  <c r="BX236"/>
  <c r="BY236" s="1"/>
  <c r="BS236"/>
  <c r="BT236" s="1"/>
  <c r="BO236"/>
  <c r="BP236" s="1"/>
  <c r="BK236"/>
  <c r="BL236" s="1"/>
  <c r="CN236" s="1"/>
  <c r="BE236"/>
  <c r="BF236" s="1"/>
  <c r="AZ236"/>
  <c r="AV236"/>
  <c r="AR236"/>
  <c r="AT236" s="1"/>
  <c r="AN236"/>
  <c r="AO236" s="1"/>
  <c r="AI236"/>
  <c r="AD236"/>
  <c r="Z236"/>
  <c r="V236"/>
  <c r="W236" s="1"/>
  <c r="R236"/>
  <c r="S236" s="1"/>
  <c r="D236"/>
  <c r="CI237" l="1"/>
  <c r="CG236"/>
  <c r="CI236" s="1"/>
  <c r="BA236"/>
  <c r="AX236"/>
  <c r="BM236"/>
  <c r="CO236" s="1"/>
  <c r="AW236"/>
  <c r="CD236"/>
  <c r="CF236" s="1"/>
  <c r="CE236" s="1"/>
  <c r="AE236"/>
  <c r="AS236"/>
  <c r="AK236"/>
  <c r="BB236"/>
  <c r="X236"/>
  <c r="AF236"/>
  <c r="BQ236"/>
  <c r="BZ236"/>
  <c r="CP236"/>
  <c r="T236"/>
  <c r="AB236"/>
  <c r="AJ236"/>
  <c r="AP236"/>
  <c r="BG236"/>
  <c r="CC236"/>
  <c r="AA236"/>
  <c r="BU236"/>
  <c r="CB236"/>
  <c r="DP235"/>
  <c r="DM235"/>
  <c r="DL235"/>
  <c r="DJ235"/>
  <c r="DI235"/>
  <c r="DG235"/>
  <c r="DF235"/>
  <c r="DD235"/>
  <c r="DC235"/>
  <c r="DA235"/>
  <c r="CZ235"/>
  <c r="CX235"/>
  <c r="CW235"/>
  <c r="CU235"/>
  <c r="CT235"/>
  <c r="CA235"/>
  <c r="BX235"/>
  <c r="BY235" s="1"/>
  <c r="BS235"/>
  <c r="BT235" s="1"/>
  <c r="BO235"/>
  <c r="BP235" s="1"/>
  <c r="BK235"/>
  <c r="BL235" s="1"/>
  <c r="CN235" s="1"/>
  <c r="BE235"/>
  <c r="BF235" s="1"/>
  <c r="AZ235"/>
  <c r="AV235"/>
  <c r="AR235"/>
  <c r="AS235" s="1"/>
  <c r="AN235"/>
  <c r="AO235" s="1"/>
  <c r="AI235"/>
  <c r="AD235"/>
  <c r="Z235"/>
  <c r="AA235" s="1"/>
  <c r="V235"/>
  <c r="X235" s="1"/>
  <c r="R235"/>
  <c r="S235" s="1"/>
  <c r="D235"/>
  <c r="CH236" l="1"/>
  <c r="CD235"/>
  <c r="CE235" s="1"/>
  <c r="AT235"/>
  <c r="CB235"/>
  <c r="BA235"/>
  <c r="CG235"/>
  <c r="CI235" s="1"/>
  <c r="AW235"/>
  <c r="AK235"/>
  <c r="AJ235"/>
  <c r="W235"/>
  <c r="AE235"/>
  <c r="BM235"/>
  <c r="CO235" s="1"/>
  <c r="BU235"/>
  <c r="AF235"/>
  <c r="AX235"/>
  <c r="BZ235"/>
  <c r="CP235"/>
  <c r="CQ236"/>
  <c r="CR236"/>
  <c r="AP235"/>
  <c r="BB235"/>
  <c r="BQ235"/>
  <c r="AB235"/>
  <c r="T235"/>
  <c r="BG235"/>
  <c r="CC235"/>
  <c r="DP234"/>
  <c r="DM234"/>
  <c r="DL234"/>
  <c r="DJ234"/>
  <c r="DI234"/>
  <c r="DG234"/>
  <c r="DF234"/>
  <c r="DD234"/>
  <c r="DC234"/>
  <c r="DA234"/>
  <c r="CZ234"/>
  <c r="CX234"/>
  <c r="CW234"/>
  <c r="CU234"/>
  <c r="CT234"/>
  <c r="CA234"/>
  <c r="BX234"/>
  <c r="BY234" s="1"/>
  <c r="BS234"/>
  <c r="BT234" s="1"/>
  <c r="BO234"/>
  <c r="BP234" s="1"/>
  <c r="BK234"/>
  <c r="BL234" s="1"/>
  <c r="CN234" s="1"/>
  <c r="BE234"/>
  <c r="BF234" s="1"/>
  <c r="AZ234"/>
  <c r="AV234"/>
  <c r="AR234"/>
  <c r="AS234" s="1"/>
  <c r="AN234"/>
  <c r="AO234" s="1"/>
  <c r="AI234"/>
  <c r="AD234"/>
  <c r="AF234" s="1"/>
  <c r="Z234"/>
  <c r="AA234" s="1"/>
  <c r="V234"/>
  <c r="R234"/>
  <c r="S234" s="1"/>
  <c r="D234"/>
  <c r="BG234" l="1"/>
  <c r="CF235"/>
  <c r="AW234"/>
  <c r="CB234"/>
  <c r="AJ234"/>
  <c r="CH235"/>
  <c r="BM234"/>
  <c r="CO234" s="1"/>
  <c r="BU234"/>
  <c r="AE234"/>
  <c r="AT234"/>
  <c r="T234"/>
  <c r="BA234"/>
  <c r="BZ234"/>
  <c r="CG234"/>
  <c r="AK234"/>
  <c r="AX234"/>
  <c r="BQ234"/>
  <c r="CP234"/>
  <c r="CR235"/>
  <c r="CQ235"/>
  <c r="X234"/>
  <c r="W234"/>
  <c r="AB234"/>
  <c r="AP234"/>
  <c r="BB234"/>
  <c r="CD234"/>
  <c r="DP233"/>
  <c r="DM233"/>
  <c r="DL233"/>
  <c r="DJ233"/>
  <c r="DI233"/>
  <c r="DG233"/>
  <c r="DF233"/>
  <c r="DD233"/>
  <c r="DC233"/>
  <c r="DA233"/>
  <c r="CZ233"/>
  <c r="CX233"/>
  <c r="CW233"/>
  <c r="CU233"/>
  <c r="CT233"/>
  <c r="CA233"/>
  <c r="BX233"/>
  <c r="BY233" s="1"/>
  <c r="BS233"/>
  <c r="BT233" s="1"/>
  <c r="BO233"/>
  <c r="BP233" s="1"/>
  <c r="BK233"/>
  <c r="BE233"/>
  <c r="BF233" s="1"/>
  <c r="AZ233"/>
  <c r="AV233"/>
  <c r="AR233"/>
  <c r="AS233" s="1"/>
  <c r="AN233"/>
  <c r="AO233" s="1"/>
  <c r="AI233"/>
  <c r="AD233"/>
  <c r="AE233" s="1"/>
  <c r="Z233"/>
  <c r="AA233" s="1"/>
  <c r="V233"/>
  <c r="W233" s="1"/>
  <c r="R233"/>
  <c r="S233" s="1"/>
  <c r="D233"/>
  <c r="AJ233" l="1"/>
  <c r="CP233"/>
  <c r="CQ233" s="1"/>
  <c r="AW233"/>
  <c r="CB233"/>
  <c r="BA233"/>
  <c r="AF233"/>
  <c r="CC233"/>
  <c r="X233"/>
  <c r="AT233"/>
  <c r="BG233"/>
  <c r="BU233"/>
  <c r="CD233"/>
  <c r="CF233" s="1"/>
  <c r="CE233" s="1"/>
  <c r="CQ234"/>
  <c r="CR234"/>
  <c r="CI234"/>
  <c r="CH234"/>
  <c r="CC234"/>
  <c r="CF234"/>
  <c r="CE234" s="1"/>
  <c r="AK233"/>
  <c r="AX233"/>
  <c r="BM233"/>
  <c r="CO233" s="1"/>
  <c r="CG233"/>
  <c r="T233"/>
  <c r="AB233"/>
  <c r="AP233"/>
  <c r="BB233"/>
  <c r="BL233"/>
  <c r="CN233" s="1"/>
  <c r="BQ233"/>
  <c r="BZ233"/>
  <c r="DP232"/>
  <c r="DM232"/>
  <c r="DL232"/>
  <c r="DJ232"/>
  <c r="DI232"/>
  <c r="DG232"/>
  <c r="DF232"/>
  <c r="DD232"/>
  <c r="DC232"/>
  <c r="DA232"/>
  <c r="CZ232"/>
  <c r="CX232"/>
  <c r="CW232"/>
  <c r="CU232"/>
  <c r="CT232"/>
  <c r="CA232"/>
  <c r="BX232"/>
  <c r="BS232"/>
  <c r="BT232" s="1"/>
  <c r="BO232"/>
  <c r="BP232" s="1"/>
  <c r="BK232"/>
  <c r="BL232" s="1"/>
  <c r="CN232" s="1"/>
  <c r="BE232"/>
  <c r="BF232" s="1"/>
  <c r="AZ232"/>
  <c r="AV232"/>
  <c r="AR232"/>
  <c r="AT232" s="1"/>
  <c r="AN232"/>
  <c r="AP232" s="1"/>
  <c r="AI232"/>
  <c r="AD232"/>
  <c r="AE232" s="1"/>
  <c r="Z232"/>
  <c r="V232"/>
  <c r="W232" s="1"/>
  <c r="R232"/>
  <c r="S232" s="1"/>
  <c r="D232"/>
  <c r="CR233" l="1"/>
  <c r="AJ232"/>
  <c r="BA232"/>
  <c r="AW232"/>
  <c r="CB232"/>
  <c r="AS232"/>
  <c r="X232"/>
  <c r="BM232"/>
  <c r="CO232" s="1"/>
  <c r="BU232"/>
  <c r="CC232"/>
  <c r="AF232"/>
  <c r="AX232"/>
  <c r="AA232"/>
  <c r="AO232"/>
  <c r="CG232"/>
  <c r="CI233"/>
  <c r="CH233"/>
  <c r="AK232"/>
  <c r="BB232"/>
  <c r="BQ232"/>
  <c r="BZ232"/>
  <c r="CP232"/>
  <c r="T232"/>
  <c r="AB232"/>
  <c r="BG232"/>
  <c r="BY232"/>
  <c r="CD232"/>
  <c r="CF232" s="1"/>
  <c r="CE232" s="1"/>
  <c r="DP231"/>
  <c r="DM231"/>
  <c r="DL231"/>
  <c r="DJ231"/>
  <c r="DI231"/>
  <c r="DG231"/>
  <c r="DF231"/>
  <c r="DD231"/>
  <c r="DC231"/>
  <c r="DA231"/>
  <c r="CZ231"/>
  <c r="CX231"/>
  <c r="CW231"/>
  <c r="CU231"/>
  <c r="CT231"/>
  <c r="CA231"/>
  <c r="BX231"/>
  <c r="BY231" s="1"/>
  <c r="BS231"/>
  <c r="BO231"/>
  <c r="BP231" s="1"/>
  <c r="BK231"/>
  <c r="BM231" s="1"/>
  <c r="CO231" s="1"/>
  <c r="BE231"/>
  <c r="BF231" s="1"/>
  <c r="AZ231"/>
  <c r="AV231"/>
  <c r="AR231"/>
  <c r="AT231" s="1"/>
  <c r="AN231"/>
  <c r="AO231" s="1"/>
  <c r="AI231"/>
  <c r="AD231"/>
  <c r="Z231"/>
  <c r="V231"/>
  <c r="W231" s="1"/>
  <c r="R231"/>
  <c r="S231" s="1"/>
  <c r="D231"/>
  <c r="CD231" l="1"/>
  <c r="CE231" s="1"/>
  <c r="AW231"/>
  <c r="BZ231"/>
  <c r="CG231"/>
  <c r="CH231" s="1"/>
  <c r="CP231"/>
  <c r="CR231" s="1"/>
  <c r="AJ231"/>
  <c r="BQ231"/>
  <c r="AS231"/>
  <c r="X231"/>
  <c r="AX231"/>
  <c r="AE231"/>
  <c r="AK231"/>
  <c r="BA231"/>
  <c r="BL231"/>
  <c r="CN231" s="1"/>
  <c r="BT231"/>
  <c r="AF231"/>
  <c r="BB231"/>
  <c r="CQ232"/>
  <c r="CR232"/>
  <c r="CI232"/>
  <c r="CH232"/>
  <c r="T231"/>
  <c r="AP231"/>
  <c r="BG231"/>
  <c r="CC231"/>
  <c r="AB231"/>
  <c r="AA231"/>
  <c r="BU231"/>
  <c r="CB231"/>
  <c r="DP230"/>
  <c r="DM230"/>
  <c r="DL230"/>
  <c r="DJ230"/>
  <c r="DI230"/>
  <c r="DG230"/>
  <c r="DF230"/>
  <c r="DD230"/>
  <c r="DC230"/>
  <c r="DA230"/>
  <c r="CZ230"/>
  <c r="CX230"/>
  <c r="CW230"/>
  <c r="CU230"/>
  <c r="CT230"/>
  <c r="CA230"/>
  <c r="BX230"/>
  <c r="BS230"/>
  <c r="BT230" s="1"/>
  <c r="BO230"/>
  <c r="BP230" s="1"/>
  <c r="BK230"/>
  <c r="BL230" s="1"/>
  <c r="CN230" s="1"/>
  <c r="BE230"/>
  <c r="BF230" s="1"/>
  <c r="AZ230"/>
  <c r="AV230"/>
  <c r="AR230"/>
  <c r="AT230" s="1"/>
  <c r="AN230"/>
  <c r="AO230" s="1"/>
  <c r="AI230"/>
  <c r="AD230"/>
  <c r="AF230" s="1"/>
  <c r="Z230"/>
  <c r="AA230" s="1"/>
  <c r="V230"/>
  <c r="R230"/>
  <c r="S230" s="1"/>
  <c r="D230"/>
  <c r="CQ231" l="1"/>
  <c r="CF231"/>
  <c r="CI231"/>
  <c r="CC230"/>
  <c r="AJ230"/>
  <c r="AW230"/>
  <c r="T230"/>
  <c r="AE230"/>
  <c r="BG230"/>
  <c r="AS230"/>
  <c r="BA230"/>
  <c r="CB230"/>
  <c r="BM230"/>
  <c r="CO230" s="1"/>
  <c r="BU230"/>
  <c r="CG230"/>
  <c r="BZ230"/>
  <c r="AK230"/>
  <c r="AX230"/>
  <c r="BQ230"/>
  <c r="CP230"/>
  <c r="X230"/>
  <c r="W230"/>
  <c r="AB230"/>
  <c r="AP230"/>
  <c r="BB230"/>
  <c r="BY230"/>
  <c r="CD230"/>
  <c r="CE230" s="1"/>
  <c r="DP229"/>
  <c r="DM229"/>
  <c r="DL229"/>
  <c r="DJ229"/>
  <c r="DI229"/>
  <c r="DG229"/>
  <c r="DF229"/>
  <c r="DD229"/>
  <c r="DC229"/>
  <c r="DA229"/>
  <c r="CZ229"/>
  <c r="CX229"/>
  <c r="CW229"/>
  <c r="CU229"/>
  <c r="CT229"/>
  <c r="CA229"/>
  <c r="BX229"/>
  <c r="BS229"/>
  <c r="BT229" s="1"/>
  <c r="BO229"/>
  <c r="BP229" s="1"/>
  <c r="BK229"/>
  <c r="BL229" s="1"/>
  <c r="CN229" s="1"/>
  <c r="BE229"/>
  <c r="BF229" s="1"/>
  <c r="AZ229"/>
  <c r="AV229"/>
  <c r="AR229"/>
  <c r="AT229" s="1"/>
  <c r="AN229"/>
  <c r="AP229" s="1"/>
  <c r="AI229"/>
  <c r="AD229"/>
  <c r="AE229" s="1"/>
  <c r="Z229"/>
  <c r="V229"/>
  <c r="W229" s="1"/>
  <c r="R229"/>
  <c r="S229" s="1"/>
  <c r="D229"/>
  <c r="AJ229" l="1"/>
  <c r="BA229"/>
  <c r="AX229"/>
  <c r="CC229"/>
  <c r="AF229"/>
  <c r="X229"/>
  <c r="AW229"/>
  <c r="AA229"/>
  <c r="AS229"/>
  <c r="CB229"/>
  <c r="AO229"/>
  <c r="BM229"/>
  <c r="CO229" s="1"/>
  <c r="BU229"/>
  <c r="CD229"/>
  <c r="CE229" s="1"/>
  <c r="CG229"/>
  <c r="CP229"/>
  <c r="CQ230"/>
  <c r="CR230"/>
  <c r="CF230"/>
  <c r="CI230"/>
  <c r="CH230"/>
  <c r="AK229"/>
  <c r="BB229"/>
  <c r="BQ229"/>
  <c r="BZ229"/>
  <c r="T229"/>
  <c r="AB229"/>
  <c r="BG229"/>
  <c r="BY229"/>
  <c r="DP228"/>
  <c r="DM228"/>
  <c r="DL228"/>
  <c r="DJ228"/>
  <c r="DI228"/>
  <c r="DG228"/>
  <c r="DF228"/>
  <c r="DD228"/>
  <c r="DC228"/>
  <c r="DA228"/>
  <c r="CZ228"/>
  <c r="CX228"/>
  <c r="CW228"/>
  <c r="CU228"/>
  <c r="CT228"/>
  <c r="CA228"/>
  <c r="BX228"/>
  <c r="BY228" s="1"/>
  <c r="BS228"/>
  <c r="BT228" s="1"/>
  <c r="BO228"/>
  <c r="BQ228" s="1"/>
  <c r="BP228" s="1"/>
  <c r="BK228"/>
  <c r="BL228" s="1"/>
  <c r="CN228" s="1"/>
  <c r="BE228"/>
  <c r="BF228" s="1"/>
  <c r="AZ228"/>
  <c r="AV228"/>
  <c r="AR228"/>
  <c r="AT228" s="1"/>
  <c r="AN228"/>
  <c r="AO228" s="1"/>
  <c r="AI228"/>
  <c r="AD228"/>
  <c r="AE228" s="1"/>
  <c r="Z228"/>
  <c r="V228"/>
  <c r="W228" s="1"/>
  <c r="R228"/>
  <c r="T228" s="1"/>
  <c r="S228" s="1"/>
  <c r="D228"/>
  <c r="CB228" l="1"/>
  <c r="CG228"/>
  <c r="CI228" s="1"/>
  <c r="CJ228"/>
  <c r="CK228" s="1"/>
  <c r="AX228"/>
  <c r="BB228"/>
  <c r="BM228"/>
  <c r="CO228" s="1"/>
  <c r="BZ228"/>
  <c r="CD228"/>
  <c r="CE228" s="1"/>
  <c r="AK228"/>
  <c r="AW228"/>
  <c r="X228"/>
  <c r="AS228"/>
  <c r="AF228"/>
  <c r="CH228"/>
  <c r="CF229"/>
  <c r="CH229"/>
  <c r="CI229"/>
  <c r="AJ228"/>
  <c r="AP228"/>
  <c r="BA228"/>
  <c r="BG228"/>
  <c r="CC228"/>
  <c r="CP228"/>
  <c r="CR229"/>
  <c r="CQ229"/>
  <c r="AB228"/>
  <c r="AA228" s="1"/>
  <c r="BU228"/>
  <c r="DP227"/>
  <c r="DM227"/>
  <c r="DL227"/>
  <c r="DJ227"/>
  <c r="DI227"/>
  <c r="DG227"/>
  <c r="DF227"/>
  <c r="DD227"/>
  <c r="DC227"/>
  <c r="DA227"/>
  <c r="CZ227"/>
  <c r="CX227"/>
  <c r="CW227"/>
  <c r="CU227"/>
  <c r="CT227"/>
  <c r="CA227"/>
  <c r="BX227"/>
  <c r="BY227" s="1"/>
  <c r="BS227"/>
  <c r="BU227" s="1"/>
  <c r="BO227"/>
  <c r="BQ227" s="1"/>
  <c r="BP227" s="1"/>
  <c r="BK227"/>
  <c r="BL227" s="1"/>
  <c r="CN227" s="1"/>
  <c r="BE227"/>
  <c r="BF227" s="1"/>
  <c r="AZ227"/>
  <c r="AV227"/>
  <c r="AR227"/>
  <c r="AT227" s="1"/>
  <c r="AN227"/>
  <c r="AO227" s="1"/>
  <c r="AI227"/>
  <c r="AD227"/>
  <c r="AE227" s="1"/>
  <c r="Z227"/>
  <c r="V227"/>
  <c r="W227" s="1"/>
  <c r="R227"/>
  <c r="T227" s="1"/>
  <c r="S227" s="1"/>
  <c r="D227"/>
  <c r="CL228" l="1"/>
  <c r="CG227"/>
  <c r="CH227" s="1"/>
  <c r="BA227"/>
  <c r="AX227"/>
  <c r="CF228"/>
  <c r="CC227"/>
  <c r="X227"/>
  <c r="BG227"/>
  <c r="AB227"/>
  <c r="AA227" s="1"/>
  <c r="BT227"/>
  <c r="AF227"/>
  <c r="BM227"/>
  <c r="CO227" s="1"/>
  <c r="AJ227"/>
  <c r="AP227"/>
  <c r="AW227"/>
  <c r="BB227"/>
  <c r="CB227"/>
  <c r="CP227"/>
  <c r="CQ228"/>
  <c r="CR228"/>
  <c r="BZ227"/>
  <c r="CD227"/>
  <c r="AK227"/>
  <c r="AS227"/>
  <c r="DP226"/>
  <c r="DM226"/>
  <c r="DL226"/>
  <c r="DJ226"/>
  <c r="DI226"/>
  <c r="DG226"/>
  <c r="DF226"/>
  <c r="DD226"/>
  <c r="DC226"/>
  <c r="DA226"/>
  <c r="CZ226"/>
  <c r="CX226"/>
  <c r="CW226"/>
  <c r="CU226"/>
  <c r="CT226"/>
  <c r="CA226"/>
  <c r="BX226"/>
  <c r="BY226" s="1"/>
  <c r="BS226"/>
  <c r="BT226" s="1"/>
  <c r="BO226"/>
  <c r="BQ226" s="1"/>
  <c r="BP226" s="1"/>
  <c r="BK226"/>
  <c r="BL226" s="1"/>
  <c r="CN226" s="1"/>
  <c r="BE226"/>
  <c r="BG226" s="1"/>
  <c r="AZ226"/>
  <c r="AV226"/>
  <c r="AR226"/>
  <c r="AT226" s="1"/>
  <c r="AN226"/>
  <c r="AO226" s="1"/>
  <c r="AI226"/>
  <c r="AD226"/>
  <c r="Z226"/>
  <c r="AB226" s="1"/>
  <c r="AA226" s="1"/>
  <c r="V226"/>
  <c r="W226" s="1"/>
  <c r="R226"/>
  <c r="T226" s="1"/>
  <c r="S226" s="1"/>
  <c r="D226"/>
  <c r="CI227" l="1"/>
  <c r="CD226"/>
  <c r="CE226" s="1"/>
  <c r="AW226"/>
  <c r="CB226"/>
  <c r="CG226"/>
  <c r="CH226" s="1"/>
  <c r="CP226"/>
  <c r="CQ226" s="1"/>
  <c r="AS226"/>
  <c r="AK226"/>
  <c r="BZ226"/>
  <c r="BM226"/>
  <c r="CO226" s="1"/>
  <c r="X226"/>
  <c r="AF226"/>
  <c r="AX226"/>
  <c r="AE226"/>
  <c r="BF226"/>
  <c r="AJ226"/>
  <c r="AP226"/>
  <c r="BB226"/>
  <c r="CC226"/>
  <c r="CE227"/>
  <c r="CF227"/>
  <c r="CQ227"/>
  <c r="CR227"/>
  <c r="BA226"/>
  <c r="BU226"/>
  <c r="DP225"/>
  <c r="DM225"/>
  <c r="DL225"/>
  <c r="DJ225"/>
  <c r="DI225"/>
  <c r="DG225"/>
  <c r="DF225"/>
  <c r="DD225"/>
  <c r="DC225"/>
  <c r="DA225"/>
  <c r="CZ225"/>
  <c r="CX225"/>
  <c r="CW225"/>
  <c r="CU225"/>
  <c r="CT225"/>
  <c r="CA225"/>
  <c r="CC225" s="1"/>
  <c r="BX225"/>
  <c r="BZ225" s="1"/>
  <c r="BS225"/>
  <c r="BT225" s="1"/>
  <c r="BO225"/>
  <c r="BQ225" s="1"/>
  <c r="BP225" s="1"/>
  <c r="BK225"/>
  <c r="BL225" s="1"/>
  <c r="CN225" s="1"/>
  <c r="BE225"/>
  <c r="BG225" s="1"/>
  <c r="AZ225"/>
  <c r="AV225"/>
  <c r="AR225"/>
  <c r="AS225" s="1"/>
  <c r="AN225"/>
  <c r="AP225" s="1"/>
  <c r="AI225"/>
  <c r="AD225"/>
  <c r="AF225" s="1"/>
  <c r="Z225"/>
  <c r="AB225" s="1"/>
  <c r="AA225" s="1"/>
  <c r="V225"/>
  <c r="W225" s="1"/>
  <c r="R225"/>
  <c r="T225" s="1"/>
  <c r="S225" s="1"/>
  <c r="D225"/>
  <c r="CF226" l="1"/>
  <c r="CI226"/>
  <c r="CR226"/>
  <c r="CB225"/>
  <c r="AJ225"/>
  <c r="AX225"/>
  <c r="AT225"/>
  <c r="BM225"/>
  <c r="CO225" s="1"/>
  <c r="AE225"/>
  <c r="AO225"/>
  <c r="AW225"/>
  <c r="BF225"/>
  <c r="BY225"/>
  <c r="X225"/>
  <c r="CD225"/>
  <c r="CF225" s="1"/>
  <c r="AK225"/>
  <c r="CG225"/>
  <c r="BB225"/>
  <c r="BA225"/>
  <c r="BU225"/>
  <c r="CP225"/>
  <c r="DP224"/>
  <c r="DM224"/>
  <c r="DL224"/>
  <c r="DJ224"/>
  <c r="DI224"/>
  <c r="DG224"/>
  <c r="DF224"/>
  <c r="DD224"/>
  <c r="DC224"/>
  <c r="DA224"/>
  <c r="CZ224"/>
  <c r="CX224"/>
  <c r="CW224"/>
  <c r="CU224"/>
  <c r="CT224"/>
  <c r="CA224"/>
  <c r="BX224"/>
  <c r="BS224"/>
  <c r="BT224" s="1"/>
  <c r="BO224"/>
  <c r="BP224" s="1"/>
  <c r="BK224"/>
  <c r="BL224" s="1"/>
  <c r="CN224" s="1"/>
  <c r="BE224"/>
  <c r="BF224" s="1"/>
  <c r="AZ224"/>
  <c r="AV224"/>
  <c r="AR224"/>
  <c r="AS224" s="1"/>
  <c r="AN224"/>
  <c r="AP224" s="1"/>
  <c r="AI224"/>
  <c r="AD224"/>
  <c r="AE224" s="1"/>
  <c r="Z224"/>
  <c r="V224"/>
  <c r="W224" s="1"/>
  <c r="R224"/>
  <c r="S224" s="1"/>
  <c r="D224"/>
  <c r="CB224" l="1"/>
  <c r="AJ224"/>
  <c r="BA224"/>
  <c r="AX224"/>
  <c r="AF224"/>
  <c r="AO224"/>
  <c r="AW224"/>
  <c r="BM224"/>
  <c r="CO224" s="1"/>
  <c r="X224"/>
  <c r="BU224"/>
  <c r="CE225"/>
  <c r="AT224"/>
  <c r="CC224"/>
  <c r="AA224"/>
  <c r="CI225"/>
  <c r="CH225"/>
  <c r="CG224"/>
  <c r="CQ225"/>
  <c r="CR225"/>
  <c r="AK224"/>
  <c r="BB224"/>
  <c r="BQ224"/>
  <c r="BZ224"/>
  <c r="CJ224"/>
  <c r="CK224" s="1"/>
  <c r="CP224"/>
  <c r="CQ224" s="1"/>
  <c r="T224"/>
  <c r="AB224"/>
  <c r="BG224"/>
  <c r="BY224"/>
  <c r="CD224"/>
  <c r="CE224" s="1"/>
  <c r="DP223"/>
  <c r="DM223"/>
  <c r="DL223"/>
  <c r="DJ223"/>
  <c r="DI223"/>
  <c r="DG223"/>
  <c r="DF223"/>
  <c r="DD223"/>
  <c r="DC223"/>
  <c r="DA223"/>
  <c r="CZ223"/>
  <c r="CX223"/>
  <c r="CW223"/>
  <c r="CU223"/>
  <c r="CT223"/>
  <c r="CA223"/>
  <c r="BX223"/>
  <c r="BY223" s="1"/>
  <c r="BS223"/>
  <c r="BO223"/>
  <c r="BP223" s="1"/>
  <c r="BK223"/>
  <c r="BL223" s="1"/>
  <c r="CN223" s="1"/>
  <c r="BE223"/>
  <c r="BF223" s="1"/>
  <c r="AZ223"/>
  <c r="AV223"/>
  <c r="AR223"/>
  <c r="AT223" s="1"/>
  <c r="AN223"/>
  <c r="AO223" s="1"/>
  <c r="AI223"/>
  <c r="AD223"/>
  <c r="AF223" s="1"/>
  <c r="Z223"/>
  <c r="AA223" s="1"/>
  <c r="V223"/>
  <c r="X223" s="1"/>
  <c r="R223"/>
  <c r="S223" s="1"/>
  <c r="D223"/>
  <c r="CG223" l="1"/>
  <c r="CH223" s="1"/>
  <c r="CP223"/>
  <c r="CR223" s="1"/>
  <c r="AX223"/>
  <c r="BB223"/>
  <c r="BM223"/>
  <c r="CO223" s="1"/>
  <c r="BA223"/>
  <c r="BQ223"/>
  <c r="AK223"/>
  <c r="AJ223"/>
  <c r="W223"/>
  <c r="AE223"/>
  <c r="AW223"/>
  <c r="BZ223"/>
  <c r="CF224"/>
  <c r="CI224"/>
  <c r="CH224"/>
  <c r="AS223"/>
  <c r="BT223"/>
  <c r="CL224"/>
  <c r="CR224"/>
  <c r="AB223"/>
  <c r="BG223"/>
  <c r="CD223"/>
  <c r="AP223"/>
  <c r="T223"/>
  <c r="BU223"/>
  <c r="CB223"/>
  <c r="DP222"/>
  <c r="DM222"/>
  <c r="DL222"/>
  <c r="DJ222"/>
  <c r="DI222"/>
  <c r="DG222"/>
  <c r="DF222"/>
  <c r="DD222"/>
  <c r="DC222"/>
  <c r="DA222"/>
  <c r="CZ222"/>
  <c r="CX222"/>
  <c r="CW222"/>
  <c r="CU222"/>
  <c r="CT222"/>
  <c r="CA222"/>
  <c r="BX222"/>
  <c r="BS222"/>
  <c r="BT222" s="1"/>
  <c r="BO222"/>
  <c r="BP222" s="1"/>
  <c r="BK222"/>
  <c r="BM222" s="1"/>
  <c r="CO222" s="1"/>
  <c r="BE222"/>
  <c r="BF222" s="1"/>
  <c r="AZ222"/>
  <c r="AV222"/>
  <c r="AR222"/>
  <c r="AS222" s="1"/>
  <c r="AN222"/>
  <c r="AO222" s="1"/>
  <c r="AI222"/>
  <c r="AD222"/>
  <c r="AE222" s="1"/>
  <c r="Z222"/>
  <c r="AA222" s="1"/>
  <c r="V222"/>
  <c r="R222"/>
  <c r="S222" s="1"/>
  <c r="D222"/>
  <c r="CQ223" l="1"/>
  <c r="CI223"/>
  <c r="CB222"/>
  <c r="AJ222"/>
  <c r="AW222"/>
  <c r="BL222"/>
  <c r="CN222" s="1"/>
  <c r="BA222"/>
  <c r="CC222"/>
  <c r="AT222"/>
  <c r="BG222"/>
  <c r="AF222"/>
  <c r="T222"/>
  <c r="BU222"/>
  <c r="CC223"/>
  <c r="CF223"/>
  <c r="CE223" s="1"/>
  <c r="CG222"/>
  <c r="BZ222"/>
  <c r="AK222"/>
  <c r="AX222"/>
  <c r="BQ222"/>
  <c r="CP222"/>
  <c r="X222"/>
  <c r="W222"/>
  <c r="AB222"/>
  <c r="AP222"/>
  <c r="BB222"/>
  <c r="BY222"/>
  <c r="CD222"/>
  <c r="CF222" s="1"/>
  <c r="CE222" s="1"/>
  <c r="DP221"/>
  <c r="DM221"/>
  <c r="DL221"/>
  <c r="DJ221"/>
  <c r="DI221"/>
  <c r="DG221"/>
  <c r="DF221"/>
  <c r="DD221"/>
  <c r="DC221"/>
  <c r="DA221"/>
  <c r="CZ221"/>
  <c r="CX221"/>
  <c r="CW221"/>
  <c r="CU221"/>
  <c r="CT221"/>
  <c r="CA221"/>
  <c r="BX221"/>
  <c r="BS221"/>
  <c r="BT221" s="1"/>
  <c r="BO221"/>
  <c r="BP221" s="1"/>
  <c r="BK221"/>
  <c r="BE221"/>
  <c r="BF221" s="1"/>
  <c r="AZ221"/>
  <c r="AV221"/>
  <c r="AR221"/>
  <c r="AT221" s="1"/>
  <c r="AN221"/>
  <c r="AO221" s="1"/>
  <c r="AI221"/>
  <c r="AD221"/>
  <c r="AF221" s="1"/>
  <c r="Z221"/>
  <c r="AA221" s="1"/>
  <c r="V221"/>
  <c r="R221"/>
  <c r="S221" s="1"/>
  <c r="D221"/>
  <c r="T221" l="1"/>
  <c r="BU221"/>
  <c r="CC221"/>
  <c r="CB221" s="1"/>
  <c r="AX221"/>
  <c r="AK221"/>
  <c r="CP221"/>
  <c r="CR221" s="1"/>
  <c r="BG221"/>
  <c r="CG221"/>
  <c r="CI222"/>
  <c r="CH222"/>
  <c r="W221"/>
  <c r="AB221"/>
  <c r="AJ221"/>
  <c r="AP221"/>
  <c r="AW221"/>
  <c r="BB221"/>
  <c r="BL221"/>
  <c r="CN221" s="1"/>
  <c r="BQ221"/>
  <c r="BY221"/>
  <c r="CD221"/>
  <c r="CE221" s="1"/>
  <c r="CI221"/>
  <c r="BA221"/>
  <c r="CH221"/>
  <c r="CQ222"/>
  <c r="CR222"/>
  <c r="X221"/>
  <c r="AE221"/>
  <c r="AS221"/>
  <c r="BM221"/>
  <c r="CO221" s="1"/>
  <c r="BZ221"/>
  <c r="DP220"/>
  <c r="DM220"/>
  <c r="DL220"/>
  <c r="DJ220"/>
  <c r="DI220"/>
  <c r="DG220"/>
  <c r="DF220"/>
  <c r="DD220"/>
  <c r="DC220"/>
  <c r="DA220"/>
  <c r="CZ220"/>
  <c r="CX220"/>
  <c r="CW220"/>
  <c r="CU220"/>
  <c r="CT220"/>
  <c r="CA220"/>
  <c r="BX220"/>
  <c r="BZ220" s="1"/>
  <c r="BS220"/>
  <c r="BO220"/>
  <c r="BP220" s="1"/>
  <c r="BK220"/>
  <c r="BL220" s="1"/>
  <c r="CN220" s="1"/>
  <c r="BE220"/>
  <c r="BG220" s="1"/>
  <c r="AZ220"/>
  <c r="AV220"/>
  <c r="AR220"/>
  <c r="AT220" s="1"/>
  <c r="AN220"/>
  <c r="AP220" s="1"/>
  <c r="AI220"/>
  <c r="AD220"/>
  <c r="AE220" s="1"/>
  <c r="Z220"/>
  <c r="V220"/>
  <c r="W220" s="1"/>
  <c r="R220"/>
  <c r="S220" s="1"/>
  <c r="D220"/>
  <c r="DP219"/>
  <c r="DM219"/>
  <c r="DL219"/>
  <c r="DJ219"/>
  <c r="DI219"/>
  <c r="DG219"/>
  <c r="DF219"/>
  <c r="DD219"/>
  <c r="DC219"/>
  <c r="DA219"/>
  <c r="CZ219"/>
  <c r="CX219"/>
  <c r="CW219"/>
  <c r="CU219"/>
  <c r="CT219"/>
  <c r="CA219"/>
  <c r="BX219"/>
  <c r="BZ219" s="1"/>
  <c r="BS219"/>
  <c r="BO219"/>
  <c r="BP219" s="1"/>
  <c r="BK219"/>
  <c r="BL219" s="1"/>
  <c r="CN219" s="1"/>
  <c r="BE219"/>
  <c r="BF219" s="1"/>
  <c r="AZ219"/>
  <c r="AV219"/>
  <c r="AR219"/>
  <c r="AN219"/>
  <c r="AO219" s="1"/>
  <c r="AI219"/>
  <c r="AD219"/>
  <c r="Z219"/>
  <c r="AA219" s="1"/>
  <c r="V219"/>
  <c r="W219" s="1"/>
  <c r="R219"/>
  <c r="S219" s="1"/>
  <c r="D219"/>
  <c r="CQ221" l="1"/>
  <c r="CC219"/>
  <c r="CB219" s="1"/>
  <c r="AW220"/>
  <c r="CC220"/>
  <c r="CB220" s="1"/>
  <c r="CG219"/>
  <c r="CI219" s="1"/>
  <c r="BA219"/>
  <c r="AW219"/>
  <c r="CG220"/>
  <c r="CI220" s="1"/>
  <c r="BA220"/>
  <c r="AP219"/>
  <c r="BY219"/>
  <c r="X220"/>
  <c r="AF220"/>
  <c r="AS220"/>
  <c r="BM220"/>
  <c r="CO220" s="1"/>
  <c r="BY220"/>
  <c r="BB219"/>
  <c r="BQ219"/>
  <c r="BQ220"/>
  <c r="AB219"/>
  <c r="AK219"/>
  <c r="BM219"/>
  <c r="CO219" s="1"/>
  <c r="AJ219"/>
  <c r="AS219"/>
  <c r="CP219"/>
  <c r="CQ219" s="1"/>
  <c r="AX220"/>
  <c r="AX219"/>
  <c r="T219"/>
  <c r="AE219"/>
  <c r="BT219"/>
  <c r="AA220"/>
  <c r="AO220"/>
  <c r="BF220"/>
  <c r="BT220"/>
  <c r="CP220"/>
  <c r="CD219"/>
  <c r="CE219" s="1"/>
  <c r="CD220"/>
  <c r="CE220" s="1"/>
  <c r="BG219"/>
  <c r="AK220"/>
  <c r="BB220"/>
  <c r="CF221"/>
  <c r="X219"/>
  <c r="AF219"/>
  <c r="AT219"/>
  <c r="BU219"/>
  <c r="T220"/>
  <c r="AB220"/>
  <c r="AJ220"/>
  <c r="BU220"/>
  <c r="CR219" l="1"/>
  <c r="CH219"/>
  <c r="CH220"/>
  <c r="CF220"/>
  <c r="CQ220"/>
  <c r="CR220"/>
  <c r="CF219"/>
  <c r="DP218"/>
  <c r="DM218"/>
  <c r="DL218"/>
  <c r="DJ218"/>
  <c r="DI218"/>
  <c r="DG218"/>
  <c r="DF218"/>
  <c r="DD218"/>
  <c r="DC218"/>
  <c r="DA218"/>
  <c r="CZ218"/>
  <c r="CX218"/>
  <c r="CW218"/>
  <c r="CU218"/>
  <c r="CT218"/>
  <c r="CA218"/>
  <c r="BX218"/>
  <c r="BZ218" s="1"/>
  <c r="BS218"/>
  <c r="BT218" s="1"/>
  <c r="BO218"/>
  <c r="BP218" s="1"/>
  <c r="BK218"/>
  <c r="BM218" s="1"/>
  <c r="CO218" s="1"/>
  <c r="BE218"/>
  <c r="BF218" s="1"/>
  <c r="AZ218"/>
  <c r="AV218"/>
  <c r="AR218"/>
  <c r="AT218" s="1"/>
  <c r="AN218"/>
  <c r="AO218" s="1"/>
  <c r="AI218"/>
  <c r="AD218"/>
  <c r="Z218"/>
  <c r="AA218" s="1"/>
  <c r="V218"/>
  <c r="W218" s="1"/>
  <c r="R218"/>
  <c r="S218" s="1"/>
  <c r="D218"/>
  <c r="AW218" l="1"/>
  <c r="CG218"/>
  <c r="CH218" s="1"/>
  <c r="BY218"/>
  <c r="BU218"/>
  <c r="AS218"/>
  <c r="AJ218"/>
  <c r="BG218"/>
  <c r="BA218"/>
  <c r="BL218"/>
  <c r="CN218" s="1"/>
  <c r="AP218"/>
  <c r="T218"/>
  <c r="AB218"/>
  <c r="CC218"/>
  <c r="CB218" s="1"/>
  <c r="CP218"/>
  <c r="AF218"/>
  <c r="AX218"/>
  <c r="BQ218"/>
  <c r="CD218"/>
  <c r="CE218" s="1"/>
  <c r="X218"/>
  <c r="AE218"/>
  <c r="AK218"/>
  <c r="BB218"/>
  <c r="DP217"/>
  <c r="DM217"/>
  <c r="DL217"/>
  <c r="DJ217"/>
  <c r="DI217"/>
  <c r="DG217"/>
  <c r="DF217"/>
  <c r="DD217"/>
  <c r="DC217"/>
  <c r="DA217"/>
  <c r="CZ217"/>
  <c r="CX217"/>
  <c r="CW217"/>
  <c r="CU217"/>
  <c r="CT217"/>
  <c r="CA217"/>
  <c r="BX217"/>
  <c r="BS217"/>
  <c r="BT217" s="1"/>
  <c r="BO217"/>
  <c r="BK217"/>
  <c r="BL217" s="1"/>
  <c r="CN217" s="1"/>
  <c r="BE217"/>
  <c r="BF217" s="1"/>
  <c r="AZ217"/>
  <c r="AV217"/>
  <c r="AR217"/>
  <c r="AN217"/>
  <c r="AO217" s="1"/>
  <c r="AI217"/>
  <c r="AD217"/>
  <c r="Z217"/>
  <c r="AA217" s="1"/>
  <c r="V217"/>
  <c r="R217"/>
  <c r="S217" s="1"/>
  <c r="D217"/>
  <c r="DP216"/>
  <c r="DM216"/>
  <c r="DL216"/>
  <c r="DJ216"/>
  <c r="DI216"/>
  <c r="DG216"/>
  <c r="DF216"/>
  <c r="DD216"/>
  <c r="DC216"/>
  <c r="DA216"/>
  <c r="CZ216"/>
  <c r="CX216"/>
  <c r="CW216"/>
  <c r="CU216"/>
  <c r="CT216"/>
  <c r="CA216"/>
  <c r="BX216"/>
  <c r="BS216"/>
  <c r="BT216" s="1"/>
  <c r="BO216"/>
  <c r="BP216" s="1"/>
  <c r="BK216"/>
  <c r="BM216" s="1"/>
  <c r="BL216" s="1"/>
  <c r="CN216" s="1"/>
  <c r="BE216"/>
  <c r="BF216" s="1"/>
  <c r="AZ216"/>
  <c r="AV216"/>
  <c r="AR216"/>
  <c r="AT216" s="1"/>
  <c r="AN216"/>
  <c r="AO216" s="1"/>
  <c r="AI216"/>
  <c r="AD216"/>
  <c r="AE216" s="1"/>
  <c r="Z216"/>
  <c r="AA216" s="1"/>
  <c r="V216"/>
  <c r="W216" s="1"/>
  <c r="R216"/>
  <c r="S216" s="1"/>
  <c r="D216"/>
  <c r="CI218" l="1"/>
  <c r="AJ216"/>
  <c r="BA216"/>
  <c r="CC216"/>
  <c r="AW217"/>
  <c r="AW216"/>
  <c r="CG217"/>
  <c r="CH217" s="1"/>
  <c r="CP217"/>
  <c r="CQ217" s="1"/>
  <c r="CB217"/>
  <c r="AX217"/>
  <c r="AF216"/>
  <c r="BB216"/>
  <c r="AB217"/>
  <c r="BM217"/>
  <c r="CO217" s="1"/>
  <c r="CP216"/>
  <c r="CR216" s="1"/>
  <c r="AX216"/>
  <c r="T217"/>
  <c r="X216"/>
  <c r="BB217"/>
  <c r="CB216"/>
  <c r="AK216"/>
  <c r="BU216"/>
  <c r="CG216"/>
  <c r="CH216" s="1"/>
  <c r="AK217"/>
  <c r="BA217"/>
  <c r="BU217"/>
  <c r="AS216"/>
  <c r="AJ217"/>
  <c r="AP217"/>
  <c r="CR217"/>
  <c r="W217"/>
  <c r="AE217"/>
  <c r="AS217"/>
  <c r="CD217"/>
  <c r="CF217" s="1"/>
  <c r="CF218"/>
  <c r="CQ218"/>
  <c r="CR218"/>
  <c r="AB216"/>
  <c r="AP216"/>
  <c r="BQ216"/>
  <c r="BG217"/>
  <c r="BQ217"/>
  <c r="BZ217"/>
  <c r="BG216"/>
  <c r="BZ216"/>
  <c r="T216"/>
  <c r="BY216"/>
  <c r="CD216"/>
  <c r="CE216" s="1"/>
  <c r="CO216"/>
  <c r="X217"/>
  <c r="AF217"/>
  <c r="AT217"/>
  <c r="BP217"/>
  <c r="BY217"/>
  <c r="DP215"/>
  <c r="DM215"/>
  <c r="DL215"/>
  <c r="DJ215"/>
  <c r="DI215"/>
  <c r="DG215"/>
  <c r="DF215"/>
  <c r="DD215"/>
  <c r="DC215"/>
  <c r="DA215"/>
  <c r="CZ215"/>
  <c r="CX215"/>
  <c r="CW215"/>
  <c r="CU215"/>
  <c r="CT215"/>
  <c r="CA215"/>
  <c r="BX215"/>
  <c r="BY215" s="1"/>
  <c r="BS215"/>
  <c r="BO215"/>
  <c r="BP215" s="1"/>
  <c r="BK215"/>
  <c r="BE215"/>
  <c r="BF215" s="1"/>
  <c r="AZ215"/>
  <c r="AV215"/>
  <c r="AR215"/>
  <c r="AS215" s="1"/>
  <c r="AN215"/>
  <c r="AO215" s="1"/>
  <c r="AI215"/>
  <c r="AD215"/>
  <c r="AE215" s="1"/>
  <c r="Z215"/>
  <c r="V215"/>
  <c r="W215" s="1"/>
  <c r="R215"/>
  <c r="S215" s="1"/>
  <c r="D215"/>
  <c r="DP214"/>
  <c r="DM214"/>
  <c r="DL214"/>
  <c r="DJ214"/>
  <c r="DI214"/>
  <c r="DG214"/>
  <c r="DF214"/>
  <c r="DD214"/>
  <c r="DC214"/>
  <c r="DA214"/>
  <c r="CZ214"/>
  <c r="CX214"/>
  <c r="CW214"/>
  <c r="CU214"/>
  <c r="CT214"/>
  <c r="CA214"/>
  <c r="BX214"/>
  <c r="BY214" s="1"/>
  <c r="BS214"/>
  <c r="BT214" s="1"/>
  <c r="BO214"/>
  <c r="BP214" s="1"/>
  <c r="BK214"/>
  <c r="BM214" s="1"/>
  <c r="BL214" s="1"/>
  <c r="CN214" s="1"/>
  <c r="BE214"/>
  <c r="BG214" s="1"/>
  <c r="AZ214"/>
  <c r="AV214"/>
  <c r="AR214"/>
  <c r="AS214" s="1"/>
  <c r="AN214"/>
  <c r="AO214" s="1"/>
  <c r="AI214"/>
  <c r="AD214"/>
  <c r="AE214" s="1"/>
  <c r="Z214"/>
  <c r="AA214" s="1"/>
  <c r="V214"/>
  <c r="R214"/>
  <c r="S214" s="1"/>
  <c r="D214"/>
  <c r="DP213"/>
  <c r="DM213"/>
  <c r="DL213"/>
  <c r="DJ213"/>
  <c r="DI213"/>
  <c r="DG213"/>
  <c r="DF213"/>
  <c r="DD213"/>
  <c r="DC213"/>
  <c r="DA213"/>
  <c r="CZ213"/>
  <c r="CX213"/>
  <c r="CW213"/>
  <c r="CU213"/>
  <c r="CT213"/>
  <c r="CA213"/>
  <c r="BX213"/>
  <c r="BY213" s="1"/>
  <c r="BS213"/>
  <c r="BT213" s="1"/>
  <c r="BO213"/>
  <c r="BK213"/>
  <c r="BL213" s="1"/>
  <c r="CN213" s="1"/>
  <c r="BE213"/>
  <c r="BF213" s="1"/>
  <c r="AZ213"/>
  <c r="AV213"/>
  <c r="AR213"/>
  <c r="AN213"/>
  <c r="AO213" s="1"/>
  <c r="AI213"/>
  <c r="AD213"/>
  <c r="Z213"/>
  <c r="AA213" s="1"/>
  <c r="V213"/>
  <c r="R213"/>
  <c r="S213" s="1"/>
  <c r="D213"/>
  <c r="DP212"/>
  <c r="DM212"/>
  <c r="DL212"/>
  <c r="DJ212"/>
  <c r="DI212"/>
  <c r="DG212"/>
  <c r="DF212"/>
  <c r="DD212"/>
  <c r="DC212"/>
  <c r="DA212"/>
  <c r="CZ212"/>
  <c r="CX212"/>
  <c r="CW212"/>
  <c r="CU212"/>
  <c r="CT212"/>
  <c r="CA212"/>
  <c r="BX212"/>
  <c r="BS212"/>
  <c r="BT212" s="1"/>
  <c r="BO212"/>
  <c r="BP212" s="1"/>
  <c r="BK212"/>
  <c r="BM212" s="1"/>
  <c r="BL212" s="1"/>
  <c r="CN212" s="1"/>
  <c r="BE212"/>
  <c r="BF212" s="1"/>
  <c r="AZ212"/>
  <c r="AV212"/>
  <c r="AR212"/>
  <c r="AT212" s="1"/>
  <c r="AN212"/>
  <c r="AO212" s="1"/>
  <c r="AI212"/>
  <c r="AD212"/>
  <c r="AF212" s="1"/>
  <c r="Z212"/>
  <c r="V212"/>
  <c r="W212" s="1"/>
  <c r="R212"/>
  <c r="S212" s="1"/>
  <c r="D212"/>
  <c r="DP211"/>
  <c r="DM211"/>
  <c r="DL211"/>
  <c r="DJ211"/>
  <c r="DI211"/>
  <c r="DG211"/>
  <c r="DF211"/>
  <c r="DD211"/>
  <c r="DC211"/>
  <c r="DA211"/>
  <c r="CZ211"/>
  <c r="CX211"/>
  <c r="CW211"/>
  <c r="CU211"/>
  <c r="CT211"/>
  <c r="CA211"/>
  <c r="BX211"/>
  <c r="BY211" s="1"/>
  <c r="BS211"/>
  <c r="BO211"/>
  <c r="BP211" s="1"/>
  <c r="BK211"/>
  <c r="BL211" s="1"/>
  <c r="CN211" s="1"/>
  <c r="BE211"/>
  <c r="BF211" s="1"/>
  <c r="AZ211"/>
  <c r="AV211"/>
  <c r="AR211"/>
  <c r="AN211"/>
  <c r="AO211" s="1"/>
  <c r="AI211"/>
  <c r="AD211"/>
  <c r="Z211"/>
  <c r="AA211" s="1"/>
  <c r="V211"/>
  <c r="R211"/>
  <c r="S211" s="1"/>
  <c r="D211"/>
  <c r="DP210"/>
  <c r="DM210"/>
  <c r="DL210"/>
  <c r="DJ210"/>
  <c r="DI210"/>
  <c r="DG210"/>
  <c r="DF210"/>
  <c r="DD210"/>
  <c r="DC210"/>
  <c r="DA210"/>
  <c r="CZ210"/>
  <c r="CX210"/>
  <c r="CW210"/>
  <c r="CU210"/>
  <c r="CT210"/>
  <c r="CA210"/>
  <c r="BX210"/>
  <c r="BY210" s="1"/>
  <c r="BS210"/>
  <c r="BO210"/>
  <c r="BP210" s="1"/>
  <c r="BK210"/>
  <c r="BM210" s="1"/>
  <c r="BE210"/>
  <c r="BF210" s="1"/>
  <c r="AZ210"/>
  <c r="AV210"/>
  <c r="AR210"/>
  <c r="AN210"/>
  <c r="AO210" s="1"/>
  <c r="AI210"/>
  <c r="AD210"/>
  <c r="Z210"/>
  <c r="V210"/>
  <c r="R210"/>
  <c r="S210" s="1"/>
  <c r="D210"/>
  <c r="DP209"/>
  <c r="DM209"/>
  <c r="DL209"/>
  <c r="DJ209"/>
  <c r="DI209"/>
  <c r="DG209"/>
  <c r="DF209"/>
  <c r="DD209"/>
  <c r="DC209"/>
  <c r="DA209"/>
  <c r="CZ209"/>
  <c r="CX209"/>
  <c r="CW209"/>
  <c r="CU209"/>
  <c r="CT209"/>
  <c r="CA209"/>
  <c r="BX209"/>
  <c r="BY209" s="1"/>
  <c r="BS209"/>
  <c r="BT209" s="1"/>
  <c r="BO209"/>
  <c r="BP209" s="1"/>
  <c r="BK209"/>
  <c r="BL209" s="1"/>
  <c r="CN209" s="1"/>
  <c r="BE209"/>
  <c r="BF209" s="1"/>
  <c r="AZ209"/>
  <c r="AV209"/>
  <c r="AR209"/>
  <c r="AS209" s="1"/>
  <c r="AN209"/>
  <c r="AO209" s="1"/>
  <c r="AI209"/>
  <c r="AD209"/>
  <c r="AE209" s="1"/>
  <c r="Z209"/>
  <c r="AA209" s="1"/>
  <c r="V209"/>
  <c r="W209" s="1"/>
  <c r="R209"/>
  <c r="S209" s="1"/>
  <c r="D209"/>
  <c r="DP208"/>
  <c r="DM208"/>
  <c r="DL208"/>
  <c r="DJ208"/>
  <c r="DI208"/>
  <c r="DG208"/>
  <c r="DF208"/>
  <c r="DD208"/>
  <c r="DC208"/>
  <c r="DA208"/>
  <c r="CZ208"/>
  <c r="CX208"/>
  <c r="CW208"/>
  <c r="CU208"/>
  <c r="CT208"/>
  <c r="CA208"/>
  <c r="BX208"/>
  <c r="BY208" s="1"/>
  <c r="BS208"/>
  <c r="BO208"/>
  <c r="BP208" s="1"/>
  <c r="BK208"/>
  <c r="BM208" s="1"/>
  <c r="CO208" s="1"/>
  <c r="BE208"/>
  <c r="BF208" s="1"/>
  <c r="AZ208"/>
  <c r="AV208"/>
  <c r="AR208"/>
  <c r="AN208"/>
  <c r="AO208" s="1"/>
  <c r="AI208"/>
  <c r="AD208"/>
  <c r="Z208"/>
  <c r="V208"/>
  <c r="R208"/>
  <c r="S208" s="1"/>
  <c r="D208"/>
  <c r="DM207"/>
  <c r="DL207"/>
  <c r="DJ207"/>
  <c r="DI207"/>
  <c r="DG207"/>
  <c r="DF207"/>
  <c r="DD207"/>
  <c r="DC207"/>
  <c r="DA207"/>
  <c r="CZ207"/>
  <c r="CX207"/>
  <c r="CW207"/>
  <c r="CU207"/>
  <c r="CT207"/>
  <c r="CA207"/>
  <c r="BX207"/>
  <c r="BY207" s="1"/>
  <c r="BS207"/>
  <c r="BO207"/>
  <c r="BP207" s="1"/>
  <c r="BK207"/>
  <c r="BL207" s="1"/>
  <c r="CN207" s="1"/>
  <c r="BE207"/>
  <c r="BG207" s="1"/>
  <c r="AZ207"/>
  <c r="AV207"/>
  <c r="AR207"/>
  <c r="AN207"/>
  <c r="AO207" s="1"/>
  <c r="AI207"/>
  <c r="AD207"/>
  <c r="Z207"/>
  <c r="AA207" s="1"/>
  <c r="V207"/>
  <c r="X207" s="1"/>
  <c r="R207"/>
  <c r="S207" s="1"/>
  <c r="K207"/>
  <c r="D207"/>
  <c r="EB206"/>
  <c r="DP206"/>
  <c r="DM206"/>
  <c r="DL206"/>
  <c r="DJ206"/>
  <c r="DI206"/>
  <c r="DG206"/>
  <c r="DF206"/>
  <c r="DD206"/>
  <c r="DC206"/>
  <c r="DA206"/>
  <c r="CZ206"/>
  <c r="CX206"/>
  <c r="CW206"/>
  <c r="CU206"/>
  <c r="CT206"/>
  <c r="CA206"/>
  <c r="BX206"/>
  <c r="BY206" s="1"/>
  <c r="BS206"/>
  <c r="BO206"/>
  <c r="BP206" s="1"/>
  <c r="BK206"/>
  <c r="BM206" s="1"/>
  <c r="CO206" s="1"/>
  <c r="BE206"/>
  <c r="BF206" s="1"/>
  <c r="AZ206"/>
  <c r="AV206"/>
  <c r="AR206"/>
  <c r="AN206"/>
  <c r="AO206" s="1"/>
  <c r="AI206"/>
  <c r="AD206"/>
  <c r="Z206"/>
  <c r="AA206" s="1"/>
  <c r="V206"/>
  <c r="W206" s="1"/>
  <c r="R206"/>
  <c r="S206" s="1"/>
  <c r="D206"/>
  <c r="EB205"/>
  <c r="DP205"/>
  <c r="DM205"/>
  <c r="DL205"/>
  <c r="DJ205"/>
  <c r="DI205"/>
  <c r="DG205"/>
  <c r="DF205"/>
  <c r="DD205"/>
  <c r="DC205"/>
  <c r="DA205"/>
  <c r="CZ205"/>
  <c r="CX205"/>
  <c r="CW205"/>
  <c r="CU205"/>
  <c r="CT205"/>
  <c r="CA205"/>
  <c r="BX205"/>
  <c r="BY205" s="1"/>
  <c r="BS205"/>
  <c r="BT205" s="1"/>
  <c r="BO205"/>
  <c r="BP205" s="1"/>
  <c r="BK205"/>
  <c r="BE205"/>
  <c r="BF205" s="1"/>
  <c r="AZ205"/>
  <c r="AV205"/>
  <c r="AR205"/>
  <c r="AT205" s="1"/>
  <c r="AN205"/>
  <c r="AO205" s="1"/>
  <c r="AI205"/>
  <c r="AD205"/>
  <c r="Z205"/>
  <c r="AA205" s="1"/>
  <c r="V205"/>
  <c r="X205" s="1"/>
  <c r="R205"/>
  <c r="S205" s="1"/>
  <c r="D205"/>
  <c r="EB204"/>
  <c r="DP204"/>
  <c r="DM204"/>
  <c r="DL204"/>
  <c r="DJ204"/>
  <c r="DI204"/>
  <c r="DG204"/>
  <c r="DF204"/>
  <c r="DD204"/>
  <c r="DC204"/>
  <c r="DA204"/>
  <c r="CZ204"/>
  <c r="CX204"/>
  <c r="CW204"/>
  <c r="CU204"/>
  <c r="CT204"/>
  <c r="CA204"/>
  <c r="BX204"/>
  <c r="BY204" s="1"/>
  <c r="BS204"/>
  <c r="BO204"/>
  <c r="BP204" s="1"/>
  <c r="BK204"/>
  <c r="BE204"/>
  <c r="BF204" s="1"/>
  <c r="AZ204"/>
  <c r="AV204"/>
  <c r="AR204"/>
  <c r="AS204" s="1"/>
  <c r="AN204"/>
  <c r="AO204" s="1"/>
  <c r="AI204"/>
  <c r="AD204"/>
  <c r="AE204" s="1"/>
  <c r="Z204"/>
  <c r="AA204" s="1"/>
  <c r="V204"/>
  <c r="W204" s="1"/>
  <c r="R204"/>
  <c r="S204" s="1"/>
  <c r="D204"/>
  <c r="EB203"/>
  <c r="DP203"/>
  <c r="DM203"/>
  <c r="DL203"/>
  <c r="DJ203"/>
  <c r="DI203"/>
  <c r="DG203"/>
  <c r="DF203"/>
  <c r="DD203"/>
  <c r="DC203"/>
  <c r="DA203"/>
  <c r="CZ203"/>
  <c r="CX203"/>
  <c r="CW203"/>
  <c r="CU203"/>
  <c r="CT203"/>
  <c r="CA203"/>
  <c r="BX203"/>
  <c r="BS203"/>
  <c r="BO203"/>
  <c r="BP203" s="1"/>
  <c r="BK203"/>
  <c r="BL203" s="1"/>
  <c r="CN203" s="1"/>
  <c r="BE203"/>
  <c r="BF203" s="1"/>
  <c r="AZ203"/>
  <c r="AV203"/>
  <c r="AX203" s="1"/>
  <c r="AR203"/>
  <c r="AS203" s="1"/>
  <c r="AN203"/>
  <c r="AO203" s="1"/>
  <c r="AI203"/>
  <c r="AD203"/>
  <c r="AF203" s="1"/>
  <c r="Z203"/>
  <c r="AA203" s="1"/>
  <c r="V203"/>
  <c r="X203" s="1"/>
  <c r="R203"/>
  <c r="S203" s="1"/>
  <c r="D203"/>
  <c r="EB202"/>
  <c r="DP202"/>
  <c r="DM202"/>
  <c r="DL202"/>
  <c r="DJ202"/>
  <c r="DI202"/>
  <c r="DG202"/>
  <c r="DF202"/>
  <c r="DD202"/>
  <c r="DC202"/>
  <c r="DA202"/>
  <c r="CZ202"/>
  <c r="CX202"/>
  <c r="CW202"/>
  <c r="CU202"/>
  <c r="CT202"/>
  <c r="CA202"/>
  <c r="BX202"/>
  <c r="BY202" s="1"/>
  <c r="BS202"/>
  <c r="BT202" s="1"/>
  <c r="BO202"/>
  <c r="BP202" s="1"/>
  <c r="BK202"/>
  <c r="BE202"/>
  <c r="BF202" s="1"/>
  <c r="AZ202"/>
  <c r="AV202"/>
  <c r="AR202"/>
  <c r="AT202" s="1"/>
  <c r="AN202"/>
  <c r="AO202" s="1"/>
  <c r="AI202"/>
  <c r="AD202"/>
  <c r="AF202" s="1"/>
  <c r="Z202"/>
  <c r="V202"/>
  <c r="W202" s="1"/>
  <c r="R202"/>
  <c r="S202" s="1"/>
  <c r="D202"/>
  <c r="EB201"/>
  <c r="DP201"/>
  <c r="DM201"/>
  <c r="DL201"/>
  <c r="DJ201"/>
  <c r="DI201"/>
  <c r="DG201"/>
  <c r="DF201"/>
  <c r="DD201"/>
  <c r="DC201"/>
  <c r="DA201"/>
  <c r="CZ201"/>
  <c r="CX201"/>
  <c r="CW201"/>
  <c r="CU201"/>
  <c r="CT201"/>
  <c r="CA201"/>
  <c r="BX201"/>
  <c r="BY201" s="1"/>
  <c r="BS201"/>
  <c r="BT201" s="1"/>
  <c r="BO201"/>
  <c r="BP201" s="1"/>
  <c r="BK201"/>
  <c r="BL201" s="1"/>
  <c r="CN201" s="1"/>
  <c r="BE201"/>
  <c r="BF201" s="1"/>
  <c r="AZ201"/>
  <c r="AV201"/>
  <c r="AW201" s="1"/>
  <c r="AR201"/>
  <c r="AT201" s="1"/>
  <c r="AN201"/>
  <c r="AO201" s="1"/>
  <c r="AI201"/>
  <c r="AD201"/>
  <c r="AE201" s="1"/>
  <c r="Z201"/>
  <c r="V201"/>
  <c r="W201" s="1"/>
  <c r="R201"/>
  <c r="S201" s="1"/>
  <c r="D201"/>
  <c r="EB200"/>
  <c r="DP200"/>
  <c r="DM200"/>
  <c r="DL200"/>
  <c r="DJ200"/>
  <c r="DI200"/>
  <c r="DG200"/>
  <c r="DF200"/>
  <c r="DD200"/>
  <c r="DC200"/>
  <c r="DA200"/>
  <c r="CZ200"/>
  <c r="CX200"/>
  <c r="CW200"/>
  <c r="CU200"/>
  <c r="CT200"/>
  <c r="CA200"/>
  <c r="BX200"/>
  <c r="BY200" s="1"/>
  <c r="BS200"/>
  <c r="BO200"/>
  <c r="BP200" s="1"/>
  <c r="BK200"/>
  <c r="BL200" s="1"/>
  <c r="CN200" s="1"/>
  <c r="BE200"/>
  <c r="BF200" s="1"/>
  <c r="AZ200"/>
  <c r="AV200"/>
  <c r="AW200" s="1"/>
  <c r="AR200"/>
  <c r="AN200"/>
  <c r="AO200" s="1"/>
  <c r="AI200"/>
  <c r="AD200"/>
  <c r="Z200"/>
  <c r="AA200" s="1"/>
  <c r="V200"/>
  <c r="R200"/>
  <c r="S200" s="1"/>
  <c r="D200"/>
  <c r="EB199"/>
  <c r="DP199"/>
  <c r="DM199"/>
  <c r="DL199"/>
  <c r="DJ199"/>
  <c r="DI199"/>
  <c r="DG199"/>
  <c r="DF199"/>
  <c r="DD199"/>
  <c r="DC199"/>
  <c r="DA199"/>
  <c r="CZ199"/>
  <c r="CX199"/>
  <c r="CW199"/>
  <c r="CU199"/>
  <c r="CT199"/>
  <c r="CA199"/>
  <c r="BX199"/>
  <c r="BY199" s="1"/>
  <c r="BS199"/>
  <c r="BT199" s="1"/>
  <c r="BO199"/>
  <c r="BP199" s="1"/>
  <c r="BK199"/>
  <c r="BL199" s="1"/>
  <c r="CN199" s="1"/>
  <c r="BE199"/>
  <c r="BG199" s="1"/>
  <c r="AZ199"/>
  <c r="AV199"/>
  <c r="AW199" s="1"/>
  <c r="AR199"/>
  <c r="AT199" s="1"/>
  <c r="AN199"/>
  <c r="AO199" s="1"/>
  <c r="AI199"/>
  <c r="AJ199" s="1"/>
  <c r="AD199"/>
  <c r="AE199" s="1"/>
  <c r="Z199"/>
  <c r="AA199" s="1"/>
  <c r="V199"/>
  <c r="W199" s="1"/>
  <c r="R199"/>
  <c r="S199" s="1"/>
  <c r="D199"/>
  <c r="EB198"/>
  <c r="DP198"/>
  <c r="DM198"/>
  <c r="DL198"/>
  <c r="DJ198"/>
  <c r="DI198"/>
  <c r="DG198"/>
  <c r="DF198"/>
  <c r="DD198"/>
  <c r="DC198"/>
  <c r="DA198"/>
  <c r="CZ198"/>
  <c r="CX198"/>
  <c r="CW198"/>
  <c r="CU198"/>
  <c r="CT198"/>
  <c r="CA198"/>
  <c r="BX198"/>
  <c r="BY198" s="1"/>
  <c r="BS198"/>
  <c r="BO198"/>
  <c r="BP198" s="1"/>
  <c r="BK198"/>
  <c r="BL198" s="1"/>
  <c r="CN198" s="1"/>
  <c r="BE198"/>
  <c r="BF198" s="1"/>
  <c r="AZ198"/>
  <c r="AV198"/>
  <c r="AR198"/>
  <c r="AN198"/>
  <c r="AO198" s="1"/>
  <c r="AI198"/>
  <c r="AD198"/>
  <c r="Z198"/>
  <c r="AA198" s="1"/>
  <c r="V198"/>
  <c r="R198"/>
  <c r="S198" s="1"/>
  <c r="D198"/>
  <c r="EB197"/>
  <c r="CI217" l="1"/>
  <c r="CI216"/>
  <c r="BG204"/>
  <c r="X201"/>
  <c r="BQ204"/>
  <c r="AK198"/>
  <c r="CP199"/>
  <c r="CR199" s="1"/>
  <c r="AK201"/>
  <c r="CB201"/>
  <c r="AJ203"/>
  <c r="AK206"/>
  <c r="CP206"/>
  <c r="CQ206" s="1"/>
  <c r="AW208"/>
  <c r="CG209"/>
  <c r="CI209" s="1"/>
  <c r="CP209"/>
  <c r="CR209" s="1"/>
  <c r="AJ210"/>
  <c r="CB212"/>
  <c r="AW213"/>
  <c r="CG214"/>
  <c r="CH214" s="1"/>
  <c r="BQ207"/>
  <c r="CP198"/>
  <c r="CR198" s="1"/>
  <c r="AX198"/>
  <c r="CB199"/>
  <c r="BA200"/>
  <c r="AX201"/>
  <c r="BB202"/>
  <c r="AW203"/>
  <c r="BA205"/>
  <c r="AW206"/>
  <c r="CB206"/>
  <c r="CG207"/>
  <c r="CI207" s="1"/>
  <c r="BA207"/>
  <c r="AX209"/>
  <c r="CC209"/>
  <c r="AX210"/>
  <c r="AK211"/>
  <c r="CP211"/>
  <c r="CR211" s="1"/>
  <c r="AW214"/>
  <c r="CG215"/>
  <c r="CI215" s="1"/>
  <c r="BB215"/>
  <c r="BL206"/>
  <c r="CN206" s="1"/>
  <c r="AK199"/>
  <c r="AX199"/>
  <c r="CG200"/>
  <c r="CI200" s="1"/>
  <c r="CB200"/>
  <c r="CG202"/>
  <c r="CH202" s="1"/>
  <c r="AW202"/>
  <c r="CP204"/>
  <c r="CQ204" s="1"/>
  <c r="CG205"/>
  <c r="CI205" s="1"/>
  <c r="AW205"/>
  <c r="AX207"/>
  <c r="CB210"/>
  <c r="AX211"/>
  <c r="CG212"/>
  <c r="CI212" s="1"/>
  <c r="CP212"/>
  <c r="CR212" s="1"/>
  <c r="CB214"/>
  <c r="AW215"/>
  <c r="CB205"/>
  <c r="BG209"/>
  <c r="AX200"/>
  <c r="BA201"/>
  <c r="CB202"/>
  <c r="CP203"/>
  <c r="CR203" s="1"/>
  <c r="AJ204"/>
  <c r="AW204"/>
  <c r="AK208"/>
  <c r="BA208"/>
  <c r="CB211"/>
  <c r="AX212"/>
  <c r="CG213"/>
  <c r="CI213" s="1"/>
  <c r="BB213"/>
  <c r="CB215"/>
  <c r="AS205"/>
  <c r="BG205"/>
  <c r="AP207"/>
  <c r="BT207"/>
  <c r="CB207"/>
  <c r="X215"/>
  <c r="BG215"/>
  <c r="BA198"/>
  <c r="BT204"/>
  <c r="BB206"/>
  <c r="BZ207"/>
  <c r="AB208"/>
  <c r="BL208"/>
  <c r="CN208" s="1"/>
  <c r="BZ208"/>
  <c r="BU212"/>
  <c r="AB200"/>
  <c r="BF199"/>
  <c r="AB206"/>
  <c r="AW209"/>
  <c r="T213"/>
  <c r="BA213"/>
  <c r="AE202"/>
  <c r="BQ203"/>
  <c r="W205"/>
  <c r="AJ206"/>
  <c r="AX206"/>
  <c r="W207"/>
  <c r="AK207"/>
  <c r="AW207"/>
  <c r="BB208"/>
  <c r="AP209"/>
  <c r="AP210"/>
  <c r="CC211"/>
  <c r="CP213"/>
  <c r="CR213" s="1"/>
  <c r="BQ211"/>
  <c r="AE212"/>
  <c r="BU214"/>
  <c r="CG208"/>
  <c r="CH208" s="1"/>
  <c r="BB198"/>
  <c r="AS201"/>
  <c r="X202"/>
  <c r="BA202"/>
  <c r="CP202"/>
  <c r="CQ202" s="1"/>
  <c r="AE203"/>
  <c r="BM203"/>
  <c r="CO203" s="1"/>
  <c r="BZ203"/>
  <c r="AP205"/>
  <c r="CG206"/>
  <c r="CH206" s="1"/>
  <c r="T208"/>
  <c r="AJ208"/>
  <c r="AX208"/>
  <c r="CP208"/>
  <c r="CQ208" s="1"/>
  <c r="BM209"/>
  <c r="CO209" s="1"/>
  <c r="CB209"/>
  <c r="BG211"/>
  <c r="AW212"/>
  <c r="AX213"/>
  <c r="AB211"/>
  <c r="AP211"/>
  <c r="BB211"/>
  <c r="AP213"/>
  <c r="BZ213"/>
  <c r="T214"/>
  <c r="AF214"/>
  <c r="CQ216"/>
  <c r="AJ198"/>
  <c r="AW198"/>
  <c r="AS199"/>
  <c r="AJ200"/>
  <c r="AJ201"/>
  <c r="AA202"/>
  <c r="AS202"/>
  <c r="AT203"/>
  <c r="BA203"/>
  <c r="BB204"/>
  <c r="AT209"/>
  <c r="AW210"/>
  <c r="BA211"/>
  <c r="X212"/>
  <c r="CC212"/>
  <c r="BF214"/>
  <c r="AF215"/>
  <c r="BQ215"/>
  <c r="CG201"/>
  <c r="CH201" s="1"/>
  <c r="BG202"/>
  <c r="AK203"/>
  <c r="AP204"/>
  <c r="BA204"/>
  <c r="AB205"/>
  <c r="BQ205"/>
  <c r="BZ205"/>
  <c r="CP205"/>
  <c r="AJ207"/>
  <c r="BB207"/>
  <c r="T209"/>
  <c r="AB209"/>
  <c r="BU209"/>
  <c r="AB210"/>
  <c r="BQ210"/>
  <c r="CG210"/>
  <c r="CI210" s="1"/>
  <c r="AB213"/>
  <c r="BM213"/>
  <c r="CO213" s="1"/>
  <c r="CD214"/>
  <c r="CF214" s="1"/>
  <c r="CE214" s="1"/>
  <c r="CD215"/>
  <c r="CF215" s="1"/>
  <c r="AT215"/>
  <c r="CP201"/>
  <c r="CG199"/>
  <c r="T198"/>
  <c r="BQ198"/>
  <c r="X199"/>
  <c r="AF199"/>
  <c r="BM199"/>
  <c r="CO199" s="1"/>
  <c r="BB200"/>
  <c r="BB201"/>
  <c r="BM201"/>
  <c r="CO201" s="1"/>
  <c r="AK205"/>
  <c r="AK210"/>
  <c r="BB210"/>
  <c r="T211"/>
  <c r="AK212"/>
  <c r="BB212"/>
  <c r="AK213"/>
  <c r="BU213"/>
  <c r="AT214"/>
  <c r="AA215"/>
  <c r="BA215"/>
  <c r="AP198"/>
  <c r="BG198"/>
  <c r="CG198"/>
  <c r="CH198" s="1"/>
  <c r="CP200"/>
  <c r="CQ200" s="1"/>
  <c r="AF201"/>
  <c r="BQ202"/>
  <c r="T204"/>
  <c r="AB204"/>
  <c r="BB205"/>
  <c r="X206"/>
  <c r="AB198"/>
  <c r="BZ198"/>
  <c r="BQ199"/>
  <c r="BZ199"/>
  <c r="T200"/>
  <c r="AP200"/>
  <c r="BG200"/>
  <c r="BQ200"/>
  <c r="BQ201"/>
  <c r="BZ201"/>
  <c r="CG203"/>
  <c r="CH203" s="1"/>
  <c r="CD204"/>
  <c r="CC204" s="1"/>
  <c r="AJ205"/>
  <c r="AP206"/>
  <c r="BQ206"/>
  <c r="AB207"/>
  <c r="BF207"/>
  <c r="CP207"/>
  <c r="CQ207" s="1"/>
  <c r="AP208"/>
  <c r="BQ208"/>
  <c r="CB208"/>
  <c r="T210"/>
  <c r="BA210"/>
  <c r="AJ212"/>
  <c r="BA212"/>
  <c r="AJ213"/>
  <c r="BL210"/>
  <c r="CN210" s="1"/>
  <c r="CO210"/>
  <c r="CC214"/>
  <c r="CC215"/>
  <c r="BZ202"/>
  <c r="BZ206"/>
  <c r="X198"/>
  <c r="AT198"/>
  <c r="BU198"/>
  <c r="AB199"/>
  <c r="AP199"/>
  <c r="BB199"/>
  <c r="X200"/>
  <c r="AF200"/>
  <c r="AT200"/>
  <c r="BU200"/>
  <c r="T201"/>
  <c r="AB201"/>
  <c r="AP201"/>
  <c r="BG201"/>
  <c r="CD201"/>
  <c r="CF201" s="1"/>
  <c r="CE201" s="1"/>
  <c r="AK202"/>
  <c r="AX202"/>
  <c r="BM202"/>
  <c r="CO202" s="1"/>
  <c r="T203"/>
  <c r="BG203"/>
  <c r="BU203"/>
  <c r="CD203"/>
  <c r="CF203" s="1"/>
  <c r="AK204"/>
  <c r="AX204"/>
  <c r="BM204"/>
  <c r="CO204" s="1"/>
  <c r="BZ204"/>
  <c r="CG204"/>
  <c r="AF205"/>
  <c r="AX205"/>
  <c r="BM205"/>
  <c r="CO205" s="1"/>
  <c r="AF206"/>
  <c r="AT206"/>
  <c r="BU206"/>
  <c r="AF207"/>
  <c r="AT207"/>
  <c r="BM207"/>
  <c r="CO207" s="1"/>
  <c r="X208"/>
  <c r="AF208"/>
  <c r="AT208"/>
  <c r="BU208"/>
  <c r="AK209"/>
  <c r="BB209"/>
  <c r="CD209"/>
  <c r="CF209" s="1"/>
  <c r="CE209" s="1"/>
  <c r="X210"/>
  <c r="AF210"/>
  <c r="AT210"/>
  <c r="W198"/>
  <c r="AE198"/>
  <c r="AS198"/>
  <c r="BM198"/>
  <c r="CO198" s="1"/>
  <c r="BT198"/>
  <c r="CB198"/>
  <c r="T199"/>
  <c r="BA199"/>
  <c r="BU199"/>
  <c r="CD199"/>
  <c r="CF199" s="1"/>
  <c r="W200"/>
  <c r="AE200"/>
  <c r="AK200"/>
  <c r="AS200"/>
  <c r="BM200"/>
  <c r="CO200" s="1"/>
  <c r="BT200"/>
  <c r="BZ200"/>
  <c r="AA201"/>
  <c r="BU201"/>
  <c r="CC201"/>
  <c r="T202"/>
  <c r="AB202"/>
  <c r="AJ202"/>
  <c r="AP202"/>
  <c r="BL202"/>
  <c r="CN202" s="1"/>
  <c r="BT203"/>
  <c r="CB203"/>
  <c r="BL204"/>
  <c r="CN204" s="1"/>
  <c r="AE205"/>
  <c r="BL205"/>
  <c r="CN205" s="1"/>
  <c r="AE206"/>
  <c r="AS206"/>
  <c r="BT206"/>
  <c r="AE207"/>
  <c r="AS207"/>
  <c r="W208"/>
  <c r="AE208"/>
  <c r="AS208"/>
  <c r="BT208"/>
  <c r="AJ209"/>
  <c r="BA209"/>
  <c r="W210"/>
  <c r="AE210"/>
  <c r="AS210"/>
  <c r="BT210"/>
  <c r="W211"/>
  <c r="AJ211"/>
  <c r="AW211"/>
  <c r="CD211"/>
  <c r="CF211" s="1"/>
  <c r="CE211" s="1"/>
  <c r="AS212"/>
  <c r="W213"/>
  <c r="AE213"/>
  <c r="AS213"/>
  <c r="CB213"/>
  <c r="BA214"/>
  <c r="CP214"/>
  <c r="CP215"/>
  <c r="BZ210"/>
  <c r="CO214"/>
  <c r="BU202"/>
  <c r="CD202"/>
  <c r="CF202" s="1"/>
  <c r="W203"/>
  <c r="AB203"/>
  <c r="AP203"/>
  <c r="BB203"/>
  <c r="BY203"/>
  <c r="X204"/>
  <c r="AF204"/>
  <c r="AT204"/>
  <c r="BU204"/>
  <c r="CB204"/>
  <c r="T205"/>
  <c r="BU205"/>
  <c r="CC205"/>
  <c r="T206"/>
  <c r="BA206"/>
  <c r="BG206"/>
  <c r="CD206"/>
  <c r="CF206" s="1"/>
  <c r="T207"/>
  <c r="BU207"/>
  <c r="CD207"/>
  <c r="AA208"/>
  <c r="BG208"/>
  <c r="CD208"/>
  <c r="CF208" s="1"/>
  <c r="X209"/>
  <c r="AF209"/>
  <c r="BQ209"/>
  <c r="BZ209"/>
  <c r="AA210"/>
  <c r="BG210"/>
  <c r="CP210"/>
  <c r="AF211"/>
  <c r="AT211"/>
  <c r="BM211"/>
  <c r="CO211" s="1"/>
  <c r="BU211"/>
  <c r="CG211"/>
  <c r="T212"/>
  <c r="AB212"/>
  <c r="AP212"/>
  <c r="BG212"/>
  <c r="BQ212"/>
  <c r="BZ212"/>
  <c r="BG213"/>
  <c r="BQ213"/>
  <c r="CD213"/>
  <c r="CE213" s="1"/>
  <c r="X214"/>
  <c r="AK214"/>
  <c r="AX214"/>
  <c r="AK215"/>
  <c r="AX215"/>
  <c r="BM215"/>
  <c r="CO215" s="1"/>
  <c r="BU215"/>
  <c r="BZ214"/>
  <c r="CC217"/>
  <c r="CE217"/>
  <c r="CD205"/>
  <c r="CE205" s="1"/>
  <c r="CD200"/>
  <c r="AF198"/>
  <c r="CD198"/>
  <c r="BU210"/>
  <c r="CD210"/>
  <c r="X211"/>
  <c r="AE211"/>
  <c r="AS211"/>
  <c r="BT211"/>
  <c r="BZ211"/>
  <c r="AA212"/>
  <c r="BY212"/>
  <c r="CD212"/>
  <c r="CF212" s="1"/>
  <c r="CE212" s="1"/>
  <c r="CO212"/>
  <c r="X213"/>
  <c r="AF213"/>
  <c r="AT213"/>
  <c r="BP213"/>
  <c r="CC213"/>
  <c r="W214"/>
  <c r="AB214"/>
  <c r="AJ214"/>
  <c r="AP214"/>
  <c r="BB214"/>
  <c r="BQ214"/>
  <c r="T215"/>
  <c r="AB215"/>
  <c r="AJ215"/>
  <c r="AP215"/>
  <c r="BL215"/>
  <c r="CN215" s="1"/>
  <c r="BT215"/>
  <c r="BZ215"/>
  <c r="CF216"/>
  <c r="DP197"/>
  <c r="DM197"/>
  <c r="DL197"/>
  <c r="DJ197"/>
  <c r="DI197"/>
  <c r="DG197"/>
  <c r="DF197"/>
  <c r="DD197"/>
  <c r="DC197"/>
  <c r="DA197"/>
  <c r="CZ197"/>
  <c r="CX197"/>
  <c r="CW197"/>
  <c r="CU197"/>
  <c r="CT197"/>
  <c r="CA197"/>
  <c r="BX197"/>
  <c r="BY197" s="1"/>
  <c r="BS197"/>
  <c r="BT197" s="1"/>
  <c r="BO197"/>
  <c r="BP197" s="1"/>
  <c r="BK197"/>
  <c r="BL197" s="1"/>
  <c r="CN197" s="1"/>
  <c r="BE197"/>
  <c r="BG197" s="1"/>
  <c r="AZ197"/>
  <c r="BA197" s="1"/>
  <c r="AV197"/>
  <c r="AR197"/>
  <c r="AN197"/>
  <c r="AO197" s="1"/>
  <c r="AI197"/>
  <c r="AD197"/>
  <c r="Z197"/>
  <c r="AA197" s="1"/>
  <c r="V197"/>
  <c r="R197"/>
  <c r="S197" s="1"/>
  <c r="D197"/>
  <c r="EB196"/>
  <c r="CQ212" l="1"/>
  <c r="CI214"/>
  <c r="CI208"/>
  <c r="CI198"/>
  <c r="CH205"/>
  <c r="CH209"/>
  <c r="CH213"/>
  <c r="CI202"/>
  <c r="CI201"/>
  <c r="CQ211"/>
  <c r="CQ198"/>
  <c r="CR206"/>
  <c r="CI203"/>
  <c r="CR204"/>
  <c r="CR202"/>
  <c r="CQ209"/>
  <c r="CQ199"/>
  <c r="CH212"/>
  <c r="CR207"/>
  <c r="CR200"/>
  <c r="CH207"/>
  <c r="CH215"/>
  <c r="CQ203"/>
  <c r="CI206"/>
  <c r="CE204"/>
  <c r="AX197"/>
  <c r="CC197"/>
  <c r="CH200"/>
  <c r="CG197"/>
  <c r="CH197" s="1"/>
  <c r="CH210"/>
  <c r="AB197"/>
  <c r="CQ213"/>
  <c r="CR208"/>
  <c r="AK197"/>
  <c r="AJ197"/>
  <c r="BF197"/>
  <c r="T197"/>
  <c r="AP197"/>
  <c r="CR201"/>
  <c r="CQ201"/>
  <c r="W197"/>
  <c r="AE197"/>
  <c r="BB197"/>
  <c r="CB197"/>
  <c r="CE215"/>
  <c r="CI199"/>
  <c r="CH199"/>
  <c r="CF205"/>
  <c r="CR205"/>
  <c r="CQ205"/>
  <c r="CD197"/>
  <c r="CE197" s="1"/>
  <c r="AW197"/>
  <c r="BU197"/>
  <c r="CQ214"/>
  <c r="CR214"/>
  <c r="AT197"/>
  <c r="CQ215"/>
  <c r="CR215"/>
  <c r="CF204"/>
  <c r="CH204"/>
  <c r="CI204"/>
  <c r="BZ197"/>
  <c r="CC198"/>
  <c r="CF198"/>
  <c r="CE198" s="1"/>
  <c r="CQ210"/>
  <c r="CR210"/>
  <c r="CC208"/>
  <c r="CE208"/>
  <c r="CC199"/>
  <c r="CE199"/>
  <c r="BM197"/>
  <c r="CO197" s="1"/>
  <c r="X197"/>
  <c r="AF197"/>
  <c r="AS197"/>
  <c r="BQ197"/>
  <c r="CP197"/>
  <c r="CH211"/>
  <c r="CI211"/>
  <c r="CC207"/>
  <c r="CF207"/>
  <c r="CE207" s="1"/>
  <c r="CC206"/>
  <c r="CE206"/>
  <c r="CC202"/>
  <c r="CE202"/>
  <c r="CC203"/>
  <c r="CE203"/>
  <c r="CC210"/>
  <c r="CF210"/>
  <c r="CE210" s="1"/>
  <c r="CC200"/>
  <c r="CF200"/>
  <c r="CE200" s="1"/>
  <c r="CF213"/>
  <c r="DP196"/>
  <c r="DM196"/>
  <c r="DL196"/>
  <c r="DJ196"/>
  <c r="DI196"/>
  <c r="DG196"/>
  <c r="DF196"/>
  <c r="DD196"/>
  <c r="DC196"/>
  <c r="DA196"/>
  <c r="CZ196"/>
  <c r="CX196"/>
  <c r="CW196"/>
  <c r="CU196"/>
  <c r="CT196"/>
  <c r="CA196"/>
  <c r="BX196"/>
  <c r="BY196" s="1"/>
  <c r="BS196"/>
  <c r="BO196"/>
  <c r="BP196" s="1"/>
  <c r="BK196"/>
  <c r="BM196" s="1"/>
  <c r="CO196" s="1"/>
  <c r="BE196"/>
  <c r="BF196" s="1"/>
  <c r="AZ196"/>
  <c r="AV196"/>
  <c r="AR196"/>
  <c r="AN196"/>
  <c r="AO196" s="1"/>
  <c r="AI196"/>
  <c r="AD196"/>
  <c r="Z196"/>
  <c r="V196"/>
  <c r="R196"/>
  <c r="S196" s="1"/>
  <c r="D196"/>
  <c r="EB195"/>
  <c r="CI197" l="1"/>
  <c r="AB196"/>
  <c r="AW196"/>
  <c r="CB196"/>
  <c r="AK196"/>
  <c r="BA196"/>
  <c r="BQ196"/>
  <c r="AP196"/>
  <c r="T196"/>
  <c r="AJ196"/>
  <c r="BB196"/>
  <c r="BL196"/>
  <c r="CN196" s="1"/>
  <c r="CG196"/>
  <c r="CI196" s="1"/>
  <c r="AX196"/>
  <c r="BZ196"/>
  <c r="CF197"/>
  <c r="AT196"/>
  <c r="BU196"/>
  <c r="CD196"/>
  <c r="CE196" s="1"/>
  <c r="X196"/>
  <c r="AF196"/>
  <c r="W196"/>
  <c r="AE196"/>
  <c r="AS196"/>
  <c r="BT196"/>
  <c r="CP196"/>
  <c r="CR197"/>
  <c r="CQ197"/>
  <c r="AA196"/>
  <c r="BG196"/>
  <c r="CC196"/>
  <c r="DP195"/>
  <c r="DM195"/>
  <c r="DL195"/>
  <c r="DJ195"/>
  <c r="DI195"/>
  <c r="DG195"/>
  <c r="DF195"/>
  <c r="DD195"/>
  <c r="DC195"/>
  <c r="DA195"/>
  <c r="CZ195"/>
  <c r="CX195"/>
  <c r="CW195"/>
  <c r="CU195"/>
  <c r="CT195"/>
  <c r="CA195"/>
  <c r="BX195"/>
  <c r="BS195"/>
  <c r="BT195" s="1"/>
  <c r="BO195"/>
  <c r="BP195" s="1"/>
  <c r="BK195"/>
  <c r="BL195" s="1"/>
  <c r="CN195" s="1"/>
  <c r="BE195"/>
  <c r="BF195" s="1"/>
  <c r="AZ195"/>
  <c r="AV195"/>
  <c r="AR195"/>
  <c r="AT195" s="1"/>
  <c r="AN195"/>
  <c r="AO195" s="1"/>
  <c r="AI195"/>
  <c r="AD195"/>
  <c r="AF195" s="1"/>
  <c r="Z195"/>
  <c r="AA195" s="1"/>
  <c r="V195"/>
  <c r="R195"/>
  <c r="S195" s="1"/>
  <c r="D195"/>
  <c r="EB194"/>
  <c r="DP194"/>
  <c r="DM194"/>
  <c r="DL194"/>
  <c r="DJ194"/>
  <c r="DI194"/>
  <c r="DG194"/>
  <c r="DF194"/>
  <c r="DD194"/>
  <c r="DC194"/>
  <c r="DA194"/>
  <c r="CZ194"/>
  <c r="CX194"/>
  <c r="CW194"/>
  <c r="CU194"/>
  <c r="CT194"/>
  <c r="CA194"/>
  <c r="BX194"/>
  <c r="BY194" s="1"/>
  <c r="BS194"/>
  <c r="BT194" s="1"/>
  <c r="BO194"/>
  <c r="BP194" s="1"/>
  <c r="BK194"/>
  <c r="BL194" s="1"/>
  <c r="CN194" s="1"/>
  <c r="BE194"/>
  <c r="BF194" s="1"/>
  <c r="AZ194"/>
  <c r="AV194"/>
  <c r="AR194"/>
  <c r="AS194" s="1"/>
  <c r="AN194"/>
  <c r="AO194" s="1"/>
  <c r="AI194"/>
  <c r="AD194"/>
  <c r="AF194" s="1"/>
  <c r="Z194"/>
  <c r="V194"/>
  <c r="W194" s="1"/>
  <c r="R194"/>
  <c r="S194" s="1"/>
  <c r="D194"/>
  <c r="EB193"/>
  <c r="CH196" l="1"/>
  <c r="CB194"/>
  <c r="AJ195"/>
  <c r="BB195"/>
  <c r="CG194"/>
  <c r="CI194" s="1"/>
  <c r="AW195"/>
  <c r="AW194"/>
  <c r="CC195"/>
  <c r="BU195"/>
  <c r="AE194"/>
  <c r="AT194"/>
  <c r="AX194"/>
  <c r="BM194"/>
  <c r="CO194" s="1"/>
  <c r="AE195"/>
  <c r="BM195"/>
  <c r="CO195" s="1"/>
  <c r="BG195"/>
  <c r="AK194"/>
  <c r="BB194"/>
  <c r="T195"/>
  <c r="AS195"/>
  <c r="BA195"/>
  <c r="CB195"/>
  <c r="AJ194"/>
  <c r="X194"/>
  <c r="BA194"/>
  <c r="BQ194"/>
  <c r="BZ194"/>
  <c r="CG195"/>
  <c r="T194"/>
  <c r="AB194"/>
  <c r="AP194"/>
  <c r="AA194"/>
  <c r="BG194"/>
  <c r="CP194"/>
  <c r="X195"/>
  <c r="AK195"/>
  <c r="AX195"/>
  <c r="BQ195"/>
  <c r="BZ195"/>
  <c r="CP195"/>
  <c r="CR196"/>
  <c r="CQ196"/>
  <c r="BU194"/>
  <c r="CD194"/>
  <c r="W195"/>
  <c r="AB195"/>
  <c r="AP195"/>
  <c r="BY195"/>
  <c r="CD195"/>
  <c r="CE195" s="1"/>
  <c r="CF196"/>
  <c r="DP193"/>
  <c r="DM193"/>
  <c r="DL193"/>
  <c r="DJ193"/>
  <c r="DI193"/>
  <c r="DG193"/>
  <c r="DF193"/>
  <c r="DD193"/>
  <c r="DC193"/>
  <c r="DA193"/>
  <c r="CZ193"/>
  <c r="CX193"/>
  <c r="CW193"/>
  <c r="CU193"/>
  <c r="CT193"/>
  <c r="CA193"/>
  <c r="BX193"/>
  <c r="BY193" s="1"/>
  <c r="BS193"/>
  <c r="BO193"/>
  <c r="BP193" s="1"/>
  <c r="BK193"/>
  <c r="BL193" s="1"/>
  <c r="CN193" s="1"/>
  <c r="BE193"/>
  <c r="BF193" s="1"/>
  <c r="AZ193"/>
  <c r="AV193"/>
  <c r="AR193"/>
  <c r="AS193" s="1"/>
  <c r="AN193"/>
  <c r="AO193" s="1"/>
  <c r="AI193"/>
  <c r="AD193"/>
  <c r="AE193" s="1"/>
  <c r="Z193"/>
  <c r="AA193" s="1"/>
  <c r="V193"/>
  <c r="X193" s="1"/>
  <c r="R193"/>
  <c r="S193" s="1"/>
  <c r="D193"/>
  <c r="EB192"/>
  <c r="CH194" l="1"/>
  <c r="CG193"/>
  <c r="CH193" s="1"/>
  <c r="CP193"/>
  <c r="CQ193" s="1"/>
  <c r="AX193"/>
  <c r="W193"/>
  <c r="BB193"/>
  <c r="AJ193"/>
  <c r="AP193"/>
  <c r="BZ193"/>
  <c r="AW193"/>
  <c r="AB193"/>
  <c r="AK193"/>
  <c r="BA193"/>
  <c r="BG193"/>
  <c r="BQ193"/>
  <c r="CQ194"/>
  <c r="CR194"/>
  <c r="CD193"/>
  <c r="CF193" s="1"/>
  <c r="CE193" s="1"/>
  <c r="CC194"/>
  <c r="CF194"/>
  <c r="CE194" s="1"/>
  <c r="CQ195"/>
  <c r="CR195"/>
  <c r="CF195"/>
  <c r="CI195"/>
  <c r="CH195"/>
  <c r="AT193"/>
  <c r="BU193"/>
  <c r="CC193"/>
  <c r="CR193"/>
  <c r="T193"/>
  <c r="AF193"/>
  <c r="BM193"/>
  <c r="CO193" s="1"/>
  <c r="BT193"/>
  <c r="CB193"/>
  <c r="CI193" l="1"/>
  <c r="DP192"/>
  <c r="DM192"/>
  <c r="DL192"/>
  <c r="DJ192"/>
  <c r="DI192"/>
  <c r="DG192"/>
  <c r="DF192"/>
  <c r="DD192"/>
  <c r="DC192"/>
  <c r="DA192"/>
  <c r="CZ192"/>
  <c r="CX192"/>
  <c r="CW192"/>
  <c r="CU192"/>
  <c r="CT192"/>
  <c r="CA192"/>
  <c r="BX192"/>
  <c r="BY192" s="1"/>
  <c r="BS192"/>
  <c r="BO192"/>
  <c r="BP192" s="1"/>
  <c r="BK192"/>
  <c r="BE192"/>
  <c r="BF192" s="1"/>
  <c r="AZ192"/>
  <c r="AV192"/>
  <c r="AR192"/>
  <c r="AS192" s="1"/>
  <c r="AN192"/>
  <c r="AP192" s="1"/>
  <c r="AI192"/>
  <c r="AD192"/>
  <c r="Z192"/>
  <c r="AA192" s="1"/>
  <c r="V192"/>
  <c r="R192"/>
  <c r="S192" s="1"/>
  <c r="D192"/>
  <c r="EB191"/>
  <c r="CG192" l="1"/>
  <c r="CH192" s="1"/>
  <c r="CP192"/>
  <c r="CQ192" s="1"/>
  <c r="AX192"/>
  <c r="CB192"/>
  <c r="AB192"/>
  <c r="AO192"/>
  <c r="BG192"/>
  <c r="T192"/>
  <c r="BA192"/>
  <c r="BQ192"/>
  <c r="AJ192"/>
  <c r="W192"/>
  <c r="AE192"/>
  <c r="AK192"/>
  <c r="AW192"/>
  <c r="BB192"/>
  <c r="BL192"/>
  <c r="CN192" s="1"/>
  <c r="CD192"/>
  <c r="AT192"/>
  <c r="BU192"/>
  <c r="X192"/>
  <c r="AF192"/>
  <c r="BM192"/>
  <c r="CO192" s="1"/>
  <c r="BT192"/>
  <c r="BZ192"/>
  <c r="DP191"/>
  <c r="DM191"/>
  <c r="DL191"/>
  <c r="DJ191"/>
  <c r="DI191"/>
  <c r="DG191"/>
  <c r="DF191"/>
  <c r="DD191"/>
  <c r="DC191"/>
  <c r="DA191"/>
  <c r="CZ191"/>
  <c r="CX191"/>
  <c r="CW191"/>
  <c r="CU191"/>
  <c r="CT191"/>
  <c r="CA191"/>
  <c r="BX191"/>
  <c r="BS191"/>
  <c r="BT191" s="1"/>
  <c r="BO191"/>
  <c r="BP191" s="1"/>
  <c r="BK191"/>
  <c r="BL191" s="1"/>
  <c r="CN191" s="1"/>
  <c r="BE191"/>
  <c r="BF191" s="1"/>
  <c r="AZ191"/>
  <c r="AV191"/>
  <c r="AR191"/>
  <c r="AS191" s="1"/>
  <c r="AN191"/>
  <c r="AP191" s="1"/>
  <c r="AI191"/>
  <c r="AD191"/>
  <c r="Z191"/>
  <c r="AA191" s="1"/>
  <c r="V191"/>
  <c r="R191"/>
  <c r="S191" s="1"/>
  <c r="D191"/>
  <c r="EB190"/>
  <c r="CR192" l="1"/>
  <c r="T191"/>
  <c r="CI192"/>
  <c r="CB191"/>
  <c r="CG191"/>
  <c r="CI191" s="1"/>
  <c r="CP191"/>
  <c r="CQ191" s="1"/>
  <c r="AX191"/>
  <c r="BG191"/>
  <c r="AJ191"/>
  <c r="AB191"/>
  <c r="AO191"/>
  <c r="W191"/>
  <c r="BA191"/>
  <c r="BU191"/>
  <c r="CC192"/>
  <c r="CE192"/>
  <c r="X191"/>
  <c r="AE191"/>
  <c r="AK191"/>
  <c r="AW191"/>
  <c r="BB191"/>
  <c r="BY191"/>
  <c r="CF192"/>
  <c r="CD191"/>
  <c r="CF191" s="1"/>
  <c r="AT191"/>
  <c r="BM191"/>
  <c r="CO191" s="1"/>
  <c r="AF191"/>
  <c r="BQ191"/>
  <c r="BZ191"/>
  <c r="DP190"/>
  <c r="DM190"/>
  <c r="DL190"/>
  <c r="DJ190"/>
  <c r="DI190"/>
  <c r="DG190"/>
  <c r="DF190"/>
  <c r="DD190"/>
  <c r="DC190"/>
  <c r="DA190"/>
  <c r="CZ190"/>
  <c r="CX190"/>
  <c r="CW190"/>
  <c r="CU190"/>
  <c r="CT190"/>
  <c r="CA190"/>
  <c r="BX190"/>
  <c r="BY190" s="1"/>
  <c r="BS190"/>
  <c r="BO190"/>
  <c r="BP190" s="1"/>
  <c r="BK190"/>
  <c r="BE190"/>
  <c r="BF190" s="1"/>
  <c r="AZ190"/>
  <c r="AV190"/>
  <c r="AR190"/>
  <c r="AN190"/>
  <c r="AO190" s="1"/>
  <c r="AI190"/>
  <c r="AD190"/>
  <c r="Z190"/>
  <c r="AA190" s="1"/>
  <c r="V190"/>
  <c r="R190"/>
  <c r="S190" s="1"/>
  <c r="D190"/>
  <c r="EB189"/>
  <c r="AB190" l="1"/>
  <c r="AP190"/>
  <c r="CH191"/>
  <c r="CR191"/>
  <c r="AX190"/>
  <c r="AK190"/>
  <c r="CP190"/>
  <c r="CQ190" s="1"/>
  <c r="AW190"/>
  <c r="BG190"/>
  <c r="BA190"/>
  <c r="BQ190"/>
  <c r="T190"/>
  <c r="BZ190"/>
  <c r="AJ190"/>
  <c r="BB190"/>
  <c r="BL190"/>
  <c r="CN190" s="1"/>
  <c r="CG190"/>
  <c r="BU190"/>
  <c r="CD190"/>
  <c r="CC191"/>
  <c r="CE191"/>
  <c r="X190"/>
  <c r="AF190"/>
  <c r="AT190"/>
  <c r="W190"/>
  <c r="AE190"/>
  <c r="AS190"/>
  <c r="BM190"/>
  <c r="CO190" s="1"/>
  <c r="BT190"/>
  <c r="CB190"/>
  <c r="DP189"/>
  <c r="DM189"/>
  <c r="DL189"/>
  <c r="DJ189"/>
  <c r="DI189"/>
  <c r="DG189"/>
  <c r="DF189"/>
  <c r="DD189"/>
  <c r="DC189"/>
  <c r="DA189"/>
  <c r="CZ189"/>
  <c r="CX189"/>
  <c r="CW189"/>
  <c r="CU189"/>
  <c r="CT189"/>
  <c r="CA189"/>
  <c r="BX189"/>
  <c r="BY189" s="1"/>
  <c r="BS189"/>
  <c r="BO189"/>
  <c r="BP189" s="1"/>
  <c r="BK189"/>
  <c r="BM189" s="1"/>
  <c r="CO189" s="1"/>
  <c r="BE189"/>
  <c r="BF189" s="1"/>
  <c r="AZ189"/>
  <c r="BA189" s="1"/>
  <c r="AV189"/>
  <c r="AR189"/>
  <c r="AT189" s="1"/>
  <c r="AN189"/>
  <c r="AO189" s="1"/>
  <c r="AI189"/>
  <c r="AD189"/>
  <c r="Z189"/>
  <c r="V189"/>
  <c r="W189" s="1"/>
  <c r="R189"/>
  <c r="S189" s="1"/>
  <c r="D189"/>
  <c r="EB188"/>
  <c r="CR190" l="1"/>
  <c r="BL189"/>
  <c r="CN189" s="1"/>
  <c r="CG189"/>
  <c r="CH189" s="1"/>
  <c r="CP189"/>
  <c r="CR189" s="1"/>
  <c r="AX189"/>
  <c r="CB189"/>
  <c r="BB189"/>
  <c r="CD189"/>
  <c r="CE189" s="1"/>
  <c r="AE189"/>
  <c r="AK189"/>
  <c r="AW189"/>
  <c r="AJ189"/>
  <c r="AF189"/>
  <c r="BQ189"/>
  <c r="X189"/>
  <c r="BZ189"/>
  <c r="AS189"/>
  <c r="BT189"/>
  <c r="CC190"/>
  <c r="CF190"/>
  <c r="CE190" s="1"/>
  <c r="CH190"/>
  <c r="CI190"/>
  <c r="T189"/>
  <c r="BG189"/>
  <c r="AB189"/>
  <c r="AP189"/>
  <c r="AA189"/>
  <c r="BU189"/>
  <c r="CC189"/>
  <c r="DP188"/>
  <c r="DM188"/>
  <c r="DL188"/>
  <c r="DJ188"/>
  <c r="DI188"/>
  <c r="DG188"/>
  <c r="DF188"/>
  <c r="DD188"/>
  <c r="DC188"/>
  <c r="DA188"/>
  <c r="CZ188"/>
  <c r="CX188"/>
  <c r="CW188"/>
  <c r="CU188"/>
  <c r="CT188"/>
  <c r="CA188"/>
  <c r="BX188"/>
  <c r="BY188" s="1"/>
  <c r="BS188"/>
  <c r="BT188" s="1"/>
  <c r="BO188"/>
  <c r="BP188" s="1"/>
  <c r="BK188"/>
  <c r="BE188"/>
  <c r="BF188" s="1"/>
  <c r="AZ188"/>
  <c r="AV188"/>
  <c r="AR188"/>
  <c r="AS188" s="1"/>
  <c r="AN188"/>
  <c r="AO188" s="1"/>
  <c r="AI188"/>
  <c r="AD188"/>
  <c r="AF188" s="1"/>
  <c r="Z188"/>
  <c r="V188"/>
  <c r="W188" s="1"/>
  <c r="R188"/>
  <c r="S188" s="1"/>
  <c r="D188"/>
  <c r="EB187"/>
  <c r="CI189" l="1"/>
  <c r="CQ189"/>
  <c r="AJ188"/>
  <c r="AW188"/>
  <c r="CB188"/>
  <c r="CF189"/>
  <c r="BA188"/>
  <c r="AE188"/>
  <c r="AT188"/>
  <c r="X188"/>
  <c r="BU188"/>
  <c r="CD188"/>
  <c r="CE188" s="1"/>
  <c r="BG188"/>
  <c r="CC188"/>
  <c r="AA188"/>
  <c r="BZ188"/>
  <c r="AK188"/>
  <c r="AX188"/>
  <c r="BM188"/>
  <c r="CO188" s="1"/>
  <c r="CG188"/>
  <c r="T188"/>
  <c r="AB188"/>
  <c r="AP188"/>
  <c r="BB188"/>
  <c r="BL188"/>
  <c r="CN188" s="1"/>
  <c r="BQ188"/>
  <c r="CP188"/>
  <c r="DP187"/>
  <c r="DM187"/>
  <c r="DL187"/>
  <c r="DJ187"/>
  <c r="DI187"/>
  <c r="DG187"/>
  <c r="DF187"/>
  <c r="DD187"/>
  <c r="DC187"/>
  <c r="DA187"/>
  <c r="CZ187"/>
  <c r="CX187"/>
  <c r="CW187"/>
  <c r="CU187"/>
  <c r="CT187"/>
  <c r="CA187"/>
  <c r="BX187"/>
  <c r="BY187" s="1"/>
  <c r="BS187"/>
  <c r="BT187" s="1"/>
  <c r="BO187"/>
  <c r="BP187" s="1"/>
  <c r="BK187"/>
  <c r="BL187" s="1"/>
  <c r="CN187" s="1"/>
  <c r="BE187"/>
  <c r="BF187" s="1"/>
  <c r="AZ187"/>
  <c r="AV187"/>
  <c r="AR187"/>
  <c r="AT187" s="1"/>
  <c r="AN187"/>
  <c r="AO187" s="1"/>
  <c r="AI187"/>
  <c r="AD187"/>
  <c r="AF187" s="1"/>
  <c r="Z187"/>
  <c r="AA187" s="1"/>
  <c r="V187"/>
  <c r="R187"/>
  <c r="S187" s="1"/>
  <c r="D187"/>
  <c r="EB186"/>
  <c r="AK187" l="1"/>
  <c r="CP187"/>
  <c r="CR187" s="1"/>
  <c r="AX187"/>
  <c r="AW187"/>
  <c r="BZ187"/>
  <c r="AJ187"/>
  <c r="BG187"/>
  <c r="T187"/>
  <c r="BU187"/>
  <c r="W187"/>
  <c r="BM187"/>
  <c r="CO187" s="1"/>
  <c r="CG187"/>
  <c r="CH187" s="1"/>
  <c r="AB187"/>
  <c r="AP187"/>
  <c r="BB187"/>
  <c r="CD187"/>
  <c r="CF187" s="1"/>
  <c r="BA187"/>
  <c r="CB187"/>
  <c r="CQ188"/>
  <c r="CR188"/>
  <c r="CF188"/>
  <c r="CH188"/>
  <c r="CI188"/>
  <c r="X187"/>
  <c r="AE187"/>
  <c r="AS187"/>
  <c r="BQ187"/>
  <c r="DP186"/>
  <c r="DM186"/>
  <c r="DL186"/>
  <c r="DJ186"/>
  <c r="DI186"/>
  <c r="DG186"/>
  <c r="DF186"/>
  <c r="DD186"/>
  <c r="DC186"/>
  <c r="DA186"/>
  <c r="CZ186"/>
  <c r="CX186"/>
  <c r="CW186"/>
  <c r="CU186"/>
  <c r="CT186"/>
  <c r="CA186"/>
  <c r="BX186"/>
  <c r="BY186" s="1"/>
  <c r="BS186"/>
  <c r="BU186" s="1"/>
  <c r="BO186"/>
  <c r="BP186" s="1"/>
  <c r="BK186"/>
  <c r="BM186" s="1"/>
  <c r="CO186" s="1"/>
  <c r="BE186"/>
  <c r="BF186" s="1"/>
  <c r="AZ186"/>
  <c r="AV186"/>
  <c r="AR186"/>
  <c r="AS186" s="1"/>
  <c r="AN186"/>
  <c r="AO186" s="1"/>
  <c r="AI186"/>
  <c r="AD186"/>
  <c r="AE186" s="1"/>
  <c r="Z186"/>
  <c r="V186"/>
  <c r="W186" s="1"/>
  <c r="R186"/>
  <c r="S186" s="1"/>
  <c r="D186"/>
  <c r="EB185"/>
  <c r="DP185"/>
  <c r="DM185"/>
  <c r="DL185"/>
  <c r="DJ185"/>
  <c r="DI185"/>
  <c r="DG185"/>
  <c r="DF185"/>
  <c r="DD185"/>
  <c r="DC185"/>
  <c r="DA185"/>
  <c r="CZ185"/>
  <c r="CX185"/>
  <c r="CW185"/>
  <c r="CU185"/>
  <c r="CT185"/>
  <c r="CA185"/>
  <c r="BX185"/>
  <c r="BY185" s="1"/>
  <c r="BS185"/>
  <c r="BO185"/>
  <c r="BP185" s="1"/>
  <c r="BK185"/>
  <c r="BE185"/>
  <c r="BF185" s="1"/>
  <c r="AZ185"/>
  <c r="AV185"/>
  <c r="AR185"/>
  <c r="AS185" s="1"/>
  <c r="AN185"/>
  <c r="AO185" s="1"/>
  <c r="AI185"/>
  <c r="AD185"/>
  <c r="AE185" s="1"/>
  <c r="Z185"/>
  <c r="AA185" s="1"/>
  <c r="V185"/>
  <c r="R185"/>
  <c r="S185" s="1"/>
  <c r="D185"/>
  <c r="EB184"/>
  <c r="DP184"/>
  <c r="DM184"/>
  <c r="DL184"/>
  <c r="DJ184"/>
  <c r="DI184"/>
  <c r="DG184"/>
  <c r="DF184"/>
  <c r="DD184"/>
  <c r="DC184"/>
  <c r="DA184"/>
  <c r="CZ184"/>
  <c r="CX184"/>
  <c r="CW184"/>
  <c r="CU184"/>
  <c r="CT184"/>
  <c r="CA184"/>
  <c r="BX184"/>
  <c r="BY184" s="1"/>
  <c r="BS184"/>
  <c r="BT184" s="1"/>
  <c r="BO184"/>
  <c r="BK184"/>
  <c r="BM184" s="1"/>
  <c r="CO184" s="1"/>
  <c r="BE184"/>
  <c r="BF184" s="1"/>
  <c r="AZ184"/>
  <c r="AV184"/>
  <c r="AR184"/>
  <c r="AS184" s="1"/>
  <c r="AN184"/>
  <c r="AO184" s="1"/>
  <c r="AI184"/>
  <c r="AD184"/>
  <c r="AF184" s="1"/>
  <c r="Z184"/>
  <c r="V184"/>
  <c r="W184" s="1"/>
  <c r="R184"/>
  <c r="S184" s="1"/>
  <c r="D184"/>
  <c r="EB183"/>
  <c r="DP183"/>
  <c r="DM183"/>
  <c r="DL183"/>
  <c r="DJ183"/>
  <c r="DI183"/>
  <c r="DG183"/>
  <c r="DF183"/>
  <c r="DD183"/>
  <c r="DC183"/>
  <c r="DA183"/>
  <c r="CZ183"/>
  <c r="CX183"/>
  <c r="CW183"/>
  <c r="CU183"/>
  <c r="CT183"/>
  <c r="CA183"/>
  <c r="BX183"/>
  <c r="BS183"/>
  <c r="BO183"/>
  <c r="BP183" s="1"/>
  <c r="BK183"/>
  <c r="CM183" s="1"/>
  <c r="BE183"/>
  <c r="BF183" s="1"/>
  <c r="AZ183"/>
  <c r="AV183"/>
  <c r="AR183"/>
  <c r="AT183" s="1"/>
  <c r="AN183"/>
  <c r="AO183" s="1"/>
  <c r="AI183"/>
  <c r="AD183"/>
  <c r="AF183" s="1"/>
  <c r="Z183"/>
  <c r="AA183" s="1"/>
  <c r="V183"/>
  <c r="X183" s="1"/>
  <c r="R183"/>
  <c r="S183" s="1"/>
  <c r="D183"/>
  <c r="EB182"/>
  <c r="DP182"/>
  <c r="DM182"/>
  <c r="DL182"/>
  <c r="DJ182"/>
  <c r="DI182"/>
  <c r="DG182"/>
  <c r="DF182"/>
  <c r="DD182"/>
  <c r="DC182"/>
  <c r="DA182"/>
  <c r="CZ182"/>
  <c r="CX182"/>
  <c r="CW182"/>
  <c r="CU182"/>
  <c r="CT182"/>
  <c r="CA182"/>
  <c r="BX182"/>
  <c r="BS182"/>
  <c r="BO182"/>
  <c r="BP182" s="1"/>
  <c r="BK182"/>
  <c r="BM182" s="1"/>
  <c r="CO182" s="1"/>
  <c r="BE182"/>
  <c r="BF182" s="1"/>
  <c r="AZ182"/>
  <c r="AV182"/>
  <c r="AR182"/>
  <c r="AN182"/>
  <c r="AO182" s="1"/>
  <c r="AI182"/>
  <c r="AD182"/>
  <c r="Z182"/>
  <c r="AA182" s="1"/>
  <c r="V182"/>
  <c r="X182" s="1"/>
  <c r="R182"/>
  <c r="S182" s="1"/>
  <c r="D182"/>
  <c r="EB181"/>
  <c r="DP181"/>
  <c r="DM181"/>
  <c r="DL181"/>
  <c r="DJ181"/>
  <c r="DI181"/>
  <c r="DG181"/>
  <c r="DF181"/>
  <c r="DD181"/>
  <c r="DC181"/>
  <c r="DA181"/>
  <c r="CZ181"/>
  <c r="CX181"/>
  <c r="CW181"/>
  <c r="CU181"/>
  <c r="CT181"/>
  <c r="CA181"/>
  <c r="BX181"/>
  <c r="BS181"/>
  <c r="BT181" s="1"/>
  <c r="BO181"/>
  <c r="BQ181" s="1"/>
  <c r="BP181" s="1"/>
  <c r="BK181"/>
  <c r="CM181" s="1"/>
  <c r="BE181"/>
  <c r="BF181" s="1"/>
  <c r="AZ181"/>
  <c r="AV181"/>
  <c r="AR181"/>
  <c r="AT181" s="1"/>
  <c r="AS181" s="1"/>
  <c r="AN181"/>
  <c r="AO181" s="1"/>
  <c r="AI181"/>
  <c r="AD181"/>
  <c r="AF181" s="1"/>
  <c r="Z181"/>
  <c r="AB181" s="1"/>
  <c r="AA181" s="1"/>
  <c r="V181"/>
  <c r="W181" s="1"/>
  <c r="R181"/>
  <c r="T181" s="1"/>
  <c r="S181" s="1"/>
  <c r="D181"/>
  <c r="EB180"/>
  <c r="DP180"/>
  <c r="DM180"/>
  <c r="DL180"/>
  <c r="DJ180"/>
  <c r="DI180"/>
  <c r="DG180"/>
  <c r="DF180"/>
  <c r="DD180"/>
  <c r="DC180"/>
  <c r="DA180"/>
  <c r="CZ180"/>
  <c r="CX180"/>
  <c r="CW180"/>
  <c r="CU180"/>
  <c r="CT180"/>
  <c r="CA180"/>
  <c r="BX180"/>
  <c r="BZ180" s="1"/>
  <c r="BS180"/>
  <c r="BT180" s="1"/>
  <c r="BO180"/>
  <c r="BP180" s="1"/>
  <c r="BK180"/>
  <c r="CM180" s="1"/>
  <c r="BE180"/>
  <c r="BF180" s="1"/>
  <c r="AZ180"/>
  <c r="AV180"/>
  <c r="AR180"/>
  <c r="AT180" s="1"/>
  <c r="AN180"/>
  <c r="AO180" s="1"/>
  <c r="AI180"/>
  <c r="AD180"/>
  <c r="AF180" s="1"/>
  <c r="Z180"/>
  <c r="AB180" s="1"/>
  <c r="V180"/>
  <c r="X180" s="1"/>
  <c r="R180"/>
  <c r="S180" s="1"/>
  <c r="D180"/>
  <c r="EB179"/>
  <c r="DP179"/>
  <c r="DM179"/>
  <c r="DL179"/>
  <c r="DJ179"/>
  <c r="DI179"/>
  <c r="DG179"/>
  <c r="DF179"/>
  <c r="DD179"/>
  <c r="DC179"/>
  <c r="DA179"/>
  <c r="CZ179"/>
  <c r="CX179"/>
  <c r="CW179"/>
  <c r="CU179"/>
  <c r="CT179"/>
  <c r="CA179"/>
  <c r="BX179"/>
  <c r="BZ179" s="1"/>
  <c r="BS179"/>
  <c r="BT179" s="1"/>
  <c r="BO179"/>
  <c r="BQ179" s="1"/>
  <c r="BP179" s="1"/>
  <c r="BK179"/>
  <c r="BM179" s="1"/>
  <c r="CO179" s="1"/>
  <c r="BE179"/>
  <c r="BF179" s="1"/>
  <c r="AZ179"/>
  <c r="AV179"/>
  <c r="AR179"/>
  <c r="AS179" s="1"/>
  <c r="AN179"/>
  <c r="AO179" s="1"/>
  <c r="AI179"/>
  <c r="AD179"/>
  <c r="AE179" s="1"/>
  <c r="Z179"/>
  <c r="V179"/>
  <c r="W179" s="1"/>
  <c r="R179"/>
  <c r="T179" s="1"/>
  <c r="S179" s="1"/>
  <c r="D179"/>
  <c r="EB178"/>
  <c r="DP178"/>
  <c r="DM178"/>
  <c r="DL178"/>
  <c r="DJ178"/>
  <c r="DI178"/>
  <c r="DG178"/>
  <c r="DF178"/>
  <c r="DD178"/>
  <c r="DC178"/>
  <c r="DA178"/>
  <c r="CZ178"/>
  <c r="CX178"/>
  <c r="CW178"/>
  <c r="CU178"/>
  <c r="CT178"/>
  <c r="CA178"/>
  <c r="BX178"/>
  <c r="BZ178" s="1"/>
  <c r="BY178" s="1"/>
  <c r="BS178"/>
  <c r="BU178" s="1"/>
  <c r="BO178"/>
  <c r="BQ178" s="1"/>
  <c r="BP178" s="1"/>
  <c r="BK178"/>
  <c r="CM178" s="1"/>
  <c r="BE178"/>
  <c r="BG178" s="1"/>
  <c r="AZ178"/>
  <c r="AV178"/>
  <c r="AR178"/>
  <c r="AS178" s="1"/>
  <c r="AN178"/>
  <c r="AP178" s="1"/>
  <c r="AI178"/>
  <c r="AD178"/>
  <c r="Z178"/>
  <c r="AB178" s="1"/>
  <c r="AA178" s="1"/>
  <c r="V178"/>
  <c r="X178" s="1"/>
  <c r="R178"/>
  <c r="T178" s="1"/>
  <c r="S178" s="1"/>
  <c r="D178"/>
  <c r="EB177"/>
  <c r="DP177"/>
  <c r="DM177"/>
  <c r="DL177"/>
  <c r="DJ177"/>
  <c r="DI177"/>
  <c r="DG177"/>
  <c r="DF177"/>
  <c r="DD177"/>
  <c r="DC177"/>
  <c r="DA177"/>
  <c r="CZ177"/>
  <c r="CX177"/>
  <c r="CW177"/>
  <c r="CU177"/>
  <c r="CT177"/>
  <c r="CA177"/>
  <c r="BX177"/>
  <c r="BZ177" s="1"/>
  <c r="BY177" s="1"/>
  <c r="BS177"/>
  <c r="BT177" s="1"/>
  <c r="BO177"/>
  <c r="BQ177" s="1"/>
  <c r="BP177" s="1"/>
  <c r="BK177"/>
  <c r="BL177" s="1"/>
  <c r="CN177" s="1"/>
  <c r="BE177"/>
  <c r="BF177" s="1"/>
  <c r="AZ177"/>
  <c r="AV177"/>
  <c r="AR177"/>
  <c r="AN177"/>
  <c r="AO177" s="1"/>
  <c r="AI177"/>
  <c r="AD177"/>
  <c r="AF177" s="1"/>
  <c r="Z177"/>
  <c r="AB177" s="1"/>
  <c r="AA177" s="1"/>
  <c r="V177"/>
  <c r="X177" s="1"/>
  <c r="R177"/>
  <c r="T177" s="1"/>
  <c r="S177" s="1"/>
  <c r="D177"/>
  <c r="EB176"/>
  <c r="DW176"/>
  <c r="DP176"/>
  <c r="DM176"/>
  <c r="DL176"/>
  <c r="DJ176"/>
  <c r="DI176"/>
  <c r="DG176"/>
  <c r="DF176"/>
  <c r="DD176"/>
  <c r="DC176"/>
  <c r="DA176"/>
  <c r="CZ176"/>
  <c r="CX176"/>
  <c r="CW176"/>
  <c r="CU176"/>
  <c r="CT176"/>
  <c r="CA176"/>
  <c r="BX176"/>
  <c r="BZ176" s="1"/>
  <c r="BS176"/>
  <c r="BT176" s="1"/>
  <c r="BO176"/>
  <c r="BQ176" s="1"/>
  <c r="BK176"/>
  <c r="BM176" s="1"/>
  <c r="CO176" s="1"/>
  <c r="BE176"/>
  <c r="BF176" s="1"/>
  <c r="AZ176"/>
  <c r="AV176"/>
  <c r="AR176"/>
  <c r="AT176" s="1"/>
  <c r="AN176"/>
  <c r="AO176" s="1"/>
  <c r="AI176"/>
  <c r="AD176"/>
  <c r="Z176"/>
  <c r="AA176" s="1"/>
  <c r="V176"/>
  <c r="W176" s="1"/>
  <c r="R176"/>
  <c r="T176" s="1"/>
  <c r="D176"/>
  <c r="EB175"/>
  <c r="DW175"/>
  <c r="DP175"/>
  <c r="DM175"/>
  <c r="DL175"/>
  <c r="DJ175"/>
  <c r="DI175"/>
  <c r="DG175"/>
  <c r="DF175"/>
  <c r="DD175"/>
  <c r="DC175"/>
  <c r="DA175"/>
  <c r="CZ175"/>
  <c r="CX175"/>
  <c r="CW175"/>
  <c r="CU175"/>
  <c r="CT175"/>
  <c r="CA175"/>
  <c r="BX175"/>
  <c r="BZ175" s="1"/>
  <c r="BS175"/>
  <c r="BO175"/>
  <c r="BP175" s="1"/>
  <c r="BK175"/>
  <c r="CM175" s="1"/>
  <c r="BE175"/>
  <c r="BF175" s="1"/>
  <c r="AZ175"/>
  <c r="AV175"/>
  <c r="AR175"/>
  <c r="AN175"/>
  <c r="AO175" s="1"/>
  <c r="AI175"/>
  <c r="AD175"/>
  <c r="Z175"/>
  <c r="AA175" s="1"/>
  <c r="V175"/>
  <c r="R175"/>
  <c r="S175" s="1"/>
  <c r="D175"/>
  <c r="EB174"/>
  <c r="DW174"/>
  <c r="DP174"/>
  <c r="DM174"/>
  <c r="DL174"/>
  <c r="DJ174"/>
  <c r="DI174"/>
  <c r="DG174"/>
  <c r="DF174"/>
  <c r="DD174"/>
  <c r="DC174"/>
  <c r="DA174"/>
  <c r="CZ174"/>
  <c r="CX174"/>
  <c r="CW174"/>
  <c r="CU174"/>
  <c r="CT174"/>
  <c r="CA174"/>
  <c r="BX174"/>
  <c r="BY174" s="1"/>
  <c r="BS174"/>
  <c r="BO174"/>
  <c r="BP174" s="1"/>
  <c r="BK174"/>
  <c r="BE174"/>
  <c r="BF174" s="1"/>
  <c r="AZ174"/>
  <c r="AV174"/>
  <c r="AR174"/>
  <c r="AT174" s="1"/>
  <c r="AN174"/>
  <c r="AO174" s="1"/>
  <c r="AI174"/>
  <c r="AD174"/>
  <c r="Z174"/>
  <c r="V174"/>
  <c r="R174"/>
  <c r="S174" s="1"/>
  <c r="D174"/>
  <c r="EB173"/>
  <c r="DW173"/>
  <c r="DP173"/>
  <c r="DM173"/>
  <c r="DL173"/>
  <c r="DJ173"/>
  <c r="DI173"/>
  <c r="DG173"/>
  <c r="DF173"/>
  <c r="DD173"/>
  <c r="DC173"/>
  <c r="DA173"/>
  <c r="CZ173"/>
  <c r="CX173"/>
  <c r="CW173"/>
  <c r="CU173"/>
  <c r="CT173"/>
  <c r="CA173"/>
  <c r="BX173"/>
  <c r="BY173" s="1"/>
  <c r="BS173"/>
  <c r="BO173"/>
  <c r="BP173" s="1"/>
  <c r="BK173"/>
  <c r="BL173" s="1"/>
  <c r="CN173" s="1"/>
  <c r="BE173"/>
  <c r="BF173" s="1"/>
  <c r="AZ173"/>
  <c r="AV173"/>
  <c r="AR173"/>
  <c r="AN173"/>
  <c r="AO173" s="1"/>
  <c r="AI173"/>
  <c r="AD173"/>
  <c r="AE173" s="1"/>
  <c r="Z173"/>
  <c r="V173"/>
  <c r="R173"/>
  <c r="S173" s="1"/>
  <c r="D173"/>
  <c r="EB172"/>
  <c r="DW172"/>
  <c r="DP172"/>
  <c r="DM172"/>
  <c r="DL172"/>
  <c r="DJ172"/>
  <c r="DI172"/>
  <c r="DG172"/>
  <c r="DF172"/>
  <c r="DD172"/>
  <c r="DC172"/>
  <c r="DA172"/>
  <c r="CZ172"/>
  <c r="CX172"/>
  <c r="CW172"/>
  <c r="CU172"/>
  <c r="CT172"/>
  <c r="CA172"/>
  <c r="BX172"/>
  <c r="BY172" s="1"/>
  <c r="BS172"/>
  <c r="BO172"/>
  <c r="BP172" s="1"/>
  <c r="BK172"/>
  <c r="CM172" s="1"/>
  <c r="BE172"/>
  <c r="BG172" s="1"/>
  <c r="AZ172"/>
  <c r="AV172"/>
  <c r="AR172"/>
  <c r="AT172" s="1"/>
  <c r="AN172"/>
  <c r="AP172" s="1"/>
  <c r="AI172"/>
  <c r="AD172"/>
  <c r="AE172" s="1"/>
  <c r="Z172"/>
  <c r="AA172" s="1"/>
  <c r="V172"/>
  <c r="X172" s="1"/>
  <c r="R172"/>
  <c r="S172" s="1"/>
  <c r="D172"/>
  <c r="EB171"/>
  <c r="DW171"/>
  <c r="DP171"/>
  <c r="DM171"/>
  <c r="DL171"/>
  <c r="DJ171"/>
  <c r="DI171"/>
  <c r="DG171"/>
  <c r="DF171"/>
  <c r="DD171"/>
  <c r="DC171"/>
  <c r="DA171"/>
  <c r="CZ171"/>
  <c r="CX171"/>
  <c r="CW171"/>
  <c r="CU171"/>
  <c r="CT171"/>
  <c r="CA171"/>
  <c r="BX171"/>
  <c r="BS171"/>
  <c r="BT171" s="1"/>
  <c r="BO171"/>
  <c r="BK171"/>
  <c r="BL171" s="1"/>
  <c r="CN171" s="1"/>
  <c r="BE171"/>
  <c r="BG171" s="1"/>
  <c r="AZ171"/>
  <c r="AV171"/>
  <c r="AR171"/>
  <c r="AT171" s="1"/>
  <c r="AN171"/>
  <c r="AO171" s="1"/>
  <c r="AI171"/>
  <c r="AD171"/>
  <c r="AF171" s="1"/>
  <c r="Z171"/>
  <c r="AA171" s="1"/>
  <c r="V171"/>
  <c r="R171"/>
  <c r="S171" s="1"/>
  <c r="D171"/>
  <c r="EB170"/>
  <c r="DW170"/>
  <c r="DP170"/>
  <c r="DM170"/>
  <c r="DL170"/>
  <c r="DJ170"/>
  <c r="DI170"/>
  <c r="DG170"/>
  <c r="DF170"/>
  <c r="DD170"/>
  <c r="DC170"/>
  <c r="DA170"/>
  <c r="CZ170"/>
  <c r="CX170"/>
  <c r="CW170"/>
  <c r="CU170"/>
  <c r="CT170"/>
  <c r="CA170"/>
  <c r="BX170"/>
  <c r="BS170"/>
  <c r="BO170"/>
  <c r="BP170" s="1"/>
  <c r="BK170"/>
  <c r="BM170" s="1"/>
  <c r="CO170" s="1"/>
  <c r="BE170"/>
  <c r="BF170" s="1"/>
  <c r="AZ170"/>
  <c r="AV170"/>
  <c r="AR170"/>
  <c r="AT170" s="1"/>
  <c r="AN170"/>
  <c r="AO170" s="1"/>
  <c r="AI170"/>
  <c r="AD170"/>
  <c r="AE170" s="1"/>
  <c r="Z170"/>
  <c r="V170"/>
  <c r="R170"/>
  <c r="S170" s="1"/>
  <c r="D170"/>
  <c r="EB169"/>
  <c r="DY169"/>
  <c r="DW169"/>
  <c r="DP169"/>
  <c r="DM169"/>
  <c r="DL169"/>
  <c r="DJ169"/>
  <c r="DI169"/>
  <c r="DG169"/>
  <c r="DF169"/>
  <c r="DD169"/>
  <c r="DC169"/>
  <c r="DA169"/>
  <c r="CZ169"/>
  <c r="CX169"/>
  <c r="CW169"/>
  <c r="CU169"/>
  <c r="CT169"/>
  <c r="CA169"/>
  <c r="BX169"/>
  <c r="BY169" s="1"/>
  <c r="BS169"/>
  <c r="BU169" s="1"/>
  <c r="BO169"/>
  <c r="BK169"/>
  <c r="CM169" s="1"/>
  <c r="BE169"/>
  <c r="BF169" s="1"/>
  <c r="AZ169"/>
  <c r="AV169"/>
  <c r="AX169" s="1"/>
  <c r="AR169"/>
  <c r="AT169" s="1"/>
  <c r="AN169"/>
  <c r="AO169" s="1"/>
  <c r="AI169"/>
  <c r="AD169"/>
  <c r="AE169" s="1"/>
  <c r="Z169"/>
  <c r="V169"/>
  <c r="W169" s="1"/>
  <c r="R169"/>
  <c r="S169" s="1"/>
  <c r="D169"/>
  <c r="DY168"/>
  <c r="DW168"/>
  <c r="DP168"/>
  <c r="DM168"/>
  <c r="DL168"/>
  <c r="DJ168"/>
  <c r="DI168"/>
  <c r="DG168"/>
  <c r="DF168"/>
  <c r="DD168"/>
  <c r="DC168"/>
  <c r="DA168"/>
  <c r="CZ168"/>
  <c r="CX168"/>
  <c r="CW168"/>
  <c r="CU168"/>
  <c r="CT168"/>
  <c r="CA168"/>
  <c r="BX168"/>
  <c r="BS168"/>
  <c r="BO168"/>
  <c r="BP168" s="1"/>
  <c r="BK168"/>
  <c r="CM168" s="1"/>
  <c r="BE168"/>
  <c r="BG168" s="1"/>
  <c r="AZ168"/>
  <c r="AV168"/>
  <c r="AR168"/>
  <c r="AT168" s="1"/>
  <c r="AN168"/>
  <c r="AO168" s="1"/>
  <c r="AI168"/>
  <c r="AD168"/>
  <c r="AE168" s="1"/>
  <c r="Z168"/>
  <c r="AA168" s="1"/>
  <c r="V168"/>
  <c r="X168" s="1"/>
  <c r="R168"/>
  <c r="S168" s="1"/>
  <c r="D168"/>
  <c r="DY167"/>
  <c r="DW167"/>
  <c r="DP167"/>
  <c r="DM167"/>
  <c r="DL167"/>
  <c r="DJ167"/>
  <c r="DI167"/>
  <c r="DG167"/>
  <c r="DF167"/>
  <c r="DD167"/>
  <c r="DC167"/>
  <c r="DA167"/>
  <c r="CZ167"/>
  <c r="CX167"/>
  <c r="CW167"/>
  <c r="CU167"/>
  <c r="CT167"/>
  <c r="CA167"/>
  <c r="BX167"/>
  <c r="BY167" s="1"/>
  <c r="BS167"/>
  <c r="BU167" s="1"/>
  <c r="BO167"/>
  <c r="BP167" s="1"/>
  <c r="BK167"/>
  <c r="BE167"/>
  <c r="BF167" s="1"/>
  <c r="AZ167"/>
  <c r="AV167"/>
  <c r="AR167"/>
  <c r="AT167" s="1"/>
  <c r="AN167"/>
  <c r="AO167" s="1"/>
  <c r="AI167"/>
  <c r="AD167"/>
  <c r="AF167" s="1"/>
  <c r="Z167"/>
  <c r="AA167" s="1"/>
  <c r="V167"/>
  <c r="R167"/>
  <c r="S167" s="1"/>
  <c r="D167"/>
  <c r="DY166"/>
  <c r="DW166"/>
  <c r="DP166"/>
  <c r="DM166"/>
  <c r="DL166"/>
  <c r="DJ166"/>
  <c r="DI166"/>
  <c r="DG166"/>
  <c r="DF166"/>
  <c r="DD166"/>
  <c r="DC166"/>
  <c r="DA166"/>
  <c r="CZ166"/>
  <c r="CX166"/>
  <c r="CW166"/>
  <c r="CU166"/>
  <c r="CT166"/>
  <c r="CA166"/>
  <c r="BX166"/>
  <c r="BY166" s="1"/>
  <c r="BS166"/>
  <c r="BO166"/>
  <c r="BP166" s="1"/>
  <c r="BK166"/>
  <c r="BL166" s="1"/>
  <c r="CN166" s="1"/>
  <c r="BE166"/>
  <c r="BF166" s="1"/>
  <c r="AZ166"/>
  <c r="AV166"/>
  <c r="AR166"/>
  <c r="AT166" s="1"/>
  <c r="AN166"/>
  <c r="AO166" s="1"/>
  <c r="AI166"/>
  <c r="AD166"/>
  <c r="Z166"/>
  <c r="AA166" s="1"/>
  <c r="V166"/>
  <c r="X166" s="1"/>
  <c r="R166"/>
  <c r="S166" s="1"/>
  <c r="D166"/>
  <c r="DY165"/>
  <c r="DW165"/>
  <c r="DP165"/>
  <c r="DM165"/>
  <c r="DL165"/>
  <c r="DJ165"/>
  <c r="DI165"/>
  <c r="DG165"/>
  <c r="DF165"/>
  <c r="DD165"/>
  <c r="DC165"/>
  <c r="DA165"/>
  <c r="CZ165"/>
  <c r="CX165"/>
  <c r="CW165"/>
  <c r="CU165"/>
  <c r="CT165"/>
  <c r="CA165"/>
  <c r="BX165"/>
  <c r="BY165" s="1"/>
  <c r="BS165"/>
  <c r="BU165" s="1"/>
  <c r="BO165"/>
  <c r="BK165"/>
  <c r="BM165" s="1"/>
  <c r="CO165" s="1"/>
  <c r="BE165"/>
  <c r="BF165" s="1"/>
  <c r="AZ165"/>
  <c r="AV165"/>
  <c r="AR165"/>
  <c r="AS165" s="1"/>
  <c r="AN165"/>
  <c r="AO165" s="1"/>
  <c r="AI165"/>
  <c r="AD165"/>
  <c r="AF165" s="1"/>
  <c r="Z165"/>
  <c r="V165"/>
  <c r="W165" s="1"/>
  <c r="R165"/>
  <c r="S165" s="1"/>
  <c r="D165"/>
  <c r="DY164"/>
  <c r="DW164"/>
  <c r="CQ187" l="1"/>
  <c r="AS176"/>
  <c r="AT178"/>
  <c r="BF178"/>
  <c r="AT184"/>
  <c r="AW165"/>
  <c r="AW168"/>
  <c r="AJ169"/>
  <c r="CB169"/>
  <c r="AX170"/>
  <c r="CB171"/>
  <c r="CG173"/>
  <c r="CH173" s="1"/>
  <c r="BA173"/>
  <c r="AX174"/>
  <c r="AJ176"/>
  <c r="AW176"/>
  <c r="CB177"/>
  <c r="AK179"/>
  <c r="AX179"/>
  <c r="BA181"/>
  <c r="AK182"/>
  <c r="BA182"/>
  <c r="AJ183"/>
  <c r="BB183"/>
  <c r="AJ184"/>
  <c r="AW184"/>
  <c r="BM169"/>
  <c r="CO169" s="1"/>
  <c r="AA180"/>
  <c r="CG167"/>
  <c r="CH167" s="1"/>
  <c r="BB167"/>
  <c r="AW169"/>
  <c r="CC170"/>
  <c r="AJ172"/>
  <c r="BA172"/>
  <c r="AX173"/>
  <c r="AK175"/>
  <c r="CP175"/>
  <c r="CQ175" s="1"/>
  <c r="CP178"/>
  <c r="CR178" s="1"/>
  <c r="CB179"/>
  <c r="CG181"/>
  <c r="CH181" s="1"/>
  <c r="AX181"/>
  <c r="AW182"/>
  <c r="AW183"/>
  <c r="CG186"/>
  <c r="CH186" s="1"/>
  <c r="BA186"/>
  <c r="CG166"/>
  <c r="CH166" s="1"/>
  <c r="CP166"/>
  <c r="CQ166" s="1"/>
  <c r="AX167"/>
  <c r="BB168"/>
  <c r="CG171"/>
  <c r="CI171" s="1"/>
  <c r="AW172"/>
  <c r="AW175"/>
  <c r="AK177"/>
  <c r="CJ177"/>
  <c r="CL177" s="1"/>
  <c r="CK177" s="1"/>
  <c r="CG178"/>
  <c r="CH178" s="1"/>
  <c r="AX178"/>
  <c r="CC178"/>
  <c r="CG180"/>
  <c r="CH180" s="1"/>
  <c r="CJ180"/>
  <c r="CL180" s="1"/>
  <c r="CK180" s="1"/>
  <c r="CB181"/>
  <c r="CG185"/>
  <c r="CI185" s="1"/>
  <c r="AW186"/>
  <c r="BU184"/>
  <c r="AJ165"/>
  <c r="BB165"/>
  <c r="AX166"/>
  <c r="CB167"/>
  <c r="AJ168"/>
  <c r="CB168"/>
  <c r="CJ169"/>
  <c r="CK169" s="1"/>
  <c r="CG170"/>
  <c r="CI170" s="1"/>
  <c r="CP170"/>
  <c r="CR170" s="1"/>
  <c r="AX171"/>
  <c r="AJ174"/>
  <c r="BA174"/>
  <c r="CC175"/>
  <c r="AX177"/>
  <c r="BA179"/>
  <c r="AW180"/>
  <c r="CP184"/>
  <c r="CR184" s="1"/>
  <c r="AX185"/>
  <c r="AX168"/>
  <c r="BL168"/>
  <c r="CN168" s="1"/>
  <c r="BF171"/>
  <c r="BB173"/>
  <c r="AB174"/>
  <c r="BA184"/>
  <c r="BZ186"/>
  <c r="AF169"/>
  <c r="AS169"/>
  <c r="AB175"/>
  <c r="BZ165"/>
  <c r="AK166"/>
  <c r="AS168"/>
  <c r="BQ168"/>
  <c r="BM180"/>
  <c r="CO180" s="1"/>
  <c r="BQ185"/>
  <c r="AE165"/>
  <c r="BG167"/>
  <c r="T170"/>
  <c r="AW170"/>
  <c r="AK173"/>
  <c r="AW173"/>
  <c r="CP174"/>
  <c r="CQ174" s="1"/>
  <c r="S176"/>
  <c r="BA177"/>
  <c r="AS180"/>
  <c r="BQ180"/>
  <c r="BY180"/>
  <c r="W182"/>
  <c r="BQ182"/>
  <c r="AS183"/>
  <c r="AK184"/>
  <c r="AF186"/>
  <c r="CP177"/>
  <c r="CQ177" s="1"/>
  <c r="CP173"/>
  <c r="CR173" s="1"/>
  <c r="T174"/>
  <c r="AX175"/>
  <c r="BB177"/>
  <c r="AW179"/>
  <c r="AW181"/>
  <c r="AP182"/>
  <c r="AK183"/>
  <c r="X184"/>
  <c r="BG185"/>
  <c r="CI187"/>
  <c r="BB166"/>
  <c r="AB166"/>
  <c r="BA166"/>
  <c r="BT168"/>
  <c r="BT169"/>
  <c r="AP170"/>
  <c r="AF172"/>
  <c r="AS172"/>
  <c r="BQ172"/>
  <c r="AB173"/>
  <c r="BM173"/>
  <c r="CO173" s="1"/>
  <c r="AK174"/>
  <c r="AW174"/>
  <c r="CR174"/>
  <c r="BQ175"/>
  <c r="CD176"/>
  <c r="CE176" s="1"/>
  <c r="AO178"/>
  <c r="AJ179"/>
  <c r="T180"/>
  <c r="AX180"/>
  <c r="AB182"/>
  <c r="BL183"/>
  <c r="CN183" s="1"/>
  <c r="AE184"/>
  <c r="AK186"/>
  <c r="BL186"/>
  <c r="CN186" s="1"/>
  <c r="BT186"/>
  <c r="CB186"/>
  <c r="AT186"/>
  <c r="AK165"/>
  <c r="CM165"/>
  <c r="AJ166"/>
  <c r="W170"/>
  <c r="BG170"/>
  <c r="AX172"/>
  <c r="BL172"/>
  <c r="CN172" s="1"/>
  <c r="T173"/>
  <c r="CM173"/>
  <c r="AE174"/>
  <c r="BB174"/>
  <c r="BZ174"/>
  <c r="AK176"/>
  <c r="BG177"/>
  <c r="W178"/>
  <c r="BM178"/>
  <c r="CO178" s="1"/>
  <c r="AP179"/>
  <c r="BL179"/>
  <c r="CN179" s="1"/>
  <c r="AK180"/>
  <c r="BA180"/>
  <c r="AP181"/>
  <c r="BM181"/>
  <c r="CO181" s="1"/>
  <c r="BZ166"/>
  <c r="X169"/>
  <c r="CG179"/>
  <c r="CH179" s="1"/>
  <c r="BM183"/>
  <c r="CO183" s="1"/>
  <c r="CD184"/>
  <c r="CF184" s="1"/>
  <c r="CE184" s="1"/>
  <c r="CG168"/>
  <c r="AX165"/>
  <c r="BT165"/>
  <c r="CB165"/>
  <c r="W166"/>
  <c r="AE166"/>
  <c r="AW166"/>
  <c r="CD167"/>
  <c r="CC167" s="1"/>
  <c r="AK168"/>
  <c r="BM168"/>
  <c r="CO168" s="1"/>
  <c r="AK169"/>
  <c r="CD169"/>
  <c r="CF169" s="1"/>
  <c r="CE169" s="1"/>
  <c r="AJ170"/>
  <c r="BA170"/>
  <c r="BU170"/>
  <c r="BA171"/>
  <c r="CM171"/>
  <c r="AK172"/>
  <c r="BB172"/>
  <c r="W173"/>
  <c r="AP173"/>
  <c r="BQ173"/>
  <c r="BZ173"/>
  <c r="W174"/>
  <c r="AP174"/>
  <c r="BG174"/>
  <c r="BQ174"/>
  <c r="CG174"/>
  <c r="T175"/>
  <c r="AP175"/>
  <c r="BL175"/>
  <c r="CN175" s="1"/>
  <c r="BT175"/>
  <c r="CJ175"/>
  <c r="CL175" s="1"/>
  <c r="AE176"/>
  <c r="AW177"/>
  <c r="AJ178"/>
  <c r="BA178"/>
  <c r="BT178"/>
  <c r="CB178"/>
  <c r="CD179"/>
  <c r="CE179" s="1"/>
  <c r="BB179"/>
  <c r="AE180"/>
  <c r="CD180"/>
  <c r="CC180" s="1"/>
  <c r="AE181"/>
  <c r="CJ181"/>
  <c r="CL181" s="1"/>
  <c r="CK181" s="1"/>
  <c r="AJ182"/>
  <c r="BB182"/>
  <c r="BL182"/>
  <c r="CN182" s="1"/>
  <c r="CP182"/>
  <c r="CQ182" s="1"/>
  <c r="AE183"/>
  <c r="BA183"/>
  <c r="BZ183"/>
  <c r="BP184"/>
  <c r="AT185"/>
  <c r="BA185"/>
  <c r="CP185"/>
  <c r="CQ185" s="1"/>
  <c r="CG169"/>
  <c r="AT165"/>
  <c r="CD165"/>
  <c r="CF165" s="1"/>
  <c r="AF168"/>
  <c r="CD171"/>
  <c r="CF171" s="1"/>
  <c r="CE171" s="1"/>
  <c r="CD178"/>
  <c r="CF178" s="1"/>
  <c r="BL180"/>
  <c r="CN180" s="1"/>
  <c r="BB181"/>
  <c r="BL181"/>
  <c r="CN181" s="1"/>
  <c r="AX182"/>
  <c r="CG182"/>
  <c r="CH182" s="1"/>
  <c r="AX183"/>
  <c r="BQ183"/>
  <c r="CG184"/>
  <c r="CH184" s="1"/>
  <c r="T185"/>
  <c r="AP185"/>
  <c r="AW185"/>
  <c r="AJ186"/>
  <c r="AX186"/>
  <c r="CP172"/>
  <c r="CR172" s="1"/>
  <c r="CM182"/>
  <c r="CG172"/>
  <c r="CI172" s="1"/>
  <c r="X165"/>
  <c r="CG165"/>
  <c r="CH165" s="1"/>
  <c r="AP166"/>
  <c r="BG166"/>
  <c r="BQ166"/>
  <c r="T167"/>
  <c r="BA167"/>
  <c r="BF168"/>
  <c r="BZ168"/>
  <c r="BZ169"/>
  <c r="AB170"/>
  <c r="AK170"/>
  <c r="BB170"/>
  <c r="BY170"/>
  <c r="X171"/>
  <c r="BM171"/>
  <c r="CO171" s="1"/>
  <c r="BU171"/>
  <c r="BZ172"/>
  <c r="AJ173"/>
  <c r="AS173"/>
  <c r="BT173"/>
  <c r="BL174"/>
  <c r="CN174" s="1"/>
  <c r="AJ175"/>
  <c r="BB175"/>
  <c r="BM175"/>
  <c r="CO175" s="1"/>
  <c r="X176"/>
  <c r="AF176"/>
  <c r="AX176"/>
  <c r="CD177"/>
  <c r="CF177" s="1"/>
  <c r="CJ178"/>
  <c r="CL178" s="1"/>
  <c r="CK178" s="1"/>
  <c r="BZ182"/>
  <c r="AA184"/>
  <c r="AX184"/>
  <c r="BZ184"/>
  <c r="AB185"/>
  <c r="BB185"/>
  <c r="BL185"/>
  <c r="CN185" s="1"/>
  <c r="X186"/>
  <c r="CC169"/>
  <c r="CC179"/>
  <c r="CC176"/>
  <c r="CC184"/>
  <c r="CC165"/>
  <c r="CC171"/>
  <c r="CC177"/>
  <c r="CI181"/>
  <c r="BZ185"/>
  <c r="CP165"/>
  <c r="CD166"/>
  <c r="CF166" s="1"/>
  <c r="CE166" s="1"/>
  <c r="CP168"/>
  <c r="CP169"/>
  <c r="CM170"/>
  <c r="AA165"/>
  <c r="BA165"/>
  <c r="BG165"/>
  <c r="BP165"/>
  <c r="AF166"/>
  <c r="AS166"/>
  <c r="BM166"/>
  <c r="CO166" s="1"/>
  <c r="BT166"/>
  <c r="CB166"/>
  <c r="W167"/>
  <c r="AB167"/>
  <c r="AJ167"/>
  <c r="AP167"/>
  <c r="AW167"/>
  <c r="BL167"/>
  <c r="CN167" s="1"/>
  <c r="BQ167"/>
  <c r="T168"/>
  <c r="BA168"/>
  <c r="BU168"/>
  <c r="CD168"/>
  <c r="AA169"/>
  <c r="BA169"/>
  <c r="BG169"/>
  <c r="BP169"/>
  <c r="X170"/>
  <c r="AF170"/>
  <c r="AS170"/>
  <c r="BL170"/>
  <c r="CN170" s="1"/>
  <c r="BQ170"/>
  <c r="BZ170"/>
  <c r="T171"/>
  <c r="AB171"/>
  <c r="AJ171"/>
  <c r="AP171"/>
  <c r="AW171"/>
  <c r="BB171"/>
  <c r="BP171"/>
  <c r="BY171"/>
  <c r="T172"/>
  <c r="AO172"/>
  <c r="BF172"/>
  <c r="BM172"/>
  <c r="CO172" s="1"/>
  <c r="BT172"/>
  <c r="CB172"/>
  <c r="X173"/>
  <c r="AF173"/>
  <c r="AT173"/>
  <c r="BU173"/>
  <c r="CB173"/>
  <c r="X174"/>
  <c r="AF174"/>
  <c r="AS174"/>
  <c r="BM174"/>
  <c r="CO174" s="1"/>
  <c r="BT174"/>
  <c r="CB174"/>
  <c r="W175"/>
  <c r="AE175"/>
  <c r="AS175"/>
  <c r="BU175"/>
  <c r="CB175"/>
  <c r="AB176"/>
  <c r="BA176"/>
  <c r="BG176"/>
  <c r="BP176"/>
  <c r="BU176"/>
  <c r="CB176"/>
  <c r="CG176"/>
  <c r="CP176"/>
  <c r="W177"/>
  <c r="AJ177"/>
  <c r="AP177"/>
  <c r="BM177"/>
  <c r="CO177" s="1"/>
  <c r="CG177"/>
  <c r="AE178"/>
  <c r="AK178"/>
  <c r="AW178"/>
  <c r="BB178"/>
  <c r="X179"/>
  <c r="AF179"/>
  <c r="AT179"/>
  <c r="BU179"/>
  <c r="CP179"/>
  <c r="W180"/>
  <c r="BG180"/>
  <c r="CF180"/>
  <c r="AK181"/>
  <c r="BU181"/>
  <c r="CD181"/>
  <c r="AF182"/>
  <c r="AT182"/>
  <c r="BU182"/>
  <c r="CD182"/>
  <c r="T183"/>
  <c r="BG183"/>
  <c r="BU183"/>
  <c r="CC183"/>
  <c r="BG184"/>
  <c r="W185"/>
  <c r="AK185"/>
  <c r="CC187"/>
  <c r="CE187"/>
  <c r="CJ176"/>
  <c r="CL176" s="1"/>
  <c r="CK176" s="1"/>
  <c r="AJ181"/>
  <c r="CP181"/>
  <c r="AE182"/>
  <c r="AS182"/>
  <c r="BT182"/>
  <c r="CB182"/>
  <c r="BT183"/>
  <c r="CB183"/>
  <c r="CG183"/>
  <c r="CP183"/>
  <c r="CB184"/>
  <c r="AJ185"/>
  <c r="CD185"/>
  <c r="CE185" s="1"/>
  <c r="CD174"/>
  <c r="CF174" s="1"/>
  <c r="CE174" s="1"/>
  <c r="BU185"/>
  <c r="CC185"/>
  <c r="T186"/>
  <c r="AB186"/>
  <c r="AP186"/>
  <c r="BB186"/>
  <c r="BQ186"/>
  <c r="CP186"/>
  <c r="BZ167"/>
  <c r="BZ171"/>
  <c r="CD170"/>
  <c r="CF170" s="1"/>
  <c r="CE170" s="1"/>
  <c r="CM167"/>
  <c r="CD175"/>
  <c r="T165"/>
  <c r="AB165"/>
  <c r="AP165"/>
  <c r="BL165"/>
  <c r="CN165" s="1"/>
  <c r="BQ165"/>
  <c r="T166"/>
  <c r="BU166"/>
  <c r="CC166"/>
  <c r="CM166"/>
  <c r="X167"/>
  <c r="AE167"/>
  <c r="AK167"/>
  <c r="AS167"/>
  <c r="BM167"/>
  <c r="CO167" s="1"/>
  <c r="BT167"/>
  <c r="CP167"/>
  <c r="W168"/>
  <c r="AB168"/>
  <c r="AP168"/>
  <c r="BY168"/>
  <c r="T169"/>
  <c r="AB169"/>
  <c r="AP169"/>
  <c r="BB169"/>
  <c r="BL169"/>
  <c r="CN169" s="1"/>
  <c r="BQ169"/>
  <c r="AA170"/>
  <c r="BT170"/>
  <c r="CB170"/>
  <c r="W171"/>
  <c r="AE171"/>
  <c r="AK171"/>
  <c r="AS171"/>
  <c r="BQ171"/>
  <c r="CP171"/>
  <c r="W172"/>
  <c r="AB172"/>
  <c r="BU172"/>
  <c r="CD172"/>
  <c r="AA173"/>
  <c r="BG173"/>
  <c r="CD173"/>
  <c r="AA174"/>
  <c r="BU174"/>
  <c r="CC174"/>
  <c r="CM174"/>
  <c r="X175"/>
  <c r="AF175"/>
  <c r="AT175"/>
  <c r="BA175"/>
  <c r="BG175"/>
  <c r="BY175"/>
  <c r="AP176"/>
  <c r="BB176"/>
  <c r="BL176"/>
  <c r="CN176" s="1"/>
  <c r="BY176"/>
  <c r="CM176"/>
  <c r="AE177"/>
  <c r="AT177"/>
  <c r="AS177" s="1"/>
  <c r="BU177"/>
  <c r="CM177"/>
  <c r="AF178"/>
  <c r="BL178"/>
  <c r="CN178" s="1"/>
  <c r="AB179"/>
  <c r="AA179" s="1"/>
  <c r="BG179"/>
  <c r="BY179"/>
  <c r="CM179"/>
  <c r="AJ180"/>
  <c r="AP180"/>
  <c r="BB180"/>
  <c r="BU180"/>
  <c r="CB180"/>
  <c r="CP180"/>
  <c r="X181"/>
  <c r="BG181"/>
  <c r="BZ181"/>
  <c r="BY181" s="1"/>
  <c r="T182"/>
  <c r="BG182"/>
  <c r="BY182"/>
  <c r="W183"/>
  <c r="AB183"/>
  <c r="AP183"/>
  <c r="BY183"/>
  <c r="CD183"/>
  <c r="CE183" s="1"/>
  <c r="T184"/>
  <c r="AB184"/>
  <c r="AP184"/>
  <c r="BB184"/>
  <c r="BL184"/>
  <c r="CN184" s="1"/>
  <c r="BQ184"/>
  <c r="X185"/>
  <c r="AF185"/>
  <c r="BM185"/>
  <c r="CO185" s="1"/>
  <c r="BT185"/>
  <c r="CB185"/>
  <c r="AA186"/>
  <c r="BG186"/>
  <c r="CD186"/>
  <c r="DP164"/>
  <c r="DM164"/>
  <c r="DL164"/>
  <c r="DJ164"/>
  <c r="DI164"/>
  <c r="DG164"/>
  <c r="DF164"/>
  <c r="DD164"/>
  <c r="DC164"/>
  <c r="DA164"/>
  <c r="CZ164"/>
  <c r="CX164"/>
  <c r="CW164"/>
  <c r="CU164"/>
  <c r="CT164"/>
  <c r="CA164"/>
  <c r="BX164"/>
  <c r="BY164" s="1"/>
  <c r="BS164"/>
  <c r="BT164" s="1"/>
  <c r="BO164"/>
  <c r="BP164" s="1"/>
  <c r="BK164"/>
  <c r="BL164" s="1"/>
  <c r="CN164" s="1"/>
  <c r="BE164"/>
  <c r="BG164" s="1"/>
  <c r="AZ164"/>
  <c r="AV164"/>
  <c r="AR164"/>
  <c r="AN164"/>
  <c r="AO164" s="1"/>
  <c r="AI164"/>
  <c r="AJ164" s="1"/>
  <c r="AD164"/>
  <c r="Z164"/>
  <c r="AA164" s="1"/>
  <c r="V164"/>
  <c r="W164" s="1"/>
  <c r="R164"/>
  <c r="S164" s="1"/>
  <c r="D164"/>
  <c r="DY163"/>
  <c r="DW163"/>
  <c r="CI178" l="1"/>
  <c r="CI167"/>
  <c r="CH185"/>
  <c r="CH170"/>
  <c r="CE178"/>
  <c r="CI173"/>
  <c r="CE165"/>
  <c r="CI186"/>
  <c r="CL169"/>
  <c r="CH171"/>
  <c r="CF176"/>
  <c r="CR166"/>
  <c r="CQ170"/>
  <c r="CI180"/>
  <c r="CQ184"/>
  <c r="CR175"/>
  <c r="CR185"/>
  <c r="CF179"/>
  <c r="CF167"/>
  <c r="CE167" s="1"/>
  <c r="CQ178"/>
  <c r="CE180"/>
  <c r="CK175"/>
  <c r="CI179"/>
  <c r="CI166"/>
  <c r="CQ173"/>
  <c r="BA164"/>
  <c r="CQ172"/>
  <c r="CG164"/>
  <c r="CI164" s="1"/>
  <c r="AW164"/>
  <c r="CB164"/>
  <c r="BB164"/>
  <c r="CI184"/>
  <c r="CR177"/>
  <c r="CH172"/>
  <c r="X164"/>
  <c r="BF164"/>
  <c r="CI182"/>
  <c r="CE177"/>
  <c r="AB164"/>
  <c r="AP164"/>
  <c r="CR182"/>
  <c r="CI165"/>
  <c r="CI169"/>
  <c r="CH169"/>
  <c r="CH174"/>
  <c r="CI174"/>
  <c r="CI168"/>
  <c r="CH168"/>
  <c r="AX164"/>
  <c r="BQ164"/>
  <c r="BZ164"/>
  <c r="AK164"/>
  <c r="CQ186"/>
  <c r="CR186"/>
  <c r="CR183"/>
  <c r="CQ183"/>
  <c r="CR181"/>
  <c r="CQ181"/>
  <c r="CC182"/>
  <c r="CE182"/>
  <c r="CC181"/>
  <c r="CE181"/>
  <c r="CF181"/>
  <c r="CC186"/>
  <c r="CF186"/>
  <c r="CE186" s="1"/>
  <c r="CC173"/>
  <c r="CE173"/>
  <c r="CC172"/>
  <c r="CF172"/>
  <c r="CE172" s="1"/>
  <c r="CR171"/>
  <c r="CQ171"/>
  <c r="CQ167"/>
  <c r="CR167"/>
  <c r="CR180"/>
  <c r="CQ180"/>
  <c r="CE175"/>
  <c r="CF175"/>
  <c r="CF183"/>
  <c r="CI183"/>
  <c r="CH183"/>
  <c r="CQ176"/>
  <c r="CR176"/>
  <c r="CQ168"/>
  <c r="CR168"/>
  <c r="CQ165"/>
  <c r="CR165"/>
  <c r="AF164"/>
  <c r="AT164"/>
  <c r="BM164"/>
  <c r="CO164" s="1"/>
  <c r="CM164"/>
  <c r="CF182"/>
  <c r="CF173"/>
  <c r="AE164"/>
  <c r="AS164"/>
  <c r="CP164"/>
  <c r="CH177"/>
  <c r="CI177"/>
  <c r="CQ169"/>
  <c r="CR169"/>
  <c r="CQ179"/>
  <c r="CR179"/>
  <c r="CC168"/>
  <c r="CF168"/>
  <c r="CE168" s="1"/>
  <c r="T164"/>
  <c r="BU164"/>
  <c r="CD164"/>
  <c r="CF185"/>
  <c r="CH176"/>
  <c r="CI176"/>
  <c r="DP163"/>
  <c r="DM163"/>
  <c r="DL163"/>
  <c r="DJ163"/>
  <c r="DI163"/>
  <c r="DG163"/>
  <c r="DF163"/>
  <c r="DD163"/>
  <c r="DC163"/>
  <c r="DA163"/>
  <c r="CZ163"/>
  <c r="CX163"/>
  <c r="CW163"/>
  <c r="CU163"/>
  <c r="CT163"/>
  <c r="CA163"/>
  <c r="BX163"/>
  <c r="BS163"/>
  <c r="BT163" s="1"/>
  <c r="BO163"/>
  <c r="BP163" s="1"/>
  <c r="BK163"/>
  <c r="BE163"/>
  <c r="BF163" s="1"/>
  <c r="AZ163"/>
  <c r="AV163"/>
  <c r="AR163"/>
  <c r="AS163" s="1"/>
  <c r="AN163"/>
  <c r="AO163" s="1"/>
  <c r="AI163"/>
  <c r="AD163"/>
  <c r="AE163" s="1"/>
  <c r="Z163"/>
  <c r="V163"/>
  <c r="W163" s="1"/>
  <c r="R163"/>
  <c r="S163" s="1"/>
  <c r="D163"/>
  <c r="DY162"/>
  <c r="DW162"/>
  <c r="CH164" l="1"/>
  <c r="CP163"/>
  <c r="CR163" s="1"/>
  <c r="AW163"/>
  <c r="CG163"/>
  <c r="CI163" s="1"/>
  <c r="CB163"/>
  <c r="X163"/>
  <c r="BA163"/>
  <c r="AA163"/>
  <c r="AF163"/>
  <c r="AT163"/>
  <c r="BU163"/>
  <c r="BG163"/>
  <c r="BY163"/>
  <c r="CQ163"/>
  <c r="CD163"/>
  <c r="CC164"/>
  <c r="CF164"/>
  <c r="CE164" s="1"/>
  <c r="AK163"/>
  <c r="AX163"/>
  <c r="BM163"/>
  <c r="CO163" s="1"/>
  <c r="CM163"/>
  <c r="CR164"/>
  <c r="CQ164"/>
  <c r="T163"/>
  <c r="AB163"/>
  <c r="AJ163"/>
  <c r="AP163"/>
  <c r="BB163"/>
  <c r="BL163"/>
  <c r="CN163" s="1"/>
  <c r="BQ163"/>
  <c r="BZ163"/>
  <c r="DP162"/>
  <c r="DM162"/>
  <c r="DL162"/>
  <c r="DJ162"/>
  <c r="DI162"/>
  <c r="DG162"/>
  <c r="DF162"/>
  <c r="DD162"/>
  <c r="DC162"/>
  <c r="DA162"/>
  <c r="CZ162"/>
  <c r="CX162"/>
  <c r="CW162"/>
  <c r="CU162"/>
  <c r="CT162"/>
  <c r="CA162"/>
  <c r="BX162"/>
  <c r="BS162"/>
  <c r="BT162" s="1"/>
  <c r="BO162"/>
  <c r="BP162" s="1"/>
  <c r="BK162"/>
  <c r="CM162" s="1"/>
  <c r="BE162"/>
  <c r="BF162" s="1"/>
  <c r="AZ162"/>
  <c r="AV162"/>
  <c r="AR162"/>
  <c r="AS162" s="1"/>
  <c r="AN162"/>
  <c r="AP162" s="1"/>
  <c r="AI162"/>
  <c r="AD162"/>
  <c r="AE162" s="1"/>
  <c r="Z162"/>
  <c r="AA162" s="1"/>
  <c r="V162"/>
  <c r="W162" s="1"/>
  <c r="R162"/>
  <c r="S162" s="1"/>
  <c r="D162"/>
  <c r="DY161"/>
  <c r="DW161"/>
  <c r="CH163" l="1"/>
  <c r="AJ162"/>
  <c r="AW162"/>
  <c r="CC162"/>
  <c r="AT162"/>
  <c r="CB162"/>
  <c r="AX162"/>
  <c r="BL162"/>
  <c r="CN162" s="1"/>
  <c r="X162"/>
  <c r="AF162"/>
  <c r="AO162"/>
  <c r="BM162"/>
  <c r="CO162" s="1"/>
  <c r="BU162"/>
  <c r="CG162"/>
  <c r="CP162"/>
  <c r="BZ162"/>
  <c r="AK162"/>
  <c r="BB162"/>
  <c r="BQ162"/>
  <c r="CC163"/>
  <c r="CF163"/>
  <c r="CE163" s="1"/>
  <c r="T162"/>
  <c r="AB162"/>
  <c r="BA162"/>
  <c r="BG162"/>
  <c r="BY162"/>
  <c r="CD162"/>
  <c r="CF162" s="1"/>
  <c r="CE162" s="1"/>
  <c r="DP161"/>
  <c r="DM161"/>
  <c r="DL161"/>
  <c r="DJ161"/>
  <c r="DI161"/>
  <c r="DG161"/>
  <c r="DF161"/>
  <c r="DD161"/>
  <c r="DC161"/>
  <c r="DA161"/>
  <c r="CZ161"/>
  <c r="CX161"/>
  <c r="CW161"/>
  <c r="CU161"/>
  <c r="CT161"/>
  <c r="CA161"/>
  <c r="BX161"/>
  <c r="BY161" s="1"/>
  <c r="BS161"/>
  <c r="BO161"/>
  <c r="BP161" s="1"/>
  <c r="BK161"/>
  <c r="BE161"/>
  <c r="BF161" s="1"/>
  <c r="AZ161"/>
  <c r="AV161"/>
  <c r="AR161"/>
  <c r="AT161" s="1"/>
  <c r="AN161"/>
  <c r="AO161" s="1"/>
  <c r="AI161"/>
  <c r="AD161"/>
  <c r="Z161"/>
  <c r="V161"/>
  <c r="R161"/>
  <c r="S161" s="1"/>
  <c r="D161"/>
  <c r="DY160"/>
  <c r="DW160"/>
  <c r="X161" l="1"/>
  <c r="CG161"/>
  <c r="CI161" s="1"/>
  <c r="CB161"/>
  <c r="CP161"/>
  <c r="CQ161" s="1"/>
  <c r="AX161"/>
  <c r="CD161"/>
  <c r="CC161" s="1"/>
  <c r="AF161"/>
  <c r="BA161"/>
  <c r="BG161"/>
  <c r="AA161"/>
  <c r="CR161"/>
  <c r="T161"/>
  <c r="AB161"/>
  <c r="AJ161"/>
  <c r="AP161"/>
  <c r="AW161"/>
  <c r="BB161"/>
  <c r="BL161"/>
  <c r="CN161" s="1"/>
  <c r="BQ161"/>
  <c r="CI162"/>
  <c r="CH162"/>
  <c r="BU161"/>
  <c r="CM161"/>
  <c r="CR162"/>
  <c r="CQ162"/>
  <c r="W161"/>
  <c r="AE161"/>
  <c r="AK161"/>
  <c r="AS161"/>
  <c r="BM161"/>
  <c r="CO161" s="1"/>
  <c r="BT161"/>
  <c r="BZ161"/>
  <c r="DP160"/>
  <c r="DM160"/>
  <c r="DL160"/>
  <c r="DJ160"/>
  <c r="DI160"/>
  <c r="DG160"/>
  <c r="DF160"/>
  <c r="DD160"/>
  <c r="DC160"/>
  <c r="DA160"/>
  <c r="CZ160"/>
  <c r="CX160"/>
  <c r="CW160"/>
  <c r="CU160"/>
  <c r="CT160"/>
  <c r="CA160"/>
  <c r="BX160"/>
  <c r="BS160"/>
  <c r="BT160" s="1"/>
  <c r="BO160"/>
  <c r="BP160" s="1"/>
  <c r="BK160"/>
  <c r="BL160" s="1"/>
  <c r="CN160" s="1"/>
  <c r="BE160"/>
  <c r="BF160" s="1"/>
  <c r="AZ160"/>
  <c r="AV160"/>
  <c r="AR160"/>
  <c r="AN160"/>
  <c r="AO160" s="1"/>
  <c r="AI160"/>
  <c r="AD160"/>
  <c r="Z160"/>
  <c r="AA160" s="1"/>
  <c r="V160"/>
  <c r="R160"/>
  <c r="S160" s="1"/>
  <c r="D160"/>
  <c r="DY159"/>
  <c r="DW159"/>
  <c r="DP159"/>
  <c r="DM159"/>
  <c r="DL159"/>
  <c r="DJ159"/>
  <c r="DI159"/>
  <c r="DG159"/>
  <c r="DF159"/>
  <c r="DD159"/>
  <c r="DC159"/>
  <c r="DA159"/>
  <c r="CZ159"/>
  <c r="CX159"/>
  <c r="CW159"/>
  <c r="CU159"/>
  <c r="CT159"/>
  <c r="CA159"/>
  <c r="BX159"/>
  <c r="BY159" s="1"/>
  <c r="BS159"/>
  <c r="BO159"/>
  <c r="BP159" s="1"/>
  <c r="BK159"/>
  <c r="BE159"/>
  <c r="BF159" s="1"/>
  <c r="AZ159"/>
  <c r="AV159"/>
  <c r="AR159"/>
  <c r="AN159"/>
  <c r="AO159" s="1"/>
  <c r="AI159"/>
  <c r="AJ159" s="1"/>
  <c r="AD159"/>
  <c r="Z159"/>
  <c r="AA159" s="1"/>
  <c r="V159"/>
  <c r="R159"/>
  <c r="S159" s="1"/>
  <c r="D159"/>
  <c r="DY158"/>
  <c r="DW158"/>
  <c r="CE161" l="1"/>
  <c r="CH161"/>
  <c r="AX160"/>
  <c r="AK159"/>
  <c r="AX159"/>
  <c r="CB160"/>
  <c r="CG160"/>
  <c r="CH160" s="1"/>
  <c r="CP160"/>
  <c r="CQ160" s="1"/>
  <c r="CF161"/>
  <c r="BQ159"/>
  <c r="AB160"/>
  <c r="AP160"/>
  <c r="BB160"/>
  <c r="BA160"/>
  <c r="CP159"/>
  <c r="CQ159" s="1"/>
  <c r="T160"/>
  <c r="T159"/>
  <c r="AP159"/>
  <c r="BB159"/>
  <c r="AB159"/>
  <c r="BA159"/>
  <c r="BG159"/>
  <c r="BG160"/>
  <c r="BU160"/>
  <c r="BZ159"/>
  <c r="AW159"/>
  <c r="BL159"/>
  <c r="CN159" s="1"/>
  <c r="CG159"/>
  <c r="W160"/>
  <c r="AJ160"/>
  <c r="AW160"/>
  <c r="BY160"/>
  <c r="CD160"/>
  <c r="BU159"/>
  <c r="CD159"/>
  <c r="AF160"/>
  <c r="AT160"/>
  <c r="BM160"/>
  <c r="CO160" s="1"/>
  <c r="CM160"/>
  <c r="X159"/>
  <c r="AF159"/>
  <c r="AT159"/>
  <c r="W159"/>
  <c r="AE159"/>
  <c r="AS159"/>
  <c r="BM159"/>
  <c r="CO159" s="1"/>
  <c r="BT159"/>
  <c r="CB159"/>
  <c r="CM159"/>
  <c r="X160"/>
  <c r="AE160"/>
  <c r="AK160"/>
  <c r="AS160"/>
  <c r="BQ160"/>
  <c r="BZ160"/>
  <c r="CR159" l="1"/>
  <c r="CI160"/>
  <c r="CR160"/>
  <c r="CH159"/>
  <c r="CI159"/>
  <c r="CC159"/>
  <c r="CF159"/>
  <c r="CE159" s="1"/>
  <c r="CC160"/>
  <c r="CF160"/>
  <c r="CE160" s="1"/>
  <c r="DP158"/>
  <c r="DM158"/>
  <c r="DL158"/>
  <c r="DJ158"/>
  <c r="DI158"/>
  <c r="DG158"/>
  <c r="DF158"/>
  <c r="DD158"/>
  <c r="DC158"/>
  <c r="DA158"/>
  <c r="CZ158"/>
  <c r="CX158"/>
  <c r="CW158"/>
  <c r="CU158"/>
  <c r="CT158"/>
  <c r="CA158"/>
  <c r="BX158"/>
  <c r="BY158" s="1"/>
  <c r="BS158"/>
  <c r="BO158"/>
  <c r="BP158" s="1"/>
  <c r="BK158"/>
  <c r="CM158" s="1"/>
  <c r="BE158"/>
  <c r="BG158" s="1"/>
  <c r="AZ158"/>
  <c r="AV158"/>
  <c r="AR158"/>
  <c r="AS158" s="1"/>
  <c r="AN158"/>
  <c r="AP158" s="1"/>
  <c r="AI158"/>
  <c r="AD158"/>
  <c r="Z158"/>
  <c r="V158"/>
  <c r="W158" s="1"/>
  <c r="R158"/>
  <c r="S158" s="1"/>
  <c r="D158"/>
  <c r="DY157"/>
  <c r="DW157"/>
  <c r="BQ158" l="1"/>
  <c r="AJ158"/>
  <c r="BA158"/>
  <c r="AW158"/>
  <c r="CD158"/>
  <c r="CF158" s="1"/>
  <c r="CE158" s="1"/>
  <c r="X158"/>
  <c r="AX158"/>
  <c r="BL158"/>
  <c r="CN158" s="1"/>
  <c r="AT158"/>
  <c r="AF158"/>
  <c r="BM158"/>
  <c r="CO158" s="1"/>
  <c r="BZ158"/>
  <c r="AA158"/>
  <c r="AO158"/>
  <c r="BF158"/>
  <c r="BT158"/>
  <c r="CB158"/>
  <c r="CG158"/>
  <c r="CP158"/>
  <c r="AE158"/>
  <c r="AK158"/>
  <c r="BB158"/>
  <c r="T158"/>
  <c r="AB158"/>
  <c r="BU158"/>
  <c r="CC158"/>
  <c r="DP157"/>
  <c r="DM157"/>
  <c r="DL157"/>
  <c r="DJ157"/>
  <c r="DI157"/>
  <c r="DG157"/>
  <c r="DF157"/>
  <c r="DD157"/>
  <c r="DC157"/>
  <c r="DA157"/>
  <c r="CZ157"/>
  <c r="CX157"/>
  <c r="CW157"/>
  <c r="CU157"/>
  <c r="CT157"/>
  <c r="CA157"/>
  <c r="BX157"/>
  <c r="BY157" s="1"/>
  <c r="BS157"/>
  <c r="BU157" s="1"/>
  <c r="BO157"/>
  <c r="BP157" s="1"/>
  <c r="BK157"/>
  <c r="BL157" s="1"/>
  <c r="CN157" s="1"/>
  <c r="BE157"/>
  <c r="BF157" s="1"/>
  <c r="AZ157"/>
  <c r="AV157"/>
  <c r="AR157"/>
  <c r="AS157" s="1"/>
  <c r="AN157"/>
  <c r="AO157" s="1"/>
  <c r="AI157"/>
  <c r="AD157"/>
  <c r="Z157"/>
  <c r="AA157" s="1"/>
  <c r="V157"/>
  <c r="R157"/>
  <c r="S157" s="1"/>
  <c r="D157"/>
  <c r="DY156"/>
  <c r="DW156"/>
  <c r="AJ157" l="1"/>
  <c r="BA157"/>
  <c r="AW157"/>
  <c r="BT157"/>
  <c r="T157"/>
  <c r="AK157"/>
  <c r="AB157"/>
  <c r="W157"/>
  <c r="AE157"/>
  <c r="AX157"/>
  <c r="BM157"/>
  <c r="CO157" s="1"/>
  <c r="AP157"/>
  <c r="BZ157"/>
  <c r="X157"/>
  <c r="AF157"/>
  <c r="AT157"/>
  <c r="CB157"/>
  <c r="CG157"/>
  <c r="CP157"/>
  <c r="CH158"/>
  <c r="CI158"/>
  <c r="BB157"/>
  <c r="BQ157"/>
  <c r="CD157"/>
  <c r="CF157" s="1"/>
  <c r="CE157" s="1"/>
  <c r="CQ158"/>
  <c r="CR158"/>
  <c r="BG157"/>
  <c r="CC157"/>
  <c r="CM157"/>
  <c r="DP156"/>
  <c r="DM156"/>
  <c r="DL156"/>
  <c r="DJ156"/>
  <c r="DI156"/>
  <c r="DG156"/>
  <c r="DF156"/>
  <c r="DD156"/>
  <c r="DC156"/>
  <c r="DA156"/>
  <c r="CZ156"/>
  <c r="CX156"/>
  <c r="CW156"/>
  <c r="CU156"/>
  <c r="CT156"/>
  <c r="CA156"/>
  <c r="BX156"/>
  <c r="BY156" s="1"/>
  <c r="BS156"/>
  <c r="BT156" s="1"/>
  <c r="BO156"/>
  <c r="BP156" s="1"/>
  <c r="BK156"/>
  <c r="BM156" s="1"/>
  <c r="CO156" s="1"/>
  <c r="BE156"/>
  <c r="BF156" s="1"/>
  <c r="AZ156"/>
  <c r="AV156"/>
  <c r="AR156"/>
  <c r="AS156" s="1"/>
  <c r="AN156"/>
  <c r="AO156" s="1"/>
  <c r="AI156"/>
  <c r="AD156"/>
  <c r="Z156"/>
  <c r="AA156" s="1"/>
  <c r="V156"/>
  <c r="W156" s="1"/>
  <c r="R156"/>
  <c r="S156" s="1"/>
  <c r="D156"/>
  <c r="DY155"/>
  <c r="DW155"/>
  <c r="AB156" l="1"/>
  <c r="AK156"/>
  <c r="CP156"/>
  <c r="CR156" s="1"/>
  <c r="AX156"/>
  <c r="CB156"/>
  <c r="BA156"/>
  <c r="AE156"/>
  <c r="X156"/>
  <c r="BL156"/>
  <c r="CN156" s="1"/>
  <c r="CH157"/>
  <c r="CI157"/>
  <c r="AJ156"/>
  <c r="AP156"/>
  <c r="AW156"/>
  <c r="BB156"/>
  <c r="CD156"/>
  <c r="CF156" s="1"/>
  <c r="CE156" s="1"/>
  <c r="CQ157"/>
  <c r="CR157"/>
  <c r="T156"/>
  <c r="BG156"/>
  <c r="BU156"/>
  <c r="CC156"/>
  <c r="CM156"/>
  <c r="AF156"/>
  <c r="AT156"/>
  <c r="CG156"/>
  <c r="BQ156"/>
  <c r="BZ156"/>
  <c r="DP155"/>
  <c r="DM155"/>
  <c r="DL155"/>
  <c r="DJ155"/>
  <c r="DI155"/>
  <c r="DG155"/>
  <c r="DF155"/>
  <c r="DD155"/>
  <c r="DC155"/>
  <c r="DA155"/>
  <c r="CZ155"/>
  <c r="CX155"/>
  <c r="CW155"/>
  <c r="CU155"/>
  <c r="CT155"/>
  <c r="CA155"/>
  <c r="BX155"/>
  <c r="BS155"/>
  <c r="BT155" s="1"/>
  <c r="BO155"/>
  <c r="BP155" s="1"/>
  <c r="BK155"/>
  <c r="BE155"/>
  <c r="BF155" s="1"/>
  <c r="AZ155"/>
  <c r="AV155"/>
  <c r="AR155"/>
  <c r="AS155" s="1"/>
  <c r="AN155"/>
  <c r="AO155" s="1"/>
  <c r="AI155"/>
  <c r="AD155"/>
  <c r="AE155" s="1"/>
  <c r="Z155"/>
  <c r="V155"/>
  <c r="W155" s="1"/>
  <c r="R155"/>
  <c r="S155" s="1"/>
  <c r="D155"/>
  <c r="DY154"/>
  <c r="DW154"/>
  <c r="X155" l="1"/>
  <c r="CQ156"/>
  <c r="BU155"/>
  <c r="CB155"/>
  <c r="CG155"/>
  <c r="CH155" s="1"/>
  <c r="AW155"/>
  <c r="AF155"/>
  <c r="AT155"/>
  <c r="BG155"/>
  <c r="CH156"/>
  <c r="CI156"/>
  <c r="AA155"/>
  <c r="BA155"/>
  <c r="BY155"/>
  <c r="CD155"/>
  <c r="AK155"/>
  <c r="AX155"/>
  <c r="BM155"/>
  <c r="CO155" s="1"/>
  <c r="CM155"/>
  <c r="BZ155"/>
  <c r="T155"/>
  <c r="AB155"/>
  <c r="AJ155"/>
  <c r="AP155"/>
  <c r="BB155"/>
  <c r="BL155"/>
  <c r="CN155" s="1"/>
  <c r="BQ155"/>
  <c r="CP155"/>
  <c r="DP154"/>
  <c r="DM154"/>
  <c r="DL154"/>
  <c r="DJ154"/>
  <c r="DI154"/>
  <c r="DG154"/>
  <c r="DF154"/>
  <c r="DD154"/>
  <c r="DC154"/>
  <c r="DA154"/>
  <c r="CZ154"/>
  <c r="CX154"/>
  <c r="CW154"/>
  <c r="CU154"/>
  <c r="CT154"/>
  <c r="CA154"/>
  <c r="BX154"/>
  <c r="BS154"/>
  <c r="BT154" s="1"/>
  <c r="BO154"/>
  <c r="BP154" s="1"/>
  <c r="BK154"/>
  <c r="BM154" s="1"/>
  <c r="CO154" s="1"/>
  <c r="BE154"/>
  <c r="BF154" s="1"/>
  <c r="AZ154"/>
  <c r="AV154"/>
  <c r="AR154"/>
  <c r="AS154" s="1"/>
  <c r="AN154"/>
  <c r="AP154" s="1"/>
  <c r="AI154"/>
  <c r="AD154"/>
  <c r="AF154" s="1"/>
  <c r="Z154"/>
  <c r="AA154" s="1"/>
  <c r="V154"/>
  <c r="R154"/>
  <c r="S154" s="1"/>
  <c r="D154"/>
  <c r="DY153"/>
  <c r="DW153"/>
  <c r="CI155" l="1"/>
  <c r="CM154"/>
  <c r="AK154"/>
  <c r="BB154"/>
  <c r="AW154"/>
  <c r="CB154"/>
  <c r="BU154"/>
  <c r="AT154"/>
  <c r="T154"/>
  <c r="AX154"/>
  <c r="CC154"/>
  <c r="AO154"/>
  <c r="CQ155"/>
  <c r="CR155"/>
  <c r="W154"/>
  <c r="AB154"/>
  <c r="AJ154"/>
  <c r="BA154"/>
  <c r="BG154"/>
  <c r="BY154"/>
  <c r="CD154"/>
  <c r="CF154" s="1"/>
  <c r="CE154" s="1"/>
  <c r="CC155"/>
  <c r="CF155"/>
  <c r="CE155" s="1"/>
  <c r="CG154"/>
  <c r="CP154"/>
  <c r="X154"/>
  <c r="AE154"/>
  <c r="BL154"/>
  <c r="CN154" s="1"/>
  <c r="BQ154"/>
  <c r="BZ154"/>
  <c r="DP153"/>
  <c r="DM153"/>
  <c r="DL153"/>
  <c r="DJ153"/>
  <c r="DI153"/>
  <c r="DG153"/>
  <c r="DF153"/>
  <c r="DD153"/>
  <c r="DC153"/>
  <c r="DA153"/>
  <c r="CZ153"/>
  <c r="CX153"/>
  <c r="CW153"/>
  <c r="CU153"/>
  <c r="CT153"/>
  <c r="CA153"/>
  <c r="BX153"/>
  <c r="BY153" s="1"/>
  <c r="BS153"/>
  <c r="BT153" s="1"/>
  <c r="BO153"/>
  <c r="BP153" s="1"/>
  <c r="BK153"/>
  <c r="BE153"/>
  <c r="BF153" s="1"/>
  <c r="AZ153"/>
  <c r="AV153"/>
  <c r="AR153"/>
  <c r="AT153" s="1"/>
  <c r="AN153"/>
  <c r="AP153" s="1"/>
  <c r="AI153"/>
  <c r="AD153"/>
  <c r="Z153"/>
  <c r="AA153" s="1"/>
  <c r="V153"/>
  <c r="R153"/>
  <c r="S153" s="1"/>
  <c r="D153"/>
  <c r="DY152"/>
  <c r="DW152"/>
  <c r="AK153" l="1"/>
  <c r="BB153"/>
  <c r="AW153"/>
  <c r="AB153"/>
  <c r="CB153"/>
  <c r="T153"/>
  <c r="AS153"/>
  <c r="AO153"/>
  <c r="BG153"/>
  <c r="BU153"/>
  <c r="CQ154"/>
  <c r="CR154"/>
  <c r="AJ153"/>
  <c r="BA153"/>
  <c r="CD153"/>
  <c r="CM153"/>
  <c r="X153"/>
  <c r="AX153"/>
  <c r="BM153"/>
  <c r="CO153" s="1"/>
  <c r="BZ153"/>
  <c r="CG153"/>
  <c r="CP153"/>
  <c r="CH154"/>
  <c r="CI154"/>
  <c r="AF153"/>
  <c r="W153"/>
  <c r="AE153"/>
  <c r="BL153"/>
  <c r="CN153" s="1"/>
  <c r="BQ153"/>
  <c r="DP152"/>
  <c r="DM152"/>
  <c r="DL152"/>
  <c r="DJ152"/>
  <c r="DI152"/>
  <c r="DG152"/>
  <c r="DF152"/>
  <c r="DD152"/>
  <c r="DC152"/>
  <c r="DA152"/>
  <c r="CZ152"/>
  <c r="CX152"/>
  <c r="CW152"/>
  <c r="CU152"/>
  <c r="CT152"/>
  <c r="CA152"/>
  <c r="BX152"/>
  <c r="BY152" s="1"/>
  <c r="BS152"/>
  <c r="BO152"/>
  <c r="BP152" s="1"/>
  <c r="BK152"/>
  <c r="CM152" s="1"/>
  <c r="BE152"/>
  <c r="BG152" s="1"/>
  <c r="AZ152"/>
  <c r="AV152"/>
  <c r="AR152"/>
  <c r="AT152" s="1"/>
  <c r="AN152"/>
  <c r="AP152" s="1"/>
  <c r="AI152"/>
  <c r="AD152"/>
  <c r="AE152" s="1"/>
  <c r="Z152"/>
  <c r="AA152" s="1"/>
  <c r="V152"/>
  <c r="R152"/>
  <c r="S152" s="1"/>
  <c r="D152"/>
  <c r="DY151"/>
  <c r="DW151"/>
  <c r="AJ152" l="1"/>
  <c r="BA152"/>
  <c r="AW152"/>
  <c r="BQ152"/>
  <c r="BM152"/>
  <c r="CO152" s="1"/>
  <c r="AX152"/>
  <c r="BL152"/>
  <c r="CN152" s="1"/>
  <c r="AF152"/>
  <c r="AS152"/>
  <c r="BZ152"/>
  <c r="T152"/>
  <c r="CQ153"/>
  <c r="CR153"/>
  <c r="CC153"/>
  <c r="CF153"/>
  <c r="CE153" s="1"/>
  <c r="AO152"/>
  <c r="BF152"/>
  <c r="BT152"/>
  <c r="CB152"/>
  <c r="CG152"/>
  <c r="CP152"/>
  <c r="X152"/>
  <c r="AK152"/>
  <c r="BB152"/>
  <c r="CH153"/>
  <c r="CI153"/>
  <c r="W152"/>
  <c r="AB152"/>
  <c r="BU152"/>
  <c r="CD152"/>
  <c r="DP151"/>
  <c r="DM151"/>
  <c r="DL151"/>
  <c r="DJ151"/>
  <c r="DI151"/>
  <c r="DG151"/>
  <c r="DF151"/>
  <c r="DD151"/>
  <c r="DC151"/>
  <c r="DA151"/>
  <c r="CZ151"/>
  <c r="CX151"/>
  <c r="CW151"/>
  <c r="CU151"/>
  <c r="CT151"/>
  <c r="CA151"/>
  <c r="BX151"/>
  <c r="BY151" s="1"/>
  <c r="BS151"/>
  <c r="BO151"/>
  <c r="BP151" s="1"/>
  <c r="BK151"/>
  <c r="CM151" s="1"/>
  <c r="BE151"/>
  <c r="BF151" s="1"/>
  <c r="AZ151"/>
  <c r="AV151"/>
  <c r="AR151"/>
  <c r="AS151" s="1"/>
  <c r="AN151"/>
  <c r="AO151" s="1"/>
  <c r="AI151"/>
  <c r="AD151"/>
  <c r="AE151" s="1"/>
  <c r="Z151"/>
  <c r="V151"/>
  <c r="W151" s="1"/>
  <c r="R151"/>
  <c r="S151" s="1"/>
  <c r="D151"/>
  <c r="DY150"/>
  <c r="DW150"/>
  <c r="CB151" l="1"/>
  <c r="CG151"/>
  <c r="CI151" s="1"/>
  <c r="AX151"/>
  <c r="BB151"/>
  <c r="BQ151"/>
  <c r="BL151"/>
  <c r="CN151" s="1"/>
  <c r="AJ151"/>
  <c r="AW151"/>
  <c r="CC152"/>
  <c r="CF152"/>
  <c r="CE152" s="1"/>
  <c r="X151"/>
  <c r="AF151"/>
  <c r="AT151"/>
  <c r="AK151"/>
  <c r="BM151"/>
  <c r="CO151" s="1"/>
  <c r="BT151"/>
  <c r="BZ151"/>
  <c r="CI152"/>
  <c r="CH152"/>
  <c r="T151"/>
  <c r="CP151"/>
  <c r="CR152"/>
  <c r="CQ152"/>
  <c r="AB151"/>
  <c r="AP151"/>
  <c r="AA151"/>
  <c r="BA151"/>
  <c r="BG151"/>
  <c r="BU151"/>
  <c r="CD151"/>
  <c r="CF151" s="1"/>
  <c r="DP150"/>
  <c r="DM150"/>
  <c r="DL150"/>
  <c r="DJ150"/>
  <c r="DI150"/>
  <c r="DG150"/>
  <c r="DF150"/>
  <c r="DD150"/>
  <c r="DC150"/>
  <c r="DA150"/>
  <c r="CZ150"/>
  <c r="CX150"/>
  <c r="CW150"/>
  <c r="CU150"/>
  <c r="CT150"/>
  <c r="CA150"/>
  <c r="BX150"/>
  <c r="BS150"/>
  <c r="BT150" s="1"/>
  <c r="BO150"/>
  <c r="BP150" s="1"/>
  <c r="BK150"/>
  <c r="BE150"/>
  <c r="BF150" s="1"/>
  <c r="AZ150"/>
  <c r="AV150"/>
  <c r="AR150"/>
  <c r="AS150" s="1"/>
  <c r="AN150"/>
  <c r="AP150" s="1"/>
  <c r="AI150"/>
  <c r="AD150"/>
  <c r="Z150"/>
  <c r="AA150" s="1"/>
  <c r="V150"/>
  <c r="R150"/>
  <c r="S150" s="1"/>
  <c r="D150"/>
  <c r="DY149"/>
  <c r="DW149"/>
  <c r="CH151" l="1"/>
  <c r="AO150"/>
  <c r="BB150"/>
  <c r="AK150"/>
  <c r="AW150"/>
  <c r="CB150"/>
  <c r="BG150"/>
  <c r="AB150"/>
  <c r="BU150"/>
  <c r="CC150"/>
  <c r="AT150"/>
  <c r="T150"/>
  <c r="CM150"/>
  <c r="AJ150"/>
  <c r="BA150"/>
  <c r="BY150"/>
  <c r="CD150"/>
  <c r="CF150" s="1"/>
  <c r="CE150" s="1"/>
  <c r="CC151"/>
  <c r="CE151"/>
  <c r="CR151"/>
  <c r="CQ151"/>
  <c r="X150"/>
  <c r="AF150"/>
  <c r="AX150"/>
  <c r="BM150"/>
  <c r="CO150" s="1"/>
  <c r="CG150"/>
  <c r="CP150"/>
  <c r="W150"/>
  <c r="AE150"/>
  <c r="BL150"/>
  <c r="CN150" s="1"/>
  <c r="BQ150"/>
  <c r="BZ150"/>
  <c r="DP149"/>
  <c r="DM149"/>
  <c r="DL149"/>
  <c r="DJ149"/>
  <c r="DI149"/>
  <c r="DG149"/>
  <c r="DF149"/>
  <c r="DD149"/>
  <c r="DC149"/>
  <c r="DA149"/>
  <c r="CZ149"/>
  <c r="CX149"/>
  <c r="CW149"/>
  <c r="CU149"/>
  <c r="CT149"/>
  <c r="CA149"/>
  <c r="BX149"/>
  <c r="BY149" s="1"/>
  <c r="BS149"/>
  <c r="BO149"/>
  <c r="BP149" s="1"/>
  <c r="BK149"/>
  <c r="BM149" s="1"/>
  <c r="CO149" s="1"/>
  <c r="BE149"/>
  <c r="BF149" s="1"/>
  <c r="AZ149"/>
  <c r="AV149"/>
  <c r="AX149" s="1"/>
  <c r="AR149"/>
  <c r="AT149" s="1"/>
  <c r="AN149"/>
  <c r="AO149" s="1"/>
  <c r="AI149"/>
  <c r="AD149"/>
  <c r="AF149" s="1"/>
  <c r="Z149"/>
  <c r="AA149" s="1"/>
  <c r="V149"/>
  <c r="W149" s="1"/>
  <c r="R149"/>
  <c r="S149" s="1"/>
  <c r="D149"/>
  <c r="AW149" l="1"/>
  <c r="CB149"/>
  <c r="CG149"/>
  <c r="CH149" s="1"/>
  <c r="CP149"/>
  <c r="X149"/>
  <c r="BQ149"/>
  <c r="CD149"/>
  <c r="CF149" s="1"/>
  <c r="CE149" s="1"/>
  <c r="AK149"/>
  <c r="BB149"/>
  <c r="AS149"/>
  <c r="BL149"/>
  <c r="CN149" s="1"/>
  <c r="AE149"/>
  <c r="CC149"/>
  <c r="CQ149"/>
  <c r="CR149"/>
  <c r="CH150"/>
  <c r="CI150"/>
  <c r="CR150"/>
  <c r="CQ150"/>
  <c r="AB149"/>
  <c r="AJ149"/>
  <c r="AP149"/>
  <c r="BA149"/>
  <c r="BG149"/>
  <c r="BU149"/>
  <c r="CM149"/>
  <c r="T149"/>
  <c r="BT149"/>
  <c r="BZ149"/>
  <c r="DP148"/>
  <c r="CA148"/>
  <c r="BX148"/>
  <c r="BY148" s="1"/>
  <c r="BS148"/>
  <c r="BO148"/>
  <c r="BP148" s="1"/>
  <c r="BM148"/>
  <c r="BL148"/>
  <c r="BE148"/>
  <c r="BF148" s="1"/>
  <c r="AZ148"/>
  <c r="AV148"/>
  <c r="AR148"/>
  <c r="AS148" s="1"/>
  <c r="AN148"/>
  <c r="AO148" s="1"/>
  <c r="AI148"/>
  <c r="AD148"/>
  <c r="Z148"/>
  <c r="AA148" s="1"/>
  <c r="V148"/>
  <c r="W148" s="1"/>
  <c r="R148"/>
  <c r="D148"/>
  <c r="DY147"/>
  <c r="DW147"/>
  <c r="CI149" l="1"/>
  <c r="AW148"/>
  <c r="AK148"/>
  <c r="CJ148"/>
  <c r="AJ148"/>
  <c r="BA148"/>
  <c r="AT148"/>
  <c r="AP148"/>
  <c r="BG148"/>
  <c r="BQ148"/>
  <c r="AB148"/>
  <c r="BZ148"/>
  <c r="CG148"/>
  <c r="X148"/>
  <c r="AF148"/>
  <c r="AX148"/>
  <c r="BU148"/>
  <c r="CD148"/>
  <c r="CP148"/>
  <c r="CR148" s="1"/>
  <c r="CQ148" s="1"/>
  <c r="AE148"/>
  <c r="BB148"/>
  <c r="BT148"/>
  <c r="CB148"/>
  <c r="DP147"/>
  <c r="DM147"/>
  <c r="DL147"/>
  <c r="DJ147"/>
  <c r="DI147"/>
  <c r="DG147"/>
  <c r="DF147"/>
  <c r="DD147"/>
  <c r="DC147"/>
  <c r="DA147"/>
  <c r="CZ147"/>
  <c r="CX147"/>
  <c r="CW147"/>
  <c r="CU147"/>
  <c r="CT147"/>
  <c r="CA147"/>
  <c r="BX147"/>
  <c r="BY147" s="1"/>
  <c r="BS147"/>
  <c r="BT147" s="1"/>
  <c r="BO147"/>
  <c r="BP147" s="1"/>
  <c r="BK147"/>
  <c r="BL147" s="1"/>
  <c r="CN147" s="1"/>
  <c r="BE147"/>
  <c r="BF147" s="1"/>
  <c r="AZ147"/>
  <c r="AV147"/>
  <c r="AR147"/>
  <c r="AS147" s="1"/>
  <c r="AN147"/>
  <c r="AO147" s="1"/>
  <c r="AI147"/>
  <c r="AD147"/>
  <c r="AF147" s="1"/>
  <c r="Z147"/>
  <c r="V147"/>
  <c r="W147" s="1"/>
  <c r="R147"/>
  <c r="S147" s="1"/>
  <c r="D147"/>
  <c r="DY146"/>
  <c r="DW146"/>
  <c r="AE147" l="1"/>
  <c r="BZ147"/>
  <c r="CG147"/>
  <c r="CH147" s="1"/>
  <c r="BA147"/>
  <c r="AW147"/>
  <c r="AT147"/>
  <c r="BM147"/>
  <c r="CO147" s="1"/>
  <c r="BU147"/>
  <c r="CM147"/>
  <c r="AK147"/>
  <c r="CB147"/>
  <c r="AJ147"/>
  <c r="AX147"/>
  <c r="X147"/>
  <c r="CI147"/>
  <c r="CP147"/>
  <c r="T147"/>
  <c r="AP147"/>
  <c r="BB147"/>
  <c r="BQ147"/>
  <c r="CC148"/>
  <c r="CE148"/>
  <c r="AB147"/>
  <c r="AA147"/>
  <c r="BG147"/>
  <c r="CD147"/>
  <c r="CF147" s="1"/>
  <c r="DP146"/>
  <c r="DM146"/>
  <c r="DL146"/>
  <c r="DJ146"/>
  <c r="DI146"/>
  <c r="DG146"/>
  <c r="DF146"/>
  <c r="DD146"/>
  <c r="DC146"/>
  <c r="DA146"/>
  <c r="CZ146"/>
  <c r="CX146"/>
  <c r="CW146"/>
  <c r="CU146"/>
  <c r="CT146"/>
  <c r="CA146"/>
  <c r="BX146"/>
  <c r="BY146" s="1"/>
  <c r="BS146"/>
  <c r="BO146"/>
  <c r="BP146" s="1"/>
  <c r="BK146"/>
  <c r="BM146" s="1"/>
  <c r="CO146" s="1"/>
  <c r="BE146"/>
  <c r="BF146" s="1"/>
  <c r="AZ146"/>
  <c r="AV146"/>
  <c r="AR146"/>
  <c r="AS146" s="1"/>
  <c r="AN146"/>
  <c r="AP146" s="1"/>
  <c r="AI146"/>
  <c r="AD146"/>
  <c r="AF146" s="1"/>
  <c r="Z146"/>
  <c r="AA146" s="1"/>
  <c r="V146"/>
  <c r="W146" s="1"/>
  <c r="R146"/>
  <c r="S146" s="1"/>
  <c r="D146"/>
  <c r="DY145"/>
  <c r="DW145"/>
  <c r="AJ146" l="1"/>
  <c r="AX146"/>
  <c r="CB146"/>
  <c r="AO146"/>
  <c r="AW146"/>
  <c r="BQ146"/>
  <c r="AE146"/>
  <c r="BB146"/>
  <c r="BL146"/>
  <c r="CN146" s="1"/>
  <c r="AT146"/>
  <c r="X146"/>
  <c r="BT146"/>
  <c r="CG146"/>
  <c r="CP146"/>
  <c r="BZ146"/>
  <c r="AK146"/>
  <c r="T146"/>
  <c r="AB146"/>
  <c r="BA146"/>
  <c r="BG146"/>
  <c r="CD146"/>
  <c r="CE146" s="1"/>
  <c r="CC147"/>
  <c r="CE147"/>
  <c r="CR147"/>
  <c r="CQ147"/>
  <c r="BU146"/>
  <c r="CC146"/>
  <c r="CM146"/>
  <c r="DP145"/>
  <c r="DM145"/>
  <c r="DL145"/>
  <c r="DJ145"/>
  <c r="DI145"/>
  <c r="DG145"/>
  <c r="DF145"/>
  <c r="DD145"/>
  <c r="DC145"/>
  <c r="DA145"/>
  <c r="CZ145"/>
  <c r="CX145"/>
  <c r="CW145"/>
  <c r="CU145"/>
  <c r="CT145"/>
  <c r="CA145"/>
  <c r="BX145"/>
  <c r="BY145" s="1"/>
  <c r="BS145"/>
  <c r="BT145" s="1"/>
  <c r="BO145"/>
  <c r="BP145" s="1"/>
  <c r="BK145"/>
  <c r="BM145" s="1"/>
  <c r="CO145" s="1"/>
  <c r="BE145"/>
  <c r="BF145" s="1"/>
  <c r="AZ145"/>
  <c r="AV145"/>
  <c r="AR145"/>
  <c r="AS145" s="1"/>
  <c r="AN145"/>
  <c r="AO145" s="1"/>
  <c r="AI145"/>
  <c r="AD145"/>
  <c r="AE145" s="1"/>
  <c r="Z145"/>
  <c r="V145"/>
  <c r="W145" s="1"/>
  <c r="R145"/>
  <c r="S145" s="1"/>
  <c r="D145"/>
  <c r="DY144"/>
  <c r="DW144"/>
  <c r="CB145" l="1"/>
  <c r="CG145"/>
  <c r="CI145" s="1"/>
  <c r="BA145"/>
  <c r="AX145"/>
  <c r="BU145"/>
  <c r="AJ145"/>
  <c r="AW145"/>
  <c r="X145"/>
  <c r="AF145"/>
  <c r="BL145"/>
  <c r="CN145" s="1"/>
  <c r="CM145"/>
  <c r="AT145"/>
  <c r="CF146"/>
  <c r="CH146"/>
  <c r="CI146"/>
  <c r="AK145"/>
  <c r="BZ145"/>
  <c r="CP145"/>
  <c r="CQ146"/>
  <c r="CR146"/>
  <c r="T145"/>
  <c r="AB145"/>
  <c r="AP145"/>
  <c r="BB145"/>
  <c r="BQ145"/>
  <c r="AA145"/>
  <c r="BG145"/>
  <c r="CD145"/>
  <c r="CF145" s="1"/>
  <c r="DP144"/>
  <c r="DM144"/>
  <c r="DL144"/>
  <c r="DJ144"/>
  <c r="DI144"/>
  <c r="DG144"/>
  <c r="DF144"/>
  <c r="DD144"/>
  <c r="DC144"/>
  <c r="DA144"/>
  <c r="CZ144"/>
  <c r="CX144"/>
  <c r="CW144"/>
  <c r="CU144"/>
  <c r="CT144"/>
  <c r="CA144"/>
  <c r="BX144"/>
  <c r="BY144" s="1"/>
  <c r="BS144"/>
  <c r="BO144"/>
  <c r="BP144" s="1"/>
  <c r="BK144"/>
  <c r="BM144" s="1"/>
  <c r="CO144" s="1"/>
  <c r="BE144"/>
  <c r="BF144" s="1"/>
  <c r="AZ144"/>
  <c r="AV144"/>
  <c r="AR144"/>
  <c r="AN144"/>
  <c r="AO144" s="1"/>
  <c r="AI144"/>
  <c r="AD144"/>
  <c r="Z144"/>
  <c r="AA144" s="1"/>
  <c r="V144"/>
  <c r="W144" s="1"/>
  <c r="R144"/>
  <c r="S144" s="1"/>
  <c r="D144"/>
  <c r="DY143"/>
  <c r="DW143"/>
  <c r="CH145" l="1"/>
  <c r="CG144"/>
  <c r="CH144" s="1"/>
  <c r="CP144"/>
  <c r="CR144" s="1"/>
  <c r="AW144"/>
  <c r="AP144"/>
  <c r="AJ144"/>
  <c r="AK144"/>
  <c r="BA144"/>
  <c r="AX144"/>
  <c r="BQ144"/>
  <c r="X144"/>
  <c r="AB144"/>
  <c r="BB144"/>
  <c r="BZ144"/>
  <c r="CQ144"/>
  <c r="AE144"/>
  <c r="AS144"/>
  <c r="BL144"/>
  <c r="CN144" s="1"/>
  <c r="CD144"/>
  <c r="CE144" s="1"/>
  <c r="CC145"/>
  <c r="CE145"/>
  <c r="BG144"/>
  <c r="BU144"/>
  <c r="CC144"/>
  <c r="CM144"/>
  <c r="CR145"/>
  <c r="CQ145"/>
  <c r="T144"/>
  <c r="AF144"/>
  <c r="AT144"/>
  <c r="BT144"/>
  <c r="CB144"/>
  <c r="DP143"/>
  <c r="DM143"/>
  <c r="DL143"/>
  <c r="DJ143"/>
  <c r="DI143"/>
  <c r="DG143"/>
  <c r="DF143"/>
  <c r="DD143"/>
  <c r="DC143"/>
  <c r="DA143"/>
  <c r="CZ143"/>
  <c r="CX143"/>
  <c r="CW143"/>
  <c r="CU143"/>
  <c r="CT143"/>
  <c r="CA143"/>
  <c r="BX143"/>
  <c r="BY143" s="1"/>
  <c r="BS143"/>
  <c r="BO143"/>
  <c r="BP143" s="1"/>
  <c r="BK143"/>
  <c r="BL143" s="1"/>
  <c r="CN143" s="1"/>
  <c r="BE143"/>
  <c r="BF143" s="1"/>
  <c r="AZ143"/>
  <c r="AV143"/>
  <c r="AR143"/>
  <c r="AN143"/>
  <c r="AO143" s="1"/>
  <c r="AI143"/>
  <c r="AD143"/>
  <c r="Z143"/>
  <c r="AA143" s="1"/>
  <c r="V143"/>
  <c r="R143"/>
  <c r="S143" s="1"/>
  <c r="D143"/>
  <c r="DY142"/>
  <c r="DW142"/>
  <c r="CI144" l="1"/>
  <c r="AX143"/>
  <c r="BZ143"/>
  <c r="CP143"/>
  <c r="CR143" s="1"/>
  <c r="AK143"/>
  <c r="AW143"/>
  <c r="AB143"/>
  <c r="AJ143"/>
  <c r="BB143"/>
  <c r="T143"/>
  <c r="AP143"/>
  <c r="BA143"/>
  <c r="BG143"/>
  <c r="BQ143"/>
  <c r="CQ143"/>
  <c r="CG143"/>
  <c r="X143"/>
  <c r="AF143"/>
  <c r="AT143"/>
  <c r="BU143"/>
  <c r="CD143"/>
  <c r="CF144"/>
  <c r="W143"/>
  <c r="AE143"/>
  <c r="AS143"/>
  <c r="BM143"/>
  <c r="CO143" s="1"/>
  <c r="BT143"/>
  <c r="CB143"/>
  <c r="CM143"/>
  <c r="DP142"/>
  <c r="DM142"/>
  <c r="DL142"/>
  <c r="DJ142"/>
  <c r="DI142"/>
  <c r="DG142"/>
  <c r="DF142"/>
  <c r="DD142"/>
  <c r="DC142"/>
  <c r="DA142"/>
  <c r="CZ142"/>
  <c r="CX142"/>
  <c r="CW142"/>
  <c r="CU142"/>
  <c r="CT142"/>
  <c r="CA142"/>
  <c r="BX142"/>
  <c r="BS142"/>
  <c r="BT142" s="1"/>
  <c r="BO142"/>
  <c r="BP142" s="1"/>
  <c r="BK142"/>
  <c r="BL142" s="1"/>
  <c r="CN142" s="1"/>
  <c r="BE142"/>
  <c r="BF142" s="1"/>
  <c r="AZ142"/>
  <c r="AV142"/>
  <c r="AR142"/>
  <c r="AS142" s="1"/>
  <c r="AN142"/>
  <c r="AP142" s="1"/>
  <c r="AI142"/>
  <c r="AD142"/>
  <c r="AF142" s="1"/>
  <c r="Z142"/>
  <c r="V142"/>
  <c r="W142" s="1"/>
  <c r="R142"/>
  <c r="S142" s="1"/>
  <c r="D142"/>
  <c r="DY141"/>
  <c r="DW141"/>
  <c r="CC142" l="1"/>
  <c r="AJ142"/>
  <c r="BA142"/>
  <c r="AX142"/>
  <c r="AE142"/>
  <c r="AW142"/>
  <c r="CB142"/>
  <c r="AT142"/>
  <c r="BM142"/>
  <c r="CO142" s="1"/>
  <c r="BU142"/>
  <c r="CM142"/>
  <c r="X142"/>
  <c r="CC143"/>
  <c r="CE143"/>
  <c r="AA142"/>
  <c r="AO142"/>
  <c r="CG142"/>
  <c r="CP142"/>
  <c r="CF143"/>
  <c r="CH143"/>
  <c r="CI143"/>
  <c r="BB142"/>
  <c r="BQ142"/>
  <c r="BZ142"/>
  <c r="AK142"/>
  <c r="T142"/>
  <c r="AB142"/>
  <c r="BG142"/>
  <c r="BY142"/>
  <c r="CD142"/>
  <c r="CF142" s="1"/>
  <c r="CE142" s="1"/>
  <c r="DP141"/>
  <c r="DM141"/>
  <c r="DL141"/>
  <c r="DJ141"/>
  <c r="DI141"/>
  <c r="DG141"/>
  <c r="DF141"/>
  <c r="DD141"/>
  <c r="DC141"/>
  <c r="DA141"/>
  <c r="CZ141"/>
  <c r="CX141"/>
  <c r="CW141"/>
  <c r="CU141"/>
  <c r="CT141"/>
  <c r="CA141"/>
  <c r="BX141"/>
  <c r="BY141" s="1"/>
  <c r="BS141"/>
  <c r="BT141" s="1"/>
  <c r="BO141"/>
  <c r="BP141" s="1"/>
  <c r="BK141"/>
  <c r="BL141" s="1"/>
  <c r="CN141" s="1"/>
  <c r="BE141"/>
  <c r="BF141" s="1"/>
  <c r="AZ141"/>
  <c r="AV141"/>
  <c r="AR141"/>
  <c r="AS141" s="1"/>
  <c r="AN141"/>
  <c r="AO141" s="1"/>
  <c r="AI141"/>
  <c r="AK141" s="1"/>
  <c r="AD141"/>
  <c r="AE141" s="1"/>
  <c r="Z141"/>
  <c r="V141"/>
  <c r="W141" s="1"/>
  <c r="R141"/>
  <c r="S141" s="1"/>
  <c r="D141"/>
  <c r="DY140"/>
  <c r="DW140"/>
  <c r="DP140"/>
  <c r="DM140"/>
  <c r="DL140"/>
  <c r="DJ140"/>
  <c r="DI140"/>
  <c r="DG140"/>
  <c r="DF140"/>
  <c r="DD140"/>
  <c r="DC140"/>
  <c r="DA140"/>
  <c r="CZ140"/>
  <c r="CX140"/>
  <c r="CW140"/>
  <c r="CU140"/>
  <c r="CT140"/>
  <c r="CA140"/>
  <c r="BX140"/>
  <c r="BY140" s="1"/>
  <c r="BS140"/>
  <c r="BO140"/>
  <c r="BP140" s="1"/>
  <c r="BK140"/>
  <c r="CM140" s="1"/>
  <c r="BE140"/>
  <c r="BF140" s="1"/>
  <c r="AZ140"/>
  <c r="AV140"/>
  <c r="AR140"/>
  <c r="AN140"/>
  <c r="AO140" s="1"/>
  <c r="AI140"/>
  <c r="AD140"/>
  <c r="AE140" s="1"/>
  <c r="Z140"/>
  <c r="AA140" s="1"/>
  <c r="V140"/>
  <c r="W140" s="1"/>
  <c r="R140"/>
  <c r="S140" s="1"/>
  <c r="D140"/>
  <c r="DY139"/>
  <c r="DW139"/>
  <c r="DP139"/>
  <c r="DM139"/>
  <c r="DL139"/>
  <c r="DJ139"/>
  <c r="DI139"/>
  <c r="DG139"/>
  <c r="DF139"/>
  <c r="DD139"/>
  <c r="DC139"/>
  <c r="DA139"/>
  <c r="CZ139"/>
  <c r="CX139"/>
  <c r="CW139"/>
  <c r="CU139"/>
  <c r="CT139"/>
  <c r="CA139"/>
  <c r="BX139"/>
  <c r="BY139" s="1"/>
  <c r="BS139"/>
  <c r="BT139" s="1"/>
  <c r="BO139"/>
  <c r="BP139" s="1"/>
  <c r="BK139"/>
  <c r="BL139" s="1"/>
  <c r="CN139" s="1"/>
  <c r="BE139"/>
  <c r="BF139" s="1"/>
  <c r="AZ139"/>
  <c r="AV139"/>
  <c r="AR139"/>
  <c r="AN139"/>
  <c r="AO139" s="1"/>
  <c r="AI139"/>
  <c r="AD139"/>
  <c r="Z139"/>
  <c r="AA139" s="1"/>
  <c r="V139"/>
  <c r="R139"/>
  <c r="S139" s="1"/>
  <c r="D139"/>
  <c r="DY138"/>
  <c r="DW138"/>
  <c r="AX139" l="1"/>
  <c r="AB139"/>
  <c r="CG141"/>
  <c r="CH141" s="1"/>
  <c r="AW141"/>
  <c r="AJ140"/>
  <c r="BA140"/>
  <c r="CG139"/>
  <c r="CH139" s="1"/>
  <c r="BA139"/>
  <c r="AW140"/>
  <c r="AW139"/>
  <c r="X141"/>
  <c r="AP139"/>
  <c r="AJ141"/>
  <c r="AT141"/>
  <c r="BB141"/>
  <c r="BM141"/>
  <c r="CO141" s="1"/>
  <c r="BA141"/>
  <c r="AP140"/>
  <c r="T139"/>
  <c r="AK139"/>
  <c r="AS139"/>
  <c r="BZ139"/>
  <c r="BQ141"/>
  <c r="AJ139"/>
  <c r="X140"/>
  <c r="AX140"/>
  <c r="BQ140"/>
  <c r="CP140"/>
  <c r="CQ140" s="1"/>
  <c r="AX141"/>
  <c r="BB139"/>
  <c r="BM139"/>
  <c r="CO139" s="1"/>
  <c r="CP139"/>
  <c r="CQ139" s="1"/>
  <c r="AB140"/>
  <c r="BB140"/>
  <c r="CG140"/>
  <c r="CH140" s="1"/>
  <c r="AF141"/>
  <c r="W139"/>
  <c r="AE139"/>
  <c r="BQ139"/>
  <c r="AK140"/>
  <c r="AS140"/>
  <c r="BL140"/>
  <c r="CN140" s="1"/>
  <c r="BZ140"/>
  <c r="BZ141"/>
  <c r="CP141"/>
  <c r="BG139"/>
  <c r="T140"/>
  <c r="BG140"/>
  <c r="BU140"/>
  <c r="CD140"/>
  <c r="T141"/>
  <c r="AB141"/>
  <c r="AP141"/>
  <c r="CI142"/>
  <c r="CH142"/>
  <c r="CD139"/>
  <c r="X139"/>
  <c r="AF139"/>
  <c r="AT139"/>
  <c r="BU139"/>
  <c r="CB139"/>
  <c r="CM139"/>
  <c r="AF140"/>
  <c r="AT140"/>
  <c r="BM140"/>
  <c r="CO140" s="1"/>
  <c r="BT140"/>
  <c r="CB140"/>
  <c r="AA141"/>
  <c r="BG141"/>
  <c r="CD141"/>
  <c r="CR142"/>
  <c r="CQ142"/>
  <c r="BU141"/>
  <c r="CB141"/>
  <c r="CM141"/>
  <c r="DP138"/>
  <c r="DM138"/>
  <c r="DL138"/>
  <c r="DJ138"/>
  <c r="DI138"/>
  <c r="DG138"/>
  <c r="DF138"/>
  <c r="DD138"/>
  <c r="DC138"/>
  <c r="DA138"/>
  <c r="CZ138"/>
  <c r="CX138"/>
  <c r="CW138"/>
  <c r="CU138"/>
  <c r="CT138"/>
  <c r="CA138"/>
  <c r="CC138" s="1"/>
  <c r="BX138"/>
  <c r="BS138"/>
  <c r="BT138" s="1"/>
  <c r="BO138"/>
  <c r="BP138" s="1"/>
  <c r="BK138"/>
  <c r="BE138"/>
  <c r="BF138" s="1"/>
  <c r="AZ138"/>
  <c r="AV138"/>
  <c r="AR138"/>
  <c r="AT138" s="1"/>
  <c r="AN138"/>
  <c r="AO138" s="1"/>
  <c r="AI138"/>
  <c r="AJ138" s="1"/>
  <c r="AD138"/>
  <c r="Z138"/>
  <c r="AA138" s="1"/>
  <c r="V138"/>
  <c r="W138" s="1"/>
  <c r="R138"/>
  <c r="S138" s="1"/>
  <c r="D138"/>
  <c r="DY137"/>
  <c r="DW137"/>
  <c r="DP137"/>
  <c r="DM137"/>
  <c r="DL137"/>
  <c r="DJ137"/>
  <c r="DI137"/>
  <c r="DG137"/>
  <c r="DF137"/>
  <c r="DD137"/>
  <c r="DC137"/>
  <c r="DA137"/>
  <c r="CZ137"/>
  <c r="CX137"/>
  <c r="CW137"/>
  <c r="CU137"/>
  <c r="CT137"/>
  <c r="CA137"/>
  <c r="BX137"/>
  <c r="BY137" s="1"/>
  <c r="BS137"/>
  <c r="BO137"/>
  <c r="BP137" s="1"/>
  <c r="BK137"/>
  <c r="BM137" s="1"/>
  <c r="CO137" s="1"/>
  <c r="BE137"/>
  <c r="BF137" s="1"/>
  <c r="AZ137"/>
  <c r="AV137"/>
  <c r="AR137"/>
  <c r="AS137" s="1"/>
  <c r="AN137"/>
  <c r="AO137" s="1"/>
  <c r="AI137"/>
  <c r="AD137"/>
  <c r="Z137"/>
  <c r="AA137" s="1"/>
  <c r="V137"/>
  <c r="R137"/>
  <c r="S137" s="1"/>
  <c r="D137"/>
  <c r="DY136"/>
  <c r="DW136"/>
  <c r="CI139" l="1"/>
  <c r="CI141"/>
  <c r="CI140"/>
  <c r="CR139"/>
  <c r="BQ137"/>
  <c r="AK138"/>
  <c r="AW138"/>
  <c r="CG137"/>
  <c r="CP137"/>
  <c r="CR137" s="1"/>
  <c r="AW137"/>
  <c r="CB138"/>
  <c r="AB137"/>
  <c r="CB137"/>
  <c r="CR140"/>
  <c r="AS138"/>
  <c r="BG138"/>
  <c r="AK137"/>
  <c r="AJ137"/>
  <c r="BU138"/>
  <c r="BY138"/>
  <c r="AP137"/>
  <c r="AX137"/>
  <c r="T137"/>
  <c r="BA138"/>
  <c r="BB137"/>
  <c r="AP138"/>
  <c r="W137"/>
  <c r="AE137"/>
  <c r="BA137"/>
  <c r="BL137"/>
  <c r="CN137" s="1"/>
  <c r="T138"/>
  <c r="AB138"/>
  <c r="CI137"/>
  <c r="CH137"/>
  <c r="CM138"/>
  <c r="CC140"/>
  <c r="CF140"/>
  <c r="CE140" s="1"/>
  <c r="CC141"/>
  <c r="CF141"/>
  <c r="CE141" s="1"/>
  <c r="CD138"/>
  <c r="CF138" s="1"/>
  <c r="CE138" s="1"/>
  <c r="CD137"/>
  <c r="CF137" s="1"/>
  <c r="BG137"/>
  <c r="BU137"/>
  <c r="AF138"/>
  <c r="AX138"/>
  <c r="BM138"/>
  <c r="CO138" s="1"/>
  <c r="CG138"/>
  <c r="CP138"/>
  <c r="CC139"/>
  <c r="CF139"/>
  <c r="CE139" s="1"/>
  <c r="CQ141"/>
  <c r="CR141"/>
  <c r="BZ138"/>
  <c r="CM137"/>
  <c r="X137"/>
  <c r="AF137"/>
  <c r="AT137"/>
  <c r="BT137"/>
  <c r="BZ137"/>
  <c r="X138"/>
  <c r="AE138"/>
  <c r="BB138"/>
  <c r="BL138"/>
  <c r="CN138" s="1"/>
  <c r="BQ138"/>
  <c r="DP136"/>
  <c r="DM136"/>
  <c r="DL136"/>
  <c r="DJ136"/>
  <c r="DI136"/>
  <c r="DG136"/>
  <c r="DF136"/>
  <c r="DD136"/>
  <c r="DC136"/>
  <c r="DA136"/>
  <c r="CZ136"/>
  <c r="CX136"/>
  <c r="CW136"/>
  <c r="CU136"/>
  <c r="CT136"/>
  <c r="CA136"/>
  <c r="BX136"/>
  <c r="BY136" s="1"/>
  <c r="BS136"/>
  <c r="BO136"/>
  <c r="BP136" s="1"/>
  <c r="BK136"/>
  <c r="BM136" s="1"/>
  <c r="CO136" s="1"/>
  <c r="BE136"/>
  <c r="BF136" s="1"/>
  <c r="AZ136"/>
  <c r="AV136"/>
  <c r="AR136"/>
  <c r="AT136" s="1"/>
  <c r="AN136"/>
  <c r="AO136" s="1"/>
  <c r="AI136"/>
  <c r="AD136"/>
  <c r="Z136"/>
  <c r="AA136" s="1"/>
  <c r="V136"/>
  <c r="W136" s="1"/>
  <c r="R136"/>
  <c r="S136" s="1"/>
  <c r="D136"/>
  <c r="DY135"/>
  <c r="DW135"/>
  <c r="CD136" l="1"/>
  <c r="CF136" s="1"/>
  <c r="CE136" s="1"/>
  <c r="AW136"/>
  <c r="CG136"/>
  <c r="CI136" s="1"/>
  <c r="CP136"/>
  <c r="CQ136" s="1"/>
  <c r="CB136"/>
  <c r="CQ137"/>
  <c r="AK136"/>
  <c r="BB136"/>
  <c r="AJ136"/>
  <c r="AS136"/>
  <c r="BA136"/>
  <c r="BL136"/>
  <c r="CN136" s="1"/>
  <c r="X136"/>
  <c r="AF136"/>
  <c r="AX136"/>
  <c r="BQ136"/>
  <c r="CR136"/>
  <c r="CC136"/>
  <c r="AE136"/>
  <c r="AB136"/>
  <c r="AP136"/>
  <c r="BG136"/>
  <c r="BU136"/>
  <c r="CM136"/>
  <c r="CI138"/>
  <c r="CH138"/>
  <c r="CC137"/>
  <c r="CE137"/>
  <c r="T136"/>
  <c r="BT136"/>
  <c r="BZ136"/>
  <c r="CR138"/>
  <c r="CQ138"/>
  <c r="DP135"/>
  <c r="DM135"/>
  <c r="DL135"/>
  <c r="DJ135"/>
  <c r="DI135"/>
  <c r="DG135"/>
  <c r="DF135"/>
  <c r="DD135"/>
  <c r="DC135"/>
  <c r="DA135"/>
  <c r="CZ135"/>
  <c r="CX135"/>
  <c r="CW135"/>
  <c r="CU135"/>
  <c r="CT135"/>
  <c r="CA135"/>
  <c r="BX135"/>
  <c r="BS135"/>
  <c r="BT135" s="1"/>
  <c r="BO135"/>
  <c r="BP135" s="1"/>
  <c r="BK135"/>
  <c r="BE135"/>
  <c r="BF135" s="1"/>
  <c r="AZ135"/>
  <c r="AV135"/>
  <c r="AR135"/>
  <c r="AS135" s="1"/>
  <c r="AN135"/>
  <c r="AO135" s="1"/>
  <c r="AI135"/>
  <c r="AD135"/>
  <c r="AE135" s="1"/>
  <c r="Z135"/>
  <c r="V135"/>
  <c r="W135" s="1"/>
  <c r="R135"/>
  <c r="S135" s="1"/>
  <c r="D135"/>
  <c r="DY134"/>
  <c r="DW134"/>
  <c r="CH136" l="1"/>
  <c r="AJ135"/>
  <c r="BB135"/>
  <c r="AW135"/>
  <c r="CB135"/>
  <c r="X135"/>
  <c r="BU135"/>
  <c r="AF135"/>
  <c r="CC135"/>
  <c r="AT135"/>
  <c r="BG135"/>
  <c r="AA135"/>
  <c r="BA135"/>
  <c r="BY135"/>
  <c r="CD135"/>
  <c r="CE135" s="1"/>
  <c r="CM135"/>
  <c r="AK135"/>
  <c r="AX135"/>
  <c r="BM135"/>
  <c r="CO135" s="1"/>
  <c r="CG135"/>
  <c r="CP135"/>
  <c r="T135"/>
  <c r="AB135"/>
  <c r="AP135"/>
  <c r="BL135"/>
  <c r="CN135" s="1"/>
  <c r="BQ135"/>
  <c r="BZ135"/>
  <c r="DP134"/>
  <c r="DM134"/>
  <c r="DL134"/>
  <c r="DJ134"/>
  <c r="DI134"/>
  <c r="DG134"/>
  <c r="DF134"/>
  <c r="DD134"/>
  <c r="DC134"/>
  <c r="DA134"/>
  <c r="CZ134"/>
  <c r="CX134"/>
  <c r="CW134"/>
  <c r="CU134"/>
  <c r="CT134"/>
  <c r="CA134"/>
  <c r="BX134"/>
  <c r="BY134" s="1"/>
  <c r="BS134"/>
  <c r="BO134"/>
  <c r="BP134" s="1"/>
  <c r="BK134"/>
  <c r="BM134" s="1"/>
  <c r="CO134" s="1"/>
  <c r="BE134"/>
  <c r="BF134" s="1"/>
  <c r="AZ134"/>
  <c r="AV134"/>
  <c r="AR134"/>
  <c r="AT134" s="1"/>
  <c r="AN134"/>
  <c r="AO134" s="1"/>
  <c r="AI134"/>
  <c r="AD134"/>
  <c r="Z134"/>
  <c r="V134"/>
  <c r="W134" s="1"/>
  <c r="R134"/>
  <c r="S134" s="1"/>
  <c r="D134"/>
  <c r="DY133"/>
  <c r="DW133"/>
  <c r="CG134" l="1"/>
  <c r="CI134" s="1"/>
  <c r="CP134"/>
  <c r="BZ134"/>
  <c r="AW134"/>
  <c r="AX134"/>
  <c r="CD134"/>
  <c r="CE134" s="1"/>
  <c r="AS134"/>
  <c r="X134"/>
  <c r="AJ134"/>
  <c r="BQ134"/>
  <c r="AF134"/>
  <c r="BB134"/>
  <c r="AE134"/>
  <c r="AK134"/>
  <c r="BA134"/>
  <c r="BL134"/>
  <c r="CN134" s="1"/>
  <c r="CQ134"/>
  <c r="CR134"/>
  <c r="CQ135"/>
  <c r="CR135"/>
  <c r="T134"/>
  <c r="AB134"/>
  <c r="AP134"/>
  <c r="BG134"/>
  <c r="BU134"/>
  <c r="CC134"/>
  <c r="CM134"/>
  <c r="CF135"/>
  <c r="CH135"/>
  <c r="CI135"/>
  <c r="AA134"/>
  <c r="BT134"/>
  <c r="CB134"/>
  <c r="DP133"/>
  <c r="DM133"/>
  <c r="DL133"/>
  <c r="DJ133"/>
  <c r="DI133"/>
  <c r="DG133"/>
  <c r="DF133"/>
  <c r="DD133"/>
  <c r="DC133"/>
  <c r="DA133"/>
  <c r="CZ133"/>
  <c r="CX133"/>
  <c r="CW133"/>
  <c r="CU133"/>
  <c r="CT133"/>
  <c r="CA133"/>
  <c r="BX133"/>
  <c r="BY133" s="1"/>
  <c r="BS133"/>
  <c r="BO133"/>
  <c r="BP133" s="1"/>
  <c r="BK133"/>
  <c r="BE133"/>
  <c r="BF133" s="1"/>
  <c r="AZ133"/>
  <c r="AV133"/>
  <c r="AR133"/>
  <c r="AN133"/>
  <c r="AO133" s="1"/>
  <c r="AI133"/>
  <c r="AD133"/>
  <c r="Z133"/>
  <c r="AA133" s="1"/>
  <c r="V133"/>
  <c r="R133"/>
  <c r="S133" s="1"/>
  <c r="D133"/>
  <c r="DY132"/>
  <c r="DW132"/>
  <c r="CH134" l="1"/>
  <c r="CF134"/>
  <c r="CG133"/>
  <c r="CH133" s="1"/>
  <c r="AX133"/>
  <c r="CB133"/>
  <c r="BQ133"/>
  <c r="T133"/>
  <c r="AB133"/>
  <c r="AP133"/>
  <c r="BA133"/>
  <c r="BG133"/>
  <c r="AJ133"/>
  <c r="AW133"/>
  <c r="BB133"/>
  <c r="BL133"/>
  <c r="CN133" s="1"/>
  <c r="CD133"/>
  <c r="BU133"/>
  <c r="CM133"/>
  <c r="BZ133"/>
  <c r="X133"/>
  <c r="AF133"/>
  <c r="AT133"/>
  <c r="W133"/>
  <c r="AE133"/>
  <c r="AK133"/>
  <c r="AS133"/>
  <c r="BM133"/>
  <c r="CO133" s="1"/>
  <c r="BT133"/>
  <c r="CP133"/>
  <c r="DP132"/>
  <c r="DM132"/>
  <c r="DL132"/>
  <c r="DJ132"/>
  <c r="DI132"/>
  <c r="DG132"/>
  <c r="DF132"/>
  <c r="DD132"/>
  <c r="DC132"/>
  <c r="DA132"/>
  <c r="CZ132"/>
  <c r="CX132"/>
  <c r="CW132"/>
  <c r="CU132"/>
  <c r="CT132"/>
  <c r="CA132"/>
  <c r="BX132"/>
  <c r="BY132" s="1"/>
  <c r="BS132"/>
  <c r="BO132"/>
  <c r="BP132" s="1"/>
  <c r="BK132"/>
  <c r="CM132" s="1"/>
  <c r="BE132"/>
  <c r="BF132" s="1"/>
  <c r="AZ132"/>
  <c r="AV132"/>
  <c r="AR132"/>
  <c r="AS132" s="1"/>
  <c r="AN132"/>
  <c r="AO132" s="1"/>
  <c r="AI132"/>
  <c r="AD132"/>
  <c r="AE132" s="1"/>
  <c r="Z132"/>
  <c r="AA132" s="1"/>
  <c r="V132"/>
  <c r="W132" s="1"/>
  <c r="R132"/>
  <c r="S132" s="1"/>
  <c r="D132"/>
  <c r="DY131"/>
  <c r="DW131"/>
  <c r="CI133" l="1"/>
  <c r="BB132"/>
  <c r="BZ132"/>
  <c r="AJ132"/>
  <c r="AW132"/>
  <c r="BL132"/>
  <c r="CN132" s="1"/>
  <c r="AK132"/>
  <c r="AP132"/>
  <c r="BA132"/>
  <c r="X132"/>
  <c r="AX132"/>
  <c r="BQ132"/>
  <c r="CP132"/>
  <c r="CQ132" s="1"/>
  <c r="AB132"/>
  <c r="CG132"/>
  <c r="CH132" s="1"/>
  <c r="CC133"/>
  <c r="CE133"/>
  <c r="CF133"/>
  <c r="T132"/>
  <c r="BG132"/>
  <c r="BU132"/>
  <c r="CD132"/>
  <c r="CI132"/>
  <c r="CQ133"/>
  <c r="CR133"/>
  <c r="AF132"/>
  <c r="AT132"/>
  <c r="BM132"/>
  <c r="CO132" s="1"/>
  <c r="BT132"/>
  <c r="CB132"/>
  <c r="DP131"/>
  <c r="DM131"/>
  <c r="DL131"/>
  <c r="DJ131"/>
  <c r="DI131"/>
  <c r="DG131"/>
  <c r="DF131"/>
  <c r="DD131"/>
  <c r="DC131"/>
  <c r="DA131"/>
  <c r="CZ131"/>
  <c r="CX131"/>
  <c r="CW131"/>
  <c r="CU131"/>
  <c r="CT131"/>
  <c r="CA131"/>
  <c r="BX131"/>
  <c r="BY131" s="1"/>
  <c r="BS131"/>
  <c r="BO131"/>
  <c r="BP131" s="1"/>
  <c r="BK131"/>
  <c r="CM131" s="1"/>
  <c r="BE131"/>
  <c r="BF131" s="1"/>
  <c r="AZ131"/>
  <c r="AV131"/>
  <c r="AR131"/>
  <c r="AN131"/>
  <c r="AO131" s="1"/>
  <c r="AI131"/>
  <c r="AD131"/>
  <c r="Z131"/>
  <c r="AA131" s="1"/>
  <c r="V131"/>
  <c r="W131" s="1"/>
  <c r="R131"/>
  <c r="S131" s="1"/>
  <c r="D131"/>
  <c r="DY130"/>
  <c r="DW130"/>
  <c r="AW131" l="1"/>
  <c r="CP131"/>
  <c r="CR131" s="1"/>
  <c r="CG131"/>
  <c r="CI131" s="1"/>
  <c r="AX131"/>
  <c r="CR132"/>
  <c r="X131"/>
  <c r="AJ131"/>
  <c r="AP131"/>
  <c r="BZ131"/>
  <c r="AB131"/>
  <c r="BB131"/>
  <c r="BM131"/>
  <c r="CO131" s="1"/>
  <c r="AK131"/>
  <c r="BA131"/>
  <c r="BL131"/>
  <c r="CN131" s="1"/>
  <c r="BQ131"/>
  <c r="AE131"/>
  <c r="AS131"/>
  <c r="BT131"/>
  <c r="CB131"/>
  <c r="CQ131"/>
  <c r="T131"/>
  <c r="BG131"/>
  <c r="CC132"/>
  <c r="CF132"/>
  <c r="CE132" s="1"/>
  <c r="AF131"/>
  <c r="AT131"/>
  <c r="BU131"/>
  <c r="CD131"/>
  <c r="CF131" s="1"/>
  <c r="DP130"/>
  <c r="DM130"/>
  <c r="DL130"/>
  <c r="DJ130"/>
  <c r="DI130"/>
  <c r="DG130"/>
  <c r="DF130"/>
  <c r="DD130"/>
  <c r="DC130"/>
  <c r="DA130"/>
  <c r="CZ130"/>
  <c r="CX130"/>
  <c r="CW130"/>
  <c r="CU130"/>
  <c r="CT130"/>
  <c r="CA130"/>
  <c r="BX130"/>
  <c r="BY130" s="1"/>
  <c r="BS130"/>
  <c r="BO130"/>
  <c r="BP130" s="1"/>
  <c r="BK130"/>
  <c r="BM130" s="1"/>
  <c r="CO130" s="1"/>
  <c r="BE130"/>
  <c r="BF130" s="1"/>
  <c r="AZ130"/>
  <c r="AV130"/>
  <c r="AR130"/>
  <c r="AT130" s="1"/>
  <c r="AN130"/>
  <c r="AO130" s="1"/>
  <c r="AI130"/>
  <c r="AD130"/>
  <c r="Z130"/>
  <c r="V130"/>
  <c r="W130" s="1"/>
  <c r="R130"/>
  <c r="S130" s="1"/>
  <c r="D130"/>
  <c r="DY129"/>
  <c r="DW129"/>
  <c r="CH131" l="1"/>
  <c r="AW130"/>
  <c r="BZ130"/>
  <c r="CG130"/>
  <c r="CH130" s="1"/>
  <c r="CP130"/>
  <c r="CR130" s="1"/>
  <c r="CD130"/>
  <c r="CE130" s="1"/>
  <c r="AJ130"/>
  <c r="AX130"/>
  <c r="X130"/>
  <c r="AS130"/>
  <c r="BQ130"/>
  <c r="AF130"/>
  <c r="BB130"/>
  <c r="AE130"/>
  <c r="AK130"/>
  <c r="BA130"/>
  <c r="BL130"/>
  <c r="CN130" s="1"/>
  <c r="CI130"/>
  <c r="CC131"/>
  <c r="CE131"/>
  <c r="AB130"/>
  <c r="AP130"/>
  <c r="BG130"/>
  <c r="BU130"/>
  <c r="CC130"/>
  <c r="CM130"/>
  <c r="T130"/>
  <c r="AA130"/>
  <c r="BT130"/>
  <c r="CB130"/>
  <c r="DP129"/>
  <c r="DM129"/>
  <c r="DL129"/>
  <c r="DJ129"/>
  <c r="DI129"/>
  <c r="DG129"/>
  <c r="DF129"/>
  <c r="DD129"/>
  <c r="DC129"/>
  <c r="DA129"/>
  <c r="CZ129"/>
  <c r="CX129"/>
  <c r="CW129"/>
  <c r="CU129"/>
  <c r="CT129"/>
  <c r="CA129"/>
  <c r="BX129"/>
  <c r="BY129" s="1"/>
  <c r="BS129"/>
  <c r="BT129" s="1"/>
  <c r="BO129"/>
  <c r="BP129" s="1"/>
  <c r="BK129"/>
  <c r="BL129" s="1"/>
  <c r="CN129" s="1"/>
  <c r="BE129"/>
  <c r="BF129" s="1"/>
  <c r="AZ129"/>
  <c r="AV129"/>
  <c r="AR129"/>
  <c r="AT129" s="1"/>
  <c r="AN129"/>
  <c r="AO129" s="1"/>
  <c r="AI129"/>
  <c r="AD129"/>
  <c r="AE129" s="1"/>
  <c r="Z129"/>
  <c r="V129"/>
  <c r="W129" s="1"/>
  <c r="R129"/>
  <c r="S129" s="1"/>
  <c r="D129"/>
  <c r="DY128"/>
  <c r="DW128"/>
  <c r="CQ130" l="1"/>
  <c r="CF130"/>
  <c r="CG129"/>
  <c r="CI129" s="1"/>
  <c r="BA129"/>
  <c r="AX129"/>
  <c r="BB129"/>
  <c r="BM129"/>
  <c r="CO129" s="1"/>
  <c r="AJ129"/>
  <c r="AS129"/>
  <c r="AF129"/>
  <c r="AK129"/>
  <c r="AW129"/>
  <c r="BQ129"/>
  <c r="BZ129"/>
  <c r="X129"/>
  <c r="CP129"/>
  <c r="T129"/>
  <c r="AB129"/>
  <c r="AP129"/>
  <c r="BG129"/>
  <c r="CD129"/>
  <c r="CF129" s="1"/>
  <c r="AA129"/>
  <c r="BU129"/>
  <c r="CB129"/>
  <c r="CM129"/>
  <c r="DP128"/>
  <c r="DM128"/>
  <c r="DL128"/>
  <c r="DJ128"/>
  <c r="DI128"/>
  <c r="DG128"/>
  <c r="DF128"/>
  <c r="DD128"/>
  <c r="DC128"/>
  <c r="DA128"/>
  <c r="CZ128"/>
  <c r="CX128"/>
  <c r="CW128"/>
  <c r="CU128"/>
  <c r="CT128"/>
  <c r="CA128"/>
  <c r="BX128"/>
  <c r="BY128" s="1"/>
  <c r="BS128"/>
  <c r="BO128"/>
  <c r="BP128" s="1"/>
  <c r="BK128"/>
  <c r="CM128" s="1"/>
  <c r="BE128"/>
  <c r="BG128" s="1"/>
  <c r="AZ128"/>
  <c r="AV128"/>
  <c r="AR128"/>
  <c r="AT128" s="1"/>
  <c r="AN128"/>
  <c r="AO128" s="1"/>
  <c r="AI128"/>
  <c r="AD128"/>
  <c r="AF128" s="1"/>
  <c r="Z128"/>
  <c r="AA128" s="1"/>
  <c r="V128"/>
  <c r="W128" s="1"/>
  <c r="R128"/>
  <c r="S128" s="1"/>
  <c r="D128"/>
  <c r="DY127"/>
  <c r="DW127"/>
  <c r="CH129" l="1"/>
  <c r="AJ128"/>
  <c r="AW128"/>
  <c r="CB128"/>
  <c r="AE128"/>
  <c r="BQ128"/>
  <c r="X128"/>
  <c r="AS128"/>
  <c r="AX128"/>
  <c r="BL128"/>
  <c r="CN128" s="1"/>
  <c r="AK128"/>
  <c r="BM128"/>
  <c r="CO128" s="1"/>
  <c r="BF128"/>
  <c r="BT128"/>
  <c r="CG128"/>
  <c r="CP128"/>
  <c r="BZ128"/>
  <c r="CC129"/>
  <c r="CE129"/>
  <c r="AB128"/>
  <c r="AP128"/>
  <c r="BB128"/>
  <c r="CD128"/>
  <c r="CF128" s="1"/>
  <c r="CE128" s="1"/>
  <c r="CQ129"/>
  <c r="CR129"/>
  <c r="T128"/>
  <c r="BA128"/>
  <c r="BU128"/>
  <c r="CC128"/>
  <c r="DP127"/>
  <c r="DM127"/>
  <c r="DL127"/>
  <c r="DJ127"/>
  <c r="DI127"/>
  <c r="DG127"/>
  <c r="DF127"/>
  <c r="DD127"/>
  <c r="DC127"/>
  <c r="DA127"/>
  <c r="CZ127"/>
  <c r="CX127"/>
  <c r="CW127"/>
  <c r="CU127"/>
  <c r="CT127"/>
  <c r="CA127"/>
  <c r="BX127"/>
  <c r="BY127" s="1"/>
  <c r="BS127"/>
  <c r="BO127"/>
  <c r="BP127" s="1"/>
  <c r="BK127"/>
  <c r="CM127" s="1"/>
  <c r="BE127"/>
  <c r="BF127" s="1"/>
  <c r="AZ127"/>
  <c r="AV127"/>
  <c r="AR127"/>
  <c r="AS127" s="1"/>
  <c r="AN127"/>
  <c r="AO127" s="1"/>
  <c r="AI127"/>
  <c r="AD127"/>
  <c r="AE127" s="1"/>
  <c r="Z127"/>
  <c r="V127"/>
  <c r="W127" s="1"/>
  <c r="R127"/>
  <c r="S127" s="1"/>
  <c r="D127"/>
  <c r="DY126"/>
  <c r="DW126"/>
  <c r="AF127" l="1"/>
  <c r="BB127"/>
  <c r="CP127"/>
  <c r="CQ127" s="1"/>
  <c r="AJ127"/>
  <c r="AW127"/>
  <c r="BQ127"/>
  <c r="AX127"/>
  <c r="AK127"/>
  <c r="AT127"/>
  <c r="BA127"/>
  <c r="CG127"/>
  <c r="CH127" s="1"/>
  <c r="X127"/>
  <c r="BL127"/>
  <c r="CN127" s="1"/>
  <c r="BZ127"/>
  <c r="CH128"/>
  <c r="CI128"/>
  <c r="T127"/>
  <c r="AB127"/>
  <c r="AP127"/>
  <c r="CQ128"/>
  <c r="CR128"/>
  <c r="AA127"/>
  <c r="BG127"/>
  <c r="BU127"/>
  <c r="CD127"/>
  <c r="BM127"/>
  <c r="CO127" s="1"/>
  <c r="BT127"/>
  <c r="CB127"/>
  <c r="DP126"/>
  <c r="DM126"/>
  <c r="DL126"/>
  <c r="DJ126"/>
  <c r="DI126"/>
  <c r="DG126"/>
  <c r="DF126"/>
  <c r="DD126"/>
  <c r="DC126"/>
  <c r="DA126"/>
  <c r="CZ126"/>
  <c r="CX126"/>
  <c r="CW126"/>
  <c r="CU126"/>
  <c r="CT126"/>
  <c r="CA126"/>
  <c r="BX126"/>
  <c r="BY126" s="1"/>
  <c r="BS126"/>
  <c r="BT126" s="1"/>
  <c r="BO126"/>
  <c r="BP126" s="1"/>
  <c r="BK126"/>
  <c r="BE126"/>
  <c r="BF126" s="1"/>
  <c r="AZ126"/>
  <c r="AV126"/>
  <c r="AR126"/>
  <c r="AT126" s="1"/>
  <c r="AN126"/>
  <c r="AO126" s="1"/>
  <c r="AI126"/>
  <c r="AD126"/>
  <c r="Z126"/>
  <c r="AA126" s="1"/>
  <c r="V126"/>
  <c r="R126"/>
  <c r="S126" s="1"/>
  <c r="D126"/>
  <c r="DY125"/>
  <c r="DW125"/>
  <c r="CR127" l="1"/>
  <c r="CI127"/>
  <c r="AK126"/>
  <c r="BB126"/>
  <c r="AW126"/>
  <c r="CB126"/>
  <c r="BU126"/>
  <c r="CC126"/>
  <c r="BG126"/>
  <c r="AJ126"/>
  <c r="AS126"/>
  <c r="BA126"/>
  <c r="T126"/>
  <c r="AP126"/>
  <c r="AB126"/>
  <c r="CM126"/>
  <c r="CC127"/>
  <c r="CF127"/>
  <c r="CE127" s="1"/>
  <c r="CG126"/>
  <c r="CP126"/>
  <c r="X126"/>
  <c r="AX126"/>
  <c r="BM126"/>
  <c r="CO126" s="1"/>
  <c r="BZ126"/>
  <c r="AF126"/>
  <c r="W126"/>
  <c r="AE126"/>
  <c r="BL126"/>
  <c r="CN126" s="1"/>
  <c r="BQ126"/>
  <c r="CD126"/>
  <c r="CF126" s="1"/>
  <c r="CE126" s="1"/>
  <c r="DP125"/>
  <c r="DM125"/>
  <c r="DL125"/>
  <c r="DJ125"/>
  <c r="DI125"/>
  <c r="DG125"/>
  <c r="DF125"/>
  <c r="DD125"/>
  <c r="DC125"/>
  <c r="DA125"/>
  <c r="CZ125"/>
  <c r="CX125"/>
  <c r="CW125"/>
  <c r="CU125"/>
  <c r="CT125"/>
  <c r="CA125"/>
  <c r="BX125"/>
  <c r="BY125" s="1"/>
  <c r="BS125"/>
  <c r="BT125" s="1"/>
  <c r="BO125"/>
  <c r="BP125" s="1"/>
  <c r="BK125"/>
  <c r="BE125"/>
  <c r="BF125" s="1"/>
  <c r="AZ125"/>
  <c r="AV125"/>
  <c r="AR125"/>
  <c r="AT125" s="1"/>
  <c r="AN125"/>
  <c r="AO125" s="1"/>
  <c r="AI125"/>
  <c r="AD125"/>
  <c r="AF125" s="1"/>
  <c r="Z125"/>
  <c r="AA125" s="1"/>
  <c r="V125"/>
  <c r="X125" s="1"/>
  <c r="R125"/>
  <c r="S125" s="1"/>
  <c r="D125"/>
  <c r="DY124"/>
  <c r="DW124"/>
  <c r="DP124"/>
  <c r="DM124"/>
  <c r="DL124"/>
  <c r="DJ124"/>
  <c r="DI124"/>
  <c r="DG124"/>
  <c r="DF124"/>
  <c r="DD124"/>
  <c r="DC124"/>
  <c r="DA124"/>
  <c r="CZ124"/>
  <c r="CX124"/>
  <c r="CW124"/>
  <c r="CU124"/>
  <c r="CT124"/>
  <c r="CA124"/>
  <c r="BX124"/>
  <c r="BS124"/>
  <c r="BO124"/>
  <c r="BP124" s="1"/>
  <c r="BK124"/>
  <c r="CM124" s="1"/>
  <c r="BE124"/>
  <c r="BG124" s="1"/>
  <c r="AZ124"/>
  <c r="AV124"/>
  <c r="AR124"/>
  <c r="AS124" s="1"/>
  <c r="AN124"/>
  <c r="AO124" s="1"/>
  <c r="AI124"/>
  <c r="AD124"/>
  <c r="AF124" s="1"/>
  <c r="Z124"/>
  <c r="AA124" s="1"/>
  <c r="V124"/>
  <c r="X124" s="1"/>
  <c r="R124"/>
  <c r="S124" s="1"/>
  <c r="D124"/>
  <c r="DY123"/>
  <c r="DW123"/>
  <c r="DP123"/>
  <c r="DM123"/>
  <c r="DL123"/>
  <c r="DJ123"/>
  <c r="DI123"/>
  <c r="DG123"/>
  <c r="DF123"/>
  <c r="DD123"/>
  <c r="DC123"/>
  <c r="DA123"/>
  <c r="CZ123"/>
  <c r="CX123"/>
  <c r="CW123"/>
  <c r="CU123"/>
  <c r="CT123"/>
  <c r="CA123"/>
  <c r="BX123"/>
  <c r="BY123" s="1"/>
  <c r="BS123"/>
  <c r="BO123"/>
  <c r="BP123" s="1"/>
  <c r="BK123"/>
  <c r="BM123" s="1"/>
  <c r="CO123" s="1"/>
  <c r="BE123"/>
  <c r="BF123" s="1"/>
  <c r="AZ123"/>
  <c r="AV123"/>
  <c r="AR123"/>
  <c r="AT123" s="1"/>
  <c r="AN123"/>
  <c r="AP123" s="1"/>
  <c r="AI123"/>
  <c r="AD123"/>
  <c r="AE123" s="1"/>
  <c r="Z123"/>
  <c r="V123"/>
  <c r="W123" s="1"/>
  <c r="R123"/>
  <c r="S123" s="1"/>
  <c r="D123"/>
  <c r="DY122"/>
  <c r="DW122"/>
  <c r="DP122"/>
  <c r="DM122"/>
  <c r="DL122"/>
  <c r="DJ122"/>
  <c r="DI122"/>
  <c r="DG122"/>
  <c r="DF122"/>
  <c r="DD122"/>
  <c r="DC122"/>
  <c r="DA122"/>
  <c r="CZ122"/>
  <c r="CX122"/>
  <c r="CW122"/>
  <c r="CU122"/>
  <c r="CT122"/>
  <c r="CA122"/>
  <c r="BX122"/>
  <c r="BY122" s="1"/>
  <c r="BS122"/>
  <c r="BT122" s="1"/>
  <c r="BO122"/>
  <c r="BP122" s="1"/>
  <c r="BK122"/>
  <c r="CM122" s="1"/>
  <c r="BE122"/>
  <c r="BG122" s="1"/>
  <c r="AZ122"/>
  <c r="AV122"/>
  <c r="AR122"/>
  <c r="AS122" s="1"/>
  <c r="AN122"/>
  <c r="AO122" s="1"/>
  <c r="AI122"/>
  <c r="AD122"/>
  <c r="AE122" s="1"/>
  <c r="Z122"/>
  <c r="V122"/>
  <c r="W122" s="1"/>
  <c r="R122"/>
  <c r="S122" s="1"/>
  <c r="D122"/>
  <c r="DY121"/>
  <c r="DW121"/>
  <c r="CG123" l="1"/>
  <c r="CH123" s="1"/>
  <c r="CP123"/>
  <c r="CQ123" s="1"/>
  <c r="CG122"/>
  <c r="CH122" s="1"/>
  <c r="BB122"/>
  <c r="AX123"/>
  <c r="BZ123"/>
  <c r="AJ125"/>
  <c r="BL123"/>
  <c r="CN123" s="1"/>
  <c r="AX122"/>
  <c r="AJ124"/>
  <c r="BB124"/>
  <c r="AW125"/>
  <c r="CB122"/>
  <c r="AW124"/>
  <c r="CB125"/>
  <c r="BQ123"/>
  <c r="BZ124"/>
  <c r="BL122"/>
  <c r="CN122" s="1"/>
  <c r="AK123"/>
  <c r="AE125"/>
  <c r="AF122"/>
  <c r="BF122"/>
  <c r="AE124"/>
  <c r="W124"/>
  <c r="AF123"/>
  <c r="X122"/>
  <c r="AW122"/>
  <c r="BA123"/>
  <c r="CM123"/>
  <c r="BF124"/>
  <c r="AK122"/>
  <c r="AT122"/>
  <c r="AJ122"/>
  <c r="AW123"/>
  <c r="BB123"/>
  <c r="BT123"/>
  <c r="CB123"/>
  <c r="AX124"/>
  <c r="BQ124"/>
  <c r="CB124"/>
  <c r="AS125"/>
  <c r="BM122"/>
  <c r="CO122" s="1"/>
  <c r="CD123"/>
  <c r="CF123" s="1"/>
  <c r="AJ123"/>
  <c r="AS123"/>
  <c r="CD124"/>
  <c r="CF124" s="1"/>
  <c r="CE124" s="1"/>
  <c r="AK124"/>
  <c r="AT124"/>
  <c r="BM124"/>
  <c r="CO124" s="1"/>
  <c r="BU125"/>
  <c r="BQ122"/>
  <c r="BZ122"/>
  <c r="X123"/>
  <c r="BL124"/>
  <c r="CN124" s="1"/>
  <c r="BT124"/>
  <c r="CD125"/>
  <c r="CE125" s="1"/>
  <c r="AK125"/>
  <c r="CC123"/>
  <c r="CE123"/>
  <c r="CC124"/>
  <c r="CC125"/>
  <c r="CI126"/>
  <c r="CH126"/>
  <c r="T122"/>
  <c r="AB122"/>
  <c r="AA122"/>
  <c r="BA122"/>
  <c r="BU122"/>
  <c r="CC122"/>
  <c r="AA123"/>
  <c r="AO123"/>
  <c r="BU123"/>
  <c r="T124"/>
  <c r="BA124"/>
  <c r="BU124"/>
  <c r="T125"/>
  <c r="BA125"/>
  <c r="BG125"/>
  <c r="CR126"/>
  <c r="CQ126"/>
  <c r="CM125"/>
  <c r="BZ125"/>
  <c r="CG124"/>
  <c r="CP124"/>
  <c r="AX125"/>
  <c r="BM125"/>
  <c r="CO125" s="1"/>
  <c r="CG125"/>
  <c r="CP125"/>
  <c r="CP122"/>
  <c r="AP122"/>
  <c r="CD122"/>
  <c r="CE122" s="1"/>
  <c r="T123"/>
  <c r="AB123"/>
  <c r="BG123"/>
  <c r="AB124"/>
  <c r="AP124"/>
  <c r="BY124"/>
  <c r="W125"/>
  <c r="AB125"/>
  <c r="AP125"/>
  <c r="BB125"/>
  <c r="BL125"/>
  <c r="CN125" s="1"/>
  <c r="BQ125"/>
  <c r="DP121"/>
  <c r="DM121"/>
  <c r="DL121"/>
  <c r="DJ121"/>
  <c r="DI121"/>
  <c r="DG121"/>
  <c r="DF121"/>
  <c r="DD121"/>
  <c r="DC121"/>
  <c r="DA121"/>
  <c r="CZ121"/>
  <c r="CX121"/>
  <c r="CW121"/>
  <c r="CU121"/>
  <c r="CT121"/>
  <c r="CA121"/>
  <c r="BX121"/>
  <c r="BS121"/>
  <c r="BT121" s="1"/>
  <c r="BO121"/>
  <c r="BP121" s="1"/>
  <c r="BK121"/>
  <c r="BE121"/>
  <c r="BF121" s="1"/>
  <c r="AZ121"/>
  <c r="AV121"/>
  <c r="AR121"/>
  <c r="AS121" s="1"/>
  <c r="AN121"/>
  <c r="AO121" s="1"/>
  <c r="AI121"/>
  <c r="AJ121" s="1"/>
  <c r="AD121"/>
  <c r="AE121" s="1"/>
  <c r="Z121"/>
  <c r="V121"/>
  <c r="W121" s="1"/>
  <c r="R121"/>
  <c r="S121" s="1"/>
  <c r="D121"/>
  <c r="DY120"/>
  <c r="DW120"/>
  <c r="CI122" l="1"/>
  <c r="CR123"/>
  <c r="CI123"/>
  <c r="BU121"/>
  <c r="CB121"/>
  <c r="CG121"/>
  <c r="CH121" s="1"/>
  <c r="AW121"/>
  <c r="BG121"/>
  <c r="X121"/>
  <c r="BL121"/>
  <c r="CN121" s="1"/>
  <c r="AF121"/>
  <c r="AT121"/>
  <c r="CF122"/>
  <c r="CF125"/>
  <c r="CH125"/>
  <c r="CI125"/>
  <c r="CI124"/>
  <c r="CH124"/>
  <c r="CD121"/>
  <c r="CF121" s="1"/>
  <c r="AK121"/>
  <c r="AX121"/>
  <c r="BM121"/>
  <c r="CO121" s="1"/>
  <c r="CM121"/>
  <c r="BZ121"/>
  <c r="CQ125"/>
  <c r="CR125"/>
  <c r="CQ124"/>
  <c r="CR124"/>
  <c r="T121"/>
  <c r="AB121"/>
  <c r="AP121"/>
  <c r="BB121"/>
  <c r="BQ121"/>
  <c r="CP121"/>
  <c r="CR122"/>
  <c r="CQ122"/>
  <c r="AA121"/>
  <c r="BA121"/>
  <c r="BY121"/>
  <c r="DP120"/>
  <c r="DM120"/>
  <c r="DL120"/>
  <c r="DJ120"/>
  <c r="DI120"/>
  <c r="DG120"/>
  <c r="DF120"/>
  <c r="DD120"/>
  <c r="DC120"/>
  <c r="DA120"/>
  <c r="CZ120"/>
  <c r="CX120"/>
  <c r="CW120"/>
  <c r="CU120"/>
  <c r="CT120"/>
  <c r="CA120"/>
  <c r="BX120"/>
  <c r="BY120" s="1"/>
  <c r="BS120"/>
  <c r="BT120" s="1"/>
  <c r="BO120"/>
  <c r="BP120" s="1"/>
  <c r="BK120"/>
  <c r="BL120" s="1"/>
  <c r="BE120"/>
  <c r="BF120" s="1"/>
  <c r="AZ120"/>
  <c r="BB120" s="1"/>
  <c r="AV120"/>
  <c r="AR120"/>
  <c r="AT120" s="1"/>
  <c r="AN120"/>
  <c r="AO120" s="1"/>
  <c r="AI120"/>
  <c r="AD120"/>
  <c r="Z120"/>
  <c r="V120"/>
  <c r="W120" s="1"/>
  <c r="R120"/>
  <c r="S120" s="1"/>
  <c r="D120"/>
  <c r="EM119"/>
  <c r="EL119"/>
  <c r="DY119"/>
  <c r="DW119"/>
  <c r="CI121" l="1"/>
  <c r="BM120"/>
  <c r="CO120" s="1"/>
  <c r="CN120" s="1"/>
  <c r="AW120"/>
  <c r="CG120"/>
  <c r="CH120" s="1"/>
  <c r="CP120"/>
  <c r="CQ120" s="1"/>
  <c r="BZ120"/>
  <c r="BA120"/>
  <c r="AJ120"/>
  <c r="AX120"/>
  <c r="CD120"/>
  <c r="CF120" s="1"/>
  <c r="CE120" s="1"/>
  <c r="X120"/>
  <c r="AS120"/>
  <c r="AF120"/>
  <c r="AK120"/>
  <c r="BQ120"/>
  <c r="CC120"/>
  <c r="AE120"/>
  <c r="CQ121"/>
  <c r="CR121"/>
  <c r="T120"/>
  <c r="AP120"/>
  <c r="BG120"/>
  <c r="CI120"/>
  <c r="AB120"/>
  <c r="AA120"/>
  <c r="BU120"/>
  <c r="CB120"/>
  <c r="CM120"/>
  <c r="CC121"/>
  <c r="CE121"/>
  <c r="DP119"/>
  <c r="DM119"/>
  <c r="DL119"/>
  <c r="DJ119"/>
  <c r="DI119"/>
  <c r="DG119"/>
  <c r="DF119"/>
  <c r="DD119"/>
  <c r="DC119"/>
  <c r="DA119"/>
  <c r="CZ119"/>
  <c r="CX119"/>
  <c r="CW119"/>
  <c r="CU119"/>
  <c r="CT119"/>
  <c r="CA119"/>
  <c r="BX119"/>
  <c r="BY119" s="1"/>
  <c r="BS119"/>
  <c r="BT119" s="1"/>
  <c r="BO119"/>
  <c r="BP119" s="1"/>
  <c r="BK119"/>
  <c r="CM119" s="1"/>
  <c r="BE119"/>
  <c r="BF119" s="1"/>
  <c r="AZ119"/>
  <c r="AV119"/>
  <c r="AR119"/>
  <c r="AS119" s="1"/>
  <c r="AN119"/>
  <c r="AO119" s="1"/>
  <c r="AI119"/>
  <c r="AD119"/>
  <c r="AE119" s="1"/>
  <c r="Z119"/>
  <c r="V119"/>
  <c r="W119" s="1"/>
  <c r="R119"/>
  <c r="S119" s="1"/>
  <c r="D119"/>
  <c r="EM118"/>
  <c r="EL118"/>
  <c r="DY118"/>
  <c r="DW118"/>
  <c r="CR120" l="1"/>
  <c r="CG119"/>
  <c r="CI119" s="1"/>
  <c r="AX119"/>
  <c r="CB119"/>
  <c r="AT119"/>
  <c r="AW119"/>
  <c r="X119"/>
  <c r="AJ119"/>
  <c r="AF119"/>
  <c r="BB119"/>
  <c r="BM119"/>
  <c r="AK119"/>
  <c r="BA119"/>
  <c r="BL119"/>
  <c r="BQ119"/>
  <c r="BZ119"/>
  <c r="T119"/>
  <c r="AP119"/>
  <c r="AB119"/>
  <c r="AA119"/>
  <c r="BG119"/>
  <c r="BU119"/>
  <c r="CD119"/>
  <c r="CF119" s="1"/>
  <c r="CP119"/>
  <c r="DP118"/>
  <c r="DM118"/>
  <c r="DL118"/>
  <c r="DJ118"/>
  <c r="DI118"/>
  <c r="DG118"/>
  <c r="DF118"/>
  <c r="DD118"/>
  <c r="DC118"/>
  <c r="DA118"/>
  <c r="CZ118"/>
  <c r="CX118"/>
  <c r="CW118"/>
  <c r="CU118"/>
  <c r="CT118"/>
  <c r="CA118"/>
  <c r="BX118"/>
  <c r="BY118" s="1"/>
  <c r="BS118"/>
  <c r="BO118"/>
  <c r="BP118" s="1"/>
  <c r="BK118"/>
  <c r="BE118"/>
  <c r="BF118" s="1"/>
  <c r="AZ118"/>
  <c r="AV118"/>
  <c r="AR118"/>
  <c r="AN118"/>
  <c r="AO118" s="1"/>
  <c r="AI118"/>
  <c r="AD118"/>
  <c r="Z118"/>
  <c r="AA118" s="1"/>
  <c r="V118"/>
  <c r="R118"/>
  <c r="S118" s="1"/>
  <c r="D118"/>
  <c r="EM117"/>
  <c r="EL117"/>
  <c r="DY117"/>
  <c r="DW117"/>
  <c r="AB118" l="1"/>
  <c r="CH119"/>
  <c r="T118"/>
  <c r="BQ118"/>
  <c r="CG118"/>
  <c r="CH118" s="1"/>
  <c r="CP118"/>
  <c r="CR118" s="1"/>
  <c r="AX118"/>
  <c r="AJ118"/>
  <c r="AW118"/>
  <c r="BG118"/>
  <c r="W118"/>
  <c r="AP118"/>
  <c r="BB118"/>
  <c r="BL118"/>
  <c r="BZ118"/>
  <c r="CC119"/>
  <c r="CE119"/>
  <c r="CO119"/>
  <c r="CN119" s="1"/>
  <c r="CQ119"/>
  <c r="CR119"/>
  <c r="BA118"/>
  <c r="CD118"/>
  <c r="CE118" s="1"/>
  <c r="AF118"/>
  <c r="AT118"/>
  <c r="BU118"/>
  <c r="CC118"/>
  <c r="CM118"/>
  <c r="X118"/>
  <c r="AE118"/>
  <c r="AK118"/>
  <c r="AS118"/>
  <c r="BM118"/>
  <c r="CO118" s="1"/>
  <c r="BT118"/>
  <c r="CB118"/>
  <c r="DP117"/>
  <c r="DM117"/>
  <c r="DL117"/>
  <c r="DJ117"/>
  <c r="DI117"/>
  <c r="DG117"/>
  <c r="DF117"/>
  <c r="DD117"/>
  <c r="DC117"/>
  <c r="DA117"/>
  <c r="CZ117"/>
  <c r="CX117"/>
  <c r="CW117"/>
  <c r="CU117"/>
  <c r="CT117"/>
  <c r="CA117"/>
  <c r="BX117"/>
  <c r="BS117"/>
  <c r="BT117" s="1"/>
  <c r="BO117"/>
  <c r="BP117" s="1"/>
  <c r="BK117"/>
  <c r="BE117"/>
  <c r="BF117" s="1"/>
  <c r="AZ117"/>
  <c r="AV117"/>
  <c r="AR117"/>
  <c r="AS117" s="1"/>
  <c r="AN117"/>
  <c r="AO117" s="1"/>
  <c r="AI117"/>
  <c r="AD117"/>
  <c r="Z117"/>
  <c r="V117"/>
  <c r="W117" s="1"/>
  <c r="R117"/>
  <c r="S117" s="1"/>
  <c r="D117"/>
  <c r="EM116"/>
  <c r="EL116"/>
  <c r="DY116"/>
  <c r="DW116"/>
  <c r="CQ118" l="1"/>
  <c r="CI118"/>
  <c r="CN118"/>
  <c r="CG117"/>
  <c r="BB117"/>
  <c r="AW117"/>
  <c r="CB117"/>
  <c r="X117"/>
  <c r="CD117"/>
  <c r="CF117" s="1"/>
  <c r="CE117" s="1"/>
  <c r="AT117"/>
  <c r="AF117"/>
  <c r="AE117"/>
  <c r="BG117"/>
  <c r="BU117"/>
  <c r="CC117"/>
  <c r="CH117"/>
  <c r="CI117"/>
  <c r="AA117"/>
  <c r="BA117"/>
  <c r="BY117"/>
  <c r="CF118"/>
  <c r="CP117"/>
  <c r="AK117"/>
  <c r="AX117"/>
  <c r="BM117"/>
  <c r="CM117"/>
  <c r="T117"/>
  <c r="AB117"/>
  <c r="AJ117"/>
  <c r="AP117"/>
  <c r="BL117"/>
  <c r="BQ117"/>
  <c r="BZ117"/>
  <c r="DP116"/>
  <c r="DM116"/>
  <c r="DL116"/>
  <c r="DJ116"/>
  <c r="DI116"/>
  <c r="DG116"/>
  <c r="DF116"/>
  <c r="DD116"/>
  <c r="DC116"/>
  <c r="DA116"/>
  <c r="CZ116"/>
  <c r="CX116"/>
  <c r="CW116"/>
  <c r="CU116"/>
  <c r="CT116"/>
  <c r="CA116"/>
  <c r="BX116"/>
  <c r="BY116" s="1"/>
  <c r="BS116"/>
  <c r="BO116"/>
  <c r="BP116" s="1"/>
  <c r="BK116"/>
  <c r="CM116" s="1"/>
  <c r="BE116"/>
  <c r="BF116" s="1"/>
  <c r="AZ116"/>
  <c r="AV116"/>
  <c r="AR116"/>
  <c r="AS116" s="1"/>
  <c r="AN116"/>
  <c r="AO116" s="1"/>
  <c r="AI116"/>
  <c r="AD116"/>
  <c r="AE116" s="1"/>
  <c r="Z116"/>
  <c r="V116"/>
  <c r="W116" s="1"/>
  <c r="R116"/>
  <c r="S116" s="1"/>
  <c r="D116"/>
  <c r="DY115"/>
  <c r="DW115"/>
  <c r="AX116" l="1"/>
  <c r="CG116"/>
  <c r="CH116" s="1"/>
  <c r="AT116"/>
  <c r="AW116"/>
  <c r="AF116"/>
  <c r="X116"/>
  <c r="AJ116"/>
  <c r="BQ116"/>
  <c r="BB116"/>
  <c r="AK116"/>
  <c r="BA116"/>
  <c r="BZ116"/>
  <c r="BL116"/>
  <c r="T116"/>
  <c r="CO117"/>
  <c r="CN117" s="1"/>
  <c r="CR117"/>
  <c r="CQ117"/>
  <c r="AB116"/>
  <c r="AP116"/>
  <c r="AA116"/>
  <c r="BG116"/>
  <c r="BU116"/>
  <c r="CD116"/>
  <c r="CF116" s="1"/>
  <c r="CP116"/>
  <c r="BM116"/>
  <c r="BT116"/>
  <c r="CB116"/>
  <c r="DP115"/>
  <c r="DM115"/>
  <c r="DL115"/>
  <c r="DJ115"/>
  <c r="DI115"/>
  <c r="DG115"/>
  <c r="DF115"/>
  <c r="DD115"/>
  <c r="DC115"/>
  <c r="DA115"/>
  <c r="CZ115"/>
  <c r="CX115"/>
  <c r="CW115"/>
  <c r="CU115"/>
  <c r="CT115"/>
  <c r="CA115"/>
  <c r="BX115"/>
  <c r="BY115" s="1"/>
  <c r="BS115"/>
  <c r="BT115" s="1"/>
  <c r="BO115"/>
  <c r="BP115" s="1"/>
  <c r="BK115"/>
  <c r="BL115" s="1"/>
  <c r="BE115"/>
  <c r="BF115" s="1"/>
  <c r="AZ115"/>
  <c r="BB115" s="1"/>
  <c r="AV115"/>
  <c r="AW115" s="1"/>
  <c r="AR115"/>
  <c r="AS115" s="1"/>
  <c r="AN115"/>
  <c r="AO115" s="1"/>
  <c r="AI115"/>
  <c r="AJ115" s="1"/>
  <c r="AD115"/>
  <c r="AE115" s="1"/>
  <c r="Z115"/>
  <c r="V115"/>
  <c r="W115" s="1"/>
  <c r="R115"/>
  <c r="S115" s="1"/>
  <c r="D115"/>
  <c r="DY114"/>
  <c r="DW114"/>
  <c r="DP114"/>
  <c r="DM114"/>
  <c r="DL114"/>
  <c r="DJ114"/>
  <c r="DI114"/>
  <c r="DG114"/>
  <c r="DF114"/>
  <c r="DD114"/>
  <c r="DC114"/>
  <c r="DA114"/>
  <c r="CZ114"/>
  <c r="CX114"/>
  <c r="CW114"/>
  <c r="CU114"/>
  <c r="CT114"/>
  <c r="CA114"/>
  <c r="BX114"/>
  <c r="BY114" s="1"/>
  <c r="BS114"/>
  <c r="BO114"/>
  <c r="BP114" s="1"/>
  <c r="BK114"/>
  <c r="CM114" s="1"/>
  <c r="BE114"/>
  <c r="BF114" s="1"/>
  <c r="AZ114"/>
  <c r="AV114"/>
  <c r="AX114" s="1"/>
  <c r="AR114"/>
  <c r="AS114" s="1"/>
  <c r="AN114"/>
  <c r="AP114" s="1"/>
  <c r="AI114"/>
  <c r="AJ114" s="1"/>
  <c r="AD114"/>
  <c r="AF114" s="1"/>
  <c r="Z114"/>
  <c r="AA114" s="1"/>
  <c r="V114"/>
  <c r="W114" s="1"/>
  <c r="R114"/>
  <c r="S114" s="1"/>
  <c r="D114"/>
  <c r="DY113"/>
  <c r="DW113"/>
  <c r="CI116" l="1"/>
  <c r="X115"/>
  <c r="BM114"/>
  <c r="AK114"/>
  <c r="AW114"/>
  <c r="BL114"/>
  <c r="AT115"/>
  <c r="BA115"/>
  <c r="CP115"/>
  <c r="CQ115" s="1"/>
  <c r="AF115"/>
  <c r="AE114"/>
  <c r="BB114"/>
  <c r="CD115"/>
  <c r="CE115" s="1"/>
  <c r="BU115"/>
  <c r="CG115"/>
  <c r="CH115" s="1"/>
  <c r="BQ114"/>
  <c r="AK115"/>
  <c r="BM115"/>
  <c r="CO115" s="1"/>
  <c r="CN115" s="1"/>
  <c r="X114"/>
  <c r="AO114"/>
  <c r="AA115"/>
  <c r="AX115"/>
  <c r="BZ115"/>
  <c r="BZ114"/>
  <c r="T114"/>
  <c r="AB114"/>
  <c r="BA114"/>
  <c r="BG114"/>
  <c r="T115"/>
  <c r="AB115"/>
  <c r="AP115"/>
  <c r="BQ115"/>
  <c r="CC116"/>
  <c r="CE116"/>
  <c r="CD114"/>
  <c r="CC115"/>
  <c r="CO116"/>
  <c r="CN116" s="1"/>
  <c r="CQ116"/>
  <c r="CR116"/>
  <c r="AT114"/>
  <c r="BU114"/>
  <c r="BG115"/>
  <c r="BT114"/>
  <c r="CB114"/>
  <c r="CP114"/>
  <c r="CB115"/>
  <c r="CM115"/>
  <c r="DP113"/>
  <c r="DM113"/>
  <c r="DL113"/>
  <c r="DJ113"/>
  <c r="DI113"/>
  <c r="DG113"/>
  <c r="DF113"/>
  <c r="DD113"/>
  <c r="DC113"/>
  <c r="DA113"/>
  <c r="CZ113"/>
  <c r="CX113"/>
  <c r="CW113"/>
  <c r="CU113"/>
  <c r="CT113"/>
  <c r="CA113"/>
  <c r="BX113"/>
  <c r="BY113" s="1"/>
  <c r="BS113"/>
  <c r="BO113"/>
  <c r="BP113" s="1"/>
  <c r="BK113"/>
  <c r="BE113"/>
  <c r="BF113" s="1"/>
  <c r="AZ113"/>
  <c r="BB113" s="1"/>
  <c r="AV113"/>
  <c r="AX113" s="1"/>
  <c r="AR113"/>
  <c r="AN113"/>
  <c r="AO113" s="1"/>
  <c r="AI113"/>
  <c r="CG113" s="1"/>
  <c r="AD113"/>
  <c r="Z113"/>
  <c r="AA113" s="1"/>
  <c r="V113"/>
  <c r="R113"/>
  <c r="S113" s="1"/>
  <c r="D113"/>
  <c r="DY112"/>
  <c r="DW112"/>
  <c r="CI115" l="1"/>
  <c r="CF115"/>
  <c r="CR115"/>
  <c r="BA113"/>
  <c r="BG113"/>
  <c r="CP113"/>
  <c r="CQ113" s="1"/>
  <c r="T113"/>
  <c r="BQ113"/>
  <c r="CD113"/>
  <c r="CF113" s="1"/>
  <c r="CE113" s="1"/>
  <c r="AB113"/>
  <c r="AP113"/>
  <c r="BZ113"/>
  <c r="CH113"/>
  <c r="CI113"/>
  <c r="CC114"/>
  <c r="CF114"/>
  <c r="CE114" s="1"/>
  <c r="AJ113"/>
  <c r="AW113"/>
  <c r="BL113"/>
  <c r="X113"/>
  <c r="AF113"/>
  <c r="AT113"/>
  <c r="BU113"/>
  <c r="CC113"/>
  <c r="CM113"/>
  <c r="CO114"/>
  <c r="CN114" s="1"/>
  <c r="CQ114"/>
  <c r="CR114"/>
  <c r="W113"/>
  <c r="AE113"/>
  <c r="AK113"/>
  <c r="AS113"/>
  <c r="BM113"/>
  <c r="CO113" s="1"/>
  <c r="BT113"/>
  <c r="CB113"/>
  <c r="CR113" l="1"/>
  <c r="CN113"/>
  <c r="DP112"/>
  <c r="DM112"/>
  <c r="DL112"/>
  <c r="DJ112"/>
  <c r="DI112"/>
  <c r="DG112"/>
  <c r="DF112"/>
  <c r="DD112"/>
  <c r="DC112"/>
  <c r="DA112"/>
  <c r="CZ112"/>
  <c r="CX112"/>
  <c r="CW112"/>
  <c r="CU112"/>
  <c r="CT112"/>
  <c r="CA112"/>
  <c r="CB112" s="1"/>
  <c r="BX112"/>
  <c r="BS112"/>
  <c r="BT112" s="1"/>
  <c r="BO112"/>
  <c r="BP112" s="1"/>
  <c r="BK112"/>
  <c r="CM112" s="1"/>
  <c r="BE112"/>
  <c r="BF112" s="1"/>
  <c r="AZ112"/>
  <c r="CP112" s="1"/>
  <c r="AV112"/>
  <c r="AW112" s="1"/>
  <c r="AR112"/>
  <c r="AT112" s="1"/>
  <c r="AN112"/>
  <c r="AO112" s="1"/>
  <c r="AI112"/>
  <c r="CG112" s="1"/>
  <c r="AD112"/>
  <c r="AE112" s="1"/>
  <c r="Z112"/>
  <c r="AA112" s="1"/>
  <c r="V112"/>
  <c r="W112" s="1"/>
  <c r="R112"/>
  <c r="S112" s="1"/>
  <c r="D112"/>
  <c r="DY111"/>
  <c r="DW111"/>
  <c r="DP111"/>
  <c r="DM111"/>
  <c r="DL111"/>
  <c r="DJ111"/>
  <c r="DI111"/>
  <c r="DG111"/>
  <c r="DF111"/>
  <c r="DD111"/>
  <c r="DC111"/>
  <c r="DA111"/>
  <c r="CZ111"/>
  <c r="CX111"/>
  <c r="CW111"/>
  <c r="CU111"/>
  <c r="CT111"/>
  <c r="CA111"/>
  <c r="CB111" s="1"/>
  <c r="BX111"/>
  <c r="BS111"/>
  <c r="BT111" s="1"/>
  <c r="BO111"/>
  <c r="BP111" s="1"/>
  <c r="BK111"/>
  <c r="BL111" s="1"/>
  <c r="BE111"/>
  <c r="BF111" s="1"/>
  <c r="AZ111"/>
  <c r="AV111"/>
  <c r="AX111" s="1"/>
  <c r="AR111"/>
  <c r="AT111" s="1"/>
  <c r="AN111"/>
  <c r="AO111" s="1"/>
  <c r="AI111"/>
  <c r="CG111" s="1"/>
  <c r="AD111"/>
  <c r="AF111" s="1"/>
  <c r="Z111"/>
  <c r="V111"/>
  <c r="R111"/>
  <c r="S111" s="1"/>
  <c r="D111"/>
  <c r="DY110"/>
  <c r="DW110"/>
  <c r="X112" l="1"/>
  <c r="BU112"/>
  <c r="BM112"/>
  <c r="BM111"/>
  <c r="AX112"/>
  <c r="BL112"/>
  <c r="X111"/>
  <c r="BG111"/>
  <c r="AS112"/>
  <c r="AJ112"/>
  <c r="BU111"/>
  <c r="CM111"/>
  <c r="AB112"/>
  <c r="AK112"/>
  <c r="CO112"/>
  <c r="CQ112"/>
  <c r="CR112"/>
  <c r="CI112"/>
  <c r="CH112"/>
  <c r="CH111"/>
  <c r="CI111"/>
  <c r="T111"/>
  <c r="AB111"/>
  <c r="AJ111"/>
  <c r="AP111"/>
  <c r="AW111"/>
  <c r="BB111"/>
  <c r="BY111"/>
  <c r="AF112"/>
  <c r="AA111"/>
  <c r="BA111"/>
  <c r="CD111"/>
  <c r="CP111"/>
  <c r="AP112"/>
  <c r="BB112"/>
  <c r="BQ112"/>
  <c r="BZ112"/>
  <c r="BZ111"/>
  <c r="W111"/>
  <c r="AE111"/>
  <c r="AK111"/>
  <c r="AS111"/>
  <c r="BQ111"/>
  <c r="T112"/>
  <c r="BA112"/>
  <c r="BG112"/>
  <c r="BY112"/>
  <c r="CD112"/>
  <c r="DP110"/>
  <c r="DM110"/>
  <c r="DL110"/>
  <c r="DJ110"/>
  <c r="DI110"/>
  <c r="DG110"/>
  <c r="DF110"/>
  <c r="DD110"/>
  <c r="DC110"/>
  <c r="DA110"/>
  <c r="CZ110"/>
  <c r="CX110"/>
  <c r="CW110"/>
  <c r="CU110"/>
  <c r="CT110"/>
  <c r="CA110"/>
  <c r="CB110" s="1"/>
  <c r="BX110"/>
  <c r="BS110"/>
  <c r="BT110" s="1"/>
  <c r="BO110"/>
  <c r="BK110"/>
  <c r="BE110"/>
  <c r="BF110" s="1"/>
  <c r="AZ110"/>
  <c r="BB110" s="1"/>
  <c r="AV110"/>
  <c r="AW110" s="1"/>
  <c r="AR110"/>
  <c r="AS110" s="1"/>
  <c r="AN110"/>
  <c r="AO110" s="1"/>
  <c r="AI110"/>
  <c r="CG110" s="1"/>
  <c r="AD110"/>
  <c r="AE110" s="1"/>
  <c r="Z110"/>
  <c r="V110"/>
  <c r="W110" s="1"/>
  <c r="R110"/>
  <c r="S110" s="1"/>
  <c r="D110"/>
  <c r="DY109"/>
  <c r="DW109"/>
  <c r="AT110" l="1"/>
  <c r="BG110"/>
  <c r="BU110"/>
  <c r="CN112"/>
  <c r="X110"/>
  <c r="AF110"/>
  <c r="CD110"/>
  <c r="CF110" s="1"/>
  <c r="CE110" s="1"/>
  <c r="CC110"/>
  <c r="CH110"/>
  <c r="CI110"/>
  <c r="CC112"/>
  <c r="CE112"/>
  <c r="AA110"/>
  <c r="BA110"/>
  <c r="BP110"/>
  <c r="BY110"/>
  <c r="CC111"/>
  <c r="CE111"/>
  <c r="CP110"/>
  <c r="AK110"/>
  <c r="AX110"/>
  <c r="BM110"/>
  <c r="CM110"/>
  <c r="CF111"/>
  <c r="CO111"/>
  <c r="CN111" s="1"/>
  <c r="CR111"/>
  <c r="CQ111"/>
  <c r="T110"/>
  <c r="AB110"/>
  <c r="AJ110"/>
  <c r="AP110"/>
  <c r="BL110"/>
  <c r="BQ110"/>
  <c r="BZ110"/>
  <c r="CF112"/>
  <c r="DP109"/>
  <c r="DM109"/>
  <c r="DL109"/>
  <c r="DJ109"/>
  <c r="DI109"/>
  <c r="DG109"/>
  <c r="DF109"/>
  <c r="DD109"/>
  <c r="DC109"/>
  <c r="DA109"/>
  <c r="CZ109"/>
  <c r="CX109"/>
  <c r="CW109"/>
  <c r="CU109"/>
  <c r="CT109"/>
  <c r="CA109"/>
  <c r="BX109"/>
  <c r="BY109" s="1"/>
  <c r="BS109"/>
  <c r="BO109"/>
  <c r="BP109" s="1"/>
  <c r="BK109"/>
  <c r="BL109" s="1"/>
  <c r="BE109"/>
  <c r="BF109" s="1"/>
  <c r="AZ109"/>
  <c r="CP109" s="1"/>
  <c r="AV109"/>
  <c r="AW109" s="1"/>
  <c r="AR109"/>
  <c r="AT109" s="1"/>
  <c r="AN109"/>
  <c r="AO109" s="1"/>
  <c r="AI109"/>
  <c r="CG109" s="1"/>
  <c r="AD109"/>
  <c r="AE109" s="1"/>
  <c r="Z109"/>
  <c r="V109"/>
  <c r="W109" s="1"/>
  <c r="R109"/>
  <c r="S109" s="1"/>
  <c r="D109"/>
  <c r="DY108"/>
  <c r="DW108"/>
  <c r="AX109" l="1"/>
  <c r="BZ109"/>
  <c r="X109"/>
  <c r="AS109"/>
  <c r="AJ109"/>
  <c r="BQ109"/>
  <c r="AF109"/>
  <c r="BB109"/>
  <c r="BM109"/>
  <c r="CO109" s="1"/>
  <c r="CN109" s="1"/>
  <c r="AK109"/>
  <c r="BA109"/>
  <c r="BT109"/>
  <c r="CH109"/>
  <c r="CI109"/>
  <c r="CQ109"/>
  <c r="CR109"/>
  <c r="CO110"/>
  <c r="CN110" s="1"/>
  <c r="CR110"/>
  <c r="CQ110"/>
  <c r="T109"/>
  <c r="AB109"/>
  <c r="AP109"/>
  <c r="BG109"/>
  <c r="CD109"/>
  <c r="AA109"/>
  <c r="BU109"/>
  <c r="CB109"/>
  <c r="CM109"/>
  <c r="DP108"/>
  <c r="DM108"/>
  <c r="DL108"/>
  <c r="DJ108"/>
  <c r="DI108"/>
  <c r="DG108"/>
  <c r="DF108"/>
  <c r="DD108"/>
  <c r="DC108"/>
  <c r="DA108"/>
  <c r="CZ108"/>
  <c r="CX108"/>
  <c r="CW108"/>
  <c r="CU108"/>
  <c r="CT108"/>
  <c r="CA108"/>
  <c r="CB108" s="1"/>
  <c r="BX108"/>
  <c r="BS108"/>
  <c r="BT108" s="1"/>
  <c r="BO108"/>
  <c r="BP108" s="1"/>
  <c r="BK108"/>
  <c r="BE108"/>
  <c r="BF108" s="1"/>
  <c r="AZ108"/>
  <c r="AV108"/>
  <c r="AW108" s="1"/>
  <c r="AR108"/>
  <c r="AS108" s="1"/>
  <c r="AN108"/>
  <c r="AO108" s="1"/>
  <c r="AI108"/>
  <c r="AJ108" s="1"/>
  <c r="AD108"/>
  <c r="AE108" s="1"/>
  <c r="Z108"/>
  <c r="V108"/>
  <c r="W108" s="1"/>
  <c r="R108"/>
  <c r="S108" s="1"/>
  <c r="D108"/>
  <c r="DY107"/>
  <c r="DW107"/>
  <c r="BU108" l="1"/>
  <c r="X108"/>
  <c r="AF108"/>
  <c r="AT108"/>
  <c r="CC108"/>
  <c r="BG108"/>
  <c r="AA108"/>
  <c r="BA108"/>
  <c r="BY108"/>
  <c r="CD108"/>
  <c r="CE108" s="1"/>
  <c r="CP108"/>
  <c r="CM108"/>
  <c r="CC109"/>
  <c r="CF109"/>
  <c r="CE109" s="1"/>
  <c r="AK108"/>
  <c r="AX108"/>
  <c r="BM108"/>
  <c r="CG108"/>
  <c r="BZ108"/>
  <c r="T108"/>
  <c r="AB108"/>
  <c r="AP108"/>
  <c r="BB108"/>
  <c r="BL108"/>
  <c r="BQ108"/>
  <c r="CO108" l="1"/>
  <c r="CN108" s="1"/>
  <c r="CQ108"/>
  <c r="CR108"/>
  <c r="CF108"/>
  <c r="CH108"/>
  <c r="CI108"/>
  <c r="DP107"/>
  <c r="DM107"/>
  <c r="DL107"/>
  <c r="DJ107"/>
  <c r="DI107"/>
  <c r="DG107"/>
  <c r="DF107"/>
  <c r="DD107"/>
  <c r="DC107"/>
  <c r="DA107"/>
  <c r="CZ107"/>
  <c r="CX107"/>
  <c r="CW107"/>
  <c r="CU107"/>
  <c r="CT107"/>
  <c r="CA107"/>
  <c r="BX107"/>
  <c r="BY107" s="1"/>
  <c r="BS107"/>
  <c r="BO107"/>
  <c r="BP107" s="1"/>
  <c r="BK107"/>
  <c r="BE107"/>
  <c r="BF107" s="1"/>
  <c r="AZ107"/>
  <c r="CP107" s="1"/>
  <c r="AV107"/>
  <c r="AX107" s="1"/>
  <c r="AR107"/>
  <c r="AN107"/>
  <c r="AO107" s="1"/>
  <c r="AI107"/>
  <c r="CG107" s="1"/>
  <c r="AD107"/>
  <c r="Z107"/>
  <c r="AA107" s="1"/>
  <c r="V107"/>
  <c r="R107"/>
  <c r="S107" s="1"/>
  <c r="D107"/>
  <c r="DY106"/>
  <c r="DW106"/>
  <c r="DP106"/>
  <c r="DM106"/>
  <c r="DL106"/>
  <c r="DJ106"/>
  <c r="DI106"/>
  <c r="DG106"/>
  <c r="DF106"/>
  <c r="DD106"/>
  <c r="DC106"/>
  <c r="DA106"/>
  <c r="CZ106"/>
  <c r="CX106"/>
  <c r="CW106"/>
  <c r="CU106"/>
  <c r="CT106"/>
  <c r="CA106"/>
  <c r="CB106" s="1"/>
  <c r="BX106"/>
  <c r="BS106"/>
  <c r="BT106" s="1"/>
  <c r="BO106"/>
  <c r="BK106"/>
  <c r="BL106" s="1"/>
  <c r="BE106"/>
  <c r="BG106" s="1"/>
  <c r="AZ106"/>
  <c r="AV106"/>
  <c r="AX106" s="1"/>
  <c r="AR106"/>
  <c r="AT106" s="1"/>
  <c r="AN106"/>
  <c r="AO106" s="1"/>
  <c r="AI106"/>
  <c r="CG106" s="1"/>
  <c r="AD106"/>
  <c r="AF106" s="1"/>
  <c r="Z106"/>
  <c r="AA106" s="1"/>
  <c r="V106"/>
  <c r="R106"/>
  <c r="S106" s="1"/>
  <c r="D106"/>
  <c r="DY105"/>
  <c r="DW105"/>
  <c r="T107" l="1"/>
  <c r="AJ107"/>
  <c r="BA106"/>
  <c r="BF106"/>
  <c r="AB107"/>
  <c r="BG107"/>
  <c r="CD106"/>
  <c r="CF106" s="1"/>
  <c r="CE106" s="1"/>
  <c r="BB107"/>
  <c r="X106"/>
  <c r="BM106"/>
  <c r="BU106"/>
  <c r="W107"/>
  <c r="AP107"/>
  <c r="BA107"/>
  <c r="BL107"/>
  <c r="CM106"/>
  <c r="BQ107"/>
  <c r="AW107"/>
  <c r="BZ107"/>
  <c r="CC106"/>
  <c r="CH106"/>
  <c r="CI106"/>
  <c r="CI107"/>
  <c r="CH107"/>
  <c r="CQ107"/>
  <c r="CR107"/>
  <c r="T106"/>
  <c r="AB106"/>
  <c r="AJ106"/>
  <c r="AP106"/>
  <c r="AW106"/>
  <c r="BB106"/>
  <c r="BP106"/>
  <c r="BY106"/>
  <c r="X107"/>
  <c r="AE107"/>
  <c r="AK107"/>
  <c r="AS107"/>
  <c r="BM107"/>
  <c r="CO107" s="1"/>
  <c r="BT107"/>
  <c r="CB107"/>
  <c r="CM107"/>
  <c r="CP106"/>
  <c r="BZ106"/>
  <c r="W106"/>
  <c r="AE106"/>
  <c r="AK106"/>
  <c r="AS106"/>
  <c r="BQ106"/>
  <c r="AF107"/>
  <c r="AT107"/>
  <c r="BU107"/>
  <c r="CD107"/>
  <c r="CN107" l="1"/>
  <c r="CC107"/>
  <c r="CF107"/>
  <c r="CE107" s="1"/>
  <c r="CO106"/>
  <c r="CN106" s="1"/>
  <c r="CR106"/>
  <c r="CQ106"/>
  <c r="DP105"/>
  <c r="DM105"/>
  <c r="DL105"/>
  <c r="DJ105"/>
  <c r="DI105"/>
  <c r="DG105"/>
  <c r="DF105"/>
  <c r="DD105"/>
  <c r="DC105"/>
  <c r="DA105"/>
  <c r="CZ105"/>
  <c r="CX105"/>
  <c r="CW105"/>
  <c r="CU105"/>
  <c r="CT105"/>
  <c r="CA105"/>
  <c r="BX105"/>
  <c r="BY105" s="1"/>
  <c r="BS105"/>
  <c r="BO105"/>
  <c r="BP105" s="1"/>
  <c r="BK105"/>
  <c r="BE105"/>
  <c r="BF105" s="1"/>
  <c r="AZ105"/>
  <c r="CP105" s="1"/>
  <c r="AV105"/>
  <c r="AX105" s="1"/>
  <c r="AR105"/>
  <c r="AN105"/>
  <c r="AO105" s="1"/>
  <c r="AI105"/>
  <c r="AK105" s="1"/>
  <c r="AD105"/>
  <c r="Z105"/>
  <c r="AA105" s="1"/>
  <c r="V105"/>
  <c r="R105"/>
  <c r="S105" s="1"/>
  <c r="D105"/>
  <c r="DY104"/>
  <c r="DW104"/>
  <c r="DP104"/>
  <c r="DM104"/>
  <c r="DL104"/>
  <c r="DJ104"/>
  <c r="DI104"/>
  <c r="DG104"/>
  <c r="DF104"/>
  <c r="DD104"/>
  <c r="DC104"/>
  <c r="DA104"/>
  <c r="CZ104"/>
  <c r="CX104"/>
  <c r="CW104"/>
  <c r="CU104"/>
  <c r="CT104"/>
  <c r="CA104"/>
  <c r="BX104"/>
  <c r="BY104" s="1"/>
  <c r="BS104"/>
  <c r="BO104"/>
  <c r="BP104" s="1"/>
  <c r="BK104"/>
  <c r="BM104" s="1"/>
  <c r="BE104"/>
  <c r="BF104" s="1"/>
  <c r="AZ104"/>
  <c r="CP104" s="1"/>
  <c r="AV104"/>
  <c r="AW104" s="1"/>
  <c r="AR104"/>
  <c r="AT104" s="1"/>
  <c r="AN104"/>
  <c r="AO104" s="1"/>
  <c r="AI104"/>
  <c r="CG104" s="1"/>
  <c r="AD104"/>
  <c r="Z104"/>
  <c r="V104"/>
  <c r="W104" s="1"/>
  <c r="R104"/>
  <c r="S104" s="1"/>
  <c r="D104"/>
  <c r="DY103"/>
  <c r="BZ104" l="1"/>
  <c r="BQ105"/>
  <c r="CD104"/>
  <c r="CF104" s="1"/>
  <c r="AJ104"/>
  <c r="X104"/>
  <c r="BQ104"/>
  <c r="AS104"/>
  <c r="BG105"/>
  <c r="AE104"/>
  <c r="AK104"/>
  <c r="BA104"/>
  <c r="BL104"/>
  <c r="BA105"/>
  <c r="AX104"/>
  <c r="T105"/>
  <c r="BZ105"/>
  <c r="AF104"/>
  <c r="BB104"/>
  <c r="BT104"/>
  <c r="AB105"/>
  <c r="AP105"/>
  <c r="BB105"/>
  <c r="CC104"/>
  <c r="CO104"/>
  <c r="CQ104"/>
  <c r="CR104"/>
  <c r="CQ105"/>
  <c r="CR105"/>
  <c r="AJ105"/>
  <c r="AW105"/>
  <c r="BL105"/>
  <c r="CG105"/>
  <c r="T104"/>
  <c r="BG104"/>
  <c r="CI104"/>
  <c r="X105"/>
  <c r="AF105"/>
  <c r="AT105"/>
  <c r="BU105"/>
  <c r="CD105"/>
  <c r="AB104"/>
  <c r="AP104"/>
  <c r="AA104"/>
  <c r="BU104"/>
  <c r="CB104"/>
  <c r="CH104"/>
  <c r="CM104"/>
  <c r="W105"/>
  <c r="AE105"/>
  <c r="AS105"/>
  <c r="BM105"/>
  <c r="CO105" s="1"/>
  <c r="CN105" s="1"/>
  <c r="BT105"/>
  <c r="CB105"/>
  <c r="CM105"/>
  <c r="DP103"/>
  <c r="DM103"/>
  <c r="DL103"/>
  <c r="DJ103"/>
  <c r="DI103"/>
  <c r="DG103"/>
  <c r="DF103"/>
  <c r="DD103"/>
  <c r="DC103"/>
  <c r="DA103"/>
  <c r="CZ103"/>
  <c r="CX103"/>
  <c r="CW103"/>
  <c r="CU103"/>
  <c r="CT103"/>
  <c r="CA103"/>
  <c r="CB103" s="1"/>
  <c r="BX103"/>
  <c r="BS103"/>
  <c r="BT103" s="1"/>
  <c r="BO103"/>
  <c r="BP103" s="1"/>
  <c r="BK103"/>
  <c r="BM103" s="1"/>
  <c r="BE103"/>
  <c r="BF103" s="1"/>
  <c r="AZ103"/>
  <c r="AV103"/>
  <c r="AW103" s="1"/>
  <c r="AR103"/>
  <c r="AS103" s="1"/>
  <c r="AN103"/>
  <c r="AO103" s="1"/>
  <c r="AI103"/>
  <c r="CG103" s="1"/>
  <c r="AD103"/>
  <c r="AE103" s="1"/>
  <c r="Z103"/>
  <c r="V103"/>
  <c r="W103" s="1"/>
  <c r="R103"/>
  <c r="S103" s="1"/>
  <c r="D103"/>
  <c r="DY102"/>
  <c r="CE104" l="1"/>
  <c r="AT103"/>
  <c r="CN104"/>
  <c r="AF103"/>
  <c r="X103"/>
  <c r="AJ103"/>
  <c r="AX103"/>
  <c r="BL103"/>
  <c r="BU103"/>
  <c r="AK103"/>
  <c r="CH103"/>
  <c r="CI103"/>
  <c r="CD103"/>
  <c r="CF103" s="1"/>
  <c r="CH105"/>
  <c r="CI105"/>
  <c r="CP103"/>
  <c r="BZ103"/>
  <c r="T103"/>
  <c r="AB103"/>
  <c r="BQ103"/>
  <c r="CC105"/>
  <c r="CF105"/>
  <c r="CE105" s="1"/>
  <c r="AP103"/>
  <c r="BB103"/>
  <c r="AA103"/>
  <c r="BA103"/>
  <c r="BG103"/>
  <c r="BY103"/>
  <c r="DP102"/>
  <c r="DM102"/>
  <c r="DL102"/>
  <c r="DJ102"/>
  <c r="DI102"/>
  <c r="DG102"/>
  <c r="DF102"/>
  <c r="DD102"/>
  <c r="DC102"/>
  <c r="DA102"/>
  <c r="CZ102"/>
  <c r="CX102"/>
  <c r="CW102"/>
  <c r="CU102"/>
  <c r="CT102"/>
  <c r="CA102"/>
  <c r="BX102"/>
  <c r="BY102" s="1"/>
  <c r="BS102"/>
  <c r="BT102" s="1"/>
  <c r="BO102"/>
  <c r="BP102" s="1"/>
  <c r="BK102"/>
  <c r="BE102"/>
  <c r="BF102" s="1"/>
  <c r="AZ102"/>
  <c r="CP102" s="1"/>
  <c r="AV102"/>
  <c r="AX102" s="1"/>
  <c r="AR102"/>
  <c r="AN102"/>
  <c r="AO102" s="1"/>
  <c r="AI102"/>
  <c r="AK102" s="1"/>
  <c r="AD102"/>
  <c r="Z102"/>
  <c r="AA102" s="1"/>
  <c r="V102"/>
  <c r="W102" s="1"/>
  <c r="R102"/>
  <c r="S102" s="1"/>
  <c r="D102"/>
  <c r="DY101"/>
  <c r="AP102" l="1"/>
  <c r="BG102"/>
  <c r="BB102"/>
  <c r="AJ102"/>
  <c r="BZ102"/>
  <c r="BA102"/>
  <c r="BL102"/>
  <c r="BQ102"/>
  <c r="CB102"/>
  <c r="T102"/>
  <c r="AB102"/>
  <c r="AW102"/>
  <c r="CG102"/>
  <c r="CH102" s="1"/>
  <c r="CR102"/>
  <c r="CQ102"/>
  <c r="CC103"/>
  <c r="CE103"/>
  <c r="CO103"/>
  <c r="CN103" s="1"/>
  <c r="CM103" s="1"/>
  <c r="CR103"/>
  <c r="CQ103"/>
  <c r="AT102"/>
  <c r="CD102"/>
  <c r="CF102" s="1"/>
  <c r="CE102" s="1"/>
  <c r="AF102"/>
  <c r="X102"/>
  <c r="AE102"/>
  <c r="AS102"/>
  <c r="BM102"/>
  <c r="CO102" s="1"/>
  <c r="BU102"/>
  <c r="CC102"/>
  <c r="CM102"/>
  <c r="DP101"/>
  <c r="DM101"/>
  <c r="DL101"/>
  <c r="DJ101"/>
  <c r="DI101"/>
  <c r="DG101"/>
  <c r="DF101"/>
  <c r="DD101"/>
  <c r="DC101"/>
  <c r="DA101"/>
  <c r="CZ101"/>
  <c r="CX101"/>
  <c r="CW101"/>
  <c r="CU101"/>
  <c r="CT101"/>
  <c r="CA101"/>
  <c r="BX101"/>
  <c r="BY101" s="1"/>
  <c r="BS101"/>
  <c r="BO101"/>
  <c r="BP101" s="1"/>
  <c r="BK101"/>
  <c r="BE101"/>
  <c r="BF101" s="1"/>
  <c r="AZ101"/>
  <c r="CP101" s="1"/>
  <c r="AV101"/>
  <c r="AX101" s="1"/>
  <c r="AR101"/>
  <c r="AN101"/>
  <c r="AO101" s="1"/>
  <c r="AI101"/>
  <c r="AK101" s="1"/>
  <c r="AD101"/>
  <c r="Z101"/>
  <c r="AA101" s="1"/>
  <c r="V101"/>
  <c r="R101"/>
  <c r="S101" s="1"/>
  <c r="D101"/>
  <c r="DY100"/>
  <c r="DP100"/>
  <c r="DM100"/>
  <c r="DL100"/>
  <c r="DJ100"/>
  <c r="DI100"/>
  <c r="DG100"/>
  <c r="DF100"/>
  <c r="DD100"/>
  <c r="DC100"/>
  <c r="DA100"/>
  <c r="CZ100"/>
  <c r="CX100"/>
  <c r="CW100"/>
  <c r="CU100"/>
  <c r="CT100"/>
  <c r="CA100"/>
  <c r="CB100" s="1"/>
  <c r="BX100"/>
  <c r="BS100"/>
  <c r="BT100" s="1"/>
  <c r="BO100"/>
  <c r="BP100" s="1"/>
  <c r="BK100"/>
  <c r="BL100" s="1"/>
  <c r="BE100"/>
  <c r="BF100" s="1"/>
  <c r="AZ100"/>
  <c r="AV100"/>
  <c r="AX100" s="1"/>
  <c r="AR100"/>
  <c r="AT100" s="1"/>
  <c r="AN100"/>
  <c r="AO100" s="1"/>
  <c r="AI100"/>
  <c r="CG100" s="1"/>
  <c r="AD100"/>
  <c r="AF100" s="1"/>
  <c r="Z100"/>
  <c r="AA100" s="1"/>
  <c r="V100"/>
  <c r="R100"/>
  <c r="S100" s="1"/>
  <c r="D100"/>
  <c r="DP99"/>
  <c r="DM99"/>
  <c r="DL99"/>
  <c r="DJ99"/>
  <c r="DI99"/>
  <c r="DG99"/>
  <c r="DF99"/>
  <c r="DD99"/>
  <c r="DC99"/>
  <c r="DA99"/>
  <c r="CZ99"/>
  <c r="CX99"/>
  <c r="CW99"/>
  <c r="CU99"/>
  <c r="CT99"/>
  <c r="CA99"/>
  <c r="BX99"/>
  <c r="BY99" s="1"/>
  <c r="BS99"/>
  <c r="BO99"/>
  <c r="BP99" s="1"/>
  <c r="BK99"/>
  <c r="BL99" s="1"/>
  <c r="BE99"/>
  <c r="BG99" s="1"/>
  <c r="AZ99"/>
  <c r="BA99" s="1"/>
  <c r="AV99"/>
  <c r="AX99" s="1"/>
  <c r="AR99"/>
  <c r="AN99"/>
  <c r="AO99" s="1"/>
  <c r="AI99"/>
  <c r="AJ99" s="1"/>
  <c r="AD99"/>
  <c r="Z99"/>
  <c r="V99"/>
  <c r="R99"/>
  <c r="S99" s="1"/>
  <c r="D99"/>
  <c r="DP98"/>
  <c r="DM98"/>
  <c r="DL98"/>
  <c r="DJ98"/>
  <c r="DI98"/>
  <c r="DG98"/>
  <c r="DF98"/>
  <c r="DD98"/>
  <c r="DC98"/>
  <c r="DA98"/>
  <c r="CZ98"/>
  <c r="CX98"/>
  <c r="CW98"/>
  <c r="CU98"/>
  <c r="CT98"/>
  <c r="CA98"/>
  <c r="CB98" s="1"/>
  <c r="BX98"/>
  <c r="BS98"/>
  <c r="BT98" s="1"/>
  <c r="BO98"/>
  <c r="BK98"/>
  <c r="BL98" s="1"/>
  <c r="BE98"/>
  <c r="BF98" s="1"/>
  <c r="AZ98"/>
  <c r="AV98"/>
  <c r="AW98" s="1"/>
  <c r="AR98"/>
  <c r="AS98" s="1"/>
  <c r="AN98"/>
  <c r="AO98" s="1"/>
  <c r="AI98"/>
  <c r="CG98" s="1"/>
  <c r="AD98"/>
  <c r="AF98" s="1"/>
  <c r="Z98"/>
  <c r="V98"/>
  <c r="W98" s="1"/>
  <c r="R98"/>
  <c r="S98" s="1"/>
  <c r="D98"/>
  <c r="DP97"/>
  <c r="DM97"/>
  <c r="DL97"/>
  <c r="DJ97"/>
  <c r="DI97"/>
  <c r="DG97"/>
  <c r="DF97"/>
  <c r="DD97"/>
  <c r="DC97"/>
  <c r="DA97"/>
  <c r="CZ97"/>
  <c r="CX97"/>
  <c r="CW97"/>
  <c r="CU97"/>
  <c r="CT97"/>
  <c r="CA97"/>
  <c r="CB97" s="1"/>
  <c r="BX97"/>
  <c r="BZ97" s="1"/>
  <c r="BY97" s="1"/>
  <c r="BS97"/>
  <c r="BU97" s="1"/>
  <c r="BO97"/>
  <c r="BQ97" s="1"/>
  <c r="BP97" s="1"/>
  <c r="BK97"/>
  <c r="BL97" s="1"/>
  <c r="BE97"/>
  <c r="BF97" s="1"/>
  <c r="AZ97"/>
  <c r="CP97" s="1"/>
  <c r="AV97"/>
  <c r="AW97" s="1"/>
  <c r="AR97"/>
  <c r="AT97" s="1"/>
  <c r="AS97" s="1"/>
  <c r="AN97"/>
  <c r="AP97" s="1"/>
  <c r="AI97"/>
  <c r="CG97" s="1"/>
  <c r="AD97"/>
  <c r="AF97" s="1"/>
  <c r="Z97"/>
  <c r="AB97" s="1"/>
  <c r="AA97" s="1"/>
  <c r="V97"/>
  <c r="W97" s="1"/>
  <c r="R97"/>
  <c r="T97" s="1"/>
  <c r="S97" s="1"/>
  <c r="D97"/>
  <c r="DP96"/>
  <c r="DM96"/>
  <c r="DL96"/>
  <c r="DJ96"/>
  <c r="DI96"/>
  <c r="DG96"/>
  <c r="DF96"/>
  <c r="DD96"/>
  <c r="DC96"/>
  <c r="DA96"/>
  <c r="CZ96"/>
  <c r="CX96"/>
  <c r="CW96"/>
  <c r="CU96"/>
  <c r="CT96"/>
  <c r="CA96"/>
  <c r="CB96" s="1"/>
  <c r="BX96"/>
  <c r="BS96"/>
  <c r="BT96" s="1"/>
  <c r="BO96"/>
  <c r="BQ96" s="1"/>
  <c r="BP96" s="1"/>
  <c r="BK96"/>
  <c r="BE96"/>
  <c r="BF96" s="1"/>
  <c r="AZ96"/>
  <c r="BB96" s="1"/>
  <c r="AV96"/>
  <c r="AW96" s="1"/>
  <c r="AR96"/>
  <c r="AT96" s="1"/>
  <c r="AS96" s="1"/>
  <c r="AN96"/>
  <c r="AO96" s="1"/>
  <c r="AI96"/>
  <c r="CG96" s="1"/>
  <c r="AD96"/>
  <c r="AE96" s="1"/>
  <c r="Z96"/>
  <c r="V96"/>
  <c r="W96" s="1"/>
  <c r="R96"/>
  <c r="T96" s="1"/>
  <c r="S96" s="1"/>
  <c r="D96"/>
  <c r="DP95"/>
  <c r="DM95"/>
  <c r="DL95"/>
  <c r="DJ95"/>
  <c r="DI95"/>
  <c r="DG95"/>
  <c r="DF95"/>
  <c r="DD95"/>
  <c r="DC95"/>
  <c r="DA95"/>
  <c r="CZ95"/>
  <c r="CX95"/>
  <c r="CW95"/>
  <c r="CU95"/>
  <c r="CT95"/>
  <c r="CA95"/>
  <c r="CB95" s="1"/>
  <c r="BX95"/>
  <c r="BZ95" s="1"/>
  <c r="BY95" s="1"/>
  <c r="BS95"/>
  <c r="BT95" s="1"/>
  <c r="BO95"/>
  <c r="BQ95" s="1"/>
  <c r="BP95" s="1"/>
  <c r="BK95"/>
  <c r="BE95"/>
  <c r="BF95" s="1"/>
  <c r="AZ95"/>
  <c r="BA95" s="1"/>
  <c r="AV95"/>
  <c r="AW95" s="1"/>
  <c r="AR95"/>
  <c r="AT95" s="1"/>
  <c r="AS95" s="1"/>
  <c r="AN95"/>
  <c r="AO95" s="1"/>
  <c r="AI95"/>
  <c r="CG95" s="1"/>
  <c r="AD95"/>
  <c r="AE95" s="1"/>
  <c r="Z95"/>
  <c r="AB95" s="1"/>
  <c r="AA95" s="1"/>
  <c r="V95"/>
  <c r="X95" s="1"/>
  <c r="R95"/>
  <c r="T95" s="1"/>
  <c r="S95" s="1"/>
  <c r="D95"/>
  <c r="FJ94"/>
  <c r="DP94"/>
  <c r="DM94"/>
  <c r="DL94"/>
  <c r="DJ94"/>
  <c r="DI94"/>
  <c r="DG94"/>
  <c r="DF94"/>
  <c r="DD94"/>
  <c r="DC94"/>
  <c r="DA94"/>
  <c r="CZ94"/>
  <c r="CX94"/>
  <c r="CW94"/>
  <c r="CU94"/>
  <c r="CT94"/>
  <c r="CA94"/>
  <c r="CB94" s="1"/>
  <c r="BX94"/>
  <c r="BZ94" s="1"/>
  <c r="BY94" s="1"/>
  <c r="BS94"/>
  <c r="BT94" s="1"/>
  <c r="BO94"/>
  <c r="BQ94" s="1"/>
  <c r="BP94" s="1"/>
  <c r="BK94"/>
  <c r="CM94" s="1"/>
  <c r="BE94"/>
  <c r="BF94" s="1"/>
  <c r="AZ94"/>
  <c r="BB94" s="1"/>
  <c r="AV94"/>
  <c r="AX94" s="1"/>
  <c r="AR94"/>
  <c r="AN94"/>
  <c r="AO94" s="1"/>
  <c r="AI94"/>
  <c r="AK94" s="1"/>
  <c r="AD94"/>
  <c r="Z94"/>
  <c r="AB94" s="1"/>
  <c r="AA94" s="1"/>
  <c r="V94"/>
  <c r="W94" s="1"/>
  <c r="R94"/>
  <c r="T94" s="1"/>
  <c r="S94" s="1"/>
  <c r="D94"/>
  <c r="DP93"/>
  <c r="DM93"/>
  <c r="DL93"/>
  <c r="DJ93"/>
  <c r="DI93"/>
  <c r="DG93"/>
  <c r="DD93"/>
  <c r="DC93"/>
  <c r="DA93"/>
  <c r="CZ93"/>
  <c r="CX93"/>
  <c r="CW93"/>
  <c r="CU93"/>
  <c r="CT93"/>
  <c r="CA93"/>
  <c r="BX93"/>
  <c r="BS93"/>
  <c r="BO93"/>
  <c r="BP93" s="1"/>
  <c r="BK93"/>
  <c r="BL93" s="1"/>
  <c r="BE93"/>
  <c r="BF93" s="1"/>
  <c r="AZ93"/>
  <c r="AV93"/>
  <c r="AX93" s="1"/>
  <c r="AR93"/>
  <c r="AS93" s="1"/>
  <c r="AN93"/>
  <c r="AO93" s="1"/>
  <c r="AI93"/>
  <c r="CG93" s="1"/>
  <c r="AD93"/>
  <c r="AE93" s="1"/>
  <c r="Z93"/>
  <c r="V93"/>
  <c r="W93" s="1"/>
  <c r="R93"/>
  <c r="T93" s="1"/>
  <c r="D93"/>
  <c r="FJ92"/>
  <c r="DP92"/>
  <c r="DM92"/>
  <c r="DL92"/>
  <c r="DJ92"/>
  <c r="DI92"/>
  <c r="DG92"/>
  <c r="DF92"/>
  <c r="DD92"/>
  <c r="DC92"/>
  <c r="DA92"/>
  <c r="CZ92"/>
  <c r="CX92"/>
  <c r="CW92"/>
  <c r="CU92"/>
  <c r="CT92"/>
  <c r="CA92"/>
  <c r="CB92" s="1"/>
  <c r="BX92"/>
  <c r="BY92" s="1"/>
  <c r="BS92"/>
  <c r="BT92" s="1"/>
  <c r="BO92"/>
  <c r="BP92" s="1"/>
  <c r="BK92"/>
  <c r="BL92" s="1"/>
  <c r="BE92"/>
  <c r="BF92" s="1"/>
  <c r="AZ92"/>
  <c r="AV92"/>
  <c r="AW92" s="1"/>
  <c r="AR92"/>
  <c r="AS92" s="1"/>
  <c r="AN92"/>
  <c r="AO92" s="1"/>
  <c r="AI92"/>
  <c r="CG92" s="1"/>
  <c r="AD92"/>
  <c r="AE92" s="1"/>
  <c r="Z92"/>
  <c r="V92"/>
  <c r="W92" s="1"/>
  <c r="R92"/>
  <c r="S92" s="1"/>
  <c r="D92"/>
  <c r="FJ91"/>
  <c r="DP91"/>
  <c r="DM91"/>
  <c r="DL91"/>
  <c r="DJ91"/>
  <c r="DI91"/>
  <c r="DG91"/>
  <c r="DF91"/>
  <c r="DD91"/>
  <c r="DC91"/>
  <c r="DA91"/>
  <c r="CZ91"/>
  <c r="CX91"/>
  <c r="CW91"/>
  <c r="CU91"/>
  <c r="CT91"/>
  <c r="CA91"/>
  <c r="CB91" s="1"/>
  <c r="BX91"/>
  <c r="BS91"/>
  <c r="BT91" s="1"/>
  <c r="BO91"/>
  <c r="BP91" s="1"/>
  <c r="BK91"/>
  <c r="BL91" s="1"/>
  <c r="BE91"/>
  <c r="BF91" s="1"/>
  <c r="AZ91"/>
  <c r="CJ91" s="1"/>
  <c r="AV91"/>
  <c r="AW91" s="1"/>
  <c r="AR91"/>
  <c r="AS91" s="1"/>
  <c r="AN91"/>
  <c r="AO91" s="1"/>
  <c r="AI91"/>
  <c r="CG91" s="1"/>
  <c r="AD91"/>
  <c r="AF91" s="1"/>
  <c r="Z91"/>
  <c r="AA91" s="1"/>
  <c r="V91"/>
  <c r="R91"/>
  <c r="S91" s="1"/>
  <c r="D91"/>
  <c r="FJ90"/>
  <c r="DP90"/>
  <c r="DM90"/>
  <c r="DL90"/>
  <c r="DJ90"/>
  <c r="DI90"/>
  <c r="DG90"/>
  <c r="DF90"/>
  <c r="DD90"/>
  <c r="DC90"/>
  <c r="DA90"/>
  <c r="CZ90"/>
  <c r="CX90"/>
  <c r="CW90"/>
  <c r="CU90"/>
  <c r="CT90"/>
  <c r="CA90"/>
  <c r="CB90" s="1"/>
  <c r="BX90"/>
  <c r="BY90" s="1"/>
  <c r="BS90"/>
  <c r="BT90" s="1"/>
  <c r="BO90"/>
  <c r="BP90" s="1"/>
  <c r="BK90"/>
  <c r="CM90" s="1"/>
  <c r="BE90"/>
  <c r="BF90" s="1"/>
  <c r="AZ90"/>
  <c r="AV90"/>
  <c r="AX90" s="1"/>
  <c r="AR90"/>
  <c r="AS90" s="1"/>
  <c r="AN90"/>
  <c r="AO90" s="1"/>
  <c r="AI90"/>
  <c r="CG90" s="1"/>
  <c r="CI90" s="1"/>
  <c r="CH90" s="1"/>
  <c r="AD90"/>
  <c r="AE90" s="1"/>
  <c r="Z90"/>
  <c r="AA90" s="1"/>
  <c r="V90"/>
  <c r="R90"/>
  <c r="S90" s="1"/>
  <c r="D90"/>
  <c r="FJ89"/>
  <c r="DP89"/>
  <c r="DM89"/>
  <c r="DL89"/>
  <c r="DJ89"/>
  <c r="DI89"/>
  <c r="DG89"/>
  <c r="DF89"/>
  <c r="DD89"/>
  <c r="DC89"/>
  <c r="DA89"/>
  <c r="CZ89"/>
  <c r="CX89"/>
  <c r="CW89"/>
  <c r="CU89"/>
  <c r="CT89"/>
  <c r="CA89"/>
  <c r="CB89" s="1"/>
  <c r="BX89"/>
  <c r="BS89"/>
  <c r="BT89" s="1"/>
  <c r="BO89"/>
  <c r="BP89" s="1"/>
  <c r="BK89"/>
  <c r="BE89"/>
  <c r="BF89" s="1"/>
  <c r="AZ89"/>
  <c r="CJ89" s="1"/>
  <c r="AV89"/>
  <c r="AX89" s="1"/>
  <c r="AR89"/>
  <c r="AS89" s="1"/>
  <c r="AN89"/>
  <c r="AO89" s="1"/>
  <c r="AI89"/>
  <c r="AJ89" s="1"/>
  <c r="AD89"/>
  <c r="AE89" s="1"/>
  <c r="Z89"/>
  <c r="AA89" s="1"/>
  <c r="V89"/>
  <c r="W89" s="1"/>
  <c r="R89"/>
  <c r="S89" s="1"/>
  <c r="D89"/>
  <c r="FJ88"/>
  <c r="DP88"/>
  <c r="DM88"/>
  <c r="DL88"/>
  <c r="DJ88"/>
  <c r="DI88"/>
  <c r="DG88"/>
  <c r="DF88"/>
  <c r="DD88"/>
  <c r="DC88"/>
  <c r="DA88"/>
  <c r="CZ88"/>
  <c r="CX88"/>
  <c r="CW88"/>
  <c r="CU88"/>
  <c r="CT88"/>
  <c r="CA88"/>
  <c r="CB88" s="1"/>
  <c r="BX88"/>
  <c r="BS88"/>
  <c r="BT88" s="1"/>
  <c r="BO88"/>
  <c r="BP88" s="1"/>
  <c r="BK88"/>
  <c r="BL88" s="1"/>
  <c r="BE88"/>
  <c r="BF88" s="1"/>
  <c r="AZ88"/>
  <c r="AV88"/>
  <c r="AX88" s="1"/>
  <c r="AR88"/>
  <c r="AN88"/>
  <c r="AO88" s="1"/>
  <c r="AI88"/>
  <c r="AJ88" s="1"/>
  <c r="AD88"/>
  <c r="AE88" s="1"/>
  <c r="Z88"/>
  <c r="AA88" s="1"/>
  <c r="V88"/>
  <c r="W88" s="1"/>
  <c r="R88"/>
  <c r="S88" s="1"/>
  <c r="D88"/>
  <c r="FJ87"/>
  <c r="DP87"/>
  <c r="DM87"/>
  <c r="DL87"/>
  <c r="DJ87"/>
  <c r="DI87"/>
  <c r="DG87"/>
  <c r="DF87"/>
  <c r="DD87"/>
  <c r="DC87"/>
  <c r="DA87"/>
  <c r="CZ87"/>
  <c r="CX87"/>
  <c r="CW87"/>
  <c r="CU87"/>
  <c r="CT87"/>
  <c r="CA87"/>
  <c r="CB87" s="1"/>
  <c r="BX87"/>
  <c r="BS87"/>
  <c r="BT87" s="1"/>
  <c r="BO87"/>
  <c r="BP87" s="1"/>
  <c r="BK87"/>
  <c r="BE87"/>
  <c r="BF87" s="1"/>
  <c r="AZ87"/>
  <c r="CJ87" s="1"/>
  <c r="AV87"/>
  <c r="AR87"/>
  <c r="AS87" s="1"/>
  <c r="AN87"/>
  <c r="AP87" s="1"/>
  <c r="AI87"/>
  <c r="AD87"/>
  <c r="Z87"/>
  <c r="AA87" s="1"/>
  <c r="V87"/>
  <c r="R87"/>
  <c r="S87" s="1"/>
  <c r="D87"/>
  <c r="FJ86"/>
  <c r="DP86"/>
  <c r="DM86"/>
  <c r="DL86"/>
  <c r="DJ86"/>
  <c r="DI86"/>
  <c r="DG86"/>
  <c r="DF86"/>
  <c r="DD86"/>
  <c r="DC86"/>
  <c r="DA86"/>
  <c r="CZ86"/>
  <c r="CX86"/>
  <c r="CW86"/>
  <c r="CU86"/>
  <c r="CT86"/>
  <c r="CA86"/>
  <c r="CB86" s="1"/>
  <c r="BX86"/>
  <c r="BS86"/>
  <c r="BT86" s="1"/>
  <c r="BO86"/>
  <c r="BK86"/>
  <c r="CM86" s="1"/>
  <c r="BE86"/>
  <c r="BF86" s="1"/>
  <c r="AZ86"/>
  <c r="CP86" s="1"/>
  <c r="AV86"/>
  <c r="AX86" s="1"/>
  <c r="AR86"/>
  <c r="AN86"/>
  <c r="AI86"/>
  <c r="AJ86" s="1"/>
  <c r="AD86"/>
  <c r="AE86" s="1"/>
  <c r="Z86"/>
  <c r="V86"/>
  <c r="W86" s="1"/>
  <c r="R86"/>
  <c r="S86" s="1"/>
  <c r="D86"/>
  <c r="FJ85"/>
  <c r="DP85"/>
  <c r="DM85"/>
  <c r="DL85"/>
  <c r="DJ85"/>
  <c r="DI85"/>
  <c r="DG85"/>
  <c r="DF85"/>
  <c r="DD85"/>
  <c r="DC85"/>
  <c r="DA85"/>
  <c r="CZ85"/>
  <c r="CX85"/>
  <c r="CW85"/>
  <c r="CU85"/>
  <c r="CT85"/>
  <c r="CA85"/>
  <c r="CB85" s="1"/>
  <c r="BX85"/>
  <c r="BY85" s="1"/>
  <c r="BS85"/>
  <c r="BO85"/>
  <c r="BP85" s="1"/>
  <c r="BK85"/>
  <c r="BE85"/>
  <c r="BF85" s="1"/>
  <c r="AZ85"/>
  <c r="BB85" s="1"/>
  <c r="AV85"/>
  <c r="AR85"/>
  <c r="AT85" s="1"/>
  <c r="AN85"/>
  <c r="AI85"/>
  <c r="CG85" s="1"/>
  <c r="AD85"/>
  <c r="Z85"/>
  <c r="AA85" s="1"/>
  <c r="V85"/>
  <c r="W85" s="1"/>
  <c r="R85"/>
  <c r="D85"/>
  <c r="FJ84"/>
  <c r="DP84"/>
  <c r="DM84"/>
  <c r="DL84"/>
  <c r="DJ84"/>
  <c r="DI84"/>
  <c r="DG84"/>
  <c r="DF84"/>
  <c r="DD84"/>
  <c r="DC84"/>
  <c r="DA84"/>
  <c r="CZ84"/>
  <c r="CX84"/>
  <c r="CW84"/>
  <c r="CU84"/>
  <c r="CT84"/>
  <c r="CA84"/>
  <c r="CB84" s="1"/>
  <c r="BX84"/>
  <c r="BY84" s="1"/>
  <c r="BS84"/>
  <c r="BT84" s="1"/>
  <c r="BO84"/>
  <c r="BP84" s="1"/>
  <c r="BK84"/>
  <c r="BE84"/>
  <c r="BF84" s="1"/>
  <c r="AZ84"/>
  <c r="AV84"/>
  <c r="AT84"/>
  <c r="AS84"/>
  <c r="AN84"/>
  <c r="AP84" s="1"/>
  <c r="AI84"/>
  <c r="AD84"/>
  <c r="AE84" s="1"/>
  <c r="Z84"/>
  <c r="AA84" s="1"/>
  <c r="V84"/>
  <c r="W84" s="1"/>
  <c r="R84"/>
  <c r="S84" s="1"/>
  <c r="D84"/>
  <c r="FJ83"/>
  <c r="DP83"/>
  <c r="DM83"/>
  <c r="DL83"/>
  <c r="DJ83"/>
  <c r="DI83"/>
  <c r="DG83"/>
  <c r="DF83"/>
  <c r="DD83"/>
  <c r="DC83"/>
  <c r="DA83"/>
  <c r="CZ83"/>
  <c r="CX83"/>
  <c r="CW83"/>
  <c r="CU83"/>
  <c r="CT83"/>
  <c r="CA83"/>
  <c r="BX83"/>
  <c r="BY83" s="1"/>
  <c r="BS83"/>
  <c r="BO83"/>
  <c r="BP83" s="1"/>
  <c r="BK83"/>
  <c r="BE83"/>
  <c r="BF83" s="1"/>
  <c r="AZ83"/>
  <c r="AV83"/>
  <c r="AW83" s="1"/>
  <c r="AR83"/>
  <c r="AT83" s="1"/>
  <c r="AN83"/>
  <c r="AI83"/>
  <c r="CG83" s="1"/>
  <c r="CI83" s="1"/>
  <c r="CH83" s="1"/>
  <c r="AD83"/>
  <c r="Z83"/>
  <c r="AA83" s="1"/>
  <c r="V83"/>
  <c r="W83" s="1"/>
  <c r="R83"/>
  <c r="S83" s="1"/>
  <c r="D83"/>
  <c r="FJ82"/>
  <c r="DP82"/>
  <c r="DM82"/>
  <c r="DL82"/>
  <c r="DJ82"/>
  <c r="DI82"/>
  <c r="DG82"/>
  <c r="DF82"/>
  <c r="DD82"/>
  <c r="DC82"/>
  <c r="DA82"/>
  <c r="CZ82"/>
  <c r="CX82"/>
  <c r="CW82"/>
  <c r="CU82"/>
  <c r="CT82"/>
  <c r="CA82"/>
  <c r="CB82" s="1"/>
  <c r="BX82"/>
  <c r="BS82"/>
  <c r="BT82" s="1"/>
  <c r="BO82"/>
  <c r="BK82"/>
  <c r="CM82" s="1"/>
  <c r="BE82"/>
  <c r="BF82" s="1"/>
  <c r="AZ82"/>
  <c r="BA82" s="1"/>
  <c r="AV82"/>
  <c r="AW82" s="1"/>
  <c r="AR82"/>
  <c r="AT82" s="1"/>
  <c r="AN82"/>
  <c r="AI82"/>
  <c r="CG82" s="1"/>
  <c r="AD82"/>
  <c r="AE82" s="1"/>
  <c r="Z82"/>
  <c r="AA82" s="1"/>
  <c r="V82"/>
  <c r="W82" s="1"/>
  <c r="R82"/>
  <c r="S82" s="1"/>
  <c r="D82"/>
  <c r="FJ81"/>
  <c r="DP81"/>
  <c r="DM81"/>
  <c r="DL81"/>
  <c r="DJ81"/>
  <c r="DI81"/>
  <c r="DG81"/>
  <c r="DF81"/>
  <c r="DD81"/>
  <c r="DC81"/>
  <c r="DA81"/>
  <c r="CZ81"/>
  <c r="CX81"/>
  <c r="CW81"/>
  <c r="CU81"/>
  <c r="CT81"/>
  <c r="CA81"/>
  <c r="CB81" s="1"/>
  <c r="BX81"/>
  <c r="BY81" s="1"/>
  <c r="BS81"/>
  <c r="BT81" s="1"/>
  <c r="BO81"/>
  <c r="BP81" s="1"/>
  <c r="BK81"/>
  <c r="BE81"/>
  <c r="BF81" s="1"/>
  <c r="AZ81"/>
  <c r="AV81"/>
  <c r="AR81"/>
  <c r="AS81" s="1"/>
  <c r="AN81"/>
  <c r="AP81" s="1"/>
  <c r="AI81"/>
  <c r="CG81" s="1"/>
  <c r="AD81"/>
  <c r="Z81"/>
  <c r="AA81" s="1"/>
  <c r="V81"/>
  <c r="R81"/>
  <c r="S81" s="1"/>
  <c r="D81"/>
  <c r="FJ80"/>
  <c r="DP80"/>
  <c r="DM80"/>
  <c r="DL80"/>
  <c r="DJ80"/>
  <c r="DI80"/>
  <c r="DG80"/>
  <c r="DF80"/>
  <c r="DD80"/>
  <c r="DC80"/>
  <c r="DA80"/>
  <c r="CZ80"/>
  <c r="CX80"/>
  <c r="CW80"/>
  <c r="CU80"/>
  <c r="CT80"/>
  <c r="CA80"/>
  <c r="BX80"/>
  <c r="BY80" s="1"/>
  <c r="BS80"/>
  <c r="BT80" s="1"/>
  <c r="BO80"/>
  <c r="BP80" s="1"/>
  <c r="BK80"/>
  <c r="BE80"/>
  <c r="BF80" s="1"/>
  <c r="AZ80"/>
  <c r="CP80" s="1"/>
  <c r="AV80"/>
  <c r="AW80" s="1"/>
  <c r="AR80"/>
  <c r="AN80"/>
  <c r="AI80"/>
  <c r="AJ80" s="1"/>
  <c r="AD80"/>
  <c r="AF80" s="1"/>
  <c r="Z80"/>
  <c r="V80"/>
  <c r="W80" s="1"/>
  <c r="R80"/>
  <c r="S80" s="1"/>
  <c r="D80"/>
  <c r="FJ79"/>
  <c r="DP79"/>
  <c r="DM79"/>
  <c r="DL79"/>
  <c r="DJ79"/>
  <c r="DI79"/>
  <c r="DG79"/>
  <c r="DF79"/>
  <c r="DD79"/>
  <c r="DC79"/>
  <c r="DA79"/>
  <c r="CZ79"/>
  <c r="CX79"/>
  <c r="CW79"/>
  <c r="CU79"/>
  <c r="CT79"/>
  <c r="CA79"/>
  <c r="CB79" s="1"/>
  <c r="BX79"/>
  <c r="BS79"/>
  <c r="BT79" s="1"/>
  <c r="BO79"/>
  <c r="BP79" s="1"/>
  <c r="BK79"/>
  <c r="BM79" s="1"/>
  <c r="BL79" s="1"/>
  <c r="BE79"/>
  <c r="BF79" s="1"/>
  <c r="AZ79"/>
  <c r="CP79" s="1"/>
  <c r="AV79"/>
  <c r="AX79" s="1"/>
  <c r="AR79"/>
  <c r="AT79" s="1"/>
  <c r="AN79"/>
  <c r="AI79"/>
  <c r="AJ79" s="1"/>
  <c r="AD79"/>
  <c r="AE79" s="1"/>
  <c r="Z79"/>
  <c r="V79"/>
  <c r="W79" s="1"/>
  <c r="R79"/>
  <c r="S79" s="1"/>
  <c r="D79"/>
  <c r="DP78"/>
  <c r="DM78"/>
  <c r="DL78"/>
  <c r="DJ78"/>
  <c r="DI78"/>
  <c r="DG78"/>
  <c r="DF78"/>
  <c r="DD78"/>
  <c r="DC78"/>
  <c r="DA78"/>
  <c r="CZ78"/>
  <c r="CX78"/>
  <c r="CW78"/>
  <c r="CU78"/>
  <c r="CT78"/>
  <c r="CA78"/>
  <c r="BX78"/>
  <c r="BS78"/>
  <c r="BT78" s="1"/>
  <c r="BO78"/>
  <c r="BP78" s="1"/>
  <c r="BK78"/>
  <c r="BE78"/>
  <c r="BF78" s="1"/>
  <c r="AZ78"/>
  <c r="CP78" s="1"/>
  <c r="AV78"/>
  <c r="AW78" s="1"/>
  <c r="AR78"/>
  <c r="AN78"/>
  <c r="AP78" s="1"/>
  <c r="AI78"/>
  <c r="AD78"/>
  <c r="AE78" s="1"/>
  <c r="Z78"/>
  <c r="AA78" s="1"/>
  <c r="V78"/>
  <c r="W78" s="1"/>
  <c r="R78"/>
  <c r="S78" s="1"/>
  <c r="D78"/>
  <c r="DP77"/>
  <c r="DM77"/>
  <c r="DL77"/>
  <c r="DJ77"/>
  <c r="DI77"/>
  <c r="DG77"/>
  <c r="DF77"/>
  <c r="DD77"/>
  <c r="DC77"/>
  <c r="DA77"/>
  <c r="CZ77"/>
  <c r="CX77"/>
  <c r="CW77"/>
  <c r="CU77"/>
  <c r="CT77"/>
  <c r="CA77"/>
  <c r="CB77" s="1"/>
  <c r="BX77"/>
  <c r="BS77"/>
  <c r="BT77" s="1"/>
  <c r="BO77"/>
  <c r="BK77"/>
  <c r="CM77" s="1"/>
  <c r="BE77"/>
  <c r="BF77" s="1"/>
  <c r="AZ77"/>
  <c r="AV77"/>
  <c r="AW77" s="1"/>
  <c r="AR77"/>
  <c r="AS77" s="1"/>
  <c r="AN77"/>
  <c r="AI77"/>
  <c r="AD77"/>
  <c r="Z77"/>
  <c r="AA77" s="1"/>
  <c r="V77"/>
  <c r="W77" s="1"/>
  <c r="R77"/>
  <c r="S77" s="1"/>
  <c r="D77"/>
  <c r="DP76"/>
  <c r="DM76"/>
  <c r="DL76"/>
  <c r="DJ76"/>
  <c r="DI76"/>
  <c r="DG76"/>
  <c r="DF76"/>
  <c r="DD76"/>
  <c r="DC76"/>
  <c r="DA76"/>
  <c r="CZ76"/>
  <c r="CX76"/>
  <c r="CW76"/>
  <c r="CU76"/>
  <c r="CT76"/>
  <c r="CA76"/>
  <c r="BX76"/>
  <c r="BY76" s="1"/>
  <c r="BS76"/>
  <c r="BO76"/>
  <c r="BP76" s="1"/>
  <c r="BK76"/>
  <c r="BL76" s="1"/>
  <c r="BE76"/>
  <c r="BF76" s="1"/>
  <c r="AZ76"/>
  <c r="CJ76" s="1"/>
  <c r="CK76" s="1"/>
  <c r="AV76"/>
  <c r="AX76" s="1"/>
  <c r="AR76"/>
  <c r="AT76" s="1"/>
  <c r="AN76"/>
  <c r="AI76"/>
  <c r="AJ76" s="1"/>
  <c r="AD76"/>
  <c r="AE76" s="1"/>
  <c r="Z76"/>
  <c r="V76"/>
  <c r="W76" s="1"/>
  <c r="R76"/>
  <c r="S76" s="1"/>
  <c r="D76"/>
  <c r="DP75"/>
  <c r="DM75"/>
  <c r="DL75"/>
  <c r="DJ75"/>
  <c r="DI75"/>
  <c r="DG75"/>
  <c r="DF75"/>
  <c r="DD75"/>
  <c r="DC75"/>
  <c r="DA75"/>
  <c r="CZ75"/>
  <c r="CX75"/>
  <c r="CW75"/>
  <c r="CU75"/>
  <c r="CT75"/>
  <c r="CA75"/>
  <c r="CB75" s="1"/>
  <c r="BX75"/>
  <c r="BY75" s="1"/>
  <c r="BS75"/>
  <c r="BO75"/>
  <c r="BP75" s="1"/>
  <c r="BK75"/>
  <c r="BE75"/>
  <c r="BF75" s="1"/>
  <c r="AZ75"/>
  <c r="BA75" s="1"/>
  <c r="AV75"/>
  <c r="AR75"/>
  <c r="AS75" s="1"/>
  <c r="AN75"/>
  <c r="AP75" s="1"/>
  <c r="AI75"/>
  <c r="AK75" s="1"/>
  <c r="AD75"/>
  <c r="AE75" s="1"/>
  <c r="Z75"/>
  <c r="AA75" s="1"/>
  <c r="V75"/>
  <c r="W75" s="1"/>
  <c r="R75"/>
  <c r="S75" s="1"/>
  <c r="D75"/>
  <c r="DP74"/>
  <c r="DM74"/>
  <c r="DL74"/>
  <c r="DJ74"/>
  <c r="DI74"/>
  <c r="DG74"/>
  <c r="DF74"/>
  <c r="DD74"/>
  <c r="DC74"/>
  <c r="DA74"/>
  <c r="CZ74"/>
  <c r="CX74"/>
  <c r="CW74"/>
  <c r="CU74"/>
  <c r="CT74"/>
  <c r="CA74"/>
  <c r="CB74" s="1"/>
  <c r="BX74"/>
  <c r="BY74" s="1"/>
  <c r="BS74"/>
  <c r="BO74"/>
  <c r="BP74" s="1"/>
  <c r="BK74"/>
  <c r="BE74"/>
  <c r="BF74" s="1"/>
  <c r="AZ74"/>
  <c r="BB74" s="1"/>
  <c r="AV74"/>
  <c r="AX74" s="1"/>
  <c r="AR74"/>
  <c r="AS74" s="1"/>
  <c r="AN74"/>
  <c r="AO74" s="1"/>
  <c r="AI74"/>
  <c r="AJ74" s="1"/>
  <c r="AD74"/>
  <c r="Z74"/>
  <c r="AA74" s="1"/>
  <c r="V74"/>
  <c r="R74"/>
  <c r="S74" s="1"/>
  <c r="D74"/>
  <c r="DP73"/>
  <c r="DM73"/>
  <c r="DL73"/>
  <c r="DJ73"/>
  <c r="DI73"/>
  <c r="DG73"/>
  <c r="DF73"/>
  <c r="DD73"/>
  <c r="DC73"/>
  <c r="DA73"/>
  <c r="CZ73"/>
  <c r="CX73"/>
  <c r="CW73"/>
  <c r="CU73"/>
  <c r="CT73"/>
  <c r="CA73"/>
  <c r="CB73" s="1"/>
  <c r="BX73"/>
  <c r="BS73"/>
  <c r="BO73"/>
  <c r="BK73"/>
  <c r="BL73" s="1"/>
  <c r="BE73"/>
  <c r="BF73" s="1"/>
  <c r="AZ73"/>
  <c r="CJ73" s="1"/>
  <c r="CK73" s="1"/>
  <c r="AV73"/>
  <c r="AW73" s="1"/>
  <c r="AR73"/>
  <c r="AT73" s="1"/>
  <c r="AN73"/>
  <c r="AO73" s="1"/>
  <c r="AI73"/>
  <c r="AJ73" s="1"/>
  <c r="AD73"/>
  <c r="Z73"/>
  <c r="V73"/>
  <c r="W73" s="1"/>
  <c r="R73"/>
  <c r="S73" s="1"/>
  <c r="D73"/>
  <c r="DP72"/>
  <c r="DM72"/>
  <c r="DL72"/>
  <c r="DJ72"/>
  <c r="DI72"/>
  <c r="DG72"/>
  <c r="DF72"/>
  <c r="DD72"/>
  <c r="DC72"/>
  <c r="DA72"/>
  <c r="CZ72"/>
  <c r="CX72"/>
  <c r="CW72"/>
  <c r="CU72"/>
  <c r="CT72"/>
  <c r="CA72"/>
  <c r="BX72"/>
  <c r="BS72"/>
  <c r="BT72" s="1"/>
  <c r="BO72"/>
  <c r="BP72" s="1"/>
  <c r="BK72"/>
  <c r="BL72" s="1"/>
  <c r="BE72"/>
  <c r="BF72" s="1"/>
  <c r="AZ72"/>
  <c r="BA72" s="1"/>
  <c r="AV72"/>
  <c r="AX72" s="1"/>
  <c r="AR72"/>
  <c r="AT72" s="1"/>
  <c r="AN72"/>
  <c r="AP72" s="1"/>
  <c r="AI72"/>
  <c r="AJ72" s="1"/>
  <c r="AD72"/>
  <c r="AF72" s="1"/>
  <c r="Z72"/>
  <c r="V72"/>
  <c r="W72" s="1"/>
  <c r="R72"/>
  <c r="S72" s="1"/>
  <c r="D72"/>
  <c r="DP71"/>
  <c r="DM71"/>
  <c r="DL71"/>
  <c r="DJ71"/>
  <c r="DI71"/>
  <c r="DG71"/>
  <c r="DF71"/>
  <c r="DD71"/>
  <c r="DC71"/>
  <c r="DA71"/>
  <c r="CZ71"/>
  <c r="CX71"/>
  <c r="CW71"/>
  <c r="CU71"/>
  <c r="CT71"/>
  <c r="CA71"/>
  <c r="BX71"/>
  <c r="BS71"/>
  <c r="BO71"/>
  <c r="BP71" s="1"/>
  <c r="BK71"/>
  <c r="BE71"/>
  <c r="BF71" s="1"/>
  <c r="AZ71"/>
  <c r="BB71" s="1"/>
  <c r="AV71"/>
  <c r="AW71" s="1"/>
  <c r="AR71"/>
  <c r="AS71" s="1"/>
  <c r="AN71"/>
  <c r="AO71" s="1"/>
  <c r="AI71"/>
  <c r="AK71" s="1"/>
  <c r="AD71"/>
  <c r="Z71"/>
  <c r="V71"/>
  <c r="R71"/>
  <c r="S71" s="1"/>
  <c r="D71"/>
  <c r="DP70"/>
  <c r="DM70"/>
  <c r="DL70"/>
  <c r="DJ70"/>
  <c r="DI70"/>
  <c r="DG70"/>
  <c r="DF70"/>
  <c r="DD70"/>
  <c r="DC70"/>
  <c r="DA70"/>
  <c r="CZ70"/>
  <c r="CX70"/>
  <c r="CW70"/>
  <c r="CU70"/>
  <c r="CT70"/>
  <c r="CA70"/>
  <c r="CB70" s="1"/>
  <c r="BX70"/>
  <c r="BY70" s="1"/>
  <c r="BS70"/>
  <c r="BT70" s="1"/>
  <c r="BO70"/>
  <c r="BP70" s="1"/>
  <c r="BK70"/>
  <c r="BE70"/>
  <c r="BF70" s="1"/>
  <c r="AZ70"/>
  <c r="BB70" s="1"/>
  <c r="AV70"/>
  <c r="AX70" s="1"/>
  <c r="AR70"/>
  <c r="AS70" s="1"/>
  <c r="AN70"/>
  <c r="AP70" s="1"/>
  <c r="AI70"/>
  <c r="AJ70" s="1"/>
  <c r="AD70"/>
  <c r="Z70"/>
  <c r="AA70" s="1"/>
  <c r="V70"/>
  <c r="R70"/>
  <c r="S70" s="1"/>
  <c r="D70"/>
  <c r="DP69"/>
  <c r="DM69"/>
  <c r="DL69"/>
  <c r="DJ69"/>
  <c r="DI69"/>
  <c r="DG69"/>
  <c r="DF69"/>
  <c r="DD69"/>
  <c r="DC69"/>
  <c r="DA69"/>
  <c r="CZ69"/>
  <c r="CX69"/>
  <c r="CW69"/>
  <c r="CU69"/>
  <c r="CT69"/>
  <c r="CA69"/>
  <c r="BX69"/>
  <c r="BY69" s="1"/>
  <c r="BS69"/>
  <c r="BO69"/>
  <c r="BK69"/>
  <c r="BE69"/>
  <c r="BF69" s="1"/>
  <c r="AZ69"/>
  <c r="BB69" s="1"/>
  <c r="AV69"/>
  <c r="AW69" s="1"/>
  <c r="AR69"/>
  <c r="AS69" s="1"/>
  <c r="AN69"/>
  <c r="AO69" s="1"/>
  <c r="AI69"/>
  <c r="AK69" s="1"/>
  <c r="AD69"/>
  <c r="AF69" s="1"/>
  <c r="Z69"/>
  <c r="AA69" s="1"/>
  <c r="V69"/>
  <c r="R69"/>
  <c r="S69" s="1"/>
  <c r="D69"/>
  <c r="DP68"/>
  <c r="DM68"/>
  <c r="DL68"/>
  <c r="DJ68"/>
  <c r="DI68"/>
  <c r="DG68"/>
  <c r="DF68"/>
  <c r="DD68"/>
  <c r="DC68"/>
  <c r="DA68"/>
  <c r="CZ68"/>
  <c r="CX68"/>
  <c r="CW68"/>
  <c r="CU68"/>
  <c r="CT68"/>
  <c r="CA68"/>
  <c r="CB68" s="1"/>
  <c r="BX68"/>
  <c r="BS68"/>
  <c r="BO68"/>
  <c r="BP68" s="1"/>
  <c r="BK68"/>
  <c r="BL68" s="1"/>
  <c r="BE68"/>
  <c r="BF68" s="1"/>
  <c r="AZ68"/>
  <c r="BB68" s="1"/>
  <c r="AV68"/>
  <c r="AW68" s="1"/>
  <c r="AR68"/>
  <c r="AS68" s="1"/>
  <c r="AN68"/>
  <c r="AP68" s="1"/>
  <c r="AI68"/>
  <c r="AJ68" s="1"/>
  <c r="AD68"/>
  <c r="AF68" s="1"/>
  <c r="Z68"/>
  <c r="V68"/>
  <c r="W68" s="1"/>
  <c r="R68"/>
  <c r="S68" s="1"/>
  <c r="D68"/>
  <c r="DP67"/>
  <c r="DM67"/>
  <c r="DL67"/>
  <c r="DJ67"/>
  <c r="DI67"/>
  <c r="DG67"/>
  <c r="DF67"/>
  <c r="DD67"/>
  <c r="DC67"/>
  <c r="DA67"/>
  <c r="CZ67"/>
  <c r="CX67"/>
  <c r="CW67"/>
  <c r="CU67"/>
  <c r="CT67"/>
  <c r="CA67"/>
  <c r="BX67"/>
  <c r="BY67" s="1"/>
  <c r="BS67"/>
  <c r="BO67"/>
  <c r="BP67" s="1"/>
  <c r="BK67"/>
  <c r="CM67" s="1"/>
  <c r="BE67"/>
  <c r="BF67" s="1"/>
  <c r="AZ67"/>
  <c r="AV67"/>
  <c r="AX67" s="1"/>
  <c r="AR67"/>
  <c r="AS67" s="1"/>
  <c r="AN67"/>
  <c r="AP67" s="1"/>
  <c r="AI67"/>
  <c r="AJ67" s="1"/>
  <c r="AD67"/>
  <c r="AE67" s="1"/>
  <c r="Z67"/>
  <c r="AA67" s="1"/>
  <c r="V67"/>
  <c r="R67"/>
  <c r="S67" s="1"/>
  <c r="D67"/>
  <c r="DP66"/>
  <c r="DM66"/>
  <c r="DL66"/>
  <c r="DJ66"/>
  <c r="DI66"/>
  <c r="DG66"/>
  <c r="DF66"/>
  <c r="DD66"/>
  <c r="DC66"/>
  <c r="DA66"/>
  <c r="CZ66"/>
  <c r="CX66"/>
  <c r="CW66"/>
  <c r="CU66"/>
  <c r="CT66"/>
  <c r="CA66"/>
  <c r="CB66" s="1"/>
  <c r="BX66"/>
  <c r="BS66"/>
  <c r="BT66" s="1"/>
  <c r="BO66"/>
  <c r="BP66" s="1"/>
  <c r="BK66"/>
  <c r="BM66" s="1"/>
  <c r="BL66" s="1"/>
  <c r="BE66"/>
  <c r="BF66" s="1"/>
  <c r="AZ66"/>
  <c r="BB66" s="1"/>
  <c r="AV66"/>
  <c r="AW66" s="1"/>
  <c r="AR66"/>
  <c r="AN66"/>
  <c r="AP66" s="1"/>
  <c r="AI66"/>
  <c r="AJ66" s="1"/>
  <c r="AD66"/>
  <c r="AE66" s="1"/>
  <c r="Z66"/>
  <c r="V66"/>
  <c r="W66" s="1"/>
  <c r="R66"/>
  <c r="S66" s="1"/>
  <c r="D66"/>
  <c r="DP65"/>
  <c r="DM65"/>
  <c r="DL65"/>
  <c r="DJ65"/>
  <c r="DI65"/>
  <c r="DG65"/>
  <c r="DF65"/>
  <c r="DD65"/>
  <c r="DC65"/>
  <c r="DA65"/>
  <c r="CZ65"/>
  <c r="CX65"/>
  <c r="CW65"/>
  <c r="CU65"/>
  <c r="CT65"/>
  <c r="CA65"/>
  <c r="BX65"/>
  <c r="BY65" s="1"/>
  <c r="BS65"/>
  <c r="BO65"/>
  <c r="BP65" s="1"/>
  <c r="BK65"/>
  <c r="BE65"/>
  <c r="BF65" s="1"/>
  <c r="AZ65"/>
  <c r="BA65" s="1"/>
  <c r="AV65"/>
  <c r="AX65" s="1"/>
  <c r="AR65"/>
  <c r="AN65"/>
  <c r="AP65" s="1"/>
  <c r="AI65"/>
  <c r="AK65" s="1"/>
  <c r="AD65"/>
  <c r="AE65" s="1"/>
  <c r="Z65"/>
  <c r="AA65" s="1"/>
  <c r="V65"/>
  <c r="W65" s="1"/>
  <c r="R65"/>
  <c r="S65" s="1"/>
  <c r="D65"/>
  <c r="DP64"/>
  <c r="DM64"/>
  <c r="DL64"/>
  <c r="DJ64"/>
  <c r="DI64"/>
  <c r="DG64"/>
  <c r="DF64"/>
  <c r="DD64"/>
  <c r="DC64"/>
  <c r="DA64"/>
  <c r="CZ64"/>
  <c r="CX64"/>
  <c r="CW64"/>
  <c r="CU64"/>
  <c r="CT64"/>
  <c r="CA64"/>
  <c r="CB64" s="1"/>
  <c r="BX64"/>
  <c r="BS64"/>
  <c r="BO64"/>
  <c r="BP64" s="1"/>
  <c r="BK64"/>
  <c r="BL64" s="1"/>
  <c r="BE64"/>
  <c r="BF64" s="1"/>
  <c r="AZ64"/>
  <c r="BA64" s="1"/>
  <c r="AV64"/>
  <c r="AW64" s="1"/>
  <c r="AR64"/>
  <c r="AS64" s="1"/>
  <c r="AN64"/>
  <c r="AP64" s="1"/>
  <c r="AI64"/>
  <c r="AJ64" s="1"/>
  <c r="AD64"/>
  <c r="AF64" s="1"/>
  <c r="Z64"/>
  <c r="AA64" s="1"/>
  <c r="V64"/>
  <c r="W64" s="1"/>
  <c r="R64"/>
  <c r="S64" s="1"/>
  <c r="D64"/>
  <c r="DP63"/>
  <c r="DM63"/>
  <c r="DL63"/>
  <c r="DJ63"/>
  <c r="DI63"/>
  <c r="DG63"/>
  <c r="DF63"/>
  <c r="DD63"/>
  <c r="DC63"/>
  <c r="DA63"/>
  <c r="CZ63"/>
  <c r="CX63"/>
  <c r="CW63"/>
  <c r="CU63"/>
  <c r="CT63"/>
  <c r="CA63"/>
  <c r="BX63"/>
  <c r="BS63"/>
  <c r="BO63"/>
  <c r="BP63" s="1"/>
  <c r="BK63"/>
  <c r="BE63"/>
  <c r="BF63" s="1"/>
  <c r="AZ63"/>
  <c r="CP63" s="1"/>
  <c r="AV63"/>
  <c r="AW63" s="1"/>
  <c r="AR63"/>
  <c r="AS63" s="1"/>
  <c r="AN63"/>
  <c r="AO63" s="1"/>
  <c r="AI63"/>
  <c r="AK63" s="1"/>
  <c r="AD63"/>
  <c r="AF63" s="1"/>
  <c r="Z63"/>
  <c r="V63"/>
  <c r="R63"/>
  <c r="S63" s="1"/>
  <c r="D63"/>
  <c r="DP62"/>
  <c r="DM62"/>
  <c r="DL62"/>
  <c r="DJ62"/>
  <c r="DI62"/>
  <c r="DG62"/>
  <c r="DF62"/>
  <c r="DD62"/>
  <c r="DC62"/>
  <c r="DA62"/>
  <c r="CZ62"/>
  <c r="CX62"/>
  <c r="CW62"/>
  <c r="CU62"/>
  <c r="CT62"/>
  <c r="CA62"/>
  <c r="CB62" s="1"/>
  <c r="BX62"/>
  <c r="BS62"/>
  <c r="BO62"/>
  <c r="BP62" s="1"/>
  <c r="BK62"/>
  <c r="BM62" s="1"/>
  <c r="BL62" s="1"/>
  <c r="BE62"/>
  <c r="BF62" s="1"/>
  <c r="AZ62"/>
  <c r="CJ62" s="1"/>
  <c r="CK62" s="1"/>
  <c r="AV62"/>
  <c r="AW62" s="1"/>
  <c r="AR62"/>
  <c r="AT62" s="1"/>
  <c r="AN62"/>
  <c r="AO62" s="1"/>
  <c r="AI62"/>
  <c r="AJ62" s="1"/>
  <c r="AD62"/>
  <c r="Z62"/>
  <c r="V62"/>
  <c r="W62" s="1"/>
  <c r="R62"/>
  <c r="S62" s="1"/>
  <c r="D62"/>
  <c r="DP61"/>
  <c r="DM61"/>
  <c r="DL61"/>
  <c r="DJ61"/>
  <c r="DI61"/>
  <c r="DG61"/>
  <c r="DF61"/>
  <c r="DD61"/>
  <c r="DC61"/>
  <c r="DA61"/>
  <c r="CZ61"/>
  <c r="CX61"/>
  <c r="CW61"/>
  <c r="CU61"/>
  <c r="CT61"/>
  <c r="CA61"/>
  <c r="CB61" s="1"/>
  <c r="BX61"/>
  <c r="BS61"/>
  <c r="BT61" s="1"/>
  <c r="BO61"/>
  <c r="BK61"/>
  <c r="CM61" s="1"/>
  <c r="BE61"/>
  <c r="BF61" s="1"/>
  <c r="AZ61"/>
  <c r="BA61" s="1"/>
  <c r="AV61"/>
  <c r="AW61" s="1"/>
  <c r="AR61"/>
  <c r="AS61" s="1"/>
  <c r="AN61"/>
  <c r="AP61" s="1"/>
  <c r="AI61"/>
  <c r="AJ61" s="1"/>
  <c r="AD61"/>
  <c r="AE61" s="1"/>
  <c r="Z61"/>
  <c r="V61"/>
  <c r="W61" s="1"/>
  <c r="R61"/>
  <c r="S61" s="1"/>
  <c r="D61"/>
  <c r="DP60"/>
  <c r="DM60"/>
  <c r="DL60"/>
  <c r="DJ60"/>
  <c r="DI60"/>
  <c r="DG60"/>
  <c r="DF60"/>
  <c r="DD60"/>
  <c r="DC60"/>
  <c r="DA60"/>
  <c r="CZ60"/>
  <c r="CX60"/>
  <c r="CW60"/>
  <c r="CU60"/>
  <c r="CT60"/>
  <c r="CA60"/>
  <c r="CB60" s="1"/>
  <c r="BX60"/>
  <c r="BS60"/>
  <c r="BT60" s="1"/>
  <c r="BO60"/>
  <c r="BP60" s="1"/>
  <c r="BK60"/>
  <c r="BE60"/>
  <c r="BF60" s="1"/>
  <c r="AZ60"/>
  <c r="AV60"/>
  <c r="AX60" s="1"/>
  <c r="AR60"/>
  <c r="AN60"/>
  <c r="AO60" s="1"/>
  <c r="AI60"/>
  <c r="AJ60" s="1"/>
  <c r="AD60"/>
  <c r="Z60"/>
  <c r="AA60" s="1"/>
  <c r="V60"/>
  <c r="R60"/>
  <c r="S60" s="1"/>
  <c r="D60"/>
  <c r="DP59"/>
  <c r="DM59"/>
  <c r="DL59"/>
  <c r="DJ59"/>
  <c r="DI59"/>
  <c r="DG59"/>
  <c r="DF59"/>
  <c r="DD59"/>
  <c r="DC59"/>
  <c r="DA59"/>
  <c r="CZ59"/>
  <c r="CX59"/>
  <c r="CW59"/>
  <c r="CU59"/>
  <c r="CT59"/>
  <c r="CA59"/>
  <c r="CB59" s="1"/>
  <c r="BX59"/>
  <c r="BS59"/>
  <c r="BT59" s="1"/>
  <c r="BO59"/>
  <c r="BP59" s="1"/>
  <c r="BK59"/>
  <c r="BM59" s="1"/>
  <c r="BL59" s="1"/>
  <c r="BE59"/>
  <c r="BF59" s="1"/>
  <c r="AZ59"/>
  <c r="BA59" s="1"/>
  <c r="AV59"/>
  <c r="AW59" s="1"/>
  <c r="AR59"/>
  <c r="AN59"/>
  <c r="AP59" s="1"/>
  <c r="AI59"/>
  <c r="AJ59" s="1"/>
  <c r="AD59"/>
  <c r="AE59" s="1"/>
  <c r="Z59"/>
  <c r="V59"/>
  <c r="W59" s="1"/>
  <c r="R59"/>
  <c r="S59" s="1"/>
  <c r="D59"/>
  <c r="DP58"/>
  <c r="DM58"/>
  <c r="DL58"/>
  <c r="DJ58"/>
  <c r="DI58"/>
  <c r="DG58"/>
  <c r="DF58"/>
  <c r="DD58"/>
  <c r="DC58"/>
  <c r="DA58"/>
  <c r="CZ58"/>
  <c r="CX58"/>
  <c r="CW58"/>
  <c r="CU58"/>
  <c r="CT58"/>
  <c r="CA58"/>
  <c r="BX58"/>
  <c r="BS58"/>
  <c r="BO58"/>
  <c r="BK58"/>
  <c r="BE58"/>
  <c r="BF58" s="1"/>
  <c r="AZ58"/>
  <c r="CJ58" s="1"/>
  <c r="CK58" s="1"/>
  <c r="AV58"/>
  <c r="AR58"/>
  <c r="AS58" s="1"/>
  <c r="AN58"/>
  <c r="AO58" s="1"/>
  <c r="AI58"/>
  <c r="AK58" s="1"/>
  <c r="AD58"/>
  <c r="AF58" s="1"/>
  <c r="Z58"/>
  <c r="V58"/>
  <c r="R58"/>
  <c r="S58" s="1"/>
  <c r="D58"/>
  <c r="DP57"/>
  <c r="DM57"/>
  <c r="DL57"/>
  <c r="DJ57"/>
  <c r="DI57"/>
  <c r="DG57"/>
  <c r="DF57"/>
  <c r="DD57"/>
  <c r="DC57"/>
  <c r="DA57"/>
  <c r="CZ57"/>
  <c r="CX57"/>
  <c r="CW57"/>
  <c r="CU57"/>
  <c r="CT57"/>
  <c r="CA57"/>
  <c r="CB57" s="1"/>
  <c r="BX57"/>
  <c r="BY57" s="1"/>
  <c r="BS57"/>
  <c r="BT57" s="1"/>
  <c r="BO57"/>
  <c r="BP57" s="1"/>
  <c r="BK57"/>
  <c r="BE57"/>
  <c r="BF57" s="1"/>
  <c r="AZ57"/>
  <c r="CP57" s="1"/>
  <c r="AV57"/>
  <c r="AX57" s="1"/>
  <c r="AR57"/>
  <c r="AS57" s="1"/>
  <c r="AN57"/>
  <c r="AO57" s="1"/>
  <c r="AI57"/>
  <c r="AJ57" s="1"/>
  <c r="AD57"/>
  <c r="AE57" s="1"/>
  <c r="Z57"/>
  <c r="AA57" s="1"/>
  <c r="V57"/>
  <c r="W57" s="1"/>
  <c r="R57"/>
  <c r="S57" s="1"/>
  <c r="D57"/>
  <c r="DP56"/>
  <c r="DM56"/>
  <c r="DL56"/>
  <c r="DJ56"/>
  <c r="DI56"/>
  <c r="DG56"/>
  <c r="DF56"/>
  <c r="DD56"/>
  <c r="DC56"/>
  <c r="DA56"/>
  <c r="CZ56"/>
  <c r="CX56"/>
  <c r="CW56"/>
  <c r="CU56"/>
  <c r="CT56"/>
  <c r="CA56"/>
  <c r="CB56" s="1"/>
  <c r="BX56"/>
  <c r="BY56" s="1"/>
  <c r="BS56"/>
  <c r="BO56"/>
  <c r="BP56" s="1"/>
  <c r="BK56"/>
  <c r="BE56"/>
  <c r="BF56" s="1"/>
  <c r="AZ56"/>
  <c r="BA56" s="1"/>
  <c r="AV56"/>
  <c r="AW56" s="1"/>
  <c r="AR56"/>
  <c r="AT56" s="1"/>
  <c r="AN56"/>
  <c r="AI56"/>
  <c r="AJ56" s="1"/>
  <c r="AD56"/>
  <c r="Z56"/>
  <c r="V56"/>
  <c r="R56"/>
  <c r="S56" s="1"/>
  <c r="D56"/>
  <c r="DP55"/>
  <c r="DM55"/>
  <c r="DL55"/>
  <c r="DJ55"/>
  <c r="DI55"/>
  <c r="DG55"/>
  <c r="DF55"/>
  <c r="DD55"/>
  <c r="DC55"/>
  <c r="DA55"/>
  <c r="CZ55"/>
  <c r="CX55"/>
  <c r="CW55"/>
  <c r="CU55"/>
  <c r="CT55"/>
  <c r="CA55"/>
  <c r="CB55" s="1"/>
  <c r="BX55"/>
  <c r="BY55" s="1"/>
  <c r="BS55"/>
  <c r="BO55"/>
  <c r="BP55" s="1"/>
  <c r="BK55"/>
  <c r="BM55" s="1"/>
  <c r="BL55" s="1"/>
  <c r="BE55"/>
  <c r="BF55" s="1"/>
  <c r="AZ55"/>
  <c r="CP55" s="1"/>
  <c r="AV55"/>
  <c r="AX55" s="1"/>
  <c r="AR55"/>
  <c r="AS55" s="1"/>
  <c r="AN55"/>
  <c r="AO55" s="1"/>
  <c r="AI55"/>
  <c r="AJ55" s="1"/>
  <c r="AD55"/>
  <c r="AE55" s="1"/>
  <c r="Z55"/>
  <c r="AA55" s="1"/>
  <c r="V55"/>
  <c r="W55" s="1"/>
  <c r="R55"/>
  <c r="S55" s="1"/>
  <c r="D55"/>
  <c r="DP54"/>
  <c r="DM54"/>
  <c r="DL54"/>
  <c r="DJ54"/>
  <c r="DI54"/>
  <c r="DG54"/>
  <c r="DF54"/>
  <c r="DD54"/>
  <c r="DC54"/>
  <c r="DA54"/>
  <c r="CZ54"/>
  <c r="CX54"/>
  <c r="CW54"/>
  <c r="CU54"/>
  <c r="CT54"/>
  <c r="CA54"/>
  <c r="BX54"/>
  <c r="BS54"/>
  <c r="BO54"/>
  <c r="BP54" s="1"/>
  <c r="BK54"/>
  <c r="BE54"/>
  <c r="BF54" s="1"/>
  <c r="AZ54"/>
  <c r="BB54" s="1"/>
  <c r="AV54"/>
  <c r="AW54" s="1"/>
  <c r="AR54"/>
  <c r="AN54"/>
  <c r="AO54" s="1"/>
  <c r="AI54"/>
  <c r="AK54" s="1"/>
  <c r="AD54"/>
  <c r="Z54"/>
  <c r="V54"/>
  <c r="R54"/>
  <c r="S54" s="1"/>
  <c r="D54"/>
  <c r="DP53"/>
  <c r="DM53"/>
  <c r="DL53"/>
  <c r="DJ53"/>
  <c r="DI53"/>
  <c r="DG53"/>
  <c r="DF53"/>
  <c r="DD53"/>
  <c r="DC53"/>
  <c r="DA53"/>
  <c r="CZ53"/>
  <c r="CX53"/>
  <c r="CW53"/>
  <c r="CU53"/>
  <c r="CT53"/>
  <c r="CA53"/>
  <c r="CB53" s="1"/>
  <c r="BX53"/>
  <c r="BS53"/>
  <c r="BT53" s="1"/>
  <c r="BO53"/>
  <c r="BP53" s="1"/>
  <c r="BK53"/>
  <c r="BL53" s="1"/>
  <c r="BE53"/>
  <c r="BF53" s="1"/>
  <c r="AZ53"/>
  <c r="BB53" s="1"/>
  <c r="AV53"/>
  <c r="AW53" s="1"/>
  <c r="AR53"/>
  <c r="AN53"/>
  <c r="AP53" s="1"/>
  <c r="AI53"/>
  <c r="AD53"/>
  <c r="AF53" s="1"/>
  <c r="Z53"/>
  <c r="AA53" s="1"/>
  <c r="V53"/>
  <c r="W53" s="1"/>
  <c r="R53"/>
  <c r="S53" s="1"/>
  <c r="D53"/>
  <c r="DP52"/>
  <c r="DM52"/>
  <c r="DL52"/>
  <c r="DJ52"/>
  <c r="DI52"/>
  <c r="DG52"/>
  <c r="DF52"/>
  <c r="DD52"/>
  <c r="DC52"/>
  <c r="DA52"/>
  <c r="CZ52"/>
  <c r="CX52"/>
  <c r="CW52"/>
  <c r="CU52"/>
  <c r="CT52"/>
  <c r="BX52"/>
  <c r="BS52"/>
  <c r="BO52"/>
  <c r="BK52"/>
  <c r="BE52"/>
  <c r="BF52" s="1"/>
  <c r="AZ52"/>
  <c r="AV52"/>
  <c r="AR52"/>
  <c r="AS52" s="1"/>
  <c r="AN52"/>
  <c r="AO52" s="1"/>
  <c r="AI52"/>
  <c r="AD52"/>
  <c r="Z52"/>
  <c r="V52"/>
  <c r="R52"/>
  <c r="S52" s="1"/>
  <c r="D52"/>
  <c r="DP51"/>
  <c r="DM51"/>
  <c r="DL51"/>
  <c r="DJ51"/>
  <c r="DI51"/>
  <c r="DG51"/>
  <c r="DF51"/>
  <c r="DD51"/>
  <c r="DC51"/>
  <c r="DA51"/>
  <c r="CZ51"/>
  <c r="CX51"/>
  <c r="CW51"/>
  <c r="CU51"/>
  <c r="CT51"/>
  <c r="BX51"/>
  <c r="BS51"/>
  <c r="BO51"/>
  <c r="BK51"/>
  <c r="BE51"/>
  <c r="BF51" s="1"/>
  <c r="AZ51"/>
  <c r="AV51"/>
  <c r="AR51"/>
  <c r="AS51" s="1"/>
  <c r="AN51"/>
  <c r="AO51" s="1"/>
  <c r="AI51"/>
  <c r="AD51"/>
  <c r="Z51"/>
  <c r="AA51" s="1"/>
  <c r="V51"/>
  <c r="W51" s="1"/>
  <c r="R51"/>
  <c r="S51" s="1"/>
  <c r="D51"/>
  <c r="DP50"/>
  <c r="DM50"/>
  <c r="DL50"/>
  <c r="DJ50"/>
  <c r="DI50"/>
  <c r="DG50"/>
  <c r="DF50"/>
  <c r="DD50"/>
  <c r="DC50"/>
  <c r="DA50"/>
  <c r="CZ50"/>
  <c r="CX50"/>
  <c r="CW50"/>
  <c r="CU50"/>
  <c r="CT50"/>
  <c r="BX50"/>
  <c r="BY50" s="1"/>
  <c r="BS50"/>
  <c r="BT50" s="1"/>
  <c r="BO50"/>
  <c r="BK50"/>
  <c r="BL50" s="1"/>
  <c r="BE50"/>
  <c r="BF50" s="1"/>
  <c r="AZ50"/>
  <c r="AV50"/>
  <c r="AR50"/>
  <c r="AN50"/>
  <c r="AP50" s="1"/>
  <c r="AI50"/>
  <c r="AD50"/>
  <c r="Z50"/>
  <c r="V50"/>
  <c r="W50" s="1"/>
  <c r="R50"/>
  <c r="S50" s="1"/>
  <c r="D50"/>
  <c r="DP49"/>
  <c r="DM49"/>
  <c r="DL49"/>
  <c r="DJ49"/>
  <c r="DI49"/>
  <c r="DG49"/>
  <c r="DF49"/>
  <c r="DD49"/>
  <c r="DC49"/>
  <c r="DA49"/>
  <c r="CZ49"/>
  <c r="CX49"/>
  <c r="CW49"/>
  <c r="CU49"/>
  <c r="CT49"/>
  <c r="BX49"/>
  <c r="BS49"/>
  <c r="BO49"/>
  <c r="BP49" s="1"/>
  <c r="BK49"/>
  <c r="BL49" s="1"/>
  <c r="BE49"/>
  <c r="BF49" s="1"/>
  <c r="AZ49"/>
  <c r="AV49"/>
  <c r="AR49"/>
  <c r="AN49"/>
  <c r="AP49" s="1"/>
  <c r="AI49"/>
  <c r="AD49"/>
  <c r="Z49"/>
  <c r="V49"/>
  <c r="W49" s="1"/>
  <c r="R49"/>
  <c r="S49" s="1"/>
  <c r="D49"/>
  <c r="DP48"/>
  <c r="DM48"/>
  <c r="DL48"/>
  <c r="DJ48"/>
  <c r="DI48"/>
  <c r="DG48"/>
  <c r="DF48"/>
  <c r="DD48"/>
  <c r="DC48"/>
  <c r="DA48"/>
  <c r="CZ48"/>
  <c r="CX48"/>
  <c r="CW48"/>
  <c r="CU48"/>
  <c r="CT48"/>
  <c r="BX48"/>
  <c r="BY48" s="1"/>
  <c r="BS48"/>
  <c r="BO48"/>
  <c r="BP48" s="1"/>
  <c r="BK48"/>
  <c r="BE48"/>
  <c r="BF48" s="1"/>
  <c r="AZ48"/>
  <c r="AV48"/>
  <c r="AR48"/>
  <c r="AS48" s="1"/>
  <c r="AN48"/>
  <c r="AP48" s="1"/>
  <c r="AI48"/>
  <c r="AD48"/>
  <c r="Z48"/>
  <c r="AA48" s="1"/>
  <c r="V48"/>
  <c r="R48"/>
  <c r="S48" s="1"/>
  <c r="D48"/>
  <c r="DP47"/>
  <c r="DM47"/>
  <c r="DL47"/>
  <c r="DJ47"/>
  <c r="DI47"/>
  <c r="DG47"/>
  <c r="DF47"/>
  <c r="DD47"/>
  <c r="DC47"/>
  <c r="DA47"/>
  <c r="CZ47"/>
  <c r="CX47"/>
  <c r="CW47"/>
  <c r="CU47"/>
  <c r="CT47"/>
  <c r="BX47"/>
  <c r="BS47"/>
  <c r="BO47"/>
  <c r="BP47" s="1"/>
  <c r="BK47"/>
  <c r="BE47"/>
  <c r="BF47" s="1"/>
  <c r="AZ47"/>
  <c r="AV47"/>
  <c r="AR47"/>
  <c r="AS47" s="1"/>
  <c r="AN47"/>
  <c r="AO47" s="1"/>
  <c r="AI47"/>
  <c r="AD47"/>
  <c r="Z47"/>
  <c r="V47"/>
  <c r="R47"/>
  <c r="S47" s="1"/>
  <c r="D47"/>
  <c r="DP46"/>
  <c r="DM46"/>
  <c r="DL46"/>
  <c r="DJ46"/>
  <c r="DI46"/>
  <c r="DG46"/>
  <c r="DF46"/>
  <c r="DD46"/>
  <c r="DC46"/>
  <c r="DA46"/>
  <c r="CZ46"/>
  <c r="CX46"/>
  <c r="CW46"/>
  <c r="CU46"/>
  <c r="CT46"/>
  <c r="BX46"/>
  <c r="BY46" s="1"/>
  <c r="BS46"/>
  <c r="BT46" s="1"/>
  <c r="BO46"/>
  <c r="BP46" s="1"/>
  <c r="BK46"/>
  <c r="BE46"/>
  <c r="BF46" s="1"/>
  <c r="AZ46"/>
  <c r="AV46"/>
  <c r="AR46"/>
  <c r="AS46" s="1"/>
  <c r="AN46"/>
  <c r="AI46"/>
  <c r="AD46"/>
  <c r="Z46"/>
  <c r="V46"/>
  <c r="R46"/>
  <c r="S46" s="1"/>
  <c r="D46"/>
  <c r="DP45"/>
  <c r="DM45"/>
  <c r="DL45"/>
  <c r="DJ45"/>
  <c r="DI45"/>
  <c r="DG45"/>
  <c r="DF45"/>
  <c r="DD45"/>
  <c r="DC45"/>
  <c r="DA45"/>
  <c r="CZ45"/>
  <c r="CX45"/>
  <c r="CW45"/>
  <c r="CU45"/>
  <c r="CT45"/>
  <c r="CA45"/>
  <c r="BX45"/>
  <c r="BS45"/>
  <c r="BO45"/>
  <c r="BP45" s="1"/>
  <c r="BK45"/>
  <c r="BE45"/>
  <c r="BF45" s="1"/>
  <c r="AZ45"/>
  <c r="AV45"/>
  <c r="AR45"/>
  <c r="AS45" s="1"/>
  <c r="AN45"/>
  <c r="AP45" s="1"/>
  <c r="AI45"/>
  <c r="AD45"/>
  <c r="Z45"/>
  <c r="AA45" s="1"/>
  <c r="V45"/>
  <c r="R45"/>
  <c r="S45" s="1"/>
  <c r="D45"/>
  <c r="DP44"/>
  <c r="DM44"/>
  <c r="DL44"/>
  <c r="DJ44"/>
  <c r="DI44"/>
  <c r="DG44"/>
  <c r="DF44"/>
  <c r="DD44"/>
  <c r="DC44"/>
  <c r="DA44"/>
  <c r="CZ44"/>
  <c r="CX44"/>
  <c r="CW44"/>
  <c r="CU44"/>
  <c r="CT44"/>
  <c r="CA44"/>
  <c r="BX44"/>
  <c r="BS44"/>
  <c r="BO44"/>
  <c r="BP44" s="1"/>
  <c r="BK44"/>
  <c r="BM44" s="1"/>
  <c r="BE44"/>
  <c r="BF44" s="1"/>
  <c r="AZ44"/>
  <c r="AV44"/>
  <c r="AR44"/>
  <c r="AS44" s="1"/>
  <c r="AN44"/>
  <c r="AP44" s="1"/>
  <c r="AI44"/>
  <c r="AD44"/>
  <c r="Z44"/>
  <c r="V44"/>
  <c r="W44" s="1"/>
  <c r="R44"/>
  <c r="S44" s="1"/>
  <c r="D44"/>
  <c r="DP43"/>
  <c r="DM43"/>
  <c r="DL43"/>
  <c r="DJ43"/>
  <c r="DI43"/>
  <c r="DG43"/>
  <c r="DF43"/>
  <c r="DD43"/>
  <c r="DC43"/>
  <c r="DA43"/>
  <c r="CZ43"/>
  <c r="CX43"/>
  <c r="CW43"/>
  <c r="CU43"/>
  <c r="CT43"/>
  <c r="BX43"/>
  <c r="BS43"/>
  <c r="BO43"/>
  <c r="BP43" s="1"/>
  <c r="BK43"/>
  <c r="CM43" s="1"/>
  <c r="BE43"/>
  <c r="BF43" s="1"/>
  <c r="AZ43"/>
  <c r="AV43"/>
  <c r="AR43"/>
  <c r="AS43" s="1"/>
  <c r="AN43"/>
  <c r="AI43"/>
  <c r="AD43"/>
  <c r="Z43"/>
  <c r="V43"/>
  <c r="R43"/>
  <c r="S43" s="1"/>
  <c r="D43"/>
  <c r="DP42"/>
  <c r="DM42"/>
  <c r="DL42"/>
  <c r="DJ42"/>
  <c r="DI42"/>
  <c r="DG42"/>
  <c r="DF42"/>
  <c r="DD42"/>
  <c r="DC42"/>
  <c r="DA42"/>
  <c r="CZ42"/>
  <c r="CX42"/>
  <c r="CW42"/>
  <c r="CU42"/>
  <c r="CT42"/>
  <c r="CA42"/>
  <c r="BX42"/>
  <c r="BY42" s="1"/>
  <c r="BS42"/>
  <c r="BT42" s="1"/>
  <c r="BO42"/>
  <c r="BP42" s="1"/>
  <c r="BK42"/>
  <c r="BM42" s="1"/>
  <c r="BL42" s="1"/>
  <c r="BE42"/>
  <c r="BF42" s="1"/>
  <c r="AZ42"/>
  <c r="AV42"/>
  <c r="AR42"/>
  <c r="AS42" s="1"/>
  <c r="AN42"/>
  <c r="AO42" s="1"/>
  <c r="AI42"/>
  <c r="AD42"/>
  <c r="Z42"/>
  <c r="AA42" s="1"/>
  <c r="V42"/>
  <c r="R42"/>
  <c r="S42" s="1"/>
  <c r="D42"/>
  <c r="DP41"/>
  <c r="DM41"/>
  <c r="DL41"/>
  <c r="DJ41"/>
  <c r="DI41"/>
  <c r="DG41"/>
  <c r="DF41"/>
  <c r="DD41"/>
  <c r="DC41"/>
  <c r="DA41"/>
  <c r="CZ41"/>
  <c r="CX41"/>
  <c r="CW41"/>
  <c r="CU41"/>
  <c r="CT41"/>
  <c r="CA41"/>
  <c r="BX41"/>
  <c r="BY41" s="1"/>
  <c r="BS41"/>
  <c r="BT41" s="1"/>
  <c r="BO41"/>
  <c r="BP41" s="1"/>
  <c r="BE41"/>
  <c r="BF41" s="1"/>
  <c r="AZ41"/>
  <c r="AV41"/>
  <c r="AR41"/>
  <c r="AS41" s="1"/>
  <c r="AN41"/>
  <c r="AP41" s="1"/>
  <c r="AI41"/>
  <c r="AD41"/>
  <c r="Z41"/>
  <c r="AA41" s="1"/>
  <c r="V41"/>
  <c r="W41" s="1"/>
  <c r="R41"/>
  <c r="S41" s="1"/>
  <c r="D41"/>
  <c r="DP40"/>
  <c r="DM40"/>
  <c r="DL40"/>
  <c r="DJ40"/>
  <c r="DI40"/>
  <c r="DG40"/>
  <c r="DF40"/>
  <c r="DD40"/>
  <c r="DC40"/>
  <c r="DA40"/>
  <c r="CZ40"/>
  <c r="CX40"/>
  <c r="CW40"/>
  <c r="CU40"/>
  <c r="CT40"/>
  <c r="BX40"/>
  <c r="BS40"/>
  <c r="BO40"/>
  <c r="BE40"/>
  <c r="BF40" s="1"/>
  <c r="AZ40"/>
  <c r="AV40"/>
  <c r="AR40"/>
  <c r="AS40" s="1"/>
  <c r="AN40"/>
  <c r="AI40"/>
  <c r="AD40"/>
  <c r="Z40"/>
  <c r="V40"/>
  <c r="R40"/>
  <c r="S40" s="1"/>
  <c r="D40"/>
  <c r="DP39"/>
  <c r="DM39"/>
  <c r="DL39"/>
  <c r="DJ39"/>
  <c r="DI39"/>
  <c r="DG39"/>
  <c r="DF39"/>
  <c r="DD39"/>
  <c r="DC39"/>
  <c r="DA39"/>
  <c r="CZ39"/>
  <c r="CX39"/>
  <c r="CW39"/>
  <c r="CU39"/>
  <c r="CT39"/>
  <c r="BX39"/>
  <c r="BS39"/>
  <c r="BO39"/>
  <c r="BE39"/>
  <c r="BF39" s="1"/>
  <c r="AZ39"/>
  <c r="AV39"/>
  <c r="AR39"/>
  <c r="AT39" s="1"/>
  <c r="AN39"/>
  <c r="AO39" s="1"/>
  <c r="AI39"/>
  <c r="AD39"/>
  <c r="Z39"/>
  <c r="AA39" s="1"/>
  <c r="V39"/>
  <c r="R39"/>
  <c r="S39" s="1"/>
  <c r="D39"/>
  <c r="DP38"/>
  <c r="DM38"/>
  <c r="DL38"/>
  <c r="DJ38"/>
  <c r="DI38"/>
  <c r="DG38"/>
  <c r="DF38"/>
  <c r="DD38"/>
  <c r="DC38"/>
  <c r="DA38"/>
  <c r="CZ38"/>
  <c r="CX38"/>
  <c r="CW38"/>
  <c r="CU38"/>
  <c r="CT38"/>
  <c r="CA38"/>
  <c r="BX38"/>
  <c r="BS38"/>
  <c r="BT38" s="1"/>
  <c r="BO38"/>
  <c r="BE38"/>
  <c r="BF38" s="1"/>
  <c r="AZ38"/>
  <c r="AV38"/>
  <c r="AR38"/>
  <c r="AT38" s="1"/>
  <c r="AN38"/>
  <c r="AP38" s="1"/>
  <c r="AI38"/>
  <c r="AD38"/>
  <c r="Z38"/>
  <c r="V38"/>
  <c r="R38"/>
  <c r="S38" s="1"/>
  <c r="D38"/>
  <c r="DP37"/>
  <c r="DM37"/>
  <c r="DL37"/>
  <c r="DJ37"/>
  <c r="DI37"/>
  <c r="DG37"/>
  <c r="DF37"/>
  <c r="DD37"/>
  <c r="DC37"/>
  <c r="DA37"/>
  <c r="CZ37"/>
  <c r="CX37"/>
  <c r="CW37"/>
  <c r="CU37"/>
  <c r="CT37"/>
  <c r="CB37"/>
  <c r="BX37"/>
  <c r="BS37"/>
  <c r="BO37"/>
  <c r="BE37"/>
  <c r="BF37" s="1"/>
  <c r="AZ37"/>
  <c r="BA37" s="1"/>
  <c r="AV37"/>
  <c r="AW37" s="1"/>
  <c r="AR37"/>
  <c r="AT37" s="1"/>
  <c r="AN37"/>
  <c r="AO37" s="1"/>
  <c r="AI37"/>
  <c r="AK37" s="1"/>
  <c r="AD37"/>
  <c r="AF37" s="1"/>
  <c r="Z37"/>
  <c r="AA37" s="1"/>
  <c r="V37"/>
  <c r="R37"/>
  <c r="S37" s="1"/>
  <c r="D37"/>
  <c r="DP36"/>
  <c r="DM36"/>
  <c r="DL36"/>
  <c r="DJ36"/>
  <c r="DI36"/>
  <c r="DG36"/>
  <c r="DF36"/>
  <c r="DD36"/>
  <c r="DC36"/>
  <c r="DA36"/>
  <c r="CZ36"/>
  <c r="CX36"/>
  <c r="CW36"/>
  <c r="CU36"/>
  <c r="CT36"/>
  <c r="BX36"/>
  <c r="BY36" s="1"/>
  <c r="BS36"/>
  <c r="BO36"/>
  <c r="BP36" s="1"/>
  <c r="BE36"/>
  <c r="BF36" s="1"/>
  <c r="AZ36"/>
  <c r="AV36"/>
  <c r="AR36"/>
  <c r="AS36" s="1"/>
  <c r="AN36"/>
  <c r="AP36" s="1"/>
  <c r="AI36"/>
  <c r="AD36"/>
  <c r="Z36"/>
  <c r="V36"/>
  <c r="W36" s="1"/>
  <c r="R36"/>
  <c r="S36" s="1"/>
  <c r="D36"/>
  <c r="DP35"/>
  <c r="DM35"/>
  <c r="DL35"/>
  <c r="DJ35"/>
  <c r="DI35"/>
  <c r="DG35"/>
  <c r="DF35"/>
  <c r="DD35"/>
  <c r="DC35"/>
  <c r="DA35"/>
  <c r="CZ35"/>
  <c r="CX35"/>
  <c r="CW35"/>
  <c r="CU35"/>
  <c r="CT35"/>
  <c r="CA35"/>
  <c r="BX35"/>
  <c r="BY35" s="1"/>
  <c r="BS35"/>
  <c r="BO35"/>
  <c r="BP35" s="1"/>
  <c r="BE35"/>
  <c r="BF35" s="1"/>
  <c r="AZ35"/>
  <c r="AV35"/>
  <c r="AR35"/>
  <c r="AN35"/>
  <c r="AP35" s="1"/>
  <c r="AI35"/>
  <c r="AD35"/>
  <c r="Z35"/>
  <c r="V35"/>
  <c r="W35" s="1"/>
  <c r="R35"/>
  <c r="S35" s="1"/>
  <c r="D35"/>
  <c r="DP34"/>
  <c r="DM34"/>
  <c r="DL34"/>
  <c r="DJ34"/>
  <c r="DI34"/>
  <c r="DG34"/>
  <c r="DF34"/>
  <c r="DD34"/>
  <c r="DC34"/>
  <c r="DA34"/>
  <c r="CZ34"/>
  <c r="CX34"/>
  <c r="CW34"/>
  <c r="CU34"/>
  <c r="CT34"/>
  <c r="BX34"/>
  <c r="BS34"/>
  <c r="BT34" s="1"/>
  <c r="BO34"/>
  <c r="BE34"/>
  <c r="BF34" s="1"/>
  <c r="AZ34"/>
  <c r="AV34"/>
  <c r="AR34"/>
  <c r="AT34" s="1"/>
  <c r="AN34"/>
  <c r="AO34" s="1"/>
  <c r="AI34"/>
  <c r="AD34"/>
  <c r="Z34"/>
  <c r="AA34" s="1"/>
  <c r="V34"/>
  <c r="R34"/>
  <c r="S34" s="1"/>
  <c r="D34"/>
  <c r="DP33"/>
  <c r="DM33"/>
  <c r="DL33"/>
  <c r="DJ33"/>
  <c r="DI33"/>
  <c r="DG33"/>
  <c r="DF33"/>
  <c r="DD33"/>
  <c r="DC33"/>
  <c r="DA33"/>
  <c r="CZ33"/>
  <c r="CX33"/>
  <c r="CW33"/>
  <c r="CU33"/>
  <c r="CT33"/>
  <c r="BX33"/>
  <c r="BS33"/>
  <c r="BT33" s="1"/>
  <c r="BO33"/>
  <c r="BP33" s="1"/>
  <c r="BE33"/>
  <c r="BF33" s="1"/>
  <c r="AZ33"/>
  <c r="AV33"/>
  <c r="AR33"/>
  <c r="AT33" s="1"/>
  <c r="AN33"/>
  <c r="AP33" s="1"/>
  <c r="AI33"/>
  <c r="AD33"/>
  <c r="Z33"/>
  <c r="AA33" s="1"/>
  <c r="V33"/>
  <c r="R33"/>
  <c r="S33" s="1"/>
  <c r="D33"/>
  <c r="DP32"/>
  <c r="DM32"/>
  <c r="DL32"/>
  <c r="DJ32"/>
  <c r="DI32"/>
  <c r="DG32"/>
  <c r="DF32"/>
  <c r="DD32"/>
  <c r="DC32"/>
  <c r="DA32"/>
  <c r="CZ32"/>
  <c r="CX32"/>
  <c r="CW32"/>
  <c r="CU32"/>
  <c r="CT32"/>
  <c r="CA32"/>
  <c r="BX32"/>
  <c r="BY32" s="1"/>
  <c r="BS32"/>
  <c r="BO32"/>
  <c r="BP32" s="1"/>
  <c r="BE32"/>
  <c r="BF32" s="1"/>
  <c r="AZ32"/>
  <c r="AV32"/>
  <c r="AR32"/>
  <c r="AS32" s="1"/>
  <c r="AN32"/>
  <c r="AO32" s="1"/>
  <c r="AI32"/>
  <c r="AD32"/>
  <c r="Z32"/>
  <c r="V32"/>
  <c r="W32" s="1"/>
  <c r="R32"/>
  <c r="S32" s="1"/>
  <c r="D32"/>
  <c r="DP31"/>
  <c r="DM31"/>
  <c r="DL31"/>
  <c r="DJ31"/>
  <c r="DI31"/>
  <c r="DG31"/>
  <c r="DF31"/>
  <c r="DD31"/>
  <c r="DC31"/>
  <c r="DA31"/>
  <c r="CZ31"/>
  <c r="CX31"/>
  <c r="CW31"/>
  <c r="CU31"/>
  <c r="CT31"/>
  <c r="BX31"/>
  <c r="BS31"/>
  <c r="BT31" s="1"/>
  <c r="BO31"/>
  <c r="BE31"/>
  <c r="BF31" s="1"/>
  <c r="AZ31"/>
  <c r="AV31"/>
  <c r="AR31"/>
  <c r="AS31" s="1"/>
  <c r="AN31"/>
  <c r="AO31" s="1"/>
  <c r="AI31"/>
  <c r="AD31"/>
  <c r="Z31"/>
  <c r="AA31" s="1"/>
  <c r="V31"/>
  <c r="R31"/>
  <c r="S31" s="1"/>
  <c r="D31"/>
  <c r="DP30"/>
  <c r="DM30"/>
  <c r="DL30"/>
  <c r="DJ30"/>
  <c r="DI30"/>
  <c r="DG30"/>
  <c r="DF30"/>
  <c r="DD30"/>
  <c r="DC30"/>
  <c r="DA30"/>
  <c r="CZ30"/>
  <c r="CX30"/>
  <c r="CW30"/>
  <c r="CU30"/>
  <c r="CT30"/>
  <c r="BX30"/>
  <c r="BS30"/>
  <c r="BT30" s="1"/>
  <c r="BO30"/>
  <c r="BE30"/>
  <c r="BF30" s="1"/>
  <c r="AZ30"/>
  <c r="AV30"/>
  <c r="AR30"/>
  <c r="AS30" s="1"/>
  <c r="AN30"/>
  <c r="AO30" s="1"/>
  <c r="AI30"/>
  <c r="AD30"/>
  <c r="Z30"/>
  <c r="AA30" s="1"/>
  <c r="V30"/>
  <c r="R30"/>
  <c r="S30" s="1"/>
  <c r="D30"/>
  <c r="DP29"/>
  <c r="DM29"/>
  <c r="DL29"/>
  <c r="DJ29"/>
  <c r="DI29"/>
  <c r="DG29"/>
  <c r="DF29"/>
  <c r="DD29"/>
  <c r="DC29"/>
  <c r="DA29"/>
  <c r="CZ29"/>
  <c r="CX29"/>
  <c r="CW29"/>
  <c r="CU29"/>
  <c r="CT29"/>
  <c r="BX29"/>
  <c r="BY29" s="1"/>
  <c r="BS29"/>
  <c r="BO29"/>
  <c r="BP29" s="1"/>
  <c r="BE29"/>
  <c r="BF29" s="1"/>
  <c r="AZ29"/>
  <c r="AV29"/>
  <c r="AR29"/>
  <c r="AS29" s="1"/>
  <c r="AN29"/>
  <c r="AP29" s="1"/>
  <c r="AI29"/>
  <c r="AD29"/>
  <c r="Z29"/>
  <c r="AA29" s="1"/>
  <c r="V29"/>
  <c r="R29"/>
  <c r="S29" s="1"/>
  <c r="D29"/>
  <c r="DP28"/>
  <c r="DM28"/>
  <c r="DL28"/>
  <c r="DJ28"/>
  <c r="DI28"/>
  <c r="DG28"/>
  <c r="DF28"/>
  <c r="DD28"/>
  <c r="DC28"/>
  <c r="DA28"/>
  <c r="CZ28"/>
  <c r="CX28"/>
  <c r="CW28"/>
  <c r="CU28"/>
  <c r="CT28"/>
  <c r="BX28"/>
  <c r="BY28" s="1"/>
  <c r="BS28"/>
  <c r="BO28"/>
  <c r="BP28" s="1"/>
  <c r="BE28"/>
  <c r="BF28" s="1"/>
  <c r="AZ28"/>
  <c r="AV28"/>
  <c r="AR28"/>
  <c r="AT28" s="1"/>
  <c r="AN28"/>
  <c r="AO28" s="1"/>
  <c r="AI28"/>
  <c r="AD28"/>
  <c r="Z28"/>
  <c r="V28"/>
  <c r="W28" s="1"/>
  <c r="R28"/>
  <c r="S28" s="1"/>
  <c r="D28"/>
  <c r="DP27"/>
  <c r="DM27"/>
  <c r="DL27"/>
  <c r="DJ27"/>
  <c r="DI27"/>
  <c r="DG27"/>
  <c r="DF27"/>
  <c r="DD27"/>
  <c r="DC27"/>
  <c r="DA27"/>
  <c r="CZ27"/>
  <c r="CX27"/>
  <c r="CW27"/>
  <c r="CU27"/>
  <c r="CT27"/>
  <c r="BX27"/>
  <c r="BS27"/>
  <c r="BT27" s="1"/>
  <c r="BO27"/>
  <c r="BE27"/>
  <c r="BF27" s="1"/>
  <c r="AZ27"/>
  <c r="AV27"/>
  <c r="AR27"/>
  <c r="AS27" s="1"/>
  <c r="AN27"/>
  <c r="AO27" s="1"/>
  <c r="AI27"/>
  <c r="AD27"/>
  <c r="Z27"/>
  <c r="AA27" s="1"/>
  <c r="V27"/>
  <c r="R27"/>
  <c r="S27" s="1"/>
  <c r="D27"/>
  <c r="DP26"/>
  <c r="DM26"/>
  <c r="DL26"/>
  <c r="DJ26"/>
  <c r="DI26"/>
  <c r="DG26"/>
  <c r="DF26"/>
  <c r="DD26"/>
  <c r="DC26"/>
  <c r="DA26"/>
  <c r="CZ26"/>
  <c r="CX26"/>
  <c r="CW26"/>
  <c r="CU26"/>
  <c r="CT26"/>
  <c r="BX26"/>
  <c r="BS26"/>
  <c r="BT26" s="1"/>
  <c r="BO26"/>
  <c r="BE26"/>
  <c r="BF26" s="1"/>
  <c r="AZ26"/>
  <c r="AV26"/>
  <c r="AR26"/>
  <c r="AT26" s="1"/>
  <c r="AN26"/>
  <c r="AO26" s="1"/>
  <c r="AI26"/>
  <c r="AD26"/>
  <c r="Z26"/>
  <c r="AA26" s="1"/>
  <c r="V26"/>
  <c r="R26"/>
  <c r="S26" s="1"/>
  <c r="D26"/>
  <c r="DP25"/>
  <c r="DM25"/>
  <c r="DL25"/>
  <c r="DJ25"/>
  <c r="DI25"/>
  <c r="DG25"/>
  <c r="DF25"/>
  <c r="DD25"/>
  <c r="DC25"/>
  <c r="DA25"/>
  <c r="CZ25"/>
  <c r="CX25"/>
  <c r="CW25"/>
  <c r="CU25"/>
  <c r="CT25"/>
  <c r="BX25"/>
  <c r="BZ25" s="1"/>
  <c r="BY25" s="1"/>
  <c r="BS25"/>
  <c r="BO25"/>
  <c r="BP25" s="1"/>
  <c r="BE25"/>
  <c r="BF25" s="1"/>
  <c r="AZ25"/>
  <c r="AV25"/>
  <c r="AR25"/>
  <c r="AS25" s="1"/>
  <c r="AN25"/>
  <c r="AP25" s="1"/>
  <c r="AO25" s="1"/>
  <c r="AI25"/>
  <c r="AD25"/>
  <c r="Z25"/>
  <c r="AA25" s="1"/>
  <c r="V25"/>
  <c r="R25"/>
  <c r="S25" s="1"/>
  <c r="D25"/>
  <c r="DP24"/>
  <c r="DM24"/>
  <c r="DL24"/>
  <c r="DJ24"/>
  <c r="DI24"/>
  <c r="DG24"/>
  <c r="DF24"/>
  <c r="DD24"/>
  <c r="DC24"/>
  <c r="DA24"/>
  <c r="CZ24"/>
  <c r="CX24"/>
  <c r="CW24"/>
  <c r="CU24"/>
  <c r="CT24"/>
  <c r="BX24"/>
  <c r="BS24"/>
  <c r="BT24" s="1"/>
  <c r="BO24"/>
  <c r="BE24"/>
  <c r="BF24" s="1"/>
  <c r="AZ24"/>
  <c r="AV24"/>
  <c r="AR24"/>
  <c r="AT24" s="1"/>
  <c r="AN24"/>
  <c r="AO24" s="1"/>
  <c r="AI24"/>
  <c r="AD24"/>
  <c r="Z24"/>
  <c r="AA24" s="1"/>
  <c r="V24"/>
  <c r="R24"/>
  <c r="S24" s="1"/>
  <c r="D24"/>
  <c r="DP23"/>
  <c r="DM23"/>
  <c r="DL23"/>
  <c r="DJ23"/>
  <c r="DI23"/>
  <c r="DG23"/>
  <c r="DF23"/>
  <c r="DD23"/>
  <c r="DC23"/>
  <c r="DA23"/>
  <c r="CZ23"/>
  <c r="CX23"/>
  <c r="CW23"/>
  <c r="CU23"/>
  <c r="CT23"/>
  <c r="CA23"/>
  <c r="BX23"/>
  <c r="BS23"/>
  <c r="BT23" s="1"/>
  <c r="BO23"/>
  <c r="BE23"/>
  <c r="BF23" s="1"/>
  <c r="AZ23"/>
  <c r="AV23"/>
  <c r="AR23"/>
  <c r="AS23" s="1"/>
  <c r="AN23"/>
  <c r="AO23" s="1"/>
  <c r="AI23"/>
  <c r="AD23"/>
  <c r="Z23"/>
  <c r="V23"/>
  <c r="W23" s="1"/>
  <c r="R23"/>
  <c r="S23" s="1"/>
  <c r="D23"/>
  <c r="DP22"/>
  <c r="DM22"/>
  <c r="DL22"/>
  <c r="DJ22"/>
  <c r="DI22"/>
  <c r="DG22"/>
  <c r="DF22"/>
  <c r="DD22"/>
  <c r="DC22"/>
  <c r="DA22"/>
  <c r="CZ22"/>
  <c r="CX22"/>
  <c r="CW22"/>
  <c r="CU22"/>
  <c r="CT22"/>
  <c r="CA22"/>
  <c r="BX22"/>
  <c r="BY22" s="1"/>
  <c r="BS22"/>
  <c r="BO22"/>
  <c r="BP22" s="1"/>
  <c r="BE22"/>
  <c r="BF22" s="1"/>
  <c r="AZ22"/>
  <c r="AV22"/>
  <c r="AR22"/>
  <c r="AN22"/>
  <c r="AO22" s="1"/>
  <c r="AI22"/>
  <c r="AD22"/>
  <c r="Z22"/>
  <c r="AA22" s="1"/>
  <c r="V22"/>
  <c r="W22" s="1"/>
  <c r="R22"/>
  <c r="T22" s="1"/>
  <c r="S22" s="1"/>
  <c r="D22"/>
  <c r="DP21"/>
  <c r="DM21"/>
  <c r="DL21"/>
  <c r="DJ21"/>
  <c r="DI21"/>
  <c r="DG21"/>
  <c r="DF21"/>
  <c r="DD21"/>
  <c r="DC21"/>
  <c r="DA21"/>
  <c r="CZ21"/>
  <c r="CX21"/>
  <c r="CW21"/>
  <c r="CU21"/>
  <c r="CT21"/>
  <c r="CA21"/>
  <c r="BX21"/>
  <c r="BZ21" s="1"/>
  <c r="BY21" s="1"/>
  <c r="BS21"/>
  <c r="BU21" s="1"/>
  <c r="BT21" s="1"/>
  <c r="BO21"/>
  <c r="BQ21" s="1"/>
  <c r="BP21" s="1"/>
  <c r="BE21"/>
  <c r="BG21" s="1"/>
  <c r="BF21" s="1"/>
  <c r="AZ21"/>
  <c r="AV21"/>
  <c r="AR21"/>
  <c r="AT21" s="1"/>
  <c r="AS21" s="1"/>
  <c r="AN21"/>
  <c r="AP21" s="1"/>
  <c r="AO21" s="1"/>
  <c r="AI21"/>
  <c r="AD21"/>
  <c r="Z21"/>
  <c r="AA21" s="1"/>
  <c r="V21"/>
  <c r="R21"/>
  <c r="S21" s="1"/>
  <c r="D21"/>
  <c r="DP20"/>
  <c r="DM20"/>
  <c r="DL20"/>
  <c r="DJ20"/>
  <c r="DI20"/>
  <c r="DG20"/>
  <c r="DF20"/>
  <c r="DD20"/>
  <c r="DC20"/>
  <c r="DA20"/>
  <c r="CZ20"/>
  <c r="CX20"/>
  <c r="CW20"/>
  <c r="CU20"/>
  <c r="CT20"/>
  <c r="BX20"/>
  <c r="BY20" s="1"/>
  <c r="BS20"/>
  <c r="BO20"/>
  <c r="BP20" s="1"/>
  <c r="BE20"/>
  <c r="BF20" s="1"/>
  <c r="AZ20"/>
  <c r="AV20"/>
  <c r="AR20"/>
  <c r="AN20"/>
  <c r="AO20" s="1"/>
  <c r="AI20"/>
  <c r="AD20"/>
  <c r="Z20"/>
  <c r="AB20" s="1"/>
  <c r="AA20" s="1"/>
  <c r="V20"/>
  <c r="R20"/>
  <c r="S20" s="1"/>
  <c r="D20"/>
  <c r="DP19"/>
  <c r="DM19"/>
  <c r="DL19"/>
  <c r="DJ19"/>
  <c r="DI19"/>
  <c r="DG19"/>
  <c r="DF19"/>
  <c r="DD19"/>
  <c r="DC19"/>
  <c r="DA19"/>
  <c r="CZ19"/>
  <c r="CX19"/>
  <c r="CW19"/>
  <c r="CU19"/>
  <c r="CT19"/>
  <c r="BX19"/>
  <c r="BY19" s="1"/>
  <c r="BS19"/>
  <c r="BO19"/>
  <c r="BP19" s="1"/>
  <c r="BE19"/>
  <c r="BF19" s="1"/>
  <c r="AZ19"/>
  <c r="AV19"/>
  <c r="AR19"/>
  <c r="AT19" s="1"/>
  <c r="AN19"/>
  <c r="AO19" s="1"/>
  <c r="AI19"/>
  <c r="AD19"/>
  <c r="Z19"/>
  <c r="V19"/>
  <c r="W19" s="1"/>
  <c r="R19"/>
  <c r="S19" s="1"/>
  <c r="D19"/>
  <c r="DP18"/>
  <c r="DM18"/>
  <c r="DL18"/>
  <c r="DJ18"/>
  <c r="DI18"/>
  <c r="DG18"/>
  <c r="DF18"/>
  <c r="DD18"/>
  <c r="DC18"/>
  <c r="DA18"/>
  <c r="CZ18"/>
  <c r="CX18"/>
  <c r="CW18"/>
  <c r="CU18"/>
  <c r="CT18"/>
  <c r="BX18"/>
  <c r="BY18" s="1"/>
  <c r="BS18"/>
  <c r="BO18"/>
  <c r="BP18" s="1"/>
  <c r="BE18"/>
  <c r="BG18" s="1"/>
  <c r="BF18" s="1"/>
  <c r="AZ18"/>
  <c r="AV18"/>
  <c r="AR18"/>
  <c r="AS18" s="1"/>
  <c r="AN18"/>
  <c r="AP18" s="1"/>
  <c r="AO18" s="1"/>
  <c r="AI18"/>
  <c r="AD18"/>
  <c r="Z18"/>
  <c r="AA18" s="1"/>
  <c r="V18"/>
  <c r="R18"/>
  <c r="S18" s="1"/>
  <c r="D18"/>
  <c r="DP17"/>
  <c r="DM17"/>
  <c r="DL17"/>
  <c r="DJ17"/>
  <c r="DI17"/>
  <c r="DG17"/>
  <c r="DF17"/>
  <c r="DD17"/>
  <c r="DC17"/>
  <c r="DA17"/>
  <c r="CZ17"/>
  <c r="CX17"/>
  <c r="CW17"/>
  <c r="CU17"/>
  <c r="CT17"/>
  <c r="BX17"/>
  <c r="BY17" s="1"/>
  <c r="BS17"/>
  <c r="BU17" s="1"/>
  <c r="BT17" s="1"/>
  <c r="BO17"/>
  <c r="BE17"/>
  <c r="BF17" s="1"/>
  <c r="AZ17"/>
  <c r="AV17"/>
  <c r="AR17"/>
  <c r="AN17"/>
  <c r="AO17" s="1"/>
  <c r="AI17"/>
  <c r="AD17"/>
  <c r="Z17"/>
  <c r="AA17" s="1"/>
  <c r="V17"/>
  <c r="R17"/>
  <c r="S17" s="1"/>
  <c r="D17"/>
  <c r="DP16"/>
  <c r="DM16"/>
  <c r="DL16"/>
  <c r="DJ16"/>
  <c r="DI16"/>
  <c r="DG16"/>
  <c r="DF16"/>
  <c r="DD16"/>
  <c r="DC16"/>
  <c r="DA16"/>
  <c r="CZ16"/>
  <c r="CX16"/>
  <c r="CW16"/>
  <c r="CU16"/>
  <c r="CT16"/>
  <c r="BX16"/>
  <c r="BY16" s="1"/>
  <c r="BS16"/>
  <c r="BO16"/>
  <c r="BP16" s="1"/>
  <c r="BE16"/>
  <c r="BG16" s="1"/>
  <c r="BF16" s="1"/>
  <c r="AZ16"/>
  <c r="AV16"/>
  <c r="AR16"/>
  <c r="AS16" s="1"/>
  <c r="AN16"/>
  <c r="AP16" s="1"/>
  <c r="AO16" s="1"/>
  <c r="AI16"/>
  <c r="AD16"/>
  <c r="Z16"/>
  <c r="AA16" s="1"/>
  <c r="V16"/>
  <c r="X16" s="1"/>
  <c r="W16" s="1"/>
  <c r="R16"/>
  <c r="T16" s="1"/>
  <c r="S16" s="1"/>
  <c r="D16"/>
  <c r="DP15"/>
  <c r="DM15"/>
  <c r="DL15"/>
  <c r="DJ15"/>
  <c r="DI15"/>
  <c r="DG15"/>
  <c r="DF15"/>
  <c r="DD15"/>
  <c r="DC15"/>
  <c r="DA15"/>
  <c r="CZ15"/>
  <c r="CX15"/>
  <c r="CW15"/>
  <c r="CU15"/>
  <c r="CT15"/>
  <c r="BX15"/>
  <c r="BY15" s="1"/>
  <c r="BS15"/>
  <c r="BU15" s="1"/>
  <c r="BT15" s="1"/>
  <c r="BO15"/>
  <c r="BE15"/>
  <c r="BF15" s="1"/>
  <c r="AZ15"/>
  <c r="AV15"/>
  <c r="AR15"/>
  <c r="AS15" s="1"/>
  <c r="AN15"/>
  <c r="AO15" s="1"/>
  <c r="AI15"/>
  <c r="AD15"/>
  <c r="Z15"/>
  <c r="V15"/>
  <c r="W15" s="1"/>
  <c r="R15"/>
  <c r="S15" s="1"/>
  <c r="D15"/>
  <c r="DP14"/>
  <c r="DM14"/>
  <c r="DL14"/>
  <c r="DJ14"/>
  <c r="DI14"/>
  <c r="DG14"/>
  <c r="DF14"/>
  <c r="DD14"/>
  <c r="DC14"/>
  <c r="DA14"/>
  <c r="CZ14"/>
  <c r="CX14"/>
  <c r="CW14"/>
  <c r="CU14"/>
  <c r="CT14"/>
  <c r="BX14"/>
  <c r="BY14" s="1"/>
  <c r="BS14"/>
  <c r="BO14"/>
  <c r="BP14" s="1"/>
  <c r="BE14"/>
  <c r="BG14" s="1"/>
  <c r="BF14" s="1"/>
  <c r="AZ14"/>
  <c r="AV14"/>
  <c r="AR14"/>
  <c r="AS14" s="1"/>
  <c r="AN14"/>
  <c r="AP14" s="1"/>
  <c r="AO14" s="1"/>
  <c r="AI14"/>
  <c r="AD14"/>
  <c r="Z14"/>
  <c r="AA14" s="1"/>
  <c r="V14"/>
  <c r="X14" s="1"/>
  <c r="W14" s="1"/>
  <c r="R14"/>
  <c r="T14" s="1"/>
  <c r="S14" s="1"/>
  <c r="D14"/>
  <c r="DP13"/>
  <c r="DM13"/>
  <c r="DL13"/>
  <c r="DJ13"/>
  <c r="DI13"/>
  <c r="DG13"/>
  <c r="DF13"/>
  <c r="DD13"/>
  <c r="DC13"/>
  <c r="DA13"/>
  <c r="CZ13"/>
  <c r="CX13"/>
  <c r="CW13"/>
  <c r="CU13"/>
  <c r="CT13"/>
  <c r="BX13"/>
  <c r="BY13" s="1"/>
  <c r="BS13"/>
  <c r="BO13"/>
  <c r="BP13" s="1"/>
  <c r="BE13"/>
  <c r="BF13" s="1"/>
  <c r="AZ13"/>
  <c r="AV13"/>
  <c r="AR13"/>
  <c r="AN13"/>
  <c r="AO13" s="1"/>
  <c r="AI13"/>
  <c r="AD13"/>
  <c r="Z13"/>
  <c r="AA13" s="1"/>
  <c r="V13"/>
  <c r="R13"/>
  <c r="S13" s="1"/>
  <c r="D13"/>
  <c r="DP12"/>
  <c r="DM12"/>
  <c r="DL12"/>
  <c r="DJ12"/>
  <c r="DI12"/>
  <c r="DG12"/>
  <c r="DF12"/>
  <c r="DD12"/>
  <c r="DC12"/>
  <c r="DA12"/>
  <c r="CZ12"/>
  <c r="CX12"/>
  <c r="CW12"/>
  <c r="CU12"/>
  <c r="CT12"/>
  <c r="BX12"/>
  <c r="BY12" s="1"/>
  <c r="BS12"/>
  <c r="BO12"/>
  <c r="BP12" s="1"/>
  <c r="BE12"/>
  <c r="BG12" s="1"/>
  <c r="BF12" s="1"/>
  <c r="AZ12"/>
  <c r="AV12"/>
  <c r="AR12"/>
  <c r="AS12" s="1"/>
  <c r="AN12"/>
  <c r="AP12" s="1"/>
  <c r="AO12" s="1"/>
  <c r="AI12"/>
  <c r="AD12"/>
  <c r="Z12"/>
  <c r="AA12" s="1"/>
  <c r="V12"/>
  <c r="X12" s="1"/>
  <c r="W12" s="1"/>
  <c r="R12"/>
  <c r="T12" s="1"/>
  <c r="S12" s="1"/>
  <c r="D12"/>
  <c r="DP11"/>
  <c r="DM11"/>
  <c r="DL11"/>
  <c r="DJ11"/>
  <c r="DI11"/>
  <c r="DG11"/>
  <c r="DF11"/>
  <c r="DD11"/>
  <c r="DC11"/>
  <c r="DA11"/>
  <c r="CZ11"/>
  <c r="CX11"/>
  <c r="CW11"/>
  <c r="CU11"/>
  <c r="CT11"/>
  <c r="BX11"/>
  <c r="BY11" s="1"/>
  <c r="BS11"/>
  <c r="BU11" s="1"/>
  <c r="BT11" s="1"/>
  <c r="BO11"/>
  <c r="BE11"/>
  <c r="BF11" s="1"/>
  <c r="AZ11"/>
  <c r="AV11"/>
  <c r="AR11"/>
  <c r="AS11" s="1"/>
  <c r="AN11"/>
  <c r="AO11" s="1"/>
  <c r="AI11"/>
  <c r="AD11"/>
  <c r="Z11"/>
  <c r="V11"/>
  <c r="W11" s="1"/>
  <c r="R11"/>
  <c r="S11" s="1"/>
  <c r="D11"/>
  <c r="DP10"/>
  <c r="DM10"/>
  <c r="DL10"/>
  <c r="DJ10"/>
  <c r="DI10"/>
  <c r="DG10"/>
  <c r="DF10"/>
  <c r="DD10"/>
  <c r="DC10"/>
  <c r="DA10"/>
  <c r="CZ10"/>
  <c r="CX10"/>
  <c r="CW10"/>
  <c r="CU10"/>
  <c r="CT10"/>
  <c r="BX10"/>
  <c r="BZ10" s="1"/>
  <c r="BY10" s="1"/>
  <c r="BS10"/>
  <c r="BO10"/>
  <c r="BP10" s="1"/>
  <c r="BE10"/>
  <c r="BG10" s="1"/>
  <c r="BF10" s="1"/>
  <c r="AZ10"/>
  <c r="AV10"/>
  <c r="AR10"/>
  <c r="AS10" s="1"/>
  <c r="AN10"/>
  <c r="AP10" s="1"/>
  <c r="AO10" s="1"/>
  <c r="AI10"/>
  <c r="AD10"/>
  <c r="Z10"/>
  <c r="AA10" s="1"/>
  <c r="V10"/>
  <c r="R10"/>
  <c r="S10" s="1"/>
  <c r="D10"/>
  <c r="DP9"/>
  <c r="DM9"/>
  <c r="DL9"/>
  <c r="DJ9"/>
  <c r="DI9"/>
  <c r="DG9"/>
  <c r="DF9"/>
  <c r="DD9"/>
  <c r="DC9"/>
  <c r="DA9"/>
  <c r="CZ9"/>
  <c r="CX9"/>
  <c r="CW9"/>
  <c r="CU9"/>
  <c r="CT9"/>
  <c r="BX9"/>
  <c r="BY9" s="1"/>
  <c r="BS9"/>
  <c r="BU9" s="1"/>
  <c r="BT9" s="1"/>
  <c r="BO9"/>
  <c r="BE9"/>
  <c r="BF9" s="1"/>
  <c r="AZ9"/>
  <c r="AV9"/>
  <c r="AR9"/>
  <c r="AS9" s="1"/>
  <c r="AN9"/>
  <c r="AO9" s="1"/>
  <c r="AI9"/>
  <c r="AD9"/>
  <c r="Z9"/>
  <c r="V9"/>
  <c r="W9" s="1"/>
  <c r="R9"/>
  <c r="S9" s="1"/>
  <c r="D9"/>
  <c r="DP8"/>
  <c r="DM8"/>
  <c r="DL8"/>
  <c r="DJ8"/>
  <c r="DI8"/>
  <c r="DG8"/>
  <c r="DF8"/>
  <c r="DD8"/>
  <c r="DC8"/>
  <c r="DA8"/>
  <c r="CZ8"/>
  <c r="CX8"/>
  <c r="CW8"/>
  <c r="CU8"/>
  <c r="CT8"/>
  <c r="BX8"/>
  <c r="BS8"/>
  <c r="BT8" s="1"/>
  <c r="BO8"/>
  <c r="BP8" s="1"/>
  <c r="BE8"/>
  <c r="BG8" s="1"/>
  <c r="BF8" s="1"/>
  <c r="AZ8"/>
  <c r="AV8"/>
  <c r="AR8"/>
  <c r="AS8" s="1"/>
  <c r="AN8"/>
  <c r="AP8" s="1"/>
  <c r="AO8" s="1"/>
  <c r="AI8"/>
  <c r="AD8"/>
  <c r="Z8"/>
  <c r="AA8" s="1"/>
  <c r="V8"/>
  <c r="X8" s="1"/>
  <c r="W8" s="1"/>
  <c r="R8"/>
  <c r="S8" s="1"/>
  <c r="D8"/>
  <c r="DP7"/>
  <c r="DM7"/>
  <c r="DL7"/>
  <c r="DJ7"/>
  <c r="DI7"/>
  <c r="DG7"/>
  <c r="DF7"/>
  <c r="DD7"/>
  <c r="DC7"/>
  <c r="DA7"/>
  <c r="CZ7"/>
  <c r="CX7"/>
  <c r="CW7"/>
  <c r="CU7"/>
  <c r="CT7"/>
  <c r="BX7"/>
  <c r="BY7" s="1"/>
  <c r="BS7"/>
  <c r="BO7"/>
  <c r="BP7" s="1"/>
  <c r="BE7"/>
  <c r="BF7" s="1"/>
  <c r="AZ7"/>
  <c r="AV7"/>
  <c r="AR7"/>
  <c r="AN7"/>
  <c r="AO7" s="1"/>
  <c r="AI7"/>
  <c r="AD7"/>
  <c r="Z7"/>
  <c r="AA7" s="1"/>
  <c r="V7"/>
  <c r="R7"/>
  <c r="S7" s="1"/>
  <c r="D7"/>
  <c r="DP6"/>
  <c r="DM6"/>
  <c r="DL6"/>
  <c r="DJ6"/>
  <c r="DI6"/>
  <c r="DG6"/>
  <c r="DF6"/>
  <c r="DD6"/>
  <c r="DC6"/>
  <c r="DA6"/>
  <c r="CZ6"/>
  <c r="CX6"/>
  <c r="CW6"/>
  <c r="CU6"/>
  <c r="CT6"/>
  <c r="BX6"/>
  <c r="BZ6" s="1"/>
  <c r="BY6" s="1"/>
  <c r="BS6"/>
  <c r="BO6"/>
  <c r="BP6" s="1"/>
  <c r="BE6"/>
  <c r="BF6" s="1"/>
  <c r="AZ6"/>
  <c r="AV6"/>
  <c r="AR6"/>
  <c r="AS6" s="1"/>
  <c r="AN6"/>
  <c r="AP6" s="1"/>
  <c r="AO6" s="1"/>
  <c r="AI6"/>
  <c r="AJ6" s="1"/>
  <c r="AD6"/>
  <c r="Z6"/>
  <c r="AA6" s="1"/>
  <c r="V6"/>
  <c r="R6"/>
  <c r="S6" s="1"/>
  <c r="D6"/>
  <c r="DP5"/>
  <c r="DM5"/>
  <c r="DL5"/>
  <c r="DJ5"/>
  <c r="DI5"/>
  <c r="DG5"/>
  <c r="DF5"/>
  <c r="DD5"/>
  <c r="DC5"/>
  <c r="DA5"/>
  <c r="CZ5"/>
  <c r="CX5"/>
  <c r="CW5"/>
  <c r="CU5"/>
  <c r="CT5"/>
  <c r="BX5"/>
  <c r="BY5" s="1"/>
  <c r="BS5"/>
  <c r="BT5" s="1"/>
  <c r="BO5"/>
  <c r="BQ5" s="1"/>
  <c r="BP5" s="1"/>
  <c r="BE5"/>
  <c r="BF5" s="1"/>
  <c r="AZ5"/>
  <c r="AV5"/>
  <c r="AR5"/>
  <c r="AN5"/>
  <c r="AO5" s="1"/>
  <c r="AI5"/>
  <c r="AD5"/>
  <c r="Z5"/>
  <c r="AB5" s="1"/>
  <c r="AA5" s="1"/>
  <c r="V5"/>
  <c r="R5"/>
  <c r="S5" s="1"/>
  <c r="D5"/>
  <c r="DP4"/>
  <c r="DM4"/>
  <c r="DL4"/>
  <c r="DJ4"/>
  <c r="DI4"/>
  <c r="DG4"/>
  <c r="DF4"/>
  <c r="DD4"/>
  <c r="DC4"/>
  <c r="DA4"/>
  <c r="CZ4"/>
  <c r="CX4"/>
  <c r="CW4"/>
  <c r="CU4"/>
  <c r="CT4"/>
  <c r="BX4"/>
  <c r="BS4"/>
  <c r="BT4" s="1"/>
  <c r="BO4"/>
  <c r="BE4"/>
  <c r="BG4" s="1"/>
  <c r="BF4" s="1"/>
  <c r="AZ4"/>
  <c r="AV4"/>
  <c r="AR4"/>
  <c r="AS4" s="1"/>
  <c r="AN4"/>
  <c r="AP4" s="1"/>
  <c r="AO4" s="1"/>
  <c r="AI4"/>
  <c r="AD4"/>
  <c r="Z4"/>
  <c r="V4"/>
  <c r="W4" s="1"/>
  <c r="R4"/>
  <c r="T4" s="1"/>
  <c r="S4" s="1"/>
  <c r="D4"/>
  <c r="DP3"/>
  <c r="DM3"/>
  <c r="DL3"/>
  <c r="DJ3"/>
  <c r="DI3"/>
  <c r="DG3"/>
  <c r="DF3"/>
  <c r="DD3"/>
  <c r="DC3"/>
  <c r="DA3"/>
  <c r="CZ3"/>
  <c r="CX3"/>
  <c r="CW3"/>
  <c r="CU3"/>
  <c r="CT3"/>
  <c r="BX3"/>
  <c r="BY3" s="1"/>
  <c r="BS3"/>
  <c r="BU3" s="1"/>
  <c r="BT3" s="1"/>
  <c r="BO3"/>
  <c r="BE3"/>
  <c r="BF3" s="1"/>
  <c r="AZ3"/>
  <c r="AV3"/>
  <c r="AR3"/>
  <c r="AN3"/>
  <c r="AO3" s="1"/>
  <c r="AI3"/>
  <c r="AD3"/>
  <c r="Z3"/>
  <c r="AB3" s="1"/>
  <c r="AA3" s="1"/>
  <c r="V3"/>
  <c r="R3"/>
  <c r="S3" s="1"/>
  <c r="D3"/>
  <c r="DP2"/>
  <c r="DO2"/>
  <c r="DN2"/>
  <c r="DM2"/>
  <c r="DL2"/>
  <c r="DJ2"/>
  <c r="DI2"/>
  <c r="DG2"/>
  <c r="DF2"/>
  <c r="DD2"/>
  <c r="DC2"/>
  <c r="DA2"/>
  <c r="CZ2"/>
  <c r="CX2"/>
  <c r="CW2"/>
  <c r="CU2"/>
  <c r="CT2"/>
  <c r="CA2"/>
  <c r="BX2"/>
  <c r="BS2"/>
  <c r="BT2" s="1"/>
  <c r="BO2"/>
  <c r="BE2"/>
  <c r="BG2" s="1"/>
  <c r="BF2" s="1"/>
  <c r="AZ2"/>
  <c r="AV2"/>
  <c r="AR2"/>
  <c r="AS2" s="1"/>
  <c r="AN2"/>
  <c r="AO2" s="1"/>
  <c r="AI2"/>
  <c r="AK2" s="1"/>
  <c r="AD2"/>
  <c r="Z2"/>
  <c r="AA2" s="1"/>
  <c r="V2"/>
  <c r="X2" s="1"/>
  <c r="W2" s="1"/>
  <c r="R2"/>
  <c r="S2" s="1"/>
  <c r="D2"/>
  <c r="T6" l="1"/>
  <c r="BM93"/>
  <c r="X98"/>
  <c r="CI102"/>
  <c r="CN102"/>
  <c r="AW55"/>
  <c r="AJ8"/>
  <c r="AJ10"/>
  <c r="AK12"/>
  <c r="AJ20"/>
  <c r="CB2"/>
  <c r="CB3"/>
  <c r="AE4"/>
  <c r="CB5"/>
  <c r="AJ7"/>
  <c r="F45" i="4"/>
  <c r="K45" s="1"/>
  <c r="L45" s="1"/>
  <c r="N45" s="1"/>
  <c r="AJ9" i="2"/>
  <c r="F48" i="4"/>
  <c r="G48" s="1"/>
  <c r="AJ11" i="2"/>
  <c r="AJ13"/>
  <c r="F51" i="4"/>
  <c r="K51" s="1"/>
  <c r="L51" s="1"/>
  <c r="M51" s="1"/>
  <c r="AJ15" i="2"/>
  <c r="CJ15"/>
  <c r="CL15" s="1"/>
  <c r="AJ17"/>
  <c r="F53" i="4"/>
  <c r="G53" s="1"/>
  <c r="AK19" i="2"/>
  <c r="CP19"/>
  <c r="CR19" s="1"/>
  <c r="F38" i="4"/>
  <c r="P38" s="1"/>
  <c r="Q38" s="1"/>
  <c r="AJ3" i="2"/>
  <c r="F43" i="4"/>
  <c r="G43" s="1"/>
  <c r="AA44"/>
  <c r="AD44" s="1"/>
  <c r="AE9" i="2"/>
  <c r="AW9"/>
  <c r="AA49" i="4"/>
  <c r="AD49" s="1"/>
  <c r="AF15" i="2"/>
  <c r="AW15"/>
  <c r="AW17"/>
  <c r="AE19"/>
  <c r="AJ2"/>
  <c r="AW3"/>
  <c r="CB4"/>
  <c r="AW5"/>
  <c r="F44" i="4"/>
  <c r="G44" s="1"/>
  <c r="F47"/>
  <c r="G47" s="1"/>
  <c r="CP12" i="2"/>
  <c r="CR12" s="1"/>
  <c r="CQ12" s="1"/>
  <c r="CP14"/>
  <c r="CR14" s="1"/>
  <c r="CQ14" s="1"/>
  <c r="AJ18"/>
  <c r="F40" i="4"/>
  <c r="G40" s="1"/>
  <c r="I40" s="1"/>
  <c r="AJ5" i="2"/>
  <c r="AX7"/>
  <c r="CC8"/>
  <c r="CB8" s="1"/>
  <c r="AF11"/>
  <c r="AW11"/>
  <c r="AW13"/>
  <c r="AW19"/>
  <c r="CB20"/>
  <c r="AE3"/>
  <c r="AE5"/>
  <c r="F49" i="4"/>
  <c r="G49" s="1"/>
  <c r="AK14" i="2"/>
  <c r="AK16"/>
  <c r="CP16"/>
  <c r="CR16" s="1"/>
  <c r="CQ16" s="1"/>
  <c r="AE2"/>
  <c r="AJ4"/>
  <c r="F42" i="4"/>
  <c r="K42" s="1"/>
  <c r="L42" s="1"/>
  <c r="AK6" i="2"/>
  <c r="AW6"/>
  <c r="CB7"/>
  <c r="AF8"/>
  <c r="CB9"/>
  <c r="AX10"/>
  <c r="CB11"/>
  <c r="AX12"/>
  <c r="CB13"/>
  <c r="AW14"/>
  <c r="CB15"/>
  <c r="AX16"/>
  <c r="CB17"/>
  <c r="AW18"/>
  <c r="AE20"/>
  <c r="AX20"/>
  <c r="AJ22"/>
  <c r="CG24"/>
  <c r="CI24" s="1"/>
  <c r="AJ26"/>
  <c r="AJ29"/>
  <c r="CP29"/>
  <c r="CQ29" s="1"/>
  <c r="AJ31"/>
  <c r="AJ33"/>
  <c r="AK35"/>
  <c r="AJ41"/>
  <c r="BB41"/>
  <c r="CB42"/>
  <c r="AF43"/>
  <c r="AW43"/>
  <c r="AJ44"/>
  <c r="BB44"/>
  <c r="CB46"/>
  <c r="CB50"/>
  <c r="AE51"/>
  <c r="AX51"/>
  <c r="AK52"/>
  <c r="BB52"/>
  <c r="BB20"/>
  <c r="AF28"/>
  <c r="AS28"/>
  <c r="AW22"/>
  <c r="CC23"/>
  <c r="AW24"/>
  <c r="CC25"/>
  <c r="CB25" s="1"/>
  <c r="AW26"/>
  <c r="CB27"/>
  <c r="CB28"/>
  <c r="AW29"/>
  <c r="CB30"/>
  <c r="AW31"/>
  <c r="CB32"/>
  <c r="CB34"/>
  <c r="AF35"/>
  <c r="AW35"/>
  <c r="CB36"/>
  <c r="CB38"/>
  <c r="AF39"/>
  <c r="AW39"/>
  <c r="CC40"/>
  <c r="AF41"/>
  <c r="AW41"/>
  <c r="CC43"/>
  <c r="AF44"/>
  <c r="AX44"/>
  <c r="AJ45"/>
  <c r="AX48"/>
  <c r="AF52"/>
  <c r="AW52"/>
  <c r="CG21"/>
  <c r="CH21" s="1"/>
  <c r="AJ23"/>
  <c r="AK25"/>
  <c r="CP25"/>
  <c r="CR25" s="1"/>
  <c r="CQ25" s="1"/>
  <c r="AK27"/>
  <c r="CP28"/>
  <c r="CQ28" s="1"/>
  <c r="AJ30"/>
  <c r="AJ32"/>
  <c r="BA32"/>
  <c r="AJ36"/>
  <c r="BB36"/>
  <c r="AK38"/>
  <c r="BA38"/>
  <c r="AK40"/>
  <c r="CJ40"/>
  <c r="CK40" s="1"/>
  <c r="AJ42"/>
  <c r="BB42"/>
  <c r="CC44"/>
  <c r="AX45"/>
  <c r="AK46"/>
  <c r="CJ46"/>
  <c r="CL46" s="1"/>
  <c r="CB48"/>
  <c r="AE49"/>
  <c r="AX49"/>
  <c r="AW21"/>
  <c r="CB22"/>
  <c r="AE23"/>
  <c r="CB24"/>
  <c r="AW25"/>
  <c r="CB26"/>
  <c r="AW27"/>
  <c r="AJ28"/>
  <c r="AW28"/>
  <c r="AW30"/>
  <c r="CC31"/>
  <c r="AF32"/>
  <c r="CB33"/>
  <c r="AE34"/>
  <c r="AX34"/>
  <c r="CB35"/>
  <c r="AE36"/>
  <c r="AW36"/>
  <c r="AF38"/>
  <c r="AW38"/>
  <c r="CC39"/>
  <c r="AF40"/>
  <c r="AW40"/>
  <c r="AX42"/>
  <c r="AK43"/>
  <c r="BA43"/>
  <c r="BB47"/>
  <c r="AF50"/>
  <c r="AW50"/>
  <c r="AT42"/>
  <c r="AE53"/>
  <c r="BM64"/>
  <c r="CO64" s="1"/>
  <c r="CN64" s="1"/>
  <c r="CM64" s="1"/>
  <c r="AF36"/>
  <c r="T45"/>
  <c r="AT47"/>
  <c r="AF61"/>
  <c r="BL61"/>
  <c r="AB62"/>
  <c r="AP5"/>
  <c r="AK7"/>
  <c r="AW7"/>
  <c r="AE44"/>
  <c r="X49"/>
  <c r="AP55"/>
  <c r="BU88"/>
  <c r="BU89"/>
  <c r="AF59"/>
  <c r="CP42"/>
  <c r="CR42" s="1"/>
  <c r="AX64"/>
  <c r="AK76"/>
  <c r="BM92"/>
  <c r="CO92" s="1"/>
  <c r="CN92" s="1"/>
  <c r="CM92" s="1"/>
  <c r="BU98"/>
  <c r="BZ12"/>
  <c r="AK23"/>
  <c r="BQ32"/>
  <c r="AP37"/>
  <c r="AS38"/>
  <c r="BG57"/>
  <c r="AT58"/>
  <c r="AO59"/>
  <c r="BU59"/>
  <c r="BG70"/>
  <c r="BG74"/>
  <c r="AJ75"/>
  <c r="AS76"/>
  <c r="BZ76"/>
  <c r="BQ35"/>
  <c r="AW49"/>
  <c r="AX66"/>
  <c r="AE68"/>
  <c r="CM79"/>
  <c r="X86"/>
  <c r="BG89"/>
  <c r="BA100"/>
  <c r="CB23"/>
  <c r="AX25"/>
  <c r="BM68"/>
  <c r="AF82"/>
  <c r="BZ83"/>
  <c r="BG87"/>
  <c r="BQ20"/>
  <c r="T42"/>
  <c r="AJ46"/>
  <c r="AE50"/>
  <c r="BM50"/>
  <c r="AW51"/>
  <c r="AB54"/>
  <c r="BU63"/>
  <c r="AO65"/>
  <c r="X66"/>
  <c r="AO66"/>
  <c r="AX68"/>
  <c r="AO70"/>
  <c r="T74"/>
  <c r="AO78"/>
  <c r="AK79"/>
  <c r="AO87"/>
  <c r="BB93"/>
  <c r="AF96"/>
  <c r="BA101"/>
  <c r="T17"/>
  <c r="BB17"/>
  <c r="AK22"/>
  <c r="CC26"/>
  <c r="BQ99"/>
  <c r="CP91"/>
  <c r="CR91" s="1"/>
  <c r="CG94"/>
  <c r="CH94" s="1"/>
  <c r="AK95"/>
  <c r="CC96"/>
  <c r="AK99"/>
  <c r="AW99"/>
  <c r="CG99"/>
  <c r="CI99" s="1"/>
  <c r="BA3"/>
  <c r="AK4"/>
  <c r="BA8"/>
  <c r="X9"/>
  <c r="AB10"/>
  <c r="F50" i="4"/>
  <c r="K50" s="1"/>
  <c r="L50" s="1"/>
  <c r="AB18" i="2"/>
  <c r="BQ19"/>
  <c r="BA20"/>
  <c r="T24"/>
  <c r="T26"/>
  <c r="BG31"/>
  <c r="AT32"/>
  <c r="CP35"/>
  <c r="CQ35" s="1"/>
  <c r="AP74"/>
  <c r="AJ95"/>
  <c r="AJ98"/>
  <c r="AX98"/>
  <c r="AX14"/>
  <c r="BZ16"/>
  <c r="CC17"/>
  <c r="AX19"/>
  <c r="BB23"/>
  <c r="CC24"/>
  <c r="X28"/>
  <c r="BG30"/>
  <c r="AB31"/>
  <c r="AP31"/>
  <c r="BU31"/>
  <c r="AO33"/>
  <c r="AP34"/>
  <c r="CC37"/>
  <c r="AT40"/>
  <c r="BZ41"/>
  <c r="AB42"/>
  <c r="AB45"/>
  <c r="AP47"/>
  <c r="AF49"/>
  <c r="AX50"/>
  <c r="BU52"/>
  <c r="AO53"/>
  <c r="AK59"/>
  <c r="CM59"/>
  <c r="AB60"/>
  <c r="BB62"/>
  <c r="CM62"/>
  <c r="BQ64"/>
  <c r="AJ65"/>
  <c r="BB72"/>
  <c r="CM73"/>
  <c r="BQ74"/>
  <c r="BB75"/>
  <c r="AT77"/>
  <c r="AO81"/>
  <c r="AP89"/>
  <c r="AT92"/>
  <c r="AJ94"/>
  <c r="AW94"/>
  <c r="BU96"/>
  <c r="T3"/>
  <c r="AF4"/>
  <c r="AX13"/>
  <c r="AJ14"/>
  <c r="BB22"/>
  <c r="BA23"/>
  <c r="AS24"/>
  <c r="AT30"/>
  <c r="T34"/>
  <c r="BB35"/>
  <c r="AX36"/>
  <c r="AS37"/>
  <c r="X38"/>
  <c r="AO38"/>
  <c r="BB40"/>
  <c r="AP42"/>
  <c r="AW42"/>
  <c r="AT44"/>
  <c r="AO45"/>
  <c r="AB48"/>
  <c r="BU51"/>
  <c r="X52"/>
  <c r="AJ52"/>
  <c r="AX53"/>
  <c r="AT55"/>
  <c r="BQ55"/>
  <c r="AK56"/>
  <c r="AP60"/>
  <c r="BA62"/>
  <c r="BU66"/>
  <c r="AP69"/>
  <c r="BA69"/>
  <c r="AK72"/>
  <c r="CP72"/>
  <c r="CQ72" s="1"/>
  <c r="AO75"/>
  <c r="AF76"/>
  <c r="AX80"/>
  <c r="AK83"/>
  <c r="BB86"/>
  <c r="AW88"/>
  <c r="AW89"/>
  <c r="T91"/>
  <c r="CD96"/>
  <c r="CE96" s="1"/>
  <c r="BQ7"/>
  <c r="CJ7"/>
  <c r="CK7" s="1"/>
  <c r="AW10"/>
  <c r="AJ12"/>
  <c r="AW12"/>
  <c r="CP13"/>
  <c r="CQ13" s="1"/>
  <c r="AE15"/>
  <c r="AJ16"/>
  <c r="AP17"/>
  <c r="AJ19"/>
  <c r="AS19"/>
  <c r="AW20"/>
  <c r="AJ21"/>
  <c r="AP27"/>
  <c r="BA27"/>
  <c r="CP27"/>
  <c r="CQ27" s="1"/>
  <c r="AO29"/>
  <c r="BQ29"/>
  <c r="X32"/>
  <c r="BU33"/>
  <c r="AE35"/>
  <c r="AO35"/>
  <c r="BA35"/>
  <c r="CJ35"/>
  <c r="CK35" s="1"/>
  <c r="BQ37"/>
  <c r="CC38"/>
  <c r="BA40"/>
  <c r="AO41"/>
  <c r="AO48"/>
  <c r="AO49"/>
  <c r="BU53"/>
  <c r="T56"/>
  <c r="AW57"/>
  <c r="BB59"/>
  <c r="AW60"/>
  <c r="AT63"/>
  <c r="AO67"/>
  <c r="BM69"/>
  <c r="CO69" s="1"/>
  <c r="CJ69"/>
  <c r="X71"/>
  <c r="AP71"/>
  <c r="AS72"/>
  <c r="BT74"/>
  <c r="AX78"/>
  <c r="AE80"/>
  <c r="BQ80"/>
  <c r="BB82"/>
  <c r="AS85"/>
  <c r="BA85"/>
  <c r="AK86"/>
  <c r="AW86"/>
  <c r="CG86"/>
  <c r="T90"/>
  <c r="AW90"/>
  <c r="BL90"/>
  <c r="AX91"/>
  <c r="X92"/>
  <c r="AJ92"/>
  <c r="BA92"/>
  <c r="X93"/>
  <c r="AJ93"/>
  <c r="AT93"/>
  <c r="BA94"/>
  <c r="BL94"/>
  <c r="CP94"/>
  <c r="AK96"/>
  <c r="BZ96"/>
  <c r="BY96" s="1"/>
  <c r="AO97"/>
  <c r="AX97"/>
  <c r="AP99"/>
  <c r="CJ27"/>
  <c r="CK27" s="1"/>
  <c r="CP40"/>
  <c r="CQ40" s="1"/>
  <c r="X50"/>
  <c r="BB56"/>
  <c r="CP56"/>
  <c r="CR56" s="1"/>
  <c r="X68"/>
  <c r="AT71"/>
  <c r="BG75"/>
  <c r="BB76"/>
  <c r="BM76"/>
  <c r="CO76" s="1"/>
  <c r="CN76" s="1"/>
  <c r="CM76" s="1"/>
  <c r="AX77"/>
  <c r="CP82"/>
  <c r="CQ82" s="1"/>
  <c r="BQ101"/>
  <c r="AX5"/>
  <c r="AB12"/>
  <c r="T13"/>
  <c r="AK18"/>
  <c r="BZ19"/>
  <c r="AP22"/>
  <c r="X23"/>
  <c r="T25"/>
  <c r="AJ25"/>
  <c r="AS26"/>
  <c r="T27"/>
  <c r="AJ27"/>
  <c r="BG29"/>
  <c r="BZ29"/>
  <c r="BU30"/>
  <c r="CP41"/>
  <c r="CQ41" s="1"/>
  <c r="W42"/>
  <c r="AE42"/>
  <c r="AJ43"/>
  <c r="AX43"/>
  <c r="AK44"/>
  <c r="BL44"/>
  <c r="AW45"/>
  <c r="T48"/>
  <c r="AT48"/>
  <c r="AA49"/>
  <c r="CM50"/>
  <c r="BG51"/>
  <c r="BA52"/>
  <c r="X53"/>
  <c r="AX59"/>
  <c r="BY59"/>
  <c r="BM61"/>
  <c r="BB65"/>
  <c r="CD66"/>
  <c r="CE66" s="1"/>
  <c r="BM72"/>
  <c r="CO72" s="1"/>
  <c r="CN72" s="1"/>
  <c r="CM72" s="1"/>
  <c r="BB73"/>
  <c r="BQ73"/>
  <c r="T75"/>
  <c r="BA76"/>
  <c r="BQ76"/>
  <c r="CB78"/>
  <c r="BB79"/>
  <c r="BQ81"/>
  <c r="AX82"/>
  <c r="AJ83"/>
  <c r="AS83"/>
  <c r="BA84"/>
  <c r="BQ85"/>
  <c r="CP85"/>
  <c r="CQ85" s="1"/>
  <c r="AF86"/>
  <c r="BL86"/>
  <c r="AT87"/>
  <c r="AB91"/>
  <c r="AJ91"/>
  <c r="AT91"/>
  <c r="BA91"/>
  <c r="AF92"/>
  <c r="AX92"/>
  <c r="BQ92"/>
  <c r="S93"/>
  <c r="AF93"/>
  <c r="AW93"/>
  <c r="BZ99"/>
  <c r="T100"/>
  <c r="AF2"/>
  <c r="AP3"/>
  <c r="BB3"/>
  <c r="AB6"/>
  <c r="AP7"/>
  <c r="BB7"/>
  <c r="AE8"/>
  <c r="AF9"/>
  <c r="AT9"/>
  <c r="AE11"/>
  <c r="BG11"/>
  <c r="AP13"/>
  <c r="BA13"/>
  <c r="AB14"/>
  <c r="AW16"/>
  <c r="AB17"/>
  <c r="AK21"/>
  <c r="BQ22"/>
  <c r="AT23"/>
  <c r="BQ25"/>
  <c r="CG25"/>
  <c r="CH25" s="1"/>
  <c r="BB27"/>
  <c r="AB29"/>
  <c r="CP52"/>
  <c r="CQ52" s="1"/>
  <c r="BQ83"/>
  <c r="AJ85"/>
  <c r="BM91"/>
  <c r="CO91" s="1"/>
  <c r="CN91" s="1"/>
  <c r="CM91" s="1"/>
  <c r="BU91"/>
  <c r="AK93"/>
  <c r="W95"/>
  <c r="BB95"/>
  <c r="BA96"/>
  <c r="AE97"/>
  <c r="AT98"/>
  <c r="BB98"/>
  <c r="BB100"/>
  <c r="BG101"/>
  <c r="AX33"/>
  <c r="AW33"/>
  <c r="BG34"/>
  <c r="BP34"/>
  <c r="CD35"/>
  <c r="CF35" s="1"/>
  <c r="CE35" s="1"/>
  <c r="AT35"/>
  <c r="AO43"/>
  <c r="AP43"/>
  <c r="AO46"/>
  <c r="AP46"/>
  <c r="AJ50"/>
  <c r="AK50"/>
  <c r="X59"/>
  <c r="AA59"/>
  <c r="BB60"/>
  <c r="BQ67"/>
  <c r="BT67"/>
  <c r="AP77"/>
  <c r="AO77"/>
  <c r="S85"/>
  <c r="T85"/>
  <c r="AB87"/>
  <c r="AE87"/>
  <c r="AT8"/>
  <c r="BB10"/>
  <c r="BQ10"/>
  <c r="CJ10"/>
  <c r="CL10" s="1"/>
  <c r="CK10" s="1"/>
  <c r="X11"/>
  <c r="AT11"/>
  <c r="CD20"/>
  <c r="CF20" s="1"/>
  <c r="CE20" s="1"/>
  <c r="BG27"/>
  <c r="CC27"/>
  <c r="AT29"/>
  <c r="T30"/>
  <c r="CC30"/>
  <c r="AT31"/>
  <c r="BG33"/>
  <c r="BY33"/>
  <c r="AB34"/>
  <c r="AW34"/>
  <c r="AO36"/>
  <c r="AS39"/>
  <c r="AJ40"/>
  <c r="AE41"/>
  <c r="BQ41"/>
  <c r="CB41"/>
  <c r="CD42"/>
  <c r="CE42" s="1"/>
  <c r="AO44"/>
  <c r="AW44"/>
  <c r="BU46"/>
  <c r="CP46"/>
  <c r="CR46" s="1"/>
  <c r="AA50"/>
  <c r="BP50"/>
  <c r="AP51"/>
  <c r="BL51"/>
  <c r="AX52"/>
  <c r="CM53"/>
  <c r="AP54"/>
  <c r="BA54"/>
  <c r="CP54"/>
  <c r="CR54" s="1"/>
  <c r="BZ55"/>
  <c r="AS56"/>
  <c r="AP57"/>
  <c r="BL57"/>
  <c r="BA58"/>
  <c r="CP58"/>
  <c r="CQ58" s="1"/>
  <c r="T60"/>
  <c r="AE60"/>
  <c r="BU61"/>
  <c r="AF62"/>
  <c r="AK66"/>
  <c r="AS66"/>
  <c r="BY66"/>
  <c r="AX69"/>
  <c r="BM70"/>
  <c r="BL70" s="1"/>
  <c r="AE72"/>
  <c r="CM74"/>
  <c r="BT76"/>
  <c r="CB76"/>
  <c r="T33"/>
  <c r="W33"/>
  <c r="BU34"/>
  <c r="BY34"/>
  <c r="BA39"/>
  <c r="BA47"/>
  <c r="AJ49"/>
  <c r="AK49"/>
  <c r="BB50"/>
  <c r="AJ53"/>
  <c r="AK53"/>
  <c r="BG60"/>
  <c r="BL60"/>
  <c r="AS65"/>
  <c r="AT65"/>
  <c r="BZ67"/>
  <c r="CB67"/>
  <c r="AB73"/>
  <c r="AF73"/>
  <c r="AX75"/>
  <c r="AW75"/>
  <c r="CP77"/>
  <c r="CQ77" s="1"/>
  <c r="BB77"/>
  <c r="BL78"/>
  <c r="CM78"/>
  <c r="BU78"/>
  <c r="BY78"/>
  <c r="AT80"/>
  <c r="AS80"/>
  <c r="CD83"/>
  <c r="CE83" s="1"/>
  <c r="AE83"/>
  <c r="AF83"/>
  <c r="CJ83"/>
  <c r="CL83" s="1"/>
  <c r="CP83"/>
  <c r="CQ83" s="1"/>
  <c r="BA83"/>
  <c r="BB83"/>
  <c r="BM86"/>
  <c r="CO86" s="1"/>
  <c r="BP86"/>
  <c r="AX87"/>
  <c r="AW87"/>
  <c r="CI93"/>
  <c r="CH93"/>
  <c r="CI96"/>
  <c r="CH96"/>
  <c r="AT2"/>
  <c r="CD2"/>
  <c r="CE2" s="1"/>
  <c r="AT4"/>
  <c r="CD4"/>
  <c r="CE4" s="1"/>
  <c r="AK5"/>
  <c r="BU2"/>
  <c r="BG3"/>
  <c r="CJ3"/>
  <c r="CK3" s="1"/>
  <c r="X4"/>
  <c r="BU4"/>
  <c r="T5"/>
  <c r="BB5"/>
  <c r="AB7"/>
  <c r="BB8"/>
  <c r="BU8"/>
  <c r="BG9"/>
  <c r="T10"/>
  <c r="BA10"/>
  <c r="AB13"/>
  <c r="BB13"/>
  <c r="BQ13"/>
  <c r="CJ13"/>
  <c r="CK13" s="1"/>
  <c r="BG15"/>
  <c r="BA17"/>
  <c r="BG17"/>
  <c r="CP17"/>
  <c r="CQ17" s="1"/>
  <c r="F54" i="4"/>
  <c r="G54" s="1"/>
  <c r="BQ18" i="2"/>
  <c r="CJ18"/>
  <c r="CL18" s="1"/>
  <c r="CK18" s="1"/>
  <c r="X19"/>
  <c r="T20"/>
  <c r="T21"/>
  <c r="AX21"/>
  <c r="AX22"/>
  <c r="AF23"/>
  <c r="BG23"/>
  <c r="AB24"/>
  <c r="AP24"/>
  <c r="BG24"/>
  <c r="AB25"/>
  <c r="AB26"/>
  <c r="AP26"/>
  <c r="BG26"/>
  <c r="AB27"/>
  <c r="T29"/>
  <c r="AB30"/>
  <c r="AP30"/>
  <c r="T31"/>
  <c r="CJ33"/>
  <c r="CL33" s="1"/>
  <c r="AX35"/>
  <c r="AX41"/>
  <c r="AT43"/>
  <c r="AT46"/>
  <c r="CJ54"/>
  <c r="CM57"/>
  <c r="CD58"/>
  <c r="CE58" s="1"/>
  <c r="CM66"/>
  <c r="CM70"/>
  <c r="CP32"/>
  <c r="CQ32" s="1"/>
  <c r="AB33"/>
  <c r="AE33"/>
  <c r="AJ34"/>
  <c r="AK34"/>
  <c r="BB43"/>
  <c r="BB45"/>
  <c r="BG48"/>
  <c r="BL48"/>
  <c r="BA49"/>
  <c r="BB49"/>
  <c r="AO56"/>
  <c r="AP56"/>
  <c r="AW58"/>
  <c r="AX58"/>
  <c r="BA67"/>
  <c r="BB67"/>
  <c r="CP73"/>
  <c r="CR73" s="1"/>
  <c r="BA73"/>
  <c r="AE77"/>
  <c r="AF77"/>
  <c r="CD79"/>
  <c r="CE79" s="1"/>
  <c r="AF79"/>
  <c r="AO85"/>
  <c r="AP85"/>
  <c r="BU86"/>
  <c r="BY86"/>
  <c r="BQ12"/>
  <c r="AK13"/>
  <c r="BQ14"/>
  <c r="CJ14"/>
  <c r="CL14" s="1"/>
  <c r="CK14" s="1"/>
  <c r="X15"/>
  <c r="AT15"/>
  <c r="AB16"/>
  <c r="BB16"/>
  <c r="BQ16"/>
  <c r="CJ16"/>
  <c r="CK16" s="1"/>
  <c r="CJ17"/>
  <c r="CK17" s="1"/>
  <c r="T18"/>
  <c r="AX18"/>
  <c r="AF19"/>
  <c r="AP20"/>
  <c r="AB21"/>
  <c r="AB22"/>
  <c r="BU23"/>
  <c r="BU24"/>
  <c r="BU26"/>
  <c r="BU27"/>
  <c r="CD28"/>
  <c r="CE28" s="1"/>
  <c r="AX28"/>
  <c r="BQ28"/>
  <c r="CB31"/>
  <c r="CD33"/>
  <c r="CF33" s="1"/>
  <c r="CE33" s="1"/>
  <c r="BB33"/>
  <c r="CC33"/>
  <c r="W34"/>
  <c r="AX39"/>
  <c r="CP39"/>
  <c r="CQ39" s="1"/>
  <c r="W45"/>
  <c r="AE45"/>
  <c r="BA46"/>
  <c r="W48"/>
  <c r="AE48"/>
  <c r="AW48"/>
  <c r="BM49"/>
  <c r="AO50"/>
  <c r="BU50"/>
  <c r="AT51"/>
  <c r="AT52"/>
  <c r="CD53"/>
  <c r="CE53" s="1"/>
  <c r="BM53"/>
  <c r="BY53"/>
  <c r="T54"/>
  <c r="AJ54"/>
  <c r="BG54"/>
  <c r="BZ54"/>
  <c r="BG55"/>
  <c r="BT55"/>
  <c r="CM55"/>
  <c r="AB56"/>
  <c r="AT57"/>
  <c r="BQ57"/>
  <c r="X58"/>
  <c r="AK62"/>
  <c r="CP62"/>
  <c r="CR62" s="1"/>
  <c r="AF66"/>
  <c r="CJ66"/>
  <c r="CL66" s="1"/>
  <c r="AA68"/>
  <c r="AT69"/>
  <c r="T70"/>
  <c r="BQ70"/>
  <c r="AK73"/>
  <c r="BZ74"/>
  <c r="AT75"/>
  <c r="BL77"/>
  <c r="CD78"/>
  <c r="CE78" s="1"/>
  <c r="AW32"/>
  <c r="AX32"/>
  <c r="CP34"/>
  <c r="CQ34" s="1"/>
  <c r="BB34"/>
  <c r="X35"/>
  <c r="AA35"/>
  <c r="AK39"/>
  <c r="AJ39"/>
  <c r="AO40"/>
  <c r="AP40"/>
  <c r="X44"/>
  <c r="AA44"/>
  <c r="BG45"/>
  <c r="BL45"/>
  <c r="AK47"/>
  <c r="AJ47"/>
  <c r="BQ48"/>
  <c r="BT48"/>
  <c r="AT54"/>
  <c r="AS54"/>
  <c r="BQ56"/>
  <c r="BT56"/>
  <c r="AS60"/>
  <c r="AT60"/>
  <c r="X61"/>
  <c r="AA61"/>
  <c r="BG67"/>
  <c r="BM67"/>
  <c r="BL67" s="1"/>
  <c r="AS78"/>
  <c r="AT78"/>
  <c r="BL80"/>
  <c r="BM80"/>
  <c r="CO80" s="1"/>
  <c r="BL83"/>
  <c r="BM83"/>
  <c r="CO83" s="1"/>
  <c r="AP86"/>
  <c r="AO86"/>
  <c r="T87"/>
  <c r="W87"/>
  <c r="AS88"/>
  <c r="AT88"/>
  <c r="CH95"/>
  <c r="CI95"/>
  <c r="CQ97"/>
  <c r="CR97"/>
  <c r="DQ2"/>
  <c r="AX6"/>
  <c r="BQ6"/>
  <c r="T7"/>
  <c r="BA7"/>
  <c r="CJ8"/>
  <c r="CK8" s="1"/>
  <c r="BA16"/>
  <c r="CD48"/>
  <c r="CE48" s="1"/>
  <c r="CD51"/>
  <c r="CF51" s="1"/>
  <c r="CE51" s="1"/>
  <c r="BZ57"/>
  <c r="AJ58"/>
  <c r="BU58"/>
  <c r="W60"/>
  <c r="AX61"/>
  <c r="X63"/>
  <c r="AP63"/>
  <c r="CJ63"/>
  <c r="CK63" s="1"/>
  <c r="AE64"/>
  <c r="CP64"/>
  <c r="CQ64" s="1"/>
  <c r="AW65"/>
  <c r="BQ65"/>
  <c r="T67"/>
  <c r="AT68"/>
  <c r="AJ69"/>
  <c r="BU71"/>
  <c r="AO72"/>
  <c r="AW72"/>
  <c r="BL74"/>
  <c r="AW76"/>
  <c r="CJ77"/>
  <c r="CK77" s="1"/>
  <c r="AF78"/>
  <c r="AW79"/>
  <c r="CD95"/>
  <c r="CE95" s="1"/>
  <c r="CP96"/>
  <c r="CR96" s="1"/>
  <c r="CM98"/>
  <c r="BG100"/>
  <c r="BU100"/>
  <c r="AB101"/>
  <c r="AP101"/>
  <c r="BB101"/>
  <c r="BQ75"/>
  <c r="X77"/>
  <c r="AS79"/>
  <c r="CJ79"/>
  <c r="CL79" s="1"/>
  <c r="AK80"/>
  <c r="BB80"/>
  <c r="AT81"/>
  <c r="AK82"/>
  <c r="BL82"/>
  <c r="AX83"/>
  <c r="X84"/>
  <c r="AF84"/>
  <c r="AP88"/>
  <c r="BG88"/>
  <c r="T89"/>
  <c r="AB89"/>
  <c r="AP90"/>
  <c r="BG90"/>
  <c r="BQ90"/>
  <c r="BQ93"/>
  <c r="AP94"/>
  <c r="X96"/>
  <c r="AJ96"/>
  <c r="BG96"/>
  <c r="BB97"/>
  <c r="T99"/>
  <c r="BB99"/>
  <c r="CD32"/>
  <c r="CE32" s="1"/>
  <c r="X36"/>
  <c r="BQ36"/>
  <c r="BQ38"/>
  <c r="X39"/>
  <c r="X41"/>
  <c r="BG42"/>
  <c r="BQ42"/>
  <c r="T51"/>
  <c r="AB51"/>
  <c r="BM52"/>
  <c r="CO52" s="1"/>
  <c r="CJ52"/>
  <c r="CK52" s="1"/>
  <c r="BQ54"/>
  <c r="T55"/>
  <c r="AB55"/>
  <c r="BG56"/>
  <c r="T57"/>
  <c r="AB57"/>
  <c r="CD59"/>
  <c r="CE59" s="1"/>
  <c r="BU60"/>
  <c r="BQ62"/>
  <c r="X64"/>
  <c r="T65"/>
  <c r="BG65"/>
  <c r="BQ68"/>
  <c r="CP69"/>
  <c r="CR69" s="1"/>
  <c r="CJ71"/>
  <c r="CK71" s="1"/>
  <c r="X72"/>
  <c r="BZ72"/>
  <c r="CP76"/>
  <c r="CQ76" s="1"/>
  <c r="CD77"/>
  <c r="X78"/>
  <c r="BM78"/>
  <c r="CO78" s="1"/>
  <c r="AJ81"/>
  <c r="BA81"/>
  <c r="BU81"/>
  <c r="AS82"/>
  <c r="CJ82"/>
  <c r="CL82" s="1"/>
  <c r="X83"/>
  <c r="BT83"/>
  <c r="CB83"/>
  <c r="AO84"/>
  <c r="CD84"/>
  <c r="CC84" s="1"/>
  <c r="BU84"/>
  <c r="CP84"/>
  <c r="CQ84" s="1"/>
  <c r="BT85"/>
  <c r="AA86"/>
  <c r="BL87"/>
  <c r="T88"/>
  <c r="AB88"/>
  <c r="AT89"/>
  <c r="BY89"/>
  <c r="CD90"/>
  <c r="CF90" s="1"/>
  <c r="CE90" s="1"/>
  <c r="W91"/>
  <c r="CD91"/>
  <c r="CF91" s="1"/>
  <c r="BY91"/>
  <c r="BB92"/>
  <c r="CP92"/>
  <c r="CR92" s="1"/>
  <c r="CB93"/>
  <c r="CD94"/>
  <c r="CF94" s="1"/>
  <c r="AF95"/>
  <c r="BG95"/>
  <c r="AK97"/>
  <c r="BA97"/>
  <c r="BM97"/>
  <c r="CO97" s="1"/>
  <c r="CN97" s="1"/>
  <c r="CM97" s="1"/>
  <c r="BT97"/>
  <c r="CD98"/>
  <c r="CF98" s="1"/>
  <c r="CE98" s="1"/>
  <c r="AK98"/>
  <c r="BM98"/>
  <c r="CO98" s="1"/>
  <c r="CN98" s="1"/>
  <c r="X82"/>
  <c r="BY88"/>
  <c r="BL89"/>
  <c r="AB90"/>
  <c r="AT90"/>
  <c r="CP98"/>
  <c r="CQ98" s="1"/>
  <c r="AB99"/>
  <c r="T101"/>
  <c r="BZ101"/>
  <c r="CC4"/>
  <c r="CC2"/>
  <c r="K38" i="4"/>
  <c r="L38" s="1"/>
  <c r="M38" s="1"/>
  <c r="BZ14" i="2"/>
  <c r="AA52" i="4"/>
  <c r="AD52" s="1"/>
  <c r="BZ18" i="2"/>
  <c r="AA54" i="4"/>
  <c r="AD54" s="1"/>
  <c r="BZ2" i="2"/>
  <c r="AA38" i="4"/>
  <c r="BZ4" i="2"/>
  <c r="AA42" i="4"/>
  <c r="AD42" s="1"/>
  <c r="BZ9" i="2"/>
  <c r="AA48" i="4"/>
  <c r="AD48" s="1"/>
  <c r="BZ11" i="2"/>
  <c r="AA50" i="4"/>
  <c r="AD50" s="1"/>
  <c r="BZ24" i="2"/>
  <c r="BZ26"/>
  <c r="BZ30"/>
  <c r="BZ31"/>
  <c r="BZ33"/>
  <c r="CP36"/>
  <c r="CQ36" s="1"/>
  <c r="BA36"/>
  <c r="AB37"/>
  <c r="CD37"/>
  <c r="CE37" s="1"/>
  <c r="AE37"/>
  <c r="CJ37"/>
  <c r="BB37"/>
  <c r="BG37"/>
  <c r="BP37"/>
  <c r="BZ37"/>
  <c r="T38"/>
  <c r="W38"/>
  <c r="BZ39"/>
  <c r="CB39"/>
  <c r="AB40"/>
  <c r="CD40"/>
  <c r="CE40" s="1"/>
  <c r="AE40"/>
  <c r="BQ40"/>
  <c r="BT40"/>
  <c r="BQ43"/>
  <c r="BT43"/>
  <c r="CJ44"/>
  <c r="BA44"/>
  <c r="BQ44"/>
  <c r="BT44"/>
  <c r="T46"/>
  <c r="W46"/>
  <c r="T47"/>
  <c r="W47"/>
  <c r="AJ48"/>
  <c r="AK48"/>
  <c r="BA48"/>
  <c r="BB48"/>
  <c r="AJ51"/>
  <c r="AK51"/>
  <c r="CO55"/>
  <c r="CN55" s="1"/>
  <c r="CQ55"/>
  <c r="CQ57"/>
  <c r="CC66"/>
  <c r="CD3"/>
  <c r="DO3"/>
  <c r="DN3" s="1"/>
  <c r="DQ3" s="1"/>
  <c r="CP11"/>
  <c r="CD13"/>
  <c r="CF13" s="1"/>
  <c r="CE13" s="1"/>
  <c r="CP15"/>
  <c r="T2"/>
  <c r="AB2"/>
  <c r="AP2"/>
  <c r="AX2"/>
  <c r="BQ2"/>
  <c r="CP2"/>
  <c r="CQ2" s="1"/>
  <c r="X3"/>
  <c r="AF3"/>
  <c r="AT3"/>
  <c r="CP3"/>
  <c r="AB4"/>
  <c r="AX4"/>
  <c r="BQ4"/>
  <c r="BA5"/>
  <c r="BG5"/>
  <c r="BU5"/>
  <c r="CD5"/>
  <c r="CJ5"/>
  <c r="BB6"/>
  <c r="CJ6"/>
  <c r="CK6" s="1"/>
  <c r="BG7"/>
  <c r="CD7"/>
  <c r="AK8"/>
  <c r="CP8"/>
  <c r="CR8" s="1"/>
  <c r="AK9"/>
  <c r="AX9"/>
  <c r="BQ9"/>
  <c r="AF10"/>
  <c r="AT10"/>
  <c r="BU10"/>
  <c r="CD10"/>
  <c r="AK11"/>
  <c r="AX11"/>
  <c r="BQ11"/>
  <c r="BB12"/>
  <c r="CJ12"/>
  <c r="CL12" s="1"/>
  <c r="CK12" s="1"/>
  <c r="BG13"/>
  <c r="CC13"/>
  <c r="BB14"/>
  <c r="CD14"/>
  <c r="AK15"/>
  <c r="AX15"/>
  <c r="BZ15"/>
  <c r="BU16"/>
  <c r="CD16"/>
  <c r="X17"/>
  <c r="AF17"/>
  <c r="AT17"/>
  <c r="BB18"/>
  <c r="CD18"/>
  <c r="T19"/>
  <c r="AB19"/>
  <c r="AP19"/>
  <c r="BB19"/>
  <c r="AF20"/>
  <c r="AT20"/>
  <c r="BG20"/>
  <c r="BU20"/>
  <c r="CC20"/>
  <c r="BB21"/>
  <c r="CD21"/>
  <c r="CE21" s="1"/>
  <c r="CD22"/>
  <c r="CE22" s="1"/>
  <c r="CP23"/>
  <c r="CQ23" s="1"/>
  <c r="X24"/>
  <c r="AF24"/>
  <c r="AX24"/>
  <c r="BQ24"/>
  <c r="CJ24"/>
  <c r="BB25"/>
  <c r="CJ25"/>
  <c r="X26"/>
  <c r="AF26"/>
  <c r="AX26"/>
  <c r="BQ26"/>
  <c r="AT27"/>
  <c r="AE28"/>
  <c r="AK28"/>
  <c r="BB28"/>
  <c r="CJ28"/>
  <c r="X29"/>
  <c r="AF29"/>
  <c r="AX29"/>
  <c r="X30"/>
  <c r="AF30"/>
  <c r="AX30"/>
  <c r="BQ30"/>
  <c r="X31"/>
  <c r="AF31"/>
  <c r="AX31"/>
  <c r="BQ31"/>
  <c r="AE32"/>
  <c r="AK32"/>
  <c r="BB32"/>
  <c r="CJ32"/>
  <c r="X33"/>
  <c r="AF33"/>
  <c r="AS33"/>
  <c r="BQ33"/>
  <c r="CK33"/>
  <c r="X34"/>
  <c r="AF34"/>
  <c r="AS34"/>
  <c r="BQ34"/>
  <c r="BZ34"/>
  <c r="T35"/>
  <c r="AB35"/>
  <c r="AJ35"/>
  <c r="BG35"/>
  <c r="BU35"/>
  <c r="CC35"/>
  <c r="AT36"/>
  <c r="CD36"/>
  <c r="CE36" s="1"/>
  <c r="CP37"/>
  <c r="CQ37" s="1"/>
  <c r="AP39"/>
  <c r="BZ3"/>
  <c r="AA40" i="4"/>
  <c r="AD40" s="1"/>
  <c r="BZ8" i="2"/>
  <c r="AA47" i="4"/>
  <c r="AD47" s="1"/>
  <c r="BZ17" i="2"/>
  <c r="AA53" i="4"/>
  <c r="BZ23" i="2"/>
  <c r="BZ27"/>
  <c r="BU37"/>
  <c r="BY37"/>
  <c r="AB38"/>
  <c r="CD38"/>
  <c r="CE38" s="1"/>
  <c r="AE38"/>
  <c r="CJ38"/>
  <c r="BB38"/>
  <c r="BG38"/>
  <c r="BP38"/>
  <c r="BZ38"/>
  <c r="T39"/>
  <c r="W39"/>
  <c r="BU39"/>
  <c r="BY39"/>
  <c r="X40"/>
  <c r="AA40"/>
  <c r="BG40"/>
  <c r="BP40"/>
  <c r="BA42"/>
  <c r="AB43"/>
  <c r="AE43"/>
  <c r="CD43"/>
  <c r="CE43" s="1"/>
  <c r="BZ45"/>
  <c r="CB45"/>
  <c r="CC45"/>
  <c r="BG47"/>
  <c r="BM47"/>
  <c r="BL47" s="1"/>
  <c r="CM47"/>
  <c r="BZ47"/>
  <c r="CB47"/>
  <c r="CC47"/>
  <c r="BZ49"/>
  <c r="CB49"/>
  <c r="CD50"/>
  <c r="AS50"/>
  <c r="AT50"/>
  <c r="CC58"/>
  <c r="CD8"/>
  <c r="AW2"/>
  <c r="BB2"/>
  <c r="BP2"/>
  <c r="BY2"/>
  <c r="W3"/>
  <c r="AK3"/>
  <c r="AS3"/>
  <c r="AX3"/>
  <c r="BQ3"/>
  <c r="AA4"/>
  <c r="AW4"/>
  <c r="BB4"/>
  <c r="BP4"/>
  <c r="BY4"/>
  <c r="CJ4"/>
  <c r="CL4" s="1"/>
  <c r="CK4" s="1"/>
  <c r="X5"/>
  <c r="AF5"/>
  <c r="AT5"/>
  <c r="CP5"/>
  <c r="AF6"/>
  <c r="AT6"/>
  <c r="BA6"/>
  <c r="BG6"/>
  <c r="BU6"/>
  <c r="CD6"/>
  <c r="X7"/>
  <c r="AF7"/>
  <c r="AT7"/>
  <c r="BU7"/>
  <c r="BT7" s="1"/>
  <c r="CP7"/>
  <c r="T8"/>
  <c r="AB8"/>
  <c r="AX8"/>
  <c r="BQ8"/>
  <c r="T9"/>
  <c r="AB9"/>
  <c r="AP9"/>
  <c r="BB9"/>
  <c r="BP9"/>
  <c r="X10"/>
  <c r="W10" s="1"/>
  <c r="AE10"/>
  <c r="AK10"/>
  <c r="BT10"/>
  <c r="CC10"/>
  <c r="CB10" s="1"/>
  <c r="CP10"/>
  <c r="CR10" s="1"/>
  <c r="CQ10" s="1"/>
  <c r="T11"/>
  <c r="AB11"/>
  <c r="AP11"/>
  <c r="BB11"/>
  <c r="BP11"/>
  <c r="AF12"/>
  <c r="AT12"/>
  <c r="BA12"/>
  <c r="BU12"/>
  <c r="CD12"/>
  <c r="X13"/>
  <c r="AF13"/>
  <c r="AT13"/>
  <c r="BU13"/>
  <c r="BT13" s="1"/>
  <c r="AF14"/>
  <c r="AT14"/>
  <c r="BA14"/>
  <c r="BU14"/>
  <c r="CC14"/>
  <c r="T15"/>
  <c r="AP15"/>
  <c r="BB15"/>
  <c r="BQ15"/>
  <c r="BP15" s="1"/>
  <c r="AF16"/>
  <c r="AT16"/>
  <c r="BT16"/>
  <c r="CC16"/>
  <c r="CB16" s="1"/>
  <c r="W17"/>
  <c r="AE17"/>
  <c r="AK17"/>
  <c r="AS17"/>
  <c r="AX17"/>
  <c r="BQ17"/>
  <c r="AF18"/>
  <c r="AT18"/>
  <c r="BA18"/>
  <c r="BU18"/>
  <c r="CC18"/>
  <c r="CP18"/>
  <c r="AA19"/>
  <c r="BA19"/>
  <c r="BG19"/>
  <c r="CD19"/>
  <c r="CJ19"/>
  <c r="X20"/>
  <c r="W20" s="1"/>
  <c r="AK20"/>
  <c r="AS20"/>
  <c r="BT20"/>
  <c r="CP20"/>
  <c r="X21"/>
  <c r="AF21"/>
  <c r="BA21"/>
  <c r="CC21"/>
  <c r="CP21"/>
  <c r="CQ21" s="1"/>
  <c r="X22"/>
  <c r="AF22"/>
  <c r="AT22"/>
  <c r="BA22"/>
  <c r="BG22"/>
  <c r="BU22"/>
  <c r="CC22"/>
  <c r="T23"/>
  <c r="AB23"/>
  <c r="AP23"/>
  <c r="AX23"/>
  <c r="W24"/>
  <c r="AE24"/>
  <c r="AK24"/>
  <c r="BB24"/>
  <c r="BP24"/>
  <c r="BY24"/>
  <c r="CD24"/>
  <c r="CE24" s="1"/>
  <c r="CP24"/>
  <c r="CQ24" s="1"/>
  <c r="X25"/>
  <c r="AF25"/>
  <c r="AT25"/>
  <c r="BA25"/>
  <c r="BG25"/>
  <c r="CD25"/>
  <c r="CE25" s="1"/>
  <c r="W26"/>
  <c r="AE26"/>
  <c r="AK26"/>
  <c r="BB26"/>
  <c r="BP26"/>
  <c r="BY26"/>
  <c r="CD26"/>
  <c r="CF26" s="1"/>
  <c r="CE26" s="1"/>
  <c r="CJ26"/>
  <c r="X27"/>
  <c r="AF27"/>
  <c r="AX27"/>
  <c r="BQ27"/>
  <c r="T28"/>
  <c r="AB28"/>
  <c r="AP28"/>
  <c r="BA28"/>
  <c r="BG28"/>
  <c r="BU28"/>
  <c r="CC28"/>
  <c r="W29"/>
  <c r="AE29"/>
  <c r="AK29"/>
  <c r="BB29"/>
  <c r="BU29"/>
  <c r="CD29"/>
  <c r="CJ29"/>
  <c r="W30"/>
  <c r="AE30"/>
  <c r="AK30"/>
  <c r="BB30"/>
  <c r="BP30"/>
  <c r="BY30"/>
  <c r="CD30"/>
  <c r="CE30" s="1"/>
  <c r="CJ30"/>
  <c r="W31"/>
  <c r="AE31"/>
  <c r="AK31"/>
  <c r="BB31"/>
  <c r="BP31"/>
  <c r="BY31"/>
  <c r="CD31"/>
  <c r="CE31" s="1"/>
  <c r="CJ31"/>
  <c r="T32"/>
  <c r="AB32"/>
  <c r="AP32"/>
  <c r="BG32"/>
  <c r="BU32"/>
  <c r="CC32"/>
  <c r="AK33"/>
  <c r="BT35"/>
  <c r="AK36"/>
  <c r="BT36"/>
  <c r="CJ36"/>
  <c r="AJ37"/>
  <c r="AX37"/>
  <c r="CP38"/>
  <c r="CQ38" s="1"/>
  <c r="AK42"/>
  <c r="CJ42"/>
  <c r="CP44"/>
  <c r="AT45"/>
  <c r="CP48"/>
  <c r="CR48" s="1"/>
  <c r="BZ5"/>
  <c r="AA43" i="4"/>
  <c r="AD43" s="1"/>
  <c r="BZ7" i="2"/>
  <c r="AA45" i="4"/>
  <c r="AD45" s="1"/>
  <c r="BZ13" i="2"/>
  <c r="AA51" i="4"/>
  <c r="AD51" s="1"/>
  <c r="BZ20" i="2"/>
  <c r="BZ35"/>
  <c r="BZ36"/>
  <c r="CC36"/>
  <c r="BU38"/>
  <c r="BY38"/>
  <c r="AB39"/>
  <c r="CD39"/>
  <c r="CE39" s="1"/>
  <c r="AE39"/>
  <c r="BQ39"/>
  <c r="BT39"/>
  <c r="T40"/>
  <c r="W40"/>
  <c r="BZ40"/>
  <c r="CB40"/>
  <c r="CJ41"/>
  <c r="BA41"/>
  <c r="X43"/>
  <c r="AA43"/>
  <c r="BG43"/>
  <c r="BM43"/>
  <c r="BL43" s="1"/>
  <c r="BZ43"/>
  <c r="CB43"/>
  <c r="BZ44"/>
  <c r="CB44"/>
  <c r="AB46"/>
  <c r="CD46"/>
  <c r="AE46"/>
  <c r="AF46"/>
  <c r="AW46"/>
  <c r="AX46"/>
  <c r="BG46"/>
  <c r="BL46"/>
  <c r="BM46"/>
  <c r="CO46" s="1"/>
  <c r="AB47"/>
  <c r="CD47"/>
  <c r="CE47" s="1"/>
  <c r="AE47"/>
  <c r="AF47"/>
  <c r="AW47"/>
  <c r="AX47"/>
  <c r="CC59"/>
  <c r="CC77"/>
  <c r="CE77"/>
  <c r="CK87"/>
  <c r="CL87"/>
  <c r="CP4"/>
  <c r="CQ4" s="1"/>
  <c r="BA2"/>
  <c r="CJ2"/>
  <c r="CL2" s="1"/>
  <c r="CK2" s="1"/>
  <c r="BP3"/>
  <c r="BA4"/>
  <c r="W5"/>
  <c r="AS5"/>
  <c r="X6"/>
  <c r="W6" s="1"/>
  <c r="AE6"/>
  <c r="BT6"/>
  <c r="CB6"/>
  <c r="CP6"/>
  <c r="CR6" s="1"/>
  <c r="W7"/>
  <c r="AE7"/>
  <c r="AS7"/>
  <c r="AW8"/>
  <c r="BY8"/>
  <c r="AA9"/>
  <c r="BA9"/>
  <c r="CD9"/>
  <c r="CJ9"/>
  <c r="AA11"/>
  <c r="BA11"/>
  <c r="CD11"/>
  <c r="CJ11"/>
  <c r="AE12"/>
  <c r="BT12"/>
  <c r="CC12"/>
  <c r="CB12" s="1"/>
  <c r="W13"/>
  <c r="AE13"/>
  <c r="AS13"/>
  <c r="AE14"/>
  <c r="F52" i="4"/>
  <c r="BT14" i="2"/>
  <c r="CB14"/>
  <c r="AB15"/>
  <c r="AA15" s="1"/>
  <c r="BA15"/>
  <c r="CD15"/>
  <c r="AE16"/>
  <c r="BP17"/>
  <c r="CD17"/>
  <c r="CF17" s="1"/>
  <c r="CE17" s="1"/>
  <c r="X18"/>
  <c r="W18" s="1"/>
  <c r="AE18"/>
  <c r="BT18"/>
  <c r="CB18"/>
  <c r="BU19"/>
  <c r="BT19" s="1"/>
  <c r="CB19"/>
  <c r="W21"/>
  <c r="AE21"/>
  <c r="CB21"/>
  <c r="AE22"/>
  <c r="AS22"/>
  <c r="BT22"/>
  <c r="CP22"/>
  <c r="CQ22" s="1"/>
  <c r="AA23"/>
  <c r="AW23"/>
  <c r="BQ23"/>
  <c r="BP23" s="1"/>
  <c r="BY23"/>
  <c r="CD23"/>
  <c r="CE23" s="1"/>
  <c r="AJ24"/>
  <c r="BA24"/>
  <c r="W25"/>
  <c r="AE25"/>
  <c r="BU25"/>
  <c r="BT25" s="1"/>
  <c r="BA26"/>
  <c r="CP26"/>
  <c r="CQ26" s="1"/>
  <c r="W27"/>
  <c r="AE27"/>
  <c r="BP27"/>
  <c r="BY27"/>
  <c r="CD27"/>
  <c r="CE27" s="1"/>
  <c r="AA28"/>
  <c r="BT28"/>
  <c r="BA29"/>
  <c r="BT29"/>
  <c r="CB29"/>
  <c r="BA30"/>
  <c r="CP30"/>
  <c r="CQ30" s="1"/>
  <c r="BA31"/>
  <c r="CP31"/>
  <c r="CQ31" s="1"/>
  <c r="AA32"/>
  <c r="BT32"/>
  <c r="BA33"/>
  <c r="CP33"/>
  <c r="CQ33" s="1"/>
  <c r="BA34"/>
  <c r="CD34"/>
  <c r="CJ34"/>
  <c r="AS35"/>
  <c r="AA36"/>
  <c r="X37"/>
  <c r="BT37"/>
  <c r="AA38"/>
  <c r="AJ38"/>
  <c r="AX38"/>
  <c r="AX40"/>
  <c r="AK41"/>
  <c r="AT41"/>
  <c r="AK45"/>
  <c r="CJ48"/>
  <c r="BZ22"/>
  <c r="BZ28"/>
  <c r="BZ32"/>
  <c r="T37"/>
  <c r="W37"/>
  <c r="BG39"/>
  <c r="BP39"/>
  <c r="BU40"/>
  <c r="BY40"/>
  <c r="CO42"/>
  <c r="CN42" s="1"/>
  <c r="T43"/>
  <c r="W43"/>
  <c r="BU43"/>
  <c r="BY43"/>
  <c r="BU44"/>
  <c r="BY44"/>
  <c r="BQ45"/>
  <c r="BT45"/>
  <c r="BQ47"/>
  <c r="BT47"/>
  <c r="AS49"/>
  <c r="CD49"/>
  <c r="AT49"/>
  <c r="BQ49"/>
  <c r="BT49"/>
  <c r="CC51"/>
  <c r="CC53"/>
  <c r="CQ63"/>
  <c r="CP9"/>
  <c r="CR28"/>
  <c r="BZ51"/>
  <c r="BZ58"/>
  <c r="BU62"/>
  <c r="BY62"/>
  <c r="BZ63"/>
  <c r="CB63"/>
  <c r="BU64"/>
  <c r="BY64"/>
  <c r="BZ65"/>
  <c r="BU68"/>
  <c r="BY68"/>
  <c r="T69"/>
  <c r="W69"/>
  <c r="AB70"/>
  <c r="CD70"/>
  <c r="AF70"/>
  <c r="CP70"/>
  <c r="CR70" s="1"/>
  <c r="CJ70"/>
  <c r="AB71"/>
  <c r="AE71"/>
  <c r="BG71"/>
  <c r="CM71"/>
  <c r="BM71"/>
  <c r="BL71" s="1"/>
  <c r="AB74"/>
  <c r="CD74"/>
  <c r="AF74"/>
  <c r="CP74"/>
  <c r="CR74" s="1"/>
  <c r="CJ74"/>
  <c r="AO76"/>
  <c r="AP76"/>
  <c r="AJ77"/>
  <c r="AK77"/>
  <c r="AJ78"/>
  <c r="AK78"/>
  <c r="BA78"/>
  <c r="BB78"/>
  <c r="AB81"/>
  <c r="AE81"/>
  <c r="AF81"/>
  <c r="CD81"/>
  <c r="CF81" s="1"/>
  <c r="AW81"/>
  <c r="AX81"/>
  <c r="AO82"/>
  <c r="AP82"/>
  <c r="BM82"/>
  <c r="CO82" s="1"/>
  <c r="BP82"/>
  <c r="AO83"/>
  <c r="AP83"/>
  <c r="AW84"/>
  <c r="AX84"/>
  <c r="BG84"/>
  <c r="BL84"/>
  <c r="BM84"/>
  <c r="CO84" s="1"/>
  <c r="BU87"/>
  <c r="BY87"/>
  <c r="CI91"/>
  <c r="CH91" s="1"/>
  <c r="CK91"/>
  <c r="CL91"/>
  <c r="CI92"/>
  <c r="CH92" s="1"/>
  <c r="CC95"/>
  <c r="CH98"/>
  <c r="CI98"/>
  <c r="BU45"/>
  <c r="CP45"/>
  <c r="CR45" s="1"/>
  <c r="X46"/>
  <c r="X47"/>
  <c r="BU47"/>
  <c r="BU49"/>
  <c r="CJ49"/>
  <c r="BB51"/>
  <c r="BQ51"/>
  <c r="T52"/>
  <c r="AB52"/>
  <c r="AP52"/>
  <c r="BG52"/>
  <c r="BQ52"/>
  <c r="BZ52"/>
  <c r="AT53"/>
  <c r="X54"/>
  <c r="AF54"/>
  <c r="AX54"/>
  <c r="BU54"/>
  <c r="CD54"/>
  <c r="AK55"/>
  <c r="BB55"/>
  <c r="X56"/>
  <c r="AF56"/>
  <c r="AX56"/>
  <c r="BM56"/>
  <c r="CO56" s="1"/>
  <c r="AK57"/>
  <c r="BB57"/>
  <c r="T58"/>
  <c r="AB58"/>
  <c r="AP58"/>
  <c r="BG58"/>
  <c r="BQ58"/>
  <c r="CL58"/>
  <c r="AT59"/>
  <c r="AK60"/>
  <c r="CD61"/>
  <c r="CP68"/>
  <c r="CR68" s="1"/>
  <c r="AK70"/>
  <c r="CD72"/>
  <c r="AX73"/>
  <c r="AK74"/>
  <c r="CJ78"/>
  <c r="BZ42"/>
  <c r="BZ48"/>
  <c r="BZ56"/>
  <c r="T63"/>
  <c r="W63"/>
  <c r="AB65"/>
  <c r="CD65"/>
  <c r="AF65"/>
  <c r="CP65"/>
  <c r="CR65" s="1"/>
  <c r="CJ65"/>
  <c r="BA66"/>
  <c r="AB69"/>
  <c r="AE69"/>
  <c r="BG69"/>
  <c r="CM69"/>
  <c r="BL69"/>
  <c r="BQ71"/>
  <c r="BT71"/>
  <c r="X73"/>
  <c r="AA73"/>
  <c r="BM73"/>
  <c r="CO73" s="1"/>
  <c r="CN73" s="1"/>
  <c r="BP73"/>
  <c r="BZ73"/>
  <c r="CQ73"/>
  <c r="CC78"/>
  <c r="X79"/>
  <c r="AA79"/>
  <c r="BU79"/>
  <c r="BY79"/>
  <c r="X80"/>
  <c r="AA80"/>
  <c r="CQ80"/>
  <c r="BU82"/>
  <c r="BY82"/>
  <c r="CI82"/>
  <c r="CG84"/>
  <c r="AJ84"/>
  <c r="AK84"/>
  <c r="CH85"/>
  <c r="BG85"/>
  <c r="BL85"/>
  <c r="BM85"/>
  <c r="CO85" s="1"/>
  <c r="CH86"/>
  <c r="CH100"/>
  <c r="CI100"/>
  <c r="CJ43"/>
  <c r="CP43"/>
  <c r="CR43" s="1"/>
  <c r="T44"/>
  <c r="AB44"/>
  <c r="BG44"/>
  <c r="CD44"/>
  <c r="CE44" s="1"/>
  <c r="X45"/>
  <c r="AF45"/>
  <c r="BM45"/>
  <c r="BB46"/>
  <c r="BQ46"/>
  <c r="BZ46"/>
  <c r="CP49"/>
  <c r="CR49" s="1"/>
  <c r="CJ50"/>
  <c r="CP50"/>
  <c r="CR50" s="1"/>
  <c r="BA51"/>
  <c r="BP51"/>
  <c r="BY51"/>
  <c r="AA52"/>
  <c r="BP52"/>
  <c r="BY52"/>
  <c r="AS53"/>
  <c r="CJ53"/>
  <c r="CP53"/>
  <c r="CR53" s="1"/>
  <c r="W54"/>
  <c r="AE54"/>
  <c r="BM54"/>
  <c r="BL54" s="1"/>
  <c r="BT54"/>
  <c r="CB54"/>
  <c r="CM54"/>
  <c r="BA55"/>
  <c r="CR55"/>
  <c r="W56"/>
  <c r="AE56"/>
  <c r="BL56"/>
  <c r="BA57"/>
  <c r="CR57"/>
  <c r="AA58"/>
  <c r="BP58"/>
  <c r="BY58"/>
  <c r="AS59"/>
  <c r="CJ59"/>
  <c r="CP59"/>
  <c r="CR59" s="1"/>
  <c r="BA60"/>
  <c r="BY60"/>
  <c r="CP60"/>
  <c r="CR60" s="1"/>
  <c r="AO61"/>
  <c r="BB61"/>
  <c r="CJ61"/>
  <c r="T62"/>
  <c r="AE62"/>
  <c r="AS62"/>
  <c r="BG62"/>
  <c r="BT62"/>
  <c r="CD62"/>
  <c r="CL62"/>
  <c r="BA63"/>
  <c r="BY63"/>
  <c r="AO64"/>
  <c r="BB64"/>
  <c r="BT64"/>
  <c r="CD64"/>
  <c r="CM65"/>
  <c r="AT66"/>
  <c r="CP66"/>
  <c r="CR66" s="1"/>
  <c r="W67"/>
  <c r="AT67"/>
  <c r="AO68"/>
  <c r="BT68"/>
  <c r="CD68"/>
  <c r="BU69"/>
  <c r="AW70"/>
  <c r="AA71"/>
  <c r="AJ71"/>
  <c r="AX71"/>
  <c r="CD71"/>
  <c r="BQ72"/>
  <c r="CB72"/>
  <c r="CJ72"/>
  <c r="AP73"/>
  <c r="AW74"/>
  <c r="BM75"/>
  <c r="BL75" s="1"/>
  <c r="BT75"/>
  <c r="CM75"/>
  <c r="CL76"/>
  <c r="AB63"/>
  <c r="AE63"/>
  <c r="BB63"/>
  <c r="BG63"/>
  <c r="CM63"/>
  <c r="BM63"/>
  <c r="BL63" s="1"/>
  <c r="AB67"/>
  <c r="CD67"/>
  <c r="AF67"/>
  <c r="CP67"/>
  <c r="CR67" s="1"/>
  <c r="CJ67"/>
  <c r="BA68"/>
  <c r="BQ69"/>
  <c r="BT69"/>
  <c r="BZ71"/>
  <c r="CB71"/>
  <c r="BU73"/>
  <c r="BY73"/>
  <c r="BZ75"/>
  <c r="BM77"/>
  <c r="CO77" s="1"/>
  <c r="BP77"/>
  <c r="CQ78"/>
  <c r="CC79"/>
  <c r="BZ80"/>
  <c r="CB80"/>
  <c r="CH82"/>
  <c r="CC83"/>
  <c r="AB85"/>
  <c r="AE85"/>
  <c r="AF85"/>
  <c r="CD85"/>
  <c r="AW85"/>
  <c r="AX85"/>
  <c r="AS86"/>
  <c r="CD86"/>
  <c r="AT86"/>
  <c r="CQ86"/>
  <c r="CC90"/>
  <c r="CC91"/>
  <c r="CE91"/>
  <c r="CC94"/>
  <c r="CC98"/>
  <c r="CQ101"/>
  <c r="CR101"/>
  <c r="CJ51"/>
  <c r="CD52"/>
  <c r="CD60"/>
  <c r="AT61"/>
  <c r="CP61"/>
  <c r="CR61" s="1"/>
  <c r="AX62"/>
  <c r="AT64"/>
  <c r="CJ64"/>
  <c r="AK67"/>
  <c r="CJ68"/>
  <c r="CD69"/>
  <c r="CD82"/>
  <c r="CR86"/>
  <c r="CD87"/>
  <c r="BZ50"/>
  <c r="BZ53"/>
  <c r="X62"/>
  <c r="AA62"/>
  <c r="CO62"/>
  <c r="CN62" s="1"/>
  <c r="BQ63"/>
  <c r="BT63"/>
  <c r="BZ68"/>
  <c r="BZ69"/>
  <c r="CB69"/>
  <c r="BZ70"/>
  <c r="T71"/>
  <c r="W71"/>
  <c r="BU72"/>
  <c r="BY72"/>
  <c r="AB75"/>
  <c r="CD75"/>
  <c r="AF75"/>
  <c r="X76"/>
  <c r="AA76"/>
  <c r="BU77"/>
  <c r="BY77"/>
  <c r="CL77"/>
  <c r="AO79"/>
  <c r="AP79"/>
  <c r="CO79"/>
  <c r="CN79" s="1"/>
  <c r="CQ79"/>
  <c r="AO80"/>
  <c r="AP80"/>
  <c r="T81"/>
  <c r="W81"/>
  <c r="CI81"/>
  <c r="CH81" s="1"/>
  <c r="BG81"/>
  <c r="BL81"/>
  <c r="CM81"/>
  <c r="AJ87"/>
  <c r="CG87"/>
  <c r="AK87"/>
  <c r="BA87"/>
  <c r="BB87"/>
  <c r="CP87"/>
  <c r="CK89"/>
  <c r="CL89"/>
  <c r="CH97"/>
  <c r="CI97"/>
  <c r="T36"/>
  <c r="AB36"/>
  <c r="BG36"/>
  <c r="BU36"/>
  <c r="BB39"/>
  <c r="CJ39"/>
  <c r="T41"/>
  <c r="AB41"/>
  <c r="BG41"/>
  <c r="BU41"/>
  <c r="CD41"/>
  <c r="X42"/>
  <c r="AF42"/>
  <c r="BU42"/>
  <c r="CC42"/>
  <c r="CM42"/>
  <c r="BA45"/>
  <c r="BY45"/>
  <c r="CD45"/>
  <c r="CE45" s="1"/>
  <c r="CJ45"/>
  <c r="AA46"/>
  <c r="CQ46"/>
  <c r="AA47"/>
  <c r="BY47"/>
  <c r="CJ47"/>
  <c r="CP47"/>
  <c r="CR47" s="1"/>
  <c r="X48"/>
  <c r="AF48"/>
  <c r="BM48"/>
  <c r="BU48"/>
  <c r="CC48"/>
  <c r="CM48"/>
  <c r="T49"/>
  <c r="AB49"/>
  <c r="BG49"/>
  <c r="BY49"/>
  <c r="T50"/>
  <c r="AB50"/>
  <c r="BA50"/>
  <c r="BG50"/>
  <c r="BQ50"/>
  <c r="X51"/>
  <c r="AF51"/>
  <c r="BM51"/>
  <c r="BT51"/>
  <c r="CB51"/>
  <c r="CP51"/>
  <c r="CR51" s="1"/>
  <c r="W52"/>
  <c r="AE52"/>
  <c r="BL52"/>
  <c r="BT52"/>
  <c r="CB52"/>
  <c r="CM52"/>
  <c r="T53"/>
  <c r="AB53"/>
  <c r="BA53"/>
  <c r="BG53"/>
  <c r="BQ53"/>
  <c r="AA54"/>
  <c r="BY54"/>
  <c r="CQ54"/>
  <c r="X55"/>
  <c r="AF55"/>
  <c r="BU55"/>
  <c r="CD55"/>
  <c r="CJ55"/>
  <c r="AA56"/>
  <c r="BU56"/>
  <c r="CD56"/>
  <c r="CJ56"/>
  <c r="X57"/>
  <c r="AF57"/>
  <c r="BM57"/>
  <c r="CO57" s="1"/>
  <c r="CN57" s="1"/>
  <c r="BU57"/>
  <c r="CD57"/>
  <c r="CJ57"/>
  <c r="W58"/>
  <c r="AE58"/>
  <c r="BB58"/>
  <c r="BM58"/>
  <c r="BT58"/>
  <c r="CB58"/>
  <c r="CM58"/>
  <c r="T59"/>
  <c r="AB59"/>
  <c r="BG59"/>
  <c r="BQ59"/>
  <c r="BZ59"/>
  <c r="X60"/>
  <c r="AF60"/>
  <c r="BM60"/>
  <c r="CJ60"/>
  <c r="AK61"/>
  <c r="BP61"/>
  <c r="BY61"/>
  <c r="AP62"/>
  <c r="BZ62"/>
  <c r="AA63"/>
  <c r="AJ63"/>
  <c r="AX63"/>
  <c r="CD63"/>
  <c r="CR63"/>
  <c r="AK64"/>
  <c r="BZ64"/>
  <c r="BL65"/>
  <c r="BT65"/>
  <c r="CB65"/>
  <c r="AA66"/>
  <c r="AW67"/>
  <c r="AK68"/>
  <c r="X69"/>
  <c r="BP69"/>
  <c r="W70"/>
  <c r="AE70"/>
  <c r="AT70"/>
  <c r="BA70"/>
  <c r="AF71"/>
  <c r="BA71"/>
  <c r="BY71"/>
  <c r="CP71"/>
  <c r="CR71" s="1"/>
  <c r="AA72"/>
  <c r="T73"/>
  <c r="AE73"/>
  <c r="AS73"/>
  <c r="BG73"/>
  <c r="BT73"/>
  <c r="CD73"/>
  <c r="CL73"/>
  <c r="W74"/>
  <c r="AE74"/>
  <c r="AT74"/>
  <c r="BA74"/>
  <c r="CP88"/>
  <c r="CR88" s="1"/>
  <c r="CP89"/>
  <c r="CR89" s="1"/>
  <c r="BU93"/>
  <c r="CD93"/>
  <c r="CP93"/>
  <c r="CR93" s="1"/>
  <c r="BP98"/>
  <c r="BY98"/>
  <c r="X99"/>
  <c r="AF99"/>
  <c r="AT99"/>
  <c r="BF99"/>
  <c r="BM99"/>
  <c r="BT99"/>
  <c r="CB99"/>
  <c r="CP99"/>
  <c r="W100"/>
  <c r="AB100"/>
  <c r="AJ100"/>
  <c r="AP100"/>
  <c r="AW100"/>
  <c r="BY100"/>
  <c r="AJ101"/>
  <c r="AW101"/>
  <c r="BL101"/>
  <c r="CG101"/>
  <c r="BZ88"/>
  <c r="BZ92"/>
  <c r="T76"/>
  <c r="AB76"/>
  <c r="BG76"/>
  <c r="CR80"/>
  <c r="CJ81"/>
  <c r="CP81"/>
  <c r="CR81" s="1"/>
  <c r="CJ84"/>
  <c r="BU85"/>
  <c r="CJ85"/>
  <c r="T86"/>
  <c r="AB86"/>
  <c r="BA86"/>
  <c r="BG86"/>
  <c r="BQ86"/>
  <c r="BZ86"/>
  <c r="X87"/>
  <c r="AF87"/>
  <c r="BM87"/>
  <c r="X88"/>
  <c r="AF88"/>
  <c r="BM88"/>
  <c r="X89"/>
  <c r="AF89"/>
  <c r="BM89"/>
  <c r="BZ89"/>
  <c r="CG89"/>
  <c r="AF90"/>
  <c r="BM90"/>
  <c r="BU90"/>
  <c r="CJ90"/>
  <c r="CP90"/>
  <c r="CR90" s="1"/>
  <c r="X91"/>
  <c r="AE91"/>
  <c r="AK91"/>
  <c r="BB91"/>
  <c r="BQ91"/>
  <c r="BZ91"/>
  <c r="AK92"/>
  <c r="BT93"/>
  <c r="BU95"/>
  <c r="CP95"/>
  <c r="AJ97"/>
  <c r="AE98"/>
  <c r="W99"/>
  <c r="AE99"/>
  <c r="AS99"/>
  <c r="CD100"/>
  <c r="CF100" s="1"/>
  <c r="BZ60"/>
  <c r="BZ66"/>
  <c r="BZ77"/>
  <c r="BZ79"/>
  <c r="BZ82"/>
  <c r="BZ87"/>
  <c r="BQ60"/>
  <c r="T61"/>
  <c r="AB61"/>
  <c r="BG61"/>
  <c r="BQ61"/>
  <c r="BZ61"/>
  <c r="T64"/>
  <c r="AB64"/>
  <c r="BG64"/>
  <c r="X65"/>
  <c r="BM65"/>
  <c r="BU65"/>
  <c r="T66"/>
  <c r="AB66"/>
  <c r="BG66"/>
  <c r="BQ66"/>
  <c r="X67"/>
  <c r="BU67"/>
  <c r="T68"/>
  <c r="AB68"/>
  <c r="BG68"/>
  <c r="X70"/>
  <c r="BU70"/>
  <c r="T72"/>
  <c r="AB72"/>
  <c r="BG72"/>
  <c r="X74"/>
  <c r="BM74"/>
  <c r="BU74"/>
  <c r="X75"/>
  <c r="BU75"/>
  <c r="CJ75"/>
  <c r="CP75"/>
  <c r="BU76"/>
  <c r="CD76"/>
  <c r="T77"/>
  <c r="AB77"/>
  <c r="BA77"/>
  <c r="BG77"/>
  <c r="BQ77"/>
  <c r="CR78"/>
  <c r="T79"/>
  <c r="AB79"/>
  <c r="BA79"/>
  <c r="BG79"/>
  <c r="BQ79"/>
  <c r="CR79"/>
  <c r="T80"/>
  <c r="AB80"/>
  <c r="BA80"/>
  <c r="BG80"/>
  <c r="BU80"/>
  <c r="CD80"/>
  <c r="CJ80"/>
  <c r="X81"/>
  <c r="BM81"/>
  <c r="AJ82"/>
  <c r="BG82"/>
  <c r="BQ82"/>
  <c r="BG83"/>
  <c r="X85"/>
  <c r="CJ86"/>
  <c r="BQ87"/>
  <c r="AK88"/>
  <c r="BB88"/>
  <c r="BQ88"/>
  <c r="AK89"/>
  <c r="BB89"/>
  <c r="BQ89"/>
  <c r="X90"/>
  <c r="AK90"/>
  <c r="BB90"/>
  <c r="AP91"/>
  <c r="BG91"/>
  <c r="T92"/>
  <c r="AB92"/>
  <c r="AP92"/>
  <c r="BG92"/>
  <c r="AB93"/>
  <c r="AP93"/>
  <c r="X94"/>
  <c r="AF94"/>
  <c r="BG94"/>
  <c r="AP95"/>
  <c r="AX95"/>
  <c r="BM95"/>
  <c r="AP96"/>
  <c r="AX96"/>
  <c r="BM96"/>
  <c r="CO96" s="1"/>
  <c r="BG97"/>
  <c r="CD97"/>
  <c r="T98"/>
  <c r="AB98"/>
  <c r="AP98"/>
  <c r="BM100"/>
  <c r="CP100"/>
  <c r="X101"/>
  <c r="AF101"/>
  <c r="AT101"/>
  <c r="BU101"/>
  <c r="CD101"/>
  <c r="BZ81"/>
  <c r="BZ84"/>
  <c r="BZ85"/>
  <c r="BZ90"/>
  <c r="BZ98"/>
  <c r="BZ100"/>
  <c r="T78"/>
  <c r="AB78"/>
  <c r="BG78"/>
  <c r="BQ78"/>
  <c r="BZ78"/>
  <c r="AK81"/>
  <c r="BB81"/>
  <c r="T82"/>
  <c r="AB82"/>
  <c r="T83"/>
  <c r="AB83"/>
  <c r="BU83"/>
  <c r="T84"/>
  <c r="AB84"/>
  <c r="BB84"/>
  <c r="BQ84"/>
  <c r="AK85"/>
  <c r="BA88"/>
  <c r="CD88"/>
  <c r="CJ88"/>
  <c r="BA89"/>
  <c r="CD89"/>
  <c r="W90"/>
  <c r="AJ90"/>
  <c r="BA90"/>
  <c r="CQ91"/>
  <c r="AA92"/>
  <c r="BU92"/>
  <c r="CD92"/>
  <c r="CJ92"/>
  <c r="AA93"/>
  <c r="BA93"/>
  <c r="BG93"/>
  <c r="BZ93"/>
  <c r="BY93" s="1"/>
  <c r="CJ93"/>
  <c r="AE94"/>
  <c r="AT94"/>
  <c r="AS94" s="1"/>
  <c r="BM94"/>
  <c r="CO94" s="1"/>
  <c r="BU94"/>
  <c r="BL95"/>
  <c r="AB96"/>
  <c r="AA96" s="1"/>
  <c r="BL96"/>
  <c r="CQ96"/>
  <c r="X97"/>
  <c r="AA98"/>
  <c r="BA98"/>
  <c r="BG98"/>
  <c r="BQ98"/>
  <c r="AA99"/>
  <c r="BU99"/>
  <c r="CD99"/>
  <c r="X100"/>
  <c r="AE100"/>
  <c r="AK100"/>
  <c r="AS100"/>
  <c r="BQ100"/>
  <c r="W101"/>
  <c r="AE101"/>
  <c r="AS101"/>
  <c r="BM101"/>
  <c r="CO101" s="1"/>
  <c r="BT101"/>
  <c r="CB101"/>
  <c r="AO27" i="4"/>
  <c r="AP27"/>
  <c r="AO51"/>
  <c r="AP51"/>
  <c r="AO45"/>
  <c r="AP45"/>
  <c r="AO36"/>
  <c r="AP36"/>
  <c r="AO15"/>
  <c r="AP15"/>
  <c r="AO49"/>
  <c r="AP49"/>
  <c r="AO37"/>
  <c r="AP37"/>
  <c r="AO23"/>
  <c r="AP23"/>
  <c r="AO53"/>
  <c r="AP53"/>
  <c r="AO17"/>
  <c r="AP17"/>
  <c r="AO25"/>
  <c r="AP25"/>
  <c r="AO40"/>
  <c r="AP40"/>
  <c r="AO19"/>
  <c r="AP19"/>
  <c r="AO18"/>
  <c r="AP18"/>
  <c r="AO38"/>
  <c r="AP38"/>
  <c r="AO44"/>
  <c r="AP44"/>
  <c r="AO10"/>
  <c r="AP10"/>
  <c r="AO13"/>
  <c r="AP13"/>
  <c r="AO43"/>
  <c r="AP43"/>
  <c r="AO41"/>
  <c r="AP41"/>
  <c r="AO35"/>
  <c r="AP35"/>
  <c r="AO12"/>
  <c r="AP12"/>
  <c r="AO48"/>
  <c r="AP48"/>
  <c r="AO50"/>
  <c r="AP50"/>
  <c r="AO14"/>
  <c r="AP14"/>
  <c r="AO21"/>
  <c r="AP21"/>
  <c r="AO39"/>
  <c r="AP39"/>
  <c r="AO52"/>
  <c r="AP52"/>
  <c r="AO22"/>
  <c r="AP22"/>
  <c r="AO30"/>
  <c r="AP30"/>
  <c r="AO33"/>
  <c r="AP33"/>
  <c r="AO26"/>
  <c r="AP26"/>
  <c r="AO34"/>
  <c r="AP34"/>
  <c r="AO11"/>
  <c r="AP11"/>
  <c r="AO31"/>
  <c r="AP31"/>
  <c r="AO20"/>
  <c r="AP20"/>
  <c r="AO29"/>
  <c r="AP29"/>
  <c r="AO46"/>
  <c r="AP46"/>
  <c r="AO16"/>
  <c r="AP16"/>
  <c r="AO32"/>
  <c r="AP32"/>
  <c r="AO47"/>
  <c r="AP47"/>
  <c r="AO28"/>
  <c r="AP28"/>
  <c r="AO24"/>
  <c r="AP24"/>
  <c r="AO42"/>
  <c r="AP42"/>
  <c r="L2"/>
  <c r="M2" s="1"/>
  <c r="L7"/>
  <c r="N7" s="1"/>
  <c r="L11"/>
  <c r="N11" s="1"/>
  <c r="L13"/>
  <c r="M13" s="1"/>
  <c r="L27"/>
  <c r="N27" s="1"/>
  <c r="L30"/>
  <c r="M30" s="1"/>
  <c r="L32"/>
  <c r="N32" s="1"/>
  <c r="L39"/>
  <c r="M39" s="1"/>
  <c r="L5"/>
  <c r="N5" s="1"/>
  <c r="L18"/>
  <c r="M18" s="1"/>
  <c r="L23"/>
  <c r="L29"/>
  <c r="M29" s="1"/>
  <c r="L33"/>
  <c r="L34"/>
  <c r="N34" s="1"/>
  <c r="L35"/>
  <c r="N35" s="1"/>
  <c r="L10"/>
  <c r="M10" s="1"/>
  <c r="G11"/>
  <c r="L3"/>
  <c r="M3" s="1"/>
  <c r="L4"/>
  <c r="L6"/>
  <c r="N6" s="1"/>
  <c r="L8"/>
  <c r="N8" s="1"/>
  <c r="L12"/>
  <c r="L14"/>
  <c r="N14" s="1"/>
  <c r="L15"/>
  <c r="N15" s="1"/>
  <c r="L16"/>
  <c r="L25"/>
  <c r="M25" s="1"/>
  <c r="L26"/>
  <c r="L28"/>
  <c r="N28" s="1"/>
  <c r="L41"/>
  <c r="N41" s="1"/>
  <c r="L46"/>
  <c r="N46" s="1"/>
  <c r="L9"/>
  <c r="N9" s="1"/>
  <c r="G13"/>
  <c r="I13" s="1"/>
  <c r="L17"/>
  <c r="M17" s="1"/>
  <c r="L19"/>
  <c r="M19" s="1"/>
  <c r="L20"/>
  <c r="N20" s="1"/>
  <c r="L21"/>
  <c r="N21" s="1"/>
  <c r="L22"/>
  <c r="M22" s="1"/>
  <c r="L24"/>
  <c r="M24" s="1"/>
  <c r="L31"/>
  <c r="M31" s="1"/>
  <c r="L36"/>
  <c r="N36" s="1"/>
  <c r="L37"/>
  <c r="M37" s="1"/>
  <c r="CN5" i="5"/>
  <c r="CL71" i="2" l="1"/>
  <c r="CF96"/>
  <c r="CR27"/>
  <c r="CH24"/>
  <c r="CN94"/>
  <c r="CE84"/>
  <c r="CK15"/>
  <c r="CF95"/>
  <c r="CN82"/>
  <c r="CR29"/>
  <c r="CL27"/>
  <c r="CN78"/>
  <c r="CN83"/>
  <c r="CM83" s="1"/>
  <c r="CK82"/>
  <c r="CQ92"/>
  <c r="CR76"/>
  <c r="CQ69"/>
  <c r="CI21"/>
  <c r="CR17"/>
  <c r="CL13"/>
  <c r="P39" i="4"/>
  <c r="Q39" s="1"/>
  <c r="S39" s="1"/>
  <c r="R39" s="1"/>
  <c r="CK83" i="2"/>
  <c r="CI94"/>
  <c r="G45" i="4"/>
  <c r="H45" s="1"/>
  <c r="K40"/>
  <c r="L40" s="1"/>
  <c r="N40" s="1"/>
  <c r="CR64" i="2"/>
  <c r="CR82"/>
  <c r="CR77"/>
  <c r="CE94"/>
  <c r="CL52"/>
  <c r="CR41"/>
  <c r="G51" i="4"/>
  <c r="I51" s="1"/>
  <c r="K53"/>
  <c r="L53" s="1"/>
  <c r="N53" s="1"/>
  <c r="CR13" i="2"/>
  <c r="CN80"/>
  <c r="CM80" s="1"/>
  <c r="CR72"/>
  <c r="CH99"/>
  <c r="CK66"/>
  <c r="CQ56"/>
  <c r="CN86"/>
  <c r="CN77"/>
  <c r="CK79"/>
  <c r="AQ10" i="4"/>
  <c r="CR52" i="2"/>
  <c r="CQ42"/>
  <c r="CQ19"/>
  <c r="CR83"/>
  <c r="CR98"/>
  <c r="CF83"/>
  <c r="CQ62"/>
  <c r="CL63"/>
  <c r="CR58"/>
  <c r="CL35"/>
  <c r="CI25"/>
  <c r="AQ46" i="4"/>
  <c r="AQ26"/>
  <c r="W39"/>
  <c r="X39" s="1"/>
  <c r="Y39" s="1"/>
  <c r="H40"/>
  <c r="K54"/>
  <c r="L54" s="1"/>
  <c r="N54" s="1"/>
  <c r="P44"/>
  <c r="Q44" s="1"/>
  <c r="S44" s="1"/>
  <c r="AQ35"/>
  <c r="AQ50"/>
  <c r="AQ12"/>
  <c r="AQ19"/>
  <c r="AQ40"/>
  <c r="AQ17"/>
  <c r="AQ51"/>
  <c r="AQ23"/>
  <c r="AQ36"/>
  <c r="AQ24"/>
  <c r="AQ28"/>
  <c r="W38"/>
  <c r="X38" s="1"/>
  <c r="Z38" s="1"/>
  <c r="G38"/>
  <c r="I38" s="1"/>
  <c r="W41"/>
  <c r="X41" s="1"/>
  <c r="Z41" s="1"/>
  <c r="K48"/>
  <c r="L48" s="1"/>
  <c r="M48" s="1"/>
  <c r="W49"/>
  <c r="X49" s="1"/>
  <c r="Y49" s="1"/>
  <c r="AQ18"/>
  <c r="AQ42"/>
  <c r="AQ29"/>
  <c r="AQ30"/>
  <c r="AQ41"/>
  <c r="AQ25"/>
  <c r="AQ45"/>
  <c r="K43"/>
  <c r="L43" s="1"/>
  <c r="M43" s="1"/>
  <c r="G42"/>
  <c r="I42" s="1"/>
  <c r="G50"/>
  <c r="H50" s="1"/>
  <c r="CN101" i="2"/>
  <c r="CM101" s="1"/>
  <c r="CR40"/>
  <c r="CR37"/>
  <c r="CR34"/>
  <c r="CL7"/>
  <c r="CL40"/>
  <c r="CR24"/>
  <c r="CR39"/>
  <c r="DO4"/>
  <c r="DN4" s="1"/>
  <c r="DQ4" s="1"/>
  <c r="W48" i="4"/>
  <c r="X48" s="1"/>
  <c r="Z48" s="1"/>
  <c r="Y48" s="1"/>
  <c r="CR23" i="2"/>
  <c r="CL3"/>
  <c r="P45" i="4"/>
  <c r="Q45" s="1"/>
  <c r="R45" s="1"/>
  <c r="W42"/>
  <c r="X42" s="1"/>
  <c r="Z42" s="1"/>
  <c r="K47"/>
  <c r="L47" s="1"/>
  <c r="N47" s="1"/>
  <c r="P42"/>
  <c r="Q42" s="1"/>
  <c r="R42" s="1"/>
  <c r="P43"/>
  <c r="Q43" s="1"/>
  <c r="S43" s="1"/>
  <c r="P41"/>
  <c r="Q41" s="1"/>
  <c r="S41" s="1"/>
  <c r="W44"/>
  <c r="X44" s="1"/>
  <c r="Y44" s="1"/>
  <c r="K49"/>
  <c r="L49" s="1"/>
  <c r="M49" s="1"/>
  <c r="P49"/>
  <c r="Q49" s="1"/>
  <c r="S49" s="1"/>
  <c r="W45"/>
  <c r="X45" s="1"/>
  <c r="Z45" s="1"/>
  <c r="K44"/>
  <c r="L44" s="1"/>
  <c r="N44" s="1"/>
  <c r="P47"/>
  <c r="Q47" s="1"/>
  <c r="R47" s="1"/>
  <c r="W51"/>
  <c r="X51" s="1"/>
  <c r="Y51" s="1"/>
  <c r="W43"/>
  <c r="X43" s="1"/>
  <c r="Y43" s="1"/>
  <c r="P50"/>
  <c r="Q50" s="1"/>
  <c r="R50" s="1"/>
  <c r="P51"/>
  <c r="Q51" s="1"/>
  <c r="S51" s="1"/>
  <c r="R51" s="1"/>
  <c r="W40"/>
  <c r="X40" s="1"/>
  <c r="Z40" s="1"/>
  <c r="Y40" s="1"/>
  <c r="CF4" i="2"/>
  <c r="CR21"/>
  <c r="CN84"/>
  <c r="CM84" s="1"/>
  <c r="CF21"/>
  <c r="P46" i="4"/>
  <c r="Q46" s="1"/>
  <c r="S46" s="1"/>
  <c r="R46" s="1"/>
  <c r="W47"/>
  <c r="X47" s="1"/>
  <c r="Y47" s="1"/>
  <c r="P40"/>
  <c r="Q40" s="1"/>
  <c r="S40" s="1"/>
  <c r="P48"/>
  <c r="Q48" s="1"/>
  <c r="R48" s="1"/>
  <c r="W46"/>
  <c r="X46" s="1"/>
  <c r="Z46" s="1"/>
  <c r="W50"/>
  <c r="X50" s="1"/>
  <c r="Y50" s="1"/>
  <c r="CL17" i="2"/>
  <c r="CK46"/>
  <c r="CR2"/>
  <c r="CN85"/>
  <c r="CM85" s="1"/>
  <c r="CL16"/>
  <c r="CF25"/>
  <c r="CR35"/>
  <c r="CR85"/>
  <c r="CQ94"/>
  <c r="CR94"/>
  <c r="CR32"/>
  <c r="CL69"/>
  <c r="CK69"/>
  <c r="AQ13" i="4"/>
  <c r="AQ53"/>
  <c r="AQ32"/>
  <c r="AQ31"/>
  <c r="AQ34"/>
  <c r="AQ33"/>
  <c r="AQ22"/>
  <c r="AQ39"/>
  <c r="AQ21"/>
  <c r="AQ43"/>
  <c r="AQ44"/>
  <c r="AQ38"/>
  <c r="AQ15"/>
  <c r="AQ27"/>
  <c r="AQ47"/>
  <c r="AQ20"/>
  <c r="AQ11"/>
  <c r="AQ52"/>
  <c r="AQ14"/>
  <c r="AQ49"/>
  <c r="AQ37"/>
  <c r="AQ16"/>
  <c r="AQ48"/>
  <c r="M45"/>
  <c r="M15"/>
  <c r="M14"/>
  <c r="M34"/>
  <c r="N30"/>
  <c r="M7"/>
  <c r="N22"/>
  <c r="N19"/>
  <c r="N10"/>
  <c r="M46"/>
  <c r="N13"/>
  <c r="N17"/>
  <c r="N37"/>
  <c r="N24"/>
  <c r="M28"/>
  <c r="N25"/>
  <c r="M6"/>
  <c r="N3"/>
  <c r="M35"/>
  <c r="M5"/>
  <c r="CN52" i="2"/>
  <c r="N38" i="4"/>
  <c r="M41"/>
  <c r="M8"/>
  <c r="N51"/>
  <c r="N29"/>
  <c r="N18"/>
  <c r="CN56" i="2"/>
  <c r="CM56" s="1"/>
  <c r="CN46"/>
  <c r="CM46" s="1"/>
  <c r="CO63"/>
  <c r="CN63" s="1"/>
  <c r="CK54"/>
  <c r="CL54"/>
  <c r="M27" i="4"/>
  <c r="CR30" i="2"/>
  <c r="CR84"/>
  <c r="M40" i="4"/>
  <c r="M42"/>
  <c r="N42"/>
  <c r="N50"/>
  <c r="M50"/>
  <c r="N16"/>
  <c r="M16"/>
  <c r="I11"/>
  <c r="H11"/>
  <c r="CC99" i="2"/>
  <c r="CF99"/>
  <c r="CE99" s="1"/>
  <c r="M32" i="4"/>
  <c r="N23"/>
  <c r="M23"/>
  <c r="CC89" i="2"/>
  <c r="CE89"/>
  <c r="N31" i="4"/>
  <c r="M9"/>
  <c r="N12"/>
  <c r="M12"/>
  <c r="M33"/>
  <c r="N33"/>
  <c r="M26"/>
  <c r="N26"/>
  <c r="N4"/>
  <c r="M4"/>
  <c r="CC88" i="2"/>
  <c r="CE88"/>
  <c r="M21" i="4"/>
  <c r="N2"/>
  <c r="CK92" i="2"/>
  <c r="CL92"/>
  <c r="CO100"/>
  <c r="CN100" s="1"/>
  <c r="CM100" s="1"/>
  <c r="CQ100"/>
  <c r="CR100"/>
  <c r="CC80"/>
  <c r="CE80"/>
  <c r="CO75"/>
  <c r="CN75" s="1"/>
  <c r="CQ75"/>
  <c r="CR75"/>
  <c r="CO81"/>
  <c r="CN81" s="1"/>
  <c r="CQ81"/>
  <c r="CO99"/>
  <c r="CN99" s="1"/>
  <c r="CM99" s="1"/>
  <c r="CQ99"/>
  <c r="CR99"/>
  <c r="CL60"/>
  <c r="CK60"/>
  <c r="CC55"/>
  <c r="CF55"/>
  <c r="CE55" s="1"/>
  <c r="CC82"/>
  <c r="CE82"/>
  <c r="CF82"/>
  <c r="CK72"/>
  <c r="CL72"/>
  <c r="CO66"/>
  <c r="CN66" s="1"/>
  <c r="CQ66"/>
  <c r="CC64"/>
  <c r="CE64"/>
  <c r="CC62"/>
  <c r="CE62"/>
  <c r="CO59"/>
  <c r="CN59" s="1"/>
  <c r="CQ59"/>
  <c r="CO50"/>
  <c r="CN50" s="1"/>
  <c r="CQ50"/>
  <c r="CL43"/>
  <c r="CK43"/>
  <c r="CF84"/>
  <c r="CH84"/>
  <c r="CC61"/>
  <c r="CE61"/>
  <c r="CC101"/>
  <c r="CF101"/>
  <c r="CE101" s="1"/>
  <c r="CK80"/>
  <c r="CL80"/>
  <c r="CL90"/>
  <c r="CK90"/>
  <c r="CF89"/>
  <c r="CI89"/>
  <c r="CH89" s="1"/>
  <c r="CC93"/>
  <c r="CF93"/>
  <c r="CE93" s="1"/>
  <c r="CC57"/>
  <c r="CE57"/>
  <c r="CK55"/>
  <c r="CL55"/>
  <c r="CL39"/>
  <c r="CK39"/>
  <c r="CK51"/>
  <c r="CL51"/>
  <c r="CL53"/>
  <c r="CK53"/>
  <c r="M36" i="4"/>
  <c r="M20"/>
  <c r="H13"/>
  <c r="N39"/>
  <c r="M11"/>
  <c r="CO93" i="2"/>
  <c r="CN93" s="1"/>
  <c r="CM93" s="1"/>
  <c r="CQ93"/>
  <c r="CK57"/>
  <c r="CL57"/>
  <c r="CC56"/>
  <c r="CE56"/>
  <c r="CL45"/>
  <c r="CK45"/>
  <c r="CO87"/>
  <c r="CN87" s="1"/>
  <c r="CM87" s="1"/>
  <c r="CQ87"/>
  <c r="CR87"/>
  <c r="CC60"/>
  <c r="CE60"/>
  <c r="CC86"/>
  <c r="CE86"/>
  <c r="CC85"/>
  <c r="CE85"/>
  <c r="CF85"/>
  <c r="CL61"/>
  <c r="CK61"/>
  <c r="CK74"/>
  <c r="CL74"/>
  <c r="CO54"/>
  <c r="CN54" s="1"/>
  <c r="CO95"/>
  <c r="CN95" s="1"/>
  <c r="CM95" s="1"/>
  <c r="CR95"/>
  <c r="CQ95"/>
  <c r="CL81"/>
  <c r="CK81"/>
  <c r="CH101"/>
  <c r="CI101"/>
  <c r="CO89"/>
  <c r="CN89" s="1"/>
  <c r="CM89" s="1"/>
  <c r="CQ89"/>
  <c r="CC73"/>
  <c r="CE73"/>
  <c r="CO71"/>
  <c r="CN71" s="1"/>
  <c r="CQ71"/>
  <c r="CC63"/>
  <c r="CE63"/>
  <c r="BL58"/>
  <c r="CO58"/>
  <c r="CL47"/>
  <c r="CK47"/>
  <c r="CC41"/>
  <c r="CE41"/>
  <c r="CK68"/>
  <c r="CL68"/>
  <c r="CL67"/>
  <c r="CK67"/>
  <c r="CO60"/>
  <c r="CN60" s="1"/>
  <c r="CM60" s="1"/>
  <c r="CQ60"/>
  <c r="CN96"/>
  <c r="CM96" s="1"/>
  <c r="CF86"/>
  <c r="CQ9"/>
  <c r="CR9"/>
  <c r="CC15"/>
  <c r="CF15"/>
  <c r="CE15" s="1"/>
  <c r="CC9"/>
  <c r="CF9"/>
  <c r="CE9" s="1"/>
  <c r="CL41"/>
  <c r="CK41"/>
  <c r="I44" i="4"/>
  <c r="H44"/>
  <c r="CC29" i="2"/>
  <c r="CE29"/>
  <c r="CL26"/>
  <c r="CK26"/>
  <c r="CQ20"/>
  <c r="CR20"/>
  <c r="CC19"/>
  <c r="CE19"/>
  <c r="CQ18"/>
  <c r="CR18"/>
  <c r="CR5"/>
  <c r="CQ5"/>
  <c r="I43" i="4"/>
  <c r="H43"/>
  <c r="CK24" i="2"/>
  <c r="CL24"/>
  <c r="CF18"/>
  <c r="CE18"/>
  <c r="CF14"/>
  <c r="CE14"/>
  <c r="CQ15"/>
  <c r="CR15"/>
  <c r="H53" i="4"/>
  <c r="I53"/>
  <c r="AD38"/>
  <c r="AB40"/>
  <c r="AE40" s="1"/>
  <c r="AC38"/>
  <c r="AF38" s="1"/>
  <c r="AB49"/>
  <c r="AE49" s="1"/>
  <c r="AC41"/>
  <c r="AF41" s="1"/>
  <c r="AB42"/>
  <c r="AE42" s="1"/>
  <c r="AB51"/>
  <c r="AE51" s="1"/>
  <c r="AC53"/>
  <c r="AF53" s="1"/>
  <c r="AC44"/>
  <c r="AF44" s="1"/>
  <c r="AC45"/>
  <c r="AF45" s="1"/>
  <c r="AB46"/>
  <c r="AE46" s="1"/>
  <c r="AB54"/>
  <c r="AE54" s="1"/>
  <c r="AC49"/>
  <c r="AF49" s="1"/>
  <c r="AB50"/>
  <c r="AE50" s="1"/>
  <c r="AB41"/>
  <c r="AE41" s="1"/>
  <c r="AC43"/>
  <c r="AF43" s="1"/>
  <c r="AB44"/>
  <c r="AE44" s="1"/>
  <c r="AC52"/>
  <c r="AF52" s="1"/>
  <c r="AB53"/>
  <c r="AE53" s="1"/>
  <c r="AD53" s="1"/>
  <c r="AB39"/>
  <c r="AE39" s="1"/>
  <c r="AC40"/>
  <c r="AF40" s="1"/>
  <c r="AC46"/>
  <c r="AF46" s="1"/>
  <c r="AB47"/>
  <c r="AE47" s="1"/>
  <c r="AC54"/>
  <c r="AF54" s="1"/>
  <c r="AB38"/>
  <c r="AE38" s="1"/>
  <c r="AC47"/>
  <c r="AF47" s="1"/>
  <c r="AC48"/>
  <c r="AF48" s="1"/>
  <c r="AC42"/>
  <c r="AF42" s="1"/>
  <c r="AB48"/>
  <c r="AE48" s="1"/>
  <c r="AB45"/>
  <c r="AE45" s="1"/>
  <c r="AC39"/>
  <c r="AF39" s="1"/>
  <c r="AB43"/>
  <c r="AE43" s="1"/>
  <c r="AC50"/>
  <c r="AF50" s="1"/>
  <c r="AC51"/>
  <c r="AF51" s="1"/>
  <c r="AB52"/>
  <c r="AE52" s="1"/>
  <c r="Z44"/>
  <c r="CR4" i="2"/>
  <c r="CR38"/>
  <c r="CR31"/>
  <c r="CR22"/>
  <c r="W52" i="4"/>
  <c r="X52" s="1"/>
  <c r="Z52" s="1"/>
  <c r="Y52" s="1"/>
  <c r="P52"/>
  <c r="Q52" s="1"/>
  <c r="W54"/>
  <c r="X54" s="1"/>
  <c r="W53"/>
  <c r="X53" s="1"/>
  <c r="CK93" i="2"/>
  <c r="CL93"/>
  <c r="CC92"/>
  <c r="CE92"/>
  <c r="CK88"/>
  <c r="CL88"/>
  <c r="CC97"/>
  <c r="CE97"/>
  <c r="CF97"/>
  <c r="CI86"/>
  <c r="CK86"/>
  <c r="CL86"/>
  <c r="CC76"/>
  <c r="CE76"/>
  <c r="CK75"/>
  <c r="CL75"/>
  <c r="CC100"/>
  <c r="CE100"/>
  <c r="CO90"/>
  <c r="CN90" s="1"/>
  <c r="CQ90"/>
  <c r="CI85"/>
  <c r="CL85"/>
  <c r="CK85"/>
  <c r="CI84"/>
  <c r="CL84"/>
  <c r="CK84"/>
  <c r="CO88"/>
  <c r="CN88" s="1"/>
  <c r="CM88" s="1"/>
  <c r="CQ88"/>
  <c r="CK56"/>
  <c r="CL56"/>
  <c r="CO51"/>
  <c r="CN51" s="1"/>
  <c r="CM51" s="1"/>
  <c r="CQ51"/>
  <c r="CO47"/>
  <c r="CN47" s="1"/>
  <c r="CQ47"/>
  <c r="CF87"/>
  <c r="CH87"/>
  <c r="CC75"/>
  <c r="CE75"/>
  <c r="CC87"/>
  <c r="CE87"/>
  <c r="CC69"/>
  <c r="CE69"/>
  <c r="CK64"/>
  <c r="CL64"/>
  <c r="CC52"/>
  <c r="CE52"/>
  <c r="CC67"/>
  <c r="CE67"/>
  <c r="CC68"/>
  <c r="CE68"/>
  <c r="CO53"/>
  <c r="CN53" s="1"/>
  <c r="CQ53"/>
  <c r="CL50"/>
  <c r="CK50"/>
  <c r="CO43"/>
  <c r="CN43" s="1"/>
  <c r="CQ43"/>
  <c r="CK49"/>
  <c r="CL49"/>
  <c r="CC74"/>
  <c r="CE74"/>
  <c r="CO70"/>
  <c r="CN70" s="1"/>
  <c r="CQ70"/>
  <c r="CC34"/>
  <c r="CF34"/>
  <c r="CE34" s="1"/>
  <c r="CC11"/>
  <c r="CE11"/>
  <c r="CK9"/>
  <c r="CL9"/>
  <c r="CL6"/>
  <c r="CQ6"/>
  <c r="CC46"/>
  <c r="CE46"/>
  <c r="CO48"/>
  <c r="CN48" s="1"/>
  <c r="CQ48"/>
  <c r="CL29"/>
  <c r="CK29"/>
  <c r="CK19"/>
  <c r="CL19"/>
  <c r="CC50"/>
  <c r="CF50"/>
  <c r="CE50" s="1"/>
  <c r="CK38"/>
  <c r="CL38"/>
  <c r="CK32"/>
  <c r="CL32"/>
  <c r="CL8"/>
  <c r="CQ8"/>
  <c r="CC7"/>
  <c r="CE7"/>
  <c r="CQ11"/>
  <c r="CR11"/>
  <c r="CL44"/>
  <c r="CK44"/>
  <c r="P54" i="4"/>
  <c r="Q54" s="1"/>
  <c r="S54" s="1"/>
  <c r="R54" s="1"/>
  <c r="CF24" i="2"/>
  <c r="CO65"/>
  <c r="CN65" s="1"/>
  <c r="CQ65"/>
  <c r="CO68"/>
  <c r="CN68" s="1"/>
  <c r="CM68" s="1"/>
  <c r="CQ68"/>
  <c r="CK70"/>
  <c r="CL70"/>
  <c r="CC70"/>
  <c r="CE70"/>
  <c r="CC49"/>
  <c r="CF49"/>
  <c r="CE49" s="1"/>
  <c r="H48" i="4"/>
  <c r="I48"/>
  <c r="CK34" i="2"/>
  <c r="CL34"/>
  <c r="CK11"/>
  <c r="CL11"/>
  <c r="H54" i="4"/>
  <c r="I54"/>
  <c r="CK42" i="2"/>
  <c r="CL42"/>
  <c r="CL36"/>
  <c r="CK36"/>
  <c r="CL30"/>
  <c r="CK30"/>
  <c r="CE12"/>
  <c r="CF12"/>
  <c r="CC6"/>
  <c r="CF6"/>
  <c r="CE6"/>
  <c r="CE8"/>
  <c r="CF8"/>
  <c r="H49" i="4"/>
  <c r="I49"/>
  <c r="CK28" i="2"/>
  <c r="CL28"/>
  <c r="CK25"/>
  <c r="CL25"/>
  <c r="CF16"/>
  <c r="CE16"/>
  <c r="CE10"/>
  <c r="CF10"/>
  <c r="CC5"/>
  <c r="CF5"/>
  <c r="CE5" s="1"/>
  <c r="CC3"/>
  <c r="CF3"/>
  <c r="CE3" s="1"/>
  <c r="CK37"/>
  <c r="CL37"/>
  <c r="H47" i="4"/>
  <c r="I47"/>
  <c r="CO61" i="2"/>
  <c r="CN61" s="1"/>
  <c r="CQ61"/>
  <c r="CO67"/>
  <c r="CN67" s="1"/>
  <c r="CQ67"/>
  <c r="CC71"/>
  <c r="CE71"/>
  <c r="CL59"/>
  <c r="CK59"/>
  <c r="CO49"/>
  <c r="CN49" s="1"/>
  <c r="CM49" s="1"/>
  <c r="CQ49"/>
  <c r="CK65"/>
  <c r="CL65"/>
  <c r="CC65"/>
  <c r="CE65"/>
  <c r="CK78"/>
  <c r="CL78"/>
  <c r="CC72"/>
  <c r="CE72"/>
  <c r="CC54"/>
  <c r="CF54"/>
  <c r="CE54" s="1"/>
  <c r="CO45"/>
  <c r="CN45" s="1"/>
  <c r="CM45" s="1"/>
  <c r="CQ45"/>
  <c r="CC81"/>
  <c r="CE81"/>
  <c r="CO74"/>
  <c r="CN74" s="1"/>
  <c r="CQ74"/>
  <c r="CK48"/>
  <c r="CL48"/>
  <c r="K52" i="4"/>
  <c r="L52" s="1"/>
  <c r="G52"/>
  <c r="CO44" i="2"/>
  <c r="CN44" s="1"/>
  <c r="CM44" s="1"/>
  <c r="CQ44"/>
  <c r="CL31"/>
  <c r="CK31"/>
  <c r="CR7"/>
  <c r="CQ7"/>
  <c r="CL5"/>
  <c r="CK5"/>
  <c r="CR3"/>
  <c r="CQ3"/>
  <c r="R38" i="4"/>
  <c r="S38"/>
  <c r="CN69" i="2"/>
  <c r="CF92"/>
  <c r="CI87"/>
  <c r="CR36"/>
  <c r="CR44"/>
  <c r="CR33"/>
  <c r="CR26"/>
  <c r="P53" i="4"/>
  <c r="Q53" s="1"/>
  <c r="I45" l="1"/>
  <c r="N43"/>
  <c r="M53"/>
  <c r="Z43"/>
  <c r="R41"/>
  <c r="Y42"/>
  <c r="H51"/>
  <c r="Z49"/>
  <c r="R44"/>
  <c r="Y41"/>
  <c r="DO5" i="2"/>
  <c r="M54" i="4"/>
  <c r="Z39"/>
  <c r="Y38"/>
  <c r="CN58" i="2"/>
  <c r="R40" i="4"/>
  <c r="N49"/>
  <c r="H38"/>
  <c r="R43"/>
  <c r="S45"/>
  <c r="M44"/>
  <c r="N48"/>
  <c r="S48"/>
  <c r="H42"/>
  <c r="Z51"/>
  <c r="I50"/>
  <c r="Y45"/>
  <c r="Y46"/>
  <c r="S42"/>
  <c r="S47"/>
  <c r="M47"/>
  <c r="Z47"/>
  <c r="S50"/>
  <c r="R49"/>
  <c r="Z50"/>
  <c r="S53"/>
  <c r="R53"/>
  <c r="DN5" i="2"/>
  <c r="DO6"/>
  <c r="Z54" i="4"/>
  <c r="Y54"/>
  <c r="R52"/>
  <c r="S52"/>
  <c r="M52"/>
  <c r="N52"/>
  <c r="Y53"/>
  <c r="Z53"/>
  <c r="I52"/>
  <c r="H52"/>
  <c r="DQ5" i="2" l="1"/>
  <c r="DN6"/>
  <c r="DQ6" s="1"/>
  <c r="DO7"/>
  <c r="DN7" l="1"/>
  <c r="DQ7" s="1"/>
  <c r="DO8"/>
  <c r="DN8" l="1"/>
  <c r="DQ8" s="1"/>
  <c r="DO9"/>
  <c r="DN9" l="1"/>
  <c r="DQ9" s="1"/>
  <c r="DO10"/>
  <c r="DN10" l="1"/>
  <c r="DQ10" s="1"/>
  <c r="DO11"/>
  <c r="DN11" l="1"/>
  <c r="DQ11" s="1"/>
  <c r="DO12"/>
  <c r="DN12" l="1"/>
  <c r="DQ12" s="1"/>
  <c r="DO13"/>
  <c r="DN13" l="1"/>
  <c r="DQ13" s="1"/>
  <c r="DO14"/>
  <c r="DN14" l="1"/>
  <c r="DQ14" s="1"/>
  <c r="DO15"/>
  <c r="DN15" l="1"/>
  <c r="DQ15" s="1"/>
  <c r="DO16"/>
  <c r="DN16" l="1"/>
  <c r="DQ16" s="1"/>
  <c r="DO17"/>
  <c r="DN17" l="1"/>
  <c r="DQ17" s="1"/>
  <c r="DO18"/>
  <c r="DN18" l="1"/>
  <c r="DQ18" s="1"/>
  <c r="DO19"/>
  <c r="DN19" l="1"/>
  <c r="DQ19" s="1"/>
  <c r="DO20"/>
  <c r="DN20" l="1"/>
  <c r="DQ20" s="1"/>
  <c r="DO21"/>
  <c r="DN21" l="1"/>
  <c r="DQ21" s="1"/>
  <c r="DO22"/>
  <c r="DN22" l="1"/>
  <c r="DQ22" s="1"/>
  <c r="DO23"/>
  <c r="DN23" l="1"/>
  <c r="DQ23" s="1"/>
  <c r="DO24"/>
  <c r="DN24" l="1"/>
  <c r="DQ24" s="1"/>
  <c r="DO25"/>
  <c r="DN25" l="1"/>
  <c r="DQ25" s="1"/>
  <c r="DO26"/>
  <c r="DN26" l="1"/>
  <c r="DQ26" s="1"/>
  <c r="DO27"/>
  <c r="DN27" l="1"/>
  <c r="DQ27" s="1"/>
  <c r="DO28"/>
  <c r="DN28" l="1"/>
  <c r="DQ28" s="1"/>
  <c r="DO29"/>
  <c r="DN29" l="1"/>
  <c r="DQ29" s="1"/>
  <c r="DO30"/>
  <c r="DN30" l="1"/>
  <c r="DQ30" s="1"/>
  <c r="DO31"/>
  <c r="DN31" l="1"/>
  <c r="DQ31" s="1"/>
  <c r="DO32"/>
  <c r="DN32" l="1"/>
  <c r="DQ32" s="1"/>
  <c r="DO33"/>
  <c r="DN33" l="1"/>
  <c r="DQ33" s="1"/>
  <c r="DO34"/>
  <c r="DN34" l="1"/>
  <c r="DQ34" s="1"/>
  <c r="DO35"/>
  <c r="DN35" l="1"/>
  <c r="DQ35" s="1"/>
  <c r="DO36"/>
  <c r="DN36" l="1"/>
  <c r="DO37"/>
  <c r="DO38" s="1"/>
  <c r="DO39" s="1"/>
  <c r="DQ36" l="1"/>
  <c r="DN37"/>
  <c r="DO40"/>
  <c r="DQ37" l="1"/>
  <c r="DN38"/>
  <c r="DO41"/>
  <c r="DQ38" l="1"/>
  <c r="DN39"/>
  <c r="DO42"/>
  <c r="DQ39" l="1"/>
  <c r="DN40"/>
  <c r="DO43"/>
  <c r="DQ40" l="1"/>
  <c r="DN41"/>
  <c r="DO44"/>
  <c r="DQ41" l="1"/>
  <c r="DN42"/>
  <c r="DO45"/>
  <c r="DQ42" l="1"/>
  <c r="DN43"/>
  <c r="DO46"/>
  <c r="DQ43" l="1"/>
  <c r="DN44"/>
  <c r="DO47"/>
  <c r="DQ44" l="1"/>
  <c r="DN45"/>
  <c r="DO48"/>
  <c r="DQ45" l="1"/>
  <c r="DN46"/>
  <c r="DO49"/>
  <c r="DQ46" l="1"/>
  <c r="DN47"/>
  <c r="DO50"/>
  <c r="DQ47" l="1"/>
  <c r="DN48"/>
  <c r="DO51"/>
  <c r="DQ48" l="1"/>
  <c r="DN49"/>
  <c r="DO52"/>
  <c r="DQ49" l="1"/>
  <c r="DN50"/>
  <c r="DO53"/>
  <c r="DQ50" l="1"/>
  <c r="DN51"/>
  <c r="DO54"/>
  <c r="DQ51" l="1"/>
  <c r="DN52"/>
  <c r="DO55"/>
  <c r="DQ52" l="1"/>
  <c r="DN53"/>
  <c r="DO56"/>
  <c r="DQ53" l="1"/>
  <c r="DN54"/>
  <c r="DO57"/>
  <c r="DQ54" l="1"/>
  <c r="DN55"/>
  <c r="DO58"/>
  <c r="DQ55" l="1"/>
  <c r="DN56"/>
  <c r="DO59"/>
  <c r="DQ56" l="1"/>
  <c r="DN57"/>
  <c r="DO60"/>
  <c r="DQ57" l="1"/>
  <c r="DN58"/>
  <c r="DO61"/>
  <c r="DQ58" l="1"/>
  <c r="DN59"/>
  <c r="DO62"/>
  <c r="DQ59" l="1"/>
  <c r="DN60"/>
  <c r="DO63"/>
  <c r="DQ60" l="1"/>
  <c r="DN61"/>
  <c r="DO64"/>
  <c r="DQ61" l="1"/>
  <c r="DN62"/>
  <c r="DO65"/>
  <c r="DQ62" l="1"/>
  <c r="DN63"/>
  <c r="DO66"/>
  <c r="DQ63" l="1"/>
  <c r="DN64"/>
  <c r="DO67"/>
  <c r="DQ64" l="1"/>
  <c r="DN65"/>
  <c r="DO68"/>
  <c r="DQ65" l="1"/>
  <c r="DN66"/>
  <c r="DO69"/>
  <c r="DQ66" l="1"/>
  <c r="DN67"/>
  <c r="DO70"/>
  <c r="DQ67" l="1"/>
  <c r="DN68"/>
  <c r="DO71"/>
  <c r="DQ68" l="1"/>
  <c r="DN69"/>
  <c r="DO72"/>
  <c r="DQ69" l="1"/>
  <c r="DN70"/>
  <c r="DO73"/>
  <c r="DQ70" l="1"/>
  <c r="DN71"/>
  <c r="DO74"/>
  <c r="DQ71" l="1"/>
  <c r="DN72"/>
  <c r="DO75"/>
  <c r="DQ72" l="1"/>
  <c r="DN73"/>
  <c r="DO76"/>
  <c r="DQ73" l="1"/>
  <c r="DN74"/>
  <c r="DO77"/>
  <c r="DQ74" l="1"/>
  <c r="DN75"/>
  <c r="DO78"/>
  <c r="DQ75" l="1"/>
  <c r="DN76"/>
  <c r="DO79"/>
  <c r="DQ76" l="1"/>
  <c r="DN77"/>
  <c r="DO80"/>
  <c r="DQ77" l="1"/>
  <c r="DN78"/>
  <c r="DO81"/>
  <c r="DQ78" l="1"/>
  <c r="DN79"/>
  <c r="DO82"/>
  <c r="DQ79" l="1"/>
  <c r="DN80"/>
  <c r="DO83"/>
  <c r="DQ80" l="1"/>
  <c r="DN81"/>
  <c r="DO84"/>
  <c r="DQ81" l="1"/>
  <c r="DN82"/>
  <c r="DO85"/>
  <c r="DQ82" l="1"/>
  <c r="DN83"/>
  <c r="DO86"/>
  <c r="DQ83" l="1"/>
  <c r="DN84"/>
  <c r="DO87"/>
  <c r="DQ84" l="1"/>
  <c r="DN85"/>
  <c r="DO88"/>
  <c r="DQ85" l="1"/>
  <c r="DN86"/>
  <c r="DO89"/>
  <c r="DQ86" l="1"/>
  <c r="DN87"/>
  <c r="DO90"/>
  <c r="DQ87" l="1"/>
  <c r="DN88"/>
  <c r="DO91"/>
  <c r="DQ88" l="1"/>
  <c r="DN89"/>
  <c r="DO92"/>
  <c r="DQ89" l="1"/>
  <c r="DN90"/>
  <c r="DO93"/>
  <c r="DQ90" l="1"/>
  <c r="DN91"/>
  <c r="DO94"/>
  <c r="DQ91" l="1"/>
  <c r="DN92"/>
  <c r="DO95"/>
  <c r="DQ92" l="1"/>
  <c r="DN93"/>
  <c r="DO96"/>
  <c r="DQ93" l="1"/>
  <c r="DN94"/>
  <c r="DO97"/>
  <c r="DQ94" l="1"/>
  <c r="DN95"/>
  <c r="DO98"/>
  <c r="DQ95" l="1"/>
  <c r="DN96"/>
  <c r="DO99"/>
  <c r="DQ96" l="1"/>
  <c r="DN97"/>
  <c r="DO100"/>
  <c r="DQ97" l="1"/>
  <c r="DN98"/>
  <c r="DO101"/>
  <c r="DQ98" l="1"/>
  <c r="DN99"/>
  <c r="DO102"/>
  <c r="DQ99" l="1"/>
  <c r="DN100"/>
  <c r="DO103"/>
  <c r="DQ100" l="1"/>
  <c r="DN101"/>
  <c r="DO104"/>
  <c r="DQ101" l="1"/>
  <c r="DN102"/>
  <c r="DO105"/>
  <c r="DQ102" l="1"/>
  <c r="DN103"/>
  <c r="DO106"/>
  <c r="DQ103" l="1"/>
  <c r="DN104"/>
  <c r="DO107"/>
  <c r="DQ104" l="1"/>
  <c r="DN105"/>
  <c r="DO108"/>
  <c r="DQ105" l="1"/>
  <c r="DN106"/>
  <c r="DO109"/>
  <c r="DQ106" l="1"/>
  <c r="DN107"/>
  <c r="DO110"/>
  <c r="DQ107" l="1"/>
  <c r="DN108"/>
  <c r="DO111"/>
  <c r="DQ108" l="1"/>
  <c r="DN109"/>
  <c r="DO112"/>
  <c r="DQ109" l="1"/>
  <c r="DN110"/>
  <c r="DO113"/>
  <c r="DQ110" l="1"/>
  <c r="DN111"/>
  <c r="DO114"/>
  <c r="DQ111" l="1"/>
  <c r="DN112"/>
  <c r="DO115"/>
  <c r="DQ112" l="1"/>
  <c r="DN113"/>
  <c r="DO116"/>
  <c r="DQ113" l="1"/>
  <c r="DN114"/>
  <c r="DO117"/>
  <c r="DQ114" l="1"/>
  <c r="DN115"/>
  <c r="DO118"/>
  <c r="DQ115" l="1"/>
  <c r="DN116"/>
  <c r="DO119"/>
  <c r="DQ116" l="1"/>
  <c r="DN117"/>
  <c r="DO120"/>
  <c r="DQ117" l="1"/>
  <c r="DN118"/>
  <c r="DO121"/>
  <c r="DQ118" l="1"/>
  <c r="DN119"/>
  <c r="DO122"/>
  <c r="DQ119" l="1"/>
  <c r="DN120"/>
  <c r="DO123"/>
  <c r="DQ120" l="1"/>
  <c r="DN121"/>
  <c r="DO124"/>
  <c r="DQ121" l="1"/>
  <c r="DN122"/>
  <c r="DO125"/>
  <c r="DQ122" l="1"/>
  <c r="DN123"/>
  <c r="DO126"/>
  <c r="DQ123" l="1"/>
  <c r="DN124"/>
  <c r="DO127"/>
  <c r="DQ124" l="1"/>
  <c r="DN125"/>
  <c r="DO128"/>
  <c r="DQ125" l="1"/>
  <c r="DN126"/>
  <c r="DO129"/>
  <c r="DQ126" l="1"/>
  <c r="DN127"/>
  <c r="DO130"/>
  <c r="DQ127" l="1"/>
  <c r="DN128"/>
  <c r="DO131"/>
  <c r="DQ128" l="1"/>
  <c r="DN129"/>
  <c r="DO132"/>
  <c r="DQ129" l="1"/>
  <c r="DN130"/>
  <c r="DO133"/>
  <c r="DQ130" l="1"/>
  <c r="DN131"/>
  <c r="DO134"/>
  <c r="DQ131" l="1"/>
  <c r="DN132"/>
  <c r="DO135"/>
  <c r="DQ132" l="1"/>
  <c r="DN133"/>
  <c r="DO136"/>
  <c r="DQ133" l="1"/>
  <c r="DN134"/>
  <c r="DO137"/>
  <c r="DQ134" l="1"/>
  <c r="DN135"/>
  <c r="DO138"/>
  <c r="DQ135" l="1"/>
  <c r="DN136"/>
  <c r="DO139"/>
  <c r="DQ136" l="1"/>
  <c r="DN137"/>
  <c r="DO140"/>
  <c r="DQ137" l="1"/>
  <c r="DN138"/>
  <c r="DO141"/>
  <c r="DQ138" l="1"/>
  <c r="DN139"/>
  <c r="DO142"/>
  <c r="DQ139" l="1"/>
  <c r="DN140"/>
  <c r="DO143"/>
  <c r="DQ140" l="1"/>
  <c r="DN141"/>
  <c r="DO144"/>
  <c r="DQ141" l="1"/>
  <c r="DN142"/>
  <c r="DO145"/>
  <c r="DQ142" l="1"/>
  <c r="DN143"/>
  <c r="DO146"/>
  <c r="DQ143" l="1"/>
  <c r="DN144"/>
  <c r="DO147"/>
  <c r="DQ144" l="1"/>
  <c r="DN145"/>
  <c r="DO148"/>
  <c r="DQ145" l="1"/>
  <c r="DN146"/>
  <c r="DO149"/>
  <c r="DQ146" l="1"/>
  <c r="DN147"/>
  <c r="DO150"/>
  <c r="DQ147" l="1"/>
  <c r="DN148"/>
  <c r="DO151"/>
  <c r="DQ148" l="1"/>
  <c r="DN149"/>
  <c r="DO152"/>
  <c r="DQ149" l="1"/>
  <c r="DN150"/>
  <c r="DO153"/>
  <c r="DQ150" l="1"/>
  <c r="DN151"/>
  <c r="DO154"/>
  <c r="DQ151" l="1"/>
  <c r="DN152"/>
  <c r="DO155"/>
  <c r="DQ152" l="1"/>
  <c r="DN153"/>
  <c r="DO156"/>
  <c r="DQ153" l="1"/>
  <c r="DN154"/>
  <c r="DO157"/>
  <c r="DQ154" l="1"/>
  <c r="DN155"/>
  <c r="DO158"/>
  <c r="DQ155" l="1"/>
  <c r="DN156"/>
  <c r="DO159"/>
  <c r="DQ156" l="1"/>
  <c r="DN157"/>
  <c r="DO160"/>
  <c r="DQ157" l="1"/>
  <c r="DN158"/>
  <c r="DO161"/>
  <c r="DQ158" l="1"/>
  <c r="DN159"/>
  <c r="DO162"/>
  <c r="DQ159" l="1"/>
  <c r="DN160"/>
  <c r="DO163"/>
  <c r="DQ160" l="1"/>
  <c r="DN161"/>
  <c r="DO164"/>
  <c r="DQ161" l="1"/>
  <c r="DN162"/>
  <c r="DO165"/>
  <c r="DQ162" l="1"/>
  <c r="DN163"/>
  <c r="DO166"/>
  <c r="DQ163" l="1"/>
  <c r="DN164"/>
  <c r="DO167"/>
  <c r="DQ164" l="1"/>
  <c r="DN165"/>
  <c r="DO168"/>
  <c r="DQ165" l="1"/>
  <c r="DN166"/>
  <c r="DO169"/>
  <c r="DQ166" l="1"/>
  <c r="DN167"/>
  <c r="DO170"/>
  <c r="DQ167" l="1"/>
  <c r="DN168"/>
  <c r="DO171"/>
  <c r="DQ168" l="1"/>
  <c r="DN169"/>
  <c r="DO172"/>
  <c r="DQ169" l="1"/>
  <c r="DN170"/>
  <c r="DO173"/>
  <c r="DQ170" l="1"/>
  <c r="DN171"/>
  <c r="DO174"/>
  <c r="DQ171" l="1"/>
  <c r="DN172"/>
  <c r="DO175"/>
  <c r="DQ172" l="1"/>
  <c r="DN173"/>
  <c r="DO176"/>
  <c r="DQ173" l="1"/>
  <c r="DN174"/>
  <c r="DO177"/>
  <c r="DQ174" l="1"/>
  <c r="DN175"/>
  <c r="DO178"/>
  <c r="DQ175" l="1"/>
  <c r="DN176"/>
  <c r="DO179"/>
  <c r="DQ176" l="1"/>
  <c r="DN177"/>
  <c r="DO180"/>
  <c r="DQ177" l="1"/>
  <c r="DN178"/>
  <c r="DO181"/>
  <c r="DQ178" l="1"/>
  <c r="DN179"/>
  <c r="DO182"/>
  <c r="DQ179" l="1"/>
  <c r="DN180"/>
  <c r="DO183"/>
  <c r="DQ180" l="1"/>
  <c r="DN181"/>
  <c r="DO184"/>
  <c r="DQ181" l="1"/>
  <c r="DN182"/>
  <c r="DO185"/>
  <c r="DQ182" l="1"/>
  <c r="DN183"/>
  <c r="DO186"/>
  <c r="DQ183" l="1"/>
  <c r="DN184"/>
  <c r="DO187"/>
  <c r="DQ184" l="1"/>
  <c r="DN185"/>
  <c r="DO188"/>
  <c r="DQ185" l="1"/>
  <c r="DN186"/>
  <c r="DO189"/>
  <c r="DQ186" l="1"/>
  <c r="DN187"/>
  <c r="DO190"/>
  <c r="DQ187" l="1"/>
  <c r="DN188"/>
  <c r="DO191"/>
  <c r="DQ188" l="1"/>
  <c r="DN189"/>
  <c r="DO192"/>
  <c r="DQ189" l="1"/>
  <c r="DN190"/>
  <c r="DO193"/>
  <c r="DQ190" l="1"/>
  <c r="DN191"/>
  <c r="DO194"/>
  <c r="DQ191" l="1"/>
  <c r="DN192"/>
  <c r="DO195"/>
  <c r="DQ192" l="1"/>
  <c r="DN193"/>
  <c r="DO196"/>
  <c r="DQ193" l="1"/>
  <c r="DN194"/>
  <c r="DO197"/>
  <c r="DQ194" l="1"/>
  <c r="DN195"/>
  <c r="DO198"/>
  <c r="DQ195" l="1"/>
  <c r="DN196"/>
  <c r="DO199"/>
  <c r="DQ196" l="1"/>
  <c r="DN197"/>
  <c r="DO200"/>
  <c r="DQ197" l="1"/>
  <c r="DN198"/>
  <c r="DO201"/>
  <c r="DQ198" l="1"/>
  <c r="DN199"/>
  <c r="DO202"/>
  <c r="DQ199" l="1"/>
  <c r="DN200"/>
  <c r="DO203"/>
  <c r="DQ200" l="1"/>
  <c r="DN201"/>
  <c r="DO204"/>
  <c r="DQ201" l="1"/>
  <c r="DN202"/>
  <c r="DO205"/>
  <c r="DQ202" l="1"/>
  <c r="DN203"/>
  <c r="DO206"/>
  <c r="DQ203" l="1"/>
  <c r="DN204"/>
  <c r="DO207"/>
  <c r="DQ204" l="1"/>
  <c r="DN205"/>
  <c r="DO208"/>
  <c r="DQ205" l="1"/>
  <c r="DN206"/>
  <c r="DO209"/>
  <c r="DQ206" l="1"/>
  <c r="DN207"/>
  <c r="DO210"/>
  <c r="DQ207" l="1"/>
  <c r="DP207" s="1"/>
  <c r="DN208"/>
  <c r="DO211"/>
  <c r="DQ208" l="1"/>
  <c r="DN209"/>
  <c r="DO212"/>
  <c r="DQ209" l="1"/>
  <c r="DN210"/>
  <c r="DO213"/>
  <c r="DQ210" l="1"/>
  <c r="DN211"/>
  <c r="DO214"/>
  <c r="DQ211" l="1"/>
  <c r="DN212"/>
  <c r="DO215"/>
  <c r="DQ212" l="1"/>
  <c r="DN213"/>
  <c r="DO216"/>
  <c r="DQ213" l="1"/>
  <c r="DN214"/>
  <c r="DO217"/>
  <c r="DQ214" l="1"/>
  <c r="DN215"/>
  <c r="DO218"/>
  <c r="DQ215" l="1"/>
  <c r="DN216"/>
  <c r="DO219"/>
  <c r="DQ216" l="1"/>
  <c r="DN217"/>
  <c r="DO220"/>
  <c r="DQ217" l="1"/>
  <c r="DN218"/>
  <c r="DO221"/>
  <c r="DQ218" l="1"/>
  <c r="DN219"/>
  <c r="DO222"/>
  <c r="DQ219" l="1"/>
  <c r="DN220"/>
  <c r="DO223"/>
  <c r="DQ220" l="1"/>
  <c r="DN221"/>
  <c r="DO224"/>
  <c r="DQ221" l="1"/>
  <c r="DN222"/>
  <c r="DO225"/>
  <c r="DQ222" l="1"/>
  <c r="DN223"/>
  <c r="DO226"/>
  <c r="DQ223" l="1"/>
  <c r="DN224"/>
  <c r="DO227"/>
  <c r="DQ224" l="1"/>
  <c r="DN225"/>
  <c r="DO228"/>
  <c r="DQ225" l="1"/>
  <c r="DN226"/>
  <c r="DO229"/>
  <c r="DQ226" l="1"/>
  <c r="DN227"/>
  <c r="DO230"/>
  <c r="DQ227" l="1"/>
  <c r="DN228"/>
  <c r="DO231"/>
  <c r="DQ228" l="1"/>
  <c r="DN229"/>
  <c r="DO232"/>
  <c r="DQ229" l="1"/>
  <c r="DN230"/>
  <c r="DO233"/>
  <c r="DQ230" l="1"/>
  <c r="DN231"/>
  <c r="DO234"/>
  <c r="DQ231" l="1"/>
  <c r="DN232"/>
  <c r="DO235"/>
  <c r="DQ232" l="1"/>
  <c r="DN233"/>
  <c r="DO236"/>
  <c r="DQ233" l="1"/>
  <c r="DN234"/>
  <c r="DO237"/>
  <c r="DQ234" l="1"/>
  <c r="DN235"/>
  <c r="DO238"/>
  <c r="DQ235" l="1"/>
  <c r="DN236"/>
  <c r="DO239"/>
  <c r="DQ236" l="1"/>
  <c r="DN237"/>
  <c r="DO240"/>
  <c r="DQ237" l="1"/>
  <c r="DN238"/>
  <c r="DO241"/>
  <c r="DQ238" l="1"/>
  <c r="DN239"/>
  <c r="DO242"/>
  <c r="DQ239" l="1"/>
  <c r="DN240"/>
  <c r="DO243"/>
  <c r="DQ240" l="1"/>
  <c r="DN241"/>
  <c r="DO244"/>
  <c r="DQ241" l="1"/>
  <c r="DN242"/>
  <c r="DO245"/>
  <c r="DQ242" l="1"/>
  <c r="DN243"/>
  <c r="DO246"/>
  <c r="DQ243" l="1"/>
  <c r="DN244"/>
  <c r="DO247"/>
  <c r="DQ244" l="1"/>
  <c r="DN245"/>
  <c r="DO248"/>
  <c r="DQ245" l="1"/>
  <c r="DN246"/>
  <c r="DO249"/>
  <c r="DQ246" l="1"/>
  <c r="DN247"/>
  <c r="DO250"/>
  <c r="DQ247" l="1"/>
  <c r="DN248"/>
  <c r="DO251"/>
  <c r="DQ248" l="1"/>
  <c r="DN249"/>
  <c r="DO252"/>
  <c r="DQ249" l="1"/>
  <c r="DN250"/>
  <c r="DO253"/>
  <c r="DQ250" l="1"/>
  <c r="DN251"/>
  <c r="DO254"/>
  <c r="DQ251" l="1"/>
  <c r="DN252"/>
  <c r="DO255"/>
  <c r="DQ252" l="1"/>
  <c r="DN253"/>
  <c r="DO256"/>
  <c r="DQ253" l="1"/>
  <c r="DN254"/>
  <c r="DO257"/>
  <c r="DQ254" l="1"/>
  <c r="DN255"/>
  <c r="DO258"/>
  <c r="DQ255" l="1"/>
  <c r="DN256"/>
  <c r="DO259"/>
  <c r="DQ256" l="1"/>
  <c r="DN257"/>
  <c r="DO260"/>
  <c r="DQ257" l="1"/>
  <c r="DN258"/>
  <c r="DO261"/>
  <c r="DQ258" l="1"/>
  <c r="DN259"/>
  <c r="DO262"/>
  <c r="DQ259" l="1"/>
  <c r="DN260"/>
  <c r="DO263"/>
  <c r="DQ260" l="1"/>
  <c r="DN261"/>
  <c r="DO264"/>
  <c r="DQ261" l="1"/>
  <c r="DN262"/>
  <c r="DO265"/>
  <c r="DQ262" l="1"/>
  <c r="DN263"/>
  <c r="DO266"/>
  <c r="DQ263" l="1"/>
  <c r="DN264"/>
  <c r="DO267"/>
  <c r="DQ264" l="1"/>
  <c r="DN265"/>
  <c r="DO268"/>
  <c r="DQ265" l="1"/>
  <c r="DN266"/>
  <c r="DO269"/>
  <c r="DQ266" l="1"/>
  <c r="DN267"/>
  <c r="DO270"/>
  <c r="DQ267" l="1"/>
  <c r="DN268"/>
  <c r="DO271"/>
  <c r="DQ268" l="1"/>
  <c r="DN269"/>
  <c r="DO272"/>
  <c r="DQ269" l="1"/>
  <c r="DN270"/>
  <c r="DO273"/>
  <c r="DQ270" l="1"/>
  <c r="DN271"/>
  <c r="DO274"/>
  <c r="DQ271" l="1"/>
  <c r="DN272"/>
  <c r="DO275"/>
  <c r="DQ272" l="1"/>
  <c r="DN273"/>
  <c r="DO276"/>
  <c r="DQ273" l="1"/>
  <c r="DN274"/>
  <c r="DO277"/>
  <c r="DQ274" l="1"/>
  <c r="DN275"/>
  <c r="DO278"/>
  <c r="DQ275" l="1"/>
  <c r="DN276"/>
  <c r="DO279"/>
  <c r="DQ276" l="1"/>
  <c r="DN277"/>
  <c r="DO280"/>
  <c r="DQ277" l="1"/>
  <c r="DN278"/>
  <c r="DO281"/>
  <c r="DQ278" l="1"/>
  <c r="DN279"/>
  <c r="DO282"/>
  <c r="DQ279" l="1"/>
  <c r="DN280"/>
  <c r="DO283"/>
  <c r="DQ280" l="1"/>
  <c r="DN281"/>
  <c r="DO284"/>
  <c r="DQ281" l="1"/>
  <c r="DN282"/>
  <c r="DO285"/>
  <c r="DQ282" l="1"/>
  <c r="DN283"/>
  <c r="DO286"/>
  <c r="DQ283" l="1"/>
  <c r="DN284"/>
  <c r="DO287"/>
  <c r="DQ284" l="1"/>
  <c r="DN285"/>
  <c r="DO288"/>
  <c r="DQ285" l="1"/>
  <c r="DN286"/>
  <c r="DO289"/>
  <c r="DQ286" l="1"/>
  <c r="DN287"/>
  <c r="DO290"/>
  <c r="DQ287" l="1"/>
  <c r="DN288"/>
  <c r="DO291"/>
  <c r="DQ288" l="1"/>
  <c r="DN289"/>
  <c r="DO292"/>
  <c r="DQ289" l="1"/>
  <c r="DN290"/>
  <c r="DO293"/>
  <c r="DQ290" l="1"/>
  <c r="DP290" s="1"/>
  <c r="DN291"/>
  <c r="DO294"/>
  <c r="DQ291" l="1"/>
  <c r="DN292"/>
  <c r="DO295"/>
  <c r="DQ292" l="1"/>
  <c r="DN293"/>
  <c r="DO296"/>
  <c r="DQ293" l="1"/>
  <c r="DN294"/>
  <c r="DO297"/>
  <c r="DQ294" l="1"/>
  <c r="DN295"/>
  <c r="DO298"/>
  <c r="DQ295" l="1"/>
  <c r="DN296"/>
  <c r="DO299"/>
  <c r="DQ296" l="1"/>
  <c r="DN297"/>
  <c r="DO300"/>
  <c r="DQ297" l="1"/>
  <c r="DN298"/>
  <c r="DO301"/>
  <c r="DQ298" l="1"/>
  <c r="DN299"/>
  <c r="DO302"/>
  <c r="DQ299" l="1"/>
  <c r="DN300"/>
  <c r="DO303"/>
  <c r="DQ300" l="1"/>
  <c r="DN301"/>
  <c r="DO304"/>
  <c r="DQ301" l="1"/>
  <c r="DN302"/>
  <c r="DO305"/>
  <c r="DQ302" l="1"/>
  <c r="DN303"/>
  <c r="DO306"/>
  <c r="DQ303" l="1"/>
  <c r="DN304"/>
  <c r="DO307"/>
  <c r="DQ304" l="1"/>
  <c r="DN305"/>
  <c r="DO308"/>
  <c r="DQ305" l="1"/>
  <c r="DN306"/>
  <c r="DO309"/>
  <c r="DQ306" l="1"/>
  <c r="DN307"/>
  <c r="DO310"/>
  <c r="DQ307" l="1"/>
  <c r="DN308"/>
  <c r="DO311"/>
  <c r="DQ308" l="1"/>
  <c r="DN309"/>
  <c r="DO312"/>
  <c r="DQ309" l="1"/>
  <c r="DN310"/>
  <c r="DO313"/>
  <c r="DQ310" l="1"/>
  <c r="DN311"/>
  <c r="DO314"/>
  <c r="DQ311" l="1"/>
  <c r="DN312"/>
  <c r="DO315"/>
  <c r="DQ312" l="1"/>
  <c r="DN313"/>
  <c r="DO316"/>
  <c r="DQ313" l="1"/>
  <c r="DN314"/>
  <c r="DO317"/>
  <c r="DQ314" l="1"/>
  <c r="DN315"/>
  <c r="DO318"/>
  <c r="DQ315" l="1"/>
  <c r="DN316"/>
  <c r="DO319"/>
  <c r="DQ316" l="1"/>
  <c r="DN317"/>
  <c r="DO320"/>
  <c r="DQ317" l="1"/>
  <c r="DN318"/>
  <c r="DO321"/>
  <c r="DQ318" l="1"/>
  <c r="DN319"/>
  <c r="DO322"/>
  <c r="DQ319" l="1"/>
  <c r="DN320"/>
  <c r="DO323"/>
  <c r="DQ320" l="1"/>
  <c r="DN321"/>
  <c r="DO324"/>
  <c r="DQ321" l="1"/>
  <c r="DN322"/>
  <c r="DO325"/>
  <c r="DQ322" l="1"/>
  <c r="DN323"/>
  <c r="DO326"/>
  <c r="DQ323" l="1"/>
  <c r="DN324"/>
  <c r="DO327"/>
  <c r="DQ324" l="1"/>
  <c r="DN325"/>
  <c r="DO328"/>
  <c r="DQ325" l="1"/>
  <c r="DN326"/>
  <c r="DO329"/>
  <c r="DQ326" l="1"/>
  <c r="DN327"/>
  <c r="DO330"/>
  <c r="DQ327" l="1"/>
  <c r="DN328"/>
  <c r="DO331"/>
  <c r="DQ328" l="1"/>
  <c r="DN329"/>
  <c r="DO332"/>
  <c r="DQ329" l="1"/>
  <c r="DN330"/>
  <c r="DO333"/>
  <c r="DQ330" l="1"/>
  <c r="DN331"/>
  <c r="DO334"/>
  <c r="DQ331" l="1"/>
  <c r="DN332"/>
  <c r="DO335"/>
  <c r="DQ332" l="1"/>
  <c r="DN333"/>
  <c r="DO336"/>
  <c r="DQ333" l="1"/>
  <c r="DN334"/>
  <c r="DO337"/>
  <c r="DQ334" l="1"/>
  <c r="DN335"/>
  <c r="DO338"/>
  <c r="DQ335" l="1"/>
  <c r="DN336"/>
  <c r="DO339"/>
  <c r="DQ336" l="1"/>
  <c r="DN337"/>
  <c r="DO340"/>
  <c r="DQ337" l="1"/>
  <c r="DN338"/>
  <c r="DO341"/>
  <c r="DQ338" l="1"/>
  <c r="DN339"/>
  <c r="DO342"/>
  <c r="DQ339" l="1"/>
  <c r="DN340"/>
  <c r="DO343"/>
  <c r="DQ340" l="1"/>
  <c r="DN341"/>
  <c r="DO344"/>
  <c r="DQ341" l="1"/>
  <c r="DN342"/>
  <c r="DO345"/>
  <c r="DQ342" l="1"/>
  <c r="DN343"/>
  <c r="DO346"/>
  <c r="DQ343" l="1"/>
  <c r="DN344"/>
  <c r="DO347"/>
  <c r="DQ344" l="1"/>
  <c r="DN345"/>
  <c r="DO348"/>
  <c r="DQ345" l="1"/>
  <c r="DN346"/>
  <c r="DO349"/>
  <c r="DQ346" l="1"/>
  <c r="DN347"/>
  <c r="DO350"/>
  <c r="DQ347" l="1"/>
  <c r="DN348"/>
  <c r="DO351"/>
  <c r="DQ348" l="1"/>
  <c r="DN349"/>
  <c r="DO352"/>
  <c r="DQ349" l="1"/>
  <c r="DN350"/>
  <c r="DO353"/>
  <c r="DQ350" l="1"/>
  <c r="DN351"/>
  <c r="DO354"/>
  <c r="DQ351" l="1"/>
  <c r="DN352"/>
  <c r="DO355"/>
  <c r="DQ352" l="1"/>
  <c r="DN353"/>
  <c r="DO356"/>
  <c r="DQ353" l="1"/>
  <c r="DN354"/>
  <c r="DO357"/>
  <c r="DQ354" l="1"/>
  <c r="DN355"/>
  <c r="DO358"/>
  <c r="DQ355" l="1"/>
  <c r="DN356"/>
  <c r="DO359"/>
  <c r="DQ356" l="1"/>
  <c r="DN357"/>
  <c r="DO360"/>
  <c r="DQ357" l="1"/>
  <c r="DN358"/>
  <c r="DO361"/>
  <c r="DQ358" l="1"/>
  <c r="DN359"/>
  <c r="DO362"/>
  <c r="DQ359" l="1"/>
  <c r="DN360"/>
  <c r="DO363"/>
  <c r="DQ360" l="1"/>
  <c r="DN361"/>
  <c r="DO364"/>
  <c r="DQ361" l="1"/>
  <c r="DN362"/>
  <c r="DO365"/>
  <c r="DQ362" l="1"/>
  <c r="DN363"/>
  <c r="DO366"/>
  <c r="DQ363" l="1"/>
  <c r="DN364"/>
  <c r="DO367"/>
  <c r="DQ364" l="1"/>
  <c r="DN365"/>
  <c r="DO368"/>
  <c r="DQ365" l="1"/>
  <c r="DN366"/>
  <c r="DO369"/>
  <c r="DQ366" l="1"/>
  <c r="DN367"/>
  <c r="DO370"/>
  <c r="DQ367" l="1"/>
  <c r="DN368"/>
  <c r="DO371"/>
  <c r="DQ368" l="1"/>
  <c r="DN369"/>
  <c r="DO372"/>
  <c r="DQ369" l="1"/>
  <c r="DN370"/>
  <c r="DO373"/>
  <c r="DQ370" l="1"/>
  <c r="DN371"/>
  <c r="DO374"/>
  <c r="DQ371" l="1"/>
  <c r="DN372"/>
  <c r="DO375"/>
  <c r="DQ372" l="1"/>
  <c r="DN373"/>
  <c r="DO376"/>
  <c r="DQ373" l="1"/>
  <c r="DN374"/>
  <c r="DO377"/>
  <c r="DQ374" l="1"/>
  <c r="DN375"/>
  <c r="DO378"/>
  <c r="DQ375" l="1"/>
  <c r="DN376"/>
  <c r="DO379"/>
  <c r="DQ376" l="1"/>
  <c r="DN377"/>
  <c r="DO380"/>
  <c r="DQ377" l="1"/>
  <c r="DN378"/>
  <c r="DO381"/>
  <c r="DQ378" l="1"/>
  <c r="DN379"/>
  <c r="DO382"/>
  <c r="DO383" l="1"/>
  <c r="DQ379"/>
  <c r="DN380"/>
  <c r="DO384" l="1"/>
  <c r="DQ380"/>
  <c r="DN381"/>
  <c r="DO385" l="1"/>
  <c r="DQ381"/>
  <c r="DN382"/>
  <c r="DO386" l="1"/>
  <c r="DQ382"/>
  <c r="DN383"/>
  <c r="DO387" l="1"/>
  <c r="DQ383"/>
  <c r="DN384"/>
  <c r="DO388" l="1"/>
  <c r="DQ384"/>
  <c r="DN385"/>
  <c r="DO389" l="1"/>
  <c r="DQ385"/>
  <c r="DN386"/>
  <c r="DO390" l="1"/>
  <c r="DQ386"/>
  <c r="DN387"/>
  <c r="DO391" l="1"/>
  <c r="DQ387"/>
  <c r="DN388"/>
  <c r="DO394" l="1"/>
  <c r="DQ388"/>
  <c r="DN389"/>
  <c r="DO395" l="1"/>
  <c r="DQ389"/>
  <c r="DN390"/>
  <c r="DO396" l="1"/>
  <c r="DQ390"/>
  <c r="DN391"/>
  <c r="DO397" l="1"/>
  <c r="DN392"/>
  <c r="DN393" s="1"/>
  <c r="DN394" s="1"/>
  <c r="DQ391"/>
  <c r="DO398" l="1"/>
  <c r="DQ394"/>
  <c r="DN395"/>
  <c r="DO399" l="1"/>
  <c r="DQ395"/>
  <c r="DN396"/>
  <c r="DO400" l="1"/>
  <c r="DQ396"/>
  <c r="DN397"/>
  <c r="DO401" l="1"/>
  <c r="DQ397"/>
  <c r="DN398"/>
  <c r="DO402" l="1"/>
  <c r="DQ398"/>
  <c r="DN399"/>
  <c r="DO403" l="1"/>
  <c r="DQ399"/>
  <c r="DN400"/>
  <c r="DO404" l="1"/>
  <c r="DQ400"/>
  <c r="DN401"/>
  <c r="DO405" l="1"/>
  <c r="DQ401"/>
  <c r="DN402"/>
  <c r="DO406" l="1"/>
  <c r="DQ402"/>
  <c r="DN403"/>
  <c r="DO407" l="1"/>
  <c r="DQ403"/>
  <c r="DN404"/>
  <c r="DO408" l="1"/>
  <c r="DQ404"/>
  <c r="DN405"/>
  <c r="DO409" l="1"/>
  <c r="DQ405"/>
  <c r="DN406"/>
  <c r="DO410" l="1"/>
  <c r="DQ406"/>
  <c r="DN407"/>
  <c r="DO411" l="1"/>
  <c r="DQ407"/>
  <c r="DN408"/>
  <c r="DO412" l="1"/>
  <c r="DQ408"/>
  <c r="DN409"/>
  <c r="DO413" l="1"/>
  <c r="DQ409"/>
  <c r="DN410"/>
  <c r="DO414" l="1"/>
  <c r="DQ410"/>
  <c r="DN411"/>
  <c r="DO415" l="1"/>
  <c r="DQ411"/>
  <c r="DN412"/>
  <c r="DO416" l="1"/>
  <c r="DO417" s="1"/>
  <c r="DO418" s="1"/>
  <c r="DO419" s="1"/>
  <c r="DO420" s="1"/>
  <c r="DO421" s="1"/>
  <c r="DO422" s="1"/>
  <c r="DO423" s="1"/>
  <c r="DO424" s="1"/>
  <c r="DO425" s="1"/>
  <c r="DO426" s="1"/>
  <c r="DO427" s="1"/>
  <c r="DO428" s="1"/>
  <c r="DO429" s="1"/>
  <c r="DO430" s="1"/>
  <c r="DO431" s="1"/>
  <c r="DO432" s="1"/>
  <c r="DQ412"/>
  <c r="DN413"/>
  <c r="DO433" l="1"/>
  <c r="DQ413"/>
  <c r="DN414"/>
  <c r="DO434" l="1"/>
  <c r="DQ414"/>
  <c r="DN415"/>
  <c r="DO435" l="1"/>
  <c r="DN416"/>
  <c r="DQ415"/>
  <c r="DN417" l="1"/>
  <c r="DQ416"/>
  <c r="DO436"/>
  <c r="DN418" l="1"/>
  <c r="DQ417"/>
  <c r="DO437"/>
  <c r="DN419" l="1"/>
  <c r="DQ418"/>
  <c r="DO438"/>
  <c r="DN420" l="1"/>
  <c r="DQ419"/>
  <c r="DO439"/>
  <c r="DQ420" l="1"/>
  <c r="DN421"/>
  <c r="DO440"/>
  <c r="DN422" l="1"/>
  <c r="DQ421"/>
  <c r="DO441"/>
  <c r="DN423" l="1"/>
  <c r="DQ422"/>
  <c r="DO442"/>
  <c r="DN424" l="1"/>
  <c r="DQ423"/>
  <c r="DO443"/>
  <c r="DO444" s="1"/>
  <c r="DO445" s="1"/>
  <c r="DN425" l="1"/>
  <c r="DQ424"/>
  <c r="DO446"/>
  <c r="DO447" s="1"/>
  <c r="DN426" l="1"/>
  <c r="DQ425"/>
  <c r="DO448"/>
  <c r="DN427" l="1"/>
  <c r="DQ426"/>
  <c r="DO449"/>
  <c r="DN428" l="1"/>
  <c r="DQ427"/>
  <c r="DO450"/>
  <c r="DN429" l="1"/>
  <c r="DQ428"/>
  <c r="DO451"/>
  <c r="DN430" l="1"/>
  <c r="DQ429"/>
  <c r="DO452"/>
  <c r="DN431" l="1"/>
  <c r="DQ430"/>
  <c r="DO453"/>
  <c r="DQ431" l="1"/>
  <c r="DN432"/>
  <c r="DN433" s="1"/>
  <c r="DN434" s="1"/>
  <c r="DO454"/>
  <c r="DQ434" l="1"/>
  <c r="DN435"/>
  <c r="DO455"/>
  <c r="DO456" s="1"/>
  <c r="DQ435" l="1"/>
  <c r="DN436"/>
  <c r="DO457"/>
  <c r="DQ436" l="1"/>
  <c r="DN437"/>
  <c r="DO458"/>
  <c r="DQ437" l="1"/>
  <c r="DN438"/>
  <c r="DO459"/>
  <c r="DO460" s="1"/>
  <c r="DO461" s="1"/>
  <c r="DO462" s="1"/>
  <c r="DO463" s="1"/>
  <c r="DO464" s="1"/>
  <c r="DO465" s="1"/>
  <c r="DO466" s="1"/>
  <c r="DO467" s="1"/>
  <c r="DO468" s="1"/>
  <c r="DO469" s="1"/>
  <c r="DO470" s="1"/>
  <c r="DO471" s="1"/>
  <c r="DO472" s="1"/>
  <c r="DO473" s="1"/>
  <c r="DO474" s="1"/>
  <c r="DO475" s="1"/>
  <c r="DO476" s="1"/>
  <c r="DO477" s="1"/>
  <c r="DO478" s="1"/>
  <c r="DO479" s="1"/>
  <c r="DO480" s="1"/>
  <c r="DO481" s="1"/>
  <c r="DO482" s="1"/>
  <c r="DO483" s="1"/>
  <c r="DO484" s="1"/>
  <c r="DO485" s="1"/>
  <c r="DO486" s="1"/>
  <c r="DO487" s="1"/>
  <c r="DO488" s="1"/>
  <c r="DO489" s="1"/>
  <c r="DO490" s="1"/>
  <c r="DO491" s="1"/>
  <c r="DO492" s="1"/>
  <c r="DO493" s="1"/>
  <c r="DO494" s="1"/>
  <c r="DO495" s="1"/>
  <c r="DO496" s="1"/>
  <c r="DO497" s="1"/>
  <c r="DO498" s="1"/>
  <c r="DO499" s="1"/>
  <c r="DO500" s="1"/>
  <c r="DO501" s="1"/>
  <c r="DO502" s="1"/>
  <c r="DO503" s="1"/>
  <c r="DO504" s="1"/>
  <c r="DO505" s="1"/>
  <c r="DO506" s="1"/>
  <c r="DO507" s="1"/>
  <c r="DO508" s="1"/>
  <c r="DO509" s="1"/>
  <c r="DO510" s="1"/>
  <c r="DO511" s="1"/>
  <c r="DO512" s="1"/>
  <c r="DO513" s="1"/>
  <c r="DO514" s="1"/>
  <c r="DO515" s="1"/>
  <c r="DO516" s="1"/>
  <c r="DO517" s="1"/>
  <c r="DO518" s="1"/>
  <c r="DO519" s="1"/>
  <c r="DO520" s="1"/>
  <c r="DO521" s="1"/>
  <c r="DO522" s="1"/>
  <c r="DO523" s="1"/>
  <c r="DO524" s="1"/>
  <c r="DO525" s="1"/>
  <c r="DO526" s="1"/>
  <c r="DO527" s="1"/>
  <c r="DO528" s="1"/>
  <c r="DO529" s="1"/>
  <c r="DO530" s="1"/>
  <c r="DO531" s="1"/>
  <c r="DO532" s="1"/>
  <c r="DO533" s="1"/>
  <c r="DO534" s="1"/>
  <c r="DO535" s="1"/>
  <c r="DO536" s="1"/>
  <c r="DO537" s="1"/>
  <c r="DO538" s="1"/>
  <c r="DO539" s="1"/>
  <c r="DO540" s="1"/>
  <c r="DO541" s="1"/>
  <c r="DO542" s="1"/>
  <c r="DO543" s="1"/>
  <c r="DO544" s="1"/>
  <c r="DO545" s="1"/>
  <c r="DO546" s="1"/>
  <c r="DO547" s="1"/>
  <c r="DO548" s="1"/>
  <c r="DO549" s="1"/>
  <c r="DO550" s="1"/>
  <c r="DO551" s="1"/>
  <c r="DO552" s="1"/>
  <c r="DO553" s="1"/>
  <c r="DO554" s="1"/>
  <c r="DO555" s="1"/>
  <c r="DO556" s="1"/>
  <c r="DO557" s="1"/>
  <c r="DO558" s="1"/>
  <c r="DO559" s="1"/>
  <c r="DO560" s="1"/>
  <c r="DO561" s="1"/>
  <c r="DO562" s="1"/>
  <c r="DO563" s="1"/>
  <c r="DO564" s="1"/>
  <c r="DO565" s="1"/>
  <c r="DO566" s="1"/>
  <c r="DO567" s="1"/>
  <c r="DO568" s="1"/>
  <c r="DO569" s="1"/>
  <c r="DO570" s="1"/>
  <c r="DO571" s="1"/>
  <c r="DO572" s="1"/>
  <c r="DO573" s="1"/>
  <c r="DO574" s="1"/>
  <c r="DO575" s="1"/>
  <c r="DO576" s="1"/>
  <c r="DO577" s="1"/>
  <c r="DO578" s="1"/>
  <c r="DO579" s="1"/>
  <c r="DO580" s="1"/>
  <c r="DO581" s="1"/>
  <c r="DO582" s="1"/>
  <c r="DO583" s="1"/>
  <c r="DO584" s="1"/>
  <c r="DO585" s="1"/>
  <c r="DO586" s="1"/>
  <c r="DO587" s="1"/>
  <c r="DO588" s="1"/>
  <c r="DO589" s="1"/>
  <c r="DO590" s="1"/>
  <c r="DO591" s="1"/>
  <c r="DO592" s="1"/>
  <c r="DO593" s="1"/>
  <c r="DO594" s="1"/>
  <c r="DO595" s="1"/>
  <c r="DO596" s="1"/>
  <c r="DO597" s="1"/>
  <c r="DO598" s="1"/>
  <c r="DO599" s="1"/>
  <c r="DO600" s="1"/>
  <c r="DO601" s="1"/>
  <c r="DO602" s="1"/>
  <c r="DO603" s="1"/>
  <c r="DO604" s="1"/>
  <c r="DO605" s="1"/>
  <c r="DO606" s="1"/>
  <c r="DO607" s="1"/>
  <c r="DO608" s="1"/>
  <c r="DO609" s="1"/>
  <c r="DO610" s="1"/>
  <c r="DO611" s="1"/>
  <c r="DO612" s="1"/>
  <c r="DO613" s="1"/>
  <c r="DO614" s="1"/>
  <c r="DO615" s="1"/>
  <c r="DO616" s="1"/>
  <c r="DO617" s="1"/>
  <c r="DO618" s="1"/>
  <c r="DO619" s="1"/>
  <c r="DO620" s="1"/>
  <c r="DO621" s="1"/>
  <c r="DO622" s="1"/>
  <c r="DO623" s="1"/>
  <c r="DO624" s="1"/>
  <c r="DO625" s="1"/>
  <c r="DO626" s="1"/>
  <c r="DO627" s="1"/>
  <c r="DO628" s="1"/>
  <c r="DO629" s="1"/>
  <c r="DO630" s="1"/>
  <c r="DO631" s="1"/>
  <c r="DO632" s="1"/>
  <c r="DO633" s="1"/>
  <c r="DO634" s="1"/>
  <c r="DO635" s="1"/>
  <c r="DO636" s="1"/>
  <c r="DO637" s="1"/>
  <c r="DO638" s="1"/>
  <c r="DO639" s="1"/>
  <c r="DO640" s="1"/>
  <c r="DO641" s="1"/>
  <c r="DO642" s="1"/>
  <c r="DO643" s="1"/>
  <c r="DO644" s="1"/>
  <c r="DO645" s="1"/>
  <c r="DO646" s="1"/>
  <c r="DO647" s="1"/>
  <c r="DO648" s="1"/>
  <c r="DO649" s="1"/>
  <c r="DO650" s="1"/>
  <c r="DO651" s="1"/>
  <c r="DO652" s="1"/>
  <c r="DO653" s="1"/>
  <c r="DO654" s="1"/>
  <c r="DO655" s="1"/>
  <c r="DO656" s="1"/>
  <c r="DO657" s="1"/>
  <c r="DO658" s="1"/>
  <c r="DO659" s="1"/>
  <c r="DO660" s="1"/>
  <c r="DQ438" l="1"/>
  <c r="DN439"/>
  <c r="DO661"/>
  <c r="DQ439" l="1"/>
  <c r="DN440"/>
  <c r="DO662"/>
  <c r="DQ440" l="1"/>
  <c r="DN441"/>
  <c r="DO663"/>
  <c r="DQ441" l="1"/>
  <c r="DN442"/>
  <c r="DO664"/>
  <c r="DQ442" l="1"/>
  <c r="DN443"/>
  <c r="DO665"/>
  <c r="DN444" l="1"/>
  <c r="DQ443"/>
  <c r="DO666"/>
  <c r="DQ444" l="1"/>
  <c r="DN445"/>
  <c r="DO667"/>
  <c r="DN446" l="1"/>
  <c r="DQ445"/>
  <c r="DO668"/>
  <c r="DQ446" l="1"/>
  <c r="DN447"/>
  <c r="DO669"/>
  <c r="DQ447" l="1"/>
  <c r="DN448"/>
  <c r="DN449" s="1"/>
  <c r="DO670"/>
  <c r="DQ449" l="1"/>
  <c r="DN450"/>
  <c r="DO671"/>
  <c r="DQ450" l="1"/>
  <c r="DN451"/>
  <c r="DO672"/>
  <c r="DQ451" l="1"/>
  <c r="DN452"/>
  <c r="DO673"/>
  <c r="DQ452" l="1"/>
  <c r="DN453"/>
  <c r="DO674"/>
  <c r="DQ453" l="1"/>
  <c r="DN454"/>
  <c r="DO675"/>
  <c r="DN455" l="1"/>
  <c r="DQ454"/>
  <c r="DO676"/>
  <c r="DQ455" l="1"/>
  <c r="DN456"/>
  <c r="DO677"/>
  <c r="DO678" s="1"/>
  <c r="DO679" s="1"/>
  <c r="DO680" s="1"/>
  <c r="DO681" s="1"/>
  <c r="DO682" s="1"/>
  <c r="DO683" s="1"/>
  <c r="DO684" s="1"/>
  <c r="DO685" s="1"/>
  <c r="DQ456" l="1"/>
  <c r="DN457"/>
  <c r="DO686"/>
  <c r="DO687" s="1"/>
  <c r="DO688" s="1"/>
  <c r="DO689" s="1"/>
  <c r="DO690" s="1"/>
  <c r="DO691" s="1"/>
  <c r="DO692" s="1"/>
  <c r="DO693" s="1"/>
  <c r="DO694" s="1"/>
  <c r="DO695" s="1"/>
  <c r="DO696" s="1"/>
  <c r="DO697" s="1"/>
  <c r="DO698" s="1"/>
  <c r="DO699" s="1"/>
  <c r="DO700" s="1"/>
  <c r="DO701" s="1"/>
  <c r="DO702" s="1"/>
  <c r="DO703" s="1"/>
  <c r="DO704" s="1"/>
  <c r="DO705" s="1"/>
  <c r="DO706" s="1"/>
  <c r="DO707" s="1"/>
  <c r="DO708" s="1"/>
  <c r="DO709" s="1"/>
  <c r="DO710" s="1"/>
  <c r="DO711" s="1"/>
  <c r="DO712" s="1"/>
  <c r="DO713" s="1"/>
  <c r="DO714" s="1"/>
  <c r="DO715" s="1"/>
  <c r="DO716" s="1"/>
  <c r="DO717" s="1"/>
  <c r="DO718" s="1"/>
  <c r="DO719" s="1"/>
  <c r="DO720" s="1"/>
  <c r="DO721" s="1"/>
  <c r="DO722" s="1"/>
  <c r="DO723" s="1"/>
  <c r="DO724" s="1"/>
  <c r="DO725" s="1"/>
  <c r="DO726" s="1"/>
  <c r="DO727" s="1"/>
  <c r="DO728" s="1"/>
  <c r="DO729" s="1"/>
  <c r="DO730" s="1"/>
  <c r="DO731" s="1"/>
  <c r="DO732" s="1"/>
  <c r="DO733" s="1"/>
  <c r="DO734" s="1"/>
  <c r="DO735" s="1"/>
  <c r="DO736" s="1"/>
  <c r="DO737" s="1"/>
  <c r="DO738" s="1"/>
  <c r="DO739" s="1"/>
  <c r="DO740" s="1"/>
  <c r="DO741" s="1"/>
  <c r="DO742" s="1"/>
  <c r="DO743" s="1"/>
  <c r="DO744" s="1"/>
  <c r="DO745" s="1"/>
  <c r="DO746" s="1"/>
  <c r="DO747" s="1"/>
  <c r="DO748" s="1"/>
  <c r="DO749" s="1"/>
  <c r="DO750" s="1"/>
  <c r="DO751" s="1"/>
  <c r="DO752" s="1"/>
  <c r="DO753" s="1"/>
  <c r="DO754" s="1"/>
  <c r="DO755" s="1"/>
  <c r="DO756" s="1"/>
  <c r="DO757" s="1"/>
  <c r="DO758" s="1"/>
  <c r="DO759" s="1"/>
  <c r="DO760" s="1"/>
  <c r="DO761" s="1"/>
  <c r="DO762" s="1"/>
  <c r="DO763" s="1"/>
  <c r="DO764" s="1"/>
  <c r="DO765" s="1"/>
  <c r="DO766" s="1"/>
  <c r="DO767" s="1"/>
  <c r="DO768" s="1"/>
  <c r="DO769" s="1"/>
  <c r="DO770" s="1"/>
  <c r="DO771" s="1"/>
  <c r="DO772" s="1"/>
  <c r="DO773" s="1"/>
  <c r="DO774" s="1"/>
  <c r="DO775" s="1"/>
  <c r="DO776" s="1"/>
  <c r="DO777" s="1"/>
  <c r="DO778" s="1"/>
  <c r="DO779" s="1"/>
  <c r="DO780" s="1"/>
  <c r="DO781" s="1"/>
  <c r="DO782" s="1"/>
  <c r="DO783" s="1"/>
  <c r="DO784" s="1"/>
  <c r="DO785" s="1"/>
  <c r="DO786" s="1"/>
  <c r="DO787" s="1"/>
  <c r="DO788" s="1"/>
  <c r="DO789" s="1"/>
  <c r="DO790" s="1"/>
  <c r="DO791" s="1"/>
  <c r="DO792" s="1"/>
  <c r="DO793" s="1"/>
  <c r="DO794" s="1"/>
  <c r="DO795" s="1"/>
  <c r="DO796" s="1"/>
  <c r="DO797" s="1"/>
  <c r="DO798" s="1"/>
  <c r="DO799" s="1"/>
  <c r="DO800" s="1"/>
  <c r="DO801" s="1"/>
  <c r="DO802" s="1"/>
  <c r="DO803" s="1"/>
  <c r="DO804" s="1"/>
  <c r="DO805" s="1"/>
  <c r="DO806" s="1"/>
  <c r="DO807" s="1"/>
  <c r="DO808" s="1"/>
  <c r="DO809" s="1"/>
  <c r="DO810" s="1"/>
  <c r="DO811" s="1"/>
  <c r="DO812" s="1"/>
  <c r="DO813" s="1"/>
  <c r="DO814" s="1"/>
  <c r="DO815" s="1"/>
  <c r="DO816" s="1"/>
  <c r="DO817" s="1"/>
  <c r="DO818" s="1"/>
  <c r="DO819" s="1"/>
  <c r="DO820" s="1"/>
  <c r="DO821" s="1"/>
  <c r="DO822" s="1"/>
  <c r="DO823" s="1"/>
  <c r="DO824" s="1"/>
  <c r="DO825" s="1"/>
  <c r="DO826" s="1"/>
  <c r="DO827" s="1"/>
  <c r="DO828" s="1"/>
  <c r="DO829" s="1"/>
  <c r="DO830" s="1"/>
  <c r="DO831" s="1"/>
  <c r="DO832" s="1"/>
  <c r="DO833" s="1"/>
  <c r="DO834" s="1"/>
  <c r="DO835" s="1"/>
  <c r="DO836" s="1"/>
  <c r="DO837" s="1"/>
  <c r="DO838" s="1"/>
  <c r="DO839" s="1"/>
  <c r="DO840" s="1"/>
  <c r="DO841" s="1"/>
  <c r="DO842" s="1"/>
  <c r="DO843" s="1"/>
  <c r="DO844" s="1"/>
  <c r="DO845" s="1"/>
  <c r="DO846" s="1"/>
  <c r="DO847" s="1"/>
  <c r="DO848" s="1"/>
  <c r="DO849" s="1"/>
  <c r="DO850" s="1"/>
  <c r="DO851" s="1"/>
  <c r="DO852" s="1"/>
  <c r="DO853" s="1"/>
  <c r="DO854" s="1"/>
  <c r="DO855" s="1"/>
  <c r="DO856" s="1"/>
  <c r="DO857" s="1"/>
  <c r="DO858" s="1"/>
  <c r="DO859" s="1"/>
  <c r="DO860" s="1"/>
  <c r="DO861" s="1"/>
  <c r="DO862" s="1"/>
  <c r="DO863" s="1"/>
  <c r="DO864" s="1"/>
  <c r="DO865" s="1"/>
  <c r="DO866" s="1"/>
  <c r="DO867" s="1"/>
  <c r="DO868" s="1"/>
  <c r="DO869" s="1"/>
  <c r="DO870" s="1"/>
  <c r="DO871" s="1"/>
  <c r="DO872" s="1"/>
  <c r="DO873" s="1"/>
  <c r="DO874" s="1"/>
  <c r="DO875" s="1"/>
  <c r="DO876" s="1"/>
  <c r="DO877" s="1"/>
  <c r="DO878" s="1"/>
  <c r="DO879" s="1"/>
  <c r="DO880" s="1"/>
  <c r="DO881" s="1"/>
  <c r="DO882" s="1"/>
  <c r="DO883" s="1"/>
  <c r="DO884" s="1"/>
  <c r="DO885" s="1"/>
  <c r="DO886" s="1"/>
  <c r="DO887" s="1"/>
  <c r="DO888" s="1"/>
  <c r="DO889" s="1"/>
  <c r="DO890" s="1"/>
  <c r="DO891" s="1"/>
  <c r="DO892" s="1"/>
  <c r="DO893" s="1"/>
  <c r="DO894" s="1"/>
  <c r="DO895" s="1"/>
  <c r="DO896" s="1"/>
  <c r="DO897" s="1"/>
  <c r="DO898" s="1"/>
  <c r="DO899" s="1"/>
  <c r="DO900" s="1"/>
  <c r="DO901" s="1"/>
  <c r="DO902" s="1"/>
  <c r="DO903" s="1"/>
  <c r="DO904" s="1"/>
  <c r="DO905" s="1"/>
  <c r="DO906" s="1"/>
  <c r="DO907" s="1"/>
  <c r="DO908" s="1"/>
  <c r="DO909" s="1"/>
  <c r="DO910" s="1"/>
  <c r="DO911" s="1"/>
  <c r="DO912" s="1"/>
  <c r="DO913" s="1"/>
  <c r="DO914" s="1"/>
  <c r="DO915" s="1"/>
  <c r="DO916" s="1"/>
  <c r="DQ457" l="1"/>
  <c r="DN458"/>
  <c r="DO917"/>
  <c r="DO918" s="1"/>
  <c r="DN459" l="1"/>
  <c r="DQ458"/>
  <c r="DO919"/>
  <c r="DO920" s="1"/>
  <c r="DO921" s="1"/>
  <c r="DO922" s="1"/>
  <c r="DO923" s="1"/>
  <c r="DO924" s="1"/>
  <c r="DO925" s="1"/>
  <c r="DO926" s="1"/>
  <c r="DO927" s="1"/>
  <c r="DO928" s="1"/>
  <c r="DO929" s="1"/>
  <c r="DO930" s="1"/>
  <c r="DO931" s="1"/>
  <c r="DO932" s="1"/>
  <c r="DO933" s="1"/>
  <c r="DN460" l="1"/>
  <c r="DQ459"/>
  <c r="DO935"/>
  <c r="DO936" s="1"/>
  <c r="DO937" s="1"/>
  <c r="DO938" s="1"/>
  <c r="DO939" s="1"/>
  <c r="DO940" s="1"/>
  <c r="DO941" s="1"/>
  <c r="DO942" s="1"/>
  <c r="DO943" s="1"/>
  <c r="DO944" s="1"/>
  <c r="DO945" s="1"/>
  <c r="DO946" s="1"/>
  <c r="DO947" s="1"/>
  <c r="DO948" s="1"/>
  <c r="DO949" s="1"/>
  <c r="DO950" s="1"/>
  <c r="DO951" s="1"/>
  <c r="DO952" s="1"/>
  <c r="DO953" s="1"/>
  <c r="DO954" s="1"/>
  <c r="DO955" s="1"/>
  <c r="DO956" s="1"/>
  <c r="DO957" s="1"/>
  <c r="DO958" s="1"/>
  <c r="DO959" s="1"/>
  <c r="DO960" s="1"/>
  <c r="DO961" s="1"/>
  <c r="DO962" s="1"/>
  <c r="DO963" s="1"/>
  <c r="DO964" s="1"/>
  <c r="DO965" s="1"/>
  <c r="DO966" s="1"/>
  <c r="DO967" s="1"/>
  <c r="DO968" s="1"/>
  <c r="DO969" s="1"/>
  <c r="DO970" s="1"/>
  <c r="DO971" s="1"/>
  <c r="DO972" s="1"/>
  <c r="DO973" s="1"/>
  <c r="DO974" s="1"/>
  <c r="DO975" s="1"/>
  <c r="DO976" s="1"/>
  <c r="DO977" s="1"/>
  <c r="DO978" s="1"/>
  <c r="DO979" s="1"/>
  <c r="DO980" s="1"/>
  <c r="DO981" s="1"/>
  <c r="DO982" s="1"/>
  <c r="DO983" s="1"/>
  <c r="DO984" s="1"/>
  <c r="DO985" s="1"/>
  <c r="DO986" s="1"/>
  <c r="DO987" s="1"/>
  <c r="DO988" s="1"/>
  <c r="DO989" s="1"/>
  <c r="DO990" s="1"/>
  <c r="DO991" s="1"/>
  <c r="DO992" s="1"/>
  <c r="DO993" s="1"/>
  <c r="DO994" s="1"/>
  <c r="DO995" s="1"/>
  <c r="DO996" s="1"/>
  <c r="DO997" s="1"/>
  <c r="DO998" s="1"/>
  <c r="DO999" s="1"/>
  <c r="DO1000" s="1"/>
  <c r="DO1001" s="1"/>
  <c r="DO1002" s="1"/>
  <c r="DO1003" s="1"/>
  <c r="DO1004" s="1"/>
  <c r="DO1005" s="1"/>
  <c r="DO1006" s="1"/>
  <c r="DO1007" s="1"/>
  <c r="DO1008" s="1"/>
  <c r="DO1009" s="1"/>
  <c r="DO1010" s="1"/>
  <c r="DO1011" s="1"/>
  <c r="DO1012" s="1"/>
  <c r="DO1013" s="1"/>
  <c r="DO1014" s="1"/>
  <c r="DO1015" s="1"/>
  <c r="DO1016" s="1"/>
  <c r="DO1017" s="1"/>
  <c r="DO1018" s="1"/>
  <c r="DO1019" s="1"/>
  <c r="DO1020" s="1"/>
  <c r="DO1021" s="1"/>
  <c r="DO1022" s="1"/>
  <c r="DO1023" s="1"/>
  <c r="DO1024" s="1"/>
  <c r="DO1025" s="1"/>
  <c r="DO1026" s="1"/>
  <c r="DO1027" s="1"/>
  <c r="DO1028" s="1"/>
  <c r="DO1029" s="1"/>
  <c r="DO1030" s="1"/>
  <c r="DO1031" s="1"/>
  <c r="DO1032" s="1"/>
  <c r="DO1033" s="1"/>
  <c r="DO1034" s="1"/>
  <c r="DO1035" s="1"/>
  <c r="DO1036" s="1"/>
  <c r="DO1037" s="1"/>
  <c r="DO1038" s="1"/>
  <c r="DO1039" s="1"/>
  <c r="DO1040" s="1"/>
  <c r="DO1041" s="1"/>
  <c r="DO1042" s="1"/>
  <c r="DO1043" s="1"/>
  <c r="DO1044" s="1"/>
  <c r="DO1045" s="1"/>
  <c r="DO1046" s="1"/>
  <c r="DO1047" s="1"/>
  <c r="DO1048" s="1"/>
  <c r="DO1049" s="1"/>
  <c r="DO1050" s="1"/>
  <c r="DO1051" s="1"/>
  <c r="DO1052" s="1"/>
  <c r="DO1053" s="1"/>
  <c r="DO1054" s="1"/>
  <c r="DO1055" s="1"/>
  <c r="DO1056" s="1"/>
  <c r="DO1057" s="1"/>
  <c r="DO1058" s="1"/>
  <c r="DO1059" s="1"/>
  <c r="DO1060" s="1"/>
  <c r="DO1061" s="1"/>
  <c r="DO1062" s="1"/>
  <c r="DO1063" s="1"/>
  <c r="DO1064" s="1"/>
  <c r="DO1065" s="1"/>
  <c r="DO1066" s="1"/>
  <c r="DO1067" s="1"/>
  <c r="DO1068" s="1"/>
  <c r="DO1069" s="1"/>
  <c r="DO1070" s="1"/>
  <c r="DO1071" s="1"/>
  <c r="DO1072" s="1"/>
  <c r="DO1073" s="1"/>
  <c r="DO1074" s="1"/>
  <c r="DO1075" s="1"/>
  <c r="DO1076" s="1"/>
  <c r="DO1077" s="1"/>
  <c r="DO1078" s="1"/>
  <c r="DO1079" s="1"/>
  <c r="DO1080" s="1"/>
  <c r="DO1081" s="1"/>
  <c r="DO1082" s="1"/>
  <c r="DO1083" s="1"/>
  <c r="DO1084" s="1"/>
  <c r="DO1085" s="1"/>
  <c r="DO1086" s="1"/>
  <c r="DO1087" s="1"/>
  <c r="DO1088" s="1"/>
  <c r="DO1089" s="1"/>
  <c r="DO1090" s="1"/>
  <c r="DO1091" s="1"/>
  <c r="DO1092" s="1"/>
  <c r="DO1093" s="1"/>
  <c r="DO1094" s="1"/>
  <c r="DO1095" s="1"/>
  <c r="DO1096" s="1"/>
  <c r="DO1097" s="1"/>
  <c r="DO1098" s="1"/>
  <c r="DO1099" s="1"/>
  <c r="DO1100" s="1"/>
  <c r="DO1101" s="1"/>
  <c r="DO934"/>
  <c r="DO1102" l="1"/>
  <c r="DO1103" s="1"/>
  <c r="DO1104" s="1"/>
  <c r="DO1105" s="1"/>
  <c r="DO1106" s="1"/>
  <c r="DO1107" s="1"/>
  <c r="DO1108" s="1"/>
  <c r="DO1109" s="1"/>
  <c r="DO1110" s="1"/>
  <c r="DO1111" s="1"/>
  <c r="DO1112" s="1"/>
  <c r="DO1113" s="1"/>
  <c r="DO1114" s="1"/>
  <c r="DO1115" s="1"/>
  <c r="DO1116" s="1"/>
  <c r="DO1117" s="1"/>
  <c r="DO1118" s="1"/>
  <c r="DO1119" s="1"/>
  <c r="DO1120" s="1"/>
  <c r="DO1121" s="1"/>
  <c r="DO1122" s="1"/>
  <c r="DO1123" s="1"/>
  <c r="DO1124" s="1"/>
  <c r="DO1125" s="1"/>
  <c r="DO1126" s="1"/>
  <c r="DO1127" s="1"/>
  <c r="DO1128" s="1"/>
  <c r="DO1129" s="1"/>
  <c r="DO1130" s="1"/>
  <c r="DO1131" s="1"/>
  <c r="DO1132" s="1"/>
  <c r="DO1133" s="1"/>
  <c r="DO1134" s="1"/>
  <c r="DO1135" s="1"/>
  <c r="DO1136" s="1"/>
  <c r="DO1137" s="1"/>
  <c r="DO1138" s="1"/>
  <c r="DO1139" s="1"/>
  <c r="DO1140" s="1"/>
  <c r="DO1141" s="1"/>
  <c r="DO1142" s="1"/>
  <c r="DO1143" s="1"/>
  <c r="DO1144" s="1"/>
  <c r="DO1145" s="1"/>
  <c r="DO1146" s="1"/>
  <c r="DO1147" s="1"/>
  <c r="DO1148" s="1"/>
  <c r="DO1149" s="1"/>
  <c r="DO1150" s="1"/>
  <c r="DO1151" s="1"/>
  <c r="DO1152" s="1"/>
  <c r="DN461"/>
  <c r="DQ460"/>
  <c r="DO1153" l="1"/>
  <c r="DO1154" s="1"/>
  <c r="DO1155" s="1"/>
  <c r="DO1156" s="1"/>
  <c r="DN462"/>
  <c r="DQ461"/>
  <c r="DO1157" l="1"/>
  <c r="DO1158" s="1"/>
  <c r="DO1159" s="1"/>
  <c r="DO1160" s="1"/>
  <c r="DO1161" s="1"/>
  <c r="DO1162" s="1"/>
  <c r="DO1163" s="1"/>
  <c r="DO1164" s="1"/>
  <c r="DO1165" s="1"/>
  <c r="DO1166" s="1"/>
  <c r="DN463"/>
  <c r="DQ462"/>
  <c r="DN464" l="1"/>
  <c r="DQ463"/>
  <c r="DN465" l="1"/>
  <c r="DQ464"/>
  <c r="DN466" l="1"/>
  <c r="DQ465"/>
  <c r="DN467" l="1"/>
  <c r="DQ466"/>
  <c r="DN468" l="1"/>
  <c r="DQ467"/>
  <c r="DN469" l="1"/>
  <c r="DQ468"/>
  <c r="DN470" l="1"/>
  <c r="DQ469"/>
  <c r="DN471" l="1"/>
  <c r="DQ470"/>
  <c r="DN472" l="1"/>
  <c r="DQ471"/>
  <c r="DN473" l="1"/>
  <c r="DQ472"/>
  <c r="DN474" l="1"/>
  <c r="DQ473"/>
  <c r="DN475" l="1"/>
  <c r="DQ474"/>
  <c r="DN476" l="1"/>
  <c r="DQ475"/>
  <c r="DN477" l="1"/>
  <c r="DQ476"/>
  <c r="DN478" l="1"/>
  <c r="DQ477"/>
  <c r="DN479" l="1"/>
  <c r="DQ478"/>
  <c r="DN480" l="1"/>
  <c r="DQ479"/>
  <c r="DN481" l="1"/>
  <c r="DQ480"/>
  <c r="DN482" l="1"/>
  <c r="DQ481"/>
  <c r="DN483" l="1"/>
  <c r="DQ482"/>
  <c r="DN484" l="1"/>
  <c r="DQ483"/>
  <c r="DN485" l="1"/>
  <c r="DQ484"/>
  <c r="DQ485" l="1"/>
  <c r="DN486"/>
  <c r="DN487" l="1"/>
  <c r="DQ486"/>
  <c r="DN488" l="1"/>
  <c r="DQ487"/>
  <c r="DN489" l="1"/>
  <c r="DQ488"/>
  <c r="DN490" l="1"/>
  <c r="DQ489"/>
  <c r="DN491" l="1"/>
  <c r="DQ490"/>
  <c r="DN492" l="1"/>
  <c r="DQ491"/>
  <c r="DN493" l="1"/>
  <c r="DQ492"/>
  <c r="DN494" l="1"/>
  <c r="DQ493"/>
  <c r="DN495" l="1"/>
  <c r="DQ494"/>
  <c r="DN496" l="1"/>
  <c r="DQ495"/>
  <c r="DN497" l="1"/>
  <c r="DQ496"/>
  <c r="DN498" l="1"/>
  <c r="DQ497"/>
  <c r="DN499" l="1"/>
  <c r="DQ498"/>
  <c r="DN500" l="1"/>
  <c r="DQ499"/>
  <c r="DN501" l="1"/>
  <c r="DQ500"/>
  <c r="DN502" l="1"/>
  <c r="DQ501"/>
  <c r="DN503" l="1"/>
  <c r="DQ502"/>
  <c r="DN504" l="1"/>
  <c r="DQ503"/>
  <c r="DN505" l="1"/>
  <c r="DQ504"/>
  <c r="DN506" l="1"/>
  <c r="DQ505"/>
  <c r="DN507" l="1"/>
  <c r="DQ506"/>
  <c r="DN508" l="1"/>
  <c r="DQ507"/>
  <c r="DN509" l="1"/>
  <c r="DQ508"/>
  <c r="DN510" l="1"/>
  <c r="DQ509"/>
  <c r="DN511" l="1"/>
  <c r="DQ510"/>
  <c r="DN512" l="1"/>
  <c r="DQ511"/>
  <c r="DN513" l="1"/>
  <c r="DQ512"/>
  <c r="DN514" l="1"/>
  <c r="DQ513"/>
  <c r="DN515" l="1"/>
  <c r="DQ514"/>
  <c r="DN516" l="1"/>
  <c r="DQ515"/>
  <c r="DN517" l="1"/>
  <c r="DQ516"/>
  <c r="DN518" l="1"/>
  <c r="DQ517"/>
  <c r="DN519" l="1"/>
  <c r="DQ518"/>
  <c r="DN520" l="1"/>
  <c r="DQ519"/>
  <c r="DN521" l="1"/>
  <c r="DQ520"/>
  <c r="DN522" l="1"/>
  <c r="DQ521"/>
  <c r="DN523" l="1"/>
  <c r="DQ522"/>
  <c r="DN524" l="1"/>
  <c r="DQ523"/>
  <c r="DN525" l="1"/>
  <c r="DQ524"/>
  <c r="DN526" l="1"/>
  <c r="DQ525"/>
  <c r="DN527" l="1"/>
  <c r="DQ526"/>
  <c r="DN528" l="1"/>
  <c r="DQ527"/>
  <c r="DN529" l="1"/>
  <c r="DQ528"/>
  <c r="DN530" l="1"/>
  <c r="DQ529"/>
  <c r="DN531" l="1"/>
  <c r="DQ530"/>
  <c r="DN532" l="1"/>
  <c r="DQ531"/>
  <c r="DN533" l="1"/>
  <c r="DQ532"/>
  <c r="DN534" l="1"/>
  <c r="DQ533"/>
  <c r="DN535" l="1"/>
  <c r="DQ534"/>
  <c r="DN536" l="1"/>
  <c r="DQ535"/>
  <c r="DN537" l="1"/>
  <c r="DQ536"/>
  <c r="DN538" l="1"/>
  <c r="DQ537"/>
  <c r="DN539" l="1"/>
  <c r="DQ538"/>
  <c r="DN540" l="1"/>
  <c r="DQ539"/>
  <c r="DN541" l="1"/>
  <c r="DQ540"/>
  <c r="DN542" l="1"/>
  <c r="DQ541"/>
  <c r="DN543" l="1"/>
  <c r="DQ542"/>
  <c r="DN544" l="1"/>
  <c r="DQ543"/>
  <c r="DN545" l="1"/>
  <c r="DQ544"/>
  <c r="DN546" l="1"/>
  <c r="DQ545"/>
  <c r="DN547" l="1"/>
  <c r="DQ546"/>
  <c r="DQ547" l="1"/>
  <c r="DN548"/>
  <c r="DN549" l="1"/>
  <c r="DQ548"/>
  <c r="DN550" l="1"/>
  <c r="DQ549"/>
  <c r="DN551" l="1"/>
  <c r="DQ550"/>
  <c r="DN552" l="1"/>
  <c r="DQ551"/>
  <c r="DN553" l="1"/>
  <c r="DQ552"/>
  <c r="DN554" l="1"/>
  <c r="DQ553"/>
  <c r="DN555" l="1"/>
  <c r="DQ554"/>
  <c r="DN556" l="1"/>
  <c r="DQ555"/>
  <c r="DN557" l="1"/>
  <c r="DQ556"/>
  <c r="DN558" l="1"/>
  <c r="DQ557"/>
  <c r="DN559" l="1"/>
  <c r="DQ558"/>
  <c r="DN560" l="1"/>
  <c r="DQ559"/>
  <c r="DN561" l="1"/>
  <c r="DQ560"/>
  <c r="DN562" l="1"/>
  <c r="DQ561"/>
  <c r="DN563" l="1"/>
  <c r="DQ562"/>
  <c r="DN564" l="1"/>
  <c r="DQ563"/>
  <c r="DN565" l="1"/>
  <c r="DQ564"/>
  <c r="DN566" l="1"/>
  <c r="DQ565"/>
  <c r="DN567" l="1"/>
  <c r="DQ566"/>
  <c r="DN568" l="1"/>
  <c r="DQ567"/>
  <c r="DN569" l="1"/>
  <c r="DQ568"/>
  <c r="DN570" l="1"/>
  <c r="DQ569"/>
  <c r="DN571" l="1"/>
  <c r="DQ570"/>
  <c r="DQ571" l="1"/>
  <c r="DN572"/>
  <c r="DN573" l="1"/>
  <c r="DQ572"/>
  <c r="DN574" l="1"/>
  <c r="DQ573"/>
  <c r="DN575" l="1"/>
  <c r="DQ574"/>
  <c r="DN576" l="1"/>
  <c r="DQ575"/>
  <c r="DN577" l="1"/>
  <c r="DQ576"/>
  <c r="DN578" l="1"/>
  <c r="DQ577"/>
  <c r="DN579" l="1"/>
  <c r="DQ578"/>
  <c r="DN580" l="1"/>
  <c r="DQ579"/>
  <c r="DQ580" l="1"/>
  <c r="DN581"/>
  <c r="DN582" l="1"/>
  <c r="DQ581"/>
  <c r="DN583" l="1"/>
  <c r="DQ582"/>
  <c r="DN584" l="1"/>
  <c r="DQ583"/>
  <c r="DN585" l="1"/>
  <c r="DQ584"/>
  <c r="DN586" l="1"/>
  <c r="DQ585"/>
  <c r="DN587" l="1"/>
  <c r="DQ586"/>
  <c r="DN588" l="1"/>
  <c r="DQ587"/>
  <c r="DQ588" l="1"/>
  <c r="DN589"/>
  <c r="DN590" l="1"/>
  <c r="DQ589"/>
  <c r="DN591" l="1"/>
  <c r="DQ590"/>
  <c r="DN592" l="1"/>
  <c r="DQ591"/>
  <c r="DN593" l="1"/>
  <c r="DQ592"/>
  <c r="DN594" l="1"/>
  <c r="DQ593"/>
  <c r="DN595" l="1"/>
  <c r="DQ594"/>
  <c r="DQ595" l="1"/>
  <c r="DN596"/>
  <c r="DN597" l="1"/>
  <c r="DQ596"/>
  <c r="DN598" l="1"/>
  <c r="DQ597"/>
  <c r="DN599" l="1"/>
  <c r="DQ598"/>
  <c r="DN600" l="1"/>
  <c r="DQ599"/>
  <c r="DQ600" l="1"/>
  <c r="DN601"/>
  <c r="DN602" l="1"/>
  <c r="DQ601"/>
  <c r="DN603" l="1"/>
  <c r="DQ602"/>
  <c r="DN604" l="1"/>
  <c r="DQ603"/>
  <c r="DN605" l="1"/>
  <c r="DQ604"/>
  <c r="DN606" l="1"/>
  <c r="DQ605"/>
  <c r="DN607" l="1"/>
  <c r="DQ606"/>
  <c r="DN608" l="1"/>
  <c r="DQ607"/>
  <c r="DN609" l="1"/>
  <c r="DQ608"/>
  <c r="DN610" l="1"/>
  <c r="DQ609"/>
  <c r="DN611" l="1"/>
  <c r="DQ610"/>
  <c r="DN612" l="1"/>
  <c r="DQ611"/>
  <c r="DN613" l="1"/>
  <c r="DQ612"/>
  <c r="DN614" l="1"/>
  <c r="DQ613"/>
  <c r="DN615" l="1"/>
  <c r="DQ614"/>
  <c r="DN616" l="1"/>
  <c r="DQ615"/>
  <c r="DN617" l="1"/>
  <c r="DQ616"/>
  <c r="DN618" l="1"/>
  <c r="DQ617"/>
  <c r="DN619" l="1"/>
  <c r="DQ618"/>
  <c r="DN620" l="1"/>
  <c r="DQ619"/>
  <c r="DN621" l="1"/>
  <c r="DQ620"/>
  <c r="DN622" l="1"/>
  <c r="DQ621"/>
  <c r="DN623" l="1"/>
  <c r="DQ622"/>
  <c r="DN624" l="1"/>
  <c r="DQ623"/>
  <c r="DN625" l="1"/>
  <c r="DQ624"/>
  <c r="DQ625" l="1"/>
  <c r="DN626"/>
  <c r="DN627" l="1"/>
  <c r="DQ626"/>
  <c r="DQ627" l="1"/>
  <c r="DN628"/>
  <c r="DN629" l="1"/>
  <c r="DQ628"/>
  <c r="DN630" l="1"/>
  <c r="DQ629"/>
  <c r="DQ630" l="1"/>
  <c r="DN631"/>
  <c r="DN632" l="1"/>
  <c r="DQ631"/>
  <c r="DN633" l="1"/>
  <c r="DQ632"/>
  <c r="DQ633" l="1"/>
  <c r="DN634"/>
  <c r="DQ634" l="1"/>
  <c r="DN635"/>
  <c r="DQ635" l="1"/>
  <c r="DN636"/>
  <c r="DQ636" l="1"/>
  <c r="DN637"/>
  <c r="DQ637" l="1"/>
  <c r="DN638"/>
  <c r="DN639" l="1"/>
  <c r="DQ638"/>
  <c r="DN640" l="1"/>
  <c r="DQ639"/>
  <c r="DN641" l="1"/>
  <c r="DQ640"/>
  <c r="DN642" l="1"/>
  <c r="DQ641"/>
  <c r="DN643" l="1"/>
  <c r="DQ642"/>
  <c r="DN644" l="1"/>
  <c r="DQ643"/>
  <c r="DN645" l="1"/>
  <c r="DQ644"/>
  <c r="DN646" l="1"/>
  <c r="DQ645"/>
  <c r="DN647" l="1"/>
  <c r="DQ646"/>
  <c r="DN648" l="1"/>
  <c r="DQ647"/>
  <c r="DN649" l="1"/>
  <c r="DQ648"/>
  <c r="DN650" l="1"/>
  <c r="DQ649"/>
  <c r="DN651" l="1"/>
  <c r="DQ650"/>
  <c r="DN652" l="1"/>
  <c r="DQ651"/>
  <c r="DN653" l="1"/>
  <c r="DQ652"/>
  <c r="DN654" l="1"/>
  <c r="DQ653"/>
  <c r="DN655" l="1"/>
  <c r="DQ654"/>
  <c r="DN656" l="1"/>
  <c r="DQ655"/>
  <c r="DN657" l="1"/>
  <c r="DQ656"/>
  <c r="DN658" l="1"/>
  <c r="DQ657"/>
  <c r="DN659" l="1"/>
  <c r="DQ658"/>
  <c r="DQ659" l="1"/>
  <c r="DN660"/>
  <c r="DQ660" l="1"/>
  <c r="DN661"/>
  <c r="DQ661" l="1"/>
  <c r="DN662"/>
  <c r="DQ662" l="1"/>
  <c r="DN663"/>
  <c r="DQ663" l="1"/>
  <c r="DN664"/>
  <c r="DQ664" l="1"/>
  <c r="DN665"/>
  <c r="DQ665" l="1"/>
  <c r="DN666"/>
  <c r="DQ666" l="1"/>
  <c r="DN667"/>
  <c r="DQ667" l="1"/>
  <c r="DN668"/>
  <c r="DQ668" l="1"/>
  <c r="DN669"/>
  <c r="DQ669" l="1"/>
  <c r="DN670"/>
  <c r="DQ670" l="1"/>
  <c r="DN671"/>
  <c r="DQ671" l="1"/>
  <c r="DN672"/>
  <c r="DQ672" l="1"/>
  <c r="DN673"/>
  <c r="DQ673" l="1"/>
  <c r="DN674"/>
  <c r="DQ674" l="1"/>
  <c r="DN675"/>
  <c r="DQ675" l="1"/>
  <c r="DN676"/>
  <c r="DN677" l="1"/>
  <c r="DQ676"/>
  <c r="DN678" l="1"/>
  <c r="DQ677"/>
  <c r="DQ678" l="1"/>
  <c r="DN679"/>
  <c r="DN680" l="1"/>
  <c r="DQ679"/>
  <c r="DN681" l="1"/>
  <c r="DN682" s="1"/>
  <c r="DN683" s="1"/>
  <c r="DN684" s="1"/>
  <c r="DQ680"/>
  <c r="DQ684" l="1"/>
  <c r="DN685"/>
  <c r="DN686" l="1"/>
  <c r="DQ685"/>
  <c r="DN687" l="1"/>
  <c r="DQ686"/>
  <c r="DN688" l="1"/>
  <c r="DQ687"/>
  <c r="DN689" l="1"/>
  <c r="DQ688"/>
  <c r="DN690" l="1"/>
  <c r="DQ689"/>
  <c r="DN691" l="1"/>
  <c r="DQ690"/>
  <c r="DN692" l="1"/>
  <c r="DQ691"/>
  <c r="DN693" l="1"/>
  <c r="DQ692"/>
  <c r="DN694" l="1"/>
  <c r="DQ693"/>
  <c r="DN695" l="1"/>
  <c r="DQ694"/>
  <c r="DN696" l="1"/>
  <c r="DQ695"/>
  <c r="DQ696" l="1"/>
  <c r="DN697"/>
  <c r="DN698" l="1"/>
  <c r="DQ697"/>
  <c r="DN699" l="1"/>
  <c r="DQ698"/>
  <c r="DN700" l="1"/>
  <c r="DQ699"/>
  <c r="DN701" l="1"/>
  <c r="DQ700"/>
  <c r="DN702" l="1"/>
  <c r="DQ701"/>
  <c r="DN703" l="1"/>
  <c r="DQ702"/>
  <c r="DN704" l="1"/>
  <c r="DQ703"/>
  <c r="DN705" l="1"/>
  <c r="DQ704"/>
  <c r="DN706" l="1"/>
  <c r="DQ705"/>
  <c r="DN707" l="1"/>
  <c r="DQ706"/>
  <c r="DN708" l="1"/>
  <c r="DQ707"/>
  <c r="DN709" l="1"/>
  <c r="DQ708"/>
  <c r="DN710" l="1"/>
  <c r="DQ709"/>
  <c r="DN711" l="1"/>
  <c r="DQ710"/>
  <c r="DN712" l="1"/>
  <c r="DQ711"/>
  <c r="DN713" l="1"/>
  <c r="DQ712"/>
  <c r="DN714" l="1"/>
  <c r="DQ713"/>
  <c r="DN715" l="1"/>
  <c r="DQ714"/>
  <c r="DN716" l="1"/>
  <c r="DQ715"/>
  <c r="DN717" l="1"/>
  <c r="DQ716"/>
  <c r="DN718" l="1"/>
  <c r="DQ717"/>
  <c r="DN719" l="1"/>
  <c r="DQ718"/>
  <c r="DN720" l="1"/>
  <c r="DQ719"/>
  <c r="DN721" l="1"/>
  <c r="DQ720"/>
  <c r="DN722" l="1"/>
  <c r="DQ721"/>
  <c r="DN723" l="1"/>
  <c r="DQ722"/>
  <c r="DN724" l="1"/>
  <c r="DQ723"/>
  <c r="DN725" l="1"/>
  <c r="DQ724"/>
  <c r="DN726" l="1"/>
  <c r="DQ725"/>
  <c r="DN727" l="1"/>
  <c r="DQ726"/>
  <c r="DN728" l="1"/>
  <c r="DQ727"/>
  <c r="DN729" l="1"/>
  <c r="DQ728"/>
  <c r="DN730" l="1"/>
  <c r="DQ729"/>
  <c r="DN731" l="1"/>
  <c r="DQ730"/>
  <c r="DN732" l="1"/>
  <c r="DQ731"/>
  <c r="DN733" l="1"/>
  <c r="DQ732"/>
  <c r="DN734" l="1"/>
  <c r="DQ733"/>
  <c r="DN735" l="1"/>
  <c r="DQ734"/>
  <c r="DN736" l="1"/>
  <c r="DQ735"/>
  <c r="DN737" l="1"/>
  <c r="DQ736"/>
  <c r="DN738" l="1"/>
  <c r="DQ737"/>
  <c r="DN739" l="1"/>
  <c r="DQ738"/>
  <c r="DN740" l="1"/>
  <c r="DQ739"/>
  <c r="DN741" l="1"/>
  <c r="DQ740"/>
  <c r="DN742" l="1"/>
  <c r="DQ741"/>
  <c r="DN743" l="1"/>
  <c r="DQ742"/>
  <c r="DN744" l="1"/>
  <c r="DQ743"/>
  <c r="DN745" l="1"/>
  <c r="DQ744"/>
  <c r="DN746" l="1"/>
  <c r="DQ745"/>
  <c r="DN747" l="1"/>
  <c r="DQ746"/>
  <c r="DN748" l="1"/>
  <c r="DQ747"/>
  <c r="DN749" l="1"/>
  <c r="DQ748"/>
  <c r="DN750" l="1"/>
  <c r="DQ749"/>
  <c r="DN751" l="1"/>
  <c r="DQ750"/>
  <c r="DN752" l="1"/>
  <c r="DQ751"/>
  <c r="DN753" l="1"/>
  <c r="DQ752"/>
  <c r="DN754" l="1"/>
  <c r="DQ753"/>
  <c r="DN755" l="1"/>
  <c r="DQ754"/>
  <c r="DN756" l="1"/>
  <c r="DQ755"/>
  <c r="DN757" l="1"/>
  <c r="DQ756"/>
  <c r="DN758" l="1"/>
  <c r="DQ757"/>
  <c r="DN759" l="1"/>
  <c r="DQ758"/>
  <c r="DN760" l="1"/>
  <c r="DQ759"/>
  <c r="DN761" l="1"/>
  <c r="DQ760"/>
  <c r="DN762" l="1"/>
  <c r="DQ761"/>
  <c r="DN763" l="1"/>
  <c r="DQ762"/>
  <c r="DN764" l="1"/>
  <c r="DQ763"/>
  <c r="DN765" l="1"/>
  <c r="DQ764"/>
  <c r="DN766" l="1"/>
  <c r="DQ765"/>
  <c r="DN767" l="1"/>
  <c r="DQ766"/>
  <c r="DN768" l="1"/>
  <c r="DQ767"/>
  <c r="DN769" l="1"/>
  <c r="DQ768"/>
  <c r="DN770" l="1"/>
  <c r="DQ769"/>
  <c r="DN771" l="1"/>
  <c r="DQ770"/>
  <c r="DN772" l="1"/>
  <c r="DQ771"/>
  <c r="DN773" l="1"/>
  <c r="DQ772"/>
  <c r="DN774" l="1"/>
  <c r="DQ773"/>
  <c r="DN775" l="1"/>
  <c r="DQ774"/>
  <c r="DN776" l="1"/>
  <c r="DQ775"/>
  <c r="DN777" l="1"/>
  <c r="DQ776"/>
  <c r="DN778" l="1"/>
  <c r="DQ777"/>
  <c r="DN779" l="1"/>
  <c r="DQ778"/>
  <c r="DN780" l="1"/>
  <c r="DQ779"/>
  <c r="DN781" l="1"/>
  <c r="DQ780"/>
  <c r="DN782" l="1"/>
  <c r="DQ781"/>
  <c r="DN783" l="1"/>
  <c r="DQ782"/>
  <c r="DN784" l="1"/>
  <c r="DQ783"/>
  <c r="DN785" l="1"/>
  <c r="DQ784"/>
  <c r="DN786" l="1"/>
  <c r="DQ785"/>
  <c r="DN787" l="1"/>
  <c r="DQ786"/>
  <c r="DN788" l="1"/>
  <c r="DQ787"/>
  <c r="DN789" l="1"/>
  <c r="DQ788"/>
  <c r="DN790" l="1"/>
  <c r="DQ789"/>
  <c r="DN791" l="1"/>
  <c r="DQ790"/>
  <c r="DN792" l="1"/>
  <c r="DQ791"/>
  <c r="DN793" l="1"/>
  <c r="DQ792"/>
  <c r="DN794" l="1"/>
  <c r="DQ793"/>
  <c r="DN795" l="1"/>
  <c r="DQ794"/>
  <c r="DN796" l="1"/>
  <c r="DQ795"/>
  <c r="DN797" l="1"/>
  <c r="DQ796"/>
  <c r="DN798" l="1"/>
  <c r="DQ797"/>
  <c r="DN799" l="1"/>
  <c r="DQ798"/>
  <c r="DN800" l="1"/>
  <c r="DQ799"/>
  <c r="DN801" l="1"/>
  <c r="DQ800"/>
  <c r="DN802" l="1"/>
  <c r="DQ801"/>
  <c r="DN803" l="1"/>
  <c r="DQ802"/>
  <c r="DN804" l="1"/>
  <c r="DQ803"/>
  <c r="DN805" l="1"/>
  <c r="DQ804"/>
  <c r="DN806" l="1"/>
  <c r="DQ805"/>
  <c r="DN807" l="1"/>
  <c r="DQ806"/>
  <c r="DN808" l="1"/>
  <c r="DQ807"/>
  <c r="DN809" l="1"/>
  <c r="DQ808"/>
  <c r="DN810" l="1"/>
  <c r="DQ809"/>
  <c r="DN811" l="1"/>
  <c r="DQ810"/>
  <c r="DN812" l="1"/>
  <c r="DQ811"/>
  <c r="DN813" l="1"/>
  <c r="DQ812"/>
  <c r="DN814" l="1"/>
  <c r="DQ813"/>
  <c r="DN815" l="1"/>
  <c r="DQ814"/>
  <c r="DN816" l="1"/>
  <c r="DQ815"/>
  <c r="DN817" l="1"/>
  <c r="DQ816"/>
  <c r="DN818" l="1"/>
  <c r="DQ817"/>
  <c r="DN819" l="1"/>
  <c r="DQ818"/>
  <c r="DN820" l="1"/>
  <c r="DQ819"/>
  <c r="DN821" l="1"/>
  <c r="DQ820"/>
  <c r="DN822" l="1"/>
  <c r="DQ821"/>
  <c r="DN823" l="1"/>
  <c r="DQ822"/>
  <c r="DN824" l="1"/>
  <c r="DQ823"/>
  <c r="DN825" l="1"/>
  <c r="DQ824"/>
  <c r="DN826" l="1"/>
  <c r="DQ825"/>
  <c r="DN827" l="1"/>
  <c r="DQ826"/>
  <c r="DN828" l="1"/>
  <c r="DQ827"/>
  <c r="DN829" l="1"/>
  <c r="DQ828"/>
  <c r="DN830" l="1"/>
  <c r="DQ829"/>
  <c r="DN831" l="1"/>
  <c r="DQ830"/>
  <c r="DN832" l="1"/>
  <c r="DQ831"/>
  <c r="DN833" l="1"/>
  <c r="DQ832"/>
  <c r="DN834" l="1"/>
  <c r="DQ833"/>
  <c r="DN835" l="1"/>
  <c r="DQ834"/>
  <c r="DN836" l="1"/>
  <c r="DQ835"/>
  <c r="DN837" l="1"/>
  <c r="DQ836"/>
  <c r="DN838" l="1"/>
  <c r="DQ837"/>
  <c r="DN839" l="1"/>
  <c r="DQ838"/>
  <c r="DN840" l="1"/>
  <c r="DQ839"/>
  <c r="DN841" l="1"/>
  <c r="DQ840"/>
  <c r="DN842" l="1"/>
  <c r="DQ841"/>
  <c r="DN843" l="1"/>
  <c r="DQ842"/>
  <c r="DN844" l="1"/>
  <c r="DQ843"/>
  <c r="DN845" l="1"/>
  <c r="DQ844"/>
  <c r="DN846" l="1"/>
  <c r="DQ845"/>
  <c r="DN847" l="1"/>
  <c r="DQ846"/>
  <c r="DN848" l="1"/>
  <c r="DQ847"/>
  <c r="DN849" l="1"/>
  <c r="DQ848"/>
  <c r="DN850" l="1"/>
  <c r="DQ849"/>
  <c r="DN851" l="1"/>
  <c r="DQ850"/>
  <c r="DN852" l="1"/>
  <c r="DQ851"/>
  <c r="DN853" l="1"/>
  <c r="DQ852"/>
  <c r="DN854" l="1"/>
  <c r="DQ853"/>
  <c r="DN855" l="1"/>
  <c r="DQ854"/>
  <c r="DN856" l="1"/>
  <c r="DQ855"/>
  <c r="DN857" l="1"/>
  <c r="DQ856"/>
  <c r="DN858" l="1"/>
  <c r="DQ857"/>
  <c r="DN859" l="1"/>
  <c r="DQ858"/>
  <c r="DN860" l="1"/>
  <c r="DQ859"/>
  <c r="DN861" l="1"/>
  <c r="DQ860"/>
  <c r="DN862" l="1"/>
  <c r="DQ861"/>
  <c r="DN863" l="1"/>
  <c r="DQ862"/>
  <c r="DN864" l="1"/>
  <c r="DQ863"/>
  <c r="DN865" l="1"/>
  <c r="DQ864"/>
  <c r="DN866" l="1"/>
  <c r="DQ865"/>
  <c r="DN867" l="1"/>
  <c r="DQ866"/>
  <c r="DN868" l="1"/>
  <c r="DQ867"/>
  <c r="DQ868" l="1"/>
  <c r="DN869"/>
  <c r="DQ869" l="1"/>
  <c r="DN870"/>
  <c r="DN871" l="1"/>
  <c r="DQ870"/>
  <c r="DQ871" l="1"/>
  <c r="DN872"/>
  <c r="DN873" l="1"/>
  <c r="DQ872"/>
  <c r="DQ873" l="1"/>
  <c r="DN874"/>
  <c r="DQ874" l="1"/>
  <c r="DN875"/>
  <c r="DN876" l="1"/>
  <c r="DQ875"/>
  <c r="DN877" l="1"/>
  <c r="DQ876"/>
  <c r="DN878" l="1"/>
  <c r="DQ877"/>
  <c r="DN879" l="1"/>
  <c r="DQ878"/>
  <c r="DN880" l="1"/>
  <c r="DQ879"/>
  <c r="DN881" l="1"/>
  <c r="DQ880"/>
  <c r="DN882" l="1"/>
  <c r="DQ881"/>
  <c r="DQ882" l="1"/>
  <c r="DN883"/>
  <c r="DQ883" l="1"/>
  <c r="DN884"/>
  <c r="DQ884" l="1"/>
  <c r="DN885"/>
  <c r="DN886" l="1"/>
  <c r="DQ885"/>
  <c r="DN887" l="1"/>
  <c r="DQ886"/>
  <c r="DQ887" l="1"/>
  <c r="DN888"/>
  <c r="DN889" l="1"/>
  <c r="DQ888"/>
  <c r="DN890" l="1"/>
  <c r="DQ889"/>
  <c r="DN891" l="1"/>
  <c r="DQ890"/>
  <c r="DN892" l="1"/>
  <c r="DQ891"/>
  <c r="DN893" l="1"/>
  <c r="DQ892"/>
  <c r="DN894" l="1"/>
  <c r="DQ893"/>
  <c r="DN895" l="1"/>
  <c r="DQ894"/>
  <c r="DN896" l="1"/>
  <c r="DQ895"/>
  <c r="DQ896" l="1"/>
  <c r="DN897"/>
  <c r="DN898" l="1"/>
  <c r="DQ897"/>
  <c r="DQ898" l="1"/>
  <c r="DN899"/>
  <c r="DN900" l="1"/>
  <c r="DQ899"/>
  <c r="DQ900" l="1"/>
  <c r="DN901"/>
  <c r="DN902" l="1"/>
  <c r="DQ901"/>
  <c r="DN903" l="1"/>
  <c r="DQ902"/>
  <c r="DN904" l="1"/>
  <c r="DQ903"/>
  <c r="DQ904" l="1"/>
  <c r="DN905"/>
  <c r="DN906" l="1"/>
  <c r="DQ905"/>
  <c r="DN907" l="1"/>
  <c r="DQ906"/>
  <c r="DN908" l="1"/>
  <c r="DQ907"/>
  <c r="DQ908" l="1"/>
  <c r="DN909"/>
  <c r="DQ909" l="1"/>
  <c r="DN910"/>
  <c r="DQ910" l="1"/>
  <c r="DN911"/>
  <c r="DN912" l="1"/>
  <c r="DQ911"/>
  <c r="DN913" l="1"/>
  <c r="DQ912"/>
  <c r="DN914" l="1"/>
  <c r="DQ913"/>
  <c r="DN915" l="1"/>
  <c r="DQ914"/>
  <c r="CP188" i="3" l="1"/>
  <c r="DQ915" i="2"/>
  <c r="DN916"/>
  <c r="DN917" l="1"/>
  <c r="DQ916"/>
  <c r="DQ917" l="1"/>
  <c r="DN918"/>
  <c r="DN919" l="1"/>
  <c r="DQ918"/>
  <c r="DN920" l="1"/>
  <c r="DQ919"/>
  <c r="DN921" l="1"/>
  <c r="DQ920"/>
  <c r="DN922" l="1"/>
  <c r="DQ921"/>
  <c r="DQ922" l="1"/>
  <c r="DN923"/>
  <c r="DN924" l="1"/>
  <c r="DQ923"/>
  <c r="DQ924" l="1"/>
  <c r="DN925"/>
  <c r="DN926" l="1"/>
  <c r="DQ925"/>
  <c r="DN927" l="1"/>
  <c r="DQ926"/>
  <c r="DN928" l="1"/>
  <c r="DQ927"/>
  <c r="DN929" l="1"/>
  <c r="DQ928"/>
  <c r="DN930" l="1"/>
  <c r="DQ929"/>
  <c r="DN931" l="1"/>
  <c r="DQ930"/>
  <c r="DN932" l="1"/>
  <c r="DQ931"/>
  <c r="DQ932" l="1"/>
  <c r="DN933"/>
  <c r="DN935" l="1"/>
  <c r="DN934"/>
  <c r="DQ935" l="1"/>
  <c r="DN936"/>
  <c r="DN937" l="1"/>
  <c r="DQ936"/>
  <c r="DN938" l="1"/>
  <c r="DQ937"/>
  <c r="DN939" l="1"/>
  <c r="DQ938"/>
  <c r="DQ939" l="1"/>
  <c r="DN940"/>
  <c r="DN941" l="1"/>
  <c r="DQ940"/>
  <c r="DN942" l="1"/>
  <c r="DQ941"/>
  <c r="DN943" l="1"/>
  <c r="DQ942"/>
  <c r="DN944" l="1"/>
  <c r="DQ943"/>
  <c r="DN945" l="1"/>
  <c r="DQ944"/>
  <c r="DN946" l="1"/>
  <c r="DQ945"/>
  <c r="DN947" l="1"/>
  <c r="DQ946"/>
  <c r="DN948" l="1"/>
  <c r="DQ947"/>
  <c r="DN949" l="1"/>
  <c r="DQ948"/>
  <c r="DN950" l="1"/>
  <c r="DQ949"/>
  <c r="DQ950" l="1"/>
  <c r="DN951"/>
  <c r="DN952" l="1"/>
  <c r="DQ951"/>
  <c r="DN953" l="1"/>
  <c r="DQ952"/>
  <c r="DN954" l="1"/>
  <c r="DQ953"/>
  <c r="DQ954" l="1"/>
  <c r="DN955"/>
  <c r="DN956" l="1"/>
  <c r="DQ955"/>
  <c r="DN957" l="1"/>
  <c r="DQ956"/>
  <c r="DQ957" l="1"/>
  <c r="DN958"/>
  <c r="DN959" l="1"/>
  <c r="DQ958"/>
  <c r="DN960" l="1"/>
  <c r="DQ959"/>
  <c r="DN961" l="1"/>
  <c r="DQ960"/>
  <c r="DN962" l="1"/>
  <c r="DQ961"/>
  <c r="DN963" l="1"/>
  <c r="DQ962"/>
  <c r="DQ963" l="1"/>
  <c r="DN964"/>
  <c r="DN965" l="1"/>
  <c r="DQ964"/>
  <c r="DN966" l="1"/>
  <c r="DQ965"/>
  <c r="DN967" l="1"/>
  <c r="DQ966"/>
  <c r="DN968" l="1"/>
  <c r="DQ967"/>
  <c r="DN969" l="1"/>
  <c r="DQ968"/>
  <c r="DN970" l="1"/>
  <c r="DQ969"/>
  <c r="DQ970" l="1"/>
  <c r="DN971"/>
  <c r="DN972" l="1"/>
  <c r="DQ971"/>
  <c r="DQ972" l="1"/>
  <c r="DN973"/>
  <c r="DN974" l="1"/>
  <c r="DQ973"/>
  <c r="DN975" l="1"/>
  <c r="DQ974"/>
  <c r="DN976" l="1"/>
  <c r="DQ975"/>
  <c r="DQ976" l="1"/>
  <c r="DN977"/>
  <c r="DN978" l="1"/>
  <c r="DQ977"/>
  <c r="DN979" l="1"/>
  <c r="DQ978"/>
  <c r="DN980" l="1"/>
  <c r="DQ979"/>
  <c r="DN981" l="1"/>
  <c r="DQ980"/>
  <c r="DN982" l="1"/>
  <c r="DQ981"/>
  <c r="DN983" l="1"/>
  <c r="DQ982"/>
  <c r="DN984" l="1"/>
  <c r="DQ983"/>
  <c r="DN985" l="1"/>
  <c r="DQ984"/>
  <c r="DN986" l="1"/>
  <c r="DQ985"/>
  <c r="DN987" l="1"/>
  <c r="DQ986"/>
  <c r="DN988" l="1"/>
  <c r="DQ987"/>
  <c r="DN989" l="1"/>
  <c r="DQ988"/>
  <c r="DN990" l="1"/>
  <c r="DQ989"/>
  <c r="DN991" l="1"/>
  <c r="DQ990"/>
  <c r="DN992" l="1"/>
  <c r="DQ991"/>
  <c r="DN993" l="1"/>
  <c r="DQ992"/>
  <c r="DN994" l="1"/>
  <c r="DQ993"/>
  <c r="DN995" l="1"/>
  <c r="DQ994"/>
  <c r="DQ995" l="1"/>
  <c r="DN996"/>
  <c r="DQ996" l="1"/>
  <c r="DN997"/>
  <c r="DN998" l="1"/>
  <c r="DQ997"/>
  <c r="DN999" l="1"/>
  <c r="DQ998"/>
  <c r="DN1000" l="1"/>
  <c r="DQ999"/>
  <c r="DQ1000" l="1"/>
  <c r="DN1001"/>
  <c r="DN1002" l="1"/>
  <c r="DQ1001"/>
  <c r="DQ1002" l="1"/>
  <c r="DN1003"/>
  <c r="DN1004" l="1"/>
  <c r="DQ1003"/>
  <c r="DN1005" l="1"/>
  <c r="DQ1004"/>
  <c r="DN1006" l="1"/>
  <c r="DQ1005"/>
  <c r="DN1007" l="1"/>
  <c r="DQ1006"/>
  <c r="DN1008" l="1"/>
  <c r="DQ1007"/>
  <c r="DQ1008" l="1"/>
  <c r="DN1009"/>
  <c r="DN1010" l="1"/>
  <c r="DQ1009"/>
  <c r="DN1011" l="1"/>
  <c r="DQ1010"/>
  <c r="DN1012" l="1"/>
  <c r="DQ1011"/>
  <c r="DN1013" l="1"/>
  <c r="DQ1012"/>
  <c r="DN1014" l="1"/>
  <c r="DQ1013"/>
  <c r="DQ1014" l="1"/>
  <c r="DN1015"/>
  <c r="DN1016" l="1"/>
  <c r="DQ1015"/>
  <c r="DQ1016" l="1"/>
  <c r="DN1017"/>
  <c r="DN1018" l="1"/>
  <c r="DQ1017"/>
  <c r="DN1019" l="1"/>
  <c r="DQ1018"/>
  <c r="DN1020" l="1"/>
  <c r="DQ1019"/>
  <c r="DN1021" l="1"/>
  <c r="DQ1020"/>
  <c r="DN1022" l="1"/>
  <c r="DQ1021"/>
  <c r="DQ1022" l="1"/>
  <c r="DN1023"/>
  <c r="DQ1023" l="1"/>
  <c r="DN1024"/>
  <c r="DN1025" l="1"/>
  <c r="DQ1024"/>
  <c r="DQ1025" l="1"/>
  <c r="DN1026"/>
  <c r="DN1027" l="1"/>
  <c r="DQ1026"/>
  <c r="DN1028" l="1"/>
  <c r="DQ1027"/>
  <c r="DQ1028" l="1"/>
  <c r="DN1029"/>
  <c r="DN1030" l="1"/>
  <c r="DQ1029"/>
  <c r="DN1031" l="1"/>
  <c r="DQ1030"/>
  <c r="DQ1031" l="1"/>
  <c r="DN1032"/>
  <c r="DQ1032" l="1"/>
  <c r="DN1033"/>
  <c r="DN1034" l="1"/>
  <c r="DQ1033"/>
  <c r="DQ1034" l="1"/>
  <c r="DN1035"/>
  <c r="DN1036" l="1"/>
  <c r="DQ1035"/>
  <c r="DN1037" l="1"/>
  <c r="DQ1036"/>
  <c r="DQ1037" l="1"/>
  <c r="DN1038"/>
  <c r="DN1039" l="1"/>
  <c r="DQ1038"/>
  <c r="DQ1039" l="1"/>
  <c r="DN1040"/>
  <c r="DQ1040" l="1"/>
  <c r="DN1041"/>
  <c r="DQ1041" l="1"/>
  <c r="DN1042"/>
  <c r="DQ1042" l="1"/>
  <c r="DN1043"/>
  <c r="DN1044" l="1"/>
  <c r="DQ1043"/>
  <c r="DN1045" l="1"/>
  <c r="DQ1044"/>
  <c r="DQ1045" l="1"/>
  <c r="DN1046"/>
  <c r="DN1047" l="1"/>
  <c r="DQ1046"/>
  <c r="DN1048" l="1"/>
  <c r="DQ1047"/>
  <c r="DN1049" l="1"/>
  <c r="DQ1048"/>
  <c r="DN1050" l="1"/>
  <c r="DQ1049"/>
  <c r="DN1051" l="1"/>
  <c r="DQ1050"/>
  <c r="DQ1051" l="1"/>
  <c r="DN1052"/>
  <c r="DQ1052" l="1"/>
  <c r="DN1053"/>
  <c r="DN1054" l="1"/>
  <c r="DQ1053"/>
  <c r="DN1055" l="1"/>
  <c r="DQ1054"/>
  <c r="DQ1055" l="1"/>
  <c r="DN1056"/>
  <c r="DN1057" l="1"/>
  <c r="DQ1056"/>
  <c r="DN1058" l="1"/>
  <c r="DQ1057"/>
  <c r="DQ1058" l="1"/>
  <c r="DN1059"/>
  <c r="DQ1059" l="1"/>
  <c r="DN1060"/>
  <c r="DN1061" l="1"/>
  <c r="DQ1060"/>
  <c r="DN1062" l="1"/>
  <c r="DQ1061"/>
  <c r="DN1063" l="1"/>
  <c r="DQ1062"/>
  <c r="DQ1063" l="1"/>
  <c r="DN1064"/>
  <c r="DQ1064" l="1"/>
  <c r="DN1065"/>
  <c r="DN1066" l="1"/>
  <c r="DQ1065"/>
  <c r="DN1067" l="1"/>
  <c r="DQ1066"/>
  <c r="DN1068" l="1"/>
  <c r="DQ1067"/>
  <c r="DN1069" l="1"/>
  <c r="DQ1068"/>
  <c r="DN1070" l="1"/>
  <c r="DQ1069"/>
  <c r="DQ1070" l="1"/>
  <c r="DN1071"/>
  <c r="DN1072" l="1"/>
  <c r="DQ1071"/>
  <c r="DQ1072" l="1"/>
  <c r="DN1073"/>
  <c r="DQ1073" l="1"/>
  <c r="DN1074"/>
  <c r="DN1075" l="1"/>
  <c r="DQ1074"/>
  <c r="DN1076" l="1"/>
  <c r="DQ1075"/>
  <c r="DN1077" l="1"/>
  <c r="DQ1076"/>
  <c r="DQ1077" l="1"/>
  <c r="DN1078"/>
  <c r="DN1079" l="1"/>
  <c r="DQ1078"/>
  <c r="DN1080" l="1"/>
  <c r="DQ1079"/>
  <c r="DN1081" l="1"/>
  <c r="DQ1080"/>
  <c r="DN1082" l="1"/>
  <c r="DQ1081"/>
  <c r="DN1083" l="1"/>
  <c r="DQ1082"/>
  <c r="DN1084" l="1"/>
  <c r="DQ1083"/>
  <c r="DN1085" l="1"/>
  <c r="DQ1084"/>
  <c r="DN1086" l="1"/>
  <c r="DQ1085"/>
  <c r="DN1087" l="1"/>
  <c r="DQ1086"/>
  <c r="DN1088" l="1"/>
  <c r="DQ1087"/>
  <c r="DN1089" l="1"/>
  <c r="DQ1088"/>
  <c r="DN1090" l="1"/>
  <c r="DQ1089"/>
  <c r="DN1091" l="1"/>
  <c r="DQ1090"/>
  <c r="DQ1091" l="1"/>
  <c r="DN1092"/>
  <c r="DN1093" l="1"/>
  <c r="DQ1092"/>
  <c r="DQ1093" l="1"/>
  <c r="DN1094"/>
  <c r="DN1095" l="1"/>
  <c r="DQ1094"/>
  <c r="DN1096" l="1"/>
  <c r="DQ1095"/>
  <c r="DN1097" l="1"/>
  <c r="DQ1096"/>
  <c r="DN1098" l="1"/>
  <c r="DQ1097"/>
  <c r="DN1099" l="1"/>
  <c r="DQ1098"/>
  <c r="DQ1099" l="1"/>
  <c r="DN1100"/>
  <c r="DQ1100" l="1"/>
  <c r="DN1101"/>
  <c r="DQ1101" l="1"/>
  <c r="DN1102"/>
  <c r="DQ1102" l="1"/>
  <c r="DN1103"/>
  <c r="DN1104" l="1"/>
  <c r="DQ1103"/>
  <c r="DN1105" l="1"/>
  <c r="DQ1104"/>
  <c r="DQ1105" l="1"/>
  <c r="DN1106"/>
  <c r="DN1107" l="1"/>
  <c r="DN1108" s="1"/>
  <c r="DQ1106"/>
  <c r="DN1109" l="1"/>
  <c r="DQ1108"/>
  <c r="DQ1107"/>
  <c r="EY53"/>
  <c r="EY54" s="1"/>
  <c r="EY55" s="1"/>
  <c r="EZ53"/>
  <c r="EZ54" s="1"/>
  <c r="EZ55" s="1"/>
  <c r="CG53"/>
  <c r="CH53" s="1"/>
  <c r="EC53" s="1"/>
  <c r="CG54"/>
  <c r="CH54" s="1"/>
  <c r="CG55"/>
  <c r="CI55" s="1"/>
  <c r="CG56"/>
  <c r="CH56" s="1"/>
  <c r="CG57"/>
  <c r="CH57" s="1"/>
  <c r="CG58"/>
  <c r="CH58" s="1"/>
  <c r="CG59"/>
  <c r="CH59" s="1"/>
  <c r="CG60"/>
  <c r="CI60" s="1"/>
  <c r="CG61"/>
  <c r="CH61" s="1"/>
  <c r="CG62"/>
  <c r="CH62" s="1"/>
  <c r="CG63"/>
  <c r="CH63" s="1"/>
  <c r="CG64"/>
  <c r="CH64" s="1"/>
  <c r="CG65"/>
  <c r="CH65" s="1"/>
  <c r="CG66"/>
  <c r="CH66" s="1"/>
  <c r="CG67"/>
  <c r="CI67" s="1"/>
  <c r="CG68"/>
  <c r="CH68" s="1"/>
  <c r="CG69"/>
  <c r="CH69" s="1"/>
  <c r="CG70"/>
  <c r="CH70" s="1"/>
  <c r="CG71"/>
  <c r="CH71" s="1"/>
  <c r="CG72"/>
  <c r="CH72" s="1"/>
  <c r="CG73"/>
  <c r="CH73" s="1"/>
  <c r="CG74"/>
  <c r="CH74" s="1"/>
  <c r="CG75"/>
  <c r="CH75" s="1"/>
  <c r="CG76"/>
  <c r="CH76" s="1"/>
  <c r="CG77"/>
  <c r="CH77" s="1"/>
  <c r="CG78"/>
  <c r="CH78" s="1"/>
  <c r="CG79"/>
  <c r="CH79" s="1"/>
  <c r="CG80"/>
  <c r="CH80" s="1"/>
  <c r="CG88"/>
  <c r="CH88" s="1"/>
  <c r="CI59"/>
  <c r="CJ21"/>
  <c r="CK21" s="1"/>
  <c r="EN21" s="1"/>
  <c r="CJ22"/>
  <c r="CK22" s="1"/>
  <c r="CJ23"/>
  <c r="CK23" s="1"/>
  <c r="EY42"/>
  <c r="EY43" s="1"/>
  <c r="EY44" s="1"/>
  <c r="EZ42"/>
  <c r="EZ43" s="1"/>
  <c r="EZ44" s="1"/>
  <c r="DR53"/>
  <c r="DR54" s="1"/>
  <c r="CF53"/>
  <c r="DS53" s="1"/>
  <c r="DS54" s="1"/>
  <c r="DS55" s="1"/>
  <c r="DT55" s="1"/>
  <c r="CF56"/>
  <c r="CF57"/>
  <c r="CF58"/>
  <c r="CF59"/>
  <c r="CF60"/>
  <c r="CF61"/>
  <c r="CF62"/>
  <c r="CF63"/>
  <c r="CF64"/>
  <c r="CF65"/>
  <c r="CF66"/>
  <c r="CF67"/>
  <c r="CF68"/>
  <c r="CF69"/>
  <c r="CF70"/>
  <c r="CF71"/>
  <c r="CF72"/>
  <c r="CF73"/>
  <c r="CF74"/>
  <c r="CF75"/>
  <c r="CF76"/>
  <c r="CF77"/>
  <c r="CF78"/>
  <c r="CF79"/>
  <c r="CF80"/>
  <c r="CF88"/>
  <c r="EN2"/>
  <c r="EN3" s="1"/>
  <c r="EO2"/>
  <c r="EO3" s="1"/>
  <c r="CJ20"/>
  <c r="CK20" s="1"/>
  <c r="CG2"/>
  <c r="CI2" s="1"/>
  <c r="ED2" s="1"/>
  <c r="CG3"/>
  <c r="CI3" s="1"/>
  <c r="CG4"/>
  <c r="CH4" s="1"/>
  <c r="CG5"/>
  <c r="CH5" s="1"/>
  <c r="CG6"/>
  <c r="CI6" s="1"/>
  <c r="CG7"/>
  <c r="CH7" s="1"/>
  <c r="CG8"/>
  <c r="CH8" s="1"/>
  <c r="CG9"/>
  <c r="CH9" s="1"/>
  <c r="CG10"/>
  <c r="CI10" s="1"/>
  <c r="CG11"/>
  <c r="CH11" s="1"/>
  <c r="CG12"/>
  <c r="CI12" s="1"/>
  <c r="DR2"/>
  <c r="DR3" s="1"/>
  <c r="CF2"/>
  <c r="DS2" s="1"/>
  <c r="CF7"/>
  <c r="CF11"/>
  <c r="CG13"/>
  <c r="CI13" s="1"/>
  <c r="CG14"/>
  <c r="CH14" s="1"/>
  <c r="CG15"/>
  <c r="CH15" s="1"/>
  <c r="CG16"/>
  <c r="CH16" s="1"/>
  <c r="CG17"/>
  <c r="CH17" s="1"/>
  <c r="CG18"/>
  <c r="CH18" s="1"/>
  <c r="CG19"/>
  <c r="CH19" s="1"/>
  <c r="CG20"/>
  <c r="CH20" s="1"/>
  <c r="CF19"/>
  <c r="ED21"/>
  <c r="EE21" s="1"/>
  <c r="CG22"/>
  <c r="CI22" s="1"/>
  <c r="EC21"/>
  <c r="DR21"/>
  <c r="DR22" s="1"/>
  <c r="DR23" s="1"/>
  <c r="DS21"/>
  <c r="DT21" s="1"/>
  <c r="CF22"/>
  <c r="CF23"/>
  <c r="CF27"/>
  <c r="CF28"/>
  <c r="CF29"/>
  <c r="CF30"/>
  <c r="CF31"/>
  <c r="CG23"/>
  <c r="CI23" s="1"/>
  <c r="CG26"/>
  <c r="CI26" s="1"/>
  <c r="CG27"/>
  <c r="CI27" s="1"/>
  <c r="CG28"/>
  <c r="CI28" s="1"/>
  <c r="CG29"/>
  <c r="CI29" s="1"/>
  <c r="CG30"/>
  <c r="CI30" s="1"/>
  <c r="CG31"/>
  <c r="CI31" s="1"/>
  <c r="CG32"/>
  <c r="CH32" s="1"/>
  <c r="CG33"/>
  <c r="CH33" s="1"/>
  <c r="CG34"/>
  <c r="CH34" s="1"/>
  <c r="CF32"/>
  <c r="CF36"/>
  <c r="CF37"/>
  <c r="CF38"/>
  <c r="CG35"/>
  <c r="CI35" s="1"/>
  <c r="CG36"/>
  <c r="CI36" s="1"/>
  <c r="CG37"/>
  <c r="CI37" s="1"/>
  <c r="CG38"/>
  <c r="CI38" s="1"/>
  <c r="CG39"/>
  <c r="CI39" s="1"/>
  <c r="CG40"/>
  <c r="CI40" s="1"/>
  <c r="CG41"/>
  <c r="CI41" s="1"/>
  <c r="CG42"/>
  <c r="CI42" s="1"/>
  <c r="CG43"/>
  <c r="CI43" s="1"/>
  <c r="CG44"/>
  <c r="CI44" s="1"/>
  <c r="CG45"/>
  <c r="CI45" s="1"/>
  <c r="CG46"/>
  <c r="CI46" s="1"/>
  <c r="CG47"/>
  <c r="CI47" s="1"/>
  <c r="CG48"/>
  <c r="CI48" s="1"/>
  <c r="CH37"/>
  <c r="CF39"/>
  <c r="CF40"/>
  <c r="CF41"/>
  <c r="CF42"/>
  <c r="CF43"/>
  <c r="CF44"/>
  <c r="CF45"/>
  <c r="CF46"/>
  <c r="CF47"/>
  <c r="CG49"/>
  <c r="CH49" s="1"/>
  <c r="CG50"/>
  <c r="CH50" s="1"/>
  <c r="CF48"/>
  <c r="CG51"/>
  <c r="CI51" s="1"/>
  <c r="CF52"/>
  <c r="CG52"/>
  <c r="CH52" s="1"/>
  <c r="EN53"/>
  <c r="EN54" s="1"/>
  <c r="EN55" s="1"/>
  <c r="EN56" s="1"/>
  <c r="EO53"/>
  <c r="EO54" s="1"/>
  <c r="CJ94"/>
  <c r="CL94" s="1"/>
  <c r="CJ101"/>
  <c r="CK101" s="1"/>
  <c r="CJ96"/>
  <c r="CK96" s="1"/>
  <c r="CJ99"/>
  <c r="CK99" s="1"/>
  <c r="CJ95"/>
  <c r="CK95" s="1"/>
  <c r="CJ97"/>
  <c r="CL97" s="1"/>
  <c r="CJ98"/>
  <c r="CK98" s="1"/>
  <c r="CJ100"/>
  <c r="CL100" s="1"/>
  <c r="CJ102"/>
  <c r="CK102" s="1"/>
  <c r="DZ100"/>
  <c r="EB100" s="1"/>
  <c r="DZ102"/>
  <c r="EB102" s="1"/>
  <c r="DZ101"/>
  <c r="EB101" s="1"/>
  <c r="CJ103"/>
  <c r="CK103" s="1"/>
  <c r="CJ104"/>
  <c r="CK104" s="1"/>
  <c r="CJ105"/>
  <c r="CK105" s="1"/>
  <c r="DZ103"/>
  <c r="EB103" s="1"/>
  <c r="DZ105"/>
  <c r="EB105" s="1"/>
  <c r="EA105"/>
  <c r="CJ107"/>
  <c r="CK107" s="1"/>
  <c r="DZ104"/>
  <c r="EB104" s="1"/>
  <c r="EA104"/>
  <c r="CJ106"/>
  <c r="CL106" s="1"/>
  <c r="DZ106"/>
  <c r="EB106" s="1"/>
  <c r="EA106"/>
  <c r="CJ108"/>
  <c r="CK108" s="1"/>
  <c r="CJ109"/>
  <c r="CK109" s="1"/>
  <c r="DZ107"/>
  <c r="EB107" s="1"/>
  <c r="EA107"/>
  <c r="DZ108"/>
  <c r="EB108" s="1"/>
  <c r="EA108"/>
  <c r="CJ110"/>
  <c r="CL110" s="1"/>
  <c r="DZ110"/>
  <c r="EB110" s="1"/>
  <c r="EA110"/>
  <c r="CJ112"/>
  <c r="CK112" s="1"/>
  <c r="DZ109"/>
  <c r="EB109" s="1"/>
  <c r="EA109"/>
  <c r="CJ111"/>
  <c r="CL111" s="1"/>
  <c r="CG114"/>
  <c r="CH114" s="1"/>
  <c r="DZ111"/>
  <c r="EB111" s="1"/>
  <c r="EA111"/>
  <c r="CJ113"/>
  <c r="CL113" s="1"/>
  <c r="DZ112"/>
  <c r="EB112" s="1"/>
  <c r="EA112"/>
  <c r="CJ115"/>
  <c r="CL115" s="1"/>
  <c r="CJ114"/>
  <c r="CK114" s="1"/>
  <c r="DZ113"/>
  <c r="EB113" s="1"/>
  <c r="EA113"/>
  <c r="DZ116"/>
  <c r="EB116" s="1"/>
  <c r="EA116"/>
  <c r="DZ115"/>
  <c r="EB115" s="1"/>
  <c r="EA115"/>
  <c r="DZ114"/>
  <c r="EB114" s="1"/>
  <c r="EA114"/>
  <c r="CJ116"/>
  <c r="CK116" s="1"/>
  <c r="DZ117"/>
  <c r="EB117" s="1"/>
  <c r="EA117"/>
  <c r="CJ117"/>
  <c r="CK117" s="1"/>
  <c r="DZ118"/>
  <c r="EB118" s="1"/>
  <c r="EA118"/>
  <c r="CJ118"/>
  <c r="CL118" s="1"/>
  <c r="DZ119"/>
  <c r="EB119" s="1"/>
  <c r="EA119"/>
  <c r="CJ119"/>
  <c r="CL119" s="1"/>
  <c r="CJ120"/>
  <c r="CK120" s="1"/>
  <c r="DZ120"/>
  <c r="EB120" s="1"/>
  <c r="EA120"/>
  <c r="DZ124"/>
  <c r="EB124" s="1"/>
  <c r="DZ121"/>
  <c r="EB121" s="1"/>
  <c r="EA121"/>
  <c r="DZ123"/>
  <c r="EB123" s="1"/>
  <c r="CJ121"/>
  <c r="CK121" s="1"/>
  <c r="DZ122"/>
  <c r="EB122" s="1"/>
  <c r="DZ125"/>
  <c r="EB125" s="1"/>
  <c r="CJ122"/>
  <c r="CL122" s="1"/>
  <c r="CJ123"/>
  <c r="CK123" s="1"/>
  <c r="CJ124"/>
  <c r="CL124" s="1"/>
  <c r="CJ125"/>
  <c r="CK125" s="1"/>
  <c r="DZ126"/>
  <c r="EB126" s="1"/>
  <c r="CJ126"/>
  <c r="CL126" s="1"/>
  <c r="CJ127"/>
  <c r="CL127" s="1"/>
  <c r="DZ127"/>
  <c r="EB127" s="1"/>
  <c r="DZ128"/>
  <c r="EB128" s="1"/>
  <c r="CJ128"/>
  <c r="CK128" s="1"/>
  <c r="CJ129"/>
  <c r="CK129" s="1"/>
  <c r="DZ129"/>
  <c r="EB129" s="1"/>
  <c r="DZ130"/>
  <c r="EB130" s="1"/>
  <c r="CJ130"/>
  <c r="CK130" s="1"/>
  <c r="CJ131"/>
  <c r="CK131" s="1"/>
  <c r="DZ131"/>
  <c r="EB131" s="1"/>
  <c r="CJ132"/>
  <c r="CL132" s="1"/>
  <c r="DZ132"/>
  <c r="EB132" s="1"/>
  <c r="CJ133"/>
  <c r="CL133" s="1"/>
  <c r="DZ133"/>
  <c r="EB133" s="1"/>
  <c r="CJ134"/>
  <c r="CL134" s="1"/>
  <c r="DZ134"/>
  <c r="EB134" s="1"/>
  <c r="DZ135"/>
  <c r="EB135" s="1"/>
  <c r="CJ135"/>
  <c r="CK135" s="1"/>
  <c r="DZ136"/>
  <c r="EB136" s="1"/>
  <c r="DZ137"/>
  <c r="EB137" s="1"/>
  <c r="CJ136"/>
  <c r="CL136" s="1"/>
  <c r="DZ138"/>
  <c r="EB138" s="1"/>
  <c r="DZ139"/>
  <c r="EB139" s="1"/>
  <c r="CJ137"/>
  <c r="CL137" s="1"/>
  <c r="CJ138"/>
  <c r="CK138" s="1"/>
  <c r="DZ140"/>
  <c r="EB140" s="1"/>
  <c r="CJ141"/>
  <c r="CK141" s="1"/>
  <c r="CJ139"/>
  <c r="CK139" s="1"/>
  <c r="CJ140"/>
  <c r="CL140" s="1"/>
  <c r="DZ141"/>
  <c r="EB141" s="1"/>
  <c r="CJ142"/>
  <c r="CL142" s="1"/>
  <c r="DZ142"/>
  <c r="EB142" s="1"/>
  <c r="CJ143"/>
  <c r="CK143" s="1"/>
  <c r="DZ143"/>
  <c r="EB143" s="1"/>
  <c r="DZ144"/>
  <c r="EB144" s="1"/>
  <c r="CJ144"/>
  <c r="CK144" s="1"/>
  <c r="DZ145"/>
  <c r="EB145" s="1"/>
  <c r="CJ145"/>
  <c r="CK145" s="1"/>
  <c r="DZ146"/>
  <c r="EB146" s="1"/>
  <c r="CJ146"/>
  <c r="CL146" s="1"/>
  <c r="CJ147"/>
  <c r="CK147" s="1"/>
  <c r="DZ147"/>
  <c r="EB147" s="1"/>
  <c r="DZ149"/>
  <c r="EB149" s="1"/>
  <c r="CJ149"/>
  <c r="CK149" s="1"/>
  <c r="DZ150"/>
  <c r="EB150" s="1"/>
  <c r="CJ150"/>
  <c r="CK150" s="1"/>
  <c r="DZ151"/>
  <c r="EB151" s="1"/>
  <c r="CJ151"/>
  <c r="CL151" s="1"/>
  <c r="DZ152"/>
  <c r="EB152" s="1"/>
  <c r="CJ152"/>
  <c r="CL152" s="1"/>
  <c r="DZ153"/>
  <c r="EB153" s="1"/>
  <c r="CJ153"/>
  <c r="CL153" s="1"/>
  <c r="CJ154"/>
  <c r="CK154" s="1"/>
  <c r="DZ154"/>
  <c r="EB154" s="1"/>
  <c r="DZ155"/>
  <c r="EB155" s="1"/>
  <c r="CJ155"/>
  <c r="CK155" s="1"/>
  <c r="DZ156"/>
  <c r="EB156" s="1"/>
  <c r="CJ156"/>
  <c r="CK156" s="1"/>
  <c r="DZ157"/>
  <c r="EB157" s="1"/>
  <c r="CJ157"/>
  <c r="CL157" s="1"/>
  <c r="CJ158"/>
  <c r="CK158" s="1"/>
  <c r="DZ159"/>
  <c r="EB159" s="1"/>
  <c r="DZ158"/>
  <c r="EB158" s="1"/>
  <c r="CJ159"/>
  <c r="CK159" s="1"/>
  <c r="CJ160"/>
  <c r="CK160" s="1"/>
  <c r="DZ160"/>
  <c r="EB160" s="1"/>
  <c r="DZ161"/>
  <c r="EB161" s="1"/>
  <c r="CJ161"/>
  <c r="CL161" s="1"/>
  <c r="CJ162"/>
  <c r="CK162" s="1"/>
  <c r="DZ162"/>
  <c r="EB162" s="1"/>
  <c r="DZ163"/>
  <c r="EB163" s="1"/>
  <c r="CJ163"/>
  <c r="CK163" s="1"/>
  <c r="DZ168"/>
  <c r="EB168" s="1"/>
  <c r="DZ167"/>
  <c r="EB167" s="1"/>
  <c r="DZ165"/>
  <c r="EB165" s="1"/>
  <c r="DZ166"/>
  <c r="EB166" s="1"/>
  <c r="DZ164"/>
  <c r="EB164" s="1"/>
  <c r="CJ164"/>
  <c r="CL164" s="1"/>
  <c r="CJ179"/>
  <c r="CK179" s="1"/>
  <c r="CJ186"/>
  <c r="CL186" s="1"/>
  <c r="CJ166"/>
  <c r="CK166" s="1"/>
  <c r="CJ172"/>
  <c r="CL172" s="1"/>
  <c r="CJ173"/>
  <c r="CK173" s="1"/>
  <c r="CJ174"/>
  <c r="CL174" s="1"/>
  <c r="CJ183"/>
  <c r="CK183" s="1"/>
  <c r="CJ165"/>
  <c r="CK165" s="1"/>
  <c r="CJ167"/>
  <c r="CL167" s="1"/>
  <c r="CJ168"/>
  <c r="CK168" s="1"/>
  <c r="CJ170"/>
  <c r="CK170" s="1"/>
  <c r="CJ171"/>
  <c r="CL171" s="1"/>
  <c r="CG175"/>
  <c r="CH175" s="1"/>
  <c r="CJ182"/>
  <c r="CL182" s="1"/>
  <c r="CJ184"/>
  <c r="CL184" s="1"/>
  <c r="CJ185"/>
  <c r="CL185" s="1"/>
  <c r="CJ187"/>
  <c r="CK187" s="1"/>
  <c r="CJ188"/>
  <c r="CL188" s="1"/>
  <c r="CJ189"/>
  <c r="CL189" s="1"/>
  <c r="CJ190"/>
  <c r="CK190" s="1"/>
  <c r="CJ191"/>
  <c r="CK191" s="1"/>
  <c r="CJ192"/>
  <c r="CK192" s="1"/>
  <c r="CJ193"/>
  <c r="CL193" s="1"/>
  <c r="CJ194"/>
  <c r="CK194" s="1"/>
  <c r="CJ195"/>
  <c r="CL195" s="1"/>
  <c r="CJ196"/>
  <c r="CL196" s="1"/>
  <c r="CJ197"/>
  <c r="CL197" s="1"/>
  <c r="CJ204"/>
  <c r="CK204" s="1"/>
  <c r="CJ205"/>
  <c r="CK205" s="1"/>
  <c r="CJ200"/>
  <c r="CL200" s="1"/>
  <c r="CJ202"/>
  <c r="CK202" s="1"/>
  <c r="CJ206"/>
  <c r="CK206" s="1"/>
  <c r="CJ207"/>
  <c r="CK207" s="1"/>
  <c r="CJ208"/>
  <c r="CK208" s="1"/>
  <c r="CJ213"/>
  <c r="CK213" s="1"/>
  <c r="CJ203"/>
  <c r="CK203" s="1"/>
  <c r="CJ209"/>
  <c r="CK209" s="1"/>
  <c r="CJ210"/>
  <c r="CL210" s="1"/>
  <c r="CJ212"/>
  <c r="CK212" s="1"/>
  <c r="CJ198"/>
  <c r="CL198" s="1"/>
  <c r="CJ201"/>
  <c r="CK201" s="1"/>
  <c r="CJ199"/>
  <c r="CK199" s="1"/>
  <c r="CJ211"/>
  <c r="CK211" s="1"/>
  <c r="CJ214"/>
  <c r="CL214" s="1"/>
  <c r="CJ215"/>
  <c r="CL215" s="1"/>
  <c r="CJ216"/>
  <c r="CL216" s="1"/>
  <c r="CJ217"/>
  <c r="CK217" s="1"/>
  <c r="CJ218"/>
  <c r="CL218" s="1"/>
  <c r="CJ219"/>
  <c r="CL219" s="1"/>
  <c r="CJ220"/>
  <c r="CL220" s="1"/>
  <c r="CJ221"/>
  <c r="CK221" s="1"/>
  <c r="CJ222"/>
  <c r="CK222" s="1"/>
  <c r="CJ223"/>
  <c r="CL223" s="1"/>
  <c r="CJ225"/>
  <c r="CK225" s="1"/>
  <c r="CJ226"/>
  <c r="CK226" s="1"/>
  <c r="CJ227"/>
  <c r="CL227" s="1"/>
  <c r="CJ229"/>
  <c r="CK229" s="1"/>
  <c r="CJ230"/>
  <c r="CK230" s="1"/>
  <c r="CJ231"/>
  <c r="CL231" s="1"/>
  <c r="CJ232"/>
  <c r="CK232" s="1"/>
  <c r="CJ233"/>
  <c r="CL233" s="1"/>
  <c r="CJ234"/>
  <c r="CK234" s="1"/>
  <c r="CJ235"/>
  <c r="CL235" s="1"/>
  <c r="CJ236"/>
  <c r="CK236" s="1"/>
  <c r="CJ237"/>
  <c r="CL237" s="1"/>
  <c r="CJ238"/>
  <c r="CK238" s="1"/>
  <c r="CJ239"/>
  <c r="CK239" s="1"/>
  <c r="CJ240"/>
  <c r="CK240" s="1"/>
  <c r="CJ241"/>
  <c r="CL241" s="1"/>
  <c r="CJ242"/>
  <c r="CL242" s="1"/>
  <c r="CJ243"/>
  <c r="CL243" s="1"/>
  <c r="CJ245"/>
  <c r="CK245" s="1"/>
  <c r="CJ246"/>
  <c r="CK246" s="1"/>
  <c r="CJ247"/>
  <c r="CL247" s="1"/>
  <c r="CJ248"/>
  <c r="CK248" s="1"/>
  <c r="CJ249"/>
  <c r="CK249" s="1"/>
  <c r="CJ250"/>
  <c r="CK250" s="1"/>
  <c r="CJ251"/>
  <c r="CK251" s="1"/>
  <c r="CJ252"/>
  <c r="CK252" s="1"/>
  <c r="CJ253"/>
  <c r="CL253" s="1"/>
  <c r="CJ254"/>
  <c r="CL254" s="1"/>
  <c r="CJ255"/>
  <c r="CL255" s="1"/>
  <c r="CJ256"/>
  <c r="CL256" s="1"/>
  <c r="CJ257"/>
  <c r="CK257" s="1"/>
  <c r="CJ258"/>
  <c r="CK258" s="1"/>
  <c r="CJ259"/>
  <c r="CL259" s="1"/>
  <c r="CJ260"/>
  <c r="CK260" s="1"/>
  <c r="CJ261"/>
  <c r="CK261" s="1"/>
  <c r="CJ262"/>
  <c r="CL262" s="1"/>
  <c r="CJ263"/>
  <c r="CK263" s="1"/>
  <c r="CJ264"/>
  <c r="CK264" s="1"/>
  <c r="CJ265"/>
  <c r="CK265" s="1"/>
  <c r="CJ266"/>
  <c r="CL266" s="1"/>
  <c r="CF267"/>
  <c r="CF268"/>
  <c r="CG267"/>
  <c r="CI267" s="1"/>
  <c r="CG268"/>
  <c r="CH268" s="1"/>
  <c r="CJ269"/>
  <c r="CK269" s="1"/>
  <c r="CG270"/>
  <c r="CH270" s="1"/>
  <c r="CF270"/>
  <c r="CJ270"/>
  <c r="CK270" s="1"/>
  <c r="CF273"/>
  <c r="CG273"/>
  <c r="CH273" s="1"/>
  <c r="CG274"/>
  <c r="CH274" s="1"/>
  <c r="CF274"/>
  <c r="CJ275"/>
  <c r="CK275" s="1"/>
  <c r="CI275"/>
  <c r="CF278"/>
  <c r="CG278"/>
  <c r="CH278" s="1"/>
  <c r="CG281"/>
  <c r="CI281" s="1"/>
  <c r="CF282"/>
  <c r="CG282"/>
  <c r="CI282" s="1"/>
  <c r="CJ283"/>
  <c r="CK283" s="1"/>
  <c r="CF286"/>
  <c r="CG286"/>
  <c r="CI286" s="1"/>
  <c r="CG287"/>
  <c r="CH287" s="1"/>
  <c r="CJ291"/>
  <c r="CL291" s="1"/>
  <c r="CF296"/>
  <c r="CJ296"/>
  <c r="CK296" s="1"/>
  <c r="CG296"/>
  <c r="CI296" s="1"/>
  <c r="CJ297"/>
  <c r="CK297" s="1"/>
  <c r="CJ298"/>
  <c r="CK298" s="1"/>
  <c r="CJ301"/>
  <c r="CK301" s="1"/>
  <c r="CG301"/>
  <c r="CH301" s="1"/>
  <c r="CJ304"/>
  <c r="CL304" s="1"/>
  <c r="CF304"/>
  <c r="CG304"/>
  <c r="CI304" s="1"/>
  <c r="CF306"/>
  <c r="CG306"/>
  <c r="CH306" s="1"/>
  <c r="CJ307"/>
  <c r="CK307" s="1"/>
  <c r="CF307"/>
  <c r="CG307"/>
  <c r="CH307" s="1"/>
  <c r="CF311"/>
  <c r="CG311"/>
  <c r="CH311" s="1"/>
  <c r="CJ311"/>
  <c r="CL311" s="1"/>
  <c r="CF312"/>
  <c r="CG312"/>
  <c r="CI312" s="1"/>
  <c r="CF315"/>
  <c r="CJ315"/>
  <c r="CL315" s="1"/>
  <c r="CG315"/>
  <c r="CI315" s="1"/>
  <c r="CJ330"/>
  <c r="CK330" s="1"/>
  <c r="CG336"/>
  <c r="CH336" s="1"/>
  <c r="CJ337"/>
  <c r="CL337" s="1"/>
  <c r="CJ342"/>
  <c r="CK342" s="1"/>
  <c r="CJ344"/>
  <c r="CL344" s="1"/>
  <c r="CG353"/>
  <c r="CI353" s="1"/>
  <c r="CG358"/>
  <c r="CH358" s="1"/>
  <c r="CJ359"/>
  <c r="CL359" s="1"/>
  <c r="CD360"/>
  <c r="CE360" s="1"/>
  <c r="CD362"/>
  <c r="CE362" s="1"/>
  <c r="CG362"/>
  <c r="CI362" s="1"/>
  <c r="CG366"/>
  <c r="CI366" s="1"/>
  <c r="CP367"/>
  <c r="CR367" s="1"/>
  <c r="CJ368"/>
  <c r="CL368" s="1"/>
  <c r="CP371"/>
  <c r="CQ371" s="1"/>
  <c r="CJ373"/>
  <c r="CK373" s="1"/>
  <c r="CG373"/>
  <c r="CH373" s="1"/>
  <c r="CF375"/>
  <c r="CJ376"/>
  <c r="CL376" s="1"/>
  <c r="CG375"/>
  <c r="CH375" s="1"/>
  <c r="CG379"/>
  <c r="CI379" s="1"/>
  <c r="CF379"/>
  <c r="CG380"/>
  <c r="CH380" s="1"/>
  <c r="CG391"/>
  <c r="CH391" s="1"/>
  <c r="CJ392"/>
  <c r="CL392" s="1"/>
  <c r="CJ393"/>
  <c r="CK393" s="1"/>
  <c r="CG392"/>
  <c r="CH392" s="1"/>
  <c r="CG393"/>
  <c r="CI393" s="1"/>
  <c r="CF394"/>
  <c r="CJ394"/>
  <c r="CK394" s="1"/>
  <c r="CG394"/>
  <c r="CI394" s="1"/>
  <c r="CJ395"/>
  <c r="CK395" s="1"/>
  <c r="CG396"/>
  <c r="CH396" s="1"/>
  <c r="CJ396"/>
  <c r="CL396" s="1"/>
  <c r="CJ398"/>
  <c r="CK398" s="1"/>
  <c r="CJ399"/>
  <c r="CL399" s="1"/>
  <c r="CG402"/>
  <c r="CH402" s="1"/>
  <c r="CP403"/>
  <c r="CQ403" s="1"/>
  <c r="CG403"/>
  <c r="CI403" s="1"/>
  <c r="CG404"/>
  <c r="CH404" s="1"/>
  <c r="CG405"/>
  <c r="CI405" s="1"/>
  <c r="CG406"/>
  <c r="CH406" s="1"/>
  <c r="CJ406"/>
  <c r="CL406" s="1"/>
  <c r="CG407"/>
  <c r="CI407" s="1"/>
  <c r="CJ408"/>
  <c r="CK408" s="1"/>
  <c r="CG409"/>
  <c r="CH409" s="1"/>
  <c r="CG410"/>
  <c r="CH410" s="1"/>
  <c r="CF410"/>
  <c r="CJ412"/>
  <c r="CL412" s="1"/>
  <c r="CG412"/>
  <c r="CH412" s="1"/>
  <c r="CP416"/>
  <c r="CQ416" s="1"/>
  <c r="CL416"/>
  <c r="CG416"/>
  <c r="CH416" s="1"/>
  <c r="CJ418"/>
  <c r="CL418" s="1"/>
  <c r="CF418"/>
  <c r="CG418"/>
  <c r="CH418" s="1"/>
  <c r="CG419"/>
  <c r="CH419" s="1"/>
  <c r="CG420"/>
  <c r="CH420" s="1"/>
  <c r="CJ420"/>
  <c r="CL420" s="1"/>
  <c r="CG422"/>
  <c r="CI422" s="1"/>
  <c r="CG424"/>
  <c r="CI424" s="1"/>
  <c r="CP424"/>
  <c r="CQ424" s="1"/>
  <c r="CG425"/>
  <c r="CI425" s="1"/>
  <c r="CG426"/>
  <c r="CI426" s="1"/>
  <c r="CG427"/>
  <c r="CH427" s="1"/>
  <c r="CG428"/>
  <c r="CH428" s="1"/>
  <c r="CJ428"/>
  <c r="CK428" s="1"/>
  <c r="CG429"/>
  <c r="CI429" s="1"/>
  <c r="CG430"/>
  <c r="CI430" s="1"/>
  <c r="CG432"/>
  <c r="CH432" s="1"/>
  <c r="CJ432"/>
  <c r="CL432" s="1"/>
  <c r="CJ433"/>
  <c r="CL433" s="1"/>
  <c r="CG433"/>
  <c r="CI433" s="1"/>
  <c r="CG434"/>
  <c r="CH434" s="1"/>
  <c r="CF435"/>
  <c r="CG435"/>
  <c r="CI435" s="1"/>
  <c r="CJ435"/>
  <c r="CL435" s="1"/>
  <c r="CG436"/>
  <c r="CI436" s="1"/>
  <c r="CF437"/>
  <c r="CG437"/>
  <c r="CH437" s="1"/>
  <c r="CG438"/>
  <c r="CI438" s="1"/>
  <c r="CG439"/>
  <c r="CI439" s="1"/>
  <c r="CJ439"/>
  <c r="CL439" s="1"/>
  <c r="CG441"/>
  <c r="CH441" s="1"/>
  <c r="CF441"/>
  <c r="CF443"/>
  <c r="CJ443"/>
  <c r="CK443" s="1"/>
  <c r="CG442"/>
  <c r="CH442" s="1"/>
  <c r="CG443"/>
  <c r="CH443" s="1"/>
  <c r="CG444"/>
  <c r="CH444" s="1"/>
  <c r="CG445"/>
  <c r="CH445" s="1"/>
  <c r="CF445"/>
  <c r="CJ445"/>
  <c r="CL445" s="1"/>
  <c r="CG448"/>
  <c r="CH448" s="1"/>
  <c r="CJ448"/>
  <c r="CK448" s="1"/>
  <c r="CF450"/>
  <c r="CG450"/>
  <c r="CI450" s="1"/>
  <c r="CP450"/>
  <c r="CQ450" s="1"/>
  <c r="CG452"/>
  <c r="CH452" s="1"/>
  <c r="CG451"/>
  <c r="CH451" s="1"/>
  <c r="CJ452"/>
  <c r="CL452" s="1"/>
  <c r="CG453"/>
  <c r="CH453" s="1"/>
  <c r="CF454"/>
  <c r="CG454"/>
  <c r="CI454" s="1"/>
  <c r="CG455"/>
  <c r="CI455" s="1"/>
  <c r="CJ456"/>
  <c r="CK456" s="1"/>
  <c r="CG456"/>
  <c r="CH456" s="1"/>
  <c r="CF458"/>
  <c r="CF460"/>
  <c r="CF462"/>
  <c r="CF466"/>
  <c r="CG458"/>
  <c r="CI458" s="1"/>
  <c r="CJ460"/>
  <c r="CK460" s="1"/>
  <c r="CG459"/>
  <c r="CH459" s="1"/>
  <c r="CG460"/>
  <c r="CH460" s="1"/>
  <c r="CG461"/>
  <c r="CI461" s="1"/>
  <c r="CG462"/>
  <c r="CH462" s="1"/>
  <c r="CJ462"/>
  <c r="CL462" s="1"/>
  <c r="CG463"/>
  <c r="CH463" s="1"/>
  <c r="CG464"/>
  <c r="CH464" s="1"/>
  <c r="CG466"/>
  <c r="CH466" s="1"/>
  <c r="CG467"/>
  <c r="CH467" s="1"/>
  <c r="CG469"/>
  <c r="CI469" s="1"/>
  <c r="CF469"/>
  <c r="CF470"/>
  <c r="CJ470"/>
  <c r="CK470" s="1"/>
  <c r="CG470"/>
  <c r="CH470" s="1"/>
  <c r="CG471"/>
  <c r="CH471" s="1"/>
  <c r="CJ472"/>
  <c r="CL472" s="1"/>
  <c r="CG474"/>
  <c r="CH474" s="1"/>
  <c r="CF474"/>
  <c r="CJ476"/>
  <c r="CL476" s="1"/>
  <c r="CG475"/>
  <c r="CH475" s="1"/>
  <c r="CG476"/>
  <c r="CH476" s="1"/>
  <c r="CG477"/>
  <c r="CH477" s="1"/>
  <c r="CG478"/>
  <c r="CI478" s="1"/>
  <c r="CF478"/>
  <c r="CJ478"/>
  <c r="CK478" s="1"/>
  <c r="CG479"/>
  <c r="CI479" s="1"/>
  <c r="CG480"/>
  <c r="CH480" s="1"/>
  <c r="CJ480"/>
  <c r="CK480" s="1"/>
  <c r="CP482"/>
  <c r="CR482" s="1"/>
  <c r="CJ481"/>
  <c r="CL481" s="1"/>
  <c r="CI481"/>
  <c r="CF482"/>
  <c r="CG482"/>
  <c r="CH482" s="1"/>
  <c r="CJ483"/>
  <c r="CL483" s="1"/>
  <c r="CP486"/>
  <c r="CQ486" s="1"/>
  <c r="CG486"/>
  <c r="CI486" s="1"/>
  <c r="CF486"/>
  <c r="CG485"/>
  <c r="CH485" s="1"/>
  <c r="CJ487"/>
  <c r="CL487" s="1"/>
  <c r="CI487"/>
  <c r="CP488"/>
  <c r="CR488" s="1"/>
  <c r="CF488"/>
  <c r="CG488"/>
  <c r="CH488" s="1"/>
  <c r="CJ489"/>
  <c r="CL489" s="1"/>
  <c r="CF490"/>
  <c r="CP490"/>
  <c r="CQ490" s="1"/>
  <c r="CG490"/>
  <c r="CI490" s="1"/>
  <c r="CJ491"/>
  <c r="CK491" s="1"/>
  <c r="CG492"/>
  <c r="CH492" s="1"/>
  <c r="CF492"/>
  <c r="CG493"/>
  <c r="CI493" s="1"/>
  <c r="CF494"/>
  <c r="CG494"/>
  <c r="CI494" s="1"/>
  <c r="CP494"/>
  <c r="CQ494" s="1"/>
  <c r="CJ495"/>
  <c r="CL495" s="1"/>
  <c r="CG496"/>
  <c r="CI496" s="1"/>
  <c r="CF496"/>
  <c r="CG498"/>
  <c r="CI498" s="1"/>
  <c r="CF498"/>
  <c r="CP498"/>
  <c r="CQ498" s="1"/>
  <c r="CJ499"/>
  <c r="CK499" s="1"/>
  <c r="CI499"/>
  <c r="CF500"/>
  <c r="CG500"/>
  <c r="CI500" s="1"/>
  <c r="CP500"/>
  <c r="CR500" s="1"/>
  <c r="CG501"/>
  <c r="CI501" s="1"/>
  <c r="CP501"/>
  <c r="CQ501" s="1"/>
  <c r="CL501"/>
  <c r="CP502"/>
  <c r="CQ502" s="1"/>
  <c r="CG502"/>
  <c r="CI502" s="1"/>
  <c r="CJ503"/>
  <c r="CL503" s="1"/>
  <c r="CG503"/>
  <c r="CI503" s="1"/>
  <c r="CJ504"/>
  <c r="CK504" s="1"/>
  <c r="CG504"/>
  <c r="CI504" s="1"/>
  <c r="CJ505"/>
  <c r="CL505" s="1"/>
  <c r="CG505"/>
  <c r="CH505" s="1"/>
  <c r="CP506"/>
  <c r="CQ506" s="1"/>
  <c r="CG506"/>
  <c r="CI506" s="1"/>
  <c r="CG507"/>
  <c r="CH507" s="1"/>
  <c r="CG508"/>
  <c r="CI508" s="1"/>
  <c r="CF508"/>
  <c r="CP508"/>
  <c r="CQ508" s="1"/>
  <c r="CP509"/>
  <c r="CQ509" s="1"/>
  <c r="CF509"/>
  <c r="CG509"/>
  <c r="CI509" s="1"/>
  <c r="CG510"/>
  <c r="CH510" s="1"/>
  <c r="CP511"/>
  <c r="CR511" s="1"/>
  <c r="CP512"/>
  <c r="CQ512" s="1"/>
  <c r="CF514"/>
  <c r="CG514"/>
  <c r="CI514" s="1"/>
  <c r="CP515"/>
  <c r="CQ515" s="1"/>
  <c r="CG517"/>
  <c r="CI517" s="1"/>
  <c r="CD521"/>
  <c r="CF521" s="1"/>
  <c r="CC521"/>
  <c r="CJ526"/>
  <c r="CK526" s="1"/>
  <c r="CI526"/>
  <c r="CP529"/>
  <c r="CQ529" s="1"/>
  <c r="CJ532"/>
  <c r="CL532" s="1"/>
  <c r="CP533"/>
  <c r="CQ533" s="1"/>
  <c r="CG535"/>
  <c r="CH535" s="1"/>
  <c r="CP535"/>
  <c r="CQ535" s="1"/>
  <c r="CF536"/>
  <c r="CG536"/>
  <c r="CH536" s="1"/>
  <c r="CJ536"/>
  <c r="CK536" s="1"/>
  <c r="CJ537"/>
  <c r="CL537" s="1"/>
  <c r="CG537"/>
  <c r="CH537" s="1"/>
  <c r="CJ538"/>
  <c r="CK538" s="1"/>
  <c r="CG538"/>
  <c r="CH538" s="1"/>
  <c r="CG539"/>
  <c r="CH539" s="1"/>
  <c r="CP539"/>
  <c r="CQ539" s="1"/>
  <c r="CG540"/>
  <c r="CH540" s="1"/>
  <c r="CJ540"/>
  <c r="CK540" s="1"/>
  <c r="CG541"/>
  <c r="CI541" s="1"/>
  <c r="CP541"/>
  <c r="CQ541" s="1"/>
  <c r="CP542"/>
  <c r="CR542" s="1"/>
  <c r="CG542"/>
  <c r="CH542" s="1"/>
  <c r="CJ543"/>
  <c r="CL543" s="1"/>
  <c r="CG543"/>
  <c r="CH543" s="1"/>
  <c r="CG544"/>
  <c r="CI544" s="1"/>
  <c r="CP544"/>
  <c r="CQ544" s="1"/>
  <c r="CJ545"/>
  <c r="CL545" s="1"/>
  <c r="CG545"/>
  <c r="CH545" s="1"/>
  <c r="CJ546"/>
  <c r="CL546" s="1"/>
  <c r="CP547"/>
  <c r="CR547" s="1"/>
  <c r="CG547"/>
  <c r="CH547" s="1"/>
  <c r="CG548"/>
  <c r="CI548" s="1"/>
  <c r="CP548"/>
  <c r="CQ548" s="1"/>
  <c r="CP549"/>
  <c r="CR549" s="1"/>
  <c r="CG549"/>
  <c r="CI549" s="1"/>
  <c r="CJ550"/>
  <c r="CL550" s="1"/>
  <c r="CG550"/>
  <c r="CH550" s="1"/>
  <c r="CG551"/>
  <c r="CI551" s="1"/>
  <c r="CP551"/>
  <c r="CR551" s="1"/>
  <c r="CL551"/>
  <c r="CG552"/>
  <c r="CH552" s="1"/>
  <c r="CP552"/>
  <c r="CR552" s="1"/>
  <c r="CJ553"/>
  <c r="CL553" s="1"/>
  <c r="CG553"/>
  <c r="CI553" s="1"/>
  <c r="CJ554"/>
  <c r="CK554" s="1"/>
  <c r="CG554"/>
  <c r="CI554" s="1"/>
  <c r="CG555"/>
  <c r="CH555" s="1"/>
  <c r="CP555"/>
  <c r="CR555" s="1"/>
  <c r="CL555"/>
  <c r="CG556"/>
  <c r="CI556" s="1"/>
  <c r="CF556"/>
  <c r="CP556"/>
  <c r="CR556" s="1"/>
  <c r="CG558"/>
  <c r="CH558" s="1"/>
  <c r="CJ558"/>
  <c r="CL558" s="1"/>
  <c r="CJ560"/>
  <c r="CL560" s="1"/>
  <c r="CG561"/>
  <c r="CH561" s="1"/>
  <c r="CG560"/>
  <c r="CI560" s="1"/>
  <c r="CJ561"/>
  <c r="CL561" s="1"/>
  <c r="CG562"/>
  <c r="CI562" s="1"/>
  <c r="CP562"/>
  <c r="CQ562" s="1"/>
  <c r="CP563"/>
  <c r="CQ563" s="1"/>
  <c r="CJ564"/>
  <c r="CK564" s="1"/>
  <c r="CP565"/>
  <c r="CR565" s="1"/>
  <c r="CG564"/>
  <c r="CH564" s="1"/>
  <c r="CG565"/>
  <c r="CI565" s="1"/>
  <c r="CJ566"/>
  <c r="CL566" s="1"/>
  <c r="CG566"/>
  <c r="CH566" s="1"/>
  <c r="CG567"/>
  <c r="CH567" s="1"/>
  <c r="CP567"/>
  <c r="CR567" s="1"/>
  <c r="CG568"/>
  <c r="CH568" s="1"/>
  <c r="CP568"/>
  <c r="CR568" s="1"/>
  <c r="CJ569"/>
  <c r="CK569" s="1"/>
  <c r="CG569"/>
  <c r="CI569" s="1"/>
  <c r="CG570"/>
  <c r="CI570" s="1"/>
  <c r="CP570"/>
  <c r="CQ570" s="1"/>
  <c r="CG571"/>
  <c r="CI571" s="1"/>
  <c r="CP571"/>
  <c r="CQ571" s="1"/>
  <c r="CJ572"/>
  <c r="CL572" s="1"/>
  <c r="CG572"/>
  <c r="CH572" s="1"/>
  <c r="CP573"/>
  <c r="CR573" s="1"/>
  <c r="CG573"/>
  <c r="CI573" s="1"/>
  <c r="CG574"/>
  <c r="CI574" s="1"/>
  <c r="CP574"/>
  <c r="CQ574" s="1"/>
  <c r="CF575"/>
  <c r="CG575"/>
  <c r="CI575" s="1"/>
  <c r="CJ575"/>
  <c r="CL575" s="1"/>
  <c r="CJ576"/>
  <c r="CL576" s="1"/>
  <c r="CG577"/>
  <c r="CH577" s="1"/>
  <c r="CF577"/>
  <c r="CG576"/>
  <c r="CI576" s="1"/>
  <c r="CJ577"/>
  <c r="CK577" s="1"/>
  <c r="CG578"/>
  <c r="CI578" s="1"/>
  <c r="CJ578"/>
  <c r="CL578" s="1"/>
  <c r="CG579"/>
  <c r="CH579" s="1"/>
  <c r="CP579"/>
  <c r="CQ579" s="1"/>
  <c r="CG581"/>
  <c r="CH581" s="1"/>
  <c r="CG580"/>
  <c r="CI580" s="1"/>
  <c r="CP580"/>
  <c r="CQ580" s="1"/>
  <c r="CP581"/>
  <c r="CQ581" s="1"/>
  <c r="CL581"/>
  <c r="CJ582"/>
  <c r="CL582" s="1"/>
  <c r="CG582"/>
  <c r="CH582" s="1"/>
  <c r="CJ583"/>
  <c r="CK583" s="1"/>
  <c r="CG584"/>
  <c r="CH584" s="1"/>
  <c r="CG583"/>
  <c r="CI583" s="1"/>
  <c r="CP584"/>
  <c r="CR584" s="1"/>
  <c r="CL584"/>
  <c r="CP585"/>
  <c r="CR585" s="1"/>
  <c r="CG585"/>
  <c r="CI585" s="1"/>
  <c r="CF585"/>
  <c r="CG586"/>
  <c r="CI586" s="1"/>
  <c r="CP586"/>
  <c r="CR586" s="1"/>
  <c r="CP587"/>
  <c r="CQ587" s="1"/>
  <c r="CJ589"/>
  <c r="CL589" s="1"/>
  <c r="CJ588"/>
  <c r="CL588" s="1"/>
  <c r="CG589"/>
  <c r="CI589" s="1"/>
  <c r="CG590"/>
  <c r="CI590" s="1"/>
  <c r="CP590"/>
  <c r="CR590" s="1"/>
  <c r="CG594"/>
  <c r="CH594" s="1"/>
  <c r="CP594"/>
  <c r="CR594" s="1"/>
  <c r="CG595"/>
  <c r="CH595" s="1"/>
  <c r="CJ596"/>
  <c r="CL596" s="1"/>
  <c r="CJ595"/>
  <c r="CK595" s="1"/>
  <c r="CJ597"/>
  <c r="CK597" s="1"/>
  <c r="CP598"/>
  <c r="CQ598" s="1"/>
  <c r="CL598"/>
  <c r="CP599"/>
  <c r="CQ599" s="1"/>
  <c r="CG600"/>
  <c r="CH600" s="1"/>
  <c r="CP602"/>
  <c r="CR602" s="1"/>
  <c r="CL602"/>
  <c r="CD947"/>
  <c r="CE947" s="1"/>
  <c r="CD948"/>
  <c r="CE948" s="1"/>
  <c r="CD949"/>
  <c r="CE949" s="1"/>
  <c r="CD950"/>
  <c r="CE950" s="1"/>
  <c r="CD951"/>
  <c r="CE951" s="1"/>
  <c r="CD975"/>
  <c r="CE975" s="1"/>
  <c r="CF606"/>
  <c r="CF626"/>
  <c r="CF630"/>
  <c r="CF635"/>
  <c r="CF654"/>
  <c r="CF658"/>
  <c r="CF660"/>
  <c r="CF662"/>
  <c r="CF673"/>
  <c r="CF674"/>
  <c r="CF679"/>
  <c r="CF680"/>
  <c r="CF681"/>
  <c r="CF685"/>
  <c r="CF686"/>
  <c r="CF689"/>
  <c r="CF692"/>
  <c r="CF693"/>
  <c r="CF694"/>
  <c r="CF695"/>
  <c r="CF696"/>
  <c r="CF716"/>
  <c r="CF862"/>
  <c r="CF885"/>
  <c r="CF887"/>
  <c r="CF888"/>
  <c r="CF892"/>
  <c r="CF897"/>
  <c r="CF898"/>
  <c r="CF899"/>
  <c r="CF900"/>
  <c r="CF914"/>
  <c r="CF926"/>
  <c r="CF931"/>
  <c r="CF947"/>
  <c r="CF948"/>
  <c r="CF949"/>
  <c r="CF950"/>
  <c r="CF951"/>
  <c r="CF975"/>
  <c r="CJ603"/>
  <c r="CK603" s="1"/>
  <c r="CJ604"/>
  <c r="CK604" s="1"/>
  <c r="CG605"/>
  <c r="CI605" s="1"/>
  <c r="CG604"/>
  <c r="CH604" s="1"/>
  <c r="CJ605"/>
  <c r="CK605" s="1"/>
  <c r="CG606"/>
  <c r="CI606" s="1"/>
  <c r="CG607"/>
  <c r="CH607" s="1"/>
  <c r="CP607"/>
  <c r="CQ607" s="1"/>
  <c r="CL607"/>
  <c r="CJ608"/>
  <c r="CL608" s="1"/>
  <c r="CG609"/>
  <c r="CI609" s="1"/>
  <c r="CG608"/>
  <c r="CI608" s="1"/>
  <c r="CJ609"/>
  <c r="CL609" s="1"/>
  <c r="CG610"/>
  <c r="CH610" s="1"/>
  <c r="CP610"/>
  <c r="CR610" s="1"/>
  <c r="CG611"/>
  <c r="CI611" s="1"/>
  <c r="CP611"/>
  <c r="CR611" s="1"/>
  <c r="CG612"/>
  <c r="CH612" s="1"/>
  <c r="CG613"/>
  <c r="CI613" s="1"/>
  <c r="CJ612"/>
  <c r="CK612" s="1"/>
  <c r="CJ613"/>
  <c r="CL613" s="1"/>
  <c r="CG614"/>
  <c r="CH614" s="1"/>
  <c r="CJ614"/>
  <c r="CL614" s="1"/>
  <c r="CG615"/>
  <c r="CH615" s="1"/>
  <c r="CP615"/>
  <c r="CR615" s="1"/>
  <c r="CG616"/>
  <c r="CH616" s="1"/>
  <c r="CP616"/>
  <c r="CR616" s="1"/>
  <c r="CJ617"/>
  <c r="CL617" s="1"/>
  <c r="CG617"/>
  <c r="CH617" s="1"/>
  <c r="CG618"/>
  <c r="CH618" s="1"/>
  <c r="CP618"/>
  <c r="CR618" s="1"/>
  <c r="CJ619"/>
  <c r="CK619" s="1"/>
  <c r="CG619"/>
  <c r="CI619" s="1"/>
  <c r="CG621"/>
  <c r="CH621" s="1"/>
  <c r="CP621"/>
  <c r="CR621" s="1"/>
  <c r="CG620"/>
  <c r="CI620" s="1"/>
  <c r="CJ620"/>
  <c r="CL620" s="1"/>
  <c r="CG622"/>
  <c r="CH622" s="1"/>
  <c r="CP622"/>
  <c r="CR622" s="1"/>
  <c r="CG623"/>
  <c r="CH623" s="1"/>
  <c r="CJ623"/>
  <c r="CK623" s="1"/>
  <c r="CJ624"/>
  <c r="CK624" s="1"/>
  <c r="CJ627"/>
  <c r="CL627" s="1"/>
  <c r="CG632"/>
  <c r="CI632" s="1"/>
  <c r="CP625"/>
  <c r="CR625" s="1"/>
  <c r="CG626"/>
  <c r="CH626" s="1"/>
  <c r="CJ630"/>
  <c r="CL630" s="1"/>
  <c r="CG634"/>
  <c r="CH634" s="1"/>
  <c r="CJ626"/>
  <c r="CK626" s="1"/>
  <c r="CP639"/>
  <c r="CR639" s="1"/>
  <c r="CJ637"/>
  <c r="CL637" s="1"/>
  <c r="CG638"/>
  <c r="CI638" s="1"/>
  <c r="CJ629"/>
  <c r="CL629" s="1"/>
  <c r="CG633"/>
  <c r="CI633" s="1"/>
  <c r="CG635"/>
  <c r="CH635" s="1"/>
  <c r="CG629"/>
  <c r="CI629" s="1"/>
  <c r="CG630"/>
  <c r="CH630" s="1"/>
  <c r="CJ631"/>
  <c r="CK631" s="1"/>
  <c r="CP632"/>
  <c r="CR632" s="1"/>
  <c r="CJ636"/>
  <c r="CL636" s="1"/>
  <c r="CG627"/>
  <c r="CH627" s="1"/>
  <c r="CG628"/>
  <c r="CH628" s="1"/>
  <c r="CP628"/>
  <c r="CR628" s="1"/>
  <c r="CG631"/>
  <c r="CI631" s="1"/>
  <c r="CJ633"/>
  <c r="CK633" s="1"/>
  <c r="CJ634"/>
  <c r="CK634" s="1"/>
  <c r="CJ635"/>
  <c r="CL635" s="1"/>
  <c r="CG636"/>
  <c r="CH636" s="1"/>
  <c r="CG637"/>
  <c r="CI637" s="1"/>
  <c r="CP638"/>
  <c r="CQ638" s="1"/>
  <c r="CL638"/>
  <c r="CG640"/>
  <c r="CI640" s="1"/>
  <c r="CJ640"/>
  <c r="CL640" s="1"/>
  <c r="CG642"/>
  <c r="CI642" s="1"/>
  <c r="CP641"/>
  <c r="CR641" s="1"/>
  <c r="CP642"/>
  <c r="CQ642" s="1"/>
  <c r="CL642"/>
  <c r="CG641"/>
  <c r="CH641" s="1"/>
  <c r="CJ643"/>
  <c r="CL643" s="1"/>
  <c r="CG644"/>
  <c r="CH644" s="1"/>
  <c r="CG643"/>
  <c r="CH643" s="1"/>
  <c r="CJ644"/>
  <c r="CK644" s="1"/>
  <c r="CG645"/>
  <c r="CI645" s="1"/>
  <c r="CG646"/>
  <c r="CI646" s="1"/>
  <c r="CG647"/>
  <c r="CH647" s="1"/>
  <c r="CG654"/>
  <c r="CH654" s="1"/>
  <c r="CJ654"/>
  <c r="CL654" s="1"/>
  <c r="CJ656"/>
  <c r="CK656" s="1"/>
  <c r="CG656"/>
  <c r="CH656" s="1"/>
  <c r="CG658"/>
  <c r="CI658" s="1"/>
  <c r="CJ657"/>
  <c r="CL657" s="1"/>
  <c r="CI657"/>
  <c r="CJ658"/>
  <c r="CL658" s="1"/>
  <c r="CJ659"/>
  <c r="CK659" s="1"/>
  <c r="CI659"/>
  <c r="CJ660"/>
  <c r="CK660" s="1"/>
  <c r="CG660"/>
  <c r="CH660" s="1"/>
  <c r="CG661"/>
  <c r="CI661" s="1"/>
  <c r="CG662"/>
  <c r="CI662" s="1"/>
  <c r="CJ663"/>
  <c r="CL663" s="1"/>
  <c r="CI663"/>
  <c r="CJ662"/>
  <c r="CL662" s="1"/>
  <c r="CG664"/>
  <c r="CI664" s="1"/>
  <c r="CJ664"/>
  <c r="CL664" s="1"/>
  <c r="CJ665"/>
  <c r="CL665" s="1"/>
  <c r="CG665"/>
  <c r="CH665" s="1"/>
  <c r="CJ666"/>
  <c r="CL666" s="1"/>
  <c r="CI666"/>
  <c r="CJ667"/>
  <c r="CL667" s="1"/>
  <c r="CG667"/>
  <c r="CI667" s="1"/>
  <c r="CJ668"/>
  <c r="CK668" s="1"/>
  <c r="CG668"/>
  <c r="CI668" s="1"/>
  <c r="CJ669"/>
  <c r="CL669" s="1"/>
  <c r="CI669"/>
  <c r="CJ670"/>
  <c r="CK670" s="1"/>
  <c r="CJ671"/>
  <c r="CL671" s="1"/>
  <c r="CG671"/>
  <c r="CI671" s="1"/>
  <c r="CJ672"/>
  <c r="CL672" s="1"/>
  <c r="CG672"/>
  <c r="CH672" s="1"/>
  <c r="CJ673"/>
  <c r="CL673" s="1"/>
  <c r="CG674"/>
  <c r="CI674" s="1"/>
  <c r="CG673"/>
  <c r="CH673" s="1"/>
  <c r="CJ674"/>
  <c r="CK674" s="1"/>
  <c r="CG675"/>
  <c r="CH675" s="1"/>
  <c r="CP676"/>
  <c r="CQ676" s="1"/>
  <c r="CL676"/>
  <c r="CG677"/>
  <c r="CI677" s="1"/>
  <c r="CP677"/>
  <c r="CQ677" s="1"/>
  <c r="CG679"/>
  <c r="CI679" s="1"/>
  <c r="CG678"/>
  <c r="CH678" s="1"/>
  <c r="CP678"/>
  <c r="CR678" s="1"/>
  <c r="CJ679"/>
  <c r="CK679" s="1"/>
  <c r="CJ680"/>
  <c r="CL680" s="1"/>
  <c r="CG680"/>
  <c r="CI680" s="1"/>
  <c r="CG681"/>
  <c r="CI681" s="1"/>
  <c r="CJ681"/>
  <c r="CL681" s="1"/>
  <c r="DQ681"/>
  <c r="CG682"/>
  <c r="CH682" s="1"/>
  <c r="CJ682"/>
  <c r="CK682" s="1"/>
  <c r="CJ683"/>
  <c r="CL683" s="1"/>
  <c r="DQ682"/>
  <c r="CG683"/>
  <c r="CH683" s="1"/>
  <c r="CG684"/>
  <c r="CI684" s="1"/>
  <c r="CJ684"/>
  <c r="CK684" s="1"/>
  <c r="DQ683"/>
  <c r="CJ685"/>
  <c r="CK685" s="1"/>
  <c r="CG685"/>
  <c r="CI685" s="1"/>
  <c r="CJ686"/>
  <c r="CK686" s="1"/>
  <c r="CG687"/>
  <c r="CI687" s="1"/>
  <c r="CG686"/>
  <c r="CI686" s="1"/>
  <c r="CJ687"/>
  <c r="CL687" s="1"/>
  <c r="CG688"/>
  <c r="CH688" s="1"/>
  <c r="CJ688"/>
  <c r="CL688" s="1"/>
  <c r="CJ689"/>
  <c r="CK689" s="1"/>
  <c r="CG689"/>
  <c r="CH689" s="1"/>
  <c r="CJ690"/>
  <c r="CK690" s="1"/>
  <c r="CG690"/>
  <c r="CH690" s="1"/>
  <c r="CG691"/>
  <c r="CI691" s="1"/>
  <c r="CG692"/>
  <c r="CI692" s="1"/>
  <c r="CJ693"/>
  <c r="CL693" s="1"/>
  <c r="CJ692"/>
  <c r="CL692" s="1"/>
  <c r="CG693"/>
  <c r="CH693" s="1"/>
  <c r="CG694"/>
  <c r="CH694" s="1"/>
  <c r="CJ694"/>
  <c r="CL694" s="1"/>
  <c r="CJ695"/>
  <c r="CL695" s="1"/>
  <c r="CG695"/>
  <c r="CI695" s="1"/>
  <c r="CJ696"/>
  <c r="CL696" s="1"/>
  <c r="CJ697"/>
  <c r="CK697" s="1"/>
  <c r="CG696"/>
  <c r="CI696" s="1"/>
  <c r="CJ705"/>
  <c r="CK705" s="1"/>
  <c r="CI705"/>
  <c r="CG706"/>
  <c r="CH706" s="1"/>
  <c r="CJ709"/>
  <c r="CL709" s="1"/>
  <c r="CI709"/>
  <c r="CG716"/>
  <c r="CH716" s="1"/>
  <c r="CJ716"/>
  <c r="CK716" s="1"/>
  <c r="CG718"/>
  <c r="CH718" s="1"/>
  <c r="CJ860"/>
  <c r="CK860" s="1"/>
  <c r="CI860"/>
  <c r="CG862"/>
  <c r="CI862" s="1"/>
  <c r="CJ863"/>
  <c r="CL863" s="1"/>
  <c r="CI863"/>
  <c r="CG879"/>
  <c r="CH879" s="1"/>
  <c r="CJ885"/>
  <c r="CL885" s="1"/>
  <c r="CG885"/>
  <c r="CH885" s="1"/>
  <c r="CG887"/>
  <c r="CH887" s="1"/>
  <c r="CG888"/>
  <c r="CH888" s="1"/>
  <c r="CG892"/>
  <c r="CI892" s="1"/>
  <c r="CJ897"/>
  <c r="CL897" s="1"/>
  <c r="CG898"/>
  <c r="CH898" s="1"/>
  <c r="CG899"/>
  <c r="CH899" s="1"/>
  <c r="CG897"/>
  <c r="CI897" s="1"/>
  <c r="CG900"/>
  <c r="CH900" s="1"/>
  <c r="CG914"/>
  <c r="CH914" s="1"/>
  <c r="CG926"/>
  <c r="CI926" s="1"/>
  <c r="CG931"/>
  <c r="CH931" s="1"/>
  <c r="DQ933"/>
  <c r="DQ934"/>
  <c r="CP941"/>
  <c r="CR941" s="1"/>
  <c r="CL941"/>
  <c r="CP942"/>
  <c r="CQ942" s="1"/>
  <c r="CJ987"/>
  <c r="CK987" s="1"/>
  <c r="DR994"/>
  <c r="DS994"/>
  <c r="DT994" s="1"/>
  <c r="DR996"/>
  <c r="DS996"/>
  <c r="DT996" s="1"/>
  <c r="DR998"/>
  <c r="DS998"/>
  <c r="DT998" s="1"/>
  <c r="DS1000"/>
  <c r="DT1000" s="1"/>
  <c r="DR1000"/>
  <c r="DR1001" s="1"/>
  <c r="CG1003"/>
  <c r="CI1003" s="1"/>
  <c r="CG1007"/>
  <c r="CH1007" s="1"/>
  <c r="CF1007"/>
  <c r="CG1013"/>
  <c r="CH1013" s="1"/>
  <c r="CJ1013"/>
  <c r="CL1013" s="1"/>
  <c r="CJ1018"/>
  <c r="CK1018" s="1"/>
  <c r="CJ1048"/>
  <c r="CL1048" s="1"/>
  <c r="CG1069"/>
  <c r="CI1069" s="1"/>
  <c r="CJ1070"/>
  <c r="CL1070" s="1"/>
  <c r="CG1070"/>
  <c r="CH1070" s="1"/>
  <c r="CG1071"/>
  <c r="CI1071" s="1"/>
  <c r="CG1079"/>
  <c r="CH1079" s="1"/>
  <c r="CF1079"/>
  <c r="CJ1084"/>
  <c r="CK1084" s="1"/>
  <c r="CG1085"/>
  <c r="CI1085" s="1"/>
  <c r="CP1088"/>
  <c r="CQ1088" s="1"/>
  <c r="CL1088"/>
  <c r="CP1096"/>
  <c r="CQ1096" s="1"/>
  <c r="CL1096"/>
  <c r="CJ1097"/>
  <c r="CK1097" s="1"/>
  <c r="CP1101"/>
  <c r="CQ1101" s="1"/>
  <c r="CJ1104"/>
  <c r="CL1104" s="1"/>
  <c r="CH45" l="1"/>
  <c r="DT53"/>
  <c r="DU53" s="1"/>
  <c r="DV53" s="1"/>
  <c r="DW53" s="1"/>
  <c r="EA53" s="1"/>
  <c r="CH41"/>
  <c r="FA43"/>
  <c r="FB43" s="1"/>
  <c r="FC43" s="1"/>
  <c r="FD43" s="1"/>
  <c r="FH43" s="1"/>
  <c r="CI77"/>
  <c r="CI8"/>
  <c r="CI73"/>
  <c r="CI52"/>
  <c r="CI61"/>
  <c r="CK617"/>
  <c r="CH23"/>
  <c r="CI4"/>
  <c r="FA54"/>
  <c r="FB54" s="1"/>
  <c r="FC54" s="1"/>
  <c r="FD54" s="1"/>
  <c r="FH54" s="1"/>
  <c r="CI88"/>
  <c r="CI65"/>
  <c r="CI53"/>
  <c r="ED53" s="1"/>
  <c r="EE53" s="1"/>
  <c r="EF53" s="1"/>
  <c r="EG53" s="1"/>
  <c r="EH53" s="1"/>
  <c r="EL53" s="1"/>
  <c r="DT54"/>
  <c r="DU54" s="1"/>
  <c r="DV54" s="1"/>
  <c r="DW54" s="1"/>
  <c r="EA54" s="1"/>
  <c r="CH40"/>
  <c r="CH26"/>
  <c r="CI69"/>
  <c r="CI57"/>
  <c r="CH22"/>
  <c r="EC22" s="1"/>
  <c r="CI66"/>
  <c r="CH38"/>
  <c r="CI76"/>
  <c r="CI68"/>
  <c r="CH48"/>
  <c r="CH30"/>
  <c r="CI80"/>
  <c r="CI72"/>
  <c r="CI54"/>
  <c r="CI62"/>
  <c r="CI56"/>
  <c r="EC54"/>
  <c r="CH44"/>
  <c r="CI33"/>
  <c r="CI78"/>
  <c r="CI74"/>
  <c r="CI70"/>
  <c r="CI58"/>
  <c r="CH67"/>
  <c r="CH60"/>
  <c r="CH55"/>
  <c r="CL679"/>
  <c r="CI678"/>
  <c r="CI604"/>
  <c r="CH585"/>
  <c r="CL536"/>
  <c r="CL105"/>
  <c r="CL103"/>
  <c r="CH46"/>
  <c r="CH42"/>
  <c r="CH39"/>
  <c r="CI5"/>
  <c r="CI79"/>
  <c r="CI75"/>
  <c r="CI71"/>
  <c r="CI63"/>
  <c r="CH43"/>
  <c r="CH35"/>
  <c r="CH29"/>
  <c r="CI19"/>
  <c r="CI7"/>
  <c r="FA53"/>
  <c r="FB53" s="1"/>
  <c r="FC53" s="1"/>
  <c r="CI64"/>
  <c r="DU21"/>
  <c r="DV21" s="1"/>
  <c r="DW21" s="1"/>
  <c r="EA21" s="1"/>
  <c r="CH28"/>
  <c r="CI18"/>
  <c r="CL298"/>
  <c r="CI270"/>
  <c r="CH509"/>
  <c r="EP2"/>
  <c r="EQ2" s="1"/>
  <c r="ER2" s="1"/>
  <c r="ES2" s="1"/>
  <c r="EW2" s="1"/>
  <c r="CI451"/>
  <c r="CL564"/>
  <c r="CH549"/>
  <c r="CI547"/>
  <c r="CI32"/>
  <c r="CL22"/>
  <c r="CH1069"/>
  <c r="CH296"/>
  <c r="CH13"/>
  <c r="CH429"/>
  <c r="CH51"/>
  <c r="CH553"/>
  <c r="CQ511"/>
  <c r="CI416"/>
  <c r="CK376"/>
  <c r="CR501"/>
  <c r="CI675"/>
  <c r="CL21"/>
  <c r="EO21" s="1"/>
  <c r="EP21" s="1"/>
  <c r="EQ21" s="1"/>
  <c r="ER21" s="1"/>
  <c r="ES21" s="1"/>
  <c r="EW21" s="1"/>
  <c r="CL577"/>
  <c r="CI471"/>
  <c r="CI600"/>
  <c r="CL583"/>
  <c r="CH565"/>
  <c r="CI467"/>
  <c r="CH450"/>
  <c r="CK210"/>
  <c r="CL619"/>
  <c r="CK608"/>
  <c r="CK412"/>
  <c r="CH362"/>
  <c r="CL690"/>
  <c r="CK153"/>
  <c r="CI564"/>
  <c r="CL428"/>
  <c r="CH422"/>
  <c r="CL307"/>
  <c r="CK152"/>
  <c r="CI50"/>
  <c r="CK1070"/>
  <c r="CK692"/>
  <c r="CI572"/>
  <c r="CI391"/>
  <c r="CR642"/>
  <c r="CI582"/>
  <c r="CL705"/>
  <c r="CI682"/>
  <c r="CK666"/>
  <c r="CL644"/>
  <c r="CH640"/>
  <c r="CL633"/>
  <c r="CI628"/>
  <c r="CR562"/>
  <c r="CH560"/>
  <c r="CH490"/>
  <c r="CL480"/>
  <c r="CL478"/>
  <c r="CI442"/>
  <c r="CK256"/>
  <c r="CL208"/>
  <c r="CK184"/>
  <c r="CI34"/>
  <c r="DS22"/>
  <c r="DT22" s="1"/>
  <c r="DU22" s="1"/>
  <c r="DV22" s="1"/>
  <c r="DW22" s="1"/>
  <c r="EA22" s="1"/>
  <c r="CI20"/>
  <c r="CI9"/>
  <c r="CL631"/>
  <c r="CH478"/>
  <c r="CI474"/>
  <c r="CH436"/>
  <c r="CK420"/>
  <c r="CL248"/>
  <c r="CL173"/>
  <c r="CL159"/>
  <c r="CH658"/>
  <c r="CK654"/>
  <c r="CI627"/>
  <c r="CI545"/>
  <c r="CL261"/>
  <c r="CL201"/>
  <c r="CI1007"/>
  <c r="CH692"/>
  <c r="CH586"/>
  <c r="CI581"/>
  <c r="CK578"/>
  <c r="CK576"/>
  <c r="CR571"/>
  <c r="CK566"/>
  <c r="CI538"/>
  <c r="CH494"/>
  <c r="CH425"/>
  <c r="CK368"/>
  <c r="CK253"/>
  <c r="ED22"/>
  <c r="EE22" s="1"/>
  <c r="CH12"/>
  <c r="CK695"/>
  <c r="CI693"/>
  <c r="CK693"/>
  <c r="CH691"/>
  <c r="CQ584"/>
  <c r="CH575"/>
  <c r="CH574"/>
  <c r="CL526"/>
  <c r="CH517"/>
  <c r="CK462"/>
  <c r="CK432"/>
  <c r="CF360"/>
  <c r="CH353"/>
  <c r="CL257"/>
  <c r="CL249"/>
  <c r="CK182"/>
  <c r="CL168"/>
  <c r="CL179"/>
  <c r="CL139"/>
  <c r="DS56"/>
  <c r="DT56" s="1"/>
  <c r="CI1013"/>
  <c r="CH679"/>
  <c r="CI644"/>
  <c r="CL605"/>
  <c r="CQ552"/>
  <c r="CH503"/>
  <c r="CR502"/>
  <c r="CK495"/>
  <c r="CR490"/>
  <c r="CI488"/>
  <c r="CI482"/>
  <c r="CK481"/>
  <c r="CI475"/>
  <c r="CH430"/>
  <c r="CI418"/>
  <c r="CK344"/>
  <c r="CL199"/>
  <c r="CL141"/>
  <c r="CL138"/>
  <c r="CI11"/>
  <c r="CH695"/>
  <c r="CK665"/>
  <c r="CK662"/>
  <c r="CI636"/>
  <c r="CL634"/>
  <c r="CI630"/>
  <c r="CL595"/>
  <c r="CK572"/>
  <c r="CI561"/>
  <c r="CL554"/>
  <c r="CK545"/>
  <c r="CI466"/>
  <c r="CI463"/>
  <c r="CR416"/>
  <c r="CK392"/>
  <c r="CK195"/>
  <c r="CL98"/>
  <c r="CH2"/>
  <c r="EC2" s="1"/>
  <c r="CI643"/>
  <c r="CK637"/>
  <c r="CI618"/>
  <c r="CH611"/>
  <c r="CH580"/>
  <c r="CH569"/>
  <c r="CI552"/>
  <c r="CH548"/>
  <c r="CQ542"/>
  <c r="CI470"/>
  <c r="CH439"/>
  <c r="CH433"/>
  <c r="CI419"/>
  <c r="CK235"/>
  <c r="CK189"/>
  <c r="CL170"/>
  <c r="CK126"/>
  <c r="CK124"/>
  <c r="EN22"/>
  <c r="EN23" s="1"/>
  <c r="DS3"/>
  <c r="DT2"/>
  <c r="DU2" s="1"/>
  <c r="DV2" s="1"/>
  <c r="DW2" s="1"/>
  <c r="EA2" s="1"/>
  <c r="DR55"/>
  <c r="DR56" s="1"/>
  <c r="DR57" s="1"/>
  <c r="DN1110"/>
  <c r="DQ1109"/>
  <c r="CL1084"/>
  <c r="CI1079"/>
  <c r="CK672"/>
  <c r="CK635"/>
  <c r="CH632"/>
  <c r="CQ611"/>
  <c r="CH605"/>
  <c r="CI49"/>
  <c r="CH47"/>
  <c r="CH36"/>
  <c r="CH31"/>
  <c r="CH27"/>
  <c r="EF21"/>
  <c r="EG21" s="1"/>
  <c r="EH21" s="1"/>
  <c r="EL21" s="1"/>
  <c r="CI17"/>
  <c r="CI16"/>
  <c r="CI14"/>
  <c r="CH3"/>
  <c r="CL20"/>
  <c r="CL23"/>
  <c r="CK1104"/>
  <c r="CK1013"/>
  <c r="DU1000"/>
  <c r="CI718"/>
  <c r="CI706"/>
  <c r="CK688"/>
  <c r="CK687"/>
  <c r="CH687"/>
  <c r="CH685"/>
  <c r="CH681"/>
  <c r="CH674"/>
  <c r="CH664"/>
  <c r="CH662"/>
  <c r="CK658"/>
  <c r="CI647"/>
  <c r="CI641"/>
  <c r="CR638"/>
  <c r="CL626"/>
  <c r="CK630"/>
  <c r="CK627"/>
  <c r="CL623"/>
  <c r="CQ622"/>
  <c r="CK620"/>
  <c r="CI621"/>
  <c r="CQ594"/>
  <c r="CK588"/>
  <c r="CQ586"/>
  <c r="CI579"/>
  <c r="CH573"/>
  <c r="CH570"/>
  <c r="CL569"/>
  <c r="CI568"/>
  <c r="CI567"/>
  <c r="CI558"/>
  <c r="CH554"/>
  <c r="CI543"/>
  <c r="CI542"/>
  <c r="CR541"/>
  <c r="CL540"/>
  <c r="CE521"/>
  <c r="CI510"/>
  <c r="CH508"/>
  <c r="CR506"/>
  <c r="CH479"/>
  <c r="CH469"/>
  <c r="CI464"/>
  <c r="CH461"/>
  <c r="CI459"/>
  <c r="CH454"/>
  <c r="CI453"/>
  <c r="CK439"/>
  <c r="CH438"/>
  <c r="CH435"/>
  <c r="CH424"/>
  <c r="CI420"/>
  <c r="CK418"/>
  <c r="CI410"/>
  <c r="CH407"/>
  <c r="CI406"/>
  <c r="CI404"/>
  <c r="CR403"/>
  <c r="CL398"/>
  <c r="CI396"/>
  <c r="CH394"/>
  <c r="CI373"/>
  <c r="CQ367"/>
  <c r="CL342"/>
  <c r="CI301"/>
  <c r="CL297"/>
  <c r="CL275"/>
  <c r="CK266"/>
  <c r="CL252"/>
  <c r="CL238"/>
  <c r="CL234"/>
  <c r="CK219"/>
  <c r="CK216"/>
  <c r="CL209"/>
  <c r="CL207"/>
  <c r="CK200"/>
  <c r="CK188"/>
  <c r="CL160"/>
  <c r="CL150"/>
  <c r="CL147"/>
  <c r="CL145"/>
  <c r="CL144"/>
  <c r="CL143"/>
  <c r="CL123"/>
  <c r="CK110"/>
  <c r="CL109"/>
  <c r="CK106"/>
  <c r="CL107"/>
  <c r="CI566"/>
  <c r="CR563"/>
  <c r="CR539"/>
  <c r="CL504"/>
  <c r="CH458"/>
  <c r="CI434"/>
  <c r="CK433"/>
  <c r="CI412"/>
  <c r="CL394"/>
  <c r="CI380"/>
  <c r="CI375"/>
  <c r="CH366"/>
  <c r="CK337"/>
  <c r="CH315"/>
  <c r="CH312"/>
  <c r="CK311"/>
  <c r="CL301"/>
  <c r="CI287"/>
  <c r="CH281"/>
  <c r="CI274"/>
  <c r="CL265"/>
  <c r="CK262"/>
  <c r="CL258"/>
  <c r="CL250"/>
  <c r="CL236"/>
  <c r="CL232"/>
  <c r="CL205"/>
  <c r="CK196"/>
  <c r="CI175"/>
  <c r="CK167"/>
  <c r="CK174"/>
  <c r="CK164"/>
  <c r="CK157"/>
  <c r="CL149"/>
  <c r="CK142"/>
  <c r="CK140"/>
  <c r="CL129"/>
  <c r="CL116"/>
  <c r="CK111"/>
  <c r="CL108"/>
  <c r="CL104"/>
  <c r="CK100"/>
  <c r="CK97"/>
  <c r="EP53"/>
  <c r="EQ53" s="1"/>
  <c r="ER53" s="1"/>
  <c r="ES53" s="1"/>
  <c r="EW53" s="1"/>
  <c r="CH1085"/>
  <c r="CL716"/>
  <c r="CK709"/>
  <c r="CL697"/>
  <c r="CL689"/>
  <c r="CI688"/>
  <c r="CH686"/>
  <c r="CL686"/>
  <c r="CL685"/>
  <c r="CK681"/>
  <c r="CH680"/>
  <c r="CR677"/>
  <c r="CI673"/>
  <c r="CK673"/>
  <c r="CL670"/>
  <c r="CK664"/>
  <c r="CK663"/>
  <c r="CL659"/>
  <c r="CH642"/>
  <c r="CQ628"/>
  <c r="CQ632"/>
  <c r="CI635"/>
  <c r="CQ639"/>
  <c r="CI634"/>
  <c r="CI626"/>
  <c r="CL624"/>
  <c r="CI623"/>
  <c r="CI622"/>
  <c r="CH619"/>
  <c r="CI617"/>
  <c r="CH613"/>
  <c r="CH609"/>
  <c r="CQ602"/>
  <c r="CI595"/>
  <c r="CI594"/>
  <c r="CH589"/>
  <c r="CR570"/>
  <c r="CQ567"/>
  <c r="CK558"/>
  <c r="CQ551"/>
  <c r="CK550"/>
  <c r="CH544"/>
  <c r="CK543"/>
  <c r="CI505"/>
  <c r="CI476"/>
  <c r="CK452"/>
  <c r="CI443"/>
  <c r="CH426"/>
  <c r="CK406"/>
  <c r="CH403"/>
  <c r="CK396"/>
  <c r="CL395"/>
  <c r="CH393"/>
  <c r="CL373"/>
  <c r="CK220"/>
  <c r="CK215"/>
  <c r="CL187"/>
  <c r="CK186"/>
  <c r="CI15"/>
  <c r="FA42"/>
  <c r="FB42" s="1"/>
  <c r="FC42" s="1"/>
  <c r="DU996"/>
  <c r="DU998"/>
  <c r="DU994"/>
  <c r="CR1101"/>
  <c r="CL1097"/>
  <c r="CR1096"/>
  <c r="CR1088"/>
  <c r="CH1071"/>
  <c r="CI1070"/>
  <c r="CK1048"/>
  <c r="CL1018"/>
  <c r="CH1003"/>
  <c r="DS1001"/>
  <c r="DT1001" s="1"/>
  <c r="DU1001" s="1"/>
  <c r="CQ941"/>
  <c r="CH926"/>
  <c r="CK897"/>
  <c r="CH892"/>
  <c r="CI888"/>
  <c r="CI887"/>
  <c r="CI885"/>
  <c r="CK885"/>
  <c r="CI879"/>
  <c r="CK863"/>
  <c r="CH862"/>
  <c r="CL860"/>
  <c r="CH696"/>
  <c r="CK696"/>
  <c r="CL684"/>
  <c r="CH684"/>
  <c r="CI683"/>
  <c r="CK683"/>
  <c r="CL682"/>
  <c r="CK680"/>
  <c r="CQ678"/>
  <c r="CH677"/>
  <c r="CL674"/>
  <c r="CI672"/>
  <c r="CH671"/>
  <c r="CK671"/>
  <c r="CK669"/>
  <c r="CH668"/>
  <c r="CL668"/>
  <c r="CH667"/>
  <c r="CK667"/>
  <c r="CI665"/>
  <c r="CH661"/>
  <c r="CI660"/>
  <c r="CL660"/>
  <c r="CK657"/>
  <c r="CI656"/>
  <c r="CL656"/>
  <c r="CI654"/>
  <c r="CH646"/>
  <c r="CH645"/>
  <c r="CK643"/>
  <c r="CQ641"/>
  <c r="CK640"/>
  <c r="CH637"/>
  <c r="CH631"/>
  <c r="CK636"/>
  <c r="CH629"/>
  <c r="CH633"/>
  <c r="CK629"/>
  <c r="CH638"/>
  <c r="CQ625"/>
  <c r="CH620"/>
  <c r="CQ621"/>
  <c r="CQ618"/>
  <c r="CQ616"/>
  <c r="CI616"/>
  <c r="CQ615"/>
  <c r="CI615"/>
  <c r="CK614"/>
  <c r="CI614"/>
  <c r="CK613"/>
  <c r="CL612"/>
  <c r="CI612"/>
  <c r="CQ610"/>
  <c r="CI610"/>
  <c r="CK609"/>
  <c r="CH608"/>
  <c r="CR607"/>
  <c r="CH606"/>
  <c r="CL604"/>
  <c r="CR942"/>
  <c r="CI914"/>
  <c r="CI900"/>
  <c r="CH897"/>
  <c r="CI899"/>
  <c r="CI898"/>
  <c r="CI716"/>
  <c r="CK694"/>
  <c r="CI694"/>
  <c r="CI690"/>
  <c r="CI689"/>
  <c r="CR676"/>
  <c r="CI607"/>
  <c r="CL603"/>
  <c r="CL987"/>
  <c r="CI931"/>
  <c r="CR599"/>
  <c r="CR598"/>
  <c r="CL597"/>
  <c r="CK596"/>
  <c r="CQ590"/>
  <c r="CH590"/>
  <c r="CK589"/>
  <c r="CR587"/>
  <c r="CQ585"/>
  <c r="CH583"/>
  <c r="CI584"/>
  <c r="CK582"/>
  <c r="CR581"/>
  <c r="CR580"/>
  <c r="CR579"/>
  <c r="CH578"/>
  <c r="CH576"/>
  <c r="CI577"/>
  <c r="CK575"/>
  <c r="CR574"/>
  <c r="CQ573"/>
  <c r="CH571"/>
  <c r="CQ568"/>
  <c r="CQ565"/>
  <c r="CH562"/>
  <c r="CK561"/>
  <c r="CK560"/>
  <c r="CQ556"/>
  <c r="CH556"/>
  <c r="CQ555"/>
  <c r="CI555"/>
  <c r="CK553"/>
  <c r="CH551"/>
  <c r="CI550"/>
  <c r="CQ549"/>
  <c r="CR548"/>
  <c r="CQ547"/>
  <c r="CH541"/>
  <c r="CI540"/>
  <c r="CI539"/>
  <c r="CL538"/>
  <c r="CK537"/>
  <c r="CI536"/>
  <c r="CI535"/>
  <c r="CH514"/>
  <c r="CI507"/>
  <c r="CH506"/>
  <c r="CK505"/>
  <c r="CH504"/>
  <c r="CK503"/>
  <c r="CH502"/>
  <c r="CH501"/>
  <c r="CQ500"/>
  <c r="CH500"/>
  <c r="CL499"/>
  <c r="CR498"/>
  <c r="CH498"/>
  <c r="CH496"/>
  <c r="CR494"/>
  <c r="CH493"/>
  <c r="CI492"/>
  <c r="CL491"/>
  <c r="CK489"/>
  <c r="CQ488"/>
  <c r="CK487"/>
  <c r="CI485"/>
  <c r="CH486"/>
  <c r="CR486"/>
  <c r="CK483"/>
  <c r="CQ482"/>
  <c r="CI480"/>
  <c r="CI477"/>
  <c r="CK476"/>
  <c r="CK472"/>
  <c r="CL470"/>
  <c r="CL460"/>
  <c r="CI456"/>
  <c r="CL456"/>
  <c r="CH455"/>
  <c r="CI452"/>
  <c r="CR450"/>
  <c r="CK445"/>
  <c r="CI445"/>
  <c r="CI437"/>
  <c r="CK435"/>
  <c r="CI432"/>
  <c r="CI428"/>
  <c r="CI409"/>
  <c r="CL408"/>
  <c r="CH405"/>
  <c r="CI402"/>
  <c r="CK399"/>
  <c r="CI392"/>
  <c r="CL393"/>
  <c r="CH379"/>
  <c r="CR371"/>
  <c r="CF362"/>
  <c r="CK359"/>
  <c r="CI358"/>
  <c r="CR544"/>
  <c r="CI537"/>
  <c r="CI462"/>
  <c r="CI460"/>
  <c r="CL448"/>
  <c r="CI444"/>
  <c r="CI427"/>
  <c r="CR424"/>
  <c r="CK546"/>
  <c r="CR535"/>
  <c r="CR533"/>
  <c r="CK532"/>
  <c r="CR529"/>
  <c r="CR515"/>
  <c r="CR512"/>
  <c r="CR509"/>
  <c r="CR508"/>
  <c r="CI448"/>
  <c r="CL443"/>
  <c r="CI441"/>
  <c r="EO55"/>
  <c r="EP54"/>
  <c r="EQ54" s="1"/>
  <c r="ER54" s="1"/>
  <c r="EN57"/>
  <c r="CI307"/>
  <c r="CI306"/>
  <c r="CH304"/>
  <c r="CK304"/>
  <c r="CH286"/>
  <c r="CL283"/>
  <c r="CI268"/>
  <c r="CH267"/>
  <c r="CK254"/>
  <c r="CL251"/>
  <c r="CL246"/>
  <c r="CK241"/>
  <c r="CL240"/>
  <c r="CL239"/>
  <c r="CK237"/>
  <c r="CK233"/>
  <c r="CL229"/>
  <c r="CK227"/>
  <c r="CK223"/>
  <c r="CL222"/>
  <c r="CK214"/>
  <c r="CK198"/>
  <c r="CL203"/>
  <c r="CL206"/>
  <c r="CL204"/>
  <c r="CK197"/>
  <c r="CL194"/>
  <c r="CL192"/>
  <c r="CL191"/>
  <c r="CL190"/>
  <c r="CK185"/>
  <c r="CK171"/>
  <c r="CL165"/>
  <c r="CK172"/>
  <c r="CL163"/>
  <c r="CL162"/>
  <c r="CL158"/>
  <c r="CL156"/>
  <c r="CL155"/>
  <c r="CL154"/>
  <c r="CK151"/>
  <c r="CK146"/>
  <c r="CK136"/>
  <c r="CL135"/>
  <c r="CK132"/>
  <c r="CL130"/>
  <c r="CL121"/>
  <c r="CK119"/>
  <c r="CK118"/>
  <c r="CL117"/>
  <c r="CK115"/>
  <c r="CI114"/>
  <c r="CK94"/>
  <c r="CL330"/>
  <c r="CK315"/>
  <c r="CL296"/>
  <c r="CK291"/>
  <c r="CH282"/>
  <c r="CI278"/>
  <c r="CI273"/>
  <c r="CL264"/>
  <c r="CL260"/>
  <c r="CK231"/>
  <c r="CL226"/>
  <c r="CL221"/>
  <c r="CK218"/>
  <c r="CL217"/>
  <c r="CL211"/>
  <c r="CL212"/>
  <c r="CL213"/>
  <c r="CL202"/>
  <c r="CK193"/>
  <c r="CL183"/>
  <c r="CL166"/>
  <c r="CK161"/>
  <c r="CK134"/>
  <c r="CK133"/>
  <c r="CL128"/>
  <c r="CK122"/>
  <c r="CL120"/>
  <c r="CL114"/>
  <c r="CK113"/>
  <c r="CL95"/>
  <c r="CL96"/>
  <c r="CL101"/>
  <c r="CI336"/>
  <c r="CI311"/>
  <c r="CL270"/>
  <c r="CL269"/>
  <c r="CL263"/>
  <c r="CK259"/>
  <c r="CK255"/>
  <c r="CK247"/>
  <c r="CL245"/>
  <c r="CK243"/>
  <c r="CK242"/>
  <c r="CL230"/>
  <c r="CL225"/>
  <c r="CK137"/>
  <c r="CL131"/>
  <c r="CK127"/>
  <c r="CL125"/>
  <c r="CL112"/>
  <c r="CL102"/>
  <c r="CL99"/>
  <c r="DR24"/>
  <c r="DR4"/>
  <c r="FD53"/>
  <c r="FH53" s="1"/>
  <c r="EE2"/>
  <c r="ED3"/>
  <c r="EY45"/>
  <c r="EN4"/>
  <c r="EZ45"/>
  <c r="FA44"/>
  <c r="FB44" s="1"/>
  <c r="FC44" s="1"/>
  <c r="CH10"/>
  <c r="CH6"/>
  <c r="EO4"/>
  <c r="EP3"/>
  <c r="EQ3" s="1"/>
  <c r="ER3" s="1"/>
  <c r="EY56"/>
  <c r="FA55"/>
  <c r="FB55" s="1"/>
  <c r="FC55" s="1"/>
  <c r="EZ56"/>
  <c r="DS57" l="1"/>
  <c r="DT57" s="1"/>
  <c r="DU57" s="1"/>
  <c r="DV57" s="1"/>
  <c r="EC23"/>
  <c r="EC24" s="1"/>
  <c r="EC25" s="1"/>
  <c r="DS23"/>
  <c r="EF22"/>
  <c r="EG22" s="1"/>
  <c r="EH22" s="1"/>
  <c r="EL22" s="1"/>
  <c r="EO22"/>
  <c r="EP22" s="1"/>
  <c r="EQ22" s="1"/>
  <c r="ER22" s="1"/>
  <c r="ES22" s="1"/>
  <c r="EW22" s="1"/>
  <c r="EC55"/>
  <c r="EC56" s="1"/>
  <c r="EC3"/>
  <c r="ED54"/>
  <c r="ED55" s="1"/>
  <c r="EF2"/>
  <c r="EG2" s="1"/>
  <c r="EH2" s="1"/>
  <c r="EL2" s="1"/>
  <c r="DU55"/>
  <c r="DV55" s="1"/>
  <c r="DW55" s="1"/>
  <c r="EA55" s="1"/>
  <c r="ED23"/>
  <c r="ED24" s="1"/>
  <c r="DU56"/>
  <c r="DV56" s="1"/>
  <c r="DW56" s="1"/>
  <c r="EA56" s="1"/>
  <c r="DX21"/>
  <c r="DY21" s="1"/>
  <c r="DZ21" s="1"/>
  <c r="EB21" s="1"/>
  <c r="FD42"/>
  <c r="FH42" s="1"/>
  <c r="DN1111"/>
  <c r="DQ1110"/>
  <c r="DS4"/>
  <c r="DT3"/>
  <c r="DU3" s="1"/>
  <c r="DV3" s="1"/>
  <c r="DW3" s="1"/>
  <c r="EA3" s="1"/>
  <c r="FE43"/>
  <c r="FF43" s="1"/>
  <c r="FG43" s="1"/>
  <c r="FI43" s="1"/>
  <c r="DX22"/>
  <c r="DY22" s="1"/>
  <c r="DZ22" s="1"/>
  <c r="EB22" s="1"/>
  <c r="DR58"/>
  <c r="DR59" s="1"/>
  <c r="DR60" s="1"/>
  <c r="DR61" s="1"/>
  <c r="DX53"/>
  <c r="DY53" s="1"/>
  <c r="DZ53" s="1"/>
  <c r="EB53" s="1"/>
  <c r="DX54"/>
  <c r="DY54" s="1"/>
  <c r="DZ54" s="1"/>
  <c r="EB54" s="1"/>
  <c r="ES3"/>
  <c r="EW3" s="1"/>
  <c r="FD44"/>
  <c r="FH44" s="1"/>
  <c r="EN24"/>
  <c r="EZ57"/>
  <c r="FA56"/>
  <c r="FB56" s="1"/>
  <c r="FC56" s="1"/>
  <c r="EP4"/>
  <c r="EQ4" s="1"/>
  <c r="ER4" s="1"/>
  <c r="EO5"/>
  <c r="FA45"/>
  <c r="FB45" s="1"/>
  <c r="FC45" s="1"/>
  <c r="EZ46"/>
  <c r="DR5"/>
  <c r="EC26"/>
  <c r="ET21"/>
  <c r="EU21" s="1"/>
  <c r="EV21" s="1"/>
  <c r="EX21" s="1"/>
  <c r="EI22"/>
  <c r="EJ22" s="1"/>
  <c r="EK22" s="1"/>
  <c r="EM22" s="1"/>
  <c r="DR25"/>
  <c r="EP55"/>
  <c r="EQ55" s="1"/>
  <c r="ER55" s="1"/>
  <c r="EO56"/>
  <c r="EI53"/>
  <c r="EJ53" s="1"/>
  <c r="EK53" s="1"/>
  <c r="EM53" s="1"/>
  <c r="FD55"/>
  <c r="FH55" s="1"/>
  <c r="EN58"/>
  <c r="ES54"/>
  <c r="EW54" s="1"/>
  <c r="FE53"/>
  <c r="FF53" s="1"/>
  <c r="FG53" s="1"/>
  <c r="FI53" s="1"/>
  <c r="DX2"/>
  <c r="DY2" s="1"/>
  <c r="DZ2" s="1"/>
  <c r="EB2" s="1"/>
  <c r="EY46"/>
  <c r="ED4"/>
  <c r="EE3"/>
  <c r="EY57"/>
  <c r="EN5"/>
  <c r="EC4"/>
  <c r="FE54"/>
  <c r="FF54" s="1"/>
  <c r="FG54" s="1"/>
  <c r="FI54" s="1"/>
  <c r="EI21"/>
  <c r="EJ21" s="1"/>
  <c r="EK21" s="1"/>
  <c r="EM21" s="1"/>
  <c r="ET2"/>
  <c r="EU2" s="1"/>
  <c r="EV2" s="1"/>
  <c r="EX2" s="1"/>
  <c r="ET53"/>
  <c r="EU53" s="1"/>
  <c r="EV53" s="1"/>
  <c r="EX53" s="1"/>
  <c r="EO23" l="1"/>
  <c r="DS58"/>
  <c r="DT58" s="1"/>
  <c r="DU58" s="1"/>
  <c r="DV58" s="1"/>
  <c r="EF3"/>
  <c r="EG3" s="1"/>
  <c r="EH3" s="1"/>
  <c r="EL3" s="1"/>
  <c r="DS24"/>
  <c r="DT23"/>
  <c r="DU23" s="1"/>
  <c r="DV23" s="1"/>
  <c r="DW23" s="1"/>
  <c r="EA23" s="1"/>
  <c r="EE54"/>
  <c r="EF54" s="1"/>
  <c r="EG54" s="1"/>
  <c r="EH54" s="1"/>
  <c r="EL54" s="1"/>
  <c r="DX55"/>
  <c r="DY55" s="1"/>
  <c r="DZ55" s="1"/>
  <c r="EB55" s="1"/>
  <c r="DX56"/>
  <c r="DY56" s="1"/>
  <c r="DZ56" s="1"/>
  <c r="EB56" s="1"/>
  <c r="EE23"/>
  <c r="EF23" s="1"/>
  <c r="EG23" s="1"/>
  <c r="EH23" s="1"/>
  <c r="EL23" s="1"/>
  <c r="ED56"/>
  <c r="EE55"/>
  <c r="EF55" s="1"/>
  <c r="EG55" s="1"/>
  <c r="EH55" s="1"/>
  <c r="EL55" s="1"/>
  <c r="ET3"/>
  <c r="EU3" s="1"/>
  <c r="EV3" s="1"/>
  <c r="EX3" s="1"/>
  <c r="ED25"/>
  <c r="EE24"/>
  <c r="EF24" s="1"/>
  <c r="EG24" s="1"/>
  <c r="EH24" s="1"/>
  <c r="EL24" s="1"/>
  <c r="DN1112"/>
  <c r="DQ1111"/>
  <c r="FE42"/>
  <c r="FF42" s="1"/>
  <c r="FG42" s="1"/>
  <c r="FI42" s="1"/>
  <c r="DR62"/>
  <c r="DR63" s="1"/>
  <c r="DT4"/>
  <c r="DU4" s="1"/>
  <c r="DV4" s="1"/>
  <c r="DW4" s="1"/>
  <c r="EA4" s="1"/>
  <c r="DS5"/>
  <c r="EC57"/>
  <c r="EC58" s="1"/>
  <c r="EC59" s="1"/>
  <c r="DW57"/>
  <c r="EA57" s="1"/>
  <c r="ET54"/>
  <c r="EU54" s="1"/>
  <c r="EV54" s="1"/>
  <c r="EX54" s="1"/>
  <c r="ET22"/>
  <c r="EU22" s="1"/>
  <c r="EV22" s="1"/>
  <c r="EX22" s="1"/>
  <c r="FE44"/>
  <c r="FF44" s="1"/>
  <c r="FG44" s="1"/>
  <c r="FI44" s="1"/>
  <c r="FD56"/>
  <c r="FH56" s="1"/>
  <c r="FD45"/>
  <c r="FH45" s="1"/>
  <c r="EN59"/>
  <c r="DR26"/>
  <c r="FE55"/>
  <c r="FF55" s="1"/>
  <c r="FG55" s="1"/>
  <c r="FI55" s="1"/>
  <c r="EI2"/>
  <c r="EJ2" s="1"/>
  <c r="EK2" s="1"/>
  <c r="EM2" s="1"/>
  <c r="ES4"/>
  <c r="EW4" s="1"/>
  <c r="ED5"/>
  <c r="EE4"/>
  <c r="ES55"/>
  <c r="EW55" s="1"/>
  <c r="DR6"/>
  <c r="EZ47"/>
  <c r="FA46"/>
  <c r="FB46" s="1"/>
  <c r="FC46" s="1"/>
  <c r="EO6"/>
  <c r="EP5"/>
  <c r="EQ5" s="1"/>
  <c r="ER5" s="1"/>
  <c r="EC5"/>
  <c r="EF4"/>
  <c r="EG4" s="1"/>
  <c r="EN6"/>
  <c r="EP56"/>
  <c r="EQ56" s="1"/>
  <c r="ER56" s="1"/>
  <c r="EO57"/>
  <c r="EC27"/>
  <c r="EZ58"/>
  <c r="FA57"/>
  <c r="FB57" s="1"/>
  <c r="FC57" s="1"/>
  <c r="EN25"/>
  <c r="EY58"/>
  <c r="EY47"/>
  <c r="DX3"/>
  <c r="DY3" s="1"/>
  <c r="DZ3" s="1"/>
  <c r="EB3" s="1"/>
  <c r="DS59" l="1"/>
  <c r="DT59" s="1"/>
  <c r="DU59" s="1"/>
  <c r="DV59" s="1"/>
  <c r="EP23"/>
  <c r="EQ23" s="1"/>
  <c r="ER23" s="1"/>
  <c r="ES23" s="1"/>
  <c r="EW23" s="1"/>
  <c r="EO24"/>
  <c r="DX23"/>
  <c r="DY23" s="1"/>
  <c r="DZ23" s="1"/>
  <c r="EB23" s="1"/>
  <c r="DT24"/>
  <c r="DU24" s="1"/>
  <c r="DV24" s="1"/>
  <c r="DW24" s="1"/>
  <c r="EA24" s="1"/>
  <c r="DS25"/>
  <c r="EI54"/>
  <c r="EJ54" s="1"/>
  <c r="EK54" s="1"/>
  <c r="EM54" s="1"/>
  <c r="EI24"/>
  <c r="EJ24" s="1"/>
  <c r="EK24" s="1"/>
  <c r="EM24" s="1"/>
  <c r="EI55"/>
  <c r="EJ55" s="1"/>
  <c r="EK55" s="1"/>
  <c r="EM55" s="1"/>
  <c r="EE56"/>
  <c r="EF56" s="1"/>
  <c r="EG56" s="1"/>
  <c r="EH56" s="1"/>
  <c r="EL56" s="1"/>
  <c r="ED57"/>
  <c r="DX4"/>
  <c r="DY4" s="1"/>
  <c r="DZ4" s="1"/>
  <c r="EB4" s="1"/>
  <c r="FE45"/>
  <c r="FF45" s="1"/>
  <c r="FG45" s="1"/>
  <c r="FI45" s="1"/>
  <c r="EI23"/>
  <c r="EJ23" s="1"/>
  <c r="EK23" s="1"/>
  <c r="EM23" s="1"/>
  <c r="EI3"/>
  <c r="EJ3" s="1"/>
  <c r="EK3" s="1"/>
  <c r="EM3" s="1"/>
  <c r="DW58"/>
  <c r="EA58" s="1"/>
  <c r="ED26"/>
  <c r="EE25"/>
  <c r="EF25" s="1"/>
  <c r="EG25" s="1"/>
  <c r="EH25" s="1"/>
  <c r="EL25" s="1"/>
  <c r="DR64"/>
  <c r="DR65" s="1"/>
  <c r="DS6"/>
  <c r="DT5"/>
  <c r="DU5" s="1"/>
  <c r="DV5" s="1"/>
  <c r="DW5" s="1"/>
  <c r="EA5" s="1"/>
  <c r="DN1113"/>
  <c r="DQ1112"/>
  <c r="EC60"/>
  <c r="EC61" s="1"/>
  <c r="EC62" s="1"/>
  <c r="EC63" s="1"/>
  <c r="EC64" s="1"/>
  <c r="EC65" s="1"/>
  <c r="DS60"/>
  <c r="DX57"/>
  <c r="DY57" s="1"/>
  <c r="DZ57" s="1"/>
  <c r="EB57" s="1"/>
  <c r="ES5"/>
  <c r="EW5" s="1"/>
  <c r="EO58"/>
  <c r="EP57"/>
  <c r="EQ57" s="1"/>
  <c r="ER57" s="1"/>
  <c r="FE56"/>
  <c r="FF56" s="1"/>
  <c r="FG56" s="1"/>
  <c r="FI56" s="1"/>
  <c r="FD46"/>
  <c r="FH46" s="1"/>
  <c r="EY59"/>
  <c r="EZ59"/>
  <c r="FA58"/>
  <c r="FB58" s="1"/>
  <c r="FC58" s="1"/>
  <c r="EC28"/>
  <c r="EC6"/>
  <c r="EO7"/>
  <c r="EP6"/>
  <c r="EQ6" s="1"/>
  <c r="ER6" s="1"/>
  <c r="DR7"/>
  <c r="EE5"/>
  <c r="EF5" s="1"/>
  <c r="EG5" s="1"/>
  <c r="ED6"/>
  <c r="EN60"/>
  <c r="FD57"/>
  <c r="FH57" s="1"/>
  <c r="EH4"/>
  <c r="EL4" s="1"/>
  <c r="EY48"/>
  <c r="EN26"/>
  <c r="ES56"/>
  <c r="EW56" s="1"/>
  <c r="EN7"/>
  <c r="EZ48"/>
  <c r="FA47"/>
  <c r="FB47" s="1"/>
  <c r="FC47" s="1"/>
  <c r="DR27"/>
  <c r="ET55"/>
  <c r="EU55" s="1"/>
  <c r="EV55" s="1"/>
  <c r="EX55" s="1"/>
  <c r="ET4"/>
  <c r="EU4" s="1"/>
  <c r="EV4" s="1"/>
  <c r="EX4" s="1"/>
  <c r="EP24" l="1"/>
  <c r="EQ24" s="1"/>
  <c r="ER24" s="1"/>
  <c r="ES24" s="1"/>
  <c r="EW24" s="1"/>
  <c r="EO25"/>
  <c r="ET23"/>
  <c r="EU23" s="1"/>
  <c r="EV23" s="1"/>
  <c r="EX23" s="1"/>
  <c r="DS26"/>
  <c r="DT25"/>
  <c r="DU25" s="1"/>
  <c r="DV25" s="1"/>
  <c r="DW25" s="1"/>
  <c r="EA25" s="1"/>
  <c r="DX24"/>
  <c r="DY24" s="1"/>
  <c r="DZ24" s="1"/>
  <c r="EB24" s="1"/>
  <c r="EI25"/>
  <c r="EJ25" s="1"/>
  <c r="EK25" s="1"/>
  <c r="EM25" s="1"/>
  <c r="ED58"/>
  <c r="EE57"/>
  <c r="EF57" s="1"/>
  <c r="EG57" s="1"/>
  <c r="EH57" s="1"/>
  <c r="EL57" s="1"/>
  <c r="DS61"/>
  <c r="DT60"/>
  <c r="DU60" s="1"/>
  <c r="DV60" s="1"/>
  <c r="DQ1113"/>
  <c r="DN1114"/>
  <c r="EI56"/>
  <c r="EJ56" s="1"/>
  <c r="EK56" s="1"/>
  <c r="EM56" s="1"/>
  <c r="DW59"/>
  <c r="EA59" s="1"/>
  <c r="EI4"/>
  <c r="EJ4" s="1"/>
  <c r="EK4" s="1"/>
  <c r="EM4" s="1"/>
  <c r="DX5"/>
  <c r="DY5" s="1"/>
  <c r="DZ5" s="1"/>
  <c r="EB5" s="1"/>
  <c r="EC66"/>
  <c r="DT6"/>
  <c r="DU6" s="1"/>
  <c r="DV6" s="1"/>
  <c r="DW6" s="1"/>
  <c r="EA6" s="1"/>
  <c r="DS7"/>
  <c r="DR66"/>
  <c r="DR67" s="1"/>
  <c r="ED27"/>
  <c r="EE26"/>
  <c r="EF26" s="1"/>
  <c r="EG26" s="1"/>
  <c r="EH26" s="1"/>
  <c r="EL26" s="1"/>
  <c r="DX58"/>
  <c r="DY58" s="1"/>
  <c r="DZ58" s="1"/>
  <c r="EB58" s="1"/>
  <c r="EH5"/>
  <c r="EL5" s="1"/>
  <c r="ES6"/>
  <c r="EW6" s="1"/>
  <c r="EY49"/>
  <c r="EO8"/>
  <c r="EP7"/>
  <c r="EQ7" s="1"/>
  <c r="ER7" s="1"/>
  <c r="EC29"/>
  <c r="EY60"/>
  <c r="ET56"/>
  <c r="EU56" s="1"/>
  <c r="EV56" s="1"/>
  <c r="EX56" s="1"/>
  <c r="FE57"/>
  <c r="FF57" s="1"/>
  <c r="FG57" s="1"/>
  <c r="FI57" s="1"/>
  <c r="FE46"/>
  <c r="FF46" s="1"/>
  <c r="FG46" s="1"/>
  <c r="FI46" s="1"/>
  <c r="DR28"/>
  <c r="FD47"/>
  <c r="FH47" s="1"/>
  <c r="EE6"/>
  <c r="EF6" s="1"/>
  <c r="EG6" s="1"/>
  <c r="ED7"/>
  <c r="FD58"/>
  <c r="FH58" s="1"/>
  <c r="EN8"/>
  <c r="DR8"/>
  <c r="EC7"/>
  <c r="EZ60"/>
  <c r="FA59"/>
  <c r="FB59" s="1"/>
  <c r="FC59" s="1"/>
  <c r="EO59"/>
  <c r="EP58"/>
  <c r="EQ58" s="1"/>
  <c r="ER58" s="1"/>
  <c r="EZ49"/>
  <c r="FA48"/>
  <c r="FB48" s="1"/>
  <c r="FC48" s="1"/>
  <c r="EN27"/>
  <c r="EN61"/>
  <c r="ES57"/>
  <c r="EW57" s="1"/>
  <c r="ET5"/>
  <c r="EU5" s="1"/>
  <c r="EV5" s="1"/>
  <c r="EX5" s="1"/>
  <c r="DX25" l="1"/>
  <c r="DY25" s="1"/>
  <c r="DZ25" s="1"/>
  <c r="EB25" s="1"/>
  <c r="EO26"/>
  <c r="EP25"/>
  <c r="EQ25" s="1"/>
  <c r="ER25" s="1"/>
  <c r="ES25" s="1"/>
  <c r="EW25" s="1"/>
  <c r="ET24"/>
  <c r="EU24" s="1"/>
  <c r="EV24" s="1"/>
  <c r="EX24" s="1"/>
  <c r="DS27"/>
  <c r="DT26"/>
  <c r="DU26" s="1"/>
  <c r="DV26" s="1"/>
  <c r="DW26" s="1"/>
  <c r="EA26" s="1"/>
  <c r="EI26"/>
  <c r="EJ26" s="1"/>
  <c r="EK26" s="1"/>
  <c r="EM26" s="1"/>
  <c r="EI57"/>
  <c r="EJ57" s="1"/>
  <c r="EK57" s="1"/>
  <c r="EM57" s="1"/>
  <c r="ED59"/>
  <c r="EE58"/>
  <c r="EF58" s="1"/>
  <c r="EG58" s="1"/>
  <c r="FE58"/>
  <c r="FF58" s="1"/>
  <c r="FG58" s="1"/>
  <c r="FI58" s="1"/>
  <c r="DT7"/>
  <c r="DU7" s="1"/>
  <c r="DV7" s="1"/>
  <c r="DW7" s="1"/>
  <c r="EA7" s="1"/>
  <c r="DS8"/>
  <c r="DS62"/>
  <c r="DT61"/>
  <c r="DU61" s="1"/>
  <c r="DV61" s="1"/>
  <c r="ET6"/>
  <c r="EU6" s="1"/>
  <c r="EV6" s="1"/>
  <c r="EX6" s="1"/>
  <c r="DR68"/>
  <c r="DW60"/>
  <c r="EA60" s="1"/>
  <c r="EC67"/>
  <c r="ED28"/>
  <c r="EE27"/>
  <c r="EF27" s="1"/>
  <c r="EG27" s="1"/>
  <c r="EH27" s="1"/>
  <c r="EL27" s="1"/>
  <c r="DN1115"/>
  <c r="DQ1114"/>
  <c r="DX6"/>
  <c r="DY6" s="1"/>
  <c r="DZ6" s="1"/>
  <c r="EB6" s="1"/>
  <c r="DX59"/>
  <c r="DY59" s="1"/>
  <c r="DZ59" s="1"/>
  <c r="EB59" s="1"/>
  <c r="FD48"/>
  <c r="FH48" s="1"/>
  <c r="FD59"/>
  <c r="FH59" s="1"/>
  <c r="EN28"/>
  <c r="DR9"/>
  <c r="EE7"/>
  <c r="EF7" s="1"/>
  <c r="EG7" s="1"/>
  <c r="ED8"/>
  <c r="EY61"/>
  <c r="EO9"/>
  <c r="EP8"/>
  <c r="EQ8" s="1"/>
  <c r="ER8" s="1"/>
  <c r="EY50"/>
  <c r="EI5"/>
  <c r="EJ5" s="1"/>
  <c r="EK5" s="1"/>
  <c r="EM5" s="1"/>
  <c r="EP59"/>
  <c r="EQ59" s="1"/>
  <c r="ER59" s="1"/>
  <c r="EO60"/>
  <c r="EN9"/>
  <c r="ES58"/>
  <c r="EW58" s="1"/>
  <c r="ES7"/>
  <c r="EW7" s="1"/>
  <c r="EC30"/>
  <c r="FE47"/>
  <c r="FF47" s="1"/>
  <c r="FG47" s="1"/>
  <c r="FI47" s="1"/>
  <c r="EZ50"/>
  <c r="FA49"/>
  <c r="FB49" s="1"/>
  <c r="FC49" s="1"/>
  <c r="EC8"/>
  <c r="EH6"/>
  <c r="EL6" s="1"/>
  <c r="EN62"/>
  <c r="FA60"/>
  <c r="FB60" s="1"/>
  <c r="FC60" s="1"/>
  <c r="EZ61"/>
  <c r="DR29"/>
  <c r="ET57"/>
  <c r="EU57" s="1"/>
  <c r="EV57" s="1"/>
  <c r="EX57" s="1"/>
  <c r="ET25" l="1"/>
  <c r="EU25" s="1"/>
  <c r="EV25" s="1"/>
  <c r="EX25" s="1"/>
  <c r="EP26"/>
  <c r="EQ26" s="1"/>
  <c r="ER26" s="1"/>
  <c r="ES26" s="1"/>
  <c r="EW26" s="1"/>
  <c r="EO27"/>
  <c r="DX26"/>
  <c r="DY26" s="1"/>
  <c r="DZ26" s="1"/>
  <c r="EB26" s="1"/>
  <c r="DS28"/>
  <c r="DT27"/>
  <c r="DU27" s="1"/>
  <c r="DV27" s="1"/>
  <c r="DW27" s="1"/>
  <c r="EA27" s="1"/>
  <c r="FE59"/>
  <c r="FF59" s="1"/>
  <c r="FG59" s="1"/>
  <c r="FI59" s="1"/>
  <c r="EI6"/>
  <c r="EJ6" s="1"/>
  <c r="EK6" s="1"/>
  <c r="EM6" s="1"/>
  <c r="EI27"/>
  <c r="EJ27" s="1"/>
  <c r="EK27" s="1"/>
  <c r="EM27" s="1"/>
  <c r="DX7"/>
  <c r="DY7" s="1"/>
  <c r="DZ7" s="1"/>
  <c r="EB7" s="1"/>
  <c r="EE59"/>
  <c r="EF59" s="1"/>
  <c r="EG59" s="1"/>
  <c r="ED60"/>
  <c r="EH58"/>
  <c r="EL58" s="1"/>
  <c r="FE48"/>
  <c r="FF48" s="1"/>
  <c r="FG48" s="1"/>
  <c r="FI48" s="1"/>
  <c r="ET58"/>
  <c r="EU58" s="1"/>
  <c r="EV58" s="1"/>
  <c r="EX58" s="1"/>
  <c r="DS63"/>
  <c r="DT62"/>
  <c r="DU62" s="1"/>
  <c r="DV62" s="1"/>
  <c r="DN1116"/>
  <c r="DQ1115"/>
  <c r="DW61"/>
  <c r="EA61" s="1"/>
  <c r="DT8"/>
  <c r="DU8" s="1"/>
  <c r="DV8" s="1"/>
  <c r="DW8" s="1"/>
  <c r="EA8" s="1"/>
  <c r="DS9"/>
  <c r="EC68"/>
  <c r="EE28"/>
  <c r="EF28" s="1"/>
  <c r="EG28" s="1"/>
  <c r="ED29"/>
  <c r="DR69"/>
  <c r="DR70" s="1"/>
  <c r="DX60"/>
  <c r="DY60" s="1"/>
  <c r="DZ60" s="1"/>
  <c r="EB60" s="1"/>
  <c r="FD49"/>
  <c r="FH49" s="1"/>
  <c r="FD60"/>
  <c r="FH60" s="1"/>
  <c r="FA61"/>
  <c r="FB61" s="1"/>
  <c r="FC61" s="1"/>
  <c r="EZ62"/>
  <c r="ES8"/>
  <c r="EW8" s="1"/>
  <c r="EP9"/>
  <c r="EQ9" s="1"/>
  <c r="ER9" s="1"/>
  <c r="EO10"/>
  <c r="EN63"/>
  <c r="EC9"/>
  <c r="EC31"/>
  <c r="ES59"/>
  <c r="EW59" s="1"/>
  <c r="ED9"/>
  <c r="EE8"/>
  <c r="EF8" s="1"/>
  <c r="EG8" s="1"/>
  <c r="ET7"/>
  <c r="EU7" s="1"/>
  <c r="EV7" s="1"/>
  <c r="EX7" s="1"/>
  <c r="DR30"/>
  <c r="EP60"/>
  <c r="EQ60" s="1"/>
  <c r="ER60" s="1"/>
  <c r="EO61"/>
  <c r="EY51"/>
  <c r="EY62"/>
  <c r="DR10"/>
  <c r="EN29"/>
  <c r="EH7"/>
  <c r="EL7" s="1"/>
  <c r="EZ51"/>
  <c r="FA50"/>
  <c r="FB50" s="1"/>
  <c r="FC50" s="1"/>
  <c r="EN10"/>
  <c r="EP27" l="1"/>
  <c r="EQ27" s="1"/>
  <c r="ER27" s="1"/>
  <c r="ES27" s="1"/>
  <c r="EW27" s="1"/>
  <c r="EO28"/>
  <c r="ET26"/>
  <c r="EU26" s="1"/>
  <c r="EV26" s="1"/>
  <c r="EX26" s="1"/>
  <c r="DX27"/>
  <c r="DY27" s="1"/>
  <c r="DZ27" s="1"/>
  <c r="EB27" s="1"/>
  <c r="DT28"/>
  <c r="DU28" s="1"/>
  <c r="DV28" s="1"/>
  <c r="DW28" s="1"/>
  <c r="EA28" s="1"/>
  <c r="DS29"/>
  <c r="EH59"/>
  <c r="EL59" s="1"/>
  <c r="EE60"/>
  <c r="EF60" s="1"/>
  <c r="EG60" s="1"/>
  <c r="ED61"/>
  <c r="FE60"/>
  <c r="FF60" s="1"/>
  <c r="FG60" s="1"/>
  <c r="FI60" s="1"/>
  <c r="DX61"/>
  <c r="DY61" s="1"/>
  <c r="DZ61" s="1"/>
  <c r="EB61" s="1"/>
  <c r="EI58"/>
  <c r="EJ58" s="1"/>
  <c r="EK58" s="1"/>
  <c r="EM58" s="1"/>
  <c r="DR71"/>
  <c r="DS64"/>
  <c r="DT63"/>
  <c r="DU63" s="1"/>
  <c r="DV63" s="1"/>
  <c r="EI7"/>
  <c r="EJ7" s="1"/>
  <c r="EK7" s="1"/>
  <c r="EM7" s="1"/>
  <c r="DW62"/>
  <c r="EA62" s="1"/>
  <c r="EH28"/>
  <c r="EL28" s="1"/>
  <c r="DQ1116"/>
  <c r="DN1117"/>
  <c r="EE29"/>
  <c r="EF29" s="1"/>
  <c r="EG29" s="1"/>
  <c r="ED30"/>
  <c r="EC69"/>
  <c r="DT9"/>
  <c r="DU9" s="1"/>
  <c r="DV9" s="1"/>
  <c r="DW9" s="1"/>
  <c r="EA9" s="1"/>
  <c r="DS10"/>
  <c r="EH8"/>
  <c r="EL8" s="1"/>
  <c r="EN11"/>
  <c r="DR11"/>
  <c r="EY52"/>
  <c r="EC32"/>
  <c r="DX8"/>
  <c r="DY8" s="1"/>
  <c r="DZ8" s="1"/>
  <c r="EB8" s="1"/>
  <c r="ET8"/>
  <c r="EU8" s="1"/>
  <c r="EV8" s="1"/>
  <c r="EX8" s="1"/>
  <c r="FE49"/>
  <c r="FF49" s="1"/>
  <c r="FG49" s="1"/>
  <c r="FI49" s="1"/>
  <c r="FD50"/>
  <c r="FH50" s="1"/>
  <c r="DR31"/>
  <c r="ED10"/>
  <c r="EE9"/>
  <c r="EF9" s="1"/>
  <c r="EG9" s="1"/>
  <c r="EC10"/>
  <c r="EZ63"/>
  <c r="FA62"/>
  <c r="FB62" s="1"/>
  <c r="FC62" s="1"/>
  <c r="EN30"/>
  <c r="EY63"/>
  <c r="ES9"/>
  <c r="EW9" s="1"/>
  <c r="EZ52"/>
  <c r="FA52" s="1"/>
  <c r="FA51"/>
  <c r="FB51" s="1"/>
  <c r="FC51" s="1"/>
  <c r="ES60"/>
  <c r="EW60" s="1"/>
  <c r="FD61"/>
  <c r="FH61" s="1"/>
  <c r="EP61"/>
  <c r="EQ61" s="1"/>
  <c r="ER61" s="1"/>
  <c r="EO62"/>
  <c r="EN64"/>
  <c r="EO11"/>
  <c r="EP10"/>
  <c r="EQ10" s="1"/>
  <c r="ER10" s="1"/>
  <c r="ET59"/>
  <c r="EU59" s="1"/>
  <c r="EV59" s="1"/>
  <c r="EX59" s="1"/>
  <c r="ET27" l="1"/>
  <c r="EU27" s="1"/>
  <c r="EV27" s="1"/>
  <c r="EX27" s="1"/>
  <c r="DX28"/>
  <c r="DY28" s="1"/>
  <c r="DZ28" s="1"/>
  <c r="EB28" s="1"/>
  <c r="EP28"/>
  <c r="EQ28" s="1"/>
  <c r="ER28" s="1"/>
  <c r="ES28" s="1"/>
  <c r="EW28" s="1"/>
  <c r="EO29"/>
  <c r="DT29"/>
  <c r="DU29" s="1"/>
  <c r="DV29" s="1"/>
  <c r="DW29" s="1"/>
  <c r="EA29" s="1"/>
  <c r="DS30"/>
  <c r="EI28"/>
  <c r="EJ28" s="1"/>
  <c r="EK28" s="1"/>
  <c r="EM28" s="1"/>
  <c r="EI59"/>
  <c r="EJ59" s="1"/>
  <c r="EK59" s="1"/>
  <c r="EM59" s="1"/>
  <c r="EH60"/>
  <c r="EL60" s="1"/>
  <c r="EE61"/>
  <c r="EF61" s="1"/>
  <c r="EG61" s="1"/>
  <c r="ED62"/>
  <c r="DT10"/>
  <c r="DU10" s="1"/>
  <c r="DV10" s="1"/>
  <c r="DS11"/>
  <c r="ED31"/>
  <c r="EE30"/>
  <c r="EF30" s="1"/>
  <c r="EG30" s="1"/>
  <c r="EH30" s="1"/>
  <c r="EL30" s="1"/>
  <c r="DS65"/>
  <c r="DT64"/>
  <c r="DU64" s="1"/>
  <c r="DV64" s="1"/>
  <c r="DR72"/>
  <c r="DR73" s="1"/>
  <c r="DW63"/>
  <c r="EA63" s="1"/>
  <c r="DX62"/>
  <c r="DY62" s="1"/>
  <c r="DZ62" s="1"/>
  <c r="EB62" s="1"/>
  <c r="EC70"/>
  <c r="DN1118"/>
  <c r="DQ1117"/>
  <c r="EH29"/>
  <c r="EL29" s="1"/>
  <c r="EI8"/>
  <c r="EJ8" s="1"/>
  <c r="EK8" s="1"/>
  <c r="EM8" s="1"/>
  <c r="FD51"/>
  <c r="FH51" s="1"/>
  <c r="ES10"/>
  <c r="EW10" s="1"/>
  <c r="EN65"/>
  <c r="EZ64"/>
  <c r="FA63"/>
  <c r="FB63" s="1"/>
  <c r="FC63" s="1"/>
  <c r="EC11"/>
  <c r="ED11"/>
  <c r="EE10"/>
  <c r="EF10" s="1"/>
  <c r="EG10" s="1"/>
  <c r="EC33"/>
  <c r="EN12"/>
  <c r="FE50"/>
  <c r="FF50" s="1"/>
  <c r="FG50" s="1"/>
  <c r="FI50" s="1"/>
  <c r="ET28"/>
  <c r="EU28" s="1"/>
  <c r="EV28" s="1"/>
  <c r="EX28" s="1"/>
  <c r="ES61"/>
  <c r="EW61" s="1"/>
  <c r="EY64"/>
  <c r="EH9"/>
  <c r="EL9" s="1"/>
  <c r="ET9"/>
  <c r="EU9" s="1"/>
  <c r="EV9" s="1"/>
  <c r="EX9" s="1"/>
  <c r="FB52"/>
  <c r="FC52" s="1"/>
  <c r="DR32"/>
  <c r="DR12"/>
  <c r="EO63"/>
  <c r="EP62"/>
  <c r="EQ62" s="1"/>
  <c r="ER62" s="1"/>
  <c r="FD62"/>
  <c r="FH62" s="1"/>
  <c r="EP11"/>
  <c r="EQ11" s="1"/>
  <c r="ER11" s="1"/>
  <c r="EO12"/>
  <c r="EN31"/>
  <c r="DW10"/>
  <c r="EA10" s="1"/>
  <c r="FE61"/>
  <c r="FF61" s="1"/>
  <c r="FG61" s="1"/>
  <c r="FI61" s="1"/>
  <c r="ET60"/>
  <c r="EU60" s="1"/>
  <c r="EV60" s="1"/>
  <c r="EX60" s="1"/>
  <c r="DX9"/>
  <c r="DY9" s="1"/>
  <c r="DZ9" s="1"/>
  <c r="EB9" s="1"/>
  <c r="EO30" l="1"/>
  <c r="EP29"/>
  <c r="EQ29" s="1"/>
  <c r="ER29" s="1"/>
  <c r="ES29" s="1"/>
  <c r="EW29" s="1"/>
  <c r="DX29"/>
  <c r="DY29" s="1"/>
  <c r="DZ29" s="1"/>
  <c r="EB29" s="1"/>
  <c r="DT30"/>
  <c r="DU30" s="1"/>
  <c r="DV30" s="1"/>
  <c r="DW30" s="1"/>
  <c r="EA30" s="1"/>
  <c r="DS31"/>
  <c r="EI30"/>
  <c r="EJ30" s="1"/>
  <c r="EK30" s="1"/>
  <c r="EM30" s="1"/>
  <c r="EH61"/>
  <c r="EL61" s="1"/>
  <c r="EE62"/>
  <c r="EF62" s="1"/>
  <c r="EG62" s="1"/>
  <c r="ED63"/>
  <c r="EI29"/>
  <c r="EJ29" s="1"/>
  <c r="EK29" s="1"/>
  <c r="EM29" s="1"/>
  <c r="EI60"/>
  <c r="EJ60" s="1"/>
  <c r="EK60" s="1"/>
  <c r="EM60" s="1"/>
  <c r="DS66"/>
  <c r="DT65"/>
  <c r="DU65" s="1"/>
  <c r="DV65" s="1"/>
  <c r="EI9"/>
  <c r="EJ9" s="1"/>
  <c r="EK9" s="1"/>
  <c r="EM9" s="1"/>
  <c r="EC71"/>
  <c r="DW64"/>
  <c r="EA64" s="1"/>
  <c r="DT11"/>
  <c r="DU11" s="1"/>
  <c r="DV11" s="1"/>
  <c r="DW11" s="1"/>
  <c r="EA11" s="1"/>
  <c r="DS12"/>
  <c r="DN1119"/>
  <c r="DQ1118"/>
  <c r="DR74"/>
  <c r="DR75" s="1"/>
  <c r="DR76" s="1"/>
  <c r="EE31"/>
  <c r="EF31" s="1"/>
  <c r="EG31" s="1"/>
  <c r="EH31" s="1"/>
  <c r="EL31" s="1"/>
  <c r="ED32"/>
  <c r="FE62"/>
  <c r="FF62" s="1"/>
  <c r="FG62" s="1"/>
  <c r="FI62" s="1"/>
  <c r="DX63"/>
  <c r="DY63" s="1"/>
  <c r="DZ63" s="1"/>
  <c r="EB63" s="1"/>
  <c r="DX10"/>
  <c r="DY10" s="1"/>
  <c r="DZ10" s="1"/>
  <c r="EB10" s="1"/>
  <c r="ES11"/>
  <c r="EW11" s="1"/>
  <c r="EC34"/>
  <c r="EH10"/>
  <c r="EL10" s="1"/>
  <c r="EN66"/>
  <c r="EY65"/>
  <c r="EC12"/>
  <c r="FE51"/>
  <c r="FF51" s="1"/>
  <c r="FG51" s="1"/>
  <c r="FI51" s="1"/>
  <c r="EO64"/>
  <c r="EP63"/>
  <c r="EQ63" s="1"/>
  <c r="ER63" s="1"/>
  <c r="DR33"/>
  <c r="FD63"/>
  <c r="FH63" s="1"/>
  <c r="EE11"/>
  <c r="EF11" s="1"/>
  <c r="EG11" s="1"/>
  <c r="ED12"/>
  <c r="FA64"/>
  <c r="FB64" s="1"/>
  <c r="FC64" s="1"/>
  <c r="EZ65"/>
  <c r="EN32"/>
  <c r="EO13"/>
  <c r="EP12"/>
  <c r="EQ12" s="1"/>
  <c r="ER12" s="1"/>
  <c r="ES62"/>
  <c r="EW62" s="1"/>
  <c r="DR13"/>
  <c r="FD52"/>
  <c r="FH52" s="1"/>
  <c r="EN13"/>
  <c r="ET61"/>
  <c r="EU61" s="1"/>
  <c r="EV61" s="1"/>
  <c r="EX61" s="1"/>
  <c r="DX30"/>
  <c r="DY30" s="1"/>
  <c r="DZ30" s="1"/>
  <c r="EB30" s="1"/>
  <c r="ET10"/>
  <c r="EU10" s="1"/>
  <c r="EV10" s="1"/>
  <c r="EX10" s="1"/>
  <c r="EP30" l="1"/>
  <c r="EQ30" s="1"/>
  <c r="ER30" s="1"/>
  <c r="ES30" s="1"/>
  <c r="EW30" s="1"/>
  <c r="EO31"/>
  <c r="ET29"/>
  <c r="EU29" s="1"/>
  <c r="EV29" s="1"/>
  <c r="EX29" s="1"/>
  <c r="DT31"/>
  <c r="DU31" s="1"/>
  <c r="DV31" s="1"/>
  <c r="DW31" s="1"/>
  <c r="EA31" s="1"/>
  <c r="DS32"/>
  <c r="EI31"/>
  <c r="EJ31" s="1"/>
  <c r="EK31" s="1"/>
  <c r="EM31" s="1"/>
  <c r="ET62"/>
  <c r="EU62" s="1"/>
  <c r="EV62" s="1"/>
  <c r="EX62" s="1"/>
  <c r="EI61"/>
  <c r="EJ61" s="1"/>
  <c r="EK61" s="1"/>
  <c r="EM61" s="1"/>
  <c r="EH62"/>
  <c r="EL62" s="1"/>
  <c r="EE63"/>
  <c r="EF63" s="1"/>
  <c r="EG63" s="1"/>
  <c r="ED64"/>
  <c r="DR77"/>
  <c r="DS13"/>
  <c r="DT12"/>
  <c r="DU12" s="1"/>
  <c r="DV12" s="1"/>
  <c r="DW12" s="1"/>
  <c r="EA12" s="1"/>
  <c r="DN1120"/>
  <c r="DQ1119"/>
  <c r="DS67"/>
  <c r="DT66"/>
  <c r="DU66" s="1"/>
  <c r="DV66" s="1"/>
  <c r="DX64"/>
  <c r="DY64" s="1"/>
  <c r="DZ64" s="1"/>
  <c r="EB64" s="1"/>
  <c r="EE32"/>
  <c r="EF32" s="1"/>
  <c r="EG32" s="1"/>
  <c r="EH32" s="1"/>
  <c r="EL32" s="1"/>
  <c r="ED33"/>
  <c r="EC72"/>
  <c r="DW65"/>
  <c r="EA65" s="1"/>
  <c r="FD64"/>
  <c r="FH64" s="1"/>
  <c r="EH11"/>
  <c r="EL11" s="1"/>
  <c r="ES12"/>
  <c r="EW12" s="1"/>
  <c r="EN14"/>
  <c r="DR14"/>
  <c r="EZ66"/>
  <c r="FA65"/>
  <c r="FB65" s="1"/>
  <c r="FC65" s="1"/>
  <c r="ES63"/>
  <c r="EW63" s="1"/>
  <c r="EC13"/>
  <c r="EI10"/>
  <c r="EJ10" s="1"/>
  <c r="EK10" s="1"/>
  <c r="EM10" s="1"/>
  <c r="ET11"/>
  <c r="EU11" s="1"/>
  <c r="EV11" s="1"/>
  <c r="EX11" s="1"/>
  <c r="ED13"/>
  <c r="EE12"/>
  <c r="EF12" s="1"/>
  <c r="EG12" s="1"/>
  <c r="EY66"/>
  <c r="EN67"/>
  <c r="EC35"/>
  <c r="FE52"/>
  <c r="FF52" s="1"/>
  <c r="FG52" s="1"/>
  <c r="FI52" s="1"/>
  <c r="ET30"/>
  <c r="EU30" s="1"/>
  <c r="EV30" s="1"/>
  <c r="EX30" s="1"/>
  <c r="DX11"/>
  <c r="DY11" s="1"/>
  <c r="DZ11" s="1"/>
  <c r="EB11" s="1"/>
  <c r="EP13"/>
  <c r="EQ13" s="1"/>
  <c r="ER13" s="1"/>
  <c r="EO14"/>
  <c r="EN33"/>
  <c r="DR34"/>
  <c r="EO65"/>
  <c r="EP64"/>
  <c r="EQ64" s="1"/>
  <c r="ER64" s="1"/>
  <c r="FE63"/>
  <c r="FF63" s="1"/>
  <c r="FG63" s="1"/>
  <c r="FI63" s="1"/>
  <c r="EP31" l="1"/>
  <c r="EQ31" s="1"/>
  <c r="ER31" s="1"/>
  <c r="ES31" s="1"/>
  <c r="EW31" s="1"/>
  <c r="EO32"/>
  <c r="DX31"/>
  <c r="DY31" s="1"/>
  <c r="DZ31" s="1"/>
  <c r="EB31" s="1"/>
  <c r="DT32"/>
  <c r="DU32" s="1"/>
  <c r="DV32" s="1"/>
  <c r="DW32" s="1"/>
  <c r="EA32" s="1"/>
  <c r="DS33"/>
  <c r="EI32"/>
  <c r="EJ32" s="1"/>
  <c r="EK32" s="1"/>
  <c r="EM32" s="1"/>
  <c r="EI62"/>
  <c r="EJ62" s="1"/>
  <c r="EK62" s="1"/>
  <c r="EM62" s="1"/>
  <c r="EI11"/>
  <c r="EJ11" s="1"/>
  <c r="EK11" s="1"/>
  <c r="EM11" s="1"/>
  <c r="EH63"/>
  <c r="EL63" s="1"/>
  <c r="ED65"/>
  <c r="EE64"/>
  <c r="EF64" s="1"/>
  <c r="EG64" s="1"/>
  <c r="ET63"/>
  <c r="EU63" s="1"/>
  <c r="EV63" s="1"/>
  <c r="EX63" s="1"/>
  <c r="DX65"/>
  <c r="DY65" s="1"/>
  <c r="DZ65" s="1"/>
  <c r="EB65" s="1"/>
  <c r="DQ1120"/>
  <c r="DN1121"/>
  <c r="DN1122" s="1"/>
  <c r="DR78"/>
  <c r="EC73"/>
  <c r="DS68"/>
  <c r="DT67"/>
  <c r="DU67" s="1"/>
  <c r="DV67" s="1"/>
  <c r="DT13"/>
  <c r="DU13" s="1"/>
  <c r="DV13" s="1"/>
  <c r="DW13" s="1"/>
  <c r="EA13" s="1"/>
  <c r="DS14"/>
  <c r="EE33"/>
  <c r="EF33" s="1"/>
  <c r="EG33" s="1"/>
  <c r="EH33" s="1"/>
  <c r="EL33" s="1"/>
  <c r="ED34"/>
  <c r="DW66"/>
  <c r="EA66" s="1"/>
  <c r="EH12"/>
  <c r="EL12" s="1"/>
  <c r="ES13"/>
  <c r="EW13" s="1"/>
  <c r="EC36"/>
  <c r="ES64"/>
  <c r="EW64" s="1"/>
  <c r="EY67"/>
  <c r="EZ67"/>
  <c r="FA66"/>
  <c r="FB66" s="1"/>
  <c r="FC66" s="1"/>
  <c r="DR15"/>
  <c r="ET12"/>
  <c r="EU12" s="1"/>
  <c r="EV12" s="1"/>
  <c r="EX12" s="1"/>
  <c r="FE64"/>
  <c r="FF64" s="1"/>
  <c r="FG64" s="1"/>
  <c r="FI64" s="1"/>
  <c r="DR35"/>
  <c r="FD65"/>
  <c r="FH65" s="1"/>
  <c r="EC14"/>
  <c r="EN68"/>
  <c r="ED14"/>
  <c r="EE13"/>
  <c r="EF13" s="1"/>
  <c r="EG13" s="1"/>
  <c r="EP14"/>
  <c r="EQ14" s="1"/>
  <c r="ER14" s="1"/>
  <c r="EO15"/>
  <c r="EO66"/>
  <c r="EP65"/>
  <c r="EQ65" s="1"/>
  <c r="ER65" s="1"/>
  <c r="EN34"/>
  <c r="EN15"/>
  <c r="DX12"/>
  <c r="DY12" s="1"/>
  <c r="DZ12" s="1"/>
  <c r="EB12" s="1"/>
  <c r="ET31" l="1"/>
  <c r="EU31" s="1"/>
  <c r="EV31" s="1"/>
  <c r="EX31" s="1"/>
  <c r="EO33"/>
  <c r="EP32"/>
  <c r="EQ32" s="1"/>
  <c r="ER32" s="1"/>
  <c r="ES32" s="1"/>
  <c r="EW32" s="1"/>
  <c r="DT33"/>
  <c r="DU33" s="1"/>
  <c r="DV33" s="1"/>
  <c r="DW33" s="1"/>
  <c r="EA33" s="1"/>
  <c r="DS34"/>
  <c r="DX32"/>
  <c r="DY32" s="1"/>
  <c r="DZ32" s="1"/>
  <c r="EB32" s="1"/>
  <c r="EI33"/>
  <c r="EJ33" s="1"/>
  <c r="EK33" s="1"/>
  <c r="EM33" s="1"/>
  <c r="DN1123"/>
  <c r="DQ1122"/>
  <c r="DQ1121"/>
  <c r="EI63"/>
  <c r="EJ63" s="1"/>
  <c r="EK63" s="1"/>
  <c r="EM63" s="1"/>
  <c r="ED66"/>
  <c r="EE65"/>
  <c r="EF65" s="1"/>
  <c r="EG65" s="1"/>
  <c r="DX13"/>
  <c r="DY13" s="1"/>
  <c r="DZ13" s="1"/>
  <c r="EB13" s="1"/>
  <c r="EH64"/>
  <c r="EL64" s="1"/>
  <c r="DR79"/>
  <c r="ED35"/>
  <c r="EE34"/>
  <c r="EF34" s="1"/>
  <c r="EG34" s="1"/>
  <c r="EH34" s="1"/>
  <c r="EL34" s="1"/>
  <c r="DS15"/>
  <c r="DT14"/>
  <c r="DU14" s="1"/>
  <c r="DV14" s="1"/>
  <c r="DW14" s="1"/>
  <c r="EA14" s="1"/>
  <c r="DS69"/>
  <c r="DT68"/>
  <c r="DU68" s="1"/>
  <c r="DV68" s="1"/>
  <c r="DW67"/>
  <c r="EA67" s="1"/>
  <c r="EC74"/>
  <c r="DX66"/>
  <c r="DY66" s="1"/>
  <c r="DZ66" s="1"/>
  <c r="EB66" s="1"/>
  <c r="EH13"/>
  <c r="EL13" s="1"/>
  <c r="ES65"/>
  <c r="EW65" s="1"/>
  <c r="EP15"/>
  <c r="EQ15" s="1"/>
  <c r="ER15" s="1"/>
  <c r="EO16"/>
  <c r="EC15"/>
  <c r="DR16"/>
  <c r="FD66"/>
  <c r="FH66" s="1"/>
  <c r="ET64"/>
  <c r="EU64" s="1"/>
  <c r="EV64" s="1"/>
  <c r="EX64" s="1"/>
  <c r="EI12"/>
  <c r="EJ12" s="1"/>
  <c r="EK12" s="1"/>
  <c r="EM12" s="1"/>
  <c r="EN16"/>
  <c r="EN69"/>
  <c r="EY68"/>
  <c r="ET13"/>
  <c r="EU13" s="1"/>
  <c r="EV13" s="1"/>
  <c r="EX13" s="1"/>
  <c r="DR36"/>
  <c r="EZ68"/>
  <c r="FA67"/>
  <c r="FB67" s="1"/>
  <c r="FC67" s="1"/>
  <c r="EC37"/>
  <c r="EN35"/>
  <c r="ES14"/>
  <c r="EW14" s="1"/>
  <c r="EO67"/>
  <c r="EP66"/>
  <c r="EQ66" s="1"/>
  <c r="ER66" s="1"/>
  <c r="EE14"/>
  <c r="EF14" s="1"/>
  <c r="EG14" s="1"/>
  <c r="ED15"/>
  <c r="FE65"/>
  <c r="FF65" s="1"/>
  <c r="FG65" s="1"/>
  <c r="FI65" s="1"/>
  <c r="ET32"/>
  <c r="EU32" s="1"/>
  <c r="EV32" s="1"/>
  <c r="EX32" s="1"/>
  <c r="EI34" l="1"/>
  <c r="EJ34" s="1"/>
  <c r="EK34" s="1"/>
  <c r="EM34" s="1"/>
  <c r="EP33"/>
  <c r="EQ33" s="1"/>
  <c r="ER33" s="1"/>
  <c r="ES33" s="1"/>
  <c r="EW33" s="1"/>
  <c r="EO34"/>
  <c r="DT34"/>
  <c r="DU34" s="1"/>
  <c r="DV34" s="1"/>
  <c r="DW34" s="1"/>
  <c r="EA34" s="1"/>
  <c r="DS35"/>
  <c r="DX33"/>
  <c r="DY33" s="1"/>
  <c r="DZ33" s="1"/>
  <c r="EB33" s="1"/>
  <c r="DX14"/>
  <c r="DY14" s="1"/>
  <c r="DZ14" s="1"/>
  <c r="EB14" s="1"/>
  <c r="DN1124"/>
  <c r="DQ1123"/>
  <c r="FE66"/>
  <c r="FF66" s="1"/>
  <c r="FG66" s="1"/>
  <c r="FI66" s="1"/>
  <c r="ET14"/>
  <c r="EU14" s="1"/>
  <c r="EV14" s="1"/>
  <c r="EX14" s="1"/>
  <c r="EE66"/>
  <c r="EF66" s="1"/>
  <c r="EG66" s="1"/>
  <c r="ED67"/>
  <c r="DX67"/>
  <c r="DY67" s="1"/>
  <c r="DZ67" s="1"/>
  <c r="EB67" s="1"/>
  <c r="EI64"/>
  <c r="EJ64" s="1"/>
  <c r="EK64" s="1"/>
  <c r="EM64" s="1"/>
  <c r="EH65"/>
  <c r="EL65" s="1"/>
  <c r="DW68"/>
  <c r="EA68" s="1"/>
  <c r="DT15"/>
  <c r="DU15" s="1"/>
  <c r="DV15" s="1"/>
  <c r="DW15" s="1"/>
  <c r="EA15" s="1"/>
  <c r="DS16"/>
  <c r="DR80"/>
  <c r="EC75"/>
  <c r="EE35"/>
  <c r="EF35" s="1"/>
  <c r="EG35" s="1"/>
  <c r="EH35" s="1"/>
  <c r="EL35" s="1"/>
  <c r="ED36"/>
  <c r="DS70"/>
  <c r="DT69"/>
  <c r="DU69" s="1"/>
  <c r="DV69" s="1"/>
  <c r="EH14"/>
  <c r="EL14" s="1"/>
  <c r="ED16"/>
  <c r="EE15"/>
  <c r="EF15" s="1"/>
  <c r="EG15" s="1"/>
  <c r="EN36"/>
  <c r="EY69"/>
  <c r="ET65"/>
  <c r="EU65" s="1"/>
  <c r="EV65" s="1"/>
  <c r="EX65" s="1"/>
  <c r="DR37"/>
  <c r="FD67"/>
  <c r="FH67" s="1"/>
  <c r="EC16"/>
  <c r="EN70"/>
  <c r="ES15"/>
  <c r="EW15" s="1"/>
  <c r="DR17"/>
  <c r="EP67"/>
  <c r="EQ67" s="1"/>
  <c r="ER67" s="1"/>
  <c r="EO68"/>
  <c r="ES66"/>
  <c r="EW66" s="1"/>
  <c r="EC38"/>
  <c r="EZ69"/>
  <c r="FA68"/>
  <c r="FB68" s="1"/>
  <c r="FC68" s="1"/>
  <c r="EN17"/>
  <c r="EO17"/>
  <c r="EP16"/>
  <c r="EQ16" s="1"/>
  <c r="ER16" s="1"/>
  <c r="EI13"/>
  <c r="EJ13" s="1"/>
  <c r="EK13" s="1"/>
  <c r="EM13" s="1"/>
  <c r="EP34" l="1"/>
  <c r="EQ34" s="1"/>
  <c r="ER34" s="1"/>
  <c r="ES34" s="1"/>
  <c r="EW34" s="1"/>
  <c r="EO35"/>
  <c r="ET33"/>
  <c r="EU33" s="1"/>
  <c r="EV33" s="1"/>
  <c r="EX33" s="1"/>
  <c r="DT35"/>
  <c r="DU35" s="1"/>
  <c r="DV35" s="1"/>
  <c r="DW35" s="1"/>
  <c r="EA35" s="1"/>
  <c r="DS36"/>
  <c r="DX34"/>
  <c r="DY34" s="1"/>
  <c r="DZ34" s="1"/>
  <c r="EB34" s="1"/>
  <c r="EI35"/>
  <c r="EJ35" s="1"/>
  <c r="EK35" s="1"/>
  <c r="EM35" s="1"/>
  <c r="DN1125"/>
  <c r="DQ1124"/>
  <c r="EH66"/>
  <c r="EL66" s="1"/>
  <c r="EE67"/>
  <c r="EF67" s="1"/>
  <c r="EG67" s="1"/>
  <c r="ED68"/>
  <c r="EI65"/>
  <c r="EJ65" s="1"/>
  <c r="EK65" s="1"/>
  <c r="EM65" s="1"/>
  <c r="ET66"/>
  <c r="EU66" s="1"/>
  <c r="EV66" s="1"/>
  <c r="EX66" s="1"/>
  <c r="ET15"/>
  <c r="EU15" s="1"/>
  <c r="EV15" s="1"/>
  <c r="EX15" s="1"/>
  <c r="DW69"/>
  <c r="EA69" s="1"/>
  <c r="DR81"/>
  <c r="DX68"/>
  <c r="DY68" s="1"/>
  <c r="DZ68" s="1"/>
  <c r="EB68" s="1"/>
  <c r="EE36"/>
  <c r="EF36" s="1"/>
  <c r="EG36" s="1"/>
  <c r="EH36" s="1"/>
  <c r="EL36" s="1"/>
  <c r="ED37"/>
  <c r="EC76"/>
  <c r="DS71"/>
  <c r="DT70"/>
  <c r="DU70" s="1"/>
  <c r="DV70" s="1"/>
  <c r="DS17"/>
  <c r="DT16"/>
  <c r="DU16" s="1"/>
  <c r="DV16" s="1"/>
  <c r="DW16" s="1"/>
  <c r="EA16" s="1"/>
  <c r="DX15"/>
  <c r="DY15" s="1"/>
  <c r="DZ15" s="1"/>
  <c r="EB15" s="1"/>
  <c r="FD68"/>
  <c r="FH68" s="1"/>
  <c r="ES16"/>
  <c r="EW16" s="1"/>
  <c r="EN18"/>
  <c r="EP68"/>
  <c r="EQ68" s="1"/>
  <c r="ER68" s="1"/>
  <c r="EO69"/>
  <c r="EH15"/>
  <c r="EL15" s="1"/>
  <c r="EY70"/>
  <c r="ED17"/>
  <c r="EE16"/>
  <c r="EF16" s="1"/>
  <c r="EG16" s="1"/>
  <c r="EZ70"/>
  <c r="FA69"/>
  <c r="FB69" s="1"/>
  <c r="FC69" s="1"/>
  <c r="DR38"/>
  <c r="EI14"/>
  <c r="EJ14" s="1"/>
  <c r="EK14" s="1"/>
  <c r="EM14" s="1"/>
  <c r="EO18"/>
  <c r="EP17"/>
  <c r="EQ17" s="1"/>
  <c r="ER17" s="1"/>
  <c r="EC39"/>
  <c r="ES67"/>
  <c r="EW67" s="1"/>
  <c r="DR18"/>
  <c r="EN71"/>
  <c r="EC17"/>
  <c r="EN37"/>
  <c r="FE67"/>
  <c r="FF67" s="1"/>
  <c r="FG67" s="1"/>
  <c r="FI67" s="1"/>
  <c r="ET34" l="1"/>
  <c r="EU34" s="1"/>
  <c r="EV34" s="1"/>
  <c r="EX34" s="1"/>
  <c r="EO36"/>
  <c r="EP35"/>
  <c r="EQ35" s="1"/>
  <c r="ER35" s="1"/>
  <c r="ES35" s="1"/>
  <c r="EW35" s="1"/>
  <c r="DX35"/>
  <c r="DY35" s="1"/>
  <c r="DZ35" s="1"/>
  <c r="EB35" s="1"/>
  <c r="DS37"/>
  <c r="DT36"/>
  <c r="DU36" s="1"/>
  <c r="DV36" s="1"/>
  <c r="DW36" s="1"/>
  <c r="EA36" s="1"/>
  <c r="DN1126"/>
  <c r="DQ1125"/>
  <c r="EI36"/>
  <c r="EJ36" s="1"/>
  <c r="EK36" s="1"/>
  <c r="EM36" s="1"/>
  <c r="EI66"/>
  <c r="EJ66" s="1"/>
  <c r="EK66" s="1"/>
  <c r="EM66" s="1"/>
  <c r="EH67"/>
  <c r="EL67" s="1"/>
  <c r="EE68"/>
  <c r="EF68" s="1"/>
  <c r="EG68" s="1"/>
  <c r="ED69"/>
  <c r="DW70"/>
  <c r="EA70" s="1"/>
  <c r="EC77"/>
  <c r="DX69"/>
  <c r="DY69" s="1"/>
  <c r="DZ69" s="1"/>
  <c r="EB69" s="1"/>
  <c r="EE37"/>
  <c r="EF37" s="1"/>
  <c r="EG37" s="1"/>
  <c r="ED38"/>
  <c r="DR82"/>
  <c r="DR83" s="1"/>
  <c r="DT17"/>
  <c r="DU17" s="1"/>
  <c r="DV17" s="1"/>
  <c r="DW17" s="1"/>
  <c r="EA17" s="1"/>
  <c r="DS18"/>
  <c r="DS72"/>
  <c r="DT71"/>
  <c r="DU71" s="1"/>
  <c r="DV71" s="1"/>
  <c r="ES17"/>
  <c r="EW17" s="1"/>
  <c r="FD69"/>
  <c r="FH69" s="1"/>
  <c r="EN72"/>
  <c r="ED18"/>
  <c r="EE17"/>
  <c r="EF17" s="1"/>
  <c r="EG17" s="1"/>
  <c r="EY71"/>
  <c r="ES68"/>
  <c r="EW68" s="1"/>
  <c r="EN19"/>
  <c r="ET67"/>
  <c r="EU67" s="1"/>
  <c r="EV67" s="1"/>
  <c r="EX67" s="1"/>
  <c r="EI15"/>
  <c r="EJ15" s="1"/>
  <c r="EK15" s="1"/>
  <c r="EM15" s="1"/>
  <c r="ET16"/>
  <c r="EU16" s="1"/>
  <c r="EV16" s="1"/>
  <c r="EX16" s="1"/>
  <c r="FE68"/>
  <c r="FF68" s="1"/>
  <c r="FG68" s="1"/>
  <c r="FI68" s="1"/>
  <c r="DR39"/>
  <c r="EZ71"/>
  <c r="FA70"/>
  <c r="FB70" s="1"/>
  <c r="FC70" s="1"/>
  <c r="EO70"/>
  <c r="EP69"/>
  <c r="EQ69" s="1"/>
  <c r="ER69" s="1"/>
  <c r="EC18"/>
  <c r="EC40"/>
  <c r="EO19"/>
  <c r="EP18"/>
  <c r="EQ18" s="1"/>
  <c r="ER18" s="1"/>
  <c r="EN38"/>
  <c r="EH16"/>
  <c r="EL16" s="1"/>
  <c r="DR19"/>
  <c r="DX16"/>
  <c r="DY16" s="1"/>
  <c r="DZ16" s="1"/>
  <c r="EB16" s="1"/>
  <c r="DX36" l="1"/>
  <c r="DY36" s="1"/>
  <c r="DZ36" s="1"/>
  <c r="EB36" s="1"/>
  <c r="ET35"/>
  <c r="EU35" s="1"/>
  <c r="EV35" s="1"/>
  <c r="EX35" s="1"/>
  <c r="EP36"/>
  <c r="EQ36" s="1"/>
  <c r="ER36" s="1"/>
  <c r="ES36" s="1"/>
  <c r="EW36" s="1"/>
  <c r="EO37"/>
  <c r="DT37"/>
  <c r="DU37" s="1"/>
  <c r="DV37" s="1"/>
  <c r="DW37" s="1"/>
  <c r="EA37" s="1"/>
  <c r="DS38"/>
  <c r="DN1127"/>
  <c r="DQ1126"/>
  <c r="EI67"/>
  <c r="EJ67" s="1"/>
  <c r="EK67" s="1"/>
  <c r="EM67" s="1"/>
  <c r="ET68"/>
  <c r="EU68" s="1"/>
  <c r="EV68" s="1"/>
  <c r="EX68" s="1"/>
  <c r="EH68"/>
  <c r="EL68" s="1"/>
  <c r="EE69"/>
  <c r="EF69" s="1"/>
  <c r="EG69" s="1"/>
  <c r="ED70"/>
  <c r="DS73"/>
  <c r="DT72"/>
  <c r="DU72" s="1"/>
  <c r="DV72" s="1"/>
  <c r="DW71"/>
  <c r="EA71" s="1"/>
  <c r="EH37"/>
  <c r="EL37" s="1"/>
  <c r="DX70"/>
  <c r="DY70" s="1"/>
  <c r="DZ70" s="1"/>
  <c r="EB70" s="1"/>
  <c r="EE38"/>
  <c r="EF38" s="1"/>
  <c r="EG38" s="1"/>
  <c r="EH38" s="1"/>
  <c r="EL38" s="1"/>
  <c r="ED39"/>
  <c r="DT18"/>
  <c r="DU18" s="1"/>
  <c r="DV18" s="1"/>
  <c r="DW18" s="1"/>
  <c r="EA18" s="1"/>
  <c r="DS19"/>
  <c r="DR84"/>
  <c r="EC78"/>
  <c r="DX17"/>
  <c r="DY17" s="1"/>
  <c r="DZ17" s="1"/>
  <c r="EB17" s="1"/>
  <c r="ES18"/>
  <c r="EW18" s="1"/>
  <c r="FD70"/>
  <c r="FH70" s="1"/>
  <c r="EC19"/>
  <c r="FA71"/>
  <c r="FB71" s="1"/>
  <c r="FC71" s="1"/>
  <c r="EZ72"/>
  <c r="ED19"/>
  <c r="EE18"/>
  <c r="EF18" s="1"/>
  <c r="EG18" s="1"/>
  <c r="EP19"/>
  <c r="EQ19" s="1"/>
  <c r="ER19" s="1"/>
  <c r="EO20"/>
  <c r="EP20" s="1"/>
  <c r="EH17"/>
  <c r="EL17" s="1"/>
  <c r="EI16"/>
  <c r="EJ16" s="1"/>
  <c r="EK16" s="1"/>
  <c r="EM16" s="1"/>
  <c r="FE69"/>
  <c r="FF69" s="1"/>
  <c r="FG69" s="1"/>
  <c r="FI69" s="1"/>
  <c r="DR20"/>
  <c r="EN39"/>
  <c r="EC41"/>
  <c r="EO71"/>
  <c r="EP70"/>
  <c r="EQ70" s="1"/>
  <c r="ER70" s="1"/>
  <c r="EN20"/>
  <c r="EN73"/>
  <c r="ET17"/>
  <c r="EU17" s="1"/>
  <c r="EV17" s="1"/>
  <c r="EX17" s="1"/>
  <c r="ES69"/>
  <c r="EW69" s="1"/>
  <c r="DR40"/>
  <c r="EY72"/>
  <c r="ET36" l="1"/>
  <c r="EU36" s="1"/>
  <c r="EV36" s="1"/>
  <c r="EX36" s="1"/>
  <c r="EP37"/>
  <c r="EQ37" s="1"/>
  <c r="ER37" s="1"/>
  <c r="ES37" s="1"/>
  <c r="EW37" s="1"/>
  <c r="EO38"/>
  <c r="DX37"/>
  <c r="DY37" s="1"/>
  <c r="DZ37" s="1"/>
  <c r="EB37" s="1"/>
  <c r="DT38"/>
  <c r="DU38" s="1"/>
  <c r="DV38" s="1"/>
  <c r="DW38" s="1"/>
  <c r="EA38" s="1"/>
  <c r="DS39"/>
  <c r="DQ1127"/>
  <c r="DN1128"/>
  <c r="EQ20"/>
  <c r="ER20" s="1"/>
  <c r="ES20" s="1"/>
  <c r="EW20" s="1"/>
  <c r="EI38"/>
  <c r="EJ38" s="1"/>
  <c r="EK38" s="1"/>
  <c r="EM38" s="1"/>
  <c r="EI68"/>
  <c r="EJ68" s="1"/>
  <c r="EK68" s="1"/>
  <c r="EM68" s="1"/>
  <c r="EE70"/>
  <c r="EF70" s="1"/>
  <c r="EG70" s="1"/>
  <c r="ED71"/>
  <c r="ET37"/>
  <c r="EU37" s="1"/>
  <c r="EV37" s="1"/>
  <c r="EX37" s="1"/>
  <c r="FE70"/>
  <c r="FF70" s="1"/>
  <c r="FG70" s="1"/>
  <c r="FI70" s="1"/>
  <c r="EH69"/>
  <c r="EL69" s="1"/>
  <c r="DS74"/>
  <c r="DT73"/>
  <c r="DU73" s="1"/>
  <c r="DV73" s="1"/>
  <c r="DW72"/>
  <c r="EA72" s="1"/>
  <c r="EI37"/>
  <c r="EJ37" s="1"/>
  <c r="EK37" s="1"/>
  <c r="EM37" s="1"/>
  <c r="EC79"/>
  <c r="DS20"/>
  <c r="DT20" s="1"/>
  <c r="DU20" s="1"/>
  <c r="DV20" s="1"/>
  <c r="DW20" s="1"/>
  <c r="EA20" s="1"/>
  <c r="DT19"/>
  <c r="DU19" s="1"/>
  <c r="DV19" s="1"/>
  <c r="DW19" s="1"/>
  <c r="EA19" s="1"/>
  <c r="ED40"/>
  <c r="EE39"/>
  <c r="EF39" s="1"/>
  <c r="EG39" s="1"/>
  <c r="EH39" s="1"/>
  <c r="EL39" s="1"/>
  <c r="ET69"/>
  <c r="EU69" s="1"/>
  <c r="EV69" s="1"/>
  <c r="EX69" s="1"/>
  <c r="DR85"/>
  <c r="DR86" s="1"/>
  <c r="DX71"/>
  <c r="DY71" s="1"/>
  <c r="DZ71" s="1"/>
  <c r="EB71" s="1"/>
  <c r="EH18"/>
  <c r="EL18" s="1"/>
  <c r="ES19"/>
  <c r="EW19" s="1"/>
  <c r="EC42"/>
  <c r="EE19"/>
  <c r="EF19" s="1"/>
  <c r="EG19" s="1"/>
  <c r="ED20"/>
  <c r="EE20" s="1"/>
  <c r="FD71"/>
  <c r="FH71" s="1"/>
  <c r="EN40"/>
  <c r="EC20"/>
  <c r="DX18"/>
  <c r="DY18" s="1"/>
  <c r="DZ18" s="1"/>
  <c r="EB18" s="1"/>
  <c r="ET18"/>
  <c r="EU18" s="1"/>
  <c r="EV18" s="1"/>
  <c r="EX18" s="1"/>
  <c r="EN74"/>
  <c r="EY73"/>
  <c r="EO72"/>
  <c r="EP71"/>
  <c r="EQ71" s="1"/>
  <c r="ER71" s="1"/>
  <c r="DR41"/>
  <c r="ES70"/>
  <c r="EW70" s="1"/>
  <c r="EZ73"/>
  <c r="FA72"/>
  <c r="FB72" s="1"/>
  <c r="FC72" s="1"/>
  <c r="EI17"/>
  <c r="EJ17" s="1"/>
  <c r="EK17" s="1"/>
  <c r="EM17" s="1"/>
  <c r="EP38" l="1"/>
  <c r="EQ38" s="1"/>
  <c r="ER38" s="1"/>
  <c r="ES38" s="1"/>
  <c r="EW38" s="1"/>
  <c r="EO39"/>
  <c r="DT39"/>
  <c r="DU39" s="1"/>
  <c r="DV39" s="1"/>
  <c r="DW39" s="1"/>
  <c r="EA39" s="1"/>
  <c r="DS40"/>
  <c r="DX38"/>
  <c r="DY38" s="1"/>
  <c r="DZ38" s="1"/>
  <c r="EB38" s="1"/>
  <c r="DN1129"/>
  <c r="DQ1128"/>
  <c r="EI39"/>
  <c r="EJ39" s="1"/>
  <c r="EK39" s="1"/>
  <c r="EM39" s="1"/>
  <c r="EH70"/>
  <c r="EL70" s="1"/>
  <c r="ED72"/>
  <c r="EE71"/>
  <c r="EF71" s="1"/>
  <c r="EG71" s="1"/>
  <c r="EI69"/>
  <c r="EJ69" s="1"/>
  <c r="EK69" s="1"/>
  <c r="EM69" s="1"/>
  <c r="DS75"/>
  <c r="DT74"/>
  <c r="DU74" s="1"/>
  <c r="DV74" s="1"/>
  <c r="DW73"/>
  <c r="EA73" s="1"/>
  <c r="EE40"/>
  <c r="EF40" s="1"/>
  <c r="EG40" s="1"/>
  <c r="EH40" s="1"/>
  <c r="EL40" s="1"/>
  <c r="ED41"/>
  <c r="EC80"/>
  <c r="DR87"/>
  <c r="DR88" s="1"/>
  <c r="DR89" s="1"/>
  <c r="ET20"/>
  <c r="EU20" s="1"/>
  <c r="EV20" s="1"/>
  <c r="EX20" s="1"/>
  <c r="DX72"/>
  <c r="DY72" s="1"/>
  <c r="DZ72" s="1"/>
  <c r="EB72" s="1"/>
  <c r="FD72"/>
  <c r="FH72" s="1"/>
  <c r="EZ74"/>
  <c r="FA73"/>
  <c r="FB73" s="1"/>
  <c r="FC73" s="1"/>
  <c r="DR42"/>
  <c r="EY74"/>
  <c r="DX19"/>
  <c r="DY19" s="1"/>
  <c r="DZ19" s="1"/>
  <c r="EB19" s="1"/>
  <c r="ET19"/>
  <c r="EU19" s="1"/>
  <c r="EV19" s="1"/>
  <c r="EX19" s="1"/>
  <c r="EI18"/>
  <c r="EJ18" s="1"/>
  <c r="EK18" s="1"/>
  <c r="EM18" s="1"/>
  <c r="EH19"/>
  <c r="EL19" s="1"/>
  <c r="EN41"/>
  <c r="EO73"/>
  <c r="EP72"/>
  <c r="EQ72" s="1"/>
  <c r="ER72" s="1"/>
  <c r="EC43"/>
  <c r="ET70"/>
  <c r="EU70" s="1"/>
  <c r="EV70" s="1"/>
  <c r="EX70" s="1"/>
  <c r="EF20"/>
  <c r="EG20" s="1"/>
  <c r="ES71"/>
  <c r="EW71" s="1"/>
  <c r="EN75"/>
  <c r="DX20"/>
  <c r="DY20" s="1"/>
  <c r="DZ20" s="1"/>
  <c r="EB20" s="1"/>
  <c r="FE71"/>
  <c r="FF71" s="1"/>
  <c r="FG71" s="1"/>
  <c r="FI71" s="1"/>
  <c r="ET38" l="1"/>
  <c r="EU38" s="1"/>
  <c r="EV38" s="1"/>
  <c r="EX38" s="1"/>
  <c r="EO40"/>
  <c r="EP39"/>
  <c r="EQ39" s="1"/>
  <c r="ER39" s="1"/>
  <c r="ES39" s="1"/>
  <c r="EW39" s="1"/>
  <c r="EI40"/>
  <c r="EJ40" s="1"/>
  <c r="EK40" s="1"/>
  <c r="EM40" s="1"/>
  <c r="DT40"/>
  <c r="DU40" s="1"/>
  <c r="DV40" s="1"/>
  <c r="DW40" s="1"/>
  <c r="EA40" s="1"/>
  <c r="DS41"/>
  <c r="DX39"/>
  <c r="DY39" s="1"/>
  <c r="DZ39" s="1"/>
  <c r="EB39" s="1"/>
  <c r="DN1130"/>
  <c r="DQ1129"/>
  <c r="ET71"/>
  <c r="EU71" s="1"/>
  <c r="EV71" s="1"/>
  <c r="EX71" s="1"/>
  <c r="EI70"/>
  <c r="EJ70" s="1"/>
  <c r="EK70" s="1"/>
  <c r="EM70" s="1"/>
  <c r="EE72"/>
  <c r="EF72" s="1"/>
  <c r="EG72" s="1"/>
  <c r="ED73"/>
  <c r="EH71"/>
  <c r="EL71" s="1"/>
  <c r="DR90"/>
  <c r="ED42"/>
  <c r="EE41"/>
  <c r="EF41" s="1"/>
  <c r="EG41" s="1"/>
  <c r="EH41" s="1"/>
  <c r="EL41" s="1"/>
  <c r="EI19"/>
  <c r="EJ19" s="1"/>
  <c r="EK19" s="1"/>
  <c r="EM19" s="1"/>
  <c r="DS76"/>
  <c r="DT75"/>
  <c r="DU75" s="1"/>
  <c r="DV75" s="1"/>
  <c r="EC81"/>
  <c r="DW74"/>
  <c r="EA74" s="1"/>
  <c r="DX73"/>
  <c r="DY73" s="1"/>
  <c r="DZ73" s="1"/>
  <c r="EB73" s="1"/>
  <c r="EN76"/>
  <c r="EN42"/>
  <c r="EY75"/>
  <c r="EZ75"/>
  <c r="FA74"/>
  <c r="FB74" s="1"/>
  <c r="FC74" s="1"/>
  <c r="EH20"/>
  <c r="EL20" s="1"/>
  <c r="ES72"/>
  <c r="EW72" s="1"/>
  <c r="DR43"/>
  <c r="EO74"/>
  <c r="EP73"/>
  <c r="EQ73" s="1"/>
  <c r="ER73" s="1"/>
  <c r="FD73"/>
  <c r="FH73" s="1"/>
  <c r="EC44"/>
  <c r="FE72"/>
  <c r="FF72" s="1"/>
  <c r="FG72" s="1"/>
  <c r="FI72" s="1"/>
  <c r="ET39" l="1"/>
  <c r="EU39" s="1"/>
  <c r="EV39" s="1"/>
  <c r="EX39" s="1"/>
  <c r="EO41"/>
  <c r="EP40"/>
  <c r="EQ40" s="1"/>
  <c r="ER40" s="1"/>
  <c r="ES40" s="1"/>
  <c r="EW40" s="1"/>
  <c r="DT41"/>
  <c r="DU41" s="1"/>
  <c r="DV41" s="1"/>
  <c r="DW41" s="1"/>
  <c r="EA41" s="1"/>
  <c r="DS42"/>
  <c r="DX40"/>
  <c r="DY40" s="1"/>
  <c r="DZ40" s="1"/>
  <c r="EB40" s="1"/>
  <c r="DN1131"/>
  <c r="DQ1130"/>
  <c r="EI41"/>
  <c r="EJ41" s="1"/>
  <c r="EK41" s="1"/>
  <c r="EM41" s="1"/>
  <c r="ET72"/>
  <c r="EU72" s="1"/>
  <c r="EV72" s="1"/>
  <c r="EX72" s="1"/>
  <c r="DX74"/>
  <c r="DY74" s="1"/>
  <c r="DZ74" s="1"/>
  <c r="EB74" s="1"/>
  <c r="EH72"/>
  <c r="EL72" s="1"/>
  <c r="ED74"/>
  <c r="EE73"/>
  <c r="EF73" s="1"/>
  <c r="EG73" s="1"/>
  <c r="ET40"/>
  <c r="EU40" s="1"/>
  <c r="EV40" s="1"/>
  <c r="EX40" s="1"/>
  <c r="FE73"/>
  <c r="FF73" s="1"/>
  <c r="FG73" s="1"/>
  <c r="FI73" s="1"/>
  <c r="EI71"/>
  <c r="EJ71" s="1"/>
  <c r="EK71" s="1"/>
  <c r="EM71" s="1"/>
  <c r="EC82"/>
  <c r="EE42"/>
  <c r="EF42" s="1"/>
  <c r="EG42" s="1"/>
  <c r="EH42" s="1"/>
  <c r="EL42" s="1"/>
  <c r="ED43"/>
  <c r="DS77"/>
  <c r="DT76"/>
  <c r="DU76" s="1"/>
  <c r="DV76" s="1"/>
  <c r="DR91"/>
  <c r="DW75"/>
  <c r="EA75" s="1"/>
  <c r="EI20"/>
  <c r="EJ20" s="1"/>
  <c r="EK20" s="1"/>
  <c r="EM20" s="1"/>
  <c r="FD74"/>
  <c r="FH74" s="1"/>
  <c r="FA75"/>
  <c r="FB75" s="1"/>
  <c r="FC75" s="1"/>
  <c r="EZ76"/>
  <c r="EN77"/>
  <c r="DR44"/>
  <c r="EC45"/>
  <c r="EO75"/>
  <c r="EP74"/>
  <c r="EQ74" s="1"/>
  <c r="ER74" s="1"/>
  <c r="ES73"/>
  <c r="EW73" s="1"/>
  <c r="EY76"/>
  <c r="EN43"/>
  <c r="EP41" l="1"/>
  <c r="EQ41" s="1"/>
  <c r="ER41" s="1"/>
  <c r="ES41" s="1"/>
  <c r="EW41" s="1"/>
  <c r="EO42"/>
  <c r="DX41"/>
  <c r="DY41" s="1"/>
  <c r="DZ41" s="1"/>
  <c r="EB41" s="1"/>
  <c r="DS43"/>
  <c r="DT42"/>
  <c r="DU42" s="1"/>
  <c r="DV42" s="1"/>
  <c r="DW42" s="1"/>
  <c r="EA42" s="1"/>
  <c r="DN1132"/>
  <c r="DQ1131"/>
  <c r="EI42"/>
  <c r="EJ42" s="1"/>
  <c r="EK42" s="1"/>
  <c r="EM42" s="1"/>
  <c r="EE74"/>
  <c r="EF74" s="1"/>
  <c r="EG74" s="1"/>
  <c r="ED75"/>
  <c r="EH73"/>
  <c r="EL73" s="1"/>
  <c r="FE74"/>
  <c r="FF74" s="1"/>
  <c r="FG74" s="1"/>
  <c r="FI74" s="1"/>
  <c r="EI72"/>
  <c r="EJ72" s="1"/>
  <c r="EK72" s="1"/>
  <c r="EM72" s="1"/>
  <c r="DS78"/>
  <c r="DT77"/>
  <c r="DU77" s="1"/>
  <c r="DV77" s="1"/>
  <c r="DX75"/>
  <c r="DY75" s="1"/>
  <c r="DZ75" s="1"/>
  <c r="EB75" s="1"/>
  <c r="DW76"/>
  <c r="EA76" s="1"/>
  <c r="EC83"/>
  <c r="DR92"/>
  <c r="DR93" s="1"/>
  <c r="DR94" s="1"/>
  <c r="EE43"/>
  <c r="EF43" s="1"/>
  <c r="EG43" s="1"/>
  <c r="EH43" s="1"/>
  <c r="EL43" s="1"/>
  <c r="ED44"/>
  <c r="EN44"/>
  <c r="ES74"/>
  <c r="EW74" s="1"/>
  <c r="EN78"/>
  <c r="EZ77"/>
  <c r="FA76"/>
  <c r="FB76" s="1"/>
  <c r="FC76" s="1"/>
  <c r="ET41"/>
  <c r="EU41" s="1"/>
  <c r="EV41" s="1"/>
  <c r="EX41" s="1"/>
  <c r="FD75"/>
  <c r="FH75" s="1"/>
  <c r="EY77"/>
  <c r="EO76"/>
  <c r="EP75"/>
  <c r="EQ75" s="1"/>
  <c r="ER75" s="1"/>
  <c r="EC46"/>
  <c r="DR45"/>
  <c r="ET73"/>
  <c r="EU73" s="1"/>
  <c r="EV73" s="1"/>
  <c r="EX73" s="1"/>
  <c r="EO43" l="1"/>
  <c r="EP42"/>
  <c r="EQ42" s="1"/>
  <c r="ER42" s="1"/>
  <c r="ES42" s="1"/>
  <c r="EW42" s="1"/>
  <c r="DX42"/>
  <c r="DY42" s="1"/>
  <c r="DZ42" s="1"/>
  <c r="EB42" s="1"/>
  <c r="DT43"/>
  <c r="DU43" s="1"/>
  <c r="DV43" s="1"/>
  <c r="DW43" s="1"/>
  <c r="EA43" s="1"/>
  <c r="DS44"/>
  <c r="DN1133"/>
  <c r="DQ1132"/>
  <c r="EI43"/>
  <c r="EJ43" s="1"/>
  <c r="EK43" s="1"/>
  <c r="EM43" s="1"/>
  <c r="EH74"/>
  <c r="EL74" s="1"/>
  <c r="EE75"/>
  <c r="EF75" s="1"/>
  <c r="EG75" s="1"/>
  <c r="ED76"/>
  <c r="EI73"/>
  <c r="EJ73" s="1"/>
  <c r="EK73" s="1"/>
  <c r="EM73" s="1"/>
  <c r="DS79"/>
  <c r="DT78"/>
  <c r="DU78" s="1"/>
  <c r="DV78" s="1"/>
  <c r="EC84"/>
  <c r="DW77"/>
  <c r="EA77" s="1"/>
  <c r="EE44"/>
  <c r="EF44" s="1"/>
  <c r="EG44" s="1"/>
  <c r="EH44" s="1"/>
  <c r="EL44" s="1"/>
  <c r="ED45"/>
  <c r="DX76"/>
  <c r="DY76" s="1"/>
  <c r="DZ76" s="1"/>
  <c r="EB76" s="1"/>
  <c r="DR95"/>
  <c r="DR96" s="1"/>
  <c r="EN79"/>
  <c r="ET74"/>
  <c r="EU74" s="1"/>
  <c r="EV74" s="1"/>
  <c r="EX74" s="1"/>
  <c r="EY78"/>
  <c r="DR46"/>
  <c r="EO77"/>
  <c r="EP76"/>
  <c r="EQ76" s="1"/>
  <c r="ER76" s="1"/>
  <c r="ES75"/>
  <c r="EW75" s="1"/>
  <c r="FD76"/>
  <c r="FH76" s="1"/>
  <c r="EC47"/>
  <c r="EZ78"/>
  <c r="FA77"/>
  <c r="FB77" s="1"/>
  <c r="FC77" s="1"/>
  <c r="EN45"/>
  <c r="FE75"/>
  <c r="FF75" s="1"/>
  <c r="FG75" s="1"/>
  <c r="FI75" s="1"/>
  <c r="ET42" l="1"/>
  <c r="EU42" s="1"/>
  <c r="EV42" s="1"/>
  <c r="EX42" s="1"/>
  <c r="EO44"/>
  <c r="EP43"/>
  <c r="EQ43" s="1"/>
  <c r="ER43" s="1"/>
  <c r="ES43" s="1"/>
  <c r="EW43" s="1"/>
  <c r="EI44"/>
  <c r="EJ44" s="1"/>
  <c r="EK44" s="1"/>
  <c r="EM44" s="1"/>
  <c r="DT44"/>
  <c r="DU44" s="1"/>
  <c r="DV44" s="1"/>
  <c r="DW44" s="1"/>
  <c r="EA44" s="1"/>
  <c r="DS45"/>
  <c r="DX43"/>
  <c r="DY43" s="1"/>
  <c r="DZ43" s="1"/>
  <c r="EB43" s="1"/>
  <c r="DN1134"/>
  <c r="DQ1133"/>
  <c r="EI74"/>
  <c r="EJ74" s="1"/>
  <c r="EK74" s="1"/>
  <c r="EM74" s="1"/>
  <c r="EH75"/>
  <c r="EL75" s="1"/>
  <c r="EE76"/>
  <c r="EF76" s="1"/>
  <c r="EG76" s="1"/>
  <c r="ED77"/>
  <c r="ET75"/>
  <c r="EU75" s="1"/>
  <c r="EV75" s="1"/>
  <c r="EX75" s="1"/>
  <c r="DS80"/>
  <c r="DT79"/>
  <c r="DU79" s="1"/>
  <c r="DV79" s="1"/>
  <c r="DW78"/>
  <c r="EA78" s="1"/>
  <c r="DX77"/>
  <c r="DY77" s="1"/>
  <c r="DZ77" s="1"/>
  <c r="EB77" s="1"/>
  <c r="FE76"/>
  <c r="FF76" s="1"/>
  <c r="FG76" s="1"/>
  <c r="FI76" s="1"/>
  <c r="DR97"/>
  <c r="DR98" s="1"/>
  <c r="EE45"/>
  <c r="EF45" s="1"/>
  <c r="EG45" s="1"/>
  <c r="EH45" s="1"/>
  <c r="EL45" s="1"/>
  <c r="ED46"/>
  <c r="EC85"/>
  <c r="FD77"/>
  <c r="FH77" s="1"/>
  <c r="EN80"/>
  <c r="ET43"/>
  <c r="EU43" s="1"/>
  <c r="EV43" s="1"/>
  <c r="EX43" s="1"/>
  <c r="EN46"/>
  <c r="EZ79"/>
  <c r="FA78"/>
  <c r="FB78" s="1"/>
  <c r="FC78" s="1"/>
  <c r="EO78"/>
  <c r="EP77"/>
  <c r="EQ77" s="1"/>
  <c r="ER77" s="1"/>
  <c r="EY79"/>
  <c r="ES76"/>
  <c r="EW76" s="1"/>
  <c r="EC48"/>
  <c r="DR47"/>
  <c r="EP44" l="1"/>
  <c r="EQ44" s="1"/>
  <c r="ER44" s="1"/>
  <c r="ES44" s="1"/>
  <c r="EW44" s="1"/>
  <c r="EO45"/>
  <c r="DS46"/>
  <c r="DT45"/>
  <c r="DU45" s="1"/>
  <c r="DV45" s="1"/>
  <c r="DW45" s="1"/>
  <c r="EA45" s="1"/>
  <c r="DX44"/>
  <c r="DY44" s="1"/>
  <c r="DZ44" s="1"/>
  <c r="EB44" s="1"/>
  <c r="DQ1134"/>
  <c r="DN1135"/>
  <c r="EE77"/>
  <c r="EF77" s="1"/>
  <c r="EG77" s="1"/>
  <c r="ED78"/>
  <c r="EI45"/>
  <c r="EJ45" s="1"/>
  <c r="EK45" s="1"/>
  <c r="EM45" s="1"/>
  <c r="EI75"/>
  <c r="EJ75" s="1"/>
  <c r="EK75" s="1"/>
  <c r="EM75" s="1"/>
  <c r="EH76"/>
  <c r="EL76" s="1"/>
  <c r="EC86"/>
  <c r="ET76"/>
  <c r="EU76" s="1"/>
  <c r="EV76" s="1"/>
  <c r="EX76" s="1"/>
  <c r="ED47"/>
  <c r="EE46"/>
  <c r="EF46" s="1"/>
  <c r="EG46" s="1"/>
  <c r="DS81"/>
  <c r="DT80"/>
  <c r="DU80" s="1"/>
  <c r="DV80" s="1"/>
  <c r="DR99"/>
  <c r="DR100" s="1"/>
  <c r="DW79"/>
  <c r="EA79" s="1"/>
  <c r="DX78"/>
  <c r="DY78" s="1"/>
  <c r="DZ78" s="1"/>
  <c r="EB78" s="1"/>
  <c r="FD78"/>
  <c r="FH78" s="1"/>
  <c r="ES77"/>
  <c r="EW77" s="1"/>
  <c r="EN47"/>
  <c r="EC49"/>
  <c r="FA79"/>
  <c r="FB79" s="1"/>
  <c r="FC79" s="1"/>
  <c r="EZ80"/>
  <c r="DX45"/>
  <c r="DY45" s="1"/>
  <c r="DZ45" s="1"/>
  <c r="EB45" s="1"/>
  <c r="EN81"/>
  <c r="DR48"/>
  <c r="EY80"/>
  <c r="EO79"/>
  <c r="EP78"/>
  <c r="EQ78" s="1"/>
  <c r="ER78" s="1"/>
  <c r="FE77"/>
  <c r="FF77" s="1"/>
  <c r="FG77" s="1"/>
  <c r="FI77" s="1"/>
  <c r="EP45" l="1"/>
  <c r="EQ45" s="1"/>
  <c r="ER45" s="1"/>
  <c r="ES45" s="1"/>
  <c r="EW45" s="1"/>
  <c r="EO46"/>
  <c r="ET44"/>
  <c r="EU44" s="1"/>
  <c r="EV44" s="1"/>
  <c r="EX44" s="1"/>
  <c r="DS47"/>
  <c r="DT46"/>
  <c r="DU46" s="1"/>
  <c r="DV46" s="1"/>
  <c r="DW46" s="1"/>
  <c r="EA46" s="1"/>
  <c r="DN1136"/>
  <c r="DQ1135"/>
  <c r="EH77"/>
  <c r="EL77" s="1"/>
  <c r="EI76"/>
  <c r="EJ76" s="1"/>
  <c r="EK76" s="1"/>
  <c r="EM76" s="1"/>
  <c r="ED79"/>
  <c r="EE78"/>
  <c r="EF78" s="1"/>
  <c r="EG78" s="1"/>
  <c r="ED48"/>
  <c r="EE47"/>
  <c r="EF47" s="1"/>
  <c r="EG47" s="1"/>
  <c r="EH47" s="1"/>
  <c r="EL47" s="1"/>
  <c r="DR101"/>
  <c r="EH46"/>
  <c r="EL46" s="1"/>
  <c r="EC87"/>
  <c r="DS82"/>
  <c r="DT81"/>
  <c r="DU81" s="1"/>
  <c r="DV81" s="1"/>
  <c r="DW80"/>
  <c r="EA80" s="1"/>
  <c r="DX79"/>
  <c r="DY79" s="1"/>
  <c r="DZ79" s="1"/>
  <c r="EB79" s="1"/>
  <c r="EC50"/>
  <c r="FE78"/>
  <c r="FF78" s="1"/>
  <c r="FG78" s="1"/>
  <c r="FI78" s="1"/>
  <c r="EO80"/>
  <c r="EP79"/>
  <c r="EQ79" s="1"/>
  <c r="ER79" s="1"/>
  <c r="EY81"/>
  <c r="DR49"/>
  <c r="FA80"/>
  <c r="FB80" s="1"/>
  <c r="FC80" s="1"/>
  <c r="EZ81"/>
  <c r="EN48"/>
  <c r="FD79"/>
  <c r="FH79" s="1"/>
  <c r="ES78"/>
  <c r="EW78" s="1"/>
  <c r="EN82"/>
  <c r="ET77"/>
  <c r="EU77" s="1"/>
  <c r="EV77" s="1"/>
  <c r="EX77" s="1"/>
  <c r="EI47" l="1"/>
  <c r="EJ47" s="1"/>
  <c r="EK47" s="1"/>
  <c r="EM47" s="1"/>
  <c r="EP46"/>
  <c r="EQ46" s="1"/>
  <c r="ER46" s="1"/>
  <c r="ES46" s="1"/>
  <c r="EW46" s="1"/>
  <c r="EO47"/>
  <c r="DX46"/>
  <c r="DY46" s="1"/>
  <c r="DZ46" s="1"/>
  <c r="EB46" s="1"/>
  <c r="ET45"/>
  <c r="EU45" s="1"/>
  <c r="EV45" s="1"/>
  <c r="EX45" s="1"/>
  <c r="DT47"/>
  <c r="DU47" s="1"/>
  <c r="DV47" s="1"/>
  <c r="DW47" s="1"/>
  <c r="EA47" s="1"/>
  <c r="DS48"/>
  <c r="DN1137"/>
  <c r="DQ1136"/>
  <c r="EH78"/>
  <c r="EL78" s="1"/>
  <c r="EI77"/>
  <c r="EJ77" s="1"/>
  <c r="EK77" s="1"/>
  <c r="EM77" s="1"/>
  <c r="EE79"/>
  <c r="EF79" s="1"/>
  <c r="EG79" s="1"/>
  <c r="ED80"/>
  <c r="DX80"/>
  <c r="DY80" s="1"/>
  <c r="DZ80" s="1"/>
  <c r="EB80" s="1"/>
  <c r="DS83"/>
  <c r="DT82"/>
  <c r="DU82" s="1"/>
  <c r="DV82" s="1"/>
  <c r="ED49"/>
  <c r="EE48"/>
  <c r="EF48" s="1"/>
  <c r="EG48" s="1"/>
  <c r="EH48" s="1"/>
  <c r="EL48" s="1"/>
  <c r="EI46"/>
  <c r="EJ46" s="1"/>
  <c r="EK46" s="1"/>
  <c r="EM46" s="1"/>
  <c r="DW81"/>
  <c r="EA81" s="1"/>
  <c r="EC88"/>
  <c r="DR102"/>
  <c r="FD80"/>
  <c r="FH80" s="1"/>
  <c r="EN83"/>
  <c r="DR50"/>
  <c r="EO81"/>
  <c r="EP80"/>
  <c r="EQ80" s="1"/>
  <c r="ER80" s="1"/>
  <c r="ET78"/>
  <c r="EU78" s="1"/>
  <c r="EV78" s="1"/>
  <c r="EX78" s="1"/>
  <c r="FE79"/>
  <c r="FF79" s="1"/>
  <c r="FG79" s="1"/>
  <c r="FI79" s="1"/>
  <c r="EN49"/>
  <c r="ES79"/>
  <c r="EW79" s="1"/>
  <c r="EY82"/>
  <c r="EC51"/>
  <c r="EZ82"/>
  <c r="FA81"/>
  <c r="FB81" s="1"/>
  <c r="FC81" s="1"/>
  <c r="EP47" l="1"/>
  <c r="EQ47" s="1"/>
  <c r="ER47" s="1"/>
  <c r="ES47" s="1"/>
  <c r="EW47" s="1"/>
  <c r="EO48"/>
  <c r="ET46"/>
  <c r="EU46" s="1"/>
  <c r="EV46" s="1"/>
  <c r="EX46" s="1"/>
  <c r="DT48"/>
  <c r="DU48" s="1"/>
  <c r="DV48" s="1"/>
  <c r="DW48" s="1"/>
  <c r="EA48" s="1"/>
  <c r="DS49"/>
  <c r="DX47"/>
  <c r="DY47" s="1"/>
  <c r="DZ47" s="1"/>
  <c r="EB47" s="1"/>
  <c r="DN1138"/>
  <c r="DQ1137"/>
  <c r="EI48"/>
  <c r="EJ48" s="1"/>
  <c r="EK48" s="1"/>
  <c r="EM48" s="1"/>
  <c r="ET79"/>
  <c r="EU79" s="1"/>
  <c r="EV79" s="1"/>
  <c r="EX79" s="1"/>
  <c r="EI78"/>
  <c r="EJ78" s="1"/>
  <c r="EK78" s="1"/>
  <c r="EM78" s="1"/>
  <c r="ED81"/>
  <c r="EE80"/>
  <c r="EF80" s="1"/>
  <c r="EG80" s="1"/>
  <c r="EH79"/>
  <c r="EL79" s="1"/>
  <c r="DS84"/>
  <c r="DT83"/>
  <c r="DU83" s="1"/>
  <c r="DV83" s="1"/>
  <c r="ET47"/>
  <c r="EU47" s="1"/>
  <c r="EV47" s="1"/>
  <c r="EX47" s="1"/>
  <c r="DR103"/>
  <c r="DW82"/>
  <c r="EA82" s="1"/>
  <c r="EC89"/>
  <c r="ED50"/>
  <c r="EE49"/>
  <c r="EF49" s="1"/>
  <c r="EG49" s="1"/>
  <c r="EH49" s="1"/>
  <c r="EL49" s="1"/>
  <c r="DX81"/>
  <c r="DY81" s="1"/>
  <c r="DZ81" s="1"/>
  <c r="EB81" s="1"/>
  <c r="FD81"/>
  <c r="FH81" s="1"/>
  <c r="EZ83"/>
  <c r="FA82"/>
  <c r="FB82" s="1"/>
  <c r="FC82" s="1"/>
  <c r="EY83"/>
  <c r="EN50"/>
  <c r="EO82"/>
  <c r="EP81"/>
  <c r="EQ81" s="1"/>
  <c r="ER81" s="1"/>
  <c r="EN84"/>
  <c r="FE80"/>
  <c r="FF80" s="1"/>
  <c r="FG80" s="1"/>
  <c r="FI80" s="1"/>
  <c r="ES80"/>
  <c r="EW80" s="1"/>
  <c r="EC52"/>
  <c r="DR51"/>
  <c r="EO49" l="1"/>
  <c r="EP48"/>
  <c r="EQ48" s="1"/>
  <c r="ER48" s="1"/>
  <c r="ES48" s="1"/>
  <c r="EW48" s="1"/>
  <c r="DS50"/>
  <c r="DT49"/>
  <c r="DU49" s="1"/>
  <c r="DV49" s="1"/>
  <c r="DW49" s="1"/>
  <c r="EA49" s="1"/>
  <c r="DX48"/>
  <c r="DY48" s="1"/>
  <c r="DZ48" s="1"/>
  <c r="EB48" s="1"/>
  <c r="DN1139"/>
  <c r="DQ1138"/>
  <c r="EI49"/>
  <c r="EJ49" s="1"/>
  <c r="EK49" s="1"/>
  <c r="EM49" s="1"/>
  <c r="EI79"/>
  <c r="EJ79" s="1"/>
  <c r="EK79" s="1"/>
  <c r="EM79" s="1"/>
  <c r="EE81"/>
  <c r="EF81" s="1"/>
  <c r="EG81" s="1"/>
  <c r="ED82"/>
  <c r="EH80"/>
  <c r="EL80" s="1"/>
  <c r="ET80"/>
  <c r="EU80" s="1"/>
  <c r="EV80" s="1"/>
  <c r="EX80" s="1"/>
  <c r="DX82"/>
  <c r="DY82" s="1"/>
  <c r="DZ82" s="1"/>
  <c r="EB82" s="1"/>
  <c r="EC90"/>
  <c r="DR104"/>
  <c r="DS85"/>
  <c r="DT84"/>
  <c r="DU84" s="1"/>
  <c r="DV84" s="1"/>
  <c r="FE81"/>
  <c r="FF81" s="1"/>
  <c r="FG81" s="1"/>
  <c r="FI81" s="1"/>
  <c r="EE50"/>
  <c r="EF50" s="1"/>
  <c r="EG50" s="1"/>
  <c r="ED51"/>
  <c r="DW83"/>
  <c r="EA83" s="1"/>
  <c r="EN85"/>
  <c r="EN51"/>
  <c r="EZ84"/>
  <c r="FA83"/>
  <c r="FB83" s="1"/>
  <c r="FC83" s="1"/>
  <c r="DX49"/>
  <c r="DY49" s="1"/>
  <c r="DZ49" s="1"/>
  <c r="EB49" s="1"/>
  <c r="DR52"/>
  <c r="EO83"/>
  <c r="EP82"/>
  <c r="EQ82" s="1"/>
  <c r="ER82" s="1"/>
  <c r="FD82"/>
  <c r="FH82" s="1"/>
  <c r="ES81"/>
  <c r="EW81" s="1"/>
  <c r="EY84"/>
  <c r="ET48" l="1"/>
  <c r="EU48" s="1"/>
  <c r="EV48" s="1"/>
  <c r="EX48" s="1"/>
  <c r="EP49"/>
  <c r="EQ49" s="1"/>
  <c r="ER49" s="1"/>
  <c r="ES49" s="1"/>
  <c r="EW49" s="1"/>
  <c r="EO50"/>
  <c r="DT50"/>
  <c r="DU50" s="1"/>
  <c r="DV50" s="1"/>
  <c r="DW50" s="1"/>
  <c r="EA50" s="1"/>
  <c r="DS51"/>
  <c r="DN1140"/>
  <c r="DQ1139"/>
  <c r="EH81"/>
  <c r="EL81" s="1"/>
  <c r="EE82"/>
  <c r="EF82" s="1"/>
  <c r="EG82" s="1"/>
  <c r="ED83"/>
  <c r="EI80"/>
  <c r="EJ80" s="1"/>
  <c r="EK80" s="1"/>
  <c r="EM80" s="1"/>
  <c r="EH50"/>
  <c r="EL50" s="1"/>
  <c r="DW84"/>
  <c r="EA84" s="1"/>
  <c r="EE51"/>
  <c r="EF51" s="1"/>
  <c r="EG51" s="1"/>
  <c r="EH51" s="1"/>
  <c r="EL51" s="1"/>
  <c r="ED52"/>
  <c r="EE52" s="1"/>
  <c r="EF52" s="1"/>
  <c r="EG52" s="1"/>
  <c r="EH52" s="1"/>
  <c r="EL52" s="1"/>
  <c r="EC91"/>
  <c r="DR105"/>
  <c r="DR106" s="1"/>
  <c r="DR107" s="1"/>
  <c r="DR108" s="1"/>
  <c r="DR109" s="1"/>
  <c r="DR110" s="1"/>
  <c r="DR111" s="1"/>
  <c r="DR112" s="1"/>
  <c r="DR113" s="1"/>
  <c r="DR114" s="1"/>
  <c r="DR115" s="1"/>
  <c r="DR116" s="1"/>
  <c r="DR117" s="1"/>
  <c r="DR118" s="1"/>
  <c r="DR119" s="1"/>
  <c r="DR120" s="1"/>
  <c r="DR121" s="1"/>
  <c r="DR122" s="1"/>
  <c r="DR123" s="1"/>
  <c r="DR124" s="1"/>
  <c r="DR125" s="1"/>
  <c r="DR126" s="1"/>
  <c r="DR127" s="1"/>
  <c r="DR128" s="1"/>
  <c r="DR129" s="1"/>
  <c r="DR130" s="1"/>
  <c r="DR131" s="1"/>
  <c r="DR132" s="1"/>
  <c r="DR133" s="1"/>
  <c r="DR134" s="1"/>
  <c r="DR135" s="1"/>
  <c r="DR136" s="1"/>
  <c r="DR137" s="1"/>
  <c r="DR138" s="1"/>
  <c r="DR139" s="1"/>
  <c r="DS86"/>
  <c r="DT85"/>
  <c r="DU85" s="1"/>
  <c r="DV85" s="1"/>
  <c r="DX83"/>
  <c r="DY83" s="1"/>
  <c r="DZ83" s="1"/>
  <c r="EB83" s="1"/>
  <c r="FD83"/>
  <c r="FH83" s="1"/>
  <c r="EN52"/>
  <c r="ES82"/>
  <c r="EW82" s="1"/>
  <c r="FA84"/>
  <c r="FB84" s="1"/>
  <c r="FC84" s="1"/>
  <c r="EZ85"/>
  <c r="EN86"/>
  <c r="EI52"/>
  <c r="EJ52" s="1"/>
  <c r="EK52" s="1"/>
  <c r="EM52" s="1"/>
  <c r="EO84"/>
  <c r="EP83"/>
  <c r="EQ83" s="1"/>
  <c r="ER83" s="1"/>
  <c r="EY85"/>
  <c r="ET81"/>
  <c r="EU81" s="1"/>
  <c r="EV81" s="1"/>
  <c r="EX81" s="1"/>
  <c r="FE82"/>
  <c r="FF82" s="1"/>
  <c r="FG82" s="1"/>
  <c r="FI82" s="1"/>
  <c r="EO51" l="1"/>
  <c r="EP50"/>
  <c r="EQ50" s="1"/>
  <c r="ER50" s="1"/>
  <c r="ES50" s="1"/>
  <c r="EW50" s="1"/>
  <c r="ET49"/>
  <c r="EU49" s="1"/>
  <c r="EV49" s="1"/>
  <c r="EX49" s="1"/>
  <c r="DX50"/>
  <c r="DY50" s="1"/>
  <c r="DZ50" s="1"/>
  <c r="EB50" s="1"/>
  <c r="DS52"/>
  <c r="DT52" s="1"/>
  <c r="DU52" s="1"/>
  <c r="DV52" s="1"/>
  <c r="DW52" s="1"/>
  <c r="EA52" s="1"/>
  <c r="DT51"/>
  <c r="DU51" s="1"/>
  <c r="DV51" s="1"/>
  <c r="DW51" s="1"/>
  <c r="EA51" s="1"/>
  <c r="DN1141"/>
  <c r="DQ1140"/>
  <c r="DX84"/>
  <c r="DY84" s="1"/>
  <c r="DZ84" s="1"/>
  <c r="EB84" s="1"/>
  <c r="EI81"/>
  <c r="EJ81" s="1"/>
  <c r="EK81" s="1"/>
  <c r="EM81" s="1"/>
  <c r="EH82"/>
  <c r="EL82" s="1"/>
  <c r="EE83"/>
  <c r="EF83" s="1"/>
  <c r="EG83" s="1"/>
  <c r="ED84"/>
  <c r="DS87"/>
  <c r="DT86"/>
  <c r="DU86" s="1"/>
  <c r="DV86" s="1"/>
  <c r="EI51"/>
  <c r="EJ51" s="1"/>
  <c r="EK51" s="1"/>
  <c r="EM51" s="1"/>
  <c r="EI50"/>
  <c r="EJ50" s="1"/>
  <c r="EK50" s="1"/>
  <c r="EM50" s="1"/>
  <c r="DW85"/>
  <c r="EA85" s="1"/>
  <c r="EC92"/>
  <c r="ET82"/>
  <c r="EU82" s="1"/>
  <c r="EV82" s="1"/>
  <c r="EX82" s="1"/>
  <c r="ES83"/>
  <c r="EW83" s="1"/>
  <c r="ET50"/>
  <c r="EU50" s="1"/>
  <c r="EV50" s="1"/>
  <c r="EX50" s="1"/>
  <c r="FD84"/>
  <c r="FH84" s="1"/>
  <c r="DX51"/>
  <c r="DY51" s="1"/>
  <c r="DZ51" s="1"/>
  <c r="EB51" s="1"/>
  <c r="FE83"/>
  <c r="FF83" s="1"/>
  <c r="FG83" s="1"/>
  <c r="FI83" s="1"/>
  <c r="EY86"/>
  <c r="EZ86"/>
  <c r="FA85"/>
  <c r="FB85" s="1"/>
  <c r="FC85" s="1"/>
  <c r="EO85"/>
  <c r="EP84"/>
  <c r="EQ84" s="1"/>
  <c r="ER84" s="1"/>
  <c r="EN87"/>
  <c r="DR140"/>
  <c r="EP51" l="1"/>
  <c r="EQ51" s="1"/>
  <c r="ER51" s="1"/>
  <c r="ES51" s="1"/>
  <c r="EW51" s="1"/>
  <c r="EO52"/>
  <c r="EP52" s="1"/>
  <c r="EQ52" s="1"/>
  <c r="ER52" s="1"/>
  <c r="ES52" s="1"/>
  <c r="EW52" s="1"/>
  <c r="DX52"/>
  <c r="DY52" s="1"/>
  <c r="DZ52" s="1"/>
  <c r="EB52" s="1"/>
  <c r="DN1142"/>
  <c r="DQ1141"/>
  <c r="EH83"/>
  <c r="EL83" s="1"/>
  <c r="EE84"/>
  <c r="EF84" s="1"/>
  <c r="EG84" s="1"/>
  <c r="ED85"/>
  <c r="DX85"/>
  <c r="DY85" s="1"/>
  <c r="DZ85" s="1"/>
  <c r="EB85" s="1"/>
  <c r="EI82"/>
  <c r="EJ82" s="1"/>
  <c r="EK82" s="1"/>
  <c r="EM82" s="1"/>
  <c r="EC93"/>
  <c r="DS88"/>
  <c r="DT87"/>
  <c r="DU87" s="1"/>
  <c r="DV87" s="1"/>
  <c r="DW86"/>
  <c r="EA86" s="1"/>
  <c r="FD85"/>
  <c r="FH85" s="1"/>
  <c r="FA86"/>
  <c r="FB86" s="1"/>
  <c r="FC86" s="1"/>
  <c r="EZ87"/>
  <c r="EY87"/>
  <c r="EO86"/>
  <c r="EP85"/>
  <c r="EQ85" s="1"/>
  <c r="ER85" s="1"/>
  <c r="EN88"/>
  <c r="ET83"/>
  <c r="EU83" s="1"/>
  <c r="EV83" s="1"/>
  <c r="EX83" s="1"/>
  <c r="DR141"/>
  <c r="ES84"/>
  <c r="EW84" s="1"/>
  <c r="FE84"/>
  <c r="FF84" s="1"/>
  <c r="FG84" s="1"/>
  <c r="FI84" s="1"/>
  <c r="ET52" l="1"/>
  <c r="EU52" s="1"/>
  <c r="EV52" s="1"/>
  <c r="EX52" s="1"/>
  <c r="ET51"/>
  <c r="EU51" s="1"/>
  <c r="EV51" s="1"/>
  <c r="EX51" s="1"/>
  <c r="DN1143"/>
  <c r="DQ1142"/>
  <c r="EI83"/>
  <c r="EJ83" s="1"/>
  <c r="EK83" s="1"/>
  <c r="EM83" s="1"/>
  <c r="EH84"/>
  <c r="EL84" s="1"/>
  <c r="ED86"/>
  <c r="EE85"/>
  <c r="EF85" s="1"/>
  <c r="EG85" s="1"/>
  <c r="DX86"/>
  <c r="DY86" s="1"/>
  <c r="DZ86" s="1"/>
  <c r="EB86" s="1"/>
  <c r="DS89"/>
  <c r="DT88"/>
  <c r="DU88" s="1"/>
  <c r="DV88" s="1"/>
  <c r="EC94"/>
  <c r="DW87"/>
  <c r="EA87" s="1"/>
  <c r="ET84"/>
  <c r="EU84" s="1"/>
  <c r="EV84" s="1"/>
  <c r="EX84" s="1"/>
  <c r="ES85"/>
  <c r="EW85" s="1"/>
  <c r="FD86"/>
  <c r="FH86" s="1"/>
  <c r="FE85"/>
  <c r="FF85" s="1"/>
  <c r="FG85" s="1"/>
  <c r="FI85" s="1"/>
  <c r="EY88"/>
  <c r="EN89"/>
  <c r="DR142"/>
  <c r="EP86"/>
  <c r="EQ86" s="1"/>
  <c r="ER86" s="1"/>
  <c r="EO87"/>
  <c r="EZ88"/>
  <c r="FA87"/>
  <c r="FB87" s="1"/>
  <c r="FC87" s="1"/>
  <c r="DN1144" l="1"/>
  <c r="DQ1143"/>
  <c r="EH85"/>
  <c r="EL85" s="1"/>
  <c r="EI84"/>
  <c r="EJ84" s="1"/>
  <c r="EK84" s="1"/>
  <c r="EM84" s="1"/>
  <c r="EE86"/>
  <c r="EF86" s="1"/>
  <c r="EG86" s="1"/>
  <c r="ED87"/>
  <c r="EC95"/>
  <c r="DS90"/>
  <c r="DT89"/>
  <c r="DU89" s="1"/>
  <c r="DV89" s="1"/>
  <c r="DW88"/>
  <c r="EA88" s="1"/>
  <c r="DX87"/>
  <c r="DY87" s="1"/>
  <c r="DZ87" s="1"/>
  <c r="EB87" s="1"/>
  <c r="FD87"/>
  <c r="FH87" s="1"/>
  <c r="DR143"/>
  <c r="ET85"/>
  <c r="EU85" s="1"/>
  <c r="EV85" s="1"/>
  <c r="EX85" s="1"/>
  <c r="ES86"/>
  <c r="EW86" s="1"/>
  <c r="EP87"/>
  <c r="EQ87" s="1"/>
  <c r="ER87" s="1"/>
  <c r="EO88"/>
  <c r="EN90"/>
  <c r="EY89"/>
  <c r="FE86"/>
  <c r="FF86" s="1"/>
  <c r="FG86" s="1"/>
  <c r="FI86" s="1"/>
  <c r="FA88"/>
  <c r="FB88" s="1"/>
  <c r="FC88" s="1"/>
  <c r="EZ89"/>
  <c r="DN1145" l="1"/>
  <c r="DQ1144"/>
  <c r="ET86"/>
  <c r="EU86" s="1"/>
  <c r="EV86" s="1"/>
  <c r="EX86" s="1"/>
  <c r="EE87"/>
  <c r="EF87" s="1"/>
  <c r="EG87" s="1"/>
  <c r="ED88"/>
  <c r="EI85"/>
  <c r="EJ85" s="1"/>
  <c r="EK85" s="1"/>
  <c r="EM85" s="1"/>
  <c r="EH86"/>
  <c r="EL86" s="1"/>
  <c r="DX88"/>
  <c r="DY88" s="1"/>
  <c r="DZ88" s="1"/>
  <c r="EB88" s="1"/>
  <c r="EC96"/>
  <c r="DS91"/>
  <c r="DT90"/>
  <c r="DU90" s="1"/>
  <c r="DV90" s="1"/>
  <c r="DW89"/>
  <c r="EA89" s="1"/>
  <c r="FD88"/>
  <c r="FH88" s="1"/>
  <c r="EY90"/>
  <c r="FE87"/>
  <c r="FF87" s="1"/>
  <c r="FG87" s="1"/>
  <c r="FI87" s="1"/>
  <c r="EP88"/>
  <c r="EQ88" s="1"/>
  <c r="ER88" s="1"/>
  <c r="EO89"/>
  <c r="DR144"/>
  <c r="ES87"/>
  <c r="EW87" s="1"/>
  <c r="FA89"/>
  <c r="FB89" s="1"/>
  <c r="FC89" s="1"/>
  <c r="EZ90"/>
  <c r="FA90" s="1"/>
  <c r="DQ1145" l="1"/>
  <c r="DN1146"/>
  <c r="EI86"/>
  <c r="EJ86" s="1"/>
  <c r="EK86" s="1"/>
  <c r="EM86" s="1"/>
  <c r="EH87"/>
  <c r="EL87" s="1"/>
  <c r="EE88"/>
  <c r="EF88" s="1"/>
  <c r="EG88" s="1"/>
  <c r="ED89"/>
  <c r="DS92"/>
  <c r="DT91"/>
  <c r="DU91" s="1"/>
  <c r="DV91" s="1"/>
  <c r="DW90"/>
  <c r="EA90" s="1"/>
  <c r="DX89"/>
  <c r="DY89" s="1"/>
  <c r="DZ89" s="1"/>
  <c r="EB89" s="1"/>
  <c r="EC97"/>
  <c r="FD89"/>
  <c r="FH89" s="1"/>
  <c r="DR145"/>
  <c r="FB90"/>
  <c r="FC90" s="1"/>
  <c r="FE88"/>
  <c r="FF88" s="1"/>
  <c r="FG88" s="1"/>
  <c r="FI88" s="1"/>
  <c r="ES88"/>
  <c r="EW88" s="1"/>
  <c r="EP89"/>
  <c r="EQ89" s="1"/>
  <c r="ER89" s="1"/>
  <c r="EO90"/>
  <c r="EP90" s="1"/>
  <c r="EQ90" s="1"/>
  <c r="ER90" s="1"/>
  <c r="ET87"/>
  <c r="EU87" s="1"/>
  <c r="EV87" s="1"/>
  <c r="EX87" s="1"/>
  <c r="DN1147" l="1"/>
  <c r="DQ1146"/>
  <c r="EI87"/>
  <c r="EJ87" s="1"/>
  <c r="EK87" s="1"/>
  <c r="EM87" s="1"/>
  <c r="EH88"/>
  <c r="EL88" s="1"/>
  <c r="EE89"/>
  <c r="EF89" s="1"/>
  <c r="EG89" s="1"/>
  <c r="ED90"/>
  <c r="EC98"/>
  <c r="DS93"/>
  <c r="DT92"/>
  <c r="DU92" s="1"/>
  <c r="DV92" s="1"/>
  <c r="DW91"/>
  <c r="EA91" s="1"/>
  <c r="ET88"/>
  <c r="EU88" s="1"/>
  <c r="EV88" s="1"/>
  <c r="EX88" s="1"/>
  <c r="DX90"/>
  <c r="DY90" s="1"/>
  <c r="DZ90" s="1"/>
  <c r="EB90" s="1"/>
  <c r="ES89"/>
  <c r="EW89" s="1"/>
  <c r="FD90"/>
  <c r="FH90" s="1"/>
  <c r="FE89"/>
  <c r="FF89" s="1"/>
  <c r="FG89" s="1"/>
  <c r="FI89" s="1"/>
  <c r="ES90"/>
  <c r="EW90" s="1"/>
  <c r="DR146"/>
  <c r="DN1148" l="1"/>
  <c r="DQ1147"/>
  <c r="EE90"/>
  <c r="EF90" s="1"/>
  <c r="EG90" s="1"/>
  <c r="ED91"/>
  <c r="EI88"/>
  <c r="EJ88" s="1"/>
  <c r="EK88" s="1"/>
  <c r="EM88" s="1"/>
  <c r="EH89"/>
  <c r="EL89" s="1"/>
  <c r="EC99"/>
  <c r="DS94"/>
  <c r="DT93"/>
  <c r="DU93" s="1"/>
  <c r="DV93" s="1"/>
  <c r="DW92"/>
  <c r="EA92" s="1"/>
  <c r="FE90"/>
  <c r="FF90" s="1"/>
  <c r="FG90" s="1"/>
  <c r="FI90" s="1"/>
  <c r="DX91"/>
  <c r="DY91" s="1"/>
  <c r="DZ91" s="1"/>
  <c r="EB91" s="1"/>
  <c r="ET89"/>
  <c r="EU89" s="1"/>
  <c r="EV89" s="1"/>
  <c r="EX89" s="1"/>
  <c r="DR147"/>
  <c r="ET90"/>
  <c r="EU90" s="1"/>
  <c r="EV90" s="1"/>
  <c r="EX90" s="1"/>
  <c r="DN1149" l="1"/>
  <c r="DQ1148"/>
  <c r="EH90"/>
  <c r="EL90" s="1"/>
  <c r="ED92"/>
  <c r="EE91"/>
  <c r="EF91" s="1"/>
  <c r="EG91" s="1"/>
  <c r="EI89"/>
  <c r="EJ89" s="1"/>
  <c r="EK89" s="1"/>
  <c r="EM89" s="1"/>
  <c r="DW93"/>
  <c r="EA93" s="1"/>
  <c r="DX92"/>
  <c r="DY92" s="1"/>
  <c r="DZ92" s="1"/>
  <c r="EB92" s="1"/>
  <c r="DS95"/>
  <c r="DT94"/>
  <c r="DU94" s="1"/>
  <c r="DV94" s="1"/>
  <c r="EC100"/>
  <c r="DR148"/>
  <c r="DN1150" l="1"/>
  <c r="DQ1149"/>
  <c r="EI90"/>
  <c r="EJ90" s="1"/>
  <c r="EK90" s="1"/>
  <c r="EM90" s="1"/>
  <c r="ED93"/>
  <c r="EE92"/>
  <c r="EF92" s="1"/>
  <c r="EG92" s="1"/>
  <c r="EH91"/>
  <c r="EL91" s="1"/>
  <c r="DS96"/>
  <c r="DT95"/>
  <c r="DU95" s="1"/>
  <c r="DV95" s="1"/>
  <c r="DW94"/>
  <c r="EA94" s="1"/>
  <c r="DX93"/>
  <c r="DY93" s="1"/>
  <c r="DZ93" s="1"/>
  <c r="EB93" s="1"/>
  <c r="EC101"/>
  <c r="DR149"/>
  <c r="DN1151" l="1"/>
  <c r="DQ1150"/>
  <c r="EI91"/>
  <c r="EJ91" s="1"/>
  <c r="EK91" s="1"/>
  <c r="EM91" s="1"/>
  <c r="ED94"/>
  <c r="EE93"/>
  <c r="EF93" s="1"/>
  <c r="EG93" s="1"/>
  <c r="EH92"/>
  <c r="EL92" s="1"/>
  <c r="DS97"/>
  <c r="DT96"/>
  <c r="DU96" s="1"/>
  <c r="DV96" s="1"/>
  <c r="DW95"/>
  <c r="EA95" s="1"/>
  <c r="EC102"/>
  <c r="DX94"/>
  <c r="DY94" s="1"/>
  <c r="DZ94" s="1"/>
  <c r="EB94" s="1"/>
  <c r="DR150"/>
  <c r="DQ1151" l="1"/>
  <c r="DN1152"/>
  <c r="DX95"/>
  <c r="DY95" s="1"/>
  <c r="DZ95" s="1"/>
  <c r="EB95" s="1"/>
  <c r="EE94"/>
  <c r="EF94" s="1"/>
  <c r="EG94" s="1"/>
  <c r="ED95"/>
  <c r="EH93"/>
  <c r="EL93" s="1"/>
  <c r="EI92"/>
  <c r="EJ92" s="1"/>
  <c r="EK92" s="1"/>
  <c r="EM92" s="1"/>
  <c r="DS98"/>
  <c r="DT97"/>
  <c r="DU97" s="1"/>
  <c r="DV97" s="1"/>
  <c r="DW96"/>
  <c r="EA96" s="1"/>
  <c r="EC103"/>
  <c r="DR151"/>
  <c r="DN1153" l="1"/>
  <c r="DQ1152"/>
  <c r="EH94"/>
  <c r="EL94" s="1"/>
  <c r="EE95"/>
  <c r="EF95" s="1"/>
  <c r="EG95" s="1"/>
  <c r="ED96"/>
  <c r="EI93"/>
  <c r="EJ93" s="1"/>
  <c r="EK93" s="1"/>
  <c r="EM93" s="1"/>
  <c r="DS99"/>
  <c r="DT98"/>
  <c r="DU98" s="1"/>
  <c r="DV98" s="1"/>
  <c r="EC104"/>
  <c r="DW97"/>
  <c r="EA97" s="1"/>
  <c r="DX96"/>
  <c r="DY96" s="1"/>
  <c r="DZ96" s="1"/>
  <c r="EB96" s="1"/>
  <c r="DR152"/>
  <c r="DN1154" l="1"/>
  <c r="DQ1153"/>
  <c r="EI94"/>
  <c r="EJ94" s="1"/>
  <c r="EK94" s="1"/>
  <c r="EM94" s="1"/>
  <c r="EH95"/>
  <c r="EL95" s="1"/>
  <c r="ED97"/>
  <c r="EE96"/>
  <c r="EF96" s="1"/>
  <c r="EG96" s="1"/>
  <c r="EC105"/>
  <c r="DS100"/>
  <c r="DT99"/>
  <c r="DU99" s="1"/>
  <c r="DV99" s="1"/>
  <c r="DW98"/>
  <c r="EA98" s="1"/>
  <c r="DX97"/>
  <c r="DY97" s="1"/>
  <c r="DZ97" s="1"/>
  <c r="EB97" s="1"/>
  <c r="DR153"/>
  <c r="DN1155" l="1"/>
  <c r="DQ1154"/>
  <c r="EI95"/>
  <c r="EJ95" s="1"/>
  <c r="EK95" s="1"/>
  <c r="EM95" s="1"/>
  <c r="EH96"/>
  <c r="EL96" s="1"/>
  <c r="ED98"/>
  <c r="EE97"/>
  <c r="EF97" s="1"/>
  <c r="EG97" s="1"/>
  <c r="DW99"/>
  <c r="EA99" s="1"/>
  <c r="EC106"/>
  <c r="DX98"/>
  <c r="DY98" s="1"/>
  <c r="DZ98" s="1"/>
  <c r="EB98" s="1"/>
  <c r="DT100"/>
  <c r="DU100" s="1"/>
  <c r="DV100" s="1"/>
  <c r="DW100" s="1"/>
  <c r="EA100" s="1"/>
  <c r="DS101"/>
  <c r="DR154"/>
  <c r="DN1156" l="1"/>
  <c r="DQ1155"/>
  <c r="EI96"/>
  <c r="EJ96" s="1"/>
  <c r="EK96" s="1"/>
  <c r="EM96" s="1"/>
  <c r="ED99"/>
  <c r="EE98"/>
  <c r="EF98" s="1"/>
  <c r="EG98" s="1"/>
  <c r="EH97"/>
  <c r="EL97" s="1"/>
  <c r="DX99"/>
  <c r="DY99" s="1"/>
  <c r="DZ99" s="1"/>
  <c r="EB99" s="1"/>
  <c r="DT101"/>
  <c r="DU101" s="1"/>
  <c r="DV101" s="1"/>
  <c r="DW101" s="1"/>
  <c r="EA101" s="1"/>
  <c r="DS102"/>
  <c r="EC107"/>
  <c r="DR155"/>
  <c r="DN1157" l="1"/>
  <c r="DQ1156"/>
  <c r="EI97"/>
  <c r="EJ97" s="1"/>
  <c r="EK97" s="1"/>
  <c r="EM97" s="1"/>
  <c r="EE99"/>
  <c r="EF99" s="1"/>
  <c r="EG99" s="1"/>
  <c r="ED100"/>
  <c r="EH98"/>
  <c r="EL98" s="1"/>
  <c r="DT102"/>
  <c r="DU102" s="1"/>
  <c r="DV102" s="1"/>
  <c r="DW102" s="1"/>
  <c r="EA102" s="1"/>
  <c r="DS103"/>
  <c r="EC108"/>
  <c r="DR156"/>
  <c r="DN1158" l="1"/>
  <c r="DQ1157"/>
  <c r="EH99"/>
  <c r="EL99" s="1"/>
  <c r="EE100"/>
  <c r="EF100" s="1"/>
  <c r="EG100" s="1"/>
  <c r="ED101"/>
  <c r="EI98"/>
  <c r="EJ98" s="1"/>
  <c r="EK98" s="1"/>
  <c r="EM98" s="1"/>
  <c r="DS104"/>
  <c r="DT103"/>
  <c r="DU103" s="1"/>
  <c r="DV103" s="1"/>
  <c r="DW103" s="1"/>
  <c r="EA103" s="1"/>
  <c r="EC109"/>
  <c r="DR157"/>
  <c r="DN1159" l="1"/>
  <c r="DQ1158"/>
  <c r="EI99"/>
  <c r="EJ99" s="1"/>
  <c r="EK99" s="1"/>
  <c r="EM99" s="1"/>
  <c r="EH100"/>
  <c r="EL100" s="1"/>
  <c r="EE101"/>
  <c r="EF101" s="1"/>
  <c r="EG101" s="1"/>
  <c r="ED102"/>
  <c r="DS105"/>
  <c r="DT104"/>
  <c r="DU104" s="1"/>
  <c r="EC110"/>
  <c r="DR158"/>
  <c r="DN1160" l="1"/>
  <c r="DQ1159"/>
  <c r="ED103"/>
  <c r="EE102"/>
  <c r="EF102" s="1"/>
  <c r="EG102" s="1"/>
  <c r="EI100"/>
  <c r="EJ100" s="1"/>
  <c r="EK100" s="1"/>
  <c r="EM100" s="1"/>
  <c r="EH101"/>
  <c r="EL101" s="1"/>
  <c r="DS106"/>
  <c r="DT105"/>
  <c r="DU105" s="1"/>
  <c r="EC111"/>
  <c r="DR159"/>
  <c r="EI101" l="1"/>
  <c r="EJ101" s="1"/>
  <c r="EK101" s="1"/>
  <c r="EM101" s="1"/>
  <c r="DN1161"/>
  <c r="DQ1160"/>
  <c r="ED104"/>
  <c r="EE103"/>
  <c r="EF103" s="1"/>
  <c r="EG103" s="1"/>
  <c r="EH102"/>
  <c r="EL102" s="1"/>
  <c r="DT106"/>
  <c r="DU106" s="1"/>
  <c r="DS107"/>
  <c r="EC112"/>
  <c r="DR160"/>
  <c r="DN1162" l="1"/>
  <c r="DQ1161"/>
  <c r="ED105"/>
  <c r="EE104"/>
  <c r="EF104" s="1"/>
  <c r="EG104" s="1"/>
  <c r="EH103"/>
  <c r="EL103" s="1"/>
  <c r="EI102"/>
  <c r="EJ102" s="1"/>
  <c r="EK102" s="1"/>
  <c r="EM102" s="1"/>
  <c r="EC113"/>
  <c r="DT107"/>
  <c r="DU107" s="1"/>
  <c r="DS108"/>
  <c r="DR161"/>
  <c r="DN1163" l="1"/>
  <c r="DQ1162"/>
  <c r="EE105"/>
  <c r="EF105" s="1"/>
  <c r="EG105" s="1"/>
  <c r="ED106"/>
  <c r="EH104"/>
  <c r="EL104" s="1"/>
  <c r="EI103"/>
  <c r="EJ103" s="1"/>
  <c r="EK103" s="1"/>
  <c r="EM103" s="1"/>
  <c r="EC114"/>
  <c r="DT108"/>
  <c r="DU108" s="1"/>
  <c r="DS109"/>
  <c r="DR162"/>
  <c r="DN1164" l="1"/>
  <c r="DQ1163"/>
  <c r="EH105"/>
  <c r="EL105" s="1"/>
  <c r="EE106"/>
  <c r="EF106" s="1"/>
  <c r="EG106" s="1"/>
  <c r="ED107"/>
  <c r="EI104"/>
  <c r="EJ104" s="1"/>
  <c r="EK104" s="1"/>
  <c r="EM104" s="1"/>
  <c r="EC115"/>
  <c r="DT109"/>
  <c r="DU109" s="1"/>
  <c r="DS110"/>
  <c r="DR163"/>
  <c r="DN1165" l="1"/>
  <c r="DQ1164"/>
  <c r="EI105"/>
  <c r="EJ105" s="1"/>
  <c r="EK105" s="1"/>
  <c r="EM105" s="1"/>
  <c r="EH106"/>
  <c r="EL106" s="1"/>
  <c r="EE107"/>
  <c r="EF107" s="1"/>
  <c r="EG107" s="1"/>
  <c r="ED108"/>
  <c r="DS111"/>
  <c r="DT110"/>
  <c r="DU110" s="1"/>
  <c r="DR164"/>
  <c r="DN1166" l="1"/>
  <c r="DQ1166" s="1"/>
  <c r="DQ1165"/>
  <c r="EI106"/>
  <c r="EJ106" s="1"/>
  <c r="EK106" s="1"/>
  <c r="EM106" s="1"/>
  <c r="EE108"/>
  <c r="EF108" s="1"/>
  <c r="EG108" s="1"/>
  <c r="ED109"/>
  <c r="EH107"/>
  <c r="EL107" s="1"/>
  <c r="DS112"/>
  <c r="DT111"/>
  <c r="DU111" s="1"/>
  <c r="DR165"/>
  <c r="EI107" l="1"/>
  <c r="EJ107" s="1"/>
  <c r="EK107" s="1"/>
  <c r="EM107" s="1"/>
  <c r="EH108"/>
  <c r="EL108" s="1"/>
  <c r="EE109"/>
  <c r="EF109" s="1"/>
  <c r="EG109" s="1"/>
  <c r="ED110"/>
  <c r="DS113"/>
  <c r="DT112"/>
  <c r="DU112" s="1"/>
  <c r="DR166"/>
  <c r="EI108" l="1"/>
  <c r="EJ108" s="1"/>
  <c r="EK108" s="1"/>
  <c r="EM108" s="1"/>
  <c r="EH109"/>
  <c r="EL109" s="1"/>
  <c r="EE110"/>
  <c r="EF110" s="1"/>
  <c r="EG110" s="1"/>
  <c r="ED111"/>
  <c r="DT113"/>
  <c r="DU113" s="1"/>
  <c r="DS114"/>
  <c r="DR167"/>
  <c r="EI109" l="1"/>
  <c r="EJ109" s="1"/>
  <c r="EK109" s="1"/>
  <c r="EM109" s="1"/>
  <c r="ED112"/>
  <c r="EE111"/>
  <c r="EF111" s="1"/>
  <c r="EG111" s="1"/>
  <c r="EH110"/>
  <c r="EL110" s="1"/>
  <c r="EI110"/>
  <c r="EJ110" s="1"/>
  <c r="EK110" s="1"/>
  <c r="EM110" s="1"/>
  <c r="DT114"/>
  <c r="DU114" s="1"/>
  <c r="DS115"/>
  <c r="DR168"/>
  <c r="EE112" l="1"/>
  <c r="EF112" s="1"/>
  <c r="EG112" s="1"/>
  <c r="ED113"/>
  <c r="EH111"/>
  <c r="EL111" s="1"/>
  <c r="DT115"/>
  <c r="DU115" s="1"/>
  <c r="DS116"/>
  <c r="DR169"/>
  <c r="EH112" l="1"/>
  <c r="EL112" s="1"/>
  <c r="ED114"/>
  <c r="EE113"/>
  <c r="EF113" s="1"/>
  <c r="EG113" s="1"/>
  <c r="EI111"/>
  <c r="EJ111" s="1"/>
  <c r="EK111" s="1"/>
  <c r="EM111" s="1"/>
  <c r="DT116"/>
  <c r="DU116" s="1"/>
  <c r="DS117"/>
  <c r="DR170"/>
  <c r="EI112" l="1"/>
  <c r="EJ112" s="1"/>
  <c r="EK112" s="1"/>
  <c r="EM112" s="1"/>
  <c r="EE114"/>
  <c r="EF114" s="1"/>
  <c r="EG114" s="1"/>
  <c r="ED115"/>
  <c r="EE115" s="1"/>
  <c r="EF115" s="1"/>
  <c r="EG115" s="1"/>
  <c r="EH113"/>
  <c r="EL113" s="1"/>
  <c r="DT117"/>
  <c r="DU117" s="1"/>
  <c r="DS118"/>
  <c r="DR171"/>
  <c r="EH114" l="1"/>
  <c r="EL114" s="1"/>
  <c r="EH115"/>
  <c r="EL115" s="1"/>
  <c r="EI113"/>
  <c r="EJ113" s="1"/>
  <c r="EK113" s="1"/>
  <c r="EM113" s="1"/>
  <c r="DT118"/>
  <c r="DU118" s="1"/>
  <c r="DS119"/>
  <c r="DR172"/>
  <c r="EI114" l="1"/>
  <c r="EJ114" s="1"/>
  <c r="EK114" s="1"/>
  <c r="EM114" s="1"/>
  <c r="EI115"/>
  <c r="EJ115" s="1"/>
  <c r="EK115" s="1"/>
  <c r="EM115" s="1"/>
  <c r="DT119"/>
  <c r="DU119" s="1"/>
  <c r="DS120"/>
  <c r="DR173"/>
  <c r="DS121" l="1"/>
  <c r="DT120"/>
  <c r="DU120" s="1"/>
  <c r="DR174"/>
  <c r="DS122" l="1"/>
  <c r="DT121"/>
  <c r="DU121" s="1"/>
  <c r="DR175"/>
  <c r="DT122" l="1"/>
  <c r="DU122" s="1"/>
  <c r="DS123"/>
  <c r="DR176"/>
  <c r="DS124" l="1"/>
  <c r="DT123"/>
  <c r="DU123" s="1"/>
  <c r="DR177"/>
  <c r="DS125" l="1"/>
  <c r="DT124"/>
  <c r="DU124" s="1"/>
  <c r="DR178"/>
  <c r="DT125" l="1"/>
  <c r="DU125" s="1"/>
  <c r="DS126"/>
  <c r="DR179"/>
  <c r="DT126" l="1"/>
  <c r="DU126" s="1"/>
  <c r="DS127"/>
  <c r="DR180"/>
  <c r="DS128" l="1"/>
  <c r="DT127"/>
  <c r="DU127" s="1"/>
  <c r="DR181"/>
  <c r="DS129" l="1"/>
  <c r="DT128"/>
  <c r="DU128" s="1"/>
  <c r="DR182"/>
  <c r="DT129" l="1"/>
  <c r="DU129" s="1"/>
  <c r="DS130"/>
  <c r="DR183"/>
  <c r="DT130" l="1"/>
  <c r="DU130" s="1"/>
  <c r="DS131"/>
  <c r="DR184"/>
  <c r="DS132" l="1"/>
  <c r="DT131"/>
  <c r="DU131" s="1"/>
  <c r="DR185"/>
  <c r="DT132" l="1"/>
  <c r="DU132" s="1"/>
  <c r="DS133"/>
  <c r="DR186"/>
  <c r="DS134" l="1"/>
  <c r="DT133"/>
  <c r="DU133" s="1"/>
  <c r="DR187"/>
  <c r="DT134" l="1"/>
  <c r="DU134" s="1"/>
  <c r="DS135"/>
  <c r="DR188"/>
  <c r="DS136" l="1"/>
  <c r="DT135"/>
  <c r="DU135" s="1"/>
  <c r="DR189"/>
  <c r="DS137" l="1"/>
  <c r="DT136"/>
  <c r="DU136" s="1"/>
  <c r="DR190"/>
  <c r="DS138" l="1"/>
  <c r="DT137"/>
  <c r="DU137" s="1"/>
  <c r="DR191"/>
  <c r="DS139" l="1"/>
  <c r="DT138"/>
  <c r="DU138" s="1"/>
  <c r="DR192"/>
  <c r="DS140" l="1"/>
  <c r="DT139"/>
  <c r="DU139" s="1"/>
  <c r="DR193"/>
  <c r="DS141" l="1"/>
  <c r="DT140"/>
  <c r="DU140" s="1"/>
  <c r="DR194"/>
  <c r="DT141" l="1"/>
  <c r="DU141" s="1"/>
  <c r="DS142"/>
  <c r="DR195"/>
  <c r="DT142" l="1"/>
  <c r="DU142" s="1"/>
  <c r="DS143"/>
  <c r="DR196"/>
  <c r="DT143" l="1"/>
  <c r="DU143" s="1"/>
  <c r="DS144"/>
  <c r="DR197"/>
  <c r="DS145" l="1"/>
  <c r="DT144"/>
  <c r="DU144" s="1"/>
  <c r="DR198"/>
  <c r="DS146" l="1"/>
  <c r="DT145"/>
  <c r="DU145" s="1"/>
  <c r="DR199"/>
  <c r="DT146" l="1"/>
  <c r="DU146" s="1"/>
  <c r="DS147"/>
  <c r="DR200"/>
  <c r="DS148" l="1"/>
  <c r="DT147"/>
  <c r="DU147" s="1"/>
  <c r="DR201"/>
  <c r="DT148" l="1"/>
  <c r="DU148" s="1"/>
  <c r="DS149"/>
  <c r="DR202"/>
  <c r="DT149" l="1"/>
  <c r="DU149" s="1"/>
  <c r="DS150"/>
  <c r="DR203"/>
  <c r="DT150" l="1"/>
  <c r="DU150" s="1"/>
  <c r="DS151"/>
  <c r="DR204"/>
  <c r="DT151" l="1"/>
  <c r="DU151" s="1"/>
  <c r="DS152"/>
  <c r="DR205"/>
  <c r="DT152" l="1"/>
  <c r="DU152" s="1"/>
  <c r="DS153"/>
  <c r="DR206"/>
  <c r="DS154" l="1"/>
  <c r="DT153"/>
  <c r="DU153" s="1"/>
  <c r="DR207"/>
  <c r="DT154" l="1"/>
  <c r="DU154" s="1"/>
  <c r="DS155"/>
  <c r="DR208"/>
  <c r="DS156" l="1"/>
  <c r="DT155"/>
  <c r="DU155" s="1"/>
  <c r="DR209"/>
  <c r="DS157" l="1"/>
  <c r="DT156"/>
  <c r="DU156" s="1"/>
  <c r="DR210"/>
  <c r="DT157" l="1"/>
  <c r="DU157" s="1"/>
  <c r="DS158"/>
  <c r="DR211"/>
  <c r="DT158" l="1"/>
  <c r="DU158" s="1"/>
  <c r="DS159"/>
  <c r="DR212"/>
  <c r="DS160" l="1"/>
  <c r="DT159"/>
  <c r="DU159" s="1"/>
  <c r="DR213"/>
  <c r="DT160" l="1"/>
  <c r="DU160" s="1"/>
  <c r="DS161"/>
  <c r="DR214"/>
  <c r="DS162" l="1"/>
  <c r="DT161"/>
  <c r="DU161" s="1"/>
  <c r="DR215"/>
  <c r="DT162" l="1"/>
  <c r="DU162" s="1"/>
  <c r="DS163"/>
  <c r="DR216"/>
  <c r="DT163" l="1"/>
  <c r="DU163" s="1"/>
  <c r="DS164"/>
  <c r="DR217"/>
  <c r="DT164" l="1"/>
  <c r="DU164" s="1"/>
  <c r="DS165"/>
  <c r="DR218"/>
  <c r="DS166" l="1"/>
  <c r="DT165"/>
  <c r="DU165" s="1"/>
  <c r="DR219"/>
  <c r="DT166" l="1"/>
  <c r="DU166" s="1"/>
  <c r="DS167"/>
  <c r="DR220"/>
  <c r="DT167" l="1"/>
  <c r="DU167" s="1"/>
  <c r="DS168"/>
  <c r="DR221"/>
  <c r="DT168" l="1"/>
  <c r="DU168" s="1"/>
  <c r="DS169"/>
  <c r="DR222"/>
  <c r="DT169" l="1"/>
  <c r="DU169" s="1"/>
  <c r="DS170"/>
  <c r="DR223"/>
  <c r="DS171" l="1"/>
  <c r="DT170"/>
  <c r="DU170" s="1"/>
  <c r="DR224"/>
  <c r="DS172" l="1"/>
  <c r="DT171"/>
  <c r="DU171" s="1"/>
  <c r="DR225"/>
  <c r="DT172" l="1"/>
  <c r="DU172" s="1"/>
  <c r="DS173"/>
  <c r="DR226"/>
  <c r="DT173" l="1"/>
  <c r="DU173" s="1"/>
  <c r="DS174"/>
  <c r="DR227"/>
  <c r="DS175" l="1"/>
  <c r="DT174"/>
  <c r="DU174" s="1"/>
  <c r="DR228"/>
  <c r="DS176" l="1"/>
  <c r="DT175"/>
  <c r="DU175" s="1"/>
  <c r="DR229"/>
  <c r="DT176" l="1"/>
  <c r="DU176" s="1"/>
  <c r="DS177"/>
  <c r="DR230"/>
  <c r="DT177" l="1"/>
  <c r="DU177" s="1"/>
  <c r="DS178"/>
  <c r="DR231"/>
  <c r="DS179" l="1"/>
  <c r="DT178"/>
  <c r="DU178" s="1"/>
  <c r="DR232"/>
  <c r="DT179" l="1"/>
  <c r="DU179" s="1"/>
  <c r="DS180"/>
  <c r="DR233"/>
  <c r="DT180" l="1"/>
  <c r="DU180" s="1"/>
  <c r="DS181"/>
  <c r="DR234"/>
  <c r="DS182" l="1"/>
  <c r="DT181"/>
  <c r="DU181" s="1"/>
  <c r="DR235"/>
  <c r="DT182" l="1"/>
  <c r="DU182" s="1"/>
  <c r="DS183"/>
  <c r="DR236"/>
  <c r="DT183" l="1"/>
  <c r="DU183" s="1"/>
  <c r="DS184"/>
  <c r="DR237"/>
  <c r="DS185" l="1"/>
  <c r="DT184"/>
  <c r="DU184" s="1"/>
  <c r="DR238"/>
  <c r="DT185" l="1"/>
  <c r="DU185" s="1"/>
  <c r="DS186"/>
  <c r="DR239"/>
  <c r="DT186" l="1"/>
  <c r="DU186" s="1"/>
  <c r="DS187"/>
  <c r="DR240"/>
  <c r="DS188" l="1"/>
  <c r="DT187"/>
  <c r="DU187" s="1"/>
  <c r="DR241"/>
  <c r="DS189" l="1"/>
  <c r="DT188"/>
  <c r="DU188" s="1"/>
  <c r="DR242"/>
  <c r="DT189" l="1"/>
  <c r="DU189" s="1"/>
  <c r="DS190"/>
  <c r="DR243"/>
  <c r="DT190" l="1"/>
  <c r="DU190" s="1"/>
  <c r="DS191"/>
  <c r="DR244"/>
  <c r="DT191" l="1"/>
  <c r="DU191" s="1"/>
  <c r="DS192"/>
  <c r="DR245"/>
  <c r="DS193" l="1"/>
  <c r="DT192"/>
  <c r="DU192" s="1"/>
  <c r="DR246"/>
  <c r="DS194" l="1"/>
  <c r="DT193"/>
  <c r="DU193" s="1"/>
  <c r="DR247"/>
  <c r="DT194" l="1"/>
  <c r="DU194" s="1"/>
  <c r="DS195"/>
  <c r="DR248"/>
  <c r="DT195" l="1"/>
  <c r="DU195" s="1"/>
  <c r="DS196"/>
  <c r="DR249"/>
  <c r="DT196" l="1"/>
  <c r="DU196" s="1"/>
  <c r="DS197"/>
  <c r="DR250"/>
  <c r="DS198" l="1"/>
  <c r="DT197"/>
  <c r="DU197" s="1"/>
  <c r="DR251"/>
  <c r="DT198" l="1"/>
  <c r="DU198" s="1"/>
  <c r="DS199"/>
  <c r="DR252"/>
  <c r="DS200" l="1"/>
  <c r="DT199"/>
  <c r="DU199" s="1"/>
  <c r="DR253"/>
  <c r="DT200" l="1"/>
  <c r="DU200" s="1"/>
  <c r="DS201"/>
  <c r="DR254"/>
  <c r="DT201" l="1"/>
  <c r="DU201" s="1"/>
  <c r="DS202"/>
  <c r="DR255"/>
  <c r="DT202" l="1"/>
  <c r="DU202" s="1"/>
  <c r="DS203"/>
  <c r="DR256"/>
  <c r="DT203" l="1"/>
  <c r="DU203" s="1"/>
  <c r="DS204"/>
  <c r="DR257"/>
  <c r="DT204" l="1"/>
  <c r="DU204" s="1"/>
  <c r="DS205"/>
  <c r="DR258"/>
  <c r="DS206" l="1"/>
  <c r="DT205"/>
  <c r="DU205" s="1"/>
  <c r="DR259"/>
  <c r="DT206" l="1"/>
  <c r="DU206" s="1"/>
  <c r="DS207"/>
  <c r="DR260"/>
  <c r="DS208" l="1"/>
  <c r="DT207"/>
  <c r="DU207" s="1"/>
  <c r="DR261"/>
  <c r="DT208" l="1"/>
  <c r="DU208" s="1"/>
  <c r="DS209"/>
  <c r="DR262"/>
  <c r="DS210" l="1"/>
  <c r="DT209"/>
  <c r="DU209" s="1"/>
  <c r="DR263"/>
  <c r="DS211" l="1"/>
  <c r="DT210"/>
  <c r="DU210" s="1"/>
  <c r="DR264"/>
  <c r="DS212" l="1"/>
  <c r="DT211"/>
  <c r="DU211" s="1"/>
  <c r="DR265"/>
  <c r="DS213" l="1"/>
  <c r="DT212"/>
  <c r="DU212" s="1"/>
  <c r="DR266"/>
  <c r="DS214" l="1"/>
  <c r="DT213"/>
  <c r="DU213" s="1"/>
  <c r="DR267"/>
  <c r="DS215" l="1"/>
  <c r="DT214"/>
  <c r="DU214" s="1"/>
  <c r="DR268"/>
  <c r="DT215" l="1"/>
  <c r="DU215" s="1"/>
  <c r="DS216"/>
  <c r="DR269"/>
  <c r="DS217" l="1"/>
  <c r="DT216"/>
  <c r="DU216" s="1"/>
  <c r="DR270"/>
  <c r="DT217" l="1"/>
  <c r="DU217" s="1"/>
  <c r="DS218"/>
  <c r="DR271"/>
  <c r="DT218" l="1"/>
  <c r="DU218" s="1"/>
  <c r="DS219"/>
  <c r="DR272"/>
  <c r="DS220" l="1"/>
  <c r="DT219"/>
  <c r="DU219" s="1"/>
  <c r="DR273"/>
  <c r="DT220" l="1"/>
  <c r="DU220" s="1"/>
  <c r="DS221"/>
  <c r="DR274"/>
  <c r="DS222" l="1"/>
  <c r="DT221"/>
  <c r="DU221" s="1"/>
  <c r="DR275"/>
  <c r="DS223" l="1"/>
  <c r="DT222"/>
  <c r="DU222" s="1"/>
  <c r="DR276"/>
  <c r="DT223" l="1"/>
  <c r="DU223" s="1"/>
  <c r="DS224"/>
  <c r="DR277"/>
  <c r="DT224" l="1"/>
  <c r="DU224" s="1"/>
  <c r="DS225"/>
  <c r="DR278"/>
  <c r="DT225" l="1"/>
  <c r="DU225" s="1"/>
  <c r="DS226"/>
  <c r="DR279"/>
  <c r="DS227" l="1"/>
  <c r="DT226"/>
  <c r="DU226" s="1"/>
  <c r="DR280"/>
  <c r="DS228" l="1"/>
  <c r="DT227"/>
  <c r="DU227" s="1"/>
  <c r="DR281"/>
  <c r="DS229" l="1"/>
  <c r="DT228"/>
  <c r="DU228" s="1"/>
  <c r="DR282"/>
  <c r="DS230" l="1"/>
  <c r="DT229"/>
  <c r="DU229" s="1"/>
  <c r="DR283"/>
  <c r="DT230" l="1"/>
  <c r="DU230" s="1"/>
  <c r="DS231"/>
  <c r="DR284"/>
  <c r="DS232" l="1"/>
  <c r="DT231"/>
  <c r="DU231" s="1"/>
  <c r="DR285"/>
  <c r="DT232" l="1"/>
  <c r="DU232" s="1"/>
  <c r="DS233"/>
  <c r="DR286"/>
  <c r="DS234" l="1"/>
  <c r="DT233"/>
  <c r="DU233" s="1"/>
  <c r="DR287"/>
  <c r="DS235" l="1"/>
  <c r="DT234"/>
  <c r="DU234" s="1"/>
  <c r="DR288"/>
  <c r="DS236" l="1"/>
  <c r="DT235"/>
  <c r="DU235" s="1"/>
  <c r="DR289"/>
  <c r="DS237" l="1"/>
  <c r="DT236"/>
  <c r="DU236" s="1"/>
  <c r="DR290"/>
  <c r="DS238" l="1"/>
  <c r="DT237"/>
  <c r="DU237" s="1"/>
  <c r="DR291"/>
  <c r="DS239" l="1"/>
  <c r="DT238"/>
  <c r="DU238" s="1"/>
  <c r="DR292"/>
  <c r="DS240" l="1"/>
  <c r="DT239"/>
  <c r="DU239" s="1"/>
  <c r="DR293"/>
  <c r="DT240" l="1"/>
  <c r="DU240" s="1"/>
  <c r="DS241"/>
  <c r="DR294"/>
  <c r="DS242" l="1"/>
  <c r="DT241"/>
  <c r="DU241" s="1"/>
  <c r="DR295"/>
  <c r="DT242" l="1"/>
  <c r="DU242" s="1"/>
  <c r="DS243"/>
  <c r="DR296"/>
  <c r="DS244" l="1"/>
  <c r="DT243"/>
  <c r="DU243" s="1"/>
  <c r="DR297"/>
  <c r="DT244" l="1"/>
  <c r="DU244" s="1"/>
  <c r="DS245"/>
  <c r="DR298"/>
  <c r="DS246" l="1"/>
  <c r="DT245"/>
  <c r="DU245" s="1"/>
  <c r="DR299"/>
  <c r="DS247" l="1"/>
  <c r="DT246"/>
  <c r="DU246" s="1"/>
  <c r="DR300"/>
  <c r="DS248" l="1"/>
  <c r="DT247"/>
  <c r="DU247" s="1"/>
  <c r="DR301"/>
  <c r="DS249" l="1"/>
  <c r="DT248"/>
  <c r="DU248" s="1"/>
  <c r="DR302"/>
  <c r="DS250" l="1"/>
  <c r="DT249"/>
  <c r="DU249" s="1"/>
  <c r="DR303"/>
  <c r="DS251" l="1"/>
  <c r="DT250"/>
  <c r="DU250" s="1"/>
  <c r="DR304"/>
  <c r="DS252" l="1"/>
  <c r="DT251"/>
  <c r="DU251" s="1"/>
  <c r="DR305"/>
  <c r="DS253" l="1"/>
  <c r="DT252"/>
  <c r="DU252" s="1"/>
  <c r="DR306"/>
  <c r="DS254" l="1"/>
  <c r="DT253"/>
  <c r="DU253" s="1"/>
  <c r="DR307"/>
  <c r="DT254" l="1"/>
  <c r="DU254" s="1"/>
  <c r="DS255"/>
  <c r="DR308"/>
  <c r="DT255" l="1"/>
  <c r="DU255" s="1"/>
  <c r="DS256"/>
  <c r="DR309"/>
  <c r="DT256" l="1"/>
  <c r="DU256" s="1"/>
  <c r="DS257"/>
  <c r="DR310"/>
  <c r="DS258" l="1"/>
  <c r="DT257"/>
  <c r="DU257" s="1"/>
  <c r="DR311"/>
  <c r="DT258" l="1"/>
  <c r="DU258" s="1"/>
  <c r="DS259"/>
  <c r="DR312"/>
  <c r="DT259" l="1"/>
  <c r="DU259" s="1"/>
  <c r="DS260"/>
  <c r="DR313"/>
  <c r="DS261" l="1"/>
  <c r="DT260"/>
  <c r="DU260" s="1"/>
  <c r="DR314"/>
  <c r="DS262" l="1"/>
  <c r="DT261"/>
  <c r="DU261" s="1"/>
  <c r="DR315"/>
  <c r="DT262" l="1"/>
  <c r="DU262" s="1"/>
  <c r="DS263"/>
  <c r="DR316"/>
  <c r="DT263" l="1"/>
  <c r="DU263" s="1"/>
  <c r="DS264"/>
  <c r="DR317"/>
  <c r="DT264" l="1"/>
  <c r="DU264" s="1"/>
  <c r="DS265"/>
  <c r="DR318"/>
  <c r="DT265" l="1"/>
  <c r="DU265" s="1"/>
  <c r="DS266"/>
  <c r="DR319"/>
  <c r="DT266" l="1"/>
  <c r="DU266" s="1"/>
  <c r="DS267"/>
  <c r="DR320"/>
  <c r="DT267" l="1"/>
  <c r="DU267" s="1"/>
  <c r="DS268"/>
  <c r="DR321"/>
  <c r="DS269" l="1"/>
  <c r="DT268"/>
  <c r="DU268" s="1"/>
  <c r="DR322"/>
  <c r="DT269" l="1"/>
  <c r="DU269" s="1"/>
  <c r="DS270"/>
  <c r="DR323"/>
  <c r="DT270" l="1"/>
  <c r="DU270" s="1"/>
  <c r="DS271"/>
  <c r="DR324"/>
  <c r="DS272" l="1"/>
  <c r="DT271"/>
  <c r="DU271" s="1"/>
  <c r="DR325"/>
  <c r="DS273" l="1"/>
  <c r="DT272"/>
  <c r="DU272" s="1"/>
  <c r="DR326"/>
  <c r="DT273" l="1"/>
  <c r="DU273" s="1"/>
  <c r="DS274"/>
  <c r="DR327"/>
  <c r="DS275" l="1"/>
  <c r="DT274"/>
  <c r="DU274" s="1"/>
  <c r="DR328"/>
  <c r="DT275" l="1"/>
  <c r="DU275" s="1"/>
  <c r="DS276"/>
  <c r="DR329"/>
  <c r="DT276" l="1"/>
  <c r="DU276" s="1"/>
  <c r="DS277"/>
  <c r="DR330"/>
  <c r="DT277" l="1"/>
  <c r="DU277" s="1"/>
  <c r="DS278"/>
  <c r="DR331"/>
  <c r="DT278" l="1"/>
  <c r="DU278" s="1"/>
  <c r="DS279"/>
  <c r="DR332"/>
  <c r="DS280" l="1"/>
  <c r="DT279"/>
  <c r="DU279" s="1"/>
  <c r="DR333"/>
  <c r="DT280" l="1"/>
  <c r="DU280" s="1"/>
  <c r="DS281"/>
  <c r="DR334"/>
  <c r="DS282" l="1"/>
  <c r="DT281"/>
  <c r="DU281" s="1"/>
  <c r="DR335"/>
  <c r="DS283" l="1"/>
  <c r="DT282"/>
  <c r="DU282" s="1"/>
  <c r="DR336"/>
  <c r="DS284" l="1"/>
  <c r="DT283"/>
  <c r="DU283" s="1"/>
  <c r="DR337"/>
  <c r="DT284" l="1"/>
  <c r="DU284" s="1"/>
  <c r="DS285"/>
  <c r="DR338"/>
  <c r="DT285" l="1"/>
  <c r="DU285" s="1"/>
  <c r="DS286"/>
  <c r="DR339"/>
  <c r="DS287" l="1"/>
  <c r="DT286"/>
  <c r="DU286" s="1"/>
  <c r="DR340"/>
  <c r="DT287" l="1"/>
  <c r="DU287" s="1"/>
  <c r="DS288"/>
  <c r="DR341"/>
  <c r="DT288" l="1"/>
  <c r="DU288" s="1"/>
  <c r="DS289"/>
  <c r="DR342"/>
  <c r="DT289" l="1"/>
  <c r="DU289" s="1"/>
  <c r="DS290"/>
  <c r="DR343"/>
  <c r="DT290" l="1"/>
  <c r="DU290" s="1"/>
  <c r="DS291"/>
  <c r="DR344"/>
  <c r="DS292" l="1"/>
  <c r="DT291"/>
  <c r="DU291" s="1"/>
  <c r="DR345"/>
  <c r="DS293" l="1"/>
  <c r="DT292"/>
  <c r="DU292" s="1"/>
  <c r="DR346"/>
  <c r="DT293" l="1"/>
  <c r="DU293" s="1"/>
  <c r="DS294"/>
  <c r="DR347"/>
  <c r="DT294" l="1"/>
  <c r="DU294" s="1"/>
  <c r="DS295"/>
  <c r="DR348"/>
  <c r="DT295" l="1"/>
  <c r="DU295" s="1"/>
  <c r="DS296"/>
  <c r="DR349"/>
  <c r="DT296" l="1"/>
  <c r="DU296" s="1"/>
  <c r="DS297"/>
  <c r="DR350"/>
  <c r="DT297" l="1"/>
  <c r="DU297" s="1"/>
  <c r="DS298"/>
  <c r="DR351"/>
  <c r="DS299" l="1"/>
  <c r="DT298"/>
  <c r="DU298" s="1"/>
  <c r="DR352"/>
  <c r="DT299" l="1"/>
  <c r="DU299" s="1"/>
  <c r="DS300"/>
  <c r="DR353"/>
  <c r="DT300" l="1"/>
  <c r="DU300" s="1"/>
  <c r="DS301"/>
  <c r="DR354"/>
  <c r="DS302" l="1"/>
  <c r="DT301"/>
  <c r="DU301" s="1"/>
  <c r="DR355"/>
  <c r="DS303" l="1"/>
  <c r="DT302"/>
  <c r="DU302" s="1"/>
  <c r="DR356"/>
  <c r="DS304" l="1"/>
  <c r="DT303"/>
  <c r="DU303" s="1"/>
  <c r="DR357"/>
  <c r="DS305" l="1"/>
  <c r="DT304"/>
  <c r="DU304" s="1"/>
  <c r="DR358"/>
  <c r="DT305" l="1"/>
  <c r="DU305" s="1"/>
  <c r="DS306"/>
  <c r="DR359"/>
  <c r="DS307" l="1"/>
  <c r="DT306"/>
  <c r="DU306" s="1"/>
  <c r="DR360"/>
  <c r="DS308" l="1"/>
  <c r="DT307"/>
  <c r="DU307" s="1"/>
  <c r="DR361"/>
  <c r="DS309" l="1"/>
  <c r="DT308"/>
  <c r="DU308" s="1"/>
  <c r="DR362"/>
  <c r="DT309" l="1"/>
  <c r="DU309" s="1"/>
  <c r="DS310"/>
  <c r="DR363"/>
  <c r="DT310" l="1"/>
  <c r="DU310" s="1"/>
  <c r="DS311"/>
  <c r="DR364"/>
  <c r="DT311" l="1"/>
  <c r="DU311" s="1"/>
  <c r="DS312"/>
  <c r="DR365"/>
  <c r="DT312" l="1"/>
  <c r="DU312" s="1"/>
  <c r="DS313"/>
  <c r="DR366"/>
  <c r="DT313" l="1"/>
  <c r="DU313" s="1"/>
  <c r="DS314"/>
  <c r="DR367"/>
  <c r="DT314" l="1"/>
  <c r="DU314" s="1"/>
  <c r="DS315"/>
  <c r="DR368"/>
  <c r="DT315" l="1"/>
  <c r="DU315" s="1"/>
  <c r="DS316"/>
  <c r="DR369"/>
  <c r="DS317" l="1"/>
  <c r="DT316"/>
  <c r="DU316" s="1"/>
  <c r="DR370"/>
  <c r="DT317" l="1"/>
  <c r="DU317" s="1"/>
  <c r="DS318"/>
  <c r="DR371"/>
  <c r="DT318" l="1"/>
  <c r="DU318" s="1"/>
  <c r="DS319"/>
  <c r="DR372"/>
  <c r="DT319" l="1"/>
  <c r="DU319" s="1"/>
  <c r="DS320"/>
  <c r="DR373"/>
  <c r="DS321" l="1"/>
  <c r="DT320"/>
  <c r="DU320" s="1"/>
  <c r="DR374"/>
  <c r="DT321" l="1"/>
  <c r="DU321" s="1"/>
  <c r="DS322"/>
  <c r="DR375"/>
  <c r="DT322" l="1"/>
  <c r="DU322" s="1"/>
  <c r="DS323"/>
  <c r="DR376"/>
  <c r="DT323" l="1"/>
  <c r="DU323" s="1"/>
  <c r="DS324"/>
  <c r="DR377"/>
  <c r="DS325" l="1"/>
  <c r="DT324"/>
  <c r="DU324" s="1"/>
  <c r="DR378"/>
  <c r="DS326" l="1"/>
  <c r="DT325"/>
  <c r="DU325" s="1"/>
  <c r="DR379"/>
  <c r="DT326" l="1"/>
  <c r="DU326" s="1"/>
  <c r="DS327"/>
  <c r="DR380"/>
  <c r="DS328" l="1"/>
  <c r="DT327"/>
  <c r="DU327" s="1"/>
  <c r="DR381"/>
  <c r="DS329" l="1"/>
  <c r="DT328"/>
  <c r="DU328" s="1"/>
  <c r="DR382"/>
  <c r="DS330" l="1"/>
  <c r="DT329"/>
  <c r="DU329" s="1"/>
  <c r="DR383"/>
  <c r="DS331" l="1"/>
  <c r="DT330"/>
  <c r="DU330" s="1"/>
  <c r="DR384"/>
  <c r="DT331" l="1"/>
  <c r="DU331" s="1"/>
  <c r="DS332"/>
  <c r="DR385"/>
  <c r="DT332" l="1"/>
  <c r="DU332" s="1"/>
  <c r="DS333"/>
  <c r="DR386"/>
  <c r="DT333" l="1"/>
  <c r="DU333" s="1"/>
  <c r="DS334"/>
  <c r="DR387"/>
  <c r="DT334" l="1"/>
  <c r="DU334" s="1"/>
  <c r="DS335"/>
  <c r="DR388"/>
  <c r="DS336" l="1"/>
  <c r="DT335"/>
  <c r="DU335" s="1"/>
  <c r="DR389"/>
  <c r="DS337" l="1"/>
  <c r="DT336"/>
  <c r="DU336" s="1"/>
  <c r="DR390"/>
  <c r="DT337" l="1"/>
  <c r="DU337" s="1"/>
  <c r="DS338"/>
  <c r="DR391"/>
  <c r="DT338" l="1"/>
  <c r="DU338" s="1"/>
  <c r="DS339"/>
  <c r="DR392"/>
  <c r="DT339" l="1"/>
  <c r="DU339" s="1"/>
  <c r="DS340"/>
  <c r="DR393"/>
  <c r="DT340" l="1"/>
  <c r="DU340" s="1"/>
  <c r="DS341"/>
  <c r="DR394"/>
  <c r="DT341" l="1"/>
  <c r="DU341" s="1"/>
  <c r="DS342"/>
  <c r="DR395"/>
  <c r="DT342" l="1"/>
  <c r="DU342" s="1"/>
  <c r="DS343"/>
  <c r="DR396"/>
  <c r="DT343" l="1"/>
  <c r="DU343" s="1"/>
  <c r="DS344"/>
  <c r="DR397"/>
  <c r="DT344" l="1"/>
  <c r="DU344" s="1"/>
  <c r="DS345"/>
  <c r="DR398"/>
  <c r="DT345" l="1"/>
  <c r="DU345" s="1"/>
  <c r="DS346"/>
  <c r="DR399"/>
  <c r="DT346" l="1"/>
  <c r="DU346" s="1"/>
  <c r="DS347"/>
  <c r="DR400"/>
  <c r="DT347" l="1"/>
  <c r="DU347" s="1"/>
  <c r="DS348"/>
  <c r="DR401"/>
  <c r="DT348" l="1"/>
  <c r="DU348" s="1"/>
  <c r="DS349"/>
  <c r="DR402"/>
  <c r="DT349" l="1"/>
  <c r="DU349" s="1"/>
  <c r="DS350"/>
  <c r="DR403"/>
  <c r="DT350" l="1"/>
  <c r="DU350" s="1"/>
  <c r="DS351"/>
  <c r="DR404"/>
  <c r="DT351" l="1"/>
  <c r="DU351" s="1"/>
  <c r="DS352"/>
  <c r="DR405"/>
  <c r="DS353" l="1"/>
  <c r="DT352"/>
  <c r="DU352" s="1"/>
  <c r="DR406"/>
  <c r="DT353" l="1"/>
  <c r="DU353" s="1"/>
  <c r="DS354"/>
  <c r="DR407"/>
  <c r="DS355" l="1"/>
  <c r="DT354"/>
  <c r="DU354" s="1"/>
  <c r="DR408"/>
  <c r="DT355" l="1"/>
  <c r="DU355" s="1"/>
  <c r="DS356"/>
  <c r="DR409"/>
  <c r="DT356" l="1"/>
  <c r="DU356" s="1"/>
  <c r="DS357"/>
  <c r="DR410"/>
  <c r="DT357" l="1"/>
  <c r="DU357" s="1"/>
  <c r="DS358"/>
  <c r="DR411"/>
  <c r="DS359" l="1"/>
  <c r="DT358"/>
  <c r="DU358" s="1"/>
  <c r="DR412"/>
  <c r="DT359" l="1"/>
  <c r="DU359" s="1"/>
  <c r="DS360"/>
  <c r="DR413"/>
  <c r="DS361" l="1"/>
  <c r="DT360"/>
  <c r="DU360" s="1"/>
  <c r="DR414"/>
  <c r="DT361" l="1"/>
  <c r="DU361" s="1"/>
  <c r="DS362"/>
  <c r="DR415"/>
  <c r="DT362" l="1"/>
  <c r="DU362" s="1"/>
  <c r="DS363"/>
  <c r="DR416"/>
  <c r="DT363" l="1"/>
  <c r="DU363" s="1"/>
  <c r="DS364"/>
  <c r="DR417"/>
  <c r="DT364" l="1"/>
  <c r="DU364" s="1"/>
  <c r="DS365"/>
  <c r="DR418"/>
  <c r="DT365" l="1"/>
  <c r="DU365" s="1"/>
  <c r="DS366"/>
  <c r="DR419"/>
  <c r="DT366" l="1"/>
  <c r="DU366" s="1"/>
  <c r="DS367"/>
  <c r="DR420"/>
  <c r="DS368" l="1"/>
  <c r="DT367"/>
  <c r="DU367" s="1"/>
  <c r="DR421"/>
  <c r="DT368" l="1"/>
  <c r="DU368" s="1"/>
  <c r="DS369"/>
  <c r="DR422"/>
  <c r="DT369" l="1"/>
  <c r="DU369" s="1"/>
  <c r="DS370"/>
  <c r="DR423"/>
  <c r="DT370" l="1"/>
  <c r="DU370" s="1"/>
  <c r="DS371"/>
  <c r="DR424"/>
  <c r="DT371" l="1"/>
  <c r="DU371" s="1"/>
  <c r="DS372"/>
  <c r="DR425"/>
  <c r="DS373" l="1"/>
  <c r="DT372"/>
  <c r="DU372" s="1"/>
  <c r="DR426"/>
  <c r="DT373" l="1"/>
  <c r="DU373" s="1"/>
  <c r="DS374"/>
  <c r="DR427"/>
  <c r="DT374" l="1"/>
  <c r="DU374" s="1"/>
  <c r="DS375"/>
  <c r="DR428"/>
  <c r="DS376" l="1"/>
  <c r="DT375"/>
  <c r="DU375" s="1"/>
  <c r="DR429"/>
  <c r="DT376" l="1"/>
  <c r="DU376" s="1"/>
  <c r="DS377"/>
  <c r="DR430"/>
  <c r="DT377" l="1"/>
  <c r="DU377" s="1"/>
  <c r="DS378"/>
  <c r="DR431"/>
  <c r="DT378" l="1"/>
  <c r="DU378" s="1"/>
  <c r="DS379"/>
  <c r="DR432"/>
  <c r="DT379" l="1"/>
  <c r="DU379" s="1"/>
  <c r="DS380"/>
  <c r="DR433"/>
  <c r="DT380" l="1"/>
  <c r="DU380" s="1"/>
  <c r="DS381"/>
  <c r="DR434"/>
  <c r="DS382" l="1"/>
  <c r="DT381"/>
  <c r="DU381" s="1"/>
  <c r="DR435"/>
  <c r="DS383" l="1"/>
  <c r="DT382"/>
  <c r="DU382" s="1"/>
  <c r="DR436"/>
  <c r="DS384" l="1"/>
  <c r="DT383"/>
  <c r="DU383" s="1"/>
  <c r="DR437"/>
  <c r="DT384" l="1"/>
  <c r="DU384" s="1"/>
  <c r="DS385"/>
  <c r="DR438"/>
  <c r="DT385" l="1"/>
  <c r="DU385" s="1"/>
  <c r="DS386"/>
  <c r="DR439"/>
  <c r="DT386" l="1"/>
  <c r="DU386" s="1"/>
  <c r="DS387"/>
  <c r="DR440"/>
  <c r="DT387" l="1"/>
  <c r="DU387" s="1"/>
  <c r="DS388"/>
  <c r="DR441"/>
  <c r="DT388" l="1"/>
  <c r="DU388" s="1"/>
  <c r="DS389"/>
  <c r="DR442"/>
  <c r="DT389" l="1"/>
  <c r="DU389" s="1"/>
  <c r="DS390"/>
  <c r="DR443"/>
  <c r="DT390" l="1"/>
  <c r="DU390" s="1"/>
  <c r="DS391"/>
  <c r="DR444"/>
  <c r="DS392" l="1"/>
  <c r="DT391"/>
  <c r="DU391" s="1"/>
  <c r="DR445"/>
  <c r="DS393" l="1"/>
  <c r="DT392"/>
  <c r="DU392" s="1"/>
  <c r="DR446"/>
  <c r="DT393" l="1"/>
  <c r="DU393" s="1"/>
  <c r="DS394"/>
  <c r="DR447"/>
  <c r="DS395" l="1"/>
  <c r="DT394"/>
  <c r="DU394" s="1"/>
  <c r="DR448"/>
  <c r="DS396" l="1"/>
  <c r="DT395"/>
  <c r="DU395" s="1"/>
  <c r="DR449"/>
  <c r="DS397" l="1"/>
  <c r="DT396"/>
  <c r="DU396" s="1"/>
  <c r="DR450"/>
  <c r="DS398" l="1"/>
  <c r="DT397"/>
  <c r="DU397" s="1"/>
  <c r="DR451"/>
  <c r="DS399" l="1"/>
  <c r="DT398"/>
  <c r="DU398" s="1"/>
  <c r="DR452"/>
  <c r="DT399" l="1"/>
  <c r="DU399" s="1"/>
  <c r="DS400"/>
  <c r="DR453"/>
  <c r="DS401" l="1"/>
  <c r="DT400"/>
  <c r="DU400" s="1"/>
  <c r="DR454"/>
  <c r="DS402" l="1"/>
  <c r="DT401"/>
  <c r="DU401" s="1"/>
  <c r="DR455"/>
  <c r="DT402" l="1"/>
  <c r="DU402" s="1"/>
  <c r="DS403"/>
  <c r="DR456"/>
  <c r="DS404" l="1"/>
  <c r="DT403"/>
  <c r="DU403" s="1"/>
  <c r="DR457"/>
  <c r="DS405" l="1"/>
  <c r="DT404"/>
  <c r="DU404" s="1"/>
  <c r="DR458"/>
  <c r="DS406" l="1"/>
  <c r="DT405"/>
  <c r="DU405" s="1"/>
  <c r="DR459"/>
  <c r="DT406" l="1"/>
  <c r="DU406" s="1"/>
  <c r="DS407"/>
  <c r="DR460"/>
  <c r="DT407" l="1"/>
  <c r="DU407" s="1"/>
  <c r="DS408"/>
  <c r="DR461"/>
  <c r="DS409" l="1"/>
  <c r="DT408"/>
  <c r="DU408" s="1"/>
  <c r="DR462"/>
  <c r="DT409" l="1"/>
  <c r="DU409" s="1"/>
  <c r="DS410"/>
  <c r="DR463"/>
  <c r="DT410" l="1"/>
  <c r="DU410" s="1"/>
  <c r="DS411"/>
  <c r="DR464"/>
  <c r="DS412" l="1"/>
  <c r="DT411"/>
  <c r="DU411" s="1"/>
  <c r="DR465"/>
  <c r="DT412" l="1"/>
  <c r="DU412" s="1"/>
  <c r="DS413"/>
  <c r="DR466"/>
  <c r="DT413" l="1"/>
  <c r="DU413" s="1"/>
  <c r="DS414"/>
  <c r="DR467"/>
  <c r="DT414" l="1"/>
  <c r="DU414" s="1"/>
  <c r="DS415"/>
  <c r="DR468"/>
  <c r="DS416" l="1"/>
  <c r="DT415"/>
  <c r="DU415" s="1"/>
  <c r="DR469"/>
  <c r="DT416" l="1"/>
  <c r="DU416" s="1"/>
  <c r="DS417"/>
  <c r="DR470"/>
  <c r="DT417" l="1"/>
  <c r="DU417" s="1"/>
  <c r="DS418"/>
  <c r="DR471"/>
  <c r="DS419" l="1"/>
  <c r="DT418"/>
  <c r="DU418" s="1"/>
  <c r="DR472"/>
  <c r="DS420" l="1"/>
  <c r="DT419"/>
  <c r="DU419" s="1"/>
  <c r="DR473"/>
  <c r="DS421" l="1"/>
  <c r="DT420"/>
  <c r="DU420" s="1"/>
  <c r="DR474"/>
  <c r="DT421" l="1"/>
  <c r="DU421" s="1"/>
  <c r="DS422"/>
  <c r="DR475"/>
  <c r="DS423" l="1"/>
  <c r="DT422"/>
  <c r="DU422" s="1"/>
  <c r="DR476"/>
  <c r="DS424" l="1"/>
  <c r="DT423"/>
  <c r="DU423" s="1"/>
  <c r="DR477"/>
  <c r="DS425" l="1"/>
  <c r="DT424"/>
  <c r="DU424" s="1"/>
  <c r="DR478"/>
  <c r="DT425" l="1"/>
  <c r="DU425" s="1"/>
  <c r="DS426"/>
  <c r="DR479"/>
  <c r="DS427" l="1"/>
  <c r="DT426"/>
  <c r="DU426" s="1"/>
  <c r="DR480"/>
  <c r="DT427" l="1"/>
  <c r="DU427" s="1"/>
  <c r="DS428"/>
  <c r="DR481"/>
  <c r="DS429" l="1"/>
  <c r="DT428"/>
  <c r="DU428" s="1"/>
  <c r="DR482"/>
  <c r="DT429" l="1"/>
  <c r="DU429" s="1"/>
  <c r="DS430"/>
  <c r="DR483"/>
  <c r="DS431" l="1"/>
  <c r="DT430"/>
  <c r="DU430" s="1"/>
  <c r="DR484"/>
  <c r="DT431" l="1"/>
  <c r="DU431" s="1"/>
  <c r="DS432"/>
  <c r="DR485"/>
  <c r="DT432" l="1"/>
  <c r="DU432" s="1"/>
  <c r="DS433"/>
  <c r="DR486"/>
  <c r="DS434" l="1"/>
  <c r="DT433"/>
  <c r="DU433" s="1"/>
  <c r="DR487"/>
  <c r="DS435" l="1"/>
  <c r="DT434"/>
  <c r="DU434" s="1"/>
  <c r="DR488"/>
  <c r="DT435" l="1"/>
  <c r="DU435" s="1"/>
  <c r="DS436"/>
  <c r="DR489"/>
  <c r="DT436" l="1"/>
  <c r="DU436" s="1"/>
  <c r="DS437"/>
  <c r="DR490"/>
  <c r="DS438" l="1"/>
  <c r="DT437"/>
  <c r="DU437" s="1"/>
  <c r="DR491"/>
  <c r="DS439" l="1"/>
  <c r="DT438"/>
  <c r="DU438" s="1"/>
  <c r="DR492"/>
  <c r="DT439" l="1"/>
  <c r="DU439" s="1"/>
  <c r="DS440"/>
  <c r="DR493"/>
  <c r="DT440" l="1"/>
  <c r="DU440" s="1"/>
  <c r="DS441"/>
  <c r="DR494"/>
  <c r="DS442" l="1"/>
  <c r="DT441"/>
  <c r="DU441" s="1"/>
  <c r="DR495"/>
  <c r="DS443" l="1"/>
  <c r="DT442"/>
  <c r="DU442" s="1"/>
  <c r="DR496"/>
  <c r="DT443" l="1"/>
  <c r="DU443" s="1"/>
  <c r="DS444"/>
  <c r="DR497"/>
  <c r="DT444" l="1"/>
  <c r="DU444" s="1"/>
  <c r="DS445"/>
  <c r="DR498"/>
  <c r="DS446" l="1"/>
  <c r="DT445"/>
  <c r="DU445" s="1"/>
  <c r="DR499"/>
  <c r="DT446" l="1"/>
  <c r="DU446" s="1"/>
  <c r="DS447"/>
  <c r="DR500"/>
  <c r="DT447" l="1"/>
  <c r="DU447" s="1"/>
  <c r="DS448"/>
  <c r="DR501"/>
  <c r="DS449" l="1"/>
  <c r="DT448"/>
  <c r="DU448" s="1"/>
  <c r="DR502"/>
  <c r="DT449" l="1"/>
  <c r="DU449" s="1"/>
  <c r="DS450"/>
  <c r="DR503"/>
  <c r="DS451" l="1"/>
  <c r="DT450"/>
  <c r="DU450" s="1"/>
  <c r="DR504"/>
  <c r="DT451" l="1"/>
  <c r="DU451" s="1"/>
  <c r="DS452"/>
  <c r="DR505"/>
  <c r="DT452" l="1"/>
  <c r="DU452" s="1"/>
  <c r="DS453"/>
  <c r="DR506"/>
  <c r="DT453" l="1"/>
  <c r="DU453" s="1"/>
  <c r="DS454"/>
  <c r="DR507"/>
  <c r="DT454" l="1"/>
  <c r="DU454" s="1"/>
  <c r="DS455"/>
  <c r="DR508"/>
  <c r="DS456" l="1"/>
  <c r="DT455"/>
  <c r="DU455" s="1"/>
  <c r="DR509"/>
  <c r="DT456" l="1"/>
  <c r="DU456" s="1"/>
  <c r="DS457"/>
  <c r="DR510"/>
  <c r="DS458" l="1"/>
  <c r="DT457"/>
  <c r="DU457" s="1"/>
  <c r="DR511"/>
  <c r="DS459" l="1"/>
  <c r="DT458"/>
  <c r="DU458" s="1"/>
  <c r="DR512"/>
  <c r="DS460" l="1"/>
  <c r="DT459"/>
  <c r="DU459" s="1"/>
  <c r="DR513"/>
  <c r="DT460" l="1"/>
  <c r="DU460" s="1"/>
  <c r="DS461"/>
  <c r="DR514"/>
  <c r="DS462" l="1"/>
  <c r="DT461"/>
  <c r="DU461" s="1"/>
  <c r="DR515"/>
  <c r="DT462" l="1"/>
  <c r="DU462" s="1"/>
  <c r="DS463"/>
  <c r="DR516"/>
  <c r="DS464" l="1"/>
  <c r="DT463"/>
  <c r="DU463" s="1"/>
  <c r="DR517"/>
  <c r="DS465" l="1"/>
  <c r="DT464"/>
  <c r="DU464" s="1"/>
  <c r="DR518"/>
  <c r="DT465" l="1"/>
  <c r="DU465" s="1"/>
  <c r="DS466"/>
  <c r="DR519"/>
  <c r="DT466" l="1"/>
  <c r="DU466" s="1"/>
  <c r="DS467"/>
  <c r="DR520"/>
  <c r="DS468" l="1"/>
  <c r="DT467"/>
  <c r="DU467" s="1"/>
  <c r="DR521"/>
  <c r="DS469" l="1"/>
  <c r="DT468"/>
  <c r="DU468" s="1"/>
  <c r="DR522"/>
  <c r="DT469" l="1"/>
  <c r="DU469" s="1"/>
  <c r="DS470"/>
  <c r="DR523"/>
  <c r="DT470" l="1"/>
  <c r="DU470" s="1"/>
  <c r="DS471"/>
  <c r="DR524"/>
  <c r="DT471" l="1"/>
  <c r="DU471" s="1"/>
  <c r="DS472"/>
  <c r="DR525"/>
  <c r="DS473" l="1"/>
  <c r="DT472"/>
  <c r="DU472" s="1"/>
  <c r="DR526"/>
  <c r="DT473" l="1"/>
  <c r="DU473" s="1"/>
  <c r="DS474"/>
  <c r="DR527"/>
  <c r="DT474" l="1"/>
  <c r="DU474" s="1"/>
  <c r="DS475"/>
  <c r="DR528"/>
  <c r="DT475" l="1"/>
  <c r="DU475" s="1"/>
  <c r="DS476"/>
  <c r="DR529"/>
  <c r="DS477" l="1"/>
  <c r="DT476"/>
  <c r="DU476" s="1"/>
  <c r="DR530"/>
  <c r="DT477" l="1"/>
  <c r="DU477" s="1"/>
  <c r="DS478"/>
  <c r="DR531"/>
  <c r="DT478" l="1"/>
  <c r="DU478" s="1"/>
  <c r="DS479"/>
  <c r="DR532"/>
  <c r="DS480" l="1"/>
  <c r="DT479"/>
  <c r="DU479" s="1"/>
  <c r="DR533"/>
  <c r="DT480" l="1"/>
  <c r="DU480" s="1"/>
  <c r="DS481"/>
  <c r="DR534"/>
  <c r="DS482" l="1"/>
  <c r="DT481"/>
  <c r="DU481" s="1"/>
  <c r="DR535"/>
  <c r="DT482" l="1"/>
  <c r="DU482" s="1"/>
  <c r="DS483"/>
  <c r="DR536"/>
  <c r="DS484" l="1"/>
  <c r="DT483"/>
  <c r="DU483" s="1"/>
  <c r="DR537"/>
  <c r="DS485" l="1"/>
  <c r="DT484"/>
  <c r="DU484" s="1"/>
  <c r="DR538"/>
  <c r="DS486" l="1"/>
  <c r="DT485"/>
  <c r="DU485" s="1"/>
  <c r="DR539"/>
  <c r="DS487" l="1"/>
  <c r="DT486"/>
  <c r="DU486" s="1"/>
  <c r="DR540"/>
  <c r="DS488" l="1"/>
  <c r="DT487"/>
  <c r="DU487" s="1"/>
  <c r="DR541"/>
  <c r="DT488" l="1"/>
  <c r="DU488" s="1"/>
  <c r="DS489"/>
  <c r="DR542"/>
  <c r="DT489" l="1"/>
  <c r="DU489" s="1"/>
  <c r="DS490"/>
  <c r="DR543"/>
  <c r="DT490" l="1"/>
  <c r="DU490" s="1"/>
  <c r="DS491"/>
  <c r="DR544"/>
  <c r="DS492" l="1"/>
  <c r="DT491"/>
  <c r="DU491" s="1"/>
  <c r="DR545"/>
  <c r="DT492" l="1"/>
  <c r="DU492" s="1"/>
  <c r="DS493"/>
  <c r="DR546"/>
  <c r="DT493" l="1"/>
  <c r="DU493" s="1"/>
  <c r="DS494"/>
  <c r="DR547"/>
  <c r="DS495" l="1"/>
  <c r="DT494"/>
  <c r="DU494" s="1"/>
  <c r="DR548"/>
  <c r="DT495" l="1"/>
  <c r="DU495" s="1"/>
  <c r="DS496"/>
  <c r="DR549"/>
  <c r="DT496" l="1"/>
  <c r="DU496" s="1"/>
  <c r="DS497"/>
  <c r="DR550"/>
  <c r="DT497" l="1"/>
  <c r="DU497" s="1"/>
  <c r="DS498"/>
  <c r="DR551"/>
  <c r="DT498" l="1"/>
  <c r="DU498" s="1"/>
  <c r="DS499"/>
  <c r="DR552"/>
  <c r="DT499" l="1"/>
  <c r="DU499" s="1"/>
  <c r="DS500"/>
  <c r="DR553"/>
  <c r="DS501" l="1"/>
  <c r="DT500"/>
  <c r="DU500" s="1"/>
  <c r="DR554"/>
  <c r="DT501" l="1"/>
  <c r="DU501" s="1"/>
  <c r="DS502"/>
  <c r="DR555"/>
  <c r="DS503" l="1"/>
  <c r="DT502"/>
  <c r="DU502" s="1"/>
  <c r="DR556"/>
  <c r="DT503" l="1"/>
  <c r="DU503" s="1"/>
  <c r="DS504"/>
  <c r="DR557"/>
  <c r="DS505" l="1"/>
  <c r="DT504"/>
  <c r="DU504" s="1"/>
  <c r="DR558"/>
  <c r="DS506" l="1"/>
  <c r="DT505"/>
  <c r="DU505" s="1"/>
  <c r="DR559"/>
  <c r="DT506" l="1"/>
  <c r="DU506" s="1"/>
  <c r="DS507"/>
  <c r="DR560"/>
  <c r="DT507" l="1"/>
  <c r="DU507" s="1"/>
  <c r="DS508"/>
  <c r="DR561"/>
  <c r="DS509" l="1"/>
  <c r="DT508"/>
  <c r="DU508" s="1"/>
  <c r="DR562"/>
  <c r="DS510" l="1"/>
  <c r="DT509"/>
  <c r="DU509" s="1"/>
  <c r="DR563"/>
  <c r="DT510" l="1"/>
  <c r="DU510" s="1"/>
  <c r="DS511"/>
  <c r="DR564"/>
  <c r="DS512" l="1"/>
  <c r="DT511"/>
  <c r="DU511" s="1"/>
  <c r="DR565"/>
  <c r="DT512" l="1"/>
  <c r="DU512" s="1"/>
  <c r="DS513"/>
  <c r="DR566"/>
  <c r="DS514" l="1"/>
  <c r="DT513"/>
  <c r="DU513" s="1"/>
  <c r="DR567"/>
  <c r="DT514" l="1"/>
  <c r="DU514" s="1"/>
  <c r="DS515"/>
  <c r="DR568"/>
  <c r="DS516" l="1"/>
  <c r="DT515"/>
  <c r="DU515" s="1"/>
  <c r="DR569"/>
  <c r="DT516" l="1"/>
  <c r="DU516" s="1"/>
  <c r="DS517"/>
  <c r="DR570"/>
  <c r="DS518" l="1"/>
  <c r="DT517"/>
  <c r="DU517" s="1"/>
  <c r="DR571"/>
  <c r="DT518" l="1"/>
  <c r="DU518" s="1"/>
  <c r="DS519"/>
  <c r="DR572"/>
  <c r="DT519" l="1"/>
  <c r="DU519" s="1"/>
  <c r="DS520"/>
  <c r="DR573"/>
  <c r="DT520" l="1"/>
  <c r="DU520" s="1"/>
  <c r="DS521"/>
  <c r="DR574"/>
  <c r="DT521" l="1"/>
  <c r="DU521" s="1"/>
  <c r="DS522"/>
  <c r="DR575"/>
  <c r="DT522" l="1"/>
  <c r="DU522" s="1"/>
  <c r="DS523"/>
  <c r="DR576"/>
  <c r="DT523" l="1"/>
  <c r="DU523" s="1"/>
  <c r="DS524"/>
  <c r="DR577"/>
  <c r="DT524" l="1"/>
  <c r="DU524" s="1"/>
  <c r="DS525"/>
  <c r="DR578"/>
  <c r="DT525" l="1"/>
  <c r="DU525" s="1"/>
  <c r="DS526"/>
  <c r="DR579"/>
  <c r="DT526" l="1"/>
  <c r="DU526" s="1"/>
  <c r="DS527"/>
  <c r="DR580"/>
  <c r="DT527" l="1"/>
  <c r="DU527" s="1"/>
  <c r="DS528"/>
  <c r="DR581"/>
  <c r="DT528" l="1"/>
  <c r="DU528" s="1"/>
  <c r="DS529"/>
  <c r="DR582"/>
  <c r="DS530" l="1"/>
  <c r="DT529"/>
  <c r="DU529" s="1"/>
  <c r="DR583"/>
  <c r="DT530" l="1"/>
  <c r="DU530" s="1"/>
  <c r="DS531"/>
  <c r="DR584"/>
  <c r="DT531" l="1"/>
  <c r="DU531" s="1"/>
  <c r="DS532"/>
  <c r="DR585"/>
  <c r="DT532" l="1"/>
  <c r="DU532" s="1"/>
  <c r="DS533"/>
  <c r="DR586"/>
  <c r="DS534" l="1"/>
  <c r="DT533"/>
  <c r="DU533" s="1"/>
  <c r="DR587"/>
  <c r="DT534" l="1"/>
  <c r="DU534" s="1"/>
  <c r="DS535"/>
  <c r="DR588"/>
  <c r="DS536" l="1"/>
  <c r="DT535"/>
  <c r="DU535" s="1"/>
  <c r="DR589"/>
  <c r="DS537" l="1"/>
  <c r="DT536"/>
  <c r="DU536" s="1"/>
  <c r="DR590"/>
  <c r="DS538" l="1"/>
  <c r="DT537"/>
  <c r="DU537" s="1"/>
  <c r="DR591"/>
  <c r="DT538" l="1"/>
  <c r="DU538" s="1"/>
  <c r="DS539"/>
  <c r="DR592"/>
  <c r="DS540" l="1"/>
  <c r="DT539"/>
  <c r="DU539" s="1"/>
  <c r="DR593"/>
  <c r="DS541" l="1"/>
  <c r="DT540"/>
  <c r="DU540" s="1"/>
  <c r="DR594"/>
  <c r="DT541" l="1"/>
  <c r="DU541" s="1"/>
  <c r="DS542"/>
  <c r="DR595"/>
  <c r="DT542" l="1"/>
  <c r="DU542" s="1"/>
  <c r="DS543"/>
  <c r="DR596"/>
  <c r="DT543" l="1"/>
  <c r="DU543" s="1"/>
  <c r="DS544"/>
  <c r="DR597"/>
  <c r="DS545" l="1"/>
  <c r="DT544"/>
  <c r="DU544" s="1"/>
  <c r="DR598"/>
  <c r="DS546" l="1"/>
  <c r="DT545"/>
  <c r="DU545" s="1"/>
  <c r="DR599"/>
  <c r="DS547" l="1"/>
  <c r="DT546"/>
  <c r="DU546" s="1"/>
  <c r="DR600"/>
  <c r="DS548" l="1"/>
  <c r="DT547"/>
  <c r="DU547" s="1"/>
  <c r="DR601"/>
  <c r="DT548" l="1"/>
  <c r="DU548" s="1"/>
  <c r="DS549"/>
  <c r="DR602"/>
  <c r="DT549" l="1"/>
  <c r="DU549" s="1"/>
  <c r="DS550"/>
  <c r="DR603"/>
  <c r="DT550" l="1"/>
  <c r="DU550" s="1"/>
  <c r="DS551"/>
  <c r="DR604"/>
  <c r="DT551" l="1"/>
  <c r="DU551" s="1"/>
  <c r="DS552"/>
  <c r="DR605"/>
  <c r="DS553" l="1"/>
  <c r="DT552"/>
  <c r="DU552" s="1"/>
  <c r="DR606"/>
  <c r="DS554" l="1"/>
  <c r="DT553"/>
  <c r="DU553" s="1"/>
  <c r="DR607"/>
  <c r="DS555" l="1"/>
  <c r="DT554"/>
  <c r="DU554" s="1"/>
  <c r="DR608"/>
  <c r="DT555" l="1"/>
  <c r="DU555" s="1"/>
  <c r="DS556"/>
  <c r="DR609"/>
  <c r="DT556" l="1"/>
  <c r="DU556" s="1"/>
  <c r="DS557"/>
  <c r="DR610"/>
  <c r="DT557" l="1"/>
  <c r="DU557" s="1"/>
  <c r="DS558"/>
  <c r="DR611"/>
  <c r="DS559" l="1"/>
  <c r="DT558"/>
  <c r="DU558" s="1"/>
  <c r="DR612"/>
  <c r="DT559" l="1"/>
  <c r="DU559" s="1"/>
  <c r="DS560"/>
  <c r="DR613"/>
  <c r="DS561" l="1"/>
  <c r="DT560"/>
  <c r="DU560" s="1"/>
  <c r="DR614"/>
  <c r="DS562" l="1"/>
  <c r="DT561"/>
  <c r="DU561" s="1"/>
  <c r="DR615"/>
  <c r="DS563" l="1"/>
  <c r="DT562"/>
  <c r="DU562" s="1"/>
  <c r="DR616"/>
  <c r="DT563" l="1"/>
  <c r="DU563" s="1"/>
  <c r="DS564"/>
  <c r="DR617"/>
  <c r="DS565" l="1"/>
  <c r="DT564"/>
  <c r="DU564" s="1"/>
  <c r="DR618"/>
  <c r="DT565" l="1"/>
  <c r="DU565" s="1"/>
  <c r="DS566"/>
  <c r="DR619"/>
  <c r="DS567" l="1"/>
  <c r="DT566"/>
  <c r="DU566" s="1"/>
  <c r="DR620"/>
  <c r="DT567" l="1"/>
  <c r="DU567" s="1"/>
  <c r="DS568"/>
  <c r="DR621"/>
  <c r="DS569" l="1"/>
  <c r="DT568"/>
  <c r="DU568" s="1"/>
  <c r="DR622"/>
  <c r="DS570" l="1"/>
  <c r="DT569"/>
  <c r="DU569" s="1"/>
  <c r="DR623"/>
  <c r="DT570" l="1"/>
  <c r="DU570" s="1"/>
  <c r="DS571"/>
  <c r="DR624"/>
  <c r="DS572" l="1"/>
  <c r="DT571"/>
  <c r="DU571" s="1"/>
  <c r="DR625"/>
  <c r="DT572" l="1"/>
  <c r="DU572" s="1"/>
  <c r="DS573"/>
  <c r="DR626"/>
  <c r="DS574" l="1"/>
  <c r="DT573"/>
  <c r="DU573" s="1"/>
  <c r="DR627"/>
  <c r="DT574" l="1"/>
  <c r="DU574" s="1"/>
  <c r="DS575"/>
  <c r="DR628"/>
  <c r="DS576" l="1"/>
  <c r="DT575"/>
  <c r="DU575" s="1"/>
  <c r="DR629"/>
  <c r="DS577" l="1"/>
  <c r="DT576"/>
  <c r="DU576" s="1"/>
  <c r="DR630"/>
  <c r="DT577" l="1"/>
  <c r="DU577" s="1"/>
  <c r="DS578"/>
  <c r="DR631"/>
  <c r="DS579" l="1"/>
  <c r="DT578"/>
  <c r="DU578" s="1"/>
  <c r="DR632"/>
  <c r="DS580" l="1"/>
  <c r="DT579"/>
  <c r="DU579" s="1"/>
  <c r="DR633"/>
  <c r="DS581" l="1"/>
  <c r="DT580"/>
  <c r="DU580" s="1"/>
  <c r="DR634"/>
  <c r="DT581" l="1"/>
  <c r="DU581" s="1"/>
  <c r="DS582"/>
  <c r="DR635"/>
  <c r="DS583" l="1"/>
  <c r="DT582"/>
  <c r="DU582" s="1"/>
  <c r="DR636"/>
  <c r="DT583" l="1"/>
  <c r="DU583" s="1"/>
  <c r="DS584"/>
  <c r="DR637"/>
  <c r="DS585" l="1"/>
  <c r="DT584"/>
  <c r="DU584" s="1"/>
  <c r="DR638"/>
  <c r="DT585" l="1"/>
  <c r="DU585" s="1"/>
  <c r="DS586"/>
  <c r="DR639"/>
  <c r="DT586" l="1"/>
  <c r="DU586" s="1"/>
  <c r="DS587"/>
  <c r="DR640"/>
  <c r="DS588" l="1"/>
  <c r="DT587"/>
  <c r="DU587" s="1"/>
  <c r="DR641"/>
  <c r="DT588" l="1"/>
  <c r="DU588" s="1"/>
  <c r="DS589"/>
  <c r="DR642"/>
  <c r="DS590" l="1"/>
  <c r="DT589"/>
  <c r="DU589" s="1"/>
  <c r="DR643"/>
  <c r="DT590" l="1"/>
  <c r="DU590" s="1"/>
  <c r="DS591"/>
  <c r="DR644"/>
  <c r="DS592" l="1"/>
  <c r="DT591"/>
  <c r="DU591" s="1"/>
  <c r="DR645"/>
  <c r="DS593" l="1"/>
  <c r="DT592"/>
  <c r="DU592" s="1"/>
  <c r="DR646"/>
  <c r="DS594" l="1"/>
  <c r="DT593"/>
  <c r="DU593" s="1"/>
  <c r="DR647"/>
  <c r="DS595" l="1"/>
  <c r="DT594"/>
  <c r="DU594" s="1"/>
  <c r="DR648"/>
  <c r="DT595" l="1"/>
  <c r="DU595" s="1"/>
  <c r="DS596"/>
  <c r="DR649"/>
  <c r="DS597" l="1"/>
  <c r="DT596"/>
  <c r="DU596" s="1"/>
  <c r="DR650"/>
  <c r="DS598" l="1"/>
  <c r="DT597"/>
  <c r="DU597" s="1"/>
  <c r="DR651"/>
  <c r="DS599" l="1"/>
  <c r="DT598"/>
  <c r="DU598" s="1"/>
  <c r="DR652"/>
  <c r="DT599" l="1"/>
  <c r="DU599" s="1"/>
  <c r="DS600"/>
  <c r="DR653"/>
  <c r="DS601" l="1"/>
  <c r="DT600"/>
  <c r="DU600" s="1"/>
  <c r="DR654"/>
  <c r="DT601" l="1"/>
  <c r="DU601" s="1"/>
  <c r="DS602"/>
  <c r="DR655"/>
  <c r="DS603" l="1"/>
  <c r="DT602"/>
  <c r="DU602" s="1"/>
  <c r="DR656"/>
  <c r="DT603" l="1"/>
  <c r="DU603" s="1"/>
  <c r="DS604"/>
  <c r="DR657"/>
  <c r="DT604" l="1"/>
  <c r="DU604" s="1"/>
  <c r="DS605"/>
  <c r="DR658"/>
  <c r="DT605" l="1"/>
  <c r="DU605" s="1"/>
  <c r="DS606"/>
  <c r="DR659"/>
  <c r="DT606" l="1"/>
  <c r="DU606" s="1"/>
  <c r="DS607"/>
  <c r="DR660"/>
  <c r="DT607" l="1"/>
  <c r="DU607" s="1"/>
  <c r="DS608"/>
  <c r="DR661"/>
  <c r="DT608" l="1"/>
  <c r="DU608" s="1"/>
  <c r="DS609"/>
  <c r="DR662"/>
  <c r="DT609" l="1"/>
  <c r="DU609" s="1"/>
  <c r="DS610"/>
  <c r="DR663"/>
  <c r="DT610" l="1"/>
  <c r="DU610" s="1"/>
  <c r="DS611"/>
  <c r="DR664"/>
  <c r="DT611" l="1"/>
  <c r="DU611" s="1"/>
  <c r="DS612"/>
  <c r="DR665"/>
  <c r="DT612" l="1"/>
  <c r="DU612" s="1"/>
  <c r="DS613"/>
  <c r="DR666"/>
  <c r="DT613" l="1"/>
  <c r="DU613" s="1"/>
  <c r="DS614"/>
  <c r="DR667"/>
  <c r="DT614" l="1"/>
  <c r="DU614" s="1"/>
  <c r="DS615"/>
  <c r="DR668"/>
  <c r="DT615" l="1"/>
  <c r="DU615" s="1"/>
  <c r="DS616"/>
  <c r="DR669"/>
  <c r="DT616" l="1"/>
  <c r="DU616" s="1"/>
  <c r="DS617"/>
  <c r="DR670"/>
  <c r="DT617" l="1"/>
  <c r="DU617" s="1"/>
  <c r="DS618"/>
  <c r="DR671"/>
  <c r="DT618" l="1"/>
  <c r="DU618" s="1"/>
  <c r="DS619"/>
  <c r="DR672"/>
  <c r="DT619" l="1"/>
  <c r="DU619" s="1"/>
  <c r="DS620"/>
  <c r="DR673"/>
  <c r="DT620" l="1"/>
  <c r="DU620" s="1"/>
  <c r="DS621"/>
  <c r="DR674"/>
  <c r="DT621" l="1"/>
  <c r="DU621" s="1"/>
  <c r="DS622"/>
  <c r="DR675"/>
  <c r="DT622" l="1"/>
  <c r="DU622" s="1"/>
  <c r="DS623"/>
  <c r="DR676"/>
  <c r="DT623" l="1"/>
  <c r="DU623" s="1"/>
  <c r="DS624"/>
  <c r="DR677"/>
  <c r="DT624" l="1"/>
  <c r="DU624" s="1"/>
  <c r="DS625"/>
  <c r="DR678"/>
  <c r="DT625" l="1"/>
  <c r="DU625" s="1"/>
  <c r="DS626"/>
  <c r="DR679"/>
  <c r="DT626" l="1"/>
  <c r="DU626" s="1"/>
  <c r="DS627"/>
  <c r="DR680"/>
  <c r="DT627" l="1"/>
  <c r="DU627" s="1"/>
  <c r="DS628"/>
  <c r="DR681"/>
  <c r="DT628" l="1"/>
  <c r="DU628" s="1"/>
  <c r="DS629"/>
  <c r="DR682"/>
  <c r="DT629" l="1"/>
  <c r="DU629" s="1"/>
  <c r="DS630"/>
  <c r="DR683"/>
  <c r="DT630" l="1"/>
  <c r="DU630" s="1"/>
  <c r="DS631"/>
  <c r="DR684"/>
  <c r="DT631" l="1"/>
  <c r="DU631" s="1"/>
  <c r="DS632"/>
  <c r="DR685"/>
  <c r="DT632" l="1"/>
  <c r="DU632" s="1"/>
  <c r="DS633"/>
  <c r="DR686"/>
  <c r="DT633" l="1"/>
  <c r="DU633" s="1"/>
  <c r="DS634"/>
  <c r="DR687"/>
  <c r="DT634" l="1"/>
  <c r="DU634" s="1"/>
  <c r="DS635"/>
  <c r="DR688"/>
  <c r="DT635" l="1"/>
  <c r="DU635" s="1"/>
  <c r="DS636"/>
  <c r="DR689"/>
  <c r="DT636" l="1"/>
  <c r="DU636" s="1"/>
  <c r="DS637"/>
  <c r="DR690"/>
  <c r="DT637" l="1"/>
  <c r="DU637" s="1"/>
  <c r="DS638"/>
  <c r="DR691"/>
  <c r="DT638" l="1"/>
  <c r="DU638" s="1"/>
  <c r="DS639"/>
  <c r="DR692"/>
  <c r="DT639" l="1"/>
  <c r="DU639" s="1"/>
  <c r="DS640"/>
  <c r="DR693"/>
  <c r="DT640" l="1"/>
  <c r="DU640" s="1"/>
  <c r="DS641"/>
  <c r="DR694"/>
  <c r="DT641" l="1"/>
  <c r="DU641" s="1"/>
  <c r="DS642"/>
  <c r="DR695"/>
  <c r="DT642" l="1"/>
  <c r="DU642" s="1"/>
  <c r="DS643"/>
  <c r="DR696"/>
  <c r="DT643" l="1"/>
  <c r="DU643" s="1"/>
  <c r="DS644"/>
  <c r="DR697"/>
  <c r="DT644" l="1"/>
  <c r="DU644" s="1"/>
  <c r="DS645"/>
  <c r="DR698"/>
  <c r="DT645" l="1"/>
  <c r="DU645" s="1"/>
  <c r="DS646"/>
  <c r="DR699"/>
  <c r="DT646" l="1"/>
  <c r="DU646" s="1"/>
  <c r="DS647"/>
  <c r="DR700"/>
  <c r="DT647" l="1"/>
  <c r="DU647" s="1"/>
  <c r="DS648"/>
  <c r="DR701"/>
  <c r="DT648" l="1"/>
  <c r="DU648" s="1"/>
  <c r="DS649"/>
  <c r="DR702"/>
  <c r="DT649" l="1"/>
  <c r="DU649" s="1"/>
  <c r="DS650"/>
  <c r="DR703"/>
  <c r="DT650" l="1"/>
  <c r="DU650" s="1"/>
  <c r="DS651"/>
  <c r="DR704"/>
  <c r="DT651" l="1"/>
  <c r="DU651" s="1"/>
  <c r="DS652"/>
  <c r="DR705"/>
  <c r="DT652" l="1"/>
  <c r="DU652" s="1"/>
  <c r="DS653"/>
  <c r="DR706"/>
  <c r="DT653" l="1"/>
  <c r="DU653" s="1"/>
  <c r="DS654"/>
  <c r="DR707"/>
  <c r="DT654" l="1"/>
  <c r="DU654" s="1"/>
  <c r="DS655"/>
  <c r="DR708"/>
  <c r="DT655" l="1"/>
  <c r="DU655" s="1"/>
  <c r="DS656"/>
  <c r="DR709"/>
  <c r="DT656" l="1"/>
  <c r="DU656" s="1"/>
  <c r="DS657"/>
  <c r="DR710"/>
  <c r="DT657" l="1"/>
  <c r="DU657" s="1"/>
  <c r="DS658"/>
  <c r="DR711"/>
  <c r="DT658" l="1"/>
  <c r="DU658" s="1"/>
  <c r="DS659"/>
  <c r="DR712"/>
  <c r="DT659" l="1"/>
  <c r="DU659" s="1"/>
  <c r="DS660"/>
  <c r="DR713"/>
  <c r="DS661" l="1"/>
  <c r="DT660"/>
  <c r="DU660" s="1"/>
  <c r="DR714"/>
  <c r="DT661" l="1"/>
  <c r="DU661" s="1"/>
  <c r="DS662"/>
  <c r="DR715"/>
  <c r="DT662" l="1"/>
  <c r="DU662" s="1"/>
  <c r="DS663"/>
  <c r="DR716"/>
  <c r="DS664" l="1"/>
  <c r="DT663"/>
  <c r="DU663" s="1"/>
  <c r="DR717"/>
  <c r="DT664" l="1"/>
  <c r="DU664" s="1"/>
  <c r="DS665"/>
  <c r="DR718"/>
  <c r="DT665" l="1"/>
  <c r="DU665" s="1"/>
  <c r="DS666"/>
  <c r="DR719"/>
  <c r="DT666" l="1"/>
  <c r="DU666" s="1"/>
  <c r="DS667"/>
  <c r="DR720"/>
  <c r="DT667" l="1"/>
  <c r="DU667" s="1"/>
  <c r="DS668"/>
  <c r="DR721"/>
  <c r="DT668" l="1"/>
  <c r="DU668" s="1"/>
  <c r="DS669"/>
  <c r="DR722"/>
  <c r="DT669" l="1"/>
  <c r="DU669" s="1"/>
  <c r="DS670"/>
  <c r="DR723"/>
  <c r="DT670" l="1"/>
  <c r="DU670" s="1"/>
  <c r="DS671"/>
  <c r="DR724"/>
  <c r="DS672" l="1"/>
  <c r="DT671"/>
  <c r="DU671" s="1"/>
  <c r="DR725"/>
  <c r="DT672" l="1"/>
  <c r="DU672" s="1"/>
  <c r="DS673"/>
  <c r="DR726"/>
  <c r="DT673" l="1"/>
  <c r="DU673" s="1"/>
  <c r="DS674"/>
  <c r="DR727"/>
  <c r="DT674" l="1"/>
  <c r="DU674" s="1"/>
  <c r="DS675"/>
  <c r="DR728"/>
  <c r="DT675" l="1"/>
  <c r="DU675" s="1"/>
  <c r="DS676"/>
  <c r="DR729"/>
  <c r="DT676" l="1"/>
  <c r="DU676" s="1"/>
  <c r="DS677"/>
  <c r="DR730"/>
  <c r="DT677" l="1"/>
  <c r="DU677" s="1"/>
  <c r="DS678"/>
  <c r="DR731"/>
  <c r="DT678" l="1"/>
  <c r="DU678" s="1"/>
  <c r="DS679"/>
  <c r="DR732"/>
  <c r="DT679" l="1"/>
  <c r="DU679" s="1"/>
  <c r="DS680"/>
  <c r="DR733"/>
  <c r="DS681" l="1"/>
  <c r="DT680"/>
  <c r="DU680" s="1"/>
  <c r="DR734"/>
  <c r="DS682" l="1"/>
  <c r="DT681"/>
  <c r="DU681" s="1"/>
  <c r="DR735"/>
  <c r="DT682" l="1"/>
  <c r="DU682" s="1"/>
  <c r="DS683"/>
  <c r="DR736"/>
  <c r="DS684" l="1"/>
  <c r="DT683"/>
  <c r="DU683" s="1"/>
  <c r="DR737"/>
  <c r="DT684" l="1"/>
  <c r="DU684" s="1"/>
  <c r="DS685"/>
  <c r="DR738"/>
  <c r="DS686" l="1"/>
  <c r="DT685"/>
  <c r="DU685" s="1"/>
  <c r="DR739"/>
  <c r="DS687" l="1"/>
  <c r="DT686"/>
  <c r="DU686" s="1"/>
  <c r="DR740"/>
  <c r="DT687" l="1"/>
  <c r="DU687" s="1"/>
  <c r="DS688"/>
  <c r="DR741"/>
  <c r="DS689" l="1"/>
  <c r="DT688"/>
  <c r="DU688" s="1"/>
  <c r="DR742"/>
  <c r="DT689" l="1"/>
  <c r="DU689" s="1"/>
  <c r="DS690"/>
  <c r="DR743"/>
  <c r="DS691" l="1"/>
  <c r="DT690"/>
  <c r="DU690" s="1"/>
  <c r="DR744"/>
  <c r="DT691" l="1"/>
  <c r="DU691" s="1"/>
  <c r="DS692"/>
  <c r="DR745"/>
  <c r="DT692" l="1"/>
  <c r="DU692" s="1"/>
  <c r="DS693"/>
  <c r="DR746"/>
  <c r="DS694" l="1"/>
  <c r="DT693"/>
  <c r="DU693" s="1"/>
  <c r="DR747"/>
  <c r="DS695" l="1"/>
  <c r="DT694"/>
  <c r="DU694" s="1"/>
  <c r="DR748"/>
  <c r="DS696" l="1"/>
  <c r="DT695"/>
  <c r="DU695" s="1"/>
  <c r="DR749"/>
  <c r="DS697" l="1"/>
  <c r="DT696"/>
  <c r="DU696" s="1"/>
  <c r="DR750"/>
  <c r="DT697" l="1"/>
  <c r="DU697" s="1"/>
  <c r="DS698"/>
  <c r="DR751"/>
  <c r="DS699" l="1"/>
  <c r="DT698"/>
  <c r="DU698" s="1"/>
  <c r="DR752"/>
  <c r="DS700" l="1"/>
  <c r="DT699"/>
  <c r="DU699" s="1"/>
  <c r="DR753"/>
  <c r="DS701" l="1"/>
  <c r="DT700"/>
  <c r="DU700" s="1"/>
  <c r="DR754"/>
  <c r="DT701" l="1"/>
  <c r="DU701" s="1"/>
  <c r="DS702"/>
  <c r="DR755"/>
  <c r="DS703" l="1"/>
  <c r="DT702"/>
  <c r="DU702" s="1"/>
  <c r="DR756"/>
  <c r="DS704" l="1"/>
  <c r="DT703"/>
  <c r="DU703" s="1"/>
  <c r="DR757"/>
  <c r="DS705" l="1"/>
  <c r="DT704"/>
  <c r="DU704" s="1"/>
  <c r="DR758"/>
  <c r="DS706" l="1"/>
  <c r="DT705"/>
  <c r="DU705" s="1"/>
  <c r="DR759"/>
  <c r="DS707" l="1"/>
  <c r="DT706"/>
  <c r="DU706" s="1"/>
  <c r="DR760"/>
  <c r="DS708" l="1"/>
  <c r="DT707"/>
  <c r="DU707" s="1"/>
  <c r="DR761"/>
  <c r="DS709" l="1"/>
  <c r="DT708"/>
  <c r="DU708" s="1"/>
  <c r="DR762"/>
  <c r="DT709" l="1"/>
  <c r="DU709" s="1"/>
  <c r="DS710"/>
  <c r="DR763"/>
  <c r="DS711" l="1"/>
  <c r="DT710"/>
  <c r="DU710" s="1"/>
  <c r="DR764"/>
  <c r="DS712" l="1"/>
  <c r="DT711"/>
  <c r="DU711" s="1"/>
  <c r="DR765"/>
  <c r="DT712" l="1"/>
  <c r="DU712" s="1"/>
  <c r="DS713"/>
  <c r="DR766"/>
  <c r="DT713" l="1"/>
  <c r="DU713" s="1"/>
  <c r="DS714"/>
  <c r="DR767"/>
  <c r="DS715" l="1"/>
  <c r="DT714"/>
  <c r="DU714" s="1"/>
  <c r="DR768"/>
  <c r="DT715" l="1"/>
  <c r="DU715" s="1"/>
  <c r="DS716"/>
  <c r="DR769"/>
  <c r="DS717" l="1"/>
  <c r="DT716"/>
  <c r="DU716" s="1"/>
  <c r="DR770"/>
  <c r="DS718" l="1"/>
  <c r="DT717"/>
  <c r="DU717" s="1"/>
  <c r="DR771"/>
  <c r="DT718" l="1"/>
  <c r="DU718" s="1"/>
  <c r="DS719"/>
  <c r="DR772"/>
  <c r="DS720" l="1"/>
  <c r="DT719"/>
  <c r="DU719" s="1"/>
  <c r="DR773"/>
  <c r="DT720" l="1"/>
  <c r="DU720" s="1"/>
  <c r="DS721"/>
  <c r="DR774"/>
  <c r="DS722" l="1"/>
  <c r="DT721"/>
  <c r="DU721" s="1"/>
  <c r="DR775"/>
  <c r="DT722" l="1"/>
  <c r="DU722" s="1"/>
  <c r="DS723"/>
  <c r="DR776"/>
  <c r="DS724" l="1"/>
  <c r="DT723"/>
  <c r="DU723" s="1"/>
  <c r="DR777"/>
  <c r="DT724" l="1"/>
  <c r="DU724" s="1"/>
  <c r="DS725"/>
  <c r="DR778"/>
  <c r="DS726" l="1"/>
  <c r="DT725"/>
  <c r="DU725" s="1"/>
  <c r="DR779"/>
  <c r="DT726" l="1"/>
  <c r="DU726" s="1"/>
  <c r="DS727"/>
  <c r="DR780"/>
  <c r="DS728" l="1"/>
  <c r="DT727"/>
  <c r="DU727" s="1"/>
  <c r="DR781"/>
  <c r="DT728" l="1"/>
  <c r="DU728" s="1"/>
  <c r="DS729"/>
  <c r="DR782"/>
  <c r="DS730" l="1"/>
  <c r="DT729"/>
  <c r="DU729" s="1"/>
  <c r="DR783"/>
  <c r="DT730" l="1"/>
  <c r="DU730" s="1"/>
  <c r="DS731"/>
  <c r="DR784"/>
  <c r="DS732" l="1"/>
  <c r="DT731"/>
  <c r="DU731" s="1"/>
  <c r="DR785"/>
  <c r="DT732" l="1"/>
  <c r="DU732" s="1"/>
  <c r="DS733"/>
  <c r="DR786"/>
  <c r="DS734" l="1"/>
  <c r="DT733"/>
  <c r="DU733" s="1"/>
  <c r="DR787"/>
  <c r="DT734" l="1"/>
  <c r="DU734" s="1"/>
  <c r="DS735"/>
  <c r="DR788"/>
  <c r="DS736" l="1"/>
  <c r="DT735"/>
  <c r="DU735" s="1"/>
  <c r="DR789"/>
  <c r="DS737" l="1"/>
  <c r="DT736"/>
  <c r="DU736" s="1"/>
  <c r="DR790"/>
  <c r="DS738" l="1"/>
  <c r="DT737"/>
  <c r="DU737" s="1"/>
  <c r="DR791"/>
  <c r="DT738" l="1"/>
  <c r="DU738" s="1"/>
  <c r="DS739"/>
  <c r="DR792"/>
  <c r="DS740" l="1"/>
  <c r="DT739"/>
  <c r="DU739" s="1"/>
  <c r="DR793"/>
  <c r="DS741" l="1"/>
  <c r="DT740"/>
  <c r="DU740" s="1"/>
  <c r="DR794"/>
  <c r="DT741" l="1"/>
  <c r="DU741" s="1"/>
  <c r="DS742"/>
  <c r="DR795"/>
  <c r="DT742" l="1"/>
  <c r="DU742" s="1"/>
  <c r="DS743"/>
  <c r="DR796"/>
  <c r="DS744" l="1"/>
  <c r="DT743"/>
  <c r="DU743" s="1"/>
  <c r="DR797"/>
  <c r="DS745" l="1"/>
  <c r="DT744"/>
  <c r="DU744" s="1"/>
  <c r="DR798"/>
  <c r="DT745" l="1"/>
  <c r="DU745" s="1"/>
  <c r="DS746"/>
  <c r="DR799"/>
  <c r="DT746" l="1"/>
  <c r="DU746" s="1"/>
  <c r="DS747"/>
  <c r="DR800"/>
  <c r="DS748" l="1"/>
  <c r="DT747"/>
  <c r="DU747" s="1"/>
  <c r="DR801"/>
  <c r="DT748" l="1"/>
  <c r="DU748" s="1"/>
  <c r="DS749"/>
  <c r="DR802"/>
  <c r="DS750" l="1"/>
  <c r="DT749"/>
  <c r="DU749" s="1"/>
  <c r="DR803"/>
  <c r="DT750" l="1"/>
  <c r="DU750" s="1"/>
  <c r="DS751"/>
  <c r="DR804"/>
  <c r="DS752" l="1"/>
  <c r="DT751"/>
  <c r="DU751" s="1"/>
  <c r="DR805"/>
  <c r="DS753" l="1"/>
  <c r="DT752"/>
  <c r="DU752" s="1"/>
  <c r="DR806"/>
  <c r="DS754" l="1"/>
  <c r="DT753"/>
  <c r="DU753" s="1"/>
  <c r="DR807"/>
  <c r="DT754" l="1"/>
  <c r="DU754" s="1"/>
  <c r="DS755"/>
  <c r="DR808"/>
  <c r="DS756" l="1"/>
  <c r="DT755"/>
  <c r="DU755" s="1"/>
  <c r="DR809"/>
  <c r="DT756" l="1"/>
  <c r="DU756" s="1"/>
  <c r="DS757"/>
  <c r="DR810"/>
  <c r="DS758" l="1"/>
  <c r="DT757"/>
  <c r="DU757" s="1"/>
  <c r="DR811"/>
  <c r="DT758" l="1"/>
  <c r="DU758" s="1"/>
  <c r="DS759"/>
  <c r="DR812"/>
  <c r="DS760" l="1"/>
  <c r="DT759"/>
  <c r="DU759" s="1"/>
  <c r="DR813"/>
  <c r="DS761" l="1"/>
  <c r="DT760"/>
  <c r="DU760" s="1"/>
  <c r="DR814"/>
  <c r="DT761" l="1"/>
  <c r="DU761" s="1"/>
  <c r="DS762"/>
  <c r="DR815"/>
  <c r="DT762" l="1"/>
  <c r="DU762" s="1"/>
  <c r="DS763"/>
  <c r="DR816"/>
  <c r="DS764" l="1"/>
  <c r="DT763"/>
  <c r="DU763" s="1"/>
  <c r="DR817"/>
  <c r="DT764" l="1"/>
  <c r="DU764" s="1"/>
  <c r="DS765"/>
  <c r="DR818"/>
  <c r="DS766" l="1"/>
  <c r="DT765"/>
  <c r="DU765" s="1"/>
  <c r="DR819"/>
  <c r="DT766" l="1"/>
  <c r="DU766" s="1"/>
  <c r="DS767"/>
  <c r="DR820"/>
  <c r="DS768" l="1"/>
  <c r="DT767"/>
  <c r="DU767" s="1"/>
  <c r="DR821"/>
  <c r="DT768" l="1"/>
  <c r="DU768" s="1"/>
  <c r="DS769"/>
  <c r="DR822"/>
  <c r="DS770" l="1"/>
  <c r="DT769"/>
  <c r="DU769" s="1"/>
  <c r="DR823"/>
  <c r="DT770" l="1"/>
  <c r="DU770" s="1"/>
  <c r="DS771"/>
  <c r="DR824"/>
  <c r="DS772" l="1"/>
  <c r="DT771"/>
  <c r="DU771" s="1"/>
  <c r="DR825"/>
  <c r="DT772" l="1"/>
  <c r="DU772" s="1"/>
  <c r="DS773"/>
  <c r="DR826"/>
  <c r="DS774" l="1"/>
  <c r="DT773"/>
  <c r="DU773" s="1"/>
  <c r="DR827"/>
  <c r="DT774" l="1"/>
  <c r="DU774" s="1"/>
  <c r="DS775"/>
  <c r="DR828"/>
  <c r="DS776" l="1"/>
  <c r="DT775"/>
  <c r="DU775" s="1"/>
  <c r="DR829"/>
  <c r="DT776" l="1"/>
  <c r="DU776" s="1"/>
  <c r="DS777"/>
  <c r="DR830"/>
  <c r="DS778" l="1"/>
  <c r="DT777"/>
  <c r="DU777" s="1"/>
  <c r="DR831"/>
  <c r="DT778" l="1"/>
  <c r="DU778" s="1"/>
  <c r="DS779"/>
  <c r="DR832"/>
  <c r="DS780" l="1"/>
  <c r="DT779"/>
  <c r="DU779" s="1"/>
  <c r="DR833"/>
  <c r="DS781" l="1"/>
  <c r="DT780"/>
  <c r="DU780" s="1"/>
  <c r="DR834"/>
  <c r="DT781" l="1"/>
  <c r="DU781" s="1"/>
  <c r="DS782"/>
  <c r="DR835"/>
  <c r="DT782" l="1"/>
  <c r="DU782" s="1"/>
  <c r="DS783"/>
  <c r="DR836"/>
  <c r="DS784" l="1"/>
  <c r="DT783"/>
  <c r="DU783" s="1"/>
  <c r="DR837"/>
  <c r="DT784" l="1"/>
  <c r="DU784" s="1"/>
  <c r="DS785"/>
  <c r="DR838"/>
  <c r="DT785" l="1"/>
  <c r="DU785" s="1"/>
  <c r="DS786"/>
  <c r="DR839"/>
  <c r="DT786" l="1"/>
  <c r="DU786" s="1"/>
  <c r="DS787"/>
  <c r="DR840"/>
  <c r="DS788" l="1"/>
  <c r="DT787"/>
  <c r="DU787" s="1"/>
  <c r="DR841"/>
  <c r="DT788" l="1"/>
  <c r="DU788" s="1"/>
  <c r="DS789"/>
  <c r="DR842"/>
  <c r="DS790" l="1"/>
  <c r="DT789"/>
  <c r="DU789" s="1"/>
  <c r="DR843"/>
  <c r="DT790" l="1"/>
  <c r="DU790" s="1"/>
  <c r="DS791"/>
  <c r="DR844"/>
  <c r="DS792" l="1"/>
  <c r="DT791"/>
  <c r="DU791" s="1"/>
  <c r="DR845"/>
  <c r="DT792" l="1"/>
  <c r="DU792" s="1"/>
  <c r="DS793"/>
  <c r="DR846"/>
  <c r="DS794" l="1"/>
  <c r="DT793"/>
  <c r="DU793" s="1"/>
  <c r="DR847"/>
  <c r="DT794" l="1"/>
  <c r="DU794" s="1"/>
  <c r="DS795"/>
  <c r="DR848"/>
  <c r="DS796" l="1"/>
  <c r="DT795"/>
  <c r="DU795" s="1"/>
  <c r="DR849"/>
  <c r="DS797" l="1"/>
  <c r="DT796"/>
  <c r="DU796" s="1"/>
  <c r="DR850"/>
  <c r="DS798" l="1"/>
  <c r="DT797"/>
  <c r="DU797" s="1"/>
  <c r="DR851"/>
  <c r="DT798" l="1"/>
  <c r="DU798" s="1"/>
  <c r="DS799"/>
  <c r="DR852"/>
  <c r="DS800" l="1"/>
  <c r="DT799"/>
  <c r="DU799" s="1"/>
  <c r="DR853"/>
  <c r="DS801" l="1"/>
  <c r="DT800"/>
  <c r="DU800" s="1"/>
  <c r="DR854"/>
  <c r="DT801" l="1"/>
  <c r="DU801" s="1"/>
  <c r="DS802"/>
  <c r="DR855"/>
  <c r="DT802" l="1"/>
  <c r="DU802" s="1"/>
  <c r="DS803"/>
  <c r="DR856"/>
  <c r="DS804" l="1"/>
  <c r="DT803"/>
  <c r="DU803" s="1"/>
  <c r="DR857"/>
  <c r="DS805" l="1"/>
  <c r="DT804"/>
  <c r="DU804" s="1"/>
  <c r="DR858"/>
  <c r="DS806" l="1"/>
  <c r="DT805"/>
  <c r="DU805" s="1"/>
  <c r="DR859"/>
  <c r="DS807" l="1"/>
  <c r="DT806"/>
  <c r="DU806" s="1"/>
  <c r="DR860"/>
  <c r="DS808" l="1"/>
  <c r="DT807"/>
  <c r="DU807" s="1"/>
  <c r="DR861"/>
  <c r="DS809" l="1"/>
  <c r="DT808"/>
  <c r="DU808" s="1"/>
  <c r="DR862"/>
  <c r="DT809" l="1"/>
  <c r="DU809" s="1"/>
  <c r="DS810"/>
  <c r="DR863"/>
  <c r="DT810" l="1"/>
  <c r="DU810" s="1"/>
  <c r="DS811"/>
  <c r="DR864"/>
  <c r="DS812" l="1"/>
  <c r="DT811"/>
  <c r="DU811" s="1"/>
  <c r="DR865"/>
  <c r="DS813" l="1"/>
  <c r="DT812"/>
  <c r="DU812" s="1"/>
  <c r="DR866"/>
  <c r="DT813" l="1"/>
  <c r="DU813" s="1"/>
  <c r="DS814"/>
  <c r="DR867"/>
  <c r="DT814" l="1"/>
  <c r="DU814" s="1"/>
  <c r="DS815"/>
  <c r="DR868"/>
  <c r="DS816" l="1"/>
  <c r="DT815"/>
  <c r="DU815" s="1"/>
  <c r="DR869"/>
  <c r="DT816" l="1"/>
  <c r="DU816" s="1"/>
  <c r="DS817"/>
  <c r="DR870"/>
  <c r="DS818" l="1"/>
  <c r="DT817"/>
  <c r="DU817" s="1"/>
  <c r="DR871"/>
  <c r="DT818" l="1"/>
  <c r="DU818" s="1"/>
  <c r="DS819"/>
  <c r="DR872"/>
  <c r="DS820" l="1"/>
  <c r="DT819"/>
  <c r="DU819" s="1"/>
  <c r="DR873"/>
  <c r="DS821" l="1"/>
  <c r="DT820"/>
  <c r="DU820" s="1"/>
  <c r="DR874"/>
  <c r="DS822" l="1"/>
  <c r="DT821"/>
  <c r="DU821" s="1"/>
  <c r="DR875"/>
  <c r="DT822" l="1"/>
  <c r="DU822" s="1"/>
  <c r="DS823"/>
  <c r="DR876"/>
  <c r="DS824" l="1"/>
  <c r="DT823"/>
  <c r="DU823" s="1"/>
  <c r="DR877"/>
  <c r="DS825" l="1"/>
  <c r="DT824"/>
  <c r="DU824" s="1"/>
  <c r="DR878"/>
  <c r="DT825" l="1"/>
  <c r="DU825" s="1"/>
  <c r="DS826"/>
  <c r="DR879"/>
  <c r="DT826" l="1"/>
  <c r="DU826" s="1"/>
  <c r="DS827"/>
  <c r="DR880"/>
  <c r="DS828" l="1"/>
  <c r="DT827"/>
  <c r="DU827" s="1"/>
  <c r="DR881"/>
  <c r="DS829" l="1"/>
  <c r="DT828"/>
  <c r="DU828" s="1"/>
  <c r="DR882"/>
  <c r="DS830" l="1"/>
  <c r="DT829"/>
  <c r="DU829" s="1"/>
  <c r="DR883"/>
  <c r="DT830" l="1"/>
  <c r="DU830" s="1"/>
  <c r="DS831"/>
  <c r="DR884"/>
  <c r="DS832" l="1"/>
  <c r="DT831"/>
  <c r="DU831" s="1"/>
  <c r="DR885"/>
  <c r="DT832" l="1"/>
  <c r="DU832" s="1"/>
  <c r="DS833"/>
  <c r="DR886"/>
  <c r="DS834" l="1"/>
  <c r="DT833"/>
  <c r="DU833" s="1"/>
  <c r="DR887"/>
  <c r="DT834" l="1"/>
  <c r="DU834" s="1"/>
  <c r="DS835"/>
  <c r="DR888"/>
  <c r="DS836" l="1"/>
  <c r="DT835"/>
  <c r="DU835" s="1"/>
  <c r="DR889"/>
  <c r="DS837" l="1"/>
  <c r="DT836"/>
  <c r="DU836" s="1"/>
  <c r="DR890"/>
  <c r="DS838" l="1"/>
  <c r="DT837"/>
  <c r="DU837" s="1"/>
  <c r="DR891"/>
  <c r="DT838" l="1"/>
  <c r="DU838" s="1"/>
  <c r="DS839"/>
  <c r="DR892"/>
  <c r="DS840" l="1"/>
  <c r="DT839"/>
  <c r="DU839" s="1"/>
  <c r="DR893"/>
  <c r="DT840" l="1"/>
  <c r="DU840" s="1"/>
  <c r="DS841"/>
  <c r="DR894"/>
  <c r="DS842" l="1"/>
  <c r="DT841"/>
  <c r="DU841" s="1"/>
  <c r="DR895"/>
  <c r="DS843" l="1"/>
  <c r="DT842"/>
  <c r="DU842" s="1"/>
  <c r="DR896"/>
  <c r="DS844" l="1"/>
  <c r="DT843"/>
  <c r="DU843" s="1"/>
  <c r="DR897"/>
  <c r="DT844" l="1"/>
  <c r="DU844" s="1"/>
  <c r="DS845"/>
  <c r="DR898"/>
  <c r="DS846" l="1"/>
  <c r="DT845"/>
  <c r="DU845" s="1"/>
  <c r="DR899"/>
  <c r="DT846" l="1"/>
  <c r="DU846" s="1"/>
  <c r="DS847"/>
  <c r="DR900"/>
  <c r="DS848" l="1"/>
  <c r="DT847"/>
  <c r="DU847" s="1"/>
  <c r="DR901"/>
  <c r="DT848" l="1"/>
  <c r="DU848" s="1"/>
  <c r="DS849"/>
  <c r="DR902"/>
  <c r="DS850" l="1"/>
  <c r="DT849"/>
  <c r="DU849" s="1"/>
  <c r="DR903"/>
  <c r="DT850" l="1"/>
  <c r="DU850" s="1"/>
  <c r="DS851"/>
  <c r="DR904"/>
  <c r="DS852" l="1"/>
  <c r="DT851"/>
  <c r="DU851" s="1"/>
  <c r="DR905"/>
  <c r="DT852" l="1"/>
  <c r="DU852" s="1"/>
  <c r="DS853"/>
  <c r="DR906"/>
  <c r="DS854" l="1"/>
  <c r="DT853"/>
  <c r="DU853" s="1"/>
  <c r="DR907"/>
  <c r="DT854" l="1"/>
  <c r="DU854" s="1"/>
  <c r="DS855"/>
  <c r="DR908"/>
  <c r="DS856" l="1"/>
  <c r="DT855"/>
  <c r="DU855" s="1"/>
  <c r="DR909"/>
  <c r="DS857" l="1"/>
  <c r="DT856"/>
  <c r="DU856" s="1"/>
  <c r="DR910"/>
  <c r="DS858" l="1"/>
  <c r="DT857"/>
  <c r="DU857" s="1"/>
  <c r="DR911"/>
  <c r="DT858" l="1"/>
  <c r="DU858" s="1"/>
  <c r="DS859"/>
  <c r="DR912"/>
  <c r="DS860" l="1"/>
  <c r="DT859"/>
  <c r="DU859" s="1"/>
  <c r="DR913"/>
  <c r="DT860" l="1"/>
  <c r="DU860" s="1"/>
  <c r="DS861"/>
  <c r="DR914"/>
  <c r="DT861" l="1"/>
  <c r="DU861" s="1"/>
  <c r="DS862"/>
  <c r="DR915"/>
  <c r="DT862" l="1"/>
  <c r="DU862" s="1"/>
  <c r="DS863"/>
  <c r="DR916"/>
  <c r="DT863" l="1"/>
  <c r="DU863" s="1"/>
  <c r="DS864"/>
  <c r="DR917"/>
  <c r="DS865" l="1"/>
  <c r="DT864"/>
  <c r="DU864" s="1"/>
  <c r="DR918"/>
  <c r="DS866" l="1"/>
  <c r="DT865"/>
  <c r="DU865" s="1"/>
  <c r="DR919"/>
  <c r="DT866" l="1"/>
  <c r="DU866" s="1"/>
  <c r="DS867"/>
  <c r="DR920"/>
  <c r="DT867" l="1"/>
  <c r="DU867" s="1"/>
  <c r="DS868"/>
  <c r="DR921"/>
  <c r="DS869" l="1"/>
  <c r="DT868"/>
  <c r="DU868" s="1"/>
  <c r="DR922"/>
  <c r="DS870" l="1"/>
  <c r="DT869"/>
  <c r="DU869" s="1"/>
  <c r="DR923"/>
  <c r="DS871" l="1"/>
  <c r="DT870"/>
  <c r="DU870" s="1"/>
  <c r="DR924"/>
  <c r="DS872" l="1"/>
  <c r="DT871"/>
  <c r="DU871" s="1"/>
  <c r="DR925"/>
  <c r="DS873" l="1"/>
  <c r="DT872"/>
  <c r="DU872" s="1"/>
  <c r="DR926"/>
  <c r="DT873" l="1"/>
  <c r="DU873" s="1"/>
  <c r="DS874"/>
  <c r="DR927"/>
  <c r="DS875" l="1"/>
  <c r="DT874"/>
  <c r="DU874" s="1"/>
  <c r="DR928"/>
  <c r="DS876" l="1"/>
  <c r="DT875"/>
  <c r="DU875" s="1"/>
  <c r="DR929"/>
  <c r="DS877" l="1"/>
  <c r="DT876"/>
  <c r="DU876" s="1"/>
  <c r="DR930"/>
  <c r="DS878" l="1"/>
  <c r="DT877"/>
  <c r="DU877" s="1"/>
  <c r="DR931"/>
  <c r="DT878" l="1"/>
  <c r="DU878" s="1"/>
  <c r="DS879"/>
  <c r="DR932"/>
  <c r="DT879" l="1"/>
  <c r="DU879" s="1"/>
  <c r="DS880"/>
  <c r="DR933"/>
  <c r="DS881" l="1"/>
  <c r="DT880"/>
  <c r="DU880" s="1"/>
  <c r="DR934"/>
  <c r="DS882" l="1"/>
  <c r="DT881"/>
  <c r="DU881" s="1"/>
  <c r="DR935"/>
  <c r="DS883" l="1"/>
  <c r="DT882"/>
  <c r="DU882" s="1"/>
  <c r="DR936"/>
  <c r="DT883" l="1"/>
  <c r="DU883" s="1"/>
  <c r="DS884"/>
  <c r="DR937"/>
  <c r="DS885" l="1"/>
  <c r="DT884"/>
  <c r="DU884" s="1"/>
  <c r="DR938"/>
  <c r="DS886" l="1"/>
  <c r="DT885"/>
  <c r="DU885" s="1"/>
  <c r="DR939"/>
  <c r="DT886" l="1"/>
  <c r="DU886" s="1"/>
  <c r="DS887"/>
  <c r="DR940"/>
  <c r="DS888" l="1"/>
  <c r="DT887"/>
  <c r="DU887" s="1"/>
  <c r="DR941"/>
  <c r="DT888" l="1"/>
  <c r="DU888" s="1"/>
  <c r="DS889"/>
  <c r="DR942"/>
  <c r="DS890" l="1"/>
  <c r="DT889"/>
  <c r="DU889" s="1"/>
  <c r="DR943"/>
  <c r="DS891" l="1"/>
  <c r="DT890"/>
  <c r="DU890" s="1"/>
  <c r="DR944"/>
  <c r="DS892" l="1"/>
  <c r="DT891"/>
  <c r="DU891" s="1"/>
  <c r="DR945"/>
  <c r="DT892" l="1"/>
  <c r="DU892" s="1"/>
  <c r="DS893"/>
  <c r="DR946"/>
  <c r="DS894" l="1"/>
  <c r="DT893"/>
  <c r="DU893" s="1"/>
  <c r="DR947"/>
  <c r="DT894" l="1"/>
  <c r="DU894" s="1"/>
  <c r="DS895"/>
  <c r="DR948"/>
  <c r="DS896" l="1"/>
  <c r="DT895"/>
  <c r="DU895" s="1"/>
  <c r="DR949"/>
  <c r="DS897" l="1"/>
  <c r="DT896"/>
  <c r="DU896" s="1"/>
  <c r="DR950"/>
  <c r="DS898" l="1"/>
  <c r="DT897"/>
  <c r="DU897" s="1"/>
  <c r="DR951"/>
  <c r="DS899" l="1"/>
  <c r="DT898"/>
  <c r="DU898" s="1"/>
  <c r="DR952"/>
  <c r="DS900" l="1"/>
  <c r="DT899"/>
  <c r="DU899" s="1"/>
  <c r="DR953"/>
  <c r="DS901" l="1"/>
  <c r="DT900"/>
  <c r="DU900" s="1"/>
  <c r="DR954"/>
  <c r="DS902" l="1"/>
  <c r="DT901"/>
  <c r="DU901" s="1"/>
  <c r="DR955"/>
  <c r="DS903" l="1"/>
  <c r="DT902"/>
  <c r="DU902" s="1"/>
  <c r="DR956"/>
  <c r="DS904" l="1"/>
  <c r="DT903"/>
  <c r="DU903" s="1"/>
  <c r="DR957"/>
  <c r="DT904" l="1"/>
  <c r="DU904" s="1"/>
  <c r="DS905"/>
  <c r="DR958"/>
  <c r="DS906" l="1"/>
  <c r="DT905"/>
  <c r="DU905" s="1"/>
  <c r="DR959"/>
  <c r="DT906" l="1"/>
  <c r="DU906" s="1"/>
  <c r="DS907"/>
  <c r="DR960"/>
  <c r="DS908" l="1"/>
  <c r="DT907"/>
  <c r="DU907" s="1"/>
  <c r="DR961"/>
  <c r="DT908" l="1"/>
  <c r="DU908" s="1"/>
  <c r="DS909"/>
  <c r="DR962"/>
  <c r="DS910" l="1"/>
  <c r="DT909"/>
  <c r="DU909" s="1"/>
  <c r="DR963"/>
  <c r="DT910" l="1"/>
  <c r="DU910" s="1"/>
  <c r="DS911"/>
  <c r="DR964"/>
  <c r="DS912" l="1"/>
  <c r="DT911"/>
  <c r="DU911" s="1"/>
  <c r="DR965"/>
  <c r="DS913" l="1"/>
  <c r="DT912"/>
  <c r="DU912" s="1"/>
  <c r="DR966"/>
  <c r="DS914" l="1"/>
  <c r="DT913"/>
  <c r="DU913" s="1"/>
  <c r="DR967"/>
  <c r="DT914" l="1"/>
  <c r="DU914" s="1"/>
  <c r="DS915"/>
  <c r="DR968"/>
  <c r="DT915" l="1"/>
  <c r="DU915" s="1"/>
  <c r="DS916"/>
  <c r="DR969"/>
  <c r="DS917" l="1"/>
  <c r="DT916"/>
  <c r="DU916" s="1"/>
  <c r="DR970"/>
  <c r="DS918" l="1"/>
  <c r="DT917"/>
  <c r="DU917" s="1"/>
  <c r="DR971"/>
  <c r="DS919" l="1"/>
  <c r="DT918"/>
  <c r="DU918" s="1"/>
  <c r="DR972"/>
  <c r="DT919" l="1"/>
  <c r="DU919" s="1"/>
  <c r="DS920"/>
  <c r="DR973"/>
  <c r="DS921" l="1"/>
  <c r="DT920"/>
  <c r="DU920" s="1"/>
  <c r="DR974"/>
  <c r="DS922" l="1"/>
  <c r="DT921"/>
  <c r="DU921" s="1"/>
  <c r="DR975"/>
  <c r="DS923" l="1"/>
  <c r="DT922"/>
  <c r="DU922" s="1"/>
  <c r="DR976"/>
  <c r="DT923" l="1"/>
  <c r="DU923" s="1"/>
  <c r="DS924"/>
  <c r="DR977"/>
  <c r="DT924" l="1"/>
  <c r="DU924" s="1"/>
  <c r="DS925"/>
  <c r="DR978"/>
  <c r="DS926" l="1"/>
  <c r="DT925"/>
  <c r="DU925" s="1"/>
  <c r="DR979"/>
  <c r="DT926" l="1"/>
  <c r="DU926" s="1"/>
  <c r="DS927"/>
  <c r="DR980"/>
  <c r="DT927" l="1"/>
  <c r="DU927" s="1"/>
  <c r="DS928"/>
  <c r="DR981"/>
  <c r="DS929" l="1"/>
  <c r="DT928"/>
  <c r="DU928" s="1"/>
  <c r="DR982"/>
  <c r="DT929" l="1"/>
  <c r="DU929" s="1"/>
  <c r="DS930"/>
  <c r="DR983"/>
  <c r="DS931" l="1"/>
  <c r="DT930"/>
  <c r="DU930" s="1"/>
  <c r="DR984"/>
  <c r="DS932" l="1"/>
  <c r="DT931"/>
  <c r="DU931" s="1"/>
  <c r="DR985"/>
  <c r="DS933" l="1"/>
  <c r="DT932"/>
  <c r="DU932" s="1"/>
  <c r="DR986"/>
  <c r="DS934" l="1"/>
  <c r="DT933"/>
  <c r="DU933" s="1"/>
  <c r="DR987"/>
  <c r="DT934" l="1"/>
  <c r="DU934" s="1"/>
  <c r="DS935"/>
  <c r="DR988"/>
  <c r="DS936" l="1"/>
  <c r="DT935"/>
  <c r="DU935" s="1"/>
  <c r="DR989"/>
  <c r="DT936" l="1"/>
  <c r="DU936" s="1"/>
  <c r="DS937"/>
  <c r="DR990"/>
  <c r="DS938" l="1"/>
  <c r="DT937"/>
  <c r="DU937" s="1"/>
  <c r="DR991"/>
  <c r="DT938" l="1"/>
  <c r="DU938" s="1"/>
  <c r="DS939"/>
  <c r="DR992"/>
  <c r="DS940" l="1"/>
  <c r="DT939"/>
  <c r="DU939" s="1"/>
  <c r="DT940" l="1"/>
  <c r="DU940" s="1"/>
  <c r="DS941"/>
  <c r="DS942" l="1"/>
  <c r="DT941"/>
  <c r="DU941" s="1"/>
  <c r="DS943" l="1"/>
  <c r="DT942"/>
  <c r="DU942" s="1"/>
  <c r="DT943" l="1"/>
  <c r="DU943" s="1"/>
  <c r="DS944"/>
  <c r="DS945" l="1"/>
  <c r="DT944"/>
  <c r="DU944" s="1"/>
  <c r="DT945" l="1"/>
  <c r="DU945" s="1"/>
  <c r="DS946"/>
  <c r="DS947" l="1"/>
  <c r="DT946"/>
  <c r="DU946" s="1"/>
  <c r="DT947" l="1"/>
  <c r="DU947" s="1"/>
  <c r="DS948"/>
  <c r="DS949" l="1"/>
  <c r="DT948"/>
  <c r="DU948" s="1"/>
  <c r="DS950" l="1"/>
  <c r="DT949"/>
  <c r="DU949" s="1"/>
  <c r="DS951" l="1"/>
  <c r="DT950"/>
  <c r="DU950" s="1"/>
  <c r="DS952" l="1"/>
  <c r="DT951"/>
  <c r="DU951" s="1"/>
  <c r="DS953" l="1"/>
  <c r="DT952"/>
  <c r="DU952" s="1"/>
  <c r="DT953" l="1"/>
  <c r="DU953" s="1"/>
  <c r="DS954"/>
  <c r="DS955" l="1"/>
  <c r="DT954"/>
  <c r="DU954" s="1"/>
  <c r="DS956" l="1"/>
  <c r="DT955"/>
  <c r="DU955" s="1"/>
  <c r="DS957" l="1"/>
  <c r="DT956"/>
  <c r="DU956" s="1"/>
  <c r="DT957" l="1"/>
  <c r="DU957" s="1"/>
  <c r="DS958"/>
  <c r="DS959" l="1"/>
  <c r="DT958"/>
  <c r="DU958" s="1"/>
  <c r="DT959" l="1"/>
  <c r="DU959" s="1"/>
  <c r="DS960"/>
  <c r="DS961" l="1"/>
  <c r="DT960"/>
  <c r="DU960" s="1"/>
  <c r="DS962" l="1"/>
  <c r="DT961"/>
  <c r="DU961" s="1"/>
  <c r="DS963" l="1"/>
  <c r="DT962"/>
  <c r="DU962" s="1"/>
  <c r="DS964" l="1"/>
  <c r="DT963"/>
  <c r="DU963" s="1"/>
  <c r="DS965" l="1"/>
  <c r="DT964"/>
  <c r="DU964" s="1"/>
  <c r="DT965" l="1"/>
  <c r="DU965" s="1"/>
  <c r="DS966"/>
  <c r="DS967" l="1"/>
  <c r="DT966"/>
  <c r="DU966" s="1"/>
  <c r="DS968" l="1"/>
  <c r="DT967"/>
  <c r="DU967" s="1"/>
  <c r="DS969" l="1"/>
  <c r="DT968"/>
  <c r="DU968" s="1"/>
  <c r="DT969" l="1"/>
  <c r="DU969" s="1"/>
  <c r="DS970"/>
  <c r="DS971" l="1"/>
  <c r="DT970"/>
  <c r="DU970" s="1"/>
  <c r="DT971" l="1"/>
  <c r="DU971" s="1"/>
  <c r="DS972"/>
  <c r="DS973" l="1"/>
  <c r="DT972"/>
  <c r="DU972" s="1"/>
  <c r="DS974" l="1"/>
  <c r="DT973"/>
  <c r="DU973" s="1"/>
  <c r="DS975" l="1"/>
  <c r="DT974"/>
  <c r="DU974" s="1"/>
  <c r="DT975" l="1"/>
  <c r="DU975" s="1"/>
  <c r="DS976"/>
  <c r="DS977" l="1"/>
  <c r="DT976"/>
  <c r="DU976" s="1"/>
  <c r="DS978" l="1"/>
  <c r="DT977"/>
  <c r="DU977" s="1"/>
  <c r="DS979" l="1"/>
  <c r="DT978"/>
  <c r="DU978" s="1"/>
  <c r="DS980" l="1"/>
  <c r="DT979"/>
  <c r="DU979" s="1"/>
  <c r="DS981" l="1"/>
  <c r="DT980"/>
  <c r="DU980" s="1"/>
  <c r="DT981" l="1"/>
  <c r="DU981" s="1"/>
  <c r="DS982"/>
  <c r="DS983" l="1"/>
  <c r="DT982"/>
  <c r="DU982" s="1"/>
  <c r="DT983" l="1"/>
  <c r="DU983" s="1"/>
  <c r="DS984"/>
  <c r="DS985" l="1"/>
  <c r="DT984"/>
  <c r="DU984" s="1"/>
  <c r="DS986" l="1"/>
  <c r="DT985"/>
  <c r="DU985" s="1"/>
  <c r="DS987" l="1"/>
  <c r="DT986"/>
  <c r="DU986" s="1"/>
  <c r="DS988" l="1"/>
  <c r="DT987"/>
  <c r="DU987" s="1"/>
  <c r="DT988" l="1"/>
  <c r="DU988" s="1"/>
  <c r="DS989"/>
  <c r="DT989" l="1"/>
  <c r="DU989" s="1"/>
  <c r="DS990"/>
  <c r="DT990" l="1"/>
  <c r="DU990" s="1"/>
  <c r="DS991"/>
  <c r="DS992" l="1"/>
  <c r="DT992" s="1"/>
  <c r="DU992" s="1"/>
  <c r="DT991"/>
  <c r="DU991" s="1"/>
  <c r="BY10" i="3" l="1"/>
  <c r="BZ10" s="1"/>
  <c r="CA10" s="1"/>
  <c r="BY12" l="1"/>
  <c r="BZ12" s="1"/>
  <c r="CA12" s="1"/>
  <c r="CJ23"/>
  <c r="CK23" s="1"/>
  <c r="CI209" l="1"/>
  <c r="CI210" s="1"/>
  <c r="CG209"/>
  <c r="CG210" s="1"/>
  <c r="CG211" s="1"/>
  <c r="CH209"/>
  <c r="CH210"/>
  <c r="CH211" s="1"/>
  <c r="CH212" s="1"/>
  <c r="CH213" s="1"/>
  <c r="CH214" s="1"/>
  <c r="CH215" s="1"/>
  <c r="CH216" s="1"/>
  <c r="CH217" s="1"/>
  <c r="CH218" s="1"/>
  <c r="CH219" s="1"/>
  <c r="CH220" s="1"/>
  <c r="CH221" s="1"/>
  <c r="CH222" s="1"/>
  <c r="CH223" s="1"/>
  <c r="CH224" s="1"/>
  <c r="CH225" s="1"/>
  <c r="CH226" s="1"/>
  <c r="CH227" s="1"/>
  <c r="CH228" s="1"/>
  <c r="Q9"/>
  <c r="Q10" s="1"/>
  <c r="M11"/>
  <c r="CD3"/>
  <c r="CD4"/>
  <c r="CD5" s="1"/>
  <c r="CD6" s="1"/>
  <c r="CD7" s="1"/>
  <c r="CD8" s="1"/>
  <c r="CD9" s="1"/>
  <c r="CD10" s="1"/>
  <c r="CD11" s="1"/>
  <c r="CD12" s="1"/>
  <c r="CD13" s="1"/>
  <c r="CD14" s="1"/>
  <c r="CD15" s="1"/>
  <c r="CD16" s="1"/>
  <c r="CD17" s="1"/>
  <c r="CD18" s="1"/>
  <c r="CD19" s="1"/>
  <c r="CD20" s="1"/>
  <c r="CD21" s="1"/>
  <c r="CD22" s="1"/>
  <c r="CD23" s="1"/>
  <c r="CD24" s="1"/>
  <c r="CD25" s="1"/>
  <c r="CD26" s="1"/>
  <c r="CD27" s="1"/>
  <c r="CD28" s="1"/>
  <c r="CD29" s="1"/>
  <c r="CD30" s="1"/>
  <c r="CD31" s="1"/>
  <c r="CD32" s="1"/>
  <c r="CD33" s="1"/>
  <c r="CD34" s="1"/>
  <c r="CD35" s="1"/>
  <c r="CD36" s="1"/>
  <c r="CD37" s="1"/>
  <c r="CD38" s="1"/>
  <c r="CD39" s="1"/>
  <c r="CD40" s="1"/>
  <c r="CD41" s="1"/>
  <c r="CD42" s="1"/>
  <c r="CD43" s="1"/>
  <c r="CD44" s="1"/>
  <c r="CD45" s="1"/>
  <c r="CD46" s="1"/>
  <c r="CD47" s="1"/>
  <c r="CD48" s="1"/>
  <c r="CD49" s="1"/>
  <c r="CD50" s="1"/>
  <c r="CD51" s="1"/>
  <c r="CD52" s="1"/>
  <c r="CD53" s="1"/>
  <c r="CD54" s="1"/>
  <c r="CD55" s="1"/>
  <c r="CD56" s="1"/>
  <c r="CD57" s="1"/>
  <c r="CD59" s="1"/>
  <c r="CD60" s="1"/>
  <c r="CD61" s="1"/>
  <c r="CD62" s="1"/>
  <c r="CD63" s="1"/>
  <c r="CD64" s="1"/>
  <c r="CD65" s="1"/>
  <c r="CD66" s="1"/>
  <c r="CD67" s="1"/>
  <c r="CD68" s="1"/>
  <c r="CD69" s="1"/>
  <c r="CD70" s="1"/>
  <c r="CD71" s="1"/>
  <c r="CD72" s="1"/>
  <c r="CD73" s="1"/>
  <c r="CD74" s="1"/>
  <c r="CD75" s="1"/>
  <c r="CD76" s="1"/>
  <c r="CD77" s="1"/>
  <c r="CD78" s="1"/>
  <c r="CD79" s="1"/>
  <c r="CD80" s="1"/>
  <c r="CD81" s="1"/>
  <c r="CD82" s="1"/>
  <c r="CD83" s="1"/>
  <c r="CD84" s="1"/>
  <c r="CC9"/>
  <c r="CC10" s="1"/>
  <c r="CC11"/>
  <c r="CC12" s="1"/>
  <c r="CC13" s="1"/>
  <c r="CC14" s="1"/>
  <c r="CC15" s="1"/>
  <c r="CH8"/>
  <c r="CH9" s="1"/>
  <c r="CH10" s="1"/>
  <c r="CH11" s="1"/>
  <c r="CJ11"/>
  <c r="CI185"/>
  <c r="CI186" s="1"/>
  <c r="CI187"/>
  <c r="CI188" s="1"/>
  <c r="CG188"/>
  <c r="CH185"/>
  <c r="CH186" s="1"/>
  <c r="CH187" s="1"/>
  <c r="CH188" s="1"/>
  <c r="CJ188" s="1"/>
  <c r="B55" i="4"/>
  <c r="F55" s="1"/>
  <c r="B56"/>
  <c r="D55"/>
  <c r="O55" s="1"/>
  <c r="D56"/>
  <c r="C55"/>
  <c r="AA55"/>
  <c r="AC55" s="1"/>
  <c r="C56"/>
  <c r="AA56"/>
  <c r="AG55"/>
  <c r="AI55" s="1"/>
  <c r="AG56"/>
  <c r="AJ55"/>
  <c r="AJ56"/>
  <c r="AK55"/>
  <c r="AP55" s="1"/>
  <c r="AK56"/>
  <c r="J55"/>
  <c r="J56"/>
  <c r="BZ70" i="3"/>
  <c r="CA70" s="1"/>
  <c r="BZ69"/>
  <c r="CA69"/>
  <c r="CJ146"/>
  <c r="CK146" s="1"/>
  <c r="CJ44"/>
  <c r="CK44"/>
  <c r="CH61"/>
  <c r="CJ61"/>
  <c r="CI61"/>
  <c r="CJ79"/>
  <c r="CK79" s="1"/>
  <c r="BY9"/>
  <c r="BZ9" s="1"/>
  <c r="CA9" s="1"/>
  <c r="CH103"/>
  <c r="CH104" s="1"/>
  <c r="CE8"/>
  <c r="CF8" s="1"/>
  <c r="CE13"/>
  <c r="CE14"/>
  <c r="CE7"/>
  <c r="CF7" s="1"/>
  <c r="CE12"/>
  <c r="CJ103"/>
  <c r="CI103"/>
  <c r="CE6"/>
  <c r="CF6" s="1"/>
  <c r="CE4"/>
  <c r="CF4" s="1"/>
  <c r="CJ10"/>
  <c r="CI8"/>
  <c r="CL8" s="1"/>
  <c r="CI9"/>
  <c r="CL9" s="1"/>
  <c r="CJ8"/>
  <c r="CK8" s="1"/>
  <c r="CE5"/>
  <c r="CF5" s="1"/>
  <c r="P90"/>
  <c r="P53"/>
  <c r="P31"/>
  <c r="A141"/>
  <c r="A142" s="1"/>
  <c r="A143" s="1"/>
  <c r="A144" s="1"/>
  <c r="A145" s="1"/>
  <c r="A146" s="1"/>
  <c r="A147" s="1"/>
  <c r="A148" s="1"/>
  <c r="A149" s="1"/>
  <c r="A150" s="1"/>
  <c r="A151" s="1"/>
  <c r="A152" s="1"/>
  <c r="A153" s="1"/>
  <c r="A154" s="1"/>
  <c r="A155" s="1"/>
  <c r="A156" s="1"/>
  <c r="A157" s="1"/>
  <c r="A158" s="1"/>
  <c r="A159" s="1"/>
  <c r="A160" s="1"/>
  <c r="A161" s="1"/>
  <c r="A162" s="1"/>
  <c r="A163" s="1"/>
  <c r="A164" s="1"/>
  <c r="A165" s="1"/>
  <c r="A166" s="1"/>
  <c r="A167" s="1"/>
  <c r="A168" s="1"/>
  <c r="A169" s="1"/>
  <c r="A170" s="1"/>
  <c r="A171" s="1"/>
  <c r="A172" s="1"/>
  <c r="A173" s="1"/>
  <c r="A174" s="1"/>
  <c r="A175" s="1"/>
  <c r="A176" s="1"/>
  <c r="A177" s="1"/>
  <c r="A178" s="1"/>
  <c r="A179" s="1"/>
  <c r="A180" s="1"/>
  <c r="A181" s="1"/>
  <c r="A182" s="1"/>
  <c r="A183" s="1"/>
  <c r="A184" s="1"/>
  <c r="A185" s="1"/>
  <c r="A186" s="1"/>
  <c r="A187" s="1"/>
  <c r="A188" s="1"/>
  <c r="A189" s="1"/>
  <c r="A190" s="1"/>
  <c r="A191" s="1"/>
  <c r="A192" s="1"/>
  <c r="A193" s="1"/>
  <c r="A194" s="1"/>
  <c r="A195" s="1"/>
  <c r="A196" s="1"/>
  <c r="A197" s="1"/>
  <c r="A198" s="1"/>
  <c r="A199" s="1"/>
  <c r="A200" s="1"/>
  <c r="A201" s="1"/>
  <c r="A202" s="1"/>
  <c r="A203" s="1"/>
  <c r="A204" s="1"/>
  <c r="A205" s="1"/>
  <c r="A206" s="1"/>
  <c r="A207" s="1"/>
  <c r="A208" s="1"/>
  <c r="A209" s="1"/>
  <c r="A210" s="1"/>
  <c r="A211" s="1"/>
  <c r="A212" s="1"/>
  <c r="A213" s="1"/>
  <c r="A214" s="1"/>
  <c r="A215" s="1"/>
  <c r="A216" s="1"/>
  <c r="A217" s="1"/>
  <c r="A218" s="1"/>
  <c r="A219" s="1"/>
  <c r="A220" s="1"/>
  <c r="A221" s="1"/>
  <c r="A222" s="1"/>
  <c r="A223" s="1"/>
  <c r="A224" s="1"/>
  <c r="A225" s="1"/>
  <c r="A226" s="1"/>
  <c r="A227" s="1"/>
  <c r="A228" s="1"/>
  <c r="A229" s="1"/>
  <c r="A230" s="1"/>
  <c r="A231" s="1"/>
  <c r="A232" s="1"/>
  <c r="A233" s="1"/>
  <c r="A234" s="1"/>
  <c r="A235" s="1"/>
  <c r="A236" s="1"/>
  <c r="A237" s="1"/>
  <c r="A238" s="1"/>
  <c r="A239" s="1"/>
  <c r="A240" s="1"/>
  <c r="A241" s="1"/>
  <c r="A242" s="1"/>
  <c r="A243" s="1"/>
  <c r="A244" s="1"/>
  <c r="A245" s="1"/>
  <c r="A246" s="1"/>
  <c r="A247" s="1"/>
  <c r="A248" s="1"/>
  <c r="A249" s="1"/>
  <c r="A250" s="1"/>
  <c r="A251" s="1"/>
  <c r="A252" s="1"/>
  <c r="A253" s="1"/>
  <c r="A254" s="1"/>
  <c r="A255" s="1"/>
  <c r="A256" s="1"/>
  <c r="A257" s="1"/>
  <c r="A258" s="1"/>
  <c r="A259" s="1"/>
  <c r="A260" s="1"/>
  <c r="A261" s="1"/>
  <c r="A262" s="1"/>
  <c r="A263" s="1"/>
  <c r="A264" s="1"/>
  <c r="A265" s="1"/>
  <c r="A266" s="1"/>
  <c r="A267" s="1"/>
  <c r="A268" s="1"/>
  <c r="A269" s="1"/>
  <c r="A270" s="1"/>
  <c r="A271" s="1"/>
  <c r="A272" s="1"/>
  <c r="A273" s="1"/>
  <c r="A274" s="1"/>
  <c r="A275" s="1"/>
  <c r="A276" s="1"/>
  <c r="A277" s="1"/>
  <c r="A278" s="1"/>
  <c r="A279" s="1"/>
  <c r="A280" s="1"/>
  <c r="A281" s="1"/>
  <c r="A282" s="1"/>
  <c r="A283" s="1"/>
  <c r="A284" s="1"/>
  <c r="A285" s="1"/>
  <c r="A286" s="1"/>
  <c r="A287" s="1"/>
  <c r="A288" s="1"/>
  <c r="A289" s="1"/>
  <c r="A290" s="1"/>
  <c r="A291" s="1"/>
  <c r="A292" s="1"/>
  <c r="A293" s="1"/>
  <c r="A294" s="1"/>
  <c r="A295" s="1"/>
  <c r="A296" s="1"/>
  <c r="A297" s="1"/>
  <c r="A298" s="1"/>
  <c r="A299" s="1"/>
  <c r="A300" s="1"/>
  <c r="A301" s="1"/>
  <c r="A302" s="1"/>
  <c r="A303" s="1"/>
  <c r="A304" s="1"/>
  <c r="A305" s="1"/>
  <c r="A306" s="1"/>
  <c r="A307" s="1"/>
  <c r="A308" s="1"/>
  <c r="A309" s="1"/>
  <c r="A310" s="1"/>
  <c r="A311" s="1"/>
  <c r="A312" s="1"/>
  <c r="A313" s="1"/>
  <c r="A314" s="1"/>
  <c r="A315" s="1"/>
  <c r="P119"/>
  <c r="P120" s="1"/>
  <c r="BY101"/>
  <c r="BZ101"/>
  <c r="CA101" s="1"/>
  <c r="BZ73"/>
  <c r="CA73" s="1"/>
  <c r="BY94"/>
  <c r="BZ94" s="1"/>
  <c r="CA94" s="1"/>
  <c r="BZ88"/>
  <c r="CA88" s="1"/>
  <c r="BY81"/>
  <c r="BZ81" s="1"/>
  <c r="CA81" s="1"/>
  <c r="BZ44"/>
  <c r="CA44"/>
  <c r="BZ32"/>
  <c r="CA32"/>
  <c r="BZ16"/>
  <c r="CA16"/>
  <c r="BY140"/>
  <c r="BZ140"/>
  <c r="CA140" s="1"/>
  <c r="P87"/>
  <c r="BZ61"/>
  <c r="CA61"/>
  <c r="P46"/>
  <c r="P47" s="1"/>
  <c r="P48" s="1"/>
  <c r="BZ38"/>
  <c r="CA38" s="1"/>
  <c r="P25"/>
  <c r="BY21"/>
  <c r="BZ21" s="1"/>
  <c r="CA21" s="1"/>
  <c r="P14"/>
  <c r="BY8"/>
  <c r="BZ8" s="1"/>
  <c r="CA8" s="1"/>
  <c r="BZ79"/>
  <c r="CA79" s="1"/>
  <c r="BY129"/>
  <c r="BZ129" s="1"/>
  <c r="CA129" s="1"/>
  <c r="P101"/>
  <c r="BZ62"/>
  <c r="CA62" s="1"/>
  <c r="BZ55"/>
  <c r="CA55" s="1"/>
  <c r="BZ30"/>
  <c r="CA30" s="1"/>
  <c r="BY25"/>
  <c r="BZ25" s="1"/>
  <c r="CA25" s="1"/>
  <c r="P17"/>
  <c r="P18"/>
  <c r="P33"/>
  <c r="BY146"/>
  <c r="BZ146" s="1"/>
  <c r="CA146" s="1"/>
  <c r="P108"/>
  <c r="P105"/>
  <c r="P106"/>
  <c r="P95"/>
  <c r="P96" s="1"/>
  <c r="P92"/>
  <c r="P93" s="1"/>
  <c r="P82"/>
  <c r="P83" s="1"/>
  <c r="P84" s="1"/>
  <c r="P60"/>
  <c r="P61" s="1"/>
  <c r="P55"/>
  <c r="P56" s="1"/>
  <c r="P57" s="1"/>
  <c r="BZ46"/>
  <c r="CA46"/>
  <c r="P38"/>
  <c r="P39" s="1"/>
  <c r="P40" s="1"/>
  <c r="P41"/>
  <c r="BZ34"/>
  <c r="CA34" s="1"/>
  <c r="BY18"/>
  <c r="BZ18" s="1"/>
  <c r="CA18" s="1"/>
  <c r="BY153"/>
  <c r="BZ153"/>
  <c r="CA153" s="1"/>
  <c r="BY147"/>
  <c r="BZ147"/>
  <c r="CA147" s="1"/>
  <c r="BY141"/>
  <c r="BZ141" s="1"/>
  <c r="CA141" s="1"/>
  <c r="BY133"/>
  <c r="BZ133"/>
  <c r="CA133" s="1"/>
  <c r="BY120"/>
  <c r="BZ120"/>
  <c r="CA120" s="1"/>
  <c r="BY112"/>
  <c r="BZ112" s="1"/>
  <c r="CA112" s="1"/>
  <c r="BZ76"/>
  <c r="CA76" s="1"/>
  <c r="BZ47"/>
  <c r="CA47" s="1"/>
  <c r="BY2"/>
  <c r="BZ2" s="1"/>
  <c r="CA2" s="1"/>
  <c r="CJ9"/>
  <c r="BZ64"/>
  <c r="CA64" s="1"/>
  <c r="BZ45"/>
  <c r="CA45"/>
  <c r="BY19"/>
  <c r="BZ19" s="1"/>
  <c r="CA19" s="1"/>
  <c r="BY157"/>
  <c r="BZ157" s="1"/>
  <c r="CA157" s="1"/>
  <c r="BY104"/>
  <c r="BZ104"/>
  <c r="CA104" s="1"/>
  <c r="P85"/>
  <c r="BZ35"/>
  <c r="CA35" s="1"/>
  <c r="BZ26"/>
  <c r="CA26" s="1"/>
  <c r="BY117"/>
  <c r="BZ117" s="1"/>
  <c r="CA117" s="1"/>
  <c r="BY91"/>
  <c r="BZ91"/>
  <c r="CA91" s="1"/>
  <c r="BZ41"/>
  <c r="CA41"/>
  <c r="BY131"/>
  <c r="BZ131" s="1"/>
  <c r="CA131" s="1"/>
  <c r="BY102"/>
  <c r="BZ102" s="1"/>
  <c r="CA102" s="1"/>
  <c r="BZ86"/>
  <c r="CA86" s="1"/>
  <c r="P115"/>
  <c r="BZ66"/>
  <c r="CA66"/>
  <c r="BY107"/>
  <c r="BZ107"/>
  <c r="CA107" s="1"/>
  <c r="BZ71"/>
  <c r="CA71"/>
  <c r="BZ33"/>
  <c r="CA33" s="1"/>
  <c r="BY137"/>
  <c r="BZ137" s="1"/>
  <c r="CA137" s="1"/>
  <c r="BY123"/>
  <c r="BZ123" s="1"/>
  <c r="CA123" s="1"/>
  <c r="BZ75"/>
  <c r="CA75" s="1"/>
  <c r="P50"/>
  <c r="P44"/>
  <c r="P19"/>
  <c r="P20" s="1"/>
  <c r="P21" s="1"/>
  <c r="P36"/>
  <c r="BY148"/>
  <c r="BZ148" s="1"/>
  <c r="CA148" s="1"/>
  <c r="BY130"/>
  <c r="BZ130" s="1"/>
  <c r="CA130" s="1"/>
  <c r="BY103"/>
  <c r="BZ103" s="1"/>
  <c r="CA103" s="1"/>
  <c r="BZ77"/>
  <c r="CA77" s="1"/>
  <c r="BZ72"/>
  <c r="CA72" s="1"/>
  <c r="BZ65"/>
  <c r="CA65" s="1"/>
  <c r="BZ50"/>
  <c r="CA50"/>
  <c r="BZ37"/>
  <c r="CA37" s="1"/>
  <c r="P34"/>
  <c r="BZ20"/>
  <c r="CA20"/>
  <c r="BY160"/>
  <c r="BZ160"/>
  <c r="CA160" s="1"/>
  <c r="BY156"/>
  <c r="BZ156" s="1"/>
  <c r="CA156" s="1"/>
  <c r="BY135"/>
  <c r="BZ135"/>
  <c r="CA135" s="1"/>
  <c r="BY127"/>
  <c r="BZ127"/>
  <c r="CA127" s="1"/>
  <c r="P122"/>
  <c r="BY113"/>
  <c r="BZ113"/>
  <c r="CA113" s="1"/>
  <c r="P103"/>
  <c r="BY97"/>
  <c r="BZ97"/>
  <c r="CA97" s="1"/>
  <c r="BZ89"/>
  <c r="CA89" s="1"/>
  <c r="BZ78"/>
  <c r="CA78" s="1"/>
  <c r="BZ67"/>
  <c r="CA67" s="1"/>
  <c r="BZ31"/>
  <c r="CA31" s="1"/>
  <c r="BY150"/>
  <c r="BZ150" s="1"/>
  <c r="CA150" s="1"/>
  <c r="BY121"/>
  <c r="BZ121" s="1"/>
  <c r="CA121" s="1"/>
  <c r="BY105"/>
  <c r="BZ105" s="1"/>
  <c r="CA105" s="1"/>
  <c r="BZ87"/>
  <c r="CA87" s="1"/>
  <c r="P69"/>
  <c r="BY58"/>
  <c r="BZ58" s="1"/>
  <c r="CA58" s="1"/>
  <c r="BZ51"/>
  <c r="CA51" s="1"/>
  <c r="BZ14"/>
  <c r="CA14" s="1"/>
  <c r="BZ74"/>
  <c r="CA74"/>
  <c r="BY161"/>
  <c r="BZ161" s="1"/>
  <c r="CA161" s="1"/>
  <c r="BY152"/>
  <c r="BZ152" s="1"/>
  <c r="CA152" s="1"/>
  <c r="BY134"/>
  <c r="BZ134"/>
  <c r="CA134" s="1"/>
  <c r="BY124"/>
  <c r="BZ124" s="1"/>
  <c r="CA124" s="1"/>
  <c r="P112"/>
  <c r="P113" s="1"/>
  <c r="BZ48"/>
  <c r="CA48" s="1"/>
  <c r="BZ42"/>
  <c r="CA42"/>
  <c r="P27"/>
  <c r="BY149"/>
  <c r="BZ149" s="1"/>
  <c r="CA149" s="1"/>
  <c r="BZ68"/>
  <c r="CA68" s="1"/>
  <c r="P29"/>
  <c r="BY158"/>
  <c r="BZ158"/>
  <c r="CA158" s="1"/>
  <c r="BY119"/>
  <c r="BZ119"/>
  <c r="CA119" s="1"/>
  <c r="P110"/>
  <c r="P98"/>
  <c r="P99"/>
  <c r="BY95"/>
  <c r="BZ95" s="1"/>
  <c r="CA95" s="1"/>
  <c r="P70"/>
  <c r="P71" s="1"/>
  <c r="P72" s="1"/>
  <c r="BY5"/>
  <c r="BZ5"/>
  <c r="CA5" s="1"/>
  <c r="BY142"/>
  <c r="BZ142" s="1"/>
  <c r="CA142" s="1"/>
  <c r="BY122"/>
  <c r="BZ122" s="1"/>
  <c r="CA122" s="1"/>
  <c r="BY109"/>
  <c r="BZ109" s="1"/>
  <c r="CA109" s="1"/>
  <c r="BY99"/>
  <c r="BZ99"/>
  <c r="CA99" s="1"/>
  <c r="BZ80"/>
  <c r="CA80" s="1"/>
  <c r="BY136"/>
  <c r="BZ136" s="1"/>
  <c r="CA136" s="1"/>
  <c r="BY110"/>
  <c r="BZ110" s="1"/>
  <c r="CA110" s="1"/>
  <c r="BY84"/>
  <c r="BZ84"/>
  <c r="CA84" s="1"/>
  <c r="P66"/>
  <c r="BZ40"/>
  <c r="CA40"/>
  <c r="BY23"/>
  <c r="BZ23"/>
  <c r="CA23" s="1"/>
  <c r="BY6"/>
  <c r="BZ6"/>
  <c r="CA6" s="1"/>
  <c r="BZ63"/>
  <c r="CA63" s="1"/>
  <c r="BY159"/>
  <c r="BZ159" s="1"/>
  <c r="CA159" s="1"/>
  <c r="BY145"/>
  <c r="BZ145" s="1"/>
  <c r="CA145" s="1"/>
  <c r="BY125"/>
  <c r="BZ125" s="1"/>
  <c r="CA125" s="1"/>
  <c r="P117"/>
  <c r="BY114"/>
  <c r="BZ114" s="1"/>
  <c r="CA114" s="1"/>
  <c r="BY111"/>
  <c r="BZ111" s="1"/>
  <c r="CA111" s="1"/>
  <c r="BY155"/>
  <c r="BZ155" s="1"/>
  <c r="CA155" s="1"/>
  <c r="CL148"/>
  <c r="CK148"/>
  <c r="BY128"/>
  <c r="BZ128" s="1"/>
  <c r="CA128" s="1"/>
  <c r="BY108"/>
  <c r="BZ108" s="1"/>
  <c r="CA108" s="1"/>
  <c r="BY96"/>
  <c r="BZ96" s="1"/>
  <c r="CA96" s="1"/>
  <c r="BY93"/>
  <c r="BZ93"/>
  <c r="CA93" s="1"/>
  <c r="BY90"/>
  <c r="BZ90" s="1"/>
  <c r="CA90" s="1"/>
  <c r="BZ85"/>
  <c r="CA85" s="1"/>
  <c r="BZ53"/>
  <c r="CA53" s="1"/>
  <c r="BZ49"/>
  <c r="CA49" s="1"/>
  <c r="BZ43"/>
  <c r="CA43"/>
  <c r="BZ28"/>
  <c r="CA28" s="1"/>
  <c r="BY17"/>
  <c r="BZ17" s="1"/>
  <c r="CA17" s="1"/>
  <c r="AG11"/>
  <c r="AH11" s="1"/>
  <c r="BY7"/>
  <c r="BZ7" s="1"/>
  <c r="CA7" s="1"/>
  <c r="BY3"/>
  <c r="BZ3"/>
  <c r="CA3" s="1"/>
  <c r="BY139"/>
  <c r="BZ139" s="1"/>
  <c r="CA139" s="1"/>
  <c r="BY132"/>
  <c r="BZ132" s="1"/>
  <c r="CA132" s="1"/>
  <c r="BY126"/>
  <c r="BZ126" s="1"/>
  <c r="CA126" s="1"/>
  <c r="BY115"/>
  <c r="BZ115" s="1"/>
  <c r="CA115" s="1"/>
  <c r="BY100"/>
  <c r="BZ100" s="1"/>
  <c r="CA100" s="1"/>
  <c r="BZ83"/>
  <c r="CA83" s="1"/>
  <c r="P74"/>
  <c r="P75" s="1"/>
  <c r="P63"/>
  <c r="BZ57"/>
  <c r="CA57" s="1"/>
  <c r="BZ27"/>
  <c r="CA27" s="1"/>
  <c r="BZ54"/>
  <c r="CA54"/>
  <c r="BZ24"/>
  <c r="CA24" s="1"/>
  <c r="BY154"/>
  <c r="BZ154" s="1"/>
  <c r="CA154" s="1"/>
  <c r="BY143"/>
  <c r="BZ143"/>
  <c r="CA143" s="1"/>
  <c r="BY116"/>
  <c r="BZ116" s="1"/>
  <c r="CA116" s="1"/>
  <c r="BZ52"/>
  <c r="CA52" s="1"/>
  <c r="BZ39"/>
  <c r="CA39" s="1"/>
  <c r="BZ29"/>
  <c r="CA29" s="1"/>
  <c r="BZ22"/>
  <c r="CA22"/>
  <c r="BZ13"/>
  <c r="CA13" s="1"/>
  <c r="CJ187"/>
  <c r="CK187" s="1"/>
  <c r="BY151"/>
  <c r="BZ151"/>
  <c r="CA151" s="1"/>
  <c r="BY144"/>
  <c r="BZ144"/>
  <c r="CA144" s="1"/>
  <c r="BY138"/>
  <c r="BZ138"/>
  <c r="CA138" s="1"/>
  <c r="P123"/>
  <c r="BY118"/>
  <c r="BZ118"/>
  <c r="CA118" s="1"/>
  <c r="BY106"/>
  <c r="BZ106" s="1"/>
  <c r="CA106" s="1"/>
  <c r="BY98"/>
  <c r="BZ98" s="1"/>
  <c r="CA98" s="1"/>
  <c r="BY92"/>
  <c r="BZ92" s="1"/>
  <c r="CA92" s="1"/>
  <c r="BZ82"/>
  <c r="CA82" s="1"/>
  <c r="BZ56"/>
  <c r="CA56" s="1"/>
  <c r="BZ36"/>
  <c r="CA36"/>
  <c r="BY15"/>
  <c r="BZ15" s="1"/>
  <c r="CA15" s="1"/>
  <c r="BY4"/>
  <c r="BZ4" s="1"/>
  <c r="CA4" s="1"/>
  <c r="CE3"/>
  <c r="CF3" s="1"/>
  <c r="CG82"/>
  <c r="CH82"/>
  <c r="CH83"/>
  <c r="CH84" s="1"/>
  <c r="CH86" s="1"/>
  <c r="CH87" s="1"/>
  <c r="CH88" s="1"/>
  <c r="CH89" s="1"/>
  <c r="CH90" s="1"/>
  <c r="CH91" s="1"/>
  <c r="CH92" s="1"/>
  <c r="CH93" s="1"/>
  <c r="CH94" s="1"/>
  <c r="CH95" s="1"/>
  <c r="CH96" s="1"/>
  <c r="CH97" s="1"/>
  <c r="CH98" s="1"/>
  <c r="CH99" s="1"/>
  <c r="CI104"/>
  <c r="CG108"/>
  <c r="CG109" s="1"/>
  <c r="CG110" s="1"/>
  <c r="P128"/>
  <c r="P129"/>
  <c r="P130" s="1"/>
  <c r="P131" s="1"/>
  <c r="P132" s="1"/>
  <c r="P140"/>
  <c r="P141" s="1"/>
  <c r="P142" s="1"/>
  <c r="P146"/>
  <c r="P147" s="1"/>
  <c r="P152"/>
  <c r="P153"/>
  <c r="BY166"/>
  <c r="BZ166" s="1"/>
  <c r="CA166" s="1"/>
  <c r="BY167"/>
  <c r="BZ167" s="1"/>
  <c r="CA167" s="1"/>
  <c r="BY163"/>
  <c r="BZ163"/>
  <c r="CA163" s="1"/>
  <c r="CI3"/>
  <c r="CG3"/>
  <c r="CH3"/>
  <c r="CH4" s="1"/>
  <c r="CH5" s="1"/>
  <c r="CH6" s="1"/>
  <c r="S9"/>
  <c r="CI82"/>
  <c r="P136"/>
  <c r="P137" s="1"/>
  <c r="P138" s="1"/>
  <c r="P144"/>
  <c r="P158"/>
  <c r="P159"/>
  <c r="P160" s="1"/>
  <c r="P161" s="1"/>
  <c r="P11"/>
  <c r="BY11"/>
  <c r="CB11"/>
  <c r="CL61"/>
  <c r="CE11"/>
  <c r="P149"/>
  <c r="P150" s="1"/>
  <c r="BY164"/>
  <c r="BZ164" s="1"/>
  <c r="CA164" s="1"/>
  <c r="BY165"/>
  <c r="BZ165"/>
  <c r="CA165" s="1"/>
  <c r="BY162"/>
  <c r="BZ162"/>
  <c r="CA162" s="1"/>
  <c r="CE10"/>
  <c r="CF10" s="1"/>
  <c r="P126"/>
  <c r="P134"/>
  <c r="P155"/>
  <c r="P157" s="1"/>
  <c r="BY170"/>
  <c r="BZ170"/>
  <c r="CA170" s="1"/>
  <c r="P163"/>
  <c r="P164" s="1"/>
  <c r="P165" s="1"/>
  <c r="P166" s="1"/>
  <c r="P167" s="1"/>
  <c r="P169" s="1"/>
  <c r="BY169"/>
  <c r="BZ169"/>
  <c r="CA169" s="1"/>
  <c r="CJ185"/>
  <c r="CK185" s="1"/>
  <c r="BY168"/>
  <c r="BZ168"/>
  <c r="CA168" s="1"/>
  <c r="BY173"/>
  <c r="BZ173" s="1"/>
  <c r="CA173" s="1"/>
  <c r="BY175"/>
  <c r="BZ175" s="1"/>
  <c r="CA175" s="1"/>
  <c r="BY171"/>
  <c r="BZ171" s="1"/>
  <c r="CA171" s="1"/>
  <c r="BY177"/>
  <c r="BZ177"/>
  <c r="CA177" s="1"/>
  <c r="P170"/>
  <c r="BZ176"/>
  <c r="CA176"/>
  <c r="BZ172"/>
  <c r="CA172"/>
  <c r="BY174"/>
  <c r="BZ174"/>
  <c r="CA174" s="1"/>
  <c r="P171"/>
  <c r="P172" s="1"/>
  <c r="BY179"/>
  <c r="BZ179"/>
  <c r="CA179" s="1"/>
  <c r="BY181"/>
  <c r="BZ181" s="1"/>
  <c r="CA181" s="1"/>
  <c r="P174"/>
  <c r="P175" s="1"/>
  <c r="CI175"/>
  <c r="CI176" s="1"/>
  <c r="CI177" s="1"/>
  <c r="CI178" s="1"/>
  <c r="CG175"/>
  <c r="CH175"/>
  <c r="CH176" s="1"/>
  <c r="CH177" s="1"/>
  <c r="CH178" s="1"/>
  <c r="CH179" s="1"/>
  <c r="CH180" s="1"/>
  <c r="CH181" s="1"/>
  <c r="BZ178"/>
  <c r="CA178"/>
  <c r="BY182"/>
  <c r="BZ182" s="1"/>
  <c r="CA182" s="1"/>
  <c r="BZ180"/>
  <c r="CA180" s="1"/>
  <c r="BY184"/>
  <c r="BZ184"/>
  <c r="CA184" s="1"/>
  <c r="P177"/>
  <c r="P178" s="1"/>
  <c r="P180"/>
  <c r="P181" s="1"/>
  <c r="BY186"/>
  <c r="BZ186" s="1"/>
  <c r="CA186" s="1"/>
  <c r="BY185"/>
  <c r="BZ185" s="1"/>
  <c r="CA185" s="1"/>
  <c r="BY183"/>
  <c r="BZ183" s="1"/>
  <c r="CA183" s="1"/>
  <c r="P183"/>
  <c r="CL185"/>
  <c r="P185"/>
  <c r="BY187"/>
  <c r="BZ187" s="1"/>
  <c r="CA187" s="1"/>
  <c r="CL186"/>
  <c r="BY188"/>
  <c r="BZ188"/>
  <c r="CA188" s="1"/>
  <c r="P187"/>
  <c r="BY189"/>
  <c r="BZ189" s="1"/>
  <c r="CA189" s="1"/>
  <c r="P188"/>
  <c r="CI189"/>
  <c r="CI190" s="1"/>
  <c r="CI191" s="1"/>
  <c r="CG189"/>
  <c r="BY193"/>
  <c r="BZ193" s="1"/>
  <c r="CA193" s="1"/>
  <c r="BY194"/>
  <c r="BZ194" s="1"/>
  <c r="CA194" s="1"/>
  <c r="BY195"/>
  <c r="BZ195" s="1"/>
  <c r="CA195" s="1"/>
  <c r="BY191"/>
  <c r="BZ191" s="1"/>
  <c r="CA191" s="1"/>
  <c r="BY192"/>
  <c r="BZ192"/>
  <c r="CA192" s="1"/>
  <c r="BY190"/>
  <c r="BZ190" s="1"/>
  <c r="CA190" s="1"/>
  <c r="P189"/>
  <c r="CG190"/>
  <c r="CG191" s="1"/>
  <c r="CG192" s="1"/>
  <c r="P194"/>
  <c r="P195" s="1"/>
  <c r="P196" s="1"/>
  <c r="P197" s="1"/>
  <c r="P198" s="1"/>
  <c r="BY196"/>
  <c r="BZ196" s="1"/>
  <c r="CA196" s="1"/>
  <c r="P192"/>
  <c r="P191"/>
  <c r="BY197"/>
  <c r="BZ197" s="1"/>
  <c r="CA197" s="1"/>
  <c r="BY199"/>
  <c r="BZ199" s="1"/>
  <c r="CA199" s="1"/>
  <c r="BY198"/>
  <c r="BZ198"/>
  <c r="CA198" s="1"/>
  <c r="BY202"/>
  <c r="BZ202" s="1"/>
  <c r="CA202" s="1"/>
  <c r="BY200"/>
  <c r="BZ200" s="1"/>
  <c r="CA200" s="1"/>
  <c r="BY201"/>
  <c r="BZ201" s="1"/>
  <c r="CA201" s="1"/>
  <c r="P200"/>
  <c r="P201" s="1"/>
  <c r="BY204"/>
  <c r="BZ204" s="1"/>
  <c r="CA204" s="1"/>
  <c r="P203"/>
  <c r="P204" s="1"/>
  <c r="BY205"/>
  <c r="BZ205"/>
  <c r="CA205" s="1"/>
  <c r="BY206"/>
  <c r="BZ206" s="1"/>
  <c r="CA206" s="1"/>
  <c r="P206"/>
  <c r="P207" s="1"/>
  <c r="P208" s="1"/>
  <c r="P209" s="1"/>
  <c r="BY207"/>
  <c r="BZ207" s="1"/>
  <c r="CA207" s="1"/>
  <c r="BY208"/>
  <c r="BZ208" s="1"/>
  <c r="CA208" s="1"/>
  <c r="BY209"/>
  <c r="BZ209" s="1"/>
  <c r="CA209" s="1"/>
  <c r="BY210"/>
  <c r="BZ210" s="1"/>
  <c r="CA210" s="1"/>
  <c r="CJ209"/>
  <c r="CK209" s="1"/>
  <c r="CJ210"/>
  <c r="BY211"/>
  <c r="BZ211"/>
  <c r="CA211" s="1"/>
  <c r="P211"/>
  <c r="BY212"/>
  <c r="BZ212" s="1"/>
  <c r="CA212" s="1"/>
  <c r="P212"/>
  <c r="BY213"/>
  <c r="BZ213" s="1"/>
  <c r="CA213" s="1"/>
  <c r="P213"/>
  <c r="BY214"/>
  <c r="BZ214" s="1"/>
  <c r="CA214" s="1"/>
  <c r="P214"/>
  <c r="BY215"/>
  <c r="BZ215"/>
  <c r="CA215" s="1"/>
  <c r="BY216"/>
  <c r="BZ216" s="1"/>
  <c r="CA216" s="1"/>
  <c r="BY217"/>
  <c r="BZ217" s="1"/>
  <c r="CA217" s="1"/>
  <c r="P216"/>
  <c r="BY218"/>
  <c r="BZ218"/>
  <c r="CA218" s="1"/>
  <c r="P218"/>
  <c r="BY219"/>
  <c r="BZ219" s="1"/>
  <c r="CA219" s="1"/>
  <c r="BY220"/>
  <c r="BZ220"/>
  <c r="CA220" s="1"/>
  <c r="P219"/>
  <c r="BY221"/>
  <c r="BZ221" s="1"/>
  <c r="CA221" s="1"/>
  <c r="E55" i="4"/>
  <c r="U55" s="1"/>
  <c r="E56"/>
  <c r="P221" i="3"/>
  <c r="BY222"/>
  <c r="BZ222" s="1"/>
  <c r="CA222"/>
  <c r="BY223"/>
  <c r="BZ223" s="1"/>
  <c r="CA223" s="1"/>
  <c r="P222"/>
  <c r="BY225"/>
  <c r="BZ225"/>
  <c r="CA225" s="1"/>
  <c r="BY224"/>
  <c r="BZ224" s="1"/>
  <c r="CA224" s="1"/>
  <c r="A55" i="4"/>
  <c r="A56"/>
  <c r="A57"/>
  <c r="A58" s="1"/>
  <c r="A59" s="1"/>
  <c r="A60" s="1"/>
  <c r="A61" s="1"/>
  <c r="A62" s="1"/>
  <c r="A63" s="1"/>
  <c r="A64" s="1"/>
  <c r="A65" s="1"/>
  <c r="A66" s="1"/>
  <c r="A67" s="1"/>
  <c r="A68" s="1"/>
  <c r="A69" s="1"/>
  <c r="A70" s="1"/>
  <c r="A71" s="1"/>
  <c r="A72" s="1"/>
  <c r="A73" s="1"/>
  <c r="A74" s="1"/>
  <c r="A75" s="1"/>
  <c r="A76" s="1"/>
  <c r="A77" s="1"/>
  <c r="A78" s="1"/>
  <c r="A79" s="1"/>
  <c r="A80" s="1"/>
  <c r="A81" s="1"/>
  <c r="A82" s="1"/>
  <c r="A83" s="1"/>
  <c r="A84" s="1"/>
  <c r="A85"/>
  <c r="A86" s="1"/>
  <c r="A87" s="1"/>
  <c r="A88" s="1"/>
  <c r="A89" s="1"/>
  <c r="A90" s="1"/>
  <c r="A91" s="1"/>
  <c r="A92" s="1"/>
  <c r="A93" s="1"/>
  <c r="A94" s="1"/>
  <c r="A95" s="1"/>
  <c r="A96" s="1"/>
  <c r="A97" s="1"/>
  <c r="A98" s="1"/>
  <c r="A99" s="1"/>
  <c r="A100" s="1"/>
  <c r="A101" s="1"/>
  <c r="A102" s="1"/>
  <c r="A103" s="1"/>
  <c r="A104" s="1"/>
  <c r="A105" s="1"/>
  <c r="A106" s="1"/>
  <c r="A107" s="1"/>
  <c r="A108" s="1"/>
  <c r="A109" s="1"/>
  <c r="A110" s="1"/>
  <c r="A111" s="1"/>
  <c r="A112" s="1"/>
  <c r="A113" s="1"/>
  <c r="A114" s="1"/>
  <c r="A115" s="1"/>
  <c r="A116" s="1"/>
  <c r="A117" s="1"/>
  <c r="A118" s="1"/>
  <c r="A119" s="1"/>
  <c r="A120" s="1"/>
  <c r="A121" s="1"/>
  <c r="A122" s="1"/>
  <c r="A123" s="1"/>
  <c r="A124" s="1"/>
  <c r="A125" s="1"/>
  <c r="A126" s="1"/>
  <c r="A127" s="1"/>
  <c r="A128" s="1"/>
  <c r="A129" s="1"/>
  <c r="A130" s="1"/>
  <c r="A131" s="1"/>
  <c r="A132" s="1"/>
  <c r="A133" s="1"/>
  <c r="A134" s="1"/>
  <c r="A135" s="1"/>
  <c r="A136" s="1"/>
  <c r="A137" s="1"/>
  <c r="A138" s="1"/>
  <c r="A139" s="1"/>
  <c r="A140" s="1"/>
  <c r="A141" s="1"/>
  <c r="A142" s="1"/>
  <c r="A143" s="1"/>
  <c r="A144" s="1"/>
  <c r="A145" s="1"/>
  <c r="A146" s="1"/>
  <c r="A147" s="1"/>
  <c r="A148" s="1"/>
  <c r="A149" s="1"/>
  <c r="A150" s="1"/>
  <c r="A151" s="1"/>
  <c r="A152" s="1"/>
  <c r="A153" s="1"/>
  <c r="A154" s="1"/>
  <c r="A155" s="1"/>
  <c r="A156" s="1"/>
  <c r="A157" s="1"/>
  <c r="A158" s="1"/>
  <c r="A159" s="1"/>
  <c r="A160" s="1"/>
  <c r="A161" s="1"/>
  <c r="A162" s="1"/>
  <c r="A163" s="1"/>
  <c r="A164" s="1"/>
  <c r="A165" s="1"/>
  <c r="A166" s="1"/>
  <c r="A167" s="1"/>
  <c r="A168" s="1"/>
  <c r="A169" s="1"/>
  <c r="A170" s="1"/>
  <c r="A171" s="1"/>
  <c r="A172" s="1"/>
  <c r="A173" s="1"/>
  <c r="A174" s="1"/>
  <c r="A175" s="1"/>
  <c r="A176" s="1"/>
  <c r="A177" s="1"/>
  <c r="A178" s="1"/>
  <c r="A179" s="1"/>
  <c r="A180" s="1"/>
  <c r="A181" s="1"/>
  <c r="A182" s="1"/>
  <c r="A183" s="1"/>
  <c r="A184" s="1"/>
  <c r="A185" s="1"/>
  <c r="A186" s="1"/>
  <c r="A187" s="1"/>
  <c r="A188" s="1"/>
  <c r="A189" s="1"/>
  <c r="A190" s="1"/>
  <c r="A191" s="1"/>
  <c r="A192" s="1"/>
  <c r="A193" s="1"/>
  <c r="A194" s="1"/>
  <c r="A195" s="1"/>
  <c r="A196" s="1"/>
  <c r="A197" s="1"/>
  <c r="A198" s="1"/>
  <c r="A199" s="1"/>
  <c r="A200" s="1"/>
  <c r="A201" s="1"/>
  <c r="A202" s="1"/>
  <c r="A203" s="1"/>
  <c r="A204" s="1"/>
  <c r="A205" s="1"/>
  <c r="A206" s="1"/>
  <c r="A207" s="1"/>
  <c r="A208" s="1"/>
  <c r="A209" s="1"/>
  <c r="A210" s="1"/>
  <c r="A211" s="1"/>
  <c r="A212" s="1"/>
  <c r="A213" s="1"/>
  <c r="A214" s="1"/>
  <c r="A215" s="1"/>
  <c r="A216" s="1"/>
  <c r="A217" s="1"/>
  <c r="A218" s="1"/>
  <c r="A219" s="1"/>
  <c r="A220" s="1"/>
  <c r="A221" s="1"/>
  <c r="A222" s="1"/>
  <c r="A223" s="1"/>
  <c r="A224" s="1"/>
  <c r="A225" s="1"/>
  <c r="A226" s="1"/>
  <c r="A227" s="1"/>
  <c r="A228" s="1"/>
  <c r="A229" s="1"/>
  <c r="A230" s="1"/>
  <c r="A231" s="1"/>
  <c r="A232" s="1"/>
  <c r="A233" s="1"/>
  <c r="A234" s="1"/>
  <c r="A235" s="1"/>
  <c r="A236" s="1"/>
  <c r="A237" s="1"/>
  <c r="A238" s="1"/>
  <c r="A239" s="1"/>
  <c r="A240" s="1"/>
  <c r="A241" s="1"/>
  <c r="A242" s="1"/>
  <c r="A243" s="1"/>
  <c r="A244" s="1"/>
  <c r="A245" s="1"/>
  <c r="A246" s="1"/>
  <c r="A247" s="1"/>
  <c r="A248" s="1"/>
  <c r="A249" s="1"/>
  <c r="A250" s="1"/>
  <c r="A251" s="1"/>
  <c r="A252" s="1"/>
  <c r="A253" s="1"/>
  <c r="A254" s="1"/>
  <c r="A255" s="1"/>
  <c r="A256" s="1"/>
  <c r="A257" s="1"/>
  <c r="A258" s="1"/>
  <c r="A259" s="1"/>
  <c r="A260" s="1"/>
  <c r="A261" s="1"/>
  <c r="A262" s="1"/>
  <c r="A263" s="1"/>
  <c r="A264" s="1"/>
  <c r="A265" s="1"/>
  <c r="A266" s="1"/>
  <c r="A267" s="1"/>
  <c r="A268" s="1"/>
  <c r="A269" s="1"/>
  <c r="A270" s="1"/>
  <c r="A271" s="1"/>
  <c r="A272" s="1"/>
  <c r="A273" s="1"/>
  <c r="A274" s="1"/>
  <c r="A275" s="1"/>
  <c r="A276" s="1"/>
  <c r="A277" s="1"/>
  <c r="A278" s="1"/>
  <c r="A279" s="1"/>
  <c r="A280" s="1"/>
  <c r="A281" s="1"/>
  <c r="A282" s="1"/>
  <c r="A283" s="1"/>
  <c r="A284" s="1"/>
  <c r="A285" s="1"/>
  <c r="A286" s="1"/>
  <c r="A287" s="1"/>
  <c r="A288" s="1"/>
  <c r="A289" s="1"/>
  <c r="A290" s="1"/>
  <c r="A291" s="1"/>
  <c r="A292" s="1"/>
  <c r="A293" s="1"/>
  <c r="A294" s="1"/>
  <c r="A295" s="1"/>
  <c r="A296" s="1"/>
  <c r="A297" s="1"/>
  <c r="A298" s="1"/>
  <c r="A299" s="1"/>
  <c r="A300" s="1"/>
  <c r="A301" s="1"/>
  <c r="A302" s="1"/>
  <c r="A303" s="1"/>
  <c r="A304" s="1"/>
  <c r="A305" s="1"/>
  <c r="A306" s="1"/>
  <c r="A307" s="1"/>
  <c r="A308" s="1"/>
  <c r="A309" s="1"/>
  <c r="A310" s="1"/>
  <c r="A311" s="1"/>
  <c r="A312" s="1"/>
  <c r="A313" s="1"/>
  <c r="A314" s="1"/>
  <c r="A315" s="1"/>
  <c r="A316" s="1"/>
  <c r="A317" s="1"/>
  <c r="A318" s="1"/>
  <c r="A319" s="1"/>
  <c r="A320" s="1"/>
  <c r="A321" s="1"/>
  <c r="A322" s="1"/>
  <c r="A323" s="1"/>
  <c r="A324" s="1"/>
  <c r="A325" s="1"/>
  <c r="A326" s="1"/>
  <c r="A327" s="1"/>
  <c r="A328" s="1"/>
  <c r="A329" s="1"/>
  <c r="A330" s="1"/>
  <c r="A331" s="1"/>
  <c r="A332" s="1"/>
  <c r="A333" s="1"/>
  <c r="A334" s="1"/>
  <c r="A335" s="1"/>
  <c r="A336" s="1"/>
  <c r="A337" s="1"/>
  <c r="A338" s="1"/>
  <c r="A339" s="1"/>
  <c r="A340" s="1"/>
  <c r="A341" s="1"/>
  <c r="A342" s="1"/>
  <c r="A343" s="1"/>
  <c r="A344" s="1"/>
  <c r="A345" s="1"/>
  <c r="A346" s="1"/>
  <c r="A347" s="1"/>
  <c r="A348" s="1"/>
  <c r="A349" s="1"/>
  <c r="A350" s="1"/>
  <c r="A351" s="1"/>
  <c r="A352" s="1"/>
  <c r="A353" s="1"/>
  <c r="A354" s="1"/>
  <c r="A355" s="1"/>
  <c r="A356" s="1"/>
  <c r="A357" s="1"/>
  <c r="A358" s="1"/>
  <c r="A359" s="1"/>
  <c r="A360" s="1"/>
  <c r="A361" s="1"/>
  <c r="A362" s="1"/>
  <c r="A363" s="1"/>
  <c r="A364" s="1"/>
  <c r="A365" s="1"/>
  <c r="A366" s="1"/>
  <c r="A367" s="1"/>
  <c r="A368" s="1"/>
  <c r="A369" s="1"/>
  <c r="A370" s="1"/>
  <c r="A371" s="1"/>
  <c r="A372" s="1"/>
  <c r="A373" s="1"/>
  <c r="A374" s="1"/>
  <c r="A375" s="1"/>
  <c r="A376" s="1"/>
  <c r="A377" s="1"/>
  <c r="A378" s="1"/>
  <c r="A379" s="1"/>
  <c r="A380" s="1"/>
  <c r="A381" s="1"/>
  <c r="A382" s="1"/>
  <c r="A383" s="1"/>
  <c r="A384" s="1"/>
  <c r="A385" s="1"/>
  <c r="A386" s="1"/>
  <c r="A387" s="1"/>
  <c r="A388" s="1"/>
  <c r="A389" s="1"/>
  <c r="A390" s="1"/>
  <c r="A391" s="1"/>
  <c r="A392" s="1"/>
  <c r="A393" s="1"/>
  <c r="A394" s="1"/>
  <c r="A395" s="1"/>
  <c r="A396" s="1"/>
  <c r="A397" s="1"/>
  <c r="A398" s="1"/>
  <c r="A399" s="1"/>
  <c r="A400" s="1"/>
  <c r="A401" s="1"/>
  <c r="A402" s="1"/>
  <c r="A403" s="1"/>
  <c r="A404" s="1"/>
  <c r="A405" s="1"/>
  <c r="A406" s="1"/>
  <c r="A407" s="1"/>
  <c r="A408" s="1"/>
  <c r="A409" s="1"/>
  <c r="A410" s="1"/>
  <c r="A411" s="1"/>
  <c r="A412" s="1"/>
  <c r="A413" s="1"/>
  <c r="A414" s="1"/>
  <c r="A415" s="1"/>
  <c r="A416" s="1"/>
  <c r="A417" s="1"/>
  <c r="A418" s="1"/>
  <c r="A419" s="1"/>
  <c r="A420" s="1"/>
  <c r="A421" s="1"/>
  <c r="A422" s="1"/>
  <c r="A423" s="1"/>
  <c r="A424" s="1"/>
  <c r="A425" s="1"/>
  <c r="A426" s="1"/>
  <c r="A427" s="1"/>
  <c r="A428" s="1"/>
  <c r="A429" s="1"/>
  <c r="A430" s="1"/>
  <c r="A431" s="1"/>
  <c r="A432" s="1"/>
  <c r="A433" s="1"/>
  <c r="A434" s="1"/>
  <c r="A435" s="1"/>
  <c r="A436" s="1"/>
  <c r="A437" s="1"/>
  <c r="A438" s="1"/>
  <c r="A439" s="1"/>
  <c r="A440" s="1"/>
  <c r="A441" s="1"/>
  <c r="A442" s="1"/>
  <c r="A443" s="1"/>
  <c r="A444" s="1"/>
  <c r="A445" s="1"/>
  <c r="A446" s="1"/>
  <c r="A447" s="1"/>
  <c r="A448" s="1"/>
  <c r="A449" s="1"/>
  <c r="A450" s="1"/>
  <c r="A451" s="1"/>
  <c r="A452" s="1"/>
  <c r="A453" s="1"/>
  <c r="A454" s="1"/>
  <c r="A455" s="1"/>
  <c r="A456" s="1"/>
  <c r="A457" s="1"/>
  <c r="A458" s="1"/>
  <c r="A459" s="1"/>
  <c r="A460" s="1"/>
  <c r="A461" s="1"/>
  <c r="A462" s="1"/>
  <c r="A463" s="1"/>
  <c r="A464" s="1"/>
  <c r="A465" s="1"/>
  <c r="A466" s="1"/>
  <c r="A467" s="1"/>
  <c r="A468" s="1"/>
  <c r="A469" s="1"/>
  <c r="A470" s="1"/>
  <c r="A471" s="1"/>
  <c r="A472" s="1"/>
  <c r="A473" s="1"/>
  <c r="A474" s="1"/>
  <c r="A475" s="1"/>
  <c r="A476" s="1"/>
  <c r="A477" s="1"/>
  <c r="A478" s="1"/>
  <c r="A479" s="1"/>
  <c r="A480" s="1"/>
  <c r="A481" s="1"/>
  <c r="A482" s="1"/>
  <c r="A483" s="1"/>
  <c r="A484" s="1"/>
  <c r="A485" s="1"/>
  <c r="A486" s="1"/>
  <c r="A487" s="1"/>
  <c r="A488" s="1"/>
  <c r="A489" s="1"/>
  <c r="A490" s="1"/>
  <c r="A491" s="1"/>
  <c r="A492" s="1"/>
  <c r="A493" s="1"/>
  <c r="A494" s="1"/>
  <c r="A495" s="1"/>
  <c r="A496" s="1"/>
  <c r="A497" s="1"/>
  <c r="A498" s="1"/>
  <c r="A499" s="1"/>
  <c r="A500" s="1"/>
  <c r="A501" s="1"/>
  <c r="A502" s="1"/>
  <c r="A503" s="1"/>
  <c r="A504" s="1"/>
  <c r="A505" s="1"/>
  <c r="A506" s="1"/>
  <c r="A507" s="1"/>
  <c r="A508" s="1"/>
  <c r="A509" s="1"/>
  <c r="A510" s="1"/>
  <c r="A511" s="1"/>
  <c r="A512" s="1"/>
  <c r="A513" s="1"/>
  <c r="A514" s="1"/>
  <c r="A515" s="1"/>
  <c r="A516" s="1"/>
  <c r="A517" s="1"/>
  <c r="A518" s="1"/>
  <c r="A519" s="1"/>
  <c r="A520" s="1"/>
  <c r="A521" s="1"/>
  <c r="A522" s="1"/>
  <c r="A523" s="1"/>
  <c r="A524" s="1"/>
  <c r="A525" s="1"/>
  <c r="A526" s="1"/>
  <c r="A527" s="1"/>
  <c r="A528" s="1"/>
  <c r="A529" s="1"/>
  <c r="A530" s="1"/>
  <c r="A531" s="1"/>
  <c r="A532" s="1"/>
  <c r="A533" s="1"/>
  <c r="A534" s="1"/>
  <c r="A535" s="1"/>
  <c r="A536" s="1"/>
  <c r="A537" s="1"/>
  <c r="A538" s="1"/>
  <c r="A539" s="1"/>
  <c r="A540" s="1"/>
  <c r="A541" s="1"/>
  <c r="A542" s="1"/>
  <c r="A543" s="1"/>
  <c r="A544" s="1"/>
  <c r="A545" s="1"/>
  <c r="A546" s="1"/>
  <c r="A547" s="1"/>
  <c r="A548" s="1"/>
  <c r="A549" s="1"/>
  <c r="A550" s="1"/>
  <c r="A551" s="1"/>
  <c r="A552" s="1"/>
  <c r="A553" s="1"/>
  <c r="A554" s="1"/>
  <c r="A555" s="1"/>
  <c r="A556" s="1"/>
  <c r="A557" s="1"/>
  <c r="A558" s="1"/>
  <c r="A559" s="1"/>
  <c r="A560" s="1"/>
  <c r="A561" s="1"/>
  <c r="A562" s="1"/>
  <c r="A563" s="1"/>
  <c r="A564" s="1"/>
  <c r="A565" s="1"/>
  <c r="A566" s="1"/>
  <c r="A567" s="1"/>
  <c r="A568" s="1"/>
  <c r="A569" s="1"/>
  <c r="A570" s="1"/>
  <c r="A571" s="1"/>
  <c r="A572" s="1"/>
  <c r="A573" s="1"/>
  <c r="A574" s="1"/>
  <c r="A575" s="1"/>
  <c r="A576" s="1"/>
  <c r="A577" s="1"/>
  <c r="A578" s="1"/>
  <c r="A579" s="1"/>
  <c r="A580" s="1"/>
  <c r="A581" s="1"/>
  <c r="A582" s="1"/>
  <c r="A583" s="1"/>
  <c r="A584" s="1"/>
  <c r="A585" s="1"/>
  <c r="A586" s="1"/>
  <c r="A587" s="1"/>
  <c r="A588" s="1"/>
  <c r="A589" s="1"/>
  <c r="A590" s="1"/>
  <c r="A591" s="1"/>
  <c r="A592" s="1"/>
  <c r="A593" s="1"/>
  <c r="A594" s="1"/>
  <c r="A595" s="1"/>
  <c r="A596" s="1"/>
  <c r="A597" s="1"/>
  <c r="A598" s="1"/>
  <c r="A599" s="1"/>
  <c r="A600" s="1"/>
  <c r="A601" s="1"/>
  <c r="A602" s="1"/>
  <c r="A603" s="1"/>
  <c r="A604" s="1"/>
  <c r="A605" s="1"/>
  <c r="A606" s="1"/>
  <c r="A607" s="1"/>
  <c r="A608" s="1"/>
  <c r="A609" s="1"/>
  <c r="A610" s="1"/>
  <c r="A611" s="1"/>
  <c r="A612" s="1"/>
  <c r="A613" s="1"/>
  <c r="A614" s="1"/>
  <c r="A615" s="1"/>
  <c r="A616" s="1"/>
  <c r="A617" s="1"/>
  <c r="A618" s="1"/>
  <c r="A619" s="1"/>
  <c r="A620" s="1"/>
  <c r="A621" s="1"/>
  <c r="A622" s="1"/>
  <c r="A623" s="1"/>
  <c r="A624" s="1"/>
  <c r="A625" s="1"/>
  <c r="A626" s="1"/>
  <c r="A627" s="1"/>
  <c r="A628" s="1"/>
  <c r="A629" s="1"/>
  <c r="A630" s="1"/>
  <c r="A631" s="1"/>
  <c r="A632" s="1"/>
  <c r="A633" s="1"/>
  <c r="A634" s="1"/>
  <c r="A635" s="1"/>
  <c r="A636" s="1"/>
  <c r="A637" s="1"/>
  <c r="A638" s="1"/>
  <c r="A639" s="1"/>
  <c r="A640" s="1"/>
  <c r="A641" s="1"/>
  <c r="A642" s="1"/>
  <c r="A643" s="1"/>
  <c r="A644" s="1"/>
  <c r="A645" s="1"/>
  <c r="A646" s="1"/>
  <c r="A647" s="1"/>
  <c r="A648" s="1"/>
  <c r="A649" s="1"/>
  <c r="A650" s="1"/>
  <c r="A651" s="1"/>
  <c r="A652" s="1"/>
  <c r="A653" s="1"/>
  <c r="A654" s="1"/>
  <c r="A655" s="1"/>
  <c r="A656" s="1"/>
  <c r="A657" s="1"/>
  <c r="A658" s="1"/>
  <c r="A659" s="1"/>
  <c r="A660" s="1"/>
  <c r="A661" s="1"/>
  <c r="A662" s="1"/>
  <c r="A663" s="1"/>
  <c r="A664" s="1"/>
  <c r="A665" s="1"/>
  <c r="A666" s="1"/>
  <c r="A667" s="1"/>
  <c r="A668" s="1"/>
  <c r="A669" s="1"/>
  <c r="A670" s="1"/>
  <c r="A671" s="1"/>
  <c r="A672" s="1"/>
  <c r="A673" s="1"/>
  <c r="A674" s="1"/>
  <c r="A675" s="1"/>
  <c r="A676" s="1"/>
  <c r="A677" s="1"/>
  <c r="A678" s="1"/>
  <c r="A679" s="1"/>
  <c r="A680" s="1"/>
  <c r="A681" s="1"/>
  <c r="A682" s="1"/>
  <c r="A683" s="1"/>
  <c r="A684" s="1"/>
  <c r="A685" s="1"/>
  <c r="A686" s="1"/>
  <c r="A687" s="1"/>
  <c r="A688" s="1"/>
  <c r="A689" s="1"/>
  <c r="A690" s="1"/>
  <c r="A691" s="1"/>
  <c r="A692" s="1"/>
  <c r="A693" s="1"/>
  <c r="A694" s="1"/>
  <c r="A695" s="1"/>
  <c r="A696" s="1"/>
  <c r="A697" s="1"/>
  <c r="A698" s="1"/>
  <c r="A699" s="1"/>
  <c r="A700" s="1"/>
  <c r="A701" s="1"/>
  <c r="A702" s="1"/>
  <c r="A703" s="1"/>
  <c r="A704" s="1"/>
  <c r="A705" s="1"/>
  <c r="A706" s="1"/>
  <c r="A707" s="1"/>
  <c r="A708" s="1"/>
  <c r="A709" s="1"/>
  <c r="A710" s="1"/>
  <c r="A711" s="1"/>
  <c r="A712" s="1"/>
  <c r="A713" s="1"/>
  <c r="A714" s="1"/>
  <c r="A715" s="1"/>
  <c r="A716" s="1"/>
  <c r="A717" s="1"/>
  <c r="A718" s="1"/>
  <c r="A719" s="1"/>
  <c r="A720" s="1"/>
  <c r="CG5" i="5"/>
  <c r="CH5" s="1"/>
  <c r="CG4"/>
  <c r="CH4" s="1"/>
  <c r="CG3"/>
  <c r="CH3"/>
  <c r="CG2"/>
  <c r="CH2"/>
  <c r="CB2"/>
  <c r="CC2"/>
  <c r="CL2"/>
  <c r="CM2"/>
  <c r="CA4"/>
  <c r="CB4"/>
  <c r="CC4" s="1"/>
  <c r="CB5"/>
  <c r="CC5" s="1"/>
  <c r="CL5"/>
  <c r="CM5" s="1"/>
  <c r="AC56" i="4" l="1"/>
  <c r="AH55"/>
  <c r="T55"/>
  <c r="AF55" s="1"/>
  <c r="G55"/>
  <c r="H55" s="1"/>
  <c r="V56"/>
  <c r="O56"/>
  <c r="AO56"/>
  <c r="CI211" i="3"/>
  <c r="CL210"/>
  <c r="CC16"/>
  <c r="CE15"/>
  <c r="CG212"/>
  <c r="CJ211"/>
  <c r="CL189"/>
  <c r="CF11"/>
  <c r="CH189"/>
  <c r="CH190" s="1"/>
  <c r="CH191" s="1"/>
  <c r="CH192" s="1"/>
  <c r="CH193" s="1"/>
  <c r="CH194" s="1"/>
  <c r="CH195" s="1"/>
  <c r="CH196" s="1"/>
  <c r="CH197" s="1"/>
  <c r="CH198" s="1"/>
  <c r="CH199" s="1"/>
  <c r="CH200" s="1"/>
  <c r="CH201" s="1"/>
  <c r="CH202" s="1"/>
  <c r="CH203" s="1"/>
  <c r="CH204" s="1"/>
  <c r="CH205" s="1"/>
  <c r="CH206" s="1"/>
  <c r="CK9"/>
  <c r="BZ11"/>
  <c r="CA11" s="1"/>
  <c r="CE9"/>
  <c r="CF9" s="1"/>
  <c r="CI10"/>
  <c r="CK10" s="1"/>
  <c r="CK61"/>
  <c r="CK210"/>
  <c r="CL209"/>
  <c r="CL187"/>
  <c r="CJ186"/>
  <c r="CK186" s="1"/>
  <c r="Q11"/>
  <c r="Q12" s="1"/>
  <c r="AL55" i="4"/>
  <c r="AP56"/>
  <c r="AH56"/>
  <c r="P55"/>
  <c r="Q55" s="1"/>
  <c r="R55" s="1"/>
  <c r="T56"/>
  <c r="AD55"/>
  <c r="AM56"/>
  <c r="AI56"/>
  <c r="AM55"/>
  <c r="AB55"/>
  <c r="AE55" s="1"/>
  <c r="I55"/>
  <c r="K55"/>
  <c r="L55" s="1"/>
  <c r="W55"/>
  <c r="AD56"/>
  <c r="AB56"/>
  <c r="U56"/>
  <c r="CJ192" i="3"/>
  <c r="CG193"/>
  <c r="T9"/>
  <c r="U9"/>
  <c r="CL3"/>
  <c r="CI4"/>
  <c r="CI105"/>
  <c r="CL104"/>
  <c r="CI11"/>
  <c r="CK103"/>
  <c r="CL103"/>
  <c r="CG111"/>
  <c r="CH85"/>
  <c r="CI192"/>
  <c r="CL191"/>
  <c r="CI83"/>
  <c r="V55" i="4"/>
  <c r="CL175" i="3"/>
  <c r="CG176"/>
  <c r="CJ175"/>
  <c r="CK175" s="1"/>
  <c r="CL82"/>
  <c r="CG4"/>
  <c r="CJ3"/>
  <c r="CK3" s="1"/>
  <c r="CH105"/>
  <c r="CJ104"/>
  <c r="CK104" s="1"/>
  <c r="CL190"/>
  <c r="CJ190"/>
  <c r="CK190" s="1"/>
  <c r="CI179"/>
  <c r="CG83"/>
  <c r="CJ82"/>
  <c r="CK82" s="1"/>
  <c r="AL56" i="4"/>
  <c r="AO55"/>
  <c r="AQ55" s="1"/>
  <c r="CD85" i="3"/>
  <c r="CD86"/>
  <c r="CK188"/>
  <c r="CL188"/>
  <c r="F56" i="4"/>
  <c r="B57"/>
  <c r="AF56" l="1"/>
  <c r="AQ56"/>
  <c r="AE56"/>
  <c r="X55"/>
  <c r="CG213" i="3"/>
  <c r="CJ212"/>
  <c r="CC17"/>
  <c r="CE16"/>
  <c r="CL10"/>
  <c r="CJ191"/>
  <c r="CK191" s="1"/>
  <c r="CI212"/>
  <c r="CK211"/>
  <c r="CL211"/>
  <c r="Q13"/>
  <c r="CF12"/>
  <c r="CJ189"/>
  <c r="CK189" s="1"/>
  <c r="AN55" i="4"/>
  <c r="S55"/>
  <c r="AN56"/>
  <c r="N55"/>
  <c r="M55"/>
  <c r="F57"/>
  <c r="D57"/>
  <c r="B58"/>
  <c r="C57"/>
  <c r="AG57"/>
  <c r="AA57"/>
  <c r="AK57"/>
  <c r="AJ57"/>
  <c r="J57"/>
  <c r="E57"/>
  <c r="CD87" i="3"/>
  <c r="CJ105"/>
  <c r="CH106"/>
  <c r="CJ176"/>
  <c r="CK176" s="1"/>
  <c r="CG177"/>
  <c r="CK105"/>
  <c r="CI106"/>
  <c r="CL105"/>
  <c r="CG84"/>
  <c r="CJ83"/>
  <c r="CI84"/>
  <c r="CK83"/>
  <c r="CL83"/>
  <c r="CK192"/>
  <c r="CL192"/>
  <c r="CI193"/>
  <c r="CI5"/>
  <c r="CL4"/>
  <c r="CJ193"/>
  <c r="CG194"/>
  <c r="CI180"/>
  <c r="CG5"/>
  <c r="CJ4"/>
  <c r="CK4" s="1"/>
  <c r="CG112"/>
  <c r="CL11"/>
  <c r="CK11"/>
  <c r="W56" i="4"/>
  <c r="X56" s="1"/>
  <c r="P56"/>
  <c r="Q56" s="1"/>
  <c r="G56"/>
  <c r="K56"/>
  <c r="L56" s="1"/>
  <c r="CL176" i="3"/>
  <c r="Y55" i="4" l="1"/>
  <c r="Z55"/>
  <c r="CG214" i="3"/>
  <c r="CJ213"/>
  <c r="Q14"/>
  <c r="CF13"/>
  <c r="CI213"/>
  <c r="CL212"/>
  <c r="CK212"/>
  <c r="CC18"/>
  <c r="CE17"/>
  <c r="CL193"/>
  <c r="CI194"/>
  <c r="CK193"/>
  <c r="K57" i="4"/>
  <c r="L57" s="1"/>
  <c r="G57"/>
  <c r="I56"/>
  <c r="H56"/>
  <c r="CI181" i="3"/>
  <c r="CD88"/>
  <c r="AP57" i="4"/>
  <c r="F58"/>
  <c r="W58" s="1"/>
  <c r="B59"/>
  <c r="C58"/>
  <c r="D58"/>
  <c r="T58" s="1"/>
  <c r="AJ58"/>
  <c r="AA58"/>
  <c r="AG58"/>
  <c r="AI58" s="1"/>
  <c r="J58"/>
  <c r="E58"/>
  <c r="AK58"/>
  <c r="AP58" s="1"/>
  <c r="M56"/>
  <c r="N56"/>
  <c r="CG113" i="3"/>
  <c r="CI86"/>
  <c r="CI85"/>
  <c r="CL84"/>
  <c r="CJ177"/>
  <c r="CK177" s="1"/>
  <c r="CG178"/>
  <c r="CL177"/>
  <c r="AO57" i="4"/>
  <c r="O57"/>
  <c r="AB57"/>
  <c r="P57"/>
  <c r="U57"/>
  <c r="AM57"/>
  <c r="AL57"/>
  <c r="AH57"/>
  <c r="W57"/>
  <c r="Y56"/>
  <c r="Z56"/>
  <c r="AI57"/>
  <c r="S56"/>
  <c r="R56"/>
  <c r="CG6" i="3"/>
  <c r="CJ6" s="1"/>
  <c r="CJ5"/>
  <c r="CK5" s="1"/>
  <c r="CJ194"/>
  <c r="CG195"/>
  <c r="CI6"/>
  <c r="CL5"/>
  <c r="CG85"/>
  <c r="CJ85" s="1"/>
  <c r="CG86"/>
  <c r="CJ84"/>
  <c r="CK84" s="1"/>
  <c r="CI107"/>
  <c r="CL106"/>
  <c r="CJ106"/>
  <c r="CK106" s="1"/>
  <c r="CH107"/>
  <c r="V57" i="4"/>
  <c r="AC57"/>
  <c r="AD57"/>
  <c r="T57"/>
  <c r="AQ57" l="1"/>
  <c r="CI214" i="3"/>
  <c r="CL213"/>
  <c r="CG215"/>
  <c r="CJ214"/>
  <c r="Q15"/>
  <c r="CF14"/>
  <c r="CC19"/>
  <c r="CE18"/>
  <c r="CK213"/>
  <c r="AE57" i="4"/>
  <c r="AD58"/>
  <c r="X58"/>
  <c r="Z58" s="1"/>
  <c r="AF57"/>
  <c r="Q57"/>
  <c r="S57" s="1"/>
  <c r="CJ107" i="3"/>
  <c r="CH108"/>
  <c r="CJ195"/>
  <c r="CG196"/>
  <c r="CG179"/>
  <c r="CJ178"/>
  <c r="CK178" s="1"/>
  <c r="CL178"/>
  <c r="CI87"/>
  <c r="CL86"/>
  <c r="F59" i="4"/>
  <c r="W59" s="1"/>
  <c r="B60"/>
  <c r="D59"/>
  <c r="C59"/>
  <c r="AA59"/>
  <c r="AK59"/>
  <c r="AP59" s="1"/>
  <c r="J59"/>
  <c r="AG59"/>
  <c r="AJ59"/>
  <c r="E59"/>
  <c r="V59" s="1"/>
  <c r="CL194" i="3"/>
  <c r="CI195"/>
  <c r="CK194"/>
  <c r="CG87"/>
  <c r="CJ86"/>
  <c r="CK86" s="1"/>
  <c r="CK85"/>
  <c r="CL85"/>
  <c r="CG114"/>
  <c r="AH58" i="4"/>
  <c r="AL58"/>
  <c r="O58"/>
  <c r="AB58"/>
  <c r="P58"/>
  <c r="U58"/>
  <c r="AM58"/>
  <c r="CD89" i="3"/>
  <c r="V58" i="4"/>
  <c r="AC58"/>
  <c r="AF58" s="1"/>
  <c r="AO58"/>
  <c r="AQ58" s="1"/>
  <c r="CI108" i="3"/>
  <c r="CK107"/>
  <c r="CL107"/>
  <c r="Y58" i="4"/>
  <c r="K58"/>
  <c r="L58" s="1"/>
  <c r="G58"/>
  <c r="H57"/>
  <c r="I57"/>
  <c r="CK6" i="3"/>
  <c r="CL6"/>
  <c r="N57" i="4"/>
  <c r="M57"/>
  <c r="AN57"/>
  <c r="X57"/>
  <c r="CF15" i="3" l="1"/>
  <c r="Q16"/>
  <c r="CI215"/>
  <c r="CK214"/>
  <c r="CL214"/>
  <c r="CG216"/>
  <c r="CJ215"/>
  <c r="CK215" s="1"/>
  <c r="CC20"/>
  <c r="CE19"/>
  <c r="R57" i="4"/>
  <c r="AE58"/>
  <c r="Q58"/>
  <c r="S58" s="1"/>
  <c r="Y57"/>
  <c r="Z57"/>
  <c r="CG115" i="3"/>
  <c r="T59" i="4"/>
  <c r="X59" s="1"/>
  <c r="CG180" i="3"/>
  <c r="CJ179"/>
  <c r="CK179" s="1"/>
  <c r="CL179"/>
  <c r="CI109"/>
  <c r="CL108"/>
  <c r="CK195"/>
  <c r="CI196"/>
  <c r="CL195"/>
  <c r="AI59" i="4"/>
  <c r="O59"/>
  <c r="P59"/>
  <c r="AM59"/>
  <c r="AL59"/>
  <c r="U59"/>
  <c r="AB59"/>
  <c r="AH59"/>
  <c r="CG197" i="3"/>
  <c r="CJ196"/>
  <c r="CH109"/>
  <c r="CJ108"/>
  <c r="CK108" s="1"/>
  <c r="AO59" i="4"/>
  <c r="M58"/>
  <c r="N58"/>
  <c r="CD90" i="3"/>
  <c r="AD59" i="4"/>
  <c r="K59"/>
  <c r="L59" s="1"/>
  <c r="G59"/>
  <c r="I58"/>
  <c r="H58"/>
  <c r="CJ87" i="3"/>
  <c r="CG88"/>
  <c r="F60" i="4"/>
  <c r="B61"/>
  <c r="D60"/>
  <c r="C60"/>
  <c r="AJ60"/>
  <c r="J60"/>
  <c r="AG60"/>
  <c r="AK60"/>
  <c r="AA60"/>
  <c r="E60"/>
  <c r="CK87" i="3"/>
  <c r="CL87"/>
  <c r="CI88"/>
  <c r="AC59" i="4"/>
  <c r="AN58"/>
  <c r="CI216" i="3" l="1"/>
  <c r="CL215"/>
  <c r="CG217"/>
  <c r="CJ216"/>
  <c r="Q17"/>
  <c r="CF16"/>
  <c r="CC21"/>
  <c r="CE20"/>
  <c r="Q59" i="4"/>
  <c r="R59" s="1"/>
  <c r="R58"/>
  <c r="AE59"/>
  <c r="AD60"/>
  <c r="AO60"/>
  <c r="M59"/>
  <c r="N59"/>
  <c r="CD91" i="3"/>
  <c r="CH110"/>
  <c r="CJ109"/>
  <c r="AP60" i="4"/>
  <c r="AB60"/>
  <c r="P60"/>
  <c r="Q60" s="1"/>
  <c r="O60"/>
  <c r="AH60"/>
  <c r="AL60"/>
  <c r="U60"/>
  <c r="AM60"/>
  <c r="H59"/>
  <c r="I59"/>
  <c r="AQ59"/>
  <c r="V60"/>
  <c r="AN59"/>
  <c r="CI89" i="3"/>
  <c r="CL88"/>
  <c r="K60" i="4"/>
  <c r="L60" s="1"/>
  <c r="G60"/>
  <c r="CJ88" i="3"/>
  <c r="CK88" s="1"/>
  <c r="CG89"/>
  <c r="Y59" i="4"/>
  <c r="Z59"/>
  <c r="CJ197" i="3"/>
  <c r="CG198"/>
  <c r="CK109"/>
  <c r="CI110"/>
  <c r="CL109"/>
  <c r="CJ180"/>
  <c r="CK180" s="1"/>
  <c r="CG181"/>
  <c r="CL180"/>
  <c r="CG116"/>
  <c r="F61" i="4"/>
  <c r="W61" s="1"/>
  <c r="D61"/>
  <c r="T61" s="1"/>
  <c r="B62"/>
  <c r="AA61"/>
  <c r="AG61"/>
  <c r="AI61" s="1"/>
  <c r="AK61"/>
  <c r="AP61" s="1"/>
  <c r="C61"/>
  <c r="AJ61"/>
  <c r="E61"/>
  <c r="V61" s="1"/>
  <c r="J61"/>
  <c r="CL196" i="3"/>
  <c r="CK196"/>
  <c r="CI197"/>
  <c r="AC60" i="4"/>
  <c r="AI60"/>
  <c r="W60"/>
  <c r="AF59"/>
  <c r="T60"/>
  <c r="CI217" i="3" l="1"/>
  <c r="CL216"/>
  <c r="CK216"/>
  <c r="Q18"/>
  <c r="CF17"/>
  <c r="CC22"/>
  <c r="CE21"/>
  <c r="CG218"/>
  <c r="CJ217"/>
  <c r="X61" i="4"/>
  <c r="Z61" s="1"/>
  <c r="S59"/>
  <c r="AE60"/>
  <c r="AD61"/>
  <c r="H60"/>
  <c r="I60"/>
  <c r="CL197" i="3"/>
  <c r="CI198"/>
  <c r="CK197"/>
  <c r="K61" i="4"/>
  <c r="L61" s="1"/>
  <c r="G61"/>
  <c r="S60"/>
  <c r="R60"/>
  <c r="CH111" i="3"/>
  <c r="CJ110"/>
  <c r="AO61" i="4"/>
  <c r="AQ61" s="1"/>
  <c r="CJ181" i="3"/>
  <c r="CK181" s="1"/>
  <c r="CL181"/>
  <c r="CL89"/>
  <c r="CI90"/>
  <c r="CD92"/>
  <c r="CI111"/>
  <c r="CL110"/>
  <c r="CK110"/>
  <c r="O61" i="4"/>
  <c r="AB61"/>
  <c r="P61"/>
  <c r="AM61"/>
  <c r="U61"/>
  <c r="AL61"/>
  <c r="AH61"/>
  <c r="F62"/>
  <c r="W62" s="1"/>
  <c r="B63"/>
  <c r="D62"/>
  <c r="C62"/>
  <c r="AJ62"/>
  <c r="J62"/>
  <c r="AK62"/>
  <c r="AG62"/>
  <c r="E62"/>
  <c r="AA62"/>
  <c r="AC62" s="1"/>
  <c r="CG117" i="3"/>
  <c r="CG199"/>
  <c r="CJ198"/>
  <c r="CG90"/>
  <c r="CJ89"/>
  <c r="CK89" s="1"/>
  <c r="M60" i="4"/>
  <c r="N60"/>
  <c r="AQ60"/>
  <c r="X60"/>
  <c r="AF60"/>
  <c r="AN60"/>
  <c r="AC61"/>
  <c r="AF61" s="1"/>
  <c r="Y61" l="1"/>
  <c r="CI218" i="3"/>
  <c r="CK217"/>
  <c r="CL217"/>
  <c r="CC23"/>
  <c r="CE22"/>
  <c r="CG219"/>
  <c r="CJ218"/>
  <c r="Q19"/>
  <c r="CF18"/>
  <c r="AE61" i="4"/>
  <c r="AN61"/>
  <c r="Q61"/>
  <c r="S61" s="1"/>
  <c r="AI62"/>
  <c r="CJ199" i="3"/>
  <c r="CG200"/>
  <c r="K62" i="4"/>
  <c r="L62" s="1"/>
  <c r="G62"/>
  <c r="H61"/>
  <c r="I61"/>
  <c r="Y60"/>
  <c r="Z60"/>
  <c r="AD62"/>
  <c r="F63"/>
  <c r="B64"/>
  <c r="D63"/>
  <c r="T63" s="1"/>
  <c r="AK63"/>
  <c r="C63"/>
  <c r="AG63"/>
  <c r="AJ63"/>
  <c r="AO63" s="1"/>
  <c r="J63"/>
  <c r="AA63"/>
  <c r="E63"/>
  <c r="CL198" i="3"/>
  <c r="CI199"/>
  <c r="CK198"/>
  <c r="V62" i="4"/>
  <c r="CG118" i="3"/>
  <c r="P62" i="4"/>
  <c r="O62"/>
  <c r="AM62"/>
  <c r="AL62"/>
  <c r="AH62"/>
  <c r="AB62"/>
  <c r="U62"/>
  <c r="M61"/>
  <c r="N61"/>
  <c r="CL90" i="3"/>
  <c r="CI91"/>
  <c r="CH112"/>
  <c r="CJ111"/>
  <c r="CK111" s="1"/>
  <c r="CG91"/>
  <c r="CJ90"/>
  <c r="CK90" s="1"/>
  <c r="AP62" i="4"/>
  <c r="T62"/>
  <c r="AF62" s="1"/>
  <c r="CI112" i="3"/>
  <c r="CL111"/>
  <c r="CD93"/>
  <c r="X62" i="4"/>
  <c r="AO62"/>
  <c r="AE62" l="1"/>
  <c r="CK218" i="3"/>
  <c r="CI219"/>
  <c r="CL218"/>
  <c r="CG220"/>
  <c r="CJ219"/>
  <c r="CK219" s="1"/>
  <c r="Q20"/>
  <c r="CF19"/>
  <c r="CC24"/>
  <c r="CE23"/>
  <c r="R61" i="4"/>
  <c r="CJ91" i="3"/>
  <c r="CK91" s="1"/>
  <c r="CG92"/>
  <c r="CI200"/>
  <c r="CK199"/>
  <c r="CL199"/>
  <c r="AP63" i="4"/>
  <c r="CJ200" i="3"/>
  <c r="CG201"/>
  <c r="CI113"/>
  <c r="CL112"/>
  <c r="CL91"/>
  <c r="CI92"/>
  <c r="AD63" i="4"/>
  <c r="AC63"/>
  <c r="AF63" s="1"/>
  <c r="P63"/>
  <c r="AM63"/>
  <c r="AL63"/>
  <c r="U63"/>
  <c r="AH63"/>
  <c r="O63"/>
  <c r="AB63"/>
  <c r="G63"/>
  <c r="K63"/>
  <c r="L63" s="1"/>
  <c r="N62"/>
  <c r="M62"/>
  <c r="AN62"/>
  <c r="Q62"/>
  <c r="Z62"/>
  <c r="Y62"/>
  <c r="CH113" i="3"/>
  <c r="CJ112"/>
  <c r="CK112" s="1"/>
  <c r="V63" i="4"/>
  <c r="F64"/>
  <c r="B65"/>
  <c r="D64"/>
  <c r="C64"/>
  <c r="AJ64"/>
  <c r="AK64"/>
  <c r="AG64"/>
  <c r="AA64"/>
  <c r="J64"/>
  <c r="E64"/>
  <c r="H62"/>
  <c r="I62"/>
  <c r="CD94" i="3"/>
  <c r="CG119"/>
  <c r="AQ62" i="4"/>
  <c r="AI63"/>
  <c r="W63"/>
  <c r="X63" s="1"/>
  <c r="Q21" i="3" l="1"/>
  <c r="CF20"/>
  <c r="CI220"/>
  <c r="CL219"/>
  <c r="CC25"/>
  <c r="CE24"/>
  <c r="CG221"/>
  <c r="CJ220"/>
  <c r="AQ63" i="4"/>
  <c r="AD64"/>
  <c r="AC64"/>
  <c r="O64"/>
  <c r="P64"/>
  <c r="AM64"/>
  <c r="AL64"/>
  <c r="U64"/>
  <c r="AH64"/>
  <c r="AB64"/>
  <c r="CI201" i="3"/>
  <c r="CK200"/>
  <c r="CL200"/>
  <c r="CD95"/>
  <c r="AO64" i="4"/>
  <c r="K64"/>
  <c r="L64" s="1"/>
  <c r="G64"/>
  <c r="W64"/>
  <c r="CH114" i="3"/>
  <c r="CJ113"/>
  <c r="AE63" i="4"/>
  <c r="V64"/>
  <c r="AP64"/>
  <c r="F65"/>
  <c r="D65"/>
  <c r="T65" s="1"/>
  <c r="B66"/>
  <c r="AG65"/>
  <c r="AI65" s="1"/>
  <c r="AK65"/>
  <c r="AP65" s="1"/>
  <c r="J65"/>
  <c r="AJ65"/>
  <c r="AO65" s="1"/>
  <c r="C65"/>
  <c r="E65"/>
  <c r="V65" s="1"/>
  <c r="AA65"/>
  <c r="S62"/>
  <c r="R62"/>
  <c r="H63"/>
  <c r="I63"/>
  <c r="CL92" i="3"/>
  <c r="CI93"/>
  <c r="Z63" i="4"/>
  <c r="Y63"/>
  <c r="CG120" i="3"/>
  <c r="AI64" i="4"/>
  <c r="AQ64" s="1"/>
  <c r="T64"/>
  <c r="N63"/>
  <c r="M63"/>
  <c r="CL113" i="3"/>
  <c r="CK113"/>
  <c r="CI114"/>
  <c r="CJ201"/>
  <c r="CG202"/>
  <c r="CG93"/>
  <c r="CJ92"/>
  <c r="CK92" s="1"/>
  <c r="AN63" i="4"/>
  <c r="Q63"/>
  <c r="AE64" l="1"/>
  <c r="CC26" i="3"/>
  <c r="CE25"/>
  <c r="Q22"/>
  <c r="CF21"/>
  <c r="CG222"/>
  <c r="CJ221"/>
  <c r="CI221"/>
  <c r="CK220"/>
  <c r="CL220"/>
  <c r="AN64" i="4"/>
  <c r="Q64"/>
  <c r="R64" s="1"/>
  <c r="R63"/>
  <c r="S63"/>
  <c r="CK201" i="3"/>
  <c r="CL201"/>
  <c r="CI202"/>
  <c r="AD65" i="4"/>
  <c r="AC65"/>
  <c r="AF65" s="1"/>
  <c r="CH115" i="3"/>
  <c r="CJ114"/>
  <c r="CK114" s="1"/>
  <c r="N64" i="4"/>
  <c r="M64"/>
  <c r="CJ93" i="3"/>
  <c r="CG94"/>
  <c r="F66" i="4"/>
  <c r="B67"/>
  <c r="D66"/>
  <c r="T66" s="1"/>
  <c r="C66"/>
  <c r="J66"/>
  <c r="AJ66"/>
  <c r="AO66" s="1"/>
  <c r="AK66"/>
  <c r="AP66" s="1"/>
  <c r="AG66"/>
  <c r="AI66" s="1"/>
  <c r="E66"/>
  <c r="V66" s="1"/>
  <c r="AA66"/>
  <c r="H64"/>
  <c r="I64"/>
  <c r="CG121" i="3"/>
  <c r="CK93"/>
  <c r="CI94"/>
  <c r="CL93"/>
  <c r="K65" i="4"/>
  <c r="L65" s="1"/>
  <c r="G65"/>
  <c r="W65"/>
  <c r="X65" s="1"/>
  <c r="CJ202" i="3"/>
  <c r="CG203"/>
  <c r="CL114"/>
  <c r="CI115"/>
  <c r="O65" i="4"/>
  <c r="P65"/>
  <c r="AM65"/>
  <c r="U65"/>
  <c r="AL65"/>
  <c r="AB65"/>
  <c r="AH65"/>
  <c r="CD96" i="3"/>
  <c r="AQ65" i="4"/>
  <c r="X64"/>
  <c r="AF64"/>
  <c r="CC27" i="3" l="1"/>
  <c r="CE26"/>
  <c r="CI222"/>
  <c r="CK221"/>
  <c r="CL221"/>
  <c r="Q23"/>
  <c r="CF22"/>
  <c r="CG223"/>
  <c r="CJ222"/>
  <c r="AQ66" i="4"/>
  <c r="S64"/>
  <c r="CG204" i="3"/>
  <c r="CJ203"/>
  <c r="M65" i="4"/>
  <c r="N65"/>
  <c r="Y64"/>
  <c r="Z64"/>
  <c r="CL115" i="3"/>
  <c r="CI116"/>
  <c r="Y65" i="4"/>
  <c r="Z65"/>
  <c r="CI95" i="3"/>
  <c r="CL94"/>
  <c r="AD66" i="4"/>
  <c r="AC66"/>
  <c r="AF66" s="1"/>
  <c r="F67"/>
  <c r="B68"/>
  <c r="D67"/>
  <c r="T67" s="1"/>
  <c r="C67"/>
  <c r="AK67"/>
  <c r="AP67" s="1"/>
  <c r="AG67"/>
  <c r="AI67" s="1"/>
  <c r="AJ67"/>
  <c r="AO67" s="1"/>
  <c r="J67"/>
  <c r="E67"/>
  <c r="V67" s="1"/>
  <c r="AA67"/>
  <c r="CL202" i="3"/>
  <c r="CI203"/>
  <c r="CK202"/>
  <c r="CD97"/>
  <c r="CH116"/>
  <c r="CJ115"/>
  <c r="CK115" s="1"/>
  <c r="AN65" i="4"/>
  <c r="P66"/>
  <c r="O66"/>
  <c r="AM66"/>
  <c r="AH66"/>
  <c r="AB66"/>
  <c r="U66"/>
  <c r="AL66"/>
  <c r="CJ94" i="3"/>
  <c r="CK94" s="1"/>
  <c r="CG95"/>
  <c r="I65" i="4"/>
  <c r="H65"/>
  <c r="G66"/>
  <c r="K66"/>
  <c r="L66" s="1"/>
  <c r="W66"/>
  <c r="X66" s="1"/>
  <c r="AE65"/>
  <c r="Q65"/>
  <c r="CC28" i="3" l="1"/>
  <c r="CE27"/>
  <c r="CI223"/>
  <c r="CL222"/>
  <c r="CK222"/>
  <c r="CF23"/>
  <c r="Q24"/>
  <c r="CG224"/>
  <c r="CJ223"/>
  <c r="AN66" i="4"/>
  <c r="R65"/>
  <c r="S65"/>
  <c r="I66"/>
  <c r="H66"/>
  <c r="G67"/>
  <c r="K67"/>
  <c r="L67" s="1"/>
  <c r="W67"/>
  <c r="X67" s="1"/>
  <c r="CJ204" i="3"/>
  <c r="CG205"/>
  <c r="N66" i="4"/>
  <c r="M66"/>
  <c r="CD98" i="3"/>
  <c r="AD67" i="4"/>
  <c r="AC67"/>
  <c r="AF67" s="1"/>
  <c r="F68"/>
  <c r="B69"/>
  <c r="C68"/>
  <c r="AJ68"/>
  <c r="AO68" s="1"/>
  <c r="AG68"/>
  <c r="AI68" s="1"/>
  <c r="D68"/>
  <c r="T68" s="1"/>
  <c r="J68"/>
  <c r="AK68"/>
  <c r="AP68" s="1"/>
  <c r="AA68"/>
  <c r="E68"/>
  <c r="V68" s="1"/>
  <c r="AQ67"/>
  <c r="Y66"/>
  <c r="Z66"/>
  <c r="CG96" i="3"/>
  <c r="CJ95"/>
  <c r="CK95" s="1"/>
  <c r="CH117"/>
  <c r="CJ116"/>
  <c r="CL203"/>
  <c r="CI204"/>
  <c r="CK203"/>
  <c r="O67" i="4"/>
  <c r="P67"/>
  <c r="AL67"/>
  <c r="U67"/>
  <c r="AH67"/>
  <c r="AB67"/>
  <c r="AM67"/>
  <c r="CL95" i="3"/>
  <c r="CI96"/>
  <c r="CI117"/>
  <c r="CK116"/>
  <c r="CL116"/>
  <c r="AE66" i="4"/>
  <c r="Q66"/>
  <c r="CF24" i="3" l="1"/>
  <c r="Q25"/>
  <c r="CI224"/>
  <c r="CL223"/>
  <c r="CK223"/>
  <c r="CC29"/>
  <c r="CE28"/>
  <c r="CG225"/>
  <c r="CJ224"/>
  <c r="AE67" i="4"/>
  <c r="Q67"/>
  <c r="R67" s="1"/>
  <c r="CL96" i="3"/>
  <c r="CI97"/>
  <c r="CG97"/>
  <c r="CJ96"/>
  <c r="CK96" s="1"/>
  <c r="CH118"/>
  <c r="CJ117"/>
  <c r="CK117" s="1"/>
  <c r="F69" i="4"/>
  <c r="D69"/>
  <c r="T69" s="1"/>
  <c r="AG69"/>
  <c r="AI69" s="1"/>
  <c r="AK69"/>
  <c r="AP69" s="1"/>
  <c r="B70"/>
  <c r="C69"/>
  <c r="AJ69"/>
  <c r="AO69" s="1"/>
  <c r="E69"/>
  <c r="V69" s="1"/>
  <c r="AA69"/>
  <c r="J69"/>
  <c r="CG206" i="3"/>
  <c r="CJ206" s="1"/>
  <c r="CJ205"/>
  <c r="H67" i="4"/>
  <c r="I67"/>
  <c r="P68"/>
  <c r="O68"/>
  <c r="AB68"/>
  <c r="AM68"/>
  <c r="AL68"/>
  <c r="U68"/>
  <c r="AH68"/>
  <c r="N67"/>
  <c r="M67"/>
  <c r="AN67"/>
  <c r="Y67"/>
  <c r="Z67"/>
  <c r="R66"/>
  <c r="S66"/>
  <c r="CI118" i="3"/>
  <c r="CL117"/>
  <c r="CK204"/>
  <c r="CL204"/>
  <c r="CI205"/>
  <c r="AD68" i="4"/>
  <c r="AC68"/>
  <c r="AF68" s="1"/>
  <c r="K68"/>
  <c r="L68" s="1"/>
  <c r="G68"/>
  <c r="W68"/>
  <c r="X68" s="1"/>
  <c r="CD99" i="3"/>
  <c r="AQ68" i="4"/>
  <c r="S67" l="1"/>
  <c r="CC30" i="3"/>
  <c r="CE29"/>
  <c r="Q26"/>
  <c r="CF25"/>
  <c r="CK224"/>
  <c r="CI225"/>
  <c r="CL224"/>
  <c r="CG226"/>
  <c r="CJ225"/>
  <c r="AE68" i="4"/>
  <c r="Q68"/>
  <c r="S68" s="1"/>
  <c r="I68"/>
  <c r="H68"/>
  <c r="CI206" i="3"/>
  <c r="CK205"/>
  <c r="CL205"/>
  <c r="P69" i="4"/>
  <c r="O69"/>
  <c r="AM69"/>
  <c r="AL69"/>
  <c r="AB69"/>
  <c r="AH69"/>
  <c r="U69"/>
  <c r="CJ97" i="3"/>
  <c r="CK97" s="1"/>
  <c r="CG98"/>
  <c r="CD100"/>
  <c r="CL97"/>
  <c r="CI98"/>
  <c r="AQ69" i="4"/>
  <c r="Z68"/>
  <c r="Y68"/>
  <c r="M68"/>
  <c r="N68"/>
  <c r="CL118" i="3"/>
  <c r="CI119"/>
  <c r="AD69" i="4"/>
  <c r="AC69"/>
  <c r="AF69" s="1"/>
  <c r="F70"/>
  <c r="B71"/>
  <c r="D70"/>
  <c r="T70" s="1"/>
  <c r="C70"/>
  <c r="J70"/>
  <c r="AJ70"/>
  <c r="AO70" s="1"/>
  <c r="AK70"/>
  <c r="AP70" s="1"/>
  <c r="AG70"/>
  <c r="AI70" s="1"/>
  <c r="E70"/>
  <c r="V70" s="1"/>
  <c r="AA70"/>
  <c r="K69"/>
  <c r="L69" s="1"/>
  <c r="G69"/>
  <c r="W69"/>
  <c r="X69" s="1"/>
  <c r="CH119" i="3"/>
  <c r="CJ118"/>
  <c r="CK118" s="1"/>
  <c r="AN68" i="4"/>
  <c r="CC31" i="3" l="1"/>
  <c r="CE30"/>
  <c r="CI226"/>
  <c r="CK225"/>
  <c r="CL225"/>
  <c r="CF26"/>
  <c r="Q27"/>
  <c r="CG227"/>
  <c r="CJ226"/>
  <c r="AQ70" i="4"/>
  <c r="R68"/>
  <c r="H69"/>
  <c r="I69"/>
  <c r="Y69"/>
  <c r="Z69"/>
  <c r="K70"/>
  <c r="L70" s="1"/>
  <c r="G70"/>
  <c r="W70"/>
  <c r="X70" s="1"/>
  <c r="AE69"/>
  <c r="Q69"/>
  <c r="P70"/>
  <c r="O70"/>
  <c r="AM70"/>
  <c r="AL70"/>
  <c r="U70"/>
  <c r="AH70"/>
  <c r="AB70"/>
  <c r="CD101" i="3"/>
  <c r="CH120"/>
  <c r="CJ119"/>
  <c r="CK119" s="1"/>
  <c r="AD70" i="4"/>
  <c r="AC70"/>
  <c r="AF70" s="1"/>
  <c r="F71"/>
  <c r="B72"/>
  <c r="D71"/>
  <c r="T71" s="1"/>
  <c r="AK71"/>
  <c r="AP71" s="1"/>
  <c r="C71"/>
  <c r="AG71"/>
  <c r="AI71" s="1"/>
  <c r="J71"/>
  <c r="AA71"/>
  <c r="AJ71"/>
  <c r="AO71" s="1"/>
  <c r="E71"/>
  <c r="V71" s="1"/>
  <c r="CI120" i="3"/>
  <c r="CL119"/>
  <c r="CL206"/>
  <c r="CK206"/>
  <c r="M69" i="4"/>
  <c r="N69"/>
  <c r="CI99" i="3"/>
  <c r="CL98"/>
  <c r="CG99"/>
  <c r="CJ99" s="1"/>
  <c r="CJ98"/>
  <c r="CK98" s="1"/>
  <c r="AN69" i="4"/>
  <c r="CF27" i="3" l="1"/>
  <c r="Q28"/>
  <c r="CI227"/>
  <c r="CL226"/>
  <c r="CK226"/>
  <c r="CC32"/>
  <c r="CE31"/>
  <c r="CG228"/>
  <c r="CJ228" s="1"/>
  <c r="CJ227"/>
  <c r="CK227" s="1"/>
  <c r="AE70" i="4"/>
  <c r="Q70"/>
  <c r="S70" s="1"/>
  <c r="O71"/>
  <c r="P71"/>
  <c r="U71"/>
  <c r="AM71"/>
  <c r="AB71"/>
  <c r="AE71" s="1"/>
  <c r="AL71"/>
  <c r="AH71"/>
  <c r="Y70"/>
  <c r="Z70"/>
  <c r="AN70"/>
  <c r="K71"/>
  <c r="L71" s="1"/>
  <c r="G71"/>
  <c r="W71"/>
  <c r="X71" s="1"/>
  <c r="CH121" i="3"/>
  <c r="CJ121" s="1"/>
  <c r="CJ120"/>
  <c r="CK120" s="1"/>
  <c r="CD102"/>
  <c r="R69" i="4"/>
  <c r="S69"/>
  <c r="N70"/>
  <c r="M70"/>
  <c r="CK99" i="3"/>
  <c r="CL99"/>
  <c r="F72" i="4"/>
  <c r="B73"/>
  <c r="D72"/>
  <c r="T72" s="1"/>
  <c r="C72"/>
  <c r="AJ72"/>
  <c r="AO72" s="1"/>
  <c r="J72"/>
  <c r="AA72"/>
  <c r="E72"/>
  <c r="V72" s="1"/>
  <c r="AG72"/>
  <c r="AI72" s="1"/>
  <c r="AK72"/>
  <c r="AP72" s="1"/>
  <c r="H70"/>
  <c r="I70"/>
  <c r="CL120" i="3"/>
  <c r="CI121"/>
  <c r="AD71" i="4"/>
  <c r="AC71"/>
  <c r="AF71" s="1"/>
  <c r="AQ71"/>
  <c r="R70" l="1"/>
  <c r="CC33" i="3"/>
  <c r="CE32"/>
  <c r="Q29"/>
  <c r="CF28"/>
  <c r="CI228"/>
  <c r="CL228" s="1"/>
  <c r="CL227"/>
  <c r="AN71" i="4"/>
  <c r="CL121" i="3"/>
  <c r="CK121"/>
  <c r="P72" i="4"/>
  <c r="O72"/>
  <c r="AB72"/>
  <c r="AM72"/>
  <c r="AL72"/>
  <c r="U72"/>
  <c r="AH72"/>
  <c r="N71"/>
  <c r="M71"/>
  <c r="K72"/>
  <c r="L72" s="1"/>
  <c r="G72"/>
  <c r="W72"/>
  <c r="X72" s="1"/>
  <c r="CD103" i="3"/>
  <c r="H71" i="4"/>
  <c r="I71"/>
  <c r="AQ72"/>
  <c r="Q71"/>
  <c r="F73"/>
  <c r="D73"/>
  <c r="T73" s="1"/>
  <c r="B74"/>
  <c r="AG73"/>
  <c r="AI73" s="1"/>
  <c r="AK73"/>
  <c r="AP73" s="1"/>
  <c r="C73"/>
  <c r="AJ73"/>
  <c r="AO73" s="1"/>
  <c r="J73"/>
  <c r="E73"/>
  <c r="V73" s="1"/>
  <c r="AA73"/>
  <c r="Y71"/>
  <c r="Z71"/>
  <c r="AD72"/>
  <c r="AC72"/>
  <c r="AF72" s="1"/>
  <c r="CC34" i="3" l="1"/>
  <c r="CE33"/>
  <c r="CF29"/>
  <c r="Q30"/>
  <c r="CK228"/>
  <c r="AE72" i="4"/>
  <c r="Q72"/>
  <c r="S72" s="1"/>
  <c r="AN72"/>
  <c r="G73"/>
  <c r="K73"/>
  <c r="L73" s="1"/>
  <c r="W73"/>
  <c r="X73" s="1"/>
  <c r="I72"/>
  <c r="H72"/>
  <c r="Y72"/>
  <c r="Z72"/>
  <c r="F74"/>
  <c r="B75"/>
  <c r="D74"/>
  <c r="T74" s="1"/>
  <c r="C74"/>
  <c r="AJ74"/>
  <c r="AO74" s="1"/>
  <c r="AK74"/>
  <c r="AP74" s="1"/>
  <c r="E74"/>
  <c r="V74" s="1"/>
  <c r="AG74"/>
  <c r="AI74" s="1"/>
  <c r="J74"/>
  <c r="AA74"/>
  <c r="CD104" i="3"/>
  <c r="R72" i="4"/>
  <c r="AD73"/>
  <c r="AC73"/>
  <c r="AF73" s="1"/>
  <c r="O73"/>
  <c r="P73"/>
  <c r="AH73"/>
  <c r="AB73"/>
  <c r="AM73"/>
  <c r="U73"/>
  <c r="AL73"/>
  <c r="S71"/>
  <c r="R71"/>
  <c r="M72"/>
  <c r="N72"/>
  <c r="AQ73"/>
  <c r="CC35" i="3" l="1"/>
  <c r="CE34"/>
  <c r="CF30"/>
  <c r="Q31"/>
  <c r="AE73" i="4"/>
  <c r="Q73"/>
  <c r="R73" s="1"/>
  <c r="AD74"/>
  <c r="AC74"/>
  <c r="AF74" s="1"/>
  <c r="P74"/>
  <c r="O74"/>
  <c r="AM74"/>
  <c r="AL74"/>
  <c r="AH74"/>
  <c r="U74"/>
  <c r="AB74"/>
  <c r="H73"/>
  <c r="I73"/>
  <c r="G74"/>
  <c r="K74"/>
  <c r="L74" s="1"/>
  <c r="W74"/>
  <c r="X74" s="1"/>
  <c r="N73"/>
  <c r="M73"/>
  <c r="AQ74"/>
  <c r="F75"/>
  <c r="B76"/>
  <c r="D75"/>
  <c r="T75" s="1"/>
  <c r="C75"/>
  <c r="AK75"/>
  <c r="AP75" s="1"/>
  <c r="AG75"/>
  <c r="AI75" s="1"/>
  <c r="J75"/>
  <c r="E75"/>
  <c r="V75" s="1"/>
  <c r="AJ75"/>
  <c r="AO75" s="1"/>
  <c r="AA75"/>
  <c r="Y73"/>
  <c r="Z73"/>
  <c r="CD105" i="3"/>
  <c r="AN73" i="4"/>
  <c r="CC36" i="3" l="1"/>
  <c r="CE35"/>
  <c r="CF31"/>
  <c r="Q32"/>
  <c r="AQ75" i="4"/>
  <c r="AE74"/>
  <c r="S73"/>
  <c r="Q74"/>
  <c r="R74" s="1"/>
  <c r="AD75"/>
  <c r="AC75"/>
  <c r="AF75" s="1"/>
  <c r="F76"/>
  <c r="B77"/>
  <c r="D76"/>
  <c r="T76" s="1"/>
  <c r="C76"/>
  <c r="AJ76"/>
  <c r="AO76" s="1"/>
  <c r="AG76"/>
  <c r="AI76" s="1"/>
  <c r="AK76"/>
  <c r="AP76" s="1"/>
  <c r="J76"/>
  <c r="AA76"/>
  <c r="E76"/>
  <c r="V76" s="1"/>
  <c r="N74"/>
  <c r="M74"/>
  <c r="Y74"/>
  <c r="Z74"/>
  <c r="P75"/>
  <c r="O75"/>
  <c r="AM75"/>
  <c r="AH75"/>
  <c r="U75"/>
  <c r="AB75"/>
  <c r="AE75" s="1"/>
  <c r="AL75"/>
  <c r="S74"/>
  <c r="AN74"/>
  <c r="CD106" i="3"/>
  <c r="K75" i="4"/>
  <c r="L75" s="1"/>
  <c r="G75"/>
  <c r="W75"/>
  <c r="X75" s="1"/>
  <c r="H74"/>
  <c r="I74"/>
  <c r="Q75" l="1"/>
  <c r="CC37" i="3"/>
  <c r="CE36"/>
  <c r="CF32"/>
  <c r="Q33"/>
  <c r="M75" i="4"/>
  <c r="N75"/>
  <c r="R75"/>
  <c r="S75"/>
  <c r="Y75"/>
  <c r="Z75"/>
  <c r="CD107" i="3"/>
  <c r="P76" i="4"/>
  <c r="O76"/>
  <c r="AM76"/>
  <c r="AB76"/>
  <c r="AL76"/>
  <c r="AH76"/>
  <c r="U76"/>
  <c r="AN75"/>
  <c r="AD76"/>
  <c r="AC76"/>
  <c r="AF76" s="1"/>
  <c r="G76"/>
  <c r="K76"/>
  <c r="L76" s="1"/>
  <c r="W76"/>
  <c r="X76" s="1"/>
  <c r="H75"/>
  <c r="I75"/>
  <c r="F77"/>
  <c r="D77"/>
  <c r="T77" s="1"/>
  <c r="B78"/>
  <c r="J77"/>
  <c r="AG77"/>
  <c r="AI77" s="1"/>
  <c r="AK77"/>
  <c r="AP77" s="1"/>
  <c r="AJ77"/>
  <c r="AO77" s="1"/>
  <c r="E77"/>
  <c r="V77" s="1"/>
  <c r="AA77"/>
  <c r="C77"/>
  <c r="AQ76"/>
  <c r="Q76" l="1"/>
  <c r="S76" s="1"/>
  <c r="CC38" i="3"/>
  <c r="CE37"/>
  <c r="CF33"/>
  <c r="Q34"/>
  <c r="AE76" i="4"/>
  <c r="AD77"/>
  <c r="AC77"/>
  <c r="AF77" s="1"/>
  <c r="K77"/>
  <c r="L77" s="1"/>
  <c r="G77"/>
  <c r="W77"/>
  <c r="X77" s="1"/>
  <c r="M76"/>
  <c r="N76"/>
  <c r="AQ77"/>
  <c r="I76"/>
  <c r="H76"/>
  <c r="CD108" i="3"/>
  <c r="AM77" i="4"/>
  <c r="O77"/>
  <c r="AB77"/>
  <c r="AL77"/>
  <c r="P77"/>
  <c r="U77"/>
  <c r="AH77"/>
  <c r="Y76"/>
  <c r="Z76"/>
  <c r="F78"/>
  <c r="B79"/>
  <c r="D78"/>
  <c r="T78" s="1"/>
  <c r="C78"/>
  <c r="J78"/>
  <c r="AJ78"/>
  <c r="AO78" s="1"/>
  <c r="AK78"/>
  <c r="AP78" s="1"/>
  <c r="AG78"/>
  <c r="AI78" s="1"/>
  <c r="E78"/>
  <c r="V78" s="1"/>
  <c r="AA78"/>
  <c r="AN76"/>
  <c r="R76" l="1"/>
  <c r="CC39" i="3"/>
  <c r="CE38"/>
  <c r="CF34"/>
  <c r="Q35"/>
  <c r="AQ78" i="4"/>
  <c r="AN77"/>
  <c r="AE77"/>
  <c r="Q77"/>
  <c r="R77" s="1"/>
  <c r="K78"/>
  <c r="L78" s="1"/>
  <c r="G78"/>
  <c r="W78"/>
  <c r="X78" s="1"/>
  <c r="AD78"/>
  <c r="AC78"/>
  <c r="AF78" s="1"/>
  <c r="F79"/>
  <c r="B80"/>
  <c r="D79"/>
  <c r="T79" s="1"/>
  <c r="AK79"/>
  <c r="AP79" s="1"/>
  <c r="J79"/>
  <c r="AG79"/>
  <c r="AI79" s="1"/>
  <c r="AJ79"/>
  <c r="AO79" s="1"/>
  <c r="C79"/>
  <c r="AA79"/>
  <c r="E79"/>
  <c r="V79" s="1"/>
  <c r="S77"/>
  <c r="CD109" i="3"/>
  <c r="N77" i="4"/>
  <c r="M77"/>
  <c r="O78"/>
  <c r="P78"/>
  <c r="AH78"/>
  <c r="AM78"/>
  <c r="AB78"/>
  <c r="AL78"/>
  <c r="U78"/>
  <c r="Y77"/>
  <c r="Z77"/>
  <c r="H77"/>
  <c r="I77"/>
  <c r="CC40" i="3" l="1"/>
  <c r="CE39"/>
  <c r="CF35"/>
  <c r="Q36"/>
  <c r="AE78" i="4"/>
  <c r="O79"/>
  <c r="P79"/>
  <c r="AM79"/>
  <c r="AB79"/>
  <c r="AL79"/>
  <c r="AH79"/>
  <c r="U79"/>
  <c r="AD79"/>
  <c r="AC79"/>
  <c r="AF79" s="1"/>
  <c r="G79"/>
  <c r="K79"/>
  <c r="L79" s="1"/>
  <c r="W79"/>
  <c r="X79" s="1"/>
  <c r="I78"/>
  <c r="H78"/>
  <c r="M78"/>
  <c r="N78"/>
  <c r="CD110" i="3"/>
  <c r="F80" i="4"/>
  <c r="B81"/>
  <c r="D80"/>
  <c r="T80" s="1"/>
  <c r="J80"/>
  <c r="AJ80"/>
  <c r="AO80" s="1"/>
  <c r="C80"/>
  <c r="AG80"/>
  <c r="AI80" s="1"/>
  <c r="AK80"/>
  <c r="AP80" s="1"/>
  <c r="AA80"/>
  <c r="E80"/>
  <c r="V80" s="1"/>
  <c r="Y78"/>
  <c r="Z78"/>
  <c r="Q78"/>
  <c r="AQ79"/>
  <c r="AN78"/>
  <c r="CC41" i="3" l="1"/>
  <c r="CE40"/>
  <c r="CF36"/>
  <c r="Q37"/>
  <c r="AQ80" i="4"/>
  <c r="AD80"/>
  <c r="AC80"/>
  <c r="AF80" s="1"/>
  <c r="G80"/>
  <c r="K80"/>
  <c r="L80" s="1"/>
  <c r="W80"/>
  <c r="X80" s="1"/>
  <c r="M79"/>
  <c r="N79"/>
  <c r="P80"/>
  <c r="O80"/>
  <c r="AM80"/>
  <c r="U80"/>
  <c r="AL80"/>
  <c r="AH80"/>
  <c r="AB80"/>
  <c r="F81"/>
  <c r="D81"/>
  <c r="T81" s="1"/>
  <c r="B82"/>
  <c r="C81"/>
  <c r="J81"/>
  <c r="AG81"/>
  <c r="AI81" s="1"/>
  <c r="AK81"/>
  <c r="AP81" s="1"/>
  <c r="AJ81"/>
  <c r="AO81" s="1"/>
  <c r="E81"/>
  <c r="V81" s="1"/>
  <c r="AA81"/>
  <c r="Z79"/>
  <c r="Y79"/>
  <c r="AE79"/>
  <c r="R78"/>
  <c r="S78"/>
  <c r="CD111" i="3"/>
  <c r="I79" i="4"/>
  <c r="H79"/>
  <c r="AN79"/>
  <c r="Q79"/>
  <c r="CC42" i="3" l="1"/>
  <c r="CE41"/>
  <c r="Q38"/>
  <c r="CF37"/>
  <c r="AQ81" i="4"/>
  <c r="Q80"/>
  <c r="R80" s="1"/>
  <c r="AE80"/>
  <c r="S79"/>
  <c r="R79"/>
  <c r="AD81"/>
  <c r="AC81"/>
  <c r="AF81" s="1"/>
  <c r="F82"/>
  <c r="B83"/>
  <c r="C82"/>
  <c r="D82"/>
  <c r="T82" s="1"/>
  <c r="AJ82"/>
  <c r="AO82" s="1"/>
  <c r="AG82"/>
  <c r="AI82" s="1"/>
  <c r="AK82"/>
  <c r="AP82" s="1"/>
  <c r="E82"/>
  <c r="V82" s="1"/>
  <c r="J82"/>
  <c r="AA82"/>
  <c r="I80"/>
  <c r="H80"/>
  <c r="AN80"/>
  <c r="K81"/>
  <c r="L81" s="1"/>
  <c r="G81"/>
  <c r="W81"/>
  <c r="X81" s="1"/>
  <c r="Z80"/>
  <c r="Y80"/>
  <c r="S80"/>
  <c r="CD112" i="3"/>
  <c r="P81" i="4"/>
  <c r="O81"/>
  <c r="AM81"/>
  <c r="U81"/>
  <c r="AL81"/>
  <c r="AH81"/>
  <c r="AB81"/>
  <c r="M80"/>
  <c r="N80"/>
  <c r="CC43" i="3" l="1"/>
  <c r="CE42"/>
  <c r="Q39"/>
  <c r="CF38"/>
  <c r="AE81" i="4"/>
  <c r="CD113" i="3"/>
  <c r="K82" i="4"/>
  <c r="L82" s="1"/>
  <c r="G82"/>
  <c r="W82"/>
  <c r="X82" s="1"/>
  <c r="M81"/>
  <c r="N81"/>
  <c r="AD82"/>
  <c r="AC82"/>
  <c r="AF82" s="1"/>
  <c r="F83"/>
  <c r="B84"/>
  <c r="D83"/>
  <c r="T83" s="1"/>
  <c r="J83"/>
  <c r="AK83"/>
  <c r="AP83" s="1"/>
  <c r="C83"/>
  <c r="AG83"/>
  <c r="AI83" s="1"/>
  <c r="AJ83"/>
  <c r="AO83" s="1"/>
  <c r="E83"/>
  <c r="V83" s="1"/>
  <c r="AA83"/>
  <c r="I81"/>
  <c r="H81"/>
  <c r="O82"/>
  <c r="P82"/>
  <c r="AM82"/>
  <c r="U82"/>
  <c r="AL82"/>
  <c r="AB82"/>
  <c r="AH82"/>
  <c r="AQ82"/>
  <c r="Q81"/>
  <c r="Y81"/>
  <c r="Z81"/>
  <c r="AN81"/>
  <c r="CC44" i="3" l="1"/>
  <c r="CE43"/>
  <c r="Q40"/>
  <c r="CF39"/>
  <c r="AQ83" i="4"/>
  <c r="AE82"/>
  <c r="Q82"/>
  <c r="R82" s="1"/>
  <c r="AD83"/>
  <c r="AC83"/>
  <c r="AF83" s="1"/>
  <c r="P83"/>
  <c r="O83"/>
  <c r="AM83"/>
  <c r="AB83"/>
  <c r="AL83"/>
  <c r="AH83"/>
  <c r="U83"/>
  <c r="F84"/>
  <c r="B85"/>
  <c r="D84"/>
  <c r="T84" s="1"/>
  <c r="C84"/>
  <c r="AJ84"/>
  <c r="AO84" s="1"/>
  <c r="AG84"/>
  <c r="AI84" s="1"/>
  <c r="AK84"/>
  <c r="AP84" s="1"/>
  <c r="J84"/>
  <c r="AA84"/>
  <c r="E84"/>
  <c r="V84" s="1"/>
  <c r="Y82"/>
  <c r="Z82"/>
  <c r="CD114" i="3"/>
  <c r="M82" i="4"/>
  <c r="N82"/>
  <c r="AN82"/>
  <c r="S82"/>
  <c r="S81"/>
  <c r="R81"/>
  <c r="K83"/>
  <c r="L83" s="1"/>
  <c r="G83"/>
  <c r="W83"/>
  <c r="X83" s="1"/>
  <c r="I82"/>
  <c r="H82"/>
  <c r="CF40" i="3" l="1"/>
  <c r="Q41"/>
  <c r="CC45"/>
  <c r="CE44"/>
  <c r="AE83" i="4"/>
  <c r="Q83"/>
  <c r="S83" s="1"/>
  <c r="AQ84"/>
  <c r="O84"/>
  <c r="P84"/>
  <c r="AM84"/>
  <c r="U84"/>
  <c r="AL84"/>
  <c r="AH84"/>
  <c r="AB84"/>
  <c r="H83"/>
  <c r="I83"/>
  <c r="CD115" i="3"/>
  <c r="AD84" i="4"/>
  <c r="AC84"/>
  <c r="AF84" s="1"/>
  <c r="G84"/>
  <c r="K84"/>
  <c r="L84" s="1"/>
  <c r="W84"/>
  <c r="X84" s="1"/>
  <c r="M83"/>
  <c r="N83"/>
  <c r="Y83"/>
  <c r="Z83"/>
  <c r="F85"/>
  <c r="D85"/>
  <c r="T85" s="1"/>
  <c r="AG85"/>
  <c r="AI85" s="1"/>
  <c r="B86"/>
  <c r="AK85"/>
  <c r="AP85" s="1"/>
  <c r="C85"/>
  <c r="AJ85"/>
  <c r="AO85" s="1"/>
  <c r="E85"/>
  <c r="V85" s="1"/>
  <c r="AA85"/>
  <c r="J85"/>
  <c r="R83"/>
  <c r="AN83"/>
  <c r="CC46" i="3" l="1"/>
  <c r="CE45"/>
  <c r="CF41"/>
  <c r="Q42"/>
  <c r="K85" i="4"/>
  <c r="L85" s="1"/>
  <c r="G85"/>
  <c r="W85"/>
  <c r="X85" s="1"/>
  <c r="I84"/>
  <c r="H84"/>
  <c r="CD116" i="3"/>
  <c r="M84" i="4"/>
  <c r="N84"/>
  <c r="AN84"/>
  <c r="Q84"/>
  <c r="AQ85"/>
  <c r="AE84"/>
  <c r="AD85"/>
  <c r="AC85"/>
  <c r="AF85" s="1"/>
  <c r="P85"/>
  <c r="O85"/>
  <c r="AH85"/>
  <c r="AM85"/>
  <c r="U85"/>
  <c r="AL85"/>
  <c r="AB85"/>
  <c r="F86"/>
  <c r="B87"/>
  <c r="D86"/>
  <c r="T86" s="1"/>
  <c r="C86"/>
  <c r="J86"/>
  <c r="AJ86"/>
  <c r="AO86" s="1"/>
  <c r="AK86"/>
  <c r="AP86" s="1"/>
  <c r="E86"/>
  <c r="V86" s="1"/>
  <c r="AG86"/>
  <c r="AI86" s="1"/>
  <c r="AA86"/>
  <c r="Y84"/>
  <c r="Z84"/>
  <c r="CC47" i="3" l="1"/>
  <c r="CE46"/>
  <c r="Q43"/>
  <c r="CF42"/>
  <c r="AQ86" i="4"/>
  <c r="Q85"/>
  <c r="S85" s="1"/>
  <c r="AE85"/>
  <c r="AD86"/>
  <c r="AC86"/>
  <c r="AF86" s="1"/>
  <c r="F87"/>
  <c r="B88"/>
  <c r="D87"/>
  <c r="T87" s="1"/>
  <c r="C87"/>
  <c r="AK87"/>
  <c r="AP87" s="1"/>
  <c r="AG87"/>
  <c r="AI87" s="1"/>
  <c r="AJ87"/>
  <c r="AO87" s="1"/>
  <c r="J87"/>
  <c r="AA87"/>
  <c r="E87"/>
  <c r="V87" s="1"/>
  <c r="N85"/>
  <c r="M85"/>
  <c r="K86"/>
  <c r="L86" s="1"/>
  <c r="G86"/>
  <c r="W86"/>
  <c r="X86" s="1"/>
  <c r="S84"/>
  <c r="R84"/>
  <c r="Y85"/>
  <c r="Z85"/>
  <c r="O86"/>
  <c r="P86"/>
  <c r="AL86"/>
  <c r="AB86"/>
  <c r="AH86"/>
  <c r="U86"/>
  <c r="AM86"/>
  <c r="CD117" i="3"/>
  <c r="I85" i="4"/>
  <c r="H85"/>
  <c r="AN85"/>
  <c r="R85" l="1"/>
  <c r="CC48" i="3"/>
  <c r="CE47"/>
  <c r="Q44"/>
  <c r="CF43"/>
  <c r="Q86" i="4"/>
  <c r="R86" s="1"/>
  <c r="AE86"/>
  <c r="AD87"/>
  <c r="AC87"/>
  <c r="AF87" s="1"/>
  <c r="CD118" i="3"/>
  <c r="M86" i="4"/>
  <c r="N86"/>
  <c r="H86"/>
  <c r="I86"/>
  <c r="O87"/>
  <c r="P87"/>
  <c r="AM87"/>
  <c r="AL87"/>
  <c r="AH87"/>
  <c r="AB87"/>
  <c r="U87"/>
  <c r="AN86"/>
  <c r="Z86"/>
  <c r="Y86"/>
  <c r="G87"/>
  <c r="K87"/>
  <c r="L87" s="1"/>
  <c r="W87"/>
  <c r="X87" s="1"/>
  <c r="F88"/>
  <c r="B89"/>
  <c r="D88"/>
  <c r="T88" s="1"/>
  <c r="C88"/>
  <c r="AJ88"/>
  <c r="AO88" s="1"/>
  <c r="J88"/>
  <c r="AK88"/>
  <c r="AP88" s="1"/>
  <c r="AG88"/>
  <c r="AI88" s="1"/>
  <c r="AA88"/>
  <c r="E88"/>
  <c r="V88" s="1"/>
  <c r="AQ87"/>
  <c r="CF44" i="3" l="1"/>
  <c r="Q45"/>
  <c r="CC49"/>
  <c r="CE48"/>
  <c r="S86" i="4"/>
  <c r="AQ88"/>
  <c r="AN87"/>
  <c r="AD88"/>
  <c r="AC88"/>
  <c r="AF88" s="1"/>
  <c r="F89"/>
  <c r="D89"/>
  <c r="T89" s="1"/>
  <c r="B90"/>
  <c r="AG89"/>
  <c r="AI89" s="1"/>
  <c r="J89"/>
  <c r="AK89"/>
  <c r="AP89" s="1"/>
  <c r="AJ89"/>
  <c r="AO89" s="1"/>
  <c r="E89"/>
  <c r="V89" s="1"/>
  <c r="C89"/>
  <c r="AA89"/>
  <c r="Y87"/>
  <c r="Z87"/>
  <c r="CD119" i="3"/>
  <c r="P88" i="4"/>
  <c r="O88"/>
  <c r="AM88"/>
  <c r="AL88"/>
  <c r="AB88"/>
  <c r="AH88"/>
  <c r="U88"/>
  <c r="H87"/>
  <c r="I87"/>
  <c r="G88"/>
  <c r="K88"/>
  <c r="L88" s="1"/>
  <c r="W88"/>
  <c r="X88" s="1"/>
  <c r="M87"/>
  <c r="N87"/>
  <c r="AE87"/>
  <c r="Q87"/>
  <c r="CF45" i="3" l="1"/>
  <c r="Q46"/>
  <c r="CC50"/>
  <c r="CE49"/>
  <c r="AE88" i="4"/>
  <c r="Q88"/>
  <c r="S88" s="1"/>
  <c r="M88"/>
  <c r="N88"/>
  <c r="CD120" i="3"/>
  <c r="AH89" i="4"/>
  <c r="O89"/>
  <c r="AB89"/>
  <c r="U89"/>
  <c r="AM89"/>
  <c r="P89"/>
  <c r="Q89" s="1"/>
  <c r="AL89"/>
  <c r="K89"/>
  <c r="L89" s="1"/>
  <c r="G89"/>
  <c r="W89"/>
  <c r="X89" s="1"/>
  <c r="Y88"/>
  <c r="Z88"/>
  <c r="R88"/>
  <c r="F90"/>
  <c r="B91"/>
  <c r="C90"/>
  <c r="AJ90"/>
  <c r="AO90" s="1"/>
  <c r="J90"/>
  <c r="AG90"/>
  <c r="AI90" s="1"/>
  <c r="E90"/>
  <c r="V90" s="1"/>
  <c r="D90"/>
  <c r="T90" s="1"/>
  <c r="AA90"/>
  <c r="AK90"/>
  <c r="AP90" s="1"/>
  <c r="S87"/>
  <c r="R87"/>
  <c r="I88"/>
  <c r="H88"/>
  <c r="AN88"/>
  <c r="AQ89"/>
  <c r="AD89"/>
  <c r="AC89"/>
  <c r="AF89" s="1"/>
  <c r="AE89" l="1"/>
  <c r="CC51" i="3"/>
  <c r="CE50"/>
  <c r="CF46"/>
  <c r="Q47"/>
  <c r="K90" i="4"/>
  <c r="L90" s="1"/>
  <c r="G90"/>
  <c r="W90"/>
  <c r="X90" s="1"/>
  <c r="CD121" i="3"/>
  <c r="F91" i="4"/>
  <c r="B92"/>
  <c r="D91"/>
  <c r="T91" s="1"/>
  <c r="J91"/>
  <c r="AK91"/>
  <c r="AP91" s="1"/>
  <c r="C91"/>
  <c r="AG91"/>
  <c r="AI91" s="1"/>
  <c r="AJ91"/>
  <c r="AO91" s="1"/>
  <c r="E91"/>
  <c r="V91" s="1"/>
  <c r="AA91"/>
  <c r="N89"/>
  <c r="M89"/>
  <c r="AQ90"/>
  <c r="AD90"/>
  <c r="AC90"/>
  <c r="AF90" s="1"/>
  <c r="P90"/>
  <c r="O90"/>
  <c r="AH90"/>
  <c r="AL90"/>
  <c r="AB90"/>
  <c r="AM90"/>
  <c r="U90"/>
  <c r="H89"/>
  <c r="I89"/>
  <c r="Y89"/>
  <c r="Z89"/>
  <c r="R89"/>
  <c r="S89"/>
  <c r="AN89"/>
  <c r="CC52" i="3" l="1"/>
  <c r="CE51"/>
  <c r="Q48"/>
  <c r="CF47"/>
  <c r="AE90" i="4"/>
  <c r="Q90"/>
  <c r="R90" s="1"/>
  <c r="Z90"/>
  <c r="Y90"/>
  <c r="AD91"/>
  <c r="AC91"/>
  <c r="AF91" s="1"/>
  <c r="AH91"/>
  <c r="P91"/>
  <c r="U91"/>
  <c r="AM91"/>
  <c r="AL91"/>
  <c r="O91"/>
  <c r="AB91"/>
  <c r="F92"/>
  <c r="B93"/>
  <c r="D92"/>
  <c r="T92" s="1"/>
  <c r="C92"/>
  <c r="AJ92"/>
  <c r="AO92" s="1"/>
  <c r="AG92"/>
  <c r="AI92" s="1"/>
  <c r="J92"/>
  <c r="AA92"/>
  <c r="AK92"/>
  <c r="AP92" s="1"/>
  <c r="E92"/>
  <c r="V92" s="1"/>
  <c r="N90"/>
  <c r="M90"/>
  <c r="H90"/>
  <c r="I90"/>
  <c r="AN90"/>
  <c r="AQ91"/>
  <c r="S90"/>
  <c r="K91"/>
  <c r="L91" s="1"/>
  <c r="G91"/>
  <c r="W91"/>
  <c r="X91" s="1"/>
  <c r="CD122" i="3"/>
  <c r="CC53" l="1"/>
  <c r="CE52"/>
  <c r="CF48"/>
  <c r="Q49"/>
  <c r="AQ92" i="4"/>
  <c r="F93"/>
  <c r="D93"/>
  <c r="T93" s="1"/>
  <c r="B94"/>
  <c r="J93"/>
  <c r="AG93"/>
  <c r="AI93" s="1"/>
  <c r="AK93"/>
  <c r="AP93" s="1"/>
  <c r="C93"/>
  <c r="AA93"/>
  <c r="E93"/>
  <c r="V93" s="1"/>
  <c r="AJ93"/>
  <c r="AO93" s="1"/>
  <c r="Y91"/>
  <c r="Z91"/>
  <c r="CD123" i="3"/>
  <c r="AD92" i="4"/>
  <c r="AC92"/>
  <c r="AF92" s="1"/>
  <c r="AM92"/>
  <c r="O92"/>
  <c r="AB92"/>
  <c r="AL92"/>
  <c r="P92"/>
  <c r="U92"/>
  <c r="AH92"/>
  <c r="AN91"/>
  <c r="Q91"/>
  <c r="AE91"/>
  <c r="H91"/>
  <c r="I91"/>
  <c r="M91"/>
  <c r="N91"/>
  <c r="K92"/>
  <c r="L92" s="1"/>
  <c r="G92"/>
  <c r="W92"/>
  <c r="X92" s="1"/>
  <c r="Q92" l="1"/>
  <c r="R92" s="1"/>
  <c r="CC54" i="3"/>
  <c r="CE53"/>
  <c r="CF49"/>
  <c r="Q50"/>
  <c r="AQ93" i="4"/>
  <c r="AE92"/>
  <c r="M92"/>
  <c r="N92"/>
  <c r="R91"/>
  <c r="S91"/>
  <c r="CD124" i="3"/>
  <c r="G93" i="4"/>
  <c r="K93"/>
  <c r="L93" s="1"/>
  <c r="W93"/>
  <c r="X93" s="1"/>
  <c r="H92"/>
  <c r="I92"/>
  <c r="Y92"/>
  <c r="Z92"/>
  <c r="AL93"/>
  <c r="O93"/>
  <c r="AB93"/>
  <c r="AH93"/>
  <c r="U93"/>
  <c r="AM93"/>
  <c r="P93"/>
  <c r="F94"/>
  <c r="B95"/>
  <c r="D94"/>
  <c r="T94" s="1"/>
  <c r="C94"/>
  <c r="J94"/>
  <c r="AJ94"/>
  <c r="AO94" s="1"/>
  <c r="AK94"/>
  <c r="AP94" s="1"/>
  <c r="E94"/>
  <c r="V94" s="1"/>
  <c r="AA94"/>
  <c r="AG94"/>
  <c r="AI94" s="1"/>
  <c r="AD93"/>
  <c r="AC93"/>
  <c r="AF93" s="1"/>
  <c r="AN92"/>
  <c r="S92" l="1"/>
  <c r="CC55" i="3"/>
  <c r="CE54"/>
  <c r="Q51"/>
  <c r="CF50"/>
  <c r="AD94" i="4"/>
  <c r="AC94"/>
  <c r="AF94" s="1"/>
  <c r="G94"/>
  <c r="K94"/>
  <c r="L94" s="1"/>
  <c r="W94"/>
  <c r="X94" s="1"/>
  <c r="H93"/>
  <c r="I93"/>
  <c r="F95"/>
  <c r="B96"/>
  <c r="D95"/>
  <c r="T95" s="1"/>
  <c r="J95"/>
  <c r="C95"/>
  <c r="AK95"/>
  <c r="AP95" s="1"/>
  <c r="AG95"/>
  <c r="AI95" s="1"/>
  <c r="E95"/>
  <c r="V95" s="1"/>
  <c r="AJ95"/>
  <c r="AO95" s="1"/>
  <c r="AA95"/>
  <c r="N93"/>
  <c r="M93"/>
  <c r="AN93"/>
  <c r="AQ94"/>
  <c r="Y93"/>
  <c r="Z93"/>
  <c r="CD125" i="3"/>
  <c r="P94" i="4"/>
  <c r="O94"/>
  <c r="AL94"/>
  <c r="AB94"/>
  <c r="AH94"/>
  <c r="U94"/>
  <c r="AM94"/>
  <c r="Q93"/>
  <c r="AE93"/>
  <c r="CC56" i="3" l="1"/>
  <c r="CE55"/>
  <c r="CF51"/>
  <c r="Q52"/>
  <c r="AE94" i="4"/>
  <c r="AN94"/>
  <c r="Q94"/>
  <c r="S94" s="1"/>
  <c r="F96"/>
  <c r="B97"/>
  <c r="D96"/>
  <c r="T96" s="1"/>
  <c r="C96"/>
  <c r="AJ96"/>
  <c r="AO96" s="1"/>
  <c r="AK96"/>
  <c r="AP96" s="1"/>
  <c r="J96"/>
  <c r="AG96"/>
  <c r="AI96" s="1"/>
  <c r="E96"/>
  <c r="V96" s="1"/>
  <c r="AA96"/>
  <c r="Z94"/>
  <c r="Y94"/>
  <c r="I94"/>
  <c r="H94"/>
  <c r="AQ95"/>
  <c r="AD95"/>
  <c r="AC95"/>
  <c r="AF95" s="1"/>
  <c r="S93"/>
  <c r="R93"/>
  <c r="CD126" i="3"/>
  <c r="AL95" i="4"/>
  <c r="AB95"/>
  <c r="AH95"/>
  <c r="AM95"/>
  <c r="U95"/>
  <c r="P95"/>
  <c r="O95"/>
  <c r="G95"/>
  <c r="K95"/>
  <c r="L95" s="1"/>
  <c r="W95"/>
  <c r="X95" s="1"/>
  <c r="N94"/>
  <c r="M94"/>
  <c r="R94" l="1"/>
  <c r="CC57" i="3"/>
  <c r="CE56"/>
  <c r="CF52"/>
  <c r="Q53"/>
  <c r="Q95" i="4"/>
  <c r="R95" s="1"/>
  <c r="AE95"/>
  <c r="AQ96"/>
  <c r="I95"/>
  <c r="H95"/>
  <c r="G96"/>
  <c r="K96"/>
  <c r="L96" s="1"/>
  <c r="W96"/>
  <c r="X96" s="1"/>
  <c r="M95"/>
  <c r="N95"/>
  <c r="O96"/>
  <c r="P96"/>
  <c r="AM96"/>
  <c r="AB96"/>
  <c r="AL96"/>
  <c r="AH96"/>
  <c r="U96"/>
  <c r="Z95"/>
  <c r="Y95"/>
  <c r="CD127" i="3"/>
  <c r="AD96" i="4"/>
  <c r="AC96"/>
  <c r="AF96" s="1"/>
  <c r="F97"/>
  <c r="D97"/>
  <c r="T97" s="1"/>
  <c r="B98"/>
  <c r="AG97"/>
  <c r="AI97" s="1"/>
  <c r="AK97"/>
  <c r="AP97" s="1"/>
  <c r="J97"/>
  <c r="AJ97"/>
  <c r="AO97" s="1"/>
  <c r="E97"/>
  <c r="V97" s="1"/>
  <c r="AA97"/>
  <c r="C97"/>
  <c r="AN95"/>
  <c r="AE96" l="1"/>
  <c r="CC58" i="3"/>
  <c r="CC59" s="1"/>
  <c r="CE57"/>
  <c r="CF53"/>
  <c r="Q54"/>
  <c r="S95" i="4"/>
  <c r="AD97"/>
  <c r="AC97"/>
  <c r="AF97" s="1"/>
  <c r="G97"/>
  <c r="K97"/>
  <c r="L97" s="1"/>
  <c r="W97"/>
  <c r="X97" s="1"/>
  <c r="CD128" i="3"/>
  <c r="Y96" i="4"/>
  <c r="Z96"/>
  <c r="O97"/>
  <c r="P97"/>
  <c r="AM97"/>
  <c r="AB97"/>
  <c r="AL97"/>
  <c r="AH97"/>
  <c r="U97"/>
  <c r="F98"/>
  <c r="B99"/>
  <c r="D98"/>
  <c r="T98" s="1"/>
  <c r="C98"/>
  <c r="J98"/>
  <c r="AJ98"/>
  <c r="AO98" s="1"/>
  <c r="AK98"/>
  <c r="AP98" s="1"/>
  <c r="AG98"/>
  <c r="AI98" s="1"/>
  <c r="E98"/>
  <c r="V98" s="1"/>
  <c r="AA98"/>
  <c r="H96"/>
  <c r="I96"/>
  <c r="AN96"/>
  <c r="Q96"/>
  <c r="N96"/>
  <c r="M96"/>
  <c r="AQ97"/>
  <c r="AE97" l="1"/>
  <c r="CC60" i="3"/>
  <c r="CE59"/>
  <c r="CF54"/>
  <c r="Q55"/>
  <c r="AN97" i="4"/>
  <c r="Q97"/>
  <c r="S97" s="1"/>
  <c r="Y97"/>
  <c r="Z97"/>
  <c r="O98"/>
  <c r="P98"/>
  <c r="AL98"/>
  <c r="AH98"/>
  <c r="AM98"/>
  <c r="U98"/>
  <c r="AB98"/>
  <c r="CD129" i="3"/>
  <c r="AQ98" i="4"/>
  <c r="G98"/>
  <c r="K98"/>
  <c r="L98" s="1"/>
  <c r="W98"/>
  <c r="X98" s="1"/>
  <c r="H97"/>
  <c r="I97"/>
  <c r="R96"/>
  <c r="S96"/>
  <c r="AD98"/>
  <c r="AC98"/>
  <c r="AF98" s="1"/>
  <c r="F99"/>
  <c r="B100"/>
  <c r="D99"/>
  <c r="T99" s="1"/>
  <c r="J99"/>
  <c r="AK99"/>
  <c r="AP99" s="1"/>
  <c r="C99"/>
  <c r="AG99"/>
  <c r="AI99" s="1"/>
  <c r="AJ99"/>
  <c r="AO99" s="1"/>
  <c r="E99"/>
  <c r="V99" s="1"/>
  <c r="AA99"/>
  <c r="N97"/>
  <c r="M97"/>
  <c r="CC61" i="3" l="1"/>
  <c r="CE60"/>
  <c r="CF55"/>
  <c r="Q56"/>
  <c r="R97" i="4"/>
  <c r="G99"/>
  <c r="K99"/>
  <c r="L99" s="1"/>
  <c r="W99"/>
  <c r="X99" s="1"/>
  <c r="Q98"/>
  <c r="Y98"/>
  <c r="Z98"/>
  <c r="AD99"/>
  <c r="AC99"/>
  <c r="AF99" s="1"/>
  <c r="O99"/>
  <c r="P99"/>
  <c r="AL99"/>
  <c r="AB99"/>
  <c r="AH99"/>
  <c r="U99"/>
  <c r="AM99"/>
  <c r="F100"/>
  <c r="B101"/>
  <c r="C100"/>
  <c r="AJ100"/>
  <c r="AO100" s="1"/>
  <c r="D100"/>
  <c r="T100" s="1"/>
  <c r="J100"/>
  <c r="AG100"/>
  <c r="AI100" s="1"/>
  <c r="AK100"/>
  <c r="AP100" s="1"/>
  <c r="E100"/>
  <c r="V100" s="1"/>
  <c r="AA100"/>
  <c r="I98"/>
  <c r="H98"/>
  <c r="M98"/>
  <c r="N98"/>
  <c r="CD130" i="3"/>
  <c r="AE98" i="4"/>
  <c r="AQ99"/>
  <c r="AN98"/>
  <c r="CC62" i="3" l="1"/>
  <c r="CE61"/>
  <c r="Q57"/>
  <c r="CF56"/>
  <c r="G100" i="4"/>
  <c r="K100"/>
  <c r="L100" s="1"/>
  <c r="W100"/>
  <c r="X100" s="1"/>
  <c r="N99"/>
  <c r="M99"/>
  <c r="AE99"/>
  <c r="H99"/>
  <c r="I99"/>
  <c r="AD100"/>
  <c r="AC100"/>
  <c r="AF100" s="1"/>
  <c r="F101"/>
  <c r="D101"/>
  <c r="T101" s="1"/>
  <c r="AG101"/>
  <c r="AI101" s="1"/>
  <c r="AK101"/>
  <c r="AP101" s="1"/>
  <c r="B102"/>
  <c r="AJ101"/>
  <c r="AO101" s="1"/>
  <c r="C101"/>
  <c r="E101"/>
  <c r="V101" s="1"/>
  <c r="J101"/>
  <c r="AA101"/>
  <c r="Y99"/>
  <c r="Z99"/>
  <c r="CD131" i="3"/>
  <c r="P100" i="4"/>
  <c r="O100"/>
  <c r="AL100"/>
  <c r="AH100"/>
  <c r="U100"/>
  <c r="AM100"/>
  <c r="AB100"/>
  <c r="R98"/>
  <c r="S98"/>
  <c r="AN99"/>
  <c r="AQ100"/>
  <c r="Q99"/>
  <c r="Q100" l="1"/>
  <c r="R100" s="1"/>
  <c r="Q58" i="3"/>
  <c r="Q59" s="1"/>
  <c r="CF57"/>
  <c r="CC63"/>
  <c r="CE62"/>
  <c r="AQ101" i="4"/>
  <c r="K101"/>
  <c r="L101" s="1"/>
  <c r="G101"/>
  <c r="W101"/>
  <c r="X101" s="1"/>
  <c r="Z100"/>
  <c r="Y100"/>
  <c r="CD132" i="3"/>
  <c r="O101" i="4"/>
  <c r="P101"/>
  <c r="AH101"/>
  <c r="U101"/>
  <c r="AM101"/>
  <c r="AB101"/>
  <c r="AL101"/>
  <c r="H100"/>
  <c r="I100"/>
  <c r="R99"/>
  <c r="S99"/>
  <c r="M100"/>
  <c r="N100"/>
  <c r="AE100"/>
  <c r="AN100"/>
  <c r="F102"/>
  <c r="B103"/>
  <c r="D102"/>
  <c r="T102" s="1"/>
  <c r="C102"/>
  <c r="J102"/>
  <c r="AJ102"/>
  <c r="AO102" s="1"/>
  <c r="AK102"/>
  <c r="AP102" s="1"/>
  <c r="AG102"/>
  <c r="AI102" s="1"/>
  <c r="E102"/>
  <c r="V102" s="1"/>
  <c r="AA102"/>
  <c r="AD101"/>
  <c r="AC101"/>
  <c r="AF101" s="1"/>
  <c r="S100" l="1"/>
  <c r="CC64" i="3"/>
  <c r="CE63"/>
  <c r="CF59"/>
  <c r="Q60"/>
  <c r="AE101" i="4"/>
  <c r="Q101"/>
  <c r="S101" s="1"/>
  <c r="Y101"/>
  <c r="Z101"/>
  <c r="O102"/>
  <c r="P102"/>
  <c r="AL102"/>
  <c r="U102"/>
  <c r="AH102"/>
  <c r="AB102"/>
  <c r="AM102"/>
  <c r="AQ102"/>
  <c r="AN101"/>
  <c r="K102"/>
  <c r="L102" s="1"/>
  <c r="G102"/>
  <c r="W102"/>
  <c r="X102" s="1"/>
  <c r="M101"/>
  <c r="N101"/>
  <c r="AD102"/>
  <c r="AC102"/>
  <c r="AF102" s="1"/>
  <c r="F103"/>
  <c r="B104"/>
  <c r="D103"/>
  <c r="T103" s="1"/>
  <c r="C103"/>
  <c r="AK103"/>
  <c r="AP103" s="1"/>
  <c r="AG103"/>
  <c r="AI103" s="1"/>
  <c r="J103"/>
  <c r="AJ103"/>
  <c r="AO103" s="1"/>
  <c r="E103"/>
  <c r="V103" s="1"/>
  <c r="AA103"/>
  <c r="CD133" i="3"/>
  <c r="I101" i="4"/>
  <c r="H101"/>
  <c r="CC65" i="3" l="1"/>
  <c r="CE64"/>
  <c r="Q61"/>
  <c r="CF60"/>
  <c r="R101" i="4"/>
  <c r="CD134" i="3"/>
  <c r="I102" i="4"/>
  <c r="H102"/>
  <c r="O103"/>
  <c r="P103"/>
  <c r="AL103"/>
  <c r="AH103"/>
  <c r="AB103"/>
  <c r="AM103"/>
  <c r="U103"/>
  <c r="Y102"/>
  <c r="Z102"/>
  <c r="AN102"/>
  <c r="AE102"/>
  <c r="Q102"/>
  <c r="G103"/>
  <c r="K103"/>
  <c r="L103" s="1"/>
  <c r="W103"/>
  <c r="X103" s="1"/>
  <c r="AD103"/>
  <c r="AC103"/>
  <c r="AF103" s="1"/>
  <c r="F104"/>
  <c r="B105"/>
  <c r="D104"/>
  <c r="T104" s="1"/>
  <c r="C104"/>
  <c r="AJ104"/>
  <c r="AO104" s="1"/>
  <c r="J104"/>
  <c r="AG104"/>
  <c r="AI104" s="1"/>
  <c r="AK104"/>
  <c r="AP104" s="1"/>
  <c r="E104"/>
  <c r="V104" s="1"/>
  <c r="AA104"/>
  <c r="N102"/>
  <c r="M102"/>
  <c r="AQ103"/>
  <c r="AE103" l="1"/>
  <c r="CC66" i="3"/>
  <c r="CE65"/>
  <c r="CF61"/>
  <c r="Q62"/>
  <c r="AD104" i="4"/>
  <c r="AC104"/>
  <c r="AF104" s="1"/>
  <c r="F105"/>
  <c r="D105"/>
  <c r="T105" s="1"/>
  <c r="B106"/>
  <c r="AG105"/>
  <c r="AI105" s="1"/>
  <c r="AK105"/>
  <c r="AP105" s="1"/>
  <c r="AJ105"/>
  <c r="AO105" s="1"/>
  <c r="C105"/>
  <c r="J105"/>
  <c r="E105"/>
  <c r="V105" s="1"/>
  <c r="AA105"/>
  <c r="Z103"/>
  <c r="Y103"/>
  <c r="O104"/>
  <c r="P104"/>
  <c r="AL104"/>
  <c r="AH104"/>
  <c r="AM104"/>
  <c r="U104"/>
  <c r="AB104"/>
  <c r="H103"/>
  <c r="I103"/>
  <c r="CD135" i="3"/>
  <c r="K104" i="4"/>
  <c r="L104" s="1"/>
  <c r="G104"/>
  <c r="W104"/>
  <c r="X104" s="1"/>
  <c r="M103"/>
  <c r="N103"/>
  <c r="R102"/>
  <c r="S102"/>
  <c r="Q103"/>
  <c r="AQ104"/>
  <c r="AN103"/>
  <c r="CC67" i="3" l="1"/>
  <c r="CE66"/>
  <c r="Q63"/>
  <c r="CF62"/>
  <c r="G105" i="4"/>
  <c r="K105"/>
  <c r="L105" s="1"/>
  <c r="W105"/>
  <c r="X105" s="1"/>
  <c r="M104"/>
  <c r="N104"/>
  <c r="CD136" i="3"/>
  <c r="I104" i="4"/>
  <c r="H104"/>
  <c r="O105"/>
  <c r="P105"/>
  <c r="AL105"/>
  <c r="AH105"/>
  <c r="AM105"/>
  <c r="AB105"/>
  <c r="U105"/>
  <c r="F106"/>
  <c r="B107"/>
  <c r="D106"/>
  <c r="T106" s="1"/>
  <c r="C106"/>
  <c r="AJ106"/>
  <c r="AO106" s="1"/>
  <c r="J106"/>
  <c r="AK106"/>
  <c r="AP106" s="1"/>
  <c r="E106"/>
  <c r="V106" s="1"/>
  <c r="AG106"/>
  <c r="AI106" s="1"/>
  <c r="AA106"/>
  <c r="Z104"/>
  <c r="Y104"/>
  <c r="Q104"/>
  <c r="AE104"/>
  <c r="AN104"/>
  <c r="AQ105"/>
  <c r="S103"/>
  <c r="R103"/>
  <c r="AD105"/>
  <c r="AC105"/>
  <c r="AF105" s="1"/>
  <c r="CF63" i="3" l="1"/>
  <c r="Q64"/>
  <c r="CC68"/>
  <c r="CE67"/>
  <c r="AN105" i="4"/>
  <c r="AQ106"/>
  <c r="K106"/>
  <c r="L106" s="1"/>
  <c r="G106"/>
  <c r="W106"/>
  <c r="X106" s="1"/>
  <c r="I105"/>
  <c r="H105"/>
  <c r="F107"/>
  <c r="B108"/>
  <c r="D107"/>
  <c r="T107" s="1"/>
  <c r="AK107"/>
  <c r="AP107" s="1"/>
  <c r="C107"/>
  <c r="AG107"/>
  <c r="AI107" s="1"/>
  <c r="AJ107"/>
  <c r="AO107" s="1"/>
  <c r="J107"/>
  <c r="E107"/>
  <c r="V107" s="1"/>
  <c r="AA107"/>
  <c r="CD137" i="3"/>
  <c r="N105" i="4"/>
  <c r="M105"/>
  <c r="R104"/>
  <c r="S104"/>
  <c r="Z105"/>
  <c r="Y105"/>
  <c r="AE105"/>
  <c r="Q105"/>
  <c r="AD106"/>
  <c r="AC106"/>
  <c r="AF106" s="1"/>
  <c r="AM106"/>
  <c r="O106"/>
  <c r="AB106"/>
  <c r="AL106"/>
  <c r="AH106"/>
  <c r="U106"/>
  <c r="P106"/>
  <c r="CC69" i="3" l="1"/>
  <c r="CE68"/>
  <c r="Q65"/>
  <c r="CF64"/>
  <c r="S105" i="4"/>
  <c r="R105"/>
  <c r="M106"/>
  <c r="N106"/>
  <c r="P107"/>
  <c r="O107"/>
  <c r="AH107"/>
  <c r="AB107"/>
  <c r="AM107"/>
  <c r="U107"/>
  <c r="AL107"/>
  <c r="K107"/>
  <c r="L107" s="1"/>
  <c r="G107"/>
  <c r="W107"/>
  <c r="X107" s="1"/>
  <c r="H106"/>
  <c r="I106"/>
  <c r="AN106"/>
  <c r="AD107"/>
  <c r="AC107"/>
  <c r="AF107" s="1"/>
  <c r="F108"/>
  <c r="B109"/>
  <c r="D108"/>
  <c r="T108" s="1"/>
  <c r="C108"/>
  <c r="AJ108"/>
  <c r="AO108" s="1"/>
  <c r="AG108"/>
  <c r="AI108" s="1"/>
  <c r="AK108"/>
  <c r="AP108" s="1"/>
  <c r="J108"/>
  <c r="AA108"/>
  <c r="E108"/>
  <c r="V108" s="1"/>
  <c r="Z106"/>
  <c r="Y106"/>
  <c r="CD138" i="3"/>
  <c r="AQ107" i="4"/>
  <c r="Q106"/>
  <c r="AE106"/>
  <c r="CC70" i="3" l="1"/>
  <c r="CE69"/>
  <c r="Q66"/>
  <c r="CF65"/>
  <c r="AE107" i="4"/>
  <c r="AQ108"/>
  <c r="Q107"/>
  <c r="S107" s="1"/>
  <c r="AL108"/>
  <c r="AB108"/>
  <c r="AH108"/>
  <c r="P108"/>
  <c r="U108"/>
  <c r="AM108"/>
  <c r="O108"/>
  <c r="CD139" i="3"/>
  <c r="AD108" i="4"/>
  <c r="AC108"/>
  <c r="AF108" s="1"/>
  <c r="K108"/>
  <c r="L108" s="1"/>
  <c r="G108"/>
  <c r="W108"/>
  <c r="X108" s="1"/>
  <c r="M107"/>
  <c r="N107"/>
  <c r="AN107"/>
  <c r="S106"/>
  <c r="R106"/>
  <c r="F109"/>
  <c r="D109"/>
  <c r="T109" s="1"/>
  <c r="B110"/>
  <c r="AG109"/>
  <c r="AI109" s="1"/>
  <c r="AK109"/>
  <c r="AP109" s="1"/>
  <c r="C109"/>
  <c r="AJ109"/>
  <c r="AO109" s="1"/>
  <c r="J109"/>
  <c r="E109"/>
  <c r="V109" s="1"/>
  <c r="AA109"/>
  <c r="I107"/>
  <c r="H107"/>
  <c r="R107"/>
  <c r="Z107"/>
  <c r="Y107"/>
  <c r="Q67" i="3" l="1"/>
  <c r="CF66"/>
  <c r="CC71"/>
  <c r="CE70"/>
  <c r="AQ109" i="4"/>
  <c r="AE108"/>
  <c r="I108"/>
  <c r="H108"/>
  <c r="AN108"/>
  <c r="G109"/>
  <c r="K109"/>
  <c r="L109" s="1"/>
  <c r="W109"/>
  <c r="X109" s="1"/>
  <c r="M108"/>
  <c r="N108"/>
  <c r="CD140" i="3"/>
  <c r="AD109" i="4"/>
  <c r="AC109"/>
  <c r="AF109" s="1"/>
  <c r="O109"/>
  <c r="P109"/>
  <c r="AM109"/>
  <c r="AL109"/>
  <c r="AH109"/>
  <c r="U109"/>
  <c r="AB109"/>
  <c r="F110"/>
  <c r="B111"/>
  <c r="D110"/>
  <c r="T110" s="1"/>
  <c r="C110"/>
  <c r="J110"/>
  <c r="AJ110"/>
  <c r="AO110" s="1"/>
  <c r="AK110"/>
  <c r="AP110" s="1"/>
  <c r="AG110"/>
  <c r="AI110" s="1"/>
  <c r="E110"/>
  <c r="V110" s="1"/>
  <c r="AA110"/>
  <c r="Y108"/>
  <c r="Z108"/>
  <c r="Q108"/>
  <c r="CC72" i="3" l="1"/>
  <c r="CE71"/>
  <c r="CF67"/>
  <c r="Q68"/>
  <c r="AN109" i="4"/>
  <c r="AD110"/>
  <c r="AC110"/>
  <c r="AF110" s="1"/>
  <c r="F111"/>
  <c r="B112"/>
  <c r="C111"/>
  <c r="AK111"/>
  <c r="AP111" s="1"/>
  <c r="J111"/>
  <c r="AG111"/>
  <c r="AI111" s="1"/>
  <c r="D111"/>
  <c r="T111" s="1"/>
  <c r="AJ111"/>
  <c r="AO111" s="1"/>
  <c r="E111"/>
  <c r="V111" s="1"/>
  <c r="AA111"/>
  <c r="CD141" i="3"/>
  <c r="M109" i="4"/>
  <c r="N109"/>
  <c r="R108"/>
  <c r="S108"/>
  <c r="Z109"/>
  <c r="Y109"/>
  <c r="P110"/>
  <c r="O110"/>
  <c r="AH110"/>
  <c r="AB110"/>
  <c r="AM110"/>
  <c r="U110"/>
  <c r="AL110"/>
  <c r="Q109"/>
  <c r="AQ110"/>
  <c r="AE109"/>
  <c r="G110"/>
  <c r="K110"/>
  <c r="L110" s="1"/>
  <c r="W110"/>
  <c r="X110" s="1"/>
  <c r="H109"/>
  <c r="I109"/>
  <c r="CC73" i="3" l="1"/>
  <c r="CE72"/>
  <c r="CF68"/>
  <c r="Q69"/>
  <c r="Q110" i="4"/>
  <c r="S110" s="1"/>
  <c r="AE110"/>
  <c r="Y110"/>
  <c r="Z110"/>
  <c r="I110"/>
  <c r="H110"/>
  <c r="CD142" i="3"/>
  <c r="O111" i="4"/>
  <c r="P111"/>
  <c r="AL111"/>
  <c r="U111"/>
  <c r="AH111"/>
  <c r="AB111"/>
  <c r="AM111"/>
  <c r="M110"/>
  <c r="N110"/>
  <c r="AN110"/>
  <c r="K111"/>
  <c r="L111" s="1"/>
  <c r="G111"/>
  <c r="W111"/>
  <c r="X111" s="1"/>
  <c r="R109"/>
  <c r="S109"/>
  <c r="AD111"/>
  <c r="AC111"/>
  <c r="AF111" s="1"/>
  <c r="F112"/>
  <c r="B113"/>
  <c r="D112"/>
  <c r="T112" s="1"/>
  <c r="C112"/>
  <c r="AJ112"/>
  <c r="AO112" s="1"/>
  <c r="AG112"/>
  <c r="AI112" s="1"/>
  <c r="AK112"/>
  <c r="AP112" s="1"/>
  <c r="E112"/>
  <c r="V112" s="1"/>
  <c r="J112"/>
  <c r="AA112"/>
  <c r="AQ111"/>
  <c r="R110" l="1"/>
  <c r="CC74" i="3"/>
  <c r="CE73"/>
  <c r="Q70"/>
  <c r="CF69"/>
  <c r="AQ112" i="4"/>
  <c r="AN111"/>
  <c r="AD112"/>
  <c r="AC112"/>
  <c r="AF112" s="1"/>
  <c r="F113"/>
  <c r="D113"/>
  <c r="T113" s="1"/>
  <c r="B114"/>
  <c r="AG113"/>
  <c r="AI113" s="1"/>
  <c r="AK113"/>
  <c r="AP113" s="1"/>
  <c r="AJ113"/>
  <c r="AO113" s="1"/>
  <c r="J113"/>
  <c r="C113"/>
  <c r="E113"/>
  <c r="V113" s="1"/>
  <c r="AA113"/>
  <c r="N111"/>
  <c r="M111"/>
  <c r="CD143" i="3"/>
  <c r="I111" i="4"/>
  <c r="H111"/>
  <c r="P112"/>
  <c r="O112"/>
  <c r="AH112"/>
  <c r="U112"/>
  <c r="AM112"/>
  <c r="AB112"/>
  <c r="AL112"/>
  <c r="Y111"/>
  <c r="Z111"/>
  <c r="G112"/>
  <c r="K112"/>
  <c r="L112" s="1"/>
  <c r="W112"/>
  <c r="X112" s="1"/>
  <c r="AE111"/>
  <c r="Q111"/>
  <c r="CF70" i="3" l="1"/>
  <c r="Q71"/>
  <c r="CC75"/>
  <c r="CE74"/>
  <c r="AE112" i="4"/>
  <c r="Q112"/>
  <c r="K113"/>
  <c r="L113" s="1"/>
  <c r="G113"/>
  <c r="W113"/>
  <c r="X113" s="1"/>
  <c r="Y112"/>
  <c r="Z112"/>
  <c r="F114"/>
  <c r="B115"/>
  <c r="D114"/>
  <c r="T114" s="1"/>
  <c r="C114"/>
  <c r="AJ114"/>
  <c r="AO114" s="1"/>
  <c r="E114"/>
  <c r="V114" s="1"/>
  <c r="AA114"/>
  <c r="AG114"/>
  <c r="AI114" s="1"/>
  <c r="AK114"/>
  <c r="AP114" s="1"/>
  <c r="J114"/>
  <c r="R111"/>
  <c r="S111"/>
  <c r="H112"/>
  <c r="I112"/>
  <c r="O113"/>
  <c r="P113"/>
  <c r="AL113"/>
  <c r="AH113"/>
  <c r="AB113"/>
  <c r="AE113" s="1"/>
  <c r="AM113"/>
  <c r="U113"/>
  <c r="AN112"/>
  <c r="AQ113"/>
  <c r="M112"/>
  <c r="N112"/>
  <c r="R112"/>
  <c r="S112"/>
  <c r="CD144" i="3"/>
  <c r="AD113" i="4"/>
  <c r="AC113"/>
  <c r="AF113" s="1"/>
  <c r="CC76" i="3" l="1"/>
  <c r="CE75"/>
  <c r="CF71"/>
  <c r="Q72"/>
  <c r="AN113" i="4"/>
  <c r="AD114"/>
  <c r="AC114"/>
  <c r="AF114" s="1"/>
  <c r="I113"/>
  <c r="H113"/>
  <c r="CD145" i="3"/>
  <c r="AM114" i="4"/>
  <c r="AL114"/>
  <c r="AH114"/>
  <c r="P114"/>
  <c r="O114"/>
  <c r="U114"/>
  <c r="AB114"/>
  <c r="Z113"/>
  <c r="Y113"/>
  <c r="Q113"/>
  <c r="AQ114"/>
  <c r="F115"/>
  <c r="B116"/>
  <c r="D115"/>
  <c r="T115" s="1"/>
  <c r="AK115"/>
  <c r="AP115" s="1"/>
  <c r="C115"/>
  <c r="AG115"/>
  <c r="AI115" s="1"/>
  <c r="E115"/>
  <c r="V115" s="1"/>
  <c r="AJ115"/>
  <c r="AO115" s="1"/>
  <c r="AA115"/>
  <c r="J115"/>
  <c r="M113"/>
  <c r="N113"/>
  <c r="G114"/>
  <c r="K114"/>
  <c r="L114" s="1"/>
  <c r="W114"/>
  <c r="X114" s="1"/>
  <c r="CC77" i="3" l="1"/>
  <c r="CE76"/>
  <c r="Q73"/>
  <c r="CF72"/>
  <c r="AQ115" i="4"/>
  <c r="M114"/>
  <c r="N114"/>
  <c r="S113"/>
  <c r="R113"/>
  <c r="F116"/>
  <c r="B117"/>
  <c r="D116"/>
  <c r="T116" s="1"/>
  <c r="C116"/>
  <c r="AJ116"/>
  <c r="AO116" s="1"/>
  <c r="AG116"/>
  <c r="AI116" s="1"/>
  <c r="AK116"/>
  <c r="AP116" s="1"/>
  <c r="J116"/>
  <c r="AA116"/>
  <c r="E116"/>
  <c r="V116" s="1"/>
  <c r="Z114"/>
  <c r="Y114"/>
  <c r="CD146" i="3"/>
  <c r="AE114" i="4"/>
  <c r="AN114"/>
  <c r="I114"/>
  <c r="H114"/>
  <c r="AD115"/>
  <c r="AC115"/>
  <c r="AF115" s="1"/>
  <c r="P115"/>
  <c r="O115"/>
  <c r="AM115"/>
  <c r="AL115"/>
  <c r="AH115"/>
  <c r="U115"/>
  <c r="AB115"/>
  <c r="G115"/>
  <c r="K115"/>
  <c r="L115" s="1"/>
  <c r="W115"/>
  <c r="X115" s="1"/>
  <c r="Q114"/>
  <c r="CF73" i="3" l="1"/>
  <c r="Q74"/>
  <c r="CC78"/>
  <c r="CE77"/>
  <c r="AE115" i="4"/>
  <c r="AN115"/>
  <c r="Q115"/>
  <c r="S115" s="1"/>
  <c r="AD116"/>
  <c r="AC116"/>
  <c r="AF116" s="1"/>
  <c r="G116"/>
  <c r="K116"/>
  <c r="L116" s="1"/>
  <c r="W116"/>
  <c r="X116" s="1"/>
  <c r="R114"/>
  <c r="S114"/>
  <c r="CD147" i="3"/>
  <c r="I115" i="4"/>
  <c r="H115"/>
  <c r="F117"/>
  <c r="D117"/>
  <c r="T117" s="1"/>
  <c r="B118"/>
  <c r="AG117"/>
  <c r="AI117" s="1"/>
  <c r="J117"/>
  <c r="AK117"/>
  <c r="AP117" s="1"/>
  <c r="C117"/>
  <c r="E117"/>
  <c r="V117" s="1"/>
  <c r="AJ117"/>
  <c r="AO117" s="1"/>
  <c r="AA117"/>
  <c r="AQ116"/>
  <c r="M115"/>
  <c r="N115"/>
  <c r="R115"/>
  <c r="Y115"/>
  <c r="Z115"/>
  <c r="O116"/>
  <c r="P116"/>
  <c r="AH116"/>
  <c r="U116"/>
  <c r="AM116"/>
  <c r="AL116"/>
  <c r="AB116"/>
  <c r="CC79" i="3" l="1"/>
  <c r="CE78"/>
  <c r="CF74"/>
  <c r="Q75"/>
  <c r="Q116" i="4"/>
  <c r="S116" s="1"/>
  <c r="AE116"/>
  <c r="AD117"/>
  <c r="AC117"/>
  <c r="AF117" s="1"/>
  <c r="Y116"/>
  <c r="Z116"/>
  <c r="O117"/>
  <c r="P117"/>
  <c r="AL117"/>
  <c r="AB117"/>
  <c r="AH117"/>
  <c r="U117"/>
  <c r="AM117"/>
  <c r="F118"/>
  <c r="B119"/>
  <c r="D118"/>
  <c r="T118" s="1"/>
  <c r="C118"/>
  <c r="J118"/>
  <c r="AJ118"/>
  <c r="AO118" s="1"/>
  <c r="AK118"/>
  <c r="AP118" s="1"/>
  <c r="AG118"/>
  <c r="AI118" s="1"/>
  <c r="E118"/>
  <c r="V118" s="1"/>
  <c r="AA118"/>
  <c r="I116"/>
  <c r="H116"/>
  <c r="AN116"/>
  <c r="AQ117"/>
  <c r="G117"/>
  <c r="K117"/>
  <c r="L117" s="1"/>
  <c r="W117"/>
  <c r="X117" s="1"/>
  <c r="CD148" i="3"/>
  <c r="M116" i="4"/>
  <c r="N116"/>
  <c r="CC80" i="3" l="1"/>
  <c r="CE79"/>
  <c r="CF75"/>
  <c r="Q76"/>
  <c r="R116" i="4"/>
  <c r="AN117"/>
  <c r="Z117"/>
  <c r="Y117"/>
  <c r="AD118"/>
  <c r="AC118"/>
  <c r="AF118" s="1"/>
  <c r="F119"/>
  <c r="B120"/>
  <c r="D119"/>
  <c r="T119" s="1"/>
  <c r="C119"/>
  <c r="AK119"/>
  <c r="AP119" s="1"/>
  <c r="J119"/>
  <c r="AG119"/>
  <c r="AI119" s="1"/>
  <c r="AJ119"/>
  <c r="AO119" s="1"/>
  <c r="E119"/>
  <c r="V119" s="1"/>
  <c r="AA119"/>
  <c r="I117"/>
  <c r="H117"/>
  <c r="Q117"/>
  <c r="CD149" i="3"/>
  <c r="M117" i="4"/>
  <c r="N117"/>
  <c r="O118"/>
  <c r="P118"/>
  <c r="AM118"/>
  <c r="U118"/>
  <c r="AL118"/>
  <c r="AH118"/>
  <c r="AB118"/>
  <c r="AQ118"/>
  <c r="K118"/>
  <c r="L118" s="1"/>
  <c r="G118"/>
  <c r="W118"/>
  <c r="X118" s="1"/>
  <c r="AE117"/>
  <c r="AE118" l="1"/>
  <c r="CC81" i="3"/>
  <c r="CE80"/>
  <c r="Q77"/>
  <c r="CF76"/>
  <c r="Q118" i="4"/>
  <c r="S118" s="1"/>
  <c r="AN118"/>
  <c r="R117"/>
  <c r="S117"/>
  <c r="AD119"/>
  <c r="AC119"/>
  <c r="AF119" s="1"/>
  <c r="F120"/>
  <c r="B121"/>
  <c r="D120"/>
  <c r="T120" s="1"/>
  <c r="C120"/>
  <c r="AJ120"/>
  <c r="AO120" s="1"/>
  <c r="J120"/>
  <c r="AK120"/>
  <c r="AP120" s="1"/>
  <c r="AG120"/>
  <c r="AI120" s="1"/>
  <c r="E120"/>
  <c r="V120" s="1"/>
  <c r="AA120"/>
  <c r="I118"/>
  <c r="H118"/>
  <c r="K119"/>
  <c r="L119" s="1"/>
  <c r="G119"/>
  <c r="W119"/>
  <c r="X119" s="1"/>
  <c r="Z118"/>
  <c r="Y118"/>
  <c r="CD150" i="3"/>
  <c r="N118" i="4"/>
  <c r="M118"/>
  <c r="P119"/>
  <c r="O119"/>
  <c r="AL119"/>
  <c r="AH119"/>
  <c r="AM119"/>
  <c r="AB119"/>
  <c r="U119"/>
  <c r="AQ119"/>
  <c r="AE119" l="1"/>
  <c r="CC82" i="3"/>
  <c r="CE81"/>
  <c r="CF77"/>
  <c r="Q78"/>
  <c r="R118" i="4"/>
  <c r="N119"/>
  <c r="M119"/>
  <c r="CD151" i="3"/>
  <c r="H119" i="4"/>
  <c r="I119"/>
  <c r="Y119"/>
  <c r="Z119"/>
  <c r="P120"/>
  <c r="O120"/>
  <c r="AM120"/>
  <c r="AL120"/>
  <c r="AB120"/>
  <c r="AE120" s="1"/>
  <c r="AH120"/>
  <c r="U120"/>
  <c r="AN119"/>
  <c r="Q119"/>
  <c r="AQ120"/>
  <c r="K120"/>
  <c r="L120" s="1"/>
  <c r="G120"/>
  <c r="W120"/>
  <c r="X120" s="1"/>
  <c r="AD120"/>
  <c r="AC120"/>
  <c r="AF120" s="1"/>
  <c r="F121"/>
  <c r="D121"/>
  <c r="T121" s="1"/>
  <c r="B122"/>
  <c r="AG121"/>
  <c r="AI121" s="1"/>
  <c r="AK121"/>
  <c r="AP121" s="1"/>
  <c r="J121"/>
  <c r="AJ121"/>
  <c r="AO121" s="1"/>
  <c r="C121"/>
  <c r="E121"/>
  <c r="V121" s="1"/>
  <c r="AA121"/>
  <c r="Q120" l="1"/>
  <c r="R120" s="1"/>
  <c r="CC83" i="3"/>
  <c r="CE82"/>
  <c r="CF78"/>
  <c r="Q79"/>
  <c r="AQ121" i="4"/>
  <c r="AL121"/>
  <c r="AB121"/>
  <c r="AH121"/>
  <c r="P121"/>
  <c r="U121"/>
  <c r="AM121"/>
  <c r="O121"/>
  <c r="G121"/>
  <c r="K121"/>
  <c r="L121" s="1"/>
  <c r="W121"/>
  <c r="X121" s="1"/>
  <c r="H120"/>
  <c r="I120"/>
  <c r="AD121"/>
  <c r="AC121"/>
  <c r="AF121" s="1"/>
  <c r="Y120"/>
  <c r="Z120"/>
  <c r="S119"/>
  <c r="R119"/>
  <c r="S120"/>
  <c r="N120"/>
  <c r="M120"/>
  <c r="CD152" i="3"/>
  <c r="F122" i="4"/>
  <c r="B123"/>
  <c r="C122"/>
  <c r="D122"/>
  <c r="T122" s="1"/>
  <c r="AJ122"/>
  <c r="AO122" s="1"/>
  <c r="AG122"/>
  <c r="AI122" s="1"/>
  <c r="AK122"/>
  <c r="AP122" s="1"/>
  <c r="E122"/>
  <c r="V122" s="1"/>
  <c r="J122"/>
  <c r="AA122"/>
  <c r="AN120"/>
  <c r="CC84" i="3" l="1"/>
  <c r="CE83"/>
  <c r="CF79"/>
  <c r="Q80"/>
  <c r="O122" i="4"/>
  <c r="P122"/>
  <c r="AL122"/>
  <c r="AH122"/>
  <c r="AM122"/>
  <c r="U122"/>
  <c r="AB122"/>
  <c r="CD153" i="3"/>
  <c r="M121" i="4"/>
  <c r="N121"/>
  <c r="Z121"/>
  <c r="Y121"/>
  <c r="AE121"/>
  <c r="G122"/>
  <c r="K122"/>
  <c r="L122" s="1"/>
  <c r="W122"/>
  <c r="X122" s="1"/>
  <c r="AN121"/>
  <c r="AD122"/>
  <c r="AC122"/>
  <c r="AF122" s="1"/>
  <c r="F123"/>
  <c r="B124"/>
  <c r="D123"/>
  <c r="T123" s="1"/>
  <c r="AK123"/>
  <c r="AP123" s="1"/>
  <c r="C123"/>
  <c r="AG123"/>
  <c r="AI123" s="1"/>
  <c r="J123"/>
  <c r="AJ123"/>
  <c r="AO123" s="1"/>
  <c r="AA123"/>
  <c r="E123"/>
  <c r="V123" s="1"/>
  <c r="H121"/>
  <c r="I121"/>
  <c r="AQ122"/>
  <c r="Q121"/>
  <c r="CE84" i="3" l="1"/>
  <c r="CC86"/>
  <c r="CC85"/>
  <c r="CE85" s="1"/>
  <c r="Q81"/>
  <c r="CF80"/>
  <c r="H122" i="4"/>
  <c r="I122"/>
  <c r="N122"/>
  <c r="M122"/>
  <c r="Q122"/>
  <c r="AD123"/>
  <c r="AC123"/>
  <c r="AF123" s="1"/>
  <c r="O123"/>
  <c r="P123"/>
  <c r="AL123"/>
  <c r="U123"/>
  <c r="AH123"/>
  <c r="AB123"/>
  <c r="AM123"/>
  <c r="K123"/>
  <c r="L123" s="1"/>
  <c r="G123"/>
  <c r="W123"/>
  <c r="X123" s="1"/>
  <c r="Z122"/>
  <c r="Y122"/>
  <c r="AE122"/>
  <c r="R121"/>
  <c r="S121"/>
  <c r="F124"/>
  <c r="B125"/>
  <c r="D124"/>
  <c r="T124" s="1"/>
  <c r="C124"/>
  <c r="AJ124"/>
  <c r="AO124" s="1"/>
  <c r="J124"/>
  <c r="AG124"/>
  <c r="AI124" s="1"/>
  <c r="AK124"/>
  <c r="AP124" s="1"/>
  <c r="E124"/>
  <c r="V124" s="1"/>
  <c r="AA124"/>
  <c r="CD154" i="3"/>
  <c r="AQ123" i="4"/>
  <c r="AN122"/>
  <c r="AE123" l="1"/>
  <c r="Q123"/>
  <c r="CC87" i="3"/>
  <c r="CE86"/>
  <c r="CF81"/>
  <c r="Q82"/>
  <c r="K124" i="4"/>
  <c r="L124" s="1"/>
  <c r="G124"/>
  <c r="W124"/>
  <c r="X124" s="1"/>
  <c r="N123"/>
  <c r="M123"/>
  <c r="AD124"/>
  <c r="AC124"/>
  <c r="AF124" s="1"/>
  <c r="F125"/>
  <c r="D125"/>
  <c r="T125" s="1"/>
  <c r="B126"/>
  <c r="AG125"/>
  <c r="AI125" s="1"/>
  <c r="AK125"/>
  <c r="AP125" s="1"/>
  <c r="C125"/>
  <c r="J125"/>
  <c r="E125"/>
  <c r="V125" s="1"/>
  <c r="AJ125"/>
  <c r="AO125" s="1"/>
  <c r="AA125"/>
  <c r="H123"/>
  <c r="I123"/>
  <c r="AN123"/>
  <c r="Y123"/>
  <c r="Z123"/>
  <c r="R123"/>
  <c r="S123"/>
  <c r="R122"/>
  <c r="S122"/>
  <c r="CD155" i="3"/>
  <c r="P124" i="4"/>
  <c r="O124"/>
  <c r="AB124"/>
  <c r="AH124"/>
  <c r="AM124"/>
  <c r="AL124"/>
  <c r="U124"/>
  <c r="AQ124"/>
  <c r="CC88" i="3" l="1"/>
  <c r="CE87"/>
  <c r="Q83"/>
  <c r="CF82"/>
  <c r="AD125" i="4"/>
  <c r="AC125"/>
  <c r="AF125" s="1"/>
  <c r="O125"/>
  <c r="P125"/>
  <c r="AM125"/>
  <c r="U125"/>
  <c r="AL125"/>
  <c r="AH125"/>
  <c r="AB125"/>
  <c r="M124"/>
  <c r="N124"/>
  <c r="F126"/>
  <c r="B127"/>
  <c r="D126"/>
  <c r="T126" s="1"/>
  <c r="C126"/>
  <c r="AJ126"/>
  <c r="AO126" s="1"/>
  <c r="AK126"/>
  <c r="AP126" s="1"/>
  <c r="AG126"/>
  <c r="AI126" s="1"/>
  <c r="J126"/>
  <c r="E126"/>
  <c r="V126" s="1"/>
  <c r="AA126"/>
  <c r="H124"/>
  <c r="I124"/>
  <c r="AN124"/>
  <c r="CD156" i="3"/>
  <c r="Y124" i="4"/>
  <c r="Z124"/>
  <c r="AE124"/>
  <c r="Q124"/>
  <c r="AQ125"/>
  <c r="K125"/>
  <c r="L125" s="1"/>
  <c r="G125"/>
  <c r="W125"/>
  <c r="X125" s="1"/>
  <c r="AE125" l="1"/>
  <c r="CC89" i="3"/>
  <c r="CE88"/>
  <c r="Q84"/>
  <c r="CF83"/>
  <c r="AD126" i="4"/>
  <c r="AC126"/>
  <c r="AF126" s="1"/>
  <c r="F127"/>
  <c r="B128"/>
  <c r="D127"/>
  <c r="T127" s="1"/>
  <c r="C127"/>
  <c r="AK127"/>
  <c r="AP127" s="1"/>
  <c r="AG127"/>
  <c r="AI127" s="1"/>
  <c r="J127"/>
  <c r="AJ127"/>
  <c r="AO127" s="1"/>
  <c r="E127"/>
  <c r="V127" s="1"/>
  <c r="AA127"/>
  <c r="M125"/>
  <c r="N125"/>
  <c r="AQ126"/>
  <c r="CD157" i="3"/>
  <c r="H125" i="4"/>
  <c r="I125"/>
  <c r="O126"/>
  <c r="P126"/>
  <c r="AL126"/>
  <c r="AH126"/>
  <c r="AM126"/>
  <c r="U126"/>
  <c r="AB126"/>
  <c r="Y125"/>
  <c r="Z125"/>
  <c r="R124"/>
  <c r="S124"/>
  <c r="K126"/>
  <c r="L126" s="1"/>
  <c r="G126"/>
  <c r="W126"/>
  <c r="X126" s="1"/>
  <c r="AN125"/>
  <c r="Q125"/>
  <c r="AN126" l="1"/>
  <c r="CC90" i="3"/>
  <c r="CE89"/>
  <c r="Q85"/>
  <c r="CF84"/>
  <c r="Q126" i="4"/>
  <c r="R126" s="1"/>
  <c r="AE126"/>
  <c r="R125"/>
  <c r="S125"/>
  <c r="M126"/>
  <c r="N126"/>
  <c r="I126"/>
  <c r="H126"/>
  <c r="O127"/>
  <c r="P127"/>
  <c r="AL127"/>
  <c r="AM127"/>
  <c r="AH127"/>
  <c r="AB127"/>
  <c r="U127"/>
  <c r="Y126"/>
  <c r="Z126"/>
  <c r="K127"/>
  <c r="L127" s="1"/>
  <c r="G127"/>
  <c r="W127"/>
  <c r="X127" s="1"/>
  <c r="S126"/>
  <c r="CD158" i="3"/>
  <c r="AD127" i="4"/>
  <c r="AC127"/>
  <c r="AF127" s="1"/>
  <c r="F128"/>
  <c r="B129"/>
  <c r="D128"/>
  <c r="T128" s="1"/>
  <c r="C128"/>
  <c r="AJ128"/>
  <c r="AO128" s="1"/>
  <c r="AK128"/>
  <c r="AP128" s="1"/>
  <c r="J128"/>
  <c r="E128"/>
  <c r="V128" s="1"/>
  <c r="AA128"/>
  <c r="AG128"/>
  <c r="AI128" s="1"/>
  <c r="AQ127"/>
  <c r="CC91" i="3" l="1"/>
  <c r="CE90"/>
  <c r="CF85"/>
  <c r="Q86"/>
  <c r="AE127" i="4"/>
  <c r="P128"/>
  <c r="O128"/>
  <c r="AL128"/>
  <c r="AH128"/>
  <c r="U128"/>
  <c r="AM128"/>
  <c r="AB128"/>
  <c r="Z127"/>
  <c r="Y127"/>
  <c r="K128"/>
  <c r="L128" s="1"/>
  <c r="G128"/>
  <c r="W128"/>
  <c r="X128" s="1"/>
  <c r="CD159" i="3"/>
  <c r="AN127" i="4"/>
  <c r="I127"/>
  <c r="H127"/>
  <c r="AD128"/>
  <c r="AC128"/>
  <c r="AF128" s="1"/>
  <c r="F129"/>
  <c r="D129"/>
  <c r="T129" s="1"/>
  <c r="B130"/>
  <c r="AG129"/>
  <c r="AI129" s="1"/>
  <c r="AK129"/>
  <c r="AP129" s="1"/>
  <c r="AJ129"/>
  <c r="AO129" s="1"/>
  <c r="C129"/>
  <c r="J129"/>
  <c r="E129"/>
  <c r="V129" s="1"/>
  <c r="AA129"/>
  <c r="N127"/>
  <c r="M127"/>
  <c r="AQ128"/>
  <c r="Q127"/>
  <c r="CC92" i="3" l="1"/>
  <c r="CE91"/>
  <c r="CF86"/>
  <c r="Q87"/>
  <c r="Q128" i="4"/>
  <c r="R128" s="1"/>
  <c r="AE128"/>
  <c r="AQ129"/>
  <c r="K129"/>
  <c r="L129" s="1"/>
  <c r="G129"/>
  <c r="W129"/>
  <c r="X129" s="1"/>
  <c r="M128"/>
  <c r="N128"/>
  <c r="AD129"/>
  <c r="AC129"/>
  <c r="AF129" s="1"/>
  <c r="CD160" i="3"/>
  <c r="R127" i="4"/>
  <c r="S127"/>
  <c r="H128"/>
  <c r="I128"/>
  <c r="P129"/>
  <c r="AL129"/>
  <c r="U129"/>
  <c r="O129"/>
  <c r="AH129"/>
  <c r="AB129"/>
  <c r="AM129"/>
  <c r="F130"/>
  <c r="B131"/>
  <c r="D130"/>
  <c r="T130" s="1"/>
  <c r="C130"/>
  <c r="AJ130"/>
  <c r="AO130" s="1"/>
  <c r="AK130"/>
  <c r="AP130" s="1"/>
  <c r="AG130"/>
  <c r="AI130" s="1"/>
  <c r="E130"/>
  <c r="V130" s="1"/>
  <c r="AA130"/>
  <c r="J130"/>
  <c r="Y128"/>
  <c r="Z128"/>
  <c r="AN128"/>
  <c r="S128" l="1"/>
  <c r="CC93" i="3"/>
  <c r="CE92"/>
  <c r="Q88"/>
  <c r="CF87"/>
  <c r="AE129" i="4"/>
  <c r="AQ130"/>
  <c r="M129"/>
  <c r="N129"/>
  <c r="AL130"/>
  <c r="U130"/>
  <c r="AH130"/>
  <c r="O130"/>
  <c r="AB130"/>
  <c r="AM130"/>
  <c r="P130"/>
  <c r="H129"/>
  <c r="I129"/>
  <c r="AD130"/>
  <c r="AC130"/>
  <c r="AF130" s="1"/>
  <c r="K130"/>
  <c r="L130" s="1"/>
  <c r="G130"/>
  <c r="W130"/>
  <c r="X130" s="1"/>
  <c r="Y129"/>
  <c r="Z129"/>
  <c r="F131"/>
  <c r="B132"/>
  <c r="D131"/>
  <c r="T131" s="1"/>
  <c r="AK131"/>
  <c r="AP131" s="1"/>
  <c r="C131"/>
  <c r="AG131"/>
  <c r="AI131" s="1"/>
  <c r="AJ131"/>
  <c r="AO131" s="1"/>
  <c r="J131"/>
  <c r="E131"/>
  <c r="V131" s="1"/>
  <c r="AA131"/>
  <c r="CD161" i="3"/>
  <c r="AN129" i="4"/>
  <c r="Q129"/>
  <c r="AE130" l="1"/>
  <c r="Q130"/>
  <c r="CF88" i="3"/>
  <c r="Q89"/>
  <c r="CC94"/>
  <c r="CE93"/>
  <c r="O131" i="4"/>
  <c r="AB131"/>
  <c r="AM131"/>
  <c r="AL131"/>
  <c r="P131"/>
  <c r="Q131" s="1"/>
  <c r="AH131"/>
  <c r="U131"/>
  <c r="K131"/>
  <c r="L131" s="1"/>
  <c r="G131"/>
  <c r="W131"/>
  <c r="X131" s="1"/>
  <c r="H130"/>
  <c r="I130"/>
  <c r="R129"/>
  <c r="S129"/>
  <c r="AD131"/>
  <c r="AC131"/>
  <c r="AF131" s="1"/>
  <c r="F132"/>
  <c r="B133"/>
  <c r="C132"/>
  <c r="AJ132"/>
  <c r="AO132" s="1"/>
  <c r="D132"/>
  <c r="T132" s="1"/>
  <c r="AG132"/>
  <c r="AI132" s="1"/>
  <c r="E132"/>
  <c r="V132" s="1"/>
  <c r="AA132"/>
  <c r="AK132"/>
  <c r="AP132" s="1"/>
  <c r="J132"/>
  <c r="Z130"/>
  <c r="Y130"/>
  <c r="AQ131"/>
  <c r="CD162" i="3"/>
  <c r="S130" i="4"/>
  <c r="R130"/>
  <c r="AN130"/>
  <c r="N130"/>
  <c r="M130"/>
  <c r="Q90" i="3" l="1"/>
  <c r="CF89"/>
  <c r="CC95"/>
  <c r="CE94"/>
  <c r="AN131" i="4"/>
  <c r="AD132"/>
  <c r="AC132"/>
  <c r="AF132" s="1"/>
  <c r="Y131"/>
  <c r="Z131"/>
  <c r="AE131"/>
  <c r="K132"/>
  <c r="L132" s="1"/>
  <c r="G132"/>
  <c r="W132"/>
  <c r="X132" s="1"/>
  <c r="O132"/>
  <c r="P132"/>
  <c r="AL132"/>
  <c r="AH132"/>
  <c r="U132"/>
  <c r="AM132"/>
  <c r="AB132"/>
  <c r="I131"/>
  <c r="H131"/>
  <c r="S131"/>
  <c r="R131"/>
  <c r="CD163" i="3"/>
  <c r="F133" i="4"/>
  <c r="D133"/>
  <c r="T133" s="1"/>
  <c r="AG133"/>
  <c r="AI133" s="1"/>
  <c r="AK133"/>
  <c r="AP133" s="1"/>
  <c r="AJ133"/>
  <c r="AO133" s="1"/>
  <c r="E133"/>
  <c r="V133" s="1"/>
  <c r="J133"/>
  <c r="B134"/>
  <c r="AA133"/>
  <c r="C133"/>
  <c r="N131"/>
  <c r="M131"/>
  <c r="AQ132"/>
  <c r="Q91" i="3" l="1"/>
  <c r="CF90"/>
  <c r="CC96"/>
  <c r="CE95"/>
  <c r="O133" i="4"/>
  <c r="P133"/>
  <c r="AL133"/>
  <c r="U133"/>
  <c r="AH133"/>
  <c r="AB133"/>
  <c r="AM133"/>
  <c r="CD164" i="3"/>
  <c r="M132" i="4"/>
  <c r="N132"/>
  <c r="AQ133"/>
  <c r="Q132"/>
  <c r="F134"/>
  <c r="B135"/>
  <c r="D134"/>
  <c r="T134" s="1"/>
  <c r="C134"/>
  <c r="J134"/>
  <c r="AJ134"/>
  <c r="AO134" s="1"/>
  <c r="AK134"/>
  <c r="AP134" s="1"/>
  <c r="AG134"/>
  <c r="AI134" s="1"/>
  <c r="AA134"/>
  <c r="E134"/>
  <c r="V134" s="1"/>
  <c r="I132"/>
  <c r="H132"/>
  <c r="AE132"/>
  <c r="AD133"/>
  <c r="AC133"/>
  <c r="AF133" s="1"/>
  <c r="K133"/>
  <c r="L133" s="1"/>
  <c r="G133"/>
  <c r="W133"/>
  <c r="X133" s="1"/>
  <c r="Y132"/>
  <c r="Z132"/>
  <c r="AN132"/>
  <c r="AN133" l="1"/>
  <c r="CF91" i="3"/>
  <c r="Q92"/>
  <c r="CC97"/>
  <c r="CE96"/>
  <c r="AQ134" i="4"/>
  <c r="P134"/>
  <c r="O134"/>
  <c r="AL134"/>
  <c r="AH134"/>
  <c r="AM134"/>
  <c r="U134"/>
  <c r="AB134"/>
  <c r="S132"/>
  <c r="R132"/>
  <c r="AD134"/>
  <c r="AC134"/>
  <c r="AF134" s="1"/>
  <c r="K134"/>
  <c r="L134" s="1"/>
  <c r="G134"/>
  <c r="W134"/>
  <c r="X134" s="1"/>
  <c r="AE133"/>
  <c r="Q133"/>
  <c r="M133"/>
  <c r="N133"/>
  <c r="H133"/>
  <c r="I133"/>
  <c r="Y133"/>
  <c r="Z133"/>
  <c r="F135"/>
  <c r="B136"/>
  <c r="D135"/>
  <c r="T135" s="1"/>
  <c r="C135"/>
  <c r="AK135"/>
  <c r="AP135" s="1"/>
  <c r="AG135"/>
  <c r="AI135" s="1"/>
  <c r="J135"/>
  <c r="AJ135"/>
  <c r="AO135" s="1"/>
  <c r="E135"/>
  <c r="V135" s="1"/>
  <c r="AA135"/>
  <c r="CD165" i="3"/>
  <c r="CC98" l="1"/>
  <c r="CE97"/>
  <c r="CF92"/>
  <c r="Q93"/>
  <c r="Q134" i="4"/>
  <c r="S134" s="1"/>
  <c r="AE134"/>
  <c r="H134"/>
  <c r="I134"/>
  <c r="AB135"/>
  <c r="AL135"/>
  <c r="O135"/>
  <c r="AM135"/>
  <c r="AH135"/>
  <c r="P135"/>
  <c r="U135"/>
  <c r="Y134"/>
  <c r="Z134"/>
  <c r="CD166" i="3"/>
  <c r="G135" i="4"/>
  <c r="K135"/>
  <c r="L135" s="1"/>
  <c r="W135"/>
  <c r="X135" s="1"/>
  <c r="AD135"/>
  <c r="AC135"/>
  <c r="AF135" s="1"/>
  <c r="F136"/>
  <c r="B137"/>
  <c r="D136"/>
  <c r="T136" s="1"/>
  <c r="C136"/>
  <c r="AJ136"/>
  <c r="AO136" s="1"/>
  <c r="J136"/>
  <c r="E136"/>
  <c r="V136" s="1"/>
  <c r="AG136"/>
  <c r="AI136" s="1"/>
  <c r="AK136"/>
  <c r="AP136" s="1"/>
  <c r="AA136"/>
  <c r="R133"/>
  <c r="S133"/>
  <c r="N134"/>
  <c r="M134"/>
  <c r="AQ135"/>
  <c r="AN134"/>
  <c r="R134" l="1"/>
  <c r="CC99" i="3"/>
  <c r="CE98"/>
  <c r="CF93"/>
  <c r="Q94"/>
  <c r="AN135" i="4"/>
  <c r="AE135"/>
  <c r="Q135"/>
  <c r="S135" s="1"/>
  <c r="M135"/>
  <c r="N135"/>
  <c r="O136"/>
  <c r="P136"/>
  <c r="AL136"/>
  <c r="AB136"/>
  <c r="AH136"/>
  <c r="U136"/>
  <c r="AM136"/>
  <c r="Z135"/>
  <c r="Y135"/>
  <c r="CD167" i="3"/>
  <c r="AQ136" i="4"/>
  <c r="K136"/>
  <c r="L136" s="1"/>
  <c r="G136"/>
  <c r="W136"/>
  <c r="X136" s="1"/>
  <c r="AD136"/>
  <c r="AC136"/>
  <c r="AF136" s="1"/>
  <c r="F137"/>
  <c r="D137"/>
  <c r="T137" s="1"/>
  <c r="B138"/>
  <c r="AG137"/>
  <c r="AI137" s="1"/>
  <c r="AK137"/>
  <c r="AP137" s="1"/>
  <c r="AJ137"/>
  <c r="AO137" s="1"/>
  <c r="E137"/>
  <c r="V137" s="1"/>
  <c r="AA137"/>
  <c r="C137"/>
  <c r="J137"/>
  <c r="I135"/>
  <c r="H135"/>
  <c r="CC100" i="3" l="1"/>
  <c r="CE99"/>
  <c r="Q95"/>
  <c r="CF94"/>
  <c r="R135" i="4"/>
  <c r="N136"/>
  <c r="M136"/>
  <c r="F138"/>
  <c r="B139"/>
  <c r="D138"/>
  <c r="T138" s="1"/>
  <c r="C138"/>
  <c r="AJ138"/>
  <c r="AO138" s="1"/>
  <c r="AK138"/>
  <c r="AP138" s="1"/>
  <c r="J138"/>
  <c r="AG138"/>
  <c r="AI138" s="1"/>
  <c r="E138"/>
  <c r="V138" s="1"/>
  <c r="AA138"/>
  <c r="I136"/>
  <c r="H136"/>
  <c r="AE136"/>
  <c r="O137"/>
  <c r="P137"/>
  <c r="AB137"/>
  <c r="AH137"/>
  <c r="AM137"/>
  <c r="U137"/>
  <c r="AL137"/>
  <c r="AD137"/>
  <c r="AC137"/>
  <c r="AF137" s="1"/>
  <c r="Z136"/>
  <c r="Y136"/>
  <c r="AQ137"/>
  <c r="AN136"/>
  <c r="K137"/>
  <c r="L137" s="1"/>
  <c r="G137"/>
  <c r="W137"/>
  <c r="X137" s="1"/>
  <c r="CD168" i="3"/>
  <c r="Q136" i="4"/>
  <c r="CF95" i="3" l="1"/>
  <c r="Q96"/>
  <c r="CC101"/>
  <c r="CE100"/>
  <c r="AN137" i="4"/>
  <c r="Q137"/>
  <c r="R137" s="1"/>
  <c r="CD169" i="3"/>
  <c r="I137" i="4"/>
  <c r="H137"/>
  <c r="P138"/>
  <c r="O138"/>
  <c r="U138"/>
  <c r="AM138"/>
  <c r="AL138"/>
  <c r="AB138"/>
  <c r="AE138" s="1"/>
  <c r="AH138"/>
  <c r="AE137"/>
  <c r="AQ138"/>
  <c r="Y137"/>
  <c r="Z137"/>
  <c r="G138"/>
  <c r="K138"/>
  <c r="L138" s="1"/>
  <c r="W138"/>
  <c r="X138" s="1"/>
  <c r="N137"/>
  <c r="M137"/>
  <c r="R136"/>
  <c r="S136"/>
  <c r="AD138"/>
  <c r="AC138"/>
  <c r="AF138" s="1"/>
  <c r="F139"/>
  <c r="B140"/>
  <c r="D139"/>
  <c r="T139" s="1"/>
  <c r="AK139"/>
  <c r="AP139" s="1"/>
  <c r="C139"/>
  <c r="AG139"/>
  <c r="AI139" s="1"/>
  <c r="J139"/>
  <c r="AJ139"/>
  <c r="AO139" s="1"/>
  <c r="E139"/>
  <c r="V139" s="1"/>
  <c r="AA139"/>
  <c r="Q97" i="3" l="1"/>
  <c r="CF96"/>
  <c r="CC102"/>
  <c r="CE101"/>
  <c r="AN138" i="4"/>
  <c r="S137"/>
  <c r="Q138"/>
  <c r="R138" s="1"/>
  <c r="K139"/>
  <c r="L139" s="1"/>
  <c r="G139"/>
  <c r="W139"/>
  <c r="X139" s="1"/>
  <c r="AD139"/>
  <c r="AC139"/>
  <c r="AF139" s="1"/>
  <c r="F140"/>
  <c r="B141"/>
  <c r="D140"/>
  <c r="T140" s="1"/>
  <c r="C140"/>
  <c r="AJ140"/>
  <c r="AO140" s="1"/>
  <c r="AG140"/>
  <c r="AI140" s="1"/>
  <c r="AK140"/>
  <c r="AP140" s="1"/>
  <c r="J140"/>
  <c r="E140"/>
  <c r="V140" s="1"/>
  <c r="AA140"/>
  <c r="H138"/>
  <c r="I138"/>
  <c r="AQ139"/>
  <c r="O139"/>
  <c r="P139"/>
  <c r="AL139"/>
  <c r="U139"/>
  <c r="AH139"/>
  <c r="AB139"/>
  <c r="AM139"/>
  <c r="N138"/>
  <c r="M138"/>
  <c r="S138"/>
  <c r="CD170" i="3"/>
  <c r="Y138" i="4"/>
  <c r="Z138"/>
  <c r="CF97" i="3" l="1"/>
  <c r="Q98"/>
  <c r="CC103"/>
  <c r="CE102"/>
  <c r="AN139" i="4"/>
  <c r="AD140"/>
  <c r="AC140"/>
  <c r="AF140" s="1"/>
  <c r="F141"/>
  <c r="D141"/>
  <c r="T141" s="1"/>
  <c r="B142"/>
  <c r="AG141"/>
  <c r="AI141" s="1"/>
  <c r="AK141"/>
  <c r="AP141" s="1"/>
  <c r="C141"/>
  <c r="AJ141"/>
  <c r="AO141" s="1"/>
  <c r="E141"/>
  <c r="V141" s="1"/>
  <c r="AA141"/>
  <c r="J141"/>
  <c r="N139"/>
  <c r="M139"/>
  <c r="H139"/>
  <c r="I139"/>
  <c r="AQ140"/>
  <c r="AE139"/>
  <c r="Q139"/>
  <c r="CD171" i="3"/>
  <c r="P140" i="4"/>
  <c r="O140"/>
  <c r="U140"/>
  <c r="AB140"/>
  <c r="AL140"/>
  <c r="AM140"/>
  <c r="AH140"/>
  <c r="Z139"/>
  <c r="Y139"/>
  <c r="K140"/>
  <c r="L140" s="1"/>
  <c r="G140"/>
  <c r="W140"/>
  <c r="X140" s="1"/>
  <c r="CF98" i="3" l="1"/>
  <c r="Q99"/>
  <c r="CC104"/>
  <c r="CE103"/>
  <c r="AD141" i="4"/>
  <c r="AC141"/>
  <c r="AF141" s="1"/>
  <c r="I140"/>
  <c r="H140"/>
  <c r="CD172" i="3"/>
  <c r="Y140" i="4"/>
  <c r="Z140"/>
  <c r="F142"/>
  <c r="B143"/>
  <c r="D142"/>
  <c r="T142" s="1"/>
  <c r="C142"/>
  <c r="AJ142"/>
  <c r="AO142" s="1"/>
  <c r="AK142"/>
  <c r="AP142" s="1"/>
  <c r="AG142"/>
  <c r="AI142" s="1"/>
  <c r="J142"/>
  <c r="E142"/>
  <c r="V142" s="1"/>
  <c r="AA142"/>
  <c r="AN140"/>
  <c r="AE140"/>
  <c r="Q140"/>
  <c r="AQ141"/>
  <c r="M140"/>
  <c r="N140"/>
  <c r="R139"/>
  <c r="S139"/>
  <c r="K141"/>
  <c r="L141" s="1"/>
  <c r="G141"/>
  <c r="W141"/>
  <c r="X141" s="1"/>
  <c r="AL141"/>
  <c r="U141"/>
  <c r="AH141"/>
  <c r="O141"/>
  <c r="AB141"/>
  <c r="AM141"/>
  <c r="P141"/>
  <c r="CC105" i="3" l="1"/>
  <c r="CE104"/>
  <c r="CF99"/>
  <c r="Q100"/>
  <c r="K142" i="4"/>
  <c r="L142" s="1"/>
  <c r="G142"/>
  <c r="W142"/>
  <c r="X142" s="1"/>
  <c r="CD173" i="3"/>
  <c r="I141" i="4"/>
  <c r="H141"/>
  <c r="AD142"/>
  <c r="AC142"/>
  <c r="AF142" s="1"/>
  <c r="F143"/>
  <c r="B144"/>
  <c r="C143"/>
  <c r="AK143"/>
  <c r="AP143" s="1"/>
  <c r="D143"/>
  <c r="T143" s="1"/>
  <c r="AG143"/>
  <c r="AI143" s="1"/>
  <c r="AJ143"/>
  <c r="AO143" s="1"/>
  <c r="J143"/>
  <c r="E143"/>
  <c r="V143" s="1"/>
  <c r="AA143"/>
  <c r="Q141"/>
  <c r="AN141"/>
  <c r="Y141"/>
  <c r="Z141"/>
  <c r="R140"/>
  <c r="S140"/>
  <c r="AQ142"/>
  <c r="M141"/>
  <c r="N141"/>
  <c r="O142"/>
  <c r="P142"/>
  <c r="AB142"/>
  <c r="AM142"/>
  <c r="AL142"/>
  <c r="AH142"/>
  <c r="U142"/>
  <c r="AE141"/>
  <c r="AE142" l="1"/>
  <c r="CC106" i="3"/>
  <c r="CE105"/>
  <c r="CF100"/>
  <c r="Q101"/>
  <c r="N142" i="4"/>
  <c r="M142"/>
  <c r="K143"/>
  <c r="L143" s="1"/>
  <c r="G143"/>
  <c r="W143"/>
  <c r="X143" s="1"/>
  <c r="I142"/>
  <c r="H142"/>
  <c r="AD143"/>
  <c r="AC143"/>
  <c r="AF143" s="1"/>
  <c r="F144"/>
  <c r="B145"/>
  <c r="D144"/>
  <c r="T144" s="1"/>
  <c r="C144"/>
  <c r="AJ144"/>
  <c r="AO144" s="1"/>
  <c r="J144"/>
  <c r="AG144"/>
  <c r="AI144" s="1"/>
  <c r="AK144"/>
  <c r="AP144" s="1"/>
  <c r="E144"/>
  <c r="V144" s="1"/>
  <c r="AA144"/>
  <c r="Z142"/>
  <c r="Y142"/>
  <c r="AQ143"/>
  <c r="S141"/>
  <c r="R141"/>
  <c r="O143"/>
  <c r="P143"/>
  <c r="U143"/>
  <c r="AH143"/>
  <c r="AB143"/>
  <c r="AE143" s="1"/>
  <c r="AM143"/>
  <c r="AL143"/>
  <c r="CD174" i="3"/>
  <c r="AN142" i="4"/>
  <c r="Q142"/>
  <c r="CC107" i="3" l="1"/>
  <c r="CE106"/>
  <c r="CF101"/>
  <c r="Q102"/>
  <c r="Q143" i="4"/>
  <c r="S143" s="1"/>
  <c r="S142"/>
  <c r="R142"/>
  <c r="F145"/>
  <c r="D145"/>
  <c r="T145" s="1"/>
  <c r="B146"/>
  <c r="AG145"/>
  <c r="AI145" s="1"/>
  <c r="AK145"/>
  <c r="AP145" s="1"/>
  <c r="AJ145"/>
  <c r="AO145" s="1"/>
  <c r="C145"/>
  <c r="E145"/>
  <c r="V145" s="1"/>
  <c r="J145"/>
  <c r="AA145"/>
  <c r="N143"/>
  <c r="M143"/>
  <c r="CD175" i="3"/>
  <c r="I143" i="4"/>
  <c r="H143"/>
  <c r="AN143"/>
  <c r="AQ144"/>
  <c r="AD144"/>
  <c r="AC144"/>
  <c r="AF144" s="1"/>
  <c r="O144"/>
  <c r="P144"/>
  <c r="AL144"/>
  <c r="AH144"/>
  <c r="AM144"/>
  <c r="U144"/>
  <c r="AB144"/>
  <c r="Y143"/>
  <c r="Z143"/>
  <c r="G144"/>
  <c r="K144"/>
  <c r="L144" s="1"/>
  <c r="W144"/>
  <c r="X144" s="1"/>
  <c r="CC108" i="3" l="1"/>
  <c r="CE107"/>
  <c r="CF102"/>
  <c r="Q103"/>
  <c r="R143" i="4"/>
  <c r="K145"/>
  <c r="L145" s="1"/>
  <c r="G145"/>
  <c r="W145"/>
  <c r="X145" s="1"/>
  <c r="Z144"/>
  <c r="Y144"/>
  <c r="Q144"/>
  <c r="M144"/>
  <c r="N144"/>
  <c r="CD176" i="3"/>
  <c r="AD145" i="4"/>
  <c r="AC145"/>
  <c r="AF145" s="1"/>
  <c r="P145"/>
  <c r="AL145"/>
  <c r="AB145"/>
  <c r="AH145"/>
  <c r="O145"/>
  <c r="U145"/>
  <c r="AM145"/>
  <c r="F146"/>
  <c r="B147"/>
  <c r="C146"/>
  <c r="D146"/>
  <c r="T146" s="1"/>
  <c r="AJ146"/>
  <c r="AO146" s="1"/>
  <c r="AG146"/>
  <c r="AI146" s="1"/>
  <c r="AK146"/>
  <c r="AP146" s="1"/>
  <c r="E146"/>
  <c r="V146" s="1"/>
  <c r="J146"/>
  <c r="AA146"/>
  <c r="AE144"/>
  <c r="H144"/>
  <c r="I144"/>
  <c r="AN144"/>
  <c r="AQ145"/>
  <c r="CC109" i="3" l="1"/>
  <c r="CE108"/>
  <c r="Q104"/>
  <c r="CF103"/>
  <c r="AE145" i="4"/>
  <c r="G146"/>
  <c r="K146"/>
  <c r="L146" s="1"/>
  <c r="W146"/>
  <c r="X146" s="1"/>
  <c r="H145"/>
  <c r="I145"/>
  <c r="AN145"/>
  <c r="AD146"/>
  <c r="AC146"/>
  <c r="AF146" s="1"/>
  <c r="F147"/>
  <c r="B148"/>
  <c r="D147"/>
  <c r="T147" s="1"/>
  <c r="AK147"/>
  <c r="AP147" s="1"/>
  <c r="J147"/>
  <c r="C147"/>
  <c r="AG147"/>
  <c r="AI147" s="1"/>
  <c r="AJ147"/>
  <c r="AO147" s="1"/>
  <c r="E147"/>
  <c r="V147" s="1"/>
  <c r="AA147"/>
  <c r="CD177" i="3"/>
  <c r="Z145" i="4"/>
  <c r="Y145"/>
  <c r="AQ146"/>
  <c r="Q145"/>
  <c r="N145"/>
  <c r="M145"/>
  <c r="AL146"/>
  <c r="P146"/>
  <c r="U146"/>
  <c r="AH146"/>
  <c r="O146"/>
  <c r="AM146"/>
  <c r="AB146"/>
  <c r="S144"/>
  <c r="R144"/>
  <c r="AE146" l="1"/>
  <c r="CC110" i="3"/>
  <c r="CE109"/>
  <c r="Q105"/>
  <c r="CF104"/>
  <c r="AQ147" i="4"/>
  <c r="CD178" i="3"/>
  <c r="I146" i="4"/>
  <c r="H146"/>
  <c r="R145"/>
  <c r="S145"/>
  <c r="N146"/>
  <c r="M146"/>
  <c r="Q146"/>
  <c r="K147"/>
  <c r="L147" s="1"/>
  <c r="G147"/>
  <c r="W147"/>
  <c r="X147" s="1"/>
  <c r="Z146"/>
  <c r="Y146"/>
  <c r="AD147"/>
  <c r="AC147"/>
  <c r="AF147" s="1"/>
  <c r="AM147"/>
  <c r="P147"/>
  <c r="U147"/>
  <c r="AL147"/>
  <c r="AH147"/>
  <c r="O147"/>
  <c r="AB147"/>
  <c r="F148"/>
  <c r="B149"/>
  <c r="D148"/>
  <c r="T148" s="1"/>
  <c r="C148"/>
  <c r="AJ148"/>
  <c r="AO148" s="1"/>
  <c r="AG148"/>
  <c r="AI148" s="1"/>
  <c r="AK148"/>
  <c r="AP148" s="1"/>
  <c r="J148"/>
  <c r="E148"/>
  <c r="V148" s="1"/>
  <c r="AA148"/>
  <c r="AN146"/>
  <c r="CC111" i="3" l="1"/>
  <c r="CE110"/>
  <c r="Q106"/>
  <c r="CF105"/>
  <c r="AE147" i="4"/>
  <c r="AN147"/>
  <c r="F149"/>
  <c r="D149"/>
  <c r="T149" s="1"/>
  <c r="AG149"/>
  <c r="AI149" s="1"/>
  <c r="B150"/>
  <c r="AK149"/>
  <c r="AP149" s="1"/>
  <c r="J149"/>
  <c r="C149"/>
  <c r="AJ149"/>
  <c r="AO149" s="1"/>
  <c r="E149"/>
  <c r="V149" s="1"/>
  <c r="AA149"/>
  <c r="S146"/>
  <c r="R146"/>
  <c r="CD179" i="3"/>
  <c r="N147" i="4"/>
  <c r="M147"/>
  <c r="AQ148"/>
  <c r="Q147"/>
  <c r="AD148"/>
  <c r="AC148"/>
  <c r="AF148" s="1"/>
  <c r="P148"/>
  <c r="O148"/>
  <c r="AL148"/>
  <c r="AH148"/>
  <c r="AM148"/>
  <c r="U148"/>
  <c r="AB148"/>
  <c r="H147"/>
  <c r="I147"/>
  <c r="K148"/>
  <c r="L148" s="1"/>
  <c r="G148"/>
  <c r="W148"/>
  <c r="X148" s="1"/>
  <c r="Y147"/>
  <c r="Z147"/>
  <c r="Q148" l="1"/>
  <c r="S148" s="1"/>
  <c r="CF106" i="3"/>
  <c r="Q107"/>
  <c r="CC112"/>
  <c r="CE111"/>
  <c r="AE148" i="4"/>
  <c r="I148"/>
  <c r="H148"/>
  <c r="AD149"/>
  <c r="AC149"/>
  <c r="AF149" s="1"/>
  <c r="O149"/>
  <c r="AB149"/>
  <c r="AL149"/>
  <c r="AH149"/>
  <c r="U149"/>
  <c r="P149"/>
  <c r="AM149"/>
  <c r="AQ149"/>
  <c r="CD180" i="3"/>
  <c r="G149" i="4"/>
  <c r="K149"/>
  <c r="L149" s="1"/>
  <c r="W149"/>
  <c r="X149" s="1"/>
  <c r="Y148"/>
  <c r="Z148"/>
  <c r="M148"/>
  <c r="N148"/>
  <c r="R147"/>
  <c r="S147"/>
  <c r="F150"/>
  <c r="D150"/>
  <c r="T150" s="1"/>
  <c r="B151"/>
  <c r="C150"/>
  <c r="AJ150"/>
  <c r="AO150" s="1"/>
  <c r="J150"/>
  <c r="AK150"/>
  <c r="AP150" s="1"/>
  <c r="AG150"/>
  <c r="AI150" s="1"/>
  <c r="AA150"/>
  <c r="E150"/>
  <c r="V150" s="1"/>
  <c r="AN148"/>
  <c r="R148" l="1"/>
  <c r="CC113" i="3"/>
  <c r="CE112"/>
  <c r="Q108"/>
  <c r="CF107"/>
  <c r="Z149" i="4"/>
  <c r="Y149"/>
  <c r="CD181" i="3"/>
  <c r="F151" i="4"/>
  <c r="D151"/>
  <c r="T151" s="1"/>
  <c r="B152"/>
  <c r="C151"/>
  <c r="AK151"/>
  <c r="AP151" s="1"/>
  <c r="AG151"/>
  <c r="AI151" s="1"/>
  <c r="AJ151"/>
  <c r="AO151" s="1"/>
  <c r="J151"/>
  <c r="E151"/>
  <c r="V151" s="1"/>
  <c r="AA151"/>
  <c r="Q149"/>
  <c r="AE149"/>
  <c r="AM150"/>
  <c r="AL150"/>
  <c r="AH150"/>
  <c r="P150"/>
  <c r="O150"/>
  <c r="U150"/>
  <c r="AB150"/>
  <c r="H149"/>
  <c r="I149"/>
  <c r="AQ150"/>
  <c r="AD150"/>
  <c r="AC150"/>
  <c r="AF150" s="1"/>
  <c r="K150"/>
  <c r="L150" s="1"/>
  <c r="G150"/>
  <c r="W150"/>
  <c r="X150" s="1"/>
  <c r="M149"/>
  <c r="N149"/>
  <c r="AN149"/>
  <c r="CC114" i="3" l="1"/>
  <c r="CE113"/>
  <c r="CF108"/>
  <c r="Q109"/>
  <c r="Y150" i="4"/>
  <c r="Z150"/>
  <c r="AD151"/>
  <c r="AC151"/>
  <c r="AF151" s="1"/>
  <c r="K151"/>
  <c r="L151" s="1"/>
  <c r="G151"/>
  <c r="W151"/>
  <c r="X151" s="1"/>
  <c r="M150"/>
  <c r="N150"/>
  <c r="R149"/>
  <c r="S149"/>
  <c r="F152"/>
  <c r="B153"/>
  <c r="D152"/>
  <c r="T152" s="1"/>
  <c r="C152"/>
  <c r="AJ152"/>
  <c r="AO152" s="1"/>
  <c r="AK152"/>
  <c r="AP152" s="1"/>
  <c r="AG152"/>
  <c r="AI152" s="1"/>
  <c r="J152"/>
  <c r="E152"/>
  <c r="V152" s="1"/>
  <c r="AA152"/>
  <c r="CD182" i="3"/>
  <c r="AQ151" i="4"/>
  <c r="AE150"/>
  <c r="AN150"/>
  <c r="I150"/>
  <c r="H150"/>
  <c r="O151"/>
  <c r="AL151"/>
  <c r="AB151"/>
  <c r="P151"/>
  <c r="AH151"/>
  <c r="U151"/>
  <c r="AM151"/>
  <c r="Q150"/>
  <c r="AE151" l="1"/>
  <c r="CC115" i="3"/>
  <c r="CE114"/>
  <c r="CF109"/>
  <c r="Q110"/>
  <c r="AQ152" i="4"/>
  <c r="O152"/>
  <c r="AM152"/>
  <c r="AL152"/>
  <c r="AB152"/>
  <c r="P152"/>
  <c r="Q152" s="1"/>
  <c r="AH152"/>
  <c r="U152"/>
  <c r="N151"/>
  <c r="M151"/>
  <c r="R150"/>
  <c r="S150"/>
  <c r="K152"/>
  <c r="L152" s="1"/>
  <c r="G152"/>
  <c r="W152"/>
  <c r="X152" s="1"/>
  <c r="H151"/>
  <c r="I151"/>
  <c r="Q151"/>
  <c r="AD152"/>
  <c r="AC152"/>
  <c r="AF152" s="1"/>
  <c r="F153"/>
  <c r="D153"/>
  <c r="T153" s="1"/>
  <c r="B154"/>
  <c r="AG153"/>
  <c r="AI153" s="1"/>
  <c r="AK153"/>
  <c r="AP153" s="1"/>
  <c r="AJ153"/>
  <c r="AO153" s="1"/>
  <c r="E153"/>
  <c r="V153" s="1"/>
  <c r="C153"/>
  <c r="J153"/>
  <c r="AA153"/>
  <c r="Z151"/>
  <c r="Y151"/>
  <c r="CD183" i="3"/>
  <c r="AN151" i="4"/>
  <c r="CC116" i="3" l="1"/>
  <c r="CE115"/>
  <c r="Q111"/>
  <c r="CF110"/>
  <c r="AN152" i="4"/>
  <c r="AE152"/>
  <c r="R151"/>
  <c r="S151"/>
  <c r="H152"/>
  <c r="I152"/>
  <c r="S152"/>
  <c r="R152"/>
  <c r="CD184" i="3"/>
  <c r="AD153" i="4"/>
  <c r="AC153"/>
  <c r="AF153" s="1"/>
  <c r="G153"/>
  <c r="K153"/>
  <c r="L153" s="1"/>
  <c r="W153"/>
  <c r="X153" s="1"/>
  <c r="M152"/>
  <c r="N152"/>
  <c r="F154"/>
  <c r="B155"/>
  <c r="C154"/>
  <c r="AJ154"/>
  <c r="AO154" s="1"/>
  <c r="AG154"/>
  <c r="AI154" s="1"/>
  <c r="J154"/>
  <c r="D154"/>
  <c r="T154" s="1"/>
  <c r="AK154"/>
  <c r="AP154" s="1"/>
  <c r="E154"/>
  <c r="V154" s="1"/>
  <c r="AA154"/>
  <c r="Y152"/>
  <c r="Z152"/>
  <c r="O153"/>
  <c r="AL153"/>
  <c r="P153"/>
  <c r="AB153"/>
  <c r="U153"/>
  <c r="AM153"/>
  <c r="AH153"/>
  <c r="AQ153"/>
  <c r="CC117" i="3" l="1"/>
  <c r="CE116"/>
  <c r="CF111"/>
  <c r="Q112"/>
  <c r="AQ154" i="4"/>
  <c r="H153"/>
  <c r="I153"/>
  <c r="AE153"/>
  <c r="K154"/>
  <c r="L154" s="1"/>
  <c r="G154"/>
  <c r="W154"/>
  <c r="X154" s="1"/>
  <c r="M153"/>
  <c r="N153"/>
  <c r="F155"/>
  <c r="D155"/>
  <c r="T155" s="1"/>
  <c r="B156"/>
  <c r="AK155"/>
  <c r="AP155" s="1"/>
  <c r="J155"/>
  <c r="C155"/>
  <c r="AG155"/>
  <c r="AI155" s="1"/>
  <c r="AJ155"/>
  <c r="AO155" s="1"/>
  <c r="AA155"/>
  <c r="E155"/>
  <c r="V155" s="1"/>
  <c r="Y153"/>
  <c r="Z153"/>
  <c r="CD185" i="3"/>
  <c r="AD154" i="4"/>
  <c r="AC154"/>
  <c r="AF154" s="1"/>
  <c r="O154"/>
  <c r="P154"/>
  <c r="AM154"/>
  <c r="AB154"/>
  <c r="AL154"/>
  <c r="AH154"/>
  <c r="U154"/>
  <c r="AN153"/>
  <c r="Q153"/>
  <c r="AE154" l="1"/>
  <c r="CC118" i="3"/>
  <c r="CE117"/>
  <c r="CF112"/>
  <c r="Q113"/>
  <c r="Q154" i="4"/>
  <c r="S154" s="1"/>
  <c r="K155"/>
  <c r="L155" s="1"/>
  <c r="G155"/>
  <c r="W155"/>
  <c r="X155" s="1"/>
  <c r="H154"/>
  <c r="I154"/>
  <c r="Z154"/>
  <c r="Y154"/>
  <c r="P155"/>
  <c r="O155"/>
  <c r="U155"/>
  <c r="AL155"/>
  <c r="AB155"/>
  <c r="AM155"/>
  <c r="AH155"/>
  <c r="R153"/>
  <c r="S153"/>
  <c r="CD186" i="3"/>
  <c r="F156" i="4"/>
  <c r="B157"/>
  <c r="D156"/>
  <c r="T156" s="1"/>
  <c r="C156"/>
  <c r="AJ156"/>
  <c r="AO156" s="1"/>
  <c r="AG156"/>
  <c r="AI156" s="1"/>
  <c r="J156"/>
  <c r="E156"/>
  <c r="V156" s="1"/>
  <c r="AK156"/>
  <c r="AP156" s="1"/>
  <c r="AA156"/>
  <c r="AQ155"/>
  <c r="AD155"/>
  <c r="AC155"/>
  <c r="AF155" s="1"/>
  <c r="M154"/>
  <c r="N154"/>
  <c r="AN154"/>
  <c r="CC119" i="3" l="1"/>
  <c r="CE118"/>
  <c r="CF113"/>
  <c r="Q114"/>
  <c r="R154" i="4"/>
  <c r="K156"/>
  <c r="L156" s="1"/>
  <c r="G156"/>
  <c r="W156"/>
  <c r="X156" s="1"/>
  <c r="N155"/>
  <c r="M155"/>
  <c r="AD156"/>
  <c r="AC156"/>
  <c r="AF156" s="1"/>
  <c r="F157"/>
  <c r="D157"/>
  <c r="T157" s="1"/>
  <c r="AG157"/>
  <c r="AI157" s="1"/>
  <c r="AK157"/>
  <c r="AP157" s="1"/>
  <c r="C157"/>
  <c r="B158"/>
  <c r="J157"/>
  <c r="E157"/>
  <c r="V157" s="1"/>
  <c r="AA157"/>
  <c r="AJ157"/>
  <c r="AO157" s="1"/>
  <c r="H155"/>
  <c r="I155"/>
  <c r="AQ156"/>
  <c r="AE155"/>
  <c r="Q155"/>
  <c r="CD187" i="3"/>
  <c r="Y155" i="4"/>
  <c r="Z155"/>
  <c r="AL156"/>
  <c r="P156"/>
  <c r="AM156"/>
  <c r="O156"/>
  <c r="AH156"/>
  <c r="U156"/>
  <c r="AB156"/>
  <c r="AE156" s="1"/>
  <c r="AN155"/>
  <c r="CC120" i="3" l="1"/>
  <c r="CE119"/>
  <c r="CF114"/>
  <c r="Q115"/>
  <c r="AN156" i="4"/>
  <c r="Q156"/>
  <c r="S156" s="1"/>
  <c r="F158"/>
  <c r="B159"/>
  <c r="D158"/>
  <c r="T158" s="1"/>
  <c r="C158"/>
  <c r="AJ158"/>
  <c r="AO158" s="1"/>
  <c r="AK158"/>
  <c r="AP158" s="1"/>
  <c r="J158"/>
  <c r="AA158"/>
  <c r="E158"/>
  <c r="V158" s="1"/>
  <c r="AG158"/>
  <c r="AI158" s="1"/>
  <c r="N156"/>
  <c r="M156"/>
  <c r="S155"/>
  <c r="R155"/>
  <c r="H156"/>
  <c r="I156"/>
  <c r="AQ157"/>
  <c r="CD188" i="3"/>
  <c r="Z156" i="4"/>
  <c r="Y156"/>
  <c r="AD157"/>
  <c r="AC157"/>
  <c r="AF157" s="1"/>
  <c r="O157"/>
  <c r="P157"/>
  <c r="AB157"/>
  <c r="AL157"/>
  <c r="U157"/>
  <c r="AH157"/>
  <c r="AM157"/>
  <c r="K157"/>
  <c r="L157" s="1"/>
  <c r="G157"/>
  <c r="W157"/>
  <c r="X157" s="1"/>
  <c r="CC121" i="3" l="1"/>
  <c r="CE120"/>
  <c r="CF115"/>
  <c r="Q116"/>
  <c r="AN157" i="4"/>
  <c r="Q157"/>
  <c r="R157" s="1"/>
  <c r="R156"/>
  <c r="AD158"/>
  <c r="AC158"/>
  <c r="AF158" s="1"/>
  <c r="AL158"/>
  <c r="AB158"/>
  <c r="P158"/>
  <c r="AM158"/>
  <c r="O158"/>
  <c r="AH158"/>
  <c r="U158"/>
  <c r="AE157"/>
  <c r="Y157"/>
  <c r="Z157"/>
  <c r="S157"/>
  <c r="M157"/>
  <c r="N157"/>
  <c r="CD189" i="3"/>
  <c r="K158" i="4"/>
  <c r="L158" s="1"/>
  <c r="G158"/>
  <c r="W158"/>
  <c r="X158" s="1"/>
  <c r="H157"/>
  <c r="I157"/>
  <c r="F159"/>
  <c r="D159"/>
  <c r="T159" s="1"/>
  <c r="B160"/>
  <c r="C159"/>
  <c r="AK159"/>
  <c r="AP159" s="1"/>
  <c r="AG159"/>
  <c r="AI159" s="1"/>
  <c r="AJ159"/>
  <c r="AO159" s="1"/>
  <c r="E159"/>
  <c r="V159" s="1"/>
  <c r="J159"/>
  <c r="AA159"/>
  <c r="AQ158"/>
  <c r="CC122" i="3" l="1"/>
  <c r="CE121"/>
  <c r="CF116"/>
  <c r="Q117"/>
  <c r="AN158" i="4"/>
  <c r="Q158"/>
  <c r="S158" s="1"/>
  <c r="AH159"/>
  <c r="O159"/>
  <c r="AM159"/>
  <c r="P159"/>
  <c r="U159"/>
  <c r="AB159"/>
  <c r="AE159" s="1"/>
  <c r="AL159"/>
  <c r="N158"/>
  <c r="M158"/>
  <c r="CD190" i="3"/>
  <c r="K159" i="4"/>
  <c r="L159" s="1"/>
  <c r="G159"/>
  <c r="W159"/>
  <c r="X159" s="1"/>
  <c r="H158"/>
  <c r="I158"/>
  <c r="Y158"/>
  <c r="Z158"/>
  <c r="AD159"/>
  <c r="AC159"/>
  <c r="AF159" s="1"/>
  <c r="F160"/>
  <c r="B161"/>
  <c r="D160"/>
  <c r="T160" s="1"/>
  <c r="C160"/>
  <c r="AJ160"/>
  <c r="AO160" s="1"/>
  <c r="AK160"/>
  <c r="AP160" s="1"/>
  <c r="AG160"/>
  <c r="AI160" s="1"/>
  <c r="E160"/>
  <c r="V160" s="1"/>
  <c r="AA160"/>
  <c r="J160"/>
  <c r="AQ159"/>
  <c r="AE158"/>
  <c r="CC123" i="3" l="1"/>
  <c r="CE122"/>
  <c r="CF117"/>
  <c r="Q118"/>
  <c r="AN159" i="4"/>
  <c r="R158"/>
  <c r="F161"/>
  <c r="D161"/>
  <c r="T161" s="1"/>
  <c r="B162"/>
  <c r="AG161"/>
  <c r="AI161" s="1"/>
  <c r="AK161"/>
  <c r="AP161" s="1"/>
  <c r="AJ161"/>
  <c r="AO161" s="1"/>
  <c r="J161"/>
  <c r="C161"/>
  <c r="E161"/>
  <c r="V161" s="1"/>
  <c r="AA161"/>
  <c r="Z159"/>
  <c r="Y159"/>
  <c r="AD160"/>
  <c r="AC160"/>
  <c r="AF160" s="1"/>
  <c r="CD191" i="3"/>
  <c r="K160" i="4"/>
  <c r="L160" s="1"/>
  <c r="G160"/>
  <c r="W160"/>
  <c r="X160" s="1"/>
  <c r="I159"/>
  <c r="H159"/>
  <c r="O160"/>
  <c r="P160"/>
  <c r="AH160"/>
  <c r="AM160"/>
  <c r="AL160"/>
  <c r="U160"/>
  <c r="AB160"/>
  <c r="N159"/>
  <c r="M159"/>
  <c r="AQ160"/>
  <c r="Q159"/>
  <c r="CC124" i="3" l="1"/>
  <c r="CE123"/>
  <c r="CF118"/>
  <c r="Q119"/>
  <c r="AN160" i="4"/>
  <c r="Q160"/>
  <c r="S160" s="1"/>
  <c r="AE160"/>
  <c r="M160"/>
  <c r="N160"/>
  <c r="AD161"/>
  <c r="AC161"/>
  <c r="AF161" s="1"/>
  <c r="K161"/>
  <c r="L161" s="1"/>
  <c r="G161"/>
  <c r="W161"/>
  <c r="X161" s="1"/>
  <c r="S159"/>
  <c r="R159"/>
  <c r="F162"/>
  <c r="B163"/>
  <c r="D162"/>
  <c r="T162" s="1"/>
  <c r="C162"/>
  <c r="AJ162"/>
  <c r="AO162" s="1"/>
  <c r="AK162"/>
  <c r="AP162" s="1"/>
  <c r="AG162"/>
  <c r="AI162" s="1"/>
  <c r="J162"/>
  <c r="E162"/>
  <c r="V162" s="1"/>
  <c r="AA162"/>
  <c r="I160"/>
  <c r="H160"/>
  <c r="Y160"/>
  <c r="Z160"/>
  <c r="CD192" i="3"/>
  <c r="O161" i="4"/>
  <c r="P161"/>
  <c r="AH161"/>
  <c r="AB161"/>
  <c r="AM161"/>
  <c r="U161"/>
  <c r="AL161"/>
  <c r="AQ161"/>
  <c r="CC125" i="3" l="1"/>
  <c r="CE124"/>
  <c r="Q120"/>
  <c r="CF119"/>
  <c r="Q161" i="4"/>
  <c r="S161" s="1"/>
  <c r="AE161"/>
  <c r="R160"/>
  <c r="AD162"/>
  <c r="AC162"/>
  <c r="AF162" s="1"/>
  <c r="F163"/>
  <c r="B164"/>
  <c r="D163"/>
  <c r="T163" s="1"/>
  <c r="AK163"/>
  <c r="AP163" s="1"/>
  <c r="C163"/>
  <c r="AG163"/>
  <c r="AI163" s="1"/>
  <c r="AJ163"/>
  <c r="AO163" s="1"/>
  <c r="J163"/>
  <c r="E163"/>
  <c r="V163" s="1"/>
  <c r="AA163"/>
  <c r="Y161"/>
  <c r="Z161"/>
  <c r="CD193" i="3"/>
  <c r="AQ162" i="4"/>
  <c r="O162"/>
  <c r="P162"/>
  <c r="AL162"/>
  <c r="AB162"/>
  <c r="U162"/>
  <c r="AM162"/>
  <c r="AH162"/>
  <c r="M161"/>
  <c r="N161"/>
  <c r="AN161"/>
  <c r="K162"/>
  <c r="L162" s="1"/>
  <c r="G162"/>
  <c r="W162"/>
  <c r="X162" s="1"/>
  <c r="H161"/>
  <c r="I161"/>
  <c r="CC126" i="3" l="1"/>
  <c r="CE125"/>
  <c r="CF120"/>
  <c r="Q121"/>
  <c r="Q162" i="4"/>
  <c r="S162" s="1"/>
  <c r="R161"/>
  <c r="AE162"/>
  <c r="I162"/>
  <c r="H162"/>
  <c r="Y162"/>
  <c r="Z162"/>
  <c r="AH163"/>
  <c r="O163"/>
  <c r="AB163"/>
  <c r="AM163"/>
  <c r="U163"/>
  <c r="P163"/>
  <c r="Q163" s="1"/>
  <c r="AL163"/>
  <c r="K163"/>
  <c r="L163" s="1"/>
  <c r="G163"/>
  <c r="W163"/>
  <c r="X163" s="1"/>
  <c r="CD194" i="3"/>
  <c r="M162" i="4"/>
  <c r="N162"/>
  <c r="AD163"/>
  <c r="AC163"/>
  <c r="AF163" s="1"/>
  <c r="F164"/>
  <c r="B165"/>
  <c r="D164"/>
  <c r="T164" s="1"/>
  <c r="C164"/>
  <c r="AJ164"/>
  <c r="AO164" s="1"/>
  <c r="AG164"/>
  <c r="AI164" s="1"/>
  <c r="J164"/>
  <c r="AK164"/>
  <c r="AP164" s="1"/>
  <c r="E164"/>
  <c r="V164" s="1"/>
  <c r="AA164"/>
  <c r="AN162"/>
  <c r="AQ163"/>
  <c r="CC127" i="3" l="1"/>
  <c r="CE126"/>
  <c r="Q122"/>
  <c r="CF121"/>
  <c r="R162" i="4"/>
  <c r="AE163"/>
  <c r="K164"/>
  <c r="L164" s="1"/>
  <c r="G164"/>
  <c r="W164"/>
  <c r="X164" s="1"/>
  <c r="AD164"/>
  <c r="AC164"/>
  <c r="AF164" s="1"/>
  <c r="F165"/>
  <c r="D165"/>
  <c r="T165" s="1"/>
  <c r="B166"/>
  <c r="AG165"/>
  <c r="AI165" s="1"/>
  <c r="AK165"/>
  <c r="AP165" s="1"/>
  <c r="J165"/>
  <c r="AJ165"/>
  <c r="AO165" s="1"/>
  <c r="C165"/>
  <c r="E165"/>
  <c r="V165" s="1"/>
  <c r="AA165"/>
  <c r="N163"/>
  <c r="M163"/>
  <c r="AQ164"/>
  <c r="CD195" i="3"/>
  <c r="H163" i="4"/>
  <c r="I163"/>
  <c r="AN163"/>
  <c r="O164"/>
  <c r="AL164"/>
  <c r="P164"/>
  <c r="AB164"/>
  <c r="AM164"/>
  <c r="AH164"/>
  <c r="U164"/>
  <c r="Y163"/>
  <c r="Z163"/>
  <c r="S163"/>
  <c r="R163"/>
  <c r="Q164" l="1"/>
  <c r="R164" s="1"/>
  <c r="AE164"/>
  <c r="CC128" i="3"/>
  <c r="CE127"/>
  <c r="CF122"/>
  <c r="Q123"/>
  <c r="CD196"/>
  <c r="AD165" i="4"/>
  <c r="AC165"/>
  <c r="AF165" s="1"/>
  <c r="M164"/>
  <c r="N164"/>
  <c r="F166"/>
  <c r="D166"/>
  <c r="T166" s="1"/>
  <c r="B167"/>
  <c r="C166"/>
  <c r="AJ166"/>
  <c r="AO166" s="1"/>
  <c r="AK166"/>
  <c r="AP166" s="1"/>
  <c r="AG166"/>
  <c r="AI166" s="1"/>
  <c r="J166"/>
  <c r="AA166"/>
  <c r="E166"/>
  <c r="V166" s="1"/>
  <c r="H164"/>
  <c r="I164"/>
  <c r="P165"/>
  <c r="O165"/>
  <c r="AL165"/>
  <c r="AM165"/>
  <c r="U165"/>
  <c r="AH165"/>
  <c r="AB165"/>
  <c r="Y164"/>
  <c r="Z164"/>
  <c r="AN164"/>
  <c r="AQ165"/>
  <c r="K165"/>
  <c r="L165" s="1"/>
  <c r="G165"/>
  <c r="W165"/>
  <c r="X165" s="1"/>
  <c r="Q165" l="1"/>
  <c r="S165" s="1"/>
  <c r="S164"/>
  <c r="CC129" i="3"/>
  <c r="CE128"/>
  <c r="CF123"/>
  <c r="Q124"/>
  <c r="AN165" i="4"/>
  <c r="AD166"/>
  <c r="AC166"/>
  <c r="AF166" s="1"/>
  <c r="K166"/>
  <c r="L166" s="1"/>
  <c r="G166"/>
  <c r="W166"/>
  <c r="X166" s="1"/>
  <c r="F167"/>
  <c r="D167"/>
  <c r="T167" s="1"/>
  <c r="B168"/>
  <c r="C167"/>
  <c r="AK167"/>
  <c r="AP167" s="1"/>
  <c r="AG167"/>
  <c r="AI167" s="1"/>
  <c r="AJ167"/>
  <c r="AO167" s="1"/>
  <c r="J167"/>
  <c r="E167"/>
  <c r="V167" s="1"/>
  <c r="AA167"/>
  <c r="CD197" i="3"/>
  <c r="AE165" i="4"/>
  <c r="AQ166"/>
  <c r="H165"/>
  <c r="I165"/>
  <c r="Z165"/>
  <c r="Y165"/>
  <c r="N165"/>
  <c r="M165"/>
  <c r="P166"/>
  <c r="O166"/>
  <c r="AB166"/>
  <c r="AL166"/>
  <c r="U166"/>
  <c r="AM166"/>
  <c r="AH166"/>
  <c r="R165" l="1"/>
  <c r="CC130" i="3"/>
  <c r="CE129"/>
  <c r="CF124"/>
  <c r="Q125"/>
  <c r="Q166" i="4"/>
  <c r="S166" s="1"/>
  <c r="G167"/>
  <c r="K167"/>
  <c r="L167" s="1"/>
  <c r="W167"/>
  <c r="X167" s="1"/>
  <c r="P167"/>
  <c r="U167"/>
  <c r="AL167"/>
  <c r="O167"/>
  <c r="AM167"/>
  <c r="AH167"/>
  <c r="AB167"/>
  <c r="Z166"/>
  <c r="Y166"/>
  <c r="M166"/>
  <c r="N166"/>
  <c r="AD167"/>
  <c r="AC167"/>
  <c r="AF167" s="1"/>
  <c r="CD198" i="3"/>
  <c r="F168" i="4"/>
  <c r="B169"/>
  <c r="D168"/>
  <c r="T168" s="1"/>
  <c r="C168"/>
  <c r="AJ168"/>
  <c r="AO168" s="1"/>
  <c r="AG168"/>
  <c r="AI168" s="1"/>
  <c r="AK168"/>
  <c r="AP168" s="1"/>
  <c r="E168"/>
  <c r="V168" s="1"/>
  <c r="J168"/>
  <c r="AA168"/>
  <c r="I166"/>
  <c r="H166"/>
  <c r="AQ167"/>
  <c r="AN166"/>
  <c r="AE166"/>
  <c r="CC131" i="3" l="1"/>
  <c r="CE130"/>
  <c r="CF125"/>
  <c r="Q126"/>
  <c r="AN167" i="4"/>
  <c r="R166"/>
  <c r="K168"/>
  <c r="L168" s="1"/>
  <c r="G168"/>
  <c r="W168"/>
  <c r="X168" s="1"/>
  <c r="I167"/>
  <c r="H167"/>
  <c r="AD168"/>
  <c r="AC168"/>
  <c r="AF168" s="1"/>
  <c r="F169"/>
  <c r="D169"/>
  <c r="T169" s="1"/>
  <c r="B170"/>
  <c r="AG169"/>
  <c r="AI169" s="1"/>
  <c r="AK169"/>
  <c r="AP169" s="1"/>
  <c r="AJ169"/>
  <c r="AO169" s="1"/>
  <c r="C169"/>
  <c r="E169"/>
  <c r="V169" s="1"/>
  <c r="J169"/>
  <c r="AA169"/>
  <c r="M167"/>
  <c r="N167"/>
  <c r="AQ168"/>
  <c r="AE167"/>
  <c r="Z167"/>
  <c r="Y167"/>
  <c r="O168"/>
  <c r="P168"/>
  <c r="AH168"/>
  <c r="AM168"/>
  <c r="U168"/>
  <c r="AB168"/>
  <c r="AL168"/>
  <c r="CD199" i="3"/>
  <c r="Q167" i="4"/>
  <c r="AE168" l="1"/>
  <c r="Q168"/>
  <c r="S168" s="1"/>
  <c r="CC132" i="3"/>
  <c r="CE131"/>
  <c r="Q127"/>
  <c r="CF126"/>
  <c r="CD200"/>
  <c r="AD169" i="4"/>
  <c r="AC169"/>
  <c r="AF169" s="1"/>
  <c r="M168"/>
  <c r="N168"/>
  <c r="O169"/>
  <c r="AH169"/>
  <c r="P169"/>
  <c r="AM169"/>
  <c r="U169"/>
  <c r="AB169"/>
  <c r="AL169"/>
  <c r="F170"/>
  <c r="B171"/>
  <c r="C170"/>
  <c r="AJ170"/>
  <c r="AO170" s="1"/>
  <c r="J170"/>
  <c r="D170"/>
  <c r="T170" s="1"/>
  <c r="AK170"/>
  <c r="AP170" s="1"/>
  <c r="E170"/>
  <c r="V170" s="1"/>
  <c r="AA170"/>
  <c r="AG170"/>
  <c r="AI170" s="1"/>
  <c r="I168"/>
  <c r="H168"/>
  <c r="S167"/>
  <c r="R167"/>
  <c r="R168"/>
  <c r="Y168"/>
  <c r="Z168"/>
  <c r="AN168"/>
  <c r="AQ169"/>
  <c r="K169"/>
  <c r="L169" s="1"/>
  <c r="G169"/>
  <c r="W169"/>
  <c r="X169" s="1"/>
  <c r="Q169" l="1"/>
  <c r="R169" s="1"/>
  <c r="CC133" i="3"/>
  <c r="CE132"/>
  <c r="CF127"/>
  <c r="Q128"/>
  <c r="AE169" i="4"/>
  <c r="AD170"/>
  <c r="AC170"/>
  <c r="AF170" s="1"/>
  <c r="K170"/>
  <c r="L170" s="1"/>
  <c r="G170"/>
  <c r="W170"/>
  <c r="X170" s="1"/>
  <c r="H169"/>
  <c r="I169"/>
  <c r="F171"/>
  <c r="D171"/>
  <c r="T171" s="1"/>
  <c r="B172"/>
  <c r="AK171"/>
  <c r="AP171" s="1"/>
  <c r="J171"/>
  <c r="C171"/>
  <c r="AG171"/>
  <c r="AI171" s="1"/>
  <c r="AJ171"/>
  <c r="AO171" s="1"/>
  <c r="AA171"/>
  <c r="E171"/>
  <c r="V171" s="1"/>
  <c r="CD201" i="3"/>
  <c r="Y169" i="4"/>
  <c r="Z169"/>
  <c r="M169"/>
  <c r="N169"/>
  <c r="O170"/>
  <c r="P170"/>
  <c r="AH170"/>
  <c r="AM170"/>
  <c r="U170"/>
  <c r="AL170"/>
  <c r="AB170"/>
  <c r="AQ170"/>
  <c r="AN169"/>
  <c r="S169" l="1"/>
  <c r="CC134" i="3"/>
  <c r="CE133"/>
  <c r="CF128"/>
  <c r="Q129"/>
  <c r="Q170" i="4"/>
  <c r="S170" s="1"/>
  <c r="Z170"/>
  <c r="Y170"/>
  <c r="F172"/>
  <c r="B173"/>
  <c r="D172"/>
  <c r="T172" s="1"/>
  <c r="C172"/>
  <c r="AJ172"/>
  <c r="AO172" s="1"/>
  <c r="J172"/>
  <c r="AG172"/>
  <c r="AI172" s="1"/>
  <c r="AK172"/>
  <c r="AP172" s="1"/>
  <c r="E172"/>
  <c r="V172" s="1"/>
  <c r="AA172"/>
  <c r="AE170"/>
  <c r="AN170"/>
  <c r="AQ171"/>
  <c r="AH171"/>
  <c r="AM171"/>
  <c r="AB171"/>
  <c r="P171"/>
  <c r="O171"/>
  <c r="AL171"/>
  <c r="U171"/>
  <c r="M170"/>
  <c r="N170"/>
  <c r="CD202" i="3"/>
  <c r="AD171" i="4"/>
  <c r="AC171"/>
  <c r="AF171" s="1"/>
  <c r="K171"/>
  <c r="L171" s="1"/>
  <c r="G171"/>
  <c r="W171"/>
  <c r="X171" s="1"/>
  <c r="H170"/>
  <c r="I170"/>
  <c r="CC135" i="3" l="1"/>
  <c r="CE134"/>
  <c r="CF129"/>
  <c r="Q130"/>
  <c r="Q171" i="4"/>
  <c r="S171" s="1"/>
  <c r="R170"/>
  <c r="K172"/>
  <c r="L172" s="1"/>
  <c r="G172"/>
  <c r="W172"/>
  <c r="X172" s="1"/>
  <c r="I171"/>
  <c r="H171"/>
  <c r="AD172"/>
  <c r="AC172"/>
  <c r="AF172" s="1"/>
  <c r="F173"/>
  <c r="D173"/>
  <c r="T173" s="1"/>
  <c r="AG173"/>
  <c r="AI173" s="1"/>
  <c r="AK173"/>
  <c r="AP173" s="1"/>
  <c r="J173"/>
  <c r="B174"/>
  <c r="C173"/>
  <c r="AJ173"/>
  <c r="AO173" s="1"/>
  <c r="E173"/>
  <c r="V173" s="1"/>
  <c r="AA173"/>
  <c r="AN171"/>
  <c r="M171"/>
  <c r="N171"/>
  <c r="CD203" i="3"/>
  <c r="Y171" i="4"/>
  <c r="Z171"/>
  <c r="AQ172"/>
  <c r="O172"/>
  <c r="AH172"/>
  <c r="U172"/>
  <c r="P172"/>
  <c r="Q172" s="1"/>
  <c r="AM172"/>
  <c r="AB172"/>
  <c r="AL172"/>
  <c r="AE171"/>
  <c r="R171" l="1"/>
  <c r="CC136" i="3"/>
  <c r="CE135"/>
  <c r="Q131"/>
  <c r="CF130"/>
  <c r="AE172" i="4"/>
  <c r="AD173"/>
  <c r="AC173"/>
  <c r="AF173" s="1"/>
  <c r="F174"/>
  <c r="B175"/>
  <c r="D174"/>
  <c r="T174" s="1"/>
  <c r="C174"/>
  <c r="AJ174"/>
  <c r="AO174" s="1"/>
  <c r="AK174"/>
  <c r="AP174" s="1"/>
  <c r="AG174"/>
  <c r="AI174" s="1"/>
  <c r="AA174"/>
  <c r="E174"/>
  <c r="V174" s="1"/>
  <c r="J174"/>
  <c r="N172"/>
  <c r="M172"/>
  <c r="O173"/>
  <c r="P173"/>
  <c r="AL173"/>
  <c r="U173"/>
  <c r="AB173"/>
  <c r="AH173"/>
  <c r="AM173"/>
  <c r="H172"/>
  <c r="I172"/>
  <c r="AQ173"/>
  <c r="R172"/>
  <c r="S172"/>
  <c r="CD204" i="3"/>
  <c r="Z172" i="4"/>
  <c r="Y172"/>
  <c r="AN172"/>
  <c r="K173"/>
  <c r="L173" s="1"/>
  <c r="G173"/>
  <c r="W173"/>
  <c r="X173" s="1"/>
  <c r="CC137" i="3" l="1"/>
  <c r="CE136"/>
  <c r="CF131"/>
  <c r="Q132"/>
  <c r="AQ174" i="4"/>
  <c r="AE173"/>
  <c r="N173"/>
  <c r="M173"/>
  <c r="AD174"/>
  <c r="AC174"/>
  <c r="AF174" s="1"/>
  <c r="P174"/>
  <c r="AL174"/>
  <c r="O174"/>
  <c r="AB174"/>
  <c r="AM174"/>
  <c r="AH174"/>
  <c r="U174"/>
  <c r="H173"/>
  <c r="I173"/>
  <c r="CD205" i="3"/>
  <c r="G174" i="4"/>
  <c r="K174"/>
  <c r="L174" s="1"/>
  <c r="W174"/>
  <c r="X174" s="1"/>
  <c r="Y173"/>
  <c r="Z173"/>
  <c r="F175"/>
  <c r="D175"/>
  <c r="T175" s="1"/>
  <c r="B176"/>
  <c r="C175"/>
  <c r="AK175"/>
  <c r="AP175" s="1"/>
  <c r="AG175"/>
  <c r="AI175" s="1"/>
  <c r="AJ175"/>
  <c r="AO175" s="1"/>
  <c r="E175"/>
  <c r="V175" s="1"/>
  <c r="J175"/>
  <c r="AA175"/>
  <c r="AN173"/>
  <c r="Q173"/>
  <c r="CC138" i="3" l="1"/>
  <c r="CE137"/>
  <c r="CF132"/>
  <c r="Q133"/>
  <c r="AE174" i="4"/>
  <c r="Q174"/>
  <c r="AD175"/>
  <c r="AC175"/>
  <c r="AF175" s="1"/>
  <c r="F176"/>
  <c r="B177"/>
  <c r="D176"/>
  <c r="T176" s="1"/>
  <c r="C176"/>
  <c r="AJ176"/>
  <c r="AO176" s="1"/>
  <c r="AG176"/>
  <c r="AI176" s="1"/>
  <c r="J176"/>
  <c r="E176"/>
  <c r="V176" s="1"/>
  <c r="AA176"/>
  <c r="AK176"/>
  <c r="AP176" s="1"/>
  <c r="N174"/>
  <c r="M174"/>
  <c r="S174"/>
  <c r="R174"/>
  <c r="R173"/>
  <c r="S173"/>
  <c r="P175"/>
  <c r="O175"/>
  <c r="AL175"/>
  <c r="AB175"/>
  <c r="AM175"/>
  <c r="AH175"/>
  <c r="U175"/>
  <c r="Y174"/>
  <c r="Z174"/>
  <c r="CD206" i="3"/>
  <c r="AQ175" i="4"/>
  <c r="AN174"/>
  <c r="K175"/>
  <c r="L175" s="1"/>
  <c r="G175"/>
  <c r="W175"/>
  <c r="X175" s="1"/>
  <c r="H174"/>
  <c r="I174"/>
  <c r="Q175" l="1"/>
  <c r="CC139" i="3"/>
  <c r="CE138"/>
  <c r="Q134"/>
  <c r="CF133"/>
  <c r="Y175" i="4"/>
  <c r="Z175"/>
  <c r="P176"/>
  <c r="U176"/>
  <c r="AL176"/>
  <c r="AB176"/>
  <c r="O176"/>
  <c r="AM176"/>
  <c r="AH176"/>
  <c r="AE175"/>
  <c r="AD176"/>
  <c r="AC176"/>
  <c r="AF176" s="1"/>
  <c r="K176"/>
  <c r="L176" s="1"/>
  <c r="G176"/>
  <c r="W176"/>
  <c r="X176" s="1"/>
  <c r="I175"/>
  <c r="H175"/>
  <c r="CD207" i="3"/>
  <c r="R175" i="4"/>
  <c r="S175"/>
  <c r="M175"/>
  <c r="N175"/>
  <c r="F177"/>
  <c r="D177"/>
  <c r="T177" s="1"/>
  <c r="B178"/>
  <c r="AG177"/>
  <c r="AI177" s="1"/>
  <c r="AK177"/>
  <c r="AP177" s="1"/>
  <c r="J177"/>
  <c r="AJ177"/>
  <c r="AO177" s="1"/>
  <c r="E177"/>
  <c r="V177" s="1"/>
  <c r="C177"/>
  <c r="AA177"/>
  <c r="AN175"/>
  <c r="AQ176"/>
  <c r="AN176" l="1"/>
  <c r="CC140" i="3"/>
  <c r="CE139"/>
  <c r="CF134"/>
  <c r="Q135"/>
  <c r="AQ177" i="4"/>
  <c r="N176"/>
  <c r="M176"/>
  <c r="P177"/>
  <c r="AH177"/>
  <c r="AB177"/>
  <c r="AM177"/>
  <c r="U177"/>
  <c r="O177"/>
  <c r="AL177"/>
  <c r="K177"/>
  <c r="L177" s="1"/>
  <c r="G177"/>
  <c r="W177"/>
  <c r="X177" s="1"/>
  <c r="CD208" i="3"/>
  <c r="H176" i="4"/>
  <c r="I176"/>
  <c r="AE176"/>
  <c r="AD177"/>
  <c r="AC177"/>
  <c r="AF177" s="1"/>
  <c r="Z176"/>
  <c r="Y176"/>
  <c r="Q176"/>
  <c r="F178"/>
  <c r="B179"/>
  <c r="C178"/>
  <c r="J178"/>
  <c r="D178"/>
  <c r="T178" s="1"/>
  <c r="AJ178"/>
  <c r="AO178" s="1"/>
  <c r="E178"/>
  <c r="V178" s="1"/>
  <c r="AA178"/>
  <c r="AG178"/>
  <c r="AI178" s="1"/>
  <c r="AK178"/>
  <c r="AP178" s="1"/>
  <c r="CC141" i="3" l="1"/>
  <c r="CE140"/>
  <c r="CF135"/>
  <c r="Q136"/>
  <c r="AE177" i="4"/>
  <c r="AQ178"/>
  <c r="AL178"/>
  <c r="AB178"/>
  <c r="AM178"/>
  <c r="AH178"/>
  <c r="P178"/>
  <c r="O178"/>
  <c r="U178"/>
  <c r="CD209" i="3"/>
  <c r="AD178" i="4"/>
  <c r="AC178"/>
  <c r="AF178" s="1"/>
  <c r="R176"/>
  <c r="S176"/>
  <c r="M177"/>
  <c r="N177"/>
  <c r="G178"/>
  <c r="K178"/>
  <c r="L178" s="1"/>
  <c r="W178"/>
  <c r="X178" s="1"/>
  <c r="H177"/>
  <c r="I177"/>
  <c r="Q177"/>
  <c r="F179"/>
  <c r="B180"/>
  <c r="D179"/>
  <c r="T179" s="1"/>
  <c r="AK179"/>
  <c r="AP179" s="1"/>
  <c r="C179"/>
  <c r="AG179"/>
  <c r="AI179" s="1"/>
  <c r="J179"/>
  <c r="AJ179"/>
  <c r="AO179" s="1"/>
  <c r="E179"/>
  <c r="V179" s="1"/>
  <c r="AA179"/>
  <c r="Z177"/>
  <c r="Y177"/>
  <c r="AN177"/>
  <c r="CC142" i="3" l="1"/>
  <c r="CE141"/>
  <c r="CF136"/>
  <c r="Q137"/>
  <c r="Q178" i="4"/>
  <c r="S178" s="1"/>
  <c r="AQ179"/>
  <c r="F180"/>
  <c r="B181"/>
  <c r="D180"/>
  <c r="T180" s="1"/>
  <c r="C180"/>
  <c r="AJ180"/>
  <c r="AO180" s="1"/>
  <c r="J180"/>
  <c r="AG180"/>
  <c r="AI180" s="1"/>
  <c r="AK180"/>
  <c r="AP180" s="1"/>
  <c r="E180"/>
  <c r="V180" s="1"/>
  <c r="AA180"/>
  <c r="R178"/>
  <c r="H178"/>
  <c r="I178"/>
  <c r="AE178"/>
  <c r="AD179"/>
  <c r="AC179"/>
  <c r="AF179" s="1"/>
  <c r="S177"/>
  <c r="R177"/>
  <c r="N178"/>
  <c r="M178"/>
  <c r="O179"/>
  <c r="AH179"/>
  <c r="AB179"/>
  <c r="P179"/>
  <c r="AM179"/>
  <c r="U179"/>
  <c r="AL179"/>
  <c r="K179"/>
  <c r="L179" s="1"/>
  <c r="G179"/>
  <c r="W179"/>
  <c r="X179" s="1"/>
  <c r="Y178"/>
  <c r="Z178"/>
  <c r="CD210" i="3"/>
  <c r="AN178" i="4"/>
  <c r="Q179" l="1"/>
  <c r="S179" s="1"/>
  <c r="CC143" i="3"/>
  <c r="CE142"/>
  <c r="CF137"/>
  <c r="Q138"/>
  <c r="K180" i="4"/>
  <c r="L180" s="1"/>
  <c r="G180"/>
  <c r="W180"/>
  <c r="X180" s="1"/>
  <c r="H179"/>
  <c r="I179"/>
  <c r="AD180"/>
  <c r="AC180"/>
  <c r="AF180" s="1"/>
  <c r="F181"/>
  <c r="D181"/>
  <c r="T181" s="1"/>
  <c r="AG181"/>
  <c r="AI181" s="1"/>
  <c r="B182"/>
  <c r="AK181"/>
  <c r="AP181" s="1"/>
  <c r="J181"/>
  <c r="E181"/>
  <c r="V181" s="1"/>
  <c r="AA181"/>
  <c r="AJ181"/>
  <c r="AO181" s="1"/>
  <c r="C181"/>
  <c r="AN179"/>
  <c r="M179"/>
  <c r="N179"/>
  <c r="Z179"/>
  <c r="Y179"/>
  <c r="CD211" i="3"/>
  <c r="AL180" i="4"/>
  <c r="AB180"/>
  <c r="AM180"/>
  <c r="O180"/>
  <c r="AH180"/>
  <c r="U180"/>
  <c r="P180"/>
  <c r="AQ180"/>
  <c r="AE179"/>
  <c r="R179" l="1"/>
  <c r="AN180"/>
  <c r="CC144" i="3"/>
  <c r="CE143"/>
  <c r="CF138"/>
  <c r="Q139"/>
  <c r="Q180" i="4"/>
  <c r="AD181"/>
  <c r="AC181"/>
  <c r="AF181" s="1"/>
  <c r="F182"/>
  <c r="D182"/>
  <c r="T182" s="1"/>
  <c r="B183"/>
  <c r="C182"/>
  <c r="AJ182"/>
  <c r="AO182" s="1"/>
  <c r="AK182"/>
  <c r="AP182" s="1"/>
  <c r="AG182"/>
  <c r="AI182" s="1"/>
  <c r="AA182"/>
  <c r="J182"/>
  <c r="E182"/>
  <c r="V182" s="1"/>
  <c r="M180"/>
  <c r="N180"/>
  <c r="K181"/>
  <c r="L181" s="1"/>
  <c r="G181"/>
  <c r="W181"/>
  <c r="X181" s="1"/>
  <c r="I180"/>
  <c r="H180"/>
  <c r="AE180"/>
  <c r="Z180"/>
  <c r="Y180"/>
  <c r="R180"/>
  <c r="S180"/>
  <c r="CD212" i="3"/>
  <c r="P181" i="4"/>
  <c r="O181"/>
  <c r="AL181"/>
  <c r="AB181"/>
  <c r="U181"/>
  <c r="AH181"/>
  <c r="AM181"/>
  <c r="AQ181"/>
  <c r="Q181" l="1"/>
  <c r="R181" s="1"/>
  <c r="AN181"/>
  <c r="CC145" i="3"/>
  <c r="CE144"/>
  <c r="CF139"/>
  <c r="Q140"/>
  <c r="N181" i="4"/>
  <c r="M181"/>
  <c r="H181"/>
  <c r="I181"/>
  <c r="CD213" i="3"/>
  <c r="Z181" i="4"/>
  <c r="Y181"/>
  <c r="F183"/>
  <c r="D183"/>
  <c r="T183" s="1"/>
  <c r="B184"/>
  <c r="C183"/>
  <c r="AK183"/>
  <c r="AP183" s="1"/>
  <c r="AG183"/>
  <c r="AI183" s="1"/>
  <c r="AJ183"/>
  <c r="AO183" s="1"/>
  <c r="J183"/>
  <c r="E183"/>
  <c r="V183" s="1"/>
  <c r="AA183"/>
  <c r="AD182"/>
  <c r="AC182"/>
  <c r="AF182" s="1"/>
  <c r="P182"/>
  <c r="AL182"/>
  <c r="O182"/>
  <c r="AM182"/>
  <c r="AH182"/>
  <c r="U182"/>
  <c r="AB182"/>
  <c r="AE182" s="1"/>
  <c r="AQ182"/>
  <c r="AE181"/>
  <c r="K182"/>
  <c r="L182" s="1"/>
  <c r="G182"/>
  <c r="W182"/>
  <c r="X182" s="1"/>
  <c r="S181" l="1"/>
  <c r="CC146" i="3"/>
  <c r="CE145"/>
  <c r="CF140"/>
  <c r="Q141"/>
  <c r="I182" i="4"/>
  <c r="H182"/>
  <c r="AD183"/>
  <c r="AC183"/>
  <c r="AF183" s="1"/>
  <c r="F184"/>
  <c r="B185"/>
  <c r="C184"/>
  <c r="AJ184"/>
  <c r="AO184" s="1"/>
  <c r="J184"/>
  <c r="D184"/>
  <c r="T184" s="1"/>
  <c r="AK184"/>
  <c r="AP184" s="1"/>
  <c r="AG184"/>
  <c r="AI184" s="1"/>
  <c r="E184"/>
  <c r="V184" s="1"/>
  <c r="AA184"/>
  <c r="M182"/>
  <c r="N182"/>
  <c r="O183"/>
  <c r="P183"/>
  <c r="AM183"/>
  <c r="AH183"/>
  <c r="AL183"/>
  <c r="U183"/>
  <c r="AB183"/>
  <c r="AN182"/>
  <c r="Q182"/>
  <c r="G183"/>
  <c r="K183"/>
  <c r="L183" s="1"/>
  <c r="W183"/>
  <c r="X183" s="1"/>
  <c r="CD214" i="3"/>
  <c r="Y182" i="4"/>
  <c r="Z182"/>
  <c r="AQ183"/>
  <c r="CC147" i="3" l="1"/>
  <c r="CE146"/>
  <c r="CF141"/>
  <c r="Q142"/>
  <c r="CD215"/>
  <c r="R182" i="4"/>
  <c r="S182"/>
  <c r="AD184"/>
  <c r="AC184"/>
  <c r="AF184" s="1"/>
  <c r="M183"/>
  <c r="N183"/>
  <c r="AH184"/>
  <c r="AM184"/>
  <c r="P184"/>
  <c r="AB184"/>
  <c r="AL184"/>
  <c r="O184"/>
  <c r="U184"/>
  <c r="Z183"/>
  <c r="Y183"/>
  <c r="AE183"/>
  <c r="AN183"/>
  <c r="AQ184"/>
  <c r="K184"/>
  <c r="L184" s="1"/>
  <c r="G184"/>
  <c r="W184"/>
  <c r="X184" s="1"/>
  <c r="H183"/>
  <c r="I183"/>
  <c r="F185"/>
  <c r="D185"/>
  <c r="T185" s="1"/>
  <c r="B186"/>
  <c r="AG185"/>
  <c r="AI185" s="1"/>
  <c r="AK185"/>
  <c r="AP185" s="1"/>
  <c r="AJ185"/>
  <c r="AO185" s="1"/>
  <c r="C185"/>
  <c r="J185"/>
  <c r="AA185"/>
  <c r="E185"/>
  <c r="V185" s="1"/>
  <c r="Q183"/>
  <c r="CC148" i="3" l="1"/>
  <c r="CE147"/>
  <c r="Q143"/>
  <c r="CF142"/>
  <c r="Z184" i="4"/>
  <c r="Y184"/>
  <c r="CD216" i="3"/>
  <c r="R183" i="4"/>
  <c r="S183"/>
  <c r="O185"/>
  <c r="P185"/>
  <c r="AB185"/>
  <c r="AL185"/>
  <c r="U185"/>
  <c r="AM185"/>
  <c r="AH185"/>
  <c r="F186"/>
  <c r="B187"/>
  <c r="D186"/>
  <c r="T186" s="1"/>
  <c r="C186"/>
  <c r="AJ186"/>
  <c r="AO186" s="1"/>
  <c r="J186"/>
  <c r="AG186"/>
  <c r="AI186" s="1"/>
  <c r="AK186"/>
  <c r="AP186" s="1"/>
  <c r="E186"/>
  <c r="V186" s="1"/>
  <c r="AA186"/>
  <c r="AN184"/>
  <c r="AD185"/>
  <c r="AC185"/>
  <c r="AF185" s="1"/>
  <c r="N184"/>
  <c r="M184"/>
  <c r="AQ185"/>
  <c r="Q184"/>
  <c r="G185"/>
  <c r="K185"/>
  <c r="L185" s="1"/>
  <c r="W185"/>
  <c r="X185" s="1"/>
  <c r="H184"/>
  <c r="I184"/>
  <c r="AE184"/>
  <c r="AE185" l="1"/>
  <c r="CC149" i="3"/>
  <c r="CE148"/>
  <c r="CF143"/>
  <c r="Q144"/>
  <c r="AN185" i="4"/>
  <c r="Q185"/>
  <c r="S185" s="1"/>
  <c r="P186"/>
  <c r="O186"/>
  <c r="AL186"/>
  <c r="AB186"/>
  <c r="AM186"/>
  <c r="AH186"/>
  <c r="U186"/>
  <c r="R184"/>
  <c r="S184"/>
  <c r="K186"/>
  <c r="L186" s="1"/>
  <c r="G186"/>
  <c r="W186"/>
  <c r="X186" s="1"/>
  <c r="AD186"/>
  <c r="AC186"/>
  <c r="AF186" s="1"/>
  <c r="F187"/>
  <c r="D187"/>
  <c r="T187" s="1"/>
  <c r="B188"/>
  <c r="AK187"/>
  <c r="AP187" s="1"/>
  <c r="C187"/>
  <c r="AG187"/>
  <c r="AI187" s="1"/>
  <c r="J187"/>
  <c r="AJ187"/>
  <c r="AO187" s="1"/>
  <c r="AA187"/>
  <c r="E187"/>
  <c r="V187" s="1"/>
  <c r="CD217" i="3"/>
  <c r="Y185" i="4"/>
  <c r="Z185"/>
  <c r="I185"/>
  <c r="H185"/>
  <c r="N185"/>
  <c r="M185"/>
  <c r="R185"/>
  <c r="AQ186"/>
  <c r="CC150" i="3" l="1"/>
  <c r="CE149"/>
  <c r="CF144"/>
  <c r="Q145"/>
  <c r="AE186" i="4"/>
  <c r="AQ187"/>
  <c r="Q186"/>
  <c r="R186" s="1"/>
  <c r="CD218" i="3"/>
  <c r="F188" i="4"/>
  <c r="B189"/>
  <c r="D188"/>
  <c r="T188" s="1"/>
  <c r="C188"/>
  <c r="AJ188"/>
  <c r="AO188" s="1"/>
  <c r="AG188"/>
  <c r="AI188" s="1"/>
  <c r="AK188"/>
  <c r="AP188" s="1"/>
  <c r="E188"/>
  <c r="V188" s="1"/>
  <c r="AA188"/>
  <c r="J188"/>
  <c r="S186"/>
  <c r="N186"/>
  <c r="M186"/>
  <c r="AN186"/>
  <c r="AD187"/>
  <c r="AC187"/>
  <c r="AF187" s="1"/>
  <c r="P187"/>
  <c r="O187"/>
  <c r="AL187"/>
  <c r="AH187"/>
  <c r="AB187"/>
  <c r="AM187"/>
  <c r="U187"/>
  <c r="K187"/>
  <c r="L187" s="1"/>
  <c r="G187"/>
  <c r="W187"/>
  <c r="X187" s="1"/>
  <c r="I186"/>
  <c r="H186"/>
  <c r="Y186"/>
  <c r="Z186"/>
  <c r="CC151" i="3" l="1"/>
  <c r="CE150"/>
  <c r="CF145"/>
  <c r="Q146"/>
  <c r="Z187" i="4"/>
  <c r="Y187"/>
  <c r="O188"/>
  <c r="P188"/>
  <c r="U188"/>
  <c r="AL188"/>
  <c r="AB188"/>
  <c r="AE188" s="1"/>
  <c r="AM188"/>
  <c r="AH188"/>
  <c r="AD188"/>
  <c r="AC188"/>
  <c r="AF188" s="1"/>
  <c r="K188"/>
  <c r="L188" s="1"/>
  <c r="G188"/>
  <c r="W188"/>
  <c r="X188" s="1"/>
  <c r="CD219" i="3"/>
  <c r="N187" i="4"/>
  <c r="M187"/>
  <c r="H187"/>
  <c r="I187"/>
  <c r="F189"/>
  <c r="D189"/>
  <c r="T189" s="1"/>
  <c r="AG189"/>
  <c r="AI189" s="1"/>
  <c r="AK189"/>
  <c r="AP189" s="1"/>
  <c r="J189"/>
  <c r="B190"/>
  <c r="C189"/>
  <c r="E189"/>
  <c r="V189" s="1"/>
  <c r="AJ189"/>
  <c r="AO189" s="1"/>
  <c r="AA189"/>
  <c r="AN187"/>
  <c r="AE187"/>
  <c r="Q187"/>
  <c r="AQ188"/>
  <c r="CC152" i="3" l="1"/>
  <c r="CE151"/>
  <c r="AN188" i="4"/>
  <c r="Q147" i="3"/>
  <c r="CF146"/>
  <c r="Q188" i="4"/>
  <c r="S188" s="1"/>
  <c r="AD189"/>
  <c r="AC189"/>
  <c r="AF189" s="1"/>
  <c r="F190"/>
  <c r="B191"/>
  <c r="D190"/>
  <c r="T190" s="1"/>
  <c r="C190"/>
  <c r="AJ190"/>
  <c r="AO190" s="1"/>
  <c r="AK190"/>
  <c r="AP190" s="1"/>
  <c r="AG190"/>
  <c r="AI190" s="1"/>
  <c r="J190"/>
  <c r="AA190"/>
  <c r="E190"/>
  <c r="V190" s="1"/>
  <c r="P189"/>
  <c r="O189"/>
  <c r="AB189"/>
  <c r="AE189" s="1"/>
  <c r="AL189"/>
  <c r="U189"/>
  <c r="AM189"/>
  <c r="AH189"/>
  <c r="H188"/>
  <c r="I188"/>
  <c r="Z188"/>
  <c r="Y188"/>
  <c r="AQ189"/>
  <c r="K189"/>
  <c r="L189" s="1"/>
  <c r="G189"/>
  <c r="W189"/>
  <c r="X189" s="1"/>
  <c r="CD220" i="3"/>
  <c r="S187" i="4"/>
  <c r="R187"/>
  <c r="N188"/>
  <c r="M188"/>
  <c r="R188" l="1"/>
  <c r="CC153" i="3"/>
  <c r="CE152"/>
  <c r="CF147"/>
  <c r="Q148"/>
  <c r="AQ190" i="4"/>
  <c r="AN189"/>
  <c r="Q189"/>
  <c r="S189" s="1"/>
  <c r="Z189"/>
  <c r="Y189"/>
  <c r="M189"/>
  <c r="N189"/>
  <c r="CD221" i="3"/>
  <c r="H189" i="4"/>
  <c r="I189"/>
  <c r="O190"/>
  <c r="AH190"/>
  <c r="P190"/>
  <c r="AM190"/>
  <c r="U190"/>
  <c r="AL190"/>
  <c r="AB190"/>
  <c r="AD190"/>
  <c r="AC190"/>
  <c r="AF190" s="1"/>
  <c r="G190"/>
  <c r="K190"/>
  <c r="L190" s="1"/>
  <c r="W190"/>
  <c r="X190" s="1"/>
  <c r="F191"/>
  <c r="B192"/>
  <c r="D191"/>
  <c r="T191" s="1"/>
  <c r="C191"/>
  <c r="AK191"/>
  <c r="AP191" s="1"/>
  <c r="AG191"/>
  <c r="AI191" s="1"/>
  <c r="J191"/>
  <c r="AJ191"/>
  <c r="AO191" s="1"/>
  <c r="AA191"/>
  <c r="E191"/>
  <c r="V191" s="1"/>
  <c r="AE190" l="1"/>
  <c r="CC154" i="3"/>
  <c r="CE153"/>
  <c r="CF148"/>
  <c r="Q149"/>
  <c r="Q190" i="4"/>
  <c r="R190" s="1"/>
  <c r="R189"/>
  <c r="AD191"/>
  <c r="AC191"/>
  <c r="AF191" s="1"/>
  <c r="K191"/>
  <c r="L191" s="1"/>
  <c r="G191"/>
  <c r="W191"/>
  <c r="X191" s="1"/>
  <c r="M190"/>
  <c r="N190"/>
  <c r="F192"/>
  <c r="B193"/>
  <c r="D192"/>
  <c r="T192" s="1"/>
  <c r="C192"/>
  <c r="AJ192"/>
  <c r="AO192" s="1"/>
  <c r="J192"/>
  <c r="AG192"/>
  <c r="AI192" s="1"/>
  <c r="E192"/>
  <c r="V192" s="1"/>
  <c r="AK192"/>
  <c r="AP192" s="1"/>
  <c r="AA192"/>
  <c r="Z190"/>
  <c r="Y190"/>
  <c r="AQ191"/>
  <c r="CD222" i="3"/>
  <c r="O191" i="4"/>
  <c r="AB191"/>
  <c r="AL191"/>
  <c r="U191"/>
  <c r="P191"/>
  <c r="Q191" s="1"/>
  <c r="AM191"/>
  <c r="AH191"/>
  <c r="H190"/>
  <c r="I190"/>
  <c r="AN190"/>
  <c r="AN191" l="1"/>
  <c r="CC155" i="3"/>
  <c r="CE154"/>
  <c r="CF149"/>
  <c r="Q150"/>
  <c r="S190" i="4"/>
  <c r="K192"/>
  <c r="L192" s="1"/>
  <c r="G192"/>
  <c r="W192"/>
  <c r="X192" s="1"/>
  <c r="CD223" i="3"/>
  <c r="S191" i="4"/>
  <c r="R191"/>
  <c r="F193"/>
  <c r="D193"/>
  <c r="T193" s="1"/>
  <c r="B194"/>
  <c r="AG193"/>
  <c r="AI193" s="1"/>
  <c r="AK193"/>
  <c r="AP193" s="1"/>
  <c r="C193"/>
  <c r="AJ193"/>
  <c r="AO193" s="1"/>
  <c r="E193"/>
  <c r="V193" s="1"/>
  <c r="J193"/>
  <c r="AA193"/>
  <c r="N191"/>
  <c r="M191"/>
  <c r="P192"/>
  <c r="Q192" s="1"/>
  <c r="O192"/>
  <c r="AL192"/>
  <c r="U192"/>
  <c r="AM192"/>
  <c r="AB192"/>
  <c r="AE192" s="1"/>
  <c r="AH192"/>
  <c r="Y191"/>
  <c r="Z191"/>
  <c r="AD192"/>
  <c r="AC192"/>
  <c r="AF192" s="1"/>
  <c r="H191"/>
  <c r="I191"/>
  <c r="AE191"/>
  <c r="AQ192"/>
  <c r="CC156" i="3" l="1"/>
  <c r="CE155"/>
  <c r="Q151"/>
  <c r="CF150"/>
  <c r="K193" i="4"/>
  <c r="L193" s="1"/>
  <c r="G193"/>
  <c r="W193"/>
  <c r="X193" s="1"/>
  <c r="H192"/>
  <c r="I192"/>
  <c r="Y192"/>
  <c r="Z192"/>
  <c r="M192"/>
  <c r="N192"/>
  <c r="S192"/>
  <c r="R192"/>
  <c r="AD193"/>
  <c r="AC193"/>
  <c r="AF193" s="1"/>
  <c r="O193"/>
  <c r="P193"/>
  <c r="AL193"/>
  <c r="AB193"/>
  <c r="AM193"/>
  <c r="AH193"/>
  <c r="U193"/>
  <c r="F194"/>
  <c r="B195"/>
  <c r="C194"/>
  <c r="D194"/>
  <c r="T194" s="1"/>
  <c r="AJ194"/>
  <c r="AO194" s="1"/>
  <c r="J194"/>
  <c r="AG194"/>
  <c r="AI194" s="1"/>
  <c r="E194"/>
  <c r="V194" s="1"/>
  <c r="AA194"/>
  <c r="AK194"/>
  <c r="AP194" s="1"/>
  <c r="CD224" i="3"/>
  <c r="AQ193" i="4"/>
  <c r="AN192"/>
  <c r="AE193" l="1"/>
  <c r="Q193"/>
  <c r="S193" s="1"/>
  <c r="CC157" i="3"/>
  <c r="CE156"/>
  <c r="CF151"/>
  <c r="Q152"/>
  <c r="AN193" i="4"/>
  <c r="AD194"/>
  <c r="AC194"/>
  <c r="AF194" s="1"/>
  <c r="K194"/>
  <c r="L194" s="1"/>
  <c r="G194"/>
  <c r="W194"/>
  <c r="X194" s="1"/>
  <c r="N193"/>
  <c r="M193"/>
  <c r="F195"/>
  <c r="B196"/>
  <c r="D195"/>
  <c r="T195" s="1"/>
  <c r="AK195"/>
  <c r="AP195" s="1"/>
  <c r="C195"/>
  <c r="J195"/>
  <c r="AG195"/>
  <c r="AI195" s="1"/>
  <c r="AJ195"/>
  <c r="AO195" s="1"/>
  <c r="E195"/>
  <c r="V195" s="1"/>
  <c r="AA195"/>
  <c r="H193"/>
  <c r="I193"/>
  <c r="CD225" i="3"/>
  <c r="O194" i="4"/>
  <c r="P194"/>
  <c r="AB194"/>
  <c r="AL194"/>
  <c r="U194"/>
  <c r="AM194"/>
  <c r="AH194"/>
  <c r="Z193"/>
  <c r="Y193"/>
  <c r="AQ194"/>
  <c r="R193" l="1"/>
  <c r="CC158" i="3"/>
  <c r="CE157"/>
  <c r="CF152"/>
  <c r="Q153"/>
  <c r="CD226"/>
  <c r="F196" i="4"/>
  <c r="B197"/>
  <c r="D196"/>
  <c r="T196" s="1"/>
  <c r="C196"/>
  <c r="AJ196"/>
  <c r="AO196" s="1"/>
  <c r="AG196"/>
  <c r="AI196" s="1"/>
  <c r="AK196"/>
  <c r="AP196" s="1"/>
  <c r="E196"/>
  <c r="V196" s="1"/>
  <c r="J196"/>
  <c r="AA196"/>
  <c r="Z194"/>
  <c r="Y194"/>
  <c r="Q194"/>
  <c r="AN194"/>
  <c r="AE194"/>
  <c r="AQ195"/>
  <c r="AD195"/>
  <c r="AC195"/>
  <c r="AF195" s="1"/>
  <c r="N194"/>
  <c r="M194"/>
  <c r="O195"/>
  <c r="AB195"/>
  <c r="P195"/>
  <c r="AL195"/>
  <c r="U195"/>
  <c r="AM195"/>
  <c r="AH195"/>
  <c r="K195"/>
  <c r="L195" s="1"/>
  <c r="G195"/>
  <c r="W195"/>
  <c r="X195" s="1"/>
  <c r="H194"/>
  <c r="I194"/>
  <c r="CC159" i="3" l="1"/>
  <c r="CE158"/>
  <c r="CF153"/>
  <c r="Q154"/>
  <c r="AN195" i="4"/>
  <c r="R194"/>
  <c r="S194"/>
  <c r="CD227" i="3"/>
  <c r="Z195" i="4"/>
  <c r="Y195"/>
  <c r="P196"/>
  <c r="AB196"/>
  <c r="O196"/>
  <c r="AL196"/>
  <c r="U196"/>
  <c r="AM196"/>
  <c r="AH196"/>
  <c r="AE195"/>
  <c r="K196"/>
  <c r="L196" s="1"/>
  <c r="G196"/>
  <c r="W196"/>
  <c r="X196" s="1"/>
  <c r="I195"/>
  <c r="H195"/>
  <c r="N195"/>
  <c r="M195"/>
  <c r="AD196"/>
  <c r="AC196"/>
  <c r="AF196" s="1"/>
  <c r="F197"/>
  <c r="D197"/>
  <c r="T197" s="1"/>
  <c r="B198"/>
  <c r="AG197"/>
  <c r="AI197" s="1"/>
  <c r="AK197"/>
  <c r="AP197" s="1"/>
  <c r="AJ197"/>
  <c r="AO197" s="1"/>
  <c r="J197"/>
  <c r="E197"/>
  <c r="V197" s="1"/>
  <c r="C197"/>
  <c r="AA197"/>
  <c r="Q195"/>
  <c r="AQ196"/>
  <c r="CC160" i="3" l="1"/>
  <c r="CE159"/>
  <c r="CD228"/>
  <c r="Q155"/>
  <c r="CF154"/>
  <c r="AN196" i="4"/>
  <c r="Y196"/>
  <c r="Z196"/>
  <c r="AB197"/>
  <c r="AL197"/>
  <c r="U197"/>
  <c r="AM197"/>
  <c r="P197"/>
  <c r="AH197"/>
  <c r="O197"/>
  <c r="K197"/>
  <c r="L197" s="1"/>
  <c r="G197"/>
  <c r="W197"/>
  <c r="X197" s="1"/>
  <c r="AQ197"/>
  <c r="AD197"/>
  <c r="AC197"/>
  <c r="AF197" s="1"/>
  <c r="N196"/>
  <c r="M196"/>
  <c r="Q196"/>
  <c r="S195"/>
  <c r="R195"/>
  <c r="F198"/>
  <c r="D198"/>
  <c r="T198" s="1"/>
  <c r="B199"/>
  <c r="C198"/>
  <c r="AJ198"/>
  <c r="AO198" s="1"/>
  <c r="AK198"/>
  <c r="AP198" s="1"/>
  <c r="J198"/>
  <c r="AG198"/>
  <c r="AI198" s="1"/>
  <c r="AA198"/>
  <c r="E198"/>
  <c r="V198" s="1"/>
  <c r="H196"/>
  <c r="I196"/>
  <c r="AE196"/>
  <c r="Q156" i="3" l="1"/>
  <c r="CF155"/>
  <c r="CC161"/>
  <c r="CE160"/>
  <c r="AN197" i="4"/>
  <c r="G198"/>
  <c r="K198"/>
  <c r="L198" s="1"/>
  <c r="W198"/>
  <c r="X198" s="1"/>
  <c r="R196"/>
  <c r="S196"/>
  <c r="N197"/>
  <c r="M197"/>
  <c r="F199"/>
  <c r="B200"/>
  <c r="C199"/>
  <c r="AK199"/>
  <c r="AP199" s="1"/>
  <c r="AG199"/>
  <c r="AI199" s="1"/>
  <c r="D199"/>
  <c r="T199" s="1"/>
  <c r="AJ199"/>
  <c r="AO199" s="1"/>
  <c r="E199"/>
  <c r="V199" s="1"/>
  <c r="J199"/>
  <c r="AA199"/>
  <c r="I197"/>
  <c r="H197"/>
  <c r="Q197"/>
  <c r="AE197"/>
  <c r="AD198"/>
  <c r="AC198"/>
  <c r="AF198" s="1"/>
  <c r="O198"/>
  <c r="P198"/>
  <c r="U198"/>
  <c r="AL198"/>
  <c r="AB198"/>
  <c r="AM198"/>
  <c r="AH198"/>
  <c r="Y197"/>
  <c r="Z197"/>
  <c r="AQ198"/>
  <c r="AE198" l="1"/>
  <c r="Q198"/>
  <c r="R198" s="1"/>
  <c r="CF156" i="3"/>
  <c r="Q157"/>
  <c r="CC162"/>
  <c r="CE161"/>
  <c r="AQ199" i="4"/>
  <c r="R197"/>
  <c r="S197"/>
  <c r="AD199"/>
  <c r="AC199"/>
  <c r="AF199" s="1"/>
  <c r="F200"/>
  <c r="B201"/>
  <c r="D200"/>
  <c r="T200" s="1"/>
  <c r="C200"/>
  <c r="AJ200"/>
  <c r="AO200" s="1"/>
  <c r="AG200"/>
  <c r="AI200" s="1"/>
  <c r="J200"/>
  <c r="AK200"/>
  <c r="AP200" s="1"/>
  <c r="E200"/>
  <c r="V200" s="1"/>
  <c r="AA200"/>
  <c r="H198"/>
  <c r="I198"/>
  <c r="P199"/>
  <c r="O199"/>
  <c r="AL199"/>
  <c r="AM199"/>
  <c r="AH199"/>
  <c r="U199"/>
  <c r="AB199"/>
  <c r="N198"/>
  <c r="M198"/>
  <c r="AN198"/>
  <c r="S198"/>
  <c r="Y198"/>
  <c r="Z198"/>
  <c r="G199"/>
  <c r="K199"/>
  <c r="L199" s="1"/>
  <c r="W199"/>
  <c r="X199" s="1"/>
  <c r="CF157" i="3" l="1"/>
  <c r="Q158"/>
  <c r="CC163"/>
  <c r="CE162"/>
  <c r="AE199" i="4"/>
  <c r="Q199"/>
  <c r="R199" s="1"/>
  <c r="AN199"/>
  <c r="H199"/>
  <c r="I199"/>
  <c r="N199"/>
  <c r="M199"/>
  <c r="O200"/>
  <c r="P200"/>
  <c r="AL200"/>
  <c r="U200"/>
  <c r="AM200"/>
  <c r="AB200"/>
  <c r="AE200" s="1"/>
  <c r="AH200"/>
  <c r="G200"/>
  <c r="K200"/>
  <c r="L200" s="1"/>
  <c r="W200"/>
  <c r="X200" s="1"/>
  <c r="Z199"/>
  <c r="Y199"/>
  <c r="AD200"/>
  <c r="AC200"/>
  <c r="AF200" s="1"/>
  <c r="F201"/>
  <c r="D201"/>
  <c r="T201" s="1"/>
  <c r="B202"/>
  <c r="AG201"/>
  <c r="AI201" s="1"/>
  <c r="AK201"/>
  <c r="AP201" s="1"/>
  <c r="AJ201"/>
  <c r="AO201" s="1"/>
  <c r="C201"/>
  <c r="E201"/>
  <c r="V201" s="1"/>
  <c r="J201"/>
  <c r="AA201"/>
  <c r="AQ200"/>
  <c r="S199" l="1"/>
  <c r="CF158" i="3"/>
  <c r="Q159"/>
  <c r="CC164"/>
  <c r="CE163"/>
  <c r="AN200" i="4"/>
  <c r="Q200"/>
  <c r="R200" s="1"/>
  <c r="AD201"/>
  <c r="AC201"/>
  <c r="AF201" s="1"/>
  <c r="P201"/>
  <c r="O201"/>
  <c r="U201"/>
  <c r="AL201"/>
  <c r="AB201"/>
  <c r="AM201"/>
  <c r="AH201"/>
  <c r="F202"/>
  <c r="B203"/>
  <c r="D202"/>
  <c r="T202" s="1"/>
  <c r="C202"/>
  <c r="J202"/>
  <c r="AJ202"/>
  <c r="AO202" s="1"/>
  <c r="AG202"/>
  <c r="AI202" s="1"/>
  <c r="AK202"/>
  <c r="AP202" s="1"/>
  <c r="E202"/>
  <c r="V202" s="1"/>
  <c r="AA202"/>
  <c r="I200"/>
  <c r="H200"/>
  <c r="AQ201"/>
  <c r="K201"/>
  <c r="L201" s="1"/>
  <c r="G201"/>
  <c r="W201"/>
  <c r="X201" s="1"/>
  <c r="N200"/>
  <c r="M200"/>
  <c r="Y200"/>
  <c r="Z200"/>
  <c r="S200"/>
  <c r="AE201" l="1"/>
  <c r="CF159" i="3"/>
  <c r="Q160"/>
  <c r="CC165"/>
  <c r="CE164"/>
  <c r="AN201" i="4"/>
  <c r="Q201"/>
  <c r="S201" s="1"/>
  <c r="Z201"/>
  <c r="Y201"/>
  <c r="K202"/>
  <c r="L202" s="1"/>
  <c r="G202"/>
  <c r="W202"/>
  <c r="X202" s="1"/>
  <c r="O202"/>
  <c r="P202"/>
  <c r="AM202"/>
  <c r="AH202"/>
  <c r="AB202"/>
  <c r="AE202" s="1"/>
  <c r="AL202"/>
  <c r="U202"/>
  <c r="N201"/>
  <c r="M201"/>
  <c r="AD202"/>
  <c r="AC202"/>
  <c r="AF202" s="1"/>
  <c r="F203"/>
  <c r="D203"/>
  <c r="T203" s="1"/>
  <c r="B204"/>
  <c r="AK203"/>
  <c r="AP203" s="1"/>
  <c r="C203"/>
  <c r="AG203"/>
  <c r="AI203" s="1"/>
  <c r="J203"/>
  <c r="AJ203"/>
  <c r="AO203" s="1"/>
  <c r="E203"/>
  <c r="V203" s="1"/>
  <c r="AA203"/>
  <c r="I201"/>
  <c r="H201"/>
  <c r="AQ202"/>
  <c r="Q161" i="3" l="1"/>
  <c r="CF160"/>
  <c r="CC166"/>
  <c r="CE165"/>
  <c r="AQ203" i="4"/>
  <c r="Q202"/>
  <c r="R202" s="1"/>
  <c r="R201"/>
  <c r="AD203"/>
  <c r="AC203"/>
  <c r="AF203" s="1"/>
  <c r="F204"/>
  <c r="B205"/>
  <c r="D204"/>
  <c r="T204" s="1"/>
  <c r="C204"/>
  <c r="AJ204"/>
  <c r="AO204" s="1"/>
  <c r="AG204"/>
  <c r="AI204" s="1"/>
  <c r="AK204"/>
  <c r="AP204" s="1"/>
  <c r="J204"/>
  <c r="E204"/>
  <c r="V204" s="1"/>
  <c r="AA204"/>
  <c r="N202"/>
  <c r="M202"/>
  <c r="I202"/>
  <c r="H202"/>
  <c r="O203"/>
  <c r="AB203"/>
  <c r="AL203"/>
  <c r="U203"/>
  <c r="P203"/>
  <c r="AM203"/>
  <c r="AH203"/>
  <c r="G203"/>
  <c r="K203"/>
  <c r="L203" s="1"/>
  <c r="W203"/>
  <c r="X203" s="1"/>
  <c r="Z202"/>
  <c r="Y202"/>
  <c r="AN202"/>
  <c r="Q203" l="1"/>
  <c r="R203" s="1"/>
  <c r="S202"/>
  <c r="CF161" i="3"/>
  <c r="Q162"/>
  <c r="CC167"/>
  <c r="CE166"/>
  <c r="O204" i="4"/>
  <c r="P204"/>
  <c r="AH204"/>
  <c r="U204"/>
  <c r="AM204"/>
  <c r="AB204"/>
  <c r="AL204"/>
  <c r="AE203"/>
  <c r="Y203"/>
  <c r="Z203"/>
  <c r="K204"/>
  <c r="L204" s="1"/>
  <c r="G204"/>
  <c r="W204"/>
  <c r="X204" s="1"/>
  <c r="AN203"/>
  <c r="N203"/>
  <c r="M203"/>
  <c r="H203"/>
  <c r="I203"/>
  <c r="AD204"/>
  <c r="AC204"/>
  <c r="AF204" s="1"/>
  <c r="F205"/>
  <c r="D205"/>
  <c r="T205" s="1"/>
  <c r="AG205"/>
  <c r="AI205" s="1"/>
  <c r="AK205"/>
  <c r="AP205" s="1"/>
  <c r="C205"/>
  <c r="AJ205"/>
  <c r="AO205" s="1"/>
  <c r="B206"/>
  <c r="J205"/>
  <c r="AA205"/>
  <c r="E205"/>
  <c r="V205" s="1"/>
  <c r="AQ204"/>
  <c r="S203" l="1"/>
  <c r="CC168" i="3"/>
  <c r="CE167"/>
  <c r="CF162"/>
  <c r="Q163"/>
  <c r="AD205" i="4"/>
  <c r="AC205"/>
  <c r="AF205" s="1"/>
  <c r="P205"/>
  <c r="O205"/>
  <c r="AM205"/>
  <c r="U205"/>
  <c r="AH205"/>
  <c r="AB205"/>
  <c r="AE205" s="1"/>
  <c r="AL205"/>
  <c r="AE204"/>
  <c r="Q204"/>
  <c r="K205"/>
  <c r="L205" s="1"/>
  <c r="G205"/>
  <c r="W205"/>
  <c r="X205" s="1"/>
  <c r="Z204"/>
  <c r="Y204"/>
  <c r="F206"/>
  <c r="B207"/>
  <c r="C206"/>
  <c r="AJ206"/>
  <c r="AO206" s="1"/>
  <c r="D206"/>
  <c r="T206" s="1"/>
  <c r="AK206"/>
  <c r="AP206" s="1"/>
  <c r="AG206"/>
  <c r="AI206" s="1"/>
  <c r="J206"/>
  <c r="E206"/>
  <c r="V206" s="1"/>
  <c r="AA206"/>
  <c r="M204"/>
  <c r="N204"/>
  <c r="AQ205"/>
  <c r="AN204"/>
  <c r="I204"/>
  <c r="H204"/>
  <c r="Q205" l="1"/>
  <c r="R205" s="1"/>
  <c r="CC169" i="3"/>
  <c r="CE168"/>
  <c r="CF163"/>
  <c r="Q164"/>
  <c r="AQ206" i="4"/>
  <c r="AD206"/>
  <c r="AC206"/>
  <c r="AF206" s="1"/>
  <c r="F207"/>
  <c r="B208"/>
  <c r="D207"/>
  <c r="T207" s="1"/>
  <c r="C207"/>
  <c r="AK207"/>
  <c r="AP207" s="1"/>
  <c r="AG207"/>
  <c r="AI207" s="1"/>
  <c r="J207"/>
  <c r="AJ207"/>
  <c r="AO207" s="1"/>
  <c r="E207"/>
  <c r="V207" s="1"/>
  <c r="AA207"/>
  <c r="Y205"/>
  <c r="Z205"/>
  <c r="K206"/>
  <c r="L206" s="1"/>
  <c r="G206"/>
  <c r="W206"/>
  <c r="X206" s="1"/>
  <c r="I205"/>
  <c r="H205"/>
  <c r="P206"/>
  <c r="AH206"/>
  <c r="O206"/>
  <c r="U206"/>
  <c r="AL206"/>
  <c r="AM206"/>
  <c r="AB206"/>
  <c r="AE206" s="1"/>
  <c r="S204"/>
  <c r="R204"/>
  <c r="AN205"/>
  <c r="N205"/>
  <c r="M205"/>
  <c r="S205" l="1"/>
  <c r="CC170" i="3"/>
  <c r="CE169"/>
  <c r="Q165"/>
  <c r="CF164"/>
  <c r="Z206" i="4"/>
  <c r="Y206"/>
  <c r="P207"/>
  <c r="O207"/>
  <c r="AM207"/>
  <c r="AH207"/>
  <c r="AB207"/>
  <c r="AL207"/>
  <c r="U207"/>
  <c r="Q206"/>
  <c r="K207"/>
  <c r="L207" s="1"/>
  <c r="G207"/>
  <c r="W207"/>
  <c r="X207" s="1"/>
  <c r="N206"/>
  <c r="M206"/>
  <c r="I206"/>
  <c r="H206"/>
  <c r="AD207"/>
  <c r="AC207"/>
  <c r="AF207" s="1"/>
  <c r="F208"/>
  <c r="B209"/>
  <c r="D208"/>
  <c r="T208" s="1"/>
  <c r="C208"/>
  <c r="AJ208"/>
  <c r="AO208" s="1"/>
  <c r="AG208"/>
  <c r="AI208" s="1"/>
  <c r="J208"/>
  <c r="E208"/>
  <c r="V208" s="1"/>
  <c r="AA208"/>
  <c r="AK208"/>
  <c r="AP208" s="1"/>
  <c r="AN206"/>
  <c r="AQ207"/>
  <c r="AE207" l="1"/>
  <c r="Q207"/>
  <c r="CC171" i="3"/>
  <c r="CE170"/>
  <c r="CF165"/>
  <c r="Q166"/>
  <c r="O208" i="4"/>
  <c r="P208"/>
  <c r="U208"/>
  <c r="AL208"/>
  <c r="AB208"/>
  <c r="AM208"/>
  <c r="AH208"/>
  <c r="Y207"/>
  <c r="Z207"/>
  <c r="K208"/>
  <c r="L208" s="1"/>
  <c r="G208"/>
  <c r="W208"/>
  <c r="X208" s="1"/>
  <c r="S206"/>
  <c r="R206"/>
  <c r="AN207"/>
  <c r="AD208"/>
  <c r="AC208"/>
  <c r="AF208" s="1"/>
  <c r="F209"/>
  <c r="D209"/>
  <c r="T209" s="1"/>
  <c r="B210"/>
  <c r="AG209"/>
  <c r="AI209" s="1"/>
  <c r="J209"/>
  <c r="AK209"/>
  <c r="AP209" s="1"/>
  <c r="C209"/>
  <c r="AJ209"/>
  <c r="AO209" s="1"/>
  <c r="E209"/>
  <c r="V209" s="1"/>
  <c r="AA209"/>
  <c r="N207"/>
  <c r="M207"/>
  <c r="R207"/>
  <c r="S207"/>
  <c r="AQ208"/>
  <c r="I207"/>
  <c r="H207"/>
  <c r="CC172" i="3" l="1"/>
  <c r="CE171"/>
  <c r="Q167"/>
  <c r="CF166"/>
  <c r="AN208" i="4"/>
  <c r="AE208"/>
  <c r="G209"/>
  <c r="K209"/>
  <c r="L209" s="1"/>
  <c r="W209"/>
  <c r="X209" s="1"/>
  <c r="M208"/>
  <c r="N208"/>
  <c r="AQ209"/>
  <c r="Q208"/>
  <c r="AD209"/>
  <c r="AC209"/>
  <c r="AF209" s="1"/>
  <c r="I208"/>
  <c r="H208"/>
  <c r="O209"/>
  <c r="AL209"/>
  <c r="P209"/>
  <c r="U209"/>
  <c r="AM209"/>
  <c r="AB209"/>
  <c r="AH209"/>
  <c r="F210"/>
  <c r="B211"/>
  <c r="D210"/>
  <c r="T210" s="1"/>
  <c r="C210"/>
  <c r="AJ210"/>
  <c r="AO210" s="1"/>
  <c r="J210"/>
  <c r="AG210"/>
  <c r="AI210" s="1"/>
  <c r="AK210"/>
  <c r="AP210" s="1"/>
  <c r="E210"/>
  <c r="V210" s="1"/>
  <c r="AA210"/>
  <c r="Z208"/>
  <c r="Y208"/>
  <c r="AE209" l="1"/>
  <c r="CC173" i="3"/>
  <c r="CE172"/>
  <c r="CF167"/>
  <c r="Q168"/>
  <c r="Q209" i="4"/>
  <c r="R209" s="1"/>
  <c r="AN209"/>
  <c r="K210"/>
  <c r="L210" s="1"/>
  <c r="G210"/>
  <c r="W210"/>
  <c r="X210" s="1"/>
  <c r="Y209"/>
  <c r="Z209"/>
  <c r="AD210"/>
  <c r="AC210"/>
  <c r="AF210" s="1"/>
  <c r="F211"/>
  <c r="B212"/>
  <c r="D211"/>
  <c r="T211" s="1"/>
  <c r="AK211"/>
  <c r="AP211" s="1"/>
  <c r="C211"/>
  <c r="AG211"/>
  <c r="AI211" s="1"/>
  <c r="AJ211"/>
  <c r="AO211" s="1"/>
  <c r="E211"/>
  <c r="V211" s="1"/>
  <c r="J211"/>
  <c r="AA211"/>
  <c r="H209"/>
  <c r="I209"/>
  <c r="S208"/>
  <c r="R208"/>
  <c r="P210"/>
  <c r="AH210"/>
  <c r="O210"/>
  <c r="AM210"/>
  <c r="AL210"/>
  <c r="U210"/>
  <c r="AB210"/>
  <c r="M209"/>
  <c r="N209"/>
  <c r="AQ210"/>
  <c r="AE210" l="1"/>
  <c r="S209"/>
  <c r="CC174" i="3"/>
  <c r="CE173"/>
  <c r="CF168"/>
  <c r="Q169"/>
  <c r="Q210" i="4"/>
  <c r="R210" s="1"/>
  <c r="AQ211"/>
  <c r="AD211"/>
  <c r="AC211"/>
  <c r="AF211" s="1"/>
  <c r="F212"/>
  <c r="B213"/>
  <c r="C212"/>
  <c r="J212"/>
  <c r="AJ212"/>
  <c r="AO212" s="1"/>
  <c r="AG212"/>
  <c r="AI212" s="1"/>
  <c r="D212"/>
  <c r="T212" s="1"/>
  <c r="AK212"/>
  <c r="AP212" s="1"/>
  <c r="E212"/>
  <c r="V212" s="1"/>
  <c r="AA212"/>
  <c r="N210"/>
  <c r="M210"/>
  <c r="I210"/>
  <c r="H210"/>
  <c r="AN210"/>
  <c r="Z210"/>
  <c r="Y210"/>
  <c r="P211"/>
  <c r="AH211"/>
  <c r="U211"/>
  <c r="O211"/>
  <c r="AB211"/>
  <c r="AM211"/>
  <c r="AL211"/>
  <c r="K211"/>
  <c r="L211" s="1"/>
  <c r="G211"/>
  <c r="W211"/>
  <c r="X211" s="1"/>
  <c r="CC175" i="3" l="1"/>
  <c r="CE174"/>
  <c r="CF169"/>
  <c r="Q170"/>
  <c r="AE211" i="4"/>
  <c r="S210"/>
  <c r="Q211"/>
  <c r="R211" s="1"/>
  <c r="K212"/>
  <c r="L212" s="1"/>
  <c r="G212"/>
  <c r="W212"/>
  <c r="X212" s="1"/>
  <c r="AD212"/>
  <c r="AC212"/>
  <c r="AF212" s="1"/>
  <c r="F213"/>
  <c r="D213"/>
  <c r="T213" s="1"/>
  <c r="AG213"/>
  <c r="AI213" s="1"/>
  <c r="B214"/>
  <c r="AK213"/>
  <c r="AP213" s="1"/>
  <c r="AJ213"/>
  <c r="AO213" s="1"/>
  <c r="C213"/>
  <c r="AA213"/>
  <c r="J213"/>
  <c r="E213"/>
  <c r="V213" s="1"/>
  <c r="AQ212"/>
  <c r="Y211"/>
  <c r="Z211"/>
  <c r="M211"/>
  <c r="N211"/>
  <c r="O212"/>
  <c r="P212"/>
  <c r="AL212"/>
  <c r="U212"/>
  <c r="AB212"/>
  <c r="AE212" s="1"/>
  <c r="AM212"/>
  <c r="AH212"/>
  <c r="AN211"/>
  <c r="H211"/>
  <c r="I211"/>
  <c r="CC176" i="3" l="1"/>
  <c r="CE175"/>
  <c r="CF170"/>
  <c r="Q171"/>
  <c r="S211" i="4"/>
  <c r="AN212"/>
  <c r="K213"/>
  <c r="L213" s="1"/>
  <c r="G213"/>
  <c r="W213"/>
  <c r="X213" s="1"/>
  <c r="I212"/>
  <c r="H212"/>
  <c r="AD213"/>
  <c r="AC213"/>
  <c r="AF213" s="1"/>
  <c r="F214"/>
  <c r="D214"/>
  <c r="T214" s="1"/>
  <c r="B215"/>
  <c r="C214"/>
  <c r="AJ214"/>
  <c r="AO214" s="1"/>
  <c r="J214"/>
  <c r="AG214"/>
  <c r="AI214" s="1"/>
  <c r="AK214"/>
  <c r="AP214" s="1"/>
  <c r="E214"/>
  <c r="V214" s="1"/>
  <c r="AA214"/>
  <c r="N212"/>
  <c r="M212"/>
  <c r="Z212"/>
  <c r="Y212"/>
  <c r="O213"/>
  <c r="P213"/>
  <c r="AB213"/>
  <c r="AL213"/>
  <c r="AM213"/>
  <c r="U213"/>
  <c r="AH213"/>
  <c r="Q212"/>
  <c r="AQ213"/>
  <c r="CC177" i="3" l="1"/>
  <c r="CE176"/>
  <c r="CF171"/>
  <c r="Q172"/>
  <c r="N213" i="4"/>
  <c r="M213"/>
  <c r="F215"/>
  <c r="B216"/>
  <c r="D215"/>
  <c r="T215" s="1"/>
  <c r="C215"/>
  <c r="AK215"/>
  <c r="AP215" s="1"/>
  <c r="AG215"/>
  <c r="AI215" s="1"/>
  <c r="AJ215"/>
  <c r="AO215" s="1"/>
  <c r="J215"/>
  <c r="E215"/>
  <c r="V215" s="1"/>
  <c r="AA215"/>
  <c r="H213"/>
  <c r="I213"/>
  <c r="Q213"/>
  <c r="AN213"/>
  <c r="AE213"/>
  <c r="AQ214"/>
  <c r="AD214"/>
  <c r="AC214"/>
  <c r="AF214" s="1"/>
  <c r="S212"/>
  <c r="R212"/>
  <c r="O214"/>
  <c r="AM214"/>
  <c r="P214"/>
  <c r="AB214"/>
  <c r="AH214"/>
  <c r="AL214"/>
  <c r="U214"/>
  <c r="Y213"/>
  <c r="Z213"/>
  <c r="K214"/>
  <c r="L214" s="1"/>
  <c r="G214"/>
  <c r="W214"/>
  <c r="X214" s="1"/>
  <c r="CC178" i="3" l="1"/>
  <c r="CE177"/>
  <c r="CF172"/>
  <c r="Q173"/>
  <c r="AN214" i="4"/>
  <c r="S213"/>
  <c r="R213"/>
  <c r="G215"/>
  <c r="K215"/>
  <c r="L215" s="1"/>
  <c r="W215"/>
  <c r="X215" s="1"/>
  <c r="M214"/>
  <c r="N214"/>
  <c r="AD215"/>
  <c r="AC215"/>
  <c r="AF215" s="1"/>
  <c r="F216"/>
  <c r="B217"/>
  <c r="D216"/>
  <c r="T216" s="1"/>
  <c r="C216"/>
  <c r="AJ216"/>
  <c r="AO216" s="1"/>
  <c r="E216"/>
  <c r="V216" s="1"/>
  <c r="AK216"/>
  <c r="AP216" s="1"/>
  <c r="AA216"/>
  <c r="AG216"/>
  <c r="AI216" s="1"/>
  <c r="J216"/>
  <c r="AQ215"/>
  <c r="I214"/>
  <c r="H214"/>
  <c r="Y214"/>
  <c r="Z214"/>
  <c r="P215"/>
  <c r="O215"/>
  <c r="AL215"/>
  <c r="U215"/>
  <c r="AB215"/>
  <c r="AM215"/>
  <c r="AH215"/>
  <c r="Q214"/>
  <c r="AE214"/>
  <c r="CC179" i="3" l="1"/>
  <c r="CE178"/>
  <c r="Q174"/>
  <c r="CF173"/>
  <c r="AQ216" i="4"/>
  <c r="F217"/>
  <c r="D217"/>
  <c r="T217" s="1"/>
  <c r="B218"/>
  <c r="AG217"/>
  <c r="AI217" s="1"/>
  <c r="AK217"/>
  <c r="AP217" s="1"/>
  <c r="AJ217"/>
  <c r="AO217" s="1"/>
  <c r="E217"/>
  <c r="V217" s="1"/>
  <c r="J217"/>
  <c r="AA217"/>
  <c r="C217"/>
  <c r="Y215"/>
  <c r="Z215"/>
  <c r="R214"/>
  <c r="S214"/>
  <c r="AN215"/>
  <c r="AD216"/>
  <c r="AC216"/>
  <c r="AF216" s="1"/>
  <c r="P216"/>
  <c r="O216"/>
  <c r="U216"/>
  <c r="AH216"/>
  <c r="AL216"/>
  <c r="AB216"/>
  <c r="AM216"/>
  <c r="I215"/>
  <c r="H215"/>
  <c r="AE215"/>
  <c r="Q215"/>
  <c r="K216"/>
  <c r="L216" s="1"/>
  <c r="G216"/>
  <c r="W216"/>
  <c r="X216" s="1"/>
  <c r="N215"/>
  <c r="M215"/>
  <c r="CC180" i="3" l="1"/>
  <c r="CE179"/>
  <c r="CF174"/>
  <c r="Q175"/>
  <c r="AE216" i="4"/>
  <c r="AD217"/>
  <c r="AC217"/>
  <c r="AF217" s="1"/>
  <c r="G217"/>
  <c r="K217"/>
  <c r="L217" s="1"/>
  <c r="W217"/>
  <c r="X217" s="1"/>
  <c r="S215"/>
  <c r="R215"/>
  <c r="O217"/>
  <c r="P217"/>
  <c r="AM217"/>
  <c r="AB217"/>
  <c r="AL217"/>
  <c r="AH217"/>
  <c r="U217"/>
  <c r="Y216"/>
  <c r="Z216"/>
  <c r="M216"/>
  <c r="N216"/>
  <c r="F218"/>
  <c r="B219"/>
  <c r="D218"/>
  <c r="T218" s="1"/>
  <c r="C218"/>
  <c r="AJ218"/>
  <c r="AO218" s="1"/>
  <c r="AK218"/>
  <c r="AP218" s="1"/>
  <c r="AA218"/>
  <c r="AG218"/>
  <c r="AI218" s="1"/>
  <c r="J218"/>
  <c r="E218"/>
  <c r="V218" s="1"/>
  <c r="AN216"/>
  <c r="H216"/>
  <c r="I216"/>
  <c r="Q216"/>
  <c r="AQ217"/>
  <c r="CC181" i="3" l="1"/>
  <c r="CE180"/>
  <c r="CF175"/>
  <c r="Q176"/>
  <c r="AN217" i="4"/>
  <c r="Q217"/>
  <c r="S217" s="1"/>
  <c r="AE217"/>
  <c r="K218"/>
  <c r="L218" s="1"/>
  <c r="G218"/>
  <c r="W218"/>
  <c r="X218" s="1"/>
  <c r="Y217"/>
  <c r="Z217"/>
  <c r="S216"/>
  <c r="R216"/>
  <c r="F219"/>
  <c r="D219"/>
  <c r="T219" s="1"/>
  <c r="B220"/>
  <c r="AK219"/>
  <c r="AP219" s="1"/>
  <c r="J219"/>
  <c r="C219"/>
  <c r="AG219"/>
  <c r="AI219" s="1"/>
  <c r="E219"/>
  <c r="V219" s="1"/>
  <c r="AA219"/>
  <c r="AJ219"/>
  <c r="AO219" s="1"/>
  <c r="H217"/>
  <c r="I217"/>
  <c r="AD218"/>
  <c r="AC218"/>
  <c r="AF218" s="1"/>
  <c r="P218"/>
  <c r="U218"/>
  <c r="AL218"/>
  <c r="O218"/>
  <c r="AM218"/>
  <c r="AH218"/>
  <c r="AB218"/>
  <c r="AE218" s="1"/>
  <c r="M217"/>
  <c r="N217"/>
  <c r="AQ218"/>
  <c r="CC182" i="3" l="1"/>
  <c r="CE181"/>
  <c r="Q177"/>
  <c r="CF176"/>
  <c r="AN218" i="4"/>
  <c r="R217"/>
  <c r="AD219"/>
  <c r="AC219"/>
  <c r="AF219" s="1"/>
  <c r="G219"/>
  <c r="K219"/>
  <c r="L219" s="1"/>
  <c r="W219"/>
  <c r="X219" s="1"/>
  <c r="H218"/>
  <c r="I218"/>
  <c r="M218"/>
  <c r="N218"/>
  <c r="Z218"/>
  <c r="Y218"/>
  <c r="O219"/>
  <c r="P219"/>
  <c r="AB219"/>
  <c r="AL219"/>
  <c r="U219"/>
  <c r="AM219"/>
  <c r="AH219"/>
  <c r="F220"/>
  <c r="B221"/>
  <c r="C220"/>
  <c r="D220"/>
  <c r="T220" s="1"/>
  <c r="AJ220"/>
  <c r="AO220" s="1"/>
  <c r="AG220"/>
  <c r="AI220" s="1"/>
  <c r="AK220"/>
  <c r="AP220" s="1"/>
  <c r="E220"/>
  <c r="V220" s="1"/>
  <c r="AA220"/>
  <c r="J220"/>
  <c r="Q218"/>
  <c r="AQ219"/>
  <c r="CC183" i="3" l="1"/>
  <c r="CE182"/>
  <c r="Q178"/>
  <c r="CF177"/>
  <c r="AE219" i="4"/>
  <c r="Q219"/>
  <c r="S219" s="1"/>
  <c r="K220"/>
  <c r="L220" s="1"/>
  <c r="G220"/>
  <c r="W220"/>
  <c r="X220" s="1"/>
  <c r="Y219"/>
  <c r="Z219"/>
  <c r="F221"/>
  <c r="D221"/>
  <c r="T221" s="1"/>
  <c r="AG221"/>
  <c r="AI221" s="1"/>
  <c r="AK221"/>
  <c r="AP221" s="1"/>
  <c r="C221"/>
  <c r="AJ221"/>
  <c r="AO221" s="1"/>
  <c r="J221"/>
  <c r="AA221"/>
  <c r="B222"/>
  <c r="E221"/>
  <c r="V221" s="1"/>
  <c r="AQ220"/>
  <c r="AD220"/>
  <c r="AC220"/>
  <c r="AF220" s="1"/>
  <c r="S218"/>
  <c r="R218"/>
  <c r="P220"/>
  <c r="O220"/>
  <c r="AL220"/>
  <c r="AH220"/>
  <c r="AB220"/>
  <c r="AE220" s="1"/>
  <c r="AM220"/>
  <c r="U220"/>
  <c r="R219"/>
  <c r="H219"/>
  <c r="I219"/>
  <c r="M219"/>
  <c r="N219"/>
  <c r="AN219"/>
  <c r="CC184" i="3" l="1"/>
  <c r="CE183"/>
  <c r="CF178"/>
  <c r="Q179"/>
  <c r="Q220" i="4"/>
  <c r="R220" s="1"/>
  <c r="AD221"/>
  <c r="AC221"/>
  <c r="AF221" s="1"/>
  <c r="N220"/>
  <c r="M220"/>
  <c r="F222"/>
  <c r="B223"/>
  <c r="C222"/>
  <c r="D222"/>
  <c r="T222" s="1"/>
  <c r="AJ222"/>
  <c r="AO222" s="1"/>
  <c r="AK222"/>
  <c r="AP222" s="1"/>
  <c r="AG222"/>
  <c r="AI222" s="1"/>
  <c r="AA222"/>
  <c r="J222"/>
  <c r="E222"/>
  <c r="V222" s="1"/>
  <c r="AH221"/>
  <c r="P221"/>
  <c r="Q221" s="1"/>
  <c r="U221"/>
  <c r="AM221"/>
  <c r="O221"/>
  <c r="AL221"/>
  <c r="AB221"/>
  <c r="AE221" s="1"/>
  <c r="G221"/>
  <c r="K221"/>
  <c r="L221" s="1"/>
  <c r="W221"/>
  <c r="X221" s="1"/>
  <c r="H220"/>
  <c r="I220"/>
  <c r="Y220"/>
  <c r="Z220"/>
  <c r="AN220"/>
  <c r="AQ221"/>
  <c r="CC185" i="3" l="1"/>
  <c r="CE184"/>
  <c r="CF179"/>
  <c r="Q180"/>
  <c r="S220" i="4"/>
  <c r="Y221"/>
  <c r="Z221"/>
  <c r="S221"/>
  <c r="R221"/>
  <c r="F223"/>
  <c r="D223"/>
  <c r="T223" s="1"/>
  <c r="B224"/>
  <c r="C223"/>
  <c r="AK223"/>
  <c r="AP223" s="1"/>
  <c r="AG223"/>
  <c r="AI223" s="1"/>
  <c r="J223"/>
  <c r="AJ223"/>
  <c r="AO223" s="1"/>
  <c r="E223"/>
  <c r="V223" s="1"/>
  <c r="AA223"/>
  <c r="K222"/>
  <c r="L222" s="1"/>
  <c r="G222"/>
  <c r="W222"/>
  <c r="X222" s="1"/>
  <c r="H221"/>
  <c r="I221"/>
  <c r="N221"/>
  <c r="M221"/>
  <c r="P222"/>
  <c r="Q222" s="1"/>
  <c r="O222"/>
  <c r="AL222"/>
  <c r="AB222"/>
  <c r="AE222" s="1"/>
  <c r="AM222"/>
  <c r="AH222"/>
  <c r="U222"/>
  <c r="AN221"/>
  <c r="AQ222"/>
  <c r="AD222"/>
  <c r="AC222"/>
  <c r="AF222" s="1"/>
  <c r="CC186" i="3" l="1"/>
  <c r="CE185"/>
  <c r="Q181"/>
  <c r="CF180"/>
  <c r="Y222" i="4"/>
  <c r="Z222"/>
  <c r="K223"/>
  <c r="L223" s="1"/>
  <c r="G223"/>
  <c r="W223"/>
  <c r="X223" s="1"/>
  <c r="AD223"/>
  <c r="AC223"/>
  <c r="AF223" s="1"/>
  <c r="AQ223"/>
  <c r="R222"/>
  <c r="S222"/>
  <c r="F224"/>
  <c r="B225"/>
  <c r="D224"/>
  <c r="T224" s="1"/>
  <c r="C224"/>
  <c r="AJ224"/>
  <c r="AO224" s="1"/>
  <c r="AG224"/>
  <c r="AI224" s="1"/>
  <c r="J224"/>
  <c r="E224"/>
  <c r="V224" s="1"/>
  <c r="AK224"/>
  <c r="AP224" s="1"/>
  <c r="AA224"/>
  <c r="N222"/>
  <c r="M222"/>
  <c r="H222"/>
  <c r="I222"/>
  <c r="O223"/>
  <c r="AH223"/>
  <c r="P223"/>
  <c r="AM223"/>
  <c r="U223"/>
  <c r="AL223"/>
  <c r="AB223"/>
  <c r="AN222"/>
  <c r="CC187" i="3" l="1"/>
  <c r="CE186"/>
  <c r="CF181"/>
  <c r="Q182"/>
  <c r="G224" i="4"/>
  <c r="K224"/>
  <c r="L224" s="1"/>
  <c r="W224"/>
  <c r="X224" s="1"/>
  <c r="N223"/>
  <c r="M223"/>
  <c r="AN223"/>
  <c r="Q223"/>
  <c r="O224"/>
  <c r="P224"/>
  <c r="AL224"/>
  <c r="AM224"/>
  <c r="U224"/>
  <c r="AH224"/>
  <c r="AB224"/>
  <c r="AD224"/>
  <c r="AC224"/>
  <c r="AF224" s="1"/>
  <c r="F225"/>
  <c r="D225"/>
  <c r="T225" s="1"/>
  <c r="B226"/>
  <c r="AG225"/>
  <c r="AI225" s="1"/>
  <c r="AK225"/>
  <c r="AP225" s="1"/>
  <c r="J225"/>
  <c r="AJ225"/>
  <c r="AO225" s="1"/>
  <c r="E225"/>
  <c r="V225" s="1"/>
  <c r="C225"/>
  <c r="AA225"/>
  <c r="I223"/>
  <c r="H223"/>
  <c r="AE223"/>
  <c r="AQ224"/>
  <c r="Z223"/>
  <c r="Y223"/>
  <c r="Q224" l="1"/>
  <c r="R224" s="1"/>
  <c r="CC188" i="3"/>
  <c r="CE187"/>
  <c r="CF182"/>
  <c r="Q183"/>
  <c r="AN224" i="4"/>
  <c r="AE224"/>
  <c r="H224"/>
  <c r="I224"/>
  <c r="AD225"/>
  <c r="AC225"/>
  <c r="AF225" s="1"/>
  <c r="M224"/>
  <c r="N224"/>
  <c r="K225"/>
  <c r="L225" s="1"/>
  <c r="G225"/>
  <c r="W225"/>
  <c r="X225" s="1"/>
  <c r="F226"/>
  <c r="B227"/>
  <c r="D226"/>
  <c r="T226" s="1"/>
  <c r="C226"/>
  <c r="AJ226"/>
  <c r="AO226" s="1"/>
  <c r="J226"/>
  <c r="AG226"/>
  <c r="AI226" s="1"/>
  <c r="AA226"/>
  <c r="E226"/>
  <c r="V226" s="1"/>
  <c r="AK226"/>
  <c r="AP226" s="1"/>
  <c r="S223"/>
  <c r="R223"/>
  <c r="Z224"/>
  <c r="Y224"/>
  <c r="O225"/>
  <c r="AL225"/>
  <c r="P225"/>
  <c r="U225"/>
  <c r="AM225"/>
  <c r="AB225"/>
  <c r="AH225"/>
  <c r="AQ225"/>
  <c r="S224" l="1"/>
  <c r="CC189" i="3"/>
  <c r="CE188"/>
  <c r="Q184"/>
  <c r="CF183"/>
  <c r="F227" i="4"/>
  <c r="B228"/>
  <c r="AK227"/>
  <c r="AP227" s="1"/>
  <c r="C227"/>
  <c r="AG227"/>
  <c r="AI227" s="1"/>
  <c r="AJ227"/>
  <c r="AO227" s="1"/>
  <c r="E227"/>
  <c r="V227" s="1"/>
  <c r="D227"/>
  <c r="T227" s="1"/>
  <c r="J227"/>
  <c r="AA227"/>
  <c r="M225"/>
  <c r="N225"/>
  <c r="I225"/>
  <c r="H225"/>
  <c r="AE225"/>
  <c r="AN225"/>
  <c r="Q225"/>
  <c r="AQ226"/>
  <c r="AD226"/>
  <c r="AC226"/>
  <c r="AF226" s="1"/>
  <c r="O226"/>
  <c r="AB226"/>
  <c r="P226"/>
  <c r="AL226"/>
  <c r="U226"/>
  <c r="AM226"/>
  <c r="AH226"/>
  <c r="Y225"/>
  <c r="Z225"/>
  <c r="K226"/>
  <c r="L226" s="1"/>
  <c r="G226"/>
  <c r="W226"/>
  <c r="X226" s="1"/>
  <c r="Q226" l="1"/>
  <c r="R226" s="1"/>
  <c r="CC190" i="3"/>
  <c r="CE189"/>
  <c r="CF184"/>
  <c r="Q185"/>
  <c r="AN226" i="4"/>
  <c r="AQ227"/>
  <c r="K227"/>
  <c r="L227" s="1"/>
  <c r="G227"/>
  <c r="W227"/>
  <c r="X227" s="1"/>
  <c r="Y226"/>
  <c r="Z226"/>
  <c r="AD227"/>
  <c r="AC227"/>
  <c r="AF227" s="1"/>
  <c r="F228"/>
  <c r="B229"/>
  <c r="D228"/>
  <c r="T228" s="1"/>
  <c r="C228"/>
  <c r="AJ228"/>
  <c r="AO228" s="1"/>
  <c r="J228"/>
  <c r="AG228"/>
  <c r="AI228" s="1"/>
  <c r="AK228"/>
  <c r="AP228" s="1"/>
  <c r="E228"/>
  <c r="V228" s="1"/>
  <c r="AA228"/>
  <c r="H226"/>
  <c r="I226"/>
  <c r="S225"/>
  <c r="R225"/>
  <c r="M226"/>
  <c r="N226"/>
  <c r="P227"/>
  <c r="AH227"/>
  <c r="U227"/>
  <c r="O227"/>
  <c r="AM227"/>
  <c r="AB227"/>
  <c r="AL227"/>
  <c r="AE226"/>
  <c r="S226" l="1"/>
  <c r="CC191" i="3"/>
  <c r="CE190"/>
  <c r="CF185"/>
  <c r="Q186"/>
  <c r="AE227" i="4"/>
  <c r="Q227"/>
  <c r="R227" s="1"/>
  <c r="AN227"/>
  <c r="AQ228"/>
  <c r="F229"/>
  <c r="D229"/>
  <c r="T229" s="1"/>
  <c r="B230"/>
  <c r="AG229"/>
  <c r="AI229" s="1"/>
  <c r="AK229"/>
  <c r="AP229" s="1"/>
  <c r="AJ229"/>
  <c r="AO229" s="1"/>
  <c r="C229"/>
  <c r="J229"/>
  <c r="AA229"/>
  <c r="E229"/>
  <c r="V229" s="1"/>
  <c r="M227"/>
  <c r="N227"/>
  <c r="I227"/>
  <c r="H227"/>
  <c r="AD228"/>
  <c r="AC228"/>
  <c r="AF228" s="1"/>
  <c r="U228"/>
  <c r="AL228"/>
  <c r="O228"/>
  <c r="AB228"/>
  <c r="AE228" s="1"/>
  <c r="AM228"/>
  <c r="AH228"/>
  <c r="P228"/>
  <c r="Q228" s="1"/>
  <c r="Z227"/>
  <c r="Y227"/>
  <c r="S227"/>
  <c r="K228"/>
  <c r="L228" s="1"/>
  <c r="G228"/>
  <c r="W228"/>
  <c r="X228" s="1"/>
  <c r="CC192" i="3" l="1"/>
  <c r="CE191"/>
  <c r="Q187"/>
  <c r="CF186"/>
  <c r="K229" i="4"/>
  <c r="L229" s="1"/>
  <c r="G229"/>
  <c r="W229"/>
  <c r="X229" s="1"/>
  <c r="Z228"/>
  <c r="Y228"/>
  <c r="N228"/>
  <c r="M228"/>
  <c r="S228"/>
  <c r="R228"/>
  <c r="P229"/>
  <c r="AH229"/>
  <c r="AM229"/>
  <c r="O229"/>
  <c r="AL229"/>
  <c r="U229"/>
  <c r="AB229"/>
  <c r="F230"/>
  <c r="D230"/>
  <c r="T230" s="1"/>
  <c r="B231"/>
  <c r="C230"/>
  <c r="AJ230"/>
  <c r="AO230" s="1"/>
  <c r="J230"/>
  <c r="AK230"/>
  <c r="AP230" s="1"/>
  <c r="AG230"/>
  <c r="AI230" s="1"/>
  <c r="AA230"/>
  <c r="E230"/>
  <c r="V230" s="1"/>
  <c r="AN228"/>
  <c r="AD229"/>
  <c r="AC229"/>
  <c r="AF229" s="1"/>
  <c r="I228"/>
  <c r="H228"/>
  <c r="AQ229"/>
  <c r="CC193" i="3" l="1"/>
  <c r="CE192"/>
  <c r="CF187"/>
  <c r="Q188"/>
  <c r="AN229" i="4"/>
  <c r="F231"/>
  <c r="D231"/>
  <c r="T231" s="1"/>
  <c r="B232"/>
  <c r="C231"/>
  <c r="AK231"/>
  <c r="AP231" s="1"/>
  <c r="AG231"/>
  <c r="AI231" s="1"/>
  <c r="AJ231"/>
  <c r="AO231" s="1"/>
  <c r="J231"/>
  <c r="E231"/>
  <c r="V231" s="1"/>
  <c r="AA231"/>
  <c r="N229"/>
  <c r="M229"/>
  <c r="P230"/>
  <c r="AH230"/>
  <c r="O230"/>
  <c r="AM230"/>
  <c r="U230"/>
  <c r="AB230"/>
  <c r="AL230"/>
  <c r="H229"/>
  <c r="I229"/>
  <c r="AQ230"/>
  <c r="AE229"/>
  <c r="AD230"/>
  <c r="AC230"/>
  <c r="AF230" s="1"/>
  <c r="K230"/>
  <c r="L230" s="1"/>
  <c r="G230"/>
  <c r="W230"/>
  <c r="X230" s="1"/>
  <c r="Y229"/>
  <c r="Z229"/>
  <c r="Q229"/>
  <c r="CC194" i="3" l="1"/>
  <c r="CE193"/>
  <c r="Q189"/>
  <c r="CF188"/>
  <c r="R229" i="4"/>
  <c r="S229"/>
  <c r="I230"/>
  <c r="H230"/>
  <c r="AD231"/>
  <c r="AC231"/>
  <c r="AF231" s="1"/>
  <c r="AQ231"/>
  <c r="K231"/>
  <c r="L231" s="1"/>
  <c r="G231"/>
  <c r="W231"/>
  <c r="X231" s="1"/>
  <c r="Y230"/>
  <c r="Z230"/>
  <c r="F232"/>
  <c r="D232"/>
  <c r="T232" s="1"/>
  <c r="B233"/>
  <c r="C232"/>
  <c r="AJ232"/>
  <c r="AO232" s="1"/>
  <c r="AG232"/>
  <c r="AI232" s="1"/>
  <c r="J232"/>
  <c r="E232"/>
  <c r="V232" s="1"/>
  <c r="AK232"/>
  <c r="AP232" s="1"/>
  <c r="AA232"/>
  <c r="Q230"/>
  <c r="N230"/>
  <c r="M230"/>
  <c r="U231"/>
  <c r="AL231"/>
  <c r="O231"/>
  <c r="AB231"/>
  <c r="AM231"/>
  <c r="AH231"/>
  <c r="P231"/>
  <c r="Q231" s="1"/>
  <c r="AE230"/>
  <c r="AN230"/>
  <c r="AE231" l="1"/>
  <c r="CC195" i="3"/>
  <c r="CE194"/>
  <c r="CF189"/>
  <c r="Q190"/>
  <c r="S230" i="4"/>
  <c r="R230"/>
  <c r="F233"/>
  <c r="D233"/>
  <c r="T233" s="1"/>
  <c r="B234"/>
  <c r="AG233"/>
  <c r="AI233" s="1"/>
  <c r="AK233"/>
  <c r="AP233" s="1"/>
  <c r="C233"/>
  <c r="AJ233"/>
  <c r="AO233" s="1"/>
  <c r="J233"/>
  <c r="E233"/>
  <c r="V233" s="1"/>
  <c r="AA233"/>
  <c r="H231"/>
  <c r="I231"/>
  <c r="S231"/>
  <c r="R231"/>
  <c r="O232"/>
  <c r="P232"/>
  <c r="U232"/>
  <c r="AL232"/>
  <c r="AB232"/>
  <c r="AE232" s="1"/>
  <c r="AM232"/>
  <c r="AH232"/>
  <c r="Z231"/>
  <c r="Y231"/>
  <c r="AN231"/>
  <c r="K232"/>
  <c r="L232" s="1"/>
  <c r="G232"/>
  <c r="W232"/>
  <c r="X232" s="1"/>
  <c r="AD232"/>
  <c r="AC232"/>
  <c r="AF232" s="1"/>
  <c r="N231"/>
  <c r="M231"/>
  <c r="AQ232"/>
  <c r="CC196" i="3" l="1"/>
  <c r="CE195"/>
  <c r="CF190"/>
  <c r="Q191"/>
  <c r="AN232" i="4"/>
  <c r="Y232"/>
  <c r="Z232"/>
  <c r="M232"/>
  <c r="N232"/>
  <c r="B235"/>
  <c r="F234"/>
  <c r="C234"/>
  <c r="AJ234"/>
  <c r="AO234" s="1"/>
  <c r="D234"/>
  <c r="T234" s="1"/>
  <c r="AG234"/>
  <c r="AI234" s="1"/>
  <c r="AK234"/>
  <c r="AP234" s="1"/>
  <c r="J234"/>
  <c r="AA234"/>
  <c r="E234"/>
  <c r="V234" s="1"/>
  <c r="I232"/>
  <c r="H232"/>
  <c r="Q232"/>
  <c r="AQ233"/>
  <c r="G233"/>
  <c r="K233"/>
  <c r="L233" s="1"/>
  <c r="W233"/>
  <c r="X233" s="1"/>
  <c r="AD233"/>
  <c r="AC233"/>
  <c r="AF233" s="1"/>
  <c r="O233"/>
  <c r="AL233"/>
  <c r="P233"/>
  <c r="AB233"/>
  <c r="AM233"/>
  <c r="AH233"/>
  <c r="U233"/>
  <c r="Q233" l="1"/>
  <c r="S233" s="1"/>
  <c r="AE233"/>
  <c r="CC197" i="3"/>
  <c r="CE196"/>
  <c r="CF191"/>
  <c r="Q192"/>
  <c r="AN233" i="4"/>
  <c r="Y233"/>
  <c r="Z233"/>
  <c r="S232"/>
  <c r="R232"/>
  <c r="H233"/>
  <c r="I233"/>
  <c r="P234"/>
  <c r="AB234"/>
  <c r="O234"/>
  <c r="AL234"/>
  <c r="U234"/>
  <c r="AM234"/>
  <c r="AH234"/>
  <c r="N233"/>
  <c r="M233"/>
  <c r="AD234"/>
  <c r="AC234"/>
  <c r="AF234" s="1"/>
  <c r="F235"/>
  <c r="D235"/>
  <c r="T235" s="1"/>
  <c r="AK235"/>
  <c r="AP235" s="1"/>
  <c r="C235"/>
  <c r="AG235"/>
  <c r="AI235" s="1"/>
  <c r="B236"/>
  <c r="AJ235"/>
  <c r="AO235" s="1"/>
  <c r="J235"/>
  <c r="E235"/>
  <c r="V235" s="1"/>
  <c r="AA235"/>
  <c r="K234"/>
  <c r="L234" s="1"/>
  <c r="G234"/>
  <c r="W234"/>
  <c r="X234" s="1"/>
  <c r="AQ234"/>
  <c r="R233" l="1"/>
  <c r="CC198" i="3"/>
  <c r="CE197"/>
  <c r="CF192"/>
  <c r="Q193"/>
  <c r="Q234" i="4"/>
  <c r="R234" s="1"/>
  <c r="AN234"/>
  <c r="AQ235"/>
  <c r="Y234"/>
  <c r="Z234"/>
  <c r="N234"/>
  <c r="M234"/>
  <c r="AE234"/>
  <c r="AD235"/>
  <c r="AC235"/>
  <c r="AF235" s="1"/>
  <c r="F236"/>
  <c r="B237"/>
  <c r="D236"/>
  <c r="T236" s="1"/>
  <c r="C236"/>
  <c r="AJ236"/>
  <c r="AO236" s="1"/>
  <c r="AG236"/>
  <c r="AI236" s="1"/>
  <c r="AK236"/>
  <c r="AP236" s="1"/>
  <c r="J236"/>
  <c r="E236"/>
  <c r="V236" s="1"/>
  <c r="AA236"/>
  <c r="I234"/>
  <c r="H234"/>
  <c r="AH235"/>
  <c r="O235"/>
  <c r="AM235"/>
  <c r="P235"/>
  <c r="U235"/>
  <c r="AB235"/>
  <c r="AE235" s="1"/>
  <c r="AL235"/>
  <c r="K235"/>
  <c r="L235" s="1"/>
  <c r="G235"/>
  <c r="W235"/>
  <c r="X235" s="1"/>
  <c r="CC199" i="3" l="1"/>
  <c r="CE198"/>
  <c r="Q194"/>
  <c r="CF193"/>
  <c r="S234" i="4"/>
  <c r="AQ236"/>
  <c r="AN235"/>
  <c r="H235"/>
  <c r="I235"/>
  <c r="Y235"/>
  <c r="Z235"/>
  <c r="F237"/>
  <c r="D237"/>
  <c r="T237" s="1"/>
  <c r="B238"/>
  <c r="AG237"/>
  <c r="AI237" s="1"/>
  <c r="AK237"/>
  <c r="AP237" s="1"/>
  <c r="C237"/>
  <c r="AJ237"/>
  <c r="AO237" s="1"/>
  <c r="J237"/>
  <c r="AA237"/>
  <c r="E237"/>
  <c r="V237" s="1"/>
  <c r="AD236"/>
  <c r="AC236"/>
  <c r="AF236" s="1"/>
  <c r="N235"/>
  <c r="M235"/>
  <c r="AL236"/>
  <c r="P236"/>
  <c r="AM236"/>
  <c r="O236"/>
  <c r="AH236"/>
  <c r="U236"/>
  <c r="AB236"/>
  <c r="Q235"/>
  <c r="K236"/>
  <c r="L236" s="1"/>
  <c r="G236"/>
  <c r="W236"/>
  <c r="X236" s="1"/>
  <c r="AE236" l="1"/>
  <c r="CC200" i="3"/>
  <c r="CE199"/>
  <c r="CF194"/>
  <c r="Q195"/>
  <c r="Q236" i="4"/>
  <c r="S236" s="1"/>
  <c r="AD237"/>
  <c r="AC237"/>
  <c r="AF237" s="1"/>
  <c r="O237"/>
  <c r="P237"/>
  <c r="AH237"/>
  <c r="AM237"/>
  <c r="U237"/>
  <c r="AL237"/>
  <c r="AB237"/>
  <c r="K237"/>
  <c r="L237" s="1"/>
  <c r="G237"/>
  <c r="W237"/>
  <c r="X237" s="1"/>
  <c r="S235"/>
  <c r="R235"/>
  <c r="N236"/>
  <c r="M236"/>
  <c r="B239"/>
  <c r="F238"/>
  <c r="D238"/>
  <c r="T238" s="1"/>
  <c r="C238"/>
  <c r="AJ238"/>
  <c r="AO238" s="1"/>
  <c r="AK238"/>
  <c r="AP238" s="1"/>
  <c r="AG238"/>
  <c r="AI238" s="1"/>
  <c r="J238"/>
  <c r="AA238"/>
  <c r="E238"/>
  <c r="V238" s="1"/>
  <c r="AN236"/>
  <c r="Z236"/>
  <c r="Y236"/>
  <c r="H236"/>
  <c r="I236"/>
  <c r="AQ237"/>
  <c r="CC201" i="3" l="1"/>
  <c r="CE200"/>
  <c r="Q196"/>
  <c r="CF195"/>
  <c r="R236" i="4"/>
  <c r="AE237"/>
  <c r="AN237"/>
  <c r="P238"/>
  <c r="O238"/>
  <c r="AL238"/>
  <c r="AM238"/>
  <c r="AH238"/>
  <c r="U238"/>
  <c r="AB238"/>
  <c r="M237"/>
  <c r="N237"/>
  <c r="AQ238"/>
  <c r="AD238"/>
  <c r="AC238"/>
  <c r="AF238" s="1"/>
  <c r="F239"/>
  <c r="B240"/>
  <c r="D239"/>
  <c r="T239" s="1"/>
  <c r="C239"/>
  <c r="AK239"/>
  <c r="AP239" s="1"/>
  <c r="AG239"/>
  <c r="AI239" s="1"/>
  <c r="J239"/>
  <c r="E239"/>
  <c r="V239" s="1"/>
  <c r="AA239"/>
  <c r="AJ239"/>
  <c r="AO239" s="1"/>
  <c r="H237"/>
  <c r="I237"/>
  <c r="G238"/>
  <c r="K238"/>
  <c r="L238" s="1"/>
  <c r="W238"/>
  <c r="X238" s="1"/>
  <c r="Y237"/>
  <c r="Z237"/>
  <c r="Q237"/>
  <c r="Q238" l="1"/>
  <c r="S238" s="1"/>
  <c r="CC202" i="3"/>
  <c r="CE201"/>
  <c r="CF196"/>
  <c r="Q197"/>
  <c r="AE238" i="4"/>
  <c r="AN238"/>
  <c r="O239"/>
  <c r="AB239"/>
  <c r="AL239"/>
  <c r="U239"/>
  <c r="AM239"/>
  <c r="P239"/>
  <c r="AH239"/>
  <c r="Y238"/>
  <c r="Z238"/>
  <c r="R238"/>
  <c r="I238"/>
  <c r="H238"/>
  <c r="AD239"/>
  <c r="AC239"/>
  <c r="AF239" s="1"/>
  <c r="K239"/>
  <c r="L239" s="1"/>
  <c r="G239"/>
  <c r="W239"/>
  <c r="X239" s="1"/>
  <c r="R237"/>
  <c r="S237"/>
  <c r="M238"/>
  <c r="N238"/>
  <c r="F240"/>
  <c r="D240"/>
  <c r="T240" s="1"/>
  <c r="C240"/>
  <c r="J240"/>
  <c r="B241"/>
  <c r="AJ240"/>
  <c r="AO240" s="1"/>
  <c r="E240"/>
  <c r="V240" s="1"/>
  <c r="AK240"/>
  <c r="AP240" s="1"/>
  <c r="AG240"/>
  <c r="AI240" s="1"/>
  <c r="AA240"/>
  <c r="AQ239"/>
  <c r="CC203" i="3" l="1"/>
  <c r="CE202"/>
  <c r="CF197"/>
  <c r="Q198"/>
  <c r="AQ240" i="4"/>
  <c r="O240"/>
  <c r="P240"/>
  <c r="AB240"/>
  <c r="AL240"/>
  <c r="U240"/>
  <c r="AM240"/>
  <c r="AH240"/>
  <c r="I239"/>
  <c r="H239"/>
  <c r="Y239"/>
  <c r="Z239"/>
  <c r="Q239"/>
  <c r="AE239"/>
  <c r="F241"/>
  <c r="D241"/>
  <c r="T241" s="1"/>
  <c r="B242"/>
  <c r="AG241"/>
  <c r="AI241" s="1"/>
  <c r="AK241"/>
  <c r="AP241" s="1"/>
  <c r="C241"/>
  <c r="J241"/>
  <c r="E241"/>
  <c r="V241" s="1"/>
  <c r="AJ241"/>
  <c r="AO241" s="1"/>
  <c r="AA241"/>
  <c r="K240"/>
  <c r="L240" s="1"/>
  <c r="G240"/>
  <c r="W240"/>
  <c r="X240" s="1"/>
  <c r="AN239"/>
  <c r="AD240"/>
  <c r="AC240"/>
  <c r="AF240" s="1"/>
  <c r="M239"/>
  <c r="N239"/>
  <c r="CC204" i="3" l="1"/>
  <c r="CE203"/>
  <c r="CO188"/>
  <c r="CQ188" s="1"/>
  <c r="Q199"/>
  <c r="CF198"/>
  <c r="AN240" i="4"/>
  <c r="AD241"/>
  <c r="AC241"/>
  <c r="AF241" s="1"/>
  <c r="O241"/>
  <c r="AL241"/>
  <c r="P241"/>
  <c r="AM241"/>
  <c r="AH241"/>
  <c r="U241"/>
  <c r="AB241"/>
  <c r="N240"/>
  <c r="M240"/>
  <c r="B243"/>
  <c r="F242"/>
  <c r="C242"/>
  <c r="AJ242"/>
  <c r="AO242" s="1"/>
  <c r="J242"/>
  <c r="D242"/>
  <c r="T242" s="1"/>
  <c r="AG242"/>
  <c r="AI242" s="1"/>
  <c r="AA242"/>
  <c r="AK242"/>
  <c r="AP242" s="1"/>
  <c r="E242"/>
  <c r="V242" s="1"/>
  <c r="S239"/>
  <c r="R239"/>
  <c r="Q240"/>
  <c r="H240"/>
  <c r="I240"/>
  <c r="AQ241"/>
  <c r="AE240"/>
  <c r="Y240"/>
  <c r="Z240"/>
  <c r="G241"/>
  <c r="K241"/>
  <c r="L241" s="1"/>
  <c r="W241"/>
  <c r="X241" s="1"/>
  <c r="AE241" l="1"/>
  <c r="CC205" i="3"/>
  <c r="CE204"/>
  <c r="CF199"/>
  <c r="Q200"/>
  <c r="AN241" i="4"/>
  <c r="Q241"/>
  <c r="R241" s="1"/>
  <c r="K242"/>
  <c r="L242" s="1"/>
  <c r="G242"/>
  <c r="W242"/>
  <c r="X242" s="1"/>
  <c r="S241"/>
  <c r="N241"/>
  <c r="M241"/>
  <c r="S240"/>
  <c r="R240"/>
  <c r="O242"/>
  <c r="AL242"/>
  <c r="P242"/>
  <c r="U242"/>
  <c r="AM242"/>
  <c r="AB242"/>
  <c r="AH242"/>
  <c r="AQ242"/>
  <c r="AD242"/>
  <c r="AC242"/>
  <c r="AF242" s="1"/>
  <c r="H241"/>
  <c r="I241"/>
  <c r="Y241"/>
  <c r="Z241"/>
  <c r="F243"/>
  <c r="B244"/>
  <c r="D243"/>
  <c r="T243" s="1"/>
  <c r="AK243"/>
  <c r="AP243" s="1"/>
  <c r="C243"/>
  <c r="AG243"/>
  <c r="AI243" s="1"/>
  <c r="AJ243"/>
  <c r="AO243" s="1"/>
  <c r="J243"/>
  <c r="E243"/>
  <c r="V243" s="1"/>
  <c r="AA243"/>
  <c r="AE242" l="1"/>
  <c r="Q242"/>
  <c r="S242" s="1"/>
  <c r="CC206" i="3"/>
  <c r="CE205"/>
  <c r="Q201"/>
  <c r="CF200"/>
  <c r="AN242" i="4"/>
  <c r="N242"/>
  <c r="M242"/>
  <c r="P243"/>
  <c r="U243"/>
  <c r="AL243"/>
  <c r="O243"/>
  <c r="AB243"/>
  <c r="AM243"/>
  <c r="AH243"/>
  <c r="G243"/>
  <c r="K243"/>
  <c r="L243" s="1"/>
  <c r="W243"/>
  <c r="X243" s="1"/>
  <c r="H242"/>
  <c r="I242"/>
  <c r="AD243"/>
  <c r="AC243"/>
  <c r="AF243" s="1"/>
  <c r="F244"/>
  <c r="B245"/>
  <c r="D244"/>
  <c r="T244" s="1"/>
  <c r="C244"/>
  <c r="AJ244"/>
  <c r="AO244" s="1"/>
  <c r="AG244"/>
  <c r="AI244" s="1"/>
  <c r="AK244"/>
  <c r="AP244" s="1"/>
  <c r="J244"/>
  <c r="E244"/>
  <c r="V244" s="1"/>
  <c r="AA244"/>
  <c r="Y242"/>
  <c r="Z242"/>
  <c r="AQ243"/>
  <c r="AE243" l="1"/>
  <c r="R242"/>
  <c r="CC207" i="3"/>
  <c r="CE206"/>
  <c r="Q202"/>
  <c r="CF201"/>
  <c r="AN243" i="4"/>
  <c r="Q243"/>
  <c r="R243" s="1"/>
  <c r="O244"/>
  <c r="AB244"/>
  <c r="AL244"/>
  <c r="U244"/>
  <c r="P244"/>
  <c r="Q244" s="1"/>
  <c r="AM244"/>
  <c r="AH244"/>
  <c r="I243"/>
  <c r="H243"/>
  <c r="K244"/>
  <c r="L244" s="1"/>
  <c r="G244"/>
  <c r="W244"/>
  <c r="X244" s="1"/>
  <c r="N243"/>
  <c r="M243"/>
  <c r="AD244"/>
  <c r="AC244"/>
  <c r="AF244" s="1"/>
  <c r="F245"/>
  <c r="D245"/>
  <c r="T245" s="1"/>
  <c r="B246"/>
  <c r="AG245"/>
  <c r="AI245" s="1"/>
  <c r="AK245"/>
  <c r="AP245" s="1"/>
  <c r="AJ245"/>
  <c r="AO245" s="1"/>
  <c r="J245"/>
  <c r="C245"/>
  <c r="AA245"/>
  <c r="E245"/>
  <c r="V245" s="1"/>
  <c r="Z243"/>
  <c r="Y243"/>
  <c r="AQ244"/>
  <c r="CC208" i="3" l="1"/>
  <c r="CE207"/>
  <c r="Q203"/>
  <c r="CF202"/>
  <c r="AN244" i="4"/>
  <c r="S243"/>
  <c r="AD245"/>
  <c r="AC245"/>
  <c r="AF245" s="1"/>
  <c r="K245"/>
  <c r="L245" s="1"/>
  <c r="G245"/>
  <c r="W245"/>
  <c r="X245" s="1"/>
  <c r="I244"/>
  <c r="H244"/>
  <c r="S244"/>
  <c r="R244"/>
  <c r="Y244"/>
  <c r="Z244"/>
  <c r="AE244"/>
  <c r="D246"/>
  <c r="T246" s="1"/>
  <c r="B247"/>
  <c r="C246"/>
  <c r="AJ246"/>
  <c r="AO246" s="1"/>
  <c r="J246"/>
  <c r="F246"/>
  <c r="AG246"/>
  <c r="AI246" s="1"/>
  <c r="AK246"/>
  <c r="AP246" s="1"/>
  <c r="AA246"/>
  <c r="E246"/>
  <c r="V246" s="1"/>
  <c r="O245"/>
  <c r="P245"/>
  <c r="AH245"/>
  <c r="U245"/>
  <c r="AM245"/>
  <c r="AB245"/>
  <c r="AL245"/>
  <c r="N244"/>
  <c r="M244"/>
  <c r="AQ245"/>
  <c r="CC209" i="3" l="1"/>
  <c r="CE208"/>
  <c r="CF203"/>
  <c r="Q204"/>
  <c r="AE245" i="4"/>
  <c r="Q245"/>
  <c r="S245" s="1"/>
  <c r="G246"/>
  <c r="K246"/>
  <c r="L246" s="1"/>
  <c r="W246"/>
  <c r="X246" s="1"/>
  <c r="F247"/>
  <c r="D247"/>
  <c r="T247" s="1"/>
  <c r="B248"/>
  <c r="C247"/>
  <c r="AK247"/>
  <c r="AP247" s="1"/>
  <c r="AG247"/>
  <c r="AI247" s="1"/>
  <c r="AJ247"/>
  <c r="AO247" s="1"/>
  <c r="J247"/>
  <c r="E247"/>
  <c r="V247" s="1"/>
  <c r="AA247"/>
  <c r="O246"/>
  <c r="P246"/>
  <c r="Q246" s="1"/>
  <c r="AH246"/>
  <c r="AL246"/>
  <c r="AB246"/>
  <c r="AE246" s="1"/>
  <c r="U246"/>
  <c r="AM246"/>
  <c r="M245"/>
  <c r="N245"/>
  <c r="AN245"/>
  <c r="AQ246"/>
  <c r="AD246"/>
  <c r="AC246"/>
  <c r="AF246" s="1"/>
  <c r="Z245"/>
  <c r="Y245"/>
  <c r="H245"/>
  <c r="I245"/>
  <c r="R245" l="1"/>
  <c r="CC210" i="3"/>
  <c r="CE209"/>
  <c r="CF204"/>
  <c r="Q205"/>
  <c r="AD247" i="4"/>
  <c r="AC247"/>
  <c r="AF247" s="1"/>
  <c r="I246"/>
  <c r="H246"/>
  <c r="F248"/>
  <c r="B249"/>
  <c r="C248"/>
  <c r="D248"/>
  <c r="T248" s="1"/>
  <c r="AJ248"/>
  <c r="AO248" s="1"/>
  <c r="E248"/>
  <c r="V248" s="1"/>
  <c r="AG248"/>
  <c r="AI248" s="1"/>
  <c r="AK248"/>
  <c r="AP248" s="1"/>
  <c r="J248"/>
  <c r="AA248"/>
  <c r="N246"/>
  <c r="M246"/>
  <c r="AQ247"/>
  <c r="R246"/>
  <c r="S246"/>
  <c r="P247"/>
  <c r="AM247"/>
  <c r="AB247"/>
  <c r="O247"/>
  <c r="AH247"/>
  <c r="U247"/>
  <c r="AL247"/>
  <c r="Z246"/>
  <c r="Y246"/>
  <c r="K247"/>
  <c r="L247" s="1"/>
  <c r="G247"/>
  <c r="W247"/>
  <c r="X247" s="1"/>
  <c r="AN246"/>
  <c r="CC211" i="3" l="1"/>
  <c r="CE210"/>
  <c r="Q206"/>
  <c r="CF205"/>
  <c r="AQ248" i="4"/>
  <c r="AN247"/>
  <c r="Z247"/>
  <c r="Y247"/>
  <c r="G248"/>
  <c r="K248"/>
  <c r="L248" s="1"/>
  <c r="W248"/>
  <c r="X248" s="1"/>
  <c r="O248"/>
  <c r="P248"/>
  <c r="AM248"/>
  <c r="AH248"/>
  <c r="AL248"/>
  <c r="AB248"/>
  <c r="AE248" s="1"/>
  <c r="U248"/>
  <c r="M247"/>
  <c r="N247"/>
  <c r="H247"/>
  <c r="I247"/>
  <c r="AD248"/>
  <c r="AC248"/>
  <c r="AF248" s="1"/>
  <c r="F249"/>
  <c r="D249"/>
  <c r="T249" s="1"/>
  <c r="B250"/>
  <c r="AG249"/>
  <c r="AI249" s="1"/>
  <c r="AK249"/>
  <c r="AP249" s="1"/>
  <c r="J249"/>
  <c r="C249"/>
  <c r="AJ249"/>
  <c r="AO249" s="1"/>
  <c r="E249"/>
  <c r="V249" s="1"/>
  <c r="AA249"/>
  <c r="Q247"/>
  <c r="AE247"/>
  <c r="Q248" l="1"/>
  <c r="CC212" i="3"/>
  <c r="CE211"/>
  <c r="CF206"/>
  <c r="Q207"/>
  <c r="G249" i="4"/>
  <c r="K249"/>
  <c r="L249" s="1"/>
  <c r="W249"/>
  <c r="X249" s="1"/>
  <c r="M248"/>
  <c r="N248"/>
  <c r="AD249"/>
  <c r="AC249"/>
  <c r="AF249" s="1"/>
  <c r="S247"/>
  <c r="R247"/>
  <c r="O249"/>
  <c r="P249"/>
  <c r="AH249"/>
  <c r="AB249"/>
  <c r="AM249"/>
  <c r="U249"/>
  <c r="AL249"/>
  <c r="B251"/>
  <c r="F250"/>
  <c r="C250"/>
  <c r="D250"/>
  <c r="T250" s="1"/>
  <c r="AJ250"/>
  <c r="AO250" s="1"/>
  <c r="J250"/>
  <c r="AG250"/>
  <c r="AI250" s="1"/>
  <c r="AK250"/>
  <c r="AP250" s="1"/>
  <c r="AA250"/>
  <c r="E250"/>
  <c r="V250" s="1"/>
  <c r="Z248"/>
  <c r="Y248"/>
  <c r="AN248"/>
  <c r="R248"/>
  <c r="S248"/>
  <c r="H248"/>
  <c r="I248"/>
  <c r="AQ249"/>
  <c r="AE249" l="1"/>
  <c r="CC213" i="3"/>
  <c r="CE212"/>
  <c r="Q208"/>
  <c r="CF207"/>
  <c r="Q249" i="4"/>
  <c r="S249" s="1"/>
  <c r="AD250"/>
  <c r="AC250"/>
  <c r="AF250" s="1"/>
  <c r="F251"/>
  <c r="D251"/>
  <c r="T251" s="1"/>
  <c r="B252"/>
  <c r="AK251"/>
  <c r="AP251" s="1"/>
  <c r="J251"/>
  <c r="C251"/>
  <c r="AG251"/>
  <c r="AI251" s="1"/>
  <c r="AJ251"/>
  <c r="AO251" s="1"/>
  <c r="E251"/>
  <c r="V251" s="1"/>
  <c r="AA251"/>
  <c r="H249"/>
  <c r="I249"/>
  <c r="K250"/>
  <c r="L250" s="1"/>
  <c r="G250"/>
  <c r="W250"/>
  <c r="X250" s="1"/>
  <c r="M249"/>
  <c r="N249"/>
  <c r="O250"/>
  <c r="AM250"/>
  <c r="AB250"/>
  <c r="P250"/>
  <c r="AH250"/>
  <c r="U250"/>
  <c r="AL250"/>
  <c r="Y249"/>
  <c r="Z249"/>
  <c r="AQ250"/>
  <c r="AN249"/>
  <c r="AE250" l="1"/>
  <c r="CC214" i="3"/>
  <c r="CE213"/>
  <c r="CF208"/>
  <c r="Q209"/>
  <c r="Q250" i="4"/>
  <c r="S250" s="1"/>
  <c r="AQ251"/>
  <c r="R249"/>
  <c r="M250"/>
  <c r="N250"/>
  <c r="F252"/>
  <c r="D252"/>
  <c r="T252" s="1"/>
  <c r="B253"/>
  <c r="C252"/>
  <c r="AJ252"/>
  <c r="AO252" s="1"/>
  <c r="AG252"/>
  <c r="AI252" s="1"/>
  <c r="AK252"/>
  <c r="AP252" s="1"/>
  <c r="J252"/>
  <c r="E252"/>
  <c r="V252" s="1"/>
  <c r="AA252"/>
  <c r="H250"/>
  <c r="I250"/>
  <c r="AN250"/>
  <c r="G251"/>
  <c r="K251"/>
  <c r="L251" s="1"/>
  <c r="W251"/>
  <c r="X251" s="1"/>
  <c r="Y250"/>
  <c r="Z250"/>
  <c r="AD251"/>
  <c r="AC251"/>
  <c r="AF251" s="1"/>
  <c r="AB251"/>
  <c r="AL251"/>
  <c r="AM251"/>
  <c r="P251"/>
  <c r="AH251"/>
  <c r="O251"/>
  <c r="U251"/>
  <c r="CC215" i="3" l="1"/>
  <c r="CE214"/>
  <c r="Q210"/>
  <c r="CF209"/>
  <c r="R250" i="4"/>
  <c r="K252"/>
  <c r="L252" s="1"/>
  <c r="G252"/>
  <c r="W252"/>
  <c r="X252" s="1"/>
  <c r="AD252"/>
  <c r="AC252"/>
  <c r="AF252" s="1"/>
  <c r="AQ252"/>
  <c r="I251"/>
  <c r="H251"/>
  <c r="N251"/>
  <c r="M251"/>
  <c r="F253"/>
  <c r="D253"/>
  <c r="T253" s="1"/>
  <c r="B254"/>
  <c r="AG253"/>
  <c r="AI253" s="1"/>
  <c r="AK253"/>
  <c r="AP253" s="1"/>
  <c r="C253"/>
  <c r="AJ253"/>
  <c r="AO253" s="1"/>
  <c r="J253"/>
  <c r="E253"/>
  <c r="V253" s="1"/>
  <c r="AA253"/>
  <c r="Q251"/>
  <c r="AN251"/>
  <c r="AE251"/>
  <c r="Z251"/>
  <c r="Y251"/>
  <c r="O252"/>
  <c r="P252"/>
  <c r="AH252"/>
  <c r="AB252"/>
  <c r="AM252"/>
  <c r="U252"/>
  <c r="AL252"/>
  <c r="CC216" i="3" l="1"/>
  <c r="CE215"/>
  <c r="CF210"/>
  <c r="Q211"/>
  <c r="AE252" i="4"/>
  <c r="R251"/>
  <c r="S251"/>
  <c r="B255"/>
  <c r="D254"/>
  <c r="T254" s="1"/>
  <c r="F254"/>
  <c r="C254"/>
  <c r="AJ254"/>
  <c r="AO254" s="1"/>
  <c r="J254"/>
  <c r="AK254"/>
  <c r="AP254" s="1"/>
  <c r="AG254"/>
  <c r="AI254" s="1"/>
  <c r="E254"/>
  <c r="V254" s="1"/>
  <c r="AA254"/>
  <c r="M252"/>
  <c r="N252"/>
  <c r="H252"/>
  <c r="I252"/>
  <c r="Q252"/>
  <c r="AN252"/>
  <c r="AQ253"/>
  <c r="G253"/>
  <c r="K253"/>
  <c r="L253" s="1"/>
  <c r="W253"/>
  <c r="X253" s="1"/>
  <c r="Z252"/>
  <c r="Y252"/>
  <c r="AD253"/>
  <c r="AC253"/>
  <c r="AF253" s="1"/>
  <c r="O253"/>
  <c r="AL253"/>
  <c r="P253"/>
  <c r="AM253"/>
  <c r="AH253"/>
  <c r="U253"/>
  <c r="AB253"/>
  <c r="CC217" i="3" l="1"/>
  <c r="CE216"/>
  <c r="CF211"/>
  <c r="Q212"/>
  <c r="AN253" i="4"/>
  <c r="I253"/>
  <c r="H253"/>
  <c r="AD254"/>
  <c r="AC254"/>
  <c r="AF254" s="1"/>
  <c r="K254"/>
  <c r="L254" s="1"/>
  <c r="G254"/>
  <c r="W254"/>
  <c r="X254" s="1"/>
  <c r="F255"/>
  <c r="B256"/>
  <c r="C255"/>
  <c r="AK255"/>
  <c r="AP255" s="1"/>
  <c r="AG255"/>
  <c r="AI255" s="1"/>
  <c r="D255"/>
  <c r="T255" s="1"/>
  <c r="AJ255"/>
  <c r="AO255" s="1"/>
  <c r="E255"/>
  <c r="V255" s="1"/>
  <c r="AA255"/>
  <c r="J255"/>
  <c r="M253"/>
  <c r="N253"/>
  <c r="R252"/>
  <c r="S252"/>
  <c r="Z253"/>
  <c r="Y253"/>
  <c r="O254"/>
  <c r="AL254"/>
  <c r="P254"/>
  <c r="U254"/>
  <c r="AM254"/>
  <c r="AB254"/>
  <c r="AH254"/>
  <c r="AE253"/>
  <c r="Q253"/>
  <c r="AQ254"/>
  <c r="CC218" i="3" l="1"/>
  <c r="CE217"/>
  <c r="CF212"/>
  <c r="Q213"/>
  <c r="AE254" i="4"/>
  <c r="Y254"/>
  <c r="Z254"/>
  <c r="S253"/>
  <c r="R253"/>
  <c r="AD255"/>
  <c r="AC255"/>
  <c r="AF255" s="1"/>
  <c r="K255"/>
  <c r="L255" s="1"/>
  <c r="G255"/>
  <c r="W255"/>
  <c r="X255" s="1"/>
  <c r="AQ255"/>
  <c r="F256"/>
  <c r="D256"/>
  <c r="T256" s="1"/>
  <c r="C256"/>
  <c r="AJ256"/>
  <c r="AO256" s="1"/>
  <c r="AG256"/>
  <c r="AI256" s="1"/>
  <c r="E256"/>
  <c r="V256" s="1"/>
  <c r="B257"/>
  <c r="J256"/>
  <c r="AK256"/>
  <c r="AP256" s="1"/>
  <c r="AA256"/>
  <c r="M254"/>
  <c r="N254"/>
  <c r="P255"/>
  <c r="U255"/>
  <c r="O255"/>
  <c r="AL255"/>
  <c r="AB255"/>
  <c r="AM255"/>
  <c r="AH255"/>
  <c r="H254"/>
  <c r="I254"/>
  <c r="AN254"/>
  <c r="Q254"/>
  <c r="CC219" i="3" l="1"/>
  <c r="CE218"/>
  <c r="Q214"/>
  <c r="CF213"/>
  <c r="AN255" i="4"/>
  <c r="S254"/>
  <c r="R254"/>
  <c r="AD256"/>
  <c r="AC256"/>
  <c r="AF256" s="1"/>
  <c r="F257"/>
  <c r="D257"/>
  <c r="T257" s="1"/>
  <c r="B258"/>
  <c r="AG257"/>
  <c r="AI257" s="1"/>
  <c r="AK257"/>
  <c r="AP257" s="1"/>
  <c r="J257"/>
  <c r="C257"/>
  <c r="AJ257"/>
  <c r="AO257" s="1"/>
  <c r="E257"/>
  <c r="V257" s="1"/>
  <c r="AA257"/>
  <c r="O256"/>
  <c r="P256"/>
  <c r="AM256"/>
  <c r="AH256"/>
  <c r="AL256"/>
  <c r="U256"/>
  <c r="AB256"/>
  <c r="AE256" s="1"/>
  <c r="Y255"/>
  <c r="Z255"/>
  <c r="AE255"/>
  <c r="Q255"/>
  <c r="K256"/>
  <c r="L256" s="1"/>
  <c r="G256"/>
  <c r="W256"/>
  <c r="X256" s="1"/>
  <c r="M255"/>
  <c r="N255"/>
  <c r="AQ256"/>
  <c r="H255"/>
  <c r="I255"/>
  <c r="CC220" i="3" l="1"/>
  <c r="CE219"/>
  <c r="CF214"/>
  <c r="Q215"/>
  <c r="R255" i="4"/>
  <c r="S255"/>
  <c r="M256"/>
  <c r="N256"/>
  <c r="I256"/>
  <c r="H256"/>
  <c r="O257"/>
  <c r="U257"/>
  <c r="P257"/>
  <c r="AL257"/>
  <c r="AB257"/>
  <c r="AE257" s="1"/>
  <c r="AM257"/>
  <c r="AH257"/>
  <c r="B259"/>
  <c r="D258"/>
  <c r="T258" s="1"/>
  <c r="C258"/>
  <c r="F258"/>
  <c r="AJ258"/>
  <c r="AO258" s="1"/>
  <c r="J258"/>
  <c r="AA258"/>
  <c r="E258"/>
  <c r="V258" s="1"/>
  <c r="AG258"/>
  <c r="AI258" s="1"/>
  <c r="AK258"/>
  <c r="AP258" s="1"/>
  <c r="Y256"/>
  <c r="Z256"/>
  <c r="AN256"/>
  <c r="Q256"/>
  <c r="AQ257"/>
  <c r="K257"/>
  <c r="L257" s="1"/>
  <c r="G257"/>
  <c r="W257"/>
  <c r="X257" s="1"/>
  <c r="AD257"/>
  <c r="AC257"/>
  <c r="AF257" s="1"/>
  <c r="Q257" l="1"/>
  <c r="S257" s="1"/>
  <c r="CC221" i="3"/>
  <c r="CE220"/>
  <c r="Q216"/>
  <c r="CF215"/>
  <c r="AN257" i="4"/>
  <c r="Y257"/>
  <c r="Z257"/>
  <c r="S256"/>
  <c r="R256"/>
  <c r="M257"/>
  <c r="N257"/>
  <c r="K258"/>
  <c r="L258" s="1"/>
  <c r="G258"/>
  <c r="W258"/>
  <c r="X258" s="1"/>
  <c r="I257"/>
  <c r="H257"/>
  <c r="F259"/>
  <c r="B260"/>
  <c r="D259"/>
  <c r="T259" s="1"/>
  <c r="AK259"/>
  <c r="AP259" s="1"/>
  <c r="C259"/>
  <c r="AG259"/>
  <c r="AI259" s="1"/>
  <c r="J259"/>
  <c r="E259"/>
  <c r="V259" s="1"/>
  <c r="AJ259"/>
  <c r="AO259" s="1"/>
  <c r="AA259"/>
  <c r="AQ258"/>
  <c r="AD258"/>
  <c r="AC258"/>
  <c r="AF258" s="1"/>
  <c r="O258"/>
  <c r="P258"/>
  <c r="AM258"/>
  <c r="AH258"/>
  <c r="AB258"/>
  <c r="AE258" s="1"/>
  <c r="AL258"/>
  <c r="U258"/>
  <c r="R257" l="1"/>
  <c r="CC222" i="3"/>
  <c r="CE221"/>
  <c r="Q217"/>
  <c r="CF216"/>
  <c r="AN258" i="4"/>
  <c r="Z258"/>
  <c r="Y258"/>
  <c r="P259"/>
  <c r="O259"/>
  <c r="AL259"/>
  <c r="AM259"/>
  <c r="U259"/>
  <c r="AH259"/>
  <c r="AB259"/>
  <c r="K259"/>
  <c r="L259" s="1"/>
  <c r="G259"/>
  <c r="W259"/>
  <c r="X259" s="1"/>
  <c r="Q258"/>
  <c r="AD259"/>
  <c r="AC259"/>
  <c r="AF259" s="1"/>
  <c r="F260"/>
  <c r="B261"/>
  <c r="D260"/>
  <c r="T260" s="1"/>
  <c r="C260"/>
  <c r="AJ260"/>
  <c r="AO260" s="1"/>
  <c r="AG260"/>
  <c r="AI260" s="1"/>
  <c r="AK260"/>
  <c r="AP260" s="1"/>
  <c r="J260"/>
  <c r="E260"/>
  <c r="V260" s="1"/>
  <c r="AA260"/>
  <c r="N258"/>
  <c r="M258"/>
  <c r="AQ259"/>
  <c r="H258"/>
  <c r="I258"/>
  <c r="CC223" i="3" l="1"/>
  <c r="CE222"/>
  <c r="Q218"/>
  <c r="CF217"/>
  <c r="AE259" i="4"/>
  <c r="Q259"/>
  <c r="AD260"/>
  <c r="AC260"/>
  <c r="AF260" s="1"/>
  <c r="F261"/>
  <c r="D261"/>
  <c r="T261" s="1"/>
  <c r="B262"/>
  <c r="AG261"/>
  <c r="AI261" s="1"/>
  <c r="AK261"/>
  <c r="AP261" s="1"/>
  <c r="AJ261"/>
  <c r="AO261" s="1"/>
  <c r="J261"/>
  <c r="C261"/>
  <c r="AA261"/>
  <c r="E261"/>
  <c r="V261" s="1"/>
  <c r="R258"/>
  <c r="S258"/>
  <c r="M259"/>
  <c r="N259"/>
  <c r="AQ260"/>
  <c r="O260"/>
  <c r="P260"/>
  <c r="Q260" s="1"/>
  <c r="AM260"/>
  <c r="U260"/>
  <c r="AH260"/>
  <c r="AB260"/>
  <c r="AE260" s="1"/>
  <c r="AL260"/>
  <c r="H259"/>
  <c r="I259"/>
  <c r="R259"/>
  <c r="S259"/>
  <c r="K260"/>
  <c r="L260" s="1"/>
  <c r="G260"/>
  <c r="W260"/>
  <c r="X260" s="1"/>
  <c r="Z259"/>
  <c r="Y259"/>
  <c r="AN259"/>
  <c r="CC224" i="3" l="1"/>
  <c r="CE223"/>
  <c r="CF218"/>
  <c r="Q219"/>
  <c r="AD261" i="4"/>
  <c r="AC261"/>
  <c r="AF261" s="1"/>
  <c r="N260"/>
  <c r="M260"/>
  <c r="D262"/>
  <c r="T262" s="1"/>
  <c r="B263"/>
  <c r="C262"/>
  <c r="AJ262"/>
  <c r="AO262" s="1"/>
  <c r="F262"/>
  <c r="AK262"/>
  <c r="AP262" s="1"/>
  <c r="J262"/>
  <c r="AG262"/>
  <c r="AI262" s="1"/>
  <c r="E262"/>
  <c r="V262" s="1"/>
  <c r="AA262"/>
  <c r="H260"/>
  <c r="I260"/>
  <c r="O261"/>
  <c r="P261"/>
  <c r="AM261"/>
  <c r="AH261"/>
  <c r="AL261"/>
  <c r="U261"/>
  <c r="AB261"/>
  <c r="AN260"/>
  <c r="AQ261"/>
  <c r="Y260"/>
  <c r="Z260"/>
  <c r="S260"/>
  <c r="R260"/>
  <c r="K261"/>
  <c r="L261" s="1"/>
  <c r="G261"/>
  <c r="W261"/>
  <c r="X261" s="1"/>
  <c r="CC225" i="3" l="1"/>
  <c r="CE224"/>
  <c r="Q220"/>
  <c r="CF219"/>
  <c r="K262" i="4"/>
  <c r="L262" s="1"/>
  <c r="G262"/>
  <c r="W262"/>
  <c r="X262" s="1"/>
  <c r="F263"/>
  <c r="B264"/>
  <c r="C263"/>
  <c r="AK263"/>
  <c r="AP263" s="1"/>
  <c r="D263"/>
  <c r="T263" s="1"/>
  <c r="AG263"/>
  <c r="AI263" s="1"/>
  <c r="J263"/>
  <c r="E263"/>
  <c r="V263" s="1"/>
  <c r="AA263"/>
  <c r="AJ263"/>
  <c r="AO263" s="1"/>
  <c r="Q261"/>
  <c r="M261"/>
  <c r="N261"/>
  <c r="O262"/>
  <c r="P262"/>
  <c r="AM262"/>
  <c r="AB262"/>
  <c r="AE262" s="1"/>
  <c r="AH262"/>
  <c r="U262"/>
  <c r="AL262"/>
  <c r="AD262"/>
  <c r="AC262"/>
  <c r="AF262" s="1"/>
  <c r="I261"/>
  <c r="H261"/>
  <c r="Z261"/>
  <c r="Y261"/>
  <c r="AE261"/>
  <c r="AN261"/>
  <c r="AQ262"/>
  <c r="CC226" i="3" l="1"/>
  <c r="CE225"/>
  <c r="Q221"/>
  <c r="CF220"/>
  <c r="AD263" i="4"/>
  <c r="AC263"/>
  <c r="AF263" s="1"/>
  <c r="F264"/>
  <c r="B265"/>
  <c r="D264"/>
  <c r="T264" s="1"/>
  <c r="C264"/>
  <c r="J264"/>
  <c r="AJ264"/>
  <c r="AO264" s="1"/>
  <c r="AG264"/>
  <c r="AI264" s="1"/>
  <c r="E264"/>
  <c r="V264" s="1"/>
  <c r="AK264"/>
  <c r="AP264" s="1"/>
  <c r="AA264"/>
  <c r="N262"/>
  <c r="M262"/>
  <c r="R261"/>
  <c r="S261"/>
  <c r="O263"/>
  <c r="P263"/>
  <c r="AL263"/>
  <c r="AB263"/>
  <c r="U263"/>
  <c r="AM263"/>
  <c r="AH263"/>
  <c r="I262"/>
  <c r="H262"/>
  <c r="AN262"/>
  <c r="AQ263"/>
  <c r="Q262"/>
  <c r="Z262"/>
  <c r="Y262"/>
  <c r="G263"/>
  <c r="K263"/>
  <c r="L263" s="1"/>
  <c r="W263"/>
  <c r="X263" s="1"/>
  <c r="CC227" i="3" l="1"/>
  <c r="CE226"/>
  <c r="Q222"/>
  <c r="CF221"/>
  <c r="AN263" i="4"/>
  <c r="Z263"/>
  <c r="Y263"/>
  <c r="P264"/>
  <c r="U264"/>
  <c r="O264"/>
  <c r="AL264"/>
  <c r="AB264"/>
  <c r="AM264"/>
  <c r="AH264"/>
  <c r="AQ264"/>
  <c r="Q263"/>
  <c r="I263"/>
  <c r="H263"/>
  <c r="K264"/>
  <c r="L264" s="1"/>
  <c r="G264"/>
  <c r="W264"/>
  <c r="X264" s="1"/>
  <c r="M263"/>
  <c r="N263"/>
  <c r="R262"/>
  <c r="S262"/>
  <c r="AD264"/>
  <c r="AC264"/>
  <c r="AF264" s="1"/>
  <c r="F265"/>
  <c r="D265"/>
  <c r="T265" s="1"/>
  <c r="B266"/>
  <c r="AG265"/>
  <c r="AI265" s="1"/>
  <c r="AK265"/>
  <c r="AP265" s="1"/>
  <c r="AJ265"/>
  <c r="AO265" s="1"/>
  <c r="J265"/>
  <c r="E265"/>
  <c r="V265" s="1"/>
  <c r="C265"/>
  <c r="AA265"/>
  <c r="AE263"/>
  <c r="CC228" i="3" l="1"/>
  <c r="CE228" s="1"/>
  <c r="CE227"/>
  <c r="Q223"/>
  <c r="CF222"/>
  <c r="AN264" i="4"/>
  <c r="AD265"/>
  <c r="AC265"/>
  <c r="AF265" s="1"/>
  <c r="B267"/>
  <c r="F266"/>
  <c r="D266"/>
  <c r="T266" s="1"/>
  <c r="C266"/>
  <c r="AJ266"/>
  <c r="AO266" s="1"/>
  <c r="AG266"/>
  <c r="AI266" s="1"/>
  <c r="AK266"/>
  <c r="AP266" s="1"/>
  <c r="J266"/>
  <c r="AA266"/>
  <c r="E266"/>
  <c r="V266" s="1"/>
  <c r="N264"/>
  <c r="M264"/>
  <c r="AQ265"/>
  <c r="K265"/>
  <c r="L265" s="1"/>
  <c r="G265"/>
  <c r="W265"/>
  <c r="X265" s="1"/>
  <c r="I264"/>
  <c r="H264"/>
  <c r="R263"/>
  <c r="S263"/>
  <c r="AE264"/>
  <c r="Q264"/>
  <c r="O265"/>
  <c r="AL265"/>
  <c r="P265"/>
  <c r="U265"/>
  <c r="AM265"/>
  <c r="AB265"/>
  <c r="AH265"/>
  <c r="Y264"/>
  <c r="Z264"/>
  <c r="Q224" i="3" l="1"/>
  <c r="CF223"/>
  <c r="H265" i="4"/>
  <c r="I265"/>
  <c r="Z265"/>
  <c r="Y265"/>
  <c r="O266"/>
  <c r="P266"/>
  <c r="AH266"/>
  <c r="AM266"/>
  <c r="AB266"/>
  <c r="AE266" s="1"/>
  <c r="AL266"/>
  <c r="U266"/>
  <c r="AE265"/>
  <c r="AD266"/>
  <c r="AC266"/>
  <c r="AF266" s="1"/>
  <c r="F267"/>
  <c r="D267"/>
  <c r="T267" s="1"/>
  <c r="AK267"/>
  <c r="AP267" s="1"/>
  <c r="C267"/>
  <c r="AG267"/>
  <c r="AI267" s="1"/>
  <c r="AJ267"/>
  <c r="AO267" s="1"/>
  <c r="B268"/>
  <c r="J267"/>
  <c r="E267"/>
  <c r="V267" s="1"/>
  <c r="AA267"/>
  <c r="Q265"/>
  <c r="S264"/>
  <c r="R264"/>
  <c r="N265"/>
  <c r="M265"/>
  <c r="K266"/>
  <c r="L266" s="1"/>
  <c r="G266"/>
  <c r="W266"/>
  <c r="X266" s="1"/>
  <c r="AN265"/>
  <c r="AQ266"/>
  <c r="Q225" i="3" l="1"/>
  <c r="CF224"/>
  <c r="AQ267" i="4"/>
  <c r="AD267"/>
  <c r="AC267"/>
  <c r="AF267" s="1"/>
  <c r="S265"/>
  <c r="R265"/>
  <c r="F268"/>
  <c r="D268"/>
  <c r="T268" s="1"/>
  <c r="B269"/>
  <c r="C268"/>
  <c r="AJ268"/>
  <c r="AO268" s="1"/>
  <c r="AG268"/>
  <c r="AI268" s="1"/>
  <c r="AK268"/>
  <c r="AP268" s="1"/>
  <c r="E268"/>
  <c r="V268" s="1"/>
  <c r="J268"/>
  <c r="AA268"/>
  <c r="M266"/>
  <c r="N266"/>
  <c r="O267"/>
  <c r="AL267"/>
  <c r="AB267"/>
  <c r="AH267"/>
  <c r="P267"/>
  <c r="U267"/>
  <c r="AM267"/>
  <c r="Q266"/>
  <c r="I266"/>
  <c r="H266"/>
  <c r="G267"/>
  <c r="K267"/>
  <c r="L267" s="1"/>
  <c r="W267"/>
  <c r="X267" s="1"/>
  <c r="AN266"/>
  <c r="Y266"/>
  <c r="Z266"/>
  <c r="Q226" i="3" l="1"/>
  <c r="CF225"/>
  <c r="Q267" i="4"/>
  <c r="R267" s="1"/>
  <c r="Z267"/>
  <c r="Y267"/>
  <c r="AD268"/>
  <c r="AC268"/>
  <c r="AF268" s="1"/>
  <c r="AQ268"/>
  <c r="I267"/>
  <c r="H267"/>
  <c r="F269"/>
  <c r="D269"/>
  <c r="T269" s="1"/>
  <c r="B270"/>
  <c r="AG269"/>
  <c r="AI269" s="1"/>
  <c r="AK269"/>
  <c r="AP269" s="1"/>
  <c r="C269"/>
  <c r="AJ269"/>
  <c r="AO269" s="1"/>
  <c r="J269"/>
  <c r="E269"/>
  <c r="V269" s="1"/>
  <c r="AA269"/>
  <c r="AE267"/>
  <c r="K268"/>
  <c r="L268" s="1"/>
  <c r="G268"/>
  <c r="W268"/>
  <c r="X268" s="1"/>
  <c r="N267"/>
  <c r="M267"/>
  <c r="R266"/>
  <c r="S266"/>
  <c r="O268"/>
  <c r="P268"/>
  <c r="AL268"/>
  <c r="AB268"/>
  <c r="AE268" s="1"/>
  <c r="U268"/>
  <c r="AM268"/>
  <c r="AH268"/>
  <c r="AN267"/>
  <c r="Q227" i="3" l="1"/>
  <c r="CF226"/>
  <c r="S267" i="4"/>
  <c r="AQ269"/>
  <c r="Q268"/>
  <c r="R268" s="1"/>
  <c r="K269"/>
  <c r="L269" s="1"/>
  <c r="G269"/>
  <c r="W269"/>
  <c r="X269" s="1"/>
  <c r="AN268"/>
  <c r="I268"/>
  <c r="H268"/>
  <c r="Y268"/>
  <c r="Z268"/>
  <c r="M268"/>
  <c r="N268"/>
  <c r="AD269"/>
  <c r="AC269"/>
  <c r="AF269" s="1"/>
  <c r="P269"/>
  <c r="AM269"/>
  <c r="AB269"/>
  <c r="O269"/>
  <c r="AH269"/>
  <c r="U269"/>
  <c r="AL269"/>
  <c r="B271"/>
  <c r="F270"/>
  <c r="C270"/>
  <c r="AJ270"/>
  <c r="AO270" s="1"/>
  <c r="AK270"/>
  <c r="AP270" s="1"/>
  <c r="J270"/>
  <c r="AG270"/>
  <c r="AI270" s="1"/>
  <c r="E270"/>
  <c r="V270" s="1"/>
  <c r="AA270"/>
  <c r="D270"/>
  <c r="T270" s="1"/>
  <c r="Q228" i="3" l="1"/>
  <c r="CF228" s="1"/>
  <c r="CF227"/>
  <c r="AE269" i="4"/>
  <c r="S268"/>
  <c r="AD270"/>
  <c r="AC270"/>
  <c r="AF270" s="1"/>
  <c r="F271"/>
  <c r="B272"/>
  <c r="D271"/>
  <c r="T271" s="1"/>
  <c r="C271"/>
  <c r="AK271"/>
  <c r="AP271" s="1"/>
  <c r="AG271"/>
  <c r="AI271" s="1"/>
  <c r="J271"/>
  <c r="AJ271"/>
  <c r="AO271" s="1"/>
  <c r="E271"/>
  <c r="V271" s="1"/>
  <c r="AA271"/>
  <c r="I269"/>
  <c r="H269"/>
  <c r="Z269"/>
  <c r="Y269"/>
  <c r="AN269"/>
  <c r="Q269"/>
  <c r="M269"/>
  <c r="N269"/>
  <c r="K270"/>
  <c r="L270" s="1"/>
  <c r="G270"/>
  <c r="W270"/>
  <c r="X270" s="1"/>
  <c r="P270"/>
  <c r="O270"/>
  <c r="AL270"/>
  <c r="U270"/>
  <c r="AM270"/>
  <c r="AB270"/>
  <c r="AH270"/>
  <c r="AQ270"/>
  <c r="AE270" l="1"/>
  <c r="M270"/>
  <c r="N270"/>
  <c r="H270"/>
  <c r="I270"/>
  <c r="S269"/>
  <c r="R269"/>
  <c r="P271"/>
  <c r="AB271"/>
  <c r="O271"/>
  <c r="AL271"/>
  <c r="U271"/>
  <c r="AM271"/>
  <c r="AH271"/>
  <c r="AN270"/>
  <c r="K271"/>
  <c r="L271" s="1"/>
  <c r="G271"/>
  <c r="W271"/>
  <c r="X271" s="1"/>
  <c r="Z270"/>
  <c r="Y270"/>
  <c r="AD271"/>
  <c r="AC271"/>
  <c r="AF271" s="1"/>
  <c r="F272"/>
  <c r="D272"/>
  <c r="T272" s="1"/>
  <c r="C272"/>
  <c r="B273"/>
  <c r="AJ272"/>
  <c r="AO272" s="1"/>
  <c r="J272"/>
  <c r="AG272"/>
  <c r="AI272" s="1"/>
  <c r="E272"/>
  <c r="V272" s="1"/>
  <c r="AA272"/>
  <c r="AK272"/>
  <c r="AP272" s="1"/>
  <c r="Q270"/>
  <c r="AQ271"/>
  <c r="AN271" l="1"/>
  <c r="F273"/>
  <c r="D273"/>
  <c r="T273" s="1"/>
  <c r="B274"/>
  <c r="AG273"/>
  <c r="AI273" s="1"/>
  <c r="AK273"/>
  <c r="AP273" s="1"/>
  <c r="J273"/>
  <c r="C273"/>
  <c r="AJ273"/>
  <c r="AO273" s="1"/>
  <c r="E273"/>
  <c r="V273" s="1"/>
  <c r="AA273"/>
  <c r="Y271"/>
  <c r="Z271"/>
  <c r="AD272"/>
  <c r="AC272"/>
  <c r="AF272" s="1"/>
  <c r="G272"/>
  <c r="K272"/>
  <c r="L272" s="1"/>
  <c r="W272"/>
  <c r="X272" s="1"/>
  <c r="M271"/>
  <c r="N271"/>
  <c r="Q271"/>
  <c r="R270"/>
  <c r="S270"/>
  <c r="P272"/>
  <c r="O272"/>
  <c r="AL272"/>
  <c r="AM272"/>
  <c r="U272"/>
  <c r="AH272"/>
  <c r="AB272"/>
  <c r="H271"/>
  <c r="I271"/>
  <c r="AQ272"/>
  <c r="AE271"/>
  <c r="AE272" l="1"/>
  <c r="K273"/>
  <c r="L273" s="1"/>
  <c r="G273"/>
  <c r="W273"/>
  <c r="X273" s="1"/>
  <c r="I272"/>
  <c r="H272"/>
  <c r="AL273"/>
  <c r="AB273"/>
  <c r="AH273"/>
  <c r="O273"/>
  <c r="AM273"/>
  <c r="U273"/>
  <c r="P273"/>
  <c r="B275"/>
  <c r="D274"/>
  <c r="T274" s="1"/>
  <c r="F274"/>
  <c r="C274"/>
  <c r="AJ274"/>
  <c r="AO274" s="1"/>
  <c r="J274"/>
  <c r="AG274"/>
  <c r="AI274" s="1"/>
  <c r="AK274"/>
  <c r="AP274" s="1"/>
  <c r="AA274"/>
  <c r="E274"/>
  <c r="V274" s="1"/>
  <c r="Q272"/>
  <c r="Y272"/>
  <c r="Z272"/>
  <c r="AD273"/>
  <c r="AC273"/>
  <c r="AF273" s="1"/>
  <c r="S271"/>
  <c r="R271"/>
  <c r="N272"/>
  <c r="M272"/>
  <c r="AN272"/>
  <c r="AQ273"/>
  <c r="I273" l="1"/>
  <c r="H273"/>
  <c r="F275"/>
  <c r="D275"/>
  <c r="T275" s="1"/>
  <c r="B276"/>
  <c r="AK275"/>
  <c r="AP275" s="1"/>
  <c r="C275"/>
  <c r="AG275"/>
  <c r="AI275" s="1"/>
  <c r="AJ275"/>
  <c r="AO275" s="1"/>
  <c r="E275"/>
  <c r="V275" s="1"/>
  <c r="AA275"/>
  <c r="J275"/>
  <c r="K274"/>
  <c r="L274" s="1"/>
  <c r="G274"/>
  <c r="W274"/>
  <c r="X274" s="1"/>
  <c r="Y273"/>
  <c r="Z273"/>
  <c r="AE273"/>
  <c r="AD274"/>
  <c r="AC274"/>
  <c r="AF274" s="1"/>
  <c r="M273"/>
  <c r="N273"/>
  <c r="S272"/>
  <c r="R272"/>
  <c r="AH274"/>
  <c r="AM274"/>
  <c r="AB274"/>
  <c r="AL274"/>
  <c r="P274"/>
  <c r="O274"/>
  <c r="U274"/>
  <c r="AQ274"/>
  <c r="Q273"/>
  <c r="AN273"/>
  <c r="Q274" l="1"/>
  <c r="S274" s="1"/>
  <c r="AE274"/>
  <c r="Y274"/>
  <c r="Z274"/>
  <c r="R273"/>
  <c r="S273"/>
  <c r="N274"/>
  <c r="M274"/>
  <c r="F276"/>
  <c r="B277"/>
  <c r="C276"/>
  <c r="D276"/>
  <c r="T276" s="1"/>
  <c r="AJ276"/>
  <c r="AO276" s="1"/>
  <c r="AG276"/>
  <c r="AI276" s="1"/>
  <c r="AK276"/>
  <c r="AP276" s="1"/>
  <c r="E276"/>
  <c r="V276" s="1"/>
  <c r="J276"/>
  <c r="AA276"/>
  <c r="I274"/>
  <c r="H274"/>
  <c r="AN274"/>
  <c r="AD275"/>
  <c r="AC275"/>
  <c r="AF275" s="1"/>
  <c r="O275"/>
  <c r="P275"/>
  <c r="AB275"/>
  <c r="AM275"/>
  <c r="AH275"/>
  <c r="U275"/>
  <c r="AL275"/>
  <c r="G275"/>
  <c r="K275"/>
  <c r="L275" s="1"/>
  <c r="W275"/>
  <c r="X275" s="1"/>
  <c r="AQ275"/>
  <c r="R274" l="1"/>
  <c r="AN275"/>
  <c r="M275"/>
  <c r="N275"/>
  <c r="Y275"/>
  <c r="Z275"/>
  <c r="AD276"/>
  <c r="AC276"/>
  <c r="AF276" s="1"/>
  <c r="F277"/>
  <c r="D277"/>
  <c r="T277" s="1"/>
  <c r="B278"/>
  <c r="AG277"/>
  <c r="AI277" s="1"/>
  <c r="AK277"/>
  <c r="AP277" s="1"/>
  <c r="AJ277"/>
  <c r="AO277" s="1"/>
  <c r="C277"/>
  <c r="AA277"/>
  <c r="J277"/>
  <c r="E277"/>
  <c r="V277" s="1"/>
  <c r="Q275"/>
  <c r="AE275"/>
  <c r="AQ276"/>
  <c r="K276"/>
  <c r="L276" s="1"/>
  <c r="G276"/>
  <c r="W276"/>
  <c r="X276" s="1"/>
  <c r="H275"/>
  <c r="I275"/>
  <c r="P276"/>
  <c r="O276"/>
  <c r="AL276"/>
  <c r="U276"/>
  <c r="AB276"/>
  <c r="AM276"/>
  <c r="AH276"/>
  <c r="AE276" l="1"/>
  <c r="Q276"/>
  <c r="R276" s="1"/>
  <c r="H276"/>
  <c r="I276"/>
  <c r="R275"/>
  <c r="S275"/>
  <c r="O277"/>
  <c r="AL277"/>
  <c r="U277"/>
  <c r="AM277"/>
  <c r="P277"/>
  <c r="Q277" s="1"/>
  <c r="AH277"/>
  <c r="AB277"/>
  <c r="D278"/>
  <c r="T278" s="1"/>
  <c r="B279"/>
  <c r="C278"/>
  <c r="AJ278"/>
  <c r="AO278" s="1"/>
  <c r="F278"/>
  <c r="AG278"/>
  <c r="AI278" s="1"/>
  <c r="AK278"/>
  <c r="AP278" s="1"/>
  <c r="J278"/>
  <c r="E278"/>
  <c r="V278" s="1"/>
  <c r="AA278"/>
  <c r="Y276"/>
  <c r="Z276"/>
  <c r="AD277"/>
  <c r="AC277"/>
  <c r="AF277" s="1"/>
  <c r="AN276"/>
  <c r="AQ277"/>
  <c r="K277"/>
  <c r="L277" s="1"/>
  <c r="G277"/>
  <c r="W277"/>
  <c r="X277" s="1"/>
  <c r="N276"/>
  <c r="M276"/>
  <c r="AE277" l="1"/>
  <c r="S276"/>
  <c r="AN277"/>
  <c r="M277"/>
  <c r="N277"/>
  <c r="K278"/>
  <c r="L278" s="1"/>
  <c r="G278"/>
  <c r="W278"/>
  <c r="X278" s="1"/>
  <c r="AD278"/>
  <c r="AC278"/>
  <c r="AF278" s="1"/>
  <c r="F279"/>
  <c r="B280"/>
  <c r="D279"/>
  <c r="T279" s="1"/>
  <c r="C279"/>
  <c r="AK279"/>
  <c r="AP279" s="1"/>
  <c r="AG279"/>
  <c r="AI279" s="1"/>
  <c r="AJ279"/>
  <c r="AO279" s="1"/>
  <c r="J279"/>
  <c r="E279"/>
  <c r="V279" s="1"/>
  <c r="AA279"/>
  <c r="R277"/>
  <c r="S277"/>
  <c r="AQ278"/>
  <c r="H277"/>
  <c r="I277"/>
  <c r="Y277"/>
  <c r="Z277"/>
  <c r="AL278"/>
  <c r="AB278"/>
  <c r="AM278"/>
  <c r="AH278"/>
  <c r="P278"/>
  <c r="O278"/>
  <c r="U278"/>
  <c r="AQ279" l="1"/>
  <c r="Q278"/>
  <c r="S278" s="1"/>
  <c r="F280"/>
  <c r="B281"/>
  <c r="D280"/>
  <c r="T280" s="1"/>
  <c r="C280"/>
  <c r="J280"/>
  <c r="AJ280"/>
  <c r="AO280" s="1"/>
  <c r="E280"/>
  <c r="V280" s="1"/>
  <c r="AK280"/>
  <c r="AP280" s="1"/>
  <c r="AG280"/>
  <c r="AI280" s="1"/>
  <c r="AA280"/>
  <c r="AD279"/>
  <c r="AC279"/>
  <c r="AF279" s="1"/>
  <c r="Y278"/>
  <c r="Z278"/>
  <c r="P279"/>
  <c r="O279"/>
  <c r="U279"/>
  <c r="AL279"/>
  <c r="AB279"/>
  <c r="AE279" s="1"/>
  <c r="AM279"/>
  <c r="AH279"/>
  <c r="M278"/>
  <c r="N278"/>
  <c r="AE278"/>
  <c r="K279"/>
  <c r="L279" s="1"/>
  <c r="G279"/>
  <c r="W279"/>
  <c r="X279" s="1"/>
  <c r="I278"/>
  <c r="H278"/>
  <c r="AN278"/>
  <c r="AN279" l="1"/>
  <c r="AQ280"/>
  <c r="Q279"/>
  <c r="S279" s="1"/>
  <c r="R278"/>
  <c r="Z279"/>
  <c r="Y279"/>
  <c r="K280"/>
  <c r="L280" s="1"/>
  <c r="G280"/>
  <c r="W280"/>
  <c r="X280" s="1"/>
  <c r="AD280"/>
  <c r="AC280"/>
  <c r="AF280" s="1"/>
  <c r="F281"/>
  <c r="D281"/>
  <c r="T281" s="1"/>
  <c r="B282"/>
  <c r="AG281"/>
  <c r="AI281" s="1"/>
  <c r="AK281"/>
  <c r="AP281" s="1"/>
  <c r="J281"/>
  <c r="C281"/>
  <c r="E281"/>
  <c r="V281" s="1"/>
  <c r="AJ281"/>
  <c r="AO281" s="1"/>
  <c r="AA281"/>
  <c r="M279"/>
  <c r="N279"/>
  <c r="H279"/>
  <c r="I279"/>
  <c r="P280"/>
  <c r="O280"/>
  <c r="AL280"/>
  <c r="U280"/>
  <c r="AB280"/>
  <c r="AM280"/>
  <c r="AH280"/>
  <c r="R279" l="1"/>
  <c r="AE280"/>
  <c r="Q280"/>
  <c r="R280" s="1"/>
  <c r="AD281"/>
  <c r="AC281"/>
  <c r="AF281" s="1"/>
  <c r="Z280"/>
  <c r="Y280"/>
  <c r="P281"/>
  <c r="O281"/>
  <c r="AL281"/>
  <c r="AH281"/>
  <c r="AB281"/>
  <c r="AM281"/>
  <c r="U281"/>
  <c r="B283"/>
  <c r="F282"/>
  <c r="D282"/>
  <c r="T282" s="1"/>
  <c r="C282"/>
  <c r="AJ282"/>
  <c r="AO282" s="1"/>
  <c r="AK282"/>
  <c r="AP282" s="1"/>
  <c r="J282"/>
  <c r="AG282"/>
  <c r="AI282" s="1"/>
  <c r="E282"/>
  <c r="V282" s="1"/>
  <c r="AA282"/>
  <c r="AN280"/>
  <c r="M280"/>
  <c r="N280"/>
  <c r="AQ281"/>
  <c r="K281"/>
  <c r="L281" s="1"/>
  <c r="G281"/>
  <c r="W281"/>
  <c r="X281" s="1"/>
  <c r="H280"/>
  <c r="I280"/>
  <c r="AE281" l="1"/>
  <c r="S280"/>
  <c r="Q281"/>
  <c r="S281" s="1"/>
  <c r="G282"/>
  <c r="K282"/>
  <c r="L282" s="1"/>
  <c r="W282"/>
  <c r="X282" s="1"/>
  <c r="R281"/>
  <c r="Z281"/>
  <c r="Y281"/>
  <c r="H281"/>
  <c r="I281"/>
  <c r="P282"/>
  <c r="O282"/>
  <c r="AB282"/>
  <c r="AL282"/>
  <c r="U282"/>
  <c r="AM282"/>
  <c r="AH282"/>
  <c r="AQ282"/>
  <c r="AD282"/>
  <c r="AC282"/>
  <c r="AF282" s="1"/>
  <c r="N281"/>
  <c r="M281"/>
  <c r="F283"/>
  <c r="D283"/>
  <c r="T283" s="1"/>
  <c r="AK283"/>
  <c r="AP283" s="1"/>
  <c r="B284"/>
  <c r="C283"/>
  <c r="AG283"/>
  <c r="AI283" s="1"/>
  <c r="J283"/>
  <c r="E283"/>
  <c r="V283" s="1"/>
  <c r="AJ283"/>
  <c r="AO283" s="1"/>
  <c r="AA283"/>
  <c r="AN281"/>
  <c r="AQ283" l="1"/>
  <c r="AD283"/>
  <c r="AC283"/>
  <c r="AF283" s="1"/>
  <c r="F284"/>
  <c r="B285"/>
  <c r="C284"/>
  <c r="J284"/>
  <c r="AJ284"/>
  <c r="AO284" s="1"/>
  <c r="AG284"/>
  <c r="AI284" s="1"/>
  <c r="D284"/>
  <c r="T284" s="1"/>
  <c r="AK284"/>
  <c r="AP284" s="1"/>
  <c r="E284"/>
  <c r="V284" s="1"/>
  <c r="AA284"/>
  <c r="I282"/>
  <c r="H282"/>
  <c r="O283"/>
  <c r="P283"/>
  <c r="AM283"/>
  <c r="AB283"/>
  <c r="AH283"/>
  <c r="U283"/>
  <c r="AL283"/>
  <c r="K283"/>
  <c r="L283" s="1"/>
  <c r="G283"/>
  <c r="W283"/>
  <c r="X283" s="1"/>
  <c r="N282"/>
  <c r="M282"/>
  <c r="Q282"/>
  <c r="Y282"/>
  <c r="Z282"/>
  <c r="AN282"/>
  <c r="AE282"/>
  <c r="AE283" l="1"/>
  <c r="O284"/>
  <c r="P284"/>
  <c r="AL284"/>
  <c r="AH284"/>
  <c r="U284"/>
  <c r="AB284"/>
  <c r="AM284"/>
  <c r="N283"/>
  <c r="M283"/>
  <c r="S282"/>
  <c r="R282"/>
  <c r="I283"/>
  <c r="H283"/>
  <c r="K284"/>
  <c r="L284" s="1"/>
  <c r="G284"/>
  <c r="W284"/>
  <c r="X284" s="1"/>
  <c r="AN283"/>
  <c r="Y283"/>
  <c r="Z283"/>
  <c r="AD284"/>
  <c r="AC284"/>
  <c r="AF284" s="1"/>
  <c r="F285"/>
  <c r="D285"/>
  <c r="T285" s="1"/>
  <c r="B286"/>
  <c r="AG285"/>
  <c r="AI285" s="1"/>
  <c r="AK285"/>
  <c r="AP285" s="1"/>
  <c r="C285"/>
  <c r="AJ285"/>
  <c r="AO285" s="1"/>
  <c r="J285"/>
  <c r="E285"/>
  <c r="V285" s="1"/>
  <c r="AA285"/>
  <c r="Q283"/>
  <c r="AQ284"/>
  <c r="AQ285" l="1"/>
  <c r="K285"/>
  <c r="L285" s="1"/>
  <c r="G285"/>
  <c r="W285"/>
  <c r="X285" s="1"/>
  <c r="M284"/>
  <c r="N284"/>
  <c r="AE284"/>
  <c r="Q284"/>
  <c r="H284"/>
  <c r="I284"/>
  <c r="AD285"/>
  <c r="AC285"/>
  <c r="AF285" s="1"/>
  <c r="O285"/>
  <c r="AH285"/>
  <c r="AB285"/>
  <c r="P285"/>
  <c r="AM285"/>
  <c r="U285"/>
  <c r="AL285"/>
  <c r="S283"/>
  <c r="R283"/>
  <c r="B287"/>
  <c r="F286"/>
  <c r="D286"/>
  <c r="T286" s="1"/>
  <c r="C286"/>
  <c r="AJ286"/>
  <c r="AO286" s="1"/>
  <c r="AK286"/>
  <c r="AP286" s="1"/>
  <c r="AG286"/>
  <c r="AI286" s="1"/>
  <c r="J286"/>
  <c r="E286"/>
  <c r="V286" s="1"/>
  <c r="AA286"/>
  <c r="Z284"/>
  <c r="Y284"/>
  <c r="AN284"/>
  <c r="Q285" l="1"/>
  <c r="S285" s="1"/>
  <c r="AN285"/>
  <c r="AD286"/>
  <c r="AC286"/>
  <c r="AF286" s="1"/>
  <c r="K286"/>
  <c r="L286" s="1"/>
  <c r="G286"/>
  <c r="W286"/>
  <c r="X286" s="1"/>
  <c r="H285"/>
  <c r="I285"/>
  <c r="AE285"/>
  <c r="F287"/>
  <c r="B288"/>
  <c r="D287"/>
  <c r="T287" s="1"/>
  <c r="C287"/>
  <c r="AK287"/>
  <c r="AP287" s="1"/>
  <c r="AG287"/>
  <c r="AI287" s="1"/>
  <c r="AJ287"/>
  <c r="AO287" s="1"/>
  <c r="E287"/>
  <c r="V287" s="1"/>
  <c r="AA287"/>
  <c r="J287"/>
  <c r="N285"/>
  <c r="M285"/>
  <c r="R285"/>
  <c r="R284"/>
  <c r="S284"/>
  <c r="Z285"/>
  <c r="Y285"/>
  <c r="O286"/>
  <c r="P286"/>
  <c r="AH286"/>
  <c r="AM286"/>
  <c r="U286"/>
  <c r="AB286"/>
  <c r="AL286"/>
  <c r="AQ286"/>
  <c r="AD287" l="1"/>
  <c r="AC287"/>
  <c r="AF287" s="1"/>
  <c r="G287"/>
  <c r="K287"/>
  <c r="L287" s="1"/>
  <c r="W287"/>
  <c r="X287" s="1"/>
  <c r="Z286"/>
  <c r="Y286"/>
  <c r="F288"/>
  <c r="D288"/>
  <c r="T288" s="1"/>
  <c r="C288"/>
  <c r="AJ288"/>
  <c r="AO288" s="1"/>
  <c r="B289"/>
  <c r="AG288"/>
  <c r="AI288" s="1"/>
  <c r="J288"/>
  <c r="E288"/>
  <c r="V288" s="1"/>
  <c r="AK288"/>
  <c r="AP288" s="1"/>
  <c r="AA288"/>
  <c r="AQ287"/>
  <c r="N286"/>
  <c r="M286"/>
  <c r="O287"/>
  <c r="AL287"/>
  <c r="P287"/>
  <c r="U287"/>
  <c r="AM287"/>
  <c r="AB287"/>
  <c r="AH287"/>
  <c r="I286"/>
  <c r="H286"/>
  <c r="AN286"/>
  <c r="AE286"/>
  <c r="Q286"/>
  <c r="AQ288" l="1"/>
  <c r="AM288"/>
  <c r="AH288"/>
  <c r="P288"/>
  <c r="AB288"/>
  <c r="AL288"/>
  <c r="O288"/>
  <c r="U288"/>
  <c r="AE287"/>
  <c r="AD288"/>
  <c r="AC288"/>
  <c r="AF288" s="1"/>
  <c r="H287"/>
  <c r="I287"/>
  <c r="Y287"/>
  <c r="Z287"/>
  <c r="R286"/>
  <c r="S286"/>
  <c r="F289"/>
  <c r="D289"/>
  <c r="T289" s="1"/>
  <c r="B290"/>
  <c r="AG289"/>
  <c r="AI289" s="1"/>
  <c r="AK289"/>
  <c r="AP289" s="1"/>
  <c r="AJ289"/>
  <c r="AO289" s="1"/>
  <c r="C289"/>
  <c r="E289"/>
  <c r="V289" s="1"/>
  <c r="J289"/>
  <c r="AA289"/>
  <c r="K288"/>
  <c r="L288" s="1"/>
  <c r="G288"/>
  <c r="W288"/>
  <c r="X288" s="1"/>
  <c r="M287"/>
  <c r="N287"/>
  <c r="AN287"/>
  <c r="Q287"/>
  <c r="K289" l="1"/>
  <c r="L289" s="1"/>
  <c r="G289"/>
  <c r="W289"/>
  <c r="X289" s="1"/>
  <c r="AN288"/>
  <c r="R287"/>
  <c r="S287"/>
  <c r="Y288"/>
  <c r="Z288"/>
  <c r="AD289"/>
  <c r="AC289"/>
  <c r="AF289" s="1"/>
  <c r="M288"/>
  <c r="N288"/>
  <c r="O289"/>
  <c r="AL289"/>
  <c r="P289"/>
  <c r="U289"/>
  <c r="AM289"/>
  <c r="AB289"/>
  <c r="AH289"/>
  <c r="B291"/>
  <c r="D290"/>
  <c r="T290" s="1"/>
  <c r="C290"/>
  <c r="F290"/>
  <c r="AJ290"/>
  <c r="AO290" s="1"/>
  <c r="J290"/>
  <c r="AG290"/>
  <c r="AI290" s="1"/>
  <c r="E290"/>
  <c r="V290" s="1"/>
  <c r="AK290"/>
  <c r="AP290" s="1"/>
  <c r="AA290"/>
  <c r="Q288"/>
  <c r="H288"/>
  <c r="I288"/>
  <c r="AQ289"/>
  <c r="AE288"/>
  <c r="N289" l="1"/>
  <c r="M289"/>
  <c r="R288"/>
  <c r="S288"/>
  <c r="AL290"/>
  <c r="U290"/>
  <c r="O290"/>
  <c r="AB290"/>
  <c r="AH290"/>
  <c r="P290"/>
  <c r="AM290"/>
  <c r="I289"/>
  <c r="H289"/>
  <c r="AQ290"/>
  <c r="AE289"/>
  <c r="AD290"/>
  <c r="AC290"/>
  <c r="AF290" s="1"/>
  <c r="K290"/>
  <c r="L290" s="1"/>
  <c r="G290"/>
  <c r="W290"/>
  <c r="X290" s="1"/>
  <c r="Z289"/>
  <c r="Y289"/>
  <c r="AN289"/>
  <c r="Q289"/>
  <c r="F291"/>
  <c r="B292"/>
  <c r="AK291"/>
  <c r="AP291" s="1"/>
  <c r="D291"/>
  <c r="T291" s="1"/>
  <c r="C291"/>
  <c r="AG291"/>
  <c r="AI291" s="1"/>
  <c r="AJ291"/>
  <c r="AO291" s="1"/>
  <c r="E291"/>
  <c r="V291" s="1"/>
  <c r="J291"/>
  <c r="AA291"/>
  <c r="Q290" l="1"/>
  <c r="AN290"/>
  <c r="AE290"/>
  <c r="G291"/>
  <c r="K291"/>
  <c r="L291" s="1"/>
  <c r="W291"/>
  <c r="X291" s="1"/>
  <c r="AD291"/>
  <c r="AC291"/>
  <c r="AF291" s="1"/>
  <c r="F292"/>
  <c r="B293"/>
  <c r="D292"/>
  <c r="T292" s="1"/>
  <c r="C292"/>
  <c r="AJ292"/>
  <c r="AO292" s="1"/>
  <c r="AG292"/>
  <c r="AI292" s="1"/>
  <c r="AK292"/>
  <c r="AP292" s="1"/>
  <c r="E292"/>
  <c r="V292" s="1"/>
  <c r="J292"/>
  <c r="AA292"/>
  <c r="N290"/>
  <c r="M290"/>
  <c r="S290"/>
  <c r="R290"/>
  <c r="AQ291"/>
  <c r="O291"/>
  <c r="AH291"/>
  <c r="P291"/>
  <c r="AM291"/>
  <c r="AB291"/>
  <c r="AE291" s="1"/>
  <c r="AL291"/>
  <c r="U291"/>
  <c r="I290"/>
  <c r="H290"/>
  <c r="S289"/>
  <c r="R289"/>
  <c r="Y290"/>
  <c r="Z290"/>
  <c r="O292" l="1"/>
  <c r="AL292"/>
  <c r="AB292"/>
  <c r="P292"/>
  <c r="U292"/>
  <c r="AH292"/>
  <c r="AM292"/>
  <c r="H291"/>
  <c r="I291"/>
  <c r="K292"/>
  <c r="L292" s="1"/>
  <c r="G292"/>
  <c r="W292"/>
  <c r="X292" s="1"/>
  <c r="N291"/>
  <c r="M291"/>
  <c r="AN291"/>
  <c r="AD292"/>
  <c r="AC292"/>
  <c r="AF292" s="1"/>
  <c r="F293"/>
  <c r="D293"/>
  <c r="T293" s="1"/>
  <c r="B294"/>
  <c r="AG293"/>
  <c r="AI293" s="1"/>
  <c r="AK293"/>
  <c r="AP293" s="1"/>
  <c r="AJ293"/>
  <c r="AO293" s="1"/>
  <c r="C293"/>
  <c r="J293"/>
  <c r="AA293"/>
  <c r="E293"/>
  <c r="V293" s="1"/>
  <c r="Y291"/>
  <c r="Z291"/>
  <c r="Q291"/>
  <c r="AQ292"/>
  <c r="AN292" l="1"/>
  <c r="AQ293"/>
  <c r="S291"/>
  <c r="R291"/>
  <c r="K293"/>
  <c r="L293" s="1"/>
  <c r="G293"/>
  <c r="W293"/>
  <c r="X293" s="1"/>
  <c r="N292"/>
  <c r="M292"/>
  <c r="AD293"/>
  <c r="AC293"/>
  <c r="AF293" s="1"/>
  <c r="H292"/>
  <c r="I292"/>
  <c r="AE292"/>
  <c r="P293"/>
  <c r="O293"/>
  <c r="AM293"/>
  <c r="AB293"/>
  <c r="AH293"/>
  <c r="U293"/>
  <c r="AL293"/>
  <c r="D294"/>
  <c r="T294" s="1"/>
  <c r="B295"/>
  <c r="C294"/>
  <c r="F294"/>
  <c r="AJ294"/>
  <c r="AO294" s="1"/>
  <c r="AK294"/>
  <c r="AP294" s="1"/>
  <c r="AG294"/>
  <c r="AI294" s="1"/>
  <c r="E294"/>
  <c r="V294" s="1"/>
  <c r="AA294"/>
  <c r="J294"/>
  <c r="Z292"/>
  <c r="Y292"/>
  <c r="Q292"/>
  <c r="Q293" l="1"/>
  <c r="R293" s="1"/>
  <c r="AN293"/>
  <c r="AE293"/>
  <c r="AD294"/>
  <c r="AC294"/>
  <c r="AF294" s="1"/>
  <c r="F295"/>
  <c r="D295"/>
  <c r="T295" s="1"/>
  <c r="B296"/>
  <c r="C295"/>
  <c r="AK295"/>
  <c r="AP295" s="1"/>
  <c r="AG295"/>
  <c r="AI295" s="1"/>
  <c r="AJ295"/>
  <c r="AO295" s="1"/>
  <c r="J295"/>
  <c r="E295"/>
  <c r="V295" s="1"/>
  <c r="AA295"/>
  <c r="Z293"/>
  <c r="Y293"/>
  <c r="P294"/>
  <c r="U294"/>
  <c r="AL294"/>
  <c r="O294"/>
  <c r="AM294"/>
  <c r="AH294"/>
  <c r="AB294"/>
  <c r="AQ294"/>
  <c r="K294"/>
  <c r="L294" s="1"/>
  <c r="G294"/>
  <c r="W294"/>
  <c r="X294" s="1"/>
  <c r="N293"/>
  <c r="M293"/>
  <c r="S292"/>
  <c r="R292"/>
  <c r="H293"/>
  <c r="I293"/>
  <c r="AE294" l="1"/>
  <c r="S293"/>
  <c r="Y294"/>
  <c r="Z294"/>
  <c r="AD295"/>
  <c r="AC295"/>
  <c r="AF295" s="1"/>
  <c r="M294"/>
  <c r="N294"/>
  <c r="F296"/>
  <c r="D296"/>
  <c r="T296" s="1"/>
  <c r="B297"/>
  <c r="C296"/>
  <c r="AJ296"/>
  <c r="AO296" s="1"/>
  <c r="AG296"/>
  <c r="AI296" s="1"/>
  <c r="E296"/>
  <c r="V296" s="1"/>
  <c r="AK296"/>
  <c r="AP296" s="1"/>
  <c r="AA296"/>
  <c r="J296"/>
  <c r="H294"/>
  <c r="I294"/>
  <c r="P295"/>
  <c r="Q295" s="1"/>
  <c r="AL295"/>
  <c r="U295"/>
  <c r="O295"/>
  <c r="AB295"/>
  <c r="AE295" s="1"/>
  <c r="AH295"/>
  <c r="AM295"/>
  <c r="AQ295"/>
  <c r="Q294"/>
  <c r="AN294"/>
  <c r="K295"/>
  <c r="L295" s="1"/>
  <c r="G295"/>
  <c r="W295"/>
  <c r="X295" s="1"/>
  <c r="AN295" l="1"/>
  <c r="AQ296"/>
  <c r="M295"/>
  <c r="N295"/>
  <c r="F297"/>
  <c r="D297"/>
  <c r="T297" s="1"/>
  <c r="B298"/>
  <c r="AG297"/>
  <c r="AI297" s="1"/>
  <c r="AK297"/>
  <c r="AP297" s="1"/>
  <c r="C297"/>
  <c r="AJ297"/>
  <c r="AO297" s="1"/>
  <c r="E297"/>
  <c r="V297" s="1"/>
  <c r="AA297"/>
  <c r="J297"/>
  <c r="I295"/>
  <c r="H295"/>
  <c r="P296"/>
  <c r="AL296"/>
  <c r="U296"/>
  <c r="O296"/>
  <c r="AB296"/>
  <c r="AM296"/>
  <c r="AH296"/>
  <c r="AD296"/>
  <c r="AC296"/>
  <c r="AF296" s="1"/>
  <c r="K296"/>
  <c r="L296" s="1"/>
  <c r="G296"/>
  <c r="W296"/>
  <c r="X296" s="1"/>
  <c r="Y295"/>
  <c r="Z295"/>
  <c r="S294"/>
  <c r="R294"/>
  <c r="R295"/>
  <c r="S295"/>
  <c r="AE296" l="1"/>
  <c r="Q296"/>
  <c r="R296" s="1"/>
  <c r="O297"/>
  <c r="P297"/>
  <c r="AL297"/>
  <c r="AM297"/>
  <c r="AH297"/>
  <c r="U297"/>
  <c r="AB297"/>
  <c r="H296"/>
  <c r="I296"/>
  <c r="B299"/>
  <c r="F298"/>
  <c r="C298"/>
  <c r="AJ298"/>
  <c r="AO298" s="1"/>
  <c r="J298"/>
  <c r="D298"/>
  <c r="T298" s="1"/>
  <c r="AG298"/>
  <c r="AI298" s="1"/>
  <c r="AK298"/>
  <c r="AP298" s="1"/>
  <c r="E298"/>
  <c r="V298" s="1"/>
  <c r="AA298"/>
  <c r="Z296"/>
  <c r="Y296"/>
  <c r="AN296"/>
  <c r="AQ297"/>
  <c r="K297"/>
  <c r="L297" s="1"/>
  <c r="G297"/>
  <c r="W297"/>
  <c r="X297" s="1"/>
  <c r="AD297"/>
  <c r="AC297"/>
  <c r="AF297" s="1"/>
  <c r="N296"/>
  <c r="M296"/>
  <c r="S296" l="1"/>
  <c r="AE297"/>
  <c r="Q297"/>
  <c r="S297" s="1"/>
  <c r="Y297"/>
  <c r="Z297"/>
  <c r="K298"/>
  <c r="L298" s="1"/>
  <c r="G298"/>
  <c r="W298"/>
  <c r="X298" s="1"/>
  <c r="N297"/>
  <c r="M297"/>
  <c r="AL298"/>
  <c r="P298"/>
  <c r="AM298"/>
  <c r="AB298"/>
  <c r="AH298"/>
  <c r="O298"/>
  <c r="U298"/>
  <c r="AQ298"/>
  <c r="AD298"/>
  <c r="AC298"/>
  <c r="AF298" s="1"/>
  <c r="I297"/>
  <c r="H297"/>
  <c r="AN297"/>
  <c r="F299"/>
  <c r="D299"/>
  <c r="T299" s="1"/>
  <c r="AK299"/>
  <c r="AP299" s="1"/>
  <c r="C299"/>
  <c r="AG299"/>
  <c r="AI299" s="1"/>
  <c r="B300"/>
  <c r="AJ299"/>
  <c r="AO299" s="1"/>
  <c r="E299"/>
  <c r="V299" s="1"/>
  <c r="J299"/>
  <c r="AA299"/>
  <c r="R297" l="1"/>
  <c r="AN298"/>
  <c r="AQ299"/>
  <c r="AD299"/>
  <c r="AC299"/>
  <c r="AF299" s="1"/>
  <c r="F300"/>
  <c r="D300"/>
  <c r="T300" s="1"/>
  <c r="B301"/>
  <c r="C300"/>
  <c r="AJ300"/>
  <c r="AO300" s="1"/>
  <c r="AG300"/>
  <c r="AI300" s="1"/>
  <c r="J300"/>
  <c r="AK300"/>
  <c r="AP300" s="1"/>
  <c r="E300"/>
  <c r="V300" s="1"/>
  <c r="AA300"/>
  <c r="G299"/>
  <c r="K299"/>
  <c r="L299" s="1"/>
  <c r="W299"/>
  <c r="X299" s="1"/>
  <c r="Z298"/>
  <c r="Y298"/>
  <c r="N298"/>
  <c r="M298"/>
  <c r="Q298"/>
  <c r="AE298"/>
  <c r="P299"/>
  <c r="O299"/>
  <c r="AM299"/>
  <c r="AH299"/>
  <c r="AL299"/>
  <c r="U299"/>
  <c r="AB299"/>
  <c r="I298"/>
  <c r="H298"/>
  <c r="AQ300" l="1"/>
  <c r="AD300"/>
  <c r="AC300"/>
  <c r="AF300" s="1"/>
  <c r="I299"/>
  <c r="H299"/>
  <c r="F301"/>
  <c r="D301"/>
  <c r="T301" s="1"/>
  <c r="B302"/>
  <c r="AG301"/>
  <c r="AI301" s="1"/>
  <c r="AK301"/>
  <c r="AP301" s="1"/>
  <c r="C301"/>
  <c r="AJ301"/>
  <c r="AO301" s="1"/>
  <c r="J301"/>
  <c r="E301"/>
  <c r="V301" s="1"/>
  <c r="AA301"/>
  <c r="N299"/>
  <c r="M299"/>
  <c r="P300"/>
  <c r="AM300"/>
  <c r="U300"/>
  <c r="O300"/>
  <c r="AH300"/>
  <c r="AB300"/>
  <c r="AL300"/>
  <c r="AN299"/>
  <c r="Q299"/>
  <c r="K300"/>
  <c r="L300" s="1"/>
  <c r="G300"/>
  <c r="W300"/>
  <c r="X300" s="1"/>
  <c r="Y299"/>
  <c r="Z299"/>
  <c r="R298"/>
  <c r="S298"/>
  <c r="AE299"/>
  <c r="Q300" l="1"/>
  <c r="S300" s="1"/>
  <c r="AN300"/>
  <c r="K301"/>
  <c r="L301" s="1"/>
  <c r="G301"/>
  <c r="W301"/>
  <c r="X301" s="1"/>
  <c r="M300"/>
  <c r="N300"/>
  <c r="AE300"/>
  <c r="S299"/>
  <c r="R299"/>
  <c r="AD301"/>
  <c r="AC301"/>
  <c r="AF301" s="1"/>
  <c r="P301"/>
  <c r="AL301"/>
  <c r="AM301"/>
  <c r="AH301"/>
  <c r="O301"/>
  <c r="U301"/>
  <c r="AB301"/>
  <c r="H300"/>
  <c r="I300"/>
  <c r="B303"/>
  <c r="F302"/>
  <c r="D302"/>
  <c r="T302" s="1"/>
  <c r="C302"/>
  <c r="AJ302"/>
  <c r="AO302" s="1"/>
  <c r="AK302"/>
  <c r="AP302" s="1"/>
  <c r="J302"/>
  <c r="E302"/>
  <c r="V302" s="1"/>
  <c r="AG302"/>
  <c r="AI302" s="1"/>
  <c r="AA302"/>
  <c r="Z300"/>
  <c r="Y300"/>
  <c r="AQ301"/>
  <c r="R300" l="1"/>
  <c r="AN301"/>
  <c r="O302"/>
  <c r="AM302"/>
  <c r="U302"/>
  <c r="P302"/>
  <c r="AH302"/>
  <c r="AB302"/>
  <c r="AL302"/>
  <c r="M301"/>
  <c r="N301"/>
  <c r="F303"/>
  <c r="B304"/>
  <c r="D303"/>
  <c r="T303" s="1"/>
  <c r="C303"/>
  <c r="AK303"/>
  <c r="AP303" s="1"/>
  <c r="J303"/>
  <c r="AG303"/>
  <c r="AI303" s="1"/>
  <c r="E303"/>
  <c r="V303" s="1"/>
  <c r="AJ303"/>
  <c r="AO303" s="1"/>
  <c r="AA303"/>
  <c r="H301"/>
  <c r="I301"/>
  <c r="Q301"/>
  <c r="AQ302"/>
  <c r="AD302"/>
  <c r="AC302"/>
  <c r="AF302" s="1"/>
  <c r="K302"/>
  <c r="L302" s="1"/>
  <c r="G302"/>
  <c r="W302"/>
  <c r="X302" s="1"/>
  <c r="Z301"/>
  <c r="Y301"/>
  <c r="AE301"/>
  <c r="AQ303" l="1"/>
  <c r="AN302"/>
  <c r="O303"/>
  <c r="P303"/>
  <c r="U303"/>
  <c r="AL303"/>
  <c r="AB303"/>
  <c r="AE303" s="1"/>
  <c r="AM303"/>
  <c r="AH303"/>
  <c r="N302"/>
  <c r="M302"/>
  <c r="R301"/>
  <c r="S301"/>
  <c r="K303"/>
  <c r="L303" s="1"/>
  <c r="G303"/>
  <c r="W303"/>
  <c r="X303" s="1"/>
  <c r="AE302"/>
  <c r="AD303"/>
  <c r="AC303"/>
  <c r="AF303" s="1"/>
  <c r="F304"/>
  <c r="D304"/>
  <c r="T304" s="1"/>
  <c r="C304"/>
  <c r="B305"/>
  <c r="AJ304"/>
  <c r="AO304" s="1"/>
  <c r="J304"/>
  <c r="E304"/>
  <c r="V304" s="1"/>
  <c r="AA304"/>
  <c r="AG304"/>
  <c r="AI304" s="1"/>
  <c r="AK304"/>
  <c r="AP304" s="1"/>
  <c r="I302"/>
  <c r="H302"/>
  <c r="Y302"/>
  <c r="Z302"/>
  <c r="Q302"/>
  <c r="AN303" l="1"/>
  <c r="AD304"/>
  <c r="AC304"/>
  <c r="AF304" s="1"/>
  <c r="F305"/>
  <c r="D305"/>
  <c r="T305" s="1"/>
  <c r="B306"/>
  <c r="AG305"/>
  <c r="AI305" s="1"/>
  <c r="AK305"/>
  <c r="AP305" s="1"/>
  <c r="E305"/>
  <c r="V305" s="1"/>
  <c r="J305"/>
  <c r="C305"/>
  <c r="AA305"/>
  <c r="AJ305"/>
  <c r="AO305" s="1"/>
  <c r="H303"/>
  <c r="I303"/>
  <c r="K304"/>
  <c r="L304" s="1"/>
  <c r="G304"/>
  <c r="W304"/>
  <c r="X304" s="1"/>
  <c r="Z303"/>
  <c r="Y303"/>
  <c r="AQ304"/>
  <c r="Q303"/>
  <c r="R302"/>
  <c r="S302"/>
  <c r="AH304"/>
  <c r="O304"/>
  <c r="AM304"/>
  <c r="P304"/>
  <c r="Q304" s="1"/>
  <c r="U304"/>
  <c r="AL304"/>
  <c r="AB304"/>
  <c r="M303"/>
  <c r="N303"/>
  <c r="AN304" l="1"/>
  <c r="S304"/>
  <c r="R304"/>
  <c r="M304"/>
  <c r="N304"/>
  <c r="R303"/>
  <c r="S303"/>
  <c r="Y304"/>
  <c r="Z304"/>
  <c r="B307"/>
  <c r="F306"/>
  <c r="C306"/>
  <c r="D306"/>
  <c r="T306" s="1"/>
  <c r="AJ306"/>
  <c r="AO306" s="1"/>
  <c r="AG306"/>
  <c r="AI306" s="1"/>
  <c r="AK306"/>
  <c r="AP306" s="1"/>
  <c r="E306"/>
  <c r="V306" s="1"/>
  <c r="J306"/>
  <c r="AA306"/>
  <c r="O305"/>
  <c r="P305"/>
  <c r="Q305" s="1"/>
  <c r="U305"/>
  <c r="AL305"/>
  <c r="AB305"/>
  <c r="AE305" s="1"/>
  <c r="AM305"/>
  <c r="AH305"/>
  <c r="AE304"/>
  <c r="AQ305"/>
  <c r="K305"/>
  <c r="L305" s="1"/>
  <c r="G305"/>
  <c r="W305"/>
  <c r="X305" s="1"/>
  <c r="AD305"/>
  <c r="AC305"/>
  <c r="AF305" s="1"/>
  <c r="I304"/>
  <c r="H304"/>
  <c r="N305" l="1"/>
  <c r="M305"/>
  <c r="S305"/>
  <c r="R305"/>
  <c r="I305"/>
  <c r="H305"/>
  <c r="AD306"/>
  <c r="AC306"/>
  <c r="AF306" s="1"/>
  <c r="K306"/>
  <c r="L306" s="1"/>
  <c r="G306"/>
  <c r="W306"/>
  <c r="X306" s="1"/>
  <c r="AN305"/>
  <c r="AQ306"/>
  <c r="F307"/>
  <c r="B308"/>
  <c r="D307"/>
  <c r="T307" s="1"/>
  <c r="AK307"/>
  <c r="AP307" s="1"/>
  <c r="C307"/>
  <c r="AG307"/>
  <c r="AI307" s="1"/>
  <c r="AJ307"/>
  <c r="AO307" s="1"/>
  <c r="J307"/>
  <c r="E307"/>
  <c r="V307" s="1"/>
  <c r="AA307"/>
  <c r="Y305"/>
  <c r="Z305"/>
  <c r="AM306"/>
  <c r="P306"/>
  <c r="AH306"/>
  <c r="AL306"/>
  <c r="O306"/>
  <c r="U306"/>
  <c r="AB306"/>
  <c r="Q306" l="1"/>
  <c r="S306" s="1"/>
  <c r="AE306"/>
  <c r="N306"/>
  <c r="M306"/>
  <c r="O307"/>
  <c r="P307"/>
  <c r="AH307"/>
  <c r="AM307"/>
  <c r="AB307"/>
  <c r="AE307" s="1"/>
  <c r="AL307"/>
  <c r="U307"/>
  <c r="K307"/>
  <c r="L307" s="1"/>
  <c r="G307"/>
  <c r="W307"/>
  <c r="X307" s="1"/>
  <c r="H306"/>
  <c r="I306"/>
  <c r="R306"/>
  <c r="AD307"/>
  <c r="AC307"/>
  <c r="AF307" s="1"/>
  <c r="F308"/>
  <c r="B309"/>
  <c r="D308"/>
  <c r="T308" s="1"/>
  <c r="C308"/>
  <c r="AJ308"/>
  <c r="AO308" s="1"/>
  <c r="AG308"/>
  <c r="AI308" s="1"/>
  <c r="AK308"/>
  <c r="AP308" s="1"/>
  <c r="AA308"/>
  <c r="E308"/>
  <c r="V308" s="1"/>
  <c r="J308"/>
  <c r="Y306"/>
  <c r="Z306"/>
  <c r="AQ307"/>
  <c r="AN306"/>
  <c r="AN307" l="1"/>
  <c r="Q307"/>
  <c r="R307" s="1"/>
  <c r="AD308"/>
  <c r="AC308"/>
  <c r="AF308" s="1"/>
  <c r="AH308"/>
  <c r="AL308"/>
  <c r="AB308"/>
  <c r="O308"/>
  <c r="AM308"/>
  <c r="U308"/>
  <c r="P308"/>
  <c r="M307"/>
  <c r="N307"/>
  <c r="K308"/>
  <c r="L308" s="1"/>
  <c r="G308"/>
  <c r="W308"/>
  <c r="X308" s="1"/>
  <c r="H307"/>
  <c r="I307"/>
  <c r="F309"/>
  <c r="D309"/>
  <c r="T309" s="1"/>
  <c r="B310"/>
  <c r="AG309"/>
  <c r="AI309" s="1"/>
  <c r="J309"/>
  <c r="AK309"/>
  <c r="AP309" s="1"/>
  <c r="AJ309"/>
  <c r="AO309" s="1"/>
  <c r="C309"/>
  <c r="AA309"/>
  <c r="E309"/>
  <c r="V309" s="1"/>
  <c r="Y307"/>
  <c r="Z307"/>
  <c r="AQ308"/>
  <c r="Q308" l="1"/>
  <c r="AE308"/>
  <c r="S307"/>
  <c r="AD309"/>
  <c r="AC309"/>
  <c r="AF309" s="1"/>
  <c r="K309"/>
  <c r="L309" s="1"/>
  <c r="G309"/>
  <c r="W309"/>
  <c r="X309" s="1"/>
  <c r="H308"/>
  <c r="I308"/>
  <c r="R308"/>
  <c r="S308"/>
  <c r="Y308"/>
  <c r="Z308"/>
  <c r="D310"/>
  <c r="T310" s="1"/>
  <c r="B311"/>
  <c r="C310"/>
  <c r="J310"/>
  <c r="AJ310"/>
  <c r="AO310" s="1"/>
  <c r="AG310"/>
  <c r="AI310" s="1"/>
  <c r="AK310"/>
  <c r="AP310" s="1"/>
  <c r="F310"/>
  <c r="AA310"/>
  <c r="E310"/>
  <c r="V310" s="1"/>
  <c r="AN308"/>
  <c r="P309"/>
  <c r="Q309" s="1"/>
  <c r="O309"/>
  <c r="AL309"/>
  <c r="AB309"/>
  <c r="AM309"/>
  <c r="AH309"/>
  <c r="U309"/>
  <c r="M308"/>
  <c r="N308"/>
  <c r="AQ309"/>
  <c r="R309" l="1"/>
  <c r="S309"/>
  <c r="F311"/>
  <c r="D311"/>
  <c r="T311" s="1"/>
  <c r="B312"/>
  <c r="C311"/>
  <c r="AK311"/>
  <c r="AP311" s="1"/>
  <c r="AG311"/>
  <c r="AI311" s="1"/>
  <c r="AJ311"/>
  <c r="AO311" s="1"/>
  <c r="J311"/>
  <c r="E311"/>
  <c r="V311" s="1"/>
  <c r="AA311"/>
  <c r="Y309"/>
  <c r="Z309"/>
  <c r="O310"/>
  <c r="P310"/>
  <c r="AM310"/>
  <c r="AH310"/>
  <c r="AL310"/>
  <c r="U310"/>
  <c r="AB310"/>
  <c r="AN309"/>
  <c r="AQ310"/>
  <c r="AE309"/>
  <c r="K310"/>
  <c r="L310" s="1"/>
  <c r="G310"/>
  <c r="W310"/>
  <c r="X310" s="1"/>
  <c r="N309"/>
  <c r="M309"/>
  <c r="AD310"/>
  <c r="AC310"/>
  <c r="AF310" s="1"/>
  <c r="I309"/>
  <c r="H309"/>
  <c r="Z310" l="1"/>
  <c r="Y310"/>
  <c r="N310"/>
  <c r="M310"/>
  <c r="F312"/>
  <c r="B313"/>
  <c r="C312"/>
  <c r="AJ312"/>
  <c r="AO312" s="1"/>
  <c r="D312"/>
  <c r="T312" s="1"/>
  <c r="J312"/>
  <c r="E312"/>
  <c r="V312" s="1"/>
  <c r="AG312"/>
  <c r="AI312" s="1"/>
  <c r="AK312"/>
  <c r="AP312" s="1"/>
  <c r="AA312"/>
  <c r="I310"/>
  <c r="H310"/>
  <c r="O311"/>
  <c r="P311"/>
  <c r="AM311"/>
  <c r="AB311"/>
  <c r="AH311"/>
  <c r="U311"/>
  <c r="AL311"/>
  <c r="Q310"/>
  <c r="AQ311"/>
  <c r="AE310"/>
  <c r="AN310"/>
  <c r="K311"/>
  <c r="L311" s="1"/>
  <c r="G311"/>
  <c r="W311"/>
  <c r="X311" s="1"/>
  <c r="AD311"/>
  <c r="AC311"/>
  <c r="AF311" s="1"/>
  <c r="AN311" l="1"/>
  <c r="H311"/>
  <c r="I311"/>
  <c r="K312"/>
  <c r="L312" s="1"/>
  <c r="G312"/>
  <c r="W312"/>
  <c r="X312" s="1"/>
  <c r="Y311"/>
  <c r="Z311"/>
  <c r="AD312"/>
  <c r="AC312"/>
  <c r="AF312" s="1"/>
  <c r="F313"/>
  <c r="D313"/>
  <c r="T313" s="1"/>
  <c r="B314"/>
  <c r="AG313"/>
  <c r="AI313" s="1"/>
  <c r="AK313"/>
  <c r="AP313" s="1"/>
  <c r="J313"/>
  <c r="C313"/>
  <c r="AJ313"/>
  <c r="AO313" s="1"/>
  <c r="E313"/>
  <c r="V313" s="1"/>
  <c r="AA313"/>
  <c r="P312"/>
  <c r="O312"/>
  <c r="AL312"/>
  <c r="AB312"/>
  <c r="U312"/>
  <c r="AH312"/>
  <c r="AM312"/>
  <c r="Q311"/>
  <c r="M311"/>
  <c r="N311"/>
  <c r="R310"/>
  <c r="S310"/>
  <c r="AE311"/>
  <c r="AQ312"/>
  <c r="AN312" l="1"/>
  <c r="Z312"/>
  <c r="Y312"/>
  <c r="K313"/>
  <c r="L313" s="1"/>
  <c r="G313"/>
  <c r="W313"/>
  <c r="X313" s="1"/>
  <c r="AQ313"/>
  <c r="AD313"/>
  <c r="AC313"/>
  <c r="AF313" s="1"/>
  <c r="M312"/>
  <c r="N312"/>
  <c r="R311"/>
  <c r="S311"/>
  <c r="O313"/>
  <c r="P313"/>
  <c r="AL313"/>
  <c r="U313"/>
  <c r="AB313"/>
  <c r="AE313" s="1"/>
  <c r="AH313"/>
  <c r="AM313"/>
  <c r="B315"/>
  <c r="F314"/>
  <c r="D314"/>
  <c r="T314" s="1"/>
  <c r="C314"/>
  <c r="AJ314"/>
  <c r="AO314" s="1"/>
  <c r="J314"/>
  <c r="AG314"/>
  <c r="AI314" s="1"/>
  <c r="AK314"/>
  <c r="AP314" s="1"/>
  <c r="AA314"/>
  <c r="E314"/>
  <c r="V314" s="1"/>
  <c r="H312"/>
  <c r="I312"/>
  <c r="AE312"/>
  <c r="Q312"/>
  <c r="R312" l="1"/>
  <c r="S312"/>
  <c r="Z313"/>
  <c r="Y313"/>
  <c r="AQ314"/>
  <c r="AN313"/>
  <c r="Q313"/>
  <c r="K314"/>
  <c r="L314" s="1"/>
  <c r="G314"/>
  <c r="W314"/>
  <c r="X314" s="1"/>
  <c r="P314"/>
  <c r="AH314"/>
  <c r="O314"/>
  <c r="AM314"/>
  <c r="AL314"/>
  <c r="U314"/>
  <c r="AB314"/>
  <c r="AE314" s="1"/>
  <c r="M313"/>
  <c r="N313"/>
  <c r="AD314"/>
  <c r="AC314"/>
  <c r="AF314" s="1"/>
  <c r="F315"/>
  <c r="D315"/>
  <c r="T315" s="1"/>
  <c r="B316"/>
  <c r="AK315"/>
  <c r="AP315" s="1"/>
  <c r="C315"/>
  <c r="AG315"/>
  <c r="AI315" s="1"/>
  <c r="J315"/>
  <c r="AJ315"/>
  <c r="AO315" s="1"/>
  <c r="E315"/>
  <c r="V315" s="1"/>
  <c r="AA315"/>
  <c r="I313"/>
  <c r="H313"/>
  <c r="I314" l="1"/>
  <c r="H314"/>
  <c r="O315"/>
  <c r="AL315"/>
  <c r="P315"/>
  <c r="AH315"/>
  <c r="U315"/>
  <c r="AM315"/>
  <c r="AB315"/>
  <c r="AE315" s="1"/>
  <c r="K315"/>
  <c r="L315" s="1"/>
  <c r="G315"/>
  <c r="W315"/>
  <c r="X315" s="1"/>
  <c r="Y314"/>
  <c r="Z314"/>
  <c r="AD315"/>
  <c r="AC315"/>
  <c r="AF315" s="1"/>
  <c r="R313"/>
  <c r="S313"/>
  <c r="Q314"/>
  <c r="F316"/>
  <c r="D316"/>
  <c r="T316" s="1"/>
  <c r="B317"/>
  <c r="C316"/>
  <c r="AJ316"/>
  <c r="AO316" s="1"/>
  <c r="AG316"/>
  <c r="AI316" s="1"/>
  <c r="AK316"/>
  <c r="AP316" s="1"/>
  <c r="J316"/>
  <c r="E316"/>
  <c r="V316" s="1"/>
  <c r="AA316"/>
  <c r="N314"/>
  <c r="M314"/>
  <c r="AQ315"/>
  <c r="AN314"/>
  <c r="Q315" l="1"/>
  <c r="S315" s="1"/>
  <c r="F317"/>
  <c r="D317"/>
  <c r="T317" s="1"/>
  <c r="B318"/>
  <c r="AG317"/>
  <c r="AI317" s="1"/>
  <c r="J317"/>
  <c r="AK317"/>
  <c r="AP317" s="1"/>
  <c r="C317"/>
  <c r="AJ317"/>
  <c r="AO317" s="1"/>
  <c r="AA317"/>
  <c r="E317"/>
  <c r="V317" s="1"/>
  <c r="M315"/>
  <c r="N315"/>
  <c r="AQ316"/>
  <c r="AN315"/>
  <c r="AD316"/>
  <c r="AC316"/>
  <c r="AF316" s="1"/>
  <c r="O316"/>
  <c r="P316"/>
  <c r="AB316"/>
  <c r="AL316"/>
  <c r="U316"/>
  <c r="AM316"/>
  <c r="AH316"/>
  <c r="S314"/>
  <c r="R314"/>
  <c r="H315"/>
  <c r="I315"/>
  <c r="G316"/>
  <c r="K316"/>
  <c r="L316" s="1"/>
  <c r="W316"/>
  <c r="X316" s="1"/>
  <c r="Y315"/>
  <c r="Z315"/>
  <c r="R315" l="1"/>
  <c r="N316"/>
  <c r="M316"/>
  <c r="P317"/>
  <c r="O317"/>
  <c r="AH317"/>
  <c r="AM317"/>
  <c r="AL317"/>
  <c r="U317"/>
  <c r="AB317"/>
  <c r="B319"/>
  <c r="D318"/>
  <c r="T318" s="1"/>
  <c r="F318"/>
  <c r="C318"/>
  <c r="AJ318"/>
  <c r="AO318" s="1"/>
  <c r="AK318"/>
  <c r="AP318" s="1"/>
  <c r="AG318"/>
  <c r="AI318" s="1"/>
  <c r="J318"/>
  <c r="AA318"/>
  <c r="E318"/>
  <c r="V318" s="1"/>
  <c r="I316"/>
  <c r="H316"/>
  <c r="AN316"/>
  <c r="AE316"/>
  <c r="AQ317"/>
  <c r="K317"/>
  <c r="L317" s="1"/>
  <c r="G317"/>
  <c r="W317"/>
  <c r="X317" s="1"/>
  <c r="AD317"/>
  <c r="AC317"/>
  <c r="AF317" s="1"/>
  <c r="Y316"/>
  <c r="Z316"/>
  <c r="Q316"/>
  <c r="AN317" l="1"/>
  <c r="AE317"/>
  <c r="Q317"/>
  <c r="R317" s="1"/>
  <c r="S316"/>
  <c r="R316"/>
  <c r="M317"/>
  <c r="N317"/>
  <c r="AL318"/>
  <c r="U318"/>
  <c r="O318"/>
  <c r="AB318"/>
  <c r="AH318"/>
  <c r="AM318"/>
  <c r="P318"/>
  <c r="Q318" s="1"/>
  <c r="H317"/>
  <c r="I317"/>
  <c r="AD318"/>
  <c r="AC318"/>
  <c r="AF318" s="1"/>
  <c r="F319"/>
  <c r="B320"/>
  <c r="C319"/>
  <c r="AK319"/>
  <c r="AP319" s="1"/>
  <c r="D319"/>
  <c r="T319" s="1"/>
  <c r="AG319"/>
  <c r="AI319" s="1"/>
  <c r="AJ319"/>
  <c r="AO319" s="1"/>
  <c r="J319"/>
  <c r="E319"/>
  <c r="V319" s="1"/>
  <c r="AA319"/>
  <c r="Z317"/>
  <c r="Y317"/>
  <c r="K318"/>
  <c r="L318" s="1"/>
  <c r="G318"/>
  <c r="W318"/>
  <c r="X318" s="1"/>
  <c r="AQ318"/>
  <c r="S317" l="1"/>
  <c r="AN318"/>
  <c r="AQ319"/>
  <c r="AD319"/>
  <c r="AC319"/>
  <c r="AF319" s="1"/>
  <c r="F320"/>
  <c r="D320"/>
  <c r="T320" s="1"/>
  <c r="C320"/>
  <c r="AJ320"/>
  <c r="AO320" s="1"/>
  <c r="B321"/>
  <c r="AG320"/>
  <c r="AI320" s="1"/>
  <c r="E320"/>
  <c r="V320" s="1"/>
  <c r="AK320"/>
  <c r="AP320" s="1"/>
  <c r="J320"/>
  <c r="AA320"/>
  <c r="N318"/>
  <c r="M318"/>
  <c r="O319"/>
  <c r="P319"/>
  <c r="AL319"/>
  <c r="AM319"/>
  <c r="AH319"/>
  <c r="U319"/>
  <c r="AB319"/>
  <c r="S318"/>
  <c r="R318"/>
  <c r="H318"/>
  <c r="I318"/>
  <c r="Z318"/>
  <c r="Y318"/>
  <c r="K319"/>
  <c r="L319" s="1"/>
  <c r="G319"/>
  <c r="W319"/>
  <c r="X319" s="1"/>
  <c r="AE318"/>
  <c r="AQ320" l="1"/>
  <c r="AN319"/>
  <c r="M319"/>
  <c r="N319"/>
  <c r="I319"/>
  <c r="H319"/>
  <c r="O320"/>
  <c r="AB320"/>
  <c r="AH320"/>
  <c r="P320"/>
  <c r="U320"/>
  <c r="AM320"/>
  <c r="AL320"/>
  <c r="Y319"/>
  <c r="Z319"/>
  <c r="Q319"/>
  <c r="AE319"/>
  <c r="F321"/>
  <c r="D321"/>
  <c r="T321" s="1"/>
  <c r="B322"/>
  <c r="AG321"/>
  <c r="AI321" s="1"/>
  <c r="AK321"/>
  <c r="AP321" s="1"/>
  <c r="J321"/>
  <c r="C321"/>
  <c r="AJ321"/>
  <c r="AO321" s="1"/>
  <c r="E321"/>
  <c r="V321" s="1"/>
  <c r="AA321"/>
  <c r="K320"/>
  <c r="L320" s="1"/>
  <c r="G320"/>
  <c r="W320"/>
  <c r="X320" s="1"/>
  <c r="AD320"/>
  <c r="AC320"/>
  <c r="AF320" s="1"/>
  <c r="AD321" l="1"/>
  <c r="AC321"/>
  <c r="AF321" s="1"/>
  <c r="N320"/>
  <c r="M320"/>
  <c r="O321"/>
  <c r="P321"/>
  <c r="AM321"/>
  <c r="AH321"/>
  <c r="U321"/>
  <c r="AL321"/>
  <c r="AB321"/>
  <c r="B323"/>
  <c r="C322"/>
  <c r="F322"/>
  <c r="D322"/>
  <c r="T322" s="1"/>
  <c r="AJ322"/>
  <c r="AO322" s="1"/>
  <c r="AG322"/>
  <c r="AI322" s="1"/>
  <c r="J322"/>
  <c r="E322"/>
  <c r="V322" s="1"/>
  <c r="AK322"/>
  <c r="AP322" s="1"/>
  <c r="AA322"/>
  <c r="R319"/>
  <c r="S319"/>
  <c r="AE320"/>
  <c r="Y320"/>
  <c r="Z320"/>
  <c r="I320"/>
  <c r="H320"/>
  <c r="AQ321"/>
  <c r="AN320"/>
  <c r="G321"/>
  <c r="K321"/>
  <c r="L321" s="1"/>
  <c r="W321"/>
  <c r="X321" s="1"/>
  <c r="Q320"/>
  <c r="AQ322" l="1"/>
  <c r="P322"/>
  <c r="O322"/>
  <c r="AL322"/>
  <c r="U322"/>
  <c r="AB322"/>
  <c r="AE322" s="1"/>
  <c r="AM322"/>
  <c r="AH322"/>
  <c r="S320"/>
  <c r="R320"/>
  <c r="G322"/>
  <c r="K322"/>
  <c r="L322" s="1"/>
  <c r="W322"/>
  <c r="X322" s="1"/>
  <c r="Q321"/>
  <c r="AD322"/>
  <c r="AC322"/>
  <c r="AF322" s="1"/>
  <c r="AE321"/>
  <c r="Z321"/>
  <c r="Y321"/>
  <c r="I321"/>
  <c r="H321"/>
  <c r="N321"/>
  <c r="M321"/>
  <c r="F323"/>
  <c r="B324"/>
  <c r="D323"/>
  <c r="T323" s="1"/>
  <c r="AK323"/>
  <c r="AP323" s="1"/>
  <c r="J323"/>
  <c r="C323"/>
  <c r="AG323"/>
  <c r="AI323" s="1"/>
  <c r="E323"/>
  <c r="V323" s="1"/>
  <c r="AA323"/>
  <c r="AJ323"/>
  <c r="AO323" s="1"/>
  <c r="AN321"/>
  <c r="Q322" l="1"/>
  <c r="S322" s="1"/>
  <c r="AN322"/>
  <c r="AQ323"/>
  <c r="S321"/>
  <c r="R321"/>
  <c r="H322"/>
  <c r="I322"/>
  <c r="AD323"/>
  <c r="AC323"/>
  <c r="AF323" s="1"/>
  <c r="K323"/>
  <c r="L323" s="1"/>
  <c r="G323"/>
  <c r="W323"/>
  <c r="X323" s="1"/>
  <c r="M322"/>
  <c r="N322"/>
  <c r="O323"/>
  <c r="AB323"/>
  <c r="AL323"/>
  <c r="U323"/>
  <c r="AM323"/>
  <c r="P323"/>
  <c r="AH323"/>
  <c r="F324"/>
  <c r="B325"/>
  <c r="D324"/>
  <c r="T324" s="1"/>
  <c r="C324"/>
  <c r="AJ324"/>
  <c r="AO324" s="1"/>
  <c r="J324"/>
  <c r="AG324"/>
  <c r="AI324" s="1"/>
  <c r="AK324"/>
  <c r="AP324" s="1"/>
  <c r="E324"/>
  <c r="V324" s="1"/>
  <c r="AA324"/>
  <c r="Z322"/>
  <c r="Y322"/>
  <c r="AE323" l="1"/>
  <c r="R322"/>
  <c r="Q323"/>
  <c r="AN323"/>
  <c r="M323"/>
  <c r="N323"/>
  <c r="AD324"/>
  <c r="AC324"/>
  <c r="AF324" s="1"/>
  <c r="F325"/>
  <c r="D325"/>
  <c r="T325" s="1"/>
  <c r="B326"/>
  <c r="AG325"/>
  <c r="AI325" s="1"/>
  <c r="AK325"/>
  <c r="AP325" s="1"/>
  <c r="AJ325"/>
  <c r="AO325" s="1"/>
  <c r="C325"/>
  <c r="J325"/>
  <c r="AA325"/>
  <c r="E325"/>
  <c r="V325" s="1"/>
  <c r="I323"/>
  <c r="H323"/>
  <c r="S323"/>
  <c r="R323"/>
  <c r="Y323"/>
  <c r="Z323"/>
  <c r="K324"/>
  <c r="L324" s="1"/>
  <c r="G324"/>
  <c r="W324"/>
  <c r="X324" s="1"/>
  <c r="O324"/>
  <c r="P324"/>
  <c r="AL324"/>
  <c r="AH324"/>
  <c r="U324"/>
  <c r="AM324"/>
  <c r="AB324"/>
  <c r="AQ324"/>
  <c r="Q324" l="1"/>
  <c r="G325"/>
  <c r="K325"/>
  <c r="L325" s="1"/>
  <c r="W325"/>
  <c r="X325" s="1"/>
  <c r="I324"/>
  <c r="H324"/>
  <c r="AE324"/>
  <c r="AD325"/>
  <c r="AC325"/>
  <c r="AF325" s="1"/>
  <c r="Y324"/>
  <c r="Z324"/>
  <c r="P325"/>
  <c r="AL325"/>
  <c r="O325"/>
  <c r="AM325"/>
  <c r="U325"/>
  <c r="AH325"/>
  <c r="AB325"/>
  <c r="AE325" s="1"/>
  <c r="D326"/>
  <c r="B327"/>
  <c r="C326"/>
  <c r="AJ326"/>
  <c r="AO326" s="1"/>
  <c r="J326"/>
  <c r="F326"/>
  <c r="AK326"/>
  <c r="AP326" s="1"/>
  <c r="E326"/>
  <c r="AA326"/>
  <c r="AG326"/>
  <c r="AI326" s="1"/>
  <c r="AN324"/>
  <c r="S324"/>
  <c r="R324"/>
  <c r="N324"/>
  <c r="M324"/>
  <c r="AQ325"/>
  <c r="AN325" l="1"/>
  <c r="AD326"/>
  <c r="AC326"/>
  <c r="T327"/>
  <c r="T326"/>
  <c r="N325"/>
  <c r="M325"/>
  <c r="V326"/>
  <c r="V327"/>
  <c r="G326"/>
  <c r="K326"/>
  <c r="L326" s="1"/>
  <c r="W326"/>
  <c r="F327"/>
  <c r="B328"/>
  <c r="C327"/>
  <c r="AK327"/>
  <c r="AP327" s="1"/>
  <c r="AG327"/>
  <c r="AI327" s="1"/>
  <c r="J327"/>
  <c r="AJ327"/>
  <c r="AO327" s="1"/>
  <c r="AA327"/>
  <c r="Z325"/>
  <c r="Y325"/>
  <c r="Q325"/>
  <c r="H325"/>
  <c r="I325"/>
  <c r="O326"/>
  <c r="AM326"/>
  <c r="P326"/>
  <c r="Q326" s="1"/>
  <c r="AH326"/>
  <c r="AL326"/>
  <c r="AB326"/>
  <c r="U326"/>
  <c r="AQ326"/>
  <c r="AN326" l="1"/>
  <c r="X326"/>
  <c r="AQ327"/>
  <c r="R326"/>
  <c r="S326"/>
  <c r="F328"/>
  <c r="B329"/>
  <c r="C328"/>
  <c r="AJ328"/>
  <c r="AO328" s="1"/>
  <c r="D328"/>
  <c r="T328" s="1"/>
  <c r="AG328"/>
  <c r="AI328" s="1"/>
  <c r="AK328"/>
  <c r="AP328" s="1"/>
  <c r="E328"/>
  <c r="V328" s="1"/>
  <c r="AA328"/>
  <c r="J328"/>
  <c r="I326"/>
  <c r="H326"/>
  <c r="S325"/>
  <c r="R325"/>
  <c r="O327"/>
  <c r="P327"/>
  <c r="AH327"/>
  <c r="U327"/>
  <c r="AM327"/>
  <c r="AB327"/>
  <c r="AL327"/>
  <c r="M326"/>
  <c r="N326"/>
  <c r="AE326"/>
  <c r="AF326"/>
  <c r="AD327"/>
  <c r="AC327"/>
  <c r="AF327" s="1"/>
  <c r="Y326"/>
  <c r="Z326"/>
  <c r="K327"/>
  <c r="L327" s="1"/>
  <c r="G327"/>
  <c r="W327"/>
  <c r="X327" s="1"/>
  <c r="I327" l="1"/>
  <c r="H327"/>
  <c r="P328"/>
  <c r="AL328"/>
  <c r="O328"/>
  <c r="U328"/>
  <c r="AM328"/>
  <c r="AB328"/>
  <c r="AH328"/>
  <c r="Y327"/>
  <c r="Z327"/>
  <c r="AN327"/>
  <c r="AE327"/>
  <c r="Q327"/>
  <c r="K328"/>
  <c r="L328" s="1"/>
  <c r="G328"/>
  <c r="W328"/>
  <c r="X328" s="1"/>
  <c r="AD328"/>
  <c r="AC328"/>
  <c r="AF328" s="1"/>
  <c r="N327"/>
  <c r="M327"/>
  <c r="F329"/>
  <c r="B330"/>
  <c r="D329"/>
  <c r="T329" s="1"/>
  <c r="AG329"/>
  <c r="AI329" s="1"/>
  <c r="AK329"/>
  <c r="AP329" s="1"/>
  <c r="AJ329"/>
  <c r="AO329" s="1"/>
  <c r="C329"/>
  <c r="E329"/>
  <c r="V329" s="1"/>
  <c r="J329"/>
  <c r="AA329"/>
  <c r="AQ328"/>
  <c r="AN328" l="1"/>
  <c r="AQ329"/>
  <c r="K329"/>
  <c r="L329" s="1"/>
  <c r="G329"/>
  <c r="W329"/>
  <c r="X329" s="1"/>
  <c r="R327"/>
  <c r="S327"/>
  <c r="AD329"/>
  <c r="AC329"/>
  <c r="AF329" s="1"/>
  <c r="D330"/>
  <c r="T330" s="1"/>
  <c r="B331"/>
  <c r="F330"/>
  <c r="C330"/>
  <c r="AJ330"/>
  <c r="AO330" s="1"/>
  <c r="AG330"/>
  <c r="AI330" s="1"/>
  <c r="AK330"/>
  <c r="AP330" s="1"/>
  <c r="E330"/>
  <c r="V330" s="1"/>
  <c r="J330"/>
  <c r="AA330"/>
  <c r="M328"/>
  <c r="N328"/>
  <c r="Q328"/>
  <c r="Z328"/>
  <c r="Y328"/>
  <c r="O329"/>
  <c r="AL329"/>
  <c r="AB329"/>
  <c r="P329"/>
  <c r="U329"/>
  <c r="AH329"/>
  <c r="AM329"/>
  <c r="H328"/>
  <c r="I328"/>
  <c r="AE328"/>
  <c r="AE329" l="1"/>
  <c r="AN329"/>
  <c r="AD330"/>
  <c r="AC330"/>
  <c r="AF330" s="1"/>
  <c r="F331"/>
  <c r="D331"/>
  <c r="T331" s="1"/>
  <c r="AK331"/>
  <c r="AP331" s="1"/>
  <c r="C331"/>
  <c r="AG331"/>
  <c r="AI331" s="1"/>
  <c r="B332"/>
  <c r="AJ331"/>
  <c r="AO331" s="1"/>
  <c r="J331"/>
  <c r="AA331"/>
  <c r="E331"/>
  <c r="V331" s="1"/>
  <c r="M329"/>
  <c r="N329"/>
  <c r="G330"/>
  <c r="K330"/>
  <c r="L330" s="1"/>
  <c r="W330"/>
  <c r="X330" s="1"/>
  <c r="H329"/>
  <c r="I329"/>
  <c r="AQ330"/>
  <c r="Q329"/>
  <c r="R328"/>
  <c r="S328"/>
  <c r="O330"/>
  <c r="P330"/>
  <c r="AH330"/>
  <c r="U330"/>
  <c r="AM330"/>
  <c r="AB330"/>
  <c r="AL330"/>
  <c r="Z329"/>
  <c r="Y329"/>
  <c r="AQ331" l="1"/>
  <c r="I330"/>
  <c r="H330"/>
  <c r="N330"/>
  <c r="M330"/>
  <c r="R329"/>
  <c r="S329"/>
  <c r="Z330"/>
  <c r="Y330"/>
  <c r="AE330"/>
  <c r="Q330"/>
  <c r="O331"/>
  <c r="P331"/>
  <c r="AB331"/>
  <c r="AL331"/>
  <c r="U331"/>
  <c r="AM331"/>
  <c r="AH331"/>
  <c r="AN330"/>
  <c r="AD331"/>
  <c r="AC331"/>
  <c r="AF331" s="1"/>
  <c r="K331"/>
  <c r="L331" s="1"/>
  <c r="G331"/>
  <c r="W331"/>
  <c r="X331" s="1"/>
  <c r="D332"/>
  <c r="T332" s="1"/>
  <c r="F332"/>
  <c r="B333"/>
  <c r="C332"/>
  <c r="J332"/>
  <c r="AJ332"/>
  <c r="AO332" s="1"/>
  <c r="AG332"/>
  <c r="AI332" s="1"/>
  <c r="AK332"/>
  <c r="AP332" s="1"/>
  <c r="E332"/>
  <c r="V332" s="1"/>
  <c r="AA332"/>
  <c r="Q331" l="1"/>
  <c r="AE331"/>
  <c r="AN331"/>
  <c r="K332"/>
  <c r="L332" s="1"/>
  <c r="G332"/>
  <c r="W332"/>
  <c r="X332" s="1"/>
  <c r="M331"/>
  <c r="N331"/>
  <c r="AD332"/>
  <c r="AC332"/>
  <c r="AF332" s="1"/>
  <c r="F333"/>
  <c r="B334"/>
  <c r="D333"/>
  <c r="T333" s="1"/>
  <c r="AG333"/>
  <c r="AI333" s="1"/>
  <c r="AK333"/>
  <c r="AP333" s="1"/>
  <c r="C333"/>
  <c r="AJ333"/>
  <c r="AO333" s="1"/>
  <c r="E333"/>
  <c r="V333" s="1"/>
  <c r="J333"/>
  <c r="AA333"/>
  <c r="I331"/>
  <c r="H331"/>
  <c r="S330"/>
  <c r="R330"/>
  <c r="AQ332"/>
  <c r="AM332"/>
  <c r="P332"/>
  <c r="AH332"/>
  <c r="U332"/>
  <c r="AB332"/>
  <c r="AL332"/>
  <c r="O332"/>
  <c r="Y331"/>
  <c r="Z331"/>
  <c r="S331"/>
  <c r="R331"/>
  <c r="AE332" l="1"/>
  <c r="Q332"/>
  <c r="AD333"/>
  <c r="AC333"/>
  <c r="AF333" s="1"/>
  <c r="P333"/>
  <c r="O333"/>
  <c r="AB333"/>
  <c r="AL333"/>
  <c r="U333"/>
  <c r="AM333"/>
  <c r="AH333"/>
  <c r="D334"/>
  <c r="T334" s="1"/>
  <c r="B335"/>
  <c r="F334"/>
  <c r="C334"/>
  <c r="AJ334"/>
  <c r="AO334" s="1"/>
  <c r="AK334"/>
  <c r="AP334" s="1"/>
  <c r="J334"/>
  <c r="AG334"/>
  <c r="AI334" s="1"/>
  <c r="E334"/>
  <c r="V334" s="1"/>
  <c r="AA334"/>
  <c r="N332"/>
  <c r="M332"/>
  <c r="AN332"/>
  <c r="R332"/>
  <c r="S332"/>
  <c r="H332"/>
  <c r="I332"/>
  <c r="Z332"/>
  <c r="Y332"/>
  <c r="AQ333"/>
  <c r="K333"/>
  <c r="L333" s="1"/>
  <c r="G333"/>
  <c r="W333"/>
  <c r="X333" s="1"/>
  <c r="AE333" l="1"/>
  <c r="Q333"/>
  <c r="R333" s="1"/>
  <c r="AN333"/>
  <c r="O334"/>
  <c r="P334"/>
  <c r="AH334"/>
  <c r="AM334"/>
  <c r="AL334"/>
  <c r="U334"/>
  <c r="AB334"/>
  <c r="AQ334"/>
  <c r="M333"/>
  <c r="N333"/>
  <c r="AD334"/>
  <c r="AC334"/>
  <c r="AF334" s="1"/>
  <c r="F335"/>
  <c r="B336"/>
  <c r="D335"/>
  <c r="T335" s="1"/>
  <c r="C335"/>
  <c r="AK335"/>
  <c r="AP335" s="1"/>
  <c r="AG335"/>
  <c r="AI335" s="1"/>
  <c r="J335"/>
  <c r="AJ335"/>
  <c r="AO335" s="1"/>
  <c r="E335"/>
  <c r="V335" s="1"/>
  <c r="AA335"/>
  <c r="S333"/>
  <c r="H333"/>
  <c r="I333"/>
  <c r="Y333"/>
  <c r="Z333"/>
  <c r="G334"/>
  <c r="K334"/>
  <c r="L334" s="1"/>
  <c r="W334"/>
  <c r="X334" s="1"/>
  <c r="Q334" l="1"/>
  <c r="AE334"/>
  <c r="K335"/>
  <c r="L335" s="1"/>
  <c r="G335"/>
  <c r="W335"/>
  <c r="X335" s="1"/>
  <c r="AD335"/>
  <c r="AC335"/>
  <c r="AF335" s="1"/>
  <c r="F336"/>
  <c r="D336"/>
  <c r="T336" s="1"/>
  <c r="C336"/>
  <c r="B337"/>
  <c r="J336"/>
  <c r="AJ336"/>
  <c r="AO336" s="1"/>
  <c r="AG336"/>
  <c r="AI336" s="1"/>
  <c r="E336"/>
  <c r="V336" s="1"/>
  <c r="AA336"/>
  <c r="AK336"/>
  <c r="AP336" s="1"/>
  <c r="R334"/>
  <c r="S334"/>
  <c r="AQ335"/>
  <c r="N334"/>
  <c r="M334"/>
  <c r="Y334"/>
  <c r="Z334"/>
  <c r="AN334"/>
  <c r="I334"/>
  <c r="H334"/>
  <c r="AL335"/>
  <c r="P335"/>
  <c r="AM335"/>
  <c r="AB335"/>
  <c r="AH335"/>
  <c r="O335"/>
  <c r="U335"/>
  <c r="AN335" l="1"/>
  <c r="F337"/>
  <c r="D337"/>
  <c r="T337" s="1"/>
  <c r="B338"/>
  <c r="J337"/>
  <c r="AG337"/>
  <c r="AI337" s="1"/>
  <c r="AK337"/>
  <c r="AP337" s="1"/>
  <c r="C337"/>
  <c r="AJ337"/>
  <c r="AO337" s="1"/>
  <c r="E337"/>
  <c r="V337" s="1"/>
  <c r="AA337"/>
  <c r="M335"/>
  <c r="N335"/>
  <c r="AE335"/>
  <c r="K336"/>
  <c r="L336" s="1"/>
  <c r="G336"/>
  <c r="W336"/>
  <c r="X336" s="1"/>
  <c r="H335"/>
  <c r="I335"/>
  <c r="AD336"/>
  <c r="AC336"/>
  <c r="AF336" s="1"/>
  <c r="Y335"/>
  <c r="Z335"/>
  <c r="Q335"/>
  <c r="AH336"/>
  <c r="O336"/>
  <c r="AB336"/>
  <c r="AM336"/>
  <c r="U336"/>
  <c r="P336"/>
  <c r="AL336"/>
  <c r="AQ336"/>
  <c r="Q336" l="1"/>
  <c r="R336" s="1"/>
  <c r="AQ337"/>
  <c r="AN336"/>
  <c r="K337"/>
  <c r="L337" s="1"/>
  <c r="G337"/>
  <c r="W337"/>
  <c r="X337" s="1"/>
  <c r="N336"/>
  <c r="M336"/>
  <c r="AE336"/>
  <c r="AD337"/>
  <c r="AC337"/>
  <c r="AF337" s="1"/>
  <c r="R335"/>
  <c r="S335"/>
  <c r="H336"/>
  <c r="I336"/>
  <c r="O337"/>
  <c r="AL337"/>
  <c r="AB337"/>
  <c r="U337"/>
  <c r="P337"/>
  <c r="Q337" s="1"/>
  <c r="AH337"/>
  <c r="AM337"/>
  <c r="D338"/>
  <c r="T338" s="1"/>
  <c r="B339"/>
  <c r="F338"/>
  <c r="C338"/>
  <c r="AJ338"/>
  <c r="AO338" s="1"/>
  <c r="AG338"/>
  <c r="AI338" s="1"/>
  <c r="AA338"/>
  <c r="E338"/>
  <c r="V338" s="1"/>
  <c r="AK338"/>
  <c r="AP338" s="1"/>
  <c r="J338"/>
  <c r="Z336"/>
  <c r="Y336"/>
  <c r="S336" l="1"/>
  <c r="O338"/>
  <c r="P338"/>
  <c r="AL338"/>
  <c r="AM338"/>
  <c r="U338"/>
  <c r="AH338"/>
  <c r="AB338"/>
  <c r="M337"/>
  <c r="N337"/>
  <c r="AE337"/>
  <c r="H337"/>
  <c r="I337"/>
  <c r="F339"/>
  <c r="B340"/>
  <c r="D339"/>
  <c r="T339" s="1"/>
  <c r="AK339"/>
  <c r="AP339" s="1"/>
  <c r="C339"/>
  <c r="AG339"/>
  <c r="AI339" s="1"/>
  <c r="AJ339"/>
  <c r="AO339" s="1"/>
  <c r="J339"/>
  <c r="E339"/>
  <c r="V339" s="1"/>
  <c r="AA339"/>
  <c r="S337"/>
  <c r="R337"/>
  <c r="Z337"/>
  <c r="Y337"/>
  <c r="AQ338"/>
  <c r="AD338"/>
  <c r="AC338"/>
  <c r="AF338" s="1"/>
  <c r="K338"/>
  <c r="L338" s="1"/>
  <c r="G338"/>
  <c r="W338"/>
  <c r="X338" s="1"/>
  <c r="AN337"/>
  <c r="AE338" l="1"/>
  <c r="AN338"/>
  <c r="O339"/>
  <c r="P339"/>
  <c r="AL339"/>
  <c r="AM339"/>
  <c r="AB339"/>
  <c r="AE339" s="1"/>
  <c r="AH339"/>
  <c r="U339"/>
  <c r="K339"/>
  <c r="L339" s="1"/>
  <c r="G339"/>
  <c r="W339"/>
  <c r="X339" s="1"/>
  <c r="Y338"/>
  <c r="Z338"/>
  <c r="N338"/>
  <c r="M338"/>
  <c r="AD339"/>
  <c r="AC339"/>
  <c r="AF339" s="1"/>
  <c r="F340"/>
  <c r="B341"/>
  <c r="D340"/>
  <c r="T340" s="1"/>
  <c r="C340"/>
  <c r="AJ340"/>
  <c r="AO340" s="1"/>
  <c r="AG340"/>
  <c r="AI340" s="1"/>
  <c r="J340"/>
  <c r="AK340"/>
  <c r="AP340" s="1"/>
  <c r="E340"/>
  <c r="V340" s="1"/>
  <c r="AA340"/>
  <c r="AQ339"/>
  <c r="Q338"/>
  <c r="H338"/>
  <c r="I338"/>
  <c r="Q339" l="1"/>
  <c r="S339" s="1"/>
  <c r="AN339"/>
  <c r="K340"/>
  <c r="L340" s="1"/>
  <c r="G340"/>
  <c r="W340"/>
  <c r="X340" s="1"/>
  <c r="I339"/>
  <c r="H339"/>
  <c r="AD340"/>
  <c r="AC340"/>
  <c r="AF340" s="1"/>
  <c r="F341"/>
  <c r="B342"/>
  <c r="AG341"/>
  <c r="AI341" s="1"/>
  <c r="AK341"/>
  <c r="AP341" s="1"/>
  <c r="AJ341"/>
  <c r="AO341" s="1"/>
  <c r="C341"/>
  <c r="J341"/>
  <c r="E341"/>
  <c r="V341" s="1"/>
  <c r="D341"/>
  <c r="T341" s="1"/>
  <c r="AA341"/>
  <c r="Y339"/>
  <c r="Z339"/>
  <c r="AQ340"/>
  <c r="S338"/>
  <c r="R338"/>
  <c r="P340"/>
  <c r="AL340"/>
  <c r="U340"/>
  <c r="O340"/>
  <c r="AB340"/>
  <c r="AM340"/>
  <c r="AH340"/>
  <c r="M339"/>
  <c r="N339"/>
  <c r="R339" l="1"/>
  <c r="AN340"/>
  <c r="AD341"/>
  <c r="AC341"/>
  <c r="AF341" s="1"/>
  <c r="O341"/>
  <c r="P341"/>
  <c r="AH341"/>
  <c r="AB341"/>
  <c r="AM341"/>
  <c r="U341"/>
  <c r="AL341"/>
  <c r="D342"/>
  <c r="T342" s="1"/>
  <c r="B343"/>
  <c r="C342"/>
  <c r="AJ342"/>
  <c r="AO342" s="1"/>
  <c r="AG342"/>
  <c r="AI342" s="1"/>
  <c r="AK342"/>
  <c r="AP342" s="1"/>
  <c r="AA342"/>
  <c r="J342"/>
  <c r="F342"/>
  <c r="E342"/>
  <c r="V342" s="1"/>
  <c r="M340"/>
  <c r="N340"/>
  <c r="AE340"/>
  <c r="Q340"/>
  <c r="H340"/>
  <c r="I340"/>
  <c r="AQ341"/>
  <c r="Y340"/>
  <c r="Z340"/>
  <c r="K341"/>
  <c r="L341" s="1"/>
  <c r="G341"/>
  <c r="W341"/>
  <c r="X341" s="1"/>
  <c r="Q341" l="1"/>
  <c r="S341" s="1"/>
  <c r="AE341"/>
  <c r="AQ342"/>
  <c r="AN341"/>
  <c r="M341"/>
  <c r="N341"/>
  <c r="H341"/>
  <c r="I341"/>
  <c r="F343"/>
  <c r="D343"/>
  <c r="T343" s="1"/>
  <c r="B344"/>
  <c r="C343"/>
  <c r="AK343"/>
  <c r="AP343" s="1"/>
  <c r="AG343"/>
  <c r="AI343" s="1"/>
  <c r="AJ343"/>
  <c r="AO343" s="1"/>
  <c r="J343"/>
  <c r="AA343"/>
  <c r="E343"/>
  <c r="V343" s="1"/>
  <c r="K342"/>
  <c r="L342" s="1"/>
  <c r="G342"/>
  <c r="W342"/>
  <c r="X342" s="1"/>
  <c r="Y341"/>
  <c r="Z341"/>
  <c r="R340"/>
  <c r="S340"/>
  <c r="AD342"/>
  <c r="AC342"/>
  <c r="AF342" s="1"/>
  <c r="P342"/>
  <c r="AH342"/>
  <c r="O342"/>
  <c r="AM342"/>
  <c r="U342"/>
  <c r="AL342"/>
  <c r="AB342"/>
  <c r="AE342" l="1"/>
  <c r="R341"/>
  <c r="AD343"/>
  <c r="AC343"/>
  <c r="AF343" s="1"/>
  <c r="H342"/>
  <c r="I342"/>
  <c r="O343"/>
  <c r="AL343"/>
  <c r="AB343"/>
  <c r="P343"/>
  <c r="U343"/>
  <c r="AH343"/>
  <c r="AM343"/>
  <c r="Q342"/>
  <c r="K343"/>
  <c r="L343" s="1"/>
  <c r="G343"/>
  <c r="W343"/>
  <c r="X343" s="1"/>
  <c r="Z342"/>
  <c r="Y342"/>
  <c r="AN342"/>
  <c r="N342"/>
  <c r="M342"/>
  <c r="F344"/>
  <c r="B345"/>
  <c r="D344"/>
  <c r="T344" s="1"/>
  <c r="C344"/>
  <c r="AJ344"/>
  <c r="AO344" s="1"/>
  <c r="J344"/>
  <c r="AK344"/>
  <c r="AP344" s="1"/>
  <c r="E344"/>
  <c r="V344" s="1"/>
  <c r="AA344"/>
  <c r="AG344"/>
  <c r="AI344" s="1"/>
  <c r="AQ343"/>
  <c r="AN343" l="1"/>
  <c r="K344"/>
  <c r="L344" s="1"/>
  <c r="G344"/>
  <c r="W344"/>
  <c r="X344" s="1"/>
  <c r="M343"/>
  <c r="N343"/>
  <c r="F345"/>
  <c r="B346"/>
  <c r="D345"/>
  <c r="T345" s="1"/>
  <c r="AG345"/>
  <c r="AI345" s="1"/>
  <c r="AK345"/>
  <c r="AP345" s="1"/>
  <c r="E345"/>
  <c r="V345" s="1"/>
  <c r="AA345"/>
  <c r="C345"/>
  <c r="AJ345"/>
  <c r="AO345" s="1"/>
  <c r="J345"/>
  <c r="H343"/>
  <c r="I343"/>
  <c r="AQ344"/>
  <c r="AD344"/>
  <c r="AC344"/>
  <c r="AF344" s="1"/>
  <c r="Y343"/>
  <c r="Z343"/>
  <c r="AE343"/>
  <c r="O344"/>
  <c r="AB344"/>
  <c r="AL344"/>
  <c r="U344"/>
  <c r="AM344"/>
  <c r="P344"/>
  <c r="AH344"/>
  <c r="R342"/>
  <c r="S342"/>
  <c r="Q343"/>
  <c r="AN344" l="1"/>
  <c r="AD345"/>
  <c r="AC345"/>
  <c r="AF345" s="1"/>
  <c r="S343"/>
  <c r="R343"/>
  <c r="P345"/>
  <c r="AL345"/>
  <c r="AM345"/>
  <c r="U345"/>
  <c r="AH345"/>
  <c r="AB345"/>
  <c r="AE345" s="1"/>
  <c r="O345"/>
  <c r="N344"/>
  <c r="M344"/>
  <c r="Q344"/>
  <c r="AE344"/>
  <c r="AQ345"/>
  <c r="G345"/>
  <c r="K345"/>
  <c r="L345" s="1"/>
  <c r="W345"/>
  <c r="X345" s="1"/>
  <c r="H344"/>
  <c r="I344"/>
  <c r="D346"/>
  <c r="T346" s="1"/>
  <c r="B347"/>
  <c r="F346"/>
  <c r="C346"/>
  <c r="AJ346"/>
  <c r="AO346" s="1"/>
  <c r="J346"/>
  <c r="AK346"/>
  <c r="AP346" s="1"/>
  <c r="AA346"/>
  <c r="E346"/>
  <c r="V346" s="1"/>
  <c r="AG346"/>
  <c r="AI346" s="1"/>
  <c r="Y344"/>
  <c r="Z344"/>
  <c r="AN345" l="1"/>
  <c r="AD346"/>
  <c r="AC346"/>
  <c r="AF346" s="1"/>
  <c r="AM346"/>
  <c r="P346"/>
  <c r="AH346"/>
  <c r="U346"/>
  <c r="AB346"/>
  <c r="AL346"/>
  <c r="O346"/>
  <c r="I345"/>
  <c r="H345"/>
  <c r="Q345"/>
  <c r="N345"/>
  <c r="M345"/>
  <c r="S344"/>
  <c r="R344"/>
  <c r="F347"/>
  <c r="D347"/>
  <c r="T347" s="1"/>
  <c r="AK347"/>
  <c r="AP347" s="1"/>
  <c r="B348"/>
  <c r="C347"/>
  <c r="AG347"/>
  <c r="AI347" s="1"/>
  <c r="J347"/>
  <c r="AA347"/>
  <c r="AJ347"/>
  <c r="AO347" s="1"/>
  <c r="E347"/>
  <c r="V347" s="1"/>
  <c r="Y345"/>
  <c r="Z345"/>
  <c r="AQ346"/>
  <c r="K346"/>
  <c r="L346" s="1"/>
  <c r="G346"/>
  <c r="W346"/>
  <c r="X346" s="1"/>
  <c r="P347" l="1"/>
  <c r="AH347"/>
  <c r="AB347"/>
  <c r="AM347"/>
  <c r="U347"/>
  <c r="O347"/>
  <c r="AL347"/>
  <c r="K347"/>
  <c r="L347" s="1"/>
  <c r="G347"/>
  <c r="W347"/>
  <c r="X347" s="1"/>
  <c r="AN346"/>
  <c r="M346"/>
  <c r="N346"/>
  <c r="AQ347"/>
  <c r="AE346"/>
  <c r="H346"/>
  <c r="I346"/>
  <c r="Z346"/>
  <c r="Y346"/>
  <c r="AD347"/>
  <c r="AC347"/>
  <c r="AF347" s="1"/>
  <c r="D348"/>
  <c r="T348" s="1"/>
  <c r="F348"/>
  <c r="B349"/>
  <c r="C348"/>
  <c r="AJ348"/>
  <c r="AO348" s="1"/>
  <c r="J348"/>
  <c r="AG348"/>
  <c r="AI348" s="1"/>
  <c r="AK348"/>
  <c r="AP348" s="1"/>
  <c r="E348"/>
  <c r="V348" s="1"/>
  <c r="AA348"/>
  <c r="R345"/>
  <c r="S345"/>
  <c r="Q346"/>
  <c r="AD348" l="1"/>
  <c r="AC348"/>
  <c r="AF348" s="1"/>
  <c r="O348"/>
  <c r="AM348"/>
  <c r="AB348"/>
  <c r="P348"/>
  <c r="AH348"/>
  <c r="U348"/>
  <c r="AL348"/>
  <c r="I347"/>
  <c r="H347"/>
  <c r="Q347"/>
  <c r="R346"/>
  <c r="S346"/>
  <c r="Y347"/>
  <c r="Z347"/>
  <c r="AN347"/>
  <c r="K348"/>
  <c r="L348" s="1"/>
  <c r="G348"/>
  <c r="W348"/>
  <c r="X348" s="1"/>
  <c r="AE347"/>
  <c r="F349"/>
  <c r="B350"/>
  <c r="AG349"/>
  <c r="AI349" s="1"/>
  <c r="D349"/>
  <c r="T349" s="1"/>
  <c r="AK349"/>
  <c r="AP349" s="1"/>
  <c r="C349"/>
  <c r="AJ349"/>
  <c r="AO349" s="1"/>
  <c r="E349"/>
  <c r="V349" s="1"/>
  <c r="AA349"/>
  <c r="J349"/>
  <c r="N347"/>
  <c r="M347"/>
  <c r="AQ348"/>
  <c r="Q348" l="1"/>
  <c r="S348" s="1"/>
  <c r="AN348"/>
  <c r="AE348"/>
  <c r="AD349"/>
  <c r="AC349"/>
  <c r="AF349" s="1"/>
  <c r="K349"/>
  <c r="L349" s="1"/>
  <c r="G349"/>
  <c r="W349"/>
  <c r="X349" s="1"/>
  <c r="M348"/>
  <c r="N348"/>
  <c r="O349"/>
  <c r="P349"/>
  <c r="AH349"/>
  <c r="AM349"/>
  <c r="U349"/>
  <c r="AL349"/>
  <c r="AB349"/>
  <c r="D350"/>
  <c r="T350" s="1"/>
  <c r="B351"/>
  <c r="F350"/>
  <c r="C350"/>
  <c r="AJ350"/>
  <c r="AO350" s="1"/>
  <c r="J350"/>
  <c r="AK350"/>
  <c r="AP350" s="1"/>
  <c r="AG350"/>
  <c r="AI350" s="1"/>
  <c r="AA350"/>
  <c r="E350"/>
  <c r="V350" s="1"/>
  <c r="H348"/>
  <c r="I348"/>
  <c r="Y348"/>
  <c r="Z348"/>
  <c r="S347"/>
  <c r="R347"/>
  <c r="AQ349"/>
  <c r="R348" l="1"/>
  <c r="AE349"/>
  <c r="O350"/>
  <c r="AL350"/>
  <c r="P350"/>
  <c r="AB350"/>
  <c r="AM350"/>
  <c r="AH350"/>
  <c r="U350"/>
  <c r="I349"/>
  <c r="H349"/>
  <c r="AQ350"/>
  <c r="AN349"/>
  <c r="Z349"/>
  <c r="Y349"/>
  <c r="F351"/>
  <c r="B352"/>
  <c r="D351"/>
  <c r="T351" s="1"/>
  <c r="C351"/>
  <c r="AK351"/>
  <c r="AP351" s="1"/>
  <c r="AG351"/>
  <c r="AI351" s="1"/>
  <c r="AJ351"/>
  <c r="AO351" s="1"/>
  <c r="AA351"/>
  <c r="E351"/>
  <c r="V351" s="1"/>
  <c r="J351"/>
  <c r="AD350"/>
  <c r="AC350"/>
  <c r="AF350" s="1"/>
  <c r="K350"/>
  <c r="L350" s="1"/>
  <c r="G350"/>
  <c r="W350"/>
  <c r="X350" s="1"/>
  <c r="M349"/>
  <c r="N349"/>
  <c r="Q349"/>
  <c r="AN350" l="1"/>
  <c r="S349"/>
  <c r="R349"/>
  <c r="I350"/>
  <c r="H350"/>
  <c r="Y350"/>
  <c r="Z350"/>
  <c r="AD351"/>
  <c r="AC351"/>
  <c r="AF351" s="1"/>
  <c r="P351"/>
  <c r="O351"/>
  <c r="AL351"/>
  <c r="AH351"/>
  <c r="U351"/>
  <c r="AM351"/>
  <c r="AB351"/>
  <c r="K351"/>
  <c r="L351" s="1"/>
  <c r="G351"/>
  <c r="W351"/>
  <c r="X351" s="1"/>
  <c r="F352"/>
  <c r="D352"/>
  <c r="T352" s="1"/>
  <c r="C352"/>
  <c r="AJ352"/>
  <c r="AO352" s="1"/>
  <c r="J352"/>
  <c r="AG352"/>
  <c r="AI352" s="1"/>
  <c r="B353"/>
  <c r="E352"/>
  <c r="V352" s="1"/>
  <c r="AK352"/>
  <c r="AP352" s="1"/>
  <c r="AA352"/>
  <c r="AQ351"/>
  <c r="Q350"/>
  <c r="M350"/>
  <c r="N350"/>
  <c r="AE350"/>
  <c r="Q351" l="1"/>
  <c r="R351" s="1"/>
  <c r="AE351"/>
  <c r="S350"/>
  <c r="R350"/>
  <c r="AD352"/>
  <c r="AC352"/>
  <c r="AF352" s="1"/>
  <c r="F353"/>
  <c r="D353"/>
  <c r="T353" s="1"/>
  <c r="B354"/>
  <c r="AG353"/>
  <c r="AI353" s="1"/>
  <c r="AK353"/>
  <c r="AP353" s="1"/>
  <c r="AJ353"/>
  <c r="AO353" s="1"/>
  <c r="E353"/>
  <c r="V353" s="1"/>
  <c r="AA353"/>
  <c r="J353"/>
  <c r="C353"/>
  <c r="AL352"/>
  <c r="AB352"/>
  <c r="O352"/>
  <c r="U352"/>
  <c r="AM352"/>
  <c r="AH352"/>
  <c r="P352"/>
  <c r="H351"/>
  <c r="I351"/>
  <c r="AQ352"/>
  <c r="Z351"/>
  <c r="Y351"/>
  <c r="K352"/>
  <c r="L352" s="1"/>
  <c r="G352"/>
  <c r="W352"/>
  <c r="X352" s="1"/>
  <c r="M351"/>
  <c r="N351"/>
  <c r="AN351"/>
  <c r="S351" l="1"/>
  <c r="Q352"/>
  <c r="S352" s="1"/>
  <c r="AN352"/>
  <c r="K353"/>
  <c r="L353" s="1"/>
  <c r="G353"/>
  <c r="W353"/>
  <c r="X353" s="1"/>
  <c r="O353"/>
  <c r="P353"/>
  <c r="AM353"/>
  <c r="AH353"/>
  <c r="AL353"/>
  <c r="U353"/>
  <c r="AB353"/>
  <c r="I352"/>
  <c r="H352"/>
  <c r="Z352"/>
  <c r="Y352"/>
  <c r="D354"/>
  <c r="T354" s="1"/>
  <c r="B355"/>
  <c r="C354"/>
  <c r="F354"/>
  <c r="AJ354"/>
  <c r="AO354" s="1"/>
  <c r="J354"/>
  <c r="AA354"/>
  <c r="AG354"/>
  <c r="AI354" s="1"/>
  <c r="E354"/>
  <c r="V354" s="1"/>
  <c r="AK354"/>
  <c r="AP354" s="1"/>
  <c r="N352"/>
  <c r="M352"/>
  <c r="AD353"/>
  <c r="AC353"/>
  <c r="AF353" s="1"/>
  <c r="AE352"/>
  <c r="AQ353"/>
  <c r="R352" l="1"/>
  <c r="AE353"/>
  <c r="Z353"/>
  <c r="Y353"/>
  <c r="AN353"/>
  <c r="F355"/>
  <c r="D355"/>
  <c r="T355" s="1"/>
  <c r="B356"/>
  <c r="AK355"/>
  <c r="AP355" s="1"/>
  <c r="C355"/>
  <c r="AG355"/>
  <c r="AI355" s="1"/>
  <c r="AJ355"/>
  <c r="AO355" s="1"/>
  <c r="E355"/>
  <c r="V355" s="1"/>
  <c r="J355"/>
  <c r="AA355"/>
  <c r="AD354"/>
  <c r="AC354"/>
  <c r="AF354" s="1"/>
  <c r="P354"/>
  <c r="Q354" s="1"/>
  <c r="AL354"/>
  <c r="U354"/>
  <c r="AB354"/>
  <c r="AM354"/>
  <c r="AH354"/>
  <c r="O354"/>
  <c r="M353"/>
  <c r="N353"/>
  <c r="Q353"/>
  <c r="K354"/>
  <c r="L354" s="1"/>
  <c r="G354"/>
  <c r="W354"/>
  <c r="X354" s="1"/>
  <c r="H353"/>
  <c r="I353"/>
  <c r="AQ354"/>
  <c r="AE354" l="1"/>
  <c r="AQ355"/>
  <c r="R354"/>
  <c r="S354"/>
  <c r="S353"/>
  <c r="R353"/>
  <c r="AN354"/>
  <c r="AD355"/>
  <c r="AC355"/>
  <c r="AF355" s="1"/>
  <c r="M354"/>
  <c r="N354"/>
  <c r="F356"/>
  <c r="B357"/>
  <c r="C356"/>
  <c r="AJ356"/>
  <c r="AO356" s="1"/>
  <c r="D356"/>
  <c r="T356" s="1"/>
  <c r="AG356"/>
  <c r="AI356" s="1"/>
  <c r="AK356"/>
  <c r="AP356" s="1"/>
  <c r="J356"/>
  <c r="E356"/>
  <c r="V356" s="1"/>
  <c r="AA356"/>
  <c r="Z354"/>
  <c r="Y354"/>
  <c r="H354"/>
  <c r="I354"/>
  <c r="P355"/>
  <c r="O355"/>
  <c r="AB355"/>
  <c r="AL355"/>
  <c r="U355"/>
  <c r="AM355"/>
  <c r="AH355"/>
  <c r="K355"/>
  <c r="L355" s="1"/>
  <c r="G355"/>
  <c r="W355"/>
  <c r="X355" s="1"/>
  <c r="AE355" l="1"/>
  <c r="AN355"/>
  <c r="Z355"/>
  <c r="Y355"/>
  <c r="G356"/>
  <c r="K356"/>
  <c r="L356" s="1"/>
  <c r="W356"/>
  <c r="X356" s="1"/>
  <c r="N355"/>
  <c r="M355"/>
  <c r="AD356"/>
  <c r="AC356"/>
  <c r="AF356" s="1"/>
  <c r="F357"/>
  <c r="B358"/>
  <c r="D357"/>
  <c r="T357" s="1"/>
  <c r="AG357"/>
  <c r="AI357" s="1"/>
  <c r="AK357"/>
  <c r="AP357" s="1"/>
  <c r="AJ357"/>
  <c r="AO357" s="1"/>
  <c r="J357"/>
  <c r="C357"/>
  <c r="E357"/>
  <c r="V357" s="1"/>
  <c r="AA357"/>
  <c r="AQ356"/>
  <c r="H355"/>
  <c r="I355"/>
  <c r="AH356"/>
  <c r="U356"/>
  <c r="AM356"/>
  <c r="O356"/>
  <c r="AB356"/>
  <c r="AL356"/>
  <c r="P356"/>
  <c r="Q355"/>
  <c r="AN356" l="1"/>
  <c r="P357"/>
  <c r="AM357"/>
  <c r="U357"/>
  <c r="O357"/>
  <c r="AH357"/>
  <c r="AB357"/>
  <c r="AL357"/>
  <c r="Y356"/>
  <c r="Z356"/>
  <c r="Q356"/>
  <c r="AQ357"/>
  <c r="R355"/>
  <c r="S355"/>
  <c r="K357"/>
  <c r="L357" s="1"/>
  <c r="G357"/>
  <c r="W357"/>
  <c r="X357" s="1"/>
  <c r="AD357"/>
  <c r="AC357"/>
  <c r="AF357" s="1"/>
  <c r="D358"/>
  <c r="T358" s="1"/>
  <c r="B359"/>
  <c r="C358"/>
  <c r="F358"/>
  <c r="AJ358"/>
  <c r="AO358" s="1"/>
  <c r="AK358"/>
  <c r="AP358" s="1"/>
  <c r="AG358"/>
  <c r="AI358" s="1"/>
  <c r="AA358"/>
  <c r="J358"/>
  <c r="E358"/>
  <c r="V358" s="1"/>
  <c r="H356"/>
  <c r="I356"/>
  <c r="M356"/>
  <c r="N356"/>
  <c r="AE356"/>
  <c r="Q357" l="1"/>
  <c r="R357" s="1"/>
  <c r="AE357"/>
  <c r="AN357"/>
  <c r="O358"/>
  <c r="P358"/>
  <c r="AM358"/>
  <c r="AH358"/>
  <c r="AL358"/>
  <c r="U358"/>
  <c r="AB358"/>
  <c r="AQ358"/>
  <c r="G358"/>
  <c r="K358"/>
  <c r="L358" s="1"/>
  <c r="W358"/>
  <c r="X358" s="1"/>
  <c r="N357"/>
  <c r="M357"/>
  <c r="S356"/>
  <c r="R356"/>
  <c r="AD358"/>
  <c r="AC358"/>
  <c r="AF358" s="1"/>
  <c r="I357"/>
  <c r="H357"/>
  <c r="F359"/>
  <c r="D359"/>
  <c r="T359" s="1"/>
  <c r="B360"/>
  <c r="C359"/>
  <c r="AK359"/>
  <c r="AP359" s="1"/>
  <c r="J359"/>
  <c r="AG359"/>
  <c r="AI359" s="1"/>
  <c r="AJ359"/>
  <c r="AO359" s="1"/>
  <c r="AA359"/>
  <c r="E359"/>
  <c r="V359" s="1"/>
  <c r="Z357"/>
  <c r="Y357"/>
  <c r="Q358" l="1"/>
  <c r="R358" s="1"/>
  <c r="S357"/>
  <c r="AE358"/>
  <c r="O359"/>
  <c r="P359"/>
  <c r="AL359"/>
  <c r="U359"/>
  <c r="AM359"/>
  <c r="AB359"/>
  <c r="AE359" s="1"/>
  <c r="AH359"/>
  <c r="Z358"/>
  <c r="Y358"/>
  <c r="G359"/>
  <c r="K359"/>
  <c r="L359" s="1"/>
  <c r="W359"/>
  <c r="X359" s="1"/>
  <c r="S358"/>
  <c r="I358"/>
  <c r="H358"/>
  <c r="AD359"/>
  <c r="AC359"/>
  <c r="AF359" s="1"/>
  <c r="F360"/>
  <c r="B361"/>
  <c r="D360"/>
  <c r="T360" s="1"/>
  <c r="C360"/>
  <c r="AJ360"/>
  <c r="AO360" s="1"/>
  <c r="AG360"/>
  <c r="AI360" s="1"/>
  <c r="AK360"/>
  <c r="AP360" s="1"/>
  <c r="J360"/>
  <c r="E360"/>
  <c r="V360" s="1"/>
  <c r="AA360"/>
  <c r="M358"/>
  <c r="N358"/>
  <c r="AQ359"/>
  <c r="AN358"/>
  <c r="Q359" l="1"/>
  <c r="AN359"/>
  <c r="O360"/>
  <c r="P360"/>
  <c r="AL360"/>
  <c r="AM360"/>
  <c r="U360"/>
  <c r="AH360"/>
  <c r="AB360"/>
  <c r="H359"/>
  <c r="I359"/>
  <c r="R359"/>
  <c r="S359"/>
  <c r="K360"/>
  <c r="L360" s="1"/>
  <c r="G360"/>
  <c r="W360"/>
  <c r="X360" s="1"/>
  <c r="N359"/>
  <c r="M359"/>
  <c r="AD360"/>
  <c r="AC360"/>
  <c r="AF360" s="1"/>
  <c r="F361"/>
  <c r="B362"/>
  <c r="D361"/>
  <c r="T361" s="1"/>
  <c r="AG361"/>
  <c r="AI361" s="1"/>
  <c r="AK361"/>
  <c r="AP361" s="1"/>
  <c r="C361"/>
  <c r="AJ361"/>
  <c r="AO361" s="1"/>
  <c r="E361"/>
  <c r="V361" s="1"/>
  <c r="J361"/>
  <c r="AA361"/>
  <c r="Z359"/>
  <c r="Y359"/>
  <c r="AQ360"/>
  <c r="Q360" l="1"/>
  <c r="S360" s="1"/>
  <c r="AE360"/>
  <c r="AN360"/>
  <c r="I360"/>
  <c r="H360"/>
  <c r="Z360"/>
  <c r="Y360"/>
  <c r="AQ361"/>
  <c r="K361"/>
  <c r="L361" s="1"/>
  <c r="G361"/>
  <c r="W361"/>
  <c r="X361" s="1"/>
  <c r="AD361"/>
  <c r="AC361"/>
  <c r="AF361" s="1"/>
  <c r="P361"/>
  <c r="O361"/>
  <c r="AL361"/>
  <c r="U361"/>
  <c r="AM361"/>
  <c r="AB361"/>
  <c r="AE361" s="1"/>
  <c r="AH361"/>
  <c r="D362"/>
  <c r="T362" s="1"/>
  <c r="B363"/>
  <c r="F362"/>
  <c r="C362"/>
  <c r="AJ362"/>
  <c r="AO362" s="1"/>
  <c r="AG362"/>
  <c r="AI362" s="1"/>
  <c r="AK362"/>
  <c r="AP362" s="1"/>
  <c r="J362"/>
  <c r="AA362"/>
  <c r="E362"/>
  <c r="V362" s="1"/>
  <c r="N360"/>
  <c r="M360"/>
  <c r="R360" l="1"/>
  <c r="F363"/>
  <c r="D363"/>
  <c r="T363" s="1"/>
  <c r="AK363"/>
  <c r="AP363" s="1"/>
  <c r="C363"/>
  <c r="AG363"/>
  <c r="AI363" s="1"/>
  <c r="B364"/>
  <c r="AJ363"/>
  <c r="AO363" s="1"/>
  <c r="J363"/>
  <c r="AA363"/>
  <c r="E363"/>
  <c r="V363" s="1"/>
  <c r="H361"/>
  <c r="I361"/>
  <c r="AQ362"/>
  <c r="Q361"/>
  <c r="AD362"/>
  <c r="AC362"/>
  <c r="AF362" s="1"/>
  <c r="K362"/>
  <c r="L362" s="1"/>
  <c r="G362"/>
  <c r="W362"/>
  <c r="X362" s="1"/>
  <c r="Y361"/>
  <c r="Z361"/>
  <c r="AL362"/>
  <c r="P362"/>
  <c r="U362"/>
  <c r="O362"/>
  <c r="AH362"/>
  <c r="AM362"/>
  <c r="AB362"/>
  <c r="AN361"/>
  <c r="M361"/>
  <c r="N361"/>
  <c r="AQ363" l="1"/>
  <c r="AN362"/>
  <c r="AD363"/>
  <c r="AC363"/>
  <c r="AF363" s="1"/>
  <c r="K363"/>
  <c r="L363" s="1"/>
  <c r="G363"/>
  <c r="W363"/>
  <c r="X363" s="1"/>
  <c r="D364"/>
  <c r="T364" s="1"/>
  <c r="F364"/>
  <c r="B365"/>
  <c r="C364"/>
  <c r="AJ364"/>
  <c r="AO364" s="1"/>
  <c r="AG364"/>
  <c r="AI364" s="1"/>
  <c r="AK364"/>
  <c r="AP364" s="1"/>
  <c r="E364"/>
  <c r="V364" s="1"/>
  <c r="J364"/>
  <c r="AA364"/>
  <c r="M362"/>
  <c r="N362"/>
  <c r="I362"/>
  <c r="H362"/>
  <c r="R361"/>
  <c r="S361"/>
  <c r="Z362"/>
  <c r="Y362"/>
  <c r="Q362"/>
  <c r="O363"/>
  <c r="P363"/>
  <c r="AM363"/>
  <c r="U363"/>
  <c r="AH363"/>
  <c r="AB363"/>
  <c r="AL363"/>
  <c r="AE362"/>
  <c r="AE363" l="1"/>
  <c r="Q363"/>
  <c r="S363" s="1"/>
  <c r="AH364"/>
  <c r="P364"/>
  <c r="U364"/>
  <c r="AM364"/>
  <c r="O364"/>
  <c r="AL364"/>
  <c r="AB364"/>
  <c r="AE364" s="1"/>
  <c r="Y363"/>
  <c r="Z363"/>
  <c r="AN363"/>
  <c r="AD364"/>
  <c r="AC364"/>
  <c r="AF364" s="1"/>
  <c r="K364"/>
  <c r="L364" s="1"/>
  <c r="G364"/>
  <c r="W364"/>
  <c r="X364" s="1"/>
  <c r="N363"/>
  <c r="M363"/>
  <c r="S362"/>
  <c r="R362"/>
  <c r="F365"/>
  <c r="B366"/>
  <c r="D365"/>
  <c r="T365" s="1"/>
  <c r="AG365"/>
  <c r="AI365" s="1"/>
  <c r="AK365"/>
  <c r="AP365" s="1"/>
  <c r="C365"/>
  <c r="AJ365"/>
  <c r="AO365" s="1"/>
  <c r="J365"/>
  <c r="E365"/>
  <c r="V365" s="1"/>
  <c r="AA365"/>
  <c r="I363"/>
  <c r="H363"/>
  <c r="AQ364"/>
  <c r="R363" l="1"/>
  <c r="Z364"/>
  <c r="Y364"/>
  <c r="AQ365"/>
  <c r="K365"/>
  <c r="L365" s="1"/>
  <c r="G365"/>
  <c r="W365"/>
  <c r="X365" s="1"/>
  <c r="AD365"/>
  <c r="AC365"/>
  <c r="AF365" s="1"/>
  <c r="AH365"/>
  <c r="O365"/>
  <c r="AB365"/>
  <c r="AM365"/>
  <c r="U365"/>
  <c r="P365"/>
  <c r="Q365" s="1"/>
  <c r="AL365"/>
  <c r="D366"/>
  <c r="T366" s="1"/>
  <c r="B367"/>
  <c r="F366"/>
  <c r="C366"/>
  <c r="AJ366"/>
  <c r="AO366" s="1"/>
  <c r="AK366"/>
  <c r="AP366" s="1"/>
  <c r="J366"/>
  <c r="AA366"/>
  <c r="AG366"/>
  <c r="AI366" s="1"/>
  <c r="E366"/>
  <c r="V366" s="1"/>
  <c r="N364"/>
  <c r="M364"/>
  <c r="AN364"/>
  <c r="H364"/>
  <c r="I364"/>
  <c r="Q364"/>
  <c r="AQ366" l="1"/>
  <c r="F367"/>
  <c r="B368"/>
  <c r="D367"/>
  <c r="T367" s="1"/>
  <c r="C367"/>
  <c r="AK367"/>
  <c r="AP367" s="1"/>
  <c r="AG367"/>
  <c r="AI367" s="1"/>
  <c r="J367"/>
  <c r="AA367"/>
  <c r="E367"/>
  <c r="V367" s="1"/>
  <c r="AJ367"/>
  <c r="AO367" s="1"/>
  <c r="I365"/>
  <c r="H365"/>
  <c r="AN365"/>
  <c r="K366"/>
  <c r="L366" s="1"/>
  <c r="G366"/>
  <c r="W366"/>
  <c r="X366" s="1"/>
  <c r="S365"/>
  <c r="R365"/>
  <c r="Y365"/>
  <c r="Z365"/>
  <c r="S364"/>
  <c r="R364"/>
  <c r="AD366"/>
  <c r="AC366"/>
  <c r="AF366" s="1"/>
  <c r="P366"/>
  <c r="Q366" s="1"/>
  <c r="O366"/>
  <c r="AM366"/>
  <c r="AH366"/>
  <c r="U366"/>
  <c r="AL366"/>
  <c r="AB366"/>
  <c r="AE365"/>
  <c r="M365"/>
  <c r="N365"/>
  <c r="AE366" l="1"/>
  <c r="K367"/>
  <c r="L367" s="1"/>
  <c r="G367"/>
  <c r="W367"/>
  <c r="X367" s="1"/>
  <c r="R366"/>
  <c r="S366"/>
  <c r="N366"/>
  <c r="M366"/>
  <c r="F368"/>
  <c r="D368"/>
  <c r="T368" s="1"/>
  <c r="C368"/>
  <c r="B369"/>
  <c r="AJ368"/>
  <c r="AO368" s="1"/>
  <c r="E368"/>
  <c r="V368" s="1"/>
  <c r="AK368"/>
  <c r="AP368" s="1"/>
  <c r="J368"/>
  <c r="AG368"/>
  <c r="AI368" s="1"/>
  <c r="AA368"/>
  <c r="AQ367"/>
  <c r="H366"/>
  <c r="I366"/>
  <c r="Z366"/>
  <c r="Y366"/>
  <c r="AD367"/>
  <c r="AC367"/>
  <c r="AF367" s="1"/>
  <c r="O367"/>
  <c r="P367"/>
  <c r="AL367"/>
  <c r="AM367"/>
  <c r="AH367"/>
  <c r="U367"/>
  <c r="AB367"/>
  <c r="AN366"/>
  <c r="AN367" l="1"/>
  <c r="AQ368"/>
  <c r="M367"/>
  <c r="N367"/>
  <c r="AD368"/>
  <c r="AC368"/>
  <c r="AF368" s="1"/>
  <c r="AH368"/>
  <c r="O368"/>
  <c r="U368"/>
  <c r="P368"/>
  <c r="AL368"/>
  <c r="AB368"/>
  <c r="AE368" s="1"/>
  <c r="AM368"/>
  <c r="I367"/>
  <c r="H367"/>
  <c r="Q367"/>
  <c r="F369"/>
  <c r="D369"/>
  <c r="T369" s="1"/>
  <c r="B370"/>
  <c r="AG369"/>
  <c r="AI369" s="1"/>
  <c r="AK369"/>
  <c r="AP369" s="1"/>
  <c r="J369"/>
  <c r="E369"/>
  <c r="V369" s="1"/>
  <c r="C369"/>
  <c r="AJ369"/>
  <c r="AO369" s="1"/>
  <c r="AA369"/>
  <c r="Y367"/>
  <c r="Z367"/>
  <c r="AE367"/>
  <c r="K368"/>
  <c r="L368" s="1"/>
  <c r="G368"/>
  <c r="W368"/>
  <c r="X368" s="1"/>
  <c r="Q368" l="1"/>
  <c r="S368" s="1"/>
  <c r="N368"/>
  <c r="M368"/>
  <c r="D370"/>
  <c r="T370" s="1"/>
  <c r="B371"/>
  <c r="F370"/>
  <c r="C370"/>
  <c r="AJ370"/>
  <c r="AO370" s="1"/>
  <c r="J370"/>
  <c r="AG370"/>
  <c r="AI370" s="1"/>
  <c r="E370"/>
  <c r="V370" s="1"/>
  <c r="AA370"/>
  <c r="AK370"/>
  <c r="AP370" s="1"/>
  <c r="AN368"/>
  <c r="H368"/>
  <c r="I368"/>
  <c r="Y368"/>
  <c r="Z368"/>
  <c r="AH369"/>
  <c r="O369"/>
  <c r="AB369"/>
  <c r="P369"/>
  <c r="U369"/>
  <c r="AM369"/>
  <c r="AL369"/>
  <c r="R367"/>
  <c r="S367"/>
  <c r="AQ369"/>
  <c r="K369"/>
  <c r="L369" s="1"/>
  <c r="G369"/>
  <c r="W369"/>
  <c r="X369" s="1"/>
  <c r="AD369"/>
  <c r="AC369"/>
  <c r="AF369" s="1"/>
  <c r="R368" l="1"/>
  <c r="H369"/>
  <c r="I369"/>
  <c r="K370"/>
  <c r="L370" s="1"/>
  <c r="G370"/>
  <c r="W370"/>
  <c r="X370" s="1"/>
  <c r="AE369"/>
  <c r="Q369"/>
  <c r="AQ370"/>
  <c r="M369"/>
  <c r="N369"/>
  <c r="Y369"/>
  <c r="Z369"/>
  <c r="O370"/>
  <c r="AH370"/>
  <c r="P370"/>
  <c r="AM370"/>
  <c r="AB370"/>
  <c r="AE370" s="1"/>
  <c r="AL370"/>
  <c r="U370"/>
  <c r="AN369"/>
  <c r="AD370"/>
  <c r="AC370"/>
  <c r="AF370" s="1"/>
  <c r="F371"/>
  <c r="B372"/>
  <c r="AK371"/>
  <c r="AP371" s="1"/>
  <c r="C371"/>
  <c r="AG371"/>
  <c r="AI371" s="1"/>
  <c r="D371"/>
  <c r="T371" s="1"/>
  <c r="AJ371"/>
  <c r="AO371" s="1"/>
  <c r="J371"/>
  <c r="E371"/>
  <c r="V371" s="1"/>
  <c r="AA371"/>
  <c r="AQ371" l="1"/>
  <c r="Z370"/>
  <c r="Y370"/>
  <c r="AH371"/>
  <c r="U371"/>
  <c r="AM371"/>
  <c r="AL371"/>
  <c r="O371"/>
  <c r="P371"/>
  <c r="Q371" s="1"/>
  <c r="AB371"/>
  <c r="AN370"/>
  <c r="K371"/>
  <c r="L371" s="1"/>
  <c r="G371"/>
  <c r="W371"/>
  <c r="X371" s="1"/>
  <c r="R369"/>
  <c r="S369"/>
  <c r="N370"/>
  <c r="M370"/>
  <c r="Q370"/>
  <c r="AD371"/>
  <c r="AC371"/>
  <c r="AF371" s="1"/>
  <c r="F372"/>
  <c r="B373"/>
  <c r="D372"/>
  <c r="T372" s="1"/>
  <c r="C372"/>
  <c r="AJ372"/>
  <c r="AO372" s="1"/>
  <c r="AG372"/>
  <c r="AI372" s="1"/>
  <c r="AK372"/>
  <c r="AP372" s="1"/>
  <c r="E372"/>
  <c r="V372" s="1"/>
  <c r="J372"/>
  <c r="AA372"/>
  <c r="I370"/>
  <c r="H370"/>
  <c r="AE371" l="1"/>
  <c r="G372"/>
  <c r="K372"/>
  <c r="L372" s="1"/>
  <c r="W372"/>
  <c r="X372" s="1"/>
  <c r="Y371"/>
  <c r="Z371"/>
  <c r="AD372"/>
  <c r="AC372"/>
  <c r="AF372" s="1"/>
  <c r="F373"/>
  <c r="B374"/>
  <c r="D373"/>
  <c r="T373" s="1"/>
  <c r="AG373"/>
  <c r="AI373" s="1"/>
  <c r="AK373"/>
  <c r="AP373" s="1"/>
  <c r="AJ373"/>
  <c r="AO373" s="1"/>
  <c r="C373"/>
  <c r="E373"/>
  <c r="V373" s="1"/>
  <c r="J373"/>
  <c r="AA373"/>
  <c r="S370"/>
  <c r="R370"/>
  <c r="AQ372"/>
  <c r="M371"/>
  <c r="N371"/>
  <c r="AN371"/>
  <c r="AM372"/>
  <c r="AL372"/>
  <c r="O372"/>
  <c r="U372"/>
  <c r="AB372"/>
  <c r="AE372" s="1"/>
  <c r="P372"/>
  <c r="AH372"/>
  <c r="I371"/>
  <c r="H371"/>
  <c r="R371"/>
  <c r="S371"/>
  <c r="Q372" l="1"/>
  <c r="R372" s="1"/>
  <c r="AD373"/>
  <c r="AC373"/>
  <c r="AF373" s="1"/>
  <c r="D374"/>
  <c r="T374" s="1"/>
  <c r="B375"/>
  <c r="C374"/>
  <c r="AJ374"/>
  <c r="AO374" s="1"/>
  <c r="F374"/>
  <c r="AG374"/>
  <c r="AI374" s="1"/>
  <c r="AK374"/>
  <c r="AP374" s="1"/>
  <c r="J374"/>
  <c r="AA374"/>
  <c r="E374"/>
  <c r="V374" s="1"/>
  <c r="I372"/>
  <c r="H372"/>
  <c r="U373"/>
  <c r="P373"/>
  <c r="AM373"/>
  <c r="AH373"/>
  <c r="AB373"/>
  <c r="AE373" s="1"/>
  <c r="O373"/>
  <c r="AL373"/>
  <c r="N372"/>
  <c r="M372"/>
  <c r="AN372"/>
  <c r="Z372"/>
  <c r="Y372"/>
  <c r="AQ373"/>
  <c r="K373"/>
  <c r="L373" s="1"/>
  <c r="G373"/>
  <c r="W373"/>
  <c r="X373" s="1"/>
  <c r="S372" l="1"/>
  <c r="AN373"/>
  <c r="K374"/>
  <c r="L374" s="1"/>
  <c r="G374"/>
  <c r="W374"/>
  <c r="X374" s="1"/>
  <c r="AD374"/>
  <c r="AC374"/>
  <c r="AF374" s="1"/>
  <c r="N373"/>
  <c r="M373"/>
  <c r="F375"/>
  <c r="D375"/>
  <c r="T375" s="1"/>
  <c r="B376"/>
  <c r="C375"/>
  <c r="AK375"/>
  <c r="AP375" s="1"/>
  <c r="AG375"/>
  <c r="AI375" s="1"/>
  <c r="AJ375"/>
  <c r="AO375" s="1"/>
  <c r="J375"/>
  <c r="E375"/>
  <c r="V375" s="1"/>
  <c r="AA375"/>
  <c r="Q373"/>
  <c r="AQ374"/>
  <c r="H373"/>
  <c r="I373"/>
  <c r="AM374"/>
  <c r="AB374"/>
  <c r="O374"/>
  <c r="AL374"/>
  <c r="U374"/>
  <c r="P374"/>
  <c r="AH374"/>
  <c r="Z373"/>
  <c r="Y373"/>
  <c r="AN374" l="1"/>
  <c r="AD375"/>
  <c r="AC375"/>
  <c r="AF375" s="1"/>
  <c r="N374"/>
  <c r="M374"/>
  <c r="R373"/>
  <c r="S373"/>
  <c r="F376"/>
  <c r="D376"/>
  <c r="T376" s="1"/>
  <c r="B377"/>
  <c r="C376"/>
  <c r="J376"/>
  <c r="AJ376"/>
  <c r="AO376" s="1"/>
  <c r="AG376"/>
  <c r="AI376" s="1"/>
  <c r="AK376"/>
  <c r="AP376" s="1"/>
  <c r="E376"/>
  <c r="V376" s="1"/>
  <c r="AA376"/>
  <c r="H374"/>
  <c r="I374"/>
  <c r="AQ375"/>
  <c r="AB375"/>
  <c r="AE375" s="1"/>
  <c r="O375"/>
  <c r="AM375"/>
  <c r="P375"/>
  <c r="Q375" s="1"/>
  <c r="AL375"/>
  <c r="AH375"/>
  <c r="U375"/>
  <c r="Y374"/>
  <c r="Z374"/>
  <c r="Q374"/>
  <c r="AE374"/>
  <c r="K375"/>
  <c r="L375" s="1"/>
  <c r="G375"/>
  <c r="W375"/>
  <c r="X375" s="1"/>
  <c r="H375" l="1"/>
  <c r="I375"/>
  <c r="Y375"/>
  <c r="Z375"/>
  <c r="S374"/>
  <c r="R374"/>
  <c r="F377"/>
  <c r="B378"/>
  <c r="AG377"/>
  <c r="AI377" s="1"/>
  <c r="D377"/>
  <c r="T377" s="1"/>
  <c r="AK377"/>
  <c r="AP377" s="1"/>
  <c r="J377"/>
  <c r="C377"/>
  <c r="E377"/>
  <c r="V377" s="1"/>
  <c r="AJ377"/>
  <c r="AO377" s="1"/>
  <c r="AA377"/>
  <c r="AN375"/>
  <c r="AQ376"/>
  <c r="M375"/>
  <c r="N375"/>
  <c r="R375"/>
  <c r="S375"/>
  <c r="AM376"/>
  <c r="AB376"/>
  <c r="AE376" s="1"/>
  <c r="O376"/>
  <c r="AL376"/>
  <c r="AH376"/>
  <c r="U376"/>
  <c r="P376"/>
  <c r="K376"/>
  <c r="L376" s="1"/>
  <c r="G376"/>
  <c r="W376"/>
  <c r="X376" s="1"/>
  <c r="AD376"/>
  <c r="AC376"/>
  <c r="AF376" s="1"/>
  <c r="Q376" l="1"/>
  <c r="S376" s="1"/>
  <c r="AN376"/>
  <c r="AD377"/>
  <c r="AC377"/>
  <c r="AF377" s="1"/>
  <c r="R376"/>
  <c r="P377"/>
  <c r="AM377"/>
  <c r="AL377"/>
  <c r="AB377"/>
  <c r="AH377"/>
  <c r="U377"/>
  <c r="O377"/>
  <c r="AQ377"/>
  <c r="M376"/>
  <c r="N376"/>
  <c r="K377"/>
  <c r="L377" s="1"/>
  <c r="G377"/>
  <c r="W377"/>
  <c r="X377" s="1"/>
  <c r="H376"/>
  <c r="I376"/>
  <c r="Z376"/>
  <c r="Y376"/>
  <c r="D378"/>
  <c r="T378" s="1"/>
  <c r="B379"/>
  <c r="F378"/>
  <c r="C378"/>
  <c r="AJ378"/>
  <c r="AO378" s="1"/>
  <c r="J378"/>
  <c r="AG378"/>
  <c r="AI378" s="1"/>
  <c r="AK378"/>
  <c r="AP378" s="1"/>
  <c r="E378"/>
  <c r="V378" s="1"/>
  <c r="AA378"/>
  <c r="AN377" l="1"/>
  <c r="AD378"/>
  <c r="AC378"/>
  <c r="AF378" s="1"/>
  <c r="O378"/>
  <c r="AB378"/>
  <c r="AM378"/>
  <c r="P378"/>
  <c r="AH378"/>
  <c r="U378"/>
  <c r="AL378"/>
  <c r="Y377"/>
  <c r="Z377"/>
  <c r="Q377"/>
  <c r="F379"/>
  <c r="D379"/>
  <c r="T379" s="1"/>
  <c r="B380"/>
  <c r="AK379"/>
  <c r="AP379" s="1"/>
  <c r="C379"/>
  <c r="AG379"/>
  <c r="AI379" s="1"/>
  <c r="J379"/>
  <c r="AJ379"/>
  <c r="AO379" s="1"/>
  <c r="AA379"/>
  <c r="E379"/>
  <c r="V379" s="1"/>
  <c r="M377"/>
  <c r="N377"/>
  <c r="K378"/>
  <c r="L378" s="1"/>
  <c r="G378"/>
  <c r="W378"/>
  <c r="X378" s="1"/>
  <c r="I377"/>
  <c r="H377"/>
  <c r="AQ378"/>
  <c r="AE377"/>
  <c r="Q378" l="1"/>
  <c r="AE378"/>
  <c r="AQ379"/>
  <c r="N378"/>
  <c r="M378"/>
  <c r="P379"/>
  <c r="AM379"/>
  <c r="AB379"/>
  <c r="AL379"/>
  <c r="AH379"/>
  <c r="U379"/>
  <c r="O379"/>
  <c r="K379"/>
  <c r="L379" s="1"/>
  <c r="G379"/>
  <c r="W379"/>
  <c r="X379" s="1"/>
  <c r="S378"/>
  <c r="R378"/>
  <c r="AD379"/>
  <c r="AC379"/>
  <c r="AF379" s="1"/>
  <c r="I378"/>
  <c r="H378"/>
  <c r="D380"/>
  <c r="T380" s="1"/>
  <c r="F380"/>
  <c r="B381"/>
  <c r="C380"/>
  <c r="AJ380"/>
  <c r="AO380" s="1"/>
  <c r="J380"/>
  <c r="AG380"/>
  <c r="AI380" s="1"/>
  <c r="AK380"/>
  <c r="AP380" s="1"/>
  <c r="E380"/>
  <c r="V380" s="1"/>
  <c r="AA380"/>
  <c r="AN378"/>
  <c r="Z378"/>
  <c r="Y378"/>
  <c r="R377"/>
  <c r="S377"/>
  <c r="AN379" l="1"/>
  <c r="F381"/>
  <c r="B382"/>
  <c r="D381"/>
  <c r="T381" s="1"/>
  <c r="AG381"/>
  <c r="AI381" s="1"/>
  <c r="AK381"/>
  <c r="AP381" s="1"/>
  <c r="C381"/>
  <c r="AJ381"/>
  <c r="AO381" s="1"/>
  <c r="J381"/>
  <c r="E381"/>
  <c r="V381" s="1"/>
  <c r="AA381"/>
  <c r="AQ380"/>
  <c r="AE379"/>
  <c r="AD380"/>
  <c r="AC380"/>
  <c r="AF380" s="1"/>
  <c r="P380"/>
  <c r="AM380"/>
  <c r="AH380"/>
  <c r="U380"/>
  <c r="O380"/>
  <c r="AL380"/>
  <c r="AB380"/>
  <c r="M379"/>
  <c r="N379"/>
  <c r="I379"/>
  <c r="H379"/>
  <c r="Q379"/>
  <c r="K380"/>
  <c r="L380" s="1"/>
  <c r="G380"/>
  <c r="W380"/>
  <c r="X380" s="1"/>
  <c r="Z379"/>
  <c r="Y379"/>
  <c r="AE380" l="1"/>
  <c r="AN380"/>
  <c r="K381"/>
  <c r="L381" s="1"/>
  <c r="G381"/>
  <c r="W381"/>
  <c r="X381" s="1"/>
  <c r="S379"/>
  <c r="R379"/>
  <c r="AD381"/>
  <c r="AC381"/>
  <c r="AF381" s="1"/>
  <c r="O381"/>
  <c r="AM381"/>
  <c r="P381"/>
  <c r="AH381"/>
  <c r="AB381"/>
  <c r="AE381" s="1"/>
  <c r="U381"/>
  <c r="AL381"/>
  <c r="D382"/>
  <c r="T382" s="1"/>
  <c r="B383"/>
  <c r="F382"/>
  <c r="C382"/>
  <c r="AJ382"/>
  <c r="AO382" s="1"/>
  <c r="AK382"/>
  <c r="AP382" s="1"/>
  <c r="J382"/>
  <c r="AG382"/>
  <c r="AI382" s="1"/>
  <c r="AA382"/>
  <c r="E382"/>
  <c r="V382" s="1"/>
  <c r="Z380"/>
  <c r="Y380"/>
  <c r="Q380"/>
  <c r="N380"/>
  <c r="M380"/>
  <c r="I380"/>
  <c r="H380"/>
  <c r="AQ381"/>
  <c r="Q381" l="1"/>
  <c r="S381" s="1"/>
  <c r="AD382"/>
  <c r="AC382"/>
  <c r="AF382" s="1"/>
  <c r="K382"/>
  <c r="L382" s="1"/>
  <c r="G382"/>
  <c r="W382"/>
  <c r="X382" s="1"/>
  <c r="M381"/>
  <c r="N381"/>
  <c r="O382"/>
  <c r="AH382"/>
  <c r="P382"/>
  <c r="U382"/>
  <c r="AB382"/>
  <c r="AE382" s="1"/>
  <c r="AM382"/>
  <c r="AL382"/>
  <c r="H381"/>
  <c r="I381"/>
  <c r="AQ382"/>
  <c r="S380"/>
  <c r="R380"/>
  <c r="Z381"/>
  <c r="Y381"/>
  <c r="AN381"/>
  <c r="F383"/>
  <c r="B384"/>
  <c r="D383"/>
  <c r="T383" s="1"/>
  <c r="C383"/>
  <c r="AK383"/>
  <c r="AP383" s="1"/>
  <c r="J383"/>
  <c r="AG383"/>
  <c r="AI383" s="1"/>
  <c r="AJ383"/>
  <c r="AO383" s="1"/>
  <c r="E383"/>
  <c r="V383" s="1"/>
  <c r="AA383"/>
  <c r="R381" l="1"/>
  <c r="Q382"/>
  <c r="S382" s="1"/>
  <c r="K383"/>
  <c r="L383" s="1"/>
  <c r="G383"/>
  <c r="W383"/>
  <c r="X383" s="1"/>
  <c r="Y382"/>
  <c r="Z382"/>
  <c r="AN382"/>
  <c r="F384"/>
  <c r="C384"/>
  <c r="AJ384"/>
  <c r="AO384" s="1"/>
  <c r="B385"/>
  <c r="AG384"/>
  <c r="AI384" s="1"/>
  <c r="D384"/>
  <c r="T384" s="1"/>
  <c r="E384"/>
  <c r="V384" s="1"/>
  <c r="AK384"/>
  <c r="AP384" s="1"/>
  <c r="J384"/>
  <c r="AA384"/>
  <c r="N382"/>
  <c r="M382"/>
  <c r="AD383"/>
  <c r="AC383"/>
  <c r="AF383" s="1"/>
  <c r="P383"/>
  <c r="AH383"/>
  <c r="O383"/>
  <c r="AM383"/>
  <c r="AL383"/>
  <c r="AB383"/>
  <c r="U383"/>
  <c r="I382"/>
  <c r="H382"/>
  <c r="AQ383"/>
  <c r="Q383" l="1"/>
  <c r="R383" s="1"/>
  <c r="AE383"/>
  <c r="R382"/>
  <c r="AQ384"/>
  <c r="M383"/>
  <c r="N383"/>
  <c r="F385"/>
  <c r="D385"/>
  <c r="T385" s="1"/>
  <c r="B386"/>
  <c r="AG385"/>
  <c r="AI385" s="1"/>
  <c r="AK385"/>
  <c r="AP385" s="1"/>
  <c r="C385"/>
  <c r="AJ385"/>
  <c r="AO385" s="1"/>
  <c r="E385"/>
  <c r="V385" s="1"/>
  <c r="J385"/>
  <c r="AA385"/>
  <c r="H383"/>
  <c r="I383"/>
  <c r="AN383"/>
  <c r="K384"/>
  <c r="L384" s="1"/>
  <c r="G384"/>
  <c r="W384"/>
  <c r="X384" s="1"/>
  <c r="Z383"/>
  <c r="Y383"/>
  <c r="AD384"/>
  <c r="AC384"/>
  <c r="AF384" s="1"/>
  <c r="AL384"/>
  <c r="AH384"/>
  <c r="P384"/>
  <c r="AM384"/>
  <c r="U384"/>
  <c r="O384"/>
  <c r="AB384"/>
  <c r="S383" l="1"/>
  <c r="K385"/>
  <c r="L385" s="1"/>
  <c r="G385"/>
  <c r="W385"/>
  <c r="X385" s="1"/>
  <c r="N384"/>
  <c r="M384"/>
  <c r="AN384"/>
  <c r="AD385"/>
  <c r="AC385"/>
  <c r="AF385" s="1"/>
  <c r="AM385"/>
  <c r="P385"/>
  <c r="U385"/>
  <c r="AL385"/>
  <c r="AB385"/>
  <c r="AH385"/>
  <c r="O385"/>
  <c r="H384"/>
  <c r="I384"/>
  <c r="D386"/>
  <c r="T386" s="1"/>
  <c r="B387"/>
  <c r="C386"/>
  <c r="F386"/>
  <c r="AJ386"/>
  <c r="AO386" s="1"/>
  <c r="J386"/>
  <c r="E386"/>
  <c r="V386" s="1"/>
  <c r="AA386"/>
  <c r="AG386"/>
  <c r="AI386" s="1"/>
  <c r="AK386"/>
  <c r="AP386" s="1"/>
  <c r="AE384"/>
  <c r="Q384"/>
  <c r="Y384"/>
  <c r="Z384"/>
  <c r="AQ385"/>
  <c r="AN385" l="1"/>
  <c r="AD386"/>
  <c r="AC386"/>
  <c r="AF386" s="1"/>
  <c r="K386"/>
  <c r="L386" s="1"/>
  <c r="G386"/>
  <c r="W386"/>
  <c r="X386" s="1"/>
  <c r="M385"/>
  <c r="N385"/>
  <c r="AE385"/>
  <c r="H385"/>
  <c r="I385"/>
  <c r="AQ386"/>
  <c r="Q385"/>
  <c r="S384"/>
  <c r="R384"/>
  <c r="F387"/>
  <c r="B388"/>
  <c r="D387"/>
  <c r="T387" s="1"/>
  <c r="AK387"/>
  <c r="AP387" s="1"/>
  <c r="C387"/>
  <c r="AG387"/>
  <c r="AI387" s="1"/>
  <c r="AJ387"/>
  <c r="AO387" s="1"/>
  <c r="E387"/>
  <c r="V387" s="1"/>
  <c r="AA387"/>
  <c r="J387"/>
  <c r="Y385"/>
  <c r="Z385"/>
  <c r="AM386"/>
  <c r="AB386"/>
  <c r="P386"/>
  <c r="AL386"/>
  <c r="U386"/>
  <c r="O386"/>
  <c r="AH386"/>
  <c r="Y386" l="1"/>
  <c r="Z386"/>
  <c r="AN386"/>
  <c r="Q386"/>
  <c r="AD387"/>
  <c r="AC387"/>
  <c r="AF387" s="1"/>
  <c r="AH387"/>
  <c r="AB387"/>
  <c r="P387"/>
  <c r="AM387"/>
  <c r="U387"/>
  <c r="AL387"/>
  <c r="O387"/>
  <c r="K387"/>
  <c r="L387" s="1"/>
  <c r="G387"/>
  <c r="W387"/>
  <c r="X387" s="1"/>
  <c r="N386"/>
  <c r="M386"/>
  <c r="F388"/>
  <c r="B389"/>
  <c r="D388"/>
  <c r="T388" s="1"/>
  <c r="C388"/>
  <c r="AJ388"/>
  <c r="AO388" s="1"/>
  <c r="AG388"/>
  <c r="AI388" s="1"/>
  <c r="AK388"/>
  <c r="AP388" s="1"/>
  <c r="E388"/>
  <c r="V388" s="1"/>
  <c r="J388"/>
  <c r="AA388"/>
  <c r="R385"/>
  <c r="S385"/>
  <c r="I386"/>
  <c r="H386"/>
  <c r="AE386"/>
  <c r="AQ387"/>
  <c r="Q387" l="1"/>
  <c r="O388"/>
  <c r="U388"/>
  <c r="AM388"/>
  <c r="AL388"/>
  <c r="AH388"/>
  <c r="P388"/>
  <c r="AB388"/>
  <c r="M387"/>
  <c r="N387"/>
  <c r="K388"/>
  <c r="L388" s="1"/>
  <c r="G388"/>
  <c r="W388"/>
  <c r="X388" s="1"/>
  <c r="H387"/>
  <c r="I387"/>
  <c r="AN387"/>
  <c r="AD388"/>
  <c r="AC388"/>
  <c r="AF388" s="1"/>
  <c r="F389"/>
  <c r="B390"/>
  <c r="D389"/>
  <c r="T389" s="1"/>
  <c r="AG389"/>
  <c r="AI389" s="1"/>
  <c r="J389"/>
  <c r="AK389"/>
  <c r="AP389" s="1"/>
  <c r="AJ389"/>
  <c r="AO389" s="1"/>
  <c r="E389"/>
  <c r="V389" s="1"/>
  <c r="AA389"/>
  <c r="C389"/>
  <c r="Z387"/>
  <c r="Y387"/>
  <c r="R386"/>
  <c r="S386"/>
  <c r="AQ388"/>
  <c r="AE387"/>
  <c r="Q388" l="1"/>
  <c r="S388" s="1"/>
  <c r="AE388"/>
  <c r="AN388"/>
  <c r="Z388"/>
  <c r="Y388"/>
  <c r="R387"/>
  <c r="S387"/>
  <c r="AQ389"/>
  <c r="AD389"/>
  <c r="AC389"/>
  <c r="AF389" s="1"/>
  <c r="K389"/>
  <c r="L389" s="1"/>
  <c r="G389"/>
  <c r="W389"/>
  <c r="X389" s="1"/>
  <c r="N388"/>
  <c r="M388"/>
  <c r="P389"/>
  <c r="AL389"/>
  <c r="AH389"/>
  <c r="O389"/>
  <c r="U389"/>
  <c r="AB389"/>
  <c r="AM389"/>
  <c r="D390"/>
  <c r="T390" s="1"/>
  <c r="B391"/>
  <c r="C390"/>
  <c r="AJ390"/>
  <c r="AO390" s="1"/>
  <c r="F390"/>
  <c r="J390"/>
  <c r="AK390"/>
  <c r="AP390" s="1"/>
  <c r="AA390"/>
  <c r="AG390"/>
  <c r="AI390" s="1"/>
  <c r="E390"/>
  <c r="V390" s="1"/>
  <c r="I388"/>
  <c r="H388"/>
  <c r="R388" l="1"/>
  <c r="AQ390"/>
  <c r="AE389"/>
  <c r="AD390"/>
  <c r="AC390"/>
  <c r="AF390" s="1"/>
  <c r="I389"/>
  <c r="H389"/>
  <c r="AN389"/>
  <c r="G390"/>
  <c r="K390"/>
  <c r="L390" s="1"/>
  <c r="W390"/>
  <c r="X390" s="1"/>
  <c r="Y389"/>
  <c r="Z389"/>
  <c r="F391"/>
  <c r="D391"/>
  <c r="T391" s="1"/>
  <c r="B392"/>
  <c r="C391"/>
  <c r="AK391"/>
  <c r="AP391" s="1"/>
  <c r="AG391"/>
  <c r="AI391" s="1"/>
  <c r="J391"/>
  <c r="E391"/>
  <c r="V391" s="1"/>
  <c r="AA391"/>
  <c r="AJ391"/>
  <c r="AO391" s="1"/>
  <c r="Q389"/>
  <c r="O390"/>
  <c r="P390"/>
  <c r="AB390"/>
  <c r="AM390"/>
  <c r="AL390"/>
  <c r="U390"/>
  <c r="AH390"/>
  <c r="M389"/>
  <c r="N389"/>
  <c r="Q390" l="1"/>
  <c r="R390" s="1"/>
  <c r="AN390"/>
  <c r="AE390"/>
  <c r="R389"/>
  <c r="S389"/>
  <c r="F392"/>
  <c r="B393"/>
  <c r="C392"/>
  <c r="D392"/>
  <c r="T392" s="1"/>
  <c r="J392"/>
  <c r="AJ392"/>
  <c r="AO392" s="1"/>
  <c r="AG392"/>
  <c r="AI392" s="1"/>
  <c r="AK392"/>
  <c r="AP392" s="1"/>
  <c r="E392"/>
  <c r="V392" s="1"/>
  <c r="AA392"/>
  <c r="AH391"/>
  <c r="O391"/>
  <c r="P391"/>
  <c r="AB391"/>
  <c r="AL391"/>
  <c r="U391"/>
  <c r="AM391"/>
  <c r="H390"/>
  <c r="I390"/>
  <c r="S390"/>
  <c r="K391"/>
  <c r="L391" s="1"/>
  <c r="G391"/>
  <c r="W391"/>
  <c r="X391" s="1"/>
  <c r="M390"/>
  <c r="N390"/>
  <c r="AD391"/>
  <c r="AC391"/>
  <c r="AF391" s="1"/>
  <c r="Z390"/>
  <c r="Y390"/>
  <c r="AQ391"/>
  <c r="I391" l="1"/>
  <c r="H391"/>
  <c r="AH392"/>
  <c r="P392"/>
  <c r="AM392"/>
  <c r="AL392"/>
  <c r="O392"/>
  <c r="U392"/>
  <c r="AB392"/>
  <c r="Q391"/>
  <c r="AE391"/>
  <c r="AN391"/>
  <c r="AQ392"/>
  <c r="Y391"/>
  <c r="Z391"/>
  <c r="K392"/>
  <c r="L392" s="1"/>
  <c r="G392"/>
  <c r="W392"/>
  <c r="X392" s="1"/>
  <c r="M391"/>
  <c r="N391"/>
  <c r="AD392"/>
  <c r="AC392"/>
  <c r="AF392" s="1"/>
  <c r="F393"/>
  <c r="B394"/>
  <c r="D393"/>
  <c r="T393" s="1"/>
  <c r="AG393"/>
  <c r="AI393" s="1"/>
  <c r="AK393"/>
  <c r="AP393" s="1"/>
  <c r="J393"/>
  <c r="AJ393"/>
  <c r="AO393" s="1"/>
  <c r="E393"/>
  <c r="V393" s="1"/>
  <c r="C393"/>
  <c r="AA393"/>
  <c r="AE392" l="1"/>
  <c r="H392"/>
  <c r="I392"/>
  <c r="AB393"/>
  <c r="AL393"/>
  <c r="P393"/>
  <c r="AH393"/>
  <c r="O393"/>
  <c r="U393"/>
  <c r="AM393"/>
  <c r="Z392"/>
  <c r="Y392"/>
  <c r="R391"/>
  <c r="S391"/>
  <c r="AQ393"/>
  <c r="K393"/>
  <c r="L393" s="1"/>
  <c r="G393"/>
  <c r="W393"/>
  <c r="X393" s="1"/>
  <c r="AN392"/>
  <c r="AD393"/>
  <c r="AC393"/>
  <c r="AF393" s="1"/>
  <c r="D394"/>
  <c r="T394" s="1"/>
  <c r="B395"/>
  <c r="F394"/>
  <c r="C394"/>
  <c r="AJ394"/>
  <c r="AO394" s="1"/>
  <c r="AG394"/>
  <c r="AI394" s="1"/>
  <c r="AK394"/>
  <c r="AP394" s="1"/>
  <c r="J394"/>
  <c r="E394"/>
  <c r="V394" s="1"/>
  <c r="AA394"/>
  <c r="M392"/>
  <c r="N392"/>
  <c r="Q392"/>
  <c r="R392" l="1"/>
  <c r="S392"/>
  <c r="Z393"/>
  <c r="Y393"/>
  <c r="Q393"/>
  <c r="AD394"/>
  <c r="AC394"/>
  <c r="AF394" s="1"/>
  <c r="F395"/>
  <c r="D395"/>
  <c r="T395" s="1"/>
  <c r="AK395"/>
  <c r="AP395" s="1"/>
  <c r="C395"/>
  <c r="AG395"/>
  <c r="AI395" s="1"/>
  <c r="AJ395"/>
  <c r="AO395" s="1"/>
  <c r="J395"/>
  <c r="B396"/>
  <c r="AA395"/>
  <c r="E395"/>
  <c r="V395" s="1"/>
  <c r="AQ394"/>
  <c r="AN393"/>
  <c r="K394"/>
  <c r="L394" s="1"/>
  <c r="G394"/>
  <c r="W394"/>
  <c r="X394" s="1"/>
  <c r="M393"/>
  <c r="N393"/>
  <c r="AE393"/>
  <c r="AL394"/>
  <c r="P394"/>
  <c r="U394"/>
  <c r="AH394"/>
  <c r="AM394"/>
  <c r="AB394"/>
  <c r="O394"/>
  <c r="H393"/>
  <c r="I393"/>
  <c r="AN394" l="1"/>
  <c r="R393"/>
  <c r="S393"/>
  <c r="N394"/>
  <c r="M394"/>
  <c r="H394"/>
  <c r="I394"/>
  <c r="Z394"/>
  <c r="Y394"/>
  <c r="D396"/>
  <c r="T396" s="1"/>
  <c r="F396"/>
  <c r="B397"/>
  <c r="C396"/>
  <c r="J396"/>
  <c r="AJ396"/>
  <c r="AO396" s="1"/>
  <c r="AG396"/>
  <c r="AI396" s="1"/>
  <c r="AK396"/>
  <c r="AP396" s="1"/>
  <c r="AA396"/>
  <c r="E396"/>
  <c r="V396" s="1"/>
  <c r="AM395"/>
  <c r="O395"/>
  <c r="P395"/>
  <c r="AL395"/>
  <c r="AB395"/>
  <c r="AH395"/>
  <c r="U395"/>
  <c r="AE394"/>
  <c r="Q394"/>
  <c r="AD395"/>
  <c r="AC395"/>
  <c r="AF395" s="1"/>
  <c r="K395"/>
  <c r="L395" s="1"/>
  <c r="G395"/>
  <c r="W395"/>
  <c r="X395" s="1"/>
  <c r="AQ395"/>
  <c r="Q395" l="1"/>
  <c r="S395" s="1"/>
  <c r="K396"/>
  <c r="L396" s="1"/>
  <c r="G396"/>
  <c r="W396"/>
  <c r="X396" s="1"/>
  <c r="R395"/>
  <c r="I395"/>
  <c r="H395"/>
  <c r="R394"/>
  <c r="S394"/>
  <c r="F397"/>
  <c r="B398"/>
  <c r="D397"/>
  <c r="T397" s="1"/>
  <c r="AG397"/>
  <c r="AI397" s="1"/>
  <c r="J397"/>
  <c r="AK397"/>
  <c r="AP397" s="1"/>
  <c r="C397"/>
  <c r="AJ397"/>
  <c r="AO397" s="1"/>
  <c r="E397"/>
  <c r="V397" s="1"/>
  <c r="AA397"/>
  <c r="AE395"/>
  <c r="AQ396"/>
  <c r="AD396"/>
  <c r="AC396"/>
  <c r="AF396" s="1"/>
  <c r="N395"/>
  <c r="M395"/>
  <c r="Y395"/>
  <c r="Z395"/>
  <c r="AM396"/>
  <c r="O396"/>
  <c r="U396"/>
  <c r="AL396"/>
  <c r="P396"/>
  <c r="AB396"/>
  <c r="AE396" s="1"/>
  <c r="AH396"/>
  <c r="AN395"/>
  <c r="Q396" l="1"/>
  <c r="R396" s="1"/>
  <c r="AN396"/>
  <c r="M396"/>
  <c r="N396"/>
  <c r="AQ397"/>
  <c r="K397"/>
  <c r="L397" s="1"/>
  <c r="G397"/>
  <c r="W397"/>
  <c r="X397" s="1"/>
  <c r="I396"/>
  <c r="H396"/>
  <c r="AD397"/>
  <c r="AC397"/>
  <c r="AF397" s="1"/>
  <c r="D398"/>
  <c r="T398" s="1"/>
  <c r="B399"/>
  <c r="F398"/>
  <c r="C398"/>
  <c r="AJ398"/>
  <c r="AO398" s="1"/>
  <c r="AK398"/>
  <c r="AP398" s="1"/>
  <c r="J398"/>
  <c r="AG398"/>
  <c r="AI398" s="1"/>
  <c r="E398"/>
  <c r="V398" s="1"/>
  <c r="AA398"/>
  <c r="Y396"/>
  <c r="Z396"/>
  <c r="P397"/>
  <c r="Q397" s="1"/>
  <c r="AL397"/>
  <c r="AH397"/>
  <c r="O397"/>
  <c r="AB397"/>
  <c r="AE397" s="1"/>
  <c r="AM397"/>
  <c r="U397"/>
  <c r="S396" l="1"/>
  <c r="R397"/>
  <c r="S397"/>
  <c r="AD398"/>
  <c r="AC398"/>
  <c r="AF398" s="1"/>
  <c r="F399"/>
  <c r="B400"/>
  <c r="C399"/>
  <c r="AK399"/>
  <c r="AP399" s="1"/>
  <c r="AG399"/>
  <c r="AI399" s="1"/>
  <c r="D399"/>
  <c r="T399" s="1"/>
  <c r="J399"/>
  <c r="AJ399"/>
  <c r="AO399" s="1"/>
  <c r="AA399"/>
  <c r="E399"/>
  <c r="V399" s="1"/>
  <c r="N397"/>
  <c r="M397"/>
  <c r="K398"/>
  <c r="L398" s="1"/>
  <c r="G398"/>
  <c r="W398"/>
  <c r="X398" s="1"/>
  <c r="I397"/>
  <c r="H397"/>
  <c r="AN397"/>
  <c r="AH398"/>
  <c r="O398"/>
  <c r="AB398"/>
  <c r="AL398"/>
  <c r="U398"/>
  <c r="P398"/>
  <c r="Q398" s="1"/>
  <c r="AM398"/>
  <c r="Z397"/>
  <c r="Y397"/>
  <c r="AQ398"/>
  <c r="AE398" l="1"/>
  <c r="AQ399"/>
  <c r="AD399"/>
  <c r="AC399"/>
  <c r="AF399" s="1"/>
  <c r="K399"/>
  <c r="L399" s="1"/>
  <c r="G399"/>
  <c r="W399"/>
  <c r="X399" s="1"/>
  <c r="F400"/>
  <c r="D400"/>
  <c r="T400" s="1"/>
  <c r="C400"/>
  <c r="B401"/>
  <c r="AJ400"/>
  <c r="AO400" s="1"/>
  <c r="AG400"/>
  <c r="AI400" s="1"/>
  <c r="J400"/>
  <c r="E400"/>
  <c r="V400" s="1"/>
  <c r="AA400"/>
  <c r="AK400"/>
  <c r="AP400" s="1"/>
  <c r="N398"/>
  <c r="M398"/>
  <c r="Z398"/>
  <c r="Y398"/>
  <c r="P399"/>
  <c r="O399"/>
  <c r="AM399"/>
  <c r="AB399"/>
  <c r="AL399"/>
  <c r="AH399"/>
  <c r="U399"/>
  <c r="AN398"/>
  <c r="H398"/>
  <c r="I398"/>
  <c r="S398"/>
  <c r="R398"/>
  <c r="AE399" l="1"/>
  <c r="F401"/>
  <c r="D401"/>
  <c r="T401" s="1"/>
  <c r="B402"/>
  <c r="AG401"/>
  <c r="AI401" s="1"/>
  <c r="J401"/>
  <c r="AK401"/>
  <c r="AP401" s="1"/>
  <c r="C401"/>
  <c r="AJ401"/>
  <c r="AO401" s="1"/>
  <c r="E401"/>
  <c r="V401" s="1"/>
  <c r="AA401"/>
  <c r="Y399"/>
  <c r="Z399"/>
  <c r="AN399"/>
  <c r="AD400"/>
  <c r="AC400"/>
  <c r="AF400" s="1"/>
  <c r="K400"/>
  <c r="L400" s="1"/>
  <c r="G400"/>
  <c r="W400"/>
  <c r="X400" s="1"/>
  <c r="N399"/>
  <c r="M399"/>
  <c r="AQ400"/>
  <c r="O400"/>
  <c r="P400"/>
  <c r="AM400"/>
  <c r="AL400"/>
  <c r="U400"/>
  <c r="AH400"/>
  <c r="AB400"/>
  <c r="H399"/>
  <c r="I399"/>
  <c r="Q399"/>
  <c r="K401" l="1"/>
  <c r="L401" s="1"/>
  <c r="G401"/>
  <c r="W401"/>
  <c r="X401" s="1"/>
  <c r="AD401"/>
  <c r="AC401"/>
  <c r="AF401" s="1"/>
  <c r="H400"/>
  <c r="I400"/>
  <c r="R399"/>
  <c r="S399"/>
  <c r="O401"/>
  <c r="AM401"/>
  <c r="U401"/>
  <c r="P401"/>
  <c r="AL401"/>
  <c r="AH401"/>
  <c r="AB401"/>
  <c r="D402"/>
  <c r="T402" s="1"/>
  <c r="B403"/>
  <c r="F402"/>
  <c r="C402"/>
  <c r="AJ402"/>
  <c r="AO402" s="1"/>
  <c r="J402"/>
  <c r="AG402"/>
  <c r="AI402" s="1"/>
  <c r="AK402"/>
  <c r="AP402" s="1"/>
  <c r="AA402"/>
  <c r="E402"/>
  <c r="V402" s="1"/>
  <c r="AN400"/>
  <c r="Q400"/>
  <c r="Z400"/>
  <c r="Y400"/>
  <c r="N400"/>
  <c r="M400"/>
  <c r="AE400"/>
  <c r="AQ401"/>
  <c r="AE401" l="1"/>
  <c r="Q401"/>
  <c r="R401" s="1"/>
  <c r="AN401"/>
  <c r="N401"/>
  <c r="M401"/>
  <c r="AD402"/>
  <c r="AC402"/>
  <c r="AF402" s="1"/>
  <c r="F403"/>
  <c r="B404"/>
  <c r="D403"/>
  <c r="T403" s="1"/>
  <c r="AK403"/>
  <c r="AP403" s="1"/>
  <c r="C403"/>
  <c r="AG403"/>
  <c r="AI403" s="1"/>
  <c r="AJ403"/>
  <c r="AO403" s="1"/>
  <c r="J403"/>
  <c r="E403"/>
  <c r="V403" s="1"/>
  <c r="AA403"/>
  <c r="H401"/>
  <c r="I401"/>
  <c r="K402"/>
  <c r="L402" s="1"/>
  <c r="G402"/>
  <c r="W402"/>
  <c r="X402" s="1"/>
  <c r="Z401"/>
  <c r="Y401"/>
  <c r="S400"/>
  <c r="R400"/>
  <c r="P402"/>
  <c r="O402"/>
  <c r="AM402"/>
  <c r="AL402"/>
  <c r="U402"/>
  <c r="AH402"/>
  <c r="AB402"/>
  <c r="AQ402"/>
  <c r="S401" l="1"/>
  <c r="AN402"/>
  <c r="Q402"/>
  <c r="R402" s="1"/>
  <c r="M402"/>
  <c r="N402"/>
  <c r="Y402"/>
  <c r="Z402"/>
  <c r="P403"/>
  <c r="O403"/>
  <c r="AM403"/>
  <c r="AL403"/>
  <c r="U403"/>
  <c r="AB403"/>
  <c r="AH403"/>
  <c r="K403"/>
  <c r="L403" s="1"/>
  <c r="G403"/>
  <c r="W403"/>
  <c r="X403" s="1"/>
  <c r="H402"/>
  <c r="I402"/>
  <c r="AD403"/>
  <c r="AC403"/>
  <c r="AF403" s="1"/>
  <c r="F404"/>
  <c r="B405"/>
  <c r="D404"/>
  <c r="T404" s="1"/>
  <c r="C404"/>
  <c r="AJ404"/>
  <c r="AO404" s="1"/>
  <c r="AG404"/>
  <c r="AI404" s="1"/>
  <c r="AK404"/>
  <c r="AP404" s="1"/>
  <c r="J404"/>
  <c r="E404"/>
  <c r="V404" s="1"/>
  <c r="AA404"/>
  <c r="AE402"/>
  <c r="AQ403"/>
  <c r="AE403" l="1"/>
  <c r="S402"/>
  <c r="AN403"/>
  <c r="K404"/>
  <c r="L404" s="1"/>
  <c r="G404"/>
  <c r="W404"/>
  <c r="X404" s="1"/>
  <c r="AD404"/>
  <c r="AC404"/>
  <c r="AF404" s="1"/>
  <c r="F405"/>
  <c r="B406"/>
  <c r="AG405"/>
  <c r="AI405" s="1"/>
  <c r="J405"/>
  <c r="D405"/>
  <c r="T405" s="1"/>
  <c r="AK405"/>
  <c r="AP405" s="1"/>
  <c r="AJ405"/>
  <c r="AO405" s="1"/>
  <c r="C405"/>
  <c r="E405"/>
  <c r="V405" s="1"/>
  <c r="AA405"/>
  <c r="N403"/>
  <c r="M403"/>
  <c r="AQ404"/>
  <c r="H403"/>
  <c r="I403"/>
  <c r="Q403"/>
  <c r="O404"/>
  <c r="P404"/>
  <c r="AH404"/>
  <c r="AM404"/>
  <c r="U404"/>
  <c r="AL404"/>
  <c r="AB404"/>
  <c r="Z403"/>
  <c r="Y403"/>
  <c r="S403" l="1"/>
  <c r="R403"/>
  <c r="O405"/>
  <c r="P405"/>
  <c r="AM405"/>
  <c r="AL405"/>
  <c r="AH405"/>
  <c r="U405"/>
  <c r="AB405"/>
  <c r="N404"/>
  <c r="M404"/>
  <c r="K405"/>
  <c r="L405" s="1"/>
  <c r="G405"/>
  <c r="W405"/>
  <c r="X405" s="1"/>
  <c r="H404"/>
  <c r="I404"/>
  <c r="AD405"/>
  <c r="AC405"/>
  <c r="AF405" s="1"/>
  <c r="D406"/>
  <c r="T406" s="1"/>
  <c r="B407"/>
  <c r="C406"/>
  <c r="J406"/>
  <c r="AJ406"/>
  <c r="AO406" s="1"/>
  <c r="F406"/>
  <c r="AG406"/>
  <c r="AI406" s="1"/>
  <c r="AK406"/>
  <c r="AP406" s="1"/>
  <c r="E406"/>
  <c r="V406" s="1"/>
  <c r="AA406"/>
  <c r="Y404"/>
  <c r="Z404"/>
  <c r="Q404"/>
  <c r="AE404"/>
  <c r="AN404"/>
  <c r="AQ405"/>
  <c r="Q405" l="1"/>
  <c r="AE405"/>
  <c r="AN405"/>
  <c r="AD406"/>
  <c r="AC406"/>
  <c r="AF406" s="1"/>
  <c r="P406"/>
  <c r="O406"/>
  <c r="AB406"/>
  <c r="AM406"/>
  <c r="AH406"/>
  <c r="AL406"/>
  <c r="U406"/>
  <c r="I405"/>
  <c r="H405"/>
  <c r="AQ406"/>
  <c r="Y405"/>
  <c r="Z405"/>
  <c r="S404"/>
  <c r="R404"/>
  <c r="K406"/>
  <c r="L406" s="1"/>
  <c r="G406"/>
  <c r="W406"/>
  <c r="X406" s="1"/>
  <c r="F407"/>
  <c r="D407"/>
  <c r="T407" s="1"/>
  <c r="B408"/>
  <c r="C407"/>
  <c r="AK407"/>
  <c r="AP407" s="1"/>
  <c r="J407"/>
  <c r="AG407"/>
  <c r="AI407" s="1"/>
  <c r="AJ407"/>
  <c r="AO407" s="1"/>
  <c r="AA407"/>
  <c r="E407"/>
  <c r="V407" s="1"/>
  <c r="M405"/>
  <c r="N405"/>
  <c r="S405"/>
  <c r="R405"/>
  <c r="AE406" l="1"/>
  <c r="Q406"/>
  <c r="R406" s="1"/>
  <c r="AN406"/>
  <c r="M406"/>
  <c r="N406"/>
  <c r="F408"/>
  <c r="B409"/>
  <c r="D408"/>
  <c r="T408" s="1"/>
  <c r="C408"/>
  <c r="AJ408"/>
  <c r="AO408" s="1"/>
  <c r="AK408"/>
  <c r="AP408" s="1"/>
  <c r="AG408"/>
  <c r="AI408" s="1"/>
  <c r="J408"/>
  <c r="E408"/>
  <c r="V408" s="1"/>
  <c r="AA408"/>
  <c r="H406"/>
  <c r="I406"/>
  <c r="AQ407"/>
  <c r="P407"/>
  <c r="O407"/>
  <c r="AH407"/>
  <c r="U407"/>
  <c r="AM407"/>
  <c r="AB407"/>
  <c r="AL407"/>
  <c r="Y406"/>
  <c r="Z406"/>
  <c r="AD407"/>
  <c r="AC407"/>
  <c r="AF407" s="1"/>
  <c r="K407"/>
  <c r="L407" s="1"/>
  <c r="G407"/>
  <c r="W407"/>
  <c r="X407" s="1"/>
  <c r="S406" l="1"/>
  <c r="AE407"/>
  <c r="AQ408"/>
  <c r="Q407"/>
  <c r="S407" s="1"/>
  <c r="Z407"/>
  <c r="Y407"/>
  <c r="N407"/>
  <c r="M407"/>
  <c r="H407"/>
  <c r="I407"/>
  <c r="P408"/>
  <c r="O408"/>
  <c r="AM408"/>
  <c r="U408"/>
  <c r="AL408"/>
  <c r="AB408"/>
  <c r="AH408"/>
  <c r="AN407"/>
  <c r="K408"/>
  <c r="L408" s="1"/>
  <c r="G408"/>
  <c r="W408"/>
  <c r="X408" s="1"/>
  <c r="AD408"/>
  <c r="AC408"/>
  <c r="AF408" s="1"/>
  <c r="F409"/>
  <c r="B410"/>
  <c r="D409"/>
  <c r="T409" s="1"/>
  <c r="AG409"/>
  <c r="AI409" s="1"/>
  <c r="AK409"/>
  <c r="AP409" s="1"/>
  <c r="C409"/>
  <c r="E409"/>
  <c r="V409" s="1"/>
  <c r="AA409"/>
  <c r="J409"/>
  <c r="AJ409"/>
  <c r="AO409" s="1"/>
  <c r="AE408" l="1"/>
  <c r="R407"/>
  <c r="AN408"/>
  <c r="Q408"/>
  <c r="S408" s="1"/>
  <c r="AD409"/>
  <c r="AC409"/>
  <c r="AF409" s="1"/>
  <c r="Y408"/>
  <c r="Z408"/>
  <c r="AQ409"/>
  <c r="K409"/>
  <c r="L409" s="1"/>
  <c r="G409"/>
  <c r="W409"/>
  <c r="X409" s="1"/>
  <c r="O409"/>
  <c r="P409"/>
  <c r="AM409"/>
  <c r="AL409"/>
  <c r="U409"/>
  <c r="AB409"/>
  <c r="AH409"/>
  <c r="D410"/>
  <c r="T410" s="1"/>
  <c r="B411"/>
  <c r="F410"/>
  <c r="C410"/>
  <c r="AJ410"/>
  <c r="AO410" s="1"/>
  <c r="AK410"/>
  <c r="AP410" s="1"/>
  <c r="J410"/>
  <c r="AA410"/>
  <c r="E410"/>
  <c r="V410" s="1"/>
  <c r="AG410"/>
  <c r="AI410" s="1"/>
  <c r="M408"/>
  <c r="N408"/>
  <c r="R408"/>
  <c r="I408"/>
  <c r="H408"/>
  <c r="AE409" l="1"/>
  <c r="Q409"/>
  <c r="S409" s="1"/>
  <c r="AN409"/>
  <c r="F411"/>
  <c r="D411"/>
  <c r="T411" s="1"/>
  <c r="AK411"/>
  <c r="AP411" s="1"/>
  <c r="B412"/>
  <c r="C411"/>
  <c r="AG411"/>
  <c r="AI411" s="1"/>
  <c r="J411"/>
  <c r="AJ411"/>
  <c r="AO411" s="1"/>
  <c r="E411"/>
  <c r="V411" s="1"/>
  <c r="AA411"/>
  <c r="AQ410"/>
  <c r="G410"/>
  <c r="K410"/>
  <c r="L410" s="1"/>
  <c r="W410"/>
  <c r="X410" s="1"/>
  <c r="R409"/>
  <c r="N409"/>
  <c r="M409"/>
  <c r="AD410"/>
  <c r="AC410"/>
  <c r="AF410" s="1"/>
  <c r="O410"/>
  <c r="P410"/>
  <c r="AH410"/>
  <c r="AL410"/>
  <c r="AB410"/>
  <c r="AE410" s="1"/>
  <c r="AM410"/>
  <c r="U410"/>
  <c r="I409"/>
  <c r="H409"/>
  <c r="Z409"/>
  <c r="Y409"/>
  <c r="AQ411" l="1"/>
  <c r="P411"/>
  <c r="O411"/>
  <c r="U411"/>
  <c r="AM411"/>
  <c r="AL411"/>
  <c r="AH411"/>
  <c r="AB411"/>
  <c r="AE411" s="1"/>
  <c r="K411"/>
  <c r="L411" s="1"/>
  <c r="G411"/>
  <c r="W411"/>
  <c r="X411" s="1"/>
  <c r="AD411"/>
  <c r="AC411"/>
  <c r="AF411" s="1"/>
  <c r="M410"/>
  <c r="N410"/>
  <c r="Z410"/>
  <c r="Y410"/>
  <c r="Q410"/>
  <c r="AN410"/>
  <c r="I410"/>
  <c r="H410"/>
  <c r="D412"/>
  <c r="T412" s="1"/>
  <c r="F412"/>
  <c r="B413"/>
  <c r="C412"/>
  <c r="AJ412"/>
  <c r="AO412" s="1"/>
  <c r="AG412"/>
  <c r="AI412" s="1"/>
  <c r="AK412"/>
  <c r="AP412" s="1"/>
  <c r="J412"/>
  <c r="E412"/>
  <c r="V412" s="1"/>
  <c r="AA412"/>
  <c r="Q411" l="1"/>
  <c r="S411" s="1"/>
  <c r="AN411"/>
  <c r="R410"/>
  <c r="S410"/>
  <c r="I411"/>
  <c r="H411"/>
  <c r="K412"/>
  <c r="L412" s="1"/>
  <c r="G412"/>
  <c r="W412"/>
  <c r="X412" s="1"/>
  <c r="Y411"/>
  <c r="Z411"/>
  <c r="F413"/>
  <c r="B414"/>
  <c r="AG413"/>
  <c r="AI413" s="1"/>
  <c r="AK413"/>
  <c r="AP413" s="1"/>
  <c r="D413"/>
  <c r="T413" s="1"/>
  <c r="C413"/>
  <c r="AJ413"/>
  <c r="AO413" s="1"/>
  <c r="J413"/>
  <c r="E413"/>
  <c r="V413" s="1"/>
  <c r="AA413"/>
  <c r="AQ412"/>
  <c r="AD412"/>
  <c r="AC412"/>
  <c r="AF412" s="1"/>
  <c r="AM412"/>
  <c r="AL412"/>
  <c r="AB412"/>
  <c r="AH412"/>
  <c r="P412"/>
  <c r="U412"/>
  <c r="O412"/>
  <c r="N411"/>
  <c r="M411"/>
  <c r="R411" l="1"/>
  <c r="AN412"/>
  <c r="AD413"/>
  <c r="AC413"/>
  <c r="AF413" s="1"/>
  <c r="P413"/>
  <c r="O413"/>
  <c r="AH413"/>
  <c r="AB413"/>
  <c r="AL413"/>
  <c r="U413"/>
  <c r="AM413"/>
  <c r="D414"/>
  <c r="T414" s="1"/>
  <c r="B415"/>
  <c r="F414"/>
  <c r="C414"/>
  <c r="AJ414"/>
  <c r="AO414" s="1"/>
  <c r="AK414"/>
  <c r="AP414" s="1"/>
  <c r="AG414"/>
  <c r="AI414" s="1"/>
  <c r="J414"/>
  <c r="E414"/>
  <c r="V414" s="1"/>
  <c r="AA414"/>
  <c r="Y412"/>
  <c r="Z412"/>
  <c r="Q412"/>
  <c r="AQ413"/>
  <c r="N412"/>
  <c r="M412"/>
  <c r="AE412"/>
  <c r="K413"/>
  <c r="L413" s="1"/>
  <c r="G413"/>
  <c r="W413"/>
  <c r="X413" s="1"/>
  <c r="H412"/>
  <c r="I412"/>
  <c r="AE413" l="1"/>
  <c r="Q413"/>
  <c r="AQ414"/>
  <c r="R412"/>
  <c r="S412"/>
  <c r="N413"/>
  <c r="M413"/>
  <c r="H413"/>
  <c r="I413"/>
  <c r="Z413"/>
  <c r="Y413"/>
  <c r="O414"/>
  <c r="AL414"/>
  <c r="AH414"/>
  <c r="AM414"/>
  <c r="AB414"/>
  <c r="AE414" s="1"/>
  <c r="P414"/>
  <c r="U414"/>
  <c r="AN413"/>
  <c r="AD414"/>
  <c r="AC414"/>
  <c r="AF414" s="1"/>
  <c r="F415"/>
  <c r="B416"/>
  <c r="D415"/>
  <c r="T415" s="1"/>
  <c r="C415"/>
  <c r="AK415"/>
  <c r="AP415" s="1"/>
  <c r="AG415"/>
  <c r="AI415" s="1"/>
  <c r="AJ415"/>
  <c r="AO415" s="1"/>
  <c r="J415"/>
  <c r="AA415"/>
  <c r="E415"/>
  <c r="V415" s="1"/>
  <c r="R413"/>
  <c r="S413"/>
  <c r="K414"/>
  <c r="L414" s="1"/>
  <c r="G414"/>
  <c r="W414"/>
  <c r="X414" s="1"/>
  <c r="Q414" l="1"/>
  <c r="S414" s="1"/>
  <c r="AN414"/>
  <c r="M414"/>
  <c r="N414"/>
  <c r="Z414"/>
  <c r="Y414"/>
  <c r="P415"/>
  <c r="O415"/>
  <c r="AB415"/>
  <c r="AM415"/>
  <c r="AH415"/>
  <c r="AL415"/>
  <c r="U415"/>
  <c r="AD415"/>
  <c r="AC415"/>
  <c r="AF415" s="1"/>
  <c r="G415"/>
  <c r="K415"/>
  <c r="L415" s="1"/>
  <c r="W415"/>
  <c r="X415" s="1"/>
  <c r="I414"/>
  <c r="H414"/>
  <c r="F416"/>
  <c r="D416"/>
  <c r="T416" s="1"/>
  <c r="C416"/>
  <c r="J416"/>
  <c r="AJ416"/>
  <c r="AO416" s="1"/>
  <c r="B417"/>
  <c r="AG416"/>
  <c r="AI416" s="1"/>
  <c r="AK416"/>
  <c r="AP416" s="1"/>
  <c r="E416"/>
  <c r="V416" s="1"/>
  <c r="AA416"/>
  <c r="AQ415"/>
  <c r="R414" l="1"/>
  <c r="AN415"/>
  <c r="Q415"/>
  <c r="S415" s="1"/>
  <c r="AE415"/>
  <c r="K416"/>
  <c r="L416" s="1"/>
  <c r="G416"/>
  <c r="W416"/>
  <c r="X416" s="1"/>
  <c r="M415"/>
  <c r="N415"/>
  <c r="Z415"/>
  <c r="Y415"/>
  <c r="AD416"/>
  <c r="AC416"/>
  <c r="AF416" s="1"/>
  <c r="F417"/>
  <c r="D417"/>
  <c r="T417" s="1"/>
  <c r="B418"/>
  <c r="AG417"/>
  <c r="AI417" s="1"/>
  <c r="AK417"/>
  <c r="AP417" s="1"/>
  <c r="AJ417"/>
  <c r="AO417" s="1"/>
  <c r="C417"/>
  <c r="E417"/>
  <c r="V417" s="1"/>
  <c r="AA417"/>
  <c r="J417"/>
  <c r="O416"/>
  <c r="P416"/>
  <c r="Q416" s="1"/>
  <c r="AL416"/>
  <c r="U416"/>
  <c r="AH416"/>
  <c r="AM416"/>
  <c r="AB416"/>
  <c r="AE416" s="1"/>
  <c r="AQ416"/>
  <c r="I415"/>
  <c r="H415"/>
  <c r="R415" l="1"/>
  <c r="AD417"/>
  <c r="AC417"/>
  <c r="AF417" s="1"/>
  <c r="N416"/>
  <c r="M416"/>
  <c r="AH417"/>
  <c r="AL417"/>
  <c r="P417"/>
  <c r="U417"/>
  <c r="AM417"/>
  <c r="O417"/>
  <c r="AB417"/>
  <c r="D418"/>
  <c r="T418" s="1"/>
  <c r="B419"/>
  <c r="C418"/>
  <c r="F418"/>
  <c r="AJ418"/>
  <c r="AO418" s="1"/>
  <c r="AG418"/>
  <c r="AI418" s="1"/>
  <c r="J418"/>
  <c r="AA418"/>
  <c r="AK418"/>
  <c r="AP418" s="1"/>
  <c r="E418"/>
  <c r="V418" s="1"/>
  <c r="I416"/>
  <c r="H416"/>
  <c r="AN416"/>
  <c r="R416"/>
  <c r="S416"/>
  <c r="Z416"/>
  <c r="Y416"/>
  <c r="AQ417"/>
  <c r="K417"/>
  <c r="L417" s="1"/>
  <c r="G417"/>
  <c r="W417"/>
  <c r="X417" s="1"/>
  <c r="F419" l="1"/>
  <c r="D419"/>
  <c r="T419" s="1"/>
  <c r="B420"/>
  <c r="AK419"/>
  <c r="AP419" s="1"/>
  <c r="C419"/>
  <c r="AG419"/>
  <c r="AI419" s="1"/>
  <c r="AJ419"/>
  <c r="AO419" s="1"/>
  <c r="J419"/>
  <c r="E419"/>
  <c r="V419" s="1"/>
  <c r="AA419"/>
  <c r="AQ418"/>
  <c r="AN417"/>
  <c r="H417"/>
  <c r="I417"/>
  <c r="Y417"/>
  <c r="Z417"/>
  <c r="M417"/>
  <c r="N417"/>
  <c r="O418"/>
  <c r="P418"/>
  <c r="Q418" s="1"/>
  <c r="AB418"/>
  <c r="AE418" s="1"/>
  <c r="AM418"/>
  <c r="AL418"/>
  <c r="AH418"/>
  <c r="U418"/>
  <c r="AD418"/>
  <c r="AC418"/>
  <c r="AF418" s="1"/>
  <c r="K418"/>
  <c r="L418" s="1"/>
  <c r="G418"/>
  <c r="W418"/>
  <c r="X418" s="1"/>
  <c r="AE417"/>
  <c r="Q417"/>
  <c r="AN418" l="1"/>
  <c r="AQ419"/>
  <c r="R417"/>
  <c r="S417"/>
  <c r="M418"/>
  <c r="N418"/>
  <c r="O419"/>
  <c r="P419"/>
  <c r="AL419"/>
  <c r="U419"/>
  <c r="AH419"/>
  <c r="AB419"/>
  <c r="AE419" s="1"/>
  <c r="AM419"/>
  <c r="K419"/>
  <c r="L419" s="1"/>
  <c r="G419"/>
  <c r="W419"/>
  <c r="X419" s="1"/>
  <c r="H418"/>
  <c r="I418"/>
  <c r="AD419"/>
  <c r="AC419"/>
  <c r="AF419" s="1"/>
  <c r="Z418"/>
  <c r="Y418"/>
  <c r="F420"/>
  <c r="B421"/>
  <c r="C420"/>
  <c r="D420"/>
  <c r="T420" s="1"/>
  <c r="AJ420"/>
  <c r="AO420" s="1"/>
  <c r="AG420"/>
  <c r="AI420" s="1"/>
  <c r="AK420"/>
  <c r="AP420" s="1"/>
  <c r="J420"/>
  <c r="E420"/>
  <c r="V420" s="1"/>
  <c r="AA420"/>
  <c r="S418"/>
  <c r="R418"/>
  <c r="Q419" l="1"/>
  <c r="R419" s="1"/>
  <c r="K420"/>
  <c r="L420" s="1"/>
  <c r="G420"/>
  <c r="W420"/>
  <c r="X420" s="1"/>
  <c r="I419"/>
  <c r="H419"/>
  <c r="AN419"/>
  <c r="AD420"/>
  <c r="AC420"/>
  <c r="AF420" s="1"/>
  <c r="F421"/>
  <c r="B422"/>
  <c r="D421"/>
  <c r="T421" s="1"/>
  <c r="AG421"/>
  <c r="AI421" s="1"/>
  <c r="J421"/>
  <c r="AK421"/>
  <c r="AP421" s="1"/>
  <c r="AJ421"/>
  <c r="AO421" s="1"/>
  <c r="C421"/>
  <c r="E421"/>
  <c r="V421" s="1"/>
  <c r="AA421"/>
  <c r="Z419"/>
  <c r="Y419"/>
  <c r="AQ420"/>
  <c r="AM420"/>
  <c r="O420"/>
  <c r="AL420"/>
  <c r="AH420"/>
  <c r="AB420"/>
  <c r="P420"/>
  <c r="Q420" s="1"/>
  <c r="U420"/>
  <c r="M419"/>
  <c r="N419"/>
  <c r="S419" l="1"/>
  <c r="G421"/>
  <c r="K421"/>
  <c r="L421" s="1"/>
  <c r="W421"/>
  <c r="X421" s="1"/>
  <c r="M420"/>
  <c r="N420"/>
  <c r="AD421"/>
  <c r="AC421"/>
  <c r="AF421" s="1"/>
  <c r="D422"/>
  <c r="T422" s="1"/>
  <c r="B423"/>
  <c r="C422"/>
  <c r="F422"/>
  <c r="AJ422"/>
  <c r="AO422" s="1"/>
  <c r="AK422"/>
  <c r="AP422" s="1"/>
  <c r="AG422"/>
  <c r="AI422" s="1"/>
  <c r="J422"/>
  <c r="E422"/>
  <c r="V422" s="1"/>
  <c r="AA422"/>
  <c r="I420"/>
  <c r="H420"/>
  <c r="S420"/>
  <c r="R420"/>
  <c r="Z420"/>
  <c r="Y420"/>
  <c r="AN420"/>
  <c r="P421"/>
  <c r="AH421"/>
  <c r="U421"/>
  <c r="O421"/>
  <c r="AM421"/>
  <c r="AB421"/>
  <c r="AL421"/>
  <c r="AE420"/>
  <c r="AQ421"/>
  <c r="AD422" l="1"/>
  <c r="AC422"/>
  <c r="AF422" s="1"/>
  <c r="F423"/>
  <c r="D423"/>
  <c r="T423" s="1"/>
  <c r="B424"/>
  <c r="C423"/>
  <c r="AK423"/>
  <c r="AP423" s="1"/>
  <c r="AG423"/>
  <c r="AI423" s="1"/>
  <c r="AJ423"/>
  <c r="AO423" s="1"/>
  <c r="J423"/>
  <c r="AA423"/>
  <c r="E423"/>
  <c r="V423" s="1"/>
  <c r="I421"/>
  <c r="H421"/>
  <c r="O422"/>
  <c r="P422"/>
  <c r="AH422"/>
  <c r="U422"/>
  <c r="AL422"/>
  <c r="AB422"/>
  <c r="AM422"/>
  <c r="M421"/>
  <c r="N421"/>
  <c r="Q421"/>
  <c r="AE421"/>
  <c r="AN421"/>
  <c r="AQ422"/>
  <c r="K422"/>
  <c r="L422" s="1"/>
  <c r="G422"/>
  <c r="W422"/>
  <c r="X422" s="1"/>
  <c r="Y421"/>
  <c r="Z421"/>
  <c r="AD423" l="1"/>
  <c r="AC423"/>
  <c r="AF423" s="1"/>
  <c r="M422"/>
  <c r="N422"/>
  <c r="S421"/>
  <c r="R421"/>
  <c r="I422"/>
  <c r="H422"/>
  <c r="F424"/>
  <c r="B425"/>
  <c r="D424"/>
  <c r="T424" s="1"/>
  <c r="C424"/>
  <c r="AJ424"/>
  <c r="AO424" s="1"/>
  <c r="AG424"/>
  <c r="AI424" s="1"/>
  <c r="J424"/>
  <c r="AK424"/>
  <c r="AP424" s="1"/>
  <c r="E424"/>
  <c r="V424" s="1"/>
  <c r="AA424"/>
  <c r="Q422"/>
  <c r="AQ423"/>
  <c r="AN422"/>
  <c r="Y422"/>
  <c r="Z422"/>
  <c r="O423"/>
  <c r="P423"/>
  <c r="Q423" s="1"/>
  <c r="AL423"/>
  <c r="AH423"/>
  <c r="U423"/>
  <c r="AM423"/>
  <c r="AB423"/>
  <c r="AE423" s="1"/>
  <c r="AE422"/>
  <c r="K423"/>
  <c r="L423" s="1"/>
  <c r="G423"/>
  <c r="W423"/>
  <c r="X423" s="1"/>
  <c r="K424" l="1"/>
  <c r="L424" s="1"/>
  <c r="G424"/>
  <c r="W424"/>
  <c r="X424" s="1"/>
  <c r="AD424"/>
  <c r="AC424"/>
  <c r="AF424" s="1"/>
  <c r="F425"/>
  <c r="B426"/>
  <c r="D425"/>
  <c r="T425" s="1"/>
  <c r="AG425"/>
  <c r="AI425" s="1"/>
  <c r="J425"/>
  <c r="AK425"/>
  <c r="AP425" s="1"/>
  <c r="C425"/>
  <c r="AJ425"/>
  <c r="AO425" s="1"/>
  <c r="E425"/>
  <c r="V425" s="1"/>
  <c r="AA425"/>
  <c r="AQ424"/>
  <c r="I423"/>
  <c r="H423"/>
  <c r="R423"/>
  <c r="S423"/>
  <c r="Y423"/>
  <c r="Z423"/>
  <c r="S422"/>
  <c r="R422"/>
  <c r="M423"/>
  <c r="N423"/>
  <c r="P424"/>
  <c r="O424"/>
  <c r="AH424"/>
  <c r="AB424"/>
  <c r="AE424" s="1"/>
  <c r="U424"/>
  <c r="AM424"/>
  <c r="AL424"/>
  <c r="AN423"/>
  <c r="Q424" l="1"/>
  <c r="S424" s="1"/>
  <c r="M424"/>
  <c r="N424"/>
  <c r="AN424"/>
  <c r="AQ425"/>
  <c r="G425"/>
  <c r="K425"/>
  <c r="L425" s="1"/>
  <c r="W425"/>
  <c r="X425" s="1"/>
  <c r="H424"/>
  <c r="I424"/>
  <c r="AD425"/>
  <c r="AC425"/>
  <c r="AF425" s="1"/>
  <c r="D426"/>
  <c r="T426" s="1"/>
  <c r="B427"/>
  <c r="F426"/>
  <c r="C426"/>
  <c r="AJ426"/>
  <c r="AO426" s="1"/>
  <c r="J426"/>
  <c r="AG426"/>
  <c r="AI426" s="1"/>
  <c r="AK426"/>
  <c r="AP426" s="1"/>
  <c r="E426"/>
  <c r="V426" s="1"/>
  <c r="AA426"/>
  <c r="Z424"/>
  <c r="Y424"/>
  <c r="R424"/>
  <c r="P425"/>
  <c r="Q425" s="1"/>
  <c r="O425"/>
  <c r="AH425"/>
  <c r="AB425"/>
  <c r="AE425" s="1"/>
  <c r="AM425"/>
  <c r="AL425"/>
  <c r="U425"/>
  <c r="AN425" l="1"/>
  <c r="AD426"/>
  <c r="AC426"/>
  <c r="AF426" s="1"/>
  <c r="F427"/>
  <c r="AK427"/>
  <c r="AP427" s="1"/>
  <c r="C427"/>
  <c r="AG427"/>
  <c r="AI427" s="1"/>
  <c r="D427"/>
  <c r="T427" s="1"/>
  <c r="AJ427"/>
  <c r="AO427" s="1"/>
  <c r="J427"/>
  <c r="B428"/>
  <c r="AA427"/>
  <c r="E427"/>
  <c r="V427" s="1"/>
  <c r="H425"/>
  <c r="I425"/>
  <c r="S425"/>
  <c r="R425"/>
  <c r="K426"/>
  <c r="L426" s="1"/>
  <c r="G426"/>
  <c r="W426"/>
  <c r="X426" s="1"/>
  <c r="N425"/>
  <c r="M425"/>
  <c r="AQ426"/>
  <c r="O426"/>
  <c r="P426"/>
  <c r="AL426"/>
  <c r="AH426"/>
  <c r="AB426"/>
  <c r="U426"/>
  <c r="AM426"/>
  <c r="Y425"/>
  <c r="Z425"/>
  <c r="AE426" l="1"/>
  <c r="Z426"/>
  <c r="Y426"/>
  <c r="P427"/>
  <c r="AH427"/>
  <c r="AM427"/>
  <c r="AB427"/>
  <c r="AL427"/>
  <c r="O427"/>
  <c r="U427"/>
  <c r="AD427"/>
  <c r="AC427"/>
  <c r="AF427" s="1"/>
  <c r="M426"/>
  <c r="N426"/>
  <c r="I426"/>
  <c r="H426"/>
  <c r="D428"/>
  <c r="T428" s="1"/>
  <c r="F428"/>
  <c r="B429"/>
  <c r="C428"/>
  <c r="AJ428"/>
  <c r="AO428" s="1"/>
  <c r="AG428"/>
  <c r="AI428" s="1"/>
  <c r="AK428"/>
  <c r="AP428" s="1"/>
  <c r="AA428"/>
  <c r="J428"/>
  <c r="E428"/>
  <c r="V428" s="1"/>
  <c r="Q426"/>
  <c r="AN426"/>
  <c r="AQ427"/>
  <c r="K427"/>
  <c r="L427" s="1"/>
  <c r="G427"/>
  <c r="W427"/>
  <c r="X427" s="1"/>
  <c r="M427" l="1"/>
  <c r="N427"/>
  <c r="K428"/>
  <c r="L428" s="1"/>
  <c r="G428"/>
  <c r="W428"/>
  <c r="X428" s="1"/>
  <c r="H427"/>
  <c r="I427"/>
  <c r="S426"/>
  <c r="R426"/>
  <c r="F429"/>
  <c r="B430"/>
  <c r="D429"/>
  <c r="T429" s="1"/>
  <c r="AG429"/>
  <c r="AI429" s="1"/>
  <c r="J429"/>
  <c r="AK429"/>
  <c r="AP429" s="1"/>
  <c r="C429"/>
  <c r="AJ429"/>
  <c r="AO429" s="1"/>
  <c r="E429"/>
  <c r="V429" s="1"/>
  <c r="AA429"/>
  <c r="AQ428"/>
  <c r="AE427"/>
  <c r="Y427"/>
  <c r="Z427"/>
  <c r="AD428"/>
  <c r="AC428"/>
  <c r="AF428" s="1"/>
  <c r="AM428"/>
  <c r="AH428"/>
  <c r="AB428"/>
  <c r="P428"/>
  <c r="U428"/>
  <c r="AL428"/>
  <c r="O428"/>
  <c r="Q427"/>
  <c r="AN427"/>
  <c r="O429" l="1"/>
  <c r="P429"/>
  <c r="AH429"/>
  <c r="AB429"/>
  <c r="AM429"/>
  <c r="AL429"/>
  <c r="U429"/>
  <c r="R427"/>
  <c r="S427"/>
  <c r="Y428"/>
  <c r="Z428"/>
  <c r="AN428"/>
  <c r="AE428"/>
  <c r="Q428"/>
  <c r="AQ429"/>
  <c r="K429"/>
  <c r="L429" s="1"/>
  <c r="G429"/>
  <c r="W429"/>
  <c r="X429" s="1"/>
  <c r="AD429"/>
  <c r="AC429"/>
  <c r="AF429" s="1"/>
  <c r="D430"/>
  <c r="T430" s="1"/>
  <c r="B431"/>
  <c r="F430"/>
  <c r="C430"/>
  <c r="AJ430"/>
  <c r="AO430" s="1"/>
  <c r="J430"/>
  <c r="AK430"/>
  <c r="AP430" s="1"/>
  <c r="E430"/>
  <c r="V430" s="1"/>
  <c r="AG430"/>
  <c r="AI430" s="1"/>
  <c r="AA430"/>
  <c r="N428"/>
  <c r="M428"/>
  <c r="I428"/>
  <c r="H428"/>
  <c r="Q429" l="1"/>
  <c r="R429" s="1"/>
  <c r="H429"/>
  <c r="I429"/>
  <c r="AQ430"/>
  <c r="F431"/>
  <c r="B432"/>
  <c r="D431"/>
  <c r="T431" s="1"/>
  <c r="C431"/>
  <c r="AK431"/>
  <c r="AP431" s="1"/>
  <c r="AG431"/>
  <c r="AI431" s="1"/>
  <c r="AJ431"/>
  <c r="AO431" s="1"/>
  <c r="J431"/>
  <c r="AA431"/>
  <c r="E431"/>
  <c r="V431" s="1"/>
  <c r="Z429"/>
  <c r="Y429"/>
  <c r="R428"/>
  <c r="S428"/>
  <c r="S429"/>
  <c r="AD430"/>
  <c r="AC430"/>
  <c r="AF430" s="1"/>
  <c r="K430"/>
  <c r="L430" s="1"/>
  <c r="G430"/>
  <c r="W430"/>
  <c r="X430" s="1"/>
  <c r="AN429"/>
  <c r="O430"/>
  <c r="P430"/>
  <c r="AH430"/>
  <c r="AM430"/>
  <c r="U430"/>
  <c r="AL430"/>
  <c r="AB430"/>
  <c r="M429"/>
  <c r="N429"/>
  <c r="AE429"/>
  <c r="AE430" l="1"/>
  <c r="AN430"/>
  <c r="AD431"/>
  <c r="AC431"/>
  <c r="AF431" s="1"/>
  <c r="F432"/>
  <c r="D432"/>
  <c r="T432" s="1"/>
  <c r="C432"/>
  <c r="B433"/>
  <c r="AJ432"/>
  <c r="AO432" s="1"/>
  <c r="J432"/>
  <c r="AA432"/>
  <c r="AG432"/>
  <c r="AI432" s="1"/>
  <c r="E432"/>
  <c r="V432" s="1"/>
  <c r="AK432"/>
  <c r="AP432" s="1"/>
  <c r="AQ431"/>
  <c r="N430"/>
  <c r="M430"/>
  <c r="I430"/>
  <c r="H430"/>
  <c r="AH431"/>
  <c r="U431"/>
  <c r="AM431"/>
  <c r="AL431"/>
  <c r="O431"/>
  <c r="P431"/>
  <c r="Q431" s="1"/>
  <c r="AB431"/>
  <c r="AE431" s="1"/>
  <c r="Q430"/>
  <c r="Z430"/>
  <c r="Y430"/>
  <c r="K431"/>
  <c r="L431" s="1"/>
  <c r="G431"/>
  <c r="W431"/>
  <c r="X431" s="1"/>
  <c r="AD432" l="1"/>
  <c r="AC432"/>
  <c r="AF432" s="1"/>
  <c r="AM432"/>
  <c r="O432"/>
  <c r="AL432"/>
  <c r="AH432"/>
  <c r="P432"/>
  <c r="U432"/>
  <c r="AB432"/>
  <c r="N431"/>
  <c r="M431"/>
  <c r="I431"/>
  <c r="H431"/>
  <c r="R430"/>
  <c r="S430"/>
  <c r="Y431"/>
  <c r="Z431"/>
  <c r="F433"/>
  <c r="D433"/>
  <c r="T433" s="1"/>
  <c r="B434"/>
  <c r="AG433"/>
  <c r="AI433" s="1"/>
  <c r="AK433"/>
  <c r="AP433" s="1"/>
  <c r="J433"/>
  <c r="C433"/>
  <c r="E433"/>
  <c r="V433" s="1"/>
  <c r="AJ433"/>
  <c r="AO433" s="1"/>
  <c r="AA433"/>
  <c r="AN431"/>
  <c r="AQ432"/>
  <c r="K432"/>
  <c r="L432" s="1"/>
  <c r="G432"/>
  <c r="W432"/>
  <c r="X432" s="1"/>
  <c r="S431"/>
  <c r="R431"/>
  <c r="AE432" l="1"/>
  <c r="Q432"/>
  <c r="S432" s="1"/>
  <c r="AN432"/>
  <c r="N432"/>
  <c r="M432"/>
  <c r="AQ433"/>
  <c r="K433"/>
  <c r="L433" s="1"/>
  <c r="G433"/>
  <c r="W433"/>
  <c r="X433" s="1"/>
  <c r="H432"/>
  <c r="I432"/>
  <c r="AD433"/>
  <c r="AC433"/>
  <c r="AF433" s="1"/>
  <c r="Z432"/>
  <c r="Y432"/>
  <c r="O433"/>
  <c r="P433"/>
  <c r="AM433"/>
  <c r="U433"/>
  <c r="AL433"/>
  <c r="AH433"/>
  <c r="AB433"/>
  <c r="D434"/>
  <c r="T434" s="1"/>
  <c r="B435"/>
  <c r="F434"/>
  <c r="C434"/>
  <c r="AJ434"/>
  <c r="AO434" s="1"/>
  <c r="J434"/>
  <c r="AG434"/>
  <c r="AI434" s="1"/>
  <c r="AK434"/>
  <c r="AP434" s="1"/>
  <c r="E434"/>
  <c r="V434" s="1"/>
  <c r="AA434"/>
  <c r="AE433" l="1"/>
  <c r="Q433"/>
  <c r="S433" s="1"/>
  <c r="R432"/>
  <c r="AN433"/>
  <c r="AD434"/>
  <c r="AC434"/>
  <c r="AF434" s="1"/>
  <c r="AM434"/>
  <c r="O434"/>
  <c r="AB434"/>
  <c r="AL434"/>
  <c r="U434"/>
  <c r="AH434"/>
  <c r="P434"/>
  <c r="Q434" s="1"/>
  <c r="I433"/>
  <c r="H433"/>
  <c r="AQ434"/>
  <c r="Z433"/>
  <c r="Y433"/>
  <c r="F435"/>
  <c r="B436"/>
  <c r="AK435"/>
  <c r="AP435" s="1"/>
  <c r="D435"/>
  <c r="T435" s="1"/>
  <c r="C435"/>
  <c r="AG435"/>
  <c r="AI435" s="1"/>
  <c r="AJ435"/>
  <c r="AO435" s="1"/>
  <c r="J435"/>
  <c r="AA435"/>
  <c r="E435"/>
  <c r="V435" s="1"/>
  <c r="K434"/>
  <c r="L434" s="1"/>
  <c r="G434"/>
  <c r="W434"/>
  <c r="X434" s="1"/>
  <c r="N433"/>
  <c r="M433"/>
  <c r="R433" l="1"/>
  <c r="AE434"/>
  <c r="AN434"/>
  <c r="AD435"/>
  <c r="AC435"/>
  <c r="AF435" s="1"/>
  <c r="O435"/>
  <c r="AB435"/>
  <c r="P435"/>
  <c r="AM435"/>
  <c r="AL435"/>
  <c r="AH435"/>
  <c r="U435"/>
  <c r="N434"/>
  <c r="M434"/>
  <c r="S434"/>
  <c r="R434"/>
  <c r="H434"/>
  <c r="I434"/>
  <c r="Y434"/>
  <c r="Z434"/>
  <c r="K435"/>
  <c r="L435" s="1"/>
  <c r="G435"/>
  <c r="W435"/>
  <c r="X435" s="1"/>
  <c r="F436"/>
  <c r="B437"/>
  <c r="D436"/>
  <c r="T436" s="1"/>
  <c r="C436"/>
  <c r="AJ436"/>
  <c r="AO436" s="1"/>
  <c r="AG436"/>
  <c r="AI436" s="1"/>
  <c r="AK436"/>
  <c r="AP436" s="1"/>
  <c r="J436"/>
  <c r="AA436"/>
  <c r="E436"/>
  <c r="V436" s="1"/>
  <c r="AQ435"/>
  <c r="Q435" l="1"/>
  <c r="R435" s="1"/>
  <c r="AN435"/>
  <c r="AD436"/>
  <c r="AC436"/>
  <c r="AF436" s="1"/>
  <c r="K436"/>
  <c r="L436" s="1"/>
  <c r="G436"/>
  <c r="W436"/>
  <c r="X436" s="1"/>
  <c r="F437"/>
  <c r="B438"/>
  <c r="D437"/>
  <c r="T437" s="1"/>
  <c r="AG437"/>
  <c r="AI437" s="1"/>
  <c r="AK437"/>
  <c r="AP437" s="1"/>
  <c r="AJ437"/>
  <c r="AO437" s="1"/>
  <c r="J437"/>
  <c r="E437"/>
  <c r="V437" s="1"/>
  <c r="C437"/>
  <c r="AA437"/>
  <c r="N435"/>
  <c r="M435"/>
  <c r="AQ436"/>
  <c r="I435"/>
  <c r="H435"/>
  <c r="P436"/>
  <c r="O436"/>
  <c r="U436"/>
  <c r="AM436"/>
  <c r="AL436"/>
  <c r="AH436"/>
  <c r="AB436"/>
  <c r="Y435"/>
  <c r="Z435"/>
  <c r="AE435"/>
  <c r="S435" l="1"/>
  <c r="AN436"/>
  <c r="AD437"/>
  <c r="AC437"/>
  <c r="AF437" s="1"/>
  <c r="D438"/>
  <c r="T438" s="1"/>
  <c r="B439"/>
  <c r="C438"/>
  <c r="AJ438"/>
  <c r="AO438" s="1"/>
  <c r="AG438"/>
  <c r="AI438" s="1"/>
  <c r="AK438"/>
  <c r="AP438" s="1"/>
  <c r="F438"/>
  <c r="E438"/>
  <c r="V438" s="1"/>
  <c r="AA438"/>
  <c r="J438"/>
  <c r="Y436"/>
  <c r="Z436"/>
  <c r="AE436"/>
  <c r="M436"/>
  <c r="N436"/>
  <c r="Q436"/>
  <c r="AQ437"/>
  <c r="O437"/>
  <c r="P437"/>
  <c r="AL437"/>
  <c r="U437"/>
  <c r="AB437"/>
  <c r="AE437" s="1"/>
  <c r="AM437"/>
  <c r="AH437"/>
  <c r="K437"/>
  <c r="L437" s="1"/>
  <c r="G437"/>
  <c r="W437"/>
  <c r="X437" s="1"/>
  <c r="I436"/>
  <c r="H436"/>
  <c r="AN437" l="1"/>
  <c r="AQ438"/>
  <c r="Y437"/>
  <c r="Z437"/>
  <c r="K438"/>
  <c r="L438" s="1"/>
  <c r="G438"/>
  <c r="W438"/>
  <c r="X438" s="1"/>
  <c r="AM438"/>
  <c r="O438"/>
  <c r="AB438"/>
  <c r="AL438"/>
  <c r="AH438"/>
  <c r="P438"/>
  <c r="Q438" s="1"/>
  <c r="U438"/>
  <c r="Q437"/>
  <c r="M437"/>
  <c r="N437"/>
  <c r="R436"/>
  <c r="S436"/>
  <c r="AD438"/>
  <c r="AC438"/>
  <c r="AF438" s="1"/>
  <c r="H437"/>
  <c r="I437"/>
  <c r="F439"/>
  <c r="D439"/>
  <c r="T439" s="1"/>
  <c r="B440"/>
  <c r="C439"/>
  <c r="AK439"/>
  <c r="AP439" s="1"/>
  <c r="AG439"/>
  <c r="AI439" s="1"/>
  <c r="AJ439"/>
  <c r="AO439" s="1"/>
  <c r="J439"/>
  <c r="AA439"/>
  <c r="E439"/>
  <c r="V439" s="1"/>
  <c r="AE438" l="1"/>
  <c r="AN438"/>
  <c r="AH439"/>
  <c r="O439"/>
  <c r="P439"/>
  <c r="AM439"/>
  <c r="U439"/>
  <c r="AL439"/>
  <c r="AB439"/>
  <c r="S437"/>
  <c r="R437"/>
  <c r="Y438"/>
  <c r="Z438"/>
  <c r="AD439"/>
  <c r="AC439"/>
  <c r="AF439" s="1"/>
  <c r="K439"/>
  <c r="L439" s="1"/>
  <c r="G439"/>
  <c r="W439"/>
  <c r="X439" s="1"/>
  <c r="R438"/>
  <c r="S438"/>
  <c r="N438"/>
  <c r="M438"/>
  <c r="F440"/>
  <c r="D440"/>
  <c r="T440" s="1"/>
  <c r="B441"/>
  <c r="C440"/>
  <c r="AJ440"/>
  <c r="AO440" s="1"/>
  <c r="J440"/>
  <c r="AG440"/>
  <c r="AI440" s="1"/>
  <c r="AK440"/>
  <c r="AP440" s="1"/>
  <c r="AA440"/>
  <c r="E440"/>
  <c r="V440" s="1"/>
  <c r="H438"/>
  <c r="I438"/>
  <c r="AQ439"/>
  <c r="AE439" l="1"/>
  <c r="Q439"/>
  <c r="R439" s="1"/>
  <c r="K440"/>
  <c r="L440" s="1"/>
  <c r="G440"/>
  <c r="W440"/>
  <c r="X440" s="1"/>
  <c r="AN439"/>
  <c r="AD440"/>
  <c r="AC440"/>
  <c r="AF440" s="1"/>
  <c r="M439"/>
  <c r="N439"/>
  <c r="F441"/>
  <c r="B442"/>
  <c r="AG441"/>
  <c r="AI441" s="1"/>
  <c r="AK441"/>
  <c r="AP441" s="1"/>
  <c r="D441"/>
  <c r="T441" s="1"/>
  <c r="C441"/>
  <c r="AJ441"/>
  <c r="AO441" s="1"/>
  <c r="J441"/>
  <c r="E441"/>
  <c r="V441" s="1"/>
  <c r="AA441"/>
  <c r="H439"/>
  <c r="I439"/>
  <c r="AQ440"/>
  <c r="P440"/>
  <c r="O440"/>
  <c r="AL440"/>
  <c r="AH440"/>
  <c r="U440"/>
  <c r="AM440"/>
  <c r="AB440"/>
  <c r="Y439"/>
  <c r="Z439"/>
  <c r="S439" l="1"/>
  <c r="Q440"/>
  <c r="S440" s="1"/>
  <c r="K441"/>
  <c r="L441" s="1"/>
  <c r="G441"/>
  <c r="W441"/>
  <c r="X441" s="1"/>
  <c r="M440"/>
  <c r="N440"/>
  <c r="AD441"/>
  <c r="AC441"/>
  <c r="AF441" s="1"/>
  <c r="O441"/>
  <c r="P441"/>
  <c r="AH441"/>
  <c r="AM441"/>
  <c r="U441"/>
  <c r="AL441"/>
  <c r="AB441"/>
  <c r="D442"/>
  <c r="T442" s="1"/>
  <c r="B443"/>
  <c r="F442"/>
  <c r="C442"/>
  <c r="AJ442"/>
  <c r="AO442" s="1"/>
  <c r="J442"/>
  <c r="AG442"/>
  <c r="AI442" s="1"/>
  <c r="AK442"/>
  <c r="AP442" s="1"/>
  <c r="E442"/>
  <c r="V442" s="1"/>
  <c r="AA442"/>
  <c r="I440"/>
  <c r="H440"/>
  <c r="AE440"/>
  <c r="Z440"/>
  <c r="Y440"/>
  <c r="AN440"/>
  <c r="AQ441"/>
  <c r="R440"/>
  <c r="Q441" l="1"/>
  <c r="S441" s="1"/>
  <c r="AE441"/>
  <c r="K442"/>
  <c r="L442" s="1"/>
  <c r="G442"/>
  <c r="W442"/>
  <c r="X442" s="1"/>
  <c r="M441"/>
  <c r="N441"/>
  <c r="AD442"/>
  <c r="AC442"/>
  <c r="AF442" s="1"/>
  <c r="P442"/>
  <c r="O442"/>
  <c r="AM442"/>
  <c r="U442"/>
  <c r="AL442"/>
  <c r="AB442"/>
  <c r="AE442" s="1"/>
  <c r="AH442"/>
  <c r="H441"/>
  <c r="I441"/>
  <c r="AQ442"/>
  <c r="AN441"/>
  <c r="Z441"/>
  <c r="Y441"/>
  <c r="F443"/>
  <c r="D443"/>
  <c r="T443" s="1"/>
  <c r="B444"/>
  <c r="AK443"/>
  <c r="AP443" s="1"/>
  <c r="C443"/>
  <c r="AG443"/>
  <c r="AI443" s="1"/>
  <c r="J443"/>
  <c r="AJ443"/>
  <c r="AO443" s="1"/>
  <c r="AA443"/>
  <c r="E443"/>
  <c r="V443" s="1"/>
  <c r="R441" l="1"/>
  <c r="AQ443"/>
  <c r="AD443"/>
  <c r="AC443"/>
  <c r="AF443" s="1"/>
  <c r="AM443"/>
  <c r="P443"/>
  <c r="U443"/>
  <c r="AL443"/>
  <c r="O443"/>
  <c r="AB443"/>
  <c r="AE443" s="1"/>
  <c r="AH443"/>
  <c r="D444"/>
  <c r="T444" s="1"/>
  <c r="F444"/>
  <c r="B445"/>
  <c r="C444"/>
  <c r="AJ444"/>
  <c r="AO444" s="1"/>
  <c r="AG444"/>
  <c r="AI444" s="1"/>
  <c r="AK444"/>
  <c r="AP444" s="1"/>
  <c r="J444"/>
  <c r="AA444"/>
  <c r="E444"/>
  <c r="V444" s="1"/>
  <c r="M442"/>
  <c r="N442"/>
  <c r="H442"/>
  <c r="I442"/>
  <c r="Q442"/>
  <c r="K443"/>
  <c r="L443" s="1"/>
  <c r="G443"/>
  <c r="W443"/>
  <c r="X443" s="1"/>
  <c r="Z442"/>
  <c r="Y442"/>
  <c r="AN442"/>
  <c r="AN443" l="1"/>
  <c r="H443"/>
  <c r="I443"/>
  <c r="N443"/>
  <c r="M443"/>
  <c r="P444"/>
  <c r="O444"/>
  <c r="AM444"/>
  <c r="AL444"/>
  <c r="AH444"/>
  <c r="U444"/>
  <c r="AB444"/>
  <c r="AD444"/>
  <c r="AC444"/>
  <c r="AF444" s="1"/>
  <c r="Z443"/>
  <c r="Y443"/>
  <c r="K444"/>
  <c r="L444" s="1"/>
  <c r="G444"/>
  <c r="W444"/>
  <c r="X444" s="1"/>
  <c r="S442"/>
  <c r="R442"/>
  <c r="F445"/>
  <c r="B446"/>
  <c r="D445"/>
  <c r="T445" s="1"/>
  <c r="AG445"/>
  <c r="AI445" s="1"/>
  <c r="AK445"/>
  <c r="AP445" s="1"/>
  <c r="C445"/>
  <c r="AJ445"/>
  <c r="AO445" s="1"/>
  <c r="J445"/>
  <c r="E445"/>
  <c r="V445" s="1"/>
  <c r="AA445"/>
  <c r="AQ444"/>
  <c r="Q443"/>
  <c r="AN444" l="1"/>
  <c r="Q444"/>
  <c r="R444" s="1"/>
  <c r="AE444"/>
  <c r="K445"/>
  <c r="L445" s="1"/>
  <c r="G445"/>
  <c r="W445"/>
  <c r="X445" s="1"/>
  <c r="I444"/>
  <c r="H444"/>
  <c r="AD445"/>
  <c r="AC445"/>
  <c r="AF445" s="1"/>
  <c r="O445"/>
  <c r="AM445"/>
  <c r="AB445"/>
  <c r="AL445"/>
  <c r="P445"/>
  <c r="Q445" s="1"/>
  <c r="AH445"/>
  <c r="U445"/>
  <c r="D446"/>
  <c r="T446" s="1"/>
  <c r="B447"/>
  <c r="F446"/>
  <c r="C446"/>
  <c r="AJ446"/>
  <c r="AO446" s="1"/>
  <c r="AK446"/>
  <c r="AP446" s="1"/>
  <c r="J446"/>
  <c r="AG446"/>
  <c r="AI446" s="1"/>
  <c r="E446"/>
  <c r="V446" s="1"/>
  <c r="AA446"/>
  <c r="Z444"/>
  <c r="Y444"/>
  <c r="R443"/>
  <c r="S443"/>
  <c r="M444"/>
  <c r="N444"/>
  <c r="AQ445"/>
  <c r="S444" l="1"/>
  <c r="AN445"/>
  <c r="N445"/>
  <c r="M445"/>
  <c r="AD446"/>
  <c r="AC446"/>
  <c r="AF446" s="1"/>
  <c r="F447"/>
  <c r="B448"/>
  <c r="D447"/>
  <c r="T447" s="1"/>
  <c r="C447"/>
  <c r="AK447"/>
  <c r="AP447" s="1"/>
  <c r="J447"/>
  <c r="AG447"/>
  <c r="AI447" s="1"/>
  <c r="AJ447"/>
  <c r="AO447" s="1"/>
  <c r="AA447"/>
  <c r="E447"/>
  <c r="V447" s="1"/>
  <c r="S445"/>
  <c r="R445"/>
  <c r="I445"/>
  <c r="H445"/>
  <c r="K446"/>
  <c r="L446" s="1"/>
  <c r="G446"/>
  <c r="W446"/>
  <c r="X446" s="1"/>
  <c r="Z445"/>
  <c r="Y445"/>
  <c r="P446"/>
  <c r="O446"/>
  <c r="AM446"/>
  <c r="U446"/>
  <c r="AL446"/>
  <c r="AB446"/>
  <c r="AE446" s="1"/>
  <c r="AH446"/>
  <c r="AQ446"/>
  <c r="AE445"/>
  <c r="AN446" l="1"/>
  <c r="AD447"/>
  <c r="AC447"/>
  <c r="AF447" s="1"/>
  <c r="K447"/>
  <c r="L447" s="1"/>
  <c r="G447"/>
  <c r="W447"/>
  <c r="X447" s="1"/>
  <c r="F448"/>
  <c r="C448"/>
  <c r="D448"/>
  <c r="T448" s="1"/>
  <c r="AJ448"/>
  <c r="AO448" s="1"/>
  <c r="B449"/>
  <c r="AG448"/>
  <c r="AI448" s="1"/>
  <c r="AK448"/>
  <c r="AP448" s="1"/>
  <c r="AA448"/>
  <c r="J448"/>
  <c r="E448"/>
  <c r="V448" s="1"/>
  <c r="N446"/>
  <c r="M446"/>
  <c r="Z446"/>
  <c r="Y446"/>
  <c r="H446"/>
  <c r="I446"/>
  <c r="O447"/>
  <c r="AM447"/>
  <c r="AL447"/>
  <c r="P447"/>
  <c r="AB447"/>
  <c r="AE447" s="1"/>
  <c r="AH447"/>
  <c r="U447"/>
  <c r="AQ447"/>
  <c r="Q446"/>
  <c r="AN447" l="1"/>
  <c r="AD448"/>
  <c r="AC448"/>
  <c r="AF448" s="1"/>
  <c r="Z447"/>
  <c r="Y447"/>
  <c r="Q447"/>
  <c r="S446"/>
  <c r="R446"/>
  <c r="F449"/>
  <c r="D449"/>
  <c r="T449" s="1"/>
  <c r="B450"/>
  <c r="C449"/>
  <c r="AG449"/>
  <c r="AI449" s="1"/>
  <c r="AK449"/>
  <c r="AP449" s="1"/>
  <c r="AJ449"/>
  <c r="AO449" s="1"/>
  <c r="J449"/>
  <c r="E449"/>
  <c r="V449" s="1"/>
  <c r="AA449"/>
  <c r="K448"/>
  <c r="L448" s="1"/>
  <c r="G448"/>
  <c r="W448"/>
  <c r="X448" s="1"/>
  <c r="O448"/>
  <c r="P448"/>
  <c r="AM448"/>
  <c r="AB448"/>
  <c r="AE448" s="1"/>
  <c r="AL448"/>
  <c r="AH448"/>
  <c r="U448"/>
  <c r="M447"/>
  <c r="N447"/>
  <c r="AQ448"/>
  <c r="H447"/>
  <c r="I447"/>
  <c r="Y448" l="1"/>
  <c r="Z448"/>
  <c r="AD449"/>
  <c r="AC449"/>
  <c r="AF449" s="1"/>
  <c r="S447"/>
  <c r="R447"/>
  <c r="N448"/>
  <c r="M448"/>
  <c r="D450"/>
  <c r="T450" s="1"/>
  <c r="B451"/>
  <c r="F450"/>
  <c r="AJ450"/>
  <c r="AO450" s="1"/>
  <c r="C450"/>
  <c r="J450"/>
  <c r="AG450"/>
  <c r="AI450" s="1"/>
  <c r="AA450"/>
  <c r="E450"/>
  <c r="V450" s="1"/>
  <c r="AK450"/>
  <c r="AP450" s="1"/>
  <c r="AN448"/>
  <c r="Q448"/>
  <c r="I448"/>
  <c r="H448"/>
  <c r="O449"/>
  <c r="P449"/>
  <c r="AL449"/>
  <c r="U449"/>
  <c r="AH449"/>
  <c r="AM449"/>
  <c r="AB449"/>
  <c r="AE449" s="1"/>
  <c r="K449"/>
  <c r="L449" s="1"/>
  <c r="G449"/>
  <c r="W449"/>
  <c r="X449" s="1"/>
  <c r="AQ449"/>
  <c r="Q449" l="1"/>
  <c r="R449" s="1"/>
  <c r="P450"/>
  <c r="O450"/>
  <c r="AM450"/>
  <c r="AL450"/>
  <c r="U450"/>
  <c r="AB450"/>
  <c r="AH450"/>
  <c r="F451"/>
  <c r="B452"/>
  <c r="D451"/>
  <c r="T451" s="1"/>
  <c r="C451"/>
  <c r="AK451"/>
  <c r="AP451" s="1"/>
  <c r="AG451"/>
  <c r="AI451" s="1"/>
  <c r="J451"/>
  <c r="AJ451"/>
  <c r="AO451" s="1"/>
  <c r="E451"/>
  <c r="V451" s="1"/>
  <c r="AA451"/>
  <c r="N449"/>
  <c r="M449"/>
  <c r="H449"/>
  <c r="I449"/>
  <c r="K450"/>
  <c r="L450" s="1"/>
  <c r="G450"/>
  <c r="W450"/>
  <c r="X450" s="1"/>
  <c r="AN449"/>
  <c r="AQ450"/>
  <c r="Z449"/>
  <c r="Y449"/>
  <c r="R448"/>
  <c r="S448"/>
  <c r="AD450"/>
  <c r="AC450"/>
  <c r="AF450" s="1"/>
  <c r="S449" l="1"/>
  <c r="AN450"/>
  <c r="Q450"/>
  <c r="S450" s="1"/>
  <c r="AE450"/>
  <c r="Z450"/>
  <c r="Y450"/>
  <c r="AD451"/>
  <c r="AC451"/>
  <c r="AF451" s="1"/>
  <c r="F452"/>
  <c r="B453"/>
  <c r="D452"/>
  <c r="T452" s="1"/>
  <c r="AJ452"/>
  <c r="AO452" s="1"/>
  <c r="C452"/>
  <c r="AG452"/>
  <c r="AI452" s="1"/>
  <c r="AK452"/>
  <c r="AP452" s="1"/>
  <c r="J452"/>
  <c r="E452"/>
  <c r="V452" s="1"/>
  <c r="AA452"/>
  <c r="R450"/>
  <c r="AQ451"/>
  <c r="M450"/>
  <c r="N450"/>
  <c r="I450"/>
  <c r="H450"/>
  <c r="AL451"/>
  <c r="AH451"/>
  <c r="O451"/>
  <c r="P451"/>
  <c r="AM451"/>
  <c r="AB451"/>
  <c r="U451"/>
  <c r="K451"/>
  <c r="L451" s="1"/>
  <c r="G451"/>
  <c r="W451"/>
  <c r="X451" s="1"/>
  <c r="AE451" l="1"/>
  <c r="AN451"/>
  <c r="Q451"/>
  <c r="R451" s="1"/>
  <c r="Z451"/>
  <c r="Y451"/>
  <c r="M451"/>
  <c r="N451"/>
  <c r="O452"/>
  <c r="P452"/>
  <c r="AM452"/>
  <c r="U452"/>
  <c r="AL452"/>
  <c r="AH452"/>
  <c r="AB452"/>
  <c r="K452"/>
  <c r="L452" s="1"/>
  <c r="G452"/>
  <c r="W452"/>
  <c r="X452" s="1"/>
  <c r="S451"/>
  <c r="H451"/>
  <c r="I451"/>
  <c r="AD452"/>
  <c r="AC452"/>
  <c r="AF452" s="1"/>
  <c r="F453"/>
  <c r="B454"/>
  <c r="D453"/>
  <c r="T453" s="1"/>
  <c r="C453"/>
  <c r="AG453"/>
  <c r="AI453" s="1"/>
  <c r="AK453"/>
  <c r="AP453" s="1"/>
  <c r="AJ453"/>
  <c r="AO453" s="1"/>
  <c r="J453"/>
  <c r="E453"/>
  <c r="V453" s="1"/>
  <c r="AA453"/>
  <c r="AQ452"/>
  <c r="AN452" l="1"/>
  <c r="AQ453"/>
  <c r="AE452"/>
  <c r="K453"/>
  <c r="L453" s="1"/>
  <c r="G453"/>
  <c r="W453"/>
  <c r="X453" s="1"/>
  <c r="H452"/>
  <c r="I452"/>
  <c r="AD453"/>
  <c r="AC453"/>
  <c r="AF453" s="1"/>
  <c r="D454"/>
  <c r="T454" s="1"/>
  <c r="B455"/>
  <c r="C454"/>
  <c r="AJ454"/>
  <c r="AO454" s="1"/>
  <c r="F454"/>
  <c r="J454"/>
  <c r="AK454"/>
  <c r="AP454" s="1"/>
  <c r="AA454"/>
  <c r="E454"/>
  <c r="V454" s="1"/>
  <c r="AG454"/>
  <c r="AI454" s="1"/>
  <c r="Y452"/>
  <c r="Z452"/>
  <c r="Q452"/>
  <c r="O453"/>
  <c r="P453"/>
  <c r="AM453"/>
  <c r="AB453"/>
  <c r="AE453" s="1"/>
  <c r="AL453"/>
  <c r="U453"/>
  <c r="AH453"/>
  <c r="M452"/>
  <c r="N452"/>
  <c r="AQ454" l="1"/>
  <c r="AN453"/>
  <c r="F455"/>
  <c r="D455"/>
  <c r="T455" s="1"/>
  <c r="B456"/>
  <c r="C455"/>
  <c r="AK455"/>
  <c r="AP455" s="1"/>
  <c r="AG455"/>
  <c r="AI455" s="1"/>
  <c r="AA455"/>
  <c r="AJ455"/>
  <c r="AO455" s="1"/>
  <c r="J455"/>
  <c r="E455"/>
  <c r="V455" s="1"/>
  <c r="M453"/>
  <c r="N453"/>
  <c r="S452"/>
  <c r="R452"/>
  <c r="O454"/>
  <c r="P454"/>
  <c r="AH454"/>
  <c r="AM454"/>
  <c r="U454"/>
  <c r="AL454"/>
  <c r="AB454"/>
  <c r="AE454" s="1"/>
  <c r="I453"/>
  <c r="H453"/>
  <c r="Q453"/>
  <c r="AD454"/>
  <c r="AC454"/>
  <c r="AF454" s="1"/>
  <c r="Y453"/>
  <c r="Z453"/>
  <c r="K454"/>
  <c r="L454" s="1"/>
  <c r="G454"/>
  <c r="W454"/>
  <c r="X454" s="1"/>
  <c r="AN454" l="1"/>
  <c r="N454"/>
  <c r="M454"/>
  <c r="K455"/>
  <c r="L455" s="1"/>
  <c r="G455"/>
  <c r="W455"/>
  <c r="X455" s="1"/>
  <c r="AQ455"/>
  <c r="AD455"/>
  <c r="AC455"/>
  <c r="AF455" s="1"/>
  <c r="F456"/>
  <c r="B457"/>
  <c r="AJ456"/>
  <c r="AO456" s="1"/>
  <c r="J456"/>
  <c r="AG456"/>
  <c r="AI456" s="1"/>
  <c r="C456"/>
  <c r="AK456"/>
  <c r="AP456" s="1"/>
  <c r="E456"/>
  <c r="V456" s="1"/>
  <c r="AA456"/>
  <c r="D456"/>
  <c r="T456" s="1"/>
  <c r="H454"/>
  <c r="I454"/>
  <c r="Y454"/>
  <c r="Z454"/>
  <c r="R453"/>
  <c r="S453"/>
  <c r="P455"/>
  <c r="Q455" s="1"/>
  <c r="O455"/>
  <c r="AM455"/>
  <c r="AB455"/>
  <c r="AE455" s="1"/>
  <c r="AL455"/>
  <c r="U455"/>
  <c r="AH455"/>
  <c r="Q454"/>
  <c r="AQ456" l="1"/>
  <c r="AD456"/>
  <c r="AC456"/>
  <c r="AF456" s="1"/>
  <c r="G456"/>
  <c r="K456"/>
  <c r="L456" s="1"/>
  <c r="W456"/>
  <c r="X456" s="1"/>
  <c r="Y455"/>
  <c r="Z455"/>
  <c r="P456"/>
  <c r="O456"/>
  <c r="AH456"/>
  <c r="AL456"/>
  <c r="U456"/>
  <c r="AB456"/>
  <c r="AE456" s="1"/>
  <c r="AM456"/>
  <c r="F457"/>
  <c r="B458"/>
  <c r="D457"/>
  <c r="T457" s="1"/>
  <c r="C457"/>
  <c r="AG457"/>
  <c r="AI457" s="1"/>
  <c r="AK457"/>
  <c r="AP457" s="1"/>
  <c r="AJ457"/>
  <c r="AO457" s="1"/>
  <c r="E457"/>
  <c r="V457" s="1"/>
  <c r="J457"/>
  <c r="AA457"/>
  <c r="R455"/>
  <c r="S455"/>
  <c r="M455"/>
  <c r="N455"/>
  <c r="AN455"/>
  <c r="S454"/>
  <c r="R454"/>
  <c r="I455"/>
  <c r="H455"/>
  <c r="Y456" l="1"/>
  <c r="Z456"/>
  <c r="P457"/>
  <c r="O457"/>
  <c r="AH457"/>
  <c r="AM457"/>
  <c r="AL457"/>
  <c r="U457"/>
  <c r="AB457"/>
  <c r="AN456"/>
  <c r="K457"/>
  <c r="L457" s="1"/>
  <c r="G457"/>
  <c r="W457"/>
  <c r="X457" s="1"/>
  <c r="I456"/>
  <c r="H456"/>
  <c r="AQ457"/>
  <c r="AD457"/>
  <c r="AC457"/>
  <c r="AF457" s="1"/>
  <c r="D458"/>
  <c r="T458" s="1"/>
  <c r="B459"/>
  <c r="F458"/>
  <c r="AJ458"/>
  <c r="AO458" s="1"/>
  <c r="C458"/>
  <c r="AG458"/>
  <c r="AI458" s="1"/>
  <c r="J458"/>
  <c r="AK458"/>
  <c r="AP458" s="1"/>
  <c r="AA458"/>
  <c r="E458"/>
  <c r="V458" s="1"/>
  <c r="N456"/>
  <c r="M456"/>
  <c r="Q456"/>
  <c r="AE457" l="1"/>
  <c r="Q457"/>
  <c r="R457" s="1"/>
  <c r="S456"/>
  <c r="R456"/>
  <c r="K458"/>
  <c r="L458" s="1"/>
  <c r="G458"/>
  <c r="W458"/>
  <c r="X458" s="1"/>
  <c r="Y457"/>
  <c r="Z457"/>
  <c r="AN457"/>
  <c r="AD458"/>
  <c r="AC458"/>
  <c r="AF458" s="1"/>
  <c r="P458"/>
  <c r="O458"/>
  <c r="AM458"/>
  <c r="AL458"/>
  <c r="U458"/>
  <c r="AH458"/>
  <c r="AB458"/>
  <c r="M457"/>
  <c r="N457"/>
  <c r="S457"/>
  <c r="F459"/>
  <c r="D459"/>
  <c r="T459" s="1"/>
  <c r="C459"/>
  <c r="AK459"/>
  <c r="AP459" s="1"/>
  <c r="J459"/>
  <c r="AG459"/>
  <c r="AI459" s="1"/>
  <c r="B460"/>
  <c r="AJ459"/>
  <c r="AO459" s="1"/>
  <c r="AA459"/>
  <c r="E459"/>
  <c r="V459" s="1"/>
  <c r="H457"/>
  <c r="I457"/>
  <c r="AQ458"/>
  <c r="AE458" l="1"/>
  <c r="AN458"/>
  <c r="Q458"/>
  <c r="S458" s="1"/>
  <c r="AD459"/>
  <c r="AC459"/>
  <c r="AF459" s="1"/>
  <c r="Z458"/>
  <c r="Y458"/>
  <c r="K459"/>
  <c r="L459" s="1"/>
  <c r="G459"/>
  <c r="W459"/>
  <c r="X459" s="1"/>
  <c r="R458"/>
  <c r="M458"/>
  <c r="N458"/>
  <c r="D460"/>
  <c r="T460" s="1"/>
  <c r="F460"/>
  <c r="B461"/>
  <c r="AJ460"/>
  <c r="AO460" s="1"/>
  <c r="AG460"/>
  <c r="AI460" s="1"/>
  <c r="C460"/>
  <c r="AK460"/>
  <c r="AP460" s="1"/>
  <c r="J460"/>
  <c r="E460"/>
  <c r="V460" s="1"/>
  <c r="AA460"/>
  <c r="P459"/>
  <c r="O459"/>
  <c r="AH459"/>
  <c r="U459"/>
  <c r="AM459"/>
  <c r="AB459"/>
  <c r="AE459" s="1"/>
  <c r="AL459"/>
  <c r="I458"/>
  <c r="H458"/>
  <c r="AQ459"/>
  <c r="AQ460" l="1"/>
  <c r="AN459"/>
  <c r="AD460"/>
  <c r="AC460"/>
  <c r="AF460" s="1"/>
  <c r="AL460"/>
  <c r="U460"/>
  <c r="AH460"/>
  <c r="O460"/>
  <c r="AB460"/>
  <c r="AM460"/>
  <c r="P460"/>
  <c r="K460"/>
  <c r="L460" s="1"/>
  <c r="G460"/>
  <c r="W460"/>
  <c r="X460" s="1"/>
  <c r="M459"/>
  <c r="N459"/>
  <c r="F461"/>
  <c r="B462"/>
  <c r="D461"/>
  <c r="T461" s="1"/>
  <c r="C461"/>
  <c r="AG461"/>
  <c r="AI461" s="1"/>
  <c r="AK461"/>
  <c r="AP461" s="1"/>
  <c r="AJ461"/>
  <c r="AO461" s="1"/>
  <c r="J461"/>
  <c r="E461"/>
  <c r="V461" s="1"/>
  <c r="AA461"/>
  <c r="H459"/>
  <c r="I459"/>
  <c r="Q459"/>
  <c r="Y459"/>
  <c r="Z459"/>
  <c r="AQ461" l="1"/>
  <c r="Q460"/>
  <c r="R460" s="1"/>
  <c r="AE460"/>
  <c r="S459"/>
  <c r="R459"/>
  <c r="S460"/>
  <c r="AN460"/>
  <c r="AL461"/>
  <c r="P461"/>
  <c r="U461"/>
  <c r="AH461"/>
  <c r="O461"/>
  <c r="AM461"/>
  <c r="AB461"/>
  <c r="AE461" s="1"/>
  <c r="M460"/>
  <c r="N460"/>
  <c r="K461"/>
  <c r="L461" s="1"/>
  <c r="G461"/>
  <c r="W461"/>
  <c r="X461" s="1"/>
  <c r="H460"/>
  <c r="I460"/>
  <c r="AD461"/>
  <c r="AC461"/>
  <c r="AF461" s="1"/>
  <c r="D462"/>
  <c r="T462" s="1"/>
  <c r="B463"/>
  <c r="F462"/>
  <c r="C462"/>
  <c r="AJ462"/>
  <c r="AO462" s="1"/>
  <c r="AK462"/>
  <c r="AP462" s="1"/>
  <c r="J462"/>
  <c r="AG462"/>
  <c r="AI462" s="1"/>
  <c r="AA462"/>
  <c r="E462"/>
  <c r="V462" s="1"/>
  <c r="Z460"/>
  <c r="Y460"/>
  <c r="K462" l="1"/>
  <c r="L462" s="1"/>
  <c r="G462"/>
  <c r="W462"/>
  <c r="X462" s="1"/>
  <c r="I461"/>
  <c r="H461"/>
  <c r="P462"/>
  <c r="O462"/>
  <c r="AH462"/>
  <c r="AB462"/>
  <c r="AM462"/>
  <c r="AL462"/>
  <c r="U462"/>
  <c r="Y461"/>
  <c r="Z461"/>
  <c r="AQ462"/>
  <c r="AN461"/>
  <c r="AD462"/>
  <c r="AC462"/>
  <c r="AF462" s="1"/>
  <c r="F463"/>
  <c r="B464"/>
  <c r="C463"/>
  <c r="AK463"/>
  <c r="AP463" s="1"/>
  <c r="D463"/>
  <c r="T463" s="1"/>
  <c r="AG463"/>
  <c r="AI463" s="1"/>
  <c r="AJ463"/>
  <c r="AO463" s="1"/>
  <c r="J463"/>
  <c r="AA463"/>
  <c r="E463"/>
  <c r="V463" s="1"/>
  <c r="M461"/>
  <c r="N461"/>
  <c r="Q461"/>
  <c r="AE462" l="1"/>
  <c r="O463"/>
  <c r="P463"/>
  <c r="AL463"/>
  <c r="AH463"/>
  <c r="U463"/>
  <c r="AM463"/>
  <c r="AB463"/>
  <c r="M462"/>
  <c r="N462"/>
  <c r="I462"/>
  <c r="H462"/>
  <c r="Q462"/>
  <c r="AD463"/>
  <c r="AC463"/>
  <c r="AF463" s="1"/>
  <c r="K463"/>
  <c r="L463" s="1"/>
  <c r="G463"/>
  <c r="W463"/>
  <c r="X463" s="1"/>
  <c r="Z462"/>
  <c r="Y462"/>
  <c r="S461"/>
  <c r="R461"/>
  <c r="F464"/>
  <c r="D464"/>
  <c r="T464" s="1"/>
  <c r="B465"/>
  <c r="J464"/>
  <c r="AJ464"/>
  <c r="AO464" s="1"/>
  <c r="C464"/>
  <c r="AG464"/>
  <c r="AI464" s="1"/>
  <c r="E464"/>
  <c r="V464" s="1"/>
  <c r="AA464"/>
  <c r="AK464"/>
  <c r="AP464" s="1"/>
  <c r="AQ463"/>
  <c r="AN462"/>
  <c r="Q463" l="1"/>
  <c r="S463" s="1"/>
  <c r="AE463"/>
  <c r="Y463"/>
  <c r="Z463"/>
  <c r="K464"/>
  <c r="L464" s="1"/>
  <c r="G464"/>
  <c r="W464"/>
  <c r="X464" s="1"/>
  <c r="AD464"/>
  <c r="AC464"/>
  <c r="AF464" s="1"/>
  <c r="P464"/>
  <c r="O464"/>
  <c r="AM464"/>
  <c r="AL464"/>
  <c r="U464"/>
  <c r="AH464"/>
  <c r="AB464"/>
  <c r="M463"/>
  <c r="N463"/>
  <c r="F465"/>
  <c r="D465"/>
  <c r="T465" s="1"/>
  <c r="B466"/>
  <c r="C465"/>
  <c r="AG465"/>
  <c r="AI465" s="1"/>
  <c r="AK465"/>
  <c r="AP465" s="1"/>
  <c r="AJ465"/>
  <c r="AO465" s="1"/>
  <c r="J465"/>
  <c r="E465"/>
  <c r="V465" s="1"/>
  <c r="AA465"/>
  <c r="H463"/>
  <c r="I463"/>
  <c r="S462"/>
  <c r="R462"/>
  <c r="AQ464"/>
  <c r="AN463"/>
  <c r="R463" l="1"/>
  <c r="AE464"/>
  <c r="Q464"/>
  <c r="AQ465"/>
  <c r="AN464"/>
  <c r="D466"/>
  <c r="T466" s="1"/>
  <c r="B467"/>
  <c r="F466"/>
  <c r="AJ466"/>
  <c r="AO466" s="1"/>
  <c r="C466"/>
  <c r="J466"/>
  <c r="AG466"/>
  <c r="AI466" s="1"/>
  <c r="AK466"/>
  <c r="AP466" s="1"/>
  <c r="AA466"/>
  <c r="E466"/>
  <c r="V466" s="1"/>
  <c r="Z464"/>
  <c r="Y464"/>
  <c r="P465"/>
  <c r="Q465" s="1"/>
  <c r="O465"/>
  <c r="AL465"/>
  <c r="AB465"/>
  <c r="AH465"/>
  <c r="U465"/>
  <c r="AM465"/>
  <c r="R464"/>
  <c r="S464"/>
  <c r="G465"/>
  <c r="K465"/>
  <c r="L465" s="1"/>
  <c r="W465"/>
  <c r="X465" s="1"/>
  <c r="M464"/>
  <c r="N464"/>
  <c r="AD465"/>
  <c r="AC465"/>
  <c r="AF465" s="1"/>
  <c r="I464"/>
  <c r="H464"/>
  <c r="AN465" l="1"/>
  <c r="AQ466"/>
  <c r="AD466"/>
  <c r="AC466"/>
  <c r="AF466" s="1"/>
  <c r="P466"/>
  <c r="O466"/>
  <c r="AM466"/>
  <c r="AL466"/>
  <c r="AH466"/>
  <c r="U466"/>
  <c r="AB466"/>
  <c r="F467"/>
  <c r="B468"/>
  <c r="D467"/>
  <c r="T467" s="1"/>
  <c r="C467"/>
  <c r="AK467"/>
  <c r="AP467" s="1"/>
  <c r="AG467"/>
  <c r="AI467" s="1"/>
  <c r="AJ467"/>
  <c r="AO467" s="1"/>
  <c r="J467"/>
  <c r="AA467"/>
  <c r="E467"/>
  <c r="V467" s="1"/>
  <c r="R465"/>
  <c r="S465"/>
  <c r="H465"/>
  <c r="I465"/>
  <c r="M465"/>
  <c r="N465"/>
  <c r="K466"/>
  <c r="L466" s="1"/>
  <c r="G466"/>
  <c r="W466"/>
  <c r="X466" s="1"/>
  <c r="Y465"/>
  <c r="Z465"/>
  <c r="AE465"/>
  <c r="Q466" l="1"/>
  <c r="S466" s="1"/>
  <c r="AE466"/>
  <c r="AN466"/>
  <c r="N466"/>
  <c r="M466"/>
  <c r="P467"/>
  <c r="O467"/>
  <c r="AL467"/>
  <c r="AH467"/>
  <c r="AM467"/>
  <c r="U467"/>
  <c r="AB467"/>
  <c r="K467"/>
  <c r="L467" s="1"/>
  <c r="G467"/>
  <c r="W467"/>
  <c r="X467" s="1"/>
  <c r="F468"/>
  <c r="B469"/>
  <c r="D468"/>
  <c r="T468" s="1"/>
  <c r="AJ468"/>
  <c r="AO468" s="1"/>
  <c r="C468"/>
  <c r="AG468"/>
  <c r="AI468" s="1"/>
  <c r="AK468"/>
  <c r="AP468" s="1"/>
  <c r="E468"/>
  <c r="V468" s="1"/>
  <c r="J468"/>
  <c r="AA468"/>
  <c r="AQ467"/>
  <c r="AD467"/>
  <c r="AC467"/>
  <c r="AF467" s="1"/>
  <c r="I466"/>
  <c r="H466"/>
  <c r="Y466"/>
  <c r="Z466"/>
  <c r="R466" l="1"/>
  <c r="AE467"/>
  <c r="Q467"/>
  <c r="S467" s="1"/>
  <c r="O468"/>
  <c r="P468"/>
  <c r="AL468"/>
  <c r="AH468"/>
  <c r="AM468"/>
  <c r="U468"/>
  <c r="AB468"/>
  <c r="K468"/>
  <c r="L468" s="1"/>
  <c r="G468"/>
  <c r="W468"/>
  <c r="X468" s="1"/>
  <c r="AD468"/>
  <c r="AC468"/>
  <c r="AF468" s="1"/>
  <c r="F469"/>
  <c r="B470"/>
  <c r="C469"/>
  <c r="AG469"/>
  <c r="AI469" s="1"/>
  <c r="AK469"/>
  <c r="AP469" s="1"/>
  <c r="D469"/>
  <c r="T469" s="1"/>
  <c r="AJ469"/>
  <c r="AO469" s="1"/>
  <c r="E469"/>
  <c r="V469" s="1"/>
  <c r="J469"/>
  <c r="AA469"/>
  <c r="N467"/>
  <c r="M467"/>
  <c r="AQ468"/>
  <c r="AN467"/>
  <c r="I467"/>
  <c r="H467"/>
  <c r="Y467"/>
  <c r="Z467"/>
  <c r="Q468" l="1"/>
  <c r="R468" s="1"/>
  <c r="AE468"/>
  <c r="R467"/>
  <c r="K469"/>
  <c r="L469" s="1"/>
  <c r="G469"/>
  <c r="W469"/>
  <c r="X469" s="1"/>
  <c r="H468"/>
  <c r="I468"/>
  <c r="D470"/>
  <c r="T470" s="1"/>
  <c r="B471"/>
  <c r="C470"/>
  <c r="AJ470"/>
  <c r="AO470" s="1"/>
  <c r="F470"/>
  <c r="AG470"/>
  <c r="AI470" s="1"/>
  <c r="AK470"/>
  <c r="AP470" s="1"/>
  <c r="J470"/>
  <c r="AA470"/>
  <c r="E470"/>
  <c r="V470" s="1"/>
  <c r="Z468"/>
  <c r="Y468"/>
  <c r="S468"/>
  <c r="AD469"/>
  <c r="AC469"/>
  <c r="AF469" s="1"/>
  <c r="P469"/>
  <c r="O469"/>
  <c r="AM469"/>
  <c r="AL469"/>
  <c r="AB469"/>
  <c r="AE469" s="1"/>
  <c r="AH469"/>
  <c r="U469"/>
  <c r="M468"/>
  <c r="N468"/>
  <c r="AQ469"/>
  <c r="AN468"/>
  <c r="Q469" l="1"/>
  <c r="S469" s="1"/>
  <c r="AN469"/>
  <c r="AD470"/>
  <c r="AC470"/>
  <c r="AF470" s="1"/>
  <c r="N469"/>
  <c r="M469"/>
  <c r="K470"/>
  <c r="L470" s="1"/>
  <c r="G470"/>
  <c r="W470"/>
  <c r="X470" s="1"/>
  <c r="I469"/>
  <c r="H469"/>
  <c r="R469"/>
  <c r="F471"/>
  <c r="D471"/>
  <c r="T471" s="1"/>
  <c r="C471"/>
  <c r="B472"/>
  <c r="AK471"/>
  <c r="AP471" s="1"/>
  <c r="AG471"/>
  <c r="AI471" s="1"/>
  <c r="AJ471"/>
  <c r="AO471" s="1"/>
  <c r="J471"/>
  <c r="AA471"/>
  <c r="E471"/>
  <c r="V471" s="1"/>
  <c r="Z469"/>
  <c r="Y469"/>
  <c r="AQ470"/>
  <c r="AH470"/>
  <c r="O470"/>
  <c r="AB470"/>
  <c r="AE470" s="1"/>
  <c r="AM470"/>
  <c r="P470"/>
  <c r="Q470" s="1"/>
  <c r="U470"/>
  <c r="AL470"/>
  <c r="S470" l="1"/>
  <c r="R470"/>
  <c r="N470"/>
  <c r="M470"/>
  <c r="AN470"/>
  <c r="AQ471"/>
  <c r="P471"/>
  <c r="O471"/>
  <c r="AM471"/>
  <c r="AL471"/>
  <c r="U471"/>
  <c r="AH471"/>
  <c r="AB471"/>
  <c r="H470"/>
  <c r="I470"/>
  <c r="F472"/>
  <c r="B473"/>
  <c r="D472"/>
  <c r="T472" s="1"/>
  <c r="AJ472"/>
  <c r="AO472" s="1"/>
  <c r="C472"/>
  <c r="J472"/>
  <c r="AK472"/>
  <c r="AP472" s="1"/>
  <c r="E472"/>
  <c r="V472" s="1"/>
  <c r="AG472"/>
  <c r="AI472" s="1"/>
  <c r="AA472"/>
  <c r="Z470"/>
  <c r="Y470"/>
  <c r="AD471"/>
  <c r="AC471"/>
  <c r="AF471" s="1"/>
  <c r="K471"/>
  <c r="L471" s="1"/>
  <c r="G471"/>
  <c r="W471"/>
  <c r="X471" s="1"/>
  <c r="AE471" l="1"/>
  <c r="Q471"/>
  <c r="R471" s="1"/>
  <c r="AN471"/>
  <c r="AD472"/>
  <c r="AC472"/>
  <c r="AF472" s="1"/>
  <c r="F473"/>
  <c r="B474"/>
  <c r="D473"/>
  <c r="T473" s="1"/>
  <c r="C473"/>
  <c r="AG473"/>
  <c r="AI473" s="1"/>
  <c r="AK473"/>
  <c r="AP473" s="1"/>
  <c r="J473"/>
  <c r="AJ473"/>
  <c r="AO473" s="1"/>
  <c r="E473"/>
  <c r="V473" s="1"/>
  <c r="AA473"/>
  <c r="M471"/>
  <c r="N471"/>
  <c r="H471"/>
  <c r="I471"/>
  <c r="Z471"/>
  <c r="Y471"/>
  <c r="AH472"/>
  <c r="O472"/>
  <c r="AM472"/>
  <c r="P472"/>
  <c r="U472"/>
  <c r="AL472"/>
  <c r="AB472"/>
  <c r="K472"/>
  <c r="L472" s="1"/>
  <c r="G472"/>
  <c r="W472"/>
  <c r="X472" s="1"/>
  <c r="AQ472"/>
  <c r="Q472" l="1"/>
  <c r="R472" s="1"/>
  <c r="S471"/>
  <c r="AE472"/>
  <c r="AQ473"/>
  <c r="M472"/>
  <c r="N472"/>
  <c r="I472"/>
  <c r="H472"/>
  <c r="Z472"/>
  <c r="Y472"/>
  <c r="P473"/>
  <c r="O473"/>
  <c r="AL473"/>
  <c r="U473"/>
  <c r="AH473"/>
  <c r="AB473"/>
  <c r="AE473" s="1"/>
  <c r="AM473"/>
  <c r="AN472"/>
  <c r="K473"/>
  <c r="L473" s="1"/>
  <c r="G473"/>
  <c r="W473"/>
  <c r="X473" s="1"/>
  <c r="AD473"/>
  <c r="AC473"/>
  <c r="AF473" s="1"/>
  <c r="D474"/>
  <c r="T474" s="1"/>
  <c r="B475"/>
  <c r="F474"/>
  <c r="AJ474"/>
  <c r="AO474" s="1"/>
  <c r="C474"/>
  <c r="AK474"/>
  <c r="AP474" s="1"/>
  <c r="J474"/>
  <c r="AG474"/>
  <c r="AI474" s="1"/>
  <c r="AA474"/>
  <c r="E474"/>
  <c r="V474" s="1"/>
  <c r="S472" l="1"/>
  <c r="Q473"/>
  <c r="S473" s="1"/>
  <c r="Y473"/>
  <c r="Z473"/>
  <c r="AQ474"/>
  <c r="AD474"/>
  <c r="AC474"/>
  <c r="AF474" s="1"/>
  <c r="AH474"/>
  <c r="AB474"/>
  <c r="P474"/>
  <c r="U474"/>
  <c r="AM474"/>
  <c r="AL474"/>
  <c r="O474"/>
  <c r="F475"/>
  <c r="D475"/>
  <c r="T475" s="1"/>
  <c r="C475"/>
  <c r="AK475"/>
  <c r="AP475" s="1"/>
  <c r="J475"/>
  <c r="B476"/>
  <c r="AG475"/>
  <c r="AI475" s="1"/>
  <c r="AA475"/>
  <c r="E475"/>
  <c r="V475" s="1"/>
  <c r="AJ475"/>
  <c r="AO475" s="1"/>
  <c r="M473"/>
  <c r="N473"/>
  <c r="AN473"/>
  <c r="K474"/>
  <c r="L474" s="1"/>
  <c r="G474"/>
  <c r="W474"/>
  <c r="X474" s="1"/>
  <c r="I473"/>
  <c r="H473"/>
  <c r="R473" l="1"/>
  <c r="K475"/>
  <c r="L475" s="1"/>
  <c r="G475"/>
  <c r="W475"/>
  <c r="X475" s="1"/>
  <c r="N474"/>
  <c r="M474"/>
  <c r="I474"/>
  <c r="H474"/>
  <c r="AN474"/>
  <c r="Y474"/>
  <c r="Z474"/>
  <c r="D476"/>
  <c r="T476" s="1"/>
  <c r="F476"/>
  <c r="B477"/>
  <c r="AJ476"/>
  <c r="AO476" s="1"/>
  <c r="AG476"/>
  <c r="AI476" s="1"/>
  <c r="AK476"/>
  <c r="AP476" s="1"/>
  <c r="C476"/>
  <c r="AA476"/>
  <c r="E476"/>
  <c r="V476" s="1"/>
  <c r="J476"/>
  <c r="P475"/>
  <c r="O475"/>
  <c r="AH475"/>
  <c r="AM475"/>
  <c r="AL475"/>
  <c r="U475"/>
  <c r="AB475"/>
  <c r="AE475" s="1"/>
  <c r="AQ475"/>
  <c r="AE474"/>
  <c r="AD475"/>
  <c r="AC475"/>
  <c r="AF475" s="1"/>
  <c r="Q474"/>
  <c r="AN475" l="1"/>
  <c r="R474"/>
  <c r="S474"/>
  <c r="P476"/>
  <c r="O476"/>
  <c r="AL476"/>
  <c r="AB476"/>
  <c r="AH476"/>
  <c r="U476"/>
  <c r="AM476"/>
  <c r="F477"/>
  <c r="B478"/>
  <c r="C477"/>
  <c r="D477"/>
  <c r="T477" s="1"/>
  <c r="AG477"/>
  <c r="AI477" s="1"/>
  <c r="AK477"/>
  <c r="AP477" s="1"/>
  <c r="AJ477"/>
  <c r="AO477" s="1"/>
  <c r="E477"/>
  <c r="V477" s="1"/>
  <c r="J477"/>
  <c r="AA477"/>
  <c r="M475"/>
  <c r="N475"/>
  <c r="Q475"/>
  <c r="AD476"/>
  <c r="AC476"/>
  <c r="AF476" s="1"/>
  <c r="H475"/>
  <c r="I475"/>
  <c r="Y475"/>
  <c r="Z475"/>
  <c r="AQ476"/>
  <c r="K476"/>
  <c r="L476" s="1"/>
  <c r="G476"/>
  <c r="W476"/>
  <c r="X476" s="1"/>
  <c r="AE476" l="1"/>
  <c r="Q476"/>
  <c r="R476" s="1"/>
  <c r="AQ477"/>
  <c r="M476"/>
  <c r="N476"/>
  <c r="S475"/>
  <c r="R475"/>
  <c r="K477"/>
  <c r="L477" s="1"/>
  <c r="G477"/>
  <c r="W477"/>
  <c r="X477" s="1"/>
  <c r="I476"/>
  <c r="H476"/>
  <c r="D478"/>
  <c r="T478" s="1"/>
  <c r="B479"/>
  <c r="F478"/>
  <c r="AJ478"/>
  <c r="AO478" s="1"/>
  <c r="AK478"/>
  <c r="AP478" s="1"/>
  <c r="J478"/>
  <c r="C478"/>
  <c r="AG478"/>
  <c r="AI478" s="1"/>
  <c r="E478"/>
  <c r="V478" s="1"/>
  <c r="AA478"/>
  <c r="AN476"/>
  <c r="AD477"/>
  <c r="AC477"/>
  <c r="AF477" s="1"/>
  <c r="Y476"/>
  <c r="Z476"/>
  <c r="P477"/>
  <c r="O477"/>
  <c r="AM477"/>
  <c r="AL477"/>
  <c r="U477"/>
  <c r="AH477"/>
  <c r="AB477"/>
  <c r="Q477" l="1"/>
  <c r="S476"/>
  <c r="M477"/>
  <c r="N477"/>
  <c r="AN477"/>
  <c r="AE477"/>
  <c r="AQ478"/>
  <c r="H477"/>
  <c r="I477"/>
  <c r="AD478"/>
  <c r="AC478"/>
  <c r="AF478" s="1"/>
  <c r="F479"/>
  <c r="B480"/>
  <c r="D479"/>
  <c r="T479" s="1"/>
  <c r="C479"/>
  <c r="AK479"/>
  <c r="AP479" s="1"/>
  <c r="AG479"/>
  <c r="AI479" s="1"/>
  <c r="J479"/>
  <c r="AJ479"/>
  <c r="AO479" s="1"/>
  <c r="AA479"/>
  <c r="E479"/>
  <c r="V479" s="1"/>
  <c r="Y477"/>
  <c r="Z477"/>
  <c r="R477"/>
  <c r="S477"/>
  <c r="O478"/>
  <c r="P478"/>
  <c r="AL478"/>
  <c r="U478"/>
  <c r="AH478"/>
  <c r="AB478"/>
  <c r="AM478"/>
  <c r="K478"/>
  <c r="L478" s="1"/>
  <c r="G478"/>
  <c r="W478"/>
  <c r="X478" s="1"/>
  <c r="H478" l="1"/>
  <c r="I478"/>
  <c r="Y478"/>
  <c r="Z478"/>
  <c r="AM479"/>
  <c r="O479"/>
  <c r="AB479"/>
  <c r="AL479"/>
  <c r="AH479"/>
  <c r="U479"/>
  <c r="P479"/>
  <c r="Q479" s="1"/>
  <c r="AN478"/>
  <c r="AE478"/>
  <c r="Q478"/>
  <c r="AD479"/>
  <c r="AC479"/>
  <c r="AF479" s="1"/>
  <c r="K479"/>
  <c r="L479" s="1"/>
  <c r="G479"/>
  <c r="W479"/>
  <c r="X479" s="1"/>
  <c r="N478"/>
  <c r="M478"/>
  <c r="F480"/>
  <c r="D480"/>
  <c r="T480" s="1"/>
  <c r="C480"/>
  <c r="AJ480"/>
  <c r="AO480" s="1"/>
  <c r="AG480"/>
  <c r="AI480" s="1"/>
  <c r="B481"/>
  <c r="J480"/>
  <c r="AK480"/>
  <c r="AP480" s="1"/>
  <c r="AA480"/>
  <c r="E480"/>
  <c r="V480" s="1"/>
  <c r="AQ479"/>
  <c r="AN479" l="1"/>
  <c r="AQ480"/>
  <c r="N479"/>
  <c r="M479"/>
  <c r="AD480"/>
  <c r="AC480"/>
  <c r="AF480" s="1"/>
  <c r="K480"/>
  <c r="L480" s="1"/>
  <c r="G480"/>
  <c r="W480"/>
  <c r="X480" s="1"/>
  <c r="I479"/>
  <c r="H479"/>
  <c r="S478"/>
  <c r="R478"/>
  <c r="Z479"/>
  <c r="Y479"/>
  <c r="S479"/>
  <c r="R479"/>
  <c r="AE479"/>
  <c r="F481"/>
  <c r="D481"/>
  <c r="T481" s="1"/>
  <c r="B482"/>
  <c r="C481"/>
  <c r="AG481"/>
  <c r="AI481" s="1"/>
  <c r="AK481"/>
  <c r="AP481" s="1"/>
  <c r="J481"/>
  <c r="AJ481"/>
  <c r="AO481" s="1"/>
  <c r="E481"/>
  <c r="V481" s="1"/>
  <c r="AA481"/>
  <c r="P480"/>
  <c r="Q480" s="1"/>
  <c r="O480"/>
  <c r="AH480"/>
  <c r="AB480"/>
  <c r="AE480" s="1"/>
  <c r="AM480"/>
  <c r="U480"/>
  <c r="AL480"/>
  <c r="K481" l="1"/>
  <c r="L481" s="1"/>
  <c r="G481"/>
  <c r="W481"/>
  <c r="X481" s="1"/>
  <c r="N480"/>
  <c r="M480"/>
  <c r="AQ481"/>
  <c r="I480"/>
  <c r="H480"/>
  <c r="AN480"/>
  <c r="AD481"/>
  <c r="AC481"/>
  <c r="AF481" s="1"/>
  <c r="R480"/>
  <c r="S480"/>
  <c r="D482"/>
  <c r="T482" s="1"/>
  <c r="B483"/>
  <c r="C482"/>
  <c r="F482"/>
  <c r="AJ482"/>
  <c r="AO482" s="1"/>
  <c r="J482"/>
  <c r="AG482"/>
  <c r="AI482" s="1"/>
  <c r="AK482"/>
  <c r="AP482" s="1"/>
  <c r="E482"/>
  <c r="V482" s="1"/>
  <c r="AA482"/>
  <c r="Y480"/>
  <c r="Z480"/>
  <c r="O481"/>
  <c r="P481"/>
  <c r="AL481"/>
  <c r="U481"/>
  <c r="AH481"/>
  <c r="AB481"/>
  <c r="AM481"/>
  <c r="AN481" l="1"/>
  <c r="K482"/>
  <c r="L482" s="1"/>
  <c r="G482"/>
  <c r="W482"/>
  <c r="X482" s="1"/>
  <c r="N481"/>
  <c r="M481"/>
  <c r="H481"/>
  <c r="I481"/>
  <c r="F483"/>
  <c r="D483"/>
  <c r="T483" s="1"/>
  <c r="B484"/>
  <c r="C483"/>
  <c r="AK483"/>
  <c r="AP483" s="1"/>
  <c r="AG483"/>
  <c r="AI483" s="1"/>
  <c r="J483"/>
  <c r="AJ483"/>
  <c r="AO483" s="1"/>
  <c r="AA483"/>
  <c r="E483"/>
  <c r="V483" s="1"/>
  <c r="Y481"/>
  <c r="Z481"/>
  <c r="AE481"/>
  <c r="Q481"/>
  <c r="AD482"/>
  <c r="AC482"/>
  <c r="AF482" s="1"/>
  <c r="O482"/>
  <c r="P482"/>
  <c r="AL482"/>
  <c r="AB482"/>
  <c r="AH482"/>
  <c r="U482"/>
  <c r="AM482"/>
  <c r="AQ482"/>
  <c r="AN482" l="1"/>
  <c r="R481"/>
  <c r="S481"/>
  <c r="N482"/>
  <c r="M482"/>
  <c r="Q482"/>
  <c r="AQ483"/>
  <c r="F484"/>
  <c r="B485"/>
  <c r="C484"/>
  <c r="AJ484"/>
  <c r="AO484" s="1"/>
  <c r="D484"/>
  <c r="T484" s="1"/>
  <c r="AG484"/>
  <c r="AI484" s="1"/>
  <c r="AK484"/>
  <c r="AP484" s="1"/>
  <c r="J484"/>
  <c r="AA484"/>
  <c r="E484"/>
  <c r="V484" s="1"/>
  <c r="I482"/>
  <c r="H482"/>
  <c r="O483"/>
  <c r="P483"/>
  <c r="AM483"/>
  <c r="AB483"/>
  <c r="AL483"/>
  <c r="AH483"/>
  <c r="U483"/>
  <c r="Z482"/>
  <c r="Y482"/>
  <c r="AE482"/>
  <c r="AD483"/>
  <c r="AC483"/>
  <c r="AF483" s="1"/>
  <c r="K483"/>
  <c r="L483" s="1"/>
  <c r="G483"/>
  <c r="W483"/>
  <c r="X483" s="1"/>
  <c r="Z483" l="1"/>
  <c r="Y483"/>
  <c r="AL484"/>
  <c r="O484"/>
  <c r="AB484"/>
  <c r="AH484"/>
  <c r="U484"/>
  <c r="AM484"/>
  <c r="P484"/>
  <c r="Q484" s="1"/>
  <c r="S482"/>
  <c r="R482"/>
  <c r="AN483"/>
  <c r="M483"/>
  <c r="N483"/>
  <c r="AE483"/>
  <c r="K484"/>
  <c r="L484" s="1"/>
  <c r="G484"/>
  <c r="W484"/>
  <c r="X484" s="1"/>
  <c r="AD484"/>
  <c r="AC484"/>
  <c r="AF484" s="1"/>
  <c r="I483"/>
  <c r="H483"/>
  <c r="F485"/>
  <c r="B486"/>
  <c r="D485"/>
  <c r="T485" s="1"/>
  <c r="C485"/>
  <c r="AG485"/>
  <c r="AI485" s="1"/>
  <c r="AK485"/>
  <c r="AP485" s="1"/>
  <c r="AJ485"/>
  <c r="AO485" s="1"/>
  <c r="J485"/>
  <c r="E485"/>
  <c r="V485" s="1"/>
  <c r="AA485"/>
  <c r="Q483"/>
  <c r="AQ484"/>
  <c r="AQ485" l="1"/>
  <c r="AE484"/>
  <c r="H484"/>
  <c r="I484"/>
  <c r="S484"/>
  <c r="R484"/>
  <c r="R483"/>
  <c r="S483"/>
  <c r="P485"/>
  <c r="O485"/>
  <c r="AL485"/>
  <c r="U485"/>
  <c r="AH485"/>
  <c r="AB485"/>
  <c r="AE485" s="1"/>
  <c r="AM485"/>
  <c r="Y484"/>
  <c r="Z484"/>
  <c r="AN484"/>
  <c r="K485"/>
  <c r="L485" s="1"/>
  <c r="G485"/>
  <c r="W485"/>
  <c r="X485" s="1"/>
  <c r="AD485"/>
  <c r="AC485"/>
  <c r="AF485" s="1"/>
  <c r="D486"/>
  <c r="T486" s="1"/>
  <c r="B487"/>
  <c r="F486"/>
  <c r="AJ486"/>
  <c r="AO486" s="1"/>
  <c r="J486"/>
  <c r="C486"/>
  <c r="AK486"/>
  <c r="AP486" s="1"/>
  <c r="AG486"/>
  <c r="AI486" s="1"/>
  <c r="E486"/>
  <c r="V486" s="1"/>
  <c r="AA486"/>
  <c r="N484"/>
  <c r="M484"/>
  <c r="Q485" l="1"/>
  <c r="M485"/>
  <c r="N485"/>
  <c r="AQ486"/>
  <c r="H485"/>
  <c r="I485"/>
  <c r="AD486"/>
  <c r="AC486"/>
  <c r="AF486" s="1"/>
  <c r="AL486"/>
  <c r="AH486"/>
  <c r="O486"/>
  <c r="AB486"/>
  <c r="AE486" s="1"/>
  <c r="P486"/>
  <c r="AM486"/>
  <c r="U486"/>
  <c r="F487"/>
  <c r="D487"/>
  <c r="T487" s="1"/>
  <c r="B488"/>
  <c r="AK487"/>
  <c r="AP487" s="1"/>
  <c r="J487"/>
  <c r="AG487"/>
  <c r="AI487" s="1"/>
  <c r="C487"/>
  <c r="AJ487"/>
  <c r="AO487" s="1"/>
  <c r="AA487"/>
  <c r="E487"/>
  <c r="V487" s="1"/>
  <c r="Z485"/>
  <c r="Y485"/>
  <c r="R485"/>
  <c r="S485"/>
  <c r="AN485"/>
  <c r="K486"/>
  <c r="L486" s="1"/>
  <c r="G486"/>
  <c r="W486"/>
  <c r="X486" s="1"/>
  <c r="Q486" l="1"/>
  <c r="H486"/>
  <c r="I486"/>
  <c r="P487"/>
  <c r="O487"/>
  <c r="AM487"/>
  <c r="AL487"/>
  <c r="U487"/>
  <c r="AH487"/>
  <c r="AB487"/>
  <c r="F488"/>
  <c r="B489"/>
  <c r="D488"/>
  <c r="T488" s="1"/>
  <c r="C488"/>
  <c r="AJ488"/>
  <c r="AO488" s="1"/>
  <c r="AG488"/>
  <c r="AI488" s="1"/>
  <c r="AK488"/>
  <c r="AP488" s="1"/>
  <c r="J488"/>
  <c r="AA488"/>
  <c r="E488"/>
  <c r="V488" s="1"/>
  <c r="AN486"/>
  <c r="AD487"/>
  <c r="AC487"/>
  <c r="AF487" s="1"/>
  <c r="Z486"/>
  <c r="Y486"/>
  <c r="N486"/>
  <c r="M486"/>
  <c r="K487"/>
  <c r="L487" s="1"/>
  <c r="G487"/>
  <c r="W487"/>
  <c r="X487" s="1"/>
  <c r="R486"/>
  <c r="S486"/>
  <c r="AQ487"/>
  <c r="AN487" l="1"/>
  <c r="AE487"/>
  <c r="Q487"/>
  <c r="M487"/>
  <c r="N487"/>
  <c r="I487"/>
  <c r="H487"/>
  <c r="Y487"/>
  <c r="Z487"/>
  <c r="AH488"/>
  <c r="O488"/>
  <c r="AM488"/>
  <c r="P488"/>
  <c r="U488"/>
  <c r="AL488"/>
  <c r="AB488"/>
  <c r="AD488"/>
  <c r="AC488"/>
  <c r="AF488" s="1"/>
  <c r="K488"/>
  <c r="L488" s="1"/>
  <c r="G488"/>
  <c r="W488"/>
  <c r="X488" s="1"/>
  <c r="F489"/>
  <c r="B490"/>
  <c r="D489"/>
  <c r="T489" s="1"/>
  <c r="AG489"/>
  <c r="AI489" s="1"/>
  <c r="AK489"/>
  <c r="AP489" s="1"/>
  <c r="C489"/>
  <c r="AJ489"/>
  <c r="AO489" s="1"/>
  <c r="J489"/>
  <c r="E489"/>
  <c r="V489" s="1"/>
  <c r="AA489"/>
  <c r="S487"/>
  <c r="R487"/>
  <c r="AQ488"/>
  <c r="Q488" l="1"/>
  <c r="R488" s="1"/>
  <c r="AE488"/>
  <c r="H488"/>
  <c r="I488"/>
  <c r="Y488"/>
  <c r="Z488"/>
  <c r="AQ489"/>
  <c r="K489"/>
  <c r="L489" s="1"/>
  <c r="G489"/>
  <c r="W489"/>
  <c r="X489" s="1"/>
  <c r="AN488"/>
  <c r="AD489"/>
  <c r="AC489"/>
  <c r="AF489" s="1"/>
  <c r="O489"/>
  <c r="P489"/>
  <c r="AL489"/>
  <c r="AH489"/>
  <c r="AM489"/>
  <c r="AB489"/>
  <c r="AE489" s="1"/>
  <c r="U489"/>
  <c r="D490"/>
  <c r="T490" s="1"/>
  <c r="B491"/>
  <c r="F490"/>
  <c r="AJ490"/>
  <c r="AO490" s="1"/>
  <c r="AG490"/>
  <c r="AI490" s="1"/>
  <c r="AK490"/>
  <c r="AP490" s="1"/>
  <c r="J490"/>
  <c r="E490"/>
  <c r="V490" s="1"/>
  <c r="C490"/>
  <c r="AA490"/>
  <c r="M488"/>
  <c r="N488"/>
  <c r="S488" l="1"/>
  <c r="AQ490"/>
  <c r="P490"/>
  <c r="O490"/>
  <c r="AL490"/>
  <c r="AH490"/>
  <c r="U490"/>
  <c r="AM490"/>
  <c r="AB490"/>
  <c r="H489"/>
  <c r="I489"/>
  <c r="AN489"/>
  <c r="AD490"/>
  <c r="AC490"/>
  <c r="AF490" s="1"/>
  <c r="F491"/>
  <c r="AK491"/>
  <c r="AP491" s="1"/>
  <c r="D491"/>
  <c r="T491" s="1"/>
  <c r="AG491"/>
  <c r="AI491" s="1"/>
  <c r="B492"/>
  <c r="AJ491"/>
  <c r="AO491" s="1"/>
  <c r="J491"/>
  <c r="C491"/>
  <c r="AA491"/>
  <c r="E491"/>
  <c r="V491" s="1"/>
  <c r="Y489"/>
  <c r="Z489"/>
  <c r="K490"/>
  <c r="L490" s="1"/>
  <c r="G490"/>
  <c r="W490"/>
  <c r="X490" s="1"/>
  <c r="Q489"/>
  <c r="N489"/>
  <c r="M489"/>
  <c r="Q490" l="1"/>
  <c r="R490" s="1"/>
  <c r="AE490"/>
  <c r="AD491"/>
  <c r="AC491"/>
  <c r="AF491" s="1"/>
  <c r="D492"/>
  <c r="T492" s="1"/>
  <c r="F492"/>
  <c r="B493"/>
  <c r="AJ492"/>
  <c r="AO492" s="1"/>
  <c r="AG492"/>
  <c r="AI492" s="1"/>
  <c r="AK492"/>
  <c r="AP492" s="1"/>
  <c r="C492"/>
  <c r="J492"/>
  <c r="AA492"/>
  <c r="E492"/>
  <c r="V492" s="1"/>
  <c r="K491"/>
  <c r="L491" s="1"/>
  <c r="G491"/>
  <c r="W491"/>
  <c r="X491" s="1"/>
  <c r="N490"/>
  <c r="M490"/>
  <c r="H490"/>
  <c r="I490"/>
  <c r="Y490"/>
  <c r="Z490"/>
  <c r="S489"/>
  <c r="R489"/>
  <c r="AL491"/>
  <c r="AH491"/>
  <c r="AB491"/>
  <c r="AM491"/>
  <c r="P491"/>
  <c r="O491"/>
  <c r="U491"/>
  <c r="AQ491"/>
  <c r="AN490"/>
  <c r="S490" l="1"/>
  <c r="AN491"/>
  <c r="AQ492"/>
  <c r="Y491"/>
  <c r="Z491"/>
  <c r="N491"/>
  <c r="M491"/>
  <c r="AL492"/>
  <c r="P492"/>
  <c r="AH492"/>
  <c r="AM492"/>
  <c r="U492"/>
  <c r="AB492"/>
  <c r="AE492" s="1"/>
  <c r="O492"/>
  <c r="F493"/>
  <c r="B494"/>
  <c r="D493"/>
  <c r="T493" s="1"/>
  <c r="AG493"/>
  <c r="AI493" s="1"/>
  <c r="J493"/>
  <c r="AK493"/>
  <c r="AP493" s="1"/>
  <c r="AJ493"/>
  <c r="AO493" s="1"/>
  <c r="E493"/>
  <c r="V493" s="1"/>
  <c r="C493"/>
  <c r="AA493"/>
  <c r="AE491"/>
  <c r="I491"/>
  <c r="H491"/>
  <c r="Q491"/>
  <c r="AD492"/>
  <c r="AC492"/>
  <c r="AF492" s="1"/>
  <c r="K492"/>
  <c r="L492" s="1"/>
  <c r="G492"/>
  <c r="W492"/>
  <c r="X492" s="1"/>
  <c r="AN492" l="1"/>
  <c r="AD493"/>
  <c r="AC493"/>
  <c r="AF493" s="1"/>
  <c r="D494"/>
  <c r="T494" s="1"/>
  <c r="B495"/>
  <c r="F494"/>
  <c r="AJ494"/>
  <c r="AO494" s="1"/>
  <c r="AK494"/>
  <c r="AP494" s="1"/>
  <c r="AG494"/>
  <c r="AI494" s="1"/>
  <c r="J494"/>
  <c r="C494"/>
  <c r="E494"/>
  <c r="V494" s="1"/>
  <c r="AA494"/>
  <c r="Z492"/>
  <c r="Y492"/>
  <c r="Q492"/>
  <c r="M492"/>
  <c r="N492"/>
  <c r="O493"/>
  <c r="P493"/>
  <c r="Q493" s="1"/>
  <c r="AL493"/>
  <c r="AM493"/>
  <c r="AH493"/>
  <c r="AB493"/>
  <c r="AE493" s="1"/>
  <c r="U493"/>
  <c r="I492"/>
  <c r="H492"/>
  <c r="R491"/>
  <c r="S491"/>
  <c r="AQ493"/>
  <c r="K493"/>
  <c r="L493" s="1"/>
  <c r="G493"/>
  <c r="W493"/>
  <c r="X493" s="1"/>
  <c r="I493" l="1"/>
  <c r="H493"/>
  <c r="G494"/>
  <c r="K494"/>
  <c r="L494" s="1"/>
  <c r="W494"/>
  <c r="X494" s="1"/>
  <c r="N493"/>
  <c r="M493"/>
  <c r="P494"/>
  <c r="AM494"/>
  <c r="AL494"/>
  <c r="O494"/>
  <c r="AH494"/>
  <c r="U494"/>
  <c r="AB494"/>
  <c r="AN493"/>
  <c r="R493"/>
  <c r="S493"/>
  <c r="R492"/>
  <c r="S492"/>
  <c r="Z493"/>
  <c r="Y493"/>
  <c r="AD494"/>
  <c r="AC494"/>
  <c r="AF494" s="1"/>
  <c r="F495"/>
  <c r="B496"/>
  <c r="D495"/>
  <c r="T495" s="1"/>
  <c r="AK495"/>
  <c r="AP495" s="1"/>
  <c r="AG495"/>
  <c r="AI495" s="1"/>
  <c r="J495"/>
  <c r="C495"/>
  <c r="AA495"/>
  <c r="AJ495"/>
  <c r="AO495" s="1"/>
  <c r="E495"/>
  <c r="V495" s="1"/>
  <c r="AQ494"/>
  <c r="AE494" l="1"/>
  <c r="Q494"/>
  <c r="S494" s="1"/>
  <c r="AN494"/>
  <c r="F496"/>
  <c r="D496"/>
  <c r="T496" s="1"/>
  <c r="B497"/>
  <c r="AJ496"/>
  <c r="AO496" s="1"/>
  <c r="J496"/>
  <c r="C496"/>
  <c r="AA496"/>
  <c r="E496"/>
  <c r="V496" s="1"/>
  <c r="AK496"/>
  <c r="AP496" s="1"/>
  <c r="AG496"/>
  <c r="AI496" s="1"/>
  <c r="Z494"/>
  <c r="Y494"/>
  <c r="O495"/>
  <c r="P495"/>
  <c r="AM495"/>
  <c r="AL495"/>
  <c r="AH495"/>
  <c r="AB495"/>
  <c r="U495"/>
  <c r="AD495"/>
  <c r="AC495"/>
  <c r="AF495" s="1"/>
  <c r="I494"/>
  <c r="H494"/>
  <c r="K495"/>
  <c r="L495" s="1"/>
  <c r="G495"/>
  <c r="W495"/>
  <c r="X495" s="1"/>
  <c r="R494"/>
  <c r="N494"/>
  <c r="M494"/>
  <c r="AQ495"/>
  <c r="AN495" l="1"/>
  <c r="K496"/>
  <c r="L496" s="1"/>
  <c r="G496"/>
  <c r="W496"/>
  <c r="X496" s="1"/>
  <c r="Z495"/>
  <c r="Y495"/>
  <c r="P496"/>
  <c r="AM496"/>
  <c r="U496"/>
  <c r="AL496"/>
  <c r="AH496"/>
  <c r="AB496"/>
  <c r="O496"/>
  <c r="Q495"/>
  <c r="AQ496"/>
  <c r="AD496"/>
  <c r="AC496"/>
  <c r="AF496" s="1"/>
  <c r="F497"/>
  <c r="D497"/>
  <c r="T497" s="1"/>
  <c r="B498"/>
  <c r="AG497"/>
  <c r="AI497" s="1"/>
  <c r="AK497"/>
  <c r="AP497" s="1"/>
  <c r="J497"/>
  <c r="C497"/>
  <c r="E497"/>
  <c r="V497" s="1"/>
  <c r="AJ497"/>
  <c r="AO497" s="1"/>
  <c r="AA497"/>
  <c r="H495"/>
  <c r="I495"/>
  <c r="M495"/>
  <c r="N495"/>
  <c r="AE495"/>
  <c r="AN496" l="1"/>
  <c r="AE496"/>
  <c r="K497"/>
  <c r="L497" s="1"/>
  <c r="G497"/>
  <c r="W497"/>
  <c r="X497" s="1"/>
  <c r="S495"/>
  <c r="R495"/>
  <c r="N496"/>
  <c r="M496"/>
  <c r="H496"/>
  <c r="I496"/>
  <c r="Q496"/>
  <c r="AD497"/>
  <c r="AC497"/>
  <c r="AF497" s="1"/>
  <c r="P497"/>
  <c r="AL497"/>
  <c r="O497"/>
  <c r="AH497"/>
  <c r="AB497"/>
  <c r="AE497" s="1"/>
  <c r="AM497"/>
  <c r="U497"/>
  <c r="D498"/>
  <c r="T498" s="1"/>
  <c r="B499"/>
  <c r="F498"/>
  <c r="AJ498"/>
  <c r="AO498" s="1"/>
  <c r="AG498"/>
  <c r="AI498" s="1"/>
  <c r="AK498"/>
  <c r="AP498" s="1"/>
  <c r="J498"/>
  <c r="C498"/>
  <c r="E498"/>
  <c r="V498" s="1"/>
  <c r="AA498"/>
  <c r="Y496"/>
  <c r="Z496"/>
  <c r="AQ497"/>
  <c r="AQ498" l="1"/>
  <c r="AD498"/>
  <c r="AC498"/>
  <c r="AF498" s="1"/>
  <c r="F499"/>
  <c r="B500"/>
  <c r="AK499"/>
  <c r="AP499" s="1"/>
  <c r="AG499"/>
  <c r="AI499" s="1"/>
  <c r="AJ499"/>
  <c r="AO499" s="1"/>
  <c r="J499"/>
  <c r="C499"/>
  <c r="D499"/>
  <c r="T499" s="1"/>
  <c r="AA499"/>
  <c r="E499"/>
  <c r="V499" s="1"/>
  <c r="N497"/>
  <c r="M497"/>
  <c r="Q497"/>
  <c r="K498"/>
  <c r="L498" s="1"/>
  <c r="G498"/>
  <c r="W498"/>
  <c r="X498" s="1"/>
  <c r="R496"/>
  <c r="S496"/>
  <c r="I497"/>
  <c r="H497"/>
  <c r="P498"/>
  <c r="Q498" s="1"/>
  <c r="O498"/>
  <c r="AM498"/>
  <c r="AL498"/>
  <c r="AH498"/>
  <c r="U498"/>
  <c r="AB498"/>
  <c r="Y497"/>
  <c r="Z497"/>
  <c r="AN497"/>
  <c r="AN498" l="1"/>
  <c r="N498"/>
  <c r="M498"/>
  <c r="I498"/>
  <c r="H498"/>
  <c r="P499"/>
  <c r="O499"/>
  <c r="AB499"/>
  <c r="AM499"/>
  <c r="AL499"/>
  <c r="U499"/>
  <c r="AH499"/>
  <c r="AE498"/>
  <c r="S498"/>
  <c r="R498"/>
  <c r="Y498"/>
  <c r="Z498"/>
  <c r="AQ499"/>
  <c r="AD499"/>
  <c r="AC499"/>
  <c r="AF499" s="1"/>
  <c r="K499"/>
  <c r="L499" s="1"/>
  <c r="G499"/>
  <c r="W499"/>
  <c r="X499" s="1"/>
  <c r="S497"/>
  <c r="R497"/>
  <c r="F500"/>
  <c r="B501"/>
  <c r="D500"/>
  <c r="T500" s="1"/>
  <c r="AJ500"/>
  <c r="AO500" s="1"/>
  <c r="AG500"/>
  <c r="AI500" s="1"/>
  <c r="AK500"/>
  <c r="AP500" s="1"/>
  <c r="J500"/>
  <c r="C500"/>
  <c r="AA500"/>
  <c r="E500"/>
  <c r="V500" s="1"/>
  <c r="AE499" l="1"/>
  <c r="Q499"/>
  <c r="S499" s="1"/>
  <c r="AQ500"/>
  <c r="AN499"/>
  <c r="AD500"/>
  <c r="AC500"/>
  <c r="AF500" s="1"/>
  <c r="K500"/>
  <c r="L500" s="1"/>
  <c r="G500"/>
  <c r="W500"/>
  <c r="X500" s="1"/>
  <c r="I499"/>
  <c r="H499"/>
  <c r="F501"/>
  <c r="B502"/>
  <c r="D501"/>
  <c r="T501" s="1"/>
  <c r="AG501"/>
  <c r="AI501" s="1"/>
  <c r="AK501"/>
  <c r="AP501" s="1"/>
  <c r="AJ501"/>
  <c r="AO501" s="1"/>
  <c r="E501"/>
  <c r="V501" s="1"/>
  <c r="J501"/>
  <c r="C501"/>
  <c r="AA501"/>
  <c r="Z499"/>
  <c r="Y499"/>
  <c r="O500"/>
  <c r="P500"/>
  <c r="AB500"/>
  <c r="AM500"/>
  <c r="AL500"/>
  <c r="U500"/>
  <c r="AH500"/>
  <c r="N499"/>
  <c r="M499"/>
  <c r="R499" l="1"/>
  <c r="AN500"/>
  <c r="Z500"/>
  <c r="Y500"/>
  <c r="AE500"/>
  <c r="AQ501"/>
  <c r="P501"/>
  <c r="O501"/>
  <c r="AH501"/>
  <c r="AB501"/>
  <c r="AM501"/>
  <c r="AL501"/>
  <c r="U501"/>
  <c r="K501"/>
  <c r="L501" s="1"/>
  <c r="G501"/>
  <c r="W501"/>
  <c r="X501" s="1"/>
  <c r="AD501"/>
  <c r="AC501"/>
  <c r="AF501" s="1"/>
  <c r="D502"/>
  <c r="T502" s="1"/>
  <c r="B503"/>
  <c r="AJ502"/>
  <c r="AO502" s="1"/>
  <c r="F502"/>
  <c r="AG502"/>
  <c r="AI502" s="1"/>
  <c r="AK502"/>
  <c r="AP502" s="1"/>
  <c r="J502"/>
  <c r="C502"/>
  <c r="E502"/>
  <c r="V502" s="1"/>
  <c r="AA502"/>
  <c r="M500"/>
  <c r="N500"/>
  <c r="Q500"/>
  <c r="I500"/>
  <c r="H500"/>
  <c r="Q501" l="1"/>
  <c r="R501" s="1"/>
  <c r="AQ502"/>
  <c r="S500"/>
  <c r="R500"/>
  <c r="H501"/>
  <c r="I501"/>
  <c r="F503"/>
  <c r="D503"/>
  <c r="T503" s="1"/>
  <c r="B504"/>
  <c r="AK503"/>
  <c r="AP503" s="1"/>
  <c r="AG503"/>
  <c r="AI503" s="1"/>
  <c r="AJ503"/>
  <c r="AO503" s="1"/>
  <c r="J503"/>
  <c r="C503"/>
  <c r="AA503"/>
  <c r="E503"/>
  <c r="V503" s="1"/>
  <c r="Y501"/>
  <c r="Z501"/>
  <c r="AN501"/>
  <c r="AD502"/>
  <c r="AC502"/>
  <c r="AF502" s="1"/>
  <c r="P502"/>
  <c r="AL502"/>
  <c r="AB502"/>
  <c r="AH502"/>
  <c r="U502"/>
  <c r="O502"/>
  <c r="AM502"/>
  <c r="K502"/>
  <c r="L502" s="1"/>
  <c r="G502"/>
  <c r="W502"/>
  <c r="X502" s="1"/>
  <c r="M501"/>
  <c r="N501"/>
  <c r="AE501"/>
  <c r="S501" l="1"/>
  <c r="N502"/>
  <c r="M502"/>
  <c r="F504"/>
  <c r="D504"/>
  <c r="T504" s="1"/>
  <c r="B505"/>
  <c r="AJ504"/>
  <c r="AO504" s="1"/>
  <c r="C504"/>
  <c r="AG504"/>
  <c r="AI504" s="1"/>
  <c r="AK504"/>
  <c r="AP504" s="1"/>
  <c r="AA504"/>
  <c r="E504"/>
  <c r="V504" s="1"/>
  <c r="J504"/>
  <c r="AE502"/>
  <c r="AN502"/>
  <c r="I502"/>
  <c r="H502"/>
  <c r="AH503"/>
  <c r="U503"/>
  <c r="O503"/>
  <c r="AB503"/>
  <c r="AM503"/>
  <c r="P503"/>
  <c r="AL503"/>
  <c r="Q502"/>
  <c r="Y502"/>
  <c r="Z502"/>
  <c r="AD503"/>
  <c r="AC503"/>
  <c r="AF503" s="1"/>
  <c r="K503"/>
  <c r="L503" s="1"/>
  <c r="G503"/>
  <c r="W503"/>
  <c r="X503" s="1"/>
  <c r="AQ503"/>
  <c r="AQ504" l="1"/>
  <c r="R502"/>
  <c r="S502"/>
  <c r="M503"/>
  <c r="N503"/>
  <c r="F505"/>
  <c r="B506"/>
  <c r="D505"/>
  <c r="T505" s="1"/>
  <c r="AG505"/>
  <c r="AI505" s="1"/>
  <c r="AK505"/>
  <c r="AP505" s="1"/>
  <c r="AJ505"/>
  <c r="AO505" s="1"/>
  <c r="J505"/>
  <c r="C505"/>
  <c r="E505"/>
  <c r="V505" s="1"/>
  <c r="AA505"/>
  <c r="AE503"/>
  <c r="AN503"/>
  <c r="Z503"/>
  <c r="Y503"/>
  <c r="H503"/>
  <c r="I503"/>
  <c r="AD504"/>
  <c r="AC504"/>
  <c r="AF504" s="1"/>
  <c r="Q503"/>
  <c r="O504"/>
  <c r="P504"/>
  <c r="Q504" s="1"/>
  <c r="AL504"/>
  <c r="U504"/>
  <c r="AH504"/>
  <c r="AB504"/>
  <c r="AE504" s="1"/>
  <c r="AM504"/>
  <c r="K504"/>
  <c r="L504" s="1"/>
  <c r="G504"/>
  <c r="W504"/>
  <c r="X504" s="1"/>
  <c r="K505" l="1"/>
  <c r="L505" s="1"/>
  <c r="G505"/>
  <c r="W505"/>
  <c r="X505" s="1"/>
  <c r="S504"/>
  <c r="R504"/>
  <c r="AD505"/>
  <c r="AC505"/>
  <c r="AF505" s="1"/>
  <c r="D506"/>
  <c r="T506" s="1"/>
  <c r="B507"/>
  <c r="F506"/>
  <c r="AJ506"/>
  <c r="AO506" s="1"/>
  <c r="J506"/>
  <c r="AG506"/>
  <c r="AI506" s="1"/>
  <c r="AK506"/>
  <c r="AP506" s="1"/>
  <c r="E506"/>
  <c r="V506" s="1"/>
  <c r="C506"/>
  <c r="AA506"/>
  <c r="Y504"/>
  <c r="Z504"/>
  <c r="N504"/>
  <c r="M504"/>
  <c r="S503"/>
  <c r="R503"/>
  <c r="H504"/>
  <c r="I504"/>
  <c r="AL505"/>
  <c r="P505"/>
  <c r="AH505"/>
  <c r="AM505"/>
  <c r="U505"/>
  <c r="AB505"/>
  <c r="O505"/>
  <c r="AN504"/>
  <c r="AQ505"/>
  <c r="O506" l="1"/>
  <c r="P506"/>
  <c r="AH506"/>
  <c r="U506"/>
  <c r="AB506"/>
  <c r="AE506" s="1"/>
  <c r="AM506"/>
  <c r="AL506"/>
  <c r="AD506"/>
  <c r="AC506"/>
  <c r="AF506" s="1"/>
  <c r="F507"/>
  <c r="D507"/>
  <c r="T507" s="1"/>
  <c r="B508"/>
  <c r="AK507"/>
  <c r="AP507" s="1"/>
  <c r="AG507"/>
  <c r="AI507" s="1"/>
  <c r="AJ507"/>
  <c r="AO507" s="1"/>
  <c r="J507"/>
  <c r="C507"/>
  <c r="AA507"/>
  <c r="E507"/>
  <c r="V507" s="1"/>
  <c r="M505"/>
  <c r="N505"/>
  <c r="AN505"/>
  <c r="AQ506"/>
  <c r="K506"/>
  <c r="L506" s="1"/>
  <c r="G506"/>
  <c r="W506"/>
  <c r="X506" s="1"/>
  <c r="H505"/>
  <c r="I505"/>
  <c r="Y505"/>
  <c r="Z505"/>
  <c r="AE505"/>
  <c r="Q505"/>
  <c r="Q506" l="1"/>
  <c r="S506" s="1"/>
  <c r="AQ507"/>
  <c r="H506"/>
  <c r="I506"/>
  <c r="O507"/>
  <c r="AL507"/>
  <c r="U507"/>
  <c r="AH507"/>
  <c r="P507"/>
  <c r="Q507" s="1"/>
  <c r="AB507"/>
  <c r="AM507"/>
  <c r="AD507"/>
  <c r="AC507"/>
  <c r="AF507" s="1"/>
  <c r="K507"/>
  <c r="L507" s="1"/>
  <c r="G507"/>
  <c r="W507"/>
  <c r="X507" s="1"/>
  <c r="R506"/>
  <c r="Z506"/>
  <c r="Y506"/>
  <c r="AN506"/>
  <c r="R505"/>
  <c r="S505"/>
  <c r="N506"/>
  <c r="M506"/>
  <c r="D508"/>
  <c r="T508" s="1"/>
  <c r="F508"/>
  <c r="B509"/>
  <c r="AJ508"/>
  <c r="AO508" s="1"/>
  <c r="J508"/>
  <c r="AG508"/>
  <c r="AI508" s="1"/>
  <c r="AK508"/>
  <c r="AP508" s="1"/>
  <c r="C508"/>
  <c r="AA508"/>
  <c r="E508"/>
  <c r="V508" s="1"/>
  <c r="AE507" l="1"/>
  <c r="AQ508"/>
  <c r="AD508"/>
  <c r="AC508"/>
  <c r="AF508" s="1"/>
  <c r="K508"/>
  <c r="L508" s="1"/>
  <c r="G508"/>
  <c r="W508"/>
  <c r="X508" s="1"/>
  <c r="I507"/>
  <c r="H507"/>
  <c r="F509"/>
  <c r="B510"/>
  <c r="D509"/>
  <c r="T509" s="1"/>
  <c r="AG509"/>
  <c r="AI509" s="1"/>
  <c r="AK509"/>
  <c r="AP509" s="1"/>
  <c r="J509"/>
  <c r="AJ509"/>
  <c r="AO509" s="1"/>
  <c r="E509"/>
  <c r="V509" s="1"/>
  <c r="C509"/>
  <c r="AA509"/>
  <c r="Y507"/>
  <c r="Z507"/>
  <c r="AN507"/>
  <c r="P508"/>
  <c r="Q508" s="1"/>
  <c r="AB508"/>
  <c r="AH508"/>
  <c r="AM508"/>
  <c r="AL508"/>
  <c r="U508"/>
  <c r="O508"/>
  <c r="R507"/>
  <c r="S507"/>
  <c r="M507"/>
  <c r="N507"/>
  <c r="R508" l="1"/>
  <c r="S508"/>
  <c r="AD509"/>
  <c r="AC509"/>
  <c r="AF509" s="1"/>
  <c r="D510"/>
  <c r="T510" s="1"/>
  <c r="B511"/>
  <c r="F510"/>
  <c r="AJ510"/>
  <c r="AO510" s="1"/>
  <c r="AK510"/>
  <c r="AP510" s="1"/>
  <c r="AG510"/>
  <c r="AI510" s="1"/>
  <c r="J510"/>
  <c r="C510"/>
  <c r="E510"/>
  <c r="V510" s="1"/>
  <c r="AA510"/>
  <c r="Y508"/>
  <c r="Z508"/>
  <c r="AE508"/>
  <c r="M508"/>
  <c r="N508"/>
  <c r="AN508"/>
  <c r="AQ509"/>
  <c r="O509"/>
  <c r="P509"/>
  <c r="AM509"/>
  <c r="AB509"/>
  <c r="AE509" s="1"/>
  <c r="AL509"/>
  <c r="AH509"/>
  <c r="U509"/>
  <c r="K509"/>
  <c r="L509" s="1"/>
  <c r="G509"/>
  <c r="W509"/>
  <c r="X509" s="1"/>
  <c r="I508"/>
  <c r="H508"/>
  <c r="AD510" l="1"/>
  <c r="AC510"/>
  <c r="AF510" s="1"/>
  <c r="F511"/>
  <c r="B512"/>
  <c r="D511"/>
  <c r="T511" s="1"/>
  <c r="AK511"/>
  <c r="AP511" s="1"/>
  <c r="AG511"/>
  <c r="AI511" s="1"/>
  <c r="J511"/>
  <c r="AJ511"/>
  <c r="AO511" s="1"/>
  <c r="C511"/>
  <c r="AA511"/>
  <c r="E511"/>
  <c r="V511" s="1"/>
  <c r="AQ510"/>
  <c r="H509"/>
  <c r="I509"/>
  <c r="Z509"/>
  <c r="Y509"/>
  <c r="K510"/>
  <c r="L510" s="1"/>
  <c r="G510"/>
  <c r="W510"/>
  <c r="X510" s="1"/>
  <c r="N509"/>
  <c r="M509"/>
  <c r="O510"/>
  <c r="P510"/>
  <c r="AB510"/>
  <c r="AM510"/>
  <c r="AL510"/>
  <c r="U510"/>
  <c r="AH510"/>
  <c r="AN509"/>
  <c r="Q509"/>
  <c r="S509" l="1"/>
  <c r="R509"/>
  <c r="AN510"/>
  <c r="Y510"/>
  <c r="Z510"/>
  <c r="N510"/>
  <c r="M510"/>
  <c r="O511"/>
  <c r="P511"/>
  <c r="AL511"/>
  <c r="AH511"/>
  <c r="U511"/>
  <c r="AM511"/>
  <c r="AB511"/>
  <c r="Q510"/>
  <c r="AE510"/>
  <c r="AD511"/>
  <c r="AC511"/>
  <c r="AF511" s="1"/>
  <c r="K511"/>
  <c r="L511" s="1"/>
  <c r="G511"/>
  <c r="W511"/>
  <c r="X511" s="1"/>
  <c r="AQ511"/>
  <c r="I510"/>
  <c r="H510"/>
  <c r="F512"/>
  <c r="AJ512"/>
  <c r="AO512" s="1"/>
  <c r="AG512"/>
  <c r="AI512" s="1"/>
  <c r="D512"/>
  <c r="T512" s="1"/>
  <c r="C512"/>
  <c r="J512"/>
  <c r="B513"/>
  <c r="AK512"/>
  <c r="AP512" s="1"/>
  <c r="AA512"/>
  <c r="E512"/>
  <c r="V512" s="1"/>
  <c r="Q511" l="1"/>
  <c r="S511" s="1"/>
  <c r="AE511"/>
  <c r="K512"/>
  <c r="L512" s="1"/>
  <c r="G512"/>
  <c r="W512"/>
  <c r="X512" s="1"/>
  <c r="Y511"/>
  <c r="Z511"/>
  <c r="AD512"/>
  <c r="AC512"/>
  <c r="AF512" s="1"/>
  <c r="O512"/>
  <c r="AL512"/>
  <c r="AH512"/>
  <c r="AB512"/>
  <c r="AE512" s="1"/>
  <c r="P512"/>
  <c r="AM512"/>
  <c r="U512"/>
  <c r="F513"/>
  <c r="D513"/>
  <c r="T513" s="1"/>
  <c r="B514"/>
  <c r="AG513"/>
  <c r="AI513" s="1"/>
  <c r="AK513"/>
  <c r="AP513" s="1"/>
  <c r="J513"/>
  <c r="AJ513"/>
  <c r="AO513" s="1"/>
  <c r="C513"/>
  <c r="E513"/>
  <c r="V513" s="1"/>
  <c r="AA513"/>
  <c r="N511"/>
  <c r="M511"/>
  <c r="S510"/>
  <c r="R510"/>
  <c r="AQ512"/>
  <c r="AN511"/>
  <c r="I511"/>
  <c r="H511"/>
  <c r="Q512" l="1"/>
  <c r="S512" s="1"/>
  <c r="R511"/>
  <c r="K513"/>
  <c r="L513" s="1"/>
  <c r="G513"/>
  <c r="W513"/>
  <c r="X513" s="1"/>
  <c r="N512"/>
  <c r="M512"/>
  <c r="I512"/>
  <c r="H512"/>
  <c r="AD513"/>
  <c r="AC513"/>
  <c r="AF513" s="1"/>
  <c r="D514"/>
  <c r="T514" s="1"/>
  <c r="B515"/>
  <c r="F514"/>
  <c r="AJ514"/>
  <c r="AO514" s="1"/>
  <c r="J514"/>
  <c r="C514"/>
  <c r="AG514"/>
  <c r="AI514" s="1"/>
  <c r="E514"/>
  <c r="V514" s="1"/>
  <c r="AK514"/>
  <c r="AP514" s="1"/>
  <c r="AA514"/>
  <c r="Y512"/>
  <c r="Z512"/>
  <c r="P513"/>
  <c r="AH513"/>
  <c r="U513"/>
  <c r="O513"/>
  <c r="AB513"/>
  <c r="AE513" s="1"/>
  <c r="AM513"/>
  <c r="AL513"/>
  <c r="AQ513"/>
  <c r="AN512"/>
  <c r="R512" l="1"/>
  <c r="Q513"/>
  <c r="R513" s="1"/>
  <c r="AD514"/>
  <c r="AC514"/>
  <c r="AF514" s="1"/>
  <c r="O514"/>
  <c r="P514"/>
  <c r="AB514"/>
  <c r="AM514"/>
  <c r="AL514"/>
  <c r="U514"/>
  <c r="AH514"/>
  <c r="F515"/>
  <c r="B516"/>
  <c r="D515"/>
  <c r="T515" s="1"/>
  <c r="AK515"/>
  <c r="AP515" s="1"/>
  <c r="AG515"/>
  <c r="AI515" s="1"/>
  <c r="J515"/>
  <c r="C515"/>
  <c r="AJ515"/>
  <c r="AO515" s="1"/>
  <c r="AA515"/>
  <c r="E515"/>
  <c r="V515" s="1"/>
  <c r="N513"/>
  <c r="M513"/>
  <c r="AN513"/>
  <c r="K514"/>
  <c r="L514" s="1"/>
  <c r="G514"/>
  <c r="W514"/>
  <c r="X514" s="1"/>
  <c r="I513"/>
  <c r="H513"/>
  <c r="AQ514"/>
  <c r="Y513"/>
  <c r="Z513"/>
  <c r="AN514" l="1"/>
  <c r="S513"/>
  <c r="Q514"/>
  <c r="S514" s="1"/>
  <c r="AE514"/>
  <c r="F516"/>
  <c r="B517"/>
  <c r="D516"/>
  <c r="T516" s="1"/>
  <c r="AJ516"/>
  <c r="AO516" s="1"/>
  <c r="AG516"/>
  <c r="AI516" s="1"/>
  <c r="AK516"/>
  <c r="AP516" s="1"/>
  <c r="C516"/>
  <c r="J516"/>
  <c r="AA516"/>
  <c r="E516"/>
  <c r="V516" s="1"/>
  <c r="R514"/>
  <c r="M514"/>
  <c r="N514"/>
  <c r="H514"/>
  <c r="I514"/>
  <c r="P515"/>
  <c r="AM515"/>
  <c r="AB515"/>
  <c r="O515"/>
  <c r="AL515"/>
  <c r="AH515"/>
  <c r="U515"/>
  <c r="Z514"/>
  <c r="Y514"/>
  <c r="AD515"/>
  <c r="AC515"/>
  <c r="AF515" s="1"/>
  <c r="K515"/>
  <c r="L515" s="1"/>
  <c r="G515"/>
  <c r="W515"/>
  <c r="X515" s="1"/>
  <c r="AQ515"/>
  <c r="Q515" l="1"/>
  <c r="S515" s="1"/>
  <c r="AQ516"/>
  <c r="AD516"/>
  <c r="AC516"/>
  <c r="AF516" s="1"/>
  <c r="K516"/>
  <c r="L516" s="1"/>
  <c r="G516"/>
  <c r="W516"/>
  <c r="X516" s="1"/>
  <c r="I515"/>
  <c r="H515"/>
  <c r="F517"/>
  <c r="B518"/>
  <c r="D517"/>
  <c r="T517" s="1"/>
  <c r="AG517"/>
  <c r="AI517" s="1"/>
  <c r="J517"/>
  <c r="AK517"/>
  <c r="AP517" s="1"/>
  <c r="AJ517"/>
  <c r="AO517" s="1"/>
  <c r="E517"/>
  <c r="V517" s="1"/>
  <c r="C517"/>
  <c r="AA517"/>
  <c r="Y515"/>
  <c r="Z515"/>
  <c r="O516"/>
  <c r="P516"/>
  <c r="AL516"/>
  <c r="AH516"/>
  <c r="U516"/>
  <c r="AM516"/>
  <c r="AB516"/>
  <c r="AE515"/>
  <c r="N515"/>
  <c r="M515"/>
  <c r="AN515"/>
  <c r="R515" l="1"/>
  <c r="AE516"/>
  <c r="AD517"/>
  <c r="AC517"/>
  <c r="AF517" s="1"/>
  <c r="D518"/>
  <c r="T518" s="1"/>
  <c r="B519"/>
  <c r="AJ518"/>
  <c r="AO518" s="1"/>
  <c r="J518"/>
  <c r="F518"/>
  <c r="AK518"/>
  <c r="AP518" s="1"/>
  <c r="AG518"/>
  <c r="AI518" s="1"/>
  <c r="C518"/>
  <c r="E518"/>
  <c r="V518" s="1"/>
  <c r="AA518"/>
  <c r="Z516"/>
  <c r="Y516"/>
  <c r="AN516"/>
  <c r="N516"/>
  <c r="M516"/>
  <c r="Q516"/>
  <c r="AQ517"/>
  <c r="O517"/>
  <c r="P517"/>
  <c r="U517"/>
  <c r="AM517"/>
  <c r="AL517"/>
  <c r="AB517"/>
  <c r="AH517"/>
  <c r="K517"/>
  <c r="L517" s="1"/>
  <c r="G517"/>
  <c r="W517"/>
  <c r="X517" s="1"/>
  <c r="I516"/>
  <c r="H516"/>
  <c r="I517" l="1"/>
  <c r="H517"/>
  <c r="Y517"/>
  <c r="Z517"/>
  <c r="AE517"/>
  <c r="Q517"/>
  <c r="AQ518"/>
  <c r="R516"/>
  <c r="S516"/>
  <c r="P518"/>
  <c r="AL518"/>
  <c r="U518"/>
  <c r="AB518"/>
  <c r="AH518"/>
  <c r="O518"/>
  <c r="AM518"/>
  <c r="AN517"/>
  <c r="M517"/>
  <c r="N517"/>
  <c r="K518"/>
  <c r="L518" s="1"/>
  <c r="G518"/>
  <c r="W518"/>
  <c r="X518" s="1"/>
  <c r="AD518"/>
  <c r="AC518"/>
  <c r="AF518" s="1"/>
  <c r="F519"/>
  <c r="D519"/>
  <c r="T519" s="1"/>
  <c r="B520"/>
  <c r="AK519"/>
  <c r="AP519" s="1"/>
  <c r="AG519"/>
  <c r="AI519" s="1"/>
  <c r="J519"/>
  <c r="C519"/>
  <c r="AA519"/>
  <c r="AJ519"/>
  <c r="AO519" s="1"/>
  <c r="E519"/>
  <c r="V519" s="1"/>
  <c r="AN518" l="1"/>
  <c r="K519"/>
  <c r="L519" s="1"/>
  <c r="G519"/>
  <c r="W519"/>
  <c r="X519" s="1"/>
  <c r="H518"/>
  <c r="I518"/>
  <c r="AQ519"/>
  <c r="AE518"/>
  <c r="Z518"/>
  <c r="Y518"/>
  <c r="R517"/>
  <c r="S517"/>
  <c r="Q518"/>
  <c r="AB519"/>
  <c r="AL519"/>
  <c r="AH519"/>
  <c r="P519"/>
  <c r="U519"/>
  <c r="O519"/>
  <c r="AM519"/>
  <c r="F520"/>
  <c r="B521"/>
  <c r="J520"/>
  <c r="D520"/>
  <c r="T520" s="1"/>
  <c r="AJ520"/>
  <c r="AO520" s="1"/>
  <c r="AG520"/>
  <c r="AI520" s="1"/>
  <c r="AK520"/>
  <c r="AP520" s="1"/>
  <c r="C520"/>
  <c r="AA520"/>
  <c r="E520"/>
  <c r="V520" s="1"/>
  <c r="AD519"/>
  <c r="AC519"/>
  <c r="AF519" s="1"/>
  <c r="N518"/>
  <c r="M518"/>
  <c r="F521" l="1"/>
  <c r="B522"/>
  <c r="D521"/>
  <c r="T521" s="1"/>
  <c r="AG521"/>
  <c r="AI521" s="1"/>
  <c r="AK521"/>
  <c r="AP521" s="1"/>
  <c r="AJ521"/>
  <c r="AO521" s="1"/>
  <c r="C521"/>
  <c r="E521"/>
  <c r="V521" s="1"/>
  <c r="AA521"/>
  <c r="J521"/>
  <c r="N519"/>
  <c r="M519"/>
  <c r="AQ520"/>
  <c r="AE519"/>
  <c r="I519"/>
  <c r="H519"/>
  <c r="P520"/>
  <c r="Q520" s="1"/>
  <c r="O520"/>
  <c r="AL520"/>
  <c r="AH520"/>
  <c r="AM520"/>
  <c r="U520"/>
  <c r="AB520"/>
  <c r="Z519"/>
  <c r="Y519"/>
  <c r="AN519"/>
  <c r="AD520"/>
  <c r="AC520"/>
  <c r="AF520" s="1"/>
  <c r="K520"/>
  <c r="L520" s="1"/>
  <c r="G520"/>
  <c r="W520"/>
  <c r="X520" s="1"/>
  <c r="S518"/>
  <c r="R518"/>
  <c r="Q519"/>
  <c r="AE520" l="1"/>
  <c r="AD521"/>
  <c r="AC521"/>
  <c r="AF521" s="1"/>
  <c r="K521"/>
  <c r="L521" s="1"/>
  <c r="G521"/>
  <c r="W521"/>
  <c r="X521" s="1"/>
  <c r="M520"/>
  <c r="N520"/>
  <c r="D522"/>
  <c r="T522" s="1"/>
  <c r="B523"/>
  <c r="F522"/>
  <c r="AJ522"/>
  <c r="AO522" s="1"/>
  <c r="J522"/>
  <c r="AG522"/>
  <c r="AI522" s="1"/>
  <c r="AK522"/>
  <c r="AP522" s="1"/>
  <c r="C522"/>
  <c r="E522"/>
  <c r="V522" s="1"/>
  <c r="AA522"/>
  <c r="P521"/>
  <c r="Q521" s="1"/>
  <c r="O521"/>
  <c r="U521"/>
  <c r="AL521"/>
  <c r="AB521"/>
  <c r="AE521" s="1"/>
  <c r="AM521"/>
  <c r="AH521"/>
  <c r="S520"/>
  <c r="R520"/>
  <c r="R519"/>
  <c r="S519"/>
  <c r="I520"/>
  <c r="H520"/>
  <c r="Y520"/>
  <c r="Z520"/>
  <c r="AN520"/>
  <c r="AQ521"/>
  <c r="AN521" l="1"/>
  <c r="AD522"/>
  <c r="AC522"/>
  <c r="AF522" s="1"/>
  <c r="F523"/>
  <c r="D523"/>
  <c r="T523" s="1"/>
  <c r="AK523"/>
  <c r="AP523" s="1"/>
  <c r="AG523"/>
  <c r="AI523" s="1"/>
  <c r="J523"/>
  <c r="AJ523"/>
  <c r="AO523" s="1"/>
  <c r="B524"/>
  <c r="AA523"/>
  <c r="E523"/>
  <c r="V523" s="1"/>
  <c r="C523"/>
  <c r="Y521"/>
  <c r="Z521"/>
  <c r="AQ522"/>
  <c r="K522"/>
  <c r="L522" s="1"/>
  <c r="G522"/>
  <c r="W522"/>
  <c r="X522" s="1"/>
  <c r="S521"/>
  <c r="R521"/>
  <c r="O522"/>
  <c r="P522"/>
  <c r="Q522" s="1"/>
  <c r="U522"/>
  <c r="AL522"/>
  <c r="AB522"/>
  <c r="AE522" s="1"/>
  <c r="AM522"/>
  <c r="AH522"/>
  <c r="M521"/>
  <c r="N521"/>
  <c r="H521"/>
  <c r="I521"/>
  <c r="AQ523" l="1"/>
  <c r="H522"/>
  <c r="I522"/>
  <c r="D524"/>
  <c r="T524" s="1"/>
  <c r="F524"/>
  <c r="B525"/>
  <c r="AJ524"/>
  <c r="AO524" s="1"/>
  <c r="AG524"/>
  <c r="AI524" s="1"/>
  <c r="AK524"/>
  <c r="AP524" s="1"/>
  <c r="J524"/>
  <c r="AA524"/>
  <c r="C524"/>
  <c r="E524"/>
  <c r="V524" s="1"/>
  <c r="AD523"/>
  <c r="AC523"/>
  <c r="AF523" s="1"/>
  <c r="K523"/>
  <c r="L523" s="1"/>
  <c r="G523"/>
  <c r="W523"/>
  <c r="X523" s="1"/>
  <c r="AN522"/>
  <c r="R522"/>
  <c r="S522"/>
  <c r="Z522"/>
  <c r="Y522"/>
  <c r="N522"/>
  <c r="M522"/>
  <c r="O523"/>
  <c r="P523"/>
  <c r="AH523"/>
  <c r="AM523"/>
  <c r="U523"/>
  <c r="AL523"/>
  <c r="AB523"/>
  <c r="Q523" l="1"/>
  <c r="R523" s="1"/>
  <c r="AE523"/>
  <c r="H523"/>
  <c r="I523"/>
  <c r="Y523"/>
  <c r="Z523"/>
  <c r="F525"/>
  <c r="B526"/>
  <c r="D525"/>
  <c r="T525" s="1"/>
  <c r="AG525"/>
  <c r="AI525" s="1"/>
  <c r="AK525"/>
  <c r="AP525" s="1"/>
  <c r="J525"/>
  <c r="AJ525"/>
  <c r="AO525" s="1"/>
  <c r="C525"/>
  <c r="E525"/>
  <c r="V525" s="1"/>
  <c r="AA525"/>
  <c r="S523"/>
  <c r="AD524"/>
  <c r="AC524"/>
  <c r="AF524" s="1"/>
  <c r="N523"/>
  <c r="M523"/>
  <c r="AL524"/>
  <c r="AB524"/>
  <c r="P524"/>
  <c r="AM524"/>
  <c r="O524"/>
  <c r="AH524"/>
  <c r="U524"/>
  <c r="AN523"/>
  <c r="AQ524"/>
  <c r="K524"/>
  <c r="L524" s="1"/>
  <c r="G524"/>
  <c r="W524"/>
  <c r="X524" s="1"/>
  <c r="K525" l="1"/>
  <c r="L525" s="1"/>
  <c r="G525"/>
  <c r="W525"/>
  <c r="X525" s="1"/>
  <c r="AD525"/>
  <c r="AC525"/>
  <c r="AF525" s="1"/>
  <c r="D526"/>
  <c r="T526" s="1"/>
  <c r="B527"/>
  <c r="F526"/>
  <c r="AJ526"/>
  <c r="AO526" s="1"/>
  <c r="AK526"/>
  <c r="AP526" s="1"/>
  <c r="J526"/>
  <c r="C526"/>
  <c r="AG526"/>
  <c r="AI526" s="1"/>
  <c r="E526"/>
  <c r="V526" s="1"/>
  <c r="AA526"/>
  <c r="H524"/>
  <c r="I524"/>
  <c r="AN524"/>
  <c r="Q524"/>
  <c r="N524"/>
  <c r="M524"/>
  <c r="Y524"/>
  <c r="Z524"/>
  <c r="O525"/>
  <c r="AB525"/>
  <c r="P525"/>
  <c r="Q525" s="1"/>
  <c r="AL525"/>
  <c r="U525"/>
  <c r="AM525"/>
  <c r="AH525"/>
  <c r="AE524"/>
  <c r="AQ525"/>
  <c r="AN525" l="1"/>
  <c r="R524"/>
  <c r="S524"/>
  <c r="N525"/>
  <c r="M525"/>
  <c r="AE525"/>
  <c r="AQ526"/>
  <c r="I525"/>
  <c r="H525"/>
  <c r="AD526"/>
  <c r="AC526"/>
  <c r="AF526" s="1"/>
  <c r="F527"/>
  <c r="B528"/>
  <c r="AK527"/>
  <c r="AP527" s="1"/>
  <c r="J527"/>
  <c r="AG527"/>
  <c r="AI527" s="1"/>
  <c r="D527"/>
  <c r="T527" s="1"/>
  <c r="AJ527"/>
  <c r="AO527" s="1"/>
  <c r="C527"/>
  <c r="AA527"/>
  <c r="E527"/>
  <c r="V527" s="1"/>
  <c r="Y525"/>
  <c r="Z525"/>
  <c r="R525"/>
  <c r="S525"/>
  <c r="O526"/>
  <c r="P526"/>
  <c r="Q526" s="1"/>
  <c r="AL526"/>
  <c r="U526"/>
  <c r="AM526"/>
  <c r="AB526"/>
  <c r="AE526" s="1"/>
  <c r="AH526"/>
  <c r="K526"/>
  <c r="L526" s="1"/>
  <c r="G526"/>
  <c r="W526"/>
  <c r="X526" s="1"/>
  <c r="AN526" l="1"/>
  <c r="AQ527"/>
  <c r="I526"/>
  <c r="H526"/>
  <c r="M526"/>
  <c r="N526"/>
  <c r="Z526"/>
  <c r="Y526"/>
  <c r="S526"/>
  <c r="R526"/>
  <c r="O527"/>
  <c r="P527"/>
  <c r="Q527" s="1"/>
  <c r="U527"/>
  <c r="AL527"/>
  <c r="AB527"/>
  <c r="AE527" s="1"/>
  <c r="AM527"/>
  <c r="AH527"/>
  <c r="AD527"/>
  <c r="AC527"/>
  <c r="AF527" s="1"/>
  <c r="K527"/>
  <c r="L527" s="1"/>
  <c r="G527"/>
  <c r="W527"/>
  <c r="X527" s="1"/>
  <c r="F528"/>
  <c r="D528"/>
  <c r="T528" s="1"/>
  <c r="B529"/>
  <c r="J528"/>
  <c r="AJ528"/>
  <c r="AO528" s="1"/>
  <c r="AG528"/>
  <c r="AI528" s="1"/>
  <c r="AA528"/>
  <c r="E528"/>
  <c r="V528" s="1"/>
  <c r="C528"/>
  <c r="AK528"/>
  <c r="AP528" s="1"/>
  <c r="K528" l="1"/>
  <c r="L528" s="1"/>
  <c r="G528"/>
  <c r="W528"/>
  <c r="X528" s="1"/>
  <c r="M527"/>
  <c r="N527"/>
  <c r="R527"/>
  <c r="S527"/>
  <c r="P528"/>
  <c r="O528"/>
  <c r="AH528"/>
  <c r="AB528"/>
  <c r="AE528" s="1"/>
  <c r="AM528"/>
  <c r="U528"/>
  <c r="AL528"/>
  <c r="AD528"/>
  <c r="AC528"/>
  <c r="AF528" s="1"/>
  <c r="F529"/>
  <c r="D529"/>
  <c r="T529" s="1"/>
  <c r="B530"/>
  <c r="AG529"/>
  <c r="AI529" s="1"/>
  <c r="AK529"/>
  <c r="AP529" s="1"/>
  <c r="AJ529"/>
  <c r="AO529" s="1"/>
  <c r="C529"/>
  <c r="E529"/>
  <c r="V529" s="1"/>
  <c r="J529"/>
  <c r="AA529"/>
  <c r="H527"/>
  <c r="I527"/>
  <c r="AQ528"/>
  <c r="AN527"/>
  <c r="Y527"/>
  <c r="Z527"/>
  <c r="K529" l="1"/>
  <c r="L529" s="1"/>
  <c r="G529"/>
  <c r="W529"/>
  <c r="X529" s="1"/>
  <c r="N528"/>
  <c r="M528"/>
  <c r="AD529"/>
  <c r="AC529"/>
  <c r="AF529" s="1"/>
  <c r="I528"/>
  <c r="H528"/>
  <c r="AN528"/>
  <c r="P529"/>
  <c r="AB529"/>
  <c r="O529"/>
  <c r="AL529"/>
  <c r="U529"/>
  <c r="AM529"/>
  <c r="AH529"/>
  <c r="D530"/>
  <c r="T530" s="1"/>
  <c r="B531"/>
  <c r="F530"/>
  <c r="AJ530"/>
  <c r="AO530" s="1"/>
  <c r="AG530"/>
  <c r="AI530" s="1"/>
  <c r="C530"/>
  <c r="AK530"/>
  <c r="AP530" s="1"/>
  <c r="J530"/>
  <c r="E530"/>
  <c r="V530" s="1"/>
  <c r="AA530"/>
  <c r="Z528"/>
  <c r="Y528"/>
  <c r="AQ529"/>
  <c r="Q528"/>
  <c r="Q529" l="1"/>
  <c r="S529" s="1"/>
  <c r="AN529"/>
  <c r="M529"/>
  <c r="N529"/>
  <c r="H529"/>
  <c r="I529"/>
  <c r="AQ530"/>
  <c r="S528"/>
  <c r="R528"/>
  <c r="AD530"/>
  <c r="AC530"/>
  <c r="AF530" s="1"/>
  <c r="O530"/>
  <c r="P530"/>
  <c r="AL530"/>
  <c r="AH530"/>
  <c r="U530"/>
  <c r="AB530"/>
  <c r="AE530" s="1"/>
  <c r="AM530"/>
  <c r="F531"/>
  <c r="B532"/>
  <c r="D531"/>
  <c r="T531" s="1"/>
  <c r="AK531"/>
  <c r="AP531" s="1"/>
  <c r="AG531"/>
  <c r="AI531" s="1"/>
  <c r="AJ531"/>
  <c r="AO531" s="1"/>
  <c r="J531"/>
  <c r="AA531"/>
  <c r="C531"/>
  <c r="E531"/>
  <c r="V531" s="1"/>
  <c r="R529"/>
  <c r="Y529"/>
  <c r="Z529"/>
  <c r="K530"/>
  <c r="L530" s="1"/>
  <c r="G530"/>
  <c r="W530"/>
  <c r="X530" s="1"/>
  <c r="AE529"/>
  <c r="AQ531" l="1"/>
  <c r="I530"/>
  <c r="H530"/>
  <c r="Z530"/>
  <c r="Y530"/>
  <c r="O531"/>
  <c r="U531"/>
  <c r="AL531"/>
  <c r="AB531"/>
  <c r="P531"/>
  <c r="Q531" s="1"/>
  <c r="AM531"/>
  <c r="AH531"/>
  <c r="K531"/>
  <c r="L531" s="1"/>
  <c r="G531"/>
  <c r="W531"/>
  <c r="X531" s="1"/>
  <c r="AN530"/>
  <c r="F532"/>
  <c r="B533"/>
  <c r="D532"/>
  <c r="T532" s="1"/>
  <c r="AJ532"/>
  <c r="AO532" s="1"/>
  <c r="J532"/>
  <c r="AG532"/>
  <c r="AI532" s="1"/>
  <c r="AK532"/>
  <c r="AP532" s="1"/>
  <c r="AA532"/>
  <c r="C532"/>
  <c r="E532"/>
  <c r="V532" s="1"/>
  <c r="N530"/>
  <c r="M530"/>
  <c r="Q530"/>
  <c r="AD531"/>
  <c r="AC531"/>
  <c r="AF531" s="1"/>
  <c r="AN531" l="1"/>
  <c r="R530"/>
  <c r="S530"/>
  <c r="O532"/>
  <c r="P532"/>
  <c r="AH532"/>
  <c r="AM532"/>
  <c r="U532"/>
  <c r="AB532"/>
  <c r="AL532"/>
  <c r="F533"/>
  <c r="B534"/>
  <c r="D533"/>
  <c r="T533" s="1"/>
  <c r="AG533"/>
  <c r="AI533" s="1"/>
  <c r="J533"/>
  <c r="AK533"/>
  <c r="AP533" s="1"/>
  <c r="AJ533"/>
  <c r="AO533" s="1"/>
  <c r="C533"/>
  <c r="E533"/>
  <c r="V533" s="1"/>
  <c r="AA533"/>
  <c r="I531"/>
  <c r="H531"/>
  <c r="R531"/>
  <c r="S531"/>
  <c r="AQ532"/>
  <c r="Y531"/>
  <c r="Z531"/>
  <c r="AD532"/>
  <c r="AC532"/>
  <c r="AF532" s="1"/>
  <c r="K532"/>
  <c r="L532" s="1"/>
  <c r="G532"/>
  <c r="W532"/>
  <c r="X532" s="1"/>
  <c r="N531"/>
  <c r="M531"/>
  <c r="AE531"/>
  <c r="AE532" l="1"/>
  <c r="AD533"/>
  <c r="AC533"/>
  <c r="AF533" s="1"/>
  <c r="M532"/>
  <c r="N532"/>
  <c r="P533"/>
  <c r="AH533"/>
  <c r="O533"/>
  <c r="AM533"/>
  <c r="AB533"/>
  <c r="AE533" s="1"/>
  <c r="AL533"/>
  <c r="U533"/>
  <c r="AQ533"/>
  <c r="AN532"/>
  <c r="K533"/>
  <c r="L533" s="1"/>
  <c r="G533"/>
  <c r="W533"/>
  <c r="X533" s="1"/>
  <c r="Y532"/>
  <c r="Z532"/>
  <c r="D534"/>
  <c r="T534" s="1"/>
  <c r="B535"/>
  <c r="AJ534"/>
  <c r="AO534" s="1"/>
  <c r="J534"/>
  <c r="F534"/>
  <c r="AG534"/>
  <c r="AI534" s="1"/>
  <c r="AK534"/>
  <c r="AP534" s="1"/>
  <c r="C534"/>
  <c r="E534"/>
  <c r="V534" s="1"/>
  <c r="AA534"/>
  <c r="I532"/>
  <c r="H532"/>
  <c r="Q532"/>
  <c r="Q533" l="1"/>
  <c r="S533" s="1"/>
  <c r="R532"/>
  <c r="S532"/>
  <c r="O534"/>
  <c r="P534"/>
  <c r="U534"/>
  <c r="AL534"/>
  <c r="AB534"/>
  <c r="AE534" s="1"/>
  <c r="AM534"/>
  <c r="AH534"/>
  <c r="M533"/>
  <c r="N533"/>
  <c r="AN533"/>
  <c r="I533"/>
  <c r="H533"/>
  <c r="K534"/>
  <c r="L534" s="1"/>
  <c r="G534"/>
  <c r="W534"/>
  <c r="X534" s="1"/>
  <c r="AD534"/>
  <c r="AC534"/>
  <c r="AF534" s="1"/>
  <c r="F535"/>
  <c r="D535"/>
  <c r="T535" s="1"/>
  <c r="B536"/>
  <c r="AK535"/>
  <c r="AP535" s="1"/>
  <c r="AG535"/>
  <c r="AI535" s="1"/>
  <c r="AJ535"/>
  <c r="AO535" s="1"/>
  <c r="J535"/>
  <c r="AA535"/>
  <c r="C535"/>
  <c r="E535"/>
  <c r="V535" s="1"/>
  <c r="Y533"/>
  <c r="Z533"/>
  <c r="AQ534"/>
  <c r="AQ535" l="1"/>
  <c r="R533"/>
  <c r="AD535"/>
  <c r="AC535"/>
  <c r="AF535" s="1"/>
  <c r="N534"/>
  <c r="M534"/>
  <c r="K535"/>
  <c r="L535" s="1"/>
  <c r="G535"/>
  <c r="W535"/>
  <c r="X535" s="1"/>
  <c r="I534"/>
  <c r="H534"/>
  <c r="Q534"/>
  <c r="P535"/>
  <c r="AL535"/>
  <c r="O535"/>
  <c r="AM535"/>
  <c r="AB535"/>
  <c r="AH535"/>
  <c r="U535"/>
  <c r="Z534"/>
  <c r="Y534"/>
  <c r="AN534"/>
  <c r="F536"/>
  <c r="B537"/>
  <c r="D536"/>
  <c r="T536" s="1"/>
  <c r="AJ536"/>
  <c r="AO536" s="1"/>
  <c r="J536"/>
  <c r="AK536"/>
  <c r="AP536" s="1"/>
  <c r="AG536"/>
  <c r="AI536" s="1"/>
  <c r="C536"/>
  <c r="AA536"/>
  <c r="E536"/>
  <c r="V536" s="1"/>
  <c r="AE535" l="1"/>
  <c r="Q535"/>
  <c r="S535" s="1"/>
  <c r="AN535"/>
  <c r="AQ536"/>
  <c r="AD536"/>
  <c r="AC536"/>
  <c r="AF536" s="1"/>
  <c r="K536"/>
  <c r="L536" s="1"/>
  <c r="G536"/>
  <c r="W536"/>
  <c r="X536" s="1"/>
  <c r="N535"/>
  <c r="M535"/>
  <c r="F537"/>
  <c r="B538"/>
  <c r="D537"/>
  <c r="T537" s="1"/>
  <c r="AG537"/>
  <c r="AI537" s="1"/>
  <c r="AK537"/>
  <c r="AP537" s="1"/>
  <c r="J537"/>
  <c r="E537"/>
  <c r="V537" s="1"/>
  <c r="AJ537"/>
  <c r="AO537" s="1"/>
  <c r="AA537"/>
  <c r="C537"/>
  <c r="R534"/>
  <c r="S534"/>
  <c r="H535"/>
  <c r="I535"/>
  <c r="R535"/>
  <c r="Z535"/>
  <c r="Y535"/>
  <c r="P536"/>
  <c r="AH536"/>
  <c r="O536"/>
  <c r="AM536"/>
  <c r="AB536"/>
  <c r="AE536" s="1"/>
  <c r="AL536"/>
  <c r="U536"/>
  <c r="AD537" l="1"/>
  <c r="AC537"/>
  <c r="AF537" s="1"/>
  <c r="O537"/>
  <c r="AB537"/>
  <c r="P537"/>
  <c r="AL537"/>
  <c r="U537"/>
  <c r="AM537"/>
  <c r="AH537"/>
  <c r="D538"/>
  <c r="T538" s="1"/>
  <c r="B539"/>
  <c r="F538"/>
  <c r="AJ538"/>
  <c r="AO538" s="1"/>
  <c r="AK538"/>
  <c r="AP538" s="1"/>
  <c r="J538"/>
  <c r="C538"/>
  <c r="AG538"/>
  <c r="AI538" s="1"/>
  <c r="E538"/>
  <c r="V538" s="1"/>
  <c r="AA538"/>
  <c r="Z536"/>
  <c r="Y536"/>
  <c r="N536"/>
  <c r="M536"/>
  <c r="Q536"/>
  <c r="AN536"/>
  <c r="AQ537"/>
  <c r="K537"/>
  <c r="L537" s="1"/>
  <c r="G537"/>
  <c r="W537"/>
  <c r="X537" s="1"/>
  <c r="I536"/>
  <c r="H536"/>
  <c r="Q537" l="1"/>
  <c r="AD538"/>
  <c r="AC538"/>
  <c r="AF538" s="1"/>
  <c r="H537"/>
  <c r="I537"/>
  <c r="R536"/>
  <c r="S536"/>
  <c r="O538"/>
  <c r="P538"/>
  <c r="AL538"/>
  <c r="AM538"/>
  <c r="AH538"/>
  <c r="U538"/>
  <c r="AB538"/>
  <c r="AE538" s="1"/>
  <c r="Y537"/>
  <c r="Z537"/>
  <c r="R537"/>
  <c r="S537"/>
  <c r="AQ538"/>
  <c r="AN537"/>
  <c r="M537"/>
  <c r="N537"/>
  <c r="F539"/>
  <c r="D539"/>
  <c r="T539" s="1"/>
  <c r="AK539"/>
  <c r="AP539" s="1"/>
  <c r="B540"/>
  <c r="AG539"/>
  <c r="AI539" s="1"/>
  <c r="J539"/>
  <c r="C539"/>
  <c r="AJ539"/>
  <c r="AO539" s="1"/>
  <c r="AA539"/>
  <c r="E539"/>
  <c r="V539" s="1"/>
  <c r="K538"/>
  <c r="L538" s="1"/>
  <c r="G538"/>
  <c r="W538"/>
  <c r="X538" s="1"/>
  <c r="AE537"/>
  <c r="Q538" l="1"/>
  <c r="AQ539"/>
  <c r="AN538"/>
  <c r="N538"/>
  <c r="M538"/>
  <c r="O539"/>
  <c r="P539"/>
  <c r="AB539"/>
  <c r="AL539"/>
  <c r="U539"/>
  <c r="AM539"/>
  <c r="AH539"/>
  <c r="H538"/>
  <c r="I538"/>
  <c r="D540"/>
  <c r="T540" s="1"/>
  <c r="F540"/>
  <c r="B541"/>
  <c r="J540"/>
  <c r="AJ540"/>
  <c r="AO540" s="1"/>
  <c r="AG540"/>
  <c r="AI540" s="1"/>
  <c r="AK540"/>
  <c r="AP540" s="1"/>
  <c r="AA540"/>
  <c r="E540"/>
  <c r="V540" s="1"/>
  <c r="C540"/>
  <c r="AD539"/>
  <c r="AC539"/>
  <c r="AF539" s="1"/>
  <c r="K539"/>
  <c r="L539" s="1"/>
  <c r="G539"/>
  <c r="W539"/>
  <c r="X539" s="1"/>
  <c r="Z538"/>
  <c r="Y538"/>
  <c r="S538"/>
  <c r="R538"/>
  <c r="AE539" l="1"/>
  <c r="N539"/>
  <c r="M539"/>
  <c r="K540"/>
  <c r="L540" s="1"/>
  <c r="G540"/>
  <c r="W540"/>
  <c r="X540" s="1"/>
  <c r="AN539"/>
  <c r="I539"/>
  <c r="H539"/>
  <c r="P540"/>
  <c r="AL540"/>
  <c r="O540"/>
  <c r="AM540"/>
  <c r="U540"/>
  <c r="AH540"/>
  <c r="AB540"/>
  <c r="AE540" s="1"/>
  <c r="Z539"/>
  <c r="Y539"/>
  <c r="F541"/>
  <c r="B542"/>
  <c r="AG541"/>
  <c r="AI541" s="1"/>
  <c r="AK541"/>
  <c r="AP541" s="1"/>
  <c r="D541"/>
  <c r="T541" s="1"/>
  <c r="AJ541"/>
  <c r="AO541" s="1"/>
  <c r="E541"/>
  <c r="V541" s="1"/>
  <c r="C541"/>
  <c r="J541"/>
  <c r="AA541"/>
  <c r="AQ540"/>
  <c r="AD540"/>
  <c r="AC540"/>
  <c r="AF540" s="1"/>
  <c r="Q539"/>
  <c r="Q540" l="1"/>
  <c r="AN540"/>
  <c r="S539"/>
  <c r="R539"/>
  <c r="AL541"/>
  <c r="AB541"/>
  <c r="O541"/>
  <c r="U541"/>
  <c r="AM541"/>
  <c r="AH541"/>
  <c r="P541"/>
  <c r="Q541" s="1"/>
  <c r="R540"/>
  <c r="S540"/>
  <c r="Y540"/>
  <c r="Z540"/>
  <c r="K541"/>
  <c r="L541" s="1"/>
  <c r="G541"/>
  <c r="W541"/>
  <c r="X541" s="1"/>
  <c r="AD541"/>
  <c r="AC541"/>
  <c r="AF541" s="1"/>
  <c r="D542"/>
  <c r="T542" s="1"/>
  <c r="B543"/>
  <c r="F542"/>
  <c r="AJ542"/>
  <c r="AO542" s="1"/>
  <c r="AK542"/>
  <c r="AP542" s="1"/>
  <c r="AG542"/>
  <c r="AI542" s="1"/>
  <c r="C542"/>
  <c r="J542"/>
  <c r="E542"/>
  <c r="V542" s="1"/>
  <c r="AA542"/>
  <c r="M540"/>
  <c r="N540"/>
  <c r="I540"/>
  <c r="H540"/>
  <c r="AQ541"/>
  <c r="AN541" l="1"/>
  <c r="K542"/>
  <c r="L542" s="1"/>
  <c r="G542"/>
  <c r="W542"/>
  <c r="X542" s="1"/>
  <c r="R541"/>
  <c r="S541"/>
  <c r="O542"/>
  <c r="P542"/>
  <c r="AL542"/>
  <c r="AM542"/>
  <c r="AH542"/>
  <c r="U542"/>
  <c r="AB542"/>
  <c r="N541"/>
  <c r="M541"/>
  <c r="I541"/>
  <c r="H541"/>
  <c r="AD542"/>
  <c r="AC542"/>
  <c r="AF542" s="1"/>
  <c r="F543"/>
  <c r="B544"/>
  <c r="D543"/>
  <c r="T543" s="1"/>
  <c r="AK543"/>
  <c r="AP543" s="1"/>
  <c r="AG543"/>
  <c r="AI543" s="1"/>
  <c r="AJ543"/>
  <c r="AO543" s="1"/>
  <c r="J543"/>
  <c r="C543"/>
  <c r="AA543"/>
  <c r="E543"/>
  <c r="V543" s="1"/>
  <c r="Z541"/>
  <c r="Y541"/>
  <c r="AQ542"/>
  <c r="AE541"/>
  <c r="AN542" l="1"/>
  <c r="AQ543"/>
  <c r="Q542"/>
  <c r="AE542"/>
  <c r="N542"/>
  <c r="M542"/>
  <c r="AD543"/>
  <c r="AC543"/>
  <c r="AF543" s="1"/>
  <c r="O543"/>
  <c r="P543"/>
  <c r="AH543"/>
  <c r="AM543"/>
  <c r="U543"/>
  <c r="AB543"/>
  <c r="AL543"/>
  <c r="I542"/>
  <c r="H542"/>
  <c r="K543"/>
  <c r="L543" s="1"/>
  <c r="G543"/>
  <c r="W543"/>
  <c r="X543" s="1"/>
  <c r="S542"/>
  <c r="R542"/>
  <c r="Y542"/>
  <c r="Z542"/>
  <c r="F544"/>
  <c r="D544"/>
  <c r="T544" s="1"/>
  <c r="J544"/>
  <c r="AJ544"/>
  <c r="AO544" s="1"/>
  <c r="B545"/>
  <c r="AG544"/>
  <c r="AI544" s="1"/>
  <c r="AK544"/>
  <c r="AP544" s="1"/>
  <c r="C544"/>
  <c r="AA544"/>
  <c r="E544"/>
  <c r="V544" s="1"/>
  <c r="AE543" l="1"/>
  <c r="AQ544"/>
  <c r="Q543"/>
  <c r="R543" s="1"/>
  <c r="K544"/>
  <c r="L544" s="1"/>
  <c r="G544"/>
  <c r="W544"/>
  <c r="X544" s="1"/>
  <c r="M543"/>
  <c r="N543"/>
  <c r="AD544"/>
  <c r="AC544"/>
  <c r="AF544" s="1"/>
  <c r="F545"/>
  <c r="D545"/>
  <c r="T545" s="1"/>
  <c r="B546"/>
  <c r="AG545"/>
  <c r="AI545" s="1"/>
  <c r="AK545"/>
  <c r="AP545" s="1"/>
  <c r="AJ545"/>
  <c r="AO545" s="1"/>
  <c r="J545"/>
  <c r="E545"/>
  <c r="V545" s="1"/>
  <c r="AA545"/>
  <c r="C545"/>
  <c r="AN543"/>
  <c r="H543"/>
  <c r="I543"/>
  <c r="O544"/>
  <c r="AL544"/>
  <c r="P544"/>
  <c r="U544"/>
  <c r="AM544"/>
  <c r="AH544"/>
  <c r="AB544"/>
  <c r="AE544" s="1"/>
  <c r="Z543"/>
  <c r="Y543"/>
  <c r="S543" l="1"/>
  <c r="M544"/>
  <c r="N544"/>
  <c r="Q544"/>
  <c r="AQ545"/>
  <c r="AD545"/>
  <c r="AC545"/>
  <c r="AF545" s="1"/>
  <c r="K545"/>
  <c r="L545" s="1"/>
  <c r="G545"/>
  <c r="W545"/>
  <c r="X545" s="1"/>
  <c r="I544"/>
  <c r="H544"/>
  <c r="O545"/>
  <c r="P545"/>
  <c r="Q545" s="1"/>
  <c r="AL545"/>
  <c r="AM545"/>
  <c r="AH545"/>
  <c r="U545"/>
  <c r="AB545"/>
  <c r="AE545" s="1"/>
  <c r="Z544"/>
  <c r="Y544"/>
  <c r="D546"/>
  <c r="T546" s="1"/>
  <c r="B547"/>
  <c r="F546"/>
  <c r="AJ546"/>
  <c r="AO546" s="1"/>
  <c r="AG546"/>
  <c r="AI546" s="1"/>
  <c r="C546"/>
  <c r="J546"/>
  <c r="AA546"/>
  <c r="AK546"/>
  <c r="AP546" s="1"/>
  <c r="E546"/>
  <c r="V546" s="1"/>
  <c r="AN544"/>
  <c r="AN545" l="1"/>
  <c r="R545"/>
  <c r="S545"/>
  <c r="Z545"/>
  <c r="Y545"/>
  <c r="O546"/>
  <c r="AB546"/>
  <c r="AL546"/>
  <c r="U546"/>
  <c r="AM546"/>
  <c r="P546"/>
  <c r="Q546" s="1"/>
  <c r="AH546"/>
  <c r="F547"/>
  <c r="D547"/>
  <c r="T547" s="1"/>
  <c r="B548"/>
  <c r="AK547"/>
  <c r="AP547" s="1"/>
  <c r="AG547"/>
  <c r="AI547" s="1"/>
  <c r="J547"/>
  <c r="C547"/>
  <c r="AJ547"/>
  <c r="AO547" s="1"/>
  <c r="E547"/>
  <c r="V547" s="1"/>
  <c r="AA547"/>
  <c r="AQ546"/>
  <c r="K546"/>
  <c r="L546" s="1"/>
  <c r="G546"/>
  <c r="W546"/>
  <c r="X546" s="1"/>
  <c r="M545"/>
  <c r="N545"/>
  <c r="S544"/>
  <c r="R544"/>
  <c r="AD546"/>
  <c r="AC546"/>
  <c r="AF546" s="1"/>
  <c r="I545"/>
  <c r="H545"/>
  <c r="AE546" l="1"/>
  <c r="AN546"/>
  <c r="I546"/>
  <c r="H546"/>
  <c r="Y546"/>
  <c r="Z546"/>
  <c r="P547"/>
  <c r="O547"/>
  <c r="AH547"/>
  <c r="AM547"/>
  <c r="AL547"/>
  <c r="U547"/>
  <c r="AB547"/>
  <c r="F548"/>
  <c r="B549"/>
  <c r="D548"/>
  <c r="T548" s="1"/>
  <c r="AJ548"/>
  <c r="AO548" s="1"/>
  <c r="AG548"/>
  <c r="AI548" s="1"/>
  <c r="AK548"/>
  <c r="AP548" s="1"/>
  <c r="C548"/>
  <c r="J548"/>
  <c r="E548"/>
  <c r="V548" s="1"/>
  <c r="AA548"/>
  <c r="S546"/>
  <c r="R546"/>
  <c r="AD547"/>
  <c r="AC547"/>
  <c r="AF547" s="1"/>
  <c r="N546"/>
  <c r="M546"/>
  <c r="K547"/>
  <c r="L547" s="1"/>
  <c r="G547"/>
  <c r="W547"/>
  <c r="X547" s="1"/>
  <c r="AQ547"/>
  <c r="AQ548" l="1"/>
  <c r="Q547"/>
  <c r="R547" s="1"/>
  <c r="AE547"/>
  <c r="AD548"/>
  <c r="AC548"/>
  <c r="AF548" s="1"/>
  <c r="F549"/>
  <c r="B550"/>
  <c r="D549"/>
  <c r="T549" s="1"/>
  <c r="AG549"/>
  <c r="AI549" s="1"/>
  <c r="AK549"/>
  <c r="AP549" s="1"/>
  <c r="AJ549"/>
  <c r="AO549" s="1"/>
  <c r="J549"/>
  <c r="C549"/>
  <c r="E549"/>
  <c r="V549" s="1"/>
  <c r="AA549"/>
  <c r="M547"/>
  <c r="N547"/>
  <c r="I547"/>
  <c r="H547"/>
  <c r="Z547"/>
  <c r="Y547"/>
  <c r="P548"/>
  <c r="U548"/>
  <c r="AL548"/>
  <c r="AB548"/>
  <c r="O548"/>
  <c r="AM548"/>
  <c r="AH548"/>
  <c r="AN547"/>
  <c r="K548"/>
  <c r="L548" s="1"/>
  <c r="G548"/>
  <c r="W548"/>
  <c r="X548" s="1"/>
  <c r="S547" l="1"/>
  <c r="AN548"/>
  <c r="N548"/>
  <c r="M548"/>
  <c r="I548"/>
  <c r="H548"/>
  <c r="O549"/>
  <c r="AB549"/>
  <c r="P549"/>
  <c r="AL549"/>
  <c r="U549"/>
  <c r="AM549"/>
  <c r="AH549"/>
  <c r="Q548"/>
  <c r="AQ549"/>
  <c r="K549"/>
  <c r="L549" s="1"/>
  <c r="G549"/>
  <c r="W549"/>
  <c r="X549" s="1"/>
  <c r="Y548"/>
  <c r="Z548"/>
  <c r="AD549"/>
  <c r="AC549"/>
  <c r="AF549" s="1"/>
  <c r="D550"/>
  <c r="T550" s="1"/>
  <c r="B551"/>
  <c r="F550"/>
  <c r="AJ550"/>
  <c r="AO550" s="1"/>
  <c r="AK550"/>
  <c r="AP550" s="1"/>
  <c r="AG550"/>
  <c r="AI550" s="1"/>
  <c r="C550"/>
  <c r="AA550"/>
  <c r="J550"/>
  <c r="E550"/>
  <c r="V550" s="1"/>
  <c r="AE548"/>
  <c r="AE549" l="1"/>
  <c r="AN549"/>
  <c r="F551"/>
  <c r="D551"/>
  <c r="T551" s="1"/>
  <c r="B552"/>
  <c r="AK551"/>
  <c r="AP551" s="1"/>
  <c r="AG551"/>
  <c r="AI551" s="1"/>
  <c r="J551"/>
  <c r="AJ551"/>
  <c r="AO551" s="1"/>
  <c r="C551"/>
  <c r="AA551"/>
  <c r="E551"/>
  <c r="V551" s="1"/>
  <c r="N549"/>
  <c r="M549"/>
  <c r="AQ550"/>
  <c r="K550"/>
  <c r="L550" s="1"/>
  <c r="G550"/>
  <c r="W550"/>
  <c r="X550" s="1"/>
  <c r="H549"/>
  <c r="I549"/>
  <c r="Q549"/>
  <c r="P550"/>
  <c r="O550"/>
  <c r="AH550"/>
  <c r="AM550"/>
  <c r="AL550"/>
  <c r="U550"/>
  <c r="AB550"/>
  <c r="AD550"/>
  <c r="AC550"/>
  <c r="AF550" s="1"/>
  <c r="Y549"/>
  <c r="Z549"/>
  <c r="R548"/>
  <c r="S548"/>
  <c r="AQ551" l="1"/>
  <c r="AN550"/>
  <c r="AD551"/>
  <c r="AC551"/>
  <c r="AF551" s="1"/>
  <c r="K551"/>
  <c r="L551" s="1"/>
  <c r="G551"/>
  <c r="W551"/>
  <c r="X551" s="1"/>
  <c r="M550"/>
  <c r="N550"/>
  <c r="S549"/>
  <c r="R549"/>
  <c r="H550"/>
  <c r="I550"/>
  <c r="F552"/>
  <c r="B553"/>
  <c r="D552"/>
  <c r="T552" s="1"/>
  <c r="AJ552"/>
  <c r="AO552" s="1"/>
  <c r="AG552"/>
  <c r="AI552" s="1"/>
  <c r="AK552"/>
  <c r="AP552" s="1"/>
  <c r="J552"/>
  <c r="E552"/>
  <c r="V552" s="1"/>
  <c r="C552"/>
  <c r="AA552"/>
  <c r="Y550"/>
  <c r="Z550"/>
  <c r="O551"/>
  <c r="P551"/>
  <c r="AL551"/>
  <c r="AM551"/>
  <c r="AH551"/>
  <c r="AB551"/>
  <c r="AE551" s="1"/>
  <c r="U551"/>
  <c r="AE550"/>
  <c r="Q550"/>
  <c r="Q551" l="1"/>
  <c r="S551" s="1"/>
  <c r="AN551"/>
  <c r="AQ552"/>
  <c r="AD552"/>
  <c r="AC552"/>
  <c r="AF552" s="1"/>
  <c r="F553"/>
  <c r="B554"/>
  <c r="D553"/>
  <c r="T553" s="1"/>
  <c r="AG553"/>
  <c r="AI553" s="1"/>
  <c r="AK553"/>
  <c r="AP553" s="1"/>
  <c r="AJ553"/>
  <c r="AO553" s="1"/>
  <c r="E553"/>
  <c r="V553" s="1"/>
  <c r="J553"/>
  <c r="C553"/>
  <c r="AA553"/>
  <c r="Z551"/>
  <c r="Y551"/>
  <c r="R550"/>
  <c r="S550"/>
  <c r="M551"/>
  <c r="N551"/>
  <c r="AL552"/>
  <c r="P552"/>
  <c r="AB552"/>
  <c r="AM552"/>
  <c r="O552"/>
  <c r="AH552"/>
  <c r="U552"/>
  <c r="K552"/>
  <c r="L552" s="1"/>
  <c r="G552"/>
  <c r="W552"/>
  <c r="X552" s="1"/>
  <c r="H551"/>
  <c r="I551"/>
  <c r="R551" l="1"/>
  <c r="AN552"/>
  <c r="O553"/>
  <c r="P553"/>
  <c r="AM553"/>
  <c r="AH553"/>
  <c r="AL553"/>
  <c r="U553"/>
  <c r="AB553"/>
  <c r="K553"/>
  <c r="L553" s="1"/>
  <c r="G553"/>
  <c r="W553"/>
  <c r="X553" s="1"/>
  <c r="Z552"/>
  <c r="Y552"/>
  <c r="AD553"/>
  <c r="AC553"/>
  <c r="AF553" s="1"/>
  <c r="D554"/>
  <c r="T554" s="1"/>
  <c r="B555"/>
  <c r="F554"/>
  <c r="AJ554"/>
  <c r="AO554" s="1"/>
  <c r="J554"/>
  <c r="AG554"/>
  <c r="AI554" s="1"/>
  <c r="AK554"/>
  <c r="AP554" s="1"/>
  <c r="C554"/>
  <c r="AA554"/>
  <c r="E554"/>
  <c r="V554" s="1"/>
  <c r="Q552"/>
  <c r="H552"/>
  <c r="I552"/>
  <c r="N552"/>
  <c r="M552"/>
  <c r="AE552"/>
  <c r="AQ553"/>
  <c r="Q553" l="1"/>
  <c r="AE553"/>
  <c r="AD554"/>
  <c r="AC554"/>
  <c r="AF554" s="1"/>
  <c r="R552"/>
  <c r="S552"/>
  <c r="K554"/>
  <c r="L554" s="1"/>
  <c r="G554"/>
  <c r="W554"/>
  <c r="X554" s="1"/>
  <c r="H553"/>
  <c r="I553"/>
  <c r="O554"/>
  <c r="P554"/>
  <c r="AB554"/>
  <c r="AL554"/>
  <c r="U554"/>
  <c r="AM554"/>
  <c r="AH554"/>
  <c r="Z553"/>
  <c r="Y553"/>
  <c r="S553"/>
  <c r="R553"/>
  <c r="F555"/>
  <c r="AK555"/>
  <c r="AP555" s="1"/>
  <c r="AG555"/>
  <c r="AI555" s="1"/>
  <c r="B556"/>
  <c r="D555"/>
  <c r="T555" s="1"/>
  <c r="AJ555"/>
  <c r="AO555" s="1"/>
  <c r="C555"/>
  <c r="J555"/>
  <c r="E555"/>
  <c r="V555" s="1"/>
  <c r="AA555"/>
  <c r="M553"/>
  <c r="N553"/>
  <c r="AQ554"/>
  <c r="AN553"/>
  <c r="K555" l="1"/>
  <c r="L555" s="1"/>
  <c r="G555"/>
  <c r="W555"/>
  <c r="X555" s="1"/>
  <c r="M554"/>
  <c r="N554"/>
  <c r="I554"/>
  <c r="H554"/>
  <c r="AD555"/>
  <c r="AC555"/>
  <c r="AF555" s="1"/>
  <c r="AL555"/>
  <c r="P555"/>
  <c r="AM555"/>
  <c r="O555"/>
  <c r="AH555"/>
  <c r="U555"/>
  <c r="AB555"/>
  <c r="Z554"/>
  <c r="Y554"/>
  <c r="AQ555"/>
  <c r="Q554"/>
  <c r="D556"/>
  <c r="T556" s="1"/>
  <c r="F556"/>
  <c r="B557"/>
  <c r="AJ556"/>
  <c r="AO556" s="1"/>
  <c r="AG556"/>
  <c r="AI556" s="1"/>
  <c r="AK556"/>
  <c r="AP556" s="1"/>
  <c r="C556"/>
  <c r="E556"/>
  <c r="V556" s="1"/>
  <c r="J556"/>
  <c r="AA556"/>
  <c r="AN554"/>
  <c r="AE554"/>
  <c r="AQ556" l="1"/>
  <c r="AN555"/>
  <c r="AE555"/>
  <c r="N555"/>
  <c r="M555"/>
  <c r="K556"/>
  <c r="L556" s="1"/>
  <c r="G556"/>
  <c r="W556"/>
  <c r="X556" s="1"/>
  <c r="I555"/>
  <c r="H555"/>
  <c r="AD556"/>
  <c r="AC556"/>
  <c r="AF556" s="1"/>
  <c r="O556"/>
  <c r="AB556"/>
  <c r="P556"/>
  <c r="AL556"/>
  <c r="U556"/>
  <c r="AM556"/>
  <c r="AH556"/>
  <c r="F557"/>
  <c r="B558"/>
  <c r="D557"/>
  <c r="T557" s="1"/>
  <c r="AG557"/>
  <c r="AI557" s="1"/>
  <c r="AK557"/>
  <c r="AP557" s="1"/>
  <c r="AJ557"/>
  <c r="AO557" s="1"/>
  <c r="E557"/>
  <c r="V557" s="1"/>
  <c r="J557"/>
  <c r="AA557"/>
  <c r="C557"/>
  <c r="Y555"/>
  <c r="Z555"/>
  <c r="Q555"/>
  <c r="R554"/>
  <c r="S554"/>
  <c r="AE556" l="1"/>
  <c r="Q556"/>
  <c r="AN556"/>
  <c r="AD557"/>
  <c r="AC557"/>
  <c r="AF557" s="1"/>
  <c r="K557"/>
  <c r="L557" s="1"/>
  <c r="G557"/>
  <c r="W557"/>
  <c r="X557" s="1"/>
  <c r="Z556"/>
  <c r="Y556"/>
  <c r="R555"/>
  <c r="S555"/>
  <c r="U557"/>
  <c r="AL557"/>
  <c r="O557"/>
  <c r="AB557"/>
  <c r="AE557" s="1"/>
  <c r="AM557"/>
  <c r="AH557"/>
  <c r="P557"/>
  <c r="Q557" s="1"/>
  <c r="D558"/>
  <c r="T558" s="1"/>
  <c r="B559"/>
  <c r="F558"/>
  <c r="AJ558"/>
  <c r="AO558" s="1"/>
  <c r="AK558"/>
  <c r="AP558" s="1"/>
  <c r="C558"/>
  <c r="AA558"/>
  <c r="J558"/>
  <c r="AG558"/>
  <c r="AI558" s="1"/>
  <c r="E558"/>
  <c r="V558" s="1"/>
  <c r="M556"/>
  <c r="N556"/>
  <c r="R556"/>
  <c r="S556"/>
  <c r="I556"/>
  <c r="H556"/>
  <c r="AQ557"/>
  <c r="Y557" l="1"/>
  <c r="Z557"/>
  <c r="O558"/>
  <c r="P558"/>
  <c r="AL558"/>
  <c r="U558"/>
  <c r="AM558"/>
  <c r="AH558"/>
  <c r="AB558"/>
  <c r="F559"/>
  <c r="B560"/>
  <c r="D559"/>
  <c r="T559" s="1"/>
  <c r="AK559"/>
  <c r="AP559" s="1"/>
  <c r="J559"/>
  <c r="AG559"/>
  <c r="AI559" s="1"/>
  <c r="C559"/>
  <c r="AJ559"/>
  <c r="AO559" s="1"/>
  <c r="AA559"/>
  <c r="E559"/>
  <c r="V559" s="1"/>
  <c r="AQ558"/>
  <c r="AD558"/>
  <c r="AC558"/>
  <c r="AF558" s="1"/>
  <c r="K558"/>
  <c r="L558" s="1"/>
  <c r="G558"/>
  <c r="W558"/>
  <c r="X558" s="1"/>
  <c r="N557"/>
  <c r="M557"/>
  <c r="AN557"/>
  <c r="S557"/>
  <c r="R557"/>
  <c r="I557"/>
  <c r="H557"/>
  <c r="AE558" l="1"/>
  <c r="Q558"/>
  <c r="AN558"/>
  <c r="Y558"/>
  <c r="Z558"/>
  <c r="K559"/>
  <c r="L559" s="1"/>
  <c r="G559"/>
  <c r="W559"/>
  <c r="X559" s="1"/>
  <c r="F560"/>
  <c r="D560"/>
  <c r="T560" s="1"/>
  <c r="B561"/>
  <c r="AJ560"/>
  <c r="AO560" s="1"/>
  <c r="J560"/>
  <c r="AG560"/>
  <c r="AI560" s="1"/>
  <c r="E560"/>
  <c r="V560" s="1"/>
  <c r="AK560"/>
  <c r="AP560" s="1"/>
  <c r="C560"/>
  <c r="AA560"/>
  <c r="AQ559"/>
  <c r="AD559"/>
  <c r="AC559"/>
  <c r="AF559" s="1"/>
  <c r="N558"/>
  <c r="M558"/>
  <c r="H558"/>
  <c r="I558"/>
  <c r="P559"/>
  <c r="Q559" s="1"/>
  <c r="AM559"/>
  <c r="AL559"/>
  <c r="AB559"/>
  <c r="AE559" s="1"/>
  <c r="U559"/>
  <c r="O559"/>
  <c r="AH559"/>
  <c r="R558"/>
  <c r="S558"/>
  <c r="AN559" l="1"/>
  <c r="AQ560"/>
  <c r="R559"/>
  <c r="S559"/>
  <c r="Z559"/>
  <c r="Y559"/>
  <c r="O560"/>
  <c r="P560"/>
  <c r="AB560"/>
  <c r="AH560"/>
  <c r="AL560"/>
  <c r="U560"/>
  <c r="AM560"/>
  <c r="K560"/>
  <c r="L560" s="1"/>
  <c r="G560"/>
  <c r="W560"/>
  <c r="X560" s="1"/>
  <c r="AD560"/>
  <c r="AC560"/>
  <c r="AF560" s="1"/>
  <c r="M559"/>
  <c r="N559"/>
  <c r="F561"/>
  <c r="D561"/>
  <c r="T561" s="1"/>
  <c r="B562"/>
  <c r="AG561"/>
  <c r="AI561" s="1"/>
  <c r="J561"/>
  <c r="AK561"/>
  <c r="AP561" s="1"/>
  <c r="C561"/>
  <c r="E561"/>
  <c r="V561" s="1"/>
  <c r="AA561"/>
  <c r="AJ561"/>
  <c r="AO561" s="1"/>
  <c r="H559"/>
  <c r="I559"/>
  <c r="Q560" l="1"/>
  <c r="AE560"/>
  <c r="O561"/>
  <c r="P561"/>
  <c r="U561"/>
  <c r="AL561"/>
  <c r="AB561"/>
  <c r="AE561" s="1"/>
  <c r="AM561"/>
  <c r="AH561"/>
  <c r="D562"/>
  <c r="T562" s="1"/>
  <c r="B563"/>
  <c r="F562"/>
  <c r="AJ562"/>
  <c r="AO562" s="1"/>
  <c r="J562"/>
  <c r="AG562"/>
  <c r="AI562" s="1"/>
  <c r="C562"/>
  <c r="AA562"/>
  <c r="AK562"/>
  <c r="AP562" s="1"/>
  <c r="E562"/>
  <c r="V562" s="1"/>
  <c r="H560"/>
  <c r="I560"/>
  <c r="Y560"/>
  <c r="Z560"/>
  <c r="R560"/>
  <c r="S560"/>
  <c r="AQ561"/>
  <c r="K561"/>
  <c r="L561" s="1"/>
  <c r="G561"/>
  <c r="W561"/>
  <c r="X561" s="1"/>
  <c r="AD561"/>
  <c r="AC561"/>
  <c r="AF561" s="1"/>
  <c r="M560"/>
  <c r="N560"/>
  <c r="AN560"/>
  <c r="F563" l="1"/>
  <c r="B564"/>
  <c r="D563"/>
  <c r="T563" s="1"/>
  <c r="AK563"/>
  <c r="AP563" s="1"/>
  <c r="AG563"/>
  <c r="AI563" s="1"/>
  <c r="AJ563"/>
  <c r="AO563" s="1"/>
  <c r="J563"/>
  <c r="C563"/>
  <c r="E563"/>
  <c r="V563" s="1"/>
  <c r="AA563"/>
  <c r="AQ562"/>
  <c r="N561"/>
  <c r="M561"/>
  <c r="I561"/>
  <c r="H561"/>
  <c r="O562"/>
  <c r="P562"/>
  <c r="Q562" s="1"/>
  <c r="AL562"/>
  <c r="AM562"/>
  <c r="U562"/>
  <c r="AH562"/>
  <c r="AB562"/>
  <c r="AE562" s="1"/>
  <c r="K562"/>
  <c r="L562" s="1"/>
  <c r="G562"/>
  <c r="W562"/>
  <c r="X562" s="1"/>
  <c r="Q561"/>
  <c r="Z561"/>
  <c r="Y561"/>
  <c r="AD562"/>
  <c r="AC562"/>
  <c r="AF562" s="1"/>
  <c r="AN561"/>
  <c r="AN562" l="1"/>
  <c r="AQ563"/>
  <c r="K563"/>
  <c r="L563" s="1"/>
  <c r="G563"/>
  <c r="W563"/>
  <c r="X563" s="1"/>
  <c r="Z562"/>
  <c r="Y562"/>
  <c r="AD563"/>
  <c r="AC563"/>
  <c r="AF563" s="1"/>
  <c r="F564"/>
  <c r="B565"/>
  <c r="D564"/>
  <c r="T564" s="1"/>
  <c r="AJ564"/>
  <c r="AO564" s="1"/>
  <c r="J564"/>
  <c r="AG564"/>
  <c r="AI564" s="1"/>
  <c r="AK564"/>
  <c r="AP564" s="1"/>
  <c r="E564"/>
  <c r="V564" s="1"/>
  <c r="C564"/>
  <c r="AA564"/>
  <c r="S562"/>
  <c r="R562"/>
  <c r="S561"/>
  <c r="R561"/>
  <c r="N562"/>
  <c r="M562"/>
  <c r="H562"/>
  <c r="I562"/>
  <c r="O563"/>
  <c r="P563"/>
  <c r="AH563"/>
  <c r="U563"/>
  <c r="AM563"/>
  <c r="AB563"/>
  <c r="AE563" s="1"/>
  <c r="AL563"/>
  <c r="O564" l="1"/>
  <c r="AL564"/>
  <c r="P564"/>
  <c r="AH564"/>
  <c r="U564"/>
  <c r="AB564"/>
  <c r="AE564" s="1"/>
  <c r="AM564"/>
  <c r="AD564"/>
  <c r="AC564"/>
  <c r="AF564" s="1"/>
  <c r="F565"/>
  <c r="B566"/>
  <c r="D565"/>
  <c r="T565" s="1"/>
  <c r="AG565"/>
  <c r="AI565" s="1"/>
  <c r="AK565"/>
  <c r="AP565" s="1"/>
  <c r="AJ565"/>
  <c r="AO565" s="1"/>
  <c r="J565"/>
  <c r="E565"/>
  <c r="V565" s="1"/>
  <c r="C565"/>
  <c r="AA565"/>
  <c r="M563"/>
  <c r="N563"/>
  <c r="AN563"/>
  <c r="AQ564"/>
  <c r="I563"/>
  <c r="H563"/>
  <c r="Y563"/>
  <c r="Z563"/>
  <c r="Q563"/>
  <c r="K564"/>
  <c r="L564" s="1"/>
  <c r="G564"/>
  <c r="W564"/>
  <c r="X564" s="1"/>
  <c r="AQ565" l="1"/>
  <c r="K565"/>
  <c r="L565" s="1"/>
  <c r="G565"/>
  <c r="W565"/>
  <c r="X565" s="1"/>
  <c r="S563"/>
  <c r="R563"/>
  <c r="N564"/>
  <c r="M564"/>
  <c r="I564"/>
  <c r="H564"/>
  <c r="AL565"/>
  <c r="AB565"/>
  <c r="AH565"/>
  <c r="U565"/>
  <c r="P565"/>
  <c r="AM565"/>
  <c r="O565"/>
  <c r="Z564"/>
  <c r="Y564"/>
  <c r="AD565"/>
  <c r="AC565"/>
  <c r="AF565" s="1"/>
  <c r="D566"/>
  <c r="T566" s="1"/>
  <c r="B567"/>
  <c r="AJ566"/>
  <c r="AO566" s="1"/>
  <c r="J566"/>
  <c r="AG566"/>
  <c r="AI566" s="1"/>
  <c r="AK566"/>
  <c r="AP566" s="1"/>
  <c r="C566"/>
  <c r="AA566"/>
  <c r="E566"/>
  <c r="V566" s="1"/>
  <c r="F566"/>
  <c r="Q564"/>
  <c r="AN564"/>
  <c r="AQ566" l="1"/>
  <c r="AN565"/>
  <c r="AD566"/>
  <c r="AC566"/>
  <c r="AF566" s="1"/>
  <c r="M565"/>
  <c r="N565"/>
  <c r="F567"/>
  <c r="D567"/>
  <c r="T567" s="1"/>
  <c r="B568"/>
  <c r="AK567"/>
  <c r="AP567" s="1"/>
  <c r="AG567"/>
  <c r="AI567" s="1"/>
  <c r="J567"/>
  <c r="AJ567"/>
  <c r="AO567" s="1"/>
  <c r="C567"/>
  <c r="AA567"/>
  <c r="E567"/>
  <c r="V567" s="1"/>
  <c r="H565"/>
  <c r="I565"/>
  <c r="Q565"/>
  <c r="K566"/>
  <c r="L566" s="1"/>
  <c r="G566"/>
  <c r="W566"/>
  <c r="X566" s="1"/>
  <c r="S564"/>
  <c r="R564"/>
  <c r="P566"/>
  <c r="AL566"/>
  <c r="U566"/>
  <c r="AB566"/>
  <c r="AM566"/>
  <c r="AH566"/>
  <c r="O566"/>
  <c r="Y565"/>
  <c r="Z565"/>
  <c r="AE565"/>
  <c r="AN566" l="1"/>
  <c r="AQ567"/>
  <c r="R565"/>
  <c r="S565"/>
  <c r="N566"/>
  <c r="M566"/>
  <c r="Z566"/>
  <c r="Y566"/>
  <c r="AB567"/>
  <c r="AM567"/>
  <c r="P567"/>
  <c r="U567"/>
  <c r="O567"/>
  <c r="AH567"/>
  <c r="AL567"/>
  <c r="AE566"/>
  <c r="AD567"/>
  <c r="AC567"/>
  <c r="AF567" s="1"/>
  <c r="K567"/>
  <c r="L567" s="1"/>
  <c r="G567"/>
  <c r="W567"/>
  <c r="X567" s="1"/>
  <c r="I566"/>
  <c r="H566"/>
  <c r="F568"/>
  <c r="D568"/>
  <c r="T568" s="1"/>
  <c r="B569"/>
  <c r="AJ568"/>
  <c r="AO568" s="1"/>
  <c r="J568"/>
  <c r="AG568"/>
  <c r="AI568" s="1"/>
  <c r="AK568"/>
  <c r="AP568" s="1"/>
  <c r="C568"/>
  <c r="E568"/>
  <c r="V568" s="1"/>
  <c r="AA568"/>
  <c r="Q566"/>
  <c r="AD568" l="1"/>
  <c r="AC568"/>
  <c r="AF568" s="1"/>
  <c r="R566"/>
  <c r="S566"/>
  <c r="O568"/>
  <c r="P568"/>
  <c r="AM568"/>
  <c r="AH568"/>
  <c r="AL568"/>
  <c r="U568"/>
  <c r="AB568"/>
  <c r="N567"/>
  <c r="M567"/>
  <c r="AQ568"/>
  <c r="Q567"/>
  <c r="K568"/>
  <c r="L568" s="1"/>
  <c r="G568"/>
  <c r="W568"/>
  <c r="X568" s="1"/>
  <c r="I567"/>
  <c r="H567"/>
  <c r="Y567"/>
  <c r="Z567"/>
  <c r="AE567"/>
  <c r="F569"/>
  <c r="B570"/>
  <c r="AG569"/>
  <c r="AI569" s="1"/>
  <c r="AK569"/>
  <c r="AP569" s="1"/>
  <c r="J569"/>
  <c r="D569"/>
  <c r="T569" s="1"/>
  <c r="AJ569"/>
  <c r="AO569" s="1"/>
  <c r="E569"/>
  <c r="V569" s="1"/>
  <c r="AA569"/>
  <c r="C569"/>
  <c r="AN567"/>
  <c r="Q568" l="1"/>
  <c r="R568" s="1"/>
  <c r="AE568"/>
  <c r="D570"/>
  <c r="T570" s="1"/>
  <c r="B571"/>
  <c r="F570"/>
  <c r="AJ570"/>
  <c r="AO570" s="1"/>
  <c r="J570"/>
  <c r="AG570"/>
  <c r="AI570" s="1"/>
  <c r="AK570"/>
  <c r="AP570" s="1"/>
  <c r="AA570"/>
  <c r="C570"/>
  <c r="E570"/>
  <c r="V570" s="1"/>
  <c r="I568"/>
  <c r="H568"/>
  <c r="AD569"/>
  <c r="AC569"/>
  <c r="AF569" s="1"/>
  <c r="O569"/>
  <c r="AB569"/>
  <c r="AM569"/>
  <c r="AH569"/>
  <c r="U569"/>
  <c r="P569"/>
  <c r="AL569"/>
  <c r="Z568"/>
  <c r="Y568"/>
  <c r="AQ569"/>
  <c r="R567"/>
  <c r="S567"/>
  <c r="K569"/>
  <c r="L569" s="1"/>
  <c r="G569"/>
  <c r="W569"/>
  <c r="X569" s="1"/>
  <c r="M568"/>
  <c r="N568"/>
  <c r="AN568"/>
  <c r="S568" l="1"/>
  <c r="O570"/>
  <c r="P570"/>
  <c r="AL570"/>
  <c r="AM570"/>
  <c r="U570"/>
  <c r="AH570"/>
  <c r="AB570"/>
  <c r="H569"/>
  <c r="I569"/>
  <c r="F571"/>
  <c r="D571"/>
  <c r="T571" s="1"/>
  <c r="B572"/>
  <c r="AK571"/>
  <c r="AP571" s="1"/>
  <c r="J571"/>
  <c r="AG571"/>
  <c r="AI571" s="1"/>
  <c r="AJ571"/>
  <c r="AO571" s="1"/>
  <c r="C571"/>
  <c r="E571"/>
  <c r="V571" s="1"/>
  <c r="AA571"/>
  <c r="AN569"/>
  <c r="AQ570"/>
  <c r="K570"/>
  <c r="L570" s="1"/>
  <c r="G570"/>
  <c r="W570"/>
  <c r="X570" s="1"/>
  <c r="M569"/>
  <c r="N569"/>
  <c r="Y569"/>
  <c r="Z569"/>
  <c r="AD570"/>
  <c r="AC570"/>
  <c r="AF570" s="1"/>
  <c r="Q569"/>
  <c r="AE569"/>
  <c r="Q570" l="1"/>
  <c r="S570" s="1"/>
  <c r="AE570"/>
  <c r="AN570"/>
  <c r="S569"/>
  <c r="R569"/>
  <c r="H570"/>
  <c r="I570"/>
  <c r="O571"/>
  <c r="P571"/>
  <c r="AL571"/>
  <c r="AM571"/>
  <c r="U571"/>
  <c r="AH571"/>
  <c r="AB571"/>
  <c r="N570"/>
  <c r="M570"/>
  <c r="K571"/>
  <c r="L571" s="1"/>
  <c r="G571"/>
  <c r="W571"/>
  <c r="X571" s="1"/>
  <c r="R570"/>
  <c r="AD571"/>
  <c r="AC571"/>
  <c r="AF571" s="1"/>
  <c r="AQ571"/>
  <c r="Y570"/>
  <c r="Z570"/>
  <c r="D572"/>
  <c r="T572" s="1"/>
  <c r="F572"/>
  <c r="B573"/>
  <c r="AJ572"/>
  <c r="AO572" s="1"/>
  <c r="AG572"/>
  <c r="AI572" s="1"/>
  <c r="J572"/>
  <c r="AK572"/>
  <c r="AP572" s="1"/>
  <c r="C572"/>
  <c r="E572"/>
  <c r="V572" s="1"/>
  <c r="AA572"/>
  <c r="Q571" l="1"/>
  <c r="AE571"/>
  <c r="AQ572"/>
  <c r="AN571"/>
  <c r="K572"/>
  <c r="L572" s="1"/>
  <c r="G572"/>
  <c r="W572"/>
  <c r="X572" s="1"/>
  <c r="AD572"/>
  <c r="AC572"/>
  <c r="AF572" s="1"/>
  <c r="F573"/>
  <c r="B574"/>
  <c r="D573"/>
  <c r="T573" s="1"/>
  <c r="AG573"/>
  <c r="AI573" s="1"/>
  <c r="AK573"/>
  <c r="AP573" s="1"/>
  <c r="AJ573"/>
  <c r="AO573" s="1"/>
  <c r="J573"/>
  <c r="C573"/>
  <c r="E573"/>
  <c r="V573" s="1"/>
  <c r="AA573"/>
  <c r="M571"/>
  <c r="N571"/>
  <c r="S571"/>
  <c r="R571"/>
  <c r="O572"/>
  <c r="P572"/>
  <c r="AL572"/>
  <c r="AH572"/>
  <c r="AB572"/>
  <c r="AE572" s="1"/>
  <c r="U572"/>
  <c r="AM572"/>
  <c r="H571"/>
  <c r="I571"/>
  <c r="Y571"/>
  <c r="Z571"/>
  <c r="P573" l="1"/>
  <c r="O573"/>
  <c r="AH573"/>
  <c r="AL573"/>
  <c r="AM573"/>
  <c r="AB573"/>
  <c r="AE573" s="1"/>
  <c r="U573"/>
  <c r="M572"/>
  <c r="N572"/>
  <c r="Q572"/>
  <c r="AQ573"/>
  <c r="K573"/>
  <c r="L573" s="1"/>
  <c r="G573"/>
  <c r="W573"/>
  <c r="X573" s="1"/>
  <c r="H572"/>
  <c r="I572"/>
  <c r="AD573"/>
  <c r="AC573"/>
  <c r="AF573" s="1"/>
  <c r="D574"/>
  <c r="T574" s="1"/>
  <c r="B575"/>
  <c r="F574"/>
  <c r="AJ574"/>
  <c r="AO574" s="1"/>
  <c r="AK574"/>
  <c r="AP574" s="1"/>
  <c r="AG574"/>
  <c r="AI574" s="1"/>
  <c r="J574"/>
  <c r="C574"/>
  <c r="AA574"/>
  <c r="E574"/>
  <c r="V574" s="1"/>
  <c r="Y572"/>
  <c r="Z572"/>
  <c r="AN572"/>
  <c r="Q573" l="1"/>
  <c r="S573" s="1"/>
  <c r="K574"/>
  <c r="L574" s="1"/>
  <c r="G574"/>
  <c r="W574"/>
  <c r="X574" s="1"/>
  <c r="I573"/>
  <c r="H573"/>
  <c r="O574"/>
  <c r="AL574"/>
  <c r="AB574"/>
  <c r="AM574"/>
  <c r="P574"/>
  <c r="Q574" s="1"/>
  <c r="AH574"/>
  <c r="U574"/>
  <c r="Y573"/>
  <c r="Z573"/>
  <c r="R572"/>
  <c r="S572"/>
  <c r="AD574"/>
  <c r="AC574"/>
  <c r="AF574" s="1"/>
  <c r="AN573"/>
  <c r="F575"/>
  <c r="B576"/>
  <c r="D575"/>
  <c r="T575" s="1"/>
  <c r="AK575"/>
  <c r="AP575" s="1"/>
  <c r="J575"/>
  <c r="AG575"/>
  <c r="AI575" s="1"/>
  <c r="AJ575"/>
  <c r="AO575" s="1"/>
  <c r="AA575"/>
  <c r="C575"/>
  <c r="E575"/>
  <c r="V575" s="1"/>
  <c r="N573"/>
  <c r="M573"/>
  <c r="AQ574"/>
  <c r="R573" l="1"/>
  <c r="AE574"/>
  <c r="AN574"/>
  <c r="AD575"/>
  <c r="AC575"/>
  <c r="AF575" s="1"/>
  <c r="M574"/>
  <c r="N574"/>
  <c r="O575"/>
  <c r="P575"/>
  <c r="AB575"/>
  <c r="AL575"/>
  <c r="U575"/>
  <c r="AM575"/>
  <c r="AH575"/>
  <c r="K575"/>
  <c r="L575" s="1"/>
  <c r="G575"/>
  <c r="W575"/>
  <c r="X575" s="1"/>
  <c r="H574"/>
  <c r="I574"/>
  <c r="F576"/>
  <c r="D576"/>
  <c r="T576" s="1"/>
  <c r="AJ576"/>
  <c r="AO576" s="1"/>
  <c r="B577"/>
  <c r="AG576"/>
  <c r="AI576" s="1"/>
  <c r="AK576"/>
  <c r="AP576" s="1"/>
  <c r="C576"/>
  <c r="E576"/>
  <c r="V576" s="1"/>
  <c r="J576"/>
  <c r="AA576"/>
  <c r="Y574"/>
  <c r="Z574"/>
  <c r="AQ575"/>
  <c r="S574"/>
  <c r="R574"/>
  <c r="Q575" l="1"/>
  <c r="R575" s="1"/>
  <c r="AQ576"/>
  <c r="K576"/>
  <c r="L576" s="1"/>
  <c r="G576"/>
  <c r="W576"/>
  <c r="X576" s="1"/>
  <c r="H575"/>
  <c r="I575"/>
  <c r="Y575"/>
  <c r="Z575"/>
  <c r="AM576"/>
  <c r="P576"/>
  <c r="U576"/>
  <c r="AH576"/>
  <c r="O576"/>
  <c r="AL576"/>
  <c r="AB576"/>
  <c r="AE576" s="1"/>
  <c r="AN575"/>
  <c r="AE575"/>
  <c r="AD576"/>
  <c r="AC576"/>
  <c r="AF576" s="1"/>
  <c r="F577"/>
  <c r="D577"/>
  <c r="T577" s="1"/>
  <c r="B578"/>
  <c r="AG577"/>
  <c r="AI577" s="1"/>
  <c r="AK577"/>
  <c r="AP577" s="1"/>
  <c r="AJ577"/>
  <c r="AO577" s="1"/>
  <c r="J577"/>
  <c r="C577"/>
  <c r="E577"/>
  <c r="V577" s="1"/>
  <c r="AA577"/>
  <c r="M575"/>
  <c r="N575"/>
  <c r="S575" l="1"/>
  <c r="K577"/>
  <c r="L577" s="1"/>
  <c r="G577"/>
  <c r="W577"/>
  <c r="X577" s="1"/>
  <c r="M576"/>
  <c r="N576"/>
  <c r="AN576"/>
  <c r="I576"/>
  <c r="H576"/>
  <c r="D578"/>
  <c r="T578" s="1"/>
  <c r="B579"/>
  <c r="F578"/>
  <c r="AJ578"/>
  <c r="AO578" s="1"/>
  <c r="J578"/>
  <c r="C578"/>
  <c r="AG578"/>
  <c r="AI578" s="1"/>
  <c r="AA578"/>
  <c r="E578"/>
  <c r="V578" s="1"/>
  <c r="AK578"/>
  <c r="AP578" s="1"/>
  <c r="Z576"/>
  <c r="Y576"/>
  <c r="Q576"/>
  <c r="AD577"/>
  <c r="AC577"/>
  <c r="AF577" s="1"/>
  <c r="P577"/>
  <c r="Q577" s="1"/>
  <c r="U577"/>
  <c r="O577"/>
  <c r="AB577"/>
  <c r="AE577" s="1"/>
  <c r="AH577"/>
  <c r="AL577"/>
  <c r="AM577"/>
  <c r="AQ577"/>
  <c r="AQ578" l="1"/>
  <c r="N577"/>
  <c r="M577"/>
  <c r="O578"/>
  <c r="AB578"/>
  <c r="AL578"/>
  <c r="U578"/>
  <c r="AM578"/>
  <c r="P578"/>
  <c r="Q578" s="1"/>
  <c r="AH578"/>
  <c r="F579"/>
  <c r="B580"/>
  <c r="D579"/>
  <c r="T579" s="1"/>
  <c r="AK579"/>
  <c r="AP579" s="1"/>
  <c r="AG579"/>
  <c r="AI579" s="1"/>
  <c r="J579"/>
  <c r="C579"/>
  <c r="E579"/>
  <c r="V579" s="1"/>
  <c r="AJ579"/>
  <c r="AO579" s="1"/>
  <c r="AA579"/>
  <c r="H577"/>
  <c r="I577"/>
  <c r="S576"/>
  <c r="R576"/>
  <c r="K578"/>
  <c r="L578" s="1"/>
  <c r="G578"/>
  <c r="W578"/>
  <c r="X578" s="1"/>
  <c r="Y577"/>
  <c r="Z577"/>
  <c r="R577"/>
  <c r="S577"/>
  <c r="AD578"/>
  <c r="AC578"/>
  <c r="AF578" s="1"/>
  <c r="AN577"/>
  <c r="AE578" l="1"/>
  <c r="AN578"/>
  <c r="H578"/>
  <c r="I578"/>
  <c r="K579"/>
  <c r="L579" s="1"/>
  <c r="G579"/>
  <c r="W579"/>
  <c r="X579" s="1"/>
  <c r="AQ579"/>
  <c r="AD579"/>
  <c r="AC579"/>
  <c r="AF579" s="1"/>
  <c r="F580"/>
  <c r="B581"/>
  <c r="D580"/>
  <c r="T580" s="1"/>
  <c r="AJ580"/>
  <c r="AO580" s="1"/>
  <c r="AG580"/>
  <c r="AI580" s="1"/>
  <c r="AK580"/>
  <c r="AP580" s="1"/>
  <c r="J580"/>
  <c r="E580"/>
  <c r="V580" s="1"/>
  <c r="C580"/>
  <c r="AA580"/>
  <c r="Z578"/>
  <c r="Y578"/>
  <c r="N578"/>
  <c r="M578"/>
  <c r="O579"/>
  <c r="AM579"/>
  <c r="U579"/>
  <c r="P579"/>
  <c r="AH579"/>
  <c r="AB579"/>
  <c r="AL579"/>
  <c r="S578"/>
  <c r="R578"/>
  <c r="AQ580" l="1"/>
  <c r="AN579"/>
  <c r="AH580"/>
  <c r="AM580"/>
  <c r="AB580"/>
  <c r="O580"/>
  <c r="U580"/>
  <c r="AL580"/>
  <c r="P580"/>
  <c r="K580"/>
  <c r="L580" s="1"/>
  <c r="G580"/>
  <c r="W580"/>
  <c r="X580" s="1"/>
  <c r="Z579"/>
  <c r="Y579"/>
  <c r="AD580"/>
  <c r="AC580"/>
  <c r="AF580" s="1"/>
  <c r="F581"/>
  <c r="B582"/>
  <c r="D581"/>
  <c r="T581" s="1"/>
  <c r="AG581"/>
  <c r="AI581" s="1"/>
  <c r="J581"/>
  <c r="AK581"/>
  <c r="AP581" s="1"/>
  <c r="AJ581"/>
  <c r="AO581" s="1"/>
  <c r="E581"/>
  <c r="V581" s="1"/>
  <c r="AA581"/>
  <c r="C581"/>
  <c r="Q579"/>
  <c r="M579"/>
  <c r="N579"/>
  <c r="H579"/>
  <c r="I579"/>
  <c r="AE579"/>
  <c r="Q580" l="1"/>
  <c r="S580" s="1"/>
  <c r="I580"/>
  <c r="H580"/>
  <c r="AN580"/>
  <c r="Y580"/>
  <c r="Z580"/>
  <c r="AQ581"/>
  <c r="AD581"/>
  <c r="AC581"/>
  <c r="AF581" s="1"/>
  <c r="K581"/>
  <c r="L581" s="1"/>
  <c r="G581"/>
  <c r="W581"/>
  <c r="X581" s="1"/>
  <c r="R580"/>
  <c r="AE580"/>
  <c r="S579"/>
  <c r="R579"/>
  <c r="O581"/>
  <c r="P581"/>
  <c r="AL581"/>
  <c r="U581"/>
  <c r="AB581"/>
  <c r="AE581" s="1"/>
  <c r="AM581"/>
  <c r="AH581"/>
  <c r="D582"/>
  <c r="T582" s="1"/>
  <c r="B583"/>
  <c r="AJ582"/>
  <c r="AO582" s="1"/>
  <c r="F582"/>
  <c r="AK582"/>
  <c r="AP582" s="1"/>
  <c r="J582"/>
  <c r="C582"/>
  <c r="AA582"/>
  <c r="E582"/>
  <c r="V582" s="1"/>
  <c r="AG582"/>
  <c r="AI582" s="1"/>
  <c r="M580"/>
  <c r="N580"/>
  <c r="AN581" l="1"/>
  <c r="Q581"/>
  <c r="S581" s="1"/>
  <c r="AD582"/>
  <c r="AC582"/>
  <c r="AF582" s="1"/>
  <c r="F583"/>
  <c r="D583"/>
  <c r="T583" s="1"/>
  <c r="B584"/>
  <c r="AK583"/>
  <c r="AP583" s="1"/>
  <c r="J583"/>
  <c r="AG583"/>
  <c r="AI583" s="1"/>
  <c r="C583"/>
  <c r="AJ583"/>
  <c r="AO583" s="1"/>
  <c r="AA583"/>
  <c r="E583"/>
  <c r="V583" s="1"/>
  <c r="N581"/>
  <c r="M581"/>
  <c r="O582"/>
  <c r="AH582"/>
  <c r="P582"/>
  <c r="AM582"/>
  <c r="AL582"/>
  <c r="U582"/>
  <c r="AB582"/>
  <c r="I581"/>
  <c r="H581"/>
  <c r="AQ582"/>
  <c r="K582"/>
  <c r="L582" s="1"/>
  <c r="G582"/>
  <c r="W582"/>
  <c r="X582" s="1"/>
  <c r="Y581"/>
  <c r="Z581"/>
  <c r="R581" l="1"/>
  <c r="AQ583"/>
  <c r="N582"/>
  <c r="M582"/>
  <c r="Z582"/>
  <c r="Y582"/>
  <c r="O583"/>
  <c r="U583"/>
  <c r="P583"/>
  <c r="AL583"/>
  <c r="AB583"/>
  <c r="AE583" s="1"/>
  <c r="AM583"/>
  <c r="AH583"/>
  <c r="F584"/>
  <c r="B585"/>
  <c r="AJ584"/>
  <c r="AO584" s="1"/>
  <c r="D584"/>
  <c r="T584" s="1"/>
  <c r="AG584"/>
  <c r="AI584" s="1"/>
  <c r="C584"/>
  <c r="AK584"/>
  <c r="AP584" s="1"/>
  <c r="J584"/>
  <c r="E584"/>
  <c r="V584" s="1"/>
  <c r="AA584"/>
  <c r="AE582"/>
  <c r="Q582"/>
  <c r="K583"/>
  <c r="L583" s="1"/>
  <c r="G583"/>
  <c r="W583"/>
  <c r="X583" s="1"/>
  <c r="AD583"/>
  <c r="AC583"/>
  <c r="AF583" s="1"/>
  <c r="I582"/>
  <c r="H582"/>
  <c r="AN582"/>
  <c r="H583" l="1"/>
  <c r="I583"/>
  <c r="AD584"/>
  <c r="AC584"/>
  <c r="AF584" s="1"/>
  <c r="P584"/>
  <c r="O584"/>
  <c r="AL584"/>
  <c r="AB584"/>
  <c r="AE584" s="1"/>
  <c r="AM584"/>
  <c r="AH584"/>
  <c r="U584"/>
  <c r="F585"/>
  <c r="B586"/>
  <c r="D585"/>
  <c r="T585" s="1"/>
  <c r="AG585"/>
  <c r="AI585" s="1"/>
  <c r="AK585"/>
  <c r="AP585" s="1"/>
  <c r="AJ585"/>
  <c r="AO585" s="1"/>
  <c r="E585"/>
  <c r="V585" s="1"/>
  <c r="AA585"/>
  <c r="C585"/>
  <c r="J585"/>
  <c r="M583"/>
  <c r="N583"/>
  <c r="Y583"/>
  <c r="Z583"/>
  <c r="S582"/>
  <c r="R582"/>
  <c r="AN583"/>
  <c r="Q583"/>
  <c r="K584"/>
  <c r="L584" s="1"/>
  <c r="G584"/>
  <c r="W584"/>
  <c r="X584" s="1"/>
  <c r="AQ584"/>
  <c r="AN584" l="1"/>
  <c r="O585"/>
  <c r="P585"/>
  <c r="AL585"/>
  <c r="U585"/>
  <c r="AB585"/>
  <c r="AE585" s="1"/>
  <c r="AM585"/>
  <c r="AH585"/>
  <c r="R583"/>
  <c r="S583"/>
  <c r="D586"/>
  <c r="T586" s="1"/>
  <c r="B587"/>
  <c r="F586"/>
  <c r="AJ586"/>
  <c r="AO586" s="1"/>
  <c r="AG586"/>
  <c r="AI586" s="1"/>
  <c r="AK586"/>
  <c r="AP586" s="1"/>
  <c r="J586"/>
  <c r="AA586"/>
  <c r="C586"/>
  <c r="E586"/>
  <c r="V586" s="1"/>
  <c r="Q584"/>
  <c r="M584"/>
  <c r="N584"/>
  <c r="I584"/>
  <c r="H584"/>
  <c r="AD585"/>
  <c r="AC585"/>
  <c r="AF585" s="1"/>
  <c r="AQ585"/>
  <c r="Y584"/>
  <c r="Z584"/>
  <c r="K585"/>
  <c r="L585" s="1"/>
  <c r="G585"/>
  <c r="W585"/>
  <c r="X585" s="1"/>
  <c r="AQ586" l="1"/>
  <c r="I585"/>
  <c r="H585"/>
  <c r="Z585"/>
  <c r="Y585"/>
  <c r="R584"/>
  <c r="S584"/>
  <c r="AD586"/>
  <c r="AC586"/>
  <c r="AF586" s="1"/>
  <c r="M585"/>
  <c r="N585"/>
  <c r="AH586"/>
  <c r="O586"/>
  <c r="AM586"/>
  <c r="P586"/>
  <c r="U586"/>
  <c r="AB586"/>
  <c r="AE586" s="1"/>
  <c r="AL586"/>
  <c r="Q585"/>
  <c r="F587"/>
  <c r="D587"/>
  <c r="T587" s="1"/>
  <c r="AK587"/>
  <c r="AP587" s="1"/>
  <c r="AG587"/>
  <c r="AI587" s="1"/>
  <c r="B588"/>
  <c r="AJ587"/>
  <c r="AO587" s="1"/>
  <c r="C587"/>
  <c r="E587"/>
  <c r="V587" s="1"/>
  <c r="J587"/>
  <c r="AA587"/>
  <c r="AN585"/>
  <c r="G586"/>
  <c r="K586"/>
  <c r="L586" s="1"/>
  <c r="W586"/>
  <c r="X586" s="1"/>
  <c r="M586" l="1"/>
  <c r="N586"/>
  <c r="Y586"/>
  <c r="Z586"/>
  <c r="O587"/>
  <c r="P587"/>
  <c r="AH587"/>
  <c r="AM587"/>
  <c r="AB587"/>
  <c r="AE587" s="1"/>
  <c r="AL587"/>
  <c r="U587"/>
  <c r="AD587"/>
  <c r="AC587"/>
  <c r="AF587" s="1"/>
  <c r="I586"/>
  <c r="H586"/>
  <c r="R585"/>
  <c r="S585"/>
  <c r="AQ587"/>
  <c r="Q586"/>
  <c r="D588"/>
  <c r="T588" s="1"/>
  <c r="F588"/>
  <c r="B589"/>
  <c r="AJ588"/>
  <c r="AO588" s="1"/>
  <c r="AG588"/>
  <c r="AI588" s="1"/>
  <c r="AK588"/>
  <c r="AP588" s="1"/>
  <c r="C588"/>
  <c r="J588"/>
  <c r="E588"/>
  <c r="V588" s="1"/>
  <c r="AA588"/>
  <c r="K587"/>
  <c r="L587" s="1"/>
  <c r="G587"/>
  <c r="W587"/>
  <c r="X587" s="1"/>
  <c r="AN586"/>
  <c r="Q587" l="1"/>
  <c r="R587" s="1"/>
  <c r="AQ588"/>
  <c r="AD588"/>
  <c r="AC588"/>
  <c r="AF588" s="1"/>
  <c r="H587"/>
  <c r="I587"/>
  <c r="Z587"/>
  <c r="Y587"/>
  <c r="K588"/>
  <c r="L588" s="1"/>
  <c r="G588"/>
  <c r="W588"/>
  <c r="X588" s="1"/>
  <c r="M587"/>
  <c r="N587"/>
  <c r="P588"/>
  <c r="O588"/>
  <c r="AH588"/>
  <c r="AM588"/>
  <c r="U588"/>
  <c r="AB588"/>
  <c r="AE588" s="1"/>
  <c r="AL588"/>
  <c r="F589"/>
  <c r="B590"/>
  <c r="D589"/>
  <c r="T589" s="1"/>
  <c r="AG589"/>
  <c r="AI589" s="1"/>
  <c r="AK589"/>
  <c r="AP589" s="1"/>
  <c r="AJ589"/>
  <c r="AO589" s="1"/>
  <c r="C589"/>
  <c r="E589"/>
  <c r="V589" s="1"/>
  <c r="AA589"/>
  <c r="J589"/>
  <c r="S586"/>
  <c r="R586"/>
  <c r="AN587"/>
  <c r="S587" l="1"/>
  <c r="AD589"/>
  <c r="AC589"/>
  <c r="AF589" s="1"/>
  <c r="O589"/>
  <c r="P589"/>
  <c r="AL589"/>
  <c r="AM589"/>
  <c r="U589"/>
  <c r="AH589"/>
  <c r="AB589"/>
  <c r="Z588"/>
  <c r="Y588"/>
  <c r="AQ589"/>
  <c r="AN588"/>
  <c r="K589"/>
  <c r="L589" s="1"/>
  <c r="G589"/>
  <c r="W589"/>
  <c r="X589" s="1"/>
  <c r="N588"/>
  <c r="M588"/>
  <c r="D590"/>
  <c r="T590" s="1"/>
  <c r="B591"/>
  <c r="F590"/>
  <c r="AJ590"/>
  <c r="AO590" s="1"/>
  <c r="J590"/>
  <c r="AK590"/>
  <c r="AP590" s="1"/>
  <c r="AG590"/>
  <c r="AI590" s="1"/>
  <c r="AA590"/>
  <c r="E590"/>
  <c r="V590" s="1"/>
  <c r="C590"/>
  <c r="H588"/>
  <c r="I588"/>
  <c r="Q588"/>
  <c r="AE589" l="1"/>
  <c r="AQ590"/>
  <c r="AN589"/>
  <c r="K590"/>
  <c r="L590" s="1"/>
  <c r="G590"/>
  <c r="W590"/>
  <c r="X590" s="1"/>
  <c r="AD590"/>
  <c r="AC590"/>
  <c r="AF590" s="1"/>
  <c r="M589"/>
  <c r="N589"/>
  <c r="S588"/>
  <c r="R588"/>
  <c r="I589"/>
  <c r="H589"/>
  <c r="O590"/>
  <c r="P590"/>
  <c r="Q590" s="1"/>
  <c r="U590"/>
  <c r="AL590"/>
  <c r="AB590"/>
  <c r="AE590" s="1"/>
  <c r="AM590"/>
  <c r="AH590"/>
  <c r="F591"/>
  <c r="B592"/>
  <c r="D591"/>
  <c r="T591" s="1"/>
  <c r="AK591"/>
  <c r="AP591" s="1"/>
  <c r="AG591"/>
  <c r="AI591" s="1"/>
  <c r="J591"/>
  <c r="AJ591"/>
  <c r="AO591" s="1"/>
  <c r="C591"/>
  <c r="AA591"/>
  <c r="E591"/>
  <c r="V591" s="1"/>
  <c r="Z589"/>
  <c r="Y589"/>
  <c r="Q589"/>
  <c r="R590" l="1"/>
  <c r="S590"/>
  <c r="N590"/>
  <c r="M590"/>
  <c r="O591"/>
  <c r="AB591"/>
  <c r="AL591"/>
  <c r="U591"/>
  <c r="AM591"/>
  <c r="AH591"/>
  <c r="P591"/>
  <c r="H590"/>
  <c r="I590"/>
  <c r="AN590"/>
  <c r="AD591"/>
  <c r="AC591"/>
  <c r="AF591" s="1"/>
  <c r="K591"/>
  <c r="L591" s="1"/>
  <c r="G591"/>
  <c r="W591"/>
  <c r="X591" s="1"/>
  <c r="Y590"/>
  <c r="Z590"/>
  <c r="AQ591"/>
  <c r="R589"/>
  <c r="S589"/>
  <c r="F592"/>
  <c r="D592"/>
  <c r="T592" s="1"/>
  <c r="B593"/>
  <c r="AJ592"/>
  <c r="AO592" s="1"/>
  <c r="J592"/>
  <c r="AG592"/>
  <c r="AI592" s="1"/>
  <c r="C592"/>
  <c r="E592"/>
  <c r="V592" s="1"/>
  <c r="AK592"/>
  <c r="AP592" s="1"/>
  <c r="AA592"/>
  <c r="AE591" l="1"/>
  <c r="AN591"/>
  <c r="Q591"/>
  <c r="R591" s="1"/>
  <c r="K592"/>
  <c r="L592" s="1"/>
  <c r="G592"/>
  <c r="W592"/>
  <c r="X592" s="1"/>
  <c r="N591"/>
  <c r="M591"/>
  <c r="H591"/>
  <c r="I591"/>
  <c r="AD592"/>
  <c r="AC592"/>
  <c r="AF592" s="1"/>
  <c r="P592"/>
  <c r="O592"/>
  <c r="AH592"/>
  <c r="AM592"/>
  <c r="U592"/>
  <c r="AL592"/>
  <c r="AB592"/>
  <c r="F593"/>
  <c r="D593"/>
  <c r="T593" s="1"/>
  <c r="B594"/>
  <c r="AG593"/>
  <c r="AI593" s="1"/>
  <c r="AK593"/>
  <c r="AP593" s="1"/>
  <c r="AJ593"/>
  <c r="AO593" s="1"/>
  <c r="J593"/>
  <c r="E593"/>
  <c r="V593" s="1"/>
  <c r="AA593"/>
  <c r="C593"/>
  <c r="Z591"/>
  <c r="Y591"/>
  <c r="AQ592"/>
  <c r="S591" l="1"/>
  <c r="AE592"/>
  <c r="K593"/>
  <c r="L593" s="1"/>
  <c r="G593"/>
  <c r="W593"/>
  <c r="X593" s="1"/>
  <c r="N592"/>
  <c r="M592"/>
  <c r="AD593"/>
  <c r="AC593"/>
  <c r="AF593" s="1"/>
  <c r="P593"/>
  <c r="O593"/>
  <c r="AB593"/>
  <c r="AL593"/>
  <c r="U593"/>
  <c r="AM593"/>
  <c r="AH593"/>
  <c r="I592"/>
  <c r="H592"/>
  <c r="Q592"/>
  <c r="D594"/>
  <c r="T594" s="1"/>
  <c r="B595"/>
  <c r="F594"/>
  <c r="AJ594"/>
  <c r="AO594" s="1"/>
  <c r="AG594"/>
  <c r="AI594" s="1"/>
  <c r="J594"/>
  <c r="AA594"/>
  <c r="AK594"/>
  <c r="AP594" s="1"/>
  <c r="C594"/>
  <c r="E594"/>
  <c r="V594" s="1"/>
  <c r="Z592"/>
  <c r="Y592"/>
  <c r="AQ593"/>
  <c r="AN592"/>
  <c r="AQ594" l="1"/>
  <c r="AD594"/>
  <c r="AC594"/>
  <c r="AF594" s="1"/>
  <c r="S592"/>
  <c r="R592"/>
  <c r="M593"/>
  <c r="N593"/>
  <c r="O594"/>
  <c r="P594"/>
  <c r="AL594"/>
  <c r="U594"/>
  <c r="AB594"/>
  <c r="AE594" s="1"/>
  <c r="AM594"/>
  <c r="AH594"/>
  <c r="I593"/>
  <c r="H593"/>
  <c r="AN593"/>
  <c r="AE593"/>
  <c r="F595"/>
  <c r="B596"/>
  <c r="D595"/>
  <c r="T595" s="1"/>
  <c r="AK595"/>
  <c r="AP595" s="1"/>
  <c r="AG595"/>
  <c r="AI595" s="1"/>
  <c r="AJ595"/>
  <c r="AO595" s="1"/>
  <c r="J595"/>
  <c r="C595"/>
  <c r="E595"/>
  <c r="V595" s="1"/>
  <c r="AA595"/>
  <c r="Z593"/>
  <c r="Y593"/>
  <c r="K594"/>
  <c r="L594" s="1"/>
  <c r="G594"/>
  <c r="W594"/>
  <c r="X594" s="1"/>
  <c r="Q593"/>
  <c r="AQ595" l="1"/>
  <c r="AN594"/>
  <c r="Q594"/>
  <c r="S593"/>
  <c r="R593"/>
  <c r="O595"/>
  <c r="P595"/>
  <c r="AH595"/>
  <c r="AB595"/>
  <c r="AM595"/>
  <c r="U595"/>
  <c r="AL595"/>
  <c r="K595"/>
  <c r="L595" s="1"/>
  <c r="G595"/>
  <c r="W595"/>
  <c r="X595" s="1"/>
  <c r="AD595"/>
  <c r="AC595"/>
  <c r="AF595" s="1"/>
  <c r="F596"/>
  <c r="B597"/>
  <c r="D596"/>
  <c r="T596" s="1"/>
  <c r="AJ596"/>
  <c r="AO596" s="1"/>
  <c r="AG596"/>
  <c r="AI596" s="1"/>
  <c r="AK596"/>
  <c r="AP596" s="1"/>
  <c r="J596"/>
  <c r="E596"/>
  <c r="V596" s="1"/>
  <c r="AA596"/>
  <c r="C596"/>
  <c r="N594"/>
  <c r="M594"/>
  <c r="I594"/>
  <c r="H594"/>
  <c r="Z594"/>
  <c r="Y594"/>
  <c r="R594"/>
  <c r="S594"/>
  <c r="AE595" l="1"/>
  <c r="AQ596"/>
  <c r="AN595"/>
  <c r="N595"/>
  <c r="M595"/>
  <c r="AD596"/>
  <c r="AC596"/>
  <c r="AF596" s="1"/>
  <c r="K596"/>
  <c r="L596" s="1"/>
  <c r="G596"/>
  <c r="W596"/>
  <c r="X596" s="1"/>
  <c r="I595"/>
  <c r="H595"/>
  <c r="O596"/>
  <c r="P596"/>
  <c r="Q596" s="1"/>
  <c r="AB596"/>
  <c r="AE596" s="1"/>
  <c r="AL596"/>
  <c r="U596"/>
  <c r="AM596"/>
  <c r="AH596"/>
  <c r="F597"/>
  <c r="B598"/>
  <c r="AG597"/>
  <c r="AI597" s="1"/>
  <c r="AK597"/>
  <c r="AP597" s="1"/>
  <c r="D597"/>
  <c r="T597" s="1"/>
  <c r="AJ597"/>
  <c r="AO597" s="1"/>
  <c r="J597"/>
  <c r="C597"/>
  <c r="E597"/>
  <c r="V597" s="1"/>
  <c r="AA597"/>
  <c r="Y595"/>
  <c r="Z595"/>
  <c r="Q595"/>
  <c r="AN596" l="1"/>
  <c r="O597"/>
  <c r="P597"/>
  <c r="U597"/>
  <c r="AL597"/>
  <c r="AB597"/>
  <c r="AE597" s="1"/>
  <c r="AM597"/>
  <c r="AH597"/>
  <c r="K597"/>
  <c r="L597" s="1"/>
  <c r="G597"/>
  <c r="W597"/>
  <c r="X597" s="1"/>
  <c r="N596"/>
  <c r="M596"/>
  <c r="S595"/>
  <c r="R595"/>
  <c r="AD597"/>
  <c r="AC597"/>
  <c r="AF597" s="1"/>
  <c r="D598"/>
  <c r="T598" s="1"/>
  <c r="B599"/>
  <c r="AJ598"/>
  <c r="AO598" s="1"/>
  <c r="AG598"/>
  <c r="AI598" s="1"/>
  <c r="AK598"/>
  <c r="AP598" s="1"/>
  <c r="J598"/>
  <c r="C598"/>
  <c r="F598"/>
  <c r="AA598"/>
  <c r="E598"/>
  <c r="V598" s="1"/>
  <c r="H596"/>
  <c r="I596"/>
  <c r="R596"/>
  <c r="S596"/>
  <c r="Y596"/>
  <c r="Z596"/>
  <c r="AQ597"/>
  <c r="H597" l="1"/>
  <c r="I597"/>
  <c r="AD598"/>
  <c r="AC598"/>
  <c r="AF598" s="1"/>
  <c r="F599"/>
  <c r="D599"/>
  <c r="T599" s="1"/>
  <c r="B600"/>
  <c r="AK599"/>
  <c r="AP599" s="1"/>
  <c r="J599"/>
  <c r="AG599"/>
  <c r="AI599" s="1"/>
  <c r="AJ599"/>
  <c r="AO599" s="1"/>
  <c r="AA599"/>
  <c r="C599"/>
  <c r="E599"/>
  <c r="V599" s="1"/>
  <c r="Y597"/>
  <c r="Z597"/>
  <c r="Q597"/>
  <c r="O598"/>
  <c r="P598"/>
  <c r="AB598"/>
  <c r="AL598"/>
  <c r="U598"/>
  <c r="AM598"/>
  <c r="AH598"/>
  <c r="AN597"/>
  <c r="K598"/>
  <c r="L598" s="1"/>
  <c r="G598"/>
  <c r="W598"/>
  <c r="X598" s="1"/>
  <c r="N597"/>
  <c r="M597"/>
  <c r="AQ598"/>
  <c r="AE598" l="1"/>
  <c r="AN598"/>
  <c r="AQ599"/>
  <c r="R597"/>
  <c r="S597"/>
  <c r="P599"/>
  <c r="U599"/>
  <c r="AL599"/>
  <c r="AB599"/>
  <c r="O599"/>
  <c r="AM599"/>
  <c r="AH599"/>
  <c r="K599"/>
  <c r="L599" s="1"/>
  <c r="G599"/>
  <c r="W599"/>
  <c r="X599" s="1"/>
  <c r="Z598"/>
  <c r="Y598"/>
  <c r="N598"/>
  <c r="M598"/>
  <c r="H598"/>
  <c r="I598"/>
  <c r="F600"/>
  <c r="B601"/>
  <c r="D600"/>
  <c r="T600" s="1"/>
  <c r="AJ600"/>
  <c r="AO600" s="1"/>
  <c r="J600"/>
  <c r="AK600"/>
  <c r="AP600" s="1"/>
  <c r="C600"/>
  <c r="E600"/>
  <c r="V600" s="1"/>
  <c r="AG600"/>
  <c r="AI600" s="1"/>
  <c r="AA600"/>
  <c r="Q598"/>
  <c r="AD599"/>
  <c r="AC599"/>
  <c r="AF599" s="1"/>
  <c r="AQ600" l="1"/>
  <c r="AN599"/>
  <c r="R598"/>
  <c r="S598"/>
  <c r="P600"/>
  <c r="AL600"/>
  <c r="U600"/>
  <c r="AB600"/>
  <c r="O600"/>
  <c r="AH600"/>
  <c r="AM600"/>
  <c r="N599"/>
  <c r="M599"/>
  <c r="AE599"/>
  <c r="K600"/>
  <c r="L600" s="1"/>
  <c r="G600"/>
  <c r="W600"/>
  <c r="X600" s="1"/>
  <c r="H599"/>
  <c r="I599"/>
  <c r="Q599"/>
  <c r="AD600"/>
  <c r="AC600"/>
  <c r="AF600" s="1"/>
  <c r="F601"/>
  <c r="B602"/>
  <c r="D601"/>
  <c r="T601" s="1"/>
  <c r="AG601"/>
  <c r="AI601" s="1"/>
  <c r="AK601"/>
  <c r="AP601" s="1"/>
  <c r="J601"/>
  <c r="C601"/>
  <c r="AJ601"/>
  <c r="AO601" s="1"/>
  <c r="E601"/>
  <c r="V601" s="1"/>
  <c r="AA601"/>
  <c r="Y599"/>
  <c r="Z599"/>
  <c r="AN600" l="1"/>
  <c r="O601"/>
  <c r="P601"/>
  <c r="AH601"/>
  <c r="AB601"/>
  <c r="AM601"/>
  <c r="U601"/>
  <c r="AL601"/>
  <c r="AQ601"/>
  <c r="K601"/>
  <c r="L601" s="1"/>
  <c r="G601"/>
  <c r="W601"/>
  <c r="X601" s="1"/>
  <c r="M600"/>
  <c r="N600"/>
  <c r="AD601"/>
  <c r="AC601"/>
  <c r="AF601" s="1"/>
  <c r="B603"/>
  <c r="F602"/>
  <c r="D602"/>
  <c r="T602" s="1"/>
  <c r="AJ602"/>
  <c r="AO602" s="1"/>
  <c r="J602"/>
  <c r="AK602"/>
  <c r="AP602" s="1"/>
  <c r="C602"/>
  <c r="AA602"/>
  <c r="AG602"/>
  <c r="AI602" s="1"/>
  <c r="E602"/>
  <c r="V602" s="1"/>
  <c r="R599"/>
  <c r="S599"/>
  <c r="H600"/>
  <c r="I600"/>
  <c r="AE600"/>
  <c r="Z600"/>
  <c r="Y600"/>
  <c r="Q600"/>
  <c r="K602" l="1"/>
  <c r="L602" s="1"/>
  <c r="G602"/>
  <c r="W602"/>
  <c r="X602" s="1"/>
  <c r="N601"/>
  <c r="M601"/>
  <c r="R600"/>
  <c r="S600"/>
  <c r="H601"/>
  <c r="I601"/>
  <c r="Q601"/>
  <c r="AD602"/>
  <c r="AC602"/>
  <c r="AF602" s="1"/>
  <c r="Y601"/>
  <c r="Z601"/>
  <c r="AN601"/>
  <c r="O602"/>
  <c r="U602"/>
  <c r="P602"/>
  <c r="AL602"/>
  <c r="AB602"/>
  <c r="AE602" s="1"/>
  <c r="AM602"/>
  <c r="AH602"/>
  <c r="F603"/>
  <c r="D603"/>
  <c r="T603" s="1"/>
  <c r="AK603"/>
  <c r="AP603" s="1"/>
  <c r="B604"/>
  <c r="AG603"/>
  <c r="AI603" s="1"/>
  <c r="C603"/>
  <c r="AJ603"/>
  <c r="AO603" s="1"/>
  <c r="E603"/>
  <c r="V603" s="1"/>
  <c r="AA603"/>
  <c r="J603"/>
  <c r="AQ602"/>
  <c r="AE601"/>
  <c r="AN602" l="1"/>
  <c r="P603"/>
  <c r="AB603"/>
  <c r="O603"/>
  <c r="AL603"/>
  <c r="U603"/>
  <c r="AM603"/>
  <c r="AH603"/>
  <c r="M602"/>
  <c r="N602"/>
  <c r="F604"/>
  <c r="B605"/>
  <c r="D604"/>
  <c r="T604" s="1"/>
  <c r="AJ604"/>
  <c r="AO604" s="1"/>
  <c r="AG604"/>
  <c r="AI604" s="1"/>
  <c r="AK604"/>
  <c r="AP604" s="1"/>
  <c r="C604"/>
  <c r="J604"/>
  <c r="E604"/>
  <c r="V604" s="1"/>
  <c r="AA604"/>
  <c r="R601"/>
  <c r="S601"/>
  <c r="H602"/>
  <c r="I602"/>
  <c r="Q602"/>
  <c r="AD603"/>
  <c r="AC603"/>
  <c r="AF603" s="1"/>
  <c r="K603"/>
  <c r="L603" s="1"/>
  <c r="G603"/>
  <c r="W603"/>
  <c r="X603" s="1"/>
  <c r="Y602"/>
  <c r="Z602"/>
  <c r="AQ603"/>
  <c r="Q603" l="1"/>
  <c r="R603" s="1"/>
  <c r="AQ604"/>
  <c r="K604"/>
  <c r="L604" s="1"/>
  <c r="G604"/>
  <c r="W604"/>
  <c r="X604" s="1"/>
  <c r="AE603"/>
  <c r="AD604"/>
  <c r="AC604"/>
  <c r="AF604" s="1"/>
  <c r="F605"/>
  <c r="B606"/>
  <c r="D605"/>
  <c r="T605" s="1"/>
  <c r="AG605"/>
  <c r="AI605" s="1"/>
  <c r="AK605"/>
  <c r="AP605" s="1"/>
  <c r="J605"/>
  <c r="AJ605"/>
  <c r="AO605" s="1"/>
  <c r="E605"/>
  <c r="V605" s="1"/>
  <c r="AA605"/>
  <c r="C605"/>
  <c r="AN603"/>
  <c r="Z603"/>
  <c r="Y603"/>
  <c r="N603"/>
  <c r="M603"/>
  <c r="I603"/>
  <c r="H603"/>
  <c r="R602"/>
  <c r="S602"/>
  <c r="O604"/>
  <c r="P604"/>
  <c r="AH604"/>
  <c r="AM604"/>
  <c r="U604"/>
  <c r="AB604"/>
  <c r="AL604"/>
  <c r="S603" l="1"/>
  <c r="Q604"/>
  <c r="R604" s="1"/>
  <c r="AE604"/>
  <c r="AD605"/>
  <c r="AC605"/>
  <c r="AF605" s="1"/>
  <c r="K605"/>
  <c r="L605" s="1"/>
  <c r="G605"/>
  <c r="W605"/>
  <c r="X605" s="1"/>
  <c r="Z604"/>
  <c r="Y604"/>
  <c r="O605"/>
  <c r="P605"/>
  <c r="AL605"/>
  <c r="AM605"/>
  <c r="U605"/>
  <c r="AH605"/>
  <c r="AB605"/>
  <c r="B607"/>
  <c r="F606"/>
  <c r="D606"/>
  <c r="T606" s="1"/>
  <c r="AJ606"/>
  <c r="AO606" s="1"/>
  <c r="AK606"/>
  <c r="AP606" s="1"/>
  <c r="AG606"/>
  <c r="AI606" s="1"/>
  <c r="J606"/>
  <c r="AA606"/>
  <c r="C606"/>
  <c r="E606"/>
  <c r="V606" s="1"/>
  <c r="AN604"/>
  <c r="M604"/>
  <c r="N604"/>
  <c r="I604"/>
  <c r="H604"/>
  <c r="AQ605"/>
  <c r="S604" l="1"/>
  <c r="Q605"/>
  <c r="S605" s="1"/>
  <c r="AN605"/>
  <c r="AQ606"/>
  <c r="AE605"/>
  <c r="R605"/>
  <c r="Y605"/>
  <c r="Z605"/>
  <c r="AD606"/>
  <c r="AC606"/>
  <c r="AF606" s="1"/>
  <c r="AH606"/>
  <c r="AB606"/>
  <c r="AM606"/>
  <c r="P606"/>
  <c r="AL606"/>
  <c r="O606"/>
  <c r="U606"/>
  <c r="F607"/>
  <c r="D607"/>
  <c r="T607" s="1"/>
  <c r="B608"/>
  <c r="AK607"/>
  <c r="AP607" s="1"/>
  <c r="AG607"/>
  <c r="AI607" s="1"/>
  <c r="AJ607"/>
  <c r="AO607" s="1"/>
  <c r="J607"/>
  <c r="C607"/>
  <c r="AA607"/>
  <c r="E607"/>
  <c r="V607" s="1"/>
  <c r="M605"/>
  <c r="N605"/>
  <c r="K606"/>
  <c r="L606" s="1"/>
  <c r="G606"/>
  <c r="W606"/>
  <c r="X606" s="1"/>
  <c r="I605"/>
  <c r="H605"/>
  <c r="M606" l="1"/>
  <c r="N606"/>
  <c r="I606"/>
  <c r="H606"/>
  <c r="Y606"/>
  <c r="Z606"/>
  <c r="P607"/>
  <c r="O607"/>
  <c r="AB607"/>
  <c r="AL607"/>
  <c r="U607"/>
  <c r="AM607"/>
  <c r="AH607"/>
  <c r="AD607"/>
  <c r="AC607"/>
  <c r="AF607" s="1"/>
  <c r="K607"/>
  <c r="L607" s="1"/>
  <c r="G607"/>
  <c r="W607"/>
  <c r="X607" s="1"/>
  <c r="AQ607"/>
  <c r="Q606"/>
  <c r="AN606"/>
  <c r="F608"/>
  <c r="D608"/>
  <c r="T608" s="1"/>
  <c r="J608"/>
  <c r="AJ608"/>
  <c r="AO608" s="1"/>
  <c r="AG608"/>
  <c r="AI608" s="1"/>
  <c r="B609"/>
  <c r="C608"/>
  <c r="AK608"/>
  <c r="AP608" s="1"/>
  <c r="E608"/>
  <c r="V608" s="1"/>
  <c r="AA608"/>
  <c r="AE606"/>
  <c r="AE607" l="1"/>
  <c r="Q607"/>
  <c r="S607" s="1"/>
  <c r="AD608"/>
  <c r="AC608"/>
  <c r="AF608" s="1"/>
  <c r="F609"/>
  <c r="B610"/>
  <c r="AG609"/>
  <c r="AI609" s="1"/>
  <c r="AK609"/>
  <c r="AP609" s="1"/>
  <c r="AJ609"/>
  <c r="AO609" s="1"/>
  <c r="D609"/>
  <c r="T609" s="1"/>
  <c r="J609"/>
  <c r="C609"/>
  <c r="E609"/>
  <c r="V609" s="1"/>
  <c r="AA609"/>
  <c r="P608"/>
  <c r="Q608" s="1"/>
  <c r="O608"/>
  <c r="U608"/>
  <c r="AL608"/>
  <c r="AB608"/>
  <c r="AE608" s="1"/>
  <c r="AM608"/>
  <c r="AH608"/>
  <c r="I607"/>
  <c r="H607"/>
  <c r="AN607"/>
  <c r="K608"/>
  <c r="L608" s="1"/>
  <c r="G608"/>
  <c r="W608"/>
  <c r="X608" s="1"/>
  <c r="Z607"/>
  <c r="Y607"/>
  <c r="AQ608"/>
  <c r="R606"/>
  <c r="S606"/>
  <c r="N607"/>
  <c r="M607"/>
  <c r="R607" l="1"/>
  <c r="AN608"/>
  <c r="M608"/>
  <c r="N608"/>
  <c r="Y608"/>
  <c r="Z608"/>
  <c r="R608"/>
  <c r="S608"/>
  <c r="AQ609"/>
  <c r="O609"/>
  <c r="P609"/>
  <c r="AL609"/>
  <c r="AM609"/>
  <c r="AH609"/>
  <c r="U609"/>
  <c r="AB609"/>
  <c r="K609"/>
  <c r="L609" s="1"/>
  <c r="G609"/>
  <c r="W609"/>
  <c r="X609" s="1"/>
  <c r="I608"/>
  <c r="H608"/>
  <c r="AD609"/>
  <c r="AC609"/>
  <c r="AF609" s="1"/>
  <c r="B611"/>
  <c r="D610"/>
  <c r="T610" s="1"/>
  <c r="F610"/>
  <c r="AJ610"/>
  <c r="AO610" s="1"/>
  <c r="J610"/>
  <c r="AG610"/>
  <c r="AI610" s="1"/>
  <c r="AA610"/>
  <c r="AK610"/>
  <c r="AP610" s="1"/>
  <c r="C610"/>
  <c r="E610"/>
  <c r="V610" s="1"/>
  <c r="AE609" l="1"/>
  <c r="AN609"/>
  <c r="Y609"/>
  <c r="Z609"/>
  <c r="Q609"/>
  <c r="O610"/>
  <c r="AL610"/>
  <c r="P610"/>
  <c r="AM610"/>
  <c r="U610"/>
  <c r="AH610"/>
  <c r="AB610"/>
  <c r="AE610" s="1"/>
  <c r="F611"/>
  <c r="D611"/>
  <c r="T611" s="1"/>
  <c r="B612"/>
  <c r="AK611"/>
  <c r="AP611" s="1"/>
  <c r="AG611"/>
  <c r="AI611" s="1"/>
  <c r="AJ611"/>
  <c r="AO611" s="1"/>
  <c r="C611"/>
  <c r="J611"/>
  <c r="E611"/>
  <c r="V611" s="1"/>
  <c r="AA611"/>
  <c r="M609"/>
  <c r="N609"/>
  <c r="AQ610"/>
  <c r="AD610"/>
  <c r="AC610"/>
  <c r="AF610" s="1"/>
  <c r="K610"/>
  <c r="L610" s="1"/>
  <c r="G610"/>
  <c r="W610"/>
  <c r="X610" s="1"/>
  <c r="I609"/>
  <c r="H609"/>
  <c r="AN610" l="1"/>
  <c r="AQ611"/>
  <c r="Q610"/>
  <c r="S610" s="1"/>
  <c r="AD611"/>
  <c r="AC611"/>
  <c r="AF611" s="1"/>
  <c r="O611"/>
  <c r="P611"/>
  <c r="AL611"/>
  <c r="AM611"/>
  <c r="U611"/>
  <c r="AH611"/>
  <c r="AB611"/>
  <c r="F612"/>
  <c r="B613"/>
  <c r="D612"/>
  <c r="T612" s="1"/>
  <c r="AJ612"/>
  <c r="AO612" s="1"/>
  <c r="AG612"/>
  <c r="AI612" s="1"/>
  <c r="AK612"/>
  <c r="AP612" s="1"/>
  <c r="J612"/>
  <c r="C612"/>
  <c r="E612"/>
  <c r="V612" s="1"/>
  <c r="AA612"/>
  <c r="R610"/>
  <c r="K611"/>
  <c r="L611" s="1"/>
  <c r="G611"/>
  <c r="W611"/>
  <c r="X611" s="1"/>
  <c r="R609"/>
  <c r="S609"/>
  <c r="N610"/>
  <c r="M610"/>
  <c r="I610"/>
  <c r="H610"/>
  <c r="Z610"/>
  <c r="Y610"/>
  <c r="AQ612" l="1"/>
  <c r="AE611"/>
  <c r="M611"/>
  <c r="N611"/>
  <c r="AM612"/>
  <c r="AH612"/>
  <c r="AB612"/>
  <c r="AL612"/>
  <c r="P612"/>
  <c r="O612"/>
  <c r="U612"/>
  <c r="AD612"/>
  <c r="AC612"/>
  <c r="AF612" s="1"/>
  <c r="F613"/>
  <c r="B614"/>
  <c r="D613"/>
  <c r="T613" s="1"/>
  <c r="AG613"/>
  <c r="AI613" s="1"/>
  <c r="J613"/>
  <c r="AK613"/>
  <c r="AP613" s="1"/>
  <c r="AJ613"/>
  <c r="AO613" s="1"/>
  <c r="C613"/>
  <c r="E613"/>
  <c r="V613" s="1"/>
  <c r="AA613"/>
  <c r="K612"/>
  <c r="L612" s="1"/>
  <c r="G612"/>
  <c r="W612"/>
  <c r="X612" s="1"/>
  <c r="I611"/>
  <c r="H611"/>
  <c r="Z611"/>
  <c r="Y611"/>
  <c r="AN611"/>
  <c r="Q611"/>
  <c r="Q612" l="1"/>
  <c r="R612" s="1"/>
  <c r="B615"/>
  <c r="F614"/>
  <c r="D614"/>
  <c r="T614" s="1"/>
  <c r="AJ614"/>
  <c r="AO614" s="1"/>
  <c r="AK614"/>
  <c r="AP614" s="1"/>
  <c r="AG614"/>
  <c r="AI614" s="1"/>
  <c r="J614"/>
  <c r="AA614"/>
  <c r="E614"/>
  <c r="V614" s="1"/>
  <c r="C614"/>
  <c r="AE612"/>
  <c r="AD613"/>
  <c r="AC613"/>
  <c r="AF613" s="1"/>
  <c r="R611"/>
  <c r="S611"/>
  <c r="M612"/>
  <c r="N612"/>
  <c r="H612"/>
  <c r="I612"/>
  <c r="P613"/>
  <c r="AL613"/>
  <c r="U613"/>
  <c r="O613"/>
  <c r="AB613"/>
  <c r="AM613"/>
  <c r="AH613"/>
  <c r="AQ613"/>
  <c r="Y612"/>
  <c r="Z612"/>
  <c r="K613"/>
  <c r="L613" s="1"/>
  <c r="G613"/>
  <c r="W613"/>
  <c r="X613" s="1"/>
  <c r="AN612"/>
  <c r="S612" l="1"/>
  <c r="AQ614"/>
  <c r="F615"/>
  <c r="D615"/>
  <c r="T615" s="1"/>
  <c r="B616"/>
  <c r="AK615"/>
  <c r="AP615" s="1"/>
  <c r="AG615"/>
  <c r="AI615" s="1"/>
  <c r="J615"/>
  <c r="AJ615"/>
  <c r="AO615" s="1"/>
  <c r="C615"/>
  <c r="AA615"/>
  <c r="E615"/>
  <c r="V615" s="1"/>
  <c r="P614"/>
  <c r="O614"/>
  <c r="AL614"/>
  <c r="AH614"/>
  <c r="U614"/>
  <c r="AB614"/>
  <c r="AE614" s="1"/>
  <c r="AM614"/>
  <c r="K614"/>
  <c r="L614" s="1"/>
  <c r="G614"/>
  <c r="W614"/>
  <c r="X614" s="1"/>
  <c r="AN613"/>
  <c r="H613"/>
  <c r="I613"/>
  <c r="Z613"/>
  <c r="Y613"/>
  <c r="N613"/>
  <c r="M613"/>
  <c r="AD614"/>
  <c r="AC614"/>
  <c r="AF614" s="1"/>
  <c r="AE613"/>
  <c r="Q613"/>
  <c r="AQ615" l="1"/>
  <c r="AD615"/>
  <c r="AC615"/>
  <c r="AF615" s="1"/>
  <c r="K615"/>
  <c r="L615" s="1"/>
  <c r="G615"/>
  <c r="W615"/>
  <c r="X615" s="1"/>
  <c r="N614"/>
  <c r="M614"/>
  <c r="S613"/>
  <c r="R613"/>
  <c r="I614"/>
  <c r="H614"/>
  <c r="F616"/>
  <c r="B617"/>
  <c r="D616"/>
  <c r="T616" s="1"/>
  <c r="AJ616"/>
  <c r="AO616" s="1"/>
  <c r="J616"/>
  <c r="AG616"/>
  <c r="AI616" s="1"/>
  <c r="C616"/>
  <c r="AK616"/>
  <c r="AP616" s="1"/>
  <c r="E616"/>
  <c r="V616" s="1"/>
  <c r="AA616"/>
  <c r="Q614"/>
  <c r="Z614"/>
  <c r="Y614"/>
  <c r="P615"/>
  <c r="Q615" s="1"/>
  <c r="O615"/>
  <c r="AL615"/>
  <c r="AM615"/>
  <c r="AH615"/>
  <c r="U615"/>
  <c r="AB615"/>
  <c r="AN614"/>
  <c r="AE615" l="1"/>
  <c r="R615"/>
  <c r="S615"/>
  <c r="AD616"/>
  <c r="AC616"/>
  <c r="AF616" s="1"/>
  <c r="F617"/>
  <c r="B618"/>
  <c r="D617"/>
  <c r="T617" s="1"/>
  <c r="AG617"/>
  <c r="AI617" s="1"/>
  <c r="AK617"/>
  <c r="AP617" s="1"/>
  <c r="J617"/>
  <c r="AJ617"/>
  <c r="AO617" s="1"/>
  <c r="E617"/>
  <c r="V617" s="1"/>
  <c r="AA617"/>
  <c r="C617"/>
  <c r="Y615"/>
  <c r="Z615"/>
  <c r="AN615"/>
  <c r="AQ616"/>
  <c r="S614"/>
  <c r="R614"/>
  <c r="O616"/>
  <c r="AM616"/>
  <c r="U616"/>
  <c r="P616"/>
  <c r="AH616"/>
  <c r="AB616"/>
  <c r="AL616"/>
  <c r="N615"/>
  <c r="M615"/>
  <c r="K616"/>
  <c r="L616" s="1"/>
  <c r="G616"/>
  <c r="W616"/>
  <c r="X616" s="1"/>
  <c r="I615"/>
  <c r="H615"/>
  <c r="AN616" l="1"/>
  <c r="AD617"/>
  <c r="AC617"/>
  <c r="AF617" s="1"/>
  <c r="K617"/>
  <c r="L617" s="1"/>
  <c r="G617"/>
  <c r="W617"/>
  <c r="X617" s="1"/>
  <c r="AL617"/>
  <c r="O617"/>
  <c r="P617"/>
  <c r="U617"/>
  <c r="AB617"/>
  <c r="AM617"/>
  <c r="AH617"/>
  <c r="B619"/>
  <c r="F618"/>
  <c r="D618"/>
  <c r="T618" s="1"/>
  <c r="AJ618"/>
  <c r="AO618" s="1"/>
  <c r="AG618"/>
  <c r="AI618" s="1"/>
  <c r="J618"/>
  <c r="AK618"/>
  <c r="AP618" s="1"/>
  <c r="AA618"/>
  <c r="C618"/>
  <c r="E618"/>
  <c r="V618" s="1"/>
  <c r="AE616"/>
  <c r="M616"/>
  <c r="N616"/>
  <c r="H616"/>
  <c r="I616"/>
  <c r="Z616"/>
  <c r="Y616"/>
  <c r="Q616"/>
  <c r="AQ617"/>
  <c r="AE617" l="1"/>
  <c r="Q617"/>
  <c r="O618"/>
  <c r="AM618"/>
  <c r="P618"/>
  <c r="AH618"/>
  <c r="AL618"/>
  <c r="AB618"/>
  <c r="U618"/>
  <c r="F619"/>
  <c r="D619"/>
  <c r="T619" s="1"/>
  <c r="AK619"/>
  <c r="AP619" s="1"/>
  <c r="AG619"/>
  <c r="AI619" s="1"/>
  <c r="B620"/>
  <c r="AJ619"/>
  <c r="AO619" s="1"/>
  <c r="C619"/>
  <c r="E619"/>
  <c r="V619" s="1"/>
  <c r="AA619"/>
  <c r="J619"/>
  <c r="Z617"/>
  <c r="Y617"/>
  <c r="AQ618"/>
  <c r="R616"/>
  <c r="S616"/>
  <c r="K618"/>
  <c r="L618" s="1"/>
  <c r="G618"/>
  <c r="W618"/>
  <c r="X618" s="1"/>
  <c r="N617"/>
  <c r="M617"/>
  <c r="AD618"/>
  <c r="AC618"/>
  <c r="AF618" s="1"/>
  <c r="S617"/>
  <c r="R617"/>
  <c r="I617"/>
  <c r="H617"/>
  <c r="AN617"/>
  <c r="AE618" l="1"/>
  <c r="M618"/>
  <c r="N618"/>
  <c r="H618"/>
  <c r="I618"/>
  <c r="Y618"/>
  <c r="Z618"/>
  <c r="AH619"/>
  <c r="AM619"/>
  <c r="AB619"/>
  <c r="P619"/>
  <c r="O619"/>
  <c r="AL619"/>
  <c r="U619"/>
  <c r="AQ619"/>
  <c r="Q618"/>
  <c r="AD619"/>
  <c r="AC619"/>
  <c r="AF619" s="1"/>
  <c r="F620"/>
  <c r="B621"/>
  <c r="J620"/>
  <c r="AJ620"/>
  <c r="AO620" s="1"/>
  <c r="AG620"/>
  <c r="AI620" s="1"/>
  <c r="D620"/>
  <c r="T620" s="1"/>
  <c r="AK620"/>
  <c r="AP620" s="1"/>
  <c r="C620"/>
  <c r="E620"/>
  <c r="V620" s="1"/>
  <c r="AA620"/>
  <c r="K619"/>
  <c r="L619" s="1"/>
  <c r="G619"/>
  <c r="W619"/>
  <c r="X619" s="1"/>
  <c r="AN618"/>
  <c r="Y619" l="1"/>
  <c r="Z619"/>
  <c r="H619"/>
  <c r="I619"/>
  <c r="O620"/>
  <c r="P620"/>
  <c r="AH620"/>
  <c r="U620"/>
  <c r="AM620"/>
  <c r="AB620"/>
  <c r="AE620" s="1"/>
  <c r="AL620"/>
  <c r="AE619"/>
  <c r="K620"/>
  <c r="L620" s="1"/>
  <c r="G620"/>
  <c r="W620"/>
  <c r="X620" s="1"/>
  <c r="AQ620"/>
  <c r="Q619"/>
  <c r="F621"/>
  <c r="B622"/>
  <c r="D621"/>
  <c r="T621" s="1"/>
  <c r="AG621"/>
  <c r="AI621" s="1"/>
  <c r="AK621"/>
  <c r="AP621" s="1"/>
  <c r="AJ621"/>
  <c r="AO621" s="1"/>
  <c r="J621"/>
  <c r="C621"/>
  <c r="E621"/>
  <c r="V621" s="1"/>
  <c r="AA621"/>
  <c r="S618"/>
  <c r="R618"/>
  <c r="AN619"/>
  <c r="AD620"/>
  <c r="AC620"/>
  <c r="AF620" s="1"/>
  <c r="M619"/>
  <c r="N619"/>
  <c r="P621" l="1"/>
  <c r="O621"/>
  <c r="AM621"/>
  <c r="AB621"/>
  <c r="AH621"/>
  <c r="U621"/>
  <c r="AL621"/>
  <c r="R619"/>
  <c r="S619"/>
  <c r="N620"/>
  <c r="M620"/>
  <c r="AQ621"/>
  <c r="K621"/>
  <c r="L621" s="1"/>
  <c r="G621"/>
  <c r="W621"/>
  <c r="X621" s="1"/>
  <c r="I620"/>
  <c r="H620"/>
  <c r="Q620"/>
  <c r="AD621"/>
  <c r="AC621"/>
  <c r="AF621" s="1"/>
  <c r="B623"/>
  <c r="F622"/>
  <c r="D622"/>
  <c r="T622" s="1"/>
  <c r="AJ622"/>
  <c r="AO622" s="1"/>
  <c r="AK622"/>
  <c r="AP622" s="1"/>
  <c r="AG622"/>
  <c r="AI622" s="1"/>
  <c r="J622"/>
  <c r="AA622"/>
  <c r="E622"/>
  <c r="V622" s="1"/>
  <c r="C622"/>
  <c r="Y620"/>
  <c r="Z620"/>
  <c r="AN620"/>
  <c r="AE621" l="1"/>
  <c r="Q621"/>
  <c r="AN621"/>
  <c r="AQ622"/>
  <c r="F623"/>
  <c r="D623"/>
  <c r="T623" s="1"/>
  <c r="B624"/>
  <c r="J623"/>
  <c r="AK623"/>
  <c r="AP623" s="1"/>
  <c r="AG623"/>
  <c r="AI623" s="1"/>
  <c r="C623"/>
  <c r="AJ623"/>
  <c r="AO623" s="1"/>
  <c r="AA623"/>
  <c r="E623"/>
  <c r="V623" s="1"/>
  <c r="M621"/>
  <c r="N621"/>
  <c r="S621"/>
  <c r="R621"/>
  <c r="G622"/>
  <c r="K622"/>
  <c r="L622" s="1"/>
  <c r="W622"/>
  <c r="X622" s="1"/>
  <c r="R620"/>
  <c r="S620"/>
  <c r="I621"/>
  <c r="H621"/>
  <c r="AL622"/>
  <c r="AB622"/>
  <c r="AH622"/>
  <c r="O622"/>
  <c r="U622"/>
  <c r="AM622"/>
  <c r="P622"/>
  <c r="Z621"/>
  <c r="Y621"/>
  <c r="AD622"/>
  <c r="AC622"/>
  <c r="AF622" s="1"/>
  <c r="AD623" l="1"/>
  <c r="AC623"/>
  <c r="AF623" s="1"/>
  <c r="K623"/>
  <c r="L623" s="1"/>
  <c r="G623"/>
  <c r="W623"/>
  <c r="X623" s="1"/>
  <c r="AQ623"/>
  <c r="Y622"/>
  <c r="Z622"/>
  <c r="I622"/>
  <c r="H622"/>
  <c r="O623"/>
  <c r="P623"/>
  <c r="Q623" s="1"/>
  <c r="AL623"/>
  <c r="AM623"/>
  <c r="U623"/>
  <c r="AH623"/>
  <c r="AB623"/>
  <c r="AE623" s="1"/>
  <c r="F624"/>
  <c r="D624"/>
  <c r="T624" s="1"/>
  <c r="B625"/>
  <c r="AJ624"/>
  <c r="AO624" s="1"/>
  <c r="C624"/>
  <c r="AK624"/>
  <c r="AP624" s="1"/>
  <c r="AG624"/>
  <c r="AI624" s="1"/>
  <c r="J624"/>
  <c r="E624"/>
  <c r="V624" s="1"/>
  <c r="AA624"/>
  <c r="AE622"/>
  <c r="M622"/>
  <c r="N622"/>
  <c r="Q622"/>
  <c r="AN622"/>
  <c r="AN623" l="1"/>
  <c r="Y623"/>
  <c r="Z623"/>
  <c r="AL624"/>
  <c r="O624"/>
  <c r="P624"/>
  <c r="U624"/>
  <c r="AB624"/>
  <c r="AM624"/>
  <c r="AH624"/>
  <c r="K624"/>
  <c r="L624" s="1"/>
  <c r="G624"/>
  <c r="W624"/>
  <c r="X624" s="1"/>
  <c r="R622"/>
  <c r="S622"/>
  <c r="M623"/>
  <c r="N623"/>
  <c r="AD624"/>
  <c r="AC624"/>
  <c r="AF624" s="1"/>
  <c r="F625"/>
  <c r="B626"/>
  <c r="AG625"/>
  <c r="AI625" s="1"/>
  <c r="D625"/>
  <c r="T625" s="1"/>
  <c r="AK625"/>
  <c r="AP625" s="1"/>
  <c r="AJ625"/>
  <c r="AO625" s="1"/>
  <c r="E625"/>
  <c r="V625" s="1"/>
  <c r="AA625"/>
  <c r="J625"/>
  <c r="C625"/>
  <c r="S623"/>
  <c r="R623"/>
  <c r="H623"/>
  <c r="I623"/>
  <c r="AQ624"/>
  <c r="Q624" l="1"/>
  <c r="S624" s="1"/>
  <c r="AE624"/>
  <c r="AN624"/>
  <c r="AQ625"/>
  <c r="AD625"/>
  <c r="AC625"/>
  <c r="AF625" s="1"/>
  <c r="N624"/>
  <c r="M624"/>
  <c r="K625"/>
  <c r="L625" s="1"/>
  <c r="G625"/>
  <c r="W625"/>
  <c r="X625" s="1"/>
  <c r="H624"/>
  <c r="I624"/>
  <c r="O625"/>
  <c r="P625"/>
  <c r="AL625"/>
  <c r="AM625"/>
  <c r="U625"/>
  <c r="AH625"/>
  <c r="AB625"/>
  <c r="B627"/>
  <c r="F626"/>
  <c r="D626"/>
  <c r="T626" s="1"/>
  <c r="AJ626"/>
  <c r="AO626" s="1"/>
  <c r="AG626"/>
  <c r="AI626" s="1"/>
  <c r="C626"/>
  <c r="E626"/>
  <c r="V626" s="1"/>
  <c r="AA626"/>
  <c r="AK626"/>
  <c r="AP626" s="1"/>
  <c r="J626"/>
  <c r="Z624"/>
  <c r="Y624"/>
  <c r="R624" l="1"/>
  <c r="Q625"/>
  <c r="AN625"/>
  <c r="AE625"/>
  <c r="O626"/>
  <c r="P626"/>
  <c r="AL626"/>
  <c r="AM626"/>
  <c r="AB626"/>
  <c r="AE626" s="1"/>
  <c r="AH626"/>
  <c r="U626"/>
  <c r="K626"/>
  <c r="L626" s="1"/>
  <c r="G626"/>
  <c r="W626"/>
  <c r="X626" s="1"/>
  <c r="H625"/>
  <c r="I625"/>
  <c r="S625"/>
  <c r="R625"/>
  <c r="Y625"/>
  <c r="Z625"/>
  <c r="AD626"/>
  <c r="AC626"/>
  <c r="AF626" s="1"/>
  <c r="F627"/>
  <c r="D627"/>
  <c r="T627" s="1"/>
  <c r="B628"/>
  <c r="AK627"/>
  <c r="AP627" s="1"/>
  <c r="AG627"/>
  <c r="AI627" s="1"/>
  <c r="AJ627"/>
  <c r="AO627" s="1"/>
  <c r="C627"/>
  <c r="E627"/>
  <c r="V627" s="1"/>
  <c r="AA627"/>
  <c r="J627"/>
  <c r="M625"/>
  <c r="N625"/>
  <c r="AQ626"/>
  <c r="Q626" l="1"/>
  <c r="S626" s="1"/>
  <c r="AN626"/>
  <c r="AQ627"/>
  <c r="P627"/>
  <c r="AH627"/>
  <c r="U627"/>
  <c r="AM627"/>
  <c r="AB627"/>
  <c r="O627"/>
  <c r="AL627"/>
  <c r="F628"/>
  <c r="B629"/>
  <c r="D628"/>
  <c r="T628" s="1"/>
  <c r="J628"/>
  <c r="AJ628"/>
  <c r="AO628" s="1"/>
  <c r="AG628"/>
  <c r="AI628" s="1"/>
  <c r="AK628"/>
  <c r="AP628" s="1"/>
  <c r="E628"/>
  <c r="V628" s="1"/>
  <c r="AA628"/>
  <c r="C628"/>
  <c r="I626"/>
  <c r="H626"/>
  <c r="Z626"/>
  <c r="Y626"/>
  <c r="R626"/>
  <c r="K627"/>
  <c r="L627" s="1"/>
  <c r="G627"/>
  <c r="W627"/>
  <c r="X627" s="1"/>
  <c r="AD627"/>
  <c r="AC627"/>
  <c r="AF627" s="1"/>
  <c r="N626"/>
  <c r="M626"/>
  <c r="M627" l="1"/>
  <c r="N627"/>
  <c r="I627"/>
  <c r="H627"/>
  <c r="O628"/>
  <c r="AL628"/>
  <c r="P628"/>
  <c r="U628"/>
  <c r="AB628"/>
  <c r="AE628" s="1"/>
  <c r="AM628"/>
  <c r="AH628"/>
  <c r="F629"/>
  <c r="B630"/>
  <c r="D629"/>
  <c r="T629" s="1"/>
  <c r="AG629"/>
  <c r="AI629" s="1"/>
  <c r="AK629"/>
  <c r="AP629" s="1"/>
  <c r="AJ629"/>
  <c r="AO629" s="1"/>
  <c r="C629"/>
  <c r="J629"/>
  <c r="E629"/>
  <c r="V629" s="1"/>
  <c r="AA629"/>
  <c r="AQ628"/>
  <c r="AE627"/>
  <c r="Q627"/>
  <c r="Z627"/>
  <c r="Y627"/>
  <c r="AN627"/>
  <c r="AD628"/>
  <c r="AC628"/>
  <c r="AF628" s="1"/>
  <c r="K628"/>
  <c r="L628" s="1"/>
  <c r="G628"/>
  <c r="W628"/>
  <c r="X628" s="1"/>
  <c r="AN628" l="1"/>
  <c r="Q628"/>
  <c r="R628" s="1"/>
  <c r="H628"/>
  <c r="I628"/>
  <c r="AD629"/>
  <c r="AC629"/>
  <c r="AF629" s="1"/>
  <c r="B631"/>
  <c r="AJ630"/>
  <c r="AO630" s="1"/>
  <c r="J630"/>
  <c r="F630"/>
  <c r="D630"/>
  <c r="T630" s="1"/>
  <c r="AG630"/>
  <c r="AI630" s="1"/>
  <c r="AK630"/>
  <c r="AP630" s="1"/>
  <c r="E630"/>
  <c r="V630" s="1"/>
  <c r="AA630"/>
  <c r="C630"/>
  <c r="M628"/>
  <c r="N628"/>
  <c r="O629"/>
  <c r="P629"/>
  <c r="AH629"/>
  <c r="AB629"/>
  <c r="AE629" s="1"/>
  <c r="AM629"/>
  <c r="U629"/>
  <c r="AL629"/>
  <c r="S628"/>
  <c r="AQ629"/>
  <c r="Z628"/>
  <c r="Y628"/>
  <c r="R627"/>
  <c r="S627"/>
  <c r="K629"/>
  <c r="L629" s="1"/>
  <c r="G629"/>
  <c r="W629"/>
  <c r="X629" s="1"/>
  <c r="AD630" l="1"/>
  <c r="AC630"/>
  <c r="AF630" s="1"/>
  <c r="F631"/>
  <c r="D631"/>
  <c r="T631" s="1"/>
  <c r="B632"/>
  <c r="AK631"/>
  <c r="AP631" s="1"/>
  <c r="AG631"/>
  <c r="AI631" s="1"/>
  <c r="J631"/>
  <c r="C631"/>
  <c r="AJ631"/>
  <c r="AO631" s="1"/>
  <c r="E631"/>
  <c r="V631" s="1"/>
  <c r="AA631"/>
  <c r="H629"/>
  <c r="I629"/>
  <c r="Z629"/>
  <c r="Y629"/>
  <c r="P630"/>
  <c r="AH630"/>
  <c r="U630"/>
  <c r="AB630"/>
  <c r="AE630" s="1"/>
  <c r="AM630"/>
  <c r="O630"/>
  <c r="AL630"/>
  <c r="Q629"/>
  <c r="AQ630"/>
  <c r="M629"/>
  <c r="N629"/>
  <c r="AN629"/>
  <c r="K630"/>
  <c r="L630" s="1"/>
  <c r="G630"/>
  <c r="W630"/>
  <c r="X630" s="1"/>
  <c r="AQ631" l="1"/>
  <c r="AD631"/>
  <c r="AC631"/>
  <c r="AF631" s="1"/>
  <c r="M630"/>
  <c r="N630"/>
  <c r="O631"/>
  <c r="P631"/>
  <c r="AH631"/>
  <c r="AM631"/>
  <c r="U631"/>
  <c r="AB631"/>
  <c r="AL631"/>
  <c r="F632"/>
  <c r="B633"/>
  <c r="D632"/>
  <c r="T632" s="1"/>
  <c r="AJ632"/>
  <c r="AO632" s="1"/>
  <c r="J632"/>
  <c r="AG632"/>
  <c r="AI632" s="1"/>
  <c r="AK632"/>
  <c r="AP632" s="1"/>
  <c r="C632"/>
  <c r="E632"/>
  <c r="V632" s="1"/>
  <c r="AA632"/>
  <c r="Q630"/>
  <c r="S629"/>
  <c r="R629"/>
  <c r="I630"/>
  <c r="H630"/>
  <c r="AN630"/>
  <c r="Y630"/>
  <c r="Z630"/>
  <c r="K631"/>
  <c r="L631" s="1"/>
  <c r="G631"/>
  <c r="W631"/>
  <c r="X631" s="1"/>
  <c r="AE631" l="1"/>
  <c r="Q631"/>
  <c r="S631" s="1"/>
  <c r="AD632"/>
  <c r="AC632"/>
  <c r="AF632" s="1"/>
  <c r="F633"/>
  <c r="B634"/>
  <c r="D633"/>
  <c r="T633" s="1"/>
  <c r="AG633"/>
  <c r="AI633" s="1"/>
  <c r="J633"/>
  <c r="AK633"/>
  <c r="AP633" s="1"/>
  <c r="AJ633"/>
  <c r="AO633" s="1"/>
  <c r="C633"/>
  <c r="E633"/>
  <c r="V633" s="1"/>
  <c r="AA633"/>
  <c r="AQ632"/>
  <c r="Y631"/>
  <c r="Z631"/>
  <c r="R631"/>
  <c r="M631"/>
  <c r="N631"/>
  <c r="R630"/>
  <c r="S630"/>
  <c r="I631"/>
  <c r="H631"/>
  <c r="O632"/>
  <c r="P632"/>
  <c r="AL632"/>
  <c r="AB632"/>
  <c r="AM632"/>
  <c r="AH632"/>
  <c r="U632"/>
  <c r="AN631"/>
  <c r="K632"/>
  <c r="L632" s="1"/>
  <c r="G632"/>
  <c r="W632"/>
  <c r="X632" s="1"/>
  <c r="AE632" l="1"/>
  <c r="H632"/>
  <c r="I632"/>
  <c r="Q632"/>
  <c r="M632"/>
  <c r="N632"/>
  <c r="Z632"/>
  <c r="Y632"/>
  <c r="P633"/>
  <c r="O633"/>
  <c r="AH633"/>
  <c r="U633"/>
  <c r="AM633"/>
  <c r="AB633"/>
  <c r="AE633" s="1"/>
  <c r="AL633"/>
  <c r="AN632"/>
  <c r="AQ633"/>
  <c r="K633"/>
  <c r="L633" s="1"/>
  <c r="G633"/>
  <c r="W633"/>
  <c r="X633" s="1"/>
  <c r="AD633"/>
  <c r="AC633"/>
  <c r="AF633" s="1"/>
  <c r="B635"/>
  <c r="F634"/>
  <c r="D634"/>
  <c r="T634" s="1"/>
  <c r="AJ634"/>
  <c r="AO634" s="1"/>
  <c r="J634"/>
  <c r="AG634"/>
  <c r="AI634" s="1"/>
  <c r="AK634"/>
  <c r="AP634" s="1"/>
  <c r="C634"/>
  <c r="E634"/>
  <c r="V634" s="1"/>
  <c r="AA634"/>
  <c r="AL634" l="1"/>
  <c r="AB634"/>
  <c r="O634"/>
  <c r="U634"/>
  <c r="AM634"/>
  <c r="AH634"/>
  <c r="P634"/>
  <c r="Q634" s="1"/>
  <c r="N633"/>
  <c r="M633"/>
  <c r="F635"/>
  <c r="D635"/>
  <c r="T635" s="1"/>
  <c r="B636"/>
  <c r="AK635"/>
  <c r="AP635" s="1"/>
  <c r="AG635"/>
  <c r="AI635" s="1"/>
  <c r="AJ635"/>
  <c r="AO635" s="1"/>
  <c r="C635"/>
  <c r="J635"/>
  <c r="AA635"/>
  <c r="E635"/>
  <c r="V635" s="1"/>
  <c r="I633"/>
  <c r="H633"/>
  <c r="AN633"/>
  <c r="AD634"/>
  <c r="AC634"/>
  <c r="AF634" s="1"/>
  <c r="K634"/>
  <c r="L634" s="1"/>
  <c r="G634"/>
  <c r="W634"/>
  <c r="X634" s="1"/>
  <c r="Z633"/>
  <c r="Y633"/>
  <c r="S632"/>
  <c r="R632"/>
  <c r="AQ634"/>
  <c r="Q633"/>
  <c r="AN634" l="1"/>
  <c r="AQ635"/>
  <c r="R633"/>
  <c r="S633"/>
  <c r="M634"/>
  <c r="N634"/>
  <c r="I634"/>
  <c r="H634"/>
  <c r="K635"/>
  <c r="L635" s="1"/>
  <c r="G635"/>
  <c r="W635"/>
  <c r="X635" s="1"/>
  <c r="AE634"/>
  <c r="R634"/>
  <c r="S634"/>
  <c r="AD635"/>
  <c r="AC635"/>
  <c r="AF635" s="1"/>
  <c r="Z634"/>
  <c r="Y634"/>
  <c r="O635"/>
  <c r="P635"/>
  <c r="U635"/>
  <c r="AL635"/>
  <c r="AB635"/>
  <c r="AE635" s="1"/>
  <c r="AM635"/>
  <c r="AH635"/>
  <c r="F636"/>
  <c r="B637"/>
  <c r="D636"/>
  <c r="T636" s="1"/>
  <c r="AJ636"/>
  <c r="AO636" s="1"/>
  <c r="AG636"/>
  <c r="AI636" s="1"/>
  <c r="AK636"/>
  <c r="AP636" s="1"/>
  <c r="J636"/>
  <c r="C636"/>
  <c r="AA636"/>
  <c r="E636"/>
  <c r="V636" s="1"/>
  <c r="AQ636" l="1"/>
  <c r="F637"/>
  <c r="B638"/>
  <c r="D637"/>
  <c r="T637" s="1"/>
  <c r="AG637"/>
  <c r="AI637" s="1"/>
  <c r="AK637"/>
  <c r="AP637" s="1"/>
  <c r="J637"/>
  <c r="E637"/>
  <c r="V637" s="1"/>
  <c r="AA637"/>
  <c r="AJ637"/>
  <c r="AO637" s="1"/>
  <c r="C637"/>
  <c r="Z635"/>
  <c r="Y635"/>
  <c r="Q635"/>
  <c r="O636"/>
  <c r="AB636"/>
  <c r="AE636" s="1"/>
  <c r="AL636"/>
  <c r="U636"/>
  <c r="P636"/>
  <c r="Q636" s="1"/>
  <c r="AM636"/>
  <c r="AH636"/>
  <c r="N635"/>
  <c r="M635"/>
  <c r="AN635"/>
  <c r="AD636"/>
  <c r="AC636"/>
  <c r="AF636" s="1"/>
  <c r="K636"/>
  <c r="L636" s="1"/>
  <c r="G636"/>
  <c r="W636"/>
  <c r="X636" s="1"/>
  <c r="H635"/>
  <c r="I635"/>
  <c r="H636" l="1"/>
  <c r="I636"/>
  <c r="S635"/>
  <c r="R635"/>
  <c r="K637"/>
  <c r="L637" s="1"/>
  <c r="G637"/>
  <c r="W637"/>
  <c r="X637" s="1"/>
  <c r="Z636"/>
  <c r="Y636"/>
  <c r="M636"/>
  <c r="N636"/>
  <c r="R636"/>
  <c r="S636"/>
  <c r="AM637"/>
  <c r="O637"/>
  <c r="AH637"/>
  <c r="P637"/>
  <c r="U637"/>
  <c r="AL637"/>
  <c r="AB637"/>
  <c r="B639"/>
  <c r="F638"/>
  <c r="D638"/>
  <c r="T638" s="1"/>
  <c r="AJ638"/>
  <c r="AO638" s="1"/>
  <c r="AK638"/>
  <c r="AP638" s="1"/>
  <c r="J638"/>
  <c r="C638"/>
  <c r="E638"/>
  <c r="V638" s="1"/>
  <c r="AG638"/>
  <c r="AI638" s="1"/>
  <c r="AA638"/>
  <c r="AD637"/>
  <c r="AC637"/>
  <c r="AF637" s="1"/>
  <c r="AN636"/>
  <c r="AQ637"/>
  <c r="AQ638" l="1"/>
  <c r="AE637"/>
  <c r="AH638"/>
  <c r="O638"/>
  <c r="AM638"/>
  <c r="P638"/>
  <c r="U638"/>
  <c r="AL638"/>
  <c r="AB638"/>
  <c r="F639"/>
  <c r="D639"/>
  <c r="T639" s="1"/>
  <c r="B640"/>
  <c r="AK639"/>
  <c r="AP639" s="1"/>
  <c r="AG639"/>
  <c r="AI639" s="1"/>
  <c r="AJ639"/>
  <c r="AO639" s="1"/>
  <c r="C639"/>
  <c r="J639"/>
  <c r="AA639"/>
  <c r="E639"/>
  <c r="V639" s="1"/>
  <c r="N637"/>
  <c r="M637"/>
  <c r="Q637"/>
  <c r="K638"/>
  <c r="L638" s="1"/>
  <c r="G638"/>
  <c r="W638"/>
  <c r="X638" s="1"/>
  <c r="I637"/>
  <c r="H637"/>
  <c r="AD638"/>
  <c r="AC638"/>
  <c r="AF638" s="1"/>
  <c r="Z637"/>
  <c r="Y637"/>
  <c r="AN637"/>
  <c r="AE638" l="1"/>
  <c r="AQ639"/>
  <c r="Y638"/>
  <c r="Z638"/>
  <c r="S637"/>
  <c r="R637"/>
  <c r="M638"/>
  <c r="N638"/>
  <c r="AN638"/>
  <c r="H638"/>
  <c r="I638"/>
  <c r="P639"/>
  <c r="AM639"/>
  <c r="O639"/>
  <c r="AH639"/>
  <c r="U639"/>
  <c r="AL639"/>
  <c r="AB639"/>
  <c r="AE639" s="1"/>
  <c r="F640"/>
  <c r="D640"/>
  <c r="T640" s="1"/>
  <c r="AJ640"/>
  <c r="AO640" s="1"/>
  <c r="B641"/>
  <c r="AK640"/>
  <c r="AP640" s="1"/>
  <c r="J640"/>
  <c r="C640"/>
  <c r="AA640"/>
  <c r="AG640"/>
  <c r="AI640" s="1"/>
  <c r="E640"/>
  <c r="V640" s="1"/>
  <c r="AD639"/>
  <c r="AC639"/>
  <c r="AF639" s="1"/>
  <c r="K639"/>
  <c r="L639" s="1"/>
  <c r="G639"/>
  <c r="W639"/>
  <c r="X639" s="1"/>
  <c r="Q638"/>
  <c r="Q639" l="1"/>
  <c r="R639" s="1"/>
  <c r="AQ640"/>
  <c r="M639"/>
  <c r="N639"/>
  <c r="K640"/>
  <c r="L640" s="1"/>
  <c r="G640"/>
  <c r="W640"/>
  <c r="X640" s="1"/>
  <c r="AN639"/>
  <c r="H639"/>
  <c r="I639"/>
  <c r="Y639"/>
  <c r="Z639"/>
  <c r="O640"/>
  <c r="U640"/>
  <c r="P640"/>
  <c r="AL640"/>
  <c r="AB640"/>
  <c r="AE640" s="1"/>
  <c r="AM640"/>
  <c r="AH640"/>
  <c r="S638"/>
  <c r="R638"/>
  <c r="AD640"/>
  <c r="AC640"/>
  <c r="AF640" s="1"/>
  <c r="F641"/>
  <c r="B642"/>
  <c r="AG641"/>
  <c r="AI641" s="1"/>
  <c r="AK641"/>
  <c r="AP641" s="1"/>
  <c r="D641"/>
  <c r="T641" s="1"/>
  <c r="AJ641"/>
  <c r="AO641" s="1"/>
  <c r="J641"/>
  <c r="C641"/>
  <c r="E641"/>
  <c r="V641" s="1"/>
  <c r="AA641"/>
  <c r="S639" l="1"/>
  <c r="AN640"/>
  <c r="AD641"/>
  <c r="AC641"/>
  <c r="AF641" s="1"/>
  <c r="B643"/>
  <c r="D642"/>
  <c r="T642" s="1"/>
  <c r="F642"/>
  <c r="AJ642"/>
  <c r="AO642" s="1"/>
  <c r="AG642"/>
  <c r="AI642" s="1"/>
  <c r="J642"/>
  <c r="AK642"/>
  <c r="AP642" s="1"/>
  <c r="C642"/>
  <c r="E642"/>
  <c r="V642" s="1"/>
  <c r="AA642"/>
  <c r="Z640"/>
  <c r="Y640"/>
  <c r="AQ641"/>
  <c r="O641"/>
  <c r="AL641"/>
  <c r="P641"/>
  <c r="AM641"/>
  <c r="U641"/>
  <c r="AH641"/>
  <c r="AB641"/>
  <c r="N640"/>
  <c r="M640"/>
  <c r="Q640"/>
  <c r="K641"/>
  <c r="L641" s="1"/>
  <c r="G641"/>
  <c r="W641"/>
  <c r="X641" s="1"/>
  <c r="I640"/>
  <c r="H640"/>
  <c r="AN641" l="1"/>
  <c r="Y641"/>
  <c r="Z641"/>
  <c r="K642"/>
  <c r="L642" s="1"/>
  <c r="G642"/>
  <c r="W642"/>
  <c r="X642" s="1"/>
  <c r="N641"/>
  <c r="M641"/>
  <c r="P642"/>
  <c r="AH642"/>
  <c r="AB642"/>
  <c r="O642"/>
  <c r="AM642"/>
  <c r="U642"/>
  <c r="AL642"/>
  <c r="AE641"/>
  <c r="Q641"/>
  <c r="AD642"/>
  <c r="AC642"/>
  <c r="AF642" s="1"/>
  <c r="R640"/>
  <c r="S640"/>
  <c r="I641"/>
  <c r="H641"/>
  <c r="F643"/>
  <c r="D643"/>
  <c r="T643" s="1"/>
  <c r="B644"/>
  <c r="AK643"/>
  <c r="AP643" s="1"/>
  <c r="AG643"/>
  <c r="AI643" s="1"/>
  <c r="J643"/>
  <c r="AJ643"/>
  <c r="AO643" s="1"/>
  <c r="C643"/>
  <c r="AA643"/>
  <c r="E643"/>
  <c r="V643" s="1"/>
  <c r="AQ642"/>
  <c r="AE642" l="1"/>
  <c r="Q642"/>
  <c r="AQ643"/>
  <c r="F644"/>
  <c r="B645"/>
  <c r="D644"/>
  <c r="T644" s="1"/>
  <c r="AJ644"/>
  <c r="AO644" s="1"/>
  <c r="AG644"/>
  <c r="AI644" s="1"/>
  <c r="AK644"/>
  <c r="AP644" s="1"/>
  <c r="J644"/>
  <c r="C644"/>
  <c r="AA644"/>
  <c r="E644"/>
  <c r="V644" s="1"/>
  <c r="Y642"/>
  <c r="Z642"/>
  <c r="AN642"/>
  <c r="P643"/>
  <c r="Q643" s="1"/>
  <c r="U643"/>
  <c r="O643"/>
  <c r="AL643"/>
  <c r="AB643"/>
  <c r="AE643" s="1"/>
  <c r="AM643"/>
  <c r="AH643"/>
  <c r="AD643"/>
  <c r="AC643"/>
  <c r="AF643" s="1"/>
  <c r="K643"/>
  <c r="L643" s="1"/>
  <c r="G643"/>
  <c r="W643"/>
  <c r="X643" s="1"/>
  <c r="N642"/>
  <c r="M642"/>
  <c r="S641"/>
  <c r="R641"/>
  <c r="R642"/>
  <c r="S642"/>
  <c r="H642"/>
  <c r="I642"/>
  <c r="AQ644" l="1"/>
  <c r="AD644"/>
  <c r="AC644"/>
  <c r="AF644" s="1"/>
  <c r="K644"/>
  <c r="L644" s="1"/>
  <c r="G644"/>
  <c r="W644"/>
  <c r="X644" s="1"/>
  <c r="F645"/>
  <c r="B646"/>
  <c r="D645"/>
  <c r="T645" s="1"/>
  <c r="AG645"/>
  <c r="AI645" s="1"/>
  <c r="AK645"/>
  <c r="AP645" s="1"/>
  <c r="AJ645"/>
  <c r="AO645" s="1"/>
  <c r="C645"/>
  <c r="J645"/>
  <c r="E645"/>
  <c r="V645" s="1"/>
  <c r="AA645"/>
  <c r="S643"/>
  <c r="R643"/>
  <c r="M643"/>
  <c r="N643"/>
  <c r="Y643"/>
  <c r="Z643"/>
  <c r="I643"/>
  <c r="H643"/>
  <c r="O644"/>
  <c r="P644"/>
  <c r="AM644"/>
  <c r="AB644"/>
  <c r="AH644"/>
  <c r="U644"/>
  <c r="AL644"/>
  <c r="AN643"/>
  <c r="Q644" l="1"/>
  <c r="S644" s="1"/>
  <c r="AE644"/>
  <c r="Y644"/>
  <c r="Z644"/>
  <c r="AQ645"/>
  <c r="K645"/>
  <c r="L645" s="1"/>
  <c r="G645"/>
  <c r="W645"/>
  <c r="X645" s="1"/>
  <c r="AD645"/>
  <c r="AC645"/>
  <c r="AF645" s="1"/>
  <c r="B647"/>
  <c r="AJ646"/>
  <c r="AO646" s="1"/>
  <c r="F646"/>
  <c r="D646"/>
  <c r="T646" s="1"/>
  <c r="J646"/>
  <c r="AK646"/>
  <c r="AP646" s="1"/>
  <c r="AG646"/>
  <c r="AI646" s="1"/>
  <c r="C646"/>
  <c r="E646"/>
  <c r="V646" s="1"/>
  <c r="AA646"/>
  <c r="M644"/>
  <c r="N644"/>
  <c r="AL645"/>
  <c r="P645"/>
  <c r="AB645"/>
  <c r="AM645"/>
  <c r="O645"/>
  <c r="AH645"/>
  <c r="U645"/>
  <c r="H644"/>
  <c r="I644"/>
  <c r="AN644"/>
  <c r="AQ646" l="1"/>
  <c r="R644"/>
  <c r="K646"/>
  <c r="L646" s="1"/>
  <c r="G646"/>
  <c r="W646"/>
  <c r="X646" s="1"/>
  <c r="Q645"/>
  <c r="AE645"/>
  <c r="P646"/>
  <c r="U646"/>
  <c r="AL646"/>
  <c r="O646"/>
  <c r="AM646"/>
  <c r="AH646"/>
  <c r="AB646"/>
  <c r="N645"/>
  <c r="M645"/>
  <c r="AN645"/>
  <c r="F647"/>
  <c r="D647"/>
  <c r="T647" s="1"/>
  <c r="B648"/>
  <c r="AK647"/>
  <c r="AP647" s="1"/>
  <c r="AG647"/>
  <c r="AI647" s="1"/>
  <c r="AJ647"/>
  <c r="AO647" s="1"/>
  <c r="J647"/>
  <c r="AA647"/>
  <c r="E647"/>
  <c r="V647" s="1"/>
  <c r="C647"/>
  <c r="I645"/>
  <c r="H645"/>
  <c r="AD646"/>
  <c r="AC646"/>
  <c r="AF646" s="1"/>
  <c r="Z645"/>
  <c r="Y645"/>
  <c r="AE646" l="1"/>
  <c r="AN646"/>
  <c r="AQ647"/>
  <c r="Q646"/>
  <c r="R646" s="1"/>
  <c r="M646"/>
  <c r="N646"/>
  <c r="O647"/>
  <c r="AL647"/>
  <c r="P647"/>
  <c r="Q647" s="1"/>
  <c r="AB647"/>
  <c r="AM647"/>
  <c r="AH647"/>
  <c r="U647"/>
  <c r="F648"/>
  <c r="B649"/>
  <c r="D648"/>
  <c r="T648" s="1"/>
  <c r="J648"/>
  <c r="AJ648"/>
  <c r="AO648" s="1"/>
  <c r="AG648"/>
  <c r="AI648" s="1"/>
  <c r="C648"/>
  <c r="AK648"/>
  <c r="AP648" s="1"/>
  <c r="AA648"/>
  <c r="E648"/>
  <c r="V648" s="1"/>
  <c r="S646"/>
  <c r="I646"/>
  <c r="H646"/>
  <c r="AD647"/>
  <c r="AC647"/>
  <c r="AF647" s="1"/>
  <c r="Y646"/>
  <c r="Z646"/>
  <c r="K647"/>
  <c r="L647" s="1"/>
  <c r="G647"/>
  <c r="W647"/>
  <c r="X647" s="1"/>
  <c r="R645"/>
  <c r="S645"/>
  <c r="AN647" l="1"/>
  <c r="S647"/>
  <c r="R647"/>
  <c r="I647"/>
  <c r="H647"/>
  <c r="Z647"/>
  <c r="Y647"/>
  <c r="K648"/>
  <c r="L648" s="1"/>
  <c r="G648"/>
  <c r="W648"/>
  <c r="X648" s="1"/>
  <c r="AE647"/>
  <c r="F649"/>
  <c r="B650"/>
  <c r="D649"/>
  <c r="T649" s="1"/>
  <c r="AG649"/>
  <c r="AI649" s="1"/>
  <c r="AK649"/>
  <c r="AP649" s="1"/>
  <c r="AJ649"/>
  <c r="AO649" s="1"/>
  <c r="J649"/>
  <c r="C649"/>
  <c r="E649"/>
  <c r="V649" s="1"/>
  <c r="AA649"/>
  <c r="AQ648"/>
  <c r="AD648"/>
  <c r="AC648"/>
  <c r="AF648" s="1"/>
  <c r="N647"/>
  <c r="M647"/>
  <c r="O648"/>
  <c r="P648"/>
  <c r="Q648" s="1"/>
  <c r="AL648"/>
  <c r="AB648"/>
  <c r="AE648" s="1"/>
  <c r="AM648"/>
  <c r="AH648"/>
  <c r="U648"/>
  <c r="AN648" l="1"/>
  <c r="S648"/>
  <c r="R648"/>
  <c r="Z648"/>
  <c r="Y648"/>
  <c r="O649"/>
  <c r="P649"/>
  <c r="AL649"/>
  <c r="AM649"/>
  <c r="U649"/>
  <c r="AH649"/>
  <c r="AB649"/>
  <c r="AQ649"/>
  <c r="K649"/>
  <c r="L649" s="1"/>
  <c r="G649"/>
  <c r="W649"/>
  <c r="X649" s="1"/>
  <c r="M648"/>
  <c r="N648"/>
  <c r="AD649"/>
  <c r="AC649"/>
  <c r="AF649" s="1"/>
  <c r="B651"/>
  <c r="F650"/>
  <c r="D650"/>
  <c r="T650" s="1"/>
  <c r="AJ650"/>
  <c r="AO650" s="1"/>
  <c r="AG650"/>
  <c r="AI650" s="1"/>
  <c r="J650"/>
  <c r="E650"/>
  <c r="V650" s="1"/>
  <c r="C650"/>
  <c r="AA650"/>
  <c r="AK650"/>
  <c r="AP650" s="1"/>
  <c r="I648"/>
  <c r="H648"/>
  <c r="AE649" l="1"/>
  <c r="AN649"/>
  <c r="K650"/>
  <c r="L650" s="1"/>
  <c r="G650"/>
  <c r="W650"/>
  <c r="X650" s="1"/>
  <c r="M649"/>
  <c r="N649"/>
  <c r="I649"/>
  <c r="H649"/>
  <c r="Q649"/>
  <c r="O650"/>
  <c r="P650"/>
  <c r="AM650"/>
  <c r="AH650"/>
  <c r="AL650"/>
  <c r="U650"/>
  <c r="AB650"/>
  <c r="Y649"/>
  <c r="Z649"/>
  <c r="AD650"/>
  <c r="AC650"/>
  <c r="AF650" s="1"/>
  <c r="F651"/>
  <c r="D651"/>
  <c r="T651" s="1"/>
  <c r="AK651"/>
  <c r="AP651" s="1"/>
  <c r="AG651"/>
  <c r="AI651" s="1"/>
  <c r="J651"/>
  <c r="B652"/>
  <c r="C651"/>
  <c r="AA651"/>
  <c r="AJ651"/>
  <c r="AO651" s="1"/>
  <c r="E651"/>
  <c r="V651" s="1"/>
  <c r="AQ650"/>
  <c r="Q650" l="1"/>
  <c r="AE650"/>
  <c r="M650"/>
  <c r="N650"/>
  <c r="F652"/>
  <c r="B653"/>
  <c r="J652"/>
  <c r="AJ652"/>
  <c r="AO652" s="1"/>
  <c r="D652"/>
  <c r="T652" s="1"/>
  <c r="AG652"/>
  <c r="AI652" s="1"/>
  <c r="AK652"/>
  <c r="AP652" s="1"/>
  <c r="C652"/>
  <c r="AA652"/>
  <c r="E652"/>
  <c r="V652" s="1"/>
  <c r="AH651"/>
  <c r="AM651"/>
  <c r="AB651"/>
  <c r="AE651" s="1"/>
  <c r="P651"/>
  <c r="Q651" s="1"/>
  <c r="O651"/>
  <c r="AL651"/>
  <c r="U651"/>
  <c r="S650"/>
  <c r="R650"/>
  <c r="I650"/>
  <c r="H650"/>
  <c r="AD651"/>
  <c r="AC651"/>
  <c r="AF651" s="1"/>
  <c r="Y650"/>
  <c r="Z650"/>
  <c r="AQ651"/>
  <c r="K651"/>
  <c r="L651" s="1"/>
  <c r="G651"/>
  <c r="W651"/>
  <c r="X651" s="1"/>
  <c r="S649"/>
  <c r="R649"/>
  <c r="AN650"/>
  <c r="AN651" l="1"/>
  <c r="AD652"/>
  <c r="AC652"/>
  <c r="AF652" s="1"/>
  <c r="M651"/>
  <c r="N651"/>
  <c r="Y651"/>
  <c r="Z651"/>
  <c r="I651"/>
  <c r="H651"/>
  <c r="AH652"/>
  <c r="P652"/>
  <c r="U652"/>
  <c r="AM652"/>
  <c r="O652"/>
  <c r="AL652"/>
  <c r="AB652"/>
  <c r="K652"/>
  <c r="L652" s="1"/>
  <c r="G652"/>
  <c r="W652"/>
  <c r="X652" s="1"/>
  <c r="R651"/>
  <c r="S651"/>
  <c r="F653"/>
  <c r="B654"/>
  <c r="D653"/>
  <c r="T653" s="1"/>
  <c r="AG653"/>
  <c r="AI653" s="1"/>
  <c r="AK653"/>
  <c r="AP653" s="1"/>
  <c r="J653"/>
  <c r="C653"/>
  <c r="AJ653"/>
  <c r="AO653" s="1"/>
  <c r="E653"/>
  <c r="V653" s="1"/>
  <c r="AA653"/>
  <c r="AQ652"/>
  <c r="AE652" l="1"/>
  <c r="K653"/>
  <c r="L653" s="1"/>
  <c r="G653"/>
  <c r="W653"/>
  <c r="X653" s="1"/>
  <c r="H652"/>
  <c r="I652"/>
  <c r="AN652"/>
  <c r="D654"/>
  <c r="T654" s="1"/>
  <c r="B655"/>
  <c r="AJ654"/>
  <c r="AO654" s="1"/>
  <c r="F654"/>
  <c r="AK654"/>
  <c r="AP654" s="1"/>
  <c r="J654"/>
  <c r="AG654"/>
  <c r="AI654" s="1"/>
  <c r="C654"/>
  <c r="E654"/>
  <c r="V654" s="1"/>
  <c r="AA654"/>
  <c r="Z652"/>
  <c r="Y652"/>
  <c r="Q652"/>
  <c r="AD653"/>
  <c r="AC653"/>
  <c r="AF653" s="1"/>
  <c r="O653"/>
  <c r="P653"/>
  <c r="AL653"/>
  <c r="U653"/>
  <c r="AB653"/>
  <c r="AE653" s="1"/>
  <c r="AH653"/>
  <c r="AM653"/>
  <c r="N652"/>
  <c r="M652"/>
  <c r="AQ653"/>
  <c r="Q653" l="1"/>
  <c r="AN653"/>
  <c r="AD654"/>
  <c r="AC654"/>
  <c r="AF654" s="1"/>
  <c r="M653"/>
  <c r="N653"/>
  <c r="AQ654"/>
  <c r="R653"/>
  <c r="S653"/>
  <c r="S652"/>
  <c r="R652"/>
  <c r="O654"/>
  <c r="P654"/>
  <c r="U654"/>
  <c r="AL654"/>
  <c r="AB654"/>
  <c r="AE654" s="1"/>
  <c r="AM654"/>
  <c r="AH654"/>
  <c r="K654"/>
  <c r="L654" s="1"/>
  <c r="G654"/>
  <c r="W654"/>
  <c r="X654" s="1"/>
  <c r="H653"/>
  <c r="I653"/>
  <c r="Y653"/>
  <c r="Z653"/>
  <c r="B656"/>
  <c r="D655"/>
  <c r="T655" s="1"/>
  <c r="F655"/>
  <c r="AG655"/>
  <c r="AI655" s="1"/>
  <c r="AJ655"/>
  <c r="AO655" s="1"/>
  <c r="AK655"/>
  <c r="AP655" s="1"/>
  <c r="J655"/>
  <c r="AA655"/>
  <c r="E655"/>
  <c r="V655" s="1"/>
  <c r="C655"/>
  <c r="N654" l="1"/>
  <c r="M654"/>
  <c r="K655"/>
  <c r="L655" s="1"/>
  <c r="G655"/>
  <c r="W655"/>
  <c r="X655" s="1"/>
  <c r="H654"/>
  <c r="I654"/>
  <c r="AD655"/>
  <c r="AC655"/>
  <c r="AF655" s="1"/>
  <c r="Y654"/>
  <c r="Z654"/>
  <c r="AQ655"/>
  <c r="Q654"/>
  <c r="P655"/>
  <c r="AL655"/>
  <c r="O655"/>
  <c r="U655"/>
  <c r="AB655"/>
  <c r="AE655" s="1"/>
  <c r="AM655"/>
  <c r="AH655"/>
  <c r="F656"/>
  <c r="D656"/>
  <c r="T656" s="1"/>
  <c r="J656"/>
  <c r="B657"/>
  <c r="AJ656"/>
  <c r="AO656" s="1"/>
  <c r="AK656"/>
  <c r="AP656" s="1"/>
  <c r="C656"/>
  <c r="AA656"/>
  <c r="AG656"/>
  <c r="AI656" s="1"/>
  <c r="E656"/>
  <c r="V656" s="1"/>
  <c r="AN654"/>
  <c r="Q655" l="1"/>
  <c r="K656"/>
  <c r="L656" s="1"/>
  <c r="G656"/>
  <c r="W656"/>
  <c r="X656" s="1"/>
  <c r="S654"/>
  <c r="R654"/>
  <c r="Y655"/>
  <c r="Z655"/>
  <c r="S655"/>
  <c r="R655"/>
  <c r="AQ656"/>
  <c r="O656"/>
  <c r="AM656"/>
  <c r="P656"/>
  <c r="AH656"/>
  <c r="AL656"/>
  <c r="U656"/>
  <c r="AB656"/>
  <c r="M655"/>
  <c r="N655"/>
  <c r="AD656"/>
  <c r="AC656"/>
  <c r="AF656" s="1"/>
  <c r="B658"/>
  <c r="F657"/>
  <c r="AG657"/>
  <c r="AI657" s="1"/>
  <c r="AJ657"/>
  <c r="AO657" s="1"/>
  <c r="AK657"/>
  <c r="AP657" s="1"/>
  <c r="D657"/>
  <c r="T657" s="1"/>
  <c r="J657"/>
  <c r="E657"/>
  <c r="V657" s="1"/>
  <c r="C657"/>
  <c r="AA657"/>
  <c r="H655"/>
  <c r="I655"/>
  <c r="AN655"/>
  <c r="AE656" l="1"/>
  <c r="N656"/>
  <c r="M656"/>
  <c r="Q656"/>
  <c r="P657"/>
  <c r="O657"/>
  <c r="AL657"/>
  <c r="AM657"/>
  <c r="U657"/>
  <c r="AH657"/>
  <c r="AB657"/>
  <c r="B659"/>
  <c r="F658"/>
  <c r="D658"/>
  <c r="T658" s="1"/>
  <c r="J658"/>
  <c r="AG658"/>
  <c r="AI658" s="1"/>
  <c r="AK658"/>
  <c r="AP658" s="1"/>
  <c r="AJ658"/>
  <c r="AO658" s="1"/>
  <c r="C658"/>
  <c r="E658"/>
  <c r="V658" s="1"/>
  <c r="AA658"/>
  <c r="H656"/>
  <c r="I656"/>
  <c r="AN656"/>
  <c r="AD657"/>
  <c r="AC657"/>
  <c r="AF657" s="1"/>
  <c r="K657"/>
  <c r="L657" s="1"/>
  <c r="G657"/>
  <c r="W657"/>
  <c r="X657" s="1"/>
  <c r="Y656"/>
  <c r="Z656"/>
  <c r="AQ657"/>
  <c r="AE657" l="1"/>
  <c r="AN657"/>
  <c r="AD658"/>
  <c r="AC658"/>
  <c r="AF658" s="1"/>
  <c r="M657"/>
  <c r="N657"/>
  <c r="O658"/>
  <c r="P658"/>
  <c r="Q658" s="1"/>
  <c r="AL658"/>
  <c r="AB658"/>
  <c r="U658"/>
  <c r="AM658"/>
  <c r="AH658"/>
  <c r="Z657"/>
  <c r="Y657"/>
  <c r="H657"/>
  <c r="I657"/>
  <c r="B660"/>
  <c r="D659"/>
  <c r="T659" s="1"/>
  <c r="AG659"/>
  <c r="AI659" s="1"/>
  <c r="AJ659"/>
  <c r="AO659" s="1"/>
  <c r="AK659"/>
  <c r="AP659" s="1"/>
  <c r="J659"/>
  <c r="C659"/>
  <c r="AA659"/>
  <c r="F659"/>
  <c r="E659"/>
  <c r="V659" s="1"/>
  <c r="R656"/>
  <c r="S656"/>
  <c r="AQ658"/>
  <c r="K658"/>
  <c r="L658" s="1"/>
  <c r="G658"/>
  <c r="W658"/>
  <c r="X658" s="1"/>
  <c r="Q657"/>
  <c r="H658" l="1"/>
  <c r="I658"/>
  <c r="P659"/>
  <c r="AL659"/>
  <c r="O659"/>
  <c r="AH659"/>
  <c r="AB659"/>
  <c r="AE659" s="1"/>
  <c r="AM659"/>
  <c r="U659"/>
  <c r="R658"/>
  <c r="S658"/>
  <c r="AQ659"/>
  <c r="S657"/>
  <c r="R657"/>
  <c r="N658"/>
  <c r="M658"/>
  <c r="Y658"/>
  <c r="Z658"/>
  <c r="AD659"/>
  <c r="AC659"/>
  <c r="AF659" s="1"/>
  <c r="AN658"/>
  <c r="K659"/>
  <c r="L659" s="1"/>
  <c r="G659"/>
  <c r="W659"/>
  <c r="X659" s="1"/>
  <c r="B661"/>
  <c r="D660"/>
  <c r="T660" s="1"/>
  <c r="F660"/>
  <c r="AG660"/>
  <c r="AI660" s="1"/>
  <c r="AK660"/>
  <c r="AP660" s="1"/>
  <c r="J660"/>
  <c r="C660"/>
  <c r="AA660"/>
  <c r="E660"/>
  <c r="V660" s="1"/>
  <c r="AJ660"/>
  <c r="AO660" s="1"/>
  <c r="AE658"/>
  <c r="B662" l="1"/>
  <c r="F661"/>
  <c r="D661"/>
  <c r="T661" s="1"/>
  <c r="AG661"/>
  <c r="AI661" s="1"/>
  <c r="AJ661"/>
  <c r="AO661" s="1"/>
  <c r="AK661"/>
  <c r="AP661" s="1"/>
  <c r="J661"/>
  <c r="E661"/>
  <c r="V661" s="1"/>
  <c r="C661"/>
  <c r="AA661"/>
  <c r="M659"/>
  <c r="N659"/>
  <c r="AN659"/>
  <c r="O660"/>
  <c r="P660"/>
  <c r="AM660"/>
  <c r="AH660"/>
  <c r="AL660"/>
  <c r="AB660"/>
  <c r="U660"/>
  <c r="K660"/>
  <c r="L660" s="1"/>
  <c r="G660"/>
  <c r="W660"/>
  <c r="X660" s="1"/>
  <c r="H659"/>
  <c r="I659"/>
  <c r="Q659"/>
  <c r="AD660"/>
  <c r="AC660"/>
  <c r="AF660" s="1"/>
  <c r="Y659"/>
  <c r="Z659"/>
  <c r="AQ660"/>
  <c r="N660" l="1"/>
  <c r="M660"/>
  <c r="P661"/>
  <c r="U661"/>
  <c r="AL661"/>
  <c r="AB661"/>
  <c r="O661"/>
  <c r="AM661"/>
  <c r="AH661"/>
  <c r="B663"/>
  <c r="F662"/>
  <c r="D662"/>
  <c r="T662" s="1"/>
  <c r="J662"/>
  <c r="AJ662"/>
  <c r="AO662" s="1"/>
  <c r="C662"/>
  <c r="AG662"/>
  <c r="AI662" s="1"/>
  <c r="AK662"/>
  <c r="AP662" s="1"/>
  <c r="E662"/>
  <c r="V662" s="1"/>
  <c r="AA662"/>
  <c r="AN660"/>
  <c r="K661"/>
  <c r="L661" s="1"/>
  <c r="G661"/>
  <c r="W661"/>
  <c r="X661" s="1"/>
  <c r="AD661"/>
  <c r="AC661"/>
  <c r="AF661" s="1"/>
  <c r="Z660"/>
  <c r="Y660"/>
  <c r="Q660"/>
  <c r="R659"/>
  <c r="S659"/>
  <c r="H660"/>
  <c r="I660"/>
  <c r="AE660"/>
  <c r="AQ661"/>
  <c r="AN661" l="1"/>
  <c r="Z661"/>
  <c r="Y661"/>
  <c r="R660"/>
  <c r="S660"/>
  <c r="N661"/>
  <c r="M661"/>
  <c r="I661"/>
  <c r="H661"/>
  <c r="B664"/>
  <c r="D663"/>
  <c r="T663" s="1"/>
  <c r="F663"/>
  <c r="AG663"/>
  <c r="AI663" s="1"/>
  <c r="AJ663"/>
  <c r="AO663" s="1"/>
  <c r="AK663"/>
  <c r="AP663" s="1"/>
  <c r="J663"/>
  <c r="AA663"/>
  <c r="C663"/>
  <c r="E663"/>
  <c r="V663" s="1"/>
  <c r="AE661"/>
  <c r="AD662"/>
  <c r="AC662"/>
  <c r="AF662" s="1"/>
  <c r="AL662"/>
  <c r="O662"/>
  <c r="P662"/>
  <c r="U662"/>
  <c r="AH662"/>
  <c r="AB662"/>
  <c r="AE662" s="1"/>
  <c r="AM662"/>
  <c r="K662"/>
  <c r="L662" s="1"/>
  <c r="G662"/>
  <c r="W662"/>
  <c r="X662" s="1"/>
  <c r="Q661"/>
  <c r="AQ662"/>
  <c r="AN662" l="1"/>
  <c r="S661"/>
  <c r="R661"/>
  <c r="M662"/>
  <c r="N662"/>
  <c r="O663"/>
  <c r="P663"/>
  <c r="AH663"/>
  <c r="AB663"/>
  <c r="AM663"/>
  <c r="U663"/>
  <c r="AL663"/>
  <c r="F664"/>
  <c r="D664"/>
  <c r="T664" s="1"/>
  <c r="J664"/>
  <c r="AJ664"/>
  <c r="AO664" s="1"/>
  <c r="B665"/>
  <c r="AG664"/>
  <c r="AI664" s="1"/>
  <c r="AA664"/>
  <c r="C664"/>
  <c r="E664"/>
  <c r="V664" s="1"/>
  <c r="AK664"/>
  <c r="AP664" s="1"/>
  <c r="Q662"/>
  <c r="H662"/>
  <c r="I662"/>
  <c r="K663"/>
  <c r="L663" s="1"/>
  <c r="G663"/>
  <c r="W663"/>
  <c r="X663" s="1"/>
  <c r="Z662"/>
  <c r="Y662"/>
  <c r="AD663"/>
  <c r="AC663"/>
  <c r="AF663" s="1"/>
  <c r="AQ663"/>
  <c r="Q663" l="1"/>
  <c r="S663" s="1"/>
  <c r="N663"/>
  <c r="M663"/>
  <c r="H663"/>
  <c r="I663"/>
  <c r="S662"/>
  <c r="R662"/>
  <c r="AQ664"/>
  <c r="AD664"/>
  <c r="AC664"/>
  <c r="AF664" s="1"/>
  <c r="Y663"/>
  <c r="Z663"/>
  <c r="P664"/>
  <c r="U664"/>
  <c r="AL664"/>
  <c r="O664"/>
  <c r="AM664"/>
  <c r="AH664"/>
  <c r="AB664"/>
  <c r="AN663"/>
  <c r="B666"/>
  <c r="D665"/>
  <c r="T665" s="1"/>
  <c r="F665"/>
  <c r="AG665"/>
  <c r="AI665" s="1"/>
  <c r="AJ665"/>
  <c r="AO665" s="1"/>
  <c r="AK665"/>
  <c r="AP665" s="1"/>
  <c r="C665"/>
  <c r="J665"/>
  <c r="E665"/>
  <c r="V665" s="1"/>
  <c r="AA665"/>
  <c r="K664"/>
  <c r="L664" s="1"/>
  <c r="G664"/>
  <c r="W664"/>
  <c r="X664" s="1"/>
  <c r="AE663"/>
  <c r="R663" l="1"/>
  <c r="Q664"/>
  <c r="AN664"/>
  <c r="AE664"/>
  <c r="Z664"/>
  <c r="Y664"/>
  <c r="H664"/>
  <c r="I664"/>
  <c r="AQ665"/>
  <c r="B667"/>
  <c r="D666"/>
  <c r="T666" s="1"/>
  <c r="F666"/>
  <c r="AG666"/>
  <c r="AI666" s="1"/>
  <c r="AK666"/>
  <c r="AP666" s="1"/>
  <c r="AJ666"/>
  <c r="AO666" s="1"/>
  <c r="C666"/>
  <c r="J666"/>
  <c r="E666"/>
  <c r="V666" s="1"/>
  <c r="AA666"/>
  <c r="S664"/>
  <c r="R664"/>
  <c r="AD665"/>
  <c r="AC665"/>
  <c r="AF665" s="1"/>
  <c r="N664"/>
  <c r="M664"/>
  <c r="P665"/>
  <c r="AL665"/>
  <c r="O665"/>
  <c r="AM665"/>
  <c r="AH665"/>
  <c r="U665"/>
  <c r="AB665"/>
  <c r="K665"/>
  <c r="L665" s="1"/>
  <c r="G665"/>
  <c r="W665"/>
  <c r="X665" s="1"/>
  <c r="Q665" l="1"/>
  <c r="R665" s="1"/>
  <c r="AN665"/>
  <c r="AE665"/>
  <c r="N665"/>
  <c r="M665"/>
  <c r="AQ666"/>
  <c r="H665"/>
  <c r="I665"/>
  <c r="B668"/>
  <c r="D667"/>
  <c r="T667" s="1"/>
  <c r="J667"/>
  <c r="F667"/>
  <c r="AG667"/>
  <c r="AI667" s="1"/>
  <c r="AJ667"/>
  <c r="AO667" s="1"/>
  <c r="AK667"/>
  <c r="AP667" s="1"/>
  <c r="C667"/>
  <c r="AA667"/>
  <c r="E667"/>
  <c r="V667" s="1"/>
  <c r="AD666"/>
  <c r="AC666"/>
  <c r="AF666" s="1"/>
  <c r="Y665"/>
  <c r="Z665"/>
  <c r="P666"/>
  <c r="O666"/>
  <c r="AB666"/>
  <c r="AL666"/>
  <c r="U666"/>
  <c r="AM666"/>
  <c r="AH666"/>
  <c r="K666"/>
  <c r="L666" s="1"/>
  <c r="G666"/>
  <c r="W666"/>
  <c r="X666" s="1"/>
  <c r="S665" l="1"/>
  <c r="AE666"/>
  <c r="Q666"/>
  <c r="S666" s="1"/>
  <c r="H666"/>
  <c r="I666"/>
  <c r="N666"/>
  <c r="M666"/>
  <c r="Y666"/>
  <c r="Z666"/>
  <c r="P667"/>
  <c r="O667"/>
  <c r="AM667"/>
  <c r="AB667"/>
  <c r="AH667"/>
  <c r="U667"/>
  <c r="AL667"/>
  <c r="K667"/>
  <c r="L667" s="1"/>
  <c r="G667"/>
  <c r="W667"/>
  <c r="X667" s="1"/>
  <c r="AD667"/>
  <c r="AC667"/>
  <c r="AF667" s="1"/>
  <c r="B669"/>
  <c r="F668"/>
  <c r="D668"/>
  <c r="T668" s="1"/>
  <c r="AG668"/>
  <c r="AI668" s="1"/>
  <c r="AK668"/>
  <c r="AP668" s="1"/>
  <c r="AJ668"/>
  <c r="AO668" s="1"/>
  <c r="J668"/>
  <c r="C668"/>
  <c r="AA668"/>
  <c r="E668"/>
  <c r="V668" s="1"/>
  <c r="AN666"/>
  <c r="AQ667"/>
  <c r="AE667" l="1"/>
  <c r="AN667"/>
  <c r="R666"/>
  <c r="AD668"/>
  <c r="AC668"/>
  <c r="AF668" s="1"/>
  <c r="B670"/>
  <c r="F669"/>
  <c r="D669"/>
  <c r="T669" s="1"/>
  <c r="AG669"/>
  <c r="AI669" s="1"/>
  <c r="AJ669"/>
  <c r="AO669" s="1"/>
  <c r="AK669"/>
  <c r="AP669" s="1"/>
  <c r="J669"/>
  <c r="E669"/>
  <c r="V669" s="1"/>
  <c r="AA669"/>
  <c r="C669"/>
  <c r="H667"/>
  <c r="I667"/>
  <c r="Q667"/>
  <c r="K668"/>
  <c r="L668" s="1"/>
  <c r="G668"/>
  <c r="W668"/>
  <c r="X668" s="1"/>
  <c r="Z667"/>
  <c r="Y667"/>
  <c r="P668"/>
  <c r="Q668" s="1"/>
  <c r="O668"/>
  <c r="AH668"/>
  <c r="AM668"/>
  <c r="U668"/>
  <c r="AB668"/>
  <c r="AE668" s="1"/>
  <c r="AL668"/>
  <c r="M667"/>
  <c r="N667"/>
  <c r="AQ668"/>
  <c r="Z668" l="1"/>
  <c r="Y668"/>
  <c r="AQ669"/>
  <c r="R668"/>
  <c r="S668"/>
  <c r="I668"/>
  <c r="H668"/>
  <c r="R667"/>
  <c r="S667"/>
  <c r="AD669"/>
  <c r="AC669"/>
  <c r="AF669" s="1"/>
  <c r="D670"/>
  <c r="T670" s="1"/>
  <c r="B671"/>
  <c r="F670"/>
  <c r="AJ670"/>
  <c r="AO670" s="1"/>
  <c r="J670"/>
  <c r="AK670"/>
  <c r="AP670" s="1"/>
  <c r="C670"/>
  <c r="AG670"/>
  <c r="AI670" s="1"/>
  <c r="E670"/>
  <c r="V670" s="1"/>
  <c r="AA670"/>
  <c r="AN668"/>
  <c r="M668"/>
  <c r="N668"/>
  <c r="O669"/>
  <c r="P669"/>
  <c r="AL669"/>
  <c r="AB669"/>
  <c r="AE669" s="1"/>
  <c r="U669"/>
  <c r="AM669"/>
  <c r="AH669"/>
  <c r="K669"/>
  <c r="L669" s="1"/>
  <c r="G669"/>
  <c r="W669"/>
  <c r="X669" s="1"/>
  <c r="N669" l="1"/>
  <c r="M669"/>
  <c r="AD670"/>
  <c r="AC670"/>
  <c r="AF670" s="1"/>
  <c r="B672"/>
  <c r="D671"/>
  <c r="T671" s="1"/>
  <c r="F671"/>
  <c r="AG671"/>
  <c r="AI671" s="1"/>
  <c r="AJ671"/>
  <c r="AO671" s="1"/>
  <c r="AK671"/>
  <c r="AP671" s="1"/>
  <c r="J671"/>
  <c r="C671"/>
  <c r="AA671"/>
  <c r="E671"/>
  <c r="V671" s="1"/>
  <c r="Y669"/>
  <c r="Z669"/>
  <c r="O670"/>
  <c r="AH670"/>
  <c r="AB670"/>
  <c r="AM670"/>
  <c r="U670"/>
  <c r="P670"/>
  <c r="Q670" s="1"/>
  <c r="AL670"/>
  <c r="K670"/>
  <c r="L670" s="1"/>
  <c r="G670"/>
  <c r="W670"/>
  <c r="X670" s="1"/>
  <c r="Q669"/>
  <c r="I669"/>
  <c r="H669"/>
  <c r="AN669"/>
  <c r="AQ670"/>
  <c r="AN670" l="1"/>
  <c r="R670"/>
  <c r="S670"/>
  <c r="H670"/>
  <c r="I670"/>
  <c r="AD671"/>
  <c r="AC671"/>
  <c r="AF671" s="1"/>
  <c r="F672"/>
  <c r="D672"/>
  <c r="T672" s="1"/>
  <c r="B673"/>
  <c r="AJ672"/>
  <c r="AO672" s="1"/>
  <c r="AK672"/>
  <c r="AP672" s="1"/>
  <c r="AA672"/>
  <c r="AG672"/>
  <c r="AI672" s="1"/>
  <c r="E672"/>
  <c r="V672" s="1"/>
  <c r="J672"/>
  <c r="C672"/>
  <c r="Z670"/>
  <c r="Y670"/>
  <c r="R669"/>
  <c r="S669"/>
  <c r="K671"/>
  <c r="L671" s="1"/>
  <c r="G671"/>
  <c r="W671"/>
  <c r="X671" s="1"/>
  <c r="AE670"/>
  <c r="M670"/>
  <c r="N670"/>
  <c r="O671"/>
  <c r="AL671"/>
  <c r="AB671"/>
  <c r="P671"/>
  <c r="U671"/>
  <c r="AH671"/>
  <c r="AM671"/>
  <c r="AQ671"/>
  <c r="AN671" l="1"/>
  <c r="AD672"/>
  <c r="AC672"/>
  <c r="AF672" s="1"/>
  <c r="N671"/>
  <c r="M671"/>
  <c r="B674"/>
  <c r="F673"/>
  <c r="AG673"/>
  <c r="AI673" s="1"/>
  <c r="AJ673"/>
  <c r="AO673" s="1"/>
  <c r="AK673"/>
  <c r="AP673" s="1"/>
  <c r="D673"/>
  <c r="T673" s="1"/>
  <c r="J673"/>
  <c r="C673"/>
  <c r="E673"/>
  <c r="V673" s="1"/>
  <c r="AA673"/>
  <c r="AE671"/>
  <c r="AQ672"/>
  <c r="Y671"/>
  <c r="Z671"/>
  <c r="I671"/>
  <c r="H671"/>
  <c r="Q671"/>
  <c r="K672"/>
  <c r="L672" s="1"/>
  <c r="G672"/>
  <c r="W672"/>
  <c r="X672" s="1"/>
  <c r="O672"/>
  <c r="P672"/>
  <c r="AM672"/>
  <c r="AH672"/>
  <c r="U672"/>
  <c r="AL672"/>
  <c r="AB672"/>
  <c r="R671" l="1"/>
  <c r="S671"/>
  <c r="B675"/>
  <c r="F674"/>
  <c r="D674"/>
  <c r="T674" s="1"/>
  <c r="AG674"/>
  <c r="AI674" s="1"/>
  <c r="AK674"/>
  <c r="AP674" s="1"/>
  <c r="J674"/>
  <c r="AJ674"/>
  <c r="AO674" s="1"/>
  <c r="E674"/>
  <c r="V674" s="1"/>
  <c r="AA674"/>
  <c r="C674"/>
  <c r="AD673"/>
  <c r="AC673"/>
  <c r="AF673" s="1"/>
  <c r="K673"/>
  <c r="L673" s="1"/>
  <c r="G673"/>
  <c r="W673"/>
  <c r="X673" s="1"/>
  <c r="M672"/>
  <c r="N672"/>
  <c r="Q672"/>
  <c r="AQ673"/>
  <c r="I672"/>
  <c r="H672"/>
  <c r="Z672"/>
  <c r="Y672"/>
  <c r="O673"/>
  <c r="P673"/>
  <c r="AL673"/>
  <c r="AH673"/>
  <c r="U673"/>
  <c r="AB673"/>
  <c r="AM673"/>
  <c r="AE672"/>
  <c r="AN672"/>
  <c r="AE673" l="1"/>
  <c r="Q673"/>
  <c r="S673" s="1"/>
  <c r="S672"/>
  <c r="R672"/>
  <c r="I673"/>
  <c r="H673"/>
  <c r="O674"/>
  <c r="P674"/>
  <c r="AL674"/>
  <c r="U674"/>
  <c r="AB674"/>
  <c r="AE674" s="1"/>
  <c r="AH674"/>
  <c r="AM674"/>
  <c r="Y673"/>
  <c r="Z673"/>
  <c r="AN673"/>
  <c r="AQ674"/>
  <c r="R673"/>
  <c r="M673"/>
  <c r="N673"/>
  <c r="AD674"/>
  <c r="AC674"/>
  <c r="AF674" s="1"/>
  <c r="B676"/>
  <c r="D675"/>
  <c r="T675" s="1"/>
  <c r="AG675"/>
  <c r="AI675" s="1"/>
  <c r="AJ675"/>
  <c r="AO675" s="1"/>
  <c r="AK675"/>
  <c r="AP675" s="1"/>
  <c r="F675"/>
  <c r="J675"/>
  <c r="C675"/>
  <c r="AA675"/>
  <c r="E675"/>
  <c r="V675" s="1"/>
  <c r="K674"/>
  <c r="L674" s="1"/>
  <c r="G674"/>
  <c r="W674"/>
  <c r="X674" s="1"/>
  <c r="Q674" l="1"/>
  <c r="S674" s="1"/>
  <c r="AN674"/>
  <c r="K675"/>
  <c r="L675" s="1"/>
  <c r="G675"/>
  <c r="W675"/>
  <c r="X675" s="1"/>
  <c r="M674"/>
  <c r="N674"/>
  <c r="I674"/>
  <c r="H674"/>
  <c r="AL675"/>
  <c r="AB675"/>
  <c r="O675"/>
  <c r="U675"/>
  <c r="AM675"/>
  <c r="AH675"/>
  <c r="P675"/>
  <c r="Q675" s="1"/>
  <c r="AD675"/>
  <c r="AC675"/>
  <c r="AF675" s="1"/>
  <c r="B677"/>
  <c r="D676"/>
  <c r="T676" s="1"/>
  <c r="F676"/>
  <c r="AG676"/>
  <c r="AI676" s="1"/>
  <c r="AK676"/>
  <c r="AP676" s="1"/>
  <c r="J676"/>
  <c r="C676"/>
  <c r="AA676"/>
  <c r="AJ676"/>
  <c r="AO676" s="1"/>
  <c r="E676"/>
  <c r="V676" s="1"/>
  <c r="R674"/>
  <c r="Z674"/>
  <c r="Y674"/>
  <c r="AQ675"/>
  <c r="AE675" l="1"/>
  <c r="AN675"/>
  <c r="B678"/>
  <c r="F677"/>
  <c r="D677"/>
  <c r="T677" s="1"/>
  <c r="AG677"/>
  <c r="AI677" s="1"/>
  <c r="AJ677"/>
  <c r="AO677" s="1"/>
  <c r="AK677"/>
  <c r="AP677" s="1"/>
  <c r="C677"/>
  <c r="E677"/>
  <c r="V677" s="1"/>
  <c r="J677"/>
  <c r="AA677"/>
  <c r="N675"/>
  <c r="M675"/>
  <c r="R675"/>
  <c r="S675"/>
  <c r="I675"/>
  <c r="H675"/>
  <c r="P676"/>
  <c r="O676"/>
  <c r="AL676"/>
  <c r="AM676"/>
  <c r="AB676"/>
  <c r="AH676"/>
  <c r="U676"/>
  <c r="K676"/>
  <c r="L676" s="1"/>
  <c r="G676"/>
  <c r="W676"/>
  <c r="X676" s="1"/>
  <c r="Z675"/>
  <c r="Y675"/>
  <c r="AD676"/>
  <c r="AC676"/>
  <c r="AF676" s="1"/>
  <c r="AQ676"/>
  <c r="AN676" l="1"/>
  <c r="Z676"/>
  <c r="Y676"/>
  <c r="H676"/>
  <c r="I676"/>
  <c r="B679"/>
  <c r="F678"/>
  <c r="J678"/>
  <c r="D678"/>
  <c r="T678" s="1"/>
  <c r="AJ678"/>
  <c r="AO678" s="1"/>
  <c r="AG678"/>
  <c r="AI678" s="1"/>
  <c r="C678"/>
  <c r="AK678"/>
  <c r="AP678" s="1"/>
  <c r="AA678"/>
  <c r="E678"/>
  <c r="V678" s="1"/>
  <c r="AE676"/>
  <c r="Q676"/>
  <c r="AD677"/>
  <c r="AC677"/>
  <c r="AF677" s="1"/>
  <c r="K677"/>
  <c r="L677" s="1"/>
  <c r="G677"/>
  <c r="W677"/>
  <c r="X677" s="1"/>
  <c r="O677"/>
  <c r="P677"/>
  <c r="AL677"/>
  <c r="AH677"/>
  <c r="AB677"/>
  <c r="AE677" s="1"/>
  <c r="AM677"/>
  <c r="U677"/>
  <c r="M676"/>
  <c r="N676"/>
  <c r="AQ677"/>
  <c r="H677" l="1"/>
  <c r="I677"/>
  <c r="S676"/>
  <c r="R676"/>
  <c r="Y677"/>
  <c r="Z677"/>
  <c r="AD678"/>
  <c r="AC678"/>
  <c r="AF678" s="1"/>
  <c r="B680"/>
  <c r="D679"/>
  <c r="T679" s="1"/>
  <c r="F679"/>
  <c r="AG679"/>
  <c r="AI679" s="1"/>
  <c r="AJ679"/>
  <c r="AO679" s="1"/>
  <c r="AK679"/>
  <c r="AP679" s="1"/>
  <c r="J679"/>
  <c r="AA679"/>
  <c r="C679"/>
  <c r="E679"/>
  <c r="V679" s="1"/>
  <c r="AN677"/>
  <c r="K678"/>
  <c r="L678" s="1"/>
  <c r="G678"/>
  <c r="W678"/>
  <c r="X678" s="1"/>
  <c r="AQ678"/>
  <c r="N677"/>
  <c r="M677"/>
  <c r="O678"/>
  <c r="AM678"/>
  <c r="U678"/>
  <c r="P678"/>
  <c r="AH678"/>
  <c r="AB678"/>
  <c r="AL678"/>
  <c r="Q677"/>
  <c r="AN678" l="1"/>
  <c r="M678"/>
  <c r="N678"/>
  <c r="R677"/>
  <c r="S677"/>
  <c r="I678"/>
  <c r="H678"/>
  <c r="O679"/>
  <c r="P679"/>
  <c r="AM679"/>
  <c r="AH679"/>
  <c r="AL679"/>
  <c r="U679"/>
  <c r="AB679"/>
  <c r="F680"/>
  <c r="D680"/>
  <c r="T680" s="1"/>
  <c r="J680"/>
  <c r="B681"/>
  <c r="AJ680"/>
  <c r="AO680" s="1"/>
  <c r="AG680"/>
  <c r="AI680" s="1"/>
  <c r="C680"/>
  <c r="AK680"/>
  <c r="AP680" s="1"/>
  <c r="E680"/>
  <c r="V680" s="1"/>
  <c r="AA680"/>
  <c r="AE678"/>
  <c r="Q678"/>
  <c r="Y678"/>
  <c r="Z678"/>
  <c r="K679"/>
  <c r="L679" s="1"/>
  <c r="G679"/>
  <c r="W679"/>
  <c r="X679" s="1"/>
  <c r="AD679"/>
  <c r="AC679"/>
  <c r="AF679" s="1"/>
  <c r="AQ679"/>
  <c r="Q679" l="1"/>
  <c r="S679" s="1"/>
  <c r="AE679"/>
  <c r="AQ680"/>
  <c r="M679"/>
  <c r="N679"/>
  <c r="P680"/>
  <c r="U680"/>
  <c r="AL680"/>
  <c r="AB680"/>
  <c r="O680"/>
  <c r="AM680"/>
  <c r="AH680"/>
  <c r="H679"/>
  <c r="I679"/>
  <c r="R678"/>
  <c r="S678"/>
  <c r="B682"/>
  <c r="D681"/>
  <c r="T681" s="1"/>
  <c r="F681"/>
  <c r="AG681"/>
  <c r="AI681" s="1"/>
  <c r="AJ681"/>
  <c r="AO681" s="1"/>
  <c r="AK681"/>
  <c r="AP681" s="1"/>
  <c r="J681"/>
  <c r="C681"/>
  <c r="E681"/>
  <c r="V681" s="1"/>
  <c r="AA681"/>
  <c r="K680"/>
  <c r="L680" s="1"/>
  <c r="G680"/>
  <c r="W680"/>
  <c r="X680" s="1"/>
  <c r="AN679"/>
  <c r="Y679"/>
  <c r="Z679"/>
  <c r="AD680"/>
  <c r="AC680"/>
  <c r="AF680" s="1"/>
  <c r="R679" l="1"/>
  <c r="I680"/>
  <c r="H680"/>
  <c r="O681"/>
  <c r="P681"/>
  <c r="AL681"/>
  <c r="AM681"/>
  <c r="U681"/>
  <c r="AH681"/>
  <c r="AB681"/>
  <c r="AQ681"/>
  <c r="AN680"/>
  <c r="AD681"/>
  <c r="AC681"/>
  <c r="AF681" s="1"/>
  <c r="Z680"/>
  <c r="Y680"/>
  <c r="B683"/>
  <c r="D682"/>
  <c r="T682" s="1"/>
  <c r="F682"/>
  <c r="AG682"/>
  <c r="AI682" s="1"/>
  <c r="AK682"/>
  <c r="AP682" s="1"/>
  <c r="AJ682"/>
  <c r="AO682" s="1"/>
  <c r="J682"/>
  <c r="AA682"/>
  <c r="C682"/>
  <c r="E682"/>
  <c r="V682" s="1"/>
  <c r="AE680"/>
  <c r="Q680"/>
  <c r="M680"/>
  <c r="N680"/>
  <c r="K681"/>
  <c r="L681" s="1"/>
  <c r="G681"/>
  <c r="W681"/>
  <c r="X681" s="1"/>
  <c r="AE681" l="1"/>
  <c r="AN681"/>
  <c r="K682"/>
  <c r="L682" s="1"/>
  <c r="G682"/>
  <c r="W682"/>
  <c r="X682" s="1"/>
  <c r="AD682"/>
  <c r="AC682"/>
  <c r="AF682" s="1"/>
  <c r="AQ682"/>
  <c r="N681"/>
  <c r="M681"/>
  <c r="I681"/>
  <c r="H681"/>
  <c r="R680"/>
  <c r="S680"/>
  <c r="Z681"/>
  <c r="Y681"/>
  <c r="P682"/>
  <c r="O682"/>
  <c r="AL682"/>
  <c r="AM682"/>
  <c r="U682"/>
  <c r="AH682"/>
  <c r="AB682"/>
  <c r="B684"/>
  <c r="D683"/>
  <c r="T683" s="1"/>
  <c r="F683"/>
  <c r="AG683"/>
  <c r="AI683" s="1"/>
  <c r="AJ683"/>
  <c r="AO683" s="1"/>
  <c r="AK683"/>
  <c r="AP683" s="1"/>
  <c r="J683"/>
  <c r="AA683"/>
  <c r="C683"/>
  <c r="E683"/>
  <c r="V683" s="1"/>
  <c r="Q681"/>
  <c r="Q682" l="1"/>
  <c r="AE682"/>
  <c r="AN682"/>
  <c r="AD683"/>
  <c r="AC683"/>
  <c r="AF683" s="1"/>
  <c r="N682"/>
  <c r="M682"/>
  <c r="P683"/>
  <c r="O683"/>
  <c r="AB683"/>
  <c r="AL683"/>
  <c r="U683"/>
  <c r="AM683"/>
  <c r="AH683"/>
  <c r="B685"/>
  <c r="F684"/>
  <c r="D684"/>
  <c r="T684" s="1"/>
  <c r="J684"/>
  <c r="AG684"/>
  <c r="AI684" s="1"/>
  <c r="AK684"/>
  <c r="AP684" s="1"/>
  <c r="AJ684"/>
  <c r="AO684" s="1"/>
  <c r="C684"/>
  <c r="E684"/>
  <c r="V684" s="1"/>
  <c r="AA684"/>
  <c r="H682"/>
  <c r="I682"/>
  <c r="AQ683"/>
  <c r="R682"/>
  <c r="S682"/>
  <c r="Z682"/>
  <c r="Y682"/>
  <c r="S681"/>
  <c r="R681"/>
  <c r="K683"/>
  <c r="L683" s="1"/>
  <c r="G683"/>
  <c r="W683"/>
  <c r="X683" s="1"/>
  <c r="K684" l="1"/>
  <c r="L684" s="1"/>
  <c r="G684"/>
  <c r="W684"/>
  <c r="X684" s="1"/>
  <c r="Q683"/>
  <c r="Y683"/>
  <c r="Z683"/>
  <c r="AD684"/>
  <c r="AC684"/>
  <c r="AF684" s="1"/>
  <c r="AN683"/>
  <c r="AE683"/>
  <c r="N683"/>
  <c r="M683"/>
  <c r="O684"/>
  <c r="AL684"/>
  <c r="U684"/>
  <c r="P684"/>
  <c r="AB684"/>
  <c r="AE684" s="1"/>
  <c r="AM684"/>
  <c r="AH684"/>
  <c r="H683"/>
  <c r="I683"/>
  <c r="B686"/>
  <c r="F685"/>
  <c r="D685"/>
  <c r="T685" s="1"/>
  <c r="J685"/>
  <c r="AG685"/>
  <c r="AI685" s="1"/>
  <c r="AJ685"/>
  <c r="AO685" s="1"/>
  <c r="AK685"/>
  <c r="AP685" s="1"/>
  <c r="C685"/>
  <c r="E685"/>
  <c r="V685" s="1"/>
  <c r="AA685"/>
  <c r="AQ684"/>
  <c r="AN684" l="1"/>
  <c r="Q684"/>
  <c r="R684" s="1"/>
  <c r="O685"/>
  <c r="U685"/>
  <c r="AL685"/>
  <c r="AB685"/>
  <c r="P685"/>
  <c r="Q685" s="1"/>
  <c r="AM685"/>
  <c r="AH685"/>
  <c r="N684"/>
  <c r="M684"/>
  <c r="D686"/>
  <c r="T686" s="1"/>
  <c r="B687"/>
  <c r="AJ686"/>
  <c r="AO686" s="1"/>
  <c r="F686"/>
  <c r="AK686"/>
  <c r="AP686" s="1"/>
  <c r="J686"/>
  <c r="AG686"/>
  <c r="AI686" s="1"/>
  <c r="C686"/>
  <c r="AA686"/>
  <c r="E686"/>
  <c r="V686" s="1"/>
  <c r="I684"/>
  <c r="H684"/>
  <c r="AQ685"/>
  <c r="AD685"/>
  <c r="AC685"/>
  <c r="AF685" s="1"/>
  <c r="K685"/>
  <c r="L685" s="1"/>
  <c r="G685"/>
  <c r="W685"/>
  <c r="X685" s="1"/>
  <c r="Z684"/>
  <c r="Y684"/>
  <c r="S683"/>
  <c r="R683"/>
  <c r="S684" l="1"/>
  <c r="AN685"/>
  <c r="M685"/>
  <c r="N685"/>
  <c r="O686"/>
  <c r="AM686"/>
  <c r="P686"/>
  <c r="AH686"/>
  <c r="U686"/>
  <c r="AL686"/>
  <c r="AB686"/>
  <c r="AE686" s="1"/>
  <c r="K686"/>
  <c r="L686" s="1"/>
  <c r="G686"/>
  <c r="W686"/>
  <c r="X686" s="1"/>
  <c r="R685"/>
  <c r="S685"/>
  <c r="I685"/>
  <c r="H685"/>
  <c r="AD686"/>
  <c r="AC686"/>
  <c r="AF686" s="1"/>
  <c r="Z685"/>
  <c r="Y685"/>
  <c r="B688"/>
  <c r="D687"/>
  <c r="T687" s="1"/>
  <c r="F687"/>
  <c r="AG687"/>
  <c r="AI687" s="1"/>
  <c r="AJ687"/>
  <c r="AO687" s="1"/>
  <c r="AK687"/>
  <c r="AP687" s="1"/>
  <c r="J687"/>
  <c r="AA687"/>
  <c r="E687"/>
  <c r="V687" s="1"/>
  <c r="C687"/>
  <c r="AQ686"/>
  <c r="AE685"/>
  <c r="Q686" l="1"/>
  <c r="R686" s="1"/>
  <c r="F688"/>
  <c r="D688"/>
  <c r="T688" s="1"/>
  <c r="J688"/>
  <c r="B689"/>
  <c r="AJ688"/>
  <c r="AO688" s="1"/>
  <c r="AK688"/>
  <c r="AP688" s="1"/>
  <c r="C688"/>
  <c r="E688"/>
  <c r="V688" s="1"/>
  <c r="AA688"/>
  <c r="AG688"/>
  <c r="AI688" s="1"/>
  <c r="S686"/>
  <c r="M686"/>
  <c r="N686"/>
  <c r="AN686"/>
  <c r="K687"/>
  <c r="L687" s="1"/>
  <c r="G687"/>
  <c r="W687"/>
  <c r="X687" s="1"/>
  <c r="I686"/>
  <c r="H686"/>
  <c r="P687"/>
  <c r="AM687"/>
  <c r="AB687"/>
  <c r="AH687"/>
  <c r="U687"/>
  <c r="O687"/>
  <c r="AL687"/>
  <c r="AD687"/>
  <c r="AC687"/>
  <c r="AF687" s="1"/>
  <c r="Y686"/>
  <c r="Z686"/>
  <c r="AQ687"/>
  <c r="Q687" l="1"/>
  <c r="S687" s="1"/>
  <c r="AD688"/>
  <c r="AC688"/>
  <c r="AF688" s="1"/>
  <c r="K688"/>
  <c r="L688" s="1"/>
  <c r="G688"/>
  <c r="W688"/>
  <c r="X688" s="1"/>
  <c r="AM688"/>
  <c r="AH688"/>
  <c r="P688"/>
  <c r="O688"/>
  <c r="U688"/>
  <c r="AL688"/>
  <c r="AB688"/>
  <c r="AE688" s="1"/>
  <c r="AE687"/>
  <c r="R687"/>
  <c r="H687"/>
  <c r="I687"/>
  <c r="Y687"/>
  <c r="Z687"/>
  <c r="N687"/>
  <c r="M687"/>
  <c r="B690"/>
  <c r="F689"/>
  <c r="AG689"/>
  <c r="AI689" s="1"/>
  <c r="AJ689"/>
  <c r="AO689" s="1"/>
  <c r="AK689"/>
  <c r="AP689" s="1"/>
  <c r="J689"/>
  <c r="C689"/>
  <c r="D689"/>
  <c r="T689" s="1"/>
  <c r="AA689"/>
  <c r="E689"/>
  <c r="V689" s="1"/>
  <c r="AQ688"/>
  <c r="AN687"/>
  <c r="Y688" l="1"/>
  <c r="Z688"/>
  <c r="AD689"/>
  <c r="AC689"/>
  <c r="AF689" s="1"/>
  <c r="B691"/>
  <c r="F690"/>
  <c r="D690"/>
  <c r="T690" s="1"/>
  <c r="AG690"/>
  <c r="AI690" s="1"/>
  <c r="AK690"/>
  <c r="AP690" s="1"/>
  <c r="J690"/>
  <c r="AJ690"/>
  <c r="AO690" s="1"/>
  <c r="AA690"/>
  <c r="E690"/>
  <c r="V690" s="1"/>
  <c r="C690"/>
  <c r="K689"/>
  <c r="L689" s="1"/>
  <c r="G689"/>
  <c r="W689"/>
  <c r="X689" s="1"/>
  <c r="M688"/>
  <c r="N688"/>
  <c r="AN688"/>
  <c r="AH689"/>
  <c r="O689"/>
  <c r="AB689"/>
  <c r="AM689"/>
  <c r="U689"/>
  <c r="P689"/>
  <c r="Q689" s="1"/>
  <c r="AL689"/>
  <c r="I688"/>
  <c r="H688"/>
  <c r="AQ689"/>
  <c r="Q688"/>
  <c r="AN689" l="1"/>
  <c r="Y689"/>
  <c r="Z689"/>
  <c r="B692"/>
  <c r="D691"/>
  <c r="T691" s="1"/>
  <c r="AG691"/>
  <c r="AI691" s="1"/>
  <c r="AJ691"/>
  <c r="AO691" s="1"/>
  <c r="AK691"/>
  <c r="AP691" s="1"/>
  <c r="F691"/>
  <c r="J691"/>
  <c r="AA691"/>
  <c r="C691"/>
  <c r="E691"/>
  <c r="V691" s="1"/>
  <c r="S689"/>
  <c r="R689"/>
  <c r="K690"/>
  <c r="L690" s="1"/>
  <c r="G690"/>
  <c r="W690"/>
  <c r="X690" s="1"/>
  <c r="P690"/>
  <c r="U690"/>
  <c r="AL690"/>
  <c r="O690"/>
  <c r="AM690"/>
  <c r="AH690"/>
  <c r="AB690"/>
  <c r="AE690" s="1"/>
  <c r="R688"/>
  <c r="S688"/>
  <c r="M689"/>
  <c r="N689"/>
  <c r="AE689"/>
  <c r="H689"/>
  <c r="I689"/>
  <c r="AD690"/>
  <c r="AC690"/>
  <c r="AF690" s="1"/>
  <c r="AQ690"/>
  <c r="Y690" l="1"/>
  <c r="Z690"/>
  <c r="AQ691"/>
  <c r="H690"/>
  <c r="I690"/>
  <c r="AD691"/>
  <c r="AC691"/>
  <c r="AF691" s="1"/>
  <c r="Q690"/>
  <c r="N690"/>
  <c r="M690"/>
  <c r="O691"/>
  <c r="P691"/>
  <c r="AB691"/>
  <c r="AL691"/>
  <c r="U691"/>
  <c r="AM691"/>
  <c r="AH691"/>
  <c r="B693"/>
  <c r="D692"/>
  <c r="T692" s="1"/>
  <c r="F692"/>
  <c r="AG692"/>
  <c r="AI692" s="1"/>
  <c r="AK692"/>
  <c r="AP692" s="1"/>
  <c r="J692"/>
  <c r="C692"/>
  <c r="E692"/>
  <c r="V692" s="1"/>
  <c r="AA692"/>
  <c r="AJ692"/>
  <c r="AO692" s="1"/>
  <c r="AN690"/>
  <c r="K691"/>
  <c r="L691" s="1"/>
  <c r="G691"/>
  <c r="W691"/>
  <c r="X691" s="1"/>
  <c r="AQ692" l="1"/>
  <c r="AN691"/>
  <c r="AE691"/>
  <c r="Y691"/>
  <c r="Z691"/>
  <c r="N691"/>
  <c r="M691"/>
  <c r="H691"/>
  <c r="I691"/>
  <c r="AD692"/>
  <c r="AC692"/>
  <c r="AF692" s="1"/>
  <c r="B694"/>
  <c r="F693"/>
  <c r="D693"/>
  <c r="T693" s="1"/>
  <c r="AG693"/>
  <c r="AI693" s="1"/>
  <c r="AJ693"/>
  <c r="AO693" s="1"/>
  <c r="AK693"/>
  <c r="AP693" s="1"/>
  <c r="C693"/>
  <c r="J693"/>
  <c r="E693"/>
  <c r="V693" s="1"/>
  <c r="AA693"/>
  <c r="AH692"/>
  <c r="P692"/>
  <c r="AM692"/>
  <c r="O692"/>
  <c r="U692"/>
  <c r="AL692"/>
  <c r="AB692"/>
  <c r="K692"/>
  <c r="L692" s="1"/>
  <c r="G692"/>
  <c r="W692"/>
  <c r="X692" s="1"/>
  <c r="S690"/>
  <c r="R690"/>
  <c r="Q691"/>
  <c r="AD693" l="1"/>
  <c r="AC693"/>
  <c r="AF693" s="1"/>
  <c r="K693"/>
  <c r="L693" s="1"/>
  <c r="G693"/>
  <c r="W693"/>
  <c r="X693" s="1"/>
  <c r="S691"/>
  <c r="R691"/>
  <c r="I692"/>
  <c r="H692"/>
  <c r="P693"/>
  <c r="O693"/>
  <c r="AM693"/>
  <c r="AH693"/>
  <c r="AL693"/>
  <c r="U693"/>
  <c r="AB693"/>
  <c r="AN692"/>
  <c r="M692"/>
  <c r="N692"/>
  <c r="Q692"/>
  <c r="AQ693"/>
  <c r="Z692"/>
  <c r="Y692"/>
  <c r="B695"/>
  <c r="F694"/>
  <c r="D694"/>
  <c r="T694" s="1"/>
  <c r="J694"/>
  <c r="AJ694"/>
  <c r="AO694" s="1"/>
  <c r="AG694"/>
  <c r="AI694" s="1"/>
  <c r="AK694"/>
  <c r="AP694" s="1"/>
  <c r="C694"/>
  <c r="AA694"/>
  <c r="E694"/>
  <c r="V694" s="1"/>
  <c r="AE692"/>
  <c r="AE693" l="1"/>
  <c r="Q693"/>
  <c r="S693" s="1"/>
  <c r="K694"/>
  <c r="L694" s="1"/>
  <c r="G694"/>
  <c r="W694"/>
  <c r="X694" s="1"/>
  <c r="Y693"/>
  <c r="Z693"/>
  <c r="AQ694"/>
  <c r="AN693"/>
  <c r="R693"/>
  <c r="O694"/>
  <c r="P694"/>
  <c r="AL694"/>
  <c r="U694"/>
  <c r="AB694"/>
  <c r="AE694" s="1"/>
  <c r="AH694"/>
  <c r="AM694"/>
  <c r="N693"/>
  <c r="M693"/>
  <c r="AD694"/>
  <c r="AC694"/>
  <c r="AF694" s="1"/>
  <c r="B696"/>
  <c r="D695"/>
  <c r="T695" s="1"/>
  <c r="F695"/>
  <c r="AG695"/>
  <c r="AI695" s="1"/>
  <c r="AJ695"/>
  <c r="AO695" s="1"/>
  <c r="AK695"/>
  <c r="AP695" s="1"/>
  <c r="J695"/>
  <c r="AA695"/>
  <c r="E695"/>
  <c r="V695" s="1"/>
  <c r="C695"/>
  <c r="R692"/>
  <c r="S692"/>
  <c r="I693"/>
  <c r="H693"/>
  <c r="Q694" l="1"/>
  <c r="AN694"/>
  <c r="F696"/>
  <c r="D696"/>
  <c r="T696" s="1"/>
  <c r="J696"/>
  <c r="B697"/>
  <c r="AJ696"/>
  <c r="AO696" s="1"/>
  <c r="AG696"/>
  <c r="AI696" s="1"/>
  <c r="C696"/>
  <c r="E696"/>
  <c r="V696" s="1"/>
  <c r="AA696"/>
  <c r="AK696"/>
  <c r="AP696" s="1"/>
  <c r="N694"/>
  <c r="M694"/>
  <c r="O695"/>
  <c r="P695"/>
  <c r="AM695"/>
  <c r="U695"/>
  <c r="AH695"/>
  <c r="AB695"/>
  <c r="AL695"/>
  <c r="H694"/>
  <c r="I694"/>
  <c r="K695"/>
  <c r="L695" s="1"/>
  <c r="G695"/>
  <c r="W695"/>
  <c r="X695" s="1"/>
  <c r="R694"/>
  <c r="S694"/>
  <c r="Z694"/>
  <c r="Y694"/>
  <c r="AD695"/>
  <c r="AC695"/>
  <c r="AF695" s="1"/>
  <c r="AQ695"/>
  <c r="AN695" l="1"/>
  <c r="AD696"/>
  <c r="AC696"/>
  <c r="AF696" s="1"/>
  <c r="K696"/>
  <c r="L696" s="1"/>
  <c r="G696"/>
  <c r="W696"/>
  <c r="X696" s="1"/>
  <c r="AQ696"/>
  <c r="P696"/>
  <c r="U696"/>
  <c r="AL696"/>
  <c r="O696"/>
  <c r="AM696"/>
  <c r="AH696"/>
  <c r="AB696"/>
  <c r="AE695"/>
  <c r="M695"/>
  <c r="N695"/>
  <c r="H695"/>
  <c r="I695"/>
  <c r="Z695"/>
  <c r="Y695"/>
  <c r="B698"/>
  <c r="D697"/>
  <c r="T697" s="1"/>
  <c r="F697"/>
  <c r="AG697"/>
  <c r="AI697" s="1"/>
  <c r="AJ697"/>
  <c r="AO697" s="1"/>
  <c r="AK697"/>
  <c r="AP697" s="1"/>
  <c r="C697"/>
  <c r="J697"/>
  <c r="AA697"/>
  <c r="E697"/>
  <c r="V697" s="1"/>
  <c r="Q695"/>
  <c r="AE696" l="1"/>
  <c r="AN696"/>
  <c r="AD697"/>
  <c r="AC697"/>
  <c r="AF697" s="1"/>
  <c r="B699"/>
  <c r="D698"/>
  <c r="T698" s="1"/>
  <c r="F698"/>
  <c r="J698"/>
  <c r="AG698"/>
  <c r="AI698" s="1"/>
  <c r="AK698"/>
  <c r="AP698" s="1"/>
  <c r="AJ698"/>
  <c r="AO698" s="1"/>
  <c r="AA698"/>
  <c r="C698"/>
  <c r="E698"/>
  <c r="V698" s="1"/>
  <c r="Y696"/>
  <c r="Z696"/>
  <c r="S695"/>
  <c r="R695"/>
  <c r="AM697"/>
  <c r="P697"/>
  <c r="AH697"/>
  <c r="AL697"/>
  <c r="O697"/>
  <c r="U697"/>
  <c r="AB697"/>
  <c r="K697"/>
  <c r="L697" s="1"/>
  <c r="G697"/>
  <c r="W697"/>
  <c r="X697" s="1"/>
  <c r="M696"/>
  <c r="N696"/>
  <c r="Q696"/>
  <c r="H696"/>
  <c r="I696"/>
  <c r="AQ697"/>
  <c r="K698" l="1"/>
  <c r="L698" s="1"/>
  <c r="G698"/>
  <c r="W698"/>
  <c r="X698" s="1"/>
  <c r="N697"/>
  <c r="M697"/>
  <c r="AD698"/>
  <c r="AC698"/>
  <c r="AF698" s="1"/>
  <c r="S696"/>
  <c r="R696"/>
  <c r="H697"/>
  <c r="I697"/>
  <c r="Y697"/>
  <c r="Z697"/>
  <c r="O698"/>
  <c r="AL698"/>
  <c r="AB698"/>
  <c r="U698"/>
  <c r="P698"/>
  <c r="Q698" s="1"/>
  <c r="AM698"/>
  <c r="AH698"/>
  <c r="B700"/>
  <c r="D699"/>
  <c r="T699" s="1"/>
  <c r="J699"/>
  <c r="F699"/>
  <c r="AG699"/>
  <c r="AI699" s="1"/>
  <c r="AJ699"/>
  <c r="AO699" s="1"/>
  <c r="AK699"/>
  <c r="AP699" s="1"/>
  <c r="AA699"/>
  <c r="C699"/>
  <c r="E699"/>
  <c r="V699" s="1"/>
  <c r="Q697"/>
  <c r="AE697"/>
  <c r="AN697"/>
  <c r="AQ698"/>
  <c r="K699" l="1"/>
  <c r="L699" s="1"/>
  <c r="G699"/>
  <c r="W699"/>
  <c r="X699" s="1"/>
  <c r="O699"/>
  <c r="P699"/>
  <c r="AM699"/>
  <c r="AB699"/>
  <c r="AE699" s="1"/>
  <c r="AH699"/>
  <c r="U699"/>
  <c r="AL699"/>
  <c r="B701"/>
  <c r="F700"/>
  <c r="D700"/>
  <c r="T700" s="1"/>
  <c r="AG700"/>
  <c r="AI700" s="1"/>
  <c r="AK700"/>
  <c r="AP700" s="1"/>
  <c r="AJ700"/>
  <c r="AO700" s="1"/>
  <c r="J700"/>
  <c r="C700"/>
  <c r="E700"/>
  <c r="V700" s="1"/>
  <c r="AA700"/>
  <c r="M698"/>
  <c r="N698"/>
  <c r="AQ699"/>
  <c r="S698"/>
  <c r="R698"/>
  <c r="I698"/>
  <c r="H698"/>
  <c r="Y698"/>
  <c r="Z698"/>
  <c r="R697"/>
  <c r="S697"/>
  <c r="AD699"/>
  <c r="AC699"/>
  <c r="AF699" s="1"/>
  <c r="AN698"/>
  <c r="AE698"/>
  <c r="Q699" l="1"/>
  <c r="S699" s="1"/>
  <c r="AN699"/>
  <c r="AD700"/>
  <c r="AC700"/>
  <c r="AF700" s="1"/>
  <c r="R699"/>
  <c r="N699"/>
  <c r="M699"/>
  <c r="P700"/>
  <c r="AL700"/>
  <c r="U700"/>
  <c r="O700"/>
  <c r="AB700"/>
  <c r="AM700"/>
  <c r="AH700"/>
  <c r="H699"/>
  <c r="I699"/>
  <c r="AQ700"/>
  <c r="B702"/>
  <c r="F701"/>
  <c r="D701"/>
  <c r="T701" s="1"/>
  <c r="AG701"/>
  <c r="AI701" s="1"/>
  <c r="AJ701"/>
  <c r="AO701" s="1"/>
  <c r="AK701"/>
  <c r="AP701" s="1"/>
  <c r="J701"/>
  <c r="C701"/>
  <c r="E701"/>
  <c r="V701" s="1"/>
  <c r="AA701"/>
  <c r="Z699"/>
  <c r="Y699"/>
  <c r="K700"/>
  <c r="L700" s="1"/>
  <c r="G700"/>
  <c r="W700"/>
  <c r="X700" s="1"/>
  <c r="AN700" l="1"/>
  <c r="AE700"/>
  <c r="D702"/>
  <c r="T702" s="1"/>
  <c r="B703"/>
  <c r="AJ702"/>
  <c r="AO702" s="1"/>
  <c r="F702"/>
  <c r="AK702"/>
  <c r="AP702" s="1"/>
  <c r="J702"/>
  <c r="C702"/>
  <c r="E702"/>
  <c r="V702" s="1"/>
  <c r="AG702"/>
  <c r="AI702" s="1"/>
  <c r="AA702"/>
  <c r="G701"/>
  <c r="K701"/>
  <c r="L701" s="1"/>
  <c r="W701"/>
  <c r="X701" s="1"/>
  <c r="AD701"/>
  <c r="AC701"/>
  <c r="AF701" s="1"/>
  <c r="Y700"/>
  <c r="Z700"/>
  <c r="Q700"/>
  <c r="N700"/>
  <c r="M700"/>
  <c r="H700"/>
  <c r="I700"/>
  <c r="P701"/>
  <c r="O701"/>
  <c r="AH701"/>
  <c r="AM701"/>
  <c r="AL701"/>
  <c r="U701"/>
  <c r="AB701"/>
  <c r="AQ701"/>
  <c r="AN701" l="1"/>
  <c r="AQ702"/>
  <c r="Z701"/>
  <c r="Y701"/>
  <c r="M701"/>
  <c r="N701"/>
  <c r="AD702"/>
  <c r="AC702"/>
  <c r="AF702" s="1"/>
  <c r="B704"/>
  <c r="D703"/>
  <c r="T703" s="1"/>
  <c r="F703"/>
  <c r="AG703"/>
  <c r="AI703" s="1"/>
  <c r="AJ703"/>
  <c r="AO703" s="1"/>
  <c r="AK703"/>
  <c r="AP703" s="1"/>
  <c r="J703"/>
  <c r="C703"/>
  <c r="AA703"/>
  <c r="E703"/>
  <c r="V703" s="1"/>
  <c r="R700"/>
  <c r="S700"/>
  <c r="H701"/>
  <c r="I701"/>
  <c r="O702"/>
  <c r="P702"/>
  <c r="AL702"/>
  <c r="AM702"/>
  <c r="U702"/>
  <c r="AH702"/>
  <c r="AB702"/>
  <c r="AE701"/>
  <c r="Q701"/>
  <c r="K702"/>
  <c r="L702" s="1"/>
  <c r="G702"/>
  <c r="W702"/>
  <c r="X702" s="1"/>
  <c r="AE702" l="1"/>
  <c r="K703"/>
  <c r="L703" s="1"/>
  <c r="G703"/>
  <c r="W703"/>
  <c r="X703" s="1"/>
  <c r="S701"/>
  <c r="R701"/>
  <c r="M702"/>
  <c r="N702"/>
  <c r="O703"/>
  <c r="P703"/>
  <c r="AL703"/>
  <c r="AH703"/>
  <c r="U703"/>
  <c r="AB703"/>
  <c r="AE703" s="1"/>
  <c r="AM703"/>
  <c r="AN702"/>
  <c r="Q702"/>
  <c r="AQ703"/>
  <c r="Z702"/>
  <c r="Y702"/>
  <c r="H702"/>
  <c r="I702"/>
  <c r="AD703"/>
  <c r="AC703"/>
  <c r="AF703" s="1"/>
  <c r="F704"/>
  <c r="D704"/>
  <c r="T704" s="1"/>
  <c r="B705"/>
  <c r="AJ704"/>
  <c r="AO704" s="1"/>
  <c r="AK704"/>
  <c r="AP704" s="1"/>
  <c r="AA704"/>
  <c r="C704"/>
  <c r="AG704"/>
  <c r="AI704" s="1"/>
  <c r="J704"/>
  <c r="E704"/>
  <c r="V704" s="1"/>
  <c r="Q703" l="1"/>
  <c r="S703" s="1"/>
  <c r="N703"/>
  <c r="M703"/>
  <c r="AD704"/>
  <c r="AC704"/>
  <c r="AF704" s="1"/>
  <c r="P704"/>
  <c r="AL704"/>
  <c r="O704"/>
  <c r="AH704"/>
  <c r="AB704"/>
  <c r="AE704" s="1"/>
  <c r="AM704"/>
  <c r="U704"/>
  <c r="B706"/>
  <c r="F705"/>
  <c r="D705"/>
  <c r="T705" s="1"/>
  <c r="AG705"/>
  <c r="AI705" s="1"/>
  <c r="AJ705"/>
  <c r="AO705" s="1"/>
  <c r="AK705"/>
  <c r="AP705" s="1"/>
  <c r="J705"/>
  <c r="C705"/>
  <c r="AA705"/>
  <c r="E705"/>
  <c r="V705" s="1"/>
  <c r="H703"/>
  <c r="I703"/>
  <c r="Z703"/>
  <c r="Y703"/>
  <c r="AQ704"/>
  <c r="AN703"/>
  <c r="K704"/>
  <c r="L704" s="1"/>
  <c r="G704"/>
  <c r="W704"/>
  <c r="X704" s="1"/>
  <c r="R702"/>
  <c r="S702"/>
  <c r="R703" l="1"/>
  <c r="Q704"/>
  <c r="R704" s="1"/>
  <c r="P705"/>
  <c r="AH705"/>
  <c r="U705"/>
  <c r="O705"/>
  <c r="AM705"/>
  <c r="AB705"/>
  <c r="AL705"/>
  <c r="AQ705"/>
  <c r="Z704"/>
  <c r="Y704"/>
  <c r="N704"/>
  <c r="M704"/>
  <c r="AD705"/>
  <c r="AC705"/>
  <c r="AF705" s="1"/>
  <c r="B707"/>
  <c r="F706"/>
  <c r="D706"/>
  <c r="T706" s="1"/>
  <c r="J706"/>
  <c r="AG706"/>
  <c r="AI706" s="1"/>
  <c r="AK706"/>
  <c r="AP706" s="1"/>
  <c r="C706"/>
  <c r="AA706"/>
  <c r="E706"/>
  <c r="V706" s="1"/>
  <c r="AJ706"/>
  <c r="AO706" s="1"/>
  <c r="AN704"/>
  <c r="K705"/>
  <c r="L705" s="1"/>
  <c r="G705"/>
  <c r="W705"/>
  <c r="X705" s="1"/>
  <c r="H704"/>
  <c r="I704"/>
  <c r="S704" l="1"/>
  <c r="AE705"/>
  <c r="Q705"/>
  <c r="S705" s="1"/>
  <c r="P706"/>
  <c r="O706"/>
  <c r="U706"/>
  <c r="AL706"/>
  <c r="AB706"/>
  <c r="AE706" s="1"/>
  <c r="AM706"/>
  <c r="AH706"/>
  <c r="R705"/>
  <c r="AD706"/>
  <c r="AC706"/>
  <c r="AF706" s="1"/>
  <c r="AN705"/>
  <c r="N705"/>
  <c r="M705"/>
  <c r="I705"/>
  <c r="H705"/>
  <c r="B708"/>
  <c r="D707"/>
  <c r="T707" s="1"/>
  <c r="AG707"/>
  <c r="AI707" s="1"/>
  <c r="AJ707"/>
  <c r="AO707" s="1"/>
  <c r="AK707"/>
  <c r="AP707" s="1"/>
  <c r="J707"/>
  <c r="F707"/>
  <c r="C707"/>
  <c r="AA707"/>
  <c r="E707"/>
  <c r="V707" s="1"/>
  <c r="AQ706"/>
  <c r="Z705"/>
  <c r="Y705"/>
  <c r="K706"/>
  <c r="L706" s="1"/>
  <c r="G706"/>
  <c r="W706"/>
  <c r="X706" s="1"/>
  <c r="Q706" l="1"/>
  <c r="AD707"/>
  <c r="AC707"/>
  <c r="AF707" s="1"/>
  <c r="B709"/>
  <c r="D708"/>
  <c r="T708" s="1"/>
  <c r="F708"/>
  <c r="AG708"/>
  <c r="AI708" s="1"/>
  <c r="AK708"/>
  <c r="AP708" s="1"/>
  <c r="AA708"/>
  <c r="J708"/>
  <c r="AJ708"/>
  <c r="AO708" s="1"/>
  <c r="C708"/>
  <c r="E708"/>
  <c r="V708" s="1"/>
  <c r="R706"/>
  <c r="S706"/>
  <c r="M706"/>
  <c r="N706"/>
  <c r="K707"/>
  <c r="L707" s="1"/>
  <c r="G707"/>
  <c r="W707"/>
  <c r="X707" s="1"/>
  <c r="AN706"/>
  <c r="I706"/>
  <c r="H706"/>
  <c r="Y706"/>
  <c r="Z706"/>
  <c r="O707"/>
  <c r="AH707"/>
  <c r="AB707"/>
  <c r="AM707"/>
  <c r="U707"/>
  <c r="P707"/>
  <c r="AL707"/>
  <c r="AQ707"/>
  <c r="K708" l="1"/>
  <c r="L708" s="1"/>
  <c r="G708"/>
  <c r="W708"/>
  <c r="X708" s="1"/>
  <c r="M707"/>
  <c r="N707"/>
  <c r="I707"/>
  <c r="H707"/>
  <c r="Q707"/>
  <c r="AN707"/>
  <c r="AQ708"/>
  <c r="Z707"/>
  <c r="Y707"/>
  <c r="O708"/>
  <c r="P708"/>
  <c r="AH708"/>
  <c r="AB708"/>
  <c r="AM708"/>
  <c r="U708"/>
  <c r="AL708"/>
  <c r="B710"/>
  <c r="F709"/>
  <c r="D709"/>
  <c r="T709" s="1"/>
  <c r="AG709"/>
  <c r="AI709" s="1"/>
  <c r="AJ709"/>
  <c r="AO709" s="1"/>
  <c r="AK709"/>
  <c r="AP709" s="1"/>
  <c r="C709"/>
  <c r="AA709"/>
  <c r="J709"/>
  <c r="E709"/>
  <c r="V709" s="1"/>
  <c r="AE707"/>
  <c r="AD708"/>
  <c r="AC708"/>
  <c r="AF708" s="1"/>
  <c r="Q708" l="1"/>
  <c r="R708" s="1"/>
  <c r="AE708"/>
  <c r="K709"/>
  <c r="L709" s="1"/>
  <c r="G709"/>
  <c r="W709"/>
  <c r="X709" s="1"/>
  <c r="N708"/>
  <c r="M708"/>
  <c r="H708"/>
  <c r="I708"/>
  <c r="AD709"/>
  <c r="AC709"/>
  <c r="AF709" s="1"/>
  <c r="Z708"/>
  <c r="Y708"/>
  <c r="AQ709"/>
  <c r="AN708"/>
  <c r="P709"/>
  <c r="O709"/>
  <c r="U709"/>
  <c r="AL709"/>
  <c r="AB709"/>
  <c r="AE709" s="1"/>
  <c r="AM709"/>
  <c r="AH709"/>
  <c r="B711"/>
  <c r="F710"/>
  <c r="D710"/>
  <c r="T710" s="1"/>
  <c r="AJ710"/>
  <c r="AO710" s="1"/>
  <c r="J710"/>
  <c r="AG710"/>
  <c r="AI710" s="1"/>
  <c r="C710"/>
  <c r="E710"/>
  <c r="V710" s="1"/>
  <c r="AA710"/>
  <c r="AK710"/>
  <c r="AP710" s="1"/>
  <c r="R707"/>
  <c r="S707"/>
  <c r="S708" l="1"/>
  <c r="AN709"/>
  <c r="P710"/>
  <c r="Q710" s="1"/>
  <c r="O710"/>
  <c r="AL710"/>
  <c r="U710"/>
  <c r="AM710"/>
  <c r="AB710"/>
  <c r="AE710" s="1"/>
  <c r="AH710"/>
  <c r="M709"/>
  <c r="N709"/>
  <c r="H709"/>
  <c r="I709"/>
  <c r="AD710"/>
  <c r="AC710"/>
  <c r="AF710" s="1"/>
  <c r="B712"/>
  <c r="F711"/>
  <c r="D711"/>
  <c r="T711" s="1"/>
  <c r="AG711"/>
  <c r="AI711" s="1"/>
  <c r="AJ711"/>
  <c r="AO711" s="1"/>
  <c r="AK711"/>
  <c r="AP711" s="1"/>
  <c r="AA711"/>
  <c r="E711"/>
  <c r="V711" s="1"/>
  <c r="J711"/>
  <c r="C711"/>
  <c r="Y709"/>
  <c r="Z709"/>
  <c r="K710"/>
  <c r="L710" s="1"/>
  <c r="G710"/>
  <c r="W710"/>
  <c r="X710" s="1"/>
  <c r="AQ710"/>
  <c r="Q709"/>
  <c r="AN710" l="1"/>
  <c r="R710"/>
  <c r="S710"/>
  <c r="AQ711"/>
  <c r="I710"/>
  <c r="H710"/>
  <c r="AM711"/>
  <c r="P711"/>
  <c r="U711"/>
  <c r="AH711"/>
  <c r="O711"/>
  <c r="AB711"/>
  <c r="AL711"/>
  <c r="Z710"/>
  <c r="Y710"/>
  <c r="R709"/>
  <c r="S709"/>
  <c r="M710"/>
  <c r="N710"/>
  <c r="B713"/>
  <c r="D712"/>
  <c r="T712" s="1"/>
  <c r="F712"/>
  <c r="AJ712"/>
  <c r="AO712" s="1"/>
  <c r="AG712"/>
  <c r="AI712" s="1"/>
  <c r="AA712"/>
  <c r="C712"/>
  <c r="J712"/>
  <c r="AK712"/>
  <c r="AP712" s="1"/>
  <c r="E712"/>
  <c r="V712" s="1"/>
  <c r="K711"/>
  <c r="L711" s="1"/>
  <c r="G711"/>
  <c r="W711"/>
  <c r="X711" s="1"/>
  <c r="AD711"/>
  <c r="AC711"/>
  <c r="AF711" s="1"/>
  <c r="AD712" l="1"/>
  <c r="AC712"/>
  <c r="AF712" s="1"/>
  <c r="N711"/>
  <c r="M711"/>
  <c r="O712"/>
  <c r="P712"/>
  <c r="Q712" s="1"/>
  <c r="AL712"/>
  <c r="AM712"/>
  <c r="U712"/>
  <c r="AH712"/>
  <c r="AB712"/>
  <c r="K712"/>
  <c r="L712" s="1"/>
  <c r="G712"/>
  <c r="W712"/>
  <c r="X712" s="1"/>
  <c r="AN711"/>
  <c r="I711"/>
  <c r="H711"/>
  <c r="Z711"/>
  <c r="Y711"/>
  <c r="B714"/>
  <c r="D713"/>
  <c r="T713" s="1"/>
  <c r="F713"/>
  <c r="AG713"/>
  <c r="AI713" s="1"/>
  <c r="AJ713"/>
  <c r="AO713" s="1"/>
  <c r="AK713"/>
  <c r="AP713" s="1"/>
  <c r="J713"/>
  <c r="C713"/>
  <c r="AA713"/>
  <c r="E713"/>
  <c r="V713" s="1"/>
  <c r="AQ712"/>
  <c r="AE711"/>
  <c r="Q711"/>
  <c r="AE712" l="1"/>
  <c r="AN712"/>
  <c r="I712"/>
  <c r="H712"/>
  <c r="Z712"/>
  <c r="Y712"/>
  <c r="S712"/>
  <c r="R712"/>
  <c r="K713"/>
  <c r="L713" s="1"/>
  <c r="G713"/>
  <c r="W713"/>
  <c r="X713" s="1"/>
  <c r="P713"/>
  <c r="O713"/>
  <c r="AM713"/>
  <c r="AH713"/>
  <c r="AL713"/>
  <c r="U713"/>
  <c r="AB713"/>
  <c r="AQ713"/>
  <c r="S711"/>
  <c r="R711"/>
  <c r="AD713"/>
  <c r="AC713"/>
  <c r="AF713" s="1"/>
  <c r="B715"/>
  <c r="F714"/>
  <c r="D714"/>
  <c r="T714" s="1"/>
  <c r="AG714"/>
  <c r="AI714" s="1"/>
  <c r="AK714"/>
  <c r="AP714" s="1"/>
  <c r="AJ714"/>
  <c r="AO714" s="1"/>
  <c r="C714"/>
  <c r="AA714"/>
  <c r="E714"/>
  <c r="V714" s="1"/>
  <c r="J714"/>
  <c r="M712"/>
  <c r="N712"/>
  <c r="Q713" l="1"/>
  <c r="R713" s="1"/>
  <c r="AE713"/>
  <c r="O714"/>
  <c r="AB714"/>
  <c r="AE714" s="1"/>
  <c r="P714"/>
  <c r="AM714"/>
  <c r="U714"/>
  <c r="AH714"/>
  <c r="AL714"/>
  <c r="AD714"/>
  <c r="AC714"/>
  <c r="AF714" s="1"/>
  <c r="Z713"/>
  <c r="Y713"/>
  <c r="AQ714"/>
  <c r="AN713"/>
  <c r="B716"/>
  <c r="AG715"/>
  <c r="AI715" s="1"/>
  <c r="AK715"/>
  <c r="AP715" s="1"/>
  <c r="F715"/>
  <c r="C715"/>
  <c r="D715"/>
  <c r="T715" s="1"/>
  <c r="AJ715"/>
  <c r="AO715" s="1"/>
  <c r="J715"/>
  <c r="E715"/>
  <c r="V715" s="1"/>
  <c r="AA715"/>
  <c r="K714"/>
  <c r="L714" s="1"/>
  <c r="G714"/>
  <c r="W714"/>
  <c r="X714" s="1"/>
  <c r="M713"/>
  <c r="N713"/>
  <c r="H713"/>
  <c r="I713"/>
  <c r="S713" l="1"/>
  <c r="K715"/>
  <c r="L715" s="1"/>
  <c r="G715"/>
  <c r="W715"/>
  <c r="X715" s="1"/>
  <c r="H714"/>
  <c r="I714"/>
  <c r="M714"/>
  <c r="N714"/>
  <c r="AB715"/>
  <c r="AL715"/>
  <c r="P715"/>
  <c r="O715"/>
  <c r="AM715"/>
  <c r="U715"/>
  <c r="AH715"/>
  <c r="B717"/>
  <c r="D716"/>
  <c r="T716" s="1"/>
  <c r="F716"/>
  <c r="AJ716"/>
  <c r="AO716" s="1"/>
  <c r="J716"/>
  <c r="AK716"/>
  <c r="AP716" s="1"/>
  <c r="AG716"/>
  <c r="AI716" s="1"/>
  <c r="C716"/>
  <c r="E716"/>
  <c r="V716" s="1"/>
  <c r="AA716"/>
  <c r="AN714"/>
  <c r="AQ715"/>
  <c r="Q714"/>
  <c r="AD715"/>
  <c r="AC715"/>
  <c r="AF715" s="1"/>
  <c r="Y714"/>
  <c r="Z714"/>
  <c r="AN715" l="1"/>
  <c r="AD716"/>
  <c r="AC716"/>
  <c r="AF716" s="1"/>
  <c r="K716"/>
  <c r="L716" s="1"/>
  <c r="G716"/>
  <c r="W716"/>
  <c r="X716" s="1"/>
  <c r="M715"/>
  <c r="N715"/>
  <c r="O716"/>
  <c r="AB716"/>
  <c r="AE716" s="1"/>
  <c r="AL716"/>
  <c r="U716"/>
  <c r="AM716"/>
  <c r="P716"/>
  <c r="Q716" s="1"/>
  <c r="AH716"/>
  <c r="I715"/>
  <c r="H715"/>
  <c r="AQ716"/>
  <c r="Q715"/>
  <c r="B718"/>
  <c r="F717"/>
  <c r="D717"/>
  <c r="T717" s="1"/>
  <c r="AK717"/>
  <c r="AP717" s="1"/>
  <c r="AG717"/>
  <c r="AI717" s="1"/>
  <c r="AJ717"/>
  <c r="AO717" s="1"/>
  <c r="J717"/>
  <c r="C717"/>
  <c r="E717"/>
  <c r="V717" s="1"/>
  <c r="AA717"/>
  <c r="Z715"/>
  <c r="Y715"/>
  <c r="R714"/>
  <c r="S714"/>
  <c r="AE715"/>
  <c r="AN716" l="1"/>
  <c r="S716"/>
  <c r="R716"/>
  <c r="Z716"/>
  <c r="Y716"/>
  <c r="P717"/>
  <c r="AL717"/>
  <c r="AB717"/>
  <c r="U717"/>
  <c r="O717"/>
  <c r="AM717"/>
  <c r="AH717"/>
  <c r="R715"/>
  <c r="S715"/>
  <c r="B719"/>
  <c r="F718"/>
  <c r="AJ718"/>
  <c r="AO718" s="1"/>
  <c r="D718"/>
  <c r="T718" s="1"/>
  <c r="J718"/>
  <c r="AG718"/>
  <c r="AI718" s="1"/>
  <c r="C718"/>
  <c r="E718"/>
  <c r="V718" s="1"/>
  <c r="AA718"/>
  <c r="AK718"/>
  <c r="AP718" s="1"/>
  <c r="N716"/>
  <c r="M716"/>
  <c r="AQ717"/>
  <c r="AD717"/>
  <c r="AC717"/>
  <c r="AF717" s="1"/>
  <c r="K717"/>
  <c r="L717" s="1"/>
  <c r="G717"/>
  <c r="W717"/>
  <c r="X717" s="1"/>
  <c r="I716"/>
  <c r="H716"/>
  <c r="AN717" l="1"/>
  <c r="Q717"/>
  <c r="N717"/>
  <c r="M717"/>
  <c r="B720"/>
  <c r="D719"/>
  <c r="T719" s="1"/>
  <c r="F719"/>
  <c r="AG719"/>
  <c r="AI719" s="1"/>
  <c r="AJ719"/>
  <c r="AO719" s="1"/>
  <c r="J719"/>
  <c r="C719"/>
  <c r="E719"/>
  <c r="V719" s="1"/>
  <c r="AA719"/>
  <c r="AK719"/>
  <c r="AP719" s="1"/>
  <c r="AD718"/>
  <c r="AC718"/>
  <c r="AF718" s="1"/>
  <c r="AQ718"/>
  <c r="AE717"/>
  <c r="I717"/>
  <c r="H717"/>
  <c r="Z717"/>
  <c r="Y717"/>
  <c r="K718"/>
  <c r="L718" s="1"/>
  <c r="G718"/>
  <c r="W718"/>
  <c r="X718" s="1"/>
  <c r="AM718"/>
  <c r="P718"/>
  <c r="U718"/>
  <c r="AH718"/>
  <c r="O718"/>
  <c r="AB718"/>
  <c r="AL718"/>
  <c r="S717" l="1"/>
  <c r="R717"/>
  <c r="N718"/>
  <c r="M718"/>
  <c r="AM719"/>
  <c r="P719"/>
  <c r="AH719"/>
  <c r="AL719"/>
  <c r="O719"/>
  <c r="U719"/>
  <c r="AB719"/>
  <c r="K719"/>
  <c r="L719" s="1"/>
  <c r="G719"/>
  <c r="W719"/>
  <c r="X719" s="1"/>
  <c r="AE718"/>
  <c r="Q718"/>
  <c r="H718"/>
  <c r="I718"/>
  <c r="AQ719"/>
  <c r="Y718"/>
  <c r="Z718"/>
  <c r="AD719"/>
  <c r="AC719"/>
  <c r="AF719" s="1"/>
  <c r="D720"/>
  <c r="T720" s="1"/>
  <c r="AJ720"/>
  <c r="AO720" s="1"/>
  <c r="AG720"/>
  <c r="AI720" s="1"/>
  <c r="E720"/>
  <c r="V720" s="1"/>
  <c r="AK720"/>
  <c r="AP720" s="1"/>
  <c r="C720"/>
  <c r="AA720"/>
  <c r="F720"/>
  <c r="J720"/>
  <c r="AN718"/>
  <c r="AE719" l="1"/>
  <c r="AN719"/>
  <c r="K720"/>
  <c r="L720" s="1"/>
  <c r="G720"/>
  <c r="W720"/>
  <c r="X720" s="1"/>
  <c r="O720"/>
  <c r="P720"/>
  <c r="AL720"/>
  <c r="AM720"/>
  <c r="AH720"/>
  <c r="U720"/>
  <c r="AB720"/>
  <c r="H719"/>
  <c r="I719"/>
  <c r="AD720"/>
  <c r="AC720"/>
  <c r="AF720" s="1"/>
  <c r="Y719"/>
  <c r="Z719"/>
  <c r="AQ720"/>
  <c r="Q719"/>
  <c r="S718"/>
  <c r="R718"/>
  <c r="N719"/>
  <c r="M719"/>
  <c r="AE720" l="1"/>
  <c r="Q720"/>
  <c r="R720" s="1"/>
  <c r="AN720"/>
  <c r="N720"/>
  <c r="M720"/>
  <c r="I720"/>
  <c r="H720"/>
  <c r="R719"/>
  <c r="S719"/>
  <c r="Z720"/>
  <c r="Y720"/>
  <c r="S720" l="1"/>
</calcChain>
</file>

<file path=xl/sharedStrings.xml><?xml version="1.0" encoding="utf-8"?>
<sst xmlns="http://schemas.openxmlformats.org/spreadsheetml/2006/main" count="8235" uniqueCount="1344">
  <si>
    <t>Date</t>
  </si>
  <si>
    <t>Name of Ship</t>
  </si>
  <si>
    <t>Commodity</t>
  </si>
  <si>
    <t>Customer</t>
  </si>
  <si>
    <t>Type</t>
  </si>
  <si>
    <t>Berthing Time</t>
  </si>
  <si>
    <t>Custom Inspection Time</t>
  </si>
  <si>
    <t>Clearance Time</t>
  </si>
  <si>
    <t>Completion Time</t>
  </si>
  <si>
    <t>Ship Sailing Time</t>
  </si>
  <si>
    <t>Balance Cargo (mt)</t>
  </si>
  <si>
    <t>Total Operational Hours during the day</t>
  </si>
  <si>
    <t>Delay account vessel</t>
  </si>
  <si>
    <t>ELECTRICAL FAULT (Nos.)</t>
  </si>
  <si>
    <t>ELECTRICAL FAULT (Hrs:min)</t>
  </si>
  <si>
    <t>MECHANICAL FAULT (Nos.)</t>
  </si>
  <si>
    <t>MECHANICAL FAULT (Hrs:Min)</t>
  </si>
  <si>
    <t>AUTOMATION FAULT (Nos.)</t>
  </si>
  <si>
    <t>AUTOMATION FAULT (Hrs:Min)</t>
  </si>
  <si>
    <t>CHECKING AND CLEANING (Nos.)</t>
  </si>
  <si>
    <t>CHECKING AND CLEANING (Hrs:Min)</t>
  </si>
  <si>
    <t>PAYLODER AND POCLAIN SHIFTING (Nos.)</t>
  </si>
  <si>
    <t>PAYLODER AND POCLAIN SHIFTING (Hrs:Min)</t>
  </si>
  <si>
    <t>Weather Delays (Hrs:Min)</t>
  </si>
  <si>
    <t>UL</t>
  </si>
  <si>
    <t>SUMMER FORTUNE</t>
  </si>
  <si>
    <t>Grade</t>
  </si>
  <si>
    <t>COAL</t>
  </si>
  <si>
    <t>TATA STEEL</t>
  </si>
  <si>
    <t>IMPORT</t>
  </si>
  <si>
    <t>Qty unloaded for the  day</t>
  </si>
  <si>
    <t>Berth</t>
  </si>
  <si>
    <t>Cummulative Quantity Unloaded during the year</t>
  </si>
  <si>
    <t>DTY-WT 1-WCS-RLS 2-IMWB 1-DTY</t>
  </si>
  <si>
    <t>DTY-WT 1-WCS-RLS 1-IMWB 1-DTY</t>
  </si>
  <si>
    <t>R 105</t>
  </si>
  <si>
    <t>NEWLEAD TOMI</t>
  </si>
  <si>
    <t>COAL-OAKY NORTH</t>
  </si>
  <si>
    <t>TSL,JSR</t>
  </si>
  <si>
    <t>NDT</t>
  </si>
  <si>
    <t>TIME TAKEN FOR FILLING UP THE SILO</t>
  </si>
  <si>
    <t>TIME TAKEN FOR WAGON REPAIR</t>
  </si>
  <si>
    <t>MANUAL LOADING DURATION</t>
  </si>
  <si>
    <t>RLS FAULT DURATION</t>
  </si>
  <si>
    <t>TIME TAKEN FOR TRACK CLEANING</t>
  </si>
  <si>
    <t xml:space="preserve">TRIMMING DURATION AT THE TIME OF LOADING </t>
  </si>
  <si>
    <t>ACTUAL TIME TAKEN FOR LOADING</t>
  </si>
  <si>
    <t xml:space="preserve">TIME C (HRS:MINS) </t>
  </si>
  <si>
    <t xml:space="preserve">TIME B (HRS:MINS) </t>
  </si>
  <si>
    <t xml:space="preserve">TIME A (HRS:MINS) </t>
  </si>
  <si>
    <t>TOTAL TURNAROUND TIME</t>
  </si>
  <si>
    <t>DIESEL LOCO DECOUPLING DURATION</t>
  </si>
  <si>
    <t>DIESEL LOCO DECOUPLING (TO)</t>
  </si>
  <si>
    <t>DIESEL LOCO DECOUPLING (FROM)</t>
  </si>
  <si>
    <t>TIME TAKEN FROM IMWB TO DTY</t>
  </si>
  <si>
    <t>ARRIVAL AT DTY</t>
  </si>
  <si>
    <t>TIME TAKEN FROM RLS  TO IMWB</t>
  </si>
  <si>
    <t>ARRIVAL AT IMWB</t>
  </si>
  <si>
    <t>TRIMMING DURATION</t>
  </si>
  <si>
    <t>TRIMMING COMPLETE</t>
  </si>
  <si>
    <t xml:space="preserve">TRIMMING START  </t>
  </si>
  <si>
    <t>RAKE LOADING DURATION</t>
  </si>
  <si>
    <t>RAKE LOADING FINISH</t>
  </si>
  <si>
    <t>TIME DELAY TO START LOADING</t>
  </si>
  <si>
    <t>RAKE LOADING START</t>
  </si>
  <si>
    <t>RAKE PLACEMENT DURATION AT RLS</t>
  </si>
  <si>
    <t>SURVEYOR CLEARANCE DURATION</t>
  </si>
  <si>
    <t>SURVEYOR CLEARANCE COMPLETE</t>
  </si>
  <si>
    <t>SURVEYOR CLEARANCE START</t>
  </si>
  <si>
    <t>WAGON CLEANING DURATION</t>
  </si>
  <si>
    <t>WAGON CLEANING COMPLETE</t>
  </si>
  <si>
    <t>WAGON CLEANING START</t>
  </si>
  <si>
    <t>TIME DELAY TO START HAULING</t>
  </si>
  <si>
    <t>HAULING START</t>
  </si>
  <si>
    <t>DIESEL LOCO COUPLING DURATION</t>
  </si>
  <si>
    <t>DIESEL LOCO COUPLING (TO)</t>
  </si>
  <si>
    <t xml:space="preserve">ELECTRIC LOCO DECOUPLING  DURATION </t>
  </si>
  <si>
    <t xml:space="preserve">ELECTRIC LOCO DECOUPLING (TO) </t>
  </si>
  <si>
    <t>ELECTRIC LOCO DECOUPLING (FROM)</t>
  </si>
  <si>
    <t>DIESEL LOCO COUPLED</t>
  </si>
  <si>
    <t>SICK WAGONS</t>
  </si>
  <si>
    <t>IMWB READING</t>
  </si>
  <si>
    <t>COMMODITY</t>
  </si>
  <si>
    <t>RAKE TO</t>
  </si>
  <si>
    <t>RAKE NO.</t>
  </si>
  <si>
    <t>RAKE CODE</t>
  </si>
  <si>
    <t>DATE</t>
  </si>
  <si>
    <t>ELECTRIC LOCO DECOUPLING  DURATION  (HRS)</t>
  </si>
  <si>
    <t>ELECTRIC LOCO DECOUPLING  DURATION  (Mins)</t>
  </si>
  <si>
    <t>DIESEL LOCO COUPLING DURATION (Hrs)</t>
  </si>
  <si>
    <t>DIESEL LOCO COUPLING DURATION (Min)</t>
  </si>
  <si>
    <t>TIME DELAY TO START HAULING (Hr)</t>
  </si>
  <si>
    <t>TIME DELAY TO START HAULING (Min)</t>
  </si>
  <si>
    <t>duration to wcs</t>
  </si>
  <si>
    <t>duration to wcs (Hr)</t>
  </si>
  <si>
    <t>duration to wcs (Min)</t>
  </si>
  <si>
    <t>wagon cleaning duration (hrs)</t>
  </si>
  <si>
    <t>wagon cleaning duration (mins)</t>
  </si>
  <si>
    <t>survey clearance duration(hrs)</t>
  </si>
  <si>
    <t>survey clearance duration(mins)</t>
  </si>
  <si>
    <t>rake placement duration(hrs)</t>
  </si>
  <si>
    <t>rake placement duration(mins)</t>
  </si>
  <si>
    <t>rake loading duration(hrs)</t>
  </si>
  <si>
    <t>rake loading duration(mins)</t>
  </si>
  <si>
    <t>trimming duration(hrs)</t>
  </si>
  <si>
    <t>trimming duration(mins)</t>
  </si>
  <si>
    <t>TIME TAKEN FROM RLS  TO IMWB (Hrs)</t>
  </si>
  <si>
    <t>TIME TAKEN FROM RLS  TO IMWB (Min)</t>
  </si>
  <si>
    <t>TIME TAKEN FROM IMWB TO DTY (Hrs)</t>
  </si>
  <si>
    <t>TIME TAKEN FROM IMWB TO DTY (Min)</t>
  </si>
  <si>
    <t>DIESEL LOCO DECOUPLING DURATION (Hrs)</t>
  </si>
  <si>
    <t>DIESEL LOCO DECOUPLING DURATION (Min)</t>
  </si>
  <si>
    <t>TOTAL TURNAROUND TIME (Hrs)</t>
  </si>
  <si>
    <t>TOTAL TURNAROUND TIME (Mins)</t>
  </si>
  <si>
    <t xml:space="preserve">TIME A (HRS) </t>
  </si>
  <si>
    <t xml:space="preserve">TIME A (MINS) </t>
  </si>
  <si>
    <t xml:space="preserve">TIME B (HRS) </t>
  </si>
  <si>
    <t xml:space="preserve">TIME B (MINS) </t>
  </si>
  <si>
    <t xml:space="preserve">TIME C (HRS) </t>
  </si>
  <si>
    <t xml:space="preserve">TIME C (MINS) </t>
  </si>
  <si>
    <t>ACTUAL TIME TAKEN FOR LOADING (Hrs)</t>
  </si>
  <si>
    <t>ACTUAL TIME TAKEN FOR LOADING (Mins)</t>
  </si>
  <si>
    <t>TRIMMING DURATION AT THE TIME OF LOADING (Hrs)</t>
  </si>
  <si>
    <t>TRIMMING DURATION AT THE TIME OF LOADING (Mins)</t>
  </si>
  <si>
    <t>TIME TAKEN FOR TRACK CLEANING (Hrs)</t>
  </si>
  <si>
    <t>TIME TAKEN FOR TRACK CLEANING (Mins)</t>
  </si>
  <si>
    <t>RLS FAULT DURATION (Hrs)</t>
  </si>
  <si>
    <t>RLS FAULT DURATION (Mins)</t>
  </si>
  <si>
    <t>MANUAL LOADING DURATION (Mins)</t>
  </si>
  <si>
    <t>MANUAL LOADING DURATION (Hrs)</t>
  </si>
  <si>
    <t>TIME TAKEN FOR WAGON REPAIR (Hrs)</t>
  </si>
  <si>
    <t>TIME TAKEN FOR WAGON REPAIR (Mins)</t>
  </si>
  <si>
    <t>TIME TAKEN FOR FILLING UP THE SILO (Hrs)</t>
  </si>
  <si>
    <t>TIME TAKEN FOR FILLING UP THE SILO (Mins)</t>
  </si>
  <si>
    <t>TIME DELAY TO START LOADING (Hrs)</t>
  </si>
  <si>
    <t>TIME DELAY TO START LOADING (Mins)</t>
  </si>
  <si>
    <t>Custom Inspection Time (Hrs)</t>
  </si>
  <si>
    <t>Custom Inspection Time (Mins)</t>
  </si>
  <si>
    <t>Total Operational Hours during the day (Hrs)</t>
  </si>
  <si>
    <t>Total Operational Hours during the day (Mins)</t>
  </si>
  <si>
    <t>ELECTRICAL FAULT (Hrs)</t>
  </si>
  <si>
    <t>ELECTRICAL FAULT (min)</t>
  </si>
  <si>
    <t>MECHANICAL FAULT (Hrs)</t>
  </si>
  <si>
    <t>MECHANICAL FAULT (Min)</t>
  </si>
  <si>
    <t>AUTOMATION FAULT (Hrs)</t>
  </si>
  <si>
    <t>AUTOMATION FAULT (Min)</t>
  </si>
  <si>
    <t>CHECKING AND CLEANING (Hrs)</t>
  </si>
  <si>
    <t>CHECKING AND CLEANING (Min)</t>
  </si>
  <si>
    <t>PAYLODER AND POCLAIN SHIFTING (Hrs)</t>
  </si>
  <si>
    <t>PAYLODER AND POCLAIN SHIFTING (Min)</t>
  </si>
  <si>
    <t>STOCKPILE CHANGING ETC. (Hrs)</t>
  </si>
  <si>
    <t>STOCKPILE CHANGING ETC. (Mins)</t>
  </si>
  <si>
    <t>POWER FAILURE (Hrs)</t>
  </si>
  <si>
    <t>POWER FAILURE (Mins)</t>
  </si>
  <si>
    <t>Weather Delays (Hrs)</t>
  </si>
  <si>
    <t>Weather Delays (Min)</t>
  </si>
  <si>
    <t>Other delays (Hrs)</t>
  </si>
  <si>
    <t>Other delays (mins)</t>
  </si>
  <si>
    <t>Delay account vessel (Hrs)</t>
  </si>
  <si>
    <t>Delay account vessel (Mins)</t>
  </si>
  <si>
    <t>Delay account vessel (Nos.)</t>
  </si>
  <si>
    <t>Total delays (Duration)</t>
  </si>
  <si>
    <t>Total delays (Hrs)</t>
  </si>
  <si>
    <t>Total delays (mins)</t>
  </si>
  <si>
    <t>Total delays (Nos.)</t>
  </si>
  <si>
    <t>Weather Delays (Nos.)</t>
  </si>
  <si>
    <t>POWER FAILURE (Nos.)</t>
  </si>
  <si>
    <t>POWER FAILURE (Duration)</t>
  </si>
  <si>
    <t>STOCKPILE CHANGING ETC. (Duration)</t>
  </si>
  <si>
    <t>Other delays (Nos.)</t>
  </si>
  <si>
    <t>Other delays (Time)</t>
  </si>
  <si>
    <t>NDH</t>
  </si>
  <si>
    <t>HALDIA</t>
  </si>
  <si>
    <t>COAL-OAKY NORTH/CURRAGH SS</t>
  </si>
  <si>
    <t>NEWLEAD TOMI/SUMMER FORTUNE</t>
  </si>
  <si>
    <t>LIMESTONE-CP</t>
  </si>
  <si>
    <t>MP PANAMAX6</t>
  </si>
  <si>
    <t>LIMESTONE</t>
  </si>
  <si>
    <t>-</t>
  </si>
  <si>
    <t>KAVO ALKYON</t>
  </si>
  <si>
    <t xml:space="preserve">HARD COKING COAL </t>
  </si>
  <si>
    <t>USHA MARTIN</t>
  </si>
  <si>
    <t>R104</t>
  </si>
  <si>
    <t>Cummulative Operational days during the year</t>
  </si>
  <si>
    <t>Record no.</t>
  </si>
  <si>
    <t>ROT No.</t>
  </si>
  <si>
    <t>`</t>
  </si>
  <si>
    <t>Record No.</t>
  </si>
  <si>
    <t>Rakes loaded during the day</t>
  </si>
  <si>
    <t>Cumm. No. Of Rakes Loaded Till Date During The Month</t>
  </si>
  <si>
    <t>Avg. Time Taken Per Rake Till Today For Current Month</t>
  </si>
  <si>
    <t>Cumm. No. Of Rakes Handled Till Date During The Current Financial Year</t>
  </si>
  <si>
    <t>Cumm. Quantity Loaded Till Date During The Month</t>
  </si>
  <si>
    <t>Cumm. Quantity Loaded Till Date During The Current Financial Year</t>
  </si>
  <si>
    <t>Cumm. Quantity Unloaded Till Date During The Month</t>
  </si>
  <si>
    <t>Berth Day Output For Current Month</t>
  </si>
  <si>
    <t>Berth Day Output For Current Financial Year</t>
  </si>
  <si>
    <t xml:space="preserve">Rakes Unloaded 1St Shift : </t>
  </si>
  <si>
    <t xml:space="preserve"> Rakes Unloaded 2Nd Shift:</t>
  </si>
  <si>
    <t xml:space="preserve"> Rakes Unloaded 3Rd Shift: </t>
  </si>
  <si>
    <t xml:space="preserve">Rakes Loaded 1St Shift : </t>
  </si>
  <si>
    <t xml:space="preserve"> Rakes Loaded 2Nd Shift:</t>
  </si>
  <si>
    <t xml:space="preserve"> Rakes Loaded 3Rd Shift: </t>
  </si>
  <si>
    <t xml:space="preserve">Ship Unloaded 1St Shift : </t>
  </si>
  <si>
    <t xml:space="preserve"> Ship Unloaded 2Nd Shift:</t>
  </si>
  <si>
    <t xml:space="preserve"> Ship Unloaded 3Rd Shift: </t>
  </si>
  <si>
    <t xml:space="preserve">Ship Loaded 1St Shift : </t>
  </si>
  <si>
    <t xml:space="preserve"> Ship Loaded 2Nd Shift:</t>
  </si>
  <si>
    <t xml:space="preserve"> Ship Loaded 3Rd Shift: </t>
  </si>
  <si>
    <t xml:space="preserve">Quantity Loaded During The Day (Q) = </t>
  </si>
  <si>
    <t>Total Oprn. Time From 06.00 Hrs To 06.00 Hrs(T1) =</t>
  </si>
  <si>
    <t>Avg. Loading Rate(Q/T1)=</t>
  </si>
  <si>
    <t>Total Stoppage On O&amp;M Account=</t>
  </si>
  <si>
    <t>Total Stoppage On Others Account(T2)=</t>
  </si>
  <si>
    <t>Net Time Taken (T)=(T1-T2)=</t>
  </si>
  <si>
    <t>Time Excluding Stoppages (T3)=</t>
  </si>
  <si>
    <t>Loading Rate Excluding Stoppages(Q/T3)=</t>
  </si>
  <si>
    <t>Berth Day O/P (Q/T)=</t>
  </si>
  <si>
    <t xml:space="preserve">Quantity Unloaded During The Day In Mt(Q') = </t>
  </si>
  <si>
    <t>Total Oprn. Time From 06.00 Hrs To 06.00 Hrs(T1') =</t>
  </si>
  <si>
    <t>Avg. Unloading Rate(Q'/T1')=</t>
  </si>
  <si>
    <t>Net Time Taken (T')=(T1'-T2')=</t>
  </si>
  <si>
    <t>Time Excluding Stoppages (T3')=</t>
  </si>
  <si>
    <t>Unloading Rate Excluding Stoppages(Q'/T3')=</t>
  </si>
  <si>
    <t>Berth Day O/P (Q'/T') =</t>
  </si>
  <si>
    <t/>
  </si>
  <si>
    <t>Rly. Fault, Bad Weather Conditions etc. Duration</t>
  </si>
  <si>
    <t>Rly. Fault, Bad Weather ( Hrs)</t>
  </si>
  <si>
    <t>Month</t>
  </si>
  <si>
    <t>Cumm. Time for Rakes Loaded Till Date During The Month</t>
  </si>
  <si>
    <t>Qty Loaded during the day</t>
  </si>
  <si>
    <t>Quantity Unloaded During The Day In Mt</t>
  </si>
  <si>
    <t>Cumm. Quantity Unloaded Till Date During The Year</t>
  </si>
  <si>
    <t>Non Port Stoppages during the day (Hours)</t>
  </si>
  <si>
    <t>Operational Hours during the day (hours)</t>
  </si>
  <si>
    <t>Total Operation Hours for the month</t>
  </si>
  <si>
    <t>Total Stoppages - non Port for the month</t>
  </si>
  <si>
    <t>Total Stoppages - non Port for the year</t>
  </si>
  <si>
    <t>Total Operation Hours for the year</t>
  </si>
  <si>
    <t>Total rake loading time taken for day</t>
  </si>
  <si>
    <t>Avg. Time for rake loading - day</t>
  </si>
  <si>
    <t>Avg. rake loading time-day (Hrs)</t>
  </si>
  <si>
    <t>Avg. rake loading time-day (Min)</t>
  </si>
  <si>
    <t>Total Stoppages time weather &amp; railway fault</t>
  </si>
  <si>
    <t>Effective total Time Taken For rake Loading-day</t>
  </si>
  <si>
    <t>Effective avg. Time Taken For rake Loading-day</t>
  </si>
  <si>
    <t>Effective avg. Time Taken For rake Loading-day (Hrs)</t>
  </si>
  <si>
    <t>Effective avg. Time Taken For rake Loading-day (Mins)</t>
  </si>
  <si>
    <t>Avg. Time Per Rake For Current Month (Hr)</t>
  </si>
  <si>
    <t>Avg. Time Per Rake For Current Month (mIN)</t>
  </si>
  <si>
    <t>Cumm. Loading time YTD</t>
  </si>
  <si>
    <t>Avg. Loading time YTD</t>
  </si>
  <si>
    <t>Avg. Loading time YTD (Hrs)</t>
  </si>
  <si>
    <t>Avg. Loading time YTD (Mins)</t>
  </si>
  <si>
    <t>Total TRD for the day</t>
  </si>
  <si>
    <t>CUMM TRD for the month</t>
  </si>
  <si>
    <t>CUMM TRD for the Year</t>
  </si>
  <si>
    <t>Avg TRD for the day</t>
  </si>
  <si>
    <t>Avg TRD for the Month</t>
  </si>
  <si>
    <t>Avg TRD for the Year</t>
  </si>
  <si>
    <t>R105</t>
  </si>
  <si>
    <t>No. Of Rakes Unloaded For The Month</t>
  </si>
  <si>
    <t xml:space="preserve">Hrs/Rake (For Unloading) For The Month </t>
  </si>
  <si>
    <t xml:space="preserve">Avg. Turn Around Time For The Month </t>
  </si>
  <si>
    <t xml:space="preserve">No. Of Ships Unloaded For The Month </t>
  </si>
  <si>
    <t xml:space="preserve">Total Quantity Unloaded For The Month </t>
  </si>
  <si>
    <t xml:space="preserve">Avg. Unloading  Rate/Hr. For The Month </t>
  </si>
  <si>
    <t xml:space="preserve">B.Day O/P For The Month </t>
  </si>
  <si>
    <t>B.Day O/P For The Day</t>
  </si>
  <si>
    <t>COAL CURRAGH SS</t>
  </si>
  <si>
    <t>CARGO LOADED</t>
  </si>
  <si>
    <t>TOTAL WAGONS LOADED</t>
  </si>
  <si>
    <t>DIONE</t>
  </si>
  <si>
    <t>COAL NEWZEALAND</t>
  </si>
  <si>
    <t>COAL SS IPC</t>
  </si>
  <si>
    <t>SAGAR RATAN/WREN/NEWLEAD TOMI</t>
  </si>
  <si>
    <t>WREN</t>
  </si>
  <si>
    <t>SAGAR RATAN</t>
  </si>
  <si>
    <t>R103</t>
  </si>
  <si>
    <t>Total Quantity loaded till date (MT)</t>
  </si>
  <si>
    <t>Total wagons loaded till date</t>
  </si>
  <si>
    <t>Load per wagon till date</t>
  </si>
  <si>
    <t>COAL OAKY NORTH</t>
  </si>
  <si>
    <t>EDELWEISS</t>
  </si>
  <si>
    <t>Cummulative Operational hours during the year</t>
  </si>
  <si>
    <t>Cummulative Operational minutes during the year</t>
  </si>
  <si>
    <t>NDD</t>
  </si>
  <si>
    <t>UML,DGPR</t>
  </si>
  <si>
    <t>HARD COKING COAL</t>
  </si>
  <si>
    <t>WELLMAN</t>
  </si>
  <si>
    <t>OAKY NORTH</t>
  </si>
  <si>
    <t>FU ZHOU HAI</t>
  </si>
  <si>
    <t>TSL,ADTP</t>
  </si>
  <si>
    <t>COAL CURRAGH SS/COAL OAKY NORTH</t>
  </si>
  <si>
    <t>SUMMER FORTUNE/NEWLEAD TOMMY</t>
  </si>
  <si>
    <t>SHINY HALO</t>
  </si>
  <si>
    <t>CURRAGH-SS</t>
  </si>
  <si>
    <t>LIMESTONE-CP/COAL CURRAGH SS</t>
  </si>
  <si>
    <t>MP PANAMAX6/SUMMER FORTUNE</t>
  </si>
  <si>
    <t>DTY-WT 1-WCS-RLS 1-IMWB 1-DTY/DTY-WT 1-WCS-RLS 2-IMWB 1-DTY</t>
  </si>
  <si>
    <t>NDN</t>
  </si>
  <si>
    <t>Load per wagon</t>
  </si>
  <si>
    <t>WCMIL</t>
  </si>
  <si>
    <t>NDTA</t>
  </si>
  <si>
    <t>TSL</t>
  </si>
  <si>
    <t>CURRAGH SS</t>
  </si>
  <si>
    <t>CURRAGH SS/LIMESTONE-CP</t>
  </si>
  <si>
    <t>SHINY HALO/MP PANAMAX6</t>
  </si>
  <si>
    <t>FIRST TRADER</t>
  </si>
  <si>
    <t>COAL-HCC6/CURRAGH SS</t>
  </si>
  <si>
    <t>COAL-OAKY NORTH/CURRAGH PRIME</t>
  </si>
  <si>
    <t>NEWLEAD TOMI/FIRST TRADER</t>
  </si>
  <si>
    <t>WAGON COVERING START</t>
  </si>
  <si>
    <t>WAGON COVERING COMPLETE</t>
  </si>
  <si>
    <t>WAGON COVERING DURATION(HRS)</t>
  </si>
  <si>
    <t>WAGON COVERING DURATION(MINS)</t>
  </si>
  <si>
    <t>WAGON COVERING DURATION</t>
  </si>
  <si>
    <t xml:space="preserve">TIME D (HRS:MINS) </t>
  </si>
  <si>
    <t xml:space="preserve">TIME D (HRS) </t>
  </si>
  <si>
    <t xml:space="preserve">TIME D (MINS) </t>
  </si>
  <si>
    <t>NEW LEAD TOMI</t>
  </si>
  <si>
    <t>COAL SS IPC/NEWZEALAND/OAKY NORTH</t>
  </si>
  <si>
    <t>COS PROSPERITY</t>
  </si>
  <si>
    <t>BENGAL ENERGY</t>
  </si>
  <si>
    <t>LAKE VERMONT HCC</t>
  </si>
  <si>
    <t>TSL,HALDIA</t>
  </si>
  <si>
    <t>CURRAGH  PRIME</t>
  </si>
  <si>
    <t>LIMESTONE-CP OMAN/LIMESTONE-CP DUBAI</t>
  </si>
  <si>
    <t>MP PANAMAX6/EDELWEISS</t>
  </si>
  <si>
    <t>CURRAGH SS/LIMESTONE-CP DUBAI</t>
  </si>
  <si>
    <t>SHINY HALO/EDELWEISS</t>
  </si>
  <si>
    <t>LIMESTONE-CP DUBAI</t>
  </si>
  <si>
    <t xml:space="preserve">NDT </t>
  </si>
  <si>
    <t>LIMESTONE CP DUBAI/NEWZEALAND</t>
  </si>
  <si>
    <t>EDELWEISS/NEWLEAD TOMI</t>
  </si>
  <si>
    <t>DTY-WT 1-WCS-RLS 2-IMWB 1-DTY/DTY-WT 1-WCS-RLS 1-IMWB 1-DTY</t>
  </si>
  <si>
    <t>LIMESTONE -CP OMAN</t>
  </si>
  <si>
    <t>CP OMAN</t>
  </si>
  <si>
    <t>CURRAGH  PRIME/KESTRAL</t>
  </si>
  <si>
    <t>FIRST TRADER/NEWLEAD TOMI</t>
  </si>
  <si>
    <t>SHINY HALO/EDELWEISS.</t>
  </si>
  <si>
    <t>LIMESTONE-CP OMAN</t>
  </si>
  <si>
    <t>SAGAR RATAN/MP PANAMAX6</t>
  </si>
  <si>
    <t>CURRAGH SS/LIMESTONE-CP DUBAI/OMAN</t>
  </si>
  <si>
    <t>SHINY HALO/EDELWEISS/MP PANAMX6/SAGAR RATAN.</t>
  </si>
  <si>
    <t>CURRAGH PRIME</t>
  </si>
  <si>
    <t>CURRAGH SS/SS NEWZEALAND</t>
  </si>
  <si>
    <t>SHINY HALO/NEWLEAD TOMI</t>
  </si>
  <si>
    <t>GENCO NORMANDY</t>
  </si>
  <si>
    <t>SAROGI/RCL</t>
  </si>
  <si>
    <t xml:space="preserve">NON COKING </t>
  </si>
  <si>
    <t>SS NEWZEALAND/LIMESTONE CP-OMAN</t>
  </si>
  <si>
    <t>NEWLEAD TOMI/SAGARRATAN/MP PANAMAX6</t>
  </si>
  <si>
    <t>Cumulative Time A (hrs)</t>
  </si>
  <si>
    <t>Cumulative Time A (mins)</t>
  </si>
  <si>
    <t>Time A(FROM MINS TO HRS)</t>
  </si>
  <si>
    <t>Time A(hrs:mins in terms of hrs)</t>
  </si>
  <si>
    <t>Time A(Avg hrs duration)</t>
  </si>
  <si>
    <t>Avg time A (hrs)</t>
  </si>
  <si>
    <t>Avg time A (mins)</t>
  </si>
  <si>
    <t>Cumulative Time B (hrs)</t>
  </si>
  <si>
    <t>Cumulative Time B (mins)</t>
  </si>
  <si>
    <t>Time B(FROM MINS TO HRS)</t>
  </si>
  <si>
    <t>Time B(hrs:mins in terms of hrs)</t>
  </si>
  <si>
    <t>Time B(Avg hrs duration)</t>
  </si>
  <si>
    <t>Avg time B (hrs)</t>
  </si>
  <si>
    <t>Avg time B (mins)</t>
  </si>
  <si>
    <t>R104/R105</t>
  </si>
  <si>
    <t>Serial no.</t>
  </si>
  <si>
    <t>Cumulative Time C (hrs)</t>
  </si>
  <si>
    <t>Cumulative Time C (mins)</t>
  </si>
  <si>
    <t>Time C(FROM MINS TO HRS)</t>
  </si>
  <si>
    <t>Time C(hrs:mins in terms of hrs)</t>
  </si>
  <si>
    <t>Time C(Avg hrs duration)</t>
  </si>
  <si>
    <t>Avg time C (hrs)</t>
  </si>
  <si>
    <t>Avg time C (mins)</t>
  </si>
  <si>
    <t>Cumulative Time D (hrs)</t>
  </si>
  <si>
    <t>Cumulative Time D (mins)</t>
  </si>
  <si>
    <t>Time D(FROM MINS TO HRS)</t>
  </si>
  <si>
    <t>Time D(hrs:mins in terms of hrs)</t>
  </si>
  <si>
    <t>Time D(Avg hrs duration)</t>
  </si>
  <si>
    <t>Avg time D (hrs)</t>
  </si>
  <si>
    <t>Avg time D (mins)</t>
  </si>
  <si>
    <t>WAGON COVERING NO.</t>
  </si>
  <si>
    <t>R103/105</t>
  </si>
  <si>
    <t>GREAT BRIGHT</t>
  </si>
  <si>
    <t>HAIL CREEK</t>
  </si>
  <si>
    <t>SHINY HALO/SAGARRATAN/MP PANAMAX6</t>
  </si>
  <si>
    <t>IPC SS/LIMESTONE CP-OMAN</t>
  </si>
  <si>
    <t>CURRAGH PRIME/HAILCREEK</t>
  </si>
  <si>
    <t>FIRST TRADER/GREAT BRIGHT</t>
  </si>
  <si>
    <t xml:space="preserve"> SS NEWZEALAND/LIMESTONE CP-OMAN</t>
  </si>
  <si>
    <t>NDPM</t>
  </si>
  <si>
    <t>RCL</t>
  </si>
  <si>
    <t>NON COKING</t>
  </si>
  <si>
    <t>NEWZEALAND/CP LIMESTONE</t>
  </si>
  <si>
    <t>SP</t>
  </si>
  <si>
    <t>BL Quantity</t>
  </si>
  <si>
    <t>HAILCREEK/KESTRAL</t>
  </si>
  <si>
    <t>GREAT BRIGHT/NEWLEAD TOMI</t>
  </si>
  <si>
    <t>CHINA STEEL RESPONSIBILITY</t>
  </si>
  <si>
    <t>OAKY NORTH HCC/PCI</t>
  </si>
  <si>
    <t>NDJ</t>
  </si>
  <si>
    <t>SUPL</t>
  </si>
  <si>
    <t>CHINA STEEL RESPONSIBILITY/SAGARRATAN/MP PANAMAX6</t>
  </si>
  <si>
    <t>BLENDED PCI/CP LIMESTONE</t>
  </si>
  <si>
    <t>BLENDED PCI</t>
  </si>
  <si>
    <t>KESTRAL/HAILCREEK/O/NORTH</t>
  </si>
  <si>
    <t>NEWLEAD TOMI/GREATBRIGHT/CHINA STEEL RESPONSIBILITY</t>
  </si>
  <si>
    <t>MERIDIAN HALO</t>
  </si>
  <si>
    <t>OAKY NORTH/SP LIMESTONE</t>
  </si>
  <si>
    <t>NEWLEAD TOMI/SEALUCK2</t>
  </si>
  <si>
    <t>FURNESS MELBOURNE</t>
  </si>
  <si>
    <t>STEAM NON COKING</t>
  </si>
  <si>
    <t>BSL</t>
  </si>
  <si>
    <t>OAKY CREEK/JELLINBAH PCI</t>
  </si>
  <si>
    <t>NDDG</t>
  </si>
  <si>
    <t>PCI/SP LIMESTONE</t>
  </si>
  <si>
    <t>CHINA STEEL RESPONSIBILITY/SEALUCK2</t>
  </si>
  <si>
    <t>JELLINBAH PCI</t>
  </si>
  <si>
    <t>JELLINBAH PCI/SP LIMESTONE</t>
  </si>
  <si>
    <t>CDHCC</t>
  </si>
  <si>
    <t>JELLINBAH PCI/CP LIMESTONE</t>
  </si>
  <si>
    <t>OAKY NORTH/CD HCC</t>
  </si>
  <si>
    <t>CHINA STEEL RESPONSIBILITY/MERIDIAN HALO</t>
  </si>
  <si>
    <t>CDHCC/OAKY NORTH</t>
  </si>
  <si>
    <t>MERIDIAN HALO/CHINA STEEL RESPONSIBILITY</t>
  </si>
  <si>
    <t>NEWLEAD SPARTOUNTA</t>
  </si>
  <si>
    <t>VISA STEEL/ADHUNIK/SAROGI</t>
  </si>
  <si>
    <t>OAKY NORTH/CP OMAN</t>
  </si>
  <si>
    <t>HAILCREEK</t>
  </si>
  <si>
    <t>CDHCC/JELLINBAH PCI</t>
  </si>
  <si>
    <t>CDHCC/CP OMAN</t>
  </si>
  <si>
    <t>MERIDIAN HALO/SAGAR RATAN.MP PANAMAX6</t>
  </si>
  <si>
    <t>NDHS</t>
  </si>
  <si>
    <t>OAKY NORTH/JELLINBAH PCI</t>
  </si>
  <si>
    <t>OAKY NORTH/HAILCREEK</t>
  </si>
  <si>
    <t>CHINA STEEL RESPONSIBILITY/GREAT BRIGHT</t>
  </si>
  <si>
    <t>CD HCC</t>
  </si>
  <si>
    <t>CD HCC/JELLINBAH PCI</t>
  </si>
  <si>
    <t>BLENDED/JELLINBAH PCI/CP OMAN</t>
  </si>
  <si>
    <t>JELLINBAH</t>
  </si>
  <si>
    <t>BLENDED PCI/OAKY NORTH</t>
  </si>
  <si>
    <t>NDIC</t>
  </si>
  <si>
    <t>NDBB</t>
  </si>
  <si>
    <t>BEL</t>
  </si>
  <si>
    <t>HAILCREEK/OAKY NORTH</t>
  </si>
  <si>
    <t>GREAT BRIGHT/CHINA STEEL RESPONSIBILITY</t>
  </si>
  <si>
    <t>SS NEWZEALAND/OAKY NORTH</t>
  </si>
  <si>
    <t>NEWLEAD TOMI/CHINA STEEL RESPONSIBILITY</t>
  </si>
  <si>
    <t>PRIMROSE</t>
  </si>
  <si>
    <t>JELLINBAH/ CURRAGH SS</t>
  </si>
  <si>
    <t>YASA UNITY</t>
  </si>
  <si>
    <t>GOONYELLA</t>
  </si>
  <si>
    <t>NDPR</t>
  </si>
  <si>
    <t>ADHUNIK</t>
  </si>
  <si>
    <t>SP LIMESTONE</t>
  </si>
  <si>
    <t>CD HCC/SS NEWZEALAND/BLENDED PCI</t>
  </si>
  <si>
    <t>SEALUCK 2</t>
  </si>
  <si>
    <t>MERIDIAN HALO/NEWLEAD TOMI/</t>
  </si>
  <si>
    <t>CURRAGH SS/SS NEWZEALAND/GOONYELLA</t>
  </si>
  <si>
    <t>PRIMROSE/NEWLEAD TOMI/YASA UNITY</t>
  </si>
  <si>
    <t>CURRAGH SS/CP OMAN</t>
  </si>
  <si>
    <t>PRIMROSE/MP PANAMAX6</t>
  </si>
  <si>
    <t>GOONYELLA/SS NEWZEALAND/CURRAGH SS</t>
  </si>
  <si>
    <t>YASA UNITY/NEWLEAD TOMI/PRIMROSE</t>
  </si>
  <si>
    <t>NDB</t>
  </si>
  <si>
    <t>VISA STEEL</t>
  </si>
  <si>
    <t>CP OMAN LIMESTONE</t>
  </si>
  <si>
    <t>GOONYELLA/CURRAGH SS</t>
  </si>
  <si>
    <t>YASA UNITY/PRIMROSE</t>
  </si>
  <si>
    <t>PRIMROSE/NEWLEAD TOMI</t>
  </si>
  <si>
    <t>GOONYELLA/HAILCREEK</t>
  </si>
  <si>
    <t>YASA UNITY/GREATBRIGHT</t>
  </si>
  <si>
    <t>SP LIMESTONE/CP OMAN</t>
  </si>
  <si>
    <t>SEALUCK 2/MP PANAMAX 6</t>
  </si>
  <si>
    <t>SS NEWZEALAND/CURRAGH SS</t>
  </si>
  <si>
    <t>HAILCREEK/GOONYELLA</t>
  </si>
  <si>
    <t>NEWLEAD TOMI/PRIMROSE</t>
  </si>
  <si>
    <t>GREATBRIGHT/YASA UNITY</t>
  </si>
  <si>
    <t>CURRAGH SS/GOONYELLA</t>
  </si>
  <si>
    <t>PRIMROSE/YASA UNITY</t>
  </si>
  <si>
    <t>CP OMAN LIMESTONE/OAKY NORTH</t>
  </si>
  <si>
    <t>CD HCC/BLENDED PCI/SS NEWZEALAND</t>
  </si>
  <si>
    <t>CD HCC/CP OMAN LIMESTONE</t>
  </si>
  <si>
    <t>CP OMAN/SP THAI/CD HCC</t>
  </si>
  <si>
    <t>CD HCC/BLENDED PCI</t>
  </si>
  <si>
    <t>BLENDED PCI/CD HCC</t>
  </si>
  <si>
    <t>CD HCC/SS NEWZEALAND</t>
  </si>
  <si>
    <t>BLENDED PCI/SP LIMESTONE</t>
  </si>
  <si>
    <t xml:space="preserve">CURRAGH SS/SS NEWZEALAND </t>
  </si>
  <si>
    <t>SP THAI/CP OMAN</t>
  </si>
  <si>
    <t>KOL</t>
  </si>
  <si>
    <t>GOONYELLA/SS NEWZEALAND</t>
  </si>
  <si>
    <t>YASA UNITY/NEWLEAD TOMI</t>
  </si>
  <si>
    <t>SS NEWZEALAND/GOONYELLA</t>
  </si>
  <si>
    <t>FUZHOU HAI</t>
  </si>
  <si>
    <t>NEWLEAD TOMI/YASA UNITY</t>
  </si>
  <si>
    <t>PRIMROSE/SEALUCK2</t>
  </si>
  <si>
    <t>SHER-E-PUNJAB</t>
  </si>
  <si>
    <t>CURRAGH-SS/SS NEWZEALAND</t>
  </si>
  <si>
    <t>NDK</t>
  </si>
  <si>
    <t>SP LIMESTONE/CURRAGH SS</t>
  </si>
  <si>
    <t>SEALUCK2/SHER-E-PUNJAB</t>
  </si>
  <si>
    <t>CP LIMESTONE</t>
  </si>
  <si>
    <t>CP OMAN/SP THAI</t>
  </si>
  <si>
    <t>MP PANAMAX6/SEALUCK2</t>
  </si>
  <si>
    <t>SP LIMESTONE/BLENDED PCI</t>
  </si>
  <si>
    <t>SEALUCK2/PRIMROSE</t>
  </si>
  <si>
    <t>BLENDED PCI/CURRAGH SS</t>
  </si>
  <si>
    <t>RAIL LOOP</t>
  </si>
  <si>
    <t>CP OMAN/SP LIMESTONE</t>
  </si>
  <si>
    <t>PRIMROSE/SHER-E-PUNJAB</t>
  </si>
  <si>
    <t>SS NEWZEALAND/CP OMAN</t>
  </si>
  <si>
    <t>SHER-E-PUNJAB/NEWLEAD TOMI/MP PANAMAX6</t>
  </si>
  <si>
    <t>BUTINAH</t>
  </si>
  <si>
    <t>CP-DUBAI</t>
  </si>
  <si>
    <t>JELLINBAH PCI/CURRAGH SS</t>
  </si>
  <si>
    <t>SS NEWZEALAND/JELLINBAH PCI</t>
  </si>
  <si>
    <t>SHER-E-PUNJAB/PRIMROSE</t>
  </si>
  <si>
    <t>CURRAGH SS/SP THAI/CP OMAN</t>
  </si>
  <si>
    <t>SHER-E-PUNJAB/SEALUCK2/MP PANAMAX6</t>
  </si>
  <si>
    <t>KAVO ALKYON/FU  ZHOU HAI</t>
  </si>
  <si>
    <t>JELLINBAH PCI/SS NEWZEALAND</t>
  </si>
  <si>
    <t>NDSR</t>
  </si>
  <si>
    <t>CURRAGH SS/ JELLINBAH PCI</t>
  </si>
  <si>
    <t>NDHK</t>
  </si>
  <si>
    <t>JELLINBAH PCI/CP DUBAI</t>
  </si>
  <si>
    <t>PRIMROSE/BUTINAH</t>
  </si>
  <si>
    <t>CP DUBAI</t>
  </si>
  <si>
    <t>NDSK</t>
  </si>
  <si>
    <t>NDMB</t>
  </si>
  <si>
    <t>UML,SUKHINDA</t>
  </si>
  <si>
    <t>FUZHOUHAI</t>
  </si>
  <si>
    <t>JASMINE HALO</t>
  </si>
  <si>
    <t>VOGUE CHALLENGER</t>
  </si>
  <si>
    <t>PRABHU DAYA</t>
  </si>
  <si>
    <t>CAROUGE</t>
  </si>
  <si>
    <t>SUPL/RCL/MSPL/CIL</t>
  </si>
  <si>
    <t>NDSN</t>
  </si>
  <si>
    <t>VOGUE CHALLENGER/SHER-E-PUNJAB</t>
  </si>
  <si>
    <t>TSL, JSR</t>
  </si>
  <si>
    <t>20 Sep 11 AT 7:30</t>
  </si>
  <si>
    <t xml:space="preserve"> CP DUBAI</t>
  </si>
  <si>
    <t>Cumulative Hours during the day due to other delays in the current year</t>
  </si>
  <si>
    <t>cumulative operational hours till date during the current financial year</t>
  </si>
  <si>
    <t xml:space="preserve">Cumulative operational hours - cumulative hours due to other delays </t>
  </si>
  <si>
    <t>Berth Day O/P for the current financial year till date</t>
  </si>
  <si>
    <t>GARIMA PREM</t>
  </si>
  <si>
    <t>UML</t>
  </si>
  <si>
    <t>21 Sep 11 AT  16:00</t>
  </si>
  <si>
    <t xml:space="preserve"> 24 Sep 11  AT 13:54</t>
  </si>
  <si>
    <t>Berth Day O/P for the current month till date</t>
  </si>
  <si>
    <t xml:space="preserve">Cumulative operational hours - cumulative hours due to other delays for the current month </t>
  </si>
  <si>
    <t>NDGK</t>
  </si>
  <si>
    <t>Operational hours excluding delays</t>
  </si>
  <si>
    <t>Berth day output(TPH)</t>
  </si>
  <si>
    <t>25 Sep 11 AT 8:40</t>
  </si>
  <si>
    <t>Cumulative Operational hours during the month</t>
  </si>
  <si>
    <t>Cumulative other delays during the month</t>
  </si>
  <si>
    <t>Cumulative discharge during the month</t>
  </si>
  <si>
    <t>Average discharge rate for the day in the current month till the last ship unloaded</t>
  </si>
  <si>
    <t>JAG RATAN</t>
  </si>
  <si>
    <t>HARDWAR</t>
  </si>
  <si>
    <t>27 Sep 11 AT  10:30</t>
  </si>
  <si>
    <t xml:space="preserve"> 27 Sep 11  AT 12:00</t>
  </si>
  <si>
    <t>27 Sep 11 AT 23:55</t>
  </si>
  <si>
    <t>27 Sep 11 AT  18:45</t>
  </si>
  <si>
    <t xml:space="preserve"> 28 Sep 11  AT 01:40</t>
  </si>
  <si>
    <t>29 Sep 11 AT 05:00</t>
  </si>
  <si>
    <t xml:space="preserve">NDBB </t>
  </si>
  <si>
    <t>NDMS</t>
  </si>
  <si>
    <t>MSP Steel ltd.</t>
  </si>
  <si>
    <t>SS NEWZEALAND</t>
  </si>
  <si>
    <t>YASA UNITY/JASMINE HALO</t>
  </si>
  <si>
    <t>LOWLANDS NELLO</t>
  </si>
  <si>
    <t>30 Sep 11 AT  13:00</t>
  </si>
  <si>
    <t xml:space="preserve"> 30 Sep 11  AT 14:45</t>
  </si>
  <si>
    <t>JELLINBAH/KESTRAL</t>
  </si>
  <si>
    <t>SS NEWZEALAND/CURRAGH SS/CP DUBAI</t>
  </si>
  <si>
    <t>SHER-E-PUNJAB/VOGUE CHALLENGER/JAG RATAN</t>
  </si>
  <si>
    <t>MSP STEEL LTD.</t>
  </si>
  <si>
    <t>KYORI OREMIN LTD.</t>
  </si>
  <si>
    <t>NDSS</t>
  </si>
  <si>
    <t>JAG RATAN / LOWLANDS NELLO</t>
  </si>
  <si>
    <t>CP DUBAI / BLENDED PCI</t>
  </si>
  <si>
    <t>1 Oct 11 AT 14:45</t>
  </si>
  <si>
    <t>LOWLANDS ORCHID</t>
  </si>
  <si>
    <t>11 Oct 11 AT  11:48</t>
  </si>
  <si>
    <t>11 Oct 11 AT  14:00</t>
  </si>
  <si>
    <t>HAIL CREEK/ PCI/ LAKE VERMONT/ OKAY NORTH</t>
  </si>
  <si>
    <t>HAILCREEK / KESTRAL</t>
  </si>
  <si>
    <t>JASMINE HALO/ LOWLANDS NELLO</t>
  </si>
  <si>
    <t>NDNK</t>
  </si>
  <si>
    <t>MP PANAMAX6/CHINA STEEL RESPONSIBILITY</t>
  </si>
  <si>
    <t>MERIDIAN HALO/CHINA STEEL RESPONSIBILITY/NEWLEAD TOMI</t>
  </si>
  <si>
    <t>MERIDIAN HALO/MP PANAMAX6</t>
  </si>
  <si>
    <t>MP PANAMAX6/SEALUCK2/MERIDIAN HALO</t>
  </si>
  <si>
    <t>CHINA STEEL RSPONSIBILITY/MERIDIAN HALO</t>
  </si>
  <si>
    <t>MERIDIAN HALO/NEWLEAD TOMI</t>
  </si>
  <si>
    <t>NDU</t>
  </si>
  <si>
    <t>USHA MARTIN LTD.</t>
  </si>
  <si>
    <t>BLENDED PCI/JELLINBAH PCI</t>
  </si>
  <si>
    <t>PRIMROSE /LOWLANDS NELLO</t>
  </si>
  <si>
    <t>LOWLANDS NELLO/VOGUE CHALLENGER</t>
  </si>
  <si>
    <t>NDBR</t>
  </si>
  <si>
    <t>NAVIOS VECTOR</t>
  </si>
  <si>
    <t>15 Oct 11 AT 12:45</t>
  </si>
  <si>
    <t>15 Oct 11 AT 14:30</t>
  </si>
  <si>
    <t>17 Oct 11 AT 08:45</t>
  </si>
  <si>
    <t>16 Oct 11 AT 13:06</t>
  </si>
  <si>
    <t>16 Oct 11 AT 14:30</t>
  </si>
  <si>
    <t>18 Oct 11 AT 01:20</t>
  </si>
  <si>
    <t>MP PANAMAX5</t>
  </si>
  <si>
    <t>CP- OMAN</t>
  </si>
  <si>
    <t>19 Oct 11 AT 09:06</t>
  </si>
  <si>
    <t>19 Oct11  AT 11:30</t>
  </si>
  <si>
    <t>Average Discharge Rate for the day(TPH)</t>
  </si>
  <si>
    <t>Average Discharge Rate for the day (per day)</t>
  </si>
  <si>
    <t>Effective Discharge rate( TPH)</t>
  </si>
  <si>
    <t>Effective discharge rate(perday)MT</t>
  </si>
  <si>
    <t>Vessel no.for the current financial year</t>
  </si>
  <si>
    <t>ANTHRACITE</t>
  </si>
  <si>
    <t>21 Oct AT 05:35</t>
  </si>
  <si>
    <t>IRON KNIGHT</t>
  </si>
  <si>
    <t>20 Oct 11 AT 10:00</t>
  </si>
  <si>
    <t>20 Oct 11 AT 11:15</t>
  </si>
  <si>
    <t>Lake VERMONT HCC/CD PCI</t>
  </si>
  <si>
    <t>HAIL CREEK / OKEY NORTH</t>
  </si>
  <si>
    <t xml:space="preserve">HAIL CREEK </t>
  </si>
  <si>
    <t>NDAC</t>
  </si>
  <si>
    <t>HAILCREEK/OKEY NORTH</t>
  </si>
  <si>
    <t>24 Oct 11 AT 15:12</t>
  </si>
  <si>
    <t>24 Oct 11 AT 17:15</t>
  </si>
  <si>
    <t>CD PCI</t>
  </si>
  <si>
    <t>LOWLANDS ORCHID/LOWLANDS NELLO</t>
  </si>
  <si>
    <t>SS NEWZEALAND/CURRAGH PRIME</t>
  </si>
  <si>
    <t>23 Oct 11 AT 17:15</t>
  </si>
  <si>
    <t>26 Oct 11 AT 22:00</t>
  </si>
  <si>
    <t>YASA UNSAL SUNAR</t>
  </si>
  <si>
    <t>26 Oct 11 AT 17:30</t>
  </si>
  <si>
    <t>26 Oct 11 AT 20:30</t>
  </si>
  <si>
    <t>OKEY NORTH</t>
  </si>
  <si>
    <t>NDCN</t>
  </si>
  <si>
    <t>MP PANAMAX 5</t>
  </si>
  <si>
    <t>LAKE VERMONT HCC/SS NEWZEALAND</t>
  </si>
  <si>
    <t>LOWLANDS ORCHID/IRON WILL</t>
  </si>
  <si>
    <t>NDPS</t>
  </si>
  <si>
    <t>16 Oct 11 AT 02:00</t>
  </si>
  <si>
    <t>NDTO</t>
  </si>
  <si>
    <t>GAGAN FERRO TECH LTD.</t>
  </si>
  <si>
    <t>NDJP</t>
  </si>
  <si>
    <t>OAKY NORTH/KESTRAL</t>
  </si>
  <si>
    <t>OAKY CREEK</t>
  </si>
  <si>
    <t>CD PCI/BLENDED PCI</t>
  </si>
  <si>
    <t>LOWLANDS ORCHID/MP PANAMAX5</t>
  </si>
  <si>
    <t>LIGARI</t>
  </si>
  <si>
    <t>JAYPEE REWA CEMENTS LTD(CONCAST)</t>
  </si>
  <si>
    <t>CP OMAN/OAKY NORTH</t>
  </si>
  <si>
    <t>MP PANAMAX 5/LOWLANDS ORCHID</t>
  </si>
  <si>
    <t>08 Nov AT 03:55</t>
  </si>
  <si>
    <t>ANTHRACITE/CP OMAN</t>
  </si>
  <si>
    <t>DIONE/LIGARI</t>
  </si>
  <si>
    <t>NAVIOS VECTOR/MP PANAMAX5</t>
  </si>
  <si>
    <t>NDM</t>
  </si>
  <si>
    <t>VEDANT</t>
  </si>
  <si>
    <t>CURRAGH PRIME/OAKY NORTH</t>
  </si>
  <si>
    <t>OAKY NORTH/SS NEWZEALAND</t>
  </si>
  <si>
    <t>LAKE VERMONT/SS NEWZEALAND</t>
  </si>
  <si>
    <t>IRON BILL/LOWLANDS ORCHID</t>
  </si>
  <si>
    <t>LOWLANDS ORCHID/IRON BILL</t>
  </si>
  <si>
    <t>CP OMAN/BLENDED PCI</t>
  </si>
  <si>
    <t>MP PANAMAX5/LOWLANDS ORCHID</t>
  </si>
  <si>
    <t>SS NEWZEALAND/LAKE VERMONT</t>
  </si>
  <si>
    <t>LAKE VERMONT/BLENDED PCI/CD PCI</t>
  </si>
  <si>
    <t>AENEAS</t>
  </si>
  <si>
    <t>CURRAGH SS / CURRAGH PRIME</t>
  </si>
  <si>
    <t>14 Nov 11 AT 07:15</t>
  </si>
  <si>
    <t>6 Nov 11 AT 08:10</t>
  </si>
  <si>
    <t>14 Nov 11 AT 10:00</t>
  </si>
  <si>
    <t>CURRAGH SS/CD PCI</t>
  </si>
  <si>
    <t>VOGUE CHALLENGER/IRON BILL</t>
  </si>
  <si>
    <t>VOGUE CHALLENGER/LOWLANDS ORCHID</t>
  </si>
  <si>
    <t>CP OMAN/CD PCI</t>
  </si>
  <si>
    <t>LAKE VERMONT/CD PCI</t>
  </si>
  <si>
    <t>CP OMAN/CURRAGH SS</t>
  </si>
  <si>
    <t>SS NEWZEALAND/CD PCI</t>
  </si>
  <si>
    <t>VOGUE CHALLENGER/MP PANAMAX 5</t>
  </si>
  <si>
    <t>15 Nov AT 16:00</t>
  </si>
  <si>
    <t>PANORIA</t>
  </si>
  <si>
    <t>15 Nov 11 AT 14:50</t>
  </si>
  <si>
    <t>15 Nov 11 AT 13:35</t>
  </si>
  <si>
    <t>CURRAGH SS / CD PCI</t>
  </si>
  <si>
    <t>LAKE VERMONT/ CP OMAN</t>
  </si>
  <si>
    <t>ANTHRACITE/CURRAGH SS</t>
  </si>
  <si>
    <t>17 Nov AT 13:30</t>
  </si>
  <si>
    <t>VEDANT ALUMINIUM</t>
  </si>
  <si>
    <t>CONCAST INDIA LTD.</t>
  </si>
  <si>
    <t>FU ZHOU HAI/IRON KNIGHT</t>
  </si>
  <si>
    <t>TOMOSHIO</t>
  </si>
  <si>
    <t>18 Nov 11 AT 09:36</t>
  </si>
  <si>
    <t>18 Nov 11 AT 11:35</t>
  </si>
  <si>
    <t>CESC</t>
  </si>
  <si>
    <t>LAKE VERMONT</t>
  </si>
  <si>
    <t>19 Nov AT 06:30</t>
  </si>
  <si>
    <t>JAY BALAJI INDIA LTD.</t>
  </si>
  <si>
    <t>CP OMAN/ CURRAGH SS</t>
  </si>
  <si>
    <t>SS NEWZEALAND/ANTHRACITE</t>
  </si>
  <si>
    <t>NAVIOS VECTOR/VOGUE CHALLENGER</t>
  </si>
  <si>
    <t>MP PANAMAX 5/VOGUE CHALLENGER</t>
  </si>
  <si>
    <t>IRON BILL/NAVIOS VECTOR</t>
  </si>
  <si>
    <t>ECOLA</t>
  </si>
  <si>
    <t>21 Nov 11 AT 08:20</t>
  </si>
  <si>
    <t>21 Nov 11 AT 11:30</t>
  </si>
  <si>
    <t>23 Nov AT 03:15</t>
  </si>
  <si>
    <t>22 Nov 11 AT 15:00</t>
  </si>
  <si>
    <t>22 Nov 11 AT 16:30</t>
  </si>
  <si>
    <t>LAKE VERMONT/CP OMAN</t>
  </si>
  <si>
    <t>HAIL CREEK/CD HCC</t>
  </si>
  <si>
    <t>LAKE VERMONT/CURRAGH SS</t>
  </si>
  <si>
    <t>LOWLANDS ORCHID/VOGUE CHALLENGER</t>
  </si>
  <si>
    <t>AENEAS/IRON BILL</t>
  </si>
  <si>
    <t>24 Nov AT 20:00</t>
  </si>
  <si>
    <t>MP PANAMAX 6</t>
  </si>
  <si>
    <t>24 Nov 11 AT 10:36</t>
  </si>
  <si>
    <t>24 Nov 11 AT 12:00</t>
  </si>
  <si>
    <t>CD PCI/BLENDED PCI/CURRAGH SS</t>
  </si>
  <si>
    <t>LOWLAND ORCHID/AENEAS/TC GOLD</t>
  </si>
  <si>
    <t>LAKE VERMONT/CD HCC</t>
  </si>
  <si>
    <t>LOWLANDS  ORCHID/ ECOLA</t>
  </si>
  <si>
    <t>MP PANAMAX 6/ AENEAS</t>
  </si>
  <si>
    <t>27 Nov 11 AT 18:25</t>
  </si>
  <si>
    <t>27 Nov 11 AT 19:40</t>
  </si>
  <si>
    <t>OKEY CREEK</t>
  </si>
  <si>
    <t>IRON BILL/AENEAS</t>
  </si>
  <si>
    <t>29 Nov AT 02:50</t>
  </si>
  <si>
    <t>HIND ENERGY</t>
  </si>
  <si>
    <t>28 Nov 11 AT 14:30</t>
  </si>
  <si>
    <t>CURRAGH PRIME/CURRAGH SS</t>
  </si>
  <si>
    <t>AENEAS/MP PANAMAX 6</t>
  </si>
  <si>
    <t>TC GOLD/AENEAS</t>
  </si>
  <si>
    <t>28 Nov 11 AT 13:24</t>
  </si>
  <si>
    <t>KM KEELUNG</t>
  </si>
  <si>
    <t>ILLAWARA</t>
  </si>
  <si>
    <t>29 Nov 11 AT 13:24</t>
  </si>
  <si>
    <t>29 Nov 11 AT 15:00</t>
  </si>
  <si>
    <t>NDMC</t>
  </si>
  <si>
    <t>PMSB</t>
  </si>
  <si>
    <t>KND</t>
  </si>
  <si>
    <t>CESC POWER LTD.</t>
  </si>
  <si>
    <t>CURRAGH SS / SS NEWZEALAND</t>
  </si>
  <si>
    <t>MP PANAMAX 6 / AENEAS</t>
  </si>
  <si>
    <t>1 Dec 11 AT 09:36</t>
  </si>
  <si>
    <t>1 Dec 11 AT 11:15</t>
  </si>
  <si>
    <t>2 Dec AT 06:20</t>
  </si>
  <si>
    <t>3 Dec AT 01:30</t>
  </si>
  <si>
    <t>NDV</t>
  </si>
  <si>
    <t>CP OMAN/ILLAWARA</t>
  </si>
  <si>
    <t>SS NEWZEALAND/BLENDED PCI</t>
  </si>
  <si>
    <t>MP PANANAMX 6/ KM KEELUNG</t>
  </si>
  <si>
    <t>IRON BILL/ TC GOLD</t>
  </si>
  <si>
    <t xml:space="preserve"> NON COKING</t>
  </si>
  <si>
    <t>FORTUNE RAINBOW</t>
  </si>
  <si>
    <t xml:space="preserve">4 Dec 11 AT 11:45 </t>
  </si>
  <si>
    <t xml:space="preserve">4 Dec 11 AT 13:30 </t>
  </si>
  <si>
    <t>UML, SUKHINDA</t>
  </si>
  <si>
    <t>GARIMA PREM/SUMMER FORTUNE</t>
  </si>
  <si>
    <t>MP PANANAMX 6/</t>
  </si>
  <si>
    <t>JELLINBAH PCI/ILLAWARA</t>
  </si>
  <si>
    <t>CURRAGH SS/CD HCC</t>
  </si>
  <si>
    <t>LOWLANDS NELLO/KM KEELUNG</t>
  </si>
  <si>
    <t>AENEAS/ECOLA</t>
  </si>
  <si>
    <t>5 Dec AT 23:45</t>
  </si>
  <si>
    <t>29 Oct11  AT 13:08</t>
  </si>
  <si>
    <t>CURRAGH SS/ HAIL CREEK</t>
  </si>
  <si>
    <t>IRON BILL/FALCOM TRADER II</t>
  </si>
  <si>
    <t>MP PANAMAX 6/ KM KEELUNG</t>
  </si>
  <si>
    <t>NDMG</t>
  </si>
  <si>
    <t>CURRAGH SS/HAIL CREEK</t>
  </si>
  <si>
    <t>MP PANAMAX 6/AENEAS</t>
  </si>
  <si>
    <t>LOWLANDS NELLO/IRON BILL</t>
  </si>
  <si>
    <t>NDMJ</t>
  </si>
  <si>
    <t>ILLAWARA/CURRAGH SS</t>
  </si>
  <si>
    <t>IPSEA COLOSSUS</t>
  </si>
  <si>
    <t>KM KEELUNG/AENEAS</t>
  </si>
  <si>
    <t>CURRAGH SS/CURRAGH HCC</t>
  </si>
  <si>
    <t>JELLINBAH PCI/BLENDED PCI</t>
  </si>
  <si>
    <t>LOWLANDS NELLO/FALCOM TRADER II</t>
  </si>
  <si>
    <t>SS NEWZEALAND/ILLAWARA</t>
  </si>
  <si>
    <t>CURRAGH SS/BLENDED PCI</t>
  </si>
  <si>
    <t>IRON BILL/KM KEELUNG</t>
  </si>
  <si>
    <t>AENEAS/FALCOM TRADER II</t>
  </si>
  <si>
    <t>CURRAGH SS/ILLAWARA</t>
  </si>
  <si>
    <t>AENEAS/KM KEELUNG</t>
  </si>
  <si>
    <t>IRON BILL/MP PANAMAX 6</t>
  </si>
  <si>
    <t>FALCOM TRADER II/ FORTUNE RAINBOW</t>
  </si>
  <si>
    <t>6 Nov 11 AT 13:35</t>
  </si>
  <si>
    <t>30 Nov AT 12:15</t>
  </si>
  <si>
    <t>25 Nov AT 22:00</t>
  </si>
  <si>
    <t>NDKN</t>
  </si>
  <si>
    <t>FORTUNE RAINBOW/MP PANAMAX 6</t>
  </si>
  <si>
    <t>FORTUNE RAINBOW/KM KEELUNG</t>
  </si>
  <si>
    <t>ILLAWARA/SS NEWZEALAND</t>
  </si>
  <si>
    <t>KM KEELUNG/IRON BILL</t>
  </si>
  <si>
    <t>KM KEELUNG/FORTUNE RAINBOW</t>
  </si>
  <si>
    <t>FORTUNE RAINBOW/FALCOM TRADER</t>
  </si>
  <si>
    <t>FRONTIER AMBITION</t>
  </si>
  <si>
    <t>OKEY NORTH/HAIL CREEK</t>
  </si>
  <si>
    <t>17 Dec 11 AT 15:30</t>
  </si>
  <si>
    <t>17 Dec 11 AT 17:35</t>
  </si>
  <si>
    <t>NDTM</t>
  </si>
  <si>
    <t xml:space="preserve">TATA METALLIKS </t>
  </si>
  <si>
    <t>ECOLA/IRON BILL</t>
  </si>
  <si>
    <t>LOWLANDS NELLO/FORTUNE RAINBOW</t>
  </si>
  <si>
    <t>NDGT</t>
  </si>
  <si>
    <t>SS NEWZEALAND/CD HCC</t>
  </si>
  <si>
    <t>FORTUNE RAINBOW/FRONTIER AMBITION</t>
  </si>
  <si>
    <t>IRON BILL/ECOLA</t>
  </si>
  <si>
    <t>IRON BILL/LOWLANDS NELLO</t>
  </si>
  <si>
    <t>IMPERIAL</t>
  </si>
  <si>
    <t>21 Dec 11 AT 09:10</t>
  </si>
  <si>
    <t>21 Dec 11 AT 10:50</t>
  </si>
  <si>
    <t>DIAMOND STAR</t>
  </si>
  <si>
    <t>JAL</t>
  </si>
  <si>
    <t>23 Dec 11 AT 10:06</t>
  </si>
  <si>
    <t>23 Dec 11 AT 11:18</t>
  </si>
  <si>
    <t>22 Dec AT 09:30</t>
  </si>
  <si>
    <t>24 Dec AT 04:15</t>
  </si>
  <si>
    <t>CD HCC/CURRAGH SS</t>
  </si>
  <si>
    <t>JIPL</t>
  </si>
  <si>
    <t>NDBP</t>
  </si>
  <si>
    <t>KNDH</t>
  </si>
  <si>
    <t>ILLAWARA/HAILCREEK</t>
  </si>
  <si>
    <t>IRON BILL/FORTUNE RAINBOW</t>
  </si>
  <si>
    <t>KM KEELUNG/FRONTIER AMBITION</t>
  </si>
  <si>
    <t>JELLINBAH PCI/CD HCC</t>
  </si>
  <si>
    <t>LOWLANDS NELLO/ECOLA</t>
  </si>
  <si>
    <t>26 Dec AT 08:00</t>
  </si>
  <si>
    <t>25 Dec 11 AT 11:48</t>
  </si>
  <si>
    <t>25 Dec 11 AT 13:20</t>
  </si>
  <si>
    <t>MP PANAMAX 6/FORTUNE RAINBOW</t>
  </si>
  <si>
    <t>STOCK</t>
  </si>
  <si>
    <t>HAIL CREEK/OKEY NORTH</t>
  </si>
  <si>
    <t>CURRAGH SS/JELLINBAH PCI</t>
  </si>
  <si>
    <t>ECOLA/FRONTIER AMBITION</t>
  </si>
  <si>
    <t>FORTUNE RAINBOW/LOWLANDS NELLO</t>
  </si>
  <si>
    <t>WNDNK</t>
  </si>
  <si>
    <t>NDJA12MJA</t>
  </si>
  <si>
    <t>JA12PDL</t>
  </si>
  <si>
    <t>Equipment shifting &amp; Hatch Finishing</t>
  </si>
  <si>
    <t>Gantry Fault</t>
  </si>
  <si>
    <t xml:space="preserve">route changeover </t>
  </si>
  <si>
    <t>SUL Maintainance</t>
  </si>
  <si>
    <t>30 Dec AT 00:30</t>
  </si>
  <si>
    <t>29 Dec 11 AT 08:20</t>
  </si>
  <si>
    <t>29 Dec 11 AT 09:30</t>
  </si>
  <si>
    <t>31 Dec AT 00:30</t>
  </si>
  <si>
    <t>OKINAWA</t>
  </si>
  <si>
    <t>30 Dec 11 AT 14:30</t>
  </si>
  <si>
    <t>30 Dec 11 AT 15:40</t>
  </si>
  <si>
    <t>01 Jan AT 22:00</t>
  </si>
  <si>
    <t>01 Jan 12 AT 11:12</t>
  </si>
  <si>
    <t>JA01BEH</t>
  </si>
  <si>
    <t>TS01TWS</t>
  </si>
  <si>
    <t>TS01HDC</t>
  </si>
  <si>
    <t>ILLAWARA/CD HCC</t>
  </si>
  <si>
    <t>IPSEA COLOSSUS/ECOLA</t>
  </si>
  <si>
    <t>01 Jan 12 AT 12:30</t>
  </si>
  <si>
    <t>JA01PDL</t>
  </si>
  <si>
    <t>JA01MJA</t>
  </si>
  <si>
    <t>WC01SKN</t>
  </si>
  <si>
    <t>ILLAWARA/ANTHRACITE</t>
  </si>
  <si>
    <t>KM KEELUNG/NAVIOS VECTOR</t>
  </si>
  <si>
    <t>FENGLI 1</t>
  </si>
  <si>
    <t>04 Jan AT 03:30</t>
  </si>
  <si>
    <t>YIN SHUN</t>
  </si>
  <si>
    <t>UML/VISA STEEL</t>
  </si>
  <si>
    <t>02 Jan 12 AT 11:00</t>
  </si>
  <si>
    <t>02 Jan 12 AT 13:00</t>
  </si>
  <si>
    <t>UM01DCO</t>
  </si>
  <si>
    <t>IMPERIAL/MP PANAMAX 5</t>
  </si>
  <si>
    <t>UM01SKN</t>
  </si>
  <si>
    <t>KO01UML</t>
  </si>
  <si>
    <t>CD HCC/ILLAWARA</t>
  </si>
  <si>
    <t>KM KEELUNG/ECOLA</t>
  </si>
  <si>
    <t>DTY-WT 1-WCS-(RLS 2 + MANUAL)-IMWB 1-DTY</t>
  </si>
  <si>
    <t>FEORILA</t>
  </si>
  <si>
    <t>BLENDED PCI/KESTRAL</t>
  </si>
  <si>
    <t>04 Jan 12 AT 13:12</t>
  </si>
  <si>
    <t>04 Jan 12 AT 15:00</t>
  </si>
  <si>
    <t>06 Jan AT 12:15</t>
  </si>
  <si>
    <t>HE01GTW</t>
  </si>
  <si>
    <t>UM01UML</t>
  </si>
  <si>
    <t>BS01MBM</t>
  </si>
  <si>
    <t>BE01MBE</t>
  </si>
  <si>
    <t>DTY-WT 1-WCS-MANUAL-IMWB 1-DTY</t>
  </si>
  <si>
    <t>ORIENT CHAMPION</t>
  </si>
  <si>
    <t>07 Jan 12 AT 10:55</t>
  </si>
  <si>
    <t>TM01TMG</t>
  </si>
  <si>
    <t>07 Jan 12 AT 13:10</t>
  </si>
  <si>
    <t>08 Jan AT 16:20</t>
  </si>
  <si>
    <t>OKEY NORTH/BLENDED PCI</t>
  </si>
  <si>
    <t>IMPERIAL/FEORILA</t>
  </si>
  <si>
    <t>FRONTIER AMBITION/FEORILA</t>
  </si>
  <si>
    <t>FEORILA/KM KEELUNG</t>
  </si>
  <si>
    <t>BLENDED PCI/ILLAWARA</t>
  </si>
  <si>
    <t>DTY-WT 1-WCS-(RLS 1 + Manual)-IMWB 1-DTY</t>
  </si>
  <si>
    <t>JA01JBRT</t>
  </si>
  <si>
    <t>BET PRINCE</t>
  </si>
  <si>
    <t>RCL/SUPL/CIL</t>
  </si>
  <si>
    <t>09 Jan 12 AT 13:20</t>
  </si>
  <si>
    <t>09 Jan 12 AT 14:20</t>
  </si>
  <si>
    <t>11 Jan AT 06:31</t>
  </si>
  <si>
    <t>JA01JPDL</t>
  </si>
  <si>
    <t>GYP COKING COAL</t>
  </si>
  <si>
    <t>WC01NKK</t>
  </si>
  <si>
    <t>KO01NKK</t>
  </si>
  <si>
    <t>RC01NKK</t>
  </si>
  <si>
    <t>JP01JPRC</t>
  </si>
  <si>
    <t>CURRAGH SS/ANTHRACITE</t>
  </si>
  <si>
    <t>IMPERIAL/NAVIOS VECTOR</t>
  </si>
  <si>
    <t>SEA OF GRACIA</t>
  </si>
  <si>
    <t>MILLENIUM HCC</t>
  </si>
  <si>
    <t>15 Jan 12 AT 16:00</t>
  </si>
  <si>
    <t>15 Jan 12 AT 17:15</t>
  </si>
  <si>
    <t>16.01.2012</t>
  </si>
  <si>
    <t>17 Jan AT 21:00</t>
  </si>
  <si>
    <t>VS01JKP</t>
  </si>
  <si>
    <t>CP OMAN/MILLENIUM HCC</t>
  </si>
  <si>
    <t>MP PANAMAX 5/SEA OF GRACIA</t>
  </si>
  <si>
    <t>DTY-WT 1-WCS-Manual-IMWB 1-DTY</t>
  </si>
  <si>
    <t>STOCKPILE CHANGING ETC. (Nos.)</t>
  </si>
  <si>
    <t>HARD COKING COAL(IPVC)</t>
  </si>
  <si>
    <t>HARD COKING COAL(OCJC)</t>
  </si>
  <si>
    <t>UNITED MADERAS</t>
  </si>
  <si>
    <t>19 Jan AT 12:15</t>
  </si>
  <si>
    <t>18 Jan 12 AT 20:00</t>
  </si>
  <si>
    <t>18 Jan 12 AT 21:05</t>
  </si>
  <si>
    <t>L</t>
  </si>
  <si>
    <t>SAGARJEET</t>
  </si>
  <si>
    <t>IRONORE</t>
  </si>
  <si>
    <t>EXPORT</t>
  </si>
  <si>
    <t>Cummulative Quantity loaded during the year</t>
  </si>
  <si>
    <t>Qty loaded for the  day</t>
  </si>
  <si>
    <t>Engagement Qty</t>
  </si>
  <si>
    <t>Cumulative loading during the month</t>
  </si>
  <si>
    <t>22 Jan AT 00:48</t>
  </si>
  <si>
    <t>21 Jan 12 AT 22:00</t>
  </si>
  <si>
    <t>21 Jan 12 AT 23:50</t>
  </si>
  <si>
    <t>Average Loading Rate for the day(TPH)</t>
  </si>
  <si>
    <t>Average Loading Rate for the day (per day)</t>
  </si>
  <si>
    <t>Average loading rate for the day in the current month till the last ship loaded</t>
  </si>
  <si>
    <t>SU01JKP</t>
  </si>
  <si>
    <t>NEW VENTURE</t>
  </si>
  <si>
    <t>TATA STEEL/TATA METALLICS</t>
  </si>
  <si>
    <t>22 Jan 12 AT 11:24</t>
  </si>
  <si>
    <t>22 Jan 12 AT 13:00</t>
  </si>
  <si>
    <t>HATCH CHANGE ETC. (Nos.)</t>
  </si>
  <si>
    <t>HATCH CHANGE ETC. (Duration)</t>
  </si>
  <si>
    <t>HATCH CHANGE ETC. (Hrs)</t>
  </si>
  <si>
    <t>HATCH CHANGE  ETC. (Mins)</t>
  </si>
  <si>
    <t>Effective loading rate( TPH)</t>
  </si>
  <si>
    <t>Effective loading rate(perday)MT</t>
  </si>
  <si>
    <t>HE01KHF</t>
  </si>
  <si>
    <t>HEL</t>
  </si>
  <si>
    <t>JA01JBR</t>
  </si>
  <si>
    <t>RML/RSL</t>
  </si>
  <si>
    <t>TS01TSW</t>
  </si>
  <si>
    <t>ANTHRACITE/BLENDED PCI</t>
  </si>
  <si>
    <t>NAVIOS VECTOR/FEORELA</t>
  </si>
  <si>
    <t>Total no. of hatches</t>
  </si>
  <si>
    <t>No. of hatch completion</t>
  </si>
  <si>
    <t>24 Jan AT 15:30</t>
  </si>
  <si>
    <t>25 Jan 12 AT 00:48</t>
  </si>
  <si>
    <t>25 Jan 12 AT 02:18</t>
  </si>
  <si>
    <t>25 Jan 12 AT 05:00</t>
  </si>
  <si>
    <t>JA01JPR</t>
  </si>
  <si>
    <t>26 Jan AT 10:00</t>
  </si>
  <si>
    <t>KO01MGI</t>
  </si>
  <si>
    <t>KOL / NC COAL</t>
  </si>
  <si>
    <t>Row Labels</t>
  </si>
  <si>
    <t>Grand Total</t>
  </si>
  <si>
    <t>Sum of IMWB READING</t>
  </si>
  <si>
    <t>BE01JKP</t>
  </si>
  <si>
    <t>KO01BRK</t>
  </si>
  <si>
    <t>DTY-WT 1-WCS -(IMWB manual+RLS 2)-IMWB 1-DTY</t>
  </si>
  <si>
    <t>DTY-WT 1-WCS- (Manual+RLS 2)-IMWB 1-DTY</t>
  </si>
  <si>
    <t>DTY-WT 1-WCS-(Manual)-IMWB 1-DTY</t>
  </si>
  <si>
    <t>MELLINIUM HCC</t>
  </si>
  <si>
    <t>FEORILA/FALCOM TRADER II</t>
  </si>
  <si>
    <t>KM KEELUNG/ANTHRACITE</t>
  </si>
  <si>
    <t>DTY-WT 1-WCS-(RLS 2 + Manual)-IMWB 1-DTY</t>
  </si>
  <si>
    <t>CE01VAA</t>
  </si>
  <si>
    <t>BE01BPS</t>
  </si>
  <si>
    <t>MILLENIUM HCC/CP OMAN</t>
  </si>
  <si>
    <t>SEA OF GRACIA/MP PANAMAX 5</t>
  </si>
  <si>
    <t>DTY-WT 1-WCS-(IMWB Manual)-IMWB 1-DTY</t>
  </si>
  <si>
    <t>DTY-WT 1-WCS-(WCS Manual)-IMWB 1-DTY</t>
  </si>
  <si>
    <t>DTY-WT 1-WCS-(RLS 2+IMWB Manual)-IMWB 1-DTY</t>
  </si>
  <si>
    <t>SU01JTAT</t>
  </si>
  <si>
    <t>CE01VSU</t>
  </si>
  <si>
    <t>SU01BJM</t>
  </si>
  <si>
    <t>CE01JKP</t>
  </si>
  <si>
    <t>SU01NKK</t>
  </si>
  <si>
    <t>SU01KND</t>
  </si>
  <si>
    <t>JA02JPR</t>
  </si>
  <si>
    <t>BE02MBE</t>
  </si>
  <si>
    <t>GREAT GLORY</t>
  </si>
  <si>
    <t>HARD COKING COAL IPCC / OCJC</t>
  </si>
  <si>
    <t>1 Feb 12 AT 04:18</t>
  </si>
  <si>
    <t>TRADE PCI/MICHELL PCI</t>
  </si>
  <si>
    <t>1 Feb 12 AT 06:30</t>
  </si>
  <si>
    <t>TS02TWS</t>
  </si>
  <si>
    <t>BE02JKP</t>
  </si>
  <si>
    <t>VA02MAV</t>
  </si>
  <si>
    <t>SU02ICC</t>
  </si>
  <si>
    <t>HARD COKING COAL (OCJC)</t>
  </si>
  <si>
    <t>02 Feb AT 10:30</t>
  </si>
  <si>
    <t>BIANCO ID</t>
  </si>
  <si>
    <t>TECK HCC</t>
  </si>
  <si>
    <t>3 Feb 12 AT 07:50</t>
  </si>
  <si>
    <t>3 Feb 12 AT 09:30</t>
  </si>
  <si>
    <t>04 Feb AT 22:00</t>
  </si>
  <si>
    <t>NORD HERCULES</t>
  </si>
  <si>
    <t>WC02SKN</t>
  </si>
  <si>
    <t>HARD COKING COAL (IPCC)</t>
  </si>
  <si>
    <t>TATA STEEL/WELLMAN</t>
  </si>
  <si>
    <t>CE02DGR</t>
  </si>
  <si>
    <t>TS02HDC</t>
  </si>
  <si>
    <t>VAL</t>
  </si>
  <si>
    <t>MILLENIUM HCC/OKEY NORTH</t>
  </si>
  <si>
    <t>SEA OF GRACIA/FRONTIER AMBITION</t>
  </si>
  <si>
    <t>COKING COAL</t>
  </si>
  <si>
    <t>4 Feb 12 AT 09:30</t>
  </si>
  <si>
    <t>4 Feb 12 AT 11:00</t>
  </si>
  <si>
    <t>JA02BEH</t>
  </si>
  <si>
    <t>SU02PMA</t>
  </si>
  <si>
    <t>JA02JBR</t>
  </si>
  <si>
    <t>DTY-WT 1-WCS-WCS MANUAL-IMWB 1-DTY</t>
  </si>
  <si>
    <t>7 Feb 12 AT 23:45</t>
  </si>
  <si>
    <t>7 Feb 12 AT 01:30</t>
  </si>
  <si>
    <t>HE02GTW</t>
  </si>
  <si>
    <t>KO02MGI</t>
  </si>
  <si>
    <t>TM02TMG</t>
  </si>
  <si>
    <t xml:space="preserve"> IPSEA COLOSSUS</t>
  </si>
  <si>
    <t xml:space="preserve"> IGNAZIO</t>
  </si>
  <si>
    <t xml:space="preserve"> SEA OF GRACIA</t>
  </si>
  <si>
    <t xml:space="preserve"> FRONTIER AMBITION</t>
  </si>
  <si>
    <t xml:space="preserve"> ORIENT CHAMPION</t>
  </si>
  <si>
    <t>RC02NKK</t>
  </si>
  <si>
    <t>JA02PDL</t>
  </si>
  <si>
    <t>OKEY NORTH/MILLENIUM HCC</t>
  </si>
  <si>
    <t>SS NEWZEALAND/OKEY NORTH</t>
  </si>
  <si>
    <t>FRONTIER AMBITION / SEA OF GRACIA</t>
  </si>
  <si>
    <t>TOM TRADER/FRONTIER AMBITION</t>
  </si>
  <si>
    <t>MICHELL PCI</t>
  </si>
  <si>
    <t>DTY-WT 1-WCS-IMWB MANUAL-IMWB 1-DTY</t>
  </si>
  <si>
    <t>ANTHRACITE/OKEY NORTH</t>
  </si>
  <si>
    <t>NAVIOS VECTOR/FRONTIER AMBITION</t>
  </si>
  <si>
    <t>08 Feb AT 09:15</t>
  </si>
  <si>
    <t>09 Feb AT 05:45</t>
  </si>
  <si>
    <t>FRONTIER HARVEST</t>
  </si>
  <si>
    <t>9 Feb 12 AT 13:00</t>
  </si>
  <si>
    <t>9 Feb 12 AT 15:10</t>
  </si>
  <si>
    <t>CP OMAN/OKEY NORTH</t>
  </si>
  <si>
    <t>MP PANAMAX 5/FRONTIER MABITION</t>
  </si>
  <si>
    <t>DTY-WT 1-WCS-RLS-1-IMWB 1-DTY</t>
  </si>
  <si>
    <t>SP/CP</t>
  </si>
  <si>
    <t>UM02UML</t>
  </si>
  <si>
    <t>BS02MBM</t>
  </si>
  <si>
    <t>TECK COAL</t>
  </si>
  <si>
    <t>JA02JRC</t>
  </si>
  <si>
    <t>SU02CNI</t>
  </si>
  <si>
    <t>DTY-WT 1-WCS-(RLS-2 +WCS  Manual)-IMWB 1-DTY</t>
  </si>
  <si>
    <t>HARD COKING COAL (OCJC/IPCC)</t>
  </si>
  <si>
    <t xml:space="preserve"> FRONTIER HARVEST</t>
  </si>
  <si>
    <t>KO02BRK</t>
  </si>
  <si>
    <t>JA02MJA</t>
  </si>
  <si>
    <t xml:space="preserve"> BET PRINCE</t>
  </si>
  <si>
    <t xml:space="preserve"> BIANCO ID</t>
  </si>
  <si>
    <t xml:space="preserve"> DIAMOND STAR</t>
  </si>
  <si>
    <t>DTY-WT 1-WCS- IMWB Manual- IMWB 1-DTY</t>
  </si>
  <si>
    <t>DTY-WT 1-WCS-(RLS-1 + IMWB Manual)-IMWB 1-DTY</t>
  </si>
  <si>
    <t>DTY-WT 1-WCS-RLS-2-IMWB 1-DTY</t>
  </si>
  <si>
    <t>DTY-WT 1-WCS- RLS-2-IMWB 1-DTY</t>
  </si>
  <si>
    <t>DTY-WT 1-WCS- (RLS-1 + WCS Manual)-IMWB 1-DTY</t>
  </si>
  <si>
    <t>14 Feb AT 07:00</t>
  </si>
  <si>
    <t>VS02PMAR</t>
  </si>
  <si>
    <t>WC02NKK</t>
  </si>
  <si>
    <t>DTY-WT 1-WCS-WCS Manual-1-IMWB 1-DTY</t>
  </si>
  <si>
    <t>Rly. Fault, Bad Weather (Min)</t>
  </si>
  <si>
    <t>VS02JKP</t>
  </si>
  <si>
    <t>16 Feb 12 AT 11:48</t>
  </si>
  <si>
    <t>16 Feb 12 AT 13:00</t>
  </si>
  <si>
    <t>DTY-WT 1-WCS- RLS-1-IMWB 1-DTY</t>
  </si>
  <si>
    <t>DTY-WT 1-WCS- WCS Manual-IMWB 1-DTY</t>
  </si>
  <si>
    <t>HARD COKING COAL(IPCC)</t>
  </si>
  <si>
    <t xml:space="preserve"> UNITED MADERAS</t>
  </si>
  <si>
    <t>FROTIER HARVEST</t>
  </si>
  <si>
    <t>DTY-WT 1-WCS- (RLS-1 + IMWB Manual)-IMWB 1-DTY</t>
  </si>
  <si>
    <t>JA02JKPR</t>
  </si>
  <si>
    <t>SU02BJM</t>
  </si>
  <si>
    <t>19 Feb AT 05:30</t>
  </si>
  <si>
    <t>RASHMI METALLIKS/SUPL</t>
  </si>
  <si>
    <t>18 Feb 12 AT 09:18</t>
  </si>
  <si>
    <t>18 Feb 12 AT 11:45</t>
  </si>
  <si>
    <t>CURRAGH PRIME/TECK COAL</t>
  </si>
  <si>
    <t>FRONTIER HARVEST/TOM TRADER</t>
  </si>
  <si>
    <t xml:space="preserve"> FORTUNE RAINBOW</t>
  </si>
  <si>
    <t>DTY-WT 1-WCS- IMWB Manual -IMWB 1-DTY</t>
  </si>
  <si>
    <t>DTY-WT 1-WCS- RLS-2-IMWB 2-DTY</t>
  </si>
  <si>
    <t>MV LIGARI</t>
  </si>
  <si>
    <t>MV DIAMOND STAR</t>
  </si>
  <si>
    <t>MV UNITED MADERAS</t>
  </si>
  <si>
    <t xml:space="preserve">MV BET PRINCE </t>
  </si>
  <si>
    <t>MV NORD HERCULES</t>
  </si>
  <si>
    <t>MV FRONTIER HARVEST</t>
  </si>
  <si>
    <t>VA02MAVB</t>
  </si>
  <si>
    <t>CE02JKP</t>
  </si>
  <si>
    <t>SU02KND</t>
  </si>
  <si>
    <t>VS02SKN</t>
  </si>
  <si>
    <t>MV BET PRINCE</t>
  </si>
  <si>
    <t>MV OKINAWA</t>
  </si>
  <si>
    <t>MV YIN SHUN</t>
  </si>
  <si>
    <t>MV FRONTIER HARVEST/TOM TRAIDER</t>
  </si>
  <si>
    <t>MV MPPANAMAX5</t>
  </si>
  <si>
    <t>MV NAVIOS VECTOR</t>
  </si>
  <si>
    <t>DTY-WT 1-WCS manual siding- RLS-1-IMWB manual siding-DTY</t>
  </si>
  <si>
    <t>DTY-WT 1-WCS- RLS-2/RLS1-IMWB 2-DTY</t>
  </si>
  <si>
    <t>MV BIANCO ID</t>
  </si>
  <si>
    <t>DTY-WT 1-WCS - RLS-1-IMWB manual siding-DTY</t>
  </si>
  <si>
    <t>VEDANTA ALUMINIUM</t>
  </si>
  <si>
    <t>MV FENGLI1</t>
  </si>
  <si>
    <t>KO02UML</t>
  </si>
  <si>
    <t>UM02DCO</t>
  </si>
  <si>
    <t>JA02JPDL</t>
  </si>
  <si>
    <t>MV IGNAZIO/CHRISTINE B</t>
  </si>
  <si>
    <t>MV FRONTIER AMBITION</t>
  </si>
  <si>
    <t>MV MITOSE</t>
  </si>
  <si>
    <t>CL02MCE</t>
  </si>
  <si>
    <t>MV MP PANAMAX 5</t>
  </si>
  <si>
    <t>MV TOMOSHIO</t>
  </si>
  <si>
    <t>DTY-WT 1-WCS- RLS-1-IMWB -IMWB 1-DTY</t>
  </si>
  <si>
    <t>DTY-WT 1-WCS- RLS-1-IMWB 2-DTY</t>
  </si>
  <si>
    <t>DTY-WT 1-WCS-IMWB 2-DTY</t>
  </si>
  <si>
    <t>MV BIANCO ID /  FRONTIER AMBITION</t>
  </si>
  <si>
    <t>LIME STONE/CP OMAN</t>
  </si>
  <si>
    <t xml:space="preserve"> MV NORD HERCULES</t>
  </si>
  <si>
    <t>SS NEWZEALAND/PCI</t>
  </si>
  <si>
    <t>NC COAL</t>
  </si>
  <si>
    <t>MV TOM TRADER/ FRONTIER HARVEST</t>
  </si>
  <si>
    <t>MV FRONTIER AMBITION/NAVIOS VECTOR</t>
  </si>
  <si>
    <t>MV IGNAZIO/CHRISTINEB</t>
  </si>
  <si>
    <t>CE02ASN</t>
  </si>
  <si>
    <t>MV BIANCO ID/FRONTIER HARVEST</t>
  </si>
  <si>
    <t>DTY-WT 1-WCS- RLS-2/IMWB manual siding-IMWB 2-DTY</t>
  </si>
  <si>
    <t>COLLINSVILLE HCC/WOLLOMBI HCC/VOLATILE COAL</t>
  </si>
  <si>
    <t>DTY-WT 1-WCS- IMWB manual siding-IMWB 1-DTY</t>
  </si>
  <si>
    <t xml:space="preserve">28 Feb12 AT 15:00 </t>
  </si>
  <si>
    <t>28 Feb 12 AT 17:30</t>
  </si>
  <si>
    <t>22 Feb AT 01:30</t>
  </si>
  <si>
    <t>MV NEWLEAD TOMI</t>
  </si>
  <si>
    <t>MV WREN</t>
  </si>
  <si>
    <t>MV KAVO ALKYON</t>
  </si>
  <si>
    <t>MV MP PANAMAX6</t>
  </si>
  <si>
    <t>MV SUMMER FORTUNE</t>
  </si>
  <si>
    <t>MV DIONE</t>
  </si>
  <si>
    <t>MV EDELWEISS</t>
  </si>
  <si>
    <t>MV FU ZHOU HAI</t>
  </si>
  <si>
    <t>MV SHINY HALO</t>
  </si>
  <si>
    <t>MV FIRST TRADER</t>
  </si>
  <si>
    <t>MV COS PROSPERITY</t>
  </si>
  <si>
    <t>MV SAGAR RATAN</t>
  </si>
  <si>
    <t>MV GENCO NORMANDY</t>
  </si>
  <si>
    <t>MV GREAT BRIGHT</t>
  </si>
  <si>
    <t>MV SEALUCK2</t>
  </si>
  <si>
    <t>MV SEALUCK3</t>
  </si>
  <si>
    <t>MV CHINA STEEL RESPONSIBILITY</t>
  </si>
  <si>
    <t>MV MERIDIAN HALO</t>
  </si>
  <si>
    <t>MV FURNESS MELBOURNE</t>
  </si>
  <si>
    <t>MV NEWLEAD SPARTOUNTA</t>
  </si>
  <si>
    <t>MV PRIMROSE</t>
  </si>
  <si>
    <t>MV YASA UNITY</t>
  </si>
  <si>
    <t>MV LINDOS</t>
  </si>
  <si>
    <t>MV SHER-E-PUNJAB</t>
  </si>
  <si>
    <t>MV BUTINAH</t>
  </si>
  <si>
    <t>MV JASMINE HALO</t>
  </si>
  <si>
    <t>MV VOGUE CHALLENGER</t>
  </si>
  <si>
    <t>MV PRABHU DAYA</t>
  </si>
  <si>
    <t>MV CAROUGE</t>
  </si>
  <si>
    <t>MV GARIMA PREM</t>
  </si>
  <si>
    <t>MV JAG RATAN</t>
  </si>
  <si>
    <t>MV HARDWAR</t>
  </si>
  <si>
    <t>MV LOWLANDS NELLO</t>
  </si>
  <si>
    <t>MV TC GOLD</t>
  </si>
  <si>
    <t>MV MP PANAMAX5</t>
  </si>
  <si>
    <t>MV IRON KNIGHT</t>
  </si>
  <si>
    <t>MV IRON BILL</t>
  </si>
  <si>
    <t>MV YASA UNSAL SUNAR</t>
  </si>
  <si>
    <t>MV AENEAS</t>
  </si>
  <si>
    <t>MV PANORIA</t>
  </si>
  <si>
    <t>MV ECOLA</t>
  </si>
  <si>
    <t>MV MP PANAMAX 6</t>
  </si>
  <si>
    <t>MV BULK PANGAEA</t>
  </si>
  <si>
    <t>MV IPSEA COLOSSUS</t>
  </si>
  <si>
    <t>MV KM KEELUNG</t>
  </si>
  <si>
    <t>MV FALCOM TRADER II</t>
  </si>
  <si>
    <t>MV FORTUNE RAINBOW</t>
  </si>
  <si>
    <t>MV IMPERIAL</t>
  </si>
  <si>
    <t>MV FENGLI I</t>
  </si>
  <si>
    <t>MV CHRISTINE B</t>
  </si>
  <si>
    <t>MV FEORILA</t>
  </si>
  <si>
    <t>MV ORIENT CHAMPION</t>
  </si>
  <si>
    <t>MV SEA OF GRACIA</t>
  </si>
  <si>
    <t>MV NEW VENTURE</t>
  </si>
  <si>
    <t>MV IGNAZIO</t>
  </si>
  <si>
    <t>MV GREAT GLORY</t>
  </si>
  <si>
    <t>MV TOM TRADER</t>
  </si>
  <si>
    <t>MV MANDARIN SINGAPORE</t>
  </si>
  <si>
    <t>MV ANANGEL DAWN</t>
  </si>
  <si>
    <t>SE02MBM</t>
  </si>
  <si>
    <t>CE03VSU</t>
  </si>
  <si>
    <t>KO03UML</t>
  </si>
  <si>
    <t>TS03HDC</t>
  </si>
  <si>
    <t>TS03TWS</t>
  </si>
  <si>
    <t>JA03BEH</t>
  </si>
  <si>
    <t>JA03JBR</t>
  </si>
  <si>
    <t>UM03UML</t>
  </si>
  <si>
    <t>RC03NKK</t>
  </si>
  <si>
    <t>KO03VSU</t>
  </si>
  <si>
    <t>CL03MCE</t>
  </si>
  <si>
    <t>MV FRONIER AMBITION</t>
  </si>
  <si>
    <t>DTY-WT 1-WCS-(RLS-1 + IMWB Manual)-IMWB 2-DTY</t>
  </si>
  <si>
    <t>UM03DCO</t>
  </si>
  <si>
    <t>MV FRONTIER QUEEN</t>
  </si>
  <si>
    <t>BLENDED PCI/CURRAGH SS/CURRAGH HCC</t>
  </si>
  <si>
    <t>1 Mar 12 AT 17:45</t>
  </si>
  <si>
    <t>1 Mar 12 AT 19:45</t>
  </si>
  <si>
    <t>BS03MBM</t>
  </si>
  <si>
    <t>SU03NKK</t>
  </si>
  <si>
    <t>Goonyella</t>
  </si>
  <si>
    <t>DTY-WT 1-WCS- IMWB Manual-IMWB 1-DTY</t>
  </si>
  <si>
    <t>JA03JPR</t>
  </si>
  <si>
    <t>BELNDED PCI/CURRAGH SS</t>
  </si>
  <si>
    <t>MV FENGLI 1</t>
  </si>
  <si>
    <t>DTY-WT 1-WCS-(RLS-2 + WCS Manual)-IMWB 1-DTY</t>
  </si>
  <si>
    <t>3 Mar AT 18:45</t>
  </si>
  <si>
    <t>DTY-WT 1-WCS-( RLS-2 + WCS Manul)-IMWB 1-DTY</t>
  </si>
  <si>
    <t>SS NEWZEALAND/KESTRAL</t>
  </si>
  <si>
    <t>WC03NKK</t>
  </si>
  <si>
    <t>JA03PDL</t>
  </si>
  <si>
    <t>SS NEWZEALAND/TECK COAL</t>
  </si>
  <si>
    <t>MV TOM TRADER/BIANCO ID</t>
  </si>
  <si>
    <t>BE03MBE</t>
  </si>
  <si>
    <t>SU03KHF</t>
  </si>
  <si>
    <t>SU03SRB</t>
  </si>
  <si>
    <t>8 Mar AT 05:45</t>
  </si>
  <si>
    <t>HAIL CREEK/KESTRAL</t>
  </si>
  <si>
    <t>7 Mar 12 AT 11:50</t>
  </si>
  <si>
    <t>7 Mar 12 AT 13:00</t>
  </si>
  <si>
    <t>MV TOM TRADER/FRONTIER HARVEST</t>
  </si>
  <si>
    <t>MV HAIL CREEK/FEORILA</t>
  </si>
  <si>
    <t>DTY-WT 1-WCS- (RLS-2+ IMWB Manual)-IMWB 1-DTY</t>
  </si>
  <si>
    <t>DTY-WT 1-WCS- (RLS-1+ IMWB Manual)-IMWB 1-DTY</t>
  </si>
  <si>
    <t>SS NEWZEALAND /HAIL CREEK</t>
  </si>
  <si>
    <t>MV FRONTIER HARVEST/TOM TRADER</t>
  </si>
  <si>
    <t>MV ANAGEL DAWN</t>
  </si>
  <si>
    <t>BE03SKN</t>
  </si>
  <si>
    <t>SU03DGR</t>
  </si>
  <si>
    <t>JA03JRC</t>
  </si>
  <si>
    <t>VS03SKN</t>
  </si>
  <si>
    <t>BE03DCO</t>
  </si>
  <si>
    <t>SU03JKP</t>
  </si>
  <si>
    <t>SE03SEB</t>
  </si>
  <si>
    <t>CURRAGH HCC</t>
  </si>
  <si>
    <t>COLLINSVILLE</t>
  </si>
  <si>
    <t>DTY-WT 1-WCS- IMWB MANUAL-IMWB 1-DTY</t>
  </si>
  <si>
    <t>SS Newzealand</t>
  </si>
  <si>
    <t>Gooniyella</t>
  </si>
  <si>
    <t>9 Mar AT 19:30</t>
  </si>
  <si>
    <t>DTY-WT 1-WCS-WCS Manual-IMWB 1-DTY</t>
  </si>
  <si>
    <t>DTY-WT 1-WCS-IMWB Manual-IMWB 1-DTY</t>
  </si>
  <si>
    <t>MV FRONTEIR HARVEST</t>
  </si>
  <si>
    <t>DTY-WT 1-WCS- (RLS-2 + IMWB Manual)-IMWB 1-DTY</t>
  </si>
  <si>
    <t>13 Mar 12 AT 08:45</t>
  </si>
  <si>
    <t>13 Mar 12 AT 10:30</t>
  </si>
  <si>
    <t>CURRAGH SS/TECK COAL</t>
  </si>
  <si>
    <t>MV FRONTIER QUEEN/BIANCO ID</t>
  </si>
  <si>
    <t>DTY-WT 1-WCS- RLS-1 -IMWB 1-DTY</t>
  </si>
  <si>
    <t>15 Mar AT 20:10</t>
  </si>
  <si>
    <t>MV BADRI PRASAD</t>
  </si>
  <si>
    <t>14 Mar 12 AT 09:45</t>
  </si>
  <si>
    <t>14 Mar 12 AT 12:00</t>
  </si>
  <si>
    <t>SU03ICC</t>
  </si>
  <si>
    <t>VISA STEEL/ADHUNIK/KOL</t>
  </si>
  <si>
    <t>STARLITE ENERGY</t>
  </si>
  <si>
    <t>KO03BRK</t>
  </si>
  <si>
    <t>RAKE PLACEMENT AT RLS/IMWB</t>
  </si>
  <si>
    <t>ARRIVAL AT WCS/IMWB</t>
  </si>
  <si>
    <t>18 Mar AT 02:30</t>
  </si>
  <si>
    <t>MV TORM ORIENT</t>
  </si>
  <si>
    <t>18 Mar 12 AT 21:50</t>
  </si>
  <si>
    <t>18 Mar 12 AT 23:30</t>
  </si>
  <si>
    <t>MV LOWLANDS ORCHID</t>
  </si>
  <si>
    <t>CURRAGH SS/ SS NEWZEALAND</t>
  </si>
  <si>
    <t>DTY-WT 1-WCS-RLS-1 + IMWB Manual-IMWB 1-DTY</t>
  </si>
  <si>
    <t>MV ULOSOY 12</t>
  </si>
  <si>
    <t>MV BULK PANGEA</t>
  </si>
  <si>
    <t>SU03HDC</t>
  </si>
  <si>
    <t>DTY-WT 1-WCS-RLS-2 -IMWB 1-DTY</t>
  </si>
  <si>
    <t>21 Mar AT 23:58</t>
  </si>
  <si>
    <t>VA03MAV</t>
  </si>
  <si>
    <t>DTY-WT 1-WCS-(RLS-2+ IMWB Manual)-IMWB 1-DTY</t>
  </si>
  <si>
    <t>VR03BJM</t>
  </si>
  <si>
    <t>VRIL</t>
  </si>
  <si>
    <t>CAROBOROUGH/WOLLOMBI</t>
  </si>
  <si>
    <t>VS03JKP</t>
  </si>
  <si>
    <t>KO03MGI</t>
  </si>
  <si>
    <t>VR03BRK</t>
  </si>
  <si>
    <t>LOW VOLATILE COAL</t>
  </si>
  <si>
    <t>KO03TAT</t>
  </si>
  <si>
    <t>DTY-WT 1-WCS-(RLS-2 + IMWB Manual)-IMWB 1-DTY</t>
  </si>
  <si>
    <t>KO03JKP</t>
  </si>
  <si>
    <t>MV ALFA FRIENDSHIP</t>
  </si>
  <si>
    <t>VISA RESOURCES</t>
  </si>
  <si>
    <t>SU03ASN</t>
  </si>
  <si>
    <t>CURRAGH PRIME/OKEY NORTH</t>
  </si>
  <si>
    <t>MV FRONTIER AMBITION/FRONTIER QUEEN</t>
  </si>
  <si>
    <t>VR03VAA</t>
  </si>
  <si>
    <t>OKEY NORTH/KESTRAL</t>
  </si>
  <si>
    <t>MV FRONTIER AMBITION/FEORILA</t>
  </si>
  <si>
    <t>DTY-WT 1-WCS-(RLS-2+IMWB Manual)-IMWB 1-DTY</t>
  </si>
  <si>
    <t>27 Mar 12 AT 13:55</t>
  </si>
  <si>
    <t>27 Mar 12 AT 16:15</t>
  </si>
  <si>
    <t>30 Mar AT 11:30</t>
  </si>
  <si>
    <t>MV DENSA PANTHER</t>
  </si>
  <si>
    <t>UML/KOL</t>
  </si>
  <si>
    <t>28 Mar 12 AT 15:00</t>
  </si>
  <si>
    <t>28 Mar 12 AT 16:00</t>
  </si>
  <si>
    <t xml:space="preserve"> STEAM NON COKING </t>
  </si>
  <si>
    <t xml:space="preserve">STEAM NON COKING </t>
  </si>
  <si>
    <t>VR03JKP</t>
  </si>
  <si>
    <t>MV FRONTEIR HARVEST/TOM TRADER</t>
  </si>
  <si>
    <t>1 Apr AT 21:00</t>
  </si>
</sst>
</file>

<file path=xl/styles.xml><?xml version="1.0" encoding="utf-8"?>
<styleSheet xmlns="http://schemas.openxmlformats.org/spreadsheetml/2006/main">
  <numFmts count="10">
    <numFmt numFmtId="43" formatCode="_ * #,##0.00_ ;_ * \-#,##0.00_ ;_ * &quot;-&quot;??_ ;_ @_ "/>
    <numFmt numFmtId="164" formatCode="_(* #,##0.00_);_(* \(#,##0.00\);_(* &quot;-&quot;??_);_(@_)"/>
    <numFmt numFmtId="165" formatCode="dd\ mmm\ yy\ \A\T\ \ h:mm\ "/>
    <numFmt numFmtId="166" formatCode="[h]:mm"/>
    <numFmt numFmtId="167" formatCode="[$-14009]hh:mm:ss;@"/>
    <numFmt numFmtId="168" formatCode="_(* #,##0_);_(* \(#,##0\);_(* &quot;-&quot;??_);_(@_)"/>
    <numFmt numFmtId="169" formatCode="[hh]:mm"/>
    <numFmt numFmtId="170" formatCode="h:mm\ d\-mmm\-yyyy"/>
    <numFmt numFmtId="171" formatCode="[$-409]d/mmm/yy\ h:mm;@"/>
    <numFmt numFmtId="172" formatCode="[$-F800]dddd\,\ mmmm\ dd\,\ yyyy"/>
  </numFmts>
  <fonts count="12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10"/>
      <color indexed="8"/>
      <name val="Arial"/>
      <family val="2"/>
    </font>
    <font>
      <b/>
      <sz val="8"/>
      <color theme="0"/>
      <name val="Calibri"/>
      <family val="2"/>
      <scheme val="minor"/>
    </font>
    <font>
      <b/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3" tint="0.59999389629810485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167" fontId="0" fillId="0" borderId="0"/>
    <xf numFmtId="164" fontId="3" fillId="0" borderId="0" applyFont="0" applyFill="0" applyBorder="0" applyAlignment="0" applyProtection="0"/>
  </cellStyleXfs>
  <cellXfs count="707">
    <xf numFmtId="167" fontId="0" fillId="0" borderId="0" xfId="0"/>
    <xf numFmtId="167" fontId="1" fillId="0" borderId="0" xfId="0" applyFont="1" applyAlignment="1">
      <alignment horizontal="center" vertical="center" wrapText="1"/>
    </xf>
    <xf numFmtId="167" fontId="1" fillId="0" borderId="0" xfId="0" applyFont="1" applyAlignment="1">
      <alignment vertical="center" wrapText="1"/>
    </xf>
    <xf numFmtId="167" fontId="0" fillId="0" borderId="0" xfId="0" applyAlignment="1">
      <alignment horizontal="center" vertical="center" wrapText="1"/>
    </xf>
    <xf numFmtId="167" fontId="0" fillId="0" borderId="0" xfId="0" applyNumberFormat="1" applyAlignment="1">
      <alignment horizontal="center" vertical="center" wrapText="1"/>
    </xf>
    <xf numFmtId="167" fontId="4" fillId="5" borderId="1" xfId="0" applyFont="1" applyFill="1" applyBorder="1" applyAlignment="1">
      <alignment horizontal="center" vertical="center" wrapText="1"/>
    </xf>
    <xf numFmtId="167" fontId="4" fillId="6" borderId="1" xfId="0" applyFont="1" applyFill="1" applyBorder="1" applyAlignment="1">
      <alignment horizontal="center" vertical="center" wrapText="1"/>
    </xf>
    <xf numFmtId="167" fontId="0" fillId="6" borderId="0" xfId="0" applyFill="1" applyAlignment="1">
      <alignment horizontal="center" vertical="center" wrapText="1"/>
    </xf>
    <xf numFmtId="167" fontId="4" fillId="5" borderId="1" xfId="0" applyNumberFormat="1" applyFont="1" applyFill="1" applyBorder="1" applyAlignment="1">
      <alignment horizontal="center" vertical="center" wrapText="1"/>
    </xf>
    <xf numFmtId="167" fontId="0" fillId="0" borderId="1" xfId="0" applyNumberFormat="1" applyBorder="1" applyAlignment="1">
      <alignment horizontal="center" vertical="center" wrapText="1"/>
    </xf>
    <xf numFmtId="167" fontId="0" fillId="0" borderId="1" xfId="0" applyBorder="1" applyAlignment="1">
      <alignment horizontal="center" vertical="center" wrapText="1"/>
    </xf>
    <xf numFmtId="20" fontId="0" fillId="0" borderId="1" xfId="0" applyNumberFormat="1" applyBorder="1" applyAlignment="1">
      <alignment horizontal="center" vertical="center" wrapText="1"/>
    </xf>
    <xf numFmtId="20" fontId="0" fillId="6" borderId="1" xfId="0" applyNumberFormat="1" applyFill="1" applyBorder="1" applyAlignment="1">
      <alignment horizontal="center" vertical="center" wrapText="1"/>
    </xf>
    <xf numFmtId="164" fontId="0" fillId="6" borderId="1" xfId="1" applyFont="1" applyFill="1" applyBorder="1" applyAlignment="1">
      <alignment horizontal="center" vertical="center" wrapText="1"/>
    </xf>
    <xf numFmtId="164" fontId="4" fillId="6" borderId="1" xfId="1" applyFont="1" applyFill="1" applyBorder="1" applyAlignment="1">
      <alignment horizontal="center" vertical="center" wrapText="1"/>
    </xf>
    <xf numFmtId="164" fontId="0" fillId="6" borderId="0" xfId="1" applyFont="1" applyFill="1" applyAlignment="1">
      <alignment horizontal="center" vertical="center" wrapText="1"/>
    </xf>
    <xf numFmtId="167" fontId="1" fillId="0" borderId="1" xfId="0" applyFont="1" applyBorder="1" applyAlignment="1">
      <alignment horizontal="center" vertical="center" wrapText="1"/>
    </xf>
    <xf numFmtId="167" fontId="1" fillId="0" borderId="1" xfId="0" applyFont="1" applyBorder="1" applyAlignment="1">
      <alignment vertical="center" wrapText="1"/>
    </xf>
    <xf numFmtId="167" fontId="0" fillId="0" borderId="1" xfId="0" applyBorder="1"/>
    <xf numFmtId="167" fontId="1" fillId="8" borderId="1" xfId="0" applyFont="1" applyFill="1" applyBorder="1" applyAlignment="1">
      <alignment horizontal="center" vertical="center" wrapText="1"/>
    </xf>
    <xf numFmtId="2" fontId="1" fillId="8" borderId="1" xfId="0" applyNumberFormat="1" applyFont="1" applyFill="1" applyBorder="1" applyAlignment="1">
      <alignment horizontal="center" vertical="center" wrapText="1"/>
    </xf>
    <xf numFmtId="165" fontId="1" fillId="8" borderId="1" xfId="0" applyNumberFormat="1" applyFont="1" applyFill="1" applyBorder="1" applyAlignment="1">
      <alignment horizontal="center" vertical="center" wrapText="1"/>
    </xf>
    <xf numFmtId="14" fontId="1" fillId="0" borderId="1" xfId="0" applyNumberFormat="1" applyFont="1" applyBorder="1" applyAlignment="1">
      <alignment horizontal="center" vertical="center" wrapText="1"/>
    </xf>
    <xf numFmtId="2" fontId="1" fillId="0" borderId="1" xfId="0" applyNumberFormat="1" applyFont="1" applyBorder="1" applyAlignment="1">
      <alignment horizontal="center" vertical="center" wrapText="1"/>
    </xf>
    <xf numFmtId="166" fontId="1" fillId="0" borderId="1" xfId="0" applyNumberFormat="1" applyFont="1" applyBorder="1" applyAlignment="1">
      <alignment horizontal="center" vertical="center" wrapText="1"/>
    </xf>
    <xf numFmtId="167" fontId="0" fillId="0" borderId="0" xfId="0" applyAlignment="1">
      <alignment horizontal="center"/>
    </xf>
    <xf numFmtId="167" fontId="0" fillId="2" borderId="0" xfId="0" applyFont="1" applyFill="1" applyAlignment="1">
      <alignment horizontal="center" vertical="center" wrapText="1"/>
    </xf>
    <xf numFmtId="167" fontId="0" fillId="9" borderId="0" xfId="0" applyFont="1" applyFill="1" applyAlignment="1">
      <alignment horizontal="center" vertical="center" wrapText="1"/>
    </xf>
    <xf numFmtId="167" fontId="0" fillId="0" borderId="0" xfId="0" applyAlignment="1">
      <alignment vertical="center"/>
    </xf>
    <xf numFmtId="167" fontId="0" fillId="0" borderId="0" xfId="0" applyNumberFormat="1" applyAlignment="1">
      <alignment vertical="center"/>
    </xf>
    <xf numFmtId="167" fontId="0" fillId="0" borderId="0" xfId="0" applyAlignment="1">
      <alignment horizontal="center" vertical="center"/>
    </xf>
    <xf numFmtId="20" fontId="0" fillId="0" borderId="1" xfId="0" applyNumberFormat="1" applyBorder="1" applyAlignment="1">
      <alignment horizontal="center" vertical="center"/>
    </xf>
    <xf numFmtId="20" fontId="4" fillId="5" borderId="1" xfId="0" applyNumberFormat="1" applyFont="1" applyFill="1" applyBorder="1" applyAlignment="1">
      <alignment horizontal="center" vertical="center" wrapText="1"/>
    </xf>
    <xf numFmtId="20" fontId="0" fillId="0" borderId="0" xfId="0" applyNumberFormat="1" applyAlignment="1">
      <alignment horizontal="center" vertical="center" wrapText="1"/>
    </xf>
    <xf numFmtId="168" fontId="4" fillId="6" borderId="1" xfId="1" applyNumberFormat="1" applyFont="1" applyFill="1" applyBorder="1" applyAlignment="1">
      <alignment horizontal="center" vertical="center" wrapText="1"/>
    </xf>
    <xf numFmtId="168" fontId="0" fillId="6" borderId="1" xfId="1" applyNumberFormat="1" applyFont="1" applyFill="1" applyBorder="1" applyAlignment="1">
      <alignment horizontal="center" vertical="center" wrapText="1"/>
    </xf>
    <xf numFmtId="168" fontId="0" fillId="6" borderId="0" xfId="1" applyNumberFormat="1" applyFont="1" applyFill="1" applyAlignment="1">
      <alignment horizontal="center" vertical="center" wrapText="1"/>
    </xf>
    <xf numFmtId="168" fontId="0" fillId="0" borderId="0" xfId="1" applyNumberFormat="1" applyFont="1" applyAlignment="1">
      <alignment vertical="center"/>
    </xf>
    <xf numFmtId="167" fontId="0" fillId="10" borderId="1" xfId="0" applyFill="1" applyBorder="1" applyAlignment="1">
      <alignment horizontal="center" vertical="center" wrapText="1"/>
    </xf>
    <xf numFmtId="167" fontId="0" fillId="10" borderId="1" xfId="0" applyNumberFormat="1" applyFill="1" applyBorder="1" applyAlignment="1">
      <alignment horizontal="center" vertical="center" wrapText="1"/>
    </xf>
    <xf numFmtId="167" fontId="0" fillId="10" borderId="1" xfId="0" applyFont="1" applyFill="1" applyBorder="1" applyAlignment="1">
      <alignment horizontal="center" vertical="center" wrapText="1"/>
    </xf>
    <xf numFmtId="168" fontId="0" fillId="10" borderId="1" xfId="1" applyNumberFormat="1" applyFont="1" applyFill="1" applyBorder="1" applyAlignment="1">
      <alignment horizontal="center" vertical="center" wrapText="1"/>
    </xf>
    <xf numFmtId="164" fontId="0" fillId="0" borderId="1" xfId="1" applyFont="1" applyBorder="1" applyAlignment="1">
      <alignment vertical="center"/>
    </xf>
    <xf numFmtId="167" fontId="0" fillId="0" borderId="1" xfId="0" applyBorder="1" applyAlignment="1">
      <alignment horizontal="center" vertical="center"/>
    </xf>
    <xf numFmtId="167" fontId="0" fillId="7" borderId="1" xfId="1" applyNumberFormat="1" applyFont="1" applyFill="1" applyBorder="1" applyAlignment="1">
      <alignment vertical="center"/>
    </xf>
    <xf numFmtId="167" fontId="0" fillId="7" borderId="1" xfId="0" applyFill="1" applyBorder="1" applyAlignment="1">
      <alignment vertical="center"/>
    </xf>
    <xf numFmtId="20" fontId="0" fillId="0" borderId="1" xfId="0" applyNumberFormat="1" applyBorder="1" applyAlignment="1">
      <alignment vertical="center"/>
    </xf>
    <xf numFmtId="168" fontId="0" fillId="0" borderId="1" xfId="1" applyNumberFormat="1" applyFont="1" applyBorder="1" applyAlignment="1">
      <alignment vertical="center"/>
    </xf>
    <xf numFmtId="168" fontId="0" fillId="0" borderId="1" xfId="1" applyNumberFormat="1" applyFont="1" applyBorder="1" applyAlignment="1">
      <alignment horizontal="center" vertical="center" wrapText="1"/>
    </xf>
    <xf numFmtId="169" fontId="0" fillId="0" borderId="0" xfId="1" applyNumberFormat="1" applyFont="1" applyBorder="1" applyAlignment="1">
      <alignment vertical="center"/>
    </xf>
    <xf numFmtId="167" fontId="0" fillId="0" borderId="1" xfId="0" applyNumberFormat="1" applyBorder="1" applyAlignment="1">
      <alignment vertical="center"/>
    </xf>
    <xf numFmtId="169" fontId="0" fillId="10" borderId="1" xfId="0" applyNumberFormat="1" applyFill="1" applyBorder="1" applyAlignment="1">
      <alignment horizontal="center" vertical="center" wrapText="1"/>
    </xf>
    <xf numFmtId="169" fontId="0" fillId="0" borderId="1" xfId="1" applyNumberFormat="1" applyFont="1" applyBorder="1" applyAlignment="1">
      <alignment vertical="center"/>
    </xf>
    <xf numFmtId="169" fontId="0" fillId="0" borderId="0" xfId="0" applyNumberFormat="1" applyAlignment="1">
      <alignment vertical="center"/>
    </xf>
    <xf numFmtId="20" fontId="0" fillId="11" borderId="1" xfId="0" applyNumberFormat="1" applyFill="1" applyBorder="1" applyAlignment="1">
      <alignment horizontal="center" vertical="center" wrapText="1"/>
    </xf>
    <xf numFmtId="167" fontId="0" fillId="11" borderId="1" xfId="0" applyFill="1" applyBorder="1" applyAlignment="1">
      <alignment horizontal="center" vertical="center" wrapText="1"/>
    </xf>
    <xf numFmtId="20" fontId="1" fillId="0" borderId="1" xfId="0" applyNumberFormat="1" applyFont="1" applyBorder="1" applyAlignment="1">
      <alignment horizontal="center" vertical="center" wrapText="1"/>
    </xf>
    <xf numFmtId="20" fontId="0" fillId="8" borderId="1" xfId="0" applyNumberFormat="1" applyFill="1" applyBorder="1" applyAlignment="1">
      <alignment horizontal="center" vertical="center" wrapText="1"/>
    </xf>
    <xf numFmtId="20" fontId="0" fillId="8" borderId="1" xfId="0" applyNumberFormat="1" applyFill="1" applyBorder="1" applyAlignment="1">
      <alignment horizontal="center" vertical="center"/>
    </xf>
    <xf numFmtId="167" fontId="0" fillId="7" borderId="1" xfId="0" applyFill="1" applyBorder="1" applyAlignment="1">
      <alignment horizontal="center" vertical="center"/>
    </xf>
    <xf numFmtId="168" fontId="4" fillId="6" borderId="2" xfId="1" applyNumberFormat="1" applyFont="1" applyFill="1" applyBorder="1" applyAlignment="1">
      <alignment horizontal="center" vertical="center" wrapText="1"/>
    </xf>
    <xf numFmtId="164" fontId="0" fillId="6" borderId="2" xfId="1" applyFont="1" applyFill="1" applyBorder="1" applyAlignment="1">
      <alignment horizontal="center" vertical="center" wrapText="1"/>
    </xf>
    <xf numFmtId="167" fontId="0" fillId="6" borderId="1" xfId="0" applyFill="1" applyBorder="1" applyAlignment="1">
      <alignment horizontal="center" vertical="center" wrapText="1"/>
    </xf>
    <xf numFmtId="43" fontId="0" fillId="6" borderId="1" xfId="0" applyNumberFormat="1" applyFill="1" applyBorder="1" applyAlignment="1">
      <alignment horizontal="center" vertical="center" wrapText="1"/>
    </xf>
    <xf numFmtId="170" fontId="0" fillId="11" borderId="1" xfId="0" applyNumberFormat="1" applyFill="1" applyBorder="1" applyAlignment="1">
      <alignment horizontal="center" vertical="center"/>
    </xf>
    <xf numFmtId="167" fontId="0" fillId="8" borderId="1" xfId="0" applyFill="1" applyBorder="1" applyAlignment="1">
      <alignment horizontal="center" vertical="center" wrapText="1"/>
    </xf>
    <xf numFmtId="2" fontId="0" fillId="6" borderId="1" xfId="0" applyNumberFormat="1" applyFill="1" applyBorder="1" applyAlignment="1">
      <alignment horizontal="center" vertical="center" wrapText="1"/>
    </xf>
    <xf numFmtId="164" fontId="0" fillId="8" borderId="1" xfId="1" applyFont="1" applyFill="1" applyBorder="1" applyAlignment="1">
      <alignment horizontal="center" vertical="center" wrapText="1"/>
    </xf>
    <xf numFmtId="20" fontId="0" fillId="8" borderId="1" xfId="1" applyNumberFormat="1" applyFont="1" applyFill="1" applyBorder="1" applyAlignment="1">
      <alignment horizontal="center" vertical="center" wrapText="1"/>
    </xf>
    <xf numFmtId="20" fontId="0" fillId="6" borderId="1" xfId="1" applyNumberFormat="1" applyFont="1" applyFill="1" applyBorder="1" applyAlignment="1">
      <alignment horizontal="center" vertical="center" wrapText="1"/>
    </xf>
    <xf numFmtId="164" fontId="0" fillId="6" borderId="1" xfId="1" applyFont="1" applyFill="1" applyBorder="1" applyAlignment="1">
      <alignment vertical="center" wrapText="1"/>
    </xf>
    <xf numFmtId="1" fontId="1" fillId="0" borderId="1" xfId="0" applyNumberFormat="1" applyFont="1" applyBorder="1" applyAlignment="1">
      <alignment horizontal="center" vertical="center" wrapText="1"/>
    </xf>
    <xf numFmtId="15" fontId="0" fillId="0" borderId="1" xfId="0" applyNumberFormat="1" applyBorder="1" applyAlignment="1">
      <alignment horizontal="center" vertical="center" wrapText="1"/>
    </xf>
    <xf numFmtId="2" fontId="0" fillId="0" borderId="1" xfId="1" applyNumberFormat="1" applyFont="1" applyBorder="1" applyAlignment="1">
      <alignment horizontal="center" vertical="center" wrapText="1"/>
    </xf>
    <xf numFmtId="1" fontId="0" fillId="6" borderId="1" xfId="0" applyNumberFormat="1" applyFill="1" applyBorder="1" applyAlignment="1">
      <alignment horizontal="center" vertical="center" wrapText="1"/>
    </xf>
    <xf numFmtId="164" fontId="0" fillId="6" borderId="1" xfId="0" applyNumberFormat="1" applyFill="1" applyBorder="1" applyAlignment="1">
      <alignment horizontal="left" vertical="center"/>
    </xf>
    <xf numFmtId="15" fontId="0" fillId="13" borderId="1" xfId="0" applyNumberFormat="1" applyFill="1" applyBorder="1" applyAlignment="1">
      <alignment horizontal="center" vertical="center" wrapText="1"/>
    </xf>
    <xf numFmtId="164" fontId="0" fillId="13" borderId="1" xfId="1" applyFont="1" applyFill="1" applyBorder="1" applyAlignment="1">
      <alignment horizontal="center" vertical="center" wrapText="1"/>
    </xf>
    <xf numFmtId="167" fontId="0" fillId="13" borderId="1" xfId="0" applyNumberFormat="1" applyFill="1" applyBorder="1" applyAlignment="1">
      <alignment horizontal="center" vertical="center" wrapText="1"/>
    </xf>
    <xf numFmtId="167" fontId="0" fillId="13" borderId="1" xfId="0" applyFill="1" applyBorder="1" applyAlignment="1">
      <alignment horizontal="center" vertical="center" wrapText="1"/>
    </xf>
    <xf numFmtId="167" fontId="0" fillId="13" borderId="1" xfId="0" applyFont="1" applyFill="1" applyBorder="1" applyAlignment="1">
      <alignment horizontal="center" vertical="center" wrapText="1"/>
    </xf>
    <xf numFmtId="20" fontId="0" fillId="13" borderId="1" xfId="0" applyNumberFormat="1" applyFill="1" applyBorder="1" applyAlignment="1">
      <alignment horizontal="center" vertical="center"/>
    </xf>
    <xf numFmtId="2" fontId="0" fillId="13" borderId="1" xfId="1" applyNumberFormat="1" applyFont="1" applyFill="1" applyBorder="1" applyAlignment="1">
      <alignment horizontal="center" vertical="center" wrapText="1"/>
    </xf>
    <xf numFmtId="20" fontId="0" fillId="13" borderId="1" xfId="0" applyNumberFormat="1" applyFill="1" applyBorder="1" applyAlignment="1">
      <alignment horizontal="center" vertical="center" wrapText="1"/>
    </xf>
    <xf numFmtId="2" fontId="0" fillId="13" borderId="1" xfId="0" applyNumberFormat="1" applyFill="1" applyBorder="1" applyAlignment="1">
      <alignment horizontal="center" vertical="center" wrapText="1"/>
    </xf>
    <xf numFmtId="167" fontId="1" fillId="13" borderId="0" xfId="0" applyFont="1" applyFill="1" applyAlignment="1">
      <alignment horizontal="center" vertical="center" wrapText="1"/>
    </xf>
    <xf numFmtId="20" fontId="0" fillId="13" borderId="1" xfId="1" applyNumberFormat="1" applyFont="1" applyFill="1" applyBorder="1" applyAlignment="1">
      <alignment horizontal="center" vertical="center" wrapText="1"/>
    </xf>
    <xf numFmtId="167" fontId="0" fillId="13" borderId="0" xfId="0" applyFill="1" applyAlignment="1">
      <alignment horizontal="center" vertical="center" wrapText="1"/>
    </xf>
    <xf numFmtId="167" fontId="0" fillId="8" borderId="0" xfId="0" applyFill="1" applyAlignment="1">
      <alignment horizontal="center" vertical="center" wrapText="1"/>
    </xf>
    <xf numFmtId="164" fontId="0" fillId="6" borderId="1" xfId="1" applyNumberFormat="1" applyFont="1" applyFill="1" applyBorder="1" applyAlignment="1">
      <alignment vertical="center" wrapText="1"/>
    </xf>
    <xf numFmtId="164" fontId="0" fillId="6" borderId="1" xfId="1" applyNumberFormat="1" applyFont="1" applyFill="1" applyBorder="1" applyAlignment="1">
      <alignment horizontal="center" vertical="center" wrapText="1"/>
    </xf>
    <xf numFmtId="2" fontId="0" fillId="8" borderId="1" xfId="1" applyNumberFormat="1" applyFont="1" applyFill="1" applyBorder="1" applyAlignment="1">
      <alignment horizontal="center" vertical="center" wrapText="1"/>
    </xf>
    <xf numFmtId="2" fontId="0" fillId="8" borderId="1" xfId="0" applyNumberFormat="1" applyFill="1" applyBorder="1" applyAlignment="1">
      <alignment horizontal="center" vertical="center" wrapText="1"/>
    </xf>
    <xf numFmtId="2" fontId="0" fillId="0" borderId="1" xfId="0" applyNumberFormat="1" applyBorder="1" applyAlignment="1">
      <alignment horizontal="center" vertical="center" wrapText="1"/>
    </xf>
    <xf numFmtId="15" fontId="0" fillId="8" borderId="1" xfId="0" applyNumberFormat="1" applyFill="1" applyBorder="1" applyAlignment="1">
      <alignment horizontal="center" vertical="center" wrapText="1"/>
    </xf>
    <xf numFmtId="167" fontId="0" fillId="8" borderId="1" xfId="0" applyNumberFormat="1" applyFill="1" applyBorder="1" applyAlignment="1">
      <alignment horizontal="center" vertical="center" wrapText="1"/>
    </xf>
    <xf numFmtId="164" fontId="0" fillId="6" borderId="1" xfId="0" applyNumberFormat="1" applyFill="1" applyBorder="1" applyAlignment="1">
      <alignment vertical="center"/>
    </xf>
    <xf numFmtId="1" fontId="1" fillId="14" borderId="1" xfId="0" applyNumberFormat="1" applyFont="1" applyFill="1" applyBorder="1" applyAlignment="1">
      <alignment horizontal="center" vertical="center" wrapText="1"/>
    </xf>
    <xf numFmtId="14" fontId="1" fillId="14" borderId="1" xfId="0" applyNumberFormat="1" applyFont="1" applyFill="1" applyBorder="1" applyAlignment="1">
      <alignment horizontal="center" vertical="center" wrapText="1"/>
    </xf>
    <xf numFmtId="167" fontId="1" fillId="14" borderId="1" xfId="0" applyFont="1" applyFill="1" applyBorder="1" applyAlignment="1">
      <alignment horizontal="center" vertical="center" wrapText="1"/>
    </xf>
    <xf numFmtId="167" fontId="1" fillId="14" borderId="1" xfId="0" applyFont="1" applyFill="1" applyBorder="1" applyAlignment="1">
      <alignment horizontal="center" vertical="center"/>
    </xf>
    <xf numFmtId="2" fontId="1" fillId="14" borderId="1" xfId="0" applyNumberFormat="1" applyFont="1" applyFill="1" applyBorder="1" applyAlignment="1">
      <alignment horizontal="center" vertical="center"/>
    </xf>
    <xf numFmtId="2" fontId="1" fillId="14" borderId="1" xfId="0" applyNumberFormat="1" applyFont="1" applyFill="1" applyBorder="1" applyAlignment="1">
      <alignment horizontal="center" vertical="center" wrapText="1"/>
    </xf>
    <xf numFmtId="165" fontId="1" fillId="14" borderId="1" xfId="0" applyNumberFormat="1" applyFont="1" applyFill="1" applyBorder="1" applyAlignment="1">
      <alignment horizontal="center" vertical="center" wrapText="1"/>
    </xf>
    <xf numFmtId="166" fontId="1" fillId="14" borderId="1" xfId="0" applyNumberFormat="1" applyFont="1" applyFill="1" applyBorder="1" applyAlignment="1">
      <alignment horizontal="center" vertical="center" wrapText="1"/>
    </xf>
    <xf numFmtId="1" fontId="1" fillId="14" borderId="1" xfId="0" applyNumberFormat="1" applyFont="1" applyFill="1" applyBorder="1" applyAlignment="1">
      <alignment horizontal="center" vertical="center"/>
    </xf>
    <xf numFmtId="166" fontId="1" fillId="14" borderId="1" xfId="0" applyNumberFormat="1" applyFont="1" applyFill="1" applyBorder="1" applyAlignment="1">
      <alignment vertical="center" wrapText="1"/>
    </xf>
    <xf numFmtId="167" fontId="0" fillId="14" borderId="1" xfId="0" applyFill="1" applyBorder="1" applyAlignment="1">
      <alignment horizontal="center" vertical="center"/>
    </xf>
    <xf numFmtId="21" fontId="1" fillId="14" borderId="1" xfId="0" applyNumberFormat="1" applyFont="1" applyFill="1" applyBorder="1" applyAlignment="1">
      <alignment horizontal="center" vertical="center" wrapText="1"/>
    </xf>
    <xf numFmtId="20" fontId="1" fillId="14" borderId="1" xfId="0" applyNumberFormat="1" applyFont="1" applyFill="1" applyBorder="1" applyAlignment="1">
      <alignment horizontal="center" vertical="center" wrapText="1"/>
    </xf>
    <xf numFmtId="20" fontId="4" fillId="14" borderId="1" xfId="0" applyNumberFormat="1" applyFont="1" applyFill="1" applyBorder="1" applyAlignment="1">
      <alignment horizontal="center" vertical="center" wrapText="1"/>
    </xf>
    <xf numFmtId="20" fontId="1" fillId="14" borderId="1" xfId="0" applyNumberFormat="1" applyFont="1" applyFill="1" applyBorder="1" applyAlignment="1">
      <alignment vertical="center" wrapText="1"/>
    </xf>
    <xf numFmtId="167" fontId="0" fillId="14" borderId="0" xfId="0" applyFill="1" applyAlignment="1">
      <alignment horizontal="center" vertical="center"/>
    </xf>
    <xf numFmtId="167" fontId="0" fillId="14" borderId="1" xfId="0" applyFill="1" applyBorder="1" applyAlignment="1">
      <alignment horizontal="center"/>
    </xf>
    <xf numFmtId="167" fontId="0" fillId="14" borderId="1" xfId="0" applyFill="1" applyBorder="1"/>
    <xf numFmtId="167" fontId="0" fillId="14" borderId="0" xfId="0" applyFill="1"/>
    <xf numFmtId="167" fontId="1" fillId="14" borderId="1" xfId="0" applyFont="1" applyFill="1" applyBorder="1" applyAlignment="1">
      <alignment horizontal="center"/>
    </xf>
    <xf numFmtId="1" fontId="2" fillId="15" borderId="1" xfId="0" applyNumberFormat="1" applyFont="1" applyFill="1" applyBorder="1" applyAlignment="1">
      <alignment horizontal="center" vertical="center" wrapText="1"/>
    </xf>
    <xf numFmtId="14" fontId="2" fillId="15" borderId="1" xfId="0" applyNumberFormat="1" applyFont="1" applyFill="1" applyBorder="1" applyAlignment="1">
      <alignment horizontal="center" vertical="center" wrapText="1"/>
    </xf>
    <xf numFmtId="167" fontId="2" fillId="15" borderId="1" xfId="0" applyFont="1" applyFill="1" applyBorder="1" applyAlignment="1">
      <alignment horizontal="center" vertical="center" wrapText="1"/>
    </xf>
    <xf numFmtId="167" fontId="2" fillId="15" borderId="1" xfId="0" applyFont="1" applyFill="1" applyBorder="1" applyAlignment="1">
      <alignment horizontal="center"/>
    </xf>
    <xf numFmtId="167" fontId="2" fillId="15" borderId="1" xfId="0" applyFont="1" applyFill="1" applyBorder="1" applyAlignment="1">
      <alignment horizontal="center" vertical="center"/>
    </xf>
    <xf numFmtId="2" fontId="2" fillId="15" borderId="1" xfId="0" applyNumberFormat="1" applyFont="1" applyFill="1" applyBorder="1" applyAlignment="1">
      <alignment horizontal="center" vertical="center"/>
    </xf>
    <xf numFmtId="165" fontId="2" fillId="15" borderId="1" xfId="0" applyNumberFormat="1" applyFont="1" applyFill="1" applyBorder="1" applyAlignment="1">
      <alignment horizontal="center" vertical="center" wrapText="1"/>
    </xf>
    <xf numFmtId="167" fontId="6" fillId="15" borderId="1" xfId="0" applyFont="1" applyFill="1" applyBorder="1" applyAlignment="1">
      <alignment horizontal="center"/>
    </xf>
    <xf numFmtId="166" fontId="2" fillId="15" borderId="1" xfId="0" applyNumberFormat="1" applyFont="1" applyFill="1" applyBorder="1" applyAlignment="1">
      <alignment horizontal="center" vertical="center" wrapText="1"/>
    </xf>
    <xf numFmtId="1" fontId="2" fillId="15" borderId="1" xfId="0" applyNumberFormat="1" applyFont="1" applyFill="1" applyBorder="1" applyAlignment="1">
      <alignment horizontal="center"/>
    </xf>
    <xf numFmtId="167" fontId="6" fillId="15" borderId="1" xfId="0" applyFont="1" applyFill="1" applyBorder="1"/>
    <xf numFmtId="20" fontId="2" fillId="15" borderId="1" xfId="0" applyNumberFormat="1" applyFont="1" applyFill="1" applyBorder="1" applyAlignment="1">
      <alignment horizontal="center" vertical="center" wrapText="1"/>
    </xf>
    <xf numFmtId="1" fontId="2" fillId="15" borderId="1" xfId="0" applyNumberFormat="1" applyFont="1" applyFill="1" applyBorder="1" applyAlignment="1">
      <alignment vertical="center" wrapText="1"/>
    </xf>
    <xf numFmtId="20" fontId="2" fillId="15" borderId="1" xfId="0" applyNumberFormat="1" applyFont="1" applyFill="1" applyBorder="1" applyAlignment="1">
      <alignment vertical="center" wrapText="1"/>
    </xf>
    <xf numFmtId="167" fontId="6" fillId="15" borderId="0" xfId="0" applyFont="1" applyFill="1"/>
    <xf numFmtId="167" fontId="0" fillId="14" borderId="1" xfId="0" applyFill="1" applyBorder="1" applyAlignment="1">
      <alignment vertical="center"/>
    </xf>
    <xf numFmtId="167" fontId="0" fillId="14" borderId="0" xfId="0" applyFill="1" applyAlignment="1">
      <alignment vertical="center"/>
    </xf>
    <xf numFmtId="1" fontId="1" fillId="12" borderId="1" xfId="0" applyNumberFormat="1" applyFont="1" applyFill="1" applyBorder="1" applyAlignment="1">
      <alignment horizontal="center" vertical="center" wrapText="1"/>
    </xf>
    <xf numFmtId="14" fontId="1" fillId="12" borderId="1" xfId="0" applyNumberFormat="1" applyFont="1" applyFill="1" applyBorder="1" applyAlignment="1">
      <alignment horizontal="center" vertical="center" wrapText="1"/>
    </xf>
    <xf numFmtId="167" fontId="1" fillId="12" borderId="1" xfId="0" applyFont="1" applyFill="1" applyBorder="1" applyAlignment="1">
      <alignment horizontal="center" vertical="center" wrapText="1"/>
    </xf>
    <xf numFmtId="2" fontId="1" fillId="12" borderId="1" xfId="0" applyNumberFormat="1" applyFont="1" applyFill="1" applyBorder="1" applyAlignment="1">
      <alignment horizontal="center" vertical="center" wrapText="1"/>
    </xf>
    <xf numFmtId="165" fontId="1" fillId="12" borderId="1" xfId="0" applyNumberFormat="1" applyFont="1" applyFill="1" applyBorder="1" applyAlignment="1">
      <alignment horizontal="center" vertical="center" wrapText="1"/>
    </xf>
    <xf numFmtId="166" fontId="1" fillId="12" borderId="1" xfId="0" applyNumberFormat="1" applyFont="1" applyFill="1" applyBorder="1" applyAlignment="1">
      <alignment horizontal="center" vertical="center" wrapText="1"/>
    </xf>
    <xf numFmtId="164" fontId="1" fillId="12" borderId="1" xfId="1" applyFont="1" applyFill="1" applyBorder="1" applyAlignment="1">
      <alignment horizontal="center" vertical="center" wrapText="1"/>
    </xf>
    <xf numFmtId="166" fontId="1" fillId="12" borderId="1" xfId="0" applyNumberFormat="1" applyFont="1" applyFill="1" applyBorder="1" applyAlignment="1">
      <alignment vertical="center" wrapText="1"/>
    </xf>
    <xf numFmtId="165" fontId="1" fillId="12" borderId="1" xfId="0" applyNumberFormat="1" applyFont="1" applyFill="1" applyBorder="1" applyAlignment="1">
      <alignment vertical="center" wrapText="1"/>
    </xf>
    <xf numFmtId="21" fontId="1" fillId="12" borderId="1" xfId="0" applyNumberFormat="1" applyFont="1" applyFill="1" applyBorder="1" applyAlignment="1">
      <alignment horizontal="center" vertical="center" wrapText="1"/>
    </xf>
    <xf numFmtId="20" fontId="1" fillId="12" borderId="1" xfId="0" applyNumberFormat="1" applyFont="1" applyFill="1" applyBorder="1" applyAlignment="1">
      <alignment horizontal="center" vertical="center" wrapText="1"/>
    </xf>
    <xf numFmtId="20" fontId="1" fillId="12" borderId="1" xfId="0" applyNumberFormat="1" applyFont="1" applyFill="1" applyBorder="1" applyAlignment="1">
      <alignment vertical="center" wrapText="1"/>
    </xf>
    <xf numFmtId="167" fontId="1" fillId="12" borderId="0" xfId="0" applyFont="1" applyFill="1" applyAlignment="1">
      <alignment vertical="center" wrapText="1"/>
    </xf>
    <xf numFmtId="167" fontId="1" fillId="12" borderId="1" xfId="0" applyFont="1" applyFill="1" applyBorder="1" applyAlignment="1">
      <alignment horizontal="center"/>
    </xf>
    <xf numFmtId="1" fontId="1" fillId="12" borderId="1" xfId="0" applyNumberFormat="1" applyFont="1" applyFill="1" applyBorder="1" applyAlignment="1">
      <alignment horizontal="center"/>
    </xf>
    <xf numFmtId="167" fontId="0" fillId="12" borderId="1" xfId="0" applyFill="1" applyBorder="1" applyAlignment="1">
      <alignment horizontal="center"/>
    </xf>
    <xf numFmtId="167" fontId="0" fillId="12" borderId="0" xfId="0" applyFill="1"/>
    <xf numFmtId="167" fontId="0" fillId="12" borderId="1" xfId="0" applyFill="1" applyBorder="1"/>
    <xf numFmtId="167" fontId="1" fillId="12" borderId="1" xfId="0" applyFont="1" applyFill="1" applyBorder="1" applyAlignment="1">
      <alignment horizontal="center" vertical="center"/>
    </xf>
    <xf numFmtId="167" fontId="0" fillId="12" borderId="0" xfId="0" applyFill="1" applyAlignment="1">
      <alignment vertical="center"/>
    </xf>
    <xf numFmtId="2" fontId="1" fillId="12" borderId="1" xfId="0" applyNumberFormat="1" applyFont="1" applyFill="1" applyBorder="1" applyAlignment="1">
      <alignment horizontal="center"/>
    </xf>
    <xf numFmtId="2" fontId="1" fillId="12" borderId="1" xfId="0" applyNumberFormat="1" applyFont="1" applyFill="1" applyBorder="1" applyAlignment="1">
      <alignment horizontal="center" vertical="center"/>
    </xf>
    <xf numFmtId="167" fontId="0" fillId="16" borderId="1" xfId="0" applyNumberFormat="1" applyFill="1" applyBorder="1" applyAlignment="1">
      <alignment horizontal="center" vertical="center" wrapText="1"/>
    </xf>
    <xf numFmtId="167" fontId="0" fillId="16" borderId="1" xfId="0" applyFill="1" applyBorder="1" applyAlignment="1">
      <alignment horizontal="center" vertical="center" wrapText="1"/>
    </xf>
    <xf numFmtId="20" fontId="0" fillId="16" borderId="1" xfId="0" applyNumberFormat="1" applyFill="1" applyBorder="1" applyAlignment="1">
      <alignment horizontal="center" vertical="center" wrapText="1"/>
    </xf>
    <xf numFmtId="2" fontId="0" fillId="16" borderId="1" xfId="1" applyNumberFormat="1" applyFont="1" applyFill="1" applyBorder="1" applyAlignment="1">
      <alignment horizontal="center" vertical="center" wrapText="1"/>
    </xf>
    <xf numFmtId="164" fontId="0" fillId="16" borderId="1" xfId="1" applyFont="1" applyFill="1" applyBorder="1" applyAlignment="1">
      <alignment horizontal="center" vertical="center" wrapText="1"/>
    </xf>
    <xf numFmtId="2" fontId="0" fillId="16" borderId="1" xfId="0" applyNumberFormat="1" applyFill="1" applyBorder="1" applyAlignment="1">
      <alignment horizontal="center" vertical="center" wrapText="1"/>
    </xf>
    <xf numFmtId="167" fontId="0" fillId="16" borderId="0" xfId="0" applyFill="1" applyAlignment="1">
      <alignment horizontal="center" vertical="center" wrapText="1"/>
    </xf>
    <xf numFmtId="20" fontId="0" fillId="16" borderId="1" xfId="1" applyNumberFormat="1" applyFont="1" applyFill="1" applyBorder="1" applyAlignment="1">
      <alignment horizontal="center" vertical="center" wrapText="1"/>
    </xf>
    <xf numFmtId="166" fontId="0" fillId="0" borderId="0" xfId="0" applyNumberFormat="1"/>
    <xf numFmtId="2" fontId="0" fillId="0" borderId="0" xfId="0" applyNumberFormat="1"/>
    <xf numFmtId="0" fontId="0" fillId="0" borderId="1" xfId="0" applyNumberFormat="1" applyBorder="1" applyAlignment="1">
      <alignment horizontal="center" vertical="center" wrapText="1"/>
    </xf>
    <xf numFmtId="0" fontId="4" fillId="5" borderId="1" xfId="0" applyNumberFormat="1" applyFont="1" applyFill="1" applyBorder="1" applyAlignment="1">
      <alignment horizontal="center" vertical="center" wrapText="1"/>
    </xf>
    <xf numFmtId="0" fontId="0" fillId="0" borderId="1" xfId="0" applyNumberFormat="1" applyFont="1" applyFill="1" applyBorder="1" applyAlignment="1">
      <alignment horizontal="center" vertical="center"/>
    </xf>
    <xf numFmtId="0" fontId="0" fillId="0" borderId="1" xfId="0" applyNumberFormat="1" applyFill="1" applyBorder="1" applyAlignment="1">
      <alignment horizontal="center" vertical="center"/>
    </xf>
    <xf numFmtId="0" fontId="0" fillId="0" borderId="1" xfId="0" applyNumberFormat="1" applyBorder="1" applyAlignment="1">
      <alignment horizontal="center" vertical="center"/>
    </xf>
    <xf numFmtId="0" fontId="0" fillId="13" borderId="1" xfId="0" applyNumberFormat="1" applyFill="1" applyBorder="1" applyAlignment="1">
      <alignment horizontal="center" vertical="center"/>
    </xf>
    <xf numFmtId="0" fontId="0" fillId="13" borderId="1" xfId="0" applyNumberFormat="1" applyFill="1" applyBorder="1" applyAlignment="1">
      <alignment horizontal="center" vertical="center" wrapText="1"/>
    </xf>
    <xf numFmtId="0" fontId="0" fillId="8" borderId="1" xfId="0" applyNumberFormat="1" applyFill="1" applyBorder="1" applyAlignment="1">
      <alignment horizontal="center" vertical="center" wrapText="1"/>
    </xf>
    <xf numFmtId="0" fontId="0" fillId="16" borderId="1" xfId="0" applyNumberFormat="1" applyFill="1" applyBorder="1" applyAlignment="1">
      <alignment horizontal="center" vertical="center" wrapText="1"/>
    </xf>
    <xf numFmtId="0" fontId="0" fillId="0" borderId="0" xfId="0" applyNumberFormat="1" applyAlignment="1">
      <alignment horizontal="center" vertical="center" wrapText="1"/>
    </xf>
    <xf numFmtId="2" fontId="4" fillId="5" borderId="1" xfId="1" applyNumberFormat="1" applyFont="1" applyFill="1" applyBorder="1" applyAlignment="1">
      <alignment horizontal="center" vertical="center" wrapText="1"/>
    </xf>
    <xf numFmtId="2" fontId="0" fillId="0" borderId="0" xfId="1" applyNumberFormat="1" applyFont="1" applyAlignment="1">
      <alignment horizontal="center" vertical="center" wrapText="1"/>
    </xf>
    <xf numFmtId="2" fontId="4" fillId="6" borderId="1" xfId="0" applyNumberFormat="1" applyFont="1" applyFill="1" applyBorder="1" applyAlignment="1">
      <alignment horizontal="center" vertical="center" wrapText="1"/>
    </xf>
    <xf numFmtId="2" fontId="0" fillId="0" borderId="0" xfId="0" applyNumberFormat="1" applyAlignment="1">
      <alignment horizontal="center"/>
    </xf>
    <xf numFmtId="0" fontId="1" fillId="0" borderId="1" xfId="0" applyNumberFormat="1" applyFont="1" applyBorder="1" applyAlignment="1">
      <alignment horizontal="center" vertical="center" wrapText="1"/>
    </xf>
    <xf numFmtId="0" fontId="1" fillId="12" borderId="1" xfId="0" applyNumberFormat="1" applyFont="1" applyFill="1" applyBorder="1" applyAlignment="1">
      <alignment horizontal="center" vertical="center" wrapText="1"/>
    </xf>
    <xf numFmtId="0" fontId="1" fillId="14" borderId="1" xfId="0" applyNumberFormat="1" applyFont="1" applyFill="1" applyBorder="1" applyAlignment="1">
      <alignment horizontal="center" vertical="center" wrapText="1"/>
    </xf>
    <xf numFmtId="0" fontId="6" fillId="15" borderId="1" xfId="0" applyNumberFormat="1" applyFont="1" applyFill="1" applyBorder="1" applyAlignment="1">
      <alignment horizontal="center"/>
    </xf>
    <xf numFmtId="0" fontId="0" fillId="0" borderId="0" xfId="0" applyNumberFormat="1" applyAlignment="1">
      <alignment horizontal="center"/>
    </xf>
    <xf numFmtId="0" fontId="2" fillId="15" borderId="1" xfId="0" applyNumberFormat="1" applyFont="1" applyFill="1" applyBorder="1" applyAlignment="1">
      <alignment horizontal="center" vertical="center" wrapText="1"/>
    </xf>
    <xf numFmtId="20" fontId="6" fillId="15" borderId="1" xfId="0" applyNumberFormat="1" applyFont="1" applyFill="1" applyBorder="1" applyAlignment="1">
      <alignment horizontal="center"/>
    </xf>
    <xf numFmtId="20" fontId="0" fillId="0" borderId="0" xfId="0" applyNumberFormat="1" applyAlignment="1">
      <alignment horizontal="center"/>
    </xf>
    <xf numFmtId="20" fontId="1" fillId="12" borderId="1" xfId="0" applyNumberFormat="1" applyFont="1" applyFill="1" applyBorder="1" applyAlignment="1">
      <alignment horizontal="right" vertical="center" wrapText="1"/>
    </xf>
    <xf numFmtId="20" fontId="6" fillId="15" borderId="1" xfId="0" applyNumberFormat="1" applyFont="1" applyFill="1" applyBorder="1"/>
    <xf numFmtId="20" fontId="0" fillId="0" borderId="0" xfId="0" applyNumberFormat="1"/>
    <xf numFmtId="0" fontId="1" fillId="0" borderId="0" xfId="0" applyNumberFormat="1" applyFont="1" applyAlignment="1">
      <alignment horizontal="center" vertical="center" wrapText="1"/>
    </xf>
    <xf numFmtId="20" fontId="1" fillId="0" borderId="0" xfId="0" applyNumberFormat="1" applyFont="1" applyAlignment="1">
      <alignment vertical="center" wrapText="1"/>
    </xf>
    <xf numFmtId="20" fontId="1" fillId="0" borderId="0" xfId="0" applyNumberFormat="1" applyFont="1" applyAlignment="1">
      <alignment horizontal="center" vertical="center" wrapText="1"/>
    </xf>
    <xf numFmtId="1" fontId="1" fillId="12" borderId="1" xfId="0" applyNumberFormat="1" applyFont="1" applyFill="1" applyBorder="1" applyAlignment="1">
      <alignment horizontal="center" vertical="center"/>
    </xf>
    <xf numFmtId="20" fontId="4" fillId="6" borderId="1" xfId="0" applyNumberFormat="1" applyFont="1" applyFill="1" applyBorder="1" applyAlignment="1">
      <alignment horizontal="center" vertical="center" wrapText="1"/>
    </xf>
    <xf numFmtId="20" fontId="0" fillId="6" borderId="0" xfId="0" applyNumberFormat="1" applyFill="1" applyAlignment="1">
      <alignment horizontal="center" vertical="center" wrapText="1"/>
    </xf>
    <xf numFmtId="164" fontId="4" fillId="6" borderId="1" xfId="0" applyNumberFormat="1" applyFont="1" applyFill="1" applyBorder="1" applyAlignment="1">
      <alignment horizontal="center" vertical="center" wrapText="1"/>
    </xf>
    <xf numFmtId="164" fontId="0" fillId="6" borderId="0" xfId="0" applyNumberFormat="1" applyFill="1" applyAlignment="1">
      <alignment horizontal="center" vertical="center" wrapText="1"/>
    </xf>
    <xf numFmtId="0" fontId="0" fillId="0" borderId="2" xfId="0" applyNumberFormat="1" applyBorder="1" applyAlignment="1">
      <alignment horizontal="center" vertical="center" wrapText="1"/>
    </xf>
    <xf numFmtId="2" fontId="4" fillId="5" borderId="1" xfId="0" applyNumberFormat="1" applyFont="1" applyFill="1" applyBorder="1" applyAlignment="1">
      <alignment horizontal="center" vertical="center" wrapText="1"/>
    </xf>
    <xf numFmtId="2" fontId="0" fillId="0" borderId="0" xfId="0" applyNumberFormat="1" applyAlignment="1">
      <alignment horizontal="center" vertical="center" wrapText="1"/>
    </xf>
    <xf numFmtId="15" fontId="0" fillId="16" borderId="1" xfId="0" applyNumberFormat="1" applyFill="1" applyBorder="1" applyAlignment="1">
      <alignment horizontal="center" vertical="center" wrapText="1"/>
    </xf>
    <xf numFmtId="1" fontId="0" fillId="16" borderId="1" xfId="1" applyNumberFormat="1" applyFont="1" applyFill="1" applyBorder="1" applyAlignment="1">
      <alignment horizontal="center" vertical="center" wrapText="1"/>
    </xf>
    <xf numFmtId="164" fontId="5" fillId="7" borderId="0" xfId="1" applyFont="1" applyFill="1" applyAlignment="1">
      <alignment horizontal="center" vertical="center" wrapText="1"/>
    </xf>
    <xf numFmtId="0" fontId="0" fillId="13" borderId="3" xfId="0" applyNumberFormat="1" applyFill="1" applyBorder="1" applyAlignment="1">
      <alignment horizontal="center" vertical="center" wrapText="1"/>
    </xf>
    <xf numFmtId="15" fontId="0" fillId="13" borderId="3" xfId="0" applyNumberFormat="1" applyFill="1" applyBorder="1" applyAlignment="1">
      <alignment horizontal="center" vertical="center" wrapText="1"/>
    </xf>
    <xf numFmtId="2" fontId="0" fillId="13" borderId="3" xfId="0" applyNumberFormat="1" applyFill="1" applyBorder="1" applyAlignment="1">
      <alignment horizontal="center" vertical="center" wrapText="1"/>
    </xf>
    <xf numFmtId="167" fontId="0" fillId="13" borderId="3" xfId="0" applyNumberFormat="1" applyFill="1" applyBorder="1" applyAlignment="1">
      <alignment horizontal="center" vertical="center" wrapText="1"/>
    </xf>
    <xf numFmtId="167" fontId="0" fillId="13" borderId="3" xfId="0" applyFill="1" applyBorder="1" applyAlignment="1">
      <alignment horizontal="center" vertical="center" wrapText="1"/>
    </xf>
    <xf numFmtId="20" fontId="0" fillId="13" borderId="3" xfId="0" applyNumberFormat="1" applyFill="1" applyBorder="1" applyAlignment="1">
      <alignment horizontal="center" vertical="center" wrapText="1"/>
    </xf>
    <xf numFmtId="2" fontId="0" fillId="13" borderId="3" xfId="1" applyNumberFormat="1" applyFont="1" applyFill="1" applyBorder="1" applyAlignment="1">
      <alignment horizontal="center" vertical="center" wrapText="1"/>
    </xf>
    <xf numFmtId="0" fontId="0" fillId="17" borderId="1" xfId="0" applyNumberFormat="1" applyFill="1" applyBorder="1" applyAlignment="1">
      <alignment horizontal="center" vertical="center" wrapText="1"/>
    </xf>
    <xf numFmtId="15" fontId="0" fillId="17" borderId="1" xfId="0" applyNumberFormat="1" applyFill="1" applyBorder="1" applyAlignment="1">
      <alignment horizontal="center" vertical="center" wrapText="1"/>
    </xf>
    <xf numFmtId="2" fontId="0" fillId="17" borderId="1" xfId="0" applyNumberFormat="1" applyFill="1" applyBorder="1" applyAlignment="1">
      <alignment horizontal="center" vertical="center" wrapText="1"/>
    </xf>
    <xf numFmtId="167" fontId="0" fillId="17" borderId="1" xfId="0" applyNumberFormat="1" applyFill="1" applyBorder="1" applyAlignment="1">
      <alignment horizontal="center" vertical="center" wrapText="1"/>
    </xf>
    <xf numFmtId="167" fontId="0" fillId="17" borderId="1" xfId="0" applyFill="1" applyBorder="1" applyAlignment="1">
      <alignment horizontal="center" vertical="center" wrapText="1"/>
    </xf>
    <xf numFmtId="20" fontId="0" fillId="17" borderId="1" xfId="0" applyNumberFormat="1" applyFill="1" applyBorder="1" applyAlignment="1">
      <alignment horizontal="center" vertical="center" wrapText="1"/>
    </xf>
    <xf numFmtId="2" fontId="0" fillId="17" borderId="1" xfId="1" applyNumberFormat="1" applyFont="1" applyFill="1" applyBorder="1" applyAlignment="1">
      <alignment horizontal="center" vertical="center" wrapText="1"/>
    </xf>
    <xf numFmtId="164" fontId="0" fillId="17" borderId="1" xfId="1" applyFont="1" applyFill="1" applyBorder="1" applyAlignment="1">
      <alignment horizontal="center" vertical="center" wrapText="1"/>
    </xf>
    <xf numFmtId="20" fontId="0" fillId="17" borderId="1" xfId="1" applyNumberFormat="1" applyFont="1" applyFill="1" applyBorder="1" applyAlignment="1">
      <alignment horizontal="center" vertical="center" wrapText="1"/>
    </xf>
    <xf numFmtId="167" fontId="0" fillId="17" borderId="0" xfId="0" applyFill="1" applyAlignment="1">
      <alignment horizontal="center" vertical="center" wrapText="1"/>
    </xf>
    <xf numFmtId="20" fontId="0" fillId="17" borderId="1" xfId="0" quotePrefix="1" applyNumberFormat="1" applyFill="1" applyBorder="1" applyAlignment="1">
      <alignment horizontal="center" vertical="center" wrapText="1"/>
    </xf>
    <xf numFmtId="167" fontId="0" fillId="17" borderId="1" xfId="0" applyFont="1" applyFill="1" applyBorder="1" applyAlignment="1">
      <alignment horizontal="center" vertical="center" wrapText="1"/>
    </xf>
    <xf numFmtId="1" fontId="0" fillId="17" borderId="1" xfId="1" applyNumberFormat="1" applyFont="1" applyFill="1" applyBorder="1" applyAlignment="1">
      <alignment horizontal="center" vertical="center" wrapText="1"/>
    </xf>
    <xf numFmtId="164" fontId="0" fillId="6" borderId="1" xfId="0" applyNumberFormat="1" applyFill="1" applyBorder="1" applyAlignment="1">
      <alignment horizontal="center" vertical="center" wrapText="1"/>
    </xf>
    <xf numFmtId="166" fontId="0" fillId="6" borderId="1" xfId="0" applyNumberFormat="1" applyFill="1" applyBorder="1" applyAlignment="1">
      <alignment horizontal="center" vertical="center" wrapText="1"/>
    </xf>
    <xf numFmtId="20" fontId="0" fillId="6" borderId="5" xfId="0" applyNumberFormat="1" applyFill="1" applyBorder="1" applyAlignment="1">
      <alignment horizontal="center" vertical="center" wrapText="1"/>
    </xf>
    <xf numFmtId="20" fontId="0" fillId="6" borderId="3" xfId="0" applyNumberFormat="1" applyFill="1" applyBorder="1" applyAlignment="1">
      <alignment horizontal="center" vertical="center" wrapText="1"/>
    </xf>
    <xf numFmtId="164" fontId="0" fillId="6" borderId="3" xfId="1" applyFont="1" applyFill="1" applyBorder="1" applyAlignment="1">
      <alignment horizontal="center" vertical="center" wrapText="1"/>
    </xf>
    <xf numFmtId="20" fontId="0" fillId="6" borderId="4" xfId="0" applyNumberFormat="1" applyFill="1" applyBorder="1" applyAlignment="1">
      <alignment horizontal="center" vertical="center" wrapText="1"/>
    </xf>
    <xf numFmtId="164" fontId="0" fillId="6" borderId="4" xfId="1" applyFont="1" applyFill="1" applyBorder="1" applyAlignment="1">
      <alignment horizontal="center" vertical="center" wrapText="1"/>
    </xf>
    <xf numFmtId="164" fontId="0" fillId="6" borderId="3" xfId="0" applyNumberFormat="1" applyFill="1" applyBorder="1" applyAlignment="1">
      <alignment horizontal="center" vertical="center" wrapText="1"/>
    </xf>
    <xf numFmtId="166" fontId="0" fillId="6" borderId="3" xfId="0" applyNumberFormat="1" applyFill="1" applyBorder="1" applyAlignment="1">
      <alignment horizontal="center" vertical="center" wrapText="1"/>
    </xf>
    <xf numFmtId="20" fontId="0" fillId="6" borderId="3" xfId="1" applyNumberFormat="1" applyFont="1" applyFill="1" applyBorder="1" applyAlignment="1">
      <alignment horizontal="center" vertical="center" wrapText="1"/>
    </xf>
    <xf numFmtId="0" fontId="0" fillId="18" borderId="1" xfId="0" applyNumberFormat="1" applyFill="1" applyBorder="1" applyAlignment="1">
      <alignment horizontal="center" vertical="center" wrapText="1"/>
    </xf>
    <xf numFmtId="15" fontId="0" fillId="18" borderId="1" xfId="0" applyNumberFormat="1" applyFill="1" applyBorder="1" applyAlignment="1">
      <alignment horizontal="center" vertical="center" wrapText="1"/>
    </xf>
    <xf numFmtId="2" fontId="0" fillId="18" borderId="1" xfId="1" applyNumberFormat="1" applyFont="1" applyFill="1" applyBorder="1" applyAlignment="1">
      <alignment horizontal="center" vertical="center" wrapText="1"/>
    </xf>
    <xf numFmtId="167" fontId="0" fillId="18" borderId="1" xfId="0" applyNumberFormat="1" applyFill="1" applyBorder="1" applyAlignment="1">
      <alignment horizontal="center" vertical="center" wrapText="1"/>
    </xf>
    <xf numFmtId="167" fontId="0" fillId="18" borderId="1" xfId="0" applyFill="1" applyBorder="1" applyAlignment="1">
      <alignment horizontal="center" vertical="center" wrapText="1"/>
    </xf>
    <xf numFmtId="20" fontId="0" fillId="18" borderId="1" xfId="0" applyNumberFormat="1" applyFill="1" applyBorder="1" applyAlignment="1">
      <alignment horizontal="center" vertical="center" wrapText="1"/>
    </xf>
    <xf numFmtId="164" fontId="0" fillId="18" borderId="1" xfId="1" applyFont="1" applyFill="1" applyBorder="1" applyAlignment="1">
      <alignment horizontal="center" vertical="center" wrapText="1"/>
    </xf>
    <xf numFmtId="167" fontId="0" fillId="18" borderId="0" xfId="0" applyFill="1" applyAlignment="1">
      <alignment horizontal="center" vertical="center" wrapText="1"/>
    </xf>
    <xf numFmtId="0" fontId="0" fillId="19" borderId="1" xfId="0" applyNumberFormat="1" applyFill="1" applyBorder="1" applyAlignment="1">
      <alignment horizontal="center" vertical="center" wrapText="1"/>
    </xf>
    <xf numFmtId="15" fontId="0" fillId="19" borderId="1" xfId="0" applyNumberFormat="1" applyFill="1" applyBorder="1" applyAlignment="1">
      <alignment horizontal="center" vertical="center" wrapText="1"/>
    </xf>
    <xf numFmtId="2" fontId="0" fillId="19" borderId="1" xfId="0" applyNumberFormat="1" applyFill="1" applyBorder="1" applyAlignment="1">
      <alignment horizontal="center" vertical="center" wrapText="1"/>
    </xf>
    <xf numFmtId="167" fontId="0" fillId="19" borderId="1" xfId="0" applyNumberFormat="1" applyFill="1" applyBorder="1" applyAlignment="1">
      <alignment horizontal="center" vertical="center" wrapText="1"/>
    </xf>
    <xf numFmtId="167" fontId="0" fillId="19" borderId="1" xfId="0" applyFill="1" applyBorder="1" applyAlignment="1">
      <alignment horizontal="center" vertical="center" wrapText="1"/>
    </xf>
    <xf numFmtId="20" fontId="0" fillId="19" borderId="1" xfId="0" applyNumberFormat="1" applyFill="1" applyBorder="1" applyAlignment="1">
      <alignment horizontal="center" vertical="center" wrapText="1"/>
    </xf>
    <xf numFmtId="2" fontId="0" fillId="19" borderId="1" xfId="1" applyNumberFormat="1" applyFont="1" applyFill="1" applyBorder="1" applyAlignment="1">
      <alignment horizontal="center" vertical="center" wrapText="1"/>
    </xf>
    <xf numFmtId="167" fontId="0" fillId="19" borderId="0" xfId="0" applyFill="1" applyAlignment="1">
      <alignment horizontal="center" vertical="center" wrapText="1"/>
    </xf>
    <xf numFmtId="164" fontId="5" fillId="6" borderId="1" xfId="1" applyFont="1" applyFill="1" applyBorder="1" applyAlignment="1">
      <alignment vertical="center" wrapText="1"/>
    </xf>
    <xf numFmtId="164" fontId="5" fillId="6" borderId="2" xfId="1" applyFont="1" applyFill="1" applyBorder="1" applyAlignment="1">
      <alignment vertical="center" wrapText="1"/>
    </xf>
    <xf numFmtId="164" fontId="1" fillId="6" borderId="1" xfId="1" applyFont="1" applyFill="1" applyBorder="1" applyAlignment="1">
      <alignment vertical="center" wrapText="1"/>
    </xf>
    <xf numFmtId="20" fontId="1" fillId="6" borderId="1" xfId="0" applyNumberFormat="1" applyFont="1" applyFill="1" applyBorder="1" applyAlignment="1">
      <alignment vertical="center" wrapText="1"/>
    </xf>
    <xf numFmtId="167" fontId="1" fillId="6" borderId="1" xfId="0" applyFont="1" applyFill="1" applyBorder="1" applyAlignment="1">
      <alignment vertical="center" wrapText="1"/>
    </xf>
    <xf numFmtId="2" fontId="1" fillId="6" borderId="1" xfId="0" applyNumberFormat="1" applyFont="1" applyFill="1" applyBorder="1" applyAlignment="1">
      <alignment vertical="center" wrapText="1"/>
    </xf>
    <xf numFmtId="164" fontId="1" fillId="6" borderId="1" xfId="1" applyFont="1" applyFill="1" applyBorder="1" applyAlignment="1">
      <alignment horizontal="center" vertical="center" wrapText="1"/>
    </xf>
    <xf numFmtId="164" fontId="5" fillId="6" borderId="1" xfId="1" applyFont="1" applyFill="1" applyBorder="1" applyAlignment="1">
      <alignment horizontal="center" vertical="center" wrapText="1"/>
    </xf>
    <xf numFmtId="20" fontId="1" fillId="6" borderId="1" xfId="0" applyNumberFormat="1" applyFont="1" applyFill="1" applyBorder="1" applyAlignment="1">
      <alignment horizontal="center" vertical="center" wrapText="1"/>
    </xf>
    <xf numFmtId="164" fontId="5" fillId="6" borderId="2" xfId="1" applyFont="1" applyFill="1" applyBorder="1" applyAlignment="1">
      <alignment horizontal="center" vertical="center" wrapText="1"/>
    </xf>
    <xf numFmtId="20" fontId="5" fillId="6" borderId="1" xfId="0" applyNumberFormat="1" applyFont="1" applyFill="1" applyBorder="1" applyAlignment="1">
      <alignment vertical="center" wrapText="1"/>
    </xf>
    <xf numFmtId="2" fontId="1" fillId="6" borderId="1" xfId="0" applyNumberFormat="1" applyFont="1" applyFill="1" applyBorder="1"/>
    <xf numFmtId="167" fontId="0" fillId="6" borderId="1" xfId="0" applyFill="1" applyBorder="1"/>
    <xf numFmtId="164" fontId="5" fillId="6" borderId="0" xfId="1" applyFont="1" applyFill="1" applyAlignment="1">
      <alignment vertical="center" wrapText="1"/>
    </xf>
    <xf numFmtId="164" fontId="1" fillId="6" borderId="0" xfId="1" applyFont="1" applyFill="1" applyAlignment="1">
      <alignment vertical="center" wrapText="1"/>
    </xf>
    <xf numFmtId="20" fontId="1" fillId="6" borderId="0" xfId="0" applyNumberFormat="1" applyFont="1" applyFill="1" applyAlignment="1">
      <alignment vertical="center" wrapText="1"/>
    </xf>
    <xf numFmtId="167" fontId="0" fillId="6" borderId="0" xfId="0" applyFill="1"/>
    <xf numFmtId="168" fontId="1" fillId="6" borderId="1" xfId="1" applyNumberFormat="1" applyFont="1" applyFill="1" applyBorder="1" applyAlignment="1">
      <alignment horizontal="center" vertical="center" wrapText="1"/>
    </xf>
    <xf numFmtId="168" fontId="0" fillId="6" borderId="0" xfId="1" applyNumberFormat="1" applyFont="1" applyFill="1" applyAlignment="1">
      <alignment horizontal="center" vertical="center"/>
    </xf>
    <xf numFmtId="0" fontId="0" fillId="14" borderId="1" xfId="0" applyNumberFormat="1" applyFill="1" applyBorder="1" applyAlignment="1">
      <alignment horizontal="center"/>
    </xf>
    <xf numFmtId="20" fontId="0" fillId="14" borderId="1" xfId="0" applyNumberFormat="1" applyFill="1" applyBorder="1" applyAlignment="1">
      <alignment horizontal="center"/>
    </xf>
    <xf numFmtId="1" fontId="1" fillId="14" borderId="1" xfId="0" applyNumberFormat="1" applyFont="1" applyFill="1" applyBorder="1" applyAlignment="1">
      <alignment horizontal="center"/>
    </xf>
    <xf numFmtId="164" fontId="2" fillId="6" borderId="1" xfId="1" applyFont="1" applyFill="1" applyBorder="1" applyAlignment="1">
      <alignment vertical="center" wrapText="1"/>
    </xf>
    <xf numFmtId="164" fontId="2" fillId="6" borderId="1" xfId="1" applyFont="1" applyFill="1" applyBorder="1" applyAlignment="1">
      <alignment horizontal="center" vertical="center" wrapText="1"/>
    </xf>
    <xf numFmtId="167" fontId="0" fillId="6" borderId="0" xfId="0" applyFill="1" applyAlignment="1">
      <alignment horizontal="center"/>
    </xf>
    <xf numFmtId="171" fontId="8" fillId="0" borderId="1" xfId="0" applyNumberFormat="1" applyFont="1" applyFill="1" applyBorder="1" applyAlignment="1" applyProtection="1">
      <alignment horizontal="left"/>
    </xf>
    <xf numFmtId="167" fontId="4" fillId="2" borderId="1" xfId="0" applyFont="1" applyFill="1" applyBorder="1" applyAlignment="1">
      <alignment horizontal="center" vertical="center" wrapText="1"/>
    </xf>
    <xf numFmtId="2" fontId="4" fillId="2" borderId="1" xfId="0" applyNumberFormat="1" applyFont="1" applyFill="1" applyBorder="1" applyAlignment="1">
      <alignment horizontal="center" vertical="center" wrapText="1"/>
    </xf>
    <xf numFmtId="165" fontId="4" fillId="2" borderId="1" xfId="0" applyNumberFormat="1" applyFont="1" applyFill="1" applyBorder="1" applyAlignment="1">
      <alignment horizontal="center" vertical="center" wrapText="1"/>
    </xf>
    <xf numFmtId="166" fontId="4" fillId="2" borderId="1" xfId="0" applyNumberFormat="1" applyFont="1" applyFill="1" applyBorder="1" applyAlignment="1">
      <alignment horizontal="center" vertical="center" wrapText="1"/>
    </xf>
    <xf numFmtId="0" fontId="9" fillId="4" borderId="1" xfId="0" applyNumberFormat="1" applyFont="1" applyFill="1" applyBorder="1" applyAlignment="1">
      <alignment horizontal="center" vertical="center" wrapText="1"/>
    </xf>
    <xf numFmtId="167" fontId="9" fillId="4" borderId="1" xfId="0" applyFont="1" applyFill="1" applyBorder="1" applyAlignment="1">
      <alignment horizontal="center" vertical="center" wrapText="1"/>
    </xf>
    <xf numFmtId="20" fontId="9" fillId="4" borderId="1" xfId="0" applyNumberFormat="1" applyFont="1" applyFill="1" applyBorder="1" applyAlignment="1">
      <alignment horizontal="center" vertical="center" wrapText="1"/>
    </xf>
    <xf numFmtId="20" fontId="9" fillId="4" borderId="1" xfId="0" applyNumberFormat="1" applyFont="1" applyFill="1" applyBorder="1" applyAlignment="1">
      <alignment vertical="center" wrapText="1"/>
    </xf>
    <xf numFmtId="0" fontId="9" fillId="3" borderId="1" xfId="0" applyNumberFormat="1" applyFont="1" applyFill="1" applyBorder="1" applyAlignment="1">
      <alignment horizontal="center" vertical="center" wrapText="1"/>
    </xf>
    <xf numFmtId="20" fontId="9" fillId="3" borderId="1" xfId="0" applyNumberFormat="1" applyFont="1" applyFill="1" applyBorder="1" applyAlignment="1">
      <alignment horizontal="center" vertical="center" wrapText="1"/>
    </xf>
    <xf numFmtId="20" fontId="9" fillId="3" borderId="1" xfId="0" applyNumberFormat="1" applyFont="1" applyFill="1" applyBorder="1" applyAlignment="1">
      <alignment vertical="center" wrapText="1"/>
    </xf>
    <xf numFmtId="167" fontId="9" fillId="3" borderId="1" xfId="0" applyFont="1" applyFill="1" applyBorder="1" applyAlignment="1">
      <alignment horizontal="center" vertical="center" wrapText="1"/>
    </xf>
    <xf numFmtId="164" fontId="10" fillId="6" borderId="1" xfId="1" applyFont="1" applyFill="1" applyBorder="1" applyAlignment="1">
      <alignment vertical="center" wrapText="1"/>
    </xf>
    <xf numFmtId="167" fontId="10" fillId="6" borderId="1" xfId="0" applyFont="1" applyFill="1" applyBorder="1" applyAlignment="1">
      <alignment vertical="center" wrapText="1"/>
    </xf>
    <xf numFmtId="164" fontId="10" fillId="6" borderId="2" xfId="1" applyFont="1" applyFill="1" applyBorder="1" applyAlignment="1">
      <alignment vertical="center" wrapText="1"/>
    </xf>
    <xf numFmtId="167" fontId="4" fillId="0" borderId="0" xfId="0" applyFont="1" applyAlignment="1">
      <alignment vertical="center" wrapText="1"/>
    </xf>
    <xf numFmtId="167" fontId="0" fillId="6" borderId="0" xfId="0" applyFill="1" applyAlignment="1">
      <alignment horizontal="center" vertical="center"/>
    </xf>
    <xf numFmtId="164" fontId="1" fillId="6" borderId="0" xfId="1" applyFont="1" applyFill="1" applyAlignment="1">
      <alignment horizontal="center" vertical="center" wrapText="1"/>
    </xf>
    <xf numFmtId="164" fontId="10" fillId="6" borderId="1" xfId="1" applyFont="1" applyFill="1" applyBorder="1" applyAlignment="1">
      <alignment horizontal="center" vertical="center" wrapText="1"/>
    </xf>
    <xf numFmtId="164" fontId="5" fillId="6" borderId="0" xfId="1" applyFont="1" applyFill="1" applyAlignment="1">
      <alignment horizontal="center" vertical="center" wrapText="1"/>
    </xf>
    <xf numFmtId="20" fontId="1" fillId="15" borderId="1" xfId="0" applyNumberFormat="1" applyFont="1" applyFill="1" applyBorder="1" applyAlignment="1">
      <alignment horizontal="center" vertical="center" wrapText="1"/>
    </xf>
    <xf numFmtId="2" fontId="1" fillId="15" borderId="1" xfId="0" applyNumberFormat="1" applyFont="1" applyFill="1" applyBorder="1" applyAlignment="1">
      <alignment horizontal="center" vertical="center" wrapText="1"/>
    </xf>
    <xf numFmtId="1" fontId="1" fillId="20" borderId="1" xfId="0" applyNumberFormat="1" applyFont="1" applyFill="1" applyBorder="1" applyAlignment="1">
      <alignment horizontal="center" vertical="center" wrapText="1"/>
    </xf>
    <xf numFmtId="167" fontId="1" fillId="20" borderId="1" xfId="0" applyFont="1" applyFill="1" applyBorder="1" applyAlignment="1">
      <alignment horizontal="center" vertical="center" wrapText="1"/>
    </xf>
    <xf numFmtId="2" fontId="1" fillId="20" borderId="1" xfId="0" applyNumberFormat="1" applyFont="1" applyFill="1" applyBorder="1" applyAlignment="1">
      <alignment horizontal="center" vertical="center" wrapText="1"/>
    </xf>
    <xf numFmtId="165" fontId="1" fillId="20" borderId="1" xfId="0" applyNumberFormat="1" applyFont="1" applyFill="1" applyBorder="1" applyAlignment="1">
      <alignment horizontal="center" vertical="center" wrapText="1"/>
    </xf>
    <xf numFmtId="166" fontId="1" fillId="20" borderId="1" xfId="0" applyNumberFormat="1" applyFont="1" applyFill="1" applyBorder="1" applyAlignment="1">
      <alignment horizontal="center" vertical="center" wrapText="1"/>
    </xf>
    <xf numFmtId="0" fontId="1" fillId="20" borderId="1" xfId="0" applyNumberFormat="1" applyFont="1" applyFill="1" applyBorder="1" applyAlignment="1">
      <alignment horizontal="center" vertical="center" wrapText="1"/>
    </xf>
    <xf numFmtId="20" fontId="1" fillId="20" borderId="1" xfId="0" applyNumberFormat="1" applyFont="1" applyFill="1" applyBorder="1" applyAlignment="1">
      <alignment horizontal="center" vertical="center" wrapText="1"/>
    </xf>
    <xf numFmtId="167" fontId="1" fillId="20" borderId="1" xfId="0" applyFont="1" applyFill="1" applyBorder="1" applyAlignment="1">
      <alignment horizontal="center"/>
    </xf>
    <xf numFmtId="167" fontId="0" fillId="20" borderId="1" xfId="0" applyFill="1" applyBorder="1" applyAlignment="1">
      <alignment horizontal="center"/>
    </xf>
    <xf numFmtId="167" fontId="0" fillId="20" borderId="0" xfId="0" applyFill="1"/>
    <xf numFmtId="167" fontId="0" fillId="20" borderId="1" xfId="0" applyFill="1" applyBorder="1"/>
    <xf numFmtId="167" fontId="1" fillId="20" borderId="1" xfId="0" applyFont="1" applyFill="1" applyBorder="1" applyAlignment="1">
      <alignment horizontal="center" vertical="center"/>
    </xf>
    <xf numFmtId="167" fontId="0" fillId="20" borderId="0" xfId="0" applyFill="1" applyAlignment="1">
      <alignment vertical="center"/>
    </xf>
    <xf numFmtId="2" fontId="1" fillId="20" borderId="1" xfId="0" applyNumberFormat="1" applyFont="1" applyFill="1" applyBorder="1" applyAlignment="1">
      <alignment horizontal="center"/>
    </xf>
    <xf numFmtId="2" fontId="1" fillId="20" borderId="1" xfId="0" applyNumberFormat="1" applyFont="1" applyFill="1" applyBorder="1" applyAlignment="1">
      <alignment horizontal="center" vertical="center"/>
    </xf>
    <xf numFmtId="1" fontId="1" fillId="21" borderId="1" xfId="0" applyNumberFormat="1" applyFont="1" applyFill="1" applyBorder="1" applyAlignment="1">
      <alignment horizontal="center" vertical="center" wrapText="1"/>
    </xf>
    <xf numFmtId="14" fontId="1" fillId="21" borderId="1" xfId="0" applyNumberFormat="1" applyFont="1" applyFill="1" applyBorder="1" applyAlignment="1">
      <alignment horizontal="center" vertical="center" wrapText="1"/>
    </xf>
    <xf numFmtId="167" fontId="1" fillId="21" borderId="1" xfId="0" applyFont="1" applyFill="1" applyBorder="1" applyAlignment="1">
      <alignment horizontal="center" vertical="center" wrapText="1"/>
    </xf>
    <xf numFmtId="167" fontId="1" fillId="21" borderId="1" xfId="0" applyFont="1" applyFill="1" applyBorder="1" applyAlignment="1">
      <alignment horizontal="center"/>
    </xf>
    <xf numFmtId="2" fontId="1" fillId="21" borderId="1" xfId="0" applyNumberFormat="1" applyFont="1" applyFill="1" applyBorder="1" applyAlignment="1">
      <alignment horizontal="center" vertical="center" wrapText="1"/>
    </xf>
    <xf numFmtId="2" fontId="1" fillId="21" borderId="1" xfId="0" applyNumberFormat="1" applyFont="1" applyFill="1" applyBorder="1" applyAlignment="1">
      <alignment horizontal="center" vertical="center"/>
    </xf>
    <xf numFmtId="165" fontId="1" fillId="21" borderId="1" xfId="0" applyNumberFormat="1" applyFont="1" applyFill="1" applyBorder="1" applyAlignment="1">
      <alignment horizontal="center" vertical="center" wrapText="1"/>
    </xf>
    <xf numFmtId="166" fontId="1" fillId="21" borderId="1" xfId="0" applyNumberFormat="1" applyFont="1" applyFill="1" applyBorder="1" applyAlignment="1">
      <alignment horizontal="center" vertical="center" wrapText="1"/>
    </xf>
    <xf numFmtId="1" fontId="1" fillId="21" borderId="1" xfId="0" applyNumberFormat="1" applyFont="1" applyFill="1" applyBorder="1" applyAlignment="1">
      <alignment horizontal="center"/>
    </xf>
    <xf numFmtId="166" fontId="1" fillId="21" borderId="1" xfId="0" applyNumberFormat="1" applyFont="1" applyFill="1" applyBorder="1" applyAlignment="1">
      <alignment vertical="center" wrapText="1"/>
    </xf>
    <xf numFmtId="167" fontId="0" fillId="21" borderId="1" xfId="0" applyFill="1" applyBorder="1" applyAlignment="1">
      <alignment horizontal="center"/>
    </xf>
    <xf numFmtId="167" fontId="0" fillId="21" borderId="1" xfId="0" applyFill="1" applyBorder="1"/>
    <xf numFmtId="0" fontId="1" fillId="21" borderId="1" xfId="0" applyNumberFormat="1" applyFont="1" applyFill="1" applyBorder="1" applyAlignment="1">
      <alignment horizontal="center" vertical="center" wrapText="1"/>
    </xf>
    <xf numFmtId="21" fontId="1" fillId="21" borderId="1" xfId="0" applyNumberFormat="1" applyFont="1" applyFill="1" applyBorder="1" applyAlignment="1">
      <alignment horizontal="center" vertical="center" wrapText="1"/>
    </xf>
    <xf numFmtId="20" fontId="1" fillId="21" borderId="1" xfId="0" applyNumberFormat="1" applyFont="1" applyFill="1" applyBorder="1" applyAlignment="1">
      <alignment horizontal="center" vertical="center" wrapText="1"/>
    </xf>
    <xf numFmtId="20" fontId="1" fillId="21" borderId="1" xfId="0" applyNumberFormat="1" applyFont="1" applyFill="1" applyBorder="1" applyAlignment="1">
      <alignment vertical="center" wrapText="1"/>
    </xf>
    <xf numFmtId="167" fontId="0" fillId="21" borderId="0" xfId="0" applyFill="1"/>
    <xf numFmtId="167" fontId="1" fillId="21" borderId="1" xfId="0" applyFont="1" applyFill="1" applyBorder="1" applyAlignment="1">
      <alignment horizontal="center" vertical="center"/>
    </xf>
    <xf numFmtId="167" fontId="0" fillId="21" borderId="1" xfId="0" applyFill="1" applyBorder="1" applyAlignment="1">
      <alignment horizontal="center" vertical="center"/>
    </xf>
    <xf numFmtId="167" fontId="0" fillId="21" borderId="1" xfId="0" applyFill="1" applyBorder="1" applyAlignment="1">
      <alignment vertical="center"/>
    </xf>
    <xf numFmtId="167" fontId="0" fillId="21" borderId="0" xfId="0" applyFill="1" applyAlignment="1">
      <alignment vertical="center"/>
    </xf>
    <xf numFmtId="2" fontId="1" fillId="21" borderId="1" xfId="0" applyNumberFormat="1" applyFont="1" applyFill="1" applyBorder="1" applyAlignment="1">
      <alignment horizontal="center"/>
    </xf>
    <xf numFmtId="1" fontId="1" fillId="21" borderId="1" xfId="0" applyNumberFormat="1" applyFont="1" applyFill="1" applyBorder="1" applyAlignment="1">
      <alignment horizontal="center" vertical="center"/>
    </xf>
    <xf numFmtId="20" fontId="4" fillId="21" borderId="1" xfId="0" applyNumberFormat="1" applyFont="1" applyFill="1" applyBorder="1" applyAlignment="1">
      <alignment horizontal="center" vertical="center" wrapText="1"/>
    </xf>
    <xf numFmtId="1" fontId="5" fillId="21" borderId="1" xfId="0" applyNumberFormat="1" applyFont="1" applyFill="1" applyBorder="1" applyAlignment="1">
      <alignment horizontal="center" vertical="center" wrapText="1"/>
    </xf>
    <xf numFmtId="14" fontId="5" fillId="21" borderId="1" xfId="0" applyNumberFormat="1" applyFont="1" applyFill="1" applyBorder="1" applyAlignment="1">
      <alignment horizontal="center" vertical="center" wrapText="1"/>
    </xf>
    <xf numFmtId="167" fontId="5" fillId="21" borderId="1" xfId="0" applyFont="1" applyFill="1" applyBorder="1" applyAlignment="1">
      <alignment horizontal="center" vertical="center" wrapText="1"/>
    </xf>
    <xf numFmtId="167" fontId="5" fillId="21" borderId="1" xfId="0" applyFont="1" applyFill="1" applyBorder="1" applyAlignment="1">
      <alignment horizontal="center"/>
    </xf>
    <xf numFmtId="2" fontId="5" fillId="21" borderId="1" xfId="0" applyNumberFormat="1" applyFont="1" applyFill="1" applyBorder="1" applyAlignment="1">
      <alignment horizontal="center" vertical="center"/>
    </xf>
    <xf numFmtId="2" fontId="5" fillId="21" borderId="1" xfId="0" applyNumberFormat="1" applyFont="1" applyFill="1" applyBorder="1" applyAlignment="1">
      <alignment horizontal="center" vertical="center" wrapText="1"/>
    </xf>
    <xf numFmtId="166" fontId="5" fillId="21" borderId="1" xfId="0" applyNumberFormat="1" applyFont="1" applyFill="1" applyBorder="1" applyAlignment="1">
      <alignment horizontal="center" vertical="center" wrapText="1"/>
    </xf>
    <xf numFmtId="1" fontId="5" fillId="21" borderId="1" xfId="0" applyNumberFormat="1" applyFont="1" applyFill="1" applyBorder="1" applyAlignment="1">
      <alignment horizontal="center"/>
    </xf>
    <xf numFmtId="167" fontId="7" fillId="21" borderId="1" xfId="0" applyFont="1" applyFill="1" applyBorder="1" applyAlignment="1">
      <alignment horizontal="center"/>
    </xf>
    <xf numFmtId="167" fontId="7" fillId="21" borderId="1" xfId="0" applyFont="1" applyFill="1" applyBorder="1"/>
    <xf numFmtId="20" fontId="5" fillId="21" borderId="1" xfId="0" applyNumberFormat="1" applyFont="1" applyFill="1" applyBorder="1" applyAlignment="1">
      <alignment horizontal="center" vertical="center" wrapText="1"/>
    </xf>
    <xf numFmtId="0" fontId="5" fillId="21" borderId="1" xfId="0" applyNumberFormat="1" applyFont="1" applyFill="1" applyBorder="1" applyAlignment="1">
      <alignment horizontal="center" vertical="center" wrapText="1"/>
    </xf>
    <xf numFmtId="167" fontId="7" fillId="21" borderId="0" xfId="0" applyFont="1" applyFill="1"/>
    <xf numFmtId="0" fontId="1" fillId="21" borderId="1" xfId="0" applyNumberFormat="1" applyFont="1" applyFill="1" applyBorder="1" applyAlignment="1">
      <alignment horizontal="center"/>
    </xf>
    <xf numFmtId="20" fontId="1" fillId="21" borderId="1" xfId="0" applyNumberFormat="1" applyFont="1" applyFill="1" applyBorder="1" applyAlignment="1">
      <alignment horizontal="center" vertical="center"/>
    </xf>
    <xf numFmtId="20" fontId="1" fillId="21" borderId="1" xfId="0" applyNumberFormat="1" applyFont="1" applyFill="1" applyBorder="1" applyAlignment="1">
      <alignment vertical="center"/>
    </xf>
    <xf numFmtId="0" fontId="1" fillId="21" borderId="1" xfId="0" applyNumberFormat="1" applyFont="1" applyFill="1" applyBorder="1" applyAlignment="1">
      <alignment horizontal="center" vertical="center"/>
    </xf>
    <xf numFmtId="20" fontId="4" fillId="21" borderId="1" xfId="0" applyNumberFormat="1" applyFont="1" applyFill="1" applyBorder="1" applyAlignment="1">
      <alignment horizontal="center" vertical="center"/>
    </xf>
    <xf numFmtId="0" fontId="0" fillId="21" borderId="1" xfId="0" applyNumberFormat="1" applyFill="1" applyBorder="1" applyAlignment="1">
      <alignment horizontal="center"/>
    </xf>
    <xf numFmtId="20" fontId="0" fillId="21" borderId="1" xfId="0" applyNumberFormat="1" applyFill="1" applyBorder="1" applyAlignment="1">
      <alignment horizontal="center"/>
    </xf>
    <xf numFmtId="20" fontId="1" fillId="21" borderId="1" xfId="0" applyNumberFormat="1" applyFont="1" applyFill="1" applyBorder="1" applyAlignment="1">
      <alignment horizontal="center"/>
    </xf>
    <xf numFmtId="2" fontId="1" fillId="21" borderId="1" xfId="0" applyNumberFormat="1" applyFont="1" applyFill="1" applyBorder="1"/>
    <xf numFmtId="14" fontId="1" fillId="21" borderId="1" xfId="0" applyNumberFormat="1" applyFont="1" applyFill="1" applyBorder="1" applyAlignment="1">
      <alignment horizontal="center"/>
    </xf>
    <xf numFmtId="14" fontId="1" fillId="20" borderId="1" xfId="0" applyNumberFormat="1" applyFont="1" applyFill="1" applyBorder="1" applyAlignment="1">
      <alignment horizontal="center" vertical="center"/>
    </xf>
    <xf numFmtId="20" fontId="1" fillId="20" borderId="1" xfId="0" applyNumberFormat="1" applyFont="1" applyFill="1" applyBorder="1" applyAlignment="1">
      <alignment horizontal="center" vertical="center"/>
    </xf>
    <xf numFmtId="1" fontId="1" fillId="20" borderId="1" xfId="0" applyNumberFormat="1" applyFont="1" applyFill="1" applyBorder="1" applyAlignment="1">
      <alignment horizontal="center" vertical="center"/>
    </xf>
    <xf numFmtId="2" fontId="1" fillId="20" borderId="1" xfId="0" applyNumberFormat="1" applyFont="1" applyFill="1" applyBorder="1" applyAlignment="1">
      <alignment vertical="center"/>
    </xf>
    <xf numFmtId="167" fontId="0" fillId="20" borderId="1" xfId="0" applyFill="1" applyBorder="1" applyAlignment="1">
      <alignment vertical="center"/>
    </xf>
    <xf numFmtId="0" fontId="1" fillId="20" borderId="1" xfId="0" applyNumberFormat="1" applyFont="1" applyFill="1" applyBorder="1" applyAlignment="1">
      <alignment horizontal="center" vertical="center"/>
    </xf>
    <xf numFmtId="167" fontId="0" fillId="20" borderId="1" xfId="0" applyFill="1" applyBorder="1" applyAlignment="1">
      <alignment horizontal="center" vertical="center"/>
    </xf>
    <xf numFmtId="0" fontId="5" fillId="20" borderId="1" xfId="1" applyNumberFormat="1" applyFont="1" applyFill="1" applyBorder="1" applyAlignment="1">
      <alignment horizontal="center" vertical="center" wrapText="1"/>
    </xf>
    <xf numFmtId="0" fontId="1" fillId="20" borderId="1" xfId="0" applyNumberFormat="1" applyFont="1" applyFill="1" applyBorder="1" applyAlignment="1">
      <alignment horizontal="center"/>
    </xf>
    <xf numFmtId="20" fontId="1" fillId="20" borderId="1" xfId="0" applyNumberFormat="1" applyFont="1" applyFill="1" applyBorder="1" applyAlignment="1">
      <alignment horizontal="center"/>
    </xf>
    <xf numFmtId="168" fontId="2" fillId="6" borderId="1" xfId="1" applyNumberFormat="1" applyFont="1" applyFill="1" applyBorder="1" applyAlignment="1">
      <alignment horizontal="center" vertical="center" wrapText="1"/>
    </xf>
    <xf numFmtId="20" fontId="2" fillId="6" borderId="1" xfId="0" applyNumberFormat="1" applyFont="1" applyFill="1" applyBorder="1" applyAlignment="1">
      <alignment vertical="center" wrapText="1"/>
    </xf>
    <xf numFmtId="164" fontId="2" fillId="6" borderId="2" xfId="1" applyFont="1" applyFill="1" applyBorder="1" applyAlignment="1">
      <alignment vertical="center" wrapText="1"/>
    </xf>
    <xf numFmtId="167" fontId="2" fillId="6" borderId="1" xfId="0" applyFont="1" applyFill="1" applyBorder="1" applyAlignment="1">
      <alignment vertical="center" wrapText="1"/>
    </xf>
    <xf numFmtId="2" fontId="2" fillId="6" borderId="1" xfId="0" applyNumberFormat="1" applyFont="1" applyFill="1" applyBorder="1" applyAlignment="1">
      <alignment vertical="center" wrapText="1"/>
    </xf>
    <xf numFmtId="2" fontId="1" fillId="6" borderId="1" xfId="0" applyNumberFormat="1" applyFont="1" applyFill="1" applyBorder="1" applyAlignment="1">
      <alignment vertical="center"/>
    </xf>
    <xf numFmtId="167" fontId="1" fillId="6" borderId="1" xfId="0" applyFont="1" applyFill="1" applyBorder="1"/>
    <xf numFmtId="20" fontId="0" fillId="6" borderId="1" xfId="0" applyNumberFormat="1" applyFont="1" applyFill="1" applyBorder="1" applyAlignment="1">
      <alignment horizontal="center" vertical="center" wrapText="1"/>
    </xf>
    <xf numFmtId="1" fontId="1" fillId="20" borderId="1" xfId="0" applyNumberFormat="1" applyFont="1" applyFill="1" applyBorder="1" applyAlignment="1">
      <alignment horizontal="center"/>
    </xf>
    <xf numFmtId="2" fontId="0" fillId="19" borderId="0" xfId="1" applyNumberFormat="1" applyFont="1" applyFill="1" applyAlignment="1">
      <alignment horizontal="center" vertical="center" wrapText="1"/>
    </xf>
    <xf numFmtId="0" fontId="0" fillId="21" borderId="1" xfId="0" applyNumberFormat="1" applyFill="1" applyBorder="1" applyAlignment="1">
      <alignment horizontal="center" vertical="center" wrapText="1"/>
    </xf>
    <xf numFmtId="15" fontId="0" fillId="21" borderId="1" xfId="0" applyNumberFormat="1" applyFill="1" applyBorder="1" applyAlignment="1">
      <alignment horizontal="center" vertical="center" wrapText="1"/>
    </xf>
    <xf numFmtId="2" fontId="0" fillId="21" borderId="1" xfId="0" applyNumberFormat="1" applyFill="1" applyBorder="1" applyAlignment="1">
      <alignment horizontal="center" vertical="center" wrapText="1"/>
    </xf>
    <xf numFmtId="167" fontId="0" fillId="21" borderId="1" xfId="0" applyNumberFormat="1" applyFill="1" applyBorder="1" applyAlignment="1">
      <alignment horizontal="center" vertical="center" wrapText="1"/>
    </xf>
    <xf numFmtId="167" fontId="0" fillId="21" borderId="1" xfId="0" applyFill="1" applyBorder="1" applyAlignment="1">
      <alignment horizontal="center" vertical="center" wrapText="1"/>
    </xf>
    <xf numFmtId="20" fontId="0" fillId="21" borderId="1" xfId="0" applyNumberFormat="1" applyFill="1" applyBorder="1" applyAlignment="1">
      <alignment horizontal="center" vertical="center" wrapText="1"/>
    </xf>
    <xf numFmtId="2" fontId="0" fillId="21" borderId="1" xfId="1" applyNumberFormat="1" applyFont="1" applyFill="1" applyBorder="1" applyAlignment="1">
      <alignment horizontal="center" vertical="center" wrapText="1"/>
    </xf>
    <xf numFmtId="164" fontId="0" fillId="21" borderId="1" xfId="1" applyFont="1" applyFill="1" applyBorder="1" applyAlignment="1">
      <alignment horizontal="center" vertical="center" wrapText="1"/>
    </xf>
    <xf numFmtId="164" fontId="0" fillId="21" borderId="1" xfId="0" applyNumberFormat="1" applyFill="1" applyBorder="1" applyAlignment="1">
      <alignment horizontal="center" vertical="center" wrapText="1"/>
    </xf>
    <xf numFmtId="166" fontId="0" fillId="21" borderId="1" xfId="0" applyNumberFormat="1" applyFill="1" applyBorder="1" applyAlignment="1">
      <alignment horizontal="center" vertical="center" wrapText="1"/>
    </xf>
    <xf numFmtId="20" fontId="0" fillId="21" borderId="1" xfId="1" applyNumberFormat="1" applyFont="1" applyFill="1" applyBorder="1" applyAlignment="1">
      <alignment horizontal="center" vertical="center" wrapText="1"/>
    </xf>
    <xf numFmtId="0" fontId="0" fillId="20" borderId="1" xfId="0" applyNumberFormat="1" applyFill="1" applyBorder="1" applyAlignment="1">
      <alignment horizontal="center" vertical="center" wrapText="1"/>
    </xf>
    <xf numFmtId="167" fontId="0" fillId="20" borderId="1" xfId="0" applyNumberFormat="1" applyFill="1" applyBorder="1" applyAlignment="1">
      <alignment horizontal="center" vertical="center" wrapText="1"/>
    </xf>
    <xf numFmtId="2" fontId="0" fillId="20" borderId="1" xfId="1" applyNumberFormat="1" applyFont="1" applyFill="1" applyBorder="1" applyAlignment="1">
      <alignment horizontal="center" vertical="center" wrapText="1"/>
    </xf>
    <xf numFmtId="167" fontId="0" fillId="20" borderId="1" xfId="0" applyFill="1" applyBorder="1" applyAlignment="1">
      <alignment horizontal="center" vertical="center" wrapText="1"/>
    </xf>
    <xf numFmtId="20" fontId="0" fillId="20" borderId="1" xfId="0" applyNumberFormat="1" applyFill="1" applyBorder="1" applyAlignment="1">
      <alignment horizontal="center" vertical="center" wrapText="1"/>
    </xf>
    <xf numFmtId="2" fontId="0" fillId="20" borderId="1" xfId="0" applyNumberFormat="1" applyFill="1" applyBorder="1" applyAlignment="1">
      <alignment horizontal="center" vertical="center" wrapText="1"/>
    </xf>
    <xf numFmtId="167" fontId="0" fillId="20" borderId="0" xfId="0" applyFill="1" applyAlignment="1">
      <alignment horizontal="center" vertical="center" wrapText="1"/>
    </xf>
    <xf numFmtId="15" fontId="0" fillId="20" borderId="1" xfId="0" applyNumberFormat="1" applyFill="1" applyBorder="1" applyAlignment="1">
      <alignment horizontal="center" vertical="center" wrapText="1"/>
    </xf>
    <xf numFmtId="1" fontId="1" fillId="22" borderId="1" xfId="0" applyNumberFormat="1" applyFont="1" applyFill="1" applyBorder="1" applyAlignment="1">
      <alignment horizontal="center" vertical="center" wrapText="1"/>
    </xf>
    <xf numFmtId="14" fontId="1" fillId="22" borderId="1" xfId="0" applyNumberFormat="1" applyFont="1" applyFill="1" applyBorder="1" applyAlignment="1">
      <alignment horizontal="center" vertical="center"/>
    </xf>
    <xf numFmtId="167" fontId="1" fillId="22" borderId="1" xfId="0" applyFont="1" applyFill="1" applyBorder="1" applyAlignment="1">
      <alignment horizontal="center"/>
    </xf>
    <xf numFmtId="167" fontId="1" fillId="22" borderId="1" xfId="0" applyFont="1" applyFill="1" applyBorder="1" applyAlignment="1">
      <alignment horizontal="center" vertical="center" wrapText="1"/>
    </xf>
    <xf numFmtId="2" fontId="1" fillId="22" borderId="1" xfId="0" applyNumberFormat="1" applyFont="1" applyFill="1" applyBorder="1" applyAlignment="1">
      <alignment horizontal="center" vertical="center" wrapText="1"/>
    </xf>
    <xf numFmtId="167" fontId="0" fillId="22" borderId="1" xfId="0" applyFill="1" applyBorder="1" applyAlignment="1">
      <alignment horizontal="center"/>
    </xf>
    <xf numFmtId="166" fontId="1" fillId="22" borderId="1" xfId="0" applyNumberFormat="1" applyFont="1" applyFill="1" applyBorder="1" applyAlignment="1">
      <alignment horizontal="center" vertical="center" wrapText="1"/>
    </xf>
    <xf numFmtId="20" fontId="1" fillId="22" borderId="1" xfId="0" applyNumberFormat="1" applyFont="1" applyFill="1" applyBorder="1" applyAlignment="1">
      <alignment horizontal="center" vertical="center" wrapText="1"/>
    </xf>
    <xf numFmtId="164" fontId="5" fillId="22" borderId="1" xfId="1" applyFont="1" applyFill="1" applyBorder="1" applyAlignment="1">
      <alignment horizontal="center" vertical="center" wrapText="1"/>
    </xf>
    <xf numFmtId="0" fontId="1" fillId="22" borderId="1" xfId="0" applyNumberFormat="1" applyFont="1" applyFill="1" applyBorder="1" applyAlignment="1">
      <alignment horizontal="center" vertical="center" wrapText="1"/>
    </xf>
    <xf numFmtId="2" fontId="1" fillId="22" borderId="1" xfId="0" applyNumberFormat="1" applyFont="1" applyFill="1" applyBorder="1" applyAlignment="1">
      <alignment horizontal="center" vertical="center"/>
    </xf>
    <xf numFmtId="20" fontId="1" fillId="22" borderId="1" xfId="0" applyNumberFormat="1" applyFont="1" applyFill="1" applyBorder="1" applyAlignment="1">
      <alignment horizontal="center" vertical="center"/>
    </xf>
    <xf numFmtId="167" fontId="1" fillId="22" borderId="1" xfId="0" applyFont="1" applyFill="1" applyBorder="1" applyAlignment="1">
      <alignment horizontal="center" vertical="center"/>
    </xf>
    <xf numFmtId="1" fontId="1" fillId="22" borderId="1" xfId="0" applyNumberFormat="1" applyFont="1" applyFill="1" applyBorder="1" applyAlignment="1">
      <alignment horizontal="center" vertical="center"/>
    </xf>
    <xf numFmtId="167" fontId="0" fillId="22" borderId="1" xfId="0" applyFill="1" applyBorder="1" applyAlignment="1">
      <alignment horizontal="center" vertical="center"/>
    </xf>
    <xf numFmtId="167" fontId="0" fillId="22" borderId="0" xfId="0" applyFill="1" applyAlignment="1">
      <alignment horizontal="center" vertical="center"/>
    </xf>
    <xf numFmtId="0" fontId="1" fillId="22" borderId="1" xfId="0" applyNumberFormat="1" applyFont="1" applyFill="1" applyBorder="1" applyAlignment="1">
      <alignment horizontal="center" vertical="center"/>
    </xf>
    <xf numFmtId="165" fontId="1" fillId="22" borderId="1" xfId="0" applyNumberFormat="1" applyFont="1" applyFill="1" applyBorder="1" applyAlignment="1">
      <alignment horizontal="center" vertical="center" wrapText="1"/>
    </xf>
    <xf numFmtId="167" fontId="1" fillId="6" borderId="1" xfId="0" applyFont="1" applyFill="1" applyBorder="1" applyAlignment="1">
      <alignment horizontal="center" vertical="center"/>
    </xf>
    <xf numFmtId="2" fontId="1" fillId="6" borderId="1" xfId="0" applyNumberFormat="1" applyFont="1" applyFill="1" applyBorder="1" applyAlignment="1">
      <alignment horizontal="center" vertical="center" wrapText="1"/>
    </xf>
    <xf numFmtId="167" fontId="1" fillId="6" borderId="1" xfId="0" applyFont="1" applyFill="1" applyBorder="1" applyAlignment="1">
      <alignment horizontal="center" vertical="center" wrapText="1"/>
    </xf>
    <xf numFmtId="167" fontId="0" fillId="6" borderId="1" xfId="0" applyFill="1" applyBorder="1" applyAlignment="1">
      <alignment horizontal="left" vertical="center"/>
    </xf>
    <xf numFmtId="167" fontId="0" fillId="6" borderId="1" xfId="0" applyFill="1" applyBorder="1" applyAlignment="1">
      <alignment vertical="center"/>
    </xf>
    <xf numFmtId="2" fontId="0" fillId="6" borderId="1" xfId="0" applyNumberFormat="1" applyFill="1" applyBorder="1" applyAlignment="1">
      <alignment horizontal="left" vertical="center" wrapText="1"/>
    </xf>
    <xf numFmtId="2" fontId="0" fillId="6" borderId="3" xfId="0" applyNumberFormat="1" applyFill="1" applyBorder="1" applyAlignment="1">
      <alignment horizontal="center" vertical="center" wrapText="1"/>
    </xf>
    <xf numFmtId="167" fontId="0" fillId="6" borderId="3" xfId="0" applyFill="1" applyBorder="1" applyAlignment="1">
      <alignment horizontal="center" vertical="center" wrapText="1"/>
    </xf>
    <xf numFmtId="2" fontId="0" fillId="6" borderId="4" xfId="0" applyNumberFormat="1" applyFill="1" applyBorder="1" applyAlignment="1">
      <alignment horizontal="center" vertical="center" wrapText="1"/>
    </xf>
    <xf numFmtId="167" fontId="0" fillId="6" borderId="4" xfId="0" applyFill="1" applyBorder="1" applyAlignment="1">
      <alignment horizontal="center" vertical="center" wrapText="1"/>
    </xf>
    <xf numFmtId="164" fontId="0" fillId="6" borderId="1" xfId="1" applyFont="1" applyFill="1" applyBorder="1" applyAlignment="1">
      <alignment horizontal="right" vertical="center" wrapText="1"/>
    </xf>
    <xf numFmtId="167" fontId="0" fillId="2" borderId="0" xfId="0" applyFill="1"/>
    <xf numFmtId="167" fontId="0" fillId="22" borderId="1" xfId="0" applyFill="1" applyBorder="1"/>
    <xf numFmtId="2" fontId="1" fillId="22" borderId="1" xfId="0" applyNumberFormat="1" applyFont="1" applyFill="1" applyBorder="1" applyAlignment="1">
      <alignment horizontal="center"/>
    </xf>
    <xf numFmtId="1" fontId="1" fillId="22" borderId="1" xfId="0" applyNumberFormat="1" applyFont="1" applyFill="1" applyBorder="1" applyAlignment="1">
      <alignment horizontal="center"/>
    </xf>
    <xf numFmtId="1" fontId="1" fillId="5" borderId="1" xfId="0" applyNumberFormat="1" applyFont="1" applyFill="1" applyBorder="1" applyAlignment="1">
      <alignment horizontal="center" vertical="center" wrapText="1"/>
    </xf>
    <xf numFmtId="14" fontId="1" fillId="5" borderId="1" xfId="0" applyNumberFormat="1" applyFont="1" applyFill="1" applyBorder="1" applyAlignment="1">
      <alignment horizontal="center" vertical="center"/>
    </xf>
    <xf numFmtId="167" fontId="1" fillId="5" borderId="1" xfId="0" applyFont="1" applyFill="1" applyBorder="1" applyAlignment="1">
      <alignment horizontal="center" vertical="center"/>
    </xf>
    <xf numFmtId="167" fontId="1" fillId="5" borderId="1" xfId="0" applyFont="1" applyFill="1" applyBorder="1" applyAlignment="1">
      <alignment horizontal="center"/>
    </xf>
    <xf numFmtId="167" fontId="1" fillId="5" borderId="1" xfId="0" applyFont="1" applyFill="1" applyBorder="1" applyAlignment="1">
      <alignment horizontal="center" vertical="center" wrapText="1"/>
    </xf>
    <xf numFmtId="2" fontId="1" fillId="5" borderId="1" xfId="0" applyNumberFormat="1" applyFont="1" applyFill="1" applyBorder="1" applyAlignment="1">
      <alignment horizontal="center" vertical="center" wrapText="1"/>
    </xf>
    <xf numFmtId="2" fontId="1" fillId="5" borderId="1" xfId="0" applyNumberFormat="1" applyFont="1" applyFill="1" applyBorder="1" applyAlignment="1">
      <alignment horizontal="center"/>
    </xf>
    <xf numFmtId="2" fontId="1" fillId="5" borderId="1" xfId="0" applyNumberFormat="1" applyFont="1" applyFill="1" applyBorder="1" applyAlignment="1">
      <alignment horizontal="center" vertical="center"/>
    </xf>
    <xf numFmtId="20" fontId="1" fillId="5" borderId="1" xfId="0" applyNumberFormat="1" applyFont="1" applyFill="1" applyBorder="1" applyAlignment="1">
      <alignment horizontal="center" vertical="center"/>
    </xf>
    <xf numFmtId="165" fontId="1" fillId="5" borderId="1" xfId="0" applyNumberFormat="1" applyFont="1" applyFill="1" applyBorder="1" applyAlignment="1">
      <alignment horizontal="center" vertical="center" wrapText="1"/>
    </xf>
    <xf numFmtId="166" fontId="1" fillId="5" borderId="1" xfId="0" applyNumberFormat="1" applyFont="1" applyFill="1" applyBorder="1" applyAlignment="1">
      <alignment horizontal="center" vertical="center" wrapText="1"/>
    </xf>
    <xf numFmtId="1" fontId="1" fillId="5" borderId="1" xfId="0" applyNumberFormat="1" applyFont="1" applyFill="1" applyBorder="1" applyAlignment="1">
      <alignment horizontal="center"/>
    </xf>
    <xf numFmtId="167" fontId="0" fillId="5" borderId="1" xfId="0" applyFill="1" applyBorder="1" applyAlignment="1">
      <alignment horizontal="center"/>
    </xf>
    <xf numFmtId="167" fontId="0" fillId="5" borderId="1" xfId="0" applyFill="1" applyBorder="1"/>
    <xf numFmtId="0" fontId="1" fillId="5" borderId="1" xfId="0" applyNumberFormat="1" applyFont="1" applyFill="1" applyBorder="1" applyAlignment="1">
      <alignment horizontal="center" vertical="center"/>
    </xf>
    <xf numFmtId="20" fontId="1" fillId="5" borderId="1" xfId="0" applyNumberFormat="1" applyFont="1" applyFill="1" applyBorder="1" applyAlignment="1">
      <alignment horizontal="center" vertical="center" wrapText="1"/>
    </xf>
    <xf numFmtId="0" fontId="1" fillId="5" borderId="1" xfId="0" applyNumberFormat="1" applyFont="1" applyFill="1" applyBorder="1" applyAlignment="1">
      <alignment horizontal="center" vertical="center" wrapText="1"/>
    </xf>
    <xf numFmtId="164" fontId="5" fillId="5" borderId="1" xfId="1" applyFont="1" applyFill="1" applyBorder="1" applyAlignment="1">
      <alignment horizontal="center" vertical="center" wrapText="1"/>
    </xf>
    <xf numFmtId="0" fontId="0" fillId="14" borderId="1" xfId="0" applyNumberFormat="1" applyFill="1" applyBorder="1" applyAlignment="1">
      <alignment horizontal="center" vertical="center" wrapText="1"/>
    </xf>
    <xf numFmtId="15" fontId="0" fillId="14" borderId="1" xfId="0" applyNumberFormat="1" applyFill="1" applyBorder="1" applyAlignment="1">
      <alignment horizontal="center" vertical="center" wrapText="1"/>
    </xf>
    <xf numFmtId="2" fontId="0" fillId="14" borderId="1" xfId="0" applyNumberFormat="1" applyFill="1" applyBorder="1" applyAlignment="1">
      <alignment horizontal="center" vertical="center" wrapText="1"/>
    </xf>
    <xf numFmtId="167" fontId="0" fillId="14" borderId="1" xfId="0" applyNumberFormat="1" applyFill="1" applyBorder="1" applyAlignment="1">
      <alignment horizontal="center" vertical="center" wrapText="1"/>
    </xf>
    <xf numFmtId="167" fontId="0" fillId="14" borderId="1" xfId="0" applyFill="1" applyBorder="1" applyAlignment="1">
      <alignment horizontal="center" vertical="center" wrapText="1"/>
    </xf>
    <xf numFmtId="20" fontId="0" fillId="14" borderId="1" xfId="0" applyNumberFormat="1" applyFill="1" applyBorder="1" applyAlignment="1">
      <alignment horizontal="center" vertical="center" wrapText="1"/>
    </xf>
    <xf numFmtId="2" fontId="0" fillId="14" borderId="1" xfId="1" applyNumberFormat="1" applyFont="1" applyFill="1" applyBorder="1" applyAlignment="1">
      <alignment horizontal="center" vertical="center" wrapText="1"/>
    </xf>
    <xf numFmtId="169" fontId="0" fillId="6" borderId="1" xfId="0" applyNumberFormat="1" applyFill="1" applyBorder="1" applyAlignment="1">
      <alignment horizontal="center" vertical="center" wrapText="1"/>
    </xf>
    <xf numFmtId="14" fontId="1" fillId="23" borderId="1" xfId="0" applyNumberFormat="1" applyFont="1" applyFill="1" applyBorder="1" applyAlignment="1">
      <alignment horizontal="center" vertical="center"/>
    </xf>
    <xf numFmtId="2" fontId="1" fillId="23" borderId="1" xfId="0" applyNumberFormat="1" applyFont="1" applyFill="1" applyBorder="1" applyAlignment="1">
      <alignment horizontal="center" vertical="center"/>
    </xf>
    <xf numFmtId="1" fontId="1" fillId="23" borderId="1" xfId="0" applyNumberFormat="1" applyFont="1" applyFill="1" applyBorder="1" applyAlignment="1">
      <alignment horizontal="center" vertical="center" wrapText="1"/>
    </xf>
    <xf numFmtId="167" fontId="0" fillId="23" borderId="1" xfId="0" applyFill="1" applyBorder="1"/>
    <xf numFmtId="167" fontId="1" fillId="23" borderId="1" xfId="0" applyFont="1" applyFill="1" applyBorder="1" applyAlignment="1">
      <alignment horizontal="center"/>
    </xf>
    <xf numFmtId="167" fontId="1" fillId="23" borderId="1" xfId="0" applyFont="1" applyFill="1" applyBorder="1" applyAlignment="1">
      <alignment horizontal="center" vertical="center" wrapText="1"/>
    </xf>
    <xf numFmtId="2" fontId="1" fillId="23" borderId="1" xfId="0" applyNumberFormat="1" applyFont="1" applyFill="1" applyBorder="1" applyAlignment="1">
      <alignment horizontal="center"/>
    </xf>
    <xf numFmtId="167" fontId="1" fillId="23" borderId="1" xfId="0" applyFont="1" applyFill="1" applyBorder="1" applyAlignment="1">
      <alignment horizontal="center" vertical="center"/>
    </xf>
    <xf numFmtId="20" fontId="1" fillId="23" borderId="1" xfId="0" applyNumberFormat="1" applyFont="1" applyFill="1" applyBorder="1" applyAlignment="1">
      <alignment horizontal="center" vertical="center"/>
    </xf>
    <xf numFmtId="166" fontId="1" fillId="23" borderId="1" xfId="0" applyNumberFormat="1" applyFont="1" applyFill="1" applyBorder="1" applyAlignment="1">
      <alignment horizontal="center" vertical="center" wrapText="1"/>
    </xf>
    <xf numFmtId="1" fontId="1" fillId="23" borderId="1" xfId="0" applyNumberFormat="1" applyFont="1" applyFill="1" applyBorder="1" applyAlignment="1">
      <alignment horizontal="center"/>
    </xf>
    <xf numFmtId="0" fontId="1" fillId="23" borderId="1" xfId="0" applyNumberFormat="1" applyFont="1" applyFill="1" applyBorder="1" applyAlignment="1">
      <alignment horizontal="center" vertical="center"/>
    </xf>
    <xf numFmtId="20" fontId="1" fillId="23" borderId="1" xfId="0" applyNumberFormat="1" applyFont="1" applyFill="1" applyBorder="1" applyAlignment="1">
      <alignment horizontal="center" vertical="center" wrapText="1"/>
    </xf>
    <xf numFmtId="0" fontId="1" fillId="23" borderId="1" xfId="0" applyNumberFormat="1" applyFont="1" applyFill="1" applyBorder="1" applyAlignment="1">
      <alignment horizontal="center" vertical="center" wrapText="1"/>
    </xf>
    <xf numFmtId="164" fontId="5" fillId="23" borderId="1" xfId="1" applyFont="1" applyFill="1" applyBorder="1" applyAlignment="1">
      <alignment horizontal="center" vertical="center" wrapText="1"/>
    </xf>
    <xf numFmtId="2" fontId="1" fillId="23" borderId="1" xfId="0" applyNumberFormat="1" applyFont="1" applyFill="1" applyBorder="1" applyAlignment="1">
      <alignment horizontal="center" vertical="center" wrapText="1"/>
    </xf>
    <xf numFmtId="2" fontId="0" fillId="18" borderId="1" xfId="0" applyNumberFormat="1" applyFill="1" applyBorder="1" applyAlignment="1">
      <alignment horizontal="center" vertical="center" wrapText="1"/>
    </xf>
    <xf numFmtId="167" fontId="0" fillId="23" borderId="1" xfId="0" applyFill="1" applyBorder="1" applyAlignment="1">
      <alignment horizontal="center"/>
    </xf>
    <xf numFmtId="172" fontId="0" fillId="0" borderId="1" xfId="0" applyNumberFormat="1" applyFont="1" applyBorder="1" applyAlignment="1">
      <alignment horizontal="center" vertical="center" wrapText="1"/>
    </xf>
    <xf numFmtId="172" fontId="0" fillId="0" borderId="1" xfId="0" applyNumberFormat="1" applyBorder="1" applyAlignment="1">
      <alignment vertical="center"/>
    </xf>
    <xf numFmtId="172" fontId="0" fillId="0" borderId="0" xfId="0" applyNumberFormat="1" applyAlignment="1">
      <alignment vertical="center"/>
    </xf>
    <xf numFmtId="0" fontId="0" fillId="0" borderId="1" xfId="0" applyNumberFormat="1" applyBorder="1" applyAlignment="1">
      <alignment vertical="center"/>
    </xf>
    <xf numFmtId="0" fontId="0" fillId="0" borderId="0" xfId="0" applyNumberFormat="1" applyAlignment="1">
      <alignment vertical="center"/>
    </xf>
    <xf numFmtId="0" fontId="0" fillId="0" borderId="0" xfId="0" applyNumberFormat="1" applyAlignment="1">
      <alignment horizontal="center" vertical="center"/>
    </xf>
    <xf numFmtId="0" fontId="0" fillId="10" borderId="1" xfId="0" applyNumberFormat="1" applyFill="1" applyBorder="1" applyAlignment="1">
      <alignment horizontal="center" vertical="center" wrapText="1"/>
    </xf>
    <xf numFmtId="0" fontId="0" fillId="10" borderId="1" xfId="0" applyNumberFormat="1" applyFont="1" applyFill="1" applyBorder="1" applyAlignment="1">
      <alignment horizontal="center" vertical="center" wrapText="1"/>
    </xf>
    <xf numFmtId="164" fontId="1" fillId="0" borderId="1" xfId="1" applyFont="1" applyBorder="1" applyAlignment="1">
      <alignment horizontal="center" vertical="center" wrapText="1"/>
    </xf>
    <xf numFmtId="164" fontId="1" fillId="8" borderId="1" xfId="1" applyFont="1" applyFill="1" applyBorder="1" applyAlignment="1">
      <alignment horizontal="center" vertical="center" wrapText="1"/>
    </xf>
    <xf numFmtId="164" fontId="1" fillId="12" borderId="1" xfId="1" applyFont="1" applyFill="1" applyBorder="1" applyAlignment="1">
      <alignment horizontal="center"/>
    </xf>
    <xf numFmtId="164" fontId="1" fillId="12" borderId="1" xfId="1" applyFont="1" applyFill="1" applyBorder="1" applyAlignment="1">
      <alignment horizontal="center" vertical="center"/>
    </xf>
    <xf numFmtId="164" fontId="1" fillId="21" borderId="1" xfId="1" applyFont="1" applyFill="1" applyBorder="1" applyAlignment="1">
      <alignment horizontal="center" vertical="center"/>
    </xf>
    <xf numFmtId="164" fontId="1" fillId="21" borderId="1" xfId="1" applyFont="1" applyFill="1" applyBorder="1" applyAlignment="1">
      <alignment horizontal="center" vertical="center" wrapText="1"/>
    </xf>
    <xf numFmtId="164" fontId="1" fillId="21" borderId="1" xfId="1" applyFont="1" applyFill="1" applyBorder="1" applyAlignment="1">
      <alignment horizontal="center"/>
    </xf>
    <xf numFmtId="164" fontId="1" fillId="14" borderId="1" xfId="1" applyFont="1" applyFill="1" applyBorder="1" applyAlignment="1">
      <alignment horizontal="center" vertical="center" wrapText="1"/>
    </xf>
    <xf numFmtId="164" fontId="2" fillId="15" borderId="1" xfId="1" applyFont="1" applyFill="1" applyBorder="1" applyAlignment="1">
      <alignment horizontal="center" vertical="center" wrapText="1"/>
    </xf>
    <xf numFmtId="164" fontId="1" fillId="20" borderId="1" xfId="1" applyFont="1" applyFill="1" applyBorder="1" applyAlignment="1">
      <alignment horizontal="center" vertical="center"/>
    </xf>
    <xf numFmtId="164" fontId="1" fillId="20" borderId="1" xfId="1" applyFont="1" applyFill="1" applyBorder="1" applyAlignment="1">
      <alignment horizontal="center"/>
    </xf>
    <xf numFmtId="164" fontId="1" fillId="22" borderId="1" xfId="1" applyFont="1" applyFill="1" applyBorder="1" applyAlignment="1">
      <alignment horizontal="center" vertical="center"/>
    </xf>
    <xf numFmtId="164" fontId="1" fillId="22" borderId="1" xfId="1" applyFont="1" applyFill="1" applyBorder="1" applyAlignment="1">
      <alignment horizontal="center"/>
    </xf>
    <xf numFmtId="0" fontId="0" fillId="0" borderId="4" xfId="0" applyNumberFormat="1" applyBorder="1" applyAlignment="1">
      <alignment horizontal="center" vertical="center"/>
    </xf>
    <xf numFmtId="164" fontId="0" fillId="0" borderId="4" xfId="1" applyFont="1" applyBorder="1" applyAlignment="1">
      <alignment vertical="center"/>
    </xf>
    <xf numFmtId="167" fontId="0" fillId="7" borderId="4" xfId="1" applyNumberFormat="1" applyFont="1" applyFill="1" applyBorder="1" applyAlignment="1">
      <alignment vertical="center"/>
    </xf>
    <xf numFmtId="167" fontId="0" fillId="7" borderId="4" xfId="0" applyFill="1" applyBorder="1" applyAlignment="1">
      <alignment vertical="center"/>
    </xf>
    <xf numFmtId="167" fontId="0" fillId="0" borderId="4" xfId="0" applyNumberFormat="1" applyBorder="1" applyAlignment="1">
      <alignment vertical="center"/>
    </xf>
    <xf numFmtId="167" fontId="0" fillId="7" borderId="4" xfId="0" applyFill="1" applyBorder="1" applyAlignment="1">
      <alignment horizontal="center" vertical="center"/>
    </xf>
    <xf numFmtId="0" fontId="0" fillId="0" borderId="4" xfId="0" applyNumberFormat="1" applyBorder="1" applyAlignment="1">
      <alignment vertical="center"/>
    </xf>
    <xf numFmtId="20" fontId="0" fillId="0" borderId="4" xfId="0" applyNumberFormat="1" applyBorder="1" applyAlignment="1">
      <alignment vertical="center"/>
    </xf>
    <xf numFmtId="168" fontId="0" fillId="0" borderId="4" xfId="1" applyNumberFormat="1" applyFont="1" applyBorder="1" applyAlignment="1">
      <alignment vertical="center"/>
    </xf>
    <xf numFmtId="169" fontId="0" fillId="0" borderId="4" xfId="1" applyNumberFormat="1" applyFont="1" applyBorder="1" applyAlignment="1">
      <alignment vertical="center"/>
    </xf>
    <xf numFmtId="167" fontId="0" fillId="0" borderId="1" xfId="0" applyFont="1" applyBorder="1" applyAlignment="1">
      <alignment horizontal="center" vertical="center" wrapText="1"/>
    </xf>
    <xf numFmtId="0" fontId="0" fillId="0" borderId="4" xfId="0" applyNumberFormat="1" applyBorder="1" applyAlignment="1">
      <alignment horizontal="center" vertical="center" wrapText="1"/>
    </xf>
    <xf numFmtId="2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167" fontId="0" fillId="23" borderId="1" xfId="0" applyFill="1" applyBorder="1" applyAlignment="1">
      <alignment horizontal="center" vertical="center"/>
    </xf>
    <xf numFmtId="166" fontId="4" fillId="6" borderId="1" xfId="0" applyNumberFormat="1" applyFont="1" applyFill="1" applyBorder="1" applyAlignment="1">
      <alignment vertical="center" wrapText="1"/>
    </xf>
    <xf numFmtId="2" fontId="4" fillId="6" borderId="1" xfId="0" applyNumberFormat="1" applyFont="1" applyFill="1" applyBorder="1" applyAlignment="1">
      <alignment vertical="center" wrapText="1"/>
    </xf>
    <xf numFmtId="166" fontId="1" fillId="6" borderId="1" xfId="0" applyNumberFormat="1" applyFont="1" applyFill="1" applyBorder="1" applyAlignment="1">
      <alignment horizontal="center" vertical="center" wrapText="1"/>
    </xf>
    <xf numFmtId="166" fontId="1" fillId="6" borderId="1" xfId="0" applyNumberFormat="1" applyFont="1" applyFill="1" applyBorder="1" applyAlignment="1">
      <alignment vertical="center" wrapText="1"/>
    </xf>
    <xf numFmtId="166" fontId="1" fillId="0" borderId="1" xfId="0" applyNumberFormat="1" applyFont="1" applyBorder="1" applyAlignment="1">
      <alignment vertical="center" wrapText="1"/>
    </xf>
    <xf numFmtId="2" fontId="1" fillId="0" borderId="1" xfId="0" applyNumberFormat="1" applyFont="1" applyBorder="1" applyAlignment="1">
      <alignment vertical="center" wrapText="1"/>
    </xf>
    <xf numFmtId="166" fontId="1" fillId="6" borderId="1" xfId="0" applyNumberFormat="1" applyFont="1" applyFill="1" applyBorder="1"/>
    <xf numFmtId="166" fontId="1" fillId="0" borderId="1" xfId="0" applyNumberFormat="1" applyFont="1" applyBorder="1"/>
    <xf numFmtId="2" fontId="1" fillId="0" borderId="1" xfId="0" applyNumberFormat="1" applyFont="1" applyBorder="1"/>
    <xf numFmtId="2" fontId="1" fillId="12" borderId="1" xfId="0" applyNumberFormat="1" applyFont="1" applyFill="1" applyBorder="1" applyAlignment="1">
      <alignment vertical="center" wrapText="1"/>
    </xf>
    <xf numFmtId="166" fontId="1" fillId="12" borderId="1" xfId="0" applyNumberFormat="1" applyFont="1" applyFill="1" applyBorder="1"/>
    <xf numFmtId="2" fontId="0" fillId="12" borderId="1" xfId="0" applyNumberFormat="1" applyFill="1" applyBorder="1"/>
    <xf numFmtId="166" fontId="1" fillId="21" borderId="1" xfId="0" applyNumberFormat="1" applyFont="1" applyFill="1" applyBorder="1"/>
    <xf numFmtId="166" fontId="0" fillId="21" borderId="1" xfId="0" applyNumberFormat="1" applyFill="1" applyBorder="1"/>
    <xf numFmtId="2" fontId="0" fillId="21" borderId="1" xfId="0" applyNumberFormat="1" applyFill="1" applyBorder="1"/>
    <xf numFmtId="2" fontId="1" fillId="21" borderId="1" xfId="0" applyNumberFormat="1" applyFont="1" applyFill="1" applyBorder="1" applyAlignment="1">
      <alignment vertical="center" wrapText="1"/>
    </xf>
    <xf numFmtId="166" fontId="1" fillId="6" borderId="1" xfId="0" applyNumberFormat="1" applyFont="1" applyFill="1" applyBorder="1" applyAlignment="1">
      <alignment vertical="center"/>
    </xf>
    <xf numFmtId="166" fontId="1" fillId="14" borderId="1" xfId="0" applyNumberFormat="1" applyFont="1" applyFill="1" applyBorder="1" applyAlignment="1">
      <alignment vertical="center"/>
    </xf>
    <xf numFmtId="166" fontId="0" fillId="14" borderId="1" xfId="0" applyNumberFormat="1" applyFill="1" applyBorder="1" applyAlignment="1">
      <alignment horizontal="center" vertical="center"/>
    </xf>
    <xf numFmtId="2" fontId="0" fillId="14" borderId="1" xfId="0" applyNumberFormat="1" applyFill="1" applyBorder="1" applyAlignment="1">
      <alignment horizontal="center" vertical="center"/>
    </xf>
    <xf numFmtId="2" fontId="1" fillId="14" borderId="1" xfId="0" applyNumberFormat="1" applyFont="1" applyFill="1" applyBorder="1" applyAlignment="1">
      <alignment vertical="center" wrapText="1"/>
    </xf>
    <xf numFmtId="166" fontId="1" fillId="14" borderId="1" xfId="0" applyNumberFormat="1" applyFont="1" applyFill="1" applyBorder="1" applyAlignment="1"/>
    <xf numFmtId="166" fontId="0" fillId="14" borderId="1" xfId="0" applyNumberFormat="1" applyFill="1" applyBorder="1"/>
    <xf numFmtId="2" fontId="0" fillId="14" borderId="1" xfId="0" applyNumberFormat="1" applyFill="1" applyBorder="1"/>
    <xf numFmtId="166" fontId="6" fillId="6" borderId="1" xfId="0" applyNumberFormat="1" applyFont="1" applyFill="1" applyBorder="1"/>
    <xf numFmtId="2" fontId="6" fillId="6" borderId="1" xfId="0" applyNumberFormat="1" applyFont="1" applyFill="1" applyBorder="1"/>
    <xf numFmtId="2" fontId="6" fillId="15" borderId="1" xfId="0" applyNumberFormat="1" applyFont="1" applyFill="1" applyBorder="1"/>
    <xf numFmtId="166" fontId="6" fillId="15" borderId="1" xfId="0" applyNumberFormat="1" applyFont="1" applyFill="1" applyBorder="1"/>
    <xf numFmtId="166" fontId="0" fillId="14" borderId="1" xfId="0" applyNumberFormat="1" applyFill="1" applyBorder="1" applyAlignment="1">
      <alignment vertical="center"/>
    </xf>
    <xf numFmtId="166" fontId="5" fillId="21" borderId="1" xfId="0" applyNumberFormat="1" applyFont="1" applyFill="1" applyBorder="1"/>
    <xf numFmtId="2" fontId="5" fillId="21" borderId="1" xfId="0" applyNumberFormat="1" applyFont="1" applyFill="1" applyBorder="1"/>
    <xf numFmtId="166" fontId="1" fillId="20" borderId="1" xfId="0" applyNumberFormat="1" applyFont="1" applyFill="1" applyBorder="1" applyAlignment="1">
      <alignment vertical="center"/>
    </xf>
    <xf numFmtId="166" fontId="1" fillId="6" borderId="1" xfId="0" applyNumberFormat="1" applyFont="1" applyFill="1" applyBorder="1" applyAlignment="1">
      <alignment horizontal="right" vertical="center"/>
    </xf>
    <xf numFmtId="166" fontId="1" fillId="6" borderId="1" xfId="0" applyNumberFormat="1" applyFont="1" applyFill="1" applyBorder="1" applyAlignment="1">
      <alignment horizontal="center" vertical="center"/>
    </xf>
    <xf numFmtId="166" fontId="1" fillId="22" borderId="1" xfId="0" applyNumberFormat="1" applyFont="1" applyFill="1" applyBorder="1" applyAlignment="1">
      <alignment horizontal="center" vertical="center"/>
    </xf>
    <xf numFmtId="166" fontId="1" fillId="5" borderId="1" xfId="0" applyNumberFormat="1" applyFont="1" applyFill="1" applyBorder="1" applyAlignment="1">
      <alignment horizontal="center" vertical="center"/>
    </xf>
    <xf numFmtId="166" fontId="1" fillId="23" borderId="1" xfId="0" applyNumberFormat="1" applyFont="1" applyFill="1" applyBorder="1" applyAlignment="1">
      <alignment horizontal="center" vertical="center"/>
    </xf>
    <xf numFmtId="46" fontId="1" fillId="23" borderId="1" xfId="0" applyNumberFormat="1" applyFont="1" applyFill="1" applyBorder="1" applyAlignment="1">
      <alignment horizontal="center" vertical="center"/>
    </xf>
    <xf numFmtId="2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167" fontId="1" fillId="0" borderId="1" xfId="0" applyFont="1" applyFill="1" applyBorder="1" applyAlignment="1">
      <alignment horizontal="center" vertical="center"/>
    </xf>
    <xf numFmtId="0" fontId="0" fillId="18" borderId="2" xfId="0" applyNumberFormat="1" applyFill="1" applyBorder="1" applyAlignment="1">
      <alignment horizontal="center" vertical="center" wrapText="1"/>
    </xf>
    <xf numFmtId="0" fontId="0" fillId="18" borderId="0" xfId="0" applyNumberFormat="1" applyFill="1" applyAlignment="1">
      <alignment horizontal="center" vertical="center" wrapText="1"/>
    </xf>
    <xf numFmtId="167" fontId="0" fillId="0" borderId="0" xfId="0" pivotButton="1"/>
    <xf numFmtId="167" fontId="0" fillId="0" borderId="0" xfId="0" applyAlignment="1">
      <alignment horizontal="left"/>
    </xf>
    <xf numFmtId="15" fontId="4" fillId="5" borderId="1" xfId="0" applyNumberFormat="1" applyFont="1" applyFill="1" applyBorder="1" applyAlignment="1">
      <alignment horizontal="center" vertical="center" wrapText="1"/>
    </xf>
    <xf numFmtId="15" fontId="0" fillId="0" borderId="0" xfId="0" applyNumberFormat="1" applyAlignment="1">
      <alignment horizontal="center" vertical="center" wrapText="1"/>
    </xf>
    <xf numFmtId="2" fontId="1" fillId="23" borderId="3" xfId="0" applyNumberFormat="1" applyFont="1" applyFill="1" applyBorder="1" applyAlignment="1">
      <alignment horizontal="center" vertical="center"/>
    </xf>
    <xf numFmtId="2" fontId="1" fillId="23" borderId="4" xfId="0" applyNumberFormat="1" applyFont="1" applyFill="1" applyBorder="1" applyAlignment="1">
      <alignment horizontal="center" vertical="center"/>
    </xf>
    <xf numFmtId="2" fontId="1" fillId="23" borderId="6" xfId="0" applyNumberFormat="1" applyFont="1" applyFill="1" applyBorder="1" applyAlignment="1">
      <alignment horizontal="center" vertical="center"/>
    </xf>
    <xf numFmtId="2" fontId="4" fillId="8" borderId="0" xfId="0" applyNumberFormat="1" applyFont="1" applyFill="1" applyAlignment="1">
      <alignment vertical="center" wrapText="1"/>
    </xf>
    <xf numFmtId="167" fontId="4" fillId="8" borderId="0" xfId="0" applyFont="1" applyFill="1" applyAlignment="1">
      <alignment vertical="center" wrapText="1"/>
    </xf>
    <xf numFmtId="2" fontId="1" fillId="8" borderId="0" xfId="0" applyNumberFormat="1" applyFont="1" applyFill="1" applyAlignment="1">
      <alignment vertical="center" wrapText="1"/>
    </xf>
    <xf numFmtId="167" fontId="1" fillId="8" borderId="0" xfId="0" applyFont="1" applyFill="1" applyAlignment="1">
      <alignment vertical="center" wrapText="1"/>
    </xf>
    <xf numFmtId="2" fontId="0" fillId="8" borderId="0" xfId="0" applyNumberFormat="1" applyFill="1"/>
    <xf numFmtId="167" fontId="0" fillId="8" borderId="0" xfId="0" applyFill="1"/>
    <xf numFmtId="2" fontId="0" fillId="8" borderId="0" xfId="0" applyNumberFormat="1" applyFill="1" applyAlignment="1">
      <alignment vertical="center"/>
    </xf>
    <xf numFmtId="167" fontId="0" fillId="8" borderId="0" xfId="0" applyFill="1" applyAlignment="1">
      <alignment vertical="center"/>
    </xf>
    <xf numFmtId="2" fontId="0" fillId="8" borderId="0" xfId="0" applyNumberFormat="1" applyFill="1" applyAlignment="1">
      <alignment horizontal="center" vertical="center"/>
    </xf>
    <xf numFmtId="167" fontId="0" fillId="8" borderId="0" xfId="0" applyFill="1" applyAlignment="1">
      <alignment horizontal="center" vertical="center"/>
    </xf>
    <xf numFmtId="2" fontId="6" fillId="8" borderId="0" xfId="0" applyNumberFormat="1" applyFont="1" applyFill="1"/>
    <xf numFmtId="167" fontId="6" fillId="8" borderId="0" xfId="0" applyFont="1" applyFill="1"/>
    <xf numFmtId="2" fontId="7" fillId="8" borderId="0" xfId="0" applyNumberFormat="1" applyFont="1" applyFill="1"/>
    <xf numFmtId="167" fontId="7" fillId="8" borderId="0" xfId="0" applyFont="1" applyFill="1"/>
    <xf numFmtId="166" fontId="0" fillId="8" borderId="0" xfId="0" applyNumberFormat="1" applyFill="1"/>
    <xf numFmtId="0" fontId="0" fillId="8" borderId="0" xfId="0" applyNumberFormat="1" applyFill="1"/>
    <xf numFmtId="20" fontId="0" fillId="8" borderId="0" xfId="0" applyNumberFormat="1" applyFill="1"/>
    <xf numFmtId="2" fontId="11" fillId="8" borderId="0" xfId="0" applyNumberFormat="1" applyFont="1" applyFill="1"/>
    <xf numFmtId="1" fontId="1" fillId="17" borderId="1" xfId="0" applyNumberFormat="1" applyFont="1" applyFill="1" applyBorder="1" applyAlignment="1">
      <alignment horizontal="center" vertical="center" wrapText="1"/>
    </xf>
    <xf numFmtId="167" fontId="0" fillId="17" borderId="1" xfId="0" applyFill="1" applyBorder="1"/>
    <xf numFmtId="167" fontId="0" fillId="17" borderId="1" xfId="0" applyFill="1" applyBorder="1" applyAlignment="1">
      <alignment horizontal="center"/>
    </xf>
    <xf numFmtId="167" fontId="1" fillId="17" borderId="1" xfId="0" applyFont="1" applyFill="1" applyBorder="1" applyAlignment="1">
      <alignment horizontal="center" vertical="center" wrapText="1"/>
    </xf>
    <xf numFmtId="2" fontId="1" fillId="17" borderId="1" xfId="0" applyNumberFormat="1" applyFont="1" applyFill="1" applyBorder="1" applyAlignment="1">
      <alignment horizontal="center" vertical="center" wrapText="1"/>
    </xf>
    <xf numFmtId="14" fontId="1" fillId="17" borderId="1" xfId="0" applyNumberFormat="1" applyFont="1" applyFill="1" applyBorder="1" applyAlignment="1">
      <alignment horizontal="center" vertical="center"/>
    </xf>
    <xf numFmtId="167" fontId="1" fillId="17" borderId="1" xfId="0" applyFont="1" applyFill="1" applyBorder="1" applyAlignment="1">
      <alignment horizontal="center"/>
    </xf>
    <xf numFmtId="2" fontId="1" fillId="17" borderId="1" xfId="0" applyNumberFormat="1" applyFont="1" applyFill="1" applyBorder="1" applyAlignment="1">
      <alignment horizontal="center"/>
    </xf>
    <xf numFmtId="2" fontId="1" fillId="17" borderId="1" xfId="0" applyNumberFormat="1" applyFont="1" applyFill="1" applyBorder="1" applyAlignment="1">
      <alignment horizontal="center" vertical="center"/>
    </xf>
    <xf numFmtId="20" fontId="1" fillId="17" borderId="1" xfId="0" applyNumberFormat="1" applyFont="1" applyFill="1" applyBorder="1" applyAlignment="1">
      <alignment horizontal="center" vertical="center" wrapText="1"/>
    </xf>
    <xf numFmtId="166" fontId="1" fillId="17" borderId="1" xfId="0" applyNumberFormat="1" applyFont="1" applyFill="1" applyBorder="1" applyAlignment="1">
      <alignment horizontal="center" vertical="center" wrapText="1"/>
    </xf>
    <xf numFmtId="1" fontId="1" fillId="17" borderId="1" xfId="0" applyNumberFormat="1" applyFont="1" applyFill="1" applyBorder="1" applyAlignment="1">
      <alignment horizontal="center"/>
    </xf>
    <xf numFmtId="0" fontId="1" fillId="17" borderId="1" xfId="0" applyNumberFormat="1" applyFont="1" applyFill="1" applyBorder="1" applyAlignment="1">
      <alignment horizontal="center"/>
    </xf>
    <xf numFmtId="20" fontId="1" fillId="17" borderId="1" xfId="0" applyNumberFormat="1" applyFont="1" applyFill="1" applyBorder="1" applyAlignment="1">
      <alignment horizontal="center"/>
    </xf>
    <xf numFmtId="0" fontId="1" fillId="17" borderId="1" xfId="0" applyNumberFormat="1" applyFont="1" applyFill="1" applyBorder="1" applyAlignment="1">
      <alignment horizontal="center" vertical="center" wrapText="1"/>
    </xf>
    <xf numFmtId="164" fontId="5" fillId="17" borderId="1" xfId="1" applyFont="1" applyFill="1" applyBorder="1" applyAlignment="1">
      <alignment horizontal="center" vertical="center" wrapText="1"/>
    </xf>
    <xf numFmtId="20" fontId="1" fillId="17" borderId="1" xfId="0" applyNumberFormat="1" applyFont="1" applyFill="1" applyBorder="1"/>
    <xf numFmtId="0" fontId="4" fillId="21" borderId="1" xfId="0" applyNumberFormat="1" applyFont="1" applyFill="1" applyBorder="1" applyAlignment="1">
      <alignment horizontal="center" vertical="center" wrapText="1"/>
    </xf>
    <xf numFmtId="0" fontId="4" fillId="14" borderId="1" xfId="0" applyNumberFormat="1" applyFont="1" applyFill="1" applyBorder="1" applyAlignment="1">
      <alignment horizontal="center" vertical="center" wrapText="1"/>
    </xf>
    <xf numFmtId="0" fontId="1" fillId="17" borderId="1" xfId="0" applyNumberFormat="1" applyFont="1" applyFill="1" applyBorder="1" applyAlignment="1">
      <alignment horizontal="center" vertical="center"/>
    </xf>
    <xf numFmtId="166" fontId="1" fillId="17" borderId="1" xfId="0" applyNumberFormat="1" applyFont="1" applyFill="1" applyBorder="1" applyAlignment="1">
      <alignment horizontal="center" vertical="center"/>
    </xf>
    <xf numFmtId="2" fontId="6" fillId="15" borderId="1" xfId="0" applyNumberFormat="1" applyFont="1" applyFill="1" applyBorder="1" applyAlignment="1">
      <alignment horizontal="center"/>
    </xf>
    <xf numFmtId="20" fontId="1" fillId="17" borderId="1" xfId="0" applyNumberFormat="1" applyFont="1" applyFill="1" applyBorder="1" applyAlignment="1">
      <alignment horizontal="center" vertical="center"/>
    </xf>
    <xf numFmtId="0" fontId="0" fillId="12" borderId="2" xfId="0" applyNumberFormat="1" applyFill="1" applyBorder="1" applyAlignment="1">
      <alignment horizontal="center" vertical="center" wrapText="1"/>
    </xf>
    <xf numFmtId="0" fontId="0" fillId="12" borderId="1" xfId="0" applyNumberFormat="1" applyFill="1" applyBorder="1" applyAlignment="1">
      <alignment horizontal="center" vertical="center" wrapText="1"/>
    </xf>
    <xf numFmtId="15" fontId="0" fillId="12" borderId="1" xfId="0" applyNumberFormat="1" applyFill="1" applyBorder="1" applyAlignment="1">
      <alignment horizontal="center" vertical="center" wrapText="1"/>
    </xf>
    <xf numFmtId="2" fontId="0" fillId="12" borderId="1" xfId="0" applyNumberFormat="1" applyFill="1" applyBorder="1" applyAlignment="1">
      <alignment horizontal="center" vertical="center" wrapText="1"/>
    </xf>
    <xf numFmtId="167" fontId="0" fillId="12" borderId="1" xfId="0" applyNumberFormat="1" applyFill="1" applyBorder="1" applyAlignment="1">
      <alignment horizontal="center" vertical="center" wrapText="1"/>
    </xf>
    <xf numFmtId="167" fontId="0" fillId="12" borderId="1" xfId="0" applyFill="1" applyBorder="1" applyAlignment="1">
      <alignment horizontal="center" vertical="center" wrapText="1"/>
    </xf>
    <xf numFmtId="20" fontId="0" fillId="12" borderId="1" xfId="0" applyNumberFormat="1" applyFill="1" applyBorder="1" applyAlignment="1">
      <alignment horizontal="center" vertical="center" wrapText="1"/>
    </xf>
    <xf numFmtId="2" fontId="0" fillId="12" borderId="1" xfId="1" applyNumberFormat="1" applyFont="1" applyFill="1" applyBorder="1" applyAlignment="1">
      <alignment horizontal="center" vertical="center" wrapText="1"/>
    </xf>
    <xf numFmtId="2" fontId="0" fillId="12" borderId="3" xfId="1" applyNumberFormat="1" applyFont="1" applyFill="1" applyBorder="1" applyAlignment="1">
      <alignment horizontal="center" vertical="center" wrapText="1"/>
    </xf>
    <xf numFmtId="167" fontId="1" fillId="17" borderId="1" xfId="0" applyFont="1" applyFill="1" applyBorder="1" applyAlignment="1">
      <alignment horizontal="center" vertical="center"/>
    </xf>
    <xf numFmtId="46" fontId="0" fillId="0" borderId="0" xfId="0" applyNumberFormat="1" applyAlignment="1">
      <alignment horizontal="center" vertical="center" wrapText="1"/>
    </xf>
    <xf numFmtId="167" fontId="0" fillId="0" borderId="1" xfId="0" applyFont="1" applyBorder="1" applyAlignment="1">
      <alignment horizontal="center" wrapText="1"/>
    </xf>
    <xf numFmtId="167" fontId="0" fillId="19" borderId="1" xfId="0" applyFont="1" applyFill="1" applyBorder="1" applyAlignment="1">
      <alignment horizontal="center" wrapText="1"/>
    </xf>
    <xf numFmtId="167" fontId="0" fillId="19" borderId="1" xfId="0" applyFill="1" applyBorder="1" applyAlignment="1">
      <alignment horizontal="center" wrapText="1"/>
    </xf>
    <xf numFmtId="167" fontId="0" fillId="17" borderId="1" xfId="0" applyFill="1" applyBorder="1" applyAlignment="1">
      <alignment horizontal="center" vertical="center"/>
    </xf>
    <xf numFmtId="167" fontId="0" fillId="17" borderId="1" xfId="0" applyFill="1" applyBorder="1" applyAlignment="1">
      <alignment vertical="center"/>
    </xf>
    <xf numFmtId="20" fontId="1" fillId="17" borderId="1" xfId="0" applyNumberFormat="1" applyFont="1" applyFill="1" applyBorder="1" applyAlignment="1">
      <alignment vertical="center"/>
    </xf>
    <xf numFmtId="2" fontId="0" fillId="0" borderId="0" xfId="0" applyNumberFormat="1" applyAlignment="1">
      <alignment vertical="center"/>
    </xf>
    <xf numFmtId="1" fontId="1" fillId="18" borderId="1" xfId="0" applyNumberFormat="1" applyFont="1" applyFill="1" applyBorder="1" applyAlignment="1">
      <alignment horizontal="center" vertical="center" wrapText="1"/>
    </xf>
    <xf numFmtId="14" fontId="1" fillId="18" borderId="1" xfId="0" applyNumberFormat="1" applyFont="1" applyFill="1" applyBorder="1" applyAlignment="1">
      <alignment horizontal="center" vertical="center"/>
    </xf>
    <xf numFmtId="167" fontId="1" fillId="18" borderId="1" xfId="0" applyFont="1" applyFill="1" applyBorder="1" applyAlignment="1">
      <alignment horizontal="center" vertical="center" wrapText="1"/>
    </xf>
    <xf numFmtId="2" fontId="1" fillId="18" borderId="4" xfId="0" applyNumberFormat="1" applyFont="1" applyFill="1" applyBorder="1" applyAlignment="1">
      <alignment vertical="center"/>
    </xf>
    <xf numFmtId="2" fontId="1" fillId="18" borderId="1" xfId="0" applyNumberFormat="1" applyFont="1" applyFill="1" applyBorder="1" applyAlignment="1">
      <alignment horizontal="center" vertical="center" wrapText="1"/>
    </xf>
    <xf numFmtId="167" fontId="1" fillId="18" borderId="1" xfId="0" applyFont="1" applyFill="1" applyBorder="1" applyAlignment="1">
      <alignment horizontal="center" vertical="center"/>
    </xf>
    <xf numFmtId="2" fontId="1" fillId="18" borderId="1" xfId="0" applyNumberFormat="1" applyFont="1" applyFill="1" applyBorder="1" applyAlignment="1">
      <alignment horizontal="center" vertical="center"/>
    </xf>
    <xf numFmtId="20" fontId="1" fillId="18" borderId="1" xfId="0" applyNumberFormat="1" applyFont="1" applyFill="1" applyBorder="1" applyAlignment="1">
      <alignment horizontal="center" vertical="center"/>
    </xf>
    <xf numFmtId="166" fontId="1" fillId="18" borderId="1" xfId="0" applyNumberFormat="1" applyFont="1" applyFill="1" applyBorder="1" applyAlignment="1">
      <alignment horizontal="center" vertical="center" wrapText="1"/>
    </xf>
    <xf numFmtId="167" fontId="0" fillId="18" borderId="1" xfId="0" applyFill="1" applyBorder="1" applyAlignment="1">
      <alignment horizontal="center"/>
    </xf>
    <xf numFmtId="167" fontId="0" fillId="18" borderId="1" xfId="0" applyFill="1" applyBorder="1"/>
    <xf numFmtId="0" fontId="1" fillId="18" borderId="1" xfId="0" applyNumberFormat="1" applyFont="1" applyFill="1" applyBorder="1" applyAlignment="1">
      <alignment horizontal="center" vertical="center"/>
    </xf>
    <xf numFmtId="20" fontId="1" fillId="18" borderId="1" xfId="0" applyNumberFormat="1" applyFont="1" applyFill="1" applyBorder="1" applyAlignment="1">
      <alignment horizontal="center" vertical="center" wrapText="1"/>
    </xf>
    <xf numFmtId="20" fontId="1" fillId="18" borderId="1" xfId="0" applyNumberFormat="1" applyFont="1" applyFill="1" applyBorder="1" applyAlignment="1">
      <alignment vertical="center"/>
    </xf>
    <xf numFmtId="0" fontId="1" fillId="18" borderId="1" xfId="0" applyNumberFormat="1" applyFont="1" applyFill="1" applyBorder="1" applyAlignment="1">
      <alignment horizontal="center" vertical="center" wrapText="1"/>
    </xf>
    <xf numFmtId="164" fontId="5" fillId="18" borderId="1" xfId="1" applyFont="1" applyFill="1" applyBorder="1" applyAlignment="1">
      <alignment horizontal="center" vertical="center" wrapText="1"/>
    </xf>
    <xf numFmtId="166" fontId="1" fillId="18" borderId="1" xfId="0" applyNumberFormat="1" applyFont="1" applyFill="1" applyBorder="1" applyAlignment="1">
      <alignment horizontal="center" vertical="center"/>
    </xf>
    <xf numFmtId="0" fontId="0" fillId="13" borderId="2" xfId="0" applyNumberFormat="1" applyFill="1" applyBorder="1" applyAlignment="1">
      <alignment horizontal="center" vertical="center" wrapText="1"/>
    </xf>
    <xf numFmtId="2" fontId="0" fillId="18" borderId="1" xfId="0" applyNumberFormat="1" applyFill="1" applyBorder="1" applyAlignment="1">
      <alignment horizontal="center"/>
    </xf>
    <xf numFmtId="1" fontId="1" fillId="24" borderId="1" xfId="0" applyNumberFormat="1" applyFont="1" applyFill="1" applyBorder="1" applyAlignment="1">
      <alignment horizontal="center" vertical="center" wrapText="1"/>
    </xf>
    <xf numFmtId="14" fontId="1" fillId="24" borderId="1" xfId="0" applyNumberFormat="1" applyFont="1" applyFill="1" applyBorder="1" applyAlignment="1">
      <alignment horizontal="center" vertical="center" wrapText="1"/>
    </xf>
    <xf numFmtId="167" fontId="1" fillId="24" borderId="1" xfId="0" applyFont="1" applyFill="1" applyBorder="1" applyAlignment="1">
      <alignment horizontal="center" vertical="center" wrapText="1"/>
    </xf>
    <xf numFmtId="2" fontId="1" fillId="24" borderId="1" xfId="0" applyNumberFormat="1" applyFont="1" applyFill="1" applyBorder="1" applyAlignment="1">
      <alignment horizontal="center" vertical="center" wrapText="1"/>
    </xf>
    <xf numFmtId="164" fontId="1" fillId="24" borderId="1" xfId="1" applyFont="1" applyFill="1" applyBorder="1" applyAlignment="1">
      <alignment horizontal="center" vertical="center" wrapText="1"/>
    </xf>
    <xf numFmtId="168" fontId="1" fillId="24" borderId="1" xfId="1" applyNumberFormat="1" applyFont="1" applyFill="1" applyBorder="1" applyAlignment="1">
      <alignment horizontal="center" vertical="center" wrapText="1"/>
    </xf>
    <xf numFmtId="165" fontId="1" fillId="24" borderId="1" xfId="0" applyNumberFormat="1" applyFont="1" applyFill="1" applyBorder="1" applyAlignment="1">
      <alignment horizontal="center" vertical="center" wrapText="1"/>
    </xf>
    <xf numFmtId="166" fontId="1" fillId="24" borderId="1" xfId="0" applyNumberFormat="1" applyFont="1" applyFill="1" applyBorder="1" applyAlignment="1">
      <alignment horizontal="center" vertical="center" wrapText="1"/>
    </xf>
    <xf numFmtId="164" fontId="1" fillId="24" borderId="1" xfId="1" applyFont="1" applyFill="1" applyBorder="1" applyAlignment="1">
      <alignment vertical="center" wrapText="1"/>
    </xf>
    <xf numFmtId="166" fontId="1" fillId="24" borderId="1" xfId="0" applyNumberFormat="1" applyFont="1" applyFill="1" applyBorder="1" applyAlignment="1">
      <alignment vertical="center" wrapText="1"/>
    </xf>
    <xf numFmtId="0" fontId="1" fillId="24" borderId="1" xfId="0" applyNumberFormat="1" applyFont="1" applyFill="1" applyBorder="1" applyAlignment="1">
      <alignment horizontal="center" vertical="center" wrapText="1"/>
    </xf>
    <xf numFmtId="21" fontId="1" fillId="24" borderId="1" xfId="0" applyNumberFormat="1" applyFont="1" applyFill="1" applyBorder="1" applyAlignment="1">
      <alignment horizontal="center" vertical="center" wrapText="1"/>
    </xf>
    <xf numFmtId="164" fontId="5" fillId="24" borderId="1" xfId="1" applyFont="1" applyFill="1" applyBorder="1" applyAlignment="1">
      <alignment vertical="center" wrapText="1"/>
    </xf>
    <xf numFmtId="20" fontId="1" fillId="24" borderId="1" xfId="0" applyNumberFormat="1" applyFont="1" applyFill="1" applyBorder="1" applyAlignment="1">
      <alignment horizontal="center" vertical="center" wrapText="1"/>
    </xf>
    <xf numFmtId="20" fontId="1" fillId="24" borderId="1" xfId="0" applyNumberFormat="1" applyFont="1" applyFill="1" applyBorder="1" applyAlignment="1">
      <alignment vertical="center" wrapText="1"/>
    </xf>
    <xf numFmtId="164" fontId="5" fillId="24" borderId="1" xfId="1" applyFont="1" applyFill="1" applyBorder="1" applyAlignment="1">
      <alignment horizontal="center" vertical="center" wrapText="1"/>
    </xf>
    <xf numFmtId="164" fontId="5" fillId="24" borderId="2" xfId="1" applyFont="1" applyFill="1" applyBorder="1" applyAlignment="1">
      <alignment vertical="center" wrapText="1"/>
    </xf>
    <xf numFmtId="167" fontId="1" fillId="24" borderId="1" xfId="0" applyFont="1" applyFill="1" applyBorder="1" applyAlignment="1">
      <alignment vertical="center" wrapText="1"/>
    </xf>
    <xf numFmtId="2" fontId="1" fillId="24" borderId="1" xfId="0" applyNumberFormat="1" applyFont="1" applyFill="1" applyBorder="1" applyAlignment="1">
      <alignment vertical="center" wrapText="1"/>
    </xf>
    <xf numFmtId="166" fontId="1" fillId="24" borderId="1" xfId="0" applyNumberFormat="1" applyFont="1" applyFill="1" applyBorder="1"/>
    <xf numFmtId="2" fontId="1" fillId="24" borderId="0" xfId="0" applyNumberFormat="1" applyFont="1" applyFill="1" applyAlignment="1">
      <alignment vertical="center" wrapText="1"/>
    </xf>
    <xf numFmtId="167" fontId="1" fillId="24" borderId="0" xfId="0" applyFont="1" applyFill="1" applyAlignment="1">
      <alignment vertical="center" wrapText="1"/>
    </xf>
    <xf numFmtId="167" fontId="1" fillId="18" borderId="1" xfId="0" applyFont="1" applyFill="1" applyBorder="1" applyAlignment="1">
      <alignment horizontal="center"/>
    </xf>
    <xf numFmtId="2" fontId="0" fillId="13" borderId="2" xfId="0" applyNumberFormat="1" applyFill="1" applyBorder="1" applyAlignment="1">
      <alignment horizontal="center" vertical="center" wrapText="1"/>
    </xf>
    <xf numFmtId="20" fontId="0" fillId="0" borderId="1" xfId="0" applyNumberFormat="1" applyFill="1" applyBorder="1" applyAlignment="1">
      <alignment horizontal="center" vertical="center" wrapText="1"/>
    </xf>
    <xf numFmtId="20" fontId="0" fillId="0" borderId="1" xfId="0" applyNumberFormat="1" applyFill="1" applyBorder="1" applyAlignment="1">
      <alignment horizontal="center" vertical="center"/>
    </xf>
    <xf numFmtId="2" fontId="1" fillId="17" borderId="3" xfId="0" applyNumberFormat="1" applyFont="1" applyFill="1" applyBorder="1" applyAlignment="1">
      <alignment horizontal="center" vertical="center" wrapText="1"/>
    </xf>
    <xf numFmtId="2" fontId="1" fillId="17" borderId="4" xfId="0" applyNumberFormat="1" applyFont="1" applyFill="1" applyBorder="1" applyAlignment="1">
      <alignment horizontal="center" vertical="center" wrapText="1"/>
    </xf>
    <xf numFmtId="2" fontId="1" fillId="17" borderId="3" xfId="0" applyNumberFormat="1" applyFont="1" applyFill="1" applyBorder="1" applyAlignment="1">
      <alignment horizontal="center" vertical="center"/>
    </xf>
    <xf numFmtId="2" fontId="1" fillId="17" borderId="6" xfId="0" applyNumberFormat="1" applyFont="1" applyFill="1" applyBorder="1" applyAlignment="1">
      <alignment horizontal="center" vertical="center"/>
    </xf>
    <xf numFmtId="2" fontId="1" fillId="17" borderId="4" xfId="0" applyNumberFormat="1" applyFont="1" applyFill="1" applyBorder="1" applyAlignment="1">
      <alignment horizontal="center" vertical="center"/>
    </xf>
    <xf numFmtId="2" fontId="0" fillId="17" borderId="3" xfId="0" applyNumberFormat="1" applyFill="1" applyBorder="1" applyAlignment="1">
      <alignment horizontal="center"/>
    </xf>
    <xf numFmtId="2" fontId="0" fillId="17" borderId="4" xfId="0" applyNumberFormat="1" applyFill="1" applyBorder="1" applyAlignment="1">
      <alignment horizontal="center"/>
    </xf>
    <xf numFmtId="2" fontId="1" fillId="23" borderId="3" xfId="0" applyNumberFormat="1" applyFont="1" applyFill="1" applyBorder="1" applyAlignment="1">
      <alignment horizontal="center" vertical="center"/>
    </xf>
    <xf numFmtId="2" fontId="1" fillId="23" borderId="6" xfId="0" applyNumberFormat="1" applyFont="1" applyFill="1" applyBorder="1" applyAlignment="1">
      <alignment horizontal="center" vertical="center"/>
    </xf>
    <xf numFmtId="2" fontId="1" fillId="23" borderId="4" xfId="0" applyNumberFormat="1" applyFont="1" applyFill="1" applyBorder="1" applyAlignment="1">
      <alignment horizontal="center" vertical="center"/>
    </xf>
    <xf numFmtId="2" fontId="1" fillId="23" borderId="3" xfId="0" applyNumberFormat="1" applyFont="1" applyFill="1" applyBorder="1" applyAlignment="1">
      <alignment horizontal="center"/>
    </xf>
    <xf numFmtId="2" fontId="1" fillId="23" borderId="6" xfId="0" applyNumberFormat="1" applyFont="1" applyFill="1" applyBorder="1" applyAlignment="1">
      <alignment horizontal="center"/>
    </xf>
    <xf numFmtId="2" fontId="1" fillId="23" borderId="4" xfId="0" applyNumberFormat="1" applyFont="1" applyFill="1" applyBorder="1" applyAlignment="1">
      <alignment horizontal="center"/>
    </xf>
    <xf numFmtId="164" fontId="1" fillId="22" borderId="3" xfId="1" applyFont="1" applyFill="1" applyBorder="1" applyAlignment="1">
      <alignment horizontal="center" vertical="center"/>
    </xf>
    <xf numFmtId="164" fontId="1" fillId="22" borderId="4" xfId="1" applyFont="1" applyFill="1" applyBorder="1" applyAlignment="1">
      <alignment horizontal="center" vertical="center"/>
    </xf>
    <xf numFmtId="2" fontId="1" fillId="5" borderId="3" xfId="0" applyNumberFormat="1" applyFont="1" applyFill="1" applyBorder="1" applyAlignment="1">
      <alignment horizontal="center" vertical="center"/>
    </xf>
    <xf numFmtId="2" fontId="1" fillId="5" borderId="6" xfId="0" applyNumberFormat="1" applyFont="1" applyFill="1" applyBorder="1" applyAlignment="1">
      <alignment horizontal="center" vertical="center"/>
    </xf>
    <xf numFmtId="2" fontId="1" fillId="5" borderId="4" xfId="0" applyNumberFormat="1" applyFont="1" applyFill="1" applyBorder="1" applyAlignment="1">
      <alignment horizontal="center" vertical="center"/>
    </xf>
    <xf numFmtId="164" fontId="1" fillId="22" borderId="6" xfId="1" applyFont="1" applyFill="1" applyBorder="1" applyAlignment="1">
      <alignment horizontal="center" vertical="center"/>
    </xf>
    <xf numFmtId="2" fontId="0" fillId="8" borderId="0" xfId="0" applyNumberFormat="1" applyFill="1" applyAlignment="1">
      <alignment horizontal="center"/>
    </xf>
    <xf numFmtId="2" fontId="1" fillId="24" borderId="3" xfId="0" applyNumberFormat="1" applyFont="1" applyFill="1" applyBorder="1" applyAlignment="1">
      <alignment horizontal="center" vertical="center" wrapText="1"/>
    </xf>
    <xf numFmtId="2" fontId="1" fillId="24" borderId="6" xfId="0" applyNumberFormat="1" applyFont="1" applyFill="1" applyBorder="1" applyAlignment="1">
      <alignment horizontal="center" vertical="center" wrapText="1"/>
    </xf>
    <xf numFmtId="2" fontId="1" fillId="24" borderId="4" xfId="0" applyNumberFormat="1" applyFont="1" applyFill="1" applyBorder="1" applyAlignment="1">
      <alignment horizontal="center" vertical="center" wrapText="1"/>
    </xf>
    <xf numFmtId="2" fontId="1" fillId="12" borderId="3" xfId="0" applyNumberFormat="1" applyFont="1" applyFill="1" applyBorder="1" applyAlignment="1">
      <alignment horizontal="center" vertical="center" wrapText="1"/>
    </xf>
    <xf numFmtId="2" fontId="1" fillId="12" borderId="4" xfId="0" applyNumberFormat="1" applyFont="1" applyFill="1" applyBorder="1" applyAlignment="1">
      <alignment horizontal="center" vertical="center" wrapText="1"/>
    </xf>
    <xf numFmtId="2" fontId="1" fillId="12" borderId="6" xfId="0" applyNumberFormat="1" applyFont="1" applyFill="1" applyBorder="1" applyAlignment="1">
      <alignment horizontal="center" vertical="center" wrapText="1"/>
    </xf>
    <xf numFmtId="2" fontId="1" fillId="21" borderId="3" xfId="0" applyNumberFormat="1" applyFont="1" applyFill="1" applyBorder="1" applyAlignment="1">
      <alignment horizontal="center" vertical="center" wrapText="1"/>
    </xf>
    <xf numFmtId="2" fontId="1" fillId="21" borderId="6" xfId="0" applyNumberFormat="1" applyFont="1" applyFill="1" applyBorder="1" applyAlignment="1">
      <alignment horizontal="center" vertical="center" wrapText="1"/>
    </xf>
    <xf numFmtId="2" fontId="1" fillId="21" borderId="4" xfId="0" applyNumberFormat="1" applyFont="1" applyFill="1" applyBorder="1" applyAlignment="1">
      <alignment horizontal="center" vertical="center" wrapText="1"/>
    </xf>
    <xf numFmtId="2" fontId="1" fillId="14" borderId="3" xfId="0" applyNumberFormat="1" applyFont="1" applyFill="1" applyBorder="1" applyAlignment="1">
      <alignment horizontal="center" vertical="center" wrapText="1"/>
    </xf>
    <xf numFmtId="2" fontId="1" fillId="14" borderId="6" xfId="0" applyNumberFormat="1" applyFont="1" applyFill="1" applyBorder="1" applyAlignment="1">
      <alignment horizontal="center" vertical="center" wrapText="1"/>
    </xf>
    <xf numFmtId="2" fontId="1" fillId="14" borderId="4" xfId="0" applyNumberFormat="1" applyFont="1" applyFill="1" applyBorder="1" applyAlignment="1">
      <alignment horizontal="center" vertical="center" wrapText="1"/>
    </xf>
    <xf numFmtId="164" fontId="1" fillId="20" borderId="3" xfId="1" applyFont="1" applyFill="1" applyBorder="1" applyAlignment="1">
      <alignment horizontal="center" vertical="center"/>
    </xf>
    <xf numFmtId="164" fontId="1" fillId="20" borderId="4" xfId="1" applyFont="1" applyFill="1" applyBorder="1" applyAlignment="1">
      <alignment horizontal="center" vertical="center"/>
    </xf>
    <xf numFmtId="164" fontId="1" fillId="20" borderId="6" xfId="1" applyFont="1" applyFill="1" applyBorder="1" applyAlignment="1">
      <alignment horizontal="center" vertical="center"/>
    </xf>
    <xf numFmtId="164" fontId="1" fillId="20" borderId="3" xfId="1" applyFont="1" applyFill="1" applyBorder="1" applyAlignment="1">
      <alignment vertical="center"/>
    </xf>
    <xf numFmtId="164" fontId="1" fillId="20" borderId="4" xfId="1" applyFont="1" applyFill="1" applyBorder="1" applyAlignment="1">
      <alignment vertical="center"/>
    </xf>
    <xf numFmtId="164" fontId="1" fillId="21" borderId="3" xfId="1" applyFont="1" applyFill="1" applyBorder="1" applyAlignment="1">
      <alignment horizontal="center" vertical="center" wrapText="1"/>
    </xf>
    <xf numFmtId="164" fontId="1" fillId="21" borderId="4" xfId="1" applyFont="1" applyFill="1" applyBorder="1" applyAlignment="1">
      <alignment horizontal="center" vertical="center" wrapText="1"/>
    </xf>
    <xf numFmtId="167" fontId="0" fillId="0" borderId="1" xfId="0" applyFill="1" applyBorder="1" applyAlignment="1">
      <alignment horizontal="center" vertical="center" wrapText="1"/>
    </xf>
  </cellXfs>
  <cellStyles count="2">
    <cellStyle name="Comma" xfId="1" builtinId="3"/>
    <cellStyle name="Normal" xfId="0" builtinId="0"/>
  </cellStyles>
  <dxfs count="1">
    <dxf>
      <numFmt numFmtId="2" formatCode="0.00"/>
    </dxf>
  </dxfs>
  <tableStyles count="0" defaultTableStyle="TableStyleMedium9" defaultPivotStyle="PivotStyleLight16"/>
  <colors>
    <mruColors>
      <color rgb="FFCC99FF"/>
      <color rgb="FFFF0066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3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TMDHAMRA-3\AppData\Roaming\Microsoft\Excel\Daily%20Meeting%20Reports\Daily%20Meeting%20Report%20of%2013.2.2012.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TMDHAMRA-3\AppData\Roaming\Microsoft\Excel\Daily%20Meeting%20Reports\Daily%20Meeting%20Report%20of%203.3.2012.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TMDHAMRA-3\AppData\Roaming\Microsoft\Excel\Daily%20Meeting%20Reports\March\Daily%20Meeting%20Report%20of%204.3.2012.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BMHS STATUS REPORT"/>
      <sheetName val="Departmental Equipments"/>
      <sheetName val="EQUIPMENT SUMMARY_FEB'12"/>
      <sheetName val="EQUIPMENT STATUS REPORT"/>
      <sheetName val="SUMMARY_SHEET_12.02.12"/>
      <sheetName val="RAKE LOADING"/>
      <sheetName val="VESSEL UNLOADIN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5">
          <cell r="D25">
            <v>1.3888888888888888E-2</v>
          </cell>
        </row>
        <row r="29">
          <cell r="D29">
            <v>9.0277777777777787E-3</v>
          </cell>
        </row>
        <row r="37">
          <cell r="D37">
            <v>6.9444444444444441E-3</v>
          </cell>
        </row>
        <row r="39">
          <cell r="D39">
            <v>8.3333333333333332E-3</v>
          </cell>
        </row>
      </sheetData>
      <sheetData sheetId="6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BMHS STATUS REPORT"/>
      <sheetName val="EQUIPMENT STATUS REPORT"/>
      <sheetName val="EQUIPMENT SUMMARY_MAR'12"/>
      <sheetName val="RAKE LOADING"/>
      <sheetName val="VESSEL UNLOADING"/>
      <sheetName val="SUMMARY SHEET 02.03.12"/>
      <sheetName val="VESSEL DISCHARGE"/>
      <sheetName val="Sheet1"/>
    </sheetNames>
    <sheetDataSet>
      <sheetData sheetId="0"/>
      <sheetData sheetId="1"/>
      <sheetData sheetId="2"/>
      <sheetData sheetId="3">
        <row r="6">
          <cell r="E6">
            <v>0.22569444444444445</v>
          </cell>
        </row>
        <row r="42">
          <cell r="E42">
            <v>1.388888888888884E-2</v>
          </cell>
        </row>
        <row r="43">
          <cell r="E43">
            <v>3.4722222222222654E-3</v>
          </cell>
        </row>
        <row r="44">
          <cell r="E44">
            <v>9.7222222222222987E-3</v>
          </cell>
        </row>
        <row r="45">
          <cell r="E45">
            <v>7.6388888888889728E-3</v>
          </cell>
        </row>
      </sheetData>
      <sheetData sheetId="4"/>
      <sheetData sheetId="5">
        <row r="6">
          <cell r="D6">
            <v>14</v>
          </cell>
        </row>
      </sheetData>
      <sheetData sheetId="6"/>
      <sheetData sheetId="7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BMHS STATUS REPORT"/>
      <sheetName val="EQUIPMENT STATUS REPORT"/>
      <sheetName val="EQUIPMENT SUMMARY_MAR'12"/>
      <sheetName val="RAKE STATUS_ON_DATE"/>
      <sheetName val="VESSEL UNLOADING"/>
      <sheetName val="SUMMARY SHEET 03.03.12"/>
      <sheetName val="VESSEL DISCHARGE"/>
      <sheetName val="RAKE STATUS_TILL_DATE"/>
    </sheetNames>
    <sheetDataSet>
      <sheetData sheetId="0" refreshError="1"/>
      <sheetData sheetId="1" refreshError="1"/>
      <sheetData sheetId="2" refreshError="1"/>
      <sheetData sheetId="3">
        <row r="28">
          <cell r="E28">
            <v>9.7222222222222432E-3</v>
          </cell>
        </row>
        <row r="29">
          <cell r="E29">
            <v>2.7777777777777846E-2</v>
          </cell>
        </row>
        <row r="30">
          <cell r="E30">
            <v>4.8611111111110938E-3</v>
          </cell>
        </row>
        <row r="31">
          <cell r="E31">
            <v>0.13680555555555551</v>
          </cell>
        </row>
        <row r="32">
          <cell r="E32">
            <v>1.0416666666666741E-2</v>
          </cell>
        </row>
        <row r="33">
          <cell r="E33">
            <v>1.2500000000000011E-2</v>
          </cell>
        </row>
      </sheetData>
      <sheetData sheetId="4" refreshError="1"/>
      <sheetData sheetId="5" refreshError="1"/>
      <sheetData sheetId="6" refreshError="1"/>
      <sheetData sheetId="7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TMDHAMRA-3" refreshedDate="40935.718488194441" createdVersion="3" refreshedVersion="3" minRefreshableVersion="3" recordCount="838">
  <cacheSource type="worksheet">
    <worksheetSource ref="A1:DV1048576" sheet="Rake Load"/>
  </cacheSource>
  <cacheFields count="126">
    <cacheField name="Record no." numFmtId="0">
      <sharedItems containsString="0" containsBlank="1" containsNumber="1" containsInteger="1" minValue="1" maxValue="823"/>
    </cacheField>
    <cacheField name="Serial no." numFmtId="0">
      <sharedItems containsString="0" containsBlank="1" containsNumber="1" containsInteger="1" minValue="1" maxValue="140"/>
    </cacheField>
    <cacheField name="DATE" numFmtId="0">
      <sharedItems containsNonDate="0" containsDate="1" containsString="0" containsBlank="1" minDate="2011-05-07T00:00:00" maxDate="2012-01-26T00:00:00"/>
    </cacheField>
    <cacheField name="Month" numFmtId="2">
      <sharedItems containsString="0" containsBlank="1" containsNumber="1" containsInteger="1" minValue="1" maxValue="12"/>
    </cacheField>
    <cacheField name="RAKE CODE" numFmtId="0">
      <sharedItems containsBlank="1" count="74">
        <s v="NDT"/>
        <s v="NDH"/>
        <s v="NDD"/>
        <s v="NDN"/>
        <s v="NDTA"/>
        <s v="NDT "/>
        <s v="NDPM"/>
        <s v="NDJ"/>
        <s v="NDDG"/>
        <s v="NDHS"/>
        <s v="NDIC"/>
        <s v="NDBB"/>
        <s v="NDPR"/>
        <s v="NDB"/>
        <s v="NDK"/>
        <s v="NDSR"/>
        <s v="NDHK"/>
        <s v="NDSK"/>
        <s v="NDMB"/>
        <s v="NDSN"/>
        <s v="NDGK"/>
        <s v="NDBB "/>
        <s v="NDMS"/>
        <s v="NDSS"/>
        <s v="NDNK"/>
        <s v="NDU"/>
        <s v="NDBR"/>
        <s v="NDAC"/>
        <s v="NDCN"/>
        <s v="NDPS"/>
        <s v="NDTO"/>
        <s v="NDJP"/>
        <s v="NDM"/>
        <s v="NDMC"/>
        <s v="NDV"/>
        <s v="NDMG"/>
        <s v="NDMJ"/>
        <s v="NDKN"/>
        <s v="NDTM"/>
        <s v="NDGT"/>
        <s v="NDBP"/>
        <s v="KNDH"/>
        <s v="WNDNK"/>
        <s v="NDJA12MJA"/>
        <s v="JA12PDL"/>
        <s v="JA01BEH"/>
        <s v="TS01TWS"/>
        <s v="TS01HDC"/>
        <s v="JA01PDL"/>
        <s v="JA01MJA"/>
        <s v="WC01SKN"/>
        <s v="UM01DCO"/>
        <s v="UM01SKN"/>
        <s v="KO01UML"/>
        <s v="HE01GTW"/>
        <s v="UM01UML"/>
        <s v="BS01MBM"/>
        <s v="TM01TMG"/>
        <s v="BE01MBE"/>
        <s v="KO01NGI"/>
        <s v="JA01JBRT"/>
        <s v="JA01JPDL"/>
        <s v="WC01NKK"/>
        <s v="KO01NKK"/>
        <s v="RC01NKK"/>
        <s v="JP01JPRC"/>
        <s v="VS01JKP"/>
        <s v="SU01JKP"/>
        <s v="HE01KHF"/>
        <s v="JA01JBR"/>
        <s v="TS01TSW"/>
        <s v="JA01JPR"/>
        <s v="KO01MGI"/>
        <m/>
      </sharedItems>
    </cacheField>
    <cacheField name="RAKE NO." numFmtId="0">
      <sharedItems containsString="0" containsBlank="1" containsNumber="1" containsInteger="1" minValue="1" maxValue="74"/>
    </cacheField>
    <cacheField name="RAKE TO" numFmtId="0">
      <sharedItems containsBlank="1"/>
    </cacheField>
    <cacheField name="COMMODITY" numFmtId="167">
      <sharedItems containsBlank="1"/>
    </cacheField>
    <cacheField name="CARGO LOADED" numFmtId="167">
      <sharedItems containsBlank="1"/>
    </cacheField>
    <cacheField name="ARRIVAL AT DTY" numFmtId="20">
      <sharedItems containsNonDate="0" containsDate="1" containsString="0" containsBlank="1" minDate="1899-12-30T00:05:00" maxDate="2011-06-17T17:05:00"/>
    </cacheField>
    <cacheField name="IMWB READING" numFmtId="2">
      <sharedItems containsString="0" containsBlank="1" containsNumber="1" minValue="1243.96" maxValue="4230.79" count="805">
        <n v="3373.54"/>
        <n v="3468.6699999999996"/>
        <n v="3341.74"/>
        <n v="3364.2"/>
        <n v="3391.11"/>
        <n v="3343.3"/>
        <n v="3337.25"/>
        <n v="3490.85"/>
        <n v="3455.65"/>
        <n v="3579.57"/>
        <n v="3531.08"/>
        <n v="3552.52"/>
        <n v="3525.33"/>
        <n v="3187.87"/>
        <n v="3581.43"/>
        <n v="3574.91"/>
        <n v="3630.31"/>
        <n v="3677.18"/>
        <n v="3505.56"/>
        <n v="3372.7"/>
        <n v="3498.72"/>
        <n v="3592.81"/>
        <n v="3714.88"/>
        <n v="3553.69"/>
        <n v="3468.22"/>
        <n v="3500.13"/>
        <n v="3488.95"/>
        <n v="3510.08"/>
        <n v="3408.96"/>
        <n v="3484.06"/>
        <n v="3565.78"/>
        <n v="3590.35"/>
        <n v="3571.64"/>
        <n v="3629.13"/>
        <m/>
        <n v="3576.02"/>
        <n v="3364.41"/>
        <n v="3465.61"/>
        <n v="3337.62"/>
        <n v="3505.77"/>
        <n v="3574.06"/>
        <n v="3695.42"/>
        <n v="3652.06"/>
        <n v="3477.86"/>
        <n v="3674.55"/>
        <n v="3594.89"/>
        <n v="3760.25"/>
        <n v="3589.12"/>
        <n v="3719.36"/>
        <n v="3392.42"/>
        <n v="3655.35"/>
        <n v="3418.62"/>
        <n v="3548.51"/>
        <n v="3643.16"/>
        <n v="3688.55"/>
        <n v="3603.6"/>
        <n v="3711.14"/>
        <n v="3602.28"/>
        <n v="3585.56"/>
        <n v="3724.31"/>
        <n v="3631.87"/>
        <n v="3647.7"/>
        <n v="3657.15"/>
        <n v="3486.6"/>
        <n v="3621.78"/>
        <n v="2893.46"/>
        <n v="3611.49"/>
        <n v="3756.9"/>
        <n v="3605.29"/>
        <n v="3163.44"/>
        <n v="3502.08"/>
        <n v="3687.15"/>
        <n v="3682.21"/>
        <n v="3667.39"/>
        <n v="3599.21"/>
        <n v="3408.93"/>
        <n v="3690.87"/>
        <n v="2617.92"/>
        <n v="2557.36"/>
        <n v="3567.74"/>
        <n v="3705.48"/>
        <n v="2484.42"/>
        <n v="3502.13"/>
        <n v="2772.32"/>
        <n v="3538.26"/>
        <n v="3622.77"/>
        <n v="3620.06"/>
        <n v="3488.48"/>
        <n v="3671.78"/>
        <n v="3686.34"/>
        <n v="3403.32"/>
        <n v="3670.36"/>
        <n v="3561.03"/>
        <n v="3611.91"/>
        <n v="3596.8"/>
        <n v="3612.89"/>
        <n v="3722.91"/>
        <n v="3623"/>
        <n v="3564.31"/>
        <n v="3609.95"/>
        <n v="3668.73"/>
        <n v="3480.32"/>
        <n v="3631.57"/>
        <n v="3288.53"/>
        <n v="3553.63"/>
        <n v="3650.31"/>
        <n v="3512.34"/>
        <n v="3654.44"/>
        <n v="3670.89"/>
        <n v="3678.18"/>
        <n v="2733.9"/>
        <n v="3419.83"/>
        <n v="2603"/>
        <n v="3211.4"/>
        <n v="2725.27"/>
        <n v="3598.51"/>
        <n v="3302.6"/>
        <n v="3624.52"/>
        <n v="3672.52"/>
        <n v="3638.12"/>
        <n v="3585.15"/>
        <n v="3686.18"/>
        <n v="3648"/>
        <n v="3749"/>
        <n v="3587"/>
        <n v="3706.58"/>
        <n v="3652.99"/>
        <n v="3677.27"/>
        <n v="3555"/>
        <n v="3722.63"/>
        <n v="3760"/>
        <n v="3606"/>
        <n v="3632"/>
        <n v="3366"/>
        <n v="3640"/>
        <n v="3644.55"/>
        <n v="3323.94"/>
        <n v="3401.2"/>
        <n v="3601.14"/>
        <n v="3409.28"/>
        <n v="3604.87"/>
        <n v="3563.39"/>
        <n v="3622.21"/>
        <n v="3471.64"/>
        <n v="3445.31"/>
        <n v="3668.3"/>
        <n v="3672.02"/>
        <n v="3540.03"/>
        <n v="3639.55"/>
        <n v="3690.51"/>
        <n v="3649.98"/>
        <n v="3633.88"/>
        <n v="3649.84"/>
        <n v="3101.03"/>
        <n v="2549.5300000000002"/>
        <n v="3728.73"/>
        <n v="3405.03"/>
        <n v="3648.83"/>
        <n v="3519.09"/>
        <n v="3761.65"/>
        <n v="3584.64"/>
        <n v="3314.19"/>
        <n v="3738.72"/>
        <n v="3171.31"/>
        <n v="3731.68"/>
        <n v="3649.86"/>
        <n v="3651.68"/>
        <n v="3522.15"/>
        <n v="3707.18"/>
        <n v="3589.1"/>
        <n v="3427.51"/>
        <n v="3542.28"/>
        <n v="3525.26"/>
        <n v="3579.16"/>
        <n v="3651.23"/>
        <n v="3612.88"/>
        <n v="3659.83"/>
        <n v="3316.9"/>
        <n v="3486.58"/>
        <n v="3763.04"/>
        <n v="3704.2"/>
        <n v="2947.03"/>
        <n v="3517.74"/>
        <n v="3699.48"/>
        <n v="3519.89"/>
        <n v="3811.53"/>
        <n v="3625.44"/>
        <n v="3509.28"/>
        <n v="3447.72"/>
        <n v="3713.5"/>
        <n v="3437.46"/>
        <n v="3873.88"/>
        <n v="3398.71"/>
        <n v="3590.14"/>
        <n v="3628.23"/>
        <n v="3721.95"/>
        <n v="3592.46"/>
        <n v="3660.68"/>
        <n v="3672.7"/>
        <n v="3684.98"/>
        <n v="3386.7"/>
        <n v="3428.19"/>
        <n v="3629.61"/>
        <n v="3683.09"/>
        <n v="3536.42"/>
        <n v="3522.22"/>
        <n v="3856.39"/>
        <n v="3545.98"/>
        <n v="3639.45"/>
        <n v="3719.41"/>
        <n v="3637.7"/>
        <n v="3745.61"/>
        <n v="3645.47"/>
        <n v="3719.35"/>
        <n v="3599.18"/>
        <n v="3398.74"/>
        <n v="3280.08"/>
        <n v="3685.03"/>
        <n v="3675.12"/>
        <n v="3634.31"/>
        <n v="3563.37"/>
        <n v="3611.46"/>
        <n v="3509.87"/>
        <n v="3777.6"/>
        <n v="3540.4"/>
        <n v="3762.78"/>
        <n v="3682.29"/>
        <n v="3664.05"/>
        <n v="3505.51"/>
        <n v="3670.16"/>
        <n v="3308.72"/>
        <n v="3306.88"/>
        <n v="3728.15"/>
        <n v="3432.03"/>
        <n v="3498.01"/>
        <n v="3713.64"/>
        <n v="3662.44"/>
        <n v="3625.74"/>
        <n v="3565.83"/>
        <n v="3619.84"/>
        <n v="3561.11"/>
        <n v="3419.64"/>
        <n v="3627.26"/>
        <n v="3660.59"/>
        <n v="3171.73"/>
        <n v="3225.92"/>
        <n v="3716"/>
        <n v="3527.02"/>
        <n v="3712.51"/>
        <n v="3502.92"/>
        <n v="3614.24"/>
        <n v="3391.95"/>
        <n v="3646.72"/>
        <n v="3666.78"/>
        <n v="3678.61"/>
        <n v="3546.2"/>
        <n v="3396.4"/>
        <n v="3141.85"/>
        <n v="4033.5"/>
        <n v="3621.68"/>
        <n v="3750.17"/>
        <n v="3491.07"/>
        <n v="3523.73"/>
        <n v="3563.07"/>
        <n v="3528.35"/>
        <n v="3307.15"/>
        <n v="3745.55"/>
        <n v="3354.82"/>
        <n v="3682.83"/>
        <n v="3834.51"/>
        <n v="3484.24"/>
        <n v="3756.12"/>
        <n v="3691.56"/>
        <n v="3650.16"/>
        <n v="3644.42"/>
        <n v="3679.08"/>
        <n v="3561.45"/>
        <n v="3641.34"/>
        <n v="3696.91"/>
        <n v="3739.14"/>
        <n v="3685.29"/>
        <n v="3699.56"/>
        <n v="3601.08"/>
        <n v="3500.6"/>
        <n v="3753.23"/>
        <n v="3752.36"/>
        <n v="3634.29"/>
        <n v="3627.22"/>
        <n v="3731.22"/>
        <n v="3149.84"/>
        <n v="3288.68"/>
        <n v="3758.02"/>
        <n v="3487.78"/>
        <n v="3745.71"/>
        <n v="3365.24"/>
        <n v="3581.64"/>
        <n v="3624"/>
        <n v="3554.27"/>
        <n v="3500.45"/>
        <n v="3714.5"/>
        <n v="3704.3"/>
        <n v="3411.13"/>
        <n v="3625.49"/>
        <n v="3473.88"/>
        <n v="3456.48"/>
        <n v="3602.16"/>
        <n v="3561.77"/>
        <n v="3760.31"/>
        <n v="3629.43"/>
        <n v="3552.5"/>
        <n v="3588.79"/>
        <n v="3621.42"/>
        <n v="3625.13"/>
        <n v="3645.56"/>
        <n v="3495.52"/>
        <n v="3501.61"/>
        <n v="3829.21"/>
        <n v="3572.5"/>
        <n v="3629.77"/>
        <n v="3661.04"/>
        <n v="1820.2360000000001"/>
        <n v="3648.59"/>
        <n v="3607.96"/>
        <n v="3456.23"/>
        <n v="2344.58"/>
        <n v="3561.46"/>
        <n v="3566.34"/>
        <n v="3329.22"/>
        <n v="3574.19"/>
        <n v="2843.01"/>
        <n v="3679.72"/>
        <n v="3688.7"/>
        <n v="3590.93"/>
        <n v="3655.97"/>
        <n v="3591.93"/>
        <n v="3702.46"/>
        <n v="3618.41"/>
        <n v="3698.63"/>
        <n v="3574.42"/>
        <n v="3604.34"/>
        <n v="3593.04"/>
        <n v="3607.8"/>
        <n v="3298.14"/>
        <n v="3659.93"/>
        <n v="3518.88"/>
        <n v="3264.88"/>
        <n v="3463.12"/>
        <n v="3403.66"/>
        <n v="3717.08"/>
        <n v="3585.57"/>
        <n v="3518.82"/>
        <n v="3283.59"/>
        <n v="3700.04"/>
        <n v="3610.69"/>
        <n v="3636.84"/>
        <n v="3704.65"/>
        <n v="3358.57"/>
        <n v="3772.11"/>
        <n v="3586.93"/>
        <n v="3673.41"/>
        <n v="3627.54"/>
        <n v="3655.88"/>
        <n v="3752.76"/>
        <n v="3755.22"/>
        <n v="3893.03"/>
        <n v="3589.91"/>
        <n v="3413.2"/>
        <n v="3529.97"/>
        <n v="3419.99"/>
        <n v="3682.5"/>
        <n v="3632.88"/>
        <n v="3240.97"/>
        <n v="3696.84"/>
        <n v="3599.32"/>
        <n v="3426.95"/>
        <n v="3607.75"/>
        <n v="3566.04"/>
        <n v="3222.44"/>
        <n v="3507.49"/>
        <n v="3178.01"/>
        <n v="3625.36"/>
        <n v="3731.21"/>
        <n v="3682.44"/>
        <n v="3669.81"/>
        <n v="3724.06"/>
        <n v="3574.98"/>
        <n v="3391.01"/>
        <n v="3694.91"/>
        <n v="3421.06"/>
        <n v="3355.38"/>
        <n v="3216.96"/>
        <n v="3714.82"/>
        <n v="3553.15"/>
        <n v="3602.13"/>
        <n v="3545.96"/>
        <n v="3557.8"/>
        <n v="3266.04"/>
        <n v="3549.29"/>
        <n v="3746.42"/>
        <n v="3424.72"/>
        <n v="3439.83"/>
        <n v="3413.34"/>
        <n v="3722.28"/>
        <n v="3437.08"/>
        <n v="3697.57"/>
        <n v="3511.36"/>
        <n v="3534.02"/>
        <n v="3633.93"/>
        <n v="4170.84"/>
        <n v="4230.79"/>
        <n v="3575.29"/>
        <n v="3499.8"/>
        <n v="3726.95"/>
        <n v="3400.4"/>
        <n v="3709.54"/>
        <n v="3658.57"/>
        <n v="3486.07"/>
        <n v="3555.62"/>
        <n v="3696.41"/>
        <n v="3353.74"/>
        <n v="3552.67"/>
        <n v="3493.22"/>
        <n v="3655.73"/>
        <n v="3317.94"/>
        <n v="3194.04"/>
        <n v="3323.89"/>
        <n v="3623.09"/>
        <n v="3662.62"/>
        <n v="3710.62"/>
        <n v="3793.81"/>
        <n v="3650.75"/>
        <n v="3529.78"/>
        <n v="3679.82"/>
        <n v="3543.14"/>
        <n v="3642.39"/>
        <n v="3520.3"/>
        <n v="3427.13"/>
        <n v="3376.49"/>
        <n v="3712.26"/>
        <n v="3613.32"/>
        <n v="3705.45"/>
        <n v="3695.34"/>
        <n v="3328.96"/>
        <n v="3388.71"/>
        <n v="3627.18"/>
        <n v="3604.32"/>
        <n v="3765.68"/>
        <n v="3503.64"/>
        <n v="3403.33"/>
        <n v="3490.05"/>
        <n v="3676.3"/>
        <n v="3771.53"/>
        <n v="3761.48"/>
        <n v="3339.85"/>
        <n v="3601.25"/>
        <n v="3765.71"/>
        <n v="3718.43"/>
        <n v="3696.81"/>
        <n v="3518.54"/>
        <n v="3537.74"/>
        <n v="3842.56"/>
        <n v="3642.28"/>
        <n v="3611.54"/>
        <n v="3640.79"/>
        <n v="3545.21"/>
        <n v="3484.71"/>
        <n v="3278.98"/>
        <n v="3566.14"/>
        <n v="3821.61"/>
        <n v="3838.36"/>
        <n v="3859.96"/>
        <n v="3395.26"/>
        <n v="3805.86"/>
        <n v="3734.24"/>
        <n v="3341.08"/>
        <n v="3668.99"/>
        <n v="3058.62"/>
        <n v="3917.9"/>
        <n v="3779.54"/>
        <n v="3749.43"/>
        <n v="3520.04"/>
        <n v="3670.99"/>
        <n v="3632.96"/>
        <n v="3461.46"/>
        <n v="3422.81"/>
        <n v="3846.13"/>
        <n v="3488.45"/>
        <n v="3767.21"/>
        <n v="3873.9"/>
        <n v="3685.35"/>
        <n v="3671.62"/>
        <n v="3505.94"/>
        <n v="3578.98"/>
        <n v="3731.09"/>
        <n v="3604.46"/>
        <n v="3565.04"/>
        <n v="3675.26"/>
        <n v="3454.3"/>
        <n v="3700.45"/>
        <n v="3536.26"/>
        <n v="3499.6"/>
        <n v="3730.36"/>
        <n v="3492.9"/>
        <n v="3429.15"/>
        <n v="3656.52"/>
        <n v="3653.14"/>
        <n v="3372.27"/>
        <n v="3840.34"/>
        <n v="3405.71"/>
        <n v="2904.66"/>
        <n v="3357.41"/>
        <n v="3500.29"/>
        <n v="3439.62"/>
        <n v="3540.07"/>
        <n v="3408.74"/>
        <n v="3683.32"/>
        <n v="3368.74"/>
        <n v="3529.21"/>
        <n v="3600.87"/>
        <n v="3566.89"/>
        <n v="3554.67"/>
        <n v="3397.83"/>
        <n v="3393.84"/>
        <n v="3855.06"/>
        <n v="3488.88"/>
        <n v="3416.36"/>
        <n v="3313.62"/>
        <n v="3468.25"/>
        <n v="3519.17"/>
        <n v="3571.98"/>
        <n v="3231.49"/>
        <n v="3663.01"/>
        <n v="3421.88"/>
        <n v="3524.78"/>
        <n v="3434.43"/>
        <n v="3645.92"/>
        <n v="3711.22"/>
        <n v="3678.4"/>
        <n v="3508.83"/>
        <n v="3886.53"/>
        <n v="3604.93"/>
        <n v="3428.42"/>
        <n v="3521.58"/>
        <n v="3507.06"/>
        <n v="3325.76"/>
        <n v="3569.45"/>
        <n v="3387.39"/>
        <n v="3473.92"/>
        <n v="3651.72"/>
        <n v="3910.74"/>
        <n v="3375.67"/>
        <n v="3416.54"/>
        <n v="3802.7"/>
        <n v="3418.83"/>
        <n v="3385.8"/>
        <n v="3668.94"/>
        <n v="3423.62"/>
        <n v="2888.12"/>
        <n v="3525.57"/>
        <n v="3747"/>
        <n v="3430.2"/>
        <n v="3665.85"/>
        <n v="3558.09"/>
        <n v="3702.62"/>
        <n v="3316.26"/>
        <n v="3357.87"/>
        <n v="3674.03"/>
        <n v="3338.26"/>
        <n v="3462.92"/>
        <n v="3649.21"/>
        <n v="3478.16"/>
        <n v="3627.36"/>
        <n v="3526.01"/>
        <n v="3578.44"/>
        <n v="3593.45"/>
        <n v="3478.43"/>
        <n v="3704.36"/>
        <n v="3271.05"/>
        <n v="3757.78"/>
        <n v="3442.69"/>
        <n v="2781.42"/>
        <n v="3578.06"/>
        <n v="3322.2"/>
        <n v="3246.53"/>
        <n v="3172.1"/>
        <n v="3321.03"/>
        <n v="3710.71"/>
        <n v="3787.63"/>
        <n v="3662.54"/>
        <n v="3689.53"/>
        <n v="3710.73"/>
        <n v="3723.36"/>
        <n v="3368.33"/>
        <n v="3453.61"/>
        <n v="3488.98"/>
        <n v="3524.62"/>
        <n v="3139.77"/>
        <n v="3502.43"/>
        <n v="3576.32"/>
        <n v="3746.64"/>
        <n v="3662.24"/>
        <n v="3568.4"/>
        <n v="3407.62"/>
        <n v="3456.97"/>
        <n v="3566.11"/>
        <n v="3347.1"/>
        <n v="3607.18"/>
        <n v="3516.6"/>
        <n v="3738.56"/>
        <n v="3638.19"/>
        <n v="3591.77"/>
        <n v="3723.25"/>
        <n v="3626.41"/>
        <n v="3570.92"/>
        <n v="3385.54"/>
        <n v="1243.96"/>
        <n v="3605.3"/>
        <n v="3599.35"/>
        <n v="3393.54"/>
        <n v="3733.96"/>
        <n v="3658.58"/>
        <n v="3589.24"/>
        <n v="3598.97"/>
        <n v="3351.72"/>
        <n v="3532.21"/>
        <n v="3354.11"/>
        <n v="3193.62"/>
        <n v="3586.53"/>
        <n v="3471.74"/>
        <n v="3569.79"/>
        <n v="3439.46"/>
        <n v="3247.63"/>
        <n v="3491.34"/>
        <n v="3642.79"/>
        <n v="3433.51"/>
        <n v="3155.74"/>
        <n v="3673.37"/>
        <n v="3366.37"/>
        <n v="3534.38"/>
        <n v="3700.53"/>
        <n v="3631.06"/>
        <n v="3541.99"/>
        <n v="3198.36"/>
        <n v="3604.27"/>
        <n v="3586.27"/>
        <n v="3500.95"/>
        <n v="3656.92"/>
        <n v="2781.48"/>
        <n v="3730.12"/>
        <n v="3737.09"/>
        <n v="3731.29"/>
        <n v="3673.46"/>
        <n v="3633.74"/>
        <n v="3778.1"/>
        <n v="3309.33"/>
        <n v="3851.14"/>
        <n v="2860.62"/>
        <n v="3726.14"/>
        <n v="3665.08"/>
        <n v="3638.92"/>
        <n v="3380.95"/>
        <n v="3519.74"/>
        <n v="3697.54"/>
        <n v="3297.06"/>
        <n v="3510.99"/>
        <n v="2747.82"/>
        <n v="3543.16"/>
        <n v="3396.96"/>
        <n v="3751.22"/>
        <n v="3784.63"/>
        <n v="3786.64"/>
        <n v="3734.33"/>
        <n v="3566.84"/>
        <n v="3275.5"/>
        <n v="3781.32"/>
        <n v="3461.94"/>
        <n v="3600.93"/>
        <n v="3500.65"/>
        <n v="3329.27"/>
        <n v="3567.88"/>
        <n v="3761.06"/>
        <n v="3465.44"/>
        <n v="3385.5"/>
        <n v="3860.29"/>
        <n v="3710.41"/>
        <n v="3622.49"/>
        <n v="3593.83"/>
        <n v="3655.2"/>
        <n v="3645.68"/>
        <n v="3565.94"/>
        <n v="3285.16"/>
        <n v="3626.3"/>
        <n v="3522.87"/>
        <n v="3813.87"/>
        <n v="3662.7"/>
        <n v="3693.73"/>
        <n v="3277.09"/>
        <n v="3399.75"/>
        <n v="1845"/>
        <n v="3571"/>
        <n v="3415.42"/>
        <n v="3619"/>
        <n v="3869"/>
        <n v="3704"/>
        <n v="3584"/>
        <n v="3613"/>
        <n v="3152"/>
        <n v="3633.49"/>
        <n v="2685.38"/>
        <n v="3607.86"/>
        <n v="3508.7"/>
        <n v="3764.55"/>
        <n v="3625.94"/>
        <n v="3828"/>
        <n v="3235"/>
        <n v="3486"/>
        <n v="3688"/>
        <n v="3661"/>
        <n v="2769"/>
        <n v="3641.5"/>
        <n v="3752"/>
        <n v="3674.19"/>
        <n v="3477.15"/>
        <n v="3673.53"/>
        <n v="3901"/>
        <n v="3627"/>
        <n v="3849"/>
        <n v="3342"/>
        <n v="3583"/>
        <n v="3393"/>
        <n v="3741"/>
        <n v="3807"/>
        <n v="3692"/>
        <n v="3652"/>
        <n v="3349"/>
        <n v="3817"/>
        <n v="3589"/>
        <n v="3671"/>
        <n v="3637"/>
        <n v="3534"/>
        <n v="3780"/>
        <n v="3585"/>
        <n v="3608"/>
        <n v="3831"/>
        <n v="3525"/>
        <n v="3614"/>
        <n v="3288"/>
        <n v="3809.28"/>
        <n v="3799.49"/>
        <n v="3559"/>
        <n v="3457"/>
        <n v="3875"/>
        <n v="3683"/>
        <n v="3886"/>
        <n v="3729"/>
        <n v="3547"/>
        <n v="3540"/>
        <n v="3693"/>
        <n v="3580"/>
        <n v="3395"/>
        <n v="3616"/>
        <n v="2719"/>
        <n v="3713"/>
        <n v="3963"/>
        <n v="3444"/>
        <n v="3771"/>
        <n v="3487"/>
        <n v="3603"/>
        <n v="3913"/>
        <n v="3551"/>
        <n v="3522"/>
        <n v="3482"/>
        <n v="3460"/>
        <n v="3575"/>
        <n v="3516"/>
        <n v="3830"/>
        <n v="3588.24"/>
        <n v="3694.72"/>
        <n v="3723.48"/>
        <n v="3784.53"/>
        <n v="3559.47"/>
        <n v="3674.47"/>
        <n v="3617.62"/>
        <n v="3854.24"/>
        <n v="3453.58"/>
        <n v="3696.3"/>
        <n v="3297.6"/>
        <n v="3602.07"/>
        <n v="3694.42"/>
        <n v="3931.32"/>
        <n v="3873.12"/>
        <n v="3577.8"/>
        <n v="3494.64"/>
        <n v="3691.65"/>
        <n v="3919.68"/>
        <n v="3703.61"/>
        <n v="3838.84"/>
        <n v="3779.32"/>
        <n v="3712.74"/>
        <n v="3600.42"/>
        <n v="3854.61"/>
        <n v="3775.4"/>
        <n v="3653.18"/>
        <n v="3632.91"/>
        <n v="3526.61"/>
      </sharedItems>
    </cacheField>
    <cacheField name="RAIL LOOP" numFmtId="167">
      <sharedItems containsBlank="1"/>
    </cacheField>
    <cacheField name="TOTAL WAGONS LOADED" numFmtId="0">
      <sharedItems containsString="0" containsBlank="1" containsNumber="1" containsInteger="1" minValue="25" maxValue="60"/>
    </cacheField>
    <cacheField name="SICK WAGONS" numFmtId="0">
      <sharedItems containsString="0" containsBlank="1" containsNumber="1" containsInteger="1" minValue="0" maxValue="14"/>
    </cacheField>
    <cacheField name="DIESEL LOCO COUPLED" numFmtId="0">
      <sharedItems containsBlank="1"/>
    </cacheField>
    <cacheField name="ELECTRIC LOCO DECOUPLING (FROM)" numFmtId="20">
      <sharedItems containsNonDate="0" containsDate="1" containsString="0" containsBlank="1" minDate="1899-12-30T00:05:00" maxDate="2011-06-17T17:05:00"/>
    </cacheField>
    <cacheField name="ELECTRIC LOCO DECOUPLING (TO) " numFmtId="20">
      <sharedItems containsNonDate="0" containsDate="1" containsString="0" containsBlank="1" minDate="1899-12-30T00:05:00" maxDate="2011-06-17T17:05:00"/>
    </cacheField>
    <cacheField name="ELECTRIC LOCO DECOUPLING  DURATION " numFmtId="0">
      <sharedItems containsNonDate="0" containsDate="1" containsString="0" containsBlank="1" minDate="1899-12-30T00:00:00" maxDate="1899-12-31T00:00:00"/>
    </cacheField>
    <cacheField name="ELECTRIC LOCO DECOUPLING  DURATION  (HRS)" numFmtId="0">
      <sharedItems containsString="0" containsBlank="1" containsNumber="1" containsInteger="1" minValue="0" maxValue="0"/>
    </cacheField>
    <cacheField name="ELECTRIC LOCO DECOUPLING  DURATION  (Mins)" numFmtId="0">
      <sharedItems containsString="0" containsBlank="1" containsNumber="1" containsInteger="1" minValue="0" maxValue="0"/>
    </cacheField>
    <cacheField name="DIESEL LOCO COUPLING (TO)" numFmtId="20">
      <sharedItems containsNonDate="0" containsDate="1" containsString="0" containsBlank="1" minDate="1899-12-30T00:07:00" maxDate="2011-06-17T17:15:00"/>
    </cacheField>
    <cacheField name="DIESEL LOCO COUPLING DURATION" numFmtId="0">
      <sharedItems containsDate="1" containsString="0" containsBlank="1" containsMixedTypes="1" minDate="1899-12-30T00:00:00" maxDate="1900-01-01T02:15:00"/>
    </cacheField>
    <cacheField name="DIESEL LOCO COUPLING DURATION (Hrs)" numFmtId="0">
      <sharedItems containsBlank="1" containsMixedTypes="1" containsNumber="1" containsInteger="1" minValue="0" maxValue="23"/>
    </cacheField>
    <cacheField name="DIESEL LOCO COUPLING DURATION (Min)" numFmtId="0">
      <sharedItems containsBlank="1" containsMixedTypes="1" containsNumber="1" containsInteger="1" minValue="0" maxValue="59"/>
    </cacheField>
    <cacheField name="HAULING START" numFmtId="20">
      <sharedItems containsNonDate="0" containsDate="1" containsString="0" containsBlank="1" minDate="1899-12-30T00:10:00" maxDate="2011-06-17T17:20:00"/>
    </cacheField>
    <cacheField name="TIME DELAY TO START HAULING" numFmtId="20">
      <sharedItems containsNonDate="0" containsDate="1" containsString="0" containsBlank="1" minDate="1899-12-30T00:00:00" maxDate="1899-12-31T00:00:00"/>
    </cacheField>
    <cacheField name="TIME DELAY TO START HAULING (Hr)" numFmtId="0">
      <sharedItems containsString="0" containsBlank="1" containsNumber="1" containsInteger="1" minValue="0" maxValue="6"/>
    </cacheField>
    <cacheField name="TIME DELAY TO START HAULING (Min)" numFmtId="0">
      <sharedItems containsString="0" containsBlank="1" containsNumber="1" containsInteger="1" minValue="0" maxValue="55"/>
    </cacheField>
    <cacheField name="ARRIVAL AT WCS" numFmtId="20">
      <sharedItems containsNonDate="0" containsDate="1" containsString="0" containsBlank="1" minDate="1899-12-30T00:25:00" maxDate="2011-06-17T17:40:00"/>
    </cacheField>
    <cacheField name="duration to wcs" numFmtId="0">
      <sharedItems containsNonDate="0" containsDate="1" containsString="0" containsBlank="1" minDate="1899-12-30T00:00:00" maxDate="2011-05-07T01:25:00"/>
    </cacheField>
    <cacheField name="duration to wcs (Hr)" numFmtId="0">
      <sharedItems containsString="0" containsBlank="1" containsNumber="1" containsInteger="1" minValue="0" maxValue="38"/>
    </cacheField>
    <cacheField name="duration to wcs (Min)" numFmtId="0">
      <sharedItems containsString="0" containsBlank="1" containsNumber="1" containsInteger="1" minValue="0" maxValue="59"/>
    </cacheField>
    <cacheField name="WAGON CLEANING START" numFmtId="20">
      <sharedItems containsNonDate="0" containsDate="1" containsString="0" containsBlank="1" minDate="1899-12-30T00:20:00" maxDate="2011-06-17T17:42:00"/>
    </cacheField>
    <cacheField name="WAGON CLEANING COMPLETE" numFmtId="20">
      <sharedItems containsNonDate="0" containsDate="1" containsString="0" containsBlank="1" minDate="1899-12-30T00:40:00" maxDate="2011-06-17T18:54:00"/>
    </cacheField>
    <cacheField name="WAGON CLEANING DURATION" numFmtId="20">
      <sharedItems containsNonDate="0" containsDate="1" containsString="0" containsBlank="1" minDate="1899-12-30T00:00:00" maxDate="1899-12-30T07:26:00"/>
    </cacheField>
    <cacheField name="wagon cleaning duration (hrs)" numFmtId="164">
      <sharedItems containsString="0" containsBlank="1" containsNumber="1" containsInteger="1" minValue="0" maxValue="7"/>
    </cacheField>
    <cacheField name="wagon cleaning duration (mins)" numFmtId="164">
      <sharedItems containsString="0" containsBlank="1" containsNumber="1" containsInteger="1" minValue="0" maxValue="59"/>
    </cacheField>
    <cacheField name="SURVEYOR CLEARANCE START" numFmtId="20">
      <sharedItems containsNonDate="0" containsDate="1" containsString="0" containsBlank="1" minDate="1899-12-30T00:25:00" maxDate="2011-06-17T17:42:00"/>
    </cacheField>
    <cacheField name="SURVEYOR CLEARANCE COMPLETE" numFmtId="20">
      <sharedItems containsNonDate="0" containsDate="1" containsString="0" containsBlank="1" minDate="1899-12-30T00:40:00" maxDate="2011-06-17T18:54:00"/>
    </cacheField>
    <cacheField name="SURVEYOR CLEARANCE DURATION" numFmtId="20">
      <sharedItems containsNonDate="0" containsDate="1" containsString="0" containsBlank="1" minDate="1899-12-30T00:00:00" maxDate="1899-12-30T07:15:00"/>
    </cacheField>
    <cacheField name="survey clearance duration(hrs)" numFmtId="0">
      <sharedItems containsString="0" containsBlank="1" containsNumber="1" containsInteger="1" minValue="0" maxValue="7"/>
    </cacheField>
    <cacheField name="survey clearance duration(mins)" numFmtId="0">
      <sharedItems containsString="0" containsBlank="1" containsNumber="1" containsInteger="1" minValue="0" maxValue="59"/>
    </cacheField>
    <cacheField name="RAKE PLACEMENT AT RLS" numFmtId="20">
      <sharedItems containsNonDate="0" containsDate="1" containsString="0" containsBlank="1" minDate="1899-12-30T00:40:00" maxDate="2011-06-17T19:08:00"/>
    </cacheField>
    <cacheField name="RAKE PLACEMENT DURATION AT RLS" numFmtId="0">
      <sharedItems containsDate="1" containsString="0" containsBlank="1" containsMixedTypes="1" minDate="1900-01-03T22:15:11" maxDate="1899-12-31T02:55:00"/>
    </cacheField>
    <cacheField name="rake placement duration(hrs)" numFmtId="164">
      <sharedItems containsBlank="1" containsMixedTypes="1" containsNumber="1" containsInteger="1" minValue="0" maxValue="10"/>
    </cacheField>
    <cacheField name="rake placement duration(mins)" numFmtId="0">
      <sharedItems containsBlank="1" containsMixedTypes="1" containsNumber="1" containsInteger="1" minValue="0" maxValue="59"/>
    </cacheField>
    <cacheField name="RAKE LOADING START" numFmtId="20">
      <sharedItems containsNonDate="0" containsDate="1" containsString="0" containsBlank="1" minDate="1899-12-30T01:03:00" maxDate="2011-06-18T18:40:00"/>
    </cacheField>
    <cacheField name="TIME DELAY TO START LOADING" numFmtId="0">
      <sharedItems containsDate="1" containsString="0" containsBlank="1" containsMixedTypes="1" minDate="1900-01-06T13:01:11" maxDate="1900-01-01T13:08:00"/>
    </cacheField>
    <cacheField name="TIME DELAY TO START LOADING (Hrs)" numFmtId="164">
      <sharedItems containsBlank="1" containsMixedTypes="1" containsNumber="1" containsInteger="1" minValue="0" maxValue="23"/>
    </cacheField>
    <cacheField name="TIME DELAY TO START LOADING (Mins)" numFmtId="164">
      <sharedItems containsBlank="1" containsMixedTypes="1" containsNumber="1" containsInteger="1" minValue="0" maxValue="59"/>
    </cacheField>
    <cacheField name="RAKE LOADING FINISH" numFmtId="20">
      <sharedItems containsNonDate="0" containsDate="1" containsString="0" containsBlank="1" minDate="1899-12-30T03:42:00" maxDate="2011-06-18T21:49:00"/>
    </cacheField>
    <cacheField name="RAKE LOADING DURATION" numFmtId="0">
      <sharedItems containsNonDate="0" containsDate="1" containsString="0" containsBlank="1" minDate="1899-12-30T00:00:00" maxDate="2011-06-08T05:55:00"/>
    </cacheField>
    <cacheField name="rake loading duration(hrs)" numFmtId="164">
      <sharedItems containsString="0" containsBlank="1" containsNumber="1" containsInteger="1" minValue="0" maxValue="28"/>
    </cacheField>
    <cacheField name="rake loading duration(mins)" numFmtId="164">
      <sharedItems containsString="0" containsBlank="1" containsNumber="1" containsInteger="1" minValue="0" maxValue="59"/>
    </cacheField>
    <cacheField name="TRIMMING START  " numFmtId="20">
      <sharedItems containsNonDate="0" containsDate="1" containsString="0" containsBlank="1" minDate="1899-12-30T01:20:00" maxDate="2011-06-18T21:49:00"/>
    </cacheField>
    <cacheField name="TRIMMING COMPLETE" numFmtId="20">
      <sharedItems containsNonDate="0" containsDate="1" containsString="0" containsBlank="1" minDate="1899-12-30T01:20:00" maxDate="2011-06-18T21:49:00"/>
    </cacheField>
    <cacheField name="TRIMMING DURATION" numFmtId="0">
      <sharedItems containsNonDate="0" containsDate="1" containsString="0" containsBlank="1" minDate="1899-12-30T00:00:00" maxDate="2011-06-08T05:55:00"/>
    </cacheField>
    <cacheField name="trimming duration(hrs)" numFmtId="0">
      <sharedItems containsString="0" containsBlank="1" containsNumber="1" containsInteger="1" minValue="0" maxValue="7"/>
    </cacheField>
    <cacheField name="trimming duration(mins)" numFmtId="0">
      <sharedItems containsString="0" containsBlank="1" containsNumber="1" containsInteger="1" minValue="0" maxValue="58"/>
    </cacheField>
    <cacheField name="WAGON COVERING START" numFmtId="0">
      <sharedItems containsNonDate="0" containsDate="1" containsString="0" containsBlank="1" minDate="1899-12-30T00:00:00" maxDate="1900-01-03T11:30:00"/>
    </cacheField>
    <cacheField name="WAGON COVERING COMPLETE" numFmtId="0">
      <sharedItems containsNonDate="0" containsDate="1" containsString="0" containsBlank="1" minDate="1899-12-30T00:00:00" maxDate="1900-01-03T11:30:00"/>
    </cacheField>
    <cacheField name="WAGON COVERING NO." numFmtId="0">
      <sharedItems containsString="0" containsBlank="1" containsNumber="1" containsInteger="1" minValue="1" maxValue="63"/>
    </cacheField>
    <cacheField name="WAGON COVERING DURATION" numFmtId="0">
      <sharedItems containsDate="1" containsBlank="1" containsMixedTypes="1" minDate="1899-12-30T00:00:00" maxDate="1899-12-30T07:15:00"/>
    </cacheField>
    <cacheField name="WAGON COVERING DURATION(HRS)" numFmtId="0">
      <sharedItems containsBlank="1" containsMixedTypes="1" containsNumber="1" containsInteger="1" minValue="0" maxValue="7"/>
    </cacheField>
    <cacheField name="WAGON COVERING DURATION(MINS)" numFmtId="0">
      <sharedItems containsBlank="1" containsMixedTypes="1" containsNumber="1" containsInteger="1" minValue="0" maxValue="58"/>
    </cacheField>
    <cacheField name="ARRIVAL AT IMWB" numFmtId="20">
      <sharedItems containsNonDate="0" containsDate="1" containsString="0" containsBlank="1" minDate="1899-12-30T02:00:00" maxDate="2011-06-19T03:30:00"/>
    </cacheField>
    <cacheField name="TIME TAKEN FROM RLS  TO IMWB" numFmtId="20">
      <sharedItems containsDate="1" containsString="0" containsBlank="1" containsMixedTypes="1" minDate="1899-12-30T00:00:00" maxDate="2011-06-16T15:07:00"/>
    </cacheField>
    <cacheField name="TIME TAKEN FROM RLS  TO IMWB (Hrs)" numFmtId="164">
      <sharedItems containsBlank="1" containsMixedTypes="1" containsNumber="1" containsInteger="1" minValue="0" maxValue="15"/>
    </cacheField>
    <cacheField name="TIME TAKEN FROM RLS  TO IMWB (Min)" numFmtId="164">
      <sharedItems containsBlank="1" containsMixedTypes="1" containsNumber="1" containsInteger="1" minValue="0" maxValue="59"/>
    </cacheField>
    <cacheField name="ARRIVAL AT DTY2" numFmtId="20">
      <sharedItems containsNonDate="0" containsDate="1" containsString="0" containsBlank="1" minDate="1899-12-30T02:15:00" maxDate="2011-06-19T04:25:00"/>
    </cacheField>
    <cacheField name="TIME TAKEN FROM IMWB TO DTY" numFmtId="20">
      <sharedItems containsNonDate="0" containsDate="1" containsString="0" containsBlank="1" minDate="1899-12-30T00:00:00" maxDate="1899-12-31T00:10:00"/>
    </cacheField>
    <cacheField name="TIME TAKEN FROM IMWB TO DTY (Hrs)" numFmtId="164">
      <sharedItems containsString="0" containsBlank="1" containsNumber="1" containsInteger="1" minValue="0" maxValue="23"/>
    </cacheField>
    <cacheField name="TIME TAKEN FROM IMWB TO DTY (Min)" numFmtId="164">
      <sharedItems containsString="0" containsBlank="1" containsNumber="1" containsInteger="1" minValue="0" maxValue="55"/>
    </cacheField>
    <cacheField name="DIESEL LOCO DECOUPLING (FROM)" numFmtId="20">
      <sharedItems containsNonDate="0" containsDate="1" containsString="0" containsBlank="1" minDate="1899-12-30T02:00:00" maxDate="2011-06-19T04:25:00"/>
    </cacheField>
    <cacheField name="DIESEL LOCO DECOUPLING (TO)" numFmtId="20">
      <sharedItems containsNonDate="0" containsDate="1" containsString="0" containsBlank="1" minDate="1899-12-30T04:05:00" maxDate="2011-06-19T04:25:00"/>
    </cacheField>
    <cacheField name="DIESEL LOCO DECOUPLING DURATION" numFmtId="0">
      <sharedItems containsNonDate="0" containsDate="1" containsString="0" containsBlank="1" minDate="1899-12-30T00:00:00" maxDate="1899-12-31T00:20:00"/>
    </cacheField>
    <cacheField name="DIESEL LOCO DECOUPLING DURATION (Hrs)" numFmtId="0">
      <sharedItems containsString="0" containsBlank="1" containsNumber="1" containsInteger="1" minValue="0" maxValue="9"/>
    </cacheField>
    <cacheField name="DIESEL LOCO DECOUPLING DURATION (Min)" numFmtId="0">
      <sharedItems containsString="0" containsBlank="1" containsNumber="1" containsInteger="1" minValue="0" maxValue="55"/>
    </cacheField>
    <cacheField name="TOTAL TURNAROUND TIME" numFmtId="0">
      <sharedItems containsDate="1" containsString="0" containsBlank="1" containsMixedTypes="1" minDate="1899-12-30T02:50:00" maxDate="2011-06-08T08:25:00"/>
    </cacheField>
    <cacheField name="TOTAL TURNAROUND TIME (Hrs)" numFmtId="0">
      <sharedItems containsBlank="1" containsMixedTypes="1" containsNumber="1" containsInteger="1" minValue="0" maxValue="31"/>
    </cacheField>
    <cacheField name="TOTAL TURNAROUND TIME (Mins)" numFmtId="0">
      <sharedItems containsBlank="1" containsMixedTypes="1" containsNumber="1" containsInteger="1" minValue="0" maxValue="58"/>
    </cacheField>
    <cacheField name="TIME A (HRS:MINS) " numFmtId="0">
      <sharedItems containsDate="1" containsString="0" containsBlank="1" containsMixedTypes="1" minDate="1900-01-10T07:16:11" maxDate="2011-06-16T17:03:00"/>
    </cacheField>
    <cacheField name="TIME A (HRS) " numFmtId="0">
      <sharedItems containsBlank="1" containsMixedTypes="1" containsNumber="1" containsInteger="1" minValue="0" maxValue="22"/>
    </cacheField>
    <cacheField name="TIME A (MINS) " numFmtId="0">
      <sharedItems containsBlank="1" containsMixedTypes="1" containsNumber="1" containsInteger="1" minValue="0" maxValue="59"/>
    </cacheField>
    <cacheField name="TIME B (HRS:MINS) " numFmtId="0">
      <sharedItems containsNonDate="0" containsDate="1" containsString="0" containsBlank="1" minDate="1899-12-30T00:00:00" maxDate="1899-12-30T07:26:00"/>
    </cacheField>
    <cacheField name="TIME B (HRS) " numFmtId="0">
      <sharedItems containsString="0" containsBlank="1" containsNumber="1" containsInteger="1" minValue="0" maxValue="7"/>
    </cacheField>
    <cacheField name="TIME B (MINS) " numFmtId="0">
      <sharedItems containsString="0" containsBlank="1" containsNumber="1" containsInteger="1" minValue="0" maxValue="59"/>
    </cacheField>
    <cacheField name="TIME C (HRS:MINS) " numFmtId="0">
      <sharedItems containsNonDate="0" containsDate="1" containsString="0" containsBlank="1" minDate="1899-12-30T00:00:00" maxDate="2011-06-08T05:55:00"/>
    </cacheField>
    <cacheField name="TIME C (HRS) " numFmtId="0">
      <sharedItems containsString="0" containsBlank="1" containsNumber="1" containsInteger="1" minValue="0" maxValue="16"/>
    </cacheField>
    <cacheField name="TIME C (MINS) " numFmtId="0">
      <sharedItems containsString="0" containsBlank="1" containsNumber="1" containsInteger="1" minValue="0" maxValue="59"/>
    </cacheField>
    <cacheField name="TIME D (HRS:MINS) " numFmtId="0">
      <sharedItems containsDate="1" containsBlank="1" containsMixedTypes="1" minDate="1899-12-30T00:00:00" maxDate="1899-12-30T07:15:00"/>
    </cacheField>
    <cacheField name="TIME D (HRS) " numFmtId="0">
      <sharedItems containsBlank="1" containsMixedTypes="1" containsNumber="1" containsInteger="1" minValue="0" maxValue="7"/>
    </cacheField>
    <cacheField name="TIME D (MINS) " numFmtId="0">
      <sharedItems containsBlank="1" containsMixedTypes="1" containsNumber="1" containsInteger="1" minValue="0" maxValue="58"/>
    </cacheField>
    <cacheField name="ACTUAL TIME TAKEN FOR LOADING" numFmtId="0">
      <sharedItems containsDate="1" containsBlank="1" containsMixedTypes="1" minDate="1900-01-10T07:00:11" maxDate="2011-06-08T02:03:00"/>
    </cacheField>
    <cacheField name="ACTUAL TIME TAKEN FOR LOADING (Hrs)" numFmtId="0">
      <sharedItems containsBlank="1" containsMixedTypes="1" containsNumber="1" containsInteger="1" minValue="0" maxValue="16"/>
    </cacheField>
    <cacheField name="ACTUAL TIME TAKEN FOR LOADING (Mins)" numFmtId="0">
      <sharedItems containsBlank="1" containsMixedTypes="1" containsNumber="1" containsInteger="1" minValue="0" maxValue="59"/>
    </cacheField>
    <cacheField name="TRIMMING DURATION AT THE TIME OF LOADING " numFmtId="0">
      <sharedItems containsNonDate="0" containsDate="1" containsString="0" containsBlank="1" minDate="1899-12-30T00:00:00" maxDate="1899-12-31T00:00:00"/>
    </cacheField>
    <cacheField name="TRIMMING DURATION AT THE TIME OF LOADING (Hrs)" numFmtId="0">
      <sharedItems containsString="0" containsBlank="1" containsNumber="1" containsInteger="1" minValue="0" maxValue="0"/>
    </cacheField>
    <cacheField name="TRIMMING DURATION AT THE TIME OF LOADING (Mins)" numFmtId="0">
      <sharedItems containsString="0" containsBlank="1" containsNumber="1" containsInteger="1" minValue="0" maxValue="15"/>
    </cacheField>
    <cacheField name="TIME TAKEN FOR TRACK CLEANING" numFmtId="20">
      <sharedItems containsNonDate="0" containsDate="1" containsString="0" containsBlank="1" minDate="1899-12-30T00:00:00" maxDate="1899-12-31T00:00:00"/>
    </cacheField>
    <cacheField name="TIME TAKEN FOR TRACK CLEANING (Hrs)" numFmtId="0">
      <sharedItems containsString="0" containsBlank="1" containsNumber="1" containsInteger="1" minValue="0" maxValue="5"/>
    </cacheField>
    <cacheField name="TIME TAKEN FOR TRACK CLEANING (Mins)" numFmtId="0">
      <sharedItems containsString="0" containsBlank="1" containsNumber="1" containsInteger="1" minValue="0" maxValue="59"/>
    </cacheField>
    <cacheField name="RLS FAULT DURATION" numFmtId="20">
      <sharedItems containsNonDate="0" containsDate="1" containsString="0" containsBlank="1" minDate="1899-12-30T00:00:00" maxDate="1899-12-31T00:00:00"/>
    </cacheField>
    <cacheField name="RLS FAULT DURATION (Hrs)" numFmtId="0">
      <sharedItems containsBlank="1" containsMixedTypes="1" containsNumber="1" containsInteger="1" minValue="0" maxValue="5"/>
    </cacheField>
    <cacheField name="RLS FAULT DURATION (Mins)" numFmtId="0">
      <sharedItems containsBlank="1" containsMixedTypes="1" containsNumber="1" containsInteger="1" minValue="0" maxValue="56"/>
    </cacheField>
    <cacheField name="MANUAL LOADING DURATION" numFmtId="20">
      <sharedItems containsNonDate="0" containsDate="1" containsString="0" containsBlank="1" minDate="1899-12-30T00:00:00" maxDate="1899-12-31T00:00:00"/>
    </cacheField>
    <cacheField name="MANUAL LOADING DURATION (Hrs)" numFmtId="0">
      <sharedItems containsString="0" containsBlank="1" containsNumber="1" containsInteger="1" minValue="0" maxValue="16"/>
    </cacheField>
    <cacheField name="MANUAL LOADING DURATION (Mins)" numFmtId="0">
      <sharedItems containsString="0" containsBlank="1" containsNumber="1" containsInteger="1" minValue="0" maxValue="55"/>
    </cacheField>
    <cacheField name="TIME TAKEN FOR WAGON REPAIR" numFmtId="20">
      <sharedItems containsNonDate="0" containsDate="1" containsString="0" containsBlank="1" minDate="1899-12-30T00:00:00" maxDate="1899-12-31T00:00:00"/>
    </cacheField>
    <cacheField name="TIME TAKEN FOR WAGON REPAIR (Hrs)" numFmtId="0">
      <sharedItems containsBlank="1" containsMixedTypes="1" containsNumber="1" containsInteger="1" minValue="0" maxValue="2"/>
    </cacheField>
    <cacheField name="TIME TAKEN FOR WAGON REPAIR (Mins)" numFmtId="0">
      <sharedItems containsString="0" containsBlank="1" containsNumber="1" containsInteger="1" minValue="0" maxValue="59"/>
    </cacheField>
    <cacheField name="TIME TAKEN FOR FILLING UP THE SILO" numFmtId="20">
      <sharedItems containsNonDate="0" containsDate="1" containsString="0" containsBlank="1" minDate="1899-12-30T00:00:00" maxDate="1899-12-31T00:00:00"/>
    </cacheField>
    <cacheField name="TIME TAKEN FOR FILLING UP THE SILO (Hrs)" numFmtId="0">
      <sharedItems containsString="0" containsBlank="1" containsNumber="1" containsInteger="1" minValue="0" maxValue="13"/>
    </cacheField>
    <cacheField name="TIME TAKEN FOR FILLING UP THE SILO (Mins)" numFmtId="0">
      <sharedItems containsString="0" containsBlank="1" containsNumber="1" containsInteger="1" minValue="0" maxValue="59"/>
    </cacheField>
    <cacheField name="Rly. Fault, Bad Weather Conditions etc. Duration" numFmtId="20">
      <sharedItems containsNonDate="0" containsDate="1" containsString="0" containsBlank="1" minDate="1899-12-30T00:00:00" maxDate="1899-12-31T00:00:00"/>
    </cacheField>
    <cacheField name="Rly. Fault, Bad Weather ( Hrs)" numFmtId="168">
      <sharedItems containsString="0" containsBlank="1" containsNumber="1" containsInteger="1" minValue="0" maxValue="4"/>
    </cacheField>
    <cacheField name="Rly. Fault, Bad Weathe (Min)" numFmtId="0">
      <sharedItems containsString="0" containsBlank="1" containsNumber="1" containsInteger="1" minValue="0" maxValue="52"/>
    </cacheField>
    <cacheField name="Total Quantity loaded till date (MT)" numFmtId="0">
      <sharedItems containsString="0" containsBlank="1" containsNumber="1" minValue="3373.54" maxValue="2903837.9160000035"/>
    </cacheField>
    <cacheField name="Total wagons loaded till date" numFmtId="0">
      <sharedItems containsString="0" containsBlank="1" containsNumber="1" containsInteger="1" minValue="58" maxValue="46630"/>
    </cacheField>
    <cacheField name="Load per wagon" numFmtId="2">
      <sharedItems containsBlank="1" containsMixedTypes="1" containsNumber="1" minValue="42.906976744186046" maxValue="71.911034482758623"/>
    </cacheField>
    <cacheField name="Load per wagon till date" numFmtId="0">
      <sharedItems containsString="0" containsBlank="1" containsNumber="1" minValue="57.616530612244894" maxValue="62.274027793266214"/>
    </cacheField>
    <cacheField name="Cumulative Time A (hrs)" numFmtId="0">
      <sharedItems containsBlank="1" containsMixedTypes="1" containsNumber="1" containsInteger="1" minValue="0" maxValue="109"/>
    </cacheField>
    <cacheField name="Cumulative Time A (mins)" numFmtId="0">
      <sharedItems containsBlank="1" containsMixedTypes="1" containsNumber="1" containsInteger="1" minValue="33" maxValue="1472"/>
    </cacheField>
    <cacheField name="Time A(FROM MINS TO HRS)" numFmtId="0">
      <sharedItems containsBlank="1" containsMixedTypes="1" containsNumber="1" minValue="0.55000000000000004" maxValue="24.533333333333335"/>
    </cacheField>
    <cacheField name="Time A(hrs:mins in terms of hrs)" numFmtId="0">
      <sharedItems containsBlank="1" containsMixedTypes="1" containsNumber="1" minValue="0.98333333333333328" maxValue="133.53333333333333"/>
    </cacheField>
    <cacheField name="Time A(Avg hrs duration)" numFmtId="0">
      <sharedItems containsString="0" containsBlank="1" containsNumber="1" minValue="0.98333333333333328" maxValue="3.8833333333333333"/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38">
  <r>
    <n v="1"/>
    <n v="1"/>
    <d v="2011-05-07T00:00:00"/>
    <n v="5"/>
    <x v="0"/>
    <n v="1"/>
    <s v="TSL,JSR"/>
    <s v="COAL-OAKY NORTH"/>
    <s v="NEW LEAD TOMI"/>
    <d v="1899-12-30T13:40:00"/>
    <x v="0"/>
    <s v="DTY-WT 1-WCS-RLS 1-IMWB 1-DTY"/>
    <n v="58"/>
    <n v="1"/>
    <m/>
    <d v="1899-12-30T13:40:00"/>
    <d v="1899-12-30T13:40:00"/>
    <d v="1899-12-30T00:00:00"/>
    <n v="0"/>
    <n v="0"/>
    <d v="1899-12-30T13:40:00"/>
    <d v="1899-12-30T00:00:00"/>
    <n v="0"/>
    <n v="0"/>
    <d v="1899-12-30T13:40:00"/>
    <d v="1899-12-30T00:00:00"/>
    <n v="0"/>
    <n v="0"/>
    <d v="2011-05-07T15:05:00"/>
    <d v="2011-05-07T01:25:00"/>
    <n v="1"/>
    <n v="25"/>
    <d v="2011-05-07T15:05:00"/>
    <d v="2011-05-07T17:30:00"/>
    <d v="1899-12-30T02:25:00"/>
    <n v="2"/>
    <n v="25"/>
    <d v="2011-05-07T15:05:00"/>
    <d v="2011-05-07T17:30:00"/>
    <d v="1899-12-30T02:25:00"/>
    <n v="2"/>
    <n v="25"/>
    <d v="2011-05-07T17:58:00"/>
    <d v="1899-12-30T00:28:00"/>
    <n v="0"/>
    <n v="28"/>
    <d v="2011-05-07T17:58:00"/>
    <d v="1899-12-30T00:00:00"/>
    <n v="0"/>
    <n v="0"/>
    <d v="2011-05-08T03:53:00"/>
    <d v="1899-12-30T09:55:00"/>
    <n v="9"/>
    <n v="55"/>
    <d v="2011-05-08T04:05:00"/>
    <d v="2011-05-08T06:00:00"/>
    <d v="1899-12-30T01:55:00"/>
    <n v="1"/>
    <n v="55"/>
    <m/>
    <m/>
    <m/>
    <m/>
    <m/>
    <m/>
    <d v="2011-05-08T06:15:00"/>
    <d v="1899-12-30T00:15:00"/>
    <n v="0"/>
    <n v="15"/>
    <d v="2011-05-08T07:40:00"/>
    <d v="1899-12-30T01:25:00"/>
    <n v="1"/>
    <n v="25"/>
    <d v="2011-05-08T07:40:00"/>
    <d v="2011-05-08T07:40:00"/>
    <d v="1899-12-30T00:00:00"/>
    <n v="0"/>
    <n v="0"/>
    <d v="2011-05-07T18:00:00"/>
    <n v="18"/>
    <n v="0"/>
    <d v="2011-05-07T03:33:00"/>
    <n v="3"/>
    <n v="33"/>
    <d v="1899-12-30T02:25:00"/>
    <n v="2"/>
    <n v="25"/>
    <d v="1899-12-30T09:55:00"/>
    <n v="9"/>
    <n v="55"/>
    <m/>
    <m/>
    <m/>
    <d v="1899-12-30T09:55:00"/>
    <n v="9"/>
    <n v="55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n v="3373.54"/>
    <n v="58"/>
    <n v="58.164482758620686"/>
    <n v="58.164482758620686"/>
    <n v="3"/>
    <n v="33"/>
    <n v="0.55000000000000004"/>
    <n v="3.55"/>
    <n v="3.55"/>
  </r>
  <r>
    <n v="2"/>
    <n v="2"/>
    <d v="2011-05-09T00:00:00"/>
    <n v="5"/>
    <x v="0"/>
    <n v="2"/>
    <s v="TSL,JSR"/>
    <s v="COAL-OAKY NORTH"/>
    <s v="NEW LEAD TOMI"/>
    <d v="2011-05-09T13:20:00"/>
    <x v="1"/>
    <s v="DTY-WT 1-WCS-RLS 1-IMWB 1-DTY"/>
    <n v="59"/>
    <n v="0"/>
    <m/>
    <d v="2011-05-09T13:50:00"/>
    <d v="2011-05-09T13:50:00"/>
    <d v="1899-12-30T00:00:00"/>
    <n v="0"/>
    <n v="0"/>
    <d v="2011-05-09T15:20:00"/>
    <d v="1899-12-30T01:30:00"/>
    <n v="1"/>
    <n v="30"/>
    <d v="2011-05-09T15:50:00"/>
    <d v="1899-12-30T00:30:00"/>
    <n v="0"/>
    <n v="30"/>
    <d v="2011-05-09T16:05:00"/>
    <d v="1899-12-30T00:15:00"/>
    <n v="0"/>
    <n v="15"/>
    <d v="2011-05-09T16:05:00"/>
    <d v="2011-05-09T19:15:00"/>
    <d v="1899-12-30T03:10:00"/>
    <n v="3"/>
    <n v="10"/>
    <d v="2011-05-09T16:05:00"/>
    <d v="2011-05-09T19:15:00"/>
    <d v="1899-12-30T03:10:00"/>
    <n v="3"/>
    <n v="10"/>
    <d v="2011-05-09T20:15:00"/>
    <d v="1899-12-30T01:00:00"/>
    <n v="1"/>
    <n v="0"/>
    <d v="2011-05-09T20:15:00"/>
    <d v="1899-12-30T00:00:00"/>
    <n v="0"/>
    <n v="0"/>
    <d v="2011-05-10T00:20:00"/>
    <d v="1899-12-30T04:05:00"/>
    <n v="4"/>
    <n v="5"/>
    <d v="2011-05-10T01:15:00"/>
    <d v="2011-05-10T02:00:00"/>
    <d v="1899-12-30T00:45:00"/>
    <n v="0"/>
    <n v="45"/>
    <m/>
    <m/>
    <m/>
    <m/>
    <m/>
    <m/>
    <d v="2011-05-10T02:25:00"/>
    <d v="1899-12-30T00:25:00"/>
    <n v="0"/>
    <n v="25"/>
    <d v="2011-05-10T03:40:00"/>
    <d v="1899-12-30T01:15:00"/>
    <n v="1"/>
    <n v="15"/>
    <d v="2011-05-10T03:40:00"/>
    <d v="2011-05-10T03:40:00"/>
    <d v="1899-12-30T00:00:00"/>
    <n v="0"/>
    <n v="0"/>
    <d v="1899-12-30T13:50:00"/>
    <n v="13"/>
    <n v="50"/>
    <d v="1899-12-30T02:55:00"/>
    <n v="2"/>
    <n v="55"/>
    <d v="1899-12-30T03:10:00"/>
    <n v="3"/>
    <n v="10"/>
    <d v="1899-12-30T04:05:00"/>
    <n v="4"/>
    <n v="5"/>
    <m/>
    <m/>
    <m/>
    <d v="1899-12-30T04:05:00"/>
    <n v="4"/>
    <n v="5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n v="6842.2099999999991"/>
    <n v="117"/>
    <n v="58.791016949152535"/>
    <n v="58.480427350427341"/>
    <n v="5"/>
    <n v="88"/>
    <n v="1.4666666666666666"/>
    <n v="6.4666666666666668"/>
    <n v="3.2333333333333334"/>
  </r>
  <r>
    <n v="3"/>
    <n v="3"/>
    <d v="2011-05-11T00:00:00"/>
    <n v="5"/>
    <x v="0"/>
    <n v="3"/>
    <s v="TSL,JSR"/>
    <s v="COAL NEWZEALAND"/>
    <s v="WREN"/>
    <d v="2011-05-11T09:40:00"/>
    <x v="2"/>
    <m/>
    <n v="59"/>
    <n v="0"/>
    <m/>
    <d v="2011-05-11T09:50:00"/>
    <d v="2011-05-11T09:50:00"/>
    <d v="1899-12-30T00:00:00"/>
    <n v="0"/>
    <n v="0"/>
    <d v="2011-05-11T11:00:00"/>
    <d v="1899-12-30T01:10:00"/>
    <n v="1"/>
    <n v="10"/>
    <d v="2011-05-11T11:15:00"/>
    <d v="1899-12-30T00:15:00"/>
    <n v="0"/>
    <n v="15"/>
    <d v="2011-05-11T12:00:00"/>
    <d v="1899-12-30T00:45:00"/>
    <n v="0"/>
    <n v="45"/>
    <d v="2011-05-11T12:00:00"/>
    <d v="2011-05-11T15:10:00"/>
    <d v="1899-12-30T03:10:00"/>
    <n v="3"/>
    <n v="10"/>
    <d v="2011-05-11T12:00:00"/>
    <d v="2011-05-11T15:10:00"/>
    <d v="1899-12-30T03:10:00"/>
    <n v="3"/>
    <n v="10"/>
    <d v="2011-05-11T15:50:00"/>
    <d v="1899-12-30T00:40:00"/>
    <n v="0"/>
    <n v="40"/>
    <d v="2011-05-11T15:50:00"/>
    <d v="1899-12-30T00:00:00"/>
    <n v="0"/>
    <n v="0"/>
    <d v="2011-05-12T02:10:00"/>
    <d v="1899-12-30T10:20:00"/>
    <n v="10"/>
    <n v="20"/>
    <d v="2011-05-12T02:40:00"/>
    <d v="2011-05-12T03:30:00"/>
    <d v="1899-12-30T00:50:00"/>
    <n v="0"/>
    <n v="50"/>
    <m/>
    <m/>
    <m/>
    <m/>
    <m/>
    <m/>
    <d v="2011-05-12T04:00:00"/>
    <d v="1899-12-30T00:30:00"/>
    <n v="0"/>
    <n v="30"/>
    <d v="2011-05-12T05:29:00"/>
    <d v="1899-12-30T01:29:00"/>
    <n v="1"/>
    <n v="29"/>
    <d v="2011-05-12T05:29:00"/>
    <d v="2011-05-12T05:29:00"/>
    <d v="1899-12-30T00:00:00"/>
    <n v="0"/>
    <n v="0"/>
    <d v="1899-12-30T19:39:00"/>
    <n v="19"/>
    <n v="39"/>
    <d v="1899-12-30T03:24:00"/>
    <n v="3"/>
    <n v="24"/>
    <d v="1899-12-30T03:10:00"/>
    <n v="3"/>
    <n v="10"/>
    <d v="1899-12-30T10:20:00"/>
    <n v="10"/>
    <n v="20"/>
    <m/>
    <m/>
    <m/>
    <d v="1899-12-30T10:20:00"/>
    <n v="10"/>
    <n v="2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0183.949999999999"/>
    <n v="176"/>
    <n v="56.639661016949148"/>
    <n v="57.863352272727269"/>
    <n v="8"/>
    <n v="112"/>
    <n v="1.8666666666666667"/>
    <n v="9.8666666666666671"/>
    <n v="3.2888888888888892"/>
  </r>
  <r>
    <n v="4"/>
    <n v="4"/>
    <d v="2011-05-12T00:00:00"/>
    <n v="5"/>
    <x v="0"/>
    <n v="4"/>
    <s v="TSL,JSR"/>
    <s v="COAL NEWZEALAND"/>
    <s v="WREN"/>
    <d v="2011-05-12T02:40:00"/>
    <x v="3"/>
    <m/>
    <n v="59"/>
    <n v="0"/>
    <m/>
    <d v="2011-05-12T02:50:00"/>
    <d v="2011-05-12T02:50:00"/>
    <d v="1899-12-30T00:00:00"/>
    <n v="0"/>
    <n v="0"/>
    <d v="2011-05-12T03:05:00"/>
    <d v="1899-12-30T00:15:00"/>
    <n v="0"/>
    <n v="15"/>
    <d v="2011-05-12T04:05:00"/>
    <d v="1899-12-30T01:00:00"/>
    <n v="1"/>
    <n v="0"/>
    <d v="2011-05-12T05:00:00"/>
    <d v="1899-12-30T00:55:00"/>
    <n v="0"/>
    <n v="55"/>
    <d v="2011-05-12T05:00:00"/>
    <d v="2011-05-12T07:00:00"/>
    <d v="1899-12-30T02:00:00"/>
    <n v="2"/>
    <n v="0"/>
    <d v="2011-05-12T05:00:00"/>
    <d v="2011-05-12T07:00:00"/>
    <d v="1899-12-30T02:00:00"/>
    <n v="2"/>
    <n v="0"/>
    <d v="2011-05-12T07:20:00"/>
    <d v="1899-12-30T00:20:00"/>
    <n v="0"/>
    <n v="20"/>
    <d v="2011-05-12T07:20:00"/>
    <d v="1899-12-30T00:00:00"/>
    <n v="0"/>
    <n v="0"/>
    <d v="2011-05-12T09:05:00"/>
    <d v="1899-12-30T01:45:00"/>
    <n v="1"/>
    <n v="45"/>
    <d v="2011-05-12T13:10:00"/>
    <d v="2011-05-12T13:30:00"/>
    <d v="1899-12-30T00:20:00"/>
    <n v="0"/>
    <n v="20"/>
    <m/>
    <m/>
    <m/>
    <m/>
    <m/>
    <m/>
    <d v="2011-05-12T13:34:00"/>
    <d v="1899-12-30T00:04:00"/>
    <n v="0"/>
    <n v="4"/>
    <d v="2011-05-12T13:34:00"/>
    <d v="1899-12-30T00:00:00"/>
    <n v="0"/>
    <n v="0"/>
    <d v="2011-05-12T13:34:00"/>
    <d v="2011-05-12T13:34:00"/>
    <d v="1899-12-30T00:00:00"/>
    <n v="0"/>
    <n v="0"/>
    <d v="1899-12-30T10:44:00"/>
    <n v="10"/>
    <n v="44"/>
    <d v="1899-12-30T01:19:00"/>
    <n v="1"/>
    <n v="19"/>
    <d v="1899-12-30T02:00:00"/>
    <n v="2"/>
    <n v="0"/>
    <d v="1899-12-30T01:45:00"/>
    <n v="1"/>
    <n v="45"/>
    <m/>
    <m/>
    <m/>
    <d v="1899-12-30T01:45:00"/>
    <n v="1"/>
    <n v="4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3548.149999999998"/>
    <n v="235"/>
    <n v="57.020338983050841"/>
    <n v="57.651702127659568"/>
    <n v="9"/>
    <n v="131"/>
    <n v="2.1833333333333331"/>
    <n v="11.183333333333334"/>
    <n v="2.7958333333333334"/>
  </r>
  <r>
    <n v="5"/>
    <n v="5"/>
    <d v="2011-05-13T00:00:00"/>
    <n v="5"/>
    <x v="0"/>
    <n v="5"/>
    <s v="TSL,JSR"/>
    <s v="COAL SS IPC"/>
    <s v="SAGAR RATAN"/>
    <d v="2011-05-13T05:20:00"/>
    <x v="4"/>
    <m/>
    <n v="59"/>
    <n v="0"/>
    <m/>
    <d v="2011-05-13T05:30:00"/>
    <d v="2011-05-13T05:30:00"/>
    <d v="1899-12-30T00:00:00"/>
    <n v="0"/>
    <n v="0"/>
    <d v="2011-05-13T05:45:00"/>
    <d v="1899-12-30T00:15:00"/>
    <n v="0"/>
    <n v="15"/>
    <d v="2011-05-13T05:50:00"/>
    <d v="1899-12-30T00:05:00"/>
    <n v="0"/>
    <n v="5"/>
    <d v="2011-05-13T06:40:00"/>
    <d v="1899-12-30T00:50:00"/>
    <n v="0"/>
    <n v="50"/>
    <d v="2011-05-13T06:40:00"/>
    <d v="2011-05-13T08:30:00"/>
    <d v="1899-12-30T01:50:00"/>
    <n v="1"/>
    <n v="50"/>
    <d v="2011-05-13T06:40:00"/>
    <d v="2011-05-13T08:30:00"/>
    <d v="1899-12-30T01:50:00"/>
    <n v="1"/>
    <n v="50"/>
    <d v="2011-05-13T09:00:00"/>
    <d v="1899-12-30T00:30:00"/>
    <n v="0"/>
    <n v="30"/>
    <d v="2011-05-13T09:00:00"/>
    <d v="1899-12-30T00:00:00"/>
    <n v="0"/>
    <n v="0"/>
    <d v="2011-05-13T13:40:00"/>
    <d v="1899-12-30T04:40:00"/>
    <n v="4"/>
    <n v="40"/>
    <d v="2011-05-13T13:40:00"/>
    <d v="2011-05-13T13:40:00"/>
    <d v="1899-12-30T00:00:00"/>
    <n v="0"/>
    <n v="0"/>
    <m/>
    <m/>
    <m/>
    <m/>
    <m/>
    <m/>
    <d v="2011-05-13T14:12:00"/>
    <d v="1899-12-30T00:32:00"/>
    <n v="0"/>
    <n v="32"/>
    <d v="2011-05-13T14:20:00"/>
    <d v="1899-12-30T00:08:00"/>
    <n v="0"/>
    <n v="8"/>
    <d v="2011-05-13T14:20:00"/>
    <d v="2011-05-13T14:20:00"/>
    <d v="1899-12-30T00:00:00"/>
    <n v="0"/>
    <n v="0"/>
    <d v="1899-12-30T08:50:00"/>
    <n v="8"/>
    <n v="50"/>
    <d v="1899-12-30T02:00:00"/>
    <n v="2"/>
    <n v="0"/>
    <d v="1899-12-30T01:50:00"/>
    <n v="1"/>
    <n v="50"/>
    <d v="1899-12-30T04:40:00"/>
    <n v="4"/>
    <n v="40"/>
    <m/>
    <m/>
    <m/>
    <d v="1899-12-30T04:40:00"/>
    <n v="4"/>
    <n v="4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6939.259999999998"/>
    <n v="294"/>
    <n v="57.476440677966103"/>
    <n v="57.616530612244894"/>
    <n v="11"/>
    <n v="131"/>
    <n v="2.1833333333333331"/>
    <n v="13.183333333333334"/>
    <n v="2.6366666666666667"/>
  </r>
  <r>
    <n v="6"/>
    <n v="6"/>
    <d v="2011-05-14T00:00:00"/>
    <n v="5"/>
    <x v="0"/>
    <n v="6"/>
    <s v="TSL,JSR"/>
    <s v="COAL SS IPC"/>
    <s v="SAGAR RATAN"/>
    <d v="2011-05-14T07:50:00"/>
    <x v="5"/>
    <m/>
    <n v="56"/>
    <n v="0"/>
    <m/>
    <d v="2011-05-14T07:55:00"/>
    <d v="2011-05-14T07:55:00"/>
    <d v="1899-12-30T00:00:00"/>
    <n v="0"/>
    <n v="0"/>
    <d v="2011-05-14T08:30:00"/>
    <d v="1899-12-30T00:35:00"/>
    <n v="0"/>
    <n v="35"/>
    <d v="2011-05-14T08:40:00"/>
    <d v="1899-12-30T00:10:00"/>
    <n v="0"/>
    <n v="10"/>
    <d v="2011-05-14T09:05:00"/>
    <d v="1899-12-30T00:25:00"/>
    <n v="0"/>
    <n v="25"/>
    <d v="2011-05-14T09:05:00"/>
    <d v="2011-05-14T12:45:00"/>
    <d v="1899-12-30T03:40:00"/>
    <n v="3"/>
    <n v="40"/>
    <d v="2011-05-14T09:05:00"/>
    <d v="2011-05-14T12:45:00"/>
    <d v="1899-12-30T03:40:00"/>
    <n v="3"/>
    <n v="40"/>
    <d v="2011-05-14T13:00:00"/>
    <d v="1899-12-30T00:15:00"/>
    <n v="0"/>
    <n v="15"/>
    <d v="2011-05-14T13:00:00"/>
    <d v="1899-12-30T00:00:00"/>
    <n v="0"/>
    <n v="0"/>
    <d v="2011-05-14T17:20:00"/>
    <d v="1899-12-30T04:20:00"/>
    <n v="4"/>
    <n v="20"/>
    <d v="2011-05-14T17:20:00"/>
    <d v="2011-05-14T17:20:00"/>
    <d v="1899-12-30T00:00:00"/>
    <n v="0"/>
    <n v="0"/>
    <m/>
    <m/>
    <m/>
    <m/>
    <m/>
    <m/>
    <d v="2011-05-14T17:25:00"/>
    <d v="1899-12-30T00:05:00"/>
    <n v="0"/>
    <n v="5"/>
    <d v="2011-05-14T18:25:00"/>
    <d v="1899-12-30T01:00:00"/>
    <n v="1"/>
    <n v="0"/>
    <d v="2011-05-14T18:25:00"/>
    <d v="2011-05-14T18:25:00"/>
    <d v="1899-12-30T00:00:00"/>
    <n v="0"/>
    <n v="0"/>
    <d v="1899-12-30T10:30:00"/>
    <n v="10"/>
    <n v="30"/>
    <d v="1899-12-30T01:45:00"/>
    <n v="1"/>
    <n v="45"/>
    <d v="1899-12-30T03:40:00"/>
    <n v="3"/>
    <n v="40"/>
    <d v="1899-12-30T04:20:00"/>
    <n v="4"/>
    <n v="20"/>
    <m/>
    <m/>
    <m/>
    <d v="1899-12-30T04:20:00"/>
    <n v="4"/>
    <n v="2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20282.559999999998"/>
    <n v="350"/>
    <n v="59.70178571428572"/>
    <n v="57.950171428571423"/>
    <n v="12"/>
    <n v="176"/>
    <n v="2.9333333333333331"/>
    <n v="14.933333333333334"/>
    <n v="2.4888888888888889"/>
  </r>
  <r>
    <n v="7"/>
    <n v="7"/>
    <d v="2011-05-16T00:00:00"/>
    <n v="5"/>
    <x v="0"/>
    <n v="7"/>
    <s v="TSL,JSR"/>
    <s v="COAL NEWZEALAND"/>
    <s v="WREN"/>
    <d v="2011-05-16T04:00:00"/>
    <x v="6"/>
    <m/>
    <n v="59"/>
    <n v="0"/>
    <m/>
    <d v="2011-05-16T04:20:00"/>
    <d v="2011-05-16T04:20:00"/>
    <d v="1899-12-30T00:00:00"/>
    <n v="0"/>
    <n v="0"/>
    <d v="2011-05-16T05:15:00"/>
    <d v="1899-12-30T00:55:00"/>
    <n v="0"/>
    <n v="55"/>
    <d v="2011-05-16T05:30:00"/>
    <d v="1899-12-30T00:15:00"/>
    <n v="0"/>
    <n v="15"/>
    <d v="2011-05-16T05:45:00"/>
    <d v="1899-12-30T00:15:00"/>
    <n v="0"/>
    <n v="15"/>
    <d v="2011-05-16T05:45:00"/>
    <d v="2011-05-16T06:45:00"/>
    <d v="1899-12-30T01:00:00"/>
    <n v="1"/>
    <n v="0"/>
    <d v="2011-05-16T05:45:00"/>
    <d v="2011-05-16T06:45:00"/>
    <d v="1899-12-30T01:00:00"/>
    <n v="1"/>
    <n v="0"/>
    <d v="2011-05-16T08:15:00"/>
    <d v="1899-12-30T01:30:00"/>
    <n v="1"/>
    <n v="30"/>
    <d v="2011-05-16T08:15:00"/>
    <d v="1899-12-30T00:00:00"/>
    <n v="0"/>
    <n v="0"/>
    <d v="2011-05-16T13:55:00"/>
    <d v="1899-12-30T05:40:00"/>
    <n v="5"/>
    <n v="40"/>
    <d v="2011-05-16T13:55:00"/>
    <d v="2011-05-16T13:55:00"/>
    <d v="1899-12-30T00:00:00"/>
    <n v="0"/>
    <n v="0"/>
    <m/>
    <m/>
    <m/>
    <m/>
    <m/>
    <m/>
    <d v="2011-05-16T14:09:00"/>
    <d v="1899-12-30T00:14:00"/>
    <n v="0"/>
    <n v="14"/>
    <d v="2011-05-16T14:25:00"/>
    <d v="1899-12-30T00:16:00"/>
    <n v="0"/>
    <n v="16"/>
    <d v="2011-05-16T14:25:00"/>
    <d v="2011-05-16T14:25:00"/>
    <d v="1899-12-30T00:00:00"/>
    <n v="0"/>
    <n v="0"/>
    <d v="1899-12-30T10:05:00"/>
    <n v="10"/>
    <n v="5"/>
    <d v="1899-12-30T02:15:00"/>
    <n v="2"/>
    <n v="15"/>
    <d v="1899-12-30T01:00:00"/>
    <n v="1"/>
    <n v="0"/>
    <d v="1899-12-30T05:40:00"/>
    <n v="5"/>
    <n v="40"/>
    <m/>
    <m/>
    <m/>
    <d v="1899-12-30T05:40:00"/>
    <n v="5"/>
    <n v="4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23619.809999999998"/>
    <n v="409"/>
    <n v="56.563559322033896"/>
    <n v="57.750146699266494"/>
    <n v="14"/>
    <n v="191"/>
    <n v="3.1833333333333331"/>
    <n v="17.183333333333334"/>
    <n v="2.4547619047619049"/>
  </r>
  <r>
    <n v="8"/>
    <n v="8"/>
    <d v="2011-05-17T00:00:00"/>
    <n v="5"/>
    <x v="0"/>
    <n v="8"/>
    <s v="TSL,JSR"/>
    <s v="COAL SS IPC"/>
    <s v="SAGAR RATAN"/>
    <d v="2011-05-17T05:25:00"/>
    <x v="7"/>
    <m/>
    <n v="59"/>
    <n v="0"/>
    <m/>
    <d v="2011-05-17T05:30:00"/>
    <d v="2011-05-17T05:30:00"/>
    <d v="1899-12-30T00:00:00"/>
    <n v="0"/>
    <n v="0"/>
    <d v="2011-05-17T05:55:00"/>
    <d v="1899-12-30T00:25:00"/>
    <n v="0"/>
    <n v="25"/>
    <d v="2011-05-17T06:15:00"/>
    <d v="1899-12-30T00:20:00"/>
    <n v="0"/>
    <n v="20"/>
    <d v="2011-05-17T06:30:00"/>
    <d v="1899-12-30T00:15:00"/>
    <n v="0"/>
    <n v="15"/>
    <d v="2011-05-17T06:30:00"/>
    <d v="2011-05-17T08:50:00"/>
    <d v="1899-12-30T02:20:00"/>
    <n v="2"/>
    <n v="20"/>
    <d v="2011-05-17T06:30:00"/>
    <d v="2011-05-17T08:50:00"/>
    <d v="1899-12-30T02:20:00"/>
    <n v="2"/>
    <n v="20"/>
    <d v="2011-05-17T09:05:00"/>
    <d v="1899-12-30T00:15:00"/>
    <n v="0"/>
    <n v="15"/>
    <d v="2011-05-17T09:05:00"/>
    <d v="1899-12-30T00:00:00"/>
    <n v="0"/>
    <n v="0"/>
    <d v="2011-05-17T12:15:00"/>
    <d v="1899-12-30T03:10:00"/>
    <n v="3"/>
    <n v="10"/>
    <d v="2011-05-17T12:15:00"/>
    <d v="2011-05-17T12:15:00"/>
    <d v="1899-12-30T00:00:00"/>
    <n v="0"/>
    <n v="0"/>
    <m/>
    <m/>
    <m/>
    <m/>
    <m/>
    <m/>
    <d v="2011-05-17T12:43:00"/>
    <d v="1899-12-30T00:28:00"/>
    <n v="0"/>
    <n v="28"/>
    <d v="2011-05-17T13:20:00"/>
    <d v="1899-12-30T00:37:00"/>
    <n v="0"/>
    <n v="37"/>
    <d v="2011-05-17T13:20:00"/>
    <d v="2011-05-17T13:20:00"/>
    <d v="1899-12-30T00:00:00"/>
    <n v="0"/>
    <n v="0"/>
    <d v="1899-12-30T07:50:00"/>
    <n v="7"/>
    <n v="50"/>
    <d v="1899-12-30T01:35:00"/>
    <n v="1"/>
    <n v="35"/>
    <d v="1899-12-30T02:20:00"/>
    <n v="2"/>
    <n v="20"/>
    <d v="1899-12-30T03:10:00"/>
    <n v="3"/>
    <n v="10"/>
    <m/>
    <m/>
    <m/>
    <d v="1899-12-30T03:10:00"/>
    <n v="3"/>
    <n v="1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27110.659999999996"/>
    <n v="468"/>
    <n v="59.166949152542372"/>
    <n v="57.928760683760679"/>
    <n v="15"/>
    <n v="226"/>
    <n v="3.7666666666666666"/>
    <n v="18.766666666666666"/>
    <n v="2.3458333333333332"/>
  </r>
  <r>
    <n v="9"/>
    <n v="9"/>
    <d v="2011-05-18T00:00:00"/>
    <n v="5"/>
    <x v="0"/>
    <n v="9"/>
    <s v="TSL,JSR"/>
    <s v="COAL SS IPC"/>
    <s v="SAGAR RATAN"/>
    <d v="2011-05-18T11:20:00"/>
    <x v="8"/>
    <s v="DTY-WT 1-WCS-RLS 1-IMWB 1-DTY"/>
    <n v="59"/>
    <n v="0"/>
    <m/>
    <d v="2011-05-18T11:35:00"/>
    <d v="2011-05-18T11:35:00"/>
    <d v="1899-12-30T00:00:00"/>
    <n v="0"/>
    <n v="0"/>
    <d v="2011-05-18T11:45:00"/>
    <d v="1899-12-30T00:10:00"/>
    <n v="0"/>
    <n v="10"/>
    <d v="2011-05-18T11:50:00"/>
    <d v="1899-12-30T00:05:00"/>
    <n v="0"/>
    <n v="5"/>
    <d v="2011-05-18T12:15:00"/>
    <d v="1899-12-30T00:25:00"/>
    <n v="0"/>
    <n v="25"/>
    <d v="2011-05-18T12:15:00"/>
    <d v="2011-05-18T14:00:00"/>
    <d v="1899-12-30T01:45:00"/>
    <n v="1"/>
    <n v="45"/>
    <d v="2011-05-18T12:15:00"/>
    <d v="2011-05-18T14:00:00"/>
    <d v="1899-12-30T01:45:00"/>
    <n v="1"/>
    <n v="45"/>
    <d v="2011-05-18T14:00:00"/>
    <d v="1899-12-30T00:00:00"/>
    <n v="0"/>
    <n v="0"/>
    <d v="2011-05-18T14:08:00"/>
    <d v="1899-12-30T00:08:00"/>
    <n v="0"/>
    <n v="8"/>
    <d v="2011-05-18T17:20:00"/>
    <d v="1899-12-30T03:12:00"/>
    <n v="3"/>
    <n v="12"/>
    <d v="2011-05-18T17:20:00"/>
    <d v="2011-05-18T17:20:00"/>
    <d v="1899-12-30T00:00:00"/>
    <n v="0"/>
    <n v="0"/>
    <m/>
    <m/>
    <m/>
    <m/>
    <m/>
    <m/>
    <d v="2011-05-18T17:28:00"/>
    <d v="1899-12-30T00:08:00"/>
    <n v="0"/>
    <n v="8"/>
    <d v="2011-05-18T17:45:00"/>
    <d v="1899-12-30T00:17:00"/>
    <n v="0"/>
    <n v="17"/>
    <d v="2011-05-18T17:45:00"/>
    <d v="2011-05-18T17:45:00"/>
    <d v="1899-12-30T00:00:00"/>
    <n v="0"/>
    <n v="0"/>
    <d v="1899-12-30T06:10:00"/>
    <n v="6"/>
    <n v="10"/>
    <d v="1899-12-30T00:50:00"/>
    <n v="0"/>
    <n v="50"/>
    <d v="1899-12-30T01:45:00"/>
    <n v="1"/>
    <n v="45"/>
    <d v="1899-12-30T03:12:00"/>
    <n v="3"/>
    <n v="12"/>
    <m/>
    <m/>
    <m/>
    <d v="1899-12-30T02:52:00"/>
    <n v="2"/>
    <n v="52"/>
    <d v="1899-12-30T00:00:00"/>
    <n v="0"/>
    <n v="0"/>
    <d v="1899-12-30T00:00:00"/>
    <n v="0"/>
    <n v="0"/>
    <d v="1899-12-30T00:20:00"/>
    <n v="0"/>
    <n v="20"/>
    <d v="1899-12-30T00:00:00"/>
    <n v="0"/>
    <n v="0"/>
    <d v="1899-12-30T00:00:00"/>
    <n v="0"/>
    <n v="0"/>
    <d v="1899-12-30T00:00:00"/>
    <n v="0"/>
    <n v="0"/>
    <d v="1899-12-30T01:05:00"/>
    <n v="1"/>
    <n v="5"/>
    <n v="30566.309999999998"/>
    <n v="527"/>
    <n v="58.570338983050846"/>
    <n v="58.00058823529411"/>
    <n v="15"/>
    <n v="276"/>
    <n v="4.5999999999999996"/>
    <n v="19.600000000000001"/>
    <n v="2.177777777777778"/>
  </r>
  <r>
    <n v="10"/>
    <n v="10"/>
    <d v="2011-05-19T00:00:00"/>
    <n v="5"/>
    <x v="0"/>
    <n v="10"/>
    <s v="TSL,JSR"/>
    <s v="COAL SS IPC"/>
    <s v="SAGAR RATAN"/>
    <d v="2011-05-19T13:30:00"/>
    <x v="9"/>
    <s v="DTY-WT 1-WCS-RLS 1-IMWB 1-DTY"/>
    <n v="59"/>
    <n v="0"/>
    <m/>
    <d v="2011-05-19T13:30:00"/>
    <d v="2011-05-19T13:30:00"/>
    <d v="1899-12-30T00:00:00"/>
    <n v="0"/>
    <n v="0"/>
    <d v="2011-05-19T13:40:00"/>
    <d v="1899-12-30T00:10:00"/>
    <n v="0"/>
    <n v="10"/>
    <d v="2011-05-19T13:50:00"/>
    <d v="1899-12-30T00:10:00"/>
    <n v="0"/>
    <n v="10"/>
    <d v="2011-05-19T14:10:00"/>
    <d v="1899-12-30T00:20:00"/>
    <n v="0"/>
    <n v="20"/>
    <d v="2011-05-19T14:10:00"/>
    <d v="2011-05-19T15:30:00"/>
    <d v="1899-12-30T01:20:00"/>
    <n v="1"/>
    <n v="20"/>
    <d v="2011-05-19T14:10:00"/>
    <d v="2011-05-19T15:30:00"/>
    <d v="1899-12-30T01:20:00"/>
    <n v="1"/>
    <n v="20"/>
    <d v="2011-05-19T15:55:00"/>
    <d v="1899-12-30T00:25:00"/>
    <n v="0"/>
    <n v="25"/>
    <d v="2011-05-19T15:55:00"/>
    <d v="1899-12-30T00:00:00"/>
    <n v="0"/>
    <n v="0"/>
    <d v="2011-05-19T21:35:00"/>
    <d v="1899-12-30T05:40:00"/>
    <n v="5"/>
    <n v="40"/>
    <d v="2011-05-19T21:35:00"/>
    <d v="2011-05-19T21:35:00"/>
    <d v="1899-12-30T00:00:00"/>
    <n v="0"/>
    <n v="0"/>
    <m/>
    <m/>
    <m/>
    <m/>
    <m/>
    <m/>
    <d v="2011-05-19T22:11:00"/>
    <d v="1899-12-30T00:36:00"/>
    <n v="0"/>
    <n v="36"/>
    <d v="2011-05-19T22:25:00"/>
    <d v="1899-12-30T00:14:00"/>
    <n v="0"/>
    <n v="14"/>
    <d v="2011-05-19T22:25:00"/>
    <d v="2011-05-19T22:25:00"/>
    <d v="1899-12-30T00:00:00"/>
    <n v="0"/>
    <n v="0"/>
    <d v="1899-12-30T08:55:00"/>
    <n v="8"/>
    <n v="55"/>
    <d v="1899-12-30T01:35:00"/>
    <n v="1"/>
    <n v="35"/>
    <d v="1899-12-30T01:20:00"/>
    <n v="1"/>
    <n v="20"/>
    <d v="1899-12-30T05:40:00"/>
    <n v="5"/>
    <n v="40"/>
    <m/>
    <m/>
    <m/>
    <d v="1899-12-30T04:09:00"/>
    <n v="4"/>
    <n v="9"/>
    <d v="1899-12-30T00:00:00"/>
    <n v="0"/>
    <n v="0"/>
    <d v="1899-12-30T00:18:00"/>
    <n v="0"/>
    <n v="18"/>
    <d v="1899-12-30T01:13:00"/>
    <n v="1"/>
    <n v="13"/>
    <d v="1899-12-30T00:00:00"/>
    <n v="0"/>
    <n v="0"/>
    <d v="1899-12-30T00:00:00"/>
    <n v="0"/>
    <n v="0"/>
    <d v="1899-12-30T00:00:00"/>
    <n v="0"/>
    <n v="0"/>
    <d v="1899-12-30T01:44:00"/>
    <n v="1"/>
    <n v="44"/>
    <n v="34145.879999999997"/>
    <n v="586"/>
    <n v="60.670677966101699"/>
    <n v="58.269419795221836"/>
    <n v="16"/>
    <n v="311"/>
    <n v="5.1833333333333336"/>
    <n v="21.183333333333334"/>
    <n v="2.1183333333333332"/>
  </r>
  <r>
    <n v="11"/>
    <n v="11"/>
    <d v="2011-05-19T00:00:00"/>
    <n v="5"/>
    <x v="0"/>
    <n v="11"/>
    <s v="TSL,JSR"/>
    <s v="COAL SS IPC"/>
    <s v="SAGAR RATAN"/>
    <d v="2011-05-19T18:15:00"/>
    <x v="10"/>
    <s v="DTY-WT 1-WCS-RLS 1-IMWB 1-DTY"/>
    <n v="58"/>
    <n v="1"/>
    <m/>
    <d v="2011-05-19T18:15:00"/>
    <d v="2011-05-19T18:15:00"/>
    <d v="1899-12-30T00:00:00"/>
    <n v="0"/>
    <n v="0"/>
    <d v="2011-05-19T18:20:00"/>
    <d v="1899-12-30T00:05:00"/>
    <n v="0"/>
    <n v="5"/>
    <d v="2011-05-19T18:30:00"/>
    <d v="1899-12-30T00:10:00"/>
    <n v="0"/>
    <n v="10"/>
    <d v="2011-05-19T18:45:00"/>
    <d v="1899-12-30T00:15:00"/>
    <n v="0"/>
    <n v="15"/>
    <d v="2011-05-19T18:45:00"/>
    <d v="2011-05-19T21:45:00"/>
    <d v="1899-12-30T03:00:00"/>
    <n v="3"/>
    <n v="0"/>
    <d v="2011-05-19T18:45:00"/>
    <d v="2011-05-19T21:45:00"/>
    <d v="1899-12-30T03:00:00"/>
    <n v="3"/>
    <n v="0"/>
    <d v="2011-05-19T22:01:00"/>
    <d v="1899-12-30T00:16:00"/>
    <n v="0"/>
    <n v="16"/>
    <d v="2011-05-19T22:01:00"/>
    <d v="1899-12-30T00:00:00"/>
    <n v="0"/>
    <n v="0"/>
    <d v="2011-05-20T02:33:00"/>
    <d v="1899-12-30T04:32:00"/>
    <n v="4"/>
    <n v="32"/>
    <d v="2011-05-19T02:33:00"/>
    <d v="2011-05-19T02:33:00"/>
    <d v="1899-12-30T00:00:00"/>
    <n v="0"/>
    <n v="0"/>
    <m/>
    <m/>
    <m/>
    <m/>
    <m/>
    <m/>
    <d v="2011-05-19T03:49:00"/>
    <d v="1899-12-30T01:16:00"/>
    <n v="1"/>
    <n v="16"/>
    <d v="2011-05-19T03:58:00"/>
    <d v="1899-12-30T00:09:00"/>
    <n v="0"/>
    <n v="9"/>
    <d v="2011-05-20T03:58:00"/>
    <d v="2011-05-20T03:58:00"/>
    <d v="1899-12-30T00:00:00"/>
    <n v="0"/>
    <n v="0"/>
    <d v="1899-12-30T09:43:00"/>
    <n v="9"/>
    <n v="43"/>
    <d v="1899-12-30T01:56:00"/>
    <n v="1"/>
    <n v="56"/>
    <d v="1899-12-30T03:00:00"/>
    <n v="3"/>
    <n v="0"/>
    <d v="1899-12-30T04:32:00"/>
    <n v="4"/>
    <n v="32"/>
    <m/>
    <m/>
    <m/>
    <d v="1899-12-30T03:40:00"/>
    <n v="3"/>
    <n v="40"/>
    <d v="1899-12-30T00:00:00"/>
    <n v="0"/>
    <n v="0"/>
    <d v="1899-12-30T00:52:00"/>
    <n v="0"/>
    <n v="52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06:00"/>
    <n v="1"/>
    <n v="6"/>
    <n v="37676.959999999999"/>
    <n v="644"/>
    <n v="60.880689655172411"/>
    <n v="58.504596273291924"/>
    <n v="17"/>
    <n v="367"/>
    <n v="6.1166666666666663"/>
    <n v="23.116666666666667"/>
    <n v="2.1015151515151516"/>
  </r>
  <r>
    <n v="12"/>
    <n v="12"/>
    <d v="2011-05-20T00:00:00"/>
    <n v="5"/>
    <x v="0"/>
    <n v="12"/>
    <s v="TSL,JSR"/>
    <s v="COAL NEWZEALAND"/>
    <s v="WREN"/>
    <d v="1899-12-30T20:26:00"/>
    <x v="11"/>
    <s v="DTY-WT 1-WCS-RLS 1-IMWB 1-DTY"/>
    <n v="59"/>
    <n v="0"/>
    <m/>
    <d v="1899-12-30T20:26:00"/>
    <d v="1899-12-30T20:26:00"/>
    <d v="1899-12-30T00:00:00"/>
    <n v="0"/>
    <n v="0"/>
    <d v="1899-12-30T20:26:00"/>
    <d v="1899-12-30T00:00:00"/>
    <n v="0"/>
    <n v="0"/>
    <d v="1899-12-30T20:30:00"/>
    <d v="1899-12-30T00:04:00"/>
    <n v="0"/>
    <n v="4"/>
    <d v="1899-12-30T23:05:00"/>
    <d v="1899-12-30T02:35:00"/>
    <n v="2"/>
    <n v="35"/>
    <d v="1899-12-30T23:05:00"/>
    <d v="1899-12-31T01:00:00"/>
    <d v="1899-12-30T01:55:00"/>
    <n v="1"/>
    <n v="55"/>
    <d v="1899-12-30T23:05:00"/>
    <d v="1899-12-31T01:00:00"/>
    <d v="1899-12-30T01:55:00"/>
    <n v="1"/>
    <n v="55"/>
    <d v="1899-12-31T01:12:00"/>
    <d v="1899-12-30T00:12:00"/>
    <n v="0"/>
    <n v="12"/>
    <d v="1899-12-31T01:13:00"/>
    <d v="1899-12-30T00:01:00"/>
    <n v="0"/>
    <n v="1"/>
    <d v="1899-12-31T03:42:00"/>
    <d v="1899-12-30T02:29:00"/>
    <n v="2"/>
    <n v="29"/>
    <d v="1899-12-31T03:42:00"/>
    <d v="1899-12-31T03:42:00"/>
    <d v="1899-12-30T00:00:00"/>
    <n v="0"/>
    <n v="0"/>
    <m/>
    <m/>
    <m/>
    <m/>
    <m/>
    <m/>
    <d v="2011-05-20T04:04:00"/>
    <d v="2011-05-19T00:22:00"/>
    <n v="0"/>
    <n v="22"/>
    <d v="2011-05-20T04:20:00"/>
    <d v="1899-12-30T00:16:00"/>
    <n v="0"/>
    <n v="16"/>
    <d v="1899-12-31T04:20:00"/>
    <d v="1899-12-31T04:20:00"/>
    <d v="1899-12-30T00:00:00"/>
    <n v="0"/>
    <n v="0"/>
    <d v="1899-12-30T07:54:00"/>
    <n v="7"/>
    <n v="54"/>
    <d v="2011-05-19T03:25:00"/>
    <n v="3"/>
    <n v="25"/>
    <d v="1899-12-30T01:55:00"/>
    <n v="1"/>
    <n v="55"/>
    <d v="1899-12-30T02:29:00"/>
    <n v="2"/>
    <n v="29"/>
    <m/>
    <m/>
    <m/>
    <d v="1899-12-30T01:47:00"/>
    <n v="1"/>
    <n v="47"/>
    <d v="1899-12-30T00:00:00"/>
    <n v="0"/>
    <n v="0"/>
    <d v="1899-12-30T00:42:00"/>
    <n v="0"/>
    <n v="42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5:00"/>
    <n v="0"/>
    <n v="5"/>
    <n v="41229.479999999996"/>
    <n v="703"/>
    <n v="60.212203389830506"/>
    <n v="58.647908961593167"/>
    <n v="20"/>
    <n v="392"/>
    <n v="6.5333333333333332"/>
    <n v="26.533333333333331"/>
    <n v="2.2111111111111108"/>
  </r>
  <r>
    <n v="13"/>
    <n v="13"/>
    <d v="2011-05-21T00:00:00"/>
    <n v="5"/>
    <x v="0"/>
    <n v="13"/>
    <s v="TSL,JSR"/>
    <s v="COAL NEWZEALAND"/>
    <s v="WREN"/>
    <d v="1899-12-30T05:30:00"/>
    <x v="12"/>
    <s v="DTY-WT 1-WCS-RLS 1-IMWB 1-DTY"/>
    <n v="59"/>
    <n v="0"/>
    <m/>
    <d v="1899-12-30T05:30:00"/>
    <d v="1899-12-30T05:30:00"/>
    <d v="1899-12-30T00:00:00"/>
    <n v="0"/>
    <n v="0"/>
    <d v="1899-12-30T05:30:00"/>
    <d v="1899-12-30T00:00:00"/>
    <n v="0"/>
    <n v="0"/>
    <d v="1899-12-30T05:30:00"/>
    <d v="1899-12-30T00:00:00"/>
    <n v="0"/>
    <n v="0"/>
    <d v="1899-12-30T06:25:00"/>
    <d v="1899-12-30T00:55:00"/>
    <n v="0"/>
    <n v="55"/>
    <d v="1899-12-30T06:25:00"/>
    <d v="1899-12-30T06:25:00"/>
    <d v="1899-12-30T00:00:00"/>
    <n v="0"/>
    <n v="0"/>
    <d v="1899-12-30T06:25:00"/>
    <d v="1899-12-30T06:25:00"/>
    <d v="1899-12-30T00:00:00"/>
    <n v="0"/>
    <n v="0"/>
    <d v="1899-12-30T09:42:00"/>
    <d v="1899-12-30T03:17:00"/>
    <n v="3"/>
    <n v="17"/>
    <d v="1899-12-30T09:45:00"/>
    <d v="1899-12-30T00:03:00"/>
    <n v="0"/>
    <n v="3"/>
    <d v="1899-12-30T12:58:00"/>
    <d v="1899-12-30T03:13:00"/>
    <n v="3"/>
    <n v="13"/>
    <d v="1899-12-30T12:58:00"/>
    <d v="1899-12-30T12:58:00"/>
    <d v="1899-12-30T00:00:00"/>
    <n v="0"/>
    <n v="0"/>
    <m/>
    <m/>
    <m/>
    <m/>
    <m/>
    <m/>
    <d v="2011-05-21T13:20:00"/>
    <d v="2011-05-21T00:22:00"/>
    <n v="0"/>
    <n v="22"/>
    <d v="2011-05-21T13:33:00"/>
    <d v="1899-12-30T00:13:00"/>
    <n v="0"/>
    <n v="13"/>
    <d v="1899-12-30T13:33:00"/>
    <d v="1899-12-30T13:33:00"/>
    <d v="1899-12-30T00:00:00"/>
    <n v="0"/>
    <n v="0"/>
    <d v="1899-12-30T08:03:00"/>
    <n v="8"/>
    <n v="3"/>
    <d v="2011-05-21T04:47:00"/>
    <n v="4"/>
    <n v="47"/>
    <d v="1899-12-30T00:00:00"/>
    <n v="0"/>
    <n v="0"/>
    <d v="1899-12-30T03:13:00"/>
    <n v="3"/>
    <n v="13"/>
    <m/>
    <m/>
    <m/>
    <d v="1899-12-30T01:33:00"/>
    <n v="1"/>
    <n v="33"/>
    <d v="1899-12-30T00:00:00"/>
    <n v="0"/>
    <n v="0"/>
    <d v="1899-12-30T00:45:00"/>
    <n v="0"/>
    <n v="45"/>
    <d v="1899-12-30T00:10:00"/>
    <n v="0"/>
    <n v="10"/>
    <d v="1899-12-30T00:00:00"/>
    <n v="0"/>
    <n v="0"/>
    <d v="1899-12-30T00:15:00"/>
    <n v="0"/>
    <n v="15"/>
    <d v="1899-12-30T00:30:00"/>
    <n v="0"/>
    <n v="30"/>
    <d v="1899-12-30T00:00:00"/>
    <n v="0"/>
    <n v="0"/>
    <n v="44754.81"/>
    <n v="762"/>
    <n v="59.751355932203388"/>
    <n v="58.733346456692914"/>
    <n v="24"/>
    <n v="439"/>
    <n v="7.3166666666666664"/>
    <n v="31.316666666666666"/>
    <n v="2.4089743589743589"/>
  </r>
  <r>
    <n v="14"/>
    <n v="14"/>
    <d v="2011-05-21T00:00:00"/>
    <n v="5"/>
    <x v="0"/>
    <n v="14"/>
    <s v="TSL,JSR"/>
    <s v="COAL NEWZEALAND"/>
    <s v="WREN"/>
    <d v="1899-12-30T14:15:00"/>
    <x v="13"/>
    <s v="DTY-WT 1-WCS-RLS 1-IMWB 1-DTY"/>
    <n v="52"/>
    <n v="7"/>
    <s v="R104"/>
    <d v="1899-12-30T14:35:00"/>
    <d v="1899-12-30T14:35:00"/>
    <d v="1899-12-30T00:00:00"/>
    <n v="0"/>
    <n v="0"/>
    <d v="1899-12-30T15:55:00"/>
    <d v="1899-12-30T01:20:00"/>
    <n v="1"/>
    <n v="20"/>
    <d v="1899-12-30T16:05:00"/>
    <d v="1899-12-30T00:10:00"/>
    <n v="0"/>
    <n v="10"/>
    <d v="1899-12-30T16:35:00"/>
    <d v="1899-12-30T00:30:00"/>
    <n v="0"/>
    <n v="30"/>
    <d v="1899-12-30T16:35:00"/>
    <d v="1899-12-30T17:35:00"/>
    <d v="1899-12-30T01:00:00"/>
    <n v="1"/>
    <n v="0"/>
    <d v="1899-12-30T16:35:00"/>
    <d v="1899-12-30T17:35:00"/>
    <d v="1899-12-30T01:00:00"/>
    <n v="1"/>
    <n v="0"/>
    <d v="1899-12-30T18:55:00"/>
    <d v="1899-12-30T01:20:00"/>
    <n v="1"/>
    <n v="20"/>
    <d v="1899-12-30T19:00:00"/>
    <d v="1899-12-30T00:05:00"/>
    <n v="0"/>
    <n v="5"/>
    <d v="1899-12-30T22:35:00"/>
    <d v="1899-12-30T03:35:00"/>
    <n v="3"/>
    <n v="35"/>
    <d v="1899-12-30T22:35:00"/>
    <d v="1899-12-30T22:45:00"/>
    <d v="1899-12-30T00:10:00"/>
    <n v="0"/>
    <n v="10"/>
    <m/>
    <m/>
    <m/>
    <m/>
    <m/>
    <m/>
    <d v="2011-05-21T23:12:00"/>
    <d v="2011-05-21T00:27:00"/>
    <n v="0"/>
    <n v="27"/>
    <d v="2011-05-21T23:45:00"/>
    <d v="1899-12-30T00:33:00"/>
    <n v="0"/>
    <n v="33"/>
    <d v="1899-12-30T23:45:00"/>
    <d v="1899-12-30T23:45:00"/>
    <d v="1899-12-30T00:00:00"/>
    <n v="0"/>
    <n v="0"/>
    <d v="1899-12-30T09:10:00"/>
    <n v="9"/>
    <n v="10"/>
    <d v="2011-05-21T02:50:00"/>
    <n v="2"/>
    <n v="50"/>
    <d v="1899-12-30T01:00:00"/>
    <n v="1"/>
    <n v="0"/>
    <d v="1899-12-30T03:35:00"/>
    <n v="3"/>
    <n v="35"/>
    <m/>
    <m/>
    <m/>
    <d v="1899-12-30T02:07:00"/>
    <n v="2"/>
    <n v="7"/>
    <d v="1899-12-30T00:00:00"/>
    <n v="0"/>
    <n v="0"/>
    <d v="1899-12-30T00:40:00"/>
    <n v="0"/>
    <n v="40"/>
    <d v="1899-12-30T00:33:00"/>
    <n v="0"/>
    <n v="33"/>
    <d v="1899-12-30T00:00:00"/>
    <n v="0"/>
    <n v="0"/>
    <d v="1899-12-30T00:15:00"/>
    <n v="0"/>
    <n v="15"/>
    <d v="1899-12-30T00:00:00"/>
    <n v="0"/>
    <n v="0"/>
    <d v="1899-12-30T00:15:00"/>
    <n v="0"/>
    <n v="15"/>
    <n v="47942.68"/>
    <n v="814"/>
    <n v="61.305192307692309"/>
    <n v="58.897641277641277"/>
    <n v="26"/>
    <n v="489"/>
    <n v="8.15"/>
    <n v="34.15"/>
    <n v="2.4392857142857141"/>
  </r>
  <r>
    <n v="15"/>
    <n v="15"/>
    <d v="2011-05-21T00:00:00"/>
    <n v="5"/>
    <x v="0"/>
    <n v="15"/>
    <s v="TSL,JSR"/>
    <s v="COAL NEWZEALAND"/>
    <s v="WREN"/>
    <d v="1899-12-30T21:45:00"/>
    <x v="14"/>
    <s v="DTY-WT 1-WCS-RLS 1-IMWB 1-DTY"/>
    <n v="59"/>
    <n v="0"/>
    <s v="R104"/>
    <d v="1899-12-30T22:00:00"/>
    <d v="1899-12-30T22:00:00"/>
    <d v="1899-12-30T00:00:00"/>
    <n v="0"/>
    <n v="0"/>
    <d v="1899-12-30T22:15:00"/>
    <d v="1899-12-30T00:15:00"/>
    <n v="0"/>
    <n v="15"/>
    <d v="1899-12-30T22:25:00"/>
    <d v="1899-12-30T00:10:00"/>
    <n v="0"/>
    <n v="10"/>
    <d v="1899-12-30T23:00:00"/>
    <d v="1899-12-30T00:35:00"/>
    <n v="0"/>
    <n v="35"/>
    <d v="1899-12-30T23:00:00"/>
    <d v="1899-12-31T00:42:00"/>
    <d v="1899-12-30T01:42:00"/>
    <n v="1"/>
    <n v="42"/>
    <d v="1899-12-30T23:00:00"/>
    <d v="1899-12-31T00:42:00"/>
    <d v="1899-12-30T01:42:00"/>
    <n v="1"/>
    <n v="42"/>
    <d v="1899-12-31T00:48:00"/>
    <d v="1899-12-30T00:06:00"/>
    <n v="0"/>
    <n v="6"/>
    <d v="1899-12-31T00:50:00"/>
    <d v="1899-12-30T00:02:00"/>
    <n v="0"/>
    <n v="2"/>
    <d v="1899-12-31T04:15:00"/>
    <d v="1899-12-30T03:25:00"/>
    <n v="3"/>
    <n v="25"/>
    <d v="1899-12-31T04:15:00"/>
    <d v="1899-12-31T04:20:00"/>
    <d v="1899-12-30T00:05:00"/>
    <n v="0"/>
    <n v="5"/>
    <m/>
    <m/>
    <m/>
    <m/>
    <m/>
    <m/>
    <d v="2011-05-21T04:41:00"/>
    <d v="2011-05-20T00:21:00"/>
    <n v="0"/>
    <n v="21"/>
    <d v="2011-05-21T05:00:00"/>
    <d v="1899-12-30T00:19:00"/>
    <n v="0"/>
    <n v="19"/>
    <d v="1899-12-31T05:00:00"/>
    <d v="1899-12-31T05:00:00"/>
    <d v="1899-12-30T00:00:00"/>
    <n v="0"/>
    <n v="0"/>
    <d v="1899-12-30T07:00:00"/>
    <n v="7"/>
    <n v="0"/>
    <d v="2011-05-20T01:21:00"/>
    <n v="1"/>
    <n v="21"/>
    <d v="1899-12-30T01:42:00"/>
    <n v="1"/>
    <n v="42"/>
    <d v="1899-12-30T03:25:00"/>
    <n v="3"/>
    <n v="25"/>
    <m/>
    <m/>
    <m/>
    <d v="1899-12-30T01:50:00"/>
    <n v="1"/>
    <n v="50"/>
    <d v="1899-12-30T00:05:00"/>
    <n v="0"/>
    <n v="5"/>
    <d v="1899-12-30T00:30:00"/>
    <n v="0"/>
    <n v="30"/>
    <d v="1899-12-30T00:00:00"/>
    <n v="0"/>
    <n v="0"/>
    <d v="1899-12-30T00:00:00"/>
    <n v="0"/>
    <n v="0"/>
    <d v="1899-12-30T00:00:00"/>
    <n v="0"/>
    <n v="0"/>
    <d v="1899-12-30T01:00:00"/>
    <n v="1"/>
    <n v="0"/>
    <d v="1899-12-30T00:00:00"/>
    <n v="0"/>
    <n v="0"/>
    <n v="51524.11"/>
    <n v="873"/>
    <n v="60.702203389830508"/>
    <n v="59.019599083619703"/>
    <n v="27"/>
    <n v="510"/>
    <n v="8.5"/>
    <n v="35.5"/>
    <n v="2.3666666666666667"/>
  </r>
  <r>
    <n v="16"/>
    <n v="16"/>
    <d v="2011-05-22T00:00:00"/>
    <n v="5"/>
    <x v="0"/>
    <n v="16"/>
    <s v="TSL,JSR"/>
    <s v="COAL NEWZEALAND"/>
    <s v="WREN"/>
    <d v="1899-12-30T12:45:00"/>
    <x v="15"/>
    <s v="DTY-WT 1-WCS-RLS 1-IMWB 1-DTY"/>
    <n v="59"/>
    <n v="0"/>
    <m/>
    <d v="1899-12-30T12:45:00"/>
    <d v="1899-12-30T12:45:00"/>
    <d v="1899-12-30T00:00:00"/>
    <n v="0"/>
    <n v="0"/>
    <d v="1899-12-30T12:45:00"/>
    <d v="1899-12-30T00:00:00"/>
    <n v="0"/>
    <n v="0"/>
    <d v="1899-12-30T12:45:00"/>
    <d v="1899-12-30T00:00:00"/>
    <n v="0"/>
    <n v="0"/>
    <d v="1899-12-30T14:05:00"/>
    <d v="1899-12-30T01:20:00"/>
    <n v="1"/>
    <n v="20"/>
    <d v="1899-12-30T14:05:00"/>
    <d v="1899-12-30T15:30:00"/>
    <d v="1899-12-30T01:25:00"/>
    <n v="1"/>
    <n v="25"/>
    <d v="1899-12-30T14:05:00"/>
    <d v="1899-12-30T15:30:00"/>
    <d v="1899-12-30T01:25:00"/>
    <n v="1"/>
    <n v="25"/>
    <d v="1899-12-30T15:45:00"/>
    <d v="1899-12-30T00:15:00"/>
    <n v="0"/>
    <n v="15"/>
    <d v="1899-12-30T15:45:00"/>
    <d v="1899-12-30T00:00:00"/>
    <n v="0"/>
    <n v="0"/>
    <d v="1899-12-30T19:05:00"/>
    <d v="1899-12-30T03:20:00"/>
    <n v="3"/>
    <n v="20"/>
    <d v="1899-12-30T19:05:00"/>
    <d v="1899-12-30T19:05:00"/>
    <d v="1899-12-30T00:00:00"/>
    <n v="0"/>
    <n v="0"/>
    <m/>
    <m/>
    <m/>
    <m/>
    <m/>
    <m/>
    <d v="2011-05-22T19:28:00"/>
    <d v="2011-05-22T00:23:00"/>
    <n v="0"/>
    <n v="23"/>
    <d v="2011-05-22T19:45:00"/>
    <d v="1899-12-30T00:17:00"/>
    <n v="0"/>
    <n v="17"/>
    <d v="1899-12-30T19:45:00"/>
    <d v="1899-12-30T19:45:00"/>
    <d v="1899-12-30T00:00:00"/>
    <n v="0"/>
    <n v="0"/>
    <d v="1899-12-30T07:00:00"/>
    <n v="7"/>
    <n v="0"/>
    <d v="2011-05-22T02:15:00"/>
    <n v="2"/>
    <n v="15"/>
    <d v="1899-12-30T01:25:00"/>
    <n v="1"/>
    <n v="25"/>
    <d v="1899-12-30T03:20:00"/>
    <n v="3"/>
    <n v="20"/>
    <m/>
    <m/>
    <m/>
    <d v="1899-12-30T01:57:00"/>
    <n v="1"/>
    <n v="57"/>
    <d v="1899-12-30T00:00:00"/>
    <n v="0"/>
    <n v="0"/>
    <d v="1899-12-30T00:23:00"/>
    <n v="0"/>
    <n v="23"/>
    <d v="1899-12-30T00:00:00"/>
    <n v="0"/>
    <n v="0"/>
    <d v="1899-12-30T00:00:00"/>
    <n v="0"/>
    <n v="0"/>
    <d v="1899-12-30T00:30:00"/>
    <n v="0"/>
    <n v="30"/>
    <d v="1899-12-30T00:30:00"/>
    <n v="0"/>
    <n v="30"/>
    <d v="1899-12-30T00:00:00"/>
    <n v="0"/>
    <n v="0"/>
    <n v="55099.020000000004"/>
    <n v="932"/>
    <n v="60.591694915254237"/>
    <n v="59.119120171673821"/>
    <n v="29"/>
    <n v="525"/>
    <n v="8.75"/>
    <n v="37.75"/>
    <n v="2.359375"/>
  </r>
  <r>
    <n v="17"/>
    <n v="17"/>
    <d v="2011-05-23T00:00:00"/>
    <n v="5"/>
    <x v="0"/>
    <n v="17"/>
    <s v="TSL,JSR"/>
    <s v="COAL SS IPC"/>
    <s v="SAGAR RATAN"/>
    <d v="1899-12-30T05:15:00"/>
    <x v="16"/>
    <s v="DTY-WT 1-WCS-RLS 2-IMWB 1-DTY"/>
    <n v="59"/>
    <n v="0"/>
    <s v="R104"/>
    <d v="1899-12-30T05:20:00"/>
    <d v="1899-12-30T05:20:00"/>
    <d v="1899-12-30T00:00:00"/>
    <n v="0"/>
    <n v="0"/>
    <d v="1899-12-30T06:05:00"/>
    <d v="1899-12-30T00:45:00"/>
    <n v="0"/>
    <n v="45"/>
    <d v="1899-12-30T06:15:00"/>
    <d v="1899-12-30T00:10:00"/>
    <n v="0"/>
    <n v="10"/>
    <d v="1899-12-30T06:40:00"/>
    <d v="1899-12-30T00:25:00"/>
    <n v="0"/>
    <n v="25"/>
    <d v="1899-12-30T06:40:00"/>
    <d v="1899-12-30T08:55:00"/>
    <d v="1899-12-30T02:15:00"/>
    <n v="2"/>
    <n v="15"/>
    <d v="1899-12-30T06:40:00"/>
    <d v="1899-12-30T08:55:00"/>
    <d v="1899-12-30T02:15:00"/>
    <n v="2"/>
    <n v="15"/>
    <d v="1899-12-30T09:20:00"/>
    <d v="1899-12-30T00:25:00"/>
    <n v="0"/>
    <n v="25"/>
    <d v="1899-12-30T09:25:00"/>
    <d v="1899-12-30T00:05:00"/>
    <n v="0"/>
    <n v="5"/>
    <d v="1899-12-30T15:50:00"/>
    <d v="1899-12-30T06:25:00"/>
    <n v="6"/>
    <n v="25"/>
    <d v="1899-12-30T15:50:00"/>
    <d v="1899-12-30T16:05:00"/>
    <d v="1899-12-30T00:15:00"/>
    <n v="0"/>
    <n v="15"/>
    <m/>
    <m/>
    <m/>
    <m/>
    <m/>
    <m/>
    <d v="2011-05-23T16:20:00"/>
    <d v="2011-05-23T00:15:00"/>
    <n v="0"/>
    <n v="15"/>
    <d v="2011-05-23T16:30:00"/>
    <d v="1899-12-30T00:10:00"/>
    <n v="0"/>
    <n v="10"/>
    <d v="1899-12-30T16:30:00"/>
    <d v="1899-12-30T16:45:00"/>
    <d v="1899-12-30T00:15:00"/>
    <n v="0"/>
    <n v="15"/>
    <d v="1899-12-30T11:25:00"/>
    <n v="11"/>
    <n v="25"/>
    <d v="2011-05-23T01:15:00"/>
    <n v="1"/>
    <n v="15"/>
    <d v="1899-12-30T02:15:00"/>
    <n v="2"/>
    <n v="15"/>
    <d v="1899-12-30T06:25:00"/>
    <n v="6"/>
    <n v="25"/>
    <m/>
    <m/>
    <m/>
    <d v="1899-12-30T00:35:00"/>
    <n v="0"/>
    <n v="35"/>
    <d v="1899-12-30T00:15:00"/>
    <n v="0"/>
    <n v="15"/>
    <d v="1899-12-30T00:00:00"/>
    <n v="0"/>
    <n v="0"/>
    <d v="1899-12-30T03:10:00"/>
    <n v="3"/>
    <n v="10"/>
    <d v="1899-12-30T00:00:00"/>
    <n v="0"/>
    <n v="0"/>
    <d v="1899-12-30T00:50:00"/>
    <n v="0"/>
    <n v="50"/>
    <d v="1899-12-30T01:35:00"/>
    <n v="1"/>
    <n v="35"/>
    <d v="1899-12-30T00:00:00"/>
    <n v="0"/>
    <n v="0"/>
    <n v="58729.33"/>
    <n v="991"/>
    <n v="61.530677966101692"/>
    <n v="59.262694248234112"/>
    <n v="30"/>
    <n v="540"/>
    <n v="9"/>
    <n v="39"/>
    <n v="2.2941176470588234"/>
  </r>
  <r>
    <n v="18"/>
    <n v="18"/>
    <d v="2011-05-23T00:00:00"/>
    <n v="5"/>
    <x v="0"/>
    <n v="18"/>
    <s v="TSL,JSR"/>
    <s v="COAL SS IPC"/>
    <s v="SAGAR RATAN"/>
    <d v="1899-12-30T10:00:00"/>
    <x v="17"/>
    <s v="DTY-WT 1-WCS-RLS 1-IMWB 1-DTY"/>
    <n v="58"/>
    <n v="1"/>
    <m/>
    <d v="1899-12-30T10:00:00"/>
    <d v="1899-12-30T10:00:00"/>
    <d v="1899-12-30T00:00:00"/>
    <n v="0"/>
    <n v="0"/>
    <d v="1899-12-30T10:00:00"/>
    <d v="1899-12-30T00:00:00"/>
    <n v="0"/>
    <n v="0"/>
    <d v="1899-12-30T10:00:00"/>
    <d v="1899-12-30T00:00:00"/>
    <n v="0"/>
    <n v="0"/>
    <d v="1899-12-30T10:50:00"/>
    <d v="1899-12-30T00:50:00"/>
    <n v="0"/>
    <n v="50"/>
    <d v="1899-12-30T10:50:00"/>
    <d v="1899-12-30T16:40:00"/>
    <d v="1899-12-30T05:50:00"/>
    <n v="5"/>
    <n v="50"/>
    <d v="1899-12-30T10:50:00"/>
    <d v="1899-12-30T16:40:00"/>
    <d v="1899-12-30T05:50:00"/>
    <n v="5"/>
    <n v="50"/>
    <d v="1899-12-30T16:50:00"/>
    <d v="1899-12-30T00:10:00"/>
    <n v="0"/>
    <n v="10"/>
    <d v="1899-12-30T17:25:00"/>
    <d v="1899-12-30T00:35:00"/>
    <n v="0"/>
    <n v="35"/>
    <d v="1899-12-31T01:10:00"/>
    <d v="1899-12-30T07:45:00"/>
    <n v="7"/>
    <n v="45"/>
    <d v="1899-12-31T01:10:00"/>
    <d v="1899-12-31T01:10:00"/>
    <d v="1899-12-30T00:00:00"/>
    <n v="0"/>
    <n v="0"/>
    <m/>
    <m/>
    <m/>
    <m/>
    <m/>
    <m/>
    <d v="2011-05-23T01:34:00"/>
    <d v="2011-05-22T00:24:00"/>
    <n v="0"/>
    <n v="24"/>
    <d v="2011-05-23T01:40:00"/>
    <d v="1899-12-30T00:06:00"/>
    <n v="0"/>
    <n v="6"/>
    <d v="2011-05-23T01:40:00"/>
    <d v="2011-05-23T01:40:00"/>
    <d v="1899-12-30T00:00:00"/>
    <n v="0"/>
    <n v="0"/>
    <d v="2011-05-22T15:40:00"/>
    <n v="15"/>
    <n v="40"/>
    <d v="2011-05-22T01:30:00"/>
    <n v="1"/>
    <n v="30"/>
    <d v="1899-12-30T05:50:00"/>
    <n v="5"/>
    <n v="50"/>
    <d v="1899-12-30T07:45:00"/>
    <n v="7"/>
    <n v="45"/>
    <m/>
    <m/>
    <m/>
    <d v="1899-12-30T07:07:00"/>
    <n v="7"/>
    <n v="7"/>
    <d v="1899-12-30T00:00:00"/>
    <n v="0"/>
    <n v="0"/>
    <d v="1899-12-30T00:38:00"/>
    <n v="0"/>
    <n v="38"/>
    <d v="1899-12-30T00:00:00"/>
    <n v="0"/>
    <n v="0"/>
    <d v="1899-12-30T00:00:00"/>
    <n v="0"/>
    <n v="0"/>
    <d v="1899-12-30T00:00:00"/>
    <n v="0"/>
    <n v="0"/>
    <d v="1899-12-30T00:00:00"/>
    <n v="0"/>
    <n v="0"/>
    <d v="1899-12-30T04:26:00"/>
    <n v="4"/>
    <n v="26"/>
    <n v="62406.51"/>
    <n v="1049"/>
    <n v="63.399655172413787"/>
    <n v="59.491429933269785"/>
    <n v="31"/>
    <n v="570"/>
    <n v="9.5"/>
    <n v="40.5"/>
    <n v="2.25"/>
  </r>
  <r>
    <n v="19"/>
    <n v="19"/>
    <d v="2011-05-25T00:00:00"/>
    <n v="5"/>
    <x v="0"/>
    <n v="19"/>
    <s v="TSL,JSR"/>
    <s v="COAL SS IPC/NEWZEALAND/OAKY NORTH"/>
    <s v="SAGAR RATAN/WREN/NEWLEAD TOMI"/>
    <d v="1899-12-30T15:25:00"/>
    <x v="18"/>
    <s v="DTY-WT 1-WCS-RLS 1-IMWB 1-DTY"/>
    <n v="59"/>
    <n v="0"/>
    <s v="R104"/>
    <d v="1899-12-30T15:25:00"/>
    <d v="1899-12-30T15:25:00"/>
    <d v="1899-12-30T00:00:00"/>
    <n v="0"/>
    <n v="0"/>
    <d v="1899-12-30T15:35:00"/>
    <d v="1899-12-30T00:10:00"/>
    <n v="0"/>
    <n v="10"/>
    <d v="1899-12-30T15:45:00"/>
    <d v="1899-12-30T00:10:00"/>
    <n v="0"/>
    <n v="10"/>
    <d v="1899-12-30T16:15:00"/>
    <d v="1899-12-30T00:30:00"/>
    <n v="0"/>
    <n v="30"/>
    <d v="1899-12-30T16:15:00"/>
    <d v="1899-12-30T18:35:00"/>
    <d v="1899-12-30T02:20:00"/>
    <n v="2"/>
    <n v="20"/>
    <d v="1899-12-30T16:15:00"/>
    <d v="1899-12-30T18:35:00"/>
    <d v="1899-12-30T02:20:00"/>
    <n v="2"/>
    <n v="20"/>
    <d v="1899-12-30T19:40:00"/>
    <d v="1899-12-30T01:05:00"/>
    <n v="1"/>
    <n v="5"/>
    <d v="1899-12-30T19:45:00"/>
    <d v="1899-12-30T00:05:00"/>
    <n v="0"/>
    <n v="5"/>
    <d v="1899-12-31T02:43:00"/>
    <d v="1899-12-30T06:58:00"/>
    <n v="6"/>
    <n v="58"/>
    <d v="1899-12-31T02:43:00"/>
    <d v="1899-12-31T02:43:00"/>
    <d v="1899-12-30T00:00:00"/>
    <n v="0"/>
    <n v="0"/>
    <m/>
    <m/>
    <m/>
    <m/>
    <m/>
    <m/>
    <d v="2011-05-25T03:05:00"/>
    <d v="2011-05-24T00:22:00"/>
    <n v="0"/>
    <n v="22"/>
    <d v="2011-05-25T03:23:00"/>
    <d v="1899-12-30T00:18:00"/>
    <n v="0"/>
    <n v="18"/>
    <d v="2011-05-25T03:23:00"/>
    <d v="2011-05-25T03:27:00"/>
    <d v="1899-12-30T00:04:00"/>
    <n v="0"/>
    <n v="4"/>
    <d v="2011-05-24T12:02:00"/>
    <n v="12"/>
    <n v="2"/>
    <d v="2011-05-24T02:15:00"/>
    <n v="2"/>
    <n v="15"/>
    <d v="1899-12-30T02:20:00"/>
    <n v="2"/>
    <n v="20"/>
    <d v="1899-12-30T06:58:00"/>
    <n v="6"/>
    <n v="58"/>
    <m/>
    <m/>
    <m/>
    <d v="1899-12-30T03:03:00"/>
    <n v="3"/>
    <n v="3"/>
    <d v="1899-12-30T00:00:00"/>
    <n v="0"/>
    <n v="0"/>
    <d v="1899-12-30T00:35:00"/>
    <n v="0"/>
    <n v="35"/>
    <d v="1899-12-30T00:08:00"/>
    <n v="0"/>
    <n v="8"/>
    <d v="1899-12-30T02:00:00"/>
    <n v="2"/>
    <n v="0"/>
    <d v="1899-12-30T00:00:00"/>
    <n v="0"/>
    <n v="0"/>
    <d v="1899-12-30T01:12:00"/>
    <n v="1"/>
    <n v="12"/>
    <d v="1899-12-30T00:00:00"/>
    <n v="0"/>
    <n v="0"/>
    <n v="65912.070000000007"/>
    <n v="1108"/>
    <n v="59.416271186440675"/>
    <n v="59.487427797833938"/>
    <n v="33"/>
    <n v="585"/>
    <n v="9.75"/>
    <n v="42.75"/>
    <n v="2.25"/>
  </r>
  <r>
    <n v="20"/>
    <n v="1"/>
    <d v="2011-06-01T00:00:00"/>
    <n v="6"/>
    <x v="1"/>
    <n v="1"/>
    <s v="HALDIA"/>
    <s v="COAL-OAKY NORTH"/>
    <s v="NEWLEAD TOMI"/>
    <d v="1899-12-30T14:29:00"/>
    <x v="19"/>
    <s v="DTY-WT 1-WCS-RLS 1-IMWB 1-DTY"/>
    <n v="57"/>
    <n v="2"/>
    <s v="R 105"/>
    <d v="1899-12-30T14:29:00"/>
    <d v="1899-12-30T14:29:00"/>
    <d v="1899-12-30T00:00:00"/>
    <n v="0"/>
    <n v="0"/>
    <d v="1899-12-30T14:39:00"/>
    <d v="1899-12-30T00:10:00"/>
    <n v="0"/>
    <n v="10"/>
    <d v="1899-12-30T14:49:00"/>
    <d v="1899-12-30T00:10:00"/>
    <n v="0"/>
    <n v="10"/>
    <d v="1899-12-30T15:15:00"/>
    <d v="1899-12-30T00:26:00"/>
    <n v="0"/>
    <n v="26"/>
    <d v="1899-12-30T15:15:00"/>
    <d v="1899-12-30T17:25:00"/>
    <d v="1899-12-30T02:10:00"/>
    <n v="2"/>
    <n v="10"/>
    <d v="1899-12-30T17:25:00"/>
    <d v="1899-12-30T17:25:00"/>
    <d v="1899-12-30T00:00:00"/>
    <n v="0"/>
    <n v="0"/>
    <d v="1899-12-30T17:31:00"/>
    <d v="1899-12-30T00:06:00"/>
    <n v="0"/>
    <n v="6"/>
    <d v="1899-12-30T17:32:00"/>
    <d v="1899-12-30T00:01:00"/>
    <n v="0"/>
    <n v="1"/>
    <d v="1899-12-30T21:38:00"/>
    <d v="1899-12-30T04:06:00"/>
    <n v="4"/>
    <n v="6"/>
    <d v="1899-12-30T21:38:00"/>
    <d v="1899-12-30T21:43:00"/>
    <d v="1899-12-30T00:05:00"/>
    <n v="0"/>
    <n v="5"/>
    <m/>
    <m/>
    <m/>
    <m/>
    <m/>
    <m/>
    <d v="2011-06-01T21:54:00"/>
    <d v="2011-06-01T00:11:00"/>
    <n v="0"/>
    <n v="11"/>
    <d v="2011-06-01T22:10:00"/>
    <d v="1899-12-30T00:16:00"/>
    <n v="0"/>
    <n v="16"/>
    <d v="1899-12-30T22:10:00"/>
    <d v="1899-12-30T22:20:00"/>
    <d v="1899-12-30T00:10:00"/>
    <n v="0"/>
    <n v="10"/>
    <d v="1899-12-30T07:51:00"/>
    <n v="7"/>
    <n v="51"/>
    <d v="2011-06-01T00:59:00"/>
    <n v="0"/>
    <n v="59"/>
    <d v="1899-12-30T02:10:00"/>
    <n v="2"/>
    <n v="10"/>
    <d v="1899-12-30T04:06:00"/>
    <n v="4"/>
    <n v="6"/>
    <m/>
    <m/>
    <m/>
    <d v="1899-12-30T01:38:00"/>
    <n v="1"/>
    <n v="38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57:00"/>
    <n v="1"/>
    <n v="57"/>
    <d v="1899-12-30T00:31:00"/>
    <n v="0"/>
    <n v="31"/>
    <d v="1899-12-30T00:00:00"/>
    <n v="0"/>
    <n v="0"/>
    <n v="69284.77"/>
    <n v="1165"/>
    <n v="59.170175438596488"/>
    <n v="59.471905579399149"/>
    <n v="0"/>
    <n v="59"/>
    <n v="0.98333333333333328"/>
    <n v="0.98333333333333328"/>
    <n v="0.98333333333333328"/>
  </r>
  <r>
    <n v="21"/>
    <n v="2"/>
    <d v="2011-06-02T00:00:00"/>
    <n v="6"/>
    <x v="0"/>
    <n v="1"/>
    <s v="TSL,JSR"/>
    <s v="COAL-OAKY NORTH/CURRAGH SS"/>
    <s v="NEWLEAD TOMI/SUMMER FORTUNE"/>
    <d v="1899-12-30T13:15:00"/>
    <x v="20"/>
    <s v="DTY-WT 1-WCS-RLS 1-IMWB 1-DTY"/>
    <n v="59"/>
    <n v="0"/>
    <s v="R 105"/>
    <d v="1899-12-30T13:15:00"/>
    <d v="1899-12-30T13:15:00"/>
    <d v="1899-12-30T00:00:00"/>
    <n v="0"/>
    <n v="0"/>
    <d v="1899-12-30T13:20:00"/>
    <d v="1899-12-30T00:05:00"/>
    <n v="0"/>
    <n v="5"/>
    <d v="1899-12-30T13:22:00"/>
    <d v="1899-12-30T00:02:00"/>
    <n v="0"/>
    <n v="2"/>
    <d v="1899-12-30T13:50:00"/>
    <d v="1899-12-30T00:28:00"/>
    <n v="0"/>
    <n v="28"/>
    <d v="1899-12-30T13:50:00"/>
    <d v="1899-12-30T16:25:00"/>
    <d v="1899-12-30T02:35:00"/>
    <n v="2"/>
    <n v="35"/>
    <d v="1899-12-30T16:25:00"/>
    <d v="1899-12-30T22:10:00"/>
    <d v="1899-12-30T05:45:00"/>
    <n v="5"/>
    <n v="45"/>
    <d v="1899-12-30T22:19:00"/>
    <d v="1899-12-30T05:54:00"/>
    <n v="5"/>
    <n v="54"/>
    <d v="1899-12-30T22:20:00"/>
    <d v="1899-12-30T00:01:00"/>
    <n v="0"/>
    <n v="1"/>
    <d v="1899-12-31T01:50:00"/>
    <d v="1899-12-30T03:30:00"/>
    <n v="3"/>
    <n v="30"/>
    <d v="1899-12-30T01:50:00"/>
    <d v="1899-12-30T01:50:00"/>
    <d v="1899-12-30T00:00:00"/>
    <n v="0"/>
    <n v="0"/>
    <m/>
    <m/>
    <m/>
    <m/>
    <m/>
    <m/>
    <d v="1899-12-30T02:13:00"/>
    <d v="1899-12-30T00:23:00"/>
    <n v="0"/>
    <n v="23"/>
    <d v="1899-12-30T02:15:00"/>
    <d v="1899-12-30T00:02:00"/>
    <n v="0"/>
    <n v="2"/>
    <d v="1899-12-30T02:15:00"/>
    <d v="1899-12-31T02:20:00"/>
    <d v="1899-12-31T00:05:00"/>
    <n v="0"/>
    <n v="5"/>
    <d v="1899-12-30T13:05:00"/>
    <n v="13"/>
    <n v="5"/>
    <d v="1899-12-30T06:47:00"/>
    <n v="6"/>
    <n v="47"/>
    <d v="1899-12-30T02:35:00"/>
    <n v="2"/>
    <n v="35"/>
    <d v="1899-12-30T03:30:00"/>
    <n v="3"/>
    <n v="30"/>
    <m/>
    <m/>
    <m/>
    <d v="1899-12-30T01:50:00"/>
    <n v="1"/>
    <n v="5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9:00"/>
    <n v="0"/>
    <n v="9"/>
    <d v="1899-12-30T01:31:00"/>
    <n v="1"/>
    <n v="31"/>
    <d v="1899-12-30T00:00:00"/>
    <n v="0"/>
    <n v="0"/>
    <n v="72783.490000000005"/>
    <n v="1224"/>
    <n v="59.300338983050843"/>
    <n v="59.463635620915035"/>
    <n v="6"/>
    <n v="106"/>
    <n v="1.7666666666666666"/>
    <n v="7.7666666666666666"/>
    <n v="3.8833333333333333"/>
  </r>
  <r>
    <n v="22"/>
    <n v="3"/>
    <d v="2011-06-03T00:00:00"/>
    <n v="6"/>
    <x v="0"/>
    <n v="2"/>
    <s v="TSL,JSR"/>
    <s v="LIMESTONE-CP"/>
    <s v="MP PANAMAX6"/>
    <d v="1899-12-30T16:20:00"/>
    <x v="21"/>
    <s v="DTY-WT 1-WCS-RLS 2-IMWB 1-DTY"/>
    <n v="58"/>
    <n v="1"/>
    <s v="R 105"/>
    <d v="1899-12-30T16:20:00"/>
    <d v="1899-12-30T16:20:00"/>
    <d v="1899-12-30T00:00:00"/>
    <n v="0"/>
    <n v="0"/>
    <d v="1899-12-30T16:25:00"/>
    <d v="1899-12-30T00:05:00"/>
    <n v="0"/>
    <n v="5"/>
    <d v="1899-12-30T16:28:00"/>
    <d v="1899-12-30T00:03:00"/>
    <n v="0"/>
    <n v="3"/>
    <d v="1899-12-30T17:00:00"/>
    <d v="1899-12-30T00:32:00"/>
    <n v="0"/>
    <n v="32"/>
    <d v="1899-12-30T17:00:00"/>
    <d v="1899-12-30T18:30:00"/>
    <d v="1899-12-30T01:30:00"/>
    <n v="1"/>
    <n v="30"/>
    <d v="1899-12-30T17:00:00"/>
    <d v="1899-12-30T19:20:00"/>
    <d v="1899-12-30T02:20:00"/>
    <n v="2"/>
    <n v="20"/>
    <d v="1899-12-30T19:25:00"/>
    <d v="1899-12-30T00:55:00"/>
    <n v="0"/>
    <n v="55"/>
    <d v="1899-12-30T21:22:00"/>
    <d v="1899-12-30T01:57:00"/>
    <n v="1"/>
    <n v="57"/>
    <d v="1899-12-31T01:20:00"/>
    <d v="1899-12-30T03:58:00"/>
    <n v="3"/>
    <n v="58"/>
    <d v="1899-12-30T01:20:00"/>
    <d v="1899-12-30T01:20:00"/>
    <d v="1899-12-30T00:00:00"/>
    <n v="0"/>
    <n v="0"/>
    <m/>
    <m/>
    <m/>
    <m/>
    <m/>
    <m/>
    <d v="1899-12-30T02:00:00"/>
    <d v="1899-12-30T00:40:00"/>
    <n v="0"/>
    <n v="40"/>
    <d v="1899-12-30T02:25:00"/>
    <d v="1899-12-30T00:25:00"/>
    <n v="0"/>
    <n v="25"/>
    <d v="1899-12-30T02:25:00"/>
    <d v="1899-12-31T02:30:00"/>
    <d v="1899-12-31T00:05:00"/>
    <n v="0"/>
    <n v="5"/>
    <d v="1899-12-30T10:10:00"/>
    <n v="10"/>
    <n v="10"/>
    <d v="1899-12-30T02:32:00"/>
    <n v="2"/>
    <n v="32"/>
    <d v="1899-12-30T01:30:00"/>
    <n v="1"/>
    <n v="30"/>
    <d v="1899-12-30T03:58:00"/>
    <n v="3"/>
    <n v="58"/>
    <m/>
    <m/>
    <m/>
    <d v="1899-12-30T01:53:00"/>
    <n v="1"/>
    <n v="53"/>
    <d v="1899-12-30T00:00:00"/>
    <n v="0"/>
    <n v="0"/>
    <d v="1899-12-30T00:00:00"/>
    <n v="0"/>
    <n v="0"/>
    <d v="1899-12-30T00:24:00"/>
    <n v="0"/>
    <n v="24"/>
    <d v="1899-12-30T00:00:00"/>
    <n v="0"/>
    <n v="0"/>
    <d v="1899-12-30T00:10:00"/>
    <n v="0"/>
    <n v="10"/>
    <d v="1899-12-30T01:31:00"/>
    <n v="1"/>
    <n v="31"/>
    <d v="1899-12-30T00:00:00"/>
    <n v="0"/>
    <n v="0"/>
    <n v="76376.3"/>
    <n v="1282"/>
    <n v="61.945"/>
    <n v="59.575897035881439"/>
    <n v="8"/>
    <n v="138"/>
    <n v="2.2999999999999998"/>
    <n v="10.3"/>
    <n v="3.4333333333333336"/>
  </r>
  <r>
    <n v="23"/>
    <n v="4"/>
    <d v="2011-06-04T00:00:00"/>
    <n v="6"/>
    <x v="0"/>
    <n v="3"/>
    <s v="TSL,JSR"/>
    <s v="LIMESTONE-CP"/>
    <s v="MP PANAMAX6"/>
    <d v="1899-12-30T15:10:00"/>
    <x v="22"/>
    <s v="DTY-WT 1-WCS-RLS 2-IMWB 1-DTY"/>
    <n v="59"/>
    <n v="0"/>
    <s v="R 105"/>
    <d v="1899-12-30T15:10:00"/>
    <d v="1899-12-30T15:10:00"/>
    <d v="1899-12-30T00:00:00"/>
    <n v="0"/>
    <n v="0"/>
    <d v="1899-12-30T15:10:00"/>
    <d v="1899-12-30T00:00:00"/>
    <n v="0"/>
    <n v="0"/>
    <d v="1899-12-30T15:10:00"/>
    <d v="1899-12-30T00:00:00"/>
    <n v="0"/>
    <n v="0"/>
    <d v="1899-12-30T15:30:00"/>
    <d v="1899-12-30T00:20:00"/>
    <n v="0"/>
    <n v="20"/>
    <d v="1899-12-30T15:30:00"/>
    <d v="1899-12-30T16:00:00"/>
    <d v="1899-12-30T00:30:00"/>
    <n v="0"/>
    <n v="30"/>
    <d v="1899-12-30T15:30:00"/>
    <d v="1899-12-30T16:00:00"/>
    <d v="1899-12-30T00:30:00"/>
    <n v="0"/>
    <n v="30"/>
    <d v="1899-12-30T16:41:00"/>
    <d v="1899-12-30T00:41:00"/>
    <n v="0"/>
    <n v="41"/>
    <d v="1899-12-30T17:05:00"/>
    <d v="1899-12-30T00:24:00"/>
    <n v="0"/>
    <n v="24"/>
    <d v="1899-12-30T21:28:00"/>
    <d v="1899-12-30T04:23:00"/>
    <n v="4"/>
    <n v="23"/>
    <d v="1899-12-30T21:28:00"/>
    <d v="1899-12-30T21:28:00"/>
    <d v="1899-12-30T00:00:00"/>
    <n v="0"/>
    <n v="0"/>
    <m/>
    <m/>
    <m/>
    <m/>
    <m/>
    <m/>
    <d v="1899-12-30T21:40:00"/>
    <d v="1899-12-30T00:12:00"/>
    <n v="0"/>
    <n v="12"/>
    <d v="1899-12-30T22:10:00"/>
    <d v="1899-12-30T00:30:00"/>
    <n v="0"/>
    <n v="30"/>
    <d v="1899-12-30T21:40:00"/>
    <d v="1899-12-30T21:50:00"/>
    <d v="1899-12-30T00:10:00"/>
    <n v="0"/>
    <n v="10"/>
    <d v="1899-12-30T06:40:00"/>
    <n v="6"/>
    <n v="40"/>
    <d v="1899-12-30T01:43:00"/>
    <n v="1"/>
    <n v="43"/>
    <d v="1899-12-30T00:30:00"/>
    <n v="0"/>
    <n v="30"/>
    <d v="1899-12-30T04:23:00"/>
    <n v="4"/>
    <n v="23"/>
    <m/>
    <m/>
    <m/>
    <d v="1899-12-30T01:35:00"/>
    <n v="1"/>
    <n v="35"/>
    <d v="1899-12-30T00:00:00"/>
    <n v="0"/>
    <n v="0"/>
    <d v="1899-12-30T00:00:00"/>
    <n v="0"/>
    <n v="0"/>
    <d v="1899-12-30T00:23:00"/>
    <n v="0"/>
    <n v="23"/>
    <d v="1899-12-30T00:00:00"/>
    <n v="0"/>
    <n v="0"/>
    <d v="1899-12-30T00:07:00"/>
    <n v="0"/>
    <n v="7"/>
    <d v="1899-12-30T02:18:00"/>
    <n v="2"/>
    <n v="18"/>
    <d v="1899-12-30T00:00:00"/>
    <n v="0"/>
    <n v="0"/>
    <n v="80091.180000000008"/>
    <n v="1341"/>
    <n v="62.964067796610173"/>
    <n v="59.724966442953026"/>
    <n v="9"/>
    <n v="181"/>
    <n v="3.0166666666666666"/>
    <n v="12.016666666666666"/>
    <n v="3.0041666666666664"/>
  </r>
  <r>
    <n v="24"/>
    <n v="5"/>
    <d v="2011-06-04T00:00:00"/>
    <n v="6"/>
    <x v="0"/>
    <n v="4"/>
    <s v="TSL,JSR"/>
    <s v="COAL-OAKY NORTH"/>
    <s v="NEWLEAD TOMI"/>
    <d v="1899-12-30T20:00:00"/>
    <x v="23"/>
    <s v="DTY-WT 1-WCS-RLS 1-IMWB 1-DTY"/>
    <n v="59"/>
    <n v="0"/>
    <s v="R105"/>
    <d v="1899-12-30T20:00:00"/>
    <d v="1899-12-30T20:00:00"/>
    <d v="1899-12-30T00:00:00"/>
    <n v="0"/>
    <n v="0"/>
    <d v="1899-12-30T20:00:00"/>
    <d v="1899-12-30T00:00:00"/>
    <n v="0"/>
    <n v="0"/>
    <d v="1899-12-30T20:00:00"/>
    <d v="1899-12-30T00:00:00"/>
    <n v="0"/>
    <n v="0"/>
    <d v="1899-12-30T21:00:00"/>
    <d v="1899-12-30T01:00:00"/>
    <n v="1"/>
    <n v="0"/>
    <d v="1899-12-30T21:00:00"/>
    <d v="1899-12-30T22:40:00"/>
    <d v="1899-12-30T01:40:00"/>
    <n v="1"/>
    <n v="40"/>
    <d v="1899-12-30T21:00:00"/>
    <d v="1899-12-30T22:40:00"/>
    <d v="1899-12-30T01:40:00"/>
    <n v="1"/>
    <n v="40"/>
    <d v="1899-12-30T22:57:00"/>
    <d v="1899-12-30T00:17:00"/>
    <n v="0"/>
    <n v="17"/>
    <d v="1899-12-30T23:58:00"/>
    <d v="1899-12-30T01:01:00"/>
    <n v="1"/>
    <n v="1"/>
    <d v="1899-12-31T02:32:00"/>
    <d v="1899-12-30T02:34:00"/>
    <n v="2"/>
    <n v="34"/>
    <d v="1899-12-31T02:32:00"/>
    <d v="1899-12-31T02:32:00"/>
    <d v="1899-12-30T00:00:00"/>
    <n v="0"/>
    <n v="0"/>
    <m/>
    <m/>
    <m/>
    <m/>
    <m/>
    <m/>
    <d v="1899-12-31T02:50:00"/>
    <d v="1899-12-30T00:18:00"/>
    <n v="0"/>
    <n v="18"/>
    <d v="1899-12-31T03:00:00"/>
    <d v="1899-12-30T00:10:00"/>
    <n v="0"/>
    <n v="10"/>
    <d v="1899-12-31T03:00:00"/>
    <d v="1899-12-31T03:00:00"/>
    <d v="1899-12-30T00:00:00"/>
    <n v="0"/>
    <n v="0"/>
    <d v="1899-12-30T07:00:00"/>
    <n v="7"/>
    <n v="0"/>
    <d v="1899-12-30T01:45:00"/>
    <n v="1"/>
    <n v="45"/>
    <d v="1899-12-30T01:40:00"/>
    <n v="1"/>
    <n v="40"/>
    <d v="1899-12-30T02:34:00"/>
    <n v="2"/>
    <n v="34"/>
    <m/>
    <m/>
    <m/>
    <d v="1899-12-30T01:19:00"/>
    <n v="1"/>
    <n v="19"/>
    <d v="1899-12-30T00:00:00"/>
    <n v="0"/>
    <n v="0"/>
    <d v="1899-12-30T00:12:00"/>
    <n v="0"/>
    <n v="12"/>
    <d v="1899-12-30T00:43:00"/>
    <n v="0"/>
    <n v="43"/>
    <d v="1899-12-30T00:00:00"/>
    <n v="0"/>
    <n v="0"/>
    <d v="1899-12-30T00:00:00"/>
    <n v="0"/>
    <n v="0"/>
    <d v="1899-12-30T00:20:00"/>
    <n v="0"/>
    <n v="20"/>
    <d v="1899-12-30T00:00:00"/>
    <n v="0"/>
    <n v="0"/>
    <n v="83644.87000000001"/>
    <n v="1400"/>
    <n v="60.232033898305083"/>
    <n v="59.746335714285721"/>
    <n v="10"/>
    <n v="226"/>
    <n v="3.7666666666666666"/>
    <n v="13.766666666666666"/>
    <n v="2.753333333333333"/>
  </r>
  <r>
    <n v="25"/>
    <n v="6"/>
    <d v="2011-06-05T00:00:00"/>
    <n v="6"/>
    <x v="1"/>
    <n v="2"/>
    <s v="HALDIA"/>
    <s v="COAL-OAKY NORTH/CURRAGH SS"/>
    <s v="NEWLEAD TOMI/SUMMER FORTUNE"/>
    <d v="1899-12-30T21:11:00"/>
    <x v="24"/>
    <s v="DTY-WT 1-WCS-RLS 1-IMWB 1-DTY"/>
    <n v="59"/>
    <n v="0"/>
    <s v="R105"/>
    <d v="1899-12-30T21:11:00"/>
    <d v="1899-12-30T21:11:00"/>
    <d v="1899-12-30T00:00:00"/>
    <n v="0"/>
    <n v="0"/>
    <d v="1899-12-30T21:25:00"/>
    <d v="1899-12-30T00:14:00"/>
    <n v="0"/>
    <n v="14"/>
    <d v="1899-12-30T21:25:00"/>
    <d v="1899-12-30T00:00:00"/>
    <n v="0"/>
    <n v="0"/>
    <d v="1899-12-30T22:10:00"/>
    <d v="1899-12-30T00:45:00"/>
    <n v="0"/>
    <n v="45"/>
    <d v="1899-12-30T22:10:00"/>
    <d v="1899-12-30T23:48:00"/>
    <d v="1899-12-30T01:38:00"/>
    <n v="1"/>
    <n v="38"/>
    <d v="1899-12-30T22:10:00"/>
    <d v="1899-12-30T23:48:00"/>
    <d v="1899-12-30T01:38:00"/>
    <n v="1"/>
    <n v="38"/>
    <d v="1899-12-30T23:56:00"/>
    <d v="1899-12-30T00:08:00"/>
    <n v="0"/>
    <n v="8"/>
    <d v="1899-12-30T23:57:00"/>
    <d v="1899-12-30T00:01:00"/>
    <n v="0"/>
    <n v="1"/>
    <d v="1899-12-31T02:22:00"/>
    <d v="1899-12-30T02:25:00"/>
    <n v="2"/>
    <n v="25"/>
    <d v="1899-12-31T02:22:00"/>
    <d v="1899-12-31T02:22:00"/>
    <d v="1899-12-30T00:00:00"/>
    <n v="0"/>
    <n v="0"/>
    <m/>
    <m/>
    <m/>
    <m/>
    <m/>
    <m/>
    <d v="1899-12-31T02:40:00"/>
    <d v="1899-12-30T00:18:00"/>
    <n v="0"/>
    <n v="18"/>
    <d v="1899-12-31T03:00:00"/>
    <d v="1899-12-30T00:20:00"/>
    <n v="0"/>
    <n v="20"/>
    <d v="1899-12-31T03:00:00"/>
    <d v="1899-12-31T03:00:00"/>
    <d v="1899-12-30T00:00:00"/>
    <n v="0"/>
    <n v="0"/>
    <d v="1899-12-30T05:49:00"/>
    <n v="5"/>
    <n v="49"/>
    <d v="1899-12-30T01:31:00"/>
    <n v="1"/>
    <n v="31"/>
    <d v="1899-12-30T01:38:00"/>
    <n v="1"/>
    <n v="38"/>
    <d v="1899-12-30T02:25:00"/>
    <n v="2"/>
    <n v="25"/>
    <m/>
    <m/>
    <m/>
    <d v="1899-12-30T01:20:00"/>
    <n v="1"/>
    <n v="20"/>
    <d v="1899-12-30T00:00:00"/>
    <n v="0"/>
    <n v="0"/>
    <d v="1899-12-30T00:00:00"/>
    <n v="0"/>
    <n v="0"/>
    <d v="1899-12-30T00:56:00"/>
    <n v="0"/>
    <n v="56"/>
    <d v="1899-12-30T00:00:00"/>
    <n v="0"/>
    <n v="0"/>
    <d v="1899-12-30T00:00:00"/>
    <n v="0"/>
    <n v="0"/>
    <d v="1899-12-30T00:09:00"/>
    <n v="0"/>
    <n v="9"/>
    <d v="1899-12-30T00:00:00"/>
    <n v="0"/>
    <n v="0"/>
    <n v="87113.090000000011"/>
    <n v="1459"/>
    <n v="58.783389830508469"/>
    <n v="59.707395476353675"/>
    <n v="11"/>
    <n v="257"/>
    <n v="4.2833333333333332"/>
    <n v="15.283333333333333"/>
    <n v="2.5472222222222221"/>
  </r>
  <r>
    <n v="26"/>
    <n v="7"/>
    <d v="2011-06-06T00:00:00"/>
    <n v="6"/>
    <x v="0"/>
    <n v="5"/>
    <s v="TSL,JSR"/>
    <s v="COAL CURRAGH SS"/>
    <s v="SUMMER FORTUNE"/>
    <d v="1899-12-30T15:00:00"/>
    <x v="25"/>
    <s v="DTY-WT 1-WCS-RLS 1-IMWB 1-DTY"/>
    <n v="58"/>
    <n v="1"/>
    <s v="R105"/>
    <d v="1899-12-30T15:00:00"/>
    <d v="1899-12-30T15:00:00"/>
    <d v="1899-12-30T00:00:00"/>
    <n v="0"/>
    <n v="0"/>
    <d v="1899-12-30T15:00:00"/>
    <d v="1899-12-30T00:00:00"/>
    <n v="0"/>
    <n v="0"/>
    <d v="1899-12-30T15:00:00"/>
    <d v="1899-12-30T00:00:00"/>
    <n v="0"/>
    <n v="0"/>
    <d v="1899-12-30T15:35:00"/>
    <d v="1899-12-30T00:35:00"/>
    <n v="0"/>
    <n v="35"/>
    <d v="1899-12-30T15:35:00"/>
    <d v="1899-12-30T18:35:00"/>
    <d v="1899-12-30T03:00:00"/>
    <n v="3"/>
    <n v="0"/>
    <d v="1899-12-30T15:35:00"/>
    <d v="1899-12-30T18:35:00"/>
    <d v="1899-12-30T03:00:00"/>
    <n v="3"/>
    <n v="0"/>
    <d v="1899-12-30T18:41:00"/>
    <d v="1899-12-30T00:06:00"/>
    <n v="0"/>
    <n v="6"/>
    <d v="1899-12-30T18:42:00"/>
    <d v="1899-12-30T00:01:00"/>
    <n v="0"/>
    <n v="1"/>
    <d v="1899-12-30T21:32:00"/>
    <d v="1899-12-30T02:50:00"/>
    <n v="2"/>
    <n v="50"/>
    <d v="1899-12-30T21:32:00"/>
    <d v="1899-12-30T21:32:00"/>
    <d v="1899-12-30T00:00:00"/>
    <n v="0"/>
    <n v="0"/>
    <m/>
    <m/>
    <m/>
    <m/>
    <m/>
    <m/>
    <d v="1899-12-30T21:40:00"/>
    <d v="1899-12-30T00:08:00"/>
    <n v="0"/>
    <n v="8"/>
    <d v="1899-12-30T21:55:00"/>
    <d v="1899-12-30T00:15:00"/>
    <n v="0"/>
    <n v="15"/>
    <d v="1899-12-30T23:35:00"/>
    <d v="1899-12-30T23:35:00"/>
    <d v="1899-12-30T00:00:00"/>
    <n v="0"/>
    <n v="0"/>
    <d v="1899-12-30T08:35:00"/>
    <n v="8"/>
    <n v="35"/>
    <d v="1899-12-30T01:04:00"/>
    <n v="1"/>
    <n v="4"/>
    <d v="1899-12-30T03:00:00"/>
    <n v="3"/>
    <n v="0"/>
    <d v="1899-12-30T02:50:00"/>
    <n v="2"/>
    <n v="50"/>
    <m/>
    <m/>
    <m/>
    <d v="1899-12-30T02:45:00"/>
    <n v="2"/>
    <n v="45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5:00"/>
    <n v="0"/>
    <n v="5"/>
    <d v="1899-12-30T00:00:00"/>
    <n v="0"/>
    <n v="0"/>
    <d v="1899-12-30T00:44:00"/>
    <n v="0"/>
    <n v="44"/>
    <n v="90613.220000000016"/>
    <n v="1517"/>
    <n v="60.347068965517245"/>
    <n v="59.731852340145032"/>
    <n v="12"/>
    <n v="261"/>
    <n v="4.3499999999999996"/>
    <n v="16.350000000000001"/>
    <n v="2.3357142857142859"/>
  </r>
  <r>
    <n v="27"/>
    <n v="8"/>
    <d v="2011-06-08T00:00:00"/>
    <n v="6"/>
    <x v="0"/>
    <n v="6"/>
    <s v="TSL,JSR"/>
    <s v="COAL CURRAGH SS"/>
    <s v="SUMMER FORTUNE"/>
    <d v="2011-06-08T04:11:00"/>
    <x v="26"/>
    <s v="DTY-WT 1-WCS-RLS 1-IMWB 1-DTY"/>
    <n v="59"/>
    <n v="0"/>
    <s v="R103"/>
    <d v="2011-06-08T04:11:00"/>
    <d v="2011-06-08T04:11:00"/>
    <d v="1899-12-30T00:00:00"/>
    <n v="0"/>
    <n v="0"/>
    <d v="2011-06-08T04:25:00"/>
    <d v="1899-12-30T00:14:00"/>
    <n v="0"/>
    <n v="14"/>
    <d v="2011-06-08T04:33:00"/>
    <d v="1899-12-30T00:08:00"/>
    <n v="0"/>
    <n v="8"/>
    <d v="2011-06-08T04:53:00"/>
    <d v="1899-12-30T00:20:00"/>
    <n v="0"/>
    <n v="20"/>
    <d v="2011-06-08T04:53:00"/>
    <d v="2011-06-08T07:00:00"/>
    <d v="1899-12-30T02:07:00"/>
    <n v="2"/>
    <n v="7"/>
    <d v="2011-06-08T04:53:00"/>
    <d v="2011-06-08T07:00:00"/>
    <d v="1899-12-30T02:07:00"/>
    <n v="2"/>
    <n v="7"/>
    <d v="2011-06-08T07:06:00"/>
    <d v="1899-12-30T00:06:00"/>
    <n v="0"/>
    <n v="6"/>
    <d v="2011-06-08T07:07:00"/>
    <d v="1899-12-30T00:01:00"/>
    <n v="0"/>
    <n v="1"/>
    <d v="2011-06-08T11:28:00"/>
    <d v="1899-12-30T04:21:00"/>
    <n v="4"/>
    <n v="21"/>
    <d v="2011-06-08T11:28:00"/>
    <d v="2011-06-08T11:28:00"/>
    <d v="1899-12-30T00:00:00"/>
    <n v="0"/>
    <n v="0"/>
    <m/>
    <m/>
    <m/>
    <m/>
    <m/>
    <m/>
    <d v="2011-06-08T11:40:00"/>
    <d v="1899-12-30T00:12:00"/>
    <n v="0"/>
    <n v="12"/>
    <d v="2011-06-08T11:55:00"/>
    <d v="1899-12-30T00:15:00"/>
    <n v="0"/>
    <n v="15"/>
    <d v="2011-06-08T11:55:00"/>
    <d v="2011-06-08T13:40:00"/>
    <d v="1899-12-30T01:45:00"/>
    <n v="1"/>
    <n v="45"/>
    <d v="1899-12-30T09:29:00"/>
    <n v="9"/>
    <n v="29"/>
    <d v="1899-12-30T00:53:00"/>
    <n v="0"/>
    <n v="53"/>
    <d v="1899-12-30T02:07:00"/>
    <n v="2"/>
    <n v="7"/>
    <d v="1899-12-30T04:21:00"/>
    <n v="4"/>
    <n v="21"/>
    <m/>
    <m/>
    <m/>
    <d v="1899-12-30T01:28:00"/>
    <n v="1"/>
    <n v="28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2:53:00"/>
    <n v="2"/>
    <n v="53"/>
    <d v="1899-12-30T00:00:00"/>
    <n v="0"/>
    <n v="0"/>
    <n v="94102.170000000013"/>
    <n v="1576"/>
    <n v="59.134745762711859"/>
    <n v="59.709498730964476"/>
    <n v="12"/>
    <n v="314"/>
    <n v="5.2333333333333334"/>
    <n v="17.233333333333334"/>
    <n v="2.1541666666666668"/>
  </r>
  <r>
    <n v="28"/>
    <n v="9"/>
    <d v="2011-06-08T00:00:00"/>
    <n v="6"/>
    <x v="0"/>
    <n v="7"/>
    <s v="TSL,JSR"/>
    <s v="COAL CURRAGH SS"/>
    <s v="SUMMER FORTUNE"/>
    <d v="1899-12-30T17:40:00"/>
    <x v="27"/>
    <s v="DTY-WT 1-WCS-RLS 1-IMWB 1-DTY"/>
    <n v="59"/>
    <n v="0"/>
    <m/>
    <d v="1899-12-30T17:40:00"/>
    <d v="1899-12-30T17:40:00"/>
    <d v="1899-12-30T00:00:00"/>
    <n v="0"/>
    <n v="0"/>
    <d v="1899-12-30T17:40:00"/>
    <d v="1899-12-30T00:00:00"/>
    <n v="0"/>
    <n v="0"/>
    <d v="1899-12-30T17:40:00"/>
    <d v="1899-12-30T00:00:00"/>
    <n v="0"/>
    <n v="0"/>
    <d v="1899-12-30T18:25:00"/>
    <d v="1899-12-30T00:45:00"/>
    <n v="0"/>
    <n v="45"/>
    <d v="1899-12-30T18:25:00"/>
    <d v="1899-12-30T19:23:00"/>
    <d v="1899-12-30T00:58:00"/>
    <n v="0"/>
    <n v="58"/>
    <d v="1899-12-30T18:25:00"/>
    <d v="1899-12-30T19:23:00"/>
    <d v="1899-12-30T00:58:00"/>
    <n v="0"/>
    <n v="58"/>
    <d v="1899-12-30T19:39:00"/>
    <d v="1899-12-30T00:16:00"/>
    <n v="0"/>
    <n v="16"/>
    <d v="1899-12-30T19:41:00"/>
    <d v="1899-12-30T00:02:00"/>
    <n v="0"/>
    <n v="2"/>
    <d v="2011-06-09T01:36:00"/>
    <d v="2011-06-08T05:55:00"/>
    <n v="5"/>
    <n v="55"/>
    <d v="1899-12-30T19:41:00"/>
    <d v="2011-06-09T01:36:00"/>
    <d v="2011-06-08T05:55:00"/>
    <n v="5"/>
    <n v="55"/>
    <m/>
    <m/>
    <m/>
    <m/>
    <m/>
    <m/>
    <d v="2011-06-09T01:45:00"/>
    <d v="1899-12-30T00:09:00"/>
    <n v="0"/>
    <n v="9"/>
    <d v="2011-06-09T02:05:00"/>
    <d v="1899-12-30T00:20:00"/>
    <n v="0"/>
    <n v="20"/>
    <d v="2011-06-09T02:05:00"/>
    <d v="2011-06-09T02:05:00"/>
    <d v="1899-12-30T00:00:00"/>
    <n v="0"/>
    <n v="0"/>
    <d v="2011-06-08T08:25:00"/>
    <n v="8"/>
    <n v="25"/>
    <d v="1899-12-30T01:30:00"/>
    <n v="1"/>
    <n v="30"/>
    <d v="1899-12-30T00:58:00"/>
    <n v="0"/>
    <n v="58"/>
    <d v="2011-06-08T05:55:00"/>
    <n v="5"/>
    <n v="55"/>
    <m/>
    <m/>
    <m/>
    <d v="2011-06-08T02:03:00"/>
    <n v="2"/>
    <n v="3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2:00"/>
    <n v="0"/>
    <n v="2"/>
    <d v="1899-12-30T03:50:00"/>
    <n v="3"/>
    <n v="50"/>
    <d v="1899-12-30T00:15:00"/>
    <n v="0"/>
    <n v="15"/>
    <n v="97612.250000000015"/>
    <n v="1635"/>
    <n v="59.492881355932205"/>
    <n v="59.701681957186551"/>
    <n v="13"/>
    <n v="344"/>
    <n v="5.7333333333333334"/>
    <n v="18.733333333333334"/>
    <n v="2.0814814814814815"/>
  </r>
  <r>
    <n v="29"/>
    <n v="10"/>
    <d v="2011-06-10T00:00:00"/>
    <n v="6"/>
    <x v="1"/>
    <n v="3"/>
    <s v="HALDIA"/>
    <s v="COAL OAKY NORTH"/>
    <s v="NEWLEAD TOMI"/>
    <d v="1899-12-30T02:15:00"/>
    <x v="28"/>
    <s v="DTY-WT 1-WCS-RLS 1-IMWB 1-DTY"/>
    <n v="59"/>
    <n v="0"/>
    <s v="R103"/>
    <d v="1899-12-30T02:15:00"/>
    <d v="1899-12-30T02:15:00"/>
    <d v="1899-12-30T00:00:00"/>
    <n v="0"/>
    <n v="0"/>
    <d v="1899-12-30T02:25:00"/>
    <d v="1899-12-30T00:10:00"/>
    <n v="0"/>
    <n v="10"/>
    <d v="1899-12-30T02:35:00"/>
    <d v="1899-12-30T00:10:00"/>
    <n v="0"/>
    <n v="10"/>
    <d v="1899-12-30T02:50:00"/>
    <d v="1899-12-30T00:15:00"/>
    <n v="0"/>
    <n v="15"/>
    <d v="1899-12-30T02:55:00"/>
    <d v="1899-12-30T03:45:00"/>
    <d v="1899-12-30T00:50:00"/>
    <n v="0"/>
    <n v="50"/>
    <d v="1899-12-30T02:55:00"/>
    <d v="1899-12-30T03:45:00"/>
    <d v="1899-12-30T00:50:00"/>
    <n v="0"/>
    <n v="50"/>
    <d v="1899-12-30T03:50:00"/>
    <d v="1899-12-30T00:05:00"/>
    <n v="0"/>
    <n v="5"/>
    <d v="1899-12-30T03:55:00"/>
    <d v="1899-12-30T00:05:00"/>
    <n v="0"/>
    <n v="5"/>
    <d v="1899-12-30T06:26:00"/>
    <d v="1899-12-30T02:31:00"/>
    <n v="2"/>
    <n v="31"/>
    <d v="1899-12-30T03:55:00"/>
    <d v="1899-12-30T06:30:00"/>
    <d v="1899-12-30T02:35:00"/>
    <n v="2"/>
    <n v="35"/>
    <m/>
    <m/>
    <m/>
    <m/>
    <m/>
    <m/>
    <d v="1899-12-30T06:45:00"/>
    <d v="1899-12-30T00:15:00"/>
    <n v="0"/>
    <n v="15"/>
    <d v="1899-12-30T07:15:00"/>
    <d v="1899-12-30T00:30:00"/>
    <n v="0"/>
    <n v="30"/>
    <d v="1899-12-30T07:15:00"/>
    <d v="1899-12-30T07:15:00"/>
    <d v="1899-12-30T00:00:00"/>
    <n v="0"/>
    <n v="0"/>
    <d v="1899-12-30T05:00:00"/>
    <n v="5"/>
    <n v="0"/>
    <d v="1899-12-30T01:05:00"/>
    <n v="1"/>
    <n v="5"/>
    <d v="1899-12-30T00:50:00"/>
    <n v="0"/>
    <n v="50"/>
    <d v="1899-12-30T02:31:00"/>
    <n v="2"/>
    <n v="31"/>
    <m/>
    <m/>
    <m/>
    <d v="1899-12-30T01:59:00"/>
    <n v="1"/>
    <n v="59"/>
    <d v="1899-12-30T00:00:00"/>
    <n v="0"/>
    <n v="0"/>
    <d v="1899-12-30T00:00:00"/>
    <n v="0"/>
    <n v="0"/>
    <d v="1899-12-30T00:02:00"/>
    <n v="0"/>
    <n v="2"/>
    <d v="1899-12-30T00:00:00"/>
    <n v="0"/>
    <n v="0"/>
    <d v="1899-12-30T00:00:00"/>
    <n v="0"/>
    <n v="0"/>
    <d v="1899-12-30T00:30:00"/>
    <n v="0"/>
    <n v="30"/>
    <d v="1899-12-30T00:00:00"/>
    <n v="0"/>
    <n v="0"/>
    <n v="101021.21000000002"/>
    <n v="1694"/>
    <n v="57.778983050847458"/>
    <n v="59.634716646989389"/>
    <n v="14"/>
    <n v="349"/>
    <n v="5.8166666666666664"/>
    <n v="19.816666666666666"/>
    <n v="1.9816666666666667"/>
  </r>
  <r>
    <n v="30"/>
    <n v="11"/>
    <d v="2011-06-11T00:00:00"/>
    <n v="6"/>
    <x v="0"/>
    <n v="8"/>
    <s v="TSL,JSR"/>
    <s v="COAL-OAKY NORTH/CURRAGH SS"/>
    <s v="NEWLEAD TOMI/SUMMER FORTUNE"/>
    <d v="1899-12-30T15:00:00"/>
    <x v="29"/>
    <s v="DTY-WT 1-WCS-RLS 1-IMWB 1-DTY"/>
    <n v="58"/>
    <n v="1"/>
    <s v="R103"/>
    <d v="1899-12-30T15:00:00"/>
    <d v="1899-12-30T15:00:00"/>
    <d v="1899-12-30T00:00:00"/>
    <n v="0"/>
    <n v="0"/>
    <d v="1899-12-30T15:15:00"/>
    <d v="1899-12-30T00:15:00"/>
    <n v="0"/>
    <n v="15"/>
    <d v="1899-12-30T15:21:00"/>
    <d v="1899-12-30T00:06:00"/>
    <n v="0"/>
    <n v="6"/>
    <d v="1899-12-30T15:57:00"/>
    <d v="1899-12-30T00:36:00"/>
    <n v="0"/>
    <n v="36"/>
    <d v="1899-12-30T15:57:00"/>
    <d v="1899-12-30T16:40:00"/>
    <d v="1899-12-30T00:43:00"/>
    <n v="0"/>
    <n v="43"/>
    <d v="1899-12-30T15:57:00"/>
    <d v="1899-12-30T16:40:00"/>
    <d v="1899-12-30T00:43:00"/>
    <n v="0"/>
    <n v="43"/>
    <d v="1899-12-30T17:36:00"/>
    <d v="1899-12-30T00:56:00"/>
    <n v="0"/>
    <n v="56"/>
    <d v="1899-12-30T17:40:00"/>
    <d v="1899-12-30T00:04:00"/>
    <n v="0"/>
    <n v="4"/>
    <d v="1899-12-30T21:16:00"/>
    <d v="1899-12-30T03:36:00"/>
    <n v="3"/>
    <n v="36"/>
    <d v="1899-12-30T17:40:00"/>
    <d v="1899-12-30T21:16:00"/>
    <d v="1899-12-30T03:36:00"/>
    <n v="3"/>
    <n v="36"/>
    <m/>
    <m/>
    <m/>
    <m/>
    <m/>
    <m/>
    <d v="1899-12-30T21:36:00"/>
    <d v="1899-12-30T00:20:00"/>
    <n v="0"/>
    <n v="20"/>
    <d v="1899-12-30T21:55:00"/>
    <d v="1899-12-30T00:19:00"/>
    <n v="0"/>
    <n v="19"/>
    <d v="1899-12-30T21:55:00"/>
    <d v="1899-12-30T21:55:00"/>
    <d v="1899-12-30T00:00:00"/>
    <n v="0"/>
    <n v="0"/>
    <d v="1899-12-30T06:55:00"/>
    <n v="6"/>
    <n v="55"/>
    <d v="1899-12-30T02:11:00"/>
    <n v="2"/>
    <n v="11"/>
    <d v="1899-12-30T00:43:00"/>
    <n v="0"/>
    <n v="43"/>
    <d v="1899-12-30T03:36:00"/>
    <n v="3"/>
    <n v="36"/>
    <m/>
    <m/>
    <m/>
    <d v="1899-12-30T01:23:00"/>
    <n v="1"/>
    <n v="23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2:13:00"/>
    <n v="2"/>
    <n v="13"/>
    <d v="1899-12-30T00:00:00"/>
    <n v="0"/>
    <n v="0"/>
    <n v="104505.27000000002"/>
    <n v="1752"/>
    <n v="60.07"/>
    <n v="59.64912671232878"/>
    <n v="16"/>
    <n v="360"/>
    <n v="6"/>
    <n v="22"/>
    <n v="2"/>
  </r>
  <r>
    <n v="31"/>
    <n v="12"/>
    <d v="2011-06-12T00:00:00"/>
    <n v="6"/>
    <x v="2"/>
    <n v="1"/>
    <s v="UML,DGPR"/>
    <s v="HARD COKING COAL"/>
    <s v="KAVO ALKYON"/>
    <d v="1899-12-30T22:30:00"/>
    <x v="30"/>
    <s v="DTY-WT 1-WCS-RLS 1-IMWB 1-DTY"/>
    <n v="59"/>
    <n v="0"/>
    <m/>
    <d v="1899-12-30T22:30:00"/>
    <d v="1899-12-30T22:30:00"/>
    <d v="1899-12-30T00:00:00"/>
    <n v="0"/>
    <n v="0"/>
    <d v="1899-12-30T22:46:00"/>
    <d v="1899-12-30T00:16:00"/>
    <n v="0"/>
    <n v="16"/>
    <d v="1899-12-30T22:46:00"/>
    <d v="1899-12-30T00:00:00"/>
    <n v="0"/>
    <n v="0"/>
    <d v="1899-12-30T23:25:00"/>
    <d v="1899-12-30T00:39:00"/>
    <n v="0"/>
    <n v="39"/>
    <d v="1899-12-30T23:25:00"/>
    <d v="1899-12-31T01:14:00"/>
    <d v="1899-12-30T01:49:00"/>
    <n v="1"/>
    <n v="49"/>
    <d v="1899-12-30T23:25:00"/>
    <d v="1899-12-31T01:14:00"/>
    <d v="1899-12-30T01:49:00"/>
    <n v="1"/>
    <n v="49"/>
    <d v="1899-12-31T01:19:00"/>
    <d v="1899-12-30T00:05:00"/>
    <n v="0"/>
    <n v="5"/>
    <d v="1899-12-31T01:20:00"/>
    <d v="1899-12-30T00:01:00"/>
    <n v="0"/>
    <n v="1"/>
    <d v="1899-12-31T03:46:00"/>
    <d v="1899-12-30T02:26:00"/>
    <n v="2"/>
    <n v="26"/>
    <d v="1899-12-31T01:20:00"/>
    <d v="1899-12-31T03:46:00"/>
    <d v="1899-12-30T02:26:00"/>
    <n v="2"/>
    <n v="26"/>
    <m/>
    <m/>
    <m/>
    <m/>
    <m/>
    <m/>
    <d v="1899-12-31T03:50:00"/>
    <d v="1899-12-30T00:04:00"/>
    <n v="0"/>
    <n v="4"/>
    <d v="1899-12-31T04:05:00"/>
    <d v="1899-12-30T00:15:00"/>
    <n v="0"/>
    <n v="15"/>
    <d v="1899-12-31T04:05:00"/>
    <d v="1899-12-31T04:05:00"/>
    <d v="1899-12-30T00:00:00"/>
    <n v="0"/>
    <n v="0"/>
    <d v="1899-12-30T05:35:00"/>
    <n v="5"/>
    <n v="35"/>
    <d v="1899-12-30T01:03:00"/>
    <n v="1"/>
    <n v="3"/>
    <d v="1899-12-30T01:49:00"/>
    <n v="1"/>
    <n v="49"/>
    <d v="1899-12-30T02:26:00"/>
    <n v="2"/>
    <n v="26"/>
    <m/>
    <m/>
    <m/>
    <d v="1899-12-30T01:34:00"/>
    <n v="1"/>
    <n v="34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28:00"/>
    <n v="0"/>
    <n v="28"/>
    <d v="1899-12-30T00:24:00"/>
    <n v="0"/>
    <n v="24"/>
    <d v="1899-12-30T00:00:00"/>
    <n v="0"/>
    <n v="0"/>
    <n v="108071.05000000002"/>
    <n v="1811"/>
    <n v="60.436949152542375"/>
    <n v="59.674792932081729"/>
    <n v="17"/>
    <n v="363"/>
    <n v="6.05"/>
    <n v="23.05"/>
    <n v="1.9208333333333334"/>
  </r>
  <r>
    <n v="32"/>
    <n v="13"/>
    <d v="2011-06-14T00:00:00"/>
    <n v="6"/>
    <x v="1"/>
    <n v="4"/>
    <s v="HALDIA"/>
    <s v="COAL-OAKY NORTH"/>
    <s v="NEWLEAD TOMI"/>
    <d v="1899-12-30T09:17:00"/>
    <x v="31"/>
    <s v="DTY-WT 1-WCS-RLS 1-IMWB 1-DTY"/>
    <n v="59"/>
    <n v="0"/>
    <s v="R103"/>
    <d v="1899-12-30T09:17:00"/>
    <d v="1899-12-30T09:17:00"/>
    <d v="1899-12-30T00:00:00"/>
    <n v="0"/>
    <n v="0"/>
    <d v="1899-12-30T09:27:00"/>
    <d v="1899-12-30T00:10:00"/>
    <n v="0"/>
    <n v="10"/>
    <d v="1899-12-30T09:35:00"/>
    <d v="1899-12-30T00:08:00"/>
    <n v="0"/>
    <n v="8"/>
    <d v="1899-12-30T09:55:00"/>
    <d v="1899-12-30T00:20:00"/>
    <n v="0"/>
    <n v="20"/>
    <d v="1899-12-30T09:55:00"/>
    <d v="1899-12-30T10:26:00"/>
    <d v="1899-12-30T00:31:00"/>
    <n v="0"/>
    <n v="31"/>
    <d v="1899-12-30T09:55:00"/>
    <d v="1899-12-30T10:26:00"/>
    <d v="1899-12-30T00:31:00"/>
    <n v="0"/>
    <n v="31"/>
    <d v="1899-12-30T10:59:00"/>
    <d v="1899-12-30T00:33:00"/>
    <n v="0"/>
    <n v="33"/>
    <d v="1899-12-30T11:00:00"/>
    <d v="1899-12-30T00:01:00"/>
    <n v="0"/>
    <n v="1"/>
    <d v="1899-12-30T12:52:00"/>
    <d v="1899-12-30T01:52:00"/>
    <n v="1"/>
    <n v="52"/>
    <d v="1899-12-30T11:02:00"/>
    <d v="1899-12-30T12:55:00"/>
    <d v="1899-12-30T01:53:00"/>
    <n v="1"/>
    <n v="53"/>
    <m/>
    <m/>
    <m/>
    <m/>
    <m/>
    <m/>
    <d v="1899-12-30T13:11:00"/>
    <d v="1899-12-30T00:16:00"/>
    <n v="0"/>
    <n v="16"/>
    <d v="1899-12-30T13:21:00"/>
    <d v="1899-12-30T00:10:00"/>
    <n v="0"/>
    <n v="10"/>
    <d v="1899-12-30T13:21:00"/>
    <d v="1899-12-30T13:33:00"/>
    <d v="1899-12-30T00:12:00"/>
    <n v="0"/>
    <n v="12"/>
    <d v="1899-12-30T04:16:00"/>
    <n v="4"/>
    <n v="16"/>
    <d v="1899-12-30T01:19:00"/>
    <n v="1"/>
    <n v="19"/>
    <d v="1899-12-30T00:31:00"/>
    <n v="0"/>
    <n v="31"/>
    <d v="1899-12-30T01:52:00"/>
    <n v="1"/>
    <n v="52"/>
    <m/>
    <m/>
    <m/>
    <d v="1899-12-30T01:37:00"/>
    <n v="1"/>
    <n v="37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15:00"/>
    <n v="0"/>
    <n v="15"/>
    <d v="1899-12-30T00:00:00"/>
    <n v="0"/>
    <n v="0"/>
    <n v="111661.40000000002"/>
    <n v="1870"/>
    <n v="60.853389830508476"/>
    <n v="59.711978609625682"/>
    <n v="18"/>
    <n v="382"/>
    <n v="6.3666666666666663"/>
    <n v="24.366666666666667"/>
    <n v="1.8743589743589744"/>
  </r>
  <r>
    <n v="33"/>
    <n v="14"/>
    <d v="2011-06-14T00:00:00"/>
    <n v="6"/>
    <x v="1"/>
    <n v="5"/>
    <s v="HALDIA"/>
    <s v="COAL-OAKY NORTH"/>
    <s v="NEWLEAD TOMI"/>
    <d v="1899-12-30T15:00:00"/>
    <x v="0"/>
    <s v="DTY-WT 1-WCS-RLS 1-IMWB 1-DTY"/>
    <n v="57"/>
    <n v="2"/>
    <s v="R105"/>
    <d v="1899-12-30T15:00:00"/>
    <d v="1899-12-30T15:00:00"/>
    <d v="1899-12-30T00:00:00"/>
    <n v="0"/>
    <n v="0"/>
    <d v="1899-12-30T15:05:00"/>
    <d v="1899-12-30T00:05:00"/>
    <n v="0"/>
    <n v="5"/>
    <d v="1899-12-30T15:47:00"/>
    <d v="1899-12-30T00:42:00"/>
    <n v="0"/>
    <n v="42"/>
    <d v="1899-12-30T16:05:00"/>
    <d v="1899-12-30T00:18:00"/>
    <n v="0"/>
    <n v="18"/>
    <d v="1899-12-30T16:05:00"/>
    <d v="1899-12-30T17:05:00"/>
    <d v="1899-12-30T01:00:00"/>
    <n v="1"/>
    <n v="0"/>
    <d v="1899-12-30T16:05:00"/>
    <d v="1899-12-30T17:05:00"/>
    <d v="1899-12-30T01:00:00"/>
    <n v="1"/>
    <n v="0"/>
    <d v="1899-12-30T17:36:00"/>
    <d v="1899-12-30T00:31:00"/>
    <n v="0"/>
    <n v="31"/>
    <d v="1899-12-30T17:42:00"/>
    <d v="1899-12-30T00:06:00"/>
    <n v="0"/>
    <n v="6"/>
    <d v="1899-12-30T19:59:00"/>
    <d v="1899-12-30T02:17:00"/>
    <n v="2"/>
    <n v="17"/>
    <d v="1899-12-30T17:45:00"/>
    <d v="1899-12-30T20:00:00"/>
    <d v="1899-12-30T02:15:00"/>
    <n v="2"/>
    <n v="15"/>
    <m/>
    <m/>
    <m/>
    <m/>
    <m/>
    <m/>
    <d v="1899-12-30T20:15:00"/>
    <d v="1899-12-30T00:15:00"/>
    <n v="0"/>
    <n v="15"/>
    <d v="1899-12-30T20:30:00"/>
    <d v="1899-12-30T00:15:00"/>
    <n v="0"/>
    <n v="15"/>
    <d v="1899-12-30T20:30:00"/>
    <d v="1899-12-30T20:35:00"/>
    <d v="1899-12-30T00:05:00"/>
    <n v="0"/>
    <n v="5"/>
    <d v="1899-12-30T05:35:00"/>
    <n v="5"/>
    <n v="35"/>
    <d v="1899-12-30T01:19:00"/>
    <n v="1"/>
    <n v="19"/>
    <d v="1899-12-30T01:00:00"/>
    <n v="1"/>
    <n v="0"/>
    <d v="1899-12-30T02:17:00"/>
    <n v="2"/>
    <n v="17"/>
    <m/>
    <m/>
    <m/>
    <d v="1899-12-30T02:17:00"/>
    <n v="2"/>
    <n v="17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n v="115034.94000000002"/>
    <n v="1927"/>
    <n v="59.184912280701752"/>
    <n v="59.696388168137013"/>
    <n v="19"/>
    <n v="401"/>
    <n v="6.6833333333333336"/>
    <n v="25.683333333333334"/>
    <n v="1.8345238095238094"/>
  </r>
  <r>
    <n v="34"/>
    <n v="15"/>
    <d v="2011-06-15T00:00:00"/>
    <n v="6"/>
    <x v="2"/>
    <n v="2"/>
    <s v="UML,DGPR"/>
    <s v="HARD COKING COAL"/>
    <s v="KAVO ALKYON"/>
    <d v="1899-12-30T23:55:00"/>
    <x v="32"/>
    <s v="DTY-WT 1-WCS-RLS 1-IMWB 1-DTY"/>
    <n v="58"/>
    <n v="1"/>
    <s v="R104"/>
    <d v="1899-12-30T23:55:00"/>
    <d v="1899-12-30T23:55:00"/>
    <d v="1899-12-30T00:00:00"/>
    <n v="0"/>
    <n v="0"/>
    <d v="1899-12-31T00:20:00"/>
    <d v="1899-12-30T00:25:00"/>
    <n v="0"/>
    <n v="25"/>
    <d v="1899-12-31T00:30:00"/>
    <d v="1899-12-30T00:10:00"/>
    <n v="0"/>
    <n v="10"/>
    <d v="1899-12-31T00:50:00"/>
    <d v="1899-12-30T00:20:00"/>
    <n v="0"/>
    <n v="20"/>
    <d v="1899-12-31T00:50:00"/>
    <d v="1899-12-31T01:50:00"/>
    <d v="1899-12-30T01:00:00"/>
    <n v="1"/>
    <n v="0"/>
    <d v="1899-12-31T00:50:00"/>
    <d v="1899-12-31T01:50:00"/>
    <d v="1899-12-30T01:00:00"/>
    <n v="1"/>
    <n v="0"/>
    <d v="1899-12-31T03:10:00"/>
    <d v="1899-12-30T01:20:00"/>
    <n v="1"/>
    <n v="20"/>
    <d v="1899-12-31T03:15:00"/>
    <d v="1899-12-30T00:05:00"/>
    <n v="0"/>
    <n v="5"/>
    <d v="1899-12-31T08:44:00"/>
    <d v="1899-12-30T05:29:00"/>
    <n v="5"/>
    <n v="29"/>
    <d v="1899-12-31T03:17:00"/>
    <d v="1899-12-31T08:50:00"/>
    <d v="1899-12-30T05:33:00"/>
    <n v="5"/>
    <n v="33"/>
    <m/>
    <m/>
    <m/>
    <m/>
    <m/>
    <m/>
    <d v="1899-12-31T09:35:00"/>
    <d v="1899-12-30T00:45:00"/>
    <n v="0"/>
    <n v="45"/>
    <d v="1899-12-31T09:42:00"/>
    <d v="1899-12-30T00:07:00"/>
    <n v="0"/>
    <n v="7"/>
    <d v="1899-12-31T09:42:00"/>
    <d v="1899-12-31T09:50:00"/>
    <d v="1899-12-30T00:08:00"/>
    <n v="0"/>
    <n v="8"/>
    <d v="1899-12-30T09:55:00"/>
    <n v="9"/>
    <n v="55"/>
    <d v="1899-12-30T02:32:00"/>
    <n v="2"/>
    <n v="32"/>
    <d v="1899-12-30T01:00:00"/>
    <n v="1"/>
    <n v="0"/>
    <d v="1899-12-30T05:29:00"/>
    <n v="5"/>
    <n v="29"/>
    <m/>
    <m/>
    <m/>
    <d v="1899-12-30T02:46:00"/>
    <n v="2"/>
    <n v="46"/>
    <d v="1899-12-30T00:00:00"/>
    <n v="0"/>
    <n v="0"/>
    <d v="1899-12-30T00:00:00"/>
    <n v="0"/>
    <n v="0"/>
    <d v="1899-12-30T00:34:00"/>
    <n v="0"/>
    <n v="34"/>
    <d v="1899-12-30T00:00:00"/>
    <n v="0"/>
    <n v="0"/>
    <d v="1899-12-30T00:00:00"/>
    <n v="0"/>
    <n v="0"/>
    <d v="1899-12-30T02:09:00"/>
    <n v="2"/>
    <n v="9"/>
    <d v="1899-12-30T00:00:00"/>
    <n v="0"/>
    <n v="0"/>
    <n v="118606.58000000002"/>
    <n v="1985"/>
    <n v="61.58"/>
    <n v="59.751425692695221"/>
    <n v="21"/>
    <n v="433"/>
    <n v="7.2166666666666668"/>
    <n v="28.216666666666669"/>
    <n v="1.8811111111111112"/>
  </r>
  <r>
    <n v="35"/>
    <n v="16"/>
    <d v="2011-06-16T00:00:00"/>
    <n v="6"/>
    <x v="0"/>
    <n v="9"/>
    <s v="TSL,ADTP"/>
    <s v="COAL CURRAGH SS"/>
    <s v="SUMMER FORTUNE"/>
    <d v="1899-12-30T04:20:00"/>
    <x v="33"/>
    <s v="DTY-WT 1-WCS-RLS 1-IMWB 1-DTY"/>
    <n v="59"/>
    <n v="0"/>
    <s v="R105"/>
    <d v="1899-12-30T04:20:00"/>
    <d v="1899-12-30T04:20:00"/>
    <d v="1899-12-30T00:00:00"/>
    <n v="0"/>
    <n v="0"/>
    <d v="1899-12-30T04:45:00"/>
    <d v="1899-12-30T00:25:00"/>
    <n v="0"/>
    <n v="25"/>
    <d v="1899-12-30T04:50:00"/>
    <d v="1899-12-30T00:05:00"/>
    <n v="0"/>
    <n v="5"/>
    <d v="1899-12-30T05:25:00"/>
    <d v="1899-12-30T00:35:00"/>
    <n v="0"/>
    <n v="35"/>
    <d v="1899-12-30T05:27:00"/>
    <d v="1899-12-30T09:29:00"/>
    <d v="1899-12-30T04:02:00"/>
    <n v="4"/>
    <n v="2"/>
    <d v="1899-12-30T05:27:00"/>
    <d v="1899-12-30T09:29:00"/>
    <d v="1899-12-30T04:02:00"/>
    <n v="4"/>
    <n v="2"/>
    <d v="1899-12-30T10:27:00"/>
    <d v="1899-12-30T00:58:00"/>
    <n v="0"/>
    <n v="58"/>
    <d v="1899-12-30T10:30:00"/>
    <d v="1899-12-30T00:03:00"/>
    <n v="0"/>
    <n v="3"/>
    <d v="1899-12-31T03:10:00"/>
    <d v="1899-12-30T16:40:00"/>
    <n v="16"/>
    <n v="40"/>
    <d v="1899-12-30T10:30:00"/>
    <d v="1899-12-30T12:35:00"/>
    <d v="1899-12-30T02:05:00"/>
    <n v="2"/>
    <n v="5"/>
    <m/>
    <m/>
    <m/>
    <m/>
    <m/>
    <m/>
    <d v="2011-06-17T03:42:00"/>
    <d v="2011-06-16T15:07:00"/>
    <n v="15"/>
    <n v="7"/>
    <d v="2011-06-17T04:05:00"/>
    <d v="1899-12-30T00:23:00"/>
    <n v="0"/>
    <n v="23"/>
    <d v="1899-12-31T04:05:00"/>
    <d v="1899-12-31T04:10:00"/>
    <d v="1899-12-30T00:05:00"/>
    <n v="0"/>
    <n v="5"/>
    <d v="1899-12-30T23:50:00"/>
    <n v="23"/>
    <n v="50"/>
    <d v="2011-06-16T17:03:00"/>
    <n v="17"/>
    <n v="3"/>
    <d v="1899-12-30T04:02:00"/>
    <n v="4"/>
    <n v="2"/>
    <d v="1899-12-30T16:40:00"/>
    <n v="16"/>
    <n v="40"/>
    <m/>
    <m/>
    <m/>
    <d v="1899-12-30T02:28:00"/>
    <n v="2"/>
    <n v="28"/>
    <d v="1899-12-30T00:00:00"/>
    <n v="0"/>
    <n v="0"/>
    <d v="1899-12-30T00:00:00"/>
    <n v="0"/>
    <n v="0"/>
    <d v="1899-12-30T00:25:00"/>
    <n v="0"/>
    <n v="25"/>
    <d v="1899-12-30T00:00:00"/>
    <n v="0"/>
    <n v="0"/>
    <d v="1899-12-30T00:32:00"/>
    <n v="0"/>
    <n v="32"/>
    <d v="1899-12-30T13:15:00"/>
    <n v="13"/>
    <n v="15"/>
    <d v="1899-12-30T00:00:00"/>
    <n v="0"/>
    <n v="0"/>
    <n v="122235.71000000002"/>
    <n v="2044"/>
    <n v="61.510677966101696"/>
    <n v="59.802206457925649"/>
    <n v="38"/>
    <n v="436"/>
    <n v="7.2666666666666666"/>
    <n v="45.266666666666666"/>
    <n v="2.8291666666666666"/>
  </r>
  <r>
    <n v="36"/>
    <n v="17"/>
    <d v="2011-06-17T00:00:00"/>
    <n v="6"/>
    <x v="2"/>
    <n v="3"/>
    <s v="UML,DGPR"/>
    <s v="HARD COKING COAL"/>
    <s v="KAVO ALKYON"/>
    <d v="1899-12-30T17:05:00"/>
    <x v="34"/>
    <s v="DTY-WT 1-WCS-RLS 1-IMWB 1-DTY"/>
    <m/>
    <m/>
    <s v="R105"/>
    <d v="1899-12-30T17:05:00"/>
    <d v="1899-12-30T17:05:00"/>
    <d v="1899-12-30T00:00:00"/>
    <n v="0"/>
    <n v="0"/>
    <d v="1899-12-30T17:15:00"/>
    <d v="1899-12-30T00:10:00"/>
    <n v="0"/>
    <n v="10"/>
    <d v="1899-12-30T17:20:00"/>
    <d v="1899-12-30T00:05:00"/>
    <n v="0"/>
    <n v="5"/>
    <d v="1899-12-30T17:40:00"/>
    <d v="1899-12-30T00:20:00"/>
    <n v="0"/>
    <n v="20"/>
    <d v="1899-12-30T17:42:00"/>
    <d v="1899-12-30T18:54:00"/>
    <d v="1899-12-30T01:12:00"/>
    <n v="1"/>
    <n v="12"/>
    <d v="1899-12-30T17:42:00"/>
    <d v="1899-12-30T18:54:00"/>
    <d v="1899-12-30T01:12:00"/>
    <n v="1"/>
    <n v="12"/>
    <d v="1899-12-30T19:08:00"/>
    <d v="1899-12-30T00:14:00"/>
    <n v="0"/>
    <n v="14"/>
    <m/>
    <n v="-0.79722222222222217"/>
    <e v="#NUM!"/>
    <e v="#NUM!"/>
    <m/>
    <d v="1899-12-30T00:00:00"/>
    <n v="0"/>
    <n v="0"/>
    <m/>
    <m/>
    <d v="1899-12-30T00:00:00"/>
    <n v="0"/>
    <n v="0"/>
    <m/>
    <m/>
    <m/>
    <m/>
    <m/>
    <m/>
    <m/>
    <d v="1899-12-30T00:00:00"/>
    <n v="0"/>
    <n v="0"/>
    <m/>
    <d v="1899-12-30T00:00:00"/>
    <n v="0"/>
    <n v="0"/>
    <m/>
    <m/>
    <d v="1899-12-30T00:00:00"/>
    <n v="0"/>
    <n v="0"/>
    <n v="-0.71180555555555547"/>
    <e v="#NUM!"/>
    <e v="#NUM!"/>
    <d v="1899-12-30T00:34:00"/>
    <n v="0"/>
    <n v="34"/>
    <d v="1899-12-30T01:12:00"/>
    <n v="1"/>
    <n v="12"/>
    <d v="1899-12-30T00:00:00"/>
    <n v="0"/>
    <n v="0"/>
    <m/>
    <m/>
    <m/>
    <d v="1899-12-30T00:00:00"/>
    <n v="0"/>
    <n v="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22235.71000000002"/>
    <n v="2044"/>
    <e v="#DIV/0!"/>
    <n v="59.802206457925649"/>
    <n v="38"/>
    <n v="470"/>
    <n v="7.833333333333333"/>
    <n v="45.833333333333336"/>
    <n v="2.6960784313725492"/>
  </r>
  <r>
    <n v="37"/>
    <n v="17"/>
    <d v="2011-06-18T00:00:00"/>
    <n v="6"/>
    <x v="2"/>
    <n v="3"/>
    <s v="UML,DGPR"/>
    <s v="HARD COKING COAL"/>
    <s v="KAVO ALKYON"/>
    <d v="2011-06-17T17:05:00"/>
    <x v="35"/>
    <s v="DTY-WT 1-WCS-RLS 1-IMWB 1-DTY"/>
    <n v="59"/>
    <n v="0"/>
    <s v="R105"/>
    <d v="2011-06-17T17:05:00"/>
    <d v="2011-06-17T17:05:00"/>
    <d v="1899-12-30T00:00:00"/>
    <n v="0"/>
    <n v="0"/>
    <d v="2011-06-17T17:15:00"/>
    <d v="1899-12-30T00:10:00"/>
    <n v="0"/>
    <n v="10"/>
    <d v="2011-06-17T17:20:00"/>
    <d v="1899-12-30T00:05:00"/>
    <n v="0"/>
    <n v="5"/>
    <d v="2011-06-17T17:40:00"/>
    <d v="1899-12-30T00:20:00"/>
    <n v="0"/>
    <n v="20"/>
    <d v="2011-06-17T17:42:00"/>
    <d v="2011-06-17T18:54:00"/>
    <d v="1899-12-30T01:12:00"/>
    <n v="1"/>
    <n v="12"/>
    <d v="2011-06-17T17:42:00"/>
    <d v="2011-06-17T18:54:00"/>
    <d v="1899-12-30T01:12:00"/>
    <n v="1"/>
    <n v="12"/>
    <d v="2011-06-17T19:08:00"/>
    <d v="1899-12-30T00:14:00"/>
    <n v="0"/>
    <n v="14"/>
    <d v="2011-06-18T18:40:00"/>
    <d v="1899-12-30T23:32:00"/>
    <n v="23"/>
    <n v="32"/>
    <d v="2011-06-18T21:49:00"/>
    <d v="1899-12-30T03:09:00"/>
    <n v="3"/>
    <n v="9"/>
    <d v="2011-06-18T21:49:00"/>
    <d v="2011-06-18T21:49:00"/>
    <d v="1899-12-30T00:00:00"/>
    <n v="0"/>
    <n v="0"/>
    <m/>
    <m/>
    <m/>
    <m/>
    <m/>
    <m/>
    <d v="2011-06-19T03:30:00"/>
    <d v="1899-12-30T05:41:00"/>
    <n v="5"/>
    <n v="41"/>
    <d v="2011-06-19T04:25:00"/>
    <d v="1899-12-30T00:55:00"/>
    <n v="0"/>
    <n v="55"/>
    <d v="2011-06-19T04:25:00"/>
    <d v="2011-06-19T04:25:00"/>
    <d v="1899-12-30T00:00:00"/>
    <n v="0"/>
    <n v="0"/>
    <d v="1899-12-31T11:20:00"/>
    <n v="11"/>
    <n v="20"/>
    <d v="1899-12-30T07:10:00"/>
    <n v="7"/>
    <n v="10"/>
    <d v="1899-12-30T01:12:00"/>
    <n v="1"/>
    <n v="12"/>
    <d v="1899-12-30T03:09:00"/>
    <n v="3"/>
    <n v="9"/>
    <m/>
    <m/>
    <m/>
    <d v="1899-12-30T01:55:00"/>
    <n v="1"/>
    <n v="55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14:00"/>
    <n v="1"/>
    <n v="14"/>
    <d v="1899-12-30T00:00:00"/>
    <n v="0"/>
    <n v="0"/>
    <n v="125811.73000000003"/>
    <n v="2103"/>
    <n v="60.610508474576271"/>
    <n v="59.824883499762258"/>
    <n v="45"/>
    <n v="480"/>
    <n v="8"/>
    <n v="53"/>
    <n v="3.1176470588235294"/>
  </r>
  <r>
    <n v="38"/>
    <n v="18"/>
    <d v="2011-06-19T00:00:00"/>
    <n v="6"/>
    <x v="1"/>
    <n v="6"/>
    <s v="HALDIA"/>
    <s v="COAL-OAKY NORTH"/>
    <s v="NEWLEAD TOMI"/>
    <d v="1899-12-30T12:25:00"/>
    <x v="36"/>
    <s v="DTY-WT 1-WCS-RLS 1-IMWB 1-DTY"/>
    <n v="56"/>
    <n v="2"/>
    <s v="R103"/>
    <d v="1899-12-30T12:25:00"/>
    <d v="1899-12-30T12:25:00"/>
    <d v="1899-12-30T00:00:00"/>
    <n v="0"/>
    <n v="0"/>
    <d v="1899-12-30T12:30:00"/>
    <d v="1899-12-30T00:05:00"/>
    <n v="0"/>
    <n v="5"/>
    <d v="1899-12-30T12:35:00"/>
    <d v="1899-12-30T00:05:00"/>
    <n v="0"/>
    <n v="5"/>
    <d v="1899-12-30T13:15:00"/>
    <d v="1899-12-30T00:40:00"/>
    <n v="0"/>
    <n v="40"/>
    <d v="1899-12-30T13:15:00"/>
    <d v="1899-12-30T15:10:00"/>
    <d v="1899-12-30T01:55:00"/>
    <n v="1"/>
    <n v="55"/>
    <d v="1899-12-30T13:15:00"/>
    <d v="1899-12-30T15:10:00"/>
    <d v="1899-12-30T01:55:00"/>
    <n v="1"/>
    <n v="55"/>
    <d v="1899-12-30T17:50:00"/>
    <d v="1899-12-30T02:40:00"/>
    <n v="2"/>
    <n v="40"/>
    <d v="1899-12-30T18:00:00"/>
    <d v="1899-12-30T00:10:00"/>
    <n v="0"/>
    <n v="10"/>
    <d v="1899-12-31T02:08:00"/>
    <d v="1899-12-30T08:08:00"/>
    <n v="8"/>
    <n v="8"/>
    <d v="1899-12-31T02:08:00"/>
    <d v="1899-12-31T02:08:00"/>
    <d v="1899-12-30T00:00:00"/>
    <n v="0"/>
    <n v="0"/>
    <m/>
    <m/>
    <m/>
    <m/>
    <m/>
    <m/>
    <d v="1899-12-31T02:25:00"/>
    <d v="1899-12-30T00:17:00"/>
    <n v="0"/>
    <n v="17"/>
    <d v="1899-12-31T02:50:00"/>
    <d v="1899-12-30T00:25:00"/>
    <n v="0"/>
    <n v="25"/>
    <d v="1899-12-31T02:50:00"/>
    <d v="1899-12-31T02:55:00"/>
    <d v="1899-12-30T00:05:00"/>
    <n v="0"/>
    <n v="5"/>
    <d v="1899-12-30T14:30:00"/>
    <n v="14"/>
    <n v="30"/>
    <d v="1899-12-30T04:02:00"/>
    <n v="4"/>
    <n v="2"/>
    <d v="1899-12-30T01:55:00"/>
    <n v="1"/>
    <n v="55"/>
    <d v="1899-12-30T08:08:00"/>
    <n v="8"/>
    <n v="8"/>
    <m/>
    <m/>
    <m/>
    <d v="1899-12-30T02:16:00"/>
    <n v="2"/>
    <n v="16"/>
    <d v="1899-12-30T00:00:00"/>
    <n v="0"/>
    <n v="0"/>
    <d v="1899-12-30T00:00:00"/>
    <n v="0"/>
    <n v="0"/>
    <d v="1899-12-30T00:09:00"/>
    <n v="0"/>
    <n v="9"/>
    <d v="1899-12-30T00:00:00"/>
    <n v="0"/>
    <n v="0"/>
    <d v="1899-12-30T00:00:00"/>
    <n v="0"/>
    <n v="0"/>
    <d v="1899-12-30T05:43:00"/>
    <n v="5"/>
    <n v="43"/>
    <d v="1899-12-30T00:00:00"/>
    <n v="0"/>
    <n v="0"/>
    <n v="129176.14000000003"/>
    <n v="2159"/>
    <n v="60.078749999999999"/>
    <n v="59.831468272348324"/>
    <n v="49"/>
    <n v="482"/>
    <n v="8.0333333333333332"/>
    <n v="57.033333333333331"/>
    <n v="3.1685185185185185"/>
  </r>
  <r>
    <n v="39"/>
    <n v="19"/>
    <d v="2011-06-20T00:00:00"/>
    <n v="6"/>
    <x v="0"/>
    <n v="10"/>
    <s v="TSL,JSR"/>
    <s v="COAL CURRAGH SS/COAL OAKY NORTH"/>
    <s v="SUMMER FORTUNE/NEWLEAD TOMMY"/>
    <d v="1899-12-30T04:30:00"/>
    <x v="37"/>
    <s v="DTY-WT 1-WCS-RLS 1-IMWB 1-DTY"/>
    <n v="59"/>
    <n v="0"/>
    <s v="R104"/>
    <d v="1899-12-30T04:30:00"/>
    <d v="1899-12-30T04:30:00"/>
    <d v="1899-12-30T00:00:00"/>
    <n v="0"/>
    <n v="0"/>
    <d v="1899-12-30T04:40:00"/>
    <d v="1899-12-30T00:10:00"/>
    <n v="0"/>
    <n v="10"/>
    <d v="1899-12-30T04:42:00"/>
    <d v="1899-12-30T00:02:00"/>
    <n v="0"/>
    <n v="2"/>
    <d v="1899-12-30T05:05:00"/>
    <d v="1899-12-30T00:23:00"/>
    <n v="0"/>
    <n v="23"/>
    <d v="1899-12-30T05:05:00"/>
    <d v="1899-12-30T06:50:00"/>
    <d v="1899-12-30T01:45:00"/>
    <n v="1"/>
    <n v="45"/>
    <d v="1899-12-30T05:05:00"/>
    <d v="1899-12-30T06:50:00"/>
    <d v="1899-12-30T01:45:00"/>
    <n v="1"/>
    <n v="45"/>
    <d v="1899-12-30T07:07:00"/>
    <d v="1899-12-30T00:17:00"/>
    <n v="0"/>
    <n v="17"/>
    <d v="1899-12-30T07:12:00"/>
    <d v="1899-12-30T00:05:00"/>
    <n v="0"/>
    <n v="5"/>
    <d v="1899-12-30T12:52:00"/>
    <d v="1899-12-30T05:40:00"/>
    <n v="5"/>
    <n v="40"/>
    <d v="1899-12-30T12:52:00"/>
    <d v="1899-12-30T12:52:00"/>
    <d v="1899-12-30T00:00:00"/>
    <n v="0"/>
    <n v="0"/>
    <m/>
    <m/>
    <m/>
    <m/>
    <m/>
    <m/>
    <d v="1899-12-30T13:07:00"/>
    <d v="1899-12-30T00:15:00"/>
    <n v="0"/>
    <n v="15"/>
    <d v="1899-12-30T13:20:00"/>
    <d v="1899-12-30T00:13:00"/>
    <n v="0"/>
    <n v="13"/>
    <d v="1899-12-30T13:20:00"/>
    <d v="1899-12-30T13:25:00"/>
    <d v="1899-12-30T00:05:00"/>
    <n v="0"/>
    <n v="5"/>
    <d v="1899-12-30T08:55:00"/>
    <n v="8"/>
    <n v="55"/>
    <d v="1899-12-30T01:08:00"/>
    <n v="1"/>
    <n v="8"/>
    <d v="1899-12-30T01:45:00"/>
    <n v="1"/>
    <n v="45"/>
    <d v="1899-12-30T05:40:00"/>
    <n v="5"/>
    <n v="40"/>
    <m/>
    <m/>
    <m/>
    <d v="1899-12-30T02:53:00"/>
    <n v="2"/>
    <n v="53"/>
    <d v="1899-12-30T00:00:00"/>
    <n v="0"/>
    <n v="0"/>
    <d v="1899-12-30T00:00:00"/>
    <n v="0"/>
    <n v="0"/>
    <d v="1899-12-30T00:15:00"/>
    <n v="0"/>
    <n v="15"/>
    <d v="1899-12-30T00:00:00"/>
    <n v="0"/>
    <n v="0"/>
    <d v="1899-12-30T00:00:00"/>
    <n v="0"/>
    <n v="0"/>
    <d v="1899-12-30T02:32:00"/>
    <n v="2"/>
    <n v="32"/>
    <d v="1899-12-30T00:00:00"/>
    <n v="0"/>
    <n v="0"/>
    <n v="132641.75000000003"/>
    <n v="2218"/>
    <n v="58.739152542372885"/>
    <n v="59.80241208295763"/>
    <n v="50"/>
    <n v="490"/>
    <n v="8.1666666666666661"/>
    <n v="58.166666666666664"/>
    <n v="3.0614035087719298"/>
  </r>
  <r>
    <n v="40"/>
    <n v="20"/>
    <d v="2011-06-20T00:00:00"/>
    <n v="6"/>
    <x v="2"/>
    <n v="4"/>
    <s v="UML,DGPR"/>
    <s v="HARD COKING COAL"/>
    <s v="KAVO ALKYON"/>
    <d v="1899-12-30T20:20:00"/>
    <x v="38"/>
    <s v="DTY-WT 1-WCS-RLS 1-IMWB 1-DTY"/>
    <n v="56"/>
    <n v="2"/>
    <m/>
    <d v="1899-12-30T20:20:00"/>
    <d v="1899-12-30T20:20:00"/>
    <d v="1899-12-30T00:00:00"/>
    <n v="0"/>
    <n v="0"/>
    <d v="1899-12-30T20:25:00"/>
    <d v="1899-12-30T00:05:00"/>
    <n v="0"/>
    <n v="5"/>
    <d v="1899-12-30T20:30:00"/>
    <d v="1899-12-30T00:05:00"/>
    <n v="0"/>
    <n v="5"/>
    <d v="1899-12-30T21:00:00"/>
    <d v="1899-12-30T00:30:00"/>
    <n v="0"/>
    <n v="30"/>
    <d v="1899-12-30T21:00:00"/>
    <d v="1899-12-30T22:30:00"/>
    <d v="1899-12-30T01:30:00"/>
    <n v="1"/>
    <n v="30"/>
    <d v="1899-12-30T21:00:00"/>
    <d v="1899-12-30T22:30:00"/>
    <d v="1899-12-30T01:30:00"/>
    <n v="1"/>
    <n v="30"/>
    <d v="1899-12-30T22:34:00"/>
    <d v="1899-12-30T00:04:00"/>
    <n v="0"/>
    <n v="4"/>
    <d v="1899-12-30T22:35:00"/>
    <d v="1899-12-30T00:01:00"/>
    <n v="0"/>
    <n v="1"/>
    <d v="1899-12-31T01:05:00"/>
    <d v="1899-12-30T02:30:00"/>
    <n v="2"/>
    <n v="30"/>
    <d v="1899-12-31T01:05:00"/>
    <d v="1899-12-31T01:05:00"/>
    <d v="1899-12-30T00:00:00"/>
    <n v="0"/>
    <n v="0"/>
    <m/>
    <m/>
    <m/>
    <m/>
    <m/>
    <m/>
    <d v="1899-12-31T01:12:00"/>
    <d v="1899-12-30T00:07:00"/>
    <n v="0"/>
    <n v="7"/>
    <d v="1899-12-31T01:20:00"/>
    <d v="1899-12-30T00:08:00"/>
    <n v="0"/>
    <n v="8"/>
    <d v="1899-12-31T01:20:00"/>
    <d v="1899-12-31T01:20:00"/>
    <d v="1899-12-30T00:00:00"/>
    <n v="0"/>
    <n v="0"/>
    <d v="1899-12-30T05:00:00"/>
    <n v="5"/>
    <n v="0"/>
    <d v="1899-12-30T00:49:00"/>
    <n v="0"/>
    <n v="49"/>
    <d v="1899-12-30T01:30:00"/>
    <n v="1"/>
    <n v="30"/>
    <d v="1899-12-30T02:30:00"/>
    <n v="2"/>
    <n v="30"/>
    <m/>
    <m/>
    <m/>
    <d v="1899-12-30T01:47:00"/>
    <n v="1"/>
    <n v="47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22:00"/>
    <n v="0"/>
    <n v="22"/>
    <d v="1899-12-30T00:21:00"/>
    <n v="0"/>
    <n v="21"/>
    <d v="1899-12-30T00:15:00"/>
    <n v="0"/>
    <n v="15"/>
    <n v="135979.37000000002"/>
    <n v="2274"/>
    <n v="59.600357142857142"/>
    <n v="59.797436235708012"/>
    <n v="50"/>
    <n v="539"/>
    <n v="8.9833333333333325"/>
    <n v="58.983333333333334"/>
    <n v="2.9491666666666667"/>
  </r>
  <r>
    <n v="41"/>
    <n v="21"/>
    <d v="2011-06-21T00:00:00"/>
    <n v="6"/>
    <x v="2"/>
    <n v="5"/>
    <s v="UML,DGPR"/>
    <s v="HARD COKING COAL"/>
    <s v="KAVO ALKYON"/>
    <d v="1899-12-30T11:35:00"/>
    <x v="39"/>
    <s v="DTY-WT 1-WCS-RLS 1-IMWB 1-DTY"/>
    <n v="58"/>
    <n v="1"/>
    <s v="R104"/>
    <d v="1899-12-30T11:35:00"/>
    <d v="1899-12-30T11:35:00"/>
    <d v="1899-12-30T00:00:00"/>
    <n v="0"/>
    <n v="0"/>
    <d v="1899-12-30T11:45:00"/>
    <d v="1899-12-30T00:10:00"/>
    <n v="0"/>
    <n v="10"/>
    <d v="1899-12-30T11:45:00"/>
    <d v="1899-12-30T00:00:00"/>
    <n v="0"/>
    <n v="0"/>
    <d v="1899-12-30T12:25:00"/>
    <d v="1899-12-30T00:40:00"/>
    <n v="0"/>
    <n v="40"/>
    <d v="1899-12-30T12:25:00"/>
    <d v="1899-12-30T13:20:00"/>
    <d v="1899-12-30T00:55:00"/>
    <n v="0"/>
    <n v="55"/>
    <d v="1899-12-30T12:25:00"/>
    <d v="1899-12-30T13:20:00"/>
    <d v="1899-12-30T00:55:00"/>
    <n v="0"/>
    <n v="55"/>
    <d v="1899-12-30T13:25:00"/>
    <d v="1899-12-30T00:05:00"/>
    <n v="0"/>
    <n v="5"/>
    <d v="1899-12-30T13:29:00"/>
    <d v="1899-12-30T00:04:00"/>
    <n v="0"/>
    <n v="4"/>
    <d v="1899-12-30T16:53:00"/>
    <d v="1899-12-30T03:24:00"/>
    <n v="3"/>
    <n v="24"/>
    <d v="1899-12-30T16:53:00"/>
    <d v="1899-12-30T16:53:00"/>
    <d v="1899-12-30T00:00:00"/>
    <n v="0"/>
    <n v="0"/>
    <d v="1899-12-30T17:25:00"/>
    <d v="1899-12-30T22:35:00"/>
    <n v="1"/>
    <d v="1899-12-30T05:10:00"/>
    <n v="5"/>
    <n v="10"/>
    <d v="1899-12-30T17:15:00"/>
    <d v="1899-12-30T00:22:00"/>
    <n v="0"/>
    <n v="22"/>
    <d v="1899-12-30T17:25:00"/>
    <d v="1899-12-30T00:10:00"/>
    <n v="0"/>
    <n v="10"/>
    <d v="1899-12-30T17:25:00"/>
    <d v="1899-12-30T17:30:00"/>
    <d v="1899-12-30T00:05:00"/>
    <n v="0"/>
    <n v="5"/>
    <d v="1899-12-30T05:55:00"/>
    <n v="5"/>
    <n v="55"/>
    <d v="1899-12-30T01:17:00"/>
    <n v="1"/>
    <n v="17"/>
    <d v="1899-12-30T00:55:00"/>
    <n v="0"/>
    <n v="55"/>
    <d v="1899-12-30T03:24:00"/>
    <n v="3"/>
    <n v="24"/>
    <d v="1899-12-30T05:10:00"/>
    <n v="5"/>
    <n v="10"/>
    <d v="1899-12-30T02:07:00"/>
    <n v="2"/>
    <n v="7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27:00"/>
    <n v="0"/>
    <n v="27"/>
    <d v="1899-12-30T00:50:00"/>
    <n v="0"/>
    <n v="50"/>
    <d v="1899-12-30T00:00:00"/>
    <n v="0"/>
    <n v="0"/>
    <n v="139485.14000000001"/>
    <n v="2332"/>
    <n v="60.444310344827585"/>
    <n v="59.813524871355064"/>
    <n v="51"/>
    <n v="556"/>
    <n v="9.2666666666666675"/>
    <n v="60.266666666666666"/>
    <n v="2.8698412698412699"/>
  </r>
  <r>
    <n v="42"/>
    <n v="22"/>
    <d v="2011-06-22T00:00:00"/>
    <n v="6"/>
    <x v="0"/>
    <n v="11"/>
    <s v="TSL,JSR"/>
    <s v="LIMESTONE-CP/COAL CURRAGH SS"/>
    <s v="MP PANAMAX6/SUMMER FORTUNE"/>
    <d v="1899-12-30T13:25:00"/>
    <x v="40"/>
    <s v="DTY-WT 1-WCS-RLS 1-IMWB 1-DTY/DTY-WT 1-WCS-RLS 2-IMWB 1-DTY"/>
    <n v="57"/>
    <n v="3"/>
    <s v="R104"/>
    <d v="1899-12-30T13:25:00"/>
    <d v="1899-12-30T13:25:00"/>
    <d v="1899-12-30T00:00:00"/>
    <n v="0"/>
    <n v="0"/>
    <d v="1899-12-30T14:25:00"/>
    <d v="1899-12-30T01:00:00"/>
    <n v="1"/>
    <n v="0"/>
    <d v="1899-12-30T14:35:00"/>
    <d v="1899-12-30T00:10:00"/>
    <n v="0"/>
    <n v="10"/>
    <d v="1899-12-30T15:11:00"/>
    <d v="1899-12-30T00:36:00"/>
    <n v="0"/>
    <n v="36"/>
    <d v="1899-12-30T15:14:00"/>
    <d v="1899-12-30T16:05:00"/>
    <d v="1899-12-30T00:51:00"/>
    <n v="0"/>
    <n v="51"/>
    <d v="1899-12-30T15:14:00"/>
    <d v="1899-12-30T16:05:00"/>
    <d v="1899-12-30T00:51:00"/>
    <n v="0"/>
    <n v="51"/>
    <d v="1899-12-30T16:21:00"/>
    <d v="1899-12-30T00:16:00"/>
    <n v="0"/>
    <n v="16"/>
    <d v="1899-12-30T16:25:00"/>
    <d v="1899-12-30T00:04:00"/>
    <n v="0"/>
    <n v="4"/>
    <d v="1899-12-30T19:33:00"/>
    <d v="1899-12-30T03:08:00"/>
    <n v="3"/>
    <n v="8"/>
    <d v="1899-12-30T19:33:00"/>
    <d v="1899-12-30T19:33:00"/>
    <d v="1899-12-30T00:00:00"/>
    <n v="0"/>
    <n v="0"/>
    <d v="1899-12-30T20:00:00"/>
    <d v="1899-12-30T22:00:00"/>
    <n v="2"/>
    <d v="1899-12-30T02:00:00"/>
    <n v="2"/>
    <n v="0"/>
    <d v="1899-12-30T19:48:00"/>
    <d v="1899-12-30T00:15:00"/>
    <n v="0"/>
    <n v="15"/>
    <d v="1899-12-30T19:55:00"/>
    <d v="1899-12-30T00:07:00"/>
    <n v="0"/>
    <n v="7"/>
    <d v="1899-12-30T19:55:00"/>
    <d v="1899-12-30T20:01:00"/>
    <d v="1899-12-30T00:06:00"/>
    <n v="0"/>
    <n v="6"/>
    <d v="1899-12-30T06:36:00"/>
    <n v="6"/>
    <n v="36"/>
    <d v="1899-12-30T01:14:00"/>
    <n v="1"/>
    <n v="14"/>
    <d v="1899-12-30T00:51:00"/>
    <n v="0"/>
    <n v="51"/>
    <d v="1899-12-30T03:08:00"/>
    <n v="3"/>
    <n v="8"/>
    <d v="1899-12-30T02:00:00"/>
    <n v="2"/>
    <n v="0"/>
    <d v="1899-12-30T02:25:00"/>
    <n v="2"/>
    <n v="25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7:00"/>
    <n v="0"/>
    <n v="7"/>
    <d v="1899-12-30T00:36:00"/>
    <n v="0"/>
    <n v="36"/>
    <d v="1899-12-30T00:00:00"/>
    <n v="0"/>
    <n v="0"/>
    <n v="143059.20000000001"/>
    <n v="2389"/>
    <n v="62.702807017543861"/>
    <n v="59.882461280870665"/>
    <n v="52"/>
    <n v="570"/>
    <n v="9.5"/>
    <n v="61.5"/>
    <n v="2.7954545454545454"/>
  </r>
  <r>
    <n v="43"/>
    <n v="23"/>
    <d v="2011-06-24T00:00:00"/>
    <n v="6"/>
    <x v="3"/>
    <n v="1"/>
    <s v="WCMIL"/>
    <s v="HARD COKING COAL"/>
    <s v="DIONE"/>
    <d v="1899-12-30T00:20:00"/>
    <x v="41"/>
    <s v="DTY-WT 1-WCS-RLS 1-IMWB 1-DTY"/>
    <n v="59"/>
    <n v="0"/>
    <s v="R104"/>
    <d v="1899-12-31T00:20:00"/>
    <d v="1899-12-31T00:20:00"/>
    <d v="1899-12-30T00:00:00"/>
    <n v="0"/>
    <n v="0"/>
    <d v="1899-12-31T00:30:00"/>
    <d v="1899-12-30T00:10:00"/>
    <n v="0"/>
    <n v="10"/>
    <d v="1899-12-31T00:35:00"/>
    <d v="1899-12-30T00:05:00"/>
    <n v="0"/>
    <n v="5"/>
    <d v="1899-12-31T01:20:00"/>
    <d v="1899-12-30T00:45:00"/>
    <n v="0"/>
    <n v="45"/>
    <d v="1899-12-31T01:22:00"/>
    <d v="1899-12-31T02:25:00"/>
    <d v="1899-12-30T01:03:00"/>
    <n v="1"/>
    <n v="3"/>
    <d v="1899-12-31T01:22:00"/>
    <d v="1899-12-31T02:25:00"/>
    <d v="1899-12-30T01:03:00"/>
    <n v="1"/>
    <n v="3"/>
    <d v="1899-12-31T02:45:00"/>
    <d v="1899-12-30T00:20:00"/>
    <n v="0"/>
    <n v="20"/>
    <d v="1899-12-31T03:25:00"/>
    <d v="1899-12-30T00:40:00"/>
    <n v="0"/>
    <n v="40"/>
    <d v="1899-12-31T05:27:00"/>
    <d v="1899-12-30T02:02:00"/>
    <n v="2"/>
    <n v="2"/>
    <d v="1899-12-31T05:27:00"/>
    <d v="1899-12-31T05:27:00"/>
    <d v="1899-12-30T00:00:00"/>
    <n v="0"/>
    <n v="0"/>
    <m/>
    <m/>
    <m/>
    <d v="1899-12-30T00:00:00"/>
    <n v="0"/>
    <n v="0"/>
    <d v="1899-12-31T06:13:00"/>
    <d v="1899-12-30T00:46:00"/>
    <n v="0"/>
    <n v="46"/>
    <d v="1899-12-31T06:20:00"/>
    <d v="1899-12-30T00:07:00"/>
    <n v="0"/>
    <n v="7"/>
    <d v="1899-12-31T06:20:00"/>
    <d v="1899-12-31T06:25:00"/>
    <d v="1899-12-30T00:05:00"/>
    <n v="0"/>
    <n v="5"/>
    <d v="1899-12-30T06:05:00"/>
    <n v="6"/>
    <n v="5"/>
    <d v="1899-12-30T01:58:00"/>
    <n v="1"/>
    <n v="58"/>
    <d v="1899-12-30T01:03:00"/>
    <n v="1"/>
    <n v="3"/>
    <d v="1899-12-30T02:02:00"/>
    <n v="2"/>
    <n v="2"/>
    <d v="1899-12-30T00:00:00"/>
    <n v="0"/>
    <n v="0"/>
    <d v="1899-12-30T01:30:00"/>
    <n v="1"/>
    <n v="30"/>
    <d v="1899-12-30T00:00:00"/>
    <n v="0"/>
    <n v="0"/>
    <d v="1899-12-30T00:00:00"/>
    <n v="0"/>
    <n v="0"/>
    <d v="1899-12-30T00:32:00"/>
    <n v="0"/>
    <n v="32"/>
    <d v="1899-12-30T00:00:00"/>
    <n v="0"/>
    <n v="0"/>
    <d v="1899-12-30T00:00:00"/>
    <n v="0"/>
    <n v="0"/>
    <d v="1899-12-30T00:00:00"/>
    <n v="0"/>
    <n v="0"/>
    <d v="1899-12-30T00:00:00"/>
    <n v="0"/>
    <n v="0"/>
    <n v="146754.62000000002"/>
    <n v="2448"/>
    <n v="62.634237288135594"/>
    <n v="59.948782679738571"/>
    <n v="53"/>
    <n v="628"/>
    <n v="10.466666666666667"/>
    <n v="63.466666666666669"/>
    <n v="2.7594202898550724"/>
  </r>
  <r>
    <n v="44"/>
    <n v="24"/>
    <d v="2011-06-25T00:00:00"/>
    <n v="6"/>
    <x v="4"/>
    <n v="1"/>
    <s v="WCMIL"/>
    <s v="HARD COKING COAL"/>
    <s v="DIONE"/>
    <d v="1899-12-31T04:50:00"/>
    <x v="42"/>
    <s v="DTY-WT 1-WCS-RLS 1-IMWB 1-DTY"/>
    <n v="59"/>
    <n v="0"/>
    <s v="R103"/>
    <d v="1899-12-31T04:50:00"/>
    <d v="1899-12-31T04:50:00"/>
    <d v="1899-12-30T00:00:00"/>
    <n v="0"/>
    <n v="0"/>
    <d v="1899-12-31T05:10:00"/>
    <d v="1899-12-30T00:20:00"/>
    <n v="0"/>
    <n v="20"/>
    <d v="1899-12-31T05:10:00"/>
    <d v="1899-12-30T00:00:00"/>
    <n v="0"/>
    <n v="0"/>
    <d v="1899-12-31T05:40:00"/>
    <d v="1899-12-30T00:30:00"/>
    <n v="0"/>
    <n v="30"/>
    <d v="1899-12-31T05:45:00"/>
    <d v="1899-12-31T07:39:00"/>
    <d v="1899-12-30T01:54:00"/>
    <n v="1"/>
    <n v="54"/>
    <d v="1899-12-31T05:45:00"/>
    <d v="1899-12-31T07:39:00"/>
    <d v="1899-12-30T01:54:00"/>
    <n v="1"/>
    <n v="54"/>
    <d v="1899-12-31T07:49:00"/>
    <d v="1899-12-30T00:10:00"/>
    <n v="0"/>
    <n v="10"/>
    <d v="1899-12-31T07:50:00"/>
    <d v="1899-12-30T00:01:00"/>
    <n v="0"/>
    <n v="1"/>
    <d v="1899-12-31T11:49:00"/>
    <d v="1899-12-30T03:59:00"/>
    <n v="3"/>
    <n v="59"/>
    <d v="1899-12-31T11:49:00"/>
    <d v="1899-12-31T11:49:00"/>
    <d v="1899-12-30T00:00:00"/>
    <n v="0"/>
    <n v="0"/>
    <m/>
    <m/>
    <m/>
    <d v="1899-12-30T00:00:00"/>
    <n v="0"/>
    <n v="0"/>
    <d v="1899-12-31T12:15:00"/>
    <d v="1899-12-30T00:26:00"/>
    <n v="0"/>
    <n v="26"/>
    <d v="1899-12-31T12:25:00"/>
    <d v="1899-12-30T00:10:00"/>
    <n v="0"/>
    <n v="10"/>
    <d v="1899-12-31T12:25:00"/>
    <d v="1899-12-31T12:27:00"/>
    <d v="1899-12-30T00:02:00"/>
    <n v="0"/>
    <n v="2"/>
    <d v="1899-12-30T07:37:00"/>
    <n v="7"/>
    <n v="37"/>
    <d v="1899-12-30T01:16:00"/>
    <n v="1"/>
    <n v="16"/>
    <d v="1899-12-30T01:54:00"/>
    <n v="1"/>
    <n v="54"/>
    <d v="1899-12-30T03:59:00"/>
    <n v="3"/>
    <n v="59"/>
    <d v="1899-12-30T00:00:00"/>
    <n v="0"/>
    <n v="0"/>
    <d v="1899-12-30T02:29:00"/>
    <n v="2"/>
    <n v="29"/>
    <d v="1899-12-30T00:00:00"/>
    <n v="0"/>
    <n v="0"/>
    <d v="1899-12-30T00:00:00"/>
    <n v="0"/>
    <n v="0"/>
    <d v="1899-12-30T00:10:00"/>
    <n v="0"/>
    <n v="10"/>
    <d v="1899-12-30T00:00:00"/>
    <n v="0"/>
    <n v="0"/>
    <d v="1899-12-30T00:00:00"/>
    <n v="0"/>
    <n v="0"/>
    <d v="1899-12-30T01:20:00"/>
    <n v="1"/>
    <n v="20"/>
    <d v="1899-12-30T00:24:00"/>
    <n v="0"/>
    <n v="24"/>
    <n v="150406.68000000002"/>
    <n v="2507"/>
    <n v="61.899322033898301"/>
    <n v="59.994686876745121"/>
    <n v="54"/>
    <n v="644"/>
    <n v="10.733333333333333"/>
    <n v="64.733333333333334"/>
    <n v="2.6972222222222224"/>
  </r>
  <r>
    <n v="45"/>
    <n v="25"/>
    <d v="2011-06-25T00:00:00"/>
    <n v="6"/>
    <x v="0"/>
    <n v="12"/>
    <s v="TSL"/>
    <s v="CURRAGH SS"/>
    <s v="SHINY HALO"/>
    <d v="1899-12-30T21:40:00"/>
    <x v="43"/>
    <s v="DTY-WT 1-WCS-RLS 1-IMWB 1-DTY"/>
    <n v="56"/>
    <n v="2"/>
    <s v="R104"/>
    <d v="1899-12-30T21:40:00"/>
    <d v="1899-12-30T21:40:00"/>
    <d v="1899-12-30T00:00:00"/>
    <n v="0"/>
    <n v="0"/>
    <d v="1899-12-30T22:50:00"/>
    <d v="1899-12-30T01:10:00"/>
    <n v="1"/>
    <n v="10"/>
    <d v="1899-12-30T22:52:00"/>
    <d v="1899-12-30T00:02:00"/>
    <n v="0"/>
    <n v="2"/>
    <d v="1899-12-30T23:30:00"/>
    <d v="1899-12-30T00:38:00"/>
    <n v="0"/>
    <n v="38"/>
    <d v="1899-12-30T23:30:00"/>
    <d v="1899-12-31T00:25:00"/>
    <d v="1899-12-30T00:55:00"/>
    <n v="0"/>
    <n v="55"/>
    <d v="1899-12-30T23:30:00"/>
    <d v="1899-12-31T00:25:00"/>
    <d v="1899-12-30T00:55:00"/>
    <n v="0"/>
    <n v="55"/>
    <d v="1899-12-31T00:29:00"/>
    <d v="1899-12-30T00:04:00"/>
    <n v="0"/>
    <n v="4"/>
    <d v="1899-12-31T00:31:00"/>
    <d v="1899-12-30T00:02:00"/>
    <n v="0"/>
    <n v="2"/>
    <d v="1899-12-31T02:47:00"/>
    <d v="1899-12-30T02:16:00"/>
    <n v="2"/>
    <n v="16"/>
    <d v="1899-12-31T02:47:00"/>
    <d v="1899-12-31T02:47:00"/>
    <d v="1899-12-30T00:00:00"/>
    <n v="0"/>
    <n v="0"/>
    <d v="1899-12-30T03:20:00"/>
    <d v="1899-12-30T05:50:00"/>
    <n v="3"/>
    <d v="1899-12-30T02:30:00"/>
    <n v="2"/>
    <n v="30"/>
    <d v="1899-12-31T03:05:00"/>
    <d v="1899-12-30T00:18:00"/>
    <n v="0"/>
    <n v="18"/>
    <d v="1899-12-31T03:25:00"/>
    <d v="1899-12-30T00:20:00"/>
    <n v="0"/>
    <n v="20"/>
    <d v="1899-12-31T03:25:00"/>
    <d v="1899-12-31T03:30:00"/>
    <d v="1899-12-30T00:05:00"/>
    <n v="0"/>
    <n v="5"/>
    <d v="1899-12-30T05:50:00"/>
    <n v="5"/>
    <n v="50"/>
    <d v="1899-12-30T01:20:00"/>
    <n v="1"/>
    <n v="20"/>
    <d v="1899-12-30T00:55:00"/>
    <n v="0"/>
    <n v="55"/>
    <d v="1899-12-30T02:16:00"/>
    <n v="2"/>
    <n v="16"/>
    <d v="1899-12-30T02:30:00"/>
    <n v="2"/>
    <n v="30"/>
    <d v="1899-12-30T01:26:00"/>
    <n v="1"/>
    <n v="26"/>
    <d v="1899-12-30T00:00:00"/>
    <n v="0"/>
    <n v="0"/>
    <d v="1899-12-30T00:00:00"/>
    <n v="0"/>
    <n v="0"/>
    <d v="1899-12-30T00:50:00"/>
    <n v="0"/>
    <n v="50"/>
    <d v="1899-12-30T00:00:00"/>
    <n v="0"/>
    <n v="0"/>
    <d v="1899-12-30T00:00:00"/>
    <n v="0"/>
    <n v="0"/>
    <d v="1899-12-30T00:00:00"/>
    <n v="0"/>
    <n v="0"/>
    <d v="1899-12-30T00:00:00"/>
    <n v="0"/>
    <n v="0"/>
    <n v="153884.54"/>
    <n v="2563"/>
    <n v="62.104642857142856"/>
    <n v="60.040788138899728"/>
    <n v="55"/>
    <n v="664"/>
    <n v="11.066666666666666"/>
    <n v="66.066666666666663"/>
    <n v="2.6426666666666665"/>
  </r>
  <r>
    <n v="46"/>
    <n v="26"/>
    <d v="2011-06-26T00:00:00"/>
    <n v="6"/>
    <x v="0"/>
    <n v="13"/>
    <s v="TSL"/>
    <s v="CURRAGH SS/LIMESTONE-CP"/>
    <s v="SHINY HALO/MP PANAMAX6"/>
    <d v="1899-12-31T04:10:00"/>
    <x v="44"/>
    <s v="DTY-WT 1-WCS-RLS 1-IMWB 1-DTY/DTY-WT 1-WCS-RLS 2-IMWB 1-DTY"/>
    <n v="59"/>
    <n v="0"/>
    <s v="R104"/>
    <d v="1899-12-31T04:10:00"/>
    <d v="1899-12-31T04:10:00"/>
    <d v="1899-12-30T00:00:00"/>
    <n v="0"/>
    <n v="0"/>
    <d v="1899-12-31T04:30:00"/>
    <d v="1899-12-30T00:20:00"/>
    <n v="0"/>
    <n v="20"/>
    <d v="1899-12-31T04:30:00"/>
    <d v="1899-12-30T00:00:00"/>
    <n v="0"/>
    <n v="0"/>
    <d v="1899-12-31T05:05:00"/>
    <d v="1899-12-30T00:35:00"/>
    <n v="0"/>
    <n v="35"/>
    <d v="1899-12-31T05:05:00"/>
    <d v="1899-12-31T05:45:00"/>
    <d v="1899-12-30T00:40:00"/>
    <n v="0"/>
    <n v="40"/>
    <d v="1899-12-31T05:05:00"/>
    <d v="1899-12-31T05:45:00"/>
    <d v="1899-12-30T00:40:00"/>
    <n v="0"/>
    <n v="40"/>
    <d v="1899-12-31T05:50:00"/>
    <d v="1899-12-30T00:05:00"/>
    <n v="0"/>
    <n v="5"/>
    <d v="1899-12-31T05:55:00"/>
    <d v="1899-12-30T00:05:00"/>
    <n v="0"/>
    <n v="5"/>
    <d v="1899-12-31T08:46:00"/>
    <d v="1899-12-30T02:51:00"/>
    <n v="2"/>
    <n v="51"/>
    <d v="1899-12-31T05:57:00"/>
    <d v="1899-12-31T08:48:00"/>
    <d v="1899-12-30T02:51:00"/>
    <n v="2"/>
    <n v="51"/>
    <d v="1899-12-30T09:10:00"/>
    <d v="1899-12-30T11:15:00"/>
    <n v="4"/>
    <d v="1899-12-30T02:30:00"/>
    <n v="2"/>
    <n v="30"/>
    <d v="1899-12-31T09:14:00"/>
    <d v="1899-12-30T00:26:00"/>
    <n v="0"/>
    <n v="26"/>
    <d v="1899-12-31T09:20:00"/>
    <d v="1899-12-30T00:06:00"/>
    <n v="0"/>
    <n v="6"/>
    <d v="1899-12-31T09:20:00"/>
    <d v="1899-12-31T09:25:00"/>
    <d v="1899-12-30T00:05:00"/>
    <n v="0"/>
    <n v="5"/>
    <d v="1899-12-30T05:15:00"/>
    <n v="5"/>
    <n v="15"/>
    <d v="1899-12-30T01:12:00"/>
    <n v="1"/>
    <n v="12"/>
    <d v="1899-12-30T00:40:00"/>
    <n v="0"/>
    <n v="40"/>
    <d v="1899-12-30T02:51:00"/>
    <n v="2"/>
    <n v="51"/>
    <d v="1899-12-30T02:30:00"/>
    <n v="2"/>
    <n v="30"/>
    <d v="1899-12-30T02:05:00"/>
    <n v="2"/>
    <n v="5"/>
    <d v="1899-12-30T00:00:00"/>
    <n v="0"/>
    <n v="0"/>
    <d v="1899-12-30T00:00:00"/>
    <n v="0"/>
    <n v="0"/>
    <d v="1899-12-30T00:40:00"/>
    <n v="0"/>
    <n v="40"/>
    <d v="1899-12-30T00:00:00"/>
    <n v="0"/>
    <n v="0"/>
    <d v="1899-12-30T00:06:00"/>
    <n v="0"/>
    <n v="6"/>
    <d v="1899-12-30T00:00:00"/>
    <n v="0"/>
    <n v="0"/>
    <d v="1899-12-30T00:02:00"/>
    <n v="0"/>
    <n v="2"/>
    <n v="157559.09"/>
    <n v="2622"/>
    <n v="62.280508474576273"/>
    <n v="60.091186117467579"/>
    <n v="56"/>
    <n v="676"/>
    <n v="11.266666666666667"/>
    <n v="67.266666666666666"/>
    <n v="2.5871794871794873"/>
  </r>
  <r>
    <n v="47"/>
    <n v="27"/>
    <d v="2011-06-28T00:00:00"/>
    <n v="6"/>
    <x v="0"/>
    <n v="14"/>
    <s v="TSL,JSR"/>
    <s v="CURRAGH SS/LIMESTONE-CP"/>
    <s v="SHINY HALO/MP PANAMAX6"/>
    <d v="1899-12-30T17:20:00"/>
    <x v="45"/>
    <s v="DTY-WT 1-WCS-RLS 1-IMWB 1-DTY/DTY-WT 1-WCS-RLS 2-IMWB 1-DTY"/>
    <n v="58"/>
    <n v="1"/>
    <s v="R103"/>
    <d v="1899-12-30T17:20:00"/>
    <d v="1899-12-30T17:20:00"/>
    <d v="1899-12-30T00:00:00"/>
    <n v="0"/>
    <n v="0"/>
    <d v="1899-12-30T17:30:00"/>
    <d v="1899-12-30T00:10:00"/>
    <n v="0"/>
    <n v="10"/>
    <d v="1899-12-30T17:38:00"/>
    <d v="1899-12-30T00:08:00"/>
    <n v="0"/>
    <n v="8"/>
    <d v="1899-12-30T17:55:00"/>
    <d v="1899-12-30T00:17:00"/>
    <n v="0"/>
    <n v="17"/>
    <d v="1899-12-30T17:55:00"/>
    <d v="1899-12-30T19:00:00"/>
    <d v="1899-12-30T01:05:00"/>
    <n v="1"/>
    <n v="5"/>
    <d v="1899-12-30T17:55:00"/>
    <d v="1899-12-30T19:00:00"/>
    <d v="1899-12-30T01:05:00"/>
    <n v="1"/>
    <n v="5"/>
    <d v="1899-12-30T19:13:00"/>
    <d v="1899-12-30T00:13:00"/>
    <n v="0"/>
    <n v="13"/>
    <d v="1899-12-30T19:14:00"/>
    <d v="1899-12-30T00:01:00"/>
    <n v="0"/>
    <n v="1"/>
    <d v="1899-12-31T00:00:00"/>
    <d v="1899-12-30T04:46:00"/>
    <n v="4"/>
    <n v="46"/>
    <d v="1899-12-30T19:16:00"/>
    <d v="1899-12-31T00:05:00"/>
    <d v="1899-12-30T04:49:00"/>
    <n v="4"/>
    <n v="49"/>
    <m/>
    <m/>
    <m/>
    <d v="1899-12-30T00:00:00"/>
    <n v="0"/>
    <n v="0"/>
    <d v="1899-12-31T00:23:00"/>
    <d v="1899-12-30T00:18:00"/>
    <n v="0"/>
    <n v="18"/>
    <d v="1899-12-31T00:41:00"/>
    <d v="1899-12-30T00:18:00"/>
    <n v="0"/>
    <n v="18"/>
    <d v="1899-12-31T00:41:00"/>
    <d v="1899-12-31T00:46:00"/>
    <d v="1899-12-30T00:05:00"/>
    <n v="0"/>
    <n v="5"/>
    <d v="1899-12-30T07:26:00"/>
    <n v="7"/>
    <n v="26"/>
    <d v="1899-12-30T01:06:00"/>
    <n v="1"/>
    <n v="6"/>
    <d v="1899-12-30T01:05:00"/>
    <n v="1"/>
    <n v="5"/>
    <d v="1899-12-30T04:46:00"/>
    <n v="4"/>
    <n v="46"/>
    <d v="1899-12-30T00:00:00"/>
    <n v="0"/>
    <n v="0"/>
    <d v="1899-12-30T03:14:00"/>
    <n v="3"/>
    <n v="14"/>
    <d v="1899-12-30T00:00:00"/>
    <n v="0"/>
    <n v="0"/>
    <d v="1899-12-30T00:00:00"/>
    <n v="0"/>
    <n v="0"/>
    <d v="1899-12-30T01:10:00"/>
    <n v="1"/>
    <n v="10"/>
    <d v="1899-12-30T00:00:00"/>
    <n v="0"/>
    <n v="0"/>
    <d v="1899-12-30T00:22:00"/>
    <n v="0"/>
    <n v="22"/>
    <d v="1899-12-30T00:00:00"/>
    <n v="0"/>
    <n v="0"/>
    <d v="1899-12-30T00:00:00"/>
    <n v="0"/>
    <n v="0"/>
    <n v="161153.98000000001"/>
    <n v="2680"/>
    <n v="61.980862068965514"/>
    <n v="60.132082089552242"/>
    <n v="57"/>
    <n v="682"/>
    <n v="11.366666666666667"/>
    <n v="68.366666666666674"/>
    <n v="2.532098765432099"/>
  </r>
  <r>
    <n v="48"/>
    <n v="28"/>
    <d v="2011-06-28T00:00:00"/>
    <n v="6"/>
    <x v="0"/>
    <n v="15"/>
    <s v="TSL,JSR"/>
    <s v="CURRAGH SS/LIMESTONE-CP"/>
    <s v="SHINY HALO/MP PANAMAX6"/>
    <d v="1899-12-31T01:30:00"/>
    <x v="46"/>
    <s v="DTY-WT 1-WCS-RLS 1-IMWB 1-DTY/DTY-WT 1-WCS-RLS 2-IMWB 1-DTY"/>
    <n v="59"/>
    <n v="0"/>
    <s v="R104"/>
    <d v="1899-12-31T01:30:00"/>
    <d v="1899-12-31T01:30:00"/>
    <d v="1899-12-30T00:00:00"/>
    <n v="0"/>
    <n v="0"/>
    <d v="1899-12-31T02:45:00"/>
    <d v="1899-12-30T01:15:00"/>
    <n v="1"/>
    <n v="15"/>
    <d v="1899-12-31T02:50:00"/>
    <d v="1899-12-30T00:05:00"/>
    <n v="0"/>
    <n v="5"/>
    <d v="1899-12-31T03:25:00"/>
    <d v="1899-12-30T00:35:00"/>
    <n v="0"/>
    <n v="35"/>
    <d v="1899-12-31T03:28:00"/>
    <d v="1899-12-31T05:08:00"/>
    <d v="1899-12-30T01:40:00"/>
    <n v="1"/>
    <n v="40"/>
    <d v="1899-12-31T03:28:00"/>
    <d v="1899-12-31T05:08:00"/>
    <d v="1899-12-30T01:40:00"/>
    <n v="1"/>
    <n v="40"/>
    <d v="1899-12-31T05:12:00"/>
    <d v="1899-12-30T00:04:00"/>
    <n v="0"/>
    <n v="4"/>
    <d v="1899-12-31T05:12:00"/>
    <d v="1899-12-30T00:00:00"/>
    <n v="0"/>
    <n v="0"/>
    <d v="1899-12-31T07:29:00"/>
    <d v="1899-12-30T02:17:00"/>
    <n v="2"/>
    <n v="17"/>
    <d v="1899-12-31T05:14:00"/>
    <d v="1899-12-31T07:32:00"/>
    <d v="1899-12-30T02:18:00"/>
    <n v="2"/>
    <n v="18"/>
    <m/>
    <m/>
    <m/>
    <d v="1899-12-30T00:00:00"/>
    <n v="0"/>
    <n v="0"/>
    <d v="1899-12-31T07:57:00"/>
    <d v="1899-12-30T00:25:00"/>
    <n v="0"/>
    <n v="25"/>
    <d v="1899-12-31T08:05:00"/>
    <d v="1899-12-30T00:08:00"/>
    <n v="0"/>
    <n v="8"/>
    <d v="1899-12-31T08:05:00"/>
    <d v="1899-12-31T08:10:00"/>
    <d v="1899-12-30T00:05:00"/>
    <n v="0"/>
    <n v="5"/>
    <d v="1899-12-30T06:40:00"/>
    <n v="6"/>
    <n v="40"/>
    <d v="1899-12-30T01:12:00"/>
    <n v="1"/>
    <n v="12"/>
    <d v="1899-12-30T01:40:00"/>
    <n v="1"/>
    <n v="40"/>
    <d v="1899-12-30T02:17:00"/>
    <n v="2"/>
    <n v="17"/>
    <d v="1899-12-30T00:00:00"/>
    <n v="0"/>
    <n v="0"/>
    <d v="1899-12-30T01:49:00"/>
    <n v="1"/>
    <n v="49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28:00"/>
    <n v="0"/>
    <n v="28"/>
    <d v="1899-12-30T00:00:00"/>
    <n v="0"/>
    <n v="0"/>
    <n v="164914.23000000001"/>
    <n v="2739"/>
    <n v="63.733050847457626"/>
    <n v="60.209649507119387"/>
    <n v="58"/>
    <n v="694"/>
    <n v="11.566666666666666"/>
    <n v="69.566666666666663"/>
    <n v="2.4845238095238096"/>
  </r>
  <r>
    <n v="49"/>
    <n v="29"/>
    <d v="2011-06-29T00:00:00"/>
    <n v="6"/>
    <x v="1"/>
    <n v="7"/>
    <s v="HALDIA"/>
    <s v="COAL-OAKY NORTH/CURRAGH PRIME"/>
    <s v="NEWLEAD TOMI/FIRST TRADER"/>
    <d v="1899-12-30T11:30:00"/>
    <x v="47"/>
    <s v="DTY-WT 1-WCS-RLS 1-IMWB 1-DTY"/>
    <n v="58"/>
    <n v="0"/>
    <s v="R104"/>
    <d v="1899-12-30T11:30:00"/>
    <d v="1899-12-30T11:30:00"/>
    <d v="1899-12-30T00:00:00"/>
    <n v="0"/>
    <n v="0"/>
    <d v="1899-12-30T11:35:00"/>
    <d v="1899-12-30T00:05:00"/>
    <n v="0"/>
    <n v="5"/>
    <d v="1899-12-30T11:35:00"/>
    <d v="1899-12-30T00:00:00"/>
    <n v="0"/>
    <n v="0"/>
    <d v="1899-12-30T11:40:00"/>
    <d v="1899-12-30T00:05:00"/>
    <n v="0"/>
    <n v="5"/>
    <d v="1899-12-30T12:00:00"/>
    <d v="1899-12-30T13:00:00"/>
    <d v="1899-12-30T01:00:00"/>
    <n v="1"/>
    <n v="0"/>
    <d v="1899-12-30T12:00:00"/>
    <d v="1899-12-30T13:00:00"/>
    <d v="1899-12-30T01:00:00"/>
    <n v="1"/>
    <n v="0"/>
    <d v="1899-12-30T13:05:00"/>
    <d v="1899-12-30T00:05:00"/>
    <n v="0"/>
    <n v="5"/>
    <d v="1899-12-30T13:07:00"/>
    <d v="1899-12-30T00:02:00"/>
    <n v="0"/>
    <n v="2"/>
    <d v="1899-12-30T19:11:00"/>
    <d v="1899-12-30T06:04:00"/>
    <n v="6"/>
    <n v="4"/>
    <d v="1899-12-30T13:08:00"/>
    <d v="1899-12-30T19:14:00"/>
    <d v="1899-12-30T06:06:00"/>
    <n v="6"/>
    <n v="6"/>
    <d v="1899-12-30T13:09:00"/>
    <d v="1899-12-30T19:15:00"/>
    <n v="5"/>
    <d v="1899-12-30T06:06:00"/>
    <n v="6"/>
    <n v="6"/>
    <d v="1899-12-30T19:30:00"/>
    <d v="1899-12-30T00:16:00"/>
    <n v="0"/>
    <n v="16"/>
    <d v="1899-12-30T19:40:00"/>
    <d v="1899-12-30T00:10:00"/>
    <n v="0"/>
    <n v="10"/>
    <d v="1899-12-30T19:40:00"/>
    <d v="1899-12-30T19:43:00"/>
    <d v="1899-12-30T00:03:00"/>
    <n v="0"/>
    <n v="3"/>
    <d v="1899-12-30T08:13:00"/>
    <n v="8"/>
    <n v="13"/>
    <d v="1899-12-30T00:36:00"/>
    <n v="0"/>
    <n v="36"/>
    <d v="1899-12-30T01:00:00"/>
    <n v="1"/>
    <n v="0"/>
    <d v="1899-12-30T06:04:00"/>
    <n v="6"/>
    <n v="4"/>
    <d v="1899-12-30T06:06:00"/>
    <n v="6"/>
    <n v="6"/>
    <d v="1899-12-30T02:57:00"/>
    <n v="2"/>
    <n v="57"/>
    <d v="1899-12-30T00:00:00"/>
    <n v="0"/>
    <n v="0"/>
    <d v="1899-12-30T00:00:00"/>
    <n v="0"/>
    <n v="0"/>
    <d v="1899-12-30T00:23:00"/>
    <n v="0"/>
    <n v="23"/>
    <m/>
    <n v="0"/>
    <n v="0"/>
    <d v="1899-12-30T00:00:00"/>
    <n v="0"/>
    <n v="0"/>
    <d v="1899-12-30T02:44:00"/>
    <n v="2"/>
    <n v="44"/>
    <d v="1899-12-30T00:00:00"/>
    <n v="0"/>
    <n v="0"/>
    <n v="168503.35"/>
    <n v="2797"/>
    <n v="61.881379310344826"/>
    <n v="60.244315337861998"/>
    <n v="58"/>
    <n v="730"/>
    <n v="12.166666666666666"/>
    <n v="70.166666666666671"/>
    <n v="2.4195402298850577"/>
  </r>
  <r>
    <n v="50"/>
    <n v="30"/>
    <d v="2011-06-30T00:00:00"/>
    <n v="6"/>
    <x v="0"/>
    <n v="16"/>
    <s v="TSL,JSR"/>
    <s v="LIMESTONE-CP"/>
    <s v="MP PANAMAX6"/>
    <d v="1899-12-31T03:00:00"/>
    <x v="48"/>
    <s v="DTY-WT 1-WCS-RLS 2-IMWB 1-DTY"/>
    <n v="59"/>
    <n v="0"/>
    <s v="R104"/>
    <d v="1899-12-31T03:00:00"/>
    <d v="1899-12-31T03:00:00"/>
    <d v="1899-12-30T00:00:00"/>
    <n v="0"/>
    <n v="0"/>
    <d v="1899-12-31T03:05:00"/>
    <d v="1899-12-30T00:05:00"/>
    <n v="0"/>
    <n v="5"/>
    <d v="1899-12-31T03:05:00"/>
    <d v="1899-12-30T00:00:00"/>
    <n v="0"/>
    <n v="0"/>
    <d v="1899-12-31T03:15:00"/>
    <d v="1899-12-30T00:10:00"/>
    <n v="0"/>
    <n v="10"/>
    <d v="1899-12-31T03:15:00"/>
    <d v="1899-12-31T03:40:00"/>
    <d v="1899-12-30T00:25:00"/>
    <n v="0"/>
    <n v="25"/>
    <d v="1899-12-31T03:15:00"/>
    <d v="1899-12-31T03:40:00"/>
    <d v="1899-12-30T00:25:00"/>
    <n v="0"/>
    <n v="25"/>
    <d v="1899-12-31T03:45:00"/>
    <d v="1899-12-30T00:05:00"/>
    <n v="0"/>
    <n v="5"/>
    <d v="1899-12-31T05:10:00"/>
    <d v="1899-12-30T01:25:00"/>
    <n v="1"/>
    <n v="25"/>
    <d v="1899-12-31T08:34:00"/>
    <d v="1899-12-30T03:24:00"/>
    <n v="3"/>
    <n v="24"/>
    <d v="1899-12-31T08:34:00"/>
    <d v="1899-12-31T08:34:00"/>
    <d v="1899-12-30T00:00:00"/>
    <n v="0"/>
    <n v="0"/>
    <d v="1899-12-31T08:34:00"/>
    <d v="1899-12-31T08:34:00"/>
    <n v="6"/>
    <d v="1899-12-30T00:00:00"/>
    <n v="0"/>
    <n v="0"/>
    <d v="1899-12-31T08:45:00"/>
    <d v="1899-12-30T00:11:00"/>
    <n v="0"/>
    <n v="11"/>
    <d v="1899-12-31T08:50:00"/>
    <d v="1899-12-30T00:05:00"/>
    <n v="0"/>
    <n v="5"/>
    <d v="1899-12-31T08:50:00"/>
    <d v="1899-12-31T08:57:00"/>
    <d v="1899-12-30T00:07:00"/>
    <n v="0"/>
    <n v="7"/>
    <d v="1899-12-30T05:57:00"/>
    <n v="5"/>
    <n v="57"/>
    <d v="1899-12-30T00:31:00"/>
    <n v="0"/>
    <n v="31"/>
    <d v="1899-12-30T00:25:00"/>
    <n v="0"/>
    <n v="25"/>
    <d v="1899-12-30T03:24:00"/>
    <n v="3"/>
    <n v="24"/>
    <d v="1899-12-30T00:00:00"/>
    <n v="0"/>
    <n v="0"/>
    <d v="1899-12-30T01:33:00"/>
    <n v="1"/>
    <n v="33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51:00"/>
    <n v="1"/>
    <n v="51"/>
    <d v="1899-12-30T00:00:00"/>
    <n v="0"/>
    <n v="0"/>
    <n v="172222.71"/>
    <n v="2856"/>
    <n v="63.04"/>
    <n v="60.30206932773109"/>
    <n v="58"/>
    <n v="761"/>
    <n v="12.683333333333334"/>
    <n v="70.683333333333337"/>
    <n v="2.3561111111111113"/>
  </r>
  <r>
    <n v="51"/>
    <n v="31"/>
    <d v="2011-06-30T00:00:00"/>
    <n v="6"/>
    <x v="0"/>
    <n v="17"/>
    <s v="TSL,JSR"/>
    <s v="CURRAGH SS/LIMESTONE-CP"/>
    <s v="SHINY HALO/MP PANAMAX6"/>
    <d v="1899-12-30T07:05:00"/>
    <x v="49"/>
    <s v="DTY-WT 1-WCS-RLS 1-IMWB 1-DTY/DTY-WT 1-WCS-RLS 2-IMWB 1-DTY"/>
    <n v="56"/>
    <n v="3"/>
    <s v="R103"/>
    <d v="1899-12-30T07:05:00"/>
    <d v="1899-12-30T07:05:00"/>
    <d v="1899-12-30T00:00:00"/>
    <n v="0"/>
    <n v="0"/>
    <d v="1899-12-30T07:10:00"/>
    <d v="1899-12-30T00:05:00"/>
    <n v="0"/>
    <n v="5"/>
    <d v="1899-12-30T07:10:00"/>
    <d v="1899-12-30T00:00:00"/>
    <n v="0"/>
    <n v="0"/>
    <d v="1899-12-30T07:30:00"/>
    <d v="1899-12-30T00:20:00"/>
    <n v="0"/>
    <n v="20"/>
    <d v="1899-12-30T07:45:00"/>
    <d v="1899-12-30T09:45:00"/>
    <d v="1899-12-30T02:00:00"/>
    <n v="2"/>
    <n v="0"/>
    <d v="1899-12-30T07:45:00"/>
    <d v="1899-12-30T09:45:00"/>
    <d v="1899-12-30T02:00:00"/>
    <n v="2"/>
    <n v="0"/>
    <d v="1899-12-30T09:50:00"/>
    <d v="1899-12-30T00:05:00"/>
    <n v="0"/>
    <n v="5"/>
    <d v="1899-12-30T10:01:00"/>
    <d v="1899-12-30T00:11:00"/>
    <n v="0"/>
    <n v="11"/>
    <d v="1899-12-30T13:11:00"/>
    <d v="1899-12-30T03:10:00"/>
    <n v="3"/>
    <n v="10"/>
    <d v="1899-12-30T10:02:00"/>
    <d v="1899-12-30T12:09:00"/>
    <d v="1899-12-30T02:07:00"/>
    <n v="2"/>
    <n v="7"/>
    <d v="1899-12-30T13:23:00"/>
    <d v="1899-12-30T14:23:00"/>
    <n v="7"/>
    <d v="1899-12-30T01:00:00"/>
    <n v="1"/>
    <n v="0"/>
    <d v="1899-12-30T13:23:00"/>
    <d v="1899-12-30T01:14:00"/>
    <n v="1"/>
    <n v="14"/>
    <d v="1899-12-30T16:05:00"/>
    <d v="1899-12-30T02:42:00"/>
    <n v="2"/>
    <n v="42"/>
    <d v="1899-12-30T16:05:00"/>
    <d v="1899-12-30T16:10:00"/>
    <d v="1899-12-30T00:05:00"/>
    <n v="0"/>
    <n v="5"/>
    <d v="1899-12-30T09:05:00"/>
    <n v="9"/>
    <n v="5"/>
    <d v="1899-12-30T04:21:00"/>
    <n v="4"/>
    <n v="21"/>
    <d v="1899-12-30T02:00:00"/>
    <n v="2"/>
    <n v="0"/>
    <d v="1899-12-30T03:10:00"/>
    <n v="3"/>
    <n v="10"/>
    <d v="1899-12-30T01:00:00"/>
    <n v="1"/>
    <n v="0"/>
    <d v="1899-12-30T01:52:00"/>
    <n v="1"/>
    <n v="52"/>
    <d v="1899-12-30T00:00:00"/>
    <n v="0"/>
    <n v="0"/>
    <d v="1899-12-30T00:00:00"/>
    <n v="0"/>
    <n v="0"/>
    <d v="1899-12-30T00:48:00"/>
    <n v="0"/>
    <n v="48"/>
    <d v="1899-12-30T00:00:00"/>
    <n v="0"/>
    <n v="0"/>
    <d v="1899-12-30T00:26:00"/>
    <n v="0"/>
    <n v="26"/>
    <d v="1899-12-30T00:04:00"/>
    <n v="0"/>
    <n v="4"/>
    <d v="1899-12-30T00:00:00"/>
    <n v="0"/>
    <n v="0"/>
    <n v="175615.13"/>
    <n v="2912"/>
    <n v="60.57892857142857"/>
    <n v="60.307393543956046"/>
    <n v="62"/>
    <n v="782"/>
    <n v="13.033333333333333"/>
    <n v="75.033333333333331"/>
    <n v="2.4204301075268817"/>
  </r>
  <r>
    <n v="52"/>
    <n v="1"/>
    <d v="2011-07-01T00:00:00"/>
    <n v="7"/>
    <x v="0"/>
    <n v="1"/>
    <s v="TSL,JSR"/>
    <s v="CURRAGH SS/LIMESTONE-CP"/>
    <s v="SHINY HALO/MP PANAMAX6"/>
    <d v="1899-12-31T00:10:00"/>
    <x v="50"/>
    <s v="DTY-WT 1-WCS-RLS 1-IMWB 1-DTY/DTY-WT 1-WCS-RLS 2-IMWB 1-DTY"/>
    <n v="59"/>
    <n v="0"/>
    <s v="R104"/>
    <d v="1899-12-31T00:10:00"/>
    <d v="1899-12-31T00:10:00"/>
    <d v="1899-12-30T00:00:00"/>
    <n v="0"/>
    <n v="0"/>
    <d v="1899-12-31T00:20:00"/>
    <d v="1899-12-30T00:10:00"/>
    <n v="0"/>
    <n v="10"/>
    <d v="1899-12-31T00:20:00"/>
    <d v="1899-12-30T00:00:00"/>
    <n v="0"/>
    <n v="0"/>
    <d v="1899-12-31T01:00:00"/>
    <d v="1899-12-30T00:40:00"/>
    <n v="0"/>
    <n v="40"/>
    <d v="1899-12-31T01:05:00"/>
    <d v="1899-12-31T02:45:00"/>
    <d v="1899-12-30T01:40:00"/>
    <n v="1"/>
    <n v="40"/>
    <d v="1899-12-31T01:05:00"/>
    <d v="1899-12-31T02:45:00"/>
    <d v="1899-12-30T01:40:00"/>
    <n v="1"/>
    <n v="40"/>
    <d v="1899-12-31T02:50:00"/>
    <d v="1899-12-30T00:05:00"/>
    <n v="0"/>
    <n v="5"/>
    <d v="1899-12-31T02:52:00"/>
    <d v="1899-12-30T00:02:00"/>
    <n v="0"/>
    <n v="2"/>
    <d v="1899-12-31T06:24:00"/>
    <d v="1899-12-30T03:32:00"/>
    <n v="3"/>
    <n v="32"/>
    <d v="1899-12-31T02:54:00"/>
    <d v="1899-12-31T04:30:00"/>
    <d v="1899-12-30T01:36:00"/>
    <n v="1"/>
    <n v="36"/>
    <d v="1899-12-31T02:55:00"/>
    <d v="1899-12-31T04:32:00"/>
    <n v="1"/>
    <d v="1899-12-30T01:37:00"/>
    <n v="1"/>
    <n v="37"/>
    <d v="1899-12-31T06:33:00"/>
    <d v="1899-12-30T02:03:00"/>
    <n v="2"/>
    <n v="3"/>
    <d v="1899-12-31T06:40:00"/>
    <d v="1899-12-30T00:07:00"/>
    <n v="0"/>
    <n v="7"/>
    <d v="1899-12-31T06:40:00"/>
    <d v="1899-12-31T06:45:00"/>
    <d v="1899-12-30T00:05:00"/>
    <n v="0"/>
    <n v="5"/>
    <d v="1899-12-30T06:35:00"/>
    <n v="6"/>
    <n v="35"/>
    <d v="1899-12-30T02:55:00"/>
    <n v="2"/>
    <n v="55"/>
    <d v="1899-12-30T01:40:00"/>
    <n v="1"/>
    <n v="40"/>
    <d v="1899-12-30T03:32:00"/>
    <n v="3"/>
    <n v="32"/>
    <d v="1899-12-30T01:37:00"/>
    <n v="1"/>
    <n v="37"/>
    <d v="1899-12-30T02:32:00"/>
    <n v="2"/>
    <n v="32"/>
    <d v="1899-12-30T00:00:00"/>
    <n v="0"/>
    <n v="0"/>
    <d v="1899-12-30T00:00:00"/>
    <n v="0"/>
    <n v="0"/>
    <d v="1899-12-30T00:33:00"/>
    <n v="0"/>
    <n v="33"/>
    <d v="1899-12-30T00:00:00"/>
    <n v="0"/>
    <n v="0"/>
    <d v="1899-12-30T00:00:00"/>
    <n v="0"/>
    <n v="0"/>
    <d v="1899-12-30T00:27:00"/>
    <n v="0"/>
    <n v="27"/>
    <d v="1899-12-30T00:00:00"/>
    <n v="0"/>
    <n v="0"/>
    <n v="179270.48"/>
    <n v="2971"/>
    <n v="61.955084745762711"/>
    <n v="60.340114439582635"/>
    <n v="2"/>
    <n v="55"/>
    <n v="0.91666666666666663"/>
    <n v="2.9166666666666665"/>
    <n v="2.9166666666666665"/>
  </r>
  <r>
    <n v="53"/>
    <n v="2"/>
    <d v="2011-07-01T00:00:00"/>
    <n v="7"/>
    <x v="0"/>
    <n v="2"/>
    <s v="TSL,JSR"/>
    <s v="CURRAGH SS"/>
    <s v="SHINY HALO"/>
    <d v="1899-12-30T07:45:00"/>
    <x v="51"/>
    <s v="DTY-WT 1-WCS-RLS 1-IMWB 1-DTY"/>
    <n v="55"/>
    <n v="4"/>
    <s v="R103"/>
    <d v="1899-12-30T07:45:00"/>
    <d v="1899-12-30T07:45:00"/>
    <d v="1899-12-30T00:00:00"/>
    <n v="0"/>
    <n v="0"/>
    <d v="1899-12-30T08:55:00"/>
    <d v="1899-12-30T01:10:00"/>
    <n v="1"/>
    <n v="10"/>
    <d v="1899-12-30T09:45:00"/>
    <d v="1899-12-30T00:50:00"/>
    <n v="0"/>
    <n v="50"/>
    <d v="1899-12-30T11:00:00"/>
    <d v="1899-12-30T01:15:00"/>
    <n v="1"/>
    <n v="15"/>
    <d v="1899-12-30T11:00:00"/>
    <d v="1899-12-30T12:13:00"/>
    <d v="1899-12-30T01:13:00"/>
    <n v="1"/>
    <n v="13"/>
    <d v="1899-12-30T11:00:00"/>
    <d v="1899-12-30T12:13:00"/>
    <d v="1899-12-30T01:13:00"/>
    <n v="1"/>
    <n v="13"/>
    <d v="1899-12-30T12:17:00"/>
    <d v="1899-12-30T00:04:00"/>
    <n v="0"/>
    <n v="4"/>
    <d v="1899-12-30T12:20:00"/>
    <d v="1899-12-30T00:03:00"/>
    <n v="0"/>
    <n v="3"/>
    <d v="1899-12-30T15:10:00"/>
    <d v="1899-12-30T02:50:00"/>
    <n v="2"/>
    <n v="50"/>
    <d v="1899-12-30T12:22:00"/>
    <d v="1899-12-30T15:12:00"/>
    <d v="1899-12-30T02:50:00"/>
    <n v="2"/>
    <n v="50"/>
    <d v="1899-12-30T15:15:00"/>
    <d v="1899-12-30T16:55:00"/>
    <n v="2"/>
    <d v="1899-12-30T01:40:00"/>
    <n v="1"/>
    <n v="40"/>
    <d v="1899-12-30T17:00:00"/>
    <d v="1899-12-30T01:48:00"/>
    <n v="1"/>
    <n v="48"/>
    <d v="1899-12-30T17:20:00"/>
    <d v="1899-12-30T00:20:00"/>
    <n v="0"/>
    <n v="20"/>
    <d v="1899-12-30T17:20:00"/>
    <d v="1899-12-30T17:25:00"/>
    <d v="1899-12-30T00:05:00"/>
    <n v="0"/>
    <n v="5"/>
    <d v="1899-12-30T09:40:00"/>
    <n v="9"/>
    <n v="40"/>
    <d v="1899-12-30T03:27:00"/>
    <n v="3"/>
    <n v="27"/>
    <d v="1899-12-30T01:13:00"/>
    <n v="1"/>
    <n v="13"/>
    <d v="1899-12-30T02:50:00"/>
    <n v="2"/>
    <n v="50"/>
    <d v="1899-12-30T01:40:00"/>
    <n v="1"/>
    <n v="40"/>
    <d v="1899-12-30T02:11:00"/>
    <n v="2"/>
    <n v="11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11:00"/>
    <n v="0"/>
    <n v="11"/>
    <d v="1899-12-30T00:28:00"/>
    <n v="0"/>
    <n v="28"/>
    <d v="1899-12-30T00:30:00"/>
    <n v="0"/>
    <n v="30"/>
    <n v="182689.1"/>
    <n v="3026"/>
    <n v="62.156727272727274"/>
    <n v="60.373132848645078"/>
    <n v="5"/>
    <n v="82"/>
    <n v="1.3666666666666667"/>
    <n v="6.3666666666666671"/>
    <n v="3.1833333333333336"/>
  </r>
  <r>
    <n v="54"/>
    <n v="3"/>
    <d v="2011-07-01T00:00:00"/>
    <n v="7"/>
    <x v="0"/>
    <n v="3"/>
    <s v="TSL,JSR"/>
    <s v="LIMESTONE-CP"/>
    <s v="MP PANAMAX6"/>
    <d v="1899-12-30T18:12:00"/>
    <x v="52"/>
    <s v="DTY-WT 1-WCS-RLS 2-IMWB 1-DTY"/>
    <n v="59"/>
    <n v="0"/>
    <s v="R103"/>
    <d v="1899-12-30T18:12:00"/>
    <d v="1899-12-30T18:12:00"/>
    <d v="1899-12-30T00:00:00"/>
    <n v="0"/>
    <n v="0"/>
    <d v="1899-12-30T18:20:00"/>
    <d v="1899-12-30T00:08:00"/>
    <n v="0"/>
    <n v="8"/>
    <d v="1899-12-30T18:20:00"/>
    <d v="1899-12-30T00:00:00"/>
    <n v="0"/>
    <n v="0"/>
    <d v="1899-12-30T18:45:00"/>
    <d v="1899-12-30T00:25:00"/>
    <n v="0"/>
    <n v="25"/>
    <d v="1899-12-30T18:45:00"/>
    <d v="1899-12-30T20:35:00"/>
    <d v="1899-12-30T01:50:00"/>
    <n v="1"/>
    <n v="50"/>
    <d v="1899-12-30T18:45:00"/>
    <d v="1899-12-30T20:35:00"/>
    <d v="1899-12-30T01:50:00"/>
    <n v="1"/>
    <n v="50"/>
    <d v="1899-12-30T20:40:00"/>
    <d v="1899-12-30T00:05:00"/>
    <n v="0"/>
    <n v="5"/>
    <d v="1899-12-30T20:40:00"/>
    <d v="1899-12-30T00:00:00"/>
    <n v="0"/>
    <n v="0"/>
    <d v="1899-12-31T02:21:00"/>
    <d v="1899-12-30T05:41:00"/>
    <n v="5"/>
    <n v="41"/>
    <d v="1899-12-31T02:21:00"/>
    <d v="1899-12-31T02:21:00"/>
    <d v="1899-12-30T00:00:00"/>
    <n v="0"/>
    <n v="0"/>
    <d v="1899-12-31T02:21:00"/>
    <d v="1899-12-31T02:21:00"/>
    <m/>
    <d v="1899-12-30T00:00:00"/>
    <n v="0"/>
    <n v="0"/>
    <d v="1899-12-31T02:30:00"/>
    <d v="1899-12-30T00:09:00"/>
    <n v="0"/>
    <n v="9"/>
    <d v="1899-12-31T02:50:00"/>
    <d v="1899-12-30T00:20:00"/>
    <n v="0"/>
    <n v="20"/>
    <d v="1899-12-31T02:50:00"/>
    <d v="1899-12-31T02:55:00"/>
    <d v="1899-12-30T00:05:00"/>
    <n v="0"/>
    <n v="5"/>
    <d v="1899-12-30T08:43:00"/>
    <n v="8"/>
    <n v="43"/>
    <d v="1899-12-30T00:59:00"/>
    <n v="0"/>
    <n v="59"/>
    <d v="1899-12-30T01:50:00"/>
    <n v="1"/>
    <n v="50"/>
    <d v="1899-12-30T05:41:00"/>
    <n v="5"/>
    <n v="41"/>
    <d v="1899-12-30T00:00:00"/>
    <n v="0"/>
    <n v="0"/>
    <d v="1899-12-30T01:07:00"/>
    <n v="1"/>
    <n v="7"/>
    <d v="1899-12-30T00:00:00"/>
    <n v="0"/>
    <n v="0"/>
    <d v="1899-12-30T03:39:00"/>
    <n v="3"/>
    <n v="39"/>
    <d v="1899-12-30T00:00:00"/>
    <n v="0"/>
    <n v="0"/>
    <d v="1899-12-30T00:00:00"/>
    <n v="0"/>
    <n v="0"/>
    <d v="1899-12-30T00:00:00"/>
    <n v="0"/>
    <n v="0"/>
    <d v="1899-12-30T00:55:00"/>
    <n v="0"/>
    <n v="55"/>
    <d v="1899-12-30T00:00:00"/>
    <n v="0"/>
    <n v="0"/>
    <n v="186237.61000000002"/>
    <n v="3085"/>
    <n v="60.144237288135599"/>
    <n v="60.368755267423019"/>
    <n v="5"/>
    <n v="141"/>
    <n v="2.35"/>
    <n v="7.35"/>
    <n v="2.4499999999999997"/>
  </r>
  <r>
    <n v="55"/>
    <n v="4"/>
    <d v="2011-07-02T00:00:00"/>
    <n v="7"/>
    <x v="1"/>
    <n v="1"/>
    <s v="TSL,HALDIA"/>
    <s v="CURRAGH  PRIME"/>
    <s v="FIRST TRADER"/>
    <d v="1899-12-30T11:25:00"/>
    <x v="53"/>
    <s v="DTY-WT 1-WCS-RLS 1-IMWB 1-DTY"/>
    <n v="59"/>
    <n v="0"/>
    <s v="R103"/>
    <d v="1899-12-30T11:25:00"/>
    <d v="1899-12-30T11:25:00"/>
    <d v="1899-12-30T00:00:00"/>
    <n v="0"/>
    <n v="0"/>
    <d v="1899-12-30T11:32:00"/>
    <d v="1899-12-30T00:07:00"/>
    <n v="0"/>
    <n v="7"/>
    <d v="1899-12-30T11:32:00"/>
    <d v="1899-12-30T00:00:00"/>
    <n v="0"/>
    <n v="0"/>
    <d v="1899-12-30T12:15:00"/>
    <d v="1899-12-30T00:43:00"/>
    <n v="0"/>
    <n v="43"/>
    <d v="1899-12-30T12:20:00"/>
    <d v="1899-12-30T13:25:00"/>
    <d v="1899-12-30T01:05:00"/>
    <n v="1"/>
    <n v="5"/>
    <d v="1899-12-30T12:35:00"/>
    <d v="1899-12-30T13:25:00"/>
    <d v="1899-12-30T00:50:00"/>
    <n v="0"/>
    <n v="50"/>
    <d v="1899-12-30T13:57:00"/>
    <d v="1899-12-30T00:32:00"/>
    <n v="0"/>
    <n v="32"/>
    <d v="1899-12-30T14:45:00"/>
    <d v="1899-12-30T00:48:00"/>
    <n v="0"/>
    <n v="48"/>
    <d v="1899-12-30T18:25:00"/>
    <d v="1899-12-30T03:40:00"/>
    <n v="3"/>
    <n v="40"/>
    <d v="1899-12-30T14:47:00"/>
    <d v="1899-12-30T18:30:00"/>
    <d v="1899-12-30T03:43:00"/>
    <n v="3"/>
    <n v="43"/>
    <d v="1899-12-30T16:30:00"/>
    <d v="1899-12-30T18:50:00"/>
    <n v="3"/>
    <d v="1899-12-30T02:20:00"/>
    <n v="2"/>
    <n v="20"/>
    <d v="1899-12-30T19:08:00"/>
    <d v="1899-12-30T00:38:00"/>
    <n v="0"/>
    <n v="38"/>
    <d v="1899-12-30T19:20:00"/>
    <d v="1899-12-30T00:12:00"/>
    <n v="0"/>
    <n v="12"/>
    <d v="1899-12-30T19:20:00"/>
    <d v="1899-12-30T19:27:00"/>
    <d v="1899-12-30T00:07:00"/>
    <n v="0"/>
    <n v="7"/>
    <d v="1899-12-30T08:02:00"/>
    <n v="8"/>
    <n v="2"/>
    <d v="1899-12-30T02:05:00"/>
    <n v="2"/>
    <n v="5"/>
    <d v="1899-12-30T01:05:00"/>
    <n v="1"/>
    <n v="5"/>
    <d v="1899-12-30T03:40:00"/>
    <n v="3"/>
    <n v="40"/>
    <d v="1899-12-30T02:20:00"/>
    <n v="2"/>
    <n v="20"/>
    <d v="1899-12-30T01:56:00"/>
    <n v="1"/>
    <n v="56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44:00"/>
    <n v="1"/>
    <n v="44"/>
    <d v="1899-12-30T00:00:00"/>
    <n v="0"/>
    <n v="0"/>
    <n v="189880.77000000002"/>
    <n v="3144"/>
    <n v="61.748474576271185"/>
    <n v="60.39464694656489"/>
    <n v="7"/>
    <n v="146"/>
    <n v="2.4333333333333331"/>
    <n v="9.4333333333333336"/>
    <n v="2.3583333333333334"/>
  </r>
  <r>
    <n v="56"/>
    <n v="5"/>
    <d v="2011-07-02T00:00:00"/>
    <n v="7"/>
    <x v="0"/>
    <n v="4"/>
    <s v="TSL,JSR"/>
    <s v="LIMESTONE-CP OMAN/LIMESTONE-CP DUBAI"/>
    <s v="MP PANAMAX6/EDELWEISS"/>
    <d v="1899-12-30T23:25:00"/>
    <x v="54"/>
    <s v="DTY-WT 1-WCS-RLS 2-IMWB 1-DTY"/>
    <n v="59"/>
    <n v="0"/>
    <s v="R103"/>
    <d v="1899-12-30T23:25:00"/>
    <d v="1899-12-30T23:25:00"/>
    <d v="1899-12-30T00:00:00"/>
    <n v="0"/>
    <n v="0"/>
    <d v="1899-12-30T23:35:00"/>
    <d v="1899-12-30T00:10:00"/>
    <n v="0"/>
    <n v="10"/>
    <d v="1899-12-30T23:50:00"/>
    <d v="1899-12-30T00:15:00"/>
    <n v="0"/>
    <n v="15"/>
    <d v="1899-12-31T00:30:00"/>
    <d v="1899-12-30T00:40:00"/>
    <n v="0"/>
    <n v="40"/>
    <d v="1899-12-31T00:35:00"/>
    <d v="1899-12-31T04:45:00"/>
    <d v="1899-12-30T04:10:00"/>
    <n v="4"/>
    <n v="10"/>
    <d v="1899-12-31T00:35:00"/>
    <d v="1899-12-31T04:45:00"/>
    <d v="1899-12-30T04:10:00"/>
    <n v="4"/>
    <n v="10"/>
    <d v="1899-12-31T04:48:00"/>
    <d v="1899-12-30T00:03:00"/>
    <n v="0"/>
    <n v="3"/>
    <d v="1899-12-31T04:50:00"/>
    <d v="1899-12-30T00:02:00"/>
    <n v="0"/>
    <n v="2"/>
    <d v="1899-12-31T07:22:00"/>
    <d v="1899-12-30T02:32:00"/>
    <n v="2"/>
    <n v="32"/>
    <d v="1899-12-31T07:22:00"/>
    <d v="1899-12-31T07:22:00"/>
    <d v="1899-12-30T00:00:00"/>
    <n v="0"/>
    <n v="0"/>
    <d v="1899-12-31T07:22:00"/>
    <d v="1899-12-31T07:22:00"/>
    <m/>
    <d v="1899-12-30T00:00:00"/>
    <n v="0"/>
    <n v="0"/>
    <d v="1899-12-31T07:35:00"/>
    <d v="1899-12-30T00:13:00"/>
    <n v="0"/>
    <n v="13"/>
    <d v="1899-12-31T07:45:00"/>
    <d v="1899-12-30T00:10:00"/>
    <n v="0"/>
    <n v="10"/>
    <d v="1899-12-31T07:45:00"/>
    <d v="1899-12-31T07:50:00"/>
    <d v="1899-12-30T00:05:00"/>
    <n v="0"/>
    <n v="5"/>
    <d v="1899-12-30T08:25:00"/>
    <n v="8"/>
    <n v="25"/>
    <d v="1899-12-30T01:06:00"/>
    <n v="1"/>
    <n v="6"/>
    <d v="1899-12-30T04:10:00"/>
    <n v="4"/>
    <n v="10"/>
    <d v="1899-12-30T02:32:00"/>
    <n v="2"/>
    <n v="32"/>
    <d v="1899-12-30T00:00:00"/>
    <n v="0"/>
    <n v="0"/>
    <d v="1899-12-30T01:32:00"/>
    <n v="1"/>
    <n v="32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35:00"/>
    <n v="0"/>
    <n v="35"/>
    <d v="1899-12-30T00:25:00"/>
    <n v="0"/>
    <n v="25"/>
    <d v="1899-12-30T00:00:00"/>
    <n v="0"/>
    <n v="0"/>
    <n v="193569.32"/>
    <n v="3203"/>
    <n v="62.517796610169498"/>
    <n v="60.433755853886986"/>
    <n v="8"/>
    <n v="152"/>
    <n v="2.5333333333333332"/>
    <n v="10.533333333333333"/>
    <n v="2.1066666666666665"/>
  </r>
  <r>
    <n v="57"/>
    <n v="6"/>
    <d v="2011-07-03T00:00:00"/>
    <n v="7"/>
    <x v="0"/>
    <n v="5"/>
    <s v="TSL,JSR"/>
    <s v="CURRAGH SS/LIMESTONE-CP DUBAI"/>
    <s v="SHINY HALO/EDELWEISS"/>
    <d v="1899-12-30T06:08:00"/>
    <x v="55"/>
    <s v="DTY-WT 1-WCS-RLS 1-IMWB 1-DTY/DTY-WT 1-WCS-RLS 2-IMWB 1-DTY"/>
    <n v="58"/>
    <n v="1"/>
    <s v="R104"/>
    <d v="1899-12-30T06:08:00"/>
    <d v="1899-12-30T06:08:00"/>
    <d v="1899-12-30T00:00:00"/>
    <n v="0"/>
    <n v="0"/>
    <d v="1899-12-30T06:15:00"/>
    <d v="1899-12-30T00:07:00"/>
    <n v="0"/>
    <n v="7"/>
    <d v="1899-12-30T06:17:00"/>
    <d v="1899-12-30T00:02:00"/>
    <n v="0"/>
    <n v="2"/>
    <d v="1899-12-30T07:18:00"/>
    <d v="1899-12-30T01:01:00"/>
    <n v="1"/>
    <n v="1"/>
    <d v="1899-12-30T07:18:00"/>
    <d v="1899-12-30T08:25:00"/>
    <d v="1899-12-30T01:07:00"/>
    <n v="1"/>
    <n v="7"/>
    <d v="1899-12-30T07:18:00"/>
    <d v="1899-12-30T08:25:00"/>
    <d v="1899-12-30T01:07:00"/>
    <n v="1"/>
    <n v="7"/>
    <d v="1899-12-30T08:30:00"/>
    <d v="1899-12-30T00:05:00"/>
    <n v="0"/>
    <n v="5"/>
    <d v="1899-12-30T08:40:00"/>
    <d v="1899-12-30T00:10:00"/>
    <n v="0"/>
    <n v="10"/>
    <d v="1899-12-30T11:21:00"/>
    <d v="1899-12-30T02:41:00"/>
    <n v="2"/>
    <n v="41"/>
    <d v="1899-12-30T08:42:00"/>
    <d v="1899-12-30T09:32:00"/>
    <d v="1899-12-30T00:50:00"/>
    <n v="0"/>
    <n v="50"/>
    <d v="1899-12-30T08:50:00"/>
    <d v="1899-12-30T09:40:00"/>
    <n v="4"/>
    <d v="1899-12-30T00:50:00"/>
    <n v="0"/>
    <n v="50"/>
    <d v="1899-12-30T12:32:00"/>
    <d v="1899-12-30T03:00:00"/>
    <n v="3"/>
    <n v="0"/>
    <d v="1899-12-30T12:35:00"/>
    <d v="1899-12-30T00:03:00"/>
    <n v="0"/>
    <n v="3"/>
    <d v="1899-12-30T12:35:00"/>
    <d v="1899-12-30T12:40:00"/>
    <d v="1899-12-30T00:05:00"/>
    <n v="0"/>
    <n v="5"/>
    <d v="1899-12-30T06:32:00"/>
    <n v="6"/>
    <n v="32"/>
    <d v="1899-12-30T04:09:00"/>
    <n v="4"/>
    <n v="9"/>
    <d v="1899-12-30T01:07:00"/>
    <n v="1"/>
    <n v="7"/>
    <d v="1899-12-30T02:41:00"/>
    <n v="2"/>
    <n v="41"/>
    <d v="1899-12-30T00:50:00"/>
    <n v="0"/>
    <n v="50"/>
    <d v="1899-12-30T02:25:00"/>
    <n v="2"/>
    <n v="25"/>
    <d v="1899-12-30T00:00:00"/>
    <n v="0"/>
    <n v="0"/>
    <d v="1899-12-30T00:00:00"/>
    <n v="0"/>
    <n v="0"/>
    <d v="1899-12-30T00:16:00"/>
    <n v="0"/>
    <n v="16"/>
    <d v="1899-12-30T00:00:00"/>
    <n v="0"/>
    <n v="0"/>
    <d v="1899-12-30T00:00:00"/>
    <n v="0"/>
    <n v="0"/>
    <d v="1899-12-30T00:00:00"/>
    <n v="0"/>
    <n v="0"/>
    <d v="1899-12-30T00:03:00"/>
    <n v="0"/>
    <n v="3"/>
    <n v="197172.92"/>
    <n v="3261"/>
    <n v="62.131034482758622"/>
    <n v="60.463943575590314"/>
    <n v="12"/>
    <n v="161"/>
    <n v="2.6833333333333331"/>
    <n v="14.683333333333334"/>
    <n v="2.4472222222222224"/>
  </r>
  <r>
    <n v="58"/>
    <n v="7"/>
    <d v="2011-07-03T00:00:00"/>
    <n v="7"/>
    <x v="0"/>
    <n v="6"/>
    <s v="TSL,JSR"/>
    <s v="CURRAGH SS/LIMESTONE-CP DUBAI"/>
    <s v="SHINY HALO/EDELWEISS"/>
    <d v="1899-12-30T14:40:00"/>
    <x v="56"/>
    <s v="DTY-WT 1-WCS-RLS 1-IMWB 1-DTY/DTY-WT 1-WCS-RLS 2-IMWB 1-DTY"/>
    <n v="59"/>
    <n v="0"/>
    <s v="R104"/>
    <d v="1899-12-30T14:40:00"/>
    <d v="1899-12-30T14:40:00"/>
    <d v="1899-12-30T00:00:00"/>
    <n v="0"/>
    <n v="0"/>
    <d v="1899-12-30T14:55:00"/>
    <d v="1899-12-30T00:15:00"/>
    <n v="0"/>
    <n v="15"/>
    <d v="1899-12-30T15:00:00"/>
    <d v="1899-12-30T00:05:00"/>
    <n v="0"/>
    <n v="5"/>
    <d v="1899-12-30T15:40:00"/>
    <d v="1899-12-30T00:40:00"/>
    <n v="0"/>
    <n v="40"/>
    <d v="1899-12-30T15:40:00"/>
    <d v="1899-12-30T19:45:00"/>
    <d v="1899-12-30T04:05:00"/>
    <n v="4"/>
    <n v="5"/>
    <d v="1899-12-30T15:40:00"/>
    <d v="1899-12-30T19:45:00"/>
    <d v="1899-12-30T04:05:00"/>
    <n v="4"/>
    <n v="5"/>
    <d v="1899-12-30T16:41:00"/>
    <n v="-0.12777777777777777"/>
    <e v="#NUM!"/>
    <e v="#NUM!"/>
    <d v="1899-12-30T16:41:00"/>
    <d v="1899-12-30T00:00:00"/>
    <n v="0"/>
    <n v="0"/>
    <d v="1899-12-30T20:49:00"/>
    <d v="1899-12-30T04:08:00"/>
    <n v="4"/>
    <n v="8"/>
    <d v="1899-12-30T16:42:00"/>
    <d v="1899-12-30T17:45:00"/>
    <d v="1899-12-30T01:03:00"/>
    <n v="1"/>
    <n v="3"/>
    <d v="1899-12-30T16:45:00"/>
    <d v="1899-12-30T17:55:00"/>
    <n v="5"/>
    <d v="1899-12-30T01:10:00"/>
    <n v="1"/>
    <n v="10"/>
    <d v="1899-12-30T21:07:00"/>
    <d v="1899-12-30T03:22:00"/>
    <n v="3"/>
    <n v="22"/>
    <d v="1899-12-30T21:10:00"/>
    <d v="1899-12-30T00:03:00"/>
    <n v="0"/>
    <n v="3"/>
    <d v="1899-12-30T21:10:00"/>
    <d v="1899-12-30T21:15:00"/>
    <d v="1899-12-30T00:05:00"/>
    <n v="0"/>
    <n v="5"/>
    <d v="1899-12-30T06:35:00"/>
    <n v="6"/>
    <n v="35"/>
    <d v="1899-12-30T01:01:00"/>
    <n v="1"/>
    <n v="1"/>
    <d v="1899-12-30T04:05:00"/>
    <n v="4"/>
    <n v="5"/>
    <d v="1899-12-30T04:08:00"/>
    <n v="4"/>
    <n v="8"/>
    <d v="1899-12-30T01:10:00"/>
    <n v="1"/>
    <n v="10"/>
    <d v="1899-12-30T03:42:00"/>
    <n v="3"/>
    <n v="42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26:00"/>
    <n v="0"/>
    <n v="26"/>
    <d v="1899-12-30T00:00:00"/>
    <n v="0"/>
    <n v="0"/>
    <n v="200884.06000000003"/>
    <n v="3320"/>
    <n v="62.900677966101689"/>
    <n v="60.507246987951817"/>
    <n v="13"/>
    <n v="162"/>
    <n v="2.7"/>
    <n v="15.7"/>
    <n v="2.2428571428571429"/>
  </r>
  <r>
    <n v="59"/>
    <n v="8"/>
    <d v="2011-07-04T00:00:00"/>
    <n v="7"/>
    <x v="0"/>
    <n v="7"/>
    <s v="TSL,JSR"/>
    <s v="CURRAGH SS/LIMESTONE-CP DUBAI"/>
    <s v="SHINY HALO/EDELWEISS"/>
    <d v="1899-12-30T02:15:00"/>
    <x v="57"/>
    <s v="DTY-WT 1-WCS-RLS 1-IMWB 1-DTY/DTY-WT 1-WCS-RLS 2-IMWB 1-DTY"/>
    <n v="59"/>
    <n v="0"/>
    <s v="R104"/>
    <d v="1899-12-30T02:15:00"/>
    <d v="1899-12-30T02:15:00"/>
    <d v="1899-12-30T00:00:00"/>
    <n v="0"/>
    <n v="0"/>
    <d v="1899-12-30T02:25:00"/>
    <d v="1899-12-30T00:10:00"/>
    <n v="0"/>
    <n v="10"/>
    <d v="1899-12-30T02:30:00"/>
    <d v="1899-12-30T00:05:00"/>
    <n v="0"/>
    <n v="5"/>
    <d v="1899-12-30T03:00:00"/>
    <d v="1899-12-30T00:30:00"/>
    <n v="0"/>
    <n v="30"/>
    <d v="1899-12-30T03:10:00"/>
    <d v="1899-12-30T04:45:00"/>
    <d v="1899-12-30T01:35:00"/>
    <n v="1"/>
    <n v="35"/>
    <d v="1899-12-30T03:10:00"/>
    <d v="1899-12-30T04:45:00"/>
    <d v="1899-12-30T01:35:00"/>
    <n v="1"/>
    <n v="35"/>
    <d v="1899-12-30T05:42:00"/>
    <d v="1899-12-30T00:57:00"/>
    <n v="0"/>
    <n v="57"/>
    <d v="1899-12-30T05:47:00"/>
    <d v="1899-12-30T00:05:00"/>
    <n v="0"/>
    <n v="5"/>
    <d v="1899-12-30T08:26:00"/>
    <d v="1899-12-30T02:39:00"/>
    <n v="2"/>
    <n v="39"/>
    <d v="1899-12-30T07:55:00"/>
    <d v="1899-12-30T08:28:00"/>
    <d v="1899-12-30T00:33:00"/>
    <n v="0"/>
    <n v="33"/>
    <d v="1899-12-30T07:55:00"/>
    <d v="1899-12-30T08:30:00"/>
    <n v="6"/>
    <d v="1899-12-30T00:35:00"/>
    <n v="0"/>
    <n v="35"/>
    <d v="1899-12-30T09:43:00"/>
    <d v="1899-12-30T01:15:00"/>
    <n v="1"/>
    <n v="15"/>
    <d v="1899-12-30T09:55:00"/>
    <d v="1899-12-30T00:12:00"/>
    <n v="0"/>
    <n v="12"/>
    <d v="1899-12-30T09:55:00"/>
    <d v="1899-12-30T09:59:00"/>
    <d v="1899-12-30T00:04:00"/>
    <n v="0"/>
    <n v="4"/>
    <d v="1899-12-30T07:44:00"/>
    <n v="7"/>
    <n v="44"/>
    <d v="1899-12-30T02:54:00"/>
    <n v="2"/>
    <n v="54"/>
    <d v="1899-12-30T01:35:00"/>
    <n v="1"/>
    <n v="35"/>
    <d v="1899-12-30T02:39:00"/>
    <n v="2"/>
    <n v="39"/>
    <d v="1899-12-30T00:35:00"/>
    <n v="0"/>
    <n v="35"/>
    <d v="1899-12-30T02:39:00"/>
    <n v="2"/>
    <n v="39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n v="204486.34000000003"/>
    <n v="3379"/>
    <n v="61.055593220338984"/>
    <n v="60.516821544835757"/>
    <n v="15"/>
    <n v="216"/>
    <n v="3.6"/>
    <n v="18.600000000000001"/>
    <n v="2.3250000000000002"/>
  </r>
  <r>
    <n v="60"/>
    <n v="9"/>
    <d v="2011-07-04T00:00:00"/>
    <n v="7"/>
    <x v="0"/>
    <n v="8"/>
    <s v="TSL,JSR"/>
    <s v="CURRAGH SS"/>
    <s v="SHINY HALO"/>
    <d v="1899-12-30T12:25:00"/>
    <x v="58"/>
    <s v="DTY-WT 1-WCS-RLS 1-IMWB 1-DTY"/>
    <n v="58"/>
    <n v="1"/>
    <s v="R105"/>
    <d v="1899-12-30T12:25:00"/>
    <d v="1899-12-30T12:25:00"/>
    <d v="1899-12-30T00:00:00"/>
    <n v="0"/>
    <n v="0"/>
    <d v="1899-12-30T12:40:00"/>
    <d v="1899-12-30T00:15:00"/>
    <n v="0"/>
    <n v="15"/>
    <d v="1899-12-30T12:40:00"/>
    <d v="1899-12-30T00:00:00"/>
    <n v="0"/>
    <n v="0"/>
    <d v="1899-12-30T13:00:00"/>
    <d v="1899-12-30T00:20:00"/>
    <n v="0"/>
    <n v="20"/>
    <d v="1899-12-30T13:05:00"/>
    <d v="1899-12-30T13:55:00"/>
    <d v="1899-12-30T00:50:00"/>
    <n v="0"/>
    <n v="50"/>
    <d v="1899-12-30T13:05:00"/>
    <d v="1899-12-30T13:55:00"/>
    <d v="1899-12-30T00:50:00"/>
    <n v="0"/>
    <n v="50"/>
    <d v="1899-12-30T13:59:00"/>
    <d v="1899-12-30T00:04:00"/>
    <n v="0"/>
    <n v="4"/>
    <d v="1899-12-30T14:11:00"/>
    <d v="1899-12-30T00:12:00"/>
    <n v="0"/>
    <n v="12"/>
    <d v="1899-12-30T17:59:00"/>
    <d v="1899-12-30T03:48:00"/>
    <n v="3"/>
    <n v="48"/>
    <d v="1899-12-30T14:15:00"/>
    <d v="1899-12-30T18:00:00"/>
    <d v="1899-12-30T03:45:00"/>
    <n v="3"/>
    <n v="45"/>
    <d v="1899-12-30T14:16:00"/>
    <d v="1899-12-30T18:05:00"/>
    <n v="7"/>
    <d v="1899-12-30T03:49:00"/>
    <n v="3"/>
    <n v="49"/>
    <d v="1899-12-30T18:20:00"/>
    <d v="1899-12-30T00:20:00"/>
    <n v="0"/>
    <n v="20"/>
    <d v="1899-12-30T18:25:00"/>
    <d v="1899-12-30T00:05:00"/>
    <n v="0"/>
    <n v="5"/>
    <d v="1899-12-30T18:25:00"/>
    <d v="1899-12-30T18:30:00"/>
    <d v="1899-12-30T00:05:00"/>
    <n v="0"/>
    <n v="5"/>
    <d v="1899-12-30T06:05:00"/>
    <n v="6"/>
    <n v="5"/>
    <d v="1899-12-30T00:49:00"/>
    <n v="0"/>
    <n v="49"/>
    <d v="1899-12-30T00:50:00"/>
    <n v="0"/>
    <n v="50"/>
    <d v="1899-12-30T03:48:00"/>
    <n v="3"/>
    <n v="48"/>
    <d v="1899-12-30T03:49:00"/>
    <n v="3"/>
    <n v="49"/>
    <d v="1899-12-30T01:53:00"/>
    <n v="1"/>
    <n v="53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55:00"/>
    <n v="1"/>
    <n v="55"/>
    <d v="1899-12-30T00:00:00"/>
    <n v="0"/>
    <n v="0"/>
    <n v="208071.90000000002"/>
    <n v="3437"/>
    <n v="61.82"/>
    <n v="60.538812918242662"/>
    <n v="15"/>
    <n v="265"/>
    <n v="4.416666666666667"/>
    <n v="19.416666666666668"/>
    <n v="2.1574074074074074"/>
  </r>
  <r>
    <n v="61"/>
    <n v="10"/>
    <d v="2011-07-04T00:00:00"/>
    <n v="7"/>
    <x v="0"/>
    <n v="9"/>
    <s v="TSL,JSR"/>
    <s v="LIMESTONE-CP DUBAI"/>
    <s v="EDELWEISS"/>
    <d v="1899-12-30T02:45:00"/>
    <x v="59"/>
    <s v="DTY-WT 1-WCS-RLS 2-IMWB 1-DTY"/>
    <n v="59"/>
    <n v="0"/>
    <s v="R105"/>
    <d v="1899-12-30T02:45:00"/>
    <d v="1899-12-30T02:45:00"/>
    <d v="1899-12-30T00:00:00"/>
    <n v="0"/>
    <n v="0"/>
    <d v="1899-12-30T03:00:00"/>
    <d v="1899-12-30T00:15:00"/>
    <n v="0"/>
    <n v="15"/>
    <d v="1899-12-30T03:00:00"/>
    <d v="1899-12-30T00:00:00"/>
    <n v="0"/>
    <n v="0"/>
    <d v="1899-12-30T03:40:00"/>
    <d v="1899-12-30T00:40:00"/>
    <n v="0"/>
    <n v="40"/>
    <d v="1899-12-30T03:40:00"/>
    <d v="1899-12-30T04:20:00"/>
    <d v="1899-12-30T00:40:00"/>
    <n v="0"/>
    <n v="40"/>
    <d v="1899-12-30T03:40:00"/>
    <d v="1899-12-30T04:20:00"/>
    <d v="1899-12-30T00:40:00"/>
    <n v="0"/>
    <n v="40"/>
    <d v="1899-12-30T04:25:00"/>
    <d v="1899-12-30T00:05:00"/>
    <n v="0"/>
    <n v="5"/>
    <d v="1899-12-30T04:40:00"/>
    <d v="1899-12-30T00:15:00"/>
    <n v="0"/>
    <n v="15"/>
    <d v="1899-12-30T06:04:00"/>
    <d v="1899-12-30T01:24:00"/>
    <n v="1"/>
    <n v="24"/>
    <d v="1899-12-30T06:04:00"/>
    <d v="1899-12-30T06:04:00"/>
    <d v="1899-12-30T00:00:00"/>
    <n v="0"/>
    <n v="0"/>
    <d v="1899-12-30T06:04:00"/>
    <d v="1899-12-30T06:04:00"/>
    <m/>
    <d v="1899-12-30T00:00:00"/>
    <n v="0"/>
    <n v="0"/>
    <d v="1899-12-30T06:15:00"/>
    <d v="1899-12-30T00:11:00"/>
    <n v="0"/>
    <n v="11"/>
    <d v="1899-12-30T06:20:00"/>
    <d v="1899-12-30T00:05:00"/>
    <n v="0"/>
    <n v="5"/>
    <d v="1899-12-30T06:20:00"/>
    <d v="1899-12-30T06:30:00"/>
    <d v="1899-12-30T00:10:00"/>
    <n v="0"/>
    <n v="10"/>
    <d v="1899-12-30T03:45:00"/>
    <n v="3"/>
    <n v="45"/>
    <d v="1899-12-30T01:01:00"/>
    <n v="1"/>
    <n v="1"/>
    <d v="1899-12-30T00:40:00"/>
    <n v="0"/>
    <n v="40"/>
    <d v="1899-12-30T01:24:00"/>
    <n v="1"/>
    <n v="24"/>
    <d v="1899-12-30T00:00:00"/>
    <n v="0"/>
    <n v="0"/>
    <d v="1899-12-30T01:01:00"/>
    <n v="1"/>
    <n v="1"/>
    <d v="1899-12-30T00:00:00"/>
    <n v="0"/>
    <n v="0"/>
    <d v="1899-12-30T00:00:00"/>
    <n v="0"/>
    <n v="0"/>
    <d v="1899-12-30T00:15:00"/>
    <n v="0"/>
    <n v="15"/>
    <d v="1899-12-30T00:00:00"/>
    <n v="0"/>
    <n v="0"/>
    <d v="1899-12-30T00:00:00"/>
    <n v="0"/>
    <n v="0"/>
    <d v="1899-12-30T00:08:00"/>
    <n v="0"/>
    <n v="8"/>
    <d v="1899-12-30T00:00:00"/>
    <n v="0"/>
    <n v="0"/>
    <n v="211796.21000000002"/>
    <n v="3496"/>
    <n v="63.123898305084744"/>
    <n v="60.582439931350123"/>
    <n v="16"/>
    <n v="266"/>
    <n v="4.4333333333333336"/>
    <n v="20.433333333333334"/>
    <n v="2.0433333333333334"/>
  </r>
  <r>
    <n v="62"/>
    <n v="11"/>
    <d v="2011-07-05T00:00:00"/>
    <n v="7"/>
    <x v="5"/>
    <n v="10"/>
    <s v="TSL,JSR"/>
    <s v="CURRAGH SS/LIMESTONE-CP DUBAI"/>
    <s v="SHINY HALO/EDELWEISS"/>
    <d v="1899-12-30T12:10:00"/>
    <x v="60"/>
    <s v="DTY-WT 1-WCS-RLS 1-IMWB 1-DTY/DTY-WT 1-WCS-RLS 2-IMWB 1-DTY"/>
    <n v="58"/>
    <n v="1"/>
    <s v="R104"/>
    <d v="1899-12-30T12:10:00"/>
    <d v="1899-12-30T12:10:00"/>
    <d v="1899-12-30T00:00:00"/>
    <n v="0"/>
    <n v="0"/>
    <d v="1899-12-30T12:15:00"/>
    <d v="1899-12-30T00:05:00"/>
    <n v="0"/>
    <n v="5"/>
    <d v="1899-12-30T12:15:00"/>
    <d v="1899-12-30T00:00:00"/>
    <n v="0"/>
    <n v="0"/>
    <d v="1899-12-30T12:30:00"/>
    <d v="1899-12-30T00:15:00"/>
    <n v="0"/>
    <n v="15"/>
    <d v="1899-12-30T12:32:00"/>
    <d v="1899-12-30T13:45:00"/>
    <d v="1899-12-30T01:13:00"/>
    <n v="1"/>
    <n v="13"/>
    <d v="1899-12-30T12:32:00"/>
    <d v="1899-12-30T13:45:00"/>
    <d v="1899-12-30T01:13:00"/>
    <n v="1"/>
    <n v="13"/>
    <d v="1899-12-30T13:45:00"/>
    <d v="1899-12-30T00:00:00"/>
    <n v="0"/>
    <n v="0"/>
    <d v="1899-12-30T13:50:00"/>
    <d v="1899-12-30T00:05:00"/>
    <n v="0"/>
    <n v="5"/>
    <d v="1899-12-30T17:10:00"/>
    <d v="1899-12-30T03:20:00"/>
    <n v="3"/>
    <n v="20"/>
    <d v="1899-12-30T13:52:00"/>
    <d v="1899-12-30T15:56:00"/>
    <d v="1899-12-30T02:04:00"/>
    <n v="2"/>
    <n v="4"/>
    <d v="1899-12-30T13:55:00"/>
    <d v="1899-12-30T16:00:00"/>
    <n v="8"/>
    <d v="1899-12-30T02:05:00"/>
    <n v="2"/>
    <n v="5"/>
    <d v="1899-12-30T17:22:00"/>
    <d v="1899-12-30T01:26:00"/>
    <n v="1"/>
    <n v="26"/>
    <d v="1899-12-30T17:32:00"/>
    <d v="1899-12-30T00:10:00"/>
    <n v="0"/>
    <n v="10"/>
    <d v="1899-12-30T17:32:00"/>
    <d v="1899-12-30T17:40:00"/>
    <d v="1899-12-30T00:08:00"/>
    <n v="0"/>
    <n v="8"/>
    <d v="1899-12-30T05:30:00"/>
    <n v="5"/>
    <n v="30"/>
    <d v="1899-12-30T01:51:00"/>
    <n v="1"/>
    <n v="51"/>
    <d v="1899-12-30T01:13:00"/>
    <n v="1"/>
    <n v="13"/>
    <d v="1899-12-30T03:20:00"/>
    <n v="3"/>
    <n v="20"/>
    <d v="1899-12-30T02:05:00"/>
    <n v="2"/>
    <n v="5"/>
    <d v="1899-12-30T02:28:00"/>
    <n v="2"/>
    <n v="28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13:00"/>
    <n v="0"/>
    <n v="13"/>
    <d v="1899-12-30T00:39:00"/>
    <n v="0"/>
    <n v="39"/>
    <d v="1899-12-30T00:00:00"/>
    <n v="0"/>
    <n v="0"/>
    <n v="215428.08000000002"/>
    <n v="3554"/>
    <n v="62.618448275862065"/>
    <n v="60.615666854248737"/>
    <n v="17"/>
    <n v="317"/>
    <n v="5.2833333333333332"/>
    <n v="22.283333333333331"/>
    <n v="2.0257575757575754"/>
  </r>
  <r>
    <n v="63"/>
    <n v="12"/>
    <d v="2011-07-05T00:00:00"/>
    <n v="7"/>
    <x v="5"/>
    <n v="11"/>
    <s v="TSL,JSR"/>
    <s v="LIMESTONE CP DUBAI/NEWZEALAND"/>
    <s v="EDELWEISS/NEWLEAD TOMI"/>
    <d v="1899-12-30T21:55:00"/>
    <x v="61"/>
    <s v="DTY-WT 1-WCS-RLS 2-IMWB 1-DTY/DTY-WT 1-WCS-RLS 1-IMWB 1-DTY"/>
    <n v="59"/>
    <n v="0"/>
    <s v="R105"/>
    <d v="1899-12-30T21:55:00"/>
    <d v="1899-12-30T21:55:00"/>
    <d v="1899-12-30T00:00:00"/>
    <n v="0"/>
    <n v="0"/>
    <d v="1899-12-30T22:10:00"/>
    <d v="1899-12-30T00:15:00"/>
    <n v="0"/>
    <n v="15"/>
    <d v="1899-12-30T22:12:00"/>
    <d v="1899-12-30T00:02:00"/>
    <n v="0"/>
    <n v="2"/>
    <d v="1899-12-30T22:40:00"/>
    <d v="1899-12-30T00:28:00"/>
    <n v="0"/>
    <n v="28"/>
    <d v="1899-12-30T22:40:00"/>
    <d v="1899-12-31T00:02:00"/>
    <d v="1899-12-30T01:22:00"/>
    <n v="1"/>
    <n v="22"/>
    <d v="1899-12-30T22:40:00"/>
    <d v="1899-12-31T00:02:00"/>
    <d v="1899-12-30T01:22:00"/>
    <n v="1"/>
    <n v="22"/>
    <d v="1899-12-31T00:14:00"/>
    <d v="1899-12-30T00:12:00"/>
    <n v="0"/>
    <n v="12"/>
    <d v="1899-12-31T00:16:00"/>
    <d v="1899-12-30T00:02:00"/>
    <n v="0"/>
    <n v="2"/>
    <d v="1899-12-31T01:59:00"/>
    <d v="1899-12-30T01:43:00"/>
    <n v="1"/>
    <n v="43"/>
    <d v="1899-12-31T01:26:00"/>
    <d v="1899-12-31T02:00:00"/>
    <d v="1899-12-30T00:34:00"/>
    <n v="0"/>
    <n v="34"/>
    <d v="1899-12-31T02:00:00"/>
    <d v="1899-12-31T03:15:00"/>
    <n v="9"/>
    <d v="1899-12-30T01:15:00"/>
    <n v="1"/>
    <n v="15"/>
    <d v="1899-12-31T03:25:00"/>
    <d v="1899-12-30T01:25:00"/>
    <n v="1"/>
    <n v="25"/>
    <d v="1899-12-31T03:35:00"/>
    <d v="1899-12-30T00:10:00"/>
    <n v="0"/>
    <n v="10"/>
    <d v="1899-12-31T03:35:00"/>
    <d v="1899-12-31T03:40:00"/>
    <d v="1899-12-30T00:05:00"/>
    <n v="0"/>
    <n v="5"/>
    <d v="1899-12-30T05:45:00"/>
    <n v="5"/>
    <n v="45"/>
    <d v="1899-12-30T02:15:00"/>
    <n v="2"/>
    <n v="15"/>
    <d v="1899-12-30T01:22:00"/>
    <n v="1"/>
    <n v="22"/>
    <d v="1899-12-30T01:43:00"/>
    <n v="1"/>
    <n v="43"/>
    <d v="1899-12-30T01:15:00"/>
    <n v="1"/>
    <n v="15"/>
    <d v="1899-12-30T01:38:00"/>
    <n v="1"/>
    <n v="38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5:00"/>
    <n v="0"/>
    <n v="5"/>
    <d v="1899-12-30T00:00:00"/>
    <n v="0"/>
    <n v="0"/>
    <d v="1899-12-30T00:00:00"/>
    <n v="0"/>
    <n v="0"/>
    <n v="219075.78000000003"/>
    <n v="3613"/>
    <n v="61.825423728813554"/>
    <n v="60.635422086908392"/>
    <n v="19"/>
    <n v="332"/>
    <n v="5.5333333333333332"/>
    <n v="24.533333333333331"/>
    <n v="2.0444444444444443"/>
  </r>
  <r>
    <n v="64"/>
    <n v="13"/>
    <d v="2011-07-06T00:00:00"/>
    <n v="7"/>
    <x v="5"/>
    <n v="12"/>
    <s v="TSL,JSR"/>
    <s v="LIMESTONE CP DUBAI/NEWZEALAND"/>
    <s v="EDELWEISS/NEWLEAD TOMI"/>
    <d v="1899-12-30T12:40:00"/>
    <x v="62"/>
    <s v="DTY-WT 1-WCS-RLS 2-IMWB 1-DTY/DTY-WT 1-WCS-RLS 1-IMWB 1-DTY"/>
    <n v="59"/>
    <n v="0"/>
    <m/>
    <d v="1899-12-30T12:40:00"/>
    <d v="1899-12-30T12:40:00"/>
    <d v="1899-12-30T00:00:00"/>
    <n v="0"/>
    <n v="0"/>
    <d v="1899-12-30T13:10:00"/>
    <d v="1899-12-30T00:30:00"/>
    <n v="0"/>
    <n v="30"/>
    <d v="1899-12-30T13:10:00"/>
    <d v="1899-12-30T00:00:00"/>
    <n v="0"/>
    <n v="0"/>
    <d v="1899-12-30T13:30:00"/>
    <d v="1899-12-30T00:20:00"/>
    <n v="0"/>
    <n v="20"/>
    <d v="1899-12-30T13:30:00"/>
    <d v="1899-12-30T14:30:00"/>
    <d v="1899-12-30T01:00:00"/>
    <n v="1"/>
    <n v="0"/>
    <d v="1899-12-30T13:30:00"/>
    <d v="1899-12-30T14:30:00"/>
    <d v="1899-12-30T01:00:00"/>
    <n v="1"/>
    <n v="0"/>
    <d v="1899-12-30T14:48:00"/>
    <d v="1899-12-30T00:18:00"/>
    <n v="0"/>
    <n v="18"/>
    <d v="1899-12-30T14:50:00"/>
    <d v="1899-12-30T00:02:00"/>
    <n v="0"/>
    <n v="2"/>
    <d v="1899-12-30T17:18:00"/>
    <d v="1899-12-30T02:28:00"/>
    <n v="2"/>
    <n v="28"/>
    <d v="1899-12-30T14:52:00"/>
    <d v="1899-12-30T16:15:00"/>
    <d v="1899-12-30T01:23:00"/>
    <n v="1"/>
    <n v="23"/>
    <d v="1899-12-30T17:20:00"/>
    <d v="1899-12-30T18:30:00"/>
    <n v="10"/>
    <d v="1899-12-30T01:10:00"/>
    <n v="1"/>
    <n v="10"/>
    <d v="1899-12-30T19:10:00"/>
    <d v="1899-12-30T02:55:00"/>
    <n v="2"/>
    <n v="55"/>
    <d v="1899-12-30T19:25:00"/>
    <d v="1899-12-30T00:15:00"/>
    <n v="0"/>
    <n v="15"/>
    <d v="1899-12-30T19:25:00"/>
    <d v="1899-12-30T19:30:00"/>
    <d v="1899-12-30T00:05:00"/>
    <n v="0"/>
    <n v="5"/>
    <d v="1899-12-30T06:50:00"/>
    <n v="6"/>
    <n v="50"/>
    <d v="1899-12-30T03:48:00"/>
    <n v="3"/>
    <n v="48"/>
    <d v="1899-12-30T01:00:00"/>
    <n v="1"/>
    <n v="0"/>
    <d v="1899-12-30T02:28:00"/>
    <n v="2"/>
    <n v="28"/>
    <d v="1899-12-30T01:10:00"/>
    <n v="1"/>
    <n v="10"/>
    <d v="1899-12-30T02:12:00"/>
    <n v="2"/>
    <n v="12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16:00"/>
    <n v="0"/>
    <n v="16"/>
    <d v="1899-12-30T00:00:00"/>
    <n v="0"/>
    <n v="0"/>
    <n v="222732.93000000002"/>
    <n v="3672"/>
    <n v="61.985593220338984"/>
    <n v="60.657116013071899"/>
    <n v="22"/>
    <n v="380"/>
    <n v="6.333333333333333"/>
    <n v="28.333333333333332"/>
    <n v="2.1794871794871793"/>
  </r>
  <r>
    <n v="65"/>
    <n v="14"/>
    <d v="2011-07-07T00:00:00"/>
    <n v="7"/>
    <x v="0"/>
    <n v="13"/>
    <s v="TSL,JSR"/>
    <s v="LIMESTONE CP DUBAI/NEWZEALAND"/>
    <s v="EDELWEISS/NEWLEAD TOMI"/>
    <d v="1899-12-31T02:40:00"/>
    <x v="63"/>
    <s v="DTY-WT 1-WCS-RLS 2-IMWB 1-DTY/DTY-WT 1-WCS-RLS 1-IMWB 1-DTY"/>
    <n v="56"/>
    <n v="3"/>
    <s v="R105"/>
    <d v="1899-12-31T02:40:00"/>
    <d v="1899-12-31T02:40:00"/>
    <d v="1899-12-30T00:00:00"/>
    <n v="0"/>
    <n v="0"/>
    <d v="1899-12-31T03:00:00"/>
    <d v="1899-12-30T00:20:00"/>
    <n v="0"/>
    <n v="20"/>
    <d v="1899-12-31T03:05:00"/>
    <d v="1899-12-30T00:05:00"/>
    <n v="0"/>
    <n v="5"/>
    <d v="1899-12-31T03:42:00"/>
    <d v="1899-12-30T00:37:00"/>
    <n v="0"/>
    <n v="37"/>
    <d v="1899-12-31T03:42:00"/>
    <d v="1899-12-31T05:22:00"/>
    <d v="1899-12-30T01:40:00"/>
    <n v="1"/>
    <n v="40"/>
    <d v="1899-12-31T03:42:00"/>
    <d v="1899-12-31T05:22:00"/>
    <d v="1899-12-30T01:40:00"/>
    <n v="1"/>
    <n v="40"/>
    <d v="1899-12-31T05:33:00"/>
    <d v="1899-12-30T00:11:00"/>
    <n v="0"/>
    <n v="11"/>
    <d v="1899-12-31T05:33:00"/>
    <d v="1899-12-30T00:00:00"/>
    <n v="0"/>
    <n v="0"/>
    <d v="1899-12-31T14:42:00"/>
    <d v="1899-12-30T09:09:00"/>
    <n v="9"/>
    <n v="9"/>
    <d v="1899-12-31T07:05:00"/>
    <d v="1899-12-31T14:45:00"/>
    <d v="1899-12-30T07:40:00"/>
    <n v="7"/>
    <n v="40"/>
    <d v="1899-12-31T14:50:00"/>
    <d v="1899-12-31T15:30:00"/>
    <n v="11"/>
    <d v="1899-12-30T00:40:00"/>
    <n v="0"/>
    <n v="40"/>
    <d v="1899-12-31T15:40:00"/>
    <d v="1899-12-30T00:55:00"/>
    <n v="0"/>
    <n v="55"/>
    <d v="1899-12-31T15:50:00"/>
    <d v="1899-12-30T00:10:00"/>
    <n v="0"/>
    <n v="10"/>
    <d v="1899-12-31T15:50:00"/>
    <d v="1899-12-31T16:00:00"/>
    <d v="1899-12-30T00:10:00"/>
    <n v="0"/>
    <n v="10"/>
    <d v="1899-12-30T13:20:00"/>
    <n v="13"/>
    <n v="20"/>
    <d v="1899-12-30T01:53:00"/>
    <n v="1"/>
    <n v="53"/>
    <d v="1899-12-30T01:40:00"/>
    <n v="1"/>
    <n v="40"/>
    <d v="1899-12-30T09:09:00"/>
    <n v="9"/>
    <n v="9"/>
    <d v="1899-12-30T00:40:00"/>
    <n v="0"/>
    <n v="40"/>
    <d v="1899-12-30T02:19:00"/>
    <n v="2"/>
    <n v="19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3:00"/>
    <n v="0"/>
    <n v="3"/>
    <d v="1899-12-30T06:47:00"/>
    <n v="6"/>
    <n v="47"/>
    <d v="1899-12-30T00:09:00"/>
    <n v="0"/>
    <n v="9"/>
    <n v="226219.53000000003"/>
    <n v="3728"/>
    <n v="62.260714285714286"/>
    <n v="60.681204399141642"/>
    <n v="23"/>
    <n v="433"/>
    <n v="7.2166666666666668"/>
    <n v="30.216666666666669"/>
    <n v="2.1583333333333337"/>
  </r>
  <r>
    <n v="66"/>
    <n v="15"/>
    <d v="2011-07-07T00:00:00"/>
    <n v="7"/>
    <x v="0"/>
    <n v="14"/>
    <s v="TSL,JSR"/>
    <s v="CURRAGH SS/LIMESTONE-CP DUBAI"/>
    <s v="SHINY HALO/EDELWEISS"/>
    <d v="1899-12-30T13:45:00"/>
    <x v="64"/>
    <s v="DTY-WT 1-WCS-RLS 2-IMWB 1-DTY/DTY-WT 1-WCS-RLS 1-IMWB 1-DTY"/>
    <n v="57"/>
    <n v="2"/>
    <s v="R103"/>
    <d v="1899-12-30T13:45:00"/>
    <d v="1899-12-30T13:45:00"/>
    <d v="1899-12-30T00:00:00"/>
    <n v="0"/>
    <n v="0"/>
    <d v="1899-12-30T14:10:00"/>
    <d v="1899-12-30T00:25:00"/>
    <n v="0"/>
    <n v="25"/>
    <d v="1899-12-30T14:12:00"/>
    <d v="1899-12-30T00:02:00"/>
    <n v="0"/>
    <n v="2"/>
    <d v="1899-12-30T15:03:00"/>
    <d v="1899-12-30T00:51:00"/>
    <n v="0"/>
    <n v="51"/>
    <d v="1899-12-30T15:08:00"/>
    <d v="1899-12-30T17:45:00"/>
    <d v="1899-12-30T02:37:00"/>
    <n v="2"/>
    <n v="37"/>
    <d v="1899-12-30T15:08:00"/>
    <d v="1899-12-30T17:45:00"/>
    <d v="1899-12-30T02:37:00"/>
    <n v="2"/>
    <n v="37"/>
    <d v="1899-12-30T17:55:00"/>
    <d v="1899-12-30T00:10:00"/>
    <n v="0"/>
    <n v="10"/>
    <d v="1899-12-30T18:37:00"/>
    <d v="1899-12-30T00:42:00"/>
    <n v="0"/>
    <n v="42"/>
    <d v="1899-12-30T22:48:00"/>
    <d v="1899-12-30T04:11:00"/>
    <n v="4"/>
    <n v="11"/>
    <d v="1899-12-30T18:38:00"/>
    <d v="1899-12-30T19:33:00"/>
    <d v="1899-12-30T00:55:00"/>
    <n v="0"/>
    <n v="55"/>
    <d v="1899-12-30T22:52:00"/>
    <d v="1899-12-31T00:10:00"/>
    <n v="12"/>
    <d v="1899-12-30T01:18:00"/>
    <n v="1"/>
    <n v="18"/>
    <d v="1899-12-31T00:22:00"/>
    <d v="1899-12-30T04:49:00"/>
    <n v="4"/>
    <n v="49"/>
    <d v="1899-12-31T00:30:00"/>
    <d v="1899-12-30T00:08:00"/>
    <n v="0"/>
    <n v="8"/>
    <d v="1899-12-31T00:30:00"/>
    <d v="1899-12-31T00:35:00"/>
    <d v="1899-12-30T00:05:00"/>
    <n v="0"/>
    <n v="5"/>
    <d v="1899-12-30T10:50:00"/>
    <n v="10"/>
    <n v="50"/>
    <d v="1899-12-30T05:58:00"/>
    <n v="5"/>
    <n v="58"/>
    <d v="1899-12-30T02:37:00"/>
    <n v="2"/>
    <n v="37"/>
    <d v="1899-12-30T04:11:00"/>
    <n v="4"/>
    <n v="11"/>
    <d v="1899-12-30T01:18:00"/>
    <n v="1"/>
    <n v="18"/>
    <d v="1899-12-30T03:34:00"/>
    <n v="3"/>
    <n v="34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37:00"/>
    <n v="0"/>
    <n v="37"/>
    <d v="1899-12-30T00:00:00"/>
    <n v="0"/>
    <n v="0"/>
    <n v="229841.31000000003"/>
    <n v="3785"/>
    <n v="63.540000000000006"/>
    <n v="60.724256274768834"/>
    <n v="28"/>
    <n v="491"/>
    <n v="8.1833333333333336"/>
    <n v="36.183333333333337"/>
    <n v="2.4122222222222223"/>
  </r>
  <r>
    <n v="67"/>
    <n v="16"/>
    <d v="2011-07-08T00:00:00"/>
    <n v="7"/>
    <x v="1"/>
    <n v="2"/>
    <s v="TSL,HALDIA"/>
    <s v="CURRAGH  PRIME/KESTRAL"/>
    <s v="FIRST TRADER/NEWLEAD TOMI"/>
    <d v="1899-12-30T02:30:00"/>
    <x v="65"/>
    <s v="DTY-WT 1-WCS-RLS 1-IMWB 1-DTY"/>
    <n v="46"/>
    <n v="13"/>
    <s v="R105"/>
    <d v="1899-12-30T02:30:00"/>
    <d v="1899-12-30T02:30:00"/>
    <d v="1899-12-30T00:00:00"/>
    <n v="0"/>
    <n v="0"/>
    <d v="1899-12-30T02:50:00"/>
    <d v="1899-12-30T00:20:00"/>
    <n v="0"/>
    <n v="20"/>
    <d v="1899-12-30T02:55:00"/>
    <d v="1899-12-30T00:05:00"/>
    <n v="0"/>
    <n v="5"/>
    <d v="1899-12-30T03:34:00"/>
    <d v="1899-12-30T00:39:00"/>
    <n v="0"/>
    <n v="39"/>
    <d v="1899-12-30T03:35:00"/>
    <d v="1899-12-30T06:20:00"/>
    <d v="1899-12-30T02:45:00"/>
    <n v="2"/>
    <n v="45"/>
    <d v="1899-12-30T03:35:00"/>
    <d v="1899-12-30T06:20:00"/>
    <d v="1899-12-30T02:45:00"/>
    <n v="2"/>
    <n v="45"/>
    <d v="1899-12-30T06:21:00"/>
    <d v="1899-12-30T00:01:00"/>
    <n v="0"/>
    <n v="1"/>
    <d v="1899-12-30T06:52:00"/>
    <d v="1899-12-30T00:31:00"/>
    <n v="0"/>
    <n v="31"/>
    <d v="1899-12-30T12:13:00"/>
    <d v="1899-12-30T05:21:00"/>
    <n v="5"/>
    <n v="21"/>
    <d v="1899-12-30T06:55:00"/>
    <d v="1899-12-30T12:15:00"/>
    <d v="1899-12-30T05:20:00"/>
    <n v="5"/>
    <n v="20"/>
    <d v="1899-12-30T08:00:00"/>
    <d v="1899-12-30T12:30:00"/>
    <n v="13"/>
    <d v="1899-12-30T04:30:00"/>
    <n v="4"/>
    <n v="30"/>
    <d v="1899-12-30T13:05:00"/>
    <d v="1899-12-30T00:50:00"/>
    <n v="0"/>
    <n v="50"/>
    <d v="1899-12-30T13:10:00"/>
    <d v="1899-12-30T00:05:00"/>
    <n v="0"/>
    <n v="5"/>
    <d v="1899-12-30T13:10:00"/>
    <d v="1899-12-30T13:17:00"/>
    <d v="1899-12-30T00:07:00"/>
    <n v="0"/>
    <n v="7"/>
    <d v="1899-12-30T10:47:00"/>
    <n v="10"/>
    <n v="47"/>
    <d v="1899-12-30T01:35:00"/>
    <n v="1"/>
    <n v="35"/>
    <d v="1899-12-30T02:45:00"/>
    <n v="2"/>
    <n v="45"/>
    <d v="1899-12-30T05:21:00"/>
    <n v="5"/>
    <n v="21"/>
    <d v="1899-12-30T04:30:00"/>
    <n v="4"/>
    <n v="30"/>
    <d v="1899-12-30T01:30:00"/>
    <n v="1"/>
    <n v="3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34:00"/>
    <n v="1"/>
    <n v="34"/>
    <d v="1899-12-30T02:17:00"/>
    <n v="2"/>
    <n v="17"/>
    <d v="1899-12-30T00:00:00"/>
    <n v="0"/>
    <n v="0"/>
    <n v="232734.77000000002"/>
    <n v="3831"/>
    <n v="62.901304347826091"/>
    <n v="60.750396763247196"/>
    <n v="29"/>
    <n v="526"/>
    <n v="8.7666666666666675"/>
    <n v="37.766666666666666"/>
    <n v="2.3604166666666666"/>
  </r>
  <r>
    <n v="68"/>
    <n v="17"/>
    <d v="2011-07-08T00:00:00"/>
    <n v="7"/>
    <x v="0"/>
    <n v="15"/>
    <s v="TSL,JSR"/>
    <s v="CURRAGH SS/LIMESTONE-CP DUBAI"/>
    <s v="SHINY HALO/EDELWEISS"/>
    <d v="1899-12-30T08:30:00"/>
    <x v="66"/>
    <s v="DTY-WT 1-WCS-RLS 2-IMWB 1-DTY/DTY-WT 1-WCS-RLS 1-IMWB 1-DTY"/>
    <n v="57"/>
    <n v="2"/>
    <s v="R103"/>
    <d v="1899-12-30T08:30:00"/>
    <d v="1899-12-30T08:30:00"/>
    <d v="1899-12-30T00:00:00"/>
    <n v="0"/>
    <n v="0"/>
    <d v="1899-12-30T08:35:00"/>
    <d v="1899-12-30T00:05:00"/>
    <n v="0"/>
    <n v="5"/>
    <d v="1899-12-30T08:35:00"/>
    <d v="1899-12-30T00:00:00"/>
    <n v="0"/>
    <n v="0"/>
    <d v="1899-12-30T09:00:00"/>
    <d v="1899-12-30T00:25:00"/>
    <n v="0"/>
    <n v="25"/>
    <d v="1899-12-30T09:15:00"/>
    <d v="1899-12-30T12:00:00"/>
    <d v="1899-12-30T02:45:00"/>
    <n v="2"/>
    <n v="45"/>
    <d v="1899-12-30T09:15:00"/>
    <d v="1899-12-30T12:00:00"/>
    <d v="1899-12-30T02:45:00"/>
    <n v="2"/>
    <n v="45"/>
    <d v="1899-12-30T12:49:00"/>
    <d v="1899-12-30T00:49:00"/>
    <n v="0"/>
    <n v="49"/>
    <d v="1899-12-30T12:50:00"/>
    <d v="1899-12-30T00:01:00"/>
    <n v="0"/>
    <n v="1"/>
    <d v="1899-12-30T16:50:00"/>
    <d v="1899-12-30T04:00:00"/>
    <n v="4"/>
    <n v="0"/>
    <d v="1899-12-30T16:15:00"/>
    <d v="1899-12-30T16:52:00"/>
    <d v="1899-12-30T00:37:00"/>
    <n v="0"/>
    <n v="37"/>
    <d v="1899-12-30T16:55:00"/>
    <d v="1899-12-30T17:35:00"/>
    <n v="14"/>
    <d v="1899-12-30T00:40:00"/>
    <n v="0"/>
    <n v="40"/>
    <d v="1899-12-30T17:45:00"/>
    <d v="1899-12-30T00:53:00"/>
    <n v="0"/>
    <n v="53"/>
    <d v="1899-12-30T17:50:00"/>
    <d v="1899-12-30T00:05:00"/>
    <n v="0"/>
    <n v="5"/>
    <d v="1899-12-30T17:50:00"/>
    <d v="1899-12-30T17:53:00"/>
    <d v="1899-12-30T00:03:00"/>
    <n v="0"/>
    <n v="3"/>
    <d v="1899-12-30T09:23:00"/>
    <n v="9"/>
    <n v="23"/>
    <d v="1899-12-30T02:12:00"/>
    <n v="2"/>
    <n v="12"/>
    <d v="1899-12-30T02:45:00"/>
    <n v="2"/>
    <n v="45"/>
    <d v="1899-12-30T04:00:00"/>
    <n v="4"/>
    <n v="0"/>
    <d v="1899-12-30T00:40:00"/>
    <n v="0"/>
    <n v="40"/>
    <d v="1899-12-30T03:24:00"/>
    <n v="3"/>
    <n v="24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9:00"/>
    <n v="0"/>
    <n v="9"/>
    <d v="1899-12-30T00:27:00"/>
    <n v="0"/>
    <n v="27"/>
    <d v="1899-12-30T00:00:00"/>
    <n v="0"/>
    <n v="0"/>
    <n v="236346.26"/>
    <n v="3888"/>
    <n v="63.359473684210521"/>
    <n v="60.788647119341569"/>
    <n v="31"/>
    <n v="538"/>
    <n v="8.9666666666666668"/>
    <n v="39.966666666666669"/>
    <n v="2.3509803921568628"/>
  </r>
  <r>
    <n v="69"/>
    <n v="18"/>
    <d v="2011-07-09T00:00:00"/>
    <n v="7"/>
    <x v="0"/>
    <n v="16"/>
    <s v="TSL,JSR"/>
    <s v="LIMESTONE-CP DUBAI"/>
    <s v="EDELWEISS"/>
    <d v="1899-12-30T06:35:00"/>
    <x v="67"/>
    <s v="DTY-WT 1-WCS-RLS 2-IMWB 1-DTY"/>
    <n v="59"/>
    <n v="0"/>
    <s v="R103"/>
    <d v="1899-12-30T06:35:00"/>
    <d v="1899-12-30T06:35:00"/>
    <d v="1899-12-30T00:00:00"/>
    <n v="0"/>
    <n v="0"/>
    <d v="1899-12-30T06:38:00"/>
    <d v="1899-12-30T00:03:00"/>
    <n v="0"/>
    <n v="3"/>
    <d v="1899-12-30T06:43:00"/>
    <d v="1899-12-30T00:05:00"/>
    <n v="0"/>
    <n v="5"/>
    <d v="1899-12-30T07:05:00"/>
    <d v="1899-12-30T00:22:00"/>
    <n v="0"/>
    <n v="22"/>
    <d v="1899-12-30T07:05:00"/>
    <d v="1899-12-30T09:01:00"/>
    <d v="1899-12-30T01:56:00"/>
    <n v="1"/>
    <n v="56"/>
    <d v="1899-12-30T07:05:00"/>
    <d v="1899-12-30T09:01:00"/>
    <d v="1899-12-30T01:56:00"/>
    <n v="1"/>
    <n v="56"/>
    <d v="1899-12-30T09:07:00"/>
    <d v="1899-12-30T00:06:00"/>
    <n v="0"/>
    <n v="6"/>
    <d v="1899-12-30T09:10:00"/>
    <d v="1899-12-30T00:03:00"/>
    <n v="0"/>
    <n v="3"/>
    <d v="1899-12-30T12:47:00"/>
    <d v="1899-12-30T03:37:00"/>
    <n v="3"/>
    <n v="37"/>
    <d v="1899-12-30T12:47:00"/>
    <d v="1899-12-30T12:47:00"/>
    <d v="1899-12-30T00:00:00"/>
    <n v="0"/>
    <n v="0"/>
    <d v="1899-12-30T12:47:00"/>
    <d v="1899-12-30T12:47:00"/>
    <m/>
    <d v="1899-12-30T00:00:00"/>
    <n v="0"/>
    <n v="0"/>
    <d v="1899-12-30T13:12:00"/>
    <d v="1899-12-30T00:25:00"/>
    <n v="0"/>
    <n v="25"/>
    <d v="1899-12-30T14:20:00"/>
    <d v="1899-12-30T01:08:00"/>
    <n v="1"/>
    <n v="8"/>
    <d v="1899-12-30T14:20:00"/>
    <d v="1899-12-30T14:30:00"/>
    <d v="1899-12-30T00:10:00"/>
    <n v="0"/>
    <n v="10"/>
    <d v="1899-12-30T07:55:00"/>
    <n v="7"/>
    <n v="55"/>
    <d v="1899-12-30T02:01:00"/>
    <n v="2"/>
    <n v="1"/>
    <d v="1899-12-30T01:56:00"/>
    <n v="1"/>
    <n v="56"/>
    <d v="1899-12-30T03:37:00"/>
    <n v="3"/>
    <n v="37"/>
    <d v="1899-12-30T00:00:00"/>
    <n v="0"/>
    <n v="0"/>
    <d v="1899-12-30T00:47:00"/>
    <n v="0"/>
    <n v="47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2:50:00"/>
    <n v="2"/>
    <n v="50"/>
    <d v="1899-12-30T00:00:00"/>
    <n v="0"/>
    <n v="0"/>
    <n v="240103.16"/>
    <n v="3947"/>
    <n v="63.67627118644068"/>
    <n v="60.831811502406893"/>
    <n v="33"/>
    <n v="539"/>
    <n v="8.9833333333333325"/>
    <n v="41.983333333333334"/>
    <n v="2.3324074074074073"/>
  </r>
  <r>
    <n v="70"/>
    <n v="19"/>
    <d v="2011-07-09T00:00:00"/>
    <n v="7"/>
    <x v="0"/>
    <n v="17"/>
    <s v="TSL,JSR"/>
    <s v="CURRAGH SS/LIMESTONE-CP DUBAI"/>
    <s v="SHINY HALO/EDELWEISS."/>
    <d v="1899-12-30T11:55:00"/>
    <x v="68"/>
    <s v="DTY-WT 1-WCS-RLS 1-IMWB 1-DTY/DTY-WT 1-WCS-RLS 2-IMWB 1-DTY"/>
    <n v="57"/>
    <n v="2"/>
    <s v="R105"/>
    <d v="1899-12-30T11:50:00"/>
    <d v="1899-12-30T11:50:00"/>
    <d v="1899-12-30T00:00:00"/>
    <n v="0"/>
    <n v="0"/>
    <d v="1899-12-30T12:00:00"/>
    <d v="1899-12-30T00:10:00"/>
    <n v="0"/>
    <n v="10"/>
    <d v="1899-12-30T12:15:00"/>
    <d v="1899-12-30T00:15:00"/>
    <n v="0"/>
    <n v="15"/>
    <d v="1899-12-30T12:32:00"/>
    <d v="1899-12-30T00:17:00"/>
    <n v="0"/>
    <n v="17"/>
    <d v="1899-12-30T12:32:00"/>
    <d v="1899-12-30T14:00:00"/>
    <d v="1899-12-30T01:28:00"/>
    <n v="1"/>
    <n v="28"/>
    <d v="1899-12-30T12:32:00"/>
    <d v="1899-12-30T14:00:00"/>
    <d v="1899-12-30T01:28:00"/>
    <n v="1"/>
    <n v="28"/>
    <d v="1899-12-30T14:32:00"/>
    <d v="1899-12-30T00:32:00"/>
    <n v="0"/>
    <n v="32"/>
    <d v="1899-12-30T15:00:00"/>
    <d v="1899-12-30T00:28:00"/>
    <n v="0"/>
    <n v="28"/>
    <d v="1899-12-30T20:05:00"/>
    <d v="1899-12-30T05:05:00"/>
    <n v="5"/>
    <n v="5"/>
    <d v="1899-12-30T15:02:00"/>
    <d v="1899-12-30T16:48:00"/>
    <d v="1899-12-30T01:46:00"/>
    <n v="1"/>
    <n v="46"/>
    <d v="1899-12-30T15:25:00"/>
    <d v="1899-12-30T16:55:00"/>
    <n v="15"/>
    <d v="1899-12-30T01:30:00"/>
    <n v="1"/>
    <n v="30"/>
    <d v="1899-12-30T20:36:00"/>
    <d v="1899-12-30T03:48:00"/>
    <n v="3"/>
    <n v="48"/>
    <d v="1899-12-30T20:45:00"/>
    <d v="1899-12-30T00:09:00"/>
    <n v="0"/>
    <n v="9"/>
    <d v="1899-12-30T20:45:00"/>
    <d v="1899-12-30T20:50:00"/>
    <d v="1899-12-30T00:05:00"/>
    <n v="0"/>
    <n v="5"/>
    <d v="1899-12-30T09:00:00"/>
    <n v="9"/>
    <n v="0"/>
    <d v="1899-12-30T04:46:00"/>
    <n v="4"/>
    <n v="46"/>
    <d v="1899-12-30T01:28:00"/>
    <n v="1"/>
    <n v="28"/>
    <d v="1899-12-30T05:05:00"/>
    <n v="5"/>
    <n v="5"/>
    <d v="1899-12-30T01:30:00"/>
    <n v="1"/>
    <n v="30"/>
    <d v="1899-12-30T04:23:00"/>
    <n v="4"/>
    <n v="23"/>
    <d v="1899-12-30T00:00:00"/>
    <n v="0"/>
    <n v="0"/>
    <d v="1899-12-30T00:00:00"/>
    <n v="0"/>
    <n v="0"/>
    <d v="1899-12-30T00:03:00"/>
    <n v="0"/>
    <n v="3"/>
    <d v="1899-12-30T00:00:00"/>
    <n v="0"/>
    <n v="0"/>
    <d v="1899-12-30T00:00:00"/>
    <n v="0"/>
    <n v="0"/>
    <d v="1899-12-30T00:39:00"/>
    <n v="0"/>
    <n v="39"/>
    <d v="1899-12-30T00:00:00"/>
    <n v="0"/>
    <n v="0"/>
    <n v="243708.45"/>
    <n v="4004"/>
    <n v="63.250701754385965"/>
    <n v="60.866246253746255"/>
    <n v="37"/>
    <n v="585"/>
    <n v="9.75"/>
    <n v="46.75"/>
    <n v="2.4605263157894739"/>
  </r>
  <r>
    <n v="71"/>
    <n v="20"/>
    <d v="2011-07-09T00:00:00"/>
    <n v="7"/>
    <x v="2"/>
    <n v="1"/>
    <s v="UML,DGPR"/>
    <s v="HARD COKING COAL"/>
    <s v="KAVO ALKYON"/>
    <d v="1899-12-30T20:50:00"/>
    <x v="69"/>
    <s v="DTY-WT 1-WCS-RLS 1-IMWB 1-DTY"/>
    <n v="51"/>
    <n v="8"/>
    <s v="R103"/>
    <d v="1899-12-30T20:50:00"/>
    <d v="1899-12-30T20:50:00"/>
    <d v="1899-12-30T00:00:00"/>
    <n v="0"/>
    <n v="0"/>
    <d v="1899-12-30T20:55:00"/>
    <d v="1899-12-30T00:05:00"/>
    <n v="0"/>
    <n v="5"/>
    <d v="1899-12-30T21:05:00"/>
    <d v="1899-12-30T00:10:00"/>
    <n v="0"/>
    <n v="10"/>
    <d v="1899-12-30T22:10:00"/>
    <d v="1899-12-30T01:05:00"/>
    <n v="1"/>
    <n v="5"/>
    <d v="1899-12-30T22:12:00"/>
    <d v="1899-12-31T00:20:00"/>
    <d v="1899-12-30T02:08:00"/>
    <n v="2"/>
    <n v="8"/>
    <d v="1899-12-30T22:12:00"/>
    <d v="1899-12-31T00:20:00"/>
    <d v="1899-12-30T02:08:00"/>
    <n v="2"/>
    <n v="8"/>
    <d v="1899-12-31T00:25:00"/>
    <d v="1899-12-30T00:05:00"/>
    <n v="0"/>
    <n v="5"/>
    <d v="1899-12-31T00:29:00"/>
    <d v="1899-12-30T00:04:00"/>
    <n v="0"/>
    <n v="4"/>
    <d v="1899-12-31T03:25:00"/>
    <d v="1899-12-30T02:56:00"/>
    <n v="2"/>
    <n v="56"/>
    <d v="1899-12-31T03:25:00"/>
    <d v="1899-12-31T03:25:00"/>
    <d v="1899-12-30T00:00:00"/>
    <n v="0"/>
    <n v="0"/>
    <d v="1899-12-31T03:30:00"/>
    <d v="1899-12-31T06:30:00"/>
    <n v="16"/>
    <d v="1899-12-30T03:00:00"/>
    <n v="3"/>
    <n v="0"/>
    <d v="1899-12-31T06:48:00"/>
    <d v="1899-12-30T03:23:00"/>
    <n v="3"/>
    <n v="23"/>
    <d v="1899-12-31T07:00:00"/>
    <d v="1899-12-30T00:12:00"/>
    <n v="0"/>
    <n v="12"/>
    <d v="1899-12-31T07:00:00"/>
    <d v="1899-12-31T07:05:00"/>
    <d v="1899-12-30T00:05:00"/>
    <n v="0"/>
    <n v="5"/>
    <d v="1899-12-30T10:15:00"/>
    <n v="10"/>
    <n v="15"/>
    <d v="1899-12-30T04:45:00"/>
    <n v="4"/>
    <n v="45"/>
    <d v="1899-12-30T02:08:00"/>
    <n v="2"/>
    <n v="8"/>
    <d v="1899-12-30T02:56:00"/>
    <n v="2"/>
    <n v="56"/>
    <d v="1899-12-30T03:00:00"/>
    <n v="3"/>
    <n v="0"/>
    <d v="1899-12-30T01:14:00"/>
    <n v="1"/>
    <n v="14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51:00"/>
    <n v="0"/>
    <n v="51"/>
    <d v="1899-12-30T00:51:00"/>
    <n v="0"/>
    <n v="51"/>
    <d v="1899-12-30T00:00:00"/>
    <n v="0"/>
    <n v="0"/>
    <n v="246871.89"/>
    <n v="4055"/>
    <n v="62.02823529411765"/>
    <n v="60.880860665844637"/>
    <n v="41"/>
    <n v="630"/>
    <n v="10.5"/>
    <n v="51.5"/>
    <n v="2.5750000000000002"/>
  </r>
  <r>
    <n v="72"/>
    <n v="21"/>
    <d v="2011-07-10T00:00:00"/>
    <n v="7"/>
    <x v="0"/>
    <n v="18"/>
    <s v="TSL,JSR"/>
    <s v="LIMESTONE-CP OMAN"/>
    <s v="SAGAR RATAN/MP PANAMAX6"/>
    <d v="1899-12-30T00:35:00"/>
    <x v="70"/>
    <s v="DTY-WT 1-WCS-RLS 2-IMWB 1-DTY"/>
    <n v="55"/>
    <n v="4"/>
    <s v="R103"/>
    <d v="1899-12-30T00:35:00"/>
    <d v="1899-12-30T00:35:00"/>
    <d v="1899-12-30T00:00:00"/>
    <n v="0"/>
    <n v="0"/>
    <d v="1899-12-30T01:05:00"/>
    <d v="1899-12-30T00:30:00"/>
    <n v="0"/>
    <n v="30"/>
    <d v="1899-12-30T01:10:00"/>
    <d v="1899-12-30T00:05:00"/>
    <n v="0"/>
    <n v="5"/>
    <d v="1899-12-30T01:50:00"/>
    <d v="1899-12-30T00:40:00"/>
    <n v="0"/>
    <n v="40"/>
    <d v="1899-12-30T01:50:00"/>
    <d v="1899-12-30T04:30:00"/>
    <d v="1899-12-30T02:40:00"/>
    <n v="2"/>
    <n v="40"/>
    <d v="1899-12-30T01:50:00"/>
    <d v="1899-12-30T04:30:00"/>
    <d v="1899-12-30T02:40:00"/>
    <n v="2"/>
    <n v="40"/>
    <d v="1899-12-30T13:15:00"/>
    <d v="1899-12-30T08:45:00"/>
    <n v="8"/>
    <n v="45"/>
    <d v="1899-12-30T14:59:00"/>
    <d v="1899-12-30T01:44:00"/>
    <n v="1"/>
    <n v="44"/>
    <d v="1899-12-30T18:00:00"/>
    <d v="1899-12-30T03:01:00"/>
    <n v="3"/>
    <n v="1"/>
    <d v="1899-12-30T18:00:00"/>
    <d v="1899-12-30T18:00:00"/>
    <d v="1899-12-30T00:00:00"/>
    <n v="0"/>
    <n v="0"/>
    <d v="1899-12-30T18:00:00"/>
    <d v="1899-12-30T18:00:00"/>
    <m/>
    <d v="1899-12-30T00:00:00"/>
    <n v="0"/>
    <n v="0"/>
    <d v="1899-12-30T18:15:00"/>
    <d v="1899-12-30T00:15:00"/>
    <n v="0"/>
    <n v="15"/>
    <d v="1899-12-30T18:20:00"/>
    <d v="1899-12-30T00:05:00"/>
    <n v="0"/>
    <n v="5"/>
    <d v="1899-12-30T18:20:00"/>
    <d v="1899-12-30T18:25:00"/>
    <d v="1899-12-30T00:05:00"/>
    <n v="0"/>
    <n v="5"/>
    <d v="1899-12-30T17:50:00"/>
    <n v="17"/>
    <n v="50"/>
    <d v="1899-12-30T09:45:00"/>
    <n v="9"/>
    <n v="45"/>
    <d v="1899-12-30T02:40:00"/>
    <n v="2"/>
    <n v="40"/>
    <d v="1899-12-30T03:01:00"/>
    <n v="3"/>
    <n v="1"/>
    <d v="1899-12-30T00:00:00"/>
    <n v="0"/>
    <n v="0"/>
    <d v="1899-12-30T01:29:00"/>
    <n v="1"/>
    <n v="29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32:00"/>
    <n v="1"/>
    <n v="32"/>
    <d v="1899-12-30T00:00:00"/>
    <n v="0"/>
    <n v="0"/>
    <n v="250373.97"/>
    <n v="4110"/>
    <n v="63.674181818181815"/>
    <n v="60.91824087591241"/>
    <n v="50"/>
    <n v="675"/>
    <n v="11.25"/>
    <n v="61.25"/>
    <n v="2.9166666666666665"/>
  </r>
  <r>
    <n v="73"/>
    <n v="22"/>
    <d v="2011-07-10T00:00:00"/>
    <n v="7"/>
    <x v="0"/>
    <n v="19"/>
    <s v="TSL,JSR"/>
    <s v="CURRAGH SS/LIMESTONE-CP DUBAI/OMAN"/>
    <s v="SHINY HALO/EDELWEISS/MP PANAMX6/SAGAR RATAN."/>
    <d v="1899-12-30T13:45:00"/>
    <x v="71"/>
    <s v="DTY-WT 1-WCS-RLS 1-IMWB 1-DTY/DTY-WT 1-WCS-RLS 2-IMWB 1-DTY"/>
    <n v="59"/>
    <n v="0"/>
    <s v="R105"/>
    <d v="1899-12-30T13:45:00"/>
    <d v="1899-12-30T13:45:00"/>
    <d v="1899-12-30T00:00:00"/>
    <n v="0"/>
    <n v="0"/>
    <d v="1899-12-30T13:55:00"/>
    <d v="1899-12-30T00:10:00"/>
    <n v="0"/>
    <n v="10"/>
    <d v="1899-12-30T14:00:00"/>
    <d v="1899-12-30T00:05:00"/>
    <n v="0"/>
    <n v="5"/>
    <d v="1899-12-30T14:35:00"/>
    <d v="1899-12-30T00:35:00"/>
    <n v="0"/>
    <n v="35"/>
    <d v="1899-12-30T14:40:00"/>
    <d v="1899-12-30T16:37:00"/>
    <d v="1899-12-30T01:57:00"/>
    <n v="1"/>
    <n v="57"/>
    <d v="1899-12-30T14:40:00"/>
    <d v="1899-12-30T16:37:00"/>
    <d v="1899-12-30T01:57:00"/>
    <n v="1"/>
    <n v="57"/>
    <d v="1899-12-30T16:52:00"/>
    <d v="1899-12-30T00:15:00"/>
    <n v="0"/>
    <n v="15"/>
    <d v="1899-12-30T20:42:00"/>
    <d v="1899-12-30T03:50:00"/>
    <n v="3"/>
    <n v="50"/>
    <d v="1899-12-31T03:08:00"/>
    <d v="1899-12-30T06:26:00"/>
    <n v="6"/>
    <n v="26"/>
    <d v="1899-12-30T20:42:00"/>
    <d v="1899-12-30T23:10:00"/>
    <d v="1899-12-30T02:28:00"/>
    <n v="2"/>
    <n v="28"/>
    <d v="1899-12-30T23:15:00"/>
    <d v="1899-12-31T00:35:00"/>
    <n v="17"/>
    <d v="1899-12-30T01:20:00"/>
    <n v="1"/>
    <n v="20"/>
    <d v="1899-12-31T03:42:00"/>
    <d v="1899-12-30T04:32:00"/>
    <n v="4"/>
    <n v="32"/>
    <d v="1899-12-31T03:50:00"/>
    <d v="1899-12-30T00:08:00"/>
    <n v="0"/>
    <n v="8"/>
    <d v="1899-12-31T03:50:00"/>
    <d v="1899-12-31T03:55:00"/>
    <d v="1899-12-30T00:05:00"/>
    <n v="0"/>
    <n v="5"/>
    <d v="1899-12-30T14:10:00"/>
    <n v="14"/>
    <n v="10"/>
    <d v="1899-12-30T05:30:00"/>
    <n v="5"/>
    <n v="30"/>
    <d v="1899-12-30T01:57:00"/>
    <n v="1"/>
    <n v="57"/>
    <d v="1899-12-30T06:26:00"/>
    <n v="6"/>
    <n v="26"/>
    <d v="1899-12-30T01:20:00"/>
    <n v="1"/>
    <n v="20"/>
    <d v="1899-12-30T03:26:00"/>
    <n v="3"/>
    <n v="26"/>
    <d v="1899-12-30T00:00:00"/>
    <n v="0"/>
    <n v="0"/>
    <d v="1899-12-30T00:00:00"/>
    <n v="0"/>
    <n v="0"/>
    <d v="1899-12-30T01:09:00"/>
    <n v="1"/>
    <n v="9"/>
    <d v="1899-12-30T00:00:00"/>
    <n v="0"/>
    <n v="0"/>
    <d v="1899-12-30T00:00:00"/>
    <n v="0"/>
    <n v="0"/>
    <d v="1899-12-30T01:51:00"/>
    <n v="1"/>
    <n v="51"/>
    <d v="1899-12-30T00:00:00"/>
    <n v="0"/>
    <n v="0"/>
    <n v="254061.12"/>
    <n v="4169"/>
    <n v="62.494067796610175"/>
    <n v="60.940542096426"/>
    <n v="55"/>
    <n v="705"/>
    <n v="11.75"/>
    <n v="66.75"/>
    <n v="3.0340909090909092"/>
  </r>
  <r>
    <n v="74"/>
    <n v="23"/>
    <d v="2011-07-11T00:00:00"/>
    <n v="7"/>
    <x v="1"/>
    <n v="3"/>
    <s v="TSL,HALDIA"/>
    <s v="CURRAGH PRIME"/>
    <s v="FIRST TRADER"/>
    <d v="1899-12-30T01:45:00"/>
    <x v="72"/>
    <s v="DTY-WT 1-WCS-RLS 1-IMWB 1-DTY"/>
    <n v="59"/>
    <n v="0"/>
    <s v="R103"/>
    <d v="1899-12-30T01:45:00"/>
    <d v="1899-12-30T01:45:00"/>
    <d v="1899-12-30T00:00:00"/>
    <n v="0"/>
    <n v="0"/>
    <d v="1899-12-30T02:00:00"/>
    <d v="1899-12-30T00:15:00"/>
    <n v="0"/>
    <n v="15"/>
    <d v="1899-12-30T02:10:00"/>
    <d v="1899-12-30T00:10:00"/>
    <n v="0"/>
    <n v="10"/>
    <d v="1899-12-30T02:40:00"/>
    <d v="1899-12-30T00:30:00"/>
    <n v="0"/>
    <n v="30"/>
    <d v="1899-12-30T02:45:00"/>
    <d v="1899-12-30T10:00:00"/>
    <d v="1899-12-30T07:15:00"/>
    <n v="7"/>
    <n v="15"/>
    <d v="1899-12-30T02:45:00"/>
    <d v="1899-12-30T10:00:00"/>
    <d v="1899-12-30T07:15:00"/>
    <n v="7"/>
    <n v="15"/>
    <d v="1899-12-30T10:13:00"/>
    <d v="1899-12-30T00:13:00"/>
    <n v="0"/>
    <n v="13"/>
    <d v="1899-12-30T10:15:00"/>
    <d v="1899-12-30T00:02:00"/>
    <n v="0"/>
    <n v="2"/>
    <d v="1899-12-30T13:40:00"/>
    <d v="1899-12-30T03:25:00"/>
    <n v="3"/>
    <n v="25"/>
    <d v="1899-12-30T10:17:00"/>
    <d v="1899-12-30T13:42:00"/>
    <d v="1899-12-30T03:25:00"/>
    <n v="3"/>
    <n v="25"/>
    <d v="1899-12-30T12:10:00"/>
    <d v="1899-12-30T14:30:00"/>
    <n v="18"/>
    <d v="1899-12-30T02:20:00"/>
    <n v="2"/>
    <n v="20"/>
    <d v="1899-12-30T14:42:00"/>
    <d v="1899-12-30T01:00:00"/>
    <n v="1"/>
    <n v="0"/>
    <d v="1899-12-30T14:48:00"/>
    <d v="1899-12-30T00:06:00"/>
    <n v="0"/>
    <n v="6"/>
    <d v="1899-12-30T14:48:00"/>
    <d v="1899-12-30T14:50:00"/>
    <d v="1899-12-30T00:02:00"/>
    <n v="0"/>
    <n v="2"/>
    <d v="1899-12-30T13:05:00"/>
    <n v="13"/>
    <n v="5"/>
    <d v="1899-12-30T01:49:00"/>
    <n v="1"/>
    <n v="49"/>
    <d v="1899-12-30T07:15:00"/>
    <n v="7"/>
    <n v="15"/>
    <d v="1899-12-30T03:25:00"/>
    <n v="3"/>
    <n v="25"/>
    <d v="1899-12-30T02:20:00"/>
    <n v="2"/>
    <n v="20"/>
    <d v="1899-12-30T02:12:00"/>
    <n v="2"/>
    <n v="12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13:00"/>
    <n v="1"/>
    <n v="13"/>
    <d v="1899-12-30T00:00:00"/>
    <n v="0"/>
    <n v="0"/>
    <n v="257743.33"/>
    <n v="4228"/>
    <n v="62.410338983050849"/>
    <n v="60.961052507095552"/>
    <n v="56"/>
    <n v="754"/>
    <n v="12.566666666666666"/>
    <n v="68.566666666666663"/>
    <n v="2.9811594202898548"/>
  </r>
  <r>
    <n v="75"/>
    <n v="24"/>
    <d v="2011-07-11T00:00:00"/>
    <n v="7"/>
    <x v="0"/>
    <n v="20"/>
    <s v="TSL,JSR"/>
    <s v="LIMESTONE-CP OMAN"/>
    <s v="SAGAR RATAN/MP PANAMAX6"/>
    <d v="1899-12-30T17:09:00"/>
    <x v="73"/>
    <s v="DTY-WT 1-WCS-RLS 2-IMWB 1-DTY"/>
    <n v="58"/>
    <n v="1"/>
    <s v="R103"/>
    <d v="1899-12-30T17:09:00"/>
    <d v="1899-12-30T17:09:00"/>
    <d v="1899-12-30T00:00:00"/>
    <n v="0"/>
    <n v="0"/>
    <d v="1899-12-30T17:25:00"/>
    <d v="1899-12-30T00:16:00"/>
    <n v="0"/>
    <n v="16"/>
    <d v="1899-12-30T17:28:00"/>
    <d v="1899-12-30T00:03:00"/>
    <n v="0"/>
    <n v="3"/>
    <d v="1899-12-30T17:50:00"/>
    <d v="1899-12-30T00:22:00"/>
    <n v="0"/>
    <n v="22"/>
    <d v="1899-12-30T17:55:00"/>
    <d v="1899-12-30T19:30:00"/>
    <d v="1899-12-30T01:35:00"/>
    <n v="1"/>
    <n v="35"/>
    <d v="1899-12-30T17:55:00"/>
    <d v="1899-12-30T19:30:00"/>
    <d v="1899-12-30T01:35:00"/>
    <n v="1"/>
    <n v="35"/>
    <d v="1899-12-30T19:41:00"/>
    <d v="1899-12-30T00:11:00"/>
    <n v="0"/>
    <n v="11"/>
    <d v="1899-12-30T19:43:00"/>
    <d v="1899-12-30T00:02:00"/>
    <n v="0"/>
    <n v="2"/>
    <d v="1899-12-30T22:06:00"/>
    <d v="1899-12-30T02:23:00"/>
    <n v="2"/>
    <n v="23"/>
    <d v="1899-12-30T22:06:00"/>
    <d v="1899-12-30T22:06:00"/>
    <d v="1899-12-30T00:00:00"/>
    <n v="0"/>
    <n v="0"/>
    <d v="1899-12-30T22:06:00"/>
    <d v="1899-12-30T22:06:00"/>
    <m/>
    <d v="1899-12-30T00:00:00"/>
    <n v="0"/>
    <n v="0"/>
    <d v="1899-12-30T22:22:00"/>
    <d v="1899-12-30T00:16:00"/>
    <n v="0"/>
    <n v="16"/>
    <d v="1899-12-30T22:30:00"/>
    <d v="1899-12-30T00:08:00"/>
    <n v="0"/>
    <n v="8"/>
    <d v="1899-12-30T22:30:00"/>
    <d v="1899-12-30T22:32:00"/>
    <d v="1899-12-30T00:02:00"/>
    <n v="0"/>
    <n v="2"/>
    <d v="1899-12-30T05:23:00"/>
    <n v="5"/>
    <n v="23"/>
    <d v="1899-12-30T00:57:00"/>
    <n v="0"/>
    <n v="57"/>
    <d v="1899-12-30T01:35:00"/>
    <n v="1"/>
    <n v="35"/>
    <d v="1899-12-30T02:23:00"/>
    <n v="2"/>
    <n v="23"/>
    <d v="1899-12-30T00:00:00"/>
    <n v="0"/>
    <n v="0"/>
    <d v="1899-12-30T01:10:00"/>
    <n v="1"/>
    <n v="10"/>
    <d v="1899-12-30T00:00:00"/>
    <n v="0"/>
    <n v="0"/>
    <d v="1899-12-30T00:55:00"/>
    <n v="0"/>
    <n v="55"/>
    <d v="1899-12-30T00:00:00"/>
    <n v="0"/>
    <n v="0"/>
    <d v="1899-12-30T00:00:00"/>
    <n v="0"/>
    <n v="0"/>
    <d v="1899-12-30T00:18:00"/>
    <n v="0"/>
    <n v="18"/>
    <d v="1899-12-30T00:00:00"/>
    <n v="0"/>
    <n v="0"/>
    <d v="1899-12-30T00:00:00"/>
    <n v="0"/>
    <n v="0"/>
    <n v="261410.72"/>
    <n v="4286"/>
    <n v="63.230862068965514"/>
    <n v="60.991768548763417"/>
    <n v="56"/>
    <n v="811"/>
    <n v="13.516666666666667"/>
    <n v="69.516666666666666"/>
    <n v="2.8965277777777776"/>
  </r>
  <r>
    <n v="76"/>
    <n v="25"/>
    <d v="2011-07-12T00:00:00"/>
    <n v="7"/>
    <x v="0"/>
    <n v="21"/>
    <s v="TSL,JSR"/>
    <s v="CURRAGH SS/SS NEWZEALAND"/>
    <s v="SHINY HALO/NEWLEAD TOMI"/>
    <d v="1899-12-30T06:10:00"/>
    <x v="74"/>
    <s v="DTY-WT 1-WCS-RLS 1-IMWB 1-DTY"/>
    <n v="58"/>
    <n v="1"/>
    <s v="R105"/>
    <d v="1899-12-30T06:10:00"/>
    <d v="1899-12-30T06:10:00"/>
    <d v="1899-12-30T00:00:00"/>
    <n v="0"/>
    <n v="0"/>
    <d v="1899-12-30T06:20:00"/>
    <d v="1899-12-30T00:10:00"/>
    <n v="0"/>
    <n v="10"/>
    <d v="1899-12-30T06:30:00"/>
    <d v="1899-12-30T00:10:00"/>
    <n v="0"/>
    <n v="10"/>
    <d v="1899-12-30T19:35:00"/>
    <d v="1899-12-30T13:05:00"/>
    <n v="13"/>
    <n v="5"/>
    <d v="1899-12-30T19:36:00"/>
    <d v="1899-12-30T20:26:00"/>
    <d v="1899-12-30T00:50:00"/>
    <n v="0"/>
    <n v="50"/>
    <d v="1899-12-30T19:36:00"/>
    <d v="1899-12-30T20:26:00"/>
    <d v="1899-12-30T00:50:00"/>
    <n v="0"/>
    <n v="50"/>
    <d v="1899-12-30T20:28:00"/>
    <d v="1899-12-30T00:02:00"/>
    <n v="0"/>
    <n v="2"/>
    <d v="1899-12-30T20:47:00"/>
    <d v="1899-12-30T00:19:00"/>
    <n v="0"/>
    <n v="19"/>
    <d v="1899-12-31T00:28:00"/>
    <d v="1899-12-30T03:41:00"/>
    <n v="3"/>
    <n v="41"/>
    <d v="1899-12-30T20:49:00"/>
    <d v="1899-12-31T00:30:00"/>
    <d v="1899-12-30T03:41:00"/>
    <n v="3"/>
    <n v="41"/>
    <d v="1899-12-30T21:10:00"/>
    <d v="1899-12-31T00:40:00"/>
    <n v="19"/>
    <d v="1899-12-30T03:30:00"/>
    <n v="3"/>
    <n v="30"/>
    <d v="1899-12-31T01:03:00"/>
    <d v="1899-12-30T00:33:00"/>
    <n v="0"/>
    <n v="33"/>
    <d v="1899-12-31T01:13:00"/>
    <d v="1899-12-30T00:10:00"/>
    <n v="0"/>
    <n v="10"/>
    <d v="1899-12-31T01:13:00"/>
    <d v="1899-12-31T01:20:00"/>
    <d v="1899-12-30T00:07:00"/>
    <n v="0"/>
    <n v="7"/>
    <d v="1899-12-30T19:10:00"/>
    <n v="19"/>
    <n v="10"/>
    <d v="1899-12-30T13:50:00"/>
    <n v="13"/>
    <n v="50"/>
    <d v="1899-12-30T00:50:00"/>
    <n v="0"/>
    <n v="50"/>
    <d v="1899-12-30T03:41:00"/>
    <n v="3"/>
    <n v="41"/>
    <d v="1899-12-30T03:30:00"/>
    <n v="3"/>
    <n v="30"/>
    <d v="1899-12-30T02:17:00"/>
    <n v="2"/>
    <n v="17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4:00"/>
    <n v="0"/>
    <n v="4"/>
    <d v="1899-12-30T01:20:00"/>
    <n v="1"/>
    <n v="20"/>
    <d v="1899-12-30T00:00:00"/>
    <n v="0"/>
    <n v="0"/>
    <n v="265009.93"/>
    <n v="4344"/>
    <n v="62.055344827586211"/>
    <n v="61.005969152854512"/>
    <n v="69"/>
    <n v="861"/>
    <n v="14.35"/>
    <n v="83.35"/>
    <n v="3.3339999999999996"/>
  </r>
  <r>
    <n v="77"/>
    <n v="26"/>
    <d v="2011-07-13T00:00:00"/>
    <n v="7"/>
    <x v="1"/>
    <n v="4"/>
    <s v="TSL,HALDIA"/>
    <s v="CURRAGH PRIME"/>
    <s v="FIRST TRADER"/>
    <d v="1899-12-30T12:00:00"/>
    <x v="75"/>
    <s v="DTY-WT 1-WCS-RLS 1-IMWB 1-DTY"/>
    <n v="55"/>
    <n v="4"/>
    <s v="R105"/>
    <d v="1899-12-30T12:00:00"/>
    <d v="1899-12-30T12:00:00"/>
    <d v="1899-12-30T00:00:00"/>
    <n v="0"/>
    <n v="0"/>
    <d v="1899-12-30T12:15:00"/>
    <d v="1899-12-30T00:15:00"/>
    <n v="0"/>
    <n v="15"/>
    <d v="1899-12-30T12:20:00"/>
    <d v="1899-12-30T00:05:00"/>
    <n v="0"/>
    <n v="5"/>
    <d v="1899-12-30T12:50:00"/>
    <d v="1899-12-30T00:30:00"/>
    <n v="0"/>
    <n v="30"/>
    <d v="1899-12-30T15:00:00"/>
    <d v="1899-12-30T17:35:00"/>
    <d v="1899-12-30T02:35:00"/>
    <n v="2"/>
    <n v="35"/>
    <d v="1899-12-30T12:50:00"/>
    <d v="1899-12-30T17:35:00"/>
    <d v="1899-12-30T04:45:00"/>
    <n v="4"/>
    <n v="45"/>
    <d v="1899-12-30T17:40:00"/>
    <d v="1899-12-30T00:05:00"/>
    <n v="0"/>
    <n v="5"/>
    <d v="1899-12-30T17:42:00"/>
    <d v="1899-12-30T00:02:00"/>
    <n v="0"/>
    <n v="2"/>
    <d v="1899-12-30T21:00:00"/>
    <d v="1899-12-30T03:18:00"/>
    <n v="3"/>
    <n v="18"/>
    <d v="1899-12-30T21:00:00"/>
    <d v="1899-12-30T21:00:00"/>
    <d v="1899-12-30T00:00:00"/>
    <n v="0"/>
    <n v="0"/>
    <d v="1899-12-30T17:55:00"/>
    <d v="1899-12-30T21:15:00"/>
    <n v="20"/>
    <d v="1899-12-30T03:20:00"/>
    <n v="3"/>
    <n v="20"/>
    <d v="1899-12-30T22:20:00"/>
    <d v="1899-12-30T01:20:00"/>
    <n v="1"/>
    <n v="20"/>
    <d v="1899-12-30T22:30:00"/>
    <d v="1899-12-30T00:10:00"/>
    <n v="0"/>
    <n v="10"/>
    <d v="1899-12-30T22:30:00"/>
    <d v="1899-12-30T22:35:00"/>
    <d v="1899-12-30T00:05:00"/>
    <n v="0"/>
    <n v="5"/>
    <d v="1899-12-30T10:35:00"/>
    <n v="10"/>
    <n v="35"/>
    <d v="1899-12-30T02:05:00"/>
    <n v="2"/>
    <n v="5"/>
    <d v="1899-12-30T02:35:00"/>
    <n v="2"/>
    <n v="35"/>
    <d v="1899-12-30T03:18:00"/>
    <n v="3"/>
    <n v="18"/>
    <d v="1899-12-30T03:20:00"/>
    <n v="3"/>
    <n v="20"/>
    <d v="1899-12-30T01:52:00"/>
    <n v="1"/>
    <n v="52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51:00"/>
    <n v="0"/>
    <n v="51"/>
    <d v="1899-12-30T00:35:00"/>
    <n v="0"/>
    <n v="35"/>
    <d v="1899-12-30T00:00:00"/>
    <n v="0"/>
    <n v="0"/>
    <n v="268418.86"/>
    <n v="4399"/>
    <n v="61.98054545454545"/>
    <n v="61.018154125937713"/>
    <n v="71"/>
    <n v="866"/>
    <n v="14.433333333333334"/>
    <n v="85.433333333333337"/>
    <n v="3.2858974358974362"/>
  </r>
  <r>
    <n v="78"/>
    <n v="27"/>
    <d v="2011-07-14T00:00:00"/>
    <n v="7"/>
    <x v="2"/>
    <n v="2"/>
    <s v="UML,DGPR"/>
    <s v="HARD COKING COAL"/>
    <s v="KAVO ALKYON"/>
    <d v="1899-12-30T07:25:00"/>
    <x v="76"/>
    <s v="DTY-WT 1-WCS-RLS 1-IMWB 1-DTY"/>
    <n v="59"/>
    <n v="0"/>
    <s v="R105"/>
    <d v="1899-12-30T07:25:00"/>
    <d v="1899-12-30T07:25:00"/>
    <d v="1899-12-30T00:00:00"/>
    <n v="0"/>
    <n v="0"/>
    <d v="1899-12-30T07:50:00"/>
    <d v="1899-12-30T00:25:00"/>
    <n v="0"/>
    <n v="25"/>
    <d v="1899-12-30T07:52:00"/>
    <d v="1899-12-30T00:02:00"/>
    <n v="0"/>
    <n v="2"/>
    <d v="1899-12-30T08:10:00"/>
    <d v="1899-12-30T00:18:00"/>
    <n v="0"/>
    <n v="18"/>
    <d v="1899-12-30T08:10:00"/>
    <d v="1899-12-30T10:20:00"/>
    <d v="1899-12-30T02:10:00"/>
    <n v="2"/>
    <n v="10"/>
    <d v="1899-12-30T08:10:00"/>
    <d v="1899-12-30T10:20:00"/>
    <d v="1899-12-30T02:10:00"/>
    <n v="2"/>
    <n v="10"/>
    <d v="1899-12-30T10:39:00"/>
    <d v="1899-12-30T00:19:00"/>
    <n v="0"/>
    <n v="19"/>
    <d v="1899-12-30T10:40:00"/>
    <d v="1899-12-30T00:01:00"/>
    <n v="0"/>
    <n v="1"/>
    <d v="1899-12-30T15:40:00"/>
    <d v="1899-12-30T05:00:00"/>
    <n v="5"/>
    <n v="0"/>
    <d v="1899-12-30T10:42:00"/>
    <d v="1899-12-30T15:42:00"/>
    <d v="1899-12-30T05:00:00"/>
    <n v="5"/>
    <n v="0"/>
    <d v="1899-12-30T11:00:00"/>
    <d v="1899-12-30T16:10:00"/>
    <n v="21"/>
    <d v="1899-12-30T05:10:00"/>
    <n v="5"/>
    <n v="10"/>
    <d v="1899-12-30T16:35:00"/>
    <d v="1899-12-30T00:53:00"/>
    <n v="0"/>
    <n v="53"/>
    <d v="1899-12-30T16:45:00"/>
    <d v="1899-12-30T00:10:00"/>
    <n v="0"/>
    <n v="10"/>
    <d v="1899-12-30T16:45:00"/>
    <d v="1899-12-30T16:50:00"/>
    <d v="1899-12-30T00:05:00"/>
    <n v="0"/>
    <n v="5"/>
    <d v="1899-12-30T09:25:00"/>
    <n v="9"/>
    <n v="25"/>
    <d v="1899-12-30T01:40:00"/>
    <n v="1"/>
    <n v="40"/>
    <d v="1899-12-30T02:10:00"/>
    <n v="2"/>
    <n v="10"/>
    <d v="1899-12-30T05:00:00"/>
    <n v="5"/>
    <n v="0"/>
    <d v="1899-12-30T05:10:00"/>
    <n v="5"/>
    <n v="10"/>
    <d v="1899-12-30T03:01:00"/>
    <n v="3"/>
    <n v="1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13:00"/>
    <n v="1"/>
    <n v="13"/>
    <d v="1899-12-30T00:46:00"/>
    <n v="0"/>
    <n v="46"/>
    <d v="1899-12-30T00:00:00"/>
    <n v="0"/>
    <n v="0"/>
    <n v="272109.73"/>
    <n v="4458"/>
    <n v="62.557118644067792"/>
    <n v="61.038521758636158"/>
    <n v="72"/>
    <n v="906"/>
    <n v="15.1"/>
    <n v="87.1"/>
    <n v="3.2259259259259259"/>
  </r>
  <r>
    <n v="79"/>
    <n v="28"/>
    <d v="2011-07-14T00:00:00"/>
    <n v="7"/>
    <x v="0"/>
    <n v="22"/>
    <s v="TSL,JSR"/>
    <s v="SS NEWZEALAND/LIMESTONE CP-OMAN"/>
    <s v="NEWLEAD TOMI/SAGARRATAN/MP PANAMAX6"/>
    <d v="1899-12-30T22:40:00"/>
    <x v="77"/>
    <s v="DTY-WT 1-WCS-RLS 1-IMWB 1-DTY/DTY-WT 1-WCS-RLS 2-IMWB 1-DTY"/>
    <n v="43"/>
    <n v="0"/>
    <s v="R105"/>
    <d v="1899-12-30T22:40:00"/>
    <d v="1899-12-30T22:40:00"/>
    <d v="1899-12-30T00:00:00"/>
    <n v="0"/>
    <n v="0"/>
    <d v="1899-12-30T22:50:00"/>
    <d v="1899-12-30T00:10:00"/>
    <n v="0"/>
    <n v="10"/>
    <d v="1899-12-30T22:55:00"/>
    <d v="1899-12-30T00:05:00"/>
    <n v="0"/>
    <n v="5"/>
    <d v="1899-12-30T23:05:00"/>
    <d v="1899-12-30T00:10:00"/>
    <n v="0"/>
    <n v="10"/>
    <d v="1899-12-30T23:10:00"/>
    <d v="1899-12-31T02:00:00"/>
    <d v="1899-12-30T02:50:00"/>
    <n v="2"/>
    <n v="50"/>
    <d v="1899-12-30T23:10:00"/>
    <d v="1899-12-31T02:00:00"/>
    <d v="1899-12-30T02:50:00"/>
    <n v="2"/>
    <n v="50"/>
    <d v="1899-12-31T02:08:00"/>
    <d v="1899-12-30T00:08:00"/>
    <n v="0"/>
    <n v="8"/>
    <d v="1899-12-31T02:10:00"/>
    <d v="1899-12-30T00:02:00"/>
    <n v="0"/>
    <n v="2"/>
    <d v="1899-12-31T05:56:00"/>
    <d v="1899-12-30T03:46:00"/>
    <n v="3"/>
    <n v="46"/>
    <d v="1899-12-31T02:12:00"/>
    <d v="1899-12-31T03:10:00"/>
    <d v="1899-12-30T00:58:00"/>
    <n v="0"/>
    <n v="58"/>
    <d v="1899-12-31T03:30:00"/>
    <d v="1899-12-31T04:45:00"/>
    <n v="22"/>
    <d v="1899-12-30T01:15:00"/>
    <n v="1"/>
    <n v="15"/>
    <d v="1899-12-31T06:20:00"/>
    <d v="1899-12-30T03:10:00"/>
    <n v="3"/>
    <n v="10"/>
    <d v="1899-12-31T06:28:00"/>
    <d v="1899-12-30T00:08:00"/>
    <n v="0"/>
    <n v="8"/>
    <d v="1899-12-31T06:28:00"/>
    <d v="1899-12-31T06:30:00"/>
    <d v="1899-12-30T00:02:00"/>
    <n v="0"/>
    <n v="2"/>
    <d v="1899-12-30T07:50:00"/>
    <n v="7"/>
    <n v="50"/>
    <d v="1899-12-30T03:36:00"/>
    <n v="3"/>
    <n v="36"/>
    <d v="1899-12-30T02:50:00"/>
    <n v="2"/>
    <n v="50"/>
    <d v="1899-12-30T03:46:00"/>
    <n v="3"/>
    <n v="46"/>
    <d v="1899-12-30T01:15:00"/>
    <n v="1"/>
    <n v="15"/>
    <d v="1899-12-30T03:24:00"/>
    <n v="3"/>
    <n v="24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22:00"/>
    <n v="0"/>
    <n v="22"/>
    <d v="1899-12-30T00:00:00"/>
    <n v="0"/>
    <n v="0"/>
    <n v="274727.64999999997"/>
    <n v="4501"/>
    <n v="60.881860465116283"/>
    <n v="61.037025105532095"/>
    <n v="75"/>
    <n v="942"/>
    <n v="15.7"/>
    <n v="90.7"/>
    <n v="3.2392857142857143"/>
  </r>
  <r>
    <n v="80"/>
    <n v="29"/>
    <d v="2011-07-15T00:00:00"/>
    <n v="7"/>
    <x v="1"/>
    <n v="5"/>
    <s v="TSL,HALDIA"/>
    <s v="CURRAGH PRIME"/>
    <s v="FIRST TRADER"/>
    <d v="1899-12-30T02:45:00"/>
    <x v="78"/>
    <s v="DTY-WT 1-WCS-RLS 1-IMWB 1-DTY"/>
    <n v="42"/>
    <n v="0"/>
    <s v="R104"/>
    <d v="1899-12-30T02:45:00"/>
    <d v="1899-12-30T02:45:00"/>
    <d v="1899-12-30T00:00:00"/>
    <n v="0"/>
    <n v="0"/>
    <d v="1899-12-30T02:50:00"/>
    <d v="1899-12-30T00:05:00"/>
    <n v="0"/>
    <n v="5"/>
    <d v="1899-12-30T02:52:00"/>
    <d v="1899-12-30T00:02:00"/>
    <n v="0"/>
    <n v="2"/>
    <d v="1899-12-30T03:00:00"/>
    <d v="1899-12-30T00:08:00"/>
    <n v="0"/>
    <n v="8"/>
    <d v="1899-12-30T03:05:00"/>
    <d v="1899-12-30T05:15:00"/>
    <d v="1899-12-30T02:10:00"/>
    <n v="2"/>
    <n v="10"/>
    <d v="1899-12-30T03:05:00"/>
    <d v="1899-12-30T05:15:00"/>
    <d v="1899-12-30T02:10:00"/>
    <n v="2"/>
    <n v="10"/>
    <d v="1899-12-30T05:23:00"/>
    <d v="1899-12-30T00:08:00"/>
    <n v="0"/>
    <n v="8"/>
    <d v="1899-12-30T06:04:00"/>
    <d v="1899-12-30T00:41:00"/>
    <n v="0"/>
    <n v="41"/>
    <d v="1899-12-30T09:31:00"/>
    <d v="1899-12-30T03:27:00"/>
    <n v="3"/>
    <n v="27"/>
    <d v="1899-12-30T06:10:00"/>
    <d v="1899-12-30T09:35:00"/>
    <d v="1899-12-30T03:25:00"/>
    <n v="3"/>
    <n v="25"/>
    <d v="1899-12-30T06:45:00"/>
    <d v="1899-12-30T10:00:00"/>
    <n v="23"/>
    <d v="1899-12-30T03:15:00"/>
    <n v="3"/>
    <n v="15"/>
    <d v="1899-12-30T10:33:00"/>
    <d v="1899-12-30T00:58:00"/>
    <n v="0"/>
    <n v="58"/>
    <d v="1899-12-30T10:38:00"/>
    <d v="1899-12-30T00:05:00"/>
    <n v="0"/>
    <n v="5"/>
    <d v="1899-12-30T10:38:00"/>
    <d v="1899-12-30T10:40:00"/>
    <d v="1899-12-30T00:02:00"/>
    <n v="0"/>
    <n v="2"/>
    <d v="1899-12-30T07:55:00"/>
    <n v="7"/>
    <n v="55"/>
    <d v="1899-12-30T01:19:00"/>
    <n v="1"/>
    <n v="19"/>
    <d v="1899-12-30T02:10:00"/>
    <n v="2"/>
    <n v="10"/>
    <d v="1899-12-30T03:27:00"/>
    <n v="3"/>
    <n v="27"/>
    <d v="1899-12-30T03:15:00"/>
    <n v="3"/>
    <n v="15"/>
    <d v="1899-12-30T01:12:00"/>
    <n v="1"/>
    <n v="12"/>
    <d v="1899-12-30T00:00:00"/>
    <n v="0"/>
    <n v="0"/>
    <d v="1899-12-30T00:10:00"/>
    <n v="0"/>
    <n v="10"/>
    <d v="1899-12-30T00:00:00"/>
    <n v="0"/>
    <n v="0"/>
    <d v="1899-12-30T00:00:00"/>
    <n v="0"/>
    <n v="0"/>
    <d v="1899-12-30T00:00:00"/>
    <n v="0"/>
    <n v="0"/>
    <d v="1899-12-30T02:05:00"/>
    <n v="2"/>
    <n v="5"/>
    <d v="1899-12-30T00:00:00"/>
    <n v="0"/>
    <n v="0"/>
    <n v="277285.00999999995"/>
    <n v="4543"/>
    <n v="60.889523809523816"/>
    <n v="61.035661457186869"/>
    <n v="76"/>
    <n v="961"/>
    <n v="16.016666666666666"/>
    <n v="92.016666666666666"/>
    <n v="3.1729885057471265"/>
  </r>
  <r>
    <n v="81"/>
    <n v="30"/>
    <d v="2011-07-16T00:00:00"/>
    <n v="7"/>
    <x v="3"/>
    <n v="1"/>
    <s v="WCMIL"/>
    <s v="HARD COKING COAL"/>
    <s v="DIONE"/>
    <d v="1899-12-30T06:55:00"/>
    <x v="79"/>
    <s v="DTY-WT 1-WCS-RLS 1-IMWB 1-DTY"/>
    <n v="58"/>
    <n v="0"/>
    <m/>
    <d v="1899-12-30T06:55:00"/>
    <d v="1899-12-30T06:55:00"/>
    <d v="1899-12-30T00:00:00"/>
    <n v="0"/>
    <n v="0"/>
    <d v="1899-12-30T07:05:00"/>
    <d v="1899-12-30T00:10:00"/>
    <n v="0"/>
    <n v="10"/>
    <d v="1899-12-30T07:08:00"/>
    <d v="1899-12-30T00:03:00"/>
    <n v="0"/>
    <n v="3"/>
    <d v="1899-12-30T07:25:00"/>
    <d v="1899-12-30T00:17:00"/>
    <n v="0"/>
    <n v="17"/>
    <d v="1899-12-30T07:30:00"/>
    <d v="1899-12-30T08:40:00"/>
    <d v="1899-12-30T01:10:00"/>
    <n v="1"/>
    <n v="10"/>
    <d v="1899-12-30T07:30:00"/>
    <d v="1899-12-30T08:40:00"/>
    <d v="1899-12-30T01:10:00"/>
    <n v="1"/>
    <n v="10"/>
    <d v="1899-12-30T08:46:00"/>
    <d v="1899-12-30T00:06:00"/>
    <n v="0"/>
    <n v="6"/>
    <d v="1899-12-30T08:47:00"/>
    <d v="1899-12-30T00:01:00"/>
    <n v="0"/>
    <n v="1"/>
    <d v="1899-12-30T10:28:00"/>
    <d v="1899-12-30T01:41:00"/>
    <n v="1"/>
    <n v="41"/>
    <d v="1899-12-30T08:50:00"/>
    <d v="1899-12-30T10:30:00"/>
    <d v="1899-12-30T01:40:00"/>
    <n v="1"/>
    <n v="40"/>
    <d v="1899-12-30T10:30:00"/>
    <d v="1899-12-30T10:30:00"/>
    <m/>
    <d v="1899-12-30T00:00:00"/>
    <n v="0"/>
    <n v="0"/>
    <d v="1899-12-30T10:42:00"/>
    <d v="1899-12-30T00:12:00"/>
    <n v="0"/>
    <n v="12"/>
    <d v="1899-12-30T10:52:00"/>
    <d v="1899-12-30T00:10:00"/>
    <n v="0"/>
    <n v="10"/>
    <d v="1899-12-30T10:52:00"/>
    <d v="1899-12-30T10:55:00"/>
    <d v="1899-12-30T00:03:00"/>
    <n v="0"/>
    <n v="3"/>
    <d v="1899-12-30T04:00:00"/>
    <n v="4"/>
    <n v="0"/>
    <d v="1899-12-30T00:45:00"/>
    <n v="0"/>
    <n v="45"/>
    <d v="1899-12-30T01:10:00"/>
    <n v="1"/>
    <n v="10"/>
    <d v="1899-12-30T01:41:00"/>
    <n v="1"/>
    <n v="41"/>
    <d v="1899-12-30T00:00:00"/>
    <n v="0"/>
    <n v="0"/>
    <d v="1899-12-30T01:09:00"/>
    <n v="1"/>
    <n v="9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32:00"/>
    <n v="0"/>
    <n v="32"/>
    <d v="1899-12-30T00:00:00"/>
    <n v="0"/>
    <n v="0"/>
    <n v="280852.74999999994"/>
    <n v="4601"/>
    <n v="61.512758620689652"/>
    <n v="61.04167572266897"/>
    <n v="76"/>
    <n v="1006"/>
    <n v="16.766666666666666"/>
    <n v="92.766666666666666"/>
    <n v="3.092222222222222"/>
  </r>
  <r>
    <n v="82"/>
    <n v="31"/>
    <d v="2011-07-16T00:00:00"/>
    <n v="7"/>
    <x v="1"/>
    <n v="6"/>
    <s v="TSL,HALDIA"/>
    <s v="CURRAGH PRIME"/>
    <s v="FIRST TRADER"/>
    <d v="1899-12-30T13:20:00"/>
    <x v="80"/>
    <s v="DTY-WT 1-WCS-RLS 1-IMWB 1-DTY"/>
    <n v="59"/>
    <n v="0"/>
    <s v="R104"/>
    <d v="1899-12-30T13:20:00"/>
    <d v="1899-12-30T13:20:00"/>
    <d v="1899-12-30T00:00:00"/>
    <n v="0"/>
    <n v="0"/>
    <d v="1899-12-30T13:25:00"/>
    <d v="1899-12-30T00:05:00"/>
    <n v="0"/>
    <n v="5"/>
    <d v="1899-12-30T13:27:00"/>
    <d v="1899-12-30T00:02:00"/>
    <n v="0"/>
    <n v="2"/>
    <d v="1899-12-30T14:00:00"/>
    <d v="1899-12-30T00:33:00"/>
    <n v="0"/>
    <n v="33"/>
    <d v="1899-12-30T14:05:00"/>
    <d v="1899-12-30T16:00:00"/>
    <d v="1899-12-30T01:55:00"/>
    <n v="1"/>
    <n v="55"/>
    <d v="1899-12-30T14:05:00"/>
    <d v="1899-12-30T16:00:00"/>
    <d v="1899-12-30T01:55:00"/>
    <n v="1"/>
    <n v="55"/>
    <d v="1899-12-30T16:10:00"/>
    <d v="1899-12-30T00:10:00"/>
    <n v="0"/>
    <n v="10"/>
    <d v="1899-12-30T16:12:00"/>
    <d v="1899-12-30T00:02:00"/>
    <n v="0"/>
    <n v="2"/>
    <d v="1899-12-30T17:57:00"/>
    <d v="1899-12-30T01:45:00"/>
    <n v="1"/>
    <n v="45"/>
    <d v="1899-12-30T16:15:00"/>
    <d v="1899-12-30T18:00:00"/>
    <d v="1899-12-30T01:45:00"/>
    <n v="1"/>
    <n v="45"/>
    <d v="1899-12-30T16:30:00"/>
    <d v="1899-12-30T19:28:00"/>
    <n v="24"/>
    <d v="1899-12-30T02:58:00"/>
    <n v="2"/>
    <n v="58"/>
    <d v="1899-12-30T19:43:00"/>
    <d v="1899-12-30T01:43:00"/>
    <n v="1"/>
    <n v="43"/>
    <d v="1899-12-30T19:52:00"/>
    <d v="1899-12-30T00:09:00"/>
    <n v="0"/>
    <n v="9"/>
    <d v="1899-12-30T19:52:00"/>
    <d v="1899-12-30T19:55:00"/>
    <d v="1899-12-30T00:03:00"/>
    <n v="0"/>
    <n v="3"/>
    <d v="1899-12-30T06:35:00"/>
    <n v="6"/>
    <n v="35"/>
    <d v="1899-12-30T02:35:00"/>
    <n v="2"/>
    <n v="35"/>
    <d v="1899-12-30T01:55:00"/>
    <n v="1"/>
    <n v="55"/>
    <d v="1899-12-30T01:45:00"/>
    <n v="1"/>
    <n v="45"/>
    <d v="1899-12-30T02:58:00"/>
    <n v="2"/>
    <n v="58"/>
    <d v="1899-12-30T01:14:00"/>
    <n v="1"/>
    <n v="14"/>
    <d v="1899-12-30T00:00:00"/>
    <n v="0"/>
    <n v="0"/>
    <d v="1899-12-30T00:09:00"/>
    <n v="0"/>
    <n v="9"/>
    <d v="1899-12-30T00:00:00"/>
    <n v="0"/>
    <n v="0"/>
    <d v="1899-12-30T00:00:00"/>
    <n v="0"/>
    <n v="0"/>
    <d v="1899-12-30T00:00:00"/>
    <n v="0"/>
    <n v="0"/>
    <d v="1899-12-30T00:22:00"/>
    <n v="0"/>
    <n v="22"/>
    <d v="1899-12-30T00:00:00"/>
    <n v="0"/>
    <n v="0"/>
    <n v="284558.22999999992"/>
    <n v="4660"/>
    <n v="62.804745762711867"/>
    <n v="61.063997854077236"/>
    <n v="78"/>
    <n v="1041"/>
    <n v="17.350000000000001"/>
    <n v="95.35"/>
    <n v="3.0758064516129031"/>
  </r>
  <r>
    <n v="83"/>
    <n v="32"/>
    <d v="2011-07-17T00:00:00"/>
    <n v="7"/>
    <x v="0"/>
    <n v="23"/>
    <s v="TSL,JSR"/>
    <s v="SS NEWZEALAND/LIMESTONE CP-OMAN"/>
    <s v="NEWLEAD TOMI/SAGARRATAN/MP PANAMAX6"/>
    <d v="1899-12-30T05:15:00"/>
    <x v="81"/>
    <s v="DTY-WT 1-WCS-RLS 1-IMWB 1-DTY/DTY-WT 1-WCS-RLS 2-IMWB 1-DTY"/>
    <n v="41"/>
    <n v="0"/>
    <s v="R104/R105"/>
    <d v="1899-12-30T05:15:00"/>
    <d v="1899-12-30T05:15:00"/>
    <d v="1899-12-30T00:00:00"/>
    <n v="0"/>
    <n v="0"/>
    <d v="1899-12-30T05:25:00"/>
    <d v="1899-12-30T00:10:00"/>
    <n v="0"/>
    <n v="10"/>
    <d v="1899-12-30T05:27:00"/>
    <d v="1899-12-30T00:02:00"/>
    <n v="0"/>
    <n v="2"/>
    <d v="1899-12-30T05:52:00"/>
    <d v="1899-12-30T00:25:00"/>
    <n v="0"/>
    <n v="25"/>
    <d v="1899-12-30T05:55:00"/>
    <d v="1899-12-30T06:45:00"/>
    <d v="1899-12-30T00:50:00"/>
    <n v="0"/>
    <n v="50"/>
    <d v="1899-12-30T05:55:00"/>
    <d v="1899-12-30T06:45:00"/>
    <d v="1899-12-30T00:50:00"/>
    <n v="0"/>
    <n v="50"/>
    <d v="1899-12-30T06:25:00"/>
    <d v="1899-12-30T00:05:00"/>
    <n v="0"/>
    <n v="5"/>
    <d v="1899-12-30T06:33:00"/>
    <d v="1899-12-30T00:08:00"/>
    <n v="0"/>
    <n v="8"/>
    <d v="1899-12-30T09:14:00"/>
    <d v="1899-12-30T02:41:00"/>
    <n v="2"/>
    <n v="41"/>
    <d v="1899-12-30T06:35:00"/>
    <d v="1899-12-30T07:55:00"/>
    <d v="1899-12-30T01:20:00"/>
    <n v="1"/>
    <n v="20"/>
    <d v="1899-12-30T07:00:00"/>
    <d v="1899-12-30T08:30:00"/>
    <n v="25"/>
    <d v="1899-12-30T01:30:00"/>
    <n v="1"/>
    <n v="30"/>
    <d v="1899-12-30T09:53:00"/>
    <d v="1899-12-30T01:58:00"/>
    <n v="1"/>
    <n v="58"/>
    <d v="1899-12-30T10:00:00"/>
    <d v="1899-12-30T00:07:00"/>
    <n v="0"/>
    <n v="7"/>
    <d v="1899-12-30T10:00:00"/>
    <d v="1899-12-30T10:05:00"/>
    <d v="1899-12-30T00:05:00"/>
    <n v="0"/>
    <n v="5"/>
    <d v="1899-12-30T04:50:00"/>
    <n v="4"/>
    <n v="50"/>
    <d v="1899-12-30T02:35:00"/>
    <n v="2"/>
    <n v="35"/>
    <d v="1899-12-30T00:50:00"/>
    <n v="0"/>
    <n v="50"/>
    <d v="1899-12-30T02:41:00"/>
    <n v="2"/>
    <n v="41"/>
    <d v="1899-12-30T01:30:00"/>
    <n v="1"/>
    <n v="30"/>
    <d v="1899-12-30T01:23:00"/>
    <n v="1"/>
    <n v="23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18:00"/>
    <n v="1"/>
    <n v="18"/>
    <d v="1899-12-30T00:00:00"/>
    <n v="0"/>
    <n v="0"/>
    <n v="287042.64999999991"/>
    <n v="4701"/>
    <n v="60.595609756097559"/>
    <n v="61.059912784513912"/>
    <n v="80"/>
    <n v="1076"/>
    <n v="17.933333333333334"/>
    <n v="97.933333333333337"/>
    <n v="3.0604166666666668"/>
  </r>
  <r>
    <n v="84"/>
    <n v="33"/>
    <d v="2011-07-18T00:00:00"/>
    <n v="7"/>
    <x v="2"/>
    <n v="3"/>
    <s v="UML,DGPR"/>
    <s v="HARD COKING COAL"/>
    <s v="FU ZHOU HAI"/>
    <d v="1899-12-30T07:25:00"/>
    <x v="82"/>
    <s v="DTY-WT 1-WCS-RLS 1-IMWB 1-DTY"/>
    <n v="57"/>
    <n v="1"/>
    <s v="R104"/>
    <d v="1899-12-30T07:25:00"/>
    <d v="1899-12-30T07:25:00"/>
    <d v="1899-12-30T00:00:00"/>
    <n v="0"/>
    <n v="0"/>
    <d v="1899-12-30T07:30:00"/>
    <d v="1899-12-30T00:05:00"/>
    <n v="0"/>
    <n v="5"/>
    <d v="1899-12-30T07:32:00"/>
    <d v="1899-12-30T00:02:00"/>
    <n v="0"/>
    <n v="2"/>
    <d v="1899-12-30T08:05:00"/>
    <d v="1899-12-30T00:33:00"/>
    <n v="0"/>
    <n v="33"/>
    <d v="1899-12-30T08:05:00"/>
    <d v="1899-12-30T09:45:00"/>
    <d v="1899-12-30T01:40:00"/>
    <n v="1"/>
    <n v="40"/>
    <d v="1899-12-30T08:05:00"/>
    <d v="1899-12-30T09:45:00"/>
    <d v="1899-12-30T01:40:00"/>
    <n v="1"/>
    <n v="40"/>
    <d v="1899-12-30T09:50:00"/>
    <d v="1899-12-30T00:05:00"/>
    <n v="0"/>
    <n v="5"/>
    <d v="1899-12-30T09:52:00"/>
    <d v="1899-12-30T00:02:00"/>
    <n v="0"/>
    <n v="2"/>
    <d v="1899-12-30T12:50:00"/>
    <d v="1899-12-30T02:58:00"/>
    <n v="2"/>
    <n v="58"/>
    <d v="1899-12-30T09:55:00"/>
    <d v="1899-12-30T12:52:00"/>
    <d v="1899-12-30T02:57:00"/>
    <n v="2"/>
    <n v="57"/>
    <d v="1899-12-30T10:30:00"/>
    <d v="1899-12-30T13:30:00"/>
    <n v="26"/>
    <d v="1899-12-30T03:00:00"/>
    <n v="3"/>
    <n v="0"/>
    <d v="1899-12-30T13:55:00"/>
    <d v="1899-12-30T01:03:00"/>
    <n v="1"/>
    <n v="3"/>
    <d v="1899-12-30T14:00:00"/>
    <d v="1899-12-30T00:05:00"/>
    <n v="0"/>
    <n v="5"/>
    <d v="1899-12-30T14:00:00"/>
    <d v="1899-12-30T14:05:00"/>
    <d v="1899-12-30T00:05:00"/>
    <n v="0"/>
    <n v="5"/>
    <d v="1899-12-30T06:40:00"/>
    <n v="6"/>
    <n v="40"/>
    <d v="1899-12-30T01:46:00"/>
    <n v="1"/>
    <n v="46"/>
    <d v="1899-12-30T01:40:00"/>
    <n v="1"/>
    <n v="40"/>
    <d v="1899-12-30T02:58:00"/>
    <n v="2"/>
    <n v="58"/>
    <d v="1899-12-30T03:00:00"/>
    <n v="3"/>
    <n v="0"/>
    <d v="1899-12-30T02:13:00"/>
    <n v="2"/>
    <n v="13"/>
    <d v="1899-12-30T00:00:00"/>
    <n v="0"/>
    <n v="0"/>
    <d v="1899-12-30T00:00:00"/>
    <n v="0"/>
    <n v="0"/>
    <d v="1899-12-30T00:02:00"/>
    <n v="0"/>
    <n v="2"/>
    <d v="1899-12-30T00:00:00"/>
    <n v="0"/>
    <n v="0"/>
    <d v="1899-12-30T00:03:00"/>
    <n v="0"/>
    <n v="3"/>
    <d v="1899-12-30T00:40:00"/>
    <n v="0"/>
    <n v="40"/>
    <d v="1899-12-30T00:36:00"/>
    <n v="0"/>
    <n v="36"/>
    <n v="290544.77999999991"/>
    <n v="4758"/>
    <n v="61.440877192982455"/>
    <n v="61.064476670870093"/>
    <n v="81"/>
    <n v="1122"/>
    <n v="18.7"/>
    <n v="99.7"/>
    <n v="1.1869047619047619"/>
  </r>
  <r>
    <n v="85"/>
    <n v="34"/>
    <d v="2011-07-18T00:00:00"/>
    <n v="7"/>
    <x v="1"/>
    <n v="7"/>
    <s v="TSL,HALDIA"/>
    <s v="CURRAGH PRIME"/>
    <s v="FIRST TRADER"/>
    <d v="1899-12-30T20:00:00"/>
    <x v="83"/>
    <s v="DTY-WT 1-WCS-RLS 1-IMWB 1-DTY"/>
    <n v="45"/>
    <n v="0"/>
    <s v="R104"/>
    <d v="1899-12-30T20:00:00"/>
    <d v="1899-12-30T20:00:00"/>
    <d v="1899-12-30T00:00:00"/>
    <n v="0"/>
    <n v="0"/>
    <d v="1899-12-30T20:05:00"/>
    <d v="1899-12-30T00:05:00"/>
    <n v="0"/>
    <n v="5"/>
    <d v="1899-12-30T20:08:00"/>
    <d v="1899-12-30T00:03:00"/>
    <n v="0"/>
    <n v="3"/>
    <d v="1899-12-30T20:30:00"/>
    <d v="1899-12-30T00:22:00"/>
    <n v="0"/>
    <n v="22"/>
    <d v="1899-12-30T20:35:00"/>
    <d v="1899-12-30T22:25:00"/>
    <d v="1899-12-30T01:50:00"/>
    <n v="1"/>
    <n v="50"/>
    <d v="1899-12-30T20:35:00"/>
    <d v="1899-12-30T22:25:00"/>
    <d v="1899-12-30T01:50:00"/>
    <n v="1"/>
    <n v="50"/>
    <d v="1899-12-30T22:35:00"/>
    <d v="1899-12-30T00:10:00"/>
    <n v="0"/>
    <n v="10"/>
    <d v="1899-12-30T22:36:00"/>
    <d v="1899-12-30T00:01:00"/>
    <n v="0"/>
    <n v="1"/>
    <d v="1899-12-31T00:49:00"/>
    <d v="1899-12-30T02:13:00"/>
    <n v="2"/>
    <n v="13"/>
    <d v="1899-12-30T22:40:00"/>
    <d v="1899-12-31T00:52:00"/>
    <d v="1899-12-30T02:12:00"/>
    <n v="2"/>
    <n v="12"/>
    <d v="1899-12-30T23:00:00"/>
    <d v="1899-12-31T02:00:00"/>
    <n v="27"/>
    <d v="1899-12-30T03:00:00"/>
    <n v="3"/>
    <n v="0"/>
    <d v="1899-12-31T02:40:00"/>
    <d v="1899-12-30T01:48:00"/>
    <n v="1"/>
    <n v="48"/>
    <d v="1899-12-31T02:50:00"/>
    <d v="1899-12-30T00:10:00"/>
    <n v="0"/>
    <n v="10"/>
    <d v="1899-12-31T02:50:00"/>
    <d v="1899-12-31T02:55:00"/>
    <d v="1899-12-30T00:05:00"/>
    <n v="0"/>
    <n v="5"/>
    <d v="1899-12-30T06:55:00"/>
    <n v="6"/>
    <n v="55"/>
    <d v="1899-12-30T02:30:00"/>
    <n v="2"/>
    <n v="30"/>
    <d v="1899-12-30T01:50:00"/>
    <n v="1"/>
    <n v="50"/>
    <d v="1899-12-30T02:13:00"/>
    <n v="2"/>
    <n v="13"/>
    <d v="1899-12-30T03:00:00"/>
    <n v="3"/>
    <n v="0"/>
    <d v="1899-12-30T01:36:00"/>
    <n v="1"/>
    <n v="36"/>
    <d v="1899-12-30T00:00:00"/>
    <n v="0"/>
    <n v="0"/>
    <d v="1899-12-30T00:07:00"/>
    <n v="0"/>
    <n v="7"/>
    <d v="1899-12-30T00:13:00"/>
    <n v="0"/>
    <n v="13"/>
    <d v="1899-12-30T00:00:00"/>
    <n v="0"/>
    <n v="0"/>
    <d v="1899-12-30T00:00:00"/>
    <n v="0"/>
    <n v="0"/>
    <d v="1899-12-30T00:17:00"/>
    <n v="0"/>
    <n v="17"/>
    <d v="1899-12-30T00:00:00"/>
    <n v="0"/>
    <n v="0"/>
    <n v="293317.09999999992"/>
    <n v="4803"/>
    <n v="61.607111111111116"/>
    <n v="61.069560691234628"/>
    <n v="83"/>
    <n v="1152"/>
    <n v="19.2"/>
    <n v="102.2"/>
    <n v="1.2023529411764706"/>
  </r>
  <r>
    <n v="86"/>
    <n v="35"/>
    <d v="2011-07-19T00:00:00"/>
    <n v="7"/>
    <x v="2"/>
    <n v="4"/>
    <s v="UML,DGPR"/>
    <s v="HARD COKING COAL"/>
    <s v="FU ZHOU HAI"/>
    <d v="1899-12-30T08:20:00"/>
    <x v="84"/>
    <s v="DTY-WT 1-WCS-RLS 1-IMWB 1-DTY/DTY-WT 1-WCS-RLS 2-IMWB 1-DTY"/>
    <n v="57"/>
    <n v="2"/>
    <s v="R103/105"/>
    <d v="1899-12-30T08:20:00"/>
    <d v="1899-12-30T08:20:00"/>
    <d v="1899-12-30T00:00:00"/>
    <n v="0"/>
    <n v="0"/>
    <d v="1899-12-30T08:30:00"/>
    <d v="1899-12-30T00:10:00"/>
    <n v="0"/>
    <n v="10"/>
    <d v="1899-12-30T08:33:00"/>
    <d v="1899-12-30T00:03:00"/>
    <n v="0"/>
    <n v="3"/>
    <d v="1899-12-30T09:15:00"/>
    <d v="1899-12-30T00:42:00"/>
    <n v="0"/>
    <n v="42"/>
    <d v="1899-12-30T09:17:00"/>
    <d v="1899-12-30T10:22:00"/>
    <d v="1899-12-30T01:05:00"/>
    <n v="1"/>
    <n v="5"/>
    <d v="1899-12-30T09:17:00"/>
    <d v="1899-12-30T10:22:00"/>
    <d v="1899-12-30T01:05:00"/>
    <n v="1"/>
    <n v="5"/>
    <d v="1899-12-30T10:26:00"/>
    <d v="1899-12-30T00:04:00"/>
    <n v="0"/>
    <n v="4"/>
    <d v="1899-12-30T10:28:00"/>
    <d v="1899-12-30T00:02:00"/>
    <n v="0"/>
    <n v="2"/>
    <d v="1899-12-30T14:20:00"/>
    <d v="1899-12-30T03:52:00"/>
    <n v="3"/>
    <n v="52"/>
    <d v="1899-12-30T10:30:00"/>
    <d v="1899-12-30T14:22:00"/>
    <d v="1899-12-30T03:52:00"/>
    <n v="3"/>
    <n v="52"/>
    <d v="1899-12-30T11:15:00"/>
    <d v="1899-12-30T17:40:00"/>
    <n v="28"/>
    <d v="1899-12-30T06:25:00"/>
    <n v="6"/>
    <n v="25"/>
    <d v="1899-12-30T17:45:00"/>
    <d v="1899-12-30T03:23:00"/>
    <n v="3"/>
    <n v="23"/>
    <d v="1899-12-30T17:57:00"/>
    <d v="1899-12-30T00:12:00"/>
    <n v="0"/>
    <n v="12"/>
    <d v="1899-12-30T17:57:00"/>
    <d v="1899-12-30T18:00:00"/>
    <d v="1899-12-30T00:03:00"/>
    <n v="0"/>
    <n v="3"/>
    <d v="1899-12-30T09:40:00"/>
    <n v="9"/>
    <n v="40"/>
    <d v="1899-12-30T04:21:00"/>
    <n v="4"/>
    <n v="21"/>
    <d v="1899-12-30T01:05:00"/>
    <n v="1"/>
    <n v="5"/>
    <d v="1899-12-30T03:52:00"/>
    <n v="3"/>
    <n v="52"/>
    <d v="1899-12-30T06:25:00"/>
    <n v="6"/>
    <n v="25"/>
    <d v="1899-12-30T02:20:00"/>
    <n v="2"/>
    <n v="20"/>
    <d v="1899-12-30T00:00:00"/>
    <n v="0"/>
    <n v="0"/>
    <d v="1899-12-30T00:25:00"/>
    <n v="0"/>
    <n v="25"/>
    <d v="1899-12-30T00:05:00"/>
    <n v="0"/>
    <n v="5"/>
    <d v="1899-12-30T00:00:00"/>
    <n v="0"/>
    <n v="0"/>
    <d v="1899-12-30T00:00:00"/>
    <n v="0"/>
    <n v="0"/>
    <d v="1899-12-30T01:02:00"/>
    <n v="1"/>
    <n v="2"/>
    <d v="1899-12-30T00:00:00"/>
    <n v="0"/>
    <n v="0"/>
    <n v="296855.35999999993"/>
    <n v="4860"/>
    <n v="62.074736842105267"/>
    <n v="61.081349794238669"/>
    <n v="87"/>
    <n v="1173"/>
    <n v="19.55"/>
    <n v="106.55"/>
    <n v="1.238953488372093"/>
  </r>
  <r>
    <n v="87"/>
    <n v="36"/>
    <d v="2011-07-20T00:00:00"/>
    <n v="7"/>
    <x v="1"/>
    <n v="8"/>
    <s v="TSL,HALDIA"/>
    <s v="CURRAGH PRIME"/>
    <s v="FIRST TRADER"/>
    <d v="1899-12-30T12:33:00"/>
    <x v="85"/>
    <s v="DTY-WT 1-WCS-RLS 1-IMWB 1-DTY"/>
    <n v="58"/>
    <n v="0"/>
    <s v="R104"/>
    <d v="1899-12-30T12:33:00"/>
    <d v="1899-12-30T12:33:00"/>
    <d v="1899-12-30T00:00:00"/>
    <n v="0"/>
    <n v="0"/>
    <d v="1899-12-30T12:45:00"/>
    <d v="1899-12-30T00:12:00"/>
    <n v="0"/>
    <n v="12"/>
    <d v="1899-12-30T12:55:00"/>
    <d v="1899-12-30T00:10:00"/>
    <n v="0"/>
    <n v="10"/>
    <d v="1899-12-30T13:20:00"/>
    <d v="1899-12-30T00:25:00"/>
    <n v="0"/>
    <n v="25"/>
    <d v="1899-12-30T13:22:00"/>
    <d v="1899-12-30T15:15:00"/>
    <d v="1899-12-30T01:53:00"/>
    <n v="1"/>
    <n v="53"/>
    <d v="1899-12-30T13:22:00"/>
    <d v="1899-12-30T15:15:00"/>
    <d v="1899-12-30T01:53:00"/>
    <n v="1"/>
    <n v="53"/>
    <d v="1899-12-30T15:30:00"/>
    <d v="1899-12-30T00:15:00"/>
    <n v="0"/>
    <n v="15"/>
    <d v="1899-12-30T15:32:00"/>
    <d v="1899-12-30T00:02:00"/>
    <n v="0"/>
    <n v="2"/>
    <d v="1899-12-30T17:33:00"/>
    <d v="1899-12-30T02:01:00"/>
    <n v="2"/>
    <n v="1"/>
    <d v="1899-12-30T17:33:00"/>
    <d v="1899-12-30T17:33:00"/>
    <d v="1899-12-30T00:00:00"/>
    <n v="0"/>
    <n v="0"/>
    <d v="1899-12-30T16:00:00"/>
    <d v="1899-12-30T19:35:00"/>
    <n v="29"/>
    <d v="1899-12-30T03:35:00"/>
    <n v="3"/>
    <n v="35"/>
    <d v="1899-12-30T19:46:00"/>
    <d v="1899-12-30T02:13:00"/>
    <n v="2"/>
    <n v="13"/>
    <d v="1899-12-30T19:55:00"/>
    <d v="1899-12-30T00:09:00"/>
    <n v="0"/>
    <n v="9"/>
    <d v="1899-12-30T19:55:00"/>
    <d v="1899-12-30T20:05:00"/>
    <d v="1899-12-30T00:10:00"/>
    <n v="0"/>
    <n v="10"/>
    <d v="1899-12-30T07:32:00"/>
    <n v="7"/>
    <n v="32"/>
    <d v="1899-12-30T03:02:00"/>
    <n v="3"/>
    <n v="2"/>
    <d v="1899-12-30T01:53:00"/>
    <n v="1"/>
    <n v="53"/>
    <d v="1899-12-30T02:01:00"/>
    <n v="2"/>
    <n v="1"/>
    <d v="1899-12-30T03:35:00"/>
    <n v="3"/>
    <n v="35"/>
    <d v="1899-12-30T01:12:00"/>
    <n v="1"/>
    <n v="12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49:00"/>
    <n v="0"/>
    <n v="49"/>
    <d v="1899-12-30T00:00:00"/>
    <n v="0"/>
    <n v="0"/>
    <n v="300478.12999999995"/>
    <n v="4918"/>
    <n v="62.461551724137934"/>
    <n v="61.097627084180552"/>
    <n v="90"/>
    <n v="1175"/>
    <n v="19.583333333333332"/>
    <n v="109.58333333333333"/>
    <n v="1.2595785440613025"/>
  </r>
  <r>
    <n v="88"/>
    <n v="37"/>
    <d v="2011-07-20T00:00:00"/>
    <n v="7"/>
    <x v="0"/>
    <n v="24"/>
    <s v="TSL,JSR"/>
    <s v="IPC SS/LIMESTONE CP-OMAN"/>
    <s v="SHINY HALO/SAGARRATAN/MP PANAMAX6"/>
    <d v="1899-12-30T15:00:00"/>
    <x v="86"/>
    <s v="DTY-WT 1-WCS-RLS 1-IMWB 1-DTY/DTY-WT 1-WCS-RLS 2-IMWB 1-DTY"/>
    <n v="57"/>
    <n v="1"/>
    <m/>
    <d v="1899-12-30T15:00:00"/>
    <d v="1899-12-30T15:00:00"/>
    <d v="1899-12-30T00:00:00"/>
    <n v="0"/>
    <n v="0"/>
    <d v="1899-12-30T15:15:00"/>
    <d v="1899-12-30T00:15:00"/>
    <n v="0"/>
    <n v="15"/>
    <d v="1899-12-30T15:17:00"/>
    <d v="1899-12-30T00:02:00"/>
    <n v="0"/>
    <n v="2"/>
    <d v="1899-12-30T15:45:00"/>
    <d v="1899-12-30T00:28:00"/>
    <n v="0"/>
    <n v="28"/>
    <d v="1899-12-30T16:10:00"/>
    <d v="1899-12-30T17:10:00"/>
    <d v="1899-12-30T01:00:00"/>
    <n v="1"/>
    <n v="0"/>
    <d v="1899-12-30T16:10:00"/>
    <d v="1899-12-30T17:10:00"/>
    <d v="1899-12-30T01:00:00"/>
    <n v="1"/>
    <n v="0"/>
    <d v="1899-12-30T18:12:00"/>
    <d v="1899-12-30T01:02:00"/>
    <n v="1"/>
    <n v="2"/>
    <d v="1899-12-30T18:15:00"/>
    <d v="1899-12-30T00:03:00"/>
    <n v="0"/>
    <n v="3"/>
    <d v="1899-12-31T01:02:00"/>
    <d v="1899-12-30T06:47:00"/>
    <n v="6"/>
    <n v="47"/>
    <d v="1899-12-31T01:02:00"/>
    <d v="1899-12-31T01:02:00"/>
    <d v="1899-12-30T00:00:00"/>
    <n v="0"/>
    <n v="0"/>
    <d v="1899-12-30T21:30:00"/>
    <d v="1899-12-30T22:35:00"/>
    <n v="30"/>
    <d v="1899-12-30T01:05:00"/>
    <n v="1"/>
    <n v="5"/>
    <d v="1899-12-31T01:10:00"/>
    <d v="1899-12-30T00:08:00"/>
    <n v="0"/>
    <n v="8"/>
    <d v="1899-12-31T01:20:00"/>
    <d v="1899-12-30T00:10:00"/>
    <n v="0"/>
    <n v="10"/>
    <d v="1899-12-31T01:20:00"/>
    <d v="1899-12-31T01:35:00"/>
    <d v="1899-12-30T00:15:00"/>
    <n v="0"/>
    <n v="15"/>
    <d v="1899-12-30T10:35:00"/>
    <n v="10"/>
    <n v="35"/>
    <d v="1899-12-30T01:48:00"/>
    <n v="1"/>
    <n v="48"/>
    <d v="1899-12-30T01:00:00"/>
    <n v="1"/>
    <n v="0"/>
    <d v="1899-12-30T06:47:00"/>
    <n v="6"/>
    <n v="47"/>
    <d v="1899-12-30T01:05:00"/>
    <n v="1"/>
    <n v="5"/>
    <d v="1899-12-30T04:51:00"/>
    <n v="4"/>
    <n v="51"/>
    <d v="1899-12-30T00:00:00"/>
    <n v="0"/>
    <n v="0"/>
    <d v="1899-12-30T00:00:00"/>
    <n v="0"/>
    <n v="0"/>
    <d v="1899-12-30T01:35:00"/>
    <n v="1"/>
    <n v="35"/>
    <d v="1899-12-30T00:00:00"/>
    <n v="0"/>
    <n v="0"/>
    <d v="1899-12-30T00:00:00"/>
    <n v="0"/>
    <n v="0"/>
    <d v="1899-12-30T00:21:00"/>
    <n v="0"/>
    <n v="21"/>
    <d v="1899-12-30T00:00:00"/>
    <n v="0"/>
    <n v="0"/>
    <n v="304098.18999999994"/>
    <n v="4975"/>
    <n v="63.509824561403505"/>
    <n v="61.125264321608029"/>
    <n v="91"/>
    <n v="1223"/>
    <n v="20.383333333333333"/>
    <n v="111.38333333333333"/>
    <n v="1.2657196969696969"/>
  </r>
  <r>
    <n v="89"/>
    <n v="38"/>
    <d v="2011-07-21T00:00:00"/>
    <n v="7"/>
    <x v="1"/>
    <n v="9"/>
    <s v="TSL,HALDIA"/>
    <s v="CURRAGH PRIME/HAILCREEK"/>
    <s v="FIRST TRADER/GREAT BRIGHT"/>
    <d v="1899-12-30T05:05:00"/>
    <x v="87"/>
    <s v="DTY-WT 1-WCS-RLS 1-IMWB 1-DTY"/>
    <n v="56"/>
    <n v="1"/>
    <m/>
    <d v="1899-12-30T05:05:00"/>
    <d v="1899-12-30T05:05:00"/>
    <d v="1899-12-30T00:00:00"/>
    <n v="0"/>
    <n v="0"/>
    <d v="1899-12-30T05:15:00"/>
    <d v="1899-12-30T00:10:00"/>
    <n v="0"/>
    <n v="10"/>
    <d v="1899-12-30T05:20:00"/>
    <d v="1899-12-30T00:05:00"/>
    <n v="0"/>
    <n v="5"/>
    <d v="1899-12-30T06:04:00"/>
    <d v="1899-12-30T00:44:00"/>
    <n v="0"/>
    <n v="44"/>
    <d v="1899-12-30T06:05:00"/>
    <d v="1899-12-30T07:40:00"/>
    <d v="1899-12-30T01:35:00"/>
    <n v="1"/>
    <n v="35"/>
    <d v="1899-12-30T06:05:00"/>
    <d v="1899-12-30T07:40:00"/>
    <d v="1899-12-30T01:35:00"/>
    <n v="1"/>
    <n v="35"/>
    <d v="1899-12-30T07:58:00"/>
    <d v="1899-12-30T00:18:00"/>
    <n v="0"/>
    <n v="18"/>
    <d v="1899-12-30T16:40:00"/>
    <d v="1899-12-30T08:42:00"/>
    <n v="8"/>
    <n v="42"/>
    <d v="1899-12-30T20:42:00"/>
    <d v="1899-12-30T04:02:00"/>
    <n v="4"/>
    <n v="2"/>
    <d v="1899-12-30T20:42:00"/>
    <d v="1899-12-30T20:42:00"/>
    <d v="1899-12-30T00:00:00"/>
    <n v="0"/>
    <n v="0"/>
    <d v="1899-12-30T17:00:00"/>
    <d v="1899-12-30T20:50:00"/>
    <n v="31"/>
    <d v="1899-12-30T03:50:00"/>
    <n v="3"/>
    <n v="50"/>
    <d v="1899-12-30T21:00:00"/>
    <d v="1899-12-30T00:18:00"/>
    <n v="0"/>
    <n v="18"/>
    <d v="1899-12-30T21:15:00"/>
    <d v="1899-12-30T00:15:00"/>
    <n v="0"/>
    <n v="15"/>
    <d v="1899-12-30T21:15:00"/>
    <d v="1899-12-30T22:40:00"/>
    <d v="1899-12-30T01:25:00"/>
    <n v="1"/>
    <n v="25"/>
    <d v="1899-12-30T17:35:00"/>
    <n v="17"/>
    <n v="35"/>
    <d v="1899-12-30T01:35:00"/>
    <n v="1"/>
    <n v="35"/>
    <d v="1899-12-30T01:35:00"/>
    <n v="1"/>
    <n v="35"/>
    <d v="1899-12-30T04:02:00"/>
    <n v="4"/>
    <n v="2"/>
    <d v="1899-12-30T03:50:00"/>
    <n v="3"/>
    <n v="50"/>
    <d v="1899-12-30T04:02:00"/>
    <n v="4"/>
    <n v="2"/>
    <d v="1899-12-30T00:00:00"/>
    <n v="0"/>
    <n v="0"/>
    <d v="1899-12-30T00:00:00"/>
    <n v="0"/>
    <n v="0"/>
    <m/>
    <n v="0"/>
    <n v="0"/>
    <m/>
    <n v="0"/>
    <n v="0"/>
    <m/>
    <n v="0"/>
    <n v="0"/>
    <m/>
    <n v="0"/>
    <n v="0"/>
    <m/>
    <n v="0"/>
    <n v="0"/>
    <n v="307586.66999999993"/>
    <n v="5031"/>
    <n v="62.294285714285714"/>
    <n v="61.138276684555741"/>
    <n v="92"/>
    <n v="1258"/>
    <n v="20.966666666666665"/>
    <n v="112.96666666666667"/>
    <n v="1.2692883895131086"/>
  </r>
  <r>
    <n v="90"/>
    <n v="39"/>
    <d v="2011-07-21T00:00:00"/>
    <n v="7"/>
    <x v="0"/>
    <n v="25"/>
    <s v="TSL,JSR"/>
    <s v=" SS NEWZEALAND/LIMESTONE CP-OMAN"/>
    <s v="NEWLEAD TOMI/SAGARRATAN/MP PANAMAX6"/>
    <d v="1899-12-30T13:15:00"/>
    <x v="88"/>
    <s v="DTY-WT 1-WCS-RLS 2-IMWB 1-DTY"/>
    <n v="59"/>
    <n v="0"/>
    <m/>
    <d v="1899-12-30T13:15:00"/>
    <d v="1899-12-30T13:15:00"/>
    <d v="1899-12-30T00:00:00"/>
    <n v="0"/>
    <n v="0"/>
    <d v="1899-12-30T13:20:00"/>
    <d v="1899-12-30T00:05:00"/>
    <n v="0"/>
    <n v="5"/>
    <d v="1899-12-30T13:27:00"/>
    <d v="1899-12-30T00:07:00"/>
    <n v="0"/>
    <n v="7"/>
    <d v="1899-12-30T14:20:00"/>
    <d v="1899-12-30T00:53:00"/>
    <n v="0"/>
    <n v="53"/>
    <d v="1899-12-30T14:20:00"/>
    <d v="1899-12-30T15:10:00"/>
    <d v="1899-12-30T00:50:00"/>
    <n v="0"/>
    <n v="50"/>
    <d v="1899-12-30T14:20:00"/>
    <d v="1899-12-30T15:10:00"/>
    <d v="1899-12-30T00:50:00"/>
    <n v="0"/>
    <n v="50"/>
    <d v="1899-12-30T21:30:00"/>
    <d v="1899-12-30T06:20:00"/>
    <n v="6"/>
    <n v="20"/>
    <d v="1899-12-30T22:35:00"/>
    <d v="1899-12-30T01:05:00"/>
    <n v="1"/>
    <n v="5"/>
    <d v="1899-12-31T00:40:00"/>
    <d v="1899-12-30T02:05:00"/>
    <n v="2"/>
    <n v="5"/>
    <d v="1899-12-31T00:40:00"/>
    <d v="1899-12-31T00:40:00"/>
    <d v="1899-12-30T00:00:00"/>
    <n v="0"/>
    <n v="0"/>
    <d v="1899-12-30T23:00:00"/>
    <d v="1899-12-31T02:00:00"/>
    <n v="32"/>
    <d v="1899-12-30T03:00:00"/>
    <n v="3"/>
    <n v="0"/>
    <d v="1899-12-31T03:25:00"/>
    <d v="1899-12-30T02:45:00"/>
    <n v="2"/>
    <n v="45"/>
    <d v="1899-12-31T03:32:00"/>
    <d v="1899-12-30T00:07:00"/>
    <n v="0"/>
    <n v="7"/>
    <d v="1899-12-31T03:32:00"/>
    <d v="1899-12-31T03:40:00"/>
    <d v="1899-12-30T00:08:00"/>
    <n v="0"/>
    <n v="8"/>
    <d v="1899-12-30T14:25:00"/>
    <n v="14"/>
    <n v="25"/>
    <d v="1899-12-30T10:05:00"/>
    <n v="10"/>
    <n v="5"/>
    <d v="1899-12-30T00:50:00"/>
    <n v="0"/>
    <n v="50"/>
    <d v="1899-12-30T02:05:00"/>
    <n v="2"/>
    <n v="5"/>
    <d v="1899-12-30T03:00:00"/>
    <n v="3"/>
    <n v="0"/>
    <d v="1899-12-30T02:05:00"/>
    <n v="2"/>
    <n v="5"/>
    <d v="1899-12-30T00:00:00"/>
    <n v="0"/>
    <n v="0"/>
    <d v="1899-12-30T00:00:00"/>
    <n v="0"/>
    <n v="0"/>
    <d v="1899-12-30T00:00:00"/>
    <n v="0"/>
    <n v="0"/>
    <m/>
    <n v="0"/>
    <n v="0"/>
    <m/>
    <n v="0"/>
    <n v="0"/>
    <m/>
    <n v="0"/>
    <n v="0"/>
    <m/>
    <n v="0"/>
    <n v="0"/>
    <n v="311258.44999999995"/>
    <n v="5090"/>
    <n v="62.233559322033905"/>
    <n v="61.150972495088396"/>
    <n v="102"/>
    <n v="1263"/>
    <n v="21.05"/>
    <n v="123.05"/>
    <n v="1.3672222222222221"/>
  </r>
  <r>
    <n v="91"/>
    <n v="40"/>
    <d v="2011-07-22T00:00:00"/>
    <n v="7"/>
    <x v="6"/>
    <n v="1"/>
    <s v="RCL"/>
    <s v="NON COKING"/>
    <s v="GENCO NORMANDY"/>
    <d v="1899-12-31T01:35:00"/>
    <x v="89"/>
    <s v="DTY-WT 1-WCS-RLS 1-IMWB 1-DTY"/>
    <n v="59"/>
    <n v="0"/>
    <m/>
    <d v="1899-12-31T01:35:00"/>
    <d v="1899-12-31T01:35:00"/>
    <d v="1899-12-30T00:00:00"/>
    <n v="0"/>
    <n v="0"/>
    <d v="1899-12-31T01:40:00"/>
    <d v="1899-12-30T00:05:00"/>
    <n v="0"/>
    <n v="5"/>
    <d v="1899-12-31T01:45:00"/>
    <d v="1899-12-30T00:05:00"/>
    <n v="0"/>
    <n v="5"/>
    <d v="1899-12-31T02:15:00"/>
    <d v="1899-12-30T00:30:00"/>
    <n v="0"/>
    <n v="30"/>
    <d v="1899-12-31T02:15:00"/>
    <d v="1899-12-31T03:20:00"/>
    <d v="1899-12-30T01:05:00"/>
    <n v="1"/>
    <n v="5"/>
    <d v="1899-12-31T02:15:00"/>
    <d v="1899-12-31T03:20:00"/>
    <d v="1899-12-30T01:05:00"/>
    <n v="1"/>
    <n v="5"/>
    <d v="1899-12-31T03:30:00"/>
    <d v="1899-12-30T00:10:00"/>
    <n v="0"/>
    <n v="10"/>
    <d v="1899-12-31T04:40:00"/>
    <d v="1899-12-30T01:10:00"/>
    <n v="1"/>
    <n v="10"/>
    <d v="1899-12-31T07:20:00"/>
    <d v="1899-12-30T02:40:00"/>
    <n v="2"/>
    <n v="40"/>
    <d v="1899-12-31T07:20:00"/>
    <d v="1899-12-31T07:20:00"/>
    <d v="1899-12-30T00:00:00"/>
    <n v="0"/>
    <n v="0"/>
    <d v="1899-12-31T07:20:00"/>
    <d v="1899-12-31T07:20:00"/>
    <m/>
    <d v="1899-12-30T00:00:00"/>
    <n v="0"/>
    <n v="0"/>
    <d v="1899-12-31T07:37:00"/>
    <d v="1899-12-30T00:17:00"/>
    <n v="0"/>
    <n v="17"/>
    <d v="1899-12-31T07:45:00"/>
    <d v="1899-12-30T00:08:00"/>
    <n v="0"/>
    <n v="8"/>
    <d v="1899-12-31T07:45:00"/>
    <d v="1899-12-31T07:50:00"/>
    <d v="1899-12-30T00:05:00"/>
    <n v="0"/>
    <n v="5"/>
    <d v="1899-12-30T06:15:00"/>
    <n v="6"/>
    <n v="15"/>
    <d v="1899-12-30T01:05:00"/>
    <n v="1"/>
    <n v="5"/>
    <d v="1899-12-30T01:05:00"/>
    <n v="1"/>
    <n v="5"/>
    <d v="1899-12-30T02:40:00"/>
    <n v="2"/>
    <n v="40"/>
    <d v="1899-12-30T00:00:00"/>
    <n v="0"/>
    <n v="0"/>
    <d v="1899-12-30T01:26:00"/>
    <n v="1"/>
    <n v="26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14:00"/>
    <n v="1"/>
    <n v="14"/>
    <d v="1899-12-30T00:00:00"/>
    <n v="0"/>
    <n v="0"/>
    <n v="314944.78999999998"/>
    <n v="5149"/>
    <n v="62.480338983050849"/>
    <n v="61.166205088366667"/>
    <n v="103"/>
    <n v="1268"/>
    <n v="21.133333333333333"/>
    <n v="124.13333333333333"/>
    <n v="1.3641025641025639"/>
  </r>
  <r>
    <n v="92"/>
    <n v="41"/>
    <d v="2011-07-23T00:00:00"/>
    <n v="7"/>
    <x v="0"/>
    <n v="26"/>
    <s v="TSL,JSR"/>
    <s v="NEWZEALAND/CP LIMESTONE"/>
    <s v="NEWLEAD TOMI/SAGARRATAN/MP PANAMAX6"/>
    <d v="1899-12-30T04:10:00"/>
    <x v="90"/>
    <s v="DTY-WT 1-WCS-RLS 1-IMWB 1-DTY/DTY-WT 1-WCS-RLS 2-IMWB 1-DTY"/>
    <n v="56"/>
    <n v="1"/>
    <s v="R103"/>
    <d v="1899-12-30T04:10:00"/>
    <d v="1899-12-30T04:10:00"/>
    <d v="1899-12-30T00:00:00"/>
    <n v="0"/>
    <n v="0"/>
    <d v="1899-12-30T04:20:00"/>
    <d v="1899-12-30T00:10:00"/>
    <n v="0"/>
    <n v="10"/>
    <d v="1899-12-30T04:22:00"/>
    <d v="1899-12-30T00:02:00"/>
    <n v="0"/>
    <n v="2"/>
    <d v="1899-12-30T04:57:00"/>
    <d v="1899-12-30T00:35:00"/>
    <n v="0"/>
    <n v="35"/>
    <d v="1899-12-30T04:58:00"/>
    <d v="1899-12-30T06:25:00"/>
    <d v="1899-12-30T01:27:00"/>
    <n v="1"/>
    <n v="27"/>
    <d v="1899-12-30T04:58:00"/>
    <d v="1899-12-30T06:25:00"/>
    <d v="1899-12-30T01:27:00"/>
    <n v="1"/>
    <n v="27"/>
    <d v="1899-12-30T06:40:00"/>
    <d v="1899-12-30T00:15:00"/>
    <n v="0"/>
    <n v="15"/>
    <d v="1899-12-30T06:42:00"/>
    <d v="1899-12-30T00:02:00"/>
    <n v="0"/>
    <n v="2"/>
    <d v="1899-12-30T09:25:00"/>
    <d v="1899-12-30T02:43:00"/>
    <n v="2"/>
    <n v="43"/>
    <d v="1899-12-30T07:40:00"/>
    <d v="1899-12-30T09:30:00"/>
    <d v="1899-12-30T01:50:00"/>
    <n v="1"/>
    <n v="50"/>
    <d v="1899-12-30T09:00:00"/>
    <d v="1899-12-30T10:30:00"/>
    <n v="33"/>
    <d v="1899-12-30T01:30:00"/>
    <n v="1"/>
    <n v="30"/>
    <d v="1899-12-30T11:02:00"/>
    <d v="1899-12-30T01:32:00"/>
    <n v="1"/>
    <n v="32"/>
    <d v="1899-12-30T11:08:00"/>
    <d v="1899-12-30T00:06:00"/>
    <n v="0"/>
    <n v="6"/>
    <d v="1899-12-30T11:08:00"/>
    <d v="1899-12-30T11:10:00"/>
    <d v="1899-12-30T00:02:00"/>
    <n v="0"/>
    <n v="2"/>
    <d v="1899-12-30T07:00:00"/>
    <n v="7"/>
    <n v="0"/>
    <d v="1899-12-30T02:28:00"/>
    <n v="2"/>
    <n v="28"/>
    <d v="1899-12-30T01:27:00"/>
    <n v="1"/>
    <n v="27"/>
    <d v="1899-12-30T02:43:00"/>
    <n v="2"/>
    <n v="43"/>
    <d v="1899-12-30T01:30:00"/>
    <n v="1"/>
    <n v="30"/>
    <d v="1899-12-30T01:50:00"/>
    <n v="1"/>
    <n v="5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16:00"/>
    <s v="`"/>
    <n v="16"/>
    <d v="1899-12-30T00:37:00"/>
    <n v="0"/>
    <n v="37"/>
    <d v="1899-12-30T00:00:00"/>
    <n v="0"/>
    <n v="0"/>
    <n v="318348.11"/>
    <n v="5205"/>
    <n v="60.773571428571429"/>
    <n v="61.161980787704131"/>
    <n v="105"/>
    <n v="1296"/>
    <n v="21.6"/>
    <n v="126.6"/>
    <n v="1.3760869565217391"/>
  </r>
  <r>
    <n v="93"/>
    <n v="42"/>
    <d v="2011-07-23T00:00:00"/>
    <n v="7"/>
    <x v="2"/>
    <n v="5"/>
    <s v="UML,DGPR"/>
    <s v="HARD COKING COAL"/>
    <s v="FU ZHOU HAI"/>
    <d v="1899-12-30T09:10:00"/>
    <x v="91"/>
    <s v="DTY-WT 1-WCS-RLS 1-IMWB 1-DTY"/>
    <n v="59"/>
    <n v="0"/>
    <s v="R104"/>
    <d v="1899-12-30T09:10:00"/>
    <d v="1899-12-30T09:10:00"/>
    <d v="1899-12-30T00:00:00"/>
    <n v="0"/>
    <n v="0"/>
    <d v="1899-12-30T09:15:00"/>
    <d v="1899-12-30T00:05:00"/>
    <n v="0"/>
    <n v="5"/>
    <d v="1899-12-30T09:18:00"/>
    <d v="1899-12-30T00:03:00"/>
    <n v="0"/>
    <n v="3"/>
    <d v="1899-12-30T09:30:00"/>
    <d v="1899-12-30T00:12:00"/>
    <n v="0"/>
    <n v="12"/>
    <d v="1899-12-30T09:30:00"/>
    <d v="1899-12-30T11:50:00"/>
    <d v="1899-12-30T02:20:00"/>
    <n v="2"/>
    <n v="20"/>
    <d v="1899-12-30T09:30:00"/>
    <d v="1899-12-30T11:50:00"/>
    <d v="1899-12-30T02:20:00"/>
    <n v="2"/>
    <n v="20"/>
    <d v="1899-12-30T11:54:00"/>
    <d v="1899-12-30T00:04:00"/>
    <n v="0"/>
    <n v="4"/>
    <d v="1899-12-30T11:54:00"/>
    <d v="1899-12-30T00:00:00"/>
    <n v="0"/>
    <n v="0"/>
    <d v="1899-12-30T13:16:00"/>
    <d v="1899-12-30T01:22:00"/>
    <n v="1"/>
    <n v="22"/>
    <d v="1899-12-30T11:57:00"/>
    <d v="1899-12-30T13:20:00"/>
    <d v="1899-12-30T01:23:00"/>
    <n v="1"/>
    <n v="23"/>
    <d v="1899-12-30T12:30:00"/>
    <d v="1899-12-30T14:00:00"/>
    <n v="34"/>
    <d v="1899-12-30T01:30:00"/>
    <n v="1"/>
    <n v="30"/>
    <d v="1899-12-30T14:15:00"/>
    <d v="1899-12-30T00:55:00"/>
    <n v="0"/>
    <n v="55"/>
    <d v="1899-12-30T14:29:00"/>
    <d v="1899-12-30T00:14:00"/>
    <n v="0"/>
    <n v="14"/>
    <d v="1899-12-30T14:29:00"/>
    <d v="1899-12-30T14:45:00"/>
    <d v="1899-12-30T00:16:00"/>
    <n v="0"/>
    <n v="16"/>
    <d v="1899-12-30T05:35:00"/>
    <n v="5"/>
    <n v="35"/>
    <d v="1899-12-30T01:25:00"/>
    <n v="1"/>
    <n v="25"/>
    <d v="1899-12-30T02:20:00"/>
    <n v="2"/>
    <n v="20"/>
    <d v="1899-12-30T01:22:00"/>
    <n v="1"/>
    <n v="22"/>
    <d v="1899-12-30T01:30:00"/>
    <n v="1"/>
    <n v="30"/>
    <d v="1899-12-30T01:01:00"/>
    <n v="1"/>
    <n v="1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21:00"/>
    <n v="0"/>
    <n v="21"/>
    <d v="1899-12-30T00:00:00"/>
    <n v="0"/>
    <n v="0"/>
    <n v="322018.46999999997"/>
    <n v="5264"/>
    <n v="62.209491525423729"/>
    <n v="61.173721504559268"/>
    <n v="106"/>
    <n v="1321"/>
    <n v="22.016666666666666"/>
    <n v="128.01666666666665"/>
    <n v="1.3765232974910393"/>
  </r>
  <r>
    <n v="94"/>
    <n v="43"/>
    <d v="2011-07-24T00:00:00"/>
    <n v="7"/>
    <x v="0"/>
    <n v="27"/>
    <s v="TSL,JSR"/>
    <s v="NEWZEALAND/CP LIMESTONE"/>
    <s v="NEWLEAD TOMI/SAGARRATAN/MP PANAMAX6"/>
    <d v="1899-12-30T08:45:00"/>
    <x v="92"/>
    <s v="DTY-WT 1-WCS-RLS 1-IMWB 1-DTY/DTY-WT 1-WCS-RLS 2-IMWB 1-DTY"/>
    <n v="58"/>
    <n v="1"/>
    <s v="R104"/>
    <d v="1899-12-30T08:45:00"/>
    <d v="1899-12-30T08:45:00"/>
    <d v="1899-12-30T00:00:00"/>
    <n v="0"/>
    <n v="0"/>
    <d v="1899-12-30T09:00:00"/>
    <d v="1899-12-30T00:15:00"/>
    <n v="0"/>
    <n v="15"/>
    <d v="1899-12-30T09:05:00"/>
    <d v="1899-12-30T00:05:00"/>
    <n v="0"/>
    <n v="5"/>
    <d v="1899-12-30T09:32:00"/>
    <d v="1899-12-30T00:27:00"/>
    <n v="0"/>
    <n v="27"/>
    <d v="1899-12-30T09:35:00"/>
    <d v="1899-12-30T11:15:00"/>
    <d v="1899-12-30T01:40:00"/>
    <n v="1"/>
    <n v="40"/>
    <d v="1899-12-30T09:35:00"/>
    <d v="1899-12-30T11:15:00"/>
    <d v="1899-12-30T01:40:00"/>
    <n v="1"/>
    <n v="40"/>
    <d v="1899-12-30T11:29:00"/>
    <d v="1899-12-30T00:14:00"/>
    <n v="0"/>
    <n v="14"/>
    <d v="1899-12-30T11:30:00"/>
    <d v="1899-12-30T00:01:00"/>
    <n v="0"/>
    <n v="1"/>
    <d v="1899-12-30T15:29:00"/>
    <d v="1899-12-30T03:59:00"/>
    <n v="3"/>
    <n v="59"/>
    <d v="1899-12-30T11:32:00"/>
    <d v="1899-12-30T15:32:00"/>
    <d v="1899-12-30T04:00:00"/>
    <n v="4"/>
    <n v="0"/>
    <d v="1899-12-30T12:00:00"/>
    <d v="1899-12-30T15:35:00"/>
    <n v="35"/>
    <d v="1899-12-30T03:35:00"/>
    <n v="3"/>
    <n v="35"/>
    <d v="1899-12-30T15:48:00"/>
    <d v="1899-12-30T00:16:00"/>
    <n v="0"/>
    <n v="16"/>
    <d v="1899-12-30T16:00:00"/>
    <d v="1899-12-30T00:12:00"/>
    <n v="0"/>
    <n v="12"/>
    <d v="1899-12-30T16:00:00"/>
    <d v="1899-12-30T17:55:00"/>
    <d v="1899-12-30T01:55:00"/>
    <n v="1"/>
    <n v="55"/>
    <d v="1899-12-30T09:10:00"/>
    <n v="9"/>
    <n v="10"/>
    <d v="1899-12-30T01:09:00"/>
    <n v="1"/>
    <n v="9"/>
    <d v="1899-12-30T01:40:00"/>
    <n v="1"/>
    <n v="40"/>
    <d v="1899-12-30T03:59:00"/>
    <n v="3"/>
    <n v="59"/>
    <d v="1899-12-30T03:35:00"/>
    <n v="3"/>
    <n v="35"/>
    <d v="1899-12-30T02:47:00"/>
    <n v="2"/>
    <n v="47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12:00"/>
    <n v="1"/>
    <n v="12"/>
    <d v="1899-12-30T00:16:00"/>
    <n v="0"/>
    <n v="16"/>
    <n v="325579.5"/>
    <n v="5322"/>
    <n v="61.397068965517242"/>
    <n v="61.176155580608793"/>
    <n v="107"/>
    <n v="1330"/>
    <n v="22.166666666666668"/>
    <n v="129.16666666666666"/>
    <n v="1.3741134751773048"/>
  </r>
  <r>
    <n v="95"/>
    <n v="44"/>
    <d v="2011-07-24T00:00:00"/>
    <n v="7"/>
    <x v="1"/>
    <n v="10"/>
    <s v="TSL,HALDIA"/>
    <s v="HAILCREEK/KESTRAL"/>
    <s v="GREAT BRIGHT/NEWLEAD TOMI"/>
    <d v="1899-12-30T12:40:00"/>
    <x v="93"/>
    <s v="DTY-WT 1-WCS-RLS 1-IMWB 1-DTY"/>
    <n v="59"/>
    <n v="0"/>
    <s v="R103"/>
    <d v="1899-12-30T12:40:00"/>
    <d v="1899-12-30T12:40:00"/>
    <d v="1899-12-30T00:00:00"/>
    <n v="0"/>
    <n v="0"/>
    <d v="1899-12-30T12:50:00"/>
    <d v="1899-12-30T00:10:00"/>
    <n v="0"/>
    <n v="10"/>
    <d v="1899-12-30T13:00:00"/>
    <d v="1899-12-30T00:10:00"/>
    <n v="0"/>
    <n v="10"/>
    <d v="1899-12-30T13:50:00"/>
    <d v="1899-12-30T00:50:00"/>
    <n v="0"/>
    <n v="50"/>
    <d v="1899-12-30T13:50:00"/>
    <d v="1899-12-30T15:00:00"/>
    <d v="1899-12-30T01:10:00"/>
    <n v="1"/>
    <n v="10"/>
    <d v="1899-12-30T13:50:00"/>
    <d v="1899-12-30T15:00:00"/>
    <d v="1899-12-30T01:10:00"/>
    <n v="1"/>
    <n v="10"/>
    <d v="1899-12-30T15:14:00"/>
    <d v="1899-12-30T00:14:00"/>
    <n v="0"/>
    <n v="14"/>
    <d v="1899-12-30T15:20:00"/>
    <d v="1899-12-30T00:06:00"/>
    <n v="0"/>
    <n v="6"/>
    <d v="1899-12-30T20:52:00"/>
    <d v="1899-12-30T05:32:00"/>
    <n v="5"/>
    <n v="32"/>
    <d v="1899-12-30T15:22:00"/>
    <d v="1899-12-30T20:55:00"/>
    <d v="1899-12-30T05:33:00"/>
    <n v="5"/>
    <n v="33"/>
    <d v="1899-12-30T16:00:00"/>
    <d v="1899-12-30T21:00:00"/>
    <n v="36"/>
    <d v="1899-12-30T05:00:00"/>
    <n v="5"/>
    <n v="0"/>
    <d v="1899-12-30T21:06:00"/>
    <d v="1899-12-30T00:11:00"/>
    <n v="0"/>
    <n v="11"/>
    <d v="1899-12-30T21:15:00"/>
    <d v="1899-12-30T00:09:00"/>
    <n v="0"/>
    <n v="9"/>
    <d v="1899-12-30T21:15:00"/>
    <d v="1899-12-30T21:20:00"/>
    <d v="1899-12-30T00:05:00"/>
    <n v="0"/>
    <n v="5"/>
    <d v="1899-12-30T08:40:00"/>
    <n v="8"/>
    <n v="40"/>
    <d v="1899-12-30T01:24:00"/>
    <n v="1"/>
    <n v="24"/>
    <d v="1899-12-30T01:10:00"/>
    <n v="1"/>
    <n v="10"/>
    <d v="1899-12-30T05:32:00"/>
    <n v="5"/>
    <n v="32"/>
    <d v="1899-12-30T05:00:00"/>
    <n v="5"/>
    <n v="0"/>
    <d v="1899-12-30T02:37:00"/>
    <n v="2"/>
    <n v="37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2:55:00"/>
    <n v="2"/>
    <n v="55"/>
    <d v="1899-12-30T00:00:00"/>
    <n v="0"/>
    <n v="0"/>
    <n v="329191.40999999997"/>
    <n v="5381"/>
    <n v="61.21881355932203"/>
    <n v="61.176623304218545"/>
    <n v="108"/>
    <n v="1354"/>
    <n v="22.566666666666666"/>
    <n v="130.56666666666666"/>
    <n v="1.3743859649122807"/>
  </r>
  <r>
    <n v="96"/>
    <n v="45"/>
    <d v="2011-07-24T00:00:00"/>
    <n v="7"/>
    <x v="6"/>
    <n v="2"/>
    <s v="RCL"/>
    <s v="NON COKING"/>
    <s v="GENCO NORMANDY"/>
    <d v="1899-12-30T23:00:00"/>
    <x v="94"/>
    <s v="DTY-WT 1-WCS-RLS 1-IMWB 1-DTY"/>
    <n v="57"/>
    <n v="0"/>
    <s v="R103"/>
    <d v="1899-12-30T23:00:00"/>
    <d v="1899-12-30T23:00:00"/>
    <d v="1899-12-30T00:00:00"/>
    <n v="0"/>
    <n v="0"/>
    <d v="1899-12-30T23:10:00"/>
    <d v="1899-12-30T00:10:00"/>
    <n v="0"/>
    <n v="10"/>
    <d v="1899-12-30T23:15:00"/>
    <d v="1899-12-30T00:05:00"/>
    <n v="0"/>
    <n v="5"/>
    <d v="1899-12-30T23:40:00"/>
    <d v="1899-12-30T00:25:00"/>
    <n v="0"/>
    <n v="25"/>
    <d v="1899-12-30T23:45:00"/>
    <d v="1899-12-31T00:30:00"/>
    <d v="1899-12-30T00:45:00"/>
    <n v="0"/>
    <n v="45"/>
    <d v="1899-12-30T23:45:00"/>
    <d v="1899-12-31T00:30:00"/>
    <d v="1899-12-30T00:45:00"/>
    <n v="0"/>
    <n v="45"/>
    <d v="1899-12-31T00:35:00"/>
    <d v="1899-12-30T00:05:00"/>
    <n v="0"/>
    <n v="5"/>
    <d v="1899-12-31T01:50:00"/>
    <d v="1899-12-30T01:15:00"/>
    <n v="1"/>
    <n v="15"/>
    <d v="1899-12-31T04:24:00"/>
    <d v="1899-12-30T02:34:00"/>
    <n v="2"/>
    <n v="34"/>
    <d v="1899-12-31T02:00:00"/>
    <d v="1899-12-31T04:28:00"/>
    <d v="1899-12-30T02:28:00"/>
    <n v="2"/>
    <n v="28"/>
    <d v="1899-12-31T04:28:00"/>
    <d v="1899-12-31T04:28:00"/>
    <m/>
    <d v="1899-12-30T00:00:00"/>
    <n v="0"/>
    <n v="0"/>
    <d v="1899-12-31T04:45:00"/>
    <d v="1899-12-30T00:17:00"/>
    <n v="0"/>
    <n v="17"/>
    <d v="1899-12-31T05:00:00"/>
    <d v="1899-12-30T00:15:00"/>
    <n v="0"/>
    <n v="15"/>
    <d v="1899-12-31T05:00:00"/>
    <d v="1899-12-31T09:00:00"/>
    <d v="1899-12-30T04:00:00"/>
    <n v="4"/>
    <n v="0"/>
    <d v="1899-12-30T10:00:00"/>
    <n v="10"/>
    <n v="0"/>
    <d v="1899-12-30T01:02:00"/>
    <n v="1"/>
    <n v="2"/>
    <d v="1899-12-30T00:45:00"/>
    <n v="0"/>
    <n v="45"/>
    <d v="1899-12-30T02:34:00"/>
    <n v="2"/>
    <n v="34"/>
    <d v="1899-12-30T00:00:00"/>
    <n v="0"/>
    <n v="0"/>
    <d v="1899-12-30T01:35:00"/>
    <n v="1"/>
    <n v="35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59:00"/>
    <n v="0"/>
    <n v="59"/>
    <d v="1899-12-30T00:00:00"/>
    <n v="0"/>
    <n v="0"/>
    <d v="1899-12-30T00:00:00"/>
    <n v="0"/>
    <n v="0"/>
    <n v="332788.20999999996"/>
    <n v="5438"/>
    <n v="63.101754385964917"/>
    <n v="61.196802133137176"/>
    <n v="109"/>
    <n v="1356"/>
    <n v="22.6"/>
    <n v="131.6"/>
    <n v="1.3708333333333333"/>
  </r>
  <r>
    <n v="97"/>
    <n v="46"/>
    <d v="2011-07-25T00:00:00"/>
    <n v="7"/>
    <x v="0"/>
    <n v="28"/>
    <s v="TSL,JSR"/>
    <s v="NEWZEALAND/CP LIMESTONE"/>
    <s v="NEWLEAD TOMI/SAGARRATAN/MP PANAMAX6"/>
    <d v="1899-12-30T04:00:00"/>
    <x v="95"/>
    <s v="DTY-WT 1-WCS-RLS 1-IMWB 1-DTY/DTY-WT 1-WCS-RLS 2-IMWB 1-DTY"/>
    <n v="57"/>
    <n v="1"/>
    <s v="R104"/>
    <d v="1899-12-30T04:00:00"/>
    <d v="1899-12-30T04:00:00"/>
    <d v="1899-12-30T00:00:00"/>
    <n v="0"/>
    <n v="0"/>
    <d v="1899-12-30T04:35:00"/>
    <d v="1899-12-30T00:35:00"/>
    <n v="0"/>
    <n v="35"/>
    <d v="1899-12-30T04:55:00"/>
    <d v="1899-12-30T00:20:00"/>
    <n v="0"/>
    <n v="20"/>
    <d v="1899-12-30T05:40:00"/>
    <d v="1899-12-30T00:45:00"/>
    <n v="0"/>
    <n v="45"/>
    <d v="1899-12-30T05:45:00"/>
    <d v="1899-12-30T08:00:00"/>
    <d v="1899-12-30T02:15:00"/>
    <n v="2"/>
    <n v="15"/>
    <d v="1899-12-30T05:45:00"/>
    <d v="1899-12-30T08:00:00"/>
    <d v="1899-12-30T02:15:00"/>
    <n v="2"/>
    <n v="15"/>
    <d v="1899-12-30T06:38:00"/>
    <n v="-5.6944444444444464E-2"/>
    <e v="#NUM!"/>
    <e v="#NUM!"/>
    <d v="1899-12-30T06:40:00"/>
    <d v="1899-12-30T00:02:00"/>
    <n v="0"/>
    <n v="2"/>
    <d v="1899-12-30T10:25:00"/>
    <d v="1899-12-30T03:45:00"/>
    <n v="3"/>
    <n v="45"/>
    <d v="1899-12-30T08:40:00"/>
    <d v="1899-12-30T10:30:00"/>
    <d v="1899-12-30T01:50:00"/>
    <n v="1"/>
    <n v="50"/>
    <d v="1899-12-30T09:00:00"/>
    <d v="1899-12-30T11:10:00"/>
    <n v="37"/>
    <d v="1899-12-30T02:10:00"/>
    <n v="2"/>
    <n v="10"/>
    <d v="1899-12-30T11:22:00"/>
    <d v="1899-12-30T00:52:00"/>
    <n v="0"/>
    <n v="52"/>
    <d v="1899-12-30T11:30:00"/>
    <d v="1899-12-30T00:08:00"/>
    <n v="0"/>
    <n v="8"/>
    <d v="1899-12-30T11:30:00"/>
    <d v="1899-12-30T11:35:00"/>
    <d v="1899-12-30T00:05:00"/>
    <n v="0"/>
    <n v="5"/>
    <d v="1899-12-30T07:35:00"/>
    <n v="7"/>
    <n v="35"/>
    <d v="1899-12-30T00:23:00"/>
    <n v="0"/>
    <n v="23"/>
    <d v="1899-12-30T02:15:00"/>
    <n v="2"/>
    <n v="15"/>
    <d v="1899-12-30T03:45:00"/>
    <n v="3"/>
    <n v="45"/>
    <d v="1899-12-30T02:10:00"/>
    <n v="2"/>
    <n v="10"/>
    <d v="1899-12-30T02:31:00"/>
    <n v="2"/>
    <n v="31"/>
    <d v="1899-12-30T00:00:00"/>
    <n v="0"/>
    <n v="0"/>
    <d v="1899-12-30T00:12:00"/>
    <n v="0"/>
    <n v="12"/>
    <d v="1899-12-30T00:00:00"/>
    <n v="0"/>
    <n v="0"/>
    <d v="1899-12-30T00:00:00"/>
    <n v="0"/>
    <n v="0"/>
    <d v="1899-12-30T00:15:00"/>
    <n v="0"/>
    <n v="15"/>
    <d v="1899-12-30T00:47:00"/>
    <n v="0"/>
    <n v="47"/>
    <d v="1899-12-30T00:00:00"/>
    <n v="0"/>
    <n v="0"/>
    <n v="336401.1"/>
    <n v="5495"/>
    <n v="63.384035087719298"/>
    <n v="61.219490445859869"/>
    <n v="109"/>
    <n v="1379"/>
    <n v="22.983333333333334"/>
    <n v="131.98333333333335"/>
    <n v="1.3606529209621994"/>
  </r>
  <r>
    <n v="98"/>
    <n v="47"/>
    <d v="2011-07-25T00:00:00"/>
    <n v="7"/>
    <x v="7"/>
    <n v="1"/>
    <s v="SUPL"/>
    <s v="NON COKING"/>
    <s v="GENCO NORMANDY"/>
    <d v="1899-12-30T13:45:00"/>
    <x v="96"/>
    <s v="DTY-WT 1-WCS-RLS 1-IMWB 1-DTY"/>
    <n v="59"/>
    <n v="0"/>
    <s v="R103"/>
    <d v="1899-12-30T13:45:00"/>
    <d v="1899-12-30T13:45:00"/>
    <d v="1899-12-30T00:00:00"/>
    <n v="0"/>
    <n v="0"/>
    <d v="1899-12-30T14:00:00"/>
    <d v="1899-12-30T00:15:00"/>
    <n v="0"/>
    <n v="15"/>
    <d v="1899-12-30T14:10:00"/>
    <d v="1899-12-30T00:10:00"/>
    <n v="0"/>
    <n v="10"/>
    <d v="1899-12-30T14:10:00"/>
    <d v="1899-12-30T00:00:00"/>
    <n v="0"/>
    <n v="0"/>
    <d v="1899-12-30T14:10:00"/>
    <d v="1899-12-30T14:10:00"/>
    <d v="1899-12-30T00:00:00"/>
    <n v="0"/>
    <n v="0"/>
    <d v="1899-12-30T14:10:00"/>
    <d v="1899-12-30T14:10:00"/>
    <d v="1899-12-30T00:00:00"/>
    <n v="0"/>
    <n v="0"/>
    <d v="1899-12-30T14:38:00"/>
    <d v="1899-12-30T00:28:00"/>
    <n v="0"/>
    <n v="28"/>
    <d v="1899-12-30T14:53:00"/>
    <d v="1899-12-30T00:15:00"/>
    <n v="0"/>
    <n v="15"/>
    <d v="1899-12-30T16:42:00"/>
    <d v="1899-12-30T01:49:00"/>
    <n v="1"/>
    <n v="49"/>
    <d v="1899-12-30T15:00:00"/>
    <d v="1899-12-30T16:50:00"/>
    <d v="1899-12-30T01:50:00"/>
    <n v="1"/>
    <n v="50"/>
    <d v="1899-12-30T16:50:00"/>
    <d v="1899-12-30T16:50:00"/>
    <m/>
    <d v="1899-12-30T00:00:00"/>
    <n v="0"/>
    <n v="0"/>
    <d v="1899-12-30T16:54:00"/>
    <d v="1899-12-30T00:04:00"/>
    <n v="0"/>
    <n v="4"/>
    <d v="1899-12-30T17:05:00"/>
    <d v="1899-12-30T00:11:00"/>
    <n v="0"/>
    <n v="11"/>
    <d v="1899-12-30T17:05:00"/>
    <d v="1899-12-30T17:10:00"/>
    <d v="1899-12-30T00:05:00"/>
    <n v="0"/>
    <n v="5"/>
    <d v="1899-12-30T03:25:00"/>
    <n v="3"/>
    <n v="25"/>
    <d v="1899-12-30T00:43:00"/>
    <n v="0"/>
    <n v="43"/>
    <d v="1899-12-30T00:00:00"/>
    <n v="0"/>
    <n v="0"/>
    <d v="1899-12-30T01:49:00"/>
    <n v="1"/>
    <n v="49"/>
    <d v="1899-12-30T00:00:00"/>
    <n v="0"/>
    <n v="0"/>
    <d v="1899-12-30T01:27:00"/>
    <n v="1"/>
    <n v="27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11:00"/>
    <n v="0"/>
    <n v="11"/>
    <d v="1899-12-30T00:11:00"/>
    <n v="0"/>
    <n v="11"/>
    <d v="1899-12-30T00:00:00"/>
    <n v="0"/>
    <n v="0"/>
    <n v="340124.00999999995"/>
    <n v="5554"/>
    <n v="63.100169491525421"/>
    <n v="61.239468851278346"/>
    <n v="109"/>
    <n v="1422"/>
    <n v="23.7"/>
    <n v="132.69999999999999"/>
    <n v="1.3540816326530611"/>
  </r>
  <r>
    <n v="99"/>
    <n v="48"/>
    <d v="2011-07-26T00:00:00"/>
    <n v="7"/>
    <x v="5"/>
    <n v="29"/>
    <s v="TSL,JSR"/>
    <s v="BLENDED PCI/CP LIMESTONE"/>
    <s v="CHINA STEEL RESPONSIBILITY/SAGARRATAN/MP PANAMAX6"/>
    <d v="1899-12-30T07:30:00"/>
    <x v="97"/>
    <s v="DTY-WT 1-WCS-RLS 2-IMWB 1-DTY"/>
    <n v="58"/>
    <n v="1"/>
    <s v="R104"/>
    <d v="1899-12-30T07:30:00"/>
    <d v="1899-12-30T07:30:00"/>
    <d v="1899-12-30T00:00:00"/>
    <n v="0"/>
    <n v="0"/>
    <d v="1899-12-30T07:40:00"/>
    <d v="1899-12-30T00:10:00"/>
    <n v="0"/>
    <n v="10"/>
    <d v="1899-12-30T07:45:00"/>
    <d v="1899-12-30T00:05:00"/>
    <n v="0"/>
    <n v="5"/>
    <d v="1899-12-30T08:00:00"/>
    <d v="1899-12-30T00:15:00"/>
    <n v="0"/>
    <n v="15"/>
    <d v="1899-12-30T08:00:00"/>
    <d v="1899-12-30T08:50:00"/>
    <d v="1899-12-30T00:50:00"/>
    <n v="0"/>
    <n v="50"/>
    <d v="1899-12-30T08:00:00"/>
    <d v="1899-12-30T08:50:00"/>
    <d v="1899-12-30T00:50:00"/>
    <n v="0"/>
    <n v="50"/>
    <d v="1899-12-30T08:55:00"/>
    <d v="1899-12-30T00:05:00"/>
    <n v="0"/>
    <n v="5"/>
    <d v="1899-12-30T09:00:00"/>
    <d v="1899-12-30T00:05:00"/>
    <n v="0"/>
    <n v="5"/>
    <d v="1899-12-30T13:59:00"/>
    <d v="1899-12-30T04:59:00"/>
    <n v="4"/>
    <n v="59"/>
    <d v="1899-12-30T10:10:00"/>
    <d v="1899-12-30T14:05:00"/>
    <d v="1899-12-30T03:55:00"/>
    <n v="3"/>
    <n v="55"/>
    <d v="1899-12-30T11:00:00"/>
    <d v="1899-12-30T14:15:00"/>
    <n v="38"/>
    <d v="1899-12-30T03:15:00"/>
    <n v="3"/>
    <n v="15"/>
    <d v="1899-12-30T14:28:00"/>
    <d v="1899-12-30T00:23:00"/>
    <n v="0"/>
    <n v="23"/>
    <d v="1899-12-30T14:35:00"/>
    <d v="1899-12-30T00:07:00"/>
    <n v="0"/>
    <n v="7"/>
    <d v="1899-12-30T14:35:00"/>
    <d v="1899-12-30T14:40:00"/>
    <d v="1899-12-30T00:05:00"/>
    <n v="0"/>
    <n v="5"/>
    <d v="1899-12-30T07:10:00"/>
    <n v="7"/>
    <n v="10"/>
    <d v="1899-12-30T00:50:00"/>
    <n v="0"/>
    <n v="50"/>
    <d v="1899-12-30T00:50:00"/>
    <n v="0"/>
    <n v="50"/>
    <d v="1899-12-30T04:59:00"/>
    <n v="4"/>
    <n v="59"/>
    <d v="1899-12-30T03:15:00"/>
    <n v="3"/>
    <n v="15"/>
    <d v="1899-12-30T01:29:00"/>
    <n v="1"/>
    <n v="29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3:30:00"/>
    <n v="3"/>
    <n v="30"/>
    <d v="1899-12-30T00:00:00"/>
    <n v="0"/>
    <n v="0"/>
    <n v="343747.00999999995"/>
    <n v="5612"/>
    <n v="62.46551724137931"/>
    <n v="61.252140057020661"/>
    <n v="109"/>
    <n v="1472"/>
    <n v="24.533333333333335"/>
    <n v="133.53333333333333"/>
    <m/>
  </r>
  <r>
    <n v="100"/>
    <n v="49"/>
    <d v="2011-07-26T00:00:00"/>
    <n v="7"/>
    <x v="1"/>
    <n v="11"/>
    <s v="TSL,HALDIA"/>
    <s v="HAILCREEK/KESTRAL"/>
    <s v="GREAT BRIGHT/NEWLEAD TOMI"/>
    <d v="1899-12-30T10:15:00"/>
    <x v="98"/>
    <s v="DTY-WT 1-WCS-RLS 1-IMWB 1-DTY"/>
    <n v="58"/>
    <n v="1"/>
    <s v="R103"/>
    <d v="1899-12-30T10:15:00"/>
    <d v="1899-12-30T10:15:00"/>
    <d v="1899-12-30T00:00:00"/>
    <n v="0"/>
    <n v="0"/>
    <d v="1899-12-30T10:20:00"/>
    <d v="1899-12-30T00:05:00"/>
    <n v="0"/>
    <n v="5"/>
    <d v="1899-12-30T10:25:00"/>
    <d v="1899-12-30T00:05:00"/>
    <n v="0"/>
    <n v="5"/>
    <d v="1899-12-30T10:45:00"/>
    <d v="1899-12-30T00:20:00"/>
    <n v="0"/>
    <n v="20"/>
    <d v="1899-12-30T10:47:00"/>
    <d v="1899-12-30T12:30:00"/>
    <d v="1899-12-30T01:43:00"/>
    <n v="1"/>
    <n v="43"/>
    <d v="1899-12-30T10:47:00"/>
    <d v="1899-12-30T12:30:00"/>
    <d v="1899-12-30T01:43:00"/>
    <n v="1"/>
    <n v="43"/>
    <d v="1899-12-30T11:28:00"/>
    <n v="-4.3055555555555569E-2"/>
    <e v="#NUM!"/>
    <e v="#NUM!"/>
    <d v="1899-12-30T11:29:00"/>
    <d v="1899-12-30T00:01:00"/>
    <n v="0"/>
    <n v="1"/>
    <d v="1899-12-30T18:35:00"/>
    <d v="1899-12-30T07:06:00"/>
    <n v="7"/>
    <n v="6"/>
    <d v="1899-12-30T11:32:00"/>
    <d v="1899-12-30T18:40:00"/>
    <d v="1899-12-30T07:08:00"/>
    <n v="7"/>
    <n v="8"/>
    <d v="1899-12-30T12:00:00"/>
    <d v="1899-12-30T18:50:00"/>
    <n v="39"/>
    <d v="1899-12-30T06:50:00"/>
    <n v="6"/>
    <n v="50"/>
    <d v="1899-12-30T18:58:00"/>
    <d v="1899-12-30T00:18:00"/>
    <n v="0"/>
    <n v="18"/>
    <d v="1899-12-30T19:10:00"/>
    <d v="1899-12-30T00:12:00"/>
    <n v="0"/>
    <n v="12"/>
    <d v="1899-12-30T19:10:00"/>
    <d v="1899-12-30T19:15:00"/>
    <d v="1899-12-30T00:05:00"/>
    <n v="0"/>
    <n v="5"/>
    <d v="1899-12-30T09:00:00"/>
    <n v="9"/>
    <n v="0"/>
    <n v="-8.3333333333332482E-3"/>
    <e v="#NUM!"/>
    <e v="#NUM!"/>
    <d v="1899-12-30T01:43:00"/>
    <n v="1"/>
    <n v="43"/>
    <d v="1899-12-30T07:06:00"/>
    <n v="7"/>
    <n v="6"/>
    <d v="1899-12-30T06:50:00"/>
    <n v="6"/>
    <n v="50"/>
    <d v="1899-12-30T03:38:00"/>
    <n v="3"/>
    <n v="38"/>
    <d v="1899-12-30T00:00:00"/>
    <n v="0"/>
    <n v="0"/>
    <d v="1899-12-30T00:19:00"/>
    <n v="0"/>
    <n v="19"/>
    <d v="1899-12-30T00:00:00"/>
    <n v="0"/>
    <n v="0"/>
    <d v="1899-12-30T00:00:00"/>
    <n v="0"/>
    <n v="0"/>
    <d v="1899-12-30T00:00:00"/>
    <n v="0"/>
    <n v="0"/>
    <d v="1899-12-30T03:09:00"/>
    <n v="3"/>
    <n v="9"/>
    <d v="1899-12-30T00:00:00"/>
    <n v="0"/>
    <n v="0"/>
    <n v="347311.31999999995"/>
    <n v="5670"/>
    <n v="61.453620689655175"/>
    <n v="61.254201058201048"/>
    <e v="#NUM!"/>
    <e v="#NUM!"/>
    <e v="#NUM!"/>
    <e v="#NUM!"/>
    <m/>
  </r>
  <r>
    <n v="101"/>
    <n v="50"/>
    <d v="2011-07-26T00:00:00"/>
    <n v="7"/>
    <x v="2"/>
    <n v="6"/>
    <s v="UML,DGPR"/>
    <s v="HARD COKING COAL"/>
    <s v="FU ZHOU HAI"/>
    <d v="1899-12-30T13:15:00"/>
    <x v="99"/>
    <s v="DTY-WT 1-WCS-RLS 2-IMWB 1-DTY"/>
    <n v="58"/>
    <n v="1"/>
    <s v="R105"/>
    <d v="1899-12-30T13:15:00"/>
    <d v="1899-12-30T13:15:00"/>
    <d v="1899-12-30T00:00:00"/>
    <n v="0"/>
    <n v="0"/>
    <d v="1899-12-30T13:22:00"/>
    <d v="1899-12-30T00:07:00"/>
    <n v="0"/>
    <n v="7"/>
    <d v="1899-12-30T13:25:00"/>
    <d v="1899-12-30T00:03:00"/>
    <n v="0"/>
    <n v="3"/>
    <d v="1899-12-30T13:35:00"/>
    <d v="1899-12-30T00:10:00"/>
    <n v="0"/>
    <n v="10"/>
    <d v="1899-12-30T13:40:00"/>
    <d v="1899-12-30T15:20:00"/>
    <d v="1899-12-30T01:40:00"/>
    <n v="1"/>
    <n v="40"/>
    <d v="1899-12-30T13:40:00"/>
    <d v="1899-12-30T15:20:00"/>
    <d v="1899-12-30T01:40:00"/>
    <n v="1"/>
    <n v="40"/>
    <d v="1899-12-30T15:30:00"/>
    <d v="1899-12-30T00:10:00"/>
    <n v="0"/>
    <n v="10"/>
    <d v="1899-12-30T20:26:00"/>
    <d v="1899-12-30T04:56:00"/>
    <n v="4"/>
    <n v="56"/>
    <d v="1899-12-30T22:44:00"/>
    <d v="1899-12-30T02:18:00"/>
    <n v="2"/>
    <n v="18"/>
    <d v="1899-12-30T20:30:00"/>
    <d v="1899-12-30T22:48:00"/>
    <d v="1899-12-30T02:18:00"/>
    <n v="2"/>
    <n v="18"/>
    <d v="1899-12-30T21:00:00"/>
    <d v="1899-12-31T00:25:00"/>
    <n v="40"/>
    <d v="1899-12-30T03:25:00"/>
    <n v="3"/>
    <n v="25"/>
    <d v="1899-12-31T00:35:00"/>
    <d v="1899-12-30T01:47:00"/>
    <n v="1"/>
    <n v="47"/>
    <d v="1899-12-31T00:55:00"/>
    <d v="1899-12-30T00:20:00"/>
    <n v="0"/>
    <n v="20"/>
    <d v="1899-12-31T00:55:00"/>
    <d v="1899-12-31T01:00:00"/>
    <d v="1899-12-30T00:05:00"/>
    <n v="0"/>
    <n v="5"/>
    <d v="1899-12-30T11:45:00"/>
    <n v="11"/>
    <n v="45"/>
    <d v="1899-12-30T02:27:00"/>
    <n v="2"/>
    <n v="27"/>
    <d v="1899-12-30T01:40:00"/>
    <n v="1"/>
    <n v="40"/>
    <d v="1899-12-30T02:18:00"/>
    <n v="2"/>
    <n v="18"/>
    <d v="1899-12-30T03:25:00"/>
    <n v="3"/>
    <n v="25"/>
    <d v="1899-12-30T01:43:00"/>
    <n v="1"/>
    <n v="43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35:00"/>
    <n v="0"/>
    <n v="35"/>
    <d v="1899-12-30T00:00:00"/>
    <n v="0"/>
    <n v="0"/>
    <n v="350921.26999999996"/>
    <n v="5728"/>
    <n v="62.240517241379308"/>
    <n v="61.264188198324014"/>
    <e v="#NUM!"/>
    <e v="#NUM!"/>
    <e v="#NUM!"/>
    <e v="#NUM!"/>
    <m/>
  </r>
  <r>
    <n v="102"/>
    <n v="51"/>
    <d v="2011-07-27T00:00:00"/>
    <n v="7"/>
    <x v="0"/>
    <n v="30"/>
    <s v="TSL,JSR"/>
    <s v="BLENDED PCI"/>
    <s v="CHINA STEEL RESPONSIBILITY"/>
    <d v="1899-12-30T08:55:00"/>
    <x v="100"/>
    <s v="DTY-WT 1-WCS-RLS 1-IMWB 1-DTY"/>
    <n v="59"/>
    <n v="0"/>
    <s v="R105"/>
    <d v="1899-12-30T08:55:00"/>
    <d v="1899-12-30T08:55:00"/>
    <d v="1899-12-30T00:00:00"/>
    <n v="0"/>
    <n v="0"/>
    <d v="1899-12-30T09:05:00"/>
    <d v="1899-12-30T00:10:00"/>
    <n v="0"/>
    <n v="10"/>
    <d v="1899-12-30T09:12:00"/>
    <d v="1899-12-30T00:07:00"/>
    <n v="0"/>
    <n v="7"/>
    <d v="1899-12-30T09:30:00"/>
    <d v="1899-12-30T00:18:00"/>
    <n v="0"/>
    <n v="18"/>
    <d v="1899-12-30T09:30:00"/>
    <d v="1899-12-30T09:30:00"/>
    <d v="1899-12-30T00:00:00"/>
    <n v="0"/>
    <n v="0"/>
    <d v="1899-12-30T09:30:00"/>
    <d v="1899-12-30T09:40:00"/>
    <d v="1899-12-30T00:10:00"/>
    <n v="0"/>
    <n v="10"/>
    <d v="1899-12-30T09:41:00"/>
    <d v="1899-12-30T00:11:00"/>
    <n v="0"/>
    <n v="11"/>
    <d v="1899-12-30T09:56:00"/>
    <d v="1899-12-30T00:15:00"/>
    <n v="0"/>
    <n v="15"/>
    <d v="1899-12-30T11:50:00"/>
    <d v="1899-12-30T01:54:00"/>
    <n v="1"/>
    <n v="54"/>
    <d v="1899-12-30T10:00:00"/>
    <d v="1899-12-30T12:00:00"/>
    <d v="1899-12-30T02:00:00"/>
    <n v="2"/>
    <n v="0"/>
    <d v="1899-12-30T10:45:00"/>
    <d v="1899-12-30T16:00:00"/>
    <n v="41"/>
    <d v="1899-12-30T05:15:00"/>
    <n v="5"/>
    <n v="15"/>
    <d v="1899-12-30T16:20:00"/>
    <d v="1899-12-30T04:20:00"/>
    <n v="4"/>
    <n v="20"/>
    <d v="1899-12-30T16:25:00"/>
    <d v="1899-12-30T00:05:00"/>
    <n v="0"/>
    <n v="5"/>
    <d v="1899-12-30T16:25:00"/>
    <d v="1899-12-30T16:30:00"/>
    <d v="1899-12-30T00:05:00"/>
    <n v="0"/>
    <n v="5"/>
    <d v="1899-12-30T07:35:00"/>
    <n v="7"/>
    <n v="35"/>
    <d v="1899-12-30T04:54:00"/>
    <n v="4"/>
    <n v="54"/>
    <d v="1899-12-30T00:00:00"/>
    <n v="0"/>
    <n v="0"/>
    <d v="1899-12-30T01:54:00"/>
    <n v="1"/>
    <n v="54"/>
    <d v="1899-12-30T05:15:00"/>
    <n v="5"/>
    <n v="15"/>
    <d v="1899-12-30T01:17:00"/>
    <n v="1"/>
    <n v="17"/>
    <d v="1899-12-30T00:00:00"/>
    <n v="0"/>
    <n v="0"/>
    <d v="1899-12-30T00:22:00"/>
    <n v="0"/>
    <n v="22"/>
    <d v="1899-12-30T00:00:00"/>
    <n v="0"/>
    <n v="0"/>
    <d v="1899-12-30T00:00:00"/>
    <n v="0"/>
    <n v="0"/>
    <d v="1899-12-30T00:15:00"/>
    <n v="0"/>
    <n v="15"/>
    <d v="1899-12-30T00:00:00"/>
    <n v="0"/>
    <n v="0"/>
    <d v="1899-12-30T00:00:00"/>
    <n v="0"/>
    <n v="0"/>
    <n v="354589.99999999994"/>
    <n v="5787"/>
    <n v="62.18186440677966"/>
    <n v="61.273544150682554"/>
    <e v="#NUM!"/>
    <e v="#NUM!"/>
    <e v="#NUM!"/>
    <e v="#NUM!"/>
    <m/>
  </r>
  <r>
    <n v="103"/>
    <n v="52"/>
    <d v="2011-07-27T00:00:00"/>
    <n v="7"/>
    <x v="0"/>
    <n v="31"/>
    <s v="TSL,JSR"/>
    <s v="BLENDED PCI/CP LIMESTONE"/>
    <s v="CHINA STEEL RESPONSIBILITY/SAGARRATAN/MP PANAMAX6"/>
    <d v="1899-12-30T11:15:00"/>
    <x v="101"/>
    <s v="DTY-WT 1-WCS-RLS 1-IMWB 1-DTY/DTY-WT 1-WCS-RLS 2-IMWB 1-DTY"/>
    <n v="57"/>
    <n v="2"/>
    <s v="R104"/>
    <d v="1899-12-30T11:15:00"/>
    <d v="1899-12-30T11:15:00"/>
    <d v="1899-12-30T00:00:00"/>
    <n v="0"/>
    <n v="0"/>
    <d v="1899-12-30T11:25:00"/>
    <d v="1899-12-30T00:10:00"/>
    <n v="0"/>
    <n v="10"/>
    <d v="1899-12-30T11:29:00"/>
    <d v="1899-12-30T00:04:00"/>
    <n v="0"/>
    <n v="4"/>
    <d v="1899-12-30T11:40:00"/>
    <d v="1899-12-30T00:11:00"/>
    <n v="0"/>
    <n v="11"/>
    <d v="1899-12-30T11:40:00"/>
    <d v="1899-12-30T11:40:00"/>
    <d v="1899-12-30T00:00:00"/>
    <n v="0"/>
    <n v="0"/>
    <d v="1899-12-30T11:40:00"/>
    <d v="1899-12-30T11:45:00"/>
    <d v="1899-12-30T00:05:00"/>
    <n v="0"/>
    <n v="5"/>
    <d v="1899-12-30T11:46:00"/>
    <d v="1899-12-30T00:06:00"/>
    <n v="0"/>
    <n v="6"/>
    <d v="1899-12-30T12:33:00"/>
    <d v="1899-12-30T00:47:00"/>
    <n v="0"/>
    <n v="47"/>
    <d v="1899-12-30T16:13:00"/>
    <d v="1899-12-30T03:40:00"/>
    <n v="3"/>
    <n v="40"/>
    <d v="1899-12-30T14:35:00"/>
    <d v="1899-12-30T16:18:00"/>
    <d v="1899-12-30T01:43:00"/>
    <n v="1"/>
    <n v="43"/>
    <d v="1899-12-30T16:00:00"/>
    <d v="1899-12-30T21:00:00"/>
    <n v="42"/>
    <d v="1899-12-30T05:00:00"/>
    <n v="5"/>
    <n v="0"/>
    <d v="1899-12-30T21:10:00"/>
    <d v="1899-12-30T04:52:00"/>
    <n v="4"/>
    <n v="52"/>
    <d v="1899-12-30T21:18:00"/>
    <d v="1899-12-30T00:08:00"/>
    <n v="0"/>
    <n v="8"/>
    <d v="1899-12-30T21:18:00"/>
    <d v="1899-12-30T21:30:00"/>
    <d v="1899-12-30T00:12:00"/>
    <n v="0"/>
    <n v="12"/>
    <d v="1899-12-30T10:15:00"/>
    <n v="10"/>
    <n v="15"/>
    <d v="1899-12-30T05:17:00"/>
    <n v="5"/>
    <n v="17"/>
    <d v="1899-12-30T00:00:00"/>
    <n v="0"/>
    <n v="0"/>
    <d v="1899-12-30T03:40:00"/>
    <n v="3"/>
    <n v="40"/>
    <d v="1899-12-30T05:00:00"/>
    <n v="5"/>
    <n v="0"/>
    <d v="1899-12-30T02:51:00"/>
    <n v="2"/>
    <n v="51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49:00"/>
    <n v="0"/>
    <n v="49"/>
    <d v="1899-12-30T00:00:00"/>
    <n v="0"/>
    <n v="0"/>
    <n v="358070.31999999995"/>
    <n v="5844"/>
    <n v="61.058245614035087"/>
    <n v="61.271444216290206"/>
    <e v="#NUM!"/>
    <e v="#NUM!"/>
    <e v="#NUM!"/>
    <e v="#NUM!"/>
    <m/>
  </r>
  <r>
    <n v="104"/>
    <n v="53"/>
    <d v="2011-07-27T00:00:00"/>
    <n v="7"/>
    <x v="1"/>
    <n v="12"/>
    <s v="TSL,HALDIA"/>
    <s v="KESTRAL/HAILCREEK/O/NORTH"/>
    <s v="NEWLEAD TOMI/GREATBRIGHT/CHINA STEEL RESPONSIBILITY"/>
    <d v="1899-12-30T17:30:00"/>
    <x v="102"/>
    <s v="DTY-WT 1-WCS-RLS 2-IMWB 1-DTY"/>
    <n v="59"/>
    <n v="0"/>
    <s v="R103"/>
    <d v="1899-12-30T17:30:00"/>
    <d v="1899-12-30T17:30:00"/>
    <d v="1899-12-30T00:00:00"/>
    <n v="0"/>
    <n v="0"/>
    <d v="1899-12-30T17:35:00"/>
    <d v="1899-12-30T00:05:00"/>
    <n v="0"/>
    <n v="5"/>
    <d v="1899-12-30T18:00:00"/>
    <d v="1899-12-30T00:25:00"/>
    <n v="0"/>
    <n v="25"/>
    <d v="1899-12-30T18:43:00"/>
    <d v="1899-12-30T00:43:00"/>
    <n v="0"/>
    <n v="43"/>
    <d v="1899-12-30T18:45:00"/>
    <d v="1899-12-30T19:20:00"/>
    <d v="1899-12-30T00:35:00"/>
    <n v="0"/>
    <n v="35"/>
    <d v="1899-12-30T18:45:00"/>
    <d v="1899-12-30T19:20:00"/>
    <d v="1899-12-30T00:35:00"/>
    <n v="0"/>
    <n v="35"/>
    <d v="1899-12-30T19:25:00"/>
    <d v="1899-12-30T00:05:00"/>
    <n v="0"/>
    <n v="5"/>
    <d v="1899-12-30T19:29:00"/>
    <d v="1899-12-30T00:04:00"/>
    <n v="0"/>
    <n v="4"/>
    <d v="1899-12-31T02:35:00"/>
    <d v="1899-12-30T07:06:00"/>
    <n v="7"/>
    <n v="6"/>
    <d v="1899-12-30T19:35:00"/>
    <d v="1899-12-31T02:38:00"/>
    <d v="1899-12-30T07:03:00"/>
    <n v="7"/>
    <n v="3"/>
    <d v="1899-12-30T20:00:00"/>
    <d v="1899-12-31T03:15:00"/>
    <n v="43"/>
    <d v="1899-12-30T07:15:00"/>
    <n v="7"/>
    <n v="15"/>
    <d v="1899-12-31T03:45:00"/>
    <d v="1899-12-30T01:07:00"/>
    <n v="1"/>
    <n v="7"/>
    <d v="1899-12-31T03:55:00"/>
    <d v="1899-12-30T00:10:00"/>
    <n v="0"/>
    <n v="10"/>
    <d v="1899-12-31T03:55:00"/>
    <d v="1899-12-31T04:00:00"/>
    <d v="1899-12-30T00:05:00"/>
    <n v="0"/>
    <n v="5"/>
    <d v="1899-12-30T10:30:00"/>
    <n v="10"/>
    <n v="30"/>
    <d v="1899-12-30T02:05:00"/>
    <n v="2"/>
    <n v="5"/>
    <d v="1899-12-30T00:35:00"/>
    <n v="0"/>
    <n v="35"/>
    <d v="1899-12-30T07:06:00"/>
    <n v="7"/>
    <n v="6"/>
    <d v="1899-12-30T07:15:00"/>
    <n v="7"/>
    <n v="15"/>
    <d v="1899-12-30T02:21:00"/>
    <n v="2"/>
    <n v="21"/>
    <d v="1899-12-30T00:00:00"/>
    <n v="0"/>
    <n v="0"/>
    <d v="1899-12-30T00:00:00"/>
    <n v="0"/>
    <n v="0"/>
    <d v="1899-12-30T00:06:00"/>
    <n v="0"/>
    <n v="6"/>
    <d v="1899-12-30T00:00:00"/>
    <n v="0"/>
    <n v="0"/>
    <d v="1899-12-30T00:00:00"/>
    <n v="0"/>
    <n v="0"/>
    <d v="1899-12-30T04:39:00"/>
    <n v="4"/>
    <n v="39"/>
    <d v="1899-12-30T00:00:00"/>
    <n v="0"/>
    <n v="0"/>
    <n v="361701.88999999996"/>
    <n v="5903"/>
    <n v="61.552033898305091"/>
    <n v="61.274248687108241"/>
    <e v="#NUM!"/>
    <e v="#NUM!"/>
    <e v="#NUM!"/>
    <e v="#NUM!"/>
    <m/>
  </r>
  <r>
    <n v="105"/>
    <n v="54"/>
    <d v="2011-07-28T00:00:00"/>
    <n v="7"/>
    <x v="0"/>
    <n v="32"/>
    <s v="TSL,JSR"/>
    <s v="OAKY NORTH"/>
    <s v="CHINA STEEL RESPONSIBILITY"/>
    <d v="1899-12-30T12:30:00"/>
    <x v="103"/>
    <s v="DTY-WT 1-WCS-RLS 1-IMWB 1-DTY"/>
    <n v="53"/>
    <n v="6"/>
    <s v="R103"/>
    <d v="1899-12-30T12:30:00"/>
    <d v="1899-12-30T12:30:00"/>
    <d v="1899-12-30T00:00:00"/>
    <n v="0"/>
    <n v="0"/>
    <d v="1899-12-30T12:45:00"/>
    <d v="1899-12-30T00:15:00"/>
    <n v="0"/>
    <n v="15"/>
    <d v="1899-12-30T12:50:00"/>
    <d v="1899-12-30T00:05:00"/>
    <n v="0"/>
    <n v="5"/>
    <d v="1899-12-30T13:09:00"/>
    <d v="1899-12-30T00:19:00"/>
    <n v="0"/>
    <n v="19"/>
    <d v="1899-12-30T13:10:00"/>
    <d v="1899-12-30T14:25:00"/>
    <d v="1899-12-30T01:15:00"/>
    <n v="1"/>
    <n v="15"/>
    <d v="1899-12-30T13:10:00"/>
    <d v="1899-12-30T14:25:00"/>
    <d v="1899-12-30T01:15:00"/>
    <n v="1"/>
    <n v="15"/>
    <d v="1899-12-30T14:27:00"/>
    <d v="1899-12-30T00:02:00"/>
    <n v="0"/>
    <n v="2"/>
    <d v="1899-12-30T14:27:00"/>
    <d v="1899-12-30T00:00:00"/>
    <n v="0"/>
    <n v="0"/>
    <d v="1899-12-30T16:54:00"/>
    <d v="1899-12-30T02:27:00"/>
    <n v="2"/>
    <n v="27"/>
    <d v="1899-12-30T14:30:00"/>
    <d v="1899-12-30T16:57:00"/>
    <d v="1899-12-30T02:27:00"/>
    <n v="2"/>
    <n v="27"/>
    <d v="1899-12-30T15:30:00"/>
    <d v="1899-12-30T19:55:00"/>
    <n v="44"/>
    <d v="1899-12-30T04:25:00"/>
    <n v="4"/>
    <n v="25"/>
    <d v="1899-12-30T20:20:00"/>
    <d v="1899-12-30T03:23:00"/>
    <n v="3"/>
    <n v="23"/>
    <d v="1899-12-30T20:25:00"/>
    <d v="1899-12-30T00:05:00"/>
    <n v="0"/>
    <n v="5"/>
    <d v="1899-12-30T20:25:00"/>
    <d v="1899-12-30T20:30:00"/>
    <d v="1899-12-30T00:05:00"/>
    <n v="0"/>
    <n v="5"/>
    <d v="1899-12-30T08:00:00"/>
    <n v="8"/>
    <n v="0"/>
    <d v="1899-12-30T03:49:00"/>
    <n v="3"/>
    <n v="49"/>
    <d v="1899-12-30T01:15:00"/>
    <n v="1"/>
    <n v="15"/>
    <d v="1899-12-30T02:27:00"/>
    <n v="2"/>
    <n v="27"/>
    <d v="1899-12-30T04:25:00"/>
    <n v="4"/>
    <n v="25"/>
    <d v="1899-12-30T01:35:00"/>
    <n v="1"/>
    <n v="35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4:00"/>
    <n v="0"/>
    <n v="4"/>
    <d v="1899-12-30T00:48:00"/>
    <n v="0"/>
    <n v="48"/>
    <d v="1899-12-30T00:00:00"/>
    <n v="0"/>
    <n v="0"/>
    <n v="364990.42"/>
    <n v="5956"/>
    <n v="62.047735849056608"/>
    <n v="61.28113163196776"/>
    <e v="#NUM!"/>
    <e v="#NUM!"/>
    <e v="#NUM!"/>
    <e v="#NUM!"/>
    <m/>
  </r>
  <r>
    <n v="106"/>
    <n v="55"/>
    <d v="2011-07-28T00:00:00"/>
    <n v="7"/>
    <x v="2"/>
    <n v="7"/>
    <s v="UML,DGPR"/>
    <s v="HARD COKING COAL"/>
    <s v="FU ZHOU HAI"/>
    <d v="1899-12-30T14:50:00"/>
    <x v="104"/>
    <s v="DTY-WT 1-WCS-RLS 1-IMWB 1-DTY"/>
    <n v="57"/>
    <n v="2"/>
    <s v="R104"/>
    <d v="1899-12-30T14:50:00"/>
    <d v="1899-12-30T14:50:00"/>
    <d v="1899-12-30T00:00:00"/>
    <n v="0"/>
    <n v="0"/>
    <d v="1899-12-30T15:00:00"/>
    <d v="1899-12-30T00:10:00"/>
    <n v="0"/>
    <n v="10"/>
    <d v="1899-12-30T15:02:00"/>
    <d v="1899-12-30T00:02:00"/>
    <n v="0"/>
    <n v="2"/>
    <d v="1899-12-30T15:30:00"/>
    <d v="1899-12-30T00:28:00"/>
    <n v="0"/>
    <n v="28"/>
    <d v="1899-12-30T15:30:00"/>
    <d v="1899-12-30T17:05:00"/>
    <d v="1899-12-30T01:35:00"/>
    <n v="1"/>
    <n v="35"/>
    <d v="1899-12-30T15:30:00"/>
    <d v="1899-12-30T17:05:00"/>
    <d v="1899-12-30T01:35:00"/>
    <n v="1"/>
    <n v="35"/>
    <d v="1899-12-30T17:12:00"/>
    <d v="1899-12-30T00:07:00"/>
    <n v="0"/>
    <n v="7"/>
    <d v="1899-12-30T17:50:00"/>
    <d v="1899-12-30T00:38:00"/>
    <n v="0"/>
    <n v="38"/>
    <d v="1899-12-30T20:36:00"/>
    <d v="1899-12-30T02:46:00"/>
    <n v="2"/>
    <n v="46"/>
    <d v="1899-12-30T17:54:00"/>
    <d v="1899-12-30T20:40:00"/>
    <d v="1899-12-30T02:46:00"/>
    <n v="2"/>
    <n v="46"/>
    <d v="1899-12-30T19:30:00"/>
    <d v="1899-12-30T22:45:00"/>
    <n v="45"/>
    <d v="1899-12-30T03:15:00"/>
    <n v="3"/>
    <n v="15"/>
    <d v="1899-12-30T22:50:00"/>
    <d v="1899-12-30T02:10:00"/>
    <n v="2"/>
    <n v="10"/>
    <d v="1899-12-30T23:00:00"/>
    <d v="1899-12-30T00:10:00"/>
    <n v="0"/>
    <n v="10"/>
    <d v="1899-12-30T23:00:00"/>
    <d v="1899-12-30T23:15:00"/>
    <d v="1899-12-30T00:15:00"/>
    <n v="0"/>
    <n v="15"/>
    <d v="1899-12-30T08:25:00"/>
    <n v="8"/>
    <n v="25"/>
    <d v="1899-12-30T02:55:00"/>
    <n v="2"/>
    <n v="55"/>
    <d v="1899-12-30T01:35:00"/>
    <n v="1"/>
    <n v="35"/>
    <d v="1899-12-30T02:46:00"/>
    <n v="2"/>
    <n v="46"/>
    <d v="1899-12-30T03:15:00"/>
    <n v="3"/>
    <n v="15"/>
    <d v="1899-12-30T01:37:00"/>
    <n v="1"/>
    <n v="37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09:00"/>
    <n v="1"/>
    <n v="9"/>
    <d v="1899-12-30T00:00:00"/>
    <n v="0"/>
    <n v="0"/>
    <n v="368544.05"/>
    <n v="6013"/>
    <n v="62.344385964912284"/>
    <n v="61.291210710128055"/>
    <e v="#NUM!"/>
    <e v="#NUM!"/>
    <e v="#NUM!"/>
    <e v="#NUM!"/>
    <m/>
  </r>
  <r>
    <n v="107"/>
    <n v="56"/>
    <d v="2011-07-29T00:00:00"/>
    <n v="7"/>
    <x v="0"/>
    <n v="33"/>
    <s v="TSL,JSR"/>
    <s v="OAKY NORTH/SP LIMESTONE"/>
    <s v="NEWLEAD TOMI/SEALUCK2"/>
    <d v="1899-12-30T03:45:00"/>
    <x v="105"/>
    <s v="DTY-WT 1-WCS-RLS 1-IMWB 1-DTY/DTY-WT 1-WCS-RLS 2-IMWB 1-DTY"/>
    <n v="59"/>
    <n v="0"/>
    <s v="R104"/>
    <d v="1899-12-30T03:45:00"/>
    <d v="1899-12-30T03:45:00"/>
    <d v="1899-12-30T00:00:00"/>
    <n v="0"/>
    <n v="0"/>
    <d v="1899-12-30T04:00:00"/>
    <d v="1899-12-30T00:15:00"/>
    <n v="0"/>
    <n v="15"/>
    <d v="1899-12-30T04:15:00"/>
    <d v="1899-12-30T00:15:00"/>
    <n v="0"/>
    <n v="15"/>
    <d v="1899-12-30T04:45:00"/>
    <d v="1899-12-30T00:30:00"/>
    <n v="0"/>
    <n v="30"/>
    <d v="1899-12-30T04:50:00"/>
    <d v="1899-12-30T06:05:00"/>
    <d v="1899-12-30T01:15:00"/>
    <n v="1"/>
    <n v="15"/>
    <d v="1899-12-30T04:50:00"/>
    <d v="1899-12-30T06:05:00"/>
    <d v="1899-12-30T01:15:00"/>
    <n v="1"/>
    <n v="15"/>
    <d v="1899-12-30T06:11:00"/>
    <d v="1899-12-30T00:06:00"/>
    <n v="0"/>
    <n v="6"/>
    <d v="1899-12-30T06:12:00"/>
    <d v="1899-12-30T00:01:00"/>
    <n v="0"/>
    <n v="1"/>
    <d v="1899-12-30T11:24:00"/>
    <d v="1899-12-30T05:12:00"/>
    <n v="5"/>
    <n v="12"/>
    <d v="1899-12-30T06:16:00"/>
    <d v="1899-12-30T08:00:00"/>
    <d v="1899-12-30T01:44:00"/>
    <n v="1"/>
    <n v="44"/>
    <d v="1899-12-30T11:30:00"/>
    <d v="1899-12-30T11:30:00"/>
    <m/>
    <d v="1899-12-30T00:00:00"/>
    <n v="0"/>
    <n v="0"/>
    <d v="1899-12-30T11:40:00"/>
    <d v="1899-12-30T03:40:00"/>
    <n v="3"/>
    <n v="40"/>
    <d v="1899-12-30T11:50:00"/>
    <d v="1899-12-30T00:10:00"/>
    <n v="0"/>
    <n v="10"/>
    <d v="1899-12-30T11:50:00"/>
    <d v="1899-12-30T11:55:00"/>
    <d v="1899-12-30T00:05:00"/>
    <n v="0"/>
    <n v="5"/>
    <d v="1899-12-30T08:10:00"/>
    <n v="8"/>
    <n v="10"/>
    <d v="1899-12-30T04:26:00"/>
    <n v="4"/>
    <n v="26"/>
    <d v="1899-12-30T01:15:00"/>
    <n v="1"/>
    <n v="15"/>
    <d v="1899-12-30T05:12:00"/>
    <n v="5"/>
    <n v="12"/>
    <d v="1899-12-30T00:00:00"/>
    <n v="0"/>
    <n v="0"/>
    <d v="1899-12-30T03:53:00"/>
    <n v="3"/>
    <n v="53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19:00"/>
    <n v="1"/>
    <n v="19"/>
    <d v="1899-12-30T00:00:00"/>
    <n v="0"/>
    <n v="0"/>
    <n v="372194.36"/>
    <n v="6072"/>
    <n v="61.869661016949152"/>
    <n v="61.296831357048745"/>
    <e v="#NUM!"/>
    <e v="#NUM!"/>
    <m/>
    <e v="#NUM!"/>
    <m/>
  </r>
  <r>
    <n v="108"/>
    <n v="57"/>
    <d v="2011-07-29T00:00:00"/>
    <n v="7"/>
    <x v="7"/>
    <n v="2"/>
    <s v="SUPL"/>
    <s v="NON COKING"/>
    <s v="GENCO NORMANDY"/>
    <d v="1899-12-30T18:30:00"/>
    <x v="106"/>
    <s v="DTY-WT 1-WCS-RLS 1-IMWB 1-DTY"/>
    <n v="56"/>
    <n v="2"/>
    <s v="R104"/>
    <d v="1899-12-30T18:30:00"/>
    <d v="1899-12-30T18:30:00"/>
    <d v="1899-12-30T00:00:00"/>
    <n v="0"/>
    <n v="0"/>
    <d v="1899-12-30T18:38:00"/>
    <d v="1899-12-30T00:08:00"/>
    <n v="0"/>
    <n v="8"/>
    <d v="1899-12-30T18:42:00"/>
    <d v="1899-12-30T00:04:00"/>
    <n v="0"/>
    <n v="4"/>
    <d v="1899-12-30T19:00:00"/>
    <d v="1899-12-30T00:18:00"/>
    <n v="0"/>
    <n v="18"/>
    <d v="1899-12-30T19:00:00"/>
    <d v="1899-12-30T20:25:00"/>
    <d v="1899-12-30T01:25:00"/>
    <n v="1"/>
    <n v="25"/>
    <d v="1899-12-30T19:00:00"/>
    <d v="1899-12-30T20:25:00"/>
    <d v="1899-12-30T01:25:00"/>
    <n v="1"/>
    <n v="25"/>
    <d v="1899-12-30T20:25:00"/>
    <d v="1899-12-30T00:00:00"/>
    <n v="0"/>
    <n v="0"/>
    <d v="1899-12-30T20:29:00"/>
    <d v="1899-12-30T00:04:00"/>
    <n v="0"/>
    <n v="4"/>
    <d v="1899-12-30T21:45:00"/>
    <d v="1899-12-30T01:16:00"/>
    <n v="1"/>
    <n v="16"/>
    <d v="1899-12-30T20:33:00"/>
    <d v="1899-12-30T21:50:00"/>
    <d v="1899-12-30T01:17:00"/>
    <n v="1"/>
    <n v="17"/>
    <d v="1899-12-30T21:50:00"/>
    <d v="1899-12-30T21:50:00"/>
    <m/>
    <d v="1899-12-30T00:00:00"/>
    <n v="0"/>
    <n v="0"/>
    <d v="1899-12-30T22:10:00"/>
    <d v="1899-12-30T00:20:00"/>
    <n v="0"/>
    <n v="20"/>
    <d v="1899-12-30T22:15:00"/>
    <d v="1899-12-30T00:05:00"/>
    <n v="0"/>
    <n v="5"/>
    <d v="1899-12-30T22:15:00"/>
    <d v="1899-12-30T22:30:00"/>
    <d v="1899-12-30T00:15:00"/>
    <n v="0"/>
    <n v="15"/>
    <d v="1899-12-30T04:00:00"/>
    <n v="4"/>
    <n v="0"/>
    <d v="1899-12-30T00:43:00"/>
    <n v="0"/>
    <n v="43"/>
    <d v="1899-12-30T01:25:00"/>
    <n v="1"/>
    <n v="25"/>
    <d v="1899-12-30T01:16:00"/>
    <n v="1"/>
    <n v="16"/>
    <d v="1899-12-30T00:00:00"/>
    <n v="0"/>
    <n v="0"/>
    <d v="1899-12-30T00:58:00"/>
    <n v="0"/>
    <n v="58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18:00"/>
    <n v="0"/>
    <n v="18"/>
    <d v="1899-12-30T00:00:00"/>
    <n v="0"/>
    <n v="0"/>
    <n v="375706.7"/>
    <n v="6128"/>
    <n v="62.720357142857146"/>
    <n v="61.309840078328982"/>
    <e v="#NUM!"/>
    <e v="#NUM!"/>
    <m/>
    <e v="#NUM!"/>
    <m/>
  </r>
  <r>
    <n v="109"/>
    <n v="58"/>
    <d v="2011-07-29T00:00:00"/>
    <n v="7"/>
    <x v="6"/>
    <n v="3"/>
    <s v="RCL"/>
    <s v="NON COKING"/>
    <s v="GENCO NORMANDY"/>
    <d v="1899-12-30T20:50:00"/>
    <x v="107"/>
    <s v="DTY-WT 1-WCS-RLS 1-IMWB 1-DTY"/>
    <n v="58"/>
    <n v="1"/>
    <s v="R103"/>
    <d v="1899-12-30T20:50:00"/>
    <d v="1899-12-30T20:50:00"/>
    <d v="1899-12-30T00:00:00"/>
    <n v="0"/>
    <n v="0"/>
    <d v="1899-12-30T21:10:00"/>
    <d v="1899-12-30T00:20:00"/>
    <n v="0"/>
    <n v="20"/>
    <d v="1899-12-30T21:15:00"/>
    <d v="1899-12-30T00:05:00"/>
    <n v="0"/>
    <n v="5"/>
    <d v="1899-12-30T21:30:00"/>
    <d v="1899-12-30T00:15:00"/>
    <n v="0"/>
    <n v="15"/>
    <d v="1899-12-30T21:30:00"/>
    <d v="1899-12-30T22:30:00"/>
    <d v="1899-12-30T01:00:00"/>
    <n v="1"/>
    <n v="0"/>
    <d v="1899-12-30T21:30:00"/>
    <d v="1899-12-30T22:30:00"/>
    <d v="1899-12-30T01:00:00"/>
    <n v="1"/>
    <n v="0"/>
    <d v="1899-12-30T22:40:00"/>
    <d v="1899-12-30T00:10:00"/>
    <n v="0"/>
    <n v="10"/>
    <d v="1899-12-30T23:48:00"/>
    <d v="1899-12-30T01:08:00"/>
    <n v="1"/>
    <n v="8"/>
    <d v="1899-12-31T01:19:00"/>
    <d v="1899-12-30T01:31:00"/>
    <n v="1"/>
    <n v="31"/>
    <d v="1899-12-30T23:55:00"/>
    <d v="1899-12-31T01:25:00"/>
    <d v="1899-12-30T01:30:00"/>
    <n v="1"/>
    <n v="30"/>
    <d v="1899-12-31T01:25:00"/>
    <d v="1899-12-31T01:25:00"/>
    <m/>
    <d v="1899-12-30T00:00:00"/>
    <n v="0"/>
    <n v="0"/>
    <d v="1899-12-31T01:40:00"/>
    <d v="1899-12-30T00:15:00"/>
    <n v="0"/>
    <n v="15"/>
    <d v="1899-12-31T01:50:00"/>
    <d v="1899-12-30T00:10:00"/>
    <n v="0"/>
    <n v="10"/>
    <d v="1899-12-31T01:50:00"/>
    <d v="1899-12-31T01:55:00"/>
    <d v="1899-12-30T00:05:00"/>
    <n v="0"/>
    <n v="5"/>
    <d v="1899-12-30T05:05:00"/>
    <n v="5"/>
    <n v="5"/>
    <d v="1899-12-30T00:50:00"/>
    <n v="0"/>
    <n v="50"/>
    <d v="1899-12-30T01:00:00"/>
    <n v="1"/>
    <n v="0"/>
    <d v="1899-12-30T01:31:00"/>
    <n v="1"/>
    <n v="31"/>
    <d v="1899-12-30T00:00:00"/>
    <n v="0"/>
    <n v="0"/>
    <d v="1899-12-30T01:01:00"/>
    <n v="1"/>
    <n v="1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30:00"/>
    <n v="0"/>
    <n v="30"/>
    <d v="1899-12-30T00:00:00"/>
    <n v="0"/>
    <n v="0"/>
    <n v="379361.14"/>
    <n v="6186"/>
    <n v="63.007586206896555"/>
    <n v="61.325758163595218"/>
    <e v="#NUM!"/>
    <e v="#NUM!"/>
    <m/>
    <e v="#NUM!"/>
    <m/>
  </r>
  <r>
    <n v="110"/>
    <n v="59"/>
    <d v="2011-07-30T00:00:00"/>
    <n v="7"/>
    <x v="0"/>
    <n v="34"/>
    <s v="TSL,JSR"/>
    <s v="OAKY CREEK/JELLINBAH PCI"/>
    <s v="CHINA STEEL RESPONSIBILITY"/>
    <d v="1899-12-30T00:45:00"/>
    <x v="108"/>
    <s v="DTY-WT 1-WCS-RLS 1-IMWB 1-DTY"/>
    <n v="59"/>
    <n v="0"/>
    <s v="R104"/>
    <d v="1899-12-30T00:45:00"/>
    <d v="1899-12-30T00:45:00"/>
    <d v="1899-12-30T00:00:00"/>
    <n v="0"/>
    <n v="0"/>
    <d v="1899-12-31T01:00:00"/>
    <d v="1899-12-31T00:15:00"/>
    <n v="0"/>
    <n v="15"/>
    <d v="1899-12-31T01:15:00"/>
    <d v="1899-12-30T00:15:00"/>
    <n v="0"/>
    <n v="15"/>
    <d v="1899-12-31T02:14:00"/>
    <d v="1899-12-30T00:59:00"/>
    <n v="0"/>
    <n v="59"/>
    <d v="1899-12-31T02:14:00"/>
    <d v="1899-12-31T03:10:00"/>
    <d v="1899-12-30T00:56:00"/>
    <n v="0"/>
    <n v="56"/>
    <d v="1899-12-31T02:14:00"/>
    <d v="1899-12-31T03:10:00"/>
    <d v="1899-12-30T00:56:00"/>
    <n v="0"/>
    <n v="56"/>
    <d v="1899-12-31T03:15:00"/>
    <d v="1899-12-30T00:05:00"/>
    <n v="0"/>
    <n v="5"/>
    <d v="1899-12-31T03:17:00"/>
    <d v="1899-12-30T00:02:00"/>
    <n v="0"/>
    <n v="2"/>
    <d v="1899-12-31T06:30:00"/>
    <d v="1899-12-30T03:13:00"/>
    <n v="3"/>
    <n v="13"/>
    <d v="1899-12-31T03:22:00"/>
    <d v="1899-12-31T06:35:00"/>
    <d v="1899-12-30T03:13:00"/>
    <n v="3"/>
    <n v="13"/>
    <d v="1899-12-31T06:35:00"/>
    <d v="1899-12-31T06:35:00"/>
    <m/>
    <d v="1899-12-30T00:00:00"/>
    <n v="0"/>
    <n v="0"/>
    <d v="1899-12-31T06:48:00"/>
    <d v="1899-12-30T00:13:00"/>
    <n v="0"/>
    <n v="13"/>
    <d v="1899-12-31T06:55:00"/>
    <d v="1899-12-30T00:07:00"/>
    <n v="0"/>
    <n v="7"/>
    <d v="1899-12-31T06:55:00"/>
    <d v="1899-12-31T07:05:00"/>
    <d v="1899-12-30T00:10:00"/>
    <n v="0"/>
    <n v="10"/>
    <d v="1899-12-31T06:20:00"/>
    <n v="6"/>
    <n v="20"/>
    <d v="1899-12-30T01:24:00"/>
    <n v="1"/>
    <n v="24"/>
    <d v="1899-12-30T00:56:00"/>
    <n v="0"/>
    <n v="56"/>
    <d v="1899-12-30T03:13:00"/>
    <n v="3"/>
    <n v="13"/>
    <d v="1899-12-30T00:00:00"/>
    <n v="0"/>
    <n v="0"/>
    <d v="1899-12-30T01:29:00"/>
    <n v="1"/>
    <n v="29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28:00"/>
    <n v="0"/>
    <n v="28"/>
    <d v="1899-12-30T01:16:00"/>
    <n v="1"/>
    <n v="16"/>
    <d v="1899-12-30T00:00:00"/>
    <n v="0"/>
    <n v="0"/>
    <n v="383032.03"/>
    <n v="6245"/>
    <n v="62.218474576271184"/>
    <n v="61.334192153722981"/>
    <e v="#NUM!"/>
    <e v="#NUM!"/>
    <m/>
    <e v="#NUM!"/>
    <m/>
  </r>
  <r>
    <n v="111"/>
    <n v="60"/>
    <d v="2011-07-30T00:00:00"/>
    <n v="7"/>
    <x v="2"/>
    <n v="8"/>
    <s v="UML,DGPR"/>
    <s v="HARD COKING COAL"/>
    <s v="FU ZHOU HAI"/>
    <d v="1899-12-30T11:00:00"/>
    <x v="109"/>
    <s v="DTY-WT 1-WCS-RLS 1-IMWB 1-DTY"/>
    <n v="59"/>
    <n v="0"/>
    <m/>
    <d v="1899-12-30T11:00:00"/>
    <d v="1899-12-30T11:00:00"/>
    <d v="1899-12-30T00:00:00"/>
    <n v="0"/>
    <n v="0"/>
    <d v="1899-12-30T11:05:00"/>
    <d v="1899-12-30T00:05:00"/>
    <n v="0"/>
    <n v="5"/>
    <d v="1899-12-30T11:07:00"/>
    <d v="1899-12-30T00:02:00"/>
    <n v="0"/>
    <n v="2"/>
    <d v="1899-12-30T11:33:00"/>
    <d v="1899-12-30T00:26:00"/>
    <n v="0"/>
    <n v="26"/>
    <d v="1899-12-30T11:33:00"/>
    <d v="1899-12-30T12:28:00"/>
    <d v="1899-12-30T00:55:00"/>
    <n v="0"/>
    <n v="55"/>
    <d v="1899-12-30T12:28:00"/>
    <d v="1899-12-30T12:28:00"/>
    <d v="1899-12-30T00:00:00"/>
    <n v="0"/>
    <n v="0"/>
    <d v="1899-12-30T12:29:00"/>
    <d v="1899-12-30T00:01:00"/>
    <n v="0"/>
    <n v="1"/>
    <d v="1899-12-30T12:29:00"/>
    <d v="1899-12-30T00:00:00"/>
    <n v="0"/>
    <n v="0"/>
    <d v="1899-12-30T13:59:00"/>
    <d v="1899-12-30T01:30:00"/>
    <n v="1"/>
    <n v="30"/>
    <d v="1899-12-30T13:59:00"/>
    <d v="1899-12-30T13:59:00"/>
    <d v="1899-12-30T00:00:00"/>
    <n v="0"/>
    <n v="0"/>
    <d v="1899-12-30T13:59:00"/>
    <d v="1899-12-30T13:59:00"/>
    <m/>
    <d v="1899-12-30T00:00:00"/>
    <n v="0"/>
    <n v="0"/>
    <d v="1899-12-30T14:08:00"/>
    <d v="1899-12-30T00:09:00"/>
    <n v="0"/>
    <n v="9"/>
    <d v="1899-12-30T14:15:00"/>
    <d v="1899-12-30T00:07:00"/>
    <n v="0"/>
    <n v="7"/>
    <d v="1899-12-30T14:22:00"/>
    <d v="1899-12-30T14:28:00"/>
    <d v="1899-12-30T00:06:00"/>
    <n v="0"/>
    <n v="6"/>
    <d v="1899-12-30T03:28:00"/>
    <n v="3"/>
    <n v="28"/>
    <d v="1899-12-30T00:43:00"/>
    <n v="0"/>
    <n v="43"/>
    <d v="1899-12-30T00:55:00"/>
    <n v="0"/>
    <n v="55"/>
    <d v="1899-12-30T01:30:00"/>
    <n v="1"/>
    <n v="30"/>
    <d v="1899-12-30T00:00:00"/>
    <n v="0"/>
    <n v="0"/>
    <d v="1899-12-30T01:30:00"/>
    <n v="1"/>
    <n v="3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386710.21"/>
    <n v="6304"/>
    <n v="62.342033898305083"/>
    <n v="61.343624682741122"/>
    <e v="#NUM!"/>
    <e v="#NUM!"/>
    <m/>
    <e v="#NUM!"/>
    <m/>
  </r>
  <r>
    <n v="112"/>
    <n v="61"/>
    <d v="2011-07-30T00:00:00"/>
    <n v="7"/>
    <x v="1"/>
    <n v="13"/>
    <s v="TSL,HALDIA"/>
    <s v="OAKY NORTH"/>
    <s v="CHINA STEEL RESPONSIBILITY"/>
    <d v="1899-12-30T17:00:00"/>
    <x v="110"/>
    <s v="DTY-WT 1-WCS-RLS 1-IMWB 1-DTY"/>
    <n v="45"/>
    <n v="0"/>
    <m/>
    <d v="1899-12-30T17:00:00"/>
    <d v="1899-12-30T17:00:00"/>
    <d v="1899-12-30T00:00:00"/>
    <n v="0"/>
    <n v="0"/>
    <d v="1899-12-30T17:05:00"/>
    <d v="1899-12-30T00:05:00"/>
    <n v="0"/>
    <n v="5"/>
    <d v="1899-12-30T17:05:00"/>
    <d v="1899-12-30T00:00:00"/>
    <n v="0"/>
    <n v="0"/>
    <d v="1899-12-30T17:30:00"/>
    <d v="1899-12-30T00:25:00"/>
    <n v="0"/>
    <n v="25"/>
    <d v="1899-12-30T17:35:00"/>
    <d v="1899-12-30T18:15:00"/>
    <d v="1899-12-30T00:40:00"/>
    <n v="0"/>
    <n v="40"/>
    <d v="1899-12-30T18:15:00"/>
    <d v="1899-12-30T18:15:00"/>
    <d v="1899-12-30T00:00:00"/>
    <n v="0"/>
    <n v="0"/>
    <d v="1899-12-30T18:20:00"/>
    <d v="1899-12-30T00:05:00"/>
    <n v="0"/>
    <n v="5"/>
    <d v="1899-12-30T18:22:00"/>
    <d v="1899-12-30T00:02:00"/>
    <n v="0"/>
    <n v="2"/>
    <d v="1899-12-30T20:24:00"/>
    <d v="1899-12-30T02:02:00"/>
    <n v="2"/>
    <n v="2"/>
    <d v="1899-12-30T20:24:00"/>
    <d v="1899-12-30T20:24:00"/>
    <d v="1899-12-30T00:00:00"/>
    <n v="0"/>
    <n v="0"/>
    <d v="1899-12-30T20:24:00"/>
    <d v="1899-12-30T20:24:00"/>
    <m/>
    <d v="1899-12-30T00:00:00"/>
    <n v="0"/>
    <n v="0"/>
    <d v="1899-12-30T20:35:00"/>
    <d v="1899-12-30T00:11:00"/>
    <n v="0"/>
    <n v="11"/>
    <d v="1899-12-30T20:42:00"/>
    <d v="1899-12-30T00:07:00"/>
    <n v="0"/>
    <n v="7"/>
    <d v="1899-12-30T20:42:00"/>
    <d v="1899-12-30T20:45:00"/>
    <d v="1899-12-30T00:03:00"/>
    <n v="0"/>
    <n v="3"/>
    <d v="1899-12-30T03:45:00"/>
    <n v="3"/>
    <n v="45"/>
    <d v="1899-12-30T00:48:00"/>
    <n v="0"/>
    <n v="48"/>
    <d v="1899-12-30T00:40:00"/>
    <n v="0"/>
    <n v="40"/>
    <d v="1899-12-30T02:02:00"/>
    <n v="2"/>
    <n v="2"/>
    <d v="1899-12-30T00:00:00"/>
    <n v="0"/>
    <n v="0"/>
    <d v="1899-12-30T02:02:00"/>
    <n v="2"/>
    <n v="2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389444.11000000004"/>
    <n v="6349"/>
    <n v="60.753333333333337"/>
    <n v="61.339440856827856"/>
    <e v="#NUM!"/>
    <e v="#NUM!"/>
    <m/>
    <e v="#NUM!"/>
    <m/>
  </r>
  <r>
    <n v="113"/>
    <n v="62"/>
    <d v="2011-07-31T00:00:00"/>
    <n v="7"/>
    <x v="8"/>
    <n v="1"/>
    <s v="SUPL"/>
    <s v="NON COKING"/>
    <s v="GENCO NORMANDY"/>
    <d v="1899-12-30T04:05:00"/>
    <x v="111"/>
    <s v="DTY-WT 1-WCS-RLS 1-IMWB 1-DTY"/>
    <n v="54"/>
    <n v="4"/>
    <s v="R104"/>
    <d v="1899-12-30T04:05:00"/>
    <d v="1899-12-30T04:05:00"/>
    <d v="1899-12-30T00:00:00"/>
    <n v="0"/>
    <n v="0"/>
    <d v="1899-12-30T04:15:00"/>
    <d v="1899-12-30T00:10:00"/>
    <n v="0"/>
    <n v="10"/>
    <d v="1899-12-30T04:20:00"/>
    <d v="1899-12-30T00:05:00"/>
    <n v="0"/>
    <n v="5"/>
    <d v="1899-12-30T05:04:00"/>
    <d v="1899-12-30T00:44:00"/>
    <n v="0"/>
    <n v="44"/>
    <d v="1899-12-30T05:05:00"/>
    <d v="1899-12-30T06:30:00"/>
    <d v="1899-12-30T01:25:00"/>
    <n v="1"/>
    <n v="25"/>
    <d v="1899-12-30T05:05:00"/>
    <d v="1899-12-30T06:30:00"/>
    <d v="1899-12-30T01:25:00"/>
    <n v="1"/>
    <n v="25"/>
    <d v="1899-12-30T06:38:00"/>
    <d v="1899-12-30T01:33:00"/>
    <n v="1"/>
    <n v="33"/>
    <d v="1899-12-30T06:40:00"/>
    <d v="1899-12-30T00:02:00"/>
    <n v="0"/>
    <n v="2"/>
    <d v="1899-12-30T08:30:00"/>
    <d v="1899-12-30T01:50:00"/>
    <n v="1"/>
    <n v="50"/>
    <d v="1899-12-30T06:50:00"/>
    <d v="1899-12-30T08:35:00"/>
    <d v="1899-12-30T01:45:00"/>
    <n v="1"/>
    <n v="45"/>
    <d v="1899-12-30T08:35:00"/>
    <d v="1899-12-30T08:35:00"/>
    <m/>
    <d v="1899-12-30T00:00:00"/>
    <n v="0"/>
    <n v="0"/>
    <d v="1899-12-30T08:37:00"/>
    <d v="1899-12-30T00:02:00"/>
    <n v="0"/>
    <n v="2"/>
    <d v="1899-12-30T08:45:00"/>
    <d v="1899-12-30T00:08:00"/>
    <n v="0"/>
    <n v="8"/>
    <d v="1899-12-30T08:45:00"/>
    <d v="1899-12-30T08:50:00"/>
    <d v="1899-12-30T00:05:00"/>
    <n v="0"/>
    <n v="5"/>
    <d v="1899-12-30T04:45:00"/>
    <n v="4"/>
    <n v="45"/>
    <d v="1899-12-30T02:27:00"/>
    <n v="2"/>
    <n v="27"/>
    <d v="1899-12-30T01:25:00"/>
    <n v="1"/>
    <n v="25"/>
    <d v="1899-12-30T01:50:00"/>
    <n v="1"/>
    <n v="50"/>
    <d v="1899-12-30T00:00:00"/>
    <n v="0"/>
    <n v="0"/>
    <d v="1899-12-30T01:15:00"/>
    <n v="1"/>
    <n v="15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35:00"/>
    <n v="0"/>
    <n v="35"/>
    <d v="1899-12-30T00:00:00"/>
    <n v="0"/>
    <n v="0"/>
    <n v="392863.94000000006"/>
    <n v="6403"/>
    <n v="63.330185185185186"/>
    <n v="61.356229892238019"/>
    <e v="#NUM!"/>
    <e v="#NUM!"/>
    <m/>
    <e v="#NUM!"/>
    <m/>
  </r>
  <r>
    <n v="114"/>
    <n v="63"/>
    <d v="2011-07-31T00:00:00"/>
    <n v="7"/>
    <x v="0"/>
    <n v="35"/>
    <s v="TSL,JSR"/>
    <s v="PCI/SP LIMESTONE"/>
    <s v="CHINA STEEL RESPONSIBILITY/SEALUCK2"/>
    <d v="1899-12-30T18:00:00"/>
    <x v="112"/>
    <s v="DTY-WT 1-WCS-RLS 1-IMWB 1-DTY/DTY-WT 1-WCS-RLS 2-IMWB 1-DTY"/>
    <n v="43"/>
    <n v="0"/>
    <s v="R104"/>
    <d v="1899-12-30T15:45:00"/>
    <d v="1899-12-30T15:45:00"/>
    <d v="1899-12-30T00:00:00"/>
    <n v="0"/>
    <n v="0"/>
    <d v="1899-12-30T15:55:00"/>
    <d v="1899-12-30T00:10:00"/>
    <n v="0"/>
    <n v="10"/>
    <d v="1899-12-30T16:00:00"/>
    <d v="1899-12-30T00:05:00"/>
    <n v="0"/>
    <n v="5"/>
    <d v="1899-12-30T16:30:00"/>
    <d v="1899-12-30T00:30:00"/>
    <n v="0"/>
    <n v="30"/>
    <d v="1899-12-30T16:32:00"/>
    <d v="1899-12-30T17:00:00"/>
    <d v="1899-12-30T00:28:00"/>
    <n v="0"/>
    <n v="28"/>
    <d v="1899-12-30T16:32:00"/>
    <d v="1899-12-30T17:00:00"/>
    <d v="1899-12-30T00:28:00"/>
    <n v="0"/>
    <n v="28"/>
    <d v="1899-12-30T17:05:00"/>
    <d v="1899-12-30T00:05:00"/>
    <n v="0"/>
    <n v="5"/>
    <d v="1899-12-30T17:06:00"/>
    <d v="1899-12-30T00:01:00"/>
    <n v="0"/>
    <n v="1"/>
    <d v="1899-12-30T21:01:00"/>
    <d v="1899-12-30T03:55:00"/>
    <n v="3"/>
    <n v="55"/>
    <d v="1899-12-30T17:12:00"/>
    <d v="1899-12-30T20:20:00"/>
    <d v="1899-12-30T03:08:00"/>
    <n v="3"/>
    <n v="8"/>
    <d v="1899-12-30T20:20:00"/>
    <d v="1899-12-30T20:20:00"/>
    <m/>
    <d v="1899-12-30T00:00:00"/>
    <n v="0"/>
    <n v="0"/>
    <d v="1899-12-30T21:17:00"/>
    <d v="1899-12-30T00:57:00"/>
    <n v="0"/>
    <n v="57"/>
    <d v="1899-12-30T21:30:00"/>
    <d v="1899-12-30T00:13:00"/>
    <n v="0"/>
    <n v="13"/>
    <d v="1899-12-30T21:30:00"/>
    <d v="1899-12-30T23:15:00"/>
    <d v="1899-12-30T01:45:00"/>
    <n v="1"/>
    <n v="45"/>
    <d v="1899-12-30T07:30:00"/>
    <n v="7"/>
    <n v="30"/>
    <d v="1899-12-30T01:45:00"/>
    <n v="1"/>
    <n v="45"/>
    <d v="1899-12-30T00:28:00"/>
    <n v="0"/>
    <n v="28"/>
    <d v="1899-12-30T03:55:00"/>
    <n v="3"/>
    <n v="55"/>
    <d v="1899-12-30T00:00:00"/>
    <n v="0"/>
    <n v="0"/>
    <d v="1899-12-30T03:25:00"/>
    <n v="3"/>
    <n v="25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30:00"/>
    <n v="0"/>
    <n v="30"/>
    <d v="1899-12-30T00:00:00"/>
    <n v="0"/>
    <n v="0"/>
    <n v="395466.94000000006"/>
    <n v="6446"/>
    <n v="60.534883720930232"/>
    <n v="61.350750853242332"/>
    <e v="#NUM!"/>
    <e v="#NUM!"/>
    <m/>
    <e v="#NUM!"/>
    <m/>
  </r>
  <r>
    <n v="115"/>
    <n v="1"/>
    <d v="2011-08-01T00:00:00"/>
    <n v="8"/>
    <x v="0"/>
    <n v="1"/>
    <s v="TSL,JSR"/>
    <s v="JELLINBAH PCI"/>
    <s v="CHINA STEEL RESPONSIBILITY"/>
    <d v="1899-12-30T04:00:00"/>
    <x v="113"/>
    <s v="DTY-WT 1-WCS-RLS 1-IMWB 1-DTY"/>
    <n v="59"/>
    <n v="0"/>
    <s v="R104"/>
    <d v="1899-12-30T04:00:00"/>
    <d v="1899-12-30T04:00:00"/>
    <d v="1899-12-30T00:00:00"/>
    <n v="0"/>
    <n v="0"/>
    <d v="1899-12-30T04:02:00"/>
    <d v="1899-12-30T00:02:00"/>
    <n v="0"/>
    <n v="2"/>
    <d v="1899-12-30T04:05:00"/>
    <d v="1899-12-30T00:03:00"/>
    <n v="0"/>
    <n v="3"/>
    <d v="1899-12-30T04:05:00"/>
    <d v="1899-12-30T00:00:00"/>
    <n v="0"/>
    <n v="0"/>
    <d v="1899-12-30T04:15:00"/>
    <d v="1899-12-30T05:15:00"/>
    <d v="1899-12-30T01:00:00"/>
    <n v="1"/>
    <n v="0"/>
    <d v="1899-12-30T04:15:00"/>
    <d v="1899-12-30T05:15:00"/>
    <d v="1899-12-30T01:00:00"/>
    <n v="1"/>
    <n v="0"/>
    <d v="1899-12-30T06:00:00"/>
    <d v="1899-12-30T00:45:00"/>
    <n v="0"/>
    <n v="45"/>
    <d v="1899-12-30T06:00:00"/>
    <d v="1899-12-30T00:00:00"/>
    <n v="0"/>
    <n v="0"/>
    <d v="1899-12-30T07:22:00"/>
    <d v="1899-12-30T01:22:00"/>
    <n v="1"/>
    <n v="22"/>
    <d v="1899-12-30T06:15:00"/>
    <d v="1899-12-30T07:25:00"/>
    <d v="1899-12-30T01:10:00"/>
    <n v="1"/>
    <n v="10"/>
    <d v="1899-12-30T07:25:00"/>
    <d v="1899-12-30T07:25:00"/>
    <m/>
    <d v="1899-12-30T00:00:00"/>
    <n v="0"/>
    <n v="0"/>
    <d v="1899-12-30T07:49:00"/>
    <d v="1899-12-30T00:24:00"/>
    <n v="0"/>
    <n v="24"/>
    <d v="1899-12-30T07:55:00"/>
    <d v="1899-12-30T00:06:00"/>
    <n v="0"/>
    <n v="6"/>
    <d v="1899-12-30T07:55:00"/>
    <d v="1899-12-30T08:00:00"/>
    <d v="1899-12-30T00:05:00"/>
    <n v="0"/>
    <n v="5"/>
    <d v="1899-12-30T04:00:00"/>
    <n v="4"/>
    <n v="0"/>
    <d v="1899-12-30T01:15:00"/>
    <n v="1"/>
    <n v="15"/>
    <d v="1899-12-30T01:00:00"/>
    <n v="1"/>
    <n v="0"/>
    <d v="1899-12-30T01:22:00"/>
    <n v="1"/>
    <n v="22"/>
    <d v="1899-12-30T00:00:00"/>
    <n v="0"/>
    <n v="0"/>
    <d v="1899-12-30T01:19:00"/>
    <n v="1"/>
    <n v="19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3:00"/>
    <n v="0"/>
    <n v="3"/>
    <d v="1899-12-30T00:00:00"/>
    <n v="0"/>
    <n v="0"/>
    <d v="1899-12-30T00:00:00"/>
    <n v="0"/>
    <n v="0"/>
    <n v="398678.34000000008"/>
    <n v="6505"/>
    <n v="54.430508474576271"/>
    <n v="61.287984627209852"/>
    <e v="#NUM!"/>
    <e v="#NUM!"/>
    <m/>
    <e v="#NUM!"/>
    <m/>
  </r>
  <r>
    <n v="116"/>
    <n v="2"/>
    <d v="2011-08-01T00:00:00"/>
    <n v="8"/>
    <x v="0"/>
    <n v="2"/>
    <s v="TSL,JSR"/>
    <s v="JELLINBAH PCI/SP LIMESTONE"/>
    <s v="CHINA STEEL RESPONSIBILITY/SEALUCK2"/>
    <d v="1899-12-30T11:15:00"/>
    <x v="114"/>
    <s v="DTY-WT 1-WCS-RLS 1-IMWB 1-DTY/DTY-WT 1-WCS-RLS 2-IMWB 1-DTY"/>
    <n v="45"/>
    <n v="0"/>
    <s v="R104"/>
    <d v="1899-12-30T11:15:00"/>
    <d v="1899-12-30T11:15:00"/>
    <d v="1899-12-30T00:00:00"/>
    <n v="0"/>
    <n v="0"/>
    <d v="1899-12-30T11:25:00"/>
    <d v="1899-12-30T00:10:00"/>
    <n v="0"/>
    <n v="10"/>
    <d v="1899-12-30T11:30:00"/>
    <d v="1899-12-30T00:05:00"/>
    <n v="0"/>
    <n v="5"/>
    <d v="1899-12-30T11:30:00"/>
    <d v="1899-12-30T00:00:00"/>
    <n v="0"/>
    <n v="0"/>
    <d v="1899-12-30T11:55:00"/>
    <d v="1899-12-30T12:05:00"/>
    <d v="1899-12-30T00:10:00"/>
    <n v="0"/>
    <n v="10"/>
    <d v="1899-12-30T11:55:00"/>
    <d v="1899-12-30T12:05:00"/>
    <d v="1899-12-30T00:10:00"/>
    <n v="0"/>
    <n v="10"/>
    <d v="1899-12-30T12:10:00"/>
    <d v="1899-12-30T00:05:00"/>
    <n v="0"/>
    <n v="5"/>
    <d v="1899-12-30T12:10:00"/>
    <d v="1899-12-30T00:00:00"/>
    <n v="0"/>
    <n v="0"/>
    <d v="1899-12-30T14:00:00"/>
    <d v="1899-12-30T01:50:00"/>
    <n v="1"/>
    <n v="50"/>
    <d v="1899-12-30T12:15:00"/>
    <d v="1899-12-30T12:35:00"/>
    <d v="1899-12-30T00:20:00"/>
    <n v="0"/>
    <n v="20"/>
    <d v="1899-12-30T12:35:00"/>
    <d v="1899-12-30T12:35:00"/>
    <m/>
    <d v="1899-12-30T00:00:00"/>
    <n v="0"/>
    <n v="0"/>
    <d v="1899-12-30T14:15:00"/>
    <d v="1899-12-30T01:40:00"/>
    <n v="1"/>
    <n v="40"/>
    <d v="1899-12-30T14:25:00"/>
    <d v="1899-12-30T00:10:00"/>
    <n v="0"/>
    <n v="10"/>
    <d v="1899-12-30T14:25:00"/>
    <d v="1899-12-30T14:30:00"/>
    <d v="1899-12-30T00:05:00"/>
    <n v="0"/>
    <n v="5"/>
    <d v="1899-12-30T03:15:00"/>
    <n v="3"/>
    <n v="15"/>
    <d v="1899-12-30T01:55:00"/>
    <n v="1"/>
    <n v="55"/>
    <d v="1899-12-30T00:10:00"/>
    <n v="0"/>
    <n v="10"/>
    <d v="1899-12-30T01:50:00"/>
    <n v="1"/>
    <n v="50"/>
    <d v="1899-12-30T00:00:00"/>
    <n v="0"/>
    <n v="0"/>
    <d v="1899-12-30T01:25:00"/>
    <n v="1"/>
    <n v="25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25:00"/>
    <n v="0"/>
    <n v="25"/>
    <d v="1899-12-30T00:00:00"/>
    <n v="0"/>
    <n v="0"/>
    <n v="401403.6100000001"/>
    <n v="6550"/>
    <n v="60.561555555555557"/>
    <n v="61.282993893129785"/>
    <e v="#NUM!"/>
    <e v="#NUM!"/>
    <m/>
    <e v="#NUM!"/>
    <m/>
  </r>
  <r>
    <n v="117"/>
    <n v="3"/>
    <d v="2011-08-01T00:00:00"/>
    <n v="8"/>
    <x v="2"/>
    <n v="1"/>
    <s v="UML,DGPR"/>
    <s v="HARD COKING COAL"/>
    <s v="FU ZHOU HAI"/>
    <d v="1899-12-30T16:25:00"/>
    <x v="115"/>
    <s v="DTY-WT 1-WCS-RLS 1-IMWB 1-DTY"/>
    <n v="59"/>
    <n v="0"/>
    <s v="R104"/>
    <d v="1899-12-30T16:25:00"/>
    <d v="1899-12-30T16:25:00"/>
    <d v="1899-12-30T00:00:00"/>
    <n v="0"/>
    <n v="0"/>
    <d v="1899-12-30T16:30:00"/>
    <d v="1899-12-30T00:05:00"/>
    <n v="0"/>
    <n v="5"/>
    <d v="1899-12-30T16:34:00"/>
    <d v="1899-12-30T00:04:00"/>
    <n v="0"/>
    <n v="4"/>
    <d v="1899-12-30T16:34:00"/>
    <d v="1899-12-30T00:00:00"/>
    <n v="0"/>
    <n v="0"/>
    <d v="1899-12-30T17:12:00"/>
    <d v="1899-12-30T18:05:00"/>
    <d v="1899-12-30T00:53:00"/>
    <n v="0"/>
    <n v="53"/>
    <d v="1899-12-30T17:12:00"/>
    <d v="1899-12-30T18:05:00"/>
    <d v="1899-12-30T00:53:00"/>
    <n v="0"/>
    <n v="53"/>
    <d v="1899-12-30T18:07:00"/>
    <d v="1899-12-30T00:02:00"/>
    <n v="0"/>
    <n v="2"/>
    <d v="1899-12-30T18:07:00"/>
    <d v="1899-12-30T00:00:00"/>
    <n v="0"/>
    <n v="0"/>
    <d v="1899-12-30T21:08:00"/>
    <d v="1899-12-30T03:01:00"/>
    <n v="3"/>
    <n v="1"/>
    <d v="1899-12-30T18:12:00"/>
    <d v="1899-12-30T21:10:00"/>
    <d v="1899-12-30T02:58:00"/>
    <n v="2"/>
    <n v="58"/>
    <d v="1899-12-30T21:10:00"/>
    <d v="1899-12-30T21:10:00"/>
    <m/>
    <d v="1899-12-30T00:00:00"/>
    <n v="0"/>
    <n v="0"/>
    <d v="1899-12-30T21:15:00"/>
    <d v="1899-12-30T00:05:00"/>
    <n v="0"/>
    <n v="5"/>
    <d v="1899-12-30T21:20:00"/>
    <d v="1899-12-30T00:05:00"/>
    <n v="0"/>
    <n v="5"/>
    <d v="1899-12-30T21:20:00"/>
    <d v="1899-12-30T21:25:00"/>
    <d v="1899-12-30T00:05:00"/>
    <n v="0"/>
    <n v="5"/>
    <d v="1899-12-30T05:00:00"/>
    <n v="5"/>
    <n v="0"/>
    <d v="1899-12-30T00:12:00"/>
    <n v="0"/>
    <n v="12"/>
    <d v="1899-12-30T00:53:00"/>
    <n v="0"/>
    <n v="53"/>
    <d v="1899-12-30T03:01:00"/>
    <n v="3"/>
    <n v="1"/>
    <d v="1899-12-30T00:00:00"/>
    <n v="0"/>
    <n v="0"/>
    <d v="1899-12-30T02:23:00"/>
    <n v="2"/>
    <n v="23"/>
    <d v="1899-12-30T00:00:00"/>
    <n v="0"/>
    <n v="0"/>
    <d v="1899-12-30T00:18:00"/>
    <n v="0"/>
    <n v="18"/>
    <d v="1899-12-30T00:00:00"/>
    <n v="0"/>
    <n v="0"/>
    <d v="1899-12-30T00:00:00"/>
    <n v="0"/>
    <n v="0"/>
    <d v="1899-12-30T00:00:00"/>
    <n v="0"/>
    <n v="0"/>
    <d v="1899-12-30T00:20:00"/>
    <n v="0"/>
    <n v="20"/>
    <d v="1899-12-30T00:00:00"/>
    <n v="0"/>
    <n v="0"/>
    <n v="405002.12000000011"/>
    <n v="6609"/>
    <n v="60.991694915254243"/>
    <n v="61.28039340293541"/>
    <e v="#NUM!"/>
    <e v="#NUM!"/>
    <m/>
    <e v="#NUM!"/>
    <m/>
  </r>
  <r>
    <n v="118"/>
    <n v="4"/>
    <d v="2011-08-02T00:00:00"/>
    <n v="8"/>
    <x v="6"/>
    <n v="1"/>
    <s v="RCL"/>
    <s v="NON COKING"/>
    <s v="GENCO NORMANDY"/>
    <d v="1899-12-30T09:30:00"/>
    <x v="116"/>
    <s v="DTY-WT 1-WCS-RLS 1-IMWB 1-DTY"/>
    <n v="53"/>
    <n v="3"/>
    <s v="R103"/>
    <d v="1899-12-30T09:30:00"/>
    <d v="1899-12-30T09:30:00"/>
    <d v="1899-12-30T00:00:00"/>
    <n v="0"/>
    <n v="0"/>
    <d v="1899-12-30T09:35:00"/>
    <d v="1899-12-30T00:05:00"/>
    <n v="0"/>
    <n v="5"/>
    <d v="1899-12-30T09:40:00"/>
    <d v="1899-12-30T00:05:00"/>
    <n v="0"/>
    <n v="5"/>
    <d v="1899-12-30T09:50:00"/>
    <d v="1899-12-30T00:10:00"/>
    <n v="0"/>
    <n v="10"/>
    <d v="1899-12-30T09:50:00"/>
    <d v="1899-12-30T09:50:00"/>
    <d v="1899-12-30T00:00:00"/>
    <n v="0"/>
    <n v="0"/>
    <d v="1899-12-30T09:50:00"/>
    <d v="1899-12-30T09:50:00"/>
    <d v="1899-12-30T00:00:00"/>
    <n v="0"/>
    <n v="0"/>
    <d v="1899-12-30T09:55:00"/>
    <d v="1899-12-30T00:05:00"/>
    <n v="0"/>
    <n v="5"/>
    <d v="1899-12-30T10:10:00"/>
    <d v="1899-12-30T00:15:00"/>
    <n v="0"/>
    <n v="15"/>
    <d v="1899-12-30T11:52:00"/>
    <d v="1899-12-30T01:42:00"/>
    <n v="1"/>
    <n v="42"/>
    <d v="1899-12-30T10:15:00"/>
    <d v="1899-12-30T12:00:00"/>
    <d v="1899-12-30T01:45:00"/>
    <n v="1"/>
    <n v="45"/>
    <d v="1899-12-30T12:00:00"/>
    <d v="1899-12-30T12:00:00"/>
    <m/>
    <d v="1899-12-30T00:00:00"/>
    <n v="0"/>
    <n v="0"/>
    <d v="1899-12-30T12:05:00"/>
    <d v="1899-12-30T00:05:00"/>
    <n v="0"/>
    <n v="5"/>
    <d v="1899-12-30T12:15:00"/>
    <d v="1899-12-30T00:10:00"/>
    <n v="0"/>
    <n v="10"/>
    <d v="1899-12-30T12:15:00"/>
    <d v="1899-12-30T12:20:00"/>
    <d v="1899-12-30T00:05:00"/>
    <n v="0"/>
    <n v="5"/>
    <d v="1899-12-30T02:50:00"/>
    <n v="2"/>
    <n v="50"/>
    <d v="1899-12-30T00:30:00"/>
    <n v="0"/>
    <n v="30"/>
    <d v="1899-12-30T00:00:00"/>
    <n v="0"/>
    <n v="0"/>
    <d v="1899-12-30T01:42:00"/>
    <n v="1"/>
    <n v="42"/>
    <d v="1899-12-30T00:00:00"/>
    <n v="0"/>
    <n v="0"/>
    <d v="1899-12-30T00:56:00"/>
    <n v="0"/>
    <n v="56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17:00"/>
    <n v="0"/>
    <n v="17"/>
    <d v="1899-12-30T00:29:00"/>
    <n v="0"/>
    <n v="29"/>
    <d v="1899-12-30T00:00:00"/>
    <n v="0"/>
    <n v="0"/>
    <n v="408304.72000000009"/>
    <n v="6662"/>
    <n v="62.31320754716981"/>
    <n v="61.288610027018926"/>
    <e v="#NUM!"/>
    <e v="#NUM!"/>
    <m/>
    <m/>
    <m/>
  </r>
  <r>
    <n v="119"/>
    <n v="5"/>
    <d v="2011-08-02T00:00:00"/>
    <n v="8"/>
    <x v="0"/>
    <n v="3"/>
    <s v="TSL,JSR"/>
    <s v="CDHCC"/>
    <s v="MERIDIAN HALO"/>
    <d v="1899-12-30T02:30:00"/>
    <x v="117"/>
    <s v="DTY-WT 1-WCS-RLS 1-IMWB 1-DTY"/>
    <n v="59"/>
    <n v="0"/>
    <s v="R105"/>
    <d v="1899-12-30T02:30:00"/>
    <d v="1899-12-30T02:30:00"/>
    <d v="1899-12-30T00:00:00"/>
    <n v="0"/>
    <n v="0"/>
    <d v="1899-12-30T02:35:00"/>
    <d v="1899-12-30T00:05:00"/>
    <n v="0"/>
    <n v="5"/>
    <d v="1899-12-30T02:42:00"/>
    <d v="1899-12-30T00:07:00"/>
    <n v="0"/>
    <n v="7"/>
    <d v="1899-12-30T03:05:00"/>
    <d v="1899-12-30T00:23:00"/>
    <n v="0"/>
    <n v="23"/>
    <d v="1899-12-30T03:05:00"/>
    <d v="1899-12-30T03:27:00"/>
    <d v="1899-12-30T00:22:00"/>
    <n v="0"/>
    <n v="22"/>
    <d v="1899-12-30T03:05:00"/>
    <d v="1899-12-30T03:27:00"/>
    <d v="1899-12-30T00:22:00"/>
    <n v="0"/>
    <n v="22"/>
    <d v="1899-12-30T03:28:00"/>
    <d v="1899-12-30T00:01:00"/>
    <n v="0"/>
    <n v="1"/>
    <d v="1899-12-30T03:28:00"/>
    <d v="1899-12-30T00:00:00"/>
    <n v="0"/>
    <n v="0"/>
    <d v="1899-12-30T05:06:00"/>
    <d v="1899-12-30T01:38:00"/>
    <n v="1"/>
    <n v="38"/>
    <d v="1899-12-30T03:35:00"/>
    <d v="1899-12-30T05:10:00"/>
    <d v="1899-12-30T01:35:00"/>
    <n v="1"/>
    <n v="35"/>
    <d v="1899-12-30T05:10:00"/>
    <d v="1899-12-30T05:10:00"/>
    <m/>
    <d v="1899-12-30T00:00:00"/>
    <n v="0"/>
    <n v="0"/>
    <d v="1899-12-30T05:17:00"/>
    <d v="1899-12-30T00:07:00"/>
    <n v="0"/>
    <n v="7"/>
    <d v="1899-12-30T05:24:00"/>
    <d v="1899-12-30T00:07:00"/>
    <n v="0"/>
    <n v="7"/>
    <d v="1899-12-30T05:24:00"/>
    <d v="1899-12-30T05:25:00"/>
    <d v="1899-12-30T00:01:00"/>
    <n v="0"/>
    <n v="1"/>
    <d v="1899-12-30T02:55:00"/>
    <n v="2"/>
    <n v="55"/>
    <d v="1899-12-30T00:38:00"/>
    <n v="0"/>
    <n v="38"/>
    <d v="1899-12-30T00:22:00"/>
    <n v="0"/>
    <n v="22"/>
    <d v="1899-12-30T01:38:00"/>
    <n v="1"/>
    <n v="38"/>
    <d v="1899-12-30T00:00:00"/>
    <n v="0"/>
    <n v="0"/>
    <d v="1899-12-30T01:17:00"/>
    <n v="1"/>
    <n v="17"/>
    <d v="1899-12-30T00:00:00"/>
    <n v="0"/>
    <n v="0"/>
    <d v="1899-12-30T00:03:00"/>
    <n v="0"/>
    <n v="3"/>
    <d v="1899-12-30T00:00:00"/>
    <n v="0"/>
    <n v="0"/>
    <d v="1899-12-30T00:00:00"/>
    <n v="0"/>
    <n v="0"/>
    <d v="1899-12-30T00:07:00"/>
    <n v="0"/>
    <n v="7"/>
    <d v="1899-12-30T00:11:00"/>
    <n v="0"/>
    <n v="11"/>
    <d v="1899-12-30T00:00:00"/>
    <n v="0"/>
    <n v="0"/>
    <n v="411929.24000000011"/>
    <n v="6721"/>
    <n v="61.432542372881358"/>
    <n v="61.289873530724613"/>
    <m/>
    <m/>
    <m/>
    <m/>
    <m/>
  </r>
  <r>
    <n v="120"/>
    <n v="6"/>
    <d v="2011-08-03T00:00:00"/>
    <n v="8"/>
    <x v="0"/>
    <n v="4"/>
    <s v="TSL,JSR"/>
    <s v="JELLINBAH PCI/CP LIMESTONE"/>
    <s v="CHINA STEEL RESPONSIBILITY/SAGARRATAN/MP PANAMAX6"/>
    <d v="1899-12-30T06:45:00"/>
    <x v="118"/>
    <s v="DTY-WT 1-WCS-RLS 1-IMWB 1-DTY/DTY-WT 1-WCS-RLS 2-IMWB 1-DTY"/>
    <n v="59"/>
    <n v="0"/>
    <s v="R105"/>
    <d v="1899-12-30T06:45:00"/>
    <d v="1899-12-30T06:45:00"/>
    <d v="1899-12-30T00:00:00"/>
    <n v="0"/>
    <n v="0"/>
    <d v="1899-12-30T06:50:00"/>
    <d v="1899-12-30T00:05:00"/>
    <n v="0"/>
    <n v="5"/>
    <d v="1899-12-30T06:55:00"/>
    <d v="1899-12-30T00:05:00"/>
    <n v="0"/>
    <n v="5"/>
    <d v="1899-12-30T06:55:00"/>
    <d v="1899-12-30T00:00:00"/>
    <n v="0"/>
    <n v="0"/>
    <d v="1899-12-30T07:13:00"/>
    <d v="1899-12-30T08:07:00"/>
    <d v="1899-12-30T00:54:00"/>
    <n v="0"/>
    <n v="54"/>
    <d v="1899-12-30T07:13:00"/>
    <d v="1899-12-30T08:07:00"/>
    <d v="1899-12-30T00:54:00"/>
    <n v="0"/>
    <n v="54"/>
    <d v="1899-12-30T08:08:00"/>
    <d v="1899-12-30T00:01:00"/>
    <n v="0"/>
    <n v="1"/>
    <d v="1899-12-30T08:08:00"/>
    <d v="1899-12-30T00:00:00"/>
    <n v="0"/>
    <n v="0"/>
    <d v="1899-12-30T10:58:00"/>
    <d v="1899-12-30T02:50:00"/>
    <n v="2"/>
    <n v="50"/>
    <d v="1899-12-30T10:58:00"/>
    <d v="1899-12-30T10:58:00"/>
    <d v="1899-12-30T00:00:00"/>
    <n v="0"/>
    <n v="0"/>
    <d v="1899-12-30T09:35:00"/>
    <d v="1899-12-30T09:35:00"/>
    <m/>
    <d v="1899-12-30T00:00:00"/>
    <n v="0"/>
    <n v="0"/>
    <d v="1899-12-30T11:07:00"/>
    <d v="1899-12-30T00:09:00"/>
    <n v="0"/>
    <n v="9"/>
    <d v="1899-12-30T11:17:00"/>
    <d v="1899-12-30T00:10:00"/>
    <n v="0"/>
    <n v="10"/>
    <d v="1899-12-30T11:17:00"/>
    <d v="1899-12-30T11:20:00"/>
    <d v="1899-12-30T00:03:00"/>
    <n v="0"/>
    <n v="3"/>
    <d v="1899-12-30T04:35:00"/>
    <n v="4"/>
    <n v="35"/>
    <d v="1899-12-30T00:20:00"/>
    <n v="0"/>
    <n v="20"/>
    <d v="1899-12-30T00:54:00"/>
    <n v="0"/>
    <n v="54"/>
    <d v="1899-12-30T02:50:00"/>
    <n v="2"/>
    <n v="50"/>
    <d v="1899-12-30T00:00:00"/>
    <n v="0"/>
    <n v="0"/>
    <d v="1899-12-30T02:00:00"/>
    <n v="2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5:00"/>
    <n v="0"/>
    <n v="5"/>
    <d v="1899-12-30T00:45:00"/>
    <n v="0"/>
    <n v="45"/>
    <d v="1899-12-30T00:00:00"/>
    <n v="0"/>
    <n v="0"/>
    <n v="415601.76000000013"/>
    <n v="6780"/>
    <n v="62.246101694915254"/>
    <n v="61.298194690265504"/>
    <m/>
    <m/>
    <m/>
    <m/>
    <m/>
  </r>
  <r>
    <n v="121"/>
    <n v="7"/>
    <d v="2011-08-03T00:00:00"/>
    <n v="8"/>
    <x v="1"/>
    <n v="1"/>
    <s v="TSL,HALDIA"/>
    <s v="OAKY NORTH"/>
    <s v="CHINA STEEL RESPONSIBILITY"/>
    <d v="1899-12-30T13:05:00"/>
    <x v="119"/>
    <s v="DTY-WT 1-WCS-RLS 1-IMWB 1-DTY"/>
    <n v="59"/>
    <n v="0"/>
    <m/>
    <d v="1899-12-30T13:05:00"/>
    <d v="1899-12-30T13:05:00"/>
    <d v="1899-12-30T00:00:00"/>
    <n v="0"/>
    <n v="0"/>
    <d v="1899-12-30T13:20:00"/>
    <d v="1899-12-30T00:15:00"/>
    <n v="0"/>
    <n v="15"/>
    <d v="1899-12-30T13:25:00"/>
    <d v="1899-12-30T00:05:00"/>
    <n v="0"/>
    <n v="5"/>
    <d v="1899-12-30T13:50:00"/>
    <d v="1899-12-30T00:25:00"/>
    <n v="0"/>
    <n v="25"/>
    <d v="1899-12-30T13:50:00"/>
    <d v="1899-12-30T15:00:00"/>
    <d v="1899-12-30T01:10:00"/>
    <n v="1"/>
    <n v="10"/>
    <d v="1899-12-30T13:50:00"/>
    <d v="1899-12-30T15:00:00"/>
    <d v="1899-12-30T01:10:00"/>
    <n v="1"/>
    <n v="10"/>
    <d v="1899-12-30T15:00:00"/>
    <d v="1899-12-30T00:00:00"/>
    <n v="0"/>
    <n v="0"/>
    <d v="1899-12-30T15:45:00"/>
    <d v="1899-12-30T00:45:00"/>
    <n v="0"/>
    <n v="45"/>
    <d v="1899-12-30T17:41:00"/>
    <d v="1899-12-30T01:56:00"/>
    <n v="1"/>
    <n v="56"/>
    <d v="1899-12-30T17:41:00"/>
    <d v="1899-12-30T17:41:00"/>
    <d v="1899-12-30T00:00:00"/>
    <n v="0"/>
    <n v="0"/>
    <d v="1899-12-30T17:41:00"/>
    <d v="1899-12-30T17:41:00"/>
    <m/>
    <d v="1899-12-30T00:00:00"/>
    <n v="0"/>
    <n v="0"/>
    <d v="1899-12-30T17:47:00"/>
    <d v="1899-12-30T00:06:00"/>
    <n v="0"/>
    <n v="6"/>
    <d v="1899-12-30T17:54:00"/>
    <d v="1899-12-30T00:07:00"/>
    <n v="0"/>
    <n v="7"/>
    <d v="1899-12-30T17:54:00"/>
    <d v="1899-12-30T18:00:00"/>
    <d v="1899-12-30T00:06:00"/>
    <n v="0"/>
    <n v="6"/>
    <d v="1899-12-30T04:55:00"/>
    <n v="4"/>
    <n v="55"/>
    <d v="1899-12-30T00:38:00"/>
    <n v="0"/>
    <n v="38"/>
    <d v="1899-12-30T01:10:00"/>
    <n v="1"/>
    <n v="10"/>
    <d v="1899-12-30T01:56:00"/>
    <n v="1"/>
    <n v="56"/>
    <d v="1899-12-30T00:00:00"/>
    <n v="0"/>
    <n v="0"/>
    <d v="1899-12-30T01:16:00"/>
    <n v="1"/>
    <n v="16"/>
    <d v="1899-12-30T00:00:00"/>
    <n v="0"/>
    <n v="0"/>
    <d v="1899-12-30T00:00:00"/>
    <n v="0"/>
    <n v="0"/>
    <d v="1899-12-30T00:06:00"/>
    <n v="0"/>
    <n v="6"/>
    <d v="1899-12-30T00:00:00"/>
    <n v="0"/>
    <n v="0"/>
    <d v="1899-12-30T00:00:00"/>
    <n v="0"/>
    <n v="0"/>
    <d v="1899-12-30T00:34:00"/>
    <n v="0"/>
    <n v="34"/>
    <d v="1899-12-30T00:00:00"/>
    <n v="0"/>
    <n v="0"/>
    <n v="419239.88000000012"/>
    <n v="6839"/>
    <n v="61.663050847457626"/>
    <n v="61.301342301506082"/>
    <m/>
    <m/>
    <m/>
    <m/>
    <m/>
  </r>
  <r>
    <n v="122"/>
    <n v="8"/>
    <d v="2011-08-03T00:00:00"/>
    <n v="8"/>
    <x v="6"/>
    <n v="2"/>
    <s v="RCL"/>
    <s v="NON COKING"/>
    <s v="GENCO NORMANDY"/>
    <d v="1899-12-30T18:05:00"/>
    <x v="120"/>
    <s v="DTY-WT 1-WCS-RLS 1-IMWB 1-DTY"/>
    <n v="59"/>
    <n v="0"/>
    <m/>
    <d v="1899-12-30T18:05:00"/>
    <d v="1899-12-30T18:05:00"/>
    <d v="1899-12-30T00:00:00"/>
    <n v="0"/>
    <n v="0"/>
    <d v="1899-12-30T18:10:00"/>
    <d v="1899-12-30T00:05:00"/>
    <n v="0"/>
    <n v="5"/>
    <d v="1899-12-30T18:20:00"/>
    <d v="1899-12-30T00:10:00"/>
    <n v="0"/>
    <n v="10"/>
    <d v="1899-12-30T19:00:00"/>
    <d v="1899-12-30T00:40:00"/>
    <n v="0"/>
    <n v="40"/>
    <d v="1899-12-30T19:00:00"/>
    <d v="1899-12-30T19:35:00"/>
    <d v="1899-12-30T00:35:00"/>
    <n v="0"/>
    <n v="35"/>
    <d v="1899-12-30T19:00:00"/>
    <d v="1899-12-30T20:00:00"/>
    <d v="1899-12-30T01:00:00"/>
    <n v="1"/>
    <n v="0"/>
    <d v="1899-12-30T20:00:00"/>
    <d v="1899-12-30T00:25:00"/>
    <n v="0"/>
    <n v="25"/>
    <d v="1899-12-30T20:00:00"/>
    <d v="1899-12-30T00:00:00"/>
    <n v="0"/>
    <n v="0"/>
    <d v="1899-12-30T21:33:00"/>
    <d v="1899-12-30T01:33:00"/>
    <n v="1"/>
    <n v="33"/>
    <d v="1899-12-30T21:33:00"/>
    <d v="1899-12-30T21:33:00"/>
    <d v="1899-12-30T00:00:00"/>
    <n v="0"/>
    <n v="0"/>
    <d v="1899-12-30T21:33:00"/>
    <d v="1899-12-30T21:33:00"/>
    <m/>
    <d v="1899-12-30T00:00:00"/>
    <n v="0"/>
    <n v="0"/>
    <d v="1899-12-30T21:48:00"/>
    <d v="1899-12-30T00:15:00"/>
    <n v="0"/>
    <n v="15"/>
    <d v="1899-12-30T21:52:00"/>
    <d v="1899-12-30T00:04:00"/>
    <n v="0"/>
    <n v="4"/>
    <d v="1899-12-30T21:52:00"/>
    <d v="1899-12-30T21:55:00"/>
    <d v="1899-12-30T00:03:00"/>
    <n v="0"/>
    <n v="3"/>
    <d v="1899-12-30T03:50:00"/>
    <n v="3"/>
    <n v="50"/>
    <d v="1899-12-30T01:24:00"/>
    <n v="1"/>
    <n v="24"/>
    <d v="1899-12-30T00:35:00"/>
    <n v="0"/>
    <n v="35"/>
    <d v="1899-12-30T01:33:00"/>
    <n v="1"/>
    <n v="33"/>
    <d v="1899-12-30T00:00:00"/>
    <n v="0"/>
    <n v="0"/>
    <d v="1899-12-30T01:17:00"/>
    <n v="1"/>
    <n v="17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16:00"/>
    <n v="0"/>
    <n v="16"/>
    <d v="1899-12-30T00:00:00"/>
    <n v="0"/>
    <n v="0"/>
    <n v="422825.03000000014"/>
    <n v="6898"/>
    <n v="60.76525423728814"/>
    <n v="61.296757031023503"/>
    <m/>
    <m/>
    <m/>
    <m/>
    <m/>
  </r>
  <r>
    <n v="123"/>
    <n v="9"/>
    <d v="2011-08-03T00:00:00"/>
    <n v="8"/>
    <x v="2"/>
    <n v="2"/>
    <s v="UML,DGPR"/>
    <s v="HARD COKING COAL"/>
    <s v="FU ZHOU HAI"/>
    <d v="1899-12-30T20:30:00"/>
    <x v="121"/>
    <s v="DTY-WT 1-WCS-RLS 1-IMWB 1-DTY"/>
    <n v="60"/>
    <n v="1"/>
    <m/>
    <d v="1899-12-30T20:30:00"/>
    <d v="1899-12-30T20:30:00"/>
    <d v="1899-12-30T00:00:00"/>
    <n v="0"/>
    <n v="0"/>
    <d v="1899-12-30T20:40:00"/>
    <d v="1899-12-30T00:10:00"/>
    <n v="0"/>
    <n v="10"/>
    <d v="1899-12-30T20:45:00"/>
    <d v="1899-12-30T00:05:00"/>
    <n v="0"/>
    <n v="5"/>
    <d v="1899-12-30T21:50:00"/>
    <d v="1899-12-30T01:05:00"/>
    <n v="1"/>
    <n v="5"/>
    <d v="1899-12-30T21:50:00"/>
    <d v="1899-12-30T23:56:00"/>
    <d v="1899-12-30T02:06:00"/>
    <n v="2"/>
    <n v="6"/>
    <d v="1899-12-30T21:50:00"/>
    <d v="1899-12-30T23:56:00"/>
    <d v="1899-12-30T02:06:00"/>
    <n v="2"/>
    <n v="6"/>
    <d v="1899-12-30T23:56:00"/>
    <d v="1899-12-30T00:00:00"/>
    <n v="0"/>
    <n v="0"/>
    <d v="1899-12-30T23:57:00"/>
    <d v="1899-12-30T00:01:00"/>
    <n v="0"/>
    <n v="1"/>
    <d v="1899-12-31T02:16:00"/>
    <d v="1899-12-30T02:19:00"/>
    <n v="2"/>
    <n v="19"/>
    <d v="1899-12-31T02:16:00"/>
    <d v="1899-12-31T02:16:00"/>
    <d v="1899-12-30T00:00:00"/>
    <n v="0"/>
    <n v="0"/>
    <d v="1899-12-31T02:16:00"/>
    <d v="1899-12-31T02:16:00"/>
    <m/>
    <d v="1899-12-30T00:00:00"/>
    <n v="0"/>
    <n v="0"/>
    <d v="1899-12-31T02:20:00"/>
    <d v="1899-12-30T00:04:00"/>
    <n v="0"/>
    <n v="4"/>
    <d v="1899-12-31T02:25:00"/>
    <d v="1899-12-30T00:05:00"/>
    <n v="0"/>
    <n v="5"/>
    <d v="1899-12-31T02:25:00"/>
    <d v="1899-12-31T02:25:00"/>
    <d v="1899-12-30T00:00:00"/>
    <n v="0"/>
    <n v="0"/>
    <d v="1899-12-30T05:55:00"/>
    <n v="5"/>
    <n v="55"/>
    <d v="1899-12-30T01:14:00"/>
    <n v="1"/>
    <n v="14"/>
    <d v="1899-12-30T02:06:00"/>
    <n v="2"/>
    <n v="6"/>
    <d v="1899-12-30T02:19:00"/>
    <n v="2"/>
    <n v="19"/>
    <d v="1899-12-30T00:00:00"/>
    <n v="0"/>
    <n v="0"/>
    <d v="1899-12-30T01:08:00"/>
    <n v="1"/>
    <n v="8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11:00"/>
    <n v="1"/>
    <n v="11"/>
    <d v="1899-12-30T00:00:00"/>
    <n v="0"/>
    <n v="0"/>
    <n v="426511.21000000014"/>
    <n v="6958"/>
    <n v="61.43633333333333"/>
    <n v="61.297960620868082"/>
    <m/>
    <m/>
    <m/>
    <m/>
    <m/>
  </r>
  <r>
    <n v="124"/>
    <n v="10"/>
    <d v="2011-08-04T00:00:00"/>
    <n v="8"/>
    <x v="0"/>
    <n v="5"/>
    <s v="TSL,JSR"/>
    <s v="OAKY NORTH/CD HCC"/>
    <s v="CHINA STEEL RESPONSIBILITY/MERIDIAN HALO"/>
    <d v="1899-12-30T01:10:00"/>
    <x v="122"/>
    <s v="DTY-WT 1-WCS-RLS 2-IMWB 1-DTY"/>
    <n v="59"/>
    <n v="0"/>
    <s v="R104"/>
    <d v="1899-12-30T01:10:00"/>
    <d v="1899-12-30T01:10:00"/>
    <d v="1899-12-30T00:00:00"/>
    <n v="0"/>
    <n v="0"/>
    <d v="1899-12-30T01:30:00"/>
    <d v="1899-12-30T00:20:00"/>
    <n v="0"/>
    <n v="20"/>
    <d v="1899-12-30T01:32:00"/>
    <d v="1899-12-30T00:02:00"/>
    <n v="0"/>
    <n v="2"/>
    <d v="1899-12-30T02:15:00"/>
    <d v="1899-12-30T00:43:00"/>
    <n v="0"/>
    <n v="43"/>
    <d v="1899-12-30T02:15:00"/>
    <d v="1899-12-30T02:50:00"/>
    <d v="1899-12-30T00:35:00"/>
    <n v="0"/>
    <n v="35"/>
    <d v="1899-12-30T02:15:00"/>
    <d v="1899-12-30T02:50:00"/>
    <d v="1899-12-30T00:35:00"/>
    <n v="0"/>
    <n v="35"/>
    <d v="1899-12-30T02:50:00"/>
    <d v="1899-12-30T00:00:00"/>
    <n v="0"/>
    <n v="0"/>
    <d v="1899-12-30T03:35:00"/>
    <d v="1899-12-30T00:45:00"/>
    <n v="0"/>
    <n v="45"/>
    <d v="1899-12-30T06:33:00"/>
    <d v="1899-12-30T02:58:00"/>
    <n v="2"/>
    <n v="58"/>
    <d v="1899-12-30T06:33:00"/>
    <d v="1899-12-30T06:33:00"/>
    <d v="1899-12-30T00:00:00"/>
    <n v="0"/>
    <n v="0"/>
    <d v="1899-12-30T06:40:00"/>
    <d v="1899-12-30T06:40:00"/>
    <m/>
    <d v="1899-12-30T00:00:00"/>
    <n v="0"/>
    <n v="0"/>
    <d v="1899-12-30T06:54:00"/>
    <d v="1899-12-30T00:21:00"/>
    <n v="0"/>
    <n v="21"/>
    <d v="1899-12-30T07:00:00"/>
    <d v="1899-12-30T00:06:00"/>
    <n v="0"/>
    <n v="6"/>
    <d v="1899-12-30T07:00:00"/>
    <d v="1899-12-30T07:05:00"/>
    <d v="1899-12-30T00:05:00"/>
    <n v="0"/>
    <n v="5"/>
    <d v="1899-12-30T05:55:00"/>
    <n v="5"/>
    <n v="55"/>
    <d v="1899-12-30T01:10:00"/>
    <n v="1"/>
    <n v="10"/>
    <d v="1899-12-30T00:35:00"/>
    <n v="0"/>
    <n v="35"/>
    <d v="1899-12-30T02:58:00"/>
    <n v="2"/>
    <n v="58"/>
    <d v="1899-12-30T00:00:00"/>
    <n v="0"/>
    <n v="0"/>
    <d v="1899-12-30T01:48:00"/>
    <n v="1"/>
    <n v="48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10:00"/>
    <n v="1"/>
    <n v="10"/>
    <d v="1899-12-30T00:00:00"/>
    <n v="0"/>
    <n v="0"/>
    <n v="430159.21000000014"/>
    <n v="7017"/>
    <n v="61.83050847457627"/>
    <n v="61.302438363973231"/>
    <m/>
    <m/>
    <m/>
    <m/>
    <m/>
  </r>
  <r>
    <n v="125"/>
    <n v="11"/>
    <d v="2011-08-04T00:00:00"/>
    <n v="8"/>
    <x v="0"/>
    <n v="6"/>
    <s v="TSL,JSR"/>
    <s v="JELLINBAH PCI/SP LIMESTONE"/>
    <s v="CHINA STEEL RESPONSIBILITY/SEALUCK2"/>
    <d v="1899-12-30T06:10:00"/>
    <x v="123"/>
    <s v="DTY-WT 1-WCS-RLS 1-IMWB 1-DTY/DTY-WT 1-WCS-RLS 2-IMWB 1-DTY"/>
    <n v="59"/>
    <n v="0"/>
    <s v="R105"/>
    <d v="1899-12-30T06:10:00"/>
    <d v="1899-12-30T06:10:00"/>
    <d v="1899-12-30T00:00:00"/>
    <n v="0"/>
    <n v="0"/>
    <d v="1899-12-30T06:20:00"/>
    <d v="1899-12-30T00:10:00"/>
    <n v="0"/>
    <n v="10"/>
    <d v="1899-12-30T06:25:00"/>
    <d v="1899-12-30T00:05:00"/>
    <n v="0"/>
    <n v="5"/>
    <d v="1899-12-30T07:00:00"/>
    <d v="1899-12-30T00:35:00"/>
    <n v="0"/>
    <n v="35"/>
    <d v="1899-12-30T07:00:00"/>
    <d v="1899-12-30T07:55:00"/>
    <d v="1899-12-30T00:55:00"/>
    <n v="0"/>
    <n v="55"/>
    <d v="1899-12-30T07:00:00"/>
    <d v="1899-12-30T07:55:00"/>
    <d v="1899-12-30T00:55:00"/>
    <n v="0"/>
    <n v="55"/>
    <d v="1899-12-30T08:00:00"/>
    <d v="1899-12-30T00:05:00"/>
    <n v="0"/>
    <n v="5"/>
    <d v="1899-12-30T08:00:00"/>
    <d v="1899-12-30T00:00:00"/>
    <n v="0"/>
    <n v="0"/>
    <d v="1899-12-30T13:14:00"/>
    <d v="1899-12-30T05:14:00"/>
    <n v="5"/>
    <n v="14"/>
    <d v="1899-12-30T13:14:00"/>
    <d v="1899-12-30T13:14:00"/>
    <d v="1899-12-30T00:00:00"/>
    <n v="0"/>
    <n v="0"/>
    <d v="1899-12-30T13:14:00"/>
    <d v="1899-12-30T13:14:00"/>
    <m/>
    <d v="1899-12-30T00:00:00"/>
    <n v="0"/>
    <n v="0"/>
    <d v="1899-12-30T13:25:00"/>
    <d v="1899-12-30T00:11:00"/>
    <n v="0"/>
    <n v="11"/>
    <d v="1899-12-30T13:30:00"/>
    <d v="1899-12-30T00:05:00"/>
    <n v="0"/>
    <n v="5"/>
    <d v="1899-12-30T13:30:00"/>
    <d v="1899-12-30T13:35:00"/>
    <d v="1899-12-30T00:05:00"/>
    <n v="0"/>
    <n v="5"/>
    <d v="1899-12-30T07:25:00"/>
    <n v="7"/>
    <n v="25"/>
    <d v="1899-12-30T00:56:00"/>
    <n v="0"/>
    <n v="56"/>
    <d v="1899-12-30T00:55:00"/>
    <n v="0"/>
    <n v="55"/>
    <d v="1899-12-30T05:14:00"/>
    <n v="5"/>
    <n v="14"/>
    <d v="1899-12-30T00:00:00"/>
    <n v="0"/>
    <n v="0"/>
    <d v="1899-12-30T03:57:00"/>
    <n v="3"/>
    <n v="57"/>
    <d v="1899-12-30T00:00:00"/>
    <n v="0"/>
    <n v="0"/>
    <d v="1899-12-30T00:00:00"/>
    <n v="0"/>
    <n v="0"/>
    <d v="1899-12-30T00:42:00"/>
    <n v="0"/>
    <n v="42"/>
    <d v="1899-12-30T00:00:00"/>
    <n v="0"/>
    <n v="0"/>
    <d v="1899-12-30T00:12:00"/>
    <n v="0"/>
    <n v="12"/>
    <d v="1899-12-30T00:23:00"/>
    <n v="0"/>
    <n v="23"/>
    <d v="1899-12-30T00:00:00"/>
    <n v="0"/>
    <n v="0"/>
    <n v="433908.21000000014"/>
    <n v="7076"/>
    <n v="63.542372881355931"/>
    <n v="61.32111503674394"/>
    <m/>
    <m/>
    <m/>
    <m/>
    <m/>
  </r>
  <r>
    <n v="126"/>
    <n v="12"/>
    <d v="2011-08-04T00:00:00"/>
    <n v="8"/>
    <x v="3"/>
    <n v="1"/>
    <s v="WCMIL"/>
    <s v="HARD COKING COAL"/>
    <s v="DIONE"/>
    <d v="1899-12-30T11:00:00"/>
    <x v="124"/>
    <s v="DTY-WT 1-WCS-RLS 1-IMWB 1-DTY"/>
    <n v="58"/>
    <n v="1"/>
    <s v="R104"/>
    <d v="1899-12-30T11:00:00"/>
    <d v="1899-12-30T11:00:00"/>
    <d v="1899-12-30T00:00:00"/>
    <n v="0"/>
    <n v="0"/>
    <d v="1899-12-30T11:30:00"/>
    <d v="1899-12-30T00:30:00"/>
    <n v="0"/>
    <n v="30"/>
    <d v="1899-12-30T11:45:00"/>
    <d v="1899-12-30T00:15:00"/>
    <n v="0"/>
    <n v="15"/>
    <d v="1899-12-30T12:00:00"/>
    <d v="1899-12-30T00:15:00"/>
    <n v="0"/>
    <n v="15"/>
    <d v="1899-12-30T12:00:00"/>
    <d v="1899-12-30T13:50:00"/>
    <d v="1899-12-30T01:50:00"/>
    <n v="1"/>
    <n v="50"/>
    <d v="1899-12-30T12:00:00"/>
    <d v="1899-12-30T13:50:00"/>
    <d v="1899-12-30T01:50:00"/>
    <n v="1"/>
    <n v="50"/>
    <d v="1899-12-30T13:50:00"/>
    <d v="1899-12-30T00:00:00"/>
    <n v="0"/>
    <n v="0"/>
    <d v="1899-12-30T16:07:00"/>
    <d v="1899-12-30T02:17:00"/>
    <n v="2"/>
    <n v="17"/>
    <d v="1899-12-30T18:41:00"/>
    <d v="1899-12-30T02:34:00"/>
    <n v="2"/>
    <n v="34"/>
    <d v="1899-12-30T18:41:00"/>
    <d v="1899-12-30T18:41:00"/>
    <d v="1899-12-30T00:00:00"/>
    <n v="0"/>
    <n v="0"/>
    <d v="1899-12-30T18:41:00"/>
    <d v="1899-12-30T18:41:00"/>
    <m/>
    <d v="1899-12-30T00:00:00"/>
    <n v="0"/>
    <n v="0"/>
    <d v="1899-12-30T18:48:00"/>
    <d v="1899-12-30T00:07:00"/>
    <n v="0"/>
    <n v="7"/>
    <d v="1899-12-30T18:55:00"/>
    <d v="1899-12-30T00:07:00"/>
    <n v="0"/>
    <n v="7"/>
    <d v="1899-12-30T18:55:00"/>
    <d v="1899-12-30T19:00:00"/>
    <d v="1899-12-30T00:05:00"/>
    <n v="0"/>
    <n v="5"/>
    <d v="1899-12-30T08:00:00"/>
    <n v="8"/>
    <n v="0"/>
    <d v="1899-12-30T00:29:00"/>
    <n v="0"/>
    <n v="29"/>
    <d v="1899-12-30T01:50:00"/>
    <n v="1"/>
    <n v="50"/>
    <d v="1899-12-30T02:34:00"/>
    <n v="2"/>
    <n v="34"/>
    <d v="1899-12-30T00:00:00"/>
    <n v="0"/>
    <n v="0"/>
    <d v="1899-12-30T01:21:00"/>
    <n v="1"/>
    <n v="21"/>
    <d v="1899-12-30T00:00:00"/>
    <n v="0"/>
    <n v="0"/>
    <d v="1899-12-30T00:07:00"/>
    <n v="0"/>
    <n v="7"/>
    <d v="1899-12-30T00:00:00"/>
    <n v="0"/>
    <n v="0"/>
    <d v="1899-12-30T00:00:00"/>
    <n v="0"/>
    <n v="0"/>
    <d v="1899-12-30T00:00:00"/>
    <n v="0"/>
    <n v="0"/>
    <d v="1899-12-30T01:06:00"/>
    <n v="1"/>
    <n v="6"/>
    <d v="1899-12-30T00:00:00"/>
    <n v="0"/>
    <n v="0"/>
    <n v="437495.21000000014"/>
    <n v="7134"/>
    <n v="61.844827586206897"/>
    <n v="61.325372862349333"/>
    <m/>
    <m/>
    <m/>
    <m/>
    <m/>
  </r>
  <r>
    <n v="127"/>
    <n v="13"/>
    <d v="2011-08-05T00:00:00"/>
    <n v="8"/>
    <x v="0"/>
    <n v="7"/>
    <s v="TSL,JSR"/>
    <s v="CDHCC/OAKY NORTH"/>
    <s v="MERIDIAN HALO/CHINA STEEL RESPONSIBILITY"/>
    <d v="1899-12-30T02:20:00"/>
    <x v="125"/>
    <s v="DTY-WT 1-WCS-RLS 1-IMWB 1-DTY/DTY-WT 1-WCS-RLS 2-IMWB 1-DTY"/>
    <n v="59"/>
    <n v="0"/>
    <m/>
    <d v="1899-12-30T02:20:00"/>
    <d v="1899-12-30T02:20:00"/>
    <d v="1899-12-30T00:00:00"/>
    <n v="0"/>
    <n v="0"/>
    <d v="1899-12-30T03:00:00"/>
    <d v="1899-12-30T00:40:00"/>
    <n v="0"/>
    <n v="40"/>
    <d v="1899-12-30T03:05:00"/>
    <d v="1899-12-30T00:05:00"/>
    <n v="0"/>
    <n v="5"/>
    <d v="1899-12-30T03:25:00"/>
    <d v="1899-12-30T00:20:00"/>
    <n v="0"/>
    <n v="20"/>
    <d v="1899-12-30T03:25:00"/>
    <d v="1899-12-30T04:08:00"/>
    <d v="1899-12-30T00:43:00"/>
    <n v="0"/>
    <n v="43"/>
    <d v="1899-12-30T03:25:00"/>
    <d v="1899-12-30T04:08:00"/>
    <d v="1899-12-30T00:43:00"/>
    <n v="0"/>
    <n v="43"/>
    <d v="1899-12-30T04:08:00"/>
    <d v="1899-12-30T00:00:00"/>
    <n v="0"/>
    <n v="0"/>
    <d v="1899-12-30T04:09:00"/>
    <d v="1899-12-30T00:01:00"/>
    <n v="0"/>
    <n v="1"/>
    <d v="1899-12-30T07:18:00"/>
    <d v="1899-12-30T03:09:00"/>
    <n v="3"/>
    <n v="9"/>
    <d v="1899-12-30T07:18:00"/>
    <d v="1899-12-30T07:18:00"/>
    <d v="1899-12-30T00:00:00"/>
    <n v="0"/>
    <n v="0"/>
    <d v="1899-12-30T07:18:00"/>
    <d v="1899-12-30T07:18:00"/>
    <m/>
    <d v="1899-12-30T00:00:00"/>
    <n v="0"/>
    <n v="0"/>
    <d v="1899-12-30T07:31:00"/>
    <d v="1899-12-30T00:13:00"/>
    <n v="0"/>
    <n v="13"/>
    <d v="1899-12-30T07:40:00"/>
    <d v="1899-12-30T00:09:00"/>
    <n v="0"/>
    <n v="9"/>
    <d v="1899-12-30T07:40:00"/>
    <d v="1899-12-30T07:45:00"/>
    <d v="1899-12-30T00:05:00"/>
    <n v="0"/>
    <n v="5"/>
    <d v="1899-12-30T05:25:00"/>
    <n v="5"/>
    <n v="25"/>
    <d v="1899-12-30T00:42:00"/>
    <n v="0"/>
    <n v="42"/>
    <d v="1899-12-30T00:43:00"/>
    <n v="0"/>
    <n v="43"/>
    <d v="1899-12-30T03:09:00"/>
    <n v="3"/>
    <n v="9"/>
    <d v="1899-12-30T00:00:00"/>
    <n v="0"/>
    <n v="0"/>
    <d v="1899-12-30T03:09:00"/>
    <n v="3"/>
    <n v="9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441201.79000000015"/>
    <n v="7193"/>
    <n v="62.823389830508475"/>
    <n v="61.337660225218983"/>
    <m/>
    <m/>
    <m/>
    <m/>
    <m/>
  </r>
  <r>
    <n v="128"/>
    <n v="14"/>
    <d v="2011-08-05T00:00:00"/>
    <n v="8"/>
    <x v="0"/>
    <n v="8"/>
    <s v="TSL,JSR"/>
    <s v="JELLINBAH PCI"/>
    <s v="CHINA STEEL RESPONSIBILITY"/>
    <d v="1899-12-30T04:45:00"/>
    <x v="126"/>
    <s v="DTY-WT 1-WCS-RLS 2-IMWB 1-DTY"/>
    <n v="59"/>
    <n v="0"/>
    <m/>
    <d v="1899-12-30T04:45:00"/>
    <d v="1899-12-30T04:45:00"/>
    <d v="1899-12-30T00:00:00"/>
    <n v="0"/>
    <n v="0"/>
    <d v="1899-12-30T04:55:00"/>
    <d v="1899-12-30T00:10:00"/>
    <n v="0"/>
    <n v="10"/>
    <d v="1899-12-30T05:00:00"/>
    <d v="1899-12-30T00:05:00"/>
    <n v="0"/>
    <n v="5"/>
    <d v="1899-12-30T05:35:00"/>
    <d v="1899-12-30T00:35:00"/>
    <n v="0"/>
    <n v="35"/>
    <d v="1899-12-30T05:35:00"/>
    <d v="1899-12-30T06:05:00"/>
    <d v="1899-12-30T00:30:00"/>
    <n v="0"/>
    <n v="30"/>
    <d v="1899-12-30T05:35:00"/>
    <d v="1899-12-30T06:05:00"/>
    <d v="1899-12-30T00:30:00"/>
    <n v="0"/>
    <n v="30"/>
    <d v="1899-12-30T06:45:00"/>
    <d v="1899-12-30T00:40:00"/>
    <n v="0"/>
    <n v="40"/>
    <d v="1899-12-30T06:47:00"/>
    <d v="1899-12-30T00:02:00"/>
    <n v="0"/>
    <n v="2"/>
    <d v="1899-12-30T10:04:00"/>
    <d v="1899-12-30T03:17:00"/>
    <n v="3"/>
    <n v="17"/>
    <d v="1899-12-30T10:04:00"/>
    <d v="1899-12-30T10:04:00"/>
    <d v="1899-12-30T00:00:00"/>
    <n v="0"/>
    <n v="0"/>
    <d v="1899-12-30T10:04:00"/>
    <d v="1899-12-30T10:04:00"/>
    <m/>
    <d v="1899-12-30T00:00:00"/>
    <n v="0"/>
    <n v="0"/>
    <d v="1899-12-30T10:28:00"/>
    <d v="1899-12-30T00:24:00"/>
    <n v="0"/>
    <n v="24"/>
    <d v="1899-12-30T10:35:00"/>
    <d v="1899-12-30T00:07:00"/>
    <n v="0"/>
    <n v="7"/>
    <d v="1899-12-30T10:35:00"/>
    <d v="1899-12-30T10:40:00"/>
    <d v="1899-12-30T00:05:00"/>
    <n v="0"/>
    <n v="5"/>
    <d v="1899-12-30T05:55:00"/>
    <n v="5"/>
    <n v="55"/>
    <d v="1899-12-30T01:46:00"/>
    <n v="1"/>
    <n v="46"/>
    <d v="1899-12-30T00:30:00"/>
    <n v="0"/>
    <n v="30"/>
    <d v="1899-12-30T03:17:00"/>
    <n v="3"/>
    <n v="17"/>
    <d v="1899-12-30T00:00:00"/>
    <n v="0"/>
    <n v="0"/>
    <d v="1899-12-30T03:17:00"/>
    <n v="3"/>
    <n v="17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444854.78000000014"/>
    <n v="7252"/>
    <n v="61.915084745762705"/>
    <n v="61.342357970215133"/>
    <m/>
    <m/>
    <m/>
    <m/>
    <m/>
  </r>
  <r>
    <n v="129"/>
    <n v="15"/>
    <d v="2011-08-05T00:00:00"/>
    <n v="8"/>
    <x v="1"/>
    <n v="2"/>
    <s v="TSL,HALDIA"/>
    <s v="OAKY NORTH"/>
    <s v="CHINA STEEL RESPONSIBILITY"/>
    <d v="1899-12-30T07:45:00"/>
    <x v="127"/>
    <s v="DTY-WT 1-WCS-RLS 1-IMWB 1-DTY"/>
    <n v="59"/>
    <n v="0"/>
    <m/>
    <d v="1899-12-30T07:45:00"/>
    <d v="1899-12-30T07:45:00"/>
    <d v="1899-12-30T00:00:00"/>
    <n v="0"/>
    <n v="0"/>
    <d v="1899-12-30T08:00:00"/>
    <d v="1899-12-30T00:15:00"/>
    <n v="0"/>
    <n v="15"/>
    <d v="1899-12-30T08:10:00"/>
    <d v="1899-12-30T00:10:00"/>
    <n v="0"/>
    <n v="10"/>
    <d v="1899-12-30T10:30:00"/>
    <d v="1899-12-30T02:20:00"/>
    <n v="2"/>
    <n v="20"/>
    <d v="1899-12-30T10:30:00"/>
    <d v="1899-12-30T11:38:00"/>
    <d v="1899-12-30T01:08:00"/>
    <n v="1"/>
    <n v="8"/>
    <d v="1899-12-30T10:30:00"/>
    <d v="1899-12-30T11:38:00"/>
    <d v="1899-12-30T01:08:00"/>
    <n v="1"/>
    <n v="8"/>
    <d v="1899-12-30T11:38:00"/>
    <d v="1899-12-30T00:00:00"/>
    <n v="0"/>
    <n v="0"/>
    <d v="1899-12-30T11:38:00"/>
    <d v="1899-12-30T00:00:00"/>
    <n v="0"/>
    <n v="0"/>
    <d v="1899-12-30T17:24:00"/>
    <d v="1899-12-30T05:46:00"/>
    <n v="5"/>
    <n v="46"/>
    <d v="1899-12-30T17:24:00"/>
    <d v="1899-12-30T17:24:00"/>
    <d v="1899-12-30T00:00:00"/>
    <n v="0"/>
    <n v="0"/>
    <d v="1899-12-30T17:24:00"/>
    <d v="1899-12-30T17:24:00"/>
    <m/>
    <d v="1899-12-30T00:00:00"/>
    <n v="0"/>
    <n v="0"/>
    <d v="1899-12-30T17:34:00"/>
    <d v="1899-12-30T00:10:00"/>
    <n v="0"/>
    <n v="10"/>
    <d v="1899-12-30T17:40:00"/>
    <d v="1899-12-30T00:06:00"/>
    <n v="0"/>
    <n v="6"/>
    <d v="1899-12-30T17:40:00"/>
    <d v="1899-12-30T17:45:00"/>
    <d v="1899-12-30T00:05:00"/>
    <n v="0"/>
    <n v="5"/>
    <d v="1899-12-30T10:00:00"/>
    <n v="10"/>
    <n v="0"/>
    <d v="1899-12-30T02:36:00"/>
    <n v="2"/>
    <n v="36"/>
    <d v="1899-12-30T01:08:00"/>
    <n v="1"/>
    <n v="8"/>
    <d v="1899-12-30T05:46:00"/>
    <n v="5"/>
    <n v="46"/>
    <d v="1899-12-30T00:00:00"/>
    <n v="0"/>
    <n v="0"/>
    <d v="1899-12-30T05:46:00"/>
    <n v="5"/>
    <n v="46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448532.05000000016"/>
    <n v="7311"/>
    <n v="62.326610169491524"/>
    <n v="61.350300916427322"/>
    <m/>
    <m/>
    <m/>
    <m/>
    <m/>
  </r>
  <r>
    <n v="130"/>
    <n v="16"/>
    <d v="2011-08-05T00:00:00"/>
    <n v="8"/>
    <x v="2"/>
    <n v="3"/>
    <s v="UML,DGPR"/>
    <s v="HARD COKING COAL"/>
    <s v="FU ZHOU HAI"/>
    <d v="1899-12-30T10:45:00"/>
    <x v="128"/>
    <s v="DTY-WT 1-WCS-RLS 2-IMWB 1-DTY"/>
    <n v="57"/>
    <n v="0"/>
    <m/>
    <d v="1899-12-30T10:45:00"/>
    <d v="1899-12-30T10:45:00"/>
    <d v="1899-12-30T00:00:00"/>
    <n v="0"/>
    <n v="0"/>
    <d v="1899-12-30T10:55:00"/>
    <d v="1899-12-30T00:10:00"/>
    <n v="0"/>
    <n v="10"/>
    <d v="1899-12-30T11:00:00"/>
    <d v="1899-12-30T00:05:00"/>
    <n v="0"/>
    <n v="5"/>
    <d v="1899-12-30T11:31:00"/>
    <d v="1899-12-30T00:31:00"/>
    <n v="0"/>
    <n v="31"/>
    <d v="1899-12-30T11:31:00"/>
    <d v="1899-12-30T12:50:00"/>
    <d v="1899-12-30T01:19:00"/>
    <n v="1"/>
    <n v="19"/>
    <d v="1899-12-30T11:31:00"/>
    <d v="1899-12-30T12:50:00"/>
    <d v="1899-12-30T01:19:00"/>
    <n v="1"/>
    <n v="19"/>
    <d v="1899-12-30T17:30:00"/>
    <d v="1899-12-30T04:40:00"/>
    <n v="4"/>
    <n v="40"/>
    <d v="1899-12-30T18:42:00"/>
    <d v="1899-12-30T01:12:00"/>
    <n v="1"/>
    <n v="12"/>
    <d v="1899-12-30T20:45:00"/>
    <d v="1899-12-30T02:03:00"/>
    <n v="2"/>
    <n v="3"/>
    <d v="1899-12-30T20:45:00"/>
    <d v="1899-12-30T20:45:00"/>
    <d v="1899-12-30T00:00:00"/>
    <n v="0"/>
    <n v="0"/>
    <d v="1899-12-30T20:45:00"/>
    <d v="1899-12-30T20:45:00"/>
    <m/>
    <d v="1899-12-30T00:00:00"/>
    <n v="0"/>
    <n v="0"/>
    <d v="1899-12-30T21:03:00"/>
    <d v="1899-12-30T00:18:00"/>
    <n v="0"/>
    <n v="18"/>
    <d v="1899-12-30T21:07:00"/>
    <d v="1899-12-30T00:04:00"/>
    <n v="0"/>
    <n v="4"/>
    <d v="1899-12-30T21:07:00"/>
    <d v="1899-12-30T21:10:00"/>
    <d v="1899-12-30T00:03:00"/>
    <n v="0"/>
    <n v="3"/>
    <d v="1899-12-30T10:25:00"/>
    <n v="10"/>
    <n v="25"/>
    <d v="1899-12-30T05:33:00"/>
    <n v="5"/>
    <n v="33"/>
    <d v="1899-12-30T01:19:00"/>
    <n v="1"/>
    <n v="19"/>
    <d v="1899-12-30T02:03:00"/>
    <n v="2"/>
    <n v="3"/>
    <d v="1899-12-30T00:00:00"/>
    <n v="0"/>
    <n v="0"/>
    <d v="1899-12-30T02:03:00"/>
    <n v="2"/>
    <n v="3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452087.05000000016"/>
    <n v="7370"/>
    <n v="62.368421052631582"/>
    <n v="61.34152645861603"/>
    <m/>
    <m/>
    <m/>
    <m/>
    <m/>
  </r>
  <r>
    <n v="131"/>
    <n v="17"/>
    <d v="2011-08-05T00:00:00"/>
    <n v="8"/>
    <x v="0"/>
    <n v="9"/>
    <s v="TSL,JSR"/>
    <s v="PCI/SP LIMESTONE"/>
    <s v="CHINA STEEL RESPONSIBILITY/SEALUCK2"/>
    <d v="1899-12-30T20:25:00"/>
    <x v="129"/>
    <s v="DTY-WT 1-WCS-RLS 2-IMWB 1-DTY"/>
    <n v="59"/>
    <n v="0"/>
    <m/>
    <d v="1899-12-30T20:25:00"/>
    <d v="1899-12-30T20:25:00"/>
    <d v="1899-12-30T00:00:00"/>
    <n v="0"/>
    <n v="0"/>
    <d v="1899-12-30T20:40:00"/>
    <d v="1899-12-30T00:15:00"/>
    <n v="0"/>
    <n v="15"/>
    <d v="1899-12-30T20:45:00"/>
    <d v="1899-12-30T00:05:00"/>
    <n v="0"/>
    <n v="5"/>
    <d v="1899-12-30T21:00:00"/>
    <d v="1899-12-30T00:15:00"/>
    <n v="0"/>
    <n v="15"/>
    <d v="1899-12-30T21:00:00"/>
    <d v="1899-12-30T23:12:00"/>
    <d v="1899-12-30T02:12:00"/>
    <n v="2"/>
    <n v="12"/>
    <d v="1899-12-30T21:00:00"/>
    <d v="1899-12-30T23:12:00"/>
    <d v="1899-12-30T02:12:00"/>
    <n v="2"/>
    <n v="12"/>
    <d v="1899-12-30T23:12:00"/>
    <d v="1899-12-30T00:00:00"/>
    <n v="0"/>
    <n v="0"/>
    <d v="1899-12-30T23:12:00"/>
    <d v="1899-12-30T00:00:00"/>
    <n v="0"/>
    <n v="0"/>
    <d v="1899-12-31T02:17:00"/>
    <d v="1899-12-30T03:05:00"/>
    <n v="3"/>
    <n v="5"/>
    <d v="1899-12-31T02:17:00"/>
    <d v="1899-12-31T02:17:00"/>
    <d v="1899-12-30T00:00:00"/>
    <n v="0"/>
    <n v="0"/>
    <d v="1899-12-31T02:17:00"/>
    <d v="1899-12-31T02:17:00"/>
    <m/>
    <d v="1899-12-30T00:00:00"/>
    <n v="0"/>
    <n v="0"/>
    <d v="1899-12-31T02:27:00"/>
    <d v="1899-12-30T00:10:00"/>
    <n v="0"/>
    <n v="10"/>
    <d v="1899-12-31T02:40:00"/>
    <d v="1899-12-30T00:13:00"/>
    <n v="0"/>
    <n v="13"/>
    <d v="1899-12-31T02:40:00"/>
    <d v="1899-12-31T02:50:00"/>
    <d v="1899-12-30T00:10:00"/>
    <n v="0"/>
    <n v="10"/>
    <d v="1899-12-30T06:25:00"/>
    <n v="6"/>
    <n v="25"/>
    <d v="1899-12-30T00:38:00"/>
    <n v="0"/>
    <n v="38"/>
    <d v="1899-12-30T02:12:00"/>
    <n v="2"/>
    <n v="12"/>
    <d v="1899-12-30T03:05:00"/>
    <n v="3"/>
    <n v="5"/>
    <d v="1899-12-30T00:00:00"/>
    <n v="0"/>
    <n v="0"/>
    <d v="1899-12-30T03:05:00"/>
    <n v="3"/>
    <n v="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455809.68000000017"/>
    <n v="7429"/>
    <n v="63.095423728813564"/>
    <n v="61.355455646789629"/>
    <m/>
    <m/>
    <m/>
    <m/>
    <m/>
  </r>
  <r>
    <n v="132"/>
    <n v="18"/>
    <d v="2011-08-06T00:00:00"/>
    <n v="8"/>
    <x v="5"/>
    <n v="10"/>
    <s v="TSL,JSR"/>
    <s v="OAKY NORTH/CP OMAN"/>
    <s v="CHINA STEEL RESPONSIBILITY/SAGARRATAN/MP PANAMAX6"/>
    <d v="1899-12-30T01:10:00"/>
    <x v="130"/>
    <s v="DTY-WT 1-WCS-RLS 2-IMWB 1-DTY"/>
    <n v="59"/>
    <n v="0"/>
    <m/>
    <d v="1899-12-30T01:10:00"/>
    <d v="1899-12-30T01:10:00"/>
    <d v="1899-12-30T00:00:00"/>
    <n v="0"/>
    <n v="0"/>
    <d v="1899-12-30T01:15:00"/>
    <d v="1899-12-30T00:05:00"/>
    <n v="0"/>
    <n v="5"/>
    <d v="1899-12-30T01:18:00"/>
    <d v="1899-12-30T00:03:00"/>
    <n v="0"/>
    <n v="3"/>
    <d v="1899-12-30T01:40:00"/>
    <d v="1899-12-30T00:22:00"/>
    <n v="0"/>
    <n v="22"/>
    <d v="1899-12-30T01:40:00"/>
    <d v="1899-12-30T03:30:00"/>
    <d v="1899-12-30T01:50:00"/>
    <n v="1"/>
    <n v="50"/>
    <d v="1899-12-30T01:40:00"/>
    <d v="1899-12-30T03:30:00"/>
    <d v="1899-12-30T01:50:00"/>
    <n v="1"/>
    <n v="50"/>
    <d v="1899-12-30T03:33:00"/>
    <d v="1899-12-30T00:03:00"/>
    <n v="0"/>
    <n v="3"/>
    <d v="1899-12-30T03:37:00"/>
    <d v="1899-12-30T00:04:00"/>
    <n v="0"/>
    <n v="4"/>
    <d v="1899-12-30T07:51:00"/>
    <d v="1899-12-30T04:14:00"/>
    <n v="4"/>
    <n v="14"/>
    <d v="1899-12-30T07:51:00"/>
    <d v="1899-12-30T07:51:00"/>
    <d v="1899-12-30T00:00:00"/>
    <n v="0"/>
    <n v="0"/>
    <d v="1899-12-30T07:51:00"/>
    <d v="1899-12-30T07:51:00"/>
    <m/>
    <d v="1899-12-30T00:00:00"/>
    <n v="0"/>
    <n v="0"/>
    <d v="1899-12-30T08:00:00"/>
    <d v="1899-12-30T00:09:00"/>
    <n v="0"/>
    <n v="9"/>
    <d v="1899-12-30T08:05:00"/>
    <d v="1899-12-30T00:05:00"/>
    <n v="0"/>
    <n v="5"/>
    <d v="1899-12-30T08:05:00"/>
    <d v="1899-12-30T08:10:00"/>
    <d v="1899-12-30T00:05:00"/>
    <n v="0"/>
    <n v="5"/>
    <d v="1899-12-30T07:00:00"/>
    <n v="7"/>
    <n v="0"/>
    <d v="1899-12-30T00:39:00"/>
    <n v="0"/>
    <n v="39"/>
    <d v="1899-12-30T01:50:00"/>
    <n v="1"/>
    <n v="50"/>
    <d v="1899-12-30T04:14:00"/>
    <n v="4"/>
    <n v="14"/>
    <d v="1899-12-30T00:00:00"/>
    <n v="0"/>
    <n v="0"/>
    <d v="1899-12-30T04:14:00"/>
    <n v="4"/>
    <n v="1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459569.68000000017"/>
    <n v="7487"/>
    <n v="63.728813559322035"/>
    <n v="61.382353412581828"/>
    <m/>
    <m/>
    <m/>
    <m/>
    <m/>
  </r>
  <r>
    <n v="133"/>
    <n v="19"/>
    <d v="2011-08-06T00:00:00"/>
    <n v="8"/>
    <x v="3"/>
    <n v="2"/>
    <s v="WCMIL"/>
    <s v="HARD COKING COAL"/>
    <s v="DIONE"/>
    <d v="1899-12-30T08:30:00"/>
    <x v="131"/>
    <s v="DTY-WT 1-WCS-RLS 2-IMWB 1-DTY"/>
    <n v="58"/>
    <n v="0"/>
    <m/>
    <d v="1899-12-30T08:30:00"/>
    <d v="1899-12-30T08:30:00"/>
    <d v="1899-12-30T00:00:00"/>
    <n v="0"/>
    <n v="0"/>
    <d v="1899-12-30T08:35:00"/>
    <d v="1899-12-30T00:05:00"/>
    <n v="0"/>
    <n v="5"/>
    <d v="1899-12-30T08:37:00"/>
    <d v="1899-12-30T00:02:00"/>
    <n v="0"/>
    <n v="2"/>
    <d v="1899-12-30T09:00:00"/>
    <d v="1899-12-30T00:23:00"/>
    <n v="0"/>
    <n v="23"/>
    <d v="1899-12-30T09:00:00"/>
    <d v="1899-12-30T10:10:00"/>
    <d v="1899-12-30T01:10:00"/>
    <n v="1"/>
    <n v="10"/>
    <d v="1899-12-30T09:00:00"/>
    <d v="1899-12-30T10:10:00"/>
    <d v="1899-12-30T01:10:00"/>
    <n v="1"/>
    <n v="10"/>
    <d v="1899-12-30T11:20:00"/>
    <d v="1899-12-30T01:10:00"/>
    <n v="1"/>
    <n v="10"/>
    <d v="1899-12-30T11:51:00"/>
    <d v="1899-12-30T00:31:00"/>
    <n v="0"/>
    <n v="31"/>
    <d v="1899-12-30T15:00:00"/>
    <d v="1899-12-30T03:09:00"/>
    <n v="3"/>
    <n v="9"/>
    <d v="1899-12-30T15:00:00"/>
    <d v="1899-12-30T15:00:00"/>
    <d v="1899-12-30T00:00:00"/>
    <n v="0"/>
    <n v="0"/>
    <d v="1899-12-30T15:00:00"/>
    <d v="1899-12-30T15:00:00"/>
    <m/>
    <d v="1899-12-30T00:00:00"/>
    <n v="0"/>
    <n v="0"/>
    <d v="1899-12-30T15:15:00"/>
    <d v="1899-12-30T00:15:00"/>
    <n v="0"/>
    <n v="15"/>
    <d v="1899-12-30T15:40:00"/>
    <d v="1899-12-30T00:25:00"/>
    <n v="0"/>
    <n v="25"/>
    <d v="1899-12-30T15:40:00"/>
    <d v="1899-12-30T16:15:00"/>
    <d v="1899-12-30T00:35:00"/>
    <n v="0"/>
    <n v="35"/>
    <d v="1899-12-30T07:45:00"/>
    <n v="7"/>
    <n v="45"/>
    <d v="1899-12-30T02:13:00"/>
    <n v="2"/>
    <n v="13"/>
    <d v="1899-12-30T01:10:00"/>
    <n v="1"/>
    <n v="10"/>
    <d v="1899-12-30T03:09:00"/>
    <n v="3"/>
    <n v="9"/>
    <d v="1899-12-30T00:00:00"/>
    <n v="0"/>
    <n v="0"/>
    <d v="1899-12-30T03:09:00"/>
    <n v="3"/>
    <n v="9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463175.68000000017"/>
    <n v="7546"/>
    <n v="62.172413793103445"/>
    <n v="61.380291545189529"/>
    <m/>
    <m/>
    <m/>
    <m/>
    <m/>
  </r>
  <r>
    <n v="134"/>
    <n v="20"/>
    <d v="2011-08-06T00:00:00"/>
    <n v="8"/>
    <x v="1"/>
    <n v="3"/>
    <s v="TSL,HALDIA"/>
    <s v="HAILCREEK"/>
    <s v="GREAT BRIGHT"/>
    <d v="1899-12-30T06:10:00"/>
    <x v="132"/>
    <s v="DTY-WT 1-WCS-RLS 2-IMWB 1-DTY"/>
    <n v="59"/>
    <n v="0"/>
    <m/>
    <d v="1899-12-30T06:10:00"/>
    <d v="1899-12-30T06:10:00"/>
    <d v="1899-12-30T00:00:00"/>
    <n v="0"/>
    <n v="0"/>
    <d v="1899-12-30T06:15:00"/>
    <d v="1899-12-30T00:05:00"/>
    <n v="0"/>
    <n v="5"/>
    <d v="1899-12-30T06:17:00"/>
    <d v="1899-12-30T00:02:00"/>
    <n v="0"/>
    <n v="2"/>
    <d v="1899-12-30T07:00:00"/>
    <d v="1899-12-30T00:43:00"/>
    <n v="0"/>
    <n v="43"/>
    <d v="1899-12-30T07:00:00"/>
    <d v="1899-12-30T08:05:00"/>
    <d v="1899-12-30T01:05:00"/>
    <n v="1"/>
    <n v="5"/>
    <d v="1899-12-30T07:00:00"/>
    <d v="1899-12-30T08:05:00"/>
    <d v="1899-12-30T01:05:00"/>
    <n v="1"/>
    <n v="5"/>
    <d v="1899-12-30T08:16:00"/>
    <d v="1899-12-30T00:11:00"/>
    <n v="0"/>
    <n v="11"/>
    <d v="1899-12-30T10:19:00"/>
    <d v="1899-12-30T02:03:00"/>
    <n v="2"/>
    <n v="3"/>
    <d v="1899-12-30T18:24:00"/>
    <d v="1899-12-30T08:05:00"/>
    <n v="8"/>
    <n v="5"/>
    <d v="1899-12-30T18:24:00"/>
    <d v="1899-12-30T18:24:00"/>
    <d v="1899-12-30T00:00:00"/>
    <n v="0"/>
    <n v="0"/>
    <d v="1899-12-30T18:24:00"/>
    <d v="1899-12-30T18:24:00"/>
    <m/>
    <d v="1899-12-30T00:00:00"/>
    <n v="0"/>
    <n v="0"/>
    <d v="1899-12-30T18:30:00"/>
    <d v="1899-12-30T00:06:00"/>
    <n v="0"/>
    <n v="6"/>
    <d v="1899-12-30T18:40:00"/>
    <d v="1899-12-30T00:10:00"/>
    <n v="0"/>
    <n v="10"/>
    <d v="1899-12-30T18:40:00"/>
    <d v="1899-12-30T18:45:00"/>
    <d v="1899-12-30T00:05:00"/>
    <n v="0"/>
    <n v="5"/>
    <d v="1899-12-30T12:35:00"/>
    <n v="12"/>
    <n v="35"/>
    <d v="1899-12-30T01:10:00"/>
    <n v="1"/>
    <n v="10"/>
    <d v="1899-12-30T01:05:00"/>
    <n v="1"/>
    <n v="5"/>
    <d v="1899-12-30T08:05:00"/>
    <n v="8"/>
    <n v="5"/>
    <d v="1899-12-30T00:00:00"/>
    <n v="0"/>
    <n v="0"/>
    <d v="1899-12-30T08:05:00"/>
    <n v="8"/>
    <n v="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466807.68000000017"/>
    <n v="7600"/>
    <n v="61.559322033898304"/>
    <n v="61.422063157894762"/>
    <m/>
    <m/>
    <m/>
    <m/>
    <m/>
  </r>
  <r>
    <n v="135"/>
    <n v="21"/>
    <d v="2011-08-06T00:00:00"/>
    <n v="8"/>
    <x v="2"/>
    <n v="4"/>
    <s v="UML,DGPR"/>
    <s v="HARD COKING COAL"/>
    <s v="KAVO ALKYON"/>
    <d v="1899-12-30T14:00:00"/>
    <x v="133"/>
    <s v="DTY-WT 1-WCS-RLS 1-IMWB 1-DTY"/>
    <n v="54"/>
    <n v="4"/>
    <m/>
    <d v="1899-12-30T14:00:00"/>
    <d v="1899-12-30T14:00:00"/>
    <d v="1899-12-30T00:00:00"/>
    <n v="0"/>
    <n v="0"/>
    <d v="1899-12-30T14:10:00"/>
    <d v="1899-12-30T00:10:00"/>
    <n v="0"/>
    <n v="10"/>
    <d v="1899-12-30T14:12:00"/>
    <d v="1899-12-30T00:02:00"/>
    <n v="0"/>
    <n v="2"/>
    <d v="1899-12-30T16:00:00"/>
    <d v="1899-12-30T01:48:00"/>
    <n v="1"/>
    <n v="48"/>
    <d v="1899-12-30T16:00:00"/>
    <d v="1899-12-30T18:00:00"/>
    <d v="1899-12-30T02:00:00"/>
    <n v="2"/>
    <n v="0"/>
    <d v="1899-12-30T16:00:00"/>
    <d v="1899-12-30T18:00:00"/>
    <d v="1899-12-30T02:00:00"/>
    <n v="2"/>
    <n v="0"/>
    <d v="1899-12-30T18:00:00"/>
    <d v="1899-12-30T00:00:00"/>
    <n v="0"/>
    <n v="0"/>
    <d v="1899-12-30T18:30:00"/>
    <d v="1899-12-30T00:30:00"/>
    <n v="0"/>
    <n v="30"/>
    <d v="1899-12-30T20:55:00"/>
    <d v="1899-12-30T02:25:00"/>
    <n v="2"/>
    <n v="25"/>
    <d v="1899-12-30T20:55:00"/>
    <d v="1899-12-30T20:55:00"/>
    <d v="1899-12-30T00:00:00"/>
    <n v="0"/>
    <n v="0"/>
    <d v="1899-12-30T20:55:00"/>
    <d v="1899-12-30T20:55:00"/>
    <m/>
    <d v="1899-12-30T00:00:00"/>
    <n v="0"/>
    <n v="0"/>
    <d v="1899-12-30T21:00:00"/>
    <d v="1899-12-30T00:05:00"/>
    <n v="0"/>
    <n v="5"/>
    <d v="1899-12-30T21:10:00"/>
    <d v="1899-12-30T00:10:00"/>
    <n v="0"/>
    <n v="10"/>
    <d v="1899-12-30T21:10:00"/>
    <d v="1899-12-30T21:25:00"/>
    <d v="1899-12-30T00:15:00"/>
    <n v="0"/>
    <n v="15"/>
    <d v="1899-12-30T07:25:00"/>
    <n v="7"/>
    <n v="25"/>
    <d v="1899-12-30T02:03:00"/>
    <n v="2"/>
    <n v="3"/>
    <d v="1899-12-30T02:00:00"/>
    <n v="2"/>
    <n v="0"/>
    <d v="1899-12-30T02:25:00"/>
    <n v="2"/>
    <n v="25"/>
    <d v="1899-12-30T00:00:00"/>
    <n v="0"/>
    <n v="0"/>
    <d v="1899-12-30T02:25:00"/>
    <n v="2"/>
    <n v="2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470173.68000000017"/>
    <n v="7658"/>
    <n v="62.333333333333336"/>
    <n v="61.396406372421019"/>
    <m/>
    <m/>
    <m/>
    <m/>
    <m/>
  </r>
  <r>
    <n v="136"/>
    <n v="22"/>
    <d v="2011-08-06T00:00:00"/>
    <n v="8"/>
    <x v="0"/>
    <n v="11"/>
    <s v="TSL,JSR"/>
    <s v="JELLINBAH PCI"/>
    <s v="CHINA STEEL RESPONSIBILITY"/>
    <d v="1899-12-30T00:05:00"/>
    <x v="134"/>
    <s v="DTY-WT 1-WCS-RLS 1-IMWB 1-DTY"/>
    <n v="58"/>
    <n v="1"/>
    <m/>
    <d v="1899-12-30T00:05:00"/>
    <d v="1899-12-30T00:05:00"/>
    <d v="1899-12-30T00:00:00"/>
    <n v="0"/>
    <n v="0"/>
    <d v="1899-12-30T00:07:00"/>
    <d v="1899-12-30T00:02:00"/>
    <n v="0"/>
    <n v="2"/>
    <d v="1899-12-30T00:10:00"/>
    <d v="1899-12-30T00:03:00"/>
    <n v="0"/>
    <n v="3"/>
    <d v="1899-12-30T00:25:00"/>
    <d v="1899-12-30T00:15:00"/>
    <n v="0"/>
    <n v="15"/>
    <d v="1899-12-30T00:25:00"/>
    <d v="1899-12-30T00:40:00"/>
    <d v="1899-12-30T00:15:00"/>
    <n v="0"/>
    <n v="15"/>
    <d v="1899-12-30T00:25:00"/>
    <d v="1899-12-30T00:40:00"/>
    <d v="1899-12-30T00:15:00"/>
    <n v="0"/>
    <n v="15"/>
    <d v="1899-12-30T00:40:00"/>
    <d v="1899-12-30T00:00:00"/>
    <n v="0"/>
    <n v="0"/>
    <d v="1899-12-30T01:03:00"/>
    <d v="1899-12-30T00:23:00"/>
    <n v="0"/>
    <n v="23"/>
    <d v="1899-12-30T03:42:00"/>
    <d v="1899-12-30T02:39:00"/>
    <n v="2"/>
    <n v="39"/>
    <d v="1899-12-30T03:42:00"/>
    <d v="1899-12-30T03:42:00"/>
    <d v="1899-12-30T00:00:00"/>
    <n v="0"/>
    <n v="0"/>
    <d v="1899-12-30T03:42:00"/>
    <d v="1899-12-30T03:42:00"/>
    <m/>
    <d v="1899-12-30T00:00:00"/>
    <n v="0"/>
    <n v="0"/>
    <d v="1899-12-30T03:50:00"/>
    <d v="1899-12-30T00:08:00"/>
    <n v="0"/>
    <n v="8"/>
    <d v="1899-12-30T04:00:00"/>
    <d v="1899-12-30T00:10:00"/>
    <n v="0"/>
    <n v="10"/>
    <d v="1899-12-30T04:00:00"/>
    <d v="1899-12-30T04:05:00"/>
    <d v="1899-12-30T00:05:00"/>
    <n v="0"/>
    <n v="5"/>
    <d v="1899-12-30T04:00:00"/>
    <n v="4"/>
    <n v="0"/>
    <d v="1899-12-30T00:33:00"/>
    <n v="0"/>
    <n v="33"/>
    <d v="1899-12-30T00:15:00"/>
    <n v="0"/>
    <n v="15"/>
    <d v="1899-12-30T02:39:00"/>
    <n v="2"/>
    <n v="39"/>
    <d v="1899-12-30T00:00:00"/>
    <n v="0"/>
    <n v="0"/>
    <d v="1899-12-30T02:39:00"/>
    <n v="2"/>
    <n v="39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473813.68000000017"/>
    <n v="7716"/>
    <n v="62.758620689655174"/>
    <n v="61.406645930533976"/>
    <m/>
    <m/>
    <m/>
    <m/>
    <m/>
  </r>
  <r>
    <n v="137"/>
    <n v="23"/>
    <d v="2011-08-07T00:00:00"/>
    <n v="8"/>
    <x v="0"/>
    <n v="12"/>
    <s v="TSL,JSR"/>
    <s v="CDHCC/CP OMAN"/>
    <s v="MERIDIAN HALO/SAGAR RATAN.MP PANAMAX6"/>
    <d v="1899-12-30T05:30:00"/>
    <x v="135"/>
    <s v="DTY-WT 1-WCS-RLS 2-IMWB 1-DTY"/>
    <n v="58"/>
    <n v="1"/>
    <m/>
    <d v="1899-12-30T05:30:00"/>
    <d v="1899-12-30T05:30:00"/>
    <d v="1899-12-30T00:00:00"/>
    <n v="0"/>
    <n v="0"/>
    <d v="1899-12-30T05:40:00"/>
    <d v="1899-12-30T00:10:00"/>
    <n v="0"/>
    <n v="10"/>
    <d v="1899-12-30T05:45:00"/>
    <d v="1899-12-30T00:05:00"/>
    <n v="0"/>
    <n v="5"/>
    <d v="1899-12-30T06:18:00"/>
    <d v="1899-12-30T00:33:00"/>
    <n v="0"/>
    <n v="33"/>
    <d v="1899-12-30T06:18:00"/>
    <d v="1899-12-30T07:18:00"/>
    <d v="1899-12-30T01:00:00"/>
    <n v="1"/>
    <n v="0"/>
    <d v="1899-12-30T06:18:00"/>
    <d v="1899-12-30T07:18:00"/>
    <d v="1899-12-30T01:00:00"/>
    <n v="1"/>
    <n v="0"/>
    <d v="1899-12-30T07:18:00"/>
    <d v="1899-12-30T00:00:00"/>
    <n v="0"/>
    <n v="0"/>
    <d v="1899-12-30T07:20:00"/>
    <d v="1899-12-30T00:02:00"/>
    <n v="0"/>
    <n v="2"/>
    <d v="1899-12-30T10:36:00"/>
    <d v="1899-12-30T03:16:00"/>
    <n v="3"/>
    <n v="16"/>
    <d v="1899-12-30T10:36:00"/>
    <d v="1899-12-30T10:36:00"/>
    <d v="1899-12-30T00:00:00"/>
    <n v="0"/>
    <n v="0"/>
    <d v="1899-12-30T10:36:00"/>
    <d v="1899-12-30T10:36:00"/>
    <m/>
    <d v="1899-12-30T00:00:00"/>
    <n v="0"/>
    <n v="0"/>
    <d v="1899-12-30T10:42:00"/>
    <d v="1899-12-30T00:06:00"/>
    <n v="0"/>
    <n v="6"/>
    <d v="1899-12-30T10:50:00"/>
    <d v="1899-12-30T00:08:00"/>
    <n v="0"/>
    <n v="8"/>
    <d v="1899-12-30T10:50:00"/>
    <d v="1899-12-30T11:00:00"/>
    <d v="1899-12-30T00:10:00"/>
    <n v="0"/>
    <n v="10"/>
    <d v="1899-12-30T05:30:00"/>
    <n v="5"/>
    <n v="30"/>
    <d v="1899-12-30T00:47:00"/>
    <n v="0"/>
    <n v="47"/>
    <d v="1899-12-30T01:00:00"/>
    <n v="1"/>
    <n v="0"/>
    <d v="1899-12-30T03:16:00"/>
    <n v="3"/>
    <n v="16"/>
    <d v="1899-12-30T00:00:00"/>
    <n v="0"/>
    <n v="0"/>
    <d v="1899-12-30T03:16:00"/>
    <n v="3"/>
    <n v="16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477458.23000000016"/>
    <n v="7769"/>
    <n v="62.837068965517247"/>
    <n v="61.456845153816467"/>
    <m/>
    <m/>
    <m/>
    <m/>
    <m/>
  </r>
  <r>
    <n v="138"/>
    <n v="24"/>
    <d v="2011-08-07T00:00:00"/>
    <n v="8"/>
    <x v="1"/>
    <n v="4"/>
    <s v="TSL,HALDIA"/>
    <s v="HAILCREEK"/>
    <s v="GREAT BRIGHT"/>
    <d v="1899-12-30T10:10:00"/>
    <x v="136"/>
    <s v="DTY-WT 1-WCS-RLS 1-IMWB 1-DTY"/>
    <n v="53"/>
    <n v="5"/>
    <m/>
    <d v="1899-12-30T10:10:00"/>
    <d v="1899-12-30T10:10:00"/>
    <d v="1899-12-30T00:00:00"/>
    <n v="0"/>
    <n v="0"/>
    <d v="1899-12-30T10:15:00"/>
    <d v="1899-12-30T00:05:00"/>
    <n v="0"/>
    <n v="5"/>
    <d v="1899-12-30T10:17:00"/>
    <d v="1899-12-30T00:02:00"/>
    <n v="0"/>
    <n v="2"/>
    <d v="1899-12-30T10:25:00"/>
    <d v="1899-12-30T00:08:00"/>
    <n v="0"/>
    <n v="8"/>
    <d v="1899-12-30T10:25:00"/>
    <d v="1899-12-30T12:44:00"/>
    <d v="1899-12-30T02:19:00"/>
    <n v="2"/>
    <n v="19"/>
    <d v="1899-12-30T10:25:00"/>
    <d v="1899-12-30T12:44:00"/>
    <d v="1899-12-30T02:19:00"/>
    <n v="2"/>
    <n v="19"/>
    <d v="1899-12-30T12:44:00"/>
    <d v="1899-12-30T00:00:00"/>
    <n v="0"/>
    <n v="0"/>
    <d v="1899-12-30T12:44:00"/>
    <d v="1899-12-30T00:00:00"/>
    <n v="0"/>
    <n v="0"/>
    <d v="1899-12-30T14:35:00"/>
    <d v="1899-12-30T01:51:00"/>
    <n v="1"/>
    <n v="51"/>
    <d v="1899-12-30T14:35:00"/>
    <d v="1899-12-30T14:35:00"/>
    <d v="1899-12-30T00:00:00"/>
    <n v="0"/>
    <n v="0"/>
    <d v="1899-12-30T14:35:00"/>
    <d v="1899-12-30T14:35:00"/>
    <m/>
    <d v="1899-12-30T00:00:00"/>
    <n v="0"/>
    <n v="0"/>
    <d v="1899-12-30T14:45:00"/>
    <d v="1899-12-30T00:10:00"/>
    <n v="0"/>
    <n v="10"/>
    <d v="1899-12-30T15:00:00"/>
    <d v="1899-12-30T00:15:00"/>
    <n v="0"/>
    <n v="15"/>
    <d v="1899-12-30T15:00:00"/>
    <d v="1899-12-30T15:10:00"/>
    <d v="1899-12-30T00:10:00"/>
    <n v="0"/>
    <n v="10"/>
    <d v="1899-12-30T05:00:00"/>
    <n v="5"/>
    <n v="0"/>
    <d v="1899-12-30T00:33:00"/>
    <n v="0"/>
    <n v="33"/>
    <d v="1899-12-30T02:19:00"/>
    <n v="2"/>
    <n v="19"/>
    <d v="1899-12-30T01:51:00"/>
    <n v="1"/>
    <n v="51"/>
    <d v="1899-12-30T00:00:00"/>
    <n v="0"/>
    <n v="0"/>
    <d v="1899-12-30T01:51:00"/>
    <n v="1"/>
    <n v="51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480782.17000000016"/>
    <n v="7825"/>
    <n v="62.715849056603773"/>
    <n v="61.441810862619832"/>
    <m/>
    <m/>
    <m/>
    <m/>
    <m/>
  </r>
  <r>
    <n v="139"/>
    <n v="25"/>
    <d v="2011-08-07T00:00:00"/>
    <n v="8"/>
    <x v="0"/>
    <n v="13"/>
    <s v="TSL,JSR"/>
    <s v="CDHCC/JELLINBAH PCI"/>
    <s v="CHINA STEEL RESPONSIBILITY"/>
    <d v="1899-12-30T15:45:00"/>
    <x v="137"/>
    <s v="DTY-WT 1-WCS-RLS 1-IMWB 1-DTY"/>
    <n v="56"/>
    <n v="2"/>
    <m/>
    <d v="1899-12-30T15:45:00"/>
    <d v="1899-12-30T15:45:00"/>
    <d v="1899-12-30T00:00:00"/>
    <n v="0"/>
    <n v="0"/>
    <d v="1899-12-30T16:00:00"/>
    <d v="1899-12-30T00:15:00"/>
    <n v="0"/>
    <n v="15"/>
    <d v="1899-12-30T16:05:00"/>
    <d v="1899-12-30T00:05:00"/>
    <n v="0"/>
    <n v="5"/>
    <d v="1899-12-30T16:32:00"/>
    <d v="1899-12-30T00:27:00"/>
    <n v="0"/>
    <n v="27"/>
    <d v="1899-12-30T16:35:00"/>
    <d v="1899-12-30T18:45:00"/>
    <d v="1899-12-30T02:10:00"/>
    <n v="2"/>
    <n v="10"/>
    <d v="1899-12-30T16:35:00"/>
    <d v="1899-12-30T18:45:00"/>
    <d v="1899-12-30T02:10:00"/>
    <n v="2"/>
    <n v="10"/>
    <d v="1899-12-30T18:52:00"/>
    <d v="1899-12-30T00:07:00"/>
    <n v="0"/>
    <n v="7"/>
    <d v="1899-12-30T18:53:00"/>
    <d v="1899-12-30T00:01:00"/>
    <n v="0"/>
    <n v="1"/>
    <d v="1899-12-30T22:03:00"/>
    <d v="1899-12-30T03:10:00"/>
    <n v="3"/>
    <n v="10"/>
    <d v="1899-12-30T22:03:00"/>
    <d v="1899-12-30T22:03:00"/>
    <d v="1899-12-30T00:00:00"/>
    <n v="0"/>
    <n v="0"/>
    <d v="1899-12-30T22:03:00"/>
    <d v="1899-12-30T22:03:00"/>
    <m/>
    <d v="1899-12-30T00:00:00"/>
    <n v="0"/>
    <n v="0"/>
    <d v="1899-12-30T22:12:00"/>
    <d v="1899-12-30T00:09:00"/>
    <n v="0"/>
    <n v="9"/>
    <d v="1899-12-30T22:25:00"/>
    <d v="1899-12-30T00:13:00"/>
    <n v="0"/>
    <n v="13"/>
    <d v="1899-12-30T22:25:00"/>
    <d v="1899-12-30T22:35:00"/>
    <d v="1899-12-30T00:10:00"/>
    <n v="0"/>
    <n v="10"/>
    <d v="1899-12-30T06:50:00"/>
    <n v="6"/>
    <n v="50"/>
    <d v="1899-12-30T00:56:00"/>
    <n v="0"/>
    <n v="56"/>
    <d v="1899-12-30T02:10:00"/>
    <n v="2"/>
    <n v="10"/>
    <d v="1899-12-30T03:10:00"/>
    <n v="3"/>
    <n v="10"/>
    <d v="1899-12-30T00:00:00"/>
    <n v="0"/>
    <n v="0"/>
    <d v="1899-12-30T03:10:00"/>
    <n v="3"/>
    <n v="1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484183.37000000017"/>
    <n v="7884"/>
    <n v="60.73571428571428"/>
    <n v="61.413415778792512"/>
    <m/>
    <m/>
    <m/>
    <m/>
    <m/>
  </r>
  <r>
    <n v="140"/>
    <n v="26"/>
    <d v="2011-08-08T00:00:00"/>
    <n v="8"/>
    <x v="2"/>
    <n v="5"/>
    <s v="UML,DGPR"/>
    <s v="HARD COKING COAL"/>
    <s v="KAVO ALKYON"/>
    <d v="1899-12-30T02:00:00"/>
    <x v="138"/>
    <s v="DTY-WT 1-WCS-RLS 1-IMWB 1-DTY/DTY-WT 1-WCS-RLS 2-IMWB 1-DTY"/>
    <n v="59"/>
    <n v="0"/>
    <m/>
    <d v="1899-12-30T02:00:00"/>
    <d v="1899-12-30T02:00:00"/>
    <d v="1899-12-30T00:00:00"/>
    <n v="0"/>
    <n v="0"/>
    <d v="1899-12-30T03:00:00"/>
    <d v="1899-12-30T01:00:00"/>
    <n v="1"/>
    <n v="0"/>
    <d v="1899-12-30T03:10:00"/>
    <d v="1899-12-30T00:10:00"/>
    <n v="0"/>
    <n v="10"/>
    <d v="1899-12-30T03:30:00"/>
    <d v="1899-12-30T00:20:00"/>
    <n v="0"/>
    <n v="20"/>
    <d v="1899-12-30T03:30:00"/>
    <d v="1899-12-30T04:00:00"/>
    <d v="1899-12-30T00:30:00"/>
    <n v="0"/>
    <n v="30"/>
    <d v="1899-12-30T03:30:00"/>
    <d v="1899-12-30T04:00:00"/>
    <d v="1899-12-30T00:30:00"/>
    <n v="0"/>
    <n v="30"/>
    <d v="1899-12-30T04:07:00"/>
    <d v="1899-12-30T00:07:00"/>
    <n v="0"/>
    <n v="7"/>
    <d v="1899-12-30T04:08:00"/>
    <d v="1899-12-30T00:01:00"/>
    <n v="0"/>
    <n v="1"/>
    <d v="1899-12-30T07:30:00"/>
    <d v="1899-12-30T03:22:00"/>
    <n v="3"/>
    <n v="22"/>
    <d v="1899-12-30T04:10:00"/>
    <d v="1899-12-30T07:35:00"/>
    <d v="1899-12-30T03:25:00"/>
    <n v="3"/>
    <n v="25"/>
    <d v="1899-12-30T07:35:00"/>
    <d v="1899-12-30T07:35:00"/>
    <m/>
    <d v="1899-12-30T00:00:00"/>
    <n v="0"/>
    <n v="0"/>
    <d v="1899-12-30T07:45:00"/>
    <d v="1899-12-30T00:10:00"/>
    <n v="0"/>
    <n v="10"/>
    <d v="1899-12-30T07:50:00"/>
    <d v="1899-12-30T00:05:00"/>
    <n v="0"/>
    <n v="5"/>
    <d v="1899-12-30T07:55:00"/>
    <d v="1899-12-30T08:00:00"/>
    <d v="1899-12-30T00:05:00"/>
    <n v="0"/>
    <n v="5"/>
    <d v="1899-12-30T06:00:00"/>
    <n v="6"/>
    <n v="0"/>
    <d v="1899-12-30T00:42:00"/>
    <n v="0"/>
    <n v="42"/>
    <d v="1899-12-30T00:30:00"/>
    <n v="0"/>
    <n v="30"/>
    <d v="1899-12-30T03:22:00"/>
    <n v="3"/>
    <n v="22"/>
    <d v="1899-12-30T00:00:00"/>
    <n v="0"/>
    <n v="0"/>
    <d v="1899-12-30T03:22:00"/>
    <n v="3"/>
    <n v="22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487784.51000000018"/>
    <n v="7938"/>
    <n v="61.036271186440679"/>
    <n v="61.449295792391055"/>
    <m/>
    <m/>
    <m/>
    <m/>
    <m/>
  </r>
  <r>
    <n v="141"/>
    <n v="27"/>
    <d v="2011-08-08T00:00:00"/>
    <n v="8"/>
    <x v="9"/>
    <n v="1"/>
    <s v="SUPL"/>
    <s v="NON COKING"/>
    <s v="GENCO NORMANDY"/>
    <d v="1899-12-30T04:25:00"/>
    <x v="139"/>
    <s v="DTY-WT 1-WCS-RLS 1-IMWB 1-DTY"/>
    <n v="54"/>
    <n v="4"/>
    <m/>
    <d v="1899-12-30T04:25:00"/>
    <d v="1899-12-30T04:25:00"/>
    <d v="1899-12-30T00:00:00"/>
    <n v="0"/>
    <n v="0"/>
    <d v="1899-12-30T05:00:00"/>
    <d v="1899-12-30T00:35:00"/>
    <n v="0"/>
    <n v="35"/>
    <d v="1899-12-30T05:10:00"/>
    <d v="1899-12-30T00:10:00"/>
    <n v="0"/>
    <n v="10"/>
    <d v="1899-12-30T05:10:00"/>
    <d v="1899-12-30T00:00:00"/>
    <n v="0"/>
    <n v="0"/>
    <d v="1899-12-30T05:10:00"/>
    <d v="1899-12-30T05:10:00"/>
    <d v="1899-12-30T00:00:00"/>
    <n v="0"/>
    <n v="0"/>
    <d v="1899-12-30T05:10:00"/>
    <d v="1899-12-30T05:10:00"/>
    <d v="1899-12-30T00:00:00"/>
    <n v="0"/>
    <n v="0"/>
    <d v="1899-12-30T06:20:00"/>
    <d v="1899-12-30T01:10:00"/>
    <n v="1"/>
    <n v="10"/>
    <d v="1899-12-30T08:09:00"/>
    <d v="1899-12-30T01:49:00"/>
    <n v="1"/>
    <n v="49"/>
    <d v="1899-12-30T10:25:00"/>
    <d v="1899-12-30T02:16:00"/>
    <n v="2"/>
    <n v="16"/>
    <d v="1899-12-30T08:12:00"/>
    <d v="1899-12-30T10:30:00"/>
    <d v="1899-12-30T02:18:00"/>
    <n v="2"/>
    <n v="18"/>
    <d v="1899-12-30T10:30:00"/>
    <d v="1899-12-30T10:30:00"/>
    <m/>
    <d v="1899-12-30T00:00:00"/>
    <n v="0"/>
    <n v="0"/>
    <d v="1899-12-30T10:35:00"/>
    <d v="1899-12-30T00:05:00"/>
    <n v="0"/>
    <n v="5"/>
    <d v="1899-12-30T10:40:00"/>
    <d v="1899-12-30T00:05:00"/>
    <n v="0"/>
    <n v="5"/>
    <d v="1899-12-30T10:40:00"/>
    <d v="1899-12-30T10:45:00"/>
    <d v="1899-12-30T00:05:00"/>
    <n v="0"/>
    <n v="5"/>
    <d v="1899-12-30T06:20:00"/>
    <n v="6"/>
    <n v="20"/>
    <d v="1899-12-30T01:20:00"/>
    <n v="1"/>
    <n v="20"/>
    <d v="1899-12-30T00:00:00"/>
    <n v="0"/>
    <n v="0"/>
    <d v="1899-12-30T02:16:00"/>
    <n v="2"/>
    <n v="16"/>
    <d v="1899-12-30T00:00:00"/>
    <n v="0"/>
    <n v="0"/>
    <d v="1899-12-30T02:16:00"/>
    <n v="2"/>
    <n v="16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491193.79000000021"/>
    <n v="7996"/>
    <n v="63.134814814814817"/>
    <n v="61.429938719359704"/>
    <m/>
    <m/>
    <m/>
    <m/>
    <m/>
  </r>
  <r>
    <n v="142"/>
    <n v="28"/>
    <d v="2011-08-08T00:00:00"/>
    <n v="8"/>
    <x v="0"/>
    <n v="14"/>
    <s v="TSL,JSR"/>
    <s v="OAKY NORTH/JELLINBAH PCI"/>
    <s v="CHINA STEEL RESPONSIBILITY"/>
    <d v="1899-12-30T10:00:00"/>
    <x v="140"/>
    <s v="DTY-WT 1-WCS-RLS 1-IMWB 1-DTY/DTY-WT 1-WCS-RLS 2-IMWB 1-DTY"/>
    <n v="58"/>
    <n v="1"/>
    <m/>
    <d v="1899-12-30T10:00:00"/>
    <d v="1899-12-30T10:00:00"/>
    <d v="1899-12-30T00:00:00"/>
    <n v="0"/>
    <n v="0"/>
    <d v="1899-12-30T10:15:00"/>
    <d v="1899-12-30T00:15:00"/>
    <n v="0"/>
    <n v="15"/>
    <d v="1899-12-30T10:15:00"/>
    <d v="1899-12-30T00:00:00"/>
    <n v="0"/>
    <n v="0"/>
    <d v="1899-12-30T10:55:00"/>
    <d v="1899-12-30T00:40:00"/>
    <n v="0"/>
    <n v="40"/>
    <d v="1899-12-30T11:00:00"/>
    <d v="1899-12-30T11:50:00"/>
    <d v="1899-12-30T00:50:00"/>
    <n v="0"/>
    <n v="50"/>
    <d v="1899-12-30T11:00:00"/>
    <d v="1899-12-30T11:50:00"/>
    <d v="1899-12-30T00:50:00"/>
    <n v="0"/>
    <n v="50"/>
    <d v="1899-12-30T11:50:00"/>
    <d v="1899-12-30T00:00:00"/>
    <n v="0"/>
    <n v="0"/>
    <d v="1899-12-30T12:02:00"/>
    <d v="1899-12-30T00:12:00"/>
    <n v="0"/>
    <n v="12"/>
    <d v="1899-12-30T15:16:00"/>
    <d v="1899-12-30T03:14:00"/>
    <n v="3"/>
    <n v="14"/>
    <d v="1899-12-30T15:16:00"/>
    <d v="1899-12-30T15:16:00"/>
    <d v="1899-12-30T00:00:00"/>
    <n v="0"/>
    <n v="0"/>
    <d v="1899-12-30T00:00:00"/>
    <d v="1899-12-30T00:00:00"/>
    <m/>
    <d v="1899-12-30T00:00:00"/>
    <n v="0"/>
    <n v="0"/>
    <d v="1899-12-30T15:26:00"/>
    <d v="1899-12-30T00:10:00"/>
    <n v="0"/>
    <n v="10"/>
    <d v="1899-12-30T15:35:00"/>
    <d v="1899-12-30T00:09:00"/>
    <n v="0"/>
    <n v="9"/>
    <d v="1899-12-30T15:35:00"/>
    <d v="1899-12-30T15:45:00"/>
    <d v="1899-12-30T00:10:00"/>
    <n v="0"/>
    <n v="10"/>
    <d v="1899-12-30T05:45:00"/>
    <n v="5"/>
    <n v="45"/>
    <d v="1899-12-30T00:59:00"/>
    <n v="0"/>
    <n v="59"/>
    <d v="1899-12-30T00:50:00"/>
    <n v="0"/>
    <n v="50"/>
    <d v="1899-12-30T03:14:00"/>
    <n v="3"/>
    <n v="14"/>
    <d v="1899-12-30T00:00:00"/>
    <n v="0"/>
    <n v="0"/>
    <d v="1899-12-30T03:14:00"/>
    <n v="3"/>
    <n v="1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494798.66000000021"/>
    <n v="8052"/>
    <n v="62.152931034482755"/>
    <n v="61.450404868355712"/>
    <m/>
    <m/>
    <m/>
    <m/>
    <m/>
  </r>
  <r>
    <n v="143"/>
    <n v="29"/>
    <d v="2011-08-08T00:00:00"/>
    <n v="8"/>
    <x v="0"/>
    <n v="15"/>
    <s v="TSL,JSR"/>
    <s v="CDHCC/CP OMAN"/>
    <s v="MERIDIAN HALO/SAGAR RATAN.MP PANAMAX6"/>
    <d v="1899-12-30T10:00:00"/>
    <x v="141"/>
    <s v="DTY-WT 1-WCS-RLS 1-IMWB 1-DTY/DTY-WT 1-WCS-RLS 2-IMWB 1-DTY"/>
    <n v="56"/>
    <n v="3"/>
    <m/>
    <d v="1899-12-30T10:00:00"/>
    <d v="1899-12-30T10:00:00"/>
    <d v="1899-12-30T00:00:00"/>
    <n v="0"/>
    <n v="0"/>
    <d v="1899-12-30T15:30:00"/>
    <d v="1899-12-30T05:30:00"/>
    <n v="5"/>
    <n v="30"/>
    <d v="1899-12-30T15:40:00"/>
    <d v="1899-12-30T00:10:00"/>
    <n v="0"/>
    <n v="10"/>
    <d v="1899-12-30T16:50:00"/>
    <d v="1899-12-30T01:10:00"/>
    <n v="1"/>
    <n v="10"/>
    <d v="1899-12-30T16:50:00"/>
    <d v="1899-12-30T18:10:00"/>
    <d v="1899-12-30T01:20:00"/>
    <n v="1"/>
    <n v="20"/>
    <d v="1899-12-30T16:50:00"/>
    <d v="1899-12-30T18:10:00"/>
    <d v="1899-12-30T01:20:00"/>
    <n v="1"/>
    <n v="20"/>
    <d v="1899-12-30T18:10:00"/>
    <d v="1899-12-30T00:00:00"/>
    <n v="0"/>
    <n v="0"/>
    <d v="1899-12-30T18:31:00"/>
    <d v="1899-12-30T00:21:00"/>
    <n v="0"/>
    <n v="21"/>
    <d v="1899-12-30T20:57:00"/>
    <d v="1899-12-30T02:26:00"/>
    <n v="2"/>
    <n v="26"/>
    <d v="1899-12-30T20:57:00"/>
    <d v="1899-12-30T20:57:00"/>
    <d v="1899-12-30T00:00:00"/>
    <n v="0"/>
    <n v="0"/>
    <d v="1899-12-30T00:00:00"/>
    <d v="1899-12-30T00:00:00"/>
    <m/>
    <d v="1899-12-30T00:00:00"/>
    <n v="0"/>
    <n v="0"/>
    <d v="1899-12-30T21:07:00"/>
    <d v="1899-12-30T00:10:00"/>
    <n v="0"/>
    <n v="10"/>
    <d v="1899-12-30T21:15:00"/>
    <d v="1899-12-30T00:08:00"/>
    <n v="0"/>
    <n v="8"/>
    <d v="1899-12-30T21:15:00"/>
    <d v="1899-12-30T21:25:00"/>
    <d v="1899-12-30T00:10:00"/>
    <n v="0"/>
    <n v="10"/>
    <d v="1899-12-30T11:25:00"/>
    <n v="11"/>
    <n v="25"/>
    <d v="1899-12-30T01:28:00"/>
    <n v="1"/>
    <n v="28"/>
    <d v="1899-12-30T01:20:00"/>
    <n v="1"/>
    <n v="20"/>
    <d v="1899-12-30T02:26:00"/>
    <n v="2"/>
    <n v="26"/>
    <d v="1899-12-30T00:00:00"/>
    <n v="0"/>
    <n v="0"/>
    <d v="1899-12-30T02:26:00"/>
    <n v="2"/>
    <n v="26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498362.05000000022"/>
    <n v="8110"/>
    <n v="63.631964285714282"/>
    <n v="61.45031442663381"/>
    <m/>
    <m/>
    <m/>
    <m/>
    <m/>
  </r>
  <r>
    <n v="144"/>
    <n v="30"/>
    <d v="2011-08-08T00:00:00"/>
    <n v="8"/>
    <x v="1"/>
    <n v="5"/>
    <s v="TSL,HALDIA"/>
    <s v="OAKY NORTH/HAILCREEK"/>
    <s v="CHINA STEEL RESPONSIBILITY/GREAT BRIGHT"/>
    <d v="1899-12-31T01:15:00"/>
    <x v="142"/>
    <s v="DTY-WT 1-WCS-RLS 1-IMWB 1-DTY"/>
    <n v="58"/>
    <n v="1"/>
    <m/>
    <d v="1899-12-31T01:15:00"/>
    <d v="1899-12-31T01:15:00"/>
    <d v="1899-12-30T00:00:00"/>
    <n v="0"/>
    <n v="0"/>
    <d v="1899-12-31T01:20:00"/>
    <d v="1899-12-30T00:05:00"/>
    <n v="0"/>
    <n v="5"/>
    <d v="1899-12-31T01:25:00"/>
    <d v="1899-12-30T00:05:00"/>
    <n v="0"/>
    <n v="5"/>
    <d v="1899-12-31T01:36:00"/>
    <d v="1899-12-30T00:11:00"/>
    <n v="0"/>
    <n v="11"/>
    <d v="1899-12-31T01:36:00"/>
    <d v="1899-12-31T02:32:00"/>
    <d v="1899-12-30T00:56:00"/>
    <n v="0"/>
    <n v="56"/>
    <d v="1899-12-31T01:36:00"/>
    <d v="1899-12-31T02:32:00"/>
    <d v="1899-12-30T00:56:00"/>
    <n v="0"/>
    <n v="56"/>
    <d v="1899-12-31T02:32:00"/>
    <d v="1899-12-30T00:00:00"/>
    <n v="0"/>
    <n v="0"/>
    <d v="1899-12-31T02:34:00"/>
    <d v="1899-12-30T00:02:00"/>
    <n v="0"/>
    <n v="2"/>
    <d v="1899-12-31T04:59:00"/>
    <d v="1899-12-30T02:25:00"/>
    <n v="2"/>
    <n v="25"/>
    <d v="1899-12-31T04:59:00"/>
    <d v="1899-12-31T04:59:00"/>
    <d v="1899-12-30T00:00:00"/>
    <n v="0"/>
    <n v="0"/>
    <d v="1899-12-30T00:00:00"/>
    <d v="1899-12-30T00:00:00"/>
    <m/>
    <d v="1899-12-30T00:00:00"/>
    <n v="0"/>
    <n v="0"/>
    <d v="1899-12-31T05:00:00"/>
    <d v="1899-12-30T00:01:00"/>
    <n v="0"/>
    <n v="1"/>
    <d v="1899-12-31T05:10:00"/>
    <d v="1899-12-30T00:10:00"/>
    <n v="0"/>
    <n v="10"/>
    <d v="1899-12-31T05:10:00"/>
    <d v="1899-12-31T05:15:00"/>
    <d v="1899-12-30T00:05:00"/>
    <n v="0"/>
    <n v="5"/>
    <d v="1899-12-30T04:00:00"/>
    <n v="4"/>
    <n v="0"/>
    <d v="1899-12-30T00:22:00"/>
    <n v="0"/>
    <n v="22"/>
    <d v="1899-12-30T00:56:00"/>
    <n v="0"/>
    <n v="56"/>
    <d v="1899-12-30T02:25:00"/>
    <n v="2"/>
    <n v="25"/>
    <d v="1899-12-30T00:00:00"/>
    <n v="0"/>
    <n v="0"/>
    <d v="1899-12-30T02:25:00"/>
    <n v="2"/>
    <n v="2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501984.26000000024"/>
    <n v="8166"/>
    <n v="62.45189655172414"/>
    <n v="61.47247856967919"/>
    <m/>
    <m/>
    <m/>
    <m/>
    <m/>
  </r>
  <r>
    <n v="145"/>
    <n v="31"/>
    <d v="2011-08-09T00:00:00"/>
    <n v="8"/>
    <x v="0"/>
    <n v="16"/>
    <s v="TSL,JSR"/>
    <s v="CD HCC"/>
    <s v="MERIDIAN HALO"/>
    <d v="1899-12-30T03:55:00"/>
    <x v="143"/>
    <s v="DTY-WT 1-WCS-RLS 1-IMWB 1-DTY"/>
    <n v="56"/>
    <n v="3"/>
    <m/>
    <d v="1899-12-30T03:55:00"/>
    <d v="1899-12-30T03:55:00"/>
    <d v="1899-12-30T00:00:00"/>
    <n v="0"/>
    <n v="0"/>
    <d v="1899-12-30T04:10:00"/>
    <d v="1899-12-30T00:15:00"/>
    <n v="0"/>
    <n v="15"/>
    <d v="1899-12-30T04:15:00"/>
    <d v="1899-12-30T00:05:00"/>
    <n v="0"/>
    <n v="5"/>
    <d v="1899-12-30T04:30:00"/>
    <d v="1899-12-30T00:15:00"/>
    <n v="0"/>
    <n v="15"/>
    <d v="1899-12-31T04:30:00"/>
    <d v="1899-12-31T05:45:00"/>
    <d v="1899-12-30T01:15:00"/>
    <n v="1"/>
    <n v="15"/>
    <d v="1899-12-31T04:30:00"/>
    <d v="1899-12-31T05:45:00"/>
    <d v="1899-12-30T01:15:00"/>
    <n v="1"/>
    <n v="15"/>
    <d v="1899-12-31T05:45:00"/>
    <d v="1899-12-30T00:00:00"/>
    <n v="0"/>
    <n v="0"/>
    <d v="1899-12-31T06:07:00"/>
    <d v="1899-12-30T00:22:00"/>
    <n v="0"/>
    <n v="22"/>
    <d v="1899-12-31T08:05:00"/>
    <d v="1899-12-30T01:58:00"/>
    <n v="1"/>
    <n v="58"/>
    <d v="1899-12-31T08:05:00"/>
    <d v="1899-12-31T08:05:00"/>
    <d v="1899-12-30T00:00:00"/>
    <n v="0"/>
    <n v="0"/>
    <d v="1899-12-30T00:00:00"/>
    <d v="1899-12-30T00:00:00"/>
    <m/>
    <d v="1899-12-30T00:00:00"/>
    <n v="0"/>
    <n v="0"/>
    <d v="1899-12-31T08:15:00"/>
    <d v="1899-12-30T00:10:00"/>
    <n v="0"/>
    <n v="10"/>
    <d v="1899-12-31T08:25:00"/>
    <d v="1899-12-30T00:10:00"/>
    <n v="0"/>
    <n v="10"/>
    <d v="1899-12-31T08:25:00"/>
    <d v="1899-12-31T08:35:00"/>
    <d v="1899-12-30T00:10:00"/>
    <n v="0"/>
    <n v="10"/>
    <d v="1899-12-31T04:40:00"/>
    <n v="4"/>
    <n v="40"/>
    <d v="1899-12-30T00:35:00"/>
    <n v="0"/>
    <n v="35"/>
    <d v="1899-12-30T01:15:00"/>
    <n v="1"/>
    <n v="15"/>
    <d v="1899-12-30T01:58:00"/>
    <n v="1"/>
    <n v="58"/>
    <d v="1899-12-30T00:00:00"/>
    <n v="0"/>
    <n v="0"/>
    <d v="1899-12-30T01:58:00"/>
    <n v="1"/>
    <n v="58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505455.90000000026"/>
    <n v="8222"/>
    <n v="61.993571428571428"/>
    <n v="61.476027730479231"/>
    <m/>
    <m/>
    <m/>
    <m/>
    <m/>
  </r>
  <r>
    <n v="146"/>
    <n v="32"/>
    <d v="2011-08-09T00:00:00"/>
    <n v="8"/>
    <x v="0"/>
    <n v="17"/>
    <s v="TSL,JSR"/>
    <s v="CD HCC/JELLINBAH PCI"/>
    <s v="MERIDIAN HALO/CHINA STEEL RESPONSIBILITY"/>
    <d v="1899-12-30T08:45:00"/>
    <x v="144"/>
    <s v="DTY-WT 1-WCS-RLS 1-IMWB 1-DTY"/>
    <n v="56"/>
    <n v="3"/>
    <m/>
    <d v="1899-12-30T08:45:00"/>
    <d v="1899-12-30T08:45:00"/>
    <d v="1899-12-30T00:00:00"/>
    <n v="0"/>
    <n v="0"/>
    <d v="1899-12-30T08:50:00"/>
    <d v="1899-12-30T00:05:00"/>
    <n v="0"/>
    <n v="5"/>
    <d v="1899-12-30T08:50:00"/>
    <d v="1899-12-30T00:00:00"/>
    <n v="0"/>
    <n v="0"/>
    <d v="1899-12-30T09:00:00"/>
    <d v="1899-12-30T00:10:00"/>
    <n v="0"/>
    <n v="10"/>
    <d v="1899-12-30T09:00:00"/>
    <d v="1899-12-30T10:17:00"/>
    <d v="1899-12-30T01:17:00"/>
    <n v="1"/>
    <n v="17"/>
    <d v="1899-12-30T09:00:00"/>
    <d v="1899-12-30T10:17:00"/>
    <d v="1899-12-30T01:17:00"/>
    <n v="1"/>
    <n v="17"/>
    <d v="1899-12-30T10:17:00"/>
    <d v="1899-12-30T00:00:00"/>
    <n v="0"/>
    <n v="0"/>
    <d v="1899-12-30T10:18:00"/>
    <d v="1899-12-30T00:01:00"/>
    <n v="0"/>
    <n v="1"/>
    <d v="1899-12-30T13:46:00"/>
    <d v="1899-12-30T03:28:00"/>
    <n v="3"/>
    <n v="28"/>
    <d v="1899-12-30T13:46:00"/>
    <d v="1899-12-30T13:46:00"/>
    <d v="1899-12-30T00:00:00"/>
    <n v="0"/>
    <n v="0"/>
    <d v="1899-12-30T00:00:00"/>
    <d v="1899-12-30T00:00:00"/>
    <m/>
    <d v="1899-12-30T00:00:00"/>
    <n v="0"/>
    <n v="0"/>
    <d v="1899-12-30T13:56:00"/>
    <d v="1899-12-30T00:10:00"/>
    <n v="0"/>
    <n v="10"/>
    <d v="1899-12-30T14:15:00"/>
    <d v="1899-12-30T00:19:00"/>
    <n v="0"/>
    <n v="19"/>
    <d v="1899-12-30T14:15:00"/>
    <d v="1899-12-30T17:45:00"/>
    <d v="1899-12-30T03:30:00"/>
    <n v="3"/>
    <n v="30"/>
    <d v="1899-12-30T09:00:00"/>
    <n v="9"/>
    <n v="0"/>
    <d v="1899-12-30T00:39:00"/>
    <n v="0"/>
    <n v="39"/>
    <d v="1899-12-30T01:17:00"/>
    <n v="1"/>
    <n v="17"/>
    <d v="1899-12-30T03:28:00"/>
    <n v="3"/>
    <n v="28"/>
    <d v="1899-12-30T00:00:00"/>
    <n v="0"/>
    <n v="0"/>
    <d v="1899-12-30T03:28:00"/>
    <n v="3"/>
    <n v="28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508901.21000000025"/>
    <n v="8281"/>
    <n v="61.523392857142859"/>
    <n v="61.454076802318589"/>
    <m/>
    <m/>
    <m/>
    <m/>
    <m/>
  </r>
  <r>
    <n v="147"/>
    <n v="34"/>
    <d v="2011-08-09T00:00:00"/>
    <n v="8"/>
    <x v="2"/>
    <n v="6"/>
    <s v="UML,DGPR"/>
    <s v="HARD COKING COAL"/>
    <s v="KAVO ALKYON"/>
    <d v="1899-12-30T13:30:00"/>
    <x v="145"/>
    <s v="DTY-WT 1-WCS-RLS 1-IMWB 1-DTY"/>
    <n v="59"/>
    <n v="0"/>
    <m/>
    <d v="1899-12-30T13:30:00"/>
    <d v="1899-12-30T13:30:00"/>
    <d v="1899-12-30T00:00:00"/>
    <m/>
    <m/>
    <d v="1899-12-30T13:35:00"/>
    <d v="1899-12-30T00:05:00"/>
    <n v="0"/>
    <n v="5"/>
    <d v="1899-12-30T13:35:00"/>
    <d v="1899-12-30T00:00:00"/>
    <n v="0"/>
    <n v="0"/>
    <d v="1899-12-30T13:45:00"/>
    <d v="1899-12-30T00:10:00"/>
    <n v="0"/>
    <n v="10"/>
    <d v="1899-12-30T13:45:00"/>
    <d v="1899-12-30T14:45:00"/>
    <d v="1899-12-30T01:00:00"/>
    <n v="1"/>
    <n v="0"/>
    <d v="1899-12-30T13:45:00"/>
    <d v="1899-12-30T14:45:00"/>
    <d v="1899-12-30T01:00:00"/>
    <n v="1"/>
    <n v="0"/>
    <d v="1899-12-30T14:52:00"/>
    <d v="1899-12-30T00:07:00"/>
    <n v="0"/>
    <n v="7"/>
    <d v="1899-12-30T14:55:00"/>
    <d v="1899-12-30T00:03:00"/>
    <n v="0"/>
    <n v="3"/>
    <d v="1899-12-30T17:50:00"/>
    <d v="1899-12-30T02:55:00"/>
    <n v="2"/>
    <n v="55"/>
    <d v="1899-12-30T17:50:00"/>
    <d v="1899-12-30T17:50:00"/>
    <d v="1899-12-30T00:00:00"/>
    <n v="0"/>
    <n v="0"/>
    <d v="1899-12-30T00:00:00"/>
    <d v="1899-12-30T00:00:00"/>
    <m/>
    <m/>
    <n v="0"/>
    <n v="0"/>
    <d v="1899-12-30T18:00:00"/>
    <d v="1899-12-30T00:10:00"/>
    <n v="0"/>
    <n v="10"/>
    <d v="1899-12-30T18:15:00"/>
    <d v="1899-12-30T00:15:00"/>
    <n v="0"/>
    <n v="15"/>
    <d v="1899-12-30T18:15:00"/>
    <d v="1899-12-30T19:00:00"/>
    <d v="1899-12-30T00:45:00"/>
    <n v="0"/>
    <n v="45"/>
    <d v="1899-12-30T05:30:00"/>
    <n v="5"/>
    <n v="30"/>
    <d v="1899-12-30T00:42:00"/>
    <n v="0"/>
    <m/>
    <d v="1899-12-30T01:00:00"/>
    <m/>
    <m/>
    <d v="1899-12-30T02:55:00"/>
    <m/>
    <m/>
    <m/>
    <m/>
    <m/>
    <d v="1899-12-30T02:55:00"/>
    <n v="2"/>
    <n v="55"/>
    <m/>
    <m/>
    <m/>
    <m/>
    <m/>
    <m/>
    <m/>
    <m/>
    <m/>
    <m/>
    <m/>
    <m/>
    <m/>
    <m/>
    <m/>
    <m/>
    <m/>
    <m/>
    <m/>
    <m/>
    <m/>
    <n v="512569.51000000024"/>
    <n v="8340"/>
    <n v="62.174576271186446"/>
    <n v="61.459173860911299"/>
    <m/>
    <m/>
    <m/>
    <m/>
    <m/>
  </r>
  <r>
    <n v="148"/>
    <n v="33"/>
    <d v="2011-08-09T00:00:00"/>
    <n v="8"/>
    <x v="0"/>
    <n v="18"/>
    <s v="TSL,JSR"/>
    <s v="BLENDED/JELLINBAH PCI/CP OMAN"/>
    <s v="CHINA STEEL RESPONSIBILITY"/>
    <d v="1899-12-30T15:45:00"/>
    <x v="146"/>
    <s v="DTY-WT 1-WCS-RLS 1-IMWB 1-DTY/DTY-WT 1-WCS-RLS 2-IMWB 1-DTY"/>
    <n v="59"/>
    <n v="0"/>
    <m/>
    <d v="1899-12-30T15:45:00"/>
    <d v="1899-12-30T15:45:00"/>
    <d v="1899-12-30T00:00:00"/>
    <n v="0"/>
    <n v="0"/>
    <d v="1899-12-30T16:10:00"/>
    <d v="1899-12-30T00:25:00"/>
    <n v="0"/>
    <n v="25"/>
    <d v="1899-12-30T16:15:00"/>
    <d v="1899-12-30T00:05:00"/>
    <n v="0"/>
    <n v="5"/>
    <d v="1899-12-30T16:45:00"/>
    <d v="1899-12-30T00:30:00"/>
    <n v="0"/>
    <n v="30"/>
    <d v="1899-12-30T17:00:00"/>
    <d v="1899-12-30T18:40:00"/>
    <d v="1899-12-30T01:40:00"/>
    <n v="1"/>
    <n v="40"/>
    <d v="1899-12-30T17:00:00"/>
    <d v="1899-12-30T18:40:00"/>
    <d v="1899-12-30T01:40:00"/>
    <n v="1"/>
    <n v="40"/>
    <d v="1899-12-30T18:40:00"/>
    <d v="1899-12-30T00:00:00"/>
    <n v="0"/>
    <n v="0"/>
    <d v="1899-12-30T18:40:00"/>
    <d v="1899-12-30T00:00:00"/>
    <n v="0"/>
    <n v="0"/>
    <d v="1899-12-30T19:19:00"/>
    <d v="1899-12-30T00:39:00"/>
    <n v="0"/>
    <n v="39"/>
    <d v="1899-12-30T19:19:00"/>
    <d v="1899-12-30T19:19:00"/>
    <d v="1899-12-30T00:00:00"/>
    <n v="0"/>
    <n v="0"/>
    <d v="1899-12-30T00:00:00"/>
    <d v="1899-12-30T00:00:00"/>
    <m/>
    <d v="1899-12-30T00:00:00"/>
    <n v="0"/>
    <n v="0"/>
    <d v="1899-12-30T19:29:00"/>
    <d v="1899-12-30T00:10:00"/>
    <n v="0"/>
    <n v="10"/>
    <d v="1899-12-30T19:35:00"/>
    <d v="1899-12-30T00:06:00"/>
    <n v="0"/>
    <n v="6"/>
    <d v="1899-12-30T19:40:00"/>
    <d v="1899-12-31T02:25:00"/>
    <d v="1899-12-30T06:45:00"/>
    <n v="6"/>
    <n v="45"/>
    <d v="1899-12-30T10:40:00"/>
    <n v="10"/>
    <n v="40"/>
    <d v="1899-12-30T00:46:00"/>
    <n v="0"/>
    <n v="46"/>
    <d v="1899-12-30T01:40:00"/>
    <n v="1"/>
    <n v="40"/>
    <d v="1899-12-30T00:39:00"/>
    <n v="0"/>
    <n v="39"/>
    <d v="1899-12-30T00:00:00"/>
    <n v="0"/>
    <n v="0"/>
    <d v="1899-12-30T00:39:00"/>
    <n v="0"/>
    <n v="39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516241.53000000026"/>
    <n v="8399"/>
    <n v="62.23762711864407"/>
    <n v="61.464642219311855"/>
    <m/>
    <m/>
    <m/>
    <m/>
    <m/>
  </r>
  <r>
    <n v="149"/>
    <n v="35"/>
    <d v="2011-08-09T00:00:00"/>
    <n v="8"/>
    <x v="0"/>
    <n v="19"/>
    <s v="TSL,JSR"/>
    <s v="BLENDED PCI"/>
    <s v="CHINA STEEL RESPONSIBILITY"/>
    <d v="1899-12-30T02:30:00"/>
    <x v="147"/>
    <s v="DTY-WT 1-WCS-RLS 1-IMWB 1-DTY"/>
    <n v="59"/>
    <n v="0"/>
    <m/>
    <d v="1899-12-30T02:30:00"/>
    <d v="1899-12-30T02:30:00"/>
    <d v="1899-12-30T00:00:00"/>
    <n v="0"/>
    <n v="0"/>
    <d v="1899-12-30T02:35:00"/>
    <d v="1899-12-30T00:05:00"/>
    <n v="0"/>
    <n v="5"/>
    <d v="1899-12-30T02:40:00"/>
    <d v="1899-12-30T00:05:00"/>
    <n v="0"/>
    <n v="5"/>
    <d v="1899-12-30T03:15:00"/>
    <d v="1899-12-30T00:35:00"/>
    <n v="0"/>
    <n v="35"/>
    <d v="1899-12-31T03:20:00"/>
    <d v="1899-12-31T03:37:00"/>
    <d v="1899-12-30T00:17:00"/>
    <n v="0"/>
    <n v="17"/>
    <d v="1899-12-31T03:20:00"/>
    <d v="1899-12-31T03:37:00"/>
    <d v="1899-12-30T00:17:00"/>
    <n v="0"/>
    <n v="17"/>
    <d v="1899-12-31T03:37:00"/>
    <d v="1899-12-30T00:00:00"/>
    <n v="0"/>
    <n v="0"/>
    <d v="1899-12-31T03:39:00"/>
    <d v="1899-12-30T00:02:00"/>
    <n v="0"/>
    <n v="2"/>
    <d v="1899-12-31T05:23:00"/>
    <d v="1899-12-30T01:44:00"/>
    <n v="1"/>
    <n v="44"/>
    <d v="1899-12-31T05:23:00"/>
    <d v="1899-12-31T05:23:00"/>
    <d v="1899-12-30T00:00:00"/>
    <n v="0"/>
    <n v="0"/>
    <d v="1899-12-30T00:00:00"/>
    <d v="1899-12-30T00:00:00"/>
    <m/>
    <d v="1899-12-30T00:00:00"/>
    <n v="0"/>
    <n v="0"/>
    <d v="1899-12-31T05:33:00"/>
    <d v="1899-12-30T00:10:00"/>
    <n v="0"/>
    <n v="10"/>
    <d v="1899-12-31T05:45:00"/>
    <d v="1899-12-30T00:12:00"/>
    <n v="0"/>
    <n v="12"/>
    <d v="1899-12-31T05:45:00"/>
    <d v="1899-12-31T07:15:00"/>
    <d v="1899-12-30T01:30:00"/>
    <n v="1"/>
    <n v="30"/>
    <d v="1899-12-31T04:45:00"/>
    <n v="4"/>
    <n v="45"/>
    <d v="1899-12-30T00:57:00"/>
    <n v="0"/>
    <n v="57"/>
    <d v="1899-12-30T00:17:00"/>
    <n v="0"/>
    <n v="17"/>
    <d v="1899-12-30T01:44:00"/>
    <n v="1"/>
    <n v="44"/>
    <d v="1899-12-30T00:00:00"/>
    <n v="0"/>
    <n v="0"/>
    <d v="1899-12-30T01:44:00"/>
    <n v="1"/>
    <n v="4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519781.56000000029"/>
    <n v="8456"/>
    <n v="60.000508474576272"/>
    <n v="61.468964049195868"/>
    <m/>
    <m/>
    <m/>
    <m/>
    <m/>
  </r>
  <r>
    <n v="150"/>
    <n v="36"/>
    <d v="2011-08-10T00:00:00"/>
    <n v="8"/>
    <x v="0"/>
    <n v="20"/>
    <s v="TSL,JSR"/>
    <s v="BLENDED PCI/OAKY NORTH"/>
    <s v="CHINA STEEL RESPONSIBILITY"/>
    <d v="1899-12-30T08:05:00"/>
    <x v="148"/>
    <s v="DTY-WT 1-WCS-RLS 1-IMWB 1-DTY"/>
    <n v="57"/>
    <n v="2"/>
    <m/>
    <d v="1899-12-30T08:05:00"/>
    <d v="1899-12-30T08:05:00"/>
    <d v="1899-12-30T00:00:00"/>
    <n v="0"/>
    <n v="0"/>
    <d v="1899-12-30T08:10:00"/>
    <d v="1899-12-30T00:05:00"/>
    <n v="0"/>
    <n v="5"/>
    <d v="1899-12-30T08:15:00"/>
    <d v="1899-12-30T00:05:00"/>
    <n v="0"/>
    <n v="5"/>
    <d v="1899-12-30T08:45:00"/>
    <d v="1899-12-30T00:30:00"/>
    <n v="0"/>
    <n v="30"/>
    <d v="1899-12-30T08:50:00"/>
    <d v="1899-12-30T12:05:00"/>
    <d v="1899-12-30T03:15:00"/>
    <n v="3"/>
    <n v="15"/>
    <d v="1899-12-30T08:50:00"/>
    <d v="1899-12-30T12:05:00"/>
    <d v="1899-12-30T03:15:00"/>
    <n v="3"/>
    <n v="15"/>
    <d v="1899-12-30T09:21:00"/>
    <n v="-0.11388888888888887"/>
    <e v="#NUM!"/>
    <e v="#NUM!"/>
    <d v="1899-12-30T09:28:00"/>
    <d v="1899-12-30T00:07:00"/>
    <n v="0"/>
    <n v="7"/>
    <d v="1899-12-30T13:13:00"/>
    <d v="1899-12-30T03:45:00"/>
    <n v="3"/>
    <n v="45"/>
    <d v="1899-12-30T13:13:00"/>
    <d v="1899-12-30T13:13:00"/>
    <d v="1899-12-30T00:00:00"/>
    <n v="0"/>
    <n v="0"/>
    <d v="1899-12-30T00:00:00"/>
    <d v="1899-12-30T00:00:00"/>
    <m/>
    <d v="1899-12-30T00:00:00"/>
    <n v="0"/>
    <n v="0"/>
    <d v="1899-12-30T13:23:00"/>
    <d v="1899-12-30T00:10:00"/>
    <n v="0"/>
    <n v="10"/>
    <d v="1899-12-30T13:35:00"/>
    <d v="1899-12-30T00:12:00"/>
    <n v="0"/>
    <n v="12"/>
    <d v="1899-12-30T13:35:00"/>
    <d v="1899-12-30T13:55:00"/>
    <d v="1899-12-30T00:20:00"/>
    <n v="0"/>
    <n v="20"/>
    <d v="1899-12-30T05:50:00"/>
    <n v="5"/>
    <n v="50"/>
    <n v="-7.7777777777777835E-2"/>
    <e v="#NUM!"/>
    <e v="#NUM!"/>
    <d v="1899-12-30T03:15:00"/>
    <n v="3"/>
    <n v="15"/>
    <d v="1899-12-30T03:45:00"/>
    <n v="3"/>
    <n v="45"/>
    <d v="1899-12-30T00:00:00"/>
    <n v="0"/>
    <n v="0"/>
    <d v="1899-12-30T03:45:00"/>
    <n v="3"/>
    <n v="4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523421.11000000028"/>
    <n v="8515"/>
    <n v="63.851754385964917"/>
    <n v="61.470476805637141"/>
    <m/>
    <m/>
    <m/>
    <m/>
    <m/>
  </r>
  <r>
    <n v="151"/>
    <n v="37"/>
    <d v="2011-08-10T00:00:00"/>
    <n v="8"/>
    <x v="1"/>
    <n v="6"/>
    <s v="TSL,HALDIA"/>
    <s v="HAILCREEK/OAKY NORTH"/>
    <s v="GREAT BRIGHT/CHINA STEEL RESPONSIBILITY"/>
    <d v="1899-12-30T12:35:00"/>
    <x v="149"/>
    <s v="DTY-WT 1-WCS-RLS 1-IMWB 1-DTY"/>
    <n v="59"/>
    <n v="0"/>
    <m/>
    <d v="1899-12-30T12:35:00"/>
    <d v="1899-12-30T12:35:00"/>
    <d v="1899-12-30T00:00:00"/>
    <n v="0"/>
    <n v="0"/>
    <d v="1899-12-30T12:40:00"/>
    <d v="1899-12-30T00:05:00"/>
    <n v="0"/>
    <n v="5"/>
    <d v="1899-12-30T13:20:00"/>
    <d v="1899-12-30T00:40:00"/>
    <n v="0"/>
    <n v="40"/>
    <d v="1899-12-30T13:55:00"/>
    <d v="1899-12-30T00:35:00"/>
    <n v="0"/>
    <n v="35"/>
    <d v="1899-12-30T14:02:00"/>
    <d v="1899-12-30T16:00:00"/>
    <d v="1899-12-30T01:58:00"/>
    <n v="1"/>
    <n v="58"/>
    <d v="1899-12-30T14:02:00"/>
    <d v="1899-12-30T16:00:00"/>
    <d v="1899-12-30T01:58:00"/>
    <n v="1"/>
    <n v="58"/>
    <d v="1899-12-30T17:28:00"/>
    <d v="1899-12-30T01:28:00"/>
    <n v="1"/>
    <n v="28"/>
    <d v="1899-12-30T17:30:00"/>
    <d v="1899-12-30T00:02:00"/>
    <n v="0"/>
    <n v="2"/>
    <d v="1899-12-30T21:36:00"/>
    <d v="1899-12-30T04:06:00"/>
    <n v="4"/>
    <n v="6"/>
    <d v="1899-12-30T21:36:00"/>
    <d v="1899-12-30T21:36:00"/>
    <d v="1899-12-30T00:00:00"/>
    <n v="0"/>
    <n v="0"/>
    <d v="1899-12-30T00:00:00"/>
    <d v="1899-12-30T00:00:00"/>
    <m/>
    <d v="1899-12-30T00:00:00"/>
    <n v="0"/>
    <n v="0"/>
    <d v="1899-12-30T21:46:00"/>
    <d v="1899-12-30T00:10:00"/>
    <n v="0"/>
    <n v="10"/>
    <d v="1899-12-30T21:55:00"/>
    <d v="1899-12-30T00:09:00"/>
    <n v="0"/>
    <n v="9"/>
    <d v="1899-12-30T21:55:00"/>
    <d v="1899-12-30T22:10:00"/>
    <d v="1899-12-30T00:15:00"/>
    <n v="0"/>
    <n v="15"/>
    <d v="1899-12-30T09:35:00"/>
    <n v="9"/>
    <n v="35"/>
    <d v="1899-12-30T02:22:00"/>
    <n v="2"/>
    <n v="22"/>
    <d v="1899-12-30T01:58:00"/>
    <n v="1"/>
    <n v="58"/>
    <d v="1899-12-30T04:06:00"/>
    <n v="4"/>
    <n v="6"/>
    <d v="1899-12-30T00:00:00"/>
    <n v="0"/>
    <n v="0"/>
    <d v="1899-12-30T04:06:00"/>
    <n v="4"/>
    <n v="6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527111.62000000023"/>
    <n v="8574"/>
    <n v="62.551016949152547"/>
    <n v="61.4779122929788"/>
    <m/>
    <m/>
    <m/>
    <m/>
    <m/>
  </r>
  <r>
    <n v="152"/>
    <n v="38"/>
    <d v="2011-08-10T00:00:00"/>
    <n v="8"/>
    <x v="2"/>
    <n v="7"/>
    <s v="UML,DGPR"/>
    <s v="HARD COKING COAL"/>
    <s v="KAVO ALKYON"/>
    <d v="1899-12-30T14:50:00"/>
    <x v="150"/>
    <s v="DTY-WT 1-WCS-RLS 1-IMWB 1-DTY"/>
    <n v="59"/>
    <n v="0"/>
    <m/>
    <d v="1899-12-30T14:50:00"/>
    <d v="1899-12-30T14:50:00"/>
    <d v="1899-12-30T00:00:00"/>
    <n v="0"/>
    <n v="0"/>
    <d v="1899-12-30T15:00:00"/>
    <d v="1899-12-30T00:10:00"/>
    <n v="0"/>
    <n v="10"/>
    <d v="1899-12-30T15:05:00"/>
    <d v="1899-12-30T00:05:00"/>
    <n v="0"/>
    <n v="5"/>
    <d v="1899-12-30T15:40:00"/>
    <d v="1899-12-30T00:35:00"/>
    <n v="0"/>
    <n v="35"/>
    <d v="1899-12-30T16:05:00"/>
    <d v="1899-12-30T16:50:00"/>
    <d v="1899-12-30T00:45:00"/>
    <n v="0"/>
    <n v="45"/>
    <d v="1899-12-30T16:05:00"/>
    <d v="1899-12-30T16:50:00"/>
    <d v="1899-12-30T00:45:00"/>
    <n v="0"/>
    <n v="45"/>
    <d v="1899-12-30T21:45:00"/>
    <d v="1899-12-30T04:55:00"/>
    <n v="4"/>
    <n v="55"/>
    <d v="1899-12-30T23:27:00"/>
    <d v="1899-12-30T01:42:00"/>
    <n v="1"/>
    <n v="42"/>
    <d v="1899-12-31T01:36:00"/>
    <d v="1899-12-30T02:09:00"/>
    <n v="2"/>
    <n v="9"/>
    <d v="1899-12-31T01:36:00"/>
    <d v="1899-12-31T01:36:00"/>
    <d v="1899-12-30T00:00:00"/>
    <n v="0"/>
    <n v="0"/>
    <d v="1899-12-30T00:00:00"/>
    <d v="1899-12-30T00:00:00"/>
    <m/>
    <d v="1899-12-30T00:00:00"/>
    <n v="0"/>
    <n v="0"/>
    <d v="1899-12-31T01:46:00"/>
    <d v="1899-12-30T00:10:00"/>
    <n v="0"/>
    <n v="10"/>
    <d v="1899-12-31T01:55:00"/>
    <d v="1899-12-30T00:09:00"/>
    <n v="0"/>
    <n v="9"/>
    <d v="1899-12-31T01:55:00"/>
    <d v="1899-12-31T02:20:00"/>
    <d v="1899-12-30T00:25:00"/>
    <n v="0"/>
    <n v="25"/>
    <d v="1899-12-30T11:30:00"/>
    <n v="11"/>
    <n v="30"/>
    <d v="1899-12-30T05:49:00"/>
    <n v="5"/>
    <n v="49"/>
    <d v="1899-12-30T00:45:00"/>
    <n v="0"/>
    <n v="45"/>
    <d v="1899-12-30T02:09:00"/>
    <n v="2"/>
    <n v="9"/>
    <d v="1899-12-30T00:00:00"/>
    <n v="0"/>
    <n v="0"/>
    <d v="1899-12-30T02:09:00"/>
    <n v="2"/>
    <n v="9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530761.60000000021"/>
    <n v="8633"/>
    <n v="61.864067796610172"/>
    <n v="61.480551372639894"/>
    <m/>
    <m/>
    <m/>
    <m/>
    <m/>
  </r>
  <r>
    <n v="153"/>
    <n v="39"/>
    <d v="2011-08-10T00:00:00"/>
    <n v="8"/>
    <x v="4"/>
    <n v="1"/>
    <s v="WCMIL"/>
    <s v="HARD COKING COAL"/>
    <s v="DIONE"/>
    <d v="1899-12-30T20:35:00"/>
    <x v="151"/>
    <s v="DTY-WT 1-WCS-RLS 1-IMWB 1-DTY"/>
    <n v="59"/>
    <n v="0"/>
    <m/>
    <d v="1899-12-30T20:35:00"/>
    <d v="1899-12-30T20:35:00"/>
    <d v="1899-12-30T00:00:00"/>
    <n v="0"/>
    <n v="0"/>
    <d v="1899-12-30T21:00:00"/>
    <d v="1899-12-30T00:25:00"/>
    <n v="0"/>
    <n v="25"/>
    <d v="1899-12-30T23:40:00"/>
    <d v="1899-12-30T02:40:00"/>
    <n v="2"/>
    <n v="40"/>
    <d v="1899-12-31T00:10:00"/>
    <d v="1899-12-30T00:30:00"/>
    <n v="0"/>
    <n v="30"/>
    <d v="1899-12-31T00:40:00"/>
    <d v="1899-12-31T01:30:00"/>
    <d v="1899-12-30T00:50:00"/>
    <n v="0"/>
    <n v="50"/>
    <d v="1899-12-31T00:40:00"/>
    <d v="1899-12-31T01:30:00"/>
    <d v="1899-12-30T00:50:00"/>
    <n v="0"/>
    <n v="50"/>
    <d v="1899-12-31T01:50:00"/>
    <d v="1899-12-30T00:20:00"/>
    <n v="0"/>
    <n v="20"/>
    <d v="1899-12-31T03:11:00"/>
    <d v="1899-12-30T01:21:00"/>
    <n v="1"/>
    <n v="21"/>
    <d v="1899-12-31T05:08:00"/>
    <d v="1899-12-30T01:57:00"/>
    <n v="1"/>
    <n v="57"/>
    <d v="1899-12-31T05:08:00"/>
    <d v="1899-12-31T05:08:00"/>
    <d v="1899-12-30T00:00:00"/>
    <n v="0"/>
    <n v="0"/>
    <d v="1899-12-30T00:00:00"/>
    <d v="1899-12-30T00:00:00"/>
    <m/>
    <d v="1899-12-30T00:00:00"/>
    <n v="0"/>
    <n v="0"/>
    <d v="1899-12-31T05:18:00"/>
    <d v="1899-12-30T00:10:00"/>
    <n v="0"/>
    <n v="10"/>
    <d v="1899-12-31T05:25:00"/>
    <d v="1899-12-30T00:07:00"/>
    <n v="0"/>
    <n v="7"/>
    <d v="1899-12-31T05:25:00"/>
    <d v="1899-12-31T05:55:00"/>
    <d v="1899-12-30T00:30:00"/>
    <n v="0"/>
    <n v="30"/>
    <d v="1899-12-30T09:20:00"/>
    <n v="9"/>
    <n v="20"/>
    <d v="1899-12-30T01:07:00"/>
    <n v="1"/>
    <n v="7"/>
    <d v="1899-12-30T00:50:00"/>
    <n v="0"/>
    <n v="50"/>
    <d v="1899-12-30T01:57:00"/>
    <n v="1"/>
    <n v="57"/>
    <d v="1899-12-30T00:00:00"/>
    <n v="0"/>
    <n v="0"/>
    <d v="1899-12-30T01:57:00"/>
    <n v="1"/>
    <n v="57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534395.48000000021"/>
    <n v="8692"/>
    <n v="61.591186440677966"/>
    <n v="61.481302346985757"/>
    <m/>
    <m/>
    <m/>
    <m/>
    <m/>
  </r>
  <r>
    <n v="154"/>
    <n v="40"/>
    <d v="2011-08-11T00:00:00"/>
    <n v="8"/>
    <x v="1"/>
    <n v="7"/>
    <s v="TSL,HALDIA"/>
    <s v="HAILCREEK"/>
    <s v="GREAT BRIGHT"/>
    <d v="1899-12-30T02:00:00"/>
    <x v="152"/>
    <s v="DTY-WT 1-WCS-RLS 1-IMWB 1-DTY"/>
    <n v="59"/>
    <n v="0"/>
    <m/>
    <d v="1899-12-30T02:00:00"/>
    <d v="1899-12-30T02:00:00"/>
    <d v="1899-12-30T00:00:00"/>
    <n v="0"/>
    <n v="0"/>
    <d v="1899-12-30T03:10:00"/>
    <d v="1899-12-30T01:10:00"/>
    <n v="1"/>
    <n v="10"/>
    <d v="1899-12-30T03:30:00"/>
    <d v="1899-12-30T00:20:00"/>
    <n v="0"/>
    <n v="20"/>
    <d v="1899-12-30T04:00:00"/>
    <d v="1899-12-30T00:30:00"/>
    <n v="0"/>
    <n v="30"/>
    <d v="1899-12-30T04:05:00"/>
    <d v="1899-12-30T05:05:00"/>
    <d v="1899-12-30T01:00:00"/>
    <n v="1"/>
    <n v="0"/>
    <d v="1899-12-30T04:05:00"/>
    <d v="1899-12-30T05:05:00"/>
    <d v="1899-12-30T01:00:00"/>
    <n v="1"/>
    <n v="0"/>
    <d v="1899-12-30T05:12:00"/>
    <d v="1899-12-30T00:07:00"/>
    <n v="0"/>
    <n v="7"/>
    <d v="1899-12-30T06:17:00"/>
    <d v="1899-12-30T01:05:00"/>
    <n v="1"/>
    <n v="5"/>
    <d v="1899-12-30T08:28:00"/>
    <d v="1899-12-30T02:11:00"/>
    <n v="2"/>
    <n v="11"/>
    <d v="1899-12-30T08:28:00"/>
    <d v="1899-12-30T08:28:00"/>
    <d v="1899-12-30T00:00:00"/>
    <n v="0"/>
    <n v="0"/>
    <d v="1899-12-30T00:00:00"/>
    <d v="1899-12-30T00:00:00"/>
    <m/>
    <d v="1899-12-30T00:00:00"/>
    <n v="0"/>
    <n v="0"/>
    <d v="1899-12-30T08:38:00"/>
    <d v="1899-12-30T00:10:00"/>
    <n v="0"/>
    <n v="10"/>
    <d v="1899-12-30T08:45:00"/>
    <d v="1899-12-30T00:07:00"/>
    <n v="0"/>
    <n v="7"/>
    <d v="1899-12-30T08:45:00"/>
    <d v="1899-12-30T09:00:00"/>
    <d v="1899-12-30T00:15:00"/>
    <n v="0"/>
    <n v="15"/>
    <d v="1899-12-30T07:00:00"/>
    <n v="7"/>
    <n v="0"/>
    <d v="1899-12-30T00:54:00"/>
    <n v="0"/>
    <n v="54"/>
    <d v="1899-12-30T01:00:00"/>
    <n v="1"/>
    <n v="0"/>
    <d v="1899-12-30T02:11:00"/>
    <n v="2"/>
    <n v="11"/>
    <d v="1899-12-30T00:00:00"/>
    <n v="0"/>
    <n v="0"/>
    <d v="1899-12-30T02:11:00"/>
    <n v="2"/>
    <n v="11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538045.32000000018"/>
    <n v="8742"/>
    <n v="61.86169491525424"/>
    <n v="61.547165408373388"/>
    <m/>
    <m/>
    <m/>
    <m/>
    <m/>
  </r>
  <r>
    <n v="155"/>
    <n v="41"/>
    <d v="2011-08-11T00:00:00"/>
    <n v="8"/>
    <x v="0"/>
    <n v="21"/>
    <s v="TSL,JSR"/>
    <s v="SS NEWZEALAND/OAKY NORTH"/>
    <s v="NEWLEAD TOMI/CHINA STEEL RESPONSIBILITY"/>
    <d v="1899-12-30T07:40:00"/>
    <x v="153"/>
    <s v="DTY-WT 1-WCS-RLS 1-IMWB 1-DTY"/>
    <n v="50"/>
    <n v="8"/>
    <m/>
    <d v="1899-12-30T07:40:00"/>
    <d v="1899-12-30T07:40:00"/>
    <d v="1899-12-30T00:00:00"/>
    <n v="0"/>
    <n v="0"/>
    <d v="1899-12-30T07:55:00"/>
    <d v="1899-12-30T00:15:00"/>
    <n v="0"/>
    <n v="15"/>
    <d v="1899-12-30T08:00:00"/>
    <d v="1899-12-30T00:05:00"/>
    <n v="0"/>
    <n v="5"/>
    <d v="1899-12-30T08:22:00"/>
    <d v="1899-12-30T00:22:00"/>
    <n v="0"/>
    <n v="22"/>
    <d v="1899-12-30T08:22:00"/>
    <d v="1899-12-30T09:45:00"/>
    <d v="1899-12-30T01:23:00"/>
    <n v="1"/>
    <n v="23"/>
    <d v="1899-12-30T08:22:00"/>
    <d v="1899-12-30T09:45:00"/>
    <d v="1899-12-30T01:23:00"/>
    <n v="1"/>
    <n v="23"/>
    <d v="1899-12-30T09:58:00"/>
    <d v="1899-12-30T00:13:00"/>
    <n v="0"/>
    <n v="13"/>
    <d v="1899-12-30T10:03:00"/>
    <d v="1899-12-30T00:05:00"/>
    <n v="0"/>
    <n v="5"/>
    <d v="1899-12-30T12:06:00"/>
    <d v="1899-12-30T02:03:00"/>
    <n v="2"/>
    <n v="3"/>
    <d v="1899-12-30T12:06:00"/>
    <d v="1899-12-30T12:06:00"/>
    <d v="1899-12-30T00:00:00"/>
    <n v="0"/>
    <n v="0"/>
    <d v="1899-12-30T00:00:00"/>
    <d v="1899-12-30T00:00:00"/>
    <m/>
    <d v="1899-12-30T00:00:00"/>
    <n v="0"/>
    <n v="0"/>
    <d v="1899-12-30T12:15:00"/>
    <d v="1899-12-30T00:09:00"/>
    <n v="0"/>
    <n v="9"/>
    <d v="1899-12-30T12:25:00"/>
    <d v="1899-12-30T00:10:00"/>
    <n v="0"/>
    <n v="10"/>
    <d v="1899-12-30T12:25:00"/>
    <d v="1899-12-30T12:35:00"/>
    <d v="1899-12-30T00:10:00"/>
    <n v="0"/>
    <n v="10"/>
    <d v="1899-12-30T04:55:00"/>
    <n v="4"/>
    <n v="55"/>
    <d v="1899-12-30T00:54:00"/>
    <n v="0"/>
    <n v="54"/>
    <d v="1899-12-30T01:23:00"/>
    <n v="1"/>
    <n v="23"/>
    <d v="1899-12-30T02:03:00"/>
    <n v="2"/>
    <n v="3"/>
    <d v="1899-12-30T00:00:00"/>
    <n v="0"/>
    <n v="0"/>
    <d v="1899-12-30T02:03:00"/>
    <n v="2"/>
    <n v="3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541146.35000000021"/>
    <n v="8783"/>
    <n v="62.020600000000002"/>
    <n v="61.612928384378939"/>
    <m/>
    <m/>
    <m/>
    <m/>
    <m/>
  </r>
  <r>
    <n v="156"/>
    <n v="42"/>
    <d v="2011-08-11T00:00:00"/>
    <n v="8"/>
    <x v="6"/>
    <n v="3"/>
    <s v="RCL"/>
    <s v="NON COKING"/>
    <s v="GENCO NORMANDY"/>
    <d v="1899-12-30T12:20:00"/>
    <x v="154"/>
    <s v="DTY-WT 1-WCS-RLS 1-IMWB 1-DTY"/>
    <n v="41"/>
    <n v="0"/>
    <m/>
    <d v="1899-12-30T12:20:00"/>
    <d v="1899-12-30T12:20:00"/>
    <d v="1899-12-30T00:00:00"/>
    <n v="0"/>
    <n v="0"/>
    <d v="1899-12-30T12:50:00"/>
    <d v="1899-12-30T00:30:00"/>
    <n v="0"/>
    <n v="30"/>
    <d v="1899-12-30T12:55:00"/>
    <d v="1899-12-30T00:05:00"/>
    <n v="0"/>
    <n v="5"/>
    <d v="1899-12-30T13:12:00"/>
    <d v="1899-12-30T00:17:00"/>
    <n v="0"/>
    <n v="17"/>
    <d v="1899-12-30T13:12:00"/>
    <d v="1899-12-30T13:50:00"/>
    <d v="1899-12-30T00:38:00"/>
    <n v="0"/>
    <n v="38"/>
    <d v="1899-12-30T13:12:00"/>
    <d v="1899-12-30T13:50:00"/>
    <d v="1899-12-30T00:38:00"/>
    <n v="0"/>
    <n v="38"/>
    <d v="1899-12-30T13:50:00"/>
    <d v="1899-12-30T00:00:00"/>
    <n v="0"/>
    <n v="0"/>
    <d v="1899-12-30T14:27:00"/>
    <d v="1899-12-30T00:37:00"/>
    <n v="0"/>
    <n v="37"/>
    <d v="1899-12-30T17:29:00"/>
    <d v="1899-12-30T03:02:00"/>
    <n v="3"/>
    <n v="2"/>
    <d v="1899-12-30T17:29:00"/>
    <d v="1899-12-30T17:29:00"/>
    <d v="1899-12-30T00:00:00"/>
    <n v="0"/>
    <n v="0"/>
    <d v="1899-12-30T00:00:00"/>
    <d v="1899-12-30T00:00:00"/>
    <m/>
    <d v="1899-12-30T00:00:00"/>
    <n v="0"/>
    <n v="0"/>
    <d v="1899-12-30T17:39:00"/>
    <d v="1899-12-30T00:10:00"/>
    <n v="0"/>
    <n v="10"/>
    <d v="1899-12-30T17:48:00"/>
    <d v="1899-12-30T00:09:00"/>
    <n v="0"/>
    <n v="9"/>
    <d v="1899-12-30T17:50:00"/>
    <d v="1899-12-30T18:18:00"/>
    <d v="1899-12-30T00:28:00"/>
    <n v="0"/>
    <n v="28"/>
    <d v="1899-12-30T05:58:00"/>
    <n v="5"/>
    <n v="58"/>
    <d v="1899-12-30T00:36:00"/>
    <n v="0"/>
    <n v="36"/>
    <d v="1899-12-30T00:38:00"/>
    <n v="0"/>
    <n v="38"/>
    <d v="1899-12-30T03:02:00"/>
    <n v="3"/>
    <n v="2"/>
    <d v="1899-12-30T00:00:00"/>
    <n v="0"/>
    <n v="0"/>
    <d v="1899-12-30T03:02:00"/>
    <n v="3"/>
    <n v="2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543695.88000000024"/>
    <n v="8842"/>
    <n v="62.183658536585369"/>
    <n v="61.490147025559857"/>
    <m/>
    <m/>
    <m/>
    <m/>
    <m/>
  </r>
  <r>
    <n v="157"/>
    <n v="43"/>
    <d v="2011-08-11T00:00:00"/>
    <n v="8"/>
    <x v="10"/>
    <n v="1"/>
    <s v="SUPL"/>
    <s v="NON COKING"/>
    <s v="GENCO NORMANDY"/>
    <d v="1899-12-30T18:10:00"/>
    <x v="155"/>
    <s v="DTY-WT 1-WCS-RLS 1-IMWB 1-DTY"/>
    <n v="59"/>
    <n v="0"/>
    <m/>
    <d v="1899-12-30T18:10:00"/>
    <d v="1899-12-30T18:10:00"/>
    <d v="1899-12-30T00:00:00"/>
    <n v="0"/>
    <n v="0"/>
    <d v="1899-12-30T19:00:00"/>
    <d v="1899-12-30T00:50:00"/>
    <n v="0"/>
    <n v="50"/>
    <d v="1899-12-30T19:05:00"/>
    <d v="1899-12-30T00:05:00"/>
    <n v="0"/>
    <n v="5"/>
    <d v="1899-12-30T19:20:00"/>
    <d v="1899-12-30T00:15:00"/>
    <n v="0"/>
    <n v="15"/>
    <d v="1899-12-30T19:22:00"/>
    <d v="1899-12-30T20:18:00"/>
    <d v="1899-12-30T00:56:00"/>
    <n v="0"/>
    <n v="56"/>
    <d v="1899-12-30T19:22:00"/>
    <d v="1899-12-30T20:18:00"/>
    <d v="1899-12-30T00:56:00"/>
    <n v="0"/>
    <n v="56"/>
    <d v="1899-12-30T19:20:00"/>
    <n v="-4.0277777777777857E-2"/>
    <e v="#NUM!"/>
    <e v="#NUM!"/>
    <d v="1899-12-30T19:50:00"/>
    <d v="1899-12-30T00:30:00"/>
    <n v="0"/>
    <n v="30"/>
    <d v="1899-12-30T22:29:00"/>
    <d v="1899-12-30T02:39:00"/>
    <n v="2"/>
    <n v="39"/>
    <d v="1899-12-30T22:29:00"/>
    <d v="1899-12-30T22:29:00"/>
    <d v="1899-12-30T00:00:00"/>
    <n v="0"/>
    <n v="0"/>
    <d v="1899-12-30T00:00:00"/>
    <d v="1899-12-30T00:00:00"/>
    <m/>
    <d v="1899-12-30T00:00:00"/>
    <n v="0"/>
    <n v="0"/>
    <d v="1899-12-30T22:39:00"/>
    <d v="1899-12-30T00:10:00"/>
    <n v="0"/>
    <n v="10"/>
    <d v="1899-12-30T22:45:00"/>
    <d v="1899-12-30T00:06:00"/>
    <n v="0"/>
    <n v="6"/>
    <d v="1899-12-30T22:45:00"/>
    <d v="1899-12-30T23:00:00"/>
    <d v="1899-12-30T00:15:00"/>
    <n v="0"/>
    <n v="15"/>
    <d v="1899-12-30T04:50:00"/>
    <n v="4"/>
    <n v="50"/>
    <n v="-1.8750000000000155E-2"/>
    <e v="#NUM!"/>
    <e v="#NUM!"/>
    <d v="1899-12-30T00:56:00"/>
    <n v="0"/>
    <n v="56"/>
    <d v="1899-12-30T02:39:00"/>
    <n v="2"/>
    <n v="39"/>
    <d v="1899-12-30T00:00:00"/>
    <n v="0"/>
    <n v="0"/>
    <d v="1899-12-30T02:39:00"/>
    <n v="2"/>
    <n v="39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547424.61000000022"/>
    <n v="8897"/>
    <n v="63.198813559322033"/>
    <n v="61.529123299988782"/>
    <m/>
    <m/>
    <m/>
    <m/>
    <m/>
  </r>
  <r>
    <n v="158"/>
    <n v="44"/>
    <d v="2011-08-12T00:00:00"/>
    <n v="8"/>
    <x v="1"/>
    <n v="8"/>
    <s v="TSL,HALDIA"/>
    <s v="HAILCREEK"/>
    <s v="GREAT BRIGHT"/>
    <d v="1899-12-30T12:15:00"/>
    <x v="156"/>
    <s v="DTY-WT 1-WCS-RLS 1-IMWB 1-DTY"/>
    <n v="55"/>
    <n v="3"/>
    <m/>
    <d v="1899-12-30T12:15:00"/>
    <d v="1899-12-30T12:15:00"/>
    <d v="1899-12-30T00:00:00"/>
    <n v="0"/>
    <n v="0"/>
    <d v="1899-12-30T12:15:00"/>
    <d v="1899-12-30T00:00:00"/>
    <n v="0"/>
    <n v="0"/>
    <d v="1899-12-30T12:20:00"/>
    <d v="1899-12-30T00:05:00"/>
    <n v="0"/>
    <n v="5"/>
    <d v="1899-12-30T12:35:00"/>
    <d v="1899-12-30T00:15:00"/>
    <n v="0"/>
    <n v="15"/>
    <d v="1899-12-30T12:35:00"/>
    <d v="1899-12-30T13:55:00"/>
    <d v="1899-12-30T01:20:00"/>
    <n v="1"/>
    <n v="20"/>
    <d v="1899-12-30T12:35:00"/>
    <d v="1899-12-30T13:55:00"/>
    <d v="1899-12-30T01:20:00"/>
    <n v="1"/>
    <n v="20"/>
    <d v="1899-12-30T13:58:00"/>
    <d v="1899-12-30T00:03:00"/>
    <n v="0"/>
    <n v="3"/>
    <d v="1899-12-30T14:00:00"/>
    <d v="1899-12-30T00:02:00"/>
    <n v="0"/>
    <n v="2"/>
    <d v="1899-12-30T15:57:00"/>
    <d v="1899-12-30T01:57:00"/>
    <n v="1"/>
    <n v="57"/>
    <d v="1899-12-30T15:57:00"/>
    <d v="1899-12-30T15:57:00"/>
    <d v="1899-12-30T00:00:00"/>
    <n v="0"/>
    <n v="0"/>
    <d v="1899-12-30T00:00:00"/>
    <d v="1899-12-30T00:00:00"/>
    <m/>
    <d v="1899-12-30T00:00:00"/>
    <n v="0"/>
    <n v="0"/>
    <d v="1899-12-30T16:10:00"/>
    <d v="1899-12-30T00:13:00"/>
    <n v="0"/>
    <n v="13"/>
    <d v="1899-12-30T16:20:00"/>
    <d v="1899-12-30T00:10:00"/>
    <n v="0"/>
    <n v="10"/>
    <d v="1899-12-30T17:40:00"/>
    <d v="1899-12-30T17:45:00"/>
    <d v="1899-12-30T00:05:00"/>
    <n v="0"/>
    <n v="5"/>
    <d v="1899-12-30T05:30:00"/>
    <n v="5"/>
    <n v="30"/>
    <d v="1899-12-30T00:41:00"/>
    <n v="0"/>
    <n v="41"/>
    <d v="1899-12-30T01:20:00"/>
    <n v="1"/>
    <n v="20"/>
    <d v="1899-12-30T01:57:00"/>
    <n v="1"/>
    <n v="57"/>
    <d v="1899-12-30T00:00:00"/>
    <n v="0"/>
    <n v="0"/>
    <d v="1899-12-30T01:57:00"/>
    <n v="1"/>
    <n v="57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550829.64000000025"/>
    <n v="8955"/>
    <n v="61.909636363636366"/>
    <n v="61.510847571189309"/>
    <m/>
    <m/>
    <m/>
    <m/>
    <m/>
  </r>
  <r>
    <n v="159"/>
    <n v="45"/>
    <d v="2011-08-12T00:00:00"/>
    <n v="8"/>
    <x v="2"/>
    <n v="8"/>
    <s v="UML,DGPR"/>
    <s v="HARD COKING COAL"/>
    <s v="KAVO ALKYON"/>
    <d v="1899-12-30T13:50:00"/>
    <x v="157"/>
    <s v="DTY-WT 1-WCS-RLS 2-IMWB 1-DTY"/>
    <n v="58"/>
    <n v="0"/>
    <m/>
    <d v="1899-12-30T13:50:00"/>
    <d v="1899-12-30T13:50:00"/>
    <d v="1899-12-30T00:00:00"/>
    <n v="0"/>
    <n v="0"/>
    <d v="1899-12-30T14:25:00"/>
    <d v="1899-12-30T00:35:00"/>
    <n v="0"/>
    <n v="35"/>
    <d v="1899-12-30T14:30:00"/>
    <d v="1899-12-30T00:05:00"/>
    <n v="0"/>
    <n v="5"/>
    <d v="1899-12-30T14:50:00"/>
    <d v="1899-12-30T00:20:00"/>
    <n v="0"/>
    <n v="20"/>
    <d v="1899-12-30T14:52:00"/>
    <d v="1899-12-30T17:32:00"/>
    <d v="1899-12-30T02:40:00"/>
    <n v="2"/>
    <n v="40"/>
    <d v="1899-12-30T14:52:00"/>
    <d v="1899-12-30T17:32:00"/>
    <d v="1899-12-30T02:40:00"/>
    <n v="2"/>
    <n v="40"/>
    <d v="1899-12-30T17:32:00"/>
    <d v="1899-12-30T00:00:00"/>
    <n v="0"/>
    <n v="0"/>
    <d v="1899-12-30T17:35:00"/>
    <d v="1899-12-30T00:03:00"/>
    <n v="0"/>
    <n v="3"/>
    <d v="1899-12-30T20:29:00"/>
    <d v="1899-12-30T02:54:00"/>
    <n v="2"/>
    <n v="54"/>
    <d v="1899-12-30T20:29:00"/>
    <d v="1899-12-30T20:29:00"/>
    <d v="1899-12-30T00:00:00"/>
    <n v="0"/>
    <n v="0"/>
    <d v="1899-12-30T00:00:00"/>
    <d v="1899-12-30T00:00:00"/>
    <m/>
    <d v="1899-12-30T00:00:00"/>
    <n v="0"/>
    <n v="0"/>
    <d v="1899-12-30T20:39:00"/>
    <d v="1899-12-30T00:10:00"/>
    <n v="0"/>
    <n v="10"/>
    <d v="1899-12-30T20:50:00"/>
    <d v="1899-12-30T00:11:00"/>
    <n v="0"/>
    <n v="11"/>
    <d v="1899-12-30T04:00:00"/>
    <d v="1899-12-31T04:20:00"/>
    <d v="1899-12-31T00:20:00"/>
    <n v="0"/>
    <n v="20"/>
    <d v="1899-12-30T14:30:00"/>
    <n v="14"/>
    <n v="30"/>
    <d v="1899-12-30T00:41:00"/>
    <n v="0"/>
    <n v="41"/>
    <d v="1899-12-30T02:40:00"/>
    <n v="2"/>
    <n v="40"/>
    <d v="1899-12-30T02:54:00"/>
    <n v="2"/>
    <n v="54"/>
    <d v="1899-12-30T00:00:00"/>
    <n v="0"/>
    <n v="0"/>
    <d v="1899-12-30T02:54:00"/>
    <n v="2"/>
    <n v="5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554478.4700000002"/>
    <n v="9014"/>
    <n v="62.910862068965514"/>
    <n v="61.513031950299556"/>
    <m/>
    <m/>
    <m/>
    <m/>
    <m/>
  </r>
  <r>
    <n v="160"/>
    <n v="46"/>
    <d v="2011-08-12T00:00:00"/>
    <n v="8"/>
    <x v="11"/>
    <n v="1"/>
    <s v="BEL"/>
    <s v="LAKE VERMONT HCC"/>
    <s v="COS PROSPERITY"/>
    <d v="1899-12-31T00:25:00"/>
    <x v="158"/>
    <s v="DTY-WT 1-WCS-RLS 1-IMWB 1-DTY"/>
    <n v="59"/>
    <n v="0"/>
    <m/>
    <d v="1899-12-31T00:25:00"/>
    <d v="1899-12-31T00:25:00"/>
    <d v="1899-12-30T00:00:00"/>
    <n v="0"/>
    <n v="0"/>
    <d v="1899-12-31T00:45:00"/>
    <d v="1899-12-30T00:20:00"/>
    <n v="0"/>
    <n v="20"/>
    <d v="1899-12-31T00:55:00"/>
    <d v="1899-12-30T00:10:00"/>
    <n v="0"/>
    <n v="10"/>
    <d v="1899-12-31T01:15:00"/>
    <d v="1899-12-30T00:20:00"/>
    <n v="0"/>
    <n v="20"/>
    <d v="1899-12-31T01:19:00"/>
    <d v="1899-12-31T03:23:00"/>
    <d v="1899-12-30T02:04:00"/>
    <n v="2"/>
    <n v="4"/>
    <d v="1899-12-31T01:19:00"/>
    <d v="1899-12-31T03:23:00"/>
    <d v="1899-12-30T02:04:00"/>
    <n v="2"/>
    <n v="4"/>
    <d v="1899-12-31T01:19:00"/>
    <n v="-8.6111111111111249E-2"/>
    <e v="#NUM!"/>
    <e v="#NUM!"/>
    <d v="1899-12-30T02:22:00"/>
    <n v="-0.95624999999999993"/>
    <e v="#NUM!"/>
    <e v="#NUM!"/>
    <d v="1899-12-30T05:11:00"/>
    <d v="1899-12-30T02:49:00"/>
    <n v="2"/>
    <n v="49"/>
    <d v="1899-12-30T05:11:00"/>
    <d v="1899-12-30T05:11:00"/>
    <d v="1899-12-30T00:00:00"/>
    <n v="0"/>
    <n v="0"/>
    <d v="1899-12-30T00:00:00"/>
    <d v="1899-12-30T00:00:00"/>
    <m/>
    <d v="1899-12-30T00:00:00"/>
    <n v="0"/>
    <n v="0"/>
    <d v="1899-12-30T05:21:00"/>
    <d v="1899-12-30T00:10:00"/>
    <n v="0"/>
    <n v="10"/>
    <d v="1899-12-31T05:30:00"/>
    <d v="1899-12-31T00:09:00"/>
    <n v="0"/>
    <n v="9"/>
    <d v="1899-12-31T05:30:00"/>
    <d v="1899-12-31T06:00:00"/>
    <d v="1899-12-30T00:30:00"/>
    <n v="0"/>
    <n v="30"/>
    <d v="1899-12-30T05:35:00"/>
    <n v="5"/>
    <n v="35"/>
    <d v="1899-12-30T22:35:00"/>
    <n v="22"/>
    <n v="35"/>
    <d v="1899-12-30T02:04:00"/>
    <n v="2"/>
    <n v="4"/>
    <d v="1899-12-30T02:49:00"/>
    <n v="2"/>
    <n v="49"/>
    <d v="1899-12-30T00:00:00"/>
    <n v="0"/>
    <n v="0"/>
    <d v="1899-12-30T02:49:00"/>
    <n v="2"/>
    <n v="49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557997.56000000017"/>
    <n v="9073"/>
    <n v="59.645593220338988"/>
    <n v="61.500888350049614"/>
    <m/>
    <m/>
    <m/>
    <m/>
    <m/>
  </r>
  <r>
    <n v="161"/>
    <n v="47"/>
    <d v="2011-08-13T00:00:00"/>
    <n v="8"/>
    <x v="0"/>
    <n v="22"/>
    <s v="TSL,JSR"/>
    <s v="CP OMAN LIMESTONE/OAKY NORTH"/>
    <s v="MP PANAMAX6/CHINA STEEL RESPONSIBILITY"/>
    <d v="1899-12-30T02:58:00"/>
    <x v="159"/>
    <s v="DTY-WT 1-WCS-RLS 2-IMWB 1-DTY"/>
    <n v="59"/>
    <n v="0"/>
    <m/>
    <d v="1899-12-30T02:58:00"/>
    <d v="1899-12-30T02:58:00"/>
    <d v="1899-12-30T00:00:00"/>
    <n v="0"/>
    <n v="0"/>
    <d v="1899-12-30T03:25:00"/>
    <d v="1899-12-30T00:27:00"/>
    <n v="0"/>
    <n v="27"/>
    <d v="1899-12-30T03:30:00"/>
    <d v="1899-12-30T00:05:00"/>
    <n v="0"/>
    <n v="5"/>
    <d v="1899-12-30T04:00:00"/>
    <d v="1899-12-30T00:30:00"/>
    <n v="0"/>
    <n v="30"/>
    <d v="1899-12-30T04:08:00"/>
    <d v="1899-12-30T06:18:00"/>
    <d v="1899-12-30T02:10:00"/>
    <n v="2"/>
    <n v="10"/>
    <d v="1899-12-30T04:08:00"/>
    <d v="1899-12-30T06:18:00"/>
    <d v="1899-12-30T02:10:00"/>
    <n v="2"/>
    <n v="10"/>
    <d v="1899-12-30T06:22:00"/>
    <d v="1899-12-30T00:04:00"/>
    <n v="0"/>
    <n v="4"/>
    <d v="1899-12-30T06:25:00"/>
    <d v="1899-12-30T00:03:00"/>
    <n v="0"/>
    <n v="3"/>
    <d v="1899-12-30T09:58:00"/>
    <d v="1899-12-30T03:33:00"/>
    <n v="3"/>
    <n v="33"/>
    <d v="1899-12-30T09:58:00"/>
    <d v="1899-12-30T09:58:00"/>
    <d v="1899-12-30T00:00:00"/>
    <n v="0"/>
    <n v="0"/>
    <d v="1899-12-30T00:00:00"/>
    <d v="1899-12-30T00:00:00"/>
    <m/>
    <d v="1899-12-30T00:00:00"/>
    <n v="0"/>
    <n v="0"/>
    <d v="1899-12-30T10:08:00"/>
    <d v="1899-12-30T00:10:00"/>
    <n v="0"/>
    <n v="10"/>
    <d v="1899-12-30T10:20:00"/>
    <d v="1899-12-30T00:12:00"/>
    <n v="0"/>
    <n v="12"/>
    <d v="1899-12-30T10:20:00"/>
    <d v="1899-12-30T12:25:00"/>
    <d v="1899-12-30T02:05:00"/>
    <n v="2"/>
    <n v="5"/>
    <d v="1899-12-30T09:27:00"/>
    <n v="9"/>
    <n v="27"/>
    <d v="1899-12-30T00:56:00"/>
    <n v="0"/>
    <n v="56"/>
    <d v="1899-12-30T02:10:00"/>
    <n v="2"/>
    <n v="10"/>
    <d v="1899-12-30T03:33:00"/>
    <n v="3"/>
    <n v="33"/>
    <d v="1899-12-30T00:00:00"/>
    <n v="0"/>
    <n v="0"/>
    <d v="1899-12-30T03:33:00"/>
    <n v="3"/>
    <n v="33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561759.2100000002"/>
    <n v="9131"/>
    <n v="63.756779661016949"/>
    <n v="61.522200197130672"/>
    <m/>
    <m/>
    <m/>
    <m/>
    <m/>
  </r>
  <r>
    <n v="162"/>
    <n v="48"/>
    <d v="2011-08-13T00:00:00"/>
    <n v="8"/>
    <x v="0"/>
    <n v="23"/>
    <s v="TSL,JSR"/>
    <s v="CD HCC/BLENDED PCI/SS NEWZEALAND"/>
    <s v="MERIDIAN HALO/CHINA STEEL RESPONSIBILITY/NEWLEAD TOMI"/>
    <d v="1899-12-30T09:00:00"/>
    <x v="160"/>
    <s v="DTY-WT 1-WCS-RLS 1-IMWB 1-DTY"/>
    <n v="58"/>
    <n v="0"/>
    <m/>
    <d v="1899-12-30T09:00:00"/>
    <d v="1899-12-30T09:00:00"/>
    <d v="1899-12-30T00:00:00"/>
    <n v="0"/>
    <n v="0"/>
    <d v="1899-12-30T09:35:00"/>
    <d v="1899-12-30T00:35:00"/>
    <n v="0"/>
    <n v="35"/>
    <d v="1899-12-30T09:40:00"/>
    <d v="1899-12-30T00:05:00"/>
    <n v="0"/>
    <n v="5"/>
    <d v="1899-12-30T09:52:00"/>
    <d v="1899-12-30T00:12:00"/>
    <n v="0"/>
    <n v="12"/>
    <d v="1899-12-30T09:53:00"/>
    <d v="1899-12-30T12:00:00"/>
    <d v="1899-12-30T02:07:00"/>
    <n v="2"/>
    <n v="7"/>
    <d v="1899-12-30T09:53:00"/>
    <d v="1899-12-30T12:00:00"/>
    <d v="1899-12-30T02:07:00"/>
    <n v="2"/>
    <n v="7"/>
    <d v="1899-12-30T12:00:00"/>
    <d v="1899-12-30T00:00:00"/>
    <n v="0"/>
    <n v="0"/>
    <d v="1899-12-30T12:15:00"/>
    <d v="1899-12-30T00:15:00"/>
    <n v="0"/>
    <n v="15"/>
    <d v="1899-12-30T15:00:00"/>
    <d v="1899-12-30T02:45:00"/>
    <n v="2"/>
    <n v="45"/>
    <d v="1899-12-30T15:00:00"/>
    <d v="1899-12-30T15:00:00"/>
    <d v="1899-12-30T00:00:00"/>
    <n v="0"/>
    <n v="0"/>
    <d v="1899-12-30T00:00:00"/>
    <d v="1899-12-30T00:00:00"/>
    <m/>
    <d v="1899-12-30T00:00:00"/>
    <n v="0"/>
    <n v="0"/>
    <d v="1899-12-30T15:10:00"/>
    <d v="1899-12-30T00:10:00"/>
    <n v="0"/>
    <n v="10"/>
    <d v="1899-12-30T15:20:00"/>
    <d v="1899-12-30T00:10:00"/>
    <n v="0"/>
    <n v="10"/>
    <d v="1899-12-30T16:10:00"/>
    <d v="1899-12-30T16:15:00"/>
    <d v="1899-12-30T00:05:00"/>
    <n v="0"/>
    <n v="5"/>
    <d v="1899-12-30T07:15:00"/>
    <n v="7"/>
    <n v="15"/>
    <d v="1899-12-30T00:32:00"/>
    <n v="0"/>
    <n v="32"/>
    <d v="1899-12-30T02:07:00"/>
    <n v="2"/>
    <n v="7"/>
    <d v="1899-12-30T02:45:00"/>
    <n v="2"/>
    <n v="45"/>
    <d v="1899-12-30T00:00:00"/>
    <n v="0"/>
    <n v="0"/>
    <d v="1899-12-30T02:45:00"/>
    <n v="2"/>
    <n v="4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565343.85000000021"/>
    <n v="9185"/>
    <n v="61.804137931034482"/>
    <n v="61.55077299945566"/>
    <m/>
    <m/>
    <m/>
    <m/>
    <m/>
  </r>
  <r>
    <n v="163"/>
    <n v="49"/>
    <d v="2011-08-13T00:00:00"/>
    <n v="8"/>
    <x v="10"/>
    <n v="2"/>
    <s v="SUPL"/>
    <s v="NON COKING"/>
    <s v="GENCO NORMANDY"/>
    <d v="1899-12-30T12:00:00"/>
    <x v="161"/>
    <s v="DTY-WT 1-WCS-RLS 2-IMWB 1-DTY"/>
    <n v="54"/>
    <n v="5"/>
    <m/>
    <d v="1899-12-30T12:00:00"/>
    <d v="1899-12-30T12:00:00"/>
    <d v="1899-12-30T00:00:00"/>
    <n v="0"/>
    <n v="0"/>
    <d v="1899-12-30T12:35:00"/>
    <d v="1899-12-30T00:35:00"/>
    <n v="0"/>
    <n v="35"/>
    <d v="1899-12-30T12:40:00"/>
    <d v="1899-12-30T00:05:00"/>
    <n v="0"/>
    <n v="5"/>
    <d v="1899-12-30T13:00:00"/>
    <d v="1899-12-30T00:20:00"/>
    <n v="0"/>
    <n v="20"/>
    <d v="1899-12-30T13:00:00"/>
    <d v="1899-12-30T14:00:00"/>
    <d v="1899-12-30T01:00:00"/>
    <n v="1"/>
    <n v="0"/>
    <d v="1899-12-30T13:00:00"/>
    <d v="1899-12-30T14:00:00"/>
    <d v="1899-12-30T01:00:00"/>
    <n v="1"/>
    <n v="0"/>
    <d v="1899-12-30T14:00:00"/>
    <d v="1899-12-30T00:00:00"/>
    <n v="0"/>
    <n v="0"/>
    <d v="1899-12-30T15:25:00"/>
    <d v="1899-12-30T01:25:00"/>
    <n v="1"/>
    <n v="25"/>
    <d v="1899-12-30T17:02:00"/>
    <d v="1899-12-30T01:37:00"/>
    <n v="1"/>
    <n v="37"/>
    <d v="1899-12-30T17:02:00"/>
    <d v="1899-12-30T17:02:00"/>
    <d v="1899-12-30T00:00:00"/>
    <n v="0"/>
    <n v="0"/>
    <d v="1899-12-30T00:00:00"/>
    <d v="1899-12-30T00:00:00"/>
    <m/>
    <d v="1899-12-30T00:00:00"/>
    <n v="0"/>
    <n v="0"/>
    <d v="1899-12-30T17:13:00"/>
    <d v="1899-12-30T00:11:00"/>
    <n v="0"/>
    <n v="11"/>
    <d v="1899-12-30T17:30:00"/>
    <d v="1899-12-30T00:17:00"/>
    <n v="0"/>
    <n v="17"/>
    <d v="1899-12-30T18:15:00"/>
    <d v="1899-12-30T18:25:00"/>
    <d v="1899-12-30T00:10:00"/>
    <n v="0"/>
    <n v="10"/>
    <d v="1899-12-30T06:25:00"/>
    <n v="6"/>
    <n v="25"/>
    <d v="1899-12-30T00:48:00"/>
    <n v="0"/>
    <n v="48"/>
    <d v="1899-12-30T01:00:00"/>
    <n v="1"/>
    <n v="0"/>
    <d v="1899-12-30T01:37:00"/>
    <n v="1"/>
    <n v="37"/>
    <d v="1899-12-30T00:00:00"/>
    <n v="0"/>
    <n v="0"/>
    <d v="1899-12-30T01:37:00"/>
    <n v="1"/>
    <n v="37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568658.04000000015"/>
    <n v="9244"/>
    <n v="61.373888888888892"/>
    <n v="61.516447425357008"/>
    <m/>
    <m/>
    <m/>
    <m/>
    <m/>
  </r>
  <r>
    <n v="164"/>
    <n v="50"/>
    <d v="2011-08-13T00:00:00"/>
    <n v="8"/>
    <x v="0"/>
    <n v="24"/>
    <s v="TSL,JSR"/>
    <s v="CD HCC/CP OMAN LIMESTONE"/>
    <s v="MERIDIAN HALO/MP PANAMAX6"/>
    <d v="1899-12-30T14:30:00"/>
    <x v="162"/>
    <s v="DTY-WT 1-WCS-RLS 2-IMWB 1-DTY"/>
    <n v="59"/>
    <n v="0"/>
    <m/>
    <d v="1899-12-30T14:30:00"/>
    <d v="1899-12-30T14:30:00"/>
    <d v="1899-12-30T00:00:00"/>
    <n v="0"/>
    <n v="0"/>
    <d v="1899-12-30T15:55:00"/>
    <d v="1899-12-30T01:25:00"/>
    <n v="1"/>
    <n v="25"/>
    <d v="1899-12-30T16:00:00"/>
    <d v="1899-12-30T00:05:00"/>
    <n v="0"/>
    <n v="5"/>
    <d v="1899-12-30T16:24:00"/>
    <d v="1899-12-30T00:24:00"/>
    <n v="0"/>
    <n v="24"/>
    <d v="1899-12-30T16:25:00"/>
    <d v="1899-12-30T18:00:00"/>
    <d v="1899-12-30T01:35:00"/>
    <n v="1"/>
    <n v="35"/>
    <d v="1899-12-30T16:25:00"/>
    <d v="1899-12-30T18:00:00"/>
    <d v="1899-12-30T01:35:00"/>
    <n v="1"/>
    <n v="35"/>
    <d v="1899-12-30T18:09:00"/>
    <d v="1899-12-30T00:09:00"/>
    <n v="0"/>
    <n v="9"/>
    <d v="1899-12-30T18:25:00"/>
    <d v="1899-12-30T00:16:00"/>
    <n v="0"/>
    <n v="16"/>
    <d v="1899-12-30T22:05:00"/>
    <d v="1899-12-30T03:40:00"/>
    <n v="3"/>
    <n v="40"/>
    <d v="1899-12-30T22:05:00"/>
    <d v="1899-12-30T22:05:00"/>
    <d v="1899-12-30T00:00:00"/>
    <n v="0"/>
    <n v="0"/>
    <d v="1899-12-30T00:00:00"/>
    <d v="1899-12-30T00:00:00"/>
    <m/>
    <d v="1899-12-30T00:00:00"/>
    <n v="0"/>
    <n v="0"/>
    <d v="1899-12-30T22:15:00"/>
    <d v="1899-12-30T00:10:00"/>
    <n v="0"/>
    <n v="10"/>
    <d v="1899-12-30T22:25:00"/>
    <d v="1899-12-30T00:10:00"/>
    <n v="0"/>
    <n v="10"/>
    <d v="1899-12-30T23:30:00"/>
    <d v="1899-12-30T23:35:00"/>
    <d v="1899-12-30T00:05:00"/>
    <n v="0"/>
    <n v="5"/>
    <d v="1899-12-30T09:05:00"/>
    <n v="9"/>
    <n v="5"/>
    <d v="1899-12-30T00:53:00"/>
    <n v="0"/>
    <n v="53"/>
    <d v="1899-12-30T01:35:00"/>
    <n v="1"/>
    <n v="35"/>
    <d v="1899-12-30T03:40:00"/>
    <n v="3"/>
    <n v="40"/>
    <d v="1899-12-30T00:00:00"/>
    <n v="0"/>
    <n v="0"/>
    <d v="1899-12-30T03:40:00"/>
    <n v="3"/>
    <n v="4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572396.76000000013"/>
    <n v="9294"/>
    <n v="63.368135593220337"/>
    <n v="61.587772756617184"/>
    <m/>
    <m/>
    <m/>
    <m/>
    <m/>
  </r>
  <r>
    <n v="165"/>
    <n v="51"/>
    <d v="2011-08-13T00:00:00"/>
    <n v="8"/>
    <x v="7"/>
    <n v="1"/>
    <s v="VISA STEEL"/>
    <s v="NON COKING"/>
    <s v="NEWLEAD SPARTOUNTA"/>
    <d v="1899-12-30T17:40:00"/>
    <x v="163"/>
    <s v="DTY-WT 1-WCS-RLS 1-IMWB 1-DTY"/>
    <n v="50"/>
    <n v="8"/>
    <m/>
    <d v="1899-12-30T17:40:00"/>
    <d v="1899-12-30T17:40:00"/>
    <d v="1899-12-30T00:00:00"/>
    <n v="0"/>
    <n v="0"/>
    <d v="1899-12-30T17:45:00"/>
    <d v="1899-12-30T00:05:00"/>
    <n v="0"/>
    <n v="5"/>
    <d v="1899-12-30T17:45:00"/>
    <d v="1899-12-30T00:00:00"/>
    <n v="0"/>
    <n v="0"/>
    <d v="1899-12-30T18:00:00"/>
    <d v="1899-12-30T00:15:00"/>
    <n v="0"/>
    <n v="15"/>
    <d v="1899-12-30T18:00:00"/>
    <d v="1899-12-30T21:00:00"/>
    <d v="1899-12-30T03:00:00"/>
    <n v="3"/>
    <n v="0"/>
    <d v="1899-12-30T18:00:00"/>
    <d v="1899-12-30T21:00:00"/>
    <d v="1899-12-30T03:00:00"/>
    <n v="3"/>
    <n v="0"/>
    <d v="1899-12-30T21:05:00"/>
    <d v="1899-12-30T00:05:00"/>
    <n v="0"/>
    <n v="5"/>
    <d v="1899-12-30T23:22:00"/>
    <d v="1899-12-30T02:17:00"/>
    <n v="2"/>
    <n v="17"/>
    <d v="1899-12-31T00:42:00"/>
    <d v="1899-12-30T01:20:00"/>
    <n v="1"/>
    <n v="20"/>
    <d v="1899-12-30T22:05:00"/>
    <d v="1899-12-30T22:05:00"/>
    <d v="1899-12-30T00:00:00"/>
    <n v="0"/>
    <n v="0"/>
    <d v="1899-12-30T00:00:00"/>
    <d v="1899-12-30T00:00:00"/>
    <m/>
    <d v="1899-12-30T00:00:00"/>
    <n v="0"/>
    <n v="0"/>
    <d v="1899-12-31T00:52:00"/>
    <d v="1899-12-30T02:47:00"/>
    <n v="2"/>
    <n v="47"/>
    <d v="1899-12-31T01:10:00"/>
    <d v="1899-12-30T00:18:00"/>
    <n v="0"/>
    <n v="18"/>
    <d v="1899-12-31T01:15:00"/>
    <d v="1899-12-31T01:25:00"/>
    <d v="1899-12-30T00:10:00"/>
    <n v="0"/>
    <n v="10"/>
    <d v="1899-12-30T07:45:00"/>
    <n v="7"/>
    <n v="45"/>
    <d v="1899-12-30T03:25:00"/>
    <n v="3"/>
    <n v="25"/>
    <d v="1899-12-30T03:00:00"/>
    <n v="3"/>
    <n v="0"/>
    <d v="1899-12-30T01:20:00"/>
    <n v="1"/>
    <n v="20"/>
    <d v="1899-12-30T00:00:00"/>
    <n v="0"/>
    <n v="0"/>
    <d v="1899-12-30T01:20:00"/>
    <n v="1"/>
    <n v="2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575568.07000000018"/>
    <n v="9353"/>
    <n v="63.426200000000001"/>
    <n v="61.53833743184007"/>
    <m/>
    <m/>
    <m/>
    <m/>
    <m/>
  </r>
  <r>
    <n v="166"/>
    <n v="52"/>
    <d v="2011-08-14T00:00:00"/>
    <n v="8"/>
    <x v="0"/>
    <n v="25"/>
    <s v="TSL,JSR"/>
    <s v="CP OMAN/SP THAI/CD HCC"/>
    <s v="MP PANAMAX6/SEALUCK2/MERIDIAN HALO"/>
    <d v="1899-12-30T06:16:00"/>
    <x v="164"/>
    <s v="DTY-WT 1-WCS-RLS 2-IMWB 1-DTY"/>
    <n v="59"/>
    <n v="0"/>
    <m/>
    <d v="1899-12-30T06:16:00"/>
    <d v="1899-12-30T06:16:00"/>
    <d v="1899-12-30T00:00:00"/>
    <n v="0"/>
    <n v="0"/>
    <d v="1899-12-30T06:25:00"/>
    <d v="1899-12-30T00:09:00"/>
    <n v="0"/>
    <n v="9"/>
    <d v="1899-12-30T06:35:00"/>
    <d v="1899-12-30T00:10:00"/>
    <n v="0"/>
    <n v="10"/>
    <d v="1899-12-30T06:50:00"/>
    <d v="1899-12-30T00:15:00"/>
    <n v="0"/>
    <n v="15"/>
    <d v="1899-12-30T06:50:00"/>
    <d v="1899-12-30T08:50:00"/>
    <d v="1899-12-30T02:00:00"/>
    <n v="2"/>
    <n v="0"/>
    <d v="1899-12-30T08:50:00"/>
    <d v="1899-12-30T08:50:00"/>
    <d v="1899-12-30T00:00:00"/>
    <n v="0"/>
    <n v="0"/>
    <d v="1899-12-30T08:50:00"/>
    <d v="1899-12-30T00:00:00"/>
    <n v="0"/>
    <n v="0"/>
    <d v="1899-12-30T08:50:00"/>
    <d v="1899-12-30T00:00:00"/>
    <n v="0"/>
    <n v="0"/>
    <d v="1899-12-30T16:26:00"/>
    <d v="1899-12-30T07:36:00"/>
    <n v="7"/>
    <n v="36"/>
    <d v="1899-12-30T16:26:00"/>
    <d v="1899-12-30T16:26:00"/>
    <d v="1899-12-30T00:00:00"/>
    <n v="0"/>
    <n v="0"/>
    <d v="1899-12-30T00:00:00"/>
    <d v="1899-12-30T00:00:00"/>
    <m/>
    <d v="1899-12-30T00:00:00"/>
    <n v="0"/>
    <n v="0"/>
    <d v="1899-12-30T16:36:00"/>
    <d v="1899-12-30T00:10:00"/>
    <n v="0"/>
    <n v="10"/>
    <d v="1899-12-30T16:45:00"/>
    <d v="1899-12-30T00:09:00"/>
    <n v="0"/>
    <n v="9"/>
    <d v="1899-12-30T16:50:00"/>
    <d v="1899-12-30T16:55:00"/>
    <d v="1899-12-30T00:05:00"/>
    <n v="0"/>
    <n v="5"/>
    <d v="1899-12-30T10:39:00"/>
    <n v="10"/>
    <n v="39"/>
    <d v="1899-12-30T00:34:00"/>
    <n v="0"/>
    <n v="34"/>
    <d v="1899-12-30T02:00:00"/>
    <n v="2"/>
    <n v="0"/>
    <d v="1899-12-30T07:36:00"/>
    <n v="7"/>
    <n v="36"/>
    <d v="1899-12-30T00:00:00"/>
    <n v="0"/>
    <n v="0"/>
    <d v="1899-12-30T07:36:00"/>
    <n v="7"/>
    <n v="36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579299.75000000023"/>
    <n v="9412"/>
    <n v="63.248813559322031"/>
    <n v="61.549059711007253"/>
    <m/>
    <m/>
    <m/>
    <m/>
    <m/>
  </r>
  <r>
    <n v="167"/>
    <n v="53"/>
    <d v="2011-08-14T00:00:00"/>
    <n v="8"/>
    <x v="0"/>
    <n v="26"/>
    <s v="TSL,JSR"/>
    <s v="CD HCC/BLENDED PCI"/>
    <s v="MERIDIAN HALO/CHINA STEEL RESPONSIBILITY"/>
    <d v="1899-12-30T08:35:00"/>
    <x v="165"/>
    <s v="DTY-WT 1-WCS-RLS 1-IMWB 1-DTY"/>
    <n v="59"/>
    <n v="0"/>
    <m/>
    <d v="1899-12-30T08:35:00"/>
    <d v="1899-12-30T08:35:00"/>
    <d v="1899-12-30T00:00:00"/>
    <n v="0"/>
    <n v="0"/>
    <d v="1899-12-30T09:00:00"/>
    <d v="1899-12-30T00:25:00"/>
    <n v="0"/>
    <n v="25"/>
    <d v="1899-12-30T09:10:00"/>
    <d v="1899-12-30T00:10:00"/>
    <n v="0"/>
    <n v="10"/>
    <d v="1899-12-30T09:30:00"/>
    <d v="1899-12-30T00:20:00"/>
    <n v="0"/>
    <n v="20"/>
    <d v="1899-12-30T09:30:00"/>
    <d v="1899-12-30T11:25:00"/>
    <d v="1899-12-30T01:55:00"/>
    <n v="1"/>
    <n v="55"/>
    <d v="1899-12-30T09:30:00"/>
    <d v="1899-12-30T11:25:00"/>
    <d v="1899-12-30T01:55:00"/>
    <n v="1"/>
    <n v="55"/>
    <d v="1899-12-30T11:25:00"/>
    <d v="1899-12-30T00:00:00"/>
    <n v="0"/>
    <n v="0"/>
    <d v="1899-12-30T11:32:00"/>
    <d v="1899-12-30T00:07:00"/>
    <n v="0"/>
    <n v="7"/>
    <d v="1899-12-30T15:10:00"/>
    <d v="1899-12-30T03:38:00"/>
    <n v="3"/>
    <n v="38"/>
    <d v="1899-12-30T15:10:00"/>
    <d v="1899-12-30T15:10:00"/>
    <d v="1899-12-30T00:00:00"/>
    <n v="0"/>
    <n v="0"/>
    <d v="1899-12-30T00:00:00"/>
    <d v="1899-12-30T00:00:00"/>
    <m/>
    <d v="1899-12-30T00:00:00"/>
    <n v="0"/>
    <n v="0"/>
    <d v="1899-12-30T15:20:00"/>
    <d v="1899-12-30T00:10:00"/>
    <n v="0"/>
    <n v="10"/>
    <d v="1899-12-30T15:30:00"/>
    <d v="1899-12-30T00:10:00"/>
    <n v="0"/>
    <n v="10"/>
    <d v="1899-12-30T15:30:00"/>
    <d v="1899-12-30T15:35:00"/>
    <d v="1899-12-30T00:05:00"/>
    <n v="0"/>
    <n v="5"/>
    <d v="1899-12-30T07:00:00"/>
    <n v="7"/>
    <n v="0"/>
    <d v="1899-12-30T00:40:00"/>
    <n v="0"/>
    <n v="40"/>
    <d v="1899-12-30T01:55:00"/>
    <n v="1"/>
    <n v="55"/>
    <d v="1899-12-30T03:38:00"/>
    <n v="3"/>
    <n v="38"/>
    <d v="1899-12-30T00:00:00"/>
    <n v="0"/>
    <n v="0"/>
    <d v="1899-12-30T03:38:00"/>
    <n v="3"/>
    <n v="38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582949.61000000022"/>
    <n v="9471"/>
    <n v="61.862033898305086"/>
    <n v="61.551009397106981"/>
    <m/>
    <m/>
    <m/>
    <m/>
    <m/>
  </r>
  <r>
    <n v="168"/>
    <n v="54"/>
    <d v="2011-08-14T00:00:00"/>
    <n v="8"/>
    <x v="1"/>
    <n v="9"/>
    <s v="TSL,HALDIA"/>
    <s v="HAILCREEK"/>
    <s v="GREAT BRIGHT"/>
    <d v="1899-12-30T13:45:00"/>
    <x v="166"/>
    <s v="DTY-WT 1-WCS-RLS 1-IMWB 1-DTY"/>
    <n v="59"/>
    <n v="0"/>
    <m/>
    <d v="1899-12-30T13:45:00"/>
    <d v="1899-12-30T13:45:00"/>
    <d v="1899-12-30T00:00:00"/>
    <n v="0"/>
    <n v="0"/>
    <d v="1899-12-30T14:00:00"/>
    <d v="1899-12-30T00:15:00"/>
    <n v="0"/>
    <n v="15"/>
    <d v="1899-12-30T14:05:00"/>
    <d v="1899-12-30T00:05:00"/>
    <n v="0"/>
    <n v="5"/>
    <d v="1899-12-30T14:32:00"/>
    <d v="1899-12-30T00:27:00"/>
    <n v="0"/>
    <n v="27"/>
    <d v="1899-12-30T14:32:00"/>
    <d v="1899-12-30T15:45:00"/>
    <d v="1899-12-30T01:13:00"/>
    <n v="1"/>
    <n v="13"/>
    <d v="1899-12-30T14:32:00"/>
    <d v="1899-12-30T15:45:00"/>
    <d v="1899-12-30T01:13:00"/>
    <n v="1"/>
    <n v="13"/>
    <d v="1899-12-30T16:30:00"/>
    <d v="1899-12-30T00:45:00"/>
    <n v="0"/>
    <n v="45"/>
    <d v="1899-12-30T17:51:00"/>
    <d v="1899-12-30T01:21:00"/>
    <n v="1"/>
    <n v="21"/>
    <d v="1899-12-30T20:01:00"/>
    <d v="1899-12-30T02:10:00"/>
    <n v="2"/>
    <n v="10"/>
    <d v="1899-12-30T20:01:00"/>
    <d v="1899-12-30T20:01:00"/>
    <d v="1899-12-30T00:00:00"/>
    <n v="0"/>
    <n v="0"/>
    <d v="1899-12-30T00:00:00"/>
    <d v="1899-12-30T00:00:00"/>
    <m/>
    <d v="1899-12-30T00:00:00"/>
    <n v="0"/>
    <n v="0"/>
    <d v="1899-12-30T20:11:00"/>
    <d v="1899-12-30T00:10:00"/>
    <n v="0"/>
    <n v="10"/>
    <d v="1899-12-30T20:20:00"/>
    <d v="1899-12-30T00:09:00"/>
    <n v="0"/>
    <n v="9"/>
    <d v="1899-12-30T21:00:00"/>
    <d v="1899-12-30T21:05:00"/>
    <d v="1899-12-30T00:05:00"/>
    <n v="0"/>
    <n v="5"/>
    <d v="1899-12-30T07:20:00"/>
    <n v="7"/>
    <n v="20"/>
    <d v="1899-12-30T01:31:00"/>
    <n v="1"/>
    <n v="31"/>
    <d v="1899-12-30T01:13:00"/>
    <n v="1"/>
    <n v="13"/>
    <d v="1899-12-30T02:10:00"/>
    <n v="2"/>
    <n v="10"/>
    <d v="1899-12-30T00:00:00"/>
    <n v="0"/>
    <n v="0"/>
    <d v="1899-12-30T02:10:00"/>
    <n v="2"/>
    <n v="1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586601.29000000027"/>
    <n v="9528"/>
    <n v="61.892881355932204"/>
    <n v="61.566046389588607"/>
    <m/>
    <m/>
    <m/>
    <m/>
    <m/>
  </r>
  <r>
    <n v="169"/>
    <n v="55"/>
    <d v="2011-08-14T00:00:00"/>
    <n v="8"/>
    <x v="0"/>
    <n v="27"/>
    <s v="TSL,JSR"/>
    <s v="BLENDED PCI/CD HCC"/>
    <s v="CHINA STEEL RESPONSIBILITY/MERIDIAN HALO"/>
    <d v="1899-12-30T20:00:00"/>
    <x v="167"/>
    <s v="DTY-WT 1-WCS-RLS 1-IMWB 1-DTY"/>
    <n v="57"/>
    <n v="2"/>
    <m/>
    <d v="1899-12-30T20:00:00"/>
    <d v="1899-12-30T20:00:00"/>
    <d v="1899-12-30T00:00:00"/>
    <n v="0"/>
    <n v="0"/>
    <d v="1899-12-30T20:05:00"/>
    <d v="1899-12-30T00:05:00"/>
    <n v="0"/>
    <n v="5"/>
    <d v="1899-12-30T20:10:00"/>
    <d v="1899-12-30T00:05:00"/>
    <n v="0"/>
    <n v="5"/>
    <d v="1899-12-30T20:30:00"/>
    <d v="1899-12-30T00:20:00"/>
    <n v="0"/>
    <n v="20"/>
    <d v="1899-12-30T20:32:00"/>
    <d v="1899-12-30T21:07:00"/>
    <d v="1899-12-30T00:35:00"/>
    <n v="0"/>
    <n v="35"/>
    <d v="1899-12-30T20:32:00"/>
    <d v="1899-12-30T21:07:00"/>
    <d v="1899-12-30T00:35:00"/>
    <n v="0"/>
    <n v="35"/>
    <d v="1899-12-30T21:07:00"/>
    <d v="1899-12-30T00:00:00"/>
    <n v="0"/>
    <n v="0"/>
    <d v="1899-12-30T21:09:00"/>
    <d v="1899-12-30T00:02:00"/>
    <n v="0"/>
    <n v="2"/>
    <d v="1899-12-30T23:43:00"/>
    <d v="1899-12-30T02:34:00"/>
    <n v="2"/>
    <n v="34"/>
    <d v="1899-12-30T23:43:00"/>
    <d v="1899-12-30T23:43:00"/>
    <d v="1899-12-30T00:00:00"/>
    <n v="0"/>
    <n v="0"/>
    <d v="1899-12-30T00:00:00"/>
    <d v="1899-12-30T00:00:00"/>
    <m/>
    <d v="1899-12-30T00:00:00"/>
    <n v="0"/>
    <n v="0"/>
    <d v="1899-12-30T23:55:00"/>
    <d v="1899-12-30T00:12:00"/>
    <n v="0"/>
    <n v="12"/>
    <d v="1899-12-31T00:00:00"/>
    <d v="1899-12-30T00:05:00"/>
    <n v="0"/>
    <n v="5"/>
    <d v="1899-12-31T00:00:00"/>
    <d v="1899-12-31T00:05:00"/>
    <d v="1899-12-30T00:05:00"/>
    <n v="0"/>
    <n v="5"/>
    <d v="1899-12-30T04:05:00"/>
    <n v="4"/>
    <n v="5"/>
    <d v="1899-12-30T00:37:00"/>
    <n v="0"/>
    <n v="37"/>
    <d v="1899-12-30T00:35:00"/>
    <n v="0"/>
    <n v="35"/>
    <d v="1899-12-30T02:34:00"/>
    <n v="2"/>
    <n v="34"/>
    <d v="1899-12-30T00:00:00"/>
    <n v="0"/>
    <n v="0"/>
    <d v="1899-12-30T02:34:00"/>
    <n v="2"/>
    <n v="3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590123.44000000029"/>
    <n v="9587"/>
    <n v="61.792105263157893"/>
    <n v="61.554546782100793"/>
    <m/>
    <m/>
    <m/>
    <m/>
    <m/>
  </r>
  <r>
    <n v="170"/>
    <n v="56"/>
    <d v="2011-08-15T00:00:00"/>
    <n v="8"/>
    <x v="11"/>
    <n v="2"/>
    <s v="BEL"/>
    <s v="LAKE VERMONT HCC"/>
    <s v="COS PROSPERITY"/>
    <d v="1899-12-30T03:05:00"/>
    <x v="168"/>
    <s v="DTY-WT 1-WCS-RLS 1-IMWB 1-DTY/DTY-WT 1-WCS-RLS 2-IMWB 1-DTY"/>
    <n v="59"/>
    <n v="0"/>
    <m/>
    <d v="1899-12-30T03:05:00"/>
    <d v="1899-12-30T03:05:00"/>
    <d v="1899-12-30T00:00:00"/>
    <n v="0"/>
    <n v="0"/>
    <d v="1899-12-30T03:10:00"/>
    <d v="1899-12-30T00:05:00"/>
    <n v="0"/>
    <n v="5"/>
    <d v="1899-12-30T03:20:00"/>
    <d v="1899-12-30T00:10:00"/>
    <n v="0"/>
    <n v="10"/>
    <d v="1899-12-30T03:50:00"/>
    <d v="1899-12-30T00:30:00"/>
    <n v="0"/>
    <n v="30"/>
    <d v="1899-12-30T03:54:00"/>
    <d v="1899-12-30T04:45:00"/>
    <d v="1899-12-30T00:51:00"/>
    <n v="0"/>
    <n v="51"/>
    <d v="1899-12-30T03:54:00"/>
    <d v="1899-12-30T04:45:00"/>
    <d v="1899-12-30T00:51:00"/>
    <n v="0"/>
    <n v="51"/>
    <d v="1899-12-30T04:45:00"/>
    <d v="1899-12-30T00:00:00"/>
    <n v="0"/>
    <n v="0"/>
    <d v="1899-12-30T04:50:00"/>
    <d v="1899-12-30T00:05:00"/>
    <n v="0"/>
    <n v="5"/>
    <d v="1899-12-30T06:53:00"/>
    <d v="1899-12-30T02:03:00"/>
    <n v="2"/>
    <n v="3"/>
    <d v="1899-12-30T06:53:00"/>
    <d v="1899-12-30T06:53:00"/>
    <d v="1899-12-30T00:00:00"/>
    <n v="0"/>
    <n v="0"/>
    <d v="1899-12-30T00:00:00"/>
    <d v="1899-12-30T00:00:00"/>
    <m/>
    <d v="1899-12-30T00:00:00"/>
    <n v="0"/>
    <n v="0"/>
    <d v="1899-12-31T07:05:00"/>
    <d v="1899-12-31T00:12:00"/>
    <n v="0"/>
    <n v="12"/>
    <d v="1899-12-31T07:25:00"/>
    <d v="1899-12-30T00:20:00"/>
    <n v="0"/>
    <n v="20"/>
    <d v="1899-12-30T07:25:00"/>
    <d v="1899-12-30T07:30:00"/>
    <d v="1899-12-30T00:05:00"/>
    <n v="0"/>
    <n v="5"/>
    <d v="1899-12-30T04:25:00"/>
    <n v="4"/>
    <n v="25"/>
    <d v="1899-12-31T01:02:00"/>
    <n v="1"/>
    <n v="2"/>
    <d v="1899-12-30T00:51:00"/>
    <n v="0"/>
    <n v="51"/>
    <d v="1899-12-30T02:03:00"/>
    <n v="2"/>
    <n v="3"/>
    <d v="1899-12-30T00:00:00"/>
    <n v="0"/>
    <n v="0"/>
    <d v="1899-12-30T02:03:00"/>
    <n v="2"/>
    <n v="3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593830.62000000034"/>
    <n v="9645"/>
    <n v="62.833559322033892"/>
    <n v="61.568752721617457"/>
    <m/>
    <m/>
    <m/>
    <m/>
    <m/>
  </r>
  <r>
    <n v="171"/>
    <n v="57"/>
    <d v="2011-08-15T00:00:00"/>
    <n v="8"/>
    <x v="0"/>
    <n v="28"/>
    <s v="TSL,JSR"/>
    <s v="BLENDED PCI/CD HCC"/>
    <s v="CHINA STEEL RSPONSIBILITY/MERIDIAN HALO"/>
    <d v="1899-12-30T05:00:00"/>
    <x v="169"/>
    <s v="DTY-WT 1-WCS-RLS 1-IMWB 1-DTY"/>
    <n v="58"/>
    <n v="1"/>
    <m/>
    <d v="1899-12-30T05:00:00"/>
    <d v="1899-12-30T05:00:00"/>
    <d v="1899-12-30T00:00:00"/>
    <n v="0"/>
    <n v="0"/>
    <d v="1899-12-30T05:20:00"/>
    <d v="1899-12-30T00:20:00"/>
    <n v="0"/>
    <n v="20"/>
    <d v="1899-12-30T05:25:00"/>
    <d v="1899-12-30T00:05:00"/>
    <n v="0"/>
    <n v="5"/>
    <d v="1899-12-30T05:50:00"/>
    <d v="1899-12-30T00:25:00"/>
    <n v="0"/>
    <n v="25"/>
    <d v="1899-12-30T05:50:00"/>
    <d v="1899-12-30T10:40:00"/>
    <d v="1899-12-30T04:50:00"/>
    <n v="4"/>
    <n v="50"/>
    <d v="1899-12-30T05:50:00"/>
    <d v="1899-12-30T10:40:00"/>
    <d v="1899-12-30T04:50:00"/>
    <n v="4"/>
    <n v="50"/>
    <d v="1899-12-30T08:30:00"/>
    <n v="-9.0277777777777735E-2"/>
    <e v="#NUM!"/>
    <e v="#NUM!"/>
    <d v="1899-12-30T08:31:00"/>
    <d v="1899-12-30T00:01:00"/>
    <n v="0"/>
    <n v="1"/>
    <d v="1899-12-30T11:49:00"/>
    <d v="1899-12-30T03:18:00"/>
    <n v="3"/>
    <n v="18"/>
    <d v="1899-12-30T11:49:00"/>
    <d v="1899-12-30T11:49:00"/>
    <d v="1899-12-30T00:00:00"/>
    <n v="0"/>
    <n v="0"/>
    <d v="1899-12-30T00:00:00"/>
    <d v="1899-12-30T00:00:00"/>
    <m/>
    <d v="1899-12-30T00:00:00"/>
    <n v="0"/>
    <n v="0"/>
    <d v="1899-12-30T12:00:00"/>
    <d v="1899-12-30T00:11:00"/>
    <n v="0"/>
    <n v="11"/>
    <d v="1899-12-30T12:15:00"/>
    <d v="1899-12-30T00:15:00"/>
    <n v="0"/>
    <n v="15"/>
    <d v="1899-12-30T12:25:00"/>
    <d v="1899-12-30T12:30:00"/>
    <d v="1899-12-30T00:05:00"/>
    <n v="0"/>
    <n v="5"/>
    <d v="1899-12-30T07:30:00"/>
    <n v="7"/>
    <n v="30"/>
    <n v="-5.4861111111111083E-2"/>
    <e v="#NUM!"/>
    <e v="#NUM!"/>
    <d v="1899-12-30T04:50:00"/>
    <n v="4"/>
    <n v="50"/>
    <d v="1899-12-30T03:18:00"/>
    <n v="3"/>
    <n v="18"/>
    <d v="1899-12-30T00:00:00"/>
    <n v="0"/>
    <n v="0"/>
    <d v="1899-12-30T03:18:00"/>
    <n v="3"/>
    <n v="18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597419.72000000032"/>
    <n v="9701"/>
    <n v="61.881034482758622"/>
    <n v="61.583313060509262"/>
    <m/>
    <m/>
    <m/>
    <m/>
    <m/>
  </r>
  <r>
    <n v="172"/>
    <n v="58"/>
    <d v="2011-08-15T00:00:00"/>
    <n v="8"/>
    <x v="0"/>
    <n v="29"/>
    <s v="TSL,JSR"/>
    <s v="CP OMAN LIMESTONE"/>
    <s v="MP PANAMAX6"/>
    <d v="1899-12-30T13:15:00"/>
    <x v="170"/>
    <s v="DTY-WT 1-WCS-RLS 2-IMWB 1-DTY"/>
    <n v="56"/>
    <n v="3"/>
    <m/>
    <d v="1899-12-30T13:15:00"/>
    <d v="1899-12-30T13:15:00"/>
    <d v="1899-12-30T00:00:00"/>
    <n v="0"/>
    <n v="0"/>
    <d v="1899-12-30T14:00:00"/>
    <d v="1899-12-30T00:45:00"/>
    <n v="0"/>
    <n v="45"/>
    <d v="1899-12-30T14:05:00"/>
    <d v="1899-12-30T00:05:00"/>
    <n v="0"/>
    <n v="5"/>
    <d v="1899-12-30T14:18:00"/>
    <d v="1899-12-30T00:13:00"/>
    <n v="0"/>
    <n v="13"/>
    <d v="1899-12-30T14:20:00"/>
    <d v="1899-12-30T15:20:00"/>
    <d v="1899-12-30T01:00:00"/>
    <n v="1"/>
    <n v="0"/>
    <d v="1899-12-30T15:20:00"/>
    <d v="1899-12-30T15:20:00"/>
    <d v="1899-12-30T00:00:00"/>
    <n v="0"/>
    <n v="0"/>
    <d v="1899-12-30T15:25:00"/>
    <d v="1899-12-30T00:05:00"/>
    <n v="0"/>
    <n v="5"/>
    <d v="1899-12-30T15:27:00"/>
    <d v="1899-12-30T00:02:00"/>
    <n v="0"/>
    <n v="2"/>
    <d v="1899-12-30T17:18:00"/>
    <d v="1899-12-30T01:51:00"/>
    <n v="1"/>
    <n v="51"/>
    <d v="1899-12-30T17:18:00"/>
    <d v="1899-12-30T17:18:00"/>
    <d v="1899-12-30T00:00:00"/>
    <n v="0"/>
    <n v="0"/>
    <d v="1899-12-30T00:00:00"/>
    <d v="1899-12-30T00:00:00"/>
    <m/>
    <d v="1899-12-30T00:00:00"/>
    <n v="0"/>
    <n v="0"/>
    <d v="1899-12-30T17:28:00"/>
    <d v="1899-12-30T00:10:00"/>
    <n v="0"/>
    <n v="10"/>
    <d v="1899-12-30T17:40:00"/>
    <d v="1899-12-30T00:12:00"/>
    <n v="0"/>
    <n v="12"/>
    <d v="1899-12-30T17:50:00"/>
    <d v="1899-12-30T17:55:00"/>
    <d v="1899-12-30T00:05:00"/>
    <n v="0"/>
    <n v="5"/>
    <d v="1899-12-30T04:40:00"/>
    <n v="4"/>
    <n v="40"/>
    <d v="1899-12-30T00:40:00"/>
    <n v="0"/>
    <n v="40"/>
    <d v="1899-12-30T01:00:00"/>
    <n v="1"/>
    <n v="0"/>
    <d v="1899-12-30T01:51:00"/>
    <n v="1"/>
    <n v="51"/>
    <d v="1899-12-30T00:00:00"/>
    <n v="0"/>
    <n v="0"/>
    <d v="1899-12-30T01:51:00"/>
    <n v="1"/>
    <n v="51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600847.23000000033"/>
    <n v="9757"/>
    <n v="61.205535714285716"/>
    <n v="61.581144819104267"/>
    <m/>
    <m/>
    <m/>
    <m/>
    <m/>
  </r>
  <r>
    <n v="173"/>
    <n v="59"/>
    <d v="2011-08-15T00:00:00"/>
    <n v="8"/>
    <x v="7"/>
    <n v="2"/>
    <s v="VISA STEEL"/>
    <s v="NON COKING"/>
    <s v="NEWLEAD SPARTOUNTA"/>
    <d v="1899-12-30T11:02:00"/>
    <x v="171"/>
    <s v="DTY-WT 1-WCS-RLS 1-IMWB 1-DTY"/>
    <n v="56"/>
    <n v="3"/>
    <m/>
    <d v="1899-12-30T11:02:00"/>
    <d v="1899-12-30T11:02:00"/>
    <d v="1899-12-30T00:00:00"/>
    <n v="0"/>
    <n v="0"/>
    <d v="1899-12-30T11:35:00"/>
    <d v="1899-12-30T00:33:00"/>
    <n v="0"/>
    <n v="33"/>
    <d v="1899-12-30T11:40:00"/>
    <d v="1899-12-30T00:05:00"/>
    <n v="0"/>
    <n v="5"/>
    <d v="1899-12-30T11:55:00"/>
    <d v="1899-12-30T00:15:00"/>
    <n v="0"/>
    <n v="15"/>
    <d v="1899-12-30T11:58:00"/>
    <d v="1899-12-30T19:24:00"/>
    <d v="1899-12-30T07:26:00"/>
    <n v="7"/>
    <n v="26"/>
    <d v="1899-12-30T19:24:00"/>
    <d v="1899-12-30T19:24:00"/>
    <d v="1899-12-30T00:00:00"/>
    <n v="0"/>
    <n v="0"/>
    <d v="1899-12-30T19:24:00"/>
    <d v="1899-12-30T00:00:00"/>
    <n v="0"/>
    <n v="0"/>
    <d v="1899-12-30T19:24:00"/>
    <d v="1899-12-30T00:00:00"/>
    <n v="0"/>
    <n v="0"/>
    <d v="1899-12-30T20:43:00"/>
    <d v="1899-12-30T01:19:00"/>
    <n v="1"/>
    <n v="19"/>
    <d v="1899-12-30T20:43:00"/>
    <d v="1899-12-30T20:43:00"/>
    <d v="1899-12-30T00:00:00"/>
    <n v="0"/>
    <n v="0"/>
    <d v="1899-12-30T00:00:00"/>
    <d v="1899-12-30T00:00:00"/>
    <m/>
    <d v="1899-12-30T00:00:00"/>
    <n v="0"/>
    <n v="0"/>
    <d v="1899-12-30T20:53:00"/>
    <d v="1899-12-30T00:10:00"/>
    <n v="0"/>
    <n v="10"/>
    <d v="1899-12-30T21:00:00"/>
    <d v="1899-12-30T00:07:00"/>
    <n v="0"/>
    <n v="7"/>
    <d v="1899-12-30T21:10:00"/>
    <d v="1899-12-30T21:15:00"/>
    <d v="1899-12-30T00:05:00"/>
    <n v="0"/>
    <n v="5"/>
    <d v="1899-12-30T10:13:00"/>
    <n v="10"/>
    <n v="13"/>
    <d v="1899-12-30T00:32:00"/>
    <n v="0"/>
    <n v="32"/>
    <d v="1899-12-30T07:26:00"/>
    <n v="7"/>
    <n v="26"/>
    <d v="1899-12-30T01:19:00"/>
    <n v="1"/>
    <n v="19"/>
    <d v="1899-12-30T00:00:00"/>
    <n v="0"/>
    <n v="0"/>
    <d v="1899-12-30T01:19:00"/>
    <n v="1"/>
    <n v="19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604389.51000000036"/>
    <n v="9814"/>
    <n v="63.255000000000003"/>
    <n v="61.584421234970485"/>
    <m/>
    <m/>
    <m/>
    <m/>
    <m/>
  </r>
  <r>
    <n v="174"/>
    <n v="60"/>
    <d v="2011-08-15T00:00:00"/>
    <n v="8"/>
    <x v="0"/>
    <n v="30"/>
    <s v="TSL,JSR"/>
    <s v="BLENDED PCI"/>
    <s v="CHINA STEEL RESPONSIBILITY"/>
    <d v="1899-12-30T20:30:00"/>
    <x v="172"/>
    <s v="DTY-WT 1-WCS-RLS 1-IMWB 1-DTY"/>
    <n v="57"/>
    <n v="2"/>
    <m/>
    <d v="1899-12-30T20:30:00"/>
    <d v="1899-12-30T20:30:00"/>
    <d v="1899-12-30T00:00:00"/>
    <n v="0"/>
    <n v="0"/>
    <d v="1899-12-30T21:10:00"/>
    <d v="1899-12-30T00:40:00"/>
    <n v="0"/>
    <n v="40"/>
    <d v="1899-12-30T21:15:00"/>
    <d v="1899-12-30T00:05:00"/>
    <n v="0"/>
    <n v="5"/>
    <d v="1899-12-30T21:33:00"/>
    <d v="1899-12-30T00:18:00"/>
    <n v="0"/>
    <n v="18"/>
    <d v="1899-12-30T21:33:00"/>
    <d v="1899-12-30T22:05:00"/>
    <d v="1899-12-30T00:32:00"/>
    <n v="0"/>
    <n v="32"/>
    <d v="1899-12-30T21:33:00"/>
    <d v="1899-12-30T22:05:00"/>
    <d v="1899-12-30T00:32:00"/>
    <n v="0"/>
    <n v="32"/>
    <d v="1899-12-30T22:18:00"/>
    <d v="1899-12-30T00:13:00"/>
    <n v="0"/>
    <n v="13"/>
    <d v="1899-12-30T22:18:00"/>
    <d v="1899-12-30T00:00:00"/>
    <n v="0"/>
    <n v="0"/>
    <d v="1899-12-30T23:51:00"/>
    <d v="1899-12-30T01:33:00"/>
    <n v="1"/>
    <n v="33"/>
    <d v="1899-12-30T23:51:00"/>
    <d v="1899-12-30T23:51:00"/>
    <d v="1899-12-30T00:00:00"/>
    <n v="0"/>
    <n v="0"/>
    <d v="1899-12-30T00:00:00"/>
    <d v="1899-12-30T00:00:00"/>
    <m/>
    <d v="1899-12-30T00:00:00"/>
    <n v="0"/>
    <n v="0"/>
    <d v="1899-12-30T23:57:00"/>
    <d v="1899-12-30T00:06:00"/>
    <n v="0"/>
    <n v="6"/>
    <d v="1899-12-31T00:00:00"/>
    <d v="1899-12-30T00:03:00"/>
    <n v="0"/>
    <n v="3"/>
    <d v="1899-12-31T00:00:00"/>
    <d v="1899-12-31T00:00:00"/>
    <d v="1899-12-30T00:00:00"/>
    <n v="0"/>
    <n v="0"/>
    <d v="1899-12-30T03:30:00"/>
    <n v="3"/>
    <n v="30"/>
    <d v="1899-12-30T00:40:00"/>
    <n v="0"/>
    <n v="40"/>
    <d v="1899-12-30T00:32:00"/>
    <n v="0"/>
    <n v="32"/>
    <d v="1899-12-30T01:33:00"/>
    <n v="1"/>
    <n v="33"/>
    <d v="1899-12-30T00:00:00"/>
    <n v="0"/>
    <n v="0"/>
    <d v="1899-12-30T01:33:00"/>
    <n v="1"/>
    <n v="33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607914.77000000037"/>
    <n v="9872"/>
    <n v="61.846666666666671"/>
    <n v="61.5796971231767"/>
    <m/>
    <m/>
    <m/>
    <m/>
    <m/>
  </r>
  <r>
    <n v="175"/>
    <n v="61"/>
    <d v="2011-08-16T00:00:00"/>
    <n v="8"/>
    <x v="0"/>
    <n v="31"/>
    <s v="TSL,JSR"/>
    <s v="CD HCC/SS NEWZEALAND"/>
    <s v="MERIDIAN HALO/NEWLEAD TOMI"/>
    <d v="1899-12-30T04:15:00"/>
    <x v="173"/>
    <s v="DTY-WT 1-WCS-RLS 2-IMWB 1-DTY"/>
    <n v="58"/>
    <n v="1"/>
    <m/>
    <d v="1899-12-30T04:15:00"/>
    <d v="1899-12-30T04:15:00"/>
    <d v="1899-12-30T00:00:00"/>
    <n v="0"/>
    <n v="0"/>
    <d v="1899-12-30T04:25:00"/>
    <d v="1899-12-30T00:10:00"/>
    <n v="0"/>
    <n v="10"/>
    <d v="1899-12-30T04:30:00"/>
    <d v="1899-12-30T00:05:00"/>
    <n v="0"/>
    <n v="5"/>
    <d v="1899-12-30T05:04:00"/>
    <d v="1899-12-30T00:34:00"/>
    <n v="0"/>
    <n v="34"/>
    <d v="1899-12-30T05:06:00"/>
    <d v="1899-12-30T05:51:00"/>
    <d v="1899-12-30T00:45:00"/>
    <n v="0"/>
    <n v="45"/>
    <d v="1899-12-30T05:06:00"/>
    <d v="1899-12-30T05:51:00"/>
    <d v="1899-12-30T00:45:00"/>
    <n v="0"/>
    <n v="45"/>
    <d v="1899-12-30T06:00:00"/>
    <d v="1899-12-30T00:09:00"/>
    <n v="0"/>
    <n v="9"/>
    <d v="1899-12-30T06:00:00"/>
    <d v="1899-12-30T00:00:00"/>
    <n v="0"/>
    <n v="0"/>
    <d v="1899-12-30T09:32:00"/>
    <d v="1899-12-30T03:32:00"/>
    <n v="3"/>
    <n v="32"/>
    <d v="1899-12-30T09:32:00"/>
    <d v="1899-12-30T09:32:00"/>
    <d v="1899-12-30T00:00:00"/>
    <n v="0"/>
    <n v="0"/>
    <d v="1899-12-30T00:00:00"/>
    <d v="1899-12-30T00:00:00"/>
    <m/>
    <d v="1899-12-30T00:00:00"/>
    <n v="0"/>
    <n v="0"/>
    <d v="1899-12-30T09:45:00"/>
    <d v="1899-12-30T00:13:00"/>
    <n v="0"/>
    <n v="13"/>
    <d v="1899-12-30T09:55:00"/>
    <d v="1899-12-30T00:10:00"/>
    <n v="0"/>
    <n v="10"/>
    <d v="1899-12-30T10:10:00"/>
    <d v="1899-12-30T10:15:00"/>
    <d v="1899-12-30T00:05:00"/>
    <n v="0"/>
    <n v="5"/>
    <d v="1899-12-30T06:00:00"/>
    <n v="6"/>
    <n v="0"/>
    <d v="1899-12-30T01:06:00"/>
    <n v="1"/>
    <n v="6"/>
    <d v="1899-12-30T00:45:00"/>
    <n v="0"/>
    <n v="45"/>
    <d v="1899-12-30T03:32:00"/>
    <n v="3"/>
    <n v="32"/>
    <d v="1899-12-30T00:00:00"/>
    <n v="0"/>
    <n v="0"/>
    <d v="1899-12-30T03:32:00"/>
    <n v="3"/>
    <n v="32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611493.9300000004"/>
    <n v="9931"/>
    <n v="61.70965517241379"/>
    <n v="61.574255361997828"/>
    <m/>
    <m/>
    <m/>
    <m/>
    <m/>
  </r>
  <r>
    <n v="176"/>
    <n v="62"/>
    <d v="2011-08-16T00:00:00"/>
    <n v="8"/>
    <x v="1"/>
    <n v="10"/>
    <s v="TSL,HALDIA"/>
    <s v="HAILCREEK"/>
    <s v="GREAT BRIGHT"/>
    <d v="1899-12-30T06:45:00"/>
    <x v="174"/>
    <s v="DTY-WT 1-WCS-RLS 1-IMWB 1-DTY"/>
    <n v="59"/>
    <n v="0"/>
    <m/>
    <d v="1899-12-30T06:45:00"/>
    <d v="1899-12-30T06:45:00"/>
    <d v="1899-12-30T00:00:00"/>
    <n v="0"/>
    <n v="0"/>
    <d v="1899-12-30T08:25:00"/>
    <d v="1899-12-30T01:40:00"/>
    <n v="1"/>
    <n v="40"/>
    <d v="1899-12-30T08:30:00"/>
    <d v="1899-12-30T00:05:00"/>
    <n v="0"/>
    <n v="5"/>
    <d v="1899-12-30T08:55:00"/>
    <d v="1899-12-30T00:25:00"/>
    <n v="0"/>
    <n v="25"/>
    <d v="1899-12-30T09:00:00"/>
    <d v="1899-12-30T11:00:00"/>
    <d v="1899-12-30T02:00:00"/>
    <n v="2"/>
    <n v="0"/>
    <d v="1899-12-30T09:00:00"/>
    <d v="1899-12-30T11:00:00"/>
    <d v="1899-12-30T02:00:00"/>
    <n v="2"/>
    <n v="0"/>
    <d v="1899-12-30T11:00:00"/>
    <d v="1899-12-30T00:00:00"/>
    <n v="0"/>
    <n v="0"/>
    <d v="1899-12-30T11:00:00"/>
    <d v="1899-12-30T00:00:00"/>
    <n v="0"/>
    <n v="0"/>
    <d v="1899-12-30T17:23:00"/>
    <d v="1899-12-30T06:23:00"/>
    <n v="6"/>
    <n v="23"/>
    <d v="1899-12-30T17:23:00"/>
    <d v="1899-12-30T17:23:00"/>
    <d v="1899-12-30T00:00:00"/>
    <n v="0"/>
    <n v="0"/>
    <d v="1899-12-30T00:00:00"/>
    <d v="1899-12-30T00:00:00"/>
    <m/>
    <d v="1899-12-30T00:00:00"/>
    <n v="0"/>
    <n v="0"/>
    <d v="1899-12-30T17:35:00"/>
    <d v="1899-12-30T00:12:00"/>
    <n v="0"/>
    <n v="12"/>
    <d v="1899-12-30T17:50:00"/>
    <d v="1899-12-30T00:15:00"/>
    <n v="0"/>
    <n v="15"/>
    <d v="1899-12-30T02:00:00"/>
    <d v="1899-12-31T02:05:00"/>
    <d v="1899-12-31T00:05:00"/>
    <n v="0"/>
    <n v="5"/>
    <d v="1899-12-30T19:20:00"/>
    <n v="19"/>
    <n v="20"/>
    <d v="1899-12-30T00:52:00"/>
    <n v="0"/>
    <n v="52"/>
    <d v="1899-12-30T02:00:00"/>
    <n v="2"/>
    <n v="0"/>
    <d v="1899-12-30T06:23:00"/>
    <n v="6"/>
    <n v="23"/>
    <d v="1899-12-30T00:00:00"/>
    <n v="0"/>
    <n v="0"/>
    <d v="1899-12-30T06:23:00"/>
    <n v="6"/>
    <n v="23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615145.16000000038"/>
    <n v="9988"/>
    <n v="61.885254237288137"/>
    <n v="61.588422106527872"/>
    <m/>
    <m/>
    <m/>
    <m/>
    <m/>
  </r>
  <r>
    <n v="177"/>
    <n v="63"/>
    <d v="2011-08-16T00:00:00"/>
    <n v="8"/>
    <x v="0"/>
    <n v="32"/>
    <s v="TSL,JSR"/>
    <s v="BLENDED PCI/SP LIMESTONE"/>
    <s v="CHINA STEEL RESPONSIBILITY/SEALUCK2"/>
    <d v="1899-12-30T10:51:00"/>
    <x v="175"/>
    <s v="DTY-WT 1-WCS-RLS 2-IMWB 1-DTY"/>
    <n v="57"/>
    <n v="2"/>
    <m/>
    <d v="1899-12-30T10:51:00"/>
    <d v="1899-12-30T10:51:00"/>
    <d v="1899-12-30T00:00:00"/>
    <n v="0"/>
    <n v="0"/>
    <d v="1899-12-30T11:10:00"/>
    <d v="1899-12-30T00:19:00"/>
    <n v="0"/>
    <n v="19"/>
    <d v="1899-12-30T11:15:00"/>
    <d v="1899-12-30T00:05:00"/>
    <n v="0"/>
    <n v="5"/>
    <d v="1899-12-30T11:35:00"/>
    <d v="1899-12-30T00:20:00"/>
    <n v="0"/>
    <n v="20"/>
    <d v="1899-12-30T11:35:00"/>
    <d v="1899-12-30T12:40:00"/>
    <d v="1899-12-30T01:05:00"/>
    <n v="1"/>
    <n v="5"/>
    <d v="1899-12-30T11:35:00"/>
    <d v="1899-12-30T12:40:00"/>
    <d v="1899-12-30T01:05:00"/>
    <n v="1"/>
    <n v="5"/>
    <d v="1899-12-30T20:18:00"/>
    <d v="1899-12-30T07:38:00"/>
    <n v="7"/>
    <n v="38"/>
    <d v="1899-12-30T20:27:00"/>
    <d v="1899-12-30T00:09:00"/>
    <n v="0"/>
    <n v="9"/>
    <d v="1899-12-30T23:13:00"/>
    <d v="1899-12-30T02:46:00"/>
    <n v="2"/>
    <n v="46"/>
    <d v="1899-12-30T23:13:00"/>
    <d v="1899-12-30T23:13:00"/>
    <d v="1899-12-30T00:00:00"/>
    <n v="0"/>
    <n v="0"/>
    <d v="1899-12-30T00:00:00"/>
    <d v="1899-12-30T00:00:00"/>
    <m/>
    <d v="1899-12-30T00:00:00"/>
    <n v="0"/>
    <n v="0"/>
    <d v="1899-12-30T23:23:00"/>
    <d v="1899-12-30T00:10:00"/>
    <n v="0"/>
    <n v="10"/>
    <d v="1899-12-30T23:30:00"/>
    <d v="1899-12-30T00:07:00"/>
    <n v="0"/>
    <n v="7"/>
    <d v="1899-12-31T05:15:00"/>
    <d v="1899-12-31T05:20:00"/>
    <d v="1899-12-30T00:05:00"/>
    <n v="0"/>
    <n v="5"/>
    <d v="1899-12-30T18:29:00"/>
    <n v="18"/>
    <n v="29"/>
    <d v="1899-12-30T08:15:00"/>
    <n v="8"/>
    <n v="15"/>
    <d v="1899-12-30T01:05:00"/>
    <n v="1"/>
    <n v="5"/>
    <d v="1899-12-30T02:46:00"/>
    <n v="2"/>
    <n v="46"/>
    <d v="1899-12-30T00:00:00"/>
    <n v="0"/>
    <n v="0"/>
    <d v="1899-12-30T02:46:00"/>
    <n v="2"/>
    <n v="46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618758.04000000039"/>
    <n v="10047"/>
    <n v="63.383859649122812"/>
    <n v="61.586348163630973"/>
    <m/>
    <m/>
    <m/>
    <m/>
    <m/>
  </r>
  <r>
    <n v="178"/>
    <n v="64"/>
    <d v="2011-08-16T00:00:00"/>
    <n v="8"/>
    <x v="0"/>
    <n v="33"/>
    <s v="TSL,JSR"/>
    <s v="BLENDED PCI/SP LIMESTONE"/>
    <s v="CHINA STEEL RESPONSIBILITY/SEALUCK2"/>
    <d v="1899-12-30T13:15:00"/>
    <x v="176"/>
    <s v="DTY-WT 1-WCS-RLS 1-IMWB 1-DTY"/>
    <n v="59"/>
    <n v="0"/>
    <m/>
    <d v="1899-12-30T13:15:00"/>
    <d v="1899-12-30T13:15:00"/>
    <d v="1899-12-30T00:00:00"/>
    <n v="0"/>
    <n v="0"/>
    <d v="1899-12-30T13:30:00"/>
    <d v="1899-12-30T00:15:00"/>
    <n v="0"/>
    <n v="15"/>
    <d v="1899-12-30T13:40:00"/>
    <d v="1899-12-30T00:10:00"/>
    <n v="0"/>
    <n v="10"/>
    <d v="1899-12-30T13:58:00"/>
    <d v="1899-12-30T00:18:00"/>
    <n v="0"/>
    <n v="18"/>
    <d v="1899-12-30T13:58:00"/>
    <d v="1899-12-30T15:30:00"/>
    <d v="1899-12-30T01:32:00"/>
    <n v="1"/>
    <n v="32"/>
    <d v="1899-12-30T13:58:00"/>
    <d v="1899-12-30T15:30:00"/>
    <d v="1899-12-30T01:32:00"/>
    <n v="1"/>
    <n v="32"/>
    <d v="1899-12-30T22:30:00"/>
    <d v="1899-12-30T07:00:00"/>
    <n v="7"/>
    <n v="0"/>
    <d v="1899-12-30T22:35:00"/>
    <d v="1899-12-30T00:05:00"/>
    <n v="0"/>
    <n v="5"/>
    <d v="1899-12-31T00:00:00"/>
    <d v="1899-12-30T01:25:00"/>
    <n v="1"/>
    <n v="25"/>
    <d v="1899-12-30T22:35:00"/>
    <d v="1899-12-31T00:00:00"/>
    <d v="1899-12-30T01:25:00"/>
    <n v="1"/>
    <n v="25"/>
    <d v="1899-12-30T00:00:00"/>
    <d v="1899-12-30T00:00:00"/>
    <m/>
    <d v="1899-12-30T00:00:00"/>
    <n v="0"/>
    <n v="0"/>
    <d v="1899-12-31T00:15:00"/>
    <d v="1899-12-30T00:15:00"/>
    <n v="0"/>
    <n v="15"/>
    <d v="1899-12-31T00:22:00"/>
    <d v="1899-12-30T00:07:00"/>
    <n v="0"/>
    <n v="7"/>
    <d v="1899-12-31T00:30:00"/>
    <d v="1899-12-31T00:35:00"/>
    <d v="1899-12-30T00:05:00"/>
    <n v="0"/>
    <n v="5"/>
    <d v="1899-12-30T11:20:00"/>
    <n v="11"/>
    <n v="20"/>
    <d v="1899-12-30T07:40:00"/>
    <n v="7"/>
    <n v="40"/>
    <d v="1899-12-30T01:32:00"/>
    <n v="1"/>
    <n v="32"/>
    <d v="1899-12-30T01:25:00"/>
    <n v="1"/>
    <n v="25"/>
    <d v="1899-12-30T00:00:00"/>
    <n v="0"/>
    <n v="0"/>
    <d v="1899-12-30T01:25:00"/>
    <n v="1"/>
    <n v="2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622417.87000000034"/>
    <n v="10098"/>
    <n v="62.031016949152544"/>
    <n v="61.637737175678389"/>
    <m/>
    <m/>
    <m/>
    <m/>
    <m/>
  </r>
  <r>
    <n v="179"/>
    <n v="65"/>
    <d v="2011-08-17T00:00:00"/>
    <n v="8"/>
    <x v="0"/>
    <n v="34"/>
    <s v="TSL,JSR"/>
    <s v="SP LIMESTONE"/>
    <s v="SEALUCK 2"/>
    <d v="1899-12-30T18:00:00"/>
    <x v="177"/>
    <s v="DTY-WT 1-WCS-RLS 1-IMWB 1-DTY"/>
    <n v="51"/>
    <n v="7"/>
    <m/>
    <d v="1899-12-30T18:00:00"/>
    <d v="1899-12-30T18:00:00"/>
    <d v="1899-12-30T00:00:00"/>
    <n v="0"/>
    <n v="0"/>
    <d v="1899-12-30T18:05:00"/>
    <d v="1899-12-30T00:05:00"/>
    <n v="0"/>
    <n v="5"/>
    <d v="1899-12-30T18:05:00"/>
    <d v="1899-12-30T00:00:00"/>
    <n v="0"/>
    <n v="0"/>
    <d v="1899-12-31T01:20:00"/>
    <d v="1899-12-30T07:15:00"/>
    <n v="7"/>
    <n v="15"/>
    <d v="1899-12-31T01:20:00"/>
    <d v="1899-12-31T03:00:00"/>
    <d v="1899-12-30T01:40:00"/>
    <n v="1"/>
    <n v="40"/>
    <d v="1899-12-31T01:20:00"/>
    <d v="1899-12-31T03:00:00"/>
    <d v="1899-12-30T01:40:00"/>
    <n v="1"/>
    <n v="40"/>
    <d v="1899-12-31T05:01:00"/>
    <d v="1899-12-30T02:01:00"/>
    <n v="2"/>
    <n v="1"/>
    <d v="1899-12-31T05:01:00"/>
    <d v="1899-12-30T00:00:00"/>
    <n v="0"/>
    <n v="0"/>
    <d v="1899-12-31T09:03:00"/>
    <d v="1899-12-30T04:02:00"/>
    <n v="4"/>
    <n v="2"/>
    <d v="1899-12-31T09:03:00"/>
    <d v="1899-12-31T09:03:00"/>
    <d v="1899-12-30T00:00:00"/>
    <n v="0"/>
    <n v="0"/>
    <d v="1899-12-31T09:03:00"/>
    <d v="1899-12-31T09:03:00"/>
    <m/>
    <d v="1899-12-30T00:00:00"/>
    <n v="0"/>
    <n v="0"/>
    <d v="1899-12-31T09:20:00"/>
    <d v="1899-12-30T00:17:00"/>
    <n v="0"/>
    <n v="17"/>
    <d v="1899-12-31T09:25:00"/>
    <d v="1899-12-30T00:05:00"/>
    <n v="0"/>
    <n v="5"/>
    <d v="1899-12-31T09:25:00"/>
    <d v="1899-12-31T09:30:00"/>
    <d v="1899-12-30T00:05:00"/>
    <n v="0"/>
    <n v="5"/>
    <d v="1899-12-30T15:30:00"/>
    <n v="15"/>
    <n v="30"/>
    <d v="1899-12-30T09:38:00"/>
    <n v="9"/>
    <n v="38"/>
    <d v="1899-12-30T01:40:00"/>
    <n v="1"/>
    <n v="40"/>
    <d v="1899-12-30T04:02:00"/>
    <n v="4"/>
    <n v="2"/>
    <d v="1899-12-30T00:00:00"/>
    <n v="0"/>
    <n v="0"/>
    <d v="1899-12-30T04:02:00"/>
    <n v="4"/>
    <n v="2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625734.77000000037"/>
    <n v="10154"/>
    <n v="65.037254901960793"/>
    <n v="61.624460311207443"/>
    <m/>
    <m/>
    <m/>
    <m/>
    <m/>
  </r>
  <r>
    <n v="180"/>
    <n v="66"/>
    <d v="2011-08-17T00:00:00"/>
    <n v="8"/>
    <x v="0"/>
    <n v="35"/>
    <s v="TSL,JSR"/>
    <s v="CD HCC/SS NEWZEALAND/BLENDED PCI"/>
    <s v="MERIDIAN HALO/NEWLEAD TOMI/"/>
    <d v="1899-12-30T23:00:00"/>
    <x v="178"/>
    <s v="DTY-WT 1-WCS-RLS 1-IMWB 1-DTY"/>
    <n v="56"/>
    <n v="2"/>
    <m/>
    <d v="1899-12-30T23:00:00"/>
    <d v="1899-12-30T23:00:00"/>
    <d v="1899-12-30T00:00:00"/>
    <n v="0"/>
    <n v="0"/>
    <d v="1899-12-30T23:15:00"/>
    <d v="1899-12-30T00:15:00"/>
    <n v="0"/>
    <n v="15"/>
    <d v="1899-12-30T23:15:00"/>
    <d v="1899-12-30T00:00:00"/>
    <n v="0"/>
    <n v="0"/>
    <d v="1899-12-31T06:00:00"/>
    <d v="1899-12-30T06:45:00"/>
    <n v="6"/>
    <n v="45"/>
    <d v="1899-12-31T06:00:00"/>
    <d v="1899-12-31T08:15:00"/>
    <d v="1899-12-30T02:15:00"/>
    <n v="2"/>
    <n v="15"/>
    <d v="1899-12-31T06:00:00"/>
    <d v="1899-12-31T08:15:00"/>
    <d v="1899-12-30T02:15:00"/>
    <n v="2"/>
    <n v="15"/>
    <d v="1899-12-31T09:20:00"/>
    <d v="1899-12-30T01:05:00"/>
    <n v="1"/>
    <n v="5"/>
    <d v="1899-12-31T09:21:00"/>
    <d v="1899-12-30T00:01:00"/>
    <n v="0"/>
    <n v="1"/>
    <d v="1899-12-31T12:47:00"/>
    <d v="1899-12-30T03:26:00"/>
    <n v="3"/>
    <n v="26"/>
    <d v="1899-12-31T12:47:00"/>
    <d v="1899-12-31T12:47:00"/>
    <d v="1899-12-30T00:00:00"/>
    <n v="0"/>
    <n v="0"/>
    <d v="1899-12-31T12:47:00"/>
    <d v="1899-12-31T12:47:00"/>
    <m/>
    <e v="#REF!"/>
    <e v="#REF!"/>
    <e v="#REF!"/>
    <d v="1899-12-31T13:40:00"/>
    <d v="1899-12-30T00:53:00"/>
    <n v="0"/>
    <n v="53"/>
    <d v="1899-12-31T13:45:00"/>
    <d v="1899-12-30T00:05:00"/>
    <n v="0"/>
    <n v="5"/>
    <d v="1899-12-31T13:45:00"/>
    <d v="1899-12-31T13:45:00"/>
    <d v="1899-12-30T00:00:00"/>
    <n v="0"/>
    <n v="0"/>
    <d v="1899-12-30T14:45:00"/>
    <n v="14"/>
    <n v="45"/>
    <d v="1899-12-30T08:48:00"/>
    <n v="8"/>
    <n v="48"/>
    <d v="1899-12-30T02:15:00"/>
    <n v="2"/>
    <n v="15"/>
    <d v="1899-12-30T03:26:00"/>
    <n v="3"/>
    <n v="26"/>
    <e v="#REF!"/>
    <e v="#REF!"/>
    <e v="#REF!"/>
    <d v="1899-12-30T03:26:00"/>
    <n v="3"/>
    <n v="26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629221.35000000033"/>
    <n v="10213"/>
    <n v="62.260357142857139"/>
    <n v="61.609845295212018"/>
    <m/>
    <m/>
    <m/>
    <m/>
    <m/>
  </r>
  <r>
    <n v="181"/>
    <n v="67"/>
    <d v="2011-08-17T00:00:00"/>
    <n v="8"/>
    <x v="12"/>
    <n v="1"/>
    <s v="ADHUNIK"/>
    <s v="NON COKING"/>
    <s v="NEWLEAD SPARTOUNTA"/>
    <d v="1899-12-30T10:00:00"/>
    <x v="179"/>
    <s v="DTY-WT 1-WCS-RLS 1-IMWB 1-DTY"/>
    <n v="59"/>
    <n v="0"/>
    <m/>
    <d v="1899-12-30T10:00:00"/>
    <d v="1899-12-30T10:00:00"/>
    <d v="1899-12-30T00:00:00"/>
    <n v="0"/>
    <n v="0"/>
    <d v="1899-12-30T10:10:00"/>
    <d v="1899-12-30T00:10:00"/>
    <n v="0"/>
    <n v="10"/>
    <d v="1899-12-30T10:10:00"/>
    <d v="1899-12-30T00:00:00"/>
    <n v="0"/>
    <n v="0"/>
    <d v="1899-12-30T12:00:00"/>
    <d v="1899-12-30T01:50:00"/>
    <n v="1"/>
    <n v="50"/>
    <d v="1899-12-30T12:00:00"/>
    <d v="1899-12-30T13:00:00"/>
    <d v="1899-12-30T01:00:00"/>
    <n v="1"/>
    <n v="0"/>
    <d v="1899-12-30T12:00:00"/>
    <d v="1899-12-30T13:00:00"/>
    <d v="1899-12-30T01:00:00"/>
    <n v="1"/>
    <n v="0"/>
    <d v="1899-12-30T13:13:00"/>
    <d v="1899-12-30T00:13:00"/>
    <n v="0"/>
    <n v="13"/>
    <d v="1899-12-30T13:16:00"/>
    <d v="1899-12-30T00:03:00"/>
    <n v="0"/>
    <n v="3"/>
    <d v="1899-12-30T17:07:00"/>
    <d v="1899-12-30T03:51:00"/>
    <n v="3"/>
    <n v="51"/>
    <d v="1899-12-30T17:07:00"/>
    <d v="1899-12-30T17:07:00"/>
    <d v="1899-12-30T00:00:00"/>
    <n v="0"/>
    <n v="0"/>
    <d v="1899-12-30T17:07:00"/>
    <d v="1899-12-30T17:07:00"/>
    <m/>
    <d v="1899-12-30T00:00:00"/>
    <n v="0"/>
    <n v="0"/>
    <d v="1899-12-30T18:25:00"/>
    <d v="1899-12-30T01:18:00"/>
    <n v="1"/>
    <n v="18"/>
    <d v="1899-12-30T18:30:00"/>
    <d v="1899-12-30T00:05:00"/>
    <n v="0"/>
    <n v="5"/>
    <d v="1899-12-30T18:30:00"/>
    <d v="1899-12-30T18:30:00"/>
    <d v="1899-12-30T00:00:00"/>
    <n v="0"/>
    <n v="0"/>
    <d v="1899-12-30T08:30:00"/>
    <n v="8"/>
    <n v="30"/>
    <d v="1899-12-30T03:26:00"/>
    <n v="3"/>
    <n v="26"/>
    <d v="1899-12-30T01:00:00"/>
    <n v="1"/>
    <n v="0"/>
    <d v="1899-12-30T03:51:00"/>
    <n v="3"/>
    <n v="51"/>
    <d v="1899-12-30T00:00:00"/>
    <n v="0"/>
    <n v="0"/>
    <d v="1899-12-30T03:51:00"/>
    <n v="3"/>
    <n v="51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632984.39000000036"/>
    <n v="10272"/>
    <n v="63.780338983050846"/>
    <n v="61.622312110591935"/>
    <m/>
    <m/>
    <m/>
    <m/>
    <m/>
  </r>
  <r>
    <n v="182"/>
    <n v="68"/>
    <d v="2011-08-17T00:00:00"/>
    <n v="8"/>
    <x v="0"/>
    <n v="36"/>
    <s v="TSL,JSR"/>
    <s v="CURRAGH SS"/>
    <s v="PRIMROSE"/>
    <d v="1899-12-30T13:45:00"/>
    <x v="180"/>
    <s v="DTY-WT 1-WCS-RLS 2-IMWB 1-DTY"/>
    <n v="59"/>
    <n v="0"/>
    <m/>
    <d v="1899-12-30T13:45:00"/>
    <d v="1899-12-30T13:45:00"/>
    <d v="1899-12-30T00:00:00"/>
    <n v="0"/>
    <n v="0"/>
    <d v="1899-12-30T13:50:00"/>
    <d v="1899-12-30T00:05:00"/>
    <n v="0"/>
    <n v="5"/>
    <d v="1899-12-30T13:50:00"/>
    <d v="1899-12-30T00:00:00"/>
    <n v="0"/>
    <n v="0"/>
    <d v="1899-12-30T17:50:00"/>
    <d v="1899-12-30T04:00:00"/>
    <n v="4"/>
    <n v="0"/>
    <d v="1899-12-30T17:50:00"/>
    <d v="1899-12-30T18:15:00"/>
    <d v="1899-12-30T00:25:00"/>
    <n v="0"/>
    <n v="25"/>
    <d v="1899-12-30T17:50:00"/>
    <d v="1899-12-30T18:15:00"/>
    <d v="1899-12-30T00:25:00"/>
    <n v="0"/>
    <n v="25"/>
    <d v="1899-12-30T18:15:00"/>
    <d v="1899-12-30T00:00:00"/>
    <n v="0"/>
    <n v="0"/>
    <d v="1899-12-30T18:40:00"/>
    <d v="1899-12-30T00:25:00"/>
    <n v="0"/>
    <n v="25"/>
    <d v="1899-12-30T20:12:00"/>
    <d v="1899-12-30T01:32:00"/>
    <n v="1"/>
    <n v="32"/>
    <d v="1899-12-30T20:12:00"/>
    <d v="1899-12-30T20:12:00"/>
    <d v="1899-12-30T00:00:00"/>
    <n v="0"/>
    <n v="0"/>
    <d v="1899-12-30T20:12:00"/>
    <d v="1899-12-30T20:12:00"/>
    <m/>
    <d v="1899-12-30T00:00:00"/>
    <n v="0"/>
    <n v="0"/>
    <d v="1899-12-30T20:50:00"/>
    <d v="1899-12-30T00:38:00"/>
    <n v="0"/>
    <n v="38"/>
    <d v="1899-12-30T21:00:00"/>
    <d v="1899-12-30T00:10:00"/>
    <n v="0"/>
    <n v="10"/>
    <d v="1899-12-30T21:00:00"/>
    <d v="1899-12-30T21:45:00"/>
    <d v="1899-12-30T00:45:00"/>
    <n v="0"/>
    <n v="45"/>
    <d v="1899-12-30T08:00:00"/>
    <n v="8"/>
    <n v="0"/>
    <d v="1899-12-30T04:48:00"/>
    <n v="4"/>
    <n v="48"/>
    <d v="1899-12-30T00:25:00"/>
    <n v="0"/>
    <n v="25"/>
    <d v="1899-12-30T01:32:00"/>
    <n v="1"/>
    <n v="32"/>
    <d v="1899-12-30T00:00:00"/>
    <n v="0"/>
    <n v="0"/>
    <d v="1899-12-30T01:32:00"/>
    <n v="1"/>
    <n v="32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636688.59000000032"/>
    <n v="10319"/>
    <n v="62.783050847457623"/>
    <n v="61.700609555189487"/>
    <m/>
    <m/>
    <m/>
    <m/>
    <m/>
  </r>
  <r>
    <n v="183"/>
    <n v="69"/>
    <d v="2011-08-17T00:00:00"/>
    <n v="8"/>
    <x v="0"/>
    <n v="38"/>
    <s v="TSL,JSR"/>
    <s v="CURRAGH SS/SS NEWZEALAND/GOONYELLA"/>
    <s v="PRIMROSE/NEWLEAD TOMI/YASA UNITY"/>
    <d v="1899-12-30T21:50:00"/>
    <x v="181"/>
    <s v="DTY-WT 1-WCS-RLS 1-IMWB 1-DTY"/>
    <n v="47"/>
    <n v="11"/>
    <m/>
    <d v="1899-12-30T21:50:00"/>
    <d v="1899-12-30T21:50:00"/>
    <d v="1899-12-30T00:00:00"/>
    <n v="0"/>
    <n v="0"/>
    <d v="1899-12-30T22:00:00"/>
    <d v="1899-12-30T00:10:00"/>
    <n v="0"/>
    <n v="10"/>
    <d v="1899-12-30T22:00:00"/>
    <d v="1899-12-30T00:00:00"/>
    <n v="0"/>
    <n v="0"/>
    <d v="1899-12-30T22:53:00"/>
    <d v="1899-12-30T00:53:00"/>
    <n v="0"/>
    <n v="53"/>
    <d v="1899-12-30T22:54:00"/>
    <d v="1899-12-31T00:10:00"/>
    <d v="1899-12-30T01:16:00"/>
    <n v="1"/>
    <n v="16"/>
    <d v="1899-12-30T22:54:00"/>
    <d v="1899-12-31T00:10:00"/>
    <d v="1899-12-30T01:16:00"/>
    <n v="1"/>
    <n v="16"/>
    <d v="1899-12-31T00:32:00"/>
    <d v="1899-12-30T00:22:00"/>
    <n v="0"/>
    <n v="22"/>
    <d v="1899-12-31T01:39:00"/>
    <d v="1899-12-30T01:07:00"/>
    <n v="1"/>
    <n v="7"/>
    <d v="1899-12-31T04:37:00"/>
    <d v="1899-12-30T02:58:00"/>
    <n v="2"/>
    <n v="58"/>
    <d v="1899-12-31T04:37:00"/>
    <d v="1899-12-31T04:37:00"/>
    <d v="1899-12-30T00:00:00"/>
    <n v="0"/>
    <n v="0"/>
    <d v="1899-12-31T04:37:00"/>
    <d v="1899-12-31T04:37:00"/>
    <m/>
    <d v="1899-12-30T00:00:00"/>
    <n v="0"/>
    <n v="0"/>
    <d v="1899-12-31T04:40:00"/>
    <d v="1899-12-30T00:03:00"/>
    <n v="0"/>
    <n v="3"/>
    <d v="1899-12-31T04:45:00"/>
    <d v="1899-12-30T00:05:00"/>
    <n v="0"/>
    <n v="5"/>
    <d v="1899-12-31T04:45:00"/>
    <d v="1899-12-31T04:45:00"/>
    <d v="1899-12-30T00:00:00"/>
    <n v="0"/>
    <n v="0"/>
    <d v="1899-12-30T06:55:00"/>
    <n v="6"/>
    <n v="55"/>
    <d v="1899-12-30T01:23:00"/>
    <n v="1"/>
    <n v="23"/>
    <d v="1899-12-30T01:16:00"/>
    <n v="1"/>
    <n v="16"/>
    <d v="1899-12-30T02:58:00"/>
    <n v="2"/>
    <n v="58"/>
    <m/>
    <n v="0"/>
    <n v="0"/>
    <d v="1899-12-30T02:58:00"/>
    <n v="2"/>
    <n v="58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639635.62000000034"/>
    <n v="10375"/>
    <n v="62.702765957446815"/>
    <n v="61.651626024096416"/>
    <m/>
    <m/>
    <m/>
    <m/>
    <m/>
  </r>
  <r>
    <n v="184"/>
    <n v="70"/>
    <d v="2011-08-18T00:00:00"/>
    <n v="8"/>
    <x v="0"/>
    <n v="37"/>
    <s v="TSL,JSR"/>
    <s v="CURRAGH SS/CP OMAN"/>
    <s v="PRIMROSE/MP PANAMAX6"/>
    <d v="1899-12-30T14:30:00"/>
    <x v="182"/>
    <s v="DTY-WT 1-WCS-RLS 2-IMWB 1-DTY"/>
    <n v="56"/>
    <n v="3"/>
    <m/>
    <d v="1899-12-30T14:30:00"/>
    <d v="1899-12-30T14:30:00"/>
    <d v="1899-12-30T00:00:00"/>
    <n v="0"/>
    <n v="0"/>
    <d v="1899-12-30T15:00:00"/>
    <d v="1899-12-30T00:30:00"/>
    <n v="0"/>
    <n v="30"/>
    <d v="1899-12-30T15:15:00"/>
    <d v="1899-12-30T00:15:00"/>
    <n v="0"/>
    <n v="15"/>
    <d v="1899-12-30T16:11:00"/>
    <d v="1899-12-30T00:56:00"/>
    <n v="0"/>
    <n v="56"/>
    <d v="1899-12-30T16:11:00"/>
    <d v="1899-12-30T21:56:00"/>
    <d v="1899-12-30T05:45:00"/>
    <n v="5"/>
    <n v="45"/>
    <d v="1899-12-30T16:11:00"/>
    <d v="1899-12-30T21:56:00"/>
    <d v="1899-12-30T05:45:00"/>
    <n v="5"/>
    <n v="45"/>
    <d v="1899-12-30T21:58:00"/>
    <d v="1899-12-30T00:02:00"/>
    <n v="0"/>
    <n v="2"/>
    <d v="1899-12-30T22:00:00"/>
    <d v="1899-12-30T00:02:00"/>
    <n v="0"/>
    <n v="2"/>
    <d v="1899-12-31T13:40:00"/>
    <d v="1899-12-30T15:40:00"/>
    <n v="15"/>
    <n v="40"/>
    <d v="1899-12-31T13:40:00"/>
    <d v="1899-12-31T13:40:00"/>
    <d v="1899-12-30T00:00:00"/>
    <n v="0"/>
    <n v="0"/>
    <d v="1899-12-31T13:40:00"/>
    <d v="1899-12-31T13:40:00"/>
    <m/>
    <d v="1899-12-30T00:00:00"/>
    <n v="0"/>
    <n v="0"/>
    <d v="1899-12-31T13:48:00"/>
    <d v="1899-12-30T00:08:00"/>
    <n v="0"/>
    <n v="8"/>
    <d v="1899-12-31T13:55:00"/>
    <d v="1899-12-30T00:07:00"/>
    <n v="0"/>
    <n v="7"/>
    <d v="1899-12-31T13:55:00"/>
    <d v="1899-12-31T14:05:00"/>
    <d v="1899-12-30T00:10:00"/>
    <n v="0"/>
    <n v="10"/>
    <d v="1899-12-30T23:35:00"/>
    <n v="23"/>
    <n v="35"/>
    <d v="1899-12-30T01:13:00"/>
    <n v="1"/>
    <n v="13"/>
    <d v="1899-12-30T05:45:00"/>
    <n v="5"/>
    <n v="45"/>
    <d v="1899-12-30T15:40:00"/>
    <n v="15"/>
    <n v="40"/>
    <m/>
    <n v="0"/>
    <n v="0"/>
    <d v="1899-12-30T15:40:00"/>
    <n v="15"/>
    <n v="4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643153.36000000034"/>
    <n v="10434"/>
    <n v="62.816785714285707"/>
    <n v="61.640153344834225"/>
    <m/>
    <m/>
    <m/>
    <m/>
    <m/>
  </r>
  <r>
    <n v="185"/>
    <n v="71"/>
    <d v="2011-08-18T00:00:00"/>
    <n v="8"/>
    <x v="11"/>
    <n v="3"/>
    <s v="BEL"/>
    <s v="LAKE VERMONT HCC"/>
    <s v="COS PROSPERITY"/>
    <d v="1899-12-30T03:05:00"/>
    <x v="183"/>
    <s v="DTY-WT 1-WCS-RLS 1-IMWB 1-DTY"/>
    <n v="59"/>
    <n v="0"/>
    <m/>
    <d v="1899-12-30T03:05:00"/>
    <d v="1899-12-30T03:05:00"/>
    <d v="1899-12-30T00:00:00"/>
    <n v="0"/>
    <n v="0"/>
    <d v="1899-12-30T03:30:00"/>
    <d v="1899-12-30T00:25:00"/>
    <n v="0"/>
    <n v="25"/>
    <d v="1899-12-30T03:40:00"/>
    <d v="1899-12-30T00:10:00"/>
    <n v="0"/>
    <n v="10"/>
    <d v="1899-12-30T04:10:00"/>
    <d v="1899-12-30T00:30:00"/>
    <n v="0"/>
    <n v="30"/>
    <d v="1899-12-30T04:10:00"/>
    <d v="1899-12-30T06:15:00"/>
    <d v="1899-12-30T02:05:00"/>
    <n v="2"/>
    <n v="5"/>
    <d v="1899-12-30T04:10:00"/>
    <d v="1899-12-30T06:15:00"/>
    <d v="1899-12-30T02:05:00"/>
    <n v="2"/>
    <n v="5"/>
    <d v="1899-12-30T06:19:00"/>
    <d v="1899-12-30T00:04:00"/>
    <n v="0"/>
    <n v="4"/>
    <d v="1899-12-30T06:19:00"/>
    <d v="1899-12-30T00:00:00"/>
    <n v="0"/>
    <n v="0"/>
    <d v="1899-12-30T09:54:00"/>
    <d v="1899-12-30T03:35:00"/>
    <n v="3"/>
    <n v="35"/>
    <d v="1899-12-30T09:54:00"/>
    <d v="1899-12-30T09:54:00"/>
    <d v="1899-12-30T00:00:00"/>
    <n v="0"/>
    <n v="0"/>
    <d v="1899-12-30T09:54:00"/>
    <d v="1899-12-30T09:54:00"/>
    <m/>
    <d v="1899-12-30T00:00:00"/>
    <n v="0"/>
    <n v="0"/>
    <d v="1899-12-30T10:00:00"/>
    <d v="1899-12-30T00:06:00"/>
    <n v="0"/>
    <n v="6"/>
    <d v="1899-12-30T10:10:00"/>
    <d v="1899-12-30T00:10:00"/>
    <n v="0"/>
    <n v="10"/>
    <d v="1899-12-30T10:10:00"/>
    <d v="1899-12-30T12:55:00"/>
    <d v="1899-12-30T02:45:00"/>
    <n v="2"/>
    <n v="45"/>
    <d v="1899-12-30T09:50:00"/>
    <n v="9"/>
    <n v="50"/>
    <d v="1899-12-30T00:50:00"/>
    <n v="0"/>
    <n v="50"/>
    <d v="1899-12-30T02:05:00"/>
    <n v="2"/>
    <n v="5"/>
    <d v="1899-12-30T03:35:00"/>
    <n v="3"/>
    <n v="35"/>
    <m/>
    <n v="0"/>
    <n v="0"/>
    <d v="1899-12-30T03:35:00"/>
    <n v="3"/>
    <n v="3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646852.84000000032"/>
    <n v="10491"/>
    <n v="62.703050847457625"/>
    <n v="61.657881994090204"/>
    <m/>
    <m/>
    <m/>
    <m/>
    <m/>
  </r>
  <r>
    <n v="186"/>
    <n v="72"/>
    <d v="2011-08-18T00:00:00"/>
    <n v="8"/>
    <x v="0"/>
    <n v="39"/>
    <s v="TSL,JSR"/>
    <s v="GOONYELLA/SS NEWZEALAND/CURRAGH SS"/>
    <s v="YASA UNITY/NEWLEAD TOMI/PRIMROSE"/>
    <d v="1899-12-30T17:15:00"/>
    <x v="184"/>
    <s v="DTY-WT 1-WCS-RLS 1-IMWB 1-DTY"/>
    <n v="57"/>
    <n v="2"/>
    <m/>
    <d v="1899-12-30T17:15:00"/>
    <d v="1899-12-30T17:15:00"/>
    <d v="1899-12-30T00:00:00"/>
    <n v="0"/>
    <n v="0"/>
    <d v="1899-12-30T17:20:00"/>
    <d v="1899-12-30T00:05:00"/>
    <n v="0"/>
    <n v="5"/>
    <d v="1899-12-30T17:25:00"/>
    <d v="1899-12-30T00:05:00"/>
    <n v="0"/>
    <n v="5"/>
    <d v="1899-12-30T17:56:00"/>
    <d v="1899-12-30T00:31:00"/>
    <n v="0"/>
    <n v="31"/>
    <d v="1899-12-30T17:57:00"/>
    <d v="1899-12-30T18:40:00"/>
    <d v="1899-12-30T00:43:00"/>
    <n v="0"/>
    <n v="43"/>
    <d v="1899-12-30T17:57:00"/>
    <d v="1899-12-30T18:40:00"/>
    <d v="1899-12-30T00:43:00"/>
    <n v="0"/>
    <n v="43"/>
    <d v="1899-12-30T18:45:00"/>
    <d v="1899-12-30T00:05:00"/>
    <n v="0"/>
    <n v="5"/>
    <d v="1899-12-30T18:49:00"/>
    <d v="1899-12-30T00:04:00"/>
    <n v="0"/>
    <n v="4"/>
    <d v="1899-12-30T21:39:00"/>
    <d v="1899-12-30T02:50:00"/>
    <n v="2"/>
    <n v="50"/>
    <d v="1899-12-30T21:39:00"/>
    <d v="1899-12-30T21:39:00"/>
    <d v="1899-12-30T00:00:00"/>
    <n v="0"/>
    <n v="0"/>
    <d v="1899-12-30T21:39:00"/>
    <d v="1899-12-30T21:39:00"/>
    <m/>
    <d v="1899-12-30T00:00:00"/>
    <n v="0"/>
    <n v="0"/>
    <d v="1899-12-30T21:55:00"/>
    <d v="1899-12-30T00:16:00"/>
    <n v="0"/>
    <n v="16"/>
    <d v="1899-12-30T22:05:00"/>
    <d v="1899-12-30T00:10:00"/>
    <n v="0"/>
    <n v="10"/>
    <d v="1899-12-30T22:05:00"/>
    <d v="1899-12-30T22:45:00"/>
    <d v="1899-12-30T00:40:00"/>
    <n v="0"/>
    <n v="40"/>
    <d v="1899-12-30T05:30:00"/>
    <n v="5"/>
    <n v="30"/>
    <d v="1899-12-30T01:02:00"/>
    <n v="1"/>
    <n v="2"/>
    <d v="1899-12-30T00:43:00"/>
    <n v="0"/>
    <n v="43"/>
    <d v="1899-12-30T02:50:00"/>
    <n v="2"/>
    <n v="50"/>
    <m/>
    <n v="0"/>
    <n v="0"/>
    <d v="1899-12-30T02:50:00"/>
    <n v="2"/>
    <n v="5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650372.73000000033"/>
    <n v="10550"/>
    <n v="61.752456140350873"/>
    <n v="61.646704265402875"/>
    <m/>
    <m/>
    <m/>
    <m/>
    <m/>
  </r>
  <r>
    <n v="187"/>
    <n v="73"/>
    <d v="2011-08-19T00:00:00"/>
    <n v="8"/>
    <x v="0"/>
    <n v="40"/>
    <s v="TSL,JSR"/>
    <s v="CP OMAN LIMESTONE"/>
    <s v="MP PANAMAX6"/>
    <d v="1899-12-30T19:45:00"/>
    <x v="185"/>
    <s v="DTY-WT 1-WCS-RLS 2-IMWB 1-DTY"/>
    <n v="59"/>
    <n v="0"/>
    <m/>
    <d v="1899-12-30T19:45:00"/>
    <d v="1899-12-30T19:45:00"/>
    <d v="1899-12-30T00:00:00"/>
    <n v="0"/>
    <n v="0"/>
    <d v="1899-12-30T19:55:00"/>
    <d v="1899-12-30T00:10:00"/>
    <n v="0"/>
    <n v="10"/>
    <d v="1899-12-30T19:55:00"/>
    <d v="1899-12-30T00:00:00"/>
    <n v="0"/>
    <n v="0"/>
    <d v="1899-12-30T20:00:00"/>
    <d v="1899-12-30T00:05:00"/>
    <n v="0"/>
    <n v="5"/>
    <d v="1899-12-30T20:00:00"/>
    <d v="1899-12-30T22:50:00"/>
    <d v="1899-12-30T02:50:00"/>
    <n v="2"/>
    <n v="50"/>
    <d v="1899-12-30T20:00:00"/>
    <d v="1899-12-30T22:50:00"/>
    <d v="1899-12-30T02:50:00"/>
    <n v="2"/>
    <n v="50"/>
    <d v="1899-12-30T22:50:00"/>
    <d v="1899-12-30T00:00:00"/>
    <n v="0"/>
    <n v="0"/>
    <d v="1899-12-30T22:52:00"/>
    <d v="1899-12-30T00:02:00"/>
    <n v="0"/>
    <n v="2"/>
    <d v="1899-12-31T14:52:00"/>
    <d v="1899-12-30T16:00:00"/>
    <n v="16"/>
    <n v="0"/>
    <d v="1899-12-31T14:52:00"/>
    <d v="1899-12-31T14:52:00"/>
    <d v="1899-12-30T00:00:00"/>
    <n v="0"/>
    <n v="0"/>
    <d v="1899-12-31T14:52:00"/>
    <d v="1899-12-31T14:52:00"/>
    <m/>
    <d v="1899-12-30T00:00:00"/>
    <n v="0"/>
    <n v="0"/>
    <d v="1899-12-31T15:00:00"/>
    <d v="1899-12-30T00:08:00"/>
    <n v="0"/>
    <n v="8"/>
    <d v="1899-12-31T15:10:00"/>
    <d v="1899-12-30T00:10:00"/>
    <n v="0"/>
    <n v="10"/>
    <d v="1899-12-31T15:10:00"/>
    <d v="1899-12-31T15:15:00"/>
    <d v="1899-12-30T00:05:00"/>
    <n v="0"/>
    <n v="5"/>
    <d v="1899-12-30T19:30:00"/>
    <n v="19"/>
    <n v="30"/>
    <d v="1899-12-30T00:23:00"/>
    <n v="0"/>
    <n v="23"/>
    <d v="1899-12-30T02:50:00"/>
    <n v="2"/>
    <n v="50"/>
    <d v="1899-12-30T16:00:00"/>
    <n v="16"/>
    <n v="0"/>
    <m/>
    <n v="0"/>
    <n v="0"/>
    <d v="1899-12-30T16:00:00"/>
    <n v="16"/>
    <n v="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654184.26000000036"/>
    <n v="10608"/>
    <n v="64.602203389830507"/>
    <n v="61.668953619909537"/>
    <m/>
    <m/>
    <m/>
    <m/>
    <m/>
  </r>
  <r>
    <n v="188"/>
    <n v="74"/>
    <d v="2011-08-19T00:00:00"/>
    <n v="8"/>
    <x v="12"/>
    <n v="2"/>
    <s v="ADHUNIK"/>
    <s v="NON COKING"/>
    <s v="NEWLEAD SPARTOUNTA"/>
    <d v="1899-12-30T01:35:00"/>
    <x v="186"/>
    <s v="DTY-WT 1-WCS-RLS 2-IMWB 1-DTY"/>
    <n v="58"/>
    <n v="1"/>
    <m/>
    <d v="1899-12-30T01:35:00"/>
    <d v="1899-12-30T01:35:00"/>
    <d v="1899-12-30T00:00:00"/>
    <n v="0"/>
    <n v="0"/>
    <d v="1899-12-30T01:45:00"/>
    <d v="1899-12-30T00:10:00"/>
    <n v="0"/>
    <n v="10"/>
    <d v="1899-12-30T01:45:00"/>
    <d v="1899-12-30T00:00:00"/>
    <n v="0"/>
    <n v="0"/>
    <d v="1899-12-30T03:05:00"/>
    <d v="1899-12-30T01:20:00"/>
    <n v="1"/>
    <n v="20"/>
    <d v="1899-12-30T03:35:00"/>
    <d v="1899-12-30T04:45:00"/>
    <d v="1899-12-30T01:10:00"/>
    <n v="1"/>
    <n v="10"/>
    <d v="1899-12-30T03:35:00"/>
    <d v="1899-12-30T04:45:00"/>
    <d v="1899-12-30T01:10:00"/>
    <n v="1"/>
    <n v="10"/>
    <d v="1899-12-30T05:05:00"/>
    <d v="1899-12-30T00:20:00"/>
    <n v="0"/>
    <n v="20"/>
    <d v="1899-12-30T09:33:00"/>
    <d v="1899-12-30T04:28:00"/>
    <n v="4"/>
    <n v="28"/>
    <d v="1899-12-30T12:05:00"/>
    <d v="1899-12-30T02:32:00"/>
    <n v="2"/>
    <n v="32"/>
    <d v="1899-12-30T12:05:00"/>
    <d v="1899-12-30T12:05:00"/>
    <d v="1899-12-30T00:00:00"/>
    <n v="0"/>
    <n v="0"/>
    <d v="1899-12-30T09:33:00"/>
    <d v="1899-12-30T12:05:00"/>
    <m/>
    <d v="1899-12-30T02:32:00"/>
    <n v="2"/>
    <n v="32"/>
    <d v="1899-12-30T12:10:00"/>
    <d v="1899-12-30T00:05:00"/>
    <n v="0"/>
    <n v="5"/>
    <d v="1899-12-30T12:20:00"/>
    <d v="1899-12-30T00:10:00"/>
    <n v="0"/>
    <n v="10"/>
    <d v="1899-12-30T12:20:00"/>
    <d v="1899-12-30T12:30:00"/>
    <d v="1899-12-30T00:10:00"/>
    <n v="0"/>
    <n v="10"/>
    <d v="1899-12-30T10:55:00"/>
    <n v="10"/>
    <n v="55"/>
    <d v="1899-12-30T01:55:00"/>
    <n v="1"/>
    <n v="55"/>
    <d v="1899-12-30T01:10:00"/>
    <n v="1"/>
    <n v="10"/>
    <d v="1899-12-30T02:32:00"/>
    <n v="2"/>
    <n v="32"/>
    <m/>
    <n v="2"/>
    <n v="32"/>
    <d v="1899-12-30T02:32:00"/>
    <n v="2"/>
    <n v="32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657809.7000000003"/>
    <n v="10665"/>
    <n v="62.507586206896555"/>
    <n v="61.679296765119581"/>
    <m/>
    <m/>
    <m/>
    <m/>
    <m/>
  </r>
  <r>
    <n v="189"/>
    <n v="75"/>
    <d v="2011-08-19T00:00:00"/>
    <n v="8"/>
    <x v="0"/>
    <n v="41"/>
    <s v="TSL,JSR"/>
    <s v="GOONYELLA/CURRAGH SS"/>
    <s v="YASA UNITY/PRIMROSE"/>
    <d v="1899-12-30T03:45:00"/>
    <x v="187"/>
    <s v="al"/>
    <n v="57"/>
    <n v="2"/>
    <m/>
    <d v="1899-12-30T03:45:00"/>
    <d v="1899-12-30T03:45:00"/>
    <d v="1899-12-30T00:00:00"/>
    <n v="0"/>
    <n v="0"/>
    <d v="1899-12-30T03:55:00"/>
    <d v="1899-12-30T00:10:00"/>
    <n v="0"/>
    <n v="10"/>
    <d v="1899-12-30T03:55:00"/>
    <d v="1899-12-30T00:00:00"/>
    <n v="0"/>
    <n v="0"/>
    <d v="1899-12-30T05:45:00"/>
    <d v="1899-12-30T01:50:00"/>
    <n v="1"/>
    <n v="50"/>
    <d v="1899-12-30T05:45:00"/>
    <d v="1899-12-30T10:10:00"/>
    <d v="1899-12-30T04:25:00"/>
    <n v="4"/>
    <n v="25"/>
    <d v="1899-12-30T05:45:00"/>
    <d v="1899-12-30T10:10:00"/>
    <d v="1899-12-30T04:25:00"/>
    <n v="4"/>
    <n v="25"/>
    <d v="1899-12-30T10:10:00"/>
    <d v="1899-12-30T00:00:00"/>
    <n v="0"/>
    <n v="0"/>
    <d v="1899-12-30T10:17:00"/>
    <d v="1899-12-30T00:07:00"/>
    <n v="0"/>
    <n v="7"/>
    <d v="1899-12-30T17:00:00"/>
    <d v="1899-12-30T06:43:00"/>
    <n v="6"/>
    <n v="43"/>
    <d v="1899-12-30T17:00:00"/>
    <d v="1899-12-30T17:00:00"/>
    <d v="1899-12-30T00:00:00"/>
    <n v="0"/>
    <n v="0"/>
    <d v="1899-12-30T17:00:00"/>
    <d v="1899-12-30T17:00:00"/>
    <m/>
    <d v="1899-12-30T00:00:00"/>
    <n v="0"/>
    <n v="0"/>
    <d v="1899-12-30T17:10:00"/>
    <d v="1899-12-30T00:10:00"/>
    <n v="0"/>
    <n v="10"/>
    <d v="1899-12-30T17:15:00"/>
    <d v="1899-12-30T00:05:00"/>
    <n v="0"/>
    <n v="5"/>
    <d v="1899-12-30T17:15:00"/>
    <d v="1899-12-30T17:25:00"/>
    <d v="1899-12-30T00:10:00"/>
    <n v="0"/>
    <n v="10"/>
    <d v="1899-12-30T13:40:00"/>
    <n v="13"/>
    <n v="40"/>
    <d v="1899-12-30T02:05:00"/>
    <n v="2"/>
    <n v="5"/>
    <d v="1899-12-30T04:25:00"/>
    <n v="4"/>
    <n v="25"/>
    <d v="1899-12-30T06:43:00"/>
    <n v="6"/>
    <n v="43"/>
    <m/>
    <n v="0"/>
    <n v="0"/>
    <d v="1899-12-30T06:43:00"/>
    <n v="6"/>
    <n v="43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661318.98000000033"/>
    <n v="10720"/>
    <n v="61.566315789473691"/>
    <n v="61.690203358208983"/>
    <m/>
    <m/>
    <m/>
    <m/>
    <m/>
  </r>
  <r>
    <n v="190"/>
    <n v="76"/>
    <d v="2011-08-19T00:00:00"/>
    <n v="8"/>
    <x v="1"/>
    <n v="11"/>
    <s v="TSL,HALDIA"/>
    <s v="HAILCREEK"/>
    <s v="GREAT BRIGHT"/>
    <d v="1899-12-30T09:00:00"/>
    <x v="188"/>
    <s v="DTY-WT 1-WCS-RLS 1-IMWB 1-DTY"/>
    <n v="55"/>
    <n v="4"/>
    <m/>
    <d v="1899-12-30T09:00:00"/>
    <d v="1899-12-30T09:00:00"/>
    <d v="1899-12-30T00:00:00"/>
    <n v="0"/>
    <n v="0"/>
    <d v="1899-12-30T09:15:00"/>
    <d v="1899-12-30T00:15:00"/>
    <n v="0"/>
    <n v="15"/>
    <d v="1899-12-30T09:15:00"/>
    <d v="1899-12-30T00:00:00"/>
    <n v="0"/>
    <n v="0"/>
    <d v="1899-12-30T14:00:00"/>
    <d v="1899-12-30T04:45:00"/>
    <n v="4"/>
    <n v="45"/>
    <d v="1899-12-30T15:05:00"/>
    <d v="1899-12-30T16:20:00"/>
    <d v="1899-12-30T01:15:00"/>
    <n v="1"/>
    <n v="15"/>
    <d v="1899-12-30T15:05:00"/>
    <d v="1899-12-30T16:20:00"/>
    <d v="1899-12-30T01:15:00"/>
    <n v="1"/>
    <n v="15"/>
    <d v="1899-12-30T17:25:00"/>
    <d v="1899-12-30T01:05:00"/>
    <n v="1"/>
    <n v="5"/>
    <d v="1899-12-30T18:05:00"/>
    <d v="1899-12-30T00:40:00"/>
    <n v="0"/>
    <n v="40"/>
    <d v="1899-12-30T19:39:00"/>
    <d v="1899-12-30T01:34:00"/>
    <n v="1"/>
    <n v="34"/>
    <d v="1899-12-30T19:39:00"/>
    <d v="1899-12-30T19:39:00"/>
    <d v="1899-12-30T00:00:00"/>
    <n v="0"/>
    <n v="0"/>
    <d v="1899-12-30T19:39:00"/>
    <d v="1899-12-30T19:39:00"/>
    <m/>
    <d v="1899-12-30T00:00:00"/>
    <n v="0"/>
    <n v="0"/>
    <d v="1899-12-30T19:45:00"/>
    <d v="1899-12-30T00:06:00"/>
    <n v="0"/>
    <n v="6"/>
    <d v="1899-12-30T19:55:00"/>
    <d v="1899-12-30T00:10:00"/>
    <n v="0"/>
    <n v="10"/>
    <d v="1899-12-30T19:55:00"/>
    <d v="1899-12-30T20:10:00"/>
    <d v="1899-12-30T00:15:00"/>
    <n v="0"/>
    <n v="15"/>
    <d v="1899-12-30T11:10:00"/>
    <n v="11"/>
    <n v="10"/>
    <d v="1899-12-30T06:06:00"/>
    <n v="6"/>
    <n v="6"/>
    <d v="1899-12-30T01:15:00"/>
    <n v="1"/>
    <n v="15"/>
    <d v="1899-12-30T01:34:00"/>
    <n v="1"/>
    <n v="34"/>
    <m/>
    <n v="0"/>
    <n v="0"/>
    <d v="1899-12-30T01:34:00"/>
    <n v="1"/>
    <n v="3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664766.7000000003"/>
    <n v="10779"/>
    <n v="62.685818181818178"/>
    <n v="61.672390759810774"/>
    <m/>
    <m/>
    <m/>
    <m/>
    <m/>
  </r>
  <r>
    <n v="191"/>
    <n v="77"/>
    <d v="2011-08-19T00:00:00"/>
    <n v="8"/>
    <x v="12"/>
    <n v="3"/>
    <s v="ADHUNIK"/>
    <s v="NON COKING"/>
    <s v="NEWLEAD SPARTOUNTA"/>
    <d v="1899-12-30T12:15:00"/>
    <x v="189"/>
    <s v="DTY-WT 1-WCS-RLS 1-IMWB 1-DTY"/>
    <n v="59"/>
    <n v="0"/>
    <m/>
    <d v="1899-12-30T12:15:00"/>
    <d v="1899-12-30T12:15:00"/>
    <d v="1899-12-30T00:00:00"/>
    <n v="0"/>
    <n v="0"/>
    <d v="1899-12-30T12:30:00"/>
    <d v="1899-12-30T00:15:00"/>
    <n v="0"/>
    <n v="15"/>
    <d v="1899-12-30T12:30:00"/>
    <d v="1899-12-30T00:00:00"/>
    <n v="0"/>
    <n v="0"/>
    <d v="1899-12-30T17:05:00"/>
    <d v="1899-12-30T04:35:00"/>
    <n v="4"/>
    <n v="35"/>
    <d v="1899-12-30T17:15:00"/>
    <d v="1899-12-30T21:05:00"/>
    <d v="1899-12-30T03:50:00"/>
    <n v="3"/>
    <n v="50"/>
    <d v="1899-12-30T17:15:00"/>
    <d v="1899-12-30T21:05:00"/>
    <d v="1899-12-30T03:50:00"/>
    <n v="3"/>
    <n v="50"/>
    <d v="1899-12-30T21:10:00"/>
    <d v="1899-12-30T00:05:00"/>
    <n v="0"/>
    <n v="5"/>
    <d v="1899-12-30T21:14:00"/>
    <d v="1899-12-30T00:04:00"/>
    <n v="0"/>
    <n v="4"/>
    <d v="1899-12-31T00:50:00"/>
    <d v="1899-12-30T03:36:00"/>
    <n v="3"/>
    <n v="36"/>
    <d v="1899-12-31T00:50:00"/>
    <d v="1899-12-31T00:50:00"/>
    <d v="1899-12-30T00:00:00"/>
    <n v="0"/>
    <n v="0"/>
    <d v="1899-12-31T00:50:00"/>
    <d v="1899-12-31T00:50:00"/>
    <m/>
    <d v="1899-12-30T00:00:00"/>
    <n v="0"/>
    <n v="0"/>
    <d v="1899-12-31T00:58:00"/>
    <d v="1899-12-30T00:08:00"/>
    <n v="0"/>
    <n v="8"/>
    <d v="1899-12-31T01:10:00"/>
    <d v="1899-12-30T00:12:00"/>
    <n v="0"/>
    <n v="12"/>
    <d v="1899-12-31T01:10:00"/>
    <d v="1899-12-31T01:20:00"/>
    <d v="1899-12-30T00:10:00"/>
    <n v="0"/>
    <n v="10"/>
    <d v="1899-12-30T13:05:00"/>
    <n v="13"/>
    <n v="5"/>
    <d v="1899-12-30T05:00:00"/>
    <n v="5"/>
    <n v="0"/>
    <d v="1899-12-30T03:50:00"/>
    <n v="3"/>
    <n v="50"/>
    <d v="1899-12-30T03:36:00"/>
    <n v="3"/>
    <n v="36"/>
    <m/>
    <n v="0"/>
    <n v="0"/>
    <d v="1899-12-30T03:36:00"/>
    <n v="3"/>
    <n v="36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668480.2000000003"/>
    <n v="10835"/>
    <n v="62.940677966101696"/>
    <n v="61.696372865712995"/>
    <m/>
    <m/>
    <m/>
    <m/>
    <m/>
  </r>
  <r>
    <n v="192"/>
    <n v="78"/>
    <d v="2011-08-19T00:00:00"/>
    <n v="8"/>
    <x v="13"/>
    <n v="1"/>
    <s v="VISA STEEL"/>
    <s v="NON COKING"/>
    <s v="NEWLEAD SPARTOUNTA"/>
    <d v="1899-12-30T22:15:00"/>
    <x v="190"/>
    <s v="DTY-WT 1-WCS-RLS 1-IMWB 1-DTY"/>
    <n v="56"/>
    <n v="3"/>
    <m/>
    <d v="1899-12-30T22:15:00"/>
    <d v="1899-12-30T22:15:00"/>
    <d v="1899-12-30T00:00:00"/>
    <n v="0"/>
    <n v="0"/>
    <d v="1899-12-30T22:30:00"/>
    <d v="1899-12-30T00:15:00"/>
    <n v="0"/>
    <n v="15"/>
    <d v="1899-12-30T22:30:00"/>
    <d v="1899-12-30T00:00:00"/>
    <n v="0"/>
    <n v="0"/>
    <d v="1899-12-30T22:30:00"/>
    <d v="1899-12-30T00:00:00"/>
    <n v="0"/>
    <n v="0"/>
    <d v="1899-12-30T22:30:00"/>
    <d v="1899-12-31T00:55:00"/>
    <d v="1899-12-30T02:25:00"/>
    <n v="2"/>
    <n v="25"/>
    <d v="1899-12-30T22:30:00"/>
    <d v="1899-12-31T00:55:00"/>
    <d v="1899-12-30T02:25:00"/>
    <n v="2"/>
    <n v="25"/>
    <d v="1899-12-31T01:04:00"/>
    <d v="1899-12-30T00:09:00"/>
    <n v="0"/>
    <n v="9"/>
    <d v="1899-12-31T02:46:00"/>
    <d v="1899-12-30T01:42:00"/>
    <n v="1"/>
    <n v="42"/>
    <d v="1899-12-31T05:40:00"/>
    <d v="1899-12-30T02:54:00"/>
    <n v="2"/>
    <n v="54"/>
    <d v="1899-12-31T05:40:00"/>
    <d v="1899-12-31T05:40:00"/>
    <d v="1899-12-30T00:00:00"/>
    <n v="0"/>
    <n v="0"/>
    <d v="1899-12-31T05:40:00"/>
    <d v="1899-12-31T05:40:00"/>
    <m/>
    <d v="1899-12-30T00:00:00"/>
    <n v="0"/>
    <n v="0"/>
    <d v="1899-12-31T06:10:00"/>
    <d v="1899-12-30T00:30:00"/>
    <n v="0"/>
    <n v="30"/>
    <d v="1899-12-31T06:15:00"/>
    <d v="1899-12-30T00:05:00"/>
    <n v="0"/>
    <n v="5"/>
    <d v="1899-12-31T06:15:00"/>
    <d v="1899-12-31T06:15:00"/>
    <d v="1899-12-30T00:00:00"/>
    <n v="0"/>
    <n v="0"/>
    <d v="1899-12-30T08:00:00"/>
    <n v="8"/>
    <n v="0"/>
    <d v="1899-12-30T00:44:00"/>
    <n v="0"/>
    <n v="44"/>
    <d v="1899-12-30T02:25:00"/>
    <n v="2"/>
    <n v="25"/>
    <d v="1899-12-30T02:54:00"/>
    <n v="2"/>
    <n v="54"/>
    <m/>
    <n v="0"/>
    <n v="0"/>
    <d v="1899-12-30T02:54:00"/>
    <n v="2"/>
    <n v="5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671917.66000000027"/>
    <n v="10894"/>
    <n v="61.383214285714288"/>
    <n v="61.677773086102469"/>
    <m/>
    <m/>
    <m/>
    <m/>
    <m/>
  </r>
  <r>
    <n v="193"/>
    <n v="79"/>
    <d v="2011-08-20T00:00:00"/>
    <n v="8"/>
    <x v="0"/>
    <n v="42"/>
    <s v="TSL,JSR"/>
    <s v="CP OMAN LIMESTONE"/>
    <s v="MP PANAMAX6"/>
    <d v="1899-12-30T06:05:00"/>
    <x v="191"/>
    <s v="DTY-WT 1-WCS-RLS 2-IMWB 1-DTY"/>
    <n v="59"/>
    <n v="0"/>
    <m/>
    <d v="1899-12-30T06:05:00"/>
    <d v="1899-12-30T06:05:00"/>
    <d v="1899-12-30T00:00:00"/>
    <n v="0"/>
    <n v="0"/>
    <d v="1899-12-30T06:10:00"/>
    <d v="1899-12-30T00:05:00"/>
    <n v="0"/>
    <n v="5"/>
    <d v="1899-12-30T06:12:00"/>
    <d v="1899-12-30T00:02:00"/>
    <n v="0"/>
    <n v="2"/>
    <d v="1899-12-30T06:50:00"/>
    <d v="1899-12-30T00:38:00"/>
    <n v="0"/>
    <n v="38"/>
    <d v="1899-12-30T07:00:00"/>
    <d v="1899-12-30T07:40:00"/>
    <d v="1899-12-30T00:40:00"/>
    <n v="0"/>
    <n v="40"/>
    <d v="1899-12-30T07:00:00"/>
    <d v="1899-12-30T07:40:00"/>
    <d v="1899-12-30T00:40:00"/>
    <n v="0"/>
    <n v="40"/>
    <d v="1899-12-30T07:40:00"/>
    <d v="1899-12-30T00:00:00"/>
    <n v="0"/>
    <n v="0"/>
    <d v="1899-12-30T07:40:00"/>
    <d v="1899-12-30T00:00:00"/>
    <n v="0"/>
    <n v="0"/>
    <d v="1899-12-30T09:30:00"/>
    <d v="1899-12-30T01:50:00"/>
    <n v="1"/>
    <n v="50"/>
    <d v="1899-12-30T09:30:00"/>
    <d v="1899-12-30T09:30:00"/>
    <d v="1899-12-30T00:00:00"/>
    <n v="0"/>
    <n v="0"/>
    <d v="1899-12-30T09:30:00"/>
    <d v="1899-12-30T09:30:00"/>
    <m/>
    <d v="1899-12-30T00:00:00"/>
    <n v="0"/>
    <n v="0"/>
    <d v="1899-12-30T09:40:00"/>
    <d v="1899-12-30T00:10:00"/>
    <n v="0"/>
    <n v="10"/>
    <d v="1899-12-30T09:50:00"/>
    <d v="1899-12-30T00:10:00"/>
    <n v="0"/>
    <n v="10"/>
    <d v="1899-12-30T09:50:00"/>
    <d v="1899-12-30T10:00:00"/>
    <d v="1899-12-30T00:10:00"/>
    <n v="0"/>
    <n v="10"/>
    <d v="1899-12-30T03:55:00"/>
    <n v="3"/>
    <n v="55"/>
    <d v="1899-12-30T00:58:00"/>
    <n v="0"/>
    <n v="58"/>
    <d v="1899-12-30T00:40:00"/>
    <n v="0"/>
    <n v="40"/>
    <d v="1899-12-30T01:50:00"/>
    <n v="1"/>
    <n v="50"/>
    <m/>
    <n v="0"/>
    <n v="0"/>
    <d v="1899-12-30T01:50:00"/>
    <n v="1"/>
    <n v="5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675791.54000000027"/>
    <n v="10949"/>
    <n v="65.658983050847453"/>
    <n v="61.721759064754799"/>
    <m/>
    <m/>
    <m/>
    <m/>
    <m/>
  </r>
  <r>
    <n v="194"/>
    <n v="80"/>
    <d v="2011-08-20T00:00:00"/>
    <n v="8"/>
    <x v="0"/>
    <n v="43"/>
    <s v="TSL,JSR"/>
    <s v="BLENDED PCI"/>
    <s v="PRIMROSE"/>
    <d v="1899-12-30T08:30:00"/>
    <x v="192"/>
    <s v="DTY-WT 1-WCS-RLS 1-IMWB 1-DTY"/>
    <n v="55"/>
    <n v="3"/>
    <m/>
    <d v="1899-12-30T08:30:00"/>
    <d v="1899-12-30T08:30:00"/>
    <d v="1899-12-30T00:00:00"/>
    <n v="0"/>
    <n v="0"/>
    <d v="1899-12-30T08:35:00"/>
    <d v="1899-12-30T00:05:00"/>
    <n v="0"/>
    <n v="5"/>
    <d v="1899-12-30T08:40:00"/>
    <d v="1899-12-30T00:05:00"/>
    <n v="0"/>
    <n v="5"/>
    <d v="1899-12-30T10:10:00"/>
    <d v="1899-12-30T01:30:00"/>
    <n v="1"/>
    <n v="30"/>
    <d v="1899-12-30T10:10:00"/>
    <d v="1899-12-30T11:01:00"/>
    <d v="1899-12-30T00:51:00"/>
    <n v="0"/>
    <n v="51"/>
    <d v="1899-12-30T10:10:00"/>
    <d v="1899-12-30T11:01:00"/>
    <d v="1899-12-30T00:51:00"/>
    <n v="0"/>
    <n v="51"/>
    <d v="1899-12-30T11:01:00"/>
    <d v="1899-12-30T00:00:00"/>
    <n v="0"/>
    <n v="0"/>
    <d v="1899-12-30T11:01:00"/>
    <d v="1899-12-30T00:00:00"/>
    <n v="0"/>
    <n v="0"/>
    <d v="1899-12-30T13:15:00"/>
    <d v="1899-12-30T02:14:00"/>
    <n v="2"/>
    <n v="14"/>
    <d v="1899-12-30T13:15:00"/>
    <d v="1899-12-30T13:15:00"/>
    <d v="1899-12-30T00:00:00"/>
    <n v="0"/>
    <n v="0"/>
    <d v="1899-12-30T13:15:00"/>
    <d v="1899-12-30T13:15:00"/>
    <m/>
    <d v="1899-12-30T00:00:00"/>
    <n v="0"/>
    <n v="0"/>
    <d v="1899-12-30T13:25:00"/>
    <d v="1899-12-30T00:10:00"/>
    <n v="0"/>
    <n v="10"/>
    <d v="1899-12-30T13:55:00"/>
    <d v="1899-12-30T00:30:00"/>
    <n v="0"/>
    <n v="30"/>
    <d v="1899-12-30T13:55:00"/>
    <d v="1899-12-30T14:00:00"/>
    <d v="1899-12-30T00:05:00"/>
    <n v="0"/>
    <n v="5"/>
    <d v="1899-12-30T05:30:00"/>
    <n v="5"/>
    <n v="30"/>
    <d v="1899-12-30T02:10:00"/>
    <n v="2"/>
    <n v="10"/>
    <d v="1899-12-30T00:51:00"/>
    <n v="0"/>
    <n v="51"/>
    <d v="1899-12-30T02:14:00"/>
    <n v="2"/>
    <n v="14"/>
    <m/>
    <n v="0"/>
    <n v="0"/>
    <d v="1899-12-30T02:14:00"/>
    <n v="2"/>
    <n v="1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679190.25000000023"/>
    <n v="11007"/>
    <n v="61.794727272727272"/>
    <n v="61.705301171981489"/>
    <m/>
    <m/>
    <m/>
    <m/>
    <m/>
  </r>
  <r>
    <n v="195"/>
    <n v="81"/>
    <d v="2011-08-20T00:00:00"/>
    <n v="8"/>
    <x v="0"/>
    <n v="44"/>
    <s v="TSL,JSR"/>
    <s v="CURRAGH SS/SS NEWZEALAND"/>
    <s v="PRIMROSE/NEWLEAD TOMI"/>
    <d v="1899-12-30T13:40:00"/>
    <x v="193"/>
    <s v="DTY-WT 1-WCS-RLS 1-IMWB 1-DTY"/>
    <n v="58"/>
    <n v="0"/>
    <m/>
    <d v="1899-12-30T13:40:00"/>
    <d v="1899-12-30T13:40:00"/>
    <d v="1899-12-30T00:00:00"/>
    <n v="0"/>
    <n v="0"/>
    <d v="1899-12-30T13:50:00"/>
    <d v="1899-12-30T00:10:00"/>
    <n v="0"/>
    <n v="10"/>
    <d v="1899-12-30T13:55:00"/>
    <d v="1899-12-30T00:05:00"/>
    <n v="0"/>
    <n v="5"/>
    <d v="1899-12-30T14:14:00"/>
    <d v="1899-12-30T00:19:00"/>
    <n v="0"/>
    <n v="19"/>
    <d v="1899-12-30T14:15:00"/>
    <d v="1899-12-30T16:08:00"/>
    <d v="1899-12-30T01:53:00"/>
    <n v="1"/>
    <n v="53"/>
    <d v="1899-12-30T14:15:00"/>
    <d v="1899-12-30T16:08:00"/>
    <d v="1899-12-30T01:53:00"/>
    <n v="1"/>
    <n v="53"/>
    <d v="1899-12-30T16:08:00"/>
    <d v="1899-12-30T00:00:00"/>
    <n v="0"/>
    <n v="0"/>
    <d v="1899-12-30T16:08:00"/>
    <d v="1899-12-30T00:00:00"/>
    <n v="0"/>
    <n v="0"/>
    <d v="1899-12-30T18:58:00"/>
    <d v="1899-12-30T02:50:00"/>
    <n v="2"/>
    <n v="50"/>
    <d v="1899-12-30T18:58:00"/>
    <d v="1899-12-30T18:58:00"/>
    <d v="1899-12-30T00:00:00"/>
    <n v="0"/>
    <n v="0"/>
    <d v="1899-12-30T18:58:00"/>
    <d v="1899-12-30T18:58:00"/>
    <m/>
    <d v="1899-12-30T00:00:00"/>
    <n v="0"/>
    <n v="0"/>
    <d v="1899-12-30T19:10:00"/>
    <d v="1899-12-30T00:12:00"/>
    <n v="0"/>
    <n v="12"/>
    <d v="1899-12-30T19:20:00"/>
    <d v="1899-12-30T00:10:00"/>
    <n v="0"/>
    <n v="10"/>
    <d v="1899-12-30T19:20:00"/>
    <d v="1899-12-30T19:25:00"/>
    <d v="1899-12-30T00:05:00"/>
    <n v="0"/>
    <n v="5"/>
    <d v="1899-12-30T05:45:00"/>
    <n v="5"/>
    <n v="45"/>
    <d v="1899-12-30T00:41:00"/>
    <n v="0"/>
    <n v="41"/>
    <d v="1899-12-30T01:53:00"/>
    <n v="1"/>
    <n v="53"/>
    <d v="1899-12-30T02:50:00"/>
    <n v="2"/>
    <n v="50"/>
    <m/>
    <n v="0"/>
    <n v="0"/>
    <d v="1899-12-30T02:50:00"/>
    <n v="2"/>
    <n v="5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682780.39000000025"/>
    <n v="11065"/>
    <n v="61.898965517241379"/>
    <n v="61.706316312697716"/>
    <m/>
    <m/>
    <m/>
    <m/>
    <m/>
  </r>
  <r>
    <n v="196"/>
    <n v="82"/>
    <d v="2011-08-21T00:00:00"/>
    <n v="8"/>
    <x v="1"/>
    <n v="12"/>
    <s v="TSL,HALDIA"/>
    <s v="GOONYELLA/HAILCREEK"/>
    <s v="YASA UNITY/GREATBRIGHT"/>
    <d v="1899-12-30T03:05:00"/>
    <x v="194"/>
    <s v="DTY-WT 1-WCS-RLS 1-IMWB 1-DTY"/>
    <n v="58"/>
    <n v="1"/>
    <m/>
    <d v="1899-12-30T03:05:00"/>
    <d v="1899-12-30T03:05:00"/>
    <d v="1899-12-30T00:00:00"/>
    <n v="0"/>
    <n v="0"/>
    <d v="1899-12-30T03:15:00"/>
    <d v="1899-12-30T00:10:00"/>
    <n v="0"/>
    <n v="10"/>
    <d v="1899-12-30T03:17:00"/>
    <d v="1899-12-30T00:02:00"/>
    <n v="0"/>
    <n v="2"/>
    <d v="1899-12-30T03:41:00"/>
    <d v="1899-12-30T00:24:00"/>
    <n v="0"/>
    <n v="24"/>
    <d v="1899-12-30T03:48:00"/>
    <d v="1899-12-30T04:58:00"/>
    <d v="1899-12-30T01:10:00"/>
    <n v="1"/>
    <n v="10"/>
    <d v="1899-12-30T03:48:00"/>
    <d v="1899-12-30T04:58:00"/>
    <d v="1899-12-30T01:10:00"/>
    <n v="1"/>
    <n v="10"/>
    <d v="1899-12-30T05:02:00"/>
    <d v="1899-12-30T00:04:00"/>
    <n v="0"/>
    <n v="4"/>
    <d v="1899-12-30T05:10:00"/>
    <d v="1899-12-30T00:08:00"/>
    <n v="0"/>
    <n v="8"/>
    <d v="1899-12-30T07:44:00"/>
    <d v="1899-12-30T02:34:00"/>
    <n v="2"/>
    <n v="34"/>
    <d v="1899-12-30T07:44:00"/>
    <d v="1899-12-30T07:44:00"/>
    <d v="1899-12-30T00:00:00"/>
    <n v="0"/>
    <n v="0"/>
    <d v="1899-12-30T07:44:00"/>
    <d v="1899-12-30T07:44:00"/>
    <m/>
    <d v="1899-12-30T00:00:00"/>
    <n v="0"/>
    <n v="0"/>
    <d v="1899-12-30T07:54:00"/>
    <d v="1899-12-30T00:10:00"/>
    <n v="0"/>
    <n v="10"/>
    <d v="1899-12-30T08:00:00"/>
    <d v="1899-12-30T00:06:00"/>
    <n v="0"/>
    <n v="6"/>
    <d v="1899-12-30T08:00:00"/>
    <d v="1899-12-30T08:05:00"/>
    <d v="1899-12-30T00:05:00"/>
    <n v="0"/>
    <n v="5"/>
    <d v="1899-12-30T05:00:00"/>
    <n v="5"/>
    <n v="0"/>
    <d v="1899-12-30T00:44:00"/>
    <n v="0"/>
    <n v="44"/>
    <d v="1899-12-30T01:10:00"/>
    <n v="1"/>
    <n v="10"/>
    <d v="1899-12-30T02:34:00"/>
    <n v="2"/>
    <n v="34"/>
    <m/>
    <n v="0"/>
    <n v="0"/>
    <d v="1899-12-30T02:34:00"/>
    <n v="2"/>
    <n v="3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686408.62000000023"/>
    <n v="11122"/>
    <n v="62.555689655172415"/>
    <n v="61.71629383204462"/>
    <m/>
    <m/>
    <m/>
    <m/>
    <m/>
  </r>
  <r>
    <n v="197"/>
    <n v="83"/>
    <d v="2011-08-21T00:00:00"/>
    <n v="8"/>
    <x v="0"/>
    <n v="45"/>
    <s v="TSL,JSR"/>
    <s v="CP OMAN LIMESTONE"/>
    <s v="MP PANAMAX6"/>
    <d v="1899-12-30T05:40:00"/>
    <x v="195"/>
    <s v="DTY-WT 1-WCS-RLS 2-IMWB 1-DTY"/>
    <n v="57"/>
    <n v="2"/>
    <m/>
    <d v="1899-12-30T05:40:00"/>
    <d v="1899-12-30T05:40:00"/>
    <d v="1899-12-30T00:00:00"/>
    <n v="0"/>
    <n v="0"/>
    <d v="1899-12-30T05:50:00"/>
    <d v="1899-12-30T00:10:00"/>
    <n v="0"/>
    <n v="10"/>
    <d v="1899-12-30T05:55:00"/>
    <d v="1899-12-30T00:05:00"/>
    <n v="0"/>
    <n v="5"/>
    <d v="1899-12-30T06:27:00"/>
    <d v="1899-12-30T00:32:00"/>
    <n v="0"/>
    <n v="32"/>
    <d v="1899-12-30T06:31:00"/>
    <d v="1899-12-30T07:45:00"/>
    <d v="1899-12-30T01:14:00"/>
    <n v="1"/>
    <n v="14"/>
    <d v="1899-12-30T06:31:00"/>
    <d v="1899-12-30T07:45:00"/>
    <d v="1899-12-30T01:14:00"/>
    <n v="1"/>
    <n v="14"/>
    <d v="1899-12-30T07:45:00"/>
    <d v="1899-12-30T00:00:00"/>
    <n v="0"/>
    <n v="0"/>
    <d v="1899-12-30T08:25:00"/>
    <d v="1899-12-30T00:40:00"/>
    <n v="0"/>
    <n v="40"/>
    <d v="1899-12-30T11:10:00"/>
    <d v="1899-12-30T02:45:00"/>
    <n v="2"/>
    <n v="45"/>
    <d v="1899-12-30T11:10:00"/>
    <d v="1899-12-30T11:10:00"/>
    <d v="1899-12-30T00:00:00"/>
    <n v="0"/>
    <n v="0"/>
    <d v="1899-12-30T11:10:00"/>
    <d v="1899-12-30T11:10:00"/>
    <m/>
    <d v="1899-12-30T00:00:00"/>
    <n v="0"/>
    <n v="0"/>
    <d v="1899-12-30T11:27:00"/>
    <d v="1899-12-30T00:17:00"/>
    <n v="0"/>
    <n v="17"/>
    <d v="1899-12-30T11:30:00"/>
    <d v="1899-12-30T00:03:00"/>
    <n v="0"/>
    <n v="3"/>
    <d v="1899-12-30T11:30:00"/>
    <d v="1899-12-30T11:35:00"/>
    <d v="1899-12-30T00:05:00"/>
    <n v="0"/>
    <n v="5"/>
    <d v="1899-12-30T05:55:00"/>
    <n v="5"/>
    <n v="55"/>
    <d v="1899-12-30T00:52:00"/>
    <n v="0"/>
    <n v="52"/>
    <d v="1899-12-30T01:14:00"/>
    <n v="1"/>
    <n v="14"/>
    <d v="1899-12-30T02:45:00"/>
    <n v="2"/>
    <n v="45"/>
    <m/>
    <n v="0"/>
    <n v="0"/>
    <d v="1899-12-30T02:45:00"/>
    <n v="2"/>
    <n v="4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690130.57000000018"/>
    <n v="11181"/>
    <n v="65.297368421052624"/>
    <n v="61.723510419461604"/>
    <m/>
    <m/>
    <m/>
    <m/>
    <m/>
  </r>
  <r>
    <n v="198"/>
    <n v="84"/>
    <d v="2011-08-21T00:00:00"/>
    <n v="8"/>
    <x v="0"/>
    <n v="46"/>
    <s v="TSL,JSR"/>
    <s v="BLENDED PCI"/>
    <s v="PRIMROSE"/>
    <d v="1899-12-30T10:30:00"/>
    <x v="196"/>
    <s v="DTY-WT 1-WCS-RLS 1-IMWB 1-DTY"/>
    <n v="59"/>
    <n v="0"/>
    <m/>
    <d v="1899-12-30T10:30:00"/>
    <d v="1899-12-30T10:30:00"/>
    <d v="1899-12-30T00:00:00"/>
    <n v="0"/>
    <n v="0"/>
    <d v="1899-12-30T10:35:00"/>
    <d v="1899-12-30T00:05:00"/>
    <n v="0"/>
    <n v="5"/>
    <d v="1899-12-30T10:45:00"/>
    <d v="1899-12-30T00:10:00"/>
    <n v="0"/>
    <n v="10"/>
    <d v="1899-12-30T11:00:00"/>
    <d v="1899-12-30T00:15:00"/>
    <n v="0"/>
    <n v="15"/>
    <d v="1899-12-30T11:00:00"/>
    <d v="1899-12-30T12:00:00"/>
    <d v="1899-12-30T01:00:00"/>
    <n v="1"/>
    <n v="0"/>
    <d v="1899-12-30T11:00:00"/>
    <d v="1899-12-30T12:00:00"/>
    <d v="1899-12-30T01:00:00"/>
    <n v="1"/>
    <n v="0"/>
    <d v="1899-12-30T13:00:00"/>
    <d v="1899-12-30T01:00:00"/>
    <n v="1"/>
    <n v="0"/>
    <d v="1899-12-30T13:03:00"/>
    <d v="1899-12-30T00:03:00"/>
    <n v="0"/>
    <n v="3"/>
    <d v="1899-12-30T16:40:00"/>
    <d v="1899-12-30T03:37:00"/>
    <n v="3"/>
    <n v="37"/>
    <d v="1899-12-30T16:40:00"/>
    <d v="1899-12-30T16:40:00"/>
    <d v="1899-12-30T00:00:00"/>
    <n v="0"/>
    <n v="0"/>
    <d v="1899-12-30T16:40:00"/>
    <d v="1899-12-30T16:40:00"/>
    <m/>
    <d v="1899-12-30T00:00:00"/>
    <n v="0"/>
    <n v="0"/>
    <d v="1899-12-30T16:50:00"/>
    <d v="1899-12-30T00:10:00"/>
    <n v="0"/>
    <n v="10"/>
    <d v="1899-12-30T16:57:00"/>
    <d v="1899-12-30T00:07:00"/>
    <n v="0"/>
    <n v="7"/>
    <d v="1899-12-30T16:57:00"/>
    <d v="1899-12-30T17:05:00"/>
    <d v="1899-12-30T00:08:00"/>
    <n v="0"/>
    <n v="8"/>
    <d v="1899-12-30T06:35:00"/>
    <n v="6"/>
    <n v="35"/>
    <d v="1899-12-30T01:32:00"/>
    <n v="1"/>
    <n v="32"/>
    <d v="1899-12-30T01:00:00"/>
    <n v="1"/>
    <n v="0"/>
    <d v="1899-12-30T03:37:00"/>
    <n v="3"/>
    <n v="37"/>
    <m/>
    <n v="0"/>
    <n v="0"/>
    <d v="1899-12-30T03:37:00"/>
    <n v="3"/>
    <n v="37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693723.03000000014"/>
    <n v="11240"/>
    <n v="60.889152542372884"/>
    <n v="61.719130782918164"/>
    <m/>
    <m/>
    <m/>
    <m/>
    <m/>
  </r>
  <r>
    <n v="199"/>
    <n v="85"/>
    <d v="2011-08-21T00:00:00"/>
    <n v="8"/>
    <x v="0"/>
    <n v="47"/>
    <s v="TSL,JSR"/>
    <s v="GOONYELLA/CURRAGH SS"/>
    <s v="YASA UNITY/PRIMROSE"/>
    <d v="1899-12-30T13:00:00"/>
    <x v="197"/>
    <s v="DTY-WT 1-WCS-RLS 2-IMWB 1-DTY"/>
    <n v="59"/>
    <n v="0"/>
    <m/>
    <d v="1899-12-30T13:00:00"/>
    <d v="1899-12-30T13:00:00"/>
    <d v="1899-12-30T00:00:00"/>
    <n v="0"/>
    <n v="0"/>
    <d v="1899-12-30T13:05:00"/>
    <d v="1899-12-30T00:05:00"/>
    <n v="0"/>
    <n v="5"/>
    <d v="1899-12-30T13:10:00"/>
    <d v="1899-12-30T00:05:00"/>
    <n v="0"/>
    <n v="5"/>
    <d v="1899-12-30T14:37:00"/>
    <d v="1899-12-30T01:27:00"/>
    <n v="1"/>
    <n v="27"/>
    <d v="1899-12-30T14:37:00"/>
    <d v="1899-12-30T16:30:00"/>
    <d v="1899-12-30T01:53:00"/>
    <n v="1"/>
    <n v="53"/>
    <d v="1899-12-30T14:37:00"/>
    <d v="1899-12-30T16:30:00"/>
    <d v="1899-12-30T01:53:00"/>
    <n v="1"/>
    <n v="53"/>
    <d v="1899-12-30T16:55:00"/>
    <d v="1899-12-30T00:25:00"/>
    <n v="0"/>
    <n v="25"/>
    <d v="1899-12-30T17:29:00"/>
    <d v="1899-12-30T00:34:00"/>
    <n v="0"/>
    <n v="34"/>
    <d v="1899-12-30T20:35:00"/>
    <d v="1899-12-30T03:06:00"/>
    <n v="3"/>
    <n v="6"/>
    <d v="1899-12-30T20:35:00"/>
    <d v="1899-12-30T20:35:00"/>
    <d v="1899-12-30T00:00:00"/>
    <n v="0"/>
    <n v="0"/>
    <d v="1899-12-30T20:35:00"/>
    <d v="1899-12-30T20:35:00"/>
    <m/>
    <d v="1899-12-30T00:00:00"/>
    <n v="0"/>
    <n v="0"/>
    <d v="1899-12-30T21:21:00"/>
    <d v="1899-12-30T00:46:00"/>
    <n v="0"/>
    <n v="46"/>
    <d v="1899-12-30T21:28:00"/>
    <d v="1899-12-30T00:07:00"/>
    <n v="0"/>
    <n v="7"/>
    <d v="1899-12-30T21:28:00"/>
    <d v="1899-12-30T21:35:00"/>
    <d v="1899-12-30T00:07:00"/>
    <n v="0"/>
    <n v="7"/>
    <d v="1899-12-30T08:35:00"/>
    <n v="8"/>
    <n v="35"/>
    <d v="1899-12-30T02:45:00"/>
    <n v="2"/>
    <n v="45"/>
    <d v="1899-12-30T01:53:00"/>
    <n v="1"/>
    <n v="53"/>
    <d v="1899-12-30T03:06:00"/>
    <n v="3"/>
    <n v="6"/>
    <m/>
    <n v="0"/>
    <n v="0"/>
    <d v="1899-12-30T03:06:00"/>
    <n v="3"/>
    <n v="6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697383.7100000002"/>
    <n v="11299"/>
    <n v="62.045423728813553"/>
    <n v="61.72083458713162"/>
    <m/>
    <m/>
    <m/>
    <m/>
    <m/>
  </r>
  <r>
    <n v="200"/>
    <n v="86"/>
    <d v="2011-08-21T00:00:00"/>
    <n v="8"/>
    <x v="7"/>
    <n v="3"/>
    <s v="VISA STEEL"/>
    <s v="NON COKING"/>
    <s v="NEWLEAD SPARTOUNTA"/>
    <d v="1899-12-30T18:05:00"/>
    <x v="198"/>
    <s v="DTY-WT 1-WCS-RLS 1-IMWB 1-DTY"/>
    <n v="59"/>
    <n v="0"/>
    <m/>
    <d v="1899-12-30T18:05:00"/>
    <d v="1899-12-30T18:05:00"/>
    <d v="1899-12-30T00:00:00"/>
    <n v="0"/>
    <n v="0"/>
    <d v="1899-12-30T18:10:00"/>
    <d v="1899-12-30T00:05:00"/>
    <n v="0"/>
    <n v="5"/>
    <d v="1899-12-30T18:25:00"/>
    <d v="1899-12-30T00:15:00"/>
    <n v="0"/>
    <n v="15"/>
    <d v="1899-12-30T19:15:00"/>
    <d v="1899-12-30T00:50:00"/>
    <n v="0"/>
    <n v="50"/>
    <d v="1899-12-30T19:15:00"/>
    <d v="1899-12-30T20:30:00"/>
    <d v="1899-12-30T01:15:00"/>
    <n v="1"/>
    <n v="15"/>
    <d v="1899-12-30T19:15:00"/>
    <d v="1899-12-30T20:30:00"/>
    <d v="1899-12-30T01:15:00"/>
    <n v="1"/>
    <n v="15"/>
    <d v="1899-12-30T21:00:00"/>
    <d v="1899-12-30T00:30:00"/>
    <n v="0"/>
    <n v="30"/>
    <d v="1899-12-30T22:23:00"/>
    <d v="1899-12-30T01:23:00"/>
    <n v="1"/>
    <n v="23"/>
    <d v="1899-12-31T00:34:00"/>
    <d v="1899-12-30T02:11:00"/>
    <n v="2"/>
    <n v="11"/>
    <d v="1899-12-31T00:34:00"/>
    <d v="1899-12-31T00:34:00"/>
    <d v="1899-12-30T00:00:00"/>
    <n v="0"/>
    <n v="0"/>
    <d v="1899-12-31T00:34:00"/>
    <d v="1899-12-31T00:34:00"/>
    <m/>
    <d v="1899-12-30T00:00:00"/>
    <n v="0"/>
    <n v="0"/>
    <d v="1899-12-31T00:55:00"/>
    <d v="1899-12-30T00:21:00"/>
    <n v="0"/>
    <n v="21"/>
    <d v="1899-12-31T01:00:00"/>
    <d v="1899-12-30T00:05:00"/>
    <n v="0"/>
    <n v="5"/>
    <d v="1899-12-31T01:00:00"/>
    <d v="1899-12-31T01:00:00"/>
    <d v="1899-12-30T00:00:00"/>
    <n v="0"/>
    <n v="0"/>
    <d v="1899-12-30T06:55:00"/>
    <n v="6"/>
    <n v="55"/>
    <d v="1899-12-30T01:46:00"/>
    <n v="1"/>
    <n v="46"/>
    <d v="1899-12-30T01:15:00"/>
    <n v="1"/>
    <n v="15"/>
    <d v="1899-12-30T02:11:00"/>
    <n v="2"/>
    <n v="11"/>
    <m/>
    <n v="0"/>
    <n v="0"/>
    <d v="1899-12-30T02:11:00"/>
    <n v="2"/>
    <n v="11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701056.41000000015"/>
    <n v="11358"/>
    <n v="62.249152542372876"/>
    <n v="61.723578975171698"/>
    <m/>
    <m/>
    <m/>
    <m/>
    <m/>
  </r>
  <r>
    <n v="201"/>
    <n v="87"/>
    <d v="2011-08-22T00:00:00"/>
    <n v="8"/>
    <x v="0"/>
    <n v="48"/>
    <s v="TSL,JSR"/>
    <s v="BLENDED PCI"/>
    <s v="PRIMROSE"/>
    <d v="1899-12-30T05:15:00"/>
    <x v="199"/>
    <s v="DTY-WT 1-WCS-RLS 1-IMWB 1-DTY"/>
    <n v="59"/>
    <n v="0"/>
    <m/>
    <d v="1899-12-30T05:15:00"/>
    <d v="1899-12-30T05:15:00"/>
    <d v="1899-12-30T00:00:00"/>
    <n v="0"/>
    <n v="0"/>
    <d v="1899-12-30T05:20:00"/>
    <d v="1899-12-30T00:05:00"/>
    <n v="0"/>
    <n v="5"/>
    <d v="1899-12-30T05:25:00"/>
    <d v="1899-12-30T00:05:00"/>
    <n v="0"/>
    <n v="5"/>
    <d v="1899-12-30T05:55:00"/>
    <d v="1899-12-30T00:30:00"/>
    <n v="0"/>
    <n v="30"/>
    <d v="1899-12-30T05:55:00"/>
    <d v="1899-12-30T07:45:00"/>
    <d v="1899-12-30T01:50:00"/>
    <n v="1"/>
    <n v="50"/>
    <d v="1899-12-30T05:55:00"/>
    <d v="1899-12-30T07:45:00"/>
    <d v="1899-12-30T01:50:00"/>
    <n v="1"/>
    <n v="50"/>
    <d v="1899-12-30T07:45:00"/>
    <d v="1899-12-30T00:00:00"/>
    <n v="0"/>
    <n v="0"/>
    <d v="1899-12-30T07:14:00"/>
    <n v="-2.1527777777777812E-2"/>
    <e v="#NUM!"/>
    <e v="#NUM!"/>
    <d v="1899-12-30T10:35:00"/>
    <d v="1899-12-30T03:21:00"/>
    <n v="3"/>
    <n v="21"/>
    <d v="1899-12-30T10:35:00"/>
    <d v="1899-12-30T10:35:00"/>
    <d v="1899-12-30T00:00:00"/>
    <n v="0"/>
    <n v="0"/>
    <d v="1899-12-30T10:35:00"/>
    <d v="1899-12-30T10:35:00"/>
    <m/>
    <d v="1899-12-30T00:00:00"/>
    <n v="0"/>
    <n v="0"/>
    <d v="1899-12-30T10:48:00"/>
    <d v="1899-12-30T00:13:00"/>
    <n v="0"/>
    <n v="13"/>
    <d v="1899-12-30T10:55:00"/>
    <d v="1899-12-30T00:07:00"/>
    <n v="0"/>
    <n v="7"/>
    <d v="1899-12-30T10:55:00"/>
    <d v="1899-12-30T11:05:00"/>
    <d v="1899-12-30T00:10:00"/>
    <n v="0"/>
    <n v="10"/>
    <d v="1899-12-30T05:50:00"/>
    <n v="5"/>
    <n v="50"/>
    <d v="1899-12-30T00:50:00"/>
    <n v="0"/>
    <n v="50"/>
    <d v="1899-12-30T01:50:00"/>
    <n v="1"/>
    <n v="50"/>
    <d v="1899-12-30T03:21:00"/>
    <n v="3"/>
    <n v="21"/>
    <m/>
    <n v="0"/>
    <n v="0"/>
    <d v="1899-12-30T03:21:00"/>
    <n v="3"/>
    <n v="21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704741.39000000013"/>
    <n v="11413"/>
    <n v="62.457288135593224"/>
    <n v="61.749004643827227"/>
    <m/>
    <m/>
    <m/>
    <m/>
    <m/>
  </r>
  <r>
    <n v="202"/>
    <n v="88"/>
    <d v="2011-08-22T00:00:00"/>
    <n v="8"/>
    <x v="0"/>
    <n v="49"/>
    <s v="TSL,JSR"/>
    <s v="CURRAGH SS/SS NEWZEALAND"/>
    <s v="PRIMROSE/NEWLEAD TOMI"/>
    <d v="1899-12-30T07:30:00"/>
    <x v="200"/>
    <s v="DTY-WT 1-WCS-RLS 2-IMWB 1-DTY"/>
    <n v="55"/>
    <n v="4"/>
    <m/>
    <d v="1899-12-30T07:30:00"/>
    <d v="1899-12-30T07:30:00"/>
    <d v="1899-12-30T00:00:00"/>
    <n v="0"/>
    <n v="0"/>
    <d v="1899-12-30T07:40:00"/>
    <d v="1899-12-30T00:10:00"/>
    <n v="0"/>
    <n v="10"/>
    <d v="1899-12-30T07:50:00"/>
    <d v="1899-12-30T00:10:00"/>
    <n v="0"/>
    <n v="10"/>
    <d v="1899-12-30T08:30:00"/>
    <d v="1899-12-30T00:40:00"/>
    <n v="0"/>
    <n v="40"/>
    <d v="1899-12-30T08:30:00"/>
    <d v="1899-12-30T09:15:00"/>
    <d v="1899-12-30T00:45:00"/>
    <n v="0"/>
    <n v="45"/>
    <d v="1899-12-30T08:30:00"/>
    <d v="1899-12-30T09:15:00"/>
    <d v="1899-12-30T00:45:00"/>
    <n v="0"/>
    <n v="45"/>
    <d v="1899-12-30T09:25:00"/>
    <d v="1899-12-30T00:10:00"/>
    <n v="0"/>
    <n v="10"/>
    <d v="1899-12-30T09:34:00"/>
    <d v="1899-12-30T00:09:00"/>
    <n v="0"/>
    <n v="9"/>
    <d v="1899-12-30T12:38:00"/>
    <d v="1899-12-30T03:04:00"/>
    <n v="3"/>
    <n v="4"/>
    <d v="1899-12-30T12:38:00"/>
    <d v="1899-12-30T12:38:00"/>
    <d v="1899-12-30T00:00:00"/>
    <n v="0"/>
    <n v="0"/>
    <d v="1899-12-30T12:38:00"/>
    <d v="1899-12-30T12:38:00"/>
    <m/>
    <d v="1899-12-30T00:00:00"/>
    <n v="0"/>
    <n v="0"/>
    <d v="1899-12-30T12:43:00"/>
    <d v="1899-12-30T00:05:00"/>
    <n v="0"/>
    <n v="5"/>
    <d v="1899-12-30T12:50:00"/>
    <d v="1899-12-30T00:07:00"/>
    <n v="0"/>
    <n v="7"/>
    <d v="1899-12-30T12:50:00"/>
    <d v="1899-12-30T13:05:00"/>
    <d v="1899-12-30T00:15:00"/>
    <n v="0"/>
    <n v="15"/>
    <d v="1899-12-30T05:35:00"/>
    <n v="5"/>
    <n v="35"/>
    <d v="1899-12-30T01:02:00"/>
    <n v="1"/>
    <n v="2"/>
    <d v="1899-12-30T00:45:00"/>
    <n v="0"/>
    <n v="45"/>
    <d v="1899-12-30T03:04:00"/>
    <n v="3"/>
    <n v="4"/>
    <m/>
    <n v="0"/>
    <n v="0"/>
    <d v="1899-12-30T03:04:00"/>
    <n v="3"/>
    <n v="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708128.09000000008"/>
    <n v="11467"/>
    <n v="61.576363636363631"/>
    <n v="61.753561524374298"/>
    <m/>
    <m/>
    <m/>
    <m/>
    <m/>
  </r>
  <r>
    <n v="203"/>
    <n v="89"/>
    <d v="2011-08-22T00:00:00"/>
    <n v="8"/>
    <x v="0"/>
    <n v="50"/>
    <s v="TSL,JSR"/>
    <s v="CP OMAN LIMESTONE"/>
    <s v="MP PANAMAX6"/>
    <d v="1899-12-30T09:50:00"/>
    <x v="201"/>
    <s v="DTY-WT 1-WCS-RLS 2-IMWB 1-DTY"/>
    <n v="54"/>
    <n v="5"/>
    <m/>
    <d v="1899-12-30T09:50:00"/>
    <d v="1899-12-30T09:50:00"/>
    <d v="1899-12-30T00:00:00"/>
    <n v="0"/>
    <n v="0"/>
    <d v="1899-12-30T10:00:00"/>
    <d v="1899-12-30T00:10:00"/>
    <n v="0"/>
    <n v="10"/>
    <d v="1899-12-30T10:25:00"/>
    <d v="1899-12-30T00:25:00"/>
    <n v="0"/>
    <n v="25"/>
    <d v="1899-12-30T10:57:00"/>
    <d v="1899-12-30T00:32:00"/>
    <n v="0"/>
    <n v="32"/>
    <d v="1899-12-30T11:00:00"/>
    <d v="1899-12-30T13:10:00"/>
    <d v="1899-12-30T02:10:00"/>
    <n v="2"/>
    <n v="10"/>
    <d v="1899-12-30T11:00:00"/>
    <d v="1899-12-30T13:10:00"/>
    <d v="1899-12-30T02:10:00"/>
    <n v="2"/>
    <n v="10"/>
    <d v="1899-12-30T13:15:00"/>
    <d v="1899-12-30T00:05:00"/>
    <n v="0"/>
    <n v="5"/>
    <d v="1899-12-30T13:30:00"/>
    <d v="1899-12-30T00:15:00"/>
    <n v="0"/>
    <n v="15"/>
    <d v="1899-12-30T15:45:00"/>
    <d v="1899-12-30T02:15:00"/>
    <n v="2"/>
    <n v="15"/>
    <d v="1899-12-30T15:45:00"/>
    <d v="1899-12-30T15:45:00"/>
    <d v="1899-12-30T00:00:00"/>
    <n v="0"/>
    <n v="0"/>
    <d v="1899-12-30T15:45:00"/>
    <d v="1899-12-30T15:45:00"/>
    <m/>
    <d v="1899-12-30T00:00:00"/>
    <n v="0"/>
    <n v="0"/>
    <d v="1899-12-30T16:00:00"/>
    <d v="1899-12-30T00:15:00"/>
    <n v="0"/>
    <n v="15"/>
    <d v="1899-12-30T16:05:00"/>
    <d v="1899-12-30T00:05:00"/>
    <n v="0"/>
    <n v="5"/>
    <d v="1899-12-30T16:05:00"/>
    <d v="1899-12-30T16:15:00"/>
    <d v="1899-12-30T00:10:00"/>
    <n v="0"/>
    <n v="10"/>
    <d v="1899-12-30T06:25:00"/>
    <n v="6"/>
    <n v="25"/>
    <d v="1899-12-30T00:57:00"/>
    <n v="0"/>
    <n v="57"/>
    <d v="1899-12-30T02:10:00"/>
    <n v="2"/>
    <n v="10"/>
    <d v="1899-12-30T02:15:00"/>
    <n v="2"/>
    <n v="15"/>
    <m/>
    <n v="0"/>
    <n v="0"/>
    <d v="1899-12-30T02:15:00"/>
    <n v="2"/>
    <n v="1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711556.28"/>
    <n v="11525"/>
    <n v="63.484999999999999"/>
    <n v="61.740241214750547"/>
    <m/>
    <m/>
    <m/>
    <m/>
    <m/>
  </r>
  <r>
    <n v="204"/>
    <n v="90"/>
    <d v="2011-08-22T00:00:00"/>
    <n v="8"/>
    <x v="1"/>
    <n v="13"/>
    <s v="TSL,HALDIA"/>
    <s v="GOONYELLA/HAILCREEK"/>
    <s v="YASA UNITY/GREATBRIGHT"/>
    <d v="1899-12-30T19:45:00"/>
    <x v="202"/>
    <s v="DTY-WT 1-WCS-RLS 1-IMWB 1-DTY"/>
    <n v="58"/>
    <n v="1"/>
    <m/>
    <d v="1899-12-30T19:45:00"/>
    <d v="1899-12-30T19:45:00"/>
    <d v="1899-12-30T00:00:00"/>
    <n v="0"/>
    <n v="0"/>
    <d v="1899-12-30T20:00:00"/>
    <d v="1899-12-30T00:15:00"/>
    <n v="0"/>
    <n v="15"/>
    <d v="1899-12-30T20:35:00"/>
    <d v="1899-12-30T00:35:00"/>
    <n v="0"/>
    <n v="35"/>
    <d v="1899-12-30T21:07:00"/>
    <d v="1899-12-30T00:32:00"/>
    <n v="0"/>
    <n v="32"/>
    <d v="1899-12-30T21:07:00"/>
    <d v="1899-12-30T22:07:00"/>
    <d v="1899-12-30T01:00:00"/>
    <n v="1"/>
    <n v="0"/>
    <d v="1899-12-30T21:07:00"/>
    <d v="1899-12-30T22:07:00"/>
    <d v="1899-12-30T01:00:00"/>
    <n v="1"/>
    <n v="0"/>
    <d v="1899-12-30T22:07:00"/>
    <d v="1899-12-30T00:00:00"/>
    <n v="0"/>
    <n v="0"/>
    <d v="1899-12-30T22:07:00"/>
    <d v="1899-12-30T00:00:00"/>
    <n v="0"/>
    <n v="0"/>
    <d v="1899-12-31T02:13:00"/>
    <d v="1899-12-30T04:06:00"/>
    <n v="4"/>
    <n v="6"/>
    <d v="1899-12-31T02:13:00"/>
    <d v="1899-12-31T02:13:00"/>
    <d v="1899-12-30T00:00:00"/>
    <n v="0"/>
    <n v="0"/>
    <d v="1899-12-31T02:13:00"/>
    <d v="1899-12-31T02:13:00"/>
    <m/>
    <d v="1899-12-30T00:00:00"/>
    <n v="0"/>
    <n v="0"/>
    <d v="1899-12-31T02:40:00"/>
    <d v="1899-12-30T00:27:00"/>
    <n v="0"/>
    <n v="27"/>
    <d v="1899-12-31T02:44:00"/>
    <d v="1899-12-30T00:04:00"/>
    <n v="0"/>
    <n v="4"/>
    <d v="1899-12-31T02:44:00"/>
    <d v="1899-12-31T02:45:00"/>
    <d v="1899-12-30T00:01:00"/>
    <n v="0"/>
    <n v="1"/>
    <d v="1899-12-30T07:00:00"/>
    <n v="7"/>
    <n v="0"/>
    <d v="1899-12-30T01:03:00"/>
    <n v="1"/>
    <n v="3"/>
    <d v="1899-12-30T01:00:00"/>
    <n v="1"/>
    <n v="0"/>
    <d v="1899-12-30T04:06:00"/>
    <n v="4"/>
    <n v="6"/>
    <m/>
    <n v="0"/>
    <n v="0"/>
    <d v="1899-12-30T04:06:00"/>
    <n v="4"/>
    <n v="6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715185.89"/>
    <n v="11584"/>
    <n v="62.579482758620692"/>
    <n v="61.739113432320444"/>
    <m/>
    <m/>
    <m/>
    <m/>
    <m/>
  </r>
  <r>
    <n v="205"/>
    <n v="91"/>
    <d v="2011-08-23T00:00:00"/>
    <n v="8"/>
    <x v="0"/>
    <n v="51"/>
    <s v="TSL,JSR"/>
    <s v="BLENDED PCI"/>
    <s v="PRIMROSE"/>
    <d v="1899-12-30T04:10:00"/>
    <x v="203"/>
    <s v="DTY-WT 1-WCS-RLS 1-IMWB 1-DTY"/>
    <n v="59"/>
    <n v="0"/>
    <m/>
    <d v="1899-12-30T04:10:00"/>
    <d v="1899-12-30T04:10:00"/>
    <d v="1899-12-30T00:00:00"/>
    <n v="0"/>
    <n v="0"/>
    <d v="1899-12-30T04:20:00"/>
    <d v="1899-12-30T00:10:00"/>
    <n v="0"/>
    <n v="10"/>
    <d v="1899-12-30T04:22:00"/>
    <d v="1899-12-30T00:02:00"/>
    <n v="0"/>
    <n v="2"/>
    <d v="1899-12-30T04:45:00"/>
    <d v="1899-12-30T00:23:00"/>
    <n v="0"/>
    <n v="23"/>
    <d v="1899-12-30T04:45:00"/>
    <d v="1899-12-30T05:45:00"/>
    <d v="1899-12-30T01:00:00"/>
    <n v="1"/>
    <n v="0"/>
    <d v="1899-12-30T04:45:00"/>
    <d v="1899-12-30T05:45:00"/>
    <d v="1899-12-30T01:00:00"/>
    <n v="1"/>
    <n v="0"/>
    <d v="1899-12-30T05:45:00"/>
    <d v="1899-12-30T00:00:00"/>
    <n v="0"/>
    <n v="0"/>
    <d v="1899-12-30T05:46:00"/>
    <d v="1899-12-30T00:01:00"/>
    <n v="0"/>
    <n v="1"/>
    <d v="1899-12-30T11:30:00"/>
    <d v="1899-12-30T05:44:00"/>
    <n v="5"/>
    <n v="44"/>
    <d v="1899-12-30T11:30:00"/>
    <d v="1899-12-30T11:30:00"/>
    <d v="1899-12-30T00:00:00"/>
    <n v="0"/>
    <n v="0"/>
    <d v="1899-12-30T11:30:00"/>
    <d v="1899-12-30T11:30:00"/>
    <m/>
    <d v="1899-12-30T00:00:00"/>
    <n v="0"/>
    <n v="0"/>
    <d v="1899-12-30T11:42:00"/>
    <d v="1899-12-30T00:12:00"/>
    <n v="0"/>
    <n v="12"/>
    <d v="1899-12-30T11:45:00"/>
    <d v="1899-12-30T00:03:00"/>
    <n v="0"/>
    <n v="3"/>
    <d v="1899-12-30T11:45:00"/>
    <d v="1899-12-30T11:55:00"/>
    <d v="1899-12-30T00:10:00"/>
    <n v="0"/>
    <n v="10"/>
    <d v="1899-12-30T07:45:00"/>
    <n v="7"/>
    <n v="45"/>
    <d v="1899-12-30T00:38:00"/>
    <n v="0"/>
    <n v="38"/>
    <d v="1899-12-30T01:00:00"/>
    <n v="1"/>
    <n v="0"/>
    <d v="1899-12-30T05:44:00"/>
    <n v="5"/>
    <n v="44"/>
    <m/>
    <n v="0"/>
    <n v="0"/>
    <d v="1899-12-30T05:44:00"/>
    <n v="5"/>
    <n v="4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718868.98"/>
    <n v="11641"/>
    <n v="62.425254237288136"/>
    <n v="61.75319817885061"/>
    <m/>
    <m/>
    <m/>
    <m/>
    <m/>
  </r>
  <r>
    <n v="206"/>
    <n v="92"/>
    <d v="2011-08-23T00:00:00"/>
    <n v="8"/>
    <x v="0"/>
    <n v="52"/>
    <s v="TSL,JSR"/>
    <s v="GOONYELLA/CURRAGH SS"/>
    <s v="YASA UNITY/PRIMROSE"/>
    <d v="1899-12-30T07:40:00"/>
    <x v="204"/>
    <s v="DTY-WT 1-WCS-RLS 1-IMWB 1-DTY"/>
    <n v="57"/>
    <n v="1"/>
    <m/>
    <d v="1899-12-30T07:40:00"/>
    <d v="1899-12-30T07:40:00"/>
    <d v="1899-12-30T00:00:00"/>
    <n v="0"/>
    <n v="0"/>
    <d v="1899-12-30T07:50:00"/>
    <d v="1899-12-30T00:10:00"/>
    <n v="0"/>
    <n v="10"/>
    <d v="1899-12-30T07:55:00"/>
    <d v="1899-12-30T00:05:00"/>
    <n v="0"/>
    <n v="5"/>
    <d v="1899-12-30T08:35:00"/>
    <d v="1899-12-30T00:40:00"/>
    <n v="0"/>
    <n v="40"/>
    <d v="1899-12-30T08:40:00"/>
    <d v="1899-12-30T09:30:00"/>
    <d v="1899-12-30T00:50:00"/>
    <n v="0"/>
    <n v="50"/>
    <d v="1899-12-30T08:40:00"/>
    <d v="1899-12-30T09:30:00"/>
    <d v="1899-12-30T00:50:00"/>
    <n v="0"/>
    <n v="50"/>
    <d v="1899-12-30T12:49:00"/>
    <d v="1899-12-30T03:19:00"/>
    <n v="3"/>
    <n v="19"/>
    <d v="1899-12-30T12:50:00"/>
    <d v="1899-12-30T00:01:00"/>
    <n v="0"/>
    <n v="1"/>
    <d v="1899-12-30T15:56:00"/>
    <d v="1899-12-30T03:06:00"/>
    <n v="3"/>
    <n v="6"/>
    <d v="1899-12-30T15:56:00"/>
    <d v="1899-12-30T15:56:00"/>
    <d v="1899-12-30T00:00:00"/>
    <n v="0"/>
    <n v="0"/>
    <d v="1899-12-30T15:56:00"/>
    <d v="1899-12-30T15:56:00"/>
    <m/>
    <d v="1899-12-30T00:00:00"/>
    <n v="0"/>
    <n v="0"/>
    <d v="1899-12-30T16:55:00"/>
    <d v="1899-12-30T00:59:00"/>
    <n v="0"/>
    <n v="59"/>
    <d v="1899-12-30T17:00:00"/>
    <d v="1899-12-30T00:05:00"/>
    <n v="0"/>
    <n v="5"/>
    <d v="1899-12-30T17:00:00"/>
    <d v="1899-12-30T17:20:00"/>
    <d v="1899-12-30T00:20:00"/>
    <n v="0"/>
    <n v="20"/>
    <d v="1899-12-30T09:40:00"/>
    <n v="9"/>
    <n v="40"/>
    <d v="1899-12-30T05:03:00"/>
    <n v="5"/>
    <n v="3"/>
    <d v="1899-12-30T00:50:00"/>
    <n v="0"/>
    <n v="50"/>
    <d v="1899-12-30T03:06:00"/>
    <n v="3"/>
    <n v="6"/>
    <m/>
    <n v="0"/>
    <n v="0"/>
    <d v="1899-12-30T03:06:00"/>
    <n v="3"/>
    <n v="6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722405.4"/>
    <n v="11699"/>
    <n v="62.042456140350879"/>
    <n v="61.749329002478845"/>
    <m/>
    <m/>
    <m/>
    <m/>
    <m/>
  </r>
  <r>
    <n v="207"/>
    <n v="93"/>
    <d v="2011-08-23T00:00:00"/>
    <n v="8"/>
    <x v="2"/>
    <n v="9"/>
    <s v="UML,DGPR"/>
    <s v="OAKY NORTH"/>
    <s v="KAVO ALKYON"/>
    <d v="1899-12-30T17:00:00"/>
    <x v="205"/>
    <s v="DTY-WT 1-WCS-RLS 1-IMWB 1-DTY"/>
    <n v="58"/>
    <n v="0"/>
    <m/>
    <d v="1899-12-30T17:00:00"/>
    <d v="1899-12-30T17:00:00"/>
    <d v="1899-12-30T00:00:00"/>
    <n v="0"/>
    <n v="0"/>
    <d v="1899-12-30T17:15:00"/>
    <d v="1899-12-30T00:15:00"/>
    <n v="0"/>
    <n v="15"/>
    <d v="1899-12-30T17:20:00"/>
    <d v="1899-12-30T00:05:00"/>
    <n v="0"/>
    <n v="5"/>
    <d v="1899-12-30T17:45:00"/>
    <d v="1899-12-30T00:25:00"/>
    <n v="0"/>
    <n v="25"/>
    <d v="1899-12-30T17:48:00"/>
    <d v="1899-12-30T18:52:00"/>
    <d v="1899-12-30T01:04:00"/>
    <n v="1"/>
    <n v="4"/>
    <d v="1899-12-30T17:48:00"/>
    <d v="1899-12-30T18:52:00"/>
    <d v="1899-12-30T01:04:00"/>
    <n v="1"/>
    <n v="4"/>
    <d v="1899-12-30T18:52:00"/>
    <d v="1899-12-30T00:00:00"/>
    <n v="0"/>
    <n v="0"/>
    <d v="1899-12-30T18:55:00"/>
    <d v="1899-12-30T00:03:00"/>
    <n v="0"/>
    <n v="3"/>
    <d v="1899-12-30T20:40:00"/>
    <d v="1899-12-30T01:45:00"/>
    <n v="1"/>
    <n v="45"/>
    <d v="1899-12-30T20:40:00"/>
    <d v="1899-12-30T20:40:00"/>
    <d v="1899-12-30T00:00:00"/>
    <n v="0"/>
    <n v="0"/>
    <d v="1899-12-30T20:40:00"/>
    <d v="1899-12-30T20:40:00"/>
    <m/>
    <d v="1899-12-30T00:00:00"/>
    <n v="0"/>
    <n v="0"/>
    <d v="1899-12-30T21:00:00"/>
    <d v="1899-12-30T00:20:00"/>
    <n v="0"/>
    <n v="20"/>
    <d v="1899-12-30T21:15:00"/>
    <d v="1899-12-30T00:15:00"/>
    <n v="0"/>
    <n v="15"/>
    <d v="1899-12-30T21:15:00"/>
    <d v="1899-12-30T22:40:00"/>
    <d v="1899-12-30T01:25:00"/>
    <n v="1"/>
    <n v="25"/>
    <d v="1899-12-30T05:40:00"/>
    <n v="5"/>
    <n v="40"/>
    <d v="1899-12-30T01:00:00"/>
    <n v="1"/>
    <n v="0"/>
    <d v="1899-12-30T01:04:00"/>
    <n v="1"/>
    <n v="4"/>
    <d v="1899-12-30T01:45:00"/>
    <n v="1"/>
    <n v="45"/>
    <m/>
    <n v="0"/>
    <n v="0"/>
    <d v="1899-12-30T01:45:00"/>
    <n v="1"/>
    <n v="4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725927.62"/>
    <n v="11758"/>
    <n v="60.727931034482758"/>
    <n v="61.739038952202755"/>
    <m/>
    <m/>
    <m/>
    <m/>
    <m/>
  </r>
  <r>
    <n v="208"/>
    <n v="94"/>
    <d v="2011-08-23T00:00:00"/>
    <n v="8"/>
    <x v="0"/>
    <n v="53"/>
    <s v="TSL,JSR"/>
    <s v="SP LIMESTONE/CP OMAN"/>
    <s v="SEALUCK 2/MP PANAMAX 6"/>
    <d v="1899-12-30T19:40:00"/>
    <x v="206"/>
    <s v="DTY-WT 1-WCS-RLS 2-IMWB 1-DTY"/>
    <n v="59"/>
    <n v="0"/>
    <m/>
    <d v="1899-12-30T19:40:00"/>
    <d v="1899-12-30T19:40:00"/>
    <d v="1899-12-30T00:00:00"/>
    <n v="0"/>
    <n v="0"/>
    <d v="1899-12-30T19:50:00"/>
    <d v="1899-12-30T00:10:00"/>
    <n v="0"/>
    <n v="10"/>
    <d v="1899-12-30T19:55:00"/>
    <d v="1899-12-30T00:05:00"/>
    <n v="0"/>
    <n v="5"/>
    <d v="1899-12-30T20:30:00"/>
    <d v="1899-12-30T00:35:00"/>
    <n v="0"/>
    <n v="35"/>
    <d v="1899-12-30T20:30:00"/>
    <d v="1899-12-30T22:30:00"/>
    <d v="1899-12-30T02:00:00"/>
    <n v="2"/>
    <n v="0"/>
    <d v="1899-12-30T20:30:00"/>
    <d v="1899-12-30T22:30:00"/>
    <d v="1899-12-30T02:00:00"/>
    <n v="2"/>
    <n v="0"/>
    <d v="1899-12-30T22:30:00"/>
    <d v="1899-12-30T00:00:00"/>
    <n v="0"/>
    <n v="0"/>
    <d v="1899-12-30T22:19:00"/>
    <n v="-7.6388888888888618E-3"/>
    <e v="#NUM!"/>
    <e v="#NUM!"/>
    <d v="1899-12-31T01:44:00"/>
    <d v="1899-12-30T03:25:00"/>
    <n v="3"/>
    <n v="25"/>
    <d v="1899-12-31T01:44:00"/>
    <d v="1899-12-31T01:44:00"/>
    <d v="1899-12-30T00:00:00"/>
    <n v="0"/>
    <n v="0"/>
    <d v="1899-12-31T01:44:00"/>
    <d v="1899-12-31T01:44:00"/>
    <m/>
    <d v="1899-12-30T00:00:00"/>
    <n v="0"/>
    <n v="0"/>
    <d v="1899-12-31T01:50:00"/>
    <d v="1899-12-30T00:06:00"/>
    <n v="0"/>
    <n v="6"/>
    <d v="1899-12-31T02:00:00"/>
    <d v="1899-12-30T00:10:00"/>
    <n v="0"/>
    <n v="10"/>
    <d v="1899-12-31T02:00:00"/>
    <d v="1899-12-31T02:20:00"/>
    <d v="1899-12-30T00:20:00"/>
    <n v="0"/>
    <n v="20"/>
    <d v="1899-12-30T06:40:00"/>
    <n v="6"/>
    <n v="40"/>
    <d v="1899-12-30T00:51:00"/>
    <n v="0"/>
    <n v="51"/>
    <d v="1899-12-30T02:00:00"/>
    <n v="2"/>
    <n v="0"/>
    <d v="1899-12-30T03:25:00"/>
    <n v="3"/>
    <n v="25"/>
    <m/>
    <n v="0"/>
    <n v="0"/>
    <d v="1899-12-30T03:25:00"/>
    <n v="3"/>
    <n v="2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729784.01"/>
    <n v="11815"/>
    <n v="65.36254237288135"/>
    <n v="61.767584426576384"/>
    <m/>
    <m/>
    <m/>
    <m/>
    <m/>
  </r>
  <r>
    <n v="209"/>
    <n v="95"/>
    <d v="2011-08-24T00:00:00"/>
    <n v="8"/>
    <x v="0"/>
    <n v="54"/>
    <s v="TSL,JSR"/>
    <s v="BLENDED PCI"/>
    <s v="PRIMROSE"/>
    <d v="1899-12-30T03:10:00"/>
    <x v="207"/>
    <s v="DTY-WT 1-WCS-RLS 1-IMWB 1-DTY"/>
    <n v="57"/>
    <n v="2"/>
    <m/>
    <d v="1899-12-30T03:10:00"/>
    <d v="1899-12-30T03:10:00"/>
    <d v="1899-12-30T00:00:00"/>
    <n v="0"/>
    <n v="0"/>
    <d v="1899-12-30T03:25:00"/>
    <d v="1899-12-30T00:15:00"/>
    <n v="0"/>
    <n v="15"/>
    <d v="1899-12-30T03:30:00"/>
    <d v="1899-12-30T00:05:00"/>
    <n v="0"/>
    <n v="5"/>
    <d v="1899-12-30T04:07:00"/>
    <d v="1899-12-30T00:37:00"/>
    <n v="0"/>
    <n v="37"/>
    <d v="1899-12-30T04:10:00"/>
    <d v="1899-12-30T05:10:00"/>
    <d v="1899-12-30T01:00:00"/>
    <n v="1"/>
    <n v="0"/>
    <d v="1899-12-30T04:10:00"/>
    <d v="1899-12-30T05:10:00"/>
    <d v="1899-12-30T01:00:00"/>
    <n v="1"/>
    <n v="0"/>
    <d v="1899-12-30T04:07:00"/>
    <n v="-4.3750000000000039E-2"/>
    <e v="#NUM!"/>
    <e v="#NUM!"/>
    <d v="1899-12-30T05:45:00"/>
    <d v="1899-12-30T01:38:00"/>
    <n v="1"/>
    <n v="38"/>
    <d v="1899-12-30T08:50:00"/>
    <d v="1899-12-30T03:05:00"/>
    <n v="3"/>
    <n v="5"/>
    <d v="1899-12-30T08:50:00"/>
    <d v="1899-12-30T08:50:00"/>
    <d v="1899-12-30T00:00:00"/>
    <n v="0"/>
    <n v="0"/>
    <d v="1899-12-30T06:00:00"/>
    <d v="1899-12-30T09:30:00"/>
    <n v="46"/>
    <d v="1899-12-30T03:30:00"/>
    <n v="3"/>
    <n v="30"/>
    <d v="1899-12-30T09:57:00"/>
    <d v="1899-12-30T01:07:00"/>
    <n v="1"/>
    <n v="7"/>
    <d v="1899-12-30T10:00:00"/>
    <d v="1899-12-30T00:03:00"/>
    <n v="0"/>
    <n v="3"/>
    <d v="1899-12-30T10:00:00"/>
    <d v="1899-12-30T10:10:00"/>
    <d v="1899-12-30T00:10:00"/>
    <n v="0"/>
    <n v="10"/>
    <d v="1899-12-30T07:00:00"/>
    <n v="7"/>
    <n v="0"/>
    <d v="1899-12-30T00:44:00"/>
    <n v="0"/>
    <n v="44"/>
    <d v="1899-12-30T01:00:00"/>
    <n v="1"/>
    <n v="0"/>
    <d v="1899-12-30T03:05:00"/>
    <n v="3"/>
    <n v="5"/>
    <m/>
    <n v="3"/>
    <n v="30"/>
    <d v="1899-12-30T03:05:00"/>
    <n v="3"/>
    <n v="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733329.99"/>
    <n v="11873"/>
    <n v="62.210175438596494"/>
    <n v="61.764506864313987"/>
    <m/>
    <m/>
    <m/>
    <m/>
    <m/>
  </r>
  <r>
    <n v="210"/>
    <n v="96"/>
    <d v="2011-08-24T00:00:00"/>
    <n v="8"/>
    <x v="0"/>
    <n v="55"/>
    <s v="TSL,JSR"/>
    <s v="SS NEWZEALAND/CURRAGH SS"/>
    <s v="NEWLEAD TOMI/PRIMROSE"/>
    <d v="1899-12-30T12:40:00"/>
    <x v="208"/>
    <s v="DTY-WT 1-WCS-RLS 1-IMWB 1-DTY"/>
    <n v="58"/>
    <n v="1"/>
    <m/>
    <d v="1899-12-30T12:40:00"/>
    <d v="1899-12-30T12:40:00"/>
    <d v="1899-12-30T00:00:00"/>
    <n v="0"/>
    <n v="0"/>
    <d v="1899-12-30T12:50:00"/>
    <d v="1899-12-30T00:10:00"/>
    <n v="0"/>
    <n v="10"/>
    <d v="1899-12-30T12:55:00"/>
    <d v="1899-12-30T00:05:00"/>
    <n v="0"/>
    <n v="5"/>
    <d v="1899-12-30T13:10:00"/>
    <d v="1899-12-30T00:15:00"/>
    <n v="0"/>
    <n v="15"/>
    <d v="1899-12-30T13:11:00"/>
    <d v="1899-12-30T13:53:00"/>
    <d v="1899-12-30T00:42:00"/>
    <n v="0"/>
    <n v="42"/>
    <d v="1899-12-30T13:11:00"/>
    <d v="1899-12-30T13:53:00"/>
    <d v="1899-12-30T00:42:00"/>
    <n v="0"/>
    <n v="42"/>
    <d v="1899-12-30T13:10:00"/>
    <n v="-2.9861111111111116E-2"/>
    <e v="#NUM!"/>
    <e v="#NUM!"/>
    <d v="1899-12-30T13:54:00"/>
    <d v="1899-12-30T00:44:00"/>
    <n v="0"/>
    <n v="44"/>
    <d v="1899-12-30T16:35:00"/>
    <d v="1899-12-30T02:41:00"/>
    <n v="2"/>
    <n v="41"/>
    <d v="1899-12-30T16:35:00"/>
    <d v="1899-12-30T16:35:00"/>
    <d v="1899-12-30T00:00:00"/>
    <n v="0"/>
    <n v="0"/>
    <d v="1899-12-30T14:00:00"/>
    <d v="1899-12-30T17:00:00"/>
    <n v="47"/>
    <d v="1899-12-30T03:00:00"/>
    <n v="3"/>
    <n v="0"/>
    <d v="1899-12-30T18:01:00"/>
    <d v="1899-12-30T01:26:00"/>
    <n v="1"/>
    <n v="26"/>
    <d v="1899-12-30T18:10:00"/>
    <d v="1899-12-30T00:09:00"/>
    <n v="0"/>
    <n v="9"/>
    <d v="1899-12-30T18:10:00"/>
    <d v="1899-12-30T18:15:00"/>
    <d v="1899-12-30T00:05:00"/>
    <n v="0"/>
    <n v="5"/>
    <d v="1899-12-30T05:35:00"/>
    <n v="5"/>
    <n v="35"/>
    <d v="1899-12-30T01:07:00"/>
    <n v="1"/>
    <n v="7"/>
    <d v="1899-12-30T00:42:00"/>
    <n v="0"/>
    <n v="42"/>
    <d v="1899-12-30T02:41:00"/>
    <n v="2"/>
    <n v="41"/>
    <m/>
    <n v="3"/>
    <n v="0"/>
    <d v="1899-12-30T02:41:00"/>
    <n v="2"/>
    <n v="41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736969.44"/>
    <n v="11932"/>
    <n v="62.749137931034483"/>
    <n v="61.764116661079449"/>
    <m/>
    <m/>
    <m/>
    <m/>
    <m/>
  </r>
  <r>
    <n v="211"/>
    <n v="97"/>
    <d v="2011-08-24T00:00:00"/>
    <n v="8"/>
    <x v="0"/>
    <n v="56"/>
    <s v="TSL,JSR"/>
    <s v="CP OMAN LIMESTONE"/>
    <s v="MP PANAMAX6"/>
    <d v="1899-12-30T17:30:00"/>
    <x v="209"/>
    <s v="DTY-WT 1-WCS-RLS 2-IMWB 1-DTY"/>
    <n v="59"/>
    <n v="0"/>
    <m/>
    <d v="1899-12-30T17:30:00"/>
    <d v="1899-12-30T17:30:00"/>
    <d v="1899-12-30T00:00:00"/>
    <n v="0"/>
    <n v="0"/>
    <d v="1899-12-30T17:45:00"/>
    <d v="1899-12-30T00:15:00"/>
    <n v="0"/>
    <n v="15"/>
    <d v="1899-12-30T17:50:00"/>
    <d v="1899-12-30T00:05:00"/>
    <n v="0"/>
    <n v="5"/>
    <d v="1899-12-30T18:22:00"/>
    <d v="1899-12-30T00:32:00"/>
    <n v="0"/>
    <n v="32"/>
    <d v="1899-12-30T18:24:00"/>
    <d v="1899-12-30T21:55:00"/>
    <d v="1899-12-30T03:31:00"/>
    <n v="3"/>
    <n v="31"/>
    <d v="1899-12-30T18:24:00"/>
    <d v="1899-12-30T21:55:00"/>
    <d v="1899-12-30T03:31:00"/>
    <n v="3"/>
    <n v="31"/>
    <d v="1899-12-30T20:32:00"/>
    <n v="-5.7638888888888906E-2"/>
    <e v="#NUM!"/>
    <e v="#NUM!"/>
    <d v="1899-12-30T20:33:00"/>
    <d v="1899-12-30T00:01:00"/>
    <n v="0"/>
    <n v="1"/>
    <d v="1899-12-30T23:51:00"/>
    <d v="1899-12-30T03:18:00"/>
    <n v="3"/>
    <n v="18"/>
    <d v="1899-12-30T23:51:00"/>
    <d v="1899-12-30T23:51:00"/>
    <d v="1899-12-30T00:00:00"/>
    <n v="0"/>
    <n v="0"/>
    <d v="1899-12-30T23:51:00"/>
    <d v="1899-12-30T23:51:00"/>
    <m/>
    <d v="1899-12-30T00:00:00"/>
    <n v="0"/>
    <n v="0"/>
    <d v="1899-12-31T00:00:00"/>
    <d v="1899-12-30T00:09:00"/>
    <n v="0"/>
    <n v="9"/>
    <d v="1899-12-31T00:15:00"/>
    <d v="1899-12-30T00:15:00"/>
    <n v="0"/>
    <n v="15"/>
    <d v="1899-12-31T00:15:00"/>
    <d v="1899-12-31T00:25:00"/>
    <d v="1899-12-30T00:10:00"/>
    <n v="0"/>
    <n v="10"/>
    <d v="1899-12-30T06:55:00"/>
    <n v="6"/>
    <n v="55"/>
    <n v="-1.8749999999999822E-2"/>
    <e v="#NUM!"/>
    <e v="#NUM!"/>
    <d v="1899-12-30T03:31:00"/>
    <n v="3"/>
    <n v="31"/>
    <d v="1899-12-30T03:18:00"/>
    <n v="3"/>
    <n v="18"/>
    <m/>
    <n v="0"/>
    <n v="0"/>
    <d v="1899-12-30T03:18:00"/>
    <n v="3"/>
    <n v="18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740688.85"/>
    <n v="11990"/>
    <n v="63.040847457627116"/>
    <n v="61.775550458715593"/>
    <m/>
    <m/>
    <m/>
    <m/>
    <m/>
  </r>
  <r>
    <n v="212"/>
    <n v="98"/>
    <d v="2011-08-24T00:00:00"/>
    <n v="8"/>
    <x v="1"/>
    <n v="14"/>
    <s v="TSL,HALDIA"/>
    <s v="HAILCREEK/GOONYELLA"/>
    <s v="GREATBRIGHT/YASA UNITY"/>
    <d v="1899-12-30T19:55:00"/>
    <x v="210"/>
    <s v="DTY-WT 1-WCS-RLS 1-IMWB 1-DTY"/>
    <n v="58"/>
    <n v="1"/>
    <m/>
    <d v="1899-12-30T19:55:00"/>
    <d v="1899-12-30T19:55:00"/>
    <d v="1899-12-30T00:00:00"/>
    <n v="0"/>
    <n v="0"/>
    <d v="1899-12-30T20:05:00"/>
    <d v="1899-12-30T00:10:00"/>
    <n v="0"/>
    <n v="10"/>
    <d v="1899-12-30T20:10:00"/>
    <d v="1899-12-30T00:05:00"/>
    <n v="0"/>
    <n v="5"/>
    <d v="1899-12-30T22:05:00"/>
    <d v="1899-12-30T01:55:00"/>
    <n v="1"/>
    <n v="55"/>
    <d v="1899-12-30T22:06:00"/>
    <d v="1899-12-30T23:20:00"/>
    <d v="1899-12-30T01:14:00"/>
    <n v="1"/>
    <n v="14"/>
    <d v="1899-12-30T22:06:00"/>
    <d v="1899-12-30T23:20:00"/>
    <d v="1899-12-30T01:14:00"/>
    <n v="1"/>
    <n v="14"/>
    <d v="1899-12-30T23:25:00"/>
    <d v="1899-12-30T00:05:00"/>
    <n v="0"/>
    <n v="5"/>
    <d v="1899-12-30T23:25:00"/>
    <d v="1899-12-30T00:00:00"/>
    <n v="0"/>
    <n v="0"/>
    <d v="1899-12-31T01:53:00"/>
    <d v="1899-12-30T02:28:00"/>
    <n v="2"/>
    <n v="28"/>
    <d v="1899-12-31T01:53:00"/>
    <d v="1899-12-31T01:53:00"/>
    <d v="1899-12-30T00:00:00"/>
    <n v="0"/>
    <n v="0"/>
    <d v="1899-12-31T00:00:00"/>
    <d v="1899-12-31T02:00:00"/>
    <n v="48"/>
    <d v="1899-12-30T02:00:00"/>
    <n v="2"/>
    <n v="0"/>
    <d v="1899-12-31T02:15:00"/>
    <d v="1899-12-30T00:22:00"/>
    <n v="0"/>
    <n v="22"/>
    <d v="1899-12-31T02:30:00"/>
    <d v="1899-12-30T00:15:00"/>
    <n v="0"/>
    <n v="15"/>
    <d v="1899-12-31T02:30:00"/>
    <d v="1899-12-31T02:40:00"/>
    <d v="1899-12-30T00:10:00"/>
    <n v="0"/>
    <n v="10"/>
    <d v="1899-12-30T06:45:00"/>
    <n v="6"/>
    <n v="45"/>
    <d v="1899-12-30T02:37:00"/>
    <n v="2"/>
    <n v="37"/>
    <d v="1899-12-30T01:14:00"/>
    <n v="1"/>
    <n v="14"/>
    <d v="1899-12-30T02:28:00"/>
    <n v="2"/>
    <n v="28"/>
    <m/>
    <n v="2"/>
    <n v="0"/>
    <d v="1899-12-30T02:28:00"/>
    <n v="2"/>
    <n v="28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744326.54999999993"/>
    <n v="12049"/>
    <n v="62.718965517241379"/>
    <n v="61.774964727363262"/>
    <m/>
    <m/>
    <m/>
    <m/>
    <m/>
  </r>
  <r>
    <n v="213"/>
    <n v="99"/>
    <d v="2011-08-25T00:00:00"/>
    <n v="8"/>
    <x v="0"/>
    <n v="57"/>
    <s v="TSL,JSR"/>
    <s v="BLENDED PCI"/>
    <s v="PRIMROSE"/>
    <d v="1899-12-30T05:20:00"/>
    <x v="211"/>
    <s v="DTY-WT 1-WCS-RLS 1-IMWB 1-DTY"/>
    <n v="59"/>
    <n v="0"/>
    <m/>
    <d v="1899-12-30T05:20:00"/>
    <d v="1899-12-30T05:20:00"/>
    <d v="1899-12-30T00:00:00"/>
    <n v="0"/>
    <n v="0"/>
    <d v="1899-12-30T05:25:00"/>
    <d v="1899-12-30T00:05:00"/>
    <n v="0"/>
    <n v="5"/>
    <d v="1899-12-30T05:28:00"/>
    <d v="1899-12-30T00:03:00"/>
    <n v="0"/>
    <n v="3"/>
    <d v="1899-12-30T06:06:00"/>
    <d v="1899-12-30T00:38:00"/>
    <n v="0"/>
    <n v="38"/>
    <d v="1899-12-30T06:06:00"/>
    <d v="1899-12-30T07:10:00"/>
    <d v="1899-12-30T01:04:00"/>
    <n v="1"/>
    <n v="4"/>
    <d v="1899-12-30T06:06:00"/>
    <d v="1899-12-30T07:10:00"/>
    <d v="1899-12-30T01:04:00"/>
    <n v="1"/>
    <n v="4"/>
    <d v="1899-12-30T07:10:00"/>
    <d v="1899-12-30T00:00:00"/>
    <n v="0"/>
    <n v="0"/>
    <d v="1899-12-30T07:13:00"/>
    <d v="1899-12-30T00:03:00"/>
    <n v="0"/>
    <n v="3"/>
    <d v="1899-12-30T10:04:00"/>
    <d v="1899-12-30T02:51:00"/>
    <n v="2"/>
    <n v="51"/>
    <d v="1899-12-30T10:04:00"/>
    <d v="1899-12-30T10:04:00"/>
    <d v="1899-12-30T00:00:00"/>
    <n v="0"/>
    <n v="0"/>
    <d v="1899-12-30T07:27:00"/>
    <d v="1899-12-30T11:04:00"/>
    <n v="49"/>
    <d v="1899-12-30T03:37:00"/>
    <n v="3"/>
    <n v="37"/>
    <d v="1899-12-30T11:51:00"/>
    <d v="1899-12-30T01:47:00"/>
    <n v="1"/>
    <n v="47"/>
    <d v="1899-12-30T12:00:00"/>
    <d v="1899-12-30T00:09:00"/>
    <n v="0"/>
    <n v="9"/>
    <d v="1899-12-30T12:00:00"/>
    <d v="1899-12-30T12:05:00"/>
    <d v="1899-12-30T00:05:00"/>
    <n v="0"/>
    <n v="5"/>
    <d v="1899-12-30T06:45:00"/>
    <n v="6"/>
    <n v="45"/>
    <d v="1899-12-30T02:34:00"/>
    <n v="2"/>
    <n v="34"/>
    <d v="1899-12-30T01:04:00"/>
    <n v="1"/>
    <n v="4"/>
    <d v="1899-12-30T02:51:00"/>
    <n v="2"/>
    <n v="51"/>
    <m/>
    <n v="3"/>
    <n v="37"/>
    <d v="1899-12-30T02:51:00"/>
    <n v="2"/>
    <n v="51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748072.15999999992"/>
    <n v="12107"/>
    <n v="63.484915254237293"/>
    <n v="61.78840009911621"/>
    <m/>
    <m/>
    <m/>
    <m/>
    <m/>
  </r>
  <r>
    <n v="214"/>
    <n v="100"/>
    <d v="2011-08-25T00:00:00"/>
    <n v="8"/>
    <x v="0"/>
    <n v="58"/>
    <s v="TSL,JSR"/>
    <s v="CURRAGH SS/GOONYELLA"/>
    <s v="PRIMROSE/YASA UNITY"/>
    <d v="1899-12-30T10:30:00"/>
    <x v="212"/>
    <s v="DTY-WT 1-WCS-RLS 1-IMWB 1-DTY"/>
    <n v="58"/>
    <n v="0"/>
    <m/>
    <d v="1899-12-30T10:30:00"/>
    <d v="1899-12-30T10:30:00"/>
    <d v="1899-12-30T00:00:00"/>
    <n v="0"/>
    <n v="0"/>
    <d v="1899-12-30T10:40:00"/>
    <d v="1899-12-30T00:10:00"/>
    <n v="0"/>
    <n v="10"/>
    <d v="1899-12-30T10:45:00"/>
    <d v="1899-12-30T00:05:00"/>
    <n v="0"/>
    <n v="5"/>
    <d v="1899-12-30T10:55:00"/>
    <d v="1899-12-30T00:10:00"/>
    <n v="0"/>
    <n v="10"/>
    <d v="1899-12-30T10:57:00"/>
    <d v="1899-12-30T12:40:00"/>
    <d v="1899-12-30T01:43:00"/>
    <n v="1"/>
    <n v="43"/>
    <d v="1899-12-30T10:57:00"/>
    <d v="1899-12-30T12:40:00"/>
    <d v="1899-12-30T01:43:00"/>
    <n v="1"/>
    <n v="43"/>
    <d v="1899-12-30T12:45:00"/>
    <d v="1899-12-30T00:05:00"/>
    <n v="0"/>
    <n v="5"/>
    <d v="1899-12-30T12:45:00"/>
    <d v="1899-12-30T00:00:00"/>
    <n v="0"/>
    <n v="0"/>
    <d v="1899-12-30T15:51:00"/>
    <d v="1899-12-30T03:06:00"/>
    <n v="3"/>
    <n v="6"/>
    <d v="1899-12-30T15:51:00"/>
    <d v="1899-12-30T15:51:00"/>
    <d v="1899-12-30T00:00:00"/>
    <n v="0"/>
    <n v="0"/>
    <d v="1899-12-30T13:00:00"/>
    <d v="1899-12-30T16:51:00"/>
    <n v="50"/>
    <d v="1899-12-30T03:51:00"/>
    <n v="3"/>
    <n v="51"/>
    <d v="1899-12-30T17:05:00"/>
    <d v="1899-12-30T01:14:00"/>
    <n v="1"/>
    <n v="14"/>
    <d v="1899-12-30T17:15:00"/>
    <d v="1899-12-30T00:10:00"/>
    <n v="0"/>
    <n v="10"/>
    <d v="1899-12-30T17:15:00"/>
    <d v="1899-12-30T17:20:00"/>
    <d v="1899-12-30T00:05:00"/>
    <n v="0"/>
    <n v="5"/>
    <d v="1899-12-30T06:50:00"/>
    <n v="6"/>
    <n v="50"/>
    <d v="1899-12-30T01:39:00"/>
    <n v="1"/>
    <n v="39"/>
    <d v="1899-12-30T01:43:00"/>
    <n v="1"/>
    <n v="43"/>
    <d v="1899-12-30T03:06:00"/>
    <n v="3"/>
    <n v="6"/>
    <m/>
    <n v="3"/>
    <n v="51"/>
    <d v="1899-12-30T03:06:00"/>
    <n v="3"/>
    <n v="6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751717.62999999989"/>
    <n v="12165"/>
    <n v="62.852931034482758"/>
    <n v="61.79347554459514"/>
    <m/>
    <m/>
    <m/>
    <m/>
    <m/>
  </r>
  <r>
    <n v="215"/>
    <n v="101"/>
    <d v="2011-08-25T00:00:00"/>
    <n v="8"/>
    <x v="0"/>
    <n v="59"/>
    <s v="TSL,JSR"/>
    <s v="CP OMAN LIMESTONE"/>
    <s v="MP PANAMAX6"/>
    <d v="1899-12-30T19:30:00"/>
    <x v="213"/>
    <s v="DTY-WT 1-WCS-RLS 2-IMWB 1-DTY"/>
    <n v="58"/>
    <n v="1"/>
    <m/>
    <d v="1899-12-30T19:30:00"/>
    <d v="1899-12-30T19:30:00"/>
    <d v="1899-12-30T00:00:00"/>
    <n v="0"/>
    <n v="0"/>
    <d v="1899-12-30T19:45:00"/>
    <d v="1899-12-30T00:15:00"/>
    <n v="0"/>
    <n v="15"/>
    <d v="1899-12-30T19:50:00"/>
    <d v="1899-12-30T00:05:00"/>
    <n v="0"/>
    <n v="5"/>
    <d v="1899-12-30T20:05:00"/>
    <d v="1899-12-30T00:15:00"/>
    <n v="0"/>
    <n v="15"/>
    <d v="1899-12-30T20:07:00"/>
    <d v="1899-12-30T21:43:00"/>
    <d v="1899-12-30T01:36:00"/>
    <n v="1"/>
    <n v="36"/>
    <d v="1899-12-30T20:07:00"/>
    <d v="1899-12-30T21:43:00"/>
    <d v="1899-12-30T01:36:00"/>
    <n v="1"/>
    <n v="36"/>
    <d v="1899-12-30T21:29:00"/>
    <n v="-9.7222222222220767E-3"/>
    <e v="#NUM!"/>
    <e v="#NUM!"/>
    <d v="1899-12-30T21:30:00"/>
    <d v="1899-12-30T00:01:00"/>
    <n v="0"/>
    <n v="1"/>
    <d v="1899-12-30T23:11:00"/>
    <d v="1899-12-30T01:41:00"/>
    <n v="1"/>
    <n v="41"/>
    <d v="1899-12-30T23:11:00"/>
    <d v="1899-12-30T23:11:00"/>
    <d v="1899-12-30T00:00:00"/>
    <n v="0"/>
    <n v="0"/>
    <d v="1899-12-30T23:11:00"/>
    <d v="1899-12-30T23:11:00"/>
    <m/>
    <d v="1899-12-30T00:00:00"/>
    <n v="0"/>
    <n v="0"/>
    <d v="1899-12-30T23:21:00"/>
    <d v="1899-12-30T00:10:00"/>
    <n v="0"/>
    <n v="10"/>
    <d v="1899-12-30T23:22:00"/>
    <d v="1899-12-30T00:01:00"/>
    <n v="0"/>
    <n v="1"/>
    <d v="1899-12-30T23:22:00"/>
    <d v="1899-12-30T23:25:00"/>
    <d v="1899-12-30T00:03:00"/>
    <n v="0"/>
    <n v="3"/>
    <d v="1899-12-30T03:55:00"/>
    <n v="3"/>
    <n v="55"/>
    <d v="1899-12-30T00:12:00"/>
    <n v="0"/>
    <n v="12"/>
    <d v="1899-12-30T01:36:00"/>
    <n v="1"/>
    <n v="36"/>
    <d v="1899-12-30T01:41:00"/>
    <n v="1"/>
    <n v="41"/>
    <m/>
    <n v="0"/>
    <n v="0"/>
    <d v="1899-12-30T01:41:00"/>
    <n v="1"/>
    <n v="41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755436.97999999986"/>
    <n v="12223"/>
    <n v="64.126724137931035"/>
    <n v="61.804547165180388"/>
    <m/>
    <m/>
    <m/>
    <m/>
    <m/>
  </r>
  <r>
    <n v="216"/>
    <n v="102"/>
    <d v="2011-08-25T00:00:00"/>
    <n v="8"/>
    <x v="10"/>
    <n v="3"/>
    <s v="SUPL"/>
    <s v="NON COKING"/>
    <s v="GENCO NORMANDY"/>
    <d v="1899-12-30T22:00:00"/>
    <x v="214"/>
    <s v="DTY-WT 1-WCS-RLS 1-IMWB 1-DTY"/>
    <n v="58"/>
    <n v="1"/>
    <m/>
    <d v="1899-12-30T22:00:00"/>
    <d v="1899-12-30T22:00:00"/>
    <d v="1899-12-30T00:00:00"/>
    <n v="0"/>
    <n v="0"/>
    <d v="1899-12-30T22:10:00"/>
    <d v="1899-12-30T00:10:00"/>
    <n v="0"/>
    <n v="10"/>
    <d v="1899-12-30T22:15:00"/>
    <d v="1899-12-30T00:05:00"/>
    <n v="0"/>
    <n v="5"/>
    <d v="1899-12-30T23:05:00"/>
    <d v="1899-12-30T00:50:00"/>
    <n v="0"/>
    <n v="50"/>
    <d v="1899-12-30T23:10:00"/>
    <d v="1899-12-31T00:00:00"/>
    <d v="1899-12-30T00:50:00"/>
    <n v="0"/>
    <n v="50"/>
    <d v="1899-12-30T23:10:00"/>
    <d v="1899-12-31T00:00:00"/>
    <d v="1899-12-30T00:50:00"/>
    <n v="0"/>
    <n v="50"/>
    <d v="1899-12-31T00:10:00"/>
    <d v="1899-12-30T00:10:00"/>
    <n v="0"/>
    <n v="10"/>
    <d v="1899-12-31T00:22:00"/>
    <d v="1899-12-30T00:12:00"/>
    <n v="0"/>
    <n v="12"/>
    <d v="1899-12-31T01:57:00"/>
    <d v="1899-12-30T01:35:00"/>
    <n v="1"/>
    <n v="35"/>
    <d v="1899-12-31T01:57:00"/>
    <d v="1899-12-31T01:57:00"/>
    <d v="1899-12-30T00:00:00"/>
    <n v="0"/>
    <n v="0"/>
    <d v="1899-12-31T01:57:00"/>
    <d v="1899-12-31T01:57:00"/>
    <m/>
    <d v="1899-12-30T00:00:00"/>
    <n v="0"/>
    <n v="0"/>
    <d v="1899-12-31T01:58:00"/>
    <d v="1899-12-30T00:01:00"/>
    <n v="0"/>
    <n v="1"/>
    <d v="1899-12-31T02:00:00"/>
    <d v="1899-12-30T00:02:00"/>
    <n v="0"/>
    <n v="2"/>
    <d v="1899-12-31T02:00:00"/>
    <d v="1899-12-31T02:00:00"/>
    <d v="1899-12-30T00:00:00"/>
    <n v="0"/>
    <n v="0"/>
    <d v="1899-12-30T04:00:00"/>
    <n v="4"/>
    <n v="0"/>
    <d v="1899-12-30T01:03:00"/>
    <n v="1"/>
    <n v="3"/>
    <d v="1899-12-30T00:50:00"/>
    <n v="0"/>
    <n v="50"/>
    <d v="1899-12-30T01:35:00"/>
    <n v="1"/>
    <n v="35"/>
    <m/>
    <n v="0"/>
    <n v="0"/>
    <d v="1899-12-30T01:35:00"/>
    <n v="1"/>
    <n v="3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759036.15999999992"/>
    <n v="12278"/>
    <n v="62.054827586206891"/>
    <n v="61.820830754194489"/>
    <m/>
    <m/>
    <m/>
    <m/>
    <m/>
  </r>
  <r>
    <n v="217"/>
    <n v="103"/>
    <d v="2011-08-26T00:00:00"/>
    <n v="8"/>
    <x v="0"/>
    <n v="60"/>
    <s v="TSL,JSR"/>
    <s v="BLENDED PCI"/>
    <s v="PRIMROSE"/>
    <d v="1899-12-30T03:15:00"/>
    <x v="215"/>
    <s v="DTY-WT 1-WCS-RLS 1-IMWB 1-DTY"/>
    <n v="55"/>
    <n v="3"/>
    <m/>
    <d v="1899-12-30T03:15:00"/>
    <d v="1899-12-30T03:15:00"/>
    <d v="1899-12-30T00:00:00"/>
    <n v="0"/>
    <n v="0"/>
    <d v="1899-12-30T03:25:00"/>
    <d v="1899-12-30T00:10:00"/>
    <n v="0"/>
    <n v="10"/>
    <d v="1899-12-30T03:30:00"/>
    <d v="1899-12-30T00:05:00"/>
    <n v="0"/>
    <n v="5"/>
    <d v="1899-12-30T03:50:00"/>
    <d v="1899-12-30T00:20:00"/>
    <n v="0"/>
    <n v="20"/>
    <d v="1899-12-30T03:50:00"/>
    <d v="1899-12-30T04:50:00"/>
    <d v="1899-12-30T01:00:00"/>
    <n v="1"/>
    <n v="0"/>
    <d v="1899-12-30T03:50:00"/>
    <d v="1899-12-30T04:50:00"/>
    <d v="1899-12-30T01:00:00"/>
    <n v="1"/>
    <n v="0"/>
    <d v="1899-12-30T04:50:00"/>
    <d v="1899-12-30T00:00:00"/>
    <n v="0"/>
    <n v="0"/>
    <d v="1899-12-30T04:56:00"/>
    <d v="1899-12-30T00:06:00"/>
    <n v="0"/>
    <n v="6"/>
    <d v="1899-12-30T06:44:00"/>
    <d v="1899-12-30T01:48:00"/>
    <n v="1"/>
    <n v="48"/>
    <d v="1899-12-30T06:44:00"/>
    <d v="1899-12-30T06:44:00"/>
    <d v="1899-12-30T00:00:00"/>
    <n v="0"/>
    <n v="0"/>
    <d v="1899-12-30T05:30:00"/>
    <d v="1899-12-30T07:44:00"/>
    <n v="51"/>
    <d v="1899-12-30T02:14:00"/>
    <n v="2"/>
    <n v="14"/>
    <d v="1899-12-30T08:10:00"/>
    <d v="1899-12-30T01:26:00"/>
    <n v="1"/>
    <n v="26"/>
    <d v="1899-12-30T08:10:00"/>
    <d v="1899-12-30T00:00:00"/>
    <n v="0"/>
    <n v="0"/>
    <d v="1899-12-30T08:10:00"/>
    <d v="1899-12-30T08:15:00"/>
    <d v="1899-12-30T00:05:00"/>
    <n v="0"/>
    <n v="5"/>
    <d v="1899-12-30T05:00:00"/>
    <n v="5"/>
    <n v="0"/>
    <d v="1899-12-30T01:46:00"/>
    <n v="1"/>
    <n v="46"/>
    <d v="1899-12-30T01:00:00"/>
    <n v="1"/>
    <n v="0"/>
    <d v="1899-12-30T01:48:00"/>
    <n v="1"/>
    <n v="48"/>
    <m/>
    <n v="2"/>
    <n v="14"/>
    <d v="1899-12-30T01:48:00"/>
    <n v="1"/>
    <n v="48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762434.89999999991"/>
    <n v="12332"/>
    <n v="61.795272727272724"/>
    <n v="61.825729808627955"/>
    <m/>
    <m/>
    <m/>
    <m/>
    <m/>
  </r>
  <r>
    <n v="218"/>
    <n v="104"/>
    <d v="2011-08-26T00:00:00"/>
    <n v="8"/>
    <x v="0"/>
    <n v="61"/>
    <s v="TSL,JSR"/>
    <s v="CURRAGH SS/SS NEWZEALAND "/>
    <s v="PRIMROSE/NEWLEAD TOMI"/>
    <d v="1899-12-30T09:30:00"/>
    <x v="216"/>
    <s v="DTY-WT 1-WCS-RLS 1-IMWB 1-DTY"/>
    <n v="54"/>
    <n v="5"/>
    <m/>
    <d v="1899-12-30T09:30:00"/>
    <d v="1899-12-30T09:30:00"/>
    <d v="1899-12-30T00:00:00"/>
    <n v="0"/>
    <n v="0"/>
    <d v="1899-12-30T09:45:00"/>
    <d v="1899-12-30T00:15:00"/>
    <n v="0"/>
    <n v="15"/>
    <d v="1899-12-30T10:05:00"/>
    <d v="1899-12-30T00:20:00"/>
    <n v="0"/>
    <n v="20"/>
    <d v="1899-12-30T10:10:00"/>
    <d v="1899-12-30T00:05:00"/>
    <n v="0"/>
    <n v="5"/>
    <d v="1899-12-30T10:10:00"/>
    <d v="1899-12-30T12:40:00"/>
    <d v="1899-12-30T02:30:00"/>
    <n v="2"/>
    <n v="30"/>
    <d v="1899-12-30T10:10:00"/>
    <d v="1899-12-30T12:40:00"/>
    <d v="1899-12-30T02:30:00"/>
    <n v="2"/>
    <n v="30"/>
    <d v="1899-12-30T12:40:00"/>
    <d v="1899-12-30T00:00:00"/>
    <n v="0"/>
    <n v="0"/>
    <d v="1899-12-30T11:17:00"/>
    <n v="-5.7638888888888906E-2"/>
    <e v="#NUM!"/>
    <e v="#NUM!"/>
    <d v="1899-12-30T14:42:00"/>
    <d v="1899-12-30T03:25:00"/>
    <n v="3"/>
    <n v="25"/>
    <d v="1899-12-30T14:42:00"/>
    <d v="1899-12-30T14:42:00"/>
    <d v="1899-12-30T00:00:00"/>
    <n v="0"/>
    <n v="0"/>
    <d v="1899-12-30T12:00:00"/>
    <d v="1899-12-30T15:40:00"/>
    <n v="52"/>
    <d v="1899-12-30T03:40:00"/>
    <n v="3"/>
    <n v="40"/>
    <d v="1899-12-30T15:50:00"/>
    <d v="1899-12-30T01:08:00"/>
    <n v="1"/>
    <n v="8"/>
    <d v="1899-12-30T15:55:00"/>
    <d v="1899-12-30T00:05:00"/>
    <n v="0"/>
    <n v="5"/>
    <d v="1899-12-30T15:55:00"/>
    <d v="1899-12-30T16:00:00"/>
    <d v="1899-12-30T00:05:00"/>
    <n v="0"/>
    <n v="5"/>
    <d v="1899-12-30T06:30:00"/>
    <n v="6"/>
    <n v="30"/>
    <d v="1899-12-30T01:18:00"/>
    <n v="1"/>
    <n v="18"/>
    <d v="1899-12-30T02:30:00"/>
    <n v="2"/>
    <n v="30"/>
    <d v="1899-12-30T03:25:00"/>
    <n v="3"/>
    <n v="25"/>
    <m/>
    <n v="3"/>
    <n v="40"/>
    <d v="1899-12-30T03:25:00"/>
    <n v="3"/>
    <n v="2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765714.97999999986"/>
    <n v="12389"/>
    <n v="60.742222222222217"/>
    <n v="61.806035999677121"/>
    <m/>
    <m/>
    <m/>
    <m/>
    <m/>
  </r>
  <r>
    <n v="219"/>
    <n v="105"/>
    <d v="2011-08-26T00:00:00"/>
    <n v="8"/>
    <x v="0"/>
    <n v="62"/>
    <s v="TSL,JSR"/>
    <s v="SP THAI/CP OMAN"/>
    <s v="SEALUCK 2/MP PANAMAX 6"/>
    <d v="1899-12-30T11:40:00"/>
    <x v="217"/>
    <s v="DTY-WT 1-WCS-RLS 2-IMWB 1-DTY"/>
    <n v="57"/>
    <n v="2"/>
    <m/>
    <d v="1899-12-30T11:40:00"/>
    <d v="1899-12-30T11:40:00"/>
    <d v="1899-12-30T00:00:00"/>
    <n v="0"/>
    <n v="0"/>
    <d v="1899-12-30T11:50:00"/>
    <d v="1899-12-30T00:10:00"/>
    <n v="0"/>
    <n v="10"/>
    <d v="1899-12-30T12:05:00"/>
    <d v="1899-12-30T00:15:00"/>
    <n v="0"/>
    <n v="15"/>
    <d v="1899-12-30T12:57:00"/>
    <d v="1899-12-30T00:52:00"/>
    <n v="0"/>
    <n v="52"/>
    <d v="1899-12-30T13:00:00"/>
    <d v="1899-12-30T16:00:00"/>
    <d v="1899-12-30T03:00:00"/>
    <n v="3"/>
    <n v="0"/>
    <d v="1899-12-30T13:00:00"/>
    <d v="1899-12-30T16:00:00"/>
    <d v="1899-12-30T03:00:00"/>
    <n v="3"/>
    <n v="0"/>
    <d v="1899-12-30T16:00:00"/>
    <d v="1899-12-30T00:00:00"/>
    <n v="0"/>
    <n v="0"/>
    <d v="1899-12-30T16:12:00"/>
    <d v="1899-12-30T00:12:00"/>
    <n v="0"/>
    <n v="12"/>
    <d v="1899-12-31T01:10:00"/>
    <d v="1899-12-30T08:58:00"/>
    <n v="8"/>
    <n v="58"/>
    <d v="1899-12-31T01:10:00"/>
    <d v="1899-12-31T01:10:00"/>
    <d v="1899-12-30T00:00:00"/>
    <n v="0"/>
    <n v="0"/>
    <d v="1899-12-31T01:10:00"/>
    <d v="1899-12-31T01:10:00"/>
    <m/>
    <d v="1899-12-30T00:00:00"/>
    <n v="0"/>
    <n v="0"/>
    <d v="1899-12-31T01:25:00"/>
    <d v="1899-12-30T00:15:00"/>
    <n v="0"/>
    <n v="15"/>
    <d v="1899-12-31T01:25:00"/>
    <d v="1899-12-30T00:00:00"/>
    <n v="0"/>
    <n v="0"/>
    <d v="1899-12-31T01:25:00"/>
    <d v="1899-12-31T01:30:00"/>
    <d v="1899-12-30T00:05:00"/>
    <n v="0"/>
    <n v="5"/>
    <d v="1899-12-30T13:50:00"/>
    <n v="13"/>
    <n v="50"/>
    <d v="1899-12-30T01:07:00"/>
    <n v="1"/>
    <n v="7"/>
    <d v="1899-12-30T03:00:00"/>
    <n v="3"/>
    <n v="0"/>
    <d v="1899-12-30T08:58:00"/>
    <n v="8"/>
    <n v="58"/>
    <m/>
    <n v="0"/>
    <n v="0"/>
    <d v="1899-12-30T08:58:00"/>
    <n v="8"/>
    <n v="58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769400.00999999989"/>
    <n v="12448"/>
    <n v="64.64964912280702"/>
    <n v="61.809126767352176"/>
    <m/>
    <m/>
    <m/>
    <m/>
    <m/>
  </r>
  <r>
    <n v="220"/>
    <n v="106"/>
    <d v="2011-08-26T00:00:00"/>
    <n v="8"/>
    <x v="1"/>
    <n v="15"/>
    <s v="TSL,HALDIA"/>
    <s v="HAILCREEK/GOONYELLA"/>
    <s v="GREATBRIGHT/YASA UNITY"/>
    <d v="1899-12-30T16:40:00"/>
    <x v="218"/>
    <s v="DTY-WT 1-WCS-RLS 2-IMWB 1-DTY/DTY-WT 1-WCS-RLS 1-IMWB 1-DTY"/>
    <n v="59"/>
    <n v="0"/>
    <m/>
    <d v="1899-12-30T16:40:00"/>
    <d v="1899-12-30T16:40:00"/>
    <d v="1899-12-30T00:00:00"/>
    <n v="0"/>
    <n v="0"/>
    <d v="1899-12-30T16:55:00"/>
    <d v="1899-12-30T00:15:00"/>
    <n v="0"/>
    <n v="15"/>
    <d v="1899-12-30T17:10:00"/>
    <d v="1899-12-30T00:15:00"/>
    <n v="0"/>
    <n v="15"/>
    <d v="1899-12-30T17:25:00"/>
    <d v="1899-12-30T00:15:00"/>
    <n v="0"/>
    <n v="15"/>
    <d v="1899-12-30T17:25:00"/>
    <d v="1899-12-30T18:30:00"/>
    <d v="1899-12-30T01:05:00"/>
    <n v="1"/>
    <n v="5"/>
    <d v="1899-12-30T17:25:00"/>
    <d v="1899-12-30T18:30:00"/>
    <d v="1899-12-30T01:05:00"/>
    <n v="1"/>
    <n v="5"/>
    <d v="1899-12-30T20:41:00"/>
    <d v="1899-12-30T02:11:00"/>
    <n v="2"/>
    <n v="11"/>
    <d v="1899-12-30T20:42:00"/>
    <d v="1899-12-30T00:01:00"/>
    <n v="0"/>
    <n v="1"/>
    <d v="1899-12-31T05:04:00"/>
    <d v="1899-12-30T08:22:00"/>
    <n v="8"/>
    <n v="22"/>
    <d v="1899-12-31T05:04:00"/>
    <d v="1899-12-31T05:04:00"/>
    <d v="1899-12-30T00:00:00"/>
    <n v="0"/>
    <n v="0"/>
    <d v="1899-12-31T05:04:00"/>
    <d v="1899-12-31T05:04:00"/>
    <m/>
    <d v="1899-12-30T00:00:00"/>
    <n v="0"/>
    <n v="0"/>
    <d v="1899-12-31T05:25:00"/>
    <d v="1899-12-30T00:21:00"/>
    <n v="0"/>
    <n v="21"/>
    <d v="1899-12-31T05:30:00"/>
    <d v="1899-12-30T00:05:00"/>
    <n v="0"/>
    <n v="5"/>
    <d v="1899-12-31T05:30:00"/>
    <d v="1899-12-31T05:40:00"/>
    <d v="1899-12-30T00:10:00"/>
    <n v="0"/>
    <n v="10"/>
    <d v="1899-12-30T13:00:00"/>
    <n v="13"/>
    <n v="0"/>
    <d v="1899-12-30T02:52:00"/>
    <n v="2"/>
    <n v="52"/>
    <d v="1899-12-30T01:05:00"/>
    <n v="1"/>
    <n v="5"/>
    <d v="1899-12-30T08:22:00"/>
    <n v="8"/>
    <n v="22"/>
    <m/>
    <n v="0"/>
    <n v="0"/>
    <d v="1899-12-30T08:22:00"/>
    <n v="8"/>
    <n v="22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773075.12999999989"/>
    <n v="12506"/>
    <n v="62.290169491525425"/>
    <n v="61.816338557492394"/>
    <m/>
    <m/>
    <m/>
    <m/>
    <m/>
  </r>
  <r>
    <n v="221"/>
    <n v="107"/>
    <d v="2011-08-27T00:00:00"/>
    <n v="8"/>
    <x v="3"/>
    <n v="3"/>
    <s v="WCMIL"/>
    <s v="HARD COKING COAL"/>
    <s v="DIONE"/>
    <d v="1899-12-30T08:30:00"/>
    <x v="219"/>
    <s v="DTY-WT 1-WCS-RLS 1-IMWB 1-DTY"/>
    <n v="58"/>
    <n v="1"/>
    <m/>
    <d v="1899-12-30T08:30:00"/>
    <d v="1899-12-30T08:30:00"/>
    <d v="1899-12-30T00:00:00"/>
    <n v="0"/>
    <n v="0"/>
    <d v="1899-12-30T08:40:00"/>
    <d v="1899-12-30T00:10:00"/>
    <n v="0"/>
    <n v="10"/>
    <d v="1899-12-30T08:45:00"/>
    <d v="1899-12-30T00:05:00"/>
    <n v="0"/>
    <n v="5"/>
    <d v="1899-12-30T09:10:00"/>
    <d v="1899-12-30T00:25:00"/>
    <n v="0"/>
    <n v="25"/>
    <d v="1899-12-30T09:10:00"/>
    <d v="1899-12-30T10:05:00"/>
    <d v="1899-12-30T00:55:00"/>
    <n v="0"/>
    <n v="55"/>
    <d v="1899-12-30T09:10:00"/>
    <d v="1899-12-30T10:05:00"/>
    <d v="1899-12-30T00:55:00"/>
    <n v="0"/>
    <n v="55"/>
    <d v="1899-12-30T10:08:00"/>
    <d v="1899-12-30T00:03:00"/>
    <n v="0"/>
    <n v="3"/>
    <d v="1899-12-30T10:08:00"/>
    <d v="1899-12-30T00:00:00"/>
    <n v="0"/>
    <n v="0"/>
    <d v="1899-12-30T13:44:00"/>
    <d v="1899-12-30T03:36:00"/>
    <n v="3"/>
    <n v="36"/>
    <d v="1899-12-30T13:44:00"/>
    <d v="1899-12-30T13:44:00"/>
    <d v="1899-12-30T00:00:00"/>
    <n v="0"/>
    <n v="0"/>
    <d v="1899-12-30T13:44:00"/>
    <d v="1899-12-30T13:44:00"/>
    <m/>
    <d v="1899-12-30T00:00:00"/>
    <n v="0"/>
    <n v="0"/>
    <d v="1899-12-30T13:45:00"/>
    <d v="1899-12-30T00:01:00"/>
    <n v="0"/>
    <n v="1"/>
    <d v="1899-12-30T13:50:00"/>
    <d v="1899-12-30T00:05:00"/>
    <n v="0"/>
    <n v="5"/>
    <d v="1899-12-30T13:50:00"/>
    <d v="1899-12-30T14:00:00"/>
    <d v="1899-12-30T00:10:00"/>
    <n v="0"/>
    <n v="10"/>
    <d v="1899-12-30T05:30:00"/>
    <n v="5"/>
    <n v="30"/>
    <d v="1899-12-30T00:34:00"/>
    <n v="0"/>
    <n v="34"/>
    <d v="1899-12-30T00:55:00"/>
    <n v="0"/>
    <n v="55"/>
    <d v="1899-12-30T03:36:00"/>
    <n v="3"/>
    <n v="36"/>
    <m/>
    <n v="0"/>
    <n v="0"/>
    <d v="1899-12-30T03:36:00"/>
    <n v="3"/>
    <n v="36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776709.44"/>
    <n v="12563"/>
    <n v="62.66051724137931"/>
    <n v="61.8251564116851"/>
    <m/>
    <m/>
    <m/>
    <m/>
    <m/>
  </r>
  <r>
    <n v="222"/>
    <n v="108"/>
    <d v="2011-08-27T00:00:00"/>
    <n v="8"/>
    <x v="0"/>
    <n v="63"/>
    <s v="TSL,JSR"/>
    <s v="BLENDED PCI"/>
    <s v="PRIMROSE"/>
    <d v="1899-12-30T10:45:00"/>
    <x v="220"/>
    <s v="DTY-WT 1-WCS-RLS 1-IMWB 1-DTY"/>
    <n v="57"/>
    <n v="1"/>
    <m/>
    <d v="1899-12-30T10:45:00"/>
    <d v="1899-12-30T10:45:00"/>
    <d v="1899-12-30T00:00:00"/>
    <n v="0"/>
    <n v="0"/>
    <d v="1899-12-30T11:00:00"/>
    <d v="1899-12-30T00:15:00"/>
    <n v="0"/>
    <n v="15"/>
    <d v="1899-12-30T11:05:00"/>
    <d v="1899-12-30T00:05:00"/>
    <n v="0"/>
    <n v="5"/>
    <d v="1899-12-30T11:30:00"/>
    <d v="1899-12-30T00:25:00"/>
    <n v="0"/>
    <n v="25"/>
    <d v="1899-12-30T11:30:00"/>
    <d v="1899-12-30T13:30:00"/>
    <d v="1899-12-30T02:00:00"/>
    <n v="2"/>
    <n v="0"/>
    <d v="1899-12-30T11:30:00"/>
    <d v="1899-12-30T13:30:00"/>
    <d v="1899-12-30T02:00:00"/>
    <n v="2"/>
    <n v="0"/>
    <d v="1899-12-30T14:00:00"/>
    <d v="1899-12-30T00:30:00"/>
    <n v="0"/>
    <n v="30"/>
    <d v="1899-12-30T14:18:00"/>
    <d v="1899-12-30T00:18:00"/>
    <n v="0"/>
    <n v="18"/>
    <d v="1899-12-30T16:30:00"/>
    <d v="1899-12-30T02:12:00"/>
    <n v="2"/>
    <n v="12"/>
    <d v="1899-12-30T16:30:00"/>
    <d v="1899-12-30T16:30:00"/>
    <d v="1899-12-30T00:00:00"/>
    <n v="0"/>
    <n v="0"/>
    <d v="1899-12-30T14:30:00"/>
    <d v="1899-12-30T17:15:00"/>
    <n v="53"/>
    <d v="1899-12-30T02:45:00"/>
    <n v="2"/>
    <n v="45"/>
    <d v="1899-12-30T17:25:00"/>
    <d v="1899-12-30T00:55:00"/>
    <n v="0"/>
    <n v="55"/>
    <d v="1899-12-30T17:30:00"/>
    <d v="1899-12-30T00:05:00"/>
    <n v="0"/>
    <n v="5"/>
    <d v="1899-12-30T17:30:00"/>
    <d v="1899-12-30T17:45:00"/>
    <d v="1899-12-30T00:15:00"/>
    <n v="0"/>
    <n v="15"/>
    <d v="1899-12-30T07:00:00"/>
    <n v="7"/>
    <n v="0"/>
    <d v="1899-12-30T01:55:00"/>
    <n v="1"/>
    <n v="55"/>
    <d v="1899-12-30T02:00:00"/>
    <n v="2"/>
    <n v="0"/>
    <d v="1899-12-30T02:12:00"/>
    <n v="2"/>
    <n v="12"/>
    <m/>
    <n v="2"/>
    <n v="45"/>
    <d v="1899-12-30T02:12:00"/>
    <n v="2"/>
    <n v="12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780272.80999999994"/>
    <n v="12621"/>
    <n v="62.515263157894736"/>
    <n v="61.82337453450598"/>
    <m/>
    <m/>
    <m/>
    <m/>
    <m/>
  </r>
  <r>
    <n v="223"/>
    <n v="109"/>
    <d v="2011-08-27T00:00:00"/>
    <n v="8"/>
    <x v="0"/>
    <n v="64"/>
    <s v="TSL,JSR"/>
    <s v="GOONYELLA/SS NEWZEALAND"/>
    <s v="YASA UNITY/NEWLEAD TOMI"/>
    <d v="1899-12-30T13:05:00"/>
    <x v="221"/>
    <s v="DTY-WT 1-WCS-RLS 1-IMWB 1-DTY"/>
    <n v="58"/>
    <n v="1"/>
    <m/>
    <d v="1899-12-30T13:05:00"/>
    <d v="1899-12-30T13:05:00"/>
    <d v="1899-12-30T00:00:00"/>
    <n v="0"/>
    <n v="0"/>
    <d v="1899-12-30T13:15:00"/>
    <d v="1899-12-30T00:10:00"/>
    <n v="0"/>
    <n v="10"/>
    <d v="1899-12-30T13:20:00"/>
    <d v="1899-12-30T00:05:00"/>
    <n v="0"/>
    <n v="5"/>
    <d v="1899-12-30T13:50:00"/>
    <d v="1899-12-30T00:30:00"/>
    <n v="0"/>
    <n v="30"/>
    <d v="1899-12-30T14:00:00"/>
    <d v="1899-12-30T16:35:00"/>
    <d v="1899-12-30T02:35:00"/>
    <n v="2"/>
    <n v="35"/>
    <d v="1899-12-30T14:00:00"/>
    <d v="1899-12-30T16:35:00"/>
    <d v="1899-12-30T02:35:00"/>
    <n v="2"/>
    <n v="35"/>
    <d v="1899-12-30T18:07:00"/>
    <d v="1899-12-30T01:32:00"/>
    <n v="1"/>
    <n v="32"/>
    <d v="1899-12-30T18:08:00"/>
    <d v="1899-12-30T00:01:00"/>
    <n v="0"/>
    <n v="1"/>
    <d v="1899-12-30T21:29:00"/>
    <d v="1899-12-30T03:21:00"/>
    <n v="3"/>
    <n v="21"/>
    <d v="1899-12-30T21:29:00"/>
    <d v="1899-12-30T21:29:00"/>
    <d v="1899-12-30T00:00:00"/>
    <n v="0"/>
    <n v="0"/>
    <d v="1899-12-30T18:30:00"/>
    <d v="1899-12-30T21:35:00"/>
    <n v="54"/>
    <d v="1899-12-30T03:05:00"/>
    <n v="3"/>
    <n v="5"/>
    <d v="1899-12-30T21:41:00"/>
    <d v="1899-12-30T00:12:00"/>
    <n v="0"/>
    <n v="12"/>
    <d v="1899-12-30T21:45:00"/>
    <d v="1899-12-30T00:04:00"/>
    <n v="0"/>
    <n v="4"/>
    <d v="1899-12-30T21:45:00"/>
    <d v="1899-12-30T21:50:00"/>
    <d v="1899-12-30T00:05:00"/>
    <n v="0"/>
    <n v="5"/>
    <d v="1899-12-30T08:45:00"/>
    <n v="8"/>
    <n v="45"/>
    <d v="1899-12-30T02:18:00"/>
    <n v="2"/>
    <n v="18"/>
    <d v="1899-12-30T02:35:00"/>
    <n v="2"/>
    <n v="35"/>
    <d v="1899-12-30T03:21:00"/>
    <n v="3"/>
    <n v="21"/>
    <m/>
    <n v="3"/>
    <n v="5"/>
    <d v="1899-12-30T03:21:00"/>
    <n v="3"/>
    <n v="21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783884.2699999999"/>
    <n v="12677"/>
    <n v="62.266551724137933"/>
    <n v="61.835155793957554"/>
    <m/>
    <m/>
    <m/>
    <m/>
    <m/>
  </r>
  <r>
    <n v="224"/>
    <n v="110"/>
    <d v="2011-08-28T00:00:00"/>
    <n v="8"/>
    <x v="0"/>
    <n v="65"/>
    <s v="TSL,JSR"/>
    <s v="BLENDED PCI/SP LIMESTONE"/>
    <s v="PRIMROSE/SEALUCK2"/>
    <d v="1899-12-30T02:40:00"/>
    <x v="222"/>
    <s v="DTY-WT 1-WCS-RLS 2-IMWB 1-DTY/DTY-WT 1-WCS-RLS 1-IMWB 1-DTY"/>
    <n v="56"/>
    <n v="2"/>
    <m/>
    <d v="1899-12-30T02:40:00"/>
    <d v="1899-12-30T02:40:00"/>
    <d v="1899-12-30T00:00:00"/>
    <n v="0"/>
    <n v="0"/>
    <d v="1899-12-30T02:50:00"/>
    <d v="1899-12-30T00:10:00"/>
    <n v="0"/>
    <n v="10"/>
    <d v="1899-12-30T02:55:00"/>
    <d v="1899-12-30T00:05:00"/>
    <n v="0"/>
    <n v="5"/>
    <d v="1899-12-30T03:14:00"/>
    <d v="1899-12-30T00:19:00"/>
    <n v="0"/>
    <n v="19"/>
    <d v="1899-12-30T03:15:00"/>
    <d v="1899-12-30T04:30:00"/>
    <d v="1899-12-30T01:15:00"/>
    <n v="1"/>
    <n v="15"/>
    <d v="1899-12-30T03:15:00"/>
    <d v="1899-12-30T04:30:00"/>
    <d v="1899-12-30T01:15:00"/>
    <n v="1"/>
    <n v="15"/>
    <d v="1899-12-30T04:43:00"/>
    <d v="1899-12-30T00:13:00"/>
    <n v="0"/>
    <n v="13"/>
    <d v="1899-12-30T04:50:00"/>
    <d v="1899-12-30T00:07:00"/>
    <n v="0"/>
    <n v="7"/>
    <d v="1899-12-30T09:43:00"/>
    <d v="1899-12-30T04:53:00"/>
    <n v="4"/>
    <n v="53"/>
    <d v="1899-12-30T09:43:00"/>
    <d v="1899-12-30T09:43:00"/>
    <d v="1899-12-30T00:00:00"/>
    <n v="0"/>
    <n v="0"/>
    <d v="1899-12-30T05:30:00"/>
    <d v="1899-12-30T10:00:00"/>
    <n v="55"/>
    <d v="1899-12-30T04:30:00"/>
    <n v="4"/>
    <n v="30"/>
    <d v="1899-12-30T10:30:00"/>
    <d v="1899-12-30T00:47:00"/>
    <n v="0"/>
    <n v="47"/>
    <d v="1899-12-30T10:35:00"/>
    <d v="1899-12-30T00:10:00"/>
    <n v="0"/>
    <n v="10"/>
    <d v="1899-12-30T10:35:00"/>
    <d v="1899-12-30T10:40:00"/>
    <d v="1899-12-30T00:05:00"/>
    <n v="0"/>
    <n v="5"/>
    <d v="1899-12-30T08:00:00"/>
    <n v="8"/>
    <n v="0"/>
    <d v="1899-12-30T01:29:00"/>
    <n v="1"/>
    <n v="29"/>
    <d v="1899-12-30T01:15:00"/>
    <n v="1"/>
    <n v="15"/>
    <d v="1899-12-30T04:53:00"/>
    <n v="4"/>
    <n v="53"/>
    <m/>
    <n v="4"/>
    <n v="30"/>
    <d v="1899-12-30T04:53:00"/>
    <n v="4"/>
    <n v="53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787394.1399999999"/>
    <n v="12736"/>
    <n v="62.676249999999996"/>
    <n v="61.824288630653257"/>
    <m/>
    <m/>
    <m/>
    <m/>
    <m/>
  </r>
  <r>
    <n v="225"/>
    <n v="111"/>
    <d v="2011-08-28T00:00:00"/>
    <n v="8"/>
    <x v="0"/>
    <n v="66"/>
    <s v="TSL,JSR"/>
    <s v="BLENDED PCI"/>
    <s v="PRIMROSE"/>
    <d v="1899-12-30T07:00:00"/>
    <x v="223"/>
    <s v="DTY-WT 1-WCS-RLS 1-IMWB 1-DTY"/>
    <n v="59"/>
    <n v="0"/>
    <m/>
    <d v="1899-12-30T07:00:00"/>
    <d v="1899-12-30T07:00:00"/>
    <d v="1899-12-30T00:00:00"/>
    <n v="0"/>
    <n v="0"/>
    <d v="1899-12-30T07:10:00"/>
    <d v="1899-12-30T00:10:00"/>
    <n v="0"/>
    <n v="10"/>
    <d v="1899-12-30T07:15:00"/>
    <d v="1899-12-30T00:05:00"/>
    <n v="0"/>
    <n v="5"/>
    <d v="1899-12-30T07:40:00"/>
    <d v="1899-12-30T00:25:00"/>
    <n v="0"/>
    <n v="25"/>
    <d v="1899-12-30T07:50:00"/>
    <d v="1899-12-30T11:45:00"/>
    <d v="1899-12-30T03:55:00"/>
    <n v="3"/>
    <n v="55"/>
    <d v="1899-12-30T07:50:00"/>
    <d v="1899-12-30T11:45:00"/>
    <d v="1899-12-30T03:55:00"/>
    <n v="3"/>
    <n v="55"/>
    <d v="1899-12-30T10:30:00"/>
    <n v="-5.2083333333333315E-2"/>
    <e v="#NUM!"/>
    <e v="#NUM!"/>
    <d v="1899-12-30T10:38:00"/>
    <d v="1899-12-30T00:08:00"/>
    <n v="0"/>
    <n v="8"/>
    <d v="1899-12-30T13:15:00"/>
    <d v="1899-12-30T02:37:00"/>
    <n v="2"/>
    <n v="37"/>
    <d v="1899-12-30T13:15:00"/>
    <d v="1899-12-30T13:15:00"/>
    <d v="1899-12-30T00:00:00"/>
    <n v="0"/>
    <n v="0"/>
    <d v="1899-12-30T11:00:00"/>
    <d v="1899-12-30T13:45:00"/>
    <n v="56"/>
    <d v="1899-12-30T02:45:00"/>
    <n v="2"/>
    <n v="45"/>
    <d v="1899-12-30T14:15:00"/>
    <d v="1899-12-30T01:00:00"/>
    <n v="1"/>
    <n v="0"/>
    <d v="1899-12-30T14:30:00"/>
    <d v="1899-12-30T00:20:00"/>
    <n v="0"/>
    <n v="20"/>
    <d v="1899-12-30T14:30:00"/>
    <d v="1899-12-30T14:35:00"/>
    <d v="1899-12-30T00:05:00"/>
    <n v="0"/>
    <n v="5"/>
    <d v="1899-12-30T07:35:00"/>
    <n v="7"/>
    <n v="35"/>
    <d v="1899-12-30T00:30:00"/>
    <n v="0"/>
    <n v="30"/>
    <d v="1899-12-30T03:55:00"/>
    <n v="3"/>
    <n v="55"/>
    <d v="1899-12-30T02:37:00"/>
    <n v="2"/>
    <n v="37"/>
    <m/>
    <n v="2"/>
    <n v="45"/>
    <d v="1899-12-30T02:37:00"/>
    <n v="2"/>
    <n v="37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791171.73999999987"/>
    <n v="12794"/>
    <n v="64.027118644067798"/>
    <n v="61.839279349695161"/>
    <m/>
    <m/>
    <m/>
    <m/>
    <m/>
  </r>
  <r>
    <n v="226"/>
    <n v="112"/>
    <d v="2011-08-28T00:00:00"/>
    <n v="8"/>
    <x v="0"/>
    <n v="67"/>
    <s v="TSL,JSR"/>
    <s v="SS NEWZEALAND/GOONYELLA"/>
    <s v="NEWLEAD TOMI/YASA UNITY"/>
    <d v="1899-12-30T13:05:00"/>
    <x v="224"/>
    <s v="DTY-WT 1-WCS-RLS 1-IMWB 1-DTY"/>
    <n v="58"/>
    <n v="0"/>
    <m/>
    <d v="1899-12-30T13:05:00"/>
    <d v="1899-12-30T13:05:00"/>
    <d v="1899-12-30T00:00:00"/>
    <n v="0"/>
    <n v="0"/>
    <d v="1899-12-30T13:10:00"/>
    <d v="1899-12-30T00:05:00"/>
    <n v="0"/>
    <n v="5"/>
    <d v="1899-12-30T13:15:00"/>
    <d v="1899-12-30T00:05:00"/>
    <n v="0"/>
    <n v="5"/>
    <d v="1899-12-30T13:40:00"/>
    <d v="1899-12-30T00:25:00"/>
    <n v="0"/>
    <n v="25"/>
    <d v="1899-12-30T14:10:00"/>
    <d v="1899-12-30T15:45:00"/>
    <d v="1899-12-30T01:35:00"/>
    <n v="1"/>
    <n v="35"/>
    <d v="1899-12-30T14:10:00"/>
    <d v="1899-12-30T15:45:00"/>
    <d v="1899-12-30T01:35:00"/>
    <n v="1"/>
    <n v="35"/>
    <d v="1899-12-30T15:45:00"/>
    <d v="1899-12-30T00:00:00"/>
    <n v="0"/>
    <n v="0"/>
    <d v="1899-12-30T15:45:00"/>
    <d v="1899-12-30T00:00:00"/>
    <n v="0"/>
    <n v="0"/>
    <d v="1899-12-30T17:59:00"/>
    <d v="1899-12-30T02:14:00"/>
    <n v="2"/>
    <n v="14"/>
    <d v="1899-12-30T17:59:00"/>
    <d v="1899-12-30T17:59:00"/>
    <d v="1899-12-30T00:00:00"/>
    <n v="0"/>
    <n v="0"/>
    <d v="1899-12-30T17:59:00"/>
    <d v="1899-12-30T17:59:00"/>
    <m/>
    <d v="1899-12-30T00:00:00"/>
    <n v="0"/>
    <n v="0"/>
    <d v="1899-12-30T18:25:00"/>
    <d v="1899-12-30T00:26:00"/>
    <n v="0"/>
    <n v="26"/>
    <d v="1899-12-30T18:30:00"/>
    <d v="1899-12-30T00:10:00"/>
    <n v="0"/>
    <n v="10"/>
    <d v="1899-12-30T18:30:00"/>
    <d v="1899-12-30T18:35:00"/>
    <d v="1899-12-30T00:05:00"/>
    <n v="0"/>
    <n v="5"/>
    <d v="1899-12-30T05:30:00"/>
    <n v="5"/>
    <n v="30"/>
    <d v="1899-12-30T01:01:00"/>
    <n v="1"/>
    <n v="1"/>
    <d v="1899-12-30T01:35:00"/>
    <n v="1"/>
    <n v="35"/>
    <d v="1899-12-30T02:14:00"/>
    <n v="2"/>
    <n v="14"/>
    <m/>
    <n v="0"/>
    <n v="0"/>
    <d v="1899-12-30T02:14:00"/>
    <n v="2"/>
    <n v="1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794712.1399999999"/>
    <n v="12853"/>
    <n v="61.04137931034483"/>
    <n v="61.830867501750554"/>
    <m/>
    <m/>
    <m/>
    <m/>
    <m/>
  </r>
  <r>
    <n v="227"/>
    <n v="113"/>
    <d v="2011-08-28T00:00:00"/>
    <n v="8"/>
    <x v="1"/>
    <n v="16"/>
    <s v="TSL,HALDIA"/>
    <s v="HAILCREEK/GOONYELLA"/>
    <s v="GREATBRIGHT/YASA UNITY"/>
    <d v="1899-12-30T15:40:00"/>
    <x v="225"/>
    <s v="DTY-WT 1-WCS-RLS 1-IMWB 1-DTY"/>
    <n v="59"/>
    <n v="0"/>
    <m/>
    <d v="1899-12-30T15:40:00"/>
    <d v="1899-12-30T15:40:00"/>
    <d v="1899-12-30T00:00:00"/>
    <n v="0"/>
    <n v="0"/>
    <d v="1899-12-30T15:55:00"/>
    <d v="1899-12-30T00:15:00"/>
    <n v="0"/>
    <n v="15"/>
    <d v="1899-12-30T16:00:00"/>
    <d v="1899-12-30T00:05:00"/>
    <n v="0"/>
    <n v="5"/>
    <d v="1899-12-30T16:40:00"/>
    <d v="1899-12-30T00:40:00"/>
    <n v="0"/>
    <n v="40"/>
    <d v="1899-12-30T16:40:00"/>
    <d v="1899-12-30T17:40:00"/>
    <d v="1899-12-30T01:00:00"/>
    <n v="1"/>
    <n v="0"/>
    <d v="1899-12-30T16:40:00"/>
    <d v="1899-12-30T17:40:00"/>
    <d v="1899-12-30T01:00:00"/>
    <n v="1"/>
    <n v="0"/>
    <d v="1899-12-30T18:20:00"/>
    <d v="1899-12-30T00:40:00"/>
    <n v="0"/>
    <n v="40"/>
    <d v="1899-12-30T18:48:00"/>
    <d v="1899-12-30T00:28:00"/>
    <n v="0"/>
    <n v="28"/>
    <d v="1899-12-30T23:11:00"/>
    <d v="1899-12-30T04:23:00"/>
    <n v="4"/>
    <n v="23"/>
    <d v="1899-12-30T23:11:00"/>
    <d v="1899-12-30T23:11:00"/>
    <d v="1899-12-30T00:00:00"/>
    <n v="0"/>
    <n v="0"/>
    <d v="1899-12-30T23:11:00"/>
    <d v="1899-12-30T23:11:00"/>
    <m/>
    <d v="1899-12-30T00:00:00"/>
    <n v="0"/>
    <n v="0"/>
    <d v="1899-12-30T23:50:00"/>
    <d v="1899-12-30T00:39:00"/>
    <n v="0"/>
    <n v="39"/>
    <d v="1899-12-30T23:50:00"/>
    <d v="1899-12-30T00:05:00"/>
    <n v="0"/>
    <n v="5"/>
    <d v="1899-12-30T23:50:00"/>
    <d v="1899-12-30T23:55:00"/>
    <d v="1899-12-30T00:05:00"/>
    <n v="0"/>
    <n v="5"/>
    <d v="1899-12-30T08:15:00"/>
    <n v="8"/>
    <n v="15"/>
    <d v="1899-12-30T02:04:00"/>
    <n v="2"/>
    <n v="4"/>
    <d v="1899-12-30T01:00:00"/>
    <n v="1"/>
    <n v="0"/>
    <d v="1899-12-30T04:23:00"/>
    <n v="4"/>
    <n v="23"/>
    <m/>
    <n v="0"/>
    <n v="0"/>
    <d v="1899-12-30T04:23:00"/>
    <n v="4"/>
    <n v="23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798474.91999999993"/>
    <n v="12912"/>
    <n v="63.775932203389836"/>
    <n v="61.839755266418827"/>
    <m/>
    <m/>
    <m/>
    <m/>
    <m/>
  </r>
  <r>
    <n v="228"/>
    <n v="114"/>
    <d v="2011-08-28T00:00:00"/>
    <n v="8"/>
    <x v="2"/>
    <n v="10"/>
    <s v="UML,DGPR"/>
    <s v="HARD COKING COAL"/>
    <s v="FUZHOU HAI"/>
    <d v="1899-12-30T17:45:00"/>
    <x v="226"/>
    <s v="DTY-WT 1-WCS-RLS 1-IMWB 1-DTY"/>
    <n v="59"/>
    <n v="0"/>
    <m/>
    <d v="1899-12-30T17:45:00"/>
    <d v="1899-12-30T17:45:00"/>
    <d v="1899-12-30T00:00:00"/>
    <n v="0"/>
    <n v="0"/>
    <d v="1899-12-30T17:55:00"/>
    <d v="1899-12-30T00:10:00"/>
    <n v="0"/>
    <n v="10"/>
    <d v="1899-12-30T18:00:00"/>
    <d v="1899-12-30T00:05:00"/>
    <n v="0"/>
    <n v="5"/>
    <d v="1899-12-30T18:30:00"/>
    <d v="1899-12-30T00:30:00"/>
    <n v="0"/>
    <n v="30"/>
    <d v="1899-12-30T19:00:00"/>
    <d v="1899-12-30T21:00:00"/>
    <d v="1899-12-30T02:00:00"/>
    <n v="2"/>
    <n v="0"/>
    <d v="1899-12-30T19:00:00"/>
    <d v="1899-12-30T21:00:00"/>
    <d v="1899-12-30T02:00:00"/>
    <n v="2"/>
    <n v="0"/>
    <d v="1899-12-31T00:10:00"/>
    <d v="1899-12-30T03:10:00"/>
    <n v="3"/>
    <n v="10"/>
    <d v="1899-12-31T00:43:00"/>
    <d v="1899-12-30T00:33:00"/>
    <n v="0"/>
    <n v="33"/>
    <d v="1899-12-31T04:10:00"/>
    <d v="1899-12-30T03:27:00"/>
    <n v="3"/>
    <n v="27"/>
    <d v="1899-12-31T04:10:00"/>
    <d v="1899-12-31T04:10:00"/>
    <d v="1899-12-30T00:00:00"/>
    <n v="0"/>
    <n v="0"/>
    <d v="1899-12-31T04:10:00"/>
    <d v="1899-12-31T04:10:00"/>
    <m/>
    <d v="1899-12-30T00:00:00"/>
    <n v="0"/>
    <n v="0"/>
    <d v="1899-12-31T04:15:00"/>
    <d v="1899-12-30T00:05:00"/>
    <n v="0"/>
    <n v="5"/>
    <d v="1899-12-31T04:25:00"/>
    <d v="1899-12-30T00:15:00"/>
    <n v="0"/>
    <n v="15"/>
    <d v="1899-12-31T04:25:00"/>
    <d v="1899-12-31T04:30:00"/>
    <d v="1899-12-30T00:05:00"/>
    <n v="0"/>
    <n v="5"/>
    <d v="1899-12-30T10:45:00"/>
    <n v="10"/>
    <n v="45"/>
    <d v="1899-12-30T04:00:00"/>
    <n v="4"/>
    <n v="0"/>
    <d v="1899-12-30T02:00:00"/>
    <n v="2"/>
    <n v="0"/>
    <d v="1899-12-30T03:27:00"/>
    <n v="3"/>
    <n v="27"/>
    <m/>
    <n v="0"/>
    <n v="0"/>
    <d v="1899-12-30T03:27:00"/>
    <n v="3"/>
    <n v="27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802157.21"/>
    <n v="12971"/>
    <n v="62.411694915254238"/>
    <n v="61.842356795929376"/>
    <m/>
    <m/>
    <m/>
    <m/>
    <m/>
  </r>
  <r>
    <n v="229"/>
    <n v="115"/>
    <d v="2011-08-29T00:00:00"/>
    <n v="8"/>
    <x v="0"/>
    <n v="68"/>
    <s v="TSL,JSR"/>
    <s v="GOONYELLA/SS NEWZEALAND"/>
    <s v="YASA UNITY/NEWLEAD TOMI"/>
    <d v="1899-12-30T01:30:00"/>
    <x v="227"/>
    <s v="DTY-WT 1-WCS-RLS 1-IMWB 1-DTY"/>
    <n v="59"/>
    <n v="0"/>
    <m/>
    <d v="1899-12-30T01:30:00"/>
    <d v="1899-12-30T01:30:00"/>
    <d v="1899-12-30T00:00:00"/>
    <n v="0"/>
    <n v="0"/>
    <d v="1899-12-30T01:35:00"/>
    <d v="1899-12-30T00:05:00"/>
    <n v="0"/>
    <n v="5"/>
    <d v="1899-12-30T01:37:00"/>
    <d v="1899-12-30T00:02:00"/>
    <n v="0"/>
    <n v="2"/>
    <d v="1899-12-30T02:10:00"/>
    <d v="1899-12-30T00:33:00"/>
    <n v="0"/>
    <n v="33"/>
    <d v="1899-12-30T02:15:00"/>
    <d v="1899-12-30T03:10:00"/>
    <d v="1899-12-30T00:55:00"/>
    <n v="0"/>
    <n v="55"/>
    <d v="1899-12-30T02:15:00"/>
    <d v="1899-12-30T03:10:00"/>
    <d v="1899-12-30T00:55:00"/>
    <n v="0"/>
    <n v="55"/>
    <d v="1899-12-30T05:00:00"/>
    <d v="1899-12-30T01:50:00"/>
    <n v="1"/>
    <n v="50"/>
    <d v="1899-12-30T05:20:00"/>
    <d v="1899-12-30T00:20:00"/>
    <n v="0"/>
    <n v="20"/>
    <d v="1899-12-30T09:08:00"/>
    <d v="1899-12-30T03:48:00"/>
    <n v="3"/>
    <n v="48"/>
    <d v="1899-12-30T09:08:00"/>
    <d v="1899-12-30T09:08:00"/>
    <d v="1899-12-30T00:00:00"/>
    <n v="0"/>
    <n v="0"/>
    <d v="1899-12-30T09:08:00"/>
    <d v="1899-12-30T09:08:00"/>
    <m/>
    <d v="1899-12-30T00:00:00"/>
    <n v="0"/>
    <n v="0"/>
    <d v="1899-12-30T09:15:00"/>
    <d v="1899-12-30T00:07:00"/>
    <n v="0"/>
    <n v="7"/>
    <d v="1899-12-30T09:20:00"/>
    <d v="1899-12-30T00:05:00"/>
    <n v="0"/>
    <n v="5"/>
    <d v="1899-12-30T09:20:00"/>
    <d v="1899-12-30T09:30:00"/>
    <d v="1899-12-30T00:10:00"/>
    <n v="0"/>
    <n v="10"/>
    <d v="1899-12-30T08:00:00"/>
    <n v="8"/>
    <n v="0"/>
    <d v="1899-12-30T02:35:00"/>
    <n v="2"/>
    <n v="35"/>
    <d v="1899-12-30T00:55:00"/>
    <n v="0"/>
    <n v="55"/>
    <d v="1899-12-30T03:48:00"/>
    <n v="3"/>
    <n v="48"/>
    <m/>
    <n v="0"/>
    <n v="0"/>
    <d v="1899-12-30T03:48:00"/>
    <n v="3"/>
    <n v="48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805821.26"/>
    <n v="13030"/>
    <n v="62.102542372881359"/>
    <n v="61.843534919416733"/>
    <m/>
    <m/>
    <m/>
    <m/>
    <m/>
  </r>
  <r>
    <n v="230"/>
    <n v="116"/>
    <d v="2011-08-29T00:00:00"/>
    <n v="8"/>
    <x v="0"/>
    <n v="69"/>
    <s v="TSL,JSR"/>
    <s v="BLENDED PCI"/>
    <s v="PRIMROSE"/>
    <d v="1899-12-30T06:55:00"/>
    <x v="228"/>
    <s v="DTY-WT 1-WCS-RLS 1-IMWB 1-DTY"/>
    <n v="59"/>
    <n v="0"/>
    <m/>
    <d v="1899-12-30T06:55:00"/>
    <d v="1899-12-30T06:55:00"/>
    <d v="1899-12-30T00:00:00"/>
    <n v="0"/>
    <n v="0"/>
    <d v="1899-12-30T07:00:00"/>
    <d v="1899-12-30T00:05:00"/>
    <n v="0"/>
    <n v="5"/>
    <d v="1899-12-30T07:10:00"/>
    <d v="1899-12-30T00:10:00"/>
    <n v="0"/>
    <n v="10"/>
    <d v="1899-12-30T07:30:00"/>
    <d v="1899-12-30T00:20:00"/>
    <n v="0"/>
    <n v="20"/>
    <d v="1899-12-30T07:32:00"/>
    <d v="1899-12-30T10:00:00"/>
    <d v="1899-12-30T02:28:00"/>
    <n v="2"/>
    <n v="28"/>
    <d v="1899-12-30T07:32:00"/>
    <d v="1899-12-30T10:00:00"/>
    <d v="1899-12-30T02:28:00"/>
    <n v="2"/>
    <n v="28"/>
    <d v="1899-12-30T10:13:00"/>
    <d v="1899-12-30T00:13:00"/>
    <n v="0"/>
    <n v="13"/>
    <d v="1899-12-30T10:15:00"/>
    <d v="1899-12-30T00:02:00"/>
    <n v="0"/>
    <n v="2"/>
    <d v="1899-12-30T11:50:00"/>
    <d v="1899-12-30T01:35:00"/>
    <n v="1"/>
    <n v="35"/>
    <d v="1899-12-30T11:50:00"/>
    <d v="1899-12-30T11:50:00"/>
    <d v="1899-12-30T00:00:00"/>
    <n v="0"/>
    <n v="0"/>
    <d v="1899-12-30T11:50:00"/>
    <d v="1899-12-30T11:50:00"/>
    <m/>
    <d v="1899-12-30T00:00:00"/>
    <n v="0"/>
    <n v="0"/>
    <d v="1899-12-30T13:39:00"/>
    <d v="1899-12-30T01:49:00"/>
    <n v="1"/>
    <n v="49"/>
    <d v="1899-12-30T13:45:00"/>
    <d v="1899-12-30T00:06:00"/>
    <n v="0"/>
    <n v="6"/>
    <d v="1899-12-30T13:45:00"/>
    <d v="1899-12-30T13:55:00"/>
    <d v="1899-12-30T00:10:00"/>
    <n v="0"/>
    <n v="10"/>
    <d v="1899-12-30T07:00:00"/>
    <n v="7"/>
    <n v="0"/>
    <d v="1899-12-30T02:28:00"/>
    <n v="2"/>
    <n v="28"/>
    <d v="1899-12-30T02:28:00"/>
    <n v="2"/>
    <n v="28"/>
    <d v="1899-12-30T01:35:00"/>
    <n v="1"/>
    <n v="35"/>
    <m/>
    <n v="0"/>
    <n v="0"/>
    <d v="1899-12-30T01:35:00"/>
    <n v="1"/>
    <n v="3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809326.77"/>
    <n v="13085"/>
    <n v="59.415423728813565"/>
    <n v="61.851491784486058"/>
    <m/>
    <m/>
    <m/>
    <m/>
    <m/>
  </r>
  <r>
    <n v="231"/>
    <n v="117"/>
    <d v="2011-08-29T00:00:00"/>
    <n v="8"/>
    <x v="0"/>
    <n v="70"/>
    <s v="TSL,JSR"/>
    <s v="BLENDED PCI/SP LIMESTONE"/>
    <s v="PRIMROSE/SEALUCK2"/>
    <d v="1899-12-30T12:25:00"/>
    <x v="229"/>
    <s v="DTY-WT 1-WCS-RLS 2-IMWB 1-DTY/DTY-WT 1-WCS-RLS 1-IMWB 1-DTY"/>
    <n v="55"/>
    <n v="2"/>
    <m/>
    <d v="1899-12-30T12:25:00"/>
    <d v="1899-12-30T12:25:00"/>
    <d v="1899-12-30T00:00:00"/>
    <n v="0"/>
    <n v="0"/>
    <d v="1899-12-30T12:30:00"/>
    <d v="1899-12-30T00:05:00"/>
    <n v="0"/>
    <n v="5"/>
    <d v="1899-12-30T12:45:00"/>
    <d v="1899-12-30T00:15:00"/>
    <n v="0"/>
    <n v="15"/>
    <d v="1899-12-30T13:00:00"/>
    <d v="1899-12-30T00:15:00"/>
    <n v="0"/>
    <n v="15"/>
    <d v="1899-12-30T13:00:00"/>
    <d v="1899-12-30T14:35:00"/>
    <d v="1899-12-30T01:35:00"/>
    <n v="1"/>
    <n v="35"/>
    <d v="1899-12-30T13:00:00"/>
    <d v="1899-12-30T14:35:00"/>
    <d v="1899-12-30T01:35:00"/>
    <n v="1"/>
    <n v="35"/>
    <d v="1899-12-30T14:37:00"/>
    <d v="1899-12-30T00:02:00"/>
    <n v="0"/>
    <n v="2"/>
    <d v="1899-12-30T14:40:00"/>
    <d v="1899-12-30T00:03:00"/>
    <n v="0"/>
    <n v="3"/>
    <d v="1899-12-30T18:51:00"/>
    <d v="1899-12-30T04:11:00"/>
    <n v="4"/>
    <n v="11"/>
    <d v="1899-12-30T18:51:00"/>
    <d v="1899-12-30T18:51:00"/>
    <d v="1899-12-30T00:00:00"/>
    <n v="0"/>
    <n v="0"/>
    <d v="1899-12-30T15:40:00"/>
    <d v="1899-12-30T18:30:00"/>
    <n v="57"/>
    <d v="1899-12-30T02:50:00"/>
    <n v="2"/>
    <n v="50"/>
    <d v="1899-12-30T19:00:00"/>
    <d v="1899-12-30T00:09:00"/>
    <n v="0"/>
    <n v="9"/>
    <d v="1899-12-30T19:05:00"/>
    <d v="1899-12-30T00:05:00"/>
    <n v="0"/>
    <n v="5"/>
    <d v="1899-12-30T19:05:00"/>
    <d v="1899-12-30T19:20:00"/>
    <d v="1899-12-30T00:15:00"/>
    <n v="0"/>
    <n v="15"/>
    <d v="1899-12-30T06:55:00"/>
    <n v="6"/>
    <n v="55"/>
    <d v="1899-12-30T00:31:00"/>
    <n v="0"/>
    <n v="31"/>
    <d v="1899-12-30T01:35:00"/>
    <n v="1"/>
    <n v="35"/>
    <d v="1899-12-30T04:11:00"/>
    <n v="4"/>
    <n v="11"/>
    <m/>
    <n v="2"/>
    <n v="50"/>
    <d v="1899-12-30T04:11:00"/>
    <n v="4"/>
    <n v="11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812996.93"/>
    <n v="13144"/>
    <n v="66.730181818181819"/>
    <n v="61.853083536214243"/>
    <m/>
    <m/>
    <m/>
    <m/>
    <m/>
  </r>
  <r>
    <n v="232"/>
    <n v="118"/>
    <d v="2011-08-29T00:00:00"/>
    <n v="8"/>
    <x v="7"/>
    <n v="4"/>
    <s v="VISA STEEL"/>
    <s v="NON COKING"/>
    <s v="NEWLEAD SPARTOUNTA"/>
    <d v="1899-12-30T15:00:00"/>
    <x v="230"/>
    <s v="DTY-WT 1-WCS-RLS 1-IMWB 1-DTY"/>
    <n v="59"/>
    <n v="0"/>
    <m/>
    <d v="1899-12-30T15:00:00"/>
    <d v="1899-12-30T15:00:00"/>
    <d v="1899-12-30T00:00:00"/>
    <n v="0"/>
    <n v="0"/>
    <d v="1899-12-30T15:05:00"/>
    <d v="1899-12-30T00:05:00"/>
    <n v="0"/>
    <n v="5"/>
    <d v="1899-12-30T15:25:00"/>
    <d v="1899-12-30T00:20:00"/>
    <n v="0"/>
    <n v="20"/>
    <d v="1899-12-30T16:50:00"/>
    <d v="1899-12-30T01:25:00"/>
    <n v="1"/>
    <n v="25"/>
    <d v="1899-12-30T17:30:00"/>
    <d v="1899-12-30T19:10:00"/>
    <d v="1899-12-30T01:40:00"/>
    <n v="1"/>
    <n v="40"/>
    <d v="1899-12-30T17:30:00"/>
    <d v="1899-12-30T19:10:00"/>
    <d v="1899-12-30T01:40:00"/>
    <n v="1"/>
    <n v="40"/>
    <d v="1899-12-30T19:15:00"/>
    <d v="1899-12-30T00:05:00"/>
    <n v="0"/>
    <n v="5"/>
    <d v="1899-12-30T19:36:00"/>
    <d v="1899-12-30T00:21:00"/>
    <n v="0"/>
    <n v="21"/>
    <d v="1899-12-30T21:43:00"/>
    <d v="1899-12-30T02:07:00"/>
    <n v="2"/>
    <n v="7"/>
    <d v="1899-12-30T21:43:00"/>
    <d v="1899-12-30T21:43:00"/>
    <d v="1899-12-30T00:00:00"/>
    <n v="0"/>
    <n v="0"/>
    <d v="1899-12-30T21:43:00"/>
    <d v="1899-12-30T21:43:00"/>
    <m/>
    <d v="1899-12-30T00:00:00"/>
    <n v="0"/>
    <n v="0"/>
    <d v="1899-12-30T21:50:00"/>
    <d v="1899-12-30T00:07:00"/>
    <n v="0"/>
    <n v="7"/>
    <d v="1899-12-30T22:00:00"/>
    <d v="1899-12-30T00:10:00"/>
    <n v="0"/>
    <n v="10"/>
    <d v="1899-12-30T22:00:00"/>
    <d v="1899-12-30T22:05:00"/>
    <d v="1899-12-30T00:05:00"/>
    <n v="0"/>
    <n v="5"/>
    <d v="1899-12-30T07:05:00"/>
    <n v="7"/>
    <n v="5"/>
    <d v="1899-12-30T01:47:00"/>
    <n v="1"/>
    <n v="47"/>
    <d v="1899-12-30T01:40:00"/>
    <n v="1"/>
    <n v="40"/>
    <d v="1899-12-30T02:07:00"/>
    <n v="2"/>
    <n v="7"/>
    <m/>
    <n v="0"/>
    <n v="0"/>
    <d v="1899-12-30T02:07:00"/>
    <n v="2"/>
    <n v="7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816305.65"/>
    <n v="13197"/>
    <n v="56.08"/>
    <n v="61.855395165567934"/>
    <m/>
    <m/>
    <m/>
    <m/>
    <m/>
  </r>
  <r>
    <n v="233"/>
    <n v="119"/>
    <d v="2011-08-30T00:00:00"/>
    <n v="8"/>
    <x v="0"/>
    <n v="71"/>
    <s v="TSL,JSR"/>
    <s v="SP LIMESTONE/CURRAGH SS"/>
    <s v="SEALUCK2/SHER-E-PUNJAB"/>
    <d v="1899-12-30T22:20:00"/>
    <x v="231"/>
    <s v="DTY-WT 1-WCS-RLS 2-IMWB 1-DTY"/>
    <n v="53"/>
    <n v="6"/>
    <m/>
    <d v="1899-12-30T22:20:00"/>
    <d v="1899-12-30T22:20:00"/>
    <d v="1899-12-30T00:00:00"/>
    <n v="0"/>
    <n v="0"/>
    <d v="1899-12-30T22:22:00"/>
    <d v="1899-12-30T00:02:00"/>
    <n v="0"/>
    <n v="2"/>
    <d v="1899-12-30T22:25:00"/>
    <d v="1899-12-30T00:03:00"/>
    <n v="0"/>
    <n v="3"/>
    <d v="1899-12-30T23:03:00"/>
    <d v="1899-12-30T00:38:00"/>
    <n v="0"/>
    <n v="38"/>
    <d v="1899-12-30T23:05:00"/>
    <d v="1899-12-31T00:45:00"/>
    <d v="1899-12-30T01:40:00"/>
    <n v="1"/>
    <n v="40"/>
    <d v="1899-12-30T23:05:00"/>
    <d v="1899-12-31T00:45:00"/>
    <d v="1899-12-30T01:40:00"/>
    <n v="1"/>
    <n v="40"/>
    <d v="1899-12-31T00:50:00"/>
    <d v="1899-12-30T00:05:00"/>
    <n v="0"/>
    <n v="5"/>
    <d v="1899-12-31T01:03:00"/>
    <d v="1899-12-30T00:13:00"/>
    <n v="0"/>
    <n v="13"/>
    <d v="1899-12-31T03:05:00"/>
    <d v="1899-12-30T02:02:00"/>
    <n v="2"/>
    <n v="2"/>
    <d v="1899-12-31T03:05:00"/>
    <d v="1899-12-31T03:05:00"/>
    <d v="1899-12-30T00:00:00"/>
    <n v="0"/>
    <n v="0"/>
    <d v="1899-12-31T03:05:00"/>
    <d v="1899-12-31T03:05:00"/>
    <m/>
    <d v="1899-12-30T00:00:00"/>
    <n v="0"/>
    <n v="0"/>
    <d v="1899-12-31T03:25:00"/>
    <d v="1899-12-30T00:20:00"/>
    <n v="0"/>
    <n v="20"/>
    <d v="1899-12-31T03:35:00"/>
    <d v="1899-12-30T00:10:00"/>
    <n v="0"/>
    <n v="10"/>
    <d v="1899-12-31T03:35:00"/>
    <d v="1899-12-31T07:50:00"/>
    <d v="1899-12-30T04:15:00"/>
    <n v="4"/>
    <n v="15"/>
    <d v="1899-12-30T09:30:00"/>
    <n v="9"/>
    <n v="30"/>
    <d v="1899-12-30T01:13:00"/>
    <n v="1"/>
    <n v="13"/>
    <d v="1899-12-30T01:40:00"/>
    <n v="1"/>
    <n v="40"/>
    <d v="1899-12-30T02:02:00"/>
    <n v="2"/>
    <n v="2"/>
    <m/>
    <n v="0"/>
    <n v="0"/>
    <d v="1899-12-30T02:02:00"/>
    <n v="2"/>
    <n v="2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819612.53"/>
    <n v="13256"/>
    <n v="62.393962264150943"/>
    <n v="61.829551146650573"/>
    <m/>
    <m/>
    <m/>
    <m/>
    <m/>
  </r>
  <r>
    <n v="234"/>
    <n v="120"/>
    <d v="2011-08-30T00:00:00"/>
    <n v="8"/>
    <x v="14"/>
    <n v="1"/>
    <s v="ADHUNIK"/>
    <s v="NON COKING"/>
    <s v="NEWLEAD SPARTOUNTA"/>
    <d v="1899-12-30T03:25:00"/>
    <x v="232"/>
    <s v="DTY-WT 1-WCS-RLS 1-IMWB 1-DTY"/>
    <n v="59"/>
    <n v="0"/>
    <m/>
    <d v="1899-12-30T03:25:00"/>
    <d v="1899-12-30T03:25:00"/>
    <d v="1899-12-30T00:00:00"/>
    <n v="0"/>
    <n v="0"/>
    <d v="1899-12-30T03:28:00"/>
    <d v="1899-12-30T00:03:00"/>
    <n v="0"/>
    <n v="3"/>
    <d v="1899-12-30T03:35:00"/>
    <d v="1899-12-30T00:07:00"/>
    <n v="0"/>
    <n v="7"/>
    <d v="1899-12-30T04:10:00"/>
    <d v="1899-12-30T00:35:00"/>
    <n v="0"/>
    <n v="35"/>
    <d v="1899-12-30T04:15:00"/>
    <d v="1899-12-30T10:45:00"/>
    <d v="1899-12-30T06:30:00"/>
    <n v="6"/>
    <n v="30"/>
    <d v="1899-12-30T04:15:00"/>
    <d v="1899-12-30T10:45:00"/>
    <d v="1899-12-30T06:30:00"/>
    <n v="6"/>
    <n v="30"/>
    <d v="1899-12-30T07:55:00"/>
    <n v="-0.11805555555555558"/>
    <e v="#NUM!"/>
    <e v="#NUM!"/>
    <d v="1899-12-30T08:00:00"/>
    <d v="1899-12-30T00:05:00"/>
    <n v="0"/>
    <n v="5"/>
    <d v="1899-12-30T13:15:00"/>
    <d v="1899-12-30T05:15:00"/>
    <n v="5"/>
    <n v="15"/>
    <d v="1899-12-30T13:15:00"/>
    <d v="1899-12-30T13:15:00"/>
    <d v="1899-12-30T00:00:00"/>
    <n v="0"/>
    <n v="0"/>
    <d v="1899-12-30T13:15:00"/>
    <d v="1899-12-30T13:15:00"/>
    <m/>
    <d v="1899-12-30T00:00:00"/>
    <n v="0"/>
    <n v="0"/>
    <d v="1899-12-30T13:20:00"/>
    <d v="1899-12-30T00:05:00"/>
    <n v="0"/>
    <n v="5"/>
    <d v="1899-12-30T13:25:00"/>
    <d v="1899-12-30T00:05:00"/>
    <n v="0"/>
    <n v="5"/>
    <d v="1899-12-30T13:25:00"/>
    <d v="1899-12-30T13:45:00"/>
    <d v="1899-12-30T00:20:00"/>
    <n v="0"/>
    <n v="20"/>
    <d v="1899-12-30T10:20:00"/>
    <n v="10"/>
    <n v="20"/>
    <n v="-8.680555555555558E-2"/>
    <e v="#NUM!"/>
    <e v="#NUM!"/>
    <d v="1899-12-30T06:30:00"/>
    <n v="6"/>
    <n v="30"/>
    <d v="1899-12-30T05:15:00"/>
    <n v="5"/>
    <n v="15"/>
    <m/>
    <n v="0"/>
    <n v="0"/>
    <d v="1899-12-30T05:15:00"/>
    <n v="5"/>
    <n v="1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823340.68"/>
    <n v="13315"/>
    <n v="63.188983050847462"/>
    <n v="61.835574915508829"/>
    <m/>
    <m/>
    <m/>
    <m/>
    <m/>
  </r>
  <r>
    <n v="235"/>
    <n v="121"/>
    <d v="2011-08-30T00:00:00"/>
    <n v="8"/>
    <x v="2"/>
    <n v="11"/>
    <s v="UML,DGPR"/>
    <s v="HARD COKING COAL"/>
    <s v="KAVO ALKYON"/>
    <d v="1899-12-30T11:30:00"/>
    <x v="233"/>
    <s v="DTY-WT 1-WCS-RLS 1-IMWB 1-DTY"/>
    <n v="59"/>
    <n v="0"/>
    <m/>
    <d v="1899-12-30T11:30:00"/>
    <d v="1899-12-30T11:30:00"/>
    <d v="1899-12-30T00:00:00"/>
    <n v="0"/>
    <n v="0"/>
    <d v="1899-12-30T11:35:00"/>
    <d v="1899-12-30T00:05:00"/>
    <n v="0"/>
    <n v="5"/>
    <d v="1899-12-30T11:40:00"/>
    <d v="1899-12-30T00:05:00"/>
    <n v="0"/>
    <n v="5"/>
    <d v="1899-12-30T12:00:00"/>
    <d v="1899-12-30T00:20:00"/>
    <n v="0"/>
    <n v="20"/>
    <d v="1899-12-30T12:10:00"/>
    <d v="1899-12-30T15:30:00"/>
    <d v="1899-12-30T03:20:00"/>
    <n v="3"/>
    <n v="20"/>
    <d v="1899-12-30T12:10:00"/>
    <d v="1899-12-30T15:30:00"/>
    <d v="1899-12-30T03:20:00"/>
    <n v="3"/>
    <n v="20"/>
    <d v="1899-12-30T15:53:00"/>
    <d v="1899-12-30T00:23:00"/>
    <n v="0"/>
    <n v="23"/>
    <d v="1899-12-30T15:54:00"/>
    <d v="1899-12-30T00:01:00"/>
    <n v="0"/>
    <n v="1"/>
    <d v="1899-12-30T18:25:00"/>
    <d v="1899-12-30T02:31:00"/>
    <n v="2"/>
    <n v="31"/>
    <d v="1899-12-30T18:25:00"/>
    <d v="1899-12-30T18:25:00"/>
    <d v="1899-12-30T00:00:00"/>
    <n v="0"/>
    <n v="0"/>
    <d v="1899-12-30T18:25:00"/>
    <d v="1899-12-30T18:25:00"/>
    <m/>
    <d v="1899-12-30T00:00:00"/>
    <n v="0"/>
    <n v="0"/>
    <d v="1899-12-30T18:30:00"/>
    <d v="1899-12-30T00:05:00"/>
    <n v="0"/>
    <n v="5"/>
    <d v="1899-12-30T18:35:00"/>
    <d v="1899-12-30T00:05:00"/>
    <n v="0"/>
    <n v="5"/>
    <d v="1899-12-30T18:35:00"/>
    <d v="1899-12-30T18:50:00"/>
    <d v="1899-12-30T00:15:00"/>
    <n v="0"/>
    <n v="15"/>
    <d v="1899-12-30T07:20:00"/>
    <n v="7"/>
    <n v="20"/>
    <d v="1899-12-30T00:53:00"/>
    <n v="0"/>
    <n v="53"/>
    <d v="1899-12-30T03:20:00"/>
    <n v="3"/>
    <n v="20"/>
    <d v="1899-12-30T02:31:00"/>
    <n v="2"/>
    <n v="31"/>
    <m/>
    <n v="0"/>
    <n v="0"/>
    <d v="1899-12-30T02:31:00"/>
    <n v="2"/>
    <n v="31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826772.71000000008"/>
    <n v="13374"/>
    <n v="58.17"/>
    <n v="61.819404067593844"/>
    <m/>
    <m/>
    <m/>
    <m/>
    <m/>
  </r>
  <r>
    <n v="236"/>
    <n v="122"/>
    <d v="2011-08-30T00:00:00"/>
    <n v="8"/>
    <x v="1"/>
    <n v="17"/>
    <s v="TSL,HALDIA"/>
    <s v="GOONYELLA/HAILCREEK"/>
    <s v="YASA UNITY/GREATBRIGHT"/>
    <d v="1899-12-30T08:45:00"/>
    <x v="234"/>
    <s v="DTY-WT 1-WCS-RLS 2-IMWB 1-DTY"/>
    <n v="59"/>
    <n v="0"/>
    <m/>
    <d v="1899-12-30T08:45:00"/>
    <d v="1899-12-30T08:45:00"/>
    <d v="1899-12-30T00:00:00"/>
    <n v="0"/>
    <n v="0"/>
    <d v="1899-12-30T08:50:00"/>
    <d v="1899-12-30T00:05:00"/>
    <n v="0"/>
    <n v="5"/>
    <d v="1899-12-30T08:55:00"/>
    <d v="1899-12-30T00:05:00"/>
    <n v="0"/>
    <n v="5"/>
    <d v="1899-12-30T10:15:00"/>
    <d v="1899-12-30T01:20:00"/>
    <n v="1"/>
    <n v="20"/>
    <d v="1899-12-30T11:00:00"/>
    <d v="1899-12-30T13:00:00"/>
    <d v="1899-12-30T02:00:00"/>
    <n v="2"/>
    <n v="0"/>
    <d v="1899-12-30T11:00:00"/>
    <d v="1899-12-30T13:00:00"/>
    <d v="1899-12-30T02:00:00"/>
    <n v="2"/>
    <n v="0"/>
    <d v="1899-12-30T14:00:00"/>
    <d v="1899-12-30T01:00:00"/>
    <n v="1"/>
    <n v="0"/>
    <d v="1899-12-30T19:13:00"/>
    <d v="1899-12-30T05:13:00"/>
    <n v="5"/>
    <n v="13"/>
    <d v="1899-12-30T21:58:00"/>
    <d v="1899-12-30T02:45:00"/>
    <n v="2"/>
    <n v="45"/>
    <d v="1899-12-30T21:58:00"/>
    <d v="1899-12-30T21:58:00"/>
    <d v="1899-12-30T00:00:00"/>
    <n v="0"/>
    <n v="0"/>
    <d v="1899-12-30T19:30:00"/>
    <d v="1899-12-30T22:00:00"/>
    <n v="58"/>
    <d v="1899-12-30T02:30:00"/>
    <n v="2"/>
    <n v="30"/>
    <d v="1899-12-30T22:15:00"/>
    <d v="1899-12-30T00:17:00"/>
    <n v="0"/>
    <n v="17"/>
    <d v="1899-12-30T22:20:00"/>
    <d v="1899-12-30T00:05:00"/>
    <n v="0"/>
    <n v="5"/>
    <d v="1899-12-30T22:20:00"/>
    <d v="1899-12-30T22:25:00"/>
    <d v="1899-12-30T00:05:00"/>
    <n v="0"/>
    <n v="5"/>
    <d v="1899-12-30T13:40:00"/>
    <n v="13"/>
    <n v="40"/>
    <d v="1899-12-30T02:42:00"/>
    <n v="2"/>
    <n v="42"/>
    <d v="1899-12-30T02:00:00"/>
    <n v="2"/>
    <n v="0"/>
    <d v="1899-12-30T02:45:00"/>
    <n v="2"/>
    <n v="45"/>
    <m/>
    <n v="2"/>
    <n v="30"/>
    <d v="1899-12-30T02:45:00"/>
    <n v="2"/>
    <n v="4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830270.72000000009"/>
    <n v="13433"/>
    <n v="59.288305084745765"/>
    <n v="61.808287054269343"/>
    <m/>
    <m/>
    <m/>
    <m/>
    <m/>
  </r>
  <r>
    <n v="237"/>
    <n v="123"/>
    <d v="2011-08-30T00:00:00"/>
    <n v="8"/>
    <x v="0"/>
    <n v="72"/>
    <s v="TSL,JSR"/>
    <s v="CP LIMESTONE"/>
    <s v="MP PANAMAX6"/>
    <d v="1899-12-30T17:00:00"/>
    <x v="235"/>
    <s v="DTY-WT 1-WCS-RLS 2-IMWB 1-DTY"/>
    <n v="59"/>
    <n v="0"/>
    <m/>
    <d v="1899-12-30T17:00:00"/>
    <d v="1899-12-30T17:00:00"/>
    <d v="1899-12-30T00:00:00"/>
    <n v="0"/>
    <n v="0"/>
    <d v="1899-12-30T17:10:00"/>
    <d v="1899-12-30T00:10:00"/>
    <n v="0"/>
    <n v="10"/>
    <d v="1899-12-30T17:20:00"/>
    <d v="1899-12-30T00:10:00"/>
    <n v="0"/>
    <n v="10"/>
    <d v="1899-12-30T17:48:00"/>
    <d v="1899-12-30T00:28:00"/>
    <n v="0"/>
    <n v="28"/>
    <d v="1899-12-30T17:50:00"/>
    <d v="1899-12-30T21:30:00"/>
    <d v="1899-12-30T03:40:00"/>
    <n v="3"/>
    <n v="40"/>
    <d v="1899-12-30T17:50:00"/>
    <d v="1899-12-30T21:30:00"/>
    <d v="1899-12-30T03:40:00"/>
    <n v="3"/>
    <n v="40"/>
    <d v="1899-12-31T00:20:00"/>
    <d v="1899-12-30T02:50:00"/>
    <n v="2"/>
    <n v="50"/>
    <d v="1899-12-31T00:24:00"/>
    <d v="1899-12-30T00:04:00"/>
    <n v="0"/>
    <n v="4"/>
    <d v="1899-12-31T04:03:00"/>
    <d v="1899-12-30T03:39:00"/>
    <n v="3"/>
    <n v="39"/>
    <d v="1899-12-31T04:03:00"/>
    <d v="1899-12-31T04:03:00"/>
    <d v="1899-12-30T00:00:00"/>
    <n v="0"/>
    <n v="0"/>
    <d v="1899-12-31T04:03:00"/>
    <d v="1899-12-31T04:03:00"/>
    <m/>
    <d v="1899-12-30T00:00:00"/>
    <n v="0"/>
    <n v="0"/>
    <d v="1899-12-31T04:10:00"/>
    <d v="1899-12-30T00:07:00"/>
    <n v="0"/>
    <n v="7"/>
    <d v="1899-12-31T04:20:00"/>
    <d v="1899-12-30T00:10:00"/>
    <n v="0"/>
    <n v="10"/>
    <d v="1899-12-31T04:20:00"/>
    <d v="1899-12-31T04:25:00"/>
    <d v="1899-12-30T00:05:00"/>
    <n v="0"/>
    <n v="5"/>
    <d v="1899-12-30T11:25:00"/>
    <n v="11"/>
    <n v="25"/>
    <d v="1899-12-30T03:35:00"/>
    <n v="3"/>
    <n v="35"/>
    <d v="1899-12-30T03:40:00"/>
    <n v="3"/>
    <n v="40"/>
    <d v="1899-12-30T03:39:00"/>
    <n v="3"/>
    <n v="39"/>
    <m/>
    <n v="0"/>
    <n v="0"/>
    <d v="1899-12-30T03:39:00"/>
    <n v="3"/>
    <n v="39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833984.3600000001"/>
    <n v="13491"/>
    <n v="62.943050847457627"/>
    <n v="61.817831146690395"/>
    <m/>
    <m/>
    <m/>
    <m/>
    <m/>
  </r>
  <r>
    <n v="238"/>
    <n v="124"/>
    <d v="2011-08-31T00:00:00"/>
    <n v="8"/>
    <x v="11"/>
    <n v="4"/>
    <s v="BEL"/>
    <s v="LAKE VERMONT HCC"/>
    <s v="COS PROSPERITY"/>
    <d v="1899-12-30T01:15:00"/>
    <x v="236"/>
    <s v="DTY-WT 1-WCS-RLS 1-IMWB 1-DTY"/>
    <n v="58"/>
    <n v="0"/>
    <m/>
    <d v="1899-12-30T01:15:00"/>
    <d v="1899-12-30T01:15:00"/>
    <d v="1899-12-30T00:00:00"/>
    <n v="0"/>
    <n v="0"/>
    <d v="1899-12-30T01:30:00"/>
    <d v="1899-12-30T00:15:00"/>
    <n v="0"/>
    <n v="15"/>
    <d v="1899-12-30T02:00:00"/>
    <d v="1899-12-30T00:30:00"/>
    <n v="0"/>
    <n v="30"/>
    <d v="1899-12-30T03:05:00"/>
    <d v="1899-12-30T01:05:00"/>
    <n v="1"/>
    <n v="5"/>
    <d v="1899-12-30T03:10:00"/>
    <d v="1899-12-30T05:10:00"/>
    <d v="1899-12-30T02:00:00"/>
    <n v="2"/>
    <n v="0"/>
    <d v="1899-12-30T03:10:00"/>
    <d v="1899-12-30T05:10:00"/>
    <d v="1899-12-30T02:00:00"/>
    <n v="2"/>
    <n v="0"/>
    <d v="1899-12-30T05:15:00"/>
    <d v="1899-12-30T00:05:00"/>
    <n v="0"/>
    <n v="5"/>
    <d v="1899-12-30T05:19:00"/>
    <d v="1899-12-30T00:04:00"/>
    <n v="0"/>
    <n v="4"/>
    <d v="1899-12-30T07:10:00"/>
    <d v="1899-12-30T01:51:00"/>
    <n v="1"/>
    <n v="51"/>
    <d v="1899-12-30T07:10:00"/>
    <d v="1899-12-30T07:10:00"/>
    <d v="1899-12-30T00:00:00"/>
    <n v="0"/>
    <n v="0"/>
    <d v="1899-12-30T07:10:00"/>
    <d v="1899-12-30T07:10:00"/>
    <m/>
    <d v="1899-12-30T00:00:00"/>
    <n v="0"/>
    <n v="0"/>
    <d v="1899-12-30T07:20:00"/>
    <d v="1899-12-30T00:10:00"/>
    <n v="0"/>
    <n v="10"/>
    <d v="1899-12-30T07:30:00"/>
    <d v="1899-12-30T00:10:00"/>
    <n v="0"/>
    <n v="10"/>
    <d v="1899-12-30T07:30:00"/>
    <d v="1899-12-30T07:40:00"/>
    <d v="1899-12-30T00:10:00"/>
    <n v="0"/>
    <n v="10"/>
    <d v="1899-12-30T06:25:00"/>
    <n v="6"/>
    <n v="25"/>
    <d v="1899-12-30T01:30:00"/>
    <n v="1"/>
    <n v="30"/>
    <d v="1899-12-30T02:00:00"/>
    <n v="2"/>
    <n v="0"/>
    <d v="1899-12-30T01:51:00"/>
    <n v="1"/>
    <n v="51"/>
    <m/>
    <n v="0"/>
    <n v="0"/>
    <d v="1899-12-30T01:51:00"/>
    <n v="1"/>
    <n v="51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837646.8"/>
    <n v="13548"/>
    <n v="63.145517241379309"/>
    <n v="61.828077945084146"/>
    <m/>
    <m/>
    <m/>
    <m/>
    <m/>
  </r>
  <r>
    <n v="239"/>
    <n v="125"/>
    <d v="2011-08-31T00:00:00"/>
    <n v="8"/>
    <x v="0"/>
    <n v="73"/>
    <s v="TSL,JSR"/>
    <s v="BLENDED PCI"/>
    <s v="PRIMROSE"/>
    <d v="1899-12-30T03:45:00"/>
    <x v="237"/>
    <s v="DTY-WT 1-WCS-RLS 1-IMWB 1-DTY"/>
    <n v="57"/>
    <n v="1"/>
    <m/>
    <d v="1899-12-30T03:45:00"/>
    <d v="1899-12-30T03:45:00"/>
    <d v="1899-12-30T00:00:00"/>
    <n v="0"/>
    <n v="0"/>
    <d v="1899-12-30T03:50:00"/>
    <d v="1899-12-30T00:05:00"/>
    <n v="0"/>
    <n v="5"/>
    <d v="1899-12-30T04:00:00"/>
    <d v="1899-12-30T00:10:00"/>
    <n v="0"/>
    <n v="10"/>
    <d v="1899-12-30T04:38:00"/>
    <d v="1899-12-30T00:38:00"/>
    <n v="0"/>
    <n v="38"/>
    <d v="1899-12-30T04:40:00"/>
    <d v="1899-12-30T05:50:00"/>
    <d v="1899-12-30T01:10:00"/>
    <n v="1"/>
    <n v="10"/>
    <d v="1899-12-30T04:40:00"/>
    <d v="1899-12-30T05:50:00"/>
    <d v="1899-12-30T01:10:00"/>
    <n v="1"/>
    <n v="10"/>
    <d v="1899-12-30T08:04:00"/>
    <d v="1899-12-30T02:14:00"/>
    <n v="2"/>
    <n v="14"/>
    <d v="1899-12-30T08:14:00"/>
    <d v="1899-12-30T00:10:00"/>
    <n v="0"/>
    <n v="10"/>
    <d v="1899-12-30T10:16:00"/>
    <d v="1899-12-30T02:02:00"/>
    <n v="2"/>
    <n v="2"/>
    <d v="1899-12-30T10:16:00"/>
    <d v="1899-12-30T10:16:00"/>
    <d v="1899-12-30T00:00:00"/>
    <n v="0"/>
    <n v="0"/>
    <d v="1899-12-30T09:00:00"/>
    <d v="1899-12-30T10:45:00"/>
    <n v="59"/>
    <d v="1899-12-30T01:45:00"/>
    <n v="1"/>
    <n v="45"/>
    <d v="1899-12-30T11:04:00"/>
    <d v="1899-12-30T00:48:00"/>
    <n v="0"/>
    <n v="48"/>
    <d v="1899-12-30T11:10:00"/>
    <d v="1899-12-30T00:06:00"/>
    <n v="0"/>
    <n v="6"/>
    <d v="1899-12-30T11:10:00"/>
    <d v="1899-12-30T11:20:00"/>
    <d v="1899-12-30T00:10:00"/>
    <n v="0"/>
    <n v="10"/>
    <d v="1899-12-30T07:35:00"/>
    <n v="7"/>
    <n v="35"/>
    <d v="1899-12-30T03:46:00"/>
    <n v="3"/>
    <n v="46"/>
    <d v="1899-12-30T01:10:00"/>
    <n v="1"/>
    <n v="10"/>
    <d v="1899-12-30T02:02:00"/>
    <n v="2"/>
    <n v="2"/>
    <m/>
    <n v="1"/>
    <n v="45"/>
    <d v="1899-12-30T02:02:00"/>
    <n v="2"/>
    <n v="2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841272.54"/>
    <n v="13605"/>
    <n v="63.609473684210521"/>
    <n v="61.835541345093716"/>
    <m/>
    <m/>
    <m/>
    <m/>
    <m/>
  </r>
  <r>
    <n v="240"/>
    <n v="126"/>
    <d v="2011-08-31T00:00:00"/>
    <n v="8"/>
    <x v="0"/>
    <n v="74"/>
    <s v="TSL,JSR"/>
    <s v="CURRAGH SS"/>
    <s v="PRIMROSE"/>
    <d v="1899-12-30T09:10:00"/>
    <x v="238"/>
    <s v="DTY-WT 1-WCS-RLS 1-IMWB 1-DTY"/>
    <n v="57"/>
    <n v="0"/>
    <m/>
    <d v="1899-12-30T09:10:00"/>
    <d v="1899-12-30T09:10:00"/>
    <d v="1899-12-30T00:00:00"/>
    <n v="0"/>
    <n v="0"/>
    <d v="1899-12-30T09:15:00"/>
    <d v="1899-12-30T00:05:00"/>
    <n v="0"/>
    <n v="5"/>
    <d v="1899-12-30T09:20:00"/>
    <d v="1899-12-30T00:05:00"/>
    <n v="0"/>
    <n v="5"/>
    <d v="1899-12-30T09:40:00"/>
    <d v="1899-12-30T00:20:00"/>
    <n v="0"/>
    <n v="20"/>
    <d v="1899-12-30T09:44:00"/>
    <d v="1899-12-30T11:37:00"/>
    <d v="1899-12-30T01:53:00"/>
    <n v="1"/>
    <n v="53"/>
    <d v="1899-12-30T09:44:00"/>
    <d v="1899-12-30T11:37:00"/>
    <d v="1899-12-30T01:53:00"/>
    <n v="1"/>
    <n v="53"/>
    <d v="1899-12-30T11:41:00"/>
    <d v="1899-12-30T00:04:00"/>
    <n v="0"/>
    <n v="4"/>
    <d v="1899-12-30T11:43:00"/>
    <d v="1899-12-30T00:02:00"/>
    <n v="0"/>
    <n v="2"/>
    <d v="1899-12-30T14:55:00"/>
    <d v="1899-12-30T03:12:00"/>
    <n v="3"/>
    <n v="12"/>
    <d v="1899-12-30T14:55:00"/>
    <d v="1899-12-30T14:55:00"/>
    <d v="1899-12-30T00:00:00"/>
    <n v="0"/>
    <n v="0"/>
    <d v="1899-12-30T12:15:00"/>
    <d v="1899-12-30T16:00:00"/>
    <n v="60"/>
    <d v="1899-12-30T03:45:00"/>
    <n v="3"/>
    <n v="45"/>
    <d v="1899-12-30T16:15:00"/>
    <d v="1899-12-30T01:20:00"/>
    <n v="1"/>
    <n v="20"/>
    <d v="1899-12-30T16:35:00"/>
    <d v="1899-12-30T00:20:00"/>
    <n v="0"/>
    <n v="20"/>
    <d v="1899-12-30T16:35:00"/>
    <d v="1899-12-30T16:45:00"/>
    <d v="1899-12-30T00:10:00"/>
    <n v="0"/>
    <n v="10"/>
    <d v="1899-12-30T07:35:00"/>
    <n v="7"/>
    <n v="35"/>
    <d v="1899-12-30T02:04:00"/>
    <n v="2"/>
    <n v="4"/>
    <d v="1899-12-30T01:53:00"/>
    <n v="1"/>
    <n v="53"/>
    <d v="1899-12-30T03:12:00"/>
    <n v="3"/>
    <n v="12"/>
    <m/>
    <n v="3"/>
    <n v="45"/>
    <d v="1899-12-30T03:12:00"/>
    <n v="3"/>
    <n v="12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844838.37"/>
    <n v="13662"/>
    <n v="62.55842105263158"/>
    <n v="61.838557312252966"/>
    <m/>
    <m/>
    <m/>
    <m/>
    <m/>
  </r>
  <r>
    <n v="241"/>
    <n v="127"/>
    <d v="2011-08-31T00:00:00"/>
    <n v="8"/>
    <x v="10"/>
    <n v="4"/>
    <s v="SUPL"/>
    <s v="NON COKING"/>
    <s v="GENCO NORMANDY"/>
    <d v="1899-12-30T14:45:00"/>
    <x v="239"/>
    <s v="DTY-WT 1-WCS-RLS 1-IMWB 1-DTY"/>
    <n v="57"/>
    <n v="2"/>
    <m/>
    <d v="1899-12-30T14:45:00"/>
    <d v="1899-12-30T14:45:00"/>
    <d v="1899-12-30T00:00:00"/>
    <n v="0"/>
    <n v="0"/>
    <d v="1899-12-30T14:55:00"/>
    <d v="1899-12-30T00:10:00"/>
    <n v="0"/>
    <n v="10"/>
    <d v="1899-12-30T15:00:00"/>
    <d v="1899-12-30T00:05:00"/>
    <n v="0"/>
    <n v="5"/>
    <d v="1899-12-30T15:25:00"/>
    <d v="1899-12-30T00:25:00"/>
    <n v="0"/>
    <n v="25"/>
    <d v="1899-12-30T15:27:00"/>
    <d v="1899-12-30T16:15:00"/>
    <d v="1899-12-30T00:48:00"/>
    <n v="0"/>
    <n v="48"/>
    <d v="1899-12-30T15:27:00"/>
    <d v="1899-12-30T16:15:00"/>
    <d v="1899-12-30T00:48:00"/>
    <n v="0"/>
    <n v="48"/>
    <d v="1899-12-30T17:00:00"/>
    <d v="1899-12-30T00:45:00"/>
    <n v="0"/>
    <n v="45"/>
    <d v="1899-12-30T17:06:00"/>
    <d v="1899-12-30T00:06:00"/>
    <n v="0"/>
    <n v="6"/>
    <d v="1899-12-30T20:34:00"/>
    <d v="1899-12-30T03:28:00"/>
    <n v="3"/>
    <n v="28"/>
    <d v="1899-12-30T20:34:00"/>
    <d v="1899-12-30T20:34:00"/>
    <d v="1899-12-30T00:00:00"/>
    <n v="0"/>
    <n v="0"/>
    <d v="1899-12-30T20:34:00"/>
    <d v="1899-12-30T20:34:00"/>
    <m/>
    <d v="1899-12-30T00:00:00"/>
    <n v="0"/>
    <n v="0"/>
    <d v="1899-12-30T21:05:00"/>
    <d v="1899-12-30T00:31:00"/>
    <n v="0"/>
    <n v="31"/>
    <d v="1899-12-30T21:10:00"/>
    <d v="1899-12-30T00:05:00"/>
    <n v="0"/>
    <n v="5"/>
    <d v="1899-12-30T21:10:00"/>
    <d v="1899-12-30T21:15:00"/>
    <d v="1899-12-30T00:05:00"/>
    <n v="0"/>
    <n v="5"/>
    <d v="1899-12-30T06:30:00"/>
    <n v="6"/>
    <n v="30"/>
    <d v="1899-12-30T01:46:00"/>
    <n v="1"/>
    <n v="46"/>
    <d v="1899-12-30T00:48:00"/>
    <n v="0"/>
    <n v="48"/>
    <d v="1899-12-30T03:28:00"/>
    <n v="3"/>
    <n v="28"/>
    <m/>
    <n v="0"/>
    <n v="0"/>
    <d v="1899-12-30T03:28:00"/>
    <n v="3"/>
    <n v="28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848458.21"/>
    <n v="13719"/>
    <n v="63.505964912280703"/>
    <n v="61.845485093665715"/>
    <m/>
    <m/>
    <m/>
    <m/>
    <m/>
  </r>
  <r>
    <n v="242"/>
    <n v="128"/>
    <d v="2011-08-31T00:00:00"/>
    <n v="8"/>
    <x v="7"/>
    <n v="5"/>
    <s v="VISA STEEL"/>
    <s v="NON COKING"/>
    <s v="NEWLEAD SPARTOUNTA"/>
    <d v="1899-12-30T17:45:00"/>
    <x v="240"/>
    <s v="DTY-WT 1-WCS-RLS 1-IMWB 1-DTY"/>
    <n v="57"/>
    <n v="2"/>
    <m/>
    <d v="1899-12-30T17:45:00"/>
    <d v="1899-12-30T17:45:00"/>
    <d v="1899-12-30T00:00:00"/>
    <n v="0"/>
    <n v="0"/>
    <d v="1899-12-30T17:50:00"/>
    <d v="1899-12-30T00:05:00"/>
    <n v="0"/>
    <n v="5"/>
    <d v="1899-12-30T18:00:00"/>
    <d v="1899-12-30T00:10:00"/>
    <n v="0"/>
    <n v="10"/>
    <d v="1899-12-30T18:30:00"/>
    <d v="1899-12-30T00:30:00"/>
    <n v="0"/>
    <n v="30"/>
    <d v="1899-12-30T18:40:00"/>
    <d v="1899-12-30T21:00:00"/>
    <d v="1899-12-30T02:20:00"/>
    <n v="2"/>
    <n v="20"/>
    <d v="1899-12-30T18:40:00"/>
    <d v="1899-12-30T21:00:00"/>
    <d v="1899-12-30T02:20:00"/>
    <n v="2"/>
    <n v="20"/>
    <d v="1899-12-30T21:40:00"/>
    <d v="1899-12-30T00:40:00"/>
    <n v="0"/>
    <n v="40"/>
    <d v="1899-12-30T22:10:00"/>
    <d v="1899-12-30T00:30:00"/>
    <n v="0"/>
    <n v="30"/>
    <d v="1899-12-30T23:30:00"/>
    <d v="1899-12-30T01:20:00"/>
    <n v="1"/>
    <n v="20"/>
    <d v="1899-12-30T23:30:00"/>
    <d v="1899-12-30T23:30:00"/>
    <d v="1899-12-30T00:00:00"/>
    <n v="0"/>
    <n v="0"/>
    <d v="1899-12-30T23:30:00"/>
    <d v="1899-12-30T23:30:00"/>
    <m/>
    <d v="1899-12-30T00:00:00"/>
    <n v="0"/>
    <n v="0"/>
    <d v="1899-12-30T23:40:00"/>
    <d v="1899-12-30T00:10:00"/>
    <n v="0"/>
    <n v="10"/>
    <d v="1899-12-30T23:50:00"/>
    <d v="1899-12-30T00:10:00"/>
    <n v="0"/>
    <n v="10"/>
    <d v="1899-12-30T23:50:00"/>
    <d v="1899-12-30T23:55:00"/>
    <d v="1899-12-30T00:05:00"/>
    <n v="0"/>
    <n v="5"/>
    <d v="1899-12-30T06:10:00"/>
    <n v="6"/>
    <n v="10"/>
    <d v="1899-12-30T01:30:00"/>
    <n v="1"/>
    <n v="30"/>
    <d v="1899-12-30T02:20:00"/>
    <n v="2"/>
    <n v="20"/>
    <d v="1899-12-30T01:20:00"/>
    <n v="1"/>
    <n v="20"/>
    <m/>
    <n v="0"/>
    <n v="0"/>
    <d v="1899-12-30T01:20:00"/>
    <n v="1"/>
    <n v="2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852019.32"/>
    <n v="13775"/>
    <n v="62.475614035087723"/>
    <n v="61.852582214156079"/>
    <m/>
    <m/>
    <m/>
    <m/>
    <m/>
  </r>
  <r>
    <n v="243"/>
    <n v="1"/>
    <d v="2011-09-01T00:00:00"/>
    <n v="9"/>
    <x v="0"/>
    <n v="1"/>
    <s v="TSL,JSR"/>
    <s v="BLENDED PCI"/>
    <s v="PRIMROSE"/>
    <d v="1899-12-30T01:40:00"/>
    <x v="241"/>
    <s v="DTY-WT 1-WCS-RLS 1-IMWB 1-DTY"/>
    <n v="56"/>
    <n v="3"/>
    <m/>
    <d v="1899-12-30T01:40:00"/>
    <d v="1899-12-30T01:40:00"/>
    <d v="1899-12-30T00:00:00"/>
    <n v="0"/>
    <n v="0"/>
    <d v="1899-12-30T01:45:00"/>
    <d v="1899-12-30T00:05:00"/>
    <n v="0"/>
    <n v="5"/>
    <d v="1899-12-30T02:00:00"/>
    <d v="1899-12-30T00:15:00"/>
    <n v="0"/>
    <n v="15"/>
    <d v="1899-12-30T02:45:00"/>
    <d v="1899-12-30T00:45:00"/>
    <n v="0"/>
    <n v="45"/>
    <d v="1899-12-30T02:45:00"/>
    <d v="1899-12-30T04:00:00"/>
    <d v="1899-12-30T01:15:00"/>
    <n v="1"/>
    <n v="15"/>
    <d v="1899-12-30T02:45:00"/>
    <d v="1899-12-30T04:00:00"/>
    <d v="1899-12-30T01:15:00"/>
    <n v="1"/>
    <n v="15"/>
    <d v="1899-12-30T04:05:00"/>
    <d v="1899-12-30T00:05:00"/>
    <n v="0"/>
    <n v="5"/>
    <d v="1899-12-30T04:05:00"/>
    <d v="1899-12-30T00:00:00"/>
    <n v="0"/>
    <n v="0"/>
    <d v="1899-12-30T05:55:00"/>
    <d v="1899-12-30T01:50:00"/>
    <n v="1"/>
    <n v="50"/>
    <d v="1899-12-30T05:55:00"/>
    <d v="1899-12-30T05:55:00"/>
    <d v="1899-12-30T00:00:00"/>
    <n v="0"/>
    <n v="0"/>
    <d v="1899-12-30T05:55:00"/>
    <d v="1899-12-30T05:55:00"/>
    <m/>
    <d v="1899-12-30T00:00:00"/>
    <n v="0"/>
    <n v="0"/>
    <d v="1899-12-30T06:00:00"/>
    <d v="1899-12-30T00:05:00"/>
    <n v="0"/>
    <n v="5"/>
    <d v="1899-12-30T06:10:00"/>
    <d v="1899-12-30T00:10:00"/>
    <n v="0"/>
    <n v="10"/>
    <d v="1899-12-30T06:10:00"/>
    <d v="1899-12-30T06:20:00"/>
    <d v="1899-12-30T00:10:00"/>
    <n v="0"/>
    <n v="10"/>
    <d v="1899-12-30T04:40:00"/>
    <n v="4"/>
    <n v="40"/>
    <d v="1899-12-30T01:05:00"/>
    <n v="1"/>
    <n v="5"/>
    <d v="1899-12-30T01:15:00"/>
    <n v="1"/>
    <n v="15"/>
    <d v="1899-12-30T01:50:00"/>
    <n v="1"/>
    <n v="50"/>
    <m/>
    <n v="0"/>
    <n v="0"/>
    <d v="1899-12-30T01:50:00"/>
    <n v="1"/>
    <n v="5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855438.96"/>
    <n v="13833"/>
    <n v="61.064999999999998"/>
    <n v="61.840451095207108"/>
    <m/>
    <m/>
    <m/>
    <m/>
    <m/>
  </r>
  <r>
    <n v="244"/>
    <n v="2"/>
    <d v="2011-09-01T00:00:00"/>
    <n v="9"/>
    <x v="0"/>
    <n v="2"/>
    <s v="TSL,JSR"/>
    <s v="CURRAGH SS"/>
    <s v="PRIMROSE"/>
    <d v="1899-12-30T04:25:00"/>
    <x v="242"/>
    <s v="DTY-WT 1-WCS-RLS 1-IMWB 1-DTY"/>
    <n v="58"/>
    <n v="0"/>
    <m/>
    <d v="1899-12-30T04:25:00"/>
    <d v="1899-12-30T04:25:00"/>
    <d v="1899-12-30T00:00:00"/>
    <n v="0"/>
    <n v="0"/>
    <d v="1899-12-30T04:30:00"/>
    <d v="1899-12-30T00:05:00"/>
    <n v="0"/>
    <n v="5"/>
    <d v="1899-12-30T04:45:00"/>
    <d v="1899-12-30T00:15:00"/>
    <n v="0"/>
    <n v="15"/>
    <d v="1899-12-30T06:00:00"/>
    <d v="1899-12-30T01:15:00"/>
    <n v="1"/>
    <n v="15"/>
    <d v="1899-12-30T06:02:00"/>
    <d v="1899-12-30T07:30:00"/>
    <d v="1899-12-30T01:28:00"/>
    <n v="1"/>
    <n v="28"/>
    <d v="1899-12-30T06:02:00"/>
    <d v="1899-12-30T07:30:00"/>
    <d v="1899-12-30T01:28:00"/>
    <n v="1"/>
    <n v="28"/>
    <d v="1899-12-30T07:38:00"/>
    <d v="1899-12-30T00:08:00"/>
    <n v="0"/>
    <n v="8"/>
    <d v="1899-12-30T07:42:00"/>
    <d v="1899-12-30T00:04:00"/>
    <n v="0"/>
    <n v="4"/>
    <d v="1899-12-30T09:15:00"/>
    <d v="1899-12-30T01:33:00"/>
    <n v="1"/>
    <n v="33"/>
    <d v="1899-12-30T09:15:00"/>
    <d v="1899-12-30T09:15:00"/>
    <d v="1899-12-30T00:00:00"/>
    <n v="0"/>
    <n v="0"/>
    <d v="1899-12-30T09:15:00"/>
    <d v="1899-12-30T09:15:00"/>
    <m/>
    <d v="1899-12-30T00:00:00"/>
    <n v="0"/>
    <n v="0"/>
    <d v="1899-12-30T10:31:00"/>
    <d v="1899-12-30T01:16:00"/>
    <n v="1"/>
    <n v="16"/>
    <d v="1899-12-30T10:40:00"/>
    <d v="1899-12-30T00:09:00"/>
    <n v="0"/>
    <n v="9"/>
    <d v="1899-12-30T10:40:00"/>
    <d v="1899-12-30T10:50:00"/>
    <d v="1899-12-30T00:10:00"/>
    <n v="0"/>
    <n v="10"/>
    <d v="1899-12-30T06:25:00"/>
    <n v="6"/>
    <n v="25"/>
    <d v="1899-12-30T02:48:00"/>
    <n v="2"/>
    <n v="48"/>
    <d v="1899-12-30T01:28:00"/>
    <n v="1"/>
    <n v="28"/>
    <d v="1899-12-30T01:33:00"/>
    <n v="1"/>
    <n v="33"/>
    <m/>
    <n v="0"/>
    <n v="0"/>
    <d v="1899-12-30T01:33:00"/>
    <n v="1"/>
    <n v="33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859066.22"/>
    <n v="13890"/>
    <n v="62.53896551724138"/>
    <n v="61.847820014398849"/>
    <m/>
    <m/>
    <m/>
    <m/>
    <m/>
  </r>
  <r>
    <n v="245"/>
    <n v="3"/>
    <d v="2011-09-01T00:00:00"/>
    <n v="9"/>
    <x v="0"/>
    <n v="3"/>
    <s v="TSL,JSR"/>
    <s v="CP OMAN/SP THAI"/>
    <s v="MP PANAMAX6/SEALUCK2"/>
    <d v="1899-12-30T11:30:00"/>
    <x v="243"/>
    <s v="DTY-WT 1-WCS-RLS 2-IMWB 1-DTY"/>
    <n v="57"/>
    <n v="1"/>
    <m/>
    <d v="1899-12-30T11:30:00"/>
    <d v="1899-12-30T11:30:00"/>
    <d v="1899-12-30T00:00:00"/>
    <n v="0"/>
    <n v="0"/>
    <d v="1899-12-30T11:35:00"/>
    <d v="1899-12-30T00:05:00"/>
    <n v="0"/>
    <n v="5"/>
    <d v="1899-12-30T11:40:00"/>
    <d v="1899-12-30T00:05:00"/>
    <n v="0"/>
    <n v="5"/>
    <d v="1899-12-30T12:20:00"/>
    <d v="1899-12-30T00:40:00"/>
    <n v="0"/>
    <n v="40"/>
    <d v="1899-12-30T12:25:00"/>
    <d v="1899-12-30T13:30:00"/>
    <d v="1899-12-30T01:05:00"/>
    <n v="1"/>
    <n v="5"/>
    <d v="1899-12-30T12:25:00"/>
    <d v="1899-12-30T13:30:00"/>
    <d v="1899-12-30T01:05:00"/>
    <n v="1"/>
    <n v="5"/>
    <d v="1899-12-30T13:33:00"/>
    <d v="1899-12-30T00:03:00"/>
    <n v="0"/>
    <n v="3"/>
    <d v="1899-12-30T13:34:00"/>
    <d v="1899-12-30T00:01:00"/>
    <n v="0"/>
    <n v="1"/>
    <d v="1899-12-30T17:41:00"/>
    <d v="1899-12-30T04:07:00"/>
    <n v="4"/>
    <n v="7"/>
    <d v="1899-12-30T17:41:00"/>
    <d v="1899-12-30T17:41:00"/>
    <d v="1899-12-30T00:00:00"/>
    <n v="0"/>
    <n v="0"/>
    <d v="1899-12-30T17:41:00"/>
    <d v="1899-12-30T17:41:00"/>
    <m/>
    <d v="1899-12-30T00:00:00"/>
    <n v="0"/>
    <n v="0"/>
    <d v="1899-12-30T18:00:00"/>
    <d v="1899-12-30T00:19:00"/>
    <n v="0"/>
    <n v="19"/>
    <d v="1899-12-30T18:15:00"/>
    <d v="1899-12-30T00:15:00"/>
    <n v="0"/>
    <n v="15"/>
    <d v="1899-12-30T18:15:00"/>
    <d v="1899-12-30T18:30:00"/>
    <d v="1899-12-30T00:15:00"/>
    <n v="0"/>
    <n v="15"/>
    <d v="1899-12-30T07:00:00"/>
    <n v="7"/>
    <n v="0"/>
    <d v="1899-12-30T01:17:00"/>
    <n v="1"/>
    <n v="17"/>
    <d v="1899-12-30T01:05:00"/>
    <n v="1"/>
    <n v="5"/>
    <d v="1899-12-30T04:07:00"/>
    <n v="4"/>
    <n v="7"/>
    <m/>
    <m/>
    <n v="0"/>
    <d v="1899-12-30T04:07:00"/>
    <n v="4"/>
    <n v="7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862726.80999999994"/>
    <n v="13941"/>
    <n v="64.220877192982456"/>
    <n v="61.88414102288214"/>
    <m/>
    <m/>
    <m/>
    <m/>
    <m/>
  </r>
  <r>
    <n v="246"/>
    <n v="4"/>
    <d v="2011-09-01T00:00:00"/>
    <n v="9"/>
    <x v="1"/>
    <n v="1"/>
    <s v="TSL,HALDIA"/>
    <s v="GOONYELLA"/>
    <s v="YASA UNITY"/>
    <d v="1899-12-30T13:35:00"/>
    <x v="244"/>
    <s v="DTY-WT 1-WCS-RLS 1-IMWB 1-DTY"/>
    <n v="51"/>
    <n v="9"/>
    <m/>
    <d v="1899-12-30T13:35:00"/>
    <d v="1899-12-30T13:35:00"/>
    <d v="1899-12-30T00:00:00"/>
    <n v="0"/>
    <n v="0"/>
    <d v="1899-12-30T13:45:00"/>
    <d v="1899-12-30T00:10:00"/>
    <n v="0"/>
    <n v="10"/>
    <d v="1899-12-30T14:00:00"/>
    <d v="1899-12-30T00:15:00"/>
    <n v="0"/>
    <n v="15"/>
    <d v="1899-12-30T15:05:00"/>
    <d v="1899-12-30T01:05:00"/>
    <n v="1"/>
    <n v="5"/>
    <d v="1899-12-30T15:15:00"/>
    <d v="1899-12-30T16:50:00"/>
    <d v="1899-12-30T01:35:00"/>
    <n v="1"/>
    <n v="35"/>
    <d v="1899-12-30T15:15:00"/>
    <d v="1899-12-30T16:50:00"/>
    <d v="1899-12-30T01:35:00"/>
    <n v="1"/>
    <n v="35"/>
    <d v="1899-12-30T17:30:00"/>
    <d v="1899-12-30T00:40:00"/>
    <n v="0"/>
    <n v="40"/>
    <d v="1899-12-30T18:08:00"/>
    <d v="1899-12-30T00:38:00"/>
    <n v="0"/>
    <n v="38"/>
    <d v="1899-12-30T20:12:00"/>
    <d v="1899-12-30T02:04:00"/>
    <n v="2"/>
    <n v="4"/>
    <d v="1899-12-30T20:12:00"/>
    <d v="1899-12-30T20:12:00"/>
    <d v="1899-12-30T00:00:00"/>
    <n v="0"/>
    <n v="0"/>
    <d v="1899-12-30T20:12:00"/>
    <d v="1899-12-30T20:12:00"/>
    <m/>
    <d v="1899-12-30T00:00:00"/>
    <n v="0"/>
    <n v="0"/>
    <d v="1899-12-30T20:25:00"/>
    <d v="1899-12-30T00:13:00"/>
    <n v="0"/>
    <n v="13"/>
    <d v="1899-12-30T20:30:00"/>
    <d v="1899-12-30T00:05:00"/>
    <n v="0"/>
    <n v="5"/>
    <d v="1899-12-30T20:30:00"/>
    <d v="1899-12-30T20:55:00"/>
    <d v="1899-12-30T00:25:00"/>
    <n v="0"/>
    <n v="25"/>
    <d v="1899-12-30T07:20:00"/>
    <n v="7"/>
    <n v="20"/>
    <d v="1899-12-30T02:03:00"/>
    <n v="2"/>
    <n v="3"/>
    <d v="1899-12-30T01:35:00"/>
    <n v="1"/>
    <n v="35"/>
    <d v="1899-12-30T02:04:00"/>
    <n v="2"/>
    <n v="4"/>
    <m/>
    <m/>
    <n v="0"/>
    <d v="1899-12-30T02:04:00"/>
    <n v="2"/>
    <n v="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865898.53999999992"/>
    <n v="13993"/>
    <n v="62.190784313725487"/>
    <n v="61.880836132351888"/>
    <m/>
    <m/>
    <m/>
    <m/>
    <m/>
  </r>
  <r>
    <n v="247"/>
    <n v="5"/>
    <d v="2011-09-01T00:00:00"/>
    <n v="9"/>
    <x v="2"/>
    <n v="1"/>
    <s v="UML,DGPR"/>
    <s v="HARD COKING COAL"/>
    <s v="KAVO ALKYON"/>
    <d v="1899-12-30T15:50:00"/>
    <x v="245"/>
    <s v="DTY-WT 1-WCS-RLS 2-IMWB 1-DTY"/>
    <n v="52"/>
    <n v="7"/>
    <m/>
    <d v="1899-12-30T15:50:00"/>
    <d v="1899-12-30T15:50:00"/>
    <d v="1899-12-30T00:00:00"/>
    <n v="0"/>
    <n v="0"/>
    <d v="1899-12-30T16:00:00"/>
    <d v="1899-12-30T00:10:00"/>
    <n v="0"/>
    <n v="10"/>
    <d v="1899-12-30T16:20:00"/>
    <d v="1899-12-30T00:20:00"/>
    <n v="0"/>
    <n v="20"/>
    <d v="1899-12-30T17:45:00"/>
    <d v="1899-12-30T01:25:00"/>
    <n v="1"/>
    <n v="25"/>
    <d v="1899-12-30T17:55:00"/>
    <d v="1899-12-30T20:30:00"/>
    <d v="1899-12-30T02:35:00"/>
    <n v="2"/>
    <n v="35"/>
    <d v="1899-12-30T17:55:00"/>
    <d v="1899-12-30T20:30:00"/>
    <d v="1899-12-30T02:35:00"/>
    <n v="2"/>
    <n v="35"/>
    <d v="1899-12-30T21:00:00"/>
    <d v="1899-12-30T00:30:00"/>
    <n v="0"/>
    <n v="30"/>
    <d v="1899-12-30T21:16:00"/>
    <d v="1899-12-30T00:16:00"/>
    <n v="0"/>
    <n v="16"/>
    <d v="1899-12-31T00:55:00"/>
    <d v="1899-12-30T03:39:00"/>
    <n v="3"/>
    <n v="39"/>
    <d v="1899-12-31T00:55:00"/>
    <d v="1899-12-31T00:55:00"/>
    <d v="1899-12-30T00:00:00"/>
    <n v="0"/>
    <n v="0"/>
    <d v="1899-12-31T00:55:00"/>
    <d v="1899-12-31T00:55:00"/>
    <m/>
    <d v="1899-12-30T00:00:00"/>
    <n v="0"/>
    <n v="0"/>
    <d v="1899-12-31T01:15:00"/>
    <d v="1899-12-30T00:20:00"/>
    <n v="0"/>
    <n v="20"/>
    <d v="1899-12-31T01:20:00"/>
    <d v="1899-12-30T00:05:00"/>
    <n v="0"/>
    <n v="5"/>
    <d v="1899-12-31T01:20:00"/>
    <d v="1899-12-31T01:25:00"/>
    <d v="1899-12-30T00:05:00"/>
    <n v="0"/>
    <n v="5"/>
    <d v="1899-12-30T09:35:00"/>
    <n v="9"/>
    <n v="35"/>
    <d v="1899-12-30T02:20:00"/>
    <n v="2"/>
    <n v="20"/>
    <d v="1899-12-30T02:35:00"/>
    <n v="2"/>
    <n v="35"/>
    <d v="1899-12-30T03:39:00"/>
    <n v="3"/>
    <n v="39"/>
    <m/>
    <m/>
    <n v="0"/>
    <d v="1899-12-30T03:39:00"/>
    <n v="3"/>
    <n v="39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869124.46"/>
    <n v="14052"/>
    <n v="62.036923076923081"/>
    <n v="61.8505878166809"/>
    <m/>
    <m/>
    <m/>
    <m/>
    <m/>
  </r>
  <r>
    <n v="248"/>
    <n v="6"/>
    <d v="2011-09-02T00:00:00"/>
    <n v="9"/>
    <x v="0"/>
    <n v="4"/>
    <s v="TSL,JSR"/>
    <s v="CURRAGH SS"/>
    <s v="PRIMROSE"/>
    <d v="1899-12-30T02:45:00"/>
    <x v="246"/>
    <s v="DTY-WT 1-WCS-RLS 1-IMWB 1-DTY"/>
    <n v="59"/>
    <n v="0"/>
    <m/>
    <d v="1899-12-30T02:45:00"/>
    <d v="1899-12-30T02:45:00"/>
    <d v="1899-12-30T00:00:00"/>
    <n v="0"/>
    <n v="0"/>
    <d v="1899-12-30T03:00:00"/>
    <d v="1899-12-30T00:15:00"/>
    <n v="0"/>
    <n v="15"/>
    <d v="1899-12-30T03:30:00"/>
    <d v="1899-12-30T00:30:00"/>
    <n v="0"/>
    <n v="30"/>
    <d v="1899-12-30T04:25:00"/>
    <d v="1899-12-30T00:55:00"/>
    <n v="0"/>
    <n v="55"/>
    <d v="1899-12-30T04:25:00"/>
    <d v="1899-12-30T05:55:00"/>
    <d v="1899-12-30T01:30:00"/>
    <n v="1"/>
    <n v="30"/>
    <d v="1899-12-30T04:25:00"/>
    <d v="1899-12-30T05:55:00"/>
    <d v="1899-12-30T01:30:00"/>
    <n v="1"/>
    <n v="30"/>
    <d v="1899-12-30T06:00:00"/>
    <d v="1899-12-30T00:05:00"/>
    <n v="0"/>
    <n v="5"/>
    <d v="1899-12-30T06:04:00"/>
    <d v="1899-12-30T00:04:00"/>
    <n v="0"/>
    <n v="4"/>
    <d v="1899-12-30T08:38:00"/>
    <d v="1899-12-30T02:34:00"/>
    <n v="2"/>
    <n v="34"/>
    <d v="1899-12-30T08:38:00"/>
    <d v="1899-12-30T08:38:00"/>
    <d v="1899-12-30T00:00:00"/>
    <n v="0"/>
    <n v="0"/>
    <d v="1899-12-30T08:38:00"/>
    <d v="1899-12-30T08:38:00"/>
    <m/>
    <d v="1899-12-30T00:00:00"/>
    <n v="0"/>
    <n v="0"/>
    <d v="1899-12-30T08:45:00"/>
    <d v="1899-12-30T00:07:00"/>
    <n v="0"/>
    <n v="7"/>
    <d v="1899-12-30T08:55:00"/>
    <d v="1899-12-30T00:10:00"/>
    <n v="0"/>
    <n v="10"/>
    <d v="1899-12-30T08:55:00"/>
    <d v="1899-12-30T09:10:00"/>
    <d v="1899-12-30T00:15:00"/>
    <n v="0"/>
    <n v="15"/>
    <d v="1899-12-30T06:25:00"/>
    <n v="6"/>
    <n v="25"/>
    <d v="1899-12-30T01:17:00"/>
    <n v="1"/>
    <n v="17"/>
    <d v="1899-12-30T01:30:00"/>
    <n v="1"/>
    <n v="30"/>
    <d v="1899-12-30T02:34:00"/>
    <n v="2"/>
    <n v="34"/>
    <m/>
    <m/>
    <n v="0"/>
    <d v="1899-12-30T02:34:00"/>
    <n v="2"/>
    <n v="3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872840.46"/>
    <n v="14107"/>
    <n v="62.983050847457626"/>
    <n v="61.872861699865311"/>
    <m/>
    <m/>
    <m/>
    <m/>
    <m/>
  </r>
  <r>
    <n v="249"/>
    <n v="7"/>
    <d v="2011-09-02T00:00:00"/>
    <n v="9"/>
    <x v="0"/>
    <n v="5"/>
    <s v="TSL,JSR"/>
    <s v="SP LIMESTONE/BLENDED PCI"/>
    <s v="SEALUCK2/PRIMROSE"/>
    <d v="1899-12-30T05:45:00"/>
    <x v="247"/>
    <s v="DTY-WT 1-WCS-RLS 2-IMWB 1-DTY/DTY-WT 1-WCS-RLS 1-IMWB 1-DTY"/>
    <n v="55"/>
    <n v="4"/>
    <m/>
    <d v="1899-12-30T05:45:00"/>
    <d v="1899-12-30T05:45:00"/>
    <d v="1899-12-30T00:00:00"/>
    <n v="0"/>
    <n v="0"/>
    <d v="1899-12-30T06:15:00"/>
    <d v="1899-12-30T00:30:00"/>
    <n v="0"/>
    <n v="30"/>
    <d v="1899-12-30T06:45:00"/>
    <d v="1899-12-30T00:30:00"/>
    <n v="0"/>
    <n v="30"/>
    <d v="1899-12-30T07:40:00"/>
    <d v="1899-12-30T04:10:00"/>
    <n v="4"/>
    <n v="10"/>
    <d v="1899-12-30T07:50:00"/>
    <d v="1899-12-30T08:40:00"/>
    <d v="1899-12-30T00:50:00"/>
    <n v="0"/>
    <n v="50"/>
    <d v="1899-12-30T07:50:00"/>
    <d v="1899-12-30T08:40:00"/>
    <d v="1899-12-30T00:50:00"/>
    <n v="0"/>
    <n v="50"/>
    <d v="1899-12-30T08:50:00"/>
    <d v="1899-12-30T00:10:00"/>
    <n v="0"/>
    <n v="10"/>
    <d v="1899-12-30T09:02:00"/>
    <d v="1899-12-30T00:12:00"/>
    <n v="0"/>
    <n v="12"/>
    <d v="1899-12-30T12:41:00"/>
    <d v="1899-12-30T03:39:00"/>
    <n v="3"/>
    <n v="39"/>
    <d v="1899-12-30T12:41:00"/>
    <d v="1899-12-30T12:41:00"/>
    <d v="1899-12-30T00:00:00"/>
    <n v="0"/>
    <n v="0"/>
    <d v="1899-12-30T12:41:00"/>
    <d v="1899-12-30T12:41:00"/>
    <m/>
    <d v="1899-12-30T00:00:00"/>
    <n v="0"/>
    <n v="0"/>
    <d v="1899-12-30T12:55:00"/>
    <d v="1899-12-30T00:14:00"/>
    <n v="0"/>
    <n v="14"/>
    <d v="1899-12-30T13:05:00"/>
    <d v="1899-12-30T00:10:00"/>
    <n v="0"/>
    <n v="10"/>
    <d v="1899-12-30T13:05:00"/>
    <d v="1899-12-30T13:10:00"/>
    <d v="1899-12-30T00:05:00"/>
    <n v="0"/>
    <n v="5"/>
    <d v="1899-12-30T07:25:00"/>
    <n v="7"/>
    <n v="25"/>
    <d v="1899-12-30T04:44:00"/>
    <n v="4"/>
    <n v="44"/>
    <d v="1899-12-30T00:50:00"/>
    <n v="0"/>
    <n v="50"/>
    <d v="1899-12-30T03:39:00"/>
    <n v="3"/>
    <n v="39"/>
    <m/>
    <m/>
    <n v="0"/>
    <d v="1899-12-30T03:39:00"/>
    <n v="3"/>
    <n v="39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876367.48"/>
    <n v="14166"/>
    <n v="64.12763636363637"/>
    <n v="61.864145136241703"/>
    <m/>
    <m/>
    <m/>
    <m/>
    <m/>
  </r>
  <r>
    <n v="250"/>
    <n v="8"/>
    <d v="2011-09-02T00:00:00"/>
    <n v="9"/>
    <x v="11"/>
    <n v="1"/>
    <s v="BEL"/>
    <s v="LAKE VERMONT HCC"/>
    <s v="COS PROSPERITY"/>
    <d v="1899-12-30T11:20:00"/>
    <x v="248"/>
    <s v="DTY-WT 1-WCS-RLS 2-IMWB 1-DTY"/>
    <n v="59"/>
    <n v="0"/>
    <m/>
    <d v="1899-12-30T11:20:00"/>
    <d v="1899-12-30T11:20:00"/>
    <d v="1899-12-30T00:00:00"/>
    <n v="0"/>
    <n v="0"/>
    <d v="1899-12-30T11:25:00"/>
    <d v="1899-12-30T00:05:00"/>
    <n v="0"/>
    <n v="5"/>
    <d v="1899-12-30T11:30:00"/>
    <d v="1899-12-30T00:05:00"/>
    <n v="0"/>
    <n v="5"/>
    <d v="1899-12-30T11:45:00"/>
    <d v="1899-12-30T00:15:00"/>
    <n v="0"/>
    <n v="15"/>
    <d v="1899-12-30T11:50:00"/>
    <d v="1899-12-30T13:00:00"/>
    <d v="1899-12-30T01:10:00"/>
    <n v="1"/>
    <n v="10"/>
    <d v="1899-12-30T11:50:00"/>
    <d v="1899-12-30T13:00:00"/>
    <d v="1899-12-30T01:10:00"/>
    <n v="1"/>
    <n v="10"/>
    <d v="1899-12-30T13:40:00"/>
    <d v="1899-12-30T00:40:00"/>
    <n v="0"/>
    <n v="40"/>
    <d v="1899-12-30T14:10:00"/>
    <d v="1899-12-30T00:30:00"/>
    <n v="0"/>
    <n v="30"/>
    <d v="1899-12-30T15:58:00"/>
    <d v="1899-12-30T01:48:00"/>
    <n v="1"/>
    <n v="48"/>
    <d v="1899-12-30T15:58:00"/>
    <d v="1899-12-30T15:58:00"/>
    <d v="1899-12-30T00:00:00"/>
    <n v="0"/>
    <n v="0"/>
    <d v="1899-12-30T15:58:00"/>
    <d v="1899-12-30T15:58:00"/>
    <m/>
    <d v="1899-12-30T00:00:00"/>
    <n v="0"/>
    <n v="0"/>
    <d v="1899-12-30T16:05:00"/>
    <d v="1899-12-30T00:07:00"/>
    <n v="0"/>
    <n v="7"/>
    <d v="1899-12-30T16:10:00"/>
    <d v="1899-12-30T00:05:00"/>
    <n v="0"/>
    <n v="5"/>
    <d v="1899-12-30T16:10:00"/>
    <d v="1899-12-30T16:20:00"/>
    <d v="1899-12-30T00:10:00"/>
    <n v="0"/>
    <n v="10"/>
    <d v="1899-12-30T05:00:00"/>
    <n v="5"/>
    <n v="0"/>
    <d v="1899-12-30T01:07:00"/>
    <n v="1"/>
    <n v="7"/>
    <d v="1899-12-30T01:10:00"/>
    <n v="1"/>
    <n v="10"/>
    <d v="1899-12-30T01:48:00"/>
    <n v="1"/>
    <n v="48"/>
    <m/>
    <m/>
    <n v="0"/>
    <d v="1899-12-30T01:48:00"/>
    <n v="1"/>
    <n v="48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880079.99"/>
    <n v="14221"/>
    <n v="62.923898305084748"/>
    <n v="61.88594262006891"/>
    <m/>
    <m/>
    <m/>
    <m/>
    <m/>
  </r>
  <r>
    <n v="251"/>
    <n v="9"/>
    <d v="2011-09-02T00:00:00"/>
    <n v="9"/>
    <x v="7"/>
    <n v="1"/>
    <s v="VISA STEEL"/>
    <s v="NON COKING"/>
    <s v="NEWLEAD SPARTOUNTA"/>
    <d v="1899-12-30T13:50:00"/>
    <x v="249"/>
    <s v="DTY-WT 1-WCS-RLS 2-IMWB 1-DTY"/>
    <n v="55"/>
    <n v="3"/>
    <m/>
    <d v="1899-12-30T13:50:00"/>
    <d v="1899-12-30T13:50:00"/>
    <d v="1899-12-30T00:00:00"/>
    <n v="0"/>
    <n v="0"/>
    <d v="1899-12-30T14:00:00"/>
    <d v="1899-12-30T00:10:00"/>
    <n v="0"/>
    <n v="10"/>
    <d v="1899-12-30T14:05:00"/>
    <d v="1899-12-30T00:05:00"/>
    <n v="0"/>
    <n v="5"/>
    <d v="1899-12-30T14:30:00"/>
    <d v="1899-12-30T00:25:00"/>
    <n v="0"/>
    <n v="25"/>
    <d v="1899-12-30T14:45:00"/>
    <d v="1899-12-30T16:30:00"/>
    <d v="1899-12-30T01:45:00"/>
    <n v="1"/>
    <n v="45"/>
    <d v="1899-12-30T14:45:00"/>
    <d v="1899-12-30T16:30:00"/>
    <d v="1899-12-30T01:45:00"/>
    <n v="1"/>
    <n v="45"/>
    <d v="1899-12-30T17:00:00"/>
    <d v="1899-12-30T00:30:00"/>
    <n v="0"/>
    <n v="30"/>
    <d v="1899-12-30T17:10:00"/>
    <d v="1899-12-30T00:10:00"/>
    <n v="0"/>
    <n v="10"/>
    <d v="1899-12-30T19:12:00"/>
    <d v="1899-12-30T02:02:00"/>
    <n v="2"/>
    <n v="2"/>
    <d v="1899-12-30T19:12:00"/>
    <d v="1899-12-30T19:12:00"/>
    <d v="1899-12-30T00:00:00"/>
    <n v="0"/>
    <n v="0"/>
    <d v="1899-12-30T19:12:00"/>
    <d v="1899-12-30T19:12:00"/>
    <m/>
    <d v="1899-12-30T00:00:00"/>
    <n v="0"/>
    <n v="0"/>
    <d v="1899-12-30T19:30:00"/>
    <d v="1899-12-30T00:18:00"/>
    <n v="0"/>
    <n v="18"/>
    <d v="1899-12-30T19:45:00"/>
    <d v="1899-12-30T00:15:00"/>
    <n v="0"/>
    <n v="15"/>
    <d v="1899-12-30T19:45:00"/>
    <d v="1899-12-30T20:10:00"/>
    <d v="1899-12-30T00:25:00"/>
    <n v="0"/>
    <n v="25"/>
    <d v="1899-12-30T06:20:00"/>
    <n v="6"/>
    <n v="20"/>
    <d v="1899-12-30T01:28:00"/>
    <n v="1"/>
    <n v="28"/>
    <d v="1899-12-30T01:45:00"/>
    <n v="1"/>
    <n v="45"/>
    <d v="1899-12-30T02:02:00"/>
    <n v="2"/>
    <n v="2"/>
    <m/>
    <m/>
    <n v="0"/>
    <d v="1899-12-30T02:02:00"/>
    <n v="2"/>
    <n v="2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883582.91"/>
    <n v="14279"/>
    <n v="63.689454545454545"/>
    <n v="61.879887247006096"/>
    <m/>
    <m/>
    <m/>
    <m/>
    <m/>
  </r>
  <r>
    <n v="252"/>
    <n v="10"/>
    <d v="2011-09-02T00:00:00"/>
    <n v="9"/>
    <x v="0"/>
    <n v="6"/>
    <s v="TSL,JSR"/>
    <s v="BLENDED PCI/CURRAGH SS"/>
    <s v="PRIMROSE"/>
    <d v="1899-12-30T21:25:00"/>
    <x v="250"/>
    <s v="DTY-WT 1-WCS-RLS 1-IMWB 1-DTY"/>
    <n v="58"/>
    <n v="1"/>
    <m/>
    <d v="1899-12-30T21:25:00"/>
    <d v="1899-12-30T21:25:00"/>
    <d v="1899-12-30T00:00:00"/>
    <n v="0"/>
    <n v="0"/>
    <d v="1899-12-30T21:35:00"/>
    <d v="1899-12-30T00:10:00"/>
    <n v="0"/>
    <n v="10"/>
    <d v="1899-12-30T21:50:00"/>
    <d v="1899-12-30T00:15:00"/>
    <n v="0"/>
    <n v="15"/>
    <d v="1899-12-30T22:15:00"/>
    <d v="1899-12-30T00:25:00"/>
    <n v="0"/>
    <n v="25"/>
    <d v="1899-12-30T22:20:00"/>
    <d v="1899-12-30T23:30:00"/>
    <d v="1899-12-30T01:10:00"/>
    <n v="1"/>
    <n v="10"/>
    <d v="1899-12-30T22:20:00"/>
    <d v="1899-12-30T23:30:00"/>
    <d v="1899-12-30T01:10:00"/>
    <n v="1"/>
    <n v="10"/>
    <d v="1899-12-30T23:34:00"/>
    <d v="1899-12-30T00:04:00"/>
    <n v="0"/>
    <n v="4"/>
    <d v="1899-12-30T23:37:00"/>
    <d v="1899-12-30T00:03:00"/>
    <n v="0"/>
    <n v="3"/>
    <d v="1899-12-31T04:56:00"/>
    <d v="1899-12-30T05:19:00"/>
    <n v="5"/>
    <n v="19"/>
    <d v="1899-12-31T04:56:00"/>
    <d v="1899-12-31T04:56:00"/>
    <d v="1899-12-30T00:00:00"/>
    <n v="0"/>
    <n v="0"/>
    <d v="1899-12-31T04:56:00"/>
    <d v="1899-12-31T04:56:00"/>
    <m/>
    <d v="1899-12-30T00:00:00"/>
    <n v="0"/>
    <n v="0"/>
    <d v="1899-12-31T05:10:00"/>
    <d v="1899-12-30T00:14:00"/>
    <n v="0"/>
    <n v="14"/>
    <d v="1899-12-31T05:20:00"/>
    <d v="1899-12-30T00:10:00"/>
    <n v="0"/>
    <n v="10"/>
    <d v="1899-12-31T05:20:00"/>
    <d v="1899-12-31T05:50:00"/>
    <d v="1899-12-30T00:30:00"/>
    <n v="0"/>
    <n v="30"/>
    <d v="1899-12-30T08:25:00"/>
    <n v="8"/>
    <n v="25"/>
    <d v="1899-12-30T00:53:00"/>
    <n v="0"/>
    <n v="53"/>
    <d v="1899-12-30T01:10:00"/>
    <n v="1"/>
    <n v="10"/>
    <d v="1899-12-30T05:19:00"/>
    <n v="5"/>
    <n v="19"/>
    <m/>
    <m/>
    <n v="0"/>
    <d v="1899-12-30T05:19:00"/>
    <n v="5"/>
    <n v="19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887197.15"/>
    <n v="14332"/>
    <n v="62.314482758620684"/>
    <n v="61.903234021769471"/>
    <m/>
    <m/>
    <m/>
    <m/>
    <m/>
  </r>
  <r>
    <n v="253"/>
    <n v="11"/>
    <d v="2011-09-03T00:00:00"/>
    <n v="9"/>
    <x v="0"/>
    <n v="7"/>
    <s v="TSL,JSR"/>
    <s v="CP OMAN/SP LIMESTONE"/>
    <s v="MP PANAMAX6/SEALUCK2"/>
    <d v="1899-12-30T05:15:00"/>
    <x v="251"/>
    <s v="DTY-WT 1-WCS-RLS 2-IMWB 1-DTY"/>
    <n v="53"/>
    <n v="6"/>
    <m/>
    <d v="1899-12-30T05:15:00"/>
    <d v="1899-12-30T05:15:00"/>
    <d v="1899-12-30T00:00:00"/>
    <n v="0"/>
    <n v="0"/>
    <d v="1899-12-30T05:20:00"/>
    <d v="1899-12-30T00:05:00"/>
    <n v="0"/>
    <n v="5"/>
    <d v="1899-12-30T05:30:00"/>
    <d v="1899-12-30T00:10:00"/>
    <n v="0"/>
    <n v="10"/>
    <d v="1899-12-30T05:45:00"/>
    <d v="1899-12-30T00:15:00"/>
    <n v="0"/>
    <n v="15"/>
    <d v="1899-12-30T05:50:00"/>
    <d v="1899-12-30T08:19:00"/>
    <d v="1899-12-30T02:29:00"/>
    <n v="2"/>
    <n v="29"/>
    <d v="1899-12-30T05:50:00"/>
    <d v="1899-12-30T08:19:00"/>
    <d v="1899-12-30T02:29:00"/>
    <n v="2"/>
    <n v="29"/>
    <d v="1899-12-30T08:20:00"/>
    <d v="1899-12-30T00:01:00"/>
    <n v="0"/>
    <n v="1"/>
    <d v="1899-12-30T08:28:00"/>
    <d v="1899-12-30T00:08:00"/>
    <n v="0"/>
    <n v="8"/>
    <d v="1899-12-30T12:22:00"/>
    <d v="1899-12-30T03:54:00"/>
    <n v="3"/>
    <n v="54"/>
    <d v="1899-12-30T12:22:00"/>
    <d v="1899-12-30T12:22:00"/>
    <d v="1899-12-30T00:00:00"/>
    <n v="0"/>
    <n v="0"/>
    <d v="1899-12-30T12:22:00"/>
    <d v="1899-12-30T12:22:00"/>
    <m/>
    <d v="1899-12-30T00:00:00"/>
    <n v="0"/>
    <n v="0"/>
    <d v="1899-12-30T13:01:00"/>
    <d v="1899-12-30T00:39:00"/>
    <n v="0"/>
    <n v="39"/>
    <d v="1899-12-30T13:08:00"/>
    <d v="1899-12-30T00:07:00"/>
    <n v="0"/>
    <n v="7"/>
    <d v="1899-12-30T13:08:00"/>
    <d v="1899-12-30T13:15:00"/>
    <d v="1899-12-30T00:07:00"/>
    <n v="0"/>
    <n v="7"/>
    <d v="1899-12-30T08:00:00"/>
    <n v="8"/>
    <n v="0"/>
    <d v="1899-12-30T01:02:00"/>
    <n v="1"/>
    <n v="2"/>
    <d v="1899-12-30T02:29:00"/>
    <n v="2"/>
    <n v="29"/>
    <d v="1899-12-30T03:54:00"/>
    <n v="3"/>
    <n v="54"/>
    <m/>
    <m/>
    <n v="0"/>
    <d v="1899-12-30T03:54:00"/>
    <n v="3"/>
    <n v="5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890589.1"/>
    <n v="14390"/>
    <n v="63.999056603773582"/>
    <n v="61.889444058373869"/>
    <m/>
    <m/>
    <m/>
    <m/>
    <m/>
  </r>
  <r>
    <n v="254"/>
    <n v="12"/>
    <d v="2011-09-03T00:00:00"/>
    <n v="9"/>
    <x v="1"/>
    <n v="2"/>
    <s v="TSL,HALDIA"/>
    <s v="GOONYELLA"/>
    <s v="YASA UNITY"/>
    <d v="1899-12-30T10:15:00"/>
    <x v="252"/>
    <s v="DTY-WT 1-WCS-RLS 1-IMWB 1-DTY"/>
    <n v="58"/>
    <n v="0"/>
    <m/>
    <d v="1899-12-30T10:15:00"/>
    <d v="1899-12-30T10:15:00"/>
    <d v="1899-12-30T00:00:00"/>
    <n v="0"/>
    <n v="0"/>
    <d v="1899-12-30T10:30:00"/>
    <d v="1899-12-30T00:15:00"/>
    <n v="0"/>
    <n v="15"/>
    <d v="1899-12-30T10:45:00"/>
    <d v="1899-12-30T00:15:00"/>
    <n v="0"/>
    <n v="15"/>
    <d v="1899-12-30T11:22:00"/>
    <d v="1899-12-30T00:37:00"/>
    <n v="0"/>
    <n v="37"/>
    <d v="1899-12-30T11:23:00"/>
    <d v="1899-12-30T13:40:00"/>
    <d v="1899-12-30T02:17:00"/>
    <n v="2"/>
    <n v="17"/>
    <d v="1899-12-30T11:23:00"/>
    <d v="1899-12-30T13:40:00"/>
    <d v="1899-12-30T02:17:00"/>
    <n v="2"/>
    <n v="17"/>
    <d v="1899-12-30T13:42:00"/>
    <d v="1899-12-30T00:02:00"/>
    <n v="0"/>
    <n v="2"/>
    <d v="1899-12-30T14:50:00"/>
    <d v="1899-12-30T01:08:00"/>
    <n v="1"/>
    <n v="8"/>
    <d v="1899-12-30T17:25:00"/>
    <d v="1899-12-30T02:35:00"/>
    <n v="2"/>
    <n v="35"/>
    <d v="1899-12-30T17:25:00"/>
    <d v="1899-12-30T17:25:00"/>
    <d v="1899-12-30T00:00:00"/>
    <n v="0"/>
    <n v="0"/>
    <d v="1899-12-30T17:25:00"/>
    <d v="1899-12-30T17:25:00"/>
    <m/>
    <d v="1899-12-30T00:00:00"/>
    <n v="0"/>
    <n v="0"/>
    <d v="1899-12-30T17:35:00"/>
    <d v="1899-12-30T00:10:00"/>
    <n v="0"/>
    <n v="10"/>
    <d v="1899-12-30T17:42:00"/>
    <d v="1899-12-30T00:07:00"/>
    <n v="0"/>
    <n v="7"/>
    <d v="1899-12-30T17:42:00"/>
    <d v="1899-12-30T17:50:00"/>
    <d v="1899-12-30T00:08:00"/>
    <n v="0"/>
    <n v="8"/>
    <d v="1899-12-30T07:35:00"/>
    <n v="7"/>
    <n v="35"/>
    <d v="1899-12-30T00:56:00"/>
    <n v="0"/>
    <n v="56"/>
    <d v="1899-12-30T02:17:00"/>
    <n v="2"/>
    <n v="17"/>
    <d v="1899-12-30T02:35:00"/>
    <n v="2"/>
    <n v="35"/>
    <m/>
    <m/>
    <n v="0"/>
    <d v="1899-12-30T02:35:00"/>
    <n v="2"/>
    <n v="3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894235.82"/>
    <n v="14449"/>
    <n v="62.874482758620687"/>
    <n v="61.889114817634436"/>
    <m/>
    <m/>
    <m/>
    <m/>
    <m/>
  </r>
  <r>
    <n v="255"/>
    <n v="13"/>
    <d v="2011-09-03T00:00:00"/>
    <n v="9"/>
    <x v="2"/>
    <n v="2"/>
    <s v="UML,DGPR"/>
    <s v="HARD COKING COAL"/>
    <s v="KAVO ALKYON"/>
    <d v="1899-12-30T12:35:00"/>
    <x v="253"/>
    <s v="DTY-WT 1-WCS-RLS 2-IMWB 1-DTY"/>
    <n v="59"/>
    <n v="0"/>
    <m/>
    <d v="1899-12-30T12:35:00"/>
    <d v="1899-12-30T12:35:00"/>
    <d v="1899-12-30T00:00:00"/>
    <n v="0"/>
    <n v="0"/>
    <d v="1899-12-30T12:50:00"/>
    <d v="1899-12-30T00:15:00"/>
    <n v="0"/>
    <n v="15"/>
    <d v="1899-12-30T13:05:00"/>
    <d v="1899-12-30T00:15:00"/>
    <n v="0"/>
    <n v="15"/>
    <d v="1899-12-30T13:30:00"/>
    <d v="1899-12-30T00:25:00"/>
    <n v="0"/>
    <n v="25"/>
    <d v="1899-12-30T13:45:00"/>
    <d v="1899-12-30T15:00:00"/>
    <d v="1899-12-30T01:15:00"/>
    <n v="1"/>
    <n v="15"/>
    <d v="1899-12-30T13:45:00"/>
    <d v="1899-12-30T15:00:00"/>
    <d v="1899-12-30T01:15:00"/>
    <n v="1"/>
    <n v="15"/>
    <d v="1899-12-30T18:30:00"/>
    <d v="1899-12-30T03:30:00"/>
    <n v="3"/>
    <n v="30"/>
    <d v="1899-12-30T18:35:00"/>
    <d v="1899-12-30T00:05:00"/>
    <n v="0"/>
    <n v="5"/>
    <d v="1899-12-30T21:33:00"/>
    <d v="1899-12-30T02:58:00"/>
    <n v="2"/>
    <n v="58"/>
    <d v="1899-12-30T21:33:00"/>
    <d v="1899-12-30T21:33:00"/>
    <d v="1899-12-30T00:00:00"/>
    <n v="0"/>
    <n v="0"/>
    <d v="1899-12-30T21:33:00"/>
    <d v="1899-12-30T21:33:00"/>
    <m/>
    <d v="1899-12-30T00:00:00"/>
    <n v="0"/>
    <n v="0"/>
    <d v="1899-12-30T21:40:00"/>
    <d v="1899-12-30T00:07:00"/>
    <n v="0"/>
    <n v="7"/>
    <d v="1899-12-30T21:50:00"/>
    <d v="1899-12-30T00:10:00"/>
    <n v="0"/>
    <n v="10"/>
    <d v="1899-12-30T21:50:00"/>
    <d v="1899-12-30T22:00:00"/>
    <d v="1899-12-30T00:10:00"/>
    <n v="0"/>
    <n v="10"/>
    <d v="1899-12-30T09:25:00"/>
    <n v="9"/>
    <n v="25"/>
    <d v="1899-12-30T04:12:00"/>
    <n v="4"/>
    <n v="12"/>
    <d v="1899-12-30T01:15:00"/>
    <n v="1"/>
    <n v="15"/>
    <d v="1899-12-30T02:58:00"/>
    <n v="2"/>
    <n v="58"/>
    <m/>
    <m/>
    <n v="0"/>
    <d v="1899-12-30T02:58:00"/>
    <n v="2"/>
    <n v="58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897902.6"/>
    <n v="14508"/>
    <n v="62.148813559322036"/>
    <n v="61.89017094017094"/>
    <m/>
    <m/>
    <m/>
    <m/>
    <m/>
  </r>
  <r>
    <n v="256"/>
    <n v="14"/>
    <d v="2011-09-03T00:00:00"/>
    <n v="9"/>
    <x v="0"/>
    <n v="8"/>
    <s v="TSL,JSR"/>
    <s v="BLENDED PCI/CURRAGH SS"/>
    <s v="PRIMROSE/SHER-E-PUNJAB"/>
    <d v="1899-12-30T22:55:00"/>
    <x v="254"/>
    <s v="DTY-WT 1-WCS-RLS 1-IMWB 1-DTY"/>
    <n v="59"/>
    <n v="0"/>
    <m/>
    <d v="1899-12-30T22:55:00"/>
    <d v="1899-12-30T22:55:00"/>
    <d v="1899-12-30T00:00:00"/>
    <n v="0"/>
    <n v="0"/>
    <d v="1899-12-30T23:05:00"/>
    <d v="1899-12-30T00:10:00"/>
    <n v="0"/>
    <n v="10"/>
    <d v="1899-12-30T23:15:00"/>
    <d v="1899-12-30T00:10:00"/>
    <n v="0"/>
    <n v="10"/>
    <d v="1899-12-30T23:43:00"/>
    <d v="1899-12-30T00:28:00"/>
    <n v="0"/>
    <n v="28"/>
    <d v="1899-12-30T23:43:00"/>
    <d v="1899-12-31T02:10:00"/>
    <d v="1899-12-30T02:27:00"/>
    <n v="2"/>
    <n v="27"/>
    <d v="1899-12-30T23:43:00"/>
    <d v="1899-12-31T02:10:00"/>
    <d v="1899-12-30T02:27:00"/>
    <n v="2"/>
    <n v="27"/>
    <d v="1899-12-31T01:29:00"/>
    <n v="-2.8472222222222232E-2"/>
    <e v="#NUM!"/>
    <e v="#NUM!"/>
    <d v="1899-12-31T01:32:00"/>
    <d v="1899-12-30T00:03:00"/>
    <n v="0"/>
    <n v="3"/>
    <d v="1899-12-31T05:08:00"/>
    <d v="1899-12-30T03:36:00"/>
    <n v="3"/>
    <n v="36"/>
    <d v="1899-12-31T05:08:00"/>
    <d v="1899-12-31T05:08:00"/>
    <d v="1899-12-30T00:00:00"/>
    <n v="0"/>
    <n v="0"/>
    <d v="1899-12-31T05:08:00"/>
    <d v="1899-12-31T05:08:00"/>
    <m/>
    <d v="1899-12-30T00:00:00"/>
    <n v="0"/>
    <n v="0"/>
    <d v="1899-12-31T05:20:00"/>
    <d v="1899-12-30T00:12:00"/>
    <n v="0"/>
    <n v="12"/>
    <d v="1899-12-31T05:40:00"/>
    <d v="1899-12-30T00:20:00"/>
    <n v="0"/>
    <n v="20"/>
    <d v="1899-12-31T05:40:00"/>
    <d v="1899-12-31T06:15:00"/>
    <d v="1899-12-30T00:35:00"/>
    <n v="0"/>
    <n v="35"/>
    <d v="1899-12-30T07:20:00"/>
    <n v="7"/>
    <n v="20"/>
    <d v="1899-12-30T00:19:00"/>
    <n v="0"/>
    <n v="19"/>
    <d v="1899-12-30T02:27:00"/>
    <n v="2"/>
    <n v="27"/>
    <d v="1899-12-30T03:36:00"/>
    <n v="3"/>
    <n v="36"/>
    <m/>
    <m/>
    <n v="0"/>
    <d v="1899-12-30T03:36:00"/>
    <n v="3"/>
    <n v="36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901581.21"/>
    <n v="14565"/>
    <n v="62.349322033898311"/>
    <n v="61.900529351184346"/>
    <m/>
    <m/>
    <m/>
    <m/>
    <m/>
  </r>
  <r>
    <n v="257"/>
    <n v="15"/>
    <d v="2011-09-04T00:00:00"/>
    <n v="9"/>
    <x v="0"/>
    <n v="9"/>
    <s v="TSL,JSR"/>
    <s v="SS NEWZEALAND/CP OMAN"/>
    <s v="SHER-E-PUNJAB/NEWLEAD TOMI/MP PANAMAX6"/>
    <d v="1899-12-30T04:05:00"/>
    <x v="255"/>
    <s v="DTY-WT 1-WCS-RLS 2-IMWB 1-DTY"/>
    <n v="57"/>
    <n v="0"/>
    <m/>
    <d v="1899-12-30T04:05:00"/>
    <d v="1899-12-30T04:05:00"/>
    <d v="1899-12-30T00:00:00"/>
    <n v="0"/>
    <n v="0"/>
    <d v="1899-12-30T04:10:00"/>
    <d v="1899-12-30T00:05:00"/>
    <n v="0"/>
    <n v="5"/>
    <d v="1899-12-30T04:15:00"/>
    <d v="1899-12-30T00:05:00"/>
    <n v="0"/>
    <n v="5"/>
    <d v="1899-12-30T04:50:00"/>
    <d v="1899-12-30T00:35:00"/>
    <n v="0"/>
    <n v="35"/>
    <d v="1899-12-30T04:55:00"/>
    <d v="1899-12-30T08:35:00"/>
    <d v="1899-12-30T03:40:00"/>
    <n v="3"/>
    <n v="40"/>
    <d v="1899-12-30T04:55:00"/>
    <d v="1899-12-30T08:35:00"/>
    <d v="1899-12-30T03:40:00"/>
    <n v="3"/>
    <n v="40"/>
    <d v="1899-12-30T08:39:00"/>
    <d v="1899-12-30T00:04:00"/>
    <n v="0"/>
    <n v="4"/>
    <d v="1899-12-30T08:40:00"/>
    <d v="1899-12-30T00:01:00"/>
    <n v="0"/>
    <n v="1"/>
    <d v="1899-12-30T12:41:00"/>
    <d v="1899-12-30T04:01:00"/>
    <n v="4"/>
    <n v="1"/>
    <d v="1899-12-30T12:41:00"/>
    <d v="1899-12-30T12:41:00"/>
    <d v="1899-12-30T00:00:00"/>
    <n v="0"/>
    <n v="0"/>
    <d v="1899-12-30T12:41:00"/>
    <d v="1899-12-30T12:41:00"/>
    <m/>
    <d v="1899-12-30T00:00:00"/>
    <n v="0"/>
    <n v="0"/>
    <d v="1899-12-30T12:50:00"/>
    <d v="1899-12-30T00:09:00"/>
    <n v="0"/>
    <n v="9"/>
    <d v="1899-12-30T13:00:00"/>
    <d v="1899-12-30T00:10:00"/>
    <n v="0"/>
    <n v="10"/>
    <d v="1899-12-30T13:00:00"/>
    <d v="1899-12-30T13:20:00"/>
    <d v="1899-12-30T00:20:00"/>
    <n v="0"/>
    <n v="20"/>
    <d v="1899-12-30T09:15:00"/>
    <n v="9"/>
    <n v="15"/>
    <d v="1899-12-30T00:58:00"/>
    <n v="0"/>
    <n v="58"/>
    <d v="1899-12-30T03:40:00"/>
    <n v="3"/>
    <n v="40"/>
    <d v="1899-12-30T04:01:00"/>
    <n v="4"/>
    <n v="1"/>
    <m/>
    <m/>
    <n v="0"/>
    <d v="1899-12-30T04:01:00"/>
    <n v="4"/>
    <n v="1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905127.40999999992"/>
    <n v="14624"/>
    <n v="62.214035087719296"/>
    <n v="61.89328569474835"/>
    <m/>
    <m/>
    <m/>
    <m/>
    <m/>
  </r>
  <r>
    <n v="258"/>
    <n v="16"/>
    <d v="2011-09-04T00:00:00"/>
    <n v="9"/>
    <x v="11"/>
    <n v="2"/>
    <s v="BEL"/>
    <s v="LAKE VERMONT HCC"/>
    <s v="COS PROSPERITY"/>
    <d v="1899-12-30T06:20:00"/>
    <x v="256"/>
    <s v="DTY-WT 1-WCS-RLS 1-IMWB 1-DTY"/>
    <n v="59"/>
    <n v="0"/>
    <m/>
    <d v="1899-12-30T06:20:00"/>
    <d v="1899-12-30T06:20:00"/>
    <d v="1899-12-30T00:00:00"/>
    <n v="0"/>
    <n v="0"/>
    <d v="1899-12-30T06:30:00"/>
    <d v="1899-12-30T00:10:00"/>
    <n v="0"/>
    <n v="10"/>
    <d v="1899-12-30T06:35:00"/>
    <d v="1899-12-30T00:05:00"/>
    <n v="0"/>
    <n v="5"/>
    <d v="1899-12-30T07:05:00"/>
    <d v="1899-12-30T00:30:00"/>
    <n v="0"/>
    <n v="30"/>
    <d v="1899-12-30T08:20:00"/>
    <d v="1899-12-30T10:30:00"/>
    <d v="1899-12-30T02:10:00"/>
    <n v="2"/>
    <n v="10"/>
    <d v="1899-12-30T08:20:00"/>
    <d v="1899-12-30T10:30:00"/>
    <d v="1899-12-30T02:10:00"/>
    <n v="2"/>
    <n v="10"/>
    <d v="1899-12-30T10:40:00"/>
    <d v="1899-12-30T00:10:00"/>
    <n v="0"/>
    <n v="10"/>
    <d v="1899-12-30T10:45:00"/>
    <d v="1899-12-30T00:05:00"/>
    <n v="0"/>
    <n v="5"/>
    <d v="1899-12-30T20:41:00"/>
    <d v="1899-12-30T09:56:00"/>
    <n v="9"/>
    <n v="56"/>
    <d v="1899-12-30T20:41:00"/>
    <d v="1899-12-30T20:41:00"/>
    <d v="1899-12-30T00:00:00"/>
    <n v="0"/>
    <n v="0"/>
    <d v="1899-12-30T20:41:00"/>
    <d v="1899-12-30T20:41:00"/>
    <m/>
    <d v="1899-12-30T00:00:00"/>
    <n v="0"/>
    <n v="0"/>
    <d v="1899-12-30T20:50:00"/>
    <d v="1899-12-30T00:09:00"/>
    <n v="0"/>
    <n v="9"/>
    <d v="1899-12-30T21:00:00"/>
    <d v="1899-12-30T00:10:00"/>
    <n v="0"/>
    <n v="10"/>
    <d v="1899-12-30T21:00:00"/>
    <d v="1899-12-30T21:15:00"/>
    <d v="1899-12-30T00:15:00"/>
    <n v="0"/>
    <n v="15"/>
    <d v="1899-12-30T14:55:00"/>
    <n v="14"/>
    <n v="55"/>
    <d v="1899-12-30T00:59:00"/>
    <n v="0"/>
    <n v="59"/>
    <d v="1899-12-30T02:10:00"/>
    <n v="2"/>
    <n v="10"/>
    <d v="1899-12-30T09:56:00"/>
    <n v="9"/>
    <n v="56"/>
    <m/>
    <m/>
    <m/>
    <d v="1899-12-30T09:56:00"/>
    <n v="9"/>
    <n v="56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908523.80999999994"/>
    <n v="14680"/>
    <n v="57.566101694915254"/>
    <n v="61.888542915531332"/>
    <m/>
    <m/>
    <m/>
    <m/>
    <m/>
  </r>
  <r>
    <n v="259"/>
    <n v="17"/>
    <d v="2011-09-05T00:00:00"/>
    <n v="9"/>
    <x v="0"/>
    <n v="10"/>
    <s v="TSL,JSR"/>
    <s v="JELLINBAH PCI/CURRAGH SS"/>
    <s v="PRIMROSE/SHER-E-PUNJAB"/>
    <d v="1899-12-30T22:25:00"/>
    <x v="257"/>
    <s v="DTY-WT 1-WCS-RLS 1-IMWB 1-DTY"/>
    <n v="56"/>
    <n v="2"/>
    <m/>
    <d v="1899-12-30T22:25:00"/>
    <d v="1899-12-30T22:25:00"/>
    <d v="1899-12-30T00:00:00"/>
    <n v="0"/>
    <n v="0"/>
    <d v="1899-12-30T22:30:00"/>
    <d v="1899-12-30T00:05:00"/>
    <n v="0"/>
    <n v="5"/>
    <d v="1899-12-30T22:45:00"/>
    <d v="1899-12-30T00:15:00"/>
    <n v="0"/>
    <n v="15"/>
    <d v="1899-12-30T23:12:00"/>
    <d v="1899-12-30T00:27:00"/>
    <n v="0"/>
    <n v="27"/>
    <d v="1899-12-30T23:12:00"/>
    <d v="1899-12-31T00:30:00"/>
    <d v="1899-12-30T01:18:00"/>
    <n v="1"/>
    <n v="18"/>
    <d v="1899-12-30T23:12:00"/>
    <d v="1899-12-31T00:30:00"/>
    <d v="1899-12-30T01:18:00"/>
    <n v="1"/>
    <n v="18"/>
    <d v="1899-12-31T00:30:00"/>
    <d v="1899-12-30T00:00:00"/>
    <n v="0"/>
    <n v="0"/>
    <d v="1899-12-31T00:32:00"/>
    <d v="1899-12-30T00:02:00"/>
    <n v="0"/>
    <n v="2"/>
    <d v="1899-12-31T05:50:00"/>
    <d v="1899-12-30T05:18:00"/>
    <n v="5"/>
    <n v="18"/>
    <d v="1899-12-31T05:50:00"/>
    <d v="1899-12-31T05:50:00"/>
    <d v="1899-12-30T00:00:00"/>
    <n v="0"/>
    <n v="0"/>
    <d v="1899-12-31T05:50:00"/>
    <d v="1899-12-31T05:50:00"/>
    <m/>
    <d v="1899-12-30T00:00:00"/>
    <n v="0"/>
    <n v="0"/>
    <d v="1899-12-31T06:45:00"/>
    <d v="1899-12-30T00:55:00"/>
    <n v="0"/>
    <n v="55"/>
    <d v="1899-12-31T06:50:00"/>
    <d v="1899-12-30T00:05:00"/>
    <n v="0"/>
    <n v="5"/>
    <d v="1899-12-31T06:50:00"/>
    <d v="1899-12-31T07:00:00"/>
    <d v="1899-12-30T00:10:00"/>
    <n v="0"/>
    <n v="10"/>
    <d v="1899-12-30T08:35:00"/>
    <n v="8"/>
    <n v="35"/>
    <d v="1899-12-30T01:27:00"/>
    <n v="1"/>
    <n v="27"/>
    <d v="1899-12-30T01:18:00"/>
    <n v="1"/>
    <n v="18"/>
    <d v="1899-12-30T05:18:00"/>
    <n v="5"/>
    <n v="18"/>
    <m/>
    <m/>
    <m/>
    <d v="1899-12-30T05:18:00"/>
    <n v="5"/>
    <n v="18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911665.65999999992"/>
    <n v="14738"/>
    <n v="56.104464285714286"/>
    <n v="61.85816664404939"/>
    <m/>
    <m/>
    <m/>
    <m/>
    <m/>
  </r>
  <r>
    <n v="260"/>
    <n v="18"/>
    <d v="2011-09-05T00:00:00"/>
    <n v="9"/>
    <x v="0"/>
    <n v="11"/>
    <s v="TSL,JSR"/>
    <s v="SS NEWZEALAND/JELLINBAH PCI"/>
    <s v="SHER-E-PUNJAB/PRIMROSE"/>
    <d v="1899-12-31T00:50:00"/>
    <x v="258"/>
    <s v="DTY-WT 1-WCS-RLS 1-IMWB 1-DTY"/>
    <n v="58"/>
    <n v="0"/>
    <m/>
    <d v="1899-12-31T00:50:00"/>
    <d v="1899-12-31T00:50:00"/>
    <d v="1899-12-30T00:00:00"/>
    <n v="0"/>
    <n v="0"/>
    <d v="1899-12-31T01:30:00"/>
    <d v="1899-12-30T00:40:00"/>
    <n v="0"/>
    <n v="40"/>
    <d v="1899-12-31T02:00:00"/>
    <d v="1899-12-30T00:30:00"/>
    <n v="0"/>
    <n v="30"/>
    <d v="1899-12-31T03:30:00"/>
    <d v="1899-12-30T01:30:00"/>
    <n v="1"/>
    <n v="30"/>
    <d v="1899-12-31T03:45:00"/>
    <d v="1899-12-31T07:00:00"/>
    <d v="1899-12-30T03:15:00"/>
    <n v="3"/>
    <n v="15"/>
    <d v="1899-12-31T03:45:00"/>
    <d v="1899-12-31T07:00:00"/>
    <d v="1899-12-30T03:15:00"/>
    <n v="3"/>
    <n v="15"/>
    <d v="1899-12-31T07:00:00"/>
    <d v="1899-12-30T00:00:00"/>
    <n v="0"/>
    <n v="0"/>
    <d v="1899-12-31T07:15:00"/>
    <d v="1899-12-30T00:15:00"/>
    <n v="0"/>
    <n v="15"/>
    <d v="1899-12-31T11:47:00"/>
    <d v="1899-12-30T04:32:00"/>
    <n v="4"/>
    <n v="32"/>
    <d v="1899-12-31T11:47:00"/>
    <d v="1899-12-31T11:47:00"/>
    <d v="1899-12-30T00:00:00"/>
    <n v="0"/>
    <n v="0"/>
    <d v="1899-12-31T11:47:00"/>
    <d v="1899-12-31T11:47:00"/>
    <m/>
    <d v="1899-12-30T00:00:00"/>
    <n v="0"/>
    <n v="0"/>
    <d v="1899-12-31T12:05:00"/>
    <d v="1899-12-30T00:18:00"/>
    <n v="0"/>
    <n v="18"/>
    <d v="1899-12-31T12:10:00"/>
    <d v="1899-12-30T00:05:00"/>
    <n v="0"/>
    <n v="5"/>
    <d v="1899-12-31T12:10:00"/>
    <d v="1899-12-31T12:20:00"/>
    <d v="1899-12-30T00:10:00"/>
    <n v="0"/>
    <n v="10"/>
    <d v="1899-12-30T11:30:00"/>
    <n v="11"/>
    <n v="30"/>
    <d v="1899-12-30T01:53:00"/>
    <n v="1"/>
    <n v="53"/>
    <d v="1899-12-30T03:15:00"/>
    <n v="3"/>
    <n v="15"/>
    <d v="1899-12-30T04:32:00"/>
    <n v="4"/>
    <n v="32"/>
    <m/>
    <m/>
    <m/>
    <d v="1899-12-30T04:32:00"/>
    <n v="4"/>
    <n v="32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915699.15999999992"/>
    <n v="14797"/>
    <n v="69.543103448275858"/>
    <n v="61.88410894100155"/>
    <m/>
    <m/>
    <m/>
    <m/>
    <m/>
  </r>
  <r>
    <n v="261"/>
    <n v="19"/>
    <d v="2011-09-05T00:00:00"/>
    <n v="9"/>
    <x v="2"/>
    <n v="3"/>
    <s v="UML,DGPR"/>
    <s v="HARD COKING COAL"/>
    <s v="KAVO ALKYON/FU  ZHOU HAI"/>
    <d v="1899-12-30T03:40:00"/>
    <x v="259"/>
    <s v="DTY-WT 1-WCS-RLS 2-IMWB 1-DTY"/>
    <n v="59"/>
    <n v="0"/>
    <m/>
    <d v="1899-12-30T03:40:00"/>
    <d v="1899-12-30T03:40:00"/>
    <d v="1899-12-30T00:00:00"/>
    <n v="0"/>
    <n v="0"/>
    <d v="1899-12-30T04:10:00"/>
    <d v="1899-12-30T00:30:00"/>
    <n v="0"/>
    <n v="30"/>
    <d v="1899-12-30T06:30:00"/>
    <d v="1899-12-30T02:20:00"/>
    <n v="2"/>
    <n v="20"/>
    <d v="1899-12-30T07:00:00"/>
    <d v="1899-12-30T00:30:00"/>
    <n v="0"/>
    <n v="30"/>
    <d v="1899-12-30T07:10:00"/>
    <d v="1899-12-30T08:00:00"/>
    <d v="1899-12-30T00:50:00"/>
    <n v="0"/>
    <n v="50"/>
    <d v="1899-12-30T07:10:00"/>
    <d v="1899-12-30T08:00:00"/>
    <d v="1899-12-30T00:50:00"/>
    <n v="0"/>
    <n v="50"/>
    <d v="1899-12-30T14:00:00"/>
    <d v="1899-12-30T06:00:00"/>
    <n v="6"/>
    <n v="0"/>
    <d v="1899-12-30T14:02:00"/>
    <d v="1899-12-30T00:02:00"/>
    <n v="0"/>
    <n v="2"/>
    <d v="1899-12-30T18:35:00"/>
    <d v="1899-12-30T04:33:00"/>
    <n v="4"/>
    <n v="33"/>
    <d v="1899-12-30T18:35:00"/>
    <d v="1899-12-30T18:35:00"/>
    <d v="1899-12-30T00:00:00"/>
    <n v="0"/>
    <n v="0"/>
    <d v="1899-12-30T18:35:00"/>
    <d v="1899-12-30T18:35:00"/>
    <m/>
    <d v="1899-12-30T00:00:00"/>
    <n v="0"/>
    <n v="0"/>
    <d v="1899-12-30T19:00:00"/>
    <d v="1899-12-30T00:25:00"/>
    <n v="0"/>
    <n v="25"/>
    <d v="1899-12-30T19:15:00"/>
    <d v="1899-12-30T00:15:00"/>
    <n v="0"/>
    <n v="15"/>
    <d v="1899-12-30T19:15:00"/>
    <d v="1899-12-30T19:35:00"/>
    <d v="1899-12-30T00:20:00"/>
    <n v="0"/>
    <n v="20"/>
    <d v="1899-12-30T15:55:00"/>
    <n v="15"/>
    <n v="55"/>
    <d v="1899-12-30T07:10:00"/>
    <n v="7"/>
    <n v="10"/>
    <d v="1899-12-30T00:50:00"/>
    <n v="0"/>
    <n v="50"/>
    <d v="1899-12-30T04:33:00"/>
    <n v="4"/>
    <n v="33"/>
    <m/>
    <m/>
    <m/>
    <d v="1899-12-30T04:33:00"/>
    <n v="4"/>
    <n v="33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919320.84"/>
    <n v="14856"/>
    <n v="61.384406779661013"/>
    <n v="61.882124394184167"/>
    <m/>
    <m/>
    <m/>
    <m/>
    <m/>
  </r>
  <r>
    <n v="262"/>
    <n v="20"/>
    <d v="2011-09-05T00:00:00"/>
    <n v="9"/>
    <x v="0"/>
    <n v="12"/>
    <s v="TSL,JSR"/>
    <s v="CURRAGH SS/SP THAI/CP OMAN"/>
    <s v="SHER-E-PUNJAB/SEALUCK2/MP PANAMAX6"/>
    <d v="1899-12-30T15:10:00"/>
    <x v="260"/>
    <s v="DTY-WT 1-WCS-RLS 2-IMWB 1-DTY"/>
    <n v="59"/>
    <n v="0"/>
    <m/>
    <d v="1899-12-30T15:10:00"/>
    <d v="1899-12-30T15:10:00"/>
    <d v="1899-12-30T00:00:00"/>
    <n v="0"/>
    <n v="0"/>
    <d v="1899-12-30T15:20:00"/>
    <d v="1899-12-30T00:10:00"/>
    <n v="0"/>
    <n v="10"/>
    <d v="1899-12-30T15:30:00"/>
    <d v="1899-12-30T00:10:00"/>
    <n v="0"/>
    <n v="10"/>
    <d v="1899-12-30T16:00:00"/>
    <d v="1899-12-30T00:30:00"/>
    <n v="0"/>
    <n v="30"/>
    <d v="1899-12-30T16:05:00"/>
    <d v="1899-12-30T17:30:00"/>
    <d v="1899-12-30T01:25:00"/>
    <n v="1"/>
    <n v="25"/>
    <d v="1899-12-30T16:05:00"/>
    <d v="1899-12-30T17:30:00"/>
    <d v="1899-12-30T01:25:00"/>
    <n v="1"/>
    <n v="25"/>
    <d v="1899-12-30T19:35:00"/>
    <d v="1899-12-30T02:05:00"/>
    <n v="2"/>
    <n v="5"/>
    <d v="1899-12-30T19:47:00"/>
    <d v="1899-12-30T00:12:00"/>
    <n v="0"/>
    <n v="12"/>
    <d v="1899-12-31T02:23:00"/>
    <d v="1899-12-30T06:36:00"/>
    <n v="6"/>
    <n v="36"/>
    <d v="1899-12-31T02:23:00"/>
    <d v="1899-12-31T02:23:00"/>
    <d v="1899-12-30T00:00:00"/>
    <n v="0"/>
    <n v="0"/>
    <d v="1899-12-31T02:23:00"/>
    <d v="1899-12-31T02:23:00"/>
    <m/>
    <d v="1899-12-30T00:00:00"/>
    <n v="0"/>
    <n v="0"/>
    <d v="1899-12-31T02:30:00"/>
    <d v="1899-12-30T00:07:00"/>
    <n v="0"/>
    <n v="7"/>
    <d v="1899-12-31T02:50:00"/>
    <d v="1899-12-30T00:20:00"/>
    <n v="0"/>
    <n v="20"/>
    <d v="1899-12-31T02:50:00"/>
    <d v="1899-12-31T03:00:00"/>
    <d v="1899-12-30T00:10:00"/>
    <n v="0"/>
    <n v="10"/>
    <d v="1899-12-30T11:50:00"/>
    <n v="11"/>
    <n v="50"/>
    <d v="1899-12-30T03:02:00"/>
    <n v="3"/>
    <n v="2"/>
    <d v="1899-12-30T01:25:00"/>
    <n v="1"/>
    <n v="25"/>
    <d v="1899-12-30T06:36:00"/>
    <n v="6"/>
    <n v="36"/>
    <m/>
    <m/>
    <m/>
    <d v="1899-12-30T06:36:00"/>
    <n v="6"/>
    <n v="36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923071.01"/>
    <n v="14912"/>
    <n v="63.562203389830508"/>
    <n v="61.90122116416309"/>
    <m/>
    <m/>
    <m/>
    <m/>
    <m/>
  </r>
  <r>
    <n v="263"/>
    <n v="21"/>
    <d v="2011-09-06T00:00:00"/>
    <n v="9"/>
    <x v="0"/>
    <n v="13"/>
    <s v="TSL,JSR"/>
    <s v="JELLINBAH PCI/SS NEWZEALAND"/>
    <s v="PRIMROSE/SHER-E-PUNJAB"/>
    <d v="1899-12-30T21:50:00"/>
    <x v="261"/>
    <s v="DTY-WT 1-WCS-RLS 1-IMWB 1-DTY"/>
    <n v="56"/>
    <n v="3"/>
    <m/>
    <d v="1899-12-30T21:50:00"/>
    <d v="1899-12-30T21:50:00"/>
    <d v="1899-12-30T00:00:00"/>
    <n v="0"/>
    <n v="0"/>
    <d v="1899-12-30T22:10:00"/>
    <d v="1899-12-30T00:20:00"/>
    <n v="0"/>
    <n v="20"/>
    <d v="1899-12-30T22:15:00"/>
    <d v="1899-12-30T00:05:00"/>
    <n v="0"/>
    <n v="5"/>
    <d v="1899-12-30T23:45:00"/>
    <d v="1899-12-30T01:30:00"/>
    <n v="1"/>
    <n v="30"/>
    <d v="1899-12-30T23:45:00"/>
    <d v="1899-12-31T01:30:00"/>
    <d v="1899-12-30T01:45:00"/>
    <n v="1"/>
    <n v="45"/>
    <d v="1899-12-30T23:45:00"/>
    <d v="1899-12-31T01:30:00"/>
    <d v="1899-12-30T01:45:00"/>
    <n v="1"/>
    <n v="45"/>
    <d v="1899-12-31T02:45:00"/>
    <d v="1899-12-30T01:15:00"/>
    <n v="1"/>
    <n v="15"/>
    <d v="1899-12-31T03:25:00"/>
    <d v="1899-12-30T00:40:00"/>
    <n v="0"/>
    <n v="40"/>
    <d v="1899-12-31T05:49:00"/>
    <d v="1899-12-30T02:24:00"/>
    <n v="2"/>
    <n v="24"/>
    <d v="1899-12-31T05:49:00"/>
    <d v="1899-12-31T05:49:00"/>
    <d v="1899-12-30T00:00:00"/>
    <n v="0"/>
    <n v="0"/>
    <d v="1899-12-31T05:49:00"/>
    <d v="1899-12-31T05:49:00"/>
    <m/>
    <d v="1899-12-30T00:00:00"/>
    <n v="0"/>
    <n v="0"/>
    <d v="1899-12-31T05:55:00"/>
    <d v="1899-12-30T00:06:00"/>
    <n v="0"/>
    <n v="6"/>
    <d v="1899-12-31T06:00:00"/>
    <d v="1899-12-30T00:05:00"/>
    <n v="0"/>
    <n v="5"/>
    <d v="1899-12-31T06:00:00"/>
    <d v="1899-12-31T06:25:00"/>
    <d v="1899-12-30T00:25:00"/>
    <n v="0"/>
    <n v="25"/>
    <d v="1899-12-30T08:35:00"/>
    <n v="8"/>
    <n v="35"/>
    <d v="1899-12-30T02:56:00"/>
    <n v="2"/>
    <n v="56"/>
    <d v="1899-12-30T01:45:00"/>
    <n v="1"/>
    <n v="45"/>
    <d v="1899-12-30T02:24:00"/>
    <n v="2"/>
    <n v="24"/>
    <m/>
    <m/>
    <m/>
    <d v="1899-12-30T02:24:00"/>
    <n v="2"/>
    <n v="2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926562.08"/>
    <n v="14969"/>
    <n v="62.340535714285714"/>
    <n v="61.898729374039682"/>
    <m/>
    <m/>
    <m/>
    <m/>
    <m/>
  </r>
  <r>
    <n v="264"/>
    <n v="22"/>
    <d v="2011-09-06T00:00:00"/>
    <n v="9"/>
    <x v="0"/>
    <n v="14"/>
    <s v="TSL,JSR"/>
    <s v="SS NEWZEALAND/CURRAGH SS"/>
    <s v="SHER-E-PUNJAB"/>
    <d v="1899-12-30T02:55:00"/>
    <x v="262"/>
    <s v="DTY-WT 1-WCS-RLS 1-IMWB 1-DTY"/>
    <n v="57"/>
    <n v="2"/>
    <m/>
    <d v="1899-12-30T02:55:00"/>
    <d v="1899-12-30T02:55:00"/>
    <d v="1899-12-30T00:00:00"/>
    <n v="0"/>
    <n v="0"/>
    <d v="1899-12-30T03:15:00"/>
    <d v="1899-12-30T00:20:00"/>
    <n v="0"/>
    <n v="20"/>
    <d v="1899-12-30T03:30:00"/>
    <d v="1899-12-30T00:15:00"/>
    <n v="0"/>
    <n v="15"/>
    <d v="1899-12-30T04:00:00"/>
    <d v="1899-12-30T00:30:00"/>
    <n v="0"/>
    <n v="30"/>
    <d v="1899-12-30T04:00:00"/>
    <d v="1899-12-30T06:00:00"/>
    <d v="1899-12-30T02:00:00"/>
    <n v="2"/>
    <n v="0"/>
    <d v="1899-12-30T04:00:00"/>
    <d v="1899-12-30T06:00:00"/>
    <d v="1899-12-30T02:00:00"/>
    <n v="2"/>
    <n v="0"/>
    <d v="1899-12-30T06:25:00"/>
    <d v="1899-12-30T00:25:00"/>
    <n v="0"/>
    <n v="25"/>
    <d v="1899-12-30T06:25:00"/>
    <d v="1899-12-30T00:00:00"/>
    <n v="0"/>
    <n v="0"/>
    <d v="1899-12-30T09:50:00"/>
    <d v="1899-12-30T03:25:00"/>
    <n v="3"/>
    <n v="25"/>
    <d v="1899-12-30T09:50:00"/>
    <d v="1899-12-30T09:50:00"/>
    <d v="1899-12-30T00:00:00"/>
    <n v="0"/>
    <n v="0"/>
    <d v="1899-12-30T09:50:00"/>
    <d v="1899-12-30T09:50:00"/>
    <m/>
    <d v="1899-12-30T00:00:00"/>
    <n v="0"/>
    <n v="0"/>
    <d v="1899-12-30T10:19:00"/>
    <d v="1899-12-30T00:29:00"/>
    <n v="0"/>
    <n v="29"/>
    <d v="1899-12-30T10:25:00"/>
    <d v="1899-12-30T00:06:00"/>
    <n v="0"/>
    <n v="6"/>
    <d v="1899-12-30T10:25:00"/>
    <d v="1899-12-30T10:50:00"/>
    <d v="1899-12-30T00:25:00"/>
    <n v="0"/>
    <n v="25"/>
    <d v="1899-12-30T07:55:00"/>
    <n v="7"/>
    <n v="55"/>
    <d v="1899-12-30T01:30:00"/>
    <n v="1"/>
    <n v="30"/>
    <d v="1899-12-30T02:00:00"/>
    <n v="2"/>
    <n v="0"/>
    <d v="1899-12-30T03:25:00"/>
    <n v="3"/>
    <n v="25"/>
    <m/>
    <m/>
    <m/>
    <d v="1899-12-30T03:25:00"/>
    <n v="3"/>
    <n v="2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930085.80999999994"/>
    <n v="15028"/>
    <n v="61.819824561403507"/>
    <n v="61.890192307692303"/>
    <m/>
    <m/>
    <m/>
    <m/>
    <m/>
  </r>
  <r>
    <n v="265"/>
    <n v="23"/>
    <d v="2011-09-06T00:00:00"/>
    <n v="9"/>
    <x v="1"/>
    <n v="3"/>
    <s v="TSL,HALDIA"/>
    <s v="HAILCREEK/GOONYELLA"/>
    <s v="GREATBRIGHT/YASA UNITY"/>
    <d v="1899-12-30T09:00:00"/>
    <x v="263"/>
    <s v="DTY-WT 1-WCS-RLS 1-IMWB 1-DTY"/>
    <n v="59"/>
    <n v="0"/>
    <m/>
    <d v="1899-12-30T09:00:00"/>
    <d v="1899-12-30T09:00:00"/>
    <d v="1899-12-30T00:00:00"/>
    <n v="0"/>
    <n v="0"/>
    <d v="1899-12-30T09:10:00"/>
    <d v="1899-12-30T00:10:00"/>
    <n v="0"/>
    <n v="10"/>
    <d v="1899-12-30T09:25:00"/>
    <d v="1899-12-30T00:15:00"/>
    <n v="0"/>
    <n v="15"/>
    <d v="1899-12-30T10:00:00"/>
    <d v="1899-12-30T00:35:00"/>
    <n v="0"/>
    <n v="35"/>
    <d v="1899-12-30T10:05:00"/>
    <d v="1899-12-30T11:05:00"/>
    <d v="1899-12-30T01:00:00"/>
    <n v="1"/>
    <n v="0"/>
    <d v="1899-12-30T10:05:00"/>
    <d v="1899-12-30T11:05:00"/>
    <d v="1899-12-30T01:00:00"/>
    <n v="1"/>
    <n v="0"/>
    <d v="1899-12-30T12:20:00"/>
    <d v="1899-12-30T01:15:00"/>
    <n v="1"/>
    <n v="15"/>
    <d v="1899-12-30T13:52:00"/>
    <d v="1899-12-30T01:32:00"/>
    <n v="1"/>
    <n v="32"/>
    <d v="1899-12-30T20:29:00"/>
    <d v="1899-12-30T06:37:00"/>
    <n v="6"/>
    <n v="37"/>
    <d v="1899-12-30T20:29:00"/>
    <d v="1899-12-30T20:29:00"/>
    <d v="1899-12-30T00:00:00"/>
    <n v="0"/>
    <n v="0"/>
    <d v="1899-12-30T20:29:00"/>
    <d v="1899-12-30T20:29:00"/>
    <m/>
    <d v="1899-12-30T00:00:00"/>
    <n v="0"/>
    <n v="0"/>
    <d v="1899-12-30T20:35:00"/>
    <d v="1899-12-30T00:06:00"/>
    <n v="0"/>
    <n v="6"/>
    <d v="1899-12-30T20:45:00"/>
    <d v="1899-12-30T00:10:00"/>
    <n v="0"/>
    <n v="10"/>
    <d v="1899-12-30T20:45:00"/>
    <d v="1899-12-30T21:40:00"/>
    <d v="1899-12-30T00:55:00"/>
    <n v="0"/>
    <n v="55"/>
    <d v="1899-12-30T12:40:00"/>
    <n v="12"/>
    <n v="40"/>
    <d v="1899-12-30T02:06:00"/>
    <n v="2"/>
    <n v="6"/>
    <d v="1899-12-30T01:00:00"/>
    <n v="1"/>
    <n v="0"/>
    <d v="1899-12-30T06:37:00"/>
    <n v="6"/>
    <n v="37"/>
    <m/>
    <m/>
    <m/>
    <d v="1899-12-30T06:37:00"/>
    <n v="6"/>
    <n v="37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933648.87999999989"/>
    <n v="15086"/>
    <n v="60.391016949152544"/>
    <n v="61.888431658491307"/>
    <m/>
    <m/>
    <m/>
    <m/>
    <m/>
  </r>
  <r>
    <n v="266"/>
    <n v="24"/>
    <d v="2011-09-06T00:00:00"/>
    <n v="9"/>
    <x v="0"/>
    <n v="15"/>
    <s v="TSL,JSR"/>
    <s v="JELLINBAH PCI/CURRAGH SS"/>
    <s v="PRIMROSE/SHER-E-PUNJAB"/>
    <d v="1899-12-30T19:25:00"/>
    <x v="264"/>
    <s v="DTY-WT 1-WCS-RLS 1-IMWB 1-DTY"/>
    <n v="58"/>
    <n v="1"/>
    <m/>
    <d v="1899-12-30T19:25:00"/>
    <d v="1899-12-30T19:25:00"/>
    <d v="1899-12-30T00:00:00"/>
    <n v="0"/>
    <n v="0"/>
    <d v="1899-12-30T19:35:00"/>
    <d v="1899-12-30T00:10:00"/>
    <n v="0"/>
    <n v="10"/>
    <d v="1899-12-30T19:50:00"/>
    <d v="1899-12-30T00:15:00"/>
    <n v="0"/>
    <n v="15"/>
    <d v="1899-12-30T20:10:00"/>
    <d v="1899-12-30T00:20:00"/>
    <n v="0"/>
    <n v="20"/>
    <d v="1899-12-30T20:15:00"/>
    <d v="1899-12-30T22:20:00"/>
    <d v="1899-12-30T02:05:00"/>
    <n v="2"/>
    <n v="5"/>
    <d v="1899-12-30T20:15:00"/>
    <d v="1899-12-30T22:20:00"/>
    <d v="1899-12-30T02:05:00"/>
    <n v="2"/>
    <n v="5"/>
    <d v="1899-12-30T22:30:00"/>
    <d v="1899-12-30T00:10:00"/>
    <n v="0"/>
    <n v="10"/>
    <d v="1899-12-30T22:31:00"/>
    <d v="1899-12-30T00:01:00"/>
    <n v="0"/>
    <n v="1"/>
    <d v="1899-12-31T01:04:00"/>
    <d v="1899-12-30T02:33:00"/>
    <n v="2"/>
    <n v="33"/>
    <d v="1899-12-31T01:04:00"/>
    <d v="1899-12-31T01:04:00"/>
    <d v="1899-12-30T00:00:00"/>
    <n v="0"/>
    <n v="0"/>
    <d v="1899-12-31T01:04:00"/>
    <d v="1899-12-31T01:04:00"/>
    <m/>
    <d v="1899-12-30T00:00:00"/>
    <n v="0"/>
    <n v="0"/>
    <d v="1899-12-31T01:10:00"/>
    <d v="1899-12-30T00:06:00"/>
    <n v="0"/>
    <n v="6"/>
    <d v="1899-12-31T01:15:00"/>
    <d v="1899-12-30T00:05:00"/>
    <n v="0"/>
    <n v="5"/>
    <d v="1899-12-31T01:15:00"/>
    <d v="1899-12-31T01:25:00"/>
    <d v="1899-12-30T00:10:00"/>
    <n v="0"/>
    <n v="10"/>
    <d v="1899-12-30T06:00:00"/>
    <n v="6"/>
    <n v="0"/>
    <d v="1899-12-30T00:41:00"/>
    <n v="0"/>
    <n v="41"/>
    <d v="1899-12-30T02:05:00"/>
    <n v="2"/>
    <n v="5"/>
    <d v="1899-12-30T02:33:00"/>
    <n v="2"/>
    <n v="33"/>
    <m/>
    <m/>
    <m/>
    <d v="1899-12-30T02:33:00"/>
    <n v="2"/>
    <n v="33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937177.22999999986"/>
    <n v="15139"/>
    <n v="60.83362068965517"/>
    <n v="61.904830570050855"/>
    <m/>
    <m/>
    <m/>
    <m/>
    <m/>
  </r>
  <r>
    <n v="267"/>
    <n v="25"/>
    <d v="2011-09-06T00:00:00"/>
    <n v="9"/>
    <x v="2"/>
    <n v="4"/>
    <s v="UML,DGPR"/>
    <s v="HARD COKING COAL"/>
    <s v="FUZHOU HAI"/>
    <d v="1899-12-30T22:35:00"/>
    <x v="265"/>
    <s v="DTY-WT 1-WCS-RLS 1-IMWB 1-DTY"/>
    <n v="53"/>
    <n v="4"/>
    <m/>
    <d v="1899-12-30T22:35:00"/>
    <d v="1899-12-30T22:35:00"/>
    <d v="1899-12-30T00:00:00"/>
    <n v="0"/>
    <n v="0"/>
    <d v="1899-12-30T22:42:00"/>
    <d v="1899-12-30T00:07:00"/>
    <n v="0"/>
    <n v="7"/>
    <d v="1899-12-30T22:55:00"/>
    <d v="1899-12-30T00:13:00"/>
    <n v="0"/>
    <n v="13"/>
    <d v="1899-12-30T23:20:00"/>
    <d v="1899-12-30T00:25:00"/>
    <n v="0"/>
    <n v="25"/>
    <d v="1899-12-30T23:25:00"/>
    <d v="1899-12-31T01:00:00"/>
    <d v="1899-12-30T01:35:00"/>
    <n v="1"/>
    <n v="35"/>
    <d v="1899-12-30T23:25:00"/>
    <d v="1899-12-31T01:00:00"/>
    <d v="1899-12-30T01:35:00"/>
    <n v="1"/>
    <n v="35"/>
    <d v="1899-12-31T01:35:00"/>
    <d v="1899-12-30T00:35:00"/>
    <n v="0"/>
    <n v="35"/>
    <d v="1899-12-31T02:20:00"/>
    <d v="1899-12-30T00:45:00"/>
    <n v="0"/>
    <n v="45"/>
    <d v="1899-12-31T04:53:00"/>
    <d v="1899-12-30T02:33:00"/>
    <n v="2"/>
    <n v="33"/>
    <d v="1899-12-31T04:53:00"/>
    <d v="1899-12-31T04:53:00"/>
    <d v="1899-12-30T00:00:00"/>
    <n v="0"/>
    <n v="0"/>
    <d v="1899-12-31T04:53:00"/>
    <d v="1899-12-31T04:53:00"/>
    <m/>
    <d v="1899-12-30T00:00:00"/>
    <n v="0"/>
    <n v="0"/>
    <d v="1899-12-31T05:00:00"/>
    <d v="1899-12-30T00:07:00"/>
    <n v="0"/>
    <n v="7"/>
    <d v="1899-12-31T05:10:00"/>
    <d v="1899-12-30T00:10:00"/>
    <n v="0"/>
    <n v="10"/>
    <d v="1899-12-31T05:10:00"/>
    <d v="1899-12-31T05:15:00"/>
    <d v="1899-12-30T00:05:00"/>
    <n v="0"/>
    <n v="5"/>
    <d v="1899-12-30T06:40:00"/>
    <n v="6"/>
    <n v="40"/>
    <d v="1899-12-30T01:17:00"/>
    <n v="1"/>
    <n v="17"/>
    <d v="1899-12-30T01:35:00"/>
    <n v="1"/>
    <n v="35"/>
    <d v="1899-12-30T02:33:00"/>
    <n v="2"/>
    <n v="33"/>
    <m/>
    <m/>
    <m/>
    <d v="1899-12-30T02:33:00"/>
    <n v="2"/>
    <n v="33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940484.37999999989"/>
    <n v="15197"/>
    <n v="62.399056603773587"/>
    <n v="61.886186747384343"/>
    <m/>
    <m/>
    <m/>
    <m/>
    <m/>
  </r>
  <r>
    <n v="268"/>
    <n v="26"/>
    <d v="2011-09-07T00:00:00"/>
    <n v="9"/>
    <x v="11"/>
    <n v="3"/>
    <s v="BEL"/>
    <s v="LAKE VERMONT HCC"/>
    <s v="COS PROSPERITY"/>
    <d v="1899-12-30T16:10:00"/>
    <x v="266"/>
    <s v="DTY-WT 1-WCS-RLS 1-IMWB 1-DTY"/>
    <n v="58"/>
    <n v="0"/>
    <m/>
    <d v="1899-12-30T16:10:00"/>
    <d v="1899-12-30T16:10:00"/>
    <d v="1899-12-30T00:00:00"/>
    <n v="0"/>
    <n v="0"/>
    <d v="1899-12-30T16:15:00"/>
    <d v="1899-12-30T00:05:00"/>
    <n v="0"/>
    <n v="5"/>
    <d v="1899-12-30T16:25:00"/>
    <d v="1899-12-30T00:10:00"/>
    <n v="0"/>
    <n v="10"/>
    <d v="1899-12-30T16:49:00"/>
    <d v="1899-12-30T00:24:00"/>
    <n v="0"/>
    <n v="24"/>
    <d v="1899-12-30T16:55:00"/>
    <d v="1899-12-30T18:15:00"/>
    <d v="1899-12-30T01:20:00"/>
    <n v="1"/>
    <n v="20"/>
    <d v="1899-12-30T16:55:00"/>
    <d v="1899-12-30T18:15:00"/>
    <d v="1899-12-30T01:20:00"/>
    <n v="1"/>
    <n v="20"/>
    <d v="1899-12-30T18:54:00"/>
    <d v="1899-12-30T00:39:00"/>
    <n v="0"/>
    <n v="39"/>
    <d v="1899-12-30T20:23:00"/>
    <d v="1899-12-30T01:29:00"/>
    <n v="1"/>
    <n v="29"/>
    <d v="1899-12-30T22:18:00"/>
    <d v="1899-12-30T01:55:00"/>
    <n v="1"/>
    <n v="55"/>
    <d v="1899-12-30T22:18:00"/>
    <d v="1899-12-30T22:18:00"/>
    <d v="1899-12-30T00:00:00"/>
    <n v="0"/>
    <n v="0"/>
    <d v="1899-12-30T22:18:00"/>
    <d v="1899-12-30T22:18:00"/>
    <m/>
    <d v="1899-12-30T00:00:00"/>
    <n v="0"/>
    <n v="0"/>
    <d v="1899-12-30T22:30:00"/>
    <d v="1899-12-30T00:12:00"/>
    <n v="0"/>
    <n v="12"/>
    <d v="1899-12-30T22:38:00"/>
    <d v="1899-12-30T00:08:00"/>
    <n v="0"/>
    <n v="8"/>
    <d v="1899-12-30T22:38:00"/>
    <d v="1899-12-30T22:50:00"/>
    <d v="1899-12-30T00:12:00"/>
    <n v="0"/>
    <n v="12"/>
    <d v="1899-12-30T06:40:00"/>
    <n v="6"/>
    <n v="40"/>
    <d v="1899-12-30T01:23:00"/>
    <n v="1"/>
    <n v="23"/>
    <d v="1899-12-30T01:20:00"/>
    <n v="1"/>
    <n v="20"/>
    <d v="1899-12-30T01:55:00"/>
    <n v="1"/>
    <n v="55"/>
    <m/>
    <m/>
    <m/>
    <d v="1899-12-30T01:55:00"/>
    <n v="1"/>
    <n v="5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944229.92999999993"/>
    <n v="15251"/>
    <n v="64.578448275862073"/>
    <n v="61.912656874959012"/>
    <m/>
    <m/>
    <m/>
    <m/>
    <m/>
  </r>
  <r>
    <n v="269"/>
    <n v="27"/>
    <d v="2011-09-07T00:00:00"/>
    <n v="9"/>
    <x v="15"/>
    <n v="1"/>
    <s v="SUPL"/>
    <s v="NON COKING"/>
    <s v="GENCO NORMANDY"/>
    <d v="1899-12-30T18:45:00"/>
    <x v="267"/>
    <s v="DTY-WT 1-WCS-RLS 2-IMWB 1-DTY"/>
    <n v="54"/>
    <n v="5"/>
    <m/>
    <d v="1899-12-30T18:45:00"/>
    <d v="1899-12-30T18:45:00"/>
    <d v="1899-12-30T00:00:00"/>
    <n v="0"/>
    <n v="0"/>
    <d v="1899-12-30T19:00:00"/>
    <d v="1899-12-30T00:15:00"/>
    <n v="0"/>
    <n v="15"/>
    <d v="1899-12-30T22:00:00"/>
    <d v="1899-12-30T03:00:00"/>
    <n v="3"/>
    <n v="0"/>
    <d v="1899-12-30T22:40:00"/>
    <d v="1899-12-30T00:40:00"/>
    <n v="0"/>
    <n v="40"/>
    <d v="1899-12-30T22:40:00"/>
    <d v="1899-12-30T23:45:00"/>
    <d v="1899-12-30T01:05:00"/>
    <n v="1"/>
    <n v="5"/>
    <d v="1899-12-30T22:40:00"/>
    <d v="1899-12-30T23:45:00"/>
    <d v="1899-12-30T01:05:00"/>
    <n v="1"/>
    <n v="5"/>
    <d v="1899-12-30T23:45:00"/>
    <d v="1899-12-30T00:00:00"/>
    <n v="0"/>
    <n v="0"/>
    <d v="1899-12-31T00:02:00"/>
    <d v="1899-12-30T00:17:00"/>
    <n v="0"/>
    <n v="17"/>
    <d v="1899-12-31T01:05:00"/>
    <d v="1899-12-30T01:03:00"/>
    <n v="1"/>
    <n v="3"/>
    <d v="1899-12-31T01:05:00"/>
    <d v="1899-12-31T01:05:00"/>
    <d v="1899-12-30T00:00:00"/>
    <n v="0"/>
    <n v="0"/>
    <d v="1899-12-31T01:05:00"/>
    <d v="1899-12-31T01:05:00"/>
    <m/>
    <d v="1899-12-30T00:00:00"/>
    <n v="0"/>
    <n v="0"/>
    <d v="1899-12-31T01:30:00"/>
    <d v="1899-12-30T00:25:00"/>
    <n v="0"/>
    <n v="25"/>
    <d v="1899-12-31T01:50:00"/>
    <d v="1899-12-30T00:20:00"/>
    <n v="0"/>
    <n v="20"/>
    <d v="1899-12-31T01:50:00"/>
    <d v="1899-12-31T02:45:00"/>
    <d v="1899-12-30T00:55:00"/>
    <n v="0"/>
    <n v="55"/>
    <d v="1899-12-30T08:00:00"/>
    <n v="8"/>
    <n v="0"/>
    <d v="1899-12-30T01:25:00"/>
    <n v="1"/>
    <n v="25"/>
    <d v="1899-12-30T01:05:00"/>
    <n v="1"/>
    <n v="5"/>
    <d v="1899-12-30T01:03:00"/>
    <n v="1"/>
    <n v="3"/>
    <m/>
    <m/>
    <m/>
    <d v="1899-12-30T01:03:00"/>
    <n v="1"/>
    <n v="3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947584.74999999988"/>
    <n v="15310"/>
    <n v="62.126296296296296"/>
    <n v="61.893190725016325"/>
    <m/>
    <m/>
    <m/>
    <m/>
    <m/>
  </r>
  <r>
    <n v="270"/>
    <n v="28"/>
    <d v="2011-09-08T00:00:00"/>
    <n v="9"/>
    <x v="0"/>
    <n v="16"/>
    <s v="TSL,JSR"/>
    <s v="CURRAGH SS/ JELLINBAH PCI"/>
    <s v="SHER-E-PUNJAB/PRIMROSE"/>
    <d v="1899-12-30T21:05:00"/>
    <x v="268"/>
    <s v="DTY-WT 1-WCS-RLS 1-IMWB 1-DTY"/>
    <n v="59"/>
    <n v="0"/>
    <m/>
    <d v="1899-12-30T21:05:00"/>
    <d v="1899-12-30T21:05:00"/>
    <d v="1899-12-30T00:00:00"/>
    <n v="0"/>
    <n v="0"/>
    <d v="1899-12-30T21:15:00"/>
    <d v="1899-12-30T00:10:00"/>
    <n v="0"/>
    <n v="10"/>
    <d v="1899-12-30T22:10:00"/>
    <d v="1899-12-30T00:55:00"/>
    <n v="0"/>
    <n v="55"/>
    <d v="1899-12-30T22:50:00"/>
    <d v="1899-12-30T00:40:00"/>
    <n v="0"/>
    <n v="40"/>
    <d v="1899-12-30T22:50:00"/>
    <d v="1899-12-30T23:50:00"/>
    <d v="1899-12-30T01:00:00"/>
    <n v="1"/>
    <n v="0"/>
    <d v="1899-12-30T22:50:00"/>
    <d v="1899-12-30T23:50:00"/>
    <d v="1899-12-30T01:00:00"/>
    <n v="1"/>
    <n v="0"/>
    <d v="1899-12-30T23:54:00"/>
    <d v="1899-12-30T00:04:00"/>
    <n v="0"/>
    <n v="4"/>
    <d v="1899-12-31T03:10:00"/>
    <d v="1899-12-30T03:16:00"/>
    <n v="3"/>
    <n v="16"/>
    <d v="1899-12-31T06:08:00"/>
    <d v="1899-12-30T02:58:00"/>
    <n v="2"/>
    <n v="58"/>
    <d v="1899-12-31T06:08:00"/>
    <d v="1899-12-31T06:08:00"/>
    <d v="1899-12-30T00:00:00"/>
    <n v="0"/>
    <n v="0"/>
    <d v="1899-12-31T06:08:00"/>
    <d v="1899-12-31T06:08:00"/>
    <m/>
    <d v="1899-12-30T00:00:00"/>
    <n v="0"/>
    <n v="0"/>
    <d v="1899-12-31T07:16:00"/>
    <d v="1899-12-30T01:08:00"/>
    <n v="1"/>
    <n v="8"/>
    <d v="1899-12-31T07:25:00"/>
    <d v="1899-12-30T00:09:00"/>
    <n v="0"/>
    <n v="9"/>
    <d v="1899-12-31T07:25:00"/>
    <d v="1899-12-31T08:15:00"/>
    <d v="1899-12-30T00:50:00"/>
    <n v="0"/>
    <n v="50"/>
    <d v="1899-12-30T11:10:00"/>
    <n v="11"/>
    <n v="10"/>
    <d v="1899-12-30T02:01:00"/>
    <n v="2"/>
    <n v="1"/>
    <d v="1899-12-30T01:00:00"/>
    <n v="1"/>
    <n v="0"/>
    <d v="1899-12-30T02:58:00"/>
    <n v="2"/>
    <n v="58"/>
    <m/>
    <m/>
    <m/>
    <d v="1899-12-30T02:58:00"/>
    <n v="2"/>
    <n v="58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951267.57999999984"/>
    <n v="15369"/>
    <n v="62.420847457627119"/>
    <n v="61.895216344589748"/>
    <m/>
    <m/>
    <m/>
    <m/>
    <m/>
  </r>
  <r>
    <n v="271"/>
    <n v="29"/>
    <d v="2011-09-08T00:00:00"/>
    <n v="9"/>
    <x v="0"/>
    <n v="17"/>
    <s v="TSL,JSR"/>
    <s v="CURRAGH SS/ JELLINBAH PCI"/>
    <s v="SHER-E-PUNJAB/PRIMROSE"/>
    <d v="1899-12-30T12:30:00"/>
    <x v="269"/>
    <s v="DTY-WT 1-WCS-RLS 2-IMWB 1-DTY/DTY-WT 1-WCS-RLS 1-IMWB 1-DTY"/>
    <n v="59"/>
    <n v="0"/>
    <m/>
    <d v="1899-12-30T12:30:00"/>
    <d v="1899-12-30T12:30:00"/>
    <d v="1899-12-30T00:00:00"/>
    <n v="0"/>
    <n v="0"/>
    <d v="1899-12-30T12:50:00"/>
    <d v="1899-12-30T00:20:00"/>
    <n v="0"/>
    <n v="20"/>
    <d v="1899-12-30T13:20:00"/>
    <d v="1899-12-30T00:30:00"/>
    <n v="0"/>
    <n v="30"/>
    <d v="1899-12-30T13:50:00"/>
    <d v="1899-12-30T00:30:00"/>
    <n v="0"/>
    <n v="30"/>
    <d v="1899-12-30T14:05:00"/>
    <d v="1899-12-30T20:00:00"/>
    <d v="1899-12-30T05:55:00"/>
    <n v="5"/>
    <n v="55"/>
    <d v="1899-12-30T14:05:00"/>
    <d v="1899-12-30T20:00:00"/>
    <d v="1899-12-30T05:55:00"/>
    <n v="5"/>
    <n v="55"/>
    <d v="1899-12-30T19:20:00"/>
    <n v="-2.7777777777777901E-2"/>
    <e v="#NUM!"/>
    <e v="#NUM!"/>
    <d v="1899-12-30T19:22:00"/>
    <d v="1899-12-30T00:02:00"/>
    <n v="0"/>
    <n v="2"/>
    <d v="1899-12-31T01:04:00"/>
    <d v="1899-12-30T05:42:00"/>
    <n v="5"/>
    <n v="42"/>
    <d v="1899-12-31T01:04:00"/>
    <d v="1899-12-31T01:04:00"/>
    <d v="1899-12-30T00:00:00"/>
    <n v="0"/>
    <n v="0"/>
    <d v="1899-12-30T22:00:00"/>
    <d v="1899-12-31T01:04:00"/>
    <m/>
    <d v="1899-12-30T03:04:00"/>
    <n v="3"/>
    <n v="4"/>
    <d v="1899-12-31T01:10:00"/>
    <d v="1899-12-30T00:06:00"/>
    <n v="0"/>
    <n v="6"/>
    <d v="1899-12-31T01:20:00"/>
    <d v="1899-12-30T00:10:00"/>
    <n v="0"/>
    <n v="10"/>
    <d v="1899-12-31T01:20:00"/>
    <d v="1899-12-31T01:30:00"/>
    <d v="1899-12-30T00:10:00"/>
    <n v="0"/>
    <n v="10"/>
    <d v="1899-12-30T13:00:00"/>
    <n v="13"/>
    <n v="0"/>
    <d v="1899-12-30T00:06:00"/>
    <n v="0"/>
    <n v="6"/>
    <d v="1899-12-30T05:55:00"/>
    <n v="5"/>
    <n v="55"/>
    <d v="1899-12-30T05:42:00"/>
    <n v="5"/>
    <n v="42"/>
    <m/>
    <m/>
    <m/>
    <d v="1899-12-30T05:42:00"/>
    <n v="5"/>
    <n v="42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955102.08999999985"/>
    <n v="15425"/>
    <n v="64.991694915254243"/>
    <n v="61.919098217179894"/>
    <m/>
    <m/>
    <m/>
    <m/>
    <m/>
  </r>
  <r>
    <n v="272"/>
    <n v="30"/>
    <d v="2011-09-08T00:00:00"/>
    <n v="9"/>
    <x v="2"/>
    <n v="5"/>
    <s v="UML,DGPR"/>
    <s v="HARD COKING COAL"/>
    <s v="FUZHOU HAI"/>
    <d v="1899-12-30T15:35:00"/>
    <x v="270"/>
    <s v="DTY-WT 1-WCS-RLS 1-IMWB 1-DTY"/>
    <n v="56"/>
    <n v="1"/>
    <m/>
    <d v="1899-12-30T15:45:00"/>
    <d v="1899-12-30T15:45:00"/>
    <d v="1899-12-30T00:00:00"/>
    <n v="0"/>
    <n v="0"/>
    <d v="1899-12-30T16:10:00"/>
    <d v="1899-12-30T00:25:00"/>
    <n v="0"/>
    <n v="25"/>
    <d v="1899-12-30T16:15:00"/>
    <d v="1899-12-30T00:05:00"/>
    <n v="0"/>
    <n v="5"/>
    <d v="1899-12-30T16:50:00"/>
    <d v="1899-12-30T00:35:00"/>
    <n v="0"/>
    <n v="35"/>
    <d v="1899-12-30T17:00:00"/>
    <d v="1899-12-30T19:00:00"/>
    <d v="1899-12-30T02:00:00"/>
    <n v="2"/>
    <n v="0"/>
    <d v="1899-12-30T17:00:00"/>
    <d v="1899-12-30T19:00:00"/>
    <d v="1899-12-30T02:00:00"/>
    <n v="2"/>
    <n v="0"/>
    <d v="1899-12-30T19:22:00"/>
    <d v="1899-12-30T00:22:00"/>
    <n v="0"/>
    <n v="22"/>
    <d v="1899-12-30T19:22:00"/>
    <d v="1899-12-30T00:00:00"/>
    <n v="0"/>
    <n v="0"/>
    <d v="1899-12-30T21:35:00"/>
    <d v="1899-12-30T02:13:00"/>
    <n v="2"/>
    <n v="13"/>
    <d v="1899-12-30T21:35:00"/>
    <d v="1899-12-30T21:35:00"/>
    <d v="1899-12-30T00:00:00"/>
    <n v="0"/>
    <n v="0"/>
    <d v="1899-12-30T21:35:00"/>
    <d v="1899-12-30T21:35:00"/>
    <m/>
    <d v="1899-12-30T00:00:00"/>
    <n v="0"/>
    <n v="0"/>
    <d v="1899-12-30T21:45:00"/>
    <d v="1899-12-30T00:10:00"/>
    <n v="0"/>
    <n v="10"/>
    <d v="1899-12-30T21:55:00"/>
    <d v="1899-12-30T00:10:00"/>
    <n v="0"/>
    <n v="10"/>
    <d v="1899-12-30T21:55:00"/>
    <d v="1899-12-30T22:00:00"/>
    <d v="1899-12-30T00:05:00"/>
    <n v="0"/>
    <n v="5"/>
    <d v="1899-12-30T06:15:00"/>
    <n v="6"/>
    <n v="15"/>
    <d v="1899-12-30T01:17:00"/>
    <n v="1"/>
    <n v="17"/>
    <d v="1899-12-30T02:00:00"/>
    <n v="2"/>
    <n v="0"/>
    <d v="1899-12-30T02:13:00"/>
    <n v="2"/>
    <n v="13"/>
    <m/>
    <m/>
    <m/>
    <d v="1899-12-30T02:13:00"/>
    <n v="2"/>
    <n v="13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958586.32999999984"/>
    <n v="15484"/>
    <n v="62.218571428571423"/>
    <n v="61.908184577628511"/>
    <m/>
    <m/>
    <m/>
    <m/>
    <m/>
  </r>
  <r>
    <n v="273"/>
    <n v="31"/>
    <d v="2011-09-08T00:00:00"/>
    <n v="9"/>
    <x v="11"/>
    <n v="4"/>
    <s v="BEL"/>
    <s v="LAKE VERMONT HCC"/>
    <s v="COS PROSPERITY"/>
    <d v="1899-12-30T17:34:00"/>
    <x v="271"/>
    <s v="DTY-WT 1-WCS-RLS 1-IMWB 1-DTY"/>
    <n v="59"/>
    <n v="0"/>
    <m/>
    <d v="1899-12-30T17:34:00"/>
    <d v="1899-12-30T17:34:00"/>
    <d v="1899-12-30T00:00:00"/>
    <n v="0"/>
    <n v="0"/>
    <d v="1899-12-30T17:45:00"/>
    <d v="1899-12-30T00:11:00"/>
    <n v="0"/>
    <n v="11"/>
    <d v="1899-12-30T20:30:00"/>
    <d v="1899-12-30T02:45:00"/>
    <n v="2"/>
    <n v="45"/>
    <d v="1899-12-30T21:05:00"/>
    <d v="1899-12-30T00:35:00"/>
    <n v="0"/>
    <n v="35"/>
    <d v="1899-12-30T21:10:00"/>
    <d v="1899-12-31T01:50:00"/>
    <d v="1899-12-30T04:40:00"/>
    <n v="4"/>
    <n v="40"/>
    <d v="1899-12-30T21:10:00"/>
    <d v="1899-12-31T01:50:00"/>
    <d v="1899-12-30T04:40:00"/>
    <n v="4"/>
    <n v="40"/>
    <d v="1899-12-31T01:54:00"/>
    <d v="1899-12-30T00:04:00"/>
    <n v="0"/>
    <n v="4"/>
    <d v="1899-12-31T01:55:00"/>
    <d v="1899-12-30T00:01:00"/>
    <n v="0"/>
    <n v="1"/>
    <d v="1899-12-31T03:17:00"/>
    <d v="1899-12-30T01:22:00"/>
    <n v="1"/>
    <n v="22"/>
    <d v="1899-12-31T03:17:00"/>
    <d v="1899-12-31T03:17:00"/>
    <d v="1899-12-30T00:00:00"/>
    <n v="0"/>
    <n v="0"/>
    <d v="1899-12-31T03:17:00"/>
    <d v="1899-12-31T03:17:00"/>
    <m/>
    <d v="1899-12-30T00:00:00"/>
    <n v="0"/>
    <n v="0"/>
    <d v="1899-12-31T03:25:00"/>
    <d v="1899-12-30T00:08:00"/>
    <n v="0"/>
    <n v="8"/>
    <d v="1899-12-31T03:30:00"/>
    <d v="1899-12-30T00:05:00"/>
    <n v="0"/>
    <n v="5"/>
    <d v="1899-12-31T03:30:00"/>
    <d v="1899-12-31T04:00:00"/>
    <d v="1899-12-30T00:30:00"/>
    <n v="0"/>
    <n v="30"/>
    <d v="1899-12-30T10:26:00"/>
    <n v="10"/>
    <n v="26"/>
    <d v="1899-12-30T00:52:00"/>
    <n v="0"/>
    <n v="52"/>
    <d v="1899-12-30T04:40:00"/>
    <n v="4"/>
    <n v="40"/>
    <d v="1899-12-30T01:22:00"/>
    <n v="1"/>
    <n v="22"/>
    <m/>
    <m/>
    <m/>
    <d v="1899-12-30T01:22:00"/>
    <n v="1"/>
    <n v="22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962342.44999999984"/>
    <n v="15543"/>
    <n v="63.663050847457626"/>
    <n v="61.914845911342717"/>
    <m/>
    <m/>
    <m/>
    <m/>
    <m/>
  </r>
  <r>
    <n v="274"/>
    <n v="32"/>
    <d v="2011-09-09T00:00:00"/>
    <n v="9"/>
    <x v="3"/>
    <n v="1"/>
    <s v="WELLMAN"/>
    <s v="HARD COKING COAL"/>
    <s v="DIONE"/>
    <d v="1899-12-31T00:50:00"/>
    <x v="272"/>
    <s v="DTY-WT 1-WCS-RLS 1-IMWB 1-DTY"/>
    <n v="59"/>
    <n v="0"/>
    <m/>
    <d v="1899-12-31T00:50:00"/>
    <d v="1899-12-31T00:50:00"/>
    <d v="1899-12-30T00:00:00"/>
    <n v="0"/>
    <n v="0"/>
    <d v="1899-12-31T00:58:00"/>
    <d v="1899-12-30T00:08:00"/>
    <n v="0"/>
    <n v="8"/>
    <d v="1899-12-31T04:10:00"/>
    <d v="1899-12-30T03:12:00"/>
    <n v="3"/>
    <n v="12"/>
    <d v="1899-12-31T04:50:00"/>
    <d v="1899-12-30T00:40:00"/>
    <n v="0"/>
    <n v="40"/>
    <d v="1899-12-31T05:10:00"/>
    <d v="1899-12-31T07:10:00"/>
    <d v="1899-12-30T02:00:00"/>
    <n v="2"/>
    <n v="0"/>
    <d v="1899-12-31T05:10:00"/>
    <d v="1899-12-31T07:10:00"/>
    <d v="1899-12-30T02:00:00"/>
    <n v="2"/>
    <n v="0"/>
    <d v="1899-12-31T10:40:00"/>
    <d v="1899-12-30T03:30:00"/>
    <n v="3"/>
    <n v="30"/>
    <d v="1899-12-31T10:50:00"/>
    <d v="1899-12-30T00:10:00"/>
    <n v="0"/>
    <n v="10"/>
    <d v="1899-12-31T13:19:00"/>
    <d v="1899-12-30T02:29:00"/>
    <n v="2"/>
    <n v="29"/>
    <d v="1899-12-31T13:19:00"/>
    <d v="1899-12-31T13:19:00"/>
    <d v="1899-12-30T00:00:00"/>
    <n v="0"/>
    <n v="0"/>
    <d v="1899-12-31T13:19:00"/>
    <d v="1899-12-31T13:19:00"/>
    <m/>
    <d v="1899-12-30T00:00:00"/>
    <n v="0"/>
    <n v="0"/>
    <d v="1899-12-31T13:37:00"/>
    <d v="1899-12-30T00:18:00"/>
    <n v="0"/>
    <n v="18"/>
    <d v="1899-12-31T13:42:00"/>
    <d v="1899-12-30T00:05:00"/>
    <n v="0"/>
    <n v="5"/>
    <d v="1899-12-31T13:42:00"/>
    <d v="1899-12-31T13:45:00"/>
    <d v="1899-12-30T00:03:00"/>
    <n v="0"/>
    <n v="3"/>
    <d v="1899-12-30T12:55:00"/>
    <n v="12"/>
    <n v="55"/>
    <d v="1899-12-30T04:33:00"/>
    <n v="4"/>
    <n v="33"/>
    <d v="1899-12-30T02:00:00"/>
    <n v="2"/>
    <n v="0"/>
    <d v="1899-12-30T02:29:00"/>
    <n v="2"/>
    <n v="29"/>
    <m/>
    <m/>
    <m/>
    <d v="1899-12-30T02:29:00"/>
    <n v="2"/>
    <n v="29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966034.00999999989"/>
    <n v="15601"/>
    <n v="62.568813559322031"/>
    <n v="61.921287737965507"/>
    <m/>
    <m/>
    <m/>
    <m/>
    <m/>
  </r>
  <r>
    <n v="275"/>
    <n v="33"/>
    <d v="2011-09-09T00:00:00"/>
    <n v="9"/>
    <x v="0"/>
    <n v="18"/>
    <s v="TSL,JSR"/>
    <s v="JELLINBAH PCI/CP DUBAI"/>
    <s v="PRIMROSE/BUTINAH"/>
    <d v="1899-12-30T14:23:00"/>
    <x v="273"/>
    <s v="DTY-WT 1-WCS-RLS 2-IMWB 1-DTY"/>
    <n v="58"/>
    <n v="0"/>
    <m/>
    <d v="1899-12-30T14:23:00"/>
    <d v="1899-12-30T14:23:00"/>
    <d v="1899-12-30T00:00:00"/>
    <n v="0"/>
    <n v="0"/>
    <d v="1899-12-30T14:30:00"/>
    <d v="1899-12-30T00:07:00"/>
    <n v="0"/>
    <n v="7"/>
    <d v="1899-12-30T14:35:00"/>
    <d v="1899-12-30T00:05:00"/>
    <n v="0"/>
    <n v="5"/>
    <d v="1899-12-30T15:05:00"/>
    <d v="1899-12-30T00:30:00"/>
    <n v="0"/>
    <n v="30"/>
    <d v="1899-12-30T15:05:00"/>
    <d v="1899-12-30T15:40:00"/>
    <d v="1899-12-30T00:35:00"/>
    <n v="0"/>
    <n v="35"/>
    <d v="1899-12-30T15:05:00"/>
    <d v="1899-12-30T15:40:00"/>
    <d v="1899-12-30T00:35:00"/>
    <n v="0"/>
    <n v="35"/>
    <d v="1899-12-30T15:42:00"/>
    <d v="1899-12-30T00:02:00"/>
    <n v="0"/>
    <n v="2"/>
    <d v="1899-12-30T15:43:00"/>
    <d v="1899-12-30T00:01:00"/>
    <n v="0"/>
    <n v="1"/>
    <d v="1899-12-30T20:18:00"/>
    <d v="1899-12-30T04:35:00"/>
    <n v="4"/>
    <n v="35"/>
    <d v="1899-12-30T20:18:00"/>
    <d v="1899-12-30T20:18:00"/>
    <d v="1899-12-30T00:00:00"/>
    <n v="0"/>
    <n v="0"/>
    <d v="1899-12-30T20:18:00"/>
    <d v="1899-12-30T20:18:00"/>
    <m/>
    <d v="1899-12-30T00:00:00"/>
    <n v="0"/>
    <n v="0"/>
    <d v="1899-12-30T20:25:00"/>
    <d v="1899-12-30T00:07:00"/>
    <n v="0"/>
    <n v="7"/>
    <d v="1899-12-30T20:30:00"/>
    <d v="1899-12-30T00:05:00"/>
    <n v="0"/>
    <n v="5"/>
    <d v="1899-12-30T20:30:00"/>
    <d v="1899-12-30T20:45:00"/>
    <d v="1899-12-30T00:15:00"/>
    <n v="0"/>
    <n v="15"/>
    <d v="1899-12-30T06:22:00"/>
    <n v="6"/>
    <n v="22"/>
    <d v="1899-12-30T00:44:00"/>
    <n v="0"/>
    <n v="44"/>
    <d v="1899-12-30T00:35:00"/>
    <n v="0"/>
    <n v="35"/>
    <d v="1899-12-30T04:35:00"/>
    <n v="4"/>
    <n v="35"/>
    <m/>
    <m/>
    <m/>
    <d v="1899-12-30T04:35:00"/>
    <n v="4"/>
    <n v="3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969684.16999999993"/>
    <n v="15659"/>
    <n v="62.933793103448274"/>
    <n v="61.92503799731783"/>
    <m/>
    <m/>
    <m/>
    <m/>
    <m/>
  </r>
  <r>
    <n v="276"/>
    <n v="34"/>
    <d v="2011-09-09T00:00:00"/>
    <n v="9"/>
    <x v="16"/>
    <n v="1"/>
    <s v="VISA STEEL"/>
    <s v="NON COKING"/>
    <s v="NEWLEAD SPARTOUNTA"/>
    <d v="1899-12-30T16:40:00"/>
    <x v="274"/>
    <s v="DTY-WT 1-WCS-RLS 1-IMWB 1-DTY"/>
    <n v="58"/>
    <n v="0"/>
    <m/>
    <d v="1899-12-30T16:40:00"/>
    <d v="1899-12-30T16:40:00"/>
    <d v="1899-12-30T00:00:00"/>
    <n v="0"/>
    <n v="0"/>
    <d v="1899-12-30T16:55:00"/>
    <d v="1899-12-30T00:15:00"/>
    <n v="0"/>
    <n v="15"/>
    <d v="1899-12-30T17:00:00"/>
    <d v="1899-12-30T00:05:00"/>
    <n v="0"/>
    <n v="5"/>
    <d v="1899-12-30T17:25:00"/>
    <d v="1899-12-30T00:25:00"/>
    <n v="0"/>
    <n v="25"/>
    <d v="1899-12-30T17:25:00"/>
    <d v="1899-12-30T19:00:00"/>
    <d v="1899-12-30T01:35:00"/>
    <n v="1"/>
    <n v="35"/>
    <d v="1899-12-30T17:25:00"/>
    <d v="1899-12-30T19:00:00"/>
    <d v="1899-12-30T01:35:00"/>
    <n v="1"/>
    <n v="35"/>
    <d v="1899-12-30T20:35:00"/>
    <d v="1899-12-30T01:35:00"/>
    <n v="1"/>
    <n v="35"/>
    <d v="1899-12-30T21:09:00"/>
    <d v="1899-12-30T00:34:00"/>
    <n v="0"/>
    <n v="34"/>
    <d v="1899-12-30T23:40:00"/>
    <d v="1899-12-30T02:31:00"/>
    <n v="2"/>
    <n v="31"/>
    <d v="1899-12-30T23:40:00"/>
    <d v="1899-12-30T23:40:00"/>
    <d v="1899-12-30T00:00:00"/>
    <n v="0"/>
    <n v="0"/>
    <d v="1899-12-30T23:40:00"/>
    <d v="1899-12-30T23:40:00"/>
    <m/>
    <d v="1899-12-30T00:00:00"/>
    <n v="0"/>
    <n v="0"/>
    <d v="1899-12-30T23:47:00"/>
    <d v="1899-12-30T00:07:00"/>
    <n v="0"/>
    <n v="7"/>
    <d v="1899-12-30T23:52:00"/>
    <d v="1899-12-30T00:05:00"/>
    <n v="0"/>
    <n v="5"/>
    <d v="1899-12-30T23:52:00"/>
    <d v="1899-12-30T23:55:00"/>
    <d v="1899-12-30T00:03:00"/>
    <n v="0"/>
    <n v="3"/>
    <d v="1899-12-30T07:15:00"/>
    <n v="7"/>
    <n v="15"/>
    <d v="1899-12-30T02:12:00"/>
    <n v="2"/>
    <n v="12"/>
    <d v="1899-12-30T01:35:00"/>
    <n v="1"/>
    <n v="35"/>
    <d v="1899-12-30T02:31:00"/>
    <n v="2"/>
    <n v="31"/>
    <m/>
    <m/>
    <m/>
    <d v="1899-12-30T02:31:00"/>
    <n v="2"/>
    <n v="31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973328.59"/>
    <n v="15718"/>
    <n v="62.834827586206899"/>
    <n v="61.924455401450565"/>
    <m/>
    <m/>
    <m/>
    <m/>
    <m/>
  </r>
  <r>
    <n v="277"/>
    <n v="35"/>
    <d v="2011-09-09T00:00:00"/>
    <n v="9"/>
    <x v="12"/>
    <n v="1"/>
    <s v="ADHUNIK"/>
    <s v="NON COKING"/>
    <s v="NEWLEAD SPARTOUNTA"/>
    <d v="1899-12-30T19:45:00"/>
    <x v="275"/>
    <s v="DTY-WT 1-WCS-RLS 1-IMWB 1-DTY"/>
    <n v="59"/>
    <n v="0"/>
    <m/>
    <d v="1899-12-30T19:45:00"/>
    <d v="1899-12-30T19:45:00"/>
    <d v="1899-12-30T00:00:00"/>
    <n v="0"/>
    <n v="0"/>
    <d v="1899-12-30T19:52:00"/>
    <d v="1899-12-30T00:07:00"/>
    <n v="0"/>
    <n v="7"/>
    <d v="1899-12-30T21:00:00"/>
    <d v="1899-12-30T01:08:00"/>
    <n v="1"/>
    <n v="8"/>
    <d v="1899-12-30T21:35:00"/>
    <d v="1899-12-30T00:35:00"/>
    <n v="0"/>
    <n v="35"/>
    <d v="1899-12-30T21:35:00"/>
    <d v="1899-12-30T22:45:00"/>
    <d v="1899-12-30T01:10:00"/>
    <n v="1"/>
    <n v="10"/>
    <d v="1899-12-30T21:35:00"/>
    <d v="1899-12-30T22:45:00"/>
    <d v="1899-12-30T01:10:00"/>
    <n v="1"/>
    <n v="10"/>
    <d v="1899-12-31T00:00:00"/>
    <d v="1899-12-30T01:15:00"/>
    <n v="1"/>
    <n v="15"/>
    <d v="1899-12-31T00:05:00"/>
    <d v="1899-12-30T00:05:00"/>
    <n v="0"/>
    <n v="5"/>
    <d v="1899-12-31T02:25:00"/>
    <d v="1899-12-30T02:20:00"/>
    <n v="2"/>
    <n v="20"/>
    <d v="1899-12-31T02:25:00"/>
    <d v="1899-12-31T02:25:00"/>
    <d v="1899-12-30T00:00:00"/>
    <n v="0"/>
    <n v="0"/>
    <d v="1899-12-31T02:25:00"/>
    <d v="1899-12-31T02:25:00"/>
    <m/>
    <d v="1899-12-30T00:00:00"/>
    <n v="0"/>
    <n v="0"/>
    <d v="1899-12-31T02:30:00"/>
    <d v="1899-12-30T00:05:00"/>
    <n v="0"/>
    <n v="5"/>
    <d v="1899-12-31T02:35:00"/>
    <d v="1899-12-30T00:05:00"/>
    <n v="0"/>
    <n v="5"/>
    <d v="1899-12-31T02:35:00"/>
    <d v="1899-12-31T02:45:00"/>
    <d v="1899-12-30T00:10:00"/>
    <n v="0"/>
    <n v="10"/>
    <d v="1899-12-30T07:00:00"/>
    <n v="7"/>
    <n v="0"/>
    <d v="1899-12-30T02:00:00"/>
    <n v="2"/>
    <n v="0"/>
    <d v="1899-12-30T01:10:00"/>
    <n v="1"/>
    <n v="10"/>
    <d v="1899-12-30T02:20:00"/>
    <n v="2"/>
    <n v="20"/>
    <m/>
    <m/>
    <m/>
    <d v="1899-12-30T02:20:00"/>
    <n v="2"/>
    <n v="2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977007.66999999993"/>
    <n v="15775"/>
    <n v="62.357288135593222"/>
    <n v="61.933925198098251"/>
    <m/>
    <m/>
    <m/>
    <m/>
    <m/>
  </r>
  <r>
    <n v="278"/>
    <n v="36"/>
    <d v="2011-09-09T00:00:00"/>
    <n v="9"/>
    <x v="16"/>
    <n v="2"/>
    <s v="VISA STEEL"/>
    <s v="NON COKING"/>
    <s v="NEWLEAD SPARTOUNTA"/>
    <d v="1899-12-31T00:50:00"/>
    <x v="276"/>
    <s v="DTY-WT 1-WCS-RLS 1-IMWB 1-DTY"/>
    <n v="57"/>
    <n v="0"/>
    <m/>
    <d v="1899-12-31T00:50:00"/>
    <d v="1899-12-31T00:50:00"/>
    <d v="1899-12-30T00:00:00"/>
    <n v="0"/>
    <n v="0"/>
    <d v="1899-12-31T01:00:00"/>
    <d v="1899-12-30T00:10:00"/>
    <n v="0"/>
    <n v="10"/>
    <d v="1899-12-31T02:00:00"/>
    <d v="1899-12-30T01:00:00"/>
    <n v="1"/>
    <n v="0"/>
    <d v="1899-12-31T02:30:00"/>
    <d v="1899-12-30T00:30:00"/>
    <n v="0"/>
    <n v="30"/>
    <d v="1899-12-31T02:30:00"/>
    <d v="1899-12-31T03:40:00"/>
    <d v="1899-12-30T01:10:00"/>
    <n v="1"/>
    <n v="10"/>
    <d v="1899-12-31T02:30:00"/>
    <d v="1899-12-31T03:40:00"/>
    <d v="1899-12-30T01:10:00"/>
    <n v="1"/>
    <n v="10"/>
    <d v="1899-12-31T03:55:00"/>
    <d v="1899-12-30T00:15:00"/>
    <n v="0"/>
    <n v="15"/>
    <d v="1899-12-31T03:56:00"/>
    <d v="1899-12-30T00:01:00"/>
    <n v="0"/>
    <n v="1"/>
    <d v="1899-12-31T05:04:00"/>
    <d v="1899-12-30T01:08:00"/>
    <n v="1"/>
    <n v="8"/>
    <d v="1899-12-31T05:04:00"/>
    <d v="1899-12-31T05:04:00"/>
    <d v="1899-12-30T00:00:00"/>
    <n v="0"/>
    <n v="0"/>
    <d v="1899-12-31T05:04:00"/>
    <d v="1899-12-31T05:04:00"/>
    <m/>
    <d v="1899-12-30T00:00:00"/>
    <n v="0"/>
    <n v="0"/>
    <d v="1899-12-31T05:10:00"/>
    <d v="1899-12-30T00:06:00"/>
    <n v="0"/>
    <n v="6"/>
    <d v="1899-12-31T05:25:00"/>
    <d v="1899-12-30T00:15:00"/>
    <n v="0"/>
    <n v="15"/>
    <d v="1899-12-31T05:25:00"/>
    <d v="1899-12-31T05:35:00"/>
    <d v="1899-12-30T00:10:00"/>
    <n v="0"/>
    <n v="10"/>
    <d v="1899-12-30T04:45:00"/>
    <n v="4"/>
    <n v="45"/>
    <d v="1899-12-30T01:06:00"/>
    <n v="1"/>
    <n v="6"/>
    <d v="1899-12-30T01:10:00"/>
    <n v="1"/>
    <n v="10"/>
    <d v="1899-12-30T01:08:00"/>
    <n v="1"/>
    <n v="8"/>
    <m/>
    <m/>
    <m/>
    <d v="1899-12-30T01:08:00"/>
    <n v="1"/>
    <n v="8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980569.11999999988"/>
    <n v="15834"/>
    <n v="62.481578947368419"/>
    <n v="61.928073765315141"/>
    <m/>
    <m/>
    <m/>
    <m/>
    <m/>
  </r>
  <r>
    <n v="279"/>
    <n v="37"/>
    <d v="2011-09-10T00:00:00"/>
    <n v="9"/>
    <x v="16"/>
    <n v="3"/>
    <s v="VISA STEEL"/>
    <s v="NON COKING"/>
    <s v="NEWLEAD SPARTOUNTA"/>
    <d v="1899-12-30T08:05:00"/>
    <x v="32"/>
    <s v="DTY-WT 1-WCS-RLS 1-IMWB 1-DTY"/>
    <n v="59"/>
    <n v="2"/>
    <m/>
    <d v="1899-12-30T08:05:00"/>
    <d v="1899-12-30T08:05:00"/>
    <d v="1899-12-30T00:00:00"/>
    <n v="0"/>
    <n v="0"/>
    <d v="1899-12-30T08:15:00"/>
    <d v="1899-12-30T00:10:00"/>
    <n v="0"/>
    <n v="10"/>
    <d v="1899-12-30T08:25:00"/>
    <d v="1899-12-30T00:10:00"/>
    <n v="0"/>
    <n v="10"/>
    <d v="1899-12-30T08:36:00"/>
    <d v="1899-12-30T00:11:00"/>
    <n v="0"/>
    <n v="11"/>
    <d v="1899-12-30T08:45:00"/>
    <d v="1899-12-30T10:15:00"/>
    <d v="1899-12-30T01:30:00"/>
    <n v="1"/>
    <n v="30"/>
    <d v="1899-12-30T08:45:00"/>
    <d v="1899-12-30T10:15:00"/>
    <d v="1899-12-30T01:30:00"/>
    <n v="1"/>
    <n v="30"/>
    <d v="1899-12-30T09:50:00"/>
    <n v="-1.7361111111111049E-2"/>
    <e v="#NUM!"/>
    <e v="#NUM!"/>
    <d v="1899-12-30T09:52:00"/>
    <d v="1899-12-30T00:02:00"/>
    <n v="0"/>
    <n v="2"/>
    <d v="1899-12-30T12:18:00"/>
    <d v="1899-12-30T02:26:00"/>
    <n v="2"/>
    <n v="26"/>
    <d v="1899-12-30T12:18:00"/>
    <d v="1899-12-30T12:18:00"/>
    <d v="1899-12-30T00:00:00"/>
    <n v="0"/>
    <n v="0"/>
    <m/>
    <m/>
    <m/>
    <d v="1899-12-30T00:00:00"/>
    <n v="0"/>
    <n v="0"/>
    <d v="1899-12-30T12:41:00"/>
    <d v="1899-12-30T00:23:00"/>
    <n v="0"/>
    <n v="23"/>
    <d v="1899-12-30T12:47:00"/>
    <d v="1899-12-30T00:06:00"/>
    <n v="0"/>
    <n v="6"/>
    <d v="1899-12-30T12:47:00"/>
    <d v="1899-12-30T12:50:00"/>
    <d v="1899-12-30T00:03:00"/>
    <n v="0"/>
    <n v="3"/>
    <d v="1899-12-30T04:45:00"/>
    <n v="4"/>
    <n v="45"/>
    <d v="1899-12-30T00:15:00"/>
    <n v="0"/>
    <n v="15"/>
    <d v="1899-12-30T01:30:00"/>
    <n v="1"/>
    <n v="30"/>
    <d v="1899-12-30T02:26:00"/>
    <n v="2"/>
    <n v="26"/>
    <m/>
    <m/>
    <m/>
    <d v="1899-12-30T02:26:00"/>
    <n v="2"/>
    <n v="26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984140.75999999989"/>
    <n v="15892"/>
    <n v="60.536271186440679"/>
    <n v="61.926803423105959"/>
    <m/>
    <m/>
    <m/>
    <m/>
    <m/>
  </r>
  <r>
    <n v="280"/>
    <n v="38"/>
    <d v="2011-09-10T00:00:00"/>
    <n v="9"/>
    <x v="0"/>
    <n v="19"/>
    <s v="TSL,JSR"/>
    <s v="JELLINBAH PCI/CURRAGH SS"/>
    <s v="PRIMROSE/SHER-E-PUNJAB"/>
    <d v="1899-12-30T13:25:00"/>
    <x v="277"/>
    <s v="DTY-WT 1-WCS-RLS 1-IMWB 1-DTY"/>
    <n v="58"/>
    <n v="0"/>
    <m/>
    <d v="1899-12-30T13:25:00"/>
    <d v="1899-12-30T13:25:00"/>
    <d v="1899-12-30T00:00:00"/>
    <n v="0"/>
    <n v="0"/>
    <d v="1899-12-30T13:35:00"/>
    <d v="1899-12-30T00:10:00"/>
    <n v="0"/>
    <n v="10"/>
    <d v="1899-12-30T13:50:00"/>
    <d v="1899-12-30T00:15:00"/>
    <n v="0"/>
    <n v="15"/>
    <d v="1899-12-30T14:10:00"/>
    <d v="1899-12-30T00:20:00"/>
    <n v="0"/>
    <n v="20"/>
    <d v="1899-12-30T14:15:00"/>
    <d v="1899-12-30T16:00:00"/>
    <d v="1899-12-30T01:45:00"/>
    <n v="1"/>
    <n v="45"/>
    <d v="1899-12-30T14:15:00"/>
    <d v="1899-12-30T16:00:00"/>
    <d v="1899-12-30T01:45:00"/>
    <n v="1"/>
    <n v="45"/>
    <d v="1899-12-30T15:25:00"/>
    <n v="-2.430555555555558E-2"/>
    <e v="#NUM!"/>
    <e v="#NUM!"/>
    <d v="1899-12-30T15:37:00"/>
    <d v="1899-12-30T00:12:00"/>
    <n v="0"/>
    <n v="12"/>
    <d v="1899-12-30T18:20:00"/>
    <d v="1899-12-30T02:43:00"/>
    <n v="2"/>
    <n v="43"/>
    <d v="1899-12-30T18:20:00"/>
    <d v="1899-12-30T18:20:00"/>
    <d v="1899-12-30T00:00:00"/>
    <n v="0"/>
    <n v="0"/>
    <m/>
    <m/>
    <m/>
    <d v="1899-12-30T00:00:00"/>
    <n v="0"/>
    <n v="0"/>
    <d v="1899-12-30T18:42:00"/>
    <d v="1899-12-30T00:22:00"/>
    <n v="0"/>
    <n v="22"/>
    <d v="1899-12-30T18:46:00"/>
    <d v="1899-12-30T00:04:00"/>
    <n v="0"/>
    <n v="4"/>
    <d v="1899-12-30T18:46:00"/>
    <d v="1899-12-30T18:50:00"/>
    <d v="1899-12-30T00:04:00"/>
    <n v="0"/>
    <n v="4"/>
    <d v="1899-12-30T05:25:00"/>
    <n v="5"/>
    <n v="25"/>
    <d v="1899-12-30T00:11:00"/>
    <n v="0"/>
    <n v="11"/>
    <d v="1899-12-30T01:45:00"/>
    <n v="1"/>
    <n v="45"/>
    <d v="1899-12-30T02:43:00"/>
    <n v="2"/>
    <n v="43"/>
    <m/>
    <m/>
    <m/>
    <d v="1899-12-30T02:43:00"/>
    <n v="2"/>
    <n v="43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987782.09999999986"/>
    <n v="15951"/>
    <n v="62.781724137931036"/>
    <n v="61.92602971600526"/>
    <m/>
    <m/>
    <m/>
    <m/>
    <m/>
  </r>
  <r>
    <n v="281"/>
    <n v="39"/>
    <d v="2011-09-10T00:00:00"/>
    <n v="9"/>
    <x v="1"/>
    <n v="4"/>
    <s v="TSL,HALDIA"/>
    <s v="GOONYELLA"/>
    <s v="YASA UNITY"/>
    <d v="1899-12-30T18:30:00"/>
    <x v="278"/>
    <s v="DTY-WT 1-WCS-RLS 1-IMWB 1-DTY"/>
    <n v="59"/>
    <n v="0"/>
    <m/>
    <d v="1899-12-30T18:30:00"/>
    <d v="1899-12-30T18:30:00"/>
    <d v="1899-12-30T00:00:00"/>
    <n v="0"/>
    <n v="0"/>
    <d v="1899-12-30T18:35:00"/>
    <d v="1899-12-30T00:05:00"/>
    <n v="0"/>
    <n v="5"/>
    <d v="1899-12-30T18:45:00"/>
    <d v="1899-12-30T00:10:00"/>
    <n v="0"/>
    <n v="10"/>
    <d v="1899-12-30T19:15:00"/>
    <d v="1899-12-30T00:30:00"/>
    <n v="0"/>
    <n v="30"/>
    <d v="1899-12-30T19:20:00"/>
    <d v="1899-12-30T20:50:00"/>
    <d v="1899-12-30T01:30:00"/>
    <n v="1"/>
    <n v="30"/>
    <d v="1899-12-30T19:20:00"/>
    <d v="1899-12-30T20:50:00"/>
    <d v="1899-12-30T01:30:00"/>
    <n v="1"/>
    <n v="30"/>
    <d v="1899-12-30T20:38:00"/>
    <n v="-8.3333333333333037E-3"/>
    <e v="#NUM!"/>
    <e v="#NUM!"/>
    <d v="1899-12-30T20:42:00"/>
    <d v="1899-12-30T00:04:00"/>
    <n v="0"/>
    <n v="4"/>
    <d v="1899-12-30T23:04:00"/>
    <d v="1899-12-30T02:22:00"/>
    <n v="2"/>
    <n v="22"/>
    <d v="1899-12-30T23:04:00"/>
    <d v="1899-12-30T23:04:00"/>
    <d v="1899-12-30T00:00:00"/>
    <n v="0"/>
    <n v="0"/>
    <m/>
    <m/>
    <m/>
    <d v="1899-12-30T00:00:00"/>
    <n v="0"/>
    <n v="0"/>
    <d v="1899-12-30T23:15:00"/>
    <d v="1899-12-30T00:11:00"/>
    <n v="0"/>
    <n v="11"/>
    <d v="1899-12-30T23:30:00"/>
    <d v="1899-12-30T00:15:00"/>
    <n v="0"/>
    <n v="15"/>
    <d v="1899-12-30T23:30:00"/>
    <d v="1899-12-30T23:55:00"/>
    <d v="1899-12-30T00:25:00"/>
    <n v="0"/>
    <n v="25"/>
    <d v="1899-12-30T05:25:00"/>
    <n v="5"/>
    <n v="25"/>
    <d v="1899-12-30T00:44:00"/>
    <n v="0"/>
    <n v="44"/>
    <d v="1899-12-30T01:30:00"/>
    <n v="1"/>
    <n v="30"/>
    <d v="1899-12-30T02:22:00"/>
    <n v="2"/>
    <n v="22"/>
    <m/>
    <m/>
    <m/>
    <d v="1899-12-30T02:22:00"/>
    <n v="2"/>
    <n v="22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991479.00999999989"/>
    <n v="16010"/>
    <n v="62.659491525423725"/>
    <n v="61.928732667083068"/>
    <m/>
    <m/>
    <m/>
    <m/>
    <m/>
  </r>
  <r>
    <n v="282"/>
    <n v="40"/>
    <d v="2011-09-10T00:00:00"/>
    <n v="9"/>
    <x v="14"/>
    <n v="1"/>
    <s v="ADHUNIK"/>
    <s v="NON COKING"/>
    <s v="NEWLEAD SPARTOUNTA"/>
    <d v="1899-12-30T22:30:00"/>
    <x v="279"/>
    <s v="DTY-WT 1-WCS-RLS 1-IMWB 1-DTY"/>
    <n v="59"/>
    <n v="0"/>
    <m/>
    <d v="1899-12-30T22:30:00"/>
    <d v="1899-12-30T22:30:00"/>
    <d v="1899-12-30T00:00:00"/>
    <n v="0"/>
    <n v="0"/>
    <d v="1899-12-30T22:34:00"/>
    <d v="1899-12-30T00:04:00"/>
    <n v="0"/>
    <n v="4"/>
    <d v="1899-12-30T22:45:00"/>
    <d v="1899-12-30T00:11:00"/>
    <n v="0"/>
    <n v="11"/>
    <d v="1899-12-30T23:15:00"/>
    <d v="1899-12-30T00:30:00"/>
    <n v="0"/>
    <n v="30"/>
    <d v="1899-12-30T23:18:00"/>
    <d v="1899-12-31T00:15:00"/>
    <d v="1899-12-30T00:57:00"/>
    <n v="0"/>
    <n v="57"/>
    <d v="1899-12-30T23:18:00"/>
    <d v="1899-12-31T00:15:00"/>
    <d v="1899-12-30T00:57:00"/>
    <n v="0"/>
    <n v="57"/>
    <d v="1899-12-31T00:20:00"/>
    <d v="1899-12-30T00:05:00"/>
    <n v="0"/>
    <n v="5"/>
    <d v="1899-12-31T00:56:00"/>
    <d v="1899-12-30T00:36:00"/>
    <n v="0"/>
    <n v="36"/>
    <d v="1899-12-31T03:05:00"/>
    <d v="1899-12-30T02:09:00"/>
    <n v="2"/>
    <n v="9"/>
    <d v="1899-12-31T03:05:00"/>
    <d v="1899-12-31T03:05:00"/>
    <d v="1899-12-30T00:00:00"/>
    <n v="0"/>
    <n v="0"/>
    <m/>
    <m/>
    <m/>
    <d v="1899-12-30T00:00:00"/>
    <n v="0"/>
    <n v="0"/>
    <d v="1899-12-31T03:12:00"/>
    <d v="1899-12-30T00:07:00"/>
    <n v="0"/>
    <n v="7"/>
    <d v="1899-12-31T03:20:00"/>
    <d v="1899-12-30T00:08:00"/>
    <n v="0"/>
    <n v="8"/>
    <d v="1899-12-31T03:20:00"/>
    <d v="1899-12-31T03:30:00"/>
    <d v="1899-12-30T00:10:00"/>
    <n v="0"/>
    <n v="10"/>
    <d v="1899-12-30T05:00:00"/>
    <n v="5"/>
    <n v="0"/>
    <d v="1899-12-30T00:50:00"/>
    <n v="0"/>
    <n v="50"/>
    <d v="1899-12-30T00:57:00"/>
    <n v="0"/>
    <n v="57"/>
    <d v="1899-12-30T02:09:00"/>
    <n v="2"/>
    <n v="9"/>
    <m/>
    <m/>
    <m/>
    <d v="1899-12-30T02:09:00"/>
    <n v="2"/>
    <n v="9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995218.14999999991"/>
    <n v="16069"/>
    <n v="63.375254237288132"/>
    <n v="61.934043811064775"/>
    <m/>
    <m/>
    <m/>
    <m/>
    <m/>
  </r>
  <r>
    <n v="283"/>
    <n v="41"/>
    <d v="2011-09-11T00:00:00"/>
    <n v="9"/>
    <x v="0"/>
    <n v="20"/>
    <s v="TSL,JSR"/>
    <s v="JELLINBAH PCI/SS NEWZEALAND"/>
    <s v="PRIMROSE/SHER-E-PUNJAB"/>
    <d v="1899-12-30T03:00:00"/>
    <x v="97"/>
    <s v="DTY-WT 1-WCS-RLS 1-IMWB 1-DTY"/>
    <n v="59"/>
    <n v="0"/>
    <m/>
    <d v="1899-12-30T03:00:00"/>
    <d v="1899-12-30T03:00:00"/>
    <d v="1899-12-30T00:00:00"/>
    <n v="0"/>
    <n v="0"/>
    <d v="1899-12-30T03:05:00"/>
    <d v="1899-12-30T00:05:00"/>
    <n v="0"/>
    <n v="5"/>
    <d v="1899-12-30T03:20:00"/>
    <d v="1899-12-30T00:15:00"/>
    <n v="0"/>
    <n v="15"/>
    <d v="1899-12-30T03:52:00"/>
    <d v="1899-12-30T00:32:00"/>
    <n v="0"/>
    <n v="32"/>
    <d v="1899-12-30T03:54:00"/>
    <d v="1899-12-30T04:35:00"/>
    <d v="1899-12-30T00:41:00"/>
    <n v="0"/>
    <n v="41"/>
    <d v="1899-12-30T03:54:00"/>
    <d v="1899-12-30T04:35:00"/>
    <d v="1899-12-30T00:41:00"/>
    <n v="0"/>
    <n v="41"/>
    <d v="1899-12-30T04:40:00"/>
    <d v="1899-12-30T00:05:00"/>
    <n v="0"/>
    <n v="5"/>
    <d v="1899-12-30T04:45:00"/>
    <d v="1899-12-30T00:05:00"/>
    <n v="0"/>
    <n v="5"/>
    <d v="1899-12-30T07:12:00"/>
    <d v="1899-12-30T02:27:00"/>
    <n v="2"/>
    <n v="27"/>
    <d v="1899-12-30T07:12:00"/>
    <d v="1899-12-30T07:12:00"/>
    <d v="1899-12-30T00:00:00"/>
    <n v="0"/>
    <n v="0"/>
    <d v="1899-12-30T07:12:00"/>
    <d v="1899-12-30T08:40:00"/>
    <n v="61"/>
    <d v="1899-12-30T01:28:00"/>
    <n v="1"/>
    <n v="28"/>
    <d v="1899-12-30T08:55:00"/>
    <d v="1899-12-30T01:43:00"/>
    <n v="1"/>
    <n v="43"/>
    <d v="1899-12-30T09:00:00"/>
    <d v="1899-12-30T00:05:00"/>
    <n v="0"/>
    <n v="5"/>
    <d v="1899-12-30T09:00:00"/>
    <d v="1899-12-30T09:00:00"/>
    <d v="1899-12-30T00:00:00"/>
    <n v="0"/>
    <n v="0"/>
    <d v="1899-12-30T06:00:00"/>
    <n v="6"/>
    <n v="0"/>
    <d v="1899-12-30T02:25:00"/>
    <n v="2"/>
    <n v="25"/>
    <d v="1899-12-30T00:41:00"/>
    <n v="0"/>
    <n v="41"/>
    <d v="1899-12-30T02:27:00"/>
    <n v="2"/>
    <n v="27"/>
    <m/>
    <m/>
    <m/>
    <d v="1899-12-30T02:05:00"/>
    <n v="2"/>
    <n v="5"/>
    <d v="1899-12-30T00:00:00"/>
    <n v="0"/>
    <n v="0"/>
    <d v="1899-12-30T00:22:00"/>
    <n v="0"/>
    <n v="22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n v="998841.14999999991"/>
    <n v="16128"/>
    <n v="61.406779661016948"/>
    <n v="61.932114955357136"/>
    <m/>
    <m/>
    <m/>
    <m/>
    <m/>
  </r>
  <r>
    <n v="284"/>
    <n v="42"/>
    <d v="2011-09-11T00:00:00"/>
    <n v="9"/>
    <x v="11"/>
    <n v="5"/>
    <s v="BEL"/>
    <s v="LAKE VERMONT HCC"/>
    <s v="COS PROSPERITY"/>
    <d v="1899-12-30T08:15:00"/>
    <x v="280"/>
    <s v="DTY-WT 1-WCS-RLS 1-IMWB 1-DTY"/>
    <n v="59"/>
    <n v="0"/>
    <m/>
    <d v="1899-12-30T08:15:00"/>
    <d v="1899-12-30T08:15:00"/>
    <d v="1899-12-30T00:00:00"/>
    <n v="0"/>
    <n v="0"/>
    <d v="1899-12-30T08:15:00"/>
    <d v="1899-12-30T00:00:00"/>
    <n v="0"/>
    <n v="0"/>
    <d v="1899-12-30T08:20:00"/>
    <d v="1899-12-30T00:05:00"/>
    <n v="0"/>
    <n v="5"/>
    <d v="1899-12-30T08:55:00"/>
    <d v="1899-12-30T00:35:00"/>
    <n v="0"/>
    <n v="35"/>
    <d v="1899-12-30T09:00:00"/>
    <d v="1899-12-30T10:15:00"/>
    <d v="1899-12-30T01:15:00"/>
    <n v="1"/>
    <n v="15"/>
    <d v="1899-12-30T09:00:00"/>
    <d v="1899-12-30T10:15:00"/>
    <d v="1899-12-30T01:15:00"/>
    <n v="1"/>
    <n v="15"/>
    <d v="1899-12-30T09:50:00"/>
    <n v="-1.7361111111111049E-2"/>
    <e v="#NUM!"/>
    <e v="#NUM!"/>
    <d v="1899-12-30T09:51:00"/>
    <d v="1899-12-30T00:01:00"/>
    <n v="0"/>
    <n v="1"/>
    <d v="1899-12-30T11:59:00"/>
    <d v="1899-12-30T02:08:00"/>
    <n v="2"/>
    <n v="8"/>
    <d v="1899-12-30T11:59:00"/>
    <d v="1899-12-30T11:59:00"/>
    <d v="1899-12-30T00:00:00"/>
    <n v="0"/>
    <n v="0"/>
    <d v="1899-12-30T11:59:00"/>
    <d v="1899-12-30T11:59:00"/>
    <m/>
    <d v="1899-12-30T00:00:00"/>
    <n v="0"/>
    <n v="0"/>
    <d v="1899-12-30T12:05:00"/>
    <d v="1899-12-30T00:06:00"/>
    <n v="0"/>
    <n v="6"/>
    <d v="1899-12-30T12:15:00"/>
    <d v="1899-12-30T00:10:00"/>
    <n v="0"/>
    <n v="10"/>
    <d v="1899-12-30T12:15:00"/>
    <d v="1899-12-30T12:45:00"/>
    <d v="1899-12-30T00:30:00"/>
    <n v="0"/>
    <n v="30"/>
    <d v="1899-12-30T04:30:00"/>
    <n v="4"/>
    <n v="30"/>
    <d v="1899-12-30T00:26:00"/>
    <n v="0"/>
    <n v="26"/>
    <d v="1899-12-30T01:15:00"/>
    <n v="1"/>
    <n v="15"/>
    <d v="1899-12-30T02:08:00"/>
    <n v="2"/>
    <n v="8"/>
    <m/>
    <m/>
    <m/>
    <d v="1899-12-30T01:52:00"/>
    <n v="1"/>
    <n v="52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16:00"/>
    <n v="0"/>
    <n v="16"/>
    <d v="1899-12-30T00:00:00"/>
    <n v="0"/>
    <n v="0"/>
    <n v="1002526.44"/>
    <n v="16185"/>
    <n v="62.462542372881359"/>
    <n v="61.941701575532896"/>
    <m/>
    <m/>
    <m/>
    <m/>
    <m/>
  </r>
  <r>
    <n v="285"/>
    <n v="43"/>
    <d v="2011-09-11T00:00:00"/>
    <n v="9"/>
    <x v="0"/>
    <n v="21"/>
    <s v="TSL,JSR"/>
    <s v="CP DUBAI"/>
    <s v="BUTINAH"/>
    <d v="1899-12-30T13:04:00"/>
    <x v="281"/>
    <s v="DTY-WT 1-WCS-RLS 2-IMWB 1-DTY"/>
    <n v="57"/>
    <n v="2"/>
    <m/>
    <d v="1899-12-30T13:04:00"/>
    <d v="1899-12-30T13:04:00"/>
    <d v="1899-12-30T00:00:00"/>
    <n v="0"/>
    <n v="0"/>
    <d v="1899-12-30T13:10:00"/>
    <d v="1899-12-30T00:06:00"/>
    <n v="0"/>
    <n v="6"/>
    <d v="1899-12-30T13:20:00"/>
    <d v="1899-12-30T00:10:00"/>
    <n v="0"/>
    <n v="10"/>
    <d v="1899-12-30T13:55:00"/>
    <d v="1899-12-30T00:35:00"/>
    <n v="0"/>
    <n v="35"/>
    <d v="1899-12-30T14:05:00"/>
    <d v="1899-12-30T15:35:00"/>
    <d v="1899-12-30T01:30:00"/>
    <n v="1"/>
    <n v="30"/>
    <d v="1899-12-30T14:05:00"/>
    <d v="1899-12-30T15:35:00"/>
    <d v="1899-12-30T01:30:00"/>
    <n v="1"/>
    <n v="30"/>
    <d v="1899-12-30T16:12:00"/>
    <d v="1899-12-30T00:37:00"/>
    <n v="0"/>
    <n v="37"/>
    <d v="1899-12-30T16:15:00"/>
    <d v="1899-12-30T00:03:00"/>
    <n v="0"/>
    <n v="3"/>
    <d v="1899-12-30T17:57:00"/>
    <d v="1899-12-30T01:42:00"/>
    <n v="1"/>
    <n v="42"/>
    <d v="1899-12-30T17:57:00"/>
    <d v="1899-12-30T17:57:00"/>
    <d v="1899-12-30T00:00:00"/>
    <n v="0"/>
    <n v="0"/>
    <d v="1899-12-30T17:57:00"/>
    <d v="1899-12-30T17:57:00"/>
    <m/>
    <d v="1899-12-30T00:00:00"/>
    <n v="0"/>
    <n v="0"/>
    <d v="1899-12-30T18:09:00"/>
    <d v="1899-12-30T00:12:00"/>
    <n v="0"/>
    <n v="12"/>
    <d v="1899-12-30T18:15:00"/>
    <d v="1899-12-30T00:06:00"/>
    <n v="0"/>
    <n v="6"/>
    <d v="1899-12-30T18:15:00"/>
    <d v="1899-12-30T18:25:00"/>
    <d v="1899-12-30T00:10:00"/>
    <n v="0"/>
    <n v="10"/>
    <d v="1899-12-30T05:21:00"/>
    <n v="5"/>
    <n v="21"/>
    <d v="1899-12-30T01:30:00"/>
    <n v="1"/>
    <n v="30"/>
    <d v="1899-12-30T01:30:00"/>
    <n v="1"/>
    <n v="30"/>
    <d v="1899-12-30T01:42:00"/>
    <n v="1"/>
    <n v="42"/>
    <m/>
    <m/>
    <m/>
    <d v="1899-12-30T01:20:00"/>
    <n v="1"/>
    <n v="2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22:00"/>
    <n v="0"/>
    <n v="22"/>
    <d v="1899-12-30T00:00:00"/>
    <n v="0"/>
    <n v="0"/>
    <n v="1006226"/>
    <n v="16242"/>
    <n v="64.904561403508765"/>
    <n v="61.952099495136068"/>
    <m/>
    <m/>
    <m/>
    <m/>
    <m/>
  </r>
  <r>
    <n v="286"/>
    <n v="44"/>
    <d v="2011-09-12T00:00:00"/>
    <n v="9"/>
    <x v="0"/>
    <n v="22"/>
    <s v="TSL,JSR"/>
    <s v="JELLINBAH PCI"/>
    <s v="PRIMROSE"/>
    <d v="1899-12-30T01:05:00"/>
    <x v="282"/>
    <s v="DTY-WT 1-WCS-RLS 1-IMWB 1-DTY"/>
    <n v="57"/>
    <n v="2"/>
    <m/>
    <d v="1899-12-30T01:05:00"/>
    <d v="1899-12-30T01:05:00"/>
    <d v="1899-12-30T00:00:00"/>
    <n v="0"/>
    <n v="0"/>
    <d v="1899-12-30T01:10:00"/>
    <d v="1899-12-30T00:05:00"/>
    <n v="0"/>
    <n v="5"/>
    <d v="1899-12-30T01:20:00"/>
    <d v="1899-12-30T00:10:00"/>
    <n v="0"/>
    <n v="10"/>
    <d v="1899-12-30T02:00:00"/>
    <d v="1899-12-30T00:40:00"/>
    <n v="0"/>
    <n v="40"/>
    <d v="1899-12-30T02:05:00"/>
    <d v="1899-12-30T02:58:00"/>
    <d v="1899-12-30T00:53:00"/>
    <n v="0"/>
    <n v="53"/>
    <d v="1899-12-30T02:05:00"/>
    <d v="1899-12-30T02:58:00"/>
    <d v="1899-12-30T00:53:00"/>
    <n v="0"/>
    <n v="53"/>
    <d v="1899-12-30T02:04:00"/>
    <n v="-3.7499999999999992E-2"/>
    <e v="#NUM!"/>
    <e v="#NUM!"/>
    <d v="1899-12-30T03:00:00"/>
    <d v="1899-12-30T00:56:00"/>
    <n v="0"/>
    <n v="56"/>
    <d v="1899-12-30T05:29:00"/>
    <d v="1899-12-30T02:29:00"/>
    <n v="2"/>
    <n v="29"/>
    <d v="1899-12-30T05:29:00"/>
    <d v="1899-12-30T05:29:00"/>
    <d v="1899-12-30T00:00:00"/>
    <n v="0"/>
    <n v="0"/>
    <d v="1899-12-30T05:30:00"/>
    <d v="1899-12-30T07:00:00"/>
    <n v="62"/>
    <d v="1899-12-30T01:30:00"/>
    <n v="1"/>
    <n v="30"/>
    <d v="1899-12-30T07:10:00"/>
    <d v="1899-12-30T01:41:00"/>
    <n v="1"/>
    <n v="41"/>
    <d v="1899-12-30T07:20:00"/>
    <d v="1899-12-30T00:10:00"/>
    <n v="0"/>
    <n v="10"/>
    <d v="1899-12-30T07:20:00"/>
    <d v="1899-12-30T07:30:00"/>
    <d v="1899-12-30T00:10:00"/>
    <n v="0"/>
    <n v="10"/>
    <d v="1899-12-30T06:25:00"/>
    <n v="6"/>
    <n v="25"/>
    <d v="1899-12-30T01:37:00"/>
    <n v="1"/>
    <n v="37"/>
    <d v="1899-12-30T00:53:00"/>
    <n v="0"/>
    <n v="53"/>
    <d v="1899-12-30T02:29:00"/>
    <n v="2"/>
    <n v="29"/>
    <m/>
    <m/>
    <m/>
    <d v="1899-12-30T01:27:00"/>
    <n v="1"/>
    <n v="27"/>
    <d v="1899-12-30T00:00:00"/>
    <n v="0"/>
    <n v="0"/>
    <d v="1899-12-30T00:12:00"/>
    <n v="0"/>
    <n v="12"/>
    <d v="1899-12-30T00:13:00"/>
    <n v="0"/>
    <n v="13"/>
    <d v="1899-12-30T00:00:00"/>
    <n v="0"/>
    <n v="0"/>
    <d v="1899-12-30T00:00:00"/>
    <n v="0"/>
    <n v="0"/>
    <d v="1899-12-30T00:37:00"/>
    <n v="0"/>
    <n v="37"/>
    <d v="1899-12-30T00:00:00"/>
    <n v="0"/>
    <n v="0"/>
    <n v="1009827.08"/>
    <n v="16300"/>
    <n v="63.176842105263155"/>
    <n v="61.95258159509202"/>
    <m/>
    <m/>
    <m/>
    <m/>
    <m/>
  </r>
  <r>
    <n v="287"/>
    <n v="45"/>
    <d v="2011-09-12T00:00:00"/>
    <n v="9"/>
    <x v="0"/>
    <n v="23"/>
    <s v="TSL,JSR"/>
    <s v="CP DUBAI"/>
    <s v="BUTINAH"/>
    <d v="1899-12-30T20:25:00"/>
    <x v="283"/>
    <s v="DTY-WT 1-WCS-RLS 2-IMWB 1-DTY"/>
    <n v="58"/>
    <n v="1"/>
    <m/>
    <d v="1899-12-30T20:25:00"/>
    <d v="1899-12-30T20:25:00"/>
    <d v="1899-12-30T00:00:00"/>
    <n v="0"/>
    <n v="0"/>
    <d v="1899-12-30T20:30:00"/>
    <d v="1899-12-30T00:05:00"/>
    <n v="0"/>
    <n v="5"/>
    <d v="1899-12-30T20:45:00"/>
    <d v="1899-12-30T00:15:00"/>
    <n v="0"/>
    <n v="15"/>
    <d v="1899-12-30T21:15:00"/>
    <d v="1899-12-30T00:30:00"/>
    <n v="0"/>
    <n v="30"/>
    <d v="1899-12-30T21:22:00"/>
    <d v="1899-12-30T21:48:00"/>
    <d v="1899-12-30T00:26:00"/>
    <n v="0"/>
    <n v="26"/>
    <d v="1899-12-30T21:22:00"/>
    <d v="1899-12-30T21:48:00"/>
    <d v="1899-12-30T00:26:00"/>
    <n v="0"/>
    <n v="26"/>
    <d v="1899-12-30T21:21:00"/>
    <n v="-1.8749999999999933E-2"/>
    <e v="#NUM!"/>
    <e v="#NUM!"/>
    <d v="1899-12-30T22:20:00"/>
    <d v="1899-12-30T00:59:00"/>
    <n v="0"/>
    <n v="59"/>
    <d v="1899-12-31T00:28:00"/>
    <d v="1899-12-30T02:08:00"/>
    <n v="2"/>
    <n v="8"/>
    <d v="1899-12-31T00:28:00"/>
    <d v="1899-12-31T00:28:00"/>
    <d v="1899-12-30T00:00:00"/>
    <n v="0"/>
    <n v="0"/>
    <d v="1899-12-31T00:28:00"/>
    <d v="1899-12-31T00:28:00"/>
    <m/>
    <d v="1899-12-30T00:00:00"/>
    <n v="0"/>
    <n v="0"/>
    <d v="1899-12-31T00:38:00"/>
    <d v="1899-12-30T00:10:00"/>
    <n v="0"/>
    <n v="10"/>
    <d v="1899-12-31T00:45:00"/>
    <d v="1899-12-30T00:07:00"/>
    <n v="0"/>
    <n v="7"/>
    <d v="1899-12-31T00:45:00"/>
    <d v="1899-12-31T00:50:00"/>
    <d v="1899-12-30T00:05:00"/>
    <n v="0"/>
    <n v="5"/>
    <d v="1899-12-30T04:25:00"/>
    <n v="4"/>
    <n v="25"/>
    <d v="1899-12-30T00:20:00"/>
    <n v="0"/>
    <n v="20"/>
    <d v="1899-12-30T00:26:00"/>
    <n v="0"/>
    <n v="26"/>
    <d v="1899-12-30T02:08:00"/>
    <n v="2"/>
    <n v="8"/>
    <m/>
    <m/>
    <m/>
    <d v="1899-12-30T00:57:00"/>
    <n v="0"/>
    <n v="57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11:00"/>
    <n v="1"/>
    <n v="11"/>
    <d v="1899-12-30T00:00:00"/>
    <n v="0"/>
    <n v="0"/>
    <n v="1013327.6799999999"/>
    <n v="16359"/>
    <n v="60.355172413793099"/>
    <n v="61.943130998227268"/>
    <m/>
    <m/>
    <m/>
    <m/>
    <m/>
  </r>
  <r>
    <n v="288"/>
    <n v="46"/>
    <d v="2011-09-12T00:00:00"/>
    <n v="9"/>
    <x v="11"/>
    <n v="6"/>
    <s v="BEL"/>
    <s v="LAKE VERMONT HCC"/>
    <s v="COS PROSPERITY"/>
    <d v="1899-12-30T23:00:00"/>
    <x v="284"/>
    <s v="DTY-WT 1-WCS-RLS 1-IMWB 1-DTY"/>
    <n v="59"/>
    <n v="0"/>
    <m/>
    <d v="1899-12-30T23:00:00"/>
    <d v="1899-12-30T23:00:00"/>
    <d v="1899-12-30T00:00:00"/>
    <n v="0"/>
    <n v="0"/>
    <d v="1899-12-30T23:05:00"/>
    <d v="1899-12-30T00:05:00"/>
    <n v="0"/>
    <n v="5"/>
    <d v="1899-12-30T23:15:00"/>
    <d v="1899-12-30T00:10:00"/>
    <n v="0"/>
    <n v="10"/>
    <d v="1899-12-30T23:55:00"/>
    <d v="1899-12-30T00:40:00"/>
    <n v="0"/>
    <n v="40"/>
    <d v="1899-12-31T00:00:00"/>
    <d v="1899-12-31T00:30:00"/>
    <d v="1899-12-30T00:30:00"/>
    <n v="0"/>
    <n v="30"/>
    <d v="1899-12-31T00:00:00"/>
    <d v="1899-12-31T00:30:00"/>
    <d v="1899-12-30T00:30:00"/>
    <n v="0"/>
    <n v="30"/>
    <d v="1899-12-31T01:00:00"/>
    <d v="1899-12-30T00:30:00"/>
    <n v="0"/>
    <n v="30"/>
    <d v="1899-12-31T01:20:00"/>
    <d v="1899-12-30T00:20:00"/>
    <n v="0"/>
    <n v="20"/>
    <d v="1899-12-31T02:44:00"/>
    <d v="1899-12-30T01:24:00"/>
    <n v="1"/>
    <n v="24"/>
    <d v="1899-12-31T02:44:00"/>
    <d v="1899-12-31T02:44:00"/>
    <d v="1899-12-30T00:00:00"/>
    <n v="0"/>
    <n v="0"/>
    <d v="1899-12-31T02:44:00"/>
    <d v="1899-12-31T02:44:00"/>
    <m/>
    <d v="1899-12-30T00:00:00"/>
    <n v="0"/>
    <n v="0"/>
    <d v="1899-12-31T03:00:00"/>
    <d v="1899-12-30T00:16:00"/>
    <n v="0"/>
    <n v="16"/>
    <d v="1899-12-31T03:15:00"/>
    <d v="1899-12-30T00:15:00"/>
    <n v="0"/>
    <n v="15"/>
    <d v="1899-12-31T03:15:00"/>
    <d v="1899-12-31T03:45:00"/>
    <d v="1899-12-30T00:30:00"/>
    <n v="0"/>
    <n v="30"/>
    <d v="1899-12-30T04:45:00"/>
    <n v="4"/>
    <n v="45"/>
    <d v="1899-12-30T01:41:00"/>
    <n v="1"/>
    <n v="41"/>
    <d v="1899-12-30T00:30:00"/>
    <n v="0"/>
    <n v="30"/>
    <d v="1899-12-30T01:24:00"/>
    <n v="1"/>
    <n v="24"/>
    <m/>
    <m/>
    <m/>
    <d v="1899-12-30T01:12:00"/>
    <n v="1"/>
    <n v="12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12:00"/>
    <n v="0"/>
    <n v="12"/>
    <d v="1899-12-30T00:00:00"/>
    <n v="0"/>
    <n v="0"/>
    <n v="1017080.9099999999"/>
    <n v="16417"/>
    <n v="63.614067796610172"/>
    <n v="61.952909179509042"/>
    <m/>
    <m/>
    <m/>
    <m/>
    <m/>
  </r>
  <r>
    <n v="289"/>
    <n v="47"/>
    <d v="2011-09-13T00:00:00"/>
    <n v="9"/>
    <x v="0"/>
    <n v="24"/>
    <s v="TSL,JSR"/>
    <s v="JELLINBAH PCI/SS NEWZEALAND"/>
    <s v="PRIMROSE/SHER-E-PUNJAB"/>
    <d v="1899-12-30T03:45:00"/>
    <x v="285"/>
    <s v="DTY-WT 1-WCS-RLS 1-IMWB 1-DTY"/>
    <n v="58"/>
    <m/>
    <m/>
    <d v="1899-12-30T03:45:00"/>
    <d v="1899-12-30T03:45:00"/>
    <d v="1899-12-30T00:00:00"/>
    <n v="0"/>
    <n v="0"/>
    <d v="1899-12-30T03:50:00"/>
    <d v="1899-12-30T00:05:00"/>
    <n v="0"/>
    <n v="5"/>
    <d v="1899-12-30T04:15:00"/>
    <d v="1899-12-30T00:25:00"/>
    <n v="0"/>
    <n v="25"/>
    <d v="1899-12-30T04:45:00"/>
    <d v="1899-12-30T00:30:00"/>
    <n v="0"/>
    <n v="30"/>
    <d v="1899-12-30T04:50:00"/>
    <d v="1899-12-30T07:00:00"/>
    <d v="1899-12-30T02:10:00"/>
    <n v="2"/>
    <n v="10"/>
    <d v="1899-12-30T04:50:00"/>
    <d v="1899-12-30T07:00:00"/>
    <d v="1899-12-30T02:10:00"/>
    <n v="2"/>
    <n v="10"/>
    <d v="1899-12-30T06:20:00"/>
    <n v="-2.777777777777779E-2"/>
    <e v="#NUM!"/>
    <e v="#NUM!"/>
    <d v="1899-12-30T06:21:00"/>
    <d v="1899-12-30T00:01:00"/>
    <n v="0"/>
    <n v="1"/>
    <d v="1899-12-30T10:01:00"/>
    <d v="1899-12-30T03:40:00"/>
    <n v="3"/>
    <n v="40"/>
    <d v="1899-12-30T10:01:00"/>
    <d v="1899-12-30T10:01:00"/>
    <d v="1899-12-30T00:00:00"/>
    <n v="0"/>
    <n v="0"/>
    <d v="1899-12-30T10:01:00"/>
    <d v="1899-12-30T10:01:00"/>
    <m/>
    <d v="1899-12-30T00:00:00"/>
    <n v="0"/>
    <n v="0"/>
    <d v="1899-12-30T11:23:00"/>
    <d v="1899-12-30T01:22:00"/>
    <n v="1"/>
    <n v="22"/>
    <d v="1899-12-30T11:30:00"/>
    <d v="1899-12-30T00:07:00"/>
    <n v="0"/>
    <n v="7"/>
    <d v="1899-12-30T11:30:00"/>
    <d v="1899-12-30T11:30:00"/>
    <d v="1899-12-30T00:00:00"/>
    <n v="0"/>
    <n v="0"/>
    <d v="1899-12-30T07:45:00"/>
    <n v="7"/>
    <n v="45"/>
    <d v="1899-12-30T01:19:00"/>
    <n v="1"/>
    <n v="19"/>
    <d v="1899-12-30T02:10:00"/>
    <n v="2"/>
    <n v="10"/>
    <d v="1899-12-30T03:40:00"/>
    <n v="3"/>
    <n v="40"/>
    <m/>
    <m/>
    <m/>
    <d v="1899-12-30T03:40:00"/>
    <n v="3"/>
    <n v="4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020833.2699999999"/>
    <n v="16476"/>
    <n v="64.695862068965525"/>
    <n v="61.958804928380665"/>
    <m/>
    <m/>
    <m/>
    <m/>
    <m/>
  </r>
  <r>
    <n v="290"/>
    <n v="48"/>
    <d v="2011-09-13T00:00:00"/>
    <n v="9"/>
    <x v="0"/>
    <n v="25"/>
    <s v="TSL,JSR"/>
    <s v="CP DUBAI"/>
    <s v="BUTINAH"/>
    <d v="1899-12-30T06:22:00"/>
    <x v="286"/>
    <s v="DTY-WT 1-WCS-RLS 2-IMWB 1-DTY"/>
    <n v="59"/>
    <m/>
    <m/>
    <d v="1899-12-30T06:22:00"/>
    <d v="1899-12-30T06:22:00"/>
    <d v="1899-12-30T00:00:00"/>
    <n v="0"/>
    <n v="0"/>
    <d v="1899-12-30T06:30:00"/>
    <d v="1899-12-30T00:08:00"/>
    <n v="0"/>
    <n v="8"/>
    <d v="1899-12-30T06:40:00"/>
    <d v="1899-12-30T00:10:00"/>
    <n v="0"/>
    <n v="10"/>
    <d v="1899-12-30T07:35:00"/>
    <d v="1899-12-30T00:55:00"/>
    <n v="0"/>
    <n v="55"/>
    <d v="1899-12-30T07:35:00"/>
    <d v="1899-12-30T08:35:00"/>
    <d v="1899-12-30T01:00:00"/>
    <n v="1"/>
    <n v="0"/>
    <d v="1899-12-30T07:35:00"/>
    <d v="1899-12-30T08:35:00"/>
    <d v="1899-12-30T01:00:00"/>
    <n v="1"/>
    <n v="0"/>
    <d v="1899-12-30T08:35:00"/>
    <d v="1899-12-30T00:00:00"/>
    <n v="0"/>
    <n v="0"/>
    <d v="1899-12-30T11:55:00"/>
    <d v="1899-12-30T03:20:00"/>
    <n v="3"/>
    <n v="20"/>
    <d v="1899-12-30T13:51:00"/>
    <d v="1899-12-30T01:56:00"/>
    <n v="1"/>
    <n v="56"/>
    <d v="1899-12-30T13:51:00"/>
    <d v="1899-12-30T13:51:00"/>
    <d v="1899-12-30T00:00:00"/>
    <n v="0"/>
    <n v="0"/>
    <d v="1899-12-30T13:51:00"/>
    <d v="1899-12-30T13:51:00"/>
    <m/>
    <d v="1899-12-30T00:00:00"/>
    <n v="0"/>
    <n v="0"/>
    <d v="1899-12-30T14:00:00"/>
    <d v="1899-12-30T00:09:00"/>
    <n v="0"/>
    <n v="9"/>
    <d v="1899-12-30T14:10:00"/>
    <d v="1899-12-30T00:10:00"/>
    <n v="0"/>
    <n v="10"/>
    <d v="1899-12-30T14:10:00"/>
    <d v="1899-12-30T14:20:00"/>
    <d v="1899-12-30T00:10:00"/>
    <n v="0"/>
    <n v="10"/>
    <d v="1899-12-30T07:58:00"/>
    <n v="7"/>
    <n v="58"/>
    <d v="1899-12-30T01:14:00"/>
    <n v="1"/>
    <n v="14"/>
    <d v="1899-12-30T01:00:00"/>
    <n v="1"/>
    <n v="0"/>
    <d v="1899-12-30T01:56:00"/>
    <n v="1"/>
    <n v="56"/>
    <m/>
    <m/>
    <m/>
    <d v="1899-12-30T01:56:00"/>
    <n v="1"/>
    <n v="56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024467.5599999999"/>
    <n v="16534"/>
    <n v="61.598135593220341"/>
    <n v="61.961265271561629"/>
    <m/>
    <m/>
    <m/>
    <m/>
    <m/>
  </r>
  <r>
    <n v="291"/>
    <n v="49"/>
    <d v="2011-09-13T00:00:00"/>
    <n v="9"/>
    <x v="11"/>
    <n v="7"/>
    <s v="BEL"/>
    <s v="LAKE VERMONT HCC"/>
    <s v="COS PROSPERITY"/>
    <d v="1899-12-30T01:25:00"/>
    <x v="287"/>
    <s v="DTY-WT 1-WCS-RLS 1-IMWB 1-DTY"/>
    <n v="58"/>
    <m/>
    <m/>
    <d v="1899-12-30T01:25:00"/>
    <d v="1899-12-30T01:25:00"/>
    <d v="1899-12-30T00:00:00"/>
    <n v="0"/>
    <n v="0"/>
    <d v="1899-12-30T08:35:00"/>
    <d v="1899-12-30T07:10:00"/>
    <n v="7"/>
    <n v="10"/>
    <d v="1899-12-30T08:45:00"/>
    <d v="1899-12-30T00:10:00"/>
    <n v="0"/>
    <n v="10"/>
    <d v="1899-12-30T13:38:00"/>
    <d v="1899-12-30T04:53:00"/>
    <n v="4"/>
    <n v="53"/>
    <d v="1899-12-30T13:38:00"/>
    <d v="1899-12-30T15:38:00"/>
    <d v="1899-12-30T02:00:00"/>
    <n v="2"/>
    <n v="0"/>
    <d v="1899-12-30T13:38:00"/>
    <d v="1899-12-30T15:38:00"/>
    <d v="1899-12-30T02:00:00"/>
    <n v="2"/>
    <n v="0"/>
    <d v="1899-12-30T15:41:00"/>
    <d v="1899-12-30T00:03:00"/>
    <n v="0"/>
    <n v="3"/>
    <d v="1899-12-30T15:42:00"/>
    <d v="1899-12-30T00:01:00"/>
    <n v="0"/>
    <n v="1"/>
    <d v="1899-12-30T16:54:00"/>
    <d v="1899-12-30T01:12:00"/>
    <n v="1"/>
    <n v="12"/>
    <d v="1899-12-30T16:54:00"/>
    <d v="1899-12-30T16:54:00"/>
    <d v="1899-12-30T00:00:00"/>
    <n v="0"/>
    <n v="0"/>
    <d v="1899-12-30T16:54:00"/>
    <d v="1899-12-30T16:54:00"/>
    <m/>
    <d v="1899-12-30T00:00:00"/>
    <n v="0"/>
    <n v="0"/>
    <d v="1899-12-30T17:00:00"/>
    <d v="1899-12-30T00:06:00"/>
    <n v="0"/>
    <n v="6"/>
    <d v="1899-12-30T17:10:00"/>
    <d v="1899-12-30T00:10:00"/>
    <n v="0"/>
    <n v="10"/>
    <d v="1899-12-30T17:10:00"/>
    <d v="1899-12-30T17:25:00"/>
    <d v="1899-12-30T00:15:00"/>
    <n v="0"/>
    <n v="15"/>
    <d v="1899-12-30T16:00:00"/>
    <n v="16"/>
    <n v="0"/>
    <d v="1899-12-30T05:12:00"/>
    <n v="5"/>
    <n v="12"/>
    <d v="1899-12-30T02:00:00"/>
    <n v="2"/>
    <n v="0"/>
    <d v="1899-12-30T01:12:00"/>
    <n v="1"/>
    <n v="12"/>
    <m/>
    <m/>
    <m/>
    <d v="1899-12-30T01:12:00"/>
    <n v="1"/>
    <n v="12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028094.7799999999"/>
    <n v="16593"/>
    <n v="62.538275862068964"/>
    <n v="61.959548002169583"/>
    <m/>
    <m/>
    <m/>
    <m/>
    <m/>
  </r>
  <r>
    <n v="292"/>
    <n v="50"/>
    <d v="2011-09-13T00:00:00"/>
    <n v="9"/>
    <x v="1"/>
    <n v="5"/>
    <s v="TSL,HALDIA"/>
    <s v="GOONYELLA"/>
    <s v="YASA UNITY"/>
    <d v="1899-12-30T18:00:00"/>
    <x v="288"/>
    <s v="DTY-WT 1-WCS-RLS 1-IMWB 1-DTY"/>
    <n v="59"/>
    <m/>
    <m/>
    <d v="1899-12-30T18:00:00"/>
    <d v="1899-12-30T18:00:00"/>
    <d v="1899-12-30T00:00:00"/>
    <n v="0"/>
    <n v="0"/>
    <d v="1899-12-30T18:05:00"/>
    <d v="1899-12-30T00:05:00"/>
    <n v="0"/>
    <n v="5"/>
    <d v="1899-12-30T18:15:00"/>
    <d v="1899-12-30T00:10:00"/>
    <n v="0"/>
    <n v="10"/>
    <d v="1899-12-30T18:51:00"/>
    <d v="1899-12-30T00:36:00"/>
    <n v="0"/>
    <n v="36"/>
    <d v="1899-12-30T18:52:00"/>
    <d v="1899-12-30T19:45:00"/>
    <d v="1899-12-30T00:53:00"/>
    <n v="0"/>
    <n v="53"/>
    <d v="1899-12-30T18:52:00"/>
    <d v="1899-12-30T19:45:00"/>
    <d v="1899-12-30T00:53:00"/>
    <n v="0"/>
    <n v="53"/>
    <d v="1899-12-30T18:50:00"/>
    <n v="-3.819444444444442E-2"/>
    <e v="#NUM!"/>
    <e v="#NUM!"/>
    <d v="1899-12-30T19:47:00"/>
    <d v="1899-12-30T00:57:00"/>
    <n v="0"/>
    <n v="57"/>
    <d v="1899-12-30T21:14:00"/>
    <d v="1899-12-30T01:27:00"/>
    <n v="1"/>
    <n v="27"/>
    <d v="1899-12-30T21:14:00"/>
    <d v="1899-12-30T21:14:00"/>
    <d v="1899-12-30T00:00:00"/>
    <n v="0"/>
    <n v="0"/>
    <d v="1899-12-30T21:14:00"/>
    <d v="1899-12-30T21:14:00"/>
    <m/>
    <d v="1899-12-30T00:00:00"/>
    <n v="0"/>
    <n v="0"/>
    <d v="1899-12-30T21:25:00"/>
    <d v="1899-12-30T00:11:00"/>
    <n v="0"/>
    <n v="11"/>
    <d v="1899-12-30T21:30:00"/>
    <d v="1899-12-30T00:05:00"/>
    <n v="0"/>
    <n v="5"/>
    <d v="1899-12-30T21:30:00"/>
    <d v="1899-12-30T21:40:00"/>
    <d v="1899-12-30T00:10:00"/>
    <n v="0"/>
    <n v="10"/>
    <d v="1899-12-30T03:40:00"/>
    <n v="3"/>
    <n v="40"/>
    <n v="-2.0833333333332149E-3"/>
    <e v="#NUM!"/>
    <e v="#NUM!"/>
    <d v="1899-12-30T00:53:00"/>
    <n v="0"/>
    <n v="53"/>
    <d v="1899-12-30T01:27:00"/>
    <n v="1"/>
    <n v="27"/>
    <m/>
    <m/>
    <m/>
    <d v="1899-12-30T01:27:00"/>
    <n v="1"/>
    <n v="27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031825.9999999999"/>
    <n v="16651"/>
    <n v="63.241016949152538"/>
    <n v="61.967809741156678"/>
    <m/>
    <m/>
    <m/>
    <m/>
    <m/>
  </r>
  <r>
    <n v="293"/>
    <n v="51"/>
    <d v="2011-09-14T00:00:00"/>
    <n v="9"/>
    <x v="17"/>
    <n v="1"/>
    <s v="UML,SUKHINDA"/>
    <s v="HARD COKING COAL"/>
    <s v="FUZHOUHAI"/>
    <d v="1899-12-30T01:20:00"/>
    <x v="289"/>
    <s v="DTY-WT 1-WCS-RLS 1-IMWB 1-DTY"/>
    <n v="58"/>
    <n v="8"/>
    <m/>
    <d v="1899-12-30T01:20:00"/>
    <d v="1899-12-30T01:20:00"/>
    <d v="1899-12-30T00:00:00"/>
    <n v="0"/>
    <n v="0"/>
    <d v="1899-12-30T01:25:00"/>
    <d v="1899-12-30T00:05:00"/>
    <n v="0"/>
    <n v="5"/>
    <d v="1899-12-30T01:35:00"/>
    <d v="1899-12-30T00:10:00"/>
    <n v="0"/>
    <n v="10"/>
    <d v="1899-12-30T01:55:00"/>
    <d v="1899-12-30T00:20:00"/>
    <n v="0"/>
    <n v="20"/>
    <d v="1899-12-30T02:00:00"/>
    <d v="1899-12-30T04:00:00"/>
    <d v="1899-12-30T02:00:00"/>
    <n v="2"/>
    <n v="0"/>
    <d v="1899-12-30T02:00:00"/>
    <d v="1899-12-30T04:00:00"/>
    <d v="1899-12-30T02:00:00"/>
    <n v="2"/>
    <n v="0"/>
    <d v="1899-12-30T04:01:00"/>
    <d v="1899-12-30T00:01:00"/>
    <n v="0"/>
    <n v="1"/>
    <d v="1899-12-30T04:06:00"/>
    <d v="1899-12-30T00:05:00"/>
    <n v="0"/>
    <n v="5"/>
    <d v="1899-12-30T06:15:00"/>
    <d v="1899-12-30T02:09:00"/>
    <n v="2"/>
    <n v="9"/>
    <d v="1899-12-30T06:15:00"/>
    <d v="1899-12-30T06:15:00"/>
    <d v="1899-12-30T00:00:00"/>
    <n v="0"/>
    <n v="0"/>
    <d v="1899-12-30T06:15:00"/>
    <d v="1899-12-30T06:15:00"/>
    <m/>
    <d v="1899-12-30T00:00:00"/>
    <n v="0"/>
    <n v="0"/>
    <d v="1899-12-30T06:00:00"/>
    <n v="-1.0416666666666685E-2"/>
    <e v="#NUM!"/>
    <e v="#NUM!"/>
    <d v="1899-12-30T06:10:00"/>
    <d v="1899-12-30T00:10:00"/>
    <n v="0"/>
    <n v="10"/>
    <d v="1899-12-30T06:10:00"/>
    <d v="1899-12-30T07:00:00"/>
    <d v="1899-12-30T00:50:00"/>
    <n v="0"/>
    <n v="50"/>
    <d v="1899-12-30T05:40:00"/>
    <n v="5"/>
    <n v="40"/>
    <d v="1899-12-30T00:16:00"/>
    <n v="0"/>
    <n v="16"/>
    <d v="1899-12-30T02:00:00"/>
    <n v="2"/>
    <n v="0"/>
    <d v="1899-12-30T02:09:00"/>
    <n v="2"/>
    <n v="9"/>
    <m/>
    <m/>
    <m/>
    <d v="1899-12-30T02:09:00"/>
    <n v="2"/>
    <n v="9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034975.8399999999"/>
    <n v="16710"/>
    <n v="54.307586206896552"/>
    <n v="61.937512866546967"/>
    <m/>
    <m/>
    <m/>
    <m/>
    <m/>
  </r>
  <r>
    <n v="294"/>
    <n v="52"/>
    <d v="2011-09-14T00:00:00"/>
    <n v="9"/>
    <x v="0"/>
    <n v="26"/>
    <s v="TSL,JSR"/>
    <s v="JELLINBAH PCI"/>
    <s v="PRIMROSE"/>
    <d v="1899-12-30T04:20:00"/>
    <x v="290"/>
    <s v="DTY-WT 1-WCS-RLS 1-IMWB 1-DTY"/>
    <n v="59"/>
    <n v="7"/>
    <m/>
    <d v="1899-12-30T04:20:00"/>
    <d v="1899-12-30T04:20:00"/>
    <d v="1899-12-30T00:00:00"/>
    <n v="0"/>
    <n v="0"/>
    <d v="1899-12-30T04:30:00"/>
    <d v="1899-12-30T00:10:00"/>
    <n v="0"/>
    <n v="10"/>
    <d v="1899-12-30T04:35:00"/>
    <d v="1899-12-30T00:05:00"/>
    <n v="0"/>
    <n v="5"/>
    <d v="1899-12-30T06:00:00"/>
    <d v="1899-12-30T01:25:00"/>
    <n v="1"/>
    <n v="25"/>
    <d v="1899-12-30T06:05:00"/>
    <d v="1899-12-30T07:30:00"/>
    <d v="1899-12-30T01:25:00"/>
    <n v="1"/>
    <n v="25"/>
    <d v="1899-12-30T06:05:00"/>
    <d v="1899-12-30T07:30:00"/>
    <d v="1899-12-30T01:25:00"/>
    <n v="1"/>
    <n v="25"/>
    <d v="1899-12-30T10:23:00"/>
    <d v="1899-12-30T02:53:00"/>
    <n v="2"/>
    <n v="53"/>
    <d v="1899-12-30T10:43:00"/>
    <d v="1899-12-30T00:20:00"/>
    <n v="0"/>
    <n v="20"/>
    <d v="1899-12-30T13:31:00"/>
    <d v="1899-12-30T02:48:00"/>
    <n v="2"/>
    <n v="48"/>
    <d v="1899-12-30T13:31:00"/>
    <d v="1899-12-30T13:31:00"/>
    <d v="1899-12-30T00:00:00"/>
    <n v="0"/>
    <n v="0"/>
    <d v="1899-12-30T13:00:00"/>
    <d v="1899-12-30T15:00:00"/>
    <n v="63"/>
    <d v="1899-12-30T02:00:00"/>
    <n v="2"/>
    <n v="0"/>
    <d v="1899-12-30T15:06:00"/>
    <d v="1899-12-30T01:35:00"/>
    <n v="1"/>
    <n v="35"/>
    <d v="1899-12-30T15:15:00"/>
    <d v="1899-12-30T00:09:00"/>
    <n v="0"/>
    <n v="9"/>
    <d v="1899-12-30T15:15:00"/>
    <d v="1899-12-30T15:20:00"/>
    <d v="1899-12-30T00:05:00"/>
    <n v="0"/>
    <n v="5"/>
    <d v="1899-12-30T11:00:00"/>
    <n v="11"/>
    <n v="0"/>
    <d v="1899-12-30T06:02:00"/>
    <n v="6"/>
    <n v="2"/>
    <d v="1899-12-30T01:25:00"/>
    <n v="1"/>
    <n v="25"/>
    <d v="1899-12-30T02:48:00"/>
    <n v="2"/>
    <n v="48"/>
    <m/>
    <m/>
    <m/>
    <d v="1899-12-30T02:48:00"/>
    <n v="2"/>
    <n v="48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038264.5199999999"/>
    <n v="16769"/>
    <n v="55.740338983050847"/>
    <n v="61.915708748285518"/>
    <m/>
    <m/>
    <m/>
    <m/>
    <m/>
  </r>
  <r>
    <n v="295"/>
    <n v="53"/>
    <d v="2011-09-14T00:00:00"/>
    <n v="9"/>
    <x v="0"/>
    <n v="27"/>
    <s v="TSL,JSR"/>
    <s v="CP DUBAI"/>
    <s v="BUTINAH"/>
    <d v="1899-12-30T09:42:00"/>
    <x v="291"/>
    <s v="DTY-WT 1-WCS-RLS 2-IMWB 1-DTY"/>
    <n v="59"/>
    <n v="0"/>
    <m/>
    <d v="1899-12-30T09:42:00"/>
    <d v="1899-12-30T09:42:00"/>
    <d v="1899-12-30T00:00:00"/>
    <n v="0"/>
    <n v="0"/>
    <d v="1899-12-30T09:50:00"/>
    <d v="1899-12-30T00:08:00"/>
    <n v="0"/>
    <n v="8"/>
    <d v="1899-12-30T10:00:00"/>
    <d v="1899-12-30T00:10:00"/>
    <n v="0"/>
    <n v="10"/>
    <d v="1899-12-30T10:35:00"/>
    <d v="1899-12-30T00:35:00"/>
    <n v="0"/>
    <n v="35"/>
    <d v="1899-12-30T10:40:00"/>
    <d v="1899-12-30T12:00:00"/>
    <d v="1899-12-30T01:20:00"/>
    <n v="1"/>
    <n v="20"/>
    <d v="1899-12-30T10:40:00"/>
    <d v="1899-12-30T12:00:00"/>
    <d v="1899-12-30T01:20:00"/>
    <n v="1"/>
    <n v="20"/>
    <d v="1899-12-30T12:43:00"/>
    <d v="1899-12-30T00:43:00"/>
    <n v="0"/>
    <n v="43"/>
    <d v="1899-12-30T12:44:00"/>
    <d v="1899-12-30T00:01:00"/>
    <n v="0"/>
    <n v="1"/>
    <d v="1899-12-30T16:34:00"/>
    <d v="1899-12-30T03:50:00"/>
    <n v="3"/>
    <n v="50"/>
    <d v="1899-12-30T16:34:00"/>
    <d v="1899-12-30T16:34:00"/>
    <d v="1899-12-30T00:00:00"/>
    <n v="0"/>
    <n v="0"/>
    <d v="1899-12-30T16:34:00"/>
    <d v="1899-12-30T16:34:00"/>
    <m/>
    <d v="1899-12-30T00:00:00"/>
    <n v="0"/>
    <n v="0"/>
    <d v="1899-12-30T16:40:00"/>
    <d v="1899-12-30T00:06:00"/>
    <n v="0"/>
    <n v="6"/>
    <d v="1899-12-30T16:45:00"/>
    <d v="1899-12-30T00:05:00"/>
    <n v="0"/>
    <n v="5"/>
    <d v="1899-12-30T16:45:00"/>
    <d v="1899-12-30T16:45:00"/>
    <d v="1899-12-30T00:00:00"/>
    <n v="0"/>
    <n v="0"/>
    <d v="1899-12-30T07:03:00"/>
    <n v="7"/>
    <n v="3"/>
    <d v="1899-12-30T01:29:00"/>
    <n v="1"/>
    <n v="29"/>
    <d v="1899-12-30T01:20:00"/>
    <n v="1"/>
    <n v="20"/>
    <d v="1899-12-30T03:50:00"/>
    <n v="3"/>
    <n v="50"/>
    <m/>
    <m/>
    <m/>
    <d v="1899-12-30T03:50:00"/>
    <n v="3"/>
    <n v="5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042022.5399999999"/>
    <n v="16827"/>
    <n v="63.695254237288133"/>
    <n v="61.925627859986918"/>
    <m/>
    <m/>
    <m/>
    <m/>
    <m/>
  </r>
  <r>
    <n v="296"/>
    <n v="54"/>
    <d v="2011-09-14T00:00:00"/>
    <n v="9"/>
    <x v="18"/>
    <n v="1"/>
    <s v="BSL"/>
    <s v="STEAM NON COKING"/>
    <s v="FURNESS MELBOURNE"/>
    <d v="1899-12-30T14:50:00"/>
    <x v="292"/>
    <s v="DTY-WT 1-WCS-RLS 1-IMWB 1-DTY"/>
    <n v="58"/>
    <n v="2"/>
    <m/>
    <d v="1899-12-30T14:50:00"/>
    <d v="1899-12-30T14:50:00"/>
    <d v="1899-12-30T00:00:00"/>
    <n v="0"/>
    <n v="0"/>
    <d v="1899-12-30T16:00:00"/>
    <d v="1899-12-30T01:10:00"/>
    <n v="1"/>
    <n v="10"/>
    <d v="1899-12-30T17:05:00"/>
    <d v="1899-12-30T01:05:00"/>
    <n v="1"/>
    <n v="5"/>
    <d v="1899-12-30T17:30:00"/>
    <d v="1899-12-30T00:25:00"/>
    <n v="0"/>
    <n v="25"/>
    <d v="1899-12-30T17:31:00"/>
    <d v="1899-12-30T18:30:00"/>
    <d v="1899-12-30T00:59:00"/>
    <n v="0"/>
    <n v="59"/>
    <d v="1899-12-30T17:31:00"/>
    <d v="1899-12-30T18:30:00"/>
    <d v="1899-12-30T00:59:00"/>
    <n v="0"/>
    <n v="59"/>
    <d v="1899-12-30T17:30:00"/>
    <n v="-4.1666666666666741E-2"/>
    <e v="#NUM!"/>
    <e v="#NUM!"/>
    <d v="1899-12-30T21:59:00"/>
    <d v="1899-12-30T04:29:00"/>
    <n v="4"/>
    <n v="29"/>
    <d v="1899-12-31T00:19:00"/>
    <d v="1899-12-30T02:20:00"/>
    <n v="2"/>
    <n v="20"/>
    <d v="1899-12-31T00:19:00"/>
    <d v="1899-12-31T00:19:00"/>
    <d v="1899-12-30T00:00:00"/>
    <n v="0"/>
    <n v="0"/>
    <d v="1899-12-31T00:19:00"/>
    <d v="1899-12-31T00:19:00"/>
    <m/>
    <d v="1899-12-30T00:00:00"/>
    <n v="0"/>
    <n v="0"/>
    <d v="1899-12-31T00:30:00"/>
    <d v="1899-12-30T00:11:00"/>
    <n v="0"/>
    <n v="11"/>
    <d v="1899-12-31T00:45:00"/>
    <d v="1899-12-30T00:15:00"/>
    <n v="0"/>
    <n v="15"/>
    <d v="1899-12-31T00:45:00"/>
    <d v="1899-12-31T00:50:00"/>
    <d v="1899-12-30T00:05:00"/>
    <n v="0"/>
    <n v="5"/>
    <d v="1899-12-30T10:00:00"/>
    <n v="10"/>
    <n v="0"/>
    <n v="-6.2500000000000888E-3"/>
    <e v="#NUM!"/>
    <e v="#NUM!"/>
    <d v="1899-12-30T00:59:00"/>
    <n v="0"/>
    <n v="59"/>
    <d v="1899-12-30T02:20:00"/>
    <n v="2"/>
    <n v="20"/>
    <m/>
    <m/>
    <m/>
    <d v="1899-12-30T02:20:00"/>
    <n v="2"/>
    <n v="2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045510.32"/>
    <n v="16886"/>
    <n v="60.134137931034488"/>
    <n v="61.915807177543527"/>
    <m/>
    <m/>
    <m/>
    <m/>
    <m/>
  </r>
  <r>
    <n v="297"/>
    <n v="55"/>
    <d v="2011-09-14T00:00:00"/>
    <n v="9"/>
    <x v="0"/>
    <n v="28"/>
    <s v="TSL,JSR"/>
    <s v="CP DUBAI"/>
    <s v="BUTINAH"/>
    <d v="1899-12-30T17:55:00"/>
    <x v="293"/>
    <s v="DTY-WT 1-WCS-RLS 2-IMWB 1-DTY"/>
    <n v="59"/>
    <n v="0"/>
    <m/>
    <d v="1899-12-30T17:55:00"/>
    <d v="1899-12-30T17:55:00"/>
    <d v="1899-12-30T00:00:00"/>
    <n v="0"/>
    <n v="0"/>
    <d v="1899-12-30T18:55:00"/>
    <d v="1899-12-30T01:00:00"/>
    <n v="1"/>
    <n v="0"/>
    <d v="1899-12-30T19:05:00"/>
    <d v="1899-12-30T00:10:00"/>
    <n v="0"/>
    <n v="10"/>
    <d v="1899-12-30T20:00:00"/>
    <d v="1899-12-30T00:55:00"/>
    <n v="0"/>
    <n v="55"/>
    <d v="1899-12-30T20:00:00"/>
    <d v="1899-12-30T21:00:00"/>
    <d v="1899-12-30T01:00:00"/>
    <n v="1"/>
    <n v="0"/>
    <d v="1899-12-30T20:00:00"/>
    <d v="1899-12-30T21:00:00"/>
    <d v="1899-12-30T01:00:00"/>
    <n v="1"/>
    <n v="0"/>
    <d v="1899-12-30T21:00:00"/>
    <d v="1899-12-30T00:00:00"/>
    <n v="0"/>
    <n v="0"/>
    <d v="1899-12-30T21:03:00"/>
    <d v="1899-12-30T00:03:00"/>
    <n v="0"/>
    <n v="3"/>
    <d v="1899-12-31T02:25:00"/>
    <d v="1899-12-30T05:22:00"/>
    <n v="5"/>
    <n v="22"/>
    <d v="1899-12-31T02:25:00"/>
    <d v="1899-12-31T02:25:00"/>
    <d v="1899-12-30T00:00:00"/>
    <n v="0"/>
    <n v="0"/>
    <d v="1899-12-31T02:25:00"/>
    <d v="1899-12-31T02:25:00"/>
    <m/>
    <d v="1899-12-30T00:00:00"/>
    <n v="0"/>
    <n v="0"/>
    <d v="1899-12-31T02:45:00"/>
    <d v="1899-12-30T00:20:00"/>
    <n v="0"/>
    <n v="20"/>
    <d v="1899-12-31T03:00:00"/>
    <d v="1899-12-30T00:15:00"/>
    <n v="0"/>
    <n v="15"/>
    <d v="1899-12-31T03:00:00"/>
    <d v="1899-12-31T03:15:00"/>
    <d v="1899-12-30T00:15:00"/>
    <n v="0"/>
    <n v="15"/>
    <d v="1899-12-30T09:20:00"/>
    <n v="9"/>
    <n v="20"/>
    <d v="1899-12-30T01:30:00"/>
    <n v="1"/>
    <n v="30"/>
    <d v="1899-12-30T01:00:00"/>
    <n v="1"/>
    <n v="0"/>
    <d v="1899-12-30T05:22:00"/>
    <n v="5"/>
    <n v="22"/>
    <m/>
    <m/>
    <m/>
    <d v="1899-12-30T05:22:00"/>
    <n v="5"/>
    <n v="22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049256.03"/>
    <n v="16944"/>
    <n v="63.486610169491527"/>
    <n v="61.924930949008498"/>
    <m/>
    <m/>
    <m/>
    <m/>
    <m/>
  </r>
  <r>
    <n v="298"/>
    <n v="56"/>
    <d v="2011-09-15T00:00:00"/>
    <n v="9"/>
    <x v="12"/>
    <n v="2"/>
    <s v="ADHUNIK"/>
    <s v="NON COKING"/>
    <s v="NEWLEAD SPARTOUNTA"/>
    <d v="1899-12-30T11:00:00"/>
    <x v="294"/>
    <s v="DTY-WT 1-WCS-RLS 1-IMWB 1-DTY"/>
    <n v="58"/>
    <n v="0"/>
    <m/>
    <d v="1899-12-30T11:00:00"/>
    <d v="1899-12-30T11:00:00"/>
    <d v="1899-12-30T00:00:00"/>
    <n v="0"/>
    <n v="0"/>
    <d v="1899-12-30T11:05:00"/>
    <d v="1899-12-30T00:05:00"/>
    <n v="0"/>
    <n v="5"/>
    <d v="1899-12-30T11:06:00"/>
    <d v="1899-12-30T00:01:00"/>
    <n v="0"/>
    <n v="1"/>
    <d v="1899-12-31T00:00:00"/>
    <d v="1899-12-30T12:54:00"/>
    <n v="12"/>
    <n v="54"/>
    <d v="1899-12-30T10:45:00"/>
    <d v="1899-12-30T11:24:00"/>
    <d v="1899-12-30T00:39:00"/>
    <n v="0"/>
    <n v="39"/>
    <d v="1899-12-30T10:45:00"/>
    <d v="1899-12-30T11:24:00"/>
    <d v="1899-12-30T00:39:00"/>
    <n v="0"/>
    <n v="39"/>
    <d v="1899-12-30T11:28:00"/>
    <d v="1899-12-30T00:04:00"/>
    <n v="0"/>
    <n v="4"/>
    <d v="1899-12-30T11:30:00"/>
    <d v="1899-12-30T00:02:00"/>
    <n v="0"/>
    <n v="2"/>
    <d v="1899-12-30T13:19:00"/>
    <d v="1899-12-30T01:49:00"/>
    <n v="1"/>
    <n v="49"/>
    <d v="1899-12-30T13:19:00"/>
    <d v="1899-12-30T13:19:00"/>
    <d v="1899-12-30T00:00:00"/>
    <n v="0"/>
    <n v="0"/>
    <d v="1899-12-30T13:19:00"/>
    <d v="1899-12-30T13:19:00"/>
    <m/>
    <d v="1899-12-30T00:00:00"/>
    <n v="0"/>
    <n v="0"/>
    <d v="1899-12-30T13:25:00"/>
    <d v="1899-12-30T00:06:00"/>
    <n v="0"/>
    <n v="6"/>
    <d v="1899-12-30T13:40:00"/>
    <d v="1899-12-30T00:15:00"/>
    <n v="0"/>
    <n v="15"/>
    <d v="1899-12-30T13:40:00"/>
    <d v="1899-12-30T14:25:00"/>
    <d v="1899-12-30T00:45:00"/>
    <n v="0"/>
    <n v="45"/>
    <d v="1899-12-30T03:25:00"/>
    <n v="3"/>
    <n v="25"/>
    <d v="1899-12-30T13:19:00"/>
    <n v="13"/>
    <n v="19"/>
    <d v="1899-12-30T00:39:00"/>
    <n v="0"/>
    <n v="39"/>
    <d v="1899-12-30T01:49:00"/>
    <n v="1"/>
    <n v="49"/>
    <m/>
    <m/>
    <m/>
    <d v="1899-12-30T01:49:00"/>
    <n v="1"/>
    <n v="49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052621.27"/>
    <n v="17002"/>
    <n v="58.021379310344827"/>
    <n v="61.911614515939306"/>
    <m/>
    <m/>
    <m/>
    <m/>
    <m/>
  </r>
  <r>
    <n v="299"/>
    <n v="57"/>
    <d v="2011-09-15T00:00:00"/>
    <n v="9"/>
    <x v="11"/>
    <n v="8"/>
    <s v="BEL"/>
    <s v="LAKE VERMONT HCC"/>
    <s v="COS PROSPERITY"/>
    <d v="1899-12-30T12:10:00"/>
    <x v="295"/>
    <s v="DTY-WT 1-WCS-RLS 1-IMWB 1-DTY"/>
    <n v="58"/>
    <n v="0"/>
    <m/>
    <d v="1899-12-30T12:10:00"/>
    <d v="1899-12-30T12:10:00"/>
    <d v="1899-12-30T00:00:00"/>
    <n v="0"/>
    <n v="0"/>
    <d v="1899-12-30T12:15:00"/>
    <d v="1899-12-30T00:05:00"/>
    <n v="0"/>
    <n v="5"/>
    <d v="1899-12-30T12:40:00"/>
    <d v="1899-12-30T00:25:00"/>
    <n v="0"/>
    <n v="25"/>
    <d v="1899-12-30T13:00:00"/>
    <d v="1899-12-30T00:20:00"/>
    <n v="0"/>
    <n v="20"/>
    <d v="1899-12-30T13:10:00"/>
    <d v="1899-12-30T15:55:00"/>
    <d v="1899-12-30T02:45:00"/>
    <n v="2"/>
    <n v="45"/>
    <d v="1899-12-30T13:10:00"/>
    <d v="1899-12-30T15:55:00"/>
    <d v="1899-12-30T02:45:00"/>
    <n v="2"/>
    <n v="45"/>
    <d v="1899-12-30T15:58:00"/>
    <d v="1899-12-30T00:03:00"/>
    <n v="0"/>
    <n v="3"/>
    <d v="1899-12-30T15:59:00"/>
    <d v="1899-12-30T00:01:00"/>
    <n v="0"/>
    <n v="1"/>
    <d v="1899-12-30T17:30:00"/>
    <d v="1899-12-30T01:31:00"/>
    <n v="1"/>
    <n v="31"/>
    <d v="1899-12-30T17:30:00"/>
    <d v="1899-12-30T17:30:00"/>
    <d v="1899-12-30T00:00:00"/>
    <n v="0"/>
    <n v="0"/>
    <d v="1899-12-30T17:30:00"/>
    <d v="1899-12-30T17:30:00"/>
    <m/>
    <d v="1899-12-30T00:00:00"/>
    <n v="0"/>
    <n v="0"/>
    <d v="1899-12-30T17:40:00"/>
    <d v="1899-12-30T00:10:00"/>
    <n v="0"/>
    <n v="10"/>
    <d v="1899-12-30T17:50:00"/>
    <d v="1899-12-30T00:10:00"/>
    <n v="0"/>
    <n v="10"/>
    <d v="1899-12-30T17:50:00"/>
    <d v="1899-12-30T18:35:00"/>
    <d v="1899-12-30T00:45:00"/>
    <n v="0"/>
    <n v="45"/>
    <d v="1899-12-30T06:25:00"/>
    <n v="6"/>
    <n v="25"/>
    <d v="1899-12-30T00:43:00"/>
    <n v="0"/>
    <n v="43"/>
    <d v="1899-12-30T02:45:00"/>
    <n v="2"/>
    <n v="45"/>
    <d v="1899-12-30T01:31:00"/>
    <n v="1"/>
    <n v="31"/>
    <m/>
    <m/>
    <m/>
    <d v="1899-12-30T01:31:00"/>
    <n v="1"/>
    <n v="31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056202.9099999999"/>
    <n v="17060"/>
    <n v="61.752413793103443"/>
    <n v="61.911073270808906"/>
    <m/>
    <m/>
    <m/>
    <m/>
    <m/>
  </r>
  <r>
    <n v="300"/>
    <n v="58"/>
    <d v="2011-09-15T00:00:00"/>
    <n v="9"/>
    <x v="0"/>
    <n v="29"/>
    <s v="TSL,JSR"/>
    <s v="JELLINBAH PCI"/>
    <s v="PRIMROSE"/>
    <d v="1899-12-30T14:10:00"/>
    <x v="296"/>
    <s v="DTY-WT 1-WCS-RLS 1-IMWB 1-DTY"/>
    <n v="58"/>
    <n v="0"/>
    <m/>
    <d v="1899-12-30T14:10:00"/>
    <d v="1899-12-30T14:10:00"/>
    <d v="1899-12-30T00:00:00"/>
    <n v="0"/>
    <n v="0"/>
    <d v="1899-12-30T14:15:00"/>
    <d v="1899-12-30T00:05:00"/>
    <n v="0"/>
    <n v="5"/>
    <d v="1899-12-30T19:35:00"/>
    <d v="1899-12-30T05:20:00"/>
    <n v="5"/>
    <n v="20"/>
    <d v="1899-12-30T19:58:00"/>
    <d v="1899-12-30T00:23:00"/>
    <n v="0"/>
    <n v="23"/>
    <d v="1899-12-30T20:00:00"/>
    <d v="1899-12-30T23:40:00"/>
    <d v="1899-12-30T03:40:00"/>
    <n v="3"/>
    <n v="40"/>
    <d v="1899-12-30T20:00:00"/>
    <d v="1899-12-30T23:40:00"/>
    <d v="1899-12-30T03:40:00"/>
    <n v="3"/>
    <n v="40"/>
    <d v="1899-12-30T21:53:00"/>
    <n v="-7.4305555555555625E-2"/>
    <e v="#NUM!"/>
    <e v="#NUM!"/>
    <d v="1899-12-30T21:53:00"/>
    <d v="1899-12-30T00:00:00"/>
    <n v="0"/>
    <n v="0"/>
    <d v="1899-12-31T01:53:00"/>
    <d v="1899-12-30T04:00:00"/>
    <n v="4"/>
    <n v="0"/>
    <d v="1899-12-31T01:53:00"/>
    <d v="1899-12-31T01:53:00"/>
    <d v="1899-12-30T00:00:00"/>
    <n v="0"/>
    <n v="0"/>
    <d v="1899-12-31T01:53:00"/>
    <d v="1899-12-31T01:53:00"/>
    <m/>
    <d v="1899-12-30T00:00:00"/>
    <n v="0"/>
    <n v="0"/>
    <m/>
    <n v="-1.0784722222222223"/>
    <e v="#NUM!"/>
    <e v="#NUM!"/>
    <d v="1899-12-30T23:55:00"/>
    <d v="1899-12-30T23:55:00"/>
    <n v="23"/>
    <n v="55"/>
    <d v="1899-12-30T23:55:00"/>
    <d v="1899-12-30T23:55:00"/>
    <d v="1899-12-30T00:00:00"/>
    <n v="0"/>
    <n v="0"/>
    <d v="1899-12-30T09:45:00"/>
    <n v="9"/>
    <n v="45"/>
    <n v="-0.14027777777777783"/>
    <e v="#NUM!"/>
    <e v="#NUM!"/>
    <d v="1899-12-30T03:40:00"/>
    <n v="3"/>
    <n v="40"/>
    <d v="1899-12-30T04:00:00"/>
    <n v="4"/>
    <n v="0"/>
    <m/>
    <m/>
    <m/>
    <d v="1899-12-30T04:00:00"/>
    <n v="4"/>
    <n v="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059826.9099999999"/>
    <n v="17117"/>
    <n v="62.482758620689658"/>
    <n v="61.916627329555411"/>
    <m/>
    <m/>
    <m/>
    <m/>
    <m/>
  </r>
  <r>
    <n v="301"/>
    <n v="59"/>
    <d v="2011-09-17T00:00:00"/>
    <n v="9"/>
    <x v="0"/>
    <n v="30"/>
    <s v="TSL,JSR"/>
    <s v="CURRAGH SS"/>
    <s v="VOGUE CHALLENGER"/>
    <d v="1899-12-30T11:15:00"/>
    <x v="297"/>
    <s v="DTY-WT 1-WCS-RLS 1-IMWB 1-DTY"/>
    <n v="57"/>
    <n v="2"/>
    <m/>
    <d v="1899-12-30T11:15:00"/>
    <d v="1899-12-30T11:15:00"/>
    <d v="1899-12-30T00:00:00"/>
    <n v="0"/>
    <n v="0"/>
    <d v="1899-12-30T11:20:00"/>
    <d v="1899-12-30T00:05:00"/>
    <n v="0"/>
    <n v="5"/>
    <d v="1899-12-30T11:22:00"/>
    <d v="1899-12-30T00:02:00"/>
    <n v="0"/>
    <n v="2"/>
    <d v="1899-12-30T11:40:00"/>
    <d v="1899-12-30T00:18:00"/>
    <n v="0"/>
    <n v="18"/>
    <d v="1899-12-30T11:40:00"/>
    <d v="1899-12-30T12:40:00"/>
    <d v="1899-12-30T01:00:00"/>
    <n v="1"/>
    <n v="0"/>
    <d v="1899-12-30T11:40:00"/>
    <d v="1899-12-30T12:40:00"/>
    <d v="1899-12-30T01:00:00"/>
    <n v="1"/>
    <n v="0"/>
    <d v="1899-12-30T12:40:00"/>
    <d v="1899-12-30T00:00:00"/>
    <n v="0"/>
    <n v="0"/>
    <d v="1899-12-30T12:45:00"/>
    <d v="1899-12-30T00:05:00"/>
    <n v="0"/>
    <n v="5"/>
    <d v="1899-12-30T14:10:00"/>
    <d v="1899-12-30T01:25:00"/>
    <n v="1"/>
    <n v="25"/>
    <d v="1899-12-30T14:10:00"/>
    <d v="1899-12-30T14:10:00"/>
    <d v="1899-12-30T00:00:00"/>
    <n v="0"/>
    <n v="0"/>
    <d v="1899-12-30T14:10:00"/>
    <d v="1899-12-30T14:10:00"/>
    <m/>
    <d v="1899-12-30T00:00:00"/>
    <n v="0"/>
    <n v="0"/>
    <d v="1899-12-30T14:20:00"/>
    <d v="1899-12-30T00:10:00"/>
    <n v="0"/>
    <n v="10"/>
    <d v="1899-12-30T14:30:00"/>
    <d v="1899-12-30T00:10:00"/>
    <n v="0"/>
    <n v="10"/>
    <d v="1899-12-30T14:30:00"/>
    <d v="1899-12-30T14:40:00"/>
    <d v="1899-12-30T00:10:00"/>
    <n v="0"/>
    <n v="10"/>
    <d v="1899-12-30T03:25:00"/>
    <n v="3"/>
    <n v="25"/>
    <d v="1899-12-30T00:38:00"/>
    <n v="0"/>
    <n v="38"/>
    <d v="1899-12-30T01:00:00"/>
    <n v="1"/>
    <n v="0"/>
    <d v="1899-12-30T01:25:00"/>
    <n v="1"/>
    <n v="25"/>
    <m/>
    <m/>
    <m/>
    <d v="1899-12-30T01:25:00"/>
    <n v="1"/>
    <n v="2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063381.18"/>
    <n v="17175"/>
    <n v="62.355614035087719"/>
    <n v="61.914479184861712"/>
    <m/>
    <m/>
    <m/>
    <m/>
    <m/>
  </r>
  <r>
    <n v="302"/>
    <n v="60"/>
    <d v="2011-09-17T00:00:00"/>
    <n v="9"/>
    <x v="18"/>
    <n v="2"/>
    <s v="BSL"/>
    <s v="STEAM NON COKING"/>
    <s v="FURNESS MELBOURNE"/>
    <d v="1899-12-30T15:00:00"/>
    <x v="298"/>
    <s v="DTY-WT 1-WCS-RLS 1-IMWB 1-DTY"/>
    <n v="58"/>
    <n v="1"/>
    <m/>
    <d v="1899-12-30T15:00:00"/>
    <d v="1899-12-30T15:00:00"/>
    <d v="1899-12-30T00:00:00"/>
    <n v="0"/>
    <n v="0"/>
    <d v="1899-12-30T15:05:00"/>
    <d v="1899-12-30T00:05:00"/>
    <n v="0"/>
    <n v="5"/>
    <d v="1899-12-30T15:08:00"/>
    <d v="1899-12-30T00:03:00"/>
    <n v="0"/>
    <n v="3"/>
    <d v="1899-12-30T15:30:00"/>
    <d v="1899-12-30T00:22:00"/>
    <n v="0"/>
    <n v="22"/>
    <d v="1899-12-30T15:30:00"/>
    <d v="1899-12-30T16:45:00"/>
    <d v="1899-12-30T01:15:00"/>
    <n v="1"/>
    <n v="15"/>
    <d v="1899-12-30T15:30:00"/>
    <d v="1899-12-30T16:45:00"/>
    <d v="1899-12-30T01:15:00"/>
    <n v="1"/>
    <n v="15"/>
    <d v="1899-12-30T16:45:00"/>
    <d v="1899-12-30T00:00:00"/>
    <n v="0"/>
    <n v="0"/>
    <d v="1899-12-30T16:47:00"/>
    <d v="1899-12-30T00:02:00"/>
    <n v="0"/>
    <n v="2"/>
    <d v="1899-12-30T19:15:00"/>
    <d v="1899-12-30T02:28:00"/>
    <n v="2"/>
    <n v="28"/>
    <d v="1899-12-30T19:15:00"/>
    <d v="1899-12-30T19:15:00"/>
    <d v="1899-12-30T00:00:00"/>
    <n v="0"/>
    <n v="0"/>
    <d v="1899-12-30T19:15:00"/>
    <d v="1899-12-30T19:15:00"/>
    <m/>
    <d v="1899-12-30T00:00:00"/>
    <n v="0"/>
    <n v="0"/>
    <d v="1899-12-30T19:30:00"/>
    <d v="1899-12-30T00:15:00"/>
    <n v="0"/>
    <n v="15"/>
    <d v="1899-12-30T19:42:00"/>
    <d v="1899-12-30T00:12:00"/>
    <n v="0"/>
    <n v="12"/>
    <d v="1899-12-30T19:42:00"/>
    <d v="1899-12-30T19:45:00"/>
    <d v="1899-12-30T00:03:00"/>
    <n v="0"/>
    <n v="3"/>
    <d v="1899-12-30T04:45:00"/>
    <n v="4"/>
    <n v="45"/>
    <d v="1899-12-30T00:49:00"/>
    <n v="0"/>
    <n v="49"/>
    <d v="1899-12-30T01:15:00"/>
    <n v="1"/>
    <n v="15"/>
    <d v="1899-12-30T02:28:00"/>
    <n v="2"/>
    <n v="28"/>
    <m/>
    <m/>
    <m/>
    <d v="1899-12-30T02:28:00"/>
    <n v="2"/>
    <n v="28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066881.6299999999"/>
    <n v="17234"/>
    <n v="60.352586206896547"/>
    <n v="61.905630149704066"/>
    <m/>
    <m/>
    <m/>
    <m/>
    <m/>
  </r>
  <r>
    <n v="303"/>
    <n v="61"/>
    <d v="2011-09-17T00:00:00"/>
    <n v="9"/>
    <x v="0"/>
    <n v="31"/>
    <s v="TSL,JSR"/>
    <s v="CP DUBAI"/>
    <s v="BUTINAH"/>
    <d v="1899-12-30T20:00:00"/>
    <x v="299"/>
    <s v="DTY-WT 1-WCS-RLS 2-IMWB 1-DTY"/>
    <n v="59"/>
    <n v="0"/>
    <m/>
    <d v="1899-12-30T20:00:00"/>
    <d v="1899-12-30T20:00:00"/>
    <d v="1899-12-30T00:00:00"/>
    <n v="0"/>
    <n v="0"/>
    <d v="1899-12-30T20:05:00"/>
    <d v="1899-12-30T00:05:00"/>
    <n v="0"/>
    <n v="5"/>
    <d v="1899-12-30T20:08:00"/>
    <d v="1899-12-30T00:03:00"/>
    <n v="0"/>
    <n v="3"/>
    <d v="1899-12-30T20:30:00"/>
    <d v="1899-12-30T00:22:00"/>
    <n v="0"/>
    <n v="22"/>
    <d v="1899-12-30T20:30:00"/>
    <d v="1899-12-30T21:55:00"/>
    <d v="1899-12-30T01:25:00"/>
    <n v="1"/>
    <n v="25"/>
    <d v="1899-12-30T20:30:00"/>
    <d v="1899-12-30T21:55:00"/>
    <d v="1899-12-30T01:25:00"/>
    <n v="1"/>
    <n v="25"/>
    <d v="1899-12-30T21:55:00"/>
    <d v="1899-12-30T00:00:00"/>
    <n v="0"/>
    <n v="0"/>
    <d v="1899-12-30T22:00:00"/>
    <d v="1899-12-30T00:05:00"/>
    <n v="0"/>
    <n v="5"/>
    <d v="1899-12-30T23:45:00"/>
    <d v="1899-12-30T01:45:00"/>
    <n v="1"/>
    <n v="45"/>
    <d v="1899-12-30T23:45:00"/>
    <d v="1899-12-30T23:45:00"/>
    <d v="1899-12-30T00:00:00"/>
    <n v="0"/>
    <n v="0"/>
    <d v="1899-12-30T23:45:00"/>
    <d v="1899-12-30T23:45:00"/>
    <m/>
    <d v="1899-12-30T00:00:00"/>
    <n v="0"/>
    <n v="0"/>
    <d v="1899-12-30T23:55:00"/>
    <d v="1899-12-30T00:10:00"/>
    <n v="0"/>
    <n v="10"/>
    <d v="1899-12-31T00:05:00"/>
    <d v="1899-12-30T00:10:00"/>
    <n v="0"/>
    <n v="10"/>
    <d v="1899-12-31T00:05:00"/>
    <d v="1899-12-31T00:25:00"/>
    <d v="1899-12-30T00:20:00"/>
    <n v="0"/>
    <n v="20"/>
    <d v="1899-12-30T04:25:00"/>
    <n v="4"/>
    <n v="25"/>
    <d v="1899-12-30T00:42:00"/>
    <n v="0"/>
    <n v="42"/>
    <d v="1899-12-30T01:25:00"/>
    <n v="1"/>
    <n v="25"/>
    <d v="1899-12-30T01:45:00"/>
    <n v="1"/>
    <n v="45"/>
    <m/>
    <m/>
    <m/>
    <d v="1899-12-30T01:45:00"/>
    <n v="1"/>
    <n v="4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070596.1299999999"/>
    <n v="17293"/>
    <n v="62.957627118644069"/>
    <n v="61.909219337304108"/>
    <m/>
    <m/>
    <m/>
    <m/>
    <m/>
  </r>
  <r>
    <n v="304"/>
    <n v="62"/>
    <d v="2011-09-17T00:00:00"/>
    <n v="9"/>
    <x v="11"/>
    <n v="9"/>
    <s v="BEL"/>
    <s v="LAKE VERMONT HCC"/>
    <s v="COS PROSPERITY"/>
    <d v="1899-12-30T21:45:00"/>
    <x v="300"/>
    <s v="DTY-WT 1-WCS-RLS 1-IMWB 1-DTY"/>
    <n v="59"/>
    <n v="0"/>
    <m/>
    <d v="1899-12-30T21:45:00"/>
    <d v="1899-12-30T21:45:00"/>
    <d v="1899-12-30T00:00:00"/>
    <n v="0"/>
    <n v="0"/>
    <d v="1899-12-30T21:50:00"/>
    <d v="1899-12-30T00:05:00"/>
    <n v="0"/>
    <n v="5"/>
    <d v="1899-12-30T21:55:00"/>
    <d v="1899-12-30T00:05:00"/>
    <n v="0"/>
    <n v="5"/>
    <d v="1899-12-30T22:25:00"/>
    <d v="1899-12-30T00:30:00"/>
    <n v="0"/>
    <n v="30"/>
    <d v="1899-12-30T22:25:00"/>
    <d v="1899-12-30T23:55:00"/>
    <d v="1899-12-30T01:30:00"/>
    <n v="1"/>
    <n v="30"/>
    <d v="1899-12-30T22:25:00"/>
    <d v="1899-12-30T23:55:00"/>
    <d v="1899-12-30T01:30:00"/>
    <n v="1"/>
    <n v="30"/>
    <d v="1899-12-30T23:55:00"/>
    <d v="1899-12-30T00:00:00"/>
    <n v="0"/>
    <n v="0"/>
    <d v="1899-12-31T00:05:00"/>
    <d v="1899-12-30T00:10:00"/>
    <n v="0"/>
    <n v="10"/>
    <d v="1899-12-31T01:55:00"/>
    <d v="1899-12-30T01:50:00"/>
    <n v="1"/>
    <n v="50"/>
    <d v="1899-12-31T01:55:00"/>
    <d v="1899-12-31T01:55:00"/>
    <d v="1899-12-30T00:00:00"/>
    <n v="0"/>
    <n v="0"/>
    <d v="1899-12-31T01:55:00"/>
    <d v="1899-12-31T01:55:00"/>
    <m/>
    <d v="1899-12-30T00:00:00"/>
    <n v="0"/>
    <n v="0"/>
    <d v="1899-12-31T02:05:00"/>
    <d v="1899-12-30T00:10:00"/>
    <n v="0"/>
    <n v="10"/>
    <d v="1899-12-31T02:10:00"/>
    <d v="1899-12-30T00:05:00"/>
    <n v="0"/>
    <n v="5"/>
    <d v="1899-12-31T02:10:00"/>
    <d v="1899-12-31T02:35:00"/>
    <d v="1899-12-30T00:25:00"/>
    <n v="0"/>
    <n v="25"/>
    <d v="1899-12-30T04:50:00"/>
    <n v="4"/>
    <n v="50"/>
    <d v="1899-12-30T00:45:00"/>
    <n v="0"/>
    <n v="45"/>
    <d v="1899-12-30T01:30:00"/>
    <n v="1"/>
    <n v="30"/>
    <d v="1899-12-30T01:50:00"/>
    <n v="1"/>
    <n v="50"/>
    <m/>
    <m/>
    <m/>
    <d v="1899-12-30T01:50:00"/>
    <n v="1"/>
    <n v="5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074300.43"/>
    <n v="17348"/>
    <n v="62.784745762711864"/>
    <n v="61.926471639382058"/>
    <m/>
    <m/>
    <m/>
    <m/>
    <m/>
  </r>
  <r>
    <n v="305"/>
    <n v="63"/>
    <d v="2011-09-18T00:00:00"/>
    <n v="9"/>
    <x v="2"/>
    <n v="6"/>
    <s v="UML,DGPR"/>
    <s v="HARD COKING COAL"/>
    <s v="FU ZHOU HAI"/>
    <d v="1899-12-30T03:20:00"/>
    <x v="301"/>
    <s v="DTY-WT 1-WCS-RLS 1-IMWB 1-DTY"/>
    <n v="55"/>
    <n v="4"/>
    <m/>
    <d v="1899-12-30T03:20:00"/>
    <d v="1899-12-30T03:20:00"/>
    <d v="1899-12-30T00:00:00"/>
    <n v="0"/>
    <n v="0"/>
    <d v="1899-12-30T03:25:00"/>
    <d v="1899-12-30T00:05:00"/>
    <n v="0"/>
    <n v="5"/>
    <d v="1899-12-30T03:35:00"/>
    <d v="1899-12-30T00:10:00"/>
    <n v="0"/>
    <n v="10"/>
    <d v="1899-12-30T04:00:00"/>
    <d v="1899-12-30T00:25:00"/>
    <n v="0"/>
    <n v="25"/>
    <d v="1899-12-30T04:10:00"/>
    <d v="1899-12-30T05:10:00"/>
    <d v="1899-12-30T01:00:00"/>
    <n v="1"/>
    <n v="0"/>
    <d v="1899-12-30T04:10:00"/>
    <d v="1899-12-30T05:10:00"/>
    <d v="1899-12-30T01:00:00"/>
    <n v="1"/>
    <n v="0"/>
    <d v="1899-12-30T05:25:00"/>
    <d v="1899-12-30T00:15:00"/>
    <n v="0"/>
    <n v="15"/>
    <d v="1899-12-30T05:27:00"/>
    <d v="1899-12-30T00:02:00"/>
    <n v="0"/>
    <n v="2"/>
    <d v="1899-12-30T07:14:00"/>
    <d v="1899-12-30T01:47:00"/>
    <n v="1"/>
    <n v="47"/>
    <d v="1899-12-30T07:14:00"/>
    <d v="1899-12-30T07:14:00"/>
    <d v="1899-12-30T00:00:00"/>
    <n v="0"/>
    <n v="0"/>
    <d v="1899-12-30T07:14:00"/>
    <d v="1899-12-30T07:14:00"/>
    <m/>
    <d v="1899-12-30T00:00:00"/>
    <n v="0"/>
    <n v="0"/>
    <d v="1899-12-30T07:20:00"/>
    <d v="1899-12-30T00:06:00"/>
    <n v="0"/>
    <n v="6"/>
    <d v="1899-12-30T07:30:00"/>
    <d v="1899-12-30T00:10:00"/>
    <n v="0"/>
    <n v="10"/>
    <d v="1899-12-30T07:30:00"/>
    <d v="1899-12-30T07:45:00"/>
    <d v="1899-12-30T00:15:00"/>
    <n v="0"/>
    <n v="15"/>
    <d v="1899-12-30T04:25:00"/>
    <n v="4"/>
    <n v="25"/>
    <d v="1899-12-30T00:56:00"/>
    <n v="0"/>
    <n v="56"/>
    <d v="1899-12-30T01:00:00"/>
    <n v="1"/>
    <n v="0"/>
    <d v="1899-12-30T01:47:00"/>
    <n v="1"/>
    <n v="47"/>
    <m/>
    <m/>
    <m/>
    <d v="1899-12-30T01:47:00"/>
    <n v="1"/>
    <n v="47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077711.5599999998"/>
    <n v="17406"/>
    <n v="62.020545454545456"/>
    <n v="61.91609559921865"/>
    <m/>
    <m/>
    <m/>
    <m/>
    <m/>
  </r>
  <r>
    <n v="306"/>
    <n v="64"/>
    <d v="2011-09-18T00:00:00"/>
    <n v="9"/>
    <x v="1"/>
    <n v="6"/>
    <s v="TSL,HALDIA"/>
    <s v="GOONYELLA"/>
    <s v="YASA UNITY"/>
    <d v="1899-12-30T08:15:00"/>
    <x v="302"/>
    <s v="DTY-WT 1-WCS-RLS 1-IMWB 1-DTY"/>
    <n v="58"/>
    <n v="0"/>
    <m/>
    <d v="1899-12-30T08:15:00"/>
    <d v="1899-12-30T08:15:00"/>
    <d v="1899-12-30T00:00:00"/>
    <n v="0"/>
    <n v="0"/>
    <d v="1899-12-30T08:20:00"/>
    <d v="1899-12-30T00:05:00"/>
    <n v="0"/>
    <n v="5"/>
    <d v="1899-12-30T08:30:00"/>
    <d v="1899-12-30T00:10:00"/>
    <n v="0"/>
    <n v="10"/>
    <d v="1899-12-30T08:50:00"/>
    <d v="1899-12-30T00:20:00"/>
    <n v="0"/>
    <n v="20"/>
    <d v="1899-12-30T08:55:00"/>
    <d v="1899-12-30T10:20:00"/>
    <d v="1899-12-30T01:25:00"/>
    <n v="1"/>
    <n v="25"/>
    <d v="1899-12-30T08:55:00"/>
    <d v="1899-12-30T10:20:00"/>
    <d v="1899-12-30T01:25:00"/>
    <n v="1"/>
    <n v="25"/>
    <d v="1899-12-30T08:50:00"/>
    <n v="-6.25E-2"/>
    <e v="#NUM!"/>
    <e v="#NUM!"/>
    <d v="1899-12-30T10:26:00"/>
    <d v="1899-12-30T01:36:00"/>
    <n v="1"/>
    <n v="36"/>
    <d v="1899-12-30T12:11:00"/>
    <d v="1899-12-30T01:45:00"/>
    <n v="1"/>
    <n v="45"/>
    <d v="1899-12-30T12:11:00"/>
    <d v="1899-12-30T12:11:00"/>
    <d v="1899-12-30T00:00:00"/>
    <n v="0"/>
    <n v="0"/>
    <d v="1899-12-30T12:00:00"/>
    <d v="1899-12-30T13:45:00"/>
    <m/>
    <d v="1899-12-30T01:45:00"/>
    <n v="1"/>
    <n v="45"/>
    <d v="1899-12-30T13:55:00"/>
    <d v="1899-12-30T01:44:00"/>
    <n v="1"/>
    <n v="44"/>
    <d v="1899-12-30T14:00:00"/>
    <d v="1899-12-30T00:05:00"/>
    <n v="0"/>
    <n v="5"/>
    <d v="1899-12-30T14:00:00"/>
    <d v="1899-12-30T14:10:00"/>
    <d v="1899-12-30T00:10:00"/>
    <n v="0"/>
    <n v="10"/>
    <d v="1899-12-30T05:55:00"/>
    <n v="5"/>
    <n v="55"/>
    <d v="1899-12-30T00:39:00"/>
    <n v="0"/>
    <n v="39"/>
    <d v="1899-12-30T01:25:00"/>
    <n v="1"/>
    <n v="25"/>
    <d v="1899-12-30T01:45:00"/>
    <n v="1"/>
    <n v="45"/>
    <m/>
    <m/>
    <m/>
    <d v="1899-12-30T01:45:00"/>
    <n v="1"/>
    <n v="4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081337.0499999998"/>
    <n v="17462"/>
    <n v="62.508448275862065"/>
    <n v="61.92515462146374"/>
    <m/>
    <m/>
    <m/>
    <m/>
    <m/>
  </r>
  <r>
    <n v="307"/>
    <n v="65"/>
    <d v="2011-09-19T00:00:00"/>
    <n v="9"/>
    <x v="0"/>
    <n v="32"/>
    <s v="TSL,JSR"/>
    <s v="CURRAGH SS/SS NEWZEALAND"/>
    <s v="VOGUE CHALLENGER/SHER-E-PUNJAB"/>
    <d v="1899-12-30T00:45:00"/>
    <x v="303"/>
    <s v="DTY-WT 1-WCS-RLS 1-IMWB 1-DTY"/>
    <n v="56"/>
    <n v="2"/>
    <m/>
    <d v="1899-12-30T00:45:00"/>
    <d v="1899-12-30T00:45:00"/>
    <d v="1899-12-30T00:00:00"/>
    <n v="0"/>
    <n v="0"/>
    <d v="1899-12-30T00:50:00"/>
    <d v="1899-12-30T00:05:00"/>
    <n v="0"/>
    <n v="5"/>
    <d v="1899-12-30T01:00:00"/>
    <d v="1899-12-30T00:10:00"/>
    <n v="0"/>
    <n v="10"/>
    <d v="1899-12-30T01:20:00"/>
    <d v="1899-12-30T00:20:00"/>
    <n v="0"/>
    <n v="20"/>
    <d v="1899-12-30T01:25:00"/>
    <d v="1899-12-30T02:40:00"/>
    <d v="1899-12-30T01:15:00"/>
    <n v="1"/>
    <n v="15"/>
    <d v="1899-12-30T01:25:00"/>
    <d v="1899-12-30T02:40:00"/>
    <d v="1899-12-30T01:15:00"/>
    <n v="1"/>
    <n v="15"/>
    <d v="1899-12-30T02:41:00"/>
    <d v="1899-12-30T00:01:00"/>
    <n v="0"/>
    <n v="1"/>
    <d v="1899-12-30T02:42:00"/>
    <d v="1899-12-30T00:01:00"/>
    <n v="0"/>
    <n v="1"/>
    <d v="1899-12-30T07:20:00"/>
    <d v="1899-12-30T04:38:00"/>
    <n v="4"/>
    <n v="38"/>
    <d v="1899-12-30T07:20:00"/>
    <d v="1899-12-30T07:20:00"/>
    <d v="1899-12-30T00:00:00"/>
    <n v="0"/>
    <n v="0"/>
    <d v="1899-12-30T06:00:00"/>
    <d v="1899-12-30T07:20:00"/>
    <m/>
    <d v="1899-12-30T01:20:00"/>
    <n v="1"/>
    <n v="20"/>
    <d v="1899-12-30T07:30:00"/>
    <d v="1899-12-30T00:10:00"/>
    <n v="0"/>
    <n v="10"/>
    <d v="1899-12-30T07:36:00"/>
    <d v="1899-12-30T00:06:00"/>
    <n v="0"/>
    <n v="6"/>
    <d v="1899-12-30T07:36:00"/>
    <d v="1899-12-30T07:45:00"/>
    <d v="1899-12-30T00:09:00"/>
    <n v="0"/>
    <n v="9"/>
    <d v="1899-12-30T07:00:00"/>
    <n v="7"/>
    <n v="0"/>
    <d v="1899-12-30T00:37:00"/>
    <n v="0"/>
    <n v="37"/>
    <d v="1899-12-30T01:15:00"/>
    <n v="1"/>
    <n v="15"/>
    <d v="1899-12-30T04:38:00"/>
    <n v="4"/>
    <n v="38"/>
    <m/>
    <m/>
    <m/>
    <d v="1899-12-30T04:38:00"/>
    <n v="4"/>
    <n v="38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084810.9299999997"/>
    <n v="17521"/>
    <n v="62.033571428571427"/>
    <n v="61.914898122253277"/>
    <m/>
    <m/>
    <m/>
    <m/>
    <m/>
  </r>
  <r>
    <n v="308"/>
    <n v="66"/>
    <d v="2011-09-19T00:00:00"/>
    <n v="9"/>
    <x v="19"/>
    <n v="1"/>
    <s v="WELLMAN"/>
    <s v="HARD COKING COAL"/>
    <s v="DIONE"/>
    <d v="1899-12-30T18:30:00"/>
    <x v="304"/>
    <s v="DTY-WT 1-WCS-RLS 1-IMWB 1-DTY"/>
    <n v="59"/>
    <n v="0"/>
    <m/>
    <d v="1899-12-30T18:30:00"/>
    <d v="1899-12-30T18:30:00"/>
    <d v="1899-12-30T00:00:00"/>
    <n v="0"/>
    <n v="0"/>
    <d v="1899-12-30T18:35:00"/>
    <d v="1899-12-30T00:05:00"/>
    <n v="0"/>
    <n v="5"/>
    <d v="1899-12-30T18:35:00"/>
    <d v="1899-12-30T00:00:00"/>
    <n v="0"/>
    <n v="0"/>
    <d v="1899-12-30T19:10:00"/>
    <d v="1899-12-30T00:35:00"/>
    <n v="0"/>
    <n v="35"/>
    <d v="1899-12-30T19:15:00"/>
    <d v="1899-12-30T21:50:00"/>
    <d v="1899-12-30T02:35:00"/>
    <n v="2"/>
    <n v="35"/>
    <d v="1899-12-30T19:15:00"/>
    <d v="1899-12-30T21:50:00"/>
    <d v="1899-12-30T02:35:00"/>
    <n v="2"/>
    <n v="35"/>
    <d v="1899-12-30T20:35:00"/>
    <n v="-5.208333333333337E-2"/>
    <e v="#NUM!"/>
    <e v="#NUM!"/>
    <d v="1899-12-30T20:40:00"/>
    <d v="1899-12-30T00:05:00"/>
    <n v="0"/>
    <n v="5"/>
    <d v="1899-12-30T23:06:00"/>
    <d v="1899-12-30T02:26:00"/>
    <n v="2"/>
    <n v="26"/>
    <d v="1899-12-30T23:06:00"/>
    <d v="1899-12-30T23:06:00"/>
    <d v="1899-12-30T00:00:00"/>
    <n v="0"/>
    <n v="0"/>
    <d v="1899-12-30T23:06:00"/>
    <d v="1899-12-30T23:06:00"/>
    <m/>
    <d v="1899-12-30T00:00:00"/>
    <n v="0"/>
    <n v="0"/>
    <d v="1899-12-30T23:45:00"/>
    <d v="1899-12-30T00:39:00"/>
    <n v="0"/>
    <n v="39"/>
    <d v="1899-12-30T23:50:00"/>
    <d v="1899-12-30T00:05:00"/>
    <n v="0"/>
    <n v="5"/>
    <d v="1899-12-30T23:50:00"/>
    <d v="1899-12-30T23:55:00"/>
    <d v="1899-12-30T00:05:00"/>
    <n v="0"/>
    <n v="5"/>
    <d v="1899-12-30T05:25:00"/>
    <n v="5"/>
    <n v="25"/>
    <d v="1899-12-30T00:04:00"/>
    <n v="0"/>
    <n v="4"/>
    <d v="1899-12-30T02:35:00"/>
    <n v="2"/>
    <n v="35"/>
    <d v="1899-12-30T02:26:00"/>
    <n v="2"/>
    <n v="26"/>
    <m/>
    <m/>
    <m/>
    <d v="1899-12-30T02:26:00"/>
    <n v="2"/>
    <n v="26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088267.4099999997"/>
    <n v="17579"/>
    <n v="58.584406779661016"/>
    <n v="61.907242163945597"/>
    <m/>
    <m/>
    <m/>
    <m/>
    <m/>
  </r>
  <r>
    <n v="309"/>
    <n v="67"/>
    <d v="2011-09-19T00:00:00"/>
    <n v="9"/>
    <x v="1"/>
    <n v="7"/>
    <s v="TSL,HALDIA"/>
    <s v="HAILCREEK"/>
    <s v="JASMINE HALO"/>
    <d v="1899-12-30T19:45:00"/>
    <x v="305"/>
    <s v="DTY-WT 1-WCS-RLS 1-IMWB 1-DTY"/>
    <n v="58"/>
    <n v="0"/>
    <m/>
    <d v="1899-12-30T19:45:00"/>
    <d v="1899-12-30T19:45:00"/>
    <d v="1899-12-30T00:00:00"/>
    <n v="0"/>
    <n v="0"/>
    <d v="1899-12-30T19:50:00"/>
    <d v="1899-12-30T00:05:00"/>
    <n v="0"/>
    <n v="5"/>
    <d v="1899-12-30T19:52:00"/>
    <d v="1899-12-30T00:02:00"/>
    <n v="0"/>
    <n v="2"/>
    <d v="1899-12-30T20:10:00"/>
    <d v="1899-12-30T00:18:00"/>
    <n v="0"/>
    <n v="18"/>
    <d v="1899-12-30T20:15:00"/>
    <d v="1899-12-30T22:00:00"/>
    <d v="1899-12-30T01:45:00"/>
    <n v="1"/>
    <n v="45"/>
    <d v="1899-12-30T20:15:00"/>
    <d v="1899-12-30T22:00:00"/>
    <d v="1899-12-30T01:45:00"/>
    <n v="1"/>
    <n v="45"/>
    <d v="1899-12-30T23:56:00"/>
    <d v="1899-12-30T01:56:00"/>
    <n v="1"/>
    <n v="56"/>
    <d v="1899-12-31T00:22:00"/>
    <d v="1899-12-30T00:26:00"/>
    <n v="0"/>
    <n v="26"/>
    <d v="1899-12-31T02:29:00"/>
    <d v="1899-12-30T02:07:00"/>
    <n v="2"/>
    <n v="7"/>
    <d v="1899-12-31T02:29:00"/>
    <d v="1899-12-31T02:29:00"/>
    <d v="1899-12-30T00:00:00"/>
    <n v="0"/>
    <n v="0"/>
    <d v="1899-12-31T02:00:00"/>
    <d v="1899-12-31T03:20:00"/>
    <m/>
    <d v="1899-12-30T01:20:00"/>
    <n v="1"/>
    <n v="20"/>
    <d v="1899-12-31T03:30:00"/>
    <d v="1899-12-30T01:01:00"/>
    <n v="1"/>
    <n v="1"/>
    <d v="1899-12-31T03:35:00"/>
    <d v="1899-12-30T00:05:00"/>
    <n v="0"/>
    <n v="5"/>
    <d v="1899-12-31T03:35:00"/>
    <d v="1899-12-31T03:45:00"/>
    <d v="1899-12-30T00:10:00"/>
    <n v="0"/>
    <n v="10"/>
    <d v="1899-12-30T08:00:00"/>
    <n v="8"/>
    <n v="0"/>
    <d v="1899-12-30T03:20:00"/>
    <n v="3"/>
    <n v="20"/>
    <d v="1899-12-30T01:45:00"/>
    <n v="1"/>
    <n v="45"/>
    <d v="1899-12-30T02:07:00"/>
    <n v="2"/>
    <n v="7"/>
    <m/>
    <m/>
    <m/>
    <d v="1899-12-30T02:07:00"/>
    <n v="2"/>
    <n v="7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091869.5699999996"/>
    <n v="17638"/>
    <n v="62.106206896551718"/>
    <n v="61.904386551763217"/>
    <m/>
    <m/>
    <m/>
    <m/>
    <m/>
  </r>
  <r>
    <n v="310"/>
    <n v="68"/>
    <d v="2011-09-20T00:00:00"/>
    <n v="9"/>
    <x v="0"/>
    <n v="33"/>
    <s v="TSL, JSR"/>
    <s v=" CP DUBAI"/>
    <s v="BUTINAH"/>
    <d v="1899-12-30T21:45:00"/>
    <x v="306"/>
    <s v="DTY-WT 1-WCS-RLS 2-IMWB 1-DTY"/>
    <n v="59"/>
    <n v="0"/>
    <m/>
    <d v="1899-12-30T21:45:00"/>
    <d v="1899-12-30T21:45:00"/>
    <d v="1899-12-30T00:00:00"/>
    <n v="0"/>
    <n v="0"/>
    <d v="1899-12-30T22:10:00"/>
    <d v="1899-12-30T00:25:00"/>
    <n v="0"/>
    <n v="25"/>
    <d v="1899-12-30T22:55:00"/>
    <d v="1899-12-30T00:45:00"/>
    <n v="0"/>
    <n v="45"/>
    <d v="1899-12-31T00:15:00"/>
    <d v="1899-12-30T01:20:00"/>
    <n v="1"/>
    <n v="20"/>
    <d v="1899-12-30T00:20:00"/>
    <d v="1899-12-30T01:30:00"/>
    <d v="1899-12-30T01:10:00"/>
    <n v="1"/>
    <n v="10"/>
    <d v="1899-12-31T00:20:00"/>
    <d v="1899-12-31T01:30:00"/>
    <d v="1899-12-30T01:10:00"/>
    <n v="1"/>
    <n v="10"/>
    <d v="1899-12-30T04:15:00"/>
    <d v="1899-12-30T02:45:00"/>
    <n v="2"/>
    <n v="45"/>
    <d v="1899-12-30T04:16:00"/>
    <d v="1899-12-30T00:01:00"/>
    <n v="0"/>
    <n v="1"/>
    <d v="1899-12-30T05:44:00"/>
    <d v="1899-12-30T01:28:00"/>
    <n v="1"/>
    <n v="28"/>
    <d v="1899-12-30T05:44:00"/>
    <d v="1899-12-30T05:44:00"/>
    <d v="1899-12-30T00:00:00"/>
    <n v="0"/>
    <n v="0"/>
    <d v="1899-12-30T05:44:00"/>
    <d v="1899-12-30T05:44:00"/>
    <m/>
    <d v="1899-12-30T00:00:00"/>
    <n v="0"/>
    <n v="0"/>
    <d v="1899-12-30T06:30:00"/>
    <d v="1899-12-30T00:46:00"/>
    <n v="0"/>
    <n v="46"/>
    <d v="1899-12-31T06:40:00"/>
    <d v="1899-12-31T00:10:00"/>
    <n v="0"/>
    <n v="10"/>
    <d v="1899-12-31T06:40:00"/>
    <d v="1899-12-31T06:45:00"/>
    <d v="1899-12-30T00:05:00"/>
    <n v="0"/>
    <n v="5"/>
    <d v="1899-12-30T09:00:00"/>
    <n v="9"/>
    <n v="0"/>
    <d v="1899-12-31T05:01:00"/>
    <n v="5"/>
    <n v="1"/>
    <d v="1899-12-30T01:10:00"/>
    <n v="1"/>
    <n v="10"/>
    <d v="1899-12-30T01:28:00"/>
    <n v="1"/>
    <n v="28"/>
    <m/>
    <m/>
    <m/>
    <d v="1899-12-30T01:28:00"/>
    <n v="1"/>
    <n v="28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095431.3399999996"/>
    <n v="17697"/>
    <n v="60.368983050847454"/>
    <n v="61.899267672486843"/>
    <m/>
    <m/>
    <m/>
    <m/>
    <m/>
  </r>
  <r>
    <n v="311"/>
    <n v="69"/>
    <d v="2011-09-20T00:00:00"/>
    <n v="9"/>
    <x v="11"/>
    <n v="10"/>
    <s v="BEL"/>
    <s v="LAKE VERMONT HCC"/>
    <s v="COS PROSPERITY"/>
    <d v="1899-12-30T22:36:00"/>
    <x v="307"/>
    <s v="DTY-WT 1-WCS-RLS 1-IMWB 1-DTY"/>
    <n v="59"/>
    <n v="0"/>
    <m/>
    <d v="1899-12-30T22:36:00"/>
    <d v="1899-12-30T22:36:00"/>
    <d v="1899-12-30T00:00:00"/>
    <n v="0"/>
    <n v="0"/>
    <d v="1899-12-31T00:30:00"/>
    <d v="1899-12-30T01:54:00"/>
    <n v="1"/>
    <n v="54"/>
    <d v="1899-12-31T00:50:00"/>
    <d v="1899-12-30T00:20:00"/>
    <n v="0"/>
    <n v="20"/>
    <d v="1899-12-31T01:40:00"/>
    <d v="1899-12-30T00:50:00"/>
    <n v="0"/>
    <n v="50"/>
    <d v="1899-12-31T01:45:00"/>
    <d v="1899-12-31T03:00:00"/>
    <d v="1899-12-30T01:15:00"/>
    <n v="1"/>
    <n v="15"/>
    <d v="1899-12-31T01:45:00"/>
    <d v="1899-12-31T03:00:00"/>
    <d v="1899-12-30T01:15:00"/>
    <n v="1"/>
    <n v="15"/>
    <d v="1899-12-31T06:40:00"/>
    <d v="1899-12-30T03:40:00"/>
    <n v="3"/>
    <n v="40"/>
    <d v="1899-12-31T07:13:00"/>
    <d v="1899-12-30T00:33:00"/>
    <n v="0"/>
    <n v="33"/>
    <d v="1899-12-31T12:46:00"/>
    <d v="1899-12-30T05:33:00"/>
    <n v="5"/>
    <n v="33"/>
    <d v="1899-12-31T12:46:00"/>
    <d v="1899-12-31T12:46:00"/>
    <d v="1899-12-30T00:00:00"/>
    <n v="0"/>
    <n v="0"/>
    <d v="1899-12-31T12:46:00"/>
    <d v="1899-12-31T12:46:00"/>
    <m/>
    <d v="1899-12-30T00:00:00"/>
    <n v="0"/>
    <n v="0"/>
    <d v="1899-12-31T12:50:00"/>
    <d v="1899-12-30T00:04:00"/>
    <n v="0"/>
    <n v="4"/>
    <d v="1899-12-31T12:55:00"/>
    <d v="1899-12-30T00:05:00"/>
    <n v="0"/>
    <n v="5"/>
    <d v="1899-12-31T12:55:00"/>
    <d v="1899-12-31T13:00:00"/>
    <d v="1899-12-30T00:05:00"/>
    <n v="0"/>
    <n v="5"/>
    <d v="1899-12-30T14:24:00"/>
    <n v="14"/>
    <n v="24"/>
    <d v="1899-12-30T04:39:00"/>
    <n v="4"/>
    <n v="39"/>
    <d v="1899-12-30T01:15:00"/>
    <n v="1"/>
    <n v="15"/>
    <d v="1899-12-30T05:33:00"/>
    <n v="5"/>
    <n v="33"/>
    <m/>
    <m/>
    <m/>
    <d v="1899-12-30T05:33:00"/>
    <n v="5"/>
    <n v="33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099191.6499999997"/>
    <n v="17756"/>
    <n v="63.734067796610169"/>
    <n v="61.905364383870221"/>
    <m/>
    <m/>
    <m/>
    <m/>
    <m/>
  </r>
  <r>
    <n v="312"/>
    <n v="70"/>
    <d v="2011-09-20T00:00:00"/>
    <n v="9"/>
    <x v="17"/>
    <n v="2"/>
    <s v="UML,SUKHINDA"/>
    <s v="HARD COKING COAL"/>
    <s v="FUZHOUHAI"/>
    <d v="1899-12-30T11:15:00"/>
    <x v="308"/>
    <s v="DTY-WT 1-WCS-RLS 1-IMWB 1-DTY"/>
    <n v="59"/>
    <n v="0"/>
    <m/>
    <d v="1899-12-30T11:15:00"/>
    <d v="1899-12-30T11:15:00"/>
    <d v="1899-12-30T00:00:00"/>
    <n v="0"/>
    <n v="0"/>
    <d v="1899-12-30T11:20:00"/>
    <d v="1899-12-30T00:05:00"/>
    <n v="0"/>
    <n v="5"/>
    <d v="1899-12-30T11:25:00"/>
    <d v="1899-12-30T00:05:00"/>
    <n v="0"/>
    <n v="5"/>
    <d v="1899-12-30T11:45:00"/>
    <d v="1899-12-30T00:20:00"/>
    <n v="0"/>
    <n v="20"/>
    <d v="1899-12-30T11:50:00"/>
    <d v="1899-12-30T13:30:00"/>
    <d v="1899-12-30T01:40:00"/>
    <n v="1"/>
    <n v="40"/>
    <d v="1899-12-30T11:50:00"/>
    <d v="1899-12-30T13:30:00"/>
    <d v="1899-12-30T01:40:00"/>
    <n v="1"/>
    <n v="40"/>
    <d v="1899-12-30T13:31:00"/>
    <d v="1899-12-30T00:01:00"/>
    <n v="0"/>
    <n v="1"/>
    <d v="1899-12-30T13:32:00"/>
    <d v="1899-12-30T00:01:00"/>
    <n v="0"/>
    <n v="1"/>
    <d v="1899-12-30T15:14:00"/>
    <d v="1899-12-30T01:42:00"/>
    <n v="1"/>
    <n v="42"/>
    <d v="1899-12-30T15:14:00"/>
    <d v="1899-12-30T15:14:00"/>
    <d v="1899-12-30T00:00:00"/>
    <n v="0"/>
    <n v="0"/>
    <d v="1899-12-30T15:14:00"/>
    <d v="1899-12-30T15:14:00"/>
    <m/>
    <d v="1899-12-30T00:00:00"/>
    <n v="0"/>
    <n v="0"/>
    <d v="1899-12-30T15:25:00"/>
    <d v="1899-12-30T00:11:00"/>
    <n v="0"/>
    <n v="11"/>
    <d v="1899-12-30T15:35:00"/>
    <d v="1899-12-30T00:10:00"/>
    <n v="0"/>
    <n v="10"/>
    <d v="1899-12-30T15:35:00"/>
    <d v="1899-12-30T16:15:00"/>
    <d v="1899-12-30T00:40:00"/>
    <n v="0"/>
    <n v="40"/>
    <d v="1899-12-30T05:00:00"/>
    <n v="5"/>
    <n v="0"/>
    <d v="1899-12-30T00:42:00"/>
    <n v="0"/>
    <n v="42"/>
    <d v="1899-12-30T01:40:00"/>
    <n v="1"/>
    <n v="40"/>
    <d v="1899-12-30T01:42:00"/>
    <n v="1"/>
    <n v="42"/>
    <m/>
    <m/>
    <m/>
    <d v="1899-12-30T01:42:00"/>
    <n v="1"/>
    <n v="42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102821.0799999996"/>
    <n v="17813"/>
    <n v="61.515762711864404"/>
    <n v="61.911024532644674"/>
    <m/>
    <m/>
    <m/>
    <m/>
    <m/>
  </r>
  <r>
    <n v="313"/>
    <n v="71"/>
    <d v="2011-09-20T00:00:00"/>
    <n v="9"/>
    <x v="0"/>
    <n v="34"/>
    <s v="TSL, JSR"/>
    <s v="JELLINBAH PCI"/>
    <s v="PRIMROSE"/>
    <d v="1899-12-30T17:05:00"/>
    <x v="309"/>
    <s v="DTY-WT 1-WCS-RLS 1-IMWB 1-DTY"/>
    <n v="57"/>
    <n v="2"/>
    <m/>
    <d v="1899-12-30T17:05:00"/>
    <d v="1899-12-30T17:05:00"/>
    <d v="1899-12-30T00:00:00"/>
    <n v="0"/>
    <n v="0"/>
    <d v="1899-12-30T17:10:00"/>
    <d v="1899-12-30T00:05:00"/>
    <n v="0"/>
    <n v="5"/>
    <d v="1899-12-30T17:15:00"/>
    <d v="1899-12-30T00:05:00"/>
    <n v="0"/>
    <n v="5"/>
    <d v="1899-12-30T17:20:00"/>
    <d v="1899-12-30T00:05:00"/>
    <n v="0"/>
    <n v="5"/>
    <d v="1899-12-30T17:25:00"/>
    <d v="1899-12-30T18:25:00"/>
    <d v="1899-12-30T01:00:00"/>
    <n v="1"/>
    <n v="0"/>
    <d v="1899-12-30T17:25:00"/>
    <d v="1899-12-30T18:25:00"/>
    <d v="1899-12-30T01:00:00"/>
    <n v="1"/>
    <n v="0"/>
    <d v="1899-12-30T18:28:00"/>
    <d v="1899-12-30T00:03:00"/>
    <n v="0"/>
    <n v="3"/>
    <d v="1899-12-30T18:30:00"/>
    <d v="1899-12-30T00:02:00"/>
    <n v="0"/>
    <n v="2"/>
    <d v="1899-12-30T20:08:00"/>
    <d v="1899-12-30T01:38:00"/>
    <n v="1"/>
    <n v="38"/>
    <d v="1899-12-30T20:08:00"/>
    <d v="1899-12-30T20:08:00"/>
    <d v="1899-12-30T00:00:00"/>
    <n v="0"/>
    <n v="0"/>
    <d v="1899-12-30T20:08:00"/>
    <d v="1899-12-30T20:08:00"/>
    <m/>
    <d v="1899-12-30T00:00:00"/>
    <n v="0"/>
    <n v="0"/>
    <d v="1899-12-30T20:45:00"/>
    <d v="1899-12-30T00:37:00"/>
    <n v="0"/>
    <n v="37"/>
    <d v="1899-12-30T20:50:00"/>
    <d v="1899-12-30T00:05:00"/>
    <n v="0"/>
    <n v="5"/>
    <d v="1899-12-30T20:50:00"/>
    <d v="1899-12-30T21:05:00"/>
    <d v="1899-12-30T00:15:00"/>
    <n v="0"/>
    <n v="15"/>
    <d v="1899-12-30T04:00:00"/>
    <n v="4"/>
    <n v="0"/>
    <d v="1899-12-30T00:50:00"/>
    <n v="0"/>
    <n v="50"/>
    <d v="1899-12-30T01:00:00"/>
    <n v="1"/>
    <n v="0"/>
    <d v="1899-12-30T01:38:00"/>
    <n v="1"/>
    <n v="38"/>
    <m/>
    <m/>
    <m/>
    <d v="1899-12-30T01:38:00"/>
    <n v="1"/>
    <n v="38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106373.5799999996"/>
    <n v="17872"/>
    <n v="62.324561403508774"/>
    <n v="61.905415174574735"/>
    <m/>
    <m/>
    <m/>
    <m/>
    <m/>
  </r>
  <r>
    <n v="314"/>
    <n v="72"/>
    <d v="2011-09-20T00:00:00"/>
    <n v="9"/>
    <x v="18"/>
    <n v="3"/>
    <s v="BSL"/>
    <s v="STEAM NON COKING"/>
    <s v="FURNESS MELBOURNE"/>
    <d v="1899-12-30T19:25:00"/>
    <x v="310"/>
    <s v="DTY-WT 1-WCS-RLS 1-IMWB 1-DTY"/>
    <n v="59"/>
    <n v="0"/>
    <m/>
    <d v="1899-12-30T19:25:00"/>
    <d v="1899-12-30T19:25:00"/>
    <d v="1899-12-30T00:00:00"/>
    <n v="0"/>
    <n v="0"/>
    <d v="1899-12-30T19:30:00"/>
    <d v="1899-12-30T00:05:00"/>
    <n v="0"/>
    <n v="5"/>
    <d v="1899-12-30T19:45:00"/>
    <d v="1899-12-30T00:15:00"/>
    <n v="0"/>
    <n v="15"/>
    <d v="1899-12-30T20:10:00"/>
    <d v="1899-12-30T00:25:00"/>
    <n v="0"/>
    <n v="25"/>
    <d v="1899-12-30T20:15:00"/>
    <d v="1899-12-30T20:50:00"/>
    <d v="1899-12-30T00:35:00"/>
    <n v="0"/>
    <n v="35"/>
    <d v="1899-12-30T20:15:00"/>
    <d v="1899-12-30T20:50:00"/>
    <d v="1899-12-30T00:35:00"/>
    <n v="0"/>
    <n v="35"/>
    <d v="1899-12-30T20:56:00"/>
    <d v="1899-12-30T00:06:00"/>
    <n v="0"/>
    <n v="6"/>
    <d v="1899-12-30T21:35:00"/>
    <d v="1899-12-30T00:39:00"/>
    <n v="0"/>
    <n v="39"/>
    <d v="1899-12-30T23:29:00"/>
    <d v="1899-12-30T01:54:00"/>
    <n v="1"/>
    <n v="54"/>
    <d v="1899-12-30T23:29:00"/>
    <d v="1899-12-30T23:29:00"/>
    <d v="1899-12-30T00:00:00"/>
    <n v="0"/>
    <n v="0"/>
    <d v="1899-12-30T23:29:00"/>
    <d v="1899-12-30T23:29:00"/>
    <m/>
    <d v="1899-12-30T00:00:00"/>
    <n v="0"/>
    <n v="0"/>
    <d v="1899-12-30T23:40:00"/>
    <d v="1899-12-30T00:11:00"/>
    <n v="0"/>
    <n v="11"/>
    <d v="1899-12-30T23:45:00"/>
    <d v="1899-12-30T00:05:00"/>
    <n v="0"/>
    <n v="5"/>
    <d v="1899-12-30T23:45:00"/>
    <d v="1899-12-30T23:50:00"/>
    <d v="1899-12-30T00:05:00"/>
    <n v="0"/>
    <n v="5"/>
    <d v="1899-12-30T04:25:00"/>
    <n v="4"/>
    <n v="25"/>
    <d v="1899-12-30T00:47:00"/>
    <n v="0"/>
    <n v="47"/>
    <d v="1899-12-30T00:35:00"/>
    <n v="0"/>
    <n v="35"/>
    <d v="1899-12-30T01:54:00"/>
    <n v="1"/>
    <n v="54"/>
    <m/>
    <m/>
    <m/>
    <d v="1899-12-30T01:54:00"/>
    <n v="1"/>
    <n v="5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109962.3699999996"/>
    <n v="17931"/>
    <n v="60.826949152542369"/>
    <n v="61.901866599743443"/>
    <m/>
    <m/>
    <m/>
    <m/>
    <m/>
  </r>
  <r>
    <n v="315"/>
    <n v="73"/>
    <d v="2011-09-23T00:00:00"/>
    <n v="9"/>
    <x v="2"/>
    <n v="7"/>
    <s v="UML,DGPR"/>
    <s v="HARD COKING COAL"/>
    <s v="FU ZHOU HAI"/>
    <d v="1899-12-30T01:30:00"/>
    <x v="311"/>
    <s v="DTY-WT 1-WCS-RLS 1-IMWB 1-DTY"/>
    <n v="59"/>
    <n v="0"/>
    <m/>
    <d v="1899-12-30T01:30:00"/>
    <d v="1899-12-30T01:30:00"/>
    <d v="1899-12-30T00:00:00"/>
    <n v="0"/>
    <n v="0"/>
    <d v="1899-12-30T09:40:00"/>
    <d v="1899-12-30T08:10:00"/>
    <n v="8"/>
    <n v="10"/>
    <d v="1899-12-30T09:50:00"/>
    <d v="1899-12-30T00:10:00"/>
    <n v="0"/>
    <n v="10"/>
    <d v="1899-12-30T10:00:00"/>
    <d v="1899-12-30T00:10:00"/>
    <n v="0"/>
    <n v="10"/>
    <d v="1899-12-30T10:15:00"/>
    <d v="1899-12-30T11:00:00"/>
    <d v="1899-12-30T00:45:00"/>
    <n v="0"/>
    <n v="45"/>
    <d v="1899-12-30T10:15:00"/>
    <d v="1899-12-30T11:00:00"/>
    <d v="1899-12-30T00:45:00"/>
    <n v="0"/>
    <n v="45"/>
    <d v="1899-12-30T10:15:00"/>
    <n v="-3.125E-2"/>
    <e v="#NUM!"/>
    <e v="#NUM!"/>
    <d v="1900-01-01T23:23:00"/>
    <d v="1900-01-01T13:08:00"/>
    <n v="13"/>
    <n v="8"/>
    <d v="1900-01-02T03:17:00"/>
    <d v="1899-12-30T03:54:00"/>
    <n v="3"/>
    <n v="54"/>
    <d v="1900-01-02T03:17:00"/>
    <d v="1900-01-02T03:17:00"/>
    <d v="1899-12-30T00:00:00"/>
    <n v="0"/>
    <n v="0"/>
    <d v="1900-01-02T03:17:00"/>
    <d v="1900-01-02T03:17:00"/>
    <m/>
    <d v="1899-12-30T00:00:00"/>
    <n v="0"/>
    <n v="0"/>
    <d v="1900-01-02T03:35:00"/>
    <d v="1899-12-30T00:18:00"/>
    <n v="0"/>
    <n v="18"/>
    <d v="1900-01-02T03:45:00"/>
    <d v="1899-12-30T00:10:00"/>
    <n v="0"/>
    <n v="10"/>
    <d v="1900-01-02T03:45:00"/>
    <d v="1900-01-02T03:50:00"/>
    <d v="1899-12-30T00:05:00"/>
    <n v="0"/>
    <n v="5"/>
    <d v="1900-01-02T02:20:00"/>
    <n v="2"/>
    <n v="20"/>
    <n v="-4.8611111111112049E-3"/>
    <e v="#NUM!"/>
    <e v="#NUM!"/>
    <d v="1899-12-30T00:45:00"/>
    <n v="0"/>
    <n v="45"/>
    <d v="1899-12-30T03:54:00"/>
    <n v="3"/>
    <n v="54"/>
    <m/>
    <m/>
    <m/>
    <d v="1899-12-30T03:54:00"/>
    <n v="3"/>
    <n v="5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113583.7899999996"/>
    <n v="17990"/>
    <n v="61.38"/>
    <n v="61.900155086158954"/>
    <m/>
    <m/>
    <m/>
    <m/>
    <m/>
  </r>
  <r>
    <n v="316"/>
    <n v="74"/>
    <d v="2011-09-24T00:00:00"/>
    <n v="9"/>
    <x v="1"/>
    <n v="8"/>
    <s v="TSL,HALDIA"/>
    <s v="HAILCREEK"/>
    <s v="JASMINE HALO"/>
    <d v="1899-12-30T22:15:00"/>
    <x v="312"/>
    <s v="DTY-WT 1-WCS-RLS 1-IMWB 1-DTY"/>
    <n v="59"/>
    <n v="0"/>
    <m/>
    <d v="1899-12-30T22:15:00"/>
    <d v="1899-12-30T22:15:00"/>
    <d v="1899-12-30T00:00:00"/>
    <n v="0"/>
    <n v="0"/>
    <d v="1899-12-30T22:20:00"/>
    <d v="1899-12-30T00:05:00"/>
    <n v="0"/>
    <n v="5"/>
    <d v="1899-12-30T22:40:00"/>
    <d v="1899-12-30T00:20:00"/>
    <n v="0"/>
    <n v="20"/>
    <d v="1899-12-30T23:00:00"/>
    <d v="1899-12-30T00:20:00"/>
    <n v="0"/>
    <n v="20"/>
    <d v="1899-12-30T23:00:00"/>
    <d v="1899-12-31T05:45:00"/>
    <d v="1899-12-30T06:45:00"/>
    <n v="6"/>
    <n v="45"/>
    <d v="1899-12-30T23:00:00"/>
    <d v="1899-12-31T05:45:00"/>
    <d v="1899-12-30T06:45:00"/>
    <n v="6"/>
    <n v="45"/>
    <d v="1899-12-31T07:00:00"/>
    <d v="1899-12-30T01:15:00"/>
    <n v="1"/>
    <n v="15"/>
    <d v="1899-12-31T08:27:00"/>
    <d v="1899-12-30T01:27:00"/>
    <n v="1"/>
    <n v="27"/>
    <d v="1899-12-31T10:43:00"/>
    <d v="1899-12-30T02:16:00"/>
    <n v="2"/>
    <n v="16"/>
    <d v="1899-12-31T10:43:00"/>
    <d v="1899-12-31T10:43:00"/>
    <d v="1899-12-30T00:00:00"/>
    <n v="0"/>
    <n v="0"/>
    <d v="1899-12-31T10:43:00"/>
    <d v="1899-12-31T10:43:00"/>
    <m/>
    <d v="1899-12-30T00:00:00"/>
    <n v="0"/>
    <n v="0"/>
    <d v="1899-12-31T11:00:00"/>
    <d v="1899-12-30T00:17:00"/>
    <n v="0"/>
    <n v="17"/>
    <d v="1899-12-31T11:15:00"/>
    <d v="1899-12-30T00:15:00"/>
    <n v="0"/>
    <n v="15"/>
    <d v="1899-12-31T11:15:00"/>
    <d v="1899-12-31T11:55:00"/>
    <d v="1899-12-30T00:40:00"/>
    <n v="0"/>
    <n v="40"/>
    <d v="1899-12-30T13:40:00"/>
    <n v="13"/>
    <n v="40"/>
    <d v="1899-12-30T02:07:00"/>
    <n v="2"/>
    <n v="7"/>
    <d v="1899-12-30T06:45:00"/>
    <n v="6"/>
    <n v="45"/>
    <d v="1899-12-30T02:16:00"/>
    <n v="2"/>
    <n v="16"/>
    <m/>
    <m/>
    <m/>
    <d v="1899-12-30T02:16:00"/>
    <n v="2"/>
    <n v="16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117208.9199999995"/>
    <n v="18048"/>
    <n v="61.442881355932208"/>
    <n v="61.902089982269473"/>
    <m/>
    <m/>
    <m/>
    <m/>
    <m/>
  </r>
  <r>
    <n v="317"/>
    <n v="75"/>
    <d v="2011-09-24T00:00:00"/>
    <n v="9"/>
    <x v="20"/>
    <n v="1"/>
    <s v="RCL"/>
    <s v="NON COKING"/>
    <s v="CAROUGE"/>
    <d v="1899-12-30T23:45:00"/>
    <x v="313"/>
    <s v="DTY-WT 1-WCS-RLS 1-IMWB 1-DTY"/>
    <n v="58"/>
    <n v="0"/>
    <m/>
    <d v="1899-12-30T23:45:00"/>
    <d v="1899-12-30T23:45:00"/>
    <d v="1899-12-30T00:00:00"/>
    <n v="0"/>
    <n v="0"/>
    <d v="1899-12-30T23:55:00"/>
    <d v="1899-12-30T00:10:00"/>
    <n v="0"/>
    <n v="10"/>
    <d v="1899-12-31T06:10:00"/>
    <d v="1899-12-30T06:15:00"/>
    <n v="6"/>
    <n v="15"/>
    <d v="1899-12-31T07:00:00"/>
    <d v="1899-12-30T00:50:00"/>
    <n v="0"/>
    <n v="50"/>
    <d v="1899-12-31T07:00:00"/>
    <d v="1899-12-31T09:00:00"/>
    <d v="1899-12-30T02:00:00"/>
    <n v="2"/>
    <n v="0"/>
    <d v="1899-12-31T07:00:00"/>
    <d v="1899-12-31T09:00:00"/>
    <d v="1899-12-30T02:00:00"/>
    <n v="2"/>
    <n v="0"/>
    <d v="1899-12-31T11:57:00"/>
    <d v="1899-12-30T02:57:00"/>
    <n v="2"/>
    <n v="57"/>
    <d v="1899-12-31T12:08:00"/>
    <d v="1899-12-30T00:11:00"/>
    <n v="0"/>
    <n v="11"/>
    <d v="1899-12-31T13:47:00"/>
    <d v="1899-12-30T01:39:00"/>
    <n v="1"/>
    <n v="39"/>
    <d v="1899-12-31T13:47:00"/>
    <d v="1899-12-31T13:47:00"/>
    <d v="1899-12-30T00:00:00"/>
    <n v="0"/>
    <n v="0"/>
    <d v="1899-12-31T13:47:00"/>
    <d v="1899-12-31T13:47:00"/>
    <m/>
    <d v="1899-12-30T00:00:00"/>
    <n v="0"/>
    <n v="0"/>
    <d v="1899-12-31T13:55:00"/>
    <d v="1899-12-30T00:08:00"/>
    <n v="0"/>
    <n v="8"/>
    <d v="1899-12-31T14:00:00"/>
    <d v="1899-12-30T00:05:00"/>
    <n v="0"/>
    <n v="5"/>
    <d v="1899-12-31T14:00:00"/>
    <d v="1899-12-31T14:20:00"/>
    <d v="1899-12-30T00:20:00"/>
    <n v="0"/>
    <n v="20"/>
    <d v="1899-12-30T14:35:00"/>
    <n v="14"/>
    <n v="35"/>
    <d v="1899-12-30T04:00:00"/>
    <n v="4"/>
    <n v="0"/>
    <d v="1899-12-30T02:00:00"/>
    <n v="2"/>
    <n v="0"/>
    <d v="1899-12-30T01:39:00"/>
    <n v="1"/>
    <n v="39"/>
    <m/>
    <m/>
    <m/>
    <d v="1899-12-30T01:39:00"/>
    <n v="1"/>
    <n v="39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120854.4799999995"/>
    <n v="18106"/>
    <n v="62.854482758620691"/>
    <n v="61.905140837291476"/>
    <m/>
    <m/>
    <m/>
    <m/>
    <m/>
  </r>
  <r>
    <n v="318"/>
    <n v="76"/>
    <d v="2011-09-24T00:00:00"/>
    <n v="9"/>
    <x v="0"/>
    <n v="35"/>
    <s v="TSL,JSR"/>
    <s v="CURRAGH SS/SS NEWZEALAND"/>
    <s v="VOGUE CHALLENGER/SHER-E-PUNJAB"/>
    <d v="1899-12-30T13:30:00"/>
    <x v="314"/>
    <s v="DTY-WT 1-WCS-RLS 1-IMWB 1-DTY"/>
    <n v="58"/>
    <n v="1"/>
    <m/>
    <d v="1899-12-30T13:30:00"/>
    <d v="1899-12-30T13:30:00"/>
    <d v="1899-12-30T00:00:00"/>
    <n v="0"/>
    <n v="0"/>
    <d v="1899-12-30T13:40:00"/>
    <d v="1899-12-30T00:10:00"/>
    <n v="0"/>
    <n v="10"/>
    <d v="1899-12-30T13:45:00"/>
    <d v="1899-12-30T00:05:00"/>
    <n v="0"/>
    <n v="5"/>
    <d v="1899-12-30T13:55:00"/>
    <d v="1899-12-30T00:10:00"/>
    <n v="0"/>
    <n v="10"/>
    <d v="1899-12-30T13:55:00"/>
    <d v="1899-12-30T14:20:00"/>
    <d v="1899-12-30T00:25:00"/>
    <n v="0"/>
    <n v="25"/>
    <d v="1899-12-30T13:55:00"/>
    <d v="1899-12-30T14:20:00"/>
    <d v="1899-12-30T00:25:00"/>
    <n v="0"/>
    <n v="25"/>
    <d v="1899-12-30T14:25:00"/>
    <d v="1899-12-30T00:05:00"/>
    <n v="0"/>
    <n v="5"/>
    <d v="1899-12-30T14:25:00"/>
    <d v="1899-12-30T00:00:00"/>
    <n v="0"/>
    <n v="0"/>
    <d v="1899-12-30T16:51:00"/>
    <d v="1899-12-30T02:26:00"/>
    <n v="2"/>
    <n v="26"/>
    <d v="1899-12-30T16:51:00"/>
    <d v="1899-12-30T16:51:00"/>
    <d v="1899-12-30T00:00:00"/>
    <n v="0"/>
    <n v="0"/>
    <d v="1899-12-30T16:51:00"/>
    <d v="1899-12-30T16:51:00"/>
    <m/>
    <d v="1899-12-30T00:00:00"/>
    <n v="0"/>
    <n v="0"/>
    <d v="1899-12-30T17:00:00"/>
    <d v="1899-12-30T00:09:00"/>
    <n v="0"/>
    <n v="9"/>
    <d v="1899-12-30T17:10:00"/>
    <d v="1899-12-30T00:10:00"/>
    <n v="0"/>
    <n v="10"/>
    <d v="1899-12-30T17:10:00"/>
    <d v="1899-12-30T17:50:00"/>
    <d v="1899-12-30T00:40:00"/>
    <n v="0"/>
    <n v="40"/>
    <d v="1899-12-30T04:20:00"/>
    <n v="4"/>
    <n v="20"/>
    <d v="1899-12-30T00:34:00"/>
    <n v="0"/>
    <n v="34"/>
    <d v="1899-12-30T00:25:00"/>
    <n v="0"/>
    <n v="25"/>
    <d v="1899-12-30T02:26:00"/>
    <n v="2"/>
    <n v="26"/>
    <m/>
    <m/>
    <m/>
    <d v="1899-12-30T02:26:00"/>
    <n v="2"/>
    <n v="26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124349.9999999995"/>
    <n v="18162"/>
    <n v="60.267586206896553"/>
    <n v="61.906728333883905"/>
    <m/>
    <m/>
    <m/>
    <m/>
    <m/>
  </r>
  <r>
    <n v="319"/>
    <n v="77"/>
    <d v="2011-09-24T00:00:00"/>
    <n v="9"/>
    <x v="1"/>
    <n v="9"/>
    <s v="TSL,HALDIA"/>
    <s v="HAILCREEK"/>
    <s v="JASMINE HALO"/>
    <d v="1899-12-30T17:00:00"/>
    <x v="315"/>
    <s v="DTY-WT 1-WCS-RLS 1-IMWB 1-DTY"/>
    <n v="56"/>
    <n v="2"/>
    <m/>
    <d v="1899-12-30T17:00:00"/>
    <d v="1899-12-30T17:00:00"/>
    <d v="1899-12-30T00:00:00"/>
    <n v="0"/>
    <n v="0"/>
    <d v="1899-12-30T17:05:00"/>
    <d v="1899-12-30T00:05:00"/>
    <n v="0"/>
    <n v="5"/>
    <d v="1899-12-30T17:10:00"/>
    <d v="1899-12-30T00:05:00"/>
    <n v="0"/>
    <n v="5"/>
    <d v="1899-12-30T17:20:00"/>
    <d v="1899-12-30T00:10:00"/>
    <n v="0"/>
    <n v="10"/>
    <d v="1899-12-30T17:20:00"/>
    <d v="1899-12-30T18:00:00"/>
    <d v="1899-12-30T00:40:00"/>
    <n v="0"/>
    <n v="40"/>
    <d v="1899-12-30T17:20:00"/>
    <d v="1899-12-30T18:00:00"/>
    <d v="1899-12-30T00:40:00"/>
    <n v="0"/>
    <n v="40"/>
    <d v="1899-12-30T18:00:00"/>
    <d v="1899-12-30T00:00:00"/>
    <n v="0"/>
    <n v="0"/>
    <d v="1899-12-30T18:02:00"/>
    <d v="1899-12-30T00:02:00"/>
    <n v="0"/>
    <n v="2"/>
    <d v="1899-12-30T19:25:00"/>
    <d v="1899-12-30T01:23:00"/>
    <n v="1"/>
    <n v="23"/>
    <d v="1899-12-30T19:25:00"/>
    <d v="1899-12-30T19:25:00"/>
    <d v="1899-12-30T00:00:00"/>
    <n v="0"/>
    <n v="0"/>
    <d v="1899-12-30T19:25:00"/>
    <d v="1899-12-30T19:25:00"/>
    <m/>
    <d v="1899-12-30T00:00:00"/>
    <n v="0"/>
    <n v="0"/>
    <d v="1899-12-30T19:35:00"/>
    <d v="1899-12-30T00:10:00"/>
    <n v="0"/>
    <n v="10"/>
    <d v="1899-12-30T19:45:00"/>
    <d v="1899-12-30T00:10:00"/>
    <n v="0"/>
    <n v="10"/>
    <d v="1899-12-30T19:45:00"/>
    <d v="1899-12-30T21:00:00"/>
    <d v="1899-12-30T01:15:00"/>
    <n v="1"/>
    <n v="15"/>
    <d v="1899-12-30T04:00:00"/>
    <n v="4"/>
    <n v="0"/>
    <d v="1899-12-30T00:30:00"/>
    <n v="0"/>
    <n v="30"/>
    <d v="1899-12-30T00:40:00"/>
    <n v="0"/>
    <n v="40"/>
    <d v="1899-12-30T01:23:00"/>
    <n v="1"/>
    <n v="23"/>
    <m/>
    <m/>
    <m/>
    <d v="1899-12-30T01:23:00"/>
    <n v="1"/>
    <n v="23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127851.6099999996"/>
    <n v="18218"/>
    <n v="62.528750000000002"/>
    <n v="61.90864035569215"/>
    <m/>
    <m/>
    <m/>
    <m/>
    <m/>
  </r>
  <r>
    <n v="320"/>
    <n v="78"/>
    <d v="2011-09-24T00:00:00"/>
    <n v="9"/>
    <x v="20"/>
    <n v="2"/>
    <s v="RCL"/>
    <s v="NON COKING"/>
    <s v="CAROUGE"/>
    <d v="1899-12-30T20:50:00"/>
    <x v="316"/>
    <s v="DTY-WT 1-WCS-RLS 1-IMWB 1-DTY"/>
    <n v="56"/>
    <n v="0"/>
    <m/>
    <d v="1899-12-30T20:50:00"/>
    <d v="1899-12-30T20:50:00"/>
    <d v="1899-12-30T00:00:00"/>
    <n v="0"/>
    <n v="0"/>
    <d v="1899-12-30T20:55:00"/>
    <d v="1899-12-30T00:05:00"/>
    <n v="0"/>
    <n v="5"/>
    <d v="1899-12-30T21:00:00"/>
    <d v="1899-12-30T00:05:00"/>
    <n v="0"/>
    <n v="5"/>
    <d v="1899-12-30T21:25:00"/>
    <d v="1899-12-30T00:25:00"/>
    <n v="0"/>
    <n v="25"/>
    <d v="1899-12-30T21:30:00"/>
    <d v="1899-12-30T23:00:00"/>
    <d v="1899-12-30T01:30:00"/>
    <n v="1"/>
    <n v="30"/>
    <d v="1899-12-30T21:30:00"/>
    <d v="1899-12-30T23:00:00"/>
    <d v="1899-12-30T01:30:00"/>
    <n v="1"/>
    <n v="30"/>
    <d v="1899-12-30T23:00:00"/>
    <d v="1899-12-30T00:00:00"/>
    <n v="0"/>
    <n v="0"/>
    <d v="1899-12-30T23:10:00"/>
    <d v="1899-12-30T00:10:00"/>
    <n v="0"/>
    <n v="10"/>
    <d v="1899-12-31T00:36:00"/>
    <d v="1899-12-30T01:26:00"/>
    <n v="1"/>
    <n v="26"/>
    <d v="1899-12-31T00:36:00"/>
    <d v="1899-12-31T00:36:00"/>
    <d v="1899-12-30T00:00:00"/>
    <n v="0"/>
    <n v="0"/>
    <d v="1899-12-31T00:36:00"/>
    <d v="1899-12-31T00:36:00"/>
    <m/>
    <d v="1899-12-30T00:00:00"/>
    <n v="0"/>
    <n v="0"/>
    <d v="1899-12-31T00:50:00"/>
    <d v="1899-12-30T00:14:00"/>
    <n v="0"/>
    <n v="14"/>
    <d v="1899-12-31T01:00:00"/>
    <d v="1899-12-30T00:10:00"/>
    <n v="0"/>
    <n v="10"/>
    <d v="1899-12-31T01:00:00"/>
    <d v="1899-12-31T01:15:00"/>
    <d v="1899-12-30T00:15:00"/>
    <n v="0"/>
    <n v="15"/>
    <d v="1899-12-30T04:25:00"/>
    <n v="4"/>
    <n v="25"/>
    <d v="1899-12-30T00:49:00"/>
    <n v="0"/>
    <n v="49"/>
    <d v="1899-12-30T01:30:00"/>
    <n v="1"/>
    <n v="30"/>
    <d v="1899-12-30T01:26:00"/>
    <n v="1"/>
    <n v="26"/>
    <m/>
    <m/>
    <m/>
    <d v="1899-12-30T01:26:00"/>
    <n v="1"/>
    <n v="26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131680.8199999996"/>
    <n v="18275"/>
    <n v="68.378749999999997"/>
    <n v="61.92507906976742"/>
    <m/>
    <m/>
    <m/>
    <m/>
    <m/>
  </r>
  <r>
    <n v="321"/>
    <n v="79"/>
    <d v="2011-09-25T00:00:00"/>
    <n v="9"/>
    <x v="0"/>
    <n v="36"/>
    <s v="TSL,JSR"/>
    <s v="JELLINBAH PCI"/>
    <s v="PRIMROSE"/>
    <d v="1899-12-30T02:00:00"/>
    <x v="317"/>
    <s v="DTY-WT 1-WCS-RLS 1-IMWB 1-DTY"/>
    <n v="57"/>
    <n v="2"/>
    <m/>
    <d v="1899-12-30T02:00:00"/>
    <d v="1899-12-30T02:00:00"/>
    <d v="1899-12-30T00:00:00"/>
    <n v="0"/>
    <n v="0"/>
    <d v="1899-12-30T02:05:00"/>
    <d v="1899-12-30T00:05:00"/>
    <n v="0"/>
    <n v="5"/>
    <d v="1899-12-30T02:15:00"/>
    <d v="1899-12-30T00:10:00"/>
    <n v="0"/>
    <n v="10"/>
    <d v="1899-12-30T02:35:00"/>
    <d v="1899-12-30T00:20:00"/>
    <n v="0"/>
    <n v="20"/>
    <d v="1899-12-30T02:40:00"/>
    <d v="1899-12-30T04:15:00"/>
    <d v="1899-12-30T01:35:00"/>
    <n v="1"/>
    <n v="35"/>
    <d v="1899-12-30T02:40:00"/>
    <d v="1899-12-30T04:15:00"/>
    <d v="1899-12-30T01:35:00"/>
    <n v="1"/>
    <n v="35"/>
    <d v="1899-12-30T04:30:00"/>
    <d v="1899-12-30T00:15:00"/>
    <n v="0"/>
    <n v="15"/>
    <d v="1899-12-30T04:45:00"/>
    <d v="1899-12-30T00:15:00"/>
    <n v="0"/>
    <n v="15"/>
    <d v="1899-12-30T06:38:00"/>
    <d v="1899-12-30T01:53:00"/>
    <n v="1"/>
    <n v="53"/>
    <d v="1899-12-30T06:38:00"/>
    <d v="1899-12-30T06:38:00"/>
    <d v="1899-12-30T00:00:00"/>
    <n v="0"/>
    <n v="0"/>
    <d v="1899-12-30T06:38:00"/>
    <d v="1899-12-30T06:38:00"/>
    <m/>
    <d v="1899-12-30T00:00:00"/>
    <n v="0"/>
    <n v="0"/>
    <d v="1899-12-30T06:50:00"/>
    <d v="1899-12-30T00:12:00"/>
    <n v="0"/>
    <n v="12"/>
    <d v="1899-12-30T06:55:00"/>
    <d v="1899-12-30T00:05:00"/>
    <n v="0"/>
    <n v="5"/>
    <d v="1899-12-30T06:55:00"/>
    <d v="1899-12-30T07:00:00"/>
    <d v="1899-12-30T00:05:00"/>
    <n v="0"/>
    <n v="5"/>
    <d v="1899-12-30T05:00:00"/>
    <n v="5"/>
    <n v="0"/>
    <d v="1899-12-30T00:52:00"/>
    <n v="0"/>
    <n v="52"/>
    <d v="1899-12-30T01:35:00"/>
    <n v="1"/>
    <n v="35"/>
    <d v="1899-12-30T01:53:00"/>
    <n v="1"/>
    <n v="53"/>
    <m/>
    <m/>
    <m/>
    <d v="1899-12-30T01:53:00"/>
    <n v="1"/>
    <n v="53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135253.3199999996"/>
    <n v="18331"/>
    <n v="62.675438596491226"/>
    <n v="61.930790464240879"/>
    <m/>
    <m/>
    <m/>
    <m/>
    <m/>
  </r>
  <r>
    <n v="322"/>
    <n v="80"/>
    <d v="2011-09-25T00:00:00"/>
    <n v="9"/>
    <x v="20"/>
    <n v="3"/>
    <s v="RCL"/>
    <s v="NON COKING"/>
    <s v="CAROUGE"/>
    <d v="1899-12-30T04:35:00"/>
    <x v="318"/>
    <s v="DTY-WT 1-WCS-RLS 1-IMWB 1-DTY"/>
    <n v="56"/>
    <n v="3"/>
    <m/>
    <d v="1899-12-30T04:35:00"/>
    <d v="1899-12-30T04:35:00"/>
    <d v="1899-12-30T00:00:00"/>
    <n v="0"/>
    <n v="0"/>
    <d v="1899-12-30T04:40:00"/>
    <d v="1899-12-30T00:05:00"/>
    <n v="0"/>
    <n v="5"/>
    <d v="1899-12-30T04:50:00"/>
    <d v="1899-12-30T00:10:00"/>
    <n v="0"/>
    <n v="10"/>
    <d v="1899-12-30T05:20:00"/>
    <d v="1899-12-30T00:30:00"/>
    <n v="0"/>
    <n v="30"/>
    <d v="1899-12-30T05:30:00"/>
    <d v="1899-12-30T09:30:00"/>
    <d v="1899-12-30T04:00:00"/>
    <n v="4"/>
    <n v="0"/>
    <d v="1899-12-30T05:30:00"/>
    <d v="1899-12-30T09:30:00"/>
    <d v="1899-12-30T04:00:00"/>
    <n v="4"/>
    <n v="0"/>
    <d v="1899-12-30T10:10:00"/>
    <d v="1899-12-30T00:40:00"/>
    <n v="0"/>
    <n v="40"/>
    <d v="1899-12-30T10:13:00"/>
    <d v="1899-12-30T00:03:00"/>
    <n v="0"/>
    <n v="3"/>
    <d v="1899-12-30T11:26:00"/>
    <d v="1899-12-30T01:13:00"/>
    <n v="1"/>
    <n v="13"/>
    <d v="1899-12-30T11:26:00"/>
    <d v="1899-12-30T11:26:00"/>
    <d v="1899-12-30T00:00:00"/>
    <n v="0"/>
    <n v="0"/>
    <d v="1899-12-30T11:26:00"/>
    <d v="1899-12-30T11:26:00"/>
    <m/>
    <d v="1899-12-30T00:00:00"/>
    <n v="0"/>
    <n v="0"/>
    <d v="1899-12-30T11:55:00"/>
    <d v="1899-12-30T00:29:00"/>
    <n v="0"/>
    <n v="29"/>
    <d v="1899-12-30T12:10:00"/>
    <d v="1899-12-30T00:15:00"/>
    <n v="0"/>
    <n v="15"/>
    <d v="1899-12-30T12:10:00"/>
    <d v="1899-12-30T12:20:00"/>
    <d v="1899-12-30T00:10:00"/>
    <n v="0"/>
    <n v="10"/>
    <d v="1899-12-30T07:45:00"/>
    <n v="7"/>
    <n v="45"/>
    <d v="1899-12-30T01:54:00"/>
    <n v="1"/>
    <n v="54"/>
    <d v="1899-12-30T04:00:00"/>
    <n v="4"/>
    <n v="0"/>
    <d v="1899-12-30T01:13:00"/>
    <n v="1"/>
    <n v="13"/>
    <m/>
    <m/>
    <m/>
    <d v="1899-12-30T01:13:00"/>
    <n v="1"/>
    <n v="13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138883.0899999996"/>
    <n v="18390"/>
    <n v="64.817321428571432"/>
    <n v="61.929477433387689"/>
    <m/>
    <m/>
    <m/>
    <m/>
    <m/>
  </r>
  <r>
    <n v="323"/>
    <n v="81"/>
    <d v="2011-09-25T00:00:00"/>
    <n v="9"/>
    <x v="17"/>
    <n v="3"/>
    <s v="UML,SUKHINDA"/>
    <s v="HARD COKING COAL"/>
    <s v="FUZHOUHAI"/>
    <d v="1899-12-30T09:40:00"/>
    <x v="319"/>
    <s v="DTY-WT 1-WCS-RLS 1-IMWB 1-DTY"/>
    <n v="59"/>
    <n v="0"/>
    <m/>
    <d v="1899-12-30T09:40:00"/>
    <d v="1899-12-30T09:40:00"/>
    <d v="1899-12-30T00:00:00"/>
    <n v="0"/>
    <n v="0"/>
    <d v="1899-12-30T09:45:00"/>
    <d v="1899-12-30T00:05:00"/>
    <n v="0"/>
    <n v="5"/>
    <d v="1899-12-30T11:30:00"/>
    <d v="1899-12-30T01:45:00"/>
    <n v="1"/>
    <n v="45"/>
    <d v="1899-12-30T12:30:00"/>
    <d v="1899-12-30T01:00:00"/>
    <n v="1"/>
    <n v="0"/>
    <d v="1899-12-30T12:35:00"/>
    <d v="1899-12-30T13:50:00"/>
    <d v="1899-12-30T01:15:00"/>
    <n v="1"/>
    <n v="15"/>
    <d v="1899-12-30T12:35:00"/>
    <d v="1899-12-30T13:50:00"/>
    <d v="1899-12-30T01:15:00"/>
    <n v="1"/>
    <n v="15"/>
    <d v="1899-12-30T14:14:00"/>
    <d v="1899-12-30T00:24:00"/>
    <n v="0"/>
    <n v="24"/>
    <d v="1899-12-30T14:16:00"/>
    <d v="1899-12-30T00:02:00"/>
    <n v="0"/>
    <n v="2"/>
    <d v="1899-12-30T15:29:00"/>
    <d v="1899-12-30T01:13:00"/>
    <n v="1"/>
    <n v="13"/>
    <d v="1899-12-30T15:29:00"/>
    <d v="1899-12-30T15:29:00"/>
    <d v="1899-12-30T00:00:00"/>
    <n v="0"/>
    <n v="0"/>
    <d v="1899-12-30T15:29:00"/>
    <d v="1899-12-30T15:29:00"/>
    <m/>
    <d v="1899-12-30T00:00:00"/>
    <n v="0"/>
    <n v="0"/>
    <d v="1899-12-30T15:32:00"/>
    <d v="1899-12-30T00:03:00"/>
    <n v="0"/>
    <n v="3"/>
    <d v="1899-12-30T15:34:00"/>
    <d v="1899-12-30T00:02:00"/>
    <n v="0"/>
    <n v="2"/>
    <d v="1899-12-30T15:34:00"/>
    <d v="1899-12-30T15:35:00"/>
    <d v="1899-12-30T00:01:00"/>
    <n v="0"/>
    <n v="1"/>
    <d v="1899-12-30T05:55:00"/>
    <n v="5"/>
    <n v="55"/>
    <d v="1899-12-30T01:29:00"/>
    <n v="1"/>
    <n v="29"/>
    <d v="1899-12-30T01:15:00"/>
    <n v="1"/>
    <n v="15"/>
    <d v="1899-12-30T01:13:00"/>
    <n v="1"/>
    <n v="13"/>
    <m/>
    <m/>
    <m/>
    <d v="1899-12-30T01:13:00"/>
    <n v="1"/>
    <n v="13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142544.1299999997"/>
    <n v="18422"/>
    <n v="62.051525423728812"/>
    <n v="62.020634567365086"/>
    <m/>
    <m/>
    <m/>
    <m/>
    <m/>
  </r>
  <r>
    <n v="324"/>
    <n v="82"/>
    <d v="2011-09-29T00:00:00"/>
    <n v="9"/>
    <x v="21"/>
    <n v="11"/>
    <s v="BEL"/>
    <s v="LAKE VERMONT HCC"/>
    <s v="COS PROSPERITY"/>
    <d v="1899-12-30T04:35:00"/>
    <x v="320"/>
    <s v="DTY-WT 1-WCS-RLS 1-IMWB 1-DTY"/>
    <n v="32"/>
    <n v="0"/>
    <m/>
    <d v="1899-12-30T04:35:00"/>
    <d v="1899-12-30T04:35:00"/>
    <d v="1899-12-30T00:00:00"/>
    <n v="0"/>
    <n v="0"/>
    <d v="1899-12-30T04:50:00"/>
    <d v="1899-12-30T00:15:00"/>
    <n v="0"/>
    <n v="15"/>
    <d v="1899-12-30T05:00:00"/>
    <d v="1899-12-30T00:10:00"/>
    <n v="0"/>
    <n v="10"/>
    <d v="1899-12-30T05:25:00"/>
    <d v="1899-12-30T00:25:00"/>
    <n v="0"/>
    <n v="25"/>
    <d v="1899-12-30T05:30:00"/>
    <d v="1899-12-30T06:00:00"/>
    <d v="1899-12-30T00:30:00"/>
    <n v="0"/>
    <n v="30"/>
    <d v="1899-12-30T05:30:00"/>
    <d v="1899-12-30T06:00:00"/>
    <d v="1899-12-30T00:30:00"/>
    <n v="0"/>
    <n v="30"/>
    <d v="1899-12-30T06:08:00"/>
    <d v="1899-12-30T00:08:00"/>
    <n v="0"/>
    <n v="8"/>
    <d v="1899-12-30T06:09:00"/>
    <d v="1899-12-30T00:01:00"/>
    <n v="0"/>
    <n v="1"/>
    <d v="1899-12-30T07:09:00"/>
    <d v="1899-12-30T01:00:00"/>
    <n v="1"/>
    <n v="0"/>
    <d v="1899-12-30T07:09:00"/>
    <d v="1899-12-30T07:09:00"/>
    <d v="1899-12-30T00:00:00"/>
    <n v="0"/>
    <n v="0"/>
    <d v="1899-12-30T07:09:00"/>
    <d v="1899-12-30T07:09:00"/>
    <m/>
    <d v="1899-12-30T00:00:00"/>
    <n v="0"/>
    <n v="0"/>
    <d v="1899-12-30T07:55:00"/>
    <d v="1899-12-30T00:46:00"/>
    <n v="0"/>
    <n v="46"/>
    <d v="1899-12-30T08:05:00"/>
    <d v="1899-12-30T00:10:00"/>
    <n v="0"/>
    <n v="10"/>
    <d v="1899-12-30T08:05:00"/>
    <d v="1899-12-30T08:10:00"/>
    <d v="1899-12-30T00:05:00"/>
    <n v="0"/>
    <n v="5"/>
    <d v="1899-12-30T03:35:00"/>
    <n v="3"/>
    <n v="35"/>
    <d v="1899-12-30T01:29:00"/>
    <n v="1"/>
    <n v="29"/>
    <d v="1899-12-30T00:30:00"/>
    <n v="0"/>
    <n v="30"/>
    <d v="1899-12-30T01:00:00"/>
    <n v="1"/>
    <n v="0"/>
    <m/>
    <m/>
    <m/>
    <d v="1899-12-30T01:00:00"/>
    <n v="1"/>
    <n v="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144364.3659999997"/>
    <n v="18480"/>
    <n v="56.882375000000003"/>
    <n v="61.92447867965366"/>
    <m/>
    <m/>
    <m/>
    <m/>
    <m/>
  </r>
  <r>
    <n v="325"/>
    <n v="83"/>
    <d v="2011-09-29T00:00:00"/>
    <n v="9"/>
    <x v="22"/>
    <n v="1"/>
    <s v="MSP Steel ltd."/>
    <s v="STEAM NON COKING"/>
    <s v="CAROUGE"/>
    <d v="1899-12-30T07:40:00"/>
    <x v="321"/>
    <s v="DTY-WT 1-WCS-RLS 1-IMWB 1-DTY"/>
    <n v="58"/>
    <n v="1"/>
    <m/>
    <d v="1899-12-30T07:40:00"/>
    <d v="1899-12-30T07:40:00"/>
    <d v="1899-12-30T00:00:00"/>
    <n v="0"/>
    <n v="0"/>
    <d v="1899-12-30T07:50:00"/>
    <d v="1899-12-30T00:10:00"/>
    <n v="0"/>
    <n v="10"/>
    <d v="1899-12-30T08:00:00"/>
    <d v="1899-12-30T00:10:00"/>
    <n v="0"/>
    <n v="10"/>
    <d v="1899-12-30T08:25:00"/>
    <d v="1899-12-30T00:25:00"/>
    <n v="0"/>
    <n v="25"/>
    <d v="1899-12-30T08:30:00"/>
    <d v="1899-12-30T10:00:00"/>
    <d v="1899-12-30T01:30:00"/>
    <n v="1"/>
    <n v="30"/>
    <d v="1899-12-30T08:30:00"/>
    <d v="1899-12-30T10:00:00"/>
    <d v="1899-12-30T01:30:00"/>
    <n v="1"/>
    <n v="30"/>
    <d v="1899-12-30T10:15:00"/>
    <d v="1899-12-30T00:15:00"/>
    <n v="0"/>
    <n v="15"/>
    <d v="1899-12-30T10:19:00"/>
    <d v="1899-12-30T00:04:00"/>
    <n v="0"/>
    <n v="4"/>
    <d v="1899-12-30T12:07:00"/>
    <d v="1899-12-30T01:48:00"/>
    <n v="1"/>
    <n v="48"/>
    <d v="1899-12-30T12:07:00"/>
    <d v="1899-12-30T12:07:00"/>
    <d v="1899-12-30T00:00:00"/>
    <n v="0"/>
    <n v="0"/>
    <d v="1899-12-30T12:07:00"/>
    <d v="1899-12-30T12:07:00"/>
    <m/>
    <d v="1899-12-30T00:00:00"/>
    <n v="0"/>
    <n v="0"/>
    <d v="1899-12-30T12:54:00"/>
    <d v="1899-12-30T00:47:00"/>
    <n v="0"/>
    <n v="47"/>
    <d v="1899-12-30T13:05:00"/>
    <d v="1899-12-30T00:11:00"/>
    <n v="0"/>
    <n v="11"/>
    <d v="1899-12-30T13:05:00"/>
    <d v="1899-12-30T13:10:00"/>
    <d v="1899-12-30T00:05:00"/>
    <n v="0"/>
    <n v="5"/>
    <d v="1899-12-30T05:30:00"/>
    <n v="5"/>
    <n v="30"/>
    <d v="1899-12-30T01:38:00"/>
    <n v="1"/>
    <n v="38"/>
    <d v="1899-12-30T01:30:00"/>
    <n v="1"/>
    <n v="30"/>
    <d v="1899-12-30T01:48:00"/>
    <n v="1"/>
    <n v="48"/>
    <m/>
    <m/>
    <m/>
    <d v="1899-12-30T01:48:00"/>
    <n v="1"/>
    <n v="48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148012.9559999998"/>
    <n v="18538"/>
    <n v="62.906724137931036"/>
    <n v="61.927551839464869"/>
    <m/>
    <m/>
    <m/>
    <m/>
    <m/>
  </r>
  <r>
    <n v="326"/>
    <n v="84"/>
    <d v="2011-09-29T00:00:00"/>
    <n v="9"/>
    <x v="18"/>
    <n v="4"/>
    <s v="BSL"/>
    <s v="STEAM NON COKING"/>
    <s v="FURNESS MELBOURNE"/>
    <d v="1899-12-30T13:05:00"/>
    <x v="322"/>
    <s v="DTY-WT 1-WCS-RLS 1-IMWB 1-DTY"/>
    <n v="58"/>
    <n v="1"/>
    <m/>
    <d v="1899-12-30T13:05:00"/>
    <d v="1899-12-30T13:05:00"/>
    <d v="1899-12-30T00:00:00"/>
    <n v="0"/>
    <n v="0"/>
    <d v="1899-12-30T13:10:00"/>
    <d v="1899-12-30T00:05:00"/>
    <n v="0"/>
    <n v="5"/>
    <d v="1899-12-30T13:40:00"/>
    <d v="1899-12-30T00:30:00"/>
    <n v="0"/>
    <n v="30"/>
    <d v="1899-12-30T13:50:00"/>
    <d v="1899-12-30T00:10:00"/>
    <n v="0"/>
    <n v="10"/>
    <d v="1899-12-30T14:10:00"/>
    <d v="1899-12-30T15:15:00"/>
    <d v="1899-12-30T01:05:00"/>
    <n v="1"/>
    <n v="5"/>
    <d v="1899-12-30T14:10:00"/>
    <d v="1899-12-30T15:15:00"/>
    <d v="1899-12-30T01:05:00"/>
    <n v="1"/>
    <n v="5"/>
    <d v="1899-12-30T15:30:00"/>
    <d v="1899-12-30T00:15:00"/>
    <n v="0"/>
    <n v="15"/>
    <d v="1899-12-30T15:31:00"/>
    <d v="1899-12-30T00:01:00"/>
    <n v="0"/>
    <n v="1"/>
    <d v="1899-12-30T16:56:00"/>
    <d v="1899-12-30T01:25:00"/>
    <n v="1"/>
    <n v="25"/>
    <d v="1899-12-30T16:56:00"/>
    <d v="1899-12-30T16:56:00"/>
    <d v="1899-12-30T00:00:00"/>
    <n v="0"/>
    <n v="0"/>
    <d v="1899-12-30T16:56:00"/>
    <d v="1899-12-30T16:56:00"/>
    <m/>
    <d v="1899-12-30T00:00:00"/>
    <n v="0"/>
    <n v="0"/>
    <d v="1899-12-30T17:40:00"/>
    <d v="1899-12-30T00:44:00"/>
    <n v="0"/>
    <n v="44"/>
    <d v="1899-12-30T17:50:00"/>
    <d v="1899-12-30T00:10:00"/>
    <n v="0"/>
    <n v="10"/>
    <d v="1899-12-30T17:50:00"/>
    <d v="1899-12-30T17:55:00"/>
    <d v="1899-12-30T00:05:00"/>
    <n v="0"/>
    <n v="5"/>
    <d v="1899-12-30T04:50:00"/>
    <n v="4"/>
    <n v="50"/>
    <d v="1899-12-30T01:19:00"/>
    <n v="1"/>
    <n v="19"/>
    <d v="1899-12-30T01:05:00"/>
    <n v="1"/>
    <n v="5"/>
    <d v="1899-12-30T01:25:00"/>
    <n v="1"/>
    <n v="25"/>
    <m/>
    <m/>
    <m/>
    <d v="1899-12-30T01:25:00"/>
    <n v="1"/>
    <n v="2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151620.9159999997"/>
    <n v="18597"/>
    <n v="62.206206896551727"/>
    <n v="61.925090928644394"/>
    <m/>
    <m/>
    <m/>
    <m/>
    <m/>
  </r>
  <r>
    <n v="327"/>
    <n v="85"/>
    <d v="2011-09-30T00:00:00"/>
    <n v="9"/>
    <x v="0"/>
    <n v="37"/>
    <s v="TSL,JSR"/>
    <s v=" CP DUBAI"/>
    <s v="JAG RATAN"/>
    <d v="1899-12-30T18:35:00"/>
    <x v="323"/>
    <s v="DTY-WT 1-WCS-RLS 2-IMWB 1-DTY"/>
    <n v="59"/>
    <n v="0"/>
    <m/>
    <d v="1899-12-30T18:35:00"/>
    <d v="1899-12-30T18:35:00"/>
    <d v="1899-12-30T00:00:00"/>
    <n v="0"/>
    <n v="0"/>
    <d v="1899-12-30T18:40:00"/>
    <d v="1899-12-30T00:05:00"/>
    <n v="0"/>
    <n v="5"/>
    <d v="1899-12-30T19:15:00"/>
    <d v="1899-12-30T00:35:00"/>
    <n v="0"/>
    <n v="35"/>
    <d v="1899-12-30T19:40:00"/>
    <d v="1899-12-30T00:25:00"/>
    <n v="0"/>
    <n v="25"/>
    <d v="1899-12-30T19:45:00"/>
    <d v="1899-12-31T03:00:00"/>
    <d v="1899-12-30T07:15:00"/>
    <n v="7"/>
    <n v="15"/>
    <d v="1899-12-30T19:45:00"/>
    <d v="1899-12-31T03:00:00"/>
    <d v="1899-12-30T07:15:00"/>
    <n v="7"/>
    <n v="15"/>
    <d v="1899-12-31T01:10:00"/>
    <n v="-7.638888888888884E-2"/>
    <e v="#NUM!"/>
    <e v="#NUM!"/>
    <d v="1899-12-31T01:33:00"/>
    <d v="1899-12-30T00:23:00"/>
    <n v="0"/>
    <n v="23"/>
    <d v="1899-12-31T05:42:00"/>
    <d v="1899-12-30T04:09:00"/>
    <n v="4"/>
    <n v="9"/>
    <d v="1899-12-31T05:42:00"/>
    <d v="1899-12-31T05:42:00"/>
    <d v="1899-12-30T00:00:00"/>
    <n v="0"/>
    <n v="0"/>
    <d v="1899-12-31T05:42:00"/>
    <d v="1899-12-31T05:42:00"/>
    <m/>
    <d v="1899-12-30T00:00:00"/>
    <n v="0"/>
    <n v="0"/>
    <d v="1899-12-31T05:54:00"/>
    <d v="1899-12-30T00:12:00"/>
    <n v="0"/>
    <n v="12"/>
    <d v="1899-12-31T06:00:00"/>
    <d v="1899-12-30T00:06:00"/>
    <n v="0"/>
    <n v="6"/>
    <d v="1899-12-31T06:00:00"/>
    <d v="1899-12-31T06:10:00"/>
    <d v="1899-12-30T00:10:00"/>
    <n v="0"/>
    <n v="10"/>
    <d v="1899-12-30T11:35:00"/>
    <n v="11"/>
    <n v="35"/>
    <n v="-4.6527777777777724E-2"/>
    <e v="#NUM!"/>
    <e v="#NUM!"/>
    <d v="1899-12-30T07:15:00"/>
    <n v="7"/>
    <n v="15"/>
    <d v="1899-12-30T04:09:00"/>
    <n v="4"/>
    <n v="9"/>
    <m/>
    <m/>
    <m/>
    <d v="1899-12-30T04:09:00"/>
    <n v="4"/>
    <n v="9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155077.1459999997"/>
    <n v="18639"/>
    <n v="58.580169491525425"/>
    <n v="61.970982670744121"/>
    <m/>
    <m/>
    <m/>
    <m/>
    <m/>
  </r>
  <r>
    <n v="328"/>
    <n v="86"/>
    <d v="2011-09-30T00:00:00"/>
    <n v="9"/>
    <x v="0"/>
    <n v="38"/>
    <s v="TSL,JSR"/>
    <s v="SS NEWZEALAND"/>
    <s v="SHER-E-PUNJAB"/>
    <d v="1899-12-30T21:05:00"/>
    <x v="324"/>
    <s v="DTY-WT 1-WCS-RLS 1-IMWB 1-DTY"/>
    <n v="42"/>
    <n v="3"/>
    <m/>
    <d v="1899-12-30T21:05:00"/>
    <d v="1899-12-30T21:05:00"/>
    <d v="1899-12-30T00:00:00"/>
    <n v="0"/>
    <m/>
    <d v="1899-12-30T22:10:00"/>
    <d v="1899-12-30T01:05:00"/>
    <n v="1"/>
    <n v="5"/>
    <d v="1899-12-30T22:20:00"/>
    <d v="1899-12-30T00:10:00"/>
    <n v="0"/>
    <n v="10"/>
    <d v="1899-12-31T01:30:00"/>
    <d v="1899-12-30T03:10:00"/>
    <n v="3"/>
    <n v="10"/>
    <d v="1899-12-31T01:35:00"/>
    <d v="1899-12-31T02:30:00"/>
    <d v="1899-12-30T00:55:00"/>
    <n v="0"/>
    <n v="55"/>
    <d v="1899-12-31T01:35:00"/>
    <d v="1899-12-31T02:30:00"/>
    <d v="1899-12-30T00:55:00"/>
    <n v="0"/>
    <n v="55"/>
    <d v="1899-12-31T02:35:00"/>
    <d v="1899-12-30T00:05:00"/>
    <n v="0"/>
    <n v="5"/>
    <d v="1899-12-31T02:37:00"/>
    <d v="1899-12-30T00:02:00"/>
    <n v="0"/>
    <n v="2"/>
    <d v="1899-12-31T05:57:00"/>
    <d v="1899-12-30T03:20:00"/>
    <n v="3"/>
    <n v="20"/>
    <d v="1899-12-31T05:57:00"/>
    <d v="1899-12-31T05:57:00"/>
    <d v="1899-12-30T00:00:00"/>
    <n v="0"/>
    <n v="0"/>
    <d v="1899-12-31T05:57:00"/>
    <d v="1899-12-31T05:57:00"/>
    <m/>
    <d v="1899-12-30T00:00:00"/>
    <n v="0"/>
    <n v="0"/>
    <d v="1899-12-31T06:05:00"/>
    <d v="1899-12-30T00:08:00"/>
    <n v="0"/>
    <n v="8"/>
    <d v="1899-12-31T06:10:00"/>
    <d v="1899-12-30T00:05:00"/>
    <n v="0"/>
    <n v="5"/>
    <d v="1899-12-31T06:10:00"/>
    <d v="1899-12-31T06:15:00"/>
    <d v="1899-12-30T00:05:00"/>
    <n v="0"/>
    <n v="5"/>
    <d v="1899-12-30T09:10:00"/>
    <n v="9"/>
    <n v="10"/>
    <d v="1899-12-30T03:28:00"/>
    <n v="3"/>
    <n v="28"/>
    <d v="1899-12-30T00:55:00"/>
    <n v="0"/>
    <n v="55"/>
    <d v="1899-12-30T03:20:00"/>
    <n v="3"/>
    <n v="20"/>
    <m/>
    <m/>
    <m/>
    <d v="1899-12-30T03:20:00"/>
    <n v="3"/>
    <n v="2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157421.7259999998"/>
    <n v="18698"/>
    <n v="55.823333333333331"/>
    <n v="61.900830356187818"/>
    <m/>
    <m/>
    <m/>
    <m/>
    <m/>
  </r>
  <r>
    <n v="329"/>
    <n v="87"/>
    <d v="2011-09-30T00:00:00"/>
    <n v="9"/>
    <x v="1"/>
    <n v="10"/>
    <s v="TSL,HALDIA"/>
    <s v="HAILCREEK/GOONYELLA"/>
    <s v="YASA UNITY/JASMINE HALO"/>
    <d v="1899-12-30T02:30:00"/>
    <x v="325"/>
    <s v="DTY-WT 1-WCS-RLS 1-IMWB 1-DTY"/>
    <n v="59"/>
    <n v="0"/>
    <m/>
    <d v="1899-12-30T02:30:00"/>
    <d v="1899-12-30T02:30:00"/>
    <d v="1899-12-30T00:00:00"/>
    <n v="0"/>
    <n v="0"/>
    <d v="1899-12-30T06:15:00"/>
    <d v="1899-12-30T03:45:00"/>
    <n v="3"/>
    <n v="45"/>
    <d v="1899-12-30T06:30:00"/>
    <d v="1899-12-30T00:15:00"/>
    <n v="0"/>
    <n v="15"/>
    <d v="1899-12-30T06:50:00"/>
    <d v="1899-12-30T00:20:00"/>
    <n v="0"/>
    <n v="20"/>
    <d v="1899-12-30T06:55:00"/>
    <d v="1899-12-30T08:00:00"/>
    <d v="1899-12-30T01:05:00"/>
    <n v="1"/>
    <n v="5"/>
    <d v="1899-12-30T06:55:00"/>
    <d v="1899-12-30T08:00:00"/>
    <d v="1899-12-30T01:05:00"/>
    <n v="1"/>
    <n v="5"/>
    <d v="1899-12-30T08:01:00"/>
    <d v="1899-12-30T00:01:00"/>
    <n v="0"/>
    <n v="1"/>
    <d v="1899-12-30T08:02:00"/>
    <d v="1899-12-30T00:01:00"/>
    <n v="0"/>
    <n v="1"/>
    <d v="1899-12-30T10:51:00"/>
    <d v="1899-12-30T02:49:00"/>
    <n v="2"/>
    <n v="49"/>
    <d v="1899-12-30T10:51:00"/>
    <d v="1899-12-30T10:51:00"/>
    <d v="1899-12-30T00:00:00"/>
    <n v="0"/>
    <n v="0"/>
    <d v="1899-12-30T10:51:00"/>
    <d v="1899-12-30T10:51:00"/>
    <m/>
    <d v="1899-12-30T00:00:00"/>
    <n v="0"/>
    <n v="0"/>
    <d v="1899-12-30T11:19:00"/>
    <d v="1899-12-30T00:28:00"/>
    <n v="0"/>
    <n v="28"/>
    <d v="1899-12-30T11:25:00"/>
    <d v="1899-12-30T00:06:00"/>
    <n v="0"/>
    <n v="6"/>
    <d v="1899-12-30T11:25:00"/>
    <d v="1899-12-30T11:30:00"/>
    <d v="1899-12-30T00:05:00"/>
    <n v="0"/>
    <n v="5"/>
    <d v="1899-12-30T09:00:00"/>
    <n v="9"/>
    <n v="0"/>
    <d v="1899-12-30T00:55:00"/>
    <n v="0"/>
    <n v="55"/>
    <d v="1899-12-30T01:05:00"/>
    <n v="1"/>
    <n v="5"/>
    <d v="1899-12-30T02:49:00"/>
    <n v="2"/>
    <n v="49"/>
    <m/>
    <m/>
    <m/>
    <d v="1899-12-30T02:49:00"/>
    <n v="2"/>
    <n v="49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160983.1859999998"/>
    <n v="18757"/>
    <n v="60.36372881355932"/>
    <n v="61.895995415045036"/>
    <m/>
    <m/>
    <m/>
    <m/>
    <m/>
  </r>
  <r>
    <n v="330"/>
    <n v="88"/>
    <d v="2011-09-30T00:00:00"/>
    <n v="9"/>
    <x v="17"/>
    <n v="4"/>
    <s v="UML,SUKHINDA"/>
    <s v="HARD COKING COAL"/>
    <s v="FUZHOUHAI"/>
    <d v="1899-12-30T16:05:00"/>
    <x v="326"/>
    <s v="DTY-WT 1-WCS-RLS 1-IMWB 1-DTY"/>
    <n v="59"/>
    <n v="0"/>
    <m/>
    <d v="1899-12-30T16:05:00"/>
    <d v="1899-12-30T16:05:00"/>
    <d v="1899-12-30T00:00:00"/>
    <n v="0"/>
    <n v="0"/>
    <d v="1899-12-30T16:15:00"/>
    <d v="1899-12-30T00:10:00"/>
    <n v="0"/>
    <n v="10"/>
    <d v="1899-12-30T16:25:00"/>
    <d v="1899-12-30T00:10:00"/>
    <n v="0"/>
    <n v="10"/>
    <d v="1899-12-30T16:50:00"/>
    <d v="1899-12-30T00:25:00"/>
    <n v="0"/>
    <n v="25"/>
    <d v="1899-12-30T16:50:00"/>
    <d v="1899-12-30T17:30:00"/>
    <d v="1899-12-30T00:40:00"/>
    <n v="0"/>
    <n v="40"/>
    <d v="1899-12-30T16:50:00"/>
    <d v="1899-12-30T17:30:00"/>
    <d v="1899-12-30T00:40:00"/>
    <n v="0"/>
    <n v="40"/>
    <d v="1899-12-30T17:35:00"/>
    <d v="1899-12-30T00:05:00"/>
    <n v="0"/>
    <n v="5"/>
    <d v="1899-12-30T17:36:00"/>
    <d v="1899-12-30T00:01:00"/>
    <n v="0"/>
    <n v="1"/>
    <d v="1899-12-30T19:35:00"/>
    <d v="1899-12-30T01:59:00"/>
    <n v="1"/>
    <n v="59"/>
    <d v="1899-12-30T19:35:00"/>
    <d v="1899-12-30T19:35:00"/>
    <d v="1899-12-30T00:00:00"/>
    <n v="0"/>
    <n v="0"/>
    <d v="1899-12-30T19:35:00"/>
    <d v="1899-12-30T19:35:00"/>
    <m/>
    <d v="1899-12-30T00:00:00"/>
    <n v="0"/>
    <n v="0"/>
    <d v="1899-12-30T20:50:00"/>
    <d v="1899-12-30T01:15:00"/>
    <n v="1"/>
    <n v="15"/>
    <d v="1899-12-30T20:55:00"/>
    <d v="1899-12-30T00:05:00"/>
    <n v="0"/>
    <n v="5"/>
    <d v="1899-12-30T20:55:00"/>
    <d v="1899-12-30T21:00:00"/>
    <d v="1899-12-30T00:05:00"/>
    <n v="0"/>
    <n v="5"/>
    <d v="1899-12-30T04:55:00"/>
    <n v="4"/>
    <n v="55"/>
    <d v="1899-12-30T01:50:00"/>
    <n v="1"/>
    <n v="50"/>
    <d v="1899-12-30T00:40:00"/>
    <n v="0"/>
    <n v="40"/>
    <d v="1899-12-30T01:59:00"/>
    <n v="1"/>
    <n v="59"/>
    <m/>
    <m/>
    <m/>
    <d v="1899-12-30T01:59:00"/>
    <n v="1"/>
    <n v="59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164549.5259999998"/>
    <n v="18812"/>
    <n v="60.446440677966102"/>
    <n v="61.904610142462246"/>
    <m/>
    <m/>
    <m/>
    <m/>
    <m/>
  </r>
  <r>
    <n v="331"/>
    <n v="89"/>
    <d v="2011-09-30T00:00:00"/>
    <n v="9"/>
    <x v="2"/>
    <n v="8"/>
    <s v="UML,DGPR"/>
    <s v="HARD COKING COAL"/>
    <s v="FUZHOUHAI"/>
    <d v="1899-12-30T19:35:00"/>
    <x v="327"/>
    <s v="DTY-WT 1-WCS-RLS 1-IMWB 1-DTY"/>
    <n v="55"/>
    <n v="4"/>
    <m/>
    <d v="1899-12-30T19:35:00"/>
    <d v="1899-12-30T19:35:00"/>
    <d v="1899-12-30T00:00:00"/>
    <n v="0"/>
    <n v="0"/>
    <d v="1899-12-30T19:40:00"/>
    <d v="1899-12-30T00:05:00"/>
    <n v="0"/>
    <n v="5"/>
    <d v="1899-12-30T19:45:00"/>
    <d v="1899-12-30T00:05:00"/>
    <n v="0"/>
    <n v="5"/>
    <d v="1899-12-30T20:15:00"/>
    <d v="1899-12-30T00:30:00"/>
    <n v="0"/>
    <n v="30"/>
    <d v="1899-12-30T20:20:00"/>
    <d v="1899-12-30T22:00:00"/>
    <d v="1899-12-30T01:40:00"/>
    <n v="1"/>
    <n v="40"/>
    <d v="1899-12-30T20:20:00"/>
    <d v="1899-12-30T22:00:00"/>
    <d v="1899-12-30T01:40:00"/>
    <n v="1"/>
    <n v="40"/>
    <d v="1899-12-30T22:05:00"/>
    <d v="1899-12-30T00:05:00"/>
    <n v="0"/>
    <n v="5"/>
    <d v="1899-12-30T22:10:00"/>
    <d v="1899-12-30T00:05:00"/>
    <n v="0"/>
    <n v="5"/>
    <d v="1899-12-30T23:15:00"/>
    <d v="1899-12-30T01:05:00"/>
    <n v="1"/>
    <n v="5"/>
    <d v="1899-12-30T23:15:00"/>
    <d v="1899-12-30T23:15:00"/>
    <d v="1899-12-30T00:00:00"/>
    <n v="0"/>
    <n v="0"/>
    <d v="1899-12-30T23:15:00"/>
    <d v="1899-12-30T23:15:00"/>
    <m/>
    <d v="1899-12-30T00:00:00"/>
    <n v="0"/>
    <n v="0"/>
    <d v="1899-12-30T23:25:00"/>
    <d v="1899-12-30T00:10:00"/>
    <n v="0"/>
    <n v="10"/>
    <d v="1899-12-30T23:30:00"/>
    <d v="1899-12-30T00:05:00"/>
    <n v="0"/>
    <n v="5"/>
    <d v="1899-12-30T23:30:00"/>
    <d v="1899-12-30T23:35:00"/>
    <d v="1899-12-30T00:05:00"/>
    <n v="0"/>
    <n v="5"/>
    <d v="1899-12-30T04:00:00"/>
    <n v="4"/>
    <n v="0"/>
    <d v="1899-12-30T00:50:00"/>
    <n v="0"/>
    <n v="50"/>
    <d v="1899-12-30T01:40:00"/>
    <n v="1"/>
    <n v="40"/>
    <d v="1899-12-30T01:05:00"/>
    <n v="1"/>
    <n v="5"/>
    <m/>
    <m/>
    <m/>
    <d v="1899-12-30T01:05:00"/>
    <n v="1"/>
    <n v="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167878.7459999998"/>
    <n v="18869"/>
    <n v="60.531272727272722"/>
    <n v="61.894045577402075"/>
    <m/>
    <m/>
    <m/>
    <m/>
    <m/>
  </r>
  <r>
    <n v="332"/>
    <n v="1"/>
    <d v="2011-10-01T00:00:00"/>
    <n v="10"/>
    <x v="0"/>
    <n v="1"/>
    <s v="TSL,JSR"/>
    <s v="SS NEWZEALAND/CURRAGH SS/CP DUBAI"/>
    <s v="SHER-E-PUNJAB/VOGUE CHALLENGER/JAG RATAN"/>
    <d v="1899-12-30T10:25:00"/>
    <x v="328"/>
    <s v="DTY-WT 1-WCS-RLS 1-IMWB 1-DTY/DTY-WT 1-WCS-RLS 2-IMWB 1-DTY"/>
    <n v="57"/>
    <n v="2"/>
    <m/>
    <d v="1899-12-30T10:10:00"/>
    <d v="1899-12-30T10:10:00"/>
    <d v="1899-12-30T00:00:00"/>
    <n v="0"/>
    <n v="0"/>
    <d v="1899-12-30T10:30:00"/>
    <d v="1899-12-30T00:20:00"/>
    <n v="0"/>
    <n v="20"/>
    <d v="1899-12-30T10:35:00"/>
    <d v="1899-12-30T00:05:00"/>
    <n v="0"/>
    <n v="5"/>
    <d v="1899-12-30T10:50:00"/>
    <d v="1899-12-30T00:15:00"/>
    <n v="0"/>
    <n v="15"/>
    <d v="1899-12-30T11:00:00"/>
    <d v="1899-12-30T11:30:00"/>
    <d v="1899-12-30T00:30:00"/>
    <n v="0"/>
    <n v="30"/>
    <d v="1899-12-30T11:00:00"/>
    <d v="1899-12-30T11:30:00"/>
    <d v="1899-12-30T00:30:00"/>
    <n v="0"/>
    <n v="30"/>
    <d v="1899-12-30T10:52:00"/>
    <n v="-2.6388888888888906E-2"/>
    <e v="#NUM!"/>
    <e v="#NUM!"/>
    <d v="1899-12-30T11:05:00"/>
    <d v="1899-12-30T00:13:00"/>
    <n v="0"/>
    <n v="13"/>
    <d v="1899-12-30T17:09:00"/>
    <d v="1899-12-30T06:04:00"/>
    <n v="6"/>
    <n v="4"/>
    <d v="1899-12-30T17:09:00"/>
    <d v="1899-12-30T17:09:00"/>
    <d v="1899-12-30T00:00:00"/>
    <n v="0"/>
    <n v="0"/>
    <d v="1899-12-30T17:09:00"/>
    <d v="1899-12-30T17:09:00"/>
    <m/>
    <d v="1899-12-30T00:00:00"/>
    <n v="0"/>
    <n v="0"/>
    <d v="1899-12-30T17:20:00"/>
    <d v="1899-12-30T00:11:00"/>
    <n v="0"/>
    <n v="11"/>
    <d v="1899-12-30T17:50:00"/>
    <d v="1899-12-30T00:30:00"/>
    <n v="0"/>
    <n v="30"/>
    <d v="1899-12-30T17:50:00"/>
    <d v="1899-12-30T17:52:00"/>
    <d v="1899-12-30T00:02:00"/>
    <n v="0"/>
    <n v="2"/>
    <d v="1899-12-30T07:42:00"/>
    <n v="7"/>
    <n v="42"/>
    <d v="1899-12-30T00:18:00"/>
    <n v="0"/>
    <n v="18"/>
    <d v="1899-12-30T00:30:00"/>
    <n v="0"/>
    <n v="30"/>
    <d v="1899-12-30T06:04:00"/>
    <n v="6"/>
    <n v="4"/>
    <m/>
    <m/>
    <m/>
    <d v="1899-12-30T06:04:00"/>
    <n v="6"/>
    <n v="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171452.9359999998"/>
    <n v="18914"/>
    <n v="62.705087719298248"/>
    <n v="61.935758485777718"/>
    <m/>
    <m/>
    <m/>
    <m/>
    <m/>
  </r>
  <r>
    <n v="333"/>
    <n v="2"/>
    <d v="2011-10-01T00:00:00"/>
    <n v="10"/>
    <x v="0"/>
    <n v="2"/>
    <s v="TSL,JSR"/>
    <s v="JELLINBAH PCI"/>
    <s v="PRIMROSE"/>
    <d v="1899-12-30T13:25:00"/>
    <x v="329"/>
    <s v="DTY-WT 1-WCS-RLS 1-IMWB 1-DTY"/>
    <n v="45"/>
    <n v="14"/>
    <m/>
    <d v="1899-12-30T13:25:00"/>
    <d v="1899-12-30T13:25:00"/>
    <d v="1899-12-30T00:00:00"/>
    <n v="0"/>
    <n v="0"/>
    <d v="1899-12-30T16:25:00"/>
    <d v="1899-12-30T03:00:00"/>
    <n v="3"/>
    <n v="0"/>
    <d v="1899-12-30T16:30:00"/>
    <d v="1899-12-30T00:05:00"/>
    <n v="0"/>
    <n v="5"/>
    <d v="1899-12-30T16:50:00"/>
    <d v="1899-12-30T00:20:00"/>
    <n v="0"/>
    <n v="20"/>
    <d v="1899-12-30T16:50:00"/>
    <d v="1899-12-30T18:00:00"/>
    <d v="1899-12-30T01:10:00"/>
    <n v="1"/>
    <n v="10"/>
    <d v="1899-12-30T16:50:00"/>
    <d v="1899-12-30T18:00:00"/>
    <d v="1899-12-30T01:10:00"/>
    <n v="1"/>
    <n v="10"/>
    <d v="1899-12-30T18:05:00"/>
    <d v="1899-12-30T00:05:00"/>
    <n v="0"/>
    <n v="5"/>
    <d v="1899-12-30T18:35:00"/>
    <d v="1899-12-30T00:30:00"/>
    <n v="0"/>
    <n v="30"/>
    <d v="1899-12-30T20:34:00"/>
    <d v="1899-12-30T01:59:00"/>
    <n v="1"/>
    <n v="59"/>
    <d v="1899-12-30T20:34:00"/>
    <d v="1899-12-30T20:34:00"/>
    <d v="1899-12-30T00:00:00"/>
    <n v="0"/>
    <n v="0"/>
    <d v="1899-12-30T20:34:00"/>
    <d v="1899-12-30T20:34:00"/>
    <m/>
    <d v="1899-12-30T00:00:00"/>
    <n v="0"/>
    <n v="0"/>
    <d v="1899-12-30T20:55:00"/>
    <d v="1899-12-30T00:21:00"/>
    <n v="0"/>
    <n v="21"/>
    <d v="1899-12-30T20:57:00"/>
    <d v="1899-12-30T00:02:00"/>
    <n v="0"/>
    <n v="2"/>
    <d v="1899-12-30T20:57:00"/>
    <d v="1899-12-30T21:00:00"/>
    <d v="1899-12-30T00:03:00"/>
    <n v="0"/>
    <n v="3"/>
    <d v="1899-12-30T07:35:00"/>
    <n v="7"/>
    <n v="35"/>
    <d v="1899-12-30T00:48:00"/>
    <n v="0"/>
    <n v="48"/>
    <d v="1899-12-30T01:10:00"/>
    <n v="1"/>
    <n v="10"/>
    <d v="1899-12-30T01:59:00"/>
    <n v="1"/>
    <n v="59"/>
    <m/>
    <m/>
    <m/>
    <d v="1899-12-30T01:59:00"/>
    <n v="1"/>
    <n v="59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174295.9459999998"/>
    <n v="18973"/>
    <n v="63.178000000000004"/>
    <n v="61.893003004269211"/>
    <m/>
    <m/>
    <m/>
    <m/>
    <m/>
  </r>
  <r>
    <n v="334"/>
    <n v="3"/>
    <d v="2011-10-01T00:00:00"/>
    <n v="10"/>
    <x v="22"/>
    <n v="1"/>
    <s v="MSP Steel ltd."/>
    <s v="STEAM NON COKING"/>
    <s v="CAROUGE"/>
    <d v="1899-12-30T16:10:00"/>
    <x v="330"/>
    <s v="DTY-WT 1-WCS-RLS 1-IMWB 1-DTY"/>
    <n v="59"/>
    <n v="0"/>
    <m/>
    <d v="1899-12-30T16:10:00"/>
    <d v="1899-12-30T16:10:00"/>
    <d v="1899-12-30T00:00:00"/>
    <n v="0"/>
    <n v="0"/>
    <d v="1899-12-30T16:45:00"/>
    <d v="1899-12-30T00:35:00"/>
    <n v="0"/>
    <n v="35"/>
    <d v="1899-12-30T16:50:00"/>
    <d v="1899-12-30T00:05:00"/>
    <n v="0"/>
    <n v="5"/>
    <d v="1899-12-30T17:15:00"/>
    <d v="1899-12-30T00:25:00"/>
    <n v="0"/>
    <n v="25"/>
    <d v="1899-12-30T18:15:00"/>
    <d v="1899-12-30T19:45:00"/>
    <d v="1899-12-30T01:30:00"/>
    <n v="1"/>
    <n v="30"/>
    <d v="1899-12-30T18:15:00"/>
    <d v="1899-12-30T19:45:00"/>
    <d v="1899-12-30T01:30:00"/>
    <n v="1"/>
    <n v="30"/>
    <d v="1899-12-30T21:10:00"/>
    <d v="1899-12-30T01:25:00"/>
    <n v="1"/>
    <n v="25"/>
    <d v="1899-12-30T21:30:00"/>
    <d v="1899-12-30T00:20:00"/>
    <n v="0"/>
    <n v="20"/>
    <d v="1899-12-30T22:55:00"/>
    <d v="1899-12-30T01:25:00"/>
    <n v="1"/>
    <n v="25"/>
    <d v="1899-12-30T22:55:00"/>
    <d v="1899-12-30T22:55:00"/>
    <d v="1899-12-30T00:00:00"/>
    <n v="0"/>
    <n v="0"/>
    <d v="1899-12-30T22:55:00"/>
    <d v="1899-12-30T22:55:00"/>
    <m/>
    <d v="1899-12-30T00:00:00"/>
    <n v="0"/>
    <n v="0"/>
    <d v="1899-12-30T23:00:00"/>
    <d v="1899-12-30T00:05:00"/>
    <n v="0"/>
    <n v="5"/>
    <d v="1899-12-30T23:05:00"/>
    <d v="1899-12-30T00:05:00"/>
    <n v="0"/>
    <n v="5"/>
    <d v="1899-12-30T23:05:00"/>
    <d v="1899-12-30T23:10:00"/>
    <d v="1899-12-30T00:05:00"/>
    <n v="0"/>
    <n v="5"/>
    <d v="1899-12-30T07:00:00"/>
    <n v="7"/>
    <n v="0"/>
    <d v="1899-12-30T02:00:00"/>
    <n v="2"/>
    <n v="0"/>
    <d v="1899-12-30T01:30:00"/>
    <n v="1"/>
    <n v="30"/>
    <d v="1899-12-30T01:25:00"/>
    <n v="1"/>
    <n v="25"/>
    <m/>
    <m/>
    <m/>
    <d v="1899-12-30T01:25:00"/>
    <n v="1"/>
    <n v="2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177975.6659999997"/>
    <n v="19032"/>
    <n v="62.368135593220337"/>
    <n v="61.894475935266904"/>
    <m/>
    <m/>
    <m/>
    <m/>
    <m/>
  </r>
  <r>
    <n v="335"/>
    <n v="4"/>
    <d v="2011-10-01T00:00:00"/>
    <n v="10"/>
    <x v="10"/>
    <n v="1"/>
    <s v="VISA STEEL"/>
    <s v="NON COKING"/>
    <s v="NEWLEAD SPARTOUNTA"/>
    <d v="1899-12-30T20:45:00"/>
    <x v="331"/>
    <s v="DTY-WT 1-WCS-RLS 1-IMWB 1-DTY"/>
    <n v="59"/>
    <n v="0"/>
    <m/>
    <d v="1899-12-30T20:45:00"/>
    <d v="1899-12-30T20:45:00"/>
    <d v="1899-12-30T00:00:00"/>
    <n v="0"/>
    <n v="0"/>
    <d v="1899-12-30T22:50:00"/>
    <d v="1899-12-30T02:05:00"/>
    <n v="2"/>
    <n v="5"/>
    <d v="1899-12-30T23:00:00"/>
    <d v="1899-12-30T00:10:00"/>
    <n v="0"/>
    <n v="10"/>
    <d v="1899-12-30T23:10:00"/>
    <d v="1899-12-30T00:10:00"/>
    <n v="0"/>
    <n v="10"/>
    <d v="1899-12-30T23:15:00"/>
    <d v="1899-12-31T00:15:00"/>
    <d v="1899-12-30T01:00:00"/>
    <n v="1"/>
    <n v="0"/>
    <d v="1899-12-30T23:15:00"/>
    <d v="1899-12-31T00:15:00"/>
    <d v="1899-12-30T01:00:00"/>
    <n v="1"/>
    <n v="0"/>
    <d v="1899-12-31T00:19:00"/>
    <d v="1899-12-30T00:04:00"/>
    <n v="0"/>
    <n v="4"/>
    <d v="1899-12-31T00:20:00"/>
    <d v="1899-12-30T00:01:00"/>
    <n v="0"/>
    <n v="1"/>
    <d v="1899-12-31T02:38:00"/>
    <d v="1899-12-30T02:18:00"/>
    <n v="2"/>
    <n v="18"/>
    <d v="1899-12-31T02:38:00"/>
    <d v="1899-12-31T02:38:00"/>
    <d v="1899-12-30T00:00:00"/>
    <n v="0"/>
    <n v="0"/>
    <d v="1899-12-31T02:38:00"/>
    <d v="1899-12-31T02:38:00"/>
    <m/>
    <d v="1899-12-30T00:00:00"/>
    <n v="0"/>
    <n v="0"/>
    <d v="1899-12-31T03:04:00"/>
    <d v="1899-12-30T00:26:00"/>
    <n v="0"/>
    <n v="26"/>
    <d v="1899-12-31T03:07:00"/>
    <d v="1899-12-30T00:03:00"/>
    <n v="0"/>
    <n v="3"/>
    <d v="1899-12-31T03:07:00"/>
    <d v="1899-12-31T03:10:00"/>
    <d v="1899-12-30T00:03:00"/>
    <n v="0"/>
    <n v="3"/>
    <d v="1899-12-30T06:25:00"/>
    <n v="6"/>
    <n v="25"/>
    <d v="1899-12-30T00:43:00"/>
    <n v="0"/>
    <n v="43"/>
    <d v="1899-12-30T01:00:00"/>
    <n v="1"/>
    <n v="0"/>
    <d v="1899-12-30T02:18:00"/>
    <n v="2"/>
    <n v="18"/>
    <m/>
    <m/>
    <m/>
    <d v="1899-12-30T02:18:00"/>
    <n v="2"/>
    <n v="18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181664.3659999997"/>
    <n v="19090"/>
    <n v="62.520338983050841"/>
    <n v="61.899652488213711"/>
    <m/>
    <m/>
    <m/>
    <m/>
    <m/>
  </r>
  <r>
    <n v="336"/>
    <n v="5"/>
    <d v="2011-10-01T00:00:00"/>
    <n v="10"/>
    <x v="3"/>
    <n v="1"/>
    <s v="WELLMAN"/>
    <s v="HARD COKING COAL"/>
    <s v="DIONE"/>
    <d v="1899-12-31T00:00:00"/>
    <x v="332"/>
    <s v="DTY-WT 1-WCS-RLS 1-IMWB 1-DTY"/>
    <n v="58"/>
    <n v="1"/>
    <m/>
    <d v="1899-12-31T00:00:00"/>
    <d v="1899-12-31T00:00:00"/>
    <d v="1899-12-30T00:00:00"/>
    <n v="0"/>
    <n v="0"/>
    <d v="1899-12-31T01:25:00"/>
    <d v="1899-12-30T01:25:00"/>
    <n v="1"/>
    <n v="25"/>
    <d v="1899-12-31T01:35:00"/>
    <d v="1899-12-30T00:10:00"/>
    <n v="0"/>
    <n v="10"/>
    <d v="1899-12-31T01:45:00"/>
    <d v="1899-12-30T00:10:00"/>
    <n v="0"/>
    <n v="10"/>
    <d v="1899-12-31T01:45:00"/>
    <d v="1899-12-31T03:00:00"/>
    <d v="1899-12-30T01:15:00"/>
    <n v="1"/>
    <n v="15"/>
    <d v="1899-12-31T01:45:00"/>
    <d v="1899-12-31T03:00:00"/>
    <d v="1899-12-30T01:15:00"/>
    <n v="1"/>
    <n v="15"/>
    <d v="1899-12-31T03:10:00"/>
    <d v="1899-12-30T00:10:00"/>
    <n v="0"/>
    <n v="10"/>
    <d v="1899-12-31T03:21:00"/>
    <d v="1899-12-30T00:11:00"/>
    <n v="0"/>
    <n v="11"/>
    <d v="1899-12-31T05:45:00"/>
    <d v="1899-12-30T02:24:00"/>
    <n v="2"/>
    <n v="24"/>
    <d v="1899-12-31T05:45:00"/>
    <d v="1899-12-31T05:45:00"/>
    <d v="1899-12-30T00:00:00"/>
    <n v="0"/>
    <n v="0"/>
    <d v="1899-12-31T05:45:00"/>
    <d v="1899-12-31T05:45:00"/>
    <m/>
    <d v="1899-12-30T00:00:00"/>
    <n v="0"/>
    <n v="0"/>
    <d v="1899-12-31T05:53:00"/>
    <d v="1899-12-30T00:08:00"/>
    <n v="0"/>
    <n v="8"/>
    <d v="1899-12-31T05:55:00"/>
    <d v="1899-12-30T00:02:00"/>
    <n v="0"/>
    <n v="2"/>
    <d v="1899-12-31T05:55:00"/>
    <d v="1899-12-31T06:00:00"/>
    <d v="1899-12-30T00:05:00"/>
    <n v="0"/>
    <n v="5"/>
    <d v="1899-12-30T06:00:00"/>
    <n v="6"/>
    <n v="0"/>
    <d v="1899-12-30T00:30:00"/>
    <n v="0"/>
    <n v="30"/>
    <d v="1899-12-30T01:15:00"/>
    <n v="1"/>
    <n v="15"/>
    <d v="1899-12-30T02:24:00"/>
    <n v="2"/>
    <n v="24"/>
    <m/>
    <m/>
    <m/>
    <d v="1899-12-30T02:24:00"/>
    <n v="2"/>
    <n v="2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185255.2959999996"/>
    <n v="19149"/>
    <n v="61.912586206896549"/>
    <n v="61.896459136247302"/>
    <m/>
    <m/>
    <m/>
    <m/>
    <m/>
  </r>
  <r>
    <n v="337"/>
    <n v="6"/>
    <d v="2011-10-02T00:00:00"/>
    <n v="10"/>
    <x v="7"/>
    <n v="1"/>
    <s v="VISA STEEL"/>
    <s v="NON COKING"/>
    <s v="NEWLEAD SPARTOUNTA"/>
    <d v="1899-12-30T05:55:00"/>
    <x v="333"/>
    <s v="DTY-WT 1-WCS-RLS 1-IMWB 1-DTY"/>
    <n v="59"/>
    <n v="0"/>
    <m/>
    <d v="1899-12-30T05:55:00"/>
    <d v="1899-12-30T05:55:00"/>
    <d v="1899-12-30T00:00:00"/>
    <n v="0"/>
    <n v="0"/>
    <d v="1899-12-30T06:00:00"/>
    <d v="1899-12-30T00:05:00"/>
    <n v="0"/>
    <n v="5"/>
    <d v="1899-12-30T06:10:00"/>
    <d v="1899-12-30T00:10:00"/>
    <n v="0"/>
    <n v="10"/>
    <d v="1899-12-30T06:20:00"/>
    <d v="1899-12-30T00:10:00"/>
    <n v="0"/>
    <n v="10"/>
    <d v="1899-12-30T06:25:00"/>
    <d v="1899-12-30T07:35:00"/>
    <d v="1899-12-30T01:10:00"/>
    <n v="1"/>
    <n v="10"/>
    <d v="1899-12-30T06:25:00"/>
    <d v="1899-12-30T07:35:00"/>
    <d v="1899-12-30T01:10:00"/>
    <n v="1"/>
    <n v="10"/>
    <d v="1899-12-30T06:22:00"/>
    <n v="-5.0694444444444431E-2"/>
    <e v="#NUM!"/>
    <e v="#NUM!"/>
    <d v="1899-12-30T07:53:00"/>
    <d v="1899-12-30T01:31:00"/>
    <n v="1"/>
    <n v="31"/>
    <d v="1899-12-30T11:38:00"/>
    <d v="1899-12-30T03:45:00"/>
    <n v="3"/>
    <n v="45"/>
    <d v="1899-12-30T11:38:00"/>
    <d v="1899-12-30T11:38:00"/>
    <d v="1899-12-30T00:00:00"/>
    <n v="0"/>
    <n v="0"/>
    <d v="1899-12-30T11:38:00"/>
    <d v="1899-12-30T11:38:00"/>
    <m/>
    <d v="1899-12-30T00:00:00"/>
    <n v="0"/>
    <n v="0"/>
    <d v="1899-12-30T11:45:00"/>
    <d v="1899-12-30T00:07:00"/>
    <n v="0"/>
    <n v="7"/>
    <d v="1899-12-30T11:47:00"/>
    <d v="1899-12-30T00:02:00"/>
    <n v="0"/>
    <n v="2"/>
    <d v="1899-12-30T11:47:00"/>
    <d v="1899-12-30T11:50:00"/>
    <d v="1899-12-30T00:03:00"/>
    <n v="0"/>
    <n v="3"/>
    <d v="1899-12-30T05:55:00"/>
    <n v="5"/>
    <n v="55"/>
    <n v="-3.7500000000000033E-2"/>
    <e v="#NUM!"/>
    <e v="#NUM!"/>
    <d v="1899-12-30T01:10:00"/>
    <n v="1"/>
    <n v="10"/>
    <d v="1899-12-30T03:45:00"/>
    <n v="3"/>
    <n v="45"/>
    <m/>
    <m/>
    <m/>
    <d v="1899-12-30T03:45:00"/>
    <n v="3"/>
    <n v="4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188911.2659999996"/>
    <n v="19207"/>
    <n v="61.965593220338981"/>
    <n v="61.899894101108949"/>
    <m/>
    <m/>
    <m/>
    <m/>
    <m/>
  </r>
  <r>
    <n v="338"/>
    <n v="7"/>
    <d v="2011-10-02T00:00:00"/>
    <n v="10"/>
    <x v="1"/>
    <n v="1"/>
    <s v="TSL,HALDIA"/>
    <s v="HAILCREEK"/>
    <s v="JASMINE HALO"/>
    <d v="1899-12-30T11:00:00"/>
    <x v="334"/>
    <s v="DTY-WT 1-WCS-RLS 1-IMWB 1-DTY"/>
    <n v="58"/>
    <n v="1"/>
    <m/>
    <d v="1899-12-30T11:00:00"/>
    <d v="1899-12-30T11:00:00"/>
    <d v="1899-12-30T00:00:00"/>
    <n v="0"/>
    <n v="0"/>
    <d v="1899-12-30T11:05:00"/>
    <d v="1899-12-30T00:05:00"/>
    <n v="0"/>
    <n v="5"/>
    <d v="1899-12-30T11:10:00"/>
    <d v="1899-12-30T00:05:00"/>
    <n v="0"/>
    <n v="5"/>
    <d v="1899-12-30T11:30:00"/>
    <d v="1899-12-30T00:20:00"/>
    <n v="0"/>
    <n v="20"/>
    <d v="1899-12-30T11:35:00"/>
    <d v="1899-12-30T13:15:00"/>
    <d v="1899-12-30T01:40:00"/>
    <n v="1"/>
    <n v="40"/>
    <d v="1899-12-30T11:35:00"/>
    <d v="1899-12-30T13:15:00"/>
    <d v="1899-12-30T01:40:00"/>
    <n v="1"/>
    <n v="40"/>
    <d v="1899-12-30T13:20:00"/>
    <d v="1899-12-30T00:05:00"/>
    <n v="0"/>
    <n v="5"/>
    <d v="1899-12-30T13:30:00"/>
    <d v="1899-12-30T00:10:00"/>
    <n v="0"/>
    <n v="10"/>
    <d v="1899-12-30T15:17:00"/>
    <d v="1899-12-30T01:47:00"/>
    <n v="1"/>
    <n v="47"/>
    <d v="1899-12-30T15:17:00"/>
    <d v="1899-12-30T15:17:00"/>
    <d v="1899-12-30T00:00:00"/>
    <n v="0"/>
    <n v="0"/>
    <d v="1899-12-30T15:17:00"/>
    <d v="1899-12-30T15:17:00"/>
    <m/>
    <d v="1899-12-30T00:00:00"/>
    <n v="0"/>
    <n v="0"/>
    <d v="1899-12-30T15:40:00"/>
    <d v="1899-12-30T00:23:00"/>
    <n v="0"/>
    <n v="23"/>
    <d v="1899-12-30T15:44:00"/>
    <d v="1899-12-30T00:04:00"/>
    <n v="0"/>
    <n v="4"/>
    <d v="1899-12-30T15:44:00"/>
    <d v="1899-12-30T15:50:00"/>
    <d v="1899-12-30T00:06:00"/>
    <n v="0"/>
    <n v="6"/>
    <d v="1899-12-30T04:50:00"/>
    <n v="4"/>
    <n v="50"/>
    <d v="1899-12-30T00:52:00"/>
    <n v="0"/>
    <n v="52"/>
    <d v="1899-12-30T01:40:00"/>
    <n v="1"/>
    <n v="40"/>
    <d v="1899-12-30T01:47:00"/>
    <n v="1"/>
    <n v="47"/>
    <m/>
    <m/>
    <m/>
    <d v="1899-12-30T01:47:00"/>
    <n v="1"/>
    <n v="47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192503.1959999995"/>
    <n v="19266"/>
    <n v="61.929827586206891"/>
    <n v="61.896771306965611"/>
    <m/>
    <m/>
    <m/>
    <m/>
    <m/>
  </r>
  <r>
    <n v="339"/>
    <n v="8"/>
    <d v="2011-10-02T00:00:00"/>
    <n v="10"/>
    <x v="17"/>
    <n v="1"/>
    <s v="UML,SUKHINDA"/>
    <s v="HARD COKING COAL"/>
    <s v="GARIMA PREM"/>
    <d v="1899-12-30T15:50:00"/>
    <x v="335"/>
    <s v="DTY-WT 1-WCS-RLS 1-IMWB 1-DTY"/>
    <n v="59"/>
    <n v="0"/>
    <m/>
    <d v="1899-12-30T15:48:00"/>
    <d v="1899-12-30T15:48:00"/>
    <d v="1899-12-30T00:00:00"/>
    <n v="0"/>
    <n v="0"/>
    <d v="1899-12-30T15:55:00"/>
    <d v="1899-12-30T00:07:00"/>
    <n v="0"/>
    <n v="7"/>
    <d v="1899-12-30T16:15:00"/>
    <d v="1899-12-30T00:20:00"/>
    <n v="0"/>
    <n v="20"/>
    <d v="1899-12-30T16:40:00"/>
    <d v="1899-12-30T00:25:00"/>
    <n v="0"/>
    <n v="25"/>
    <d v="1899-12-30T16:45:00"/>
    <d v="1899-12-30T17:30:00"/>
    <d v="1899-12-30T00:45:00"/>
    <n v="0"/>
    <n v="45"/>
    <d v="1899-12-30T16:45:00"/>
    <d v="1899-12-30T17:30:00"/>
    <d v="1899-12-30T00:45:00"/>
    <n v="0"/>
    <n v="45"/>
    <d v="1899-12-30T18:10:00"/>
    <d v="1899-12-30T00:40:00"/>
    <n v="0"/>
    <n v="40"/>
    <d v="1899-12-30T18:25:00"/>
    <d v="1899-12-30T00:15:00"/>
    <n v="0"/>
    <n v="15"/>
    <d v="1899-12-30T21:43:00"/>
    <d v="1899-12-30T03:18:00"/>
    <n v="3"/>
    <n v="18"/>
    <d v="1899-12-30T21:43:00"/>
    <d v="1899-12-30T21:43:00"/>
    <d v="1899-12-30T00:00:00"/>
    <n v="0"/>
    <n v="0"/>
    <d v="1899-12-30T21:43:00"/>
    <d v="1899-12-30T21:43:00"/>
    <m/>
    <d v="1899-12-30T00:00:00"/>
    <n v="0"/>
    <n v="0"/>
    <d v="1899-12-30T21:47:00"/>
    <d v="1899-12-30T00:04:00"/>
    <n v="0"/>
    <n v="4"/>
    <d v="1899-12-30T21:48:00"/>
    <d v="1899-12-30T00:01:00"/>
    <n v="0"/>
    <n v="1"/>
    <d v="1899-12-30T21:48:00"/>
    <d v="1899-12-30T21:50:00"/>
    <d v="1899-12-30T00:02:00"/>
    <n v="0"/>
    <n v="2"/>
    <d v="1899-12-30T06:02:00"/>
    <n v="6"/>
    <n v="2"/>
    <d v="1899-12-30T01:10:00"/>
    <n v="1"/>
    <n v="10"/>
    <d v="1899-12-30T00:45:00"/>
    <n v="0"/>
    <n v="45"/>
    <d v="1899-12-30T03:18:00"/>
    <n v="3"/>
    <n v="18"/>
    <m/>
    <m/>
    <m/>
    <d v="1899-12-30T03:18:00"/>
    <n v="3"/>
    <n v="18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196205.6559999995"/>
    <n v="19325"/>
    <n v="62.753559322033901"/>
    <n v="61.899387115135809"/>
    <m/>
    <m/>
    <m/>
    <m/>
    <m/>
  </r>
  <r>
    <n v="340"/>
    <n v="9"/>
    <d v="2011-10-02T00:00:00"/>
    <n v="10"/>
    <x v="0"/>
    <n v="3"/>
    <s v="TSL,JSR"/>
    <s v="CURRAGH SS/SS NEWZEALAND"/>
    <s v="VOGUE CHALLENGER/SHER-E-PUNJAB"/>
    <d v="1899-12-30T20:35:00"/>
    <x v="336"/>
    <s v="DTY-WT 1-WCS-RLS 2-IMWB 1-DTY"/>
    <n v="59"/>
    <n v="0"/>
    <m/>
    <d v="1899-12-30T20:30:00"/>
    <d v="1899-12-30T20:30:00"/>
    <d v="1899-12-30T00:00:00"/>
    <n v="0"/>
    <n v="0"/>
    <d v="1899-12-30T20:40:00"/>
    <d v="1899-12-30T00:10:00"/>
    <n v="0"/>
    <n v="10"/>
    <d v="1899-12-30T20:50:00"/>
    <d v="1899-12-30T00:10:00"/>
    <n v="0"/>
    <n v="10"/>
    <d v="1899-12-30T21:10:00"/>
    <d v="1899-12-30T00:20:00"/>
    <n v="0"/>
    <n v="20"/>
    <d v="1899-12-30T21:15:00"/>
    <d v="1899-12-30T22:40:00"/>
    <d v="1899-12-30T01:25:00"/>
    <n v="1"/>
    <n v="25"/>
    <d v="1899-12-30T21:15:00"/>
    <d v="1899-12-30T22:40:00"/>
    <d v="1899-12-30T01:25:00"/>
    <n v="1"/>
    <n v="25"/>
    <d v="1899-12-30T22:44:00"/>
    <d v="1899-12-30T00:04:00"/>
    <n v="0"/>
    <n v="4"/>
    <d v="1899-12-30T22:46:00"/>
    <d v="1899-12-30T00:02:00"/>
    <n v="0"/>
    <n v="2"/>
    <d v="1899-12-31T01:19:00"/>
    <d v="1899-12-30T02:33:00"/>
    <n v="2"/>
    <n v="33"/>
    <d v="1899-12-31T01:19:00"/>
    <d v="1899-12-31T01:19:00"/>
    <d v="1899-12-30T00:00:00"/>
    <n v="0"/>
    <n v="0"/>
    <d v="1899-12-31T01:19:00"/>
    <d v="1899-12-31T01:19:00"/>
    <m/>
    <d v="1899-12-30T00:00:00"/>
    <n v="0"/>
    <n v="0"/>
    <d v="1899-12-31T01:25:00"/>
    <d v="1899-12-30T00:06:00"/>
    <n v="0"/>
    <n v="6"/>
    <d v="1899-12-31T01:30:00"/>
    <d v="1899-12-30T00:05:00"/>
    <n v="0"/>
    <n v="5"/>
    <d v="1899-12-31T01:32:00"/>
    <d v="1899-12-31T01:35:00"/>
    <d v="1899-12-30T00:03:00"/>
    <n v="0"/>
    <n v="3"/>
    <d v="1899-12-30T05:05:00"/>
    <n v="5"/>
    <n v="5"/>
    <d v="1899-12-30T00:35:00"/>
    <n v="0"/>
    <n v="35"/>
    <d v="1899-12-30T01:25:00"/>
    <n v="1"/>
    <n v="25"/>
    <d v="1899-12-30T02:33:00"/>
    <n v="2"/>
    <n v="33"/>
    <m/>
    <m/>
    <m/>
    <d v="1899-12-30T02:33:00"/>
    <n v="2"/>
    <n v="33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199824.0659999994"/>
    <n v="19384"/>
    <n v="61.328983050847455"/>
    <n v="61.89765094923645"/>
    <m/>
    <m/>
    <m/>
    <m/>
    <m/>
  </r>
  <r>
    <n v="341"/>
    <n v="10"/>
    <d v="2011-10-03T00:00:00"/>
    <n v="10"/>
    <x v="0"/>
    <n v="4"/>
    <s v="TSL,JSR"/>
    <s v="JELLINBAH PCI"/>
    <s v="LOWLANDS NELLO"/>
    <d v="1899-12-30T22:50:00"/>
    <x v="337"/>
    <s v="DTY-WT 1-WCS-RLS 1-IMWB 1-DTY"/>
    <n v="59"/>
    <n v="0"/>
    <m/>
    <d v="1899-12-30T22:50:00"/>
    <d v="1899-12-30T22:50:00"/>
    <d v="1899-12-30T00:00:00"/>
    <n v="0"/>
    <n v="0"/>
    <d v="1899-12-30T22:55:00"/>
    <d v="1899-12-30T00:05:00"/>
    <n v="0"/>
    <n v="5"/>
    <d v="1899-12-30T23:10:00"/>
    <d v="1899-12-30T00:15:00"/>
    <n v="0"/>
    <n v="15"/>
    <d v="1899-12-30T23:35:00"/>
    <d v="1899-12-30T00:25:00"/>
    <n v="0"/>
    <n v="25"/>
    <d v="1899-12-30T23:40:00"/>
    <d v="1899-12-31T01:10:00"/>
    <d v="1899-12-30T01:30:00"/>
    <n v="1"/>
    <n v="30"/>
    <d v="1899-12-30T23:40:00"/>
    <d v="1899-12-31T01:10:00"/>
    <d v="1899-12-30T01:30:00"/>
    <n v="1"/>
    <n v="30"/>
    <d v="1899-12-31T01:15:00"/>
    <d v="1899-12-30T00:05:00"/>
    <n v="0"/>
    <n v="5"/>
    <d v="1899-12-31T01:35:00"/>
    <d v="1899-12-30T00:20:00"/>
    <n v="0"/>
    <n v="20"/>
    <d v="1899-12-31T06:54:00"/>
    <d v="1899-12-30T05:19:00"/>
    <n v="5"/>
    <n v="19"/>
    <d v="1899-12-30T06:54:00"/>
    <d v="1899-12-30T06:54:00"/>
    <d v="1899-12-30T00:00:00"/>
    <n v="0"/>
    <n v="0"/>
    <d v="1899-12-30T06:54:00"/>
    <d v="1899-12-30T06:54:00"/>
    <m/>
    <d v="1899-12-30T00:00:00"/>
    <n v="0"/>
    <n v="0"/>
    <d v="1899-12-31T07:15:00"/>
    <d v="1899-12-31T00:21:00"/>
    <n v="0"/>
    <n v="21"/>
    <d v="1899-12-31T07:27:00"/>
    <d v="1899-12-30T00:12:00"/>
    <n v="0"/>
    <n v="12"/>
    <d v="1899-12-31T07:27:00"/>
    <d v="1899-12-31T07:30:00"/>
    <d v="1899-12-30T00:03:00"/>
    <n v="0"/>
    <n v="3"/>
    <d v="1899-12-30T08:40:00"/>
    <n v="8"/>
    <n v="40"/>
    <d v="1899-12-31T01:03:00"/>
    <n v="1"/>
    <n v="3"/>
    <d v="1899-12-30T01:30:00"/>
    <n v="1"/>
    <n v="30"/>
    <d v="1899-12-30T05:19:00"/>
    <n v="5"/>
    <n v="19"/>
    <m/>
    <m/>
    <m/>
    <d v="1899-12-30T05:19:00"/>
    <n v="5"/>
    <n v="19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203522.6959999993"/>
    <n v="19443"/>
    <n v="62.688644067796609"/>
    <n v="61.900051226662519"/>
    <m/>
    <m/>
    <m/>
    <m/>
    <m/>
  </r>
  <r>
    <n v="342"/>
    <n v="11"/>
    <d v="2011-10-03T00:00:00"/>
    <n v="10"/>
    <x v="0"/>
    <n v="5"/>
    <s v="TSL,JSR"/>
    <s v="CURRAGH SS/SS NEWZEALAND"/>
    <s v="VOGUE CHALLENGER/SHER-E-PUNJAB"/>
    <d v="1899-12-30T03:45:00"/>
    <x v="338"/>
    <s v="DTY-WT 1-WCS-RLS 1-IMWB 1-DTY"/>
    <n v="59"/>
    <n v="0"/>
    <m/>
    <d v="1899-12-30T03:45:00"/>
    <d v="1899-12-30T03:45:00"/>
    <d v="1899-12-30T00:00:00"/>
    <n v="0"/>
    <n v="0"/>
    <d v="1899-12-30T03:50:00"/>
    <d v="1899-12-30T00:05:00"/>
    <n v="0"/>
    <n v="5"/>
    <d v="1899-12-30T04:00:00"/>
    <d v="1899-12-30T00:10:00"/>
    <n v="0"/>
    <n v="10"/>
    <d v="1899-12-30T04:25:00"/>
    <d v="1899-12-30T00:25:00"/>
    <n v="0"/>
    <n v="25"/>
    <d v="1899-12-30T04:30:00"/>
    <d v="1899-12-30T07:22:00"/>
    <d v="1899-12-30T02:52:00"/>
    <n v="2"/>
    <n v="52"/>
    <d v="1899-12-30T04:30:00"/>
    <d v="1899-12-30T07:22:00"/>
    <d v="1899-12-30T02:52:00"/>
    <n v="2"/>
    <n v="52"/>
    <d v="1899-12-30T07:25:00"/>
    <d v="1899-12-30T00:03:00"/>
    <n v="0"/>
    <n v="3"/>
    <d v="1899-12-30T07:30:00"/>
    <d v="1899-12-30T00:05:00"/>
    <n v="0"/>
    <n v="5"/>
    <d v="1899-12-30T10:19:00"/>
    <d v="1899-12-30T02:49:00"/>
    <n v="2"/>
    <n v="49"/>
    <d v="1899-12-30T10:19:00"/>
    <d v="1899-12-30T10:19:00"/>
    <d v="1899-12-30T00:00:00"/>
    <n v="0"/>
    <n v="0"/>
    <d v="1899-12-30T10:19:00"/>
    <d v="1899-12-30T10:19:00"/>
    <m/>
    <d v="1899-12-30T00:00:00"/>
    <n v="0"/>
    <n v="0"/>
    <d v="1899-12-30T10:40:00"/>
    <d v="1899-12-30T00:21:00"/>
    <n v="0"/>
    <n v="21"/>
    <d v="1899-12-30T10:42:00"/>
    <d v="1899-12-30T00:02:00"/>
    <n v="0"/>
    <n v="2"/>
    <d v="1899-12-30T10:42:00"/>
    <d v="1899-12-30T10:45:00"/>
    <d v="1899-12-30T00:03:00"/>
    <n v="0"/>
    <n v="3"/>
    <d v="1899-12-30T07:00:00"/>
    <n v="7"/>
    <n v="0"/>
    <d v="1899-12-30T00:51:00"/>
    <n v="0"/>
    <n v="51"/>
    <d v="1899-12-30T02:52:00"/>
    <n v="2"/>
    <n v="52"/>
    <d v="1899-12-30T02:49:00"/>
    <n v="2"/>
    <n v="49"/>
    <m/>
    <m/>
    <m/>
    <d v="1899-12-30T02:49:00"/>
    <n v="2"/>
    <n v="49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207097.1159999992"/>
    <n v="19501"/>
    <n v="60.583389830508473"/>
    <n v="61.8992418850315"/>
    <m/>
    <m/>
    <m/>
    <m/>
    <m/>
  </r>
  <r>
    <n v="343"/>
    <n v="12"/>
    <d v="2011-10-03T00:00:00"/>
    <n v="10"/>
    <x v="0"/>
    <n v="6"/>
    <s v="TSL,JSR"/>
    <s v="CURRAGH SS/SS NEWZEALAND"/>
    <s v="VOGUE CHALLENGER/SHER-E-PUNJAB"/>
    <d v="1899-12-30T08:45:00"/>
    <x v="339"/>
    <s v="DTY-WT 1-WCS-RLS 1-IMWB 1-DTY"/>
    <n v="58"/>
    <n v="1"/>
    <m/>
    <d v="1899-12-30T08:45:00"/>
    <d v="1899-12-30T08:45:00"/>
    <d v="1899-12-30T00:00:00"/>
    <n v="0"/>
    <n v="0"/>
    <d v="1899-12-30T08:50:00"/>
    <d v="1899-12-30T00:05:00"/>
    <n v="0"/>
    <n v="5"/>
    <d v="1899-12-30T12:00:00"/>
    <d v="1899-12-30T03:10:00"/>
    <n v="3"/>
    <n v="10"/>
    <d v="1899-12-30T14:25:00"/>
    <d v="1899-12-30T02:25:00"/>
    <n v="2"/>
    <n v="25"/>
    <d v="1899-12-30T14:30:00"/>
    <d v="1899-12-30T15:10:00"/>
    <d v="1899-12-30T00:40:00"/>
    <n v="0"/>
    <n v="40"/>
    <d v="1899-12-30T14:30:00"/>
    <d v="1899-12-30T15:10:00"/>
    <d v="1899-12-30T00:40:00"/>
    <n v="0"/>
    <n v="40"/>
    <d v="1899-12-30T15:15:00"/>
    <d v="1899-12-30T00:05:00"/>
    <n v="0"/>
    <n v="5"/>
    <d v="1899-12-30T15:18:00"/>
    <d v="1899-12-30T00:03:00"/>
    <n v="0"/>
    <n v="3"/>
    <d v="1899-12-30T18:13:00"/>
    <d v="1899-12-30T02:55:00"/>
    <n v="2"/>
    <n v="55"/>
    <d v="1899-12-30T18:13:00"/>
    <d v="1899-12-30T18:13:00"/>
    <d v="1899-12-30T00:00:00"/>
    <n v="0"/>
    <n v="0"/>
    <d v="1899-12-30T18:13:00"/>
    <d v="1899-12-30T18:13:00"/>
    <m/>
    <d v="1899-12-30T00:00:00"/>
    <n v="0"/>
    <n v="0"/>
    <d v="1899-12-30T18:25:00"/>
    <d v="1899-12-30T00:12:00"/>
    <n v="0"/>
    <n v="12"/>
    <d v="1899-12-30T18:27:00"/>
    <d v="1899-12-30T00:02:00"/>
    <n v="0"/>
    <n v="2"/>
    <d v="1899-12-30T18:27:00"/>
    <d v="1899-12-30T18:30:00"/>
    <d v="1899-12-30T00:03:00"/>
    <n v="0"/>
    <n v="3"/>
    <d v="1899-12-30T09:45:00"/>
    <n v="9"/>
    <n v="45"/>
    <d v="1899-12-30T02:44:00"/>
    <n v="2"/>
    <n v="44"/>
    <d v="1899-12-30T00:40:00"/>
    <n v="0"/>
    <n v="40"/>
    <d v="1899-12-30T02:55:00"/>
    <n v="2"/>
    <n v="55"/>
    <m/>
    <m/>
    <m/>
    <d v="1899-12-30T02:55:00"/>
    <n v="2"/>
    <n v="5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210701.4559999993"/>
    <n v="19558"/>
    <n v="62.143793103448282"/>
    <n v="61.903132017588675"/>
    <m/>
    <m/>
    <m/>
    <m/>
    <m/>
  </r>
  <r>
    <n v="344"/>
    <n v="13"/>
    <d v="2011-10-03T00:00:00"/>
    <n v="10"/>
    <x v="1"/>
    <n v="2"/>
    <s v="TSL,HALDIA"/>
    <s v="HAILCREEK"/>
    <s v="JASMINE HALO"/>
    <d v="1899-12-30T14:00:00"/>
    <x v="340"/>
    <s v="DTY-WT 1-WCS-RLS 1-IMWB 1-DTY"/>
    <n v="57"/>
    <n v="2"/>
    <m/>
    <d v="1899-12-30T14:00:00"/>
    <d v="1899-12-30T14:00:00"/>
    <d v="1899-12-30T00:00:00"/>
    <n v="0"/>
    <n v="0"/>
    <d v="1899-12-30T14:20:00"/>
    <d v="1899-12-30T00:20:00"/>
    <n v="0"/>
    <n v="20"/>
    <d v="1899-12-30T15:20:00"/>
    <d v="1899-12-30T01:00:00"/>
    <n v="1"/>
    <n v="0"/>
    <d v="1899-12-30T15:50:00"/>
    <d v="1899-12-30T00:30:00"/>
    <n v="0"/>
    <n v="30"/>
    <d v="1899-12-30T16:00:00"/>
    <d v="1899-12-30T18:00:00"/>
    <d v="1899-12-30T02:00:00"/>
    <n v="2"/>
    <n v="0"/>
    <d v="1899-12-30T16:00:00"/>
    <d v="1899-12-30T18:00:00"/>
    <d v="1899-12-30T02:00:00"/>
    <n v="2"/>
    <n v="0"/>
    <d v="1899-12-30T23:27:00"/>
    <d v="1899-12-30T05:27:00"/>
    <n v="5"/>
    <n v="27"/>
    <d v="1899-12-30T23:31:00"/>
    <d v="1899-12-30T00:04:00"/>
    <n v="0"/>
    <n v="4"/>
    <d v="1899-12-31T01:52:00"/>
    <d v="1899-12-30T02:21:00"/>
    <n v="2"/>
    <n v="21"/>
    <d v="1899-12-31T01:52:00"/>
    <d v="1899-12-31T01:52:00"/>
    <d v="1899-12-30T00:00:00"/>
    <n v="0"/>
    <n v="0"/>
    <d v="1899-12-31T01:52:00"/>
    <d v="1899-12-31T01:52:00"/>
    <m/>
    <d v="1899-12-30T00:00:00"/>
    <n v="0"/>
    <n v="0"/>
    <d v="1899-12-31T01:55:00"/>
    <d v="1899-12-30T00:03:00"/>
    <n v="0"/>
    <n v="3"/>
    <d v="1899-12-31T01:57:00"/>
    <d v="1899-12-30T00:02:00"/>
    <n v="0"/>
    <n v="2"/>
    <d v="1899-12-31T01:57:00"/>
    <d v="1899-12-31T02:00:00"/>
    <d v="1899-12-30T00:03:00"/>
    <n v="0"/>
    <n v="3"/>
    <d v="1899-12-30T12:00:00"/>
    <n v="12"/>
    <n v="0"/>
    <d v="1899-12-30T06:02:00"/>
    <n v="6"/>
    <n v="2"/>
    <d v="1899-12-30T02:00:00"/>
    <n v="2"/>
    <n v="0"/>
    <d v="1899-12-30T02:21:00"/>
    <n v="2"/>
    <n v="21"/>
    <m/>
    <m/>
    <m/>
    <d v="1899-12-30T02:21:00"/>
    <n v="2"/>
    <n v="21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214294.4959999993"/>
    <n v="19616"/>
    <n v="63.035789473684211"/>
    <n v="61.903267536704696"/>
    <m/>
    <m/>
    <m/>
    <m/>
    <m/>
  </r>
  <r>
    <n v="345"/>
    <n v="14"/>
    <d v="2011-10-04T00:00:00"/>
    <n v="10"/>
    <x v="0"/>
    <n v="7"/>
    <s v="TSL,JSR"/>
    <s v="JELLINBAH PCI"/>
    <s v="LOWLANDS NELLO"/>
    <d v="1899-12-30T01:55:00"/>
    <x v="341"/>
    <s v="DTY-WT 1-WCS-RLS 2-IMWB 1-DTY"/>
    <n v="58"/>
    <n v="0"/>
    <m/>
    <d v="1899-12-30T01:55:00"/>
    <d v="1899-12-30T01:55:00"/>
    <d v="1899-12-30T00:00:00"/>
    <n v="0"/>
    <n v="0"/>
    <d v="1899-12-30T09:05:00"/>
    <d v="1899-12-30T07:10:00"/>
    <n v="7"/>
    <n v="10"/>
    <d v="1899-12-30T09:15:00"/>
    <d v="1899-12-30T00:10:00"/>
    <n v="0"/>
    <n v="10"/>
    <d v="1899-12-30T10:30:00"/>
    <d v="1899-12-30T01:15:00"/>
    <n v="1"/>
    <n v="15"/>
    <d v="1899-12-30T10:40:00"/>
    <d v="1899-12-30T11:30:00"/>
    <d v="1899-12-30T00:50:00"/>
    <n v="0"/>
    <n v="50"/>
    <d v="1899-12-30T10:40:00"/>
    <d v="1899-12-30T11:30:00"/>
    <d v="1899-12-30T00:50:00"/>
    <n v="0"/>
    <n v="50"/>
    <d v="1899-12-30T12:05:00"/>
    <d v="1899-12-30T00:35:00"/>
    <n v="0"/>
    <n v="35"/>
    <d v="1899-12-30T12:10:00"/>
    <d v="1899-12-30T00:05:00"/>
    <n v="0"/>
    <n v="5"/>
    <d v="1899-12-30T14:46:00"/>
    <d v="1899-12-30T02:36:00"/>
    <n v="2"/>
    <n v="36"/>
    <d v="1899-12-30T14:46:00"/>
    <d v="1899-12-30T14:46:00"/>
    <d v="1899-12-30T00:00:00"/>
    <n v="0"/>
    <n v="0"/>
    <d v="1899-12-30T14:46:00"/>
    <d v="1899-12-30T14:46:00"/>
    <m/>
    <d v="1899-12-30T00:00:00"/>
    <n v="0"/>
    <n v="0"/>
    <d v="1899-12-30T15:05:00"/>
    <d v="1899-12-30T00:19:00"/>
    <n v="0"/>
    <n v="19"/>
    <d v="1899-12-30T15:10:00"/>
    <d v="1899-12-30T00:05:00"/>
    <n v="0"/>
    <n v="5"/>
    <d v="1899-12-30T15:10:00"/>
    <d v="1899-12-30T15:15:00"/>
    <d v="1899-12-30T00:05:00"/>
    <n v="0"/>
    <n v="5"/>
    <d v="1899-12-30T13:20:00"/>
    <n v="13"/>
    <n v="20"/>
    <d v="1899-12-30T02:14:00"/>
    <n v="2"/>
    <n v="14"/>
    <d v="1899-12-30T00:50:00"/>
    <n v="0"/>
    <n v="50"/>
    <d v="1899-12-30T02:36:00"/>
    <n v="2"/>
    <n v="36"/>
    <m/>
    <m/>
    <m/>
    <d v="1899-12-30T02:36:00"/>
    <n v="2"/>
    <n v="36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217902.2959999994"/>
    <n v="19673"/>
    <n v="62.203448275862073"/>
    <n v="61.907299140954578"/>
    <m/>
    <m/>
    <m/>
    <m/>
    <m/>
  </r>
  <r>
    <n v="346"/>
    <n v="15"/>
    <d v="2011-10-04T00:00:00"/>
    <n v="10"/>
    <x v="15"/>
    <n v="1"/>
    <s v="KYORI OREMIN LTD."/>
    <s v="NON COKING"/>
    <s v="PRABHU DAYA"/>
    <d v="1899-12-30T11:35:00"/>
    <x v="342"/>
    <s v="DTY-WT 1-WCS-RLS 1-IMWB 1-DTY"/>
    <n v="57"/>
    <n v="2"/>
    <m/>
    <d v="1899-12-30T11:35:00"/>
    <d v="1899-12-30T11:35:00"/>
    <d v="1899-12-30T00:00:00"/>
    <n v="0"/>
    <n v="0"/>
    <d v="1899-12-30T12:00:00"/>
    <d v="1899-12-30T00:25:00"/>
    <n v="0"/>
    <n v="25"/>
    <d v="1899-12-30T12:00:00"/>
    <d v="1899-12-30T00:00:00"/>
    <n v="0"/>
    <n v="0"/>
    <d v="1899-12-30T12:45:00"/>
    <d v="1899-12-30T00:45:00"/>
    <n v="0"/>
    <n v="45"/>
    <d v="1899-12-30T12:50:00"/>
    <d v="1899-12-30T14:00:00"/>
    <d v="1899-12-30T01:10:00"/>
    <n v="1"/>
    <n v="10"/>
    <d v="1899-12-30T12:50:00"/>
    <d v="1899-12-30T14:00:00"/>
    <d v="1899-12-30T01:10:00"/>
    <n v="1"/>
    <n v="10"/>
    <d v="1899-12-30T14:15:00"/>
    <d v="1899-12-30T00:15:00"/>
    <n v="0"/>
    <n v="15"/>
    <d v="1899-12-30T14:17:00"/>
    <d v="1899-12-30T00:02:00"/>
    <n v="0"/>
    <n v="2"/>
    <d v="1899-12-31T18:33:00"/>
    <d v="1899-12-31T04:16:00"/>
    <n v="28"/>
    <n v="16"/>
    <d v="1899-12-31T18:33:00"/>
    <d v="1899-12-31T18:33:00"/>
    <d v="1899-12-30T00:00:00"/>
    <n v="0"/>
    <n v="0"/>
    <d v="1899-12-31T18:33:00"/>
    <d v="1899-12-31T18:33:00"/>
    <m/>
    <d v="1899-12-30T00:00:00"/>
    <n v="0"/>
    <n v="0"/>
    <d v="1899-12-31T19:10:00"/>
    <d v="1899-12-30T00:37:00"/>
    <n v="0"/>
    <n v="37"/>
    <d v="1899-12-31T19:15:00"/>
    <d v="1899-12-30T00:05:00"/>
    <n v="0"/>
    <n v="5"/>
    <d v="1899-12-31T19:15:00"/>
    <d v="1899-12-31T19:25:00"/>
    <d v="1899-12-30T00:10:00"/>
    <n v="0"/>
    <n v="10"/>
    <d v="1899-12-31T07:50:00"/>
    <n v="31"/>
    <n v="50"/>
    <d v="1899-12-30T01:42:00"/>
    <n v="1"/>
    <n v="42"/>
    <d v="1899-12-30T01:10:00"/>
    <n v="1"/>
    <n v="10"/>
    <d v="1899-12-31T04:16:00"/>
    <n v="4"/>
    <n v="16"/>
    <m/>
    <m/>
    <m/>
    <d v="1899-12-31T04:16:00"/>
    <n v="4"/>
    <n v="16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221200.4359999993"/>
    <n v="19732"/>
    <n v="57.862105263157893"/>
    <n v="61.889338941820355"/>
    <m/>
    <m/>
    <m/>
    <m/>
    <m/>
  </r>
  <r>
    <n v="347"/>
    <n v="16"/>
    <d v="2011-10-04T00:00:00"/>
    <n v="10"/>
    <x v="7"/>
    <n v="2"/>
    <s v="VISA STEEL"/>
    <s v="NON COKING"/>
    <s v="NEWLEAD SPARTOUNTA"/>
    <d v="1899-12-30T16:55:00"/>
    <x v="343"/>
    <s v="DTY-WT 1-WCS-RLS 1-IMWB 1-DTY"/>
    <n v="59"/>
    <n v="0"/>
    <m/>
    <d v="1899-12-30T16:55:00"/>
    <d v="1899-12-30T16:55:00"/>
    <d v="1899-12-30T00:00:00"/>
    <n v="0"/>
    <n v="0"/>
    <d v="1899-12-30T17:05:00"/>
    <d v="1899-12-30T00:10:00"/>
    <n v="0"/>
    <n v="10"/>
    <d v="1899-12-30T17:15:00"/>
    <d v="1899-12-30T00:10:00"/>
    <n v="0"/>
    <n v="10"/>
    <d v="1899-12-30T18:50:00"/>
    <d v="1899-12-30T01:35:00"/>
    <n v="1"/>
    <n v="35"/>
    <d v="1899-12-30T18:55:00"/>
    <d v="1899-12-30T19:48:00"/>
    <d v="1899-12-30T00:53:00"/>
    <n v="0"/>
    <n v="53"/>
    <d v="1899-12-30T18:55:00"/>
    <d v="1899-12-30T19:48:00"/>
    <d v="1899-12-30T00:53:00"/>
    <n v="0"/>
    <n v="53"/>
    <d v="1899-12-30T19:55:00"/>
    <d v="1899-12-30T00:07:00"/>
    <n v="0"/>
    <n v="7"/>
    <d v="1899-12-30T19:57:00"/>
    <d v="1899-12-30T00:02:00"/>
    <n v="0"/>
    <n v="2"/>
    <d v="1899-12-30T22:20:00"/>
    <d v="1899-12-30T02:23:00"/>
    <n v="2"/>
    <n v="23"/>
    <d v="1899-12-30T22:20:00"/>
    <d v="1899-12-30T22:20:00"/>
    <d v="1899-12-30T00:00:00"/>
    <n v="0"/>
    <n v="0"/>
    <d v="1899-12-30T22:20:00"/>
    <d v="1899-12-30T22:20:00"/>
    <m/>
    <d v="1899-12-30T00:00:00"/>
    <n v="0"/>
    <n v="0"/>
    <d v="1899-12-30T22:24:00"/>
    <d v="1899-12-30T00:04:00"/>
    <n v="0"/>
    <n v="4"/>
    <d v="1899-12-30T22:27:00"/>
    <d v="1899-12-30T00:03:00"/>
    <n v="0"/>
    <n v="3"/>
    <d v="1899-12-30T22:27:00"/>
    <d v="1899-12-30T22:30:00"/>
    <d v="1899-12-30T00:03:00"/>
    <n v="0"/>
    <n v="3"/>
    <d v="1899-12-30T05:35:00"/>
    <n v="5"/>
    <n v="35"/>
    <d v="1899-12-30T01:49:00"/>
    <n v="1"/>
    <n v="49"/>
    <d v="1899-12-30T00:53:00"/>
    <n v="0"/>
    <n v="53"/>
    <d v="1899-12-30T02:23:00"/>
    <n v="2"/>
    <n v="23"/>
    <m/>
    <m/>
    <m/>
    <d v="1899-12-30T02:23:00"/>
    <n v="2"/>
    <n v="23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224860.3659999992"/>
    <n v="19789"/>
    <n v="62.032711864406778"/>
    <n v="61.896021324978484"/>
    <m/>
    <m/>
    <m/>
    <m/>
    <m/>
  </r>
  <r>
    <n v="348"/>
    <n v="17"/>
    <d v="2011-10-04T00:00:00"/>
    <n v="10"/>
    <x v="0"/>
    <n v="8"/>
    <s v="TSL,JSR"/>
    <s v="CURRAGH SS/SS NEWZEALAND"/>
    <s v="VOGUE CHALLENGER/SHER-E-PUNJAB"/>
    <d v="1899-12-30T19:30:00"/>
    <x v="344"/>
    <s v="DTY-WT 1-WCS-RLS 1-IMWB 1-DTY"/>
    <n v="57"/>
    <n v="1"/>
    <m/>
    <d v="1899-12-30T19:30:00"/>
    <d v="1899-12-30T19:30:00"/>
    <d v="1899-12-30T00:00:00"/>
    <n v="0"/>
    <n v="0"/>
    <d v="1899-12-30T21:10:00"/>
    <d v="1899-12-30T01:40:00"/>
    <n v="1"/>
    <n v="40"/>
    <d v="1899-12-30T22:00:00"/>
    <d v="1899-12-30T00:50:00"/>
    <n v="0"/>
    <n v="50"/>
    <d v="1899-12-30T22:10:00"/>
    <d v="1899-12-30T00:10:00"/>
    <n v="0"/>
    <n v="10"/>
    <d v="1899-12-30T22:15:00"/>
    <d v="1899-12-30T23:48:00"/>
    <d v="1899-12-30T01:33:00"/>
    <n v="1"/>
    <n v="33"/>
    <d v="1899-12-30T22:15:00"/>
    <d v="1899-12-30T23:48:00"/>
    <d v="1899-12-30T01:33:00"/>
    <n v="1"/>
    <n v="33"/>
    <d v="1899-12-30T23:52:00"/>
    <d v="1899-12-30T00:04:00"/>
    <n v="0"/>
    <n v="4"/>
    <d v="1899-12-30T23:52:00"/>
    <d v="1899-12-30T00:00:00"/>
    <n v="0"/>
    <n v="0"/>
    <d v="1899-12-31T03:02:00"/>
    <d v="1899-12-30T03:10:00"/>
    <n v="3"/>
    <n v="10"/>
    <d v="1899-12-31T03:02:00"/>
    <d v="1899-12-31T03:02:00"/>
    <d v="1899-12-30T00:00:00"/>
    <n v="0"/>
    <n v="0"/>
    <d v="1899-12-31T03:02:00"/>
    <d v="1899-12-31T03:02:00"/>
    <m/>
    <d v="1899-12-30T00:00:00"/>
    <n v="0"/>
    <n v="0"/>
    <d v="1899-12-31T03:10:00"/>
    <d v="1899-12-30T00:08:00"/>
    <n v="0"/>
    <n v="8"/>
    <d v="1899-12-31T03:15:00"/>
    <d v="1899-12-30T00:05:00"/>
    <n v="0"/>
    <n v="5"/>
    <d v="1899-12-31T03:15:00"/>
    <d v="1899-12-31T03:17:00"/>
    <d v="1899-12-30T00:02:00"/>
    <n v="0"/>
    <n v="2"/>
    <d v="1899-12-30T07:47:00"/>
    <n v="7"/>
    <n v="47"/>
    <d v="1899-12-30T00:27:00"/>
    <n v="0"/>
    <n v="27"/>
    <d v="1899-12-30T01:33:00"/>
    <n v="1"/>
    <n v="33"/>
    <d v="1899-12-30T03:10:00"/>
    <n v="3"/>
    <n v="10"/>
    <m/>
    <m/>
    <m/>
    <d v="1899-12-30T03:10:00"/>
    <n v="3"/>
    <n v="1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228379.2459999991"/>
    <n v="19845"/>
    <n v="61.734736842105264"/>
    <n v="61.8986770471151"/>
    <m/>
    <m/>
    <m/>
    <m/>
    <m/>
  </r>
  <r>
    <n v="349"/>
    <n v="18"/>
    <d v="2011-10-05T00:00:00"/>
    <n v="10"/>
    <x v="18"/>
    <n v="1"/>
    <s v="BSL"/>
    <s v="STEAM NON COKING"/>
    <s v="FURNESS MELBOURNE"/>
    <d v="1899-12-30T09:50:00"/>
    <x v="345"/>
    <s v="DTY-WT 1-WCS-RLS 1-IMWB 1-DTY"/>
    <n v="56"/>
    <n v="3"/>
    <m/>
    <d v="1899-12-30T09:50:00"/>
    <d v="1899-12-30T09:50:00"/>
    <d v="1899-12-30T00:00:00"/>
    <n v="0"/>
    <n v="0"/>
    <d v="1899-12-30T09:55:00"/>
    <d v="1899-12-30T00:05:00"/>
    <n v="0"/>
    <n v="5"/>
    <d v="1899-12-30T10:00:00"/>
    <d v="1899-12-30T00:05:00"/>
    <n v="0"/>
    <n v="5"/>
    <d v="1899-12-30T11:20:00"/>
    <d v="1899-12-30T01:20:00"/>
    <n v="1"/>
    <n v="20"/>
    <d v="1899-12-30T11:23:00"/>
    <d v="1899-12-30T12:00:00"/>
    <d v="1899-12-30T00:37:00"/>
    <n v="0"/>
    <n v="37"/>
    <d v="1899-12-30T11:23:00"/>
    <d v="1899-12-30T12:00:00"/>
    <d v="1899-12-30T00:37:00"/>
    <n v="0"/>
    <n v="37"/>
    <d v="1899-12-30T12:08:00"/>
    <d v="1899-12-30T00:08:00"/>
    <n v="0"/>
    <n v="8"/>
    <d v="1899-12-30T12:08:00"/>
    <d v="1899-12-30T00:00:00"/>
    <n v="0"/>
    <n v="0"/>
    <d v="1899-12-30T13:44:00"/>
    <d v="1899-12-30T01:36:00"/>
    <n v="1"/>
    <n v="36"/>
    <d v="1899-12-30T13:44:00"/>
    <d v="1899-12-30T13:44:00"/>
    <d v="1899-12-30T00:00:00"/>
    <n v="0"/>
    <n v="0"/>
    <d v="1899-12-30T13:44:00"/>
    <d v="1899-12-30T13:44:00"/>
    <m/>
    <d v="1899-12-30T00:00:00"/>
    <n v="0"/>
    <n v="0"/>
    <d v="1899-12-30T13:50:00"/>
    <d v="1899-12-30T00:06:00"/>
    <n v="0"/>
    <n v="6"/>
    <d v="1899-12-30T13:57:00"/>
    <d v="1899-12-30T00:07:00"/>
    <n v="0"/>
    <n v="7"/>
    <d v="1899-12-30T13:57:00"/>
    <d v="1899-12-30T14:00:00"/>
    <d v="1899-12-30T00:03:00"/>
    <n v="0"/>
    <n v="3"/>
    <d v="1899-12-30T04:10:00"/>
    <n v="4"/>
    <n v="10"/>
    <d v="1899-12-30T01:41:00"/>
    <n v="1"/>
    <n v="41"/>
    <d v="1899-12-30T00:37:00"/>
    <n v="0"/>
    <n v="37"/>
    <d v="1899-12-30T01:36:00"/>
    <n v="1"/>
    <n v="36"/>
    <m/>
    <m/>
    <m/>
    <d v="1899-12-30T01:36:00"/>
    <n v="1"/>
    <n v="36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231644.125999999"/>
    <n v="19901"/>
    <n v="58.301428571428573"/>
    <n v="61.888554645495148"/>
    <m/>
    <m/>
    <m/>
    <m/>
    <m/>
  </r>
  <r>
    <n v="350"/>
    <n v="19"/>
    <d v="2011-10-05T00:00:00"/>
    <n v="10"/>
    <x v="0"/>
    <n v="9"/>
    <s v="TSL,JSR"/>
    <s v="BLENDED PCI"/>
    <s v="LOWLANDS NELLO"/>
    <d v="1899-12-30T11:40:00"/>
    <x v="346"/>
    <s v="DTY-WT 1-WCS-RLS 1-IMWB 1-DTY"/>
    <n v="56"/>
    <n v="3"/>
    <m/>
    <d v="1899-12-30T11:40:00"/>
    <d v="1899-12-30T11:40:00"/>
    <d v="1899-12-30T00:00:00"/>
    <n v="0"/>
    <n v="0"/>
    <d v="1899-12-30T12:00:00"/>
    <d v="1899-12-30T00:20:00"/>
    <n v="0"/>
    <n v="20"/>
    <d v="1899-12-30T12:45:00"/>
    <d v="1899-12-30T00:45:00"/>
    <n v="0"/>
    <n v="45"/>
    <d v="1899-12-30T13:15:00"/>
    <d v="1899-12-30T00:30:00"/>
    <n v="0"/>
    <n v="30"/>
    <d v="1899-12-30T13:22:00"/>
    <d v="1899-12-30T14:20:00"/>
    <d v="1899-12-30T00:58:00"/>
    <n v="0"/>
    <n v="58"/>
    <d v="1899-12-30T13:22:00"/>
    <d v="1899-12-30T14:20:00"/>
    <d v="1899-12-30T00:58:00"/>
    <n v="0"/>
    <n v="58"/>
    <d v="1899-12-30T16:28:00"/>
    <d v="1899-12-30T02:08:00"/>
    <n v="2"/>
    <n v="8"/>
    <d v="1899-12-30T16:28:00"/>
    <d v="1899-12-30T00:00:00"/>
    <n v="0"/>
    <n v="0"/>
    <d v="1899-12-30T17:49:00"/>
    <d v="1899-12-30T01:21:00"/>
    <n v="1"/>
    <n v="21"/>
    <d v="1899-12-30T17:49:00"/>
    <d v="1899-12-30T17:49:00"/>
    <d v="1899-12-30T00:00:00"/>
    <n v="0"/>
    <n v="0"/>
    <d v="1899-12-30T17:49:00"/>
    <d v="1899-12-30T17:49:00"/>
    <m/>
    <d v="1899-12-30T00:00:00"/>
    <n v="0"/>
    <n v="0"/>
    <d v="1899-12-30T17:55:00"/>
    <d v="1899-12-30T00:06:00"/>
    <n v="0"/>
    <n v="6"/>
    <d v="1899-12-30T17:57:00"/>
    <d v="1899-12-30T00:02:00"/>
    <n v="0"/>
    <n v="2"/>
    <d v="1899-12-30T17:57:00"/>
    <d v="1899-12-30T18:00:00"/>
    <d v="1899-12-30T00:03:00"/>
    <n v="0"/>
    <n v="3"/>
    <d v="1899-12-30T06:20:00"/>
    <n v="6"/>
    <n v="20"/>
    <d v="1899-12-30T02:46:00"/>
    <n v="2"/>
    <n v="46"/>
    <d v="1899-12-30T00:58:00"/>
    <n v="0"/>
    <n v="58"/>
    <d v="1899-12-30T01:21:00"/>
    <n v="1"/>
    <n v="21"/>
    <m/>
    <m/>
    <m/>
    <d v="1899-12-30T01:21:00"/>
    <n v="1"/>
    <n v="21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235107.2459999991"/>
    <n v="19956"/>
    <n v="61.841428571428573"/>
    <n v="61.891523652034429"/>
    <m/>
    <m/>
    <m/>
    <m/>
    <m/>
  </r>
  <r>
    <n v="351"/>
    <n v="20"/>
    <d v="2011-10-05T00:00:00"/>
    <n v="10"/>
    <x v="0"/>
    <n v="10"/>
    <s v="TSL,JSR"/>
    <s v="CURRAGH SS/SS NEWZEALAND"/>
    <s v="VOGUE CHALLENGER/SHER-E-PUNJAB"/>
    <d v="1899-12-30T16:30:00"/>
    <x v="347"/>
    <s v="DTY-WT 1-WCS-RLS 1-IMWB 1-DTY"/>
    <n v="55"/>
    <n v="4"/>
    <m/>
    <d v="1899-12-30T16:30:00"/>
    <d v="1899-12-30T16:30:00"/>
    <d v="1899-12-30T00:00:00"/>
    <n v="0"/>
    <n v="0"/>
    <d v="1899-12-30T16:35:00"/>
    <d v="1899-12-30T00:05:00"/>
    <n v="0"/>
    <n v="5"/>
    <d v="1899-12-30T16:40:00"/>
    <d v="1899-12-30T00:05:00"/>
    <n v="0"/>
    <n v="5"/>
    <d v="1899-12-30T18:20:00"/>
    <d v="1899-12-30T01:40:00"/>
    <n v="1"/>
    <n v="40"/>
    <d v="1899-12-30T18:30:00"/>
    <d v="1899-12-30T19:35:00"/>
    <d v="1899-12-30T01:05:00"/>
    <n v="1"/>
    <n v="5"/>
    <d v="1899-12-30T18:30:00"/>
    <d v="1899-12-30T19:35:00"/>
    <d v="1899-12-30T01:05:00"/>
    <n v="1"/>
    <n v="5"/>
    <d v="1899-12-30T19:40:00"/>
    <d v="1899-12-30T00:05:00"/>
    <n v="0"/>
    <n v="5"/>
    <d v="1899-12-30T19:50:00"/>
    <d v="1899-12-30T00:10:00"/>
    <n v="0"/>
    <n v="10"/>
    <d v="1899-12-30T22:22:00"/>
    <d v="1899-12-30T02:32:00"/>
    <n v="2"/>
    <n v="32"/>
    <d v="1899-12-30T22:22:00"/>
    <d v="1899-12-30T22:22:00"/>
    <d v="1899-12-30T00:00:00"/>
    <n v="0"/>
    <n v="0"/>
    <d v="1899-12-30T22:22:00"/>
    <d v="1899-12-30T22:22:00"/>
    <m/>
    <d v="1899-12-30T00:00:00"/>
    <n v="0"/>
    <n v="0"/>
    <d v="1899-12-30T22:38:00"/>
    <d v="1899-12-30T00:16:00"/>
    <n v="0"/>
    <n v="16"/>
    <d v="1899-12-30T22:41:00"/>
    <d v="1899-12-30T00:03:00"/>
    <n v="0"/>
    <n v="3"/>
    <d v="1899-12-30T22:41:00"/>
    <d v="1899-12-30T22:45:00"/>
    <d v="1899-12-30T00:04:00"/>
    <n v="0"/>
    <n v="4"/>
    <d v="1899-12-30T06:15:00"/>
    <n v="6"/>
    <n v="15"/>
    <d v="1899-12-30T02:04:00"/>
    <n v="2"/>
    <n v="4"/>
    <d v="1899-12-30T01:05:00"/>
    <n v="1"/>
    <n v="5"/>
    <d v="1899-12-30T02:32:00"/>
    <n v="2"/>
    <n v="32"/>
    <m/>
    <m/>
    <m/>
    <d v="1899-12-30T02:32:00"/>
    <n v="2"/>
    <n v="32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238510.905999999"/>
    <n v="20012"/>
    <n v="61.884727272727268"/>
    <n v="61.888412252648365"/>
    <m/>
    <m/>
    <m/>
    <m/>
    <m/>
  </r>
  <r>
    <n v="352"/>
    <n v="21"/>
    <d v="2011-10-05T00:00:00"/>
    <n v="10"/>
    <x v="0"/>
    <n v="11"/>
    <s v="TSL,JSR"/>
    <s v="CP DUBAI"/>
    <s v="JAG RATAN"/>
    <d v="1899-12-30T20:00:00"/>
    <x v="348"/>
    <s v="DTY-WT 1-WCS-RLS 2-IMWB 1-DTY"/>
    <n v="56"/>
    <n v="3"/>
    <m/>
    <d v="1899-12-30T20:00:00"/>
    <d v="1899-12-30T20:00:00"/>
    <d v="1899-12-30T00:00:00"/>
    <n v="0"/>
    <n v="0"/>
    <d v="1899-12-30T20:20:00"/>
    <d v="1899-12-30T00:20:00"/>
    <n v="0"/>
    <n v="20"/>
    <d v="1899-12-30T20:35:00"/>
    <d v="1899-12-30T00:15:00"/>
    <n v="0"/>
    <n v="15"/>
    <d v="1899-12-30T22:10:00"/>
    <d v="1899-12-30T01:35:00"/>
    <n v="1"/>
    <n v="35"/>
    <d v="1899-12-30T22:20:00"/>
    <d v="1899-12-31T01:23:00"/>
    <d v="1899-12-30T03:03:00"/>
    <n v="3"/>
    <n v="3"/>
    <d v="1899-12-30T22:20:00"/>
    <d v="1899-12-31T01:23:00"/>
    <d v="1899-12-30T03:03:00"/>
    <n v="3"/>
    <n v="3"/>
    <d v="1899-12-31T01:28:00"/>
    <d v="1899-12-30T00:05:00"/>
    <n v="0"/>
    <n v="5"/>
    <d v="1899-12-31T01:32:00"/>
    <d v="1899-12-30T00:04:00"/>
    <n v="0"/>
    <n v="4"/>
    <d v="1899-12-31T03:22:00"/>
    <d v="1899-12-30T01:50:00"/>
    <n v="1"/>
    <n v="50"/>
    <d v="1899-12-31T03:22:00"/>
    <d v="1899-12-31T03:22:00"/>
    <d v="1899-12-30T00:00:00"/>
    <n v="0"/>
    <n v="0"/>
    <d v="1899-12-31T03:22:00"/>
    <d v="1899-12-31T03:22:00"/>
    <m/>
    <d v="1899-12-30T00:00:00"/>
    <n v="0"/>
    <n v="0"/>
    <d v="1899-12-31T03:57:00"/>
    <d v="1899-12-30T00:35:00"/>
    <n v="0"/>
    <n v="35"/>
    <d v="1899-12-31T04:05:00"/>
    <d v="1899-12-30T00:08:00"/>
    <n v="0"/>
    <n v="8"/>
    <d v="1899-12-31T04:05:00"/>
    <d v="1899-12-31T04:15:00"/>
    <d v="1899-12-30T00:10:00"/>
    <n v="0"/>
    <n v="10"/>
    <d v="1899-12-30T08:15:00"/>
    <n v="8"/>
    <n v="15"/>
    <d v="1899-12-30T02:23:00"/>
    <n v="2"/>
    <n v="23"/>
    <d v="1899-12-30T03:03:00"/>
    <n v="3"/>
    <n v="3"/>
    <d v="1899-12-30T01:50:00"/>
    <n v="1"/>
    <n v="50"/>
    <m/>
    <m/>
    <m/>
    <d v="1899-12-30T01:50:00"/>
    <n v="1"/>
    <n v="5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242227.9859999991"/>
    <n v="20070"/>
    <n v="66.376428571428576"/>
    <n v="61.894767613353217"/>
    <m/>
    <m/>
    <m/>
    <m/>
    <m/>
  </r>
  <r>
    <n v="353"/>
    <n v="22"/>
    <d v="2011-10-05T00:00:00"/>
    <n v="10"/>
    <x v="1"/>
    <n v="3"/>
    <s v="TSL,HALDIA"/>
    <s v="HAILCREEK"/>
    <s v="JASMINE HALO"/>
    <d v="1899-12-30T21:45:00"/>
    <x v="349"/>
    <s v="DTY-WT 1-WCS-RLS 1-IMWB 1-DTY"/>
    <n v="58"/>
    <n v="1"/>
    <m/>
    <d v="1899-12-30T21:45:00"/>
    <d v="1899-12-30T21:45:00"/>
    <d v="1899-12-30T00:00:00"/>
    <n v="0"/>
    <n v="0"/>
    <d v="1899-12-30T21:50:00"/>
    <d v="1899-12-30T00:05:00"/>
    <n v="0"/>
    <n v="5"/>
    <d v="1899-12-30T22:00:00"/>
    <d v="1899-12-30T00:10:00"/>
    <n v="0"/>
    <n v="10"/>
    <d v="1899-12-30T22:22:00"/>
    <d v="1899-12-30T00:22:00"/>
    <n v="0"/>
    <n v="22"/>
    <d v="1899-12-30T22:30:00"/>
    <d v="1899-12-31T01:30:00"/>
    <d v="1899-12-30T03:00:00"/>
    <n v="3"/>
    <n v="0"/>
    <d v="1899-12-30T22:30:00"/>
    <d v="1899-12-31T01:30:00"/>
    <d v="1899-12-30T03:00:00"/>
    <n v="3"/>
    <n v="0"/>
    <d v="1899-12-31T02:40:00"/>
    <d v="1899-12-30T01:10:00"/>
    <n v="1"/>
    <n v="10"/>
    <d v="1899-12-31T02:41:00"/>
    <d v="1899-12-30T00:01:00"/>
    <n v="0"/>
    <n v="1"/>
    <d v="1899-12-31T05:56:00"/>
    <d v="1899-12-30T03:15:00"/>
    <n v="3"/>
    <n v="15"/>
    <d v="1899-12-31T05:56:00"/>
    <d v="1899-12-31T05:56:00"/>
    <d v="1899-12-30T00:00:00"/>
    <n v="0"/>
    <n v="0"/>
    <d v="1899-12-31T05:56:00"/>
    <d v="1899-12-31T05:56:00"/>
    <m/>
    <d v="1899-12-30T00:00:00"/>
    <n v="0"/>
    <n v="0"/>
    <d v="1899-12-31T05:58:00"/>
    <d v="1899-12-30T00:02:00"/>
    <n v="0"/>
    <n v="2"/>
    <d v="1899-12-31T05:59:00"/>
    <d v="1899-12-30T00:01:00"/>
    <n v="0"/>
    <n v="1"/>
    <d v="1899-12-31T05:59:00"/>
    <d v="1899-12-31T06:00:00"/>
    <d v="1899-12-30T00:01:00"/>
    <n v="0"/>
    <n v="1"/>
    <d v="1899-12-30T08:15:00"/>
    <n v="8"/>
    <n v="15"/>
    <d v="1899-12-30T01:35:00"/>
    <n v="1"/>
    <n v="35"/>
    <d v="1899-12-30T03:00:00"/>
    <n v="3"/>
    <n v="0"/>
    <d v="1899-12-30T03:15:00"/>
    <n v="3"/>
    <n v="15"/>
    <m/>
    <m/>
    <m/>
    <d v="1899-12-30T03:15:00"/>
    <n v="3"/>
    <n v="1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245813.5559999992"/>
    <n v="20128"/>
    <n v="61.820172413793109"/>
    <n v="61.894552662957032"/>
    <m/>
    <m/>
    <m/>
    <m/>
    <m/>
  </r>
  <r>
    <n v="354"/>
    <n v="23"/>
    <d v="2011-10-06T00:00:00"/>
    <n v="10"/>
    <x v="0"/>
    <n v="12"/>
    <s v="TSL,JSR"/>
    <s v="BLENDED PCI"/>
    <s v="LOWLANDS NELLO"/>
    <d v="1899-12-30T05:45:00"/>
    <x v="350"/>
    <s v="DTY-WT 1-WCS-RLS 1-IMWB 1-DTY"/>
    <n v="58"/>
    <n v="1"/>
    <m/>
    <d v="1899-12-30T05:45:00"/>
    <d v="1899-12-30T05:45:00"/>
    <d v="1899-12-30T00:00:00"/>
    <n v="0"/>
    <n v="0"/>
    <d v="1899-12-30T05:50:00"/>
    <d v="1899-12-30T00:05:00"/>
    <n v="0"/>
    <n v="5"/>
    <d v="1899-12-30T06:00:00"/>
    <d v="1899-12-30T00:10:00"/>
    <n v="0"/>
    <n v="10"/>
    <d v="1899-12-30T06:15:00"/>
    <d v="1899-12-30T00:15:00"/>
    <n v="0"/>
    <n v="15"/>
    <d v="1899-12-30T06:25:00"/>
    <d v="1899-12-30T07:25:00"/>
    <d v="1899-12-30T01:00:00"/>
    <n v="1"/>
    <n v="0"/>
    <d v="1899-12-30T06:25:00"/>
    <d v="1899-12-30T07:25:00"/>
    <d v="1899-12-30T01:00:00"/>
    <n v="1"/>
    <n v="0"/>
    <d v="1899-12-30T07:28:00"/>
    <d v="1899-12-30T00:03:00"/>
    <n v="0"/>
    <n v="3"/>
    <d v="1899-12-30T07:31:00"/>
    <d v="1899-12-30T00:03:00"/>
    <n v="0"/>
    <n v="3"/>
    <d v="1899-12-30T09:56:00"/>
    <d v="1899-12-30T02:25:00"/>
    <n v="2"/>
    <n v="25"/>
    <d v="1899-12-30T09:56:00"/>
    <d v="1899-12-30T09:56:00"/>
    <d v="1899-12-30T00:00:00"/>
    <n v="0"/>
    <n v="0"/>
    <d v="1899-12-30T09:56:00"/>
    <d v="1899-12-30T09:56:00"/>
    <m/>
    <d v="1899-12-30T00:00:00"/>
    <n v="0"/>
    <n v="0"/>
    <d v="1899-12-30T10:10:00"/>
    <d v="1899-12-30T00:14:00"/>
    <n v="0"/>
    <n v="14"/>
    <d v="1899-12-30T10:11:00"/>
    <d v="1899-12-30T00:01:00"/>
    <n v="0"/>
    <n v="1"/>
    <d v="1899-12-30T10:11:00"/>
    <d v="1899-12-30T10:12:00"/>
    <d v="1899-12-30T00:01:00"/>
    <n v="0"/>
    <n v="1"/>
    <d v="1899-12-30T04:27:00"/>
    <n v="4"/>
    <n v="27"/>
    <d v="1899-12-30T00:33:00"/>
    <n v="0"/>
    <n v="33"/>
    <d v="1899-12-30T01:00:00"/>
    <n v="1"/>
    <n v="0"/>
    <d v="1899-12-30T02:25:00"/>
    <n v="2"/>
    <n v="25"/>
    <m/>
    <m/>
    <m/>
    <d v="1899-12-30T02:25:00"/>
    <n v="2"/>
    <n v="2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249332.3759999992"/>
    <n v="20181"/>
    <n v="60.669310344827586"/>
    <n v="61.906366186016513"/>
    <m/>
    <m/>
    <m/>
    <m/>
    <m/>
  </r>
  <r>
    <n v="355"/>
    <n v="24"/>
    <d v="2011-10-06T00:00:00"/>
    <n v="10"/>
    <x v="0"/>
    <n v="13"/>
    <s v="TSL,JSR"/>
    <s v="CURRAGH SS/SS NEWZEALAND"/>
    <s v="VOGUE CHALLENGER/SHER-E-PUNJAB"/>
    <d v="1899-12-30T11:00:00"/>
    <x v="351"/>
    <s v="DTY-WT 1-WCS-RLS 1-IMWB 1-DTY"/>
    <n v="53"/>
    <n v="6"/>
    <m/>
    <d v="1899-12-30T11:00:00"/>
    <d v="1899-12-30T11:00:00"/>
    <d v="1899-12-30T00:00:00"/>
    <n v="0"/>
    <n v="0"/>
    <d v="1899-12-30T11:05:00"/>
    <d v="1899-12-30T00:05:00"/>
    <n v="0"/>
    <n v="5"/>
    <d v="1899-12-30T11:15:00"/>
    <d v="1899-12-30T00:10:00"/>
    <n v="0"/>
    <n v="10"/>
    <d v="1899-12-30T11:35:00"/>
    <d v="1899-12-30T00:20:00"/>
    <n v="0"/>
    <n v="20"/>
    <d v="1899-12-30T11:40:00"/>
    <d v="1899-12-30T12:10:00"/>
    <d v="1899-12-30T00:30:00"/>
    <n v="0"/>
    <n v="30"/>
    <d v="1899-12-30T11:40:00"/>
    <d v="1899-12-30T12:10:00"/>
    <d v="1899-12-30T00:30:00"/>
    <n v="0"/>
    <n v="30"/>
    <d v="1899-12-30T12:15:00"/>
    <d v="1899-12-30T00:05:00"/>
    <n v="0"/>
    <n v="5"/>
    <d v="1899-12-30T12:28:00"/>
    <d v="1899-12-30T00:13:00"/>
    <n v="0"/>
    <n v="13"/>
    <d v="1899-12-30T14:45:00"/>
    <d v="1899-12-30T02:17:00"/>
    <n v="2"/>
    <n v="17"/>
    <d v="1899-12-30T14:45:00"/>
    <d v="1899-12-30T14:45:00"/>
    <d v="1899-12-30T00:00:00"/>
    <n v="0"/>
    <n v="0"/>
    <d v="1899-12-30T14:45:00"/>
    <d v="1899-12-30T14:45:00"/>
    <m/>
    <d v="1899-12-30T00:00:00"/>
    <n v="0"/>
    <n v="0"/>
    <d v="1899-12-30T14:55:00"/>
    <d v="1899-12-30T00:10:00"/>
    <n v="0"/>
    <n v="10"/>
    <d v="1899-12-30T14:56:00"/>
    <d v="1899-12-30T00:01:00"/>
    <n v="0"/>
    <n v="1"/>
    <d v="1899-12-30T14:56:00"/>
    <d v="1899-12-30T15:00:00"/>
    <d v="1899-12-30T00:04:00"/>
    <n v="0"/>
    <n v="4"/>
    <d v="1899-12-30T04:00:00"/>
    <n v="4"/>
    <n v="0"/>
    <d v="1899-12-30T00:36:00"/>
    <n v="0"/>
    <n v="36"/>
    <d v="1899-12-30T00:30:00"/>
    <n v="0"/>
    <n v="30"/>
    <d v="1899-12-30T02:17:00"/>
    <n v="2"/>
    <n v="17"/>
    <m/>
    <m/>
    <m/>
    <d v="1899-12-30T02:17:00"/>
    <n v="2"/>
    <n v="17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252615.9659999993"/>
    <n v="20239"/>
    <n v="61.954528301886796"/>
    <n v="61.89119847818565"/>
    <m/>
    <m/>
    <m/>
    <m/>
    <m/>
  </r>
  <r>
    <n v="356"/>
    <n v="25"/>
    <d v="2011-10-06T00:00:00"/>
    <n v="10"/>
    <x v="0"/>
    <n v="14"/>
    <s v="TSL,JSR"/>
    <s v="CP DUBAI"/>
    <s v="JAG RATAN"/>
    <d v="1899-12-30T16:15:00"/>
    <x v="352"/>
    <s v="DTY-WT 1-WCS-RLS 2-IMWB 1-DTY"/>
    <n v="58"/>
    <n v="1"/>
    <m/>
    <d v="1899-12-30T16:15:00"/>
    <d v="1899-12-30T16:15:00"/>
    <d v="1899-12-30T00:00:00"/>
    <n v="0"/>
    <n v="0"/>
    <d v="1899-12-30T16:20:00"/>
    <d v="1899-12-30T00:05:00"/>
    <n v="0"/>
    <n v="5"/>
    <d v="1899-12-30T17:30:00"/>
    <d v="1899-12-30T01:10:00"/>
    <n v="1"/>
    <n v="10"/>
    <d v="1899-12-30T18:06:00"/>
    <d v="1899-12-30T00:36:00"/>
    <n v="0"/>
    <n v="36"/>
    <d v="1899-12-30T18:06:00"/>
    <d v="1899-12-30T18:43:00"/>
    <d v="1899-12-30T00:37:00"/>
    <n v="0"/>
    <n v="37"/>
    <d v="1899-12-30T18:06:00"/>
    <d v="1899-12-30T18:43:00"/>
    <d v="1899-12-30T00:37:00"/>
    <n v="0"/>
    <n v="37"/>
    <d v="1899-12-30T18:43:00"/>
    <d v="1899-12-30T00:00:00"/>
    <n v="0"/>
    <n v="0"/>
    <d v="1899-12-30T18:43:00"/>
    <d v="1899-12-30T00:00:00"/>
    <n v="0"/>
    <n v="0"/>
    <d v="1899-12-30T20:11:00"/>
    <d v="1899-12-30T01:28:00"/>
    <n v="1"/>
    <n v="28"/>
    <d v="1899-12-30T20:11:00"/>
    <d v="1899-12-30T20:11:00"/>
    <d v="1899-12-30T00:00:00"/>
    <n v="0"/>
    <n v="0"/>
    <d v="1899-12-30T20:11:00"/>
    <d v="1899-12-30T20:11:00"/>
    <m/>
    <d v="1899-12-30T00:00:00"/>
    <n v="0"/>
    <n v="0"/>
    <d v="1899-12-30T20:15:00"/>
    <d v="1899-12-30T00:04:00"/>
    <n v="0"/>
    <n v="4"/>
    <d v="1899-12-30T20:16:00"/>
    <d v="1899-12-30T00:01:00"/>
    <n v="0"/>
    <n v="1"/>
    <d v="1899-12-30T20:16:00"/>
    <d v="1899-12-30T20:17:00"/>
    <d v="1899-12-30T00:01:00"/>
    <n v="0"/>
    <n v="1"/>
    <d v="1899-12-30T04:02:00"/>
    <n v="4"/>
    <n v="2"/>
    <d v="1899-12-30T00:41:00"/>
    <n v="0"/>
    <n v="41"/>
    <d v="1899-12-30T00:37:00"/>
    <n v="0"/>
    <n v="37"/>
    <d v="1899-12-30T01:28:00"/>
    <n v="1"/>
    <n v="28"/>
    <m/>
    <m/>
    <m/>
    <d v="1899-12-30T01:28:00"/>
    <n v="1"/>
    <n v="28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256316.0059999994"/>
    <n v="20297"/>
    <n v="63.793793103448273"/>
    <n v="61.896635266295483"/>
    <m/>
    <m/>
    <m/>
    <m/>
    <m/>
  </r>
  <r>
    <n v="357"/>
    <n v="26"/>
    <d v="2011-10-06T00:00:00"/>
    <n v="10"/>
    <x v="1"/>
    <n v="4"/>
    <s v="TSL,HALDIA"/>
    <s v="HAILCREEK"/>
    <s v="JASMINE HALO"/>
    <d v="1899-12-30T18:45:00"/>
    <x v="353"/>
    <s v="DTY-WT 1-WCS-RLS 1-IMWB 1-DTY"/>
    <n v="58"/>
    <n v="1"/>
    <m/>
    <d v="1899-12-30T18:45:00"/>
    <d v="1899-12-30T18:45:00"/>
    <d v="1899-12-30T00:00:00"/>
    <n v="0"/>
    <n v="0"/>
    <d v="1899-12-30T18:50:00"/>
    <d v="1899-12-30T00:05:00"/>
    <n v="0"/>
    <n v="5"/>
    <d v="1899-12-30T19:00:00"/>
    <d v="1899-12-30T00:10:00"/>
    <n v="0"/>
    <n v="10"/>
    <d v="1899-12-30T19:10:00"/>
    <d v="1899-12-30T00:10:00"/>
    <n v="0"/>
    <n v="10"/>
    <d v="1899-12-30T19:15:00"/>
    <d v="1899-12-30T20:00:00"/>
    <d v="1899-12-30T00:45:00"/>
    <n v="0"/>
    <n v="45"/>
    <d v="1899-12-30T19:15:00"/>
    <d v="1899-12-30T20:00:00"/>
    <d v="1899-12-30T00:45:00"/>
    <n v="0"/>
    <n v="45"/>
    <d v="1899-12-30T21:10:00"/>
    <d v="1899-12-30T01:10:00"/>
    <n v="1"/>
    <n v="10"/>
    <d v="1899-12-30T21:13:00"/>
    <d v="1899-12-30T00:03:00"/>
    <n v="0"/>
    <n v="3"/>
    <d v="1899-12-30T23:37:00"/>
    <d v="1899-12-30T02:24:00"/>
    <n v="2"/>
    <n v="24"/>
    <d v="1899-12-30T23:37:00"/>
    <d v="1899-12-30T23:37:00"/>
    <d v="1899-12-30T00:00:00"/>
    <n v="0"/>
    <n v="0"/>
    <d v="1899-12-30T23:37:00"/>
    <d v="1899-12-30T23:37:00"/>
    <m/>
    <d v="1899-12-30T00:00:00"/>
    <n v="0"/>
    <n v="0"/>
    <d v="1899-12-30T23:42:00"/>
    <d v="1899-12-30T00:05:00"/>
    <n v="0"/>
    <n v="5"/>
    <d v="1899-12-30T23:43:00"/>
    <d v="1899-12-30T00:01:00"/>
    <n v="0"/>
    <n v="1"/>
    <d v="1899-12-30T23:43:00"/>
    <d v="1899-12-30T23:45:00"/>
    <d v="1899-12-30T00:02:00"/>
    <n v="0"/>
    <n v="2"/>
    <d v="1899-12-30T05:00:00"/>
    <n v="5"/>
    <n v="0"/>
    <d v="1899-12-30T01:26:00"/>
    <n v="1"/>
    <n v="26"/>
    <d v="1899-12-30T00:45:00"/>
    <n v="0"/>
    <n v="45"/>
    <d v="1899-12-30T02:24:00"/>
    <n v="2"/>
    <n v="24"/>
    <m/>
    <m/>
    <m/>
    <d v="1899-12-30T02:24:00"/>
    <n v="2"/>
    <n v="2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259926.6959999993"/>
    <n v="20356"/>
    <n v="62.253275862068968"/>
    <n v="61.894610729023348"/>
    <m/>
    <m/>
    <m/>
    <m/>
    <m/>
  </r>
  <r>
    <n v="358"/>
    <n v="27"/>
    <d v="2011-10-06T00:00:00"/>
    <n v="10"/>
    <x v="18"/>
    <n v="2"/>
    <s v="BSL"/>
    <s v="STEAM NON COKING"/>
    <s v="FURNESS MELBOURNE"/>
    <d v="1899-12-30T23:50:00"/>
    <x v="354"/>
    <s v="DTY-WT 1-WCS-RLS 1-IMWB 1-DTY"/>
    <n v="59"/>
    <n v="0"/>
    <m/>
    <d v="1899-12-30T23:50:00"/>
    <d v="1899-12-30T23:50:00"/>
    <d v="1899-12-30T00:00:00"/>
    <n v="0"/>
    <n v="0"/>
    <d v="1899-12-30T23:55:00"/>
    <d v="1899-12-30T00:05:00"/>
    <n v="0"/>
    <n v="5"/>
    <d v="1899-12-31T00:05:00"/>
    <d v="1899-12-30T00:10:00"/>
    <n v="0"/>
    <n v="10"/>
    <d v="1899-12-31T00:18:00"/>
    <d v="1899-12-30T00:13:00"/>
    <n v="0"/>
    <n v="13"/>
    <d v="1899-12-31T00:20:00"/>
    <d v="1899-12-31T01:10:00"/>
    <d v="1899-12-30T00:50:00"/>
    <n v="0"/>
    <n v="50"/>
    <d v="1899-12-31T00:20:00"/>
    <d v="1899-12-31T01:10:00"/>
    <d v="1899-12-30T00:50:00"/>
    <n v="0"/>
    <n v="50"/>
    <d v="1899-12-31T01:20:00"/>
    <d v="1899-12-30T00:10:00"/>
    <n v="0"/>
    <n v="10"/>
    <d v="1899-12-31T01:24:00"/>
    <d v="1899-12-30T00:04:00"/>
    <n v="0"/>
    <n v="4"/>
    <d v="1899-12-31T03:44:00"/>
    <d v="1899-12-30T02:20:00"/>
    <n v="2"/>
    <n v="20"/>
    <d v="1899-12-31T03:44:00"/>
    <d v="1899-12-31T03:44:00"/>
    <d v="1899-12-30T00:00:00"/>
    <n v="0"/>
    <n v="0"/>
    <d v="1899-12-31T03:44:00"/>
    <d v="1899-12-31T03:44:00"/>
    <m/>
    <d v="1899-12-30T00:00:00"/>
    <n v="0"/>
    <n v="0"/>
    <d v="1899-12-31T03:47:00"/>
    <d v="1899-12-30T00:03:00"/>
    <n v="0"/>
    <n v="3"/>
    <d v="1899-12-31T03:48:00"/>
    <d v="1899-12-30T00:01:00"/>
    <n v="0"/>
    <n v="1"/>
    <d v="1899-12-31T03:48:00"/>
    <d v="1899-12-31T03:50:00"/>
    <d v="1899-12-30T00:02:00"/>
    <n v="0"/>
    <n v="2"/>
    <d v="1899-12-30T04:00:00"/>
    <n v="4"/>
    <n v="0"/>
    <d v="1899-12-30T00:27:00"/>
    <n v="0"/>
    <n v="27"/>
    <d v="1899-12-30T00:50:00"/>
    <n v="0"/>
    <n v="50"/>
    <d v="1899-12-30T02:20:00"/>
    <n v="2"/>
    <n v="20"/>
    <m/>
    <m/>
    <m/>
    <d v="1899-12-30T02:20:00"/>
    <n v="2"/>
    <n v="2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263563.5359999994"/>
    <n v="20415"/>
    <n v="61.641355932203389"/>
    <n v="61.89387881459708"/>
    <m/>
    <m/>
    <m/>
    <m/>
    <m/>
  </r>
  <r>
    <n v="359"/>
    <n v="28"/>
    <d v="2011-10-07T00:00:00"/>
    <n v="10"/>
    <x v="2"/>
    <n v="1"/>
    <s v="UML,DGPR"/>
    <s v="HARD COKING COAL"/>
    <s v="FU ZHOU HAI"/>
    <d v="1899-12-30T02:00:00"/>
    <x v="355"/>
    <s v="DTY-WT 1-WCS-RLS 1-IMWB 1-DTY"/>
    <n v="59"/>
    <n v="0"/>
    <m/>
    <d v="1899-12-30T02:00:00"/>
    <d v="1899-12-30T02:00:00"/>
    <d v="1899-12-30T00:00:00"/>
    <n v="0"/>
    <n v="0"/>
    <d v="1899-12-30T02:05:00"/>
    <d v="1899-12-30T00:05:00"/>
    <n v="0"/>
    <n v="5"/>
    <d v="1899-12-30T02:15:00"/>
    <d v="1899-12-30T00:10:00"/>
    <n v="0"/>
    <n v="10"/>
    <d v="1899-12-30T03:00:00"/>
    <d v="1899-12-30T00:45:00"/>
    <n v="0"/>
    <n v="45"/>
    <d v="1899-12-30T03:05:00"/>
    <d v="1899-12-30T04:15:00"/>
    <d v="1899-12-30T01:10:00"/>
    <n v="1"/>
    <n v="10"/>
    <d v="1899-12-30T03:05:00"/>
    <d v="1899-12-30T04:15:00"/>
    <d v="1899-12-30T01:10:00"/>
    <n v="1"/>
    <n v="10"/>
    <d v="1899-12-30T04:19:00"/>
    <d v="1899-12-30T00:04:00"/>
    <n v="0"/>
    <n v="4"/>
    <d v="1899-12-30T04:20:00"/>
    <d v="1899-12-30T00:01:00"/>
    <n v="0"/>
    <n v="1"/>
    <d v="1899-12-30T06:38:00"/>
    <d v="1899-12-30T02:18:00"/>
    <n v="2"/>
    <n v="18"/>
    <d v="1899-12-30T06:38:00"/>
    <d v="1899-12-30T06:38:00"/>
    <d v="1899-12-30T00:00:00"/>
    <n v="0"/>
    <n v="0"/>
    <d v="1899-12-30T06:38:00"/>
    <d v="1899-12-30T06:38:00"/>
    <m/>
    <d v="1899-12-30T00:00:00"/>
    <n v="0"/>
    <n v="0"/>
    <d v="1899-12-30T06:50:00"/>
    <d v="1899-12-30T00:12:00"/>
    <n v="0"/>
    <n v="12"/>
    <d v="1899-12-30T07:00:00"/>
    <d v="1899-12-30T00:10:00"/>
    <n v="0"/>
    <n v="10"/>
    <d v="1899-12-30T07:00:00"/>
    <d v="1899-12-30T07:05:00"/>
    <d v="1899-12-30T00:05:00"/>
    <n v="0"/>
    <n v="5"/>
    <d v="1899-12-30T05:05:00"/>
    <n v="5"/>
    <n v="5"/>
    <d v="1899-12-30T01:11:00"/>
    <n v="1"/>
    <n v="11"/>
    <d v="1899-12-30T01:10:00"/>
    <n v="1"/>
    <n v="10"/>
    <d v="1899-12-30T02:18:00"/>
    <n v="2"/>
    <n v="18"/>
    <m/>
    <m/>
    <m/>
    <d v="1899-12-30T02:18:00"/>
    <n v="2"/>
    <n v="18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267268.1859999993"/>
    <n v="20469"/>
    <n v="62.790677966101697"/>
    <n v="61.911582686012963"/>
    <m/>
    <m/>
    <m/>
    <m/>
    <m/>
  </r>
  <r>
    <n v="360"/>
    <n v="29"/>
    <d v="2011-10-07T00:00:00"/>
    <n v="10"/>
    <x v="0"/>
    <n v="15"/>
    <s v="TSL,JSR"/>
    <s v="BLENDED PCI"/>
    <s v="LOWLANDS NELLO"/>
    <d v="1899-12-30T06:15:00"/>
    <x v="356"/>
    <s v="DTY-WT 1-WCS-RLS 1-IMWB 1-DTY"/>
    <n v="54"/>
    <n v="5"/>
    <m/>
    <d v="1899-12-30T06:15:00"/>
    <d v="1899-12-30T06:15:00"/>
    <d v="1899-12-30T00:00:00"/>
    <n v="0"/>
    <n v="0"/>
    <d v="1899-12-30T07:14:00"/>
    <d v="1899-12-30T00:59:00"/>
    <n v="0"/>
    <n v="59"/>
    <d v="1899-12-30T07:15:00"/>
    <d v="1899-12-30T00:01:00"/>
    <n v="0"/>
    <n v="1"/>
    <d v="1899-12-30T07:25:00"/>
    <d v="1899-12-30T00:10:00"/>
    <n v="0"/>
    <n v="10"/>
    <d v="1899-12-30T07:25:00"/>
    <d v="1899-12-30T08:10:00"/>
    <d v="1899-12-30T00:45:00"/>
    <n v="0"/>
    <n v="45"/>
    <d v="1899-12-30T07:25:00"/>
    <d v="1899-12-30T08:10:00"/>
    <d v="1899-12-30T00:45:00"/>
    <n v="0"/>
    <n v="45"/>
    <d v="1899-12-30T08:13:00"/>
    <d v="1899-12-30T00:03:00"/>
    <n v="0"/>
    <n v="3"/>
    <d v="1899-12-30T08:14:00"/>
    <d v="1899-12-30T00:01:00"/>
    <n v="0"/>
    <n v="1"/>
    <d v="1899-12-30T09:25:00"/>
    <d v="1899-12-30T01:11:00"/>
    <n v="1"/>
    <n v="11"/>
    <d v="1899-12-30T09:25:00"/>
    <d v="1899-12-30T09:25:00"/>
    <d v="1899-12-30T00:00:00"/>
    <n v="0"/>
    <n v="0"/>
    <d v="1899-12-30T09:25:00"/>
    <d v="1899-12-30T09:25:00"/>
    <m/>
    <d v="1899-12-30T00:00:00"/>
    <n v="0"/>
    <n v="0"/>
    <d v="1899-12-30T09:35:00"/>
    <d v="1899-12-30T00:10:00"/>
    <n v="0"/>
    <n v="10"/>
    <d v="1899-12-30T09:40:00"/>
    <d v="1899-12-30T00:05:00"/>
    <n v="0"/>
    <n v="5"/>
    <d v="1899-12-30T09:40:00"/>
    <d v="1899-12-30T09:45:00"/>
    <d v="1899-12-30T00:05:00"/>
    <n v="0"/>
    <n v="5"/>
    <d v="1899-12-30T03:30:00"/>
    <n v="3"/>
    <n v="30"/>
    <d v="1899-12-30T00:28:00"/>
    <n v="0"/>
    <n v="28"/>
    <d v="1899-12-30T00:45:00"/>
    <n v="0"/>
    <n v="45"/>
    <d v="1899-12-30T01:11:00"/>
    <n v="1"/>
    <n v="11"/>
    <m/>
    <m/>
    <m/>
    <d v="1899-12-30T01:11:00"/>
    <n v="1"/>
    <n v="11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270626.7559999994"/>
    <n v="20528"/>
    <n v="62.195740740740746"/>
    <n v="61.89725038971158"/>
    <m/>
    <m/>
    <m/>
    <m/>
    <m/>
  </r>
  <r>
    <n v="361"/>
    <n v="30"/>
    <d v="2011-10-07T00:00:00"/>
    <n v="10"/>
    <x v="0"/>
    <n v="16"/>
    <s v="TSL,JSR"/>
    <s v="CP DUBAI"/>
    <s v="JAG RATAN"/>
    <d v="1899-12-30T13:10:00"/>
    <x v="357"/>
    <s v="DTY-WT 1-WCS-RLS 2-IMWB 1-DTY"/>
    <n v="59"/>
    <n v="0"/>
    <m/>
    <d v="1899-12-30T13:10:00"/>
    <d v="1899-12-30T13:10:00"/>
    <d v="1899-12-30T00:00:00"/>
    <n v="0"/>
    <n v="0"/>
    <d v="1899-12-30T13:20:00"/>
    <d v="1899-12-30T00:10:00"/>
    <n v="0"/>
    <n v="10"/>
    <d v="1899-12-30T13:30:00"/>
    <d v="1899-12-30T00:10:00"/>
    <n v="0"/>
    <n v="10"/>
    <d v="1899-12-30T14:10:00"/>
    <d v="1899-12-30T00:40:00"/>
    <n v="0"/>
    <n v="40"/>
    <d v="1899-12-30T14:10:00"/>
    <d v="1899-12-30T15:05:00"/>
    <d v="1899-12-30T00:55:00"/>
    <n v="0"/>
    <n v="55"/>
    <d v="1899-12-30T14:10:00"/>
    <d v="1899-12-30T15:05:00"/>
    <d v="1899-12-30T00:55:00"/>
    <n v="0"/>
    <n v="55"/>
    <d v="1899-12-30T14:10:00"/>
    <n v="-3.819444444444442E-2"/>
    <e v="#NUM!"/>
    <e v="#NUM!"/>
    <d v="1899-12-30T15:13:00"/>
    <d v="1899-12-30T01:03:00"/>
    <n v="1"/>
    <n v="3"/>
    <d v="1899-12-30T17:06:00"/>
    <d v="1899-12-30T01:53:00"/>
    <n v="1"/>
    <n v="53"/>
    <d v="1899-12-30T17:06:00"/>
    <d v="1899-12-30T17:06:00"/>
    <d v="1899-12-30T00:00:00"/>
    <n v="0"/>
    <n v="0"/>
    <d v="1899-12-30T17:06:00"/>
    <d v="1899-12-30T17:06:00"/>
    <m/>
    <d v="1899-12-30T00:00:00"/>
    <n v="0"/>
    <n v="0"/>
    <d v="1899-12-30T17:10:00"/>
    <d v="1899-12-30T00:04:00"/>
    <n v="0"/>
    <n v="4"/>
    <d v="1899-12-30T17:13:00"/>
    <d v="1899-12-30T00:03:00"/>
    <n v="0"/>
    <n v="3"/>
    <d v="1899-12-30T17:13:00"/>
    <d v="1899-12-30T17:15:00"/>
    <d v="1899-12-30T00:02:00"/>
    <n v="0"/>
    <n v="2"/>
    <d v="1899-12-30T04:05:00"/>
    <n v="4"/>
    <n v="5"/>
    <n v="-5.5555555555556468E-3"/>
    <e v="#NUM!"/>
    <e v="#NUM!"/>
    <d v="1899-12-30T00:55:00"/>
    <n v="0"/>
    <n v="55"/>
    <d v="1899-12-30T01:53:00"/>
    <n v="1"/>
    <n v="53"/>
    <m/>
    <m/>
    <m/>
    <d v="1899-12-30T01:53:00"/>
    <n v="1"/>
    <n v="53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274398.8659999995"/>
    <n v="20587"/>
    <n v="63.934067796610172"/>
    <n v="61.903087676689147"/>
    <m/>
    <m/>
    <m/>
    <m/>
    <m/>
  </r>
  <r>
    <n v="362"/>
    <n v="31"/>
    <d v="2011-10-07T00:00:00"/>
    <n v="10"/>
    <x v="0"/>
    <n v="17"/>
    <s v="TSL,JSR"/>
    <s v="CURRAGH SS/SS NEWZEALAND"/>
    <s v="VOGUE CHALLENGER/SHER-E-PUNJAB"/>
    <d v="1899-12-30T15:25:00"/>
    <x v="358"/>
    <s v="DTY-WT 1-WCS-RLS 1-IMWB 1-DTY"/>
    <n v="59"/>
    <n v="0"/>
    <m/>
    <d v="1899-12-30T15:25:00"/>
    <d v="1899-12-30T15:25:00"/>
    <d v="1899-12-30T00:00:00"/>
    <n v="0"/>
    <n v="0"/>
    <d v="1899-12-30T15:30:00"/>
    <d v="1899-12-30T00:05:00"/>
    <n v="0"/>
    <n v="5"/>
    <d v="1899-12-30T15:40:00"/>
    <d v="1899-12-30T00:10:00"/>
    <n v="0"/>
    <n v="10"/>
    <d v="1899-12-30T16:15:00"/>
    <d v="1899-12-30T00:35:00"/>
    <n v="0"/>
    <n v="35"/>
    <d v="1899-12-30T16:15:00"/>
    <d v="1899-12-30T17:30:00"/>
    <d v="1899-12-30T01:15:00"/>
    <n v="1"/>
    <n v="15"/>
    <d v="1899-12-30T16:15:00"/>
    <d v="1899-12-30T17:30:00"/>
    <d v="1899-12-30T01:15:00"/>
    <n v="1"/>
    <n v="15"/>
    <d v="1899-12-30T17:15:00"/>
    <n v="-1.041666666666663E-2"/>
    <e v="#NUM!"/>
    <e v="#NUM!"/>
    <d v="1899-12-30T17:55:00"/>
    <d v="1899-12-30T00:40:00"/>
    <n v="0"/>
    <n v="40"/>
    <d v="1899-12-30T20:47:00"/>
    <d v="1899-12-30T02:52:00"/>
    <n v="2"/>
    <n v="52"/>
    <d v="1899-12-30T20:47:00"/>
    <d v="1899-12-30T20:47:00"/>
    <d v="1899-12-30T00:00:00"/>
    <n v="0"/>
    <n v="0"/>
    <d v="1899-12-30T20:47:00"/>
    <d v="1899-12-30T20:47:00"/>
    <m/>
    <d v="1899-12-30T00:00:00"/>
    <n v="0"/>
    <n v="0"/>
    <d v="1899-12-30T20:55:00"/>
    <d v="1899-12-30T00:08:00"/>
    <n v="0"/>
    <n v="8"/>
    <d v="1899-12-30T21:00:00"/>
    <d v="1899-12-30T00:05:00"/>
    <n v="0"/>
    <n v="5"/>
    <d v="1899-12-30T21:00:00"/>
    <d v="1899-12-30T21:05:00"/>
    <d v="1899-12-30T00:05:00"/>
    <n v="0"/>
    <n v="5"/>
    <d v="1899-12-30T05:40:00"/>
    <n v="5"/>
    <n v="40"/>
    <d v="1899-12-30T00:33:00"/>
    <n v="0"/>
    <n v="33"/>
    <d v="1899-12-30T01:15:00"/>
    <n v="1"/>
    <n v="15"/>
    <d v="1899-12-30T02:52:00"/>
    <n v="2"/>
    <n v="52"/>
    <m/>
    <m/>
    <m/>
    <d v="1899-12-30T02:52:00"/>
    <n v="2"/>
    <n v="52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277985.7959999994"/>
    <n v="20646"/>
    <n v="60.795423728813553"/>
    <n v="61.899922309406151"/>
    <m/>
    <m/>
    <m/>
    <m/>
    <m/>
  </r>
  <r>
    <n v="363"/>
    <n v="32"/>
    <d v="2011-10-08T00:00:00"/>
    <n v="10"/>
    <x v="17"/>
    <n v="2"/>
    <s v="UML,SUKHINDA"/>
    <s v="HARD COKING COAL"/>
    <s v="GARIMA PREM"/>
    <d v="1899-12-30T03:40:00"/>
    <x v="359"/>
    <s v="DTY-WT 1-WCS-RLS 1-IMWB 1-DTY"/>
    <n v="59"/>
    <n v="0"/>
    <m/>
    <d v="1899-12-30T03:40:00"/>
    <d v="1899-12-30T03:40:00"/>
    <d v="1899-12-30T00:00:00"/>
    <n v="0"/>
    <n v="0"/>
    <d v="1899-12-30T03:45:00"/>
    <d v="1899-12-30T00:05:00"/>
    <n v="0"/>
    <n v="5"/>
    <d v="1899-12-30T03:50:00"/>
    <d v="1899-12-30T00:05:00"/>
    <n v="0"/>
    <n v="5"/>
    <d v="1899-12-30T04:10:00"/>
    <d v="1899-12-30T00:20:00"/>
    <n v="0"/>
    <n v="20"/>
    <d v="1899-12-30T04:15:00"/>
    <d v="1899-12-30T06:15:00"/>
    <d v="1899-12-30T02:00:00"/>
    <n v="2"/>
    <n v="0"/>
    <d v="1899-12-30T04:15:00"/>
    <d v="1899-12-30T06:15:00"/>
    <d v="1899-12-30T02:00:00"/>
    <n v="2"/>
    <n v="0"/>
    <d v="1899-12-30T06:25:00"/>
    <d v="1899-12-30T00:10:00"/>
    <n v="0"/>
    <n v="10"/>
    <d v="1899-12-30T06:30:00"/>
    <d v="1899-12-30T00:05:00"/>
    <n v="0"/>
    <n v="5"/>
    <d v="1899-12-30T09:13:00"/>
    <d v="1899-12-30T02:43:00"/>
    <n v="2"/>
    <n v="43"/>
    <d v="1899-12-30T09:13:00"/>
    <d v="1899-12-30T09:13:00"/>
    <d v="1899-12-30T00:00:00"/>
    <n v="0"/>
    <n v="0"/>
    <d v="1899-12-30T09:13:00"/>
    <d v="1899-12-30T09:13:00"/>
    <m/>
    <d v="1899-12-30T00:00:00"/>
    <n v="0"/>
    <n v="0"/>
    <d v="1899-12-30T09:25:00"/>
    <d v="1899-12-30T00:12:00"/>
    <n v="0"/>
    <n v="12"/>
    <d v="1899-12-30T09:29:00"/>
    <d v="1899-12-30T00:04:00"/>
    <n v="0"/>
    <n v="4"/>
    <d v="1899-12-30T09:29:00"/>
    <d v="1899-12-30T09:35:00"/>
    <d v="1899-12-30T00:06:00"/>
    <n v="0"/>
    <n v="6"/>
    <d v="1899-12-30T05:55:00"/>
    <n v="5"/>
    <n v="55"/>
    <d v="1899-12-30T00:46:00"/>
    <n v="0"/>
    <n v="46"/>
    <d v="1899-12-30T02:00:00"/>
    <n v="2"/>
    <n v="0"/>
    <d v="1899-12-30T02:43:00"/>
    <n v="2"/>
    <n v="43"/>
    <m/>
    <m/>
    <m/>
    <d v="1899-12-30T02:43:00"/>
    <n v="2"/>
    <n v="43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281659.2059999993"/>
    <n v="20704"/>
    <n v="62.26118644067796"/>
    <n v="61.903941557186982"/>
    <m/>
    <m/>
    <m/>
    <m/>
    <m/>
  </r>
  <r>
    <n v="364"/>
    <n v="33"/>
    <d v="2011-10-08T00:00:00"/>
    <n v="10"/>
    <x v="3"/>
    <n v="2"/>
    <s v="WELLMAN"/>
    <s v="HARD COKING COAL"/>
    <s v="DIONE"/>
    <d v="1899-12-30T06:10:00"/>
    <x v="360"/>
    <s v="DTY-WT 1-WCS-RLS 1-IMWB 1-DTY"/>
    <n v="58"/>
    <n v="1"/>
    <m/>
    <d v="1899-12-30T06:10:00"/>
    <d v="1899-12-30T06:10:00"/>
    <d v="1899-12-30T00:00:00"/>
    <n v="0"/>
    <n v="0"/>
    <d v="1899-12-30T06:15:00"/>
    <d v="1899-12-30T00:05:00"/>
    <n v="0"/>
    <n v="5"/>
    <d v="1899-12-30T06:25:00"/>
    <d v="1899-12-30T00:10:00"/>
    <n v="0"/>
    <n v="10"/>
    <d v="1899-12-30T07:15:00"/>
    <d v="1899-12-30T00:50:00"/>
    <n v="0"/>
    <n v="50"/>
    <d v="1899-12-30T07:20:00"/>
    <d v="1899-12-30T09:30:00"/>
    <d v="1899-12-30T02:10:00"/>
    <n v="2"/>
    <n v="10"/>
    <d v="1899-12-30T07:20:00"/>
    <d v="1899-12-30T09:30:00"/>
    <d v="1899-12-30T02:10:00"/>
    <n v="2"/>
    <n v="10"/>
    <d v="1899-12-30T09:43:00"/>
    <d v="1899-12-30T00:13:00"/>
    <n v="0"/>
    <n v="13"/>
    <d v="1899-12-30T09:52:00"/>
    <d v="1899-12-30T00:09:00"/>
    <n v="0"/>
    <n v="9"/>
    <d v="1899-12-30T11:45:00"/>
    <d v="1899-12-30T01:53:00"/>
    <n v="1"/>
    <n v="53"/>
    <d v="1899-12-30T11:45:00"/>
    <d v="1899-12-30T11:45:00"/>
    <d v="1899-12-30T00:00:00"/>
    <n v="0"/>
    <n v="0"/>
    <d v="1899-12-30T11:45:00"/>
    <d v="1899-12-30T11:45:00"/>
    <m/>
    <d v="1899-12-30T00:00:00"/>
    <n v="0"/>
    <n v="0"/>
    <d v="1899-12-30T12:00:00"/>
    <d v="1899-12-30T00:15:00"/>
    <n v="0"/>
    <n v="15"/>
    <d v="1899-12-30T12:05:00"/>
    <d v="1899-12-30T00:05:00"/>
    <n v="0"/>
    <n v="5"/>
    <d v="1899-12-30T12:05:00"/>
    <d v="1899-12-30T12:10:00"/>
    <d v="1899-12-30T00:05:00"/>
    <n v="0"/>
    <n v="5"/>
    <d v="1899-12-30T06:00:00"/>
    <n v="6"/>
    <n v="0"/>
    <d v="1899-12-30T01:23:00"/>
    <n v="1"/>
    <n v="23"/>
    <d v="1899-12-30T02:10:00"/>
    <n v="2"/>
    <n v="10"/>
    <d v="1899-12-30T01:53:00"/>
    <n v="1"/>
    <n v="53"/>
    <m/>
    <m/>
    <m/>
    <d v="1899-12-30T01:53:00"/>
    <n v="1"/>
    <n v="53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285286.7459999993"/>
    <n v="20763"/>
    <n v="62.543793103448273"/>
    <n v="61.902747483504278"/>
    <m/>
    <m/>
    <m/>
    <m/>
    <m/>
  </r>
  <r>
    <n v="365"/>
    <n v="34"/>
    <d v="2011-10-08T00:00:00"/>
    <n v="10"/>
    <x v="0"/>
    <n v="18"/>
    <s v="TSL,JSR"/>
    <s v="BLENDED PCI"/>
    <s v="LOWLANDS NELLO"/>
    <d v="1899-12-30T10:25:00"/>
    <x v="361"/>
    <s v="DTY-WT 1-WCS-RLS 1-IMWB 1-DTY"/>
    <n v="59"/>
    <n v="0"/>
    <m/>
    <d v="1899-12-30T10:25:00"/>
    <d v="1899-12-30T10:25:00"/>
    <d v="1899-12-30T00:00:00"/>
    <n v="0"/>
    <n v="0"/>
    <d v="1899-12-30T10:30:00"/>
    <d v="1899-12-30T00:05:00"/>
    <n v="0"/>
    <n v="5"/>
    <d v="1899-12-30T10:40:00"/>
    <d v="1899-12-30T00:10:00"/>
    <n v="0"/>
    <n v="10"/>
    <d v="1899-12-30T11:15:00"/>
    <d v="1899-12-30T00:35:00"/>
    <n v="0"/>
    <n v="35"/>
    <d v="1899-12-30T11:20:00"/>
    <d v="1899-12-30T13:05:00"/>
    <d v="1899-12-30T01:45:00"/>
    <n v="1"/>
    <n v="45"/>
    <d v="1899-12-30T11:20:00"/>
    <d v="1899-12-30T13:05:00"/>
    <d v="1899-12-30T01:45:00"/>
    <n v="1"/>
    <n v="45"/>
    <d v="1899-12-30T13:35:00"/>
    <d v="1899-12-30T00:30:00"/>
    <n v="0"/>
    <n v="30"/>
    <d v="1899-12-30T13:40:00"/>
    <d v="1899-12-30T00:05:00"/>
    <n v="0"/>
    <n v="5"/>
    <d v="1899-12-30T15:28:00"/>
    <d v="1899-12-30T01:48:00"/>
    <n v="1"/>
    <n v="48"/>
    <d v="1899-12-30T15:28:00"/>
    <d v="1899-12-30T15:28:00"/>
    <d v="1899-12-30T00:00:00"/>
    <n v="0"/>
    <n v="0"/>
    <d v="1899-12-30T15:28:00"/>
    <d v="1899-12-30T15:28:00"/>
    <m/>
    <d v="1899-12-30T00:00:00"/>
    <n v="0"/>
    <n v="0"/>
    <d v="1899-12-30T16:10:00"/>
    <d v="1899-12-30T00:42:00"/>
    <n v="0"/>
    <n v="42"/>
    <d v="1899-12-30T16:15:00"/>
    <d v="1899-12-30T00:05:00"/>
    <n v="0"/>
    <n v="5"/>
    <d v="1899-12-30T16:15:00"/>
    <d v="1899-12-30T16:25:00"/>
    <d v="1899-12-30T00:10:00"/>
    <n v="0"/>
    <n v="10"/>
    <d v="1899-12-30T06:00:00"/>
    <n v="6"/>
    <n v="0"/>
    <d v="1899-12-30T01:52:00"/>
    <n v="1"/>
    <n v="52"/>
    <d v="1899-12-30T01:45:00"/>
    <n v="1"/>
    <n v="45"/>
    <d v="1899-12-30T01:48:00"/>
    <n v="1"/>
    <n v="48"/>
    <m/>
    <m/>
    <m/>
    <d v="1899-12-30T01:48:00"/>
    <n v="1"/>
    <n v="48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288942.6259999992"/>
    <n v="20821"/>
    <n v="61.964067796610173"/>
    <n v="61.905894337447734"/>
    <m/>
    <m/>
    <m/>
    <m/>
    <m/>
  </r>
  <r>
    <n v="366"/>
    <n v="35"/>
    <d v="2011-10-08T00:00:00"/>
    <n v="10"/>
    <x v="0"/>
    <n v="19"/>
    <s v="TSL,JSR"/>
    <s v="CP DUBAI"/>
    <s v="JAG RATAN"/>
    <d v="1899-12-30T15:15:00"/>
    <x v="362"/>
    <s v="DTY-WT 1-WCS-RLS 2-IMWB 1-DTY"/>
    <n v="58"/>
    <n v="1"/>
    <m/>
    <d v="1899-12-30T15:15:00"/>
    <d v="1899-12-30T15:15:00"/>
    <d v="1899-12-30T00:00:00"/>
    <n v="0"/>
    <n v="0"/>
    <d v="1899-12-30T15:20:00"/>
    <d v="1899-12-30T00:05:00"/>
    <n v="0"/>
    <n v="5"/>
    <d v="1899-12-30T15:25:00"/>
    <d v="1899-12-30T00:05:00"/>
    <n v="0"/>
    <n v="5"/>
    <d v="1899-12-30T15:33:00"/>
    <d v="1899-12-30T00:08:00"/>
    <n v="0"/>
    <n v="8"/>
    <d v="1899-12-30T15:35:00"/>
    <d v="1899-12-30T17:10:00"/>
    <d v="1899-12-30T01:35:00"/>
    <n v="1"/>
    <n v="35"/>
    <d v="1899-12-30T15:35:00"/>
    <d v="1899-12-30T17:10:00"/>
    <d v="1899-12-30T01:35:00"/>
    <n v="1"/>
    <n v="35"/>
    <d v="1899-12-30T17:20:00"/>
    <d v="1899-12-30T00:10:00"/>
    <n v="0"/>
    <n v="10"/>
    <d v="1899-12-30T17:34:00"/>
    <d v="1899-12-30T00:14:00"/>
    <n v="0"/>
    <n v="14"/>
    <d v="1899-12-30T20:01:00"/>
    <d v="1899-12-30T02:27:00"/>
    <n v="2"/>
    <n v="27"/>
    <d v="1899-12-30T20:01:00"/>
    <d v="1899-12-30T20:01:00"/>
    <d v="1899-12-30T00:00:00"/>
    <n v="0"/>
    <n v="0"/>
    <d v="1899-12-30T20:01:00"/>
    <d v="1899-12-30T20:01:00"/>
    <m/>
    <d v="1899-12-30T00:00:00"/>
    <n v="0"/>
    <n v="0"/>
    <d v="1899-12-30T20:45:00"/>
    <d v="1899-12-30T00:44:00"/>
    <n v="0"/>
    <n v="44"/>
    <d v="1899-12-30T20:53:00"/>
    <d v="1899-12-30T00:08:00"/>
    <n v="0"/>
    <n v="8"/>
    <d v="1899-12-30T20:53:00"/>
    <d v="1899-12-30T21:00:00"/>
    <d v="1899-12-30T00:07:00"/>
    <n v="0"/>
    <n v="7"/>
    <d v="1899-12-30T05:45:00"/>
    <n v="5"/>
    <n v="45"/>
    <d v="1899-12-30T01:10:00"/>
    <n v="1"/>
    <n v="10"/>
    <d v="1899-12-30T01:35:00"/>
    <n v="1"/>
    <n v="35"/>
    <d v="1899-12-30T02:27:00"/>
    <n v="2"/>
    <n v="27"/>
    <m/>
    <m/>
    <m/>
    <d v="1899-12-30T02:27:00"/>
    <n v="2"/>
    <n v="27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292695.3859999992"/>
    <n v="20880"/>
    <n v="64.702758620689664"/>
    <n v="61.910698563218354"/>
    <m/>
    <m/>
    <m/>
    <m/>
    <m/>
  </r>
  <r>
    <n v="367"/>
    <n v="36"/>
    <d v="2011-10-08T00:00:00"/>
    <n v="10"/>
    <x v="0"/>
    <n v="20"/>
    <s v="TSL,JSR"/>
    <s v="CURRAGH SS/SS NEWZEALAND"/>
    <s v="VOGUE CHALLENGER/SHER-E-PUNJAB"/>
    <d v="1899-12-30T17:30:00"/>
    <x v="363"/>
    <s v="DTY-WT 1-WCS-RLS 1-IMWB 1-DTY"/>
    <n v="59"/>
    <n v="0"/>
    <m/>
    <d v="1899-12-30T17:30:00"/>
    <d v="1899-12-30T17:30:00"/>
    <d v="1899-12-30T00:00:00"/>
    <n v="0"/>
    <n v="0"/>
    <d v="1899-12-30T17:35:00"/>
    <d v="1899-12-30T00:05:00"/>
    <n v="0"/>
    <n v="5"/>
    <d v="1899-12-30T17:45:00"/>
    <d v="1899-12-30T00:10:00"/>
    <n v="0"/>
    <n v="10"/>
    <d v="1899-12-30T18:30:00"/>
    <d v="1899-12-30T00:45:00"/>
    <n v="0"/>
    <n v="45"/>
    <d v="1899-12-30T18:31:00"/>
    <d v="1899-12-30T20:00:00"/>
    <d v="1899-12-30T01:29:00"/>
    <n v="1"/>
    <n v="29"/>
    <d v="1899-12-30T18:31:00"/>
    <d v="1899-12-30T20:00:00"/>
    <d v="1899-12-30T01:29:00"/>
    <n v="1"/>
    <n v="29"/>
    <d v="1899-12-30T20:50:00"/>
    <d v="1899-12-30T00:50:00"/>
    <n v="0"/>
    <n v="50"/>
    <d v="1899-12-30T20:51:00"/>
    <d v="1899-12-30T00:01:00"/>
    <n v="0"/>
    <n v="1"/>
    <d v="1899-12-31T00:05:00"/>
    <d v="1899-12-30T03:14:00"/>
    <n v="3"/>
    <n v="14"/>
    <d v="1899-12-31T00:05:00"/>
    <d v="1899-12-31T00:05:00"/>
    <d v="1899-12-30T00:00:00"/>
    <n v="0"/>
    <n v="0"/>
    <d v="1899-12-31T00:05:00"/>
    <d v="1899-12-31T00:05:00"/>
    <m/>
    <d v="1899-12-30T00:00:00"/>
    <n v="0"/>
    <n v="0"/>
    <d v="1899-12-31T00:20:00"/>
    <d v="1899-12-30T00:15:00"/>
    <n v="0"/>
    <n v="15"/>
    <d v="1899-12-31T00:25:00"/>
    <d v="1899-12-30T00:05:00"/>
    <n v="0"/>
    <n v="5"/>
    <d v="1899-12-31T00:25:00"/>
    <d v="1899-12-31T00:30:00"/>
    <d v="1899-12-30T00:05:00"/>
    <n v="0"/>
    <n v="5"/>
    <d v="1899-12-30T07:00:00"/>
    <n v="7"/>
    <n v="0"/>
    <d v="1899-12-30T01:55:00"/>
    <n v="1"/>
    <n v="55"/>
    <d v="1899-12-30T01:29:00"/>
    <n v="1"/>
    <n v="29"/>
    <d v="1899-12-30T03:14:00"/>
    <n v="3"/>
    <n v="14"/>
    <m/>
    <m/>
    <m/>
    <d v="1899-12-30T03:14:00"/>
    <n v="3"/>
    <n v="1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296450.6059999992"/>
    <n v="20939"/>
    <n v="63.647796610169486"/>
    <n v="61.915593199293149"/>
    <m/>
    <m/>
    <m/>
    <m/>
    <m/>
  </r>
  <r>
    <n v="368"/>
    <n v="37"/>
    <d v="2011-10-09T00:00:00"/>
    <n v="10"/>
    <x v="23"/>
    <n v="1"/>
    <s v="SUPL"/>
    <s v="NON COKING"/>
    <s v="CAROUGE"/>
    <d v="1899-12-30T03:15:00"/>
    <x v="364"/>
    <s v="DTY-WT 1-WCS-RLS 1-IMWB 1-DTY"/>
    <n v="59"/>
    <n v="0"/>
    <m/>
    <d v="1899-12-30T03:15:00"/>
    <d v="1899-12-30T03:15:00"/>
    <d v="1899-12-30T00:00:00"/>
    <n v="0"/>
    <n v="0"/>
    <d v="1899-12-30T03:20:00"/>
    <d v="1899-12-30T00:05:00"/>
    <n v="0"/>
    <n v="5"/>
    <d v="1899-12-30T03:30:00"/>
    <d v="1899-12-30T00:10:00"/>
    <n v="0"/>
    <n v="10"/>
    <d v="1899-12-30T04:35:00"/>
    <d v="1899-12-30T01:05:00"/>
    <n v="1"/>
    <n v="5"/>
    <d v="1899-12-30T04:40:00"/>
    <d v="1899-12-30T05:30:00"/>
    <d v="1899-12-30T00:50:00"/>
    <n v="0"/>
    <n v="50"/>
    <d v="1899-12-30T04:40:00"/>
    <d v="1899-12-30T05:30:00"/>
    <d v="1899-12-30T00:50:00"/>
    <n v="0"/>
    <n v="50"/>
    <d v="1899-12-30T05:15:00"/>
    <n v="-1.0416666666666657E-2"/>
    <e v="#NUM!"/>
    <e v="#NUM!"/>
    <d v="1899-12-30T05:35:00"/>
    <d v="1899-12-30T00:20:00"/>
    <n v="0"/>
    <n v="20"/>
    <d v="1899-12-30T07:26:00"/>
    <d v="1899-12-30T01:51:00"/>
    <n v="1"/>
    <n v="51"/>
    <d v="1899-12-30T07:26:00"/>
    <d v="1899-12-30T07:26:00"/>
    <d v="1899-12-30T00:00:00"/>
    <n v="0"/>
    <n v="0"/>
    <d v="1899-12-30T07:26:00"/>
    <d v="1899-12-30T07:26:00"/>
    <m/>
    <d v="1899-12-30T00:00:00"/>
    <n v="0"/>
    <n v="0"/>
    <d v="1899-12-30T07:35:00"/>
    <d v="1899-12-30T00:09:00"/>
    <n v="0"/>
    <n v="9"/>
    <d v="1899-12-30T07:37:00"/>
    <d v="1899-12-30T00:02:00"/>
    <n v="0"/>
    <n v="2"/>
    <d v="1899-12-30T07:37:00"/>
    <d v="1899-12-30T07:45:00"/>
    <d v="1899-12-30T00:08:00"/>
    <n v="0"/>
    <n v="8"/>
    <d v="1899-12-30T04:30:00"/>
    <n v="4"/>
    <n v="30"/>
    <d v="1899-12-30T01:01:00"/>
    <n v="1"/>
    <n v="1"/>
    <d v="1899-12-30T00:50:00"/>
    <n v="0"/>
    <n v="50"/>
    <d v="1899-12-30T01:51:00"/>
    <n v="1"/>
    <n v="51"/>
    <m/>
    <m/>
    <m/>
    <d v="1899-12-30T01:51:00"/>
    <n v="1"/>
    <n v="51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300343.6359999992"/>
    <n v="20996"/>
    <n v="65.983559322033898"/>
    <n v="61.932922270908712"/>
    <m/>
    <m/>
    <m/>
    <m/>
    <m/>
  </r>
  <r>
    <n v="369"/>
    <n v="38"/>
    <d v="2011-10-09T00:00:00"/>
    <n v="10"/>
    <x v="17"/>
    <n v="3"/>
    <s v="UML,SUKHINDA"/>
    <s v="HARD COKING COAL"/>
    <s v="GARIMA PREM"/>
    <d v="1899-12-30T04:40:00"/>
    <x v="365"/>
    <s v="DTY-WT 1-WCS-RLS 1-IMWB 1-DTY"/>
    <n v="57"/>
    <n v="2"/>
    <m/>
    <d v="1899-12-30T04:40:00"/>
    <d v="1899-12-30T04:40:00"/>
    <d v="1899-12-30T00:00:00"/>
    <n v="0"/>
    <n v="0"/>
    <d v="1899-12-30T05:00:00"/>
    <d v="1899-12-30T00:20:00"/>
    <n v="0"/>
    <n v="20"/>
    <d v="1899-12-30T05:25:00"/>
    <d v="1899-12-30T00:25:00"/>
    <n v="0"/>
    <n v="25"/>
    <d v="1899-12-30T06:00:00"/>
    <d v="1899-12-30T00:35:00"/>
    <n v="0"/>
    <n v="35"/>
    <d v="1899-12-30T06:00:00"/>
    <d v="1899-12-30T09:00:00"/>
    <d v="1899-12-30T03:00:00"/>
    <n v="3"/>
    <n v="0"/>
    <d v="1899-12-30T06:00:00"/>
    <d v="1899-12-30T09:00:00"/>
    <d v="1899-12-30T03:00:00"/>
    <n v="3"/>
    <n v="0"/>
    <d v="1899-12-30T09:30:00"/>
    <d v="1899-12-30T00:30:00"/>
    <n v="0"/>
    <n v="30"/>
    <d v="1899-12-30T09:31:00"/>
    <d v="1899-12-30T00:01:00"/>
    <n v="0"/>
    <n v="1"/>
    <d v="1899-12-30T11:50:00"/>
    <d v="1899-12-30T02:19:00"/>
    <n v="2"/>
    <n v="19"/>
    <d v="1899-12-30T11:50:00"/>
    <d v="1899-12-30T11:50:00"/>
    <d v="1899-12-30T00:00:00"/>
    <n v="0"/>
    <n v="0"/>
    <d v="1899-12-30T11:50:00"/>
    <d v="1899-12-30T11:50:00"/>
    <m/>
    <d v="1899-12-30T00:00:00"/>
    <n v="0"/>
    <n v="0"/>
    <d v="1899-12-30T12:10:00"/>
    <d v="1899-12-30T00:20:00"/>
    <n v="0"/>
    <n v="20"/>
    <d v="1899-12-30T12:15:00"/>
    <d v="1899-12-30T00:05:00"/>
    <n v="0"/>
    <n v="5"/>
    <d v="1899-12-30T12:15:00"/>
    <d v="1899-12-30T12:20:00"/>
    <d v="1899-12-30T00:05:00"/>
    <n v="0"/>
    <n v="5"/>
    <d v="1899-12-30T07:40:00"/>
    <n v="7"/>
    <n v="40"/>
    <d v="1899-12-30T01:30:00"/>
    <n v="1"/>
    <n v="30"/>
    <d v="1899-12-30T03:00:00"/>
    <n v="3"/>
    <n v="0"/>
    <d v="1899-12-30T02:19:00"/>
    <n v="2"/>
    <n v="19"/>
    <m/>
    <m/>
    <m/>
    <d v="1899-12-30T02:19:00"/>
    <n v="2"/>
    <n v="19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303933.5459999992"/>
    <n v="21050"/>
    <n v="62.980877192982454"/>
    <n v="61.944586508313499"/>
    <m/>
    <m/>
    <m/>
    <m/>
    <m/>
  </r>
  <r>
    <n v="370"/>
    <n v="39"/>
    <d v="2011-10-09T00:00:00"/>
    <n v="10"/>
    <x v="0"/>
    <n v="21"/>
    <s v="TSL,JSR"/>
    <s v="BLENDED PCI"/>
    <s v="LOWLANDS NELLO"/>
    <d v="1899-12-30T06:15:00"/>
    <x v="366"/>
    <s v="DTY-WT 1-WCS-RLS 1-IMWB 1-DTY"/>
    <n v="54"/>
    <n v="5"/>
    <m/>
    <d v="1899-12-30T06:15:00"/>
    <d v="1899-12-30T06:15:00"/>
    <d v="1899-12-30T00:00:00"/>
    <n v="0"/>
    <n v="0"/>
    <d v="1899-12-30T07:10:00"/>
    <d v="1899-12-30T00:55:00"/>
    <n v="0"/>
    <n v="55"/>
    <d v="1899-12-30T09:30:00"/>
    <d v="1899-12-30T02:20:00"/>
    <n v="2"/>
    <n v="20"/>
    <d v="1899-12-30T10:00:00"/>
    <d v="1899-12-30T00:30:00"/>
    <n v="0"/>
    <n v="30"/>
    <d v="1899-12-30T10:00:00"/>
    <d v="1899-12-30T11:30:00"/>
    <d v="1899-12-30T01:30:00"/>
    <n v="1"/>
    <n v="30"/>
    <d v="1899-12-30T10:00:00"/>
    <d v="1899-12-30T11:30:00"/>
    <d v="1899-12-30T01:30:00"/>
    <n v="1"/>
    <n v="30"/>
    <d v="1899-12-30T12:55:00"/>
    <d v="1899-12-30T01:25:00"/>
    <n v="1"/>
    <n v="25"/>
    <d v="1899-12-30T13:02:00"/>
    <d v="1899-12-30T00:07:00"/>
    <n v="0"/>
    <n v="7"/>
    <d v="1899-12-30T15:12:00"/>
    <d v="1899-12-30T02:10:00"/>
    <n v="2"/>
    <n v="10"/>
    <d v="1899-12-30T15:12:00"/>
    <d v="1899-12-30T15:12:00"/>
    <d v="1899-12-30T00:00:00"/>
    <n v="0"/>
    <n v="0"/>
    <d v="1899-12-30T15:12:00"/>
    <d v="1899-12-30T15:12:00"/>
    <m/>
    <d v="1899-12-30T00:00:00"/>
    <n v="0"/>
    <n v="0"/>
    <d v="1899-12-30T15:20:00"/>
    <d v="1899-12-30T00:08:00"/>
    <n v="0"/>
    <n v="8"/>
    <d v="1899-12-30T15:23:00"/>
    <d v="1899-12-30T00:03:00"/>
    <n v="0"/>
    <n v="3"/>
    <d v="1899-12-30T15:23:00"/>
    <d v="1899-12-30T15:25:00"/>
    <d v="1899-12-30T00:02:00"/>
    <n v="0"/>
    <n v="2"/>
    <d v="1899-12-30T09:10:00"/>
    <n v="9"/>
    <n v="10"/>
    <d v="1899-12-30T02:06:00"/>
    <n v="2"/>
    <n v="6"/>
    <d v="1899-12-30T01:30:00"/>
    <n v="1"/>
    <n v="30"/>
    <d v="1899-12-30T02:10:00"/>
    <n v="2"/>
    <n v="10"/>
    <m/>
    <m/>
    <m/>
    <d v="1899-12-30T02:10:00"/>
    <n v="2"/>
    <n v="1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307346.7459999991"/>
    <n v="21109"/>
    <n v="63.207407407407402"/>
    <n v="61.933144440759825"/>
    <m/>
    <m/>
    <m/>
    <m/>
    <m/>
  </r>
  <r>
    <n v="371"/>
    <n v="40"/>
    <d v="2011-10-09T00:00:00"/>
    <n v="10"/>
    <x v="0"/>
    <n v="22"/>
    <s v="TSL,JSR"/>
    <s v="CP DUBAI"/>
    <s v="JAG RATAN"/>
    <d v="1899-12-30T15:10:00"/>
    <x v="367"/>
    <s v="DTY-WT 1-WCS-RLS 2-IMWB 1-DTY"/>
    <n v="59"/>
    <n v="0"/>
    <m/>
    <d v="1899-12-30T15:10:00"/>
    <d v="1899-12-30T15:10:00"/>
    <d v="1899-12-30T00:00:00"/>
    <n v="0"/>
    <n v="0"/>
    <d v="1899-12-30T15:15:00"/>
    <d v="1899-12-30T00:05:00"/>
    <n v="0"/>
    <n v="5"/>
    <d v="1899-12-30T15:25:00"/>
    <d v="1899-12-30T00:10:00"/>
    <n v="0"/>
    <n v="10"/>
    <d v="1899-12-30T16:00:00"/>
    <d v="1899-12-30T00:35:00"/>
    <n v="0"/>
    <n v="35"/>
    <d v="1899-12-30T16:00:00"/>
    <d v="1899-12-30T17:40:00"/>
    <d v="1899-12-30T01:40:00"/>
    <n v="1"/>
    <n v="40"/>
    <d v="1899-12-30T16:00:00"/>
    <d v="1899-12-30T17:40:00"/>
    <d v="1899-12-30T01:40:00"/>
    <n v="1"/>
    <n v="40"/>
    <d v="1899-12-30T17:43:00"/>
    <d v="1899-12-30T00:03:00"/>
    <n v="0"/>
    <n v="3"/>
    <d v="1899-12-30T17:47:00"/>
    <d v="1899-12-30T00:04:00"/>
    <n v="0"/>
    <n v="4"/>
    <d v="1899-12-30T20:31:00"/>
    <d v="1899-12-30T02:44:00"/>
    <n v="2"/>
    <n v="44"/>
    <d v="1899-12-30T20:31:00"/>
    <d v="1899-12-30T20:31:00"/>
    <d v="1899-12-30T00:00:00"/>
    <n v="0"/>
    <n v="0"/>
    <d v="1899-12-30T20:31:00"/>
    <d v="1899-12-30T20:31:00"/>
    <m/>
    <d v="1899-12-30T00:00:00"/>
    <n v="0"/>
    <n v="0"/>
    <d v="1899-12-30T20:38:00"/>
    <d v="1899-12-30T00:07:00"/>
    <n v="0"/>
    <n v="7"/>
    <d v="1899-12-30T20:42:00"/>
    <d v="1899-12-30T00:04:00"/>
    <n v="0"/>
    <n v="4"/>
    <d v="1899-12-30T20:42:00"/>
    <d v="1899-12-30T20:45:00"/>
    <d v="1899-12-30T00:03:00"/>
    <n v="0"/>
    <n v="3"/>
    <d v="1899-12-30T05:35:00"/>
    <n v="5"/>
    <n v="35"/>
    <d v="1899-12-30T00:49:00"/>
    <n v="0"/>
    <n v="49"/>
    <d v="1899-12-30T01:40:00"/>
    <n v="1"/>
    <n v="40"/>
    <d v="1899-12-30T02:44:00"/>
    <n v="2"/>
    <n v="44"/>
    <m/>
    <m/>
    <m/>
    <d v="1899-12-30T02:44:00"/>
    <n v="2"/>
    <n v="4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310876.7159999991"/>
    <n v="21167"/>
    <n v="59.83"/>
    <n v="61.930208154202255"/>
    <m/>
    <m/>
    <m/>
    <m/>
    <m/>
  </r>
  <r>
    <n v="372"/>
    <n v="41"/>
    <d v="2011-10-09T00:00:00"/>
    <n v="10"/>
    <x v="18"/>
    <n v="3"/>
    <s v="BSL"/>
    <s v="STEAM NON COKING"/>
    <s v="FURNESS MELBOURNE"/>
    <d v="1899-12-30T17:00:00"/>
    <x v="368"/>
    <s v="DTY-WT 1-WCS-RLS 1-IMWB 1-DTY"/>
    <n v="58"/>
    <n v="1"/>
    <m/>
    <d v="1899-12-30T17:00:00"/>
    <d v="1899-12-30T17:00:00"/>
    <d v="1899-12-30T00:00:00"/>
    <n v="0"/>
    <n v="0"/>
    <d v="1899-12-30T17:30:00"/>
    <d v="1899-12-30T00:30:00"/>
    <n v="0"/>
    <n v="30"/>
    <d v="1899-12-30T17:40:00"/>
    <d v="1899-12-30T00:10:00"/>
    <n v="0"/>
    <n v="10"/>
    <d v="1899-12-30T18:21:00"/>
    <d v="1899-12-30T00:41:00"/>
    <n v="0"/>
    <n v="41"/>
    <d v="1899-12-30T18:21:00"/>
    <d v="1899-12-30T19:07:00"/>
    <d v="1899-12-30T00:46:00"/>
    <n v="0"/>
    <n v="46"/>
    <d v="1899-12-30T18:21:00"/>
    <d v="1899-12-30T19:07:00"/>
    <d v="1899-12-30T00:46:00"/>
    <n v="0"/>
    <n v="46"/>
    <d v="1899-12-30T20:30:00"/>
    <d v="1899-12-30T01:23:00"/>
    <n v="1"/>
    <n v="23"/>
    <d v="1899-12-30T21:44:00"/>
    <d v="1899-12-30T01:14:00"/>
    <n v="1"/>
    <n v="14"/>
    <d v="1899-12-30T23:31:00"/>
    <d v="1899-12-30T01:47:00"/>
    <n v="1"/>
    <n v="47"/>
    <d v="1899-12-30T23:31:00"/>
    <d v="1899-12-30T23:31:00"/>
    <d v="1899-12-30T00:00:00"/>
    <n v="0"/>
    <n v="0"/>
    <d v="1899-12-30T23:31:00"/>
    <d v="1899-12-30T23:31:00"/>
    <m/>
    <d v="1899-12-30T00:00:00"/>
    <n v="0"/>
    <n v="0"/>
    <d v="1899-12-30T23:38:00"/>
    <d v="1899-12-30T00:07:00"/>
    <n v="0"/>
    <n v="7"/>
    <d v="1899-12-30T23:43:00"/>
    <d v="1899-12-30T00:05:00"/>
    <n v="0"/>
    <n v="5"/>
    <d v="1899-12-30T23:43:00"/>
    <d v="1899-12-30T23:47:00"/>
    <d v="1899-12-30T00:04:00"/>
    <n v="0"/>
    <n v="4"/>
    <d v="1899-12-30T06:47:00"/>
    <n v="6"/>
    <n v="47"/>
    <d v="1899-12-30T02:16:00"/>
    <n v="2"/>
    <n v="16"/>
    <d v="1899-12-30T00:46:00"/>
    <n v="0"/>
    <n v="46"/>
    <d v="1899-12-30T01:47:00"/>
    <n v="1"/>
    <n v="47"/>
    <m/>
    <m/>
    <m/>
    <d v="1899-12-30T01:47:00"/>
    <n v="1"/>
    <n v="47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314296.7059999991"/>
    <n v="21225"/>
    <n v="58.9653448275862"/>
    <n v="61.922106289752605"/>
    <m/>
    <m/>
    <m/>
    <m/>
    <m/>
  </r>
  <r>
    <n v="373"/>
    <n v="42"/>
    <d v="2011-10-09T00:00:00"/>
    <n v="10"/>
    <x v="0"/>
    <n v="23"/>
    <s v="TSL,JSR"/>
    <s v="CURRAGH SS"/>
    <s v="VOGUE CHALLENGER"/>
    <d v="1899-12-30T19:30:00"/>
    <x v="369"/>
    <s v="DTY-WT 1-WCS-RLS 1-IMWB 1-DTY"/>
    <n v="58"/>
    <n v="1"/>
    <m/>
    <d v="1899-12-30T19:30:00"/>
    <d v="1899-12-30T19:30:00"/>
    <d v="1899-12-30T00:00:00"/>
    <n v="0"/>
    <n v="0"/>
    <d v="1899-12-30T22:50:00"/>
    <d v="1899-12-30T03:20:00"/>
    <n v="3"/>
    <n v="20"/>
    <d v="1899-12-30T23:05:00"/>
    <d v="1899-12-30T00:15:00"/>
    <n v="0"/>
    <n v="15"/>
    <d v="1899-12-30T23:27:00"/>
    <d v="1899-12-30T00:22:00"/>
    <n v="0"/>
    <n v="22"/>
    <d v="1899-12-30T23:37:00"/>
    <d v="1899-12-31T00:45:00"/>
    <d v="1899-12-30T01:08:00"/>
    <n v="1"/>
    <n v="8"/>
    <d v="1899-12-30T23:37:00"/>
    <d v="1899-12-31T00:45:00"/>
    <d v="1899-12-30T01:08:00"/>
    <n v="1"/>
    <n v="8"/>
    <d v="1899-12-31T00:52:00"/>
    <d v="1899-12-30T00:07:00"/>
    <n v="0"/>
    <n v="7"/>
    <d v="1899-12-31T00:56:00"/>
    <d v="1899-12-30T00:04:00"/>
    <n v="0"/>
    <n v="4"/>
    <d v="1899-12-31T02:42:00"/>
    <d v="1899-12-30T01:46:00"/>
    <n v="1"/>
    <n v="46"/>
    <d v="1899-12-31T02:42:00"/>
    <d v="1899-12-31T02:42:00"/>
    <d v="1899-12-30T00:00:00"/>
    <n v="0"/>
    <n v="0"/>
    <d v="1899-12-31T02:42:00"/>
    <d v="1899-12-31T02:42:00"/>
    <m/>
    <d v="1899-12-30T00:00:00"/>
    <n v="0"/>
    <n v="0"/>
    <d v="1899-12-31T02:50:00"/>
    <d v="1899-12-30T00:08:00"/>
    <n v="0"/>
    <n v="8"/>
    <d v="1899-12-31T02:55:00"/>
    <d v="1899-12-30T00:05:00"/>
    <n v="0"/>
    <n v="5"/>
    <d v="1899-12-31T02:55:00"/>
    <d v="1899-12-31T02:57:00"/>
    <d v="1899-12-30T00:02:00"/>
    <n v="0"/>
    <n v="2"/>
    <d v="1899-12-30T07:27:00"/>
    <n v="7"/>
    <n v="27"/>
    <d v="1899-12-30T00:42:00"/>
    <n v="0"/>
    <n v="42"/>
    <d v="1899-12-30T01:08:00"/>
    <n v="1"/>
    <n v="8"/>
    <d v="1899-12-30T01:46:00"/>
    <n v="1"/>
    <n v="46"/>
    <m/>
    <m/>
    <m/>
    <d v="1899-12-30T01:46:00"/>
    <n v="1"/>
    <n v="46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317979.2059999991"/>
    <n v="21284"/>
    <n v="63.491379310344826"/>
    <n v="61.923473313286934"/>
    <m/>
    <m/>
    <m/>
    <m/>
    <m/>
  </r>
  <r>
    <n v="374"/>
    <n v="43"/>
    <d v="2011-10-10T00:00:00"/>
    <n v="10"/>
    <x v="13"/>
    <n v="1"/>
    <s v="VISA STEEL"/>
    <s v="NON COKING"/>
    <s v="NEWLEAD SPARTOUNTA"/>
    <d v="1899-12-30T05:45:00"/>
    <x v="370"/>
    <s v="DTY-WT 1-WCS-RLS 2-IMWB 1-DTY"/>
    <n v="59"/>
    <n v="0"/>
    <m/>
    <d v="1899-12-30T05:45:00"/>
    <d v="1899-12-30T05:45:00"/>
    <m/>
    <m/>
    <m/>
    <d v="1899-12-30T05:50:00"/>
    <d v="1899-12-30T00:05:00"/>
    <n v="0"/>
    <n v="5"/>
    <d v="1899-12-30T06:10:00"/>
    <d v="1899-12-30T00:20:00"/>
    <n v="0"/>
    <n v="20"/>
    <d v="1899-12-30T06:30:00"/>
    <d v="1899-12-30T00:20:00"/>
    <n v="0"/>
    <n v="20"/>
    <d v="1899-12-30T06:31:00"/>
    <d v="1899-12-30T06:59:00"/>
    <d v="1899-12-30T00:28:00"/>
    <n v="0"/>
    <n v="28"/>
    <d v="1899-12-30T06:31:00"/>
    <d v="1899-12-30T06:59:00"/>
    <d v="1899-12-30T00:28:00"/>
    <n v="0"/>
    <n v="28"/>
    <d v="1899-12-30T06:30:00"/>
    <n v="-2.0138888888888928E-2"/>
    <e v="#NUM!"/>
    <e v="#NUM!"/>
    <d v="1899-12-30T07:00:00"/>
    <d v="1899-12-30T00:30:00"/>
    <n v="0"/>
    <n v="30"/>
    <d v="1899-12-30T08:45:00"/>
    <d v="1899-12-30T01:45:00"/>
    <n v="1"/>
    <n v="45"/>
    <d v="1899-12-30T08:45:00"/>
    <d v="1899-12-30T08:45:00"/>
    <m/>
    <m/>
    <m/>
    <d v="1899-12-30T08:45:00"/>
    <d v="1899-12-30T08:45:00"/>
    <m/>
    <d v="1899-12-30T00:00:00"/>
    <n v="0"/>
    <n v="0"/>
    <d v="1899-12-30T08:52:00"/>
    <d v="1899-12-30T00:07:00"/>
    <n v="0"/>
    <n v="7"/>
    <d v="1899-12-30T08:55:00"/>
    <d v="1899-12-30T00:03:00"/>
    <n v="0"/>
    <n v="3"/>
    <d v="1899-12-30T08:55:00"/>
    <d v="1899-12-30T09:00:00"/>
    <d v="1899-12-30T00:05:00"/>
    <n v="0"/>
    <n v="5"/>
    <d v="1899-12-30T03:15:00"/>
    <n v="3"/>
    <n v="15"/>
    <d v="1899-12-30T00:01:00"/>
    <n v="0"/>
    <n v="1"/>
    <d v="1899-12-30T00:28:00"/>
    <n v="0"/>
    <n v="28"/>
    <d v="1899-12-30T01:45:00"/>
    <n v="1"/>
    <n v="45"/>
    <m/>
    <m/>
    <m/>
    <d v="1899-12-30T01:45:00"/>
    <n v="1"/>
    <n v="4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321612.085999999"/>
    <n v="21336"/>
    <n v="61.574237288135592"/>
    <n v="61.942823678290168"/>
    <m/>
    <m/>
    <m/>
    <m/>
    <m/>
  </r>
  <r>
    <n v="375"/>
    <n v="44"/>
    <d v="2011-10-10T00:00:00"/>
    <n v="10"/>
    <x v="0"/>
    <n v="24"/>
    <s v="TSL,JSR"/>
    <s v="BLENDED PCI"/>
    <s v="LOWLANDS NELLO"/>
    <d v="1899-12-30T08:30:00"/>
    <x v="371"/>
    <s v="DTY-WT 1-WCS-RLS 1-IMWB 1-DTY"/>
    <n v="52"/>
    <n v="5"/>
    <m/>
    <d v="1899-12-30T08:30:00"/>
    <d v="1899-12-30T08:30:00"/>
    <m/>
    <m/>
    <m/>
    <d v="1899-12-30T08:40:00"/>
    <d v="1899-12-30T00:10:00"/>
    <n v="0"/>
    <n v="10"/>
    <d v="1899-12-30T08:50:00"/>
    <d v="1899-12-30T00:10:00"/>
    <n v="0"/>
    <n v="10"/>
    <d v="1899-12-30T09:40:00"/>
    <d v="1899-12-30T00:50:00"/>
    <n v="0"/>
    <n v="50"/>
    <d v="1899-12-30T09:45:00"/>
    <d v="1899-12-30T10:10:00"/>
    <d v="1899-12-30T00:25:00"/>
    <n v="0"/>
    <n v="25"/>
    <d v="1899-12-30T09:45:00"/>
    <d v="1899-12-30T10:10:00"/>
    <d v="1899-12-30T00:25:00"/>
    <n v="0"/>
    <n v="25"/>
    <d v="1899-12-30T09:40:00"/>
    <n v="-2.083333333333337E-2"/>
    <e v="#NUM!"/>
    <e v="#NUM!"/>
    <d v="1899-12-30T10:14:00"/>
    <d v="1899-12-30T00:34:00"/>
    <n v="0"/>
    <n v="34"/>
    <d v="1899-12-30T11:53:00"/>
    <d v="1899-12-30T01:39:00"/>
    <n v="1"/>
    <n v="39"/>
    <d v="1899-12-30T11:53:00"/>
    <d v="1899-12-30T11:53:00"/>
    <m/>
    <m/>
    <m/>
    <d v="1899-12-30T11:53:00"/>
    <d v="1899-12-30T11:53:00"/>
    <m/>
    <d v="1899-12-30T00:00:00"/>
    <n v="0"/>
    <n v="0"/>
    <d v="1899-12-30T12:00:00"/>
    <d v="1899-12-30T00:07:00"/>
    <n v="0"/>
    <n v="7"/>
    <d v="1899-12-30T12:05:00"/>
    <d v="1899-12-30T00:05:00"/>
    <n v="0"/>
    <n v="5"/>
    <d v="1899-12-30T12:05:00"/>
    <d v="1899-12-30T12:15:00"/>
    <d v="1899-12-30T00:10:00"/>
    <n v="0"/>
    <n v="10"/>
    <d v="1899-12-30T03:45:00"/>
    <n v="3"/>
    <n v="45"/>
    <d v="1899-12-30T00:32:00"/>
    <n v="0"/>
    <n v="32"/>
    <d v="1899-12-30T00:25:00"/>
    <n v="0"/>
    <n v="25"/>
    <d v="1899-12-30T01:39:00"/>
    <n v="1"/>
    <n v="39"/>
    <m/>
    <m/>
    <m/>
    <d v="1899-12-30T01:39:00"/>
    <n v="1"/>
    <n v="39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324853.0559999989"/>
    <n v="21395"/>
    <n v="62.326346153846153"/>
    <n v="61.923489413414302"/>
    <m/>
    <m/>
    <m/>
    <m/>
    <m/>
  </r>
  <r>
    <n v="376"/>
    <n v="45"/>
    <d v="2011-10-10T00:00:00"/>
    <n v="10"/>
    <x v="0"/>
    <n v="25"/>
    <s v="TSL,JSR"/>
    <s v="CURRAGH SS"/>
    <s v="VOGUE CHALLENGER"/>
    <d v="1899-12-30T10:25:00"/>
    <x v="372"/>
    <s v="DTY-WT 1-WCS-RLS 1-IMWB 1-DTY"/>
    <n v="59"/>
    <n v="0"/>
    <m/>
    <d v="1899-12-30T10:25:00"/>
    <d v="1899-12-30T10:25:00"/>
    <d v="1899-12-30T00:00:00"/>
    <n v="0"/>
    <n v="0"/>
    <d v="1899-12-30T13:40:00"/>
    <d v="1899-12-30T03:15:00"/>
    <n v="3"/>
    <n v="15"/>
    <d v="1899-12-30T13:45:00"/>
    <d v="1899-12-30T00:05:00"/>
    <n v="0"/>
    <n v="5"/>
    <d v="1899-12-30T14:33:00"/>
    <d v="1899-12-30T00:48:00"/>
    <n v="0"/>
    <n v="48"/>
    <d v="1899-12-30T14:36:00"/>
    <d v="1899-12-30T15:48:00"/>
    <d v="1899-12-30T01:12:00"/>
    <n v="1"/>
    <n v="12"/>
    <d v="1899-12-30T14:36:00"/>
    <d v="1899-12-30T15:48:00"/>
    <d v="1899-12-30T01:12:00"/>
    <n v="1"/>
    <n v="12"/>
    <d v="1899-12-30T14:36:00"/>
    <n v="-5.0000000000000044E-2"/>
    <e v="#NUM!"/>
    <e v="#NUM!"/>
    <d v="1899-12-30T15:53:00"/>
    <d v="1899-12-30T01:17:00"/>
    <n v="1"/>
    <n v="17"/>
    <d v="1899-12-30T19:03:00"/>
    <d v="1899-12-30T03:10:00"/>
    <n v="3"/>
    <n v="10"/>
    <d v="1899-12-30T19:03:00"/>
    <d v="1899-12-30T19:03:00"/>
    <d v="1899-12-30T00:00:00"/>
    <n v="0"/>
    <n v="0"/>
    <d v="1899-12-30T19:03:00"/>
    <d v="1899-12-30T19:03:00"/>
    <m/>
    <d v="1899-12-30T00:00:00"/>
    <n v="0"/>
    <n v="0"/>
    <d v="1899-12-30T19:15:00"/>
    <d v="1899-12-30T00:12:00"/>
    <n v="0"/>
    <n v="12"/>
    <d v="1899-12-30T19:20:00"/>
    <d v="1899-12-30T00:05:00"/>
    <n v="0"/>
    <n v="5"/>
    <d v="1899-12-30T19:20:00"/>
    <d v="1899-12-30T19:25:00"/>
    <d v="1899-12-30T00:05:00"/>
    <n v="0"/>
    <n v="5"/>
    <d v="1899-12-30T09:00:00"/>
    <n v="9"/>
    <n v="0"/>
    <n v="-4.8611111111112049E-3"/>
    <e v="#NUM!"/>
    <e v="#NUM!"/>
    <d v="1899-12-30T01:12:00"/>
    <n v="1"/>
    <n v="12"/>
    <d v="1899-12-30T03:10:00"/>
    <n v="3"/>
    <n v="10"/>
    <m/>
    <m/>
    <m/>
    <d v="1899-12-30T03:10:00"/>
    <n v="3"/>
    <n v="1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328549.895999999"/>
    <n v="21453"/>
    <n v="62.658305084745763"/>
    <n v="61.928396774343867"/>
    <m/>
    <m/>
    <m/>
    <m/>
    <m/>
  </r>
  <r>
    <n v="377"/>
    <n v="46"/>
    <d v="2011-10-10T00:00:00"/>
    <n v="10"/>
    <x v="0"/>
    <n v="26"/>
    <s v="TSL,JSR"/>
    <s v="CP DUBAI / BLENDED PCI"/>
    <s v="JAG RATAN / LOWLANDS NELLO"/>
    <d v="1899-12-30T18:15:00"/>
    <x v="373"/>
    <s v="DTY-WT 1-WCS-RLS 1-IMWB 1-DTY/DTY-WT 1-WCS-RLS 2-IMWB 1-DTY"/>
    <n v="58"/>
    <n v="1"/>
    <m/>
    <d v="1899-12-30T18:15:00"/>
    <d v="1899-12-30T18:15:00"/>
    <d v="1899-12-30T00:00:00"/>
    <n v="0"/>
    <n v="0"/>
    <d v="1899-12-30T18:20:00"/>
    <d v="1899-12-30T00:05:00"/>
    <n v="0"/>
    <n v="5"/>
    <d v="1899-12-30T18:30:00"/>
    <d v="1899-12-30T00:10:00"/>
    <n v="0"/>
    <n v="10"/>
    <d v="1899-12-30T19:08:00"/>
    <d v="1899-12-30T00:38:00"/>
    <n v="0"/>
    <n v="38"/>
    <d v="1899-12-30T19:09:00"/>
    <d v="1899-12-30T19:45:00"/>
    <d v="1899-12-30T00:36:00"/>
    <n v="0"/>
    <n v="36"/>
    <d v="1899-12-30T19:09:00"/>
    <d v="1899-12-30T19:45:00"/>
    <d v="1899-12-30T00:36:00"/>
    <n v="0"/>
    <n v="36"/>
    <d v="1899-12-30T19:55:00"/>
    <d v="1899-12-30T00:10:00"/>
    <n v="0"/>
    <n v="10"/>
    <d v="1899-12-30T20:05:00"/>
    <d v="1899-12-30T00:10:00"/>
    <n v="0"/>
    <n v="10"/>
    <d v="1899-12-31T00:13:00"/>
    <d v="1899-12-30T04:08:00"/>
    <n v="4"/>
    <n v="8"/>
    <d v="1899-12-31T00:13:00"/>
    <d v="1899-12-31T00:13:00"/>
    <d v="1899-12-30T00:00:00"/>
    <n v="0"/>
    <n v="0"/>
    <d v="1899-12-31T00:13:00"/>
    <d v="1899-12-31T00:13:00"/>
    <m/>
    <d v="1899-12-30T00:00:00"/>
    <n v="0"/>
    <n v="0"/>
    <d v="1899-12-31T00:22:00"/>
    <d v="1899-12-30T00:09:00"/>
    <n v="0"/>
    <n v="9"/>
    <d v="1899-12-31T00:28:00"/>
    <d v="1899-12-30T00:06:00"/>
    <n v="0"/>
    <n v="6"/>
    <d v="1899-12-31T00:28:00"/>
    <d v="1899-12-31T00:35:00"/>
    <d v="1899-12-30T00:07:00"/>
    <n v="0"/>
    <n v="7"/>
    <d v="1899-12-30T06:20:00"/>
    <n v="6"/>
    <n v="20"/>
    <d v="1899-12-30T01:03:00"/>
    <n v="1"/>
    <n v="3"/>
    <d v="1899-12-30T00:36:00"/>
    <n v="0"/>
    <n v="36"/>
    <d v="1899-12-30T04:08:00"/>
    <n v="4"/>
    <n v="8"/>
    <m/>
    <m/>
    <m/>
    <d v="1899-12-30T04:08:00"/>
    <n v="4"/>
    <n v="8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332149.2159999991"/>
    <n v="21512"/>
    <n v="62.057241379310348"/>
    <n v="61.925865377463701"/>
    <m/>
    <m/>
    <m/>
    <m/>
    <m/>
  </r>
  <r>
    <n v="378"/>
    <n v="47"/>
    <d v="2011-10-10T00:00:00"/>
    <n v="10"/>
    <x v="18"/>
    <n v="4"/>
    <s v="BSL"/>
    <s v="STEAM NON COKING"/>
    <s v="FURNESS MELBOURNE"/>
    <d v="1899-12-30T19:30:00"/>
    <x v="374"/>
    <s v="DTY-WT 1-WCS-RLS 1-IMWB 1-DTY"/>
    <n v="59"/>
    <n v="0"/>
    <m/>
    <d v="1899-12-30T19:30:00"/>
    <d v="1899-12-30T19:30:00"/>
    <d v="1899-12-30T00:00:00"/>
    <n v="0"/>
    <n v="0"/>
    <d v="1899-12-30T22:35:00"/>
    <d v="1899-12-30T03:05:00"/>
    <n v="3"/>
    <n v="5"/>
    <d v="1899-12-30T23:15:00"/>
    <d v="1899-12-30T00:40:00"/>
    <n v="0"/>
    <n v="40"/>
    <d v="1899-12-30T23:50:00"/>
    <d v="1899-12-30T00:35:00"/>
    <n v="0"/>
    <n v="35"/>
    <d v="1899-12-30T23:55:00"/>
    <d v="1899-12-31T01:00:00"/>
    <d v="1899-12-30T01:05:00"/>
    <n v="1"/>
    <n v="5"/>
    <d v="1899-12-30T23:55:00"/>
    <d v="1899-12-31T01:00:00"/>
    <d v="1899-12-30T01:05:00"/>
    <n v="1"/>
    <n v="5"/>
    <d v="1899-12-31T01:06:00"/>
    <d v="1899-12-30T00:06:00"/>
    <n v="0"/>
    <n v="6"/>
    <d v="1899-12-31T01:08:00"/>
    <d v="1899-12-30T00:02:00"/>
    <n v="0"/>
    <n v="2"/>
    <d v="1899-12-31T03:36:00"/>
    <d v="1899-12-30T02:28:00"/>
    <n v="2"/>
    <n v="28"/>
    <d v="1899-12-31T03:36:00"/>
    <d v="1899-12-31T03:36:00"/>
    <d v="1899-12-30T00:00:00"/>
    <n v="0"/>
    <n v="0"/>
    <d v="1899-12-31T03:36:00"/>
    <d v="1899-12-31T03:36:00"/>
    <m/>
    <d v="1899-12-30T00:00:00"/>
    <n v="0"/>
    <n v="0"/>
    <d v="1899-12-31T04:10:00"/>
    <d v="1899-12-30T00:34:00"/>
    <n v="0"/>
    <n v="34"/>
    <d v="1899-12-31T04:15:00"/>
    <d v="1899-12-30T00:05:00"/>
    <n v="0"/>
    <n v="5"/>
    <d v="1899-12-31T04:15:00"/>
    <d v="1899-12-31T04:25:00"/>
    <d v="1899-12-30T00:10:00"/>
    <n v="0"/>
    <n v="10"/>
    <d v="1899-12-30T08:55:00"/>
    <n v="8"/>
    <n v="55"/>
    <d v="1899-12-30T01:20:00"/>
    <n v="1"/>
    <n v="20"/>
    <d v="1899-12-30T01:05:00"/>
    <n v="1"/>
    <n v="5"/>
    <d v="1899-12-30T02:28:00"/>
    <n v="2"/>
    <n v="28"/>
    <m/>
    <m/>
    <m/>
    <d v="1899-12-30T02:28:00"/>
    <n v="2"/>
    <n v="28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335576.165999999"/>
    <n v="21570"/>
    <n v="58.083898305084745"/>
    <n v="61.918227445526149"/>
    <m/>
    <m/>
    <m/>
    <m/>
    <m/>
  </r>
  <r>
    <n v="379"/>
    <n v="48"/>
    <d v="2011-10-11T00:00:00"/>
    <n v="10"/>
    <x v="2"/>
    <n v="2"/>
    <s v="UML,DGPR"/>
    <s v="HARD COKING COAL"/>
    <s v="FU ZHOU HAI"/>
    <d v="1899-12-30T05:05:00"/>
    <x v="375"/>
    <s v="DTY-WT 1-WCS-RLS 1-IMWB 1-DTY"/>
    <n v="58"/>
    <n v="2"/>
    <m/>
    <d v="1899-12-30T05:05:00"/>
    <d v="1899-12-30T05:05:00"/>
    <d v="1899-12-30T00:00:00"/>
    <n v="0"/>
    <n v="0"/>
    <d v="1899-12-30T05:10:00"/>
    <d v="1899-12-30T00:05:00"/>
    <n v="0"/>
    <n v="5"/>
    <d v="1899-12-30T05:35:00"/>
    <d v="1899-12-30T00:25:00"/>
    <n v="0"/>
    <n v="25"/>
    <d v="1899-12-30T06:00:00"/>
    <d v="1899-12-30T00:25:00"/>
    <n v="0"/>
    <n v="25"/>
    <d v="1899-12-30T06:05:00"/>
    <d v="1899-12-30T07:00:00"/>
    <d v="1899-12-30T00:55:00"/>
    <n v="0"/>
    <n v="55"/>
    <d v="1899-12-30T06:05:00"/>
    <d v="1899-12-30T07:00:00"/>
    <d v="1899-12-30T00:55:00"/>
    <n v="0"/>
    <n v="55"/>
    <d v="1899-12-30T07:06:00"/>
    <d v="1899-12-30T00:06:00"/>
    <n v="0"/>
    <n v="6"/>
    <d v="1899-12-30T07:07:00"/>
    <d v="1899-12-30T00:01:00"/>
    <n v="0"/>
    <n v="1"/>
    <d v="1899-12-30T08:55:00"/>
    <d v="1899-12-30T01:48:00"/>
    <n v="1"/>
    <n v="48"/>
    <d v="1899-12-30T08:55:00"/>
    <d v="1899-12-30T08:55:00"/>
    <d v="1899-12-30T00:00:00"/>
    <n v="0"/>
    <n v="0"/>
    <d v="1899-12-30T08:55:00"/>
    <d v="1899-12-30T08:55:00"/>
    <m/>
    <d v="1899-12-30T00:00:00"/>
    <n v="0"/>
    <n v="0"/>
    <d v="1899-12-30T09:00:00"/>
    <d v="1899-12-30T00:05:00"/>
    <n v="0"/>
    <n v="5"/>
    <d v="1899-12-30T09:02:00"/>
    <d v="1899-12-30T00:02:00"/>
    <n v="0"/>
    <n v="2"/>
    <d v="1899-12-30T09:02:00"/>
    <d v="1899-12-30T09:05:00"/>
    <d v="1899-12-30T00:03:00"/>
    <n v="0"/>
    <n v="3"/>
    <d v="1899-12-30T04:00:00"/>
    <n v="4"/>
    <n v="0"/>
    <d v="1899-12-30T00:38:00"/>
    <n v="0"/>
    <n v="38"/>
    <d v="1899-12-30T00:55:00"/>
    <n v="0"/>
    <n v="55"/>
    <d v="1899-12-30T01:48:00"/>
    <n v="1"/>
    <n v="48"/>
    <m/>
    <m/>
    <m/>
    <d v="1899-12-30T01:48:00"/>
    <n v="1"/>
    <n v="48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339183.915999999"/>
    <n v="21628"/>
    <n v="62.202586206896555"/>
    <n v="61.918990012946139"/>
    <m/>
    <m/>
    <m/>
    <m/>
    <m/>
  </r>
  <r>
    <n v="380"/>
    <n v="49"/>
    <d v="2011-10-11T00:00:00"/>
    <n v="10"/>
    <x v="0"/>
    <n v="27"/>
    <s v="TSL,JSR"/>
    <s v="BLENDED PCI"/>
    <s v="LOWLANDS NELLO"/>
    <d v="1899-12-30T06:35:00"/>
    <x v="376"/>
    <s v="DTY-WT 1-WCS-RLS 2-IMWB 1-DTY"/>
    <n v="58"/>
    <n v="1"/>
    <m/>
    <d v="1899-12-30T06:35:00"/>
    <d v="1899-12-30T06:35:00"/>
    <d v="1899-12-30T00:00:00"/>
    <n v="0"/>
    <n v="0"/>
    <d v="1899-12-30T06:40:00"/>
    <d v="1899-12-30T00:05:00"/>
    <n v="0"/>
    <n v="5"/>
    <d v="1899-12-30T06:50:00"/>
    <d v="1899-12-30T00:10:00"/>
    <n v="0"/>
    <n v="10"/>
    <d v="1899-12-30T08:00:00"/>
    <d v="1899-12-30T01:10:00"/>
    <n v="1"/>
    <n v="10"/>
    <d v="1899-12-30T08:05:00"/>
    <d v="1899-12-30T09:00:00"/>
    <d v="1899-12-30T00:55:00"/>
    <n v="0"/>
    <n v="55"/>
    <d v="1899-12-30T08:05:00"/>
    <d v="1899-12-30T09:00:00"/>
    <d v="1899-12-30T00:55:00"/>
    <n v="0"/>
    <n v="55"/>
    <d v="1899-12-30T09:40:00"/>
    <d v="1899-12-30T00:40:00"/>
    <n v="0"/>
    <n v="40"/>
    <d v="1899-12-30T09:48:00"/>
    <d v="1899-12-30T00:08:00"/>
    <n v="0"/>
    <n v="8"/>
    <d v="1899-12-30T11:39:00"/>
    <d v="1899-12-30T01:51:00"/>
    <n v="1"/>
    <n v="51"/>
    <d v="1899-12-30T11:39:00"/>
    <d v="1899-12-30T11:39:00"/>
    <d v="1899-12-30T00:00:00"/>
    <n v="0"/>
    <n v="0"/>
    <d v="1899-12-30T11:39:00"/>
    <d v="1899-12-30T11:39:00"/>
    <m/>
    <d v="1899-12-30T00:00:00"/>
    <n v="0"/>
    <n v="0"/>
    <d v="1899-12-30T11:47:00"/>
    <d v="1899-12-30T00:08:00"/>
    <n v="0"/>
    <n v="8"/>
    <d v="1899-12-30T11:50:00"/>
    <d v="1899-12-30T00:03:00"/>
    <n v="0"/>
    <n v="3"/>
    <d v="1899-12-30T11:50:00"/>
    <d v="1899-12-30T11:55:00"/>
    <d v="1899-12-30T00:05:00"/>
    <n v="0"/>
    <n v="5"/>
    <d v="1899-12-30T05:20:00"/>
    <n v="5"/>
    <n v="20"/>
    <d v="1899-12-30T02:01:00"/>
    <n v="2"/>
    <n v="1"/>
    <d v="1899-12-30T00:55:00"/>
    <n v="0"/>
    <n v="55"/>
    <d v="1899-12-30T01:51:00"/>
    <n v="1"/>
    <n v="51"/>
    <m/>
    <m/>
    <m/>
    <d v="1899-12-30T01:51:00"/>
    <n v="1"/>
    <n v="51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342749.9559999991"/>
    <n v="21680"/>
    <n v="61.483448275862067"/>
    <n v="61.93496107011066"/>
    <m/>
    <m/>
    <m/>
    <m/>
    <m/>
  </r>
  <r>
    <n v="381"/>
    <n v="50"/>
    <d v="2011-10-11T00:00:00"/>
    <n v="10"/>
    <x v="0"/>
    <n v="28"/>
    <s v="TSL,JSR"/>
    <s v="CURRAGH SS"/>
    <s v="VOGUE CHALLENGER"/>
    <d v="1899-12-30T12:45:00"/>
    <x v="377"/>
    <s v="DTY-WT 1-WCS-RLS 1-IMWB 1-DTY"/>
    <n v="52"/>
    <n v="7"/>
    <m/>
    <d v="1899-12-30T12:45:00"/>
    <d v="1899-12-30T12:45:00"/>
    <d v="1899-12-30T00:00:00"/>
    <n v="0"/>
    <n v="0"/>
    <d v="1899-12-30T12:55:00"/>
    <d v="1899-12-30T00:10:00"/>
    <n v="0"/>
    <n v="10"/>
    <d v="1899-12-30T14:20:00"/>
    <d v="1899-12-30T01:25:00"/>
    <n v="1"/>
    <n v="25"/>
    <d v="1899-12-30T14:55:00"/>
    <d v="1899-12-30T00:35:00"/>
    <n v="0"/>
    <n v="35"/>
    <d v="1899-12-30T15:00:00"/>
    <d v="1899-12-30T15:50:00"/>
    <d v="1899-12-30T00:50:00"/>
    <n v="0"/>
    <n v="50"/>
    <d v="1899-12-30T15:00:00"/>
    <d v="1899-12-30T15:50:00"/>
    <d v="1899-12-30T00:50:00"/>
    <n v="0"/>
    <n v="50"/>
    <d v="1899-12-30T15:50:00"/>
    <d v="1899-12-30T00:00:00"/>
    <n v="0"/>
    <n v="0"/>
    <d v="1899-12-30T15:55:00"/>
    <d v="1899-12-30T00:05:00"/>
    <n v="0"/>
    <n v="5"/>
    <d v="1899-12-30T22:49:00"/>
    <d v="1899-12-30T06:54:00"/>
    <n v="6"/>
    <n v="54"/>
    <d v="1899-12-30T22:49:00"/>
    <d v="1899-12-30T22:49:00"/>
    <d v="1899-12-30T00:00:00"/>
    <n v="0"/>
    <n v="0"/>
    <d v="1899-12-30T22:49:00"/>
    <d v="1899-12-30T22:49:00"/>
    <m/>
    <d v="1899-12-30T00:00:00"/>
    <n v="0"/>
    <n v="0"/>
    <d v="1899-12-30T22:57:00"/>
    <d v="1899-12-30T00:08:00"/>
    <n v="0"/>
    <n v="8"/>
    <d v="1899-12-30T23:00:00"/>
    <d v="1899-12-30T00:03:00"/>
    <n v="0"/>
    <n v="3"/>
    <d v="1899-12-30T22:57:00"/>
    <d v="1899-12-30T23:00:00"/>
    <d v="1899-12-30T00:03:00"/>
    <n v="0"/>
    <n v="3"/>
    <d v="1899-12-30T10:15:00"/>
    <n v="10"/>
    <n v="15"/>
    <d v="1899-12-30T00:46:00"/>
    <n v="0"/>
    <n v="46"/>
    <d v="1899-12-30T00:50:00"/>
    <n v="0"/>
    <n v="50"/>
    <d v="1899-12-30T06:54:00"/>
    <n v="6"/>
    <n v="54"/>
    <m/>
    <m/>
    <m/>
    <d v="1899-12-30T06:54:00"/>
    <n v="6"/>
    <n v="5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345972.395999999"/>
    <n v="21736"/>
    <n v="61.97"/>
    <n v="61.923647221199808"/>
    <m/>
    <m/>
    <m/>
    <m/>
    <m/>
  </r>
  <r>
    <n v="382"/>
    <n v="51"/>
    <d v="2011-10-11T00:00:00"/>
    <n v="10"/>
    <x v="0"/>
    <n v="29"/>
    <s v="TSL,JSR"/>
    <s v="CP DUBAI / BLENDED PCI"/>
    <s v="JAG RATAN / LOWLANDS NELLO"/>
    <d v="1899-12-30T21:45:00"/>
    <x v="378"/>
    <s v="DTY-WT 1-WCS-RLS 2-IMWB 1-DTY"/>
    <n v="56"/>
    <n v="3"/>
    <m/>
    <d v="1899-12-30T21:45:00"/>
    <d v="1899-12-30T21:45:00"/>
    <d v="1899-12-30T00:00:00"/>
    <n v="0"/>
    <n v="0"/>
    <d v="1899-12-30T21:55:00"/>
    <d v="1899-12-30T00:10:00"/>
    <n v="0"/>
    <n v="10"/>
    <d v="1899-12-30T22:05:00"/>
    <d v="1899-12-30T00:10:00"/>
    <n v="0"/>
    <n v="10"/>
    <d v="1899-12-30T22:37:00"/>
    <d v="1899-12-30T00:32:00"/>
    <n v="0"/>
    <n v="32"/>
    <d v="1899-12-30T22:40:00"/>
    <d v="1899-12-30T23:00:00"/>
    <d v="1899-12-30T00:20:00"/>
    <n v="0"/>
    <n v="20"/>
    <d v="1899-12-30T22:40:00"/>
    <d v="1899-12-30T23:00:00"/>
    <d v="1899-12-30T00:20:00"/>
    <n v="0"/>
    <n v="20"/>
    <d v="1899-12-31T00:16:00"/>
    <d v="1899-12-30T01:16:00"/>
    <n v="1"/>
    <n v="16"/>
    <d v="1899-12-31T00:18:00"/>
    <d v="1899-12-30T00:02:00"/>
    <n v="0"/>
    <n v="2"/>
    <d v="1899-12-31T04:33:00"/>
    <d v="1899-12-30T04:15:00"/>
    <n v="4"/>
    <n v="15"/>
    <d v="1899-12-31T04:33:00"/>
    <d v="1899-12-31T04:33:00"/>
    <d v="1899-12-30T00:00:00"/>
    <n v="0"/>
    <n v="0"/>
    <d v="1899-12-31T04:33:00"/>
    <d v="1899-12-31T04:33:00"/>
    <m/>
    <d v="1899-12-30T00:00:00"/>
    <n v="0"/>
    <n v="0"/>
    <d v="1899-12-31T04:42:00"/>
    <d v="1899-12-30T00:09:00"/>
    <n v="0"/>
    <n v="9"/>
    <d v="1899-12-31T04:48:00"/>
    <d v="1899-12-30T00:06:00"/>
    <n v="0"/>
    <n v="6"/>
    <d v="1899-12-31T04:48:00"/>
    <d v="1899-12-31T04:55:00"/>
    <d v="1899-12-30T00:07:00"/>
    <n v="0"/>
    <n v="7"/>
    <d v="1899-12-30T07:10:00"/>
    <n v="7"/>
    <n v="10"/>
    <d v="1899-12-30T02:03:00"/>
    <n v="2"/>
    <n v="3"/>
    <d v="1899-12-30T00:20:00"/>
    <n v="0"/>
    <n v="20"/>
    <d v="1899-12-30T04:15:00"/>
    <n v="4"/>
    <n v="15"/>
    <m/>
    <m/>
    <m/>
    <d v="1899-12-30T04:15:00"/>
    <n v="4"/>
    <n v="1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349479.885999999"/>
    <n v="21795"/>
    <n v="62.633749999999999"/>
    <n v="61.916948199128193"/>
    <m/>
    <m/>
    <m/>
    <m/>
    <m/>
  </r>
  <r>
    <n v="383"/>
    <n v="52"/>
    <d v="2011-10-12T00:00:00"/>
    <n v="10"/>
    <x v="1"/>
    <n v="5"/>
    <s v="TSL,HALDIA"/>
    <s v="HAILCREEK / KESTRAL"/>
    <s v="JASMINE HALO/ LOWLANDS NELLO"/>
    <d v="1899-12-30T12:50:00"/>
    <x v="379"/>
    <s v="DTY-WT 1-WCS-RLS 1-IMWB 1-DTY"/>
    <n v="59"/>
    <n v="0"/>
    <m/>
    <d v="1899-12-30T12:50:00"/>
    <d v="1899-12-30T12:50:00"/>
    <d v="1899-12-30T00:00:00"/>
    <n v="0"/>
    <n v="0"/>
    <d v="1899-12-30T13:00:00"/>
    <d v="1899-12-30T00:10:00"/>
    <n v="0"/>
    <n v="10"/>
    <d v="1899-12-30T13:40:00"/>
    <d v="1899-12-30T00:40:00"/>
    <n v="0"/>
    <n v="40"/>
    <d v="1899-12-30T14:10:00"/>
    <d v="1899-12-30T00:30:00"/>
    <n v="0"/>
    <n v="30"/>
    <d v="1899-12-30T14:13:00"/>
    <d v="1899-12-30T15:30:00"/>
    <d v="1899-12-30T01:17:00"/>
    <n v="1"/>
    <n v="17"/>
    <d v="1899-12-30T14:13:00"/>
    <d v="1899-12-30T15:30:00"/>
    <d v="1899-12-30T01:17:00"/>
    <n v="1"/>
    <n v="17"/>
    <d v="1899-12-30T19:27:00"/>
    <d v="1899-12-30T03:57:00"/>
    <n v="3"/>
    <n v="57"/>
    <d v="1899-12-30T19:30:00"/>
    <d v="1899-12-30T00:03:00"/>
    <n v="0"/>
    <n v="3"/>
    <d v="1899-12-30T22:07:00"/>
    <d v="1899-12-30T02:37:00"/>
    <n v="2"/>
    <n v="37"/>
    <d v="1899-12-30T22:07:00"/>
    <d v="1899-12-30T22:07:00"/>
    <d v="1899-12-30T00:00:00"/>
    <n v="0"/>
    <n v="0"/>
    <d v="1899-12-30T22:07:00"/>
    <d v="1899-12-30T22:07:00"/>
    <m/>
    <d v="1899-12-30T00:00:00"/>
    <n v="0"/>
    <n v="0"/>
    <d v="1899-12-30T22:23:00"/>
    <d v="1899-12-30T00:16:00"/>
    <n v="0"/>
    <n v="16"/>
    <d v="1899-12-30T22:27:00"/>
    <d v="1899-12-30T00:04:00"/>
    <n v="0"/>
    <n v="4"/>
    <d v="1899-12-30T22:27:00"/>
    <d v="1899-12-30T22:30:00"/>
    <d v="1899-12-30T00:03:00"/>
    <n v="0"/>
    <n v="3"/>
    <d v="1899-12-30T09:40:00"/>
    <n v="9"/>
    <n v="40"/>
    <d v="1899-12-30T04:47:00"/>
    <n v="4"/>
    <n v="47"/>
    <d v="1899-12-30T01:17:00"/>
    <n v="1"/>
    <n v="17"/>
    <d v="1899-12-30T02:37:00"/>
    <n v="2"/>
    <n v="37"/>
    <m/>
    <m/>
    <m/>
    <d v="1899-12-30T02:37:00"/>
    <n v="2"/>
    <n v="37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352657.895999999"/>
    <n v="21853"/>
    <n v="53.864576271186444"/>
    <n v="61.898041275797326"/>
    <m/>
    <m/>
    <m/>
    <m/>
    <m/>
  </r>
  <r>
    <n v="384"/>
    <n v="53"/>
    <d v="2011-10-12T00:00:00"/>
    <n v="10"/>
    <x v="0"/>
    <n v="30"/>
    <s v="TSL,JSR"/>
    <s v="CURRAGH SS"/>
    <s v="VOGUE CHALLENGER"/>
    <d v="1899-12-30T12:45:00"/>
    <x v="380"/>
    <s v="DTY-WT 1-WCS-RLS 1-IMWB 1-DTY"/>
    <n v="58"/>
    <n v="1"/>
    <m/>
    <d v="1899-12-30T12:45:00"/>
    <d v="1899-12-30T12:45:00"/>
    <d v="1899-12-30T00:00:00"/>
    <n v="0"/>
    <n v="0"/>
    <d v="1899-12-30T15:00:00"/>
    <d v="1899-12-30T02:15:00"/>
    <n v="2"/>
    <n v="15"/>
    <d v="1899-12-30T15:40:00"/>
    <d v="1899-12-30T00:40:00"/>
    <n v="0"/>
    <n v="40"/>
    <d v="1899-12-30T16:20:00"/>
    <d v="1899-12-30T00:40:00"/>
    <n v="0"/>
    <n v="40"/>
    <d v="1899-12-30T16:25:00"/>
    <d v="1899-12-30T16:40:00"/>
    <d v="1899-12-30T00:15:00"/>
    <n v="0"/>
    <n v="15"/>
    <d v="1899-12-30T16:25:00"/>
    <d v="1899-12-30T16:40:00"/>
    <d v="1899-12-30T00:15:00"/>
    <n v="0"/>
    <n v="15"/>
    <d v="1899-12-30T16:54:00"/>
    <d v="1899-12-30T00:14:00"/>
    <n v="0"/>
    <n v="14"/>
    <d v="1899-12-30T16:55:00"/>
    <d v="1899-12-30T00:01:00"/>
    <n v="0"/>
    <n v="1"/>
    <d v="1899-12-30T18:45:00"/>
    <d v="1899-12-30T01:50:00"/>
    <n v="1"/>
    <n v="50"/>
    <d v="1899-12-30T18:45:00"/>
    <d v="1899-12-30T18:45:00"/>
    <d v="1899-12-30T00:00:00"/>
    <n v="0"/>
    <n v="0"/>
    <d v="1899-12-30T18:45:00"/>
    <d v="1899-12-30T18:45:00"/>
    <m/>
    <d v="1899-12-30T00:00:00"/>
    <n v="0"/>
    <n v="0"/>
    <d v="1899-12-30T19:00:00"/>
    <d v="1899-12-30T00:15:00"/>
    <n v="0"/>
    <n v="15"/>
    <d v="1899-12-30T19:05:00"/>
    <d v="1899-12-30T00:05:00"/>
    <n v="0"/>
    <n v="5"/>
    <d v="1899-12-30T19:05:00"/>
    <d v="1899-12-30T19:10:00"/>
    <d v="1899-12-30T00:05:00"/>
    <n v="0"/>
    <n v="5"/>
    <d v="1899-12-30T06:25:00"/>
    <n v="6"/>
    <n v="25"/>
    <d v="1899-12-30T01:14:00"/>
    <n v="1"/>
    <n v="14"/>
    <d v="1899-12-30T00:15:00"/>
    <n v="0"/>
    <n v="15"/>
    <d v="1899-12-30T01:50:00"/>
    <n v="1"/>
    <n v="50"/>
    <m/>
    <m/>
    <m/>
    <d v="1899-12-30T01:50:00"/>
    <n v="1"/>
    <n v="5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356283.2559999991"/>
    <n v="21912"/>
    <n v="62.506206896551724"/>
    <n v="61.896826213946653"/>
    <m/>
    <m/>
    <m/>
    <m/>
    <m/>
  </r>
  <r>
    <n v="385"/>
    <n v="54"/>
    <d v="2011-10-12T00:00:00"/>
    <n v="10"/>
    <x v="3"/>
    <n v="3"/>
    <s v="WELLMAN"/>
    <s v="HARD COKING COAL"/>
    <s v="DIONE"/>
    <d v="1899-12-30T17:25:00"/>
    <x v="381"/>
    <s v="DTY-WT 1-WCS-RLS 1-IMWB 1-DTY"/>
    <n v="59"/>
    <n v="0"/>
    <m/>
    <d v="1899-12-30T17:25:00"/>
    <d v="1899-12-30T17:25:00"/>
    <d v="1899-12-30T00:00:00"/>
    <n v="0"/>
    <n v="0"/>
    <d v="1899-12-30T19:30:00"/>
    <d v="1899-12-30T02:05:00"/>
    <n v="2"/>
    <n v="5"/>
    <d v="1899-12-30T19:45:00"/>
    <d v="1899-12-30T00:15:00"/>
    <n v="0"/>
    <n v="15"/>
    <d v="1899-12-30T20:25:00"/>
    <d v="1899-12-30T00:40:00"/>
    <n v="0"/>
    <n v="40"/>
    <d v="1899-12-30T20:30:00"/>
    <d v="1899-12-30T22:25:00"/>
    <d v="1899-12-30T01:55:00"/>
    <n v="1"/>
    <n v="55"/>
    <d v="1899-12-30T20:30:00"/>
    <d v="1899-12-30T22:25:00"/>
    <d v="1899-12-30T01:55:00"/>
    <n v="1"/>
    <n v="55"/>
    <d v="1899-12-30T23:41:00"/>
    <d v="1899-12-30T01:16:00"/>
    <n v="1"/>
    <n v="16"/>
    <d v="1899-12-30T23:45:00"/>
    <d v="1899-12-30T00:04:00"/>
    <n v="0"/>
    <n v="4"/>
    <d v="1899-12-31T01:39:00"/>
    <d v="1899-12-30T01:54:00"/>
    <n v="1"/>
    <n v="54"/>
    <d v="1899-12-31T01:39:00"/>
    <d v="1899-12-31T01:39:00"/>
    <d v="1899-12-30T00:00:00"/>
    <n v="0"/>
    <n v="0"/>
    <d v="1899-12-31T01:39:00"/>
    <d v="1899-12-31T01:39:00"/>
    <m/>
    <d v="1899-12-30T00:00:00"/>
    <n v="0"/>
    <n v="0"/>
    <d v="1899-12-31T01:55:00"/>
    <d v="1899-12-30T00:16:00"/>
    <n v="0"/>
    <n v="16"/>
    <d v="1899-12-31T02:00:00"/>
    <d v="1899-12-30T00:05:00"/>
    <n v="0"/>
    <n v="5"/>
    <d v="1899-12-31T02:00:00"/>
    <d v="1899-12-31T02:05:00"/>
    <d v="1899-12-30T00:05:00"/>
    <n v="0"/>
    <n v="5"/>
    <d v="1899-12-30T08:40:00"/>
    <n v="8"/>
    <n v="40"/>
    <d v="1899-12-30T02:17:00"/>
    <n v="2"/>
    <n v="17"/>
    <d v="1899-12-30T01:55:00"/>
    <n v="1"/>
    <n v="55"/>
    <d v="1899-12-30T01:54:00"/>
    <n v="1"/>
    <n v="54"/>
    <m/>
    <m/>
    <m/>
    <d v="1899-12-30T01:54:00"/>
    <n v="1"/>
    <n v="5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360014.4659999991"/>
    <n v="21971"/>
    <n v="63.240847457627119"/>
    <n v="61.900435392107738"/>
    <m/>
    <m/>
    <m/>
    <m/>
    <m/>
  </r>
  <r>
    <n v="386"/>
    <n v="55"/>
    <d v="2011-10-13T00:00:00"/>
    <n v="10"/>
    <x v="7"/>
    <n v="3"/>
    <s v="VISA STEEL"/>
    <s v="NON COKING"/>
    <s v="NEWLEAD SPARTOUNTA"/>
    <d v="1899-12-30T01:30:00"/>
    <x v="382"/>
    <s v="DTY-WT 1-WCS-RLS 1-IMWB 1-DTY"/>
    <n v="59"/>
    <n v="0"/>
    <m/>
    <d v="1899-12-30T01:30:00"/>
    <d v="1899-12-30T01:30:00"/>
    <d v="1899-12-30T00:00:00"/>
    <n v="0"/>
    <n v="0"/>
    <d v="1899-12-30T01:35:00"/>
    <d v="1899-12-30T00:05:00"/>
    <n v="0"/>
    <n v="5"/>
    <d v="1899-12-30T01:45:00"/>
    <d v="1899-12-30T00:10:00"/>
    <n v="0"/>
    <n v="10"/>
    <d v="1899-12-30T02:17:00"/>
    <d v="1899-12-30T00:32:00"/>
    <n v="0"/>
    <n v="32"/>
    <d v="1899-12-30T02:30:00"/>
    <d v="1899-12-30T03:00:00"/>
    <d v="1899-12-30T00:30:00"/>
    <n v="0"/>
    <n v="30"/>
    <d v="1899-12-30T02:30:00"/>
    <d v="1899-12-30T03:00:00"/>
    <d v="1899-12-30T00:30:00"/>
    <n v="0"/>
    <n v="30"/>
    <d v="1899-12-30T02:20:00"/>
    <n v="-2.7777777777777776E-2"/>
    <e v="#NUM!"/>
    <e v="#NUM!"/>
    <d v="1899-12-30T03:06:00"/>
    <d v="1899-12-30T00:46:00"/>
    <n v="0"/>
    <n v="46"/>
    <d v="1899-12-30T04:27:00"/>
    <d v="1899-12-30T01:21:00"/>
    <n v="1"/>
    <n v="21"/>
    <d v="1899-12-30T04:27:00"/>
    <d v="1899-12-30T04:27:00"/>
    <d v="1899-12-30T00:00:00"/>
    <n v="0"/>
    <n v="0"/>
    <d v="1899-12-30T04:27:00"/>
    <d v="1899-12-30T04:27:00"/>
    <m/>
    <d v="1899-12-30T00:00:00"/>
    <n v="0"/>
    <n v="0"/>
    <d v="1899-12-30T04:40:00"/>
    <d v="1899-12-30T00:13:00"/>
    <n v="0"/>
    <n v="13"/>
    <d v="1899-12-30T04:45:00"/>
    <d v="1899-12-30T00:05:00"/>
    <n v="0"/>
    <n v="5"/>
    <d v="1899-12-30T04:45:00"/>
    <d v="1899-12-30T04:50:00"/>
    <d v="1899-12-30T00:05:00"/>
    <n v="0"/>
    <n v="5"/>
    <d v="1899-12-30T03:20:00"/>
    <n v="3"/>
    <n v="20"/>
    <d v="1899-12-30T00:10:00"/>
    <n v="0"/>
    <n v="10"/>
    <d v="1899-12-30T00:30:00"/>
    <n v="0"/>
    <n v="30"/>
    <d v="1899-12-30T01:21:00"/>
    <n v="1"/>
    <n v="21"/>
    <m/>
    <m/>
    <m/>
    <d v="1899-12-30T01:21:00"/>
    <n v="1"/>
    <n v="21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363696.905999999"/>
    <n v="22030"/>
    <n v="62.414237288135595"/>
    <n v="61.901811438946844"/>
    <m/>
    <m/>
    <m/>
    <m/>
    <m/>
  </r>
  <r>
    <n v="387"/>
    <n v="56"/>
    <d v="2011-10-14T00:00:00"/>
    <n v="10"/>
    <x v="24"/>
    <n v="1"/>
    <s v="RCL"/>
    <s v="NON COKING"/>
    <s v="CAROUGE"/>
    <d v="1899-12-30T02:40:00"/>
    <x v="383"/>
    <s v="DTY-WT 1-WCS-RLS 1-IMWB 1-DTY"/>
    <n v="59"/>
    <n v="0"/>
    <m/>
    <d v="1899-12-30T02:40:00"/>
    <d v="1899-12-30T02:40:00"/>
    <d v="1899-12-30T00:00:00"/>
    <n v="0"/>
    <n v="0"/>
    <d v="1899-12-30T03:10:00"/>
    <d v="1899-12-30T00:30:00"/>
    <n v="0"/>
    <n v="30"/>
    <d v="1899-12-30T03:15:00"/>
    <d v="1899-12-30T00:05:00"/>
    <n v="0"/>
    <n v="5"/>
    <d v="1899-12-30T03:30:00"/>
    <d v="1899-12-30T00:15:00"/>
    <n v="0"/>
    <n v="15"/>
    <d v="1899-12-30T03:35:00"/>
    <d v="1899-12-30T05:30:00"/>
    <d v="1899-12-30T01:55:00"/>
    <n v="1"/>
    <n v="55"/>
    <d v="1899-12-30T03:35:00"/>
    <d v="1899-12-30T05:30:00"/>
    <d v="1899-12-30T01:55:00"/>
    <n v="1"/>
    <n v="55"/>
    <d v="1899-12-30T08:31:00"/>
    <d v="1899-12-30T03:01:00"/>
    <n v="3"/>
    <n v="1"/>
    <d v="1899-12-30T08:32:00"/>
    <d v="1899-12-30T00:01:00"/>
    <n v="0"/>
    <n v="1"/>
    <d v="1899-12-30T11:26:00"/>
    <d v="1899-12-30T02:54:00"/>
    <n v="2"/>
    <n v="54"/>
    <d v="1899-12-30T11:26:00"/>
    <d v="1899-12-30T11:26:00"/>
    <d v="1899-12-30T00:00:00"/>
    <n v="0"/>
    <n v="0"/>
    <d v="1899-12-30T11:26:00"/>
    <d v="1899-12-30T11:26:00"/>
    <m/>
    <d v="1899-12-30T00:00:00"/>
    <n v="0"/>
    <n v="0"/>
    <d v="1899-12-30T11:35:00"/>
    <d v="1899-12-30T00:09:00"/>
    <n v="0"/>
    <n v="9"/>
    <d v="1899-12-30T11:37:00"/>
    <d v="1899-12-30T00:02:00"/>
    <n v="0"/>
    <n v="2"/>
    <d v="1899-12-30T11:37:00"/>
    <d v="1899-12-30T11:40:00"/>
    <d v="1899-12-30T00:03:00"/>
    <n v="0"/>
    <n v="3"/>
    <d v="1899-12-30T09:00:00"/>
    <n v="9"/>
    <n v="0"/>
    <d v="1899-12-30T03:27:00"/>
    <n v="3"/>
    <n v="27"/>
    <d v="1899-12-30T01:55:00"/>
    <n v="1"/>
    <n v="55"/>
    <d v="1899-12-30T02:54:00"/>
    <n v="2"/>
    <n v="54"/>
    <m/>
    <m/>
    <m/>
    <d v="1899-12-30T02:54:00"/>
    <n v="2"/>
    <n v="5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367366.7159999991"/>
    <n v="22089"/>
    <n v="62.200169491525422"/>
    <n v="61.902608357100775"/>
    <m/>
    <m/>
    <m/>
    <m/>
    <m/>
  </r>
  <r>
    <n v="388"/>
    <n v="57"/>
    <d v="2011-10-14T00:00:00"/>
    <n v="10"/>
    <x v="24"/>
    <n v="2"/>
    <s v="RCL"/>
    <s v="NON COKING"/>
    <s v="CAROUGE"/>
    <d v="1899-12-30T09:10:00"/>
    <x v="384"/>
    <s v="DTY-WT 1-WCS-RLS 1-IMWB 1-DTY"/>
    <n v="59"/>
    <n v="0"/>
    <m/>
    <d v="1899-12-30T09:10:00"/>
    <d v="1899-12-30T09:10:00"/>
    <d v="1899-12-30T00:00:00"/>
    <n v="0"/>
    <n v="0"/>
    <d v="1899-12-30T09:25:00"/>
    <d v="1899-12-30T00:15:00"/>
    <n v="0"/>
    <n v="15"/>
    <d v="1899-12-30T09:40:00"/>
    <d v="1899-12-30T00:15:00"/>
    <n v="0"/>
    <n v="15"/>
    <d v="1899-12-30T10:00:00"/>
    <d v="1899-12-30T00:20:00"/>
    <n v="0"/>
    <n v="20"/>
    <d v="1899-12-30T10:15:00"/>
    <d v="1899-12-30T12:15:00"/>
    <d v="1899-12-30T02:00:00"/>
    <n v="2"/>
    <n v="0"/>
    <d v="1899-12-30T10:15:00"/>
    <d v="1899-12-30T12:15:00"/>
    <d v="1899-12-30T02:00:00"/>
    <n v="2"/>
    <n v="0"/>
    <d v="1899-12-30T12:45:00"/>
    <d v="1899-12-30T00:30:00"/>
    <n v="0"/>
    <n v="30"/>
    <d v="1899-12-30T12:48:00"/>
    <d v="1899-12-30T00:03:00"/>
    <n v="0"/>
    <n v="3"/>
    <d v="1899-12-30T16:09:00"/>
    <d v="1899-12-30T03:21:00"/>
    <n v="3"/>
    <n v="21"/>
    <d v="1899-12-30T16:09:00"/>
    <d v="1899-12-30T16:09:00"/>
    <d v="1899-12-30T00:00:00"/>
    <n v="0"/>
    <n v="0"/>
    <d v="1899-12-30T16:09:00"/>
    <d v="1899-12-30T16:09:00"/>
    <m/>
    <d v="1899-12-30T00:00:00"/>
    <n v="0"/>
    <n v="0"/>
    <d v="1899-12-30T16:20:00"/>
    <d v="1899-12-30T00:11:00"/>
    <n v="0"/>
    <n v="11"/>
    <d v="1899-12-30T16:22:00"/>
    <d v="1899-12-30T00:02:00"/>
    <n v="0"/>
    <n v="2"/>
    <d v="1899-12-30T16:22:00"/>
    <d v="1899-12-30T16:25:00"/>
    <d v="1899-12-30T00:03:00"/>
    <n v="0"/>
    <n v="3"/>
    <d v="1899-12-30T07:15:00"/>
    <n v="7"/>
    <n v="15"/>
    <d v="1899-12-30T01:03:00"/>
    <n v="1"/>
    <n v="3"/>
    <d v="1899-12-30T02:00:00"/>
    <n v="2"/>
    <n v="0"/>
    <d v="1899-12-30T03:21:00"/>
    <n v="3"/>
    <n v="21"/>
    <m/>
    <m/>
    <m/>
    <d v="1899-12-30T03:21:00"/>
    <n v="3"/>
    <n v="21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371090.7759999991"/>
    <n v="22146"/>
    <n v="63.119661016949152"/>
    <n v="61.9114411631897"/>
    <m/>
    <m/>
    <m/>
    <m/>
    <m/>
  </r>
  <r>
    <n v="389"/>
    <n v="58"/>
    <d v="2011-10-14T00:00:00"/>
    <n v="10"/>
    <x v="0"/>
    <n v="31"/>
    <s v="TSL,JSR"/>
    <s v="CURRAGH SS"/>
    <s v="VOGUE CHALLENGER"/>
    <d v="1899-12-30T11:00:00"/>
    <x v="385"/>
    <s v="DTY-WT 1-WCS-RLS 1-IMWB 1-DTY"/>
    <n v="57"/>
    <n v="2"/>
    <m/>
    <d v="1899-12-30T11:00:00"/>
    <d v="1899-12-30T11:00:00"/>
    <d v="1899-12-30T00:00:00"/>
    <n v="0"/>
    <n v="0"/>
    <d v="1899-12-30T12:00:00"/>
    <d v="1899-12-30T01:00:00"/>
    <n v="1"/>
    <n v="0"/>
    <d v="1899-12-30T12:40:00"/>
    <d v="1899-12-30T00:40:00"/>
    <n v="0"/>
    <n v="40"/>
    <d v="1899-12-30T13:00:00"/>
    <d v="1899-12-30T00:20:00"/>
    <n v="0"/>
    <n v="20"/>
    <d v="1899-12-30T13:00:00"/>
    <d v="1899-12-30T15:30:00"/>
    <d v="1899-12-30T02:30:00"/>
    <n v="2"/>
    <n v="30"/>
    <d v="1899-12-30T13:00:00"/>
    <d v="1899-12-30T15:30:00"/>
    <d v="1899-12-30T02:30:00"/>
    <n v="2"/>
    <n v="30"/>
    <d v="1899-12-30T16:45:00"/>
    <d v="1899-12-30T01:15:00"/>
    <n v="1"/>
    <n v="15"/>
    <d v="1899-12-30T16:46:00"/>
    <d v="1899-12-30T00:01:00"/>
    <n v="0"/>
    <n v="1"/>
    <d v="1899-12-30T19:36:00"/>
    <d v="1899-12-30T02:50:00"/>
    <n v="2"/>
    <n v="50"/>
    <d v="1899-12-30T19:36:00"/>
    <d v="1899-12-30T19:36:00"/>
    <d v="1899-12-30T00:00:00"/>
    <n v="0"/>
    <n v="0"/>
    <d v="1899-12-30T19:36:00"/>
    <d v="1899-12-30T19:36:00"/>
    <m/>
    <d v="1899-12-30T00:00:00"/>
    <n v="0"/>
    <n v="0"/>
    <d v="1899-12-30T19:52:00"/>
    <d v="1899-12-30T00:16:00"/>
    <n v="0"/>
    <n v="16"/>
    <d v="1899-12-30T19:55:00"/>
    <d v="1899-12-30T00:03:00"/>
    <n v="0"/>
    <n v="3"/>
    <d v="1899-12-30T19:55:00"/>
    <d v="1899-12-30T20:00:00"/>
    <d v="1899-12-30T00:05:00"/>
    <n v="0"/>
    <n v="5"/>
    <d v="1899-12-30T09:00:00"/>
    <n v="9"/>
    <n v="0"/>
    <d v="1899-12-30T01:54:00"/>
    <n v="1"/>
    <n v="54"/>
    <d v="1899-12-30T02:30:00"/>
    <n v="2"/>
    <n v="30"/>
    <d v="1899-12-30T02:50:00"/>
    <n v="2"/>
    <n v="50"/>
    <m/>
    <m/>
    <m/>
    <d v="1899-12-30T02:50:00"/>
    <n v="2"/>
    <n v="5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374665.7559999991"/>
    <n v="22203"/>
    <n v="62.718947368421055"/>
    <n v="61.91351420979143"/>
    <m/>
    <m/>
    <m/>
    <m/>
    <m/>
  </r>
  <r>
    <n v="390"/>
    <n v="59"/>
    <d v="2011-10-14T00:00:00"/>
    <n v="10"/>
    <x v="23"/>
    <n v="2"/>
    <s v="SUPL"/>
    <s v="NON COKING"/>
    <s v="CAROUGE"/>
    <d v="1899-12-30T18:00:00"/>
    <x v="386"/>
    <s v="DTY-WT 1-WCS-RLS 1-IMWB 1-DTY"/>
    <n v="57"/>
    <n v="2"/>
    <m/>
    <d v="1899-12-30T18:00:00"/>
    <d v="1899-12-30T18:00:00"/>
    <d v="1899-12-30T00:00:00"/>
    <n v="0"/>
    <n v="0"/>
    <d v="1899-12-30T18:15:00"/>
    <d v="1899-12-30T00:15:00"/>
    <n v="0"/>
    <n v="15"/>
    <d v="1899-12-30T18:35:00"/>
    <d v="1899-12-30T00:20:00"/>
    <n v="0"/>
    <n v="20"/>
    <d v="1899-12-30T19:00:00"/>
    <d v="1899-12-30T00:25:00"/>
    <n v="0"/>
    <n v="25"/>
    <d v="1899-12-30T19:10:00"/>
    <d v="1899-12-30T20:30:00"/>
    <d v="1899-12-30T01:20:00"/>
    <n v="1"/>
    <n v="20"/>
    <d v="1899-12-30T19:10:00"/>
    <d v="1899-12-30T20:30:00"/>
    <d v="1899-12-30T01:20:00"/>
    <n v="1"/>
    <n v="20"/>
    <d v="1899-12-30T20:40:00"/>
    <d v="1899-12-30T00:10:00"/>
    <n v="0"/>
    <n v="10"/>
    <d v="1899-12-30T21:09:00"/>
    <d v="1899-12-30T00:29:00"/>
    <n v="0"/>
    <n v="29"/>
    <d v="1899-12-31T00:09:00"/>
    <d v="1899-12-30T03:00:00"/>
    <n v="3"/>
    <n v="0"/>
    <d v="1899-12-31T00:09:00"/>
    <d v="1899-12-31T00:09:00"/>
    <d v="1899-12-30T00:00:00"/>
    <n v="0"/>
    <n v="0"/>
    <d v="1899-12-31T00:09:00"/>
    <d v="1899-12-31T00:09:00"/>
    <m/>
    <d v="1899-12-30T00:00:00"/>
    <n v="0"/>
    <n v="0"/>
    <d v="1899-12-31T00:22:00"/>
    <d v="1899-12-30T00:13:00"/>
    <n v="0"/>
    <n v="13"/>
    <d v="1899-12-31T00:25:00"/>
    <d v="1899-12-30T00:03:00"/>
    <n v="0"/>
    <n v="3"/>
    <d v="1899-12-31T00:25:00"/>
    <d v="1899-12-31T00:30:00"/>
    <d v="1899-12-30T00:05:00"/>
    <n v="0"/>
    <n v="5"/>
    <d v="1899-12-30T06:30:00"/>
    <n v="6"/>
    <n v="30"/>
    <d v="1899-12-30T00:51:00"/>
    <n v="0"/>
    <n v="51"/>
    <d v="1899-12-30T01:20:00"/>
    <n v="1"/>
    <n v="20"/>
    <d v="1899-12-30T03:00:00"/>
    <n v="3"/>
    <n v="0"/>
    <m/>
    <m/>
    <m/>
    <d v="1899-12-30T03:00:00"/>
    <n v="3"/>
    <n v="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378056.7659999991"/>
    <n v="22262"/>
    <n v="59.491403508771931"/>
    <n v="61.901750336896917"/>
    <m/>
    <m/>
    <m/>
    <m/>
    <m/>
  </r>
  <r>
    <n v="391"/>
    <m/>
    <d v="2011-10-15T00:00:00"/>
    <n v="10"/>
    <x v="24"/>
    <n v="3"/>
    <s v="RCL"/>
    <s v="NON COKING"/>
    <s v="CAROUGE"/>
    <d v="1899-12-30T19:25:00"/>
    <x v="387"/>
    <s v="DTY-WT 1-WCS-RLS 1-IMWB 1-DTY"/>
    <n v="59"/>
    <n v="0"/>
    <m/>
    <d v="1899-12-30T19:25:00"/>
    <d v="1899-12-30T19:25:00"/>
    <d v="1899-12-30T00:00:00"/>
    <n v="0"/>
    <n v="0"/>
    <m/>
    <m/>
    <m/>
    <m/>
    <m/>
    <m/>
    <m/>
    <m/>
    <m/>
    <m/>
    <m/>
    <m/>
    <d v="1899-12-30T21:10:00"/>
    <d v="1899-12-30T22:30:00"/>
    <d v="1899-12-30T01:20:00"/>
    <n v="1"/>
    <n v="20"/>
    <d v="1899-12-30T21:10:00"/>
    <d v="1899-12-30T22:30:00"/>
    <d v="1899-12-30T01:20:00"/>
    <n v="1"/>
    <n v="20"/>
    <d v="1899-12-31T01:45:00"/>
    <d v="1899-12-30T03:15:00"/>
    <n v="3"/>
    <n v="15"/>
    <d v="1899-12-31T02:15:00"/>
    <d v="1899-12-30T00:30:00"/>
    <n v="0"/>
    <n v="30"/>
    <d v="1899-12-31T06:14:00"/>
    <d v="1899-12-30T03:59:00"/>
    <n v="3"/>
    <n v="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1899-12-30T01:20:00"/>
    <n v="1"/>
    <n v="20"/>
    <d v="1899-12-30T03:59:00"/>
    <n v="3"/>
    <n v="59"/>
    <m/>
    <m/>
    <m/>
    <d v="1899-12-30T03:59:00"/>
    <n v="3"/>
    <n v="59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381751.675999999"/>
    <m/>
    <n v="62.625593220338978"/>
    <m/>
    <m/>
    <m/>
    <m/>
    <m/>
    <m/>
  </r>
  <r>
    <n v="392"/>
    <m/>
    <d v="2011-10-15T00:00:00"/>
    <n v="10"/>
    <x v="0"/>
    <n v="32"/>
    <s v="TSL,JSR"/>
    <s v="CURRAGH SS"/>
    <s v="VOGUE CHALLENGER"/>
    <d v="1899-12-30T02:00:00"/>
    <x v="378"/>
    <s v="DTY-WT 1-WCS-RLS 1-IMWB 1-DTY"/>
    <n v="56"/>
    <n v="3"/>
    <m/>
    <d v="1899-12-30T02:00:00"/>
    <d v="1899-12-30T02:00:00"/>
    <d v="1899-12-30T00:00:00"/>
    <n v="0"/>
    <n v="0"/>
    <m/>
    <m/>
    <m/>
    <m/>
    <m/>
    <m/>
    <m/>
    <m/>
    <m/>
    <m/>
    <m/>
    <m/>
    <d v="1899-12-30T03:10:00"/>
    <d v="1899-12-30T04:10:00"/>
    <d v="1899-12-30T01:00:00"/>
    <n v="1"/>
    <n v="0"/>
    <d v="1899-12-30T03:10:00"/>
    <d v="1899-12-30T04:10:00"/>
    <d v="1899-12-30T01:00:00"/>
    <n v="1"/>
    <n v="0"/>
    <d v="1899-12-30T06:59:00"/>
    <d v="1899-12-30T02:49:00"/>
    <n v="2"/>
    <n v="49"/>
    <d v="1899-12-30T07:00:00"/>
    <d v="1899-12-30T00:01:00"/>
    <n v="0"/>
    <n v="1"/>
    <d v="1899-12-30T09:04:00"/>
    <d v="1899-12-30T02:04:00"/>
    <n v="2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1899-12-30T01:00:00"/>
    <n v="1"/>
    <n v="0"/>
    <d v="1899-12-30T02:04:00"/>
    <n v="2"/>
    <n v="4"/>
    <m/>
    <m/>
    <m/>
    <d v="1899-12-30T02:04:00"/>
    <n v="2"/>
    <n v="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385259.165999999"/>
    <m/>
    <n v="62.633749999999999"/>
    <m/>
    <m/>
    <m/>
    <m/>
    <m/>
    <m/>
  </r>
  <r>
    <n v="393"/>
    <n v="62"/>
    <d v="2011-10-15T00:00:00"/>
    <n v="10"/>
    <x v="25"/>
    <n v="1"/>
    <s v="USHA MARTIN LTD."/>
    <s v="NON COKING"/>
    <s v="PRABHU DAYA"/>
    <d v="1899-12-30T03:30:00"/>
    <x v="388"/>
    <s v="DTY-WT 1-WCS-RLS 1-IMWB 1-DTY"/>
    <n v="59"/>
    <n v="0"/>
    <m/>
    <d v="1899-12-30T03:30:00"/>
    <d v="1899-12-30T03:30:00"/>
    <d v="1899-12-30T00:00:00"/>
    <n v="0"/>
    <n v="0"/>
    <d v="1899-12-30T07:10:00"/>
    <d v="1899-12-30T03:40:00"/>
    <n v="3"/>
    <n v="40"/>
    <d v="1899-12-30T07:25:00"/>
    <d v="1899-12-30T00:15:00"/>
    <n v="0"/>
    <n v="15"/>
    <d v="1899-12-30T08:00:00"/>
    <d v="1899-12-30T00:35:00"/>
    <n v="0"/>
    <n v="35"/>
    <d v="1899-12-30T08:10:00"/>
    <d v="1899-12-30T09:20:00"/>
    <d v="1899-12-30T01:10:00"/>
    <n v="1"/>
    <n v="10"/>
    <d v="1899-12-30T08:10:00"/>
    <d v="1899-12-30T09:20:00"/>
    <d v="1899-12-30T01:10:00"/>
    <n v="1"/>
    <n v="10"/>
    <d v="1899-12-30T10:04:00"/>
    <d v="1899-12-30T00:44:00"/>
    <n v="0"/>
    <n v="44"/>
    <d v="1899-12-30T10:05:00"/>
    <d v="1899-12-30T00:01:00"/>
    <n v="0"/>
    <n v="1"/>
    <d v="1899-12-30T12:57:00"/>
    <d v="1899-12-30T02:52:00"/>
    <n v="2"/>
    <n v="52"/>
    <d v="1899-12-30T12:57:00"/>
    <d v="1899-12-30T12:57:00"/>
    <d v="1899-12-30T00:00:00"/>
    <n v="0"/>
    <n v="0"/>
    <d v="1899-12-30T12:57:00"/>
    <d v="1899-12-30T12:57:00"/>
    <m/>
    <d v="1899-12-30T00:00:00"/>
    <n v="0"/>
    <n v="0"/>
    <d v="1899-12-30T13:15:00"/>
    <d v="1899-12-30T00:18:00"/>
    <n v="0"/>
    <n v="18"/>
    <d v="1899-12-30T13:22:00"/>
    <d v="1899-12-30T00:07:00"/>
    <n v="0"/>
    <n v="7"/>
    <d v="1899-12-30T13:22:00"/>
    <d v="1899-12-30T13:30:00"/>
    <d v="1899-12-30T00:08:00"/>
    <n v="0"/>
    <n v="8"/>
    <d v="1899-12-30T10:00:00"/>
    <n v="10"/>
    <n v="0"/>
    <d v="1899-12-30T01:44:00"/>
    <n v="1"/>
    <n v="44"/>
    <d v="1899-12-30T01:10:00"/>
    <n v="1"/>
    <n v="10"/>
    <d v="1899-12-30T02:52:00"/>
    <n v="2"/>
    <n v="52"/>
    <m/>
    <m/>
    <m/>
    <d v="1899-12-30T02:52:00"/>
    <n v="2"/>
    <n v="52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388680.2259999991"/>
    <n v="22316"/>
    <n v="57.984067796610169"/>
    <n v="62.228007976339804"/>
    <m/>
    <m/>
    <m/>
    <m/>
    <m/>
  </r>
  <r>
    <n v="394"/>
    <n v="63"/>
    <d v="2011-10-15T00:00:00"/>
    <n v="10"/>
    <x v="0"/>
    <n v="33"/>
    <s v="TSL,JSR"/>
    <s v="BLENDED PCI/JELLINBAH PCI"/>
    <s v="PRIMROSE /LOWLANDS NELLO"/>
    <d v="1899-12-30T11:30:00"/>
    <x v="389"/>
    <s v="DTY-WT 1-WCS-RLS 1-IMWB 1-DTY"/>
    <n v="54"/>
    <n v="5"/>
    <m/>
    <d v="1899-12-30T11:30:00"/>
    <d v="1899-12-30T11:30:00"/>
    <d v="1899-12-30T00:00:00"/>
    <n v="0"/>
    <n v="0"/>
    <d v="1899-12-30T11:35:00"/>
    <d v="1899-12-30T00:05:00"/>
    <n v="0"/>
    <n v="5"/>
    <d v="1899-12-30T11:45:00"/>
    <d v="1899-12-30T00:10:00"/>
    <n v="0"/>
    <n v="10"/>
    <d v="1899-12-30T12:25:00"/>
    <d v="1899-12-30T00:40:00"/>
    <n v="0"/>
    <n v="40"/>
    <d v="1899-12-30T12:30:00"/>
    <d v="1899-12-30T13:35:00"/>
    <d v="1899-12-30T01:05:00"/>
    <n v="1"/>
    <n v="5"/>
    <d v="1899-12-30T12:30:00"/>
    <d v="1899-12-30T13:35:00"/>
    <d v="1899-12-30T01:05:00"/>
    <n v="1"/>
    <n v="5"/>
    <d v="1899-12-30T13:45:00"/>
    <d v="1899-12-30T00:10:00"/>
    <n v="0"/>
    <n v="10"/>
    <d v="1899-12-30T13:46:00"/>
    <d v="1899-12-30T00:01:00"/>
    <n v="0"/>
    <n v="1"/>
    <d v="1899-12-30T16:47:00"/>
    <d v="1899-12-30T03:01:00"/>
    <n v="3"/>
    <n v="1"/>
    <d v="1899-12-30T16:47:00"/>
    <d v="1899-12-30T16:47:00"/>
    <d v="1899-12-30T00:00:00"/>
    <n v="0"/>
    <n v="0"/>
    <d v="1899-12-30T16:47:00"/>
    <d v="1899-12-30T16:47:00"/>
    <m/>
    <d v="1899-12-30T00:00:00"/>
    <n v="0"/>
    <n v="0"/>
    <d v="1899-12-30T17:00:00"/>
    <d v="1899-12-30T00:13:00"/>
    <n v="0"/>
    <n v="13"/>
    <d v="1899-12-30T17:05:00"/>
    <d v="1899-12-30T00:05:00"/>
    <n v="0"/>
    <n v="5"/>
    <d v="1899-12-30T17:05:00"/>
    <d v="1899-12-30T17:10:00"/>
    <d v="1899-12-30T00:05:00"/>
    <n v="0"/>
    <n v="5"/>
    <d v="1899-12-30T05:40:00"/>
    <n v="5"/>
    <n v="40"/>
    <d v="1899-12-30T01:08:00"/>
    <n v="1"/>
    <n v="8"/>
    <d v="1899-12-30T01:05:00"/>
    <n v="1"/>
    <n v="5"/>
    <d v="1899-12-30T03:01:00"/>
    <n v="3"/>
    <n v="1"/>
    <m/>
    <m/>
    <m/>
    <d v="1899-12-30T03:01:00"/>
    <n v="3"/>
    <n v="1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392035.605999999"/>
    <n v="22371"/>
    <n v="62.13666666666667"/>
    <n v="62.225005855795402"/>
    <m/>
    <m/>
    <m/>
    <m/>
    <m/>
  </r>
  <r>
    <n v="395"/>
    <n v="64"/>
    <d v="2011-10-15T00:00:00"/>
    <n v="10"/>
    <x v="25"/>
    <n v="2"/>
    <s v="KYORI OREMIN LTD."/>
    <s v="NON COKING"/>
    <s v="PRABHU DAYA"/>
    <d v="1899-12-30T13:20:00"/>
    <x v="390"/>
    <s v="DTY-WT 1-WCS-RLS 1-IMWB 1-DTY"/>
    <n v="55"/>
    <n v="4"/>
    <m/>
    <d v="1899-12-30T13:20:00"/>
    <d v="1899-12-30T13:20:00"/>
    <d v="1899-12-30T00:00:00"/>
    <n v="0"/>
    <n v="0"/>
    <d v="1899-12-30T13:40:00"/>
    <d v="1899-12-30T00:20:00"/>
    <n v="0"/>
    <n v="20"/>
    <d v="1899-12-30T14:00:00"/>
    <d v="1899-12-30T00:20:00"/>
    <n v="0"/>
    <n v="20"/>
    <d v="1899-12-30T14:20:00"/>
    <d v="1899-12-30T00:20:00"/>
    <n v="0"/>
    <n v="20"/>
    <d v="1899-12-30T14:30:00"/>
    <d v="1899-12-30T16:00:00"/>
    <d v="1899-12-30T01:30:00"/>
    <n v="1"/>
    <n v="30"/>
    <d v="1899-12-30T14:30:00"/>
    <d v="1899-12-30T16:00:00"/>
    <d v="1899-12-30T01:30:00"/>
    <n v="1"/>
    <n v="30"/>
    <d v="1899-12-30T18:10:00"/>
    <d v="1899-12-30T02:10:00"/>
    <n v="2"/>
    <n v="10"/>
    <d v="1899-12-30T19:19:00"/>
    <d v="1899-12-30T01:09:00"/>
    <n v="1"/>
    <n v="9"/>
    <d v="1899-12-30T21:57:00"/>
    <d v="1899-12-30T02:38:00"/>
    <n v="2"/>
    <n v="38"/>
    <d v="1899-12-30T21:57:00"/>
    <d v="1899-12-30T21:57:00"/>
    <d v="1899-12-30T00:00:00"/>
    <n v="0"/>
    <n v="0"/>
    <d v="1899-12-30T21:57:00"/>
    <d v="1899-12-30T21:57:00"/>
    <m/>
    <d v="1899-12-30T00:00:00"/>
    <n v="0"/>
    <n v="0"/>
    <d v="1899-12-30T22:10:00"/>
    <d v="1899-12-30T00:13:00"/>
    <n v="0"/>
    <n v="13"/>
    <d v="1899-12-30T22:15:00"/>
    <d v="1899-12-30T00:05:00"/>
    <n v="0"/>
    <n v="5"/>
    <d v="1899-12-30T22:15:00"/>
    <d v="1899-12-30T22:20:00"/>
    <d v="1899-12-30T00:05:00"/>
    <n v="0"/>
    <n v="5"/>
    <d v="1899-12-30T09:00:00"/>
    <n v="9"/>
    <n v="0"/>
    <d v="1899-12-30T02:48:00"/>
    <n v="2"/>
    <n v="48"/>
    <d v="1899-12-30T01:30:00"/>
    <n v="1"/>
    <n v="30"/>
    <d v="1899-12-30T02:38:00"/>
    <n v="2"/>
    <n v="38"/>
    <m/>
    <m/>
    <m/>
    <d v="1899-12-30T02:38:00"/>
    <n v="2"/>
    <n v="38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395252.5659999989"/>
    <n v="22430"/>
    <n v="58.490181818181817"/>
    <n v="62.204751047703922"/>
    <m/>
    <m/>
    <m/>
    <m/>
    <m/>
  </r>
  <r>
    <n v="396"/>
    <n v="65"/>
    <d v="2011-10-15T00:00:00"/>
    <n v="10"/>
    <x v="22"/>
    <n v="1"/>
    <s v="MSP Steel ltd."/>
    <s v="STEAM NON COKING"/>
    <s v="CAROUGE"/>
    <d v="1899-12-30T18:00:00"/>
    <x v="391"/>
    <s v="DTY-WT 1-WCS-RLS 1-IMWB 1-DTY"/>
    <n v="59"/>
    <n v="0"/>
    <m/>
    <d v="1899-12-30T18:00:00"/>
    <d v="1899-12-30T18:00:00"/>
    <d v="1899-12-30T00:00:00"/>
    <n v="0"/>
    <n v="0"/>
    <d v="1899-12-30T18:05:00"/>
    <d v="1899-12-30T00:05:00"/>
    <n v="0"/>
    <n v="5"/>
    <d v="1899-12-30T18:10:00"/>
    <d v="1899-12-30T00:05:00"/>
    <n v="0"/>
    <n v="5"/>
    <d v="1899-12-30T18:30:00"/>
    <d v="1899-12-30T00:20:00"/>
    <n v="0"/>
    <n v="20"/>
    <d v="1899-12-30T18:45:00"/>
    <d v="1899-12-30T21:50:00"/>
    <d v="1899-12-30T03:05:00"/>
    <n v="3"/>
    <n v="5"/>
    <d v="1899-12-30T18:45:00"/>
    <d v="1899-12-30T21:50:00"/>
    <d v="1899-12-30T03:05:00"/>
    <n v="3"/>
    <n v="5"/>
    <d v="1899-12-30T22:41:00"/>
    <d v="1899-12-30T00:51:00"/>
    <n v="0"/>
    <n v="51"/>
    <d v="1899-12-30T22:46:00"/>
    <d v="1899-12-30T00:05:00"/>
    <n v="0"/>
    <n v="5"/>
    <d v="1899-12-30T23:45:00"/>
    <d v="1899-12-30T00:59:00"/>
    <n v="0"/>
    <n v="59"/>
    <d v="1899-12-30T23:45:00"/>
    <d v="1899-12-30T23:45:00"/>
    <d v="1899-12-30T00:00:00"/>
    <n v="0"/>
    <n v="0"/>
    <d v="1899-12-30T23:45:00"/>
    <d v="1899-12-30T23:45:00"/>
    <m/>
    <d v="1899-12-30T00:00:00"/>
    <n v="0"/>
    <n v="0"/>
    <d v="1899-12-30T23:52:00"/>
    <d v="1899-12-30T00:07:00"/>
    <n v="0"/>
    <n v="7"/>
    <d v="1899-12-30T23:54:00"/>
    <d v="1899-12-30T00:02:00"/>
    <n v="0"/>
    <n v="2"/>
    <d v="1899-12-30T23:54:00"/>
    <d v="1899-12-30T23:55:00"/>
    <d v="1899-12-30T00:01:00"/>
    <n v="0"/>
    <n v="1"/>
    <d v="1899-12-30T05:55:00"/>
    <n v="5"/>
    <n v="55"/>
    <d v="1899-12-30T01:20:00"/>
    <n v="1"/>
    <n v="20"/>
    <d v="1899-12-30T03:05:00"/>
    <n v="3"/>
    <n v="5"/>
    <d v="1899-12-30T00:59:00"/>
    <n v="0"/>
    <n v="59"/>
    <m/>
    <m/>
    <m/>
    <d v="1899-12-30T00:59:00"/>
    <n v="0"/>
    <n v="59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398967.385999999"/>
    <n v="22489"/>
    <n v="62.96305084745763"/>
    <n v="62.206740450887054"/>
    <m/>
    <m/>
    <m/>
    <m/>
    <m/>
  </r>
  <r>
    <n v="397"/>
    <n v="66"/>
    <d v="2011-10-15T00:00:00"/>
    <n v="10"/>
    <x v="18"/>
    <n v="5"/>
    <s v="BSL"/>
    <s v="STEAM NON COKING"/>
    <s v="FURNESS MELBOURNE"/>
    <d v="1899-12-30T19:15:00"/>
    <x v="392"/>
    <s v="DTY-WT 1-WCS-RLS 1-IMWB 1-DTY"/>
    <n v="59"/>
    <n v="0"/>
    <m/>
    <d v="1899-12-30T19:15:00"/>
    <d v="1899-12-30T19:15:00"/>
    <d v="1899-12-30T00:00:00"/>
    <n v="0"/>
    <n v="0"/>
    <d v="1899-12-30T21:45:00"/>
    <d v="1899-12-30T02:30:00"/>
    <n v="2"/>
    <n v="30"/>
    <d v="1899-12-30T22:10:00"/>
    <d v="1899-12-30T00:25:00"/>
    <n v="0"/>
    <n v="25"/>
    <d v="1899-12-30T22:30:00"/>
    <d v="1899-12-30T00:20:00"/>
    <n v="0"/>
    <n v="20"/>
    <d v="1899-12-30T22:35:00"/>
    <d v="1899-12-30T23:40:00"/>
    <d v="1899-12-30T01:05:00"/>
    <n v="1"/>
    <n v="5"/>
    <d v="1899-12-30T22:35:00"/>
    <d v="1899-12-30T23:40:00"/>
    <d v="1899-12-30T01:05:00"/>
    <n v="1"/>
    <n v="5"/>
    <d v="1899-12-31T00:35:00"/>
    <d v="1899-12-30T00:55:00"/>
    <n v="0"/>
    <n v="55"/>
    <d v="1899-12-31T01:25:00"/>
    <d v="1899-12-30T00:50:00"/>
    <n v="0"/>
    <n v="50"/>
    <d v="1899-12-31T03:12:00"/>
    <d v="1899-12-30T01:47:00"/>
    <n v="1"/>
    <n v="47"/>
    <d v="1899-12-31T03:12:00"/>
    <d v="1899-12-31T03:12:00"/>
    <d v="1899-12-30T00:00:00"/>
    <n v="0"/>
    <n v="0"/>
    <d v="1899-12-31T03:12:00"/>
    <d v="1899-12-31T03:12:00"/>
    <m/>
    <d v="1899-12-30T00:00:00"/>
    <n v="0"/>
    <n v="0"/>
    <d v="1899-12-31T03:30:00"/>
    <d v="1899-12-30T00:18:00"/>
    <n v="0"/>
    <n v="18"/>
    <d v="1899-12-31T03:35:00"/>
    <d v="1899-12-30T00:05:00"/>
    <n v="0"/>
    <n v="5"/>
    <d v="1899-12-31T03:35:00"/>
    <d v="1899-12-31T03:40:00"/>
    <d v="1899-12-30T00:05:00"/>
    <n v="0"/>
    <n v="5"/>
    <d v="1899-12-30T08:25:00"/>
    <n v="8"/>
    <n v="25"/>
    <d v="1899-12-30T01:38:00"/>
    <n v="1"/>
    <n v="38"/>
    <d v="1899-12-30T01:05:00"/>
    <n v="1"/>
    <n v="5"/>
    <d v="1899-12-30T01:47:00"/>
    <n v="1"/>
    <n v="47"/>
    <m/>
    <m/>
    <m/>
    <d v="1899-12-30T01:47:00"/>
    <n v="1"/>
    <n v="47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402520.5359999989"/>
    <n v="22546"/>
    <n v="60.222881355932202"/>
    <n v="62.207067151601123"/>
    <m/>
    <m/>
    <m/>
    <m/>
    <m/>
  </r>
  <r>
    <n v="398"/>
    <n v="67"/>
    <d v="2011-10-16T00:00:00"/>
    <n v="10"/>
    <x v="7"/>
    <n v="4"/>
    <s v="VISA STEEL"/>
    <s v="NON COKING"/>
    <s v="NEWLEAD SPARTOUNTA"/>
    <d v="1899-12-30T06:05:00"/>
    <x v="393"/>
    <s v="DTY-WT 1-WCS-RLS 1-IMWB 1-DTY"/>
    <n v="57"/>
    <n v="2"/>
    <m/>
    <d v="1899-12-30T06:05:00"/>
    <d v="1899-12-30T06:05:00"/>
    <d v="1899-12-30T00:00:00"/>
    <n v="0"/>
    <n v="0"/>
    <d v="1899-12-30T06:10:00"/>
    <d v="1899-12-30T00:05:00"/>
    <n v="0"/>
    <n v="5"/>
    <d v="1899-12-30T06:25:00"/>
    <d v="1899-12-30T00:15:00"/>
    <n v="0"/>
    <n v="15"/>
    <d v="1899-12-30T06:30:00"/>
    <d v="1899-12-30T00:05:00"/>
    <n v="0"/>
    <n v="5"/>
    <d v="1899-12-30T06:30:00"/>
    <d v="1899-12-30T07:20:00"/>
    <d v="1899-12-30T00:50:00"/>
    <n v="0"/>
    <n v="50"/>
    <d v="1899-12-30T06:30:00"/>
    <d v="1899-12-30T07:20:00"/>
    <d v="1899-12-30T00:50:00"/>
    <n v="0"/>
    <n v="50"/>
    <d v="1899-12-30T06:29:00"/>
    <n v="-3.5416666666666652E-2"/>
    <e v="#NUM!"/>
    <e v="#NUM!"/>
    <d v="1899-12-30T07:22:00"/>
    <d v="1899-12-30T00:53:00"/>
    <n v="0"/>
    <n v="53"/>
    <d v="1899-12-30T09:07:00"/>
    <d v="1899-12-30T01:45:00"/>
    <n v="1"/>
    <n v="45"/>
    <d v="1899-12-30T09:07:00"/>
    <d v="1899-12-30T09:07:00"/>
    <d v="1899-12-30T00:00:00"/>
    <n v="0"/>
    <n v="0"/>
    <d v="1899-12-30T09:07:00"/>
    <d v="1899-12-30T09:07:00"/>
    <m/>
    <d v="1899-12-30T00:00:00"/>
    <n v="0"/>
    <n v="0"/>
    <d v="1899-12-30T09:25:00"/>
    <d v="1899-12-30T00:18:00"/>
    <n v="0"/>
    <n v="18"/>
    <d v="1899-12-30T09:27:00"/>
    <d v="1899-12-30T00:02:00"/>
    <n v="0"/>
    <n v="2"/>
    <d v="1899-12-30T09:27:00"/>
    <d v="1899-12-30T09:30:00"/>
    <d v="1899-12-30T00:03:00"/>
    <n v="0"/>
    <n v="3"/>
    <d v="1899-12-30T03:25:00"/>
    <n v="3"/>
    <n v="25"/>
    <n v="-1.8055555555555602E-2"/>
    <e v="#NUM!"/>
    <e v="#NUM!"/>
    <d v="1899-12-30T00:50:00"/>
    <n v="0"/>
    <n v="50"/>
    <d v="1899-12-30T01:45:00"/>
    <n v="1"/>
    <n v="45"/>
    <m/>
    <m/>
    <m/>
    <d v="1899-12-30T01:45:00"/>
    <n v="1"/>
    <n v="4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406122.6659999988"/>
    <n v="22603"/>
    <n v="63.195263157894736"/>
    <n v="62.209559173560976"/>
    <m/>
    <m/>
    <m/>
    <m/>
    <m/>
  </r>
  <r>
    <n v="399"/>
    <n v="68"/>
    <d v="2011-10-16T00:00:00"/>
    <n v="10"/>
    <x v="0"/>
    <n v="34"/>
    <s v="TSL,JSR"/>
    <s v="BLENDED PCI/CURRAGH SS"/>
    <s v="LOWLANDS NELLO/VOGUE CHALLENGER"/>
    <d v="1899-12-30T07:10:00"/>
    <x v="394"/>
    <s v="DTY-WT 1-WCS-RLS 1-IMWB 1-DTY"/>
    <n v="57"/>
    <n v="2"/>
    <m/>
    <d v="1899-12-30T07:10:00"/>
    <d v="1899-12-30T07:10:00"/>
    <d v="1899-12-30T00:00:00"/>
    <n v="0"/>
    <n v="0"/>
    <d v="1899-12-30T08:00:00"/>
    <d v="1899-12-30T00:50:00"/>
    <n v="0"/>
    <n v="50"/>
    <d v="1899-12-30T08:15:00"/>
    <d v="1899-12-30T00:15:00"/>
    <n v="0"/>
    <n v="15"/>
    <d v="1899-12-30T08:30:00"/>
    <d v="1899-12-30T00:15:00"/>
    <n v="0"/>
    <n v="15"/>
    <d v="1899-12-30T08:30:00"/>
    <d v="1899-12-30T09:30:00"/>
    <d v="1899-12-30T01:00:00"/>
    <n v="1"/>
    <n v="0"/>
    <d v="1899-12-30T08:30:00"/>
    <d v="1899-12-30T09:30:00"/>
    <d v="1899-12-30T01:00:00"/>
    <n v="1"/>
    <n v="0"/>
    <d v="1899-12-30T09:40:00"/>
    <d v="1899-12-30T00:10:00"/>
    <n v="0"/>
    <n v="10"/>
    <d v="1899-12-30T10:22:00"/>
    <d v="1899-12-30T00:42:00"/>
    <n v="0"/>
    <n v="42"/>
    <d v="1899-12-30T13:06:00"/>
    <d v="1899-12-30T02:44:00"/>
    <n v="2"/>
    <n v="44"/>
    <d v="1899-12-30T13:06:00"/>
    <d v="1899-12-30T13:06:00"/>
    <d v="1899-12-30T00:00:00"/>
    <n v="0"/>
    <n v="0"/>
    <d v="1899-12-30T13:06:00"/>
    <d v="1899-12-30T13:06:00"/>
    <m/>
    <d v="1899-12-30T00:00:00"/>
    <n v="0"/>
    <n v="0"/>
    <d v="1899-12-30T13:20:00"/>
    <d v="1899-12-30T00:14:00"/>
    <n v="0"/>
    <n v="14"/>
    <d v="1899-12-30T13:23:00"/>
    <d v="1899-12-30T00:03:00"/>
    <n v="0"/>
    <n v="3"/>
    <d v="1899-12-30T13:23:00"/>
    <d v="1899-12-30T13:25:00"/>
    <d v="1899-12-30T00:02:00"/>
    <n v="0"/>
    <n v="2"/>
    <d v="1899-12-30T06:15:00"/>
    <n v="6"/>
    <n v="15"/>
    <d v="1899-12-30T00:42:00"/>
    <n v="0"/>
    <n v="42"/>
    <d v="1899-12-30T01:00:00"/>
    <n v="1"/>
    <n v="0"/>
    <d v="1899-12-30T02:44:00"/>
    <n v="2"/>
    <n v="44"/>
    <m/>
    <m/>
    <m/>
    <d v="1899-12-30T02:44:00"/>
    <n v="2"/>
    <n v="4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409668.6259999988"/>
    <n v="22660"/>
    <n v="62.209824561403508"/>
    <n v="62.209559841129689"/>
    <m/>
    <m/>
    <m/>
    <m/>
    <m/>
  </r>
  <r>
    <n v="400"/>
    <n v="69"/>
    <d v="2011-10-16T00:00:00"/>
    <n v="10"/>
    <x v="0"/>
    <n v="35"/>
    <s v="TSL,JSR"/>
    <s v="BLENDED PCI/CURRAGH SS"/>
    <s v="LOWLANDS NELLO/VOGUE CHALLENGER"/>
    <d v="1899-12-30T15:00:00"/>
    <x v="395"/>
    <s v="DTY-WT 1-WCS-RLS 1-IMWB 1-DTY"/>
    <n v="57"/>
    <n v="2"/>
    <m/>
    <d v="1899-12-30T15:00:00"/>
    <d v="1899-12-30T15:00:00"/>
    <d v="1899-12-30T00:00:00"/>
    <n v="0"/>
    <n v="0"/>
    <d v="1899-12-30T15:10:00"/>
    <d v="1899-12-30T00:10:00"/>
    <n v="0"/>
    <n v="10"/>
    <d v="1899-12-30T15:15:00"/>
    <d v="1899-12-30T00:05:00"/>
    <n v="0"/>
    <n v="5"/>
    <d v="1899-12-30T15:40:00"/>
    <d v="1899-12-30T00:25:00"/>
    <n v="0"/>
    <n v="25"/>
    <d v="1899-12-30T15:40:00"/>
    <d v="1899-12-30T16:40:00"/>
    <d v="1899-12-30T01:00:00"/>
    <n v="1"/>
    <n v="0"/>
    <d v="1899-12-30T15:40:00"/>
    <d v="1899-12-30T16:40:00"/>
    <d v="1899-12-30T01:00:00"/>
    <n v="1"/>
    <n v="0"/>
    <d v="1899-12-30T16:40:00"/>
    <d v="1899-12-30T00:00:00"/>
    <n v="0"/>
    <n v="0"/>
    <d v="1899-12-30T16:50:00"/>
    <d v="1899-12-30T00:10:00"/>
    <n v="0"/>
    <n v="10"/>
    <d v="1899-12-30T19:55:00"/>
    <d v="1899-12-30T03:05:00"/>
    <n v="3"/>
    <n v="5"/>
    <d v="1899-12-30T19:55:00"/>
    <d v="1899-12-30T19:55:00"/>
    <d v="1899-12-30T00:00:00"/>
    <n v="0"/>
    <n v="0"/>
    <d v="1899-12-30T19:55:00"/>
    <d v="1899-12-30T19:55:00"/>
    <m/>
    <d v="1899-12-30T00:00:00"/>
    <n v="0"/>
    <n v="0"/>
    <d v="1899-12-30T20:10:00"/>
    <d v="1899-12-30T00:15:00"/>
    <n v="0"/>
    <n v="15"/>
    <d v="1899-12-30T20:15:00"/>
    <d v="1899-12-30T00:05:00"/>
    <n v="0"/>
    <n v="5"/>
    <d v="1899-12-30T20:15:00"/>
    <d v="1899-12-30T20:20:00"/>
    <d v="1899-12-30T00:05:00"/>
    <n v="0"/>
    <n v="5"/>
    <d v="1899-12-30T05:20:00"/>
    <n v="5"/>
    <n v="20"/>
    <d v="1899-12-30T00:45:00"/>
    <n v="0"/>
    <n v="45"/>
    <d v="1899-12-30T01:00:00"/>
    <n v="1"/>
    <n v="0"/>
    <d v="1899-12-30T03:05:00"/>
    <n v="3"/>
    <n v="5"/>
    <m/>
    <m/>
    <m/>
    <d v="1899-12-30T03:05:00"/>
    <n v="3"/>
    <n v="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413226.4259999988"/>
    <n v="22718"/>
    <n v="62.417543859649129"/>
    <n v="62.207343340082701"/>
    <m/>
    <m/>
    <m/>
    <m/>
    <m/>
  </r>
  <r>
    <n v="401"/>
    <n v="70"/>
    <d v="2011-10-16T00:00:00"/>
    <n v="10"/>
    <x v="18"/>
    <n v="6"/>
    <s v="BSL"/>
    <s v="STEAM NON COKING"/>
    <s v="FURNESS MELBOURNE"/>
    <d v="1899-12-30T13:50:00"/>
    <x v="396"/>
    <s v="DTY-WT 1-WCS-RLS 1-IMWB 1-DTY"/>
    <n v="58"/>
    <n v="1"/>
    <m/>
    <d v="1899-12-30T13:50:00"/>
    <d v="1899-12-30T13:50:00"/>
    <d v="1899-12-30T00:00:00"/>
    <n v="0"/>
    <n v="0"/>
    <d v="1899-12-30T13:55:00"/>
    <d v="1899-12-30T00:05:00"/>
    <n v="0"/>
    <n v="5"/>
    <d v="1899-12-30T14:10:00"/>
    <d v="1899-12-30T00:15:00"/>
    <n v="0"/>
    <n v="15"/>
    <d v="1899-12-30T14:45:00"/>
    <d v="1899-12-30T00:35:00"/>
    <n v="0"/>
    <n v="35"/>
    <d v="1899-12-30T14:50:00"/>
    <d v="1899-12-30T15:40:00"/>
    <d v="1899-12-30T00:50:00"/>
    <n v="0"/>
    <n v="50"/>
    <d v="1899-12-30T14:50:00"/>
    <d v="1899-12-30T15:40:00"/>
    <d v="1899-12-30T00:50:00"/>
    <n v="0"/>
    <n v="50"/>
    <d v="1899-12-30T21:13:00"/>
    <d v="1899-12-30T05:33:00"/>
    <n v="5"/>
    <n v="33"/>
    <d v="1899-12-30T21:14:00"/>
    <d v="1899-12-30T00:01:00"/>
    <n v="0"/>
    <n v="1"/>
    <d v="1899-12-30T23:29:00"/>
    <d v="1899-12-30T02:15:00"/>
    <n v="2"/>
    <n v="15"/>
    <d v="1899-12-30T23:29:00"/>
    <d v="1899-12-30T23:29:00"/>
    <d v="1899-12-30T00:00:00"/>
    <n v="0"/>
    <n v="0"/>
    <d v="1899-12-30T23:29:00"/>
    <d v="1899-12-30T23:29:00"/>
    <m/>
    <d v="1899-12-30T00:00:00"/>
    <n v="0"/>
    <n v="0"/>
    <d v="1899-12-30T23:40:00"/>
    <d v="1899-12-30T00:11:00"/>
    <n v="0"/>
    <n v="11"/>
    <d v="1899-12-30T23:45:00"/>
    <d v="1899-12-30T00:05:00"/>
    <n v="0"/>
    <n v="5"/>
    <d v="1899-12-30T23:45:00"/>
    <d v="1899-12-30T23:50:00"/>
    <d v="1899-12-30T00:05:00"/>
    <n v="0"/>
    <n v="5"/>
    <d v="1899-12-30T10:00:00"/>
    <n v="10"/>
    <n v="0"/>
    <d v="1899-12-30T06:24:00"/>
    <n v="6"/>
    <n v="24"/>
    <d v="1899-12-30T00:50:00"/>
    <n v="0"/>
    <n v="50"/>
    <d v="1899-12-30T02:15:00"/>
    <n v="2"/>
    <n v="15"/>
    <m/>
    <m/>
    <m/>
    <d v="1899-12-30T02:15:00"/>
    <n v="2"/>
    <n v="1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416492.4659999989"/>
    <n v="22777"/>
    <n v="56.311034482758622"/>
    <n v="62.18959766431044"/>
    <m/>
    <m/>
    <m/>
    <m/>
    <m/>
  </r>
  <r>
    <n v="402"/>
    <n v="71"/>
    <d v="2011-10-16T00:00:00"/>
    <n v="10"/>
    <x v="2"/>
    <n v="3"/>
    <s v="UML,DGPR"/>
    <s v="HARD COKING COAL"/>
    <s v="FU ZHOU HAI"/>
    <d v="1899-12-30T16:25:00"/>
    <x v="397"/>
    <s v="DTY-WT 1-WCS-RLS 1-IMWB 1-DTY"/>
    <n v="59"/>
    <n v="0"/>
    <m/>
    <d v="1899-12-30T16:25:00"/>
    <d v="1899-12-30T16:25:00"/>
    <d v="1899-12-30T00:00:00"/>
    <n v="0"/>
    <n v="0"/>
    <d v="1899-12-30T16:35:00"/>
    <d v="1899-12-30T00:10:00"/>
    <n v="0"/>
    <n v="10"/>
    <d v="1899-12-30T19:45:00"/>
    <d v="1899-12-30T03:10:00"/>
    <n v="3"/>
    <n v="10"/>
    <d v="1899-12-30T20:20:00"/>
    <d v="1899-12-30T00:35:00"/>
    <n v="0"/>
    <n v="35"/>
    <d v="1899-12-30T20:30:00"/>
    <d v="1899-12-30T21:30:00"/>
    <d v="1899-12-30T01:00:00"/>
    <n v="1"/>
    <n v="0"/>
    <d v="1899-12-30T20:30:00"/>
    <d v="1899-12-30T21:30:00"/>
    <d v="1899-12-30T01:00:00"/>
    <n v="1"/>
    <n v="0"/>
    <d v="1899-12-31T01:20:00"/>
    <d v="1899-12-30T03:50:00"/>
    <n v="3"/>
    <n v="50"/>
    <d v="1899-12-31T01:22:00"/>
    <d v="1899-12-30T00:02:00"/>
    <n v="0"/>
    <n v="2"/>
    <d v="1899-12-31T03:39:00"/>
    <d v="1899-12-30T02:17:00"/>
    <n v="2"/>
    <n v="17"/>
    <d v="1899-12-31T03:39:00"/>
    <d v="1899-12-31T03:39:00"/>
    <d v="1899-12-30T00:00:00"/>
    <n v="0"/>
    <n v="0"/>
    <d v="1899-12-31T03:39:00"/>
    <d v="1899-12-31T03:39:00"/>
    <m/>
    <d v="1899-12-30T00:00:00"/>
    <n v="0"/>
    <n v="0"/>
    <d v="1899-12-31T03:50:00"/>
    <d v="1899-12-30T00:11:00"/>
    <n v="0"/>
    <n v="11"/>
    <d v="1899-12-31T03:55:00"/>
    <d v="1899-12-30T00:05:00"/>
    <n v="0"/>
    <n v="5"/>
    <d v="1899-12-31T03:55:00"/>
    <d v="1899-12-31T04:00:00"/>
    <d v="1899-12-30T00:05:00"/>
    <n v="0"/>
    <n v="5"/>
    <d v="1899-12-30T11:35:00"/>
    <n v="11"/>
    <n v="35"/>
    <d v="1899-12-30T04:41:00"/>
    <n v="4"/>
    <n v="41"/>
    <d v="1899-12-30T01:00:00"/>
    <n v="1"/>
    <n v="0"/>
    <d v="1899-12-30T02:17:00"/>
    <n v="2"/>
    <n v="17"/>
    <m/>
    <m/>
    <m/>
    <d v="1899-12-30T02:17:00"/>
    <n v="2"/>
    <n v="17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420041.7559999989"/>
    <n v="22836"/>
    <n v="60.157457627118646"/>
    <n v="62.184347346295276"/>
    <m/>
    <m/>
    <m/>
    <m/>
    <m/>
  </r>
  <r>
    <n v="403"/>
    <n v="72"/>
    <d v="2011-10-17T00:00:00"/>
    <n v="10"/>
    <x v="0"/>
    <n v="36"/>
    <s v="TSL,JSR"/>
    <s v="BLENDED PCI"/>
    <s v="LOWLANDS NELLO"/>
    <d v="1899-12-30T22:45:00"/>
    <x v="398"/>
    <s v="DTY-WT 1-WCS-RLS 1-IMWB 1-DTY"/>
    <n v="59"/>
    <n v="0"/>
    <m/>
    <d v="1899-12-30T22:45:00"/>
    <d v="1899-12-30T22:45:00"/>
    <d v="1899-12-30T00:00:00"/>
    <n v="0"/>
    <n v="0"/>
    <d v="1899-12-31T00:05:00"/>
    <d v="1899-12-30T01:20:00"/>
    <n v="1"/>
    <n v="20"/>
    <d v="1899-12-31T01:45:00"/>
    <d v="1899-12-30T01:40:00"/>
    <n v="1"/>
    <n v="40"/>
    <d v="1899-12-31T02:08:00"/>
    <d v="1899-12-30T00:23:00"/>
    <n v="0"/>
    <n v="23"/>
    <d v="1899-12-31T02:10:00"/>
    <d v="1899-12-31T03:10:00"/>
    <d v="1899-12-30T01:00:00"/>
    <n v="1"/>
    <n v="0"/>
    <d v="1899-12-31T02:10:00"/>
    <d v="1899-12-31T03:10:00"/>
    <d v="1899-12-30T01:00:00"/>
    <n v="1"/>
    <n v="0"/>
    <d v="1899-12-31T04:20:00"/>
    <d v="1899-12-30T01:10:00"/>
    <n v="1"/>
    <n v="10"/>
    <d v="1899-12-31T04:21:00"/>
    <d v="1899-12-30T00:01:00"/>
    <n v="0"/>
    <n v="1"/>
    <d v="1899-12-31T06:50:00"/>
    <d v="1899-12-30T02:29:00"/>
    <n v="2"/>
    <n v="29"/>
    <d v="1899-12-31T06:50:00"/>
    <d v="1899-12-31T06:50:00"/>
    <d v="1899-12-30T00:00:00"/>
    <n v="0"/>
    <n v="0"/>
    <d v="1899-12-31T06:50:00"/>
    <d v="1899-12-31T06:50:00"/>
    <m/>
    <d v="1899-12-30T00:00:00"/>
    <n v="0"/>
    <n v="0"/>
    <d v="1899-12-31T07:10:00"/>
    <d v="1899-12-30T00:20:00"/>
    <n v="0"/>
    <n v="20"/>
    <d v="1899-12-31T07:15:00"/>
    <d v="1899-12-30T00:05:00"/>
    <n v="0"/>
    <n v="5"/>
    <d v="1899-12-31T07:15:00"/>
    <d v="1899-12-31T07:20:00"/>
    <d v="1899-12-30T00:05:00"/>
    <n v="0"/>
    <n v="5"/>
    <d v="1899-12-30T08:35:00"/>
    <n v="8"/>
    <n v="35"/>
    <d v="1899-12-30T01:58:00"/>
    <n v="1"/>
    <n v="58"/>
    <d v="1899-12-30T01:00:00"/>
    <n v="1"/>
    <n v="0"/>
    <d v="1899-12-30T02:29:00"/>
    <n v="2"/>
    <n v="29"/>
    <m/>
    <m/>
    <m/>
    <d v="1899-12-30T02:29:00"/>
    <n v="2"/>
    <n v="29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423788.1759999988"/>
    <n v="22894"/>
    <n v="63.498644067796612"/>
    <n v="62.19045059841001"/>
    <m/>
    <m/>
    <m/>
    <m/>
    <m/>
  </r>
  <r>
    <n v="404"/>
    <n v="73"/>
    <d v="2011-10-17T00:00:00"/>
    <n v="10"/>
    <x v="18"/>
    <n v="7"/>
    <s v="BSL"/>
    <s v="STEAM NON COKING"/>
    <s v="FURNESS MELBOURNE"/>
    <d v="1899-12-30T07:35:00"/>
    <x v="399"/>
    <s v="DTY-WT 1-WCS-RLS 1-IMWB 1-DTY"/>
    <n v="58"/>
    <n v="1"/>
    <m/>
    <d v="1899-12-30T07:35:00"/>
    <d v="1899-12-30T07:35:00"/>
    <d v="1899-12-30T00:00:00"/>
    <n v="0"/>
    <n v="0"/>
    <d v="1899-12-30T08:00:00"/>
    <d v="1899-12-30T00:25:00"/>
    <n v="0"/>
    <n v="25"/>
    <d v="1899-12-30T08:20:00"/>
    <d v="1899-12-30T00:20:00"/>
    <n v="0"/>
    <n v="20"/>
    <d v="1899-12-30T08:30:00"/>
    <d v="1899-12-30T00:10:00"/>
    <n v="0"/>
    <n v="10"/>
    <d v="1899-12-30T08:32:00"/>
    <d v="1899-12-30T09:15:00"/>
    <d v="1899-12-30T00:43:00"/>
    <n v="0"/>
    <n v="43"/>
    <d v="1899-12-30T08:32:00"/>
    <d v="1899-12-30T09:15:00"/>
    <d v="1899-12-30T00:43:00"/>
    <n v="0"/>
    <n v="43"/>
    <d v="1899-12-30T08:30:00"/>
    <n v="-3.125E-2"/>
    <e v="#NUM!"/>
    <e v="#NUM!"/>
    <d v="1899-12-30T09:56:00"/>
    <d v="1899-12-30T01:26:00"/>
    <n v="1"/>
    <n v="26"/>
    <d v="1899-12-30T11:50:00"/>
    <d v="1899-12-30T01:54:00"/>
    <n v="1"/>
    <n v="54"/>
    <d v="1899-12-30T11:50:00"/>
    <d v="1899-12-30T11:50:00"/>
    <d v="1899-12-30T00:00:00"/>
    <n v="0"/>
    <n v="0"/>
    <d v="1899-12-30T11:50:00"/>
    <d v="1899-12-30T11:50:00"/>
    <m/>
    <d v="1899-12-30T00:00:00"/>
    <n v="0"/>
    <n v="0"/>
    <d v="1899-12-30T12:05:00"/>
    <d v="1899-12-30T00:15:00"/>
    <n v="0"/>
    <n v="15"/>
    <d v="1899-12-30T12:08:00"/>
    <d v="1899-12-30T00:03:00"/>
    <n v="0"/>
    <n v="3"/>
    <d v="1899-12-30T12:08:00"/>
    <d v="1899-12-30T12:10:00"/>
    <d v="1899-12-30T00:02:00"/>
    <n v="0"/>
    <n v="2"/>
    <d v="1899-12-30T04:35:00"/>
    <n v="4"/>
    <n v="35"/>
    <n v="-1.1805555555555625E-2"/>
    <e v="#NUM!"/>
    <e v="#NUM!"/>
    <d v="1899-12-30T00:43:00"/>
    <n v="0"/>
    <n v="43"/>
    <d v="1899-12-30T01:54:00"/>
    <n v="1"/>
    <n v="54"/>
    <m/>
    <m/>
    <m/>
    <d v="1899-12-30T01:54:00"/>
    <n v="1"/>
    <n v="5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427212.8959999988"/>
    <n v="22953"/>
    <n v="59.046896551724132"/>
    <n v="62.179797673506677"/>
    <m/>
    <m/>
    <m/>
    <m/>
    <m/>
  </r>
  <r>
    <n v="405"/>
    <n v="74"/>
    <d v="2011-10-17T00:00:00"/>
    <n v="10"/>
    <x v="26"/>
    <n v="1"/>
    <s v="KYORI OREMIN LTD."/>
    <s v="NON COKING"/>
    <s v="PRABHU DAYA"/>
    <d v="1899-12-30T20:10:00"/>
    <x v="400"/>
    <s v="DTY-WT 1-WCS-RLS 1-IMWB 1-DTY"/>
    <n v="59"/>
    <n v="0"/>
    <m/>
    <d v="1899-12-30T20:10:00"/>
    <d v="1899-12-30T20:10:00"/>
    <d v="1899-12-30T00:00:00"/>
    <n v="0"/>
    <n v="0"/>
    <d v="1899-12-30T21:15:00"/>
    <d v="1899-12-30T01:05:00"/>
    <n v="1"/>
    <n v="5"/>
    <d v="1899-12-30T21:20:00"/>
    <d v="1899-12-30T00:05:00"/>
    <n v="0"/>
    <n v="5"/>
    <d v="1899-12-30T21:43:00"/>
    <d v="1899-12-30T00:23:00"/>
    <n v="0"/>
    <n v="23"/>
    <d v="1899-12-30T21:45:00"/>
    <d v="1899-12-30T23:00:00"/>
    <d v="1899-12-30T01:15:00"/>
    <n v="1"/>
    <n v="15"/>
    <d v="1899-12-30T21:45:00"/>
    <d v="1899-12-30T23:00:00"/>
    <d v="1899-12-30T01:15:00"/>
    <n v="1"/>
    <n v="15"/>
    <d v="1899-12-30T23:09:00"/>
    <d v="1899-12-30T00:09:00"/>
    <n v="0"/>
    <n v="9"/>
    <d v="1899-12-30T23:09:00"/>
    <d v="1899-12-30T00:00:00"/>
    <n v="0"/>
    <n v="0"/>
    <d v="1899-12-31T01:37:00"/>
    <d v="1899-12-30T02:28:00"/>
    <n v="2"/>
    <n v="28"/>
    <d v="1899-12-31T01:37:00"/>
    <d v="1899-12-31T01:37:00"/>
    <d v="1899-12-30T00:00:00"/>
    <n v="0"/>
    <n v="0"/>
    <d v="1899-12-31T01:37:00"/>
    <d v="1899-12-31T01:37:00"/>
    <m/>
    <d v="1899-12-30T00:00:00"/>
    <n v="0"/>
    <n v="0"/>
    <d v="1899-12-31T01:50:00"/>
    <d v="1899-12-30T00:13:00"/>
    <n v="0"/>
    <n v="13"/>
    <d v="1899-12-31T01:55:00"/>
    <d v="1899-12-30T00:05:00"/>
    <n v="0"/>
    <n v="5"/>
    <d v="1899-12-31T01:55:00"/>
    <d v="1899-12-31T01:57:00"/>
    <d v="1899-12-30T00:02:00"/>
    <n v="0"/>
    <n v="2"/>
    <d v="1899-12-30T05:47:00"/>
    <n v="5"/>
    <n v="47"/>
    <d v="1899-12-30T00:50:00"/>
    <n v="0"/>
    <n v="50"/>
    <d v="1899-12-30T01:15:00"/>
    <n v="1"/>
    <n v="15"/>
    <d v="1899-12-30T02:28:00"/>
    <n v="2"/>
    <n v="28"/>
    <m/>
    <m/>
    <m/>
    <d v="1899-12-30T02:28:00"/>
    <n v="2"/>
    <n v="28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430652.7259999989"/>
    <n v="23007"/>
    <n v="58.30220338983051"/>
    <n v="62.183367062198414"/>
    <m/>
    <m/>
    <m/>
    <m/>
    <m/>
  </r>
  <r>
    <n v="406"/>
    <n v="75"/>
    <d v="2011-10-18T00:00:00"/>
    <n v="10"/>
    <x v="0"/>
    <n v="37"/>
    <s v="TSL,JSR"/>
    <s v="BLENDED PCI/CURRAGH SS"/>
    <s v="LOWLANDS NELLO/VOGUE CHALLENGER"/>
    <d v="1899-12-30T03:15:00"/>
    <x v="401"/>
    <s v="DTY-WT 1-WCS-RLS 1-IMWB 1-DTY"/>
    <n v="54"/>
    <n v="5"/>
    <m/>
    <d v="1899-12-30T03:15:00"/>
    <d v="1899-12-30T03:15:00"/>
    <d v="1899-12-30T00:00:00"/>
    <n v="0"/>
    <n v="0"/>
    <d v="1899-12-30T03:25:00"/>
    <d v="1899-12-30T00:10:00"/>
    <n v="0"/>
    <n v="10"/>
    <d v="1899-12-30T03:40:00"/>
    <d v="1899-12-30T00:15:00"/>
    <n v="0"/>
    <n v="15"/>
    <d v="1899-12-30T04:00:00"/>
    <d v="1899-12-30T00:20:00"/>
    <n v="0"/>
    <n v="20"/>
    <d v="1899-12-30T04:10:00"/>
    <d v="1899-12-30T04:40:00"/>
    <d v="1899-12-30T00:30:00"/>
    <n v="0"/>
    <n v="30"/>
    <d v="1899-12-30T04:10:00"/>
    <d v="1899-12-30T04:40:00"/>
    <d v="1899-12-30T00:30:00"/>
    <n v="0"/>
    <n v="30"/>
    <d v="1899-12-30T04:44:00"/>
    <d v="1899-12-30T00:04:00"/>
    <n v="0"/>
    <n v="4"/>
    <d v="1899-12-30T04:45:00"/>
    <d v="1899-12-30T00:01:00"/>
    <n v="0"/>
    <n v="1"/>
    <d v="1899-12-30T09:21:00"/>
    <d v="1899-12-30T04:36:00"/>
    <n v="4"/>
    <n v="36"/>
    <d v="1899-12-30T09:21:00"/>
    <d v="1899-12-30T09:21:00"/>
    <d v="1899-12-30T00:00:00"/>
    <n v="0"/>
    <n v="0"/>
    <d v="1899-12-30T09:21:00"/>
    <d v="1899-12-30T09:21:00"/>
    <m/>
    <d v="1899-12-30T00:00:00"/>
    <n v="0"/>
    <n v="0"/>
    <d v="1899-12-30T09:40:00"/>
    <d v="1899-12-30T00:19:00"/>
    <n v="0"/>
    <n v="19"/>
    <d v="1899-12-30T09:48:00"/>
    <d v="1899-12-30T00:08:00"/>
    <n v="0"/>
    <n v="8"/>
    <d v="1899-12-30T09:48:00"/>
    <d v="1899-12-30T09:50:00"/>
    <d v="1899-12-30T00:02:00"/>
    <n v="0"/>
    <n v="2"/>
    <d v="1899-12-30T06:35:00"/>
    <n v="6"/>
    <n v="35"/>
    <d v="1899-12-30T00:51:00"/>
    <n v="0"/>
    <n v="51"/>
    <d v="1899-12-30T00:30:00"/>
    <n v="0"/>
    <n v="30"/>
    <d v="1899-12-30T04:36:00"/>
    <n v="4"/>
    <n v="36"/>
    <m/>
    <m/>
    <m/>
    <d v="1899-12-30T04:36:00"/>
    <n v="4"/>
    <n v="36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434066.0659999989"/>
    <n v="23063"/>
    <n v="63.21"/>
    <n v="62.180378354940771"/>
    <m/>
    <m/>
    <m/>
    <m/>
    <m/>
  </r>
  <r>
    <n v="407"/>
    <n v="76"/>
    <d v="2011-10-18T00:00:00"/>
    <n v="10"/>
    <x v="1"/>
    <n v="6"/>
    <s v="TSL,HALDIA"/>
    <s v="HAILCREEK"/>
    <s v="JASMINE HALO"/>
    <d v="1899-12-30T04:30:00"/>
    <x v="402"/>
    <s v="DTY-WT 1-WCS-RLS 1-IMWB 1-DTY"/>
    <n v="56"/>
    <n v="3"/>
    <m/>
    <d v="1899-12-30T04:30:00"/>
    <d v="1899-12-30T04:30:00"/>
    <d v="1899-12-30T00:00:00"/>
    <n v="0"/>
    <n v="0"/>
    <d v="1899-12-30T04:40:00"/>
    <d v="1899-12-30T00:10:00"/>
    <n v="0"/>
    <n v="10"/>
    <d v="1899-12-30T05:00:00"/>
    <d v="1899-12-30T00:20:00"/>
    <n v="0"/>
    <n v="20"/>
    <d v="1899-12-30T05:45:00"/>
    <d v="1899-12-30T00:45:00"/>
    <n v="0"/>
    <n v="45"/>
    <d v="1899-12-30T05:50:00"/>
    <d v="1899-12-30T09:30:00"/>
    <d v="1899-12-30T03:40:00"/>
    <n v="3"/>
    <n v="40"/>
    <d v="1899-12-30T05:50:00"/>
    <d v="1899-12-30T09:30:00"/>
    <d v="1899-12-30T03:40:00"/>
    <n v="3"/>
    <n v="40"/>
    <d v="1899-12-30T11:05:00"/>
    <d v="1899-12-30T01:35:00"/>
    <n v="1"/>
    <n v="35"/>
    <d v="1899-12-30T11:32:00"/>
    <d v="1899-12-30T00:27:00"/>
    <n v="0"/>
    <n v="27"/>
    <d v="1899-12-30T13:36:00"/>
    <d v="1899-12-30T02:04:00"/>
    <n v="2"/>
    <n v="4"/>
    <d v="1899-12-30T13:36:00"/>
    <d v="1899-12-30T13:36:00"/>
    <d v="1899-12-30T00:00:00"/>
    <n v="0"/>
    <n v="0"/>
    <d v="1899-12-30T13:36:00"/>
    <d v="1899-12-30T13:36:00"/>
    <m/>
    <d v="1899-12-30T00:00:00"/>
    <n v="0"/>
    <n v="0"/>
    <d v="1899-12-30T13:58:00"/>
    <d v="1899-12-30T00:22:00"/>
    <n v="0"/>
    <n v="22"/>
    <d v="1899-12-30T14:05:00"/>
    <d v="1899-12-30T00:07:00"/>
    <n v="0"/>
    <n v="7"/>
    <d v="1899-12-30T14:05:00"/>
    <d v="1899-12-30T14:10:00"/>
    <d v="1899-12-30T00:05:00"/>
    <n v="0"/>
    <n v="5"/>
    <d v="1899-12-30T09:40:00"/>
    <n v="9"/>
    <n v="40"/>
    <d v="1899-12-30T02:49:00"/>
    <n v="2"/>
    <n v="49"/>
    <d v="1899-12-30T03:40:00"/>
    <n v="3"/>
    <n v="40"/>
    <d v="1899-12-30T02:04:00"/>
    <n v="2"/>
    <n v="4"/>
    <m/>
    <m/>
    <m/>
    <d v="1899-12-30T02:04:00"/>
    <n v="2"/>
    <n v="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437788.345999999"/>
    <n v="23121"/>
    <n v="66.469285714285718"/>
    <n v="62.185387569741749"/>
    <m/>
    <m/>
    <m/>
    <m/>
    <m/>
  </r>
  <r>
    <n v="408"/>
    <n v="77"/>
    <d v="2011-10-18T00:00:00"/>
    <n v="10"/>
    <x v="18"/>
    <n v="8"/>
    <s v="BSL"/>
    <s v="STEAM NON COKING"/>
    <s v="FURNESS MELBOURNE"/>
    <d v="1899-12-30T09:15:00"/>
    <x v="403"/>
    <s v="DTY-WT 1-WCS-RLS 1-IMWB 1-DTY"/>
    <n v="58"/>
    <n v="1"/>
    <m/>
    <d v="1899-12-30T09:15:00"/>
    <d v="1899-12-30T09:15:00"/>
    <d v="1899-12-30T00:00:00"/>
    <n v="0"/>
    <n v="0"/>
    <d v="1899-12-30T09:35:00"/>
    <d v="1899-12-30T00:20:00"/>
    <n v="0"/>
    <n v="20"/>
    <d v="1899-12-30T10:25:00"/>
    <d v="1899-12-30T00:50:00"/>
    <n v="0"/>
    <n v="50"/>
    <d v="1899-12-30T11:15:00"/>
    <d v="1899-12-30T00:50:00"/>
    <n v="0"/>
    <n v="50"/>
    <d v="1899-12-30T11:20:00"/>
    <d v="1899-12-30T12:30:00"/>
    <d v="1899-12-30T01:10:00"/>
    <n v="1"/>
    <n v="10"/>
    <d v="1899-12-30T11:20:00"/>
    <d v="1899-12-30T12:30:00"/>
    <d v="1899-12-30T01:10:00"/>
    <n v="1"/>
    <n v="10"/>
    <d v="1899-12-30T14:20:00"/>
    <d v="1899-12-30T01:50:00"/>
    <n v="1"/>
    <n v="50"/>
    <d v="1899-12-30T14:49:00"/>
    <d v="1899-12-30T00:29:00"/>
    <n v="0"/>
    <n v="29"/>
    <d v="1899-12-30T16:00:00"/>
    <d v="1899-12-30T01:11:00"/>
    <n v="1"/>
    <n v="11"/>
    <d v="1899-12-30T16:00:00"/>
    <d v="1899-12-30T16:00:00"/>
    <d v="1899-12-30T00:00:00"/>
    <n v="0"/>
    <n v="0"/>
    <d v="1899-12-30T16:00:00"/>
    <d v="1899-12-30T16:00:00"/>
    <m/>
    <d v="1899-12-30T00:00:00"/>
    <n v="0"/>
    <n v="0"/>
    <d v="1899-12-30T16:10:00"/>
    <d v="1899-12-30T00:10:00"/>
    <n v="0"/>
    <n v="10"/>
    <d v="1899-12-30T16:15:00"/>
    <d v="1899-12-30T00:05:00"/>
    <n v="0"/>
    <n v="5"/>
    <d v="1899-12-30T16:15:00"/>
    <d v="1899-12-30T16:15:00"/>
    <d v="1899-12-30T00:00:00"/>
    <n v="0"/>
    <n v="0"/>
    <d v="1899-12-30T07:00:00"/>
    <n v="7"/>
    <n v="0"/>
    <d v="1899-12-30T02:55:00"/>
    <n v="2"/>
    <n v="55"/>
    <d v="1899-12-30T01:10:00"/>
    <n v="1"/>
    <n v="10"/>
    <d v="1899-12-30T01:11:00"/>
    <n v="1"/>
    <n v="11"/>
    <m/>
    <m/>
    <m/>
    <d v="1899-12-30T01:11:00"/>
    <n v="1"/>
    <n v="11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441225.425999999"/>
    <n v="23180"/>
    <n v="59.26"/>
    <n v="62.175385073339044"/>
    <m/>
    <m/>
    <m/>
    <m/>
    <m/>
  </r>
  <r>
    <n v="409"/>
    <n v="78"/>
    <d v="2011-10-18T00:00:00"/>
    <n v="10"/>
    <x v="1"/>
    <n v="7"/>
    <s v="TSL,HALDIA"/>
    <s v="HAILCREEK"/>
    <s v="JASMINE HALO"/>
    <d v="1899-12-30T11:00:00"/>
    <x v="404"/>
    <s v="DTY-WT 1-WCS-RLS 1-IMWB 1-DTY"/>
    <n v="59"/>
    <n v="0"/>
    <m/>
    <d v="1899-12-30T11:00:00"/>
    <d v="1899-12-30T11:00:00"/>
    <d v="1899-12-30T00:00:00"/>
    <n v="0"/>
    <n v="0"/>
    <d v="1899-12-30T12:00:00"/>
    <d v="1899-12-30T01:00:00"/>
    <n v="1"/>
    <n v="0"/>
    <d v="1899-12-30T13:45:00"/>
    <d v="1899-12-30T01:45:00"/>
    <n v="1"/>
    <n v="45"/>
    <d v="1899-12-30T14:40:00"/>
    <d v="1899-12-30T00:55:00"/>
    <n v="0"/>
    <n v="55"/>
    <d v="1899-12-30T14:45:00"/>
    <d v="1899-12-30T16:10:00"/>
    <d v="1899-12-30T01:25:00"/>
    <n v="1"/>
    <n v="25"/>
    <d v="1899-12-30T14:45:00"/>
    <d v="1899-12-30T16:10:00"/>
    <d v="1899-12-30T01:25:00"/>
    <n v="1"/>
    <n v="25"/>
    <d v="1899-12-30T17:10:00"/>
    <d v="1899-12-30T01:00:00"/>
    <n v="1"/>
    <n v="0"/>
    <d v="1899-12-30T17:11:00"/>
    <d v="1899-12-30T00:01:00"/>
    <n v="0"/>
    <n v="1"/>
    <d v="1899-12-30T20:35:00"/>
    <d v="1899-12-30T03:24:00"/>
    <n v="3"/>
    <n v="24"/>
    <d v="1899-12-30T20:35:00"/>
    <d v="1899-12-30T20:35:00"/>
    <d v="1899-12-30T00:00:00"/>
    <n v="0"/>
    <n v="0"/>
    <d v="1899-12-30T20:35:00"/>
    <d v="1899-12-30T20:35:00"/>
    <m/>
    <d v="1899-12-30T00:00:00"/>
    <n v="0"/>
    <n v="0"/>
    <d v="1899-12-30T20:42:00"/>
    <d v="1899-12-30T00:07:00"/>
    <n v="0"/>
    <n v="7"/>
    <d v="1899-12-30T20:50:00"/>
    <d v="1899-12-30T00:08:00"/>
    <n v="0"/>
    <n v="8"/>
    <d v="1899-12-30T20:50:00"/>
    <d v="1899-12-30T20:50:00"/>
    <d v="1899-12-30T00:00:00"/>
    <n v="0"/>
    <n v="0"/>
    <d v="1899-12-30T09:50:00"/>
    <n v="9"/>
    <n v="50"/>
    <d v="1899-12-30T02:10:00"/>
    <n v="2"/>
    <n v="10"/>
    <d v="1899-12-30T01:25:00"/>
    <n v="1"/>
    <n v="25"/>
    <d v="1899-12-30T03:24:00"/>
    <n v="3"/>
    <n v="24"/>
    <m/>
    <m/>
    <m/>
    <d v="1899-12-30T03:24:00"/>
    <n v="3"/>
    <n v="2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444922.9959999991"/>
    <n v="23236"/>
    <n v="62.670677966101699"/>
    <n v="62.184670166982229"/>
    <m/>
    <m/>
    <m/>
    <m/>
    <m/>
  </r>
  <r>
    <n v="410"/>
    <n v="79"/>
    <d v="2011-10-18T00:00:00"/>
    <n v="10"/>
    <x v="0"/>
    <n v="38"/>
    <s v="TSL,JSR"/>
    <s v="HAILCREEK"/>
    <s v="JASMINE HALO"/>
    <d v="1899-12-30T15:40:00"/>
    <x v="405"/>
    <s v="DTY-WT 1-WCS-RLS 1-IMWB 1-DTY"/>
    <n v="56"/>
    <n v="3"/>
    <m/>
    <d v="1899-12-30T15:40:00"/>
    <d v="1899-12-30T15:40:00"/>
    <d v="1899-12-30T00:00:00"/>
    <n v="0"/>
    <n v="0"/>
    <d v="1899-12-30T16:20:00"/>
    <d v="1899-12-30T00:40:00"/>
    <n v="0"/>
    <n v="40"/>
    <d v="1899-12-30T16:35:00"/>
    <d v="1899-12-30T00:15:00"/>
    <n v="0"/>
    <n v="15"/>
    <d v="1899-12-30T17:35:00"/>
    <d v="1899-12-30T01:00:00"/>
    <n v="1"/>
    <n v="0"/>
    <d v="1899-12-30T17:40:00"/>
    <d v="1899-12-30T18:45:00"/>
    <d v="1899-12-30T01:05:00"/>
    <n v="1"/>
    <n v="5"/>
    <d v="1899-12-30T17:40:00"/>
    <d v="1899-12-30T18:45:00"/>
    <d v="1899-12-30T01:05:00"/>
    <n v="1"/>
    <n v="5"/>
    <d v="1899-12-30T20:42:00"/>
    <d v="1899-12-30T01:57:00"/>
    <n v="1"/>
    <n v="57"/>
    <d v="1899-12-30T20:43:00"/>
    <d v="1899-12-30T00:01:00"/>
    <n v="0"/>
    <n v="1"/>
    <d v="1899-12-30T22:00:00"/>
    <d v="1899-12-30T01:17:00"/>
    <n v="1"/>
    <n v="17"/>
    <d v="1899-12-30T22:00:00"/>
    <d v="1899-12-30T22:00:00"/>
    <d v="1899-12-30T00:00:00"/>
    <n v="0"/>
    <n v="0"/>
    <d v="1899-12-30T22:00:00"/>
    <d v="1899-12-30T22:00:00"/>
    <m/>
    <d v="1899-12-30T00:00:00"/>
    <n v="0"/>
    <n v="0"/>
    <d v="1899-12-30T22:10:00"/>
    <d v="1899-12-30T00:10:00"/>
    <n v="0"/>
    <n v="10"/>
    <d v="1899-12-30T22:15:00"/>
    <d v="1899-12-30T00:05:00"/>
    <n v="0"/>
    <n v="5"/>
    <d v="1899-12-30T22:15:00"/>
    <d v="1899-12-30T22:20:00"/>
    <d v="1899-12-30T00:05:00"/>
    <n v="0"/>
    <n v="5"/>
    <d v="1899-12-30T06:40:00"/>
    <n v="6"/>
    <n v="40"/>
    <d v="1899-12-30T03:12:00"/>
    <n v="3"/>
    <n v="12"/>
    <d v="1899-12-30T01:05:00"/>
    <n v="1"/>
    <n v="5"/>
    <d v="1899-12-30T01:17:00"/>
    <n v="1"/>
    <n v="17"/>
    <m/>
    <m/>
    <m/>
    <d v="1899-12-30T01:17:00"/>
    <n v="1"/>
    <n v="17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448434.3559999992"/>
    <n v="23295"/>
    <n v="62.702857142857148"/>
    <n v="62.177907533805502"/>
    <m/>
    <m/>
    <m/>
    <m/>
    <m/>
  </r>
  <r>
    <n v="411"/>
    <n v="80"/>
    <d v="2011-10-18T00:00:00"/>
    <n v="10"/>
    <x v="18"/>
    <n v="9"/>
    <s v="BSL"/>
    <s v="STEAM NON COKING"/>
    <s v="FURNESS MELBOURNE"/>
    <d v="1899-12-30T17:00:00"/>
    <x v="406"/>
    <s v="DTY-WT 1-WCS-RLS 1-IMWB 1-DTY"/>
    <n v="59"/>
    <n v="0"/>
    <m/>
    <d v="1899-12-30T17:00:00"/>
    <d v="1899-12-30T17:00:00"/>
    <d v="1899-12-30T00:00:00"/>
    <n v="0"/>
    <n v="0"/>
    <d v="1899-12-30T18:00:00"/>
    <d v="1899-12-30T01:00:00"/>
    <n v="1"/>
    <n v="0"/>
    <d v="1899-12-30T20:45:00"/>
    <d v="1899-12-30T02:45:00"/>
    <n v="2"/>
    <n v="45"/>
    <d v="1899-12-30T21:30:00"/>
    <d v="1899-12-30T00:45:00"/>
    <n v="0"/>
    <n v="45"/>
    <d v="1899-12-30T21:30:00"/>
    <d v="1899-12-30T23:20:00"/>
    <d v="1899-12-30T01:50:00"/>
    <n v="1"/>
    <n v="50"/>
    <d v="1899-12-30T21:30:00"/>
    <d v="1899-12-30T23:20:00"/>
    <d v="1899-12-30T01:50:00"/>
    <n v="1"/>
    <n v="50"/>
    <d v="1899-12-31T00:01:00"/>
    <d v="1899-12-30T00:41:00"/>
    <n v="0"/>
    <n v="41"/>
    <d v="1899-12-31T00:02:00"/>
    <d v="1899-12-30T00:01:00"/>
    <n v="0"/>
    <n v="1"/>
    <d v="1899-12-31T02:06:00"/>
    <d v="1899-12-30T02:04:00"/>
    <n v="2"/>
    <n v="4"/>
    <d v="1899-12-31T02:06:00"/>
    <d v="1899-12-31T02:06:00"/>
    <d v="1899-12-30T00:00:00"/>
    <n v="0"/>
    <n v="0"/>
    <d v="1899-12-31T02:06:00"/>
    <d v="1899-12-31T02:06:00"/>
    <m/>
    <d v="1899-12-30T00:00:00"/>
    <n v="0"/>
    <n v="0"/>
    <d v="1899-12-31T02:15:00"/>
    <d v="1899-12-30T00:09:00"/>
    <n v="0"/>
    <n v="9"/>
    <d v="1899-12-31T02:22:00"/>
    <d v="1899-12-30T00:07:00"/>
    <n v="0"/>
    <n v="7"/>
    <d v="1899-12-31T02:22:00"/>
    <d v="1899-12-31T02:25:00"/>
    <d v="1899-12-30T00:03:00"/>
    <n v="0"/>
    <n v="3"/>
    <d v="1899-12-30T09:25:00"/>
    <n v="9"/>
    <n v="25"/>
    <d v="1899-12-30T01:42:00"/>
    <n v="1"/>
    <n v="42"/>
    <d v="1899-12-30T01:50:00"/>
    <n v="1"/>
    <n v="50"/>
    <d v="1899-12-30T02:04:00"/>
    <n v="2"/>
    <n v="4"/>
    <m/>
    <m/>
    <m/>
    <d v="1899-12-30T02:04:00"/>
    <n v="2"/>
    <n v="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451968.3759999992"/>
    <n v="23354"/>
    <n v="59.89864406779661"/>
    <n v="62.172149353429788"/>
    <m/>
    <m/>
    <m/>
    <m/>
    <m/>
  </r>
  <r>
    <n v="412"/>
    <n v="81"/>
    <d v="2011-10-19T00:00:00"/>
    <n v="10"/>
    <x v="1"/>
    <n v="8"/>
    <s v="TSL,HALDIA"/>
    <s v="HAILCREEK"/>
    <s v="JASMINE HALO"/>
    <d v="1899-12-30T03:35:00"/>
    <x v="407"/>
    <s v="DTY-WT 1-WCS-RLS 1-IMWB 1-DTY"/>
    <n v="59"/>
    <n v="0"/>
    <m/>
    <d v="1899-12-30T03:35:00"/>
    <d v="1899-12-30T03:35:00"/>
    <d v="1899-12-30T00:00:00"/>
    <n v="0"/>
    <n v="0"/>
    <d v="1899-12-30T03:45:00"/>
    <d v="1899-12-30T00:10:00"/>
    <n v="0"/>
    <n v="10"/>
    <d v="1899-12-30T04:00:00"/>
    <d v="1899-12-30T00:15:00"/>
    <n v="0"/>
    <n v="15"/>
    <d v="1899-12-30T04:30:00"/>
    <d v="1899-12-30T00:30:00"/>
    <n v="0"/>
    <n v="30"/>
    <d v="1899-12-30T04:35:00"/>
    <d v="1899-12-30T05:40:00"/>
    <d v="1899-12-30T01:05:00"/>
    <n v="1"/>
    <n v="5"/>
    <d v="1899-12-30T04:35:00"/>
    <d v="1899-12-30T05:40:00"/>
    <d v="1899-12-30T01:05:00"/>
    <n v="1"/>
    <n v="5"/>
    <d v="1899-12-30T05:51:00"/>
    <d v="1899-12-30T00:11:00"/>
    <n v="0"/>
    <n v="11"/>
    <d v="1899-12-30T05:53:00"/>
    <d v="1899-12-30T00:02:00"/>
    <n v="0"/>
    <n v="2"/>
    <d v="1899-12-30T08:21:00"/>
    <d v="1899-12-30T02:28:00"/>
    <n v="2"/>
    <n v="28"/>
    <d v="1899-12-30T08:21:00"/>
    <d v="1899-12-30T08:21:00"/>
    <d v="1899-12-30T00:00:00"/>
    <n v="0"/>
    <n v="0"/>
    <d v="1899-12-30T08:21:00"/>
    <d v="1899-12-30T08:21:00"/>
    <m/>
    <d v="1899-12-30T00:00:00"/>
    <n v="0"/>
    <n v="0"/>
    <d v="1899-12-30T08:25:00"/>
    <d v="1899-12-30T00:04:00"/>
    <n v="0"/>
    <n v="4"/>
    <d v="1899-12-30T08:30:00"/>
    <d v="1899-12-30T00:05:00"/>
    <n v="0"/>
    <n v="5"/>
    <d v="1899-12-30T08:30:00"/>
    <d v="1899-12-30T08:35:00"/>
    <d v="1899-12-30T00:05:00"/>
    <n v="0"/>
    <n v="5"/>
    <d v="1899-12-30T05:00:00"/>
    <n v="5"/>
    <n v="0"/>
    <d v="1899-12-30T00:50:00"/>
    <n v="0"/>
    <n v="50"/>
    <d v="1899-12-30T01:05:00"/>
    <n v="1"/>
    <n v="5"/>
    <d v="1899-12-30T02:28:00"/>
    <n v="2"/>
    <n v="28"/>
    <m/>
    <m/>
    <m/>
    <d v="1899-12-30T02:28:00"/>
    <n v="2"/>
    <n v="28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455602.3059999992"/>
    <n v="23412"/>
    <n v="61.592033898305083"/>
    <n v="62.173342986502611"/>
    <m/>
    <m/>
    <m/>
    <m/>
    <m/>
  </r>
  <r>
    <n v="413"/>
    <n v="82"/>
    <d v="2011-10-20T00:00:00"/>
    <n v="10"/>
    <x v="7"/>
    <n v="5"/>
    <s v="VISA STEEL"/>
    <s v="STEAM NON COKING"/>
    <s v="NEWLEAD SPARTOUNTA"/>
    <d v="1899-12-30T05:20:00"/>
    <x v="408"/>
    <s v="DTY-WT 1-WCS-IMWB 1-DTY"/>
    <n v="58"/>
    <n v="0"/>
    <m/>
    <d v="1899-12-30T05:20:00"/>
    <d v="1899-12-30T05:20:00"/>
    <d v="1899-12-30T00:00:00"/>
    <n v="0"/>
    <n v="0"/>
    <d v="1899-12-30T05:30:00"/>
    <d v="1899-12-30T00:10:00"/>
    <n v="0"/>
    <n v="10"/>
    <d v="1899-12-30T05:40:00"/>
    <d v="1899-12-30T00:10:00"/>
    <n v="0"/>
    <n v="10"/>
    <d v="1899-12-30T06:10:00"/>
    <d v="1899-12-30T00:30:00"/>
    <n v="0"/>
    <n v="30"/>
    <d v="1899-12-30T06:15:00"/>
    <d v="1899-12-30T07:30:00"/>
    <d v="1899-12-30T01:15:00"/>
    <n v="1"/>
    <n v="15"/>
    <d v="1899-12-30T06:15:00"/>
    <d v="1899-12-30T07:30:00"/>
    <d v="1899-12-30T01:15:00"/>
    <n v="1"/>
    <n v="15"/>
    <d v="1899-12-30T07:30:00"/>
    <d v="1899-12-30T00:00:00"/>
    <n v="0"/>
    <n v="0"/>
    <d v="1899-12-30T07:30:00"/>
    <d v="1899-12-30T00:00:00"/>
    <n v="0"/>
    <n v="0"/>
    <d v="1899-12-31T09:45:00"/>
    <d v="1899-12-31T02:15:00"/>
    <n v="2"/>
    <n v="15"/>
    <d v="1899-12-31T09:45:00"/>
    <d v="1899-12-31T09:45:00"/>
    <d v="1899-12-30T00:00:00"/>
    <n v="0"/>
    <n v="0"/>
    <d v="1899-12-31T09:45:00"/>
    <d v="1899-12-31T09:45:00"/>
    <m/>
    <d v="1899-12-30T00:00:00"/>
    <n v="0"/>
    <n v="0"/>
    <d v="1899-12-31T10:10:00"/>
    <d v="1899-12-30T00:25:00"/>
    <n v="0"/>
    <n v="25"/>
    <d v="1899-12-31T10:15:00"/>
    <d v="1899-12-30T00:05:00"/>
    <n v="0"/>
    <n v="5"/>
    <d v="1899-12-31T10:15:00"/>
    <d v="1899-12-31T10:20:00"/>
    <d v="1899-12-30T00:05:00"/>
    <n v="0"/>
    <n v="5"/>
    <d v="1899-12-31T05:00:00"/>
    <n v="5"/>
    <n v="0"/>
    <d v="1899-12-30T01:00:00"/>
    <n v="1"/>
    <n v="0"/>
    <d v="1899-12-30T01:15:00"/>
    <n v="1"/>
    <n v="15"/>
    <d v="1899-12-31T02:15:00"/>
    <n v="2"/>
    <n v="15"/>
    <m/>
    <m/>
    <m/>
    <d v="1899-12-31T02:15:00"/>
    <n v="2"/>
    <n v="1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459773.1459999993"/>
    <n v="23471"/>
    <n v="71.911034482758623"/>
    <n v="62.194757189723454"/>
    <m/>
    <m/>
    <m/>
    <m/>
    <m/>
  </r>
  <r>
    <n v="414"/>
    <n v="83"/>
    <d v="2011-10-20T00:00:00"/>
    <n v="10"/>
    <x v="10"/>
    <n v="2"/>
    <s v="SUPL"/>
    <s v="NON COKING"/>
    <s v="CAROUGE"/>
    <d v="1899-12-30T10:50:00"/>
    <x v="409"/>
    <s v="DTY-WT 1-WCS-IMWB 1-DTY"/>
    <n v="59"/>
    <n v="0"/>
    <m/>
    <d v="1899-12-30T10:50:00"/>
    <d v="1899-12-30T10:50:00"/>
    <d v="1899-12-30T00:00:00"/>
    <n v="0"/>
    <n v="0"/>
    <d v="1899-12-31T10:00:00"/>
    <d v="1899-12-30T23:10:00"/>
    <n v="23"/>
    <n v="10"/>
    <d v="1899-12-31T10:10:00"/>
    <d v="1899-12-30T00:10:00"/>
    <n v="0"/>
    <n v="10"/>
    <d v="1899-12-31T10:40:00"/>
    <d v="1899-12-30T00:30:00"/>
    <n v="0"/>
    <n v="30"/>
    <d v="1899-12-31T10:45:00"/>
    <d v="1899-12-31T12:00:00"/>
    <d v="1899-12-30T01:15:00"/>
    <n v="1"/>
    <n v="15"/>
    <d v="1899-12-31T10:45:00"/>
    <d v="1899-12-31T12:00:00"/>
    <d v="1899-12-30T01:15:00"/>
    <n v="1"/>
    <n v="15"/>
    <d v="1899-12-31T12:00:00"/>
    <d v="1899-12-30T00:00:00"/>
    <n v="0"/>
    <n v="0"/>
    <d v="1899-12-31T12:00:00"/>
    <d v="1899-12-30T00:00:00"/>
    <n v="0"/>
    <n v="0"/>
    <d v="1900-01-01T01:15:00"/>
    <d v="1899-12-30T13:15:00"/>
    <n v="13"/>
    <n v="15"/>
    <d v="1900-01-01T01:15:00"/>
    <d v="1900-01-01T01:15:00"/>
    <d v="1899-12-30T00:00:00"/>
    <n v="0"/>
    <n v="0"/>
    <d v="1900-01-01T01:15:00"/>
    <d v="1900-01-01T01:15:00"/>
    <m/>
    <d v="1899-12-30T00:00:00"/>
    <n v="0"/>
    <n v="0"/>
    <d v="1900-01-01T01:28:00"/>
    <d v="1899-12-30T00:13:00"/>
    <n v="0"/>
    <n v="13"/>
    <d v="1900-01-01T01:30:00"/>
    <d v="1899-12-30T00:02:00"/>
    <n v="0"/>
    <n v="2"/>
    <d v="1900-01-01T01:30:00"/>
    <d v="1900-01-01T01:35:00"/>
    <d v="1899-12-30T00:05:00"/>
    <n v="0"/>
    <n v="5"/>
    <d v="1899-12-31T14:45:00"/>
    <n v="14"/>
    <n v="45"/>
    <d v="1899-12-30T00:45:00"/>
    <n v="0"/>
    <n v="45"/>
    <d v="1899-12-30T01:15:00"/>
    <n v="1"/>
    <n v="15"/>
    <d v="1899-12-30T13:15:00"/>
    <n v="13"/>
    <n v="15"/>
    <m/>
    <m/>
    <m/>
    <d v="1899-12-30T13:15:00"/>
    <n v="13"/>
    <n v="1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464003.9359999993"/>
    <n v="23529"/>
    <n v="71.70830508474576"/>
    <n v="62.221256151982629"/>
    <m/>
    <m/>
    <m/>
    <m/>
    <m/>
  </r>
  <r>
    <n v="415"/>
    <n v="84"/>
    <d v="2011-10-21T00:00:00"/>
    <n v="10"/>
    <x v="1"/>
    <n v="9"/>
    <s v="TSL,HALDIA"/>
    <s v="HAILCREEK"/>
    <s v="JASMINE HALO"/>
    <d v="1899-12-30T12:20:00"/>
    <x v="410"/>
    <s v="DTY-WT 1-WCS-IMWB 1-DTY"/>
    <n v="58"/>
    <n v="1"/>
    <m/>
    <d v="1899-12-30T12:20:00"/>
    <d v="1899-12-30T12:20:00"/>
    <d v="1899-12-30T00:00:00"/>
    <n v="0"/>
    <n v="0"/>
    <d v="1899-12-30T14:50:00"/>
    <d v="1899-12-30T02:30:00"/>
    <n v="2"/>
    <n v="30"/>
    <d v="1899-12-30T15:10:00"/>
    <d v="1899-12-30T00:20:00"/>
    <n v="0"/>
    <n v="20"/>
    <d v="1899-12-30T15:40:00"/>
    <d v="1899-12-30T00:30:00"/>
    <n v="0"/>
    <n v="30"/>
    <d v="1899-12-31T01:30:00"/>
    <d v="1899-12-31T02:30:00"/>
    <d v="1899-12-30T01:00:00"/>
    <n v="1"/>
    <n v="0"/>
    <d v="1899-12-31T01:30:00"/>
    <d v="1899-12-31T02:30:00"/>
    <d v="1899-12-30T01:00:00"/>
    <n v="1"/>
    <n v="0"/>
    <d v="1899-12-31T02:30:00"/>
    <d v="1899-12-30T00:00:00"/>
    <n v="0"/>
    <n v="0"/>
    <d v="1899-12-31T02:40:00"/>
    <d v="1899-12-30T00:10:00"/>
    <n v="0"/>
    <n v="10"/>
    <d v="1899-12-31T17:30:00"/>
    <d v="1899-12-30T14:50:00"/>
    <n v="14"/>
    <n v="50"/>
    <d v="1899-12-31T17:30:00"/>
    <d v="1899-12-31T17:30:00"/>
    <d v="1899-12-30T00:00:00"/>
    <n v="0"/>
    <n v="0"/>
    <d v="1899-12-31T17:30:00"/>
    <d v="1899-12-31T17:30:00"/>
    <m/>
    <d v="1899-12-30T00:00:00"/>
    <n v="0"/>
    <n v="0"/>
    <d v="1899-12-31T17:50:00"/>
    <d v="1899-12-30T00:20:00"/>
    <n v="0"/>
    <n v="20"/>
    <d v="1899-12-31T18:00:00"/>
    <d v="1899-12-30T00:10:00"/>
    <n v="0"/>
    <n v="10"/>
    <d v="1899-12-31T18:00:00"/>
    <d v="1899-12-31T18:10:00"/>
    <d v="1899-12-30T00:10:00"/>
    <n v="0"/>
    <n v="10"/>
    <d v="1899-12-31T05:50:00"/>
    <n v="5"/>
    <n v="50"/>
    <d v="1899-12-30T01:00:00"/>
    <n v="1"/>
    <n v="0"/>
    <d v="1899-12-30T01:00:00"/>
    <n v="1"/>
    <n v="0"/>
    <d v="1899-12-30T14:50:00"/>
    <n v="14"/>
    <n v="50"/>
    <m/>
    <m/>
    <m/>
    <d v="1899-12-30T14:50:00"/>
    <n v="14"/>
    <n v="5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467579.2259999993"/>
    <n v="23587"/>
    <n v="61.642931034482757"/>
    <n v="62.219834061135344"/>
    <m/>
    <m/>
    <m/>
    <m/>
    <m/>
  </r>
  <r>
    <n v="416"/>
    <n v="85"/>
    <d v="2011-10-22T00:00:00"/>
    <n v="10"/>
    <x v="0"/>
    <n v="39"/>
    <s v="TSL,JSR"/>
    <s v="Lake VERMONT HCC/CD PCI"/>
    <s v="LOWLANDS ORCHID"/>
    <d v="1899-12-30T12:05:00"/>
    <x v="411"/>
    <s v="DTY-WT 1-WCS-IMWB 1-DTY"/>
    <n v="58"/>
    <n v="0"/>
    <m/>
    <d v="1899-12-30T12:05:00"/>
    <d v="1899-12-30T12:05:00"/>
    <d v="1899-12-30T00:00:00"/>
    <n v="0"/>
    <n v="0"/>
    <d v="1900-01-01T01:30:00"/>
    <d v="1899-12-31T13:25:00"/>
    <n v="13"/>
    <n v="25"/>
    <d v="1900-01-01T01:35:00"/>
    <d v="1899-12-30T00:05:00"/>
    <n v="0"/>
    <n v="5"/>
    <d v="1900-01-01T02:00:00"/>
    <d v="1899-12-30T00:25:00"/>
    <n v="0"/>
    <n v="25"/>
    <d v="1900-01-01T02:05:00"/>
    <d v="1900-01-01T03:30:00"/>
    <d v="1899-12-30T01:25:00"/>
    <n v="1"/>
    <n v="25"/>
    <d v="1900-01-01T02:05:00"/>
    <d v="1900-01-01T03:30:00"/>
    <d v="1899-12-30T01:25:00"/>
    <n v="1"/>
    <n v="25"/>
    <d v="1900-01-01T03:35:00"/>
    <d v="1899-12-30T00:05:00"/>
    <n v="0"/>
    <n v="5"/>
    <d v="1900-01-01T03:35:00"/>
    <d v="1899-12-30T00:00:00"/>
    <n v="0"/>
    <n v="0"/>
    <d v="1900-01-01T14:35:00"/>
    <d v="1899-12-30T11:00:00"/>
    <n v="11"/>
    <n v="0"/>
    <d v="1900-01-01T14:35:00"/>
    <d v="1900-01-01T14:35:00"/>
    <d v="1899-12-30T00:00:00"/>
    <n v="0"/>
    <n v="0"/>
    <d v="1900-01-01T14:35:00"/>
    <d v="1900-01-01T14:35:00"/>
    <m/>
    <d v="1899-12-30T00:00:00"/>
    <n v="0"/>
    <n v="0"/>
    <d v="1900-01-01T14:50:00"/>
    <d v="1899-12-30T00:15:00"/>
    <n v="0"/>
    <n v="15"/>
    <d v="1900-01-01T14:55:00"/>
    <d v="1899-12-30T00:05:00"/>
    <n v="0"/>
    <n v="5"/>
    <d v="1900-01-01T14:55:00"/>
    <d v="1900-01-01T15:00:00"/>
    <d v="1899-12-30T00:05:00"/>
    <n v="0"/>
    <n v="5"/>
    <d v="1900-01-01T02:55:00"/>
    <n v="2"/>
    <n v="55"/>
    <d v="1899-12-30T00:50:00"/>
    <n v="0"/>
    <n v="50"/>
    <d v="1899-12-30T01:25:00"/>
    <n v="1"/>
    <n v="25"/>
    <d v="1899-12-30T11:00:00"/>
    <n v="11"/>
    <n v="0"/>
    <m/>
    <m/>
    <m/>
    <d v="1899-12-30T11:00:00"/>
    <n v="11"/>
    <n v="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471079.0259999994"/>
    <n v="23645"/>
    <n v="60.341379310344834"/>
    <n v="62.215226305772866"/>
    <m/>
    <m/>
    <m/>
    <m/>
    <m/>
  </r>
  <r>
    <n v="417"/>
    <n v="86"/>
    <d v="2011-10-22T00:00:00"/>
    <n v="10"/>
    <x v="1"/>
    <n v="10"/>
    <s v="TSL,HALDIA"/>
    <s v="HAIL CREEK / OKEY NORTH"/>
    <s v="LOWLANDS ORCHID"/>
    <d v="1899-12-30T03:55:00"/>
    <x v="412"/>
    <s v="DTY-WT 1-WCS-RLS 1-IMWB 1-DTY"/>
    <n v="58"/>
    <n v="1"/>
    <m/>
    <d v="1899-12-30T03:55:00"/>
    <d v="1899-12-30T03:55:00"/>
    <d v="1899-12-30T00:00:00"/>
    <n v="0"/>
    <n v="0"/>
    <d v="1899-12-30T15:00:00"/>
    <d v="1899-12-30T11:05:00"/>
    <n v="11"/>
    <n v="5"/>
    <d v="1899-12-30T15:30:00"/>
    <d v="1899-12-30T00:30:00"/>
    <n v="0"/>
    <n v="30"/>
    <d v="1899-12-30T16:00:00"/>
    <d v="1899-12-30T00:30:00"/>
    <n v="0"/>
    <n v="30"/>
    <d v="1899-12-30T16:10:00"/>
    <d v="1899-12-30T17:30:00"/>
    <d v="1899-12-30T01:20:00"/>
    <n v="1"/>
    <n v="20"/>
    <d v="1899-12-30T16:10:00"/>
    <d v="1899-12-30T17:30:00"/>
    <d v="1899-12-30T01:20:00"/>
    <n v="1"/>
    <n v="20"/>
    <d v="1899-12-30T20:44:00"/>
    <d v="1899-12-30T03:14:00"/>
    <n v="3"/>
    <n v="14"/>
    <d v="1899-12-30T17:35:00"/>
    <n v="-0.13125000000000009"/>
    <e v="#NUM!"/>
    <e v="#NUM!"/>
    <d v="1899-12-30T22:29:00"/>
    <d v="1899-12-30T04:54:00"/>
    <n v="4"/>
    <n v="54"/>
    <d v="1899-12-30T22:29:00"/>
    <d v="1899-12-30T22:29:00"/>
    <d v="1899-12-30T00:00:00"/>
    <n v="0"/>
    <n v="0"/>
    <d v="1899-12-30T22:29:00"/>
    <d v="1899-12-30T22:29:00"/>
    <m/>
    <d v="1899-12-30T00:00:00"/>
    <n v="0"/>
    <n v="0"/>
    <d v="1899-12-30T22:40:00"/>
    <d v="1899-12-30T00:11:00"/>
    <n v="0"/>
    <n v="11"/>
    <d v="1899-12-30T22:45:00"/>
    <d v="1899-12-30T00:05:00"/>
    <n v="0"/>
    <n v="5"/>
    <d v="1899-12-30T22:45:00"/>
    <d v="1899-12-30T22:50:00"/>
    <d v="1899-12-30T00:05:00"/>
    <n v="0"/>
    <n v="5"/>
    <d v="1899-12-30T18:55:00"/>
    <n v="18"/>
    <n v="55"/>
    <d v="1899-12-30T04:00:00"/>
    <n v="4"/>
    <n v="0"/>
    <d v="1899-12-30T01:20:00"/>
    <n v="1"/>
    <n v="20"/>
    <d v="1899-12-30T04:54:00"/>
    <n v="4"/>
    <n v="54"/>
    <m/>
    <m/>
    <m/>
    <d v="1899-12-30T04:54:00"/>
    <n v="4"/>
    <n v="5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474805.9759999993"/>
    <n v="23703"/>
    <n v="64.257758620689657"/>
    <n v="62.22022427540815"/>
    <m/>
    <m/>
    <m/>
    <m/>
    <m/>
  </r>
  <r>
    <n v="418"/>
    <n v="87"/>
    <d v="2011-10-23T00:00:00"/>
    <n v="10"/>
    <x v="18"/>
    <n v="10"/>
    <s v="BSL"/>
    <s v="STEAM NON COKING"/>
    <s v="FURNESS MELBOURNE"/>
    <d v="1899-12-30T14:20:00"/>
    <x v="413"/>
    <s v="DTY-WT 1-WCS-RLS 1-IMWB 1-DTY"/>
    <n v="58"/>
    <n v="1"/>
    <m/>
    <d v="1899-12-30T14:20:00"/>
    <d v="1899-12-30T14:20:00"/>
    <d v="1899-12-30T00:00:00"/>
    <n v="0"/>
    <n v="0"/>
    <d v="1900-01-01T16:35:00"/>
    <d v="1900-01-01T02:15:00"/>
    <n v="2"/>
    <n v="15"/>
    <d v="1900-01-01T17:00:00"/>
    <d v="1899-12-30T00:25:00"/>
    <n v="0"/>
    <n v="25"/>
    <d v="1900-01-01T17:30:00"/>
    <d v="1899-12-30T00:30:00"/>
    <n v="0"/>
    <n v="30"/>
    <d v="1900-01-01T17:35:00"/>
    <d v="1900-01-01T19:15:00"/>
    <d v="1899-12-30T01:40:00"/>
    <n v="1"/>
    <n v="40"/>
    <d v="1900-01-01T17:35:00"/>
    <d v="1900-01-01T19:15:00"/>
    <d v="1899-12-30T01:40:00"/>
    <n v="1"/>
    <n v="40"/>
    <d v="1900-01-01T23:50:00"/>
    <d v="1899-12-30T04:35:00"/>
    <n v="4"/>
    <n v="35"/>
    <d v="1900-01-01T23:50:00"/>
    <d v="1899-12-30T00:00:00"/>
    <n v="0"/>
    <n v="0"/>
    <d v="1900-01-03T08:25:00"/>
    <d v="1899-12-31T08:35:00"/>
    <n v="8"/>
    <n v="35"/>
    <d v="1900-01-03T11:30:00"/>
    <d v="1900-01-03T11:30:00"/>
    <d v="1899-12-30T00:00:00"/>
    <n v="0"/>
    <n v="0"/>
    <d v="1900-01-03T11:30:00"/>
    <d v="1900-01-03T11:30:00"/>
    <m/>
    <d v="1899-12-30T00:00:00"/>
    <n v="0"/>
    <n v="0"/>
    <d v="1900-01-03T11:40:00"/>
    <d v="1899-12-30T00:10:00"/>
    <n v="0"/>
    <n v="10"/>
    <d v="1900-01-03T11:50:00"/>
    <d v="1899-12-30T00:10:00"/>
    <n v="0"/>
    <n v="10"/>
    <d v="1900-01-03T11:50:00"/>
    <d v="1900-01-03T12:00:00"/>
    <d v="1899-12-30T00:10:00"/>
    <n v="0"/>
    <n v="10"/>
    <d v="1900-01-02T21:40:00"/>
    <n v="21"/>
    <n v="40"/>
    <d v="1899-12-30T05:25:00"/>
    <n v="5"/>
    <n v="25"/>
    <d v="1899-12-30T01:40:00"/>
    <n v="1"/>
    <n v="40"/>
    <d v="1899-12-31T08:35:00"/>
    <n v="8"/>
    <n v="35"/>
    <m/>
    <m/>
    <m/>
    <d v="1899-12-31T08:35:00"/>
    <n v="8"/>
    <n v="3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478206.3759999992"/>
    <n v="23762"/>
    <n v="58.627586206896552"/>
    <n v="62.208836629913272"/>
    <m/>
    <m/>
    <m/>
    <m/>
    <m/>
  </r>
  <r>
    <n v="419"/>
    <n v="88"/>
    <d v="2011-10-23T00:00:00"/>
    <n v="10"/>
    <x v="12"/>
    <n v="1"/>
    <s v="ADHUNIK"/>
    <s v="NON COKING"/>
    <s v="NEWLEAD SPARTOUNTA"/>
    <d v="1899-12-30T05:10:00"/>
    <x v="414"/>
    <s v="DTY-WT 1-WCS-IMWB 1-DTY"/>
    <n v="59"/>
    <n v="0"/>
    <m/>
    <d v="1899-12-30T05:10:00"/>
    <d v="1899-12-30T05:10:00"/>
    <d v="1899-12-30T00:00:00"/>
    <n v="0"/>
    <n v="0"/>
    <d v="1899-12-31T12:50:00"/>
    <d v="1899-12-31T07:40:00"/>
    <n v="7"/>
    <n v="40"/>
    <d v="1899-12-31T13:20:00"/>
    <d v="1899-12-30T00:30:00"/>
    <n v="0"/>
    <n v="30"/>
    <d v="1899-12-31T13:50:00"/>
    <d v="1899-12-30T00:30:00"/>
    <n v="0"/>
    <n v="30"/>
    <d v="1899-12-31T14:00:00"/>
    <d v="1899-12-31T15:30:00"/>
    <d v="1899-12-30T01:30:00"/>
    <n v="1"/>
    <n v="30"/>
    <d v="1899-12-31T14:00:00"/>
    <d v="1899-12-31T15:30:00"/>
    <d v="1899-12-30T01:30:00"/>
    <n v="1"/>
    <n v="30"/>
    <d v="1899-12-31T15:45:00"/>
    <d v="1899-12-30T00:15:00"/>
    <n v="0"/>
    <n v="15"/>
    <d v="1899-12-31T15:50:00"/>
    <d v="1899-12-30T00:05:00"/>
    <n v="0"/>
    <n v="5"/>
    <d v="1899-12-31T23:25:00"/>
    <d v="1899-12-30T07:35:00"/>
    <n v="7"/>
    <n v="35"/>
    <d v="1899-12-31T23:25:00"/>
    <d v="1899-12-31T23:25:00"/>
    <d v="1899-12-30T00:00:00"/>
    <n v="0"/>
    <n v="0"/>
    <d v="1899-12-31T23:25:00"/>
    <d v="1899-12-31T23:25:00"/>
    <m/>
    <d v="1899-12-30T00:00:00"/>
    <n v="0"/>
    <n v="0"/>
    <d v="1899-12-31T23:40:00"/>
    <d v="1899-12-30T00:15:00"/>
    <n v="0"/>
    <n v="15"/>
    <d v="1899-12-31T23:45:00"/>
    <d v="1899-12-30T00:05:00"/>
    <n v="0"/>
    <n v="5"/>
    <d v="1899-12-31T23:45:00"/>
    <d v="1899-12-31T23:55:00"/>
    <d v="1899-12-30T00:10:00"/>
    <n v="0"/>
    <n v="10"/>
    <d v="1899-12-31T18:45:00"/>
    <n v="18"/>
    <n v="45"/>
    <d v="1899-12-30T01:05:00"/>
    <n v="1"/>
    <n v="5"/>
    <d v="1899-12-30T01:30:00"/>
    <n v="1"/>
    <n v="30"/>
    <d v="1899-12-30T07:35:00"/>
    <n v="7"/>
    <n v="35"/>
    <m/>
    <m/>
    <m/>
    <d v="1899-12-30T07:35:00"/>
    <n v="7"/>
    <n v="3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481915.9159999993"/>
    <n v="23821"/>
    <n v="62.873559322033898"/>
    <n v="62.210483019184721"/>
    <m/>
    <m/>
    <m/>
    <m/>
    <m/>
  </r>
  <r>
    <n v="420"/>
    <n v="89"/>
    <d v="2011-10-24T00:00:00"/>
    <n v="10"/>
    <x v="1"/>
    <n v="11"/>
    <s v="TSL,HALDIA"/>
    <s v="HAIL CREEK "/>
    <s v="LOWLANDS ORCHID"/>
    <d v="1899-12-30T07:35:00"/>
    <x v="415"/>
    <s v="DTY-WT 1-WCS-RLS 2-IMWB 1-DTY"/>
    <n v="59"/>
    <n v="0"/>
    <m/>
    <d v="1899-12-30T07:35:00"/>
    <d v="1899-12-30T07:35:00"/>
    <d v="1899-12-30T00:00:00"/>
    <n v="0"/>
    <n v="0"/>
    <d v="1899-12-30T20:55:00"/>
    <d v="1899-12-30T13:20:00"/>
    <n v="13"/>
    <n v="20"/>
    <d v="1899-12-30T21:10:00"/>
    <d v="1899-12-30T00:15:00"/>
    <n v="0"/>
    <n v="15"/>
    <d v="1899-12-30T21:30:00"/>
    <d v="1899-12-30T00:20:00"/>
    <n v="0"/>
    <n v="20"/>
    <d v="1899-12-30T22:05:00"/>
    <d v="1899-12-31T00:55:00"/>
    <d v="1899-12-30T02:50:00"/>
    <n v="2"/>
    <n v="50"/>
    <d v="1899-12-30T22:05:00"/>
    <d v="1899-12-31T00:55:00"/>
    <d v="1899-12-30T02:50:00"/>
    <n v="2"/>
    <n v="50"/>
    <d v="1899-12-31T01:10:00"/>
    <d v="1899-12-30T00:15:00"/>
    <n v="0"/>
    <n v="15"/>
    <d v="1899-12-31T01:11:00"/>
    <d v="1899-12-30T00:01:00"/>
    <n v="0"/>
    <n v="1"/>
    <d v="1899-12-31T06:35:00"/>
    <d v="1899-12-30T05:24:00"/>
    <n v="5"/>
    <n v="24"/>
    <d v="1899-12-31T06:35:00"/>
    <d v="1899-12-31T06:35:00"/>
    <d v="1899-12-30T00:00:00"/>
    <n v="0"/>
    <n v="0"/>
    <d v="1899-12-31T06:35:00"/>
    <d v="1899-12-31T06:35:00"/>
    <m/>
    <d v="1899-12-30T00:00:00"/>
    <n v="0"/>
    <n v="0"/>
    <d v="1899-12-31T06:50:00"/>
    <d v="1899-12-30T00:15:00"/>
    <n v="0"/>
    <n v="15"/>
    <d v="1899-12-31T06:55:00"/>
    <d v="1899-12-30T00:05:00"/>
    <n v="0"/>
    <n v="5"/>
    <d v="1899-12-31T06:55:00"/>
    <d v="1899-12-31T07:00:00"/>
    <d v="1899-12-30T00:05:00"/>
    <n v="0"/>
    <n v="5"/>
    <d v="1899-12-30T23:25:00"/>
    <n v="23"/>
    <n v="25"/>
    <d v="1899-12-30T00:55:00"/>
    <n v="0"/>
    <n v="55"/>
    <d v="1899-12-30T02:50:00"/>
    <n v="2"/>
    <n v="50"/>
    <d v="1899-12-30T05:24:00"/>
    <n v="5"/>
    <n v="24"/>
    <m/>
    <m/>
    <m/>
    <d v="1899-12-30T05:24:00"/>
    <n v="5"/>
    <n v="2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485574.4859999993"/>
    <n v="23878"/>
    <n v="62.009661016949153"/>
    <n v="62.21519750397853"/>
    <m/>
    <m/>
    <m/>
    <m/>
    <m/>
  </r>
  <r>
    <n v="421"/>
    <n v="90"/>
    <d v="2011-10-24T00:00:00"/>
    <n v="10"/>
    <x v="27"/>
    <n v="1"/>
    <s v="VISA STEEL"/>
    <s v="STEAM NON COKING"/>
    <s v="NEWLEAD SPARTOUNTA"/>
    <d v="1899-12-30T08:30:00"/>
    <x v="416"/>
    <s v="DTY-WT 1-WCS-IMWB 1-DTY"/>
    <n v="57"/>
    <n v="2"/>
    <m/>
    <d v="1899-12-30T08:30:00"/>
    <d v="1899-12-30T08:30:00"/>
    <d v="1899-12-30T00:00:00"/>
    <n v="0"/>
    <n v="0"/>
    <d v="1899-12-30T09:00:00"/>
    <d v="1899-12-30T00:30:00"/>
    <n v="0"/>
    <n v="30"/>
    <d v="1899-12-30T09:10:00"/>
    <d v="1899-12-30T00:10:00"/>
    <n v="0"/>
    <n v="10"/>
    <d v="1899-12-30T09:38:00"/>
    <d v="1899-12-30T00:28:00"/>
    <n v="0"/>
    <n v="28"/>
    <d v="1899-12-30T09:40:00"/>
    <d v="1899-12-30T09:55:00"/>
    <d v="1899-12-30T00:15:00"/>
    <n v="0"/>
    <n v="15"/>
    <d v="1899-12-30T09:40:00"/>
    <d v="1899-12-30T09:55:00"/>
    <d v="1899-12-30T00:15:00"/>
    <n v="0"/>
    <n v="15"/>
    <d v="1899-12-30T09:58:00"/>
    <d v="1899-12-30T00:03:00"/>
    <n v="0"/>
    <n v="3"/>
    <d v="1899-12-30T10:00:00"/>
    <d v="1899-12-30T00:02:00"/>
    <n v="0"/>
    <n v="2"/>
    <d v="1899-12-30T17:35:00"/>
    <d v="1899-12-30T07:35:00"/>
    <n v="7"/>
    <n v="35"/>
    <d v="1899-12-30T17:35:00"/>
    <d v="1899-12-30T17:35:00"/>
    <d v="1899-12-30T00:00:00"/>
    <n v="0"/>
    <n v="0"/>
    <d v="1899-12-30T17:35:00"/>
    <d v="1899-12-30T17:35:00"/>
    <m/>
    <d v="1899-12-30T00:00:00"/>
    <n v="0"/>
    <n v="0"/>
    <d v="1899-12-30T17:45:00"/>
    <d v="1899-12-30T00:10:00"/>
    <n v="0"/>
    <n v="10"/>
    <d v="1899-12-30T17:50:00"/>
    <d v="1899-12-30T00:05:00"/>
    <n v="0"/>
    <n v="5"/>
    <d v="1899-12-30T17:50:00"/>
    <d v="1899-12-30T18:00:00"/>
    <d v="1899-12-30T00:10:00"/>
    <n v="0"/>
    <n v="10"/>
    <d v="1899-12-30T09:30:00"/>
    <n v="9"/>
    <n v="30"/>
    <d v="1899-12-30T00:46:00"/>
    <n v="0"/>
    <n v="46"/>
    <d v="1899-12-30T00:15:00"/>
    <n v="0"/>
    <n v="15"/>
    <d v="1899-12-30T07:35:00"/>
    <n v="7"/>
    <n v="35"/>
    <m/>
    <m/>
    <m/>
    <d v="1899-12-30T07:35:00"/>
    <n v="7"/>
    <n v="3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489060.5559999994"/>
    <n v="23935"/>
    <n v="61.159122807017546"/>
    <n v="62.212682515145161"/>
    <m/>
    <m/>
    <m/>
    <m/>
    <m/>
  </r>
  <r>
    <n v="422"/>
    <n v="91"/>
    <d v="2011-10-24T00:00:00"/>
    <n v="10"/>
    <x v="0"/>
    <n v="40"/>
    <s v="TSL,JSR"/>
    <s v="HAILCREEK/OKEY NORTH"/>
    <s v="LOWLANDS ORCHID"/>
    <d v="1899-12-30T12:45:00"/>
    <x v="417"/>
    <s v="DTY-WT 1-WCS-RLS 1-IMWB 1-DTY/DTY-WT 1-WCS-RLS 2-IMWB 1-DTY"/>
    <n v="57"/>
    <n v="2"/>
    <m/>
    <d v="1899-12-30T12:45:00"/>
    <d v="1899-12-30T12:45:00"/>
    <d v="1899-12-30T00:00:00"/>
    <n v="0"/>
    <n v="0"/>
    <d v="1899-12-30T13:35:00"/>
    <d v="1899-12-30T00:50:00"/>
    <n v="0"/>
    <n v="50"/>
    <d v="1899-12-30T13:50:00"/>
    <d v="1899-12-30T00:15:00"/>
    <n v="0"/>
    <n v="15"/>
    <d v="1899-12-30T14:15:00"/>
    <d v="1899-12-30T00:25:00"/>
    <n v="0"/>
    <n v="25"/>
    <d v="1899-12-30T14:30:00"/>
    <d v="1899-12-30T15:45:00"/>
    <d v="1899-12-30T01:15:00"/>
    <n v="1"/>
    <n v="15"/>
    <d v="1899-12-30T14:30:00"/>
    <d v="1899-12-30T15:45:00"/>
    <d v="1899-12-30T01:15:00"/>
    <n v="1"/>
    <n v="15"/>
    <d v="1899-12-30T16:01:00"/>
    <d v="1899-12-30T00:16:00"/>
    <n v="0"/>
    <n v="16"/>
    <d v="1899-12-30T16:05:00"/>
    <d v="1899-12-30T00:04:00"/>
    <n v="0"/>
    <n v="4"/>
    <d v="1899-12-31T02:03:00"/>
    <d v="1899-12-30T09:58:00"/>
    <n v="9"/>
    <n v="58"/>
    <d v="1899-12-31T02:03:00"/>
    <d v="1899-12-31T02:03:00"/>
    <d v="1899-12-30T00:00:00"/>
    <n v="0"/>
    <n v="0"/>
    <d v="1899-12-31T02:03:00"/>
    <d v="1899-12-31T02:03:00"/>
    <m/>
    <d v="1899-12-30T00:00:00"/>
    <n v="0"/>
    <n v="0"/>
    <d v="1899-12-31T02:20:00"/>
    <d v="1899-12-30T00:17:00"/>
    <n v="0"/>
    <n v="17"/>
    <d v="1899-12-31T02:25:00"/>
    <d v="1899-12-30T00:05:00"/>
    <n v="0"/>
    <n v="5"/>
    <d v="1899-12-31T02:25:00"/>
    <d v="1899-12-31T02:30:00"/>
    <d v="1899-12-30T00:05:00"/>
    <n v="0"/>
    <n v="5"/>
    <d v="1899-12-30T13:45:00"/>
    <n v="13"/>
    <n v="45"/>
    <d v="1899-12-30T01:03:00"/>
    <n v="1"/>
    <n v="3"/>
    <d v="1899-12-30T01:15:00"/>
    <n v="1"/>
    <n v="15"/>
    <d v="1899-12-30T09:58:00"/>
    <n v="9"/>
    <n v="58"/>
    <m/>
    <m/>
    <m/>
    <d v="1899-12-30T09:58:00"/>
    <n v="9"/>
    <n v="58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492616.1759999995"/>
    <n v="23994"/>
    <n v="62.379298245614031"/>
    <n v="62.207892639826603"/>
    <m/>
    <m/>
    <m/>
    <m/>
    <m/>
  </r>
  <r>
    <n v="423"/>
    <n v="92"/>
    <d v="2011-10-25T00:00:00"/>
    <n v="10"/>
    <x v="1"/>
    <n v="12"/>
    <s v="TSL,HALDIA"/>
    <s v="HAILCREEK/OKEY NORTH"/>
    <s v="LOWLANDS ORCHID"/>
    <d v="1899-12-30T20:15:00"/>
    <x v="418"/>
    <s v="DTY-WT 1-WCS-RLS 1-IMWB 1-DTY/DTY-WT 1-WCS-RLS 2-IMWB 1-DTY"/>
    <n v="59"/>
    <n v="0"/>
    <m/>
    <d v="1899-12-30T20:15:00"/>
    <d v="1899-12-30T20:15:00"/>
    <d v="1899-12-30T00:00:00"/>
    <n v="0"/>
    <n v="0"/>
    <d v="1899-12-30T20:20:00"/>
    <d v="1899-12-30T00:05:00"/>
    <n v="0"/>
    <n v="5"/>
    <d v="1899-12-30T20:30:00"/>
    <d v="1899-12-30T00:10:00"/>
    <n v="0"/>
    <n v="10"/>
    <d v="1899-12-30T21:05:00"/>
    <d v="1899-12-30T00:35:00"/>
    <n v="0"/>
    <n v="35"/>
    <d v="1899-12-30T21:10:00"/>
    <d v="1899-12-30T23:40:00"/>
    <d v="1899-12-30T02:30:00"/>
    <n v="2"/>
    <n v="30"/>
    <d v="1899-12-30T21:10:00"/>
    <d v="1899-12-30T23:40:00"/>
    <d v="1899-12-30T02:30:00"/>
    <n v="2"/>
    <n v="30"/>
    <d v="1899-12-30T21:20:00"/>
    <d v="1899-12-30T00:10:00"/>
    <n v="0"/>
    <n v="10"/>
    <d v="1899-12-30T21:38:00"/>
    <d v="1899-12-30T00:18:00"/>
    <n v="0"/>
    <n v="18"/>
    <d v="1899-12-31T06:11:00"/>
    <d v="1899-12-30T08:33:00"/>
    <n v="8"/>
    <n v="33"/>
    <d v="1899-12-31T06:11:00"/>
    <d v="1899-12-31T06:11:00"/>
    <d v="1899-12-30T00:00:00"/>
    <n v="0"/>
    <n v="0"/>
    <d v="1899-12-31T06:11:00"/>
    <d v="1899-12-31T06:11:00"/>
    <m/>
    <d v="1899-12-30T00:00:00"/>
    <n v="0"/>
    <n v="0"/>
    <d v="1899-12-31T06:25:00"/>
    <d v="1899-12-30T00:14:00"/>
    <n v="0"/>
    <n v="14"/>
    <d v="1899-12-31T06:28:00"/>
    <d v="1899-12-30T00:03:00"/>
    <n v="0"/>
    <n v="3"/>
    <d v="1899-12-31T06:28:00"/>
    <d v="1899-12-31T06:30:00"/>
    <d v="1899-12-30T00:02:00"/>
    <n v="0"/>
    <n v="2"/>
    <d v="1899-12-30T10:15:00"/>
    <n v="10"/>
    <n v="15"/>
    <d v="1899-12-30T01:02:00"/>
    <n v="1"/>
    <n v="2"/>
    <d v="1899-12-30T02:30:00"/>
    <n v="2"/>
    <n v="30"/>
    <d v="1899-12-30T08:33:00"/>
    <n v="8"/>
    <n v="33"/>
    <m/>
    <m/>
    <m/>
    <d v="1899-12-30T08:33:00"/>
    <n v="8"/>
    <n v="33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496312.5859999994"/>
    <n v="24052"/>
    <n v="62.651016949152542"/>
    <n v="62.211566023615475"/>
    <m/>
    <m/>
    <m/>
    <m/>
    <m/>
  </r>
  <r>
    <n v="424"/>
    <n v="93"/>
    <d v="2011-10-25T00:00:00"/>
    <n v="10"/>
    <x v="18"/>
    <n v="11"/>
    <s v="BSL"/>
    <s v="STEAM NON COKING"/>
    <s v="FURNESS MELBOURNE"/>
    <d v="1899-12-30T23:00:00"/>
    <x v="419"/>
    <s v="DTY-WT 1-WCS-IMWB 1-DTY"/>
    <n v="58"/>
    <n v="0"/>
    <m/>
    <d v="1899-12-30T23:00:00"/>
    <d v="1899-12-30T23:00:00"/>
    <d v="1899-12-30T00:00:00"/>
    <n v="0"/>
    <n v="0"/>
    <d v="1899-12-30T23:30:00"/>
    <d v="1899-12-30T00:30:00"/>
    <n v="0"/>
    <n v="30"/>
    <d v="1899-12-31T00:30:00"/>
    <d v="1899-12-30T01:00:00"/>
    <n v="1"/>
    <n v="0"/>
    <d v="1899-12-31T01:05:00"/>
    <d v="1899-12-30T00:35:00"/>
    <n v="0"/>
    <n v="35"/>
    <d v="1899-12-31T01:15:00"/>
    <d v="1899-12-31T03:00:00"/>
    <d v="1899-12-30T01:45:00"/>
    <n v="1"/>
    <n v="45"/>
    <d v="1899-12-31T01:15:00"/>
    <d v="1899-12-31T03:00:00"/>
    <d v="1899-12-30T01:45:00"/>
    <n v="1"/>
    <n v="45"/>
    <d v="1899-12-31T05:30:00"/>
    <d v="1899-12-30T02:30:00"/>
    <n v="2"/>
    <n v="30"/>
    <d v="1899-12-31T05:45:00"/>
    <d v="1899-12-30T00:15:00"/>
    <n v="0"/>
    <n v="15"/>
    <d v="1899-12-31T19:35:00"/>
    <d v="1899-12-30T13:50:00"/>
    <n v="13"/>
    <n v="50"/>
    <d v="1899-12-31T19:35:00"/>
    <d v="1899-12-31T19:35:00"/>
    <d v="1899-12-30T00:00:00"/>
    <n v="0"/>
    <n v="0"/>
    <d v="1899-12-31T19:35:00"/>
    <d v="1899-12-31T19:35:00"/>
    <m/>
    <d v="1899-12-30T00:00:00"/>
    <n v="0"/>
    <n v="0"/>
    <d v="1899-12-31T19:50:00"/>
    <d v="1899-12-30T00:15:00"/>
    <n v="0"/>
    <n v="15"/>
    <d v="1899-12-31T19:55:00"/>
    <d v="1899-12-30T00:05:00"/>
    <n v="0"/>
    <n v="5"/>
    <d v="1899-12-31T19:55:00"/>
    <d v="1899-12-31T20:00:00"/>
    <d v="1899-12-30T00:05:00"/>
    <n v="0"/>
    <n v="5"/>
    <d v="1899-12-30T21:00:00"/>
    <n v="21"/>
    <n v="0"/>
    <d v="1899-12-30T03:25:00"/>
    <n v="3"/>
    <n v="25"/>
    <d v="1899-12-30T01:45:00"/>
    <n v="1"/>
    <n v="45"/>
    <d v="1899-12-30T13:50:00"/>
    <n v="13"/>
    <n v="50"/>
    <m/>
    <m/>
    <m/>
    <d v="1899-12-30T13:50:00"/>
    <n v="13"/>
    <n v="5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499666.3259999994"/>
    <n v="24109"/>
    <n v="57.823103448275859"/>
    <n v="62.203588950184553"/>
    <m/>
    <m/>
    <m/>
    <m/>
    <m/>
  </r>
  <r>
    <n v="425"/>
    <n v="94"/>
    <d v="2011-10-25T00:00:00"/>
    <n v="10"/>
    <x v="1"/>
    <n v="13"/>
    <s v="TSL,HALDIA"/>
    <s v="HAILCREEK/OKEY NORTH"/>
    <s v="LOWLANDS ORCHID"/>
    <d v="1899-12-30T01:30:00"/>
    <x v="420"/>
    <s v="DTY-WT 1-WCS-RLS 2-IMWB 1-DTY"/>
    <n v="57"/>
    <n v="2"/>
    <m/>
    <d v="1899-12-30T01:30:00"/>
    <d v="1899-12-30T01:30:00"/>
    <d v="1899-12-30T00:00:00"/>
    <n v="0"/>
    <n v="0"/>
    <d v="1899-12-30T11:20:00"/>
    <d v="1899-12-30T09:50:00"/>
    <n v="9"/>
    <n v="50"/>
    <d v="1899-12-30T11:45:00"/>
    <d v="1899-12-30T00:25:00"/>
    <n v="0"/>
    <n v="25"/>
    <d v="1899-12-30T12:15:00"/>
    <d v="1899-12-30T00:30:00"/>
    <n v="0"/>
    <n v="30"/>
    <d v="1899-12-30T12:30:00"/>
    <d v="1899-12-30T14:00:00"/>
    <d v="1899-12-30T01:30:00"/>
    <n v="1"/>
    <n v="30"/>
    <d v="1899-12-30T12:30:00"/>
    <d v="1899-12-30T14:00:00"/>
    <d v="1899-12-30T01:30:00"/>
    <n v="1"/>
    <n v="30"/>
    <d v="1899-12-30T16:00:00"/>
    <d v="1899-12-30T02:00:00"/>
    <n v="2"/>
    <n v="0"/>
    <d v="1899-12-30T16:07:00"/>
    <d v="1899-12-30T00:07:00"/>
    <n v="0"/>
    <n v="7"/>
    <d v="1899-12-30T23:11:00"/>
    <d v="1899-12-30T07:04:00"/>
    <n v="7"/>
    <n v="4"/>
    <d v="1899-12-30T23:11:00"/>
    <d v="1899-12-30T23:11:00"/>
    <d v="1899-12-30T00:00:00"/>
    <n v="0"/>
    <n v="0"/>
    <d v="1899-12-30T23:11:00"/>
    <d v="1899-12-30T23:11:00"/>
    <m/>
    <d v="1899-12-30T00:00:00"/>
    <n v="0"/>
    <n v="0"/>
    <d v="1899-12-30T23:25:00"/>
    <d v="1899-12-30T00:14:00"/>
    <n v="0"/>
    <n v="14"/>
    <d v="1899-12-30T23:28:00"/>
    <d v="1899-12-30T00:03:00"/>
    <n v="0"/>
    <n v="3"/>
    <d v="1899-12-30T23:28:00"/>
    <d v="1899-12-30T23:30:00"/>
    <d v="1899-12-30T00:02:00"/>
    <n v="0"/>
    <n v="2"/>
    <d v="1899-12-30T22:00:00"/>
    <n v="22"/>
    <n v="0"/>
    <d v="1899-12-30T02:47:00"/>
    <n v="2"/>
    <n v="47"/>
    <d v="1899-12-30T01:30:00"/>
    <n v="1"/>
    <n v="30"/>
    <d v="1899-12-30T07:04:00"/>
    <n v="7"/>
    <n v="4"/>
    <m/>
    <m/>
    <m/>
    <d v="1899-12-30T07:04:00"/>
    <n v="7"/>
    <n v="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503218.9959999993"/>
    <n v="24165"/>
    <n v="62.327543859649126"/>
    <n v="62.206455452100116"/>
    <m/>
    <m/>
    <m/>
    <m/>
    <m/>
  </r>
  <r>
    <n v="426"/>
    <n v="95"/>
    <d v="2011-10-26T00:00:00"/>
    <n v="10"/>
    <x v="0"/>
    <n v="41"/>
    <s v="TSL,JSR"/>
    <s v="CD PCI"/>
    <s v="LOWLANDS ORCHID"/>
    <d v="1899-12-30T17:45:00"/>
    <x v="421"/>
    <s v="DTY-WT 1-WCS-RLS 2-IMWB 1-DTY"/>
    <n v="56"/>
    <n v="3"/>
    <m/>
    <d v="1899-12-30T17:45:00"/>
    <d v="1899-12-30T17:45:00"/>
    <d v="1899-12-30T00:00:00"/>
    <n v="0"/>
    <n v="0"/>
    <d v="1899-12-30T20:15:00"/>
    <d v="1899-12-30T02:30:00"/>
    <n v="2"/>
    <n v="30"/>
    <d v="1899-12-30T20:30:00"/>
    <d v="1899-12-30T00:15:00"/>
    <n v="0"/>
    <n v="15"/>
    <d v="1899-12-30T21:00:00"/>
    <d v="1899-12-30T00:30:00"/>
    <n v="0"/>
    <n v="30"/>
    <d v="1899-12-30T21:05:00"/>
    <d v="1899-12-30T22:00:00"/>
    <d v="1899-12-30T00:55:00"/>
    <n v="0"/>
    <n v="55"/>
    <d v="1899-12-30T21:05:00"/>
    <d v="1899-12-30T22:00:00"/>
    <d v="1899-12-30T00:55:00"/>
    <n v="0"/>
    <n v="55"/>
    <d v="1899-12-31T00:06:00"/>
    <d v="1899-12-30T02:06:00"/>
    <n v="2"/>
    <n v="6"/>
    <d v="1899-12-31T00:36:00"/>
    <d v="1899-12-30T00:30:00"/>
    <n v="0"/>
    <n v="30"/>
    <d v="1899-12-31T05:59:00"/>
    <d v="1899-12-30T05:23:00"/>
    <n v="5"/>
    <n v="23"/>
    <d v="1899-12-31T05:59:00"/>
    <d v="1899-12-31T05:59:00"/>
    <d v="1899-12-30T00:00:00"/>
    <n v="0"/>
    <n v="0"/>
    <d v="1899-12-31T05:59:00"/>
    <d v="1899-12-31T05:59:00"/>
    <m/>
    <d v="1899-12-30T00:00:00"/>
    <n v="0"/>
    <n v="0"/>
    <d v="1899-12-31T06:25:00"/>
    <d v="1899-12-30T00:26:00"/>
    <n v="0"/>
    <n v="26"/>
    <d v="1899-12-31T06:30:00"/>
    <d v="1899-12-30T00:05:00"/>
    <n v="0"/>
    <n v="5"/>
    <d v="1899-12-31T06:30:00"/>
    <d v="1899-12-31T06:40:00"/>
    <d v="1899-12-30T00:10:00"/>
    <n v="0"/>
    <n v="10"/>
    <d v="1899-12-30T12:55:00"/>
    <n v="12"/>
    <n v="55"/>
    <d v="1899-12-30T03:07:00"/>
    <n v="3"/>
    <n v="7"/>
    <d v="1899-12-30T00:55:00"/>
    <n v="0"/>
    <n v="55"/>
    <d v="1899-12-30T05:23:00"/>
    <n v="5"/>
    <n v="23"/>
    <m/>
    <m/>
    <m/>
    <d v="1899-12-30T05:23:00"/>
    <n v="5"/>
    <n v="23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506712.2159999993"/>
    <n v="24221"/>
    <n v="62.378928571428567"/>
    <n v="62.206854217414609"/>
    <m/>
    <m/>
    <m/>
    <m/>
    <m/>
  </r>
  <r>
    <n v="427"/>
    <n v="96"/>
    <d v="2011-10-26T00:00:00"/>
    <n v="10"/>
    <x v="10"/>
    <n v="3"/>
    <s v="SUPL"/>
    <s v="NON COKING"/>
    <s v="CAROUGE"/>
    <d v="1899-12-30T21:45:00"/>
    <x v="422"/>
    <s v="DTY-WT 1-WCS-IMWB 1-DTY"/>
    <n v="56"/>
    <n v="3"/>
    <m/>
    <d v="1899-12-30T21:45:00"/>
    <d v="1899-12-30T21:45:00"/>
    <d v="1899-12-30T00:00:00"/>
    <n v="0"/>
    <n v="0"/>
    <d v="1899-12-30T22:00:00"/>
    <d v="1899-12-30T00:15:00"/>
    <n v="0"/>
    <n v="15"/>
    <d v="1899-12-30T22:30:00"/>
    <d v="1899-12-30T00:30:00"/>
    <n v="0"/>
    <n v="30"/>
    <d v="1899-12-31T01:00:00"/>
    <d v="1899-12-30T02:30:00"/>
    <n v="2"/>
    <n v="30"/>
    <d v="1899-12-31T01:10:00"/>
    <d v="1899-12-31T04:00:00"/>
    <d v="1899-12-30T02:50:00"/>
    <n v="2"/>
    <n v="50"/>
    <d v="1899-12-31T01:10:00"/>
    <d v="1899-12-31T04:00:00"/>
    <d v="1899-12-30T02:50:00"/>
    <n v="2"/>
    <n v="50"/>
    <d v="1899-12-31T01:10:00"/>
    <d v="1899-12-30T00:00:00"/>
    <n v="0"/>
    <n v="0"/>
    <d v="1899-12-31T01:30:00"/>
    <d v="1899-12-30T00:20:00"/>
    <n v="0"/>
    <n v="20"/>
    <d v="1899-12-31T08:00:00"/>
    <d v="1899-12-30T06:30:00"/>
    <n v="6"/>
    <n v="30"/>
    <d v="1899-12-31T08:00:00"/>
    <d v="1899-12-31T08:00:00"/>
    <d v="1899-12-30T00:00:00"/>
    <n v="0"/>
    <n v="0"/>
    <d v="1899-12-31T08:00:00"/>
    <d v="1899-12-31T08:00:00"/>
    <m/>
    <d v="1899-12-30T00:00:00"/>
    <n v="0"/>
    <n v="0"/>
    <d v="1899-12-31T08:20:00"/>
    <d v="1899-12-30T00:20:00"/>
    <n v="0"/>
    <n v="20"/>
    <d v="1899-12-31T08:25:00"/>
    <d v="1899-12-30T00:05:00"/>
    <n v="0"/>
    <n v="5"/>
    <d v="1899-12-31T08:25:00"/>
    <d v="1899-12-31T08:30:00"/>
    <d v="1899-12-30T00:05:00"/>
    <n v="0"/>
    <n v="5"/>
    <d v="1899-12-30T10:45:00"/>
    <n v="10"/>
    <n v="45"/>
    <d v="1899-12-30T02:55:00"/>
    <n v="2"/>
    <n v="55"/>
    <d v="1899-12-30T02:50:00"/>
    <n v="2"/>
    <n v="50"/>
    <d v="1899-12-30T06:30:00"/>
    <n v="6"/>
    <n v="30"/>
    <m/>
    <m/>
    <m/>
    <d v="1899-12-30T06:30:00"/>
    <n v="6"/>
    <n v="3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510367.9459999993"/>
    <n v="24280"/>
    <n v="65.280892857142859"/>
    <n v="62.206258072487614"/>
    <m/>
    <m/>
    <m/>
    <m/>
    <m/>
  </r>
  <r>
    <n v="428"/>
    <n v="97"/>
    <d v="2011-10-26T00:00:00"/>
    <n v="10"/>
    <x v="1"/>
    <n v="14"/>
    <s v="TSL,HALDIA"/>
    <s v="HAILCREEK/KESTRAL"/>
    <s v="LOWLANDS ORCHID/LOWLANDS NELLO"/>
    <d v="1899-12-30T03:20:00"/>
    <x v="423"/>
    <s v="DTY-WT 1-WCS-IMWB 1-DTY"/>
    <n v="59"/>
    <n v="0"/>
    <m/>
    <d v="1899-12-30T03:20:00"/>
    <d v="1899-12-30T03:20:00"/>
    <d v="1899-12-30T00:00:00"/>
    <n v="0"/>
    <n v="0"/>
    <d v="1899-12-30T09:00:00"/>
    <d v="1899-12-30T05:40:00"/>
    <n v="5"/>
    <n v="40"/>
    <d v="1899-12-30T10:20:00"/>
    <d v="1899-12-30T01:20:00"/>
    <n v="1"/>
    <n v="20"/>
    <d v="1899-12-30T10:55:00"/>
    <d v="1899-12-30T00:35:00"/>
    <n v="0"/>
    <n v="35"/>
    <d v="1899-12-30T11:10:00"/>
    <d v="1899-12-30T16:10:00"/>
    <d v="1899-12-30T05:00:00"/>
    <n v="5"/>
    <n v="0"/>
    <d v="1899-12-30T11:10:00"/>
    <d v="1899-12-30T16:10:00"/>
    <d v="1899-12-30T05:00:00"/>
    <n v="5"/>
    <n v="0"/>
    <d v="1899-12-30T12:00:00"/>
    <d v="1899-12-30T00:50:00"/>
    <n v="0"/>
    <n v="50"/>
    <d v="1899-12-30T12:00:00"/>
    <d v="1899-12-30T00:00:00"/>
    <n v="0"/>
    <n v="0"/>
    <d v="1899-12-31T01:10:00"/>
    <d v="1899-12-30T13:10:00"/>
    <n v="13"/>
    <n v="10"/>
    <d v="1899-12-31T01:10:00"/>
    <d v="1899-12-31T01:10:00"/>
    <d v="1899-12-30T00:00:00"/>
    <n v="0"/>
    <n v="0"/>
    <d v="1899-12-31T01:10:00"/>
    <d v="1899-12-31T01:10:00"/>
    <m/>
    <d v="1899-12-30T00:00:00"/>
    <n v="0"/>
    <n v="0"/>
    <d v="1899-12-31T01:30:00"/>
    <d v="1899-12-30T00:20:00"/>
    <n v="0"/>
    <n v="20"/>
    <d v="1899-12-31T01:35:00"/>
    <d v="1899-12-30T00:05:00"/>
    <n v="0"/>
    <n v="5"/>
    <d v="1899-12-31T01:35:00"/>
    <d v="1899-12-31T01:40:00"/>
    <d v="1899-12-30T00:05:00"/>
    <n v="0"/>
    <n v="5"/>
    <d v="1899-12-30T22:20:00"/>
    <n v="22"/>
    <n v="20"/>
    <d v="1899-12-30T01:50:00"/>
    <n v="1"/>
    <n v="50"/>
    <d v="1899-12-30T05:00:00"/>
    <n v="5"/>
    <n v="0"/>
    <d v="1899-12-30T13:10:00"/>
    <n v="13"/>
    <n v="10"/>
    <m/>
    <m/>
    <m/>
    <d v="1899-12-30T13:10:00"/>
    <n v="13"/>
    <n v="1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513685.8859999992"/>
    <n v="24336"/>
    <n v="56.236271186440682"/>
    <n v="62.199452909270185"/>
    <m/>
    <m/>
    <m/>
    <m/>
    <m/>
  </r>
  <r>
    <n v="429"/>
    <n v="98"/>
    <d v="2011-10-27T00:00:00"/>
    <n v="10"/>
    <x v="0"/>
    <n v="42"/>
    <s v="TSL,JSR"/>
    <s v="CD PCI"/>
    <s v="LOWLANDS ORCHID"/>
    <d v="1899-12-30T08:45:00"/>
    <x v="424"/>
    <s v="DTY-WT 1-WCS-IMWB 1-DTY"/>
    <n v="56"/>
    <n v="3"/>
    <m/>
    <d v="1899-12-30T08:45:00"/>
    <d v="1899-12-30T08:45:00"/>
    <d v="1899-12-30T00:00:00"/>
    <n v="0"/>
    <n v="0"/>
    <d v="1899-12-30T08:47:00"/>
    <d v="1899-12-30T00:02:00"/>
    <n v="0"/>
    <n v="2"/>
    <d v="1899-12-30T08:48:00"/>
    <d v="1899-12-30T00:01:00"/>
    <n v="0"/>
    <n v="1"/>
    <d v="1899-12-30T09:00:00"/>
    <d v="1899-12-30T00:12:00"/>
    <n v="0"/>
    <n v="12"/>
    <d v="1899-12-30T09:10:00"/>
    <d v="1899-12-30T10:20:00"/>
    <d v="1899-12-30T01:10:00"/>
    <n v="1"/>
    <n v="10"/>
    <d v="1899-12-30T09:10:00"/>
    <d v="1899-12-30T10:20:00"/>
    <d v="1899-12-30T01:10:00"/>
    <n v="1"/>
    <n v="10"/>
    <d v="1899-12-30T09:10:00"/>
    <d v="1899-12-30T00:00:00"/>
    <n v="0"/>
    <n v="0"/>
    <d v="1899-12-30T09:20:00"/>
    <d v="1899-12-30T00:10:00"/>
    <n v="0"/>
    <n v="10"/>
    <d v="1899-12-30T16:00:00"/>
    <d v="1899-12-30T06:40:00"/>
    <n v="6"/>
    <n v="40"/>
    <d v="1899-12-30T16:00:00"/>
    <d v="1899-12-30T16:00:00"/>
    <d v="1899-12-30T00:00:00"/>
    <n v="0"/>
    <n v="0"/>
    <d v="1899-12-30T16:00:00"/>
    <d v="1899-12-30T16:00:00"/>
    <m/>
    <d v="1899-12-30T00:00:00"/>
    <n v="0"/>
    <n v="0"/>
    <d v="1899-12-30T16:20:00"/>
    <d v="1899-12-30T00:20:00"/>
    <n v="0"/>
    <n v="20"/>
    <d v="1899-12-30T16:25:00"/>
    <d v="1899-12-30T00:05:00"/>
    <n v="0"/>
    <n v="5"/>
    <d v="1899-12-30T16:25:00"/>
    <d v="1899-12-30T16:30:00"/>
    <d v="1899-12-30T00:05:00"/>
    <n v="0"/>
    <n v="5"/>
    <d v="1899-12-30T07:45:00"/>
    <n v="7"/>
    <n v="45"/>
    <d v="1899-12-30T00:37:00"/>
    <n v="0"/>
    <n v="37"/>
    <d v="1899-12-30T01:10:00"/>
    <n v="1"/>
    <n v="10"/>
    <d v="1899-12-30T06:40:00"/>
    <n v="6"/>
    <n v="40"/>
    <m/>
    <m/>
    <m/>
    <d v="1899-12-30T06:40:00"/>
    <n v="6"/>
    <n v="4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516879.9259999993"/>
    <n v="24393"/>
    <n v="57.036428571428573"/>
    <n v="62.185050055343716"/>
    <m/>
    <m/>
    <m/>
    <m/>
    <m/>
  </r>
  <r>
    <n v="430"/>
    <n v="99"/>
    <d v="2011-10-28T00:00:00"/>
    <n v="10"/>
    <x v="0"/>
    <n v="43"/>
    <s v="TSL,JSR"/>
    <s v="CD PCI"/>
    <s v="LOWLANDS ORCHID"/>
    <d v="1899-12-30T19:30:00"/>
    <x v="425"/>
    <s v="DTY-WT 1-WCS-IMWB 1-DTY"/>
    <n v="57"/>
    <n v="2"/>
    <m/>
    <d v="1899-12-30T19:30:00"/>
    <d v="1899-12-30T19:30:00"/>
    <d v="1899-12-30T00:00:00"/>
    <n v="0"/>
    <n v="0"/>
    <d v="1899-12-31T16:50:00"/>
    <d v="1899-12-30T21:20:00"/>
    <n v="21"/>
    <n v="20"/>
    <d v="1899-12-31T18:30:00"/>
    <d v="1899-12-30T01:40:00"/>
    <n v="1"/>
    <n v="40"/>
    <d v="1899-12-31T19:00:00"/>
    <d v="1899-12-30T00:30:00"/>
    <n v="0"/>
    <n v="30"/>
    <d v="1899-12-31T19:00:00"/>
    <d v="1899-12-31T21:20:00"/>
    <d v="1899-12-30T02:20:00"/>
    <n v="2"/>
    <n v="20"/>
    <d v="1899-12-31T19:00:00"/>
    <d v="1899-12-31T21:20:00"/>
    <d v="1899-12-30T02:20:00"/>
    <n v="2"/>
    <n v="20"/>
    <d v="1899-12-31T21:20:00"/>
    <d v="1899-12-30T00:00:00"/>
    <n v="0"/>
    <n v="0"/>
    <d v="1899-12-31T21:20:00"/>
    <d v="1899-12-30T00:00:00"/>
    <n v="0"/>
    <n v="0"/>
    <d v="1900-01-01T07:20:00"/>
    <d v="1899-12-30T10:00:00"/>
    <n v="10"/>
    <n v="0"/>
    <d v="1900-01-01T07:20:00"/>
    <d v="1900-01-01T07:20:00"/>
    <d v="1899-12-30T00:00:00"/>
    <n v="0"/>
    <n v="0"/>
    <d v="1900-01-01T07:20:00"/>
    <d v="1900-01-01T07:20:00"/>
    <m/>
    <d v="1899-12-30T00:00:00"/>
    <n v="0"/>
    <n v="0"/>
    <d v="1900-01-01T07:25:00"/>
    <d v="1899-12-30T00:05:00"/>
    <n v="0"/>
    <n v="5"/>
    <d v="1900-01-01T07:28:00"/>
    <d v="1899-12-30T00:03:00"/>
    <n v="0"/>
    <n v="3"/>
    <d v="1900-01-01T07:28:00"/>
    <d v="1900-01-01T07:30:00"/>
    <d v="1899-12-30T00:02:00"/>
    <n v="0"/>
    <n v="2"/>
    <d v="1899-12-31T12:00:00"/>
    <n v="12"/>
    <n v="0"/>
    <d v="1899-12-30T00:38:00"/>
    <n v="0"/>
    <n v="38"/>
    <d v="1899-12-30T02:20:00"/>
    <n v="2"/>
    <n v="20"/>
    <d v="1899-12-30T10:00:00"/>
    <n v="10"/>
    <n v="0"/>
    <m/>
    <m/>
    <m/>
    <d v="1899-12-30T10:00:00"/>
    <n v="10"/>
    <n v="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520203.8159999992"/>
    <n v="24452"/>
    <n v="58.313859649122804"/>
    <n v="62.170939636839492"/>
    <m/>
    <m/>
    <m/>
    <m/>
    <m/>
  </r>
  <r>
    <n v="431"/>
    <n v="100"/>
    <d v="2011-10-28T00:00:00"/>
    <n v="10"/>
    <x v="1"/>
    <n v="15"/>
    <s v="TSL,HALDIA"/>
    <s v="OKEY NORTH"/>
    <s v="LOWLANDS ORCHID"/>
    <d v="1899-12-30T01:55:00"/>
    <x v="426"/>
    <s v="DTY-WT 1-WCS-RLS 1-IMWB 1-DTY"/>
    <n v="59"/>
    <n v="0"/>
    <m/>
    <d v="1899-12-30T01:55:00"/>
    <d v="1899-12-30T01:55:00"/>
    <d v="1899-12-30T00:00:00"/>
    <n v="0"/>
    <n v="0"/>
    <d v="1899-12-30T06:15:00"/>
    <d v="1899-12-30T04:20:00"/>
    <n v="4"/>
    <n v="20"/>
    <d v="1899-12-30T06:45:00"/>
    <d v="1899-12-30T00:30:00"/>
    <n v="0"/>
    <n v="30"/>
    <d v="1899-12-30T07:15:00"/>
    <d v="1899-12-30T00:30:00"/>
    <n v="0"/>
    <n v="30"/>
    <d v="1899-12-30T08:35:00"/>
    <d v="1899-12-30T09:50:00"/>
    <d v="1899-12-30T01:15:00"/>
    <n v="1"/>
    <n v="15"/>
    <d v="1899-12-30T08:35:00"/>
    <d v="1899-12-30T09:50:00"/>
    <m/>
    <m/>
    <m/>
    <d v="1899-12-30T10:10:00"/>
    <d v="1899-12-30T00:20:00"/>
    <n v="0"/>
    <n v="20"/>
    <d v="1899-12-30T10:15:00"/>
    <d v="1899-12-30T00:05:00"/>
    <n v="0"/>
    <n v="5"/>
    <d v="1899-12-30T20:19:00"/>
    <d v="1899-12-30T10:04:00"/>
    <n v="10"/>
    <n v="4"/>
    <d v="1899-12-30T20:19:00"/>
    <d v="1899-12-30T20:19:00"/>
    <m/>
    <m/>
    <m/>
    <d v="1899-12-30T20:19:00"/>
    <d v="1899-12-30T20:19:00"/>
    <m/>
    <d v="1899-12-30T00:00:00"/>
    <n v="0"/>
    <n v="0"/>
    <d v="1899-12-30T20:35:00"/>
    <d v="1899-12-30T00:16:00"/>
    <n v="0"/>
    <n v="16"/>
    <d v="1899-12-30T20:37:00"/>
    <d v="1899-12-30T00:02:00"/>
    <n v="0"/>
    <n v="2"/>
    <d v="1899-12-30T20:37:00"/>
    <d v="1899-12-30T20:40:00"/>
    <d v="1899-12-30T00:03:00"/>
    <n v="0"/>
    <n v="3"/>
    <d v="1899-12-30T18:45:00"/>
    <n v="18"/>
    <n v="45"/>
    <d v="1899-12-30T01:08:00"/>
    <n v="1"/>
    <n v="8"/>
    <d v="1899-12-30T01:15:00"/>
    <n v="1"/>
    <n v="15"/>
    <d v="1899-12-30T10:04:00"/>
    <n v="10"/>
    <n v="4"/>
    <m/>
    <m/>
    <m/>
    <d v="1899-12-30T10:04:00"/>
    <n v="10"/>
    <n v="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523826.9059999993"/>
    <n v="24511"/>
    <n v="61.408305084745763"/>
    <m/>
    <m/>
    <m/>
    <m/>
    <m/>
    <m/>
  </r>
  <r>
    <n v="432"/>
    <n v="101"/>
    <d v="2011-10-28T00:00:00"/>
    <n v="10"/>
    <x v="15"/>
    <n v="2"/>
    <s v="SUPL"/>
    <s v="STEAM NON COKING"/>
    <s v="CAROUGE"/>
    <d v="1899-12-30T00:30:00"/>
    <x v="427"/>
    <s v="DTY-WT 1-WCS-RLS 2-IMWB 1-DTY"/>
    <n v="59"/>
    <n v="0"/>
    <m/>
    <d v="1899-12-30T00:30:00"/>
    <d v="1899-12-30T00:30:00"/>
    <d v="1899-12-30T00:00:00"/>
    <n v="0"/>
    <n v="0"/>
    <d v="1899-12-30T00:35:00"/>
    <d v="1899-12-30T00:05:00"/>
    <n v="0"/>
    <n v="5"/>
    <d v="1899-12-30T06:25:00"/>
    <d v="1899-12-30T05:50:00"/>
    <n v="5"/>
    <n v="50"/>
    <d v="1899-12-30T07:00:00"/>
    <d v="1899-12-30T00:35:00"/>
    <n v="0"/>
    <n v="35"/>
    <d v="1899-12-30T07:15:00"/>
    <d v="1899-12-30T08:30:00"/>
    <d v="1899-12-30T01:15:00"/>
    <n v="1"/>
    <n v="15"/>
    <d v="1899-12-30T07:15:00"/>
    <d v="1899-12-30T08:30:00"/>
    <m/>
    <m/>
    <m/>
    <d v="1899-12-30T10:55:00"/>
    <d v="1899-12-30T02:25:00"/>
    <n v="2"/>
    <n v="25"/>
    <d v="1899-12-30T11:00:00"/>
    <d v="1899-12-30T00:05:00"/>
    <n v="0"/>
    <n v="5"/>
    <d v="1899-12-30T16:43:00"/>
    <d v="1899-12-30T05:43:00"/>
    <n v="5"/>
    <n v="43"/>
    <d v="1899-12-30T16:43:00"/>
    <d v="1899-12-30T16:43:00"/>
    <m/>
    <m/>
    <m/>
    <d v="1899-12-30T16:43:00"/>
    <d v="1899-12-30T16:43:00"/>
    <m/>
    <d v="1899-12-30T00:00:00"/>
    <n v="0"/>
    <n v="0"/>
    <d v="1899-12-30T16:55:00"/>
    <d v="1899-12-30T00:12:00"/>
    <n v="0"/>
    <n v="12"/>
    <d v="1899-12-30T17:00:00"/>
    <d v="1899-12-30T00:05:00"/>
    <n v="0"/>
    <n v="5"/>
    <d v="1899-12-30T17:00:00"/>
    <d v="1899-12-30T17:15:00"/>
    <d v="1899-12-30T00:15:00"/>
    <n v="0"/>
    <n v="15"/>
    <d v="1899-12-30T16:45:00"/>
    <n v="16"/>
    <n v="45"/>
    <d v="1899-12-30T03:17:00"/>
    <n v="3"/>
    <n v="17"/>
    <d v="1899-12-30T01:15:00"/>
    <n v="1"/>
    <n v="15"/>
    <d v="1899-12-30T05:43:00"/>
    <n v="5"/>
    <n v="43"/>
    <m/>
    <m/>
    <m/>
    <d v="1899-12-30T05:43:00"/>
    <n v="5"/>
    <n v="43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527489.5259999994"/>
    <n v="24569"/>
    <n v="62.078305084745757"/>
    <m/>
    <m/>
    <m/>
    <m/>
    <m/>
    <m/>
  </r>
  <r>
    <n v="433"/>
    <n v="102"/>
    <d v="2011-10-28T00:00:00"/>
    <n v="10"/>
    <x v="13"/>
    <n v="2"/>
    <s v="VISA STEEL"/>
    <s v="STEAM NON COKING"/>
    <s v="NEWLEAD SPARTOUNTA"/>
    <d v="1899-12-30T10:00:00"/>
    <x v="428"/>
    <s v="DTY-WT 1-WCS-RLS 2-IMWB 1-DTY"/>
    <n v="58"/>
    <n v="1"/>
    <m/>
    <d v="1899-12-30T10:00:00"/>
    <d v="1899-12-30T10:00:00"/>
    <d v="1899-12-30T00:00:00"/>
    <n v="0"/>
    <n v="0"/>
    <d v="1899-12-30T11:00:00"/>
    <d v="1899-12-30T01:00:00"/>
    <n v="1"/>
    <n v="0"/>
    <d v="1899-12-30T14:00:00"/>
    <d v="1899-12-30T03:00:00"/>
    <n v="3"/>
    <n v="0"/>
    <d v="1899-12-30T14:35:00"/>
    <d v="1899-12-30T00:35:00"/>
    <n v="0"/>
    <n v="35"/>
    <d v="1899-12-30T14:40:00"/>
    <d v="1899-12-30T15:35:00"/>
    <d v="1899-12-30T00:55:00"/>
    <n v="0"/>
    <n v="55"/>
    <d v="1899-12-30T14:40:00"/>
    <d v="1899-12-30T15:35:00"/>
    <d v="1899-12-30T00:55:00"/>
    <n v="0"/>
    <n v="55"/>
    <d v="1899-12-30T21:18:00"/>
    <d v="1899-12-30T05:43:00"/>
    <n v="5"/>
    <n v="43"/>
    <d v="1899-12-30T21:20:00"/>
    <d v="1899-12-30T00:02:00"/>
    <n v="0"/>
    <n v="2"/>
    <d v="1899-12-30T23:24:00"/>
    <d v="1899-12-30T02:04:00"/>
    <n v="2"/>
    <n v="4"/>
    <d v="1899-12-30T23:24:00"/>
    <d v="1899-12-30T23:24:00"/>
    <d v="1899-12-30T00:00:00"/>
    <n v="0"/>
    <n v="0"/>
    <d v="1899-12-30T23:24:00"/>
    <d v="1899-12-30T23:24:00"/>
    <m/>
    <d v="1899-12-30T00:00:00"/>
    <n v="0"/>
    <n v="0"/>
    <d v="1899-12-30T23:30:00"/>
    <d v="1899-12-30T00:06:00"/>
    <n v="0"/>
    <n v="6"/>
    <d v="1899-12-30T23:33:00"/>
    <d v="1899-12-30T00:03:00"/>
    <n v="0"/>
    <n v="3"/>
    <d v="1899-12-30T23:33:00"/>
    <d v="1899-12-30T23:35:00"/>
    <d v="1899-12-30T00:02:00"/>
    <n v="0"/>
    <n v="2"/>
    <d v="1899-12-30T13:35:00"/>
    <n v="13"/>
    <n v="35"/>
    <d v="1899-12-30T06:27:00"/>
    <n v="6"/>
    <n v="27"/>
    <d v="1899-12-30T00:55:00"/>
    <n v="0"/>
    <n v="55"/>
    <d v="1899-12-30T02:04:00"/>
    <n v="2"/>
    <n v="4"/>
    <m/>
    <m/>
    <m/>
    <d v="1899-12-30T02:04:00"/>
    <n v="2"/>
    <n v="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531200.1459999995"/>
    <n v="24628"/>
    <n v="63.976206896551723"/>
    <n v="62.17314219587459"/>
    <m/>
    <m/>
    <m/>
    <m/>
    <m/>
  </r>
  <r>
    <n v="434"/>
    <n v="103"/>
    <d v="2011-10-28T00:00:00"/>
    <n v="10"/>
    <x v="24"/>
    <n v="4"/>
    <s v="RCL"/>
    <s v="NON COKING"/>
    <s v="CAROUGE"/>
    <d v="1899-12-30T17:15:00"/>
    <x v="429"/>
    <s v="DTY-WT 1-WCS-RLS 1-IMWB 1-DTY"/>
    <n v="59"/>
    <n v="0"/>
    <m/>
    <d v="1899-12-30T17:15:00"/>
    <d v="1899-12-30T17:15:00"/>
    <d v="1899-12-30T00:00:00"/>
    <n v="0"/>
    <n v="0"/>
    <d v="1899-12-30T19:20:00"/>
    <d v="1899-12-30T02:05:00"/>
    <n v="2"/>
    <n v="5"/>
    <d v="1899-12-30T20:15:00"/>
    <d v="1899-12-30T00:55:00"/>
    <n v="0"/>
    <n v="55"/>
    <d v="1899-12-30T20:30:00"/>
    <d v="1899-12-30T00:15:00"/>
    <n v="0"/>
    <n v="15"/>
    <d v="1899-12-30T20:40:00"/>
    <d v="1899-12-30T22:30:00"/>
    <d v="1899-12-30T01:50:00"/>
    <n v="1"/>
    <n v="50"/>
    <d v="1899-12-30T20:40:00"/>
    <d v="1899-12-30T22:30:00"/>
    <d v="1899-12-30T01:50:00"/>
    <n v="1"/>
    <n v="50"/>
    <d v="1899-12-31T00:00:00"/>
    <d v="1899-12-30T01:30:00"/>
    <n v="1"/>
    <n v="30"/>
    <d v="1899-12-31T00:16:00"/>
    <d v="1899-12-30T00:16:00"/>
    <n v="0"/>
    <n v="16"/>
    <d v="1899-12-31T01:45:00"/>
    <d v="1899-12-30T01:29:00"/>
    <n v="1"/>
    <n v="29"/>
    <d v="1899-12-31T01:45:00"/>
    <d v="1899-12-31T01:45:00"/>
    <d v="1899-12-30T00:00:00"/>
    <n v="0"/>
    <n v="0"/>
    <d v="1899-12-31T01:45:00"/>
    <d v="1899-12-31T01:45:00"/>
    <m/>
    <d v="1899-12-30T00:00:00"/>
    <n v="0"/>
    <n v="0"/>
    <d v="1899-12-31T02:00:00"/>
    <d v="1899-12-30T00:15:00"/>
    <n v="0"/>
    <n v="15"/>
    <d v="1899-12-31T02:05:00"/>
    <d v="1899-12-30T00:05:00"/>
    <n v="0"/>
    <n v="5"/>
    <d v="1899-12-31T02:05:00"/>
    <d v="1899-12-31T02:10:00"/>
    <d v="1899-12-30T00:05:00"/>
    <n v="0"/>
    <n v="5"/>
    <d v="1899-12-30T08:55:00"/>
    <n v="8"/>
    <n v="55"/>
    <d v="1899-12-30T02:05:00"/>
    <n v="2"/>
    <n v="5"/>
    <d v="1899-12-30T01:50:00"/>
    <n v="1"/>
    <n v="50"/>
    <d v="1899-12-30T01:29:00"/>
    <n v="1"/>
    <n v="29"/>
    <m/>
    <m/>
    <m/>
    <d v="1899-12-30T01:29:00"/>
    <n v="1"/>
    <n v="29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534993.9559999995"/>
    <n v="24687"/>
    <n v="64.301864406779657"/>
    <n v="62.178229675537715"/>
    <m/>
    <m/>
    <m/>
    <m/>
    <m/>
  </r>
  <r>
    <n v="435"/>
    <n v="104"/>
    <d v="2011-10-28T00:00:00"/>
    <n v="10"/>
    <x v="2"/>
    <n v="4"/>
    <s v="UML,DGPR"/>
    <s v="HARD COKING COAL"/>
    <s v="GARIMA PREM"/>
    <d v="1899-12-30T20:40:00"/>
    <x v="430"/>
    <s v="DTY-WT 1-WCS-RLS 2-IMWB 1-DTY"/>
    <n v="59"/>
    <n v="0"/>
    <m/>
    <d v="1899-12-30T20:40:00"/>
    <d v="1899-12-30T20:40:00"/>
    <d v="1899-12-30T00:00:00"/>
    <n v="0"/>
    <n v="0"/>
    <d v="1899-12-30T20:45:00"/>
    <d v="1899-12-30T00:05:00"/>
    <n v="0"/>
    <n v="5"/>
    <d v="1899-12-30T23:20:00"/>
    <d v="1899-12-30T02:35:00"/>
    <n v="2"/>
    <n v="35"/>
    <d v="1899-12-30T23:50:00"/>
    <d v="1899-12-30T00:30:00"/>
    <n v="0"/>
    <n v="30"/>
    <d v="1899-12-30T23:50:00"/>
    <d v="1899-12-31T01:30:00"/>
    <d v="1899-12-30T01:40:00"/>
    <n v="1"/>
    <n v="40"/>
    <d v="1899-12-30T23:50:00"/>
    <d v="1899-12-31T01:30:00"/>
    <d v="1899-12-30T01:40:00"/>
    <n v="1"/>
    <n v="40"/>
    <d v="1899-12-31T02:40:00"/>
    <d v="1899-12-30T01:10:00"/>
    <n v="1"/>
    <n v="10"/>
    <d v="1899-12-31T02:46:00"/>
    <d v="1899-12-30T00:06:00"/>
    <n v="0"/>
    <n v="6"/>
    <d v="1899-12-31T04:51:00"/>
    <d v="1899-12-30T02:05:00"/>
    <n v="2"/>
    <n v="5"/>
    <d v="1899-12-31T04:51:00"/>
    <d v="1899-12-31T04:51:00"/>
    <d v="1899-12-30T00:00:00"/>
    <n v="0"/>
    <n v="0"/>
    <d v="1899-12-31T04:51:00"/>
    <d v="1899-12-31T04:51:00"/>
    <m/>
    <d v="1899-12-30T00:00:00"/>
    <n v="0"/>
    <n v="0"/>
    <d v="1899-12-31T05:05:00"/>
    <d v="1899-12-30T00:14:00"/>
    <n v="0"/>
    <n v="14"/>
    <d v="1899-12-31T05:10:00"/>
    <d v="1899-12-30T00:05:00"/>
    <n v="0"/>
    <n v="5"/>
    <d v="1899-12-31T05:10:00"/>
    <d v="1899-12-31T05:15:00"/>
    <d v="1899-12-30T00:05:00"/>
    <n v="0"/>
    <n v="5"/>
    <d v="1899-12-30T08:35:00"/>
    <n v="8"/>
    <n v="35"/>
    <d v="1899-12-30T01:59:00"/>
    <n v="1"/>
    <n v="59"/>
    <d v="1899-12-30T01:40:00"/>
    <n v="1"/>
    <n v="40"/>
    <d v="1899-12-30T02:05:00"/>
    <n v="2"/>
    <n v="5"/>
    <m/>
    <m/>
    <m/>
    <d v="1899-12-30T02:05:00"/>
    <n v="2"/>
    <n v="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538644.7059999995"/>
    <n v="24746"/>
    <n v="61.877118644067799"/>
    <n v="62.177511759476261"/>
    <m/>
    <m/>
    <m/>
    <m/>
    <m/>
  </r>
  <r>
    <n v="436"/>
    <n v="105"/>
    <d v="2011-10-29T00:00:00"/>
    <n v="10"/>
    <x v="17"/>
    <n v="4"/>
    <s v="UML,SUKHINDA"/>
    <s v="HARD COKING COAL"/>
    <s v="GARIMA PREM"/>
    <d v="1899-12-30T03:15:00"/>
    <x v="431"/>
    <s v="DTY-WT 1-WCS-RLS 2-IMWB 1-DTY"/>
    <n v="59"/>
    <n v="0"/>
    <m/>
    <d v="1899-12-30T03:15:00"/>
    <d v="1899-12-30T03:15:00"/>
    <d v="1899-12-30T00:00:00"/>
    <n v="0"/>
    <n v="0"/>
    <d v="1899-12-30T03:20:00"/>
    <d v="1899-12-30T00:05:00"/>
    <n v="0"/>
    <n v="5"/>
    <d v="1899-12-30T03:40:00"/>
    <d v="1899-12-30T00:20:00"/>
    <n v="0"/>
    <n v="20"/>
    <d v="1899-12-30T04:30:00"/>
    <d v="1899-12-30T00:50:00"/>
    <n v="0"/>
    <n v="50"/>
    <d v="1899-12-30T04:35:00"/>
    <d v="1899-12-30T05:50:00"/>
    <d v="1899-12-30T01:15:00"/>
    <n v="1"/>
    <n v="15"/>
    <d v="1899-12-30T04:35:00"/>
    <d v="1899-12-30T05:50:00"/>
    <d v="1899-12-30T01:15:00"/>
    <n v="1"/>
    <n v="15"/>
    <d v="1899-12-30T05:50:00"/>
    <d v="1899-12-30T00:00:00"/>
    <n v="0"/>
    <n v="0"/>
    <d v="1899-12-30T05:54:00"/>
    <d v="1899-12-30T00:04:00"/>
    <n v="0"/>
    <n v="4"/>
    <d v="1899-12-30T07:51:00"/>
    <d v="1899-12-30T01:57:00"/>
    <n v="1"/>
    <n v="57"/>
    <d v="1899-12-30T07:51:00"/>
    <d v="1899-12-30T07:51:00"/>
    <d v="1899-12-30T00:00:00"/>
    <n v="0"/>
    <n v="0"/>
    <d v="1899-12-30T07:51:00"/>
    <d v="1899-12-30T07:51:00"/>
    <m/>
    <d v="1899-12-30T00:00:00"/>
    <n v="0"/>
    <n v="0"/>
    <d v="1899-12-30T09:00:00"/>
    <d v="1899-12-30T01:09:00"/>
    <n v="1"/>
    <n v="9"/>
    <d v="1899-12-30T09:05:00"/>
    <d v="1899-12-30T00:05:00"/>
    <n v="0"/>
    <n v="5"/>
    <d v="1899-12-30T09:05:00"/>
    <d v="1899-12-30T09:15:00"/>
    <d v="1899-12-30T00:10:00"/>
    <n v="0"/>
    <n v="10"/>
    <d v="1899-12-30T06:00:00"/>
    <n v="6"/>
    <n v="0"/>
    <d v="1899-12-30T02:04:00"/>
    <n v="2"/>
    <n v="4"/>
    <d v="1899-12-30T01:15:00"/>
    <n v="1"/>
    <n v="15"/>
    <d v="1899-12-30T01:57:00"/>
    <n v="1"/>
    <n v="57"/>
    <m/>
    <m/>
    <m/>
    <d v="1899-12-30T01:57:00"/>
    <n v="1"/>
    <n v="57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542174.4859999996"/>
    <n v="24805"/>
    <n v="59.82677966101695"/>
    <n v="62.171920419270293"/>
    <m/>
    <m/>
    <m/>
    <m/>
    <m/>
  </r>
  <r>
    <n v="437"/>
    <n v="106"/>
    <d v="2011-10-29T00:00:00"/>
    <n v="10"/>
    <x v="0"/>
    <n v="44"/>
    <s v="TSL,JSR"/>
    <s v="CD PCI"/>
    <s v="LOWLANDS ORCHID"/>
    <d v="1899-12-30T04:50:00"/>
    <x v="432"/>
    <s v="DTY-WT 1-WCS-RLS 1-IMWB 1-DTY"/>
    <n v="59"/>
    <n v="0"/>
    <m/>
    <d v="1899-12-30T04:50:00"/>
    <d v="1899-12-30T04:50:00"/>
    <d v="1899-12-30T00:00:00"/>
    <n v="0"/>
    <n v="0"/>
    <d v="1899-12-30T04:55:00"/>
    <d v="1899-12-30T00:05:00"/>
    <n v="0"/>
    <n v="5"/>
    <d v="1899-12-30T05:10:00"/>
    <d v="1899-12-30T00:15:00"/>
    <n v="0"/>
    <n v="15"/>
    <d v="1899-12-30T06:15:00"/>
    <d v="1899-12-30T01:05:00"/>
    <n v="1"/>
    <n v="5"/>
    <d v="1899-12-30T06:20:00"/>
    <d v="1899-12-30T08:00:00"/>
    <d v="1899-12-30T01:40:00"/>
    <n v="1"/>
    <n v="40"/>
    <d v="1899-12-30T06:20:00"/>
    <d v="1899-12-30T08:00:00"/>
    <d v="1899-12-30T01:40:00"/>
    <n v="1"/>
    <n v="40"/>
    <d v="1899-12-30T10:10:00"/>
    <d v="1899-12-30T02:10:00"/>
    <n v="2"/>
    <n v="10"/>
    <d v="1899-12-30T10:14:00"/>
    <d v="1899-12-30T00:04:00"/>
    <n v="0"/>
    <n v="4"/>
    <d v="1899-12-30T14:26:00"/>
    <d v="1899-12-30T04:12:00"/>
    <n v="4"/>
    <n v="12"/>
    <d v="1899-12-30T14:26:00"/>
    <d v="1899-12-30T14:26:00"/>
    <d v="1899-12-30T00:00:00"/>
    <n v="0"/>
    <n v="0"/>
    <d v="1899-12-30T14:26:00"/>
    <d v="1899-12-30T14:26:00"/>
    <m/>
    <d v="1899-12-30T00:00:00"/>
    <n v="0"/>
    <n v="0"/>
    <d v="1899-12-30T14:40:00"/>
    <d v="1899-12-30T00:14:00"/>
    <n v="0"/>
    <n v="14"/>
    <d v="1899-12-30T14:42:00"/>
    <d v="1899-12-30T00:02:00"/>
    <n v="0"/>
    <n v="2"/>
    <d v="1899-12-30T14:42:00"/>
    <d v="1899-12-30T14:45:00"/>
    <d v="1899-12-30T00:03:00"/>
    <n v="0"/>
    <n v="3"/>
    <d v="1899-12-30T09:55:00"/>
    <n v="9"/>
    <n v="55"/>
    <d v="1899-12-30T03:31:00"/>
    <n v="3"/>
    <n v="31"/>
    <d v="1899-12-30T01:40:00"/>
    <n v="1"/>
    <n v="40"/>
    <d v="1899-12-30T04:12:00"/>
    <n v="4"/>
    <n v="12"/>
    <m/>
    <m/>
    <m/>
    <d v="1899-12-30T04:12:00"/>
    <n v="4"/>
    <n v="12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545854.3059999996"/>
    <n v="24862"/>
    <n v="62.369830508474578"/>
    <n v="62.177391440752942"/>
    <m/>
    <m/>
    <m/>
    <m/>
    <m/>
  </r>
  <r>
    <n v="438"/>
    <n v="107"/>
    <d v="2011-10-29T00:00:00"/>
    <n v="10"/>
    <x v="1"/>
    <n v="16"/>
    <s v="TSL,HALDIA"/>
    <s v="HAILCREEK/OKEY NORTH"/>
    <s v="LOWLANDS ORCHID"/>
    <d v="1899-12-30T11:20:00"/>
    <x v="433"/>
    <s v="DTY-WT 1-WCS-RLS 1-IMWB 1-DTY"/>
    <n v="57"/>
    <n v="2"/>
    <m/>
    <d v="1899-12-30T11:20:00"/>
    <d v="1899-12-30T11:20:00"/>
    <d v="1899-12-30T00:00:00"/>
    <n v="0"/>
    <n v="0"/>
    <d v="1899-12-30T11:20:00"/>
    <d v="1899-12-30T00:00:00"/>
    <n v="0"/>
    <n v="0"/>
    <d v="1899-12-30T11:45:00"/>
    <d v="1899-12-30T00:25:00"/>
    <n v="0"/>
    <n v="25"/>
    <d v="1899-12-30T12:30:00"/>
    <d v="1899-12-30T00:45:00"/>
    <n v="0"/>
    <n v="45"/>
    <d v="1899-12-30T12:35:00"/>
    <d v="1899-12-30T13:10:00"/>
    <d v="1899-12-30T00:35:00"/>
    <n v="0"/>
    <n v="35"/>
    <d v="1899-12-30T12:35:00"/>
    <d v="1899-12-30T13:10:00"/>
    <d v="1899-12-30T00:35:00"/>
    <n v="0"/>
    <n v="35"/>
    <d v="1899-12-30T15:00:00"/>
    <d v="1899-12-30T01:50:00"/>
    <n v="1"/>
    <n v="50"/>
    <d v="1899-12-30T16:10:00"/>
    <d v="1899-12-30T01:10:00"/>
    <n v="1"/>
    <n v="10"/>
    <d v="1899-12-30T18:18:00"/>
    <d v="1899-12-30T02:08:00"/>
    <n v="2"/>
    <n v="8"/>
    <d v="1899-12-30T18:18:00"/>
    <d v="1899-12-30T18:18:00"/>
    <d v="1899-12-30T00:00:00"/>
    <n v="0"/>
    <n v="0"/>
    <d v="1899-12-30T18:18:00"/>
    <d v="1899-12-30T18:18:00"/>
    <m/>
    <d v="1899-12-30T00:00:00"/>
    <n v="0"/>
    <n v="0"/>
    <d v="1899-12-30T18:30:00"/>
    <d v="1899-12-30T00:12:00"/>
    <n v="0"/>
    <n v="12"/>
    <d v="1899-12-30T18:33:00"/>
    <d v="1899-12-30T00:03:00"/>
    <n v="0"/>
    <n v="3"/>
    <d v="1899-12-30T18:33:00"/>
    <d v="1899-12-30T18:35:00"/>
    <d v="1899-12-30T00:02:00"/>
    <n v="0"/>
    <n v="2"/>
    <d v="1899-12-30T07:15:00"/>
    <n v="7"/>
    <n v="15"/>
    <d v="1899-12-30T02:50:00"/>
    <n v="2"/>
    <n v="50"/>
    <d v="1899-12-30T00:35:00"/>
    <n v="0"/>
    <n v="35"/>
    <d v="1899-12-30T02:08:00"/>
    <n v="2"/>
    <n v="8"/>
    <m/>
    <m/>
    <m/>
    <d v="1899-12-30T02:08:00"/>
    <n v="2"/>
    <n v="8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549397.4459999995"/>
    <n v="24918"/>
    <n v="62.160350877192982"/>
    <n v="62.179847740589111"/>
    <m/>
    <m/>
    <m/>
    <m/>
    <m/>
  </r>
  <r>
    <n v="439"/>
    <n v="108"/>
    <d v="2011-10-29T00:00:00"/>
    <n v="10"/>
    <x v="24"/>
    <n v="5"/>
    <s v="RCL"/>
    <s v="NON COKING"/>
    <s v="CAROUGE"/>
    <d v="1899-12-30T16:45:00"/>
    <x v="434"/>
    <s v="DTY-WT 1-WCS-RLS 1-IMWB 1-DTY"/>
    <n v="56"/>
    <n v="3"/>
    <m/>
    <d v="1899-12-30T16:45:00"/>
    <d v="1899-12-30T16:45:00"/>
    <d v="1899-12-30T00:00:00"/>
    <n v="0"/>
    <n v="0"/>
    <d v="1899-12-30T16:45:00"/>
    <d v="1899-12-30T00:00:00"/>
    <n v="0"/>
    <n v="0"/>
    <d v="1899-12-30T17:00:00"/>
    <d v="1899-12-30T00:15:00"/>
    <n v="0"/>
    <n v="15"/>
    <d v="1899-12-30T17:30:00"/>
    <d v="1899-12-30T00:30:00"/>
    <n v="0"/>
    <n v="30"/>
    <d v="1899-12-30T17:35:00"/>
    <d v="1899-12-30T19:28:00"/>
    <d v="1899-12-30T01:53:00"/>
    <n v="1"/>
    <n v="53"/>
    <d v="1899-12-30T17:35:00"/>
    <d v="1899-12-30T19:28:00"/>
    <d v="1899-12-30T01:53:00"/>
    <n v="1"/>
    <n v="53"/>
    <d v="1899-12-30T19:30:00"/>
    <d v="1899-12-30T00:02:00"/>
    <n v="0"/>
    <n v="2"/>
    <d v="1899-12-30T19:31:00"/>
    <d v="1899-12-30T00:01:00"/>
    <n v="0"/>
    <n v="1"/>
    <d v="1899-12-30T22:48:00"/>
    <d v="1899-12-30T03:17:00"/>
    <n v="3"/>
    <n v="17"/>
    <d v="1899-12-30T22:48:00"/>
    <d v="1899-12-30T22:48:00"/>
    <d v="1899-12-30T00:00:00"/>
    <n v="0"/>
    <n v="0"/>
    <d v="1899-12-30T22:48:00"/>
    <d v="1899-12-30T22:48:00"/>
    <m/>
    <d v="1899-12-30T00:00:00"/>
    <n v="0"/>
    <n v="0"/>
    <d v="1899-12-30T23:00:00"/>
    <d v="1899-12-30T00:12:00"/>
    <n v="0"/>
    <n v="12"/>
    <d v="1899-12-30T23:03:00"/>
    <d v="1899-12-30T00:03:00"/>
    <n v="0"/>
    <n v="3"/>
    <d v="1899-12-30T23:03:00"/>
    <d v="1899-12-30T23:05:00"/>
    <d v="1899-12-30T00:02:00"/>
    <n v="0"/>
    <n v="2"/>
    <d v="1899-12-30T06:20:00"/>
    <n v="6"/>
    <n v="20"/>
    <d v="1899-12-30T00:47:00"/>
    <n v="0"/>
    <n v="47"/>
    <d v="1899-12-30T01:53:00"/>
    <n v="1"/>
    <n v="53"/>
    <d v="1899-12-30T03:17:00"/>
    <n v="3"/>
    <n v="17"/>
    <m/>
    <m/>
    <m/>
    <d v="1899-12-30T03:17:00"/>
    <n v="3"/>
    <n v="17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553039.8359999994"/>
    <n v="24977"/>
    <n v="65.042678571428567"/>
    <n v="62.17879793409935"/>
    <m/>
    <m/>
    <m/>
    <m/>
    <m/>
  </r>
  <r>
    <n v="440"/>
    <n v="109"/>
    <d v="2011-10-29T00:00:00"/>
    <n v="10"/>
    <x v="25"/>
    <n v="3"/>
    <s v="KYORI OREMIN LTD."/>
    <s v="NON COKING"/>
    <s v="PRABHU DAYA"/>
    <d v="1899-12-30T18:35:00"/>
    <x v="435"/>
    <s v="DTY-WT 1-WCS-RLS 1-IMWB 1-DTY"/>
    <n v="59"/>
    <n v="0"/>
    <m/>
    <d v="1899-12-30T18:35:00"/>
    <d v="1899-12-30T18:35:00"/>
    <d v="1899-12-30T00:00:00"/>
    <n v="0"/>
    <n v="0"/>
    <d v="1899-12-30T18:35:00"/>
    <d v="1899-12-30T00:00:00"/>
    <n v="0"/>
    <n v="0"/>
    <d v="1899-12-30T19:40:00"/>
    <d v="1899-12-30T01:05:00"/>
    <n v="1"/>
    <n v="5"/>
    <d v="1899-12-30T20:00:00"/>
    <d v="1899-12-30T00:20:00"/>
    <n v="0"/>
    <n v="20"/>
    <d v="1899-12-30T20:15:00"/>
    <d v="1899-12-30T22:00:00"/>
    <d v="1899-12-30T01:45:00"/>
    <n v="1"/>
    <n v="45"/>
    <d v="1899-12-30T20:15:00"/>
    <d v="1899-12-30T22:00:00"/>
    <d v="1899-12-30T01:45:00"/>
    <n v="1"/>
    <n v="45"/>
    <d v="1899-12-30T23:15:00"/>
    <d v="1899-12-30T01:15:00"/>
    <n v="1"/>
    <n v="15"/>
    <d v="1899-12-31T00:12:00"/>
    <d v="1899-12-30T00:57:00"/>
    <n v="0"/>
    <n v="57"/>
    <d v="1899-12-31T02:04:00"/>
    <d v="1899-12-30T01:52:00"/>
    <n v="1"/>
    <n v="52"/>
    <d v="1899-12-31T02:04:00"/>
    <d v="1899-12-31T02:04:00"/>
    <d v="1899-12-30T00:00:00"/>
    <n v="0"/>
    <n v="0"/>
    <d v="1899-12-31T02:04:00"/>
    <d v="1899-12-31T02:04:00"/>
    <m/>
    <d v="1899-12-30T00:00:00"/>
    <n v="0"/>
    <n v="0"/>
    <d v="1899-12-31T02:20:00"/>
    <d v="1899-12-30T00:16:00"/>
    <n v="0"/>
    <n v="16"/>
    <d v="1899-12-31T02:25:00"/>
    <d v="1899-12-30T00:05:00"/>
    <n v="0"/>
    <n v="5"/>
    <d v="1899-12-31T02:25:00"/>
    <d v="1899-12-31T02:30:00"/>
    <d v="1899-12-30T00:05:00"/>
    <n v="0"/>
    <n v="5"/>
    <d v="1899-12-30T07:55:00"/>
    <n v="7"/>
    <n v="55"/>
    <d v="1899-12-30T01:56:00"/>
    <n v="1"/>
    <n v="56"/>
    <d v="1899-12-30T01:45:00"/>
    <n v="1"/>
    <n v="45"/>
    <d v="1899-12-30T01:52:00"/>
    <n v="1"/>
    <n v="52"/>
    <m/>
    <m/>
    <m/>
    <d v="1899-12-30T01:52:00"/>
    <n v="1"/>
    <n v="52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556560.1359999995"/>
    <n v="25036"/>
    <n v="59.666101694915255"/>
    <n v="62.172876497843085"/>
    <m/>
    <m/>
    <m/>
    <m/>
    <m/>
  </r>
  <r>
    <n v="441"/>
    <n v="110"/>
    <d v="2011-10-29T00:00:00"/>
    <n v="10"/>
    <x v="28"/>
    <n v="1"/>
    <s v="KYORI OREMIN LTD."/>
    <s v="NON COKING"/>
    <s v="PRABHU DAYA"/>
    <d v="1899-12-30T01:05:00"/>
    <x v="436"/>
    <s v="DTY-WT 1-WCS-RLS 1-IMWB 1-DTY"/>
    <n v="59"/>
    <n v="0"/>
    <m/>
    <d v="1899-12-30T01:05:00"/>
    <d v="1899-12-30T01:05:00"/>
    <d v="1899-12-30T00:00:00"/>
    <n v="0"/>
    <n v="0"/>
    <d v="1899-12-30T01:10:00"/>
    <d v="1899-12-30T00:05:00"/>
    <n v="0"/>
    <n v="5"/>
    <d v="1899-12-30T01:20:00"/>
    <d v="1899-12-30T00:10:00"/>
    <n v="0"/>
    <n v="10"/>
    <d v="1899-12-30T01:45:00"/>
    <d v="1899-12-30T00:25:00"/>
    <n v="0"/>
    <n v="25"/>
    <d v="1899-12-30T01:50:00"/>
    <d v="1899-12-30T02:45:00"/>
    <d v="1899-12-30T00:55:00"/>
    <n v="0"/>
    <n v="55"/>
    <d v="1899-12-30T01:50:00"/>
    <d v="1899-12-30T02:45:00"/>
    <d v="1899-12-30T00:55:00"/>
    <n v="0"/>
    <n v="55"/>
    <d v="1899-12-30T03:00:00"/>
    <d v="1899-12-30T00:15:00"/>
    <n v="0"/>
    <n v="15"/>
    <d v="1899-12-30T03:03:00"/>
    <d v="1899-12-30T00:03:00"/>
    <n v="0"/>
    <n v="3"/>
    <d v="1899-12-30T05:10:00"/>
    <d v="1899-12-30T02:07:00"/>
    <n v="2"/>
    <n v="7"/>
    <d v="1899-12-30T05:10:00"/>
    <d v="1899-12-30T05:10:00"/>
    <d v="1899-12-30T00:00:00"/>
    <n v="0"/>
    <n v="0"/>
    <d v="1899-12-30T05:10:00"/>
    <d v="1899-12-30T05:10:00"/>
    <m/>
    <d v="1899-12-30T00:00:00"/>
    <n v="0"/>
    <n v="0"/>
    <d v="1899-12-30T05:50:00"/>
    <d v="1899-12-30T00:40:00"/>
    <n v="0"/>
    <n v="40"/>
    <d v="1899-12-30T05:55:00"/>
    <d v="1899-12-30T00:05:00"/>
    <n v="0"/>
    <n v="5"/>
    <d v="1899-12-30T05:55:00"/>
    <d v="1899-12-30T06:00:00"/>
    <d v="1899-12-30T00:05:00"/>
    <n v="0"/>
    <n v="5"/>
    <d v="1899-12-30T04:55:00"/>
    <n v="4"/>
    <n v="55"/>
    <d v="1899-12-30T01:25:00"/>
    <n v="1"/>
    <n v="25"/>
    <d v="1899-12-30T00:55:00"/>
    <n v="0"/>
    <n v="55"/>
    <d v="1899-12-30T02:07:00"/>
    <n v="2"/>
    <n v="7"/>
    <m/>
    <m/>
    <m/>
    <d v="1899-12-30T02:07:00"/>
    <n v="2"/>
    <n v="7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559987.2659999994"/>
    <n v="25095"/>
    <n v="58.086949152542374"/>
    <n v="62.163270213189854"/>
    <m/>
    <m/>
    <m/>
    <m/>
    <m/>
  </r>
  <r>
    <n v="442"/>
    <n v="111"/>
    <d v="2011-10-30T00:00:00"/>
    <n v="10"/>
    <x v="18"/>
    <n v="12"/>
    <s v="BSL"/>
    <s v="STEAM NON COKING"/>
    <s v="FURNESS MELBOURNE"/>
    <d v="1899-12-30T02:15:00"/>
    <x v="437"/>
    <s v="DTY-WT 1-WCS-RLS 1-IMWB 1-DTY"/>
    <n v="59"/>
    <n v="0"/>
    <m/>
    <d v="1899-12-30T02:15:00"/>
    <d v="1899-12-30T02:15:00"/>
    <d v="1899-12-30T00:00:00"/>
    <n v="0"/>
    <n v="0"/>
    <d v="1899-12-30T04:45:00"/>
    <d v="1899-12-30T02:30:00"/>
    <n v="2"/>
    <n v="30"/>
    <d v="1899-12-30T05:35:00"/>
    <d v="1899-12-30T00:50:00"/>
    <n v="0"/>
    <n v="50"/>
    <d v="1899-12-30T06:10:00"/>
    <d v="1899-12-30T00:35:00"/>
    <n v="0"/>
    <n v="35"/>
    <d v="1899-12-30T06:20:00"/>
    <d v="1899-12-30T07:15:00"/>
    <d v="1899-12-30T00:55:00"/>
    <n v="0"/>
    <n v="55"/>
    <d v="1899-12-30T06:20:00"/>
    <d v="1899-12-30T07:15:00"/>
    <d v="1899-12-30T00:55:00"/>
    <n v="0"/>
    <n v="55"/>
    <d v="1899-12-30T07:20:00"/>
    <d v="1899-12-30T00:05:00"/>
    <n v="0"/>
    <n v="5"/>
    <d v="1899-12-30T07:23:00"/>
    <d v="1899-12-30T00:03:00"/>
    <n v="0"/>
    <n v="3"/>
    <d v="1899-12-30T09:31:00"/>
    <d v="1899-12-30T02:08:00"/>
    <n v="2"/>
    <n v="8"/>
    <d v="1899-12-30T09:31:00"/>
    <d v="1899-12-30T09:31:00"/>
    <d v="1899-12-30T00:00:00"/>
    <n v="0"/>
    <n v="0"/>
    <d v="1899-12-30T09:31:00"/>
    <d v="1899-12-30T09:31:00"/>
    <m/>
    <d v="1899-12-30T00:00:00"/>
    <n v="0"/>
    <n v="0"/>
    <d v="1899-12-30T09:45:00"/>
    <d v="1899-12-30T00:14:00"/>
    <n v="0"/>
    <n v="14"/>
    <d v="1899-12-30T09:50:00"/>
    <d v="1899-12-30T00:05:00"/>
    <n v="0"/>
    <n v="5"/>
    <d v="1899-12-30T09:50:00"/>
    <d v="1899-12-30T09:55:00"/>
    <d v="1899-12-30T00:05:00"/>
    <n v="0"/>
    <n v="5"/>
    <d v="1899-12-30T07:40:00"/>
    <n v="7"/>
    <n v="40"/>
    <d v="1899-12-30T00:59:00"/>
    <n v="0"/>
    <n v="59"/>
    <d v="1899-12-30T00:55:00"/>
    <n v="0"/>
    <n v="55"/>
    <d v="1899-12-30T02:08:00"/>
    <n v="2"/>
    <n v="8"/>
    <m/>
    <m/>
    <m/>
    <d v="1899-12-30T02:08:00"/>
    <n v="2"/>
    <n v="8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563363.7559999994"/>
    <n v="25154"/>
    <n v="57.228644067796608"/>
    <n v="62.151695793909489"/>
    <m/>
    <m/>
    <m/>
    <m/>
    <m/>
  </r>
  <r>
    <n v="443"/>
    <n v="112"/>
    <d v="2011-10-30T00:00:00"/>
    <n v="10"/>
    <x v="0"/>
    <n v="45"/>
    <s v="TSL,JSR"/>
    <s v="HAILCREEK"/>
    <s v="LOWLANDS ORCHID"/>
    <d v="1899-12-30T09:05:00"/>
    <x v="438"/>
    <s v="DTY-WT 1-WCS-RLS 1-IMWB 1-DTY"/>
    <n v="59"/>
    <n v="0"/>
    <m/>
    <d v="1899-12-30T09:05:00"/>
    <d v="1899-12-30T09:05:00"/>
    <d v="1899-12-30T00:00:00"/>
    <n v="0"/>
    <n v="0"/>
    <d v="1899-12-30T09:10:00"/>
    <d v="1899-12-30T00:05:00"/>
    <n v="0"/>
    <n v="5"/>
    <d v="1899-12-30T09:20:00"/>
    <d v="1899-12-30T00:10:00"/>
    <n v="0"/>
    <n v="10"/>
    <d v="1899-12-30T09:45:00"/>
    <d v="1899-12-30T00:25:00"/>
    <n v="0"/>
    <n v="25"/>
    <d v="1899-12-30T09:50:00"/>
    <d v="1899-12-30T10:48:00"/>
    <d v="1899-12-30T00:58:00"/>
    <n v="0"/>
    <n v="58"/>
    <d v="1899-12-30T09:50:00"/>
    <d v="1899-12-30T10:48:00"/>
    <d v="1899-12-30T00:58:00"/>
    <n v="0"/>
    <n v="58"/>
    <d v="1899-12-30T10:50:00"/>
    <d v="1899-12-30T00:02:00"/>
    <n v="0"/>
    <n v="2"/>
    <d v="1899-12-30T10:54:00"/>
    <d v="1899-12-30T00:04:00"/>
    <n v="0"/>
    <n v="4"/>
    <d v="1899-12-30T12:03:00"/>
    <d v="1899-12-30T01:09:00"/>
    <n v="1"/>
    <n v="9"/>
    <d v="1899-12-30T12:03:00"/>
    <d v="1899-12-30T12:03:00"/>
    <d v="1899-12-30T00:00:00"/>
    <n v="0"/>
    <n v="0"/>
    <d v="1899-12-30T12:03:00"/>
    <d v="1899-12-30T12:03:00"/>
    <m/>
    <d v="1899-12-30T00:00:00"/>
    <n v="0"/>
    <n v="0"/>
    <d v="1899-12-30T12:08:00"/>
    <d v="1899-12-30T00:05:00"/>
    <n v="0"/>
    <n v="5"/>
    <d v="1899-12-30T12:12:00"/>
    <d v="1899-12-30T00:04:00"/>
    <n v="0"/>
    <n v="4"/>
    <d v="1899-12-30T12:12:00"/>
    <d v="1899-12-30T12:15:00"/>
    <d v="1899-12-30T00:03:00"/>
    <n v="0"/>
    <n v="3"/>
    <d v="1899-12-30T03:10:00"/>
    <n v="3"/>
    <n v="10"/>
    <d v="1899-12-30T00:36:00"/>
    <n v="0"/>
    <n v="36"/>
    <d v="1899-12-30T00:58:00"/>
    <n v="0"/>
    <n v="58"/>
    <d v="1899-12-30T01:09:00"/>
    <n v="1"/>
    <n v="9"/>
    <m/>
    <m/>
    <m/>
    <d v="1899-12-30T01:09:00"/>
    <n v="1"/>
    <n v="9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567076.0159999994"/>
    <n v="25212"/>
    <n v="62.919661016949156"/>
    <n v="62.155958115183218"/>
    <m/>
    <m/>
    <m/>
    <m/>
    <m/>
  </r>
  <r>
    <n v="444"/>
    <n v="113"/>
    <d v="2011-10-30T00:00:00"/>
    <n v="10"/>
    <x v="1"/>
    <n v="17"/>
    <s v="TSL,HALDIA"/>
    <s v="HAILCREEK/OKEY NORTH"/>
    <s v="LOWLANDS ORCHID"/>
    <d v="1899-12-30T10:20:00"/>
    <x v="439"/>
    <s v="DTY-WT 1-WCS-RLS 1-IMWB 1-DTY"/>
    <n v="58"/>
    <n v="1"/>
    <m/>
    <d v="1899-12-30T10:20:00"/>
    <d v="1899-12-30T10:20:00"/>
    <d v="1899-12-30T00:00:00"/>
    <n v="0"/>
    <n v="0"/>
    <d v="1899-12-30T10:30:00"/>
    <d v="1899-12-30T00:10:00"/>
    <n v="0"/>
    <n v="10"/>
    <d v="1899-12-30T10:40:00"/>
    <d v="1899-12-30T00:10:00"/>
    <n v="0"/>
    <n v="10"/>
    <d v="1899-12-30T11:15:00"/>
    <d v="1899-12-30T00:35:00"/>
    <n v="0"/>
    <n v="35"/>
    <d v="1899-12-30T11:20:00"/>
    <d v="1899-12-30T13:35:00"/>
    <d v="1899-12-30T02:15:00"/>
    <n v="2"/>
    <n v="15"/>
    <d v="1899-12-30T11:20:00"/>
    <d v="1899-12-30T13:35:00"/>
    <d v="1899-12-30T02:15:00"/>
    <n v="2"/>
    <n v="15"/>
    <d v="1899-12-30T14:00:00"/>
    <d v="1899-12-30T00:25:00"/>
    <n v="0"/>
    <n v="25"/>
    <d v="1899-12-30T14:02:00"/>
    <d v="1899-12-30T00:02:00"/>
    <n v="0"/>
    <n v="2"/>
    <d v="1899-12-30T16:12:00"/>
    <d v="1899-12-30T02:10:00"/>
    <n v="2"/>
    <n v="10"/>
    <d v="1899-12-30T16:12:00"/>
    <d v="1899-12-30T16:12:00"/>
    <d v="1899-12-30T00:00:00"/>
    <n v="0"/>
    <n v="0"/>
    <d v="1899-12-30T16:12:00"/>
    <d v="1899-12-30T16:12:00"/>
    <m/>
    <d v="1899-12-30T00:00:00"/>
    <n v="0"/>
    <n v="0"/>
    <d v="1899-12-30T16:16:00"/>
    <d v="1899-12-30T00:04:00"/>
    <n v="0"/>
    <n v="4"/>
    <d v="1899-12-30T16:19:00"/>
    <d v="1899-12-30T00:03:00"/>
    <n v="0"/>
    <n v="3"/>
    <d v="1899-12-30T16:19:00"/>
    <d v="1899-12-30T16:20:00"/>
    <d v="1899-12-30T00:01:00"/>
    <n v="0"/>
    <n v="1"/>
    <d v="1899-12-30T06:00:00"/>
    <n v="6"/>
    <n v="0"/>
    <d v="1899-12-30T01:07:00"/>
    <n v="1"/>
    <n v="7"/>
    <d v="1899-12-30T02:15:00"/>
    <n v="2"/>
    <n v="15"/>
    <d v="1899-12-30T02:10:00"/>
    <n v="2"/>
    <n v="10"/>
    <m/>
    <m/>
    <m/>
    <d v="1899-12-30T02:10:00"/>
    <n v="2"/>
    <n v="1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570689.3359999994"/>
    <n v="25270"/>
    <n v="62.298620689655174"/>
    <n v="62.156285555995225"/>
    <m/>
    <m/>
    <m/>
    <m/>
    <m/>
  </r>
  <r>
    <n v="445"/>
    <n v="114"/>
    <d v="2011-10-30T00:00:00"/>
    <n v="10"/>
    <x v="17"/>
    <n v="5"/>
    <s v="UML,SUKHINDA"/>
    <s v="HARD COKING COAL"/>
    <s v="GARIMA PREM"/>
    <d v="1899-12-30T17:05:00"/>
    <x v="440"/>
    <s v="DTY-WT 1-WCS-RLS 2-IMWB 1-DTY"/>
    <n v="59"/>
    <n v="0"/>
    <m/>
    <d v="1899-12-30T17:05:00"/>
    <d v="1899-12-30T17:05:00"/>
    <d v="1899-12-30T00:00:00"/>
    <n v="0"/>
    <n v="0"/>
    <d v="1899-12-30T17:10:00"/>
    <d v="1899-12-30T00:05:00"/>
    <n v="0"/>
    <n v="5"/>
    <d v="1899-12-30T17:15:00"/>
    <d v="1899-12-30T00:05:00"/>
    <n v="0"/>
    <n v="5"/>
    <d v="1899-12-30T18:00:00"/>
    <d v="1899-12-30T00:45:00"/>
    <n v="0"/>
    <n v="45"/>
    <d v="1899-12-30T18:10:00"/>
    <d v="1899-12-30T19:00:00"/>
    <d v="1899-12-30T00:50:00"/>
    <n v="0"/>
    <n v="50"/>
    <d v="1899-12-30T18:10:00"/>
    <d v="1899-12-30T19:00:00"/>
    <d v="1899-12-30T00:50:00"/>
    <n v="0"/>
    <n v="50"/>
    <d v="1899-12-30T18:05:00"/>
    <d v="1899-12-30T00:05:00"/>
    <n v="0"/>
    <n v="5"/>
    <d v="1899-12-30T19:19:00"/>
    <d v="1899-12-30T01:14:00"/>
    <n v="1"/>
    <n v="14"/>
    <d v="1899-12-30T21:49:00"/>
    <d v="1899-12-30T02:30:00"/>
    <n v="2"/>
    <n v="30"/>
    <d v="1899-12-30T21:49:00"/>
    <d v="1899-12-30T21:49:00"/>
    <d v="1899-12-30T00:00:00"/>
    <n v="0"/>
    <n v="0"/>
    <d v="1899-12-30T21:49:00"/>
    <d v="1899-12-30T21:49:00"/>
    <m/>
    <d v="1899-12-30T00:00:00"/>
    <n v="0"/>
    <n v="0"/>
    <d v="1899-12-30T21:55:00"/>
    <d v="1899-12-30T00:06:00"/>
    <n v="0"/>
    <n v="6"/>
    <d v="1899-12-30T21:58:00"/>
    <d v="1899-12-30T00:03:00"/>
    <n v="0"/>
    <n v="3"/>
    <d v="1899-12-30T21:58:00"/>
    <d v="1899-12-30T22:00:00"/>
    <d v="1899-12-30T00:02:00"/>
    <n v="0"/>
    <n v="2"/>
    <d v="1899-12-30T04:55:00"/>
    <n v="4"/>
    <n v="55"/>
    <d v="1899-12-30T00:59:00"/>
    <n v="0"/>
    <n v="59"/>
    <d v="1899-12-30T00:50:00"/>
    <n v="0"/>
    <n v="50"/>
    <d v="1899-12-30T02:30:00"/>
    <n v="2"/>
    <n v="30"/>
    <m/>
    <m/>
    <m/>
    <d v="1899-12-30T02:30:00"/>
    <n v="2"/>
    <n v="3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574394.7859999994"/>
    <n v="25329"/>
    <n v="62.804237288135589"/>
    <n v="62.157794859647019"/>
    <m/>
    <m/>
    <m/>
    <m/>
    <m/>
  </r>
  <r>
    <n v="446"/>
    <n v="115"/>
    <d v="2011-10-30T00:00:00"/>
    <n v="10"/>
    <x v="24"/>
    <n v="6"/>
    <s v="RCL"/>
    <s v="NON COKING"/>
    <s v="CAROUGE"/>
    <d v="1899-12-30T18:45:00"/>
    <x v="441"/>
    <s v="DTY-WT 1-WCS-RLS 2-IMWB 1-DTY"/>
    <n v="58"/>
    <n v="1"/>
    <m/>
    <d v="1899-12-30T18:45:00"/>
    <d v="1899-12-30T18:45:00"/>
    <d v="1899-12-30T00:00:00"/>
    <n v="0"/>
    <n v="0"/>
    <d v="1899-12-30T18:50:00"/>
    <d v="1899-12-30T00:05:00"/>
    <n v="0"/>
    <n v="5"/>
    <d v="1899-12-30T19:00:00"/>
    <d v="1899-12-30T00:10:00"/>
    <n v="0"/>
    <n v="10"/>
    <d v="1899-12-30T19:30:00"/>
    <d v="1899-12-30T00:30:00"/>
    <n v="0"/>
    <n v="30"/>
    <d v="1899-12-30T19:35:00"/>
    <d v="1899-12-30T20:30:00"/>
    <d v="1899-12-30T00:55:00"/>
    <n v="0"/>
    <n v="55"/>
    <d v="1899-12-30T19:35:00"/>
    <d v="1899-12-30T20:30:00"/>
    <d v="1899-12-30T00:55:00"/>
    <n v="0"/>
    <n v="55"/>
    <d v="1899-12-30T20:40:00"/>
    <d v="1899-12-30T00:10:00"/>
    <n v="0"/>
    <n v="10"/>
    <d v="1899-12-30T20:42:00"/>
    <d v="1899-12-30T00:02:00"/>
    <n v="0"/>
    <n v="2"/>
    <d v="1899-12-30T23:42:00"/>
    <d v="1899-12-30T03:00:00"/>
    <n v="3"/>
    <n v="0"/>
    <d v="1899-12-30T23:42:00"/>
    <d v="1899-12-30T23:42:00"/>
    <d v="1899-12-30T00:00:00"/>
    <n v="0"/>
    <n v="0"/>
    <d v="1899-12-30T23:42:00"/>
    <d v="1899-12-30T23:42:00"/>
    <m/>
    <d v="1899-12-30T00:00:00"/>
    <n v="0"/>
    <n v="0"/>
    <d v="1899-12-30T23:50:00"/>
    <d v="1899-12-30T00:08:00"/>
    <n v="0"/>
    <n v="8"/>
    <d v="1899-12-30T23:55:00"/>
    <d v="1899-12-30T00:05:00"/>
    <n v="0"/>
    <n v="5"/>
    <d v="1899-12-30T23:55:00"/>
    <d v="1899-12-30T23:56:00"/>
    <d v="1899-12-30T00:01:00"/>
    <n v="0"/>
    <n v="1"/>
    <d v="1899-12-30T05:11:00"/>
    <n v="5"/>
    <n v="11"/>
    <d v="1899-12-30T00:53:00"/>
    <n v="0"/>
    <n v="53"/>
    <d v="1899-12-30T00:55:00"/>
    <n v="0"/>
    <n v="55"/>
    <d v="1899-12-30T03:00:00"/>
    <n v="3"/>
    <n v="0"/>
    <m/>
    <m/>
    <m/>
    <d v="1899-12-30T03:00:00"/>
    <n v="3"/>
    <n v="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578090.1259999995"/>
    <n v="25387"/>
    <n v="63.712758620689655"/>
    <n v="62.161347382518592"/>
    <m/>
    <m/>
    <m/>
    <m/>
    <m/>
  </r>
  <r>
    <n v="447"/>
    <n v="116"/>
    <d v="2011-10-31T00:00:00"/>
    <n v="10"/>
    <x v="25"/>
    <n v="4"/>
    <s v="KYORI OREMIN LTD."/>
    <s v="NON COKING"/>
    <s v="PRABHU DAYA"/>
    <d v="1899-12-30T20:05:00"/>
    <x v="442"/>
    <s v="DTY-WT 1-WCS-RLS 1-IMWB 1-DTY"/>
    <n v="55"/>
    <n v="3"/>
    <m/>
    <d v="1899-12-30T20:05:00"/>
    <d v="1899-12-30T20:05:00"/>
    <m/>
    <m/>
    <m/>
    <d v="1899-12-30T23:50:00"/>
    <d v="1899-12-30T03:45:00"/>
    <n v="3"/>
    <n v="45"/>
    <d v="1899-12-31T00:00:00"/>
    <d v="1899-12-30T00:10:00"/>
    <n v="0"/>
    <n v="10"/>
    <d v="1899-12-31T00:35:00"/>
    <d v="1899-12-30T00:35:00"/>
    <n v="0"/>
    <n v="35"/>
    <d v="1899-12-31T00:40:00"/>
    <d v="1899-12-31T02:05:00"/>
    <d v="1899-12-30T01:25:00"/>
    <n v="1"/>
    <n v="25"/>
    <d v="1899-12-31T00:40:00"/>
    <d v="1899-12-31T02:05:00"/>
    <d v="1899-12-30T01:25:00"/>
    <n v="1"/>
    <n v="25"/>
    <d v="1899-12-31T02:11:00"/>
    <d v="1899-12-30T00:06:00"/>
    <n v="0"/>
    <n v="6"/>
    <d v="1899-12-31T02:22:00"/>
    <d v="1899-12-30T00:11:00"/>
    <n v="0"/>
    <n v="11"/>
    <d v="1899-12-31T05:49:00"/>
    <d v="1899-12-30T03:27:00"/>
    <n v="3"/>
    <n v="27"/>
    <d v="1899-12-31T05:49:00"/>
    <d v="1899-12-31T05:49:00"/>
    <d v="1899-12-30T00:00:00"/>
    <n v="0"/>
    <n v="0"/>
    <d v="1899-12-31T05:49:00"/>
    <d v="1899-12-31T05:49:00"/>
    <m/>
    <d v="1899-12-30T00:00:00"/>
    <n v="0"/>
    <n v="0"/>
    <d v="1899-12-31T05:58:00"/>
    <d v="1899-12-30T00:09:00"/>
    <n v="0"/>
    <n v="9"/>
    <d v="1899-12-31T06:02:00"/>
    <d v="1899-12-30T00:04:00"/>
    <n v="0"/>
    <n v="4"/>
    <d v="1899-12-31T06:02:00"/>
    <d v="1899-12-31T06:05:00"/>
    <d v="1899-12-30T00:03:00"/>
    <n v="0"/>
    <n v="3"/>
    <d v="1899-12-30T10:00:00"/>
    <n v="10"/>
    <n v="0"/>
    <d v="1899-12-30T00:54:00"/>
    <n v="0"/>
    <n v="54"/>
    <d v="1899-12-30T01:25:00"/>
    <n v="1"/>
    <n v="25"/>
    <d v="1899-12-30T03:27:00"/>
    <n v="3"/>
    <n v="27"/>
    <m/>
    <m/>
    <m/>
    <d v="1899-12-30T03:27:00"/>
    <n v="3"/>
    <n v="27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581419.0859999994"/>
    <n v="25442"/>
    <n v="60.526545454545456"/>
    <m/>
    <m/>
    <m/>
    <m/>
    <m/>
    <m/>
  </r>
  <r>
    <n v="448"/>
    <n v="117"/>
    <d v="2011-10-31T00:00:00"/>
    <n v="10"/>
    <x v="0"/>
    <n v="46"/>
    <s v="TSL,JSR"/>
    <s v="CD PCI"/>
    <s v="LOWLANDS ORCHID"/>
    <d v="1899-12-30T04:45:00"/>
    <x v="443"/>
    <s v="DTY-WT 1-WCS-RLS 1-IMWB 1-DTY"/>
    <n v="55"/>
    <n v="1"/>
    <m/>
    <d v="1899-12-30T04:45:00"/>
    <d v="1899-12-30T04:45:00"/>
    <d v="1899-12-30T00:00:00"/>
    <n v="0"/>
    <n v="0"/>
    <d v="1899-12-30T04:50:00"/>
    <d v="1899-12-30T00:05:00"/>
    <n v="0"/>
    <n v="5"/>
    <d v="1899-12-30T05:20:00"/>
    <d v="1899-12-30T00:30:00"/>
    <n v="0"/>
    <n v="30"/>
    <d v="1899-12-30T05:50:00"/>
    <d v="1899-12-30T00:30:00"/>
    <n v="0"/>
    <n v="30"/>
    <d v="1899-12-30T05:55:00"/>
    <d v="1899-12-30T08:15:00"/>
    <d v="1899-12-30T02:20:00"/>
    <n v="2"/>
    <n v="20"/>
    <d v="1899-12-30T05:55:00"/>
    <d v="1899-12-30T08:15:00"/>
    <d v="1899-12-30T02:20:00"/>
    <n v="2"/>
    <n v="20"/>
    <d v="1899-12-30T08:20:00"/>
    <d v="1899-12-30T00:05:00"/>
    <n v="0"/>
    <n v="5"/>
    <d v="1899-12-30T08:23:00"/>
    <d v="1899-12-30T00:03:00"/>
    <n v="0"/>
    <n v="3"/>
    <d v="1899-12-30T10:11:00"/>
    <d v="1899-12-30T01:48:00"/>
    <n v="1"/>
    <n v="48"/>
    <d v="1899-12-30T10:11:00"/>
    <d v="1899-12-30T10:11:00"/>
    <d v="1899-12-30T00:00:00"/>
    <n v="0"/>
    <n v="0"/>
    <d v="1899-12-30T10:11:00"/>
    <d v="1899-12-30T10:11:00"/>
    <m/>
    <d v="1899-12-30T00:00:00"/>
    <n v="0"/>
    <n v="0"/>
    <d v="1899-12-30T10:30:00"/>
    <d v="1899-12-30T00:19:00"/>
    <n v="0"/>
    <n v="19"/>
    <d v="1899-12-30T10:35:00"/>
    <d v="1899-12-30T00:05:00"/>
    <n v="0"/>
    <n v="5"/>
    <d v="1899-12-30T10:35:00"/>
    <d v="1899-12-30T10:45:00"/>
    <d v="1899-12-30T00:10:00"/>
    <n v="0"/>
    <n v="10"/>
    <d v="1899-12-30T06:00:00"/>
    <n v="6"/>
    <n v="0"/>
    <d v="1899-12-30T00:59:00"/>
    <n v="0"/>
    <n v="59"/>
    <d v="1899-12-30T02:20:00"/>
    <n v="2"/>
    <n v="20"/>
    <d v="1899-12-30T01:48:00"/>
    <n v="1"/>
    <n v="48"/>
    <m/>
    <m/>
    <m/>
    <d v="1899-12-30T01:48:00"/>
    <n v="1"/>
    <n v="48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584807.7959999994"/>
    <n v="25497"/>
    <n v="61.612909090909092"/>
    <n v="62.15663787896613"/>
    <m/>
    <m/>
    <m/>
    <m/>
    <m/>
  </r>
  <r>
    <n v="449"/>
    <n v="118"/>
    <d v="2011-10-31T00:00:00"/>
    <n v="10"/>
    <x v="10"/>
    <n v="4"/>
    <s v="SUPL"/>
    <s v="NON COKING"/>
    <s v="CAROUGE"/>
    <d v="1899-12-30T05:55:00"/>
    <x v="444"/>
    <s v="DTY-WT 1-WCS-RLS 1-IMWB 1-DTY"/>
    <n v="55"/>
    <n v="3"/>
    <m/>
    <d v="1899-12-30T05:55:00"/>
    <d v="1899-12-30T05:55:00"/>
    <d v="1899-12-30T00:00:00"/>
    <n v="0"/>
    <n v="0"/>
    <d v="1899-12-30T06:55:00"/>
    <d v="1899-12-30T01:00:00"/>
    <n v="1"/>
    <n v="0"/>
    <d v="1899-12-30T07:10:00"/>
    <d v="1899-12-30T00:15:00"/>
    <n v="0"/>
    <n v="15"/>
    <d v="1899-12-30T08:30:00"/>
    <d v="1899-12-30T01:20:00"/>
    <n v="1"/>
    <n v="20"/>
    <d v="1899-12-30T08:35:00"/>
    <d v="1899-12-30T09:45:00"/>
    <d v="1899-12-30T01:10:00"/>
    <n v="1"/>
    <n v="10"/>
    <d v="1899-12-30T08:35:00"/>
    <d v="1899-12-30T09:45:00"/>
    <d v="1899-12-30T01:10:00"/>
    <n v="1"/>
    <n v="10"/>
    <d v="1899-12-30T10:52:00"/>
    <d v="1899-12-30T01:07:00"/>
    <n v="1"/>
    <n v="7"/>
    <d v="1899-12-30T10:54:00"/>
    <d v="1899-12-30T00:02:00"/>
    <n v="0"/>
    <n v="2"/>
    <d v="1899-12-30T14:08:00"/>
    <d v="1899-12-30T03:14:00"/>
    <n v="3"/>
    <n v="14"/>
    <d v="1899-12-30T14:08:00"/>
    <d v="1899-12-30T14:08:00"/>
    <d v="1899-12-30T00:00:00"/>
    <n v="0"/>
    <n v="0"/>
    <d v="1899-12-30T14:08:00"/>
    <d v="1899-12-30T14:08:00"/>
    <m/>
    <d v="1899-12-30T00:00:00"/>
    <n v="0"/>
    <n v="0"/>
    <d v="1899-12-30T14:30:00"/>
    <d v="1899-12-30T00:22:00"/>
    <n v="0"/>
    <n v="22"/>
    <d v="1899-12-30T14:35:00"/>
    <d v="1899-12-30T00:05:00"/>
    <n v="0"/>
    <n v="5"/>
    <d v="1899-12-30T14:35:00"/>
    <d v="1899-12-30T14:45:00"/>
    <d v="1899-12-30T00:10:00"/>
    <n v="0"/>
    <n v="10"/>
    <d v="1899-12-30T08:50:00"/>
    <n v="8"/>
    <n v="50"/>
    <d v="1899-12-30T02:54:00"/>
    <n v="2"/>
    <n v="54"/>
    <d v="1899-12-30T01:10:00"/>
    <n v="1"/>
    <n v="10"/>
    <d v="1899-12-30T03:14:00"/>
    <n v="3"/>
    <n v="14"/>
    <m/>
    <m/>
    <m/>
    <d v="1899-12-30T03:14:00"/>
    <n v="3"/>
    <n v="1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588434.9759999993"/>
    <n v="25552"/>
    <n v="65.948727272727268"/>
    <n v="62.164800250469604"/>
    <m/>
    <m/>
    <m/>
    <m/>
    <m/>
  </r>
  <r>
    <n v="450"/>
    <n v="119"/>
    <d v="2011-10-31T00:00:00"/>
    <n v="10"/>
    <x v="1"/>
    <n v="18"/>
    <s v="TSL,HALDIA"/>
    <s v="HAILCREEK/OKEY NORTH"/>
    <s v="LOWLANDS ORCHID"/>
    <d v="1899-12-30T12:15:00"/>
    <x v="445"/>
    <s v="DTY-WT 1-WCS-RLS 1-IMWB 1-DTY"/>
    <n v="57"/>
    <n v="2"/>
    <m/>
    <d v="1899-12-30T12:15:00"/>
    <d v="1899-12-30T12:15:00"/>
    <d v="1899-12-30T00:00:00"/>
    <n v="0"/>
    <n v="0"/>
    <d v="1899-12-30T12:20:00"/>
    <d v="1899-12-30T00:05:00"/>
    <n v="0"/>
    <n v="5"/>
    <d v="1899-12-30T12:30:00"/>
    <d v="1899-12-30T00:10:00"/>
    <n v="0"/>
    <n v="10"/>
    <d v="1899-12-30T12:50:00"/>
    <d v="1899-12-30T00:20:00"/>
    <n v="0"/>
    <n v="20"/>
    <d v="1899-12-30T12:55:00"/>
    <d v="1899-12-30T15:45:00"/>
    <d v="1899-12-30T02:50:00"/>
    <n v="2"/>
    <n v="50"/>
    <d v="1899-12-30T12:55:00"/>
    <d v="1899-12-30T15:45:00"/>
    <d v="1899-12-30T02:50:00"/>
    <n v="2"/>
    <n v="50"/>
    <d v="1899-12-30T15:50:00"/>
    <d v="1899-12-30T00:05:00"/>
    <n v="0"/>
    <n v="5"/>
    <d v="1899-12-30T15:51:00"/>
    <d v="1899-12-30T00:01:00"/>
    <n v="0"/>
    <n v="1"/>
    <d v="1899-12-30T18:24:00"/>
    <d v="1899-12-30T02:33:00"/>
    <n v="2"/>
    <n v="33"/>
    <d v="1899-12-30T18:24:00"/>
    <d v="1899-12-30T18:24:00"/>
    <d v="1899-12-30T00:00:00"/>
    <n v="0"/>
    <n v="0"/>
    <d v="1899-12-30T18:24:00"/>
    <d v="1899-12-30T18:24:00"/>
    <m/>
    <d v="1899-12-30T00:00:00"/>
    <n v="0"/>
    <n v="0"/>
    <d v="1899-12-30T18:30:00"/>
    <d v="1899-12-30T00:06:00"/>
    <n v="0"/>
    <n v="6"/>
    <d v="1899-12-30T18:33:00"/>
    <d v="1899-12-30T00:03:00"/>
    <n v="0"/>
    <n v="3"/>
    <d v="1899-12-30T18:33:00"/>
    <d v="1899-12-30T18:35:00"/>
    <d v="1899-12-30T00:02:00"/>
    <n v="0"/>
    <n v="2"/>
    <d v="1899-12-30T06:20:00"/>
    <n v="6"/>
    <n v="20"/>
    <d v="1899-12-30T00:34:00"/>
    <n v="0"/>
    <n v="34"/>
    <d v="1899-12-30T02:50:00"/>
    <n v="2"/>
    <n v="50"/>
    <d v="1899-12-30T02:33:00"/>
    <n v="2"/>
    <n v="33"/>
    <m/>
    <m/>
    <m/>
    <d v="1899-12-30T02:33:00"/>
    <n v="2"/>
    <n v="33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592039.2959999994"/>
    <n v="25609"/>
    <n v="63.23368421052632"/>
    <n v="62.167179351009388"/>
    <m/>
    <m/>
    <m/>
    <m/>
    <m/>
  </r>
  <r>
    <n v="451"/>
    <n v="120"/>
    <d v="2011-10-31T00:00:00"/>
    <n v="10"/>
    <x v="0"/>
    <n v="47"/>
    <s v="TSL,JSR"/>
    <s v="ANTHRACITE"/>
    <s v="NAVIOS VECTOR"/>
    <d v="1899-12-30T13:15:00"/>
    <x v="446"/>
    <s v="DTY-WT 1-WCS-RLS 2-IMWB 1-DTY"/>
    <n v="58"/>
    <n v="1"/>
    <m/>
    <d v="1899-12-30T13:15:00"/>
    <d v="1899-12-30T13:15:00"/>
    <d v="1899-12-30T00:00:00"/>
    <n v="0"/>
    <n v="0"/>
    <d v="1899-12-30T14:55:00"/>
    <d v="1899-12-30T01:40:00"/>
    <n v="1"/>
    <n v="40"/>
    <d v="1899-12-30T15:15:00"/>
    <d v="1899-12-30T00:20:00"/>
    <n v="0"/>
    <n v="20"/>
    <d v="1899-12-30T15:55:00"/>
    <d v="1899-12-30T00:40:00"/>
    <n v="0"/>
    <n v="40"/>
    <d v="1899-12-30T16:00:00"/>
    <d v="1899-12-30T16:20:00"/>
    <d v="1899-12-30T00:20:00"/>
    <n v="0"/>
    <n v="20"/>
    <d v="1899-12-30T16:00:00"/>
    <d v="1899-12-30T16:20:00"/>
    <d v="1899-12-30T00:20:00"/>
    <n v="0"/>
    <n v="20"/>
    <d v="1899-12-30T16:35:00"/>
    <d v="1899-12-30T00:15:00"/>
    <n v="0"/>
    <n v="15"/>
    <d v="1899-12-30T16:37:00"/>
    <d v="1899-12-30T00:02:00"/>
    <n v="0"/>
    <n v="2"/>
    <d v="1899-12-30T20:33:00"/>
    <d v="1899-12-30T03:56:00"/>
    <n v="3"/>
    <n v="56"/>
    <d v="1899-12-30T20:33:00"/>
    <d v="1899-12-30T20:33:00"/>
    <d v="1899-12-30T00:00:00"/>
    <n v="0"/>
    <n v="0"/>
    <d v="1899-12-30T20:33:00"/>
    <d v="1899-12-30T20:33:00"/>
    <m/>
    <d v="1899-12-30T00:00:00"/>
    <n v="0"/>
    <n v="0"/>
    <d v="1899-12-30T20:50:00"/>
    <d v="1899-12-30T00:17:00"/>
    <n v="0"/>
    <n v="17"/>
    <d v="1899-12-30T20:55:00"/>
    <d v="1899-12-30T00:05:00"/>
    <n v="0"/>
    <n v="5"/>
    <d v="1899-12-30T20:55:00"/>
    <d v="1899-12-30T21:00:00"/>
    <d v="1899-12-30T00:05:00"/>
    <n v="0"/>
    <n v="5"/>
    <d v="1899-12-30T07:45:00"/>
    <n v="7"/>
    <n v="45"/>
    <d v="1899-12-30T01:17:00"/>
    <n v="1"/>
    <n v="17"/>
    <d v="1899-12-30T00:20:00"/>
    <n v="0"/>
    <n v="20"/>
    <d v="1899-12-30T03:56:00"/>
    <n v="3"/>
    <n v="56"/>
    <m/>
    <m/>
    <m/>
    <d v="1899-12-30T03:56:00"/>
    <n v="3"/>
    <n v="56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595804.9759999993"/>
    <n v="25667"/>
    <n v="64.92551724137931"/>
    <n v="62.17341239724157"/>
    <m/>
    <m/>
    <m/>
    <m/>
    <m/>
  </r>
  <r>
    <n v="452"/>
    <n v="121"/>
    <d v="2011-10-31T00:00:00"/>
    <n v="10"/>
    <x v="0"/>
    <n v="48"/>
    <s v="TSL,JSR"/>
    <s v="CP OMAN"/>
    <s v="MP PANAMAX 5"/>
    <d v="1899-12-30T15:15:00"/>
    <x v="447"/>
    <s v="DTY-WT 1-WCS-RLS 2-IMWB 1-DTY"/>
    <n v="54"/>
    <n v="5"/>
    <m/>
    <d v="1899-12-30T15:15:00"/>
    <d v="1899-12-30T15:15:00"/>
    <d v="1899-12-30T00:00:00"/>
    <n v="0"/>
    <n v="0"/>
    <d v="1899-12-30T18:30:00"/>
    <d v="1899-12-30T03:15:00"/>
    <n v="3"/>
    <n v="15"/>
    <d v="1899-12-30T18:50:00"/>
    <d v="1899-12-30T00:20:00"/>
    <n v="0"/>
    <n v="20"/>
    <d v="1899-12-30T18:50:00"/>
    <d v="1899-12-30T00:00:00"/>
    <n v="0"/>
    <n v="0"/>
    <d v="1899-12-30T19:55:00"/>
    <d v="1899-12-30T20:45:00"/>
    <d v="1899-12-30T00:50:00"/>
    <n v="0"/>
    <n v="50"/>
    <d v="1899-12-30T19:55:00"/>
    <d v="1899-12-30T20:45:00"/>
    <d v="1899-12-30T00:50:00"/>
    <n v="0"/>
    <n v="50"/>
    <d v="1899-12-30T20:50:00"/>
    <d v="1899-12-30T00:05:00"/>
    <n v="0"/>
    <n v="5"/>
    <d v="1899-12-30T21:02:00"/>
    <d v="1899-12-30T00:12:00"/>
    <n v="0"/>
    <n v="12"/>
    <d v="1899-12-30T23:14:00"/>
    <d v="1899-12-30T02:12:00"/>
    <n v="2"/>
    <n v="12"/>
    <d v="1899-12-30T23:14:00"/>
    <d v="1899-12-30T23:14:00"/>
    <d v="1899-12-30T00:00:00"/>
    <n v="0"/>
    <n v="0"/>
    <d v="1899-12-30T23:14:00"/>
    <d v="1899-12-30T23:14:00"/>
    <m/>
    <d v="1899-12-30T00:00:00"/>
    <n v="0"/>
    <n v="0"/>
    <d v="1899-12-30T23:30:00"/>
    <d v="1899-12-30T00:16:00"/>
    <n v="0"/>
    <n v="16"/>
    <d v="1899-12-30T23:35:00"/>
    <d v="1899-12-30T00:05:00"/>
    <n v="0"/>
    <n v="5"/>
    <d v="1899-12-30T23:35:00"/>
    <d v="1899-12-30T23:40:00"/>
    <d v="1899-12-30T00:05:00"/>
    <n v="0"/>
    <n v="5"/>
    <d v="1899-12-30T08:25:00"/>
    <n v="8"/>
    <n v="25"/>
    <d v="1899-12-30T00:26:00"/>
    <n v="0"/>
    <n v="26"/>
    <d v="1899-12-30T00:50:00"/>
    <n v="0"/>
    <n v="50"/>
    <d v="1899-12-30T02:12:00"/>
    <n v="2"/>
    <n v="12"/>
    <m/>
    <m/>
    <m/>
    <d v="1899-12-30T02:12:00"/>
    <n v="2"/>
    <n v="12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599308.6159999992"/>
    <n v="25721"/>
    <n v="64.882222222222225"/>
    <n v="62.179099412931038"/>
    <m/>
    <m/>
    <m/>
    <m/>
    <m/>
  </r>
  <r>
    <n v="453"/>
    <n v="1"/>
    <d v="2011-11-01T00:00:00"/>
    <n v="11"/>
    <x v="11"/>
    <n v="1"/>
    <s v="BEL"/>
    <s v="OAKY CREEK"/>
    <s v="COS PROSPERITY"/>
    <d v="1899-12-30T22:50:00"/>
    <x v="448"/>
    <s v="DTY-WT 1-WCS-RLS 1-IMWB 1-DTY"/>
    <n v="55"/>
    <n v="4"/>
    <m/>
    <d v="1899-12-30T22:50:00"/>
    <d v="1899-12-30T22:50:00"/>
    <d v="1899-12-30T00:00:00"/>
    <n v="0"/>
    <n v="0"/>
    <d v="1899-12-30T23:30:00"/>
    <d v="1899-12-30T00:40:00"/>
    <n v="0"/>
    <n v="40"/>
    <d v="1899-12-30T23:50:00"/>
    <d v="1899-12-30T00:20:00"/>
    <n v="0"/>
    <n v="20"/>
    <d v="1899-12-31T00:40:00"/>
    <d v="1899-12-30T00:50:00"/>
    <n v="0"/>
    <n v="50"/>
    <d v="1899-12-31T00:45:00"/>
    <d v="1899-12-31T02:45:00"/>
    <d v="1899-12-30T02:00:00"/>
    <n v="2"/>
    <n v="0"/>
    <d v="1899-12-31T00:45:00"/>
    <d v="1899-12-31T02:45:00"/>
    <d v="1899-12-30T02:00:00"/>
    <n v="2"/>
    <n v="0"/>
    <d v="1899-12-31T04:15:00"/>
    <d v="1899-12-30T01:30:00"/>
    <n v="1"/>
    <n v="30"/>
    <d v="1899-12-31T04:19:00"/>
    <d v="1899-12-30T00:04:00"/>
    <n v="0"/>
    <n v="4"/>
    <d v="1899-12-31T05:23:00"/>
    <d v="1899-12-30T01:04:00"/>
    <n v="1"/>
    <n v="4"/>
    <d v="1899-12-31T05:23:00"/>
    <d v="1899-12-31T05:23:00"/>
    <d v="1899-12-30T00:00:00"/>
    <n v="0"/>
    <n v="0"/>
    <d v="1899-12-31T05:23:00"/>
    <d v="1899-12-31T05:23:00"/>
    <m/>
    <d v="1899-12-30T00:00:00"/>
    <n v="0"/>
    <n v="0"/>
    <d v="1899-12-31T05:30:00"/>
    <d v="1899-12-30T00:07:00"/>
    <n v="0"/>
    <n v="7"/>
    <d v="1899-12-31T05:35:00"/>
    <d v="1899-12-30T00:05:00"/>
    <n v="0"/>
    <n v="5"/>
    <d v="1899-12-31T05:35:00"/>
    <d v="1899-12-31T05:40:00"/>
    <d v="1899-12-30T00:05:00"/>
    <n v="0"/>
    <n v="5"/>
    <d v="1899-12-30T06:50:00"/>
    <n v="6"/>
    <n v="50"/>
    <d v="1899-12-30T02:32:00"/>
    <n v="2"/>
    <n v="32"/>
    <d v="1899-12-30T02:00:00"/>
    <n v="2"/>
    <n v="0"/>
    <d v="1899-12-30T01:04:00"/>
    <n v="1"/>
    <n v="4"/>
    <m/>
    <m/>
    <m/>
    <d v="1899-12-30T01:04:00"/>
    <n v="1"/>
    <n v="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602711.9459999993"/>
    <n v="25776"/>
    <n v="61.878727272727268"/>
    <n v="62.178458488516419"/>
    <m/>
    <m/>
    <m/>
    <m/>
    <m/>
  </r>
  <r>
    <n v="454"/>
    <n v="2"/>
    <d v="2011-11-01T00:00:00"/>
    <n v="11"/>
    <x v="0"/>
    <n v="1"/>
    <s v="TSL,JSR"/>
    <s v="LAKE VERMONT HCC/SS NEWZEALAND"/>
    <s v="LOWLANDS ORCHID/IRON WILL"/>
    <d v="1899-12-30T00:20:00"/>
    <x v="449"/>
    <s v="DTY-WT 1-WCS-RLS 2-IMWB 1-DTY"/>
    <n v="57"/>
    <n v="2"/>
    <m/>
    <d v="1899-12-30T00:20:00"/>
    <d v="1899-12-30T00:20:00"/>
    <d v="1899-12-30T00:00:00"/>
    <n v="0"/>
    <n v="0"/>
    <d v="1899-12-30T00:30:00"/>
    <d v="1899-12-30T00:10:00"/>
    <n v="0"/>
    <n v="10"/>
    <d v="1899-12-30T00:45:00"/>
    <d v="1899-12-30T00:15:00"/>
    <n v="0"/>
    <n v="15"/>
    <d v="1899-12-30T01:45:00"/>
    <d v="1899-12-30T01:00:00"/>
    <n v="1"/>
    <n v="0"/>
    <d v="1899-12-30T03:00:00"/>
    <d v="1899-12-30T04:00:00"/>
    <d v="1899-12-30T01:00:00"/>
    <n v="1"/>
    <n v="0"/>
    <d v="1899-12-30T03:00:00"/>
    <d v="1899-12-30T04:00:00"/>
    <d v="1899-12-30T01:00:00"/>
    <n v="1"/>
    <n v="0"/>
    <d v="1899-12-30T04:49:00"/>
    <d v="1899-12-30T00:49:00"/>
    <n v="0"/>
    <n v="49"/>
    <d v="1899-12-30T04:49:00"/>
    <d v="1899-12-30T00:00:00"/>
    <n v="0"/>
    <n v="0"/>
    <d v="1899-12-30T07:51:00"/>
    <d v="1899-12-30T03:02:00"/>
    <n v="3"/>
    <n v="2"/>
    <d v="1899-12-30T07:51:00"/>
    <d v="1899-12-30T07:51:00"/>
    <d v="1899-12-30T00:00:00"/>
    <n v="0"/>
    <n v="0"/>
    <d v="1899-12-30T07:51:00"/>
    <d v="1899-12-30T07:51:00"/>
    <m/>
    <d v="1899-12-30T00:00:00"/>
    <n v="0"/>
    <n v="0"/>
    <d v="1899-12-30T08:00:00"/>
    <d v="1899-12-30T00:09:00"/>
    <n v="0"/>
    <n v="9"/>
    <d v="1899-12-30T08:05:00"/>
    <d v="1899-12-30T00:05:00"/>
    <n v="0"/>
    <n v="5"/>
    <d v="1899-12-30T08:05:00"/>
    <d v="1899-12-30T08:10:00"/>
    <d v="1899-12-30T00:05:00"/>
    <n v="0"/>
    <n v="5"/>
    <d v="1899-12-30T07:50:00"/>
    <n v="7"/>
    <n v="50"/>
    <d v="1899-12-30T02:03:00"/>
    <n v="2"/>
    <n v="3"/>
    <d v="1899-12-30T01:00:00"/>
    <n v="1"/>
    <n v="0"/>
    <d v="1899-12-30T03:02:00"/>
    <n v="3"/>
    <n v="2"/>
    <m/>
    <m/>
    <m/>
    <d v="1899-12-30T03:02:00"/>
    <n v="3"/>
    <n v="2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606201.9959999993"/>
    <n v="25833"/>
    <n v="61.228947368421053"/>
    <n v="62.176363411140763"/>
    <m/>
    <m/>
    <m/>
    <m/>
    <m/>
  </r>
  <r>
    <n v="455"/>
    <n v="3"/>
    <d v="2011-11-01T00:00:00"/>
    <n v="11"/>
    <x v="1"/>
    <n v="1"/>
    <s v="TSL,HALDIA"/>
    <s v="HAILCREEK/OKEY NORTH"/>
    <s v="LOWLANDS ORCHID"/>
    <d v="1899-12-30T01:45:00"/>
    <x v="450"/>
    <s v="DTY-WT 1-WCS-RLS 1-IMWB 1-DTY"/>
    <n v="59"/>
    <n v="0"/>
    <m/>
    <d v="1899-12-30T01:45:00"/>
    <d v="1899-12-30T01:45:00"/>
    <d v="1899-12-30T00:00:00"/>
    <n v="0"/>
    <n v="0"/>
    <d v="1899-12-30T06:05:00"/>
    <d v="1899-12-30T04:20:00"/>
    <n v="4"/>
    <n v="20"/>
    <d v="1899-12-30T06:45:00"/>
    <d v="1899-12-30T00:40:00"/>
    <n v="0"/>
    <n v="40"/>
    <d v="1899-12-30T07:15:00"/>
    <d v="1899-12-30T00:30:00"/>
    <n v="0"/>
    <n v="30"/>
    <d v="1899-12-30T07:20:00"/>
    <d v="1899-12-30T08:00:00"/>
    <d v="1899-12-30T00:40:00"/>
    <n v="0"/>
    <n v="40"/>
    <d v="1899-12-30T07:20:00"/>
    <d v="1899-12-30T08:00:00"/>
    <d v="1899-12-30T00:40:00"/>
    <n v="0"/>
    <n v="40"/>
    <d v="1899-12-30T08:40:00"/>
    <d v="1899-12-30T00:40:00"/>
    <n v="0"/>
    <n v="40"/>
    <d v="1899-12-30T08:45:00"/>
    <d v="1899-12-30T00:05:00"/>
    <n v="0"/>
    <n v="5"/>
    <d v="1899-12-30T11:49:00"/>
    <d v="1899-12-30T03:04:00"/>
    <n v="3"/>
    <n v="4"/>
    <d v="1899-12-30T11:49:00"/>
    <d v="1899-12-30T11:49:00"/>
    <d v="1899-12-30T00:00:00"/>
    <n v="0"/>
    <n v="0"/>
    <d v="1899-12-30T11:49:00"/>
    <d v="1899-12-30T11:49:00"/>
    <m/>
    <d v="1899-12-30T00:00:00"/>
    <n v="0"/>
    <n v="0"/>
    <d v="1899-12-30T12:00:00"/>
    <d v="1899-12-30T00:11:00"/>
    <n v="0"/>
    <n v="11"/>
    <d v="1899-12-30T12:05:00"/>
    <d v="1899-12-30T00:05:00"/>
    <n v="0"/>
    <n v="5"/>
    <d v="1899-12-30T12:05:00"/>
    <d v="1899-12-30T12:10:00"/>
    <d v="1899-12-30T00:05:00"/>
    <n v="0"/>
    <n v="5"/>
    <d v="1899-12-30T10:25:00"/>
    <n v="10"/>
    <n v="25"/>
    <d v="1899-12-30T01:26:00"/>
    <n v="1"/>
    <n v="26"/>
    <d v="1899-12-30T00:40:00"/>
    <n v="0"/>
    <n v="40"/>
    <d v="1899-12-30T03:04:00"/>
    <n v="3"/>
    <n v="4"/>
    <m/>
    <m/>
    <m/>
    <d v="1899-12-30T03:04:00"/>
    <n v="3"/>
    <n v="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609878.2959999994"/>
    <n v="25892"/>
    <n v="62.310169491525428"/>
    <n v="62.176668314537288"/>
    <m/>
    <m/>
    <m/>
    <m/>
    <m/>
  </r>
  <r>
    <n v="456"/>
    <n v="4"/>
    <d v="2011-11-01T00:00:00"/>
    <n v="11"/>
    <x v="0"/>
    <n v="2"/>
    <s v="TSL,JSR"/>
    <s v="CP OMAN"/>
    <s v="MP PANAMAX 5"/>
    <d v="1899-12-30T09:45:00"/>
    <x v="451"/>
    <s v="DTY-WT 1-WCS-RLS 2-IMWB 1-DTY"/>
    <n v="59"/>
    <n v="0"/>
    <m/>
    <d v="1899-12-30T09:45:00"/>
    <d v="1899-12-30T09:45:00"/>
    <d v="1899-12-30T00:00:00"/>
    <n v="0"/>
    <n v="0"/>
    <d v="1899-12-30T09:50:00"/>
    <d v="1899-12-30T00:05:00"/>
    <n v="0"/>
    <n v="5"/>
    <d v="1899-12-30T10:05:00"/>
    <d v="1899-12-30T00:15:00"/>
    <n v="0"/>
    <n v="15"/>
    <d v="1899-12-30T10:40:00"/>
    <d v="1899-12-30T00:35:00"/>
    <n v="0"/>
    <n v="35"/>
    <d v="1899-12-30T10:45:00"/>
    <d v="1899-12-30T11:50:00"/>
    <d v="1899-12-30T01:05:00"/>
    <n v="1"/>
    <n v="5"/>
    <d v="1899-12-30T10:45:00"/>
    <d v="1899-12-30T11:50:00"/>
    <d v="1899-12-30T01:05:00"/>
    <n v="1"/>
    <n v="5"/>
    <d v="1899-12-30T12:50:00"/>
    <d v="1899-12-30T01:00:00"/>
    <n v="1"/>
    <n v="0"/>
    <d v="1899-12-30T12:56:00"/>
    <d v="1899-12-30T00:06:00"/>
    <n v="0"/>
    <n v="6"/>
    <d v="1899-12-30T15:29:00"/>
    <d v="1899-12-30T02:33:00"/>
    <n v="2"/>
    <n v="33"/>
    <d v="1899-12-30T15:29:00"/>
    <d v="1899-12-30T15:29:00"/>
    <d v="1899-12-30T00:00:00"/>
    <n v="0"/>
    <n v="0"/>
    <d v="1899-12-30T15:29:00"/>
    <d v="1899-12-30T15:29:00"/>
    <m/>
    <d v="1899-12-30T00:00:00"/>
    <n v="0"/>
    <n v="0"/>
    <d v="1899-12-30T15:40:00"/>
    <d v="1899-12-30T00:11:00"/>
    <n v="0"/>
    <n v="11"/>
    <d v="1899-12-30T15:43:00"/>
    <d v="1899-12-30T00:03:00"/>
    <n v="0"/>
    <n v="3"/>
    <d v="1899-12-30T15:43:00"/>
    <d v="1899-12-30T15:45:00"/>
    <d v="1899-12-30T00:02:00"/>
    <n v="0"/>
    <n v="2"/>
    <d v="1899-12-30T06:00:00"/>
    <n v="6"/>
    <n v="0"/>
    <d v="1899-12-30T01:49:00"/>
    <n v="1"/>
    <n v="49"/>
    <d v="1899-12-30T01:05:00"/>
    <n v="1"/>
    <n v="5"/>
    <d v="1899-12-30T02:33:00"/>
    <n v="2"/>
    <n v="33"/>
    <m/>
    <m/>
    <m/>
    <d v="1899-12-30T02:33:00"/>
    <n v="2"/>
    <n v="33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613649.8259999994"/>
    <n v="25951"/>
    <n v="63.924237288135593"/>
    <n v="62.180641439636219"/>
    <m/>
    <m/>
    <m/>
    <m/>
    <m/>
  </r>
  <r>
    <n v="457"/>
    <n v="5"/>
    <d v="2011-11-01T00:00:00"/>
    <n v="11"/>
    <x v="11"/>
    <n v="2"/>
    <s v="BEL"/>
    <s v="OAKY CREEK"/>
    <s v="HARDWAR"/>
    <d v="1899-12-30T01:50:00"/>
    <x v="452"/>
    <s v="DTY-WT 1-WCS-RLS 1-IMWB 1-DTY"/>
    <n v="59"/>
    <n v="0"/>
    <m/>
    <d v="1899-12-30T01:50:00"/>
    <d v="1899-12-30T01:50:00"/>
    <d v="1899-12-30T00:00:00"/>
    <n v="0"/>
    <n v="0"/>
    <d v="1899-12-30T12:45:00"/>
    <d v="1899-12-30T10:55:00"/>
    <n v="10"/>
    <n v="55"/>
    <d v="1899-12-30T13:00:00"/>
    <d v="1899-12-30T00:15:00"/>
    <n v="0"/>
    <n v="15"/>
    <d v="1899-12-30T13:30:00"/>
    <d v="1899-12-30T00:30:00"/>
    <n v="0"/>
    <n v="30"/>
    <d v="1899-12-30T13:35:00"/>
    <d v="1899-12-30T14:30:00"/>
    <d v="1899-12-30T00:55:00"/>
    <n v="0"/>
    <n v="55"/>
    <d v="1899-12-30T13:35:00"/>
    <d v="1899-12-30T14:30:00"/>
    <d v="1899-12-30T00:55:00"/>
    <n v="0"/>
    <n v="55"/>
    <d v="1899-12-30T15:52:00"/>
    <d v="1899-12-30T01:22:00"/>
    <n v="1"/>
    <n v="22"/>
    <d v="1899-12-30T16:05:00"/>
    <d v="1899-12-30T00:13:00"/>
    <n v="0"/>
    <n v="13"/>
    <d v="1899-12-30T18:45:00"/>
    <d v="1899-12-30T02:40:00"/>
    <n v="2"/>
    <n v="40"/>
    <d v="1899-12-30T18:45:00"/>
    <d v="1899-12-30T18:45:00"/>
    <d v="1899-12-30T00:00:00"/>
    <n v="0"/>
    <n v="0"/>
    <d v="1899-12-30T18:45:00"/>
    <d v="1899-12-30T18:45:00"/>
    <m/>
    <d v="1899-12-30T00:00:00"/>
    <n v="0"/>
    <n v="0"/>
    <d v="1899-12-30T18:55:00"/>
    <d v="1899-12-30T00:10:00"/>
    <n v="0"/>
    <n v="10"/>
    <d v="1899-12-30T18:57:00"/>
    <d v="1899-12-30T00:02:00"/>
    <n v="0"/>
    <n v="2"/>
    <d v="1899-12-30T18:57:00"/>
    <d v="1899-12-30T19:00:00"/>
    <d v="1899-12-30T00:03:00"/>
    <n v="0"/>
    <n v="3"/>
    <d v="1899-12-30T17:10:00"/>
    <n v="17"/>
    <n v="10"/>
    <d v="1899-12-30T02:04:00"/>
    <n v="2"/>
    <n v="4"/>
    <d v="1899-12-30T00:55:00"/>
    <n v="0"/>
    <n v="55"/>
    <d v="1899-12-30T02:40:00"/>
    <n v="2"/>
    <n v="40"/>
    <m/>
    <m/>
    <m/>
    <d v="1899-12-30T02:40:00"/>
    <n v="2"/>
    <n v="4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617411.3059999994"/>
    <n v="26010"/>
    <n v="63.753898305084746"/>
    <n v="62.184210149942309"/>
    <m/>
    <m/>
    <m/>
    <m/>
    <m/>
  </r>
  <r>
    <n v="458"/>
    <n v="6"/>
    <d v="2011-11-01T00:00:00"/>
    <n v="11"/>
    <x v="17"/>
    <n v="1"/>
    <s v="UML,SUKHINDA"/>
    <s v="HARD COKING COAL"/>
    <s v="GARIMA PREM"/>
    <d v="1899-12-30T12:00:00"/>
    <x v="453"/>
    <s v="DTY-WT 1-WCS-RLS 2-IMWB 1-DTY"/>
    <n v="54"/>
    <n v="4"/>
    <m/>
    <d v="1899-12-30T12:00:00"/>
    <d v="1899-12-30T12:00:00"/>
    <d v="1899-12-30T00:00:00"/>
    <n v="0"/>
    <n v="0"/>
    <d v="1899-12-30T16:20:00"/>
    <d v="1899-12-30T04:20:00"/>
    <n v="4"/>
    <n v="20"/>
    <d v="1899-12-30T16:45:00"/>
    <d v="1899-12-30T00:25:00"/>
    <n v="0"/>
    <n v="25"/>
    <d v="1899-12-30T17:30:00"/>
    <d v="1899-12-30T00:45:00"/>
    <n v="0"/>
    <n v="45"/>
    <d v="1899-12-30T17:35:00"/>
    <d v="1899-12-30T18:30:00"/>
    <d v="1899-12-30T00:55:00"/>
    <n v="0"/>
    <n v="55"/>
    <d v="1899-12-30T17:35:00"/>
    <d v="1899-12-30T18:30:00"/>
    <d v="1899-12-30T00:55:00"/>
    <n v="0"/>
    <n v="55"/>
    <d v="1899-12-30T18:37:00"/>
    <d v="1899-12-30T00:07:00"/>
    <n v="0"/>
    <n v="7"/>
    <d v="1899-12-30T18:42:00"/>
    <d v="1899-12-30T00:05:00"/>
    <n v="0"/>
    <n v="5"/>
    <d v="1899-12-30T22:06:00"/>
    <d v="1899-12-30T03:24:00"/>
    <n v="3"/>
    <n v="24"/>
    <d v="1899-12-30T22:06:00"/>
    <d v="1899-12-30T22:06:00"/>
    <d v="1899-12-30T00:00:00"/>
    <n v="0"/>
    <n v="0"/>
    <d v="1899-12-30T22:06:00"/>
    <d v="1899-12-30T22:06:00"/>
    <m/>
    <d v="1899-12-30T00:00:00"/>
    <n v="0"/>
    <n v="0"/>
    <d v="1899-12-30T22:50:00"/>
    <d v="1899-12-30T00:44:00"/>
    <n v="0"/>
    <n v="44"/>
    <d v="1899-12-30T22:55:00"/>
    <d v="1899-12-30T00:05:00"/>
    <n v="0"/>
    <n v="5"/>
    <d v="1899-12-30T22:55:00"/>
    <d v="1899-12-30T23:00:00"/>
    <d v="1899-12-30T00:05:00"/>
    <n v="0"/>
    <n v="5"/>
    <d v="1899-12-30T11:00:00"/>
    <n v="11"/>
    <n v="0"/>
    <d v="1899-12-30T01:41:00"/>
    <n v="1"/>
    <n v="41"/>
    <d v="1899-12-30T00:55:00"/>
    <n v="0"/>
    <n v="55"/>
    <d v="1899-12-30T03:24:00"/>
    <n v="3"/>
    <n v="24"/>
    <m/>
    <m/>
    <m/>
    <d v="1899-12-30T03:24:00"/>
    <n v="3"/>
    <n v="2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620751.1559999995"/>
    <n v="26064"/>
    <n v="61.849074074074075"/>
    <n v="62.183515807243687"/>
    <m/>
    <m/>
    <m/>
    <m/>
    <m/>
  </r>
  <r>
    <n v="459"/>
    <n v="7"/>
    <d v="2011-11-01T00:00:00"/>
    <n v="11"/>
    <x v="0"/>
    <n v="3"/>
    <s v="TSL,JSR"/>
    <s v="CD PCI"/>
    <s v="LOWLANDS ORCHID"/>
    <d v="1899-12-30T21:00:00"/>
    <x v="454"/>
    <s v="DTY-WT 1-WCS-RLS 1-IMWB 1-DTY"/>
    <n v="58"/>
    <n v="1"/>
    <m/>
    <d v="1899-12-30T21:00:00"/>
    <d v="1899-12-30T21:00:00"/>
    <d v="1899-12-30T00:00:00"/>
    <n v="0"/>
    <n v="0"/>
    <d v="1899-12-30T21:05:00"/>
    <d v="1899-12-30T00:05:00"/>
    <n v="0"/>
    <n v="5"/>
    <d v="1899-12-30T21:15:00"/>
    <d v="1899-12-30T00:10:00"/>
    <n v="0"/>
    <n v="10"/>
    <d v="1899-12-30T21:54:00"/>
    <d v="1899-12-30T00:39:00"/>
    <n v="0"/>
    <n v="39"/>
    <d v="1899-12-30T21:55:00"/>
    <d v="1899-12-30T23:15:00"/>
    <d v="1899-12-30T01:20:00"/>
    <n v="1"/>
    <n v="20"/>
    <d v="1899-12-30T21:55:00"/>
    <d v="1899-12-30T23:15:00"/>
    <d v="1899-12-30T01:20:00"/>
    <n v="1"/>
    <n v="20"/>
    <d v="1899-12-30T23:28:00"/>
    <d v="1899-12-30T00:13:00"/>
    <n v="0"/>
    <n v="13"/>
    <d v="1899-12-30T23:33:00"/>
    <d v="1899-12-30T00:05:00"/>
    <n v="0"/>
    <n v="5"/>
    <d v="1899-12-31T01:18:00"/>
    <d v="1899-12-30T01:45:00"/>
    <n v="1"/>
    <n v="45"/>
    <d v="1899-12-31T01:18:00"/>
    <d v="1899-12-31T01:18:00"/>
    <d v="1899-12-30T00:00:00"/>
    <n v="0"/>
    <n v="0"/>
    <d v="1899-12-31T01:18:00"/>
    <d v="1899-12-31T01:18:00"/>
    <m/>
    <d v="1899-12-30T00:00:00"/>
    <n v="0"/>
    <n v="0"/>
    <d v="1899-12-31T01:30:00"/>
    <d v="1899-12-30T00:12:00"/>
    <n v="0"/>
    <n v="12"/>
    <d v="1899-12-31T01:33:00"/>
    <d v="1899-12-30T00:03:00"/>
    <n v="0"/>
    <n v="3"/>
    <d v="1899-12-31T01:33:00"/>
    <d v="1899-12-31T01:35:00"/>
    <d v="1899-12-30T00:02:00"/>
    <n v="0"/>
    <n v="2"/>
    <d v="1899-12-30T04:35:00"/>
    <n v="4"/>
    <n v="35"/>
    <d v="1899-12-30T01:07:00"/>
    <n v="1"/>
    <n v="7"/>
    <d v="1899-12-30T01:20:00"/>
    <n v="1"/>
    <n v="20"/>
    <d v="1899-12-30T01:45:00"/>
    <n v="1"/>
    <n v="45"/>
    <m/>
    <m/>
    <m/>
    <d v="1899-12-30T01:45:00"/>
    <n v="1"/>
    <n v="4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624352.4059999995"/>
    <n v="26122"/>
    <n v="62.09051724137931"/>
    <n v="62.183309317816381"/>
    <m/>
    <m/>
    <m/>
    <m/>
    <m/>
  </r>
  <r>
    <n v="460"/>
    <n v="8"/>
    <d v="2011-11-01T00:00:00"/>
    <n v="11"/>
    <x v="22"/>
    <n v="1"/>
    <s v="MSP Steel ltd."/>
    <s v="STEAM NON COKING"/>
    <s v="CAROUGE"/>
    <d v="1899-12-30T02:25:00"/>
    <x v="455"/>
    <s v="DTY-WT 1-WCS-RLS 1-IMWB 1-DTY"/>
    <n v="57"/>
    <n v="2"/>
    <m/>
    <d v="1899-12-30T02:25:00"/>
    <d v="1899-12-30T02:25:00"/>
    <d v="1899-12-30T00:00:00"/>
    <n v="0"/>
    <n v="0"/>
    <d v="1899-12-30T02:30:00"/>
    <d v="1899-12-30T00:05:00"/>
    <n v="0"/>
    <n v="5"/>
    <d v="1899-12-30T02:35:00"/>
    <d v="1899-12-30T00:05:00"/>
    <n v="0"/>
    <n v="5"/>
    <d v="1899-12-30T03:00:00"/>
    <d v="1899-12-30T00:25:00"/>
    <n v="0"/>
    <n v="25"/>
    <d v="1899-12-30T03:05:00"/>
    <d v="1899-12-30T04:00:00"/>
    <d v="1899-12-30T00:55:00"/>
    <n v="0"/>
    <n v="55"/>
    <d v="1899-12-30T03:05:00"/>
    <d v="1899-12-30T04:00:00"/>
    <d v="1899-12-30T00:55:00"/>
    <n v="0"/>
    <n v="55"/>
    <d v="1899-12-30T04:07:00"/>
    <d v="1899-12-30T00:07:00"/>
    <n v="0"/>
    <n v="7"/>
    <d v="1899-12-30T04:12:00"/>
    <d v="1899-12-30T00:05:00"/>
    <n v="0"/>
    <n v="5"/>
    <d v="1899-12-30T05:51:00"/>
    <d v="1899-12-30T01:39:00"/>
    <n v="1"/>
    <n v="39"/>
    <d v="1899-12-30T05:51:00"/>
    <d v="1899-12-30T05:51:00"/>
    <d v="1899-12-30T00:00:00"/>
    <n v="0"/>
    <n v="0"/>
    <d v="1899-12-30T05:51:00"/>
    <d v="1899-12-30T05:51:00"/>
    <m/>
    <d v="1899-12-30T00:00:00"/>
    <n v="0"/>
    <n v="0"/>
    <d v="1899-12-30T05:56:00"/>
    <d v="1899-12-30T00:05:00"/>
    <n v="0"/>
    <n v="5"/>
    <d v="1899-12-30T05:58:00"/>
    <d v="1899-12-30T00:02:00"/>
    <n v="0"/>
    <n v="2"/>
    <d v="1899-12-30T05:58:00"/>
    <d v="1899-12-30T06:00:00"/>
    <d v="1899-12-30T00:02:00"/>
    <n v="0"/>
    <n v="2"/>
    <d v="1899-12-30T03:35:00"/>
    <n v="3"/>
    <n v="35"/>
    <d v="1899-12-30T00:39:00"/>
    <n v="0"/>
    <n v="39"/>
    <d v="1899-12-30T00:55:00"/>
    <n v="0"/>
    <n v="55"/>
    <d v="1899-12-30T01:39:00"/>
    <n v="1"/>
    <n v="39"/>
    <m/>
    <m/>
    <m/>
    <d v="1899-12-30T01:39:00"/>
    <n v="1"/>
    <n v="39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628118.1159999995"/>
    <n v="26179"/>
    <n v="66.065087719298248"/>
    <n v="62.191761182627275"/>
    <m/>
    <m/>
    <m/>
    <m/>
    <m/>
  </r>
  <r>
    <n v="461"/>
    <n v="9"/>
    <d v="2011-11-02T00:00:00"/>
    <n v="11"/>
    <x v="29"/>
    <n v="1"/>
    <s v="SUPL"/>
    <s v="NON COKING"/>
    <s v="CAROUGE"/>
    <d v="1899-12-30T03:35:00"/>
    <x v="456"/>
    <s v="DTY-WT 1-WCS-RLS 2-IMWB 1-DTY"/>
    <n v="57"/>
    <n v="2"/>
    <m/>
    <d v="1899-12-30T03:35:00"/>
    <d v="1899-12-30T03:35:00"/>
    <d v="1899-12-30T00:00:00"/>
    <n v="0"/>
    <n v="0"/>
    <d v="1899-12-30T03:55:00"/>
    <d v="1899-12-30T00:20:00"/>
    <n v="0"/>
    <n v="20"/>
    <d v="1899-12-30T04:05:00"/>
    <d v="1899-12-30T00:10:00"/>
    <n v="0"/>
    <n v="10"/>
    <d v="1899-12-30T05:00:00"/>
    <d v="1899-12-30T00:55:00"/>
    <n v="0"/>
    <n v="55"/>
    <d v="1899-12-30T05:05:00"/>
    <d v="1899-12-30T07:30:00"/>
    <d v="1899-12-30T02:25:00"/>
    <n v="2"/>
    <n v="25"/>
    <d v="1899-12-30T05:05:00"/>
    <d v="1899-12-30T07:30:00"/>
    <d v="1899-12-30T02:25:00"/>
    <n v="2"/>
    <n v="25"/>
    <d v="1899-12-30T07:30:00"/>
    <d v="1899-12-30T00:00:00"/>
    <n v="0"/>
    <n v="0"/>
    <d v="1899-12-30T07:32:00"/>
    <d v="1899-12-30T00:02:00"/>
    <n v="0"/>
    <n v="2"/>
    <d v="1899-12-30T10:14:00"/>
    <d v="1899-12-30T02:42:00"/>
    <n v="2"/>
    <n v="42"/>
    <d v="1899-12-30T10:14:00"/>
    <d v="1899-12-30T10:14:00"/>
    <d v="1899-12-30T00:00:00"/>
    <n v="0"/>
    <n v="0"/>
    <d v="1899-12-30T10:14:00"/>
    <d v="1899-12-30T10:14:00"/>
    <m/>
    <d v="1899-12-30T00:00:00"/>
    <n v="0"/>
    <n v="0"/>
    <d v="1899-12-30T10:25:00"/>
    <d v="1899-12-30T00:11:00"/>
    <n v="0"/>
    <n v="11"/>
    <d v="1899-12-30T10:30:00"/>
    <d v="1899-12-30T00:05:00"/>
    <n v="0"/>
    <n v="5"/>
    <d v="1899-12-30T10:30:00"/>
    <d v="1899-12-30T10:35:00"/>
    <d v="1899-12-30T00:05:00"/>
    <n v="0"/>
    <n v="5"/>
    <d v="1899-12-30T07:00:00"/>
    <n v="7"/>
    <n v="0"/>
    <d v="1899-12-30T01:11:00"/>
    <n v="1"/>
    <n v="11"/>
    <d v="1899-12-30T02:25:00"/>
    <n v="2"/>
    <n v="25"/>
    <d v="1899-12-30T02:42:00"/>
    <n v="2"/>
    <n v="42"/>
    <m/>
    <m/>
    <m/>
    <d v="1899-12-30T02:42:00"/>
    <n v="2"/>
    <n v="42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631836.5459999994"/>
    <n v="26236"/>
    <n v="65.235614035087721"/>
    <n v="62.198374218630867"/>
    <m/>
    <m/>
    <m/>
    <m/>
    <m/>
  </r>
  <r>
    <n v="462"/>
    <n v="10"/>
    <d v="2011-11-02T00:00:00"/>
    <n v="11"/>
    <x v="0"/>
    <n v="4"/>
    <s v="TSL,JSR"/>
    <s v="LAKE VERMONT HCC"/>
    <s v="LOWLANDS ORCHID"/>
    <d v="1899-12-30T05:00:00"/>
    <x v="457"/>
    <s v="DTY-WT 1-WCS-RLS 1-IMWB 1-DTY"/>
    <n v="59"/>
    <n v="0"/>
    <m/>
    <d v="1899-12-30T05:00:00"/>
    <d v="1899-12-30T05:00:00"/>
    <d v="1899-12-30T00:00:00"/>
    <n v="0"/>
    <n v="0"/>
    <d v="1899-12-30T06:15:00"/>
    <d v="1899-12-30T01:15:00"/>
    <n v="1"/>
    <n v="15"/>
    <d v="1899-12-30T06:50:00"/>
    <d v="1899-12-30T00:35:00"/>
    <n v="0"/>
    <n v="35"/>
    <d v="1899-12-30T07:30:00"/>
    <d v="1899-12-30T00:40:00"/>
    <n v="0"/>
    <n v="40"/>
    <d v="1899-12-30T07:35:00"/>
    <d v="1899-12-30T10:10:00"/>
    <d v="1899-12-30T02:35:00"/>
    <n v="2"/>
    <n v="35"/>
    <d v="1899-12-30T07:35:00"/>
    <d v="1899-12-30T10:10:00"/>
    <d v="1899-12-30T02:35:00"/>
    <n v="2"/>
    <n v="35"/>
    <d v="1899-12-30T10:23:00"/>
    <d v="1899-12-30T00:13:00"/>
    <n v="0"/>
    <n v="13"/>
    <d v="1899-12-30T10:30:00"/>
    <d v="1899-12-30T00:07:00"/>
    <n v="0"/>
    <n v="7"/>
    <d v="1899-12-30T12:54:00"/>
    <d v="1899-12-30T02:24:00"/>
    <n v="2"/>
    <n v="24"/>
    <d v="1899-12-30T12:54:00"/>
    <d v="1899-12-30T12:54:00"/>
    <d v="1899-12-30T00:00:00"/>
    <n v="0"/>
    <n v="0"/>
    <d v="1899-12-30T12:54:00"/>
    <d v="1899-12-30T12:54:00"/>
    <m/>
    <d v="1899-12-30T00:00:00"/>
    <n v="0"/>
    <n v="0"/>
    <d v="1899-12-30T13:10:00"/>
    <d v="1899-12-30T00:16:00"/>
    <n v="0"/>
    <n v="16"/>
    <d v="1899-12-30T13:15:00"/>
    <d v="1899-12-30T00:05:00"/>
    <n v="0"/>
    <n v="5"/>
    <d v="1899-12-30T13:15:00"/>
    <d v="1899-12-30T13:20:00"/>
    <d v="1899-12-30T00:05:00"/>
    <n v="0"/>
    <n v="5"/>
    <d v="1899-12-30T08:20:00"/>
    <n v="8"/>
    <n v="20"/>
    <d v="1899-12-30T01:14:00"/>
    <n v="1"/>
    <n v="14"/>
    <d v="1899-12-30T02:35:00"/>
    <n v="2"/>
    <n v="35"/>
    <d v="1899-12-30T02:24:00"/>
    <n v="2"/>
    <n v="24"/>
    <m/>
    <m/>
    <m/>
    <d v="1899-12-30T02:24:00"/>
    <n v="2"/>
    <n v="2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635533.3559999994"/>
    <n v="26295"/>
    <n v="62.657796610169491"/>
    <n v="62.199405057995797"/>
    <m/>
    <m/>
    <m/>
    <m/>
    <m/>
  </r>
  <r>
    <n v="463"/>
    <n v="11"/>
    <d v="2011-11-02T00:00:00"/>
    <n v="11"/>
    <x v="0"/>
    <n v="5"/>
    <s v="TSL,JSR"/>
    <s v="CD PCI"/>
    <s v="LOWLANDS ORCHID"/>
    <d v="1899-12-30T12:00:00"/>
    <x v="458"/>
    <s v="DTY-WT 1-WCS-RLS 1-IMWB 1-DTY"/>
    <n v="56"/>
    <n v="3"/>
    <m/>
    <d v="1899-12-30T12:00:00"/>
    <d v="1899-12-30T12:00:00"/>
    <d v="1899-12-30T00:00:00"/>
    <n v="0"/>
    <n v="0"/>
    <d v="1899-12-30T12:05:00"/>
    <d v="1899-12-30T00:05:00"/>
    <n v="0"/>
    <n v="5"/>
    <d v="1899-12-30T12:20:00"/>
    <d v="1899-12-30T00:15:00"/>
    <n v="0"/>
    <n v="15"/>
    <d v="1899-12-30T12:50:00"/>
    <d v="1899-12-30T00:30:00"/>
    <n v="0"/>
    <n v="30"/>
    <d v="1899-12-30T12:55:00"/>
    <d v="1899-12-30T13:40:00"/>
    <d v="1899-12-30T00:45:00"/>
    <n v="0"/>
    <n v="45"/>
    <d v="1899-12-30T12:55:00"/>
    <d v="1899-12-30T13:40:00"/>
    <d v="1899-12-30T00:45:00"/>
    <n v="0"/>
    <n v="45"/>
    <d v="1899-12-30T14:00:00"/>
    <d v="1899-12-30T00:20:00"/>
    <n v="0"/>
    <n v="20"/>
    <d v="1899-12-30T14:01:00"/>
    <d v="1899-12-30T00:01:00"/>
    <n v="0"/>
    <n v="1"/>
    <d v="1899-12-30T15:47:00"/>
    <d v="1899-12-30T01:46:00"/>
    <n v="1"/>
    <n v="46"/>
    <d v="1899-12-30T15:47:00"/>
    <d v="1899-12-30T15:47:00"/>
    <d v="1899-12-30T00:00:00"/>
    <n v="0"/>
    <n v="0"/>
    <d v="1899-12-30T15:47:00"/>
    <d v="1899-12-30T15:47:00"/>
    <m/>
    <d v="1899-12-30T00:00:00"/>
    <n v="0"/>
    <n v="0"/>
    <d v="1899-12-30T15:55:00"/>
    <d v="1899-12-30T00:08:00"/>
    <n v="0"/>
    <n v="8"/>
    <d v="1899-12-30T15:58:00"/>
    <d v="1899-12-30T00:03:00"/>
    <n v="0"/>
    <n v="3"/>
    <d v="1899-12-30T15:58:00"/>
    <d v="1899-12-30T16:00:00"/>
    <d v="1899-12-30T00:02:00"/>
    <n v="0"/>
    <n v="2"/>
    <d v="1899-12-30T04:00:00"/>
    <n v="4"/>
    <n v="0"/>
    <d v="1899-12-30T01:01:00"/>
    <n v="1"/>
    <n v="1"/>
    <d v="1899-12-30T00:45:00"/>
    <n v="0"/>
    <n v="45"/>
    <d v="1899-12-30T01:46:00"/>
    <n v="1"/>
    <n v="46"/>
    <m/>
    <m/>
    <m/>
    <d v="1899-12-30T01:46:00"/>
    <n v="1"/>
    <n v="46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639051.8959999995"/>
    <n v="26351"/>
    <n v="62.831071428571427"/>
    <n v="62.200747447914672"/>
    <m/>
    <m/>
    <m/>
    <m/>
    <m/>
  </r>
  <r>
    <n v="464"/>
    <n v="12"/>
    <d v="2011-11-02T00:00:00"/>
    <n v="11"/>
    <x v="0"/>
    <n v="6"/>
    <s v="TSL,JSR"/>
    <s v="ANTHRACITE"/>
    <s v="NAVIOS VECTOR"/>
    <d v="1899-12-30T12:50:00"/>
    <x v="459"/>
    <s v="DTY-WT 1-WCS-RLS 1-IMWB 1-DTY"/>
    <n v="56"/>
    <n v="3"/>
    <m/>
    <d v="1899-12-30T12:50:00"/>
    <d v="1899-12-30T12:50:00"/>
    <d v="1899-12-30T00:00:00"/>
    <n v="0"/>
    <n v="0"/>
    <d v="1899-12-30T13:40:00"/>
    <d v="1899-12-30T00:50:00"/>
    <n v="0"/>
    <n v="50"/>
    <d v="1899-12-30T14:00:00"/>
    <d v="1899-12-30T00:20:00"/>
    <n v="0"/>
    <n v="20"/>
    <d v="1899-12-30T14:25:00"/>
    <d v="1899-12-30T00:25:00"/>
    <n v="0"/>
    <n v="25"/>
    <d v="1899-12-30T14:30:00"/>
    <d v="1899-12-30T15:40:00"/>
    <d v="1899-12-30T01:10:00"/>
    <n v="1"/>
    <n v="10"/>
    <d v="1899-12-30T14:30:00"/>
    <d v="1899-12-30T15:40:00"/>
    <d v="1899-12-30T01:10:00"/>
    <n v="1"/>
    <n v="10"/>
    <d v="1899-12-30T16:00:00"/>
    <d v="1899-12-30T00:20:00"/>
    <n v="0"/>
    <n v="20"/>
    <d v="1899-12-30T16:29:00"/>
    <d v="1899-12-30T00:29:00"/>
    <n v="0"/>
    <n v="29"/>
    <d v="1899-12-30T20:54:00"/>
    <d v="1899-12-30T04:25:00"/>
    <n v="4"/>
    <n v="25"/>
    <d v="1899-12-30T20:54:00"/>
    <d v="1899-12-30T20:54:00"/>
    <d v="1899-12-30T00:00:00"/>
    <n v="0"/>
    <n v="0"/>
    <d v="1899-12-30T20:54:00"/>
    <d v="1899-12-30T20:54:00"/>
    <m/>
    <d v="1899-12-30T00:00:00"/>
    <n v="0"/>
    <n v="0"/>
    <d v="1899-12-30T21:02:00"/>
    <d v="1899-12-30T00:08:00"/>
    <n v="0"/>
    <n v="8"/>
    <d v="1899-12-30T21:05:00"/>
    <d v="1899-12-30T00:03:00"/>
    <n v="0"/>
    <n v="3"/>
    <d v="1899-12-30T21:05:00"/>
    <d v="1899-12-30T21:10:00"/>
    <d v="1899-12-30T00:05:00"/>
    <n v="0"/>
    <n v="5"/>
    <d v="1899-12-30T08:20:00"/>
    <n v="8"/>
    <n v="20"/>
    <d v="1899-12-30T00:56:00"/>
    <n v="0"/>
    <n v="56"/>
    <d v="1899-12-30T01:10:00"/>
    <n v="1"/>
    <n v="10"/>
    <d v="1899-12-30T04:25:00"/>
    <n v="4"/>
    <n v="25"/>
    <m/>
    <m/>
    <m/>
    <d v="1899-12-30T04:25:00"/>
    <n v="4"/>
    <n v="2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642589.6359999995"/>
    <n v="26407"/>
    <n v="63.173928571428569"/>
    <n v="62.202811224296568"/>
    <m/>
    <m/>
    <m/>
    <m/>
    <m/>
  </r>
  <r>
    <n v="465"/>
    <n v="13"/>
    <d v="2011-11-02T00:00:00"/>
    <n v="11"/>
    <x v="0"/>
    <n v="7"/>
    <s v="TSL,JSR"/>
    <s v="CP OMAN"/>
    <s v="MP PANAMAX 5"/>
    <d v="1899-12-30T14:30:00"/>
    <x v="460"/>
    <s v="DTY-WT 1-WCS-RLS 2-IMWB 1-DTY"/>
    <n v="59"/>
    <n v="0"/>
    <m/>
    <d v="1899-12-30T14:30:00"/>
    <d v="1899-12-30T14:30:00"/>
    <d v="1899-12-30T00:00:00"/>
    <n v="0"/>
    <n v="0"/>
    <d v="1899-12-30T16:50:00"/>
    <d v="1899-12-30T02:20:00"/>
    <n v="2"/>
    <n v="20"/>
    <d v="1899-12-30T17:00:00"/>
    <d v="1899-12-30T00:10:00"/>
    <n v="0"/>
    <n v="10"/>
    <d v="1899-12-30T18:00:00"/>
    <d v="1899-12-30T01:00:00"/>
    <n v="1"/>
    <n v="0"/>
    <d v="1899-12-30T18:05:00"/>
    <d v="1899-12-30T21:35:00"/>
    <d v="1899-12-30T03:30:00"/>
    <n v="3"/>
    <n v="30"/>
    <d v="1899-12-30T18:05:00"/>
    <d v="1899-12-30T21:35:00"/>
    <d v="1899-12-30T03:30:00"/>
    <n v="3"/>
    <n v="30"/>
    <d v="1899-12-30T21:45:00"/>
    <d v="1899-12-30T00:10:00"/>
    <n v="0"/>
    <n v="10"/>
    <d v="1899-12-30T21:48:00"/>
    <d v="1899-12-30T00:03:00"/>
    <n v="0"/>
    <n v="3"/>
    <d v="1899-12-31T00:17:00"/>
    <d v="1899-12-30T02:29:00"/>
    <n v="2"/>
    <n v="29"/>
    <d v="1899-12-31T00:17:00"/>
    <d v="1899-12-31T00:17:00"/>
    <d v="1899-12-30T00:00:00"/>
    <n v="0"/>
    <n v="0"/>
    <d v="1899-12-31T00:17:00"/>
    <d v="1899-12-31T00:17:00"/>
    <m/>
    <d v="1899-12-30T00:00:00"/>
    <n v="0"/>
    <n v="0"/>
    <d v="1899-12-31T00:30:00"/>
    <d v="1899-12-30T00:13:00"/>
    <n v="0"/>
    <n v="13"/>
    <d v="1899-12-31T00:35:00"/>
    <d v="1899-12-30T00:05:00"/>
    <n v="0"/>
    <n v="5"/>
    <d v="1899-12-31T00:35:00"/>
    <d v="1899-12-31T00:40:00"/>
    <d v="1899-12-30T00:05:00"/>
    <n v="0"/>
    <n v="5"/>
    <d v="1899-12-30T10:10:00"/>
    <n v="10"/>
    <n v="10"/>
    <d v="1899-12-30T01:28:00"/>
    <n v="1"/>
    <n v="28"/>
    <d v="1899-12-30T03:30:00"/>
    <n v="3"/>
    <n v="30"/>
    <d v="1899-12-30T02:29:00"/>
    <n v="2"/>
    <n v="29"/>
    <m/>
    <m/>
    <m/>
    <d v="1899-12-30T02:29:00"/>
    <n v="2"/>
    <n v="29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646432.1959999995"/>
    <n v="26466"/>
    <n v="65.128135593220335"/>
    <n v="62.209332577646776"/>
    <m/>
    <m/>
    <m/>
    <m/>
    <m/>
  </r>
  <r>
    <n v="466"/>
    <n v="14"/>
    <d v="2011-11-02T00:00:00"/>
    <n v="11"/>
    <x v="2"/>
    <n v="1"/>
    <s v="UML,DGPR"/>
    <s v="HARD COKING COAL"/>
    <s v="GARIMA PREM"/>
    <d v="1899-12-30T20:40:00"/>
    <x v="461"/>
    <s v="DTY-WT 1-WCS-RLS 1-IMWB 1-DTY"/>
    <n v="58"/>
    <n v="1"/>
    <m/>
    <d v="1899-12-30T20:40:00"/>
    <d v="1899-12-30T20:40:00"/>
    <d v="1899-12-30T00:00:00"/>
    <n v="0"/>
    <n v="0"/>
    <d v="1899-12-30T20:45:00"/>
    <d v="1899-12-30T00:05:00"/>
    <n v="0"/>
    <n v="5"/>
    <d v="1899-12-30T20:55:00"/>
    <d v="1899-12-30T00:10:00"/>
    <n v="0"/>
    <n v="10"/>
    <d v="1899-12-30T21:29:00"/>
    <d v="1899-12-30T00:34:00"/>
    <n v="0"/>
    <n v="34"/>
    <d v="1899-12-30T21:30:00"/>
    <d v="1899-12-30T23:45:00"/>
    <d v="1899-12-30T02:15:00"/>
    <n v="2"/>
    <n v="15"/>
    <d v="1899-12-30T21:30:00"/>
    <d v="1899-12-30T23:45:00"/>
    <d v="1899-12-30T02:15:00"/>
    <n v="2"/>
    <n v="15"/>
    <d v="1899-12-30T23:50:00"/>
    <d v="1899-12-30T00:05:00"/>
    <n v="0"/>
    <n v="5"/>
    <d v="1899-12-31T01:04:00"/>
    <d v="1899-12-30T01:14:00"/>
    <n v="1"/>
    <n v="14"/>
    <d v="1899-12-31T02:55:00"/>
    <d v="1899-12-30T01:51:00"/>
    <n v="1"/>
    <n v="51"/>
    <d v="1899-12-31T02:55:00"/>
    <d v="1899-12-31T02:55:00"/>
    <d v="1899-12-30T00:00:00"/>
    <n v="0"/>
    <n v="0"/>
    <d v="1899-12-31T02:55:00"/>
    <d v="1899-12-31T02:55:00"/>
    <m/>
    <d v="1899-12-30T00:00:00"/>
    <n v="0"/>
    <n v="0"/>
    <d v="1899-12-31T03:10:00"/>
    <d v="1899-12-30T00:15:00"/>
    <n v="0"/>
    <n v="15"/>
    <d v="1899-12-31T03:15:00"/>
    <d v="1899-12-30T00:05:00"/>
    <n v="0"/>
    <n v="5"/>
    <d v="1899-12-31T03:15:00"/>
    <d v="1899-12-31T03:20:00"/>
    <d v="1899-12-30T00:05:00"/>
    <n v="0"/>
    <n v="5"/>
    <d v="1899-12-30T06:40:00"/>
    <n v="6"/>
    <n v="40"/>
    <d v="1899-12-30T00:59:00"/>
    <n v="0"/>
    <n v="59"/>
    <d v="1899-12-30T02:15:00"/>
    <n v="2"/>
    <n v="15"/>
    <d v="1899-12-30T01:51:00"/>
    <n v="1"/>
    <n v="51"/>
    <m/>
    <m/>
    <m/>
    <d v="1899-12-30T01:51:00"/>
    <n v="1"/>
    <n v="51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650074.4759999996"/>
    <n v="26524"/>
    <n v="62.797931034482765"/>
    <n v="62.210619665208853"/>
    <m/>
    <m/>
    <m/>
    <m/>
    <m/>
  </r>
  <r>
    <n v="467"/>
    <n v="15"/>
    <d v="2011-11-03T00:00:00"/>
    <n v="11"/>
    <x v="10"/>
    <n v="1"/>
    <s v="SUPL"/>
    <s v="NON COKING"/>
    <s v="CAROUGE"/>
    <d v="1899-12-30T04:00:00"/>
    <x v="462"/>
    <s v="DTY-WT 1-WCS-RLS 2-IMWB 1-DTY"/>
    <n v="55"/>
    <n v="4"/>
    <m/>
    <d v="1899-12-30T04:00:00"/>
    <d v="1899-12-30T04:00:00"/>
    <d v="1899-12-30T00:00:00"/>
    <n v="0"/>
    <n v="0"/>
    <d v="1899-12-30T04:10:00"/>
    <d v="1899-12-30T00:10:00"/>
    <n v="0"/>
    <n v="10"/>
    <d v="1899-12-30T04:20:00"/>
    <d v="1899-12-30T00:10:00"/>
    <n v="0"/>
    <n v="10"/>
    <d v="1899-12-30T05:00:00"/>
    <d v="1899-12-30T00:40:00"/>
    <n v="0"/>
    <n v="40"/>
    <d v="1899-12-30T05:00:00"/>
    <d v="1899-12-30T05:28:00"/>
    <d v="1899-12-30T00:28:00"/>
    <n v="0"/>
    <n v="28"/>
    <d v="1899-12-30T05:00:00"/>
    <d v="1899-12-30T05:28:00"/>
    <d v="1899-12-30T00:28:00"/>
    <n v="0"/>
    <n v="28"/>
    <d v="1899-12-30T05:28:00"/>
    <d v="1899-12-30T00:00:00"/>
    <n v="0"/>
    <n v="0"/>
    <d v="1899-12-30T05:29:00"/>
    <d v="1899-12-30T00:01:00"/>
    <n v="0"/>
    <n v="1"/>
    <d v="1899-12-30T07:22:00"/>
    <d v="1899-12-30T01:53:00"/>
    <n v="1"/>
    <n v="53"/>
    <d v="1899-12-30T07:22:00"/>
    <d v="1899-12-30T07:22:00"/>
    <d v="1899-12-30T00:00:00"/>
    <n v="0"/>
    <n v="0"/>
    <d v="1899-12-30T07:22:00"/>
    <d v="1899-12-30T07:22:00"/>
    <m/>
    <d v="1899-12-30T00:00:00"/>
    <n v="0"/>
    <n v="0"/>
    <d v="1899-12-30T07:33:00"/>
    <d v="1899-12-30T00:11:00"/>
    <n v="0"/>
    <n v="11"/>
    <d v="1899-12-30T07:35:00"/>
    <d v="1899-12-30T00:02:00"/>
    <n v="0"/>
    <n v="2"/>
    <d v="1899-12-30T07:35:00"/>
    <d v="1899-12-30T07:40:00"/>
    <d v="1899-12-30T00:05:00"/>
    <n v="0"/>
    <n v="5"/>
    <d v="1899-12-30T03:40:00"/>
    <n v="3"/>
    <n v="40"/>
    <d v="1899-12-30T00:53:00"/>
    <n v="0"/>
    <n v="53"/>
    <d v="1899-12-30T00:28:00"/>
    <n v="0"/>
    <n v="28"/>
    <d v="1899-12-30T01:53:00"/>
    <n v="1"/>
    <n v="53"/>
    <m/>
    <m/>
    <m/>
    <d v="1899-12-30T01:53:00"/>
    <n v="1"/>
    <n v="53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653686.0159999996"/>
    <n v="26579"/>
    <n v="65.664363636363632"/>
    <n v="62.217766507393037"/>
    <m/>
    <m/>
    <m/>
    <m/>
    <m/>
  </r>
  <r>
    <n v="468"/>
    <n v="16"/>
    <d v="2011-11-03T00:00:00"/>
    <n v="11"/>
    <x v="1"/>
    <n v="2"/>
    <s v="TSL,HALDIA"/>
    <s v="HAILCREEK/KESTRAL"/>
    <s v="LOWLANDS ORCHID/LOWLANDS NELLO"/>
    <d v="1899-12-30T05:35:00"/>
    <x v="463"/>
    <s v="DTY-WT 1-WCS-RLS 1-IMWB 1-DTY"/>
    <n v="59"/>
    <n v="0"/>
    <m/>
    <d v="1899-12-30T05:35:00"/>
    <d v="1899-12-30T05:35:00"/>
    <d v="1899-12-30T00:00:00"/>
    <n v="0"/>
    <n v="0"/>
    <d v="1899-12-30T05:40:00"/>
    <d v="1899-12-30T00:05:00"/>
    <n v="0"/>
    <n v="5"/>
    <d v="1899-12-30T05:55:00"/>
    <d v="1899-12-30T00:15:00"/>
    <n v="0"/>
    <n v="15"/>
    <d v="1899-12-30T06:40:00"/>
    <d v="1899-12-30T00:45:00"/>
    <n v="0"/>
    <n v="45"/>
    <d v="1899-12-30T06:40:00"/>
    <d v="1899-12-30T08:40:00"/>
    <d v="1899-12-30T02:00:00"/>
    <n v="2"/>
    <n v="0"/>
    <d v="1899-12-30T06:40:00"/>
    <d v="1899-12-30T08:40:00"/>
    <d v="1899-12-30T02:00:00"/>
    <n v="2"/>
    <n v="0"/>
    <d v="1899-12-30T11:05:00"/>
    <d v="1899-12-30T02:25:00"/>
    <n v="2"/>
    <n v="25"/>
    <d v="1899-12-30T11:06:00"/>
    <d v="1899-12-30T00:01:00"/>
    <n v="0"/>
    <n v="1"/>
    <d v="1899-12-30T12:55:00"/>
    <d v="1899-12-30T01:49:00"/>
    <n v="1"/>
    <n v="49"/>
    <d v="1899-12-30T12:55:00"/>
    <d v="1899-12-30T12:55:00"/>
    <d v="1899-12-30T00:00:00"/>
    <n v="0"/>
    <n v="0"/>
    <d v="1899-12-30T12:55:00"/>
    <d v="1899-12-30T12:55:00"/>
    <m/>
    <d v="1899-12-30T00:00:00"/>
    <n v="0"/>
    <n v="0"/>
    <d v="1899-12-30T13:10:00"/>
    <d v="1899-12-30T00:15:00"/>
    <n v="0"/>
    <n v="15"/>
    <d v="1899-12-30T13:15:00"/>
    <d v="1899-12-30T00:05:00"/>
    <n v="0"/>
    <n v="5"/>
    <d v="1899-12-30T13:15:00"/>
    <d v="1899-12-30T13:20:00"/>
    <d v="1899-12-30T00:05:00"/>
    <n v="0"/>
    <n v="5"/>
    <d v="1899-12-30T07:45:00"/>
    <n v="7"/>
    <n v="45"/>
    <d v="1899-12-30T03:30:00"/>
    <n v="3"/>
    <n v="30"/>
    <d v="1899-12-30T02:00:00"/>
    <n v="2"/>
    <n v="0"/>
    <d v="1899-12-30T01:49:00"/>
    <n v="1"/>
    <n v="49"/>
    <m/>
    <m/>
    <m/>
    <d v="1899-12-30T01:49:00"/>
    <n v="1"/>
    <n v="49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657326.8059999996"/>
    <n v="26638"/>
    <n v="61.70830508474576"/>
    <n v="62.216638110969278"/>
    <m/>
    <m/>
    <m/>
    <m/>
    <m/>
  </r>
  <r>
    <n v="469"/>
    <n v="17"/>
    <d v="2011-11-03T00:00:00"/>
    <n v="11"/>
    <x v="0"/>
    <n v="8"/>
    <s v="TSL,JSR"/>
    <s v="LAKE VERMONT HCC"/>
    <s v="LOWLANDS ORCHID"/>
    <d v="1899-12-30T06:45:00"/>
    <x v="464"/>
    <s v="DTY-WT 1-WCS-RLS 2-IMWB 1-DTY"/>
    <n v="58"/>
    <n v="1"/>
    <m/>
    <d v="1899-12-30T06:45:00"/>
    <d v="1899-12-30T06:45:00"/>
    <d v="1899-12-30T00:00:00"/>
    <n v="0"/>
    <n v="0"/>
    <d v="1899-12-30T06:55:00"/>
    <d v="1899-12-30T00:10:00"/>
    <n v="0"/>
    <n v="10"/>
    <d v="1899-12-30T07:30:00"/>
    <d v="1899-12-30T00:35:00"/>
    <n v="0"/>
    <n v="35"/>
    <d v="1899-12-30T08:20:00"/>
    <d v="1899-12-30T00:50:00"/>
    <n v="0"/>
    <n v="50"/>
    <d v="1899-12-30T09:20:00"/>
    <d v="1899-12-30T10:35:00"/>
    <d v="1899-12-30T01:15:00"/>
    <n v="1"/>
    <n v="15"/>
    <d v="1899-12-30T09:20:00"/>
    <d v="1899-12-30T10:35:00"/>
    <d v="1899-12-30T01:15:00"/>
    <n v="1"/>
    <n v="15"/>
    <d v="1899-12-30T11:45:00"/>
    <d v="1899-12-30T01:10:00"/>
    <n v="1"/>
    <n v="10"/>
    <d v="1899-12-30T11:53:00"/>
    <d v="1899-12-30T00:08:00"/>
    <n v="0"/>
    <n v="8"/>
    <d v="1899-12-30T14:50:00"/>
    <d v="1899-12-30T02:57:00"/>
    <n v="2"/>
    <n v="57"/>
    <d v="1899-12-30T14:50:00"/>
    <d v="1899-12-30T14:50:00"/>
    <d v="1899-12-30T00:00:00"/>
    <n v="0"/>
    <n v="0"/>
    <d v="1899-12-30T14:50:00"/>
    <d v="1899-12-30T14:50:00"/>
    <m/>
    <d v="1899-12-30T00:00:00"/>
    <n v="0"/>
    <n v="0"/>
    <d v="1899-12-30T15:10:00"/>
    <d v="1899-12-30T00:20:00"/>
    <n v="0"/>
    <n v="20"/>
    <d v="1899-12-30T15:15:00"/>
    <d v="1899-12-30T00:05:00"/>
    <n v="0"/>
    <n v="5"/>
    <d v="1899-12-30T15:15:00"/>
    <d v="1899-12-30T15:20:00"/>
    <d v="1899-12-30T00:05:00"/>
    <n v="0"/>
    <n v="5"/>
    <d v="1899-12-30T08:35:00"/>
    <n v="8"/>
    <n v="35"/>
    <d v="1899-12-30T02:25:00"/>
    <n v="2"/>
    <n v="25"/>
    <d v="1899-12-30T01:15:00"/>
    <n v="1"/>
    <n v="15"/>
    <d v="1899-12-30T02:57:00"/>
    <n v="2"/>
    <n v="57"/>
    <m/>
    <m/>
    <m/>
    <d v="1899-12-30T02:57:00"/>
    <n v="2"/>
    <n v="57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660872.0159999996"/>
    <n v="26696"/>
    <n v="61.124310344827585"/>
    <n v="62.214264908600526"/>
    <m/>
    <m/>
    <m/>
    <m/>
    <m/>
  </r>
  <r>
    <n v="470"/>
    <n v="18"/>
    <d v="2011-11-03T00:00:00"/>
    <n v="11"/>
    <x v="27"/>
    <n v="1"/>
    <s v="VISA STEEL"/>
    <s v="STEAM NON COKING"/>
    <s v="NEWLEAD SPARTOUNTA"/>
    <d v="1899-12-30T13:35:00"/>
    <x v="465"/>
    <s v="DTY-WT 1-WCS-RLS 1-IMWB 1-DTY"/>
    <n v="59"/>
    <n v="0"/>
    <m/>
    <d v="1899-12-30T13:35:00"/>
    <d v="1899-12-30T13:35:00"/>
    <d v="1899-12-30T00:00:00"/>
    <n v="0"/>
    <n v="0"/>
    <d v="1899-12-30T13:45:00"/>
    <d v="1899-12-30T00:10:00"/>
    <n v="0"/>
    <n v="10"/>
    <d v="1899-12-30T14:00:00"/>
    <d v="1899-12-30T00:15:00"/>
    <n v="0"/>
    <n v="15"/>
    <d v="1899-12-30T14:15:00"/>
    <d v="1899-12-30T00:15:00"/>
    <n v="0"/>
    <n v="15"/>
    <d v="1899-12-30T14:20:00"/>
    <d v="1899-12-30T15:30:00"/>
    <d v="1899-12-30T01:10:00"/>
    <n v="1"/>
    <n v="10"/>
    <d v="1899-12-30T14:20:00"/>
    <d v="1899-12-30T15:30:00"/>
    <d v="1899-12-30T01:10:00"/>
    <n v="1"/>
    <n v="10"/>
    <d v="1899-12-30T15:45:00"/>
    <d v="1899-12-30T00:15:00"/>
    <n v="0"/>
    <n v="15"/>
    <d v="1899-12-30T15:46:00"/>
    <d v="1899-12-30T00:01:00"/>
    <n v="0"/>
    <n v="1"/>
    <d v="1899-12-30T17:45:00"/>
    <d v="1899-12-30T01:59:00"/>
    <n v="1"/>
    <n v="59"/>
    <d v="1899-12-30T17:45:00"/>
    <d v="1899-12-30T17:45:00"/>
    <d v="1899-12-30T00:00:00"/>
    <n v="0"/>
    <n v="0"/>
    <d v="1899-12-30T17:45:00"/>
    <d v="1899-12-30T17:45:00"/>
    <m/>
    <d v="1899-12-30T00:00:00"/>
    <n v="0"/>
    <n v="0"/>
    <d v="1899-12-30T18:10:00"/>
    <d v="1899-12-30T00:25:00"/>
    <n v="0"/>
    <n v="25"/>
    <d v="1899-12-30T18:15:00"/>
    <d v="1899-12-30T00:05:00"/>
    <n v="0"/>
    <n v="5"/>
    <d v="1899-12-30T18:15:00"/>
    <d v="1899-12-30T18:25:00"/>
    <d v="1899-12-30T00:10:00"/>
    <n v="0"/>
    <n v="10"/>
    <d v="1899-12-30T04:50:00"/>
    <n v="4"/>
    <n v="50"/>
    <d v="1899-12-30T01:00:00"/>
    <n v="1"/>
    <n v="0"/>
    <d v="1899-12-30T01:10:00"/>
    <n v="1"/>
    <n v="10"/>
    <d v="1899-12-30T01:59:00"/>
    <n v="1"/>
    <n v="59"/>
    <m/>
    <m/>
    <m/>
    <d v="1899-12-30T01:59:00"/>
    <n v="1"/>
    <n v="59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664356.7259999996"/>
    <n v="26755"/>
    <n v="59.062881355932205"/>
    <n v="62.207315492431306"/>
    <m/>
    <m/>
    <m/>
    <m/>
    <m/>
  </r>
  <r>
    <n v="471"/>
    <n v="19"/>
    <d v="2011-11-03T00:00:00"/>
    <n v="11"/>
    <x v="0"/>
    <n v="9"/>
    <s v="TSL,JSR"/>
    <s v="CD PCI"/>
    <s v="LOWLANDS ORCHID"/>
    <d v="1899-12-30T15:00:00"/>
    <x v="466"/>
    <s v="DTY-WT 1-WCS-RLS 2-IMWB 1-DTY"/>
    <n v="53"/>
    <n v="6"/>
    <m/>
    <d v="1899-12-30T15:00:00"/>
    <d v="1899-12-30T15:00:00"/>
    <d v="1899-12-30T00:00:00"/>
    <n v="0"/>
    <n v="0"/>
    <d v="1899-12-30T15:10:00"/>
    <d v="1899-12-30T00:10:00"/>
    <n v="0"/>
    <n v="10"/>
    <d v="1899-12-30T15:25:00"/>
    <d v="1899-12-30T00:15:00"/>
    <n v="0"/>
    <n v="15"/>
    <d v="1899-12-30T16:15:00"/>
    <d v="1899-12-30T00:50:00"/>
    <n v="0"/>
    <n v="50"/>
    <d v="1899-12-30T16:20:00"/>
    <d v="1899-12-30T17:15:00"/>
    <d v="1899-12-30T00:55:00"/>
    <n v="0"/>
    <n v="55"/>
    <d v="1899-12-30T16:20:00"/>
    <d v="1899-12-30T17:15:00"/>
    <d v="1899-12-30T00:55:00"/>
    <n v="0"/>
    <n v="55"/>
    <d v="1899-12-30T18:32:00"/>
    <d v="1899-12-30T01:17:00"/>
    <n v="1"/>
    <n v="17"/>
    <d v="1899-12-30T18:37:00"/>
    <d v="1899-12-30T00:05:00"/>
    <n v="0"/>
    <n v="5"/>
    <d v="1899-12-30T20:50:00"/>
    <d v="1899-12-30T02:13:00"/>
    <n v="2"/>
    <n v="13"/>
    <d v="1899-12-30T20:50:00"/>
    <d v="1899-12-30T20:50:00"/>
    <d v="1899-12-30T00:00:00"/>
    <n v="0"/>
    <n v="0"/>
    <d v="1899-12-30T20:50:00"/>
    <d v="1899-12-30T20:50:00"/>
    <m/>
    <d v="1899-12-30T00:00:00"/>
    <n v="0"/>
    <n v="0"/>
    <d v="1899-12-30T21:05:00"/>
    <d v="1899-12-30T00:15:00"/>
    <n v="0"/>
    <n v="15"/>
    <d v="1899-12-30T21:10:00"/>
    <d v="1899-12-30T00:05:00"/>
    <n v="0"/>
    <n v="5"/>
    <d v="1899-12-30T21:10:00"/>
    <d v="1899-12-30T21:15:00"/>
    <d v="1899-12-30T00:05:00"/>
    <n v="0"/>
    <n v="5"/>
    <d v="1899-12-30T06:15:00"/>
    <n v="6"/>
    <n v="15"/>
    <d v="1899-12-30T02:27:00"/>
    <n v="2"/>
    <n v="27"/>
    <d v="1899-12-30T00:55:00"/>
    <n v="0"/>
    <n v="55"/>
    <d v="1899-12-30T02:13:00"/>
    <n v="2"/>
    <n v="13"/>
    <m/>
    <m/>
    <m/>
    <d v="1899-12-30T02:13:00"/>
    <n v="2"/>
    <n v="13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667635.7059999995"/>
    <n v="26808"/>
    <n v="61.867547169811324"/>
    <n v="62.206643763055787"/>
    <m/>
    <m/>
    <m/>
    <m/>
    <m/>
  </r>
  <r>
    <n v="472"/>
    <n v="20"/>
    <d v="2011-11-03T00:00:00"/>
    <n v="11"/>
    <x v="0"/>
    <n v="10"/>
    <s v="TSL,JSR"/>
    <s v="ANTHRACITE"/>
    <s v="NAVIOS VECTOR"/>
    <d v="1899-12-30T16:25:00"/>
    <x v="467"/>
    <s v="DTY-WT 1-WCS-RLS 2-IMWB 1-DTY"/>
    <n v="55"/>
    <n v="4"/>
    <m/>
    <d v="1899-12-30T16:25:00"/>
    <d v="1899-12-30T16:25:00"/>
    <d v="1899-12-30T00:00:00"/>
    <n v="0"/>
    <n v="0"/>
    <d v="1899-12-30T16:35:00"/>
    <d v="1899-12-30T00:10:00"/>
    <n v="0"/>
    <n v="10"/>
    <d v="1899-12-30T17:00:00"/>
    <d v="1899-12-30T00:25:00"/>
    <n v="0"/>
    <n v="25"/>
    <d v="1899-12-30T18:15:00"/>
    <d v="1899-12-30T01:15:00"/>
    <n v="1"/>
    <n v="15"/>
    <d v="1899-12-30T18:20:00"/>
    <d v="1899-12-30T19:15:00"/>
    <d v="1899-12-30T00:55:00"/>
    <n v="0"/>
    <n v="55"/>
    <d v="1899-12-30T18:20:00"/>
    <d v="1899-12-30T19:15:00"/>
    <d v="1899-12-30T00:55:00"/>
    <n v="0"/>
    <n v="55"/>
    <d v="1899-12-30T21:45:00"/>
    <d v="1899-12-30T02:30:00"/>
    <n v="2"/>
    <n v="30"/>
    <d v="1899-12-30T21:48:00"/>
    <d v="1899-12-30T00:03:00"/>
    <n v="0"/>
    <n v="3"/>
    <d v="1899-12-30T23:22:00"/>
    <d v="1899-12-30T01:34:00"/>
    <n v="1"/>
    <n v="34"/>
    <d v="1899-12-30T23:22:00"/>
    <d v="1899-12-30T23:22:00"/>
    <d v="1899-12-30T00:00:00"/>
    <n v="0"/>
    <n v="0"/>
    <d v="1899-12-30T23:22:00"/>
    <d v="1899-12-30T23:22:00"/>
    <m/>
    <d v="1899-12-30T00:00:00"/>
    <n v="0"/>
    <n v="0"/>
    <d v="1899-12-30T23:30:00"/>
    <d v="1899-12-30T00:08:00"/>
    <n v="0"/>
    <n v="8"/>
    <d v="1899-12-30T23:35:00"/>
    <d v="1899-12-30T00:05:00"/>
    <n v="0"/>
    <n v="5"/>
    <d v="1899-12-30T23:35:00"/>
    <d v="1899-12-30T23:40:00"/>
    <d v="1899-12-30T00:05:00"/>
    <n v="0"/>
    <n v="5"/>
    <d v="1899-12-30T07:15:00"/>
    <n v="7"/>
    <n v="15"/>
    <d v="1899-12-30T03:58:00"/>
    <n v="3"/>
    <n v="58"/>
    <d v="1899-12-30T00:55:00"/>
    <n v="0"/>
    <n v="55"/>
    <d v="1899-12-30T01:34:00"/>
    <n v="1"/>
    <n v="34"/>
    <m/>
    <m/>
    <m/>
    <d v="1899-12-30T01:34:00"/>
    <n v="1"/>
    <n v="3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671201.8459999994"/>
    <n v="26863"/>
    <n v="64.838909090909084"/>
    <n v="62.212033131072459"/>
    <m/>
    <m/>
    <m/>
    <m/>
    <m/>
  </r>
  <r>
    <n v="473"/>
    <n v="21"/>
    <d v="2011-11-03T00:00:00"/>
    <n v="11"/>
    <x v="0"/>
    <n v="11"/>
    <s v="TSL,JSR"/>
    <s v="CP OMAN"/>
    <s v="MP PANAMAX 5"/>
    <d v="1899-12-30T21:00:00"/>
    <x v="468"/>
    <s v="DTY-WT 1-WCS-RLS 2-IMWB 1-DTY"/>
    <n v="59"/>
    <n v="0"/>
    <m/>
    <d v="1899-12-30T21:00:00"/>
    <d v="1899-12-30T21:00:00"/>
    <d v="1899-12-30T00:00:00"/>
    <n v="0"/>
    <n v="0"/>
    <d v="1899-12-30T21:10:00"/>
    <d v="1899-12-30T00:10:00"/>
    <n v="0"/>
    <n v="10"/>
    <d v="1899-12-30T21:25:00"/>
    <d v="1899-12-30T00:15:00"/>
    <n v="0"/>
    <n v="15"/>
    <d v="1899-12-30T22:30:00"/>
    <d v="1899-12-30T01:05:00"/>
    <n v="1"/>
    <n v="5"/>
    <d v="1899-12-30T22:30:00"/>
    <d v="1899-12-30T23:30:00"/>
    <d v="1899-12-30T01:00:00"/>
    <n v="1"/>
    <n v="0"/>
    <d v="1899-12-30T22:30:00"/>
    <d v="1899-12-30T23:30:00"/>
    <d v="1899-12-30T01:00:00"/>
    <n v="1"/>
    <n v="0"/>
    <d v="1899-12-31T00:30:00"/>
    <d v="1899-12-30T01:00:00"/>
    <n v="1"/>
    <n v="0"/>
    <d v="1899-12-31T00:37:00"/>
    <d v="1899-12-30T00:07:00"/>
    <n v="0"/>
    <n v="7"/>
    <d v="1899-12-31T02:23:00"/>
    <d v="1899-12-30T01:46:00"/>
    <n v="1"/>
    <n v="46"/>
    <d v="1899-12-31T02:23:00"/>
    <d v="1899-12-31T02:23:00"/>
    <d v="1899-12-30T00:00:00"/>
    <n v="0"/>
    <n v="0"/>
    <d v="1899-12-31T02:23:00"/>
    <d v="1899-12-31T02:23:00"/>
    <m/>
    <d v="1899-12-30T00:00:00"/>
    <n v="0"/>
    <n v="0"/>
    <d v="1899-12-31T02:32:00"/>
    <d v="1899-12-30T00:09:00"/>
    <n v="0"/>
    <n v="9"/>
    <d v="1899-12-31T02:35:00"/>
    <d v="1899-12-30T00:03:00"/>
    <n v="0"/>
    <n v="3"/>
    <d v="1899-12-31T02:35:00"/>
    <d v="1899-12-31T02:40:00"/>
    <d v="1899-12-30T00:05:00"/>
    <n v="0"/>
    <n v="5"/>
    <d v="1899-12-30T05:40:00"/>
    <n v="5"/>
    <n v="40"/>
    <d v="1899-12-30T02:17:00"/>
    <n v="2"/>
    <n v="17"/>
    <d v="1899-12-30T01:00:00"/>
    <n v="1"/>
    <n v="0"/>
    <d v="1899-12-30T01:46:00"/>
    <n v="1"/>
    <n v="46"/>
    <m/>
    <m/>
    <m/>
    <d v="1899-12-30T01:46:00"/>
    <n v="1"/>
    <n v="46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675023.4559999995"/>
    <n v="26922"/>
    <n v="64.773050847457625"/>
    <n v="62.217645642968556"/>
    <m/>
    <m/>
    <m/>
    <m/>
    <m/>
  </r>
  <r>
    <n v="474"/>
    <n v="22"/>
    <d v="2011-11-04T00:00:00"/>
    <n v="11"/>
    <x v="0"/>
    <n v="12"/>
    <s v="TSL,JSR"/>
    <s v="CP OMAN"/>
    <s v="MP PANAMAX 5"/>
    <d v="1899-12-30T02:00:00"/>
    <x v="469"/>
    <s v="DTY-WT 1-WCS-RLS 2-IMWB 1-DTY"/>
    <n v="59"/>
    <n v="0"/>
    <m/>
    <d v="1899-12-30T02:00:00"/>
    <d v="1899-12-30T02:00:00"/>
    <d v="1899-12-30T00:00:00"/>
    <n v="0"/>
    <n v="0"/>
    <d v="1899-12-30T02:10:00"/>
    <d v="1899-12-30T00:10:00"/>
    <n v="0"/>
    <n v="10"/>
    <d v="1899-12-30T02:15:00"/>
    <d v="1899-12-30T00:05:00"/>
    <n v="0"/>
    <n v="5"/>
    <d v="1899-12-30T03:40:00"/>
    <d v="1899-12-30T01:25:00"/>
    <n v="1"/>
    <n v="25"/>
    <d v="1899-12-30T03:45:00"/>
    <d v="1899-12-30T04:30:00"/>
    <d v="1899-12-30T00:45:00"/>
    <n v="0"/>
    <n v="45"/>
    <d v="1899-12-30T03:45:00"/>
    <d v="1899-12-30T04:30:00"/>
    <d v="1899-12-30T00:45:00"/>
    <n v="0"/>
    <n v="45"/>
    <d v="1899-12-30T04:51:00"/>
    <d v="1899-12-30T00:21:00"/>
    <n v="0"/>
    <n v="21"/>
    <d v="1899-12-30T04:53:00"/>
    <d v="1899-12-30T00:02:00"/>
    <n v="0"/>
    <n v="2"/>
    <d v="1899-12-30T07:47:00"/>
    <d v="1899-12-30T02:54:00"/>
    <n v="2"/>
    <n v="54"/>
    <d v="1899-12-30T07:47:00"/>
    <d v="1899-12-30T07:47:00"/>
    <d v="1899-12-30T00:00:00"/>
    <n v="0"/>
    <n v="0"/>
    <d v="1899-12-30T07:47:00"/>
    <d v="1899-12-30T07:47:00"/>
    <m/>
    <d v="1899-12-30T00:00:00"/>
    <n v="0"/>
    <n v="0"/>
    <d v="1899-12-30T07:57:00"/>
    <d v="1899-12-30T00:10:00"/>
    <n v="0"/>
    <n v="10"/>
    <d v="1899-12-30T08:05:00"/>
    <d v="1899-12-30T00:08:00"/>
    <n v="0"/>
    <n v="8"/>
    <d v="1899-12-30T08:05:00"/>
    <d v="1899-12-30T08:10:00"/>
    <d v="1899-12-30T00:05:00"/>
    <n v="0"/>
    <n v="5"/>
    <d v="1899-12-30T06:10:00"/>
    <n v="6"/>
    <n v="10"/>
    <d v="1899-12-30T02:04:00"/>
    <n v="2"/>
    <n v="4"/>
    <d v="1899-12-30T00:45:00"/>
    <n v="0"/>
    <n v="45"/>
    <d v="1899-12-30T02:54:00"/>
    <n v="2"/>
    <n v="54"/>
    <m/>
    <m/>
    <m/>
    <d v="1899-12-30T02:54:00"/>
    <n v="2"/>
    <n v="5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678861.8159999996"/>
    <n v="26981"/>
    <n v="65.056949152542373"/>
    <n v="62.223854416070552"/>
    <m/>
    <m/>
    <m/>
    <m/>
    <m/>
  </r>
  <r>
    <n v="475"/>
    <n v="23"/>
    <d v="2011-11-04T00:00:00"/>
    <n v="11"/>
    <x v="30"/>
    <n v="1"/>
    <s v="GAGAN FERRO TECH LTD."/>
    <s v="NON COKING"/>
    <s v="CAROUGE"/>
    <d v="1899-12-30T08:45:00"/>
    <x v="470"/>
    <s v="DTY-WT 1-WCS-RLS 1-IMWB 1-DTY"/>
    <n v="59"/>
    <n v="0"/>
    <m/>
    <d v="1899-12-30T08:45:00"/>
    <d v="1899-12-30T08:45:00"/>
    <d v="1899-12-30T00:00:00"/>
    <n v="0"/>
    <n v="0"/>
    <d v="1899-12-30T09:30:00"/>
    <d v="1899-12-30T00:45:00"/>
    <n v="0"/>
    <n v="45"/>
    <d v="1899-12-30T09:45:00"/>
    <d v="1899-12-30T00:15:00"/>
    <n v="0"/>
    <n v="15"/>
    <d v="1899-12-30T10:15:00"/>
    <d v="1899-12-30T00:30:00"/>
    <n v="0"/>
    <n v="30"/>
    <d v="1899-12-30T10:20:00"/>
    <d v="1899-12-30T11:00:00"/>
    <d v="1899-12-30T00:40:00"/>
    <n v="0"/>
    <n v="40"/>
    <d v="1899-12-30T10:20:00"/>
    <d v="1899-12-30T11:00:00"/>
    <d v="1899-12-30T00:40:00"/>
    <n v="0"/>
    <n v="40"/>
    <d v="1899-12-30T11:05:00"/>
    <d v="1899-12-30T00:05:00"/>
    <n v="0"/>
    <n v="5"/>
    <d v="1899-12-30T11:10:00"/>
    <d v="1899-12-30T00:05:00"/>
    <n v="0"/>
    <n v="5"/>
    <d v="1899-12-30T18:45:00"/>
    <d v="1899-12-30T07:35:00"/>
    <n v="7"/>
    <n v="35"/>
    <d v="1899-12-30T18:45:00"/>
    <d v="1899-12-30T18:45:00"/>
    <d v="1899-12-30T00:00:00"/>
    <n v="0"/>
    <n v="0"/>
    <d v="1899-12-30T18:45:00"/>
    <d v="1899-12-30T18:45:00"/>
    <m/>
    <d v="1899-12-30T00:00:00"/>
    <n v="0"/>
    <n v="0"/>
    <d v="1899-12-30T19:00:00"/>
    <d v="1899-12-30T00:15:00"/>
    <n v="0"/>
    <n v="15"/>
    <d v="1899-12-30T19:05:00"/>
    <d v="1899-12-30T00:05:00"/>
    <n v="0"/>
    <n v="5"/>
    <d v="1899-12-30T19:05:00"/>
    <d v="1899-12-30T19:10:00"/>
    <d v="1899-12-30T00:05:00"/>
    <n v="0"/>
    <n v="5"/>
    <d v="1899-12-30T10:25:00"/>
    <n v="10"/>
    <n v="25"/>
    <d v="1899-12-30T00:55:00"/>
    <n v="0"/>
    <n v="55"/>
    <d v="1899-12-30T00:40:00"/>
    <n v="0"/>
    <n v="40"/>
    <d v="1899-12-30T07:35:00"/>
    <n v="7"/>
    <n v="35"/>
    <m/>
    <m/>
    <m/>
    <d v="1899-12-30T07:35:00"/>
    <n v="7"/>
    <n v="3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682721.7759999996"/>
    <n v="27040"/>
    <n v="65.423050847457631"/>
    <n v="62.230834911242589"/>
    <m/>
    <m/>
    <m/>
    <m/>
    <m/>
  </r>
  <r>
    <n v="476"/>
    <n v="24"/>
    <d v="2011-11-04T00:00:00"/>
    <n v="11"/>
    <x v="12"/>
    <n v="1"/>
    <s v="VISA STEEL"/>
    <s v="STEAM NON COKING"/>
    <s v="NEWLEAD SPARTOUNTA"/>
    <d v="1899-12-30T10:15:00"/>
    <x v="471"/>
    <s v="DTY-WT 1-WCS-IMWB 1-DTY"/>
    <n v="56"/>
    <n v="3"/>
    <m/>
    <d v="1899-12-30T10:15:00"/>
    <d v="1899-12-30T10:15:00"/>
    <d v="1899-12-30T00:00:00"/>
    <n v="0"/>
    <n v="0"/>
    <d v="1899-12-30T10:50:00"/>
    <d v="1899-12-30T00:35:00"/>
    <n v="0"/>
    <n v="35"/>
    <d v="1899-12-30T11:20:00"/>
    <d v="1899-12-30T00:30:00"/>
    <n v="0"/>
    <n v="30"/>
    <d v="1899-12-30T11:50:00"/>
    <d v="1899-12-30T00:30:00"/>
    <n v="0"/>
    <n v="30"/>
    <d v="1899-12-30T12:00:00"/>
    <d v="1899-12-30T13:30:00"/>
    <d v="1899-12-30T01:30:00"/>
    <n v="1"/>
    <n v="30"/>
    <d v="1899-12-30T12:00:00"/>
    <d v="1899-12-30T13:30:00"/>
    <d v="1899-12-30T01:30:00"/>
    <n v="1"/>
    <n v="30"/>
    <d v="1899-12-30T13:30:00"/>
    <d v="1899-12-30T00:00:00"/>
    <n v="0"/>
    <n v="0"/>
    <d v="1899-12-30T20:40:00"/>
    <d v="1899-12-30T07:10:00"/>
    <n v="7"/>
    <n v="10"/>
    <d v="1899-12-31T03:00:00"/>
    <d v="1899-12-30T06:20:00"/>
    <n v="6"/>
    <n v="20"/>
    <d v="1899-12-31T03:00:00"/>
    <d v="1899-12-31T03:00:00"/>
    <d v="1899-12-30T00:00:00"/>
    <n v="0"/>
    <n v="0"/>
    <d v="1899-12-31T03:00:00"/>
    <d v="1899-12-31T03:00:00"/>
    <m/>
    <d v="1899-12-30T00:00:00"/>
    <n v="0"/>
    <n v="0"/>
    <d v="1899-12-31T03:20:00"/>
    <d v="1899-12-30T00:20:00"/>
    <n v="0"/>
    <n v="20"/>
    <d v="1899-12-31T03:25:00"/>
    <d v="1899-12-30T00:05:00"/>
    <n v="0"/>
    <n v="5"/>
    <d v="1899-12-31T03:25:00"/>
    <d v="1899-12-31T03:30:00"/>
    <d v="1899-12-30T00:05:00"/>
    <n v="0"/>
    <n v="5"/>
    <d v="1899-12-30T17:15:00"/>
    <n v="17"/>
    <n v="15"/>
    <d v="1899-12-30T00:55:00"/>
    <n v="0"/>
    <n v="55"/>
    <d v="1899-12-30T01:30:00"/>
    <n v="1"/>
    <n v="30"/>
    <d v="1899-12-30T06:20:00"/>
    <n v="6"/>
    <n v="20"/>
    <m/>
    <m/>
    <m/>
    <d v="1899-12-30T06:20:00"/>
    <n v="6"/>
    <n v="2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686117.0359999996"/>
    <n v="27096"/>
    <n v="60.629642857142862"/>
    <n v="62.227525686448168"/>
    <m/>
    <m/>
    <m/>
    <m/>
    <m/>
  </r>
  <r>
    <n v="477"/>
    <n v="25"/>
    <d v="2011-11-05T00:00:00"/>
    <n v="11"/>
    <x v="31"/>
    <n v="1"/>
    <s v="SUPL"/>
    <s v="NON COKING"/>
    <s v="CAROUGE"/>
    <d v="1899-12-30T04:30:00"/>
    <x v="472"/>
    <s v="DTY-WT 1-WCS-RLS 2-IMWB 1-DTY"/>
    <n v="59"/>
    <n v="0"/>
    <m/>
    <d v="1899-12-30T04:30:00"/>
    <d v="1899-12-30T04:30:00"/>
    <d v="1899-12-30T00:00:00"/>
    <n v="0"/>
    <n v="0"/>
    <d v="1899-12-30T04:35:00"/>
    <d v="1899-12-30T00:05:00"/>
    <n v="0"/>
    <n v="5"/>
    <d v="1899-12-30T05:00:00"/>
    <d v="1899-12-30T00:25:00"/>
    <n v="0"/>
    <n v="25"/>
    <d v="1899-12-30T05:45:00"/>
    <d v="1899-12-30T00:45:00"/>
    <n v="0"/>
    <n v="45"/>
    <d v="1899-12-30T05:45:00"/>
    <d v="1899-12-30T07:45:00"/>
    <d v="1899-12-30T02:00:00"/>
    <n v="2"/>
    <n v="0"/>
    <d v="1899-12-30T05:45:00"/>
    <d v="1899-12-30T07:45:00"/>
    <d v="1899-12-30T02:00:00"/>
    <n v="2"/>
    <n v="0"/>
    <d v="1899-12-30T08:14:00"/>
    <d v="1899-12-30T00:29:00"/>
    <n v="0"/>
    <n v="29"/>
    <d v="1899-12-30T08:16:00"/>
    <d v="1899-12-30T00:02:00"/>
    <n v="0"/>
    <n v="2"/>
    <d v="1899-12-30T10:19:00"/>
    <d v="1899-12-30T02:03:00"/>
    <n v="2"/>
    <n v="3"/>
    <d v="1899-12-30T10:19:00"/>
    <d v="1899-12-30T10:19:00"/>
    <d v="1899-12-30T00:00:00"/>
    <n v="0"/>
    <n v="0"/>
    <d v="1899-12-30T10:19:00"/>
    <d v="1899-12-30T10:19:00"/>
    <m/>
    <d v="1899-12-30T00:00:00"/>
    <n v="0"/>
    <n v="0"/>
    <d v="1899-12-30T10:45:00"/>
    <d v="1899-12-30T00:26:00"/>
    <n v="0"/>
    <n v="26"/>
    <d v="1899-12-30T10:55:00"/>
    <d v="1899-12-30T00:10:00"/>
    <n v="0"/>
    <n v="10"/>
    <d v="1899-12-30T10:55:00"/>
    <d v="1899-12-30T11:45:00"/>
    <d v="1899-12-30T00:50:00"/>
    <n v="0"/>
    <n v="50"/>
    <d v="1899-12-30T07:15:00"/>
    <n v="7"/>
    <n v="15"/>
    <d v="1899-12-30T01:50:00"/>
    <n v="1"/>
    <n v="50"/>
    <d v="1899-12-30T02:00:00"/>
    <n v="2"/>
    <n v="0"/>
    <d v="1899-12-30T02:03:00"/>
    <n v="2"/>
    <n v="3"/>
    <m/>
    <m/>
    <m/>
    <d v="1899-12-30T02:03:00"/>
    <n v="2"/>
    <n v="3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689922.8959999997"/>
    <n v="27155"/>
    <n v="64.506101694915259"/>
    <n v="62.232476376357937"/>
    <m/>
    <m/>
    <m/>
    <m/>
    <m/>
  </r>
  <r>
    <n v="478"/>
    <n v="26"/>
    <d v="2011-11-05T00:00:00"/>
    <n v="11"/>
    <x v="15"/>
    <n v="1"/>
    <s v="SUPL"/>
    <s v="NON COKING"/>
    <s v="CAROUGE"/>
    <d v="1899-12-30T09:15:00"/>
    <x v="473"/>
    <s v="DTY-WT 1-WCS-RLS 2-IMWB 1-DTY"/>
    <n v="58"/>
    <n v="1"/>
    <m/>
    <d v="1899-12-30T09:15:00"/>
    <d v="1899-12-30T09:15:00"/>
    <d v="1899-12-30T00:00:00"/>
    <n v="0"/>
    <n v="0"/>
    <d v="1899-12-30T09:25:00"/>
    <d v="1899-12-30T00:10:00"/>
    <n v="0"/>
    <n v="10"/>
    <d v="1899-12-30T09:45:00"/>
    <d v="1899-12-30T00:20:00"/>
    <n v="0"/>
    <n v="20"/>
    <d v="1899-12-30T10:15:00"/>
    <d v="1899-12-30T00:30:00"/>
    <n v="0"/>
    <n v="30"/>
    <d v="1899-12-30T10:20:00"/>
    <d v="1899-12-30T11:50:00"/>
    <d v="1899-12-30T01:30:00"/>
    <n v="1"/>
    <n v="30"/>
    <d v="1899-12-30T10:20:00"/>
    <d v="1899-12-30T11:50:00"/>
    <d v="1899-12-30T01:30:00"/>
    <n v="1"/>
    <n v="30"/>
    <d v="1899-12-30T12:09:00"/>
    <d v="1899-12-30T00:19:00"/>
    <n v="0"/>
    <n v="19"/>
    <d v="1899-12-30T12:26:00"/>
    <d v="1899-12-30T00:17:00"/>
    <n v="0"/>
    <n v="17"/>
    <d v="1899-12-30T13:47:00"/>
    <d v="1899-12-30T01:21:00"/>
    <n v="1"/>
    <n v="21"/>
    <d v="1899-12-30T13:47:00"/>
    <d v="1899-12-30T13:47:00"/>
    <d v="1899-12-30T00:00:00"/>
    <n v="0"/>
    <n v="0"/>
    <d v="1899-12-30T13:47:00"/>
    <d v="1899-12-30T13:47:00"/>
    <m/>
    <d v="1899-12-30T00:00:00"/>
    <n v="0"/>
    <n v="0"/>
    <d v="1899-12-30T14:00:00"/>
    <d v="1899-12-30T00:13:00"/>
    <n v="0"/>
    <n v="13"/>
    <d v="1899-12-30T14:10:00"/>
    <d v="1899-12-30T00:10:00"/>
    <n v="0"/>
    <n v="10"/>
    <d v="1899-12-30T14:10:00"/>
    <d v="1899-12-30T14:10:00"/>
    <d v="1899-12-30T00:00:00"/>
    <n v="0"/>
    <n v="0"/>
    <d v="1899-12-30T04:55:00"/>
    <n v="4"/>
    <n v="55"/>
    <d v="1899-12-30T01:12:00"/>
    <n v="1"/>
    <n v="12"/>
    <d v="1899-12-30T01:30:00"/>
    <n v="1"/>
    <n v="30"/>
    <d v="1899-12-30T01:21:00"/>
    <n v="1"/>
    <n v="21"/>
    <m/>
    <m/>
    <m/>
    <d v="1899-12-30T01:21:00"/>
    <n v="1"/>
    <n v="21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693657.1359999997"/>
    <n v="27213"/>
    <n v="64.383448275862065"/>
    <n v="62.237060816521506"/>
    <m/>
    <m/>
    <m/>
    <m/>
    <m/>
  </r>
  <r>
    <n v="479"/>
    <n v="27"/>
    <d v="2011-11-05T00:00:00"/>
    <n v="11"/>
    <x v="1"/>
    <n v="3"/>
    <s v="TSL,HALDIA"/>
    <s v="OAKY NORTH/KESTRAL"/>
    <s v="LOWLANDS ORCHID/LOWLANDS NELLO"/>
    <d v="1899-12-30T01:00:00"/>
    <x v="474"/>
    <s v="DTY-WT 1-WCS-RLS 1-IMWB 1-DTY"/>
    <n v="56"/>
    <n v="3"/>
    <m/>
    <d v="1899-12-30T01:00:00"/>
    <d v="1899-12-30T01:00:00"/>
    <d v="1899-12-30T00:00:00"/>
    <n v="0"/>
    <n v="0"/>
    <d v="1899-12-30T01:05:00"/>
    <d v="1899-12-30T00:05:00"/>
    <n v="0"/>
    <n v="5"/>
    <d v="1899-12-30T01:15:00"/>
    <d v="1899-12-30T00:10:00"/>
    <n v="0"/>
    <n v="10"/>
    <d v="1899-12-30T01:45:00"/>
    <d v="1899-12-30T00:30:00"/>
    <n v="0"/>
    <n v="30"/>
    <d v="1899-12-30T01:50:00"/>
    <d v="1899-12-30T02:45:00"/>
    <d v="1899-12-30T00:55:00"/>
    <n v="0"/>
    <n v="55"/>
    <d v="1899-12-30T01:50:00"/>
    <d v="1899-12-30T02:45:00"/>
    <d v="1899-12-30T00:55:00"/>
    <n v="0"/>
    <n v="55"/>
    <d v="1899-12-30T08:50:00"/>
    <d v="1899-12-30T06:05:00"/>
    <n v="6"/>
    <n v="5"/>
    <d v="1899-12-30T08:53:00"/>
    <d v="1899-12-30T00:03:00"/>
    <n v="0"/>
    <n v="3"/>
    <d v="1899-12-30T09:53:00"/>
    <d v="1899-12-30T01:00:00"/>
    <n v="1"/>
    <n v="0"/>
    <d v="1899-12-30T09:53:00"/>
    <d v="1899-12-30T09:53:00"/>
    <d v="1899-12-30T00:00:00"/>
    <n v="0"/>
    <n v="0"/>
    <d v="1899-12-30T09:53:00"/>
    <d v="1899-12-30T09:53:00"/>
    <m/>
    <d v="1899-12-30T00:00:00"/>
    <n v="0"/>
    <n v="0"/>
    <d v="1899-12-30T10:15:00"/>
    <d v="1899-12-30T00:22:00"/>
    <n v="0"/>
    <n v="22"/>
    <d v="1899-12-30T10:30:00"/>
    <d v="1899-12-30T00:15:00"/>
    <n v="0"/>
    <n v="15"/>
    <d v="1899-12-30T10:30:00"/>
    <d v="1899-12-30T10:30:00"/>
    <d v="1899-12-30T00:00:00"/>
    <n v="0"/>
    <n v="0"/>
    <d v="1899-12-30T09:30:00"/>
    <n v="9"/>
    <n v="30"/>
    <d v="1899-12-30T07:12:00"/>
    <n v="7"/>
    <n v="12"/>
    <d v="1899-12-30T00:55:00"/>
    <n v="0"/>
    <n v="55"/>
    <d v="1899-12-30T01:00:00"/>
    <n v="1"/>
    <n v="0"/>
    <m/>
    <m/>
    <m/>
    <d v="1899-12-30T01:00:00"/>
    <n v="1"/>
    <n v="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696998.2159999998"/>
    <n v="27269"/>
    <n v="59.662142857142854"/>
    <n v="62.231772928966954"/>
    <m/>
    <m/>
    <m/>
    <m/>
    <m/>
  </r>
  <r>
    <n v="480"/>
    <n v="28"/>
    <d v="2011-11-05T00:00:00"/>
    <n v="11"/>
    <x v="11"/>
    <n v="3"/>
    <s v="BEL"/>
    <s v="OAKY CREEK"/>
    <s v="HARDWAR"/>
    <d v="1899-12-30T11:55:00"/>
    <x v="475"/>
    <s v="DTY-WT 1-WCS-RLS 1-IMWB 1-DTY"/>
    <n v="59"/>
    <n v="0"/>
    <m/>
    <d v="1899-12-30T11:55:00"/>
    <d v="1899-12-30T11:55:00"/>
    <d v="1899-12-30T00:00:00"/>
    <n v="0"/>
    <n v="0"/>
    <d v="1899-12-30T12:05:00"/>
    <d v="1899-12-30T00:10:00"/>
    <n v="0"/>
    <n v="10"/>
    <d v="1899-12-30T12:05:00"/>
    <d v="1899-12-30T00:00:00"/>
    <n v="0"/>
    <n v="0"/>
    <d v="1899-12-30T12:40:00"/>
    <d v="1899-12-30T00:35:00"/>
    <n v="0"/>
    <n v="35"/>
    <d v="1899-12-30T12:45:00"/>
    <d v="1899-12-30T13:45:00"/>
    <d v="1899-12-30T01:00:00"/>
    <n v="1"/>
    <n v="0"/>
    <d v="1899-12-30T12:45:00"/>
    <d v="1899-12-30T13:45:00"/>
    <d v="1899-12-30T01:00:00"/>
    <n v="1"/>
    <n v="0"/>
    <d v="1899-12-30T13:50:00"/>
    <d v="1899-12-30T00:05:00"/>
    <n v="0"/>
    <n v="5"/>
    <d v="1899-12-30T14:55:00"/>
    <d v="1899-12-30T01:05:00"/>
    <n v="1"/>
    <n v="5"/>
    <d v="1899-12-30T17:15:00"/>
    <d v="1899-12-30T02:20:00"/>
    <n v="2"/>
    <n v="20"/>
    <d v="1899-12-30T17:15:00"/>
    <d v="1899-12-30T17:15:00"/>
    <d v="1899-12-30T00:00:00"/>
    <n v="0"/>
    <n v="0"/>
    <d v="1899-12-30T17:15:00"/>
    <d v="1899-12-30T17:15:00"/>
    <m/>
    <d v="1899-12-30T00:00:00"/>
    <n v="0"/>
    <n v="0"/>
    <d v="1899-12-30T17:35:00"/>
    <d v="1899-12-30T00:20:00"/>
    <n v="0"/>
    <n v="20"/>
    <d v="1899-12-30T17:40:00"/>
    <d v="1899-12-30T00:05:00"/>
    <n v="0"/>
    <n v="5"/>
    <d v="1899-12-30T17:40:00"/>
    <d v="1899-12-30T17:45:00"/>
    <d v="1899-12-30T00:05:00"/>
    <n v="0"/>
    <n v="5"/>
    <d v="1899-12-30T05:50:00"/>
    <n v="5"/>
    <n v="50"/>
    <d v="1899-12-30T01:05:00"/>
    <n v="1"/>
    <n v="5"/>
    <d v="1899-12-30T01:00:00"/>
    <n v="1"/>
    <n v="0"/>
    <d v="1899-12-30T02:20:00"/>
    <n v="2"/>
    <n v="20"/>
    <m/>
    <m/>
    <m/>
    <d v="1899-12-30T02:20:00"/>
    <n v="2"/>
    <n v="2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700667.2059999998"/>
    <n v="27328"/>
    <n v="62.186271186440678"/>
    <n v="62.231674692622946"/>
    <m/>
    <m/>
    <m/>
    <m/>
    <m/>
  </r>
  <r>
    <n v="481"/>
    <n v="29"/>
    <d v="2011-11-05T00:00:00"/>
    <n v="11"/>
    <x v="0"/>
    <n v="13"/>
    <s v="TSL,JSR"/>
    <s v="HAILCREEK"/>
    <s v="LOWLANDS ORCHID"/>
    <d v="1899-12-30T14:15:00"/>
    <x v="476"/>
    <s v="DTY-WT 1-WCS-RLS 2-IMWB 1-DTY"/>
    <n v="50"/>
    <n v="9"/>
    <m/>
    <d v="1899-12-30T14:15:00"/>
    <d v="1899-12-30T14:15:00"/>
    <d v="1899-12-30T00:00:00"/>
    <n v="0"/>
    <n v="0"/>
    <d v="1899-12-30T14:15:00"/>
    <d v="1899-12-30T00:00:00"/>
    <n v="0"/>
    <n v="0"/>
    <d v="1899-12-30T14:25:00"/>
    <d v="1899-12-30T00:10:00"/>
    <n v="0"/>
    <n v="10"/>
    <d v="1899-12-30T15:15:00"/>
    <d v="1899-12-30T00:50:00"/>
    <n v="0"/>
    <n v="50"/>
    <d v="1899-12-30T15:20:00"/>
    <d v="1899-12-30T17:30:00"/>
    <d v="1899-12-30T02:10:00"/>
    <n v="2"/>
    <n v="10"/>
    <d v="1899-12-30T15:20:00"/>
    <d v="1899-12-30T17:30:00"/>
    <d v="1899-12-30T02:10:00"/>
    <n v="2"/>
    <n v="10"/>
    <d v="1899-12-30T17:40:00"/>
    <d v="1899-12-30T00:10:00"/>
    <n v="0"/>
    <n v="10"/>
    <d v="1899-12-30T18:30:00"/>
    <d v="1899-12-30T00:50:00"/>
    <n v="0"/>
    <n v="50"/>
    <d v="1899-12-30T20:14:00"/>
    <d v="1899-12-30T01:44:00"/>
    <n v="1"/>
    <n v="44"/>
    <d v="1899-12-30T20:14:00"/>
    <d v="1899-12-30T20:14:00"/>
    <d v="1899-12-30T00:00:00"/>
    <n v="0"/>
    <n v="0"/>
    <d v="1899-12-30T20:14:00"/>
    <d v="1899-12-30T20:14:00"/>
    <m/>
    <d v="1899-12-30T00:00:00"/>
    <n v="0"/>
    <n v="0"/>
    <d v="1899-12-30T20:25:00"/>
    <d v="1899-12-30T00:11:00"/>
    <n v="0"/>
    <n v="11"/>
    <d v="1899-12-30T20:30:00"/>
    <d v="1899-12-30T00:05:00"/>
    <n v="0"/>
    <n v="5"/>
    <d v="1899-12-30T20:30:00"/>
    <d v="1899-12-30T20:30:00"/>
    <d v="1899-12-30T00:00:00"/>
    <n v="0"/>
    <n v="0"/>
    <d v="1899-12-30T06:15:00"/>
    <n v="6"/>
    <n v="15"/>
    <d v="1899-12-30T01:16:00"/>
    <n v="1"/>
    <n v="16"/>
    <d v="1899-12-30T02:10:00"/>
    <n v="2"/>
    <n v="10"/>
    <d v="1899-12-30T01:44:00"/>
    <n v="1"/>
    <n v="44"/>
    <m/>
    <m/>
    <m/>
    <d v="1899-12-30T01:44:00"/>
    <n v="1"/>
    <n v="4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703725.8259999999"/>
    <n v="27378"/>
    <n v="61.172399999999996"/>
    <n v="62.229740156329896"/>
    <m/>
    <m/>
    <m/>
    <m/>
    <m/>
  </r>
  <r>
    <n v="482"/>
    <n v="30"/>
    <d v="2011-11-05T00:00:00"/>
    <n v="11"/>
    <x v="30"/>
    <n v="2"/>
    <s v="GAGAN FERRO TECH LTD."/>
    <s v="NON COKING"/>
    <s v="CAROUGE"/>
    <d v="1899-12-30T12:45:00"/>
    <x v="477"/>
    <s v="DTY-WT 1-WCS-RLS 1-IMWB 1-DTY"/>
    <n v="59"/>
    <n v="0"/>
    <m/>
    <d v="1899-12-30T12:45:00"/>
    <d v="1899-12-30T12:45:00"/>
    <d v="1899-12-30T00:00:00"/>
    <n v="0"/>
    <n v="0"/>
    <d v="1899-12-30T12:45:00"/>
    <d v="1899-12-30T00:00:00"/>
    <n v="0"/>
    <n v="0"/>
    <d v="1899-12-30T16:30:00"/>
    <d v="1899-12-30T03:45:00"/>
    <n v="3"/>
    <n v="45"/>
    <d v="1899-12-30T17:05:00"/>
    <d v="1899-12-30T00:35:00"/>
    <n v="0"/>
    <n v="35"/>
    <d v="1899-12-30T17:15:00"/>
    <d v="1899-12-30T19:30:00"/>
    <d v="1899-12-30T02:15:00"/>
    <n v="2"/>
    <n v="15"/>
    <d v="1899-12-30T17:15:00"/>
    <d v="1899-12-30T19:30:00"/>
    <d v="1899-12-30T02:15:00"/>
    <n v="2"/>
    <n v="15"/>
    <d v="1899-12-30T19:35:00"/>
    <d v="1899-12-30T00:05:00"/>
    <n v="0"/>
    <n v="5"/>
    <d v="1899-12-30T21:40:00"/>
    <d v="1899-12-30T02:05:00"/>
    <n v="2"/>
    <n v="5"/>
    <d v="1899-12-31T00:19:00"/>
    <d v="1899-12-30T02:39:00"/>
    <n v="2"/>
    <n v="39"/>
    <d v="1899-12-31T00:19:00"/>
    <d v="1899-12-31T00:19:00"/>
    <d v="1899-12-30T00:00:00"/>
    <n v="0"/>
    <n v="0"/>
    <d v="1899-12-31T00:19:00"/>
    <d v="1899-12-31T00:19:00"/>
    <m/>
    <d v="1899-12-30T00:00:00"/>
    <n v="0"/>
    <n v="0"/>
    <d v="1899-12-31T00:45:00"/>
    <d v="1899-12-30T00:26:00"/>
    <n v="0"/>
    <n v="26"/>
    <d v="1899-12-31T00:55:00"/>
    <d v="1899-12-30T00:10:00"/>
    <n v="0"/>
    <n v="10"/>
    <d v="1899-12-31T00:55:00"/>
    <d v="1899-12-31T01:00:00"/>
    <d v="1899-12-30T00:05:00"/>
    <n v="0"/>
    <n v="5"/>
    <d v="1899-12-30T12:15:00"/>
    <n v="12"/>
    <n v="15"/>
    <d v="1899-12-30T01:16:00"/>
    <n v="1"/>
    <n v="16"/>
    <d v="1899-12-30T02:15:00"/>
    <n v="2"/>
    <n v="15"/>
    <d v="1899-12-30T02:39:00"/>
    <n v="2"/>
    <n v="39"/>
    <m/>
    <m/>
    <m/>
    <d v="1899-12-30T02:39:00"/>
    <n v="2"/>
    <n v="39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707643.7259999998"/>
    <n v="27437"/>
    <n v="66.405084745762707"/>
    <n v="62.238718737471288"/>
    <m/>
    <m/>
    <m/>
    <m/>
    <m/>
  </r>
  <r>
    <n v="483"/>
    <n v="31"/>
    <d v="2011-11-05T00:00:00"/>
    <n v="11"/>
    <x v="0"/>
    <n v="14"/>
    <s v="TSL,JSR"/>
    <s v="CD PCI/BLENDED PCI"/>
    <s v="LOWLANDS ORCHID"/>
    <d v="1899-12-30T19:15:00"/>
    <x v="478"/>
    <s v="DTY-WT 1-WCS-RLS 1-IMWB 1-DTY"/>
    <n v="59"/>
    <n v="0"/>
    <m/>
    <d v="1899-12-30T19:15:00"/>
    <d v="1899-12-30T19:15:00"/>
    <d v="1899-12-30T00:00:00"/>
    <n v="0"/>
    <n v="0"/>
    <d v="1899-12-30T19:15:00"/>
    <d v="1899-12-30T00:00:00"/>
    <n v="0"/>
    <n v="0"/>
    <d v="1899-12-30T19:25:00"/>
    <d v="1899-12-30T00:10:00"/>
    <n v="0"/>
    <n v="10"/>
    <d v="1899-12-30T20:20:00"/>
    <d v="1899-12-30T00:55:00"/>
    <n v="0"/>
    <n v="55"/>
    <d v="1899-12-30T20:30:00"/>
    <d v="1899-12-30T23:30:00"/>
    <d v="1899-12-30T03:00:00"/>
    <n v="3"/>
    <n v="0"/>
    <d v="1899-12-30T20:30:00"/>
    <d v="1899-12-30T23:30:00"/>
    <d v="1899-12-30T03:00:00"/>
    <n v="3"/>
    <n v="0"/>
    <d v="1899-12-31T01:13:00"/>
    <d v="1899-12-30T01:43:00"/>
    <n v="1"/>
    <n v="43"/>
    <d v="1899-12-31T01:15:00"/>
    <d v="1899-12-30T00:02:00"/>
    <n v="0"/>
    <n v="2"/>
    <d v="1899-12-31T03:39:00"/>
    <d v="1899-12-30T02:24:00"/>
    <n v="2"/>
    <n v="24"/>
    <d v="1899-12-31T03:39:00"/>
    <d v="1899-12-31T03:39:00"/>
    <d v="1899-12-30T00:00:00"/>
    <n v="0"/>
    <n v="0"/>
    <d v="1899-12-31T03:39:00"/>
    <d v="1899-12-31T03:39:00"/>
    <m/>
    <d v="1899-12-30T00:00:00"/>
    <n v="0"/>
    <n v="0"/>
    <d v="1899-12-31T03:55:00"/>
    <d v="1899-12-30T00:16:00"/>
    <n v="0"/>
    <n v="16"/>
    <d v="1899-12-31T04:05:00"/>
    <d v="1899-12-30T00:10:00"/>
    <n v="0"/>
    <n v="10"/>
    <d v="1899-12-31T04:05:00"/>
    <d v="1899-12-31T04:10:00"/>
    <d v="1899-12-30T00:05:00"/>
    <n v="0"/>
    <n v="5"/>
    <d v="1899-12-30T08:55:00"/>
    <n v="8"/>
    <n v="55"/>
    <d v="1899-12-30T03:04:00"/>
    <n v="3"/>
    <n v="4"/>
    <d v="1899-12-30T03:00:00"/>
    <n v="3"/>
    <n v="0"/>
    <d v="1899-12-30T02:24:00"/>
    <n v="2"/>
    <n v="24"/>
    <m/>
    <m/>
    <m/>
    <d v="1899-12-30T02:24:00"/>
    <n v="2"/>
    <n v="2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711423.2659999998"/>
    <n v="27496"/>
    <n v="64.06"/>
    <n v="62.242626782077387"/>
    <m/>
    <m/>
    <m/>
    <m/>
    <m/>
  </r>
  <r>
    <n v="484"/>
    <n v="32"/>
    <d v="2011-11-06T00:00:00"/>
    <n v="11"/>
    <x v="0"/>
    <n v="15"/>
    <s v="TSL,JSR"/>
    <s v="OAKY NORTH/CP OMAN"/>
    <s v="LOWLANDS ORCHID/MP PANAMAX5"/>
    <d v="1899-12-30T03:45:00"/>
    <x v="479"/>
    <s v="DTY-WT 1-WCS-RLS 2-IMWB 1-DTY"/>
    <n v="59"/>
    <n v="0"/>
    <m/>
    <d v="1899-12-30T03:45:00"/>
    <d v="1899-12-30T03:45:00"/>
    <d v="1899-12-30T00:00:00"/>
    <n v="0"/>
    <n v="0"/>
    <d v="1899-12-30T03:50:00"/>
    <d v="1899-12-30T00:05:00"/>
    <n v="0"/>
    <n v="5"/>
    <d v="1899-12-30T04:00:00"/>
    <d v="1899-12-30T00:10:00"/>
    <n v="0"/>
    <n v="10"/>
    <d v="1899-12-30T05:00:00"/>
    <d v="1899-12-30T01:00:00"/>
    <n v="1"/>
    <n v="0"/>
    <d v="1899-12-30T05:10:00"/>
    <d v="1899-12-30T05:45:00"/>
    <d v="1899-12-30T00:35:00"/>
    <n v="0"/>
    <n v="35"/>
    <d v="1899-12-30T05:10:00"/>
    <d v="1899-12-30T05:45:00"/>
    <d v="1899-12-30T00:35:00"/>
    <n v="0"/>
    <n v="35"/>
    <d v="1899-12-30T05:50:00"/>
    <d v="1899-12-30T00:05:00"/>
    <n v="0"/>
    <n v="5"/>
    <d v="1899-12-30T05:54:00"/>
    <d v="1899-12-30T00:04:00"/>
    <n v="0"/>
    <n v="4"/>
    <d v="1899-12-30T10:06:00"/>
    <d v="1899-12-30T04:12:00"/>
    <n v="4"/>
    <n v="12"/>
    <d v="1899-12-30T10:06:00"/>
    <d v="1899-12-30T10:06:00"/>
    <d v="1899-12-30T00:00:00"/>
    <n v="0"/>
    <n v="0"/>
    <d v="1899-12-30T10:06:00"/>
    <d v="1899-12-30T10:06:00"/>
    <m/>
    <d v="1899-12-30T00:00:00"/>
    <n v="0"/>
    <n v="0"/>
    <d v="1899-12-30T10:15:00"/>
    <d v="1899-12-30T00:09:00"/>
    <n v="0"/>
    <n v="9"/>
    <d v="1899-12-30T10:25:00"/>
    <d v="1899-12-30T00:10:00"/>
    <n v="0"/>
    <n v="10"/>
    <d v="1899-12-30T10:25:00"/>
    <d v="1899-12-30T10:30:00"/>
    <d v="1899-12-30T00:05:00"/>
    <n v="0"/>
    <n v="5"/>
    <d v="1899-12-30T06:45:00"/>
    <n v="6"/>
    <n v="45"/>
    <d v="1899-12-30T01:24:00"/>
    <n v="1"/>
    <n v="24"/>
    <d v="1899-12-30T00:35:00"/>
    <n v="0"/>
    <n v="35"/>
    <d v="1899-12-30T04:12:00"/>
    <n v="4"/>
    <n v="12"/>
    <m/>
    <m/>
    <m/>
    <d v="1899-12-30T04:12:00"/>
    <n v="4"/>
    <n v="12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715172.6959999998"/>
    <n v="27555"/>
    <n v="63.549661016949152"/>
    <n v="62.245425367446913"/>
    <m/>
    <m/>
    <m/>
    <m/>
    <m/>
  </r>
  <r>
    <n v="485"/>
    <n v="33"/>
    <d v="2011-11-06T00:00:00"/>
    <n v="11"/>
    <x v="13"/>
    <n v="1"/>
    <s v="VISA STEEL"/>
    <s v="NON COKING"/>
    <s v="NEWLEAD SPARTOUNTA"/>
    <d v="1899-12-30T02:15:00"/>
    <x v="480"/>
    <s v="DTY-WT 1-WCS-RLS 1-IMWB 1-DTY"/>
    <n v="59"/>
    <n v="0"/>
    <m/>
    <d v="1899-12-30T02:15:00"/>
    <d v="1899-12-30T02:15:00"/>
    <d v="1899-12-30T00:00:00"/>
    <n v="0"/>
    <n v="0"/>
    <d v="1899-12-30T02:25:00"/>
    <d v="1899-12-30T00:10:00"/>
    <n v="0"/>
    <n v="10"/>
    <d v="1899-12-30T03:55:00"/>
    <d v="1899-12-30T01:30:00"/>
    <n v="1"/>
    <n v="30"/>
    <d v="1899-12-30T05:15:00"/>
    <d v="1899-12-30T01:20:00"/>
    <n v="1"/>
    <n v="20"/>
    <d v="1899-12-30T05:20:00"/>
    <d v="1899-12-30T06:00:00"/>
    <d v="1899-12-30T00:40:00"/>
    <n v="0"/>
    <n v="40"/>
    <d v="1899-12-30T05:20:00"/>
    <d v="1899-12-30T06:00:00"/>
    <d v="1899-12-30T00:40:00"/>
    <n v="0"/>
    <n v="40"/>
    <d v="1899-12-30T06:40:00"/>
    <d v="1899-12-30T00:40:00"/>
    <n v="0"/>
    <n v="40"/>
    <d v="1899-12-30T06:44:00"/>
    <d v="1899-12-30T00:04:00"/>
    <n v="0"/>
    <n v="4"/>
    <d v="1899-12-30T07:55:00"/>
    <d v="1899-12-30T01:11:00"/>
    <n v="1"/>
    <n v="11"/>
    <d v="1899-12-30T07:55:00"/>
    <d v="1899-12-30T07:55:00"/>
    <d v="1899-12-30T00:00:00"/>
    <n v="0"/>
    <n v="0"/>
    <d v="1899-12-30T07:55:00"/>
    <d v="1899-12-30T07:55:00"/>
    <m/>
    <d v="1899-12-30T00:00:00"/>
    <n v="0"/>
    <n v="0"/>
    <d v="1899-12-30T08:05:00"/>
    <d v="1899-12-30T00:10:00"/>
    <n v="0"/>
    <n v="10"/>
    <d v="1899-12-30T08:10:00"/>
    <d v="1899-12-30T00:05:00"/>
    <n v="0"/>
    <n v="5"/>
    <d v="1899-12-30T08:10:00"/>
    <d v="1899-12-30T08:15:00"/>
    <d v="1899-12-30T00:05:00"/>
    <n v="0"/>
    <n v="5"/>
    <d v="1899-12-30T06:00:00"/>
    <n v="6"/>
    <n v="0"/>
    <d v="1899-12-30T02:15:00"/>
    <n v="2"/>
    <n v="15"/>
    <d v="1899-12-30T00:40:00"/>
    <n v="0"/>
    <n v="40"/>
    <d v="1899-12-30T01:11:00"/>
    <n v="1"/>
    <n v="11"/>
    <m/>
    <m/>
    <m/>
    <d v="1899-12-30T01:11:00"/>
    <n v="1"/>
    <n v="11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718692.7359999998"/>
    <n v="27614"/>
    <n v="59.661694915254238"/>
    <n v="62.239904975736941"/>
    <m/>
    <m/>
    <m/>
    <m/>
    <m/>
  </r>
  <r>
    <n v="486"/>
    <n v="34"/>
    <d v="2011-11-06T00:00:00"/>
    <n v="11"/>
    <x v="3"/>
    <n v="1"/>
    <s v="WCMIL"/>
    <s v="HARD COKING COAL"/>
    <s v="DIONE"/>
    <d v="1899-12-30T16:30:00"/>
    <x v="481"/>
    <s v="DTY-WT 1-WCS-RLS 2-IMWB 1-DTY"/>
    <n v="59"/>
    <n v="0"/>
    <m/>
    <d v="1899-12-30T16:30:00"/>
    <d v="1899-12-30T16:30:00"/>
    <d v="1899-12-30T00:00:00"/>
    <n v="0"/>
    <n v="0"/>
    <d v="1899-12-30T17:55:00"/>
    <d v="1899-12-30T01:25:00"/>
    <n v="1"/>
    <n v="25"/>
    <d v="1899-12-30T17:55:00"/>
    <d v="1899-12-30T00:00:00"/>
    <n v="0"/>
    <n v="0"/>
    <d v="1899-12-30T18:32:00"/>
    <d v="1899-12-30T00:37:00"/>
    <n v="0"/>
    <n v="37"/>
    <d v="1899-12-30T18:35:00"/>
    <d v="1899-12-30T19:40:00"/>
    <d v="1899-12-30T01:05:00"/>
    <n v="1"/>
    <n v="5"/>
    <d v="1899-12-30T18:35:00"/>
    <d v="1899-12-30T19:40:00"/>
    <d v="1899-12-30T01:05:00"/>
    <n v="1"/>
    <n v="5"/>
    <d v="1899-12-30T19:45:00"/>
    <d v="1899-12-30T00:05:00"/>
    <n v="0"/>
    <n v="5"/>
    <d v="1899-12-30T19:47:00"/>
    <d v="1899-12-30T00:02:00"/>
    <n v="0"/>
    <n v="2"/>
    <d v="1899-12-30T22:54:00"/>
    <d v="1899-12-30T03:07:00"/>
    <n v="3"/>
    <n v="7"/>
    <d v="1899-12-30T22:54:00"/>
    <d v="1899-12-30T22:54:00"/>
    <d v="1899-12-30T00:00:00"/>
    <n v="0"/>
    <n v="0"/>
    <d v="1899-12-30T22:54:00"/>
    <d v="1899-12-30T22:54:00"/>
    <m/>
    <d v="1899-12-30T00:00:00"/>
    <n v="0"/>
    <n v="0"/>
    <d v="1899-12-30T23:05:00"/>
    <d v="1899-12-30T00:11:00"/>
    <n v="0"/>
    <n v="11"/>
    <d v="1899-12-30T23:10:00"/>
    <d v="1899-12-30T00:05:00"/>
    <n v="0"/>
    <n v="5"/>
    <d v="1899-12-30T23:10:00"/>
    <d v="1899-12-30T23:15:00"/>
    <d v="1899-12-30T00:05:00"/>
    <n v="0"/>
    <n v="5"/>
    <d v="1899-12-30T06:45:00"/>
    <n v="6"/>
    <n v="45"/>
    <d v="1899-12-30T00:58:00"/>
    <n v="0"/>
    <n v="58"/>
    <d v="1899-12-30T01:05:00"/>
    <n v="1"/>
    <n v="5"/>
    <d v="1899-12-30T03:07:00"/>
    <n v="3"/>
    <n v="7"/>
    <m/>
    <m/>
    <m/>
    <d v="1899-12-30T03:07:00"/>
    <n v="3"/>
    <n v="7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722363.7259999998"/>
    <n v="27673"/>
    <n v="62.220169491525418"/>
    <n v="62.239862898854469"/>
    <m/>
    <m/>
    <m/>
    <m/>
    <m/>
  </r>
  <r>
    <n v="487"/>
    <n v="35"/>
    <d v="2011-11-06T00:00:00"/>
    <n v="11"/>
    <x v="0"/>
    <n v="16"/>
    <s v="TSL,JSR"/>
    <s v="BLENDED PCI"/>
    <s v="LOWLANDS ORCHID"/>
    <d v="1899-12-30T14:00:00"/>
    <x v="482"/>
    <s v="DTY-WT 1-WCS-RLS 1-IMWB 1-DTY"/>
    <n v="58"/>
    <n v="1"/>
    <m/>
    <d v="1899-12-30T14:00:00"/>
    <d v="1899-12-30T14:00:00"/>
    <d v="1899-12-30T00:00:00"/>
    <n v="0"/>
    <n v="0"/>
    <d v="1899-12-30T14:25:00"/>
    <d v="1899-12-30T00:25:00"/>
    <n v="0"/>
    <n v="25"/>
    <d v="1899-12-30T14:25:00"/>
    <d v="1899-12-30T00:00:00"/>
    <n v="0"/>
    <n v="0"/>
    <d v="1899-12-30T15:00:00"/>
    <d v="1899-12-30T00:35:00"/>
    <n v="0"/>
    <n v="35"/>
    <d v="1899-12-30T15:10:00"/>
    <d v="1899-12-30T16:19:00"/>
    <d v="1899-12-30T01:09:00"/>
    <n v="1"/>
    <n v="9"/>
    <d v="1899-12-30T15:10:00"/>
    <d v="1899-12-30T16:19:00"/>
    <d v="1899-12-30T01:09:00"/>
    <n v="1"/>
    <n v="9"/>
    <d v="1899-12-30T16:19:00"/>
    <d v="1899-12-30T00:00:00"/>
    <n v="0"/>
    <n v="0"/>
    <d v="1899-12-30T16:24:00"/>
    <d v="1899-12-30T00:05:00"/>
    <n v="0"/>
    <n v="5"/>
    <d v="1899-12-30T18:03:00"/>
    <d v="1899-12-30T01:39:00"/>
    <n v="1"/>
    <n v="39"/>
    <d v="1899-12-30T18:03:00"/>
    <d v="1899-12-30T18:03:00"/>
    <d v="1899-12-30T00:00:00"/>
    <n v="0"/>
    <n v="0"/>
    <d v="1899-12-30T18:03:00"/>
    <d v="1899-12-30T18:03:00"/>
    <m/>
    <d v="1899-12-30T00:00:00"/>
    <n v="0"/>
    <n v="0"/>
    <d v="1899-12-30T18:08:00"/>
    <d v="1899-12-30T00:05:00"/>
    <n v="0"/>
    <n v="5"/>
    <d v="1899-12-30T18:15:00"/>
    <d v="1899-12-30T00:07:00"/>
    <n v="0"/>
    <n v="7"/>
    <d v="1899-12-30T18:15:00"/>
    <d v="1899-12-30T18:20:00"/>
    <d v="1899-12-30T00:05:00"/>
    <n v="0"/>
    <n v="5"/>
    <d v="1899-12-30T04:20:00"/>
    <n v="4"/>
    <n v="20"/>
    <d v="1899-12-30T00:47:00"/>
    <n v="0"/>
    <n v="47"/>
    <d v="1899-12-30T01:09:00"/>
    <n v="1"/>
    <n v="9"/>
    <d v="1899-12-30T01:39:00"/>
    <n v="1"/>
    <n v="39"/>
    <m/>
    <m/>
    <m/>
    <d v="1899-12-30T01:39:00"/>
    <n v="1"/>
    <n v="39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725996.6859999998"/>
    <n v="27731"/>
    <n v="62.637241379310346"/>
    <n v="62.24069402473765"/>
    <m/>
    <m/>
    <m/>
    <m/>
    <m/>
  </r>
  <r>
    <n v="488"/>
    <n v="36"/>
    <d v="2011-11-06T00:00:00"/>
    <n v="11"/>
    <x v="1"/>
    <n v="4"/>
    <s v="TSL,HALDIA"/>
    <s v="OAKY NORTH/HAILCREEK"/>
    <s v="LOWLANDS ORCHID"/>
    <d v="1899-12-30T15:15:00"/>
    <x v="483"/>
    <s v="DTY-WT 1-WCS-RLS 1-IMWB 1-DTY"/>
    <n v="55"/>
    <n v="3"/>
    <m/>
    <d v="1899-12-30T15:15:00"/>
    <d v="1899-12-30T15:15:00"/>
    <d v="1899-12-30T00:00:00"/>
    <n v="0"/>
    <n v="0"/>
    <d v="1899-12-30T15:25:00"/>
    <d v="1899-12-30T00:10:00"/>
    <n v="0"/>
    <n v="10"/>
    <d v="1899-12-30T15:25:00"/>
    <d v="1899-12-30T00:00:00"/>
    <n v="0"/>
    <n v="0"/>
    <d v="1899-12-30T15:50:00"/>
    <d v="1899-12-30T00:25:00"/>
    <n v="0"/>
    <n v="25"/>
    <d v="1899-12-30T15:50:00"/>
    <d v="1899-12-30T18:20:00"/>
    <d v="1899-12-30T02:30:00"/>
    <n v="2"/>
    <n v="30"/>
    <d v="1899-12-30T15:50:00"/>
    <d v="1899-12-30T18:20:00"/>
    <d v="1899-12-30T02:30:00"/>
    <n v="2"/>
    <n v="30"/>
    <d v="1899-12-30T18:20:00"/>
    <d v="1899-12-30T00:00:00"/>
    <n v="0"/>
    <n v="0"/>
    <d v="1899-12-30T19:59:00"/>
    <d v="1899-12-30T01:39:00"/>
    <n v="1"/>
    <n v="39"/>
    <d v="1899-12-31T02:23:00"/>
    <d v="1899-12-30T06:24:00"/>
    <n v="6"/>
    <n v="24"/>
    <d v="1899-12-31T02:23:00"/>
    <d v="1899-12-31T02:23:00"/>
    <d v="1899-12-30T00:00:00"/>
    <n v="0"/>
    <n v="0"/>
    <d v="1899-12-31T02:23:00"/>
    <d v="1899-12-31T02:23:00"/>
    <m/>
    <d v="1899-12-30T00:00:00"/>
    <n v="0"/>
    <n v="0"/>
    <d v="1899-12-31T02:30:00"/>
    <d v="1899-12-30T00:07:00"/>
    <n v="0"/>
    <n v="7"/>
    <d v="1899-12-31T02:40:00"/>
    <d v="1899-12-30T00:10:00"/>
    <n v="0"/>
    <n v="10"/>
    <d v="1899-12-31T02:40:00"/>
    <d v="1899-12-31T02:45:00"/>
    <d v="1899-12-30T00:05:00"/>
    <n v="0"/>
    <n v="5"/>
    <d v="1899-12-30T11:30:00"/>
    <n v="11"/>
    <n v="30"/>
    <d v="1899-12-30T00:42:00"/>
    <n v="0"/>
    <n v="42"/>
    <d v="1899-12-30T02:30:00"/>
    <n v="2"/>
    <n v="30"/>
    <d v="1899-12-30T06:24:00"/>
    <n v="6"/>
    <n v="24"/>
    <m/>
    <m/>
    <m/>
    <d v="1899-12-30T06:24:00"/>
    <n v="6"/>
    <n v="2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729458.1459999997"/>
    <n v="27786"/>
    <n v="62.935636363636362"/>
    <n v="62.242069603397383"/>
    <m/>
    <m/>
    <m/>
    <m/>
    <m/>
  </r>
  <r>
    <n v="489"/>
    <n v="37"/>
    <d v="2011-11-06T00:00:00"/>
    <n v="11"/>
    <x v="3"/>
    <n v="2"/>
    <s v="WCMIL"/>
    <s v="HARD COKING COAL"/>
    <s v="DIONE"/>
    <d v="1899-12-30T21:30:00"/>
    <x v="484"/>
    <s v="DTY-WT 1-WCS-RLS 1-IMWB 1-DTY"/>
    <n v="57"/>
    <n v="2"/>
    <m/>
    <d v="1899-12-30T21:30:00"/>
    <d v="1899-12-30T21:30:00"/>
    <d v="1899-12-30T00:00:00"/>
    <n v="0"/>
    <n v="0"/>
    <d v="1899-12-31T00:00:00"/>
    <d v="1899-12-30T02:30:00"/>
    <n v="2"/>
    <n v="30"/>
    <d v="1899-12-31T00:00:00"/>
    <d v="1899-12-30T00:00:00"/>
    <n v="0"/>
    <n v="0"/>
    <d v="1899-12-31T00:35:00"/>
    <d v="1899-12-30T00:35:00"/>
    <n v="0"/>
    <n v="35"/>
    <d v="1899-12-31T00:40:00"/>
    <d v="1899-12-31T01:45:00"/>
    <d v="1899-12-30T01:05:00"/>
    <n v="1"/>
    <n v="5"/>
    <d v="1899-12-31T00:40:00"/>
    <d v="1899-12-31T01:45:00"/>
    <d v="1899-12-30T01:05:00"/>
    <n v="1"/>
    <n v="5"/>
    <d v="1899-12-31T03:20:00"/>
    <d v="1899-12-30T01:35:00"/>
    <n v="1"/>
    <n v="35"/>
    <d v="1899-12-31T03:21:00"/>
    <d v="1899-12-30T00:01:00"/>
    <n v="0"/>
    <n v="1"/>
    <d v="1899-12-31T05:05:00"/>
    <d v="1899-12-30T01:44:00"/>
    <n v="1"/>
    <n v="44"/>
    <d v="1899-12-31T05:05:00"/>
    <d v="1899-12-31T05:05:00"/>
    <d v="1899-12-30T00:00:00"/>
    <n v="0"/>
    <n v="0"/>
    <d v="1899-12-31T05:05:00"/>
    <d v="1899-12-31T05:05:00"/>
    <m/>
    <d v="1899-12-30T00:00:00"/>
    <n v="0"/>
    <n v="0"/>
    <d v="1899-12-31T05:15:00"/>
    <d v="1899-12-30T00:10:00"/>
    <n v="0"/>
    <n v="10"/>
    <d v="1899-12-31T05:25:00"/>
    <d v="1899-12-30T00:10:00"/>
    <n v="0"/>
    <n v="10"/>
    <d v="1899-12-31T05:25:00"/>
    <d v="1899-12-31T05:30:00"/>
    <d v="1899-12-30T00:05:00"/>
    <n v="0"/>
    <n v="5"/>
    <d v="1899-12-30T08:00:00"/>
    <n v="8"/>
    <n v="0"/>
    <d v="1899-12-30T02:30:00"/>
    <n v="2"/>
    <n v="30"/>
    <d v="1899-12-30T01:05:00"/>
    <n v="1"/>
    <n v="5"/>
    <d v="1899-12-30T01:44:00"/>
    <n v="1"/>
    <n v="44"/>
    <m/>
    <m/>
    <m/>
    <d v="1899-12-30T01:44:00"/>
    <n v="1"/>
    <n v="4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732880.9559999998"/>
    <n v="27843"/>
    <n v="60.049298245614033"/>
    <n v="62.237580576805655"/>
    <m/>
    <m/>
    <m/>
    <m/>
    <m/>
  </r>
  <r>
    <n v="490"/>
    <n v="38"/>
    <d v="2011-11-07T00:00:00"/>
    <n v="11"/>
    <x v="0"/>
    <n v="17"/>
    <s v="TSL,JSR"/>
    <s v="CP OMAN"/>
    <s v="MP PANAMAX 5"/>
    <d v="1899-12-30T04:15:00"/>
    <x v="485"/>
    <s v="DTY-WT 1-WCS-RLS 2-IMWB 1-DTY"/>
    <n v="59"/>
    <n v="0"/>
    <m/>
    <d v="1899-12-30T04:15:00"/>
    <d v="1899-12-30T04:15:00"/>
    <d v="1899-12-30T00:00:00"/>
    <n v="0"/>
    <n v="0"/>
    <d v="1899-12-30T04:25:00"/>
    <d v="1899-12-30T00:10:00"/>
    <n v="0"/>
    <n v="10"/>
    <d v="1899-12-30T04:35:00"/>
    <d v="1899-12-30T00:10:00"/>
    <n v="0"/>
    <n v="10"/>
    <d v="1899-12-30T05:15:00"/>
    <d v="1899-12-30T00:40:00"/>
    <n v="0"/>
    <n v="40"/>
    <d v="1899-12-30T05:20:00"/>
    <d v="1899-12-30T08:00:00"/>
    <d v="1899-12-30T02:40:00"/>
    <n v="2"/>
    <n v="40"/>
    <d v="1899-12-30T05:20:00"/>
    <d v="1899-12-30T08:00:00"/>
    <d v="1899-12-30T02:40:00"/>
    <n v="2"/>
    <n v="40"/>
    <d v="1899-12-30T08:30:00"/>
    <d v="1899-12-30T00:30:00"/>
    <n v="0"/>
    <n v="30"/>
    <d v="1899-12-30T08:55:00"/>
    <d v="1899-12-30T00:25:00"/>
    <n v="0"/>
    <n v="25"/>
    <d v="1899-12-30T12:01:00"/>
    <d v="1899-12-30T03:06:00"/>
    <n v="3"/>
    <n v="6"/>
    <d v="1899-12-30T12:01:00"/>
    <d v="1899-12-30T12:01:00"/>
    <d v="1899-12-30T00:00:00"/>
    <n v="0"/>
    <n v="0"/>
    <d v="1899-12-30T12:01:00"/>
    <d v="1899-12-30T12:01:00"/>
    <m/>
    <d v="1899-12-30T00:00:00"/>
    <n v="0"/>
    <n v="0"/>
    <d v="1899-12-30T12:12:00"/>
    <d v="1899-12-30T00:11:00"/>
    <n v="0"/>
    <n v="11"/>
    <d v="1899-12-30T12:20:00"/>
    <d v="1899-12-30T00:08:00"/>
    <n v="0"/>
    <n v="8"/>
    <d v="1899-12-30T12:20:00"/>
    <d v="1899-12-30T12:25:00"/>
    <d v="1899-12-30T00:05:00"/>
    <n v="0"/>
    <n v="5"/>
    <d v="1899-12-30T08:10:00"/>
    <n v="8"/>
    <n v="10"/>
    <d v="1899-12-30T01:29:00"/>
    <n v="1"/>
    <n v="29"/>
    <d v="1899-12-30T02:40:00"/>
    <n v="2"/>
    <n v="40"/>
    <d v="1899-12-30T03:06:00"/>
    <n v="3"/>
    <n v="6"/>
    <m/>
    <m/>
    <m/>
    <d v="1899-12-30T03:06:00"/>
    <n v="3"/>
    <n v="6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736727.0859999997"/>
    <n v="27902"/>
    <n v="65.188644067796616"/>
    <n v="62.243820729696786"/>
    <m/>
    <m/>
    <m/>
    <m/>
    <m/>
  </r>
  <r>
    <n v="491"/>
    <n v="39"/>
    <d v="2011-11-07T00:00:00"/>
    <n v="11"/>
    <x v="0"/>
    <n v="18"/>
    <s v="TSL,JSR"/>
    <s v="BLENDED PCI"/>
    <s v="LOWLANDS ORCHID"/>
    <d v="1899-12-30T05:30:00"/>
    <x v="486"/>
    <s v="DTY-WT 1-WCS-RLS 1-IMWB 1-DTY"/>
    <n v="56"/>
    <n v="3"/>
    <m/>
    <d v="1899-12-30T05:30:00"/>
    <d v="1899-12-30T05:30:00"/>
    <d v="1899-12-30T00:00:00"/>
    <n v="0"/>
    <n v="0"/>
    <d v="1899-12-30T05:40:00"/>
    <d v="1899-12-30T00:10:00"/>
    <n v="0"/>
    <n v="10"/>
    <d v="1899-12-30T06:00:00"/>
    <d v="1899-12-30T00:20:00"/>
    <n v="0"/>
    <n v="20"/>
    <d v="1899-12-30T07:00:00"/>
    <d v="1899-12-30T01:00:00"/>
    <n v="1"/>
    <n v="0"/>
    <d v="1899-12-30T08:00:00"/>
    <d v="1899-12-30T09:30:00"/>
    <d v="1899-12-30T01:30:00"/>
    <n v="1"/>
    <n v="30"/>
    <d v="1899-12-30T08:00:00"/>
    <d v="1899-12-30T09:30:00"/>
    <d v="1899-12-30T01:30:00"/>
    <n v="1"/>
    <n v="30"/>
    <d v="1899-12-30T09:30:00"/>
    <d v="1899-12-30T00:00:00"/>
    <n v="0"/>
    <n v="0"/>
    <d v="1899-12-30T09:31:00"/>
    <d v="1899-12-30T00:01:00"/>
    <n v="0"/>
    <n v="1"/>
    <d v="1899-12-30T15:45:00"/>
    <d v="1899-12-30T06:14:00"/>
    <n v="6"/>
    <n v="14"/>
    <d v="1899-12-30T15:45:00"/>
    <d v="1899-12-30T15:45:00"/>
    <d v="1899-12-30T00:00:00"/>
    <n v="0"/>
    <n v="0"/>
    <d v="1899-12-30T15:45:00"/>
    <d v="1899-12-30T15:45:00"/>
    <m/>
    <d v="1899-12-30T00:00:00"/>
    <n v="0"/>
    <n v="0"/>
    <d v="1899-12-30T15:52:00"/>
    <d v="1899-12-30T00:07:00"/>
    <n v="0"/>
    <n v="7"/>
    <d v="1899-12-30T16:00:00"/>
    <d v="1899-12-30T00:08:00"/>
    <n v="0"/>
    <n v="8"/>
    <d v="1899-12-30T16:00:00"/>
    <d v="1899-12-30T16:15:00"/>
    <d v="1899-12-30T00:15:00"/>
    <n v="0"/>
    <n v="15"/>
    <d v="1899-12-30T10:45:00"/>
    <n v="10"/>
    <n v="45"/>
    <d v="1899-12-30T01:15:00"/>
    <n v="1"/>
    <n v="15"/>
    <d v="1899-12-30T01:30:00"/>
    <n v="1"/>
    <n v="30"/>
    <d v="1899-12-30T06:14:00"/>
    <n v="6"/>
    <n v="14"/>
    <m/>
    <m/>
    <m/>
    <d v="1899-12-30T06:14:00"/>
    <n v="6"/>
    <n v="1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740215.5359999996"/>
    <n v="27958"/>
    <n v="62.293749999999996"/>
    <n v="62.243920738250218"/>
    <m/>
    <m/>
    <m/>
    <m/>
    <m/>
  </r>
  <r>
    <n v="492"/>
    <n v="40"/>
    <d v="2011-11-07T00:00:00"/>
    <n v="11"/>
    <x v="0"/>
    <n v="19"/>
    <s v="TSL,JSR"/>
    <s v="CP OMAN/OAKY NORTH"/>
    <s v="MP PANAMAX 5/LOWLANDS ORCHID"/>
    <d v="1899-12-30T06:40:00"/>
    <x v="487"/>
    <s v="DTY-WT 1-WCS-RLS 2-IMWB 1-DTY"/>
    <n v="59"/>
    <n v="0"/>
    <m/>
    <d v="1899-12-30T06:40:00"/>
    <d v="1899-12-30T06:40:00"/>
    <d v="1899-12-30T00:00:00"/>
    <n v="0"/>
    <n v="0"/>
    <d v="1899-12-30T08:40:00"/>
    <d v="1899-12-30T02:00:00"/>
    <n v="2"/>
    <n v="0"/>
    <d v="1899-12-30T10:35:00"/>
    <d v="1899-12-30T01:55:00"/>
    <n v="1"/>
    <n v="55"/>
    <d v="1899-12-30T11:30:00"/>
    <d v="1899-12-30T00:55:00"/>
    <n v="0"/>
    <n v="55"/>
    <d v="1899-12-30T11:31:00"/>
    <d v="1899-12-30T13:00:00"/>
    <d v="1899-12-30T01:29:00"/>
    <n v="1"/>
    <n v="29"/>
    <d v="1899-12-30T11:31:00"/>
    <d v="1899-12-30T13:00:00"/>
    <d v="1899-12-30T01:29:00"/>
    <n v="1"/>
    <n v="29"/>
    <d v="1899-12-30T13:05:00"/>
    <d v="1899-12-30T00:05:00"/>
    <n v="0"/>
    <n v="5"/>
    <d v="1899-12-30T13:10:00"/>
    <d v="1899-12-30T00:05:00"/>
    <n v="0"/>
    <n v="5"/>
    <d v="1899-12-30T17:57:00"/>
    <d v="1899-12-30T04:47:00"/>
    <n v="4"/>
    <n v="47"/>
    <d v="1899-12-30T17:57:00"/>
    <d v="1899-12-30T17:57:00"/>
    <d v="1899-12-30T00:00:00"/>
    <n v="0"/>
    <n v="0"/>
    <d v="1899-12-30T17:57:00"/>
    <d v="1899-12-30T17:57:00"/>
    <m/>
    <d v="1899-12-30T00:00:00"/>
    <n v="0"/>
    <n v="0"/>
    <d v="1899-12-30T18:10:00"/>
    <d v="1899-12-30T00:13:00"/>
    <n v="0"/>
    <n v="13"/>
    <d v="1899-12-30T18:18:00"/>
    <d v="1899-12-30T00:08:00"/>
    <n v="0"/>
    <n v="8"/>
    <d v="1899-12-30T18:18:00"/>
    <d v="1899-12-30T18:30:00"/>
    <d v="1899-12-30T00:12:00"/>
    <n v="0"/>
    <n v="12"/>
    <d v="1899-12-30T11:50:00"/>
    <n v="11"/>
    <n v="50"/>
    <d v="1899-12-30T01:21:00"/>
    <n v="1"/>
    <n v="21"/>
    <d v="1899-12-30T01:29:00"/>
    <n v="1"/>
    <n v="29"/>
    <d v="1899-12-30T04:47:00"/>
    <n v="4"/>
    <n v="47"/>
    <m/>
    <m/>
    <m/>
    <d v="1899-12-30T04:47:00"/>
    <n v="4"/>
    <n v="47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743982.7459999996"/>
    <n v="28017"/>
    <n v="63.851016949152545"/>
    <n v="62.247305064782083"/>
    <m/>
    <m/>
    <m/>
    <m/>
    <m/>
  </r>
  <r>
    <n v="493"/>
    <n v="41"/>
    <d v="2011-11-07T00:00:00"/>
    <n v="11"/>
    <x v="31"/>
    <n v="2"/>
    <s v="JAYPEE REWA CEMENTS LTD(CONCAST)"/>
    <s v="NON COKING"/>
    <s v="CAROUGE"/>
    <d v="1899-12-30T17:00:00"/>
    <x v="488"/>
    <s v="DTY-WT 1-WCS-RLS 1-IMWB 1-DTY"/>
    <n v="58"/>
    <n v="0"/>
    <m/>
    <d v="1899-12-30T17:00:00"/>
    <d v="1899-12-30T17:00:00"/>
    <d v="1899-12-30T00:00:00"/>
    <n v="0"/>
    <n v="0"/>
    <d v="1899-12-30T17:30:00"/>
    <d v="1899-12-30T00:30:00"/>
    <n v="0"/>
    <n v="30"/>
    <d v="1899-12-30T17:35:00"/>
    <d v="1899-12-30T00:05:00"/>
    <n v="0"/>
    <n v="5"/>
    <d v="1899-12-30T18:05:00"/>
    <d v="1899-12-30T00:30:00"/>
    <n v="0"/>
    <n v="30"/>
    <d v="1899-12-30T18:10:00"/>
    <d v="1899-12-30T18:53:00"/>
    <d v="1899-12-30T00:43:00"/>
    <n v="0"/>
    <n v="43"/>
    <d v="1899-12-30T18:10:00"/>
    <d v="1899-12-30T18:53:00"/>
    <d v="1899-12-30T00:43:00"/>
    <n v="0"/>
    <n v="43"/>
    <d v="1899-12-30T18:55:00"/>
    <d v="1899-12-30T00:02:00"/>
    <n v="0"/>
    <n v="2"/>
    <d v="1899-12-30T19:05:00"/>
    <d v="1899-12-30T00:10:00"/>
    <n v="0"/>
    <n v="10"/>
    <d v="1899-12-30T20:38:00"/>
    <d v="1899-12-30T01:33:00"/>
    <n v="1"/>
    <n v="33"/>
    <d v="1899-12-30T20:38:00"/>
    <d v="1899-12-30T20:38:00"/>
    <d v="1899-12-30T00:00:00"/>
    <n v="0"/>
    <n v="0"/>
    <d v="1899-12-30T20:38:00"/>
    <d v="1899-12-30T20:38:00"/>
    <m/>
    <d v="1899-12-30T00:00:00"/>
    <n v="0"/>
    <n v="0"/>
    <d v="1899-12-30T20:48:00"/>
    <d v="1899-12-30T00:10:00"/>
    <n v="0"/>
    <n v="10"/>
    <d v="1899-12-30T20:55:00"/>
    <d v="1899-12-30T00:07:00"/>
    <n v="0"/>
    <n v="7"/>
    <d v="1899-12-30T20:55:00"/>
    <d v="1899-12-30T21:00:00"/>
    <d v="1899-12-30T00:05:00"/>
    <n v="0"/>
    <n v="5"/>
    <d v="1899-12-30T04:00:00"/>
    <n v="4"/>
    <n v="0"/>
    <d v="1899-12-30T00:49:00"/>
    <n v="0"/>
    <n v="49"/>
    <d v="1899-12-30T00:43:00"/>
    <n v="0"/>
    <n v="43"/>
    <d v="1899-12-30T01:33:00"/>
    <n v="1"/>
    <n v="33"/>
    <m/>
    <m/>
    <m/>
    <d v="1899-12-30T01:33:00"/>
    <n v="1"/>
    <n v="33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747856.6459999995"/>
    <n v="28075"/>
    <n v="66.791379310344823"/>
    <n v="62.256692644701673"/>
    <m/>
    <m/>
    <m/>
    <m/>
    <m/>
  </r>
  <r>
    <n v="494"/>
    <n v="42"/>
    <d v="2011-11-07T00:00:00"/>
    <n v="11"/>
    <x v="0"/>
    <n v="20"/>
    <s v="TSL,JSR"/>
    <s v="LAKE VERMONT HCC"/>
    <s v="LOWLANDS ORCHID"/>
    <d v="1899-12-30T20:30:00"/>
    <x v="489"/>
    <s v="DTY-WT 1-WCS-RLS 1-IMWB 1-DTY"/>
    <n v="59"/>
    <n v="0"/>
    <m/>
    <d v="1899-12-30T20:30:00"/>
    <d v="1899-12-30T20:30:00"/>
    <d v="1899-12-30T00:00:00"/>
    <n v="0"/>
    <n v="0"/>
    <d v="1899-12-30T21:35:00"/>
    <d v="1899-12-30T01:05:00"/>
    <n v="1"/>
    <n v="5"/>
    <d v="1899-12-30T21:50:00"/>
    <d v="1899-12-30T00:15:00"/>
    <n v="0"/>
    <n v="15"/>
    <d v="1899-12-30T22:25:00"/>
    <d v="1899-12-30T00:35:00"/>
    <n v="0"/>
    <n v="35"/>
    <d v="1899-12-30T22:20:00"/>
    <d v="1899-12-31T00:01:00"/>
    <d v="1899-12-30T01:41:00"/>
    <n v="1"/>
    <n v="41"/>
    <d v="1899-12-30T22:20:00"/>
    <d v="1899-12-31T00:01:00"/>
    <d v="1899-12-30T01:41:00"/>
    <n v="1"/>
    <n v="41"/>
    <d v="1899-12-31T00:06:00"/>
    <d v="1899-12-30T00:05:00"/>
    <n v="0"/>
    <n v="5"/>
    <d v="1899-12-31T00:08:00"/>
    <d v="1899-12-30T00:02:00"/>
    <n v="0"/>
    <n v="2"/>
    <d v="1899-12-31T02:02:00"/>
    <d v="1899-12-30T01:54:00"/>
    <n v="1"/>
    <n v="54"/>
    <d v="1899-12-31T02:02:00"/>
    <d v="1899-12-31T02:02:00"/>
    <d v="1899-12-30T00:00:00"/>
    <n v="0"/>
    <n v="0"/>
    <d v="1899-12-31T02:02:00"/>
    <d v="1899-12-31T02:02:00"/>
    <m/>
    <d v="1899-12-30T00:00:00"/>
    <n v="0"/>
    <n v="0"/>
    <d v="1899-12-31T02:12:00"/>
    <d v="1899-12-30T00:10:00"/>
    <n v="0"/>
    <n v="10"/>
    <d v="1899-12-31T02:20:00"/>
    <d v="1899-12-30T00:08:00"/>
    <n v="0"/>
    <n v="8"/>
    <d v="1899-12-31T02:20:00"/>
    <d v="1899-12-31T03:00:00"/>
    <d v="1899-12-30T00:40:00"/>
    <n v="0"/>
    <n v="40"/>
    <d v="1899-12-30T06:30:00"/>
    <n v="6"/>
    <n v="30"/>
    <d v="1899-12-30T00:58:00"/>
    <n v="0"/>
    <n v="58"/>
    <d v="1899-12-30T01:41:00"/>
    <n v="1"/>
    <n v="41"/>
    <d v="1899-12-30T01:54:00"/>
    <n v="1"/>
    <n v="54"/>
    <m/>
    <m/>
    <m/>
    <d v="1899-12-30T01:54:00"/>
    <n v="1"/>
    <n v="5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751541.9959999996"/>
    <n v="28134"/>
    <n v="62.463559322033895"/>
    <n v="62.257126466197469"/>
    <m/>
    <m/>
    <m/>
    <m/>
    <m/>
  </r>
  <r>
    <n v="495"/>
    <n v="43"/>
    <d v="2011-11-07T00:00:00"/>
    <n v="11"/>
    <x v="2"/>
    <n v="2"/>
    <s v="UML,DGPR"/>
    <s v="HARD COKING COAL"/>
    <s v="GARIMA PREM"/>
    <d v="1899-12-30T20:30:00"/>
    <x v="490"/>
    <s v="DTY-WT 1-WCS-RLS 2-IMWB 1-DTY"/>
    <n v="59"/>
    <n v="0"/>
    <m/>
    <d v="1899-12-30T20:30:00"/>
    <d v="1899-12-30T20:30:00"/>
    <d v="1899-12-30T00:00:00"/>
    <n v="0"/>
    <n v="0"/>
    <d v="1899-12-30T22:40:00"/>
    <d v="1899-12-30T02:10:00"/>
    <n v="2"/>
    <n v="10"/>
    <d v="1899-12-30T22:55:00"/>
    <d v="1899-12-30T00:15:00"/>
    <n v="0"/>
    <n v="15"/>
    <d v="1899-12-30T23:25:00"/>
    <d v="1899-12-30T00:30:00"/>
    <n v="0"/>
    <n v="30"/>
    <d v="1899-12-30T23:30:00"/>
    <d v="1899-12-31T00:25:00"/>
    <d v="1899-12-30T00:55:00"/>
    <n v="0"/>
    <n v="55"/>
    <d v="1899-12-30T23:30:00"/>
    <d v="1899-12-31T00:25:00"/>
    <d v="1899-12-30T00:55:00"/>
    <n v="0"/>
    <n v="55"/>
    <d v="1899-12-31T00:32:00"/>
    <d v="1899-12-30T00:07:00"/>
    <n v="0"/>
    <n v="7"/>
    <d v="1899-12-31T00:57:00"/>
    <d v="1899-12-30T00:25:00"/>
    <n v="0"/>
    <n v="25"/>
    <d v="1899-12-31T04:34:00"/>
    <d v="1899-12-30T03:37:00"/>
    <n v="3"/>
    <n v="37"/>
    <d v="1899-12-31T04:34:00"/>
    <d v="1899-12-31T04:34:00"/>
    <d v="1899-12-30T00:00:00"/>
    <n v="0"/>
    <n v="0"/>
    <d v="1899-12-31T04:34:00"/>
    <d v="1899-12-31T04:34:00"/>
    <m/>
    <d v="1899-12-30T00:00:00"/>
    <n v="0"/>
    <n v="0"/>
    <d v="1899-12-31T04:46:00"/>
    <d v="1899-12-30T00:12:00"/>
    <n v="0"/>
    <n v="12"/>
    <d v="1899-12-31T04:55:00"/>
    <d v="1899-12-30T00:09:00"/>
    <n v="0"/>
    <n v="9"/>
    <d v="1899-12-31T04:55:00"/>
    <d v="1899-12-31T05:10:00"/>
    <d v="1899-12-30T00:15:00"/>
    <n v="0"/>
    <n v="15"/>
    <d v="1899-12-30T08:40:00"/>
    <n v="8"/>
    <n v="40"/>
    <d v="1899-12-30T00:58:00"/>
    <n v="0"/>
    <n v="58"/>
    <d v="1899-12-30T00:55:00"/>
    <n v="0"/>
    <n v="55"/>
    <d v="1899-12-30T03:37:00"/>
    <n v="3"/>
    <n v="37"/>
    <m/>
    <m/>
    <m/>
    <d v="1899-12-30T03:37:00"/>
    <n v="3"/>
    <n v="37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755213.6159999997"/>
    <n v="28193"/>
    <n v="62.230847457627114"/>
    <n v="62.257071471641886"/>
    <m/>
    <m/>
    <m/>
    <m/>
    <m/>
  </r>
  <r>
    <n v="496"/>
    <n v="44"/>
    <d v="2011-11-08T00:00:00"/>
    <n v="11"/>
    <x v="0"/>
    <n v="21"/>
    <s v="TSL,JSR"/>
    <s v="BLENDED PCI"/>
    <s v="LOWLANDS ORCHID"/>
    <d v="1899-12-30T02:45:00"/>
    <x v="491"/>
    <s v="DTY-WT 1-WCS-RLS 1-IMWB 1-DTY"/>
    <n v="56"/>
    <n v="3"/>
    <m/>
    <d v="1899-12-30T02:45:00"/>
    <d v="1899-12-30T02:45:00"/>
    <d v="1899-12-30T00:00:00"/>
    <n v="0"/>
    <n v="0"/>
    <d v="1899-12-30T02:55:00"/>
    <d v="1899-12-30T00:10:00"/>
    <n v="0"/>
    <n v="10"/>
    <d v="1899-12-30T03:00:00"/>
    <d v="1899-12-30T00:05:00"/>
    <n v="0"/>
    <n v="5"/>
    <d v="1899-12-30T03:40:00"/>
    <d v="1899-12-30T00:40:00"/>
    <n v="0"/>
    <n v="40"/>
    <d v="1899-12-30T03:45:00"/>
    <d v="1899-12-30T05:00:00"/>
    <d v="1899-12-30T01:15:00"/>
    <n v="1"/>
    <n v="15"/>
    <d v="1899-12-30T03:45:00"/>
    <d v="1899-12-30T05:00:00"/>
    <d v="1899-12-30T01:15:00"/>
    <n v="1"/>
    <n v="15"/>
    <d v="1899-12-30T05:05:00"/>
    <d v="1899-12-30T00:05:00"/>
    <n v="0"/>
    <n v="5"/>
    <d v="1899-12-30T05:44:00"/>
    <d v="1899-12-30T00:39:00"/>
    <n v="0"/>
    <n v="39"/>
    <d v="1899-12-30T07:43:00"/>
    <d v="1899-12-30T01:59:00"/>
    <n v="1"/>
    <n v="59"/>
    <d v="1899-12-30T07:43:00"/>
    <d v="1899-12-30T07:43:00"/>
    <d v="1899-12-30T00:00:00"/>
    <n v="0"/>
    <n v="0"/>
    <d v="1899-12-30T07:43:00"/>
    <d v="1899-12-30T07:43:00"/>
    <m/>
    <d v="1899-12-30T00:00:00"/>
    <n v="0"/>
    <n v="0"/>
    <d v="1899-12-30T07:50:00"/>
    <d v="1899-12-30T00:07:00"/>
    <n v="0"/>
    <n v="7"/>
    <d v="1899-12-30T08:00:00"/>
    <d v="1899-12-30T00:10:00"/>
    <n v="0"/>
    <n v="10"/>
    <d v="1899-12-30T08:00:00"/>
    <d v="1899-12-30T08:00:00"/>
    <d v="1899-12-30T00:00:00"/>
    <n v="0"/>
    <n v="0"/>
    <d v="1899-12-30T05:15:00"/>
    <n v="5"/>
    <n v="15"/>
    <d v="1899-12-30T01:02:00"/>
    <n v="1"/>
    <n v="2"/>
    <d v="1899-12-30T01:15:00"/>
    <n v="1"/>
    <n v="15"/>
    <d v="1899-12-30T01:59:00"/>
    <n v="1"/>
    <n v="59"/>
    <m/>
    <m/>
    <m/>
    <d v="1899-12-30T01:59:00"/>
    <n v="1"/>
    <n v="59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758719.5559999996"/>
    <n v="28249"/>
    <n v="62.606071428571433"/>
    <n v="62.257763319055528"/>
    <m/>
    <m/>
    <m/>
    <m/>
    <m/>
  </r>
  <r>
    <n v="497"/>
    <n v="45"/>
    <d v="2011-11-08T00:00:00"/>
    <n v="11"/>
    <x v="0"/>
    <n v="22"/>
    <s v="TSL,JSR"/>
    <s v="OAKY NORTH"/>
    <s v="LOWLANDS ORCHID"/>
    <d v="1899-12-30T10:15:00"/>
    <x v="492"/>
    <s v="DTY-WT 1-WCS-RLS 1-IMWB 1-DTY"/>
    <n v="57"/>
    <n v="2"/>
    <m/>
    <d v="1899-12-30T10:15:00"/>
    <d v="1899-12-30T10:15:00"/>
    <d v="1899-12-30T00:00:00"/>
    <n v="0"/>
    <n v="0"/>
    <d v="1899-12-30T08:30:00"/>
    <n v="-7.291666666666663E-2"/>
    <e v="#NUM!"/>
    <e v="#NUM!"/>
    <d v="1899-12-30T09:40:00"/>
    <d v="1899-12-30T01:10:00"/>
    <n v="1"/>
    <n v="10"/>
    <d v="1899-12-30T10:05:00"/>
    <d v="1899-12-30T00:25:00"/>
    <n v="0"/>
    <n v="25"/>
    <d v="1899-12-30T10:10:00"/>
    <d v="1899-12-30T11:00:00"/>
    <d v="1899-12-30T00:50:00"/>
    <n v="0"/>
    <n v="50"/>
    <d v="1899-12-30T10:10:00"/>
    <d v="1899-12-30T11:00:00"/>
    <d v="1899-12-30T00:50:00"/>
    <n v="0"/>
    <n v="50"/>
    <d v="1899-12-30T11:30:00"/>
    <d v="1899-12-30T00:30:00"/>
    <n v="0"/>
    <n v="30"/>
    <d v="1899-12-30T11:40:00"/>
    <d v="1899-12-30T00:10:00"/>
    <n v="0"/>
    <n v="10"/>
    <d v="1899-12-30T13:58:00"/>
    <d v="1899-12-30T02:18:00"/>
    <n v="2"/>
    <n v="18"/>
    <d v="1899-12-30T13:58:00"/>
    <d v="1899-12-30T13:58:00"/>
    <d v="1899-12-30T00:00:00"/>
    <n v="0"/>
    <n v="0"/>
    <d v="1899-12-30T13:58:00"/>
    <d v="1899-12-30T13:58:00"/>
    <m/>
    <d v="1899-12-30T00:00:00"/>
    <n v="0"/>
    <n v="0"/>
    <d v="1899-12-30T14:05:00"/>
    <d v="1899-12-30T00:07:00"/>
    <n v="0"/>
    <n v="7"/>
    <d v="1899-12-30T14:15:00"/>
    <d v="1899-12-30T00:10:00"/>
    <n v="0"/>
    <n v="10"/>
    <d v="1899-12-30T14:15:00"/>
    <d v="1899-12-30T14:15:00"/>
    <d v="1899-12-30T00:00:00"/>
    <n v="0"/>
    <n v="0"/>
    <d v="1899-12-30T04:00:00"/>
    <n v="4"/>
    <n v="0"/>
    <d v="1899-12-30T01:12:00"/>
    <n v="1"/>
    <n v="12"/>
    <d v="1899-12-30T00:50:00"/>
    <n v="0"/>
    <n v="50"/>
    <d v="1899-12-30T02:18:00"/>
    <n v="2"/>
    <n v="18"/>
    <m/>
    <m/>
    <m/>
    <d v="1899-12-30T02:18:00"/>
    <n v="2"/>
    <n v="18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762298.5359999996"/>
    <n v="28306"/>
    <n v="62.789122807017542"/>
    <n v="62.258833321557255"/>
    <m/>
    <m/>
    <m/>
    <m/>
    <m/>
  </r>
  <r>
    <n v="498"/>
    <n v="46"/>
    <d v="2011-11-08T00:00:00"/>
    <n v="11"/>
    <x v="3"/>
    <n v="3"/>
    <s v="WELLMAN"/>
    <s v="HARD COKING COAL"/>
    <s v="DIONE/LIGARI"/>
    <d v="1899-12-30T21:30:00"/>
    <x v="493"/>
    <s v="DTY-WT 1-WCS-RLS 1-IMWB 1-DTY"/>
    <n v="59"/>
    <n v="0"/>
    <m/>
    <d v="1899-12-30T21:30:00"/>
    <d v="1899-12-30T21:30:00"/>
    <d v="1899-12-30T00:00:00"/>
    <n v="0"/>
    <n v="0"/>
    <d v="1899-12-30T15:55:00"/>
    <n v="-0.23263888888888895"/>
    <e v="#NUM!"/>
    <e v="#NUM!"/>
    <d v="1899-12-30T16:00:00"/>
    <d v="1899-12-30T00:05:00"/>
    <n v="0"/>
    <n v="5"/>
    <d v="1899-12-30T16:25:00"/>
    <d v="1899-12-30T00:25:00"/>
    <n v="0"/>
    <n v="25"/>
    <d v="1899-12-30T16:30:00"/>
    <d v="1899-12-30T18:45:00"/>
    <d v="1899-12-30T02:15:00"/>
    <n v="2"/>
    <n v="15"/>
    <d v="1899-12-30T16:30:00"/>
    <d v="1899-12-30T18:45:00"/>
    <d v="1899-12-30T02:15:00"/>
    <n v="2"/>
    <n v="15"/>
    <d v="1899-12-30T22:20:00"/>
    <d v="1899-12-30T03:35:00"/>
    <n v="3"/>
    <n v="35"/>
    <d v="1899-12-30T23:06:00"/>
    <d v="1899-12-30T00:46:00"/>
    <n v="0"/>
    <n v="46"/>
    <d v="1899-12-31T01:00:00"/>
    <d v="1899-12-30T01:54:00"/>
    <n v="1"/>
    <n v="54"/>
    <d v="1899-12-31T01:00:00"/>
    <d v="1899-12-31T01:00:00"/>
    <d v="1899-12-30T00:00:00"/>
    <n v="0"/>
    <n v="0"/>
    <d v="1899-12-31T01:00:00"/>
    <d v="1899-12-31T01:00:00"/>
    <m/>
    <d v="1899-12-30T00:00:00"/>
    <n v="0"/>
    <n v="0"/>
    <d v="1899-12-31T01:10:00"/>
    <d v="1899-12-30T00:10:00"/>
    <n v="0"/>
    <n v="10"/>
    <d v="1899-12-31T01:18:00"/>
    <d v="1899-12-30T00:08:00"/>
    <n v="0"/>
    <n v="8"/>
    <d v="1899-12-31T01:18:00"/>
    <d v="1899-12-31T01:30:00"/>
    <d v="1899-12-30T00:12:00"/>
    <n v="0"/>
    <n v="12"/>
    <d v="1899-12-30T04:00:00"/>
    <n v="4"/>
    <n v="0"/>
    <d v="1899-12-30T04:18:00"/>
    <n v="4"/>
    <n v="18"/>
    <d v="1899-12-30T02:15:00"/>
    <n v="2"/>
    <n v="15"/>
    <d v="1899-12-30T01:54:00"/>
    <n v="1"/>
    <n v="54"/>
    <m/>
    <m/>
    <m/>
    <d v="1899-12-30T01:54:00"/>
    <n v="1"/>
    <n v="5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766029.6259999997"/>
    <n v="28365"/>
    <n v="63.23881355932204"/>
    <n v="62.260871708090946"/>
    <m/>
    <m/>
    <m/>
    <m/>
    <m/>
  </r>
  <r>
    <n v="499"/>
    <n v="47"/>
    <d v="2011-11-08T00:00:00"/>
    <n v="11"/>
    <x v="17"/>
    <n v="2"/>
    <s v="UML,SUKHINDA"/>
    <s v="HARD COKING COAL"/>
    <s v="GARIMA PREM"/>
    <d v="1899-12-30T21:35:00"/>
    <x v="494"/>
    <s v="DTY-WT 1-WCS-RLS 1-IMWB 1-DTY"/>
    <n v="59"/>
    <n v="0"/>
    <m/>
    <d v="1899-12-30T21:35:00"/>
    <d v="1899-12-30T21:35:00"/>
    <d v="1899-12-30T00:00:00"/>
    <n v="0"/>
    <n v="0"/>
    <d v="1899-12-30T21:45:00"/>
    <d v="1899-12-30T00:10:00"/>
    <n v="0"/>
    <n v="10"/>
    <d v="1899-12-30T22:30:00"/>
    <d v="1899-12-30T00:45:00"/>
    <n v="0"/>
    <n v="45"/>
    <d v="1899-12-30T23:00:00"/>
    <d v="1899-12-30T00:30:00"/>
    <n v="0"/>
    <n v="30"/>
    <d v="1899-12-30T23:05:00"/>
    <d v="1899-12-31T01:05:00"/>
    <d v="1899-12-30T02:00:00"/>
    <n v="2"/>
    <n v="0"/>
    <d v="1899-12-30T23:05:00"/>
    <d v="1899-12-31T01:05:00"/>
    <d v="1899-12-30T02:00:00"/>
    <n v="2"/>
    <n v="0"/>
    <d v="1899-12-31T01:15:00"/>
    <d v="1899-12-30T00:10:00"/>
    <n v="0"/>
    <n v="10"/>
    <d v="1899-12-31T01:31:00"/>
    <d v="1899-12-30T00:16:00"/>
    <n v="0"/>
    <n v="16"/>
    <d v="1899-12-31T03:13:00"/>
    <d v="1899-12-30T01:42:00"/>
    <n v="1"/>
    <n v="42"/>
    <d v="1899-12-31T03:13:00"/>
    <d v="1899-12-31T03:13:00"/>
    <d v="1899-12-30T00:00:00"/>
    <n v="0"/>
    <n v="0"/>
    <d v="1899-12-31T03:13:00"/>
    <d v="1899-12-31T03:13:00"/>
    <m/>
    <d v="1899-12-30T00:00:00"/>
    <n v="0"/>
    <n v="0"/>
    <d v="1899-12-31T03:40:00"/>
    <d v="1899-12-30T00:27:00"/>
    <n v="0"/>
    <n v="27"/>
    <d v="1899-12-31T03:50:00"/>
    <d v="1899-12-30T00:10:00"/>
    <n v="0"/>
    <n v="10"/>
    <d v="1899-12-31T03:50:00"/>
    <d v="1899-12-31T04:00:00"/>
    <d v="1899-12-30T00:10:00"/>
    <n v="0"/>
    <n v="10"/>
    <d v="1899-12-30T06:25:00"/>
    <n v="6"/>
    <n v="25"/>
    <d v="1899-12-30T01:17:00"/>
    <n v="1"/>
    <n v="17"/>
    <d v="1899-12-30T02:00:00"/>
    <n v="2"/>
    <n v="0"/>
    <d v="1899-12-30T01:42:00"/>
    <n v="1"/>
    <n v="42"/>
    <m/>
    <m/>
    <m/>
    <d v="1899-12-30T01:42:00"/>
    <n v="1"/>
    <n v="42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769634.0859999997"/>
    <n v="28424"/>
    <n v="61.092542372881354"/>
    <n v="62.258446594427234"/>
    <m/>
    <m/>
    <m/>
    <m/>
    <m/>
  </r>
  <r>
    <n v="500"/>
    <n v="48"/>
    <d v="2011-11-08T00:00:00"/>
    <n v="11"/>
    <x v="0"/>
    <n v="23"/>
    <s v="TSL,JSR"/>
    <s v="ANTHRACITE/CP OMAN"/>
    <s v="NAVIOS VECTOR/MP PANAMAX5"/>
    <d v="1899-12-30T22:45:00"/>
    <x v="495"/>
    <s v="DTY-WT 1-WCS-RLS 2-IMWB 1-DTY"/>
    <n v="57"/>
    <n v="2"/>
    <m/>
    <d v="1899-12-30T22:45:00"/>
    <d v="1899-12-30T22:45:00"/>
    <d v="1899-12-30T00:00:00"/>
    <n v="0"/>
    <n v="0"/>
    <d v="1899-12-31T01:10:00"/>
    <d v="1899-12-30T02:25:00"/>
    <n v="2"/>
    <n v="25"/>
    <d v="1899-12-31T02:00:00"/>
    <d v="1899-12-30T00:50:00"/>
    <n v="0"/>
    <n v="50"/>
    <d v="1899-12-31T02:30:00"/>
    <d v="1899-12-30T00:30:00"/>
    <n v="0"/>
    <n v="30"/>
    <d v="1899-12-31T02:30:00"/>
    <d v="1899-12-31T03:30:00"/>
    <d v="1899-12-30T01:00:00"/>
    <n v="1"/>
    <n v="0"/>
    <d v="1899-12-31T02:30:00"/>
    <d v="1899-12-31T03:30:00"/>
    <d v="1899-12-30T01:00:00"/>
    <n v="1"/>
    <n v="0"/>
    <d v="1899-12-31T04:25:00"/>
    <d v="1899-12-30T00:55:00"/>
    <n v="0"/>
    <n v="55"/>
    <d v="1899-12-31T04:34:00"/>
    <d v="1899-12-30T00:09:00"/>
    <n v="0"/>
    <n v="9"/>
    <d v="1899-12-31T05:50:00"/>
    <d v="1899-12-30T01:16:00"/>
    <n v="1"/>
    <n v="16"/>
    <d v="1899-12-31T05:50:00"/>
    <d v="1899-12-31T05:50:00"/>
    <d v="1899-12-30T00:00:00"/>
    <n v="0"/>
    <n v="0"/>
    <d v="1899-12-31T05:50:00"/>
    <d v="1899-12-31T05:50:00"/>
    <m/>
    <d v="1899-12-30T00:00:00"/>
    <n v="0"/>
    <n v="0"/>
    <d v="1899-12-31T05:55:00"/>
    <d v="1899-12-30T00:05:00"/>
    <n v="0"/>
    <n v="5"/>
    <d v="1899-12-31T06:00:00"/>
    <d v="1899-12-30T00:05:00"/>
    <n v="0"/>
    <n v="5"/>
    <d v="1899-12-31T06:00:00"/>
    <d v="1899-12-31T06:00:00"/>
    <d v="1899-12-30T00:00:00"/>
    <n v="0"/>
    <n v="0"/>
    <d v="1899-12-30T07:15:00"/>
    <n v="7"/>
    <n v="15"/>
    <d v="1899-12-30T01:35:00"/>
    <n v="1"/>
    <n v="35"/>
    <d v="1899-12-30T01:00:00"/>
    <n v="1"/>
    <n v="0"/>
    <d v="1899-12-30T01:16:00"/>
    <n v="1"/>
    <n v="16"/>
    <m/>
    <m/>
    <m/>
    <d v="1899-12-30T01:16:00"/>
    <n v="1"/>
    <n v="16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773199.1259999997"/>
    <n v="28481"/>
    <n v="62.544561403508773"/>
    <n v="62.259019205786302"/>
    <m/>
    <m/>
    <m/>
    <m/>
    <m/>
  </r>
  <r>
    <n v="501"/>
    <n v="49"/>
    <d v="2011-11-09T00:00:00"/>
    <n v="11"/>
    <x v="0"/>
    <n v="24"/>
    <s v="TSL,JSR"/>
    <s v="BLENDED PCI"/>
    <s v="LOWLANDS ORCHID"/>
    <d v="1899-12-30T08:15:00"/>
    <x v="496"/>
    <s v="DTY-WT 1-WCS-RLS 1-IMWB 1-DTY"/>
    <n v="58"/>
    <n v="1"/>
    <m/>
    <d v="1899-12-30T08:15:00"/>
    <d v="1899-12-30T08:15:00"/>
    <d v="1899-12-30T00:00:00"/>
    <n v="0"/>
    <n v="0"/>
    <d v="1899-12-30T08:20:00"/>
    <d v="1899-12-30T00:05:00"/>
    <n v="0"/>
    <n v="5"/>
    <d v="1899-12-30T08:35:00"/>
    <d v="1899-12-30T00:15:00"/>
    <n v="0"/>
    <n v="15"/>
    <d v="1899-12-30T09:10:00"/>
    <d v="1899-12-30T00:35:00"/>
    <n v="0"/>
    <n v="35"/>
    <d v="1899-12-30T09:15:00"/>
    <d v="1899-12-30T09:50:00"/>
    <d v="1899-12-30T00:35:00"/>
    <n v="0"/>
    <n v="35"/>
    <d v="1899-12-30T09:15:00"/>
    <d v="1899-12-30T09:50:00"/>
    <d v="1899-12-30T00:35:00"/>
    <n v="0"/>
    <n v="35"/>
    <d v="1899-12-30T09:51:00"/>
    <d v="1899-12-30T00:01:00"/>
    <n v="0"/>
    <n v="1"/>
    <d v="1899-12-30T09:52:00"/>
    <d v="1899-12-30T00:01:00"/>
    <n v="0"/>
    <n v="1"/>
    <d v="1899-12-30T11:40:00"/>
    <d v="1899-12-30T01:48:00"/>
    <n v="1"/>
    <n v="48"/>
    <d v="1899-12-30T11:40:00"/>
    <d v="1899-12-30T11:40:00"/>
    <d v="1899-12-30T00:00:00"/>
    <n v="0"/>
    <n v="0"/>
    <d v="1899-12-30T11:40:00"/>
    <d v="1899-12-30T11:40:00"/>
    <m/>
    <d v="1899-12-30T00:00:00"/>
    <n v="0"/>
    <n v="0"/>
    <d v="1899-12-30T11:47:00"/>
    <d v="1899-12-30T00:07:00"/>
    <n v="0"/>
    <n v="7"/>
    <d v="1899-12-30T11:55:00"/>
    <d v="1899-12-30T00:08:00"/>
    <n v="0"/>
    <n v="8"/>
    <d v="1899-12-30T11:55:00"/>
    <d v="1899-12-30T12:15:00"/>
    <d v="1899-12-30T00:20:00"/>
    <n v="0"/>
    <n v="20"/>
    <d v="1899-12-30T04:00:00"/>
    <n v="4"/>
    <n v="0"/>
    <d v="1899-12-30T00:51:00"/>
    <n v="0"/>
    <n v="51"/>
    <d v="1899-12-30T00:35:00"/>
    <n v="0"/>
    <n v="35"/>
    <d v="1899-12-30T01:48:00"/>
    <n v="1"/>
    <n v="48"/>
    <m/>
    <m/>
    <m/>
    <d v="1899-12-30T01:48:00"/>
    <n v="1"/>
    <n v="48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776874.3859999997"/>
    <n v="28539"/>
    <n v="63.366551724137935"/>
    <n v="62.261270051508454"/>
    <m/>
    <m/>
    <m/>
    <m/>
    <m/>
  </r>
  <r>
    <n v="502"/>
    <n v="50"/>
    <d v="2011-11-09T00:00:00"/>
    <n v="11"/>
    <x v="32"/>
    <n v="1"/>
    <s v="VEDANT"/>
    <s v="NON COKING"/>
    <s v="YASA UNSAL SUNAR"/>
    <d v="1899-12-31T00:00:00"/>
    <x v="497"/>
    <s v="DTY-WT 1-WCS-RLS 2-IMWB 1-DTY"/>
    <n v="58"/>
    <n v="1"/>
    <m/>
    <d v="1899-12-31T00:00:00"/>
    <d v="1899-12-31T00:00:00"/>
    <d v="1899-12-30T00:00:00"/>
    <n v="0"/>
    <n v="0"/>
    <d v="1899-12-31T00:30:00"/>
    <d v="1899-12-30T00:30:00"/>
    <n v="0"/>
    <n v="30"/>
    <d v="1899-12-31T01:00:00"/>
    <d v="1899-12-30T00:30:00"/>
    <n v="0"/>
    <n v="30"/>
    <d v="1899-12-31T01:00:00"/>
    <d v="1899-12-30T00:00:00"/>
    <n v="0"/>
    <n v="0"/>
    <d v="1899-12-31T01:00:00"/>
    <d v="1899-12-31T01:00:00"/>
    <d v="1899-12-30T00:00:00"/>
    <n v="0"/>
    <n v="0"/>
    <d v="1899-12-31T01:00:00"/>
    <d v="1899-12-31T01:00:00"/>
    <d v="1899-12-30T00:00:00"/>
    <n v="0"/>
    <n v="0"/>
    <d v="1899-12-31T02:10:00"/>
    <d v="1899-12-30T01:10:00"/>
    <n v="1"/>
    <n v="10"/>
    <d v="1899-12-31T02:16:00"/>
    <d v="1899-12-30T00:06:00"/>
    <n v="0"/>
    <n v="6"/>
    <d v="1899-12-31T04:26:00"/>
    <d v="1899-12-30T02:10:00"/>
    <n v="2"/>
    <n v="10"/>
    <d v="1899-12-31T04:26:00"/>
    <d v="1899-12-31T04:26:00"/>
    <d v="1899-12-30T00:00:00"/>
    <n v="0"/>
    <n v="0"/>
    <d v="1899-12-31T04:26:00"/>
    <d v="1899-12-31T04:26:00"/>
    <m/>
    <d v="1899-12-30T00:00:00"/>
    <n v="0"/>
    <n v="0"/>
    <d v="1899-12-31T04:35:00"/>
    <d v="1899-12-30T00:09:00"/>
    <n v="0"/>
    <n v="9"/>
    <d v="1899-12-31T04:42:00"/>
    <d v="1899-12-30T00:07:00"/>
    <n v="0"/>
    <n v="7"/>
    <d v="1899-12-31T04:42:00"/>
    <d v="1899-12-31T04:45:00"/>
    <d v="1899-12-30T00:03:00"/>
    <n v="0"/>
    <n v="3"/>
    <d v="1899-12-30T04:45:00"/>
    <n v="4"/>
    <n v="45"/>
    <d v="1899-12-30T01:26:00"/>
    <n v="1"/>
    <n v="26"/>
    <d v="1899-12-30T00:00:00"/>
    <n v="0"/>
    <n v="0"/>
    <d v="1899-12-30T02:10:00"/>
    <n v="2"/>
    <n v="10"/>
    <m/>
    <m/>
    <m/>
    <d v="1899-12-30T02:10:00"/>
    <n v="2"/>
    <n v="1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780328.6859999998"/>
    <n v="28597"/>
    <n v="59.556896551724144"/>
    <n v="62.255785082351288"/>
    <m/>
    <m/>
    <m/>
    <m/>
    <m/>
  </r>
  <r>
    <n v="503"/>
    <n v="51"/>
    <d v="2011-11-09T00:00:00"/>
    <n v="11"/>
    <x v="11"/>
    <n v="4"/>
    <s v="BEL"/>
    <s v="OAKY CREEK"/>
    <s v="HARDWAR"/>
    <d v="1899-12-30T16:00:00"/>
    <x v="498"/>
    <s v="DTY-WT 1-WCS-RLS 1-IMWB 1-DTY"/>
    <n v="59"/>
    <n v="0"/>
    <m/>
    <d v="1899-12-30T16:00:00"/>
    <d v="1899-12-30T16:00:00"/>
    <d v="1899-12-30T00:00:00"/>
    <n v="0"/>
    <n v="0"/>
    <d v="1899-12-30T12:20:00"/>
    <n v="-0.15277777777777768"/>
    <e v="#NUM!"/>
    <e v="#NUM!"/>
    <d v="1899-12-30T12:40:00"/>
    <d v="1899-12-30T00:20:00"/>
    <n v="0"/>
    <n v="20"/>
    <d v="1899-12-30T13:15:00"/>
    <d v="1899-12-30T00:35:00"/>
    <n v="0"/>
    <n v="35"/>
    <d v="1899-12-30T13:20:00"/>
    <d v="1899-12-30T14:15:00"/>
    <d v="1899-12-30T00:55:00"/>
    <n v="0"/>
    <n v="55"/>
    <d v="1899-12-30T13:20:00"/>
    <d v="1899-12-30T14:15:00"/>
    <d v="1899-12-30T00:55:00"/>
    <n v="0"/>
    <n v="55"/>
    <d v="1899-12-30T17:00:00"/>
    <d v="1899-12-30T02:45:00"/>
    <n v="2"/>
    <n v="45"/>
    <d v="1899-12-30T17:07:00"/>
    <d v="1899-12-30T00:07:00"/>
    <n v="0"/>
    <n v="7"/>
    <d v="1899-12-30T19:05:00"/>
    <d v="1899-12-30T01:58:00"/>
    <n v="1"/>
    <n v="58"/>
    <d v="1899-12-30T19:05:00"/>
    <d v="1899-12-30T19:05:00"/>
    <d v="1899-12-30T00:00:00"/>
    <n v="0"/>
    <n v="0"/>
    <d v="1899-12-30T19:05:00"/>
    <d v="1899-12-30T19:05:00"/>
    <m/>
    <d v="1899-12-30T00:00:00"/>
    <n v="0"/>
    <n v="0"/>
    <d v="1899-12-30T19:15:00"/>
    <d v="1899-12-30T00:10:00"/>
    <n v="0"/>
    <n v="10"/>
    <d v="1899-12-30T19:25:00"/>
    <d v="1899-12-30T00:10:00"/>
    <n v="0"/>
    <n v="10"/>
    <d v="1899-12-30T19:25:00"/>
    <d v="1899-12-30T19:40:00"/>
    <d v="1899-12-30T00:15:00"/>
    <n v="0"/>
    <n v="15"/>
    <d v="1899-12-30T03:40:00"/>
    <n v="3"/>
    <n v="40"/>
    <d v="1899-12-30T03:40:00"/>
    <n v="3"/>
    <n v="40"/>
    <d v="1899-12-30T00:55:00"/>
    <n v="0"/>
    <n v="55"/>
    <d v="1899-12-30T01:58:00"/>
    <n v="1"/>
    <n v="58"/>
    <m/>
    <m/>
    <m/>
    <d v="1899-12-30T01:58:00"/>
    <n v="1"/>
    <n v="58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784029.1359999997"/>
    <n v="28656"/>
    <n v="62.719491525423727"/>
    <n v="62.25673981016191"/>
    <m/>
    <m/>
    <m/>
    <m/>
    <m/>
  </r>
  <r>
    <n v="504"/>
    <n v="52"/>
    <d v="2011-11-09T00:00:00"/>
    <n v="11"/>
    <x v="1"/>
    <n v="5"/>
    <s v="TSL,HALDIA"/>
    <s v="KESTRAL/HAILCREEK/O/NORTH"/>
    <s v="LOWLANDS ORCHID/LOWLANDS NELLO"/>
    <d v="1899-12-30T15:00:00"/>
    <x v="499"/>
    <s v="DTY-WT 1-WCS-RLS 1-IMWB 1-DTY"/>
    <n v="56"/>
    <n v="2"/>
    <m/>
    <d v="1899-12-30T15:00:00"/>
    <d v="1899-12-30T15:00:00"/>
    <d v="1899-12-30T00:00:00"/>
    <n v="0"/>
    <n v="0"/>
    <d v="1899-12-30T09:50:00"/>
    <n v="-0.21527777777777773"/>
    <e v="#NUM!"/>
    <e v="#NUM!"/>
    <d v="1899-12-30T10:00:00"/>
    <d v="1899-12-30T00:10:00"/>
    <n v="0"/>
    <n v="10"/>
    <d v="1899-12-30T10:35:00"/>
    <d v="1899-12-30T00:35:00"/>
    <n v="0"/>
    <n v="35"/>
    <d v="1899-12-30T10:35:00"/>
    <d v="1899-12-30T11:45:00"/>
    <d v="1899-12-30T01:10:00"/>
    <n v="1"/>
    <n v="10"/>
    <d v="1899-12-30T10:35:00"/>
    <d v="1899-12-30T11:45:00"/>
    <d v="1899-12-30T01:10:00"/>
    <n v="1"/>
    <n v="10"/>
    <d v="1899-12-30T20:00:00"/>
    <d v="1899-12-30T08:15:00"/>
    <n v="8"/>
    <n v="15"/>
    <d v="1899-12-30T21:05:00"/>
    <d v="1899-12-30T01:05:00"/>
    <n v="1"/>
    <n v="5"/>
    <d v="1899-12-30T23:31:00"/>
    <d v="1899-12-30T02:26:00"/>
    <n v="2"/>
    <n v="26"/>
    <d v="1899-12-30T23:31:00"/>
    <d v="1899-12-30T23:31:00"/>
    <d v="1899-12-30T00:00:00"/>
    <n v="0"/>
    <n v="0"/>
    <d v="1899-12-30T23:31:00"/>
    <d v="1899-12-30T23:31:00"/>
    <m/>
    <d v="1899-12-30T00:00:00"/>
    <n v="0"/>
    <n v="0"/>
    <d v="1899-12-30T23:39:00"/>
    <d v="1899-12-30T00:08:00"/>
    <n v="0"/>
    <n v="8"/>
    <d v="1899-12-30T23:45:00"/>
    <d v="1899-12-30T00:06:00"/>
    <n v="0"/>
    <n v="6"/>
    <d v="1899-12-30T23:45:00"/>
    <d v="1899-12-31T00:00:00"/>
    <d v="1899-12-30T00:15:00"/>
    <n v="0"/>
    <n v="15"/>
    <d v="1899-12-30T09:00:00"/>
    <n v="9"/>
    <n v="0"/>
    <d v="1899-12-30T09:04:00"/>
    <n v="9"/>
    <n v="4"/>
    <d v="1899-12-30T01:10:00"/>
    <n v="1"/>
    <n v="10"/>
    <d v="1899-12-30T02:26:00"/>
    <n v="2"/>
    <n v="26"/>
    <m/>
    <m/>
    <m/>
    <d v="1899-12-30T02:26:00"/>
    <n v="2"/>
    <n v="26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787565.3959999997"/>
    <n v="28712"/>
    <n v="63.147500000000001"/>
    <n v="62.25847715241013"/>
    <m/>
    <m/>
    <m/>
    <m/>
    <m/>
  </r>
  <r>
    <n v="505"/>
    <n v="53"/>
    <d v="2011-11-09T00:00:00"/>
    <n v="11"/>
    <x v="2"/>
    <n v="3"/>
    <s v="UML,DGPR"/>
    <s v="HARD COKING COAL"/>
    <s v="GARIMA PREM"/>
    <d v="1899-12-30T17:00:00"/>
    <x v="500"/>
    <s v="DTY-WT 1-WCS-RLS 1-IMWB 1-DTY"/>
    <n v="57"/>
    <n v="2"/>
    <m/>
    <d v="1899-12-30T17:00:00"/>
    <d v="1899-12-30T17:00:00"/>
    <d v="1899-12-30T00:00:00"/>
    <n v="0"/>
    <n v="0"/>
    <d v="1899-12-30T17:30:00"/>
    <d v="1899-12-30T00:30:00"/>
    <n v="0"/>
    <n v="30"/>
    <d v="1899-12-30T18:15:00"/>
    <d v="1899-12-30T00:45:00"/>
    <n v="0"/>
    <n v="45"/>
    <d v="1899-12-30T19:00:00"/>
    <d v="1899-12-30T00:45:00"/>
    <n v="0"/>
    <n v="45"/>
    <d v="1899-12-30T21:35:00"/>
    <d v="1899-12-30T23:45:00"/>
    <d v="1899-12-30T02:10:00"/>
    <n v="2"/>
    <n v="10"/>
    <d v="1899-12-30T21:35:00"/>
    <d v="1899-12-30T23:45:00"/>
    <d v="1899-12-30T02:10:00"/>
    <n v="2"/>
    <n v="10"/>
    <d v="1899-12-31T00:33:00"/>
    <d v="1899-12-30T00:48:00"/>
    <n v="0"/>
    <n v="48"/>
    <d v="1899-12-31T00:34:00"/>
    <d v="1899-12-30T00:01:00"/>
    <n v="0"/>
    <n v="1"/>
    <d v="1899-12-31T02:10:00"/>
    <d v="1899-12-30T01:36:00"/>
    <n v="1"/>
    <n v="36"/>
    <d v="1899-12-31T02:10:00"/>
    <d v="1899-12-31T02:10:00"/>
    <d v="1899-12-30T00:00:00"/>
    <n v="0"/>
    <n v="0"/>
    <d v="1899-12-31T02:10:00"/>
    <d v="1899-12-31T02:10:00"/>
    <m/>
    <d v="1899-12-30T00:00:00"/>
    <n v="0"/>
    <n v="0"/>
    <d v="1899-12-31T02:18:00"/>
    <d v="1899-12-30T00:08:00"/>
    <n v="0"/>
    <n v="8"/>
    <d v="1899-12-31T02:25:00"/>
    <d v="1899-12-30T00:07:00"/>
    <n v="0"/>
    <n v="7"/>
    <d v="1899-12-31T02:25:00"/>
    <d v="1899-12-31T02:30:00"/>
    <d v="1899-12-30T00:05:00"/>
    <n v="0"/>
    <n v="5"/>
    <d v="1899-12-30T09:30:00"/>
    <n v="9"/>
    <n v="30"/>
    <d v="1899-12-30T01:48:00"/>
    <n v="1"/>
    <n v="48"/>
    <d v="1899-12-30T02:10:00"/>
    <n v="2"/>
    <n v="10"/>
    <d v="1899-12-30T01:36:00"/>
    <n v="1"/>
    <n v="36"/>
    <m/>
    <m/>
    <m/>
    <d v="1899-12-30T01:36:00"/>
    <n v="1"/>
    <n v="36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791064.9959999998"/>
    <n v="28769"/>
    <n v="61.396491228070175"/>
    <n v="62.256769300288497"/>
    <m/>
    <m/>
    <m/>
    <m/>
    <m/>
  </r>
  <r>
    <n v="506"/>
    <n v="54"/>
    <d v="2011-11-10T00:00:00"/>
    <n v="11"/>
    <x v="1"/>
    <n v="6"/>
    <s v="TSL,HALDIA"/>
    <s v="CURRAGH PRIME/OAKY NORTH"/>
    <s v="IRON BILL/LOWLANDS ORCHID"/>
    <d v="1899-12-30T04:00:00"/>
    <x v="501"/>
    <s v="DTY-WT 1-WCS-RLS 1-IMWB 1-DTY"/>
    <n v="59"/>
    <n v="0"/>
    <m/>
    <d v="1899-12-30T04:00:00"/>
    <d v="1899-12-30T04:00:00"/>
    <d v="1899-12-30T00:00:00"/>
    <n v="0"/>
    <n v="0"/>
    <d v="1899-12-30T04:05:00"/>
    <d v="1899-12-30T00:05:00"/>
    <n v="0"/>
    <n v="5"/>
    <d v="1899-12-30T04:15:00"/>
    <d v="1899-12-30T00:10:00"/>
    <n v="0"/>
    <n v="10"/>
    <d v="1899-12-30T04:50:00"/>
    <d v="1899-12-30T00:35:00"/>
    <n v="0"/>
    <n v="35"/>
    <d v="1899-12-30T04:50:00"/>
    <d v="1899-12-30T06:50:00"/>
    <d v="1899-12-30T02:00:00"/>
    <n v="2"/>
    <n v="0"/>
    <d v="1899-12-30T04:50:00"/>
    <d v="1899-12-30T06:50:00"/>
    <d v="1899-12-30T02:00:00"/>
    <n v="2"/>
    <n v="0"/>
    <d v="1899-12-30T07:07:00"/>
    <d v="1899-12-30T00:17:00"/>
    <n v="0"/>
    <n v="17"/>
    <d v="1899-12-30T07:14:00"/>
    <d v="1899-12-30T00:07:00"/>
    <n v="0"/>
    <n v="7"/>
    <d v="1899-12-30T12:29:00"/>
    <d v="1899-12-30T05:15:00"/>
    <n v="5"/>
    <n v="15"/>
    <d v="1899-12-30T12:29:00"/>
    <d v="1899-12-30T12:29:00"/>
    <d v="1899-12-30T00:00:00"/>
    <n v="0"/>
    <n v="0"/>
    <d v="1899-12-30T12:29:00"/>
    <d v="1899-12-30T12:29:00"/>
    <m/>
    <d v="1899-12-30T00:00:00"/>
    <n v="0"/>
    <n v="0"/>
    <d v="1899-12-30T12:35:00"/>
    <d v="1899-12-30T00:06:00"/>
    <n v="0"/>
    <n v="6"/>
    <d v="1899-12-30T12:55:00"/>
    <d v="1899-12-30T00:20:00"/>
    <n v="0"/>
    <n v="20"/>
    <d v="1899-12-30T12:55:00"/>
    <d v="1899-12-30T13:00:00"/>
    <d v="1899-12-30T00:05:00"/>
    <n v="0"/>
    <n v="5"/>
    <d v="1899-12-30T09:00:00"/>
    <n v="9"/>
    <n v="0"/>
    <d v="1899-12-30T01:18:00"/>
    <n v="1"/>
    <n v="18"/>
    <d v="1899-12-30T02:00:00"/>
    <n v="2"/>
    <n v="0"/>
    <d v="1899-12-30T05:15:00"/>
    <n v="5"/>
    <n v="15"/>
    <m/>
    <m/>
    <m/>
    <d v="1899-12-30T02:24:00"/>
    <n v="2"/>
    <n v="24"/>
    <d v="1899-12-30T00:00:00"/>
    <n v="0"/>
    <n v="0"/>
    <d v="1899-12-30T00:06:00"/>
    <n v="0"/>
    <n v="6"/>
    <d v="1899-12-30T00:00:00"/>
    <n v="0"/>
    <n v="0"/>
    <d v="1899-12-30T00:00:00"/>
    <n v="0"/>
    <n v="0"/>
    <d v="1899-12-30T00:00:00"/>
    <n v="0"/>
    <n v="0"/>
    <d v="1899-12-30T02:45:00"/>
    <n v="2"/>
    <n v="45"/>
    <d v="1899-12-30T00:00:00"/>
    <n v="0"/>
    <n v="0"/>
    <n v="1794795.3559999999"/>
    <n v="28828"/>
    <n v="63.226440677966103"/>
    <n v="62.258753850423197"/>
    <m/>
    <m/>
    <m/>
    <m/>
    <m/>
  </r>
  <r>
    <n v="507"/>
    <n v="55"/>
    <d v="2011-11-10T00:00:00"/>
    <n v="11"/>
    <x v="32"/>
    <n v="2"/>
    <s v="VEDANT"/>
    <s v="NON COKING"/>
    <s v="YASA UNSAL SUNAR"/>
    <d v="1899-12-30T06:00:00"/>
    <x v="502"/>
    <s v="DTY-WT 1-WCS-RLS 2-IMWB 1-DTY"/>
    <n v="59"/>
    <n v="0"/>
    <m/>
    <d v="1899-12-30T06:00:00"/>
    <d v="1899-12-30T06:00:00"/>
    <d v="1899-12-30T00:00:00"/>
    <n v="0"/>
    <n v="0"/>
    <d v="1899-12-30T06:05:00"/>
    <d v="1899-12-30T00:05:00"/>
    <n v="0"/>
    <n v="5"/>
    <d v="1899-12-30T06:15:00"/>
    <d v="1899-12-30T00:10:00"/>
    <n v="0"/>
    <n v="10"/>
    <d v="1899-12-30T07:15:00"/>
    <d v="1899-12-30T01:00:00"/>
    <n v="1"/>
    <n v="0"/>
    <d v="1899-12-30T07:15:00"/>
    <d v="1899-12-30T07:15:00"/>
    <d v="1899-12-30T00:00:00"/>
    <n v="0"/>
    <n v="0"/>
    <d v="1899-12-30T07:15:00"/>
    <d v="1899-12-30T07:15:00"/>
    <d v="1899-12-30T00:00:00"/>
    <n v="0"/>
    <n v="0"/>
    <d v="1899-12-30T07:25:00"/>
    <d v="1899-12-30T00:10:00"/>
    <n v="0"/>
    <n v="10"/>
    <d v="1899-12-30T07:25:00"/>
    <d v="1899-12-30T00:00:00"/>
    <n v="0"/>
    <n v="0"/>
    <d v="1899-12-30T10:27:00"/>
    <d v="1899-12-30T03:02:00"/>
    <n v="3"/>
    <n v="2"/>
    <d v="1899-12-30T10:27:00"/>
    <d v="1899-12-30T10:27:00"/>
    <d v="1899-12-30T00:00:00"/>
    <n v="0"/>
    <n v="0"/>
    <d v="1899-12-30T10:27:00"/>
    <d v="1899-12-30T10:27:00"/>
    <m/>
    <d v="1899-12-30T00:00:00"/>
    <n v="0"/>
    <n v="0"/>
    <d v="1899-12-30T10:35:00"/>
    <d v="1899-12-30T00:08:00"/>
    <n v="0"/>
    <n v="8"/>
    <d v="1899-12-30T10:45:00"/>
    <d v="1899-12-30T00:10:00"/>
    <n v="0"/>
    <n v="10"/>
    <d v="1899-12-30T10:45:00"/>
    <d v="1899-12-30T10:50:00"/>
    <d v="1899-12-30T00:05:00"/>
    <n v="0"/>
    <n v="5"/>
    <d v="1899-12-30T04:50:00"/>
    <n v="4"/>
    <n v="50"/>
    <d v="1899-12-30T01:28:00"/>
    <n v="1"/>
    <n v="28"/>
    <d v="1899-12-30T00:00:00"/>
    <n v="0"/>
    <n v="0"/>
    <d v="1899-12-30T03:02:00"/>
    <n v="3"/>
    <n v="2"/>
    <m/>
    <m/>
    <m/>
    <d v="1899-12-30T01:09:00"/>
    <n v="1"/>
    <n v="9"/>
    <d v="1899-12-30T00:00:00"/>
    <n v="0"/>
    <n v="0"/>
    <d v="1899-12-30T00:40:00"/>
    <n v="0"/>
    <n v="40"/>
    <d v="1899-12-30T00:00:00"/>
    <n v="0"/>
    <n v="0"/>
    <d v="1899-12-30T00:00:00"/>
    <n v="0"/>
    <n v="0"/>
    <d v="1899-12-30T00:00:00"/>
    <n v="0"/>
    <n v="0"/>
    <d v="1899-12-30T01:13:00"/>
    <n v="1"/>
    <n v="13"/>
    <d v="1899-12-30T00:00:00"/>
    <n v="0"/>
    <n v="0"/>
    <n v="1798288.2559999998"/>
    <n v="28887"/>
    <n v="59.201694915254237"/>
    <n v="62.252509987191466"/>
    <m/>
    <m/>
    <m/>
    <m/>
    <m/>
  </r>
  <r>
    <n v="508"/>
    <n v="56"/>
    <d v="2011-11-10T00:00:00"/>
    <n v="11"/>
    <x v="0"/>
    <n v="25"/>
    <s v="TSL,JSR"/>
    <s v="OAKY NORTH/SS NEWZEALAND"/>
    <s v="IRON BILL/LOWLANDS ORCHID"/>
    <d v="1899-12-30T10:00:00"/>
    <x v="503"/>
    <s v="DTY-WT 1-WCS-RLS 1-IMWB 1-DTY"/>
    <n v="56"/>
    <n v="3"/>
    <m/>
    <d v="1899-12-30T10:00:00"/>
    <d v="1899-12-30T10:00:00"/>
    <d v="1899-12-30T00:00:00"/>
    <n v="0"/>
    <n v="0"/>
    <d v="1899-12-30T10:05:00"/>
    <d v="1899-12-30T00:05:00"/>
    <n v="0"/>
    <n v="5"/>
    <d v="1899-12-30T10:30:00"/>
    <d v="1899-12-30T00:25:00"/>
    <n v="0"/>
    <n v="25"/>
    <d v="1899-12-30T11:10:00"/>
    <d v="1899-12-30T00:40:00"/>
    <n v="0"/>
    <n v="40"/>
    <d v="1899-12-30T11:15:00"/>
    <d v="1899-12-30T12:10:00"/>
    <d v="1899-12-30T00:55:00"/>
    <n v="0"/>
    <n v="55"/>
    <d v="1899-12-30T11:15:00"/>
    <d v="1899-12-30T12:10:00"/>
    <d v="1899-12-30T00:55:00"/>
    <n v="0"/>
    <n v="55"/>
    <d v="1899-12-30T12:46:00"/>
    <d v="1899-12-30T00:36:00"/>
    <n v="0"/>
    <n v="36"/>
    <d v="1899-12-30T12:48:00"/>
    <d v="1899-12-30T00:02:00"/>
    <n v="0"/>
    <n v="2"/>
    <d v="1899-12-30T16:11:00"/>
    <d v="1899-12-30T03:23:00"/>
    <n v="3"/>
    <n v="23"/>
    <d v="1899-12-30T16:11:00"/>
    <d v="1899-12-30T16:11:00"/>
    <d v="1899-12-30T00:00:00"/>
    <n v="0"/>
    <n v="0"/>
    <d v="1899-12-30T16:11:00"/>
    <d v="1899-12-30T16:11:00"/>
    <m/>
    <d v="1899-12-30T00:00:00"/>
    <n v="0"/>
    <n v="0"/>
    <d v="1899-12-30T16:18:00"/>
    <d v="1899-12-30T00:07:00"/>
    <n v="0"/>
    <n v="7"/>
    <d v="1899-12-30T16:25:00"/>
    <d v="1899-12-30T00:07:00"/>
    <n v="0"/>
    <n v="7"/>
    <d v="1899-12-30T16:25:00"/>
    <d v="1899-12-30T16:30:00"/>
    <d v="1899-12-30T00:05:00"/>
    <n v="0"/>
    <n v="5"/>
    <d v="1899-12-30T06:30:00"/>
    <n v="6"/>
    <n v="30"/>
    <d v="1899-12-30T01:30:00"/>
    <n v="1"/>
    <n v="30"/>
    <d v="1899-12-30T00:55:00"/>
    <n v="0"/>
    <n v="55"/>
    <d v="1899-12-30T03:23:00"/>
    <n v="3"/>
    <n v="23"/>
    <m/>
    <m/>
    <m/>
    <d v="1899-12-30T01:32:00"/>
    <n v="1"/>
    <n v="32"/>
    <d v="1899-12-30T00:00:00"/>
    <n v="0"/>
    <n v="0"/>
    <d v="1899-12-30T00:20:00"/>
    <n v="0"/>
    <n v="20"/>
    <d v="1899-12-30T00:00:00"/>
    <n v="0"/>
    <n v="0"/>
    <d v="1899-12-30T00:00:00"/>
    <n v="0"/>
    <n v="0"/>
    <d v="1899-12-30T00:00:00"/>
    <n v="0"/>
    <n v="0"/>
    <d v="1899-12-30T01:31:00"/>
    <n v="1"/>
    <n v="31"/>
    <d v="1899-12-30T00:00:00"/>
    <n v="0"/>
    <n v="0"/>
    <n v="1801717.4059999997"/>
    <n v="28943"/>
    <n v="61.234821428571429"/>
    <n v="62.250540925266897"/>
    <m/>
    <m/>
    <m/>
    <m/>
    <m/>
  </r>
  <r>
    <n v="509"/>
    <n v="57"/>
    <d v="2011-11-10T00:00:00"/>
    <n v="11"/>
    <x v="11"/>
    <n v="5"/>
    <s v="BEL"/>
    <s v="OAKY CREEK"/>
    <s v="HARDWAR"/>
    <d v="1899-12-30T12:35:00"/>
    <x v="504"/>
    <s v="DTY-WT 1-WCS-RLS 1-IMWB 1-DTY"/>
    <n v="59"/>
    <n v="0"/>
    <m/>
    <d v="1899-12-30T12:35:00"/>
    <d v="1899-12-30T12:35:00"/>
    <d v="1899-12-30T00:00:00"/>
    <n v="0"/>
    <n v="0"/>
    <d v="1899-12-30T13:15:00"/>
    <d v="1899-12-30T00:40:00"/>
    <n v="0"/>
    <n v="40"/>
    <d v="1899-12-30T13:30:00"/>
    <d v="1899-12-30T00:15:00"/>
    <n v="0"/>
    <n v="15"/>
    <d v="1899-12-30T14:10:00"/>
    <d v="1899-12-30T00:40:00"/>
    <n v="0"/>
    <n v="40"/>
    <d v="1899-12-30T14:15:00"/>
    <d v="1899-12-30T14:45:00"/>
    <d v="1899-12-30T00:30:00"/>
    <n v="0"/>
    <n v="30"/>
    <d v="1899-12-30T14:15:00"/>
    <d v="1899-12-30T14:45:00"/>
    <d v="1899-12-30T00:30:00"/>
    <n v="0"/>
    <n v="30"/>
    <d v="1899-12-30T16:35:00"/>
    <d v="1899-12-30T01:50:00"/>
    <n v="1"/>
    <n v="50"/>
    <d v="1899-12-30T17:04:00"/>
    <d v="1899-12-30T00:29:00"/>
    <n v="0"/>
    <n v="29"/>
    <d v="1899-12-30T18:51:00"/>
    <d v="1899-12-30T01:47:00"/>
    <n v="1"/>
    <n v="47"/>
    <d v="1899-12-30T18:51:00"/>
    <d v="1899-12-30T18:51:00"/>
    <d v="1899-12-30T00:00:00"/>
    <n v="0"/>
    <n v="0"/>
    <d v="1899-12-30T18:51:00"/>
    <d v="1899-12-30T18:51:00"/>
    <m/>
    <d v="1899-12-30T00:00:00"/>
    <n v="0"/>
    <n v="0"/>
    <d v="1899-12-30T18:55:00"/>
    <d v="1899-12-30T00:04:00"/>
    <n v="0"/>
    <n v="4"/>
    <d v="1899-12-30T19:00:00"/>
    <d v="1899-12-30T00:05:00"/>
    <n v="0"/>
    <n v="5"/>
    <d v="1899-12-30T19:00:00"/>
    <d v="1899-12-30T19:00:00"/>
    <d v="1899-12-30T00:00:00"/>
    <n v="0"/>
    <n v="0"/>
    <d v="1899-12-30T06:25:00"/>
    <n v="6"/>
    <n v="25"/>
    <d v="1899-12-30T02:39:00"/>
    <n v="2"/>
    <n v="39"/>
    <d v="1899-12-30T00:30:00"/>
    <n v="0"/>
    <n v="30"/>
    <d v="1899-12-30T01:47:00"/>
    <n v="1"/>
    <n v="47"/>
    <m/>
    <m/>
    <m/>
    <d v="1899-12-30T01:18:00"/>
    <n v="1"/>
    <n v="18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29:00"/>
    <n v="0"/>
    <n v="29"/>
    <d v="1899-12-30T00:00:00"/>
    <n v="0"/>
    <n v="0"/>
    <n v="1805373.9259999997"/>
    <n v="29002"/>
    <n v="61.974915254237288"/>
    <n v="62.249980208261491"/>
    <m/>
    <m/>
    <m/>
    <m/>
    <m/>
  </r>
  <r>
    <n v="510"/>
    <n v="58"/>
    <d v="2011-11-10T00:00:00"/>
    <n v="11"/>
    <x v="0"/>
    <n v="26"/>
    <s v="TSL,JSR"/>
    <s v="BLENDED PCI"/>
    <s v="LOWLANDS ORCHID"/>
    <d v="1899-12-30T15:00:00"/>
    <x v="505"/>
    <s v="DTY-WT 1-WCS-RLS 1-IMWB 1-DTY"/>
    <n v="58"/>
    <n v="1"/>
    <m/>
    <d v="1899-12-30T15:00:00"/>
    <d v="1899-12-30T15:00:00"/>
    <d v="1899-12-30T00:00:00"/>
    <n v="0"/>
    <n v="0"/>
    <d v="1899-12-30T15:10:00"/>
    <d v="1899-12-30T00:10:00"/>
    <n v="0"/>
    <n v="10"/>
    <d v="1899-12-30T15:30:00"/>
    <d v="1899-12-30T00:20:00"/>
    <n v="0"/>
    <n v="20"/>
    <d v="1899-12-30T16:15:00"/>
    <d v="1899-12-30T00:45:00"/>
    <n v="0"/>
    <n v="45"/>
    <d v="1899-12-30T16:20:00"/>
    <d v="1899-12-30T17:25:00"/>
    <d v="1899-12-30T01:05:00"/>
    <n v="1"/>
    <n v="5"/>
    <d v="1899-12-30T16:20:00"/>
    <d v="1899-12-30T17:25:00"/>
    <d v="1899-12-30T01:05:00"/>
    <n v="1"/>
    <n v="5"/>
    <d v="1899-12-30T18:45:00"/>
    <d v="1899-12-30T01:20:00"/>
    <n v="1"/>
    <n v="20"/>
    <d v="1899-12-30T19:39:00"/>
    <d v="1899-12-30T00:54:00"/>
    <n v="0"/>
    <n v="54"/>
    <d v="1899-12-30T21:01:00"/>
    <d v="1899-12-30T01:22:00"/>
    <n v="1"/>
    <n v="22"/>
    <d v="1899-12-30T21:01:00"/>
    <d v="1899-12-30T21:01:00"/>
    <d v="1899-12-30T00:00:00"/>
    <n v="0"/>
    <n v="0"/>
    <d v="1899-12-30T21:01:00"/>
    <d v="1899-12-30T21:01:00"/>
    <m/>
    <d v="1899-12-30T00:00:00"/>
    <n v="0"/>
    <n v="0"/>
    <d v="1899-12-30T21:10:00"/>
    <d v="1899-12-30T00:09:00"/>
    <n v="0"/>
    <n v="9"/>
    <d v="1899-12-30T21:18:00"/>
    <d v="1899-12-30T00:08:00"/>
    <n v="0"/>
    <n v="8"/>
    <d v="1899-12-30T21:18:00"/>
    <d v="1899-12-30T21:30:00"/>
    <d v="1899-12-30T00:12:00"/>
    <n v="0"/>
    <n v="12"/>
    <d v="1899-12-30T06:30:00"/>
    <n v="6"/>
    <n v="30"/>
    <d v="1899-12-30T02:22:00"/>
    <n v="2"/>
    <n v="22"/>
    <d v="1899-12-30T01:05:00"/>
    <n v="1"/>
    <n v="5"/>
    <d v="1899-12-30T01:22:00"/>
    <n v="1"/>
    <n v="22"/>
    <m/>
    <m/>
    <m/>
    <d v="1899-12-30T01:13:00"/>
    <n v="1"/>
    <n v="13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9:00"/>
    <n v="0"/>
    <n v="9"/>
    <d v="1899-12-30T00:00:00"/>
    <n v="0"/>
    <n v="0"/>
    <n v="1809027.0659999996"/>
    <n v="29060"/>
    <n v="62.985172413793101"/>
    <n v="62.251447556779063"/>
    <m/>
    <m/>
    <m/>
    <m/>
    <m/>
  </r>
  <r>
    <n v="511"/>
    <n v="59"/>
    <d v="2011-11-10T00:00:00"/>
    <n v="11"/>
    <x v="0"/>
    <n v="27"/>
    <s v="TSL,JSR"/>
    <s v="LAKE VERMONT/SS NEWZEALAND"/>
    <s v="LOWLANDS ORCHID/IRON BILL"/>
    <d v="1899-12-30T19:15:00"/>
    <x v="506"/>
    <s v="DTY-WT 1-WCS-RLS 2-IMWB 1-DTY"/>
    <n v="55"/>
    <n v="4"/>
    <m/>
    <d v="1899-12-30T19:15:00"/>
    <d v="1899-12-30T19:15:00"/>
    <d v="1899-12-30T00:00:00"/>
    <n v="0"/>
    <n v="0"/>
    <d v="1899-12-30T19:25:00"/>
    <d v="1899-12-30T00:10:00"/>
    <n v="0"/>
    <n v="10"/>
    <d v="1899-12-30T19:25:00"/>
    <d v="1899-12-30T00:00:00"/>
    <n v="0"/>
    <n v="0"/>
    <d v="1899-12-30T21:05:00"/>
    <d v="1899-12-30T01:40:00"/>
    <n v="1"/>
    <n v="40"/>
    <d v="1899-12-30T21:10:00"/>
    <d v="1899-12-30T22:10:00"/>
    <d v="1899-12-30T01:00:00"/>
    <n v="1"/>
    <n v="0"/>
    <d v="1899-12-30T21:10:00"/>
    <d v="1899-12-30T22:10:00"/>
    <d v="1899-12-30T01:00:00"/>
    <n v="1"/>
    <n v="0"/>
    <d v="1899-12-30T22:15:00"/>
    <d v="1899-12-30T00:05:00"/>
    <n v="0"/>
    <n v="5"/>
    <d v="1899-12-30T22:16:00"/>
    <d v="1899-12-30T00:01:00"/>
    <n v="0"/>
    <n v="1"/>
    <d v="1899-12-31T00:34:00"/>
    <d v="1899-12-30T02:18:00"/>
    <n v="2"/>
    <n v="18"/>
    <d v="1899-12-31T00:34:00"/>
    <d v="1899-12-31T00:34:00"/>
    <d v="1899-12-30T00:00:00"/>
    <n v="0"/>
    <n v="0"/>
    <d v="1899-12-31T00:34:00"/>
    <d v="1899-12-31T00:34:00"/>
    <m/>
    <d v="1899-12-30T00:00:00"/>
    <n v="0"/>
    <n v="0"/>
    <d v="1899-12-31T00:45:00"/>
    <d v="1899-12-30T00:11:00"/>
    <n v="0"/>
    <n v="11"/>
    <d v="1899-12-31T00:55:00"/>
    <d v="1899-12-30T00:10:00"/>
    <n v="0"/>
    <n v="10"/>
    <d v="1899-12-31T00:55:00"/>
    <d v="1899-12-31T01:00:00"/>
    <d v="1899-12-30T00:05:00"/>
    <n v="0"/>
    <n v="5"/>
    <d v="1899-12-30T05:45:00"/>
    <n v="5"/>
    <n v="45"/>
    <d v="1899-12-30T02:06:00"/>
    <n v="2"/>
    <n v="6"/>
    <d v="1899-12-30T01:00:00"/>
    <n v="1"/>
    <n v="0"/>
    <d v="1899-12-30T02:18:00"/>
    <n v="2"/>
    <n v="18"/>
    <m/>
    <m/>
    <m/>
    <d v="1899-12-30T01:33:00"/>
    <n v="1"/>
    <n v="33"/>
    <d v="1899-12-30T00:00:00"/>
    <n v="0"/>
    <n v="0"/>
    <d v="1899-12-30T00:06:00"/>
    <n v="0"/>
    <n v="6"/>
    <d v="1899-12-30T00:00:00"/>
    <n v="0"/>
    <n v="0"/>
    <d v="1899-12-30T00:00:00"/>
    <n v="0"/>
    <n v="0"/>
    <d v="1899-12-30T00:00:00"/>
    <n v="0"/>
    <n v="0"/>
    <d v="1899-12-30T00:39:00"/>
    <n v="0"/>
    <n v="39"/>
    <d v="1899-12-30T00:00:00"/>
    <n v="0"/>
    <n v="0"/>
    <n v="1812399.3359999997"/>
    <n v="29115"/>
    <n v="61.314"/>
    <n v="62.24967666151467"/>
    <m/>
    <m/>
    <m/>
    <m/>
    <m/>
  </r>
  <r>
    <n v="512"/>
    <n v="60"/>
    <d v="2011-11-10T00:00:00"/>
    <n v="11"/>
    <x v="30"/>
    <n v="3"/>
    <s v="GAGAN FERRO TECH LTD."/>
    <s v="NON COKING"/>
    <s v="CAROUGE"/>
    <d v="1899-12-30T02:30:00"/>
    <x v="507"/>
    <s v="DTY-WT 1-WCS-RLS 1-IMWB 1-DTY"/>
    <n v="58"/>
    <n v="1"/>
    <m/>
    <d v="1899-12-30T02:30:00"/>
    <d v="1899-12-30T02:30:00"/>
    <d v="1899-12-30T00:00:00"/>
    <n v="0"/>
    <n v="0"/>
    <d v="1899-12-30T02:45:00"/>
    <d v="1899-12-30T00:15:00"/>
    <n v="0"/>
    <n v="15"/>
    <d v="1899-12-30T02:50:00"/>
    <d v="1899-12-30T00:05:00"/>
    <n v="0"/>
    <n v="5"/>
    <d v="1899-12-30T03:20:00"/>
    <d v="1899-12-30T00:30:00"/>
    <n v="0"/>
    <n v="30"/>
    <d v="1899-12-30T03:25:00"/>
    <d v="1899-12-30T04:20:00"/>
    <d v="1899-12-30T00:55:00"/>
    <n v="0"/>
    <n v="55"/>
    <d v="1899-12-30T03:25:00"/>
    <d v="1899-12-30T04:20:00"/>
    <d v="1899-12-30T00:55:00"/>
    <n v="0"/>
    <n v="55"/>
    <d v="1899-12-30T04:23:00"/>
    <d v="1899-12-30T00:03:00"/>
    <n v="0"/>
    <n v="3"/>
    <d v="1899-12-30T04:25:00"/>
    <d v="1899-12-30T00:02:00"/>
    <n v="0"/>
    <n v="2"/>
    <d v="1899-12-30T05:30:00"/>
    <d v="1899-12-30T01:05:00"/>
    <n v="1"/>
    <n v="5"/>
    <d v="1899-12-30T05:30:00"/>
    <d v="1899-12-30T05:30:00"/>
    <d v="1899-12-30T00:00:00"/>
    <n v="0"/>
    <n v="0"/>
    <d v="1899-12-30T05:30:00"/>
    <d v="1899-12-30T05:30:00"/>
    <m/>
    <d v="1899-12-30T00:00:00"/>
    <n v="0"/>
    <n v="0"/>
    <d v="1899-12-30T05:35:00"/>
    <d v="1899-12-30T00:05:00"/>
    <n v="0"/>
    <n v="5"/>
    <d v="1899-12-30T05:50:00"/>
    <d v="1899-12-30T00:15:00"/>
    <n v="0"/>
    <n v="15"/>
    <d v="1899-12-30T05:50:00"/>
    <d v="1899-12-30T05:55:00"/>
    <d v="1899-12-30T00:05:00"/>
    <n v="0"/>
    <n v="5"/>
    <d v="1899-12-30T03:25:00"/>
    <n v="3"/>
    <n v="25"/>
    <d v="1899-12-30T00:53:00"/>
    <n v="0"/>
    <n v="53"/>
    <d v="1899-12-30T00:55:00"/>
    <n v="0"/>
    <n v="55"/>
    <d v="1899-12-30T01:05:00"/>
    <n v="1"/>
    <n v="5"/>
    <m/>
    <m/>
    <m/>
    <d v="1899-12-30T00:41:00"/>
    <n v="0"/>
    <n v="41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24:00"/>
    <n v="0"/>
    <n v="24"/>
    <d v="1899-12-30T00:00:00"/>
    <n v="0"/>
    <n v="0"/>
    <n v="1816239.6759999997"/>
    <n v="29173"/>
    <n v="66.212758620689655"/>
    <n v="62.257555822164321"/>
    <m/>
    <m/>
    <m/>
    <m/>
    <m/>
  </r>
  <r>
    <n v="513"/>
    <n v="61"/>
    <d v="2011-11-11T00:00:00"/>
    <n v="11"/>
    <x v="0"/>
    <n v="28"/>
    <s v="TSL,JSR"/>
    <s v="CP OMAN/BLENDED PCI"/>
    <s v="MP PANAMAX5/LOWLANDS ORCHID"/>
    <d v="1899-12-30T09:00:00"/>
    <x v="508"/>
    <s v="DTY-WT 1-WCS-RLS 2-IMWB 1-DTY"/>
    <n v="54"/>
    <n v="5"/>
    <m/>
    <d v="1899-12-30T09:00:00"/>
    <d v="1899-12-30T09:00:00"/>
    <d v="1899-12-30T00:00:00"/>
    <n v="0"/>
    <n v="0"/>
    <d v="1899-12-30T09:05:00"/>
    <d v="1899-12-30T00:05:00"/>
    <n v="0"/>
    <n v="5"/>
    <d v="1899-12-30T09:10:00"/>
    <d v="1899-12-30T00:05:00"/>
    <n v="0"/>
    <n v="5"/>
    <d v="1899-12-30T09:30:00"/>
    <d v="1899-12-30T00:20:00"/>
    <n v="0"/>
    <n v="20"/>
    <d v="1899-12-30T09:35:00"/>
    <d v="1899-12-30T11:00:00"/>
    <d v="1899-12-30T01:25:00"/>
    <n v="1"/>
    <n v="25"/>
    <d v="1899-12-30T09:35:00"/>
    <d v="1899-12-30T11:00:00"/>
    <d v="1899-12-30T01:25:00"/>
    <n v="1"/>
    <n v="25"/>
    <d v="1899-12-30T09:53:00"/>
    <d v="1899-12-30T00:23:00"/>
    <n v="0"/>
    <n v="23"/>
    <d v="1899-12-30T09:55:00"/>
    <d v="1899-12-30T00:02:00"/>
    <n v="0"/>
    <n v="2"/>
    <d v="1899-12-30T12:31:00"/>
    <d v="1899-12-30T02:36:00"/>
    <n v="2"/>
    <n v="36"/>
    <d v="1899-12-30T12:31:00"/>
    <d v="1899-12-30T12:31:00"/>
    <d v="1899-12-30T00:00:00"/>
    <n v="0"/>
    <n v="0"/>
    <d v="1899-12-30T12:31:00"/>
    <d v="1899-12-30T12:31:00"/>
    <m/>
    <d v="1899-12-30T00:00:00"/>
    <n v="0"/>
    <n v="0"/>
    <d v="1899-12-30T12:52:00"/>
    <d v="1899-12-30T00:21:00"/>
    <n v="0"/>
    <n v="21"/>
    <d v="1899-12-30T12:57:00"/>
    <d v="1899-12-30T00:05:00"/>
    <n v="0"/>
    <n v="5"/>
    <d v="1899-12-30T12:57:00"/>
    <d v="1899-12-30T13:00:00"/>
    <d v="1899-12-30T00:03:00"/>
    <n v="0"/>
    <n v="3"/>
    <d v="1899-12-30T04:00:00"/>
    <n v="4"/>
    <n v="0"/>
    <d v="1899-12-30T01:09:00"/>
    <n v="1"/>
    <n v="9"/>
    <d v="1899-12-30T01:25:00"/>
    <n v="1"/>
    <n v="25"/>
    <d v="1899-12-30T02:36:00"/>
    <n v="2"/>
    <n v="36"/>
    <m/>
    <m/>
    <m/>
    <d v="1899-12-30T01:04:00"/>
    <n v="1"/>
    <n v="4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32:00"/>
    <n v="1"/>
    <n v="32"/>
    <d v="1899-12-30T00:00:00"/>
    <n v="0"/>
    <n v="0"/>
    <n v="1819645.3859999997"/>
    <n v="29227"/>
    <n v="63.068703703703704"/>
    <n v="62.259054504396609"/>
    <m/>
    <m/>
    <m/>
    <m/>
    <m/>
  </r>
  <r>
    <n v="514"/>
    <n v="62"/>
    <d v="2011-11-11T00:00:00"/>
    <n v="11"/>
    <x v="0"/>
    <n v="29"/>
    <s v="TSL,JSR"/>
    <s v="OAKY NORTH/SS NEWZEALAND"/>
    <s v="IRON BILL/LOWLANDS ORCHID"/>
    <d v="1899-12-30T11:15:00"/>
    <x v="509"/>
    <s v="DTY-WT 1-WCS-RLS 1-IMWB 1-DTY/DTY-WT 1-WCS-RLS 2-IMWB 1-DTY"/>
    <n v="49"/>
    <n v="10"/>
    <m/>
    <d v="1899-12-30T11:15:00"/>
    <d v="1899-12-30T11:15:00"/>
    <d v="1899-12-30T00:00:00"/>
    <n v="0"/>
    <n v="0"/>
    <d v="1899-12-30T11:20:00"/>
    <d v="1899-12-30T00:05:00"/>
    <n v="0"/>
    <n v="5"/>
    <d v="1899-12-30T11:30:00"/>
    <d v="1899-12-30T00:10:00"/>
    <n v="0"/>
    <n v="10"/>
    <d v="1899-12-30T12:00:00"/>
    <d v="1899-12-30T00:30:00"/>
    <n v="0"/>
    <n v="30"/>
    <d v="1899-12-30T12:05:00"/>
    <d v="1899-12-30T13:00:00"/>
    <d v="1899-12-30T00:55:00"/>
    <n v="0"/>
    <n v="55"/>
    <d v="1899-12-30T12:05:00"/>
    <d v="1899-12-30T13:00:00"/>
    <d v="1899-12-30T00:55:00"/>
    <n v="0"/>
    <n v="55"/>
    <d v="1899-12-30T13:30:00"/>
    <d v="1899-12-30T00:30:00"/>
    <n v="0"/>
    <n v="30"/>
    <d v="1899-12-30T13:38:00"/>
    <d v="1899-12-30T00:08:00"/>
    <n v="0"/>
    <n v="8"/>
    <d v="1899-12-30T17:20:00"/>
    <d v="1899-12-30T03:42:00"/>
    <n v="3"/>
    <n v="42"/>
    <d v="1899-12-30T17:20:00"/>
    <d v="1899-12-30T17:20:00"/>
    <d v="1899-12-30T00:00:00"/>
    <n v="0"/>
    <n v="0"/>
    <d v="1899-12-30T17:20:00"/>
    <d v="1899-12-30T17:20:00"/>
    <m/>
    <d v="1899-12-30T00:00:00"/>
    <n v="0"/>
    <n v="0"/>
    <d v="1899-12-30T17:38:00"/>
    <d v="1899-12-30T00:18:00"/>
    <n v="0"/>
    <n v="18"/>
    <d v="1899-12-30T17:45:00"/>
    <d v="1899-12-30T00:07:00"/>
    <n v="0"/>
    <n v="7"/>
    <d v="1899-12-30T17:45:00"/>
    <d v="1899-12-30T17:50:00"/>
    <d v="1899-12-30T00:05:00"/>
    <n v="0"/>
    <n v="5"/>
    <d v="1899-12-30T06:35:00"/>
    <n v="6"/>
    <n v="35"/>
    <d v="1899-12-30T01:25:00"/>
    <n v="1"/>
    <n v="25"/>
    <d v="1899-12-30T00:55:00"/>
    <n v="0"/>
    <n v="55"/>
    <d v="1899-12-30T03:42:00"/>
    <n v="3"/>
    <n v="42"/>
    <m/>
    <m/>
    <m/>
    <d v="1899-12-30T02:11:00"/>
    <n v="2"/>
    <n v="11"/>
    <d v="1899-12-30T00:00:00"/>
    <n v="0"/>
    <n v="0"/>
    <d v="1899-12-30T00:17:00"/>
    <n v="0"/>
    <n v="17"/>
    <d v="1899-12-30T00:00:00"/>
    <n v="0"/>
    <n v="0"/>
    <d v="1899-12-30T00:00:00"/>
    <n v="0"/>
    <n v="0"/>
    <d v="1899-12-30T00:27:00"/>
    <n v="0"/>
    <n v="27"/>
    <d v="1899-12-30T00:47:00"/>
    <n v="0"/>
    <n v="47"/>
    <d v="1899-12-30T00:00:00"/>
    <n v="0"/>
    <n v="0"/>
    <n v="1822550.0459999996"/>
    <n v="29276"/>
    <n v="59.278775510204078"/>
    <n v="62.254066334198647"/>
    <m/>
    <m/>
    <m/>
    <m/>
    <m/>
  </r>
  <r>
    <n v="515"/>
    <n v="63"/>
    <d v="2011-11-11T00:00:00"/>
    <n v="11"/>
    <x v="30"/>
    <n v="4"/>
    <s v="GAGAN FERRO TECH LTD."/>
    <s v="NON COKING"/>
    <s v="CAROUGE"/>
    <d v="1899-12-30T13:25:00"/>
    <x v="510"/>
    <s v="DTY-WT 1-WCS-RLS 2-IMWB 1-DTY"/>
    <n v="59"/>
    <n v="0"/>
    <m/>
    <d v="1899-12-30T13:25:00"/>
    <d v="1899-12-30T13:25:00"/>
    <d v="1899-12-30T00:00:00"/>
    <n v="0"/>
    <n v="0"/>
    <d v="1899-12-30T13:35:00"/>
    <d v="1899-12-30T00:10:00"/>
    <n v="0"/>
    <n v="10"/>
    <d v="1899-12-30T13:50:00"/>
    <d v="1899-12-30T00:15:00"/>
    <n v="0"/>
    <n v="15"/>
    <d v="1899-12-30T15:00:00"/>
    <d v="1899-12-30T01:10:00"/>
    <n v="1"/>
    <n v="10"/>
    <d v="1899-12-30T15:10:00"/>
    <d v="1899-12-30T16:45:00"/>
    <d v="1899-12-30T01:35:00"/>
    <n v="1"/>
    <n v="35"/>
    <d v="1899-12-30T15:10:00"/>
    <d v="1899-12-30T16:45:00"/>
    <d v="1899-12-30T01:35:00"/>
    <n v="1"/>
    <n v="35"/>
    <d v="1899-12-30T16:45:00"/>
    <d v="1899-12-30T00:00:00"/>
    <n v="0"/>
    <n v="0"/>
    <d v="1899-12-30T16:45:00"/>
    <d v="1899-12-30T00:00:00"/>
    <n v="0"/>
    <n v="0"/>
    <d v="1899-12-30T20:27:00"/>
    <d v="1899-12-30T03:42:00"/>
    <n v="3"/>
    <n v="42"/>
    <d v="1899-12-30T20:27:00"/>
    <d v="1899-12-30T20:27:00"/>
    <d v="1899-12-30T00:00:00"/>
    <n v="0"/>
    <n v="0"/>
    <d v="1899-12-30T20:27:00"/>
    <d v="1899-12-30T20:27:00"/>
    <m/>
    <d v="1899-12-30T00:00:00"/>
    <n v="0"/>
    <n v="0"/>
    <d v="1899-12-30T20:45:00"/>
    <d v="1899-12-30T00:18:00"/>
    <n v="0"/>
    <n v="18"/>
    <d v="1899-12-30T20:53:00"/>
    <d v="1899-12-30T00:08:00"/>
    <n v="0"/>
    <n v="8"/>
    <d v="1899-12-30T20:53:00"/>
    <d v="1899-12-30T20:55:00"/>
    <d v="1899-12-30T00:02:00"/>
    <n v="0"/>
    <n v="2"/>
    <d v="1899-12-30T07:30:00"/>
    <n v="7"/>
    <n v="30"/>
    <d v="1899-12-30T01:36:00"/>
    <n v="1"/>
    <n v="36"/>
    <d v="1899-12-30T01:35:00"/>
    <n v="1"/>
    <n v="35"/>
    <d v="1899-12-30T03:42:00"/>
    <n v="3"/>
    <n v="42"/>
    <m/>
    <m/>
    <m/>
    <d v="1899-12-30T00:40:00"/>
    <n v="0"/>
    <n v="40"/>
    <d v="1899-12-30T00:00:00"/>
    <n v="0"/>
    <n v="0"/>
    <d v="1899-12-30T00:00:00"/>
    <n v="0"/>
    <n v="0"/>
    <d v="1899-12-30T00:00:00"/>
    <n v="0"/>
    <n v="0"/>
    <d v="1899-12-30T02:15:00"/>
    <n v="2"/>
    <n v="15"/>
    <d v="1899-12-30T00:00:00"/>
    <n v="0"/>
    <n v="0"/>
    <d v="1899-12-30T00:47:00"/>
    <n v="0"/>
    <n v="47"/>
    <d v="1899-12-30T00:00:00"/>
    <n v="0"/>
    <n v="0"/>
    <n v="1825907.4559999995"/>
    <n v="29335"/>
    <n v="56.905254237288133"/>
    <n v="62.243308539287526"/>
    <m/>
    <m/>
    <m/>
    <m/>
    <m/>
  </r>
  <r>
    <n v="516"/>
    <n v="64"/>
    <d v="2011-11-11T00:00:00"/>
    <n v="11"/>
    <x v="2"/>
    <n v="4"/>
    <s v="UML,DGPR"/>
    <s v="HARD COKING COAL"/>
    <s v="GARIMA PREM"/>
    <d v="1899-12-30T13:45:00"/>
    <x v="511"/>
    <s v="DTY-WT 1-WCS-RLS 2-IMWB 1-DTY"/>
    <n v="59"/>
    <n v="0"/>
    <m/>
    <d v="1899-12-30T13:45:00"/>
    <d v="1899-12-30T13:45:00"/>
    <d v="1899-12-30T00:00:00"/>
    <n v="0"/>
    <n v="0"/>
    <d v="1899-12-30T14:00:00"/>
    <d v="1899-12-30T00:15:00"/>
    <n v="0"/>
    <n v="15"/>
    <d v="1899-12-30T17:00:00"/>
    <d v="1899-12-30T03:00:00"/>
    <n v="3"/>
    <n v="0"/>
    <d v="1899-12-30T17:50:00"/>
    <d v="1899-12-30T00:50:00"/>
    <n v="0"/>
    <n v="50"/>
    <d v="1899-12-30T18:00:00"/>
    <d v="1899-12-30T21:45:00"/>
    <d v="1899-12-30T03:45:00"/>
    <n v="3"/>
    <n v="45"/>
    <d v="1899-12-30T18:00:00"/>
    <d v="1899-12-30T21:45:00"/>
    <d v="1899-12-30T03:45:00"/>
    <n v="3"/>
    <n v="45"/>
    <d v="1899-12-30T17:55:00"/>
    <d v="1899-12-30T00:05:00"/>
    <n v="0"/>
    <n v="5"/>
    <d v="1899-12-30T21:53:00"/>
    <d v="1899-12-30T03:58:00"/>
    <n v="3"/>
    <n v="58"/>
    <d v="1899-12-30T22:59:00"/>
    <d v="1899-12-30T01:06:00"/>
    <n v="1"/>
    <n v="6"/>
    <d v="1899-12-30T22:59:00"/>
    <d v="1899-12-30T22:59:00"/>
    <d v="1899-12-30T00:00:00"/>
    <n v="0"/>
    <n v="0"/>
    <d v="1899-12-30T22:59:00"/>
    <d v="1899-12-30T22:59:00"/>
    <m/>
    <d v="1899-12-30T00:00:00"/>
    <n v="0"/>
    <n v="0"/>
    <d v="1899-12-30T23:15:00"/>
    <d v="1899-12-30T00:16:00"/>
    <n v="0"/>
    <n v="16"/>
    <d v="1899-12-30T23:25:00"/>
    <d v="1899-12-30T00:10:00"/>
    <n v="0"/>
    <n v="10"/>
    <d v="1899-12-30T23:25:00"/>
    <d v="1899-12-30T23:30:00"/>
    <d v="1899-12-30T00:05:00"/>
    <n v="0"/>
    <n v="5"/>
    <d v="1899-12-30T09:45:00"/>
    <n v="9"/>
    <n v="45"/>
    <d v="1899-12-30T01:21:00"/>
    <n v="1"/>
    <n v="21"/>
    <d v="1899-12-30T03:45:00"/>
    <n v="3"/>
    <n v="45"/>
    <d v="1899-12-30T01:06:00"/>
    <n v="1"/>
    <n v="6"/>
    <m/>
    <m/>
    <m/>
    <d v="1899-12-30T00:56:00"/>
    <n v="0"/>
    <n v="56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10:00"/>
    <n v="0"/>
    <n v="10"/>
    <d v="1899-12-30T00:00:00"/>
    <n v="0"/>
    <n v="0"/>
    <n v="1829407.7459999996"/>
    <n v="29394"/>
    <n v="59.326949152542369"/>
    <n v="62.237454786691146"/>
    <m/>
    <m/>
    <m/>
    <m/>
    <m/>
  </r>
  <r>
    <n v="517"/>
    <n v="65"/>
    <d v="2011-11-11T00:00:00"/>
    <n v="11"/>
    <x v="32"/>
    <n v="3"/>
    <s v="VEDANT"/>
    <s v="NON COKING"/>
    <s v="YASA UNSAL SUNAR"/>
    <d v="1899-12-30T17:10:00"/>
    <x v="104"/>
    <s v="DTY-WT 1-WCS-RLS 2-IMWB 1-DTY"/>
    <n v="59"/>
    <n v="0"/>
    <m/>
    <d v="1899-12-30T17:10:00"/>
    <d v="1899-12-30T17:10:00"/>
    <d v="1899-12-30T00:00:00"/>
    <n v="0"/>
    <n v="0"/>
    <d v="1899-12-30T19:10:00"/>
    <d v="1899-12-30T02:00:00"/>
    <n v="2"/>
    <n v="0"/>
    <d v="1899-12-30T20:20:00"/>
    <d v="1899-12-30T01:10:00"/>
    <n v="1"/>
    <n v="10"/>
    <d v="1899-12-30T21:10:00"/>
    <d v="1899-12-30T00:50:00"/>
    <n v="0"/>
    <n v="50"/>
    <d v="1899-12-30T21:40:00"/>
    <d v="1899-12-30T23:20:00"/>
    <d v="1899-12-30T01:40:00"/>
    <n v="1"/>
    <n v="40"/>
    <d v="1899-12-30T21:40:00"/>
    <d v="1899-12-30T23:20:00"/>
    <d v="1899-12-30T01:40:00"/>
    <n v="1"/>
    <n v="40"/>
    <d v="1899-12-30T23:23:00"/>
    <d v="1899-12-30T00:03:00"/>
    <n v="0"/>
    <n v="3"/>
    <d v="1899-12-31T00:10:00"/>
    <d v="1899-12-30T00:47:00"/>
    <n v="0"/>
    <n v="47"/>
    <d v="1899-12-31T03:13:00"/>
    <d v="1899-12-30T03:03:00"/>
    <n v="3"/>
    <n v="3"/>
    <d v="1899-12-31T03:13:00"/>
    <d v="1899-12-31T03:13:00"/>
    <d v="1899-12-30T00:00:00"/>
    <n v="0"/>
    <n v="0"/>
    <d v="1899-12-31T03:13:00"/>
    <d v="1899-12-31T03:13:00"/>
    <m/>
    <d v="1899-12-30T00:00:00"/>
    <n v="0"/>
    <n v="0"/>
    <d v="1899-12-31T03:30:00"/>
    <d v="1899-12-30T00:17:00"/>
    <n v="0"/>
    <n v="17"/>
    <d v="1899-12-31T03:35:00"/>
    <d v="1899-12-30T00:05:00"/>
    <n v="0"/>
    <n v="5"/>
    <d v="1899-12-31T03:35:00"/>
    <d v="1899-12-31T03:40:00"/>
    <d v="1899-12-30T00:05:00"/>
    <n v="0"/>
    <n v="5"/>
    <d v="1899-12-30T10:30:00"/>
    <n v="10"/>
    <n v="30"/>
    <d v="1899-12-30T01:15:00"/>
    <n v="1"/>
    <n v="15"/>
    <d v="1899-12-30T01:40:00"/>
    <n v="1"/>
    <n v="40"/>
    <d v="1899-12-30T03:03:00"/>
    <n v="3"/>
    <n v="3"/>
    <m/>
    <m/>
    <m/>
    <d v="1899-12-30T01:33:00"/>
    <n v="1"/>
    <n v="33"/>
    <d v="1899-12-30T00:00:00"/>
    <n v="0"/>
    <n v="0"/>
    <d v="1899-12-30T00:10:00"/>
    <n v="0"/>
    <n v="10"/>
    <d v="1899-12-30T01:00:00"/>
    <n v="1"/>
    <n v="0"/>
    <d v="1899-12-30T00:00:00"/>
    <n v="0"/>
    <n v="0"/>
    <d v="1899-12-30T00:00:00"/>
    <n v="0"/>
    <n v="0"/>
    <d v="1899-12-30T00:20:00"/>
    <n v="0"/>
    <n v="20"/>
    <d v="1899-12-30T00:00:00"/>
    <n v="0"/>
    <n v="0"/>
    <n v="1832961.3759999995"/>
    <n v="29453"/>
    <n v="60.231016949152547"/>
    <n v="62.233435507418584"/>
    <m/>
    <m/>
    <m/>
    <m/>
    <m/>
  </r>
  <r>
    <n v="518"/>
    <n v="66"/>
    <d v="2011-11-12T00:00:00"/>
    <n v="11"/>
    <x v="25"/>
    <n v="1"/>
    <s v="SUPL"/>
    <s v="NON COKING"/>
    <s v="CAROUGE"/>
    <d v="1899-12-30T02:30:00"/>
    <x v="512"/>
    <s v="DTY-WT 1-WCS-RLS 2-IMWB 1-DTY"/>
    <n v="57"/>
    <n v="2"/>
    <m/>
    <d v="1899-12-30T02:30:00"/>
    <d v="1899-12-30T02:30:00"/>
    <d v="1899-12-30T00:00:00"/>
    <n v="0"/>
    <n v="0"/>
    <d v="1899-12-30T02:35:00"/>
    <d v="1899-12-30T00:05:00"/>
    <n v="0"/>
    <n v="5"/>
    <d v="1899-12-30T03:00:00"/>
    <d v="1899-12-30T00:25:00"/>
    <n v="0"/>
    <n v="25"/>
    <d v="1899-12-30T04:00:00"/>
    <d v="1899-12-30T01:00:00"/>
    <n v="1"/>
    <n v="0"/>
    <d v="1899-12-30T04:10:00"/>
    <d v="1899-12-30T05:15:00"/>
    <d v="1899-12-30T01:05:00"/>
    <n v="1"/>
    <n v="5"/>
    <d v="1899-12-30T04:10:00"/>
    <d v="1899-12-30T05:15:00"/>
    <d v="1899-12-30T01:05:00"/>
    <n v="1"/>
    <n v="5"/>
    <d v="1899-12-30T05:35:00"/>
    <d v="1899-12-30T00:20:00"/>
    <n v="0"/>
    <n v="20"/>
    <d v="1899-12-30T05:38:00"/>
    <d v="1899-12-30T00:03:00"/>
    <n v="0"/>
    <n v="3"/>
    <d v="1899-12-30T07:51:00"/>
    <d v="1899-12-30T02:13:00"/>
    <n v="2"/>
    <n v="13"/>
    <d v="1899-12-30T07:51:00"/>
    <d v="1899-12-30T07:51:00"/>
    <d v="1899-12-30T00:00:00"/>
    <n v="0"/>
    <n v="0"/>
    <d v="1899-12-30T07:51:00"/>
    <d v="1899-12-30T07:51:00"/>
    <m/>
    <d v="1899-12-30T00:00:00"/>
    <n v="0"/>
    <n v="0"/>
    <d v="1899-12-30T07:56:00"/>
    <d v="1899-12-30T00:05:00"/>
    <n v="0"/>
    <n v="5"/>
    <d v="1899-12-30T07:59:00"/>
    <d v="1899-12-30T00:03:00"/>
    <n v="0"/>
    <n v="3"/>
    <d v="1899-12-30T07:59:00"/>
    <d v="1899-12-30T08:00:00"/>
    <d v="1899-12-30T00:01:00"/>
    <n v="0"/>
    <n v="1"/>
    <d v="1899-12-30T05:30:00"/>
    <n v="5"/>
    <n v="30"/>
    <d v="1899-12-30T01:28:00"/>
    <n v="1"/>
    <n v="28"/>
    <d v="1899-12-30T01:05:00"/>
    <n v="1"/>
    <n v="5"/>
    <d v="1899-12-30T02:13:00"/>
    <n v="2"/>
    <n v="13"/>
    <m/>
    <m/>
    <m/>
    <d v="1899-12-30T00:50:00"/>
    <n v="0"/>
    <n v="5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6:00"/>
    <n v="0"/>
    <n v="6"/>
    <d v="1899-12-30T01:17:00"/>
    <n v="1"/>
    <n v="17"/>
    <d v="1899-12-30T00:00:00"/>
    <n v="0"/>
    <n v="0"/>
    <n v="1836400.9959999996"/>
    <n v="29510"/>
    <n v="60.344210526315784"/>
    <n v="62.229786377499138"/>
    <m/>
    <m/>
    <m/>
    <m/>
    <m/>
  </r>
  <r>
    <n v="519"/>
    <n v="67"/>
    <d v="2011-11-12T00:00:00"/>
    <n v="11"/>
    <x v="32"/>
    <n v="4"/>
    <s v="VEDANT"/>
    <s v="NON COKING"/>
    <s v="YASA UNSAL SUNAR"/>
    <d v="1899-12-30T03:45:00"/>
    <x v="513"/>
    <s v="DTY-WT 1-WCS-RLS 2-IMWB 1-DTY"/>
    <n v="59"/>
    <n v="0"/>
    <m/>
    <d v="1899-12-30T03:45:00"/>
    <d v="1899-12-30T03:45:00"/>
    <d v="1899-12-30T00:00:00"/>
    <n v="0"/>
    <n v="0"/>
    <d v="1899-12-30T03:50:00"/>
    <d v="1899-12-30T00:05:00"/>
    <n v="0"/>
    <n v="5"/>
    <d v="1899-12-30T04:15:00"/>
    <d v="1899-12-30T00:25:00"/>
    <n v="0"/>
    <n v="25"/>
    <d v="1899-12-30T06:15:00"/>
    <d v="1899-12-30T02:00:00"/>
    <n v="2"/>
    <n v="0"/>
    <d v="1899-12-30T06:30:00"/>
    <d v="1899-12-30T08:15:00"/>
    <d v="1899-12-30T01:45:00"/>
    <n v="1"/>
    <n v="45"/>
    <d v="1899-12-30T06:30:00"/>
    <d v="1899-12-30T08:15:00"/>
    <d v="1899-12-30T01:45:00"/>
    <n v="1"/>
    <n v="45"/>
    <d v="1899-12-30T08:20:00"/>
    <d v="1899-12-30T00:05:00"/>
    <n v="0"/>
    <n v="5"/>
    <d v="1899-12-30T09:05:00"/>
    <d v="1899-12-30T00:45:00"/>
    <n v="0"/>
    <n v="45"/>
    <d v="1899-12-30T12:43:00"/>
    <d v="1899-12-30T03:38:00"/>
    <n v="3"/>
    <n v="38"/>
    <d v="1899-12-30T12:43:00"/>
    <d v="1899-12-30T12:43:00"/>
    <d v="1899-12-30T00:00:00"/>
    <n v="0"/>
    <n v="0"/>
    <d v="1899-12-30T12:43:00"/>
    <d v="1899-12-30T12:43:00"/>
    <m/>
    <d v="1899-12-30T00:00:00"/>
    <n v="0"/>
    <n v="0"/>
    <d v="1899-12-30T13:15:00"/>
    <d v="1899-12-30T00:32:00"/>
    <n v="0"/>
    <n v="32"/>
    <d v="1899-12-30T13:20:00"/>
    <d v="1899-12-30T00:05:00"/>
    <n v="0"/>
    <n v="5"/>
    <d v="1899-12-30T13:20:00"/>
    <d v="1899-12-30T13:30:00"/>
    <d v="1899-12-30T00:10:00"/>
    <n v="0"/>
    <n v="10"/>
    <d v="1899-12-30T09:45:00"/>
    <n v="9"/>
    <n v="45"/>
    <d v="1899-12-30T02:42:00"/>
    <n v="2"/>
    <n v="42"/>
    <d v="1899-12-30T01:45:00"/>
    <n v="1"/>
    <n v="45"/>
    <d v="1899-12-30T03:38:00"/>
    <n v="3"/>
    <n v="38"/>
    <m/>
    <m/>
    <m/>
    <d v="1899-12-30T01:46:00"/>
    <n v="1"/>
    <n v="46"/>
    <d v="1899-12-30T00:00:00"/>
    <n v="0"/>
    <n v="0"/>
    <d v="1899-12-30T01:52:00"/>
    <n v="1"/>
    <n v="52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n v="1839941.0659999996"/>
    <n v="29569"/>
    <n v="60.001186440677969"/>
    <n v="62.225339578612726"/>
    <m/>
    <m/>
    <m/>
    <m/>
    <m/>
  </r>
  <r>
    <n v="520"/>
    <n v="68"/>
    <d v="2011-11-12T00:00:00"/>
    <n v="11"/>
    <x v="14"/>
    <n v="1"/>
    <s v="VISA STEEL"/>
    <s v="NON COKING"/>
    <s v="NEWLEAD SPARTOUNTA"/>
    <d v="1899-12-30T08:45:00"/>
    <x v="514"/>
    <s v="DTY-WT 1-WCS-RLS 2-IMWB 1-DTY"/>
    <n v="57"/>
    <n v="0"/>
    <m/>
    <d v="1899-12-30T08:45:00"/>
    <d v="1899-12-30T08:45:00"/>
    <d v="1899-12-30T00:00:00"/>
    <n v="0"/>
    <n v="0"/>
    <d v="1899-12-30T08:50:00"/>
    <d v="1899-12-30T00:05:00"/>
    <n v="0"/>
    <n v="5"/>
    <d v="1899-12-30T09:00:00"/>
    <d v="1899-12-30T00:10:00"/>
    <n v="0"/>
    <n v="10"/>
    <d v="1899-12-30T10:00:00"/>
    <d v="1899-12-30T01:00:00"/>
    <n v="1"/>
    <n v="0"/>
    <d v="1899-12-30T10:05:00"/>
    <d v="1899-12-30T11:30:00"/>
    <d v="1899-12-30T01:25:00"/>
    <n v="1"/>
    <n v="25"/>
    <d v="1899-12-30T10:05:00"/>
    <d v="1899-12-30T11:30:00"/>
    <d v="1899-12-30T01:25:00"/>
    <n v="1"/>
    <n v="25"/>
    <d v="1899-12-30T13:00:00"/>
    <d v="1899-12-30T01:30:00"/>
    <n v="1"/>
    <n v="30"/>
    <d v="1899-12-30T13:24:00"/>
    <d v="1899-12-30T00:24:00"/>
    <n v="0"/>
    <n v="24"/>
    <d v="1899-12-30T14:39:00"/>
    <d v="1899-12-30T01:15:00"/>
    <n v="1"/>
    <n v="15"/>
    <d v="1899-12-30T14:39:00"/>
    <d v="1899-12-30T14:39:00"/>
    <d v="1899-12-30T00:00:00"/>
    <n v="0"/>
    <n v="0"/>
    <d v="1899-12-30T14:39:00"/>
    <d v="1899-12-30T14:39:00"/>
    <m/>
    <d v="1899-12-30T00:00:00"/>
    <n v="0"/>
    <n v="0"/>
    <d v="1899-12-30T14:50:00"/>
    <d v="1899-12-30T00:11:00"/>
    <n v="0"/>
    <n v="11"/>
    <d v="1899-12-30T14:55:00"/>
    <d v="1899-12-30T00:05:00"/>
    <n v="0"/>
    <n v="5"/>
    <d v="1899-12-30T14:55:00"/>
    <d v="1899-12-30T15:00:00"/>
    <d v="1899-12-30T00:05:00"/>
    <n v="0"/>
    <n v="5"/>
    <d v="1899-12-30T06:15:00"/>
    <n v="6"/>
    <n v="15"/>
    <d v="1899-12-30T02:46:00"/>
    <n v="2"/>
    <n v="46"/>
    <d v="1899-12-30T01:25:00"/>
    <n v="1"/>
    <n v="25"/>
    <d v="1899-12-30T01:15:00"/>
    <n v="1"/>
    <n v="15"/>
    <m/>
    <m/>
    <m/>
    <d v="1899-12-30T00:42:00"/>
    <n v="0"/>
    <n v="42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33:00"/>
    <n v="0"/>
    <n v="33"/>
    <d v="1899-12-30T00:00:00"/>
    <n v="0"/>
    <n v="0"/>
    <n v="1843349.8059999996"/>
    <n v="29626"/>
    <n v="59.80245614035087"/>
    <n v="62.220677985553216"/>
    <m/>
    <m/>
    <m/>
    <m/>
    <m/>
  </r>
  <r>
    <n v="521"/>
    <n v="69"/>
    <d v="2011-11-12T00:00:00"/>
    <n v="11"/>
    <x v="0"/>
    <n v="30"/>
    <s v="TSL,JSR"/>
    <s v="BLENDED PCI"/>
    <s v="LOWLANDS ORCHID"/>
    <d v="1899-12-30T13:45:00"/>
    <x v="515"/>
    <s v="DTY-WT 1-WCS-RLS 2-IMWB 1-DTY"/>
    <n v="58"/>
    <n v="0"/>
    <m/>
    <d v="1899-12-30T13:45:00"/>
    <d v="1899-12-30T13:45:00"/>
    <d v="1899-12-30T00:00:00"/>
    <n v="0"/>
    <n v="0"/>
    <d v="1899-12-30T13:55:00"/>
    <d v="1899-12-30T00:10:00"/>
    <n v="0"/>
    <n v="10"/>
    <d v="1899-12-30T14:10:00"/>
    <d v="1899-12-30T00:15:00"/>
    <n v="0"/>
    <n v="15"/>
    <d v="1899-12-30T14:36:00"/>
    <d v="1899-12-30T00:26:00"/>
    <n v="0"/>
    <n v="26"/>
    <d v="1899-12-30T14:45:00"/>
    <d v="1899-12-30T16:20:00"/>
    <d v="1899-12-30T01:35:00"/>
    <n v="1"/>
    <n v="35"/>
    <d v="1899-12-30T14:45:00"/>
    <d v="1899-12-30T16:20:00"/>
    <d v="1899-12-30T01:35:00"/>
    <n v="1"/>
    <n v="35"/>
    <d v="1899-12-30T16:23:00"/>
    <d v="1899-12-30T00:03:00"/>
    <n v="0"/>
    <n v="3"/>
    <d v="1899-12-30T16:25:00"/>
    <d v="1899-12-30T00:02:00"/>
    <n v="0"/>
    <n v="2"/>
    <d v="1899-12-30T18:25:00"/>
    <d v="1899-12-30T02:00:00"/>
    <n v="2"/>
    <n v="0"/>
    <d v="1899-12-30T18:25:00"/>
    <d v="1899-12-30T18:25:00"/>
    <d v="1899-12-30T00:00:00"/>
    <n v="0"/>
    <n v="0"/>
    <d v="1899-12-30T18:25:00"/>
    <d v="1899-12-30T18:25:00"/>
    <m/>
    <d v="1899-12-30T00:00:00"/>
    <n v="0"/>
    <n v="0"/>
    <d v="1899-12-30T18:35:00"/>
    <d v="1899-12-30T00:10:00"/>
    <n v="0"/>
    <n v="10"/>
    <d v="1899-12-30T18:40:00"/>
    <d v="1899-12-30T00:05:00"/>
    <n v="0"/>
    <n v="5"/>
    <d v="1899-12-30T18:40:00"/>
    <d v="1899-12-30T18:45:00"/>
    <d v="1899-12-30T00:05:00"/>
    <n v="0"/>
    <n v="5"/>
    <d v="1899-12-30T05:00:00"/>
    <n v="5"/>
    <n v="0"/>
    <d v="1899-12-30T00:44:00"/>
    <n v="0"/>
    <n v="44"/>
    <d v="1899-12-30T01:35:00"/>
    <n v="1"/>
    <n v="35"/>
    <d v="1899-12-30T02:00:00"/>
    <n v="2"/>
    <n v="0"/>
    <m/>
    <m/>
    <m/>
    <d v="1899-12-30T01:35:00"/>
    <n v="1"/>
    <n v="35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25:00"/>
    <n v="0"/>
    <n v="25"/>
    <d v="1899-12-30T00:00:00"/>
    <n v="0"/>
    <n v="0"/>
    <n v="1847033.1259999997"/>
    <n v="29684"/>
    <n v="63.505517241379316"/>
    <n v="62.223188451691136"/>
    <m/>
    <m/>
    <m/>
    <m/>
    <m/>
  </r>
  <r>
    <n v="522"/>
    <n v="70"/>
    <d v="2011-11-12T00:00:00"/>
    <n v="11"/>
    <x v="0"/>
    <n v="31"/>
    <s v="TSL,JSR"/>
    <s v="SS NEWZEALAND/LAKE VERMONT"/>
    <s v="LOWLANDS ORCHID/IRON BILL"/>
    <d v="1899-12-30T15:00:00"/>
    <x v="516"/>
    <s v="DTY-WT 1-WCS-RLS 2-IMWB 1-DTY"/>
    <n v="56"/>
    <n v="3"/>
    <m/>
    <d v="1899-12-30T15:00:00"/>
    <d v="1899-12-30T15:00:00"/>
    <d v="1899-12-30T00:00:00"/>
    <n v="0"/>
    <n v="0"/>
    <d v="1899-12-30T15:10:00"/>
    <d v="1899-12-30T00:10:00"/>
    <n v="0"/>
    <n v="10"/>
    <d v="1899-12-30T15:20:00"/>
    <d v="1899-12-30T00:10:00"/>
    <n v="0"/>
    <n v="10"/>
    <d v="1899-12-30T16:30:00"/>
    <d v="1899-12-30T01:10:00"/>
    <n v="1"/>
    <n v="10"/>
    <d v="1899-12-30T16:35:00"/>
    <d v="1899-12-30T17:10:00"/>
    <d v="1899-12-30T00:35:00"/>
    <n v="0"/>
    <n v="35"/>
    <d v="1899-12-30T16:35:00"/>
    <d v="1899-12-30T17:10:00"/>
    <d v="1899-12-30T00:35:00"/>
    <n v="0"/>
    <n v="35"/>
    <d v="1899-12-30T18:58:00"/>
    <d v="1899-12-30T01:48:00"/>
    <n v="1"/>
    <n v="48"/>
    <d v="1899-12-30T19:34:00"/>
    <d v="1899-12-30T00:36:00"/>
    <n v="0"/>
    <n v="36"/>
    <d v="1899-12-30T21:58:00"/>
    <d v="1899-12-30T02:24:00"/>
    <n v="2"/>
    <n v="24"/>
    <d v="1899-12-30T21:58:00"/>
    <d v="1899-12-30T21:58:00"/>
    <d v="1899-12-30T00:00:00"/>
    <n v="0"/>
    <n v="0"/>
    <d v="1899-12-30T21:58:00"/>
    <d v="1899-12-30T21:58:00"/>
    <m/>
    <d v="1899-12-30T00:00:00"/>
    <n v="0"/>
    <n v="0"/>
    <d v="1899-12-30T22:10:00"/>
    <d v="1899-12-30T00:12:00"/>
    <n v="0"/>
    <n v="12"/>
    <d v="1899-12-30T22:15:00"/>
    <d v="1899-12-30T00:05:00"/>
    <n v="0"/>
    <n v="5"/>
    <d v="1899-12-30T22:15:00"/>
    <d v="1899-12-30T22:20:00"/>
    <d v="1899-12-30T00:05:00"/>
    <n v="0"/>
    <n v="5"/>
    <d v="1899-12-30T07:20:00"/>
    <n v="7"/>
    <n v="20"/>
    <d v="1899-12-30T03:15:00"/>
    <n v="3"/>
    <n v="15"/>
    <d v="1899-12-30T00:35:00"/>
    <n v="0"/>
    <n v="35"/>
    <d v="1899-12-30T02:24:00"/>
    <n v="2"/>
    <n v="24"/>
    <m/>
    <m/>
    <m/>
    <d v="1899-12-30T01:23:00"/>
    <n v="1"/>
    <n v="23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01:00"/>
    <n v="1"/>
    <n v="1"/>
    <d v="1899-12-30T00:00:00"/>
    <n v="0"/>
    <n v="0"/>
    <n v="1850401.8659999997"/>
    <n v="29740"/>
    <n v="60.156071428571423"/>
    <n v="62.219296099529245"/>
    <m/>
    <m/>
    <m/>
    <m/>
    <m/>
  </r>
  <r>
    <n v="523"/>
    <n v="71"/>
    <d v="2011-11-12T00:00:00"/>
    <n v="11"/>
    <x v="17"/>
    <n v="3"/>
    <s v="UML,SUKHINDA"/>
    <s v="HARD COKING COAL"/>
    <s v="GARIMA PREM"/>
    <d v="1899-12-30T16:15:00"/>
    <x v="517"/>
    <s v="DTY-WT 1-WCS-RLS 1-IMWB 1-DTY"/>
    <n v="59"/>
    <n v="0"/>
    <m/>
    <d v="1899-12-30T16:15:00"/>
    <d v="1899-12-30T16:15:00"/>
    <d v="1899-12-30T00:00:00"/>
    <n v="0"/>
    <n v="0"/>
    <d v="1899-12-30T16:30:00"/>
    <d v="1899-12-30T00:15:00"/>
    <n v="0"/>
    <n v="15"/>
    <d v="1899-12-30T17:00:00"/>
    <d v="1899-12-30T00:30:00"/>
    <n v="0"/>
    <n v="30"/>
    <d v="1899-12-30T19:00:00"/>
    <d v="1899-12-30T02:00:00"/>
    <n v="2"/>
    <n v="0"/>
    <d v="1899-12-30T19:05:00"/>
    <d v="1899-12-30T21:00:00"/>
    <d v="1899-12-30T01:55:00"/>
    <n v="1"/>
    <n v="55"/>
    <d v="1899-12-30T19:05:00"/>
    <d v="1899-12-30T21:00:00"/>
    <d v="1899-12-30T01:55:00"/>
    <n v="1"/>
    <n v="55"/>
    <d v="1899-12-30T23:00:00"/>
    <d v="1899-12-30T02:00:00"/>
    <n v="2"/>
    <n v="0"/>
    <d v="1899-12-30T23:01:00"/>
    <d v="1899-12-30T00:01:00"/>
    <n v="0"/>
    <n v="1"/>
    <d v="1899-12-31T00:33:00"/>
    <d v="1899-12-30T01:32:00"/>
    <n v="1"/>
    <n v="32"/>
    <d v="1899-12-31T00:33:00"/>
    <d v="1899-12-31T00:33:00"/>
    <d v="1899-12-30T00:00:00"/>
    <n v="0"/>
    <n v="0"/>
    <d v="1899-12-31T00:33:00"/>
    <d v="1899-12-31T00:33:00"/>
    <m/>
    <d v="1899-12-30T00:00:00"/>
    <n v="0"/>
    <n v="0"/>
    <d v="1899-12-31T00:45:00"/>
    <d v="1899-12-30T00:12:00"/>
    <n v="0"/>
    <n v="12"/>
    <d v="1899-12-31T00:50:00"/>
    <d v="1899-12-30T00:05:00"/>
    <n v="0"/>
    <n v="5"/>
    <d v="1899-12-31T00:50:00"/>
    <d v="1899-12-31T00:55:00"/>
    <d v="1899-12-30T00:05:00"/>
    <n v="0"/>
    <n v="5"/>
    <d v="1899-12-30T08:40:00"/>
    <n v="8"/>
    <n v="40"/>
    <d v="1899-12-30T04:17:00"/>
    <n v="4"/>
    <n v="17"/>
    <d v="1899-12-30T01:55:00"/>
    <n v="1"/>
    <n v="55"/>
    <d v="1899-12-30T01:32:00"/>
    <n v="1"/>
    <n v="32"/>
    <m/>
    <m/>
    <m/>
    <d v="1899-12-30T01:05:00"/>
    <n v="1"/>
    <n v="5"/>
    <d v="1899-12-30T00:00:00"/>
    <n v="0"/>
    <n v="0"/>
    <d v="1899-12-30T00:00:00"/>
    <n v="0"/>
    <n v="0"/>
    <d v="1899-12-30T00:00:00"/>
    <s v="-"/>
    <s v="-"/>
    <d v="1899-12-30T00:00:00"/>
    <n v="0"/>
    <n v="0"/>
    <d v="1899-12-30T00:00:00"/>
    <n v="0"/>
    <n v="0"/>
    <d v="1899-12-30T00:27:00"/>
    <n v="0"/>
    <n v="27"/>
    <d v="1899-12-30T00:00:00"/>
    <n v="0"/>
    <n v="0"/>
    <n v="1853931.0759999997"/>
    <n v="29799"/>
    <n v="59.817118644067797"/>
    <n v="62.214539951005058"/>
    <m/>
    <m/>
    <m/>
    <m/>
    <m/>
  </r>
  <r>
    <n v="524"/>
    <n v="72"/>
    <d v="2011-11-12T00:00:00"/>
    <n v="11"/>
    <x v="0"/>
    <n v="32"/>
    <s v="TSL,JSR"/>
    <s v="BLENDED PCI"/>
    <s v="LOWLANDS ORCHID"/>
    <d v="1899-12-30T00:50:00"/>
    <x v="518"/>
    <s v="DTY-WT 1-WCS-RLS 1-IMWB 1-DTY"/>
    <n v="57"/>
    <n v="2"/>
    <m/>
    <d v="1899-12-30T00:50:00"/>
    <d v="1899-12-30T00:50:00"/>
    <d v="1899-12-30T00:00:00"/>
    <n v="0"/>
    <n v="0"/>
    <d v="1899-12-30T01:00:00"/>
    <d v="1899-12-30T00:10:00"/>
    <n v="0"/>
    <n v="10"/>
    <d v="1899-12-30T01:30:00"/>
    <d v="1899-12-30T00:30:00"/>
    <n v="0"/>
    <n v="30"/>
    <d v="1899-12-30T02:15:00"/>
    <d v="1899-12-30T00:45:00"/>
    <n v="0"/>
    <n v="45"/>
    <d v="1899-12-30T02:15:00"/>
    <d v="1899-12-30T03:02:00"/>
    <d v="1899-12-30T00:47:00"/>
    <n v="0"/>
    <n v="47"/>
    <d v="1899-12-30T02:15:00"/>
    <d v="1899-12-30T03:02:00"/>
    <d v="1899-12-30T00:47:00"/>
    <n v="0"/>
    <n v="47"/>
    <d v="1899-12-30T03:04:00"/>
    <d v="1899-12-30T00:02:00"/>
    <n v="0"/>
    <n v="2"/>
    <d v="1899-12-30T03:04:00"/>
    <d v="1899-12-30T00:00:00"/>
    <n v="0"/>
    <n v="0"/>
    <d v="1899-12-30T05:36:00"/>
    <d v="1899-12-30T02:32:00"/>
    <n v="2"/>
    <n v="32"/>
    <d v="1899-12-30T05:36:00"/>
    <d v="1899-12-30T05:36:00"/>
    <d v="1899-12-30T00:00:00"/>
    <n v="0"/>
    <n v="0"/>
    <d v="1899-12-30T05:36:00"/>
    <d v="1899-12-30T05:36:00"/>
    <m/>
    <d v="1899-12-30T00:00:00"/>
    <n v="0"/>
    <n v="0"/>
    <d v="1899-12-30T05:42:00"/>
    <d v="1899-12-30T00:06:00"/>
    <n v="0"/>
    <n v="6"/>
    <d v="1899-12-30T05:44:00"/>
    <d v="1899-12-30T00:02:00"/>
    <n v="0"/>
    <n v="2"/>
    <d v="1899-12-30T05:44:00"/>
    <d v="1899-12-30T05:47:00"/>
    <d v="1899-12-30T00:03:00"/>
    <n v="0"/>
    <n v="3"/>
    <d v="1899-12-30T04:57:00"/>
    <n v="4"/>
    <n v="57"/>
    <d v="1899-12-30T00:55:00"/>
    <n v="0"/>
    <n v="55"/>
    <d v="1899-12-30T00:47:00"/>
    <n v="0"/>
    <n v="47"/>
    <d v="1899-12-30T02:32:00"/>
    <n v="2"/>
    <n v="32"/>
    <m/>
    <m/>
    <m/>
    <d v="1899-12-30T00:59:00"/>
    <n v="0"/>
    <n v="59"/>
    <d v="1899-12-30T00:00:00"/>
    <n v="0"/>
    <n v="0"/>
    <d v="1899-12-30T00:00:00"/>
    <n v="0"/>
    <n v="0"/>
    <d v="1899-12-30T00:00:00"/>
    <s v="-"/>
    <s v="-"/>
    <d v="1899-12-30T00:00:00"/>
    <n v="0"/>
    <n v="0"/>
    <d v="1899-12-30T00:00:00"/>
    <n v="0"/>
    <n v="0"/>
    <d v="1899-12-30T01:33:00"/>
    <n v="1"/>
    <n v="33"/>
    <d v="1899-12-30T00:00:00"/>
    <n v="0"/>
    <n v="0"/>
    <n v="1857531.9459999998"/>
    <n v="29856"/>
    <n v="63.173157894736839"/>
    <n v="62.216370109860655"/>
    <m/>
    <m/>
    <m/>
    <m/>
    <m/>
  </r>
  <r>
    <n v="525"/>
    <n v="73"/>
    <d v="2011-11-13T00:00:00"/>
    <n v="11"/>
    <x v="0"/>
    <n v="33"/>
    <s v="TSL,JSR"/>
    <s v="SS NEWZEALAND/LAKE VERMONT"/>
    <s v="LOWLANDS ORCHID/IRON BILL"/>
    <d v="1899-12-30T02:15:00"/>
    <x v="519"/>
    <s v="DTY-WT 1-WCS-RLS 2-IMWB 1-DTY"/>
    <n v="58"/>
    <n v="1"/>
    <m/>
    <d v="1899-12-30T02:15:00"/>
    <d v="1899-12-30T02:15:00"/>
    <d v="1899-12-30T00:00:00"/>
    <n v="0"/>
    <n v="0"/>
    <d v="1899-12-30T02:25:00"/>
    <d v="1899-12-30T00:10:00"/>
    <n v="0"/>
    <n v="10"/>
    <d v="1899-12-30T02:35:00"/>
    <d v="1899-12-30T00:10:00"/>
    <n v="0"/>
    <n v="10"/>
    <d v="1899-12-30T03:00:00"/>
    <d v="1899-12-30T00:25:00"/>
    <n v="0"/>
    <n v="25"/>
    <d v="1899-12-30T03:05:00"/>
    <d v="1899-12-30T04:30:00"/>
    <d v="1899-12-30T01:25:00"/>
    <n v="1"/>
    <n v="25"/>
    <d v="1899-12-30T03:05:00"/>
    <d v="1899-12-30T04:30:00"/>
    <d v="1899-12-30T01:25:00"/>
    <n v="1"/>
    <n v="25"/>
    <d v="1899-12-30T10:05:00"/>
    <d v="1899-12-30T05:35:00"/>
    <n v="5"/>
    <n v="35"/>
    <d v="1899-12-30T10:07:00"/>
    <d v="1899-12-30T00:02:00"/>
    <n v="0"/>
    <n v="2"/>
    <d v="1899-12-30T13:23:00"/>
    <d v="1899-12-30T03:16:00"/>
    <n v="3"/>
    <n v="16"/>
    <d v="1899-12-30T13:23:00"/>
    <d v="1899-12-30T13:23:00"/>
    <d v="1899-12-30T00:00:00"/>
    <n v="0"/>
    <n v="0"/>
    <d v="1899-12-30T13:23:00"/>
    <d v="1899-12-30T13:23:00"/>
    <m/>
    <d v="1899-12-30T00:00:00"/>
    <n v="0"/>
    <n v="0"/>
    <d v="1899-12-30T13:30:00"/>
    <d v="1899-12-30T00:07:00"/>
    <n v="0"/>
    <n v="7"/>
    <d v="1899-12-30T13:35:00"/>
    <d v="1899-12-30T00:05:00"/>
    <n v="0"/>
    <n v="5"/>
    <d v="1899-12-30T13:35:00"/>
    <d v="1899-12-30T13:40:00"/>
    <d v="1899-12-30T00:05:00"/>
    <n v="0"/>
    <n v="5"/>
    <d v="1899-12-30T11:25:00"/>
    <n v="11"/>
    <n v="25"/>
    <d v="1899-12-30T06:12:00"/>
    <n v="6"/>
    <n v="12"/>
    <d v="1899-12-30T01:25:00"/>
    <n v="1"/>
    <n v="25"/>
    <d v="1899-12-30T03:16:00"/>
    <n v="3"/>
    <n v="16"/>
    <m/>
    <m/>
    <m/>
    <d v="1899-12-30T01:21:00"/>
    <n v="1"/>
    <n v="21"/>
    <d v="1899-12-30T00:00:00"/>
    <n v="0"/>
    <n v="0"/>
    <d v="1899-12-30T00:04:00"/>
    <n v="0"/>
    <n v="4"/>
    <d v="1899-12-30T00:00:00"/>
    <s v="-"/>
    <s v="-"/>
    <d v="1899-12-30T00:00:00"/>
    <n v="0"/>
    <n v="0"/>
    <d v="1899-12-30T00:00:00"/>
    <n v="0"/>
    <n v="0"/>
    <d v="1899-12-30T01:51:00"/>
    <n v="1"/>
    <n v="51"/>
    <d v="1899-12-30T00:00:00"/>
    <n v="0"/>
    <n v="0"/>
    <n v="1861098.8359999997"/>
    <n v="29914"/>
    <n v="61.498103448275863"/>
    <n v="62.214977468743719"/>
    <m/>
    <m/>
    <m/>
    <m/>
    <m/>
  </r>
  <r>
    <n v="526"/>
    <n v="74"/>
    <d v="2011-11-13T00:00:00"/>
    <n v="11"/>
    <x v="32"/>
    <n v="5"/>
    <s v="VEDANT"/>
    <s v="NON COKING"/>
    <s v="YASA UNSAL SUNAR"/>
    <d v="1899-12-30T13:10:00"/>
    <x v="520"/>
    <s v="DTY-WT 1-WCS-RLS 2-IMWB 1-DTY"/>
    <n v="59"/>
    <n v="0"/>
    <m/>
    <d v="1899-12-30T13:10:00"/>
    <d v="1899-12-30T13:10:00"/>
    <d v="1899-12-30T00:00:00"/>
    <n v="0"/>
    <n v="0"/>
    <d v="1899-12-30T13:20:00"/>
    <d v="1899-12-30T00:10:00"/>
    <n v="0"/>
    <n v="10"/>
    <d v="1899-12-30T13:30:00"/>
    <d v="1899-12-30T00:10:00"/>
    <n v="0"/>
    <n v="10"/>
    <d v="1899-12-30T13:50:00"/>
    <d v="1899-12-30T00:20:00"/>
    <n v="0"/>
    <n v="20"/>
    <d v="1899-12-30T14:00:00"/>
    <d v="1899-12-30T15:45:00"/>
    <d v="1899-12-30T01:45:00"/>
    <n v="1"/>
    <n v="45"/>
    <d v="1899-12-30T14:00:00"/>
    <d v="1899-12-30T15:45:00"/>
    <d v="1899-12-30T01:45:00"/>
    <n v="1"/>
    <n v="45"/>
    <d v="1899-12-30T15:47:00"/>
    <d v="1899-12-30T00:02:00"/>
    <n v="0"/>
    <n v="2"/>
    <d v="1899-12-30T15:48:00"/>
    <d v="1899-12-30T00:01:00"/>
    <n v="0"/>
    <n v="1"/>
    <d v="1899-12-30T17:42:00"/>
    <d v="1899-12-30T01:54:00"/>
    <n v="1"/>
    <n v="54"/>
    <d v="1899-12-30T17:42:00"/>
    <d v="1899-12-30T17:42:00"/>
    <d v="1899-12-30T00:00:00"/>
    <n v="0"/>
    <n v="0"/>
    <d v="1899-12-30T17:42:00"/>
    <d v="1899-12-30T17:42:00"/>
    <m/>
    <d v="1899-12-30T00:00:00"/>
    <n v="0"/>
    <n v="0"/>
    <d v="1899-12-30T17:50:00"/>
    <d v="1899-12-30T00:08:00"/>
    <n v="0"/>
    <n v="8"/>
    <d v="1899-12-30T17:55:00"/>
    <d v="1899-12-30T00:05:00"/>
    <n v="0"/>
    <n v="5"/>
    <d v="1899-12-30T17:55:00"/>
    <d v="1899-12-30T18:10:00"/>
    <d v="1899-12-30T00:15:00"/>
    <n v="0"/>
    <n v="15"/>
    <d v="1899-12-30T05:00:00"/>
    <n v="5"/>
    <n v="0"/>
    <d v="1899-12-30T00:35:00"/>
    <n v="0"/>
    <n v="35"/>
    <d v="1899-12-30T01:45:00"/>
    <n v="1"/>
    <n v="45"/>
    <d v="1899-12-30T01:54:00"/>
    <n v="1"/>
    <n v="54"/>
    <m/>
    <m/>
    <m/>
    <d v="1899-12-30T01:21:00"/>
    <n v="1"/>
    <n v="21"/>
    <d v="1899-12-30T00:00:00"/>
    <n v="0"/>
    <n v="0"/>
    <d v="1899-12-30T00:06:00"/>
    <n v="0"/>
    <n v="6"/>
    <d v="1899-12-30T00:00:00"/>
    <s v="-"/>
    <s v="-"/>
    <d v="1899-12-30T00:00:00"/>
    <n v="0"/>
    <n v="0"/>
    <d v="1899-12-30T00:00:00"/>
    <n v="0"/>
    <n v="0"/>
    <d v="1899-12-30T00:27:00"/>
    <n v="0"/>
    <n v="27"/>
    <d v="1899-12-30T00:00:00"/>
    <n v="0"/>
    <n v="0"/>
    <n v="1864653.5059999996"/>
    <n v="29973"/>
    <n v="60.248644067796612"/>
    <n v="62.211106862843209"/>
    <m/>
    <m/>
    <m/>
    <m/>
    <m/>
  </r>
  <r>
    <n v="527"/>
    <n v="75"/>
    <d v="2011-11-13T00:00:00"/>
    <n v="11"/>
    <x v="0"/>
    <n v="34"/>
    <s v="TSL,JSR"/>
    <s v="LAKE VERMONT/BLENDED PCI/CD PCI"/>
    <s v="LOWLANDS ORCHID"/>
    <d v="1899-12-30T17:00:00"/>
    <x v="521"/>
    <s v="DTY-WT 1-WCS-RLS 1-IMWB 1-DTY"/>
    <n v="54"/>
    <n v="5"/>
    <m/>
    <d v="1899-12-30T17:00:00"/>
    <d v="1899-12-30T17:00:00"/>
    <d v="1899-12-30T00:00:00"/>
    <n v="0"/>
    <n v="0"/>
    <d v="1899-12-30T17:10:00"/>
    <d v="1899-12-30T00:10:00"/>
    <n v="0"/>
    <n v="10"/>
    <d v="1899-12-30T17:20:00"/>
    <d v="1899-12-30T00:10:00"/>
    <n v="0"/>
    <n v="10"/>
    <d v="1899-12-30T18:00:00"/>
    <d v="1899-12-30T00:40:00"/>
    <n v="0"/>
    <n v="40"/>
    <d v="1899-12-30T18:00:00"/>
    <d v="1899-12-30T19:40:00"/>
    <d v="1899-12-30T01:40:00"/>
    <n v="1"/>
    <n v="40"/>
    <d v="1899-12-30T18:00:00"/>
    <d v="1899-12-30T19:40:00"/>
    <d v="1899-12-30T01:40:00"/>
    <n v="1"/>
    <n v="40"/>
    <d v="1899-12-30T19:41:00"/>
    <d v="1899-12-30T00:01:00"/>
    <n v="0"/>
    <n v="1"/>
    <d v="1899-12-30T19:42:00"/>
    <d v="1899-12-30T00:01:00"/>
    <n v="0"/>
    <n v="1"/>
    <d v="1899-12-30T23:11:00"/>
    <d v="1899-12-30T03:29:00"/>
    <n v="3"/>
    <n v="29"/>
    <d v="1899-12-30T23:11:00"/>
    <d v="1899-12-30T23:11:00"/>
    <d v="1899-12-30T00:00:00"/>
    <n v="0"/>
    <n v="0"/>
    <d v="1899-12-30T23:11:00"/>
    <d v="1899-12-30T23:11:00"/>
    <m/>
    <d v="1899-12-30T00:00:00"/>
    <n v="0"/>
    <n v="0"/>
    <d v="1899-12-30T23:40:00"/>
    <d v="1899-12-30T00:29:00"/>
    <n v="0"/>
    <n v="29"/>
    <d v="1899-12-30T23:50:00"/>
    <d v="1899-12-30T00:10:00"/>
    <n v="0"/>
    <n v="10"/>
    <d v="1899-12-30T23:50:00"/>
    <d v="1899-12-30T23:55:00"/>
    <d v="1899-12-30T00:05:00"/>
    <n v="0"/>
    <n v="5"/>
    <d v="1899-12-30T06:55:00"/>
    <n v="6"/>
    <n v="55"/>
    <d v="1899-12-30T01:20:00"/>
    <n v="1"/>
    <n v="20"/>
    <d v="1899-12-30T01:40:00"/>
    <n v="1"/>
    <n v="40"/>
    <d v="1899-12-30T03:29:00"/>
    <n v="3"/>
    <n v="29"/>
    <m/>
    <m/>
    <m/>
    <d v="1899-12-30T02:14:00"/>
    <n v="2"/>
    <n v="14"/>
    <d v="1899-12-30T00:00:00"/>
    <n v="0"/>
    <n v="0"/>
    <d v="1899-12-30T00:11:00"/>
    <n v="0"/>
    <n v="11"/>
    <d v="1899-12-30T00:00:00"/>
    <s v="-"/>
    <s v="-"/>
    <d v="1899-12-30T00:00:00"/>
    <n v="0"/>
    <n v="0"/>
    <d v="1899-12-30T00:00:00"/>
    <n v="0"/>
    <n v="0"/>
    <d v="1899-12-30T01:04:00"/>
    <n v="1"/>
    <n v="4"/>
    <d v="1899-12-30T00:00:00"/>
    <n v="0"/>
    <n v="0"/>
    <n v="1868051.3359999997"/>
    <n v="30027"/>
    <n v="62.922777777777775"/>
    <n v="62.212386718619896"/>
    <m/>
    <m/>
    <m/>
    <m/>
    <m/>
  </r>
  <r>
    <n v="528"/>
    <n v="76"/>
    <d v="2011-11-14T00:00:00"/>
    <n v="11"/>
    <x v="32"/>
    <n v="6"/>
    <s v="VEDANT"/>
    <s v="NON COKING"/>
    <s v="YASA UNSAL SUNAR"/>
    <d v="1899-12-30T04:15:00"/>
    <x v="522"/>
    <s v="DTY-WT 1-WCS-RLS 2-IMWB 1-DTY"/>
    <n v="57"/>
    <n v="2"/>
    <m/>
    <d v="1899-12-30T04:15:00"/>
    <d v="1899-12-30T04:15:00"/>
    <d v="1899-12-30T00:00:00"/>
    <n v="0"/>
    <n v="0"/>
    <d v="1899-12-30T04:20:00"/>
    <d v="1899-12-30T00:05:00"/>
    <n v="0"/>
    <n v="5"/>
    <d v="1899-12-30T04:30:00"/>
    <d v="1899-12-30T00:10:00"/>
    <n v="0"/>
    <n v="10"/>
    <d v="1899-12-30T04:45:00"/>
    <d v="1899-12-30T00:15:00"/>
    <n v="0"/>
    <n v="15"/>
    <d v="1899-12-30T04:45:00"/>
    <d v="1899-12-30T05:00:00"/>
    <d v="1899-12-30T00:15:00"/>
    <n v="0"/>
    <n v="15"/>
    <d v="1899-12-30T04:45:00"/>
    <d v="1899-12-30T05:00:00"/>
    <d v="1899-12-30T00:15:00"/>
    <n v="0"/>
    <n v="15"/>
    <d v="1899-12-30T05:00:00"/>
    <d v="1899-12-30T00:00:00"/>
    <n v="0"/>
    <n v="0"/>
    <d v="1899-12-30T05:38:00"/>
    <d v="1899-12-30T00:38:00"/>
    <n v="0"/>
    <n v="38"/>
    <d v="1899-12-30T10:14:00"/>
    <d v="1899-12-30T04:36:00"/>
    <n v="4"/>
    <n v="36"/>
    <d v="1899-12-30T10:14:00"/>
    <d v="1899-12-30T10:14:00"/>
    <d v="1899-12-30T00:00:00"/>
    <n v="0"/>
    <n v="0"/>
    <d v="1899-12-30T10:14:00"/>
    <d v="1899-12-30T10:14:00"/>
    <m/>
    <d v="1899-12-30T00:00:00"/>
    <n v="0"/>
    <n v="0"/>
    <d v="1899-12-30T10:25:00"/>
    <d v="1899-12-30T00:11:00"/>
    <n v="0"/>
    <n v="11"/>
    <d v="1899-12-30T10:30:00"/>
    <d v="1899-12-30T00:05:00"/>
    <n v="0"/>
    <n v="5"/>
    <d v="1899-12-30T10:30:00"/>
    <d v="1899-12-30T10:35:00"/>
    <d v="1899-12-30T00:05:00"/>
    <n v="0"/>
    <n v="5"/>
    <d v="1899-12-30T06:20:00"/>
    <n v="6"/>
    <n v="20"/>
    <d v="1899-12-30T00:31:00"/>
    <n v="0"/>
    <n v="31"/>
    <d v="1899-12-30T00:15:00"/>
    <n v="0"/>
    <n v="15"/>
    <d v="1899-12-30T04:36:00"/>
    <n v="4"/>
    <n v="36"/>
    <m/>
    <m/>
    <m/>
    <d v="1899-12-30T02:01:00"/>
    <n v="2"/>
    <n v="1"/>
    <d v="1899-12-30T00:00:00"/>
    <n v="0"/>
    <n v="0"/>
    <d v="1899-12-30T00:05:00"/>
    <n v="0"/>
    <n v="5"/>
    <d v="1899-12-30T00:10:00"/>
    <s v="-"/>
    <s v="-"/>
    <d v="1899-12-30T00:00:00"/>
    <n v="0"/>
    <n v="0"/>
    <d v="1899-12-30T02:20:00"/>
    <n v="2"/>
    <n v="20"/>
    <d v="1899-12-30T00:00:00"/>
    <n v="0"/>
    <n v="0"/>
    <d v="1899-12-30T00:00:00"/>
    <n v="0"/>
    <n v="0"/>
    <n v="1871445.1759999997"/>
    <n v="30084"/>
    <n v="59.54105263157895"/>
    <n v="62.207325355670783"/>
    <m/>
    <m/>
    <m/>
    <m/>
    <m/>
  </r>
  <r>
    <n v="529"/>
    <n v="77"/>
    <d v="2011-11-14T00:00:00"/>
    <n v="11"/>
    <x v="0"/>
    <n v="35"/>
    <s v="TSL,JSR"/>
    <s v="ANTHRACITE/CP OMAN"/>
    <s v="NAVIOS VECTOR/MP PANAMAX5"/>
    <d v="1899-12-30T19:45:00"/>
    <x v="523"/>
    <s v="DTY-WT 1-WCS-RLS 2-IMWB 1-DTY"/>
    <n v="58"/>
    <n v="1"/>
    <m/>
    <d v="1899-12-30T19:45:00"/>
    <d v="1899-12-30T19:45:00"/>
    <d v="1899-12-30T00:00:00"/>
    <n v="0"/>
    <n v="0"/>
    <d v="1899-12-31T09:30:00"/>
    <d v="1899-12-30T13:45:00"/>
    <n v="13"/>
    <n v="45"/>
    <d v="1899-12-31T10:00:00"/>
    <d v="1899-12-30T00:30:00"/>
    <n v="0"/>
    <n v="30"/>
    <d v="1899-12-31T11:20:00"/>
    <d v="1899-12-30T01:20:00"/>
    <n v="1"/>
    <n v="20"/>
    <d v="1899-12-31T11:20:00"/>
    <d v="1899-12-31T11:20:00"/>
    <d v="1899-12-30T00:00:00"/>
    <n v="0"/>
    <n v="0"/>
    <d v="1899-12-31T11:20:00"/>
    <d v="1899-12-31T11:20:00"/>
    <d v="1899-12-30T00:00:00"/>
    <n v="0"/>
    <n v="0"/>
    <d v="1899-12-31T14:20:00"/>
    <d v="1899-12-30T03:00:00"/>
    <n v="3"/>
    <n v="0"/>
    <d v="1899-12-31T14:30:00"/>
    <d v="1899-12-30T00:10:00"/>
    <n v="0"/>
    <n v="10"/>
    <d v="1899-12-31T17:42:00"/>
    <d v="1899-12-30T03:12:00"/>
    <n v="3"/>
    <n v="12"/>
    <d v="1899-12-31T17:42:00"/>
    <d v="1899-12-31T17:42:00"/>
    <d v="1899-12-30T00:00:00"/>
    <n v="0"/>
    <n v="0"/>
    <d v="1899-12-31T17:42:00"/>
    <d v="1899-12-31T17:42:00"/>
    <m/>
    <d v="1899-12-30T00:00:00"/>
    <n v="0"/>
    <n v="0"/>
    <d v="1899-12-31T17:50:00"/>
    <d v="1899-12-30T00:08:00"/>
    <n v="0"/>
    <n v="8"/>
    <d v="1899-12-31T17:55:00"/>
    <d v="1899-12-30T00:05:00"/>
    <n v="0"/>
    <n v="5"/>
    <d v="1899-12-31T17:55:00"/>
    <d v="1899-12-31T18:00:00"/>
    <d v="1899-12-30T00:05:00"/>
    <n v="0"/>
    <n v="5"/>
    <d v="1899-12-30T22:15:00"/>
    <n v="22"/>
    <n v="15"/>
    <d v="1899-12-30T04:33:00"/>
    <n v="4"/>
    <n v="33"/>
    <d v="1899-12-30T00:00:00"/>
    <n v="0"/>
    <n v="0"/>
    <d v="1899-12-30T03:12:00"/>
    <n v="3"/>
    <n v="12"/>
    <m/>
    <m/>
    <m/>
    <d v="1899-12-30T00:41:00"/>
    <n v="0"/>
    <n v="41"/>
    <d v="1899-12-30T00:00:00"/>
    <n v="0"/>
    <n v="0"/>
    <d v="1899-12-30T00:00:00"/>
    <n v="0"/>
    <n v="0"/>
    <d v="1899-12-30T00:00:00"/>
    <s v="-"/>
    <s v="-"/>
    <d v="1899-12-30T00:00:00"/>
    <n v="0"/>
    <n v="0"/>
    <d v="1899-12-30T00:00:00"/>
    <n v="0"/>
    <n v="0"/>
    <d v="1899-12-30T02:31:00"/>
    <n v="2"/>
    <n v="31"/>
    <d v="1899-12-30T00:00:00"/>
    <n v="0"/>
    <n v="0"/>
    <n v="1875300.2359999998"/>
    <n v="30142"/>
    <n v="66.466551724137929"/>
    <n v="62.215521066949762"/>
    <m/>
    <m/>
    <m/>
    <m/>
    <m/>
  </r>
  <r>
    <n v="530"/>
    <n v="78"/>
    <d v="2011-11-14T00:00:00"/>
    <n v="11"/>
    <x v="0"/>
    <n v="36"/>
    <s v="TSL,JSR"/>
    <s v="CURRAGH SS/SS NEWZEALAND"/>
    <s v="VOGUE CHALLENGER/IRON BILL"/>
    <d v="1899-12-30T12:10:00"/>
    <x v="524"/>
    <s v="DTY-WT 1-WCS-RLS 2-IMWB 1-DTY"/>
    <n v="58"/>
    <n v="1"/>
    <m/>
    <d v="1899-12-30T12:10:00"/>
    <d v="1899-12-30T12:10:00"/>
    <d v="1899-12-30T00:00:00"/>
    <n v="0"/>
    <n v="0"/>
    <d v="1899-12-30T12:20:00"/>
    <d v="1899-12-30T00:10:00"/>
    <n v="0"/>
    <n v="10"/>
    <d v="1899-12-30T12:30:00"/>
    <d v="1899-12-30T00:10:00"/>
    <n v="0"/>
    <n v="10"/>
    <d v="1899-12-30T13:00:00"/>
    <d v="1899-12-30T00:30:00"/>
    <n v="0"/>
    <n v="30"/>
    <d v="1899-12-30T13:10:00"/>
    <d v="1899-12-30T16:20:00"/>
    <d v="1899-12-30T03:10:00"/>
    <n v="3"/>
    <n v="10"/>
    <d v="1899-12-30T13:10:00"/>
    <d v="1899-12-30T16:20:00"/>
    <d v="1899-12-30T03:10:00"/>
    <n v="3"/>
    <n v="10"/>
    <d v="1899-12-30T18:40:00"/>
    <d v="1899-12-30T02:20:00"/>
    <n v="2"/>
    <n v="20"/>
    <d v="1899-12-30T18:45:00"/>
    <d v="1899-12-30T00:05:00"/>
    <n v="0"/>
    <n v="5"/>
    <d v="1899-12-30T21:23:00"/>
    <d v="1899-12-30T02:38:00"/>
    <n v="2"/>
    <n v="38"/>
    <d v="1899-12-30T21:23:00"/>
    <d v="1899-12-30T21:23:00"/>
    <d v="1899-12-30T00:00:00"/>
    <n v="0"/>
    <n v="0"/>
    <d v="1899-12-30T21:23:00"/>
    <d v="1899-12-30T21:23:00"/>
    <m/>
    <d v="1899-12-30T00:00:00"/>
    <n v="0"/>
    <n v="0"/>
    <d v="1899-12-30T21:30:00"/>
    <d v="1899-12-30T00:07:00"/>
    <n v="0"/>
    <n v="7"/>
    <d v="1899-12-30T21:35:00"/>
    <d v="1899-12-30T00:05:00"/>
    <n v="0"/>
    <n v="5"/>
    <d v="1899-12-30T21:35:00"/>
    <d v="1899-12-30T21:40:00"/>
    <d v="1899-12-30T00:05:00"/>
    <n v="0"/>
    <n v="5"/>
    <d v="1899-12-30T09:30:00"/>
    <n v="9"/>
    <n v="30"/>
    <d v="1899-12-30T03:02:00"/>
    <n v="3"/>
    <n v="2"/>
    <d v="1899-12-30T03:10:00"/>
    <n v="3"/>
    <n v="10"/>
    <d v="1899-12-30T02:38:00"/>
    <n v="2"/>
    <n v="38"/>
    <m/>
    <m/>
    <m/>
    <d v="1899-12-30T01:31:00"/>
    <n v="1"/>
    <n v="31"/>
    <d v="1899-12-30T00:00:00"/>
    <n v="0"/>
    <n v="0"/>
    <d v="1899-12-30T00:00:00"/>
    <n v="0"/>
    <n v="0"/>
    <d v="1899-12-30T00:00:00"/>
    <s v="-"/>
    <s v="-"/>
    <d v="1899-12-30T00:00:00"/>
    <n v="0"/>
    <n v="0"/>
    <d v="1899-12-30T00:00:00"/>
    <n v="0"/>
    <n v="0"/>
    <d v="1899-12-30T01:07:00"/>
    <n v="1"/>
    <n v="7"/>
    <d v="1899-12-30T00:00:00"/>
    <n v="0"/>
    <n v="0"/>
    <n v="1878789.1159999997"/>
    <n v="30200"/>
    <n v="60.153103448275864"/>
    <n v="62.211560132450323"/>
    <m/>
    <m/>
    <m/>
    <m/>
    <m/>
  </r>
  <r>
    <n v="531"/>
    <n v="79"/>
    <d v="2011-11-14T00:00:00"/>
    <n v="11"/>
    <x v="32"/>
    <n v="7"/>
    <s v="VEDANT"/>
    <s v="NON COKING"/>
    <s v="YASA UNSAL SUNAR"/>
    <d v="1899-12-30T18:45:00"/>
    <x v="525"/>
    <s v="DTY-WT 1-WCS-RLS 2-IMWB 1-DTY"/>
    <n v="58"/>
    <n v="0"/>
    <m/>
    <d v="1899-12-30T18:45:00"/>
    <d v="1899-12-30T18:45:00"/>
    <d v="1899-12-30T00:00:00"/>
    <n v="0"/>
    <n v="0"/>
    <d v="1899-12-30T18:50:00"/>
    <d v="1899-12-30T00:05:00"/>
    <n v="0"/>
    <n v="5"/>
    <d v="1899-12-30T19:00:00"/>
    <d v="1899-12-30T00:10:00"/>
    <n v="0"/>
    <n v="10"/>
    <d v="1899-12-30T19:30:00"/>
    <d v="1899-12-30T00:30:00"/>
    <n v="0"/>
    <n v="30"/>
    <d v="1899-12-30T19:40:00"/>
    <d v="1899-12-30T22:40:00"/>
    <d v="1899-12-30T03:00:00"/>
    <n v="3"/>
    <n v="0"/>
    <d v="1899-12-30T19:40:00"/>
    <d v="1899-12-30T22:40:00"/>
    <d v="1899-12-30T03:00:00"/>
    <n v="3"/>
    <n v="0"/>
    <d v="1899-12-30T22:41:00"/>
    <d v="1899-12-30T00:01:00"/>
    <n v="0"/>
    <n v="1"/>
    <d v="1899-12-30T22:43:00"/>
    <d v="1899-12-30T00:02:00"/>
    <n v="0"/>
    <n v="2"/>
    <d v="1899-12-31T00:26:00"/>
    <d v="1899-12-30T01:43:00"/>
    <n v="1"/>
    <n v="43"/>
    <d v="1899-12-31T00:26:00"/>
    <d v="1899-12-31T00:26:00"/>
    <d v="1899-12-30T00:00:00"/>
    <n v="0"/>
    <n v="0"/>
    <d v="1899-12-31T00:26:00"/>
    <d v="1899-12-31T00:26:00"/>
    <m/>
    <d v="1899-12-30T00:00:00"/>
    <n v="0"/>
    <n v="0"/>
    <d v="1899-12-31T00:35:00"/>
    <d v="1899-12-30T00:09:00"/>
    <n v="0"/>
    <n v="9"/>
    <d v="1899-12-31T00:40:00"/>
    <d v="1899-12-30T00:05:00"/>
    <n v="0"/>
    <n v="5"/>
    <d v="1899-12-31T00:40:00"/>
    <d v="1899-12-31T00:45:00"/>
    <d v="1899-12-30T00:05:00"/>
    <n v="0"/>
    <n v="5"/>
    <d v="1899-12-30T06:00:00"/>
    <n v="6"/>
    <n v="0"/>
    <d v="1899-12-30T00:45:00"/>
    <n v="0"/>
    <n v="45"/>
    <d v="1899-12-30T03:00:00"/>
    <n v="3"/>
    <n v="0"/>
    <d v="1899-12-30T01:43:00"/>
    <n v="1"/>
    <n v="43"/>
    <m/>
    <m/>
    <m/>
    <d v="1899-12-30T01:29:00"/>
    <n v="1"/>
    <n v="29"/>
    <d v="1899-12-30T00:00:00"/>
    <n v="0"/>
    <n v="0"/>
    <d v="1899-12-30T00:00:00"/>
    <n v="0"/>
    <n v="0"/>
    <d v="1899-12-30T00:00:00"/>
    <s v="-"/>
    <s v="-"/>
    <d v="1899-12-30T00:00:00"/>
    <n v="0"/>
    <n v="0"/>
    <d v="1899-12-30T00:00:00"/>
    <n v="0"/>
    <n v="0"/>
    <d v="1899-12-30T00:14:00"/>
    <n v="0"/>
    <n v="14"/>
    <d v="1899-12-30T00:00:00"/>
    <n v="0"/>
    <n v="0"/>
    <n v="1882205.4759999998"/>
    <n v="30258"/>
    <n v="58.90275862068966"/>
    <n v="62.205217661444898"/>
    <m/>
    <m/>
    <m/>
    <m/>
    <m/>
  </r>
  <r>
    <n v="532"/>
    <n v="80"/>
    <d v="2011-11-14T00:00:00"/>
    <n v="11"/>
    <x v="0"/>
    <n v="37"/>
    <s v="TSL,JSR"/>
    <s v="CURRAGH SS/CD PCI"/>
    <s v="VOGUE CHALLENGER/LOWLANDS ORCHID"/>
    <d v="1899-12-30T00:25:00"/>
    <x v="526"/>
    <s v="DTY-WT 1-WCS-RLS 1-IMWB 1-DTY"/>
    <n v="54"/>
    <n v="5"/>
    <m/>
    <d v="1899-12-30T00:25:00"/>
    <d v="1899-12-30T00:25:00"/>
    <d v="1899-12-30T00:00:00"/>
    <n v="0"/>
    <n v="0"/>
    <d v="1899-12-30T00:30:00"/>
    <d v="1899-12-30T00:05:00"/>
    <n v="0"/>
    <n v="5"/>
    <d v="1899-12-30T00:30:00"/>
    <d v="1899-12-30T00:00:00"/>
    <n v="0"/>
    <n v="0"/>
    <d v="1899-12-30T00:45:00"/>
    <d v="1899-12-30T00:15:00"/>
    <n v="0"/>
    <n v="15"/>
    <d v="1899-12-30T00:45:00"/>
    <d v="1899-12-30T00:45:00"/>
    <d v="1899-12-30T00:00:00"/>
    <n v="0"/>
    <n v="0"/>
    <d v="1899-12-30T00:45:00"/>
    <d v="1899-12-30T00:45:00"/>
    <d v="1899-12-30T00:00:00"/>
    <n v="0"/>
    <n v="0"/>
    <d v="1899-12-30T00:47:00"/>
    <d v="1899-12-30T00:02:00"/>
    <n v="0"/>
    <n v="2"/>
    <d v="1899-12-30T01:15:00"/>
    <d v="1899-12-30T00:28:00"/>
    <n v="0"/>
    <n v="28"/>
    <d v="1899-12-30T04:20:00"/>
    <d v="1899-12-30T03:05:00"/>
    <n v="3"/>
    <n v="5"/>
    <d v="1899-12-30T04:20:00"/>
    <d v="1899-12-30T04:20:00"/>
    <d v="1899-12-30T00:00:00"/>
    <n v="0"/>
    <n v="0"/>
    <d v="1899-12-30T04:20:00"/>
    <d v="1899-12-30T04:20:00"/>
    <m/>
    <d v="1899-12-30T00:00:00"/>
    <n v="0"/>
    <n v="0"/>
    <d v="1899-12-30T04:30:00"/>
    <d v="1899-12-30T00:10:00"/>
    <n v="0"/>
    <n v="10"/>
    <d v="1899-12-30T04:35:00"/>
    <d v="1899-12-30T00:05:00"/>
    <n v="0"/>
    <n v="5"/>
    <d v="1899-12-30T04:35:00"/>
    <d v="1899-12-30T04:40:00"/>
    <d v="1899-12-30T00:05:00"/>
    <n v="0"/>
    <n v="5"/>
    <d v="1899-12-30T04:15:00"/>
    <n v="4"/>
    <n v="15"/>
    <d v="1899-12-30T00:32:00"/>
    <n v="0"/>
    <n v="32"/>
    <d v="1899-12-30T00:00:00"/>
    <n v="0"/>
    <n v="0"/>
    <d v="1899-12-30T03:05:00"/>
    <n v="3"/>
    <n v="5"/>
    <m/>
    <m/>
    <m/>
    <d v="1899-12-30T00:38:00"/>
    <n v="0"/>
    <n v="38"/>
    <d v="1899-12-30T00:00:00"/>
    <n v="0"/>
    <n v="0"/>
    <d v="1899-12-30T00:00:00"/>
    <n v="0"/>
    <n v="0"/>
    <d v="1899-12-30T00:00:00"/>
    <s v="-"/>
    <s v="-"/>
    <d v="1899-12-30T02:10:00"/>
    <n v="2"/>
    <n v="10"/>
    <d v="1899-12-30T00:00:00"/>
    <n v="0"/>
    <n v="0"/>
    <d v="1899-12-30T00:17:00"/>
    <n v="0"/>
    <n v="17"/>
    <d v="1899-12-30T00:00:00"/>
    <n v="0"/>
    <n v="0"/>
    <n v="1885519.0959999999"/>
    <n v="30312"/>
    <n v="61.36333333333333"/>
    <n v="62.203717867511216"/>
    <m/>
    <m/>
    <m/>
    <m/>
    <m/>
  </r>
  <r>
    <n v="533"/>
    <n v="81"/>
    <d v="2011-11-15T00:00:00"/>
    <n v="11"/>
    <x v="0"/>
    <n v="38"/>
    <s v="TSL,JSR"/>
    <s v="CP OMAN/CD PCI"/>
    <s v="MP PANAMAX 5/LOWLANDS ORCHID"/>
    <d v="1899-12-30T20:30:00"/>
    <x v="527"/>
    <s v="DTY-WT 1-WCS-RLS 2-IMWB 1-DTY"/>
    <n v="59"/>
    <n v="0"/>
    <m/>
    <d v="1899-12-30T20:30:00"/>
    <d v="1899-12-30T20:30:00"/>
    <d v="1899-12-30T00:00:00"/>
    <n v="0"/>
    <n v="0"/>
    <d v="1899-12-30T22:25:00"/>
    <d v="1899-12-30T01:55:00"/>
    <n v="1"/>
    <n v="55"/>
    <d v="1899-12-30T23:55:00"/>
    <d v="1899-12-30T01:30:00"/>
    <n v="1"/>
    <n v="30"/>
    <d v="1899-12-31T00:30:00"/>
    <d v="1899-12-30T00:35:00"/>
    <n v="0"/>
    <n v="35"/>
    <d v="1899-12-31T00:40:00"/>
    <d v="1899-12-31T03:10:00"/>
    <d v="1899-12-30T02:30:00"/>
    <n v="2"/>
    <n v="30"/>
    <d v="1899-12-31T00:40:00"/>
    <d v="1899-12-31T03:10:00"/>
    <d v="1899-12-30T02:30:00"/>
    <n v="2"/>
    <n v="30"/>
    <d v="1899-12-31T03:20:00"/>
    <d v="1899-12-30T00:10:00"/>
    <n v="0"/>
    <n v="10"/>
    <d v="1899-12-31T03:23:00"/>
    <d v="1899-12-30T00:03:00"/>
    <n v="0"/>
    <n v="3"/>
    <d v="1899-12-31T08:00:00"/>
    <d v="1899-12-30T04:37:00"/>
    <n v="4"/>
    <n v="37"/>
    <d v="1899-12-31T08:00:00"/>
    <d v="1899-12-31T08:00:00"/>
    <d v="1899-12-30T00:00:00"/>
    <n v="0"/>
    <n v="0"/>
    <d v="1899-12-31T08:00:00"/>
    <d v="1899-12-31T08:00:00"/>
    <m/>
    <d v="1899-12-30T00:00:00"/>
    <n v="0"/>
    <n v="0"/>
    <d v="1899-12-31T08:03:00"/>
    <d v="1899-12-30T00:03:00"/>
    <n v="0"/>
    <n v="3"/>
    <d v="1899-12-31T08:08:00"/>
    <d v="1899-12-30T00:05:00"/>
    <n v="0"/>
    <n v="5"/>
    <d v="1899-12-31T08:08:00"/>
    <d v="1899-12-31T08:10:00"/>
    <d v="1899-12-30T00:02:00"/>
    <n v="0"/>
    <n v="2"/>
    <d v="1899-12-30T11:40:00"/>
    <n v="11"/>
    <n v="40"/>
    <d v="1899-12-30T00:53:00"/>
    <n v="0"/>
    <n v="53"/>
    <d v="1899-12-30T02:30:00"/>
    <n v="2"/>
    <n v="30"/>
    <d v="1899-12-30T04:37:00"/>
    <n v="4"/>
    <n v="37"/>
    <m/>
    <m/>
    <m/>
    <d v="1899-12-30T02:00:00"/>
    <n v="2"/>
    <n v="0"/>
    <d v="1899-12-30T00:00:00"/>
    <n v="0"/>
    <n v="0"/>
    <d v="1899-12-30T00:00:00"/>
    <n v="0"/>
    <n v="0"/>
    <d v="1899-12-30T00:00:00"/>
    <s v="-"/>
    <s v="-"/>
    <d v="1899-12-30T02:00:00"/>
    <n v="2"/>
    <n v="0"/>
    <d v="1899-12-30T00:00:00"/>
    <n v="0"/>
    <n v="0"/>
    <d v="1899-12-30T00:37:00"/>
    <n v="0"/>
    <n v="37"/>
    <d v="1899-12-30T00:00:00"/>
    <n v="0"/>
    <n v="0"/>
    <n v="1888987.3459999999"/>
    <n v="30371"/>
    <n v="58.783898305084747"/>
    <n v="62.197074380165283"/>
    <m/>
    <m/>
    <m/>
    <m/>
    <m/>
  </r>
  <r>
    <n v="534"/>
    <n v="82"/>
    <d v="2011-11-15T00:00:00"/>
    <n v="11"/>
    <x v="0"/>
    <n v="39"/>
    <s v="TSL,JSR"/>
    <s v="LAKE VERMONT/CD PCI"/>
    <s v="LOWLANDS ORCHID"/>
    <d v="1899-12-30T12:00:00"/>
    <x v="528"/>
    <s v="DTY-WT 1-WCS-RLS 1-IMWB 1-DTY"/>
    <n v="57"/>
    <n v="2"/>
    <m/>
    <d v="1899-12-30T12:00:00"/>
    <d v="1899-12-30T12:00:00"/>
    <d v="1899-12-30T00:00:00"/>
    <n v="0"/>
    <n v="0"/>
    <d v="1899-12-30T12:05:00"/>
    <d v="1899-12-30T00:05:00"/>
    <n v="0"/>
    <n v="5"/>
    <d v="1899-12-30T12:15:00"/>
    <d v="1899-12-30T00:10:00"/>
    <n v="0"/>
    <n v="10"/>
    <d v="1899-12-30T12:35:00"/>
    <d v="1899-12-30T00:20:00"/>
    <n v="0"/>
    <n v="20"/>
    <d v="1899-12-30T12:40:00"/>
    <d v="1899-12-30T13:20:00"/>
    <d v="1899-12-30T00:40:00"/>
    <n v="0"/>
    <n v="40"/>
    <d v="1899-12-30T12:40:00"/>
    <d v="1899-12-30T13:20:00"/>
    <d v="1899-12-30T00:40:00"/>
    <n v="0"/>
    <n v="40"/>
    <d v="1899-12-30T13:30:00"/>
    <d v="1899-12-30T00:10:00"/>
    <n v="0"/>
    <n v="10"/>
    <d v="1899-12-30T13:30:00"/>
    <d v="1899-12-30T00:00:00"/>
    <n v="0"/>
    <n v="0"/>
    <d v="1899-12-30T16:48:00"/>
    <d v="1899-12-30T03:18:00"/>
    <n v="3"/>
    <n v="18"/>
    <d v="1899-12-30T16:48:00"/>
    <d v="1899-12-30T16:48:00"/>
    <d v="1899-12-30T00:00:00"/>
    <n v="0"/>
    <n v="0"/>
    <d v="1899-12-30T16:48:00"/>
    <d v="1899-12-30T16:48:00"/>
    <m/>
    <d v="1899-12-30T00:00:00"/>
    <n v="0"/>
    <n v="0"/>
    <d v="1899-12-30T16:50:00"/>
    <d v="1899-12-30T00:02:00"/>
    <n v="0"/>
    <n v="2"/>
    <d v="1899-12-30T16:55:00"/>
    <d v="1899-12-30T00:05:00"/>
    <n v="0"/>
    <n v="5"/>
    <d v="1899-12-30T16:55:00"/>
    <d v="1899-12-30T17:00:00"/>
    <d v="1899-12-30T00:05:00"/>
    <n v="0"/>
    <n v="5"/>
    <d v="1899-12-30T05:00:00"/>
    <n v="5"/>
    <n v="0"/>
    <d v="1899-12-30T00:37:00"/>
    <n v="0"/>
    <n v="37"/>
    <d v="1899-12-30T00:40:00"/>
    <n v="0"/>
    <n v="40"/>
    <d v="1899-12-30T03:18:00"/>
    <n v="3"/>
    <n v="18"/>
    <m/>
    <m/>
    <m/>
    <d v="1899-12-30T01:12:00"/>
    <n v="1"/>
    <n v="12"/>
    <d v="1899-12-30T00:00:00"/>
    <n v="0"/>
    <n v="0"/>
    <d v="1899-12-30T00:05:00"/>
    <n v="0"/>
    <n v="5"/>
    <d v="1899-12-30T00:00:00"/>
    <s v="-"/>
    <s v="-"/>
    <d v="1899-12-30T01:50:00"/>
    <n v="1"/>
    <n v="50"/>
    <d v="1899-12-30T00:00:00"/>
    <n v="0"/>
    <n v="0"/>
    <d v="1899-12-30T00:11:00"/>
    <n v="0"/>
    <n v="11"/>
    <d v="1899-12-30T00:00:00"/>
    <n v="0"/>
    <n v="0"/>
    <n v="1892506.5159999998"/>
    <n v="30428"/>
    <n v="61.739824561403509"/>
    <n v="62.196217825686858"/>
    <m/>
    <m/>
    <m/>
    <m/>
    <m/>
  </r>
  <r>
    <n v="535"/>
    <n v="83"/>
    <d v="2011-11-15T00:00:00"/>
    <n v="11"/>
    <x v="0"/>
    <n v="40"/>
    <s v="TSL,JSR"/>
    <s v="CP OMAN/CURRAGH SS"/>
    <s v="VOGUE CHALLENGER/MP PANAMAX 5"/>
    <d v="1899-12-30T13:45:00"/>
    <x v="529"/>
    <s v="DTY-WT 1-WCS-RLS 1-IMWB 1-DTY/DTY-WT 1-WCS-RLS 2-IMWB 1-DTY"/>
    <n v="56"/>
    <n v="3"/>
    <m/>
    <d v="1899-12-30T13:45:00"/>
    <d v="1899-12-30T13:45:00"/>
    <d v="1899-12-30T00:00:00"/>
    <n v="0"/>
    <n v="0"/>
    <d v="1899-12-30T15:45:00"/>
    <d v="1899-12-30T02:00:00"/>
    <n v="2"/>
    <n v="0"/>
    <d v="1899-12-30T15:45:00"/>
    <d v="1899-12-30T00:00:00"/>
    <n v="0"/>
    <n v="0"/>
    <d v="1899-12-30T16:15:00"/>
    <d v="1899-12-30T00:30:00"/>
    <n v="0"/>
    <n v="30"/>
    <d v="1899-12-30T16:20:00"/>
    <d v="1899-12-30T18:30:00"/>
    <d v="1899-12-30T02:10:00"/>
    <n v="2"/>
    <n v="10"/>
    <d v="1899-12-30T16:20:00"/>
    <d v="1899-12-30T18:30:00"/>
    <d v="1899-12-30T02:10:00"/>
    <n v="2"/>
    <n v="10"/>
    <d v="1899-12-30T18:40:00"/>
    <d v="1899-12-30T00:10:00"/>
    <n v="0"/>
    <n v="10"/>
    <d v="1899-12-30T18:40:00"/>
    <d v="1899-12-30T00:00:00"/>
    <n v="0"/>
    <n v="0"/>
    <d v="1899-12-30T21:43:00"/>
    <d v="1899-12-30T03:03:00"/>
    <n v="3"/>
    <n v="3"/>
    <d v="1899-12-30T21:43:00"/>
    <d v="1899-12-30T21:43:00"/>
    <d v="1899-12-30T00:00:00"/>
    <n v="0"/>
    <n v="0"/>
    <d v="1899-12-30T21:43:00"/>
    <d v="1899-12-30T21:43:00"/>
    <m/>
    <d v="1899-12-30T00:00:00"/>
    <n v="0"/>
    <n v="0"/>
    <d v="1899-12-30T21:50:00"/>
    <d v="1899-12-30T00:07:00"/>
    <n v="0"/>
    <n v="7"/>
    <d v="1899-12-30T21:55:00"/>
    <d v="1899-12-30T00:05:00"/>
    <n v="0"/>
    <n v="5"/>
    <d v="1899-12-30T21:55:00"/>
    <d v="1899-12-30T22:00:00"/>
    <d v="1899-12-30T00:05:00"/>
    <n v="0"/>
    <n v="5"/>
    <d v="1899-12-30T08:15:00"/>
    <n v="8"/>
    <n v="15"/>
    <d v="1899-12-30T00:52:00"/>
    <n v="0"/>
    <n v="52"/>
    <d v="1899-12-30T02:10:00"/>
    <n v="2"/>
    <n v="10"/>
    <d v="1899-12-30T03:03:00"/>
    <n v="3"/>
    <n v="3"/>
    <m/>
    <m/>
    <m/>
    <d v="1899-12-30T02:45:00"/>
    <n v="2"/>
    <n v="45"/>
    <d v="1899-12-30T00:00:00"/>
    <n v="0"/>
    <n v="0"/>
    <d v="1899-12-30T00:00:00"/>
    <n v="0"/>
    <n v="0"/>
    <d v="1899-12-30T00:00:00"/>
    <s v="-"/>
    <s v="-"/>
    <d v="1899-12-30T00:00:00"/>
    <n v="0"/>
    <n v="0"/>
    <d v="1899-12-30T00:00:00"/>
    <n v="0"/>
    <n v="0"/>
    <d v="1899-12-30T00:18:00"/>
    <n v="0"/>
    <n v="18"/>
    <d v="1899-12-30T00:00:00"/>
    <n v="0"/>
    <n v="0"/>
    <n v="1896078.4959999998"/>
    <n v="30484"/>
    <n v="63.785357142857144"/>
    <n v="62.199137121112706"/>
    <m/>
    <m/>
    <m/>
    <m/>
    <m/>
  </r>
  <r>
    <n v="536"/>
    <n v="84"/>
    <d v="2011-11-15T00:00:00"/>
    <n v="11"/>
    <x v="0"/>
    <n v="41"/>
    <s v="TSL,JSR"/>
    <s v="SS NEWZEALAND/CD PCI"/>
    <s v="IRON BILL/LOWLANDS ORCHID"/>
    <d v="1899-12-30T13:30:00"/>
    <x v="530"/>
    <s v="DTY-WT 1-WCS-RLS 1-IMWB 1-DTY"/>
    <n v="53"/>
    <n v="6"/>
    <m/>
    <d v="1899-12-30T13:30:00"/>
    <d v="1899-12-30T13:30:00"/>
    <d v="1899-12-30T00:00:00"/>
    <n v="0"/>
    <n v="0"/>
    <d v="1899-12-30T19:30:00"/>
    <d v="1899-12-30T06:00:00"/>
    <n v="6"/>
    <n v="0"/>
    <d v="1899-12-30T19:50:00"/>
    <d v="1899-12-30T00:20:00"/>
    <n v="0"/>
    <n v="20"/>
    <d v="1899-12-30T20:30:00"/>
    <d v="1899-12-30T00:40:00"/>
    <n v="0"/>
    <n v="40"/>
    <d v="1899-12-30T20:30:00"/>
    <d v="1899-12-30T21:20:00"/>
    <d v="1899-12-30T00:50:00"/>
    <n v="0"/>
    <n v="50"/>
    <d v="1899-12-30T20:30:00"/>
    <d v="1899-12-30T21:20:00"/>
    <d v="1899-12-30T00:50:00"/>
    <n v="0"/>
    <n v="50"/>
    <d v="1899-12-30T21:30:00"/>
    <d v="1899-12-30T00:10:00"/>
    <n v="0"/>
    <n v="10"/>
    <d v="1899-12-30T23:00:00"/>
    <d v="1899-12-30T01:30:00"/>
    <n v="1"/>
    <n v="30"/>
    <d v="1899-12-31T02:30:00"/>
    <d v="1899-12-30T03:30:00"/>
    <n v="3"/>
    <n v="30"/>
    <d v="1899-12-31T02:30:00"/>
    <d v="1899-12-31T02:30:00"/>
    <d v="1899-12-30T00:00:00"/>
    <n v="0"/>
    <n v="0"/>
    <d v="1899-12-31T02:30:00"/>
    <d v="1899-12-31T02:30:00"/>
    <m/>
    <d v="1899-12-30T00:00:00"/>
    <n v="0"/>
    <n v="0"/>
    <d v="1899-12-31T02:40:00"/>
    <d v="1899-12-30T00:10:00"/>
    <n v="0"/>
    <n v="10"/>
    <d v="1899-12-31T02:45:00"/>
    <d v="1899-12-30T00:05:00"/>
    <n v="0"/>
    <n v="5"/>
    <d v="1899-12-31T02:45:00"/>
    <d v="1899-12-31T02:50:00"/>
    <d v="1899-12-30T00:05:00"/>
    <n v="0"/>
    <n v="5"/>
    <d v="1899-12-30T13:20:00"/>
    <n v="13"/>
    <n v="20"/>
    <d v="1899-12-30T01:05:00"/>
    <n v="1"/>
    <n v="5"/>
    <d v="1899-12-30T00:50:00"/>
    <n v="0"/>
    <n v="50"/>
    <d v="1899-12-30T03:30:00"/>
    <n v="3"/>
    <n v="30"/>
    <m/>
    <m/>
    <m/>
    <d v="1899-12-30T01:11:00"/>
    <n v="1"/>
    <n v="11"/>
    <d v="1899-12-30T00:00:00"/>
    <n v="0"/>
    <n v="0"/>
    <d v="1899-12-30T00:00:00"/>
    <n v="0"/>
    <n v="0"/>
    <d v="1899-12-30T00:00:00"/>
    <s v="-"/>
    <s v="-"/>
    <d v="1899-12-30T01:50:00"/>
    <n v="1"/>
    <n v="50"/>
    <d v="1899-12-30T00:00:00"/>
    <n v="0"/>
    <n v="0"/>
    <d v="1899-12-30T00:29:00"/>
    <n v="0"/>
    <n v="29"/>
    <d v="1899-12-30T00:00:00"/>
    <n v="0"/>
    <n v="0"/>
    <n v="1899309.9859999998"/>
    <n v="30537"/>
    <n v="60.971509433962261"/>
    <n v="62.197006451190354"/>
    <m/>
    <m/>
    <m/>
    <m/>
    <m/>
  </r>
  <r>
    <n v="537"/>
    <n v="85"/>
    <d v="2011-11-15T00:00:00"/>
    <n v="11"/>
    <x v="0"/>
    <n v="42"/>
    <s v="TSL,JSR"/>
    <s v="CP OMAN/CURRAGH SS"/>
    <s v="VOGUE CHALLENGER/MP PANAMAX 5"/>
    <d v="1899-12-30T18:50:00"/>
    <x v="531"/>
    <s v="DTY-WT 1-WCS-RLS 2-IMWB 1-DTY"/>
    <n v="58"/>
    <n v="1"/>
    <m/>
    <d v="1899-12-30T18:50:00"/>
    <d v="1899-12-30T18:50:00"/>
    <d v="1899-12-30T00:00:00"/>
    <n v="0"/>
    <n v="0"/>
    <d v="1899-12-30T22:00:00"/>
    <d v="1899-12-30T03:10:00"/>
    <n v="3"/>
    <n v="10"/>
    <d v="1899-12-30T22:40:00"/>
    <d v="1899-12-30T00:40:00"/>
    <n v="0"/>
    <n v="40"/>
    <d v="1899-12-30T23:35:00"/>
    <d v="1899-12-30T00:55:00"/>
    <n v="0"/>
    <n v="55"/>
    <d v="1899-12-30T23:35:00"/>
    <d v="1899-12-31T01:05:00"/>
    <d v="1899-12-30T01:30:00"/>
    <n v="1"/>
    <n v="30"/>
    <d v="1899-12-30T23:35:00"/>
    <d v="1899-12-31T01:05:00"/>
    <d v="1899-12-30T01:30:00"/>
    <n v="1"/>
    <n v="30"/>
    <d v="1899-12-31T01:10:00"/>
    <d v="1899-12-30T00:05:00"/>
    <n v="0"/>
    <n v="5"/>
    <d v="1899-12-31T01:10:00"/>
    <d v="1899-12-30T00:00:00"/>
    <n v="0"/>
    <n v="0"/>
    <d v="1899-12-31T04:28:00"/>
    <d v="1899-12-30T03:18:00"/>
    <n v="3"/>
    <n v="18"/>
    <d v="1899-12-31T04:28:00"/>
    <d v="1899-12-31T04:28:00"/>
    <d v="1899-12-30T00:00:00"/>
    <n v="0"/>
    <n v="0"/>
    <d v="1899-12-31T04:28:00"/>
    <d v="1899-12-31T04:28:00"/>
    <m/>
    <d v="1899-12-30T00:00:00"/>
    <n v="0"/>
    <n v="0"/>
    <d v="1899-12-31T04:35:00"/>
    <d v="1899-12-30T00:07:00"/>
    <n v="0"/>
    <n v="7"/>
    <d v="1899-12-31T04:40:00"/>
    <d v="1899-12-30T00:05:00"/>
    <n v="0"/>
    <n v="5"/>
    <d v="1899-12-31T04:40:00"/>
    <d v="1899-12-31T04:45:00"/>
    <d v="1899-12-30T00:05:00"/>
    <n v="0"/>
    <n v="5"/>
    <d v="1899-12-30T09:55:00"/>
    <n v="9"/>
    <n v="55"/>
    <d v="1899-12-30T01:12:00"/>
    <n v="1"/>
    <n v="12"/>
    <d v="1899-12-30T01:30:00"/>
    <n v="1"/>
    <n v="30"/>
    <d v="1899-12-30T03:18:00"/>
    <n v="3"/>
    <n v="18"/>
    <m/>
    <m/>
    <m/>
    <d v="1899-12-30T00:44:00"/>
    <n v="0"/>
    <n v="44"/>
    <d v="1899-12-30T00:00:00"/>
    <n v="0"/>
    <n v="0"/>
    <d v="1899-12-30T00:48:00"/>
    <n v="0"/>
    <n v="48"/>
    <d v="1899-12-30T00:00:00"/>
    <s v="-"/>
    <s v="-"/>
    <d v="1899-12-30T00:00:00"/>
    <n v="0"/>
    <n v="0"/>
    <d v="1899-12-30T00:00:00"/>
    <n v="0"/>
    <n v="0"/>
    <d v="1899-12-30T01:46:00"/>
    <n v="1"/>
    <n v="46"/>
    <d v="1899-12-30T00:00:00"/>
    <n v="0"/>
    <n v="0"/>
    <n v="1902972.9959999998"/>
    <n v="30595"/>
    <n v="63.155344827586212"/>
    <n v="62.198823206406267"/>
    <m/>
    <m/>
    <m/>
    <m/>
    <m/>
  </r>
  <r>
    <n v="538"/>
    <n v="86"/>
    <d v="2011-11-16T00:00:00"/>
    <n v="11"/>
    <x v="2"/>
    <n v="5"/>
    <s v="UML,DGPR"/>
    <s v="HARD COKING COAL"/>
    <s v="GARIMA PREM"/>
    <d v="1899-12-30T02:25:00"/>
    <x v="532"/>
    <s v="DTY-WT 1-WCS-RLS 1-IMWB 1-DTY"/>
    <n v="58"/>
    <n v="1"/>
    <m/>
    <d v="1899-12-30T02:25:00"/>
    <d v="1899-12-30T02:25:00"/>
    <d v="1899-12-30T00:00:00"/>
    <n v="0"/>
    <n v="0"/>
    <d v="1899-12-30T02:35:00"/>
    <d v="1899-12-30T00:10:00"/>
    <n v="0"/>
    <n v="10"/>
    <d v="1899-12-30T03:10:00"/>
    <d v="1899-12-30T00:35:00"/>
    <n v="0"/>
    <n v="35"/>
    <d v="1899-12-30T11:50:00"/>
    <d v="1899-12-30T08:40:00"/>
    <n v="8"/>
    <n v="40"/>
    <d v="1899-12-30T03:45:00"/>
    <d v="1899-12-30T04:30:00"/>
    <d v="1899-12-30T00:45:00"/>
    <n v="0"/>
    <n v="45"/>
    <d v="1899-12-30T03:45:00"/>
    <d v="1899-12-30T04:30:00"/>
    <d v="1899-12-30T00:45:00"/>
    <n v="0"/>
    <n v="45"/>
    <d v="1899-12-30T14:23:00"/>
    <d v="1899-12-30T02:33:00"/>
    <n v="2"/>
    <n v="33"/>
    <d v="1899-12-30T14:45:00"/>
    <d v="1899-12-30T00:22:00"/>
    <n v="0"/>
    <n v="22"/>
    <d v="1899-12-30T17:58:00"/>
    <d v="1899-12-30T03:13:00"/>
    <n v="3"/>
    <n v="13"/>
    <d v="1899-12-30T17:58:00"/>
    <d v="1899-12-30T17:58:00"/>
    <d v="1899-12-30T00:00:00"/>
    <n v="0"/>
    <n v="0"/>
    <d v="1899-12-30T17:58:00"/>
    <d v="1899-12-30T17:58:00"/>
    <m/>
    <d v="1899-12-30T00:00:00"/>
    <n v="0"/>
    <n v="0"/>
    <d v="1899-12-30T18:25:00"/>
    <d v="1899-12-30T00:27:00"/>
    <n v="0"/>
    <n v="27"/>
    <d v="1899-12-30T18:45:00"/>
    <d v="1899-12-30T00:20:00"/>
    <n v="0"/>
    <n v="20"/>
    <d v="1899-12-30T18:45:00"/>
    <d v="1899-12-30T21:05:00"/>
    <d v="1899-12-30T02:20:00"/>
    <n v="2"/>
    <n v="20"/>
    <d v="1899-12-30T18:40:00"/>
    <n v="18"/>
    <n v="40"/>
    <d v="1899-12-30T12:00:00"/>
    <n v="12"/>
    <n v="0"/>
    <d v="1899-12-30T00:45:00"/>
    <n v="0"/>
    <n v="45"/>
    <d v="1899-12-30T03:13:00"/>
    <n v="3"/>
    <n v="13"/>
    <m/>
    <m/>
    <m/>
    <d v="1899-12-30T01:22:00"/>
    <n v="1"/>
    <n v="22"/>
    <d v="1899-12-30T00:00:00"/>
    <n v="0"/>
    <n v="0"/>
    <d v="1899-12-30T00:00:00"/>
    <n v="0"/>
    <n v="0"/>
    <d v="1899-12-30T00:00:00"/>
    <s v="-"/>
    <s v="-"/>
    <d v="1899-12-30T00:00:00"/>
    <n v="0"/>
    <n v="0"/>
    <d v="1899-12-30T00:00:00"/>
    <n v="0"/>
    <n v="0"/>
    <d v="1899-12-30T01:51:00"/>
    <n v="1"/>
    <n v="51"/>
    <d v="1899-12-30T00:00:00"/>
    <n v="0"/>
    <n v="0"/>
    <n v="1906394.8759999997"/>
    <n v="30653"/>
    <n v="58.997931034482761"/>
    <n v="62.192766646005275"/>
    <m/>
    <m/>
    <m/>
    <m/>
    <m/>
  </r>
  <r>
    <n v="539"/>
    <n v="87"/>
    <d v="2011-11-16T00:00:00"/>
    <n v="11"/>
    <x v="0"/>
    <n v="43"/>
    <s v="TSL,JSR"/>
    <s v="CURRAGH SS/SS NEWZEALAND"/>
    <s v="VOGUE CHALLENGER/IRON BILL"/>
    <d v="1899-12-30T05:15:00"/>
    <x v="533"/>
    <s v="DTY-WT 1-WCS-RLS 2-IMWB 1-DTY"/>
    <n v="56"/>
    <n v="3"/>
    <m/>
    <d v="1899-12-30T05:15:00"/>
    <d v="1899-12-30T05:15:00"/>
    <d v="1899-12-30T00:00:00"/>
    <n v="0"/>
    <n v="0"/>
    <d v="1899-12-30T06:15:00"/>
    <d v="1899-12-30T01:00:00"/>
    <n v="1"/>
    <n v="0"/>
    <d v="1899-12-30T06:30:00"/>
    <d v="1899-12-30T00:15:00"/>
    <n v="0"/>
    <n v="15"/>
    <d v="1899-12-30T12:00:00"/>
    <d v="1899-12-30T05:30:00"/>
    <n v="5"/>
    <n v="30"/>
    <d v="1899-12-30T14:00:00"/>
    <d v="1899-12-30T15:30:00"/>
    <d v="1899-12-30T01:30:00"/>
    <n v="1"/>
    <n v="30"/>
    <d v="1899-12-30T14:00:00"/>
    <d v="1899-12-30T15:30:00"/>
    <d v="1899-12-30T01:30:00"/>
    <n v="1"/>
    <n v="30"/>
    <d v="1899-12-31T02:02:00"/>
    <d v="1899-12-30T10:32:00"/>
    <n v="10"/>
    <n v="32"/>
    <d v="1899-12-31T02:36:00"/>
    <d v="1899-12-30T00:34:00"/>
    <n v="0"/>
    <n v="34"/>
    <d v="1899-12-31T05:21:00"/>
    <d v="1899-12-30T02:45:00"/>
    <n v="2"/>
    <n v="45"/>
    <d v="1899-12-31T05:21:00"/>
    <d v="1899-12-31T05:21:00"/>
    <d v="1899-12-30T00:00:00"/>
    <n v="0"/>
    <n v="0"/>
    <d v="1899-12-31T05:21:00"/>
    <d v="1899-12-31T05:21:00"/>
    <m/>
    <d v="1899-12-30T00:00:00"/>
    <n v="0"/>
    <n v="0"/>
    <d v="1899-12-31T05:40:00"/>
    <d v="1899-12-30T00:19:00"/>
    <n v="0"/>
    <n v="19"/>
    <d v="1899-12-31T05:45:00"/>
    <d v="1899-12-30T00:05:00"/>
    <n v="0"/>
    <n v="5"/>
    <d v="1899-12-31T05:45:00"/>
    <d v="1899-12-31T05:50:00"/>
    <d v="1899-12-30T00:05:00"/>
    <n v="0"/>
    <n v="5"/>
    <d v="1899-12-31T00:35:00"/>
    <n v="0"/>
    <n v="35"/>
    <d v="1899-12-30T16:26:00"/>
    <n v="16"/>
    <n v="26"/>
    <d v="1899-12-30T01:30:00"/>
    <n v="1"/>
    <n v="30"/>
    <d v="1899-12-30T02:45:00"/>
    <n v="2"/>
    <n v="45"/>
    <m/>
    <m/>
    <m/>
    <d v="1899-12-30T01:51:00"/>
    <n v="1"/>
    <n v="51"/>
    <d v="1899-12-30T00:00:00"/>
    <n v="0"/>
    <n v="0"/>
    <d v="1899-12-30T00:00:00"/>
    <n v="0"/>
    <n v="0"/>
    <d v="1899-12-30T00:00:00"/>
    <s v="-"/>
    <s v="-"/>
    <d v="1899-12-30T00:00:00"/>
    <n v="0"/>
    <n v="0"/>
    <d v="1899-12-30T00:00:00"/>
    <n v="0"/>
    <n v="0"/>
    <d v="1899-12-30T00:54:00"/>
    <n v="0"/>
    <n v="54"/>
    <d v="1899-12-30T00:00:00"/>
    <n v="0"/>
    <n v="0"/>
    <n v="1909919.6559999997"/>
    <n v="30709"/>
    <n v="62.942500000000003"/>
    <n v="62.194133836985891"/>
    <m/>
    <m/>
    <m/>
    <m/>
    <m/>
  </r>
  <r>
    <n v="540"/>
    <n v="88"/>
    <d v="2011-11-16T00:00:00"/>
    <n v="11"/>
    <x v="32"/>
    <n v="8"/>
    <s v="VEDANT"/>
    <s v="NON COKING"/>
    <s v="YASA UNSAL SUNAR"/>
    <d v="1899-12-30T17:45:00"/>
    <x v="534"/>
    <s v="DTY-WT 1-WCS-RLS 2-IMWB 1-DTY"/>
    <n v="59"/>
    <n v="0"/>
    <m/>
    <d v="1899-12-30T17:45:00"/>
    <d v="1899-12-30T17:45:00"/>
    <d v="1899-12-30T00:00:00"/>
    <n v="0"/>
    <n v="0"/>
    <d v="1899-12-30T17:55:00"/>
    <d v="1899-12-30T00:10:00"/>
    <n v="0"/>
    <n v="10"/>
    <d v="1899-12-30T18:15:00"/>
    <d v="1899-12-30T00:20:00"/>
    <n v="0"/>
    <n v="20"/>
    <d v="1899-12-30T19:05:00"/>
    <d v="1899-12-30T00:50:00"/>
    <n v="0"/>
    <n v="50"/>
    <d v="1899-12-30T19:05:00"/>
    <d v="1899-12-30T19:05:00"/>
    <d v="1899-12-30T00:00:00"/>
    <n v="0"/>
    <n v="0"/>
    <d v="1899-12-30T19:05:00"/>
    <d v="1899-12-30T19:05:00"/>
    <d v="1899-12-30T00:00:00"/>
    <n v="0"/>
    <n v="0"/>
    <d v="1899-12-30T19:07:00"/>
    <d v="1899-12-30T00:02:00"/>
    <n v="0"/>
    <n v="2"/>
    <d v="1899-12-30T19:33:00"/>
    <d v="1899-12-30T00:26:00"/>
    <n v="0"/>
    <n v="26"/>
    <d v="1899-12-31T01:22:00"/>
    <d v="1899-12-30T05:49:00"/>
    <n v="5"/>
    <n v="49"/>
    <d v="1899-12-31T01:22:00"/>
    <d v="1899-12-31T01:22:00"/>
    <d v="1899-12-30T00:00:00"/>
    <n v="0"/>
    <n v="0"/>
    <d v="1899-12-31T01:22:00"/>
    <d v="1899-12-31T01:22:00"/>
    <m/>
    <d v="1899-12-30T00:00:00"/>
    <n v="0"/>
    <n v="0"/>
    <d v="1899-12-31T01:35:00"/>
    <d v="1899-12-30T00:13:00"/>
    <n v="0"/>
    <n v="13"/>
    <d v="1899-12-31T01:40:00"/>
    <d v="1899-12-30T00:05:00"/>
    <n v="0"/>
    <n v="5"/>
    <d v="1899-12-31T01:40:00"/>
    <d v="1899-12-31T01:45:00"/>
    <d v="1899-12-30T00:05:00"/>
    <n v="0"/>
    <n v="5"/>
    <d v="1899-12-30T08:00:00"/>
    <n v="8"/>
    <n v="0"/>
    <d v="1899-12-30T01:10:00"/>
    <n v="1"/>
    <n v="10"/>
    <d v="1899-12-30T00:00:00"/>
    <n v="0"/>
    <n v="0"/>
    <d v="1899-12-30T05:49:00"/>
    <n v="5"/>
    <n v="49"/>
    <m/>
    <m/>
    <m/>
    <d v="1899-12-30T01:33:00"/>
    <n v="1"/>
    <n v="33"/>
    <d v="1899-12-30T00:00:00"/>
    <n v="0"/>
    <n v="0"/>
    <d v="1899-12-30T00:47:00"/>
    <n v="0"/>
    <n v="47"/>
    <d v="1899-12-30T00:00:00"/>
    <s v="-"/>
    <s v="-"/>
    <d v="1899-12-30T00:00:00"/>
    <n v="0"/>
    <n v="0"/>
    <d v="1899-12-30T00:00:00"/>
    <n v="0"/>
    <n v="0"/>
    <d v="1899-12-30T03:29:00"/>
    <n v="3"/>
    <n v="29"/>
    <d v="1899-12-30T00:00:00"/>
    <n v="0"/>
    <n v="0"/>
    <n v="1913354.0859999997"/>
    <n v="30768"/>
    <n v="58.210677966101692"/>
    <n v="62.186495254810183"/>
    <m/>
    <m/>
    <m/>
    <m/>
    <m/>
  </r>
  <r>
    <n v="541"/>
    <n v="89"/>
    <d v="2011-11-17T00:00:00"/>
    <n v="11"/>
    <x v="0"/>
    <n v="44"/>
    <s v="TSL,JSR"/>
    <s v="CURRAGH SS / CD PCI"/>
    <s v="VOGUE CHALLENGER/LOWLANDS ORCHID"/>
    <d v="1899-12-30T14:35:00"/>
    <x v="535"/>
    <s v="DTY-WT 1-WCS-RLS 1-IMWB 1-DTY"/>
    <n v="59"/>
    <n v="0"/>
    <m/>
    <d v="1899-12-30T14:35:00"/>
    <d v="1899-12-30T14:35:00"/>
    <d v="1899-12-30T00:00:00"/>
    <n v="0"/>
    <n v="0"/>
    <d v="1899-12-30T19:30:00"/>
    <d v="1899-12-30T04:55:00"/>
    <n v="4"/>
    <n v="55"/>
    <d v="1899-12-30T20:30:00"/>
    <d v="1899-12-30T01:00:00"/>
    <n v="1"/>
    <n v="0"/>
    <d v="1899-12-30T21:30:00"/>
    <d v="1899-12-30T01:00:00"/>
    <n v="1"/>
    <n v="0"/>
    <d v="1899-12-31T01:00:00"/>
    <d v="1899-12-31T02:30:00"/>
    <d v="1899-12-30T01:30:00"/>
    <n v="1"/>
    <n v="30"/>
    <d v="1899-12-31T01:00:00"/>
    <d v="1899-12-31T02:30:00"/>
    <d v="1899-12-30T01:30:00"/>
    <n v="1"/>
    <n v="30"/>
    <d v="1899-12-31T07:20:00"/>
    <d v="1899-12-30T04:50:00"/>
    <n v="4"/>
    <n v="50"/>
    <d v="1899-12-31T05:45:00"/>
    <d v="1899-12-30T03:15:00"/>
    <n v="3"/>
    <n v="15"/>
    <d v="1899-12-31T08:45:00"/>
    <d v="1899-12-30T03:00:00"/>
    <n v="3"/>
    <n v="0"/>
    <d v="1899-12-31T08:45:00"/>
    <d v="1899-12-31T08:45:00"/>
    <d v="1899-12-30T00:00:00"/>
    <n v="0"/>
    <n v="0"/>
    <d v="1899-12-31T08:45:00"/>
    <d v="1899-12-31T08:45:00"/>
    <m/>
    <d v="1899-12-30T00:00:00"/>
    <n v="0"/>
    <n v="0"/>
    <d v="1899-12-31T08:55:00"/>
    <d v="1899-12-30T00:10:00"/>
    <n v="0"/>
    <n v="10"/>
    <d v="1899-12-31T09:00:00"/>
    <d v="1899-12-30T00:05:00"/>
    <n v="0"/>
    <n v="5"/>
    <d v="1899-12-31T09:00:00"/>
    <d v="1899-12-31T09:05:00"/>
    <d v="1899-12-30T00:05:00"/>
    <n v="0"/>
    <n v="5"/>
    <d v="1899-12-30T18:30:00"/>
    <n v="18"/>
    <n v="30"/>
    <d v="1899-12-30T06:05:00"/>
    <n v="6"/>
    <n v="5"/>
    <d v="1899-12-30T01:30:00"/>
    <n v="1"/>
    <n v="30"/>
    <d v="1899-12-30T03:00:00"/>
    <n v="3"/>
    <n v="0"/>
    <m/>
    <m/>
    <m/>
    <d v="1899-12-30T01:18:00"/>
    <n v="1"/>
    <n v="18"/>
    <d v="1899-12-30T00:00:00"/>
    <n v="0"/>
    <n v="0"/>
    <d v="1899-12-30T00:00:00"/>
    <n v="0"/>
    <n v="0"/>
    <d v="1899-12-30T00:00:00"/>
    <s v="-"/>
    <s v="-"/>
    <d v="1899-12-30T01:20:00"/>
    <n v="1"/>
    <n v="20"/>
    <d v="1899-12-30T00:00:00"/>
    <n v="0"/>
    <n v="0"/>
    <d v="1899-12-30T00:22:00"/>
    <n v="0"/>
    <n v="22"/>
    <d v="1899-12-30T00:00:00"/>
    <n v="0"/>
    <n v="0"/>
    <n v="1917000.0059999996"/>
    <n v="30827"/>
    <n v="61.795254237288134"/>
    <n v="62.185746456028795"/>
    <m/>
    <m/>
    <m/>
    <m/>
    <m/>
  </r>
  <r>
    <n v="542"/>
    <n v="90"/>
    <d v="2011-11-17T00:00:00"/>
    <n v="11"/>
    <x v="0"/>
    <n v="45"/>
    <s v="TSL,JSR"/>
    <s v="LAKE VERMONT/ CP OMAN"/>
    <s v="LOWLANDS ORCHID/MP PANAMAX5"/>
    <d v="1899-12-30T11:35:00"/>
    <x v="536"/>
    <s v="DTY-WT 1-WCS-RLS 2-IMWB 1-DTY"/>
    <n v="58"/>
    <n v="1"/>
    <m/>
    <d v="1899-12-30T11:35:00"/>
    <d v="1899-12-30T11:35:00"/>
    <d v="1899-12-30T00:00:00"/>
    <n v="0"/>
    <n v="0"/>
    <d v="1899-12-30T11:45:00"/>
    <d v="1899-12-30T00:10:00"/>
    <n v="0"/>
    <n v="10"/>
    <d v="1899-12-30T12:00:00"/>
    <d v="1899-12-30T00:15:00"/>
    <n v="0"/>
    <n v="15"/>
    <d v="1899-12-30T12:20:00"/>
    <d v="1899-12-30T00:20:00"/>
    <n v="0"/>
    <n v="20"/>
    <d v="1899-12-30T12:25:00"/>
    <d v="1899-12-30T12:48:00"/>
    <d v="1899-12-30T00:23:00"/>
    <n v="0"/>
    <n v="23"/>
    <d v="1899-12-30T12:25:00"/>
    <d v="1899-12-30T12:48:00"/>
    <d v="1899-12-30T00:23:00"/>
    <n v="0"/>
    <n v="23"/>
    <d v="1899-12-30T12:51:00"/>
    <d v="1899-12-30T00:03:00"/>
    <n v="0"/>
    <n v="3"/>
    <d v="1899-12-30T12:52:00"/>
    <d v="1899-12-30T00:01:00"/>
    <n v="0"/>
    <n v="1"/>
    <d v="1899-12-30T15:49:00"/>
    <d v="1899-12-30T02:57:00"/>
    <n v="2"/>
    <n v="57"/>
    <d v="1899-12-30T15:49:00"/>
    <d v="1899-12-30T15:49:00"/>
    <d v="1899-12-30T00:00:00"/>
    <n v="0"/>
    <n v="0"/>
    <d v="1899-12-30T15:49:00"/>
    <d v="1899-12-30T15:49:00"/>
    <m/>
    <d v="1899-12-30T00:00:00"/>
    <n v="0"/>
    <n v="0"/>
    <d v="1899-12-30T16:00:00"/>
    <d v="1899-12-30T00:11:00"/>
    <n v="0"/>
    <n v="11"/>
    <d v="1899-12-30T16:10:00"/>
    <d v="1899-12-30T00:10:00"/>
    <n v="0"/>
    <n v="10"/>
    <d v="1899-12-30T16:10:00"/>
    <d v="1899-12-30T16:15:00"/>
    <d v="1899-12-30T00:05:00"/>
    <n v="0"/>
    <n v="5"/>
    <d v="1899-12-30T04:40:00"/>
    <n v="4"/>
    <n v="40"/>
    <d v="1899-12-30T00:44:00"/>
    <n v="0"/>
    <n v="44"/>
    <d v="1899-12-30T00:23:00"/>
    <n v="0"/>
    <n v="23"/>
    <d v="1899-12-30T02:57:00"/>
    <n v="2"/>
    <n v="57"/>
    <m/>
    <m/>
    <m/>
    <d v="1899-12-30T01:11:00"/>
    <n v="1"/>
    <n v="11"/>
    <d v="1899-12-30T00:00:00"/>
    <n v="0"/>
    <n v="0"/>
    <d v="1899-12-30T00:00:00"/>
    <n v="0"/>
    <n v="0"/>
    <d v="1899-12-30T00:00:00"/>
    <s v="-"/>
    <s v="-"/>
    <d v="1899-12-30T00:00:00"/>
    <n v="0"/>
    <n v="0"/>
    <d v="1899-12-30T00:00:00"/>
    <n v="0"/>
    <n v="0"/>
    <d v="1899-12-30T01:46:00"/>
    <n v="1"/>
    <n v="46"/>
    <d v="1899-12-30T00:00:00"/>
    <n v="0"/>
    <n v="0"/>
    <n v="1920711.2259999996"/>
    <n v="30885"/>
    <n v="63.986551724137925"/>
    <n v="62.189128249959516"/>
    <m/>
    <m/>
    <m/>
    <m/>
    <m/>
  </r>
  <r>
    <n v="543"/>
    <n v="91"/>
    <d v="2011-11-17T00:00:00"/>
    <n v="11"/>
    <x v="0"/>
    <n v="46"/>
    <s v="TSL,JSR"/>
    <s v="ANTHRACITE/CURRAGH SS"/>
    <s v="NAVIOS VECTOR/VOGUE CHALLENGER"/>
    <d v="1899-12-30T19:30:00"/>
    <x v="537"/>
    <s v="DTY-WT 1-WCS-RLS 2-IMWB 1-DTY"/>
    <n v="58"/>
    <n v="1"/>
    <m/>
    <d v="1899-12-30T19:30:00"/>
    <d v="1899-12-30T19:30:00"/>
    <d v="1899-12-30T00:00:00"/>
    <n v="0"/>
    <n v="0"/>
    <d v="1899-12-30T19:40:00"/>
    <d v="1899-12-30T00:10:00"/>
    <n v="0"/>
    <n v="10"/>
    <d v="1899-12-30T19:50:00"/>
    <d v="1899-12-30T00:10:00"/>
    <n v="0"/>
    <n v="10"/>
    <d v="1899-12-30T20:00:00"/>
    <d v="1899-12-30T00:10:00"/>
    <n v="0"/>
    <n v="10"/>
    <d v="1899-12-30T20:00:00"/>
    <d v="1899-12-30T21:20:00"/>
    <d v="1899-12-30T01:20:00"/>
    <n v="1"/>
    <n v="20"/>
    <d v="1899-12-30T20:00:00"/>
    <d v="1899-12-30T21:20:00"/>
    <d v="1899-12-30T01:20:00"/>
    <n v="1"/>
    <n v="20"/>
    <d v="1899-12-30T20:00:00"/>
    <d v="1899-12-30T00:00:00"/>
    <n v="0"/>
    <n v="0"/>
    <d v="1899-12-30T21:28:00"/>
    <d v="1899-12-30T00:08:00"/>
    <n v="0"/>
    <n v="8"/>
    <d v="1899-12-31T00:30:00"/>
    <d v="1899-12-30T03:02:00"/>
    <n v="3"/>
    <n v="2"/>
    <d v="1899-12-31T00:30:00"/>
    <d v="1899-12-31T00:30:00"/>
    <d v="1899-12-30T00:00:00"/>
    <n v="0"/>
    <n v="0"/>
    <d v="1899-12-31T00:30:00"/>
    <d v="1899-12-31T00:30:00"/>
    <m/>
    <d v="1899-12-30T00:00:00"/>
    <n v="0"/>
    <n v="0"/>
    <d v="1899-12-31T00:45:00"/>
    <d v="1899-12-30T00:15:00"/>
    <n v="0"/>
    <n v="15"/>
    <d v="1899-12-31T00:50:00"/>
    <d v="1899-12-30T00:05:00"/>
    <n v="0"/>
    <n v="5"/>
    <d v="1899-12-31T00:50:00"/>
    <d v="1899-12-31T00:55:00"/>
    <d v="1899-12-30T00:05:00"/>
    <n v="0"/>
    <n v="5"/>
    <d v="1899-12-30T05:25:00"/>
    <n v="5"/>
    <n v="25"/>
    <d v="1899-12-30T00:30:00"/>
    <n v="0"/>
    <n v="30"/>
    <d v="1899-12-30T01:20:00"/>
    <n v="1"/>
    <n v="20"/>
    <d v="1899-12-30T03:02:00"/>
    <n v="3"/>
    <n v="2"/>
    <m/>
    <m/>
    <m/>
    <d v="1899-12-30T01:18:00"/>
    <n v="1"/>
    <n v="18"/>
    <d v="1899-12-30T00:00:00"/>
    <n v="0"/>
    <n v="0"/>
    <d v="1899-12-30T00:00:00"/>
    <n v="0"/>
    <n v="0"/>
    <d v="1899-12-30T00:00:00"/>
    <s v="-"/>
    <s v="-"/>
    <d v="1899-12-30T00:00:00"/>
    <n v="0"/>
    <n v="0"/>
    <d v="1899-12-30T00:00:00"/>
    <n v="0"/>
    <n v="0"/>
    <d v="1899-12-30T01:44:00"/>
    <n v="1"/>
    <n v="44"/>
    <d v="1899-12-30T00:00:00"/>
    <n v="0"/>
    <n v="0"/>
    <n v="1924389.6259999995"/>
    <n v="30943"/>
    <n v="63.420689655172417"/>
    <n v="62.191436706201706"/>
    <m/>
    <m/>
    <m/>
    <m/>
    <m/>
  </r>
  <r>
    <n v="544"/>
    <n v="92"/>
    <d v="2011-11-18T00:00:00"/>
    <n v="11"/>
    <x v="32"/>
    <n v="9"/>
    <s v="VEDANT"/>
    <s v="NON COKING"/>
    <s v="YASA UNSAL SUNAR"/>
    <d v="1899-12-30T22:20:00"/>
    <x v="538"/>
    <s v="DTY-WT 1-WCS-RLS 2-IMWB 1-DTY"/>
    <n v="59"/>
    <n v="0"/>
    <m/>
    <d v="1899-12-30T22:20:00"/>
    <d v="1899-12-30T22:20:00"/>
    <d v="1899-12-30T00:00:00"/>
    <n v="0"/>
    <n v="0"/>
    <d v="1899-12-30T22:30:00"/>
    <d v="1899-12-30T00:10:00"/>
    <n v="0"/>
    <n v="10"/>
    <d v="1899-12-30T22:45:00"/>
    <d v="1899-12-30T00:15:00"/>
    <n v="0"/>
    <n v="15"/>
    <d v="1899-12-30T23:25:00"/>
    <d v="1899-12-30T00:40:00"/>
    <n v="0"/>
    <n v="40"/>
    <d v="1899-12-30T23:25:00"/>
    <d v="1899-12-31T00:30:00"/>
    <d v="1899-12-30T01:05:00"/>
    <n v="1"/>
    <n v="5"/>
    <d v="1899-12-30T23:25:00"/>
    <d v="1899-12-31T00:30:00"/>
    <d v="1899-12-30T01:05:00"/>
    <n v="1"/>
    <n v="5"/>
    <d v="1899-12-31T01:47:00"/>
    <d v="1899-12-30T01:17:00"/>
    <n v="1"/>
    <n v="17"/>
    <d v="1899-12-31T02:24:00"/>
    <d v="1899-12-30T00:37:00"/>
    <n v="0"/>
    <n v="37"/>
    <d v="1899-12-31T06:18:00"/>
    <d v="1899-12-30T03:54:00"/>
    <n v="3"/>
    <n v="54"/>
    <d v="1899-12-31T06:18:00"/>
    <d v="1899-12-31T06:18:00"/>
    <d v="1899-12-30T00:00:00"/>
    <n v="0"/>
    <n v="0"/>
    <d v="1899-12-31T06:18:00"/>
    <d v="1899-12-31T06:18:00"/>
    <m/>
    <d v="1899-12-30T00:00:00"/>
    <n v="0"/>
    <n v="0"/>
    <d v="1899-12-31T06:25:00"/>
    <d v="1899-12-30T00:07:00"/>
    <n v="0"/>
    <n v="7"/>
    <d v="1899-12-31T06:30:00"/>
    <d v="1899-12-30T00:05:00"/>
    <n v="0"/>
    <n v="5"/>
    <d v="1899-12-31T06:30:00"/>
    <d v="1899-12-31T06:35:00"/>
    <d v="1899-12-30T00:05:00"/>
    <n v="0"/>
    <n v="5"/>
    <d v="1899-12-30T08:15:00"/>
    <n v="8"/>
    <n v="15"/>
    <d v="1899-12-30T02:09:00"/>
    <n v="2"/>
    <n v="9"/>
    <d v="1899-12-30T01:05:00"/>
    <n v="1"/>
    <n v="5"/>
    <d v="1899-12-30T03:54:00"/>
    <n v="3"/>
    <n v="54"/>
    <m/>
    <m/>
    <m/>
    <d v="1899-12-30T02:06:00"/>
    <n v="2"/>
    <n v="6"/>
    <d v="1899-12-30T00:00:00"/>
    <n v="0"/>
    <n v="0"/>
    <d v="1899-12-30T01:10:00"/>
    <n v="1"/>
    <n v="10"/>
    <d v="1899-12-30T00:00:00"/>
    <s v="-"/>
    <s v="-"/>
    <d v="1899-12-30T00:00:00"/>
    <n v="0"/>
    <n v="0"/>
    <d v="1899-12-30T00:00:00"/>
    <n v="0"/>
    <n v="0"/>
    <d v="1899-12-30T00:38:00"/>
    <n v="0"/>
    <n v="38"/>
    <d v="1899-12-30T00:00:00"/>
    <n v="0"/>
    <n v="0"/>
    <n v="1927898.4559999995"/>
    <n v="31002"/>
    <n v="59.471694915254233"/>
    <n v="62.186260757370476"/>
    <m/>
    <m/>
    <m/>
    <m/>
    <m/>
  </r>
  <r>
    <n v="545"/>
    <n v="93"/>
    <d v="2011-11-18T00:00:00"/>
    <n v="11"/>
    <x v="31"/>
    <n v="3"/>
    <s v="CONCAST INDIA LTD."/>
    <s v="STEAM NON COKING"/>
    <s v="CAROUGE"/>
    <d v="1899-12-30T01:15:00"/>
    <x v="539"/>
    <s v="DTY-WT 1-WCS-RLS 1-IMWB 1-DTY"/>
    <n v="59"/>
    <n v="0"/>
    <m/>
    <d v="1899-12-30T01:15:00"/>
    <d v="1899-12-30T01:15:00"/>
    <d v="1899-12-30T00:00:00"/>
    <n v="0"/>
    <n v="0"/>
    <d v="1899-12-30T01:25:00"/>
    <d v="1899-12-30T00:10:00"/>
    <n v="0"/>
    <n v="10"/>
    <d v="1899-12-30T01:55:00"/>
    <d v="1899-12-30T00:30:00"/>
    <n v="0"/>
    <n v="30"/>
    <d v="1899-12-30T02:20:00"/>
    <d v="1899-12-30T00:25:00"/>
    <n v="0"/>
    <n v="25"/>
    <d v="1899-12-30T02:25:00"/>
    <d v="1899-12-30T03:05:00"/>
    <d v="1899-12-30T00:40:00"/>
    <n v="0"/>
    <n v="40"/>
    <d v="1899-12-30T02:25:00"/>
    <d v="1899-12-30T03:05:00"/>
    <d v="1899-12-30T00:40:00"/>
    <n v="0"/>
    <n v="40"/>
    <d v="1899-12-30T07:00:00"/>
    <d v="1899-12-30T03:55:00"/>
    <n v="3"/>
    <n v="55"/>
    <d v="1899-12-30T07:00:00"/>
    <d v="1899-12-30T00:00:00"/>
    <n v="0"/>
    <n v="0"/>
    <d v="1899-12-30T09:15:00"/>
    <d v="1899-12-30T02:15:00"/>
    <n v="2"/>
    <n v="15"/>
    <d v="1899-12-30T09:15:00"/>
    <d v="1899-12-30T09:15:00"/>
    <d v="1899-12-30T00:00:00"/>
    <n v="0"/>
    <n v="0"/>
    <d v="1899-12-30T09:15:00"/>
    <d v="1899-12-30T09:15:00"/>
    <m/>
    <d v="1899-12-30T00:00:00"/>
    <n v="0"/>
    <n v="0"/>
    <d v="1899-12-30T09:25:00"/>
    <d v="1899-12-30T00:10:00"/>
    <n v="0"/>
    <n v="10"/>
    <d v="1899-12-30T09:30:00"/>
    <d v="1899-12-30T00:05:00"/>
    <n v="0"/>
    <n v="5"/>
    <d v="1899-12-30T09:30:00"/>
    <d v="1899-12-30T13:15:00"/>
    <d v="1899-12-30T03:45:00"/>
    <n v="3"/>
    <n v="45"/>
    <d v="1899-12-30T12:00:00"/>
    <n v="12"/>
    <n v="0"/>
    <d v="1899-12-30T04:35:00"/>
    <n v="4"/>
    <n v="35"/>
    <d v="1899-12-30T00:40:00"/>
    <n v="0"/>
    <n v="40"/>
    <d v="1899-12-30T02:15:00"/>
    <n v="2"/>
    <n v="15"/>
    <m/>
    <m/>
    <m/>
    <d v="1899-12-30T01:00:00"/>
    <n v="1"/>
    <n v="0"/>
    <d v="1899-12-30T00:00:00"/>
    <n v="0"/>
    <n v="0"/>
    <d v="1899-12-30T00:00:00"/>
    <n v="0"/>
    <n v="0"/>
    <d v="1899-12-30T00:28:00"/>
    <n v="0"/>
    <n v="28"/>
    <d v="1899-12-30T00:00:00"/>
    <n v="0"/>
    <n v="0"/>
    <d v="1899-12-30T00:00:00"/>
    <n v="0"/>
    <n v="0"/>
    <d v="1899-12-30T00:47:00"/>
    <n v="0"/>
    <n v="47"/>
    <d v="1899-12-30T00:00:00"/>
    <n v="0"/>
    <n v="0"/>
    <n v="1931784.9859999996"/>
    <n v="31061"/>
    <n v="65.873389830508472"/>
    <n v="62.193264415183016"/>
    <m/>
    <m/>
    <m/>
    <m/>
    <m/>
  </r>
  <r>
    <n v="546"/>
    <n v="94"/>
    <d v="2011-11-18T00:00:00"/>
    <n v="11"/>
    <x v="0"/>
    <n v="47"/>
    <s v="TSL,JSR"/>
    <s v="CP OMAN"/>
    <s v="MP PANAMAX 5"/>
    <d v="1899-12-30T02:50:00"/>
    <x v="540"/>
    <s v="DTY-WT 1-WCS-RLS 2-IMWB 1-DTY"/>
    <n v="59"/>
    <n v="0"/>
    <m/>
    <d v="1899-12-30T02:50:00"/>
    <d v="1899-12-30T02:50:00"/>
    <d v="1899-12-30T00:00:00"/>
    <n v="0"/>
    <n v="0"/>
    <d v="1899-12-30T09:45:00"/>
    <d v="1899-12-30T06:55:00"/>
    <n v="6"/>
    <n v="55"/>
    <d v="1899-12-30T10:00:00"/>
    <d v="1899-12-30T00:15:00"/>
    <n v="0"/>
    <n v="15"/>
    <d v="1899-12-30T10:30:00"/>
    <d v="1899-12-30T00:30:00"/>
    <n v="0"/>
    <n v="30"/>
    <d v="1899-12-30T11:00:00"/>
    <d v="1899-12-30T11:45:00"/>
    <d v="1899-12-30T00:45:00"/>
    <n v="0"/>
    <n v="45"/>
    <d v="1899-12-30T11:00:00"/>
    <d v="1899-12-30T11:45:00"/>
    <d v="1899-12-30T00:45:00"/>
    <n v="0"/>
    <n v="45"/>
    <d v="1899-12-30T12:30:00"/>
    <d v="1899-12-30T00:45:00"/>
    <n v="0"/>
    <n v="45"/>
    <d v="1899-12-30T12:30:00"/>
    <d v="1899-12-30T00:00:00"/>
    <n v="0"/>
    <n v="0"/>
    <d v="1899-12-30T14:01:00"/>
    <d v="1899-12-30T01:31:00"/>
    <n v="1"/>
    <n v="31"/>
    <d v="1899-12-30T14:01:00"/>
    <d v="1899-12-30T14:01:00"/>
    <d v="1899-12-30T00:00:00"/>
    <n v="0"/>
    <n v="0"/>
    <d v="1899-12-30T14:01:00"/>
    <d v="1899-12-30T14:01:00"/>
    <m/>
    <d v="1899-12-30T00:00:00"/>
    <n v="0"/>
    <n v="0"/>
    <d v="1899-12-30T14:10:00"/>
    <d v="1899-12-30T00:09:00"/>
    <n v="0"/>
    <n v="9"/>
    <d v="1899-12-30T14:15:00"/>
    <d v="1899-12-30T00:05:00"/>
    <n v="0"/>
    <n v="5"/>
    <d v="1899-12-30T14:15:00"/>
    <d v="1899-12-30T23:20:00"/>
    <d v="1899-12-30T09:05:00"/>
    <n v="9"/>
    <n v="5"/>
    <d v="1899-12-30T20:30:00"/>
    <n v="20"/>
    <n v="30"/>
    <d v="1899-12-30T01:29:00"/>
    <n v="1"/>
    <n v="29"/>
    <d v="1899-12-30T00:45:00"/>
    <n v="0"/>
    <n v="45"/>
    <d v="1899-12-30T01:31:00"/>
    <n v="1"/>
    <n v="31"/>
    <m/>
    <m/>
    <m/>
    <d v="1899-12-30T00:47:00"/>
    <n v="0"/>
    <n v="47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44:00"/>
    <n v="0"/>
    <n v="44"/>
    <d v="1899-12-30T00:00:00"/>
    <n v="0"/>
    <n v="0"/>
    <n v="1935389.9159999995"/>
    <n v="31120"/>
    <n v="61.100508474576266"/>
    <n v="62.191192673521833"/>
    <m/>
    <m/>
    <m/>
    <m/>
    <m/>
  </r>
  <r>
    <n v="547"/>
    <n v="95"/>
    <d v="2011-11-18T00:00:00"/>
    <n v="11"/>
    <x v="0"/>
    <n v="48"/>
    <s v="TSL,JSR"/>
    <s v="SS NEWZEALAND/CURRAGH SS"/>
    <s v="VOGUE CHALLENGER/IRON BILL"/>
    <d v="1899-12-30T10:30:00"/>
    <x v="541"/>
    <s v="DTY-WT 1-WCS-RLS 1-IMWB 1-DTY"/>
    <n v="56"/>
    <n v="3"/>
    <m/>
    <d v="1899-12-30T10:30:00"/>
    <d v="1899-12-30T10:30:00"/>
    <d v="1899-12-30T00:00:00"/>
    <n v="0"/>
    <n v="0"/>
    <d v="1899-12-30T11:00:00"/>
    <d v="1899-12-30T00:30:00"/>
    <n v="0"/>
    <n v="30"/>
    <d v="1899-12-30T11:15:00"/>
    <d v="1899-12-30T00:15:00"/>
    <n v="0"/>
    <n v="15"/>
    <d v="1899-12-30T11:40:00"/>
    <d v="1899-12-30T00:25:00"/>
    <n v="0"/>
    <n v="25"/>
    <d v="1899-12-30T12:00:00"/>
    <d v="1899-12-30T13:30:00"/>
    <d v="1899-12-30T01:30:00"/>
    <n v="1"/>
    <n v="30"/>
    <d v="1899-12-30T12:00:00"/>
    <d v="1899-12-30T13:30:00"/>
    <d v="1899-12-30T01:30:00"/>
    <n v="1"/>
    <n v="30"/>
    <d v="1899-12-30T15:30:00"/>
    <d v="1899-12-30T02:00:00"/>
    <n v="2"/>
    <n v="0"/>
    <d v="1899-12-30T15:30:00"/>
    <d v="1899-12-30T00:00:00"/>
    <n v="0"/>
    <n v="0"/>
    <d v="1899-12-30T18:59:00"/>
    <d v="1899-12-30T03:29:00"/>
    <n v="3"/>
    <n v="29"/>
    <d v="1899-12-30T18:59:00"/>
    <d v="1899-12-30T18:59:00"/>
    <d v="1899-12-30T00:00:00"/>
    <n v="0"/>
    <n v="0"/>
    <d v="1899-12-30T18:59:00"/>
    <d v="1899-12-30T18:59:00"/>
    <m/>
    <d v="1899-12-30T00:00:00"/>
    <n v="0"/>
    <n v="0"/>
    <d v="1899-12-30T19:10:00"/>
    <d v="1899-12-30T00:11:00"/>
    <n v="0"/>
    <n v="11"/>
    <d v="1899-12-30T19:15:00"/>
    <d v="1899-12-30T00:05:00"/>
    <n v="0"/>
    <n v="5"/>
    <d v="1899-12-30T19:15:00"/>
    <d v="1899-12-31T01:00:00"/>
    <d v="1899-12-30T05:45:00"/>
    <n v="5"/>
    <n v="45"/>
    <d v="1899-12-30T14:30:00"/>
    <n v="14"/>
    <n v="30"/>
    <d v="1899-12-30T02:41:00"/>
    <n v="2"/>
    <n v="41"/>
    <d v="1899-12-30T01:30:00"/>
    <n v="1"/>
    <n v="30"/>
    <d v="1899-12-30T03:29:00"/>
    <n v="3"/>
    <n v="29"/>
    <m/>
    <m/>
    <m/>
    <d v="1899-12-30T01:16:00"/>
    <n v="1"/>
    <n v="16"/>
    <d v="1899-12-30T00:00:00"/>
    <n v="0"/>
    <n v="0"/>
    <d v="1899-12-30T01:15:00"/>
    <n v="1"/>
    <n v="15"/>
    <d v="1899-12-30T00:00:00"/>
    <n v="0"/>
    <n v="0"/>
    <d v="1899-12-30T00:00:00"/>
    <n v="0"/>
    <n v="0"/>
    <d v="1899-12-30T00:00:00"/>
    <n v="0"/>
    <n v="0"/>
    <d v="1899-12-30T00:58:00"/>
    <n v="0"/>
    <n v="58"/>
    <d v="1899-12-30T00:00:00"/>
    <n v="0"/>
    <n v="0"/>
    <n v="1938818.3359999994"/>
    <n v="31176"/>
    <n v="61.221785714285716"/>
    <n v="62.18945137285089"/>
    <m/>
    <m/>
    <m/>
    <m/>
    <m/>
  </r>
  <r>
    <n v="548"/>
    <n v="96"/>
    <d v="2011-11-18T00:00:00"/>
    <n v="11"/>
    <x v="18"/>
    <n v="1"/>
    <s v="BSL"/>
    <s v="STEAM NON COKING"/>
    <s v="FU ZHOU HAI/IRON KNIGHT"/>
    <d v="1899-12-30T10:15:00"/>
    <x v="542"/>
    <s v="DTY-WT 1-WCS-RLS 2-IMWB 1-DTY"/>
    <n v="59"/>
    <n v="0"/>
    <m/>
    <d v="1899-12-30T10:15:00"/>
    <d v="1899-12-30T10:15:00"/>
    <d v="1899-12-30T00:00:00"/>
    <n v="0"/>
    <n v="0"/>
    <d v="1899-12-30T10:50:00"/>
    <d v="1899-12-30T00:35:00"/>
    <n v="0"/>
    <n v="35"/>
    <d v="1899-12-30T11:00:00"/>
    <d v="1899-12-30T00:10:00"/>
    <n v="0"/>
    <n v="10"/>
    <d v="1899-12-30T11:30:00"/>
    <d v="1899-12-30T00:30:00"/>
    <n v="0"/>
    <n v="30"/>
    <d v="1899-12-30T14:00:00"/>
    <d v="1899-12-30T15:00:00"/>
    <d v="1899-12-30T01:00:00"/>
    <n v="1"/>
    <n v="0"/>
    <d v="1899-12-30T14:00:00"/>
    <d v="1899-12-30T15:00:00"/>
    <d v="1899-12-30T01:00:00"/>
    <n v="1"/>
    <n v="0"/>
    <d v="1899-12-30T20:12:00"/>
    <d v="1899-12-30T05:12:00"/>
    <n v="5"/>
    <n v="12"/>
    <d v="1899-12-30T20:12:00"/>
    <d v="1899-12-30T00:00:00"/>
    <n v="0"/>
    <n v="0"/>
    <d v="1899-12-30T23:44:00"/>
    <d v="1899-12-30T03:32:00"/>
    <n v="3"/>
    <n v="32"/>
    <d v="1899-12-30T23:44:00"/>
    <d v="1899-12-30T23:44:00"/>
    <d v="1899-12-30T00:00:00"/>
    <n v="0"/>
    <n v="0"/>
    <d v="1899-12-30T23:44:00"/>
    <d v="1899-12-30T23:44:00"/>
    <m/>
    <d v="1899-12-30T00:00:00"/>
    <n v="0"/>
    <n v="0"/>
    <d v="1899-12-30T23:53:00"/>
    <d v="1899-12-30T00:09:00"/>
    <n v="0"/>
    <n v="9"/>
    <d v="1899-12-31T00:00:00"/>
    <d v="1899-12-30T00:07:00"/>
    <n v="0"/>
    <n v="7"/>
    <d v="1899-12-31T00:00:00"/>
    <d v="1899-12-31T03:20:00"/>
    <d v="1899-12-30T03:20:00"/>
    <n v="3"/>
    <n v="20"/>
    <d v="1899-12-30T17:05:00"/>
    <n v="17"/>
    <n v="5"/>
    <d v="1899-12-30T05:58:00"/>
    <n v="5"/>
    <n v="58"/>
    <d v="1899-12-30T01:00:00"/>
    <n v="1"/>
    <n v="0"/>
    <d v="1899-12-30T03:32:00"/>
    <n v="3"/>
    <n v="32"/>
    <m/>
    <m/>
    <m/>
    <d v="1899-12-30T01:39:00"/>
    <n v="1"/>
    <n v="39"/>
    <d v="1899-12-30T00:00:00"/>
    <n v="0"/>
    <n v="0"/>
    <d v="1899-12-30T00:08:00"/>
    <n v="0"/>
    <n v="8"/>
    <d v="1899-12-30T00:00:00"/>
    <n v="0"/>
    <n v="0"/>
    <d v="1899-12-30T00:00:00"/>
    <n v="0"/>
    <n v="0"/>
    <d v="1899-12-30T00:00:00"/>
    <n v="0"/>
    <n v="0"/>
    <d v="1899-12-30T01:45:00"/>
    <n v="1"/>
    <n v="45"/>
    <d v="1899-12-30T00:00:00"/>
    <n v="0"/>
    <n v="0"/>
    <n v="1942339.9159999995"/>
    <n v="31235"/>
    <n v="59.687796610169492"/>
    <n v="62.18472598047061"/>
    <m/>
    <m/>
    <m/>
    <m/>
    <m/>
  </r>
  <r>
    <n v="549"/>
    <n v="97"/>
    <d v="2011-11-19T00:00:00"/>
    <n v="11"/>
    <x v="25"/>
    <n v="2"/>
    <s v="VISA STEEL"/>
    <s v="NON COKING"/>
    <s v="NEWLEAD SPARTOUNTA"/>
    <d v="1899-12-30T23:00:00"/>
    <x v="543"/>
    <s v="DTY-WT 1-WCS-RLS 1-IMWB 1-DTY"/>
    <n v="59"/>
    <n v="0"/>
    <m/>
    <d v="1899-12-30T23:00:00"/>
    <d v="1899-12-30T23:00:00"/>
    <d v="1899-12-30T00:00:00"/>
    <n v="0"/>
    <n v="0"/>
    <d v="1899-12-30T23:20:00"/>
    <d v="1899-12-30T00:20:00"/>
    <n v="0"/>
    <n v="20"/>
    <d v="1899-12-30T23:50:00"/>
    <d v="1899-12-30T00:30:00"/>
    <n v="0"/>
    <n v="30"/>
    <d v="1899-12-31T00:47:00"/>
    <d v="1899-12-30T00:57:00"/>
    <n v="0"/>
    <n v="57"/>
    <d v="1899-12-31T00:50:00"/>
    <d v="1899-12-31T02:55:00"/>
    <d v="1899-12-30T02:05:00"/>
    <n v="2"/>
    <n v="5"/>
    <d v="1899-12-31T00:50:00"/>
    <d v="1899-12-31T02:55:00"/>
    <d v="1899-12-30T02:05:00"/>
    <n v="2"/>
    <n v="5"/>
    <d v="1899-12-31T03:10:00"/>
    <d v="1899-12-30T00:15:00"/>
    <n v="0"/>
    <n v="15"/>
    <d v="1899-12-31T03:11:00"/>
    <d v="1899-12-30T00:01:00"/>
    <n v="0"/>
    <n v="1"/>
    <d v="1899-12-31T06:46:00"/>
    <d v="1899-12-30T03:35:00"/>
    <n v="3"/>
    <n v="35"/>
    <d v="1899-12-31T06:46:00"/>
    <d v="1899-12-31T06:46:00"/>
    <d v="1899-12-30T00:00:00"/>
    <n v="0"/>
    <n v="0"/>
    <d v="1899-12-31T06:46:00"/>
    <d v="1899-12-31T06:46:00"/>
    <m/>
    <d v="1899-12-30T00:00:00"/>
    <n v="0"/>
    <n v="0"/>
    <d v="1899-12-31T06:55:00"/>
    <d v="1899-12-30T00:09:00"/>
    <n v="0"/>
    <n v="9"/>
    <d v="1899-12-31T06:57:00"/>
    <d v="1899-12-30T00:02:00"/>
    <n v="0"/>
    <n v="2"/>
    <d v="1899-12-31T06:57:00"/>
    <d v="1899-12-31T07:00:00"/>
    <d v="1899-12-30T00:03:00"/>
    <n v="0"/>
    <n v="3"/>
    <d v="1899-12-30T08:00:00"/>
    <n v="8"/>
    <n v="0"/>
    <d v="1899-12-30T01:23:00"/>
    <n v="1"/>
    <n v="23"/>
    <d v="1899-12-30T02:05:00"/>
    <n v="2"/>
    <n v="5"/>
    <d v="1899-12-30T03:35:00"/>
    <n v="3"/>
    <n v="35"/>
    <m/>
    <m/>
    <m/>
    <d v="1899-12-30T01:11:00"/>
    <n v="1"/>
    <n v="11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2:24:00"/>
    <n v="2"/>
    <n v="24"/>
    <d v="1899-12-30T00:00:00"/>
    <n v="0"/>
    <n v="0"/>
    <n v="1945846.9759999996"/>
    <n v="31294"/>
    <n v="59.441694915254239"/>
    <n v="62.179554419377503"/>
    <m/>
    <m/>
    <m/>
    <m/>
    <m/>
  </r>
  <r>
    <n v="550"/>
    <n v="98"/>
    <d v="2011-11-19T00:00:00"/>
    <n v="11"/>
    <x v="0"/>
    <n v="49"/>
    <s v="TSL,JSR"/>
    <s v="CURRAGH SS"/>
    <s v="VOGUE CHALLENGER"/>
    <d v="1899-12-30T11:20:00"/>
    <x v="544"/>
    <s v="DTY-WT 1-WCS-RLS 1-IMWB 1-DTY"/>
    <n v="54"/>
    <n v="5"/>
    <m/>
    <d v="1899-12-30T11:20:00"/>
    <d v="1899-12-30T11:20:00"/>
    <d v="1899-12-30T00:00:00"/>
    <n v="0"/>
    <n v="0"/>
    <d v="1899-12-30T11:25:00"/>
    <d v="1899-12-30T00:05:00"/>
    <n v="0"/>
    <n v="5"/>
    <d v="1899-12-30T11:35:00"/>
    <d v="1899-12-30T00:10:00"/>
    <n v="0"/>
    <n v="10"/>
    <d v="1899-12-30T11:50:00"/>
    <d v="1899-12-30T00:15:00"/>
    <n v="0"/>
    <n v="15"/>
    <d v="1899-12-30T12:00:00"/>
    <d v="1899-12-30T14:35:00"/>
    <d v="1899-12-30T02:35:00"/>
    <n v="2"/>
    <n v="35"/>
    <d v="1899-12-30T12:00:00"/>
    <d v="1899-12-30T14:35:00"/>
    <d v="1899-12-30T02:35:00"/>
    <n v="2"/>
    <n v="35"/>
    <d v="1899-12-30T14:37:00"/>
    <d v="1899-12-30T00:02:00"/>
    <n v="0"/>
    <n v="2"/>
    <d v="1899-12-30T14:39:00"/>
    <d v="1899-12-30T00:02:00"/>
    <n v="0"/>
    <n v="2"/>
    <d v="1899-12-30T16:08:00"/>
    <d v="1899-12-30T01:29:00"/>
    <n v="1"/>
    <n v="29"/>
    <d v="1899-12-30T16:08:00"/>
    <d v="1899-12-30T16:08:00"/>
    <d v="1899-12-30T00:00:00"/>
    <n v="0"/>
    <n v="0"/>
    <d v="1899-12-30T16:08:00"/>
    <d v="1899-12-30T16:08:00"/>
    <m/>
    <d v="1899-12-30T00:00:00"/>
    <n v="0"/>
    <n v="0"/>
    <d v="1899-12-30T16:20:00"/>
    <d v="1899-12-30T00:12:00"/>
    <n v="0"/>
    <n v="12"/>
    <d v="1899-12-30T16:25:00"/>
    <d v="1899-12-30T00:05:00"/>
    <n v="0"/>
    <n v="5"/>
    <d v="1899-12-30T16:25:00"/>
    <d v="1899-12-30T18:35:00"/>
    <d v="1899-12-30T02:10:00"/>
    <n v="2"/>
    <n v="10"/>
    <d v="1899-12-30T07:15:00"/>
    <n v="7"/>
    <n v="15"/>
    <d v="1899-12-30T00:34:00"/>
    <n v="0"/>
    <n v="34"/>
    <d v="1899-12-30T02:35:00"/>
    <n v="2"/>
    <n v="35"/>
    <d v="1899-12-30T01:29:00"/>
    <n v="1"/>
    <n v="29"/>
    <m/>
    <m/>
    <m/>
    <d v="1899-12-30T01:12:00"/>
    <n v="1"/>
    <n v="12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17:00"/>
    <n v="0"/>
    <n v="17"/>
    <d v="1899-12-30T00:00:00"/>
    <n v="0"/>
    <n v="0"/>
    <n v="1949172.7359999996"/>
    <n v="31348"/>
    <n v="61.58814814814815"/>
    <n v="62.178535664157188"/>
    <m/>
    <m/>
    <m/>
    <m/>
    <m/>
  </r>
  <r>
    <n v="551"/>
    <n v="99"/>
    <d v="2011-11-19T00:00:00"/>
    <n v="11"/>
    <x v="32"/>
    <n v="10"/>
    <s v="VEDANT"/>
    <s v="NON COKING"/>
    <s v="YASA UNSAL SUNAR"/>
    <d v="1899-12-30T16:30:00"/>
    <x v="545"/>
    <s v="DTY-WT 1-WCS-RLS 2-IMWB 1-DTY"/>
    <n v="59"/>
    <n v="0"/>
    <m/>
    <d v="1899-12-30T16:30:00"/>
    <d v="1899-12-30T16:30:00"/>
    <d v="1899-12-30T00:00:00"/>
    <n v="0"/>
    <n v="0"/>
    <d v="1899-12-30T16:40:00"/>
    <d v="1899-12-30T00:10:00"/>
    <n v="0"/>
    <n v="10"/>
    <d v="1899-12-30T16:45:00"/>
    <d v="1899-12-30T00:05:00"/>
    <n v="0"/>
    <n v="5"/>
    <d v="1899-12-30T17:00:00"/>
    <d v="1899-12-30T00:15:00"/>
    <n v="0"/>
    <n v="15"/>
    <d v="1899-12-30T17:00:00"/>
    <d v="1899-12-30T17:00:00"/>
    <d v="1899-12-30T00:00:00"/>
    <n v="0"/>
    <n v="0"/>
    <d v="1899-12-30T17:00:00"/>
    <d v="1899-12-30T17:00:00"/>
    <d v="1899-12-30T00:00:00"/>
    <n v="0"/>
    <n v="0"/>
    <d v="1899-12-30T17:30:00"/>
    <d v="1899-12-30T00:30:00"/>
    <n v="0"/>
    <n v="30"/>
    <d v="1899-12-30T17:34:00"/>
    <d v="1899-12-30T00:04:00"/>
    <n v="0"/>
    <n v="4"/>
    <d v="1899-12-30T20:38:00"/>
    <d v="1899-12-30T03:04:00"/>
    <n v="3"/>
    <n v="4"/>
    <d v="1899-12-30T20:38:00"/>
    <d v="1899-12-30T20:38:00"/>
    <d v="1899-12-30T00:00:00"/>
    <n v="0"/>
    <n v="0"/>
    <d v="1899-12-30T20:38:00"/>
    <d v="1899-12-30T20:38:00"/>
    <m/>
    <d v="1899-12-30T00:00:00"/>
    <n v="0"/>
    <n v="0"/>
    <d v="1899-12-30T20:45:00"/>
    <d v="1899-12-30T00:07:00"/>
    <n v="0"/>
    <n v="7"/>
    <d v="1899-12-30T20:50:00"/>
    <d v="1899-12-30T00:05:00"/>
    <n v="0"/>
    <n v="5"/>
    <d v="1899-12-30T20:50:00"/>
    <d v="1899-12-30T20:55:00"/>
    <d v="1899-12-30T00:05:00"/>
    <n v="0"/>
    <n v="5"/>
    <d v="1899-12-30T04:25:00"/>
    <n v="4"/>
    <n v="25"/>
    <d v="1899-12-30T00:57:00"/>
    <n v="0"/>
    <n v="57"/>
    <d v="1899-12-30T00:00:00"/>
    <n v="0"/>
    <n v="0"/>
    <d v="1899-12-30T03:04:00"/>
    <n v="3"/>
    <n v="4"/>
    <m/>
    <m/>
    <m/>
    <d v="1899-12-30T01:37:00"/>
    <n v="1"/>
    <n v="37"/>
    <d v="1899-12-30T00:00:00"/>
    <n v="0"/>
    <n v="0"/>
    <d v="1899-12-30T00:47:00"/>
    <n v="0"/>
    <n v="47"/>
    <d v="1899-12-30T00:00:00"/>
    <n v="0"/>
    <n v="0"/>
    <d v="1899-12-30T00:00:00"/>
    <n v="0"/>
    <n v="0"/>
    <d v="1899-12-30T00:00:00"/>
    <n v="0"/>
    <n v="0"/>
    <d v="1899-12-30T00:40:00"/>
    <n v="0"/>
    <n v="40"/>
    <d v="1899-12-30T00:00:00"/>
    <n v="0"/>
    <n v="0"/>
    <n v="1952742.1859999995"/>
    <n v="31407"/>
    <n v="60.499152542372876"/>
    <n v="62.175380838666527"/>
    <m/>
    <m/>
    <m/>
    <m/>
    <m/>
  </r>
  <r>
    <n v="552"/>
    <n v="100"/>
    <d v="2011-11-19T00:00:00"/>
    <n v="11"/>
    <x v="0"/>
    <n v="50"/>
    <s v="TSL,JSR"/>
    <s v="LAKE VERMONT"/>
    <s v="LOWLANDS ORCHID"/>
    <d v="1899-12-30T18:15:00"/>
    <x v="546"/>
    <s v="DTY-WT 1-WCS-RLS 1-IMWB 1-DTY"/>
    <n v="54"/>
    <n v="4"/>
    <m/>
    <d v="1899-12-30T18:15:00"/>
    <d v="1899-12-30T18:15:00"/>
    <d v="1899-12-30T00:00:00"/>
    <n v="0"/>
    <n v="0"/>
    <d v="1899-12-30T18:20:00"/>
    <d v="1899-12-30T00:05:00"/>
    <n v="0"/>
    <n v="5"/>
    <d v="1899-12-30T18:30:00"/>
    <d v="1899-12-30T00:10:00"/>
    <n v="0"/>
    <n v="10"/>
    <d v="1899-12-30T20:00:00"/>
    <d v="1899-12-30T01:30:00"/>
    <n v="1"/>
    <n v="30"/>
    <d v="1899-12-30T20:05:00"/>
    <d v="1899-12-30T21:30:00"/>
    <d v="1899-12-30T01:25:00"/>
    <n v="1"/>
    <n v="25"/>
    <d v="1899-12-30T20:05:00"/>
    <d v="1899-12-30T21:30:00"/>
    <d v="1899-12-30T01:25:00"/>
    <n v="1"/>
    <n v="25"/>
    <d v="1899-12-30T21:30:00"/>
    <d v="1899-12-30T00:00:00"/>
    <n v="0"/>
    <n v="0"/>
    <d v="1899-12-30T21:36:00"/>
    <d v="1899-12-30T00:06:00"/>
    <n v="0"/>
    <n v="6"/>
    <d v="1899-12-30T23:53:00"/>
    <d v="1899-12-30T02:17:00"/>
    <n v="2"/>
    <n v="17"/>
    <d v="1899-12-30T23:53:00"/>
    <d v="1899-12-30T23:53:00"/>
    <d v="1899-12-30T00:00:00"/>
    <n v="0"/>
    <n v="0"/>
    <d v="1899-12-30T23:53:00"/>
    <d v="1899-12-30T23:53:00"/>
    <m/>
    <d v="1899-12-30T00:00:00"/>
    <n v="0"/>
    <n v="0"/>
    <d v="1899-12-31T00:00:00"/>
    <d v="1899-12-30T00:07:00"/>
    <n v="0"/>
    <n v="7"/>
    <d v="1899-12-31T00:05:00"/>
    <d v="1899-12-30T00:05:00"/>
    <n v="0"/>
    <n v="5"/>
    <d v="1899-12-31T00:05:00"/>
    <d v="1899-12-31T00:10:00"/>
    <d v="1899-12-30T00:05:00"/>
    <n v="0"/>
    <n v="5"/>
    <d v="1899-12-30T05:55:00"/>
    <n v="5"/>
    <n v="55"/>
    <d v="1899-12-30T01:42:00"/>
    <n v="1"/>
    <n v="42"/>
    <d v="1899-12-30T01:25:00"/>
    <n v="1"/>
    <n v="25"/>
    <d v="1899-12-30T02:17:00"/>
    <n v="2"/>
    <n v="17"/>
    <m/>
    <m/>
    <m/>
    <d v="1899-12-30T01:07:00"/>
    <n v="1"/>
    <n v="7"/>
    <d v="1899-12-30T00:00:00"/>
    <n v="0"/>
    <n v="0"/>
    <d v="1899-12-30T00:20:00"/>
    <n v="0"/>
    <n v="20"/>
    <d v="1899-12-30T00:00:00"/>
    <n v="0"/>
    <n v="0"/>
    <d v="1899-12-30T00:00:00"/>
    <n v="0"/>
    <n v="0"/>
    <d v="1899-12-30T00:22:00"/>
    <n v="0"/>
    <n v="22"/>
    <d v="1899-12-30T00:28:00"/>
    <n v="0"/>
    <n v="28"/>
    <d v="1899-12-30T00:00:00"/>
    <n v="0"/>
    <n v="0"/>
    <n v="1956129.5759999994"/>
    <n v="31461"/>
    <n v="62.729444444444439"/>
    <n v="62.176331839420214"/>
    <m/>
    <m/>
    <m/>
    <m/>
    <m/>
  </r>
  <r>
    <n v="553"/>
    <n v="101"/>
    <d v="2011-11-19T00:00:00"/>
    <n v="11"/>
    <x v="18"/>
    <n v="2"/>
    <s v="BSL"/>
    <s v="STEAM NON COKING"/>
    <s v="IRON KNIGHT"/>
    <d v="1899-12-30T00:30:00"/>
    <x v="547"/>
    <s v="DTY-WT 1-WCS-RLS 1-IMWB 1-DTY"/>
    <n v="57"/>
    <n v="2"/>
    <m/>
    <d v="1899-12-30T00:30:00"/>
    <d v="1899-12-30T00:30:00"/>
    <d v="1899-12-30T00:00:00"/>
    <n v="0"/>
    <n v="0"/>
    <d v="1899-12-30T00:35:00"/>
    <d v="1899-12-30T00:05:00"/>
    <n v="0"/>
    <n v="5"/>
    <d v="1899-12-30T00:50:00"/>
    <d v="1899-12-30T00:15:00"/>
    <n v="0"/>
    <n v="15"/>
    <d v="1899-12-30T01:28:00"/>
    <d v="1899-12-30T00:38:00"/>
    <n v="0"/>
    <n v="38"/>
    <d v="1899-12-30T01:30:00"/>
    <d v="1899-12-30T03:55:00"/>
    <d v="1899-12-30T02:25:00"/>
    <n v="2"/>
    <n v="25"/>
    <d v="1899-12-30T01:30:00"/>
    <d v="1899-12-30T03:55:00"/>
    <d v="1899-12-30T02:25:00"/>
    <n v="2"/>
    <n v="25"/>
    <d v="1899-12-30T04:00:00"/>
    <d v="1899-12-30T00:05:00"/>
    <n v="0"/>
    <n v="5"/>
    <d v="1899-12-30T04:05:00"/>
    <d v="1899-12-30T00:05:00"/>
    <n v="0"/>
    <n v="5"/>
    <d v="1899-12-30T05:41:00"/>
    <d v="1899-12-30T01:36:00"/>
    <n v="1"/>
    <n v="36"/>
    <d v="1899-12-30T05:41:00"/>
    <d v="1899-12-30T05:41:00"/>
    <d v="1899-12-30T00:00:00"/>
    <n v="0"/>
    <n v="0"/>
    <d v="1899-12-30T05:41:00"/>
    <d v="1899-12-30T05:41:00"/>
    <m/>
    <d v="1899-12-30T00:00:00"/>
    <n v="0"/>
    <n v="0"/>
    <d v="1899-12-30T05:50:00"/>
    <d v="1899-12-30T00:09:00"/>
    <n v="0"/>
    <n v="9"/>
    <d v="1899-12-30T05:55:00"/>
    <d v="1899-12-30T00:05:00"/>
    <n v="0"/>
    <n v="5"/>
    <d v="1899-12-30T05:55:00"/>
    <d v="1899-12-30T06:00:00"/>
    <d v="1899-12-30T00:05:00"/>
    <n v="0"/>
    <n v="5"/>
    <d v="1899-12-30T05:30:00"/>
    <n v="5"/>
    <n v="30"/>
    <d v="1899-12-30T00:57:00"/>
    <n v="0"/>
    <n v="57"/>
    <d v="1899-12-30T02:25:00"/>
    <n v="2"/>
    <n v="25"/>
    <d v="1899-12-30T01:36:00"/>
    <n v="1"/>
    <n v="36"/>
    <m/>
    <m/>
    <m/>
    <d v="1899-12-30T01:17:00"/>
    <n v="1"/>
    <n v="17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19:00"/>
    <n v="0"/>
    <n v="19"/>
    <d v="1899-12-30T00:00:00"/>
    <n v="0"/>
    <n v="0"/>
    <n v="1959603.4959999993"/>
    <n v="31518"/>
    <n v="60.945964912280701"/>
    <n v="62.174106732660682"/>
    <m/>
    <m/>
    <m/>
    <m/>
    <m/>
  </r>
  <r>
    <n v="554"/>
    <n v="102"/>
    <d v="2011-11-20T00:00:00"/>
    <n v="11"/>
    <x v="0"/>
    <n v="51"/>
    <s v="TSL,JSR"/>
    <s v="CP OMAN/ CURRAGH SS"/>
    <s v="MP PANAMAX 5/VOGUE CHALLENGER"/>
    <d v="1899-12-30T05:45:00"/>
    <x v="548"/>
    <s v="DTY-WT 1-WCS-RLS 2-IMWB 1-DTY"/>
    <n v="58"/>
    <n v="1"/>
    <m/>
    <d v="1899-12-30T05:45:00"/>
    <d v="1899-12-30T05:45:00"/>
    <d v="1899-12-30T00:00:00"/>
    <n v="0"/>
    <n v="0"/>
    <d v="1899-12-30T05:55:00"/>
    <d v="1899-12-30T00:10:00"/>
    <n v="0"/>
    <n v="10"/>
    <d v="1899-12-30T06:50:00"/>
    <d v="1899-12-30T00:55:00"/>
    <n v="0"/>
    <n v="55"/>
    <d v="1899-12-30T07:25:00"/>
    <d v="1899-12-30T00:35:00"/>
    <n v="0"/>
    <n v="35"/>
    <d v="1899-12-30T07:30:00"/>
    <d v="1899-12-30T08:00:00"/>
    <d v="1899-12-30T00:30:00"/>
    <n v="0"/>
    <n v="30"/>
    <d v="1899-12-30T07:30:00"/>
    <d v="1899-12-30T08:00:00"/>
    <d v="1899-12-30T00:30:00"/>
    <n v="0"/>
    <n v="30"/>
    <d v="1899-12-30T08:25:00"/>
    <d v="1899-12-30T00:25:00"/>
    <n v="0"/>
    <n v="25"/>
    <d v="1899-12-30T08:32:00"/>
    <d v="1899-12-30T00:07:00"/>
    <n v="0"/>
    <n v="7"/>
    <d v="1899-12-30T11:08:00"/>
    <d v="1899-12-30T02:36:00"/>
    <n v="2"/>
    <n v="36"/>
    <d v="1899-12-30T11:08:00"/>
    <d v="1899-12-30T11:08:00"/>
    <d v="1899-12-30T00:00:00"/>
    <n v="0"/>
    <n v="0"/>
    <d v="1899-12-30T11:08:00"/>
    <d v="1899-12-30T11:08:00"/>
    <m/>
    <d v="1899-12-30T00:00:00"/>
    <n v="0"/>
    <n v="0"/>
    <d v="1899-12-30T11:15:00"/>
    <d v="1899-12-30T00:07:00"/>
    <n v="0"/>
    <n v="7"/>
    <d v="1899-12-30T11:20:00"/>
    <d v="1899-12-30T00:05:00"/>
    <n v="0"/>
    <n v="5"/>
    <d v="1899-12-30T11:20:00"/>
    <d v="1899-12-30T11:25:00"/>
    <d v="1899-12-30T00:05:00"/>
    <n v="0"/>
    <n v="5"/>
    <d v="1899-12-30T05:40:00"/>
    <n v="5"/>
    <n v="40"/>
    <d v="1899-12-30T01:12:00"/>
    <n v="1"/>
    <n v="12"/>
    <d v="1899-12-30T00:30:00"/>
    <n v="0"/>
    <n v="30"/>
    <d v="1899-12-30T02:36:00"/>
    <n v="2"/>
    <n v="36"/>
    <m/>
    <m/>
    <m/>
    <d v="1899-12-30T01:09:00"/>
    <n v="1"/>
    <n v="9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27:00"/>
    <n v="1"/>
    <n v="27"/>
    <d v="1899-12-30T00:00:00"/>
    <n v="0"/>
    <n v="0"/>
    <n v="1963255.2159999993"/>
    <n v="31576"/>
    <n v="62.960689655172409"/>
    <n v="62.175551558145408"/>
    <m/>
    <m/>
    <m/>
    <m/>
    <m/>
  </r>
  <r>
    <n v="555"/>
    <n v="103"/>
    <d v="2011-11-20T00:00:00"/>
    <n v="11"/>
    <x v="15"/>
    <n v="2"/>
    <s v="CONCAST INDIA LTD."/>
    <s v="STEAM NON COKING"/>
    <s v="CAROUGE"/>
    <d v="1899-12-30T07:05:00"/>
    <x v="549"/>
    <s v="DTY-WT 1-WCS-RLS 1-IMWB 1-DTY"/>
    <n v="59"/>
    <n v="0"/>
    <m/>
    <d v="1899-12-30T07:05:00"/>
    <d v="1899-12-30T07:05:00"/>
    <d v="1899-12-30T00:00:00"/>
    <n v="0"/>
    <n v="0"/>
    <d v="1899-12-30T07:10:00"/>
    <d v="1899-12-30T00:05:00"/>
    <n v="0"/>
    <n v="5"/>
    <d v="1899-12-30T08:10:00"/>
    <d v="1899-12-30T01:00:00"/>
    <n v="1"/>
    <n v="0"/>
    <d v="1899-12-30T08:35:00"/>
    <d v="1899-12-30T00:25:00"/>
    <n v="0"/>
    <n v="25"/>
    <d v="1899-12-30T08:40:00"/>
    <d v="1899-12-30T09:05:00"/>
    <d v="1899-12-30T00:25:00"/>
    <n v="0"/>
    <n v="25"/>
    <d v="1899-12-30T08:40:00"/>
    <d v="1899-12-30T09:05:00"/>
    <d v="1899-12-30T00:25:00"/>
    <n v="0"/>
    <n v="25"/>
    <d v="1899-12-30T09:11:00"/>
    <d v="1899-12-30T00:06:00"/>
    <n v="0"/>
    <n v="6"/>
    <d v="1899-12-30T09:12:00"/>
    <d v="1899-12-30T00:01:00"/>
    <n v="0"/>
    <n v="1"/>
    <d v="1899-12-30T12:51:00"/>
    <d v="1899-12-30T03:39:00"/>
    <n v="3"/>
    <n v="39"/>
    <d v="1899-12-30T12:51:00"/>
    <d v="1899-12-30T12:51:00"/>
    <d v="1899-12-30T00:00:00"/>
    <n v="0"/>
    <n v="0"/>
    <d v="1899-12-30T12:51:00"/>
    <d v="1899-12-30T12:51:00"/>
    <m/>
    <d v="1899-12-30T00:00:00"/>
    <n v="0"/>
    <n v="0"/>
    <d v="1899-12-30T13:00:00"/>
    <d v="1899-12-30T00:09:00"/>
    <n v="0"/>
    <n v="9"/>
    <d v="1899-12-30T13:05:00"/>
    <d v="1899-12-30T00:05:00"/>
    <n v="0"/>
    <n v="5"/>
    <d v="1899-12-30T13:05:00"/>
    <d v="1899-12-30T13:10:00"/>
    <d v="1899-12-30T00:05:00"/>
    <n v="0"/>
    <n v="5"/>
    <d v="1899-12-30T06:05:00"/>
    <n v="6"/>
    <n v="5"/>
    <d v="1899-12-30T00:45:00"/>
    <n v="0"/>
    <n v="45"/>
    <d v="1899-12-30T00:25:00"/>
    <n v="0"/>
    <n v="25"/>
    <d v="1899-12-30T03:39:00"/>
    <n v="3"/>
    <n v="39"/>
    <m/>
    <m/>
    <m/>
    <d v="1899-12-30T01:12:00"/>
    <n v="1"/>
    <n v="12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2:27:00"/>
    <n v="2"/>
    <n v="27"/>
    <d v="1899-12-30T00:00:00"/>
    <n v="0"/>
    <n v="0"/>
    <n v="1967165.9559999993"/>
    <n v="31635"/>
    <n v="66.283728813559321"/>
    <n v="62.18321340287654"/>
    <m/>
    <m/>
    <m/>
    <m/>
    <m/>
  </r>
  <r>
    <n v="556"/>
    <n v="104"/>
    <d v="2011-11-20T00:00:00"/>
    <n v="11"/>
    <x v="32"/>
    <n v="11"/>
    <s v="VEDANT ALUMINIUM"/>
    <s v="NON COKING"/>
    <s v="YASA UNSAL SUNAR"/>
    <d v="1899-12-30T09:30:00"/>
    <x v="550"/>
    <s v="DTY-WT 1-WCS-RLS 2-IMWB 1-DTY"/>
    <n v="56"/>
    <n v="3"/>
    <m/>
    <d v="1899-12-30T09:30:00"/>
    <d v="1899-12-30T09:30:00"/>
    <d v="1899-12-30T00:00:00"/>
    <n v="0"/>
    <n v="0"/>
    <d v="1899-12-30T12:00:00"/>
    <d v="1899-12-30T02:30:00"/>
    <n v="2"/>
    <n v="30"/>
    <d v="1899-12-30T12:30:00"/>
    <d v="1899-12-30T00:30:00"/>
    <n v="0"/>
    <n v="30"/>
    <d v="1899-12-30T13:15:00"/>
    <d v="1899-12-30T00:45:00"/>
    <n v="0"/>
    <n v="45"/>
    <d v="1899-12-30T13:15:00"/>
    <d v="1899-12-30T13:15:00"/>
    <d v="1899-12-30T00:00:00"/>
    <n v="0"/>
    <n v="0"/>
    <d v="1899-12-30T13:15:00"/>
    <d v="1899-12-30T13:15:00"/>
    <d v="1899-12-30T00:00:00"/>
    <n v="0"/>
    <n v="0"/>
    <d v="1899-12-30T17:50:00"/>
    <d v="1899-12-30T04:35:00"/>
    <n v="4"/>
    <n v="35"/>
    <d v="1899-12-30T17:54:00"/>
    <d v="1899-12-30T00:04:00"/>
    <n v="0"/>
    <n v="4"/>
    <d v="1899-12-30T22:39:00"/>
    <d v="1899-12-30T04:45:00"/>
    <n v="4"/>
    <n v="45"/>
    <d v="1899-12-30T22:39:00"/>
    <d v="1899-12-30T22:39:00"/>
    <d v="1899-12-30T00:00:00"/>
    <n v="0"/>
    <n v="0"/>
    <d v="1899-12-30T22:39:00"/>
    <d v="1899-12-30T22:39:00"/>
    <m/>
    <d v="1899-12-30T00:00:00"/>
    <n v="0"/>
    <n v="0"/>
    <d v="1899-12-30T22:47:00"/>
    <d v="1899-12-30T00:08:00"/>
    <n v="0"/>
    <n v="8"/>
    <d v="1899-12-30T22:53:00"/>
    <d v="1899-12-30T00:06:00"/>
    <n v="0"/>
    <n v="6"/>
    <d v="1899-12-30T22:53:00"/>
    <d v="1899-12-30T22:55:00"/>
    <d v="1899-12-30T00:02:00"/>
    <n v="0"/>
    <n v="2"/>
    <d v="1899-12-30T13:25:00"/>
    <n v="13"/>
    <n v="25"/>
    <d v="1899-12-30T05:34:00"/>
    <n v="5"/>
    <n v="34"/>
    <d v="1899-12-30T00:00:00"/>
    <n v="0"/>
    <n v="0"/>
    <d v="1899-12-30T04:45:00"/>
    <n v="4"/>
    <n v="45"/>
    <m/>
    <m/>
    <m/>
    <d v="1899-12-30T01:15:00"/>
    <n v="1"/>
    <n v="15"/>
    <d v="1899-12-30T00:00:00"/>
    <n v="0"/>
    <n v="0"/>
    <d v="1899-12-30T00:14:00"/>
    <n v="0"/>
    <n v="14"/>
    <d v="1899-12-30T00:00:00"/>
    <n v="0"/>
    <n v="0"/>
    <d v="1899-12-30T00:00:00"/>
    <n v="0"/>
    <n v="0"/>
    <d v="1899-12-30T02:46:00"/>
    <n v="2"/>
    <n v="46"/>
    <d v="1899-12-30T00:30:00"/>
    <n v="0"/>
    <n v="30"/>
    <d v="1899-12-30T00:00:00"/>
    <n v="0"/>
    <n v="0"/>
    <n v="1970541.6259999992"/>
    <n v="31691"/>
    <n v="60.279821428571431"/>
    <n v="62.17984998895583"/>
    <m/>
    <m/>
    <m/>
    <m/>
    <m/>
  </r>
  <r>
    <n v="557"/>
    <n v="105"/>
    <d v="2011-11-20T00:00:00"/>
    <n v="11"/>
    <x v="0"/>
    <n v="52"/>
    <s v="TSL,JSR"/>
    <s v="SS NEWZEALAND/ANTHRACITE"/>
    <s v="IRON BILL/NAVIOS VECTOR"/>
    <d v="1899-12-30T14:20:00"/>
    <x v="551"/>
    <s v="DTY-WT 1-WCS-RLS 1-IMWB 1-DTY"/>
    <n v="55"/>
    <n v="4"/>
    <m/>
    <d v="1899-12-30T14:20:00"/>
    <d v="1899-12-30T14:20:00"/>
    <d v="1899-12-30T00:00:00"/>
    <n v="0"/>
    <n v="0"/>
    <d v="1899-12-30T14:40:00"/>
    <d v="1899-12-30T00:20:00"/>
    <n v="0"/>
    <n v="20"/>
    <d v="1899-12-30T14:55:00"/>
    <d v="1899-12-30T00:15:00"/>
    <n v="0"/>
    <n v="15"/>
    <d v="1899-12-30T16:00:00"/>
    <d v="1899-12-30T01:05:00"/>
    <n v="1"/>
    <n v="5"/>
    <d v="1899-12-30T16:00:00"/>
    <d v="1899-12-30T17:05:00"/>
    <d v="1899-12-30T01:05:00"/>
    <n v="1"/>
    <n v="5"/>
    <d v="1899-12-30T16:00:00"/>
    <d v="1899-12-30T17:05:00"/>
    <d v="1899-12-30T01:05:00"/>
    <n v="1"/>
    <n v="5"/>
    <d v="1899-12-30T23:00:00"/>
    <d v="1899-12-30T05:55:00"/>
    <n v="5"/>
    <n v="55"/>
    <d v="1899-12-30T23:10:00"/>
    <d v="1899-12-30T00:10:00"/>
    <n v="0"/>
    <n v="10"/>
    <d v="1899-12-31T02:03:00"/>
    <d v="1899-12-30T02:53:00"/>
    <n v="2"/>
    <n v="53"/>
    <d v="1899-12-31T02:03:00"/>
    <d v="1899-12-31T02:03:00"/>
    <d v="1899-12-30T00:00:00"/>
    <n v="0"/>
    <n v="0"/>
    <d v="1899-12-31T02:03:00"/>
    <d v="1899-12-31T02:03:00"/>
    <m/>
    <d v="1899-12-30T00:00:00"/>
    <n v="0"/>
    <n v="0"/>
    <d v="1899-12-31T02:11:00"/>
    <d v="1899-12-30T00:08:00"/>
    <n v="0"/>
    <n v="8"/>
    <d v="1899-12-31T02:15:00"/>
    <d v="1899-12-30T00:04:00"/>
    <n v="0"/>
    <n v="4"/>
    <d v="1899-12-31T02:15:00"/>
    <d v="1899-12-31T02:20:00"/>
    <d v="1899-12-30T00:05:00"/>
    <n v="0"/>
    <n v="5"/>
    <d v="1899-12-30T12:00:00"/>
    <n v="12"/>
    <n v="0"/>
    <d v="1899-12-30T07:12:00"/>
    <n v="7"/>
    <n v="12"/>
    <d v="1899-12-30T01:05:00"/>
    <n v="1"/>
    <n v="5"/>
    <d v="1899-12-30T02:53:00"/>
    <n v="2"/>
    <n v="53"/>
    <m/>
    <m/>
    <m/>
    <d v="1899-12-30T01:04:00"/>
    <n v="1"/>
    <n v="4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49:00"/>
    <n v="1"/>
    <n v="49"/>
    <d v="1899-12-30T00:00:00"/>
    <n v="0"/>
    <n v="0"/>
    <n v="1973958.1659999993"/>
    <n v="31746"/>
    <n v="62.118909090909092"/>
    <n v="62.179744408744384"/>
    <m/>
    <m/>
    <m/>
    <m/>
    <m/>
  </r>
  <r>
    <n v="558"/>
    <n v="106"/>
    <d v="2011-11-20T00:00:00"/>
    <n v="11"/>
    <x v="15"/>
    <n v="3"/>
    <s v="JAY BALAJI INDIA LTD."/>
    <s v="STEAM NON COKING"/>
    <s v="CAROUGE"/>
    <d v="1899-12-30T21:30:00"/>
    <x v="552"/>
    <s v="DTY-WT 1-WCS-RLS 1-IMWB 1-DTY"/>
    <n v="58"/>
    <n v="1"/>
    <m/>
    <d v="1899-12-30T21:30:00"/>
    <d v="1899-12-30T21:30:00"/>
    <d v="1899-12-30T00:00:00"/>
    <n v="0"/>
    <n v="0"/>
    <d v="1899-12-30T21:50:00"/>
    <d v="1899-12-30T00:20:00"/>
    <n v="0"/>
    <n v="20"/>
    <d v="1899-12-30T22:10:00"/>
    <d v="1899-12-30T00:20:00"/>
    <n v="0"/>
    <n v="20"/>
    <d v="1899-12-30T23:10:00"/>
    <d v="1899-12-30T01:00:00"/>
    <n v="1"/>
    <n v="0"/>
    <d v="1899-12-30T23:10:00"/>
    <d v="1899-12-31T00:30:00"/>
    <d v="1899-12-30T01:20:00"/>
    <n v="1"/>
    <n v="20"/>
    <d v="1899-12-30T23:10:00"/>
    <d v="1899-12-31T00:30:00"/>
    <d v="1899-12-30T01:20:00"/>
    <n v="1"/>
    <n v="20"/>
    <d v="1899-12-31T02:30:00"/>
    <d v="1899-12-30T02:00:00"/>
    <n v="2"/>
    <n v="0"/>
    <d v="1899-12-31T02:40:00"/>
    <d v="1899-12-30T00:10:00"/>
    <n v="0"/>
    <n v="10"/>
    <d v="1899-12-31T04:54:00"/>
    <d v="1899-12-30T02:14:00"/>
    <n v="2"/>
    <n v="14"/>
    <d v="1899-12-31T04:54:00"/>
    <d v="1899-12-31T04:54:00"/>
    <d v="1899-12-30T00:00:00"/>
    <n v="0"/>
    <n v="0"/>
    <d v="1899-12-31T04:54:00"/>
    <d v="1899-12-31T04:54:00"/>
    <m/>
    <d v="1899-12-30T00:00:00"/>
    <n v="0"/>
    <n v="0"/>
    <d v="1899-12-31T05:05:00"/>
    <d v="1899-12-30T00:11:00"/>
    <n v="0"/>
    <n v="11"/>
    <d v="1899-12-31T05:15:00"/>
    <d v="1899-12-30T00:10:00"/>
    <n v="0"/>
    <n v="10"/>
    <d v="1899-12-31T05:15:00"/>
    <d v="1899-12-31T05:20:00"/>
    <d v="1899-12-30T00:05:00"/>
    <n v="0"/>
    <n v="5"/>
    <d v="1899-12-30T07:50:00"/>
    <n v="7"/>
    <n v="50"/>
    <d v="1899-12-30T03:21:00"/>
    <n v="3"/>
    <n v="21"/>
    <d v="1899-12-30T01:20:00"/>
    <n v="1"/>
    <n v="20"/>
    <d v="1899-12-30T02:14:00"/>
    <n v="2"/>
    <n v="14"/>
    <m/>
    <m/>
    <m/>
    <d v="1899-12-30T01:04:00"/>
    <n v="1"/>
    <n v="4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10:00"/>
    <n v="1"/>
    <n v="10"/>
    <d v="1899-12-30T00:00:00"/>
    <n v="0"/>
    <n v="0"/>
    <n v="1977760.8659999992"/>
    <n v="31804"/>
    <n v="65.563793103448276"/>
    <n v="62.185915796755104"/>
    <m/>
    <m/>
    <m/>
    <m/>
    <m/>
  </r>
  <r>
    <n v="559"/>
    <n v="107"/>
    <d v="2011-11-21T00:00:00"/>
    <n v="11"/>
    <x v="18"/>
    <n v="3"/>
    <s v="BSL"/>
    <s v="STEAM NON COKING"/>
    <s v="IRON KNIGHT"/>
    <d v="1899-12-30T03:15:00"/>
    <x v="553"/>
    <s v="DTY-WT 1-WCS-RLS 1-IMWB 1-DTY"/>
    <n v="58"/>
    <n v="1"/>
    <m/>
    <d v="1899-12-30T03:15:00"/>
    <d v="1899-12-30T03:15:00"/>
    <d v="1899-12-30T00:00:00"/>
    <n v="0"/>
    <n v="0"/>
    <d v="1899-12-30T03:25:00"/>
    <d v="1899-12-30T00:10:00"/>
    <n v="0"/>
    <n v="10"/>
    <d v="1899-12-30T03:45:00"/>
    <d v="1899-12-30T00:20:00"/>
    <n v="0"/>
    <n v="20"/>
    <d v="1899-12-30T04:40:00"/>
    <d v="1899-12-30T00:55:00"/>
    <n v="0"/>
    <n v="55"/>
    <d v="1899-12-30T04:50:00"/>
    <d v="1899-12-30T05:50:00"/>
    <d v="1899-12-30T01:00:00"/>
    <n v="1"/>
    <n v="0"/>
    <d v="1899-12-30T04:50:00"/>
    <d v="1899-12-30T05:50:00"/>
    <d v="1899-12-30T01:00:00"/>
    <n v="1"/>
    <n v="0"/>
    <d v="1899-12-30T05:55:00"/>
    <d v="1899-12-30T00:05:00"/>
    <n v="0"/>
    <n v="5"/>
    <d v="1899-12-30T05:55:00"/>
    <d v="1899-12-30T00:00:00"/>
    <n v="0"/>
    <n v="0"/>
    <d v="1899-12-30T07:36:00"/>
    <d v="1899-12-30T01:41:00"/>
    <n v="1"/>
    <n v="41"/>
    <d v="1899-12-30T07:36:00"/>
    <d v="1899-12-30T07:36:00"/>
    <d v="1899-12-30T00:00:00"/>
    <n v="0"/>
    <n v="0"/>
    <d v="1899-12-30T07:36:00"/>
    <d v="1899-12-30T07:36:00"/>
    <m/>
    <d v="1899-12-30T00:00:00"/>
    <n v="0"/>
    <n v="0"/>
    <d v="1899-12-30T07:45:00"/>
    <d v="1899-12-30T00:09:00"/>
    <n v="0"/>
    <n v="9"/>
    <d v="1899-12-30T07:55:00"/>
    <d v="1899-12-30T00:10:00"/>
    <n v="0"/>
    <n v="10"/>
    <d v="1899-12-30T07:55:00"/>
    <d v="1899-12-30T08:00:00"/>
    <d v="1899-12-30T00:05:00"/>
    <n v="0"/>
    <n v="5"/>
    <d v="1899-12-30T04:45:00"/>
    <n v="4"/>
    <n v="45"/>
    <d v="1899-12-30T01:19:00"/>
    <n v="1"/>
    <n v="19"/>
    <d v="1899-12-30T01:00:00"/>
    <n v="1"/>
    <n v="0"/>
    <d v="1899-12-30T01:41:00"/>
    <n v="1"/>
    <n v="41"/>
    <m/>
    <m/>
    <m/>
    <d v="1899-12-30T01:05:00"/>
    <n v="1"/>
    <n v="5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36:00"/>
    <n v="0"/>
    <n v="36"/>
    <d v="1899-12-30T00:00:00"/>
    <n v="0"/>
    <n v="0"/>
    <n v="1981179.6959999993"/>
    <n v="31862"/>
    <n v="58.945344827586204"/>
    <n v="62.180016822547216"/>
    <m/>
    <m/>
    <m/>
    <m/>
    <m/>
  </r>
  <r>
    <n v="560"/>
    <n v="108"/>
    <d v="2011-11-21T00:00:00"/>
    <n v="11"/>
    <x v="0"/>
    <n v="53"/>
    <s v="TSL,JSR"/>
    <s v="CP OMAN/CURRAGH SS"/>
    <s v="MP PANAMAX 5/VOGUE CHALLENGER"/>
    <d v="1899-12-30T17:35:00"/>
    <x v="554"/>
    <s v="DTY-WT 1-WCS-RLS 2-IMWB 1-DTY"/>
    <n v="55"/>
    <n v="4"/>
    <m/>
    <d v="1899-12-30T17:35:00"/>
    <d v="1899-12-30T17:35:00"/>
    <d v="1899-12-30T00:00:00"/>
    <n v="0"/>
    <n v="0"/>
    <d v="1899-12-30T17:40:00"/>
    <d v="1899-12-30T00:05:00"/>
    <n v="0"/>
    <n v="5"/>
    <d v="1899-12-30T17:50:00"/>
    <d v="1899-12-30T00:10:00"/>
    <n v="0"/>
    <n v="10"/>
    <d v="1899-12-30T18:25:00"/>
    <d v="1899-12-30T00:35:00"/>
    <n v="0"/>
    <n v="35"/>
    <d v="1899-12-30T18:30:00"/>
    <d v="1899-12-30T19:05:00"/>
    <d v="1899-12-30T00:35:00"/>
    <n v="0"/>
    <n v="35"/>
    <d v="1899-12-30T18:30:00"/>
    <d v="1899-12-30T19:05:00"/>
    <d v="1899-12-30T00:35:00"/>
    <n v="0"/>
    <n v="35"/>
    <d v="1899-12-30T19:07:00"/>
    <d v="1899-12-30T00:02:00"/>
    <n v="0"/>
    <n v="2"/>
    <d v="1899-12-30T19:08:00"/>
    <d v="1899-12-30T00:01:00"/>
    <n v="0"/>
    <n v="1"/>
    <d v="1899-12-30T21:54:00"/>
    <d v="1899-12-30T02:46:00"/>
    <n v="2"/>
    <n v="46"/>
    <d v="1899-12-30T21:54:00"/>
    <d v="1899-12-30T21:54:00"/>
    <d v="1899-12-30T00:00:00"/>
    <n v="0"/>
    <n v="0"/>
    <d v="1899-12-30T21:54:00"/>
    <d v="1899-12-30T21:54:00"/>
    <m/>
    <d v="1899-12-30T00:00:00"/>
    <n v="0"/>
    <n v="0"/>
    <d v="1899-12-30T22:03:00"/>
    <d v="1899-12-30T00:09:00"/>
    <n v="0"/>
    <n v="9"/>
    <d v="1899-12-30T22:07:00"/>
    <d v="1899-12-30T00:04:00"/>
    <n v="0"/>
    <n v="4"/>
    <d v="1899-12-30T22:07:00"/>
    <d v="1899-12-30T22:10:00"/>
    <d v="1899-12-30T00:03:00"/>
    <n v="0"/>
    <n v="3"/>
    <d v="1899-12-30T04:35:00"/>
    <n v="4"/>
    <n v="35"/>
    <d v="1899-12-30T00:50:00"/>
    <n v="0"/>
    <n v="50"/>
    <d v="1899-12-30T00:35:00"/>
    <n v="0"/>
    <n v="35"/>
    <d v="1899-12-30T02:46:00"/>
    <n v="2"/>
    <n v="46"/>
    <m/>
    <m/>
    <m/>
    <d v="1899-12-30T01:14:00"/>
    <n v="1"/>
    <n v="14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32:00"/>
    <n v="1"/>
    <n v="32"/>
    <d v="1899-12-30T00:00:00"/>
    <n v="0"/>
    <n v="0"/>
    <n v="1984565.4959999993"/>
    <n v="31917"/>
    <n v="61.56"/>
    <n v="62.178948397405748"/>
    <m/>
    <m/>
    <m/>
    <m/>
    <m/>
  </r>
  <r>
    <n v="561"/>
    <n v="109"/>
    <d v="2011-11-21T00:00:00"/>
    <n v="11"/>
    <x v="2"/>
    <n v="6"/>
    <s v="UML,DGPR"/>
    <s v="HARD COKING COAL"/>
    <s v="GARIMA PREM"/>
    <d v="1899-12-30T19:00:00"/>
    <x v="555"/>
    <s v="DTY-WT 1-WCS-RLS 1-IMWB 1-DTY"/>
    <n v="59"/>
    <n v="0"/>
    <m/>
    <d v="1899-12-30T19:00:00"/>
    <d v="1899-12-30T19:00:00"/>
    <d v="1899-12-30T00:00:00"/>
    <n v="0"/>
    <n v="0"/>
    <d v="1899-12-30T19:05:00"/>
    <d v="1899-12-30T00:05:00"/>
    <n v="0"/>
    <n v="5"/>
    <d v="1899-12-30T19:45:00"/>
    <d v="1899-12-30T00:40:00"/>
    <n v="0"/>
    <n v="40"/>
    <d v="1899-12-30T20:05:00"/>
    <d v="1899-12-30T00:20:00"/>
    <n v="0"/>
    <n v="20"/>
    <d v="1899-12-30T20:40:00"/>
    <d v="1899-12-30T23:10:00"/>
    <d v="1899-12-30T02:30:00"/>
    <n v="2"/>
    <n v="30"/>
    <d v="1899-12-30T20:40:00"/>
    <d v="1899-12-30T23:10:00"/>
    <d v="1899-12-30T02:30:00"/>
    <n v="2"/>
    <n v="30"/>
    <d v="1899-12-30T23:17:00"/>
    <d v="1899-12-30T00:07:00"/>
    <n v="0"/>
    <n v="7"/>
    <d v="1899-12-30T23:19:00"/>
    <d v="1899-12-30T00:02:00"/>
    <n v="0"/>
    <n v="2"/>
    <d v="1899-12-31T00:57:00"/>
    <d v="1899-12-30T01:38:00"/>
    <n v="1"/>
    <n v="38"/>
    <d v="1899-12-31T00:57:00"/>
    <d v="1899-12-31T00:57:00"/>
    <d v="1899-12-30T00:00:00"/>
    <n v="0"/>
    <n v="0"/>
    <d v="1899-12-31T00:57:00"/>
    <d v="1899-12-31T00:57:00"/>
    <m/>
    <d v="1899-12-30T00:00:00"/>
    <n v="0"/>
    <n v="0"/>
    <d v="1899-12-31T01:40:00"/>
    <d v="1899-12-30T00:43:00"/>
    <n v="0"/>
    <n v="43"/>
    <d v="1899-12-31T01:50:00"/>
    <d v="1899-12-30T00:10:00"/>
    <n v="0"/>
    <n v="10"/>
    <d v="1899-12-31T01:50:00"/>
    <d v="1899-12-31T01:55:00"/>
    <d v="1899-12-30T00:05:00"/>
    <n v="0"/>
    <n v="5"/>
    <d v="1899-12-30T06:55:00"/>
    <n v="6"/>
    <n v="55"/>
    <d v="1899-12-30T01:20:00"/>
    <n v="1"/>
    <n v="20"/>
    <d v="1899-12-30T02:30:00"/>
    <n v="2"/>
    <n v="30"/>
    <d v="1899-12-30T01:38:00"/>
    <n v="1"/>
    <n v="38"/>
    <m/>
    <m/>
    <m/>
    <d v="1899-12-30T01:15:00"/>
    <n v="1"/>
    <n v="15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23:00"/>
    <n v="0"/>
    <n v="23"/>
    <d v="1899-12-30T00:00:00"/>
    <n v="0"/>
    <n v="0"/>
    <n v="1988234.4359999993"/>
    <n v="31976"/>
    <n v="62.185423728813561"/>
    <n v="62.178960345258922"/>
    <m/>
    <m/>
    <m/>
    <m/>
    <m/>
  </r>
  <r>
    <n v="562"/>
    <n v="110"/>
    <d v="2011-11-21T00:00:00"/>
    <n v="11"/>
    <x v="32"/>
    <n v="12"/>
    <s v="VEDANT ALUMINIUM"/>
    <s v="NON COKING"/>
    <s v="YASA UNSAL SUNAR"/>
    <d v="1899-12-30T22:40:00"/>
    <x v="556"/>
    <s v="DTY-WT 1-WCS-RLS 2-IMWB 1-DTY"/>
    <n v="58"/>
    <n v="1"/>
    <m/>
    <d v="1899-12-30T22:40:00"/>
    <d v="1899-12-30T22:40:00"/>
    <d v="1899-12-30T00:00:00"/>
    <n v="0"/>
    <n v="0"/>
    <d v="1899-12-30T22:50:00"/>
    <d v="1899-12-30T00:10:00"/>
    <n v="0"/>
    <n v="10"/>
    <d v="1899-12-30T23:00:00"/>
    <d v="1899-12-30T00:10:00"/>
    <n v="0"/>
    <n v="10"/>
    <d v="1899-12-30T23:40:00"/>
    <d v="1899-12-30T00:40:00"/>
    <n v="0"/>
    <n v="40"/>
    <d v="1899-12-30T23:40:00"/>
    <d v="1899-12-30T23:40:00"/>
    <d v="1899-12-30T00:00:00"/>
    <n v="0"/>
    <n v="0"/>
    <d v="1899-12-30T23:40:00"/>
    <d v="1899-12-30T23:40:00"/>
    <d v="1899-12-30T00:00:00"/>
    <n v="0"/>
    <n v="0"/>
    <d v="1899-12-31T01:58:00"/>
    <d v="1899-12-30T02:18:00"/>
    <n v="2"/>
    <n v="18"/>
    <d v="1899-12-31T01:59:00"/>
    <d v="1899-12-30T00:01:00"/>
    <n v="0"/>
    <n v="1"/>
    <d v="1899-12-31T05:39:00"/>
    <d v="1899-12-30T03:40:00"/>
    <n v="3"/>
    <n v="40"/>
    <d v="1899-12-31T05:39:00"/>
    <d v="1899-12-31T05:39:00"/>
    <d v="1899-12-30T00:00:00"/>
    <n v="0"/>
    <n v="0"/>
    <d v="1899-12-31T05:39:00"/>
    <d v="1899-12-31T05:39:00"/>
    <m/>
    <d v="1899-12-30T00:00:00"/>
    <n v="0"/>
    <n v="0"/>
    <d v="1899-12-31T05:47:00"/>
    <d v="1899-12-30T00:08:00"/>
    <n v="0"/>
    <n v="8"/>
    <d v="1899-12-31T05:55:00"/>
    <d v="1899-12-30T00:08:00"/>
    <n v="0"/>
    <n v="8"/>
    <d v="1899-12-31T05:55:00"/>
    <d v="1899-12-31T06:00:00"/>
    <d v="1899-12-30T00:05:00"/>
    <n v="0"/>
    <n v="5"/>
    <d v="1899-12-30T07:20:00"/>
    <n v="7"/>
    <n v="20"/>
    <d v="1899-12-30T03:14:00"/>
    <n v="3"/>
    <n v="14"/>
    <d v="1899-12-30T00:00:00"/>
    <n v="0"/>
    <n v="0"/>
    <d v="1899-12-30T03:40:00"/>
    <n v="3"/>
    <n v="40"/>
    <m/>
    <m/>
    <m/>
    <d v="1899-12-30T01:15:00"/>
    <n v="1"/>
    <n v="15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2:25:00"/>
    <n v="2"/>
    <n v="25"/>
    <d v="1899-12-30T00:00:00"/>
    <n v="0"/>
    <n v="0"/>
    <n v="1991658.0559999994"/>
    <n v="32034"/>
    <n v="59.027931034482755"/>
    <n v="62.173255166385694"/>
    <m/>
    <m/>
    <m/>
    <m/>
    <m/>
  </r>
  <r>
    <n v="563"/>
    <n v="111"/>
    <d v="2011-11-22T00:00:00"/>
    <n v="11"/>
    <x v="0"/>
    <n v="54"/>
    <s v="TSL,JSR"/>
    <s v="LAKE VERMONT/CP OMAN"/>
    <s v="MP PANAMAX 5/LOWLANDS ORCHID"/>
    <d v="1899-12-30T10:35:00"/>
    <x v="557"/>
    <s v="DTY-WT 1-WCS-RLS 2-IMWB 1-DTY"/>
    <n v="47"/>
    <n v="12"/>
    <m/>
    <d v="1899-12-30T10:35:00"/>
    <d v="1899-12-30T10:35:00"/>
    <d v="1899-12-30T00:00:00"/>
    <n v="0"/>
    <n v="0"/>
    <d v="1899-12-30T10:45:00"/>
    <d v="1899-12-30T00:10:00"/>
    <n v="0"/>
    <n v="10"/>
    <d v="1899-12-30T10:55:00"/>
    <d v="1899-12-30T00:10:00"/>
    <n v="0"/>
    <n v="10"/>
    <d v="1899-12-30T11:30:00"/>
    <d v="1899-12-30T00:35:00"/>
    <n v="0"/>
    <n v="35"/>
    <d v="1899-12-30T11:35:00"/>
    <d v="1899-12-30T12:40:00"/>
    <d v="1899-12-30T01:05:00"/>
    <n v="1"/>
    <n v="5"/>
    <d v="1899-12-30T11:35:00"/>
    <d v="1899-12-30T12:40:00"/>
    <d v="1899-12-30T01:05:00"/>
    <n v="1"/>
    <n v="5"/>
    <d v="1899-12-30T12:45:00"/>
    <d v="1899-12-30T00:05:00"/>
    <n v="0"/>
    <n v="5"/>
    <d v="1899-12-30T12:52:00"/>
    <d v="1899-12-30T00:07:00"/>
    <n v="0"/>
    <n v="7"/>
    <d v="1899-12-30T16:24:00"/>
    <d v="1899-12-30T03:32:00"/>
    <n v="3"/>
    <n v="32"/>
    <d v="1899-12-30T16:24:00"/>
    <d v="1899-12-30T16:24:00"/>
    <d v="1899-12-30T00:00:00"/>
    <n v="0"/>
    <n v="0"/>
    <d v="1899-12-30T16:24:00"/>
    <d v="1899-12-30T16:24:00"/>
    <m/>
    <d v="1899-12-30T00:00:00"/>
    <n v="0"/>
    <n v="0"/>
    <d v="1899-12-30T16:35:00"/>
    <d v="1899-12-30T00:11:00"/>
    <n v="0"/>
    <n v="11"/>
    <d v="1899-12-30T16:40:00"/>
    <d v="1899-12-30T00:05:00"/>
    <n v="0"/>
    <n v="5"/>
    <d v="1899-12-30T16:40:00"/>
    <d v="1899-12-30T16:45:00"/>
    <d v="1899-12-30T00:05:00"/>
    <n v="0"/>
    <n v="5"/>
    <d v="1899-12-30T06:10:00"/>
    <n v="6"/>
    <n v="10"/>
    <d v="1899-12-30T00:56:00"/>
    <n v="0"/>
    <n v="56"/>
    <d v="1899-12-30T01:05:00"/>
    <n v="1"/>
    <n v="5"/>
    <d v="1899-12-30T03:32:00"/>
    <n v="3"/>
    <n v="32"/>
    <m/>
    <m/>
    <m/>
    <d v="1899-12-30T01:09:00"/>
    <n v="1"/>
    <n v="9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2:23:00"/>
    <n v="2"/>
    <n v="23"/>
    <d v="1899-12-30T00:00:00"/>
    <n v="0"/>
    <n v="0"/>
    <n v="1994546.1759999995"/>
    <n v="32081"/>
    <n v="61.449361702127661"/>
    <n v="62.172194632336883"/>
    <m/>
    <m/>
    <m/>
    <m/>
    <m/>
  </r>
  <r>
    <n v="564"/>
    <n v="112"/>
    <d v="2011-11-22T00:00:00"/>
    <n v="11"/>
    <x v="32"/>
    <n v="13"/>
    <s v="VEDANT ALUMINIUM"/>
    <s v="NON COKING"/>
    <s v="YASA UNSAL SUNAR"/>
    <d v="1899-12-30T14:35:00"/>
    <x v="558"/>
    <s v="DTY-WT 1-WCS-RLS 2-IMWB 1-DTY"/>
    <n v="59"/>
    <n v="0"/>
    <m/>
    <d v="1899-12-30T14:35:00"/>
    <d v="1899-12-30T14:35:00"/>
    <d v="1899-12-30T00:00:00"/>
    <n v="0"/>
    <n v="0"/>
    <d v="1899-12-30T14:45:00"/>
    <d v="1899-12-30T00:10:00"/>
    <n v="0"/>
    <n v="10"/>
    <d v="1899-12-30T14:55:00"/>
    <d v="1899-12-30T00:10:00"/>
    <n v="0"/>
    <n v="10"/>
    <d v="1899-12-30T15:45:00"/>
    <d v="1899-12-30T00:50:00"/>
    <n v="0"/>
    <n v="50"/>
    <d v="1899-12-30T15:50:00"/>
    <d v="1899-12-30T15:50:00"/>
    <d v="1899-12-30T00:00:00"/>
    <n v="0"/>
    <n v="0"/>
    <d v="1899-12-30T15:50:00"/>
    <d v="1899-12-30T15:50:00"/>
    <d v="1899-12-30T00:00:00"/>
    <n v="0"/>
    <n v="0"/>
    <d v="1899-12-30T17:35:00"/>
    <d v="1899-12-30T01:45:00"/>
    <n v="1"/>
    <n v="45"/>
    <d v="1899-12-30T17:40:00"/>
    <d v="1899-12-30T00:05:00"/>
    <n v="0"/>
    <n v="5"/>
    <d v="1899-12-30T20:43:00"/>
    <d v="1899-12-30T03:03:00"/>
    <n v="3"/>
    <n v="3"/>
    <d v="1899-12-30T20:43:00"/>
    <d v="1899-12-30T20:43:00"/>
    <d v="1899-12-30T00:00:00"/>
    <n v="0"/>
    <n v="0"/>
    <d v="1899-12-30T20:43:00"/>
    <d v="1899-12-30T20:43:00"/>
    <m/>
    <d v="1899-12-30T00:00:00"/>
    <n v="0"/>
    <n v="0"/>
    <d v="1899-12-30T20:52:00"/>
    <d v="1899-12-30T00:09:00"/>
    <n v="0"/>
    <n v="9"/>
    <d v="1899-12-30T20:57:00"/>
    <d v="1899-12-30T00:05:00"/>
    <n v="0"/>
    <n v="5"/>
    <d v="1899-12-30T20:57:00"/>
    <d v="1899-12-30T21:00:00"/>
    <d v="1899-12-30T00:03:00"/>
    <n v="0"/>
    <n v="3"/>
    <d v="1899-12-30T06:25:00"/>
    <n v="6"/>
    <n v="25"/>
    <d v="1899-12-30T02:49:00"/>
    <n v="2"/>
    <n v="49"/>
    <d v="1899-12-30T00:00:00"/>
    <n v="0"/>
    <n v="0"/>
    <d v="1899-12-30T03:03:00"/>
    <n v="3"/>
    <n v="3"/>
    <m/>
    <m/>
    <m/>
    <d v="1899-12-30T01:26:00"/>
    <n v="1"/>
    <n v="26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37:00"/>
    <n v="1"/>
    <n v="37"/>
    <d v="1899-12-30T00:00:00"/>
    <n v="0"/>
    <n v="0"/>
    <n v="1998071.7459999996"/>
    <n v="32140"/>
    <n v="59.755423728813561"/>
    <n v="62.167758120721828"/>
    <m/>
    <m/>
    <m/>
    <m/>
    <m/>
  </r>
  <r>
    <n v="565"/>
    <n v="113"/>
    <d v="2011-11-22T00:00:00"/>
    <n v="11"/>
    <x v="15"/>
    <n v="4"/>
    <s v="CONCAST INDIA LTD."/>
    <s v="STEAM NON COKING"/>
    <s v="CAROUGE"/>
    <d v="1899-12-30T16:45:00"/>
    <x v="559"/>
    <s v="DTY-WT 1-WCS-RLS 1-IMWB 1-DTY"/>
    <n v="57"/>
    <n v="2"/>
    <m/>
    <d v="1899-12-30T16:45:00"/>
    <d v="1899-12-30T16:45:00"/>
    <d v="1899-12-30T00:00:00"/>
    <n v="0"/>
    <n v="0"/>
    <d v="1899-12-30T16:55:00"/>
    <d v="1899-12-30T00:10:00"/>
    <n v="0"/>
    <n v="10"/>
    <d v="1899-12-30T17:10:00"/>
    <d v="1899-12-30T00:15:00"/>
    <n v="0"/>
    <n v="15"/>
    <d v="1899-12-30T17:55:00"/>
    <d v="1899-12-30T00:45:00"/>
    <n v="0"/>
    <n v="45"/>
    <d v="1899-12-30T18:00:00"/>
    <d v="1899-12-30T20:50:00"/>
    <d v="1899-12-30T02:50:00"/>
    <n v="2"/>
    <n v="50"/>
    <d v="1899-12-30T18:00:00"/>
    <d v="1899-12-30T20:50:00"/>
    <d v="1899-12-30T02:50:00"/>
    <n v="2"/>
    <n v="50"/>
    <d v="1899-12-30T21:00:00"/>
    <d v="1899-12-30T00:10:00"/>
    <n v="0"/>
    <n v="10"/>
    <d v="1899-12-31T02:34:00"/>
    <d v="1899-12-30T05:34:00"/>
    <n v="5"/>
    <n v="34"/>
    <d v="1899-12-31T04:33:00"/>
    <d v="1899-12-30T01:59:00"/>
    <n v="1"/>
    <n v="59"/>
    <d v="1899-12-31T04:33:00"/>
    <d v="1899-12-31T04:33:00"/>
    <d v="1899-12-30T00:00:00"/>
    <n v="0"/>
    <n v="0"/>
    <d v="1899-12-31T04:33:00"/>
    <d v="1899-12-31T04:33:00"/>
    <m/>
    <d v="1899-12-30T00:00:00"/>
    <n v="0"/>
    <n v="0"/>
    <d v="1899-12-31T04:43:00"/>
    <d v="1899-12-30T00:10:00"/>
    <n v="0"/>
    <n v="10"/>
    <d v="1899-12-31T04:53:00"/>
    <d v="1899-12-30T00:10:00"/>
    <n v="0"/>
    <n v="10"/>
    <d v="1899-12-31T04:53:00"/>
    <d v="1899-12-31T04:57:00"/>
    <d v="1899-12-30T00:04:00"/>
    <n v="0"/>
    <n v="4"/>
    <d v="1899-12-30T12:12:00"/>
    <n v="12"/>
    <n v="12"/>
    <d v="1899-12-30T01:15:00"/>
    <n v="1"/>
    <n v="15"/>
    <d v="1899-12-30T02:50:00"/>
    <n v="2"/>
    <n v="50"/>
    <d v="1899-12-30T01:59:00"/>
    <n v="1"/>
    <n v="59"/>
    <m/>
    <m/>
    <m/>
    <d v="1899-12-30T01:13:00"/>
    <n v="1"/>
    <n v="13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46:00"/>
    <n v="0"/>
    <n v="46"/>
    <d v="1899-12-30T00:00:00"/>
    <n v="0"/>
    <n v="0"/>
    <n v="2001818.7459999996"/>
    <n v="32197"/>
    <n v="65.736842105263165"/>
    <n v="62.174076653104315"/>
    <m/>
    <m/>
    <m/>
    <m/>
    <m/>
  </r>
  <r>
    <n v="566"/>
    <n v="114"/>
    <d v="2011-11-23T00:00:00"/>
    <n v="11"/>
    <x v="18"/>
    <n v="4"/>
    <s v="BSL"/>
    <s v="STEAM NON COKING"/>
    <s v="IRON KNIGHT"/>
    <d v="1899-12-30T17:45:00"/>
    <x v="560"/>
    <s v="DTY-WT 1-WCS-RLS 1-IMWB 1-DTY"/>
    <n v="58"/>
    <n v="0"/>
    <m/>
    <d v="1899-12-30T17:45:00"/>
    <d v="1899-12-30T17:45:00"/>
    <d v="1899-12-30T00:00:00"/>
    <n v="0"/>
    <n v="0"/>
    <d v="1899-12-30T18:00:00"/>
    <d v="1899-12-30T00:15:00"/>
    <n v="0"/>
    <n v="15"/>
    <d v="1899-12-30T20:30:00"/>
    <d v="1899-12-30T02:30:00"/>
    <n v="2"/>
    <n v="30"/>
    <d v="1899-12-30T21:15:00"/>
    <d v="1899-12-30T00:45:00"/>
    <n v="0"/>
    <n v="45"/>
    <d v="1899-12-30T21:20:00"/>
    <d v="1899-12-30T22:50:00"/>
    <d v="1899-12-30T01:30:00"/>
    <n v="1"/>
    <n v="30"/>
    <d v="1899-12-30T21:20:00"/>
    <d v="1899-12-30T22:50:00"/>
    <d v="1899-12-30T01:30:00"/>
    <n v="1"/>
    <n v="30"/>
    <d v="1899-12-31T05:20:00"/>
    <d v="1899-12-30T06:30:00"/>
    <n v="6"/>
    <n v="30"/>
    <d v="1899-12-31T05:20:00"/>
    <d v="1899-12-30T00:00:00"/>
    <n v="0"/>
    <n v="0"/>
    <d v="1899-12-31T07:23:00"/>
    <d v="1899-12-30T02:03:00"/>
    <n v="2"/>
    <n v="3"/>
    <d v="1899-12-31T07:23:00"/>
    <d v="1899-12-31T07:23:00"/>
    <d v="1899-12-30T00:00:00"/>
    <n v="0"/>
    <n v="0"/>
    <d v="1899-12-31T07:23:00"/>
    <d v="1899-12-31T07:23:00"/>
    <m/>
    <d v="1899-12-30T00:00:00"/>
    <n v="0"/>
    <n v="0"/>
    <d v="1899-12-31T07:33:00"/>
    <d v="1899-12-30T00:10:00"/>
    <n v="0"/>
    <n v="10"/>
    <d v="1899-12-31T07:40:00"/>
    <d v="1899-12-30T00:07:00"/>
    <n v="0"/>
    <n v="7"/>
    <d v="1899-12-31T07:40:00"/>
    <d v="1899-12-31T07:45:00"/>
    <d v="1899-12-30T00:05:00"/>
    <n v="0"/>
    <n v="5"/>
    <d v="1899-12-30T14:00:00"/>
    <n v="14"/>
    <n v="0"/>
    <d v="1899-12-30T07:32:00"/>
    <n v="7"/>
    <n v="32"/>
    <d v="1899-12-30T01:30:00"/>
    <n v="1"/>
    <n v="30"/>
    <d v="1899-12-30T02:03:00"/>
    <n v="2"/>
    <n v="3"/>
    <m/>
    <m/>
    <m/>
    <d v="1899-12-30T01:09:00"/>
    <n v="1"/>
    <n v="9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54:00"/>
    <n v="0"/>
    <n v="54"/>
    <d v="1899-12-30T00:00:00"/>
    <n v="0"/>
    <n v="0"/>
    <n v="2005248.9459999995"/>
    <n v="32255"/>
    <n v="59.141379310344824"/>
    <n v="62.168623345217782"/>
    <m/>
    <m/>
    <m/>
    <m/>
    <m/>
  </r>
  <r>
    <n v="567"/>
    <n v="115"/>
    <d v="2011-11-23T00:00:00"/>
    <n v="11"/>
    <x v="1"/>
    <n v="7"/>
    <s v="TSL,HALDIA"/>
    <s v="CD HCC"/>
    <s v="ECOLA"/>
    <d v="1899-12-30T02:00:00"/>
    <x v="561"/>
    <s v="DTY-WT 1-WCS-RLS 1-IMWB 1-DTY"/>
    <n v="59"/>
    <n v="0"/>
    <m/>
    <d v="1899-12-30T02:00:00"/>
    <d v="1899-12-30T02:00:00"/>
    <d v="1899-12-30T00:00:00"/>
    <n v="0"/>
    <n v="0"/>
    <d v="1899-12-30T03:00:00"/>
    <d v="1899-12-30T01:00:00"/>
    <n v="1"/>
    <n v="0"/>
    <d v="1899-12-30T05:10:00"/>
    <d v="1899-12-30T02:10:00"/>
    <n v="2"/>
    <n v="10"/>
    <d v="1899-12-30T05:40:00"/>
    <d v="1899-12-30T00:30:00"/>
    <n v="0"/>
    <n v="30"/>
    <d v="1899-12-30T05:45:00"/>
    <d v="1899-12-30T08:00:00"/>
    <d v="1899-12-30T02:15:00"/>
    <n v="2"/>
    <n v="15"/>
    <d v="1899-12-30T05:45:00"/>
    <d v="1899-12-30T08:00:00"/>
    <d v="1899-12-30T02:15:00"/>
    <n v="2"/>
    <n v="15"/>
    <d v="1899-12-30T14:00:00"/>
    <d v="1899-12-30T06:00:00"/>
    <n v="6"/>
    <n v="0"/>
    <d v="1899-12-30T14:08:00"/>
    <d v="1899-12-30T00:08:00"/>
    <n v="0"/>
    <n v="8"/>
    <d v="1899-12-30T16:08:00"/>
    <d v="1899-12-30T02:00:00"/>
    <n v="2"/>
    <n v="0"/>
    <d v="1899-12-30T16:08:00"/>
    <d v="1899-12-30T16:08:00"/>
    <d v="1899-12-30T00:00:00"/>
    <n v="0"/>
    <n v="0"/>
    <d v="1899-12-30T16:08:00"/>
    <d v="1899-12-30T16:08:00"/>
    <m/>
    <d v="1899-12-30T00:00:00"/>
    <n v="0"/>
    <n v="0"/>
    <d v="1899-12-30T16:20:00"/>
    <d v="1899-12-30T00:12:00"/>
    <n v="0"/>
    <n v="12"/>
    <d v="1899-12-30T16:25:00"/>
    <d v="1899-12-30T00:05:00"/>
    <n v="0"/>
    <n v="5"/>
    <d v="1899-12-30T16:25:00"/>
    <d v="1899-12-30T16:30:00"/>
    <d v="1899-12-30T00:05:00"/>
    <n v="0"/>
    <n v="5"/>
    <d v="1899-12-30T14:30:00"/>
    <n v="14"/>
    <n v="30"/>
    <d v="1899-12-30T06:47:00"/>
    <n v="6"/>
    <n v="47"/>
    <d v="1899-12-30T02:15:00"/>
    <n v="2"/>
    <n v="15"/>
    <d v="1899-12-30T02:00:00"/>
    <n v="2"/>
    <n v="0"/>
    <m/>
    <m/>
    <m/>
    <d v="1899-12-30T01:14:00"/>
    <n v="1"/>
    <n v="14"/>
    <d v="1899-12-30T00:00:00"/>
    <n v="0"/>
    <n v="0"/>
    <d v="1899-12-30T00:21:00"/>
    <n v="0"/>
    <n v="21"/>
    <d v="1899-12-30T00:00:00"/>
    <n v="0"/>
    <n v="0"/>
    <d v="1899-12-30T00:00:00"/>
    <n v="0"/>
    <n v="0"/>
    <d v="1899-12-30T00:00:00"/>
    <n v="0"/>
    <n v="0"/>
    <d v="1899-12-30T00:25:00"/>
    <n v="0"/>
    <n v="25"/>
    <d v="1899-12-30T00:00:00"/>
    <n v="0"/>
    <n v="0"/>
    <n v="2008914.7959999996"/>
    <n v="32314"/>
    <n v="62.133050847457625"/>
    <n v="62.168558395741769"/>
    <m/>
    <m/>
    <m/>
    <m/>
    <m/>
  </r>
  <r>
    <n v="568"/>
    <n v="116"/>
    <d v="2011-11-23T00:00:00"/>
    <n v="11"/>
    <x v="32"/>
    <n v="14"/>
    <s v="VEDANT ALUMINIUM"/>
    <s v="NON COKING"/>
    <s v="YASA UNSAL SUNAR"/>
    <d v="1899-12-30T05:30:00"/>
    <x v="562"/>
    <s v="DTY-WT 1-WCS-RLS 2-IMWB 1-DTY"/>
    <n v="59"/>
    <n v="0"/>
    <m/>
    <d v="1899-12-30T05:30:00"/>
    <d v="1899-12-30T05:30:00"/>
    <d v="1899-12-30T00:00:00"/>
    <n v="0"/>
    <n v="0"/>
    <d v="1899-12-30T06:00:00"/>
    <d v="1899-12-30T00:30:00"/>
    <n v="0"/>
    <n v="30"/>
    <d v="1899-12-30T08:00:00"/>
    <d v="1899-12-30T02:00:00"/>
    <n v="2"/>
    <n v="0"/>
    <d v="1899-12-30T10:20:00"/>
    <d v="1899-12-30T02:20:00"/>
    <n v="2"/>
    <n v="20"/>
    <d v="1899-12-30T10:20:00"/>
    <d v="1899-12-30T10:25:00"/>
    <d v="1899-12-30T00:05:00"/>
    <n v="0"/>
    <n v="5"/>
    <d v="1899-12-30T10:20:00"/>
    <d v="1899-12-30T10:25:00"/>
    <d v="1899-12-30T00:05:00"/>
    <n v="0"/>
    <n v="5"/>
    <d v="1899-12-30T10:25:00"/>
    <d v="1899-12-30T00:00:00"/>
    <n v="0"/>
    <n v="0"/>
    <d v="1899-12-30T10:44:00"/>
    <d v="1899-12-30T00:19:00"/>
    <n v="0"/>
    <n v="19"/>
    <d v="1899-12-30T13:27:00"/>
    <d v="1899-12-30T02:43:00"/>
    <n v="2"/>
    <n v="43"/>
    <d v="1899-12-30T13:27:00"/>
    <d v="1899-12-30T13:27:00"/>
    <d v="1899-12-30T00:00:00"/>
    <n v="0"/>
    <n v="0"/>
    <d v="1899-12-30T13:27:00"/>
    <d v="1899-12-30T13:27:00"/>
    <m/>
    <d v="1899-12-30T00:00:00"/>
    <n v="0"/>
    <n v="0"/>
    <d v="1899-12-30T13:40:00"/>
    <d v="1899-12-30T00:13:00"/>
    <n v="0"/>
    <n v="13"/>
    <d v="1899-12-30T13:45:00"/>
    <d v="1899-12-30T00:05:00"/>
    <n v="0"/>
    <n v="5"/>
    <d v="1899-12-30T13:45:00"/>
    <d v="1899-12-30T13:50:00"/>
    <d v="1899-12-30T00:05:00"/>
    <n v="0"/>
    <n v="5"/>
    <d v="1899-12-30T08:20:00"/>
    <n v="8"/>
    <n v="20"/>
    <d v="1899-12-30T02:38:00"/>
    <n v="2"/>
    <n v="38"/>
    <d v="1899-12-30T00:05:00"/>
    <n v="0"/>
    <n v="5"/>
    <d v="1899-12-30T02:43:00"/>
    <n v="2"/>
    <n v="43"/>
    <m/>
    <m/>
    <m/>
    <d v="1899-12-30T01:19:00"/>
    <n v="1"/>
    <n v="19"/>
    <d v="1899-12-30T00:00:00"/>
    <n v="0"/>
    <n v="0"/>
    <d v="1899-12-30T00:16:00"/>
    <n v="0"/>
    <n v="16"/>
    <d v="1899-12-30T00:00:00"/>
    <n v="0"/>
    <n v="0"/>
    <d v="1899-12-30T00:00:00"/>
    <n v="0"/>
    <n v="0"/>
    <d v="1899-12-30T00:00:00"/>
    <n v="0"/>
    <n v="0"/>
    <d v="1899-12-30T01:08:00"/>
    <n v="1"/>
    <n v="8"/>
    <d v="1899-12-30T00:00:00"/>
    <n v="0"/>
    <n v="0"/>
    <n v="2012472.8859999997"/>
    <n v="32373"/>
    <n v="60.306610169491528"/>
    <n v="62.165164983164971"/>
    <m/>
    <m/>
    <m/>
    <m/>
    <m/>
  </r>
  <r>
    <n v="569"/>
    <n v="117"/>
    <d v="2011-11-23T00:00:00"/>
    <n v="11"/>
    <x v="0"/>
    <n v="55"/>
    <s v="TSL,JSR"/>
    <s v="LAKE VERMONT/CURRAGH SS"/>
    <s v="LOWLANDS ORCHID/VOGUE CHALLENGER"/>
    <d v="1899-12-30T11:35:00"/>
    <x v="563"/>
    <s v="DTY-WT 1-WCS-RLS 1-IMWB 1-DTY"/>
    <n v="59"/>
    <n v="0"/>
    <m/>
    <d v="1899-12-30T11:35:00"/>
    <d v="1899-12-30T11:35:00"/>
    <d v="1899-12-30T00:00:00"/>
    <n v="0"/>
    <n v="0"/>
    <d v="1899-12-30T11:45:00"/>
    <d v="1899-12-30T00:10:00"/>
    <n v="0"/>
    <n v="10"/>
    <d v="1899-12-30T12:00:00"/>
    <d v="1899-12-30T00:15:00"/>
    <n v="0"/>
    <n v="15"/>
    <d v="1899-12-30T13:00:00"/>
    <d v="1899-12-30T01:00:00"/>
    <n v="1"/>
    <n v="0"/>
    <d v="1899-12-30T13:05:00"/>
    <d v="1899-12-30T16:15:00"/>
    <d v="1899-12-30T03:10:00"/>
    <n v="3"/>
    <n v="10"/>
    <d v="1899-12-30T13:05:00"/>
    <d v="1899-12-30T16:15:00"/>
    <d v="1899-12-30T03:10:00"/>
    <n v="3"/>
    <n v="10"/>
    <d v="1899-12-30T16:45:00"/>
    <d v="1899-12-30T00:30:00"/>
    <n v="0"/>
    <n v="30"/>
    <d v="1899-12-30T16:50:00"/>
    <d v="1899-12-30T00:05:00"/>
    <n v="0"/>
    <n v="5"/>
    <d v="1899-12-30T19:22:00"/>
    <d v="1899-12-30T02:32:00"/>
    <n v="2"/>
    <n v="32"/>
    <d v="1899-12-30T19:22:00"/>
    <d v="1899-12-30T19:22:00"/>
    <d v="1899-12-30T00:00:00"/>
    <n v="0"/>
    <n v="0"/>
    <d v="1899-12-30T19:22:00"/>
    <d v="1899-12-30T19:22:00"/>
    <m/>
    <d v="1899-12-30T00:00:00"/>
    <n v="0"/>
    <n v="0"/>
    <d v="1899-12-30T19:33:00"/>
    <d v="1899-12-30T00:11:00"/>
    <n v="0"/>
    <n v="11"/>
    <d v="1899-12-30T19:40:00"/>
    <d v="1899-12-30T00:07:00"/>
    <n v="0"/>
    <n v="7"/>
    <d v="1899-12-30T19:40:00"/>
    <d v="1899-12-30T19:45:00"/>
    <d v="1899-12-30T00:05:00"/>
    <n v="0"/>
    <n v="5"/>
    <d v="1899-12-30T08:10:00"/>
    <n v="8"/>
    <n v="10"/>
    <d v="1899-12-30T01:48:00"/>
    <n v="1"/>
    <n v="48"/>
    <d v="1899-12-30T03:10:00"/>
    <n v="3"/>
    <n v="10"/>
    <d v="1899-12-30T02:32:00"/>
    <n v="2"/>
    <n v="32"/>
    <m/>
    <m/>
    <m/>
    <d v="1899-12-30T01:19:00"/>
    <n v="1"/>
    <n v="19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13:00"/>
    <n v="1"/>
    <n v="13"/>
    <d v="1899-12-30T00:00:00"/>
    <n v="0"/>
    <n v="0"/>
    <n v="2016175.5059999998"/>
    <n v="32432"/>
    <n v="62.756271186440678"/>
    <n v="62.166240318204238"/>
    <m/>
    <m/>
    <m/>
    <m/>
    <m/>
  </r>
  <r>
    <n v="570"/>
    <n v="118"/>
    <d v="2011-11-23T00:00:00"/>
    <n v="11"/>
    <x v="32"/>
    <n v="15"/>
    <s v="VEDANT ALUMINIUM"/>
    <s v="NON COKING"/>
    <s v="YASA UNSAL SUNAR"/>
    <d v="1899-12-30T21:00:00"/>
    <x v="564"/>
    <s v="DTY-WT 1-WCS-RLS 2-IMWB 1-DTY"/>
    <n v="58"/>
    <n v="1"/>
    <m/>
    <d v="1899-12-30T21:00:00"/>
    <d v="1899-12-30T21:00:00"/>
    <d v="1899-12-30T00:00:00"/>
    <n v="0"/>
    <n v="0"/>
    <d v="1899-12-30T21:05:00"/>
    <d v="1899-12-30T00:05:00"/>
    <n v="0"/>
    <n v="5"/>
    <d v="1899-12-30T21:20:00"/>
    <d v="1899-12-30T00:15:00"/>
    <n v="0"/>
    <n v="15"/>
    <d v="1899-12-30T23:05:00"/>
    <d v="1899-12-30T01:45:00"/>
    <n v="1"/>
    <n v="45"/>
    <d v="1899-12-30T23:05:00"/>
    <d v="1899-12-31T00:10:00"/>
    <d v="1899-12-30T01:05:00"/>
    <n v="1"/>
    <n v="5"/>
    <d v="1899-12-30T23:05:00"/>
    <d v="1899-12-31T00:10:00"/>
    <d v="1899-12-30T01:05:00"/>
    <n v="1"/>
    <n v="5"/>
    <d v="1899-12-31T00:10:00"/>
    <d v="1899-12-30T00:00:00"/>
    <n v="0"/>
    <n v="0"/>
    <d v="1899-12-31T00:11:00"/>
    <d v="1899-12-30T00:01:00"/>
    <n v="0"/>
    <n v="1"/>
    <d v="1899-12-31T02:39:00"/>
    <d v="1899-12-30T02:28:00"/>
    <n v="2"/>
    <n v="28"/>
    <d v="1899-12-31T02:39:00"/>
    <d v="1899-12-31T02:39:00"/>
    <d v="1899-12-30T00:00:00"/>
    <n v="0"/>
    <n v="0"/>
    <d v="1899-12-31T02:39:00"/>
    <d v="1899-12-31T02:39:00"/>
    <m/>
    <d v="1899-12-30T00:00:00"/>
    <n v="0"/>
    <n v="0"/>
    <d v="1899-12-31T02:50:00"/>
    <d v="1899-12-30T00:11:00"/>
    <n v="0"/>
    <n v="11"/>
    <d v="1899-12-31T02:55:00"/>
    <d v="1899-12-30T00:05:00"/>
    <n v="0"/>
    <n v="5"/>
    <d v="1899-12-31T02:55:00"/>
    <d v="1899-12-31T03:00:00"/>
    <d v="1899-12-30T00:05:00"/>
    <n v="0"/>
    <n v="5"/>
    <d v="1899-12-30T06:00:00"/>
    <n v="6"/>
    <n v="0"/>
    <d v="1899-12-30T02:01:00"/>
    <n v="2"/>
    <n v="1"/>
    <d v="1899-12-30T01:05:00"/>
    <n v="1"/>
    <n v="5"/>
    <d v="1899-12-30T02:28:00"/>
    <n v="2"/>
    <n v="28"/>
    <m/>
    <m/>
    <m/>
    <d v="1899-12-30T01:19:00"/>
    <n v="1"/>
    <n v="19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09:00"/>
    <n v="1"/>
    <n v="9"/>
    <d v="1899-12-30T00:00:00"/>
    <n v="0"/>
    <n v="0"/>
    <n v="2019491.7659999998"/>
    <n v="32490"/>
    <n v="57.176896551724141"/>
    <n v="62.157333518005537"/>
    <m/>
    <m/>
    <m/>
    <m/>
    <m/>
  </r>
  <r>
    <n v="571"/>
    <n v="119"/>
    <d v="2011-11-24T00:00:00"/>
    <n v="11"/>
    <x v="0"/>
    <n v="56"/>
    <s v="TSL,JSR"/>
    <s v="CURRAGH SS/SS NEWZEALAND"/>
    <s v="AENEAS/IRON BILL"/>
    <d v="1899-12-30T00:25:00"/>
    <x v="565"/>
    <s v="DTY-WT 1-WCS-RLS 1-IMWB 1-DTY"/>
    <n v="55"/>
    <n v="4"/>
    <m/>
    <d v="1899-12-30T00:25:00"/>
    <d v="1899-12-30T00:25:00"/>
    <d v="1899-12-30T00:00:00"/>
    <n v="0"/>
    <n v="0"/>
    <d v="1899-12-30T00:50:00"/>
    <d v="1899-12-30T00:25:00"/>
    <n v="0"/>
    <n v="25"/>
    <d v="1899-12-30T01:00:00"/>
    <d v="1899-12-30T00:10:00"/>
    <n v="0"/>
    <n v="10"/>
    <d v="1899-12-31T01:50:00"/>
    <d v="1899-12-31T00:50:00"/>
    <n v="0"/>
    <n v="50"/>
    <d v="1899-12-30T01:55:00"/>
    <d v="1899-12-30T02:50:00"/>
    <d v="1899-12-30T00:55:00"/>
    <n v="0"/>
    <n v="55"/>
    <d v="1899-12-30T01:55:00"/>
    <d v="1899-12-30T02:50:00"/>
    <d v="1899-12-30T00:55:00"/>
    <n v="0"/>
    <n v="55"/>
    <d v="1899-12-30T04:03:00"/>
    <d v="1899-12-30T01:13:00"/>
    <n v="1"/>
    <n v="13"/>
    <d v="1899-12-30T04:05:00"/>
    <d v="1899-12-30T00:02:00"/>
    <n v="0"/>
    <n v="2"/>
    <d v="1899-12-30T07:40:00"/>
    <d v="1899-12-30T03:35:00"/>
    <n v="3"/>
    <n v="35"/>
    <d v="1899-12-30T07:40:00"/>
    <d v="1899-12-30T07:40:00"/>
    <d v="1899-12-30T00:00:00"/>
    <n v="0"/>
    <n v="0"/>
    <d v="1899-12-30T07:40:00"/>
    <d v="1899-12-30T07:40:00"/>
    <m/>
    <d v="1899-12-30T00:00:00"/>
    <n v="0"/>
    <n v="0"/>
    <d v="1899-12-30T07:55:00"/>
    <d v="1899-12-30T00:15:00"/>
    <n v="0"/>
    <n v="15"/>
    <d v="1899-12-30T08:00:00"/>
    <d v="1899-12-30T00:05:00"/>
    <n v="0"/>
    <n v="5"/>
    <d v="1899-12-30T08:00:00"/>
    <d v="1899-12-30T08:10:00"/>
    <d v="1899-12-30T00:10:00"/>
    <n v="0"/>
    <n v="10"/>
    <d v="1899-12-30T07:45:00"/>
    <n v="7"/>
    <n v="45"/>
    <d v="1899-12-31T02:23:00"/>
    <n v="2"/>
    <n v="23"/>
    <d v="1899-12-30T00:55:00"/>
    <n v="0"/>
    <n v="55"/>
    <d v="1899-12-30T03:35:00"/>
    <n v="3"/>
    <n v="35"/>
    <m/>
    <m/>
    <m/>
    <d v="1899-12-30T01:27:00"/>
    <n v="1"/>
    <n v="27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2:08:00"/>
    <n v="2"/>
    <n v="8"/>
    <d v="1899-12-30T00:00:00"/>
    <n v="0"/>
    <n v="0"/>
    <n v="2022849.6359999999"/>
    <n v="32545"/>
    <n v="61.052181818181815"/>
    <n v="62.155465847288369"/>
    <m/>
    <m/>
    <m/>
    <m/>
    <m/>
  </r>
  <r>
    <n v="572"/>
    <n v="120"/>
    <d v="2011-11-24T00:00:00"/>
    <n v="11"/>
    <x v="2"/>
    <n v="7"/>
    <s v="UML,DGPR"/>
    <s v="HARD COKING COAL"/>
    <s v="GARIMA PREM"/>
    <d v="1899-12-30T10:45:00"/>
    <x v="566"/>
    <s v="DTY-WT 1-WCS-RLS 1-IMWB 1-DTY"/>
    <n v="58"/>
    <n v="1"/>
    <m/>
    <d v="1899-12-30T10:45:00"/>
    <d v="1899-12-30T10:45:00"/>
    <d v="1899-12-30T00:00:00"/>
    <n v="0"/>
    <n v="0"/>
    <d v="1899-12-30T10:55:00"/>
    <d v="1899-12-30T00:10:00"/>
    <n v="0"/>
    <n v="10"/>
    <d v="1899-12-30T11:05:00"/>
    <d v="1899-12-30T00:10:00"/>
    <n v="0"/>
    <n v="10"/>
    <d v="1899-12-30T11:40:00"/>
    <d v="1899-12-30T00:35:00"/>
    <n v="0"/>
    <n v="35"/>
    <d v="1899-12-30T11:45:00"/>
    <d v="1899-12-30T12:40:00"/>
    <d v="1899-12-30T00:55:00"/>
    <n v="0"/>
    <n v="55"/>
    <d v="1899-12-30T11:45:00"/>
    <d v="1899-12-30T12:40:00"/>
    <d v="1899-12-30T00:55:00"/>
    <n v="0"/>
    <n v="55"/>
    <d v="1899-12-30T12:42:00"/>
    <d v="1899-12-30T00:02:00"/>
    <n v="0"/>
    <n v="2"/>
    <d v="1899-12-30T12:45:00"/>
    <d v="1899-12-30T00:03:00"/>
    <n v="0"/>
    <n v="3"/>
    <d v="1899-12-30T14:56:00"/>
    <d v="1899-12-30T02:11:00"/>
    <n v="2"/>
    <n v="11"/>
    <d v="1899-12-30T14:56:00"/>
    <d v="1899-12-30T14:56:00"/>
    <d v="1899-12-30T00:00:00"/>
    <n v="0"/>
    <n v="0"/>
    <d v="1899-12-30T14:56:00"/>
    <d v="1899-12-30T14:56:00"/>
    <m/>
    <d v="1899-12-30T00:00:00"/>
    <n v="0"/>
    <n v="0"/>
    <d v="1899-12-30T15:10:00"/>
    <d v="1899-12-30T00:14:00"/>
    <n v="0"/>
    <n v="14"/>
    <d v="1899-12-30T15:20:00"/>
    <d v="1899-12-30T00:10:00"/>
    <n v="0"/>
    <n v="10"/>
    <d v="1899-12-30T15:20:00"/>
    <d v="1899-12-30T15:45:00"/>
    <d v="1899-12-30T00:25:00"/>
    <n v="0"/>
    <n v="25"/>
    <d v="1899-12-30T05:00:00"/>
    <n v="5"/>
    <n v="0"/>
    <d v="1899-12-30T01:01:00"/>
    <n v="1"/>
    <n v="1"/>
    <d v="1899-12-30T00:55:00"/>
    <n v="0"/>
    <n v="55"/>
    <d v="1899-12-30T02:11:00"/>
    <n v="2"/>
    <n v="11"/>
    <m/>
    <m/>
    <m/>
    <d v="1899-12-30T01:55:00"/>
    <n v="1"/>
    <n v="55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16:00"/>
    <n v="0"/>
    <n v="16"/>
    <d v="1899-12-30T00:00:00"/>
    <n v="0"/>
    <n v="0"/>
    <n v="2026523.666"/>
    <n v="32603"/>
    <n v="63.34534482758621"/>
    <n v="62.157582615096771"/>
    <m/>
    <m/>
    <m/>
    <m/>
    <m/>
  </r>
  <r>
    <n v="573"/>
    <n v="121"/>
    <d v="2011-11-24T00:00:00"/>
    <n v="11"/>
    <x v="18"/>
    <n v="5"/>
    <s v="BSL"/>
    <s v="STEAM NON COKING"/>
    <s v="IRON KNIGHT"/>
    <d v="1899-12-30T23:50:00"/>
    <x v="567"/>
    <s v="DTY-WT 1-WCS-RLS 1-IMWB 1-DTY"/>
    <n v="56"/>
    <n v="0"/>
    <m/>
    <d v="1899-12-30T23:50:00"/>
    <d v="1899-12-30T23:50:00"/>
    <d v="1899-12-30T00:00:00"/>
    <n v="0"/>
    <n v="0"/>
    <d v="1899-12-31T00:00:00"/>
    <d v="1899-12-30T00:10:00"/>
    <n v="0"/>
    <n v="10"/>
    <d v="1899-12-31T00:15:00"/>
    <d v="1899-12-30T00:15:00"/>
    <n v="0"/>
    <n v="15"/>
    <d v="1899-12-31T00:58:00"/>
    <d v="1899-12-30T00:43:00"/>
    <n v="0"/>
    <n v="43"/>
    <d v="1899-12-31T01:02:00"/>
    <d v="1899-12-31T01:57:00"/>
    <d v="1899-12-30T00:55:00"/>
    <n v="0"/>
    <n v="55"/>
    <d v="1899-12-31T01:02:00"/>
    <d v="1899-12-31T01:57:00"/>
    <d v="1899-12-30T00:55:00"/>
    <n v="0"/>
    <n v="55"/>
    <d v="1899-12-31T02:02:00"/>
    <d v="1899-12-30T00:05:00"/>
    <n v="0"/>
    <n v="5"/>
    <d v="1899-12-31T02:03:00"/>
    <d v="1899-12-30T00:01:00"/>
    <n v="0"/>
    <n v="1"/>
    <d v="1899-12-31T04:24:00"/>
    <d v="1899-12-30T02:21:00"/>
    <n v="2"/>
    <n v="21"/>
    <d v="1899-12-31T04:24:00"/>
    <d v="1899-12-31T04:24:00"/>
    <d v="1899-12-30T00:00:00"/>
    <n v="0"/>
    <n v="0"/>
    <d v="1899-12-31T04:24:00"/>
    <d v="1899-12-31T04:24:00"/>
    <m/>
    <d v="1899-12-30T00:00:00"/>
    <n v="0"/>
    <n v="0"/>
    <d v="1899-12-31T04:35:00"/>
    <d v="1899-12-30T00:11:00"/>
    <n v="0"/>
    <n v="11"/>
    <d v="1899-12-31T04:40:00"/>
    <d v="1899-12-30T00:05:00"/>
    <n v="0"/>
    <n v="5"/>
    <d v="1899-12-31T04:40:00"/>
    <d v="1899-12-31T04:45:00"/>
    <d v="1899-12-30T00:05:00"/>
    <n v="0"/>
    <n v="5"/>
    <d v="1899-12-30T04:55:00"/>
    <n v="4"/>
    <n v="55"/>
    <d v="1899-12-30T01:04:00"/>
    <n v="1"/>
    <n v="4"/>
    <d v="1899-12-30T00:55:00"/>
    <n v="0"/>
    <n v="55"/>
    <d v="1899-12-30T02:21:00"/>
    <n v="2"/>
    <n v="21"/>
    <m/>
    <m/>
    <m/>
    <d v="1899-12-30T01:00:00"/>
    <n v="1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21:00"/>
    <n v="1"/>
    <n v="21"/>
    <d v="1899-12-30T00:00:00"/>
    <n v="0"/>
    <n v="0"/>
    <n v="2029861.926"/>
    <n v="32659"/>
    <n v="59.611785714285716"/>
    <n v="62.153217367341313"/>
    <m/>
    <m/>
    <m/>
    <m/>
    <m/>
  </r>
  <r>
    <n v="574"/>
    <n v="122"/>
    <d v="2011-11-25T00:00:00"/>
    <n v="11"/>
    <x v="0"/>
    <n v="57"/>
    <s v="TSL,JSR"/>
    <s v="CD PCI/BLENDED PCI/CURRAGH SS"/>
    <s v="LOWLAND ORCHID/AENEAS/TC GOLD"/>
    <d v="1899-12-30T15:30:00"/>
    <x v="568"/>
    <s v="DTY-WT 1-WCS-RLS 1-IMWB 1-DTY"/>
    <n v="55"/>
    <n v="4"/>
    <m/>
    <d v="1899-12-30T15:30:00"/>
    <d v="1899-12-30T15:30:00"/>
    <d v="1899-12-30T00:00:00"/>
    <n v="0"/>
    <n v="0"/>
    <d v="1899-12-30T15:40:00"/>
    <d v="1899-12-30T00:10:00"/>
    <n v="0"/>
    <n v="10"/>
    <d v="1899-12-30T15:50:00"/>
    <d v="1899-12-30T00:10:00"/>
    <n v="0"/>
    <n v="10"/>
    <d v="1899-12-30T16:15:00"/>
    <d v="1899-12-30T00:25:00"/>
    <n v="0"/>
    <n v="25"/>
    <d v="1899-12-30T16:20:00"/>
    <d v="1899-12-30T17:15:00"/>
    <d v="1899-12-30T00:55:00"/>
    <n v="0"/>
    <n v="55"/>
    <d v="1899-12-30T16:20:00"/>
    <d v="1899-12-30T17:15:00"/>
    <d v="1899-12-30T00:55:00"/>
    <n v="0"/>
    <n v="55"/>
    <d v="1899-12-30T16:15:00"/>
    <d v="1899-12-30T00:00:00"/>
    <n v="0"/>
    <n v="0"/>
    <d v="1899-12-30T17:30:00"/>
    <d v="1899-12-30T01:15:00"/>
    <n v="1"/>
    <n v="15"/>
    <d v="1899-12-31T00:30:00"/>
    <d v="1899-12-30T07:00:00"/>
    <n v="7"/>
    <n v="0"/>
    <d v="1899-12-31T00:30:00"/>
    <d v="1899-12-31T00:30:00"/>
    <d v="1899-12-30T00:00:00"/>
    <n v="0"/>
    <n v="0"/>
    <d v="1899-12-31T00:30:00"/>
    <d v="1899-12-31T00:30:00"/>
    <m/>
    <d v="1899-12-30T00:00:00"/>
    <n v="0"/>
    <n v="0"/>
    <d v="1899-12-31T00:45:00"/>
    <d v="1899-12-30T00:15:00"/>
    <n v="0"/>
    <n v="15"/>
    <d v="1899-12-31T00:55:00"/>
    <d v="1899-12-30T00:10:00"/>
    <n v="0"/>
    <n v="10"/>
    <d v="1899-12-31T00:55:00"/>
    <d v="1899-12-31T00:55:00"/>
    <d v="1899-12-30T00:00:00"/>
    <n v="0"/>
    <n v="0"/>
    <d v="1899-12-30T09:25:00"/>
    <n v="9"/>
    <n v="25"/>
    <d v="1899-12-30T00:50:00"/>
    <n v="0"/>
    <n v="50"/>
    <d v="1899-12-30T00:55:00"/>
    <n v="0"/>
    <n v="55"/>
    <d v="1899-12-30T07:00:00"/>
    <n v="7"/>
    <n v="0"/>
    <m/>
    <m/>
    <m/>
    <d v="1899-12-30T01:23:00"/>
    <n v="1"/>
    <n v="23"/>
    <d v="1899-12-30T00:00:00"/>
    <n v="0"/>
    <n v="0"/>
    <d v="1899-12-30T00:00:00"/>
    <n v="0"/>
    <n v="0"/>
    <d v="1899-12-30T00:00:00"/>
    <n v="0"/>
    <n v="0"/>
    <d v="1899-12-30T04:30:00"/>
    <n v="4"/>
    <n v="30"/>
    <d v="1899-12-30T00:00:00"/>
    <n v="0"/>
    <n v="0"/>
    <d v="1899-12-30T01:07:00"/>
    <n v="1"/>
    <n v="7"/>
    <d v="1899-12-30T00:00:00"/>
    <n v="0"/>
    <n v="0"/>
    <n v="2033324.8459999999"/>
    <n v="32714"/>
    <n v="62.962181818181818"/>
    <n v="62.154577428623831"/>
    <m/>
    <m/>
    <m/>
    <m/>
    <m/>
  </r>
  <r>
    <n v="575"/>
    <n v="123"/>
    <d v="2011-11-25T00:00:00"/>
    <n v="11"/>
    <x v="1"/>
    <n v="8"/>
    <s v="TSL,HALDIA"/>
    <s v="CURRAGH PRIME"/>
    <s v="AENEAS"/>
    <d v="1899-12-30T21:45:00"/>
    <x v="569"/>
    <s v="DTY-WT 1-WCS-RLS 1-IMWB 1-DTY"/>
    <n v="59"/>
    <n v="0"/>
    <m/>
    <d v="1899-12-30T21:45:00"/>
    <d v="1899-12-30T21:45:00"/>
    <d v="1899-12-30T00:00:00"/>
    <n v="0"/>
    <n v="0"/>
    <d v="1899-12-30T21:55:00"/>
    <d v="1899-12-30T00:10:00"/>
    <n v="0"/>
    <n v="10"/>
    <d v="1899-12-30T22:00:00"/>
    <d v="1899-12-30T00:05:00"/>
    <n v="0"/>
    <n v="5"/>
    <d v="1899-12-30T22:40:00"/>
    <d v="1899-12-30T00:40:00"/>
    <n v="0"/>
    <n v="40"/>
    <d v="1899-12-30T22:42:00"/>
    <d v="1899-12-31T00:10:00"/>
    <d v="1899-12-30T01:28:00"/>
    <n v="1"/>
    <n v="28"/>
    <d v="1899-12-30T22:42:00"/>
    <d v="1899-12-31T00:10:00"/>
    <d v="1899-12-30T01:28:00"/>
    <n v="1"/>
    <n v="28"/>
    <d v="1899-12-31T01:15:00"/>
    <d v="1899-12-30T01:05:00"/>
    <n v="1"/>
    <n v="5"/>
    <d v="1899-12-31T01:19:00"/>
    <d v="1899-12-30T00:04:00"/>
    <n v="0"/>
    <n v="4"/>
    <d v="1899-12-31T03:16:00"/>
    <d v="1899-12-30T01:57:00"/>
    <n v="1"/>
    <n v="57"/>
    <d v="1899-12-31T03:16:00"/>
    <d v="1899-12-31T03:16:00"/>
    <d v="1899-12-30T00:00:00"/>
    <n v="0"/>
    <n v="0"/>
    <d v="1899-12-31T03:16:00"/>
    <d v="1899-12-31T03:16:00"/>
    <m/>
    <d v="1899-12-30T00:00:00"/>
    <n v="0"/>
    <n v="0"/>
    <d v="1899-12-31T03:30:00"/>
    <d v="1899-12-30T00:14:00"/>
    <n v="0"/>
    <n v="14"/>
    <d v="1899-12-31T03:35:00"/>
    <d v="1899-12-30T00:05:00"/>
    <n v="0"/>
    <n v="5"/>
    <d v="1899-12-31T03:35:00"/>
    <d v="1899-12-31T03:40:00"/>
    <d v="1899-12-30T00:05:00"/>
    <n v="0"/>
    <n v="5"/>
    <d v="1899-12-30T05:55:00"/>
    <n v="5"/>
    <n v="55"/>
    <d v="1899-12-30T02:04:00"/>
    <n v="2"/>
    <n v="4"/>
    <d v="1899-12-30T01:28:00"/>
    <n v="1"/>
    <n v="28"/>
    <d v="1899-12-30T01:57:00"/>
    <n v="1"/>
    <n v="57"/>
    <m/>
    <m/>
    <m/>
    <d v="1899-12-30T01:22:00"/>
    <n v="1"/>
    <n v="22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35:00"/>
    <n v="0"/>
    <n v="35"/>
    <d v="1899-12-30T00:00:00"/>
    <n v="0"/>
    <n v="0"/>
    <n v="2036974.0559999999"/>
    <n v="32773"/>
    <n v="61.851016949152545"/>
    <n v="62.154030940103127"/>
    <m/>
    <m/>
    <m/>
    <m/>
    <m/>
  </r>
  <r>
    <n v="576"/>
    <n v="124"/>
    <d v="2011-11-26T00:00:00"/>
    <n v="11"/>
    <x v="0"/>
    <n v="58"/>
    <s v="TSL,JSR"/>
    <s v="LAKE VERMONT/CD HCC"/>
    <s v="LOWLANDS  ORCHID/ ECOLA"/>
    <d v="1899-12-30T22:00:00"/>
    <x v="570"/>
    <s v="DTY-WT 1-WCS-RLS 1-IMWB 1-DTY"/>
    <n v="56"/>
    <n v="3"/>
    <m/>
    <d v="1899-12-30T22:00:00"/>
    <d v="1899-12-30T22:00:00"/>
    <d v="1899-12-30T00:00:00"/>
    <n v="0"/>
    <n v="0"/>
    <d v="1899-12-30T22:05:00"/>
    <d v="1899-12-30T00:05:00"/>
    <n v="0"/>
    <n v="5"/>
    <d v="1899-12-30T22:10:00"/>
    <d v="1899-12-30T00:05:00"/>
    <n v="0"/>
    <n v="5"/>
    <d v="1899-12-31T03:40:00"/>
    <d v="1899-12-30T05:30:00"/>
    <n v="5"/>
    <n v="30"/>
    <d v="1899-12-31T03:43:00"/>
    <d v="1899-12-31T04:23:00"/>
    <d v="1899-12-30T00:40:00"/>
    <n v="0"/>
    <n v="40"/>
    <d v="1899-12-31T03:43:00"/>
    <d v="1899-12-31T04:23:00"/>
    <d v="1899-12-30T00:40:00"/>
    <n v="0"/>
    <n v="40"/>
    <d v="1899-12-31T04:35:00"/>
    <d v="1899-12-30T00:12:00"/>
    <n v="0"/>
    <n v="12"/>
    <d v="1899-12-31T04:37:00"/>
    <d v="1899-12-30T00:02:00"/>
    <n v="0"/>
    <n v="2"/>
    <d v="1899-12-31T07:35:00"/>
    <d v="1899-12-30T02:58:00"/>
    <n v="2"/>
    <n v="58"/>
    <d v="1899-12-31T07:35:00"/>
    <d v="1899-12-31T07:35:00"/>
    <d v="1899-12-30T00:00:00"/>
    <n v="0"/>
    <n v="0"/>
    <d v="1899-12-31T07:35:00"/>
    <d v="1899-12-31T07:35:00"/>
    <m/>
    <d v="1899-12-30T00:00:00"/>
    <n v="0"/>
    <n v="0"/>
    <d v="1899-12-31T07:45:00"/>
    <d v="1899-12-30T00:10:00"/>
    <n v="0"/>
    <n v="10"/>
    <d v="1899-12-31T07:50:00"/>
    <d v="1899-12-30T00:05:00"/>
    <n v="0"/>
    <n v="5"/>
    <d v="1899-12-31T07:50:00"/>
    <d v="1899-12-31T07:55:00"/>
    <d v="1899-12-30T00:05:00"/>
    <n v="0"/>
    <n v="5"/>
    <d v="1899-12-30T09:55:00"/>
    <n v="9"/>
    <n v="55"/>
    <d v="1899-12-30T05:57:00"/>
    <n v="5"/>
    <n v="57"/>
    <d v="1899-12-30T00:40:00"/>
    <n v="0"/>
    <n v="40"/>
    <d v="1899-12-30T02:58:00"/>
    <n v="2"/>
    <n v="58"/>
    <m/>
    <m/>
    <m/>
    <d v="1899-12-30T01:40:00"/>
    <n v="1"/>
    <n v="40"/>
    <d v="1899-12-30T00:00:00"/>
    <n v="0"/>
    <n v="0"/>
    <d v="1899-12-30T00:13:00"/>
    <n v="0"/>
    <n v="13"/>
    <d v="1899-12-30T00:00:00"/>
    <n v="0"/>
    <n v="0"/>
    <d v="1899-12-30T00:00:00"/>
    <n v="0"/>
    <n v="0"/>
    <d v="1899-12-30T00:00:00"/>
    <n v="0"/>
    <n v="0"/>
    <d v="1899-12-30T01:05:00"/>
    <n v="1"/>
    <n v="5"/>
    <d v="1899-12-30T00:00:00"/>
    <n v="0"/>
    <n v="0"/>
    <n v="2040452.2159999998"/>
    <n v="32829"/>
    <n v="62.11"/>
    <n v="62.15395583173413"/>
    <m/>
    <m/>
    <m/>
    <m/>
    <m/>
  </r>
  <r>
    <n v="577"/>
    <n v="125"/>
    <d v="2011-11-27T00:00:00"/>
    <n v="11"/>
    <x v="0"/>
    <n v="59"/>
    <s v="TSL,JSR"/>
    <s v="CP OMAN/CURRAGH SS"/>
    <s v="MP PANAMAX 6/ AENEAS"/>
    <d v="1899-12-30T02:20:00"/>
    <x v="571"/>
    <s v="DTY-WT 1-WCS-RLS 2-IMWB 1-DTY"/>
    <n v="59"/>
    <n v="0"/>
    <m/>
    <d v="1899-12-30T02:20:00"/>
    <d v="1899-12-30T02:20:00"/>
    <d v="1899-12-30T00:00:00"/>
    <n v="0"/>
    <n v="0"/>
    <d v="1899-12-30T02:30:00"/>
    <d v="1899-12-30T00:10:00"/>
    <n v="0"/>
    <n v="10"/>
    <d v="1899-12-30T02:40:00"/>
    <d v="1899-12-30T00:10:00"/>
    <n v="0"/>
    <n v="10"/>
    <d v="1899-12-30T03:15:00"/>
    <d v="1899-12-30T00:35:00"/>
    <n v="0"/>
    <n v="35"/>
    <d v="1899-12-30T03:18:00"/>
    <d v="1899-12-30T04:58:00"/>
    <d v="1899-12-30T01:40:00"/>
    <n v="1"/>
    <n v="40"/>
    <d v="1899-12-30T03:18:00"/>
    <d v="1899-12-30T04:58:00"/>
    <d v="1899-12-30T01:40:00"/>
    <n v="1"/>
    <n v="40"/>
    <d v="1899-12-30T05:02:00"/>
    <d v="1899-12-30T00:04:00"/>
    <n v="0"/>
    <n v="4"/>
    <d v="1899-12-30T05:04:00"/>
    <d v="1899-12-30T00:02:00"/>
    <n v="0"/>
    <n v="2"/>
    <d v="1899-12-30T07:31:00"/>
    <d v="1899-12-30T02:27:00"/>
    <n v="2"/>
    <n v="27"/>
    <d v="1899-12-30T07:31:00"/>
    <d v="1899-12-30T07:31:00"/>
    <d v="1899-12-30T00:00:00"/>
    <n v="0"/>
    <n v="0"/>
    <d v="1899-12-30T07:31:00"/>
    <d v="1899-12-30T07:31:00"/>
    <m/>
    <d v="1899-12-30T00:00:00"/>
    <n v="0"/>
    <n v="0"/>
    <d v="1899-12-30T07:43:00"/>
    <d v="1899-12-30T00:12:00"/>
    <n v="0"/>
    <n v="12"/>
    <d v="1899-12-30T07:48:00"/>
    <d v="1899-12-30T00:05:00"/>
    <n v="0"/>
    <n v="5"/>
    <d v="1899-12-30T07:48:00"/>
    <d v="1899-12-30T07:55:00"/>
    <d v="1899-12-30T00:07:00"/>
    <n v="0"/>
    <n v="7"/>
    <d v="1899-12-30T05:35:00"/>
    <n v="5"/>
    <n v="35"/>
    <d v="1899-12-30T00:56:00"/>
    <n v="0"/>
    <n v="56"/>
    <d v="1899-12-30T01:40:00"/>
    <n v="1"/>
    <n v="40"/>
    <d v="1899-12-30T02:27:00"/>
    <n v="2"/>
    <n v="27"/>
    <m/>
    <m/>
    <m/>
    <d v="1899-12-30T01:05:00"/>
    <n v="1"/>
    <n v="5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22:00"/>
    <n v="1"/>
    <n v="22"/>
    <d v="1899-12-30T00:00:00"/>
    <n v="0"/>
    <n v="0"/>
    <n v="2044079.5759999999"/>
    <n v="32888"/>
    <n v="61.480677966101695"/>
    <n v="62.152747993189003"/>
    <m/>
    <m/>
    <m/>
    <m/>
    <m/>
  </r>
  <r>
    <n v="578"/>
    <n v="126"/>
    <d v="2011-11-27T00:00:00"/>
    <n v="11"/>
    <x v="18"/>
    <n v="6"/>
    <s v="BSL"/>
    <s v="STEAM NON COKING"/>
    <s v="IRON KNIGHT"/>
    <d v="1899-12-30T01:50:00"/>
    <x v="572"/>
    <s v="DTY-WT 1-WCS-RLS 1-IMWB 1-DTY"/>
    <n v="59"/>
    <n v="0"/>
    <m/>
    <d v="1899-12-30T01:50:00"/>
    <d v="1899-12-30T01:50:00"/>
    <d v="1899-12-30T00:00:00"/>
    <n v="0"/>
    <n v="0"/>
    <d v="1899-12-30T01:55:00"/>
    <d v="1899-12-30T00:05:00"/>
    <n v="0"/>
    <n v="5"/>
    <d v="1899-12-30T02:05:00"/>
    <d v="1899-12-30T00:10:00"/>
    <n v="0"/>
    <n v="10"/>
    <d v="1899-12-30T02:35:00"/>
    <d v="1899-12-30T00:30:00"/>
    <n v="0"/>
    <n v="30"/>
    <d v="1899-12-30T02:35:00"/>
    <d v="1899-12-30T03:30:00"/>
    <d v="1899-12-30T00:55:00"/>
    <n v="0"/>
    <n v="55"/>
    <d v="1899-12-30T02:35:00"/>
    <d v="1899-12-30T03:30:00"/>
    <d v="1899-12-30T00:55:00"/>
    <n v="0"/>
    <n v="55"/>
    <d v="1899-12-30T03:35:00"/>
    <d v="1899-12-30T00:05:00"/>
    <n v="0"/>
    <n v="5"/>
    <d v="1899-12-30T03:35:00"/>
    <d v="1899-12-30T00:00:00"/>
    <n v="0"/>
    <n v="0"/>
    <d v="1899-12-30T05:28:00"/>
    <d v="1899-12-30T01:53:00"/>
    <n v="1"/>
    <n v="53"/>
    <d v="1899-12-30T05:28:00"/>
    <d v="1899-12-30T05:28:00"/>
    <d v="1899-12-30T00:00:00"/>
    <n v="0"/>
    <n v="0"/>
    <d v="1899-12-30T05:28:00"/>
    <d v="1899-12-30T05:28:00"/>
    <m/>
    <d v="1899-12-30T00:00:00"/>
    <n v="0"/>
    <n v="0"/>
    <d v="1899-12-30T05:37:00"/>
    <d v="1899-12-30T00:09:00"/>
    <n v="0"/>
    <n v="9"/>
    <d v="1899-12-30T05:40:00"/>
    <d v="1899-12-30T00:03:00"/>
    <n v="0"/>
    <n v="3"/>
    <d v="1899-12-30T05:40:00"/>
    <d v="1899-12-30T05:45:00"/>
    <d v="1899-12-30T00:05:00"/>
    <n v="0"/>
    <n v="5"/>
    <d v="1899-12-30T03:55:00"/>
    <n v="3"/>
    <n v="55"/>
    <d v="1899-12-30T00:47:00"/>
    <n v="0"/>
    <n v="47"/>
    <d v="1899-12-30T00:55:00"/>
    <n v="0"/>
    <n v="55"/>
    <d v="1899-12-30T01:53:00"/>
    <n v="1"/>
    <n v="53"/>
    <m/>
    <m/>
    <m/>
    <d v="1899-12-30T01:01:00"/>
    <n v="1"/>
    <n v="1"/>
    <d v="1899-12-30T00:00:00"/>
    <n v="0"/>
    <n v="0"/>
    <d v="1899-12-30T00:11:00"/>
    <n v="0"/>
    <n v="11"/>
    <d v="1899-12-30T00:00:00"/>
    <n v="0"/>
    <n v="0"/>
    <d v="1899-12-30T00:00:00"/>
    <n v="0"/>
    <n v="0"/>
    <d v="1899-12-30T00:00:00"/>
    <n v="0"/>
    <n v="0"/>
    <d v="1899-12-30T00:41:00"/>
    <n v="0"/>
    <n v="41"/>
    <d v="1899-12-30T00:00:00"/>
    <n v="0"/>
    <n v="0"/>
    <n v="2047605.5859999999"/>
    <n v="32947"/>
    <n v="59.762881355932208"/>
    <n v="62.148468327920597"/>
    <m/>
    <m/>
    <m/>
    <m/>
    <m/>
  </r>
  <r>
    <n v="579"/>
    <n v="127"/>
    <d v="2011-11-28T00:00:00"/>
    <n v="11"/>
    <x v="1"/>
    <n v="9"/>
    <s v="TSL,HALDIA"/>
    <s v="CURRAGH PRIME"/>
    <s v="AENEAS"/>
    <d v="1899-12-30T03:50:00"/>
    <x v="573"/>
    <s v="DTY-WT 1-WCS-RLS 2-IMWB 1-DTY"/>
    <n v="58"/>
    <n v="1"/>
    <m/>
    <d v="1899-12-30T03:50:00"/>
    <d v="1899-12-30T03:50:00"/>
    <d v="1899-12-30T00:00:00"/>
    <n v="0"/>
    <n v="0"/>
    <d v="1899-12-30T03:55:00"/>
    <d v="1899-12-30T00:05:00"/>
    <n v="0"/>
    <n v="5"/>
    <d v="1899-12-30T04:05:00"/>
    <d v="1899-12-30T00:10:00"/>
    <n v="0"/>
    <n v="10"/>
    <d v="1899-12-30T04:50:00"/>
    <d v="1899-12-30T00:45:00"/>
    <n v="0"/>
    <n v="45"/>
    <d v="1899-12-30T04:50:00"/>
    <d v="1899-12-30T08:30:00"/>
    <d v="1899-12-30T03:40:00"/>
    <n v="3"/>
    <n v="40"/>
    <d v="1899-12-30T04:50:00"/>
    <d v="1899-12-30T08:30:00"/>
    <d v="1899-12-30T03:40:00"/>
    <n v="3"/>
    <n v="40"/>
    <d v="1899-12-30T07:49:00"/>
    <d v="1899-12-30T02:59:00"/>
    <n v="2"/>
    <n v="59"/>
    <d v="1899-12-30T09:38:00"/>
    <d v="1899-12-30T01:08:00"/>
    <n v="1"/>
    <n v="8"/>
    <d v="1899-12-30T11:59:00"/>
    <d v="1899-12-30T02:21:00"/>
    <n v="2"/>
    <n v="21"/>
    <d v="1899-12-30T11:59:00"/>
    <d v="1899-12-30T11:59:00"/>
    <d v="1899-12-30T00:00:00"/>
    <n v="0"/>
    <n v="0"/>
    <d v="1899-12-30T11:59:00"/>
    <d v="1899-12-30T11:59:00"/>
    <m/>
    <d v="1899-12-30T00:00:00"/>
    <n v="0"/>
    <n v="0"/>
    <d v="1899-12-30T12:10:00"/>
    <d v="1899-12-30T00:11:00"/>
    <n v="0"/>
    <n v="11"/>
    <d v="1899-12-30T12:15:00"/>
    <d v="1899-12-30T00:05:00"/>
    <n v="0"/>
    <n v="5"/>
    <d v="1899-12-30T12:15:00"/>
    <d v="1899-12-30T12:20:00"/>
    <d v="1899-12-30T00:05:00"/>
    <n v="0"/>
    <n v="5"/>
    <d v="1899-12-30T08:30:00"/>
    <n v="8"/>
    <n v="30"/>
    <d v="1899-12-30T04:00:00"/>
    <n v="4"/>
    <n v="0"/>
    <d v="1899-12-30T03:40:00"/>
    <n v="3"/>
    <n v="40"/>
    <d v="1899-12-30T02:21:00"/>
    <n v="2"/>
    <n v="21"/>
    <m/>
    <m/>
    <m/>
    <d v="1899-12-30T01:27:00"/>
    <n v="1"/>
    <n v="27"/>
    <d v="1899-12-30T00:00:00"/>
    <n v="0"/>
    <n v="0"/>
    <d v="1899-12-30T00:00:00"/>
    <n v="0"/>
    <n v="0"/>
    <d v="1899-12-30T00:05:00"/>
    <n v="0"/>
    <n v="5"/>
    <d v="1899-12-30T00:00:00"/>
    <n v="0"/>
    <n v="0"/>
    <d v="1899-12-30T00:00:00"/>
    <n v="0"/>
    <n v="0"/>
    <d v="1899-12-30T00:49:00"/>
    <n v="0"/>
    <n v="49"/>
    <d v="1899-12-30T00:00:00"/>
    <n v="0"/>
    <n v="0"/>
    <n v="2051184.0259999998"/>
    <n v="33005"/>
    <n v="61.697241379310348"/>
    <n v="62.147675382517797"/>
    <m/>
    <m/>
    <m/>
    <m/>
    <m/>
  </r>
  <r>
    <n v="580"/>
    <n v="128"/>
    <d v="2011-11-28T00:00:00"/>
    <n v="11"/>
    <x v="0"/>
    <n v="60"/>
    <s v="TSL,JSR"/>
    <s v="SS NEWZEALAND/CURRAGH SS"/>
    <s v="IRON BILL/AENEAS"/>
    <d v="1899-12-30T12:15:00"/>
    <x v="574"/>
    <s v="DTY-WT 1-WCS-RLS 2-IMWB 1-DTY"/>
    <n v="59"/>
    <n v="0"/>
    <m/>
    <d v="1899-12-30T12:15:00"/>
    <d v="1899-12-30T12:15:00"/>
    <d v="1899-12-30T00:00:00"/>
    <n v="0"/>
    <n v="0"/>
    <d v="1899-12-30T12:20:00"/>
    <d v="1899-12-30T00:05:00"/>
    <n v="0"/>
    <n v="5"/>
    <d v="1899-12-30T12:30:00"/>
    <d v="1899-12-30T00:10:00"/>
    <n v="0"/>
    <n v="10"/>
    <d v="1899-12-30T13:05:00"/>
    <d v="1899-12-30T00:35:00"/>
    <n v="0"/>
    <n v="35"/>
    <d v="1899-12-30T13:05:00"/>
    <d v="1899-12-30T14:00:00"/>
    <d v="1899-12-30T00:55:00"/>
    <n v="0"/>
    <n v="55"/>
    <d v="1899-12-30T13:05:00"/>
    <d v="1899-12-30T14:00:00"/>
    <d v="1899-12-30T00:55:00"/>
    <n v="0"/>
    <n v="55"/>
    <d v="1899-12-30T15:09:00"/>
    <d v="1899-12-30T01:09:00"/>
    <n v="1"/>
    <n v="9"/>
    <d v="1899-12-30T15:43:00"/>
    <d v="1899-12-30T00:34:00"/>
    <n v="0"/>
    <n v="34"/>
    <d v="1899-12-30T19:33:00"/>
    <d v="1899-12-30T03:50:00"/>
    <n v="3"/>
    <n v="50"/>
    <d v="1899-12-30T19:33:00"/>
    <d v="1899-12-30T19:33:00"/>
    <d v="1899-12-30T00:00:00"/>
    <n v="0"/>
    <n v="0"/>
    <d v="1899-12-30T19:33:00"/>
    <d v="1899-12-30T19:33:00"/>
    <m/>
    <d v="1899-12-30T00:00:00"/>
    <n v="0"/>
    <n v="0"/>
    <d v="1899-12-30T19:43:00"/>
    <d v="1899-12-30T00:10:00"/>
    <n v="0"/>
    <n v="10"/>
    <d v="1899-12-30T19:47:00"/>
    <d v="1899-12-30T00:04:00"/>
    <n v="0"/>
    <n v="4"/>
    <d v="1899-12-30T19:47:00"/>
    <d v="1899-12-30T19:55:00"/>
    <d v="1899-12-30T00:08:00"/>
    <n v="0"/>
    <n v="8"/>
    <d v="1899-12-30T07:40:00"/>
    <n v="7"/>
    <n v="40"/>
    <d v="1899-12-30T01:58:00"/>
    <n v="1"/>
    <n v="58"/>
    <d v="1899-12-30T00:55:00"/>
    <n v="0"/>
    <n v="55"/>
    <d v="1899-12-30T03:50:00"/>
    <n v="3"/>
    <n v="50"/>
    <m/>
    <m/>
    <m/>
    <d v="1899-12-30T01:11:00"/>
    <n v="1"/>
    <n v="11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2:39:00"/>
    <n v="2"/>
    <n v="39"/>
    <d v="1899-12-30T00:00:00"/>
    <n v="0"/>
    <n v="0"/>
    <n v="2054777.4759999998"/>
    <n v="33064"/>
    <n v="60.905932203389824"/>
    <n v="62.145459593515596"/>
    <m/>
    <m/>
    <m/>
    <m/>
    <m/>
  </r>
  <r>
    <n v="581"/>
    <n v="129"/>
    <d v="2011-11-28T00:00:00"/>
    <n v="11"/>
    <x v="11"/>
    <n v="6"/>
    <s v="BEL"/>
    <s v="OKEY CREEK"/>
    <s v="HARDWAR"/>
    <d v="1899-12-30T15:00:00"/>
    <x v="575"/>
    <s v="DTY-WT 1-WCS-RLS 1-IMWB 1-DTY"/>
    <n v="56"/>
    <n v="3"/>
    <m/>
    <d v="1899-12-30T15:00:00"/>
    <d v="1899-12-30T15:00:00"/>
    <d v="1899-12-30T00:00:00"/>
    <n v="0"/>
    <n v="0"/>
    <d v="1899-12-30T15:00:00"/>
    <d v="1899-12-30T00:00:00"/>
    <n v="0"/>
    <n v="0"/>
    <d v="1899-12-30T15:10:00"/>
    <d v="1899-12-30T00:10:00"/>
    <n v="0"/>
    <n v="10"/>
    <d v="1899-12-30T15:35:00"/>
    <d v="1899-12-30T00:25:00"/>
    <n v="0"/>
    <n v="25"/>
    <d v="1899-12-30T15:35:00"/>
    <d v="1899-12-30T16:55:00"/>
    <d v="1899-12-30T01:20:00"/>
    <n v="1"/>
    <n v="20"/>
    <d v="1899-12-30T15:35:00"/>
    <d v="1899-12-30T16:55:00"/>
    <d v="1899-12-30T01:20:00"/>
    <n v="1"/>
    <n v="20"/>
    <d v="1899-12-30T20:05:00"/>
    <d v="1899-12-30T03:10:00"/>
    <n v="3"/>
    <n v="10"/>
    <d v="1899-12-30T20:09:00"/>
    <d v="1899-12-30T00:04:00"/>
    <n v="0"/>
    <n v="4"/>
    <d v="1899-12-30T22:33:00"/>
    <d v="1899-12-30T02:24:00"/>
    <n v="2"/>
    <n v="24"/>
    <d v="1899-12-30T22:33:00"/>
    <d v="1899-12-30T22:33:00"/>
    <d v="1899-12-30T00:00:00"/>
    <n v="0"/>
    <n v="0"/>
    <d v="1899-12-30T22:33:00"/>
    <d v="1899-12-30T22:33:00"/>
    <m/>
    <d v="1899-12-30T00:00:00"/>
    <n v="0"/>
    <n v="0"/>
    <d v="1899-12-30T22:44:00"/>
    <d v="1899-12-30T00:11:00"/>
    <n v="0"/>
    <n v="11"/>
    <d v="1899-12-30T22:50:00"/>
    <d v="1899-12-30T00:06:00"/>
    <n v="0"/>
    <n v="6"/>
    <d v="1899-12-30T22:50:00"/>
    <d v="1899-12-30T22:55:00"/>
    <d v="1899-12-30T00:05:00"/>
    <n v="0"/>
    <n v="5"/>
    <d v="1899-12-30T07:55:00"/>
    <n v="7"/>
    <n v="55"/>
    <d v="1899-12-30T03:52:00"/>
    <n v="3"/>
    <n v="52"/>
    <d v="1899-12-30T01:20:00"/>
    <n v="1"/>
    <n v="20"/>
    <d v="1899-12-30T02:24:00"/>
    <n v="2"/>
    <n v="24"/>
    <m/>
    <m/>
    <m/>
    <d v="1899-12-30T01:05:00"/>
    <n v="1"/>
    <n v="5"/>
    <d v="1899-12-30T00:00:00"/>
    <n v="0"/>
    <n v="0"/>
    <d v="1899-12-30T00:00:00"/>
    <n v="0"/>
    <n v="0"/>
    <d v="1899-12-30T00:21:00"/>
    <n v="0"/>
    <n v="21"/>
    <d v="1899-12-30T00:00:00"/>
    <n v="0"/>
    <n v="0"/>
    <d v="1899-12-30T00:00:00"/>
    <n v="0"/>
    <n v="0"/>
    <d v="1899-12-30T00:58:00"/>
    <n v="0"/>
    <n v="58"/>
    <d v="1899-12-30T00:00:00"/>
    <n v="0"/>
    <n v="0"/>
    <n v="2058255.9059999997"/>
    <n v="33120"/>
    <n v="62.114821428571425"/>
    <n v="62.145407789855064"/>
    <m/>
    <m/>
    <m/>
    <m/>
    <m/>
  </r>
  <r>
    <n v="582"/>
    <n v="130"/>
    <d v="2011-11-29T00:00:00"/>
    <n v="11"/>
    <x v="0"/>
    <n v="61"/>
    <s v="TSL,JSR"/>
    <s v="CURRAGH SS/CP OMAN"/>
    <s v="AENEAS/MP PANAMAX 6"/>
    <d v="1899-12-30T17:35:00"/>
    <x v="576"/>
    <s v="DTY-WT 1-WCS-RLS 2-IMWB 1-DTY"/>
    <n v="59"/>
    <n v="0"/>
    <m/>
    <d v="1899-12-30T17:35:00"/>
    <d v="1899-12-30T17:35:00"/>
    <d v="1899-12-30T00:00:00"/>
    <n v="0"/>
    <n v="0"/>
    <d v="1899-12-30T17:40:00"/>
    <d v="1899-12-30T00:05:00"/>
    <n v="0"/>
    <n v="5"/>
    <d v="1899-12-30T19:10:00"/>
    <d v="1899-12-30T01:30:00"/>
    <n v="1"/>
    <n v="30"/>
    <d v="1899-12-30T19:30:00"/>
    <d v="1899-12-30T00:20:00"/>
    <n v="0"/>
    <n v="20"/>
    <d v="1899-12-30T19:40:00"/>
    <d v="1899-12-30T22:30:00"/>
    <d v="1899-12-30T02:50:00"/>
    <n v="2"/>
    <n v="50"/>
    <d v="1899-12-30T19:40:00"/>
    <d v="1899-12-30T22:30:00"/>
    <d v="1899-12-30T02:50:00"/>
    <n v="2"/>
    <n v="50"/>
    <d v="1899-12-30T23:25:00"/>
    <d v="1899-12-30T00:55:00"/>
    <n v="0"/>
    <n v="55"/>
    <d v="1899-12-30T23:26:00"/>
    <d v="1899-12-30T00:01:00"/>
    <n v="0"/>
    <n v="1"/>
    <d v="1899-12-31T08:52:00"/>
    <d v="1899-12-30T09:26:00"/>
    <n v="9"/>
    <n v="26"/>
    <d v="1899-12-31T08:52:00"/>
    <d v="1899-12-31T08:52:00"/>
    <d v="1899-12-30T00:00:00"/>
    <n v="0"/>
    <n v="0"/>
    <d v="1899-12-31T08:52:00"/>
    <d v="1899-12-31T08:52:00"/>
    <m/>
    <d v="1899-12-30T00:00:00"/>
    <n v="0"/>
    <n v="0"/>
    <d v="1899-12-31T09:05:00"/>
    <d v="1899-12-30T00:13:00"/>
    <n v="0"/>
    <n v="13"/>
    <d v="1899-12-31T09:10:00"/>
    <d v="1899-12-30T00:05:00"/>
    <n v="0"/>
    <n v="5"/>
    <d v="1899-12-31T09:10:00"/>
    <d v="1899-12-31T09:15:00"/>
    <d v="1899-12-30T00:05:00"/>
    <n v="0"/>
    <n v="5"/>
    <d v="1899-12-30T15:40:00"/>
    <n v="15"/>
    <n v="40"/>
    <d v="1899-12-30T01:33:00"/>
    <n v="1"/>
    <n v="33"/>
    <d v="1899-12-30T02:50:00"/>
    <n v="2"/>
    <n v="50"/>
    <d v="1899-12-30T09:26:00"/>
    <n v="9"/>
    <n v="26"/>
    <m/>
    <m/>
    <m/>
    <d v="1899-12-30T02:26:00"/>
    <n v="2"/>
    <n v="26"/>
    <d v="1899-12-30T00:00:00"/>
    <n v="0"/>
    <n v="0"/>
    <d v="1899-12-30T00:00:00"/>
    <n v="0"/>
    <n v="0"/>
    <d v="1899-12-30T05:17:00"/>
    <n v="5"/>
    <n v="17"/>
    <d v="1899-12-30T00:00:00"/>
    <n v="0"/>
    <n v="0"/>
    <d v="1899-12-30T00:00:00"/>
    <n v="0"/>
    <n v="0"/>
    <d v="1899-12-30T01:43:00"/>
    <n v="1"/>
    <n v="43"/>
    <d v="1899-12-30T00:00:00"/>
    <n v="0"/>
    <n v="0"/>
    <n v="2061960.2659999998"/>
    <n v="33179"/>
    <n v="62.785762711864407"/>
    <n v="62.146546490249854"/>
    <m/>
    <m/>
    <m/>
    <m/>
    <m/>
  </r>
  <r>
    <n v="583"/>
    <n v="131"/>
    <d v="2011-11-29T00:00:00"/>
    <n v="11"/>
    <x v="1"/>
    <n v="10"/>
    <s v="TSL,HALDIA"/>
    <s v="CD HCC"/>
    <s v="ECOLA"/>
    <d v="1899-12-30T20:30:00"/>
    <x v="577"/>
    <s v="DTY-WT 1-WCS-RLS 2-IMWB 1-DTY"/>
    <n v="52"/>
    <n v="7"/>
    <m/>
    <d v="1899-12-30T20:30:00"/>
    <d v="1899-12-30T20:30:00"/>
    <d v="1899-12-30T00:00:00"/>
    <n v="0"/>
    <n v="0"/>
    <d v="1899-12-30T21:30:00"/>
    <d v="1899-12-30T01:00:00"/>
    <n v="1"/>
    <n v="0"/>
    <d v="1899-12-30T22:00:00"/>
    <d v="1899-12-30T00:30:00"/>
    <n v="0"/>
    <n v="30"/>
    <d v="1899-12-30T22:30:00"/>
    <d v="1899-12-30T00:30:00"/>
    <n v="0"/>
    <n v="30"/>
    <d v="1899-12-30T22:35:00"/>
    <d v="1899-12-31T00:00:00"/>
    <d v="1899-12-30T01:25:00"/>
    <n v="1"/>
    <n v="25"/>
    <d v="1899-12-30T22:35:00"/>
    <d v="1899-12-31T00:00:00"/>
    <d v="1899-12-30T01:25:00"/>
    <n v="1"/>
    <n v="25"/>
    <d v="1899-12-31T04:35:00"/>
    <d v="1899-12-30T04:35:00"/>
    <n v="4"/>
    <n v="35"/>
    <d v="1899-12-31T04:42:00"/>
    <d v="1899-12-30T00:07:00"/>
    <n v="0"/>
    <n v="7"/>
    <d v="1899-12-31T06:19:00"/>
    <d v="1899-12-30T01:37:00"/>
    <n v="1"/>
    <n v="37"/>
    <d v="1899-12-31T06:19:00"/>
    <d v="1899-12-31T06:19:00"/>
    <d v="1899-12-30T00:00:00"/>
    <n v="0"/>
    <n v="0"/>
    <d v="1899-12-31T06:19:00"/>
    <d v="1899-12-31T06:19:00"/>
    <m/>
    <d v="1899-12-30T00:00:00"/>
    <n v="0"/>
    <n v="0"/>
    <d v="1899-12-31T06:30:00"/>
    <d v="1899-12-30T00:11:00"/>
    <n v="0"/>
    <n v="11"/>
    <d v="1899-12-31T06:35:00"/>
    <d v="1899-12-30T00:05:00"/>
    <n v="0"/>
    <n v="5"/>
    <d v="1899-12-31T06:35:00"/>
    <d v="1899-12-31T06:40:00"/>
    <d v="1899-12-30T00:05:00"/>
    <n v="0"/>
    <n v="5"/>
    <d v="1899-12-30T10:10:00"/>
    <n v="10"/>
    <n v="10"/>
    <d v="1899-12-30T05:21:00"/>
    <n v="5"/>
    <n v="21"/>
    <d v="1899-12-30T01:25:00"/>
    <n v="1"/>
    <n v="25"/>
    <d v="1899-12-30T01:37:00"/>
    <n v="1"/>
    <n v="37"/>
    <m/>
    <m/>
    <m/>
    <d v="1899-12-30T01:09:00"/>
    <n v="1"/>
    <n v="9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28:00"/>
    <n v="0"/>
    <n v="28"/>
    <d v="1899-12-30T00:00:00"/>
    <n v="0"/>
    <n v="0"/>
    <n v="2065231.3159999999"/>
    <n v="33231"/>
    <n v="62.904807692307699"/>
    <n v="62.147733020372542"/>
    <m/>
    <m/>
    <m/>
    <m/>
    <m/>
  </r>
  <r>
    <n v="584"/>
    <n v="132"/>
    <d v="2011-11-29T00:00:00"/>
    <n v="11"/>
    <x v="18"/>
    <n v="7"/>
    <s v="BSL"/>
    <s v="STEAM NON COKING"/>
    <s v="IRON KNIGHT"/>
    <d v="1899-12-30T01:30:00"/>
    <x v="578"/>
    <s v="DTY-WT 1-WCS-RLS 2-IMWB 1-DTY"/>
    <n v="59"/>
    <n v="0"/>
    <m/>
    <d v="1899-12-30T01:30:00"/>
    <d v="1899-12-30T01:30:00"/>
    <d v="1899-12-30T00:00:00"/>
    <n v="0"/>
    <n v="0"/>
    <d v="1899-12-30T01:40:00"/>
    <d v="1899-12-30T00:10:00"/>
    <n v="0"/>
    <n v="10"/>
    <d v="1899-12-30T01:50:00"/>
    <d v="1899-12-30T00:10:00"/>
    <n v="0"/>
    <n v="10"/>
    <d v="1899-12-30T04:10:00"/>
    <d v="1899-12-30T02:20:00"/>
    <n v="2"/>
    <n v="20"/>
    <d v="1899-12-30T08:30:00"/>
    <d v="1899-12-30T09:50:00"/>
    <d v="1899-12-30T01:20:00"/>
    <n v="1"/>
    <n v="20"/>
    <d v="1899-12-30T08:30:00"/>
    <d v="1899-12-30T09:50:00"/>
    <d v="1899-12-30T01:20:00"/>
    <n v="1"/>
    <n v="20"/>
    <d v="1899-12-30T09:50:00"/>
    <d v="1899-12-30T00:00:00"/>
    <n v="0"/>
    <n v="0"/>
    <d v="1899-12-30T10:17:00"/>
    <d v="1899-12-30T00:27:00"/>
    <n v="0"/>
    <n v="27"/>
    <d v="1899-12-30T13:53:00"/>
    <d v="1899-12-30T03:36:00"/>
    <n v="3"/>
    <n v="36"/>
    <d v="1899-12-30T13:53:00"/>
    <d v="1899-12-30T13:53:00"/>
    <d v="1899-12-30T00:00:00"/>
    <n v="0"/>
    <n v="0"/>
    <d v="1899-12-30T13:53:00"/>
    <d v="1899-12-30T13:53:00"/>
    <m/>
    <d v="1899-12-30T00:00:00"/>
    <n v="0"/>
    <n v="0"/>
    <d v="1899-12-30T14:05:00"/>
    <d v="1899-12-30T00:12:00"/>
    <n v="0"/>
    <n v="12"/>
    <d v="1899-12-30T14:10:00"/>
    <d v="1899-12-30T00:05:00"/>
    <n v="0"/>
    <n v="5"/>
    <d v="1899-12-30T14:10:00"/>
    <d v="1899-12-30T14:15:00"/>
    <d v="1899-12-30T00:05:00"/>
    <n v="0"/>
    <n v="5"/>
    <d v="1899-12-30T12:45:00"/>
    <n v="12"/>
    <n v="45"/>
    <d v="1899-12-30T02:37:00"/>
    <n v="2"/>
    <n v="37"/>
    <d v="1899-12-30T01:20:00"/>
    <n v="1"/>
    <n v="20"/>
    <d v="1899-12-30T03:36:00"/>
    <n v="3"/>
    <n v="36"/>
    <m/>
    <m/>
    <m/>
    <d v="1899-12-30T01:19:00"/>
    <n v="1"/>
    <n v="19"/>
    <d v="1899-12-30T00:00:00"/>
    <n v="0"/>
    <n v="0"/>
    <d v="1899-12-30T00:58:00"/>
    <n v="0"/>
    <n v="58"/>
    <d v="1899-12-30T00:00:00"/>
    <n v="0"/>
    <n v="0"/>
    <d v="1899-12-30T00:00:00"/>
    <n v="0"/>
    <n v="0"/>
    <d v="1899-12-30T00:00:00"/>
    <n v="0"/>
    <n v="0"/>
    <d v="1899-12-30T01:19:00"/>
    <n v="1"/>
    <n v="19"/>
    <d v="1899-12-30T00:00:00"/>
    <n v="0"/>
    <n v="0"/>
    <n v="2068989.0959999999"/>
    <n v="33290"/>
    <n v="63.691186440677967"/>
    <n v="62.150468489035745"/>
    <m/>
    <m/>
    <m/>
    <m/>
    <m/>
  </r>
  <r>
    <n v="585"/>
    <n v="133"/>
    <d v="2011-11-29T00:00:00"/>
    <n v="11"/>
    <x v="0"/>
    <n v="62"/>
    <s v="TSL,JSR"/>
    <s v="BLENDED PCI/CURRAGH SS"/>
    <s v="TC GOLD/AENEAS"/>
    <d v="1899-12-30T11:55:00"/>
    <x v="579"/>
    <s v="DTY-WT 1-WCS-RLS 2-IMWB 1-DTY"/>
    <n v="55"/>
    <n v="4"/>
    <m/>
    <d v="1899-12-30T11:55:00"/>
    <d v="1899-12-30T11:55:00"/>
    <d v="1899-12-30T00:00:00"/>
    <n v="0"/>
    <n v="0"/>
    <d v="1899-12-30T12:00:00"/>
    <d v="1899-12-30T00:05:00"/>
    <n v="0"/>
    <n v="5"/>
    <d v="1899-12-30T12:10:00"/>
    <d v="1899-12-30T00:10:00"/>
    <n v="0"/>
    <n v="10"/>
    <d v="1899-12-30T12:30:00"/>
    <d v="1899-12-30T00:20:00"/>
    <n v="0"/>
    <n v="20"/>
    <d v="1899-12-30T13:30:00"/>
    <d v="1899-12-30T14:22:00"/>
    <d v="1899-12-30T00:52:00"/>
    <n v="0"/>
    <n v="52"/>
    <d v="1899-12-30T13:30:00"/>
    <d v="1899-12-30T14:22:00"/>
    <d v="1899-12-30T00:52:00"/>
    <n v="0"/>
    <n v="52"/>
    <d v="1899-12-30T14:22:00"/>
    <d v="1899-12-30T00:00:00"/>
    <n v="0"/>
    <n v="0"/>
    <d v="1899-12-30T14:23:00"/>
    <d v="1899-12-30T00:01:00"/>
    <n v="0"/>
    <n v="1"/>
    <d v="1899-12-30T18:31:00"/>
    <d v="1899-12-30T04:08:00"/>
    <n v="4"/>
    <n v="8"/>
    <d v="1899-12-30T18:31:00"/>
    <d v="1899-12-30T18:31:00"/>
    <d v="1899-12-30T00:00:00"/>
    <n v="0"/>
    <n v="0"/>
    <d v="1899-12-30T18:31:00"/>
    <d v="1899-12-30T18:31:00"/>
    <m/>
    <d v="1899-12-30T00:00:00"/>
    <n v="0"/>
    <n v="0"/>
    <d v="1899-12-30T18:43:00"/>
    <d v="1899-12-30T00:12:00"/>
    <n v="0"/>
    <n v="12"/>
    <d v="1899-12-30T18:47:00"/>
    <d v="1899-12-30T00:04:00"/>
    <n v="0"/>
    <n v="4"/>
    <d v="1899-12-30T18:47:00"/>
    <d v="1899-12-30T18:50:00"/>
    <d v="1899-12-30T00:03:00"/>
    <n v="0"/>
    <n v="3"/>
    <d v="1899-12-30T06:55:00"/>
    <n v="6"/>
    <n v="55"/>
    <d v="1899-12-30T00:36:00"/>
    <n v="0"/>
    <n v="36"/>
    <d v="1899-12-30T00:52:00"/>
    <n v="0"/>
    <n v="52"/>
    <d v="1899-12-30T04:08:00"/>
    <n v="4"/>
    <n v="8"/>
    <m/>
    <m/>
    <m/>
    <d v="1899-12-30T01:34:00"/>
    <n v="1"/>
    <n v="34"/>
    <d v="1899-12-30T00:00:00"/>
    <n v="0"/>
    <n v="0"/>
    <d v="1899-12-30T00:00:00"/>
    <n v="0"/>
    <n v="0"/>
    <d v="1899-12-30T00:15:00"/>
    <n v="0"/>
    <n v="15"/>
    <d v="1899-12-30T00:00:00"/>
    <n v="0"/>
    <n v="0"/>
    <d v="1899-12-30T00:00:00"/>
    <n v="0"/>
    <n v="0"/>
    <d v="1899-12-30T02:19:00"/>
    <n v="2"/>
    <n v="19"/>
    <d v="1899-12-30T00:00:00"/>
    <n v="0"/>
    <n v="0"/>
    <n v="2072431.7859999998"/>
    <n v="33345"/>
    <n v="62.594363636363639"/>
    <n v="62.151200659769074"/>
    <m/>
    <m/>
    <m/>
    <m/>
    <m/>
  </r>
  <r>
    <n v="586"/>
    <n v="134"/>
    <d v="2011-11-29T00:00:00"/>
    <n v="11"/>
    <x v="1"/>
    <n v="11"/>
    <s v="TSL,HALDIA"/>
    <s v="CURRAGH PRIME/CURRAGH SS"/>
    <s v="AENEAS"/>
    <d v="1899-12-30T20:05:00"/>
    <x v="580"/>
    <s v="DTY-WT 1-WCS-RLS 2-IMWB 1-DTY"/>
    <n v="45"/>
    <n v="14"/>
    <m/>
    <d v="1899-12-30T20:05:00"/>
    <d v="1899-12-30T20:05:00"/>
    <d v="1899-12-30T00:00:00"/>
    <n v="0"/>
    <n v="0"/>
    <d v="1899-12-30T20:30:00"/>
    <d v="1899-12-30T00:25:00"/>
    <n v="0"/>
    <n v="25"/>
    <d v="1899-12-30T20:35:00"/>
    <d v="1899-12-30T00:05:00"/>
    <n v="0"/>
    <n v="5"/>
    <d v="1899-12-30T21:10:00"/>
    <d v="1899-12-30T00:35:00"/>
    <n v="0"/>
    <n v="35"/>
    <d v="1899-12-30T21:30:00"/>
    <d v="1899-12-31T00:15:00"/>
    <d v="1899-12-30T02:45:00"/>
    <n v="2"/>
    <n v="45"/>
    <d v="1899-12-30T21:30:00"/>
    <d v="1899-12-31T00:15:00"/>
    <d v="1899-12-30T02:45:00"/>
    <n v="2"/>
    <n v="45"/>
    <d v="1899-12-30T22:35:00"/>
    <d v="1899-12-30T01:05:00"/>
    <n v="1"/>
    <n v="5"/>
    <d v="1899-12-30T22:36:00"/>
    <d v="1899-12-30T00:01:00"/>
    <n v="0"/>
    <n v="1"/>
    <d v="1899-12-31T02:00:00"/>
    <d v="1899-12-30T03:24:00"/>
    <n v="3"/>
    <n v="24"/>
    <d v="1899-12-31T02:00:00"/>
    <d v="1899-12-31T02:00:00"/>
    <d v="1899-12-30T00:00:00"/>
    <n v="0"/>
    <n v="0"/>
    <d v="1899-12-31T02:00:00"/>
    <d v="1899-12-31T02:00:00"/>
    <m/>
    <d v="1899-12-30T00:00:00"/>
    <n v="0"/>
    <n v="0"/>
    <d v="1899-12-31T02:12:00"/>
    <d v="1899-12-30T00:12:00"/>
    <n v="0"/>
    <n v="12"/>
    <d v="1899-12-31T02:17:00"/>
    <d v="1899-12-30T00:05:00"/>
    <n v="0"/>
    <n v="5"/>
    <d v="1899-12-31T02:17:00"/>
    <d v="1899-12-31T02:20:00"/>
    <d v="1899-12-30T00:03:00"/>
    <n v="0"/>
    <n v="3"/>
    <d v="1899-12-30T06:15:00"/>
    <n v="6"/>
    <n v="15"/>
    <d v="1899-12-30T01:57:00"/>
    <n v="1"/>
    <n v="57"/>
    <d v="1899-12-30T02:45:00"/>
    <n v="2"/>
    <n v="45"/>
    <d v="1899-12-30T03:24:00"/>
    <n v="3"/>
    <n v="24"/>
    <m/>
    <m/>
    <m/>
    <d v="1899-12-30T00:52:00"/>
    <n v="0"/>
    <n v="52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2:32:00"/>
    <n v="2"/>
    <n v="32"/>
    <d v="1899-12-30T00:00:00"/>
    <n v="0"/>
    <n v="0"/>
    <n v="2075213.2059999998"/>
    <n v="33390"/>
    <n v="61.809333333333335"/>
    <n v="62.150739922132367"/>
    <m/>
    <m/>
    <m/>
    <m/>
    <m/>
  </r>
  <r>
    <n v="587"/>
    <n v="135"/>
    <d v="2011-11-30T00:00:00"/>
    <n v="11"/>
    <x v="6"/>
    <n v="1"/>
    <s v="PMSB"/>
    <s v="STEAM NON COKING"/>
    <s v="CAROUGE"/>
    <d v="1899-12-30T17:20:00"/>
    <x v="581"/>
    <s v="DTY-WT 1-WCS-IMWB 1-DTY"/>
    <n v="59"/>
    <n v="0"/>
    <m/>
    <d v="1899-12-30T17:20:00"/>
    <d v="1899-12-30T17:20:00"/>
    <d v="1899-12-30T00:00:00"/>
    <n v="0"/>
    <n v="0"/>
    <d v="1899-12-30T17:35:00"/>
    <d v="1899-12-30T00:15:00"/>
    <n v="0"/>
    <n v="15"/>
    <d v="1899-12-30T17:40:00"/>
    <d v="1899-12-30T00:05:00"/>
    <n v="0"/>
    <n v="5"/>
    <d v="1899-12-30T18:15:00"/>
    <d v="1899-12-30T00:35:00"/>
    <n v="0"/>
    <n v="35"/>
    <d v="1899-12-30T18:45:00"/>
    <d v="1899-12-30T20:00:00"/>
    <d v="1899-12-30T01:15:00"/>
    <n v="1"/>
    <n v="15"/>
    <d v="1899-12-30T18:45:00"/>
    <d v="1899-12-30T20:00:00"/>
    <d v="1899-12-30T01:15:00"/>
    <n v="1"/>
    <n v="15"/>
    <d v="1899-12-30T18:30:00"/>
    <d v="1899-12-30T00:15:00"/>
    <n v="0"/>
    <n v="15"/>
    <d v="1899-12-30T18:45:00"/>
    <d v="1899-12-30T00:15:00"/>
    <n v="0"/>
    <n v="15"/>
    <d v="1899-12-31T11:30:00"/>
    <d v="1899-12-30T16:45:00"/>
    <n v="16"/>
    <n v="45"/>
    <d v="1899-12-31T11:30:00"/>
    <d v="1899-12-31T11:30:00"/>
    <d v="1899-12-30T00:00:00"/>
    <n v="0"/>
    <n v="0"/>
    <d v="1899-12-31T11:30:00"/>
    <d v="1899-12-31T11:30:00"/>
    <m/>
    <d v="1899-12-30T00:00:00"/>
    <n v="0"/>
    <n v="0"/>
    <d v="1899-12-31T15:00:00"/>
    <d v="1899-12-30T03:30:00"/>
    <n v="3"/>
    <n v="30"/>
    <d v="1899-12-31T15:10:00"/>
    <d v="1899-12-30T00:10:00"/>
    <n v="0"/>
    <n v="10"/>
    <d v="1899-12-31T15:10:00"/>
    <d v="1899-12-31T15:15:00"/>
    <d v="1899-12-30T00:05:00"/>
    <n v="0"/>
    <n v="5"/>
    <d v="1899-12-30T21:55:00"/>
    <n v="21"/>
    <n v="55"/>
    <d v="1899-12-30T04:30:00"/>
    <n v="4"/>
    <n v="30"/>
    <d v="1899-12-30T01:15:00"/>
    <n v="1"/>
    <n v="15"/>
    <d v="1899-12-30T16:45:00"/>
    <n v="16"/>
    <n v="45"/>
    <m/>
    <m/>
    <m/>
    <d v="1899-12-30T00:00:00"/>
    <n v="0"/>
    <n v="0"/>
    <d v="1899-12-30T00:00:00"/>
    <n v="0"/>
    <n v="0"/>
    <d v="1899-12-30T00:00:00"/>
    <n v="0"/>
    <n v="0"/>
    <d v="1899-12-30T00:00:00"/>
    <n v="0"/>
    <n v="0"/>
    <d v="1899-12-30T16:45:00"/>
    <n v="16"/>
    <n v="45"/>
    <d v="1899-12-30T00:00:00"/>
    <n v="0"/>
    <n v="0"/>
    <d v="1899-12-30T00:00:00"/>
    <n v="0"/>
    <n v="0"/>
    <d v="1899-12-30T00:00:00"/>
    <n v="0"/>
    <n v="0"/>
    <n v="2078791.2659999998"/>
    <n v="33449"/>
    <n v="60.645084745762709"/>
    <n v="62.148084128075574"/>
    <m/>
    <m/>
    <m/>
    <m/>
    <m/>
  </r>
  <r>
    <n v="588"/>
    <n v="136"/>
    <d v="2011-11-30T00:00:00"/>
    <n v="11"/>
    <x v="0"/>
    <n v="63"/>
    <s v="TSL,JSR"/>
    <s v="CURRAGH SS / SS NEWZEALAND"/>
    <s v="AENEAS/IRON BILL"/>
    <d v="1899-12-30T22:45:00"/>
    <x v="582"/>
    <s v="DTY-WT 1-WCS-RLS 2-IMWB 1-DTY"/>
    <n v="54"/>
    <n v="4"/>
    <m/>
    <d v="1899-12-30T22:45:00"/>
    <d v="1899-12-30T22:45:00"/>
    <d v="1899-12-30T00:00:00"/>
    <n v="0"/>
    <n v="0"/>
    <d v="1899-12-30T22:55:00"/>
    <d v="1899-12-30T00:10:00"/>
    <n v="0"/>
    <n v="10"/>
    <d v="1899-12-30T23:00:00"/>
    <d v="1899-12-30T00:05:00"/>
    <n v="0"/>
    <n v="5"/>
    <d v="1899-12-31T01:10:00"/>
    <d v="1899-12-30T02:10:00"/>
    <n v="2"/>
    <n v="10"/>
    <d v="1899-12-31T01:15:00"/>
    <d v="1899-12-31T03:40:00"/>
    <d v="1899-12-30T02:25:00"/>
    <n v="2"/>
    <n v="25"/>
    <d v="1899-12-31T01:15:00"/>
    <d v="1899-12-31T03:40:00"/>
    <d v="1899-12-30T02:25:00"/>
    <n v="2"/>
    <n v="25"/>
    <d v="1899-12-31T04:20:00"/>
    <d v="1899-12-30T00:40:00"/>
    <n v="0"/>
    <n v="40"/>
    <d v="1899-12-31T04:22:00"/>
    <d v="1899-12-30T00:02:00"/>
    <n v="0"/>
    <n v="2"/>
    <d v="1899-12-31T07:10:00"/>
    <d v="1899-12-30T02:48:00"/>
    <n v="2"/>
    <n v="48"/>
    <d v="1899-12-31T07:10:00"/>
    <d v="1899-12-31T07:10:00"/>
    <d v="1899-12-30T00:00:00"/>
    <n v="0"/>
    <n v="0"/>
    <d v="1899-12-31T07:10:00"/>
    <d v="1899-12-31T07:10:00"/>
    <m/>
    <d v="1899-12-30T00:00:00"/>
    <n v="0"/>
    <n v="0"/>
    <d v="1899-12-31T07:20:00"/>
    <d v="1899-12-30T00:10:00"/>
    <n v="0"/>
    <n v="10"/>
    <d v="1899-12-31T07:25:00"/>
    <d v="1899-12-30T00:05:00"/>
    <n v="0"/>
    <n v="5"/>
    <d v="1899-12-31T07:25:00"/>
    <d v="1899-12-31T07:30:00"/>
    <d v="1899-12-30T00:05:00"/>
    <n v="0"/>
    <n v="5"/>
    <d v="1899-12-30T08:45:00"/>
    <n v="8"/>
    <n v="45"/>
    <d v="1899-12-30T03:05:00"/>
    <n v="3"/>
    <n v="5"/>
    <d v="1899-12-30T02:25:00"/>
    <n v="2"/>
    <n v="25"/>
    <d v="1899-12-30T02:48:00"/>
    <n v="2"/>
    <n v="48"/>
    <m/>
    <m/>
    <m/>
    <d v="1899-12-30T02:09:00"/>
    <n v="2"/>
    <n v="9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39:00"/>
    <n v="0"/>
    <n v="39"/>
    <d v="1899-12-30T00:00:00"/>
    <n v="0"/>
    <n v="0"/>
    <n v="2082113.4659999998"/>
    <n v="33503"/>
    <n v="61.522222222222219"/>
    <n v="62.147075366385096"/>
    <m/>
    <m/>
    <m/>
    <m/>
    <m/>
  </r>
  <r>
    <n v="589"/>
    <n v="137"/>
    <d v="2011-11-30T00:00:00"/>
    <n v="11"/>
    <x v="33"/>
    <n v="1"/>
    <s v="CESC POWER LTD."/>
    <s v="NON COKING"/>
    <s v="TOMOSHIO"/>
    <d v="1899-12-30T05:15:00"/>
    <x v="583"/>
    <s v="DTY-WT 1-WCS-RLS 2-IMWB 1-DTY"/>
    <n v="59"/>
    <n v="0"/>
    <m/>
    <d v="1899-12-30T05:15:00"/>
    <d v="1899-12-30T05:15:00"/>
    <d v="1899-12-30T00:00:00"/>
    <n v="0"/>
    <n v="0"/>
    <d v="1899-12-30T05:20:00"/>
    <d v="1899-12-30T00:05:00"/>
    <n v="0"/>
    <n v="5"/>
    <d v="1899-12-30T05:30:00"/>
    <d v="1899-12-30T00:10:00"/>
    <n v="0"/>
    <n v="10"/>
    <d v="1899-12-30T07:00:00"/>
    <d v="1899-12-30T01:30:00"/>
    <n v="1"/>
    <n v="30"/>
    <d v="1899-12-30T07:00:00"/>
    <d v="1899-12-30T07:05:00"/>
    <d v="1899-12-30T00:05:00"/>
    <n v="0"/>
    <n v="5"/>
    <d v="1899-12-30T07:00:00"/>
    <d v="1899-12-30T07:05:00"/>
    <d v="1899-12-30T00:05:00"/>
    <n v="0"/>
    <n v="5"/>
    <d v="1899-12-30T09:00:00"/>
    <d v="1899-12-30T01:55:00"/>
    <n v="1"/>
    <n v="55"/>
    <d v="1899-12-30T09:32:00"/>
    <d v="1899-12-30T00:32:00"/>
    <n v="0"/>
    <n v="32"/>
    <d v="1899-12-30T12:08:00"/>
    <d v="1899-12-30T02:36:00"/>
    <n v="2"/>
    <n v="36"/>
    <d v="1899-12-30T12:08:00"/>
    <d v="1899-12-30T12:08:00"/>
    <d v="1899-12-30T00:00:00"/>
    <n v="0"/>
    <n v="0"/>
    <d v="1899-12-30T12:08:00"/>
    <d v="1899-12-30T12:08:00"/>
    <m/>
    <d v="1899-12-30T00:00:00"/>
    <n v="0"/>
    <n v="0"/>
    <d v="1899-12-30T12:45:00"/>
    <d v="1899-12-30T00:37:00"/>
    <n v="0"/>
    <n v="37"/>
    <d v="1899-12-30T12:50:00"/>
    <d v="1899-12-30T00:05:00"/>
    <n v="0"/>
    <n v="5"/>
    <d v="1899-12-30T12:50:00"/>
    <d v="1899-12-30T12:55:00"/>
    <d v="1899-12-30T00:05:00"/>
    <n v="0"/>
    <n v="5"/>
    <d v="1899-12-30T07:40:00"/>
    <n v="7"/>
    <n v="40"/>
    <d v="1899-12-30T04:07:00"/>
    <n v="4"/>
    <n v="7"/>
    <d v="1899-12-30T00:05:00"/>
    <n v="0"/>
    <n v="5"/>
    <d v="1899-12-30T02:36:00"/>
    <n v="2"/>
    <n v="36"/>
    <m/>
    <m/>
    <m/>
    <d v="1899-12-30T02:00:00"/>
    <n v="2"/>
    <n v="0"/>
    <d v="1899-12-30T00:00:00"/>
    <n v="0"/>
    <n v="0"/>
    <d v="1899-12-30T00:17:00"/>
    <n v="0"/>
    <n v="17"/>
    <d v="1899-12-30T00:00:00"/>
    <n v="0"/>
    <n v="0"/>
    <d v="1899-12-30T00:00:00"/>
    <n v="0"/>
    <n v="0"/>
    <d v="1899-12-30T00:00:00"/>
    <n v="0"/>
    <n v="0"/>
    <d v="1899-12-30T00:19:00"/>
    <n v="0"/>
    <n v="19"/>
    <d v="1899-12-30T00:00:00"/>
    <n v="0"/>
    <n v="0"/>
    <n v="2085359.9959999998"/>
    <n v="33562"/>
    <n v="55.025932203389836"/>
    <n v="62.134556820213334"/>
    <m/>
    <m/>
    <m/>
    <m/>
    <m/>
  </r>
  <r>
    <n v="590"/>
    <n v="138"/>
    <d v="2011-11-30T00:00:00"/>
    <n v="11"/>
    <x v="14"/>
    <n v="2"/>
    <s v="KND"/>
    <s v="NON COKING"/>
    <s v="NEWLEAD SPARTOUNTA"/>
    <d v="1899-12-30T08:00:00"/>
    <x v="584"/>
    <s v="DTY-WT 1-WCS-IMWB 1-DTY"/>
    <n v="56"/>
    <n v="3"/>
    <m/>
    <d v="1899-12-30T08:00:00"/>
    <d v="1899-12-30T08:00:00"/>
    <d v="1899-12-30T00:00:00"/>
    <n v="0"/>
    <n v="0"/>
    <d v="1899-12-30T08:05:00"/>
    <d v="1899-12-30T00:05:00"/>
    <n v="0"/>
    <n v="5"/>
    <d v="1899-12-30T08:30:00"/>
    <d v="1899-12-30T00:25:00"/>
    <n v="0"/>
    <n v="25"/>
    <d v="1899-12-30T09:40:00"/>
    <d v="1899-12-30T01:10:00"/>
    <n v="1"/>
    <n v="10"/>
    <d v="1899-12-30T09:45:00"/>
    <d v="1899-12-30T11:30:00"/>
    <d v="1899-12-30T01:45:00"/>
    <n v="1"/>
    <n v="45"/>
    <d v="1899-12-30T09:45:00"/>
    <d v="1899-12-30T11:30:00"/>
    <d v="1899-12-30T01:45:00"/>
    <n v="1"/>
    <n v="45"/>
    <d v="1899-12-30T09:40:00"/>
    <d v="1899-12-30T00:00:00"/>
    <n v="0"/>
    <n v="0"/>
    <d v="1899-12-30T15:45:00"/>
    <d v="1899-12-30T06:05:00"/>
    <n v="6"/>
    <n v="5"/>
    <d v="1899-12-30T21:00:00"/>
    <d v="1899-12-30T05:15:00"/>
    <n v="5"/>
    <n v="15"/>
    <d v="1899-12-30T21:00:00"/>
    <d v="1899-12-30T21:00:00"/>
    <d v="1899-12-30T00:00:00"/>
    <n v="0"/>
    <n v="0"/>
    <d v="1899-12-30T21:00:00"/>
    <d v="1899-12-30T21:00:00"/>
    <m/>
    <d v="1899-12-30T00:00:00"/>
    <n v="0"/>
    <n v="0"/>
    <d v="1899-12-30T21:15:00"/>
    <d v="1899-12-30T00:15:00"/>
    <n v="0"/>
    <n v="15"/>
    <d v="1899-12-30T21:20:00"/>
    <d v="1899-12-30T00:05:00"/>
    <n v="0"/>
    <n v="5"/>
    <d v="1899-12-30T21:20:00"/>
    <d v="1899-12-30T21:25:00"/>
    <d v="1899-12-30T00:05:00"/>
    <n v="0"/>
    <n v="5"/>
    <d v="1899-12-30T13:25:00"/>
    <n v="13"/>
    <n v="25"/>
    <d v="1899-12-30T01:30:00"/>
    <n v="1"/>
    <n v="30"/>
    <d v="1899-12-30T01:45:00"/>
    <n v="1"/>
    <n v="45"/>
    <d v="1899-12-30T05:15:00"/>
    <n v="5"/>
    <n v="15"/>
    <m/>
    <m/>
    <m/>
    <d v="1899-12-30T00:00:00"/>
    <n v="0"/>
    <n v="0"/>
    <d v="1899-12-30T00:00:00"/>
    <n v="0"/>
    <n v="0"/>
    <d v="1899-12-30T00:00:00"/>
    <n v="0"/>
    <n v="0"/>
    <d v="1899-12-30T00:00:00"/>
    <n v="0"/>
    <n v="0"/>
    <d v="1899-12-30T05:15:00"/>
    <n v="5"/>
    <n v="15"/>
    <d v="1899-12-30T00:00:00"/>
    <n v="0"/>
    <n v="0"/>
    <d v="1899-12-30T00:00:00"/>
    <n v="0"/>
    <n v="0"/>
    <d v="1899-12-30T00:00:00"/>
    <n v="0"/>
    <n v="0"/>
    <n v="2088532.0959999999"/>
    <n v="33618"/>
    <n v="56.644642857142856"/>
    <n v="62.125411862692602"/>
    <m/>
    <m/>
    <m/>
    <m/>
    <m/>
  </r>
  <r>
    <n v="591"/>
    <n v="139"/>
    <d v="2011-11-30T00:00:00"/>
    <n v="11"/>
    <x v="33"/>
    <n v="2"/>
    <s v="CESC POWER LTD."/>
    <s v="NON COKING"/>
    <s v="TOMOSHIO"/>
    <d v="1899-12-30T20:30:00"/>
    <x v="585"/>
    <s v="DTY-WT 1-WCS-RLS 2-IMWB 1-DTY"/>
    <n v="59"/>
    <n v="0"/>
    <m/>
    <d v="1899-12-30T20:30:00"/>
    <d v="1899-12-30T20:30:00"/>
    <d v="1899-12-30T00:00:00"/>
    <n v="0"/>
    <n v="0"/>
    <d v="1899-12-30T21:00:00"/>
    <d v="1899-12-30T00:30:00"/>
    <n v="0"/>
    <n v="30"/>
    <d v="1899-12-30T21:15:00"/>
    <d v="1899-12-30T00:15:00"/>
    <n v="0"/>
    <n v="15"/>
    <d v="1899-12-30T21:55:00"/>
    <d v="1899-12-30T00:40:00"/>
    <n v="0"/>
    <n v="40"/>
    <d v="1899-12-30T21:55:00"/>
    <d v="1899-12-30T21:57:00"/>
    <d v="1899-12-30T00:02:00"/>
    <n v="0"/>
    <n v="2"/>
    <d v="1899-12-30T21:55:00"/>
    <d v="1899-12-30T21:57:00"/>
    <d v="1899-12-30T00:02:00"/>
    <n v="0"/>
    <n v="2"/>
    <d v="1899-12-30T21:58:00"/>
    <d v="1899-12-30T00:03:00"/>
    <n v="0"/>
    <n v="3"/>
    <d v="1899-12-30T22:09:00"/>
    <d v="1899-12-30T00:11:00"/>
    <n v="0"/>
    <n v="11"/>
    <d v="1899-12-31T01:12:00"/>
    <d v="1899-12-30T03:03:00"/>
    <n v="3"/>
    <n v="3"/>
    <d v="1899-12-31T01:12:00"/>
    <d v="1899-12-31T01:12:00"/>
    <d v="1899-12-30T00:00:00"/>
    <n v="0"/>
    <n v="0"/>
    <d v="1899-12-31T01:12:00"/>
    <d v="1899-12-31T01:12:00"/>
    <m/>
    <d v="1899-12-30T00:00:00"/>
    <n v="0"/>
    <n v="0"/>
    <d v="1899-12-31T01:20:00"/>
    <d v="1899-12-30T00:08:00"/>
    <n v="0"/>
    <n v="8"/>
    <d v="1899-12-31T01:25:00"/>
    <d v="1899-12-30T00:05:00"/>
    <n v="0"/>
    <n v="5"/>
    <d v="1899-12-31T01:25:00"/>
    <d v="1899-12-31T01:30:00"/>
    <d v="1899-12-30T00:05:00"/>
    <n v="0"/>
    <n v="5"/>
    <d v="1899-12-30T05:00:00"/>
    <n v="5"/>
    <n v="0"/>
    <d v="1899-12-30T00:56:00"/>
    <n v="0"/>
    <n v="56"/>
    <d v="1899-12-30T00:02:00"/>
    <n v="0"/>
    <n v="2"/>
    <d v="1899-12-30T03:03:00"/>
    <n v="3"/>
    <n v="3"/>
    <m/>
    <m/>
    <m/>
    <d v="1899-12-30T01:52:00"/>
    <n v="1"/>
    <n v="52"/>
    <d v="1899-12-30T00:00:00"/>
    <n v="0"/>
    <n v="0"/>
    <d v="1899-12-30T00:45:00"/>
    <n v="0"/>
    <n v="45"/>
    <d v="1899-12-30T00:00:00"/>
    <n v="0"/>
    <n v="0"/>
    <d v="1899-12-30T00:00:00"/>
    <n v="0"/>
    <n v="0"/>
    <d v="1899-12-30T00:00:00"/>
    <n v="0"/>
    <n v="0"/>
    <d v="1899-12-30T00:26:00"/>
    <n v="0"/>
    <n v="26"/>
    <d v="1899-12-30T00:00:00"/>
    <n v="0"/>
    <n v="0"/>
    <n v="2091853.1259999999"/>
    <n v="33677"/>
    <n v="56.288644067796611"/>
    <n v="62.115186210173114"/>
    <m/>
    <m/>
    <m/>
    <m/>
    <m/>
  </r>
  <r>
    <n v="592"/>
    <n v="140"/>
    <d v="2011-11-30T00:00:00"/>
    <n v="11"/>
    <x v="1"/>
    <n v="12"/>
    <s v="TSL,HALDIA"/>
    <s v="ILLAWARA"/>
    <s v="KM KEELUNG"/>
    <d v="1899-12-30T21:00:00"/>
    <x v="586"/>
    <s v="DTY-WT 1-WCS-RLS 1-IMWB 1-DTY"/>
    <n v="59"/>
    <n v="0"/>
    <m/>
    <d v="1899-12-30T21:00:00"/>
    <d v="1899-12-30T21:00:00"/>
    <d v="1899-12-30T00:00:00"/>
    <n v="0"/>
    <n v="0"/>
    <d v="1899-12-30T21:15:00"/>
    <d v="1899-12-30T00:15:00"/>
    <n v="0"/>
    <n v="15"/>
    <d v="1899-12-30T21:45:00"/>
    <d v="1899-12-30T00:30:00"/>
    <n v="0"/>
    <n v="30"/>
    <d v="1899-12-30T23:30:00"/>
    <d v="1899-12-30T01:45:00"/>
    <n v="1"/>
    <n v="45"/>
    <d v="1899-12-30T23:31:00"/>
    <d v="1899-12-31T00:30:00"/>
    <d v="1899-12-30T00:59:00"/>
    <n v="0"/>
    <n v="59"/>
    <d v="1899-12-30T23:31:00"/>
    <d v="1899-12-31T00:30:00"/>
    <d v="1899-12-30T00:59:00"/>
    <n v="0"/>
    <n v="59"/>
    <d v="1899-12-31T01:30:00"/>
    <d v="1899-12-30T02:00:00"/>
    <n v="2"/>
    <n v="0"/>
    <d v="1899-12-31T02:44:00"/>
    <d v="1899-12-30T01:14:00"/>
    <n v="1"/>
    <n v="14"/>
    <d v="1899-12-31T04:18:00"/>
    <d v="1899-12-30T01:34:00"/>
    <n v="1"/>
    <n v="34"/>
    <d v="1899-12-31T04:18:00"/>
    <d v="1899-12-31T04:18:00"/>
    <d v="1899-12-30T00:00:00"/>
    <n v="0"/>
    <n v="0"/>
    <d v="1899-12-31T04:18:00"/>
    <d v="1899-12-31T04:18:00"/>
    <m/>
    <d v="1899-12-30T00:00:00"/>
    <n v="0"/>
    <n v="0"/>
    <d v="1899-12-31T04:25:00"/>
    <d v="1899-12-30T00:07:00"/>
    <n v="0"/>
    <n v="7"/>
    <d v="1899-12-31T04:28:00"/>
    <d v="1899-12-30T00:03:00"/>
    <n v="0"/>
    <n v="3"/>
    <d v="1899-12-31T04:28:00"/>
    <d v="1899-12-31T04:30:00"/>
    <d v="1899-12-30T00:02:00"/>
    <n v="0"/>
    <n v="2"/>
    <d v="1899-12-30T07:30:00"/>
    <n v="7"/>
    <n v="30"/>
    <d v="1899-12-30T03:55:00"/>
    <n v="3"/>
    <n v="55"/>
    <d v="1899-12-30T00:59:00"/>
    <n v="0"/>
    <n v="59"/>
    <d v="1899-12-30T01:34:00"/>
    <n v="1"/>
    <n v="34"/>
    <m/>
    <m/>
    <m/>
    <d v="1899-12-30T01:14:00"/>
    <n v="1"/>
    <n v="14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10:00"/>
    <n v="0"/>
    <n v="10"/>
    <d v="1899-12-30T00:10:00"/>
    <n v="0"/>
    <n v="10"/>
    <d v="1899-12-30T00:00:00"/>
    <n v="0"/>
    <n v="0"/>
    <n v="2095563.8359999999"/>
    <n v="33736"/>
    <n v="62.893389830508475"/>
    <n v="62.116547189945457"/>
    <m/>
    <m/>
    <m/>
    <m/>
    <m/>
  </r>
  <r>
    <n v="593"/>
    <n v="1"/>
    <d v="2011-12-01T00:00:00"/>
    <n v="12"/>
    <x v="0"/>
    <n v="1"/>
    <s v="TSL,JSR"/>
    <s v="ILLAWARA"/>
    <s v="KM KEELUNG"/>
    <d v="1899-12-30T02:10:00"/>
    <x v="587"/>
    <s v="DTY-WT 1-WCS-RLS 1-IMWB 1-DTY"/>
    <n v="59"/>
    <n v="0"/>
    <m/>
    <d v="1899-12-30T02:10:00"/>
    <d v="1899-12-30T02:10:00"/>
    <d v="1899-12-30T00:00:00"/>
    <n v="0"/>
    <n v="0"/>
    <d v="1899-12-30T02:20:00"/>
    <d v="1899-12-30T00:10:00"/>
    <n v="0"/>
    <n v="10"/>
    <d v="1899-12-30T02:30:00"/>
    <d v="1899-12-30T00:10:00"/>
    <n v="0"/>
    <n v="10"/>
    <d v="1899-12-30T03:30:00"/>
    <d v="1899-12-30T01:00:00"/>
    <n v="1"/>
    <n v="0"/>
    <d v="1899-12-30T03:35:00"/>
    <d v="1899-12-30T05:45:00"/>
    <d v="1899-12-30T02:10:00"/>
    <n v="2"/>
    <n v="10"/>
    <d v="1899-12-30T03:35:00"/>
    <d v="1899-12-30T05:45:00"/>
    <d v="1899-12-30T02:10:00"/>
    <n v="2"/>
    <n v="10"/>
    <d v="1899-12-30T05:50:00"/>
    <d v="1899-12-30T00:05:00"/>
    <n v="0"/>
    <n v="5"/>
    <d v="1899-12-30T06:00:00"/>
    <d v="1899-12-30T00:10:00"/>
    <n v="0"/>
    <n v="10"/>
    <d v="1899-12-30T10:09:00"/>
    <d v="1899-12-30T04:09:00"/>
    <n v="4"/>
    <n v="9"/>
    <d v="1899-12-30T10:09:00"/>
    <d v="1899-12-30T10:09:00"/>
    <d v="1899-12-30T00:00:00"/>
    <n v="0"/>
    <n v="0"/>
    <d v="1899-12-30T10:09:00"/>
    <d v="1899-12-30T10:09:00"/>
    <m/>
    <d v="1899-12-30T00:00:00"/>
    <n v="0"/>
    <n v="0"/>
    <d v="1899-12-30T10:20:00"/>
    <d v="1899-12-30T00:11:00"/>
    <n v="0"/>
    <n v="11"/>
    <d v="1899-12-30T10:25:00"/>
    <d v="1899-12-30T00:05:00"/>
    <n v="0"/>
    <n v="5"/>
    <d v="1899-12-30T10:25:00"/>
    <d v="1899-12-30T11:10:00"/>
    <d v="1899-12-30T00:45:00"/>
    <n v="0"/>
    <n v="45"/>
    <d v="1899-12-30T09:00:00"/>
    <n v="9"/>
    <n v="0"/>
    <d v="1899-12-30T01:21:00"/>
    <n v="1"/>
    <n v="21"/>
    <d v="1899-12-30T02:10:00"/>
    <n v="2"/>
    <n v="10"/>
    <d v="1899-12-30T04:09:00"/>
    <n v="4"/>
    <n v="9"/>
    <m/>
    <m/>
    <m/>
    <d v="1899-12-30T03:36:00"/>
    <n v="3"/>
    <n v="36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33:00"/>
    <n v="0"/>
    <n v="33"/>
    <d v="1899-12-30T02:15:00"/>
    <n v="2"/>
    <n v="15"/>
    <n v="2099351.466"/>
    <n v="33795"/>
    <n v="64.1971186440678"/>
    <n v="62.120179494007992"/>
    <m/>
    <m/>
    <m/>
    <m/>
    <m/>
  </r>
  <r>
    <n v="594"/>
    <n v="2"/>
    <d v="2011-12-01T00:00:00"/>
    <n v="12"/>
    <x v="0"/>
    <n v="2"/>
    <s v="TSL,JSR"/>
    <s v="CP OMAN/CURRAGH SS"/>
    <s v="MP PANAMAX 6 / AENEAS"/>
    <d v="1899-12-30T18:45:00"/>
    <x v="588"/>
    <s v="DTY-WT 1-WCS-RLS 2-IMWB 1-DTY"/>
    <n v="58"/>
    <n v="1"/>
    <m/>
    <d v="1899-12-30T18:45:00"/>
    <d v="1899-12-30T18:45:00"/>
    <d v="1899-12-30T00:00:00"/>
    <n v="0"/>
    <n v="0"/>
    <d v="1899-12-30T18:50:00"/>
    <d v="1899-12-30T00:05:00"/>
    <n v="0"/>
    <n v="5"/>
    <d v="1899-12-30T19:00:00"/>
    <d v="1899-12-30T00:10:00"/>
    <n v="0"/>
    <n v="10"/>
    <d v="1899-12-30T19:40:00"/>
    <d v="1899-12-30T00:40:00"/>
    <n v="0"/>
    <n v="40"/>
    <d v="1899-12-30T19:45:00"/>
    <d v="1899-12-30T20:07:00"/>
    <d v="1899-12-30T00:22:00"/>
    <n v="0"/>
    <n v="22"/>
    <d v="1899-12-30T19:45:00"/>
    <d v="1899-12-30T20:07:00"/>
    <d v="1899-12-30T00:22:00"/>
    <n v="0"/>
    <n v="22"/>
    <d v="1899-12-30T20:11:00"/>
    <d v="1899-12-30T00:04:00"/>
    <n v="0"/>
    <n v="4"/>
    <d v="1899-12-30T20:13:00"/>
    <d v="1899-12-30T00:02:00"/>
    <n v="0"/>
    <n v="2"/>
    <d v="1899-12-31T01:24:00"/>
    <d v="1899-12-30T05:11:00"/>
    <n v="5"/>
    <n v="11"/>
    <d v="1899-12-31T01:24:00"/>
    <d v="1899-12-31T01:24:00"/>
    <d v="1899-12-30T00:00:00"/>
    <n v="0"/>
    <n v="0"/>
    <d v="1899-12-31T01:24:00"/>
    <d v="1899-12-31T01:24:00"/>
    <m/>
    <d v="1899-12-30T00:00:00"/>
    <n v="0"/>
    <n v="0"/>
    <d v="1899-12-31T01:35:00"/>
    <d v="1899-12-30T00:11:00"/>
    <n v="0"/>
    <n v="11"/>
    <d v="1899-12-31T01:40:00"/>
    <d v="1899-12-30T00:05:00"/>
    <n v="0"/>
    <n v="5"/>
    <d v="1899-12-31T01:40:00"/>
    <d v="1899-12-31T01:45:00"/>
    <d v="1899-12-30T00:05:00"/>
    <n v="0"/>
    <n v="5"/>
    <d v="1899-12-30T07:00:00"/>
    <n v="7"/>
    <n v="0"/>
    <d v="1899-12-30T01:00:00"/>
    <n v="1"/>
    <n v="0"/>
    <d v="1899-12-30T00:22:00"/>
    <n v="0"/>
    <n v="22"/>
    <d v="1899-12-30T05:11:00"/>
    <n v="5"/>
    <n v="11"/>
    <m/>
    <m/>
    <m/>
    <d v="1899-12-30T01:06:00"/>
    <n v="1"/>
    <n v="6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51:00"/>
    <n v="0"/>
    <n v="51"/>
    <d v="1899-12-30T03:14:00"/>
    <n v="3"/>
    <n v="14"/>
    <d v="1899-12-30T00:00:00"/>
    <n v="0"/>
    <n v="0"/>
    <n v="2103014.0060000001"/>
    <n v="33853"/>
    <n v="63.147241379310344"/>
    <n v="62.121939148672205"/>
    <m/>
    <m/>
    <m/>
    <m/>
    <m/>
  </r>
  <r>
    <n v="595"/>
    <n v="3"/>
    <d v="2011-12-03T00:00:00"/>
    <n v="12"/>
    <x v="34"/>
    <n v="1"/>
    <s v="CONCAST INDIA LTD."/>
    <s v="NON COKING"/>
    <s v="CAROUGE"/>
    <d v="1899-12-30T01:30:00"/>
    <x v="589"/>
    <s v="DTY-WT 1-WCS-IMWB 1-DTY"/>
    <n v="58"/>
    <n v="1"/>
    <m/>
    <d v="1899-12-30T01:30:00"/>
    <d v="1899-12-30T01:30:00"/>
    <d v="1899-12-30T00:00:00"/>
    <n v="0"/>
    <n v="0"/>
    <d v="1899-12-30T01:40:00"/>
    <d v="1899-12-30T00:10:00"/>
    <n v="0"/>
    <n v="10"/>
    <d v="1899-12-30T01:50:00"/>
    <d v="1899-12-30T00:10:00"/>
    <n v="0"/>
    <n v="10"/>
    <d v="1899-12-30T02:20:00"/>
    <d v="1899-12-30T00:30:00"/>
    <n v="0"/>
    <n v="30"/>
    <d v="1899-12-30T02:20:00"/>
    <d v="1899-12-30T03:00:00"/>
    <d v="1899-12-30T00:40:00"/>
    <n v="0"/>
    <n v="40"/>
    <d v="1899-12-30T02:20:00"/>
    <d v="1899-12-30T03:00:00"/>
    <d v="1899-12-30T00:40:00"/>
    <n v="0"/>
    <n v="40"/>
    <d v="1899-12-30T02:20:00"/>
    <d v="1899-12-30T00:00:00"/>
    <n v="0"/>
    <n v="0"/>
    <d v="1899-12-30T02:30:00"/>
    <d v="1899-12-30T00:10:00"/>
    <n v="0"/>
    <n v="10"/>
    <d v="1899-12-30T06:00:00"/>
    <d v="1899-12-30T03:30:00"/>
    <n v="3"/>
    <n v="30"/>
    <d v="1899-12-30T06:00:00"/>
    <d v="1899-12-30T06:00:00"/>
    <d v="1899-12-30T00:00:00"/>
    <n v="0"/>
    <n v="0"/>
    <d v="1899-12-30T06:00:00"/>
    <d v="1899-12-30T06:00:00"/>
    <m/>
    <d v="1899-12-30T00:00:00"/>
    <n v="0"/>
    <n v="0"/>
    <d v="1899-12-30T06:10:00"/>
    <d v="1899-12-30T00:10:00"/>
    <n v="0"/>
    <n v="10"/>
    <d v="1899-12-30T06:25:00"/>
    <d v="1899-12-30T00:15:00"/>
    <n v="0"/>
    <n v="15"/>
    <d v="1899-12-30T06:25:00"/>
    <d v="1899-12-30T06:30:00"/>
    <d v="1899-12-30T00:05:00"/>
    <n v="0"/>
    <n v="5"/>
    <d v="1899-12-30T05:00:00"/>
    <n v="5"/>
    <n v="0"/>
    <d v="1899-12-30T00:55:00"/>
    <n v="0"/>
    <n v="55"/>
    <m/>
    <m/>
    <m/>
    <d v="1899-12-30T03:30:00"/>
    <n v="3"/>
    <n v="30"/>
    <m/>
    <m/>
    <m/>
    <d v="1899-12-30T00:00:00"/>
    <n v="0"/>
    <n v="0"/>
    <d v="1899-12-30T00:00:00"/>
    <n v="0"/>
    <n v="0"/>
    <d v="1899-12-30T00:00:00"/>
    <n v="0"/>
    <n v="0"/>
    <d v="1899-12-30T00:00:00"/>
    <n v="0"/>
    <n v="0"/>
    <d v="1899-12-30T03:30:00"/>
    <n v="3"/>
    <n v="30"/>
    <d v="1899-12-30T00:00:00"/>
    <n v="0"/>
    <n v="0"/>
    <d v="1899-12-30T00:00:00"/>
    <n v="0"/>
    <n v="0"/>
    <d v="1899-12-30T00:00:00"/>
    <n v="0"/>
    <n v="0"/>
    <n v="2106703.5359999998"/>
    <n v="33911"/>
    <n v="63.612586206896552"/>
    <n v="62.124488690985224"/>
    <m/>
    <m/>
    <m/>
    <m/>
    <m/>
  </r>
  <r>
    <n v="596"/>
    <n v="4"/>
    <d v="2011-12-03T00:00:00"/>
    <n v="12"/>
    <x v="1"/>
    <n v="1"/>
    <s v="TSL,HALDIA"/>
    <s v="CURRAGH SS"/>
    <s v="AENEAS"/>
    <d v="1899-12-30T03:15:00"/>
    <x v="590"/>
    <s v="DTY-WT 1-WCS-RLS 1-IMWB 1-DTY"/>
    <n v="59"/>
    <n v="0"/>
    <m/>
    <d v="1899-12-30T03:15:00"/>
    <d v="1899-12-30T03:15:00"/>
    <d v="1899-12-30T00:00:00"/>
    <n v="0"/>
    <n v="0"/>
    <d v="1899-12-30T03:25:00"/>
    <d v="1899-12-30T00:10:00"/>
    <n v="0"/>
    <n v="10"/>
    <d v="1899-12-30T03:35:00"/>
    <d v="1899-12-30T00:10:00"/>
    <n v="0"/>
    <n v="10"/>
    <d v="1899-12-30T04:10:00"/>
    <d v="1899-12-30T00:35:00"/>
    <n v="0"/>
    <n v="35"/>
    <d v="1899-12-30T05:10:00"/>
    <d v="1899-12-30T06:15:00"/>
    <d v="1899-12-30T01:05:00"/>
    <n v="1"/>
    <n v="5"/>
    <d v="1899-12-30T05:10:00"/>
    <d v="1899-12-30T06:15:00"/>
    <d v="1899-12-30T01:05:00"/>
    <n v="1"/>
    <n v="5"/>
    <d v="1899-12-30T06:25:00"/>
    <d v="1899-12-30T00:10:00"/>
    <n v="0"/>
    <n v="10"/>
    <d v="1899-12-30T06:30:00"/>
    <d v="1899-12-30T00:05:00"/>
    <n v="0"/>
    <n v="5"/>
    <d v="1899-12-30T08:16:00"/>
    <d v="1899-12-30T01:46:00"/>
    <n v="1"/>
    <n v="46"/>
    <d v="1899-12-30T08:16:00"/>
    <d v="1899-12-30T08:16:00"/>
    <d v="1899-12-30T00:00:00"/>
    <n v="0"/>
    <n v="0"/>
    <d v="1899-12-30T08:16:00"/>
    <d v="1899-12-30T08:16:00"/>
    <m/>
    <d v="1899-12-30T00:00:00"/>
    <n v="0"/>
    <n v="0"/>
    <d v="1899-12-30T08:30:00"/>
    <d v="1899-12-30T00:14:00"/>
    <n v="0"/>
    <n v="14"/>
    <d v="1899-12-30T08:35:00"/>
    <d v="1899-12-30T00:05:00"/>
    <n v="0"/>
    <n v="5"/>
    <d v="1899-12-30T08:35:00"/>
    <d v="1899-12-30T08:40:00"/>
    <d v="1899-12-30T00:05:00"/>
    <n v="0"/>
    <n v="5"/>
    <d v="1899-12-30T05:25:00"/>
    <n v="5"/>
    <n v="25"/>
    <d v="1899-12-30T01:04:00"/>
    <n v="1"/>
    <n v="4"/>
    <d v="1899-12-30T01:05:00"/>
    <n v="1"/>
    <n v="5"/>
    <d v="1899-12-30T01:46:00"/>
    <n v="1"/>
    <n v="46"/>
    <m/>
    <m/>
    <m/>
    <d v="1899-12-30T01:14:00"/>
    <n v="1"/>
    <n v="14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32:00"/>
    <n v="0"/>
    <n v="32"/>
    <d v="1899-12-30T00:00:00"/>
    <n v="0"/>
    <n v="0"/>
    <n v="2110414.2659999998"/>
    <n v="33970"/>
    <n v="62.893728813559321"/>
    <n v="62.125824727700909"/>
    <m/>
    <m/>
    <m/>
    <m/>
    <m/>
  </r>
  <r>
    <n v="597"/>
    <n v="5"/>
    <d v="2011-12-03T00:00:00"/>
    <n v="12"/>
    <x v="0"/>
    <n v="3"/>
    <s v="TSL,JSR"/>
    <s v="CP OMAN/ILLAWARA"/>
    <s v="MP PANANAMX 6/ KM KEELUNG"/>
    <d v="1899-12-30T04:45:00"/>
    <x v="591"/>
    <s v="DTY-WT 1-WCS-RLS 2-IMWB 1-DTY"/>
    <n v="57"/>
    <n v="2"/>
    <m/>
    <d v="1899-12-30T04:45:00"/>
    <d v="1899-12-30T04:45:00"/>
    <d v="1899-12-30T00:00:00"/>
    <n v="0"/>
    <n v="0"/>
    <d v="1899-12-30T05:00:00"/>
    <d v="1899-12-30T00:15:00"/>
    <n v="0"/>
    <n v="15"/>
    <d v="1899-12-30T05:15:00"/>
    <d v="1899-12-30T00:15:00"/>
    <n v="0"/>
    <n v="15"/>
    <d v="1899-12-30T06:45:00"/>
    <d v="1899-12-30T01:30:00"/>
    <n v="1"/>
    <n v="30"/>
    <d v="1899-12-30T06:50:00"/>
    <d v="1899-12-30T08:00:00"/>
    <d v="1899-12-30T01:10:00"/>
    <n v="1"/>
    <n v="10"/>
    <d v="1899-12-30T06:50:00"/>
    <d v="1899-12-30T08:00:00"/>
    <d v="1899-12-30T01:10:00"/>
    <n v="1"/>
    <n v="10"/>
    <d v="1899-12-30T08:25:00"/>
    <d v="1899-12-30T00:25:00"/>
    <n v="0"/>
    <n v="25"/>
    <d v="1899-12-30T09:12:00"/>
    <d v="1899-12-30T00:47:00"/>
    <n v="0"/>
    <n v="47"/>
    <d v="1899-12-30T12:06:00"/>
    <d v="1899-12-30T02:54:00"/>
    <n v="2"/>
    <n v="54"/>
    <d v="1899-12-30T12:06:00"/>
    <d v="1899-12-30T12:06:00"/>
    <d v="1899-12-30T00:00:00"/>
    <n v="0"/>
    <n v="0"/>
    <d v="1899-12-30T12:06:00"/>
    <d v="1899-12-30T12:06:00"/>
    <m/>
    <d v="1899-12-30T00:00:00"/>
    <n v="0"/>
    <n v="0"/>
    <d v="1899-12-30T12:20:00"/>
    <d v="1899-12-30T00:14:00"/>
    <n v="0"/>
    <n v="14"/>
    <d v="1899-12-30T12:25:00"/>
    <d v="1899-12-30T00:05:00"/>
    <n v="0"/>
    <n v="5"/>
    <d v="1899-12-30T12:25:00"/>
    <d v="1899-12-30T12:30:00"/>
    <d v="1899-12-30T00:05:00"/>
    <n v="0"/>
    <n v="5"/>
    <d v="1899-12-30T07:45:00"/>
    <n v="7"/>
    <n v="45"/>
    <d v="1899-12-30T02:14:00"/>
    <n v="2"/>
    <n v="14"/>
    <d v="1899-12-30T01:10:00"/>
    <n v="1"/>
    <n v="10"/>
    <d v="1899-12-30T02:54:00"/>
    <n v="2"/>
    <n v="54"/>
    <m/>
    <m/>
    <m/>
    <d v="1899-12-30T01:30:00"/>
    <n v="1"/>
    <n v="3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24:00"/>
    <n v="1"/>
    <n v="24"/>
    <d v="1899-12-30T00:00:00"/>
    <n v="0"/>
    <n v="0"/>
    <n v="2114137.6259999997"/>
    <n v="34027"/>
    <n v="65.322105263157894"/>
    <n v="62.131178946131001"/>
    <m/>
    <m/>
    <m/>
    <m/>
    <m/>
  </r>
  <r>
    <n v="598"/>
    <n v="6"/>
    <d v="2011-12-03T00:00:00"/>
    <n v="12"/>
    <x v="25"/>
    <n v="1"/>
    <s v="UML"/>
    <s v="STEAM NON COKING"/>
    <s v="PANORIA"/>
    <d v="1899-12-30T09:25:00"/>
    <x v="592"/>
    <s v="DTY-WT 1-WCS-RLS 1-IMWB 1-DTY"/>
    <n v="56"/>
    <n v="3"/>
    <m/>
    <d v="1899-12-30T09:25:00"/>
    <d v="1899-12-30T09:25:00"/>
    <d v="1899-12-30T00:00:00"/>
    <n v="0"/>
    <n v="0"/>
    <d v="1899-12-30T09:30:00"/>
    <d v="1899-12-30T00:05:00"/>
    <n v="0"/>
    <n v="5"/>
    <d v="1899-12-30T09:40:00"/>
    <d v="1899-12-30T00:10:00"/>
    <n v="0"/>
    <n v="10"/>
    <d v="1899-12-30T10:24:00"/>
    <d v="1899-12-30T00:44:00"/>
    <n v="0"/>
    <n v="44"/>
    <d v="1899-12-30T10:30:00"/>
    <d v="1899-12-30T11:50:00"/>
    <d v="1899-12-30T01:20:00"/>
    <n v="1"/>
    <n v="20"/>
    <d v="1899-12-30T10:30:00"/>
    <d v="1899-12-30T11:50:00"/>
    <d v="1899-12-30T01:20:00"/>
    <n v="1"/>
    <n v="20"/>
    <d v="1899-12-30T12:25:00"/>
    <d v="1899-12-30T00:35:00"/>
    <n v="0"/>
    <n v="35"/>
    <d v="1899-12-30T12:28:00"/>
    <d v="1899-12-30T00:03:00"/>
    <n v="0"/>
    <n v="3"/>
    <d v="1899-12-30T15:12:00"/>
    <d v="1899-12-30T02:44:00"/>
    <n v="2"/>
    <n v="44"/>
    <d v="1899-12-30T15:12:00"/>
    <d v="1899-12-30T15:12:00"/>
    <d v="1899-12-30T00:00:00"/>
    <n v="0"/>
    <n v="0"/>
    <d v="1899-12-30T15:12:00"/>
    <d v="1899-12-30T15:12:00"/>
    <m/>
    <d v="1899-12-30T00:00:00"/>
    <n v="0"/>
    <n v="0"/>
    <d v="1899-12-30T15:20:00"/>
    <d v="1899-12-30T00:08:00"/>
    <n v="0"/>
    <n v="8"/>
    <d v="1899-12-30T15:23:00"/>
    <d v="1899-12-30T00:03:00"/>
    <n v="0"/>
    <n v="3"/>
    <d v="1899-12-30T15:23:00"/>
    <d v="1899-12-30T15:25:00"/>
    <d v="1899-12-30T00:02:00"/>
    <n v="0"/>
    <n v="2"/>
    <d v="1899-12-30T06:00:00"/>
    <n v="6"/>
    <n v="0"/>
    <d v="1899-12-30T01:30:00"/>
    <n v="1"/>
    <n v="30"/>
    <d v="1899-12-30T01:20:00"/>
    <n v="1"/>
    <n v="20"/>
    <d v="1899-12-30T02:44:00"/>
    <n v="2"/>
    <n v="44"/>
    <m/>
    <m/>
    <m/>
    <d v="1899-12-30T01:26:00"/>
    <n v="1"/>
    <n v="26"/>
    <d v="1899-12-30T00:00:00"/>
    <n v="0"/>
    <n v="0"/>
    <d v="1899-12-30T01:09:00"/>
    <n v="1"/>
    <n v="9"/>
    <d v="1899-12-30T00:00:00"/>
    <n v="0"/>
    <n v="0"/>
    <d v="1899-12-30T00:00:00"/>
    <n v="0"/>
    <n v="0"/>
    <d v="1899-12-30T00:00:00"/>
    <n v="0"/>
    <n v="0"/>
    <d v="1899-12-30T00:09:00"/>
    <n v="0"/>
    <n v="9"/>
    <d v="1899-12-30T00:00:00"/>
    <n v="0"/>
    <n v="0"/>
    <n v="2117505.9559999998"/>
    <n v="34083"/>
    <n v="60.14875"/>
    <n v="62.127921720505817"/>
    <m/>
    <m/>
    <m/>
    <m/>
    <m/>
  </r>
  <r>
    <n v="599"/>
    <n v="7"/>
    <d v="2011-12-03T00:00:00"/>
    <n v="12"/>
    <x v="18"/>
    <n v="1"/>
    <s v="BSL"/>
    <s v="STEAM NON COKING"/>
    <s v="IRON KNIGHT"/>
    <d v="1899-12-30T12:05:00"/>
    <x v="593"/>
    <s v="DTY-WT 1-WCS-RLS 1-IMWB 1-DTY"/>
    <n v="58"/>
    <n v="1"/>
    <m/>
    <d v="1899-12-30T12:05:00"/>
    <d v="1899-12-30T12:05:00"/>
    <d v="1899-12-30T00:00:00"/>
    <n v="0"/>
    <n v="0"/>
    <d v="1899-12-30T12:10:00"/>
    <d v="1899-12-30T00:05:00"/>
    <n v="0"/>
    <n v="5"/>
    <d v="1899-12-30T12:40:00"/>
    <d v="1899-12-30T00:30:00"/>
    <n v="0"/>
    <n v="30"/>
    <d v="1899-12-30T13:15:00"/>
    <d v="1899-12-30T00:35:00"/>
    <n v="0"/>
    <n v="35"/>
    <d v="1899-12-30T13:20:00"/>
    <d v="1899-12-30T14:00:00"/>
    <d v="1899-12-30T00:40:00"/>
    <n v="0"/>
    <n v="40"/>
    <d v="1899-12-30T13:20:00"/>
    <d v="1899-12-30T14:00:00"/>
    <d v="1899-12-30T00:40:00"/>
    <n v="0"/>
    <n v="40"/>
    <d v="1899-12-30T16:00:00"/>
    <d v="1899-12-30T02:00:00"/>
    <n v="2"/>
    <n v="0"/>
    <d v="1899-12-30T16:05:00"/>
    <d v="1899-12-30T00:05:00"/>
    <n v="0"/>
    <n v="5"/>
    <d v="1899-12-30T17:40:00"/>
    <d v="1899-12-30T01:35:00"/>
    <n v="1"/>
    <n v="35"/>
    <d v="1899-12-30T17:40:00"/>
    <d v="1899-12-30T17:40:00"/>
    <d v="1899-12-30T00:00:00"/>
    <n v="0"/>
    <n v="0"/>
    <d v="1899-12-30T17:40:00"/>
    <d v="1899-12-30T17:40:00"/>
    <m/>
    <d v="1899-12-30T00:00:00"/>
    <n v="0"/>
    <n v="0"/>
    <d v="1899-12-30T17:52:00"/>
    <d v="1899-12-30T00:12:00"/>
    <n v="0"/>
    <n v="12"/>
    <d v="1899-12-30T18:00:00"/>
    <d v="1899-12-30T00:08:00"/>
    <n v="0"/>
    <n v="8"/>
    <d v="1899-12-30T18:00:00"/>
    <d v="1899-12-30T18:10:00"/>
    <d v="1899-12-30T00:10:00"/>
    <n v="0"/>
    <n v="10"/>
    <d v="1899-12-30T06:05:00"/>
    <n v="6"/>
    <n v="5"/>
    <d v="1899-12-30T02:55:00"/>
    <n v="2"/>
    <n v="55"/>
    <d v="1899-12-30T00:40:00"/>
    <n v="0"/>
    <n v="40"/>
    <d v="1899-12-30T01:35:00"/>
    <n v="1"/>
    <n v="35"/>
    <m/>
    <m/>
    <m/>
    <d v="1899-12-30T01:02:00"/>
    <n v="1"/>
    <n v="2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33:00"/>
    <n v="0"/>
    <n v="33"/>
    <d v="1899-12-30T00:00:00"/>
    <n v="0"/>
    <n v="0"/>
    <n v="2120959.5659999996"/>
    <n v="34141"/>
    <n v="59.545000000000002"/>
    <n v="62.123533757066276"/>
    <m/>
    <m/>
    <m/>
    <m/>
    <m/>
  </r>
  <r>
    <n v="600"/>
    <n v="8"/>
    <d v="2011-12-03T00:00:00"/>
    <n v="12"/>
    <x v="0"/>
    <n v="4"/>
    <s v="TSL,JSR"/>
    <s v="SS NEWZEALAND/BLENDED PCI"/>
    <s v="IRON BILL/ TC GOLD"/>
    <d v="1899-12-30T14:30:00"/>
    <x v="594"/>
    <s v="DTY-WT 1-WCS-RLS 2-IMWB 1-DTY"/>
    <n v="57"/>
    <n v="2"/>
    <m/>
    <d v="1899-12-30T14:30:00"/>
    <d v="1899-12-30T14:30:00"/>
    <d v="1899-12-30T00:00:00"/>
    <n v="0"/>
    <n v="0"/>
    <d v="1899-12-30T15:00:00"/>
    <d v="1899-12-30T00:30:00"/>
    <n v="0"/>
    <n v="30"/>
    <d v="1899-12-30T15:15:00"/>
    <d v="1899-12-30T00:15:00"/>
    <n v="0"/>
    <n v="15"/>
    <d v="1899-12-30T16:25:00"/>
    <d v="1899-12-30T01:10:00"/>
    <n v="1"/>
    <n v="10"/>
    <d v="1899-12-30T16:30:00"/>
    <d v="1899-12-30T17:45:00"/>
    <d v="1899-12-30T01:15:00"/>
    <n v="1"/>
    <n v="15"/>
    <d v="1899-12-30T16:30:00"/>
    <d v="1899-12-30T17:45:00"/>
    <d v="1899-12-30T01:15:00"/>
    <n v="1"/>
    <n v="15"/>
    <d v="1899-12-30T18:25:00"/>
    <d v="1899-12-30T00:40:00"/>
    <n v="0"/>
    <n v="40"/>
    <d v="1899-12-30T18:48:00"/>
    <d v="1899-12-30T00:23:00"/>
    <n v="0"/>
    <n v="23"/>
    <d v="1899-12-30T22:15:00"/>
    <d v="1899-12-30T03:27:00"/>
    <n v="3"/>
    <n v="27"/>
    <d v="1899-12-30T22:15:00"/>
    <d v="1899-12-30T22:15:00"/>
    <d v="1899-12-30T00:00:00"/>
    <n v="0"/>
    <n v="0"/>
    <d v="1899-12-30T22:15:00"/>
    <d v="1899-12-30T22:15:00"/>
    <m/>
    <d v="1899-12-30T00:00:00"/>
    <n v="0"/>
    <n v="0"/>
    <d v="1899-12-30T22:25:00"/>
    <d v="1899-12-30T00:10:00"/>
    <n v="0"/>
    <n v="10"/>
    <d v="1899-12-30T22:30:00"/>
    <d v="1899-12-30T00:05:00"/>
    <n v="0"/>
    <n v="5"/>
    <d v="1899-12-30T22:30:00"/>
    <d v="1899-12-30T22:35:00"/>
    <d v="1899-12-30T00:05:00"/>
    <n v="0"/>
    <n v="5"/>
    <d v="1899-12-30T08:05:00"/>
    <n v="8"/>
    <n v="5"/>
    <d v="1899-12-30T02:05:00"/>
    <n v="2"/>
    <n v="5"/>
    <d v="1899-12-30T01:15:00"/>
    <n v="1"/>
    <n v="15"/>
    <d v="1899-12-30T03:27:00"/>
    <n v="3"/>
    <n v="27"/>
    <m/>
    <m/>
    <m/>
    <d v="1899-12-30T01:37:00"/>
    <n v="1"/>
    <n v="37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50:00"/>
    <n v="1"/>
    <n v="50"/>
    <d v="1899-12-30T00:00:00"/>
    <n v="0"/>
    <n v="0"/>
    <n v="2124448.5459999996"/>
    <n v="34198"/>
    <n v="61.210175438596494"/>
    <n v="62.122011404175673"/>
    <m/>
    <m/>
    <m/>
    <m/>
    <m/>
  </r>
  <r>
    <n v="601"/>
    <n v="9"/>
    <d v="2011-12-03T00:00:00"/>
    <n v="12"/>
    <x v="16"/>
    <n v="1"/>
    <s v="CONCAST INDIA LTD."/>
    <s v=" NON COKING"/>
    <s v="CAROUGE"/>
    <d v="1899-12-30T15:00:00"/>
    <x v="595"/>
    <s v="DTY-WT 1-WCS-IMWB 1-DTY"/>
    <n v="58"/>
    <n v="0"/>
    <m/>
    <d v="1899-12-30T15:00:00"/>
    <d v="1899-12-30T15:00:00"/>
    <d v="1899-12-30T00:00:00"/>
    <n v="0"/>
    <n v="0"/>
    <d v="1899-12-30T16:30:00"/>
    <d v="1899-12-30T01:30:00"/>
    <n v="1"/>
    <n v="30"/>
    <d v="1899-12-30T18:40:00"/>
    <d v="1899-12-30T02:10:00"/>
    <n v="2"/>
    <n v="10"/>
    <d v="1899-12-30T19:15:00"/>
    <d v="1899-12-30T00:35:00"/>
    <n v="0"/>
    <n v="35"/>
    <d v="1899-12-30T19:20:00"/>
    <d v="1899-12-30T19:50:00"/>
    <d v="1899-12-30T00:30:00"/>
    <n v="0"/>
    <n v="30"/>
    <d v="1899-12-30T19:20:00"/>
    <d v="1899-12-30T19:50:00"/>
    <d v="1899-12-30T00:30:00"/>
    <n v="0"/>
    <n v="30"/>
    <d v="1899-12-30T19:20:00"/>
    <d v="1899-12-30T00:05:00"/>
    <n v="0"/>
    <n v="5"/>
    <d v="1899-12-30T20:00:00"/>
    <d v="1899-12-30T00:40:00"/>
    <n v="0"/>
    <n v="40"/>
    <d v="1899-12-30T23:15:00"/>
    <d v="1899-12-30T03:15:00"/>
    <n v="3"/>
    <n v="15"/>
    <d v="1899-12-30T23:15:00"/>
    <d v="1899-12-30T23:15:00"/>
    <d v="1899-12-30T00:00:00"/>
    <n v="0"/>
    <n v="0"/>
    <d v="1899-12-30T23:15:00"/>
    <d v="1899-12-30T23:15:00"/>
    <m/>
    <d v="1899-12-30T00:00:00"/>
    <n v="0"/>
    <n v="0"/>
    <d v="1899-12-30T23:30:00"/>
    <d v="1899-12-30T00:15:00"/>
    <n v="0"/>
    <n v="15"/>
    <d v="1899-12-30T23:40:00"/>
    <d v="1899-12-30T00:10:00"/>
    <n v="0"/>
    <n v="10"/>
    <d v="1899-12-30T23:40:00"/>
    <d v="1899-12-30T23:45:00"/>
    <d v="1899-12-30T00:05:00"/>
    <n v="0"/>
    <n v="5"/>
    <d v="1899-12-30T08:45:00"/>
    <n v="8"/>
    <n v="45"/>
    <d v="1899-12-30T01:05:00"/>
    <n v="1"/>
    <n v="5"/>
    <d v="1899-12-30T00:30:00"/>
    <n v="0"/>
    <n v="30"/>
    <d v="1899-12-30T03:15:00"/>
    <n v="3"/>
    <n v="15"/>
    <m/>
    <m/>
    <m/>
    <d v="1899-12-30T00:00:00"/>
    <n v="0"/>
    <n v="0"/>
    <d v="1899-12-30T00:00:00"/>
    <n v="0"/>
    <n v="0"/>
    <d v="1899-12-30T00:00:00"/>
    <n v="0"/>
    <n v="0"/>
    <d v="1899-12-30T00:00:00"/>
    <n v="0"/>
    <n v="0"/>
    <d v="1899-12-30T03:15:00"/>
    <n v="3"/>
    <n v="15"/>
    <d v="1899-12-30T00:00:00"/>
    <n v="0"/>
    <n v="0"/>
    <d v="1899-12-30T00:00:00"/>
    <n v="0"/>
    <n v="0"/>
    <d v="1899-12-30T00:00:00"/>
    <n v="0"/>
    <n v="0"/>
    <n v="2127973.1659999997"/>
    <n v="34256"/>
    <n v="60.769310344827588"/>
    <n v="62.119721099953289"/>
    <m/>
    <m/>
    <m/>
    <m/>
    <m/>
  </r>
  <r>
    <n v="602"/>
    <n v="10"/>
    <d v="2011-12-04T00:00:00"/>
    <n v="12"/>
    <x v="34"/>
    <n v="2"/>
    <s v="CONCAST INDIA LTD."/>
    <s v=" NON COKING"/>
    <s v="CAROUGE"/>
    <d v="1899-12-30T02:15:00"/>
    <x v="596"/>
    <s v="DTY-WT 1-WCS-IMWB 1-DTY"/>
    <n v="56"/>
    <n v="3"/>
    <m/>
    <d v="1899-12-30T02:15:00"/>
    <d v="1899-12-30T02:15:00"/>
    <d v="1899-12-30T00:00:00"/>
    <n v="0"/>
    <n v="0"/>
    <d v="1899-12-30T02:20:00"/>
    <d v="1899-12-30T00:05:00"/>
    <n v="0"/>
    <n v="5"/>
    <d v="1899-12-30T02:30:00"/>
    <d v="1899-12-30T00:10:00"/>
    <n v="0"/>
    <n v="10"/>
    <d v="1899-12-30T03:10:00"/>
    <d v="1899-12-30T00:40:00"/>
    <n v="0"/>
    <n v="40"/>
    <d v="1899-12-30T03:10:00"/>
    <d v="1899-12-30T04:00:00"/>
    <d v="1899-12-30T00:50:00"/>
    <n v="0"/>
    <n v="50"/>
    <d v="1899-12-30T03:10:00"/>
    <d v="1899-12-30T04:00:00"/>
    <d v="1899-12-30T00:50:00"/>
    <n v="0"/>
    <n v="50"/>
    <d v="1899-12-30T03:10:00"/>
    <d v="1899-12-30T00:00:00"/>
    <n v="0"/>
    <n v="0"/>
    <d v="1899-12-30T04:20:00"/>
    <d v="1899-12-30T01:10:00"/>
    <n v="1"/>
    <n v="10"/>
    <d v="1899-12-30T08:30:00"/>
    <d v="1899-12-30T04:10:00"/>
    <n v="4"/>
    <n v="10"/>
    <d v="1899-12-30T08:30:00"/>
    <d v="1899-12-30T08:30:00"/>
    <d v="1899-12-30T00:00:00"/>
    <n v="0"/>
    <n v="0"/>
    <d v="1899-12-30T08:30:00"/>
    <d v="1899-12-30T08:30:00"/>
    <m/>
    <d v="1899-12-30T00:00:00"/>
    <n v="0"/>
    <n v="0"/>
    <d v="1899-12-30T08:35:00"/>
    <d v="1899-12-30T00:05:00"/>
    <n v="0"/>
    <n v="5"/>
    <d v="1899-12-30T08:40:00"/>
    <d v="1899-12-30T00:05:00"/>
    <n v="0"/>
    <n v="5"/>
    <d v="1899-12-30T08:40:00"/>
    <d v="1899-12-30T08:45:00"/>
    <d v="1899-12-30T00:05:00"/>
    <n v="0"/>
    <n v="5"/>
    <d v="1899-12-30T06:30:00"/>
    <n v="6"/>
    <n v="30"/>
    <d v="1899-12-30T00:50:00"/>
    <n v="0"/>
    <n v="50"/>
    <d v="1899-12-30T00:50:00"/>
    <n v="0"/>
    <n v="50"/>
    <d v="1899-12-30T04:10:00"/>
    <n v="4"/>
    <n v="10"/>
    <m/>
    <m/>
    <m/>
    <d v="1899-12-30T00:00:00"/>
    <n v="0"/>
    <n v="0"/>
    <d v="1899-12-30T00:00:00"/>
    <n v="0"/>
    <n v="0"/>
    <d v="1899-12-30T00:00:00"/>
    <n v="0"/>
    <n v="0"/>
    <d v="1899-12-30T00:00:00"/>
    <n v="0"/>
    <n v="0"/>
    <d v="1899-12-30T04:10:00"/>
    <n v="4"/>
    <n v="10"/>
    <d v="1899-12-30T00:00:00"/>
    <n v="0"/>
    <n v="0"/>
    <d v="1899-12-30T00:00:00"/>
    <n v="0"/>
    <n v="0"/>
    <d v="1899-12-30T00:00:00"/>
    <n v="0"/>
    <n v="0"/>
    <n v="2131112.9359999998"/>
    <n v="34312"/>
    <n v="56.067321428571425"/>
    <n v="62.109843086966649"/>
    <m/>
    <m/>
    <m/>
    <m/>
    <m/>
  </r>
  <r>
    <n v="603"/>
    <n v="11"/>
    <d v="2011-12-04T00:00:00"/>
    <n v="12"/>
    <x v="0"/>
    <n v="5"/>
    <s v="TSL,JSR"/>
    <s v="CURRAGH SS/CP OMAN"/>
    <s v="AENEAS/MP PANAMAX 6"/>
    <d v="1899-12-30T12:20:00"/>
    <x v="597"/>
    <s v="DTY-WT 1-WCS-RLS 2-IMWB 1-DTY"/>
    <n v="56"/>
    <n v="3"/>
    <m/>
    <d v="1899-12-30T12:20:00"/>
    <d v="1899-12-30T12:20:00"/>
    <d v="1899-12-30T00:00:00"/>
    <n v="0"/>
    <n v="0"/>
    <d v="1899-12-30T12:50:00"/>
    <d v="1899-12-30T00:30:00"/>
    <n v="0"/>
    <n v="30"/>
    <d v="1899-12-30T13:00:00"/>
    <d v="1899-12-30T00:10:00"/>
    <n v="0"/>
    <n v="10"/>
    <d v="1899-12-30T13:42:00"/>
    <d v="1899-12-30T00:42:00"/>
    <n v="0"/>
    <n v="42"/>
    <d v="1899-12-30T13:45:00"/>
    <d v="1899-12-30T16:25:00"/>
    <d v="1899-12-30T02:40:00"/>
    <n v="2"/>
    <n v="40"/>
    <d v="1899-12-30T13:45:00"/>
    <d v="1899-12-30T16:25:00"/>
    <d v="1899-12-30T02:40:00"/>
    <n v="2"/>
    <n v="40"/>
    <d v="1899-12-30T16:32:00"/>
    <d v="1899-12-30T00:07:00"/>
    <n v="0"/>
    <n v="7"/>
    <d v="1899-12-30T16:34:00"/>
    <d v="1899-12-30T00:02:00"/>
    <n v="0"/>
    <n v="2"/>
    <d v="1899-12-30T19:22:00"/>
    <d v="1899-12-30T02:48:00"/>
    <n v="2"/>
    <n v="48"/>
    <d v="1899-12-30T19:22:00"/>
    <d v="1899-12-30T19:22:00"/>
    <d v="1899-12-30T00:00:00"/>
    <n v="0"/>
    <n v="0"/>
    <d v="1899-12-30T19:22:00"/>
    <d v="1899-12-30T19:22:00"/>
    <m/>
    <d v="1899-12-30T00:00:00"/>
    <n v="0"/>
    <n v="0"/>
    <d v="1899-12-30T19:32:00"/>
    <d v="1899-12-30T00:10:00"/>
    <n v="0"/>
    <n v="10"/>
    <d v="1899-12-30T19:40:00"/>
    <d v="1899-12-30T00:08:00"/>
    <n v="0"/>
    <n v="8"/>
    <d v="1899-12-30T19:40:00"/>
    <d v="1899-12-30T19:45:00"/>
    <d v="1899-12-30T00:05:00"/>
    <n v="0"/>
    <n v="5"/>
    <d v="1899-12-30T07:25:00"/>
    <n v="7"/>
    <n v="25"/>
    <d v="1899-12-30T01:07:00"/>
    <n v="1"/>
    <n v="7"/>
    <d v="1899-12-30T02:40:00"/>
    <n v="2"/>
    <n v="40"/>
    <d v="1899-12-30T02:48:00"/>
    <n v="2"/>
    <n v="48"/>
    <m/>
    <m/>
    <m/>
    <d v="1899-12-30T01:00:00"/>
    <n v="1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48:00"/>
    <n v="1"/>
    <n v="48"/>
    <d v="1899-12-30T00:00:00"/>
    <n v="0"/>
    <n v="0"/>
    <n v="2134615.3659999999"/>
    <n v="34368"/>
    <n v="62.543392857142855"/>
    <n v="62.110549522811915"/>
    <m/>
    <m/>
    <m/>
    <m/>
    <m/>
  </r>
  <r>
    <n v="604"/>
    <n v="12"/>
    <d v="2011-12-04T00:00:00"/>
    <n v="12"/>
    <x v="17"/>
    <n v="1"/>
    <s v="UML, SUKHINDA"/>
    <s v="HARD COKING COAL"/>
    <s v="GARIMA PREM/SUMMER FORTUNE"/>
    <d v="1899-12-30T20:05:00"/>
    <x v="598"/>
    <s v="DTY-WT 1-WCS-RLS 1-IMWB 1-DTY"/>
    <n v="58"/>
    <n v="1"/>
    <m/>
    <d v="1899-12-30T20:05:00"/>
    <d v="1899-12-30T20:05:00"/>
    <d v="1899-12-30T00:00:00"/>
    <n v="0"/>
    <n v="0"/>
    <d v="1899-12-30T20:25:00"/>
    <d v="1899-12-30T00:20:00"/>
    <n v="0"/>
    <n v="20"/>
    <d v="1899-12-30T20:35:00"/>
    <d v="1899-12-30T00:10:00"/>
    <n v="0"/>
    <n v="10"/>
    <d v="1899-12-30T21:22:00"/>
    <d v="1899-12-30T00:47:00"/>
    <n v="0"/>
    <n v="47"/>
    <d v="1899-12-30T21:25:00"/>
    <d v="1899-12-30T23:05:00"/>
    <d v="1899-12-30T01:40:00"/>
    <n v="1"/>
    <n v="40"/>
    <d v="1899-12-30T21:25:00"/>
    <d v="1899-12-30T23:05:00"/>
    <d v="1899-12-30T01:40:00"/>
    <n v="1"/>
    <n v="40"/>
    <d v="1899-12-30T23:07:00"/>
    <d v="1899-12-30T00:02:00"/>
    <n v="0"/>
    <n v="2"/>
    <d v="1899-12-30T23:09:00"/>
    <d v="1899-12-30T00:02:00"/>
    <n v="0"/>
    <n v="2"/>
    <d v="1899-12-31T01:35:00"/>
    <d v="1899-12-30T02:26:00"/>
    <n v="2"/>
    <n v="26"/>
    <d v="1899-12-31T01:35:00"/>
    <d v="1899-12-31T01:35:00"/>
    <d v="1899-12-30T00:00:00"/>
    <n v="0"/>
    <n v="0"/>
    <d v="1899-12-31T01:35:00"/>
    <d v="1899-12-31T01:35:00"/>
    <m/>
    <d v="1899-12-30T00:00:00"/>
    <n v="0"/>
    <n v="0"/>
    <d v="1899-12-31T01:45:00"/>
    <d v="1899-12-30T00:10:00"/>
    <n v="0"/>
    <n v="10"/>
    <d v="1899-12-31T01:50:00"/>
    <d v="1899-12-30T00:05:00"/>
    <n v="0"/>
    <n v="5"/>
    <d v="1899-12-31T01:50:00"/>
    <d v="1899-12-31T01:55:00"/>
    <d v="1899-12-30T00:05:00"/>
    <n v="0"/>
    <n v="5"/>
    <d v="1899-12-30T05:50:00"/>
    <n v="5"/>
    <n v="50"/>
    <d v="1899-12-30T01:04:00"/>
    <n v="1"/>
    <n v="4"/>
    <d v="1899-12-30T01:40:00"/>
    <n v="1"/>
    <n v="40"/>
    <d v="1899-12-30T02:26:00"/>
    <n v="2"/>
    <n v="26"/>
    <m/>
    <m/>
    <m/>
    <d v="1899-12-30T01:25:00"/>
    <n v="1"/>
    <n v="25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01:00"/>
    <n v="1"/>
    <n v="1"/>
    <d v="1899-12-30T00:00:00"/>
    <n v="0"/>
    <n v="0"/>
    <n v="2138191.6859999998"/>
    <n v="34426"/>
    <n v="61.660689655172419"/>
    <n v="62.109791610991685"/>
    <m/>
    <m/>
    <m/>
    <m/>
    <m/>
  </r>
  <r>
    <n v="605"/>
    <n v="13"/>
    <d v="2011-12-04T00:00:00"/>
    <n v="12"/>
    <x v="0"/>
    <n v="6"/>
    <s v="TSL,JSR"/>
    <s v="CP OMAN"/>
    <s v="MP PANANAMX 6/"/>
    <d v="1899-12-30T23:15:00"/>
    <x v="599"/>
    <s v="DTY-WT 1-WCS-RLS 2-IMWB 1-DTY"/>
    <n v="59"/>
    <n v="0"/>
    <m/>
    <d v="1899-12-30T23:15:00"/>
    <d v="1899-12-30T23:15:00"/>
    <d v="1899-12-30T00:00:00"/>
    <n v="0"/>
    <n v="0"/>
    <d v="1899-12-30T23:25:00"/>
    <d v="1899-12-30T00:10:00"/>
    <n v="0"/>
    <n v="10"/>
    <d v="1899-12-30T23:35:00"/>
    <d v="1899-12-30T00:10:00"/>
    <n v="0"/>
    <n v="10"/>
    <d v="1899-12-31T01:25:00"/>
    <d v="1899-12-30T01:50:00"/>
    <n v="1"/>
    <n v="50"/>
    <d v="1899-12-31T01:30:00"/>
    <d v="1899-12-31T02:30:00"/>
    <d v="1899-12-30T01:00:00"/>
    <n v="1"/>
    <n v="0"/>
    <d v="1899-12-31T01:30:00"/>
    <d v="1899-12-31T02:30:00"/>
    <d v="1899-12-30T01:00:00"/>
    <n v="1"/>
    <n v="0"/>
    <d v="1899-12-31T02:35:00"/>
    <d v="1899-12-30T00:05:00"/>
    <n v="0"/>
    <n v="5"/>
    <d v="1899-12-31T02:59:00"/>
    <d v="1899-12-30T00:24:00"/>
    <n v="0"/>
    <n v="24"/>
    <d v="1899-12-31T05:40:00"/>
    <d v="1899-12-30T02:41:00"/>
    <n v="2"/>
    <n v="41"/>
    <d v="1899-12-31T05:40:00"/>
    <d v="1899-12-31T05:40:00"/>
    <d v="1899-12-30T00:00:00"/>
    <n v="0"/>
    <n v="0"/>
    <d v="1899-12-31T05:40:00"/>
    <d v="1899-12-31T05:40:00"/>
    <m/>
    <d v="1899-12-30T00:00:00"/>
    <n v="0"/>
    <n v="0"/>
    <d v="1899-12-31T05:50:00"/>
    <d v="1899-12-30T00:10:00"/>
    <n v="0"/>
    <n v="10"/>
    <d v="1899-12-31T05:55:00"/>
    <d v="1899-12-30T00:05:00"/>
    <n v="0"/>
    <n v="5"/>
    <d v="1899-12-31T05:55:00"/>
    <d v="1899-12-31T06:00:00"/>
    <d v="1899-12-30T00:05:00"/>
    <n v="0"/>
    <n v="5"/>
    <d v="1899-12-30T06:45:00"/>
    <n v="6"/>
    <n v="45"/>
    <d v="1899-12-30T02:10:00"/>
    <n v="2"/>
    <n v="10"/>
    <d v="1899-12-30T01:00:00"/>
    <n v="1"/>
    <n v="0"/>
    <d v="1899-12-30T02:41:00"/>
    <n v="2"/>
    <n v="41"/>
    <m/>
    <m/>
    <m/>
    <d v="1899-12-30T01:22:00"/>
    <n v="1"/>
    <n v="22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19:00"/>
    <n v="1"/>
    <n v="19"/>
    <d v="1899-12-30T00:00:00"/>
    <n v="0"/>
    <n v="0"/>
    <n v="2141938.3259999999"/>
    <n v="34485"/>
    <n v="63.502372881355932"/>
    <n v="62.112174162679423"/>
    <m/>
    <m/>
    <m/>
    <m/>
    <m/>
  </r>
  <r>
    <n v="606"/>
    <n v="14"/>
    <d v="2011-12-05T00:00:00"/>
    <n v="12"/>
    <x v="1"/>
    <n v="2"/>
    <s v="TSL,HALDIA"/>
    <s v="HAIL CREEK"/>
    <s v="ECOLA"/>
    <d v="1899-12-30T01:45:00"/>
    <x v="600"/>
    <s v="DTY-WT 1-WCS-RLS 1-IMWB 1-DTY"/>
    <n v="58"/>
    <n v="0"/>
    <m/>
    <d v="1899-12-30T01:45:00"/>
    <d v="1899-12-30T01:45:00"/>
    <d v="1899-12-30T00:00:00"/>
    <n v="0"/>
    <n v="0"/>
    <d v="1899-12-30T01:50:00"/>
    <d v="1899-12-30T00:05:00"/>
    <n v="0"/>
    <n v="5"/>
    <d v="1899-12-30T02:00:00"/>
    <d v="1899-12-30T00:10:00"/>
    <n v="0"/>
    <n v="10"/>
    <d v="1899-12-30T03:30:00"/>
    <d v="1899-12-30T01:30:00"/>
    <n v="1"/>
    <n v="30"/>
    <d v="1899-12-30T03:35:00"/>
    <d v="1899-12-30T04:10:00"/>
    <d v="1899-12-30T00:35:00"/>
    <n v="0"/>
    <n v="35"/>
    <d v="1899-12-30T03:35:00"/>
    <d v="1899-12-30T04:10:00"/>
    <d v="1899-12-30T00:35:00"/>
    <n v="0"/>
    <n v="35"/>
    <d v="1899-12-30T05:30:00"/>
    <d v="1899-12-30T01:20:00"/>
    <n v="1"/>
    <n v="20"/>
    <d v="1899-12-30T06:12:00"/>
    <d v="1899-12-30T00:42:00"/>
    <n v="0"/>
    <n v="42"/>
    <d v="1899-12-30T08:08:00"/>
    <d v="1899-12-30T01:56:00"/>
    <n v="1"/>
    <n v="56"/>
    <d v="1899-12-30T08:08:00"/>
    <d v="1899-12-30T08:08:00"/>
    <d v="1899-12-30T00:00:00"/>
    <n v="0"/>
    <n v="0"/>
    <d v="1899-12-30T08:08:00"/>
    <d v="1899-12-30T08:08:00"/>
    <m/>
    <d v="1899-12-30T00:00:00"/>
    <n v="0"/>
    <n v="0"/>
    <d v="1899-12-30T08:20:00"/>
    <d v="1899-12-30T00:12:00"/>
    <n v="0"/>
    <n v="12"/>
    <d v="1899-12-30T08:30:00"/>
    <d v="1899-12-30T00:10:00"/>
    <n v="0"/>
    <n v="10"/>
    <d v="1899-12-30T08:30:00"/>
    <d v="1899-12-30T08:40:00"/>
    <d v="1899-12-30T00:10:00"/>
    <n v="0"/>
    <n v="10"/>
    <d v="1899-12-30T06:55:00"/>
    <n v="6"/>
    <n v="55"/>
    <d v="1899-12-30T03:12:00"/>
    <n v="3"/>
    <n v="12"/>
    <d v="1899-12-30T00:35:00"/>
    <n v="0"/>
    <n v="35"/>
    <d v="1899-12-30T01:56:00"/>
    <n v="1"/>
    <n v="56"/>
    <m/>
    <m/>
    <m/>
    <d v="1899-12-30T01:34:00"/>
    <n v="1"/>
    <n v="34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22:00"/>
    <n v="0"/>
    <n v="22"/>
    <d v="1899-12-30T00:10:00"/>
    <n v="0"/>
    <n v="10"/>
    <n v="2145600.5660000001"/>
    <n v="34543"/>
    <n v="63.14206896551724"/>
    <n v="62.113903424717023"/>
    <m/>
    <m/>
    <m/>
    <m/>
    <m/>
  </r>
  <r>
    <n v="607"/>
    <n v="15"/>
    <d v="2011-12-05T00:00:00"/>
    <n v="12"/>
    <x v="0"/>
    <n v="7"/>
    <s v="TSL,JSR"/>
    <s v="JELLINBAH PCI/ILLAWARA"/>
    <s v="LOWLANDS NELLO/KM KEELUNG"/>
    <d v="1899-12-30T04:15:00"/>
    <x v="601"/>
    <s v="DTY-WT 1-WCS-RLS 2-IMWB 1-DTY"/>
    <n v="59"/>
    <n v="0"/>
    <m/>
    <d v="1899-12-30T04:15:00"/>
    <d v="1899-12-30T04:15:00"/>
    <d v="1899-12-30T00:00:00"/>
    <n v="0"/>
    <n v="0"/>
    <d v="1899-12-30T04:25:00"/>
    <d v="1899-12-30T00:10:00"/>
    <n v="0"/>
    <n v="10"/>
    <d v="1899-12-30T04:35:00"/>
    <d v="1899-12-30T00:10:00"/>
    <n v="0"/>
    <n v="10"/>
    <d v="1899-12-30T05:30:00"/>
    <d v="1899-12-30T00:55:00"/>
    <n v="0"/>
    <n v="55"/>
    <d v="1899-12-30T05:40:00"/>
    <d v="1899-12-30T07:30:00"/>
    <d v="1899-12-30T01:50:00"/>
    <n v="1"/>
    <n v="50"/>
    <d v="1899-12-30T05:40:00"/>
    <d v="1899-12-30T07:30:00"/>
    <d v="1899-12-30T01:50:00"/>
    <n v="1"/>
    <n v="50"/>
    <d v="1899-12-30T09:59:00"/>
    <d v="1899-12-30T02:29:00"/>
    <n v="2"/>
    <n v="29"/>
    <d v="1899-12-30T10:00:00"/>
    <d v="1899-12-30T00:01:00"/>
    <n v="0"/>
    <n v="1"/>
    <d v="1899-12-30T13:38:00"/>
    <d v="1899-12-30T03:38:00"/>
    <n v="3"/>
    <n v="38"/>
    <d v="1899-12-30T13:38:00"/>
    <d v="1899-12-30T13:38:00"/>
    <d v="1899-12-30T00:00:00"/>
    <n v="0"/>
    <n v="0"/>
    <d v="1899-12-30T13:38:00"/>
    <d v="1899-12-30T13:38:00"/>
    <m/>
    <d v="1899-12-30T00:00:00"/>
    <n v="0"/>
    <n v="0"/>
    <d v="1899-12-30T13:50:00"/>
    <d v="1899-12-30T00:12:00"/>
    <n v="0"/>
    <n v="12"/>
    <d v="1899-12-30T13:55:00"/>
    <d v="1899-12-30T00:05:00"/>
    <n v="0"/>
    <n v="5"/>
    <d v="1899-12-30T13:55:00"/>
    <d v="1899-12-30T14:00:00"/>
    <d v="1899-12-30T00:05:00"/>
    <n v="0"/>
    <n v="5"/>
    <d v="1899-12-30T09:45:00"/>
    <n v="9"/>
    <n v="45"/>
    <d v="1899-12-30T03:41:00"/>
    <n v="3"/>
    <n v="41"/>
    <d v="1899-12-30T01:50:00"/>
    <n v="1"/>
    <n v="50"/>
    <d v="1899-12-30T03:38:00"/>
    <n v="3"/>
    <n v="38"/>
    <m/>
    <m/>
    <m/>
    <d v="1899-12-30T01:13:00"/>
    <n v="1"/>
    <n v="13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2:25:00"/>
    <n v="2"/>
    <n v="25"/>
    <d v="1899-12-30T00:00:00"/>
    <n v="0"/>
    <n v="0"/>
    <n v="2149168.966"/>
    <n v="34602"/>
    <n v="60.481355932203392"/>
    <n v="62.111119761863478"/>
    <m/>
    <m/>
    <m/>
    <m/>
    <m/>
  </r>
  <r>
    <n v="608"/>
    <n v="16"/>
    <d v="2011-12-05T00:00:00"/>
    <n v="12"/>
    <x v="1"/>
    <n v="3"/>
    <s v="TSL,HALDIA"/>
    <s v="ILLAWARA"/>
    <s v="KM KEELUNG"/>
    <d v="1899-12-30T13:30:00"/>
    <x v="602"/>
    <s v="DTY-WT 1-WCS-RLS 1-IMWB 1-DTY"/>
    <n v="53"/>
    <n v="6"/>
    <m/>
    <d v="1899-12-30T13:30:00"/>
    <d v="1899-12-30T13:30:00"/>
    <d v="1899-12-30T00:00:00"/>
    <n v="0"/>
    <n v="0"/>
    <d v="1899-12-30T13:35:00"/>
    <d v="1899-12-30T00:05:00"/>
    <n v="0"/>
    <n v="5"/>
    <d v="1899-12-30T13:45:00"/>
    <d v="1899-12-30T00:10:00"/>
    <n v="0"/>
    <n v="10"/>
    <d v="1899-12-30T14:20:00"/>
    <d v="1899-12-30T00:35:00"/>
    <n v="0"/>
    <n v="35"/>
    <d v="1899-12-30T14:25:00"/>
    <d v="1899-12-30T16:18:00"/>
    <d v="1899-12-30T01:53:00"/>
    <n v="1"/>
    <n v="53"/>
    <d v="1899-12-30T14:25:00"/>
    <d v="1899-12-30T16:18:00"/>
    <d v="1899-12-30T01:53:00"/>
    <n v="1"/>
    <n v="53"/>
    <d v="1899-12-30T16:20:00"/>
    <d v="1899-12-30T00:02:00"/>
    <n v="0"/>
    <n v="2"/>
    <d v="1899-12-30T16:22:00"/>
    <d v="1899-12-30T00:02:00"/>
    <n v="0"/>
    <n v="2"/>
    <d v="1899-12-30T18:35:00"/>
    <d v="1899-12-30T02:13:00"/>
    <n v="2"/>
    <n v="13"/>
    <d v="1899-12-30T18:35:00"/>
    <d v="1899-12-30T18:35:00"/>
    <d v="1899-12-30T00:00:00"/>
    <n v="0"/>
    <n v="0"/>
    <d v="1899-12-30T18:35:00"/>
    <d v="1899-12-30T18:35:00"/>
    <m/>
    <d v="1899-12-30T00:00:00"/>
    <n v="0"/>
    <n v="0"/>
    <d v="1899-12-30T18:45:00"/>
    <d v="1899-12-30T00:10:00"/>
    <n v="0"/>
    <n v="10"/>
    <d v="1899-12-30T18:50:00"/>
    <d v="1899-12-30T00:05:00"/>
    <n v="0"/>
    <n v="5"/>
    <d v="1899-12-30T18:50:00"/>
    <d v="1899-12-30T18:55:00"/>
    <d v="1899-12-30T00:05:00"/>
    <n v="0"/>
    <n v="5"/>
    <d v="1899-12-30T05:25:00"/>
    <n v="5"/>
    <n v="25"/>
    <d v="1899-12-30T00:52:00"/>
    <n v="0"/>
    <n v="52"/>
    <d v="1899-12-30T01:53:00"/>
    <n v="1"/>
    <n v="53"/>
    <d v="1899-12-30T02:13:00"/>
    <n v="2"/>
    <n v="13"/>
    <m/>
    <m/>
    <m/>
    <d v="1899-12-30T01:15:00"/>
    <n v="1"/>
    <n v="15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58:00"/>
    <n v="0"/>
    <n v="58"/>
    <d v="1899-12-30T00:00:00"/>
    <n v="0"/>
    <n v="0"/>
    <n v="2152576.5860000001"/>
    <n v="34655"/>
    <n v="64.294716981132069"/>
    <n v="62.114459269946622"/>
    <m/>
    <m/>
    <m/>
    <m/>
    <m/>
  </r>
  <r>
    <n v="609"/>
    <n v="17"/>
    <d v="2011-12-05T00:00:00"/>
    <n v="12"/>
    <x v="0"/>
    <n v="8"/>
    <s v="TSL,JSR"/>
    <s v="CURRAGH SS/CD HCC"/>
    <s v="AENEAS/ECOLA"/>
    <d v="1899-12-30T14:15:00"/>
    <x v="603"/>
    <s v="DTY-WT 1-WCS-RLS 2-IMWB 1-DTY"/>
    <n v="56"/>
    <n v="3"/>
    <m/>
    <d v="1899-12-30T14:15:00"/>
    <d v="1899-12-30T14:15:00"/>
    <d v="1899-12-30T00:00:00"/>
    <n v="0"/>
    <n v="0"/>
    <d v="1899-12-30T14:25:00"/>
    <d v="1899-12-30T00:10:00"/>
    <n v="0"/>
    <n v="10"/>
    <d v="1899-12-30T14:35:00"/>
    <d v="1899-12-30T00:10:00"/>
    <n v="0"/>
    <n v="10"/>
    <d v="1899-12-30T16:15:00"/>
    <d v="1899-12-30T01:40:00"/>
    <n v="1"/>
    <n v="40"/>
    <d v="1899-12-30T16:25:00"/>
    <d v="1899-12-30T19:50:00"/>
    <d v="1899-12-30T03:25:00"/>
    <n v="3"/>
    <n v="25"/>
    <d v="1899-12-30T16:25:00"/>
    <d v="1899-12-30T19:50:00"/>
    <d v="1899-12-30T03:25:00"/>
    <n v="3"/>
    <n v="25"/>
    <d v="1899-12-30T19:55:00"/>
    <d v="1899-12-30T00:05:00"/>
    <n v="0"/>
    <n v="5"/>
    <d v="1899-12-30T19:56:00"/>
    <d v="1899-12-30T00:01:00"/>
    <n v="0"/>
    <n v="1"/>
    <d v="1899-12-30T22:43:00"/>
    <d v="1899-12-30T02:47:00"/>
    <n v="2"/>
    <n v="47"/>
    <d v="1899-12-30T22:43:00"/>
    <d v="1899-12-30T22:43:00"/>
    <d v="1899-12-30T00:00:00"/>
    <n v="0"/>
    <n v="0"/>
    <d v="1899-12-30T22:43:00"/>
    <d v="1899-12-30T22:43:00"/>
    <m/>
    <d v="1899-12-30T00:00:00"/>
    <n v="0"/>
    <n v="0"/>
    <d v="1899-12-30T22:53:00"/>
    <d v="1899-12-30T00:10:00"/>
    <n v="0"/>
    <n v="10"/>
    <d v="1899-12-30T22:57:00"/>
    <d v="1899-12-30T00:04:00"/>
    <n v="0"/>
    <n v="4"/>
    <d v="1899-12-30T22:57:00"/>
    <d v="1899-12-30T23:00:00"/>
    <d v="1899-12-30T00:03:00"/>
    <n v="0"/>
    <n v="3"/>
    <d v="1899-12-30T08:45:00"/>
    <n v="8"/>
    <n v="45"/>
    <d v="1899-12-30T01:59:00"/>
    <n v="1"/>
    <n v="59"/>
    <d v="1899-12-30T03:25:00"/>
    <n v="3"/>
    <n v="25"/>
    <d v="1899-12-30T02:47:00"/>
    <n v="2"/>
    <n v="47"/>
    <m/>
    <m/>
    <m/>
    <d v="1899-12-30T01:26:00"/>
    <n v="1"/>
    <n v="26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21:00"/>
    <n v="1"/>
    <n v="21"/>
    <d v="1899-12-30T00:00:00"/>
    <n v="0"/>
    <n v="0"/>
    <n v="2156033.5560000003"/>
    <n v="34711"/>
    <n v="61.731607142857136"/>
    <n v="62.113841606407199"/>
    <m/>
    <m/>
    <m/>
    <m/>
    <m/>
  </r>
  <r>
    <n v="610"/>
    <n v="18"/>
    <d v="2011-12-05T00:00:00"/>
    <n v="12"/>
    <x v="18"/>
    <n v="2"/>
    <s v="BSL"/>
    <s v="STEAM NON COKING"/>
    <s v="IRON KNIGHT"/>
    <d v="1899-12-30T16:45:00"/>
    <x v="604"/>
    <s v="DTY-WT 1-WCS-RLS 1-IMWB 1-DTY"/>
    <n v="58"/>
    <n v="1"/>
    <m/>
    <d v="1899-12-30T16:45:00"/>
    <d v="1899-12-30T16:45:00"/>
    <d v="1899-12-30T00:00:00"/>
    <n v="0"/>
    <n v="0"/>
    <d v="1899-12-30T16:55:00"/>
    <d v="1899-12-30T00:10:00"/>
    <n v="0"/>
    <n v="10"/>
    <d v="1899-12-30T17:05:00"/>
    <d v="1899-12-30T00:10:00"/>
    <n v="0"/>
    <n v="10"/>
    <d v="1899-12-30T18:00:00"/>
    <d v="1899-12-30T00:55:00"/>
    <n v="0"/>
    <n v="55"/>
    <d v="1899-12-30T22:00:00"/>
    <d v="1899-12-30T23:20:00"/>
    <d v="1899-12-30T01:20:00"/>
    <n v="1"/>
    <n v="20"/>
    <d v="1899-12-30T22:00:00"/>
    <d v="1899-12-30T23:20:00"/>
    <d v="1899-12-30T01:20:00"/>
    <n v="1"/>
    <n v="20"/>
    <d v="1899-12-30T23:30:00"/>
    <d v="1899-12-30T00:10:00"/>
    <n v="0"/>
    <n v="10"/>
    <d v="1899-12-30T23:34:00"/>
    <d v="1899-12-30T00:04:00"/>
    <n v="0"/>
    <n v="4"/>
    <d v="1899-12-31T01:17:00"/>
    <d v="1899-12-30T01:43:00"/>
    <n v="1"/>
    <n v="43"/>
    <d v="1899-12-31T01:17:00"/>
    <d v="1899-12-31T01:17:00"/>
    <d v="1899-12-30T00:00:00"/>
    <n v="0"/>
    <n v="0"/>
    <d v="1899-12-31T01:17:00"/>
    <d v="1899-12-31T01:17:00"/>
    <m/>
    <d v="1899-12-30T00:00:00"/>
    <n v="0"/>
    <n v="0"/>
    <d v="1899-12-31T01:30:00"/>
    <d v="1899-12-30T00:13:00"/>
    <n v="0"/>
    <n v="13"/>
    <d v="1899-12-31T01:35:00"/>
    <d v="1899-12-30T00:05:00"/>
    <n v="0"/>
    <n v="5"/>
    <d v="1899-12-31T01:35:00"/>
    <d v="1899-12-31T01:40:00"/>
    <d v="1899-12-30T00:05:00"/>
    <n v="0"/>
    <n v="5"/>
    <d v="1899-12-30T08:55:00"/>
    <n v="8"/>
    <n v="55"/>
    <d v="1899-12-30T01:23:00"/>
    <n v="1"/>
    <n v="23"/>
    <d v="1899-12-30T01:20:00"/>
    <n v="1"/>
    <n v="20"/>
    <d v="1899-12-30T01:43:00"/>
    <n v="1"/>
    <n v="43"/>
    <m/>
    <m/>
    <m/>
    <d v="1899-12-30T01:38:00"/>
    <n v="1"/>
    <n v="38"/>
    <d v="1899-12-30T00:00:00"/>
    <n v="0"/>
    <n v="0"/>
    <d v="1899-12-30T00:05:00"/>
    <n v="0"/>
    <n v="5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n v="2159599.6660000002"/>
    <n v="34769"/>
    <n v="61.484655172413795"/>
    <n v="62.112792027380721"/>
    <m/>
    <m/>
    <m/>
    <m/>
    <m/>
  </r>
  <r>
    <n v="611"/>
    <n v="19"/>
    <d v="2011-12-06T00:00:00"/>
    <n v="12"/>
    <x v="26"/>
    <n v="1"/>
    <s v="KYORI OREMIN LTD."/>
    <s v="STEAM NON COKING"/>
    <s v="PANORIA"/>
    <d v="1899-12-30T01:10:00"/>
    <x v="605"/>
    <s v="DTY-WT 1-WCS-RLS 2-IMWB 1-DTY"/>
    <n v="58"/>
    <n v="1"/>
    <m/>
    <d v="1899-12-30T01:10:00"/>
    <d v="1899-12-30T01:10:00"/>
    <d v="1899-12-30T00:00:00"/>
    <n v="0"/>
    <n v="0"/>
    <d v="1899-12-30T01:15:00"/>
    <d v="1899-12-30T00:05:00"/>
    <n v="0"/>
    <n v="5"/>
    <d v="1899-12-30T01:25:00"/>
    <d v="1899-12-30T00:10:00"/>
    <n v="0"/>
    <n v="10"/>
    <d v="1899-12-30T01:50:00"/>
    <d v="1899-12-30T00:25:00"/>
    <n v="0"/>
    <n v="25"/>
    <d v="1899-12-30T02:00:00"/>
    <d v="1899-12-30T03:15:00"/>
    <d v="1899-12-30T01:15:00"/>
    <n v="1"/>
    <n v="15"/>
    <d v="1899-12-30T02:00:00"/>
    <d v="1899-12-30T03:15:00"/>
    <d v="1899-12-30T01:15:00"/>
    <n v="1"/>
    <n v="15"/>
    <d v="1899-12-30T06:35:00"/>
    <d v="1899-12-30T03:20:00"/>
    <n v="3"/>
    <n v="20"/>
    <d v="1899-12-30T06:38:00"/>
    <d v="1899-12-30T00:03:00"/>
    <n v="0"/>
    <n v="3"/>
    <d v="1899-12-30T10:37:00"/>
    <d v="1899-12-30T03:59:00"/>
    <n v="3"/>
    <n v="59"/>
    <d v="1899-12-30T10:37:00"/>
    <d v="1899-12-30T10:37:00"/>
    <d v="1899-12-30T00:00:00"/>
    <n v="0"/>
    <n v="0"/>
    <d v="1899-12-30T10:37:00"/>
    <d v="1899-12-30T10:37:00"/>
    <m/>
    <d v="1899-12-30T00:00:00"/>
    <n v="0"/>
    <n v="0"/>
    <d v="1899-12-30T13:15:00"/>
    <d v="1899-12-30T02:38:00"/>
    <n v="2"/>
    <n v="38"/>
    <d v="1899-12-30T13:20:00"/>
    <d v="1899-12-30T00:05:00"/>
    <n v="0"/>
    <n v="5"/>
    <d v="1899-12-30T13:20:00"/>
    <d v="1899-12-30T13:30:00"/>
    <d v="1899-12-30T00:10:00"/>
    <n v="0"/>
    <n v="10"/>
    <d v="1899-12-30T12:20:00"/>
    <n v="12"/>
    <n v="20"/>
    <d v="1899-12-30T06:28:00"/>
    <n v="6"/>
    <n v="28"/>
    <d v="1899-12-30T01:15:00"/>
    <n v="1"/>
    <n v="15"/>
    <d v="1899-12-30T03:59:00"/>
    <n v="3"/>
    <n v="59"/>
    <m/>
    <m/>
    <m/>
    <d v="1899-12-30T01:31:00"/>
    <n v="1"/>
    <n v="31"/>
    <d v="1899-12-30T00:00:00"/>
    <n v="0"/>
    <n v="0"/>
    <d v="1899-12-30T02:13:00"/>
    <n v="2"/>
    <n v="13"/>
    <d v="1899-12-30T00:00:00"/>
    <n v="0"/>
    <n v="0"/>
    <d v="1899-12-30T00:00:00"/>
    <n v="0"/>
    <n v="0"/>
    <d v="1899-12-30T00:00:00"/>
    <n v="0"/>
    <n v="0"/>
    <d v="1899-12-30T00:15:00"/>
    <n v="0"/>
    <n v="15"/>
    <d v="1899-12-30T00:00:00"/>
    <n v="0"/>
    <n v="0"/>
    <n v="2162946.7660000003"/>
    <n v="34827"/>
    <n v="57.70862068965517"/>
    <n v="62.105457432451843"/>
    <m/>
    <m/>
    <m/>
    <m/>
    <m/>
  </r>
  <r>
    <n v="612"/>
    <n v="20"/>
    <d v="2011-12-06T00:00:00"/>
    <n v="12"/>
    <x v="1"/>
    <n v="4"/>
    <s v="TSL,HALDIA"/>
    <s v="CURRAGH SS"/>
    <s v="AENEAS"/>
    <d v="1899-12-30T03:30:00"/>
    <x v="606"/>
    <s v="DTY-WT 1-WCS-RLS 1-IMWB 1-DTY"/>
    <n v="59"/>
    <n v="0"/>
    <m/>
    <d v="1899-12-30T03:30:00"/>
    <d v="1899-12-30T03:30:00"/>
    <d v="1899-12-30T00:00:00"/>
    <n v="0"/>
    <n v="0"/>
    <d v="1899-12-30T03:35:00"/>
    <d v="1899-12-30T00:05:00"/>
    <n v="0"/>
    <n v="5"/>
    <d v="1899-12-30T03:45:00"/>
    <d v="1899-12-30T00:10:00"/>
    <n v="0"/>
    <n v="10"/>
    <d v="1899-12-30T04:00:00"/>
    <d v="1899-12-30T00:15:00"/>
    <n v="0"/>
    <n v="15"/>
    <d v="1899-12-30T04:00:00"/>
    <d v="1899-12-30T06:00:00"/>
    <d v="1899-12-30T02:00:00"/>
    <n v="2"/>
    <n v="0"/>
    <d v="1899-12-30T04:00:00"/>
    <d v="1899-12-30T06:00:00"/>
    <d v="1899-12-30T02:00:00"/>
    <n v="2"/>
    <n v="0"/>
    <d v="1899-12-30T06:12:00"/>
    <d v="1899-12-30T00:12:00"/>
    <n v="0"/>
    <n v="12"/>
    <d v="1899-12-30T06:12:00"/>
    <d v="1899-12-30T00:00:00"/>
    <n v="0"/>
    <n v="0"/>
    <d v="1899-12-30T08:54:00"/>
    <d v="1899-12-30T02:42:00"/>
    <n v="2"/>
    <n v="42"/>
    <d v="1899-12-30T08:54:00"/>
    <d v="1899-12-30T08:54:00"/>
    <d v="1899-12-30T00:00:00"/>
    <n v="0"/>
    <n v="0"/>
    <d v="1899-12-30T08:54:00"/>
    <d v="1899-12-30T08:54:00"/>
    <m/>
    <d v="1899-12-30T00:00:00"/>
    <n v="0"/>
    <n v="0"/>
    <d v="1899-12-30T09:05:00"/>
    <d v="1899-12-30T00:11:00"/>
    <n v="0"/>
    <n v="11"/>
    <d v="1899-12-30T09:10:00"/>
    <d v="1899-12-30T00:05:00"/>
    <n v="0"/>
    <n v="5"/>
    <d v="1899-12-30T09:10:00"/>
    <d v="1899-12-30T09:15:00"/>
    <d v="1899-12-30T00:05:00"/>
    <n v="0"/>
    <n v="5"/>
    <d v="1899-12-30T05:45:00"/>
    <n v="5"/>
    <n v="45"/>
    <d v="1899-12-30T00:43:00"/>
    <n v="0"/>
    <n v="43"/>
    <d v="1899-12-30T02:00:00"/>
    <n v="2"/>
    <n v="0"/>
    <d v="1899-12-30T02:42:00"/>
    <n v="2"/>
    <n v="42"/>
    <m/>
    <m/>
    <m/>
    <d v="1899-12-30T01:21:00"/>
    <n v="1"/>
    <n v="21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21:00"/>
    <n v="1"/>
    <n v="21"/>
    <d v="1899-12-30T00:00:00"/>
    <n v="0"/>
    <n v="0"/>
    <n v="2166553.9460000005"/>
    <n v="34886"/>
    <n v="61.138644067796605"/>
    <n v="62.103822335607418"/>
    <m/>
    <m/>
    <m/>
    <m/>
    <m/>
  </r>
  <r>
    <n v="613"/>
    <n v="21"/>
    <d v="2011-12-06T00:00:00"/>
    <n v="12"/>
    <x v="0"/>
    <n v="9"/>
    <s v="TSL,JSR"/>
    <s v="SS NEWZEALAND/BLENDED PCI"/>
    <s v="IRON BILL/FALCOM TRADER II"/>
    <d v="1899-12-30T05:00:00"/>
    <x v="607"/>
    <s v="DTY-WT 1-WCS-RLS 1-IMWB 1-DTY"/>
    <n v="58"/>
    <n v="1"/>
    <m/>
    <d v="1899-12-30T05:00:00"/>
    <d v="1899-12-30T05:00:00"/>
    <d v="1899-12-30T00:00:00"/>
    <n v="0"/>
    <n v="0"/>
    <d v="1899-12-30T06:20:00"/>
    <d v="1899-12-30T01:20:00"/>
    <n v="1"/>
    <n v="20"/>
    <d v="1899-12-30T06:40:00"/>
    <d v="1899-12-30T00:20:00"/>
    <n v="0"/>
    <n v="20"/>
    <d v="1899-12-30T07:20:00"/>
    <d v="1899-12-30T00:40:00"/>
    <n v="0"/>
    <n v="40"/>
    <d v="1899-12-30T07:30:00"/>
    <d v="1899-12-30T10:00:00"/>
    <d v="1899-12-30T02:30:00"/>
    <n v="2"/>
    <n v="30"/>
    <d v="1899-12-30T07:30:00"/>
    <d v="1899-12-30T10:00:00"/>
    <d v="1899-12-30T02:30:00"/>
    <n v="2"/>
    <n v="30"/>
    <d v="1899-12-30T10:00:00"/>
    <d v="1899-12-30T00:00:00"/>
    <n v="0"/>
    <n v="0"/>
    <d v="1899-12-30T10:05:00"/>
    <d v="1899-12-30T00:05:00"/>
    <n v="0"/>
    <n v="5"/>
    <d v="1899-12-30T16:30:00"/>
    <d v="1899-12-30T06:25:00"/>
    <n v="6"/>
    <n v="25"/>
    <d v="1899-12-30T16:30:00"/>
    <d v="1899-12-30T16:30:00"/>
    <d v="1899-12-30T00:00:00"/>
    <n v="0"/>
    <n v="0"/>
    <d v="1899-12-30T16:30:00"/>
    <d v="1899-12-30T16:30:00"/>
    <m/>
    <d v="1899-12-30T00:00:00"/>
    <n v="0"/>
    <n v="0"/>
    <d v="1899-12-30T17:50:00"/>
    <d v="1899-12-30T01:20:00"/>
    <n v="1"/>
    <n v="20"/>
    <d v="1899-12-30T17:55:00"/>
    <d v="1899-12-30T00:05:00"/>
    <n v="0"/>
    <n v="5"/>
    <d v="1899-12-30T17:55:00"/>
    <d v="1899-12-30T18:00:00"/>
    <d v="1899-12-30T00:05:00"/>
    <n v="0"/>
    <n v="5"/>
    <d v="1899-12-30T13:00:00"/>
    <n v="13"/>
    <n v="0"/>
    <d v="1899-12-30T02:05:00"/>
    <n v="2"/>
    <n v="5"/>
    <d v="1899-12-30T02:30:00"/>
    <n v="2"/>
    <n v="30"/>
    <d v="1899-12-30T06:25:00"/>
    <n v="6"/>
    <n v="25"/>
    <m/>
    <m/>
    <m/>
    <d v="1899-12-30T01:29:00"/>
    <n v="1"/>
    <n v="29"/>
    <d v="1899-12-30T00:00:00"/>
    <n v="0"/>
    <n v="0"/>
    <d v="1899-12-30T00:00:00"/>
    <n v="0"/>
    <n v="0"/>
    <d v="1899-12-30T00:00:00"/>
    <n v="0"/>
    <n v="0"/>
    <d v="1899-12-30T03:50:00"/>
    <n v="3"/>
    <n v="50"/>
    <d v="1899-12-30T00:00:00"/>
    <n v="0"/>
    <n v="0"/>
    <d v="1899-12-30T01:06:00"/>
    <n v="1"/>
    <n v="6"/>
    <d v="1899-12-30T00:00:00"/>
    <n v="0"/>
    <n v="0"/>
    <n v="2170070.5460000006"/>
    <n v="34944"/>
    <n v="60.631034482758622"/>
    <n v="62.101377804487193"/>
    <m/>
    <m/>
    <m/>
    <m/>
    <m/>
  </r>
  <r>
    <n v="614"/>
    <n v="22"/>
    <d v="2011-12-06T00:00:00"/>
    <n v="12"/>
    <x v="0"/>
    <n v="10"/>
    <s v="TSL,JSR"/>
    <s v="CP OMAN/ILLAWARA"/>
    <s v="MP PANAMAX 6/ KM KEELUNG"/>
    <d v="1899-12-30T11:10:00"/>
    <x v="608"/>
    <s v="DTY-WT 1-WCS-RLS 2-IMWB 1-DTY"/>
    <n v="58"/>
    <n v="1"/>
    <m/>
    <d v="1899-12-30T11:10:00"/>
    <d v="1899-12-30T11:10:00"/>
    <d v="1899-12-30T00:00:00"/>
    <n v="0"/>
    <n v="0"/>
    <d v="1899-12-30T11:20:00"/>
    <d v="1899-12-30T00:10:00"/>
    <n v="0"/>
    <n v="10"/>
    <d v="1899-12-30T11:40:00"/>
    <d v="1899-12-30T00:20:00"/>
    <n v="0"/>
    <n v="20"/>
    <d v="1899-12-30T12:45:00"/>
    <d v="1899-12-30T01:05:00"/>
    <n v="1"/>
    <n v="5"/>
    <d v="1899-12-30T12:50:00"/>
    <d v="1899-12-30T14:45:00"/>
    <d v="1899-12-30T01:55:00"/>
    <n v="1"/>
    <n v="55"/>
    <d v="1899-12-30T12:50:00"/>
    <d v="1899-12-30T14:45:00"/>
    <d v="1899-12-30T01:55:00"/>
    <n v="1"/>
    <n v="55"/>
    <d v="1899-12-30T15:00:00"/>
    <d v="1899-12-30T00:15:00"/>
    <n v="0"/>
    <n v="15"/>
    <d v="1899-12-30T15:01:00"/>
    <d v="1899-12-30T00:01:00"/>
    <n v="0"/>
    <n v="1"/>
    <d v="1899-12-30T19:29:00"/>
    <d v="1899-12-30T04:28:00"/>
    <n v="4"/>
    <n v="28"/>
    <d v="1899-12-30T19:29:00"/>
    <d v="1899-12-30T19:29:00"/>
    <d v="1899-12-30T00:00:00"/>
    <n v="0"/>
    <n v="0"/>
    <d v="1899-12-30T19:29:00"/>
    <d v="1899-12-30T19:29:00"/>
    <m/>
    <d v="1899-12-30T00:00:00"/>
    <n v="0"/>
    <n v="0"/>
    <d v="1899-12-30T19:40:00"/>
    <d v="1899-12-30T00:11:00"/>
    <n v="0"/>
    <n v="11"/>
    <d v="1899-12-30T19:45:00"/>
    <d v="1899-12-30T00:05:00"/>
    <n v="0"/>
    <n v="5"/>
    <d v="1899-12-30T19:45:00"/>
    <d v="1899-12-30T19:50:00"/>
    <d v="1899-12-30T00:05:00"/>
    <n v="0"/>
    <n v="5"/>
    <d v="1899-12-30T08:40:00"/>
    <n v="8"/>
    <n v="40"/>
    <d v="1899-12-30T01:36:00"/>
    <n v="1"/>
    <n v="36"/>
    <d v="1899-12-30T01:55:00"/>
    <n v="1"/>
    <n v="55"/>
    <d v="1899-12-30T04:28:00"/>
    <n v="4"/>
    <n v="28"/>
    <m/>
    <m/>
    <m/>
    <d v="1899-12-30T02:20:00"/>
    <n v="2"/>
    <n v="2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2:08:00"/>
    <n v="2"/>
    <n v="8"/>
    <d v="1899-12-30T00:00:00"/>
    <n v="0"/>
    <n v="0"/>
    <n v="2173809.1060000006"/>
    <n v="35002"/>
    <n v="64.457931034482755"/>
    <n v="62.105282726701347"/>
    <m/>
    <m/>
    <m/>
    <m/>
    <m/>
  </r>
  <r>
    <n v="615"/>
    <n v="23"/>
    <d v="2011-12-06T00:00:00"/>
    <n v="12"/>
    <x v="17"/>
    <n v="2"/>
    <s v="UML,SUKHINDA"/>
    <s v="HARD COKING COAL"/>
    <s v="SUMMER FORTUNE"/>
    <d v="1899-12-30T14:45:00"/>
    <x v="609"/>
    <s v="DTY-WT 1-WCS-RLS 1-IMWB 1-DTY"/>
    <n v="58"/>
    <n v="1"/>
    <m/>
    <d v="1899-12-30T14:45:00"/>
    <d v="1899-12-30T14:45:00"/>
    <d v="1899-12-30T00:00:00"/>
    <n v="0"/>
    <n v="0"/>
    <d v="1899-12-30T14:55:00"/>
    <d v="1899-12-30T00:10:00"/>
    <n v="0"/>
    <n v="10"/>
    <d v="1899-12-30T15:05:00"/>
    <d v="1899-12-30T00:10:00"/>
    <n v="0"/>
    <n v="10"/>
    <d v="1899-12-30T15:30:00"/>
    <d v="1899-12-30T00:25:00"/>
    <n v="0"/>
    <n v="25"/>
    <d v="1899-12-30T15:35:00"/>
    <d v="1899-12-30T18:30:00"/>
    <d v="1899-12-30T02:55:00"/>
    <n v="2"/>
    <n v="55"/>
    <d v="1899-12-30T15:35:00"/>
    <d v="1899-12-30T18:30:00"/>
    <d v="1899-12-30T02:55:00"/>
    <n v="2"/>
    <n v="55"/>
    <d v="1899-12-30T20:03:00"/>
    <d v="1899-12-30T01:33:00"/>
    <n v="1"/>
    <n v="33"/>
    <d v="1899-12-30T20:20:00"/>
    <d v="1899-12-30T00:17:00"/>
    <n v="0"/>
    <n v="17"/>
    <d v="1899-12-30T22:01:00"/>
    <d v="1899-12-30T01:41:00"/>
    <n v="1"/>
    <n v="41"/>
    <d v="1899-12-30T22:01:00"/>
    <d v="1899-12-30T22:01:00"/>
    <d v="1899-12-30T00:00:00"/>
    <n v="0"/>
    <n v="0"/>
    <d v="1899-12-30T22:01:00"/>
    <d v="1899-12-30T22:01:00"/>
    <m/>
    <d v="1899-12-30T00:00:00"/>
    <n v="0"/>
    <n v="0"/>
    <d v="1899-12-30T22:13:00"/>
    <d v="1899-12-30T00:12:00"/>
    <n v="0"/>
    <n v="12"/>
    <d v="1899-12-30T22:20:00"/>
    <d v="1899-12-30T00:07:00"/>
    <n v="0"/>
    <n v="7"/>
    <d v="1899-12-30T22:20:00"/>
    <d v="1899-12-30T22:25:00"/>
    <d v="1899-12-30T00:05:00"/>
    <n v="0"/>
    <n v="5"/>
    <d v="1899-12-30T07:40:00"/>
    <n v="7"/>
    <n v="40"/>
    <d v="1899-12-30T02:17:00"/>
    <n v="2"/>
    <n v="17"/>
    <d v="1899-12-30T02:55:00"/>
    <n v="2"/>
    <n v="55"/>
    <d v="1899-12-30T01:41:00"/>
    <n v="1"/>
    <n v="41"/>
    <m/>
    <m/>
    <m/>
    <d v="1899-12-30T01:19:00"/>
    <n v="1"/>
    <n v="19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22:00"/>
    <n v="0"/>
    <n v="22"/>
    <d v="1899-12-30T00:00:00"/>
    <n v="0"/>
    <n v="0"/>
    <n v="2177447.2960000006"/>
    <n v="35060"/>
    <n v="62.727413793103452"/>
    <n v="62.106311922418726"/>
    <m/>
    <m/>
    <m/>
    <m/>
    <m/>
  </r>
  <r>
    <n v="616"/>
    <n v="24"/>
    <d v="2011-12-06T00:00:00"/>
    <n v="12"/>
    <x v="1"/>
    <n v="5"/>
    <s v="TSL,HALDIA"/>
    <s v="CURRAGH SS/ HAIL CREEK"/>
    <s v="AENEAS/ECOLA"/>
    <d v="1899-12-30T15:45:00"/>
    <x v="610"/>
    <s v="DTY-WT 1-WCS-RLS 1-IMWB 1-DTY"/>
    <n v="57"/>
    <n v="1"/>
    <m/>
    <d v="1899-12-30T15:45:00"/>
    <d v="1899-12-30T15:45:00"/>
    <d v="1899-12-30T00:00:00"/>
    <n v="0"/>
    <n v="0"/>
    <d v="1899-12-30T17:20:00"/>
    <d v="1899-12-30T01:35:00"/>
    <n v="1"/>
    <n v="35"/>
    <d v="1899-12-30T17:30:00"/>
    <d v="1899-12-30T00:10:00"/>
    <n v="0"/>
    <n v="10"/>
    <d v="1899-12-30T21:55:00"/>
    <d v="1899-12-30T04:25:00"/>
    <n v="4"/>
    <n v="25"/>
    <d v="1899-12-30T22:00:00"/>
    <d v="1899-12-30T23:20:00"/>
    <d v="1899-12-30T01:20:00"/>
    <n v="1"/>
    <n v="20"/>
    <d v="1899-12-30T22:00:00"/>
    <d v="1899-12-30T23:20:00"/>
    <d v="1899-12-30T01:20:00"/>
    <n v="1"/>
    <n v="20"/>
    <d v="1899-12-30T23:57:00"/>
    <d v="1899-12-30T00:37:00"/>
    <n v="0"/>
    <n v="37"/>
    <d v="1899-12-30T23:59:00"/>
    <d v="1899-12-30T00:02:00"/>
    <n v="0"/>
    <n v="2"/>
    <d v="1899-12-31T02:25:00"/>
    <d v="1899-12-30T02:26:00"/>
    <n v="2"/>
    <n v="26"/>
    <d v="1899-12-31T02:25:00"/>
    <d v="1899-12-31T02:25:00"/>
    <d v="1899-12-30T00:00:00"/>
    <n v="0"/>
    <n v="0"/>
    <d v="1899-12-31T02:25:00"/>
    <d v="1899-12-31T02:25:00"/>
    <m/>
    <d v="1899-12-30T00:00:00"/>
    <n v="0"/>
    <n v="0"/>
    <d v="1899-12-31T02:35:00"/>
    <d v="1899-12-30T00:10:00"/>
    <n v="0"/>
    <n v="10"/>
    <d v="1899-12-31T02:40:00"/>
    <d v="1899-12-30T00:05:00"/>
    <n v="0"/>
    <n v="5"/>
    <d v="1899-12-31T02:40:00"/>
    <d v="1899-12-31T02:45:00"/>
    <d v="1899-12-30T00:05:00"/>
    <n v="0"/>
    <n v="5"/>
    <d v="1899-12-30T11:00:00"/>
    <n v="11"/>
    <n v="0"/>
    <d v="1899-12-30T05:17:00"/>
    <n v="5"/>
    <n v="17"/>
    <d v="1899-12-30T01:20:00"/>
    <n v="1"/>
    <n v="20"/>
    <d v="1899-12-30T02:26:00"/>
    <n v="2"/>
    <n v="26"/>
    <m/>
    <m/>
    <m/>
    <d v="1899-12-30T00:20:00"/>
    <n v="0"/>
    <n v="2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2:06:00"/>
    <n v="2"/>
    <n v="6"/>
    <d v="1899-12-30T00:00:00"/>
    <n v="0"/>
    <n v="0"/>
    <n v="2181039.0660000006"/>
    <n v="35117"/>
    <n v="63.013508771929821"/>
    <n v="62.107784434889105"/>
    <m/>
    <m/>
    <m/>
    <m/>
    <m/>
  </r>
  <r>
    <n v="617"/>
    <n v="25"/>
    <d v="2011-12-07T00:00:00"/>
    <n v="12"/>
    <x v="0"/>
    <n v="11"/>
    <s v="TSL,JSR"/>
    <s v="CP OMAN/ CURRAGH SS"/>
    <s v="MP PANAMAX 6/AENEAS"/>
    <d v="1899-12-30T01:50:00"/>
    <x v="611"/>
    <s v="DTY-WT 1-WCS-RLS 2-IMWB 1-DTY"/>
    <n v="59"/>
    <n v="0"/>
    <m/>
    <d v="1899-12-30T01:50:00"/>
    <d v="1899-12-30T01:50:00"/>
    <d v="1899-12-30T00:00:00"/>
    <n v="0"/>
    <n v="0"/>
    <d v="1899-12-30T02:00:00"/>
    <d v="1899-12-30T00:10:00"/>
    <n v="0"/>
    <n v="10"/>
    <d v="1899-12-30T02:10:00"/>
    <d v="1899-12-30T00:10:00"/>
    <n v="0"/>
    <n v="10"/>
    <d v="1899-12-30T02:52:00"/>
    <d v="1899-12-30T00:42:00"/>
    <n v="0"/>
    <n v="42"/>
    <d v="1899-12-30T02:55:00"/>
    <d v="1899-12-30T03:40:00"/>
    <d v="1899-12-30T00:45:00"/>
    <n v="0"/>
    <n v="45"/>
    <d v="1899-12-30T02:55:00"/>
    <d v="1899-12-30T03:40:00"/>
    <d v="1899-12-30T00:45:00"/>
    <n v="0"/>
    <n v="45"/>
    <d v="1899-12-30T03:50:00"/>
    <d v="1899-12-30T00:10:00"/>
    <n v="0"/>
    <n v="10"/>
    <d v="1899-12-30T03:53:00"/>
    <d v="1899-12-30T00:03:00"/>
    <n v="0"/>
    <n v="3"/>
    <d v="1899-12-30T06:13:00"/>
    <d v="1899-12-30T02:20:00"/>
    <n v="2"/>
    <n v="20"/>
    <d v="1899-12-30T06:13:00"/>
    <d v="1899-12-30T06:13:00"/>
    <d v="1899-12-30T00:00:00"/>
    <n v="0"/>
    <n v="0"/>
    <d v="1899-12-30T06:13:00"/>
    <d v="1899-12-30T06:13:00"/>
    <m/>
    <d v="1899-12-30T00:00:00"/>
    <n v="0"/>
    <n v="0"/>
    <d v="1899-12-30T06:25:00"/>
    <d v="1899-12-30T00:12:00"/>
    <n v="0"/>
    <n v="12"/>
    <d v="1899-12-30T06:28:00"/>
    <d v="1899-12-30T00:03:00"/>
    <n v="0"/>
    <n v="3"/>
    <d v="1899-12-30T06:28:00"/>
    <d v="1899-12-30T06:30:00"/>
    <d v="1899-12-30T00:02:00"/>
    <n v="0"/>
    <n v="2"/>
    <d v="1899-12-30T04:40:00"/>
    <n v="4"/>
    <n v="40"/>
    <d v="1899-12-30T01:07:00"/>
    <n v="1"/>
    <n v="7"/>
    <d v="1899-12-30T00:45:00"/>
    <n v="0"/>
    <n v="45"/>
    <d v="1899-12-30T02:20:00"/>
    <n v="2"/>
    <n v="20"/>
    <m/>
    <m/>
    <m/>
    <d v="1899-12-30T01:14:00"/>
    <n v="1"/>
    <n v="14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06:00"/>
    <n v="1"/>
    <n v="6"/>
    <d v="1899-12-30T00:00:00"/>
    <n v="0"/>
    <n v="0"/>
    <n v="2184762.3160000006"/>
    <n v="35176"/>
    <n v="63.105932203389834"/>
    <n v="62.109458608141928"/>
    <m/>
    <m/>
    <m/>
    <m/>
    <m/>
  </r>
  <r>
    <n v="618"/>
    <n v="26"/>
    <d v="2011-12-07T00:00:00"/>
    <n v="12"/>
    <x v="1"/>
    <n v="6"/>
    <s v="TSL,HALDIA"/>
    <s v="CURRAGH SS/HAIL CREEK"/>
    <s v="AENEAS/ECOLA"/>
    <d v="1899-12-30T04:35:00"/>
    <x v="612"/>
    <s v="DTY-WT 1-WCS-RLS 2-IMWB 1-DTY"/>
    <n v="59"/>
    <n v="0"/>
    <m/>
    <d v="1899-12-30T04:35:00"/>
    <d v="1899-12-30T04:35:00"/>
    <d v="1899-12-30T00:00:00"/>
    <n v="0"/>
    <n v="0"/>
    <d v="1899-12-30T04:50:00"/>
    <d v="1899-12-30T00:15:00"/>
    <n v="0"/>
    <n v="15"/>
    <d v="1899-12-30T05:05:00"/>
    <d v="1899-12-30T00:15:00"/>
    <n v="0"/>
    <n v="15"/>
    <d v="1899-12-30T06:00:00"/>
    <d v="1899-12-30T00:55:00"/>
    <n v="0"/>
    <n v="55"/>
    <d v="1899-12-30T06:00:00"/>
    <d v="1899-12-30T07:50:00"/>
    <d v="1899-12-30T01:50:00"/>
    <n v="1"/>
    <n v="50"/>
    <d v="1899-12-30T06:00:00"/>
    <d v="1899-12-30T07:50:00"/>
    <d v="1899-12-30T01:50:00"/>
    <n v="1"/>
    <n v="50"/>
    <d v="1899-12-30T07:56:00"/>
    <d v="1899-12-30T00:06:00"/>
    <n v="0"/>
    <n v="6"/>
    <d v="1899-12-30T07:58:00"/>
    <d v="1899-12-30T00:02:00"/>
    <n v="0"/>
    <n v="2"/>
    <d v="1899-12-30T10:46:00"/>
    <d v="1899-12-30T02:48:00"/>
    <n v="2"/>
    <n v="48"/>
    <d v="1899-12-30T10:46:00"/>
    <d v="1899-12-30T10:46:00"/>
    <d v="1899-12-30T00:00:00"/>
    <n v="0"/>
    <n v="0"/>
    <d v="1899-12-30T10:46:00"/>
    <d v="1899-12-30T10:46:00"/>
    <m/>
    <d v="1899-12-30T00:00:00"/>
    <n v="0"/>
    <n v="0"/>
    <d v="1899-12-30T10:58:00"/>
    <d v="1899-12-30T00:12:00"/>
    <n v="0"/>
    <n v="12"/>
    <d v="1899-12-30T11:05:00"/>
    <d v="1899-12-30T00:07:00"/>
    <n v="0"/>
    <n v="7"/>
    <d v="1899-12-30T11:05:00"/>
    <d v="1899-12-30T11:10:00"/>
    <d v="1899-12-30T00:05:00"/>
    <n v="0"/>
    <n v="5"/>
    <d v="1899-12-30T06:35:00"/>
    <n v="6"/>
    <n v="35"/>
    <d v="1899-12-30T01:20:00"/>
    <n v="1"/>
    <n v="20"/>
    <d v="1899-12-30T01:50:00"/>
    <n v="1"/>
    <n v="50"/>
    <d v="1899-12-30T02:48:00"/>
    <n v="2"/>
    <n v="48"/>
    <m/>
    <m/>
    <m/>
    <d v="1899-12-30T01:17:00"/>
    <n v="1"/>
    <n v="17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31:00"/>
    <n v="1"/>
    <n v="31"/>
    <d v="1899-12-30T00:00:00"/>
    <n v="0"/>
    <n v="0"/>
    <n v="2188388.7260000007"/>
    <n v="35235"/>
    <n v="61.464576271186438"/>
    <n v="62.108378771108292"/>
    <m/>
    <m/>
    <m/>
    <m/>
    <m/>
  </r>
  <r>
    <n v="619"/>
    <n v="27"/>
    <d v="2011-12-07T00:00:00"/>
    <n v="12"/>
    <x v="0"/>
    <n v="12"/>
    <s v="TSL,JSR"/>
    <s v="JELLINBAH PCI/SS NEWZEALAND"/>
    <s v="LOWLANDS NELLO/IRON BILL"/>
    <d v="1899-12-30T05:45:00"/>
    <x v="613"/>
    <s v="DTY-WT 1-WCS-RLS 1-IMWB 1-DTY"/>
    <n v="58"/>
    <n v="1"/>
    <m/>
    <d v="1899-12-30T05:45:00"/>
    <d v="1899-12-30T05:45:00"/>
    <d v="1899-12-30T00:00:00"/>
    <n v="0"/>
    <n v="0"/>
    <d v="1899-12-30T05:50:00"/>
    <d v="1899-12-30T00:05:00"/>
    <n v="0"/>
    <n v="5"/>
    <d v="1899-12-30T06:30:00"/>
    <d v="1899-12-30T00:40:00"/>
    <n v="0"/>
    <n v="40"/>
    <d v="1899-12-30T07:25:00"/>
    <d v="1899-12-30T00:55:00"/>
    <n v="0"/>
    <n v="55"/>
    <d v="1899-12-30T08:00:00"/>
    <d v="1899-12-30T09:45:00"/>
    <d v="1899-12-30T01:45:00"/>
    <n v="1"/>
    <n v="45"/>
    <d v="1899-12-30T08:00:00"/>
    <d v="1899-12-30T09:45:00"/>
    <d v="1899-12-30T01:45:00"/>
    <n v="1"/>
    <n v="45"/>
    <d v="1899-12-30T09:57:00"/>
    <d v="1899-12-30T00:12:00"/>
    <n v="0"/>
    <n v="12"/>
    <d v="1899-12-30T10:03:00"/>
    <d v="1899-12-30T00:06:00"/>
    <n v="0"/>
    <n v="6"/>
    <d v="1899-12-30T19:05:00"/>
    <d v="1899-12-30T09:02:00"/>
    <n v="9"/>
    <n v="2"/>
    <d v="1899-12-30T19:05:00"/>
    <d v="1899-12-30T19:05:00"/>
    <d v="1899-12-30T00:00:00"/>
    <n v="0"/>
    <n v="0"/>
    <d v="1899-12-30T19:05:00"/>
    <d v="1899-12-30T19:05:00"/>
    <m/>
    <d v="1899-12-30T00:00:00"/>
    <n v="0"/>
    <n v="0"/>
    <d v="1899-12-30T19:10:00"/>
    <d v="1899-12-30T00:05:00"/>
    <n v="0"/>
    <n v="5"/>
    <d v="1899-12-30T19:12:00"/>
    <d v="1899-12-30T00:02:00"/>
    <n v="0"/>
    <n v="2"/>
    <d v="1899-12-30T19:12:00"/>
    <d v="1899-12-30T19:15:00"/>
    <d v="1899-12-30T00:03:00"/>
    <n v="0"/>
    <n v="3"/>
    <d v="1899-12-30T13:30:00"/>
    <n v="13"/>
    <n v="30"/>
    <d v="1899-12-30T01:14:00"/>
    <n v="1"/>
    <n v="14"/>
    <d v="1899-12-30T01:45:00"/>
    <n v="1"/>
    <n v="45"/>
    <d v="1899-12-30T09:02:00"/>
    <n v="9"/>
    <n v="2"/>
    <m/>
    <m/>
    <m/>
    <d v="1899-12-30T02:47:00"/>
    <n v="2"/>
    <n v="47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6:15:00"/>
    <n v="6"/>
    <n v="15"/>
    <d v="1899-12-30T00:26:00"/>
    <n v="0"/>
    <n v="26"/>
    <n v="2191959.6460000006"/>
    <n v="35293"/>
    <n v="61.56758620689655"/>
    <n v="62.107490040517966"/>
    <m/>
    <m/>
    <m/>
    <m/>
    <m/>
  </r>
  <r>
    <n v="620"/>
    <n v="28"/>
    <d v="2011-12-07T00:00:00"/>
    <n v="12"/>
    <x v="18"/>
    <n v="3"/>
    <s v="BSL"/>
    <s v="STEAM NON COKING"/>
    <s v="IRON KNIGHT"/>
    <d v="1899-12-30T07:30:00"/>
    <x v="614"/>
    <s v="DTY-WT 1-WCS-RLS 2-IMWB 1-DTY"/>
    <n v="56"/>
    <n v="3"/>
    <m/>
    <d v="1899-12-30T07:30:00"/>
    <d v="1899-12-30T07:30:00"/>
    <d v="1899-12-30T00:00:00"/>
    <n v="0"/>
    <n v="0"/>
    <d v="1899-12-30T07:45:00"/>
    <d v="1899-12-30T00:15:00"/>
    <n v="0"/>
    <n v="15"/>
    <d v="1899-12-30T08:00:00"/>
    <d v="1899-12-30T00:15:00"/>
    <n v="0"/>
    <n v="15"/>
    <d v="1899-12-30T10:45:00"/>
    <d v="1899-12-30T02:45:00"/>
    <n v="2"/>
    <n v="45"/>
    <d v="1899-12-30T10:45:00"/>
    <d v="1899-12-30T12:00:00"/>
    <d v="1899-12-30T01:15:00"/>
    <n v="1"/>
    <n v="15"/>
    <d v="1899-12-30T10:45:00"/>
    <d v="1899-12-30T12:00:00"/>
    <d v="1899-12-30T01:15:00"/>
    <n v="1"/>
    <n v="15"/>
    <d v="1899-12-30T13:25:00"/>
    <d v="1899-12-30T01:25:00"/>
    <n v="1"/>
    <n v="25"/>
    <d v="1899-12-30T13:29:00"/>
    <d v="1899-12-30T00:04:00"/>
    <n v="0"/>
    <n v="4"/>
    <d v="1899-12-30T15:17:00"/>
    <d v="1899-12-30T01:48:00"/>
    <n v="1"/>
    <n v="48"/>
    <d v="1899-12-30T15:17:00"/>
    <d v="1899-12-30T15:17:00"/>
    <d v="1899-12-30T00:00:00"/>
    <n v="0"/>
    <n v="0"/>
    <d v="1899-12-30T15:17:00"/>
    <d v="1899-12-30T15:17:00"/>
    <m/>
    <d v="1899-12-30T00:00:00"/>
    <n v="0"/>
    <n v="0"/>
    <d v="1899-12-30T15:25:00"/>
    <d v="1899-12-30T00:08:00"/>
    <n v="0"/>
    <n v="8"/>
    <d v="1899-12-30T15:28:00"/>
    <d v="1899-12-30T00:03:00"/>
    <n v="0"/>
    <n v="3"/>
    <d v="1899-12-30T15:28:00"/>
    <d v="1899-12-30T15:30:00"/>
    <d v="1899-12-30T00:02:00"/>
    <n v="0"/>
    <n v="2"/>
    <d v="1899-12-30T08:00:00"/>
    <n v="8"/>
    <n v="0"/>
    <d v="1899-12-30T04:21:00"/>
    <n v="4"/>
    <n v="21"/>
    <d v="1899-12-30T01:15:00"/>
    <n v="1"/>
    <n v="15"/>
    <d v="1899-12-30T01:48:00"/>
    <n v="1"/>
    <n v="48"/>
    <m/>
    <m/>
    <m/>
    <d v="1899-12-30T01:30:00"/>
    <n v="1"/>
    <n v="30"/>
    <d v="1899-12-30T00:00:00"/>
    <n v="0"/>
    <n v="0"/>
    <d v="1899-12-30T00:10:00"/>
    <n v="0"/>
    <n v="10"/>
    <d v="1899-12-30T00:00:00"/>
    <n v="0"/>
    <n v="0"/>
    <d v="1899-12-30T00:00:00"/>
    <n v="0"/>
    <n v="0"/>
    <d v="1899-12-30T00:00:00"/>
    <n v="0"/>
    <n v="0"/>
    <d v="1899-12-30T00:08:00"/>
    <n v="0"/>
    <n v="8"/>
    <d v="1899-12-30T00:00:00"/>
    <n v="0"/>
    <n v="0"/>
    <n v="2195345.1860000007"/>
    <n v="35349"/>
    <n v="60.456071428571427"/>
    <n v="62.104873857817779"/>
    <m/>
    <m/>
    <m/>
    <m/>
    <m/>
  </r>
  <r>
    <n v="621"/>
    <n v="29"/>
    <d v="2011-12-07T00:00:00"/>
    <n v="12"/>
    <x v="32"/>
    <n v="1"/>
    <s v="VEDANT ALUMINIUM"/>
    <s v="NON COKING"/>
    <s v="YASA UNSAL SUNAR"/>
    <d v="1899-12-30T13:45:00"/>
    <x v="615"/>
    <s v="DTY-WT 1-WCS-IMWB 1-DTY"/>
    <n v="25"/>
    <n v="0"/>
    <m/>
    <d v="1899-12-30T13:45:00"/>
    <d v="1899-12-30T13:45:00"/>
    <d v="1899-12-30T00:00:00"/>
    <n v="0"/>
    <n v="0"/>
    <d v="1899-12-30T13:55:00"/>
    <d v="1899-12-30T00:10:00"/>
    <n v="0"/>
    <n v="10"/>
    <d v="1899-12-30T14:05:00"/>
    <d v="1899-12-30T00:10:00"/>
    <n v="0"/>
    <n v="10"/>
    <d v="1899-12-30T14:45:00"/>
    <d v="1899-12-30T00:40:00"/>
    <n v="0"/>
    <n v="40"/>
    <d v="1899-12-30T14:50:00"/>
    <d v="1899-12-30T16:15:00"/>
    <d v="1899-12-30T01:25:00"/>
    <n v="1"/>
    <n v="25"/>
    <d v="1899-12-30T14:50:00"/>
    <d v="1899-12-30T16:15:00"/>
    <d v="1899-12-30T01:25:00"/>
    <n v="1"/>
    <n v="25"/>
    <d v="1899-12-30T14:45:00"/>
    <d v="1899-12-30T00:00:00"/>
    <n v="0"/>
    <n v="0"/>
    <d v="1899-12-30T16:30:00"/>
    <d v="1899-12-30T00:15:00"/>
    <n v="0"/>
    <n v="15"/>
    <d v="1899-12-30T21:15:00"/>
    <d v="1899-12-30T04:45:00"/>
    <n v="4"/>
    <n v="45"/>
    <d v="1899-12-30T21:00:00"/>
    <d v="1899-12-30T21:00:00"/>
    <d v="1899-12-30T00:00:00"/>
    <n v="0"/>
    <n v="0"/>
    <d v="1899-12-30T21:00:00"/>
    <d v="1899-12-30T21:00:00"/>
    <m/>
    <d v="1899-12-30T00:00:00"/>
    <n v="0"/>
    <n v="0"/>
    <d v="1899-12-30T21:20:00"/>
    <d v="1899-12-30T00:20:00"/>
    <n v="0"/>
    <n v="20"/>
    <d v="1899-12-30T21:25:00"/>
    <d v="1899-12-30T00:05:00"/>
    <n v="0"/>
    <n v="5"/>
    <d v="1899-12-30T21:25:00"/>
    <d v="1899-12-30T21:30:00"/>
    <d v="1899-12-30T00:05:00"/>
    <n v="0"/>
    <n v="5"/>
    <d v="1899-12-30T07:45:00"/>
    <n v="7"/>
    <n v="45"/>
    <d v="1899-12-30T01:05:00"/>
    <n v="1"/>
    <n v="5"/>
    <d v="1899-12-30T01:25:00"/>
    <n v="1"/>
    <n v="25"/>
    <d v="1899-12-30T04:45:00"/>
    <n v="4"/>
    <n v="45"/>
    <m/>
    <m/>
    <m/>
    <d v="1899-12-30T00:00:00"/>
    <n v="0"/>
    <n v="0"/>
    <d v="1899-12-30T00:00:00"/>
    <n v="0"/>
    <n v="0"/>
    <d v="1899-12-30T00:00:00"/>
    <n v="0"/>
    <n v="0"/>
    <d v="1899-12-30T00:00:00"/>
    <n v="0"/>
    <n v="0"/>
    <d v="1899-12-30T04:45:00"/>
    <n v="4"/>
    <n v="45"/>
    <d v="1899-12-30T00:00:00"/>
    <n v="0"/>
    <n v="0"/>
    <d v="1899-12-30T00:00:00"/>
    <n v="0"/>
    <n v="0"/>
    <d v="1899-12-30T00:00:00"/>
    <n v="0"/>
    <n v="0"/>
    <n v="2196589.1460000006"/>
    <n v="35374"/>
    <n v="49.758400000000002"/>
    <n v="62.096148187934659"/>
    <m/>
    <m/>
    <m/>
    <m/>
    <m/>
  </r>
  <r>
    <n v="622"/>
    <n v="30"/>
    <d v="2011-12-07T00:00:00"/>
    <n v="12"/>
    <x v="18"/>
    <n v="4"/>
    <s v="BSL"/>
    <s v="STEAM NON COKING"/>
    <s v="IRON KNIGHT"/>
    <d v="1899-12-30T17:35:00"/>
    <x v="616"/>
    <s v="DTY-WT 1-WCS-RLS 1-IMWB 1-DTY"/>
    <n v="59"/>
    <n v="0"/>
    <m/>
    <d v="1899-12-30T17:35:00"/>
    <d v="1899-12-30T17:35:00"/>
    <d v="1899-12-30T00:00:00"/>
    <n v="0"/>
    <n v="0"/>
    <d v="1899-12-30T17:45:00"/>
    <d v="1899-12-30T00:10:00"/>
    <n v="0"/>
    <n v="10"/>
    <d v="1899-12-30T18:00:00"/>
    <d v="1899-12-30T00:15:00"/>
    <n v="0"/>
    <n v="15"/>
    <d v="1899-12-30T19:20:00"/>
    <d v="1899-12-30T01:20:00"/>
    <n v="1"/>
    <n v="20"/>
    <d v="1899-12-30T19:22:00"/>
    <d v="1899-12-30T20:24:00"/>
    <d v="1899-12-30T01:02:00"/>
    <n v="1"/>
    <n v="2"/>
    <d v="1899-12-30T19:22:00"/>
    <d v="1899-12-30T20:24:00"/>
    <d v="1899-12-30T01:02:00"/>
    <n v="1"/>
    <n v="2"/>
    <d v="1899-12-30T20:30:00"/>
    <d v="1899-12-30T00:06:00"/>
    <n v="0"/>
    <n v="6"/>
    <d v="1899-12-30T20:35:00"/>
    <d v="1899-12-30T00:05:00"/>
    <n v="0"/>
    <n v="5"/>
    <d v="1899-12-30T22:19:00"/>
    <d v="1899-12-30T01:44:00"/>
    <n v="1"/>
    <n v="44"/>
    <d v="1899-12-30T22:19:00"/>
    <d v="1899-12-30T22:19:00"/>
    <d v="1899-12-30T00:00:00"/>
    <n v="0"/>
    <n v="0"/>
    <d v="1899-12-30T22:19:00"/>
    <d v="1899-12-30T22:19:00"/>
    <m/>
    <d v="1899-12-30T00:00:00"/>
    <n v="0"/>
    <n v="0"/>
    <d v="1899-12-30T22:25:00"/>
    <d v="1899-12-30T00:06:00"/>
    <n v="0"/>
    <n v="6"/>
    <d v="1899-12-30T22:27:00"/>
    <d v="1899-12-30T00:02:00"/>
    <n v="0"/>
    <n v="2"/>
    <d v="1899-12-30T22:27:00"/>
    <d v="1899-12-30T22:30:00"/>
    <d v="1899-12-30T00:03:00"/>
    <n v="0"/>
    <n v="3"/>
    <d v="1899-12-30T04:55:00"/>
    <n v="4"/>
    <n v="55"/>
    <d v="1899-12-30T01:34:00"/>
    <n v="1"/>
    <n v="34"/>
    <d v="1899-12-30T01:02:00"/>
    <n v="1"/>
    <n v="2"/>
    <d v="1899-12-30T01:44:00"/>
    <n v="1"/>
    <n v="44"/>
    <m/>
    <m/>
    <m/>
    <d v="1899-12-30T01:33:00"/>
    <n v="1"/>
    <n v="33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11:00"/>
    <n v="0"/>
    <n v="11"/>
    <d v="1899-12-30T00:00:00"/>
    <n v="0"/>
    <n v="0"/>
    <n v="2200194.4460000005"/>
    <n v="35433"/>
    <n v="61.106779661016951"/>
    <n v="62.094500776112675"/>
    <m/>
    <m/>
    <m/>
    <m/>
    <m/>
  </r>
  <r>
    <n v="623"/>
    <n v="31"/>
    <d v="2011-12-07T00:00:00"/>
    <n v="12"/>
    <x v="35"/>
    <n v="1"/>
    <s v="KYORI OREMIN LTD."/>
    <s v="STEAM NON COKING"/>
    <s v="PANORIA"/>
    <d v="1899-12-30T19:45:00"/>
    <x v="617"/>
    <s v="DTY-WT 1-WCS-RLS 1-IMWB 1-DTY"/>
    <n v="58"/>
    <n v="1"/>
    <m/>
    <d v="1899-12-30T19:45:00"/>
    <d v="1899-12-30T19:45:00"/>
    <d v="1899-12-30T00:00:00"/>
    <n v="0"/>
    <n v="0"/>
    <d v="1899-12-30T21:25:00"/>
    <d v="1899-12-30T01:40:00"/>
    <n v="1"/>
    <n v="40"/>
    <d v="1899-12-30T21:50:00"/>
    <d v="1899-12-30T00:25:00"/>
    <n v="0"/>
    <n v="25"/>
    <d v="1899-12-30T22:40:00"/>
    <d v="1899-12-30T00:50:00"/>
    <n v="0"/>
    <n v="50"/>
    <d v="1899-12-30T22:45:00"/>
    <d v="1899-12-30T23:10:00"/>
    <d v="1899-12-30T00:25:00"/>
    <n v="0"/>
    <n v="25"/>
    <d v="1899-12-30T22:45:00"/>
    <d v="1899-12-30T23:10:00"/>
    <d v="1899-12-30T00:25:00"/>
    <n v="0"/>
    <n v="25"/>
    <d v="1899-12-30T23:10:00"/>
    <d v="1899-12-30T00:00:00"/>
    <n v="0"/>
    <n v="0"/>
    <d v="1899-12-30T23:25:00"/>
    <d v="1899-12-30T00:15:00"/>
    <n v="0"/>
    <n v="15"/>
    <d v="1899-12-31T01:10:00"/>
    <d v="1899-12-30T01:45:00"/>
    <n v="1"/>
    <n v="45"/>
    <d v="1899-12-31T01:10:00"/>
    <d v="1899-12-31T01:10:00"/>
    <d v="1899-12-30T00:00:00"/>
    <n v="0"/>
    <n v="0"/>
    <d v="1899-12-31T01:10:00"/>
    <d v="1899-12-31T01:10:00"/>
    <m/>
    <d v="1899-12-30T00:00:00"/>
    <n v="0"/>
    <n v="0"/>
    <d v="1899-12-31T01:20:00"/>
    <d v="1899-12-30T00:10:00"/>
    <n v="0"/>
    <n v="10"/>
    <d v="1899-12-31T01:25:00"/>
    <d v="1899-12-30T00:05:00"/>
    <n v="0"/>
    <n v="5"/>
    <d v="1899-12-31T01:25:00"/>
    <d v="1899-12-31T01:30:00"/>
    <d v="1899-12-30T00:05:00"/>
    <n v="0"/>
    <n v="5"/>
    <d v="1899-12-30T05:45:00"/>
    <n v="5"/>
    <n v="45"/>
    <d v="1899-12-30T01:05:00"/>
    <n v="1"/>
    <n v="5"/>
    <d v="1899-12-30T00:25:00"/>
    <n v="0"/>
    <n v="25"/>
    <d v="1899-12-30T01:45:00"/>
    <n v="1"/>
    <n v="45"/>
    <m/>
    <m/>
    <m/>
    <d v="1899-12-30T01:25:00"/>
    <n v="1"/>
    <n v="25"/>
    <d v="1899-12-30T00:00:00"/>
    <n v="0"/>
    <n v="0"/>
    <d v="1899-12-30T00:07:00"/>
    <n v="0"/>
    <n v="7"/>
    <d v="1899-12-30T00:00:00"/>
    <n v="0"/>
    <n v="0"/>
    <d v="1899-12-30T00:00:00"/>
    <n v="0"/>
    <n v="0"/>
    <d v="1899-12-30T00:13:00"/>
    <n v="0"/>
    <n v="13"/>
    <d v="1899-12-30T00:00:00"/>
    <n v="0"/>
    <n v="0"/>
    <d v="1899-12-30T00:00:00"/>
    <n v="0"/>
    <n v="0"/>
    <n v="2203793.7960000006"/>
    <n v="35491"/>
    <n v="62.057758620689654"/>
    <n v="62.094440731453062"/>
    <m/>
    <m/>
    <m/>
    <m/>
    <m/>
  </r>
  <r>
    <n v="624"/>
    <n v="32"/>
    <d v="2011-12-08T00:00:00"/>
    <n v="12"/>
    <x v="0"/>
    <n v="13"/>
    <s v="TSL,JSR"/>
    <s v="JELLINBAH PCI/ILLAWARA"/>
    <s v="LOWLANDS NELLO/KM KEELUNG"/>
    <d v="1899-12-30T00:20:00"/>
    <x v="618"/>
    <s v="DTY-WT 1-WCS-RLS 1-IMWB 1-DTY"/>
    <n v="53"/>
    <n v="5"/>
    <m/>
    <d v="1899-12-30T00:20:00"/>
    <d v="1899-12-30T00:20:00"/>
    <d v="1899-12-30T00:00:00"/>
    <n v="0"/>
    <n v="0"/>
    <d v="1899-12-30T00:45:00"/>
    <d v="1899-12-30T00:25:00"/>
    <n v="0"/>
    <n v="25"/>
    <d v="1899-12-30T01:00:00"/>
    <d v="1899-12-30T00:15:00"/>
    <n v="0"/>
    <n v="15"/>
    <d v="1899-12-30T02:00:00"/>
    <d v="1899-12-30T01:00:00"/>
    <n v="1"/>
    <n v="0"/>
    <d v="1899-12-30T02:00:00"/>
    <d v="1899-12-30T03:00:00"/>
    <d v="1899-12-30T01:00:00"/>
    <n v="1"/>
    <n v="0"/>
    <d v="1899-12-30T02:00:00"/>
    <d v="1899-12-30T03:00:00"/>
    <d v="1899-12-30T01:00:00"/>
    <n v="1"/>
    <n v="0"/>
    <d v="1899-12-30T03:00:00"/>
    <d v="1899-12-30T00:00:00"/>
    <n v="0"/>
    <n v="0"/>
    <d v="1899-12-30T03:23:00"/>
    <d v="1899-12-30T00:23:00"/>
    <n v="0"/>
    <n v="23"/>
    <d v="1899-12-30T06:19:00"/>
    <d v="1899-12-30T02:56:00"/>
    <n v="2"/>
    <n v="56"/>
    <d v="1899-12-30T06:19:00"/>
    <d v="1899-12-30T06:19:00"/>
    <d v="1899-12-30T00:00:00"/>
    <n v="0"/>
    <n v="0"/>
    <d v="1899-12-30T06:19:00"/>
    <d v="1899-12-30T06:19:00"/>
    <m/>
    <d v="1899-12-30T00:00:00"/>
    <n v="0"/>
    <n v="0"/>
    <d v="1899-12-30T06:30:00"/>
    <d v="1899-12-30T00:11:00"/>
    <n v="0"/>
    <n v="11"/>
    <d v="1899-12-30T06:35:00"/>
    <d v="1899-12-30T00:05:00"/>
    <n v="0"/>
    <n v="5"/>
    <d v="1899-12-30T06:35:00"/>
    <d v="1899-12-30T06:40:00"/>
    <d v="1899-12-30T00:05:00"/>
    <n v="0"/>
    <n v="5"/>
    <d v="1899-12-30T06:20:00"/>
    <n v="6"/>
    <n v="20"/>
    <d v="1899-12-30T01:16:00"/>
    <n v="1"/>
    <n v="16"/>
    <d v="1899-12-30T01:00:00"/>
    <n v="1"/>
    <n v="0"/>
    <d v="1899-12-30T02:56:00"/>
    <n v="2"/>
    <n v="56"/>
    <m/>
    <m/>
    <m/>
    <d v="1899-12-30T01:49:00"/>
    <n v="1"/>
    <n v="49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6:00"/>
    <n v="0"/>
    <n v="6"/>
    <d v="1899-12-30T01:01:00"/>
    <n v="1"/>
    <n v="1"/>
    <d v="1899-12-30T00:00:00"/>
    <n v="0"/>
    <n v="0"/>
    <n v="2207187.3360000006"/>
    <n v="35544"/>
    <n v="64.029056603773583"/>
    <n v="62.097325455773145"/>
    <m/>
    <m/>
    <m/>
    <m/>
    <m/>
  </r>
  <r>
    <n v="625"/>
    <n v="33"/>
    <d v="2011-12-08T00:00:00"/>
    <n v="12"/>
    <x v="1"/>
    <n v="7"/>
    <s v="TSL,HALDIA"/>
    <s v="ILLAWARA/CURRAGH SS"/>
    <s v="KM KEELUNG/AENEAS"/>
    <d v="1899-12-30T04:30:00"/>
    <x v="619"/>
    <s v="DTY-WT 1-WCS-RLS 1-IMWB 1-DTY"/>
    <n v="58"/>
    <n v="1"/>
    <m/>
    <d v="1899-12-30T04:30:00"/>
    <d v="1899-12-30T04:30:00"/>
    <d v="1899-12-30T00:00:00"/>
    <n v="0"/>
    <n v="0"/>
    <d v="1899-12-30T04:40:00"/>
    <d v="1899-12-30T00:10:00"/>
    <n v="0"/>
    <n v="10"/>
    <d v="1899-12-30T04:55:00"/>
    <d v="1899-12-30T00:15:00"/>
    <n v="0"/>
    <n v="15"/>
    <d v="1899-12-30T06:00:00"/>
    <d v="1899-12-30T01:05:00"/>
    <n v="1"/>
    <n v="5"/>
    <d v="1899-12-30T06:05:00"/>
    <d v="1899-12-30T07:35:00"/>
    <d v="1899-12-30T01:30:00"/>
    <n v="1"/>
    <n v="30"/>
    <d v="1899-12-30T06:05:00"/>
    <d v="1899-12-30T07:35:00"/>
    <d v="1899-12-30T01:30:00"/>
    <n v="1"/>
    <n v="30"/>
    <d v="1899-12-30T07:37:00"/>
    <d v="1899-12-30T00:02:00"/>
    <n v="0"/>
    <n v="2"/>
    <d v="1899-12-30T07:37:00"/>
    <d v="1899-12-30T00:00:00"/>
    <n v="0"/>
    <n v="0"/>
    <d v="1899-12-30T10:25:00"/>
    <d v="1899-12-30T02:48:00"/>
    <n v="2"/>
    <n v="48"/>
    <d v="1899-12-30T10:25:00"/>
    <d v="1899-12-30T10:25:00"/>
    <d v="1899-12-30T00:00:00"/>
    <n v="0"/>
    <n v="0"/>
    <d v="1899-12-30T10:25:00"/>
    <d v="1899-12-30T10:25:00"/>
    <m/>
    <d v="1899-12-30T00:00:00"/>
    <n v="0"/>
    <n v="0"/>
    <d v="1899-12-30T10:35:00"/>
    <d v="1899-12-30T00:10:00"/>
    <n v="0"/>
    <n v="10"/>
    <d v="1899-12-30T10:40:00"/>
    <d v="1899-12-30T00:05:00"/>
    <n v="0"/>
    <n v="5"/>
    <d v="1899-12-30T10:40:00"/>
    <d v="1899-12-30T10:45:00"/>
    <d v="1899-12-30T00:05:00"/>
    <n v="0"/>
    <n v="5"/>
    <d v="1899-12-30T06:15:00"/>
    <n v="6"/>
    <n v="15"/>
    <d v="1899-12-30T01:22:00"/>
    <n v="1"/>
    <n v="22"/>
    <d v="1899-12-30T01:30:00"/>
    <n v="1"/>
    <n v="30"/>
    <d v="1899-12-30T02:48:00"/>
    <n v="2"/>
    <n v="48"/>
    <m/>
    <m/>
    <m/>
    <d v="1899-12-30T01:22:00"/>
    <n v="1"/>
    <n v="22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26:00"/>
    <n v="1"/>
    <n v="26"/>
    <d v="1899-12-30T00:00:00"/>
    <n v="0"/>
    <n v="0"/>
    <n v="2210921.2960000006"/>
    <n v="35602"/>
    <n v="64.378620689655179"/>
    <n v="62.101041963934627"/>
    <m/>
    <m/>
    <m/>
    <m/>
    <m/>
  </r>
  <r>
    <n v="626"/>
    <n v="34"/>
    <d v="2011-12-08T00:00:00"/>
    <n v="12"/>
    <x v="18"/>
    <n v="5"/>
    <s v="BSL"/>
    <s v="STEAM NON COKING"/>
    <s v="IRON KNIGHT"/>
    <d v="1899-12-30T11:15:00"/>
    <x v="620"/>
    <s v="DTY-WT 1-WCS-RLS 1-IMWB 1-DTY"/>
    <n v="59"/>
    <n v="0"/>
    <m/>
    <d v="1899-12-30T11:15:00"/>
    <d v="1899-12-30T11:15:00"/>
    <d v="1899-12-30T00:00:00"/>
    <n v="0"/>
    <n v="0"/>
    <d v="1899-12-30T11:30:00"/>
    <d v="1899-12-30T00:15:00"/>
    <n v="0"/>
    <n v="15"/>
    <d v="1899-12-30T11:40:00"/>
    <d v="1899-12-30T00:10:00"/>
    <n v="0"/>
    <n v="10"/>
    <d v="1899-12-30T12:40:00"/>
    <d v="1899-12-30T01:00:00"/>
    <n v="1"/>
    <n v="0"/>
    <d v="1899-12-30T12:45:00"/>
    <d v="1899-12-30T13:50:00"/>
    <d v="1899-12-30T01:05:00"/>
    <n v="1"/>
    <n v="5"/>
    <d v="1899-12-30T12:45:00"/>
    <d v="1899-12-30T13:50:00"/>
    <d v="1899-12-30T01:05:00"/>
    <n v="1"/>
    <n v="5"/>
    <d v="1899-12-30T13:53:00"/>
    <d v="1899-12-30T00:03:00"/>
    <n v="0"/>
    <n v="3"/>
    <d v="1899-12-30T13:54:00"/>
    <d v="1899-12-30T00:01:00"/>
    <n v="0"/>
    <n v="1"/>
    <d v="1899-12-30T15:33:00"/>
    <d v="1899-12-30T01:39:00"/>
    <n v="1"/>
    <n v="39"/>
    <d v="1899-12-30T15:33:00"/>
    <d v="1899-12-30T15:33:00"/>
    <d v="1899-12-30T00:00:00"/>
    <n v="0"/>
    <n v="0"/>
    <d v="1899-12-30T15:33:00"/>
    <d v="1899-12-30T15:33:00"/>
    <m/>
    <d v="1899-12-30T00:00:00"/>
    <n v="0"/>
    <n v="0"/>
    <d v="1899-12-30T15:45:00"/>
    <d v="1899-12-30T00:12:00"/>
    <n v="0"/>
    <n v="12"/>
    <d v="1899-12-30T15:50:00"/>
    <d v="1899-12-30T00:05:00"/>
    <n v="0"/>
    <n v="5"/>
    <d v="1899-12-30T15:50:00"/>
    <d v="1899-12-30T15:55:00"/>
    <d v="1899-12-30T00:05:00"/>
    <n v="0"/>
    <n v="5"/>
    <d v="1899-12-30T04:40:00"/>
    <n v="4"/>
    <n v="40"/>
    <d v="1899-12-30T01:20:00"/>
    <n v="1"/>
    <n v="20"/>
    <d v="1899-12-30T01:05:00"/>
    <n v="1"/>
    <n v="5"/>
    <d v="1899-12-30T01:39:00"/>
    <n v="1"/>
    <n v="39"/>
    <m/>
    <m/>
    <m/>
    <d v="1899-12-30T01:21:00"/>
    <n v="1"/>
    <n v="21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18:00"/>
    <n v="0"/>
    <n v="18"/>
    <d v="1899-12-30T00:00:00"/>
    <n v="0"/>
    <n v="0"/>
    <n v="2214579.8760000006"/>
    <n v="35661"/>
    <n v="62.009830508474572"/>
    <n v="62.100891057457744"/>
    <m/>
    <m/>
    <m/>
    <m/>
    <m/>
  </r>
  <r>
    <n v="627"/>
    <n v="35"/>
    <d v="2011-12-08T00:00:00"/>
    <n v="12"/>
    <x v="17"/>
    <n v="3"/>
    <s v="UML,SUKHINDA"/>
    <s v="HARD COKING COAL"/>
    <s v="SUMMER FORTUNE"/>
    <d v="1899-12-30T14:00:00"/>
    <x v="621"/>
    <s v="DTY-WT 1-WCS-RLS 2-IMWB 1-DTY"/>
    <n v="58"/>
    <n v="1"/>
    <m/>
    <d v="1899-12-30T14:00:00"/>
    <d v="1899-12-30T14:00:00"/>
    <d v="1899-12-30T00:00:00"/>
    <n v="0"/>
    <n v="0"/>
    <d v="1899-12-30T14:05:00"/>
    <d v="1899-12-30T00:05:00"/>
    <n v="0"/>
    <n v="5"/>
    <d v="1899-12-30T14:15:00"/>
    <d v="1899-12-30T00:10:00"/>
    <n v="0"/>
    <n v="10"/>
    <d v="1899-12-30T15:10:00"/>
    <d v="1899-12-30T00:55:00"/>
    <n v="0"/>
    <n v="55"/>
    <d v="1899-12-30T15:12:00"/>
    <d v="1899-12-30T16:30:00"/>
    <d v="1899-12-30T01:18:00"/>
    <n v="1"/>
    <n v="18"/>
    <d v="1899-12-30T15:12:00"/>
    <d v="1899-12-30T16:30:00"/>
    <d v="1899-12-30T01:18:00"/>
    <n v="1"/>
    <n v="18"/>
    <d v="1899-12-30T16:32:00"/>
    <d v="1899-12-30T00:02:00"/>
    <n v="0"/>
    <n v="2"/>
    <d v="1899-12-30T16:35:00"/>
    <d v="1899-12-30T00:03:00"/>
    <n v="0"/>
    <n v="3"/>
    <d v="1899-12-30T18:39:00"/>
    <d v="1899-12-30T02:04:00"/>
    <n v="2"/>
    <n v="4"/>
    <d v="1899-12-30T18:39:00"/>
    <d v="1899-12-30T18:39:00"/>
    <d v="1899-12-30T00:00:00"/>
    <n v="0"/>
    <n v="0"/>
    <d v="1899-12-30T18:39:00"/>
    <d v="1899-12-30T18:39:00"/>
    <m/>
    <d v="1899-12-30T00:00:00"/>
    <n v="0"/>
    <n v="0"/>
    <d v="1899-12-30T18:50:00"/>
    <d v="1899-12-30T00:11:00"/>
    <n v="0"/>
    <n v="11"/>
    <d v="1899-12-30T18:55:00"/>
    <d v="1899-12-30T00:05:00"/>
    <n v="0"/>
    <n v="5"/>
    <d v="1899-12-30T18:55:00"/>
    <d v="1899-12-30T19:00:00"/>
    <d v="1899-12-30T00:05:00"/>
    <n v="0"/>
    <n v="5"/>
    <d v="1899-12-30T05:00:00"/>
    <n v="5"/>
    <n v="0"/>
    <d v="1899-12-30T01:13:00"/>
    <n v="1"/>
    <n v="13"/>
    <d v="1899-12-30T01:18:00"/>
    <n v="1"/>
    <n v="18"/>
    <d v="1899-12-30T02:04:00"/>
    <n v="2"/>
    <n v="4"/>
    <m/>
    <m/>
    <m/>
    <d v="1899-12-30T01:30:00"/>
    <n v="1"/>
    <n v="3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34:00"/>
    <n v="0"/>
    <n v="34"/>
    <d v="1899-12-30T00:00:00"/>
    <n v="0"/>
    <n v="0"/>
    <n v="2218169.1160000009"/>
    <n v="35719"/>
    <n v="61.883448275862065"/>
    <n v="62.100537976987063"/>
    <m/>
    <m/>
    <m/>
    <m/>
    <m/>
  </r>
  <r>
    <n v="628"/>
    <n v="36"/>
    <d v="2011-12-08T00:00:00"/>
    <n v="12"/>
    <x v="25"/>
    <n v="2"/>
    <s v="KYORI OREMIN LTD."/>
    <s v="STEAM NON COKING"/>
    <s v="PANORIA"/>
    <d v="1899-12-30T16:30:00"/>
    <x v="622"/>
    <s v="DTY-WT 1-WCS-RLS 1-IMWB 1-DTY"/>
    <n v="58"/>
    <n v="1"/>
    <m/>
    <d v="1899-12-30T16:30:00"/>
    <d v="1899-12-30T16:30:00"/>
    <d v="1899-12-30T00:00:00"/>
    <n v="0"/>
    <n v="0"/>
    <d v="1899-12-30T16:40:00"/>
    <d v="1899-12-30T00:10:00"/>
    <n v="0"/>
    <n v="10"/>
    <d v="1899-12-30T16:50:00"/>
    <d v="1899-12-30T00:10:00"/>
    <n v="0"/>
    <n v="10"/>
    <d v="1899-12-30T17:46:00"/>
    <d v="1899-12-30T00:56:00"/>
    <n v="0"/>
    <n v="56"/>
    <d v="1899-12-30T17:53:00"/>
    <d v="1899-12-30T19:26:00"/>
    <d v="1899-12-30T01:33:00"/>
    <n v="1"/>
    <n v="33"/>
    <d v="1899-12-30T17:53:00"/>
    <d v="1899-12-30T19:26:00"/>
    <d v="1899-12-30T01:33:00"/>
    <n v="1"/>
    <n v="33"/>
    <d v="1899-12-30T19:34:00"/>
    <d v="1899-12-30T00:08:00"/>
    <n v="0"/>
    <n v="8"/>
    <d v="1899-12-30T19:36:00"/>
    <d v="1899-12-30T00:02:00"/>
    <n v="0"/>
    <n v="2"/>
    <d v="1899-12-30T22:16:00"/>
    <d v="1899-12-30T02:40:00"/>
    <n v="2"/>
    <n v="40"/>
    <d v="1899-12-30T22:16:00"/>
    <d v="1899-12-30T22:16:00"/>
    <d v="1899-12-30T00:00:00"/>
    <n v="0"/>
    <n v="0"/>
    <d v="1899-12-30T22:16:00"/>
    <d v="1899-12-30T22:16:00"/>
    <m/>
    <d v="1899-12-30T00:00:00"/>
    <n v="0"/>
    <n v="0"/>
    <d v="1899-12-30T22:25:00"/>
    <d v="1899-12-30T00:09:00"/>
    <n v="0"/>
    <n v="9"/>
    <d v="1899-12-30T22:30:00"/>
    <d v="1899-12-30T00:05:00"/>
    <n v="0"/>
    <n v="5"/>
    <d v="1899-12-30T22:30:00"/>
    <d v="1899-12-30T22:35:00"/>
    <d v="1899-12-30T00:05:00"/>
    <n v="0"/>
    <n v="5"/>
    <d v="1899-12-30T06:05:00"/>
    <n v="6"/>
    <n v="5"/>
    <d v="1899-12-30T01:18:00"/>
    <n v="1"/>
    <n v="18"/>
    <d v="1899-12-30T01:33:00"/>
    <n v="1"/>
    <n v="33"/>
    <d v="1899-12-30T02:40:00"/>
    <n v="2"/>
    <n v="40"/>
    <m/>
    <m/>
    <m/>
    <d v="1899-12-30T01:44:00"/>
    <n v="1"/>
    <n v="44"/>
    <d v="1899-12-30T00:00:00"/>
    <n v="0"/>
    <n v="0"/>
    <d v="1899-12-30T00:47:00"/>
    <n v="0"/>
    <n v="47"/>
    <d v="1899-12-30T00:00:00"/>
    <n v="0"/>
    <n v="0"/>
    <d v="1899-12-30T00:00:00"/>
    <n v="0"/>
    <n v="0"/>
    <d v="1899-12-30T00:00:00"/>
    <n v="0"/>
    <n v="0"/>
    <d v="1899-12-30T00:09:00"/>
    <n v="0"/>
    <n v="9"/>
    <d v="1899-12-30T00:00:00"/>
    <n v="0"/>
    <n v="0"/>
    <n v="2221768.0860000011"/>
    <n v="35777"/>
    <n v="62.051206896551719"/>
    <n v="62.100458003745452"/>
    <m/>
    <m/>
    <m/>
    <m/>
    <m/>
  </r>
  <r>
    <n v="629"/>
    <n v="37"/>
    <d v="2011-12-08T00:00:00"/>
    <n v="12"/>
    <x v="36"/>
    <n v="1"/>
    <s v="HIND ENERGY"/>
    <s v="NON COKING"/>
    <s v="IPSEA COLOSSUS"/>
    <d v="1899-12-30T20:30:00"/>
    <x v="623"/>
    <s v="DTY-WT 1-WCS-RLS 2-IMWB 1-DTY"/>
    <n v="55"/>
    <n v="4"/>
    <m/>
    <d v="1899-12-30T20:30:00"/>
    <d v="1899-12-30T20:30:00"/>
    <d v="1899-12-30T00:00:00"/>
    <n v="0"/>
    <n v="0"/>
    <d v="1899-12-30T20:35:00"/>
    <d v="1899-12-30T00:05:00"/>
    <n v="0"/>
    <n v="5"/>
    <d v="1899-12-30T20:45:00"/>
    <d v="1899-12-30T00:10:00"/>
    <n v="0"/>
    <n v="10"/>
    <d v="1899-12-30T21:45:00"/>
    <d v="1899-12-30T01:00:00"/>
    <n v="1"/>
    <n v="0"/>
    <d v="1899-12-30T21:48:00"/>
    <d v="1899-12-30T23:10:00"/>
    <d v="1899-12-30T01:22:00"/>
    <n v="1"/>
    <n v="22"/>
    <d v="1899-12-30T21:48:00"/>
    <d v="1899-12-30T23:10:00"/>
    <d v="1899-12-30T01:22:00"/>
    <n v="1"/>
    <n v="22"/>
    <d v="1899-12-30T23:25:00"/>
    <d v="1899-12-30T00:15:00"/>
    <n v="0"/>
    <n v="15"/>
    <d v="1899-12-30T23:28:00"/>
    <d v="1899-12-30T00:03:00"/>
    <n v="0"/>
    <n v="3"/>
    <d v="1899-12-31T03:00:00"/>
    <d v="1899-12-30T03:32:00"/>
    <n v="3"/>
    <n v="32"/>
    <d v="1899-12-31T03:00:00"/>
    <d v="1899-12-31T03:00:00"/>
    <d v="1899-12-30T00:00:00"/>
    <n v="0"/>
    <n v="0"/>
    <d v="1899-12-31T03:00:00"/>
    <d v="1899-12-31T03:00:00"/>
    <m/>
    <d v="1899-12-30T00:00:00"/>
    <n v="0"/>
    <n v="0"/>
    <d v="1899-12-31T03:10:00"/>
    <d v="1899-12-30T00:10:00"/>
    <n v="0"/>
    <n v="10"/>
    <d v="1899-12-31T03:15:00"/>
    <d v="1899-12-30T00:05:00"/>
    <n v="0"/>
    <n v="5"/>
    <d v="1899-12-31T03:15:00"/>
    <d v="1899-12-31T03:20:00"/>
    <d v="1899-12-30T00:05:00"/>
    <n v="0"/>
    <n v="5"/>
    <d v="1899-12-30T06:50:00"/>
    <n v="6"/>
    <n v="50"/>
    <d v="1899-12-30T01:30:00"/>
    <n v="1"/>
    <n v="30"/>
    <d v="1899-12-30T01:22:00"/>
    <n v="1"/>
    <n v="22"/>
    <d v="1899-12-30T03:32:00"/>
    <n v="3"/>
    <n v="32"/>
    <m/>
    <m/>
    <m/>
    <d v="1899-12-30T01:47:00"/>
    <n v="1"/>
    <n v="47"/>
    <d v="1899-12-30T00:00:00"/>
    <n v="0"/>
    <n v="0"/>
    <d v="1899-12-30T00:30:00"/>
    <n v="0"/>
    <n v="30"/>
    <d v="1899-12-30T00:00:00"/>
    <n v="0"/>
    <n v="0"/>
    <d v="1899-12-30T00:00:00"/>
    <n v="0"/>
    <n v="0"/>
    <d v="1899-12-30T00:00:00"/>
    <n v="0"/>
    <n v="0"/>
    <d v="1899-12-30T01:15:00"/>
    <n v="1"/>
    <n v="15"/>
    <d v="1899-12-30T00:00:00"/>
    <n v="0"/>
    <n v="0"/>
    <n v="2225119.8060000013"/>
    <n v="35832"/>
    <n v="60.940363636363635"/>
    <n v="62.098677327528499"/>
    <m/>
    <m/>
    <m/>
    <m/>
    <m/>
  </r>
  <r>
    <n v="630"/>
    <n v="38"/>
    <d v="2011-12-09T00:00:00"/>
    <n v="12"/>
    <x v="0"/>
    <n v="14"/>
    <s v="TSL,JSR"/>
    <s v="CURRAGH SS/CP OMAN"/>
    <s v="AENEAS/MP PANAMAX 6"/>
    <d v="1899-12-30T23:20:00"/>
    <x v="624"/>
    <s v="DTY-WT 1-WCS-RLS 1-IMWB 1-DTY"/>
    <n v="55"/>
    <n v="4"/>
    <m/>
    <d v="1899-12-30T23:20:00"/>
    <d v="1899-12-30T23:20:00"/>
    <d v="1899-12-30T00:00:00"/>
    <n v="0"/>
    <n v="0"/>
    <d v="1899-12-30T23:30:00"/>
    <d v="1899-12-30T00:10:00"/>
    <n v="0"/>
    <n v="10"/>
    <d v="1899-12-30T23:40:00"/>
    <d v="1899-12-30T00:10:00"/>
    <n v="0"/>
    <n v="10"/>
    <d v="1899-12-31T00:20:00"/>
    <d v="1899-12-30T00:40:00"/>
    <n v="0"/>
    <n v="40"/>
    <d v="1899-12-31T00:25:00"/>
    <d v="1899-12-31T02:00:00"/>
    <d v="1899-12-30T01:35:00"/>
    <n v="1"/>
    <n v="35"/>
    <d v="1899-12-31T00:25:00"/>
    <d v="1899-12-31T02:00:00"/>
    <d v="1899-12-30T01:35:00"/>
    <n v="1"/>
    <n v="35"/>
    <d v="1899-12-31T01:07:00"/>
    <d v="1899-12-30T00:47:00"/>
    <n v="0"/>
    <n v="47"/>
    <d v="1899-12-31T01:08:00"/>
    <d v="1899-12-30T00:01:00"/>
    <n v="0"/>
    <n v="1"/>
    <d v="1899-12-31T06:22:00"/>
    <d v="1899-12-30T05:14:00"/>
    <n v="5"/>
    <n v="14"/>
    <d v="1899-12-31T06:22:00"/>
    <d v="1899-12-31T06:22:00"/>
    <d v="1899-12-30T00:00:00"/>
    <n v="0"/>
    <n v="0"/>
    <d v="1899-12-31T06:22:00"/>
    <d v="1899-12-31T06:22:00"/>
    <m/>
    <d v="1899-12-30T00:00:00"/>
    <n v="0"/>
    <n v="0"/>
    <d v="1899-12-31T06:30:00"/>
    <d v="1899-12-30T00:08:00"/>
    <n v="0"/>
    <n v="8"/>
    <d v="1899-12-31T06:35:00"/>
    <d v="1899-12-30T00:05:00"/>
    <n v="0"/>
    <n v="5"/>
    <d v="1899-12-31T06:35:00"/>
    <d v="1899-12-31T06:40:00"/>
    <d v="1899-12-30T00:05:00"/>
    <n v="0"/>
    <n v="5"/>
    <d v="1899-12-30T07:20:00"/>
    <n v="7"/>
    <n v="20"/>
    <d v="1899-12-30T01:40:00"/>
    <n v="1"/>
    <n v="40"/>
    <d v="1899-12-30T01:35:00"/>
    <n v="1"/>
    <n v="35"/>
    <d v="1899-12-30T05:14:00"/>
    <n v="5"/>
    <n v="14"/>
    <m/>
    <m/>
    <m/>
    <d v="1899-12-30T02:11:00"/>
    <n v="2"/>
    <n v="11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3:03:00"/>
    <n v="3"/>
    <n v="3"/>
    <d v="1899-12-30T00:00:00"/>
    <n v="0"/>
    <n v="0"/>
    <n v="2228652.0160000012"/>
    <n v="35887"/>
    <n v="64.221999999999994"/>
    <n v="62.101931507231065"/>
    <m/>
    <m/>
    <m/>
    <m/>
    <m/>
  </r>
  <r>
    <n v="631"/>
    <n v="39"/>
    <d v="2011-12-09T00:00:00"/>
    <n v="12"/>
    <x v="18"/>
    <n v="6"/>
    <s v="BSL"/>
    <s v="STEAM NON COKING"/>
    <s v="IRON KNIGHT"/>
    <d v="1899-12-30T03:30:00"/>
    <x v="625"/>
    <s v="DTY-WT 1-WCS-RLS 1-IMWB 1-DTY"/>
    <n v="54"/>
    <n v="4"/>
    <m/>
    <d v="1899-12-30T03:30:00"/>
    <d v="1899-12-30T03:30:00"/>
    <d v="1899-12-30T00:00:00"/>
    <n v="0"/>
    <n v="0"/>
    <d v="1899-12-30T03:40:00"/>
    <d v="1899-12-30T00:10:00"/>
    <n v="0"/>
    <n v="10"/>
    <d v="1899-12-30T04:00:00"/>
    <d v="1899-12-30T00:20:00"/>
    <n v="0"/>
    <n v="20"/>
    <d v="1899-12-30T05:00:00"/>
    <d v="1899-12-30T01:00:00"/>
    <n v="1"/>
    <n v="0"/>
    <d v="1899-12-30T05:05:00"/>
    <d v="1899-12-30T07:00:00"/>
    <d v="1899-12-30T01:55:00"/>
    <n v="1"/>
    <n v="55"/>
    <d v="1899-12-30T05:05:00"/>
    <d v="1899-12-30T07:00:00"/>
    <d v="1899-12-30T01:55:00"/>
    <n v="1"/>
    <n v="55"/>
    <d v="1899-12-30T13:40:00"/>
    <d v="1899-12-30T06:40:00"/>
    <n v="6"/>
    <n v="40"/>
    <d v="1899-12-30T13:58:00"/>
    <d v="1899-12-30T00:18:00"/>
    <n v="0"/>
    <n v="18"/>
    <d v="1899-12-30T16:29:00"/>
    <d v="1899-12-30T02:31:00"/>
    <n v="2"/>
    <n v="31"/>
    <d v="1899-12-30T16:29:00"/>
    <d v="1899-12-30T16:29:00"/>
    <d v="1899-12-30T00:00:00"/>
    <n v="0"/>
    <n v="0"/>
    <d v="1899-12-30T16:29:00"/>
    <d v="1899-12-30T16:29:00"/>
    <m/>
    <d v="1899-12-30T00:00:00"/>
    <n v="0"/>
    <n v="0"/>
    <d v="1899-12-30T16:40:00"/>
    <d v="1899-12-30T00:11:00"/>
    <n v="0"/>
    <n v="11"/>
    <d v="1899-12-30T16:45:00"/>
    <d v="1899-12-30T00:05:00"/>
    <n v="0"/>
    <n v="5"/>
    <d v="1899-12-30T16:45:00"/>
    <d v="1899-12-30T16:50:00"/>
    <d v="1899-12-30T00:05:00"/>
    <n v="0"/>
    <n v="5"/>
    <d v="1899-12-30T13:20:00"/>
    <n v="13"/>
    <n v="20"/>
    <d v="1899-12-30T07:56:00"/>
    <n v="7"/>
    <n v="56"/>
    <d v="1899-12-30T01:55:00"/>
    <n v="1"/>
    <n v="55"/>
    <d v="1899-12-30T02:31:00"/>
    <n v="2"/>
    <n v="31"/>
    <m/>
    <m/>
    <m/>
    <d v="1899-12-30T01:30:00"/>
    <n v="1"/>
    <n v="3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01:00"/>
    <n v="1"/>
    <n v="1"/>
    <d v="1899-12-30T00:00:00"/>
    <n v="0"/>
    <n v="0"/>
    <n v="2232006.1260000011"/>
    <n v="35941"/>
    <n v="62.113148148148149"/>
    <n v="62.101948359811942"/>
    <m/>
    <m/>
    <m/>
    <m/>
    <m/>
  </r>
  <r>
    <n v="632"/>
    <n v="40"/>
    <d v="2011-12-09T00:00:00"/>
    <n v="12"/>
    <x v="1"/>
    <n v="8"/>
    <s v="TSL,HALDIA"/>
    <s v="CURRAGH SS/HAIL CREEK"/>
    <s v="AENEAS/ECOLA"/>
    <d v="1899-12-30T14:20:00"/>
    <x v="626"/>
    <s v="DTY-WT 1-WCS-RLS 2-IMWB 1-DTY"/>
    <n v="51"/>
    <n v="7"/>
    <m/>
    <d v="1899-12-30T14:20:00"/>
    <d v="1899-12-30T14:20:00"/>
    <d v="1899-12-30T00:00:00"/>
    <n v="0"/>
    <n v="0"/>
    <d v="1899-12-30T14:30:00"/>
    <d v="1899-12-30T00:10:00"/>
    <n v="0"/>
    <n v="10"/>
    <d v="1899-12-30T14:45:00"/>
    <d v="1899-12-30T00:15:00"/>
    <n v="0"/>
    <n v="15"/>
    <d v="1899-12-30T15:15:00"/>
    <d v="1899-12-30T00:30:00"/>
    <n v="0"/>
    <n v="30"/>
    <d v="1899-12-30T15:26:00"/>
    <d v="1899-12-30T15:49:00"/>
    <d v="1899-12-30T00:23:00"/>
    <n v="0"/>
    <n v="23"/>
    <d v="1899-12-30T15:26:00"/>
    <d v="1899-12-30T15:49:00"/>
    <d v="1899-12-30T00:23:00"/>
    <n v="0"/>
    <n v="23"/>
    <d v="1899-12-30T17:10:00"/>
    <d v="1899-12-30T01:21:00"/>
    <n v="1"/>
    <n v="21"/>
    <d v="1899-12-30T17:11:00"/>
    <d v="1899-12-30T00:01:00"/>
    <n v="0"/>
    <n v="1"/>
    <d v="1899-12-30T19:48:00"/>
    <d v="1899-12-30T02:37:00"/>
    <n v="2"/>
    <n v="37"/>
    <d v="1899-12-30T19:48:00"/>
    <d v="1899-12-30T19:48:00"/>
    <d v="1899-12-30T00:00:00"/>
    <n v="0"/>
    <n v="0"/>
    <d v="1899-12-30T19:48:00"/>
    <d v="1899-12-30T19:48:00"/>
    <m/>
    <d v="1899-12-30T00:00:00"/>
    <n v="0"/>
    <n v="0"/>
    <d v="1899-12-30T20:00:00"/>
    <d v="1899-12-30T00:12:00"/>
    <n v="0"/>
    <n v="12"/>
    <d v="1899-12-30T20:05:00"/>
    <d v="1899-12-30T00:05:00"/>
    <n v="0"/>
    <n v="5"/>
    <d v="1899-12-30T20:05:00"/>
    <d v="1899-12-30T20:10:00"/>
    <d v="1899-12-30T00:05:00"/>
    <n v="0"/>
    <n v="5"/>
    <d v="1899-12-30T05:50:00"/>
    <n v="5"/>
    <n v="50"/>
    <d v="1899-12-30T02:08:00"/>
    <n v="2"/>
    <n v="8"/>
    <d v="1899-12-30T00:23:00"/>
    <n v="0"/>
    <n v="23"/>
    <d v="1899-12-30T02:37:00"/>
    <n v="2"/>
    <n v="37"/>
    <m/>
    <m/>
    <m/>
    <d v="1899-12-30T01:19:00"/>
    <n v="1"/>
    <n v="19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18:00"/>
    <n v="1"/>
    <n v="18"/>
    <d v="1899-12-30T00:05:00"/>
    <n v="0"/>
    <n v="5"/>
    <n v="2235199.7460000012"/>
    <n v="35992"/>
    <n v="62.62"/>
    <n v="62.102682429428796"/>
    <m/>
    <m/>
    <m/>
    <m/>
    <m/>
  </r>
  <r>
    <n v="633"/>
    <n v="41"/>
    <d v="2011-12-09T00:00:00"/>
    <n v="12"/>
    <x v="0"/>
    <n v="15"/>
    <s v="TSL,JSR"/>
    <s v="CP OMAN/CURRAGH SS"/>
    <s v="MP PANAMAX 6/AENEAS"/>
    <d v="1899-12-30T16:00:00"/>
    <x v="627"/>
    <s v="DTY-WT 1-WCS-RLS 1-IMWB 1-DTY/DTY-WT 1-WCS-RLS 2-IMWB 1-DTY"/>
    <n v="59"/>
    <n v="0"/>
    <m/>
    <d v="1899-12-30T16:00:00"/>
    <d v="1899-12-30T16:00:00"/>
    <d v="1899-12-30T00:00:00"/>
    <n v="0"/>
    <n v="0"/>
    <d v="1899-12-30T16:15:00"/>
    <d v="1899-12-30T00:15:00"/>
    <n v="0"/>
    <n v="15"/>
    <d v="1899-12-30T17:00:00"/>
    <d v="1899-12-30T00:45:00"/>
    <n v="0"/>
    <n v="45"/>
    <d v="1899-12-30T19:12:00"/>
    <d v="1899-12-30T02:12:00"/>
    <n v="2"/>
    <n v="12"/>
    <d v="1899-12-30T19:15:00"/>
    <d v="1899-12-30T20:50:00"/>
    <d v="1899-12-30T01:35:00"/>
    <n v="1"/>
    <n v="35"/>
    <d v="1899-12-30T19:15:00"/>
    <d v="1899-12-30T20:50:00"/>
    <d v="1899-12-30T01:35:00"/>
    <n v="1"/>
    <n v="35"/>
    <d v="1899-12-30T22:55:00"/>
    <d v="1899-12-30T02:05:00"/>
    <n v="2"/>
    <n v="5"/>
    <d v="1899-12-30T22:56:00"/>
    <d v="1899-12-30T00:01:00"/>
    <n v="0"/>
    <n v="1"/>
    <d v="1899-12-31T05:45:00"/>
    <d v="1899-12-30T06:49:00"/>
    <n v="6"/>
    <n v="49"/>
    <d v="1899-12-31T05:45:00"/>
    <d v="1899-12-31T05:45:00"/>
    <d v="1899-12-30T00:00:00"/>
    <n v="0"/>
    <n v="0"/>
    <d v="1899-12-31T05:45:00"/>
    <d v="1899-12-31T05:45:00"/>
    <m/>
    <d v="1899-12-30T00:00:00"/>
    <n v="0"/>
    <n v="0"/>
    <d v="1899-12-31T05:55:00"/>
    <d v="1899-12-30T00:10:00"/>
    <n v="0"/>
    <n v="10"/>
    <d v="1899-12-31T05:58:00"/>
    <d v="1899-12-30T00:03:00"/>
    <n v="0"/>
    <n v="3"/>
    <d v="1899-12-31T05:58:00"/>
    <d v="1899-12-31T06:00:00"/>
    <d v="1899-12-30T00:02:00"/>
    <n v="0"/>
    <n v="2"/>
    <d v="1899-12-30T14:00:00"/>
    <n v="14"/>
    <n v="0"/>
    <d v="1899-12-30T04:30:00"/>
    <n v="4"/>
    <n v="30"/>
    <d v="1899-12-30T01:35:00"/>
    <n v="1"/>
    <n v="35"/>
    <d v="1899-12-30T06:49:00"/>
    <n v="6"/>
    <n v="49"/>
    <m/>
    <m/>
    <m/>
    <d v="1899-12-30T04:32:00"/>
    <n v="4"/>
    <n v="32"/>
    <d v="1899-12-30T00:00:00"/>
    <n v="0"/>
    <n v="0"/>
    <d v="1899-12-30T00:00:00"/>
    <n v="0"/>
    <n v="0"/>
    <d v="1899-12-30T00:00:00"/>
    <n v="0"/>
    <n v="0"/>
    <d v="1899-12-30T02:00:00"/>
    <n v="2"/>
    <n v="0"/>
    <d v="1899-12-30T00:05:00"/>
    <n v="0"/>
    <n v="5"/>
    <d v="1899-12-30T00:12:00"/>
    <n v="0"/>
    <n v="12"/>
    <d v="1899-12-30T00:00:00"/>
    <n v="0"/>
    <n v="0"/>
    <n v="2238786.276000001"/>
    <n v="36051"/>
    <n v="60.788644067796611"/>
    <n v="62.100531913123106"/>
    <m/>
    <m/>
    <m/>
    <m/>
    <m/>
  </r>
  <r>
    <n v="634"/>
    <n v="42"/>
    <d v="2011-12-10T00:00:00"/>
    <n v="12"/>
    <x v="0"/>
    <n v="16"/>
    <s v="TSL,JSR"/>
    <s v="JELLINBAH PCI/BLENDED PCI"/>
    <s v="LOWLANDS NELLO/FALCOM TRADER II"/>
    <d v="1899-12-30T01:45:00"/>
    <x v="628"/>
    <s v="DTY-WT 1-WCS-RLS 2-IMWB 1-DTY"/>
    <n v="56"/>
    <n v="3"/>
    <m/>
    <d v="1899-12-30T01:45:00"/>
    <d v="1899-12-30T01:45:00"/>
    <d v="1899-12-30T00:00:00"/>
    <n v="0"/>
    <n v="0"/>
    <d v="1899-12-30T01:55:00"/>
    <d v="1899-12-30T00:10:00"/>
    <n v="0"/>
    <n v="10"/>
    <d v="1899-12-30T02:10:00"/>
    <d v="1899-12-30T00:15:00"/>
    <n v="0"/>
    <n v="15"/>
    <d v="1899-12-30T02:50:00"/>
    <d v="1899-12-30T00:40:00"/>
    <n v="0"/>
    <n v="40"/>
    <d v="1899-12-30T03:00:00"/>
    <d v="1899-12-30T04:25:00"/>
    <d v="1899-12-30T01:25:00"/>
    <n v="1"/>
    <n v="25"/>
    <d v="1899-12-30T03:00:00"/>
    <d v="1899-12-30T04:25:00"/>
    <d v="1899-12-30T01:25:00"/>
    <n v="1"/>
    <n v="25"/>
    <d v="1899-12-30T04:33:00"/>
    <d v="1899-12-30T00:08:00"/>
    <n v="0"/>
    <n v="8"/>
    <d v="1899-12-30T04:35:00"/>
    <d v="1899-12-30T00:02:00"/>
    <n v="0"/>
    <n v="2"/>
    <d v="1899-12-30T06:47:00"/>
    <d v="1899-12-30T02:12:00"/>
    <n v="2"/>
    <n v="12"/>
    <d v="1899-12-30T06:47:00"/>
    <d v="1899-12-30T06:47:00"/>
    <d v="1899-12-30T00:00:00"/>
    <n v="0"/>
    <n v="0"/>
    <d v="1899-12-30T06:47:00"/>
    <d v="1899-12-30T06:47:00"/>
    <m/>
    <d v="1899-12-30T00:00:00"/>
    <n v="0"/>
    <n v="0"/>
    <d v="1899-12-30T06:55:00"/>
    <d v="1899-12-30T00:08:00"/>
    <n v="0"/>
    <n v="8"/>
    <d v="1899-12-30T07:00:00"/>
    <d v="1899-12-30T00:05:00"/>
    <n v="0"/>
    <n v="5"/>
    <d v="1899-12-30T07:00:00"/>
    <d v="1899-12-30T07:05:00"/>
    <d v="1899-12-30T00:05:00"/>
    <n v="0"/>
    <n v="5"/>
    <d v="1899-12-30T05:20:00"/>
    <n v="5"/>
    <n v="20"/>
    <d v="1899-12-30T01:01:00"/>
    <n v="1"/>
    <n v="1"/>
    <d v="1899-12-30T01:25:00"/>
    <n v="1"/>
    <n v="25"/>
    <d v="1899-12-30T02:12:00"/>
    <n v="2"/>
    <n v="12"/>
    <m/>
    <m/>
    <m/>
    <d v="1899-12-30T01:36:00"/>
    <n v="1"/>
    <n v="36"/>
    <d v="1899-12-30T00:00:00"/>
    <n v="0"/>
    <n v="0"/>
    <d v="1899-12-30T00:27:00"/>
    <n v="0"/>
    <n v="27"/>
    <d v="1899-12-30T00:00:00"/>
    <n v="0"/>
    <n v="0"/>
    <d v="1899-12-30T00:00:00"/>
    <n v="0"/>
    <n v="0"/>
    <d v="1899-12-30T00:02:00"/>
    <n v="0"/>
    <n v="2"/>
    <d v="1899-12-30T00:07:00"/>
    <n v="0"/>
    <n v="7"/>
    <d v="1899-12-30T00:00:00"/>
    <n v="0"/>
    <n v="0"/>
    <n v="2242258.0160000012"/>
    <n v="36107"/>
    <n v="61.995357142857138"/>
    <n v="62.1003687927549"/>
    <m/>
    <m/>
    <m/>
    <m/>
    <m/>
  </r>
  <r>
    <n v="635"/>
    <n v="43"/>
    <d v="2011-12-10T00:00:00"/>
    <n v="12"/>
    <x v="2"/>
    <n v="1"/>
    <s v="UML,DGPR"/>
    <s v="HARD COKING COAL"/>
    <s v="SUMMER FORTUNE"/>
    <d v="1899-12-30T19:20:00"/>
    <x v="629"/>
    <s v="DTY-WT 1-WCS-RLS 1-IMWB 1-DTY"/>
    <n v="57"/>
    <n v="1"/>
    <m/>
    <d v="1899-12-30T19:20:00"/>
    <d v="1899-12-30T19:20:00"/>
    <d v="1899-12-30T00:00:00"/>
    <n v="0"/>
    <n v="0"/>
    <d v="1899-12-30T19:30:00"/>
    <d v="1899-12-30T00:10:00"/>
    <n v="0"/>
    <n v="10"/>
    <d v="1899-12-30T19:45:00"/>
    <d v="1899-12-30T00:15:00"/>
    <n v="0"/>
    <n v="15"/>
    <d v="1899-12-30T20:30:00"/>
    <d v="1899-12-30T00:45:00"/>
    <n v="0"/>
    <n v="45"/>
    <d v="1899-12-30T20:35:00"/>
    <d v="1899-12-30T21:35:00"/>
    <d v="1899-12-30T01:00:00"/>
    <n v="1"/>
    <n v="0"/>
    <d v="1899-12-30T20:35:00"/>
    <d v="1899-12-30T21:35:00"/>
    <d v="1899-12-30T01:00:00"/>
    <n v="1"/>
    <n v="0"/>
    <d v="1899-12-30T21:36:00"/>
    <d v="1899-12-30T00:01:00"/>
    <n v="0"/>
    <n v="1"/>
    <d v="1899-12-30T21:36:00"/>
    <d v="1899-12-30T00:00:00"/>
    <n v="0"/>
    <n v="0"/>
    <d v="1899-12-30T23:08:00"/>
    <d v="1899-12-30T01:32:00"/>
    <n v="1"/>
    <n v="32"/>
    <d v="1899-12-30T23:08:00"/>
    <d v="1899-12-30T23:08:00"/>
    <d v="1899-12-30T00:00:00"/>
    <n v="0"/>
    <n v="0"/>
    <d v="1899-12-30T23:08:00"/>
    <d v="1899-12-30T23:08:00"/>
    <m/>
    <d v="1899-12-30T00:00:00"/>
    <n v="0"/>
    <n v="0"/>
    <d v="1899-12-30T23:15:00"/>
    <d v="1899-12-30T00:07:00"/>
    <n v="0"/>
    <n v="7"/>
    <d v="1899-12-30T23:18:00"/>
    <d v="1899-12-30T00:03:00"/>
    <n v="0"/>
    <n v="3"/>
    <d v="1899-12-30T23:18:00"/>
    <d v="1899-12-30T23:20:00"/>
    <d v="1899-12-30T00:02:00"/>
    <n v="0"/>
    <n v="2"/>
    <d v="1899-12-30T04:00:00"/>
    <n v="4"/>
    <n v="0"/>
    <d v="1899-12-30T00:56:00"/>
    <n v="0"/>
    <n v="56"/>
    <d v="1899-12-30T01:00:00"/>
    <n v="1"/>
    <n v="0"/>
    <d v="1899-12-30T01:32:00"/>
    <n v="1"/>
    <n v="32"/>
    <m/>
    <m/>
    <m/>
    <d v="1899-12-30T01:20:00"/>
    <n v="1"/>
    <n v="2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5:00"/>
    <n v="0"/>
    <n v="5"/>
    <d v="1899-12-30T00:07:00"/>
    <n v="0"/>
    <n v="7"/>
    <d v="1899-12-30T00:00:00"/>
    <n v="0"/>
    <n v="0"/>
    <n v="2245827.8060000013"/>
    <n v="36164"/>
    <n v="62.627894736842102"/>
    <n v="62.101200254396673"/>
    <m/>
    <m/>
    <m/>
    <m/>
    <m/>
  </r>
  <r>
    <n v="636"/>
    <n v="44"/>
    <d v="2011-12-11T00:00:00"/>
    <n v="12"/>
    <x v="1"/>
    <n v="9"/>
    <s v="TSL,HALDIA"/>
    <s v="CURRAGH SS/HAIL CREEK"/>
    <s v="AENEAS/ECOLA"/>
    <d v="1899-12-30T11:35:00"/>
    <x v="630"/>
    <s v="DTY-WT 1-WCS-RLS 1-IMWB 1-DTY"/>
    <n v="56"/>
    <n v="2"/>
    <m/>
    <d v="1899-12-30T11:35:00"/>
    <d v="1899-12-30T11:35:00"/>
    <d v="1899-12-30T00:00:00"/>
    <n v="0"/>
    <n v="0"/>
    <d v="1899-12-30T11:55:00"/>
    <d v="1899-12-30T00:20:00"/>
    <n v="0"/>
    <n v="20"/>
    <d v="1899-12-30T12:05:00"/>
    <d v="1899-12-30T00:10:00"/>
    <n v="0"/>
    <n v="10"/>
    <d v="1899-12-30T13:20:00"/>
    <d v="1899-12-30T01:15:00"/>
    <n v="1"/>
    <n v="15"/>
    <d v="1899-12-30T13:20:00"/>
    <d v="1899-12-30T14:00:00"/>
    <d v="1899-12-30T00:40:00"/>
    <n v="0"/>
    <n v="40"/>
    <d v="1899-12-30T13:20:00"/>
    <d v="1899-12-30T14:00:00"/>
    <d v="1899-12-30T00:40:00"/>
    <n v="0"/>
    <n v="40"/>
    <d v="1899-12-30T14:05:00"/>
    <d v="1899-12-30T00:05:00"/>
    <n v="0"/>
    <n v="5"/>
    <d v="1899-12-30T14:05:00"/>
    <d v="1899-12-30T00:00:00"/>
    <n v="0"/>
    <n v="0"/>
    <d v="1899-12-30T15:50:00"/>
    <d v="1899-12-30T01:45:00"/>
    <n v="1"/>
    <n v="45"/>
    <d v="1899-12-30T15:50:00"/>
    <d v="1899-12-30T15:50:00"/>
    <d v="1899-12-30T00:00:00"/>
    <n v="0"/>
    <n v="0"/>
    <d v="1899-12-30T15:50:00"/>
    <d v="1899-12-30T15:50:00"/>
    <m/>
    <d v="1899-12-30T00:00:00"/>
    <n v="0"/>
    <n v="0"/>
    <d v="1899-12-30T16:00:00"/>
    <d v="1899-12-30T00:10:00"/>
    <n v="0"/>
    <n v="10"/>
    <d v="1899-12-30T16:05:00"/>
    <d v="1899-12-30T00:05:00"/>
    <n v="0"/>
    <n v="5"/>
    <d v="1899-12-30T16:05:00"/>
    <d v="1899-12-30T16:10:00"/>
    <d v="1899-12-30T00:05:00"/>
    <n v="0"/>
    <n v="5"/>
    <d v="1899-12-30T04:35:00"/>
    <n v="4"/>
    <n v="35"/>
    <d v="1899-12-30T01:35:00"/>
    <n v="1"/>
    <n v="35"/>
    <d v="1899-12-30T00:40:00"/>
    <n v="0"/>
    <n v="40"/>
    <d v="1899-12-30T01:45:00"/>
    <n v="1"/>
    <n v="45"/>
    <m/>
    <m/>
    <m/>
    <d v="1899-12-30T01:18:00"/>
    <n v="1"/>
    <n v="18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27:00"/>
    <n v="0"/>
    <n v="27"/>
    <d v="1899-12-30T00:00:00"/>
    <n v="0"/>
    <n v="0"/>
    <n v="2249267.2660000012"/>
    <n v="36220"/>
    <n v="61.418928571428573"/>
    <n v="62.100145389287718"/>
    <m/>
    <m/>
    <m/>
    <m/>
    <m/>
  </r>
  <r>
    <n v="637"/>
    <n v="45"/>
    <d v="2011-12-11T00:00:00"/>
    <n v="12"/>
    <x v="0"/>
    <n v="17"/>
    <s v="TSL,JSR"/>
    <s v="SS NEWZEALAND/ILLAWARA"/>
    <s v="IRON BILL/KM KEELUNG"/>
    <d v="1899-12-30T13:30:00"/>
    <x v="631"/>
    <s v="DTY-WT 1-WCS-RLS 1-IMWB 1-DTY"/>
    <n v="55"/>
    <n v="4"/>
    <m/>
    <d v="1899-12-30T13:30:00"/>
    <d v="1899-12-30T13:30:00"/>
    <d v="1899-12-30T00:00:00"/>
    <n v="0"/>
    <n v="0"/>
    <d v="1899-12-30T14:30:00"/>
    <d v="1899-12-30T01:00:00"/>
    <n v="1"/>
    <n v="0"/>
    <d v="1899-12-30T15:30:00"/>
    <d v="1899-12-30T01:00:00"/>
    <n v="1"/>
    <n v="0"/>
    <d v="1899-12-30T16:45:00"/>
    <d v="1899-12-30T01:15:00"/>
    <n v="1"/>
    <n v="15"/>
    <d v="1899-12-30T16:50:00"/>
    <d v="1899-12-30T17:50:00"/>
    <d v="1899-12-30T01:00:00"/>
    <n v="1"/>
    <n v="0"/>
    <d v="1899-12-30T16:50:00"/>
    <d v="1899-12-30T17:50:00"/>
    <d v="1899-12-30T01:00:00"/>
    <n v="1"/>
    <n v="0"/>
    <d v="1899-12-30T20:55:00"/>
    <d v="1899-12-30T03:05:00"/>
    <n v="3"/>
    <n v="5"/>
    <d v="1899-12-30T18:15:00"/>
    <n v="-0.11111111111111116"/>
    <e v="#NUM!"/>
    <e v="#NUM!"/>
    <d v="1899-12-30T22:20:00"/>
    <d v="1899-12-30T04:05:00"/>
    <n v="4"/>
    <n v="5"/>
    <d v="1899-12-30T22:20:00"/>
    <d v="1899-12-30T22:20:00"/>
    <d v="1899-12-30T00:00:00"/>
    <n v="0"/>
    <n v="0"/>
    <d v="1899-12-30T22:20:00"/>
    <d v="1899-12-30T22:20:00"/>
    <m/>
    <d v="1899-12-30T00:00:00"/>
    <n v="0"/>
    <n v="0"/>
    <d v="1899-12-30T22:30:00"/>
    <d v="1899-12-30T00:10:00"/>
    <n v="0"/>
    <n v="10"/>
    <d v="1899-12-30T22:35:00"/>
    <d v="1899-12-30T00:05:00"/>
    <n v="0"/>
    <n v="5"/>
    <d v="1899-12-30T22:35:00"/>
    <d v="1899-12-30T22:40:00"/>
    <d v="1899-12-30T00:05:00"/>
    <n v="0"/>
    <n v="5"/>
    <d v="1899-12-30T09:10:00"/>
    <n v="9"/>
    <n v="10"/>
    <d v="1899-12-30T04:35:00"/>
    <n v="4"/>
    <n v="35"/>
    <d v="1899-12-30T01:00:00"/>
    <n v="1"/>
    <n v="0"/>
    <d v="1899-12-30T04:05:00"/>
    <n v="4"/>
    <n v="5"/>
    <m/>
    <m/>
    <m/>
    <d v="1899-12-30T01:40:00"/>
    <n v="1"/>
    <n v="40"/>
    <d v="1899-12-30T00:00:00"/>
    <n v="0"/>
    <n v="0"/>
    <d v="1899-12-30T00:00:00"/>
    <n v="0"/>
    <n v="0"/>
    <d v="1899-12-30T00:00:00"/>
    <n v="0"/>
    <n v="0"/>
    <d v="1899-12-30T02:15:00"/>
    <n v="2"/>
    <n v="15"/>
    <d v="1899-12-30T00:00:00"/>
    <n v="0"/>
    <n v="0"/>
    <d v="1899-12-30T00:10:00"/>
    <n v="0"/>
    <n v="10"/>
    <d v="1899-12-30T00:00:00"/>
    <n v="0"/>
    <n v="0"/>
    <n v="2252514.8960000011"/>
    <n v="36275"/>
    <n v="59.047818181818187"/>
    <n v="62.095517463818091"/>
    <m/>
    <m/>
    <m/>
    <m/>
    <m/>
  </r>
  <r>
    <n v="638"/>
    <n v="46"/>
    <d v="2011-12-11T00:00:00"/>
    <n v="12"/>
    <x v="0"/>
    <n v="18"/>
    <s v="TSL,JSR"/>
    <s v="CURRAGH SS/BLENDED PCI"/>
    <s v="AENEAS/FALCOM TRADER II"/>
    <d v="1899-12-30T16:10:00"/>
    <x v="632"/>
    <s v="DTY-WT 1-WCS-RLS 2-IMWB 1-DTY"/>
    <n v="56"/>
    <n v="2"/>
    <m/>
    <d v="1899-12-30T16:10:00"/>
    <d v="1899-12-30T16:10:00"/>
    <d v="1899-12-30T00:00:00"/>
    <n v="0"/>
    <n v="0"/>
    <d v="1899-12-30T17:00:00"/>
    <d v="1899-12-30T00:50:00"/>
    <n v="0"/>
    <n v="50"/>
    <d v="1899-12-30T17:30:00"/>
    <d v="1899-12-30T00:30:00"/>
    <n v="0"/>
    <n v="30"/>
    <d v="1899-12-30T17:50:00"/>
    <d v="1899-12-30T00:20:00"/>
    <n v="0"/>
    <n v="20"/>
    <d v="1899-12-30T18:55:00"/>
    <d v="1899-12-30T20:50:00"/>
    <d v="1899-12-30T01:55:00"/>
    <n v="1"/>
    <n v="55"/>
    <d v="1899-12-30T18:55:00"/>
    <d v="1899-12-30T20:50:00"/>
    <d v="1899-12-30T01:55:00"/>
    <n v="1"/>
    <n v="55"/>
    <d v="1899-12-30T20:59:00"/>
    <d v="1899-12-30T00:09:00"/>
    <n v="0"/>
    <n v="9"/>
    <d v="1899-12-30T21:00:00"/>
    <d v="1899-12-30T00:01:00"/>
    <n v="0"/>
    <n v="1"/>
    <d v="1899-12-30T23:49:00"/>
    <d v="1899-12-30T02:49:00"/>
    <n v="2"/>
    <n v="49"/>
    <d v="1899-12-30T23:49:00"/>
    <d v="1899-12-30T23:49:00"/>
    <d v="1899-12-30T00:00:00"/>
    <n v="0"/>
    <n v="0"/>
    <d v="1899-12-30T23:49:00"/>
    <d v="1899-12-30T23:49:00"/>
    <m/>
    <d v="1899-12-30T00:00:00"/>
    <n v="0"/>
    <n v="0"/>
    <d v="1899-12-31T00:00:00"/>
    <d v="1899-12-30T00:11:00"/>
    <n v="0"/>
    <n v="11"/>
    <d v="1899-12-31T00:05:00"/>
    <d v="1899-12-30T00:05:00"/>
    <n v="0"/>
    <n v="5"/>
    <d v="1899-12-31T00:05:00"/>
    <d v="1899-12-31T00:10:00"/>
    <d v="1899-12-30T00:05:00"/>
    <n v="0"/>
    <n v="5"/>
    <d v="1899-12-30T08:00:00"/>
    <n v="8"/>
    <n v="0"/>
    <d v="1899-12-30T00:45:00"/>
    <n v="0"/>
    <n v="45"/>
    <d v="1899-12-30T01:55:00"/>
    <n v="1"/>
    <n v="55"/>
    <d v="1899-12-30T02:49:00"/>
    <n v="2"/>
    <n v="49"/>
    <m/>
    <m/>
    <m/>
    <d v="1899-12-30T01:24:00"/>
    <n v="1"/>
    <n v="24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25:00"/>
    <n v="1"/>
    <n v="25"/>
    <d v="1899-12-30T00:00:00"/>
    <n v="0"/>
    <n v="0"/>
    <n v="2256006.236000001"/>
    <n v="36331"/>
    <n v="62.345357142857146"/>
    <n v="62.095902562549917"/>
    <m/>
    <m/>
    <m/>
    <m/>
    <m/>
  </r>
  <r>
    <n v="639"/>
    <n v="47"/>
    <d v="2011-12-11T00:00:00"/>
    <n v="12"/>
    <x v="1"/>
    <n v="10"/>
    <s v="TSL,HALDIA"/>
    <s v="CURRAGH SS/HAIL CREEK"/>
    <s v="AENEAS/ECOLA"/>
    <d v="1899-12-30T05:45:00"/>
    <x v="633"/>
    <s v="DTY-WT 1-WCS-RLS 1-IMWB 1-DTY"/>
    <n v="59"/>
    <n v="0"/>
    <m/>
    <d v="1899-12-30T05:45:00"/>
    <d v="1899-12-30T05:45:00"/>
    <d v="1899-12-30T00:00:00"/>
    <n v="0"/>
    <n v="0"/>
    <d v="1899-12-30T05:50:00"/>
    <d v="1899-12-30T00:05:00"/>
    <n v="0"/>
    <n v="5"/>
    <d v="1899-12-30T08:30:00"/>
    <d v="1899-12-30T02:40:00"/>
    <n v="2"/>
    <n v="40"/>
    <d v="1899-12-31T00:08:00"/>
    <d v="1899-12-30T15:38:00"/>
    <n v="15"/>
    <n v="38"/>
    <d v="1899-12-31T00:10:00"/>
    <d v="1899-12-31T00:48:00"/>
    <d v="1899-12-30T00:38:00"/>
    <n v="0"/>
    <n v="38"/>
    <d v="1899-12-31T00:10:00"/>
    <d v="1899-12-31T00:48:00"/>
    <d v="1899-12-30T00:38:00"/>
    <n v="0"/>
    <n v="38"/>
    <d v="1899-12-31T00:08:00"/>
    <d v="1899-12-30T00:00:00"/>
    <n v="0"/>
    <n v="0"/>
    <d v="1899-12-31T01:11:00"/>
    <d v="1899-12-30T00:23:00"/>
    <n v="0"/>
    <n v="23"/>
    <d v="1899-12-31T03:18:00"/>
    <d v="1899-12-30T02:07:00"/>
    <n v="2"/>
    <n v="7"/>
    <d v="1899-12-31T03:18:00"/>
    <d v="1899-12-31T03:18:00"/>
    <d v="1899-12-30T00:00:00"/>
    <n v="0"/>
    <n v="0"/>
    <d v="1899-12-31T03:18:00"/>
    <d v="1899-12-31T03:18:00"/>
    <m/>
    <d v="1899-12-30T00:00:00"/>
    <n v="0"/>
    <n v="0"/>
    <d v="1899-12-31T03:30:00"/>
    <d v="1899-12-30T00:12:00"/>
    <n v="0"/>
    <n v="12"/>
    <d v="1899-12-31T03:35:00"/>
    <d v="1899-12-30T00:05:00"/>
    <n v="0"/>
    <n v="5"/>
    <d v="1899-12-31T03:35:00"/>
    <d v="1899-12-31T03:40:00"/>
    <d v="1899-12-30T00:05:00"/>
    <n v="0"/>
    <n v="5"/>
    <d v="1899-12-30T21:55:00"/>
    <n v="21"/>
    <n v="55"/>
    <d v="1899-12-30T15:55:00"/>
    <n v="15"/>
    <n v="55"/>
    <d v="1899-12-30T00:38:00"/>
    <n v="0"/>
    <n v="38"/>
    <d v="1899-12-30T02:07:00"/>
    <n v="2"/>
    <n v="7"/>
    <m/>
    <m/>
    <m/>
    <d v="1899-12-30T01:11:00"/>
    <n v="1"/>
    <n v="11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56:00"/>
    <n v="0"/>
    <n v="56"/>
    <d v="1899-12-30T00:00:00"/>
    <n v="0"/>
    <n v="0"/>
    <n v="2259649.026000001"/>
    <n v="36390"/>
    <n v="61.742203389830507"/>
    <n v="62.095329101401511"/>
    <m/>
    <m/>
    <m/>
    <m/>
    <m/>
  </r>
  <r>
    <n v="640"/>
    <n v="48"/>
    <d v="2011-12-12T00:00:00"/>
    <n v="12"/>
    <x v="0"/>
    <n v="19"/>
    <s v="TSL,JSR"/>
    <s v="CURRAGH SS/BLENDED PCI"/>
    <s v="AENEAS/FALCOM TRADER II"/>
    <d v="1899-12-30T18:40:00"/>
    <x v="634"/>
    <s v="DTY-WT 1-WCS-RLS 2-IMWB 1-DTY"/>
    <n v="54"/>
    <n v="5"/>
    <m/>
    <d v="1899-12-30T18:40:00"/>
    <d v="1899-12-30T18:40:00"/>
    <d v="1899-12-30T00:00:00"/>
    <n v="0"/>
    <n v="0"/>
    <d v="1899-12-31T00:30:00"/>
    <d v="1899-12-30T05:50:00"/>
    <n v="5"/>
    <n v="50"/>
    <d v="1899-12-31T01:20:00"/>
    <d v="1899-12-30T00:50:00"/>
    <n v="0"/>
    <n v="50"/>
    <d v="1899-12-31T02:05:00"/>
    <d v="1899-12-30T00:45:00"/>
    <n v="0"/>
    <n v="45"/>
    <d v="1899-12-31T02:07:00"/>
    <d v="1899-12-31T03:10:00"/>
    <d v="1899-12-30T01:03:00"/>
    <n v="1"/>
    <n v="3"/>
    <d v="1899-12-31T02:07:00"/>
    <d v="1899-12-31T03:10:00"/>
    <d v="1899-12-30T01:03:00"/>
    <n v="1"/>
    <n v="3"/>
    <d v="1899-12-31T04:15:00"/>
    <d v="1899-12-30T01:05:00"/>
    <n v="1"/>
    <n v="5"/>
    <d v="1899-12-31T04:18:00"/>
    <d v="1899-12-30T00:03:00"/>
    <n v="0"/>
    <n v="3"/>
    <d v="1899-12-31T07:46:00"/>
    <d v="1899-12-30T03:28:00"/>
    <n v="3"/>
    <n v="28"/>
    <d v="1899-12-31T07:46:00"/>
    <d v="1899-12-31T07:46:00"/>
    <d v="1899-12-30T00:00:00"/>
    <n v="0"/>
    <n v="0"/>
    <d v="1899-12-31T07:46:00"/>
    <d v="1899-12-31T07:46:00"/>
    <m/>
    <d v="1899-12-30T00:00:00"/>
    <n v="0"/>
    <n v="0"/>
    <d v="1899-12-31T07:55:00"/>
    <d v="1899-12-30T00:09:00"/>
    <n v="0"/>
    <n v="9"/>
    <d v="1899-12-31T08:00:00"/>
    <d v="1899-12-30T00:05:00"/>
    <n v="0"/>
    <n v="5"/>
    <d v="1899-12-31T08:00:00"/>
    <d v="1899-12-31T08:40:00"/>
    <d v="1899-12-30T00:40:00"/>
    <n v="0"/>
    <n v="40"/>
    <d v="1899-12-30T14:00:00"/>
    <n v="14"/>
    <n v="0"/>
    <d v="1899-12-30T02:04:00"/>
    <n v="2"/>
    <n v="4"/>
    <d v="1899-12-30T01:03:00"/>
    <n v="1"/>
    <n v="3"/>
    <d v="1899-12-30T03:28:00"/>
    <n v="3"/>
    <n v="28"/>
    <m/>
    <m/>
    <m/>
    <d v="1899-12-30T02:13:00"/>
    <n v="2"/>
    <n v="13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15:00"/>
    <n v="1"/>
    <n v="15"/>
    <d v="1899-12-30T00:00:00"/>
    <n v="0"/>
    <n v="0"/>
    <n v="2263082.5360000008"/>
    <n v="36444"/>
    <n v="63.583518518518524"/>
    <n v="62.097534189441355"/>
    <m/>
    <m/>
    <m/>
    <m/>
    <m/>
  </r>
  <r>
    <n v="641"/>
    <n v="49"/>
    <d v="2011-12-12T00:00:00"/>
    <n v="12"/>
    <x v="17"/>
    <n v="4"/>
    <s v="UML,SUKHINDA"/>
    <s v="HARD COKING COAL"/>
    <s v="SUMMER FORTUNE"/>
    <d v="1899-12-30T20:30:00"/>
    <x v="635"/>
    <s v="DTY-WT 1-WCS-RLS 1-IMWB 1-DTY"/>
    <n v="51"/>
    <n v="8"/>
    <m/>
    <d v="1899-12-30T20:30:00"/>
    <d v="1899-12-30T20:30:00"/>
    <d v="1899-12-30T00:00:00"/>
    <n v="0"/>
    <n v="0"/>
    <d v="1899-12-31T07:20:00"/>
    <d v="1899-12-30T10:50:00"/>
    <n v="10"/>
    <n v="50"/>
    <d v="1899-12-31T07:45:00"/>
    <d v="1899-12-30T00:25:00"/>
    <n v="0"/>
    <n v="25"/>
    <d v="1899-12-31T08:20:00"/>
    <d v="1899-12-30T00:35:00"/>
    <n v="0"/>
    <n v="35"/>
    <d v="1899-12-31T08:20:00"/>
    <d v="1899-12-31T10:10:00"/>
    <d v="1899-12-30T01:50:00"/>
    <n v="1"/>
    <n v="50"/>
    <d v="1899-12-31T08:20:00"/>
    <d v="1899-12-31T10:10:00"/>
    <d v="1899-12-30T01:50:00"/>
    <n v="1"/>
    <n v="50"/>
    <d v="1899-12-31T11:35:00"/>
    <d v="1899-12-30T01:25:00"/>
    <n v="1"/>
    <n v="25"/>
    <d v="1899-12-31T13:35:00"/>
    <d v="1899-12-30T02:00:00"/>
    <n v="2"/>
    <n v="0"/>
    <d v="1899-12-31T15:41:00"/>
    <d v="1899-12-30T02:06:00"/>
    <n v="2"/>
    <n v="6"/>
    <d v="1899-12-31T15:41:00"/>
    <d v="1899-12-31T15:41:00"/>
    <d v="1899-12-30T00:00:00"/>
    <n v="0"/>
    <n v="0"/>
    <d v="1899-12-31T15:41:00"/>
    <d v="1899-12-31T15:41:00"/>
    <m/>
    <d v="1899-12-30T00:00:00"/>
    <n v="0"/>
    <n v="0"/>
    <d v="1899-12-31T16:00:00"/>
    <d v="1899-12-30T00:19:00"/>
    <n v="0"/>
    <n v="19"/>
    <d v="1899-12-31T16:15:00"/>
    <d v="1899-12-30T00:15:00"/>
    <n v="0"/>
    <n v="15"/>
    <d v="1899-12-31T16:15:00"/>
    <d v="1899-12-31T16:30:00"/>
    <d v="1899-12-30T00:15:00"/>
    <n v="0"/>
    <n v="15"/>
    <d v="1899-12-30T20:00:00"/>
    <n v="20"/>
    <n v="0"/>
    <d v="1899-12-30T02:34:00"/>
    <n v="2"/>
    <n v="34"/>
    <d v="1899-12-30T01:50:00"/>
    <n v="1"/>
    <n v="50"/>
    <d v="1899-12-30T02:06:00"/>
    <n v="2"/>
    <n v="6"/>
    <m/>
    <m/>
    <m/>
    <d v="1899-12-30T01:11:00"/>
    <n v="1"/>
    <n v="11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55:00"/>
    <n v="0"/>
    <n v="55"/>
    <d v="1899-12-30T00:00:00"/>
    <n v="0"/>
    <n v="0"/>
    <n v="2266238.276000001"/>
    <n v="36495"/>
    <n v="61.877254901960782"/>
    <n v="62.097226359775341"/>
    <m/>
    <m/>
    <m/>
    <m/>
    <m/>
  </r>
  <r>
    <n v="642"/>
    <n v="50"/>
    <d v="2011-12-12T00:00:00"/>
    <n v="12"/>
    <x v="1"/>
    <n v="11"/>
    <s v="TSL,HALDIA"/>
    <s v="CURRAGH SS/ILLAWARA"/>
    <s v="AENEAS/KM KEELUNG"/>
    <d v="1899-12-30T23:50:00"/>
    <x v="636"/>
    <s v="DTY-WT 1-WCS-RLS 2-IMWB 1-DTY"/>
    <n v="57"/>
    <n v="2"/>
    <m/>
    <d v="1899-12-30T23:50:00"/>
    <d v="1899-12-30T23:50:00"/>
    <d v="1899-12-30T00:00:00"/>
    <n v="0"/>
    <n v="0"/>
    <d v="1899-12-31T10:00:00"/>
    <d v="1899-12-30T10:10:00"/>
    <n v="10"/>
    <n v="10"/>
    <d v="1899-12-31T11:00:00"/>
    <d v="1899-12-30T01:00:00"/>
    <n v="1"/>
    <n v="0"/>
    <d v="1899-12-31T11:45:00"/>
    <d v="1899-12-30T00:45:00"/>
    <n v="0"/>
    <n v="45"/>
    <d v="1899-12-31T11:50:00"/>
    <d v="1899-12-31T15:30:00"/>
    <d v="1899-12-30T03:40:00"/>
    <n v="3"/>
    <n v="40"/>
    <d v="1899-12-31T11:50:00"/>
    <d v="1899-12-31T15:30:00"/>
    <d v="1899-12-30T03:40:00"/>
    <n v="3"/>
    <n v="40"/>
    <d v="1899-12-31T16:08:00"/>
    <d v="1899-12-30T00:38:00"/>
    <n v="0"/>
    <n v="38"/>
    <d v="1899-12-31T16:38:00"/>
    <d v="1899-12-30T00:30:00"/>
    <n v="0"/>
    <n v="30"/>
    <d v="1899-12-31T20:25:00"/>
    <d v="1899-12-30T03:47:00"/>
    <n v="3"/>
    <n v="47"/>
    <d v="1899-12-31T20:25:00"/>
    <d v="1899-12-31T20:25:00"/>
    <d v="1899-12-30T00:00:00"/>
    <n v="0"/>
    <n v="0"/>
    <d v="1899-12-31T20:25:00"/>
    <d v="1899-12-31T20:25:00"/>
    <m/>
    <d v="1899-12-30T00:00:00"/>
    <n v="0"/>
    <n v="0"/>
    <d v="1899-12-31T20:35:00"/>
    <d v="1899-12-30T00:10:00"/>
    <n v="0"/>
    <n v="10"/>
    <d v="1899-12-31T20:40:00"/>
    <d v="1899-12-30T00:05:00"/>
    <n v="0"/>
    <n v="5"/>
    <d v="1899-12-31T20:40:00"/>
    <d v="1899-12-31T20:45:00"/>
    <d v="1899-12-30T00:05:00"/>
    <n v="0"/>
    <n v="5"/>
    <d v="1899-12-30T20:55:00"/>
    <n v="20"/>
    <n v="55"/>
    <d v="1899-12-30T01:38:00"/>
    <n v="1"/>
    <n v="38"/>
    <d v="1899-12-30T03:40:00"/>
    <n v="3"/>
    <n v="40"/>
    <d v="1899-12-30T03:47:00"/>
    <n v="3"/>
    <n v="47"/>
    <m/>
    <m/>
    <m/>
    <d v="1899-12-30T02:07:00"/>
    <n v="2"/>
    <n v="7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40:00"/>
    <n v="1"/>
    <n v="40"/>
    <d v="1899-12-30T00:00:00"/>
    <n v="0"/>
    <n v="0"/>
    <n v="2269911.6460000011"/>
    <n v="36552"/>
    <n v="64.445087719298243"/>
    <n v="62.100887666885562"/>
    <m/>
    <m/>
    <m/>
    <m/>
    <m/>
  </r>
  <r>
    <n v="643"/>
    <n v="51"/>
    <d v="2011-12-12T00:00:00"/>
    <n v="12"/>
    <x v="18"/>
    <n v="7"/>
    <s v="BSL"/>
    <s v="STEAM NON COKING"/>
    <s v="IRON KNIGHT"/>
    <d v="1899-12-30T21:00:00"/>
    <x v="637"/>
    <s v="DTY-WT 1-WCS-RLS 2-IMWB 1-DTY"/>
    <n v="55"/>
    <n v="2"/>
    <m/>
    <d v="1899-12-30T21:00:00"/>
    <d v="1899-12-30T21:00:00"/>
    <d v="1899-12-30T00:00:00"/>
    <n v="0"/>
    <n v="0"/>
    <d v="1899-12-30T21:05:00"/>
    <d v="1899-12-30T00:05:00"/>
    <n v="0"/>
    <n v="5"/>
    <d v="1899-12-30T21:15:00"/>
    <d v="1899-12-30T00:10:00"/>
    <n v="0"/>
    <n v="10"/>
    <d v="1899-12-30T22:52:00"/>
    <d v="1899-12-30T01:37:00"/>
    <n v="1"/>
    <n v="37"/>
    <d v="1899-12-30T22:55:00"/>
    <d v="1899-12-31T00:20:00"/>
    <d v="1899-12-30T01:25:00"/>
    <n v="1"/>
    <n v="25"/>
    <d v="1899-12-30T22:55:00"/>
    <d v="1899-12-31T00:20:00"/>
    <d v="1899-12-30T01:25:00"/>
    <n v="1"/>
    <n v="25"/>
    <d v="1899-12-31T00:30:00"/>
    <d v="1899-12-30T00:10:00"/>
    <n v="0"/>
    <n v="10"/>
    <d v="1899-12-31T00:35:00"/>
    <d v="1899-12-30T00:05:00"/>
    <n v="0"/>
    <n v="5"/>
    <d v="1899-12-31T04:05:00"/>
    <d v="1899-12-30T03:30:00"/>
    <n v="3"/>
    <n v="30"/>
    <d v="1899-12-31T04:05:00"/>
    <d v="1899-12-31T04:05:00"/>
    <d v="1899-12-30T00:00:00"/>
    <n v="0"/>
    <n v="0"/>
    <d v="1899-12-31T04:05:00"/>
    <d v="1899-12-31T04:05:00"/>
    <m/>
    <d v="1899-12-30T00:00:00"/>
    <n v="0"/>
    <n v="0"/>
    <d v="1899-12-31T04:15:00"/>
    <d v="1899-12-30T00:10:00"/>
    <n v="0"/>
    <n v="10"/>
    <d v="1899-12-31T04:20:00"/>
    <d v="1899-12-30T00:05:00"/>
    <n v="0"/>
    <n v="5"/>
    <d v="1899-12-31T04:20:00"/>
    <d v="1899-12-31T04:25:00"/>
    <d v="1899-12-30T00:05:00"/>
    <n v="0"/>
    <n v="5"/>
    <d v="1899-12-30T07:25:00"/>
    <n v="7"/>
    <n v="25"/>
    <d v="1899-12-30T02:02:00"/>
    <n v="2"/>
    <n v="2"/>
    <d v="1899-12-30T01:25:00"/>
    <n v="1"/>
    <n v="25"/>
    <d v="1899-12-30T03:30:00"/>
    <n v="3"/>
    <n v="30"/>
    <m/>
    <m/>
    <m/>
    <d v="1899-12-30T01:49:00"/>
    <n v="1"/>
    <n v="49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41:00"/>
    <n v="1"/>
    <n v="41"/>
    <d v="1899-12-30T00:00:00"/>
    <n v="0"/>
    <n v="0"/>
    <n v="2273278.0160000012"/>
    <n v="36607"/>
    <n v="61.206727272727271"/>
    <n v="62.099544240172676"/>
    <m/>
    <m/>
    <m/>
    <m/>
    <m/>
  </r>
  <r>
    <n v="644"/>
    <n v="52"/>
    <d v="2011-12-13T00:00:00"/>
    <n v="12"/>
    <x v="0"/>
    <n v="20"/>
    <s v="TSL,JSR"/>
    <s v="SS NEWZEALAND/CP OMAN"/>
    <s v="IRON BILL/MP PANAMAX 6"/>
    <d v="1899-12-30T00:45:00"/>
    <x v="638"/>
    <s v="DTY-WT 1-WCS-RLS 1-IMWB 1-DTY"/>
    <n v="57"/>
    <n v="2"/>
    <m/>
    <d v="1899-12-30T00:45:00"/>
    <d v="1899-12-30T00:45:00"/>
    <d v="1899-12-30T00:00:00"/>
    <n v="0"/>
    <n v="0"/>
    <d v="1899-12-30T00:55:00"/>
    <d v="1899-12-30T00:10:00"/>
    <n v="0"/>
    <n v="10"/>
    <d v="1899-12-30T01:10:00"/>
    <d v="1899-12-30T00:15:00"/>
    <n v="0"/>
    <n v="15"/>
    <d v="1899-12-30T01:42:00"/>
    <d v="1899-12-30T00:32:00"/>
    <n v="0"/>
    <n v="32"/>
    <d v="1899-12-30T01:45:00"/>
    <d v="1899-12-30T02:45:00"/>
    <d v="1899-12-30T01:00:00"/>
    <n v="1"/>
    <n v="0"/>
    <d v="1899-12-30T01:45:00"/>
    <d v="1899-12-30T02:45:00"/>
    <d v="1899-12-30T01:00:00"/>
    <n v="1"/>
    <n v="0"/>
    <d v="1899-12-30T03:30:00"/>
    <d v="1899-12-30T00:45:00"/>
    <n v="0"/>
    <n v="45"/>
    <d v="1899-12-30T03:32:00"/>
    <d v="1899-12-30T00:02:00"/>
    <n v="0"/>
    <n v="2"/>
    <d v="1899-12-30T07:00:00"/>
    <d v="1899-12-30T03:28:00"/>
    <n v="3"/>
    <n v="28"/>
    <d v="1899-12-30T07:00:00"/>
    <d v="1899-12-30T07:00:00"/>
    <d v="1899-12-30T00:00:00"/>
    <n v="0"/>
    <n v="0"/>
    <d v="1899-12-30T07:00:00"/>
    <d v="1899-12-30T07:00:00"/>
    <m/>
    <d v="1899-12-30T00:00:00"/>
    <n v="0"/>
    <n v="0"/>
    <d v="1899-12-30T07:05:00"/>
    <d v="1899-12-30T00:05:00"/>
    <n v="0"/>
    <n v="5"/>
    <d v="1899-12-30T07:10:00"/>
    <d v="1899-12-30T00:05:00"/>
    <n v="0"/>
    <n v="5"/>
    <d v="1899-12-30T07:10:00"/>
    <d v="1899-12-30T07:15:00"/>
    <d v="1899-12-30T00:05:00"/>
    <n v="0"/>
    <n v="5"/>
    <d v="1899-12-30T06:30:00"/>
    <n v="6"/>
    <n v="30"/>
    <d v="1899-12-30T01:27:00"/>
    <n v="1"/>
    <n v="27"/>
    <d v="1899-12-30T01:00:00"/>
    <n v="1"/>
    <n v="0"/>
    <d v="1899-12-30T03:28:00"/>
    <n v="3"/>
    <n v="28"/>
    <m/>
    <m/>
    <m/>
    <d v="1899-12-30T00:52:00"/>
    <n v="0"/>
    <n v="52"/>
    <d v="1899-12-30T00:00:00"/>
    <n v="0"/>
    <n v="0"/>
    <d v="1899-12-30T00:21:00"/>
    <n v="0"/>
    <n v="21"/>
    <d v="1899-12-30T00:00:00"/>
    <n v="0"/>
    <n v="0"/>
    <d v="1899-12-30T02:15:00"/>
    <n v="2"/>
    <n v="15"/>
    <d v="1899-12-30T00:00:00"/>
    <n v="0"/>
    <n v="0"/>
    <d v="1899-12-30T00:00:00"/>
    <n v="0"/>
    <n v="0"/>
    <d v="1899-12-30T00:00:00"/>
    <n v="0"/>
    <n v="0"/>
    <n v="2276812.3960000011"/>
    <n v="36664"/>
    <n v="62.006666666666668"/>
    <n v="62.099399847261651"/>
    <m/>
    <m/>
    <m/>
    <m/>
    <m/>
  </r>
  <r>
    <n v="645"/>
    <n v="53"/>
    <d v="2011-12-13T00:00:00"/>
    <n v="12"/>
    <x v="25"/>
    <n v="3"/>
    <s v="UML"/>
    <s v="STEAM NON COKING"/>
    <s v="PANORIA"/>
    <d v="1899-12-30T09:25:00"/>
    <x v="639"/>
    <s v="DTY-WT 1-WCS-RLS 1-IMWB 1-DTY"/>
    <n v="59"/>
    <n v="0"/>
    <m/>
    <d v="1899-12-30T09:25:00"/>
    <d v="1899-12-30T09:25:00"/>
    <d v="1899-12-30T00:00:00"/>
    <n v="0"/>
    <n v="0"/>
    <d v="1899-12-30T09:35:00"/>
    <d v="1899-12-30T00:10:00"/>
    <n v="0"/>
    <n v="10"/>
    <d v="1899-12-30T09:55:00"/>
    <d v="1899-12-30T00:20:00"/>
    <n v="0"/>
    <n v="20"/>
    <d v="1899-12-30T19:00:00"/>
    <d v="1899-12-30T09:05:00"/>
    <n v="9"/>
    <n v="5"/>
    <d v="1899-12-30T19:25:00"/>
    <d v="1899-12-30T20:45:00"/>
    <d v="1899-12-30T01:20:00"/>
    <n v="1"/>
    <n v="20"/>
    <d v="1899-12-30T19:25:00"/>
    <d v="1899-12-30T20:45:00"/>
    <d v="1899-12-30T01:20:00"/>
    <n v="1"/>
    <n v="20"/>
    <d v="1899-12-30T20:47:00"/>
    <d v="1899-12-30T00:02:00"/>
    <n v="0"/>
    <n v="2"/>
    <d v="1899-12-30T20:48:00"/>
    <d v="1899-12-30T00:01:00"/>
    <n v="0"/>
    <n v="1"/>
    <d v="1899-12-31T03:40:00"/>
    <d v="1899-12-30T06:52:00"/>
    <n v="6"/>
    <n v="52"/>
    <d v="1899-12-31T03:40:00"/>
    <d v="1899-12-31T03:40:00"/>
    <d v="1899-12-30T00:00:00"/>
    <n v="0"/>
    <n v="0"/>
    <d v="1899-12-31T03:40:00"/>
    <d v="1899-12-31T03:40:00"/>
    <m/>
    <d v="1899-12-30T00:00:00"/>
    <n v="0"/>
    <n v="0"/>
    <d v="1899-12-31T03:50:00"/>
    <d v="1899-12-30T00:10:00"/>
    <n v="0"/>
    <n v="10"/>
    <d v="1899-12-31T03:55:00"/>
    <d v="1899-12-30T00:05:00"/>
    <n v="0"/>
    <n v="5"/>
    <d v="1899-12-31T03:55:00"/>
    <d v="1899-12-31T04:00:00"/>
    <d v="1899-12-30T00:05:00"/>
    <n v="0"/>
    <n v="5"/>
    <d v="1899-12-30T18:35:00"/>
    <n v="18"/>
    <n v="35"/>
    <d v="1899-12-30T09:22:00"/>
    <n v="9"/>
    <n v="22"/>
    <d v="1899-12-30T01:20:00"/>
    <n v="1"/>
    <n v="20"/>
    <d v="1899-12-30T06:52:00"/>
    <n v="6"/>
    <n v="52"/>
    <m/>
    <m/>
    <m/>
    <d v="1899-12-30T01:22:00"/>
    <n v="1"/>
    <n v="22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5:30:00"/>
    <n v="5"/>
    <n v="30"/>
    <d v="1899-12-30T00:00:00"/>
    <n v="0"/>
    <n v="0"/>
    <n v="2280512.9260000009"/>
    <n v="36723"/>
    <n v="62.720847457627123"/>
    <n v="62.100398279007734"/>
    <m/>
    <m/>
    <m/>
    <m/>
    <m/>
  </r>
  <r>
    <n v="646"/>
    <n v="54"/>
    <d v="2011-12-13T00:00:00"/>
    <n v="12"/>
    <x v="0"/>
    <n v="21"/>
    <s v="TSL,JSR"/>
    <s v="CURRAGH SS"/>
    <s v="AENEAS"/>
    <d v="1899-12-30T12:30:00"/>
    <x v="640"/>
    <s v="DTY-WT 1-WCS-RLS 2-IMWB 1-DTY"/>
    <n v="59"/>
    <n v="0"/>
    <m/>
    <d v="1899-12-30T12:30:00"/>
    <d v="1899-12-30T12:30:00"/>
    <d v="1899-12-30T00:00:00"/>
    <n v="0"/>
    <n v="0"/>
    <d v="1899-12-30T12:50:00"/>
    <d v="1899-12-30T00:20:00"/>
    <n v="0"/>
    <n v="20"/>
    <d v="1899-12-30T13:10:00"/>
    <d v="1899-12-30T00:20:00"/>
    <n v="0"/>
    <n v="20"/>
    <d v="1899-12-30T13:30:00"/>
    <d v="1899-12-30T00:20:00"/>
    <n v="0"/>
    <n v="20"/>
    <d v="1899-12-30T13:35:00"/>
    <d v="1899-12-30T15:15:00"/>
    <d v="1899-12-30T01:40:00"/>
    <n v="1"/>
    <n v="40"/>
    <d v="1899-12-30T13:35:00"/>
    <d v="1899-12-30T15:15:00"/>
    <d v="1899-12-30T01:40:00"/>
    <n v="1"/>
    <n v="40"/>
    <d v="1899-12-30T15:17:00"/>
    <d v="1899-12-30T00:02:00"/>
    <n v="0"/>
    <n v="2"/>
    <d v="1899-12-30T15:18:00"/>
    <d v="1899-12-30T00:01:00"/>
    <n v="0"/>
    <n v="1"/>
    <d v="1899-12-30T16:53:00"/>
    <d v="1899-12-30T01:35:00"/>
    <n v="1"/>
    <n v="35"/>
    <d v="1899-12-30T16:53:00"/>
    <d v="1899-12-30T16:53:00"/>
    <d v="1899-12-30T00:00:00"/>
    <n v="0"/>
    <n v="0"/>
    <d v="1899-12-30T16:53:00"/>
    <d v="1899-12-30T16:53:00"/>
    <m/>
    <d v="1899-12-30T00:00:00"/>
    <n v="0"/>
    <n v="0"/>
    <d v="1899-12-30T17:05:00"/>
    <d v="1899-12-30T00:12:00"/>
    <n v="0"/>
    <n v="12"/>
    <d v="1899-12-30T17:10:00"/>
    <d v="1899-12-30T00:05:00"/>
    <n v="0"/>
    <n v="5"/>
    <d v="1899-12-30T17:10:00"/>
    <d v="1899-12-30T17:15:00"/>
    <d v="1899-12-30T00:05:00"/>
    <n v="0"/>
    <n v="5"/>
    <d v="1899-12-30T04:45:00"/>
    <n v="4"/>
    <n v="45"/>
    <d v="1899-12-30T00:39:00"/>
    <n v="0"/>
    <n v="39"/>
    <d v="1899-12-30T01:40:00"/>
    <n v="1"/>
    <n v="40"/>
    <d v="1899-12-30T01:35:00"/>
    <n v="1"/>
    <n v="35"/>
    <m/>
    <m/>
    <m/>
    <d v="1899-12-30T01:17:00"/>
    <n v="1"/>
    <n v="17"/>
    <d v="1899-12-30T00:00:00"/>
    <n v="0"/>
    <n v="0"/>
    <d v="1899-12-30T00:07:00"/>
    <n v="0"/>
    <n v="7"/>
    <d v="1899-12-30T00:00:00"/>
    <n v="0"/>
    <n v="0"/>
    <d v="1899-12-30T00:00:00"/>
    <n v="0"/>
    <n v="0"/>
    <d v="1899-12-30T00:00:00"/>
    <n v="0"/>
    <n v="0"/>
    <d v="1899-12-30T00:11:00"/>
    <n v="0"/>
    <n v="11"/>
    <d v="1899-12-30T00:00:00"/>
    <n v="0"/>
    <n v="0"/>
    <n v="2284143.986000001"/>
    <n v="36782"/>
    <n v="61.543389830508474"/>
    <n v="62.099504812136395"/>
    <m/>
    <m/>
    <m/>
    <m/>
    <m/>
  </r>
  <r>
    <n v="647"/>
    <n v="55"/>
    <d v="2011-12-14T00:00:00"/>
    <n v="12"/>
    <x v="11"/>
    <n v="1"/>
    <s v="BEL"/>
    <s v="HARD COKING COAL"/>
    <s v="HARDWAR"/>
    <d v="1899-12-30T20:00:00"/>
    <x v="641"/>
    <s v="DTY-WT 1-WCS-RLS 2-IMWB 1-DTY"/>
    <n v="57"/>
    <n v="2"/>
    <m/>
    <d v="1899-12-30T20:00:00"/>
    <d v="1899-12-30T20:00:00"/>
    <d v="1899-12-30T00:00:00"/>
    <n v="0"/>
    <n v="0"/>
    <d v="1899-12-30T20:05:00"/>
    <d v="1899-12-30T00:05:00"/>
    <n v="0"/>
    <n v="5"/>
    <d v="1899-12-30T20:20:00"/>
    <d v="1899-12-30T00:15:00"/>
    <n v="0"/>
    <n v="15"/>
    <d v="1899-12-30T21:00:00"/>
    <d v="1899-12-30T00:40:00"/>
    <n v="0"/>
    <n v="40"/>
    <d v="1899-12-30T21:10:00"/>
    <d v="1899-12-30T23:40:00"/>
    <d v="1899-12-30T02:30:00"/>
    <n v="2"/>
    <n v="30"/>
    <d v="1899-12-30T21:10:00"/>
    <d v="1899-12-30T23:40:00"/>
    <d v="1899-12-30T02:30:00"/>
    <n v="2"/>
    <n v="30"/>
    <d v="1899-12-31T04:40:00"/>
    <d v="1899-12-30T05:00:00"/>
    <n v="5"/>
    <n v="0"/>
    <d v="1899-12-31T04:42:00"/>
    <d v="1899-12-30T00:02:00"/>
    <n v="0"/>
    <n v="2"/>
    <d v="1899-12-31T06:23:00"/>
    <d v="1899-12-30T01:41:00"/>
    <n v="1"/>
    <n v="41"/>
    <d v="1899-12-31T06:23:00"/>
    <d v="1899-12-31T06:23:00"/>
    <d v="1899-12-30T00:00:00"/>
    <n v="0"/>
    <n v="0"/>
    <d v="1899-12-31T06:23:00"/>
    <d v="1899-12-31T06:23:00"/>
    <m/>
    <d v="1899-12-30T00:00:00"/>
    <n v="0"/>
    <n v="0"/>
    <d v="1899-12-31T06:35:00"/>
    <d v="1899-12-30T00:12:00"/>
    <n v="0"/>
    <n v="12"/>
    <d v="1899-12-31T06:40:00"/>
    <d v="1899-12-30T00:05:00"/>
    <n v="0"/>
    <n v="5"/>
    <d v="1899-12-31T06:40:00"/>
    <d v="1899-12-31T06:45:00"/>
    <d v="1899-12-30T00:05:00"/>
    <n v="0"/>
    <n v="5"/>
    <d v="1899-12-30T10:45:00"/>
    <n v="10"/>
    <n v="45"/>
    <d v="1899-12-30T05:57:00"/>
    <n v="5"/>
    <n v="57"/>
    <d v="1899-12-30T02:30:00"/>
    <n v="2"/>
    <n v="30"/>
    <d v="1899-12-30T01:41:00"/>
    <n v="1"/>
    <n v="41"/>
    <m/>
    <m/>
    <m/>
    <d v="1899-12-30T01:16:00"/>
    <n v="1"/>
    <n v="16"/>
    <d v="1899-12-30T00:00:00"/>
    <n v="0"/>
    <n v="0"/>
    <d v="1899-12-30T00:08:00"/>
    <n v="0"/>
    <n v="8"/>
    <d v="1899-12-30T00:00:00"/>
    <n v="0"/>
    <n v="0"/>
    <d v="1899-12-30T00:00:00"/>
    <n v="0"/>
    <n v="0"/>
    <d v="1899-12-30T00:00:00"/>
    <n v="0"/>
    <n v="0"/>
    <d v="1899-12-30T00:17:00"/>
    <n v="0"/>
    <n v="17"/>
    <d v="1899-12-30T00:00:00"/>
    <n v="0"/>
    <n v="0"/>
    <n v="2287685.9760000012"/>
    <n v="36839"/>
    <n v="62.140175438596486"/>
    <n v="62.09956774070961"/>
    <m/>
    <m/>
    <m/>
    <m/>
    <m/>
  </r>
  <r>
    <n v="648"/>
    <n v="56"/>
    <d v="2011-12-14T00:00:00"/>
    <n v="12"/>
    <x v="0"/>
    <n v="22"/>
    <s v="TSL,JSR"/>
    <s v="BLENDED PCI/CURRAGH SS"/>
    <s v="FALCOM TRADER II/ FORTUNE RAINBOW"/>
    <d v="1899-12-30T00:30:00"/>
    <x v="642"/>
    <s v="DTY-WT 1-WCS-RLS 1-IMWB 1-DTY"/>
    <n v="52"/>
    <n v="7"/>
    <m/>
    <d v="1899-12-30T00:30:00"/>
    <d v="1899-12-30T00:30:00"/>
    <d v="1899-12-30T00:00:00"/>
    <n v="0"/>
    <n v="0"/>
    <d v="1899-12-30T00:40:00"/>
    <d v="1899-12-30T00:10:00"/>
    <n v="0"/>
    <n v="10"/>
    <d v="1899-12-30T01:05:00"/>
    <d v="1899-12-30T00:25:00"/>
    <n v="0"/>
    <n v="25"/>
    <d v="1899-12-30T03:30:00"/>
    <d v="1899-12-30T02:25:00"/>
    <n v="2"/>
    <n v="25"/>
    <d v="1899-12-30T03:35:00"/>
    <d v="1899-12-30T06:00:00"/>
    <d v="1899-12-30T02:25:00"/>
    <n v="2"/>
    <n v="25"/>
    <d v="1899-12-30T03:35:00"/>
    <d v="1899-12-30T06:00:00"/>
    <d v="1899-12-30T02:25:00"/>
    <n v="2"/>
    <n v="25"/>
    <d v="1899-12-30T06:48:00"/>
    <d v="1899-12-30T00:48:00"/>
    <n v="0"/>
    <n v="48"/>
    <d v="1899-12-30T06:55:00"/>
    <d v="1899-12-30T00:07:00"/>
    <n v="0"/>
    <n v="7"/>
    <d v="1899-12-30T09:24:00"/>
    <d v="1899-12-30T02:29:00"/>
    <n v="2"/>
    <n v="29"/>
    <d v="1899-12-30T09:24:00"/>
    <d v="1899-12-30T09:24:00"/>
    <d v="1899-12-30T00:00:00"/>
    <n v="0"/>
    <n v="0"/>
    <d v="1899-12-30T09:24:00"/>
    <d v="1899-12-30T09:24:00"/>
    <m/>
    <d v="1899-12-30T00:00:00"/>
    <n v="0"/>
    <n v="0"/>
    <d v="1899-12-30T09:35:00"/>
    <d v="1899-12-30T00:11:00"/>
    <n v="0"/>
    <n v="11"/>
    <d v="1899-12-30T09:40:00"/>
    <d v="1899-12-30T00:05:00"/>
    <n v="0"/>
    <n v="5"/>
    <d v="1899-12-30T09:40:00"/>
    <d v="1899-12-30T09:45:00"/>
    <d v="1899-12-30T00:05:00"/>
    <n v="0"/>
    <n v="5"/>
    <d v="1899-12-30T09:15:00"/>
    <n v="9"/>
    <n v="15"/>
    <d v="1899-12-30T03:29:00"/>
    <n v="3"/>
    <n v="29"/>
    <d v="1899-12-30T02:25:00"/>
    <n v="2"/>
    <n v="25"/>
    <d v="1899-12-30T02:29:00"/>
    <n v="2"/>
    <n v="29"/>
    <m/>
    <m/>
    <m/>
    <d v="1899-12-30T01:15:00"/>
    <n v="1"/>
    <n v="15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14:00"/>
    <n v="1"/>
    <n v="14"/>
    <d v="1899-12-30T00:00:00"/>
    <n v="0"/>
    <n v="0"/>
    <n v="2290884.3360000011"/>
    <n v="36891"/>
    <n v="61.50692307692308"/>
    <n v="62.098732373749726"/>
    <m/>
    <m/>
    <m/>
    <m/>
    <m/>
  </r>
  <r>
    <n v="649"/>
    <n v="57"/>
    <d v="2011-12-14T00:00:00"/>
    <n v="12"/>
    <x v="17"/>
    <n v="5"/>
    <s v="UML,SUKHINDA"/>
    <s v="HARD COKING COAL"/>
    <s v="SUMMER FORTUNE"/>
    <d v="1899-12-30T20:50:00"/>
    <x v="643"/>
    <s v="DTY-WT 1-WCS-RLS 1-IMWB 1-DTY"/>
    <n v="59"/>
    <n v="0"/>
    <m/>
    <d v="1899-12-30T20:50:00"/>
    <d v="1899-12-30T20:50:00"/>
    <d v="1899-12-30T00:00:00"/>
    <n v="0"/>
    <n v="0"/>
    <d v="1899-12-30T20:55:00"/>
    <d v="1899-12-30T00:05:00"/>
    <n v="0"/>
    <n v="5"/>
    <d v="1899-12-30T21:00:00"/>
    <d v="1899-12-30T00:05:00"/>
    <n v="0"/>
    <n v="5"/>
    <d v="1899-12-30T21:30:00"/>
    <d v="1899-12-30T00:30:00"/>
    <n v="0"/>
    <n v="30"/>
    <d v="1899-12-30T21:35:00"/>
    <d v="1899-12-30T23:40:00"/>
    <d v="1899-12-30T02:05:00"/>
    <n v="2"/>
    <n v="5"/>
    <d v="1899-12-30T21:35:00"/>
    <d v="1899-12-30T23:40:00"/>
    <d v="1899-12-30T02:05:00"/>
    <n v="2"/>
    <n v="5"/>
    <d v="1899-12-30T23:53:00"/>
    <d v="1899-12-30T00:13:00"/>
    <n v="0"/>
    <n v="13"/>
    <d v="1899-12-30T23:55:00"/>
    <d v="1899-12-30T00:02:00"/>
    <n v="0"/>
    <n v="2"/>
    <d v="1899-12-31T03:03:00"/>
    <d v="1899-12-30T03:08:00"/>
    <n v="3"/>
    <n v="8"/>
    <d v="1899-12-31T03:03:00"/>
    <d v="1899-12-31T03:03:00"/>
    <d v="1899-12-30T00:00:00"/>
    <n v="0"/>
    <n v="0"/>
    <d v="1899-12-31T03:03:00"/>
    <d v="1899-12-31T03:03:00"/>
    <m/>
    <d v="1899-12-30T00:00:00"/>
    <n v="0"/>
    <n v="0"/>
    <d v="1899-12-31T03:15:00"/>
    <d v="1899-12-30T00:12:00"/>
    <n v="0"/>
    <n v="12"/>
    <d v="1899-12-31T03:20:00"/>
    <d v="1899-12-30T00:05:00"/>
    <n v="0"/>
    <n v="5"/>
    <d v="1899-12-31T03:20:00"/>
    <d v="1899-12-31T03:30:00"/>
    <d v="1899-12-30T00:10:00"/>
    <n v="0"/>
    <n v="10"/>
    <d v="1899-12-30T06:40:00"/>
    <n v="6"/>
    <n v="40"/>
    <d v="1899-12-30T01:00:00"/>
    <n v="1"/>
    <n v="0"/>
    <d v="1899-12-30T02:05:00"/>
    <n v="2"/>
    <n v="5"/>
    <d v="1899-12-30T03:08:00"/>
    <n v="3"/>
    <n v="8"/>
    <m/>
    <m/>
    <m/>
    <d v="1899-12-30T01:19:00"/>
    <n v="1"/>
    <n v="19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49:00"/>
    <n v="1"/>
    <n v="49"/>
    <d v="1899-12-30T00:00:00"/>
    <n v="0"/>
    <n v="0"/>
    <n v="2294488.6060000011"/>
    <n v="36950"/>
    <n v="61.089322033898306"/>
    <n v="62.097120595399218"/>
    <m/>
    <m/>
    <m/>
    <m/>
    <m/>
  </r>
  <r>
    <n v="650"/>
    <n v="58"/>
    <d v="2011-12-15T00:00:00"/>
    <n v="12"/>
    <x v="11"/>
    <n v="2"/>
    <s v="BEL"/>
    <s v="HARD COKING COAL"/>
    <s v="HARDWAR"/>
    <d v="1899-12-30T07:15:00"/>
    <x v="644"/>
    <s v="DTY-WT 1-WCS-RLS 1-IMWB 1-DTY"/>
    <n v="59"/>
    <n v="0"/>
    <m/>
    <d v="1899-12-30T07:15:00"/>
    <d v="1899-12-30T07:15:00"/>
    <d v="1899-12-30T00:00:00"/>
    <n v="0"/>
    <n v="0"/>
    <d v="1899-12-30T07:20:00"/>
    <d v="1899-12-30T00:05:00"/>
    <n v="0"/>
    <n v="5"/>
    <d v="1899-12-30T07:35:00"/>
    <d v="1899-12-30T00:15:00"/>
    <n v="0"/>
    <n v="15"/>
    <d v="1899-12-30T08:00:00"/>
    <d v="1899-12-30T00:25:00"/>
    <n v="0"/>
    <n v="25"/>
    <d v="1899-12-30T08:05:00"/>
    <d v="1899-12-30T08:55:00"/>
    <d v="1899-12-30T00:50:00"/>
    <n v="0"/>
    <n v="50"/>
    <d v="1899-12-30T08:05:00"/>
    <d v="1899-12-30T08:55:00"/>
    <d v="1899-12-30T00:50:00"/>
    <n v="0"/>
    <n v="50"/>
    <d v="1899-12-30T09:05:00"/>
    <d v="1899-12-30T00:10:00"/>
    <n v="0"/>
    <n v="10"/>
    <d v="1899-12-30T09:05:00"/>
    <d v="1899-12-30T00:00:00"/>
    <n v="0"/>
    <n v="0"/>
    <d v="1899-12-30T11:56:00"/>
    <d v="1899-12-30T02:51:00"/>
    <n v="2"/>
    <n v="51"/>
    <d v="1899-12-30T11:56:00"/>
    <d v="1899-12-30T11:56:00"/>
    <d v="1899-12-30T00:00:00"/>
    <n v="0"/>
    <n v="0"/>
    <d v="1899-12-30T11:56:00"/>
    <d v="1899-12-30T11:56:00"/>
    <m/>
    <d v="1899-12-30T00:00:00"/>
    <n v="0"/>
    <n v="0"/>
    <d v="1899-12-30T13:00:00"/>
    <d v="1899-12-30T01:04:00"/>
    <n v="1"/>
    <n v="4"/>
    <d v="1899-12-30T13:05:00"/>
    <d v="1899-12-30T00:05:00"/>
    <n v="0"/>
    <n v="5"/>
    <d v="1899-12-30T13:05:00"/>
    <d v="1899-12-30T13:10:00"/>
    <d v="1899-12-30T00:05:00"/>
    <n v="0"/>
    <n v="5"/>
    <d v="1899-12-30T05:55:00"/>
    <n v="5"/>
    <n v="55"/>
    <d v="1899-12-30T01:44:00"/>
    <n v="1"/>
    <n v="44"/>
    <d v="1899-12-30T00:50:00"/>
    <n v="0"/>
    <n v="50"/>
    <d v="1899-12-30T02:51:00"/>
    <n v="2"/>
    <n v="51"/>
    <m/>
    <m/>
    <m/>
    <d v="1899-12-30T01:23:00"/>
    <n v="1"/>
    <n v="23"/>
    <d v="1899-12-30T00:00:00"/>
    <n v="0"/>
    <n v="0"/>
    <d v="1899-12-30T00:00:00"/>
    <n v="0"/>
    <n v="0"/>
    <d v="1899-12-30T00:10:00"/>
    <n v="0"/>
    <n v="10"/>
    <d v="1899-12-30T00:00:00"/>
    <n v="0"/>
    <n v="0"/>
    <d v="1899-12-30T00:00:00"/>
    <n v="0"/>
    <n v="0"/>
    <d v="1899-12-30T01:18:00"/>
    <n v="1"/>
    <n v="18"/>
    <d v="1899-12-30T00:00:00"/>
    <n v="0"/>
    <n v="0"/>
    <n v="2298074.8760000011"/>
    <n v="37009"/>
    <n v="60.784237288135593"/>
    <n v="62.095027587884054"/>
    <m/>
    <m/>
    <m/>
    <m/>
    <m/>
  </r>
  <r>
    <n v="651"/>
    <n v="59"/>
    <d v="2011-12-15T00:00:00"/>
    <n v="12"/>
    <x v="18"/>
    <n v="8"/>
    <s v="BSL"/>
    <s v="STEAM NON COKING"/>
    <s v="IRON KNIGHT"/>
    <d v="1899-12-30T18:15:00"/>
    <x v="645"/>
    <s v="DTY-WT 1-WCS-RLS 1-IMWB 1-DTY"/>
    <n v="58"/>
    <n v="0"/>
    <m/>
    <d v="1899-12-30T18:15:00"/>
    <d v="1899-12-30T18:15:00"/>
    <d v="1899-12-30T00:00:00"/>
    <n v="0"/>
    <n v="0"/>
    <d v="1899-12-30T18:20:00"/>
    <d v="1899-12-30T00:05:00"/>
    <n v="0"/>
    <n v="5"/>
    <d v="1899-12-30T18:25:00"/>
    <d v="1899-12-30T00:05:00"/>
    <n v="0"/>
    <n v="5"/>
    <d v="1899-12-30T19:00:00"/>
    <d v="1899-12-30T00:35:00"/>
    <n v="0"/>
    <n v="35"/>
    <d v="1899-12-30T19:02:00"/>
    <d v="1899-12-30T20:05:00"/>
    <d v="1899-12-30T01:03:00"/>
    <n v="1"/>
    <n v="3"/>
    <d v="1899-12-30T19:02:00"/>
    <d v="1899-12-30T20:05:00"/>
    <d v="1899-12-30T01:03:00"/>
    <n v="1"/>
    <n v="3"/>
    <d v="1899-12-30T20:15:00"/>
    <d v="1899-12-30T00:10:00"/>
    <n v="0"/>
    <n v="10"/>
    <d v="1899-12-30T20:24:00"/>
    <d v="1899-12-30T00:09:00"/>
    <n v="0"/>
    <n v="9"/>
    <d v="1899-12-30T21:49:00"/>
    <d v="1899-12-30T01:25:00"/>
    <n v="1"/>
    <n v="25"/>
    <d v="1899-12-30T21:49:00"/>
    <d v="1899-12-30T21:49:00"/>
    <d v="1899-12-30T00:00:00"/>
    <n v="0"/>
    <n v="0"/>
    <d v="1899-12-30T21:49:00"/>
    <d v="1899-12-30T21:49:00"/>
    <m/>
    <d v="1899-12-30T00:00:00"/>
    <n v="0"/>
    <n v="0"/>
    <d v="1899-12-30T22:00:00"/>
    <d v="1899-12-30T00:11:00"/>
    <n v="0"/>
    <n v="11"/>
    <d v="1899-12-30T22:05:00"/>
    <d v="1899-12-30T00:05:00"/>
    <n v="0"/>
    <n v="5"/>
    <d v="1899-12-30T22:05:00"/>
    <d v="1899-12-30T22:10:00"/>
    <d v="1899-12-30T00:05:00"/>
    <n v="0"/>
    <n v="5"/>
    <d v="1899-12-30T03:55:00"/>
    <n v="3"/>
    <n v="55"/>
    <d v="1899-12-30T01:01:00"/>
    <n v="1"/>
    <n v="1"/>
    <d v="1899-12-30T01:03:00"/>
    <n v="1"/>
    <n v="3"/>
    <d v="1899-12-30T01:25:00"/>
    <n v="1"/>
    <n v="25"/>
    <m/>
    <m/>
    <m/>
    <d v="1899-12-30T01:22:00"/>
    <n v="1"/>
    <n v="22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3:00"/>
    <n v="0"/>
    <n v="3"/>
    <d v="1899-12-30T00:00:00"/>
    <n v="0"/>
    <n v="0"/>
    <n v="2301575.8260000013"/>
    <n v="37067"/>
    <n v="60.361206896551721"/>
    <n v="62.09231461947288"/>
    <m/>
    <m/>
    <m/>
    <m/>
    <m/>
  </r>
  <r>
    <n v="652"/>
    <n v="60"/>
    <d v="2011-12-16T00:00:00"/>
    <n v="12"/>
    <x v="1"/>
    <n v="12"/>
    <s v="TSL,HALDIA"/>
    <s v="CURRAGH SS/ILLAWARA"/>
    <s v="AENEAS/KM KEELUNG"/>
    <d v="1899-12-30T02:30:00"/>
    <x v="646"/>
    <s v="DTY-WT 1-WCS-RLS 1-IMWB 1-DTY"/>
    <n v="58"/>
    <n v="1"/>
    <m/>
    <d v="1899-12-30T02:30:00"/>
    <d v="1899-12-30T02:30:00"/>
    <d v="1899-12-30T00:00:00"/>
    <n v="0"/>
    <n v="0"/>
    <d v="1899-12-30T02:35:00"/>
    <d v="1899-12-30T00:05:00"/>
    <n v="0"/>
    <n v="5"/>
    <d v="1899-12-30T02:50:00"/>
    <d v="1899-12-30T00:15:00"/>
    <n v="0"/>
    <n v="15"/>
    <d v="1899-12-30T03:25:00"/>
    <d v="1899-12-30T00:35:00"/>
    <n v="0"/>
    <n v="35"/>
    <d v="1899-12-30T03:30:00"/>
    <d v="1899-12-30T03:55:00"/>
    <d v="1899-12-30T00:25:00"/>
    <n v="0"/>
    <n v="25"/>
    <d v="1899-12-30T03:30:00"/>
    <d v="1899-12-30T03:55:00"/>
    <d v="1899-12-30T00:25:00"/>
    <n v="0"/>
    <n v="25"/>
    <d v="1899-12-30T04:00:00"/>
    <d v="1899-12-30T00:05:00"/>
    <n v="0"/>
    <n v="5"/>
    <d v="1899-12-30T04:01:00"/>
    <d v="1899-12-30T00:01:00"/>
    <n v="0"/>
    <n v="1"/>
    <d v="1899-12-30T06:25:00"/>
    <d v="1899-12-30T02:24:00"/>
    <n v="2"/>
    <n v="24"/>
    <d v="1899-12-30T06:25:00"/>
    <d v="1899-12-30T06:25:00"/>
    <d v="1899-12-30T00:00:00"/>
    <n v="0"/>
    <n v="0"/>
    <d v="1899-12-30T06:25:00"/>
    <d v="1899-12-30T06:25:00"/>
    <m/>
    <d v="1899-12-30T00:00:00"/>
    <n v="0"/>
    <n v="0"/>
    <d v="1899-12-30T06:35:00"/>
    <d v="1899-12-30T00:10:00"/>
    <n v="0"/>
    <n v="10"/>
    <d v="1899-12-30T06:40:00"/>
    <d v="1899-12-30T00:05:00"/>
    <n v="0"/>
    <n v="5"/>
    <d v="1899-12-30T06:40:00"/>
    <d v="1899-12-30T06:45:00"/>
    <d v="1899-12-30T00:05:00"/>
    <n v="0"/>
    <n v="5"/>
    <d v="1899-12-30T04:15:00"/>
    <n v="4"/>
    <n v="15"/>
    <d v="1899-12-30T00:55:00"/>
    <n v="0"/>
    <n v="55"/>
    <d v="1899-12-30T00:25:00"/>
    <n v="0"/>
    <n v="25"/>
    <d v="1899-12-30T02:24:00"/>
    <n v="2"/>
    <n v="24"/>
    <m/>
    <m/>
    <m/>
    <d v="1899-12-30T01:11:00"/>
    <n v="1"/>
    <n v="11"/>
    <d v="1899-12-30T00:00:00"/>
    <n v="0"/>
    <n v="0"/>
    <d v="1899-12-30T00:00:00"/>
    <n v="0"/>
    <n v="0"/>
    <d v="1899-12-30T00:00:00"/>
    <n v="0"/>
    <n v="0"/>
    <d v="1899-12-30T00:09:00"/>
    <n v="0"/>
    <n v="9"/>
    <d v="1899-12-30T00:00:00"/>
    <n v="0"/>
    <n v="0"/>
    <d v="1899-12-30T01:04:00"/>
    <n v="1"/>
    <n v="4"/>
    <d v="1899-12-30T00:00:00"/>
    <n v="0"/>
    <n v="0"/>
    <n v="2305232.7460000012"/>
    <n v="37125"/>
    <n v="63.050344827586208"/>
    <n v="62.093811340067376"/>
    <m/>
    <m/>
    <m/>
    <m/>
    <m/>
  </r>
  <r>
    <n v="653"/>
    <n v="61"/>
    <d v="2011-12-16T00:00:00"/>
    <n v="12"/>
    <x v="37"/>
    <n v="1"/>
    <s v="HIND ENERGY"/>
    <s v="NON COKING"/>
    <s v="IPSEA COLOSSUS"/>
    <d v="1899-12-30T10:40:00"/>
    <x v="647"/>
    <s v="DTY-WT 1-WCS-RLS 1-IMWB 1-DTY"/>
    <n v="46"/>
    <n v="13"/>
    <m/>
    <d v="1899-12-30T10:40:00"/>
    <d v="1899-12-30T10:40:00"/>
    <d v="1899-12-30T00:00:00"/>
    <n v="0"/>
    <n v="0"/>
    <d v="1899-12-30T11:05:00"/>
    <d v="1899-12-30T00:25:00"/>
    <n v="0"/>
    <n v="25"/>
    <d v="1899-12-30T11:20:00"/>
    <d v="1899-12-30T00:15:00"/>
    <n v="0"/>
    <n v="15"/>
    <d v="1899-12-30T11:43:00"/>
    <d v="1899-12-30T00:23:00"/>
    <n v="0"/>
    <n v="23"/>
    <d v="1899-12-30T11:45:00"/>
    <d v="1899-12-30T14:10:00"/>
    <d v="1899-12-30T02:25:00"/>
    <n v="2"/>
    <n v="25"/>
    <d v="1899-12-30T11:45:00"/>
    <d v="1899-12-30T14:10:00"/>
    <d v="1899-12-30T02:25:00"/>
    <n v="2"/>
    <n v="25"/>
    <d v="1899-12-30T14:16:00"/>
    <d v="1899-12-30T00:06:00"/>
    <n v="0"/>
    <n v="6"/>
    <d v="1899-12-30T14:21:00"/>
    <d v="1899-12-30T00:05:00"/>
    <n v="0"/>
    <n v="5"/>
    <d v="1899-12-30T17:46:00"/>
    <d v="1899-12-30T03:25:00"/>
    <n v="3"/>
    <n v="25"/>
    <d v="1899-12-30T17:46:00"/>
    <d v="1899-12-30T17:46:00"/>
    <d v="1899-12-30T00:00:00"/>
    <n v="0"/>
    <n v="0"/>
    <d v="1899-12-30T17:46:00"/>
    <d v="1899-12-30T17:46:00"/>
    <m/>
    <d v="1899-12-30T00:00:00"/>
    <n v="0"/>
    <n v="0"/>
    <d v="1899-12-30T17:55:00"/>
    <d v="1899-12-30T00:09:00"/>
    <n v="0"/>
    <n v="9"/>
    <d v="1899-12-30T18:00:00"/>
    <d v="1899-12-30T00:05:00"/>
    <n v="0"/>
    <n v="5"/>
    <d v="1899-12-30T18:00:00"/>
    <d v="1899-12-30T18:05:00"/>
    <d v="1899-12-30T00:05:00"/>
    <n v="0"/>
    <n v="5"/>
    <d v="1899-12-30T07:25:00"/>
    <n v="7"/>
    <n v="25"/>
    <d v="1899-12-30T00:43:00"/>
    <n v="0"/>
    <n v="43"/>
    <d v="1899-12-30T02:25:00"/>
    <n v="2"/>
    <n v="25"/>
    <d v="1899-12-30T03:25:00"/>
    <n v="3"/>
    <n v="25"/>
    <m/>
    <m/>
    <m/>
    <d v="1899-12-30T01:59:00"/>
    <n v="1"/>
    <n v="59"/>
    <d v="1899-12-30T00:00:00"/>
    <n v="0"/>
    <n v="0"/>
    <d v="1899-12-30T01:07:00"/>
    <n v="1"/>
    <n v="7"/>
    <d v="1899-12-30T00:00:00"/>
    <n v="0"/>
    <n v="0"/>
    <d v="1899-12-30T00:00:00"/>
    <n v="0"/>
    <n v="0"/>
    <d v="1899-12-30T00:00:00"/>
    <n v="0"/>
    <n v="0"/>
    <d v="1899-12-30T00:19:00"/>
    <n v="0"/>
    <n v="19"/>
    <d v="1899-12-30T00:00:00"/>
    <n v="0"/>
    <n v="0"/>
    <n v="2308014.2260000012"/>
    <n v="37171"/>
    <n v="60.466956521739128"/>
    <n v="62.09179806838668"/>
    <m/>
    <m/>
    <m/>
    <m/>
    <m/>
  </r>
  <r>
    <n v="654"/>
    <n v="62"/>
    <d v="2011-12-16T00:00:00"/>
    <n v="12"/>
    <x v="0"/>
    <n v="23"/>
    <s v="TSL,JSR"/>
    <s v="CURRAGH SS/CP OMAN"/>
    <s v="FORTUNE RAINBOW/MP PANAMAX 6"/>
    <d v="1899-12-30T10:55:00"/>
    <x v="648"/>
    <s v="DTY-WT 1-WCS-RLS 2-IMWB 1-DTY"/>
    <n v="59"/>
    <n v="0"/>
    <m/>
    <d v="1899-12-30T10:55:00"/>
    <d v="1899-12-30T10:55:00"/>
    <d v="1899-12-30T00:00:00"/>
    <n v="0"/>
    <n v="0"/>
    <d v="1899-12-30T11:15:00"/>
    <d v="1899-12-30T00:20:00"/>
    <n v="0"/>
    <n v="20"/>
    <d v="1899-12-30T11:30:00"/>
    <d v="1899-12-30T00:15:00"/>
    <n v="0"/>
    <n v="15"/>
    <d v="1899-12-30T14:15:00"/>
    <d v="1899-12-30T02:45:00"/>
    <n v="2"/>
    <n v="45"/>
    <d v="1899-12-30T14:20:00"/>
    <d v="1899-12-30T15:30:00"/>
    <d v="1899-12-30T01:10:00"/>
    <n v="1"/>
    <n v="10"/>
    <d v="1899-12-30T14:20:00"/>
    <d v="1899-12-30T15:30:00"/>
    <d v="1899-12-30T01:10:00"/>
    <n v="1"/>
    <n v="10"/>
    <d v="1899-12-30T16:00:00"/>
    <d v="1899-12-30T00:30:00"/>
    <n v="0"/>
    <n v="30"/>
    <d v="1899-12-30T16:10:00"/>
    <d v="1899-12-30T00:10:00"/>
    <n v="0"/>
    <n v="10"/>
    <d v="1899-12-30T20:59:00"/>
    <d v="1899-12-30T04:49:00"/>
    <n v="4"/>
    <n v="49"/>
    <d v="1899-12-30T20:59:00"/>
    <d v="1899-12-30T20:59:00"/>
    <d v="1899-12-30T00:00:00"/>
    <n v="0"/>
    <n v="0"/>
    <d v="1899-12-30T20:59:00"/>
    <d v="1899-12-30T20:59:00"/>
    <m/>
    <d v="1899-12-30T00:00:00"/>
    <n v="0"/>
    <n v="0"/>
    <d v="1899-12-30T21:10:00"/>
    <d v="1899-12-30T00:11:00"/>
    <n v="0"/>
    <n v="11"/>
    <d v="1899-12-30T21:15:00"/>
    <d v="1899-12-30T00:05:00"/>
    <n v="0"/>
    <n v="5"/>
    <d v="1899-12-30T21:15:00"/>
    <d v="1899-12-30T21:20:00"/>
    <d v="1899-12-30T00:05:00"/>
    <n v="0"/>
    <n v="5"/>
    <d v="1899-12-30T10:25:00"/>
    <n v="10"/>
    <n v="25"/>
    <d v="1899-12-30T03:31:00"/>
    <n v="3"/>
    <n v="31"/>
    <d v="1899-12-30T01:10:00"/>
    <n v="1"/>
    <n v="10"/>
    <d v="1899-12-30T04:49:00"/>
    <n v="4"/>
    <n v="49"/>
    <m/>
    <m/>
    <m/>
    <d v="1899-12-30T01:08:00"/>
    <n v="1"/>
    <n v="8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3:41:00"/>
    <n v="3"/>
    <n v="41"/>
    <d v="1899-12-30T00:00:00"/>
    <n v="0"/>
    <n v="0"/>
    <n v="2311744.3460000013"/>
    <n v="37230"/>
    <n v="63.22237288135593"/>
    <n v="62.093589739457464"/>
    <m/>
    <m/>
    <m/>
    <m/>
    <m/>
  </r>
  <r>
    <n v="655"/>
    <n v="63"/>
    <d v="2011-12-16T00:00:00"/>
    <n v="12"/>
    <x v="2"/>
    <n v="2"/>
    <s v="UML,DGPR"/>
    <s v="HARD COKING COAL"/>
    <s v="SUMMER FORTUNE"/>
    <d v="1899-12-30T17:35:00"/>
    <x v="649"/>
    <s v="DTY-WT 1-WCS-RLS 1-IMWB 1-DTY"/>
    <n v="59"/>
    <n v="0"/>
    <m/>
    <d v="1899-12-30T17:35:00"/>
    <d v="1899-12-30T17:35:00"/>
    <d v="1899-12-30T00:00:00"/>
    <n v="0"/>
    <n v="0"/>
    <d v="1899-12-30T17:40:00"/>
    <d v="1899-12-30T00:05:00"/>
    <n v="0"/>
    <n v="5"/>
    <d v="1899-12-30T18:00:00"/>
    <d v="1899-12-30T00:20:00"/>
    <n v="0"/>
    <n v="20"/>
    <d v="1899-12-30T18:50:00"/>
    <d v="1899-12-30T00:50:00"/>
    <n v="0"/>
    <n v="50"/>
    <d v="1899-12-30T18:55:00"/>
    <d v="1899-12-30T20:15:00"/>
    <d v="1899-12-30T01:20:00"/>
    <n v="1"/>
    <n v="20"/>
    <d v="1899-12-30T18:55:00"/>
    <d v="1899-12-30T20:15:00"/>
    <d v="1899-12-30T01:20:00"/>
    <n v="1"/>
    <n v="20"/>
    <d v="1899-12-30T21:40:00"/>
    <d v="1899-12-30T01:25:00"/>
    <n v="1"/>
    <n v="25"/>
    <d v="1899-12-30T21:45:00"/>
    <d v="1899-12-30T00:05:00"/>
    <n v="0"/>
    <n v="5"/>
    <d v="1899-12-31T00:55:00"/>
    <d v="1899-12-30T03:10:00"/>
    <n v="3"/>
    <n v="10"/>
    <d v="1899-12-31T00:55:00"/>
    <d v="1899-12-31T00:55:00"/>
    <d v="1899-12-30T00:00:00"/>
    <n v="0"/>
    <n v="0"/>
    <d v="1899-12-31T00:55:00"/>
    <d v="1899-12-31T00:55:00"/>
    <m/>
    <d v="1899-12-30T00:00:00"/>
    <n v="0"/>
    <n v="0"/>
    <d v="1899-12-31T01:05:00"/>
    <d v="1899-12-30T00:10:00"/>
    <n v="0"/>
    <n v="10"/>
    <d v="1899-12-31T01:10:00"/>
    <d v="1899-12-30T00:05:00"/>
    <n v="0"/>
    <n v="5"/>
    <d v="1899-12-31T01:10:00"/>
    <d v="1899-12-31T01:15:00"/>
    <d v="1899-12-30T00:05:00"/>
    <n v="0"/>
    <n v="5"/>
    <d v="1899-12-30T07:40:00"/>
    <n v="7"/>
    <n v="40"/>
    <d v="1899-12-30T02:30:00"/>
    <n v="2"/>
    <n v="30"/>
    <d v="1899-12-30T01:20:00"/>
    <n v="1"/>
    <n v="20"/>
    <d v="1899-12-30T03:10:00"/>
    <n v="3"/>
    <n v="10"/>
    <m/>
    <m/>
    <m/>
    <d v="1899-12-30T01:33:00"/>
    <n v="1"/>
    <n v="33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37:00"/>
    <n v="1"/>
    <n v="37"/>
    <d v="1899-12-30T00:00:00"/>
    <n v="0"/>
    <n v="0"/>
    <n v="2315481.4360000012"/>
    <n v="37289"/>
    <n v="63.340508474576275"/>
    <n v="62.095562659229294"/>
    <m/>
    <m/>
    <m/>
    <m/>
    <m/>
  </r>
  <r>
    <n v="656"/>
    <n v="64"/>
    <d v="2011-12-17T00:00:00"/>
    <n v="12"/>
    <x v="1"/>
    <n v="13"/>
    <s v="TSL,HALDIA"/>
    <s v="CURRAGH SS/ILLAWARA"/>
    <s v="FORTUNE RAINBOW/KM KEELUNG"/>
    <d v="1899-12-30T19:40:00"/>
    <x v="650"/>
    <s v="DTY-WT 1-WCS-RLS 1-IMWB 1-DTY"/>
    <n v="59"/>
    <n v="0"/>
    <m/>
    <d v="1899-12-30T19:40:00"/>
    <d v="1899-12-30T19:40:00"/>
    <d v="1899-12-30T00:00:00"/>
    <n v="0"/>
    <n v="0"/>
    <d v="1899-12-30T19:45:00"/>
    <d v="1899-12-30T00:05:00"/>
    <n v="0"/>
    <n v="5"/>
    <d v="1899-12-30T20:15:00"/>
    <d v="1899-12-30T00:30:00"/>
    <n v="0"/>
    <n v="30"/>
    <d v="1899-12-30T23:20:00"/>
    <d v="1899-12-30T03:05:00"/>
    <n v="3"/>
    <n v="5"/>
    <d v="1899-12-30T23:20:00"/>
    <d v="1899-12-30T23:40:00"/>
    <d v="1899-12-30T00:20:00"/>
    <n v="0"/>
    <n v="20"/>
    <d v="1899-12-30T23:20:00"/>
    <d v="1899-12-30T23:40:00"/>
    <d v="1899-12-30T00:20:00"/>
    <n v="0"/>
    <n v="20"/>
    <d v="1899-12-31T01:30:00"/>
    <d v="1899-12-30T01:50:00"/>
    <n v="1"/>
    <n v="50"/>
    <d v="1899-12-31T01:49:00"/>
    <d v="1899-12-30T00:19:00"/>
    <n v="0"/>
    <n v="19"/>
    <d v="1899-12-31T06:16:00"/>
    <d v="1899-12-30T04:27:00"/>
    <n v="4"/>
    <n v="27"/>
    <d v="1899-12-31T06:16:00"/>
    <d v="1899-12-31T06:16:00"/>
    <d v="1899-12-30T00:00:00"/>
    <n v="0"/>
    <n v="0"/>
    <d v="1899-12-31T06:16:00"/>
    <d v="1899-12-31T06:16:00"/>
    <m/>
    <d v="1899-12-30T00:00:00"/>
    <n v="0"/>
    <n v="0"/>
    <d v="1899-12-31T06:25:00"/>
    <d v="1899-12-30T00:09:00"/>
    <n v="0"/>
    <n v="9"/>
    <d v="1899-12-31T06:30:00"/>
    <d v="1899-12-30T00:05:00"/>
    <n v="0"/>
    <n v="5"/>
    <d v="1899-12-31T06:30:00"/>
    <d v="1899-12-31T06:35:00"/>
    <d v="1899-12-30T00:05:00"/>
    <n v="0"/>
    <n v="5"/>
    <d v="1899-12-30T10:55:00"/>
    <n v="10"/>
    <n v="55"/>
    <d v="1899-12-30T05:09:00"/>
    <n v="5"/>
    <n v="9"/>
    <d v="1899-12-30T00:20:00"/>
    <n v="0"/>
    <n v="20"/>
    <d v="1899-12-30T04:27:00"/>
    <n v="4"/>
    <n v="27"/>
    <m/>
    <m/>
    <m/>
    <d v="1899-12-30T01:40:00"/>
    <n v="1"/>
    <n v="4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2:47:00"/>
    <n v="2"/>
    <n v="47"/>
    <d v="1899-12-30T00:00:00"/>
    <n v="0"/>
    <n v="0"/>
    <n v="2319212.7260000012"/>
    <n v="37348"/>
    <n v="63.242203389830507"/>
    <n v="62.097374049480592"/>
    <m/>
    <m/>
    <m/>
    <m/>
    <m/>
  </r>
  <r>
    <n v="657"/>
    <n v="65"/>
    <d v="2011-12-17T00:00:00"/>
    <n v="12"/>
    <x v="0"/>
    <n v="24"/>
    <s v="TSL,JSR"/>
    <s v="ILLAWARA/SS NEWZEALAND"/>
    <s v="KM KEELUNG/IRON BILL"/>
    <d v="1899-12-30T20:45:00"/>
    <x v="651"/>
    <s v="DTY-WT 1-WCS-RLS 1-IMWB 1-DTY"/>
    <n v="58"/>
    <n v="1"/>
    <m/>
    <d v="1899-12-30T20:45:00"/>
    <d v="1899-12-30T20:45:00"/>
    <d v="1899-12-30T00:00:00"/>
    <n v="0"/>
    <n v="0"/>
    <d v="1899-12-31T03:15:00"/>
    <d v="1899-12-30T06:30:00"/>
    <n v="6"/>
    <n v="30"/>
    <d v="1899-12-31T03:35:00"/>
    <d v="1899-12-30T00:20:00"/>
    <n v="0"/>
    <n v="20"/>
    <d v="1899-12-31T04:15:00"/>
    <d v="1899-12-30T00:40:00"/>
    <n v="0"/>
    <n v="40"/>
    <d v="1899-12-30T04:20:00"/>
    <d v="1899-12-30T05:20:00"/>
    <d v="1899-12-30T01:00:00"/>
    <n v="1"/>
    <n v="0"/>
    <d v="1899-12-30T04:20:00"/>
    <d v="1899-12-30T05:20:00"/>
    <d v="1899-12-30T01:00:00"/>
    <n v="1"/>
    <n v="0"/>
    <d v="1899-12-31T06:38:00"/>
    <d v="1899-12-31T01:18:00"/>
    <n v="1"/>
    <n v="18"/>
    <d v="1899-12-31T06:42:00"/>
    <d v="1899-12-30T00:04:00"/>
    <n v="0"/>
    <n v="4"/>
    <d v="1899-12-31T11:15:00"/>
    <d v="1899-12-30T04:33:00"/>
    <n v="4"/>
    <n v="33"/>
    <d v="1899-12-31T11:15:00"/>
    <d v="1899-12-31T11:15:00"/>
    <d v="1899-12-30T00:00:00"/>
    <n v="0"/>
    <n v="0"/>
    <d v="1899-12-31T11:15:00"/>
    <d v="1899-12-31T11:15:00"/>
    <m/>
    <d v="1899-12-30T00:00:00"/>
    <n v="0"/>
    <n v="0"/>
    <d v="1899-12-31T11:30:00"/>
    <d v="1899-12-30T00:15:00"/>
    <n v="0"/>
    <n v="15"/>
    <d v="1899-12-31T11:35:00"/>
    <d v="1899-12-30T00:05:00"/>
    <n v="0"/>
    <n v="5"/>
    <d v="1899-12-31T11:35:00"/>
    <d v="1899-12-31T11:40:00"/>
    <d v="1899-12-30T00:05:00"/>
    <n v="0"/>
    <n v="5"/>
    <d v="1899-12-30T14:55:00"/>
    <n v="14"/>
    <n v="55"/>
    <d v="1899-12-31T02:18:00"/>
    <n v="2"/>
    <n v="18"/>
    <d v="1899-12-30T01:00:00"/>
    <n v="1"/>
    <n v="0"/>
    <d v="1899-12-30T04:33:00"/>
    <n v="4"/>
    <n v="33"/>
    <m/>
    <m/>
    <m/>
    <d v="1899-12-30T01:46:00"/>
    <n v="1"/>
    <n v="46"/>
    <d v="1899-12-30T00:00:00"/>
    <n v="0"/>
    <n v="0"/>
    <d v="1899-12-30T00:05:00"/>
    <n v="0"/>
    <n v="5"/>
    <d v="1899-12-30T00:00:00"/>
    <n v="0"/>
    <n v="0"/>
    <d v="1899-12-30T00:00:00"/>
    <n v="0"/>
    <n v="0"/>
    <d v="1899-12-30T00:00:00"/>
    <n v="0"/>
    <n v="0"/>
    <d v="1899-12-30T02:42:00"/>
    <n v="2"/>
    <n v="42"/>
    <d v="1899-12-30T00:00:00"/>
    <n v="0"/>
    <n v="0"/>
    <n v="2322886.1860000012"/>
    <n v="37406"/>
    <n v="63.335517241379314"/>
    <n v="62.099293856600575"/>
    <m/>
    <m/>
    <m/>
    <m/>
    <m/>
  </r>
  <r>
    <n v="658"/>
    <n v="66"/>
    <d v="2011-12-17T00:00:00"/>
    <n v="12"/>
    <x v="1"/>
    <n v="14"/>
    <s v="TSL,HALDIA"/>
    <s v="ILLAWARA/CURRAGH SS"/>
    <s v="KM KEELUNG/FORTUNE RAINBOW"/>
    <d v="1899-12-30T00:15:00"/>
    <x v="652"/>
    <s v="DTY-WT 1-WCS-RLS 1-IMWB 1-DTY"/>
    <n v="59"/>
    <n v="0"/>
    <m/>
    <d v="1899-12-30T00:15:00"/>
    <d v="1899-12-30T00:15:00"/>
    <d v="1899-12-30T00:00:00"/>
    <n v="0"/>
    <n v="0"/>
    <d v="1899-12-30T00:30:00"/>
    <d v="1899-12-30T00:15:00"/>
    <n v="0"/>
    <n v="15"/>
    <d v="1899-12-30T00:50:00"/>
    <d v="1899-12-30T00:20:00"/>
    <n v="0"/>
    <n v="20"/>
    <d v="1899-12-30T12:15:00"/>
    <d v="1899-12-30T11:25:00"/>
    <n v="11"/>
    <n v="25"/>
    <d v="1899-12-30T12:20:00"/>
    <d v="1899-12-30T13:45:00"/>
    <d v="1899-12-30T01:25:00"/>
    <n v="1"/>
    <n v="25"/>
    <d v="1899-12-30T12:20:00"/>
    <d v="1899-12-30T13:45:00"/>
    <d v="1899-12-30T01:25:00"/>
    <n v="1"/>
    <n v="25"/>
    <d v="1899-12-30T14:54:00"/>
    <d v="1899-12-30T01:09:00"/>
    <n v="1"/>
    <n v="9"/>
    <d v="1899-12-30T14:57:00"/>
    <d v="1899-12-30T00:03:00"/>
    <n v="0"/>
    <n v="3"/>
    <d v="1899-12-30T17:42:00"/>
    <d v="1899-12-30T02:45:00"/>
    <n v="2"/>
    <n v="45"/>
    <d v="1899-12-30T17:42:00"/>
    <d v="1899-12-30T17:42:00"/>
    <d v="1899-12-30T00:00:00"/>
    <n v="0"/>
    <n v="0"/>
    <d v="1899-12-30T17:42:00"/>
    <d v="1899-12-30T17:42:00"/>
    <m/>
    <d v="1899-12-30T00:00:00"/>
    <n v="0"/>
    <n v="0"/>
    <d v="1899-12-30T17:55:00"/>
    <d v="1899-12-30T00:13:00"/>
    <n v="0"/>
    <n v="13"/>
    <d v="1899-12-30T18:00:00"/>
    <d v="1899-12-30T00:05:00"/>
    <n v="0"/>
    <n v="5"/>
    <d v="1899-12-30T18:00:00"/>
    <d v="1899-12-30T18:05:00"/>
    <d v="1899-12-30T00:05:00"/>
    <n v="0"/>
    <n v="5"/>
    <d v="1899-12-30T17:50:00"/>
    <n v="17"/>
    <n v="50"/>
    <d v="1899-12-30T12:52:00"/>
    <n v="12"/>
    <n v="52"/>
    <d v="1899-12-30T01:25:00"/>
    <n v="1"/>
    <n v="25"/>
    <d v="1899-12-30T02:45:00"/>
    <n v="2"/>
    <n v="45"/>
    <m/>
    <m/>
    <m/>
    <d v="1899-12-30T01:34:00"/>
    <n v="1"/>
    <n v="34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11:00"/>
    <n v="1"/>
    <n v="11"/>
    <d v="1899-12-30T00:00:00"/>
    <n v="0"/>
    <n v="0"/>
    <n v="2326519.9260000014"/>
    <n v="37465"/>
    <n v="61.588813559322027"/>
    <n v="62.098489950620618"/>
    <m/>
    <m/>
    <m/>
    <m/>
    <m/>
  </r>
  <r>
    <n v="659"/>
    <n v="67"/>
    <d v="2011-12-17T00:00:00"/>
    <n v="12"/>
    <x v="3"/>
    <n v="1"/>
    <s v="WELLMAN"/>
    <s v="HARD COKING COAL"/>
    <s v="LIGARI"/>
    <d v="1899-12-30T07:30:00"/>
    <x v="653"/>
    <s v="DTY-WT 1-WCS-RLS 2-IMWB 1-DTY"/>
    <n v="59"/>
    <n v="0"/>
    <m/>
    <d v="1899-12-30T07:30:00"/>
    <d v="1899-12-30T07:30:00"/>
    <d v="1899-12-30T00:00:00"/>
    <n v="0"/>
    <n v="0"/>
    <d v="1899-12-30T08:50:00"/>
    <d v="1899-12-30T01:20:00"/>
    <n v="1"/>
    <n v="20"/>
    <d v="1899-12-30T09:00:00"/>
    <d v="1899-12-30T00:10:00"/>
    <n v="0"/>
    <n v="10"/>
    <d v="1899-12-30T09:15:00"/>
    <d v="1899-12-30T00:15:00"/>
    <n v="0"/>
    <n v="15"/>
    <d v="1899-12-30T09:15:00"/>
    <d v="1899-12-30T11:30:00"/>
    <d v="1899-12-30T02:15:00"/>
    <n v="2"/>
    <n v="15"/>
    <d v="1899-12-30T09:15:00"/>
    <d v="1899-12-30T11:30:00"/>
    <d v="1899-12-30T02:15:00"/>
    <n v="2"/>
    <n v="15"/>
    <d v="1899-12-30T11:58:00"/>
    <d v="1899-12-30T00:28:00"/>
    <n v="0"/>
    <n v="28"/>
    <d v="1899-12-30T12:02:00"/>
    <d v="1899-12-30T00:04:00"/>
    <n v="0"/>
    <n v="4"/>
    <d v="1899-12-30T13:58:00"/>
    <d v="1899-12-30T01:56:00"/>
    <n v="1"/>
    <n v="56"/>
    <d v="1899-12-30T13:58:00"/>
    <d v="1899-12-30T13:58:00"/>
    <d v="1899-12-30T00:00:00"/>
    <n v="0"/>
    <n v="0"/>
    <d v="1899-12-30T13:58:00"/>
    <d v="1899-12-30T13:58:00"/>
    <m/>
    <d v="1899-12-30T00:00:00"/>
    <n v="0"/>
    <n v="0"/>
    <d v="1899-12-30T14:10:00"/>
    <d v="1899-12-30T00:12:00"/>
    <n v="0"/>
    <n v="12"/>
    <d v="1899-12-30T14:15:00"/>
    <d v="1899-12-30T00:05:00"/>
    <n v="0"/>
    <n v="5"/>
    <d v="1899-12-30T14:15:00"/>
    <d v="1899-12-30T14:20:00"/>
    <d v="1899-12-30T00:05:00"/>
    <n v="0"/>
    <n v="5"/>
    <d v="1899-12-30T06:50:00"/>
    <n v="6"/>
    <n v="50"/>
    <d v="1899-12-30T01:00:00"/>
    <n v="1"/>
    <n v="0"/>
    <d v="1899-12-30T02:15:00"/>
    <n v="2"/>
    <n v="15"/>
    <d v="1899-12-30T01:56:00"/>
    <n v="1"/>
    <n v="56"/>
    <m/>
    <m/>
    <m/>
    <d v="1899-12-30T01:30:00"/>
    <n v="1"/>
    <n v="30"/>
    <d v="1899-12-30T00:00:00"/>
    <n v="0"/>
    <n v="0"/>
    <d v="1899-12-30T00:18:00"/>
    <n v="0"/>
    <n v="18"/>
    <d v="1899-12-30T00:00:00"/>
    <n v="0"/>
    <n v="0"/>
    <d v="1899-12-30T00:00:00"/>
    <n v="0"/>
    <n v="0"/>
    <d v="1899-12-30T00:00:00"/>
    <n v="0"/>
    <n v="0"/>
    <d v="1899-12-30T00:08:00"/>
    <n v="0"/>
    <n v="8"/>
    <d v="1899-12-30T00:00:00"/>
    <n v="0"/>
    <n v="0"/>
    <n v="2330298.0260000015"/>
    <n v="37524"/>
    <n v="64.035593220338981"/>
    <n v="62.101535710478664"/>
    <m/>
    <m/>
    <m/>
    <m/>
    <m/>
  </r>
  <r>
    <n v="660"/>
    <n v="68"/>
    <d v="2011-12-17T00:00:00"/>
    <n v="12"/>
    <x v="0"/>
    <n v="25"/>
    <s v="TSL,JSR"/>
    <s v="CURRAGH SS/BLENDED PCI"/>
    <s v="FORTUNE RAINBOW/FALCOM TRADER"/>
    <d v="1899-12-30T18:15:00"/>
    <x v="654"/>
    <s v="DTY-WT 1-WCS-RLS 1-IMWB 1-DTY"/>
    <n v="52"/>
    <n v="7"/>
    <m/>
    <d v="1899-12-30T18:15:00"/>
    <d v="1899-12-30T18:15:00"/>
    <d v="1899-12-30T00:00:00"/>
    <n v="0"/>
    <n v="0"/>
    <d v="1899-12-30T18:25:00"/>
    <d v="1899-12-30T00:10:00"/>
    <n v="0"/>
    <n v="10"/>
    <d v="1899-12-30T18:45:00"/>
    <d v="1899-12-30T00:20:00"/>
    <n v="0"/>
    <n v="20"/>
    <d v="1899-12-30T20:05:00"/>
    <d v="1899-12-30T01:20:00"/>
    <n v="1"/>
    <n v="20"/>
    <d v="1899-12-30T20:10:00"/>
    <d v="1899-12-30T21:35:00"/>
    <d v="1899-12-30T01:25:00"/>
    <n v="1"/>
    <n v="25"/>
    <d v="1899-12-30T20:10:00"/>
    <d v="1899-12-30T21:35:00"/>
    <d v="1899-12-30T01:25:00"/>
    <n v="1"/>
    <n v="25"/>
    <d v="1899-12-30T21:42:00"/>
    <d v="1899-12-30T00:07:00"/>
    <n v="0"/>
    <n v="7"/>
    <d v="1899-12-30T21:44:00"/>
    <d v="1899-12-30T00:02:00"/>
    <n v="0"/>
    <n v="2"/>
    <d v="1899-12-30T23:53:00"/>
    <d v="1899-12-30T02:09:00"/>
    <n v="2"/>
    <n v="9"/>
    <d v="1899-12-30T23:53:00"/>
    <d v="1899-12-30T23:53:00"/>
    <d v="1899-12-30T00:00:00"/>
    <n v="0"/>
    <n v="0"/>
    <d v="1899-12-30T23:53:00"/>
    <d v="1899-12-30T23:53:00"/>
    <m/>
    <d v="1899-12-30T00:00:00"/>
    <n v="0"/>
    <n v="0"/>
    <d v="1899-12-31T00:05:00"/>
    <d v="1899-12-30T00:12:00"/>
    <n v="0"/>
    <n v="12"/>
    <d v="1899-12-31T00:10:00"/>
    <d v="1899-12-30T00:05:00"/>
    <n v="0"/>
    <n v="5"/>
    <d v="1899-12-31T00:10:00"/>
    <d v="1899-12-31T00:15:00"/>
    <d v="1899-12-30T00:05:00"/>
    <n v="0"/>
    <n v="5"/>
    <d v="1899-12-30T06:00:00"/>
    <n v="6"/>
    <n v="0"/>
    <d v="1899-12-30T01:44:00"/>
    <n v="1"/>
    <n v="44"/>
    <d v="1899-12-30T01:25:00"/>
    <n v="1"/>
    <n v="25"/>
    <d v="1899-12-30T02:09:00"/>
    <n v="2"/>
    <n v="9"/>
    <m/>
    <m/>
    <m/>
    <d v="1899-12-30T01:18:00"/>
    <n v="1"/>
    <n v="18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51:00"/>
    <n v="0"/>
    <n v="51"/>
    <d v="1899-12-30T00:00:00"/>
    <n v="0"/>
    <n v="0"/>
    <n v="2333607.3560000015"/>
    <n v="37576"/>
    <n v="63.640961538461539"/>
    <n v="62.103666063444791"/>
    <m/>
    <m/>
    <m/>
    <m/>
    <m/>
  </r>
  <r>
    <n v="661"/>
    <n v="69"/>
    <d v="2011-12-18T00:00:00"/>
    <n v="12"/>
    <x v="0"/>
    <n v="26"/>
    <s v="TSL,JSR"/>
    <s v="CP OMAN"/>
    <s v="MP PANAMAX 6"/>
    <d v="1899-12-30T20:30:00"/>
    <x v="655"/>
    <s v="DTY-WT 1-WCS-RLS 2-IMWB 1-DTY"/>
    <n v="59"/>
    <n v="0"/>
    <m/>
    <d v="1899-12-30T20:30:00"/>
    <d v="1899-12-30T20:30:00"/>
    <d v="1899-12-30T00:00:00"/>
    <n v="0"/>
    <n v="0"/>
    <d v="1899-12-30T21:30:00"/>
    <d v="1899-12-30T01:00:00"/>
    <n v="1"/>
    <n v="0"/>
    <d v="1899-12-30T22:00:00"/>
    <d v="1899-12-30T00:30:00"/>
    <n v="0"/>
    <n v="30"/>
    <d v="1899-12-31T07:30:00"/>
    <d v="1899-12-30T09:30:00"/>
    <n v="9"/>
    <n v="30"/>
    <d v="1899-12-30T07:35:00"/>
    <d v="1899-12-30T08:50:00"/>
    <d v="1899-12-30T01:15:00"/>
    <n v="1"/>
    <n v="15"/>
    <d v="1899-12-30T07:35:00"/>
    <d v="1899-12-30T08:50:00"/>
    <d v="1899-12-30T01:15:00"/>
    <n v="1"/>
    <n v="15"/>
    <d v="1899-12-31T11:45:00"/>
    <d v="1899-12-31T02:55:00"/>
    <n v="2"/>
    <n v="55"/>
    <d v="1899-12-31T16:35:00"/>
    <d v="1899-12-30T04:50:00"/>
    <n v="4"/>
    <n v="50"/>
    <d v="1899-12-31T19:10:00"/>
    <d v="1899-12-30T02:35:00"/>
    <n v="2"/>
    <n v="35"/>
    <d v="1899-12-31T19:10:00"/>
    <d v="1899-12-31T19:10:00"/>
    <d v="1899-12-30T00:00:00"/>
    <n v="0"/>
    <n v="0"/>
    <d v="1899-12-31T19:10:00"/>
    <d v="1899-12-31T19:10:00"/>
    <m/>
    <d v="1899-12-30T00:00:00"/>
    <n v="0"/>
    <n v="0"/>
    <d v="1899-12-31T19:20:00"/>
    <d v="1899-12-30T00:10:00"/>
    <n v="0"/>
    <n v="10"/>
    <d v="1899-12-31T19:25:00"/>
    <d v="1899-12-30T00:05:00"/>
    <n v="0"/>
    <n v="5"/>
    <d v="1899-12-31T19:25:00"/>
    <d v="1899-12-31T19:30:00"/>
    <d v="1899-12-30T00:05:00"/>
    <n v="0"/>
    <n v="5"/>
    <d v="1899-12-30T23:00:00"/>
    <n v="23"/>
    <n v="0"/>
    <d v="1899-12-31T12:40:00"/>
    <n v="12"/>
    <n v="40"/>
    <d v="1899-12-30T01:15:00"/>
    <n v="1"/>
    <n v="15"/>
    <d v="1899-12-30T02:35:00"/>
    <n v="2"/>
    <n v="35"/>
    <m/>
    <m/>
    <m/>
    <d v="1899-12-30T00:52:00"/>
    <n v="0"/>
    <n v="52"/>
    <d v="1899-12-30T00:00:00"/>
    <n v="0"/>
    <n v="0"/>
    <d v="1899-12-30T00:00:00"/>
    <n v="0"/>
    <n v="0"/>
    <d v="1899-12-30T00:29:00"/>
    <n v="0"/>
    <n v="29"/>
    <d v="1899-12-30T00:00:00"/>
    <n v="0"/>
    <n v="0"/>
    <d v="1899-12-30T00:00:00"/>
    <n v="0"/>
    <n v="0"/>
    <d v="1899-12-30T01:14:00"/>
    <n v="1"/>
    <n v="14"/>
    <d v="1899-12-30T00:00:00"/>
    <n v="0"/>
    <n v="0"/>
    <n v="2337458.4960000017"/>
    <n v="37635"/>
    <n v="65.27355932203389"/>
    <n v="62.108635472299767"/>
    <m/>
    <m/>
    <m/>
    <m/>
    <m/>
  </r>
  <r>
    <n v="662"/>
    <n v="70"/>
    <d v="2011-12-18T00:00:00"/>
    <n v="12"/>
    <x v="11"/>
    <n v="3"/>
    <s v="BEL"/>
    <s v="HARD COKING COAL"/>
    <s v="HARDWAR"/>
    <d v="1899-12-30T23:55:00"/>
    <x v="656"/>
    <s v="DTY-WT 1-WCS-RLS 2-IMWB 1-DTY"/>
    <n v="46"/>
    <n v="13"/>
    <m/>
    <d v="1899-12-30T23:55:00"/>
    <d v="1899-12-30T23:55:00"/>
    <d v="1899-12-30T00:00:00"/>
    <n v="0"/>
    <n v="0"/>
    <d v="1899-12-31T00:05:00"/>
    <d v="1899-12-30T00:10:00"/>
    <n v="0"/>
    <n v="10"/>
    <d v="1899-12-31T00:10:00"/>
    <d v="1899-12-30T00:05:00"/>
    <n v="0"/>
    <n v="5"/>
    <d v="1899-12-31T01:00:00"/>
    <d v="1899-12-30T00:50:00"/>
    <n v="0"/>
    <n v="50"/>
    <d v="1899-12-31T01:05:00"/>
    <d v="1899-12-31T02:30:00"/>
    <d v="1899-12-30T01:25:00"/>
    <n v="1"/>
    <n v="25"/>
    <d v="1899-12-31T01:05:00"/>
    <d v="1899-12-31T02:30:00"/>
    <d v="1899-12-30T01:25:00"/>
    <n v="1"/>
    <n v="25"/>
    <d v="1899-12-31T02:45:00"/>
    <d v="1899-12-30T00:15:00"/>
    <n v="0"/>
    <n v="15"/>
    <d v="1899-12-31T03:27:00"/>
    <d v="1899-12-30T00:42:00"/>
    <n v="0"/>
    <n v="42"/>
    <d v="1899-12-31T06:19:00"/>
    <d v="1899-12-30T02:52:00"/>
    <n v="2"/>
    <n v="52"/>
    <d v="1899-12-31T06:19:00"/>
    <d v="1899-12-31T06:19:00"/>
    <d v="1899-12-30T00:00:00"/>
    <n v="0"/>
    <n v="0"/>
    <d v="1899-12-31T06:19:00"/>
    <d v="1899-12-31T06:19:00"/>
    <m/>
    <d v="1899-12-30T00:00:00"/>
    <n v="0"/>
    <n v="0"/>
    <d v="1899-12-31T06:28:00"/>
    <d v="1899-12-30T00:09:00"/>
    <n v="0"/>
    <n v="9"/>
    <d v="1899-12-31T06:35:00"/>
    <d v="1899-12-30T00:07:00"/>
    <n v="0"/>
    <n v="7"/>
    <d v="1899-12-31T06:35:00"/>
    <d v="1899-12-31T06:45:00"/>
    <d v="1899-12-30T00:10:00"/>
    <n v="0"/>
    <n v="10"/>
    <d v="1899-12-30T06:50:00"/>
    <n v="6"/>
    <n v="50"/>
    <d v="1899-12-30T01:21:00"/>
    <n v="1"/>
    <n v="21"/>
    <d v="1899-12-30T01:25:00"/>
    <n v="1"/>
    <n v="25"/>
    <d v="1899-12-30T02:52:00"/>
    <n v="2"/>
    <n v="52"/>
    <m/>
    <m/>
    <m/>
    <d v="1899-12-30T01:40:00"/>
    <n v="1"/>
    <n v="40"/>
    <d v="1899-12-30T00:00:00"/>
    <n v="0"/>
    <n v="0"/>
    <d v="1899-12-30T00:00:00"/>
    <n v="0"/>
    <n v="0"/>
    <d v="1899-12-30T01:12:00"/>
    <n v="1"/>
    <n v="12"/>
    <d v="1899-12-30T00:00:00"/>
    <n v="0"/>
    <n v="0"/>
    <d v="1899-12-30T00:00:00"/>
    <n v="0"/>
    <n v="0"/>
    <d v="1899-12-30T00:00:00"/>
    <n v="0"/>
    <n v="0"/>
    <d v="1899-12-30T00:00:00"/>
    <n v="0"/>
    <n v="0"/>
    <n v="2340319.1160000018"/>
    <n v="37681"/>
    <n v="62.187391304347827"/>
    <n v="62.108731615403038"/>
    <m/>
    <m/>
    <m/>
    <m/>
    <m/>
  </r>
  <r>
    <n v="663"/>
    <n v="71"/>
    <d v="2011-12-18T00:00:00"/>
    <n v="12"/>
    <x v="0"/>
    <n v="27"/>
    <s v="TSL,JSR"/>
    <s v="CURRAGH SS"/>
    <s v="FORTUNE RAINBOW"/>
    <d v="1899-12-30T12:15:00"/>
    <x v="657"/>
    <s v="DTY-WT 1-WCS-RLS 1-IMWB 1-DTY"/>
    <n v="58"/>
    <n v="1"/>
    <m/>
    <d v="1899-12-30T12:15:00"/>
    <d v="1899-12-30T12:15:00"/>
    <d v="1899-12-30T00:00:00"/>
    <n v="0"/>
    <n v="0"/>
    <d v="1899-12-30T13:15:00"/>
    <d v="1899-12-30T01:00:00"/>
    <n v="1"/>
    <n v="0"/>
    <d v="1899-12-30T13:55:00"/>
    <d v="1899-12-30T00:40:00"/>
    <n v="0"/>
    <n v="40"/>
    <d v="1899-12-30T14:30:00"/>
    <d v="1899-12-30T00:35:00"/>
    <n v="0"/>
    <n v="35"/>
    <d v="1899-12-30T18:30:00"/>
    <d v="1899-12-30T22:05:00"/>
    <d v="1899-12-30T03:35:00"/>
    <n v="3"/>
    <n v="35"/>
    <d v="1899-12-30T18:30:00"/>
    <d v="1899-12-30T22:05:00"/>
    <d v="1899-12-30T03:35:00"/>
    <n v="3"/>
    <n v="35"/>
    <d v="1899-12-30T22:05:00"/>
    <d v="1899-12-30T00:00:00"/>
    <n v="0"/>
    <n v="0"/>
    <d v="1899-12-31T00:29:00"/>
    <d v="1899-12-30T02:24:00"/>
    <n v="2"/>
    <n v="24"/>
    <d v="1899-12-31T02:52:00"/>
    <d v="1899-12-30T02:23:00"/>
    <n v="2"/>
    <n v="23"/>
    <d v="1899-12-31T02:52:00"/>
    <d v="1899-12-31T02:52:00"/>
    <d v="1899-12-30T00:00:00"/>
    <n v="0"/>
    <n v="0"/>
    <d v="1899-12-31T02:52:00"/>
    <d v="1899-12-31T02:52:00"/>
    <m/>
    <d v="1899-12-30T00:00:00"/>
    <n v="0"/>
    <n v="0"/>
    <d v="1899-12-31T03:00:00"/>
    <d v="1899-12-30T00:08:00"/>
    <n v="0"/>
    <n v="8"/>
    <d v="1899-12-31T03:05:00"/>
    <d v="1899-12-30T00:05:00"/>
    <n v="0"/>
    <n v="5"/>
    <d v="1899-12-31T03:05:00"/>
    <d v="1899-12-31T03:10:00"/>
    <d v="1899-12-30T00:05:00"/>
    <n v="0"/>
    <n v="5"/>
    <d v="1899-12-30T14:55:00"/>
    <n v="14"/>
    <n v="55"/>
    <d v="1899-12-30T00:48:00"/>
    <n v="0"/>
    <n v="48"/>
    <d v="1899-12-30T03:35:00"/>
    <n v="3"/>
    <n v="35"/>
    <d v="1899-12-30T02:23:00"/>
    <n v="2"/>
    <n v="23"/>
    <m/>
    <m/>
    <m/>
    <d v="1899-12-30T01:06:00"/>
    <n v="1"/>
    <n v="6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17:00"/>
    <n v="1"/>
    <n v="17"/>
    <d v="1899-12-30T00:00:00"/>
    <n v="0"/>
    <n v="0"/>
    <n v="2344045.2560000019"/>
    <n v="37739"/>
    <n v="64.243793103448269"/>
    <n v="62.112012930920322"/>
    <m/>
    <m/>
    <m/>
    <m/>
    <m/>
  </r>
  <r>
    <n v="664"/>
    <n v="72"/>
    <d v="2011-12-19T00:00:00"/>
    <n v="12"/>
    <x v="11"/>
    <n v="4"/>
    <s v="BEL"/>
    <s v="HARD COKING COAL"/>
    <s v="HARDWAR"/>
    <d v="1899-12-30T17:00:00"/>
    <x v="658"/>
    <s v="DTY-WT 1-WCS-RLS 2-IMWB 1-DTY"/>
    <n v="59"/>
    <n v="0"/>
    <m/>
    <d v="1899-12-30T17:00:00"/>
    <d v="1899-12-30T17:00:00"/>
    <d v="1899-12-30T00:00:00"/>
    <n v="0"/>
    <n v="0"/>
    <d v="1899-12-30T21:25:00"/>
    <d v="1899-12-30T04:25:00"/>
    <n v="4"/>
    <n v="25"/>
    <d v="1899-12-30T21:40:00"/>
    <d v="1899-12-30T00:15:00"/>
    <n v="0"/>
    <n v="15"/>
    <d v="1899-12-30T22:25:00"/>
    <d v="1899-12-30T00:45:00"/>
    <n v="0"/>
    <n v="45"/>
    <d v="1899-12-30T23:40:00"/>
    <d v="1899-12-31T03:14:00"/>
    <d v="1899-12-30T03:34:00"/>
    <n v="3"/>
    <n v="34"/>
    <d v="1899-12-30T23:40:00"/>
    <d v="1899-12-31T03:14:00"/>
    <d v="1899-12-30T03:34:00"/>
    <n v="3"/>
    <n v="34"/>
    <d v="1899-12-31T03:14:00"/>
    <d v="1899-12-30T00:00:00"/>
    <n v="0"/>
    <n v="0"/>
    <d v="1899-12-31T03:55:00"/>
    <d v="1899-12-30T00:41:00"/>
    <n v="0"/>
    <n v="41"/>
    <d v="1899-12-31T06:17:00"/>
    <d v="1899-12-30T02:22:00"/>
    <n v="2"/>
    <n v="22"/>
    <d v="1899-12-31T06:17:00"/>
    <d v="1899-12-31T06:17:00"/>
    <d v="1899-12-30T00:00:00"/>
    <n v="0"/>
    <n v="0"/>
    <d v="1899-12-31T06:17:00"/>
    <d v="1899-12-31T06:17:00"/>
    <m/>
    <d v="1899-12-30T00:00:00"/>
    <n v="0"/>
    <n v="0"/>
    <d v="1899-12-31T06:27:00"/>
    <d v="1899-12-30T00:10:00"/>
    <n v="0"/>
    <n v="10"/>
    <d v="1899-12-31T06:32:00"/>
    <d v="1899-12-30T00:05:00"/>
    <n v="0"/>
    <n v="5"/>
    <d v="1899-12-31T06:32:00"/>
    <d v="1899-12-31T06:35:00"/>
    <d v="1899-12-30T00:03:00"/>
    <n v="0"/>
    <n v="3"/>
    <d v="1899-12-30T13:35:00"/>
    <n v="13"/>
    <n v="35"/>
    <d v="1899-12-30T01:00:00"/>
    <n v="1"/>
    <n v="0"/>
    <d v="1899-12-30T03:34:00"/>
    <n v="3"/>
    <n v="34"/>
    <d v="1899-12-30T02:22:00"/>
    <n v="2"/>
    <n v="22"/>
    <m/>
    <m/>
    <m/>
    <d v="1899-12-30T01:32:00"/>
    <n v="1"/>
    <n v="32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50:00"/>
    <n v="0"/>
    <n v="50"/>
    <d v="1899-12-30T00:00:00"/>
    <n v="0"/>
    <n v="0"/>
    <n v="2347710.336000002"/>
    <n v="37798"/>
    <n v="62.12"/>
    <n v="62.112025398169266"/>
    <m/>
    <m/>
    <m/>
    <m/>
    <m/>
  </r>
  <r>
    <n v="665"/>
    <n v="73"/>
    <d v="2011-12-19T00:00:00"/>
    <n v="12"/>
    <x v="1"/>
    <n v="15"/>
    <s v="TSL,HALDIA"/>
    <s v="ILLAWARA/CURRAGH SS"/>
    <s v="KM KEELUNG/FORTUNE RAINBOW"/>
    <d v="1899-12-30T18:20:00"/>
    <x v="659"/>
    <s v="DTY-WT 1-WCS-RLS 1-IMWB 1-DTY"/>
    <n v="56"/>
    <n v="3"/>
    <m/>
    <d v="1899-12-30T18:20:00"/>
    <d v="1899-12-30T18:20:00"/>
    <d v="1899-12-30T00:00:00"/>
    <n v="0"/>
    <n v="0"/>
    <d v="1899-12-31T04:20:00"/>
    <d v="1899-12-30T10:00:00"/>
    <n v="10"/>
    <n v="0"/>
    <d v="1899-12-31T04:45:00"/>
    <d v="1899-12-30T00:25:00"/>
    <n v="0"/>
    <n v="25"/>
    <d v="1899-12-31T05:40:00"/>
    <d v="1899-12-30T00:55:00"/>
    <n v="0"/>
    <n v="55"/>
    <d v="1899-12-31T05:45:00"/>
    <d v="1899-12-31T07:10:00"/>
    <d v="1899-12-30T01:25:00"/>
    <n v="1"/>
    <n v="25"/>
    <d v="1899-12-31T05:45:00"/>
    <d v="1899-12-31T07:10:00"/>
    <d v="1899-12-30T01:25:00"/>
    <n v="1"/>
    <n v="25"/>
    <d v="1899-12-31T07:14:00"/>
    <d v="1899-12-30T00:04:00"/>
    <n v="0"/>
    <n v="4"/>
    <d v="1899-12-31T07:17:00"/>
    <d v="1899-12-30T00:03:00"/>
    <n v="0"/>
    <n v="3"/>
    <d v="1899-12-31T09:55:00"/>
    <d v="1899-12-30T02:38:00"/>
    <n v="2"/>
    <n v="38"/>
    <d v="1899-12-31T09:55:00"/>
    <d v="1899-12-31T09:55:00"/>
    <d v="1899-12-30T00:00:00"/>
    <n v="0"/>
    <n v="0"/>
    <d v="1899-12-31T09:55:00"/>
    <d v="1899-12-31T09:55:00"/>
    <m/>
    <d v="1899-12-30T00:00:00"/>
    <n v="0"/>
    <n v="0"/>
    <d v="1899-12-31T10:05:00"/>
    <d v="1899-12-30T00:10:00"/>
    <n v="0"/>
    <n v="10"/>
    <d v="1899-12-31T10:10:00"/>
    <d v="1899-12-30T00:05:00"/>
    <n v="0"/>
    <n v="5"/>
    <d v="1899-12-31T10:10:00"/>
    <d v="1899-12-31T10:20:00"/>
    <d v="1899-12-30T00:10:00"/>
    <n v="0"/>
    <n v="10"/>
    <d v="1899-12-30T16:00:00"/>
    <n v="16"/>
    <n v="0"/>
    <d v="1899-12-30T01:14:00"/>
    <n v="1"/>
    <n v="14"/>
    <d v="1899-12-30T01:25:00"/>
    <n v="1"/>
    <n v="25"/>
    <d v="1899-12-30T02:38:00"/>
    <n v="2"/>
    <n v="38"/>
    <m/>
    <m/>
    <m/>
    <d v="1899-12-30T01:52:00"/>
    <n v="1"/>
    <n v="52"/>
    <d v="1899-12-30T00:00:00"/>
    <n v="0"/>
    <n v="0"/>
    <d v="1899-12-30T00:05:00"/>
    <n v="0"/>
    <n v="5"/>
    <d v="1899-12-30T00:00:00"/>
    <n v="0"/>
    <n v="0"/>
    <d v="1899-12-30T00:00:00"/>
    <n v="0"/>
    <n v="0"/>
    <d v="1899-12-30T00:00:00"/>
    <n v="0"/>
    <n v="0"/>
    <d v="1899-12-30T00:41:00"/>
    <n v="0"/>
    <n v="41"/>
    <d v="1899-12-30T00:00:00"/>
    <n v="0"/>
    <n v="0"/>
    <n v="2351349.2560000019"/>
    <n v="37854"/>
    <n v="64.980714285714285"/>
    <n v="62.116269244993973"/>
    <m/>
    <m/>
    <m/>
    <m/>
    <m/>
  </r>
  <r>
    <n v="666"/>
    <n v="74"/>
    <d v="2011-12-19T00:00:00"/>
    <n v="12"/>
    <x v="38"/>
    <n v="1"/>
    <s v="TATA METALLIKS "/>
    <s v="OKEY NORTH"/>
    <s v="FRONTIER AMBITION"/>
    <d v="1899-12-30T22:15:00"/>
    <x v="660"/>
    <s v="DTY-WT 1-WCS-IMWB 1-DTY"/>
    <n v="59"/>
    <n v="0"/>
    <m/>
    <d v="1899-12-30T22:15:00"/>
    <d v="1899-12-30T22:15:00"/>
    <d v="1899-12-30T00:00:00"/>
    <n v="0"/>
    <n v="0"/>
    <d v="1899-12-31T07:30:00"/>
    <d v="1899-12-30T09:15:00"/>
    <n v="9"/>
    <n v="15"/>
    <d v="1899-12-31T07:40:00"/>
    <d v="1899-12-30T00:10:00"/>
    <n v="0"/>
    <n v="10"/>
    <d v="1899-12-31T09:20:00"/>
    <d v="1899-12-30T01:40:00"/>
    <n v="1"/>
    <n v="40"/>
    <d v="1899-12-31T09:30:00"/>
    <d v="1899-12-31T11:00:00"/>
    <d v="1899-12-30T01:30:00"/>
    <n v="1"/>
    <n v="30"/>
    <d v="1899-12-31T09:30:00"/>
    <d v="1899-12-31T11:00:00"/>
    <d v="1899-12-30T01:30:00"/>
    <n v="1"/>
    <n v="30"/>
    <d v="1899-12-31T09:20:00"/>
    <d v="1899-12-30T00:00:00"/>
    <n v="0"/>
    <n v="0"/>
    <d v="1899-12-31T09:40:00"/>
    <d v="1899-12-30T00:10:00"/>
    <n v="0"/>
    <n v="10"/>
    <d v="1899-12-31T15:35:00"/>
    <d v="1899-12-30T05:55:00"/>
    <n v="5"/>
    <n v="55"/>
    <d v="1899-12-31T15:35:00"/>
    <d v="1899-12-31T15:35:00"/>
    <d v="1899-12-30T00:00:00"/>
    <n v="0"/>
    <n v="0"/>
    <d v="1899-12-31T15:35:00"/>
    <d v="1899-12-31T15:35:00"/>
    <m/>
    <d v="1899-12-30T00:00:00"/>
    <n v="0"/>
    <n v="0"/>
    <d v="1899-12-31T16:00:00"/>
    <d v="1899-12-30T00:25:00"/>
    <n v="0"/>
    <n v="25"/>
    <d v="1899-12-31T16:05:00"/>
    <d v="1899-12-30T00:05:00"/>
    <n v="0"/>
    <n v="5"/>
    <d v="1899-12-31T16:05:00"/>
    <d v="1899-12-31T16:15:00"/>
    <d v="1899-12-30T00:10:00"/>
    <n v="0"/>
    <n v="10"/>
    <d v="1899-12-30T18:00:00"/>
    <n v="18"/>
    <n v="0"/>
    <d v="1899-12-30T02:10:00"/>
    <n v="2"/>
    <n v="10"/>
    <d v="1899-12-30T01:30:00"/>
    <n v="1"/>
    <n v="30"/>
    <d v="1899-12-30T05:55:00"/>
    <n v="5"/>
    <n v="55"/>
    <m/>
    <m/>
    <m/>
    <d v="1899-12-30T00:00:00"/>
    <n v="0"/>
    <n v="0"/>
    <d v="1899-12-30T00:00:00"/>
    <n v="0"/>
    <n v="0"/>
    <d v="1899-12-30T00:00:00"/>
    <n v="0"/>
    <n v="0"/>
    <d v="1899-12-30T00:00:00"/>
    <n v="0"/>
    <n v="0"/>
    <d v="1899-12-30T05:55:00"/>
    <n v="5"/>
    <n v="55"/>
    <d v="1899-12-30T00:00:00"/>
    <n v="0"/>
    <n v="0"/>
    <d v="1899-12-30T00:00:00"/>
    <n v="0"/>
    <n v="0"/>
    <d v="1899-12-30T00:00:00"/>
    <n v="0"/>
    <n v="0"/>
    <n v="2354730.2060000021"/>
    <n v="37913"/>
    <n v="57.304237288135589"/>
    <n v="62.1087807875927"/>
    <m/>
    <m/>
    <m/>
    <m/>
    <m/>
  </r>
  <r>
    <n v="667"/>
    <n v="75"/>
    <d v="2011-12-19T00:00:00"/>
    <n v="12"/>
    <x v="0"/>
    <n v="28"/>
    <s v="TSL,JSR"/>
    <s v="ILLAWARA/CURRAGH SS"/>
    <s v="KM KEELUNG/FORTUNE RAINBOW"/>
    <d v="1899-12-30T03:15:00"/>
    <x v="661"/>
    <s v="DTY-WT 1-WCS-RLS 1-IMWB 1-DTY"/>
    <n v="55"/>
    <n v="4"/>
    <m/>
    <d v="1899-12-30T03:15:00"/>
    <d v="1899-12-30T03:15:00"/>
    <d v="1899-12-30T00:00:00"/>
    <n v="0"/>
    <n v="0"/>
    <d v="1899-12-30T11:45:00"/>
    <d v="1899-12-30T08:30:00"/>
    <n v="8"/>
    <n v="30"/>
    <d v="1899-12-30T12:15:00"/>
    <d v="1899-12-30T00:30:00"/>
    <n v="0"/>
    <n v="30"/>
    <d v="1899-12-30T13:00:00"/>
    <d v="1899-12-30T00:45:00"/>
    <n v="0"/>
    <n v="45"/>
    <d v="1899-12-30T13:00:00"/>
    <d v="1899-12-30T13:40:00"/>
    <d v="1899-12-30T00:40:00"/>
    <n v="0"/>
    <n v="40"/>
    <d v="1899-12-30T13:00:00"/>
    <d v="1899-12-30T13:40:00"/>
    <d v="1899-12-30T00:40:00"/>
    <n v="0"/>
    <n v="40"/>
    <d v="1899-12-30T13:44:00"/>
    <d v="1899-12-30T00:04:00"/>
    <n v="0"/>
    <n v="4"/>
    <d v="1899-12-30T13:44:00"/>
    <d v="1899-12-30T00:00:00"/>
    <n v="0"/>
    <n v="0"/>
    <d v="1899-12-30T16:42:00"/>
    <d v="1899-12-30T02:58:00"/>
    <n v="2"/>
    <n v="58"/>
    <d v="1899-12-30T16:42:00"/>
    <d v="1899-12-30T16:42:00"/>
    <d v="1899-12-30T00:00:00"/>
    <n v="0"/>
    <n v="0"/>
    <d v="1899-12-30T16:42:00"/>
    <d v="1899-12-30T16:42:00"/>
    <m/>
    <d v="1899-12-30T00:00:00"/>
    <n v="0"/>
    <n v="0"/>
    <d v="1899-12-30T16:52:00"/>
    <d v="1899-12-30T00:10:00"/>
    <n v="0"/>
    <n v="10"/>
    <d v="1899-12-30T17:00:00"/>
    <d v="1899-12-30T00:08:00"/>
    <n v="0"/>
    <n v="8"/>
    <d v="1899-12-30T17:00:00"/>
    <d v="1899-12-30T17:15:00"/>
    <d v="1899-12-30T00:15:00"/>
    <n v="0"/>
    <n v="15"/>
    <d v="1899-12-30T14:00:00"/>
    <n v="14"/>
    <n v="0"/>
    <d v="1899-12-30T01:07:00"/>
    <n v="1"/>
    <n v="7"/>
    <d v="1899-12-30T00:40:00"/>
    <n v="0"/>
    <n v="40"/>
    <d v="1899-12-30T02:58:00"/>
    <n v="2"/>
    <n v="58"/>
    <m/>
    <m/>
    <m/>
    <d v="1899-12-30T01:28:00"/>
    <n v="1"/>
    <n v="28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30:00"/>
    <n v="1"/>
    <n v="30"/>
    <d v="1899-12-30T00:00:00"/>
    <n v="0"/>
    <n v="0"/>
    <n v="2358249.9460000023"/>
    <n v="37968"/>
    <n v="63.99527272727272"/>
    <n v="62.111513537716036"/>
    <m/>
    <m/>
    <m/>
    <m/>
    <m/>
  </r>
  <r>
    <n v="668"/>
    <n v="76"/>
    <d v="2011-12-19T00:00:00"/>
    <n v="12"/>
    <x v="11"/>
    <n v="5"/>
    <s v="BEL"/>
    <s v="HARD COKING COAL"/>
    <s v="HARDWAR"/>
    <d v="1899-12-30T11:40:00"/>
    <x v="662"/>
    <s v="DTY-WT 1-WCS-RLS 2-IMWB 1-DTY"/>
    <n v="59"/>
    <n v="0"/>
    <m/>
    <d v="1899-12-30T11:40:00"/>
    <d v="1899-12-30T11:40:00"/>
    <d v="1899-12-30T00:00:00"/>
    <n v="0"/>
    <n v="0"/>
    <d v="1899-12-30T17:00:00"/>
    <d v="1899-12-30T05:20:00"/>
    <n v="5"/>
    <n v="20"/>
    <d v="1899-12-30T17:40:00"/>
    <d v="1899-12-30T00:40:00"/>
    <n v="0"/>
    <n v="40"/>
    <d v="1899-12-30T18:05:00"/>
    <d v="1899-12-30T00:25:00"/>
    <n v="0"/>
    <n v="25"/>
    <d v="1899-12-30T18:10:00"/>
    <d v="1899-12-30T19:00:00"/>
    <d v="1899-12-30T00:50:00"/>
    <n v="0"/>
    <n v="50"/>
    <d v="1899-12-30T18:10:00"/>
    <d v="1899-12-30T19:00:00"/>
    <d v="1899-12-30T00:50:00"/>
    <n v="0"/>
    <n v="50"/>
    <d v="1899-12-30T19:18:00"/>
    <d v="1899-12-30T00:18:00"/>
    <n v="0"/>
    <n v="18"/>
    <d v="1899-12-30T19:19:00"/>
    <d v="1899-12-30T00:01:00"/>
    <n v="0"/>
    <n v="1"/>
    <d v="1899-12-30T21:11:00"/>
    <d v="1899-12-30T01:52:00"/>
    <n v="1"/>
    <n v="52"/>
    <d v="1899-12-30T21:11:00"/>
    <d v="1899-12-30T21:11:00"/>
    <d v="1899-12-30T00:00:00"/>
    <n v="0"/>
    <n v="0"/>
    <d v="1899-12-30T21:11:00"/>
    <d v="1899-12-30T21:11:00"/>
    <m/>
    <d v="1899-12-30T00:00:00"/>
    <n v="0"/>
    <n v="0"/>
    <d v="1899-12-30T21:18:00"/>
    <d v="1899-12-30T00:07:00"/>
    <n v="0"/>
    <n v="7"/>
    <d v="1899-12-30T21:23:00"/>
    <d v="1899-12-30T00:05:00"/>
    <n v="0"/>
    <n v="5"/>
    <d v="1899-12-30T21:23:00"/>
    <d v="1899-12-30T21:25:00"/>
    <d v="1899-12-30T00:02:00"/>
    <n v="0"/>
    <n v="2"/>
    <d v="1899-12-30T09:45:00"/>
    <n v="9"/>
    <n v="45"/>
    <d v="1899-12-30T00:55:00"/>
    <n v="0"/>
    <n v="55"/>
    <d v="1899-12-30T00:50:00"/>
    <n v="0"/>
    <n v="50"/>
    <d v="1899-12-30T01:52:00"/>
    <n v="1"/>
    <n v="52"/>
    <m/>
    <m/>
    <m/>
    <d v="1899-12-30T01:13:00"/>
    <n v="1"/>
    <n v="13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39:00"/>
    <n v="0"/>
    <n v="39"/>
    <d v="1899-12-30T00:00:00"/>
    <n v="0"/>
    <n v="0"/>
    <n v="2361947.4860000024"/>
    <n v="38027"/>
    <n v="62.670169491525421"/>
    <n v="62.112380308728071"/>
    <m/>
    <m/>
    <m/>
    <m/>
    <m/>
  </r>
  <r>
    <n v="669"/>
    <n v="77"/>
    <d v="2011-12-19T00:00:00"/>
    <n v="12"/>
    <x v="0"/>
    <n v="29"/>
    <s v="TSL,JSR"/>
    <s v="CD HCC/SS NEWZEALAND"/>
    <s v="ECOLA/IRON BILL"/>
    <d v="1899-12-30T14:20:00"/>
    <x v="663"/>
    <s v="DTY-WT 1-WCS-IMWB 1-DTY"/>
    <n v="58"/>
    <n v="1"/>
    <m/>
    <d v="1899-12-30T14:20:00"/>
    <d v="1899-12-30T14:20:00"/>
    <d v="1899-12-30T00:00:00"/>
    <n v="0"/>
    <n v="0"/>
    <d v="1899-12-30T18:30:00"/>
    <d v="1899-12-30T04:10:00"/>
    <n v="4"/>
    <n v="10"/>
    <d v="1899-12-30T19:00:00"/>
    <d v="1899-12-30T00:30:00"/>
    <n v="0"/>
    <n v="30"/>
    <d v="1899-12-30T20:00:00"/>
    <d v="1899-12-30T01:00:00"/>
    <n v="1"/>
    <n v="0"/>
    <d v="1899-12-30T20:15:00"/>
    <d v="1899-12-30T21:30:00"/>
    <d v="1899-12-30T01:15:00"/>
    <n v="1"/>
    <n v="15"/>
    <d v="1899-12-30T20:15:00"/>
    <d v="1899-12-30T21:30:00"/>
    <d v="1899-12-30T01:15:00"/>
    <n v="1"/>
    <n v="15"/>
    <d v="1899-12-30T20:00:00"/>
    <d v="1899-12-30T00:00:00"/>
    <n v="0"/>
    <n v="0"/>
    <d v="1899-12-30T20:30:00"/>
    <d v="1899-12-30T00:15:00"/>
    <n v="0"/>
    <n v="15"/>
    <d v="1899-12-30T23:00:00"/>
    <d v="1899-12-30T02:30:00"/>
    <n v="2"/>
    <n v="30"/>
    <d v="1899-12-30T23:00:00"/>
    <d v="1899-12-30T23:00:00"/>
    <d v="1899-12-30T00:00:00"/>
    <n v="0"/>
    <n v="0"/>
    <d v="1899-12-30T23:00:00"/>
    <d v="1899-12-30T23:00:00"/>
    <m/>
    <d v="1899-12-30T00:00:00"/>
    <n v="0"/>
    <n v="0"/>
    <d v="1899-12-30T23:05:00"/>
    <d v="1899-12-30T00:05:00"/>
    <n v="0"/>
    <n v="5"/>
    <d v="1899-12-30T23:15:00"/>
    <d v="1899-12-30T00:10:00"/>
    <n v="0"/>
    <n v="10"/>
    <d v="1899-12-30T23:15:00"/>
    <d v="1899-12-30T23:30:00"/>
    <d v="1899-12-30T00:15:00"/>
    <n v="0"/>
    <n v="15"/>
    <d v="1899-12-30T09:10:00"/>
    <n v="9"/>
    <n v="10"/>
    <d v="1899-12-30T01:15:00"/>
    <n v="1"/>
    <n v="15"/>
    <d v="1899-12-30T01:15:00"/>
    <n v="1"/>
    <n v="15"/>
    <d v="1899-12-30T02:30:00"/>
    <n v="2"/>
    <n v="30"/>
    <m/>
    <m/>
    <m/>
    <d v="1899-12-30T00:00:00"/>
    <n v="0"/>
    <n v="0"/>
    <d v="1899-12-30T00:00:00"/>
    <n v="0"/>
    <n v="0"/>
    <d v="1899-12-30T00:00:00"/>
    <n v="0"/>
    <n v="0"/>
    <d v="1899-12-30T00:00:00"/>
    <n v="0"/>
    <n v="0"/>
    <d v="1899-12-30T02:30:00"/>
    <n v="2"/>
    <n v="30"/>
    <d v="1899-12-30T00:00:00"/>
    <n v="0"/>
    <n v="0"/>
    <d v="1899-12-30T00:00:00"/>
    <n v="0"/>
    <n v="0"/>
    <d v="1899-12-30T00:00:00"/>
    <n v="0"/>
    <n v="0"/>
    <n v="2365244.5460000024"/>
    <n v="38085"/>
    <n v="56.845862068965516"/>
    <n v="62.104359879217604"/>
    <m/>
    <m/>
    <m/>
    <m/>
    <m/>
  </r>
  <r>
    <n v="670"/>
    <n v="78"/>
    <d v="2011-12-19T00:00:00"/>
    <n v="12"/>
    <x v="0"/>
    <n v="30"/>
    <s v="TSL,JSR"/>
    <s v="JELLINBAH PCI/CURRAGH SS"/>
    <s v="LOWLANDS NELLO/FORTUNE RAINBOW"/>
    <d v="1899-12-30T14:45:00"/>
    <x v="664"/>
    <s v="DTY-WT 1-WCS-RLS 1-IMWB 1-DTY"/>
    <n v="56"/>
    <n v="3"/>
    <m/>
    <d v="1899-12-30T14:45:00"/>
    <d v="1899-12-30T14:45:00"/>
    <d v="1899-12-30T00:00:00"/>
    <n v="0"/>
    <n v="0"/>
    <d v="1899-12-30T22:40:00"/>
    <d v="1899-12-30T07:55:00"/>
    <n v="7"/>
    <n v="55"/>
    <d v="1899-12-30T22:55:00"/>
    <d v="1899-12-30T00:15:00"/>
    <n v="0"/>
    <n v="15"/>
    <d v="1899-12-31T00:00:00"/>
    <d v="1899-12-30T01:05:00"/>
    <n v="1"/>
    <n v="5"/>
    <d v="1899-12-31T00:00:00"/>
    <d v="1899-12-31T01:55:00"/>
    <d v="1899-12-30T01:55:00"/>
    <n v="1"/>
    <n v="55"/>
    <d v="1899-12-31T00:00:00"/>
    <d v="1899-12-31T01:55:00"/>
    <d v="1899-12-30T01:55:00"/>
    <n v="1"/>
    <n v="55"/>
    <d v="1899-12-31T02:00:00"/>
    <d v="1899-12-30T00:05:00"/>
    <n v="0"/>
    <n v="5"/>
    <d v="1899-12-31T02:02:00"/>
    <d v="1899-12-30T00:02:00"/>
    <n v="0"/>
    <n v="2"/>
    <d v="1899-12-31T04:28:00"/>
    <d v="1899-12-30T02:26:00"/>
    <n v="2"/>
    <n v="26"/>
    <d v="1899-12-31T04:28:00"/>
    <d v="1899-12-31T04:28:00"/>
    <d v="1899-12-30T00:00:00"/>
    <n v="0"/>
    <n v="0"/>
    <d v="1899-12-31T04:28:00"/>
    <d v="1899-12-31T04:28:00"/>
    <m/>
    <d v="1899-12-30T00:00:00"/>
    <n v="0"/>
    <n v="0"/>
    <d v="1899-12-31T04:38:00"/>
    <d v="1899-12-30T00:10:00"/>
    <n v="0"/>
    <n v="10"/>
    <d v="1899-12-31T04:40:00"/>
    <d v="1899-12-30T00:02:00"/>
    <n v="0"/>
    <n v="2"/>
    <d v="1899-12-31T04:40:00"/>
    <d v="1899-12-31T05:30:00"/>
    <d v="1899-12-30T00:50:00"/>
    <n v="0"/>
    <n v="50"/>
    <d v="1899-12-30T14:45:00"/>
    <n v="14"/>
    <n v="45"/>
    <d v="1899-12-30T01:22:00"/>
    <n v="1"/>
    <n v="22"/>
    <d v="1899-12-30T01:55:00"/>
    <n v="1"/>
    <n v="55"/>
    <d v="1899-12-30T02:26:00"/>
    <n v="2"/>
    <n v="26"/>
    <m/>
    <m/>
    <m/>
    <d v="1899-12-30T01:19:00"/>
    <n v="1"/>
    <n v="19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5:00"/>
    <n v="0"/>
    <n v="5"/>
    <d v="1899-12-30T01:02:00"/>
    <n v="1"/>
    <n v="2"/>
    <d v="1899-12-30T00:00:00"/>
    <n v="0"/>
    <n v="0"/>
    <n v="2368755.5360000026"/>
    <n v="38141"/>
    <n v="62.696249999999999"/>
    <n v="62.105228913767405"/>
    <m/>
    <m/>
    <m/>
    <m/>
    <m/>
  </r>
  <r>
    <n v="671"/>
    <n v="79"/>
    <d v="2011-12-20T00:00:00"/>
    <n v="12"/>
    <x v="39"/>
    <n v="1"/>
    <s v="HIND ENERGY"/>
    <s v="STEAM NON COKING"/>
    <s v="IPSEA COLOSSUS"/>
    <d v="1899-12-30T23:30:00"/>
    <x v="665"/>
    <s v="DTY-WT 1-WCS-RLS 2-IMWB 1-DTY"/>
    <n v="46"/>
    <n v="13"/>
    <m/>
    <d v="1899-12-30T23:30:00"/>
    <d v="1899-12-30T23:30:00"/>
    <d v="1899-12-30T00:00:00"/>
    <n v="0"/>
    <n v="0"/>
    <d v="1899-12-31T04:40:00"/>
    <d v="1899-12-30T05:10:00"/>
    <n v="5"/>
    <n v="10"/>
    <d v="1899-12-31T04:50:00"/>
    <d v="1899-12-30T00:10:00"/>
    <n v="0"/>
    <n v="10"/>
    <d v="1899-12-31T07:10:00"/>
    <d v="1899-12-30T02:20:00"/>
    <n v="2"/>
    <n v="20"/>
    <d v="1899-12-31T08:00:00"/>
    <d v="1899-12-31T09:05:00"/>
    <d v="1899-12-30T01:05:00"/>
    <n v="1"/>
    <n v="5"/>
    <d v="1899-12-31T08:00:00"/>
    <d v="1899-12-31T09:05:00"/>
    <d v="1899-12-30T01:05:00"/>
    <n v="1"/>
    <n v="5"/>
    <d v="1899-12-31T09:10:00"/>
    <d v="1899-12-30T00:05:00"/>
    <n v="0"/>
    <n v="5"/>
    <d v="1899-12-31T09:11:00"/>
    <d v="1899-12-30T00:01:00"/>
    <n v="0"/>
    <n v="1"/>
    <d v="1899-12-31T15:55:00"/>
    <d v="1899-12-30T06:44:00"/>
    <n v="6"/>
    <n v="44"/>
    <d v="1899-12-31T15:55:00"/>
    <d v="1899-12-31T15:55:00"/>
    <d v="1899-12-30T00:00:00"/>
    <n v="0"/>
    <n v="0"/>
    <d v="1899-12-31T15:55:00"/>
    <d v="1899-12-31T15:55:00"/>
    <m/>
    <d v="1899-12-30T00:00:00"/>
    <n v="0"/>
    <n v="0"/>
    <d v="1899-12-31T16:10:00"/>
    <d v="1899-12-30T00:15:00"/>
    <n v="0"/>
    <n v="15"/>
    <d v="1899-12-31T16:15:00"/>
    <d v="1899-12-30T00:05:00"/>
    <n v="0"/>
    <n v="5"/>
    <d v="1899-12-31T16:15:00"/>
    <d v="1899-12-31T16:20:00"/>
    <d v="1899-12-30T00:05:00"/>
    <n v="0"/>
    <n v="5"/>
    <d v="1899-12-30T16:50:00"/>
    <n v="16"/>
    <n v="50"/>
    <d v="1899-12-30T02:45:00"/>
    <n v="2"/>
    <n v="45"/>
    <d v="1899-12-30T01:05:00"/>
    <n v="1"/>
    <n v="5"/>
    <d v="1899-12-30T06:44:00"/>
    <n v="6"/>
    <n v="44"/>
    <m/>
    <m/>
    <m/>
    <d v="1899-12-30T01:25:00"/>
    <n v="1"/>
    <n v="25"/>
    <d v="1899-12-30T00:00:00"/>
    <n v="0"/>
    <n v="0"/>
    <d v="1899-12-30T05:19:00"/>
    <n v="5"/>
    <n v="19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n v="2371503.3560000025"/>
    <n v="38187"/>
    <n v="59.735217391304353"/>
    <n v="62.102374001623652"/>
    <m/>
    <m/>
    <m/>
    <m/>
    <m/>
  </r>
  <r>
    <n v="672"/>
    <n v="80"/>
    <d v="2011-12-20T00:00:00"/>
    <n v="12"/>
    <x v="1"/>
    <n v="16"/>
    <s v="TSL,HALDIA"/>
    <s v="CURRAGH SS/HAIL CREEK"/>
    <s v="FORTUNE RAINBOW/FRONTIER AMBITION"/>
    <d v="1899-12-30T03:00:00"/>
    <x v="666"/>
    <s v="DTY-WT 1-WCS-RLS 1-IMWB 1-DTY"/>
    <n v="58"/>
    <n v="1"/>
    <m/>
    <d v="1899-12-30T03:00:00"/>
    <d v="1899-12-30T03:00:00"/>
    <d v="1899-12-30T00:00:00"/>
    <n v="0"/>
    <n v="0"/>
    <d v="1899-12-30T09:40:00"/>
    <d v="1899-12-30T06:40:00"/>
    <n v="6"/>
    <n v="40"/>
    <d v="1899-12-30T10:00:00"/>
    <d v="1899-12-30T00:20:00"/>
    <n v="0"/>
    <n v="20"/>
    <d v="1899-12-30T10:30:00"/>
    <d v="1899-12-30T00:30:00"/>
    <n v="38"/>
    <n v="30"/>
    <d v="1899-12-30T10:35:00"/>
    <d v="1899-12-30T12:20:00"/>
    <d v="1899-12-30T01:45:00"/>
    <n v="1"/>
    <n v="45"/>
    <d v="1899-12-30T10:35:00"/>
    <d v="1899-12-30T12:20:00"/>
    <d v="1899-12-30T01:45:00"/>
    <n v="1"/>
    <n v="45"/>
    <d v="1899-12-30T12:30:00"/>
    <d v="1899-12-30T00:10:00"/>
    <n v="0"/>
    <n v="10"/>
    <d v="1899-12-30T16:32:00"/>
    <d v="1899-12-30T04:02:00"/>
    <n v="4"/>
    <n v="2"/>
    <d v="1899-12-30T19:36:00"/>
    <d v="1899-12-30T03:04:00"/>
    <n v="3"/>
    <n v="4"/>
    <d v="1899-12-30T19:36:00"/>
    <d v="1899-12-30T19:36:00"/>
    <d v="1899-12-30T00:00:00"/>
    <n v="0"/>
    <n v="0"/>
    <d v="1899-12-30T19:36:00"/>
    <d v="1899-12-30T19:36:00"/>
    <m/>
    <d v="1899-12-30T00:00:00"/>
    <n v="0"/>
    <n v="0"/>
    <d v="1899-12-30T19:46:00"/>
    <d v="1899-12-30T00:10:00"/>
    <n v="0"/>
    <n v="10"/>
    <d v="1899-12-30T19:50:00"/>
    <d v="1899-12-30T00:04:00"/>
    <n v="0"/>
    <n v="4"/>
    <d v="1899-12-30T19:50:00"/>
    <d v="1899-12-30T19:55:00"/>
    <d v="1899-12-30T00:05:00"/>
    <n v="0"/>
    <n v="5"/>
    <d v="1899-12-30T16:55:00"/>
    <n v="16"/>
    <n v="55"/>
    <d v="1899-12-30T00:54:00"/>
    <n v="0"/>
    <n v="54"/>
    <d v="1899-12-30T01:45:00"/>
    <n v="1"/>
    <n v="45"/>
    <d v="1899-12-30T03:04:00"/>
    <n v="3"/>
    <n v="4"/>
    <m/>
    <m/>
    <m/>
    <d v="1899-12-30T01:20:00"/>
    <n v="1"/>
    <n v="2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44:00"/>
    <n v="1"/>
    <n v="44"/>
    <d v="1899-12-30T00:00:00"/>
    <n v="0"/>
    <n v="0"/>
    <n v="2375046.5160000026"/>
    <n v="38245"/>
    <n v="61.088965517241377"/>
    <n v="62.100837129036542"/>
    <m/>
    <m/>
    <m/>
    <m/>
    <m/>
  </r>
  <r>
    <n v="673"/>
    <n v="81"/>
    <d v="2011-12-20T00:00:00"/>
    <n v="12"/>
    <x v="0"/>
    <n v="31"/>
    <s v="TSL,JSR"/>
    <s v="SS NEWZEALAND/CD HCC"/>
    <s v="IRON BILL/ECOLA"/>
    <d v="1899-12-30T09:15:00"/>
    <x v="667"/>
    <s v="DTY-WT 1-WCS-IMWB 1-DTY"/>
    <n v="58"/>
    <n v="1"/>
    <m/>
    <d v="1899-12-30T09:15:00"/>
    <d v="1899-12-30T09:15:00"/>
    <d v="1899-12-30T00:00:00"/>
    <n v="0"/>
    <n v="0"/>
    <d v="1899-12-30T09:25:00"/>
    <d v="1899-12-30T00:10:00"/>
    <n v="0"/>
    <n v="10"/>
    <d v="1899-12-30T09:30:00"/>
    <d v="1899-12-30T00:05:00"/>
    <n v="0"/>
    <n v="5"/>
    <d v="1900-01-01T00:00:00"/>
    <d v="1899-12-31T14:30:00"/>
    <n v="14"/>
    <n v="30"/>
    <d v="1900-01-01T06:00:00"/>
    <d v="1900-01-01T07:50:00"/>
    <d v="1899-12-30T01:50:00"/>
    <n v="1"/>
    <n v="50"/>
    <d v="1900-01-01T06:00:00"/>
    <d v="1900-01-01T07:50:00"/>
    <d v="1899-12-30T01:50:00"/>
    <n v="1"/>
    <n v="50"/>
    <d v="1900-01-01T00:00:00"/>
    <d v="1899-12-30T00:00:00"/>
    <n v="0"/>
    <n v="0"/>
    <d v="1900-01-01T08:30:00"/>
    <d v="1899-12-30T00:40:00"/>
    <n v="0"/>
    <n v="40"/>
    <d v="1900-01-01T16:30:00"/>
    <d v="1899-12-30T08:00:00"/>
    <n v="8"/>
    <n v="0"/>
    <d v="1900-01-01T16:30:00"/>
    <d v="1900-01-01T16:30:00"/>
    <d v="1899-12-30T00:00:00"/>
    <n v="0"/>
    <n v="0"/>
    <d v="1900-01-01T16:30:00"/>
    <d v="1900-01-01T16:30:00"/>
    <m/>
    <d v="1899-12-30T00:00:00"/>
    <n v="0"/>
    <n v="0"/>
    <d v="1900-01-01T16:40:00"/>
    <d v="1899-12-30T00:10:00"/>
    <n v="0"/>
    <n v="10"/>
    <d v="1900-01-01T16:45:00"/>
    <d v="1899-12-30T00:05:00"/>
    <n v="0"/>
    <n v="5"/>
    <d v="1900-01-01T16:45:00"/>
    <d v="1900-01-01T16:55:00"/>
    <d v="1899-12-30T00:10:00"/>
    <n v="0"/>
    <n v="10"/>
    <d v="1900-01-01T07:40:00"/>
    <n v="7"/>
    <n v="40"/>
    <d v="1899-12-31T14:45:00"/>
    <n v="14"/>
    <n v="45"/>
    <d v="1899-12-30T01:50:00"/>
    <n v="1"/>
    <n v="50"/>
    <d v="1899-12-30T08:00:00"/>
    <n v="8"/>
    <n v="0"/>
    <m/>
    <m/>
    <m/>
    <d v="1899-12-30T00:00:00"/>
    <n v="0"/>
    <n v="0"/>
    <d v="1899-12-30T00:00:00"/>
    <n v="0"/>
    <n v="0"/>
    <d v="1899-12-30T00:00:00"/>
    <n v="0"/>
    <n v="0"/>
    <d v="1899-12-30T00:00:00"/>
    <n v="0"/>
    <n v="0"/>
    <d v="1899-12-30T08:00:00"/>
    <n v="8"/>
    <n v="0"/>
    <d v="1899-12-30T00:00:00"/>
    <n v="0"/>
    <n v="0"/>
    <d v="1899-12-30T00:00:00"/>
    <n v="0"/>
    <n v="0"/>
    <d v="1899-12-30T00:00:00"/>
    <n v="0"/>
    <n v="0"/>
    <n v="2378443.4760000026"/>
    <n v="38303"/>
    <n v="58.568275862068965"/>
    <n v="62.095487977443085"/>
    <m/>
    <m/>
    <m/>
    <m/>
    <m/>
  </r>
  <r>
    <n v="674"/>
    <n v="82"/>
    <d v="2011-12-20T00:00:00"/>
    <n v="12"/>
    <x v="0"/>
    <n v="32"/>
    <s v="TSL,JSR"/>
    <s v="SS NEWZEALAND/CP OMAN"/>
    <s v="IRON BILL/MP PANAMAX 6"/>
    <d v="1899-12-30T16:15:00"/>
    <x v="668"/>
    <s v="DTY-WT 1-WCS-RLS 2-IMWB 1-DTY"/>
    <n v="58"/>
    <n v="1"/>
    <m/>
    <d v="1899-12-30T16:15:00"/>
    <d v="1899-12-30T16:15:00"/>
    <d v="1899-12-30T00:00:00"/>
    <n v="0"/>
    <n v="0"/>
    <d v="1899-12-30T18:25:00"/>
    <d v="1899-12-30T02:10:00"/>
    <n v="2"/>
    <n v="10"/>
    <d v="1899-12-30T18:45:00"/>
    <d v="1899-12-30T00:20:00"/>
    <n v="0"/>
    <n v="20"/>
    <d v="1899-12-30T19:35:00"/>
    <d v="1899-12-30T00:50:00"/>
    <n v="0"/>
    <n v="50"/>
    <d v="1899-12-30T19:40:00"/>
    <d v="1899-12-30T21:10:00"/>
    <d v="1899-12-30T01:30:00"/>
    <n v="1"/>
    <n v="30"/>
    <d v="1899-12-30T19:40:00"/>
    <d v="1899-12-30T21:10:00"/>
    <d v="1899-12-30T01:30:00"/>
    <n v="1"/>
    <n v="30"/>
    <d v="1899-12-31T01:38:00"/>
    <d v="1899-12-30T04:28:00"/>
    <n v="4"/>
    <n v="28"/>
    <d v="1899-12-30T21:10:00"/>
    <d v="1899-12-30T00:00:00"/>
    <n v="0"/>
    <n v="0"/>
    <d v="1899-12-31T02:09:00"/>
    <d v="1899-12-30T04:59:00"/>
    <n v="4"/>
    <n v="59"/>
    <d v="1899-12-31T02:09:00"/>
    <d v="1899-12-31T02:09:00"/>
    <d v="1899-12-30T00:00:00"/>
    <n v="0"/>
    <n v="0"/>
    <d v="1899-12-31T02:09:00"/>
    <d v="1899-12-31T02:09:00"/>
    <m/>
    <d v="1899-12-30T00:00:00"/>
    <n v="0"/>
    <n v="0"/>
    <d v="1899-12-31T02:20:00"/>
    <d v="1899-12-30T00:11:00"/>
    <n v="0"/>
    <n v="11"/>
    <d v="1899-12-31T02:25:00"/>
    <d v="1899-12-30T00:05:00"/>
    <n v="0"/>
    <n v="5"/>
    <d v="1899-12-31T02:25:00"/>
    <d v="1899-12-31T02:30:00"/>
    <d v="1899-12-30T00:05:00"/>
    <n v="0"/>
    <n v="5"/>
    <d v="1899-12-30T10:15:00"/>
    <n v="10"/>
    <n v="15"/>
    <d v="1899-12-30T05:34:00"/>
    <n v="5"/>
    <n v="34"/>
    <d v="1899-12-30T01:30:00"/>
    <n v="1"/>
    <n v="30"/>
    <d v="1899-12-30T04:59:00"/>
    <n v="4"/>
    <n v="59"/>
    <m/>
    <m/>
    <m/>
    <d v="1899-12-30T00:30:00"/>
    <n v="0"/>
    <n v="30"/>
    <d v="1899-12-30T00:00:00"/>
    <n v="0"/>
    <n v="0"/>
    <d v="1899-12-30T00:00:00"/>
    <n v="0"/>
    <n v="0"/>
    <d v="1899-12-30T00:00:00"/>
    <n v="0"/>
    <n v="0"/>
    <d v="1899-12-30T04:29:00"/>
    <n v="4"/>
    <n v="29"/>
    <d v="1899-12-30T00:00:00"/>
    <n v="0"/>
    <n v="0"/>
    <d v="1899-12-30T00:00:00"/>
    <n v="0"/>
    <n v="0"/>
    <d v="1899-12-30T00:00:00"/>
    <n v="0"/>
    <n v="0"/>
    <n v="2382194.6960000028"/>
    <n v="38361"/>
    <n v="64.676206896551719"/>
    <n v="62.099389901201818"/>
    <m/>
    <m/>
    <m/>
    <m/>
    <m/>
  </r>
  <r>
    <n v="675"/>
    <n v="83"/>
    <d v="2011-12-21T00:00:00"/>
    <n v="12"/>
    <x v="38"/>
    <n v="2"/>
    <s v="TATA METALLIKS "/>
    <s v="OKEY NORTH"/>
    <s v="FRONTIER AMBITION"/>
    <d v="1899-12-30T05:00:00"/>
    <x v="669"/>
    <s v="DTY-WT 1-WCS-IMWB 1-DTY"/>
    <n v="59"/>
    <n v="0"/>
    <m/>
    <d v="1899-12-30T05:00:00"/>
    <d v="1899-12-30T05:00:00"/>
    <d v="1899-12-30T00:00:00"/>
    <n v="0"/>
    <n v="0"/>
    <d v="1899-12-30T21:00:00"/>
    <d v="1899-12-30T16:00:00"/>
    <n v="16"/>
    <n v="0"/>
    <d v="1899-12-30T21:50:00"/>
    <d v="1899-12-30T00:50:00"/>
    <n v="0"/>
    <n v="50"/>
    <d v="1899-12-31T00:15:00"/>
    <d v="1899-12-30T02:25:00"/>
    <n v="2"/>
    <n v="25"/>
    <d v="1899-12-31T00:20:00"/>
    <d v="1899-12-31T01:30:00"/>
    <d v="1899-12-30T01:10:00"/>
    <n v="1"/>
    <n v="10"/>
    <d v="1899-12-31T00:20:00"/>
    <d v="1899-12-31T01:30:00"/>
    <d v="1899-12-30T01:10:00"/>
    <n v="1"/>
    <n v="10"/>
    <d v="1899-12-31T00:15:00"/>
    <d v="1899-12-30T00:00:00"/>
    <n v="0"/>
    <n v="0"/>
    <d v="1899-12-31T01:40:00"/>
    <d v="1899-12-30T00:10:00"/>
    <n v="0"/>
    <n v="10"/>
    <d v="1899-12-31T12:45:00"/>
    <d v="1899-12-30T11:05:00"/>
    <n v="11"/>
    <n v="5"/>
    <d v="1899-12-31T12:45:00"/>
    <d v="1899-12-31T12:45:00"/>
    <d v="1899-12-30T00:00:00"/>
    <n v="0"/>
    <n v="0"/>
    <d v="1899-12-31T12:45:00"/>
    <d v="1899-12-31T12:45:00"/>
    <m/>
    <d v="1899-12-30T00:00:00"/>
    <n v="0"/>
    <n v="0"/>
    <d v="1899-12-31T12:55:00"/>
    <d v="1899-12-30T00:10:00"/>
    <n v="0"/>
    <n v="10"/>
    <d v="1899-12-31T13:00:00"/>
    <d v="1899-12-30T00:05:00"/>
    <n v="0"/>
    <n v="5"/>
    <d v="1899-12-31T13:00:00"/>
    <d v="1899-12-31T13:05:00"/>
    <d v="1899-12-30T00:05:00"/>
    <n v="0"/>
    <n v="5"/>
    <d v="1899-12-31T08:05:00"/>
    <n v="8"/>
    <n v="5"/>
    <d v="1899-12-30T02:40:00"/>
    <n v="2"/>
    <n v="40"/>
    <d v="1899-12-30T01:10:00"/>
    <n v="1"/>
    <n v="10"/>
    <d v="1899-12-30T11:05:00"/>
    <n v="11"/>
    <n v="5"/>
    <m/>
    <m/>
    <m/>
    <d v="1899-12-30T00:00:00"/>
    <n v="0"/>
    <n v="0"/>
    <d v="1899-12-30T00:00:00"/>
    <n v="0"/>
    <n v="0"/>
    <d v="1899-12-30T00:00:00"/>
    <n v="0"/>
    <n v="0"/>
    <d v="1899-12-30T00:00:00"/>
    <n v="0"/>
    <n v="0"/>
    <d v="1899-12-30T11:05:00"/>
    <n v="11"/>
    <n v="5"/>
    <d v="1899-12-30T00:00:00"/>
    <n v="0"/>
    <n v="0"/>
    <d v="1899-12-30T00:00:00"/>
    <n v="0"/>
    <n v="0"/>
    <d v="1899-12-30T00:00:00"/>
    <n v="0"/>
    <n v="0"/>
    <n v="2385979.3260000027"/>
    <n v="38420"/>
    <n v="64.146271186440686"/>
    <n v="62.102533211868888"/>
    <m/>
    <m/>
    <m/>
    <m/>
    <m/>
  </r>
  <r>
    <n v="676"/>
    <n v="84"/>
    <d v="2011-12-21T00:00:00"/>
    <n v="12"/>
    <x v="17"/>
    <n v="6"/>
    <s v="UML,SUKHINDA"/>
    <s v="HARD COKING COAL"/>
    <s v="SUMMER FORTUNE"/>
    <d v="1899-12-30T13:30:00"/>
    <x v="670"/>
    <s v="DTY-WT 1-WCS-RLS 1-IMWB 1-DTY"/>
    <n v="59"/>
    <n v="0"/>
    <m/>
    <d v="1899-12-30T13:30:00"/>
    <d v="1899-12-30T13:30:00"/>
    <d v="1899-12-30T00:00:00"/>
    <n v="0"/>
    <n v="0"/>
    <d v="1899-12-30T16:25:00"/>
    <d v="1899-12-30T02:55:00"/>
    <n v="2"/>
    <n v="55"/>
    <d v="1899-12-30T16:35:00"/>
    <d v="1899-12-30T00:10:00"/>
    <n v="0"/>
    <n v="10"/>
    <d v="1899-12-31T07:40:00"/>
    <d v="1899-12-30T15:05:00"/>
    <n v="15"/>
    <n v="5"/>
    <d v="1899-12-31T08:30:00"/>
    <d v="1899-12-31T10:25:00"/>
    <d v="1899-12-30T01:55:00"/>
    <n v="1"/>
    <n v="55"/>
    <d v="1899-12-31T08:30:00"/>
    <d v="1899-12-31T10:25:00"/>
    <d v="1899-12-30T01:55:00"/>
    <n v="1"/>
    <n v="55"/>
    <d v="1899-12-31T10:29:00"/>
    <d v="1899-12-30T00:04:00"/>
    <n v="0"/>
    <n v="4"/>
    <d v="1899-12-31T10:31:00"/>
    <d v="1899-12-30T00:02:00"/>
    <n v="0"/>
    <n v="2"/>
    <d v="1899-12-31T14:45:00"/>
    <d v="1899-12-30T04:14:00"/>
    <n v="4"/>
    <n v="14"/>
    <d v="1899-12-31T14:45:00"/>
    <d v="1899-12-31T14:45:00"/>
    <d v="1899-12-30T00:00:00"/>
    <n v="0"/>
    <n v="0"/>
    <d v="1899-12-31T14:45:00"/>
    <d v="1899-12-31T14:45:00"/>
    <m/>
    <d v="1899-12-30T00:00:00"/>
    <n v="0"/>
    <n v="0"/>
    <d v="1899-12-31T14:55:00"/>
    <d v="1899-12-30T00:10:00"/>
    <n v="0"/>
    <n v="10"/>
    <d v="1899-12-31T15:00:00"/>
    <d v="1899-12-30T00:05:00"/>
    <n v="0"/>
    <n v="5"/>
    <d v="1899-12-31T15:00:00"/>
    <d v="1899-12-31T15:05:00"/>
    <d v="1899-12-30T00:05:00"/>
    <n v="0"/>
    <n v="5"/>
    <d v="1899-12-31T01:35:00"/>
    <n v="1"/>
    <n v="35"/>
    <d v="1899-12-30T15:24:00"/>
    <n v="15"/>
    <n v="24"/>
    <d v="1899-12-30T01:55:00"/>
    <n v="1"/>
    <n v="55"/>
    <d v="1899-12-30T04:14:00"/>
    <n v="4"/>
    <n v="14"/>
    <m/>
    <m/>
    <m/>
    <d v="1899-12-30T01:15:00"/>
    <n v="1"/>
    <n v="15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38:00"/>
    <n v="0"/>
    <n v="38"/>
    <d v="1899-12-30T02:21:00"/>
    <n v="2"/>
    <n v="21"/>
    <d v="1899-12-30T00:00:00"/>
    <n v="0"/>
    <n v="0"/>
    <n v="2389765.9660000028"/>
    <n v="38479"/>
    <n v="64.180338983050845"/>
    <n v="62.105719119519811"/>
    <m/>
    <m/>
    <m/>
    <m/>
    <m/>
  </r>
  <r>
    <n v="677"/>
    <n v="85"/>
    <d v="2011-12-21T00:00:00"/>
    <n v="12"/>
    <x v="1"/>
    <n v="17"/>
    <s v="TSL,HALDIA"/>
    <s v="ILLAWARA"/>
    <s v="KM KEELUNG"/>
    <d v="1899-12-30T22:30:00"/>
    <x v="671"/>
    <s v="DTY-WT 1-WCS-RLS 2-IMWB 1-DTY"/>
    <n v="57"/>
    <n v="2"/>
    <m/>
    <d v="1899-12-30T22:30:00"/>
    <d v="1899-12-30T22:30:00"/>
    <d v="1899-12-30T00:00:00"/>
    <n v="0"/>
    <n v="0"/>
    <d v="1899-12-31T02:00:00"/>
    <d v="1899-12-30T03:30:00"/>
    <n v="3"/>
    <n v="30"/>
    <d v="1899-12-31T02:05:00"/>
    <d v="1899-12-30T00:05:00"/>
    <n v="0"/>
    <n v="5"/>
    <d v="1899-12-31T05:45:00"/>
    <d v="1899-12-30T03:40:00"/>
    <n v="3"/>
    <n v="40"/>
    <d v="1899-12-31T05:50:00"/>
    <d v="1899-12-31T11:45:00"/>
    <d v="1899-12-30T05:55:00"/>
    <n v="5"/>
    <n v="55"/>
    <d v="1899-12-31T05:50:00"/>
    <d v="1899-12-31T11:45:00"/>
    <d v="1899-12-30T05:55:00"/>
    <n v="5"/>
    <n v="55"/>
    <d v="1899-12-31T08:30:00"/>
    <d v="1899-12-30T02:45:00"/>
    <n v="2"/>
    <n v="45"/>
    <d v="1899-12-31T08:32:00"/>
    <d v="1899-12-30T00:02:00"/>
    <n v="0"/>
    <n v="2"/>
    <d v="1899-12-31T17:23:00"/>
    <d v="1899-12-30T08:51:00"/>
    <n v="8"/>
    <n v="51"/>
    <d v="1899-12-31T17:23:00"/>
    <d v="1899-12-31T17:23:00"/>
    <d v="1899-12-30T00:00:00"/>
    <n v="0"/>
    <n v="0"/>
    <d v="1899-12-31T17:23:00"/>
    <d v="1899-12-31T17:23:00"/>
    <m/>
    <d v="1899-12-30T00:00:00"/>
    <n v="0"/>
    <n v="0"/>
    <d v="1899-12-31T17:33:00"/>
    <d v="1899-12-30T00:10:00"/>
    <n v="0"/>
    <n v="10"/>
    <d v="1899-12-31T17:40:00"/>
    <d v="1899-12-30T00:07:00"/>
    <n v="0"/>
    <n v="7"/>
    <d v="1899-12-31T17:40:00"/>
    <d v="1899-12-31T17:45:00"/>
    <d v="1899-12-30T00:05:00"/>
    <n v="0"/>
    <n v="5"/>
    <d v="1899-12-30T19:15:00"/>
    <n v="19"/>
    <n v="15"/>
    <d v="1899-12-30T06:42:00"/>
    <n v="6"/>
    <n v="42"/>
    <d v="1899-12-30T05:55:00"/>
    <n v="5"/>
    <n v="55"/>
    <d v="1899-12-30T08:51:00"/>
    <n v="8"/>
    <n v="51"/>
    <m/>
    <m/>
    <m/>
    <d v="1899-12-30T02:46:00"/>
    <n v="2"/>
    <n v="46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6:05:00"/>
    <n v="6"/>
    <n v="5"/>
    <d v="1899-12-30T00:00:00"/>
    <n v="0"/>
    <n v="0"/>
    <n v="2393500.2960000029"/>
    <n v="38536"/>
    <n v="65.514561403508765"/>
    <n v="62.110761262196462"/>
    <m/>
    <m/>
    <m/>
    <m/>
    <m/>
  </r>
  <r>
    <n v="678"/>
    <n v="86"/>
    <d v="2011-12-21T00:00:00"/>
    <n v="12"/>
    <x v="0"/>
    <n v="33"/>
    <s v="TSL,JSR"/>
    <s v="SS NEWZEALAND/JELLINBAH PCI"/>
    <s v="IRON BILL/LOWLANDS NELLO"/>
    <d v="1899-12-30T01:25:00"/>
    <x v="672"/>
    <s v="DTY-WT 1-WCS-RLS 1-IMWB 1-DTY"/>
    <n v="56"/>
    <n v="3"/>
    <m/>
    <d v="1899-12-30T01:25:00"/>
    <d v="1899-12-30T01:25:00"/>
    <d v="1899-12-30T00:00:00"/>
    <n v="0"/>
    <n v="0"/>
    <d v="1899-12-30T13:45:00"/>
    <d v="1899-12-30T12:20:00"/>
    <n v="12"/>
    <n v="20"/>
    <d v="1899-12-30T14:30:00"/>
    <d v="1899-12-30T00:45:00"/>
    <n v="0"/>
    <n v="45"/>
    <d v="1899-12-30T17:00:00"/>
    <d v="1899-12-30T02:30:00"/>
    <n v="2"/>
    <n v="30"/>
    <d v="1899-12-30T17:05:00"/>
    <d v="1899-12-30T17:40:00"/>
    <d v="1899-12-30T00:35:00"/>
    <n v="0"/>
    <n v="35"/>
    <d v="1899-12-30T17:05:00"/>
    <d v="1899-12-30T17:40:00"/>
    <d v="1899-12-30T00:35:00"/>
    <n v="0"/>
    <n v="35"/>
    <d v="1899-12-30T22:00:00"/>
    <d v="1899-12-30T04:20:00"/>
    <n v="4"/>
    <n v="20"/>
    <d v="1899-12-30T17:50:00"/>
    <d v="1899-12-30T00:10:00"/>
    <n v="0"/>
    <n v="10"/>
    <d v="1899-12-30T23:11:00"/>
    <d v="1899-12-30T05:21:00"/>
    <n v="5"/>
    <n v="21"/>
    <d v="1899-12-30T23:11:00"/>
    <d v="1899-12-30T23:11:00"/>
    <d v="1899-12-30T00:00:00"/>
    <n v="0"/>
    <n v="0"/>
    <d v="1899-12-30T23:11:00"/>
    <d v="1899-12-30T23:11:00"/>
    <m/>
    <d v="1899-12-30T00:00:00"/>
    <n v="0"/>
    <n v="0"/>
    <d v="1899-12-30T23:21:00"/>
    <d v="1899-12-30T00:10:00"/>
    <n v="0"/>
    <n v="10"/>
    <d v="1899-12-30T23:25:00"/>
    <d v="1899-12-30T00:04:00"/>
    <n v="0"/>
    <n v="4"/>
    <d v="1899-12-30T23:25:00"/>
    <d v="1899-12-30T23:30:00"/>
    <d v="1899-12-30T00:05:00"/>
    <n v="0"/>
    <n v="5"/>
    <d v="1899-12-30T22:05:00"/>
    <n v="22"/>
    <n v="5"/>
    <d v="1899-12-30T07:04:00"/>
    <n v="7"/>
    <n v="4"/>
    <d v="1899-12-30T00:35:00"/>
    <n v="0"/>
    <n v="35"/>
    <d v="1899-12-30T05:21:00"/>
    <n v="5"/>
    <n v="21"/>
    <m/>
    <m/>
    <m/>
    <d v="1899-12-30T01:11:00"/>
    <n v="1"/>
    <n v="11"/>
    <d v="1899-12-30T00:00:00"/>
    <n v="0"/>
    <n v="0"/>
    <d v="1899-12-30T00:10:00"/>
    <n v="0"/>
    <n v="10"/>
    <d v="1899-12-30T00:00:00"/>
    <n v="0"/>
    <n v="0"/>
    <d v="1899-12-30T04:00:00"/>
    <n v="4"/>
    <n v="0"/>
    <d v="1899-12-30T00:00:00"/>
    <n v="0"/>
    <n v="0"/>
    <d v="1899-12-30T00:00:00"/>
    <n v="0"/>
    <n v="0"/>
    <d v="1899-12-30T00:00:00"/>
    <n v="0"/>
    <n v="0"/>
    <n v="2397067.1360000027"/>
    <n v="38592"/>
    <n v="63.693571428571431"/>
    <n v="62.113058043117817"/>
    <m/>
    <m/>
    <m/>
    <m/>
    <m/>
  </r>
  <r>
    <n v="679"/>
    <n v="87"/>
    <d v="2011-12-22T00:00:00"/>
    <n v="12"/>
    <x v="0"/>
    <n v="34"/>
    <s v="TSL,JSR"/>
    <s v="SS NEWZEALAND/JELLINBAH PCI"/>
    <s v="IRON BILL/LOWLANDS NELLO"/>
    <d v="1899-12-30T02:30:00"/>
    <x v="673"/>
    <s v="DTY-WT 1-WCS-RLS 1-IMWB 1-DTY"/>
    <n v="51"/>
    <n v="8"/>
    <m/>
    <d v="1899-12-30T02:30:00"/>
    <d v="1899-12-30T02:30:00"/>
    <d v="1899-12-30T00:00:00"/>
    <n v="0"/>
    <n v="0"/>
    <d v="1899-12-30T02:40:00"/>
    <d v="1899-12-30T00:10:00"/>
    <n v="0"/>
    <n v="10"/>
    <d v="1899-12-30T02:50:00"/>
    <d v="1899-12-30T00:10:00"/>
    <n v="0"/>
    <n v="10"/>
    <d v="1899-12-30T04:03:00"/>
    <d v="1899-12-30T01:13:00"/>
    <n v="1"/>
    <n v="13"/>
    <d v="1899-12-30T04:07:00"/>
    <d v="1899-12-30T05:45:00"/>
    <d v="1899-12-30T01:38:00"/>
    <n v="1"/>
    <n v="38"/>
    <d v="1899-12-30T04:07:00"/>
    <d v="1899-12-30T05:45:00"/>
    <d v="1899-12-30T01:38:00"/>
    <n v="1"/>
    <n v="38"/>
    <d v="1899-12-30T04:05:00"/>
    <d v="1899-12-30T00:02:00"/>
    <n v="0"/>
    <n v="2"/>
    <d v="1899-12-30T05:49:00"/>
    <d v="1899-12-30T00:04:00"/>
    <n v="0"/>
    <n v="4"/>
    <d v="1899-12-30T11:15:00"/>
    <d v="1899-12-30T05:26:00"/>
    <n v="5"/>
    <n v="26"/>
    <d v="1899-12-30T11:15:00"/>
    <d v="1899-12-30T11:15:00"/>
    <d v="1899-12-30T00:00:00"/>
    <n v="0"/>
    <n v="0"/>
    <d v="1899-12-30T11:15:00"/>
    <d v="1899-12-30T11:15:00"/>
    <m/>
    <d v="1899-12-30T00:00:00"/>
    <n v="0"/>
    <n v="0"/>
    <d v="1899-12-30T11:20:00"/>
    <d v="1899-12-30T00:05:00"/>
    <n v="0"/>
    <n v="5"/>
    <d v="1899-12-30T11:25:00"/>
    <d v="1899-12-30T00:05:00"/>
    <n v="0"/>
    <n v="5"/>
    <d v="1899-12-30T11:25:00"/>
    <d v="1899-12-30T11:30:00"/>
    <d v="1899-12-30T00:05:00"/>
    <n v="0"/>
    <n v="5"/>
    <d v="1899-12-30T09:00:00"/>
    <n v="9"/>
    <n v="0"/>
    <d v="1899-12-30T01:25:00"/>
    <n v="1"/>
    <n v="25"/>
    <d v="1899-12-30T01:38:00"/>
    <n v="1"/>
    <n v="38"/>
    <d v="1899-12-30T05:26:00"/>
    <n v="5"/>
    <n v="26"/>
    <m/>
    <m/>
    <m/>
    <d v="1899-12-30T01:41:00"/>
    <n v="1"/>
    <n v="41"/>
    <d v="1899-12-30T00:00:00"/>
    <n v="0"/>
    <n v="0"/>
    <d v="1899-12-30T00:00:00"/>
    <n v="0"/>
    <n v="0"/>
    <d v="1899-12-30T00:00:00"/>
    <n v="0"/>
    <n v="0"/>
    <d v="1899-12-30T03:45:00"/>
    <n v="3"/>
    <n v="45"/>
    <d v="1899-12-30T00:00:00"/>
    <n v="0"/>
    <n v="0"/>
    <d v="1899-12-30T00:00:00"/>
    <n v="0"/>
    <n v="0"/>
    <d v="1899-12-30T00:00:00"/>
    <n v="0"/>
    <n v="0"/>
    <n v="2400342.6360000027"/>
    <n v="38643"/>
    <n v="64.225490196078425"/>
    <n v="62.115845974691474"/>
    <m/>
    <m/>
    <m/>
    <m/>
    <m/>
  </r>
  <r>
    <n v="680"/>
    <n v="88"/>
    <d v="2011-12-22T00:00:00"/>
    <n v="12"/>
    <x v="1"/>
    <n v="18"/>
    <s v="TSL,HALDIA"/>
    <s v="ILLAWARA/CURRAGH SS"/>
    <s v="KM KEELUNG/FORTUNE RAINBOW"/>
    <d v="1899-12-30T17:15:00"/>
    <x v="674"/>
    <s v="DTY-WT 1-WCS-RLS 1-IMWB 1-DTY"/>
    <n v="59"/>
    <n v="0"/>
    <m/>
    <d v="1899-12-30T17:15:00"/>
    <d v="1899-12-30T17:15:00"/>
    <d v="1899-12-30T00:00:00"/>
    <n v="0"/>
    <n v="0"/>
    <d v="1899-12-30T17:20:00"/>
    <d v="1899-12-30T00:05:00"/>
    <n v="0"/>
    <n v="5"/>
    <d v="1899-12-30T18:40:00"/>
    <d v="1899-12-30T01:20:00"/>
    <n v="1"/>
    <n v="20"/>
    <d v="1899-12-30T19:13:00"/>
    <d v="1899-12-30T00:33:00"/>
    <n v="0"/>
    <n v="33"/>
    <d v="1899-12-30T19:20:00"/>
    <d v="1899-12-30T19:59:00"/>
    <d v="1899-12-30T00:39:00"/>
    <n v="0"/>
    <n v="39"/>
    <d v="1899-12-30T19:20:00"/>
    <d v="1899-12-30T19:59:00"/>
    <d v="1899-12-30T00:39:00"/>
    <n v="0"/>
    <n v="39"/>
    <d v="1899-12-30T19:15:00"/>
    <d v="1899-12-30T00:02:00"/>
    <n v="0"/>
    <n v="2"/>
    <d v="1899-12-30T20:00:00"/>
    <d v="1899-12-30T00:01:00"/>
    <n v="0"/>
    <n v="1"/>
    <d v="1899-12-30T22:06:00"/>
    <d v="1899-12-30T02:06:00"/>
    <n v="2"/>
    <n v="6"/>
    <d v="1899-12-30T22:06:00"/>
    <d v="1899-12-30T22:06:00"/>
    <d v="1899-12-30T00:00:00"/>
    <n v="0"/>
    <n v="0"/>
    <d v="1899-12-30T22:06:00"/>
    <d v="1899-12-30T22:06:00"/>
    <m/>
    <d v="1899-12-30T00:00:00"/>
    <n v="0"/>
    <n v="0"/>
    <d v="1899-12-30T23:00:00"/>
    <d v="1899-12-30T00:54:00"/>
    <n v="0"/>
    <n v="54"/>
    <d v="1899-12-30T23:05:00"/>
    <d v="1899-12-30T00:05:00"/>
    <n v="0"/>
    <n v="5"/>
    <d v="1899-12-30T23:05:00"/>
    <d v="1899-12-30T23:15:00"/>
    <d v="1899-12-30T00:10:00"/>
    <n v="0"/>
    <n v="10"/>
    <d v="1899-12-30T06:00:00"/>
    <n v="6"/>
    <n v="0"/>
    <d v="1899-12-30T01:34:00"/>
    <n v="1"/>
    <n v="34"/>
    <d v="1899-12-30T00:39:00"/>
    <n v="0"/>
    <n v="39"/>
    <d v="1899-12-30T02:06:00"/>
    <n v="2"/>
    <n v="6"/>
    <m/>
    <m/>
    <m/>
    <d v="1899-12-30T01:30:00"/>
    <n v="1"/>
    <n v="3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36:00"/>
    <n v="0"/>
    <n v="36"/>
    <d v="1899-12-30T00:04:00"/>
    <n v="0"/>
    <n v="4"/>
    <n v="2404123.9560000026"/>
    <n v="38702"/>
    <n v="64.09016949152543"/>
    <n v="62.11885576972773"/>
    <m/>
    <m/>
    <m/>
    <m/>
    <m/>
  </r>
  <r>
    <n v="681"/>
    <n v="89"/>
    <d v="2011-12-22T00:00:00"/>
    <n v="12"/>
    <x v="39"/>
    <n v="2"/>
    <s v="HIND ENERGY"/>
    <s v="STEAM NON COKING"/>
    <s v="IPSEA COLOSSUS"/>
    <d v="1899-12-30T22:45:00"/>
    <x v="675"/>
    <s v="DTY-WT 1-WCS-RLS 1-IMWB 1-DTY"/>
    <n v="57"/>
    <n v="2"/>
    <m/>
    <d v="1899-12-30T22:45:00"/>
    <d v="1899-12-30T22:45:00"/>
    <d v="1899-12-30T00:00:00"/>
    <n v="0"/>
    <n v="0"/>
    <d v="1899-12-30T22:55:00"/>
    <d v="1899-12-30T00:10:00"/>
    <n v="0"/>
    <n v="10"/>
    <d v="1899-12-30T23:15:00"/>
    <d v="1899-12-30T00:20:00"/>
    <n v="0"/>
    <n v="20"/>
    <d v="1899-12-30T23:57:00"/>
    <d v="1899-12-30T00:42:00"/>
    <n v="0"/>
    <n v="42"/>
    <d v="1899-12-31T00:00:00"/>
    <d v="1899-12-31T00:45:00"/>
    <d v="1899-12-30T00:45:00"/>
    <n v="0"/>
    <n v="45"/>
    <d v="1899-12-31T00:00:00"/>
    <d v="1899-12-31T00:45:00"/>
    <d v="1899-12-30T00:45:00"/>
    <n v="0"/>
    <n v="45"/>
    <d v="1899-12-30T23:57:00"/>
    <d v="1899-12-30T00:00:00"/>
    <n v="0"/>
    <n v="0"/>
    <d v="1899-12-31T00:37:00"/>
    <d v="1899-12-30T00:40:00"/>
    <n v="0"/>
    <n v="40"/>
    <d v="1899-12-31T03:04:00"/>
    <d v="1899-12-30T02:27:00"/>
    <n v="2"/>
    <n v="27"/>
    <d v="1899-12-31T03:04:00"/>
    <d v="1899-12-31T03:04:00"/>
    <d v="1899-12-30T00:00:00"/>
    <n v="0"/>
    <n v="0"/>
    <d v="1899-12-31T03:04:00"/>
    <d v="1899-12-31T03:04:00"/>
    <m/>
    <d v="1899-12-30T00:00:00"/>
    <n v="0"/>
    <n v="0"/>
    <d v="1899-12-31T03:20:00"/>
    <d v="1899-12-30T00:16:00"/>
    <n v="0"/>
    <n v="16"/>
    <d v="1899-12-31T03:30:00"/>
    <d v="1899-12-30T00:10:00"/>
    <n v="0"/>
    <n v="10"/>
    <d v="1899-12-31T03:30:00"/>
    <d v="1899-12-31T03:45:00"/>
    <d v="1899-12-30T00:15:00"/>
    <n v="0"/>
    <n v="15"/>
    <d v="1899-12-30T05:00:00"/>
    <n v="5"/>
    <n v="0"/>
    <d v="1899-12-30T01:08:00"/>
    <n v="1"/>
    <n v="8"/>
    <d v="1899-12-30T00:45:00"/>
    <n v="0"/>
    <n v="45"/>
    <d v="1899-12-30T02:27:00"/>
    <n v="2"/>
    <n v="27"/>
    <m/>
    <m/>
    <m/>
    <d v="1899-12-30T01:37:00"/>
    <n v="1"/>
    <n v="37"/>
    <d v="1899-12-30T00:00:00"/>
    <n v="0"/>
    <n v="0"/>
    <d v="1899-12-30T00:17:00"/>
    <n v="0"/>
    <n v="17"/>
    <d v="1899-12-30T00:00:00"/>
    <n v="0"/>
    <n v="0"/>
    <d v="1899-12-30T00:00:00"/>
    <n v="0"/>
    <n v="0"/>
    <d v="1899-12-30T00:00:00"/>
    <n v="0"/>
    <n v="0"/>
    <d v="1899-12-30T00:33:00"/>
    <n v="0"/>
    <n v="33"/>
    <d v="1899-12-30T00:00:00"/>
    <n v="0"/>
    <n v="0"/>
    <n v="2407585.8960000025"/>
    <n v="38759"/>
    <n v="60.735789473684214"/>
    <n v="62.116821796228038"/>
    <m/>
    <m/>
    <m/>
    <m/>
    <m/>
  </r>
  <r>
    <n v="682"/>
    <n v="90"/>
    <d v="2011-12-23T00:00:00"/>
    <n v="12"/>
    <x v="2"/>
    <n v="3"/>
    <s v="UML,DGPR"/>
    <s v="HARD COKING COAL"/>
    <s v="SUMMER FORTUNE"/>
    <d v="1899-12-30T01:30:00"/>
    <x v="676"/>
    <s v="DTY-WT 1-WCS-RLS 2-IMWB 1-DTY"/>
    <n v="58"/>
    <n v="0"/>
    <m/>
    <d v="1899-12-30T01:30:00"/>
    <d v="1899-12-30T01:30:00"/>
    <d v="1899-12-30T00:00:00"/>
    <n v="0"/>
    <n v="0"/>
    <d v="1899-12-30T01:30:00"/>
    <d v="1899-12-30T00:00:00"/>
    <n v="0"/>
    <n v="0"/>
    <d v="1899-12-30T01:50:00"/>
    <d v="1899-12-30T00:20:00"/>
    <n v="0"/>
    <n v="20"/>
    <d v="1899-12-30T02:30:00"/>
    <d v="1899-12-30T00:40:00"/>
    <n v="0"/>
    <n v="40"/>
    <d v="1899-12-30T02:35:00"/>
    <d v="1899-12-30T03:45:00"/>
    <d v="1899-12-30T01:10:00"/>
    <n v="1"/>
    <n v="10"/>
    <d v="1899-12-30T02:35:00"/>
    <d v="1899-12-30T03:45:00"/>
    <d v="1899-12-30T01:10:00"/>
    <n v="1"/>
    <n v="10"/>
    <d v="1899-12-30T06:36:00"/>
    <d v="1899-12-30T04:06:00"/>
    <n v="4"/>
    <n v="6"/>
    <d v="1899-12-30T06:38:00"/>
    <d v="1899-12-30T00:02:00"/>
    <n v="0"/>
    <n v="2"/>
    <d v="1899-12-30T15:43:00"/>
    <d v="1899-12-30T09:05:00"/>
    <n v="9"/>
    <n v="5"/>
    <d v="1899-12-30T15:43:00"/>
    <d v="1899-12-30T15:43:00"/>
    <d v="1899-12-30T00:00:00"/>
    <n v="0"/>
    <n v="0"/>
    <d v="1899-12-30T15:43:00"/>
    <d v="1899-12-30T15:43:00"/>
    <m/>
    <d v="1899-12-30T00:00:00"/>
    <n v="0"/>
    <n v="0"/>
    <d v="1899-12-30T16:00:00"/>
    <d v="1899-12-30T00:17:00"/>
    <n v="0"/>
    <n v="17"/>
    <d v="1899-12-30T16:10:00"/>
    <d v="1899-12-30T00:10:00"/>
    <n v="0"/>
    <n v="10"/>
    <d v="1899-12-30T16:10:00"/>
    <d v="1899-12-30T16:25:00"/>
    <d v="1899-12-30T00:15:00"/>
    <n v="0"/>
    <n v="15"/>
    <d v="1899-12-30T14:55:00"/>
    <n v="14"/>
    <n v="55"/>
    <d v="1899-12-30T05:13:00"/>
    <n v="5"/>
    <n v="13"/>
    <d v="1899-12-30T01:10:00"/>
    <n v="1"/>
    <n v="10"/>
    <d v="1899-12-30T09:05:00"/>
    <n v="9"/>
    <n v="5"/>
    <m/>
    <m/>
    <m/>
    <d v="1899-12-30T01:34:00"/>
    <n v="1"/>
    <n v="34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7:31:00"/>
    <n v="7"/>
    <n v="31"/>
    <d v="1899-12-30T00:00:00"/>
    <n v="0"/>
    <n v="0"/>
    <n v="2411186.8260000027"/>
    <n v="38817"/>
    <n v="62.084999999999994"/>
    <n v="62.116774248396389"/>
    <m/>
    <m/>
    <m/>
    <m/>
    <m/>
  </r>
  <r>
    <n v="683"/>
    <n v="91"/>
    <d v="2011-12-23T00:00:00"/>
    <n v="12"/>
    <x v="25"/>
    <n v="4"/>
    <s v="UML"/>
    <s v="NON COKING"/>
    <s v="PANORIA"/>
    <d v="1899-12-30T02:45:00"/>
    <x v="677"/>
    <s v="DTY-WT 1-WCS-RLS 1-IMWB 1-DTY"/>
    <n v="55"/>
    <n v="4"/>
    <m/>
    <d v="1899-12-30T02:45:00"/>
    <d v="1899-12-30T02:45:00"/>
    <d v="1899-12-30T00:00:00"/>
    <n v="0"/>
    <n v="0"/>
    <d v="1899-12-30T02:55:00"/>
    <d v="1899-12-30T00:10:00"/>
    <n v="0"/>
    <n v="10"/>
    <d v="1899-12-30T03:15:00"/>
    <d v="1899-12-30T00:20:00"/>
    <n v="0"/>
    <n v="20"/>
    <d v="1899-12-30T03:45:00"/>
    <d v="1899-12-30T00:30:00"/>
    <n v="0"/>
    <n v="30"/>
    <d v="1899-12-30T03:50:00"/>
    <d v="1899-12-30T05:30:00"/>
    <d v="1899-12-30T01:40:00"/>
    <n v="1"/>
    <n v="40"/>
    <d v="1899-12-30T03:50:00"/>
    <d v="1899-12-30T05:30:00"/>
    <d v="1899-12-30T01:40:00"/>
    <n v="1"/>
    <n v="40"/>
    <d v="1899-12-30T10:44:00"/>
    <d v="1899-12-30T06:59:00"/>
    <n v="6"/>
    <n v="59"/>
    <d v="1899-12-30T10:46:00"/>
    <d v="1899-12-30T00:02:00"/>
    <n v="0"/>
    <n v="2"/>
    <d v="1899-12-30T13:23:00"/>
    <d v="1899-12-30T02:37:00"/>
    <n v="2"/>
    <n v="37"/>
    <d v="1899-12-30T13:23:00"/>
    <d v="1899-12-30T13:23:00"/>
    <d v="1899-12-30T00:00:00"/>
    <n v="0"/>
    <n v="0"/>
    <d v="1899-12-30T13:23:00"/>
    <d v="1899-12-30T13:23:00"/>
    <m/>
    <d v="1899-12-30T00:00:00"/>
    <n v="0"/>
    <n v="0"/>
    <d v="1899-12-30T13:35:00"/>
    <d v="1899-12-30T00:12:00"/>
    <n v="0"/>
    <n v="12"/>
    <d v="1899-12-30T13:40:00"/>
    <d v="1899-12-30T00:05:00"/>
    <n v="0"/>
    <n v="5"/>
    <d v="1899-12-30T13:40:00"/>
    <d v="1899-12-30T13:45:00"/>
    <d v="1899-12-30T00:05:00"/>
    <n v="0"/>
    <n v="5"/>
    <d v="1899-12-30T11:00:00"/>
    <n v="11"/>
    <n v="0"/>
    <d v="1899-12-30T07:46:00"/>
    <n v="7"/>
    <n v="46"/>
    <d v="1899-12-30T01:40:00"/>
    <n v="1"/>
    <n v="40"/>
    <d v="1899-12-30T02:37:00"/>
    <n v="2"/>
    <n v="37"/>
    <m/>
    <m/>
    <m/>
    <d v="1899-12-30T01:29:00"/>
    <n v="1"/>
    <n v="29"/>
    <d v="1899-12-30T00:00:00"/>
    <n v="0"/>
    <n v="0"/>
    <d v="1899-12-30T01:08:00"/>
    <n v="1"/>
    <n v="8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n v="2414687.4760000026"/>
    <n v="38872"/>
    <n v="63.648181818181818"/>
    <n v="62.118941037250529"/>
    <m/>
    <m/>
    <m/>
    <m/>
    <m/>
  </r>
  <r>
    <n v="684"/>
    <n v="92"/>
    <d v="2011-12-23T00:00:00"/>
    <n v="12"/>
    <x v="0"/>
    <n v="35"/>
    <s v="TSL,JSR"/>
    <s v="CD HCC/CURRAGH SS"/>
    <s v="ECOLA"/>
    <d v="1899-12-30T05:45:00"/>
    <x v="678"/>
    <s v="DTY-WT 1-WCS-RLS 1-IMWB 1-DTY"/>
    <n v="53"/>
    <n v="5"/>
    <m/>
    <d v="1899-12-30T05:45:00"/>
    <d v="1899-12-30T05:45:00"/>
    <d v="1899-12-30T00:00:00"/>
    <n v="0"/>
    <n v="0"/>
    <d v="1899-12-30T06:00:00"/>
    <d v="1899-12-30T00:15:00"/>
    <n v="0"/>
    <n v="15"/>
    <d v="1899-12-30T12:10:00"/>
    <d v="1899-12-30T06:10:00"/>
    <n v="6"/>
    <n v="10"/>
    <d v="1899-12-30T13:00:00"/>
    <d v="1899-12-30T00:50:00"/>
    <n v="0"/>
    <n v="50"/>
    <d v="1899-12-30T13:05:00"/>
    <d v="1899-12-30T15:30:00"/>
    <d v="1899-12-30T02:25:00"/>
    <n v="2"/>
    <n v="25"/>
    <d v="1899-12-30T13:05:00"/>
    <d v="1899-12-30T15:30:00"/>
    <d v="1899-12-30T02:25:00"/>
    <n v="2"/>
    <n v="25"/>
    <d v="1899-12-30T19:29:00"/>
    <d v="1899-12-30T06:29:00"/>
    <n v="6"/>
    <n v="29"/>
    <d v="1899-12-30T15:40:00"/>
    <d v="1899-12-30T00:10:00"/>
    <n v="0"/>
    <n v="10"/>
    <d v="1899-12-30T20:12:00"/>
    <d v="1899-12-30T04:32:00"/>
    <n v="4"/>
    <n v="32"/>
    <d v="1899-12-30T20:12:00"/>
    <d v="1899-12-30T20:12:00"/>
    <d v="1899-12-30T00:00:00"/>
    <n v="0"/>
    <n v="0"/>
    <d v="1899-12-30T20:12:00"/>
    <d v="1899-12-30T20:12:00"/>
    <m/>
    <d v="1899-12-30T00:00:00"/>
    <n v="0"/>
    <n v="0"/>
    <d v="1899-12-30T20:20:00"/>
    <d v="1899-12-30T00:08:00"/>
    <n v="0"/>
    <n v="8"/>
    <d v="1899-12-30T20:25:00"/>
    <d v="1899-12-30T00:05:00"/>
    <n v="0"/>
    <n v="5"/>
    <d v="1899-12-30T20:25:00"/>
    <d v="1899-12-30T20:30:00"/>
    <d v="1899-12-30T00:05:00"/>
    <n v="0"/>
    <n v="5"/>
    <d v="1899-12-30T14:45:00"/>
    <n v="14"/>
    <n v="45"/>
    <d v="1899-12-30T07:32:00"/>
    <n v="7"/>
    <n v="32"/>
    <d v="1899-12-30T02:25:00"/>
    <n v="2"/>
    <n v="25"/>
    <d v="1899-12-30T04:32:00"/>
    <n v="4"/>
    <n v="32"/>
    <m/>
    <m/>
    <m/>
    <d v="1899-12-30T00:46:00"/>
    <n v="0"/>
    <n v="46"/>
    <d v="1899-12-30T00:00:00"/>
    <n v="0"/>
    <n v="0"/>
    <d v="1899-12-30T00:00:00"/>
    <n v="0"/>
    <n v="0"/>
    <d v="1899-12-30T00:00:00"/>
    <n v="0"/>
    <n v="0"/>
    <d v="1899-12-30T03:40:00"/>
    <n v="3"/>
    <n v="40"/>
    <d v="1899-12-30T00:00:00"/>
    <n v="0"/>
    <n v="0"/>
    <d v="1899-12-30T00:06:00"/>
    <n v="0"/>
    <n v="6"/>
    <d v="1899-12-30T00:00:00"/>
    <n v="0"/>
    <n v="0"/>
    <n v="2418016.7460000026"/>
    <n v="38925"/>
    <n v="62.816415094339625"/>
    <n v="62.119890712909509"/>
    <m/>
    <m/>
    <m/>
    <m/>
    <m/>
  </r>
  <r>
    <n v="685"/>
    <n v="93"/>
    <d v="2011-12-23T00:00:00"/>
    <n v="12"/>
    <x v="26"/>
    <n v="2"/>
    <s v="JIPL"/>
    <s v="NON COKING"/>
    <s v="PANORIA"/>
    <d v="1899-12-30T19:30:00"/>
    <x v="679"/>
    <s v="DTY-WT 1-WCS-RLS 2-IMWB 1-DTY"/>
    <n v="59"/>
    <n v="0"/>
    <m/>
    <d v="1899-12-30T19:30:00"/>
    <d v="1899-12-30T19:30:00"/>
    <d v="1899-12-30T00:00:00"/>
    <n v="0"/>
    <n v="0"/>
    <d v="1899-12-30T19:45:00"/>
    <d v="1899-12-30T00:15:00"/>
    <n v="0"/>
    <n v="15"/>
    <d v="1899-12-30T20:00:00"/>
    <d v="1899-12-30T00:15:00"/>
    <n v="0"/>
    <n v="15"/>
    <d v="1899-12-30T20:55:00"/>
    <d v="1899-12-30T00:55:00"/>
    <n v="0"/>
    <n v="55"/>
    <d v="1899-12-30T21:00:00"/>
    <d v="1899-12-30T22:00:00"/>
    <d v="1899-12-30T01:00:00"/>
    <n v="1"/>
    <n v="0"/>
    <d v="1899-12-30T21:00:00"/>
    <d v="1899-12-30T22:00:00"/>
    <d v="1899-12-30T01:00:00"/>
    <n v="1"/>
    <n v="0"/>
    <d v="1899-12-30T21:00:00"/>
    <d v="1899-12-30T00:05:00"/>
    <n v="0"/>
    <n v="5"/>
    <d v="1899-12-30T22:07:00"/>
    <d v="1899-12-30T01:07:00"/>
    <n v="1"/>
    <n v="7"/>
    <d v="1899-12-31T03:28:00"/>
    <d v="1899-12-30T05:21:00"/>
    <n v="5"/>
    <n v="21"/>
    <d v="1899-12-31T03:28:00"/>
    <d v="1899-12-31T03:28:00"/>
    <d v="1899-12-30T00:00:00"/>
    <n v="0"/>
    <n v="0"/>
    <d v="1899-12-31T03:28:00"/>
    <d v="1899-12-31T03:28:00"/>
    <m/>
    <d v="1899-12-30T00:00:00"/>
    <n v="0"/>
    <n v="0"/>
    <d v="1899-12-31T03:40:00"/>
    <d v="1899-12-30T00:12:00"/>
    <n v="0"/>
    <n v="12"/>
    <d v="1899-12-31T03:45:00"/>
    <d v="1899-12-30T00:05:00"/>
    <n v="0"/>
    <n v="5"/>
    <d v="1899-12-31T03:45:00"/>
    <d v="1899-12-31T03:50:00"/>
    <d v="1899-12-30T00:05:00"/>
    <n v="0"/>
    <n v="5"/>
    <d v="1899-12-30T08:20:00"/>
    <n v="8"/>
    <n v="20"/>
    <d v="1899-12-30T01:17:00"/>
    <n v="1"/>
    <n v="17"/>
    <d v="1899-12-30T01:00:00"/>
    <n v="1"/>
    <n v="0"/>
    <d v="1899-12-30T05:21:00"/>
    <n v="5"/>
    <n v="21"/>
    <m/>
    <m/>
    <m/>
    <d v="1899-12-30T02:04:00"/>
    <n v="2"/>
    <n v="4"/>
    <d v="1899-12-30T00:00:00"/>
    <n v="0"/>
    <n v="0"/>
    <d v="1899-12-30T00:00:00"/>
    <n v="0"/>
    <n v="0"/>
    <d v="1899-12-30T00:08:00"/>
    <n v="0"/>
    <n v="8"/>
    <d v="1899-12-30T00:00:00"/>
    <n v="0"/>
    <n v="0"/>
    <d v="1899-12-30T00:00:00"/>
    <n v="0"/>
    <n v="0"/>
    <d v="1899-12-30T03:09:00"/>
    <n v="3"/>
    <n v="9"/>
    <d v="1899-12-30T00:00:00"/>
    <n v="0"/>
    <n v="0"/>
    <n v="2421584.6260000025"/>
    <n v="38984"/>
    <n v="60.472542372881357"/>
    <n v="62.117397547711946"/>
    <m/>
    <m/>
    <m/>
    <m/>
    <m/>
  </r>
  <r>
    <n v="686"/>
    <n v="94"/>
    <d v="2011-12-23T00:00:00"/>
    <n v="12"/>
    <x v="1"/>
    <n v="19"/>
    <s v="TSL,JSR"/>
    <s v="CURRAGH SS/HAIL CREEK"/>
    <s v="AENEAS/ECOLA"/>
    <d v="1899-12-30T20:00:00"/>
    <x v="680"/>
    <s v="DTY-WT 1-WCS-RLS 1-IMWB 1-DTY"/>
    <n v="59"/>
    <n v="0"/>
    <m/>
    <d v="1899-12-30T20:00:00"/>
    <d v="1899-12-30T20:00:00"/>
    <d v="1899-12-30T00:00:00"/>
    <n v="0"/>
    <n v="0"/>
    <d v="1899-12-30T20:05:00"/>
    <d v="1899-12-30T00:05:00"/>
    <n v="0"/>
    <n v="5"/>
    <d v="1899-12-30T20:30:00"/>
    <d v="1899-12-30T00:25:00"/>
    <n v="0"/>
    <n v="25"/>
    <d v="1899-12-30T23:00:00"/>
    <d v="1899-12-30T02:30:00"/>
    <n v="2"/>
    <n v="30"/>
    <d v="1899-12-30T23:05:00"/>
    <d v="1899-12-30T23:55:00"/>
    <d v="1899-12-30T00:50:00"/>
    <n v="0"/>
    <n v="50"/>
    <d v="1899-12-30T23:05:00"/>
    <d v="1899-12-30T23:55:00"/>
    <d v="1899-12-30T00:50:00"/>
    <n v="0"/>
    <n v="50"/>
    <d v="1899-12-31T00:01:00"/>
    <d v="1899-12-30T01:01:00"/>
    <n v="1"/>
    <n v="1"/>
    <d v="1899-12-31T00:01:00"/>
    <d v="1899-12-30T00:00:00"/>
    <n v="0"/>
    <n v="0"/>
    <d v="1899-12-31T01:54:00"/>
    <d v="1899-12-30T01:53:00"/>
    <n v="1"/>
    <n v="53"/>
    <d v="1899-12-31T01:54:00"/>
    <d v="1899-12-31T01:54:00"/>
    <d v="1899-12-30T00:00:00"/>
    <n v="0"/>
    <n v="0"/>
    <d v="1899-12-31T01:54:00"/>
    <d v="1899-12-31T01:54:00"/>
    <m/>
    <d v="1899-12-30T00:00:00"/>
    <n v="0"/>
    <n v="0"/>
    <d v="1899-12-31T02:05:00"/>
    <d v="1899-12-30T00:11:00"/>
    <n v="0"/>
    <n v="11"/>
    <d v="1899-12-31T02:10:00"/>
    <d v="1899-12-30T00:05:00"/>
    <n v="0"/>
    <n v="5"/>
    <d v="1899-12-31T02:10:00"/>
    <d v="1899-12-31T02:15:00"/>
    <d v="1899-12-30T00:05:00"/>
    <n v="0"/>
    <n v="5"/>
    <d v="1899-12-30T06:15:00"/>
    <n v="6"/>
    <n v="15"/>
    <d v="1899-12-30T03:47:00"/>
    <n v="3"/>
    <n v="47"/>
    <d v="1899-12-30T00:50:00"/>
    <n v="0"/>
    <n v="50"/>
    <d v="1899-12-30T01:53:00"/>
    <n v="1"/>
    <n v="53"/>
    <m/>
    <m/>
    <m/>
    <d v="1899-12-30T01:14:00"/>
    <n v="1"/>
    <n v="14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39:00"/>
    <n v="0"/>
    <n v="39"/>
    <d v="1899-12-30T00:00:00"/>
    <n v="0"/>
    <n v="0"/>
    <n v="2425345.6860000025"/>
    <n v="39043"/>
    <n v="63.746779661016951"/>
    <n v="62.119859795610033"/>
    <m/>
    <m/>
    <m/>
    <m/>
    <m/>
  </r>
  <r>
    <n v="687"/>
    <n v="95"/>
    <d v="2011-12-24T00:00:00"/>
    <n v="12"/>
    <x v="24"/>
    <n v="2"/>
    <s v="KOL"/>
    <s v="STEAM NON COKING"/>
    <s v="PANORIA"/>
    <d v="1899-12-30T20:30:00"/>
    <x v="681"/>
    <s v="DTY-WT 1-WCS-RLS 2-IMWB 1-DTY"/>
    <n v="57"/>
    <n v="2"/>
    <m/>
    <d v="1899-12-30T20:30:00"/>
    <d v="1899-12-30T20:30:00"/>
    <d v="1899-12-30T00:00:00"/>
    <n v="0"/>
    <n v="0"/>
    <d v="1899-12-30T21:30:00"/>
    <d v="1899-12-30T01:00:00"/>
    <n v="1"/>
    <n v="0"/>
    <d v="1899-12-30T21:50:00"/>
    <d v="1899-12-30T00:20:00"/>
    <n v="0"/>
    <n v="20"/>
    <d v="1899-12-31T00:10:00"/>
    <d v="1899-12-30T02:20:00"/>
    <n v="2"/>
    <n v="20"/>
    <d v="1899-12-31T00:15:00"/>
    <d v="1899-12-31T01:30:00"/>
    <d v="1899-12-30T01:15:00"/>
    <n v="1"/>
    <n v="15"/>
    <d v="1899-12-31T00:15:00"/>
    <d v="1899-12-31T01:30:00"/>
    <d v="1899-12-30T01:15:00"/>
    <n v="1"/>
    <n v="15"/>
    <d v="1899-12-31T03:53:00"/>
    <d v="1899-12-30T02:23:00"/>
    <n v="2"/>
    <n v="23"/>
    <d v="1899-12-31T03:55:00"/>
    <d v="1899-12-30T00:02:00"/>
    <n v="0"/>
    <n v="2"/>
    <d v="1899-12-31T07:25:00"/>
    <d v="1899-12-30T03:30:00"/>
    <n v="3"/>
    <n v="30"/>
    <d v="1899-12-31T07:25:00"/>
    <d v="1899-12-31T07:25:00"/>
    <d v="1899-12-30T00:00:00"/>
    <n v="0"/>
    <n v="0"/>
    <d v="1899-12-31T07:25:00"/>
    <d v="1899-12-31T07:25:00"/>
    <m/>
    <d v="1899-12-30T00:00:00"/>
    <n v="0"/>
    <n v="0"/>
    <d v="1899-12-31T07:35:00"/>
    <d v="1899-12-30T00:10:00"/>
    <n v="0"/>
    <n v="10"/>
    <d v="1899-12-31T07:40:00"/>
    <d v="1899-12-30T00:05:00"/>
    <n v="0"/>
    <n v="5"/>
    <d v="1899-12-31T07:40:00"/>
    <d v="1899-12-31T07:45:00"/>
    <d v="1899-12-30T00:05:00"/>
    <n v="0"/>
    <n v="5"/>
    <d v="1899-12-30T11:15:00"/>
    <n v="11"/>
    <n v="15"/>
    <d v="1899-12-30T04:58:00"/>
    <n v="4"/>
    <n v="58"/>
    <d v="1899-12-30T01:15:00"/>
    <n v="1"/>
    <n v="15"/>
    <d v="1899-12-30T03:30:00"/>
    <n v="3"/>
    <n v="30"/>
    <m/>
    <m/>
    <m/>
    <d v="1899-12-30T01:27:00"/>
    <n v="1"/>
    <n v="27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2:03:00"/>
    <n v="2"/>
    <n v="3"/>
    <d v="1899-12-30T00:00:00"/>
    <n v="0"/>
    <n v="0"/>
    <n v="2428811.1260000025"/>
    <n v="39100"/>
    <n v="60.797192982456139"/>
    <n v="62.117931611253262"/>
    <m/>
    <m/>
    <m/>
    <m/>
    <m/>
  </r>
  <r>
    <n v="688"/>
    <n v="96"/>
    <d v="2011-12-24T00:00:00"/>
    <n v="12"/>
    <x v="35"/>
    <n v="2"/>
    <s v="KOL"/>
    <s v="STEAM NON COKING"/>
    <s v="PANORIA"/>
    <d v="1899-12-30T21:00:00"/>
    <x v="682"/>
    <s v="DTY-WT 1-WCS-RLS 2-IMWB 1-DTY"/>
    <n v="55"/>
    <n v="2"/>
    <m/>
    <d v="1899-12-30T21:00:00"/>
    <d v="1899-12-30T21:00:00"/>
    <d v="1899-12-30T00:00:00"/>
    <n v="0"/>
    <n v="0"/>
    <d v="1899-12-30T21:20:00"/>
    <d v="1899-12-30T00:20:00"/>
    <n v="0"/>
    <n v="20"/>
    <d v="1899-12-30T21:40:00"/>
    <d v="1899-12-30T00:20:00"/>
    <n v="0"/>
    <n v="20"/>
    <d v="1899-12-31T07:20:00"/>
    <d v="1899-12-30T09:40:00"/>
    <n v="9"/>
    <n v="40"/>
    <d v="1899-12-31T07:25:00"/>
    <d v="1899-12-31T08:10:00"/>
    <d v="1899-12-30T00:45:00"/>
    <n v="0"/>
    <n v="45"/>
    <d v="1899-12-31T07:25:00"/>
    <d v="1899-12-31T08:10:00"/>
    <d v="1899-12-30T00:45:00"/>
    <n v="0"/>
    <n v="45"/>
    <d v="1899-12-31T08:20:00"/>
    <d v="1899-12-30T00:10:00"/>
    <n v="0"/>
    <n v="10"/>
    <d v="1899-12-31T08:22:00"/>
    <d v="1899-12-30T00:02:00"/>
    <n v="0"/>
    <n v="2"/>
    <d v="1899-12-31T11:22:00"/>
    <d v="1899-12-30T03:00:00"/>
    <n v="3"/>
    <n v="0"/>
    <d v="1899-12-31T11:22:00"/>
    <d v="1899-12-31T11:22:00"/>
    <d v="1899-12-30T00:00:00"/>
    <n v="0"/>
    <n v="0"/>
    <d v="1899-12-31T11:22:00"/>
    <d v="1899-12-31T11:22:00"/>
    <m/>
    <d v="1899-12-30T00:00:00"/>
    <n v="0"/>
    <n v="0"/>
    <d v="1899-12-31T11:27:00"/>
    <d v="1899-12-30T00:05:00"/>
    <n v="0"/>
    <n v="5"/>
    <d v="1899-12-31T11:30:00"/>
    <d v="1899-12-30T00:03:00"/>
    <n v="0"/>
    <n v="3"/>
    <d v="1899-12-31T11:30:00"/>
    <d v="1899-12-31T11:35:00"/>
    <d v="1899-12-30T00:05:00"/>
    <n v="0"/>
    <n v="5"/>
    <d v="1899-12-30T14:35:00"/>
    <n v="14"/>
    <n v="35"/>
    <d v="1899-12-30T09:58:00"/>
    <n v="9"/>
    <n v="58"/>
    <d v="1899-12-30T00:45:00"/>
    <n v="0"/>
    <n v="45"/>
    <d v="1899-12-30T03:00:00"/>
    <n v="3"/>
    <n v="0"/>
    <m/>
    <m/>
    <m/>
    <d v="1899-12-30T01:28:00"/>
    <n v="1"/>
    <n v="28"/>
    <d v="1899-12-30T00:00:00"/>
    <n v="0"/>
    <n v="0"/>
    <d v="1899-12-30T00:40:00"/>
    <n v="0"/>
    <n v="40"/>
    <d v="1899-12-30T00:00:00"/>
    <n v="0"/>
    <n v="0"/>
    <d v="1899-12-30T00:00:00"/>
    <n v="0"/>
    <n v="0"/>
    <d v="1899-12-30T00:00:00"/>
    <n v="0"/>
    <n v="0"/>
    <d v="1899-12-30T00:52:00"/>
    <n v="0"/>
    <n v="52"/>
    <d v="1899-12-30T00:00:00"/>
    <n v="0"/>
    <n v="0"/>
    <n v="2432196.6260000025"/>
    <n v="39155"/>
    <n v="61.554545454545455"/>
    <n v="62.117140237517624"/>
    <m/>
    <m/>
    <m/>
    <m/>
    <m/>
  </r>
  <r>
    <n v="689"/>
    <n v="97"/>
    <d v="2011-12-24T00:00:00"/>
    <n v="12"/>
    <x v="1"/>
    <n v="20"/>
    <s v="TSL,HALDIA"/>
    <s v="ILLAWARA/CURRAGH SS"/>
    <s v="KM KEELUNG/FORTUNE RAINBOW"/>
    <d v="1899-12-30T05:15:00"/>
    <x v="683"/>
    <s v="DTY-WT 1-WCS-RLS 1-IMWB 1-DTY"/>
    <n v="58"/>
    <n v="1"/>
    <m/>
    <d v="1899-12-30T05:15:00"/>
    <d v="1899-12-30T05:15:00"/>
    <d v="1899-12-30T00:00:00"/>
    <n v="0"/>
    <n v="0"/>
    <d v="1899-12-30T06:00:00"/>
    <d v="1899-12-30T00:45:00"/>
    <n v="0"/>
    <n v="45"/>
    <d v="1899-12-30T06:15:00"/>
    <d v="1899-12-30T00:15:00"/>
    <n v="0"/>
    <n v="15"/>
    <d v="1899-12-30T07:55:00"/>
    <d v="1899-12-30T01:40:00"/>
    <n v="1"/>
    <n v="40"/>
    <d v="1899-12-31T08:14:00"/>
    <d v="1899-12-31T09:40:00"/>
    <d v="1899-12-30T01:26:00"/>
    <n v="1"/>
    <n v="26"/>
    <d v="1899-12-31T08:14:00"/>
    <d v="1899-12-31T09:40:00"/>
    <d v="1899-12-30T01:26:00"/>
    <n v="1"/>
    <n v="26"/>
    <d v="1899-12-31T11:30:00"/>
    <d v="1899-12-30T01:50:00"/>
    <n v="1"/>
    <n v="50"/>
    <d v="1899-12-31T11:54:00"/>
    <d v="1899-12-30T00:24:00"/>
    <n v="0"/>
    <n v="24"/>
    <d v="1899-12-31T13:53:00"/>
    <d v="1899-12-30T01:59:00"/>
    <n v="1"/>
    <n v="59"/>
    <d v="1899-12-30T13:53:00"/>
    <d v="1899-12-30T13:53:00"/>
    <d v="1899-12-30T00:00:00"/>
    <n v="0"/>
    <n v="0"/>
    <d v="1899-12-30T13:53:00"/>
    <d v="1899-12-30T13:53:00"/>
    <m/>
    <d v="1899-12-30T00:00:00"/>
    <n v="0"/>
    <n v="0"/>
    <d v="1899-12-30T14:00:00"/>
    <d v="1899-12-30T00:07:00"/>
    <n v="0"/>
    <n v="7"/>
    <d v="1899-12-30T14:05:00"/>
    <d v="1899-12-30T00:05:00"/>
    <n v="0"/>
    <n v="5"/>
    <d v="1899-12-30T14:05:00"/>
    <d v="1899-12-30T14:15:00"/>
    <d v="1899-12-30T00:10:00"/>
    <n v="0"/>
    <n v="10"/>
    <d v="1899-12-30T09:00:00"/>
    <n v="9"/>
    <n v="0"/>
    <d v="1899-12-30T03:42:00"/>
    <n v="3"/>
    <n v="42"/>
    <d v="1899-12-30T01:26:00"/>
    <n v="1"/>
    <n v="26"/>
    <d v="1899-12-30T01:59:00"/>
    <n v="1"/>
    <n v="59"/>
    <m/>
    <m/>
    <m/>
    <d v="1899-12-30T01:11:00"/>
    <n v="1"/>
    <n v="11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11:00"/>
    <n v="0"/>
    <n v="11"/>
    <d v="1899-12-30T00:37:00"/>
    <n v="0"/>
    <n v="37"/>
    <d v="1899-12-30T00:00:00"/>
    <n v="0"/>
    <n v="0"/>
    <n v="2436056.9160000025"/>
    <n v="39213"/>
    <n v="66.556724137931027"/>
    <n v="62.123706831918049"/>
    <m/>
    <m/>
    <m/>
    <m/>
    <m/>
  </r>
  <r>
    <n v="690"/>
    <n v="98"/>
    <d v="2011-12-24T00:00:00"/>
    <n v="12"/>
    <x v="40"/>
    <n v="1"/>
    <s v="BEL"/>
    <s v="HARD COKING COAL"/>
    <s v="HARDWAR"/>
    <d v="1899-12-30T14:45:00"/>
    <x v="684"/>
    <s v="DTY-WT 1-WCS-RLS 2-IMWB 1-DTY"/>
    <n v="59"/>
    <n v="0"/>
    <m/>
    <d v="1899-12-30T14:45:00"/>
    <d v="1899-12-30T14:45:00"/>
    <d v="1899-12-30T00:00:00"/>
    <n v="0"/>
    <n v="0"/>
    <d v="1899-12-30T14:50:00"/>
    <d v="1899-12-30T00:05:00"/>
    <n v="0"/>
    <n v="5"/>
    <d v="1899-12-30T16:00:00"/>
    <d v="1899-12-30T01:10:00"/>
    <n v="1"/>
    <n v="10"/>
    <d v="1899-12-30T16:50:00"/>
    <d v="1899-12-30T00:50:00"/>
    <n v="0"/>
    <n v="50"/>
    <d v="1899-12-30T16:55:00"/>
    <d v="1899-12-30T17:55:00"/>
    <d v="1899-12-30T01:00:00"/>
    <n v="1"/>
    <n v="0"/>
    <d v="1899-12-30T16:55:00"/>
    <d v="1899-12-30T17:55:00"/>
    <d v="1899-12-30T01:00:00"/>
    <n v="1"/>
    <n v="0"/>
    <d v="1899-12-30T17:59:00"/>
    <d v="1899-12-30T00:04:00"/>
    <n v="0"/>
    <n v="4"/>
    <d v="1899-12-30T18:34:00"/>
    <d v="1899-12-30T00:35:00"/>
    <n v="0"/>
    <n v="35"/>
    <d v="1899-12-30T22:32:00"/>
    <d v="1899-12-30T03:58:00"/>
    <n v="3"/>
    <n v="58"/>
    <d v="1899-12-30T22:32:00"/>
    <d v="1899-12-30T22:32:00"/>
    <d v="1899-12-30T00:00:00"/>
    <n v="0"/>
    <n v="0"/>
    <d v="1899-12-30T22:32:00"/>
    <d v="1899-12-30T22:32:00"/>
    <m/>
    <d v="1899-12-30T00:00:00"/>
    <n v="0"/>
    <n v="0"/>
    <d v="1899-12-30T22:40:00"/>
    <d v="1899-12-30T00:08:00"/>
    <n v="0"/>
    <n v="8"/>
    <d v="1899-12-30T22:45:00"/>
    <d v="1899-12-30T00:05:00"/>
    <n v="0"/>
    <n v="5"/>
    <d v="1899-12-30T22:45:00"/>
    <d v="1899-12-30T22:50:00"/>
    <d v="1899-12-30T00:05:00"/>
    <n v="0"/>
    <n v="5"/>
    <d v="1899-12-30T08:05:00"/>
    <n v="8"/>
    <n v="5"/>
    <d v="1899-12-30T01:07:00"/>
    <n v="1"/>
    <n v="7"/>
    <d v="1899-12-30T01:00:00"/>
    <n v="1"/>
    <n v="0"/>
    <d v="1899-12-30T03:58:00"/>
    <n v="3"/>
    <n v="58"/>
    <m/>
    <m/>
    <m/>
    <d v="1899-12-30T02:02:00"/>
    <n v="2"/>
    <n v="2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56:00"/>
    <n v="1"/>
    <n v="56"/>
    <d v="1899-12-30T00:00:00"/>
    <n v="0"/>
    <n v="0"/>
    <n v="2439767.3260000027"/>
    <n v="39272"/>
    <n v="62.88830508474576"/>
    <n v="62.124855520472671"/>
    <m/>
    <m/>
    <m/>
    <m/>
    <m/>
  </r>
  <r>
    <n v="691"/>
    <n v="99"/>
    <d v="2011-12-24T00:00:00"/>
    <n v="12"/>
    <x v="41"/>
    <n v="1"/>
    <s v="KOL"/>
    <s v="STEAM NON COKING"/>
    <s v="PANORIA"/>
    <d v="1899-12-30T17:15:00"/>
    <x v="685"/>
    <s v="DTY-WT 1-WCS-RLS 1-IMWB 1-DTY"/>
    <n v="59"/>
    <n v="0"/>
    <m/>
    <d v="1899-12-30T17:15:00"/>
    <d v="1899-12-30T17:15:00"/>
    <d v="1899-12-30T00:00:00"/>
    <n v="0"/>
    <n v="0"/>
    <d v="1899-12-30T17:30:00"/>
    <d v="1899-12-30T00:15:00"/>
    <n v="0"/>
    <n v="15"/>
    <d v="1899-12-30T17:45:00"/>
    <d v="1899-12-30T00:15:00"/>
    <n v="0"/>
    <n v="15"/>
    <d v="1899-12-30T18:20:00"/>
    <d v="1899-12-30T00:35:00"/>
    <n v="0"/>
    <n v="35"/>
    <d v="1899-12-30T18:25:00"/>
    <d v="1899-12-30T19:35:00"/>
    <d v="1899-12-30T01:10:00"/>
    <n v="1"/>
    <n v="10"/>
    <d v="1899-12-30T18:25:00"/>
    <d v="1899-12-30T19:35:00"/>
    <d v="1899-12-30T01:10:00"/>
    <n v="1"/>
    <n v="10"/>
    <d v="1899-12-30T23:10:00"/>
    <d v="1899-12-30T03:35:00"/>
    <n v="3"/>
    <n v="35"/>
    <d v="1899-12-30T23:40:00"/>
    <d v="1899-12-30T00:30:00"/>
    <n v="0"/>
    <n v="30"/>
    <d v="1899-12-31T01:12:00"/>
    <d v="1899-12-30T01:32:00"/>
    <n v="1"/>
    <n v="32"/>
    <d v="1899-12-31T01:12:00"/>
    <d v="1899-12-31T01:12:00"/>
    <d v="1899-12-30T00:00:00"/>
    <n v="0"/>
    <n v="0"/>
    <d v="1899-12-31T01:12:00"/>
    <d v="1899-12-31T01:12:00"/>
    <m/>
    <d v="1899-12-30T00:00:00"/>
    <n v="0"/>
    <n v="0"/>
    <d v="1899-12-31T01:22:00"/>
    <d v="1899-12-30T00:10:00"/>
    <n v="0"/>
    <n v="10"/>
    <d v="1899-12-31T01:27:00"/>
    <d v="1899-12-30T00:05:00"/>
    <n v="0"/>
    <n v="5"/>
    <d v="1899-12-31T01:27:00"/>
    <d v="1899-12-31T01:30:00"/>
    <d v="1899-12-30T00:03:00"/>
    <n v="0"/>
    <n v="3"/>
    <d v="1899-12-30T08:15:00"/>
    <n v="8"/>
    <n v="15"/>
    <d v="1899-12-30T04:25:00"/>
    <n v="4"/>
    <n v="25"/>
    <d v="1899-12-30T01:10:00"/>
    <n v="1"/>
    <n v="10"/>
    <d v="1899-12-30T01:32:00"/>
    <n v="1"/>
    <n v="32"/>
    <m/>
    <m/>
    <m/>
    <d v="1899-12-30T01:25:00"/>
    <n v="1"/>
    <n v="25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7:00"/>
    <n v="0"/>
    <n v="7"/>
    <d v="1899-12-30T00:00:00"/>
    <n v="0"/>
    <n v="0"/>
    <n v="2443389.8160000029"/>
    <n v="39331"/>
    <n v="61.398135593220339"/>
    <n v="62.123765375912207"/>
    <m/>
    <m/>
    <m/>
    <m/>
    <m/>
  </r>
  <r>
    <n v="692"/>
    <n v="100"/>
    <d v="2011-12-25T00:00:00"/>
    <n v="12"/>
    <x v="39"/>
    <n v="3"/>
    <s v="HIND ENERGY"/>
    <s v="STEAM NON COKING"/>
    <s v="IPSEA COLOSSUS"/>
    <d v="1899-12-30T21:00:00"/>
    <x v="681"/>
    <s v="DTY-WT 1-WCS-RLS 2-IMWB 1-DTY"/>
    <n v="59"/>
    <n v="0"/>
    <m/>
    <d v="1899-12-30T21:00:00"/>
    <d v="1899-12-30T21:00:00"/>
    <d v="1899-12-30T00:00:00"/>
    <n v="0"/>
    <n v="0"/>
    <d v="1899-12-30T21:20:00"/>
    <d v="1899-12-30T00:20:00"/>
    <n v="0"/>
    <n v="20"/>
    <d v="1899-12-30T21:30:00"/>
    <d v="1899-12-30T00:10:00"/>
    <n v="0"/>
    <n v="10"/>
    <d v="1899-12-31T00:20:00"/>
    <d v="1899-12-30T02:50:00"/>
    <n v="2"/>
    <n v="50"/>
    <d v="1899-12-31T00:25:00"/>
    <d v="1899-12-31T01:10:00"/>
    <d v="1899-12-30T00:45:00"/>
    <n v="0"/>
    <n v="45"/>
    <d v="1899-12-31T00:25:00"/>
    <d v="1899-12-31T01:10:00"/>
    <d v="1899-12-30T00:45:00"/>
    <n v="0"/>
    <n v="45"/>
    <d v="1899-12-31T02:44:00"/>
    <d v="1899-12-30T01:34:00"/>
    <n v="1"/>
    <n v="34"/>
    <d v="1899-12-31T02:45:00"/>
    <d v="1899-12-30T00:01:00"/>
    <n v="0"/>
    <n v="1"/>
    <d v="1899-12-31T06:26:00"/>
    <d v="1899-12-30T03:41:00"/>
    <n v="3"/>
    <n v="41"/>
    <d v="1899-12-31T06:26:00"/>
    <d v="1899-12-31T06:26:00"/>
    <d v="1899-12-30T00:00:00"/>
    <n v="0"/>
    <n v="0"/>
    <d v="1899-12-31T06:26:00"/>
    <d v="1899-12-31T06:26:00"/>
    <m/>
    <d v="1899-12-30T00:00:00"/>
    <n v="0"/>
    <n v="0"/>
    <d v="1899-12-31T06:35:00"/>
    <d v="1899-12-30T00:09:00"/>
    <n v="0"/>
    <n v="9"/>
    <d v="1899-12-31T06:40:00"/>
    <d v="1899-12-30T00:05:00"/>
    <n v="0"/>
    <n v="5"/>
    <d v="1899-12-31T06:40:00"/>
    <d v="1899-12-31T07:00:00"/>
    <d v="1899-12-30T00:20:00"/>
    <n v="0"/>
    <n v="20"/>
    <d v="1899-12-30T10:00:00"/>
    <n v="10"/>
    <n v="0"/>
    <d v="1899-12-30T04:38:00"/>
    <n v="4"/>
    <n v="38"/>
    <d v="1899-12-30T00:45:00"/>
    <n v="0"/>
    <n v="45"/>
    <d v="1899-12-30T03:41:00"/>
    <n v="3"/>
    <n v="41"/>
    <m/>
    <m/>
    <m/>
    <d v="1899-12-30T01:51:00"/>
    <n v="1"/>
    <n v="51"/>
    <d v="1899-12-30T00:00:00"/>
    <n v="0"/>
    <n v="0"/>
    <d v="1899-12-30T01:17:00"/>
    <n v="1"/>
    <n v="17"/>
    <d v="1899-12-30T00:00:00"/>
    <n v="0"/>
    <n v="0"/>
    <d v="1899-12-30T00:00:00"/>
    <n v="0"/>
    <n v="0"/>
    <d v="1899-12-30T00:00:00"/>
    <n v="0"/>
    <n v="0"/>
    <d v="1899-12-30T00:33:00"/>
    <n v="0"/>
    <n v="33"/>
    <d v="1899-12-30T00:00:00"/>
    <n v="0"/>
    <n v="0"/>
    <n v="2446855.2560000028"/>
    <n v="39390"/>
    <n v="58.736271186440682"/>
    <n v="62.118691444529141"/>
    <m/>
    <m/>
    <m/>
    <m/>
    <m/>
  </r>
  <r>
    <n v="693"/>
    <n v="101"/>
    <d v="2011-12-25T00:00:00"/>
    <n v="12"/>
    <x v="0"/>
    <n v="36"/>
    <s v="TSL,JSR"/>
    <s v="JELLINBAH PCI/CD HCC"/>
    <s v="LOWLANDS NELLO/ECOLA"/>
    <d v="1899-12-30T03:00:00"/>
    <x v="70"/>
    <s v="DTY-WT 1-WCS-RLS 1-IMWB 1-DTY"/>
    <n v="57"/>
    <n v="2"/>
    <m/>
    <d v="1899-12-30T03:00:00"/>
    <d v="1899-12-30T03:00:00"/>
    <d v="1899-12-30T00:00:00"/>
    <n v="0"/>
    <n v="0"/>
    <d v="1899-12-30T03:10:00"/>
    <d v="1899-12-30T00:10:00"/>
    <n v="0"/>
    <n v="10"/>
    <d v="1899-12-30T03:25:00"/>
    <d v="1899-12-30T00:15:00"/>
    <n v="0"/>
    <n v="15"/>
    <d v="1899-12-30T04:00:00"/>
    <d v="1899-12-30T00:35:00"/>
    <n v="0"/>
    <n v="35"/>
    <d v="1899-12-30T04:10:00"/>
    <d v="1899-12-30T07:40:00"/>
    <d v="1899-12-30T03:30:00"/>
    <n v="3"/>
    <n v="30"/>
    <d v="1899-12-30T04:10:00"/>
    <d v="1899-12-30T07:40:00"/>
    <d v="1899-12-30T03:30:00"/>
    <n v="3"/>
    <n v="30"/>
    <d v="1899-12-30T08:50:00"/>
    <d v="1899-12-30T01:10:00"/>
    <n v="1"/>
    <n v="10"/>
    <d v="1899-12-30T07:45:00"/>
    <d v="1899-12-30T00:05:00"/>
    <n v="0"/>
    <n v="5"/>
    <d v="1899-12-30T13:20:00"/>
    <d v="1899-12-30T05:35:00"/>
    <n v="5"/>
    <n v="35"/>
    <d v="1899-12-30T13:25:00"/>
    <d v="1899-12-30T13:25:00"/>
    <d v="1899-12-30T00:00:00"/>
    <n v="0"/>
    <n v="0"/>
    <d v="1899-12-30T13:25:00"/>
    <d v="1899-12-30T13:25:00"/>
    <m/>
    <d v="1899-12-30T00:00:00"/>
    <n v="0"/>
    <n v="0"/>
    <d v="1899-12-30T13:35:00"/>
    <d v="1899-12-30T00:10:00"/>
    <n v="0"/>
    <n v="10"/>
    <d v="1899-12-30T13:40:00"/>
    <d v="1899-12-30T00:05:00"/>
    <n v="0"/>
    <n v="5"/>
    <d v="1899-12-30T13:40:00"/>
    <d v="1899-12-30T13:50:00"/>
    <d v="1899-12-30T00:10:00"/>
    <n v="0"/>
    <n v="10"/>
    <d v="1899-12-30T10:50:00"/>
    <n v="10"/>
    <n v="50"/>
    <d v="1899-12-30T02:00:00"/>
    <n v="2"/>
    <n v="0"/>
    <d v="1899-12-30T03:30:00"/>
    <n v="3"/>
    <n v="30"/>
    <d v="1899-12-30T05:35:00"/>
    <n v="5"/>
    <n v="35"/>
    <m/>
    <m/>
    <m/>
    <d v="1899-12-30T01:03:00"/>
    <n v="1"/>
    <n v="3"/>
    <d v="1899-12-30T00:00:00"/>
    <n v="0"/>
    <n v="0"/>
    <d v="1899-12-30T00:00:00"/>
    <n v="0"/>
    <n v="0"/>
    <d v="1899-12-30T00:00:00"/>
    <n v="0"/>
    <n v="0"/>
    <d v="1899-12-30T04:20:00"/>
    <n v="4"/>
    <n v="20"/>
    <d v="1899-12-30T00:00:00"/>
    <n v="0"/>
    <n v="0"/>
    <d v="1899-12-30T00:12:00"/>
    <n v="0"/>
    <n v="12"/>
    <d v="1899-12-30T00:00:00"/>
    <n v="0"/>
    <n v="0"/>
    <n v="2450357.3360000029"/>
    <n v="39447"/>
    <n v="61.44"/>
    <n v="62.11771075113451"/>
    <m/>
    <m/>
    <m/>
    <m/>
    <m/>
  </r>
  <r>
    <n v="694"/>
    <n v="102"/>
    <d v="2011-12-25T00:00:00"/>
    <n v="12"/>
    <x v="0"/>
    <n v="37"/>
    <s v="TSL,JSR"/>
    <s v="SS NEWZEALAND/CURRAGH SS"/>
    <s v="IRON BILL/FORTUNE RAINBOW"/>
    <d v="1899-12-30T04:30:00"/>
    <x v="686"/>
    <s v="DTY-WT 1-WCS-RLS 1-IMWB 1-DTY"/>
    <n v="59"/>
    <n v="0"/>
    <m/>
    <d v="1899-12-30T04:30:00"/>
    <d v="1899-12-30T04:30:00"/>
    <d v="1899-12-30T00:00:00"/>
    <n v="0"/>
    <n v="0"/>
    <d v="1899-12-30T04:40:00"/>
    <d v="1899-12-30T00:10:00"/>
    <n v="0"/>
    <n v="10"/>
    <d v="1899-12-30T04:50:00"/>
    <d v="1899-12-30T00:10:00"/>
    <n v="0"/>
    <n v="10"/>
    <d v="1899-12-30T06:00:00"/>
    <d v="1899-12-30T01:10:00"/>
    <n v="1"/>
    <n v="10"/>
    <d v="1899-12-30T08:30:00"/>
    <d v="1899-12-30T09:40:00"/>
    <d v="1899-12-30T01:10:00"/>
    <n v="1"/>
    <n v="10"/>
    <d v="1899-12-30T08:30:00"/>
    <d v="1899-12-30T09:40:00"/>
    <d v="1899-12-30T01:10:00"/>
    <n v="1"/>
    <n v="10"/>
    <d v="1899-12-30T17:00:00"/>
    <d v="1899-12-30T07:20:00"/>
    <n v="7"/>
    <n v="20"/>
    <d v="1899-12-30T09:00:00"/>
    <d v="1899-12-30T03:00:00"/>
    <n v="3"/>
    <n v="0"/>
    <d v="1899-12-30T17:47:00"/>
    <d v="1899-12-30T08:47:00"/>
    <n v="8"/>
    <n v="47"/>
    <d v="1899-12-30T17:47:00"/>
    <d v="1899-12-30T17:47:00"/>
    <d v="1899-12-30T00:00:00"/>
    <n v="0"/>
    <n v="0"/>
    <d v="1899-12-30T17:47:00"/>
    <d v="1899-12-30T17:47:00"/>
    <m/>
    <d v="1899-12-30T00:00:00"/>
    <n v="0"/>
    <n v="0"/>
    <d v="1899-12-30T18:00:00"/>
    <d v="1899-12-30T00:13:00"/>
    <n v="0"/>
    <n v="13"/>
    <d v="1899-12-30T18:05:00"/>
    <d v="1899-12-30T00:05:00"/>
    <n v="0"/>
    <n v="5"/>
    <d v="1899-12-30T18:05:00"/>
    <d v="1899-12-30T18:25:00"/>
    <d v="1899-12-30T00:20:00"/>
    <n v="0"/>
    <n v="20"/>
    <d v="1899-12-30T13:55:00"/>
    <n v="13"/>
    <n v="55"/>
    <d v="1899-12-30T08:48:00"/>
    <n v="8"/>
    <n v="48"/>
    <d v="1899-12-30T01:10:00"/>
    <n v="1"/>
    <n v="10"/>
    <d v="1899-12-30T08:47:00"/>
    <n v="8"/>
    <n v="47"/>
    <m/>
    <m/>
    <m/>
    <d v="1899-12-30T00:55:00"/>
    <n v="0"/>
    <n v="55"/>
    <d v="1899-12-30T00:00:00"/>
    <n v="0"/>
    <n v="0"/>
    <d v="1899-12-30T00:00:00"/>
    <n v="0"/>
    <n v="0"/>
    <d v="1899-12-30T00:00:00"/>
    <n v="0"/>
    <n v="0"/>
    <d v="1899-12-30T07:45:00"/>
    <n v="7"/>
    <n v="45"/>
    <d v="1899-12-30T00:00:00"/>
    <n v="0"/>
    <n v="0"/>
    <d v="1899-12-30T00:07:00"/>
    <n v="0"/>
    <n v="7"/>
    <d v="1899-12-30T00:00:00"/>
    <n v="0"/>
    <n v="0"/>
    <n v="2453951.166000003"/>
    <n v="39506"/>
    <n v="60.912372881355928"/>
    <n v="62.115910646484153"/>
    <m/>
    <m/>
    <m/>
    <m/>
    <m/>
  </r>
  <r>
    <n v="695"/>
    <n v="103"/>
    <d v="2011-12-25T00:00:00"/>
    <n v="12"/>
    <x v="17"/>
    <n v="7"/>
    <s v="UML,SUKHINDA"/>
    <s v="HARD COKING COAL"/>
    <s v="SUMMER FORTUNE"/>
    <d v="1899-12-30T11:00:00"/>
    <x v="687"/>
    <s v="DTY-WT 1-WCS-RLS 2-IMWB 1-DTY"/>
    <n v="58"/>
    <n v="1"/>
    <m/>
    <d v="1899-12-30T11:00:00"/>
    <d v="1899-12-30T11:00:00"/>
    <d v="1899-12-30T00:00:00"/>
    <n v="0"/>
    <n v="0"/>
    <d v="1899-12-30T11:10:00"/>
    <d v="1899-12-30T00:10:00"/>
    <n v="0"/>
    <n v="10"/>
    <d v="1899-12-30T11:40:00"/>
    <d v="1899-12-30T00:30:00"/>
    <n v="0"/>
    <n v="30"/>
    <d v="1899-12-30T13:45:00"/>
    <d v="1899-12-30T02:05:00"/>
    <n v="2"/>
    <n v="5"/>
    <d v="1899-12-30T13:48:00"/>
    <d v="1899-12-30T17:20:00"/>
    <d v="1899-12-30T03:32:00"/>
    <n v="3"/>
    <n v="32"/>
    <d v="1899-12-30T13:48:00"/>
    <d v="1899-12-30T17:20:00"/>
    <d v="1899-12-30T03:32:00"/>
    <n v="3"/>
    <n v="32"/>
    <d v="1899-12-30T18:00:00"/>
    <d v="1899-12-30T00:40:00"/>
    <n v="0"/>
    <n v="40"/>
    <d v="1899-12-30T18:05:00"/>
    <d v="1899-12-30T00:05:00"/>
    <n v="0"/>
    <n v="5"/>
    <d v="1899-12-30T19:30:00"/>
    <d v="1899-12-30T01:25:00"/>
    <n v="1"/>
    <n v="25"/>
    <d v="1899-12-30T19:30:00"/>
    <d v="1899-12-30T19:30:00"/>
    <d v="1899-12-30T00:00:00"/>
    <n v="0"/>
    <n v="0"/>
    <d v="1899-12-30T19:30:00"/>
    <d v="1899-12-30T19:30:00"/>
    <m/>
    <d v="1899-12-30T00:00:00"/>
    <n v="0"/>
    <n v="0"/>
    <d v="1899-12-30T19:40:00"/>
    <d v="1899-12-30T00:10:00"/>
    <n v="0"/>
    <n v="10"/>
    <d v="1899-12-30T19:50:00"/>
    <d v="1899-12-30T00:10:00"/>
    <n v="0"/>
    <n v="10"/>
    <d v="1899-12-30T19:50:00"/>
    <d v="1899-12-30T20:00:00"/>
    <d v="1899-12-30T00:10:00"/>
    <n v="0"/>
    <n v="10"/>
    <d v="1899-12-30T09:00:00"/>
    <n v="9"/>
    <n v="0"/>
    <d v="1899-12-30T03:05:00"/>
    <n v="3"/>
    <n v="5"/>
    <d v="1899-12-30T03:32:00"/>
    <n v="3"/>
    <n v="32"/>
    <d v="1899-12-30T01:25:00"/>
    <n v="1"/>
    <n v="25"/>
    <m/>
    <m/>
    <m/>
    <d v="1899-12-30T01:15:00"/>
    <n v="1"/>
    <n v="15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10:00"/>
    <n v="0"/>
    <n v="10"/>
    <d v="1899-12-30T00:00:00"/>
    <n v="0"/>
    <n v="0"/>
    <n v="2457606.3660000032"/>
    <n v="39564"/>
    <n v="63.020689655172411"/>
    <n v="62.117237033667053"/>
    <m/>
    <m/>
    <m/>
    <m/>
    <m/>
  </r>
  <r>
    <n v="696"/>
    <n v="104"/>
    <d v="2011-12-26T00:00:00"/>
    <n v="12"/>
    <x v="1"/>
    <n v="21"/>
    <s v="TSL,HALDIA"/>
    <s v="ILLAWARA/HAILCREEK"/>
    <s v="KM KEELUNG/FRONTIER AMBITION"/>
    <d v="1899-12-30T20:45:00"/>
    <x v="688"/>
    <s v="DTY-WT 1-WCS-RLS 2-IMWB 1-DTY"/>
    <n v="57"/>
    <n v="2"/>
    <m/>
    <d v="1899-12-30T20:45:00"/>
    <d v="1899-12-30T20:45:00"/>
    <d v="1899-12-30T00:00:00"/>
    <n v="0"/>
    <n v="0"/>
    <d v="1899-12-30T20:55:00"/>
    <d v="1899-12-30T00:10:00"/>
    <n v="0"/>
    <n v="10"/>
    <d v="1899-12-30T21:55:00"/>
    <d v="1899-12-30T01:00:00"/>
    <n v="1"/>
    <n v="0"/>
    <d v="1899-12-30T22:05:00"/>
    <d v="1899-12-30T00:10:00"/>
    <n v="0"/>
    <n v="10"/>
    <d v="1899-12-30T23:10:00"/>
    <d v="1899-12-31T01:10:00"/>
    <d v="1899-12-30T02:00:00"/>
    <n v="2"/>
    <n v="0"/>
    <d v="1899-12-30T23:10:00"/>
    <d v="1899-12-31T01:10:00"/>
    <d v="1899-12-30T02:00:00"/>
    <n v="2"/>
    <n v="0"/>
    <d v="1899-12-31T01:24:00"/>
    <d v="1899-12-30T00:14:00"/>
    <n v="0"/>
    <n v="14"/>
    <d v="1899-12-31T01:25:00"/>
    <d v="1899-12-30T00:01:00"/>
    <n v="0"/>
    <n v="1"/>
    <d v="1899-12-31T06:07:00"/>
    <d v="1899-12-30T04:42:00"/>
    <n v="4"/>
    <n v="42"/>
    <d v="1899-12-31T06:07:00"/>
    <d v="1899-12-31T06:07:00"/>
    <d v="1899-12-30T00:00:00"/>
    <n v="0"/>
    <n v="0"/>
    <d v="1899-12-31T06:07:00"/>
    <d v="1899-12-31T06:07:00"/>
    <m/>
    <d v="1899-12-30T00:00:00"/>
    <n v="0"/>
    <n v="0"/>
    <d v="1899-12-31T06:17:00"/>
    <d v="1899-12-30T00:10:00"/>
    <n v="0"/>
    <n v="10"/>
    <d v="1899-12-31T06:25:00"/>
    <d v="1899-12-30T00:08:00"/>
    <n v="0"/>
    <n v="8"/>
    <d v="1899-12-31T06:25:00"/>
    <d v="1899-12-31T06:30:00"/>
    <d v="1899-12-30T00:05:00"/>
    <n v="0"/>
    <n v="5"/>
    <d v="1899-12-30T09:45:00"/>
    <n v="9"/>
    <n v="45"/>
    <d v="1899-12-30T00:42:00"/>
    <n v="0"/>
    <n v="42"/>
    <d v="1899-12-30T02:00:00"/>
    <n v="2"/>
    <n v="0"/>
    <d v="1899-12-30T04:42:00"/>
    <n v="4"/>
    <n v="42"/>
    <m/>
    <m/>
    <m/>
    <d v="1899-12-30T02:22:00"/>
    <n v="2"/>
    <n v="22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2:20:00"/>
    <n v="2"/>
    <n v="20"/>
    <d v="1899-12-30T00:00:00"/>
    <n v="0"/>
    <n v="0"/>
    <n v="2461252.0460000033"/>
    <n v="39621"/>
    <n v="63.959298245614029"/>
    <n v="62.119887080083878"/>
    <m/>
    <m/>
    <m/>
    <m/>
    <m/>
  </r>
  <r>
    <n v="697"/>
    <n v="105"/>
    <d v="2011-12-26T00:00:00"/>
    <n v="12"/>
    <x v="40"/>
    <n v="2"/>
    <s v="BEL"/>
    <s v="HARD COKING COAL"/>
    <s v="HARDWAR"/>
    <d v="1899-12-30T11:15:00"/>
    <x v="689"/>
    <s v="DTY-WT 1-WCS-RLS 2-IMWB 1-DTY"/>
    <n v="57"/>
    <n v="2"/>
    <m/>
    <d v="1899-12-30T11:15:00"/>
    <d v="1899-12-30T11:15:00"/>
    <d v="1899-12-30T00:00:00"/>
    <n v="0"/>
    <n v="0"/>
    <d v="1899-12-30T18:50:00"/>
    <d v="1899-12-30T07:35:00"/>
    <n v="7"/>
    <n v="35"/>
    <d v="1899-12-30T19:10:00"/>
    <d v="1899-12-30T00:20:00"/>
    <n v="0"/>
    <n v="20"/>
    <d v="1899-12-30T21:20:00"/>
    <d v="1899-12-30T02:10:00"/>
    <n v="2"/>
    <n v="10"/>
    <d v="1899-12-30T21:30:00"/>
    <d v="1899-12-30T23:00:00"/>
    <d v="1899-12-30T01:30:00"/>
    <n v="1"/>
    <n v="30"/>
    <d v="1899-12-30T21:30:00"/>
    <d v="1899-12-30T23:00:00"/>
    <d v="1899-12-30T01:30:00"/>
    <n v="1"/>
    <n v="30"/>
    <d v="1899-12-30T23:08:00"/>
    <d v="1899-12-30T00:08:00"/>
    <n v="0"/>
    <n v="8"/>
    <d v="1899-12-30T23:15:00"/>
    <d v="1899-12-30T00:07:00"/>
    <n v="0"/>
    <n v="7"/>
    <d v="1899-12-31T09:50:00"/>
    <d v="1899-12-30T10:35:00"/>
    <n v="10"/>
    <n v="35"/>
    <d v="1899-12-31T09:50:00"/>
    <d v="1899-12-31T09:50:00"/>
    <d v="1899-12-30T00:00:00"/>
    <n v="0"/>
    <n v="0"/>
    <d v="1899-12-31T09:50:00"/>
    <d v="1899-12-31T09:50:00"/>
    <m/>
    <d v="1899-12-30T00:00:00"/>
    <n v="0"/>
    <n v="0"/>
    <d v="1899-12-31T10:00:00"/>
    <d v="1899-12-30T00:10:00"/>
    <n v="0"/>
    <n v="10"/>
    <d v="1899-12-31T10:05:00"/>
    <d v="1899-12-30T00:05:00"/>
    <n v="0"/>
    <n v="5"/>
    <d v="1899-12-31T10:05:00"/>
    <d v="1899-12-31T10:10:00"/>
    <d v="1899-12-30T00:05:00"/>
    <n v="0"/>
    <n v="5"/>
    <d v="1899-12-30T22:55:00"/>
    <n v="22"/>
    <n v="55"/>
    <d v="1899-12-30T02:33:00"/>
    <n v="2"/>
    <n v="33"/>
    <d v="1899-12-30T01:30:00"/>
    <n v="1"/>
    <n v="30"/>
    <d v="1899-12-30T10:35:00"/>
    <n v="10"/>
    <n v="35"/>
    <m/>
    <m/>
    <m/>
    <d v="1899-12-30T01:33:00"/>
    <n v="1"/>
    <n v="33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9:02:00"/>
    <n v="9"/>
    <n v="2"/>
    <d v="1899-12-30T00:00:00"/>
    <n v="0"/>
    <n v="0"/>
    <n v="2464817.9860000033"/>
    <n v="39678"/>
    <n v="62.560350877192981"/>
    <n v="62.120519834669167"/>
    <m/>
    <m/>
    <m/>
    <m/>
    <m/>
  </r>
  <r>
    <n v="698"/>
    <n v="106"/>
    <d v="2011-12-26T00:00:00"/>
    <n v="12"/>
    <x v="0"/>
    <n v="38"/>
    <s v="TSL,JSR"/>
    <s v="CP OMAN/CURRAGH SS"/>
    <s v="MP PANAMAX 6/FORTUNE RAINBOW"/>
    <d v="1899-12-30T21:15:00"/>
    <x v="690"/>
    <s v="DTY-WT 1-WCS-RLS 2-IMWB 1-DTY"/>
    <n v="57"/>
    <n v="2"/>
    <m/>
    <d v="1899-12-30T21:15:00"/>
    <d v="1899-12-30T21:15:00"/>
    <d v="1899-12-30T00:00:00"/>
    <n v="0"/>
    <n v="0"/>
    <d v="1899-12-31T06:45:00"/>
    <d v="1899-12-30T09:30:00"/>
    <n v="9"/>
    <n v="30"/>
    <d v="1899-12-31T07:00:00"/>
    <d v="1899-12-30T00:15:00"/>
    <n v="0"/>
    <n v="15"/>
    <d v="1899-12-31T07:35:00"/>
    <d v="1899-12-30T00:35:00"/>
    <n v="0"/>
    <n v="35"/>
    <d v="1899-12-31T07:40:00"/>
    <d v="1899-12-31T09:15:00"/>
    <d v="1899-12-30T01:35:00"/>
    <n v="1"/>
    <n v="35"/>
    <d v="1899-12-31T07:40:00"/>
    <d v="1899-12-31T09:15:00"/>
    <d v="1899-12-30T01:35:00"/>
    <n v="1"/>
    <n v="35"/>
    <d v="1899-12-31T12:15:00"/>
    <d v="1899-12-30T03:00:00"/>
    <n v="3"/>
    <n v="0"/>
    <d v="1899-12-31T12:24:00"/>
    <d v="1899-12-30T00:09:00"/>
    <n v="0"/>
    <n v="9"/>
    <d v="1899-12-31T14:03:00"/>
    <d v="1899-12-30T01:39:00"/>
    <n v="1"/>
    <n v="39"/>
    <d v="1899-12-31T14:03:00"/>
    <d v="1899-12-31T14:03:00"/>
    <d v="1899-12-30T00:00:00"/>
    <n v="0"/>
    <n v="0"/>
    <d v="1899-12-31T14:03:00"/>
    <d v="1899-12-31T14:03:00"/>
    <m/>
    <d v="1899-12-30T00:00:00"/>
    <n v="0"/>
    <n v="0"/>
    <d v="1899-12-31T14:15:00"/>
    <d v="1899-12-30T00:12:00"/>
    <n v="0"/>
    <n v="12"/>
    <d v="1899-12-31T14:20:00"/>
    <d v="1899-12-30T00:05:00"/>
    <n v="0"/>
    <n v="5"/>
    <d v="1899-12-31T14:20:00"/>
    <d v="1899-12-31T14:30:00"/>
    <d v="1899-12-30T00:10:00"/>
    <n v="0"/>
    <n v="10"/>
    <d v="1899-12-30T17:15:00"/>
    <n v="17"/>
    <n v="15"/>
    <d v="1899-12-30T03:52:00"/>
    <n v="3"/>
    <n v="52"/>
    <d v="1899-12-30T01:35:00"/>
    <n v="1"/>
    <n v="35"/>
    <d v="1899-12-30T01:39:00"/>
    <n v="1"/>
    <n v="39"/>
    <m/>
    <m/>
    <m/>
    <d v="1899-12-30T01:09:00"/>
    <n v="1"/>
    <n v="9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30:00"/>
    <n v="0"/>
    <n v="30"/>
    <d v="1899-12-30T00:00:00"/>
    <n v="0"/>
    <n v="0"/>
    <n v="2468103.1460000034"/>
    <n v="39735"/>
    <n v="57.634385964912276"/>
    <n v="62.114084459544571"/>
    <m/>
    <m/>
    <m/>
    <m/>
    <m/>
  </r>
  <r>
    <n v="699"/>
    <n v="107"/>
    <d v="2011-12-26T00:00:00"/>
    <n v="12"/>
    <x v="0"/>
    <n v="39"/>
    <s v="TSL,JSR"/>
    <s v="JELLINBAH PCI/CD HCC"/>
    <s v="LOWLANDS NELLO/ECOLA"/>
    <d v="1899-12-30T13:30:00"/>
    <x v="691"/>
    <s v="DTY-WT 1-WCS-RLS 1-IMWB 1-DTY"/>
    <n v="53"/>
    <n v="6"/>
    <m/>
    <d v="1899-12-30T13:30:00"/>
    <d v="1899-12-30T13:30:00"/>
    <d v="1899-12-30T00:00:00"/>
    <n v="0"/>
    <n v="0"/>
    <d v="1899-12-30T14:15:00"/>
    <d v="1899-12-30T00:45:00"/>
    <n v="0"/>
    <n v="45"/>
    <d v="1899-12-30T14:40:00"/>
    <d v="1899-12-30T00:25:00"/>
    <n v="0"/>
    <n v="25"/>
    <d v="1899-12-31T09:00:00"/>
    <d v="1899-12-30T18:20:00"/>
    <n v="18"/>
    <n v="20"/>
    <d v="1899-12-31T09:30:00"/>
    <d v="1899-12-31T11:00:00"/>
    <d v="1899-12-30T01:30:00"/>
    <n v="1"/>
    <n v="30"/>
    <d v="1899-12-31T09:30:00"/>
    <d v="1899-12-31T11:00:00"/>
    <d v="1899-12-30T01:30:00"/>
    <n v="1"/>
    <n v="30"/>
    <d v="1899-12-31T13:15:00"/>
    <d v="1899-12-30T02:15:00"/>
    <n v="2"/>
    <n v="15"/>
    <d v="1899-12-31T11:00:00"/>
    <d v="1899-12-30T00:00:00"/>
    <n v="0"/>
    <n v="0"/>
    <d v="1899-12-31T18:25:00"/>
    <d v="1899-12-30T07:25:00"/>
    <n v="7"/>
    <n v="25"/>
    <d v="1899-12-31T18:25:00"/>
    <d v="1899-12-31T18:25:00"/>
    <d v="1899-12-30T00:00:00"/>
    <n v="0"/>
    <n v="0"/>
    <d v="1899-12-31T18:25:00"/>
    <d v="1899-12-31T18:25:00"/>
    <m/>
    <d v="1899-12-30T00:00:00"/>
    <n v="0"/>
    <n v="0"/>
    <d v="1899-12-31T18:35:00"/>
    <d v="1899-12-30T00:10:00"/>
    <n v="0"/>
    <n v="10"/>
    <d v="1899-12-31T18:40:00"/>
    <d v="1899-12-30T00:05:00"/>
    <n v="0"/>
    <n v="5"/>
    <d v="1899-12-31T18:40:00"/>
    <d v="1899-12-31T18:45:00"/>
    <d v="1899-12-30T00:05:00"/>
    <n v="0"/>
    <n v="5"/>
    <d v="1899-12-31T05:15:00"/>
    <n v="5"/>
    <n v="15"/>
    <d v="1899-12-30T20:50:00"/>
    <n v="20"/>
    <n v="50"/>
    <d v="1899-12-30T01:30:00"/>
    <n v="1"/>
    <n v="30"/>
    <d v="1899-12-30T07:25:00"/>
    <n v="7"/>
    <n v="25"/>
    <m/>
    <m/>
    <m/>
    <d v="1899-12-30T04:30:00"/>
    <n v="4"/>
    <n v="30"/>
    <d v="1899-12-30T00:00:00"/>
    <n v="0"/>
    <n v="0"/>
    <d v="1899-12-30T00:00:00"/>
    <n v="0"/>
    <n v="0"/>
    <d v="1899-12-30T00:00:00"/>
    <n v="0"/>
    <n v="0"/>
    <d v="1899-12-30T02:00:00"/>
    <n v="2"/>
    <n v="0"/>
    <d v="1899-12-30T00:00:00"/>
    <n v="0"/>
    <n v="0"/>
    <d v="1899-12-30T00:55:00"/>
    <n v="0"/>
    <n v="55"/>
    <d v="1899-12-30T00:00:00"/>
    <n v="0"/>
    <n v="0"/>
    <n v="2471729.4460000033"/>
    <n v="39788"/>
    <n v="68.420754716981136"/>
    <n v="62.12248532220778"/>
    <m/>
    <m/>
    <m/>
    <m/>
    <m/>
  </r>
  <r>
    <n v="700"/>
    <n v="108"/>
    <d v="2011-12-26T00:00:00"/>
    <n v="12"/>
    <x v="15"/>
    <n v="1"/>
    <s v="HIND ENERGY"/>
    <s v="STEAM NON COKING"/>
    <s v="IPSEA COLOSSUS"/>
    <d v="1899-12-30T14:55:00"/>
    <x v="692"/>
    <s v="DTY-WT 1-WCS-RLS 2-IMWB 1-DTY"/>
    <n v="59"/>
    <n v="0"/>
    <m/>
    <d v="1899-12-30T14:55:00"/>
    <d v="1899-12-30T14:55:00"/>
    <d v="1899-12-30T00:00:00"/>
    <n v="0"/>
    <n v="0"/>
    <d v="1899-12-30T15:00:00"/>
    <d v="1899-12-30T00:05:00"/>
    <n v="0"/>
    <n v="5"/>
    <d v="1899-12-30T15:10:00"/>
    <d v="1899-12-30T00:10:00"/>
    <n v="0"/>
    <n v="10"/>
    <d v="1899-12-30T16:00:00"/>
    <d v="1899-12-30T00:50:00"/>
    <n v="0"/>
    <n v="50"/>
    <d v="1899-12-30T16:15:00"/>
    <d v="1899-12-30T18:30:00"/>
    <d v="1899-12-30T02:15:00"/>
    <n v="2"/>
    <n v="15"/>
    <d v="1899-12-30T16:15:00"/>
    <d v="1899-12-30T18:30:00"/>
    <d v="1899-12-30T02:15:00"/>
    <n v="2"/>
    <n v="15"/>
    <d v="1899-12-30T19:30:00"/>
    <d v="1899-12-30T01:00:00"/>
    <n v="1"/>
    <n v="0"/>
    <d v="1899-12-30T20:11:00"/>
    <d v="1899-12-30T00:41:00"/>
    <n v="0"/>
    <n v="41"/>
    <d v="1899-12-31T00:29:00"/>
    <d v="1899-12-30T04:18:00"/>
    <n v="4"/>
    <n v="18"/>
    <d v="1899-12-31T00:29:00"/>
    <d v="1899-12-31T00:29:00"/>
    <d v="1899-12-30T00:00:00"/>
    <n v="0"/>
    <n v="0"/>
    <d v="1899-12-31T00:29:00"/>
    <d v="1899-12-31T00:29:00"/>
    <m/>
    <d v="1899-12-30T00:00:00"/>
    <n v="0"/>
    <n v="0"/>
    <d v="1899-12-31T00:39:00"/>
    <d v="1899-12-30T00:10:00"/>
    <n v="0"/>
    <n v="10"/>
    <d v="1899-12-31T00:49:00"/>
    <d v="1899-12-30T00:10:00"/>
    <n v="0"/>
    <n v="10"/>
    <d v="1899-12-31T00:49:00"/>
    <d v="1899-12-31T00:55:00"/>
    <d v="1899-12-30T00:06:00"/>
    <n v="0"/>
    <n v="6"/>
    <d v="1899-12-30T10:00:00"/>
    <n v="10"/>
    <n v="0"/>
    <d v="1899-12-30T02:10:00"/>
    <n v="2"/>
    <n v="10"/>
    <d v="1899-12-30T02:15:00"/>
    <n v="2"/>
    <n v="15"/>
    <d v="1899-12-30T04:18:00"/>
    <n v="4"/>
    <n v="18"/>
    <m/>
    <m/>
    <m/>
    <d v="1899-12-30T03:18:00"/>
    <n v="3"/>
    <n v="18"/>
    <d v="1899-12-30T00:00:00"/>
    <n v="0"/>
    <n v="0"/>
    <d v="1899-12-30T00:45:00"/>
    <n v="0"/>
    <n v="45"/>
    <d v="1899-12-30T00:00:00"/>
    <n v="0"/>
    <n v="0"/>
    <d v="1899-12-30T00:00:00"/>
    <n v="0"/>
    <n v="0"/>
    <d v="1899-12-30T00:00:00"/>
    <n v="0"/>
    <n v="0"/>
    <d v="1899-12-30T00:15:00"/>
    <n v="0"/>
    <n v="15"/>
    <d v="1899-12-30T00:07:00"/>
    <n v="0"/>
    <n v="7"/>
    <n v="2475252.3160000034"/>
    <n v="39847"/>
    <n v="59.709661016949148"/>
    <n v="62.118912741235306"/>
    <m/>
    <m/>
    <m/>
    <m/>
    <m/>
  </r>
  <r>
    <n v="701"/>
    <n v="109"/>
    <d v="2011-12-26T00:00:00"/>
    <n v="12"/>
    <x v="18"/>
    <n v="9"/>
    <s v="BSL"/>
    <s v="STEAM NON COKING"/>
    <s v="IRON KNIGHT"/>
    <d v="1899-12-30T21:00:00"/>
    <x v="693"/>
    <s v="DTY-WT 1-WCS-RLS 1-IMWB 1-DTY"/>
    <n v="59"/>
    <n v="0"/>
    <m/>
    <d v="1899-12-30T21:00:00"/>
    <d v="1899-12-30T21:00:00"/>
    <d v="1899-12-30T00:00:00"/>
    <n v="0"/>
    <n v="0"/>
    <d v="1899-12-30T21:15:00"/>
    <d v="1899-12-30T00:15:00"/>
    <n v="0"/>
    <n v="15"/>
    <d v="1899-12-30T21:45:00"/>
    <d v="1899-12-30T00:30:00"/>
    <n v="0"/>
    <n v="30"/>
    <d v="1899-12-30T23:55:00"/>
    <d v="1899-12-30T02:10:00"/>
    <n v="2"/>
    <n v="10"/>
    <d v="1899-12-31T00:00:00"/>
    <d v="1899-12-31T01:40:00"/>
    <d v="1899-12-30T01:40:00"/>
    <n v="1"/>
    <n v="40"/>
    <d v="1899-12-31T00:00:00"/>
    <d v="1899-12-31T01:40:00"/>
    <d v="1899-12-30T01:40:00"/>
    <n v="1"/>
    <n v="40"/>
    <d v="1899-12-31T02:00:00"/>
    <d v="1899-12-30T00:20:00"/>
    <n v="0"/>
    <n v="20"/>
    <d v="1899-12-31T02:02:00"/>
    <d v="1899-12-30T00:02:00"/>
    <n v="0"/>
    <n v="2"/>
    <d v="1899-12-31T03:32:00"/>
    <d v="1899-12-30T01:30:00"/>
    <n v="1"/>
    <n v="30"/>
    <d v="1899-12-31T03:32:00"/>
    <d v="1899-12-31T03:32:00"/>
    <d v="1899-12-30T00:00:00"/>
    <n v="0"/>
    <n v="0"/>
    <d v="1899-12-31T03:32:00"/>
    <d v="1899-12-31T03:32:00"/>
    <m/>
    <d v="1899-12-30T00:00:00"/>
    <n v="0"/>
    <n v="0"/>
    <d v="1899-12-31T03:42:00"/>
    <d v="1899-12-30T00:10:00"/>
    <n v="0"/>
    <n v="10"/>
    <d v="1899-12-31T03:46:00"/>
    <d v="1899-12-30T00:04:00"/>
    <n v="0"/>
    <n v="4"/>
    <d v="1899-12-31T03:46:00"/>
    <d v="1899-12-31T03:50:00"/>
    <d v="1899-12-30T00:04:00"/>
    <n v="0"/>
    <n v="4"/>
    <d v="1899-12-30T06:50:00"/>
    <n v="6"/>
    <n v="50"/>
    <d v="1899-12-30T02:44:00"/>
    <n v="2"/>
    <n v="44"/>
    <d v="1899-12-30T01:40:00"/>
    <n v="1"/>
    <n v="40"/>
    <d v="1899-12-30T01:30:00"/>
    <n v="1"/>
    <n v="30"/>
    <m/>
    <m/>
    <m/>
    <d v="1899-12-30T01:30:00"/>
    <n v="1"/>
    <n v="3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n v="2479066.1860000035"/>
    <n v="39906"/>
    <n v="64.641864406779661"/>
    <n v="62.122642860722785"/>
    <m/>
    <m/>
    <m/>
    <m/>
    <m/>
  </r>
  <r>
    <n v="702"/>
    <n v="110"/>
    <d v="2011-12-27T00:00:00"/>
    <n v="12"/>
    <x v="1"/>
    <n v="22"/>
    <s v="TSL,HALDIA"/>
    <s v="HAIL CREEK/OKEY NORTH"/>
    <s v="ECOLA/FRONTIER AMBITION"/>
    <d v="1899-12-30T23:45:00"/>
    <x v="694"/>
    <s v="DTY-WT 1-WCS-RLS 2-IMWB 1-DTY"/>
    <n v="59"/>
    <n v="0"/>
    <m/>
    <d v="1899-12-30T23:45:00"/>
    <d v="1899-12-30T23:45:00"/>
    <d v="1899-12-30T00:00:00"/>
    <n v="0"/>
    <n v="0"/>
    <d v="1899-12-31T01:00:00"/>
    <d v="1899-12-30T01:15:00"/>
    <n v="1"/>
    <n v="15"/>
    <d v="1899-12-31T01:05:00"/>
    <d v="1899-12-30T00:05:00"/>
    <n v="0"/>
    <n v="5"/>
    <d v="1899-12-31T02:30:00"/>
    <d v="1899-12-30T01:25:00"/>
    <n v="1"/>
    <n v="25"/>
    <d v="1899-12-31T02:35:00"/>
    <d v="1899-12-31T03:35:00"/>
    <d v="1899-12-30T01:00:00"/>
    <n v="1"/>
    <n v="0"/>
    <d v="1899-12-31T02:35:00"/>
    <d v="1899-12-31T03:35:00"/>
    <d v="1899-12-30T01:00:00"/>
    <n v="1"/>
    <n v="0"/>
    <d v="1899-12-31T04:55:00"/>
    <d v="1899-12-30T01:20:00"/>
    <n v="1"/>
    <n v="20"/>
    <d v="1899-12-31T05:00:00"/>
    <d v="1899-12-30T00:05:00"/>
    <n v="0"/>
    <n v="5"/>
    <d v="1899-12-31T11:46:00"/>
    <d v="1899-12-30T06:46:00"/>
    <n v="6"/>
    <n v="46"/>
    <d v="1899-12-31T11:46:00"/>
    <d v="1899-12-31T11:46:00"/>
    <d v="1899-12-30T00:00:00"/>
    <n v="0"/>
    <n v="0"/>
    <d v="1899-12-31T11:46:00"/>
    <d v="1899-12-31T11:46:00"/>
    <m/>
    <d v="1899-12-30T00:00:00"/>
    <n v="0"/>
    <n v="0"/>
    <d v="1899-12-31T11:55:00"/>
    <d v="1899-12-30T00:09:00"/>
    <n v="0"/>
    <n v="9"/>
    <d v="1899-12-31T12:00:00"/>
    <d v="1899-12-30T00:05:00"/>
    <n v="0"/>
    <n v="5"/>
    <d v="1899-12-31T12:00:00"/>
    <d v="1899-12-31T12:05:00"/>
    <d v="1899-12-30T00:05:00"/>
    <n v="0"/>
    <n v="5"/>
    <d v="1899-12-30T12:20:00"/>
    <n v="12"/>
    <n v="20"/>
    <d v="1899-12-30T02:59:00"/>
    <n v="2"/>
    <n v="59"/>
    <d v="1899-12-30T01:00:00"/>
    <n v="1"/>
    <n v="0"/>
    <d v="1899-12-30T06:46:00"/>
    <n v="6"/>
    <n v="46"/>
    <m/>
    <m/>
    <m/>
    <d v="1899-12-30T01:54:00"/>
    <n v="1"/>
    <n v="54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4:52:00"/>
    <n v="4"/>
    <n v="52"/>
    <d v="1899-12-30T00:00:00"/>
    <n v="0"/>
    <n v="0"/>
    <n v="2482728.8860000037"/>
    <n v="39965"/>
    <n v="62.079661016949153"/>
    <n v="62.122579406981203"/>
    <m/>
    <m/>
    <m/>
    <m/>
    <m/>
  </r>
  <r>
    <n v="703"/>
    <n v="111"/>
    <d v="2011-12-27T00:00:00"/>
    <n v="12"/>
    <x v="42"/>
    <n v="1"/>
    <s v="WCMIL"/>
    <s v="HARD COKING COAL"/>
    <s v="LIGARI"/>
    <d v="1899-12-30T17:00:00"/>
    <x v="695"/>
    <s v="DTY-WT 1-WCS-RLS 1-IMWB 1-DTY"/>
    <n v="59"/>
    <n v="0"/>
    <m/>
    <d v="1899-12-30T17:00:00"/>
    <d v="1899-12-30T17:00:00"/>
    <d v="1899-12-30T00:00:00"/>
    <n v="0"/>
    <n v="0"/>
    <d v="1899-12-30T17:15:00"/>
    <d v="1899-12-30T00:15:00"/>
    <n v="0"/>
    <n v="15"/>
    <d v="1899-12-30T17:30:00"/>
    <d v="1899-12-30T00:15:00"/>
    <n v="0"/>
    <n v="15"/>
    <d v="1899-12-31T03:45:00"/>
    <d v="1899-12-30T10:15:00"/>
    <n v="10"/>
    <n v="15"/>
    <d v="1899-12-31T03:50:00"/>
    <d v="1899-12-31T07:45:00"/>
    <d v="1899-12-30T03:55:00"/>
    <n v="3"/>
    <n v="55"/>
    <d v="1899-12-31T03:50:00"/>
    <d v="1899-12-31T07:45:00"/>
    <d v="1899-12-30T03:55:00"/>
    <n v="3"/>
    <n v="55"/>
    <d v="1899-12-31T07:55:00"/>
    <d v="1899-12-30T00:10:00"/>
    <n v="0"/>
    <n v="10"/>
    <d v="1899-12-31T08:04:00"/>
    <d v="1899-12-30T00:09:00"/>
    <n v="0"/>
    <n v="9"/>
    <d v="1899-12-31T09:16:00"/>
    <d v="1899-12-30T01:12:00"/>
    <n v="1"/>
    <n v="12"/>
    <d v="1899-12-31T09:16:00"/>
    <d v="1899-12-31T09:16:00"/>
    <d v="1899-12-30T00:00:00"/>
    <n v="0"/>
    <n v="0"/>
    <d v="1899-12-31T09:16:00"/>
    <d v="1899-12-31T09:16:00"/>
    <m/>
    <d v="1899-12-30T00:00:00"/>
    <n v="0"/>
    <n v="0"/>
    <d v="1899-12-31T09:25:00"/>
    <d v="1899-12-30T00:09:00"/>
    <n v="0"/>
    <n v="9"/>
    <d v="1899-12-31T09:30:00"/>
    <d v="1899-12-30T00:05:00"/>
    <n v="0"/>
    <n v="5"/>
    <d v="1899-12-31T09:30:00"/>
    <d v="1899-12-31T09:35:00"/>
    <d v="1899-12-30T00:05:00"/>
    <n v="0"/>
    <n v="5"/>
    <d v="1899-12-30T16:35:00"/>
    <n v="16"/>
    <n v="35"/>
    <d v="1899-12-30T10:39:00"/>
    <n v="10"/>
    <n v="39"/>
    <d v="1899-12-30T03:55:00"/>
    <n v="3"/>
    <n v="55"/>
    <d v="1899-12-30T01:12:00"/>
    <n v="1"/>
    <n v="12"/>
    <m/>
    <m/>
    <m/>
    <d v="1899-12-30T00:54:00"/>
    <n v="0"/>
    <n v="54"/>
    <d v="1899-12-30T00:00:00"/>
    <n v="0"/>
    <n v="0"/>
    <d v="1899-12-30T00:00:00"/>
    <n v="0"/>
    <n v="0"/>
    <d v="1899-12-30T00:09:00"/>
    <n v="0"/>
    <n v="9"/>
    <d v="1899-12-30T00:00:00"/>
    <n v="0"/>
    <n v="0"/>
    <d v="1899-12-30T00:00:00"/>
    <n v="0"/>
    <n v="0"/>
    <d v="1899-12-30T00:09:00"/>
    <n v="0"/>
    <n v="9"/>
    <d v="1899-12-30T00:00:00"/>
    <n v="0"/>
    <n v="0"/>
    <n v="2486422.6160000036"/>
    <n v="40024"/>
    <n v="62.605593220338982"/>
    <n v="62.123291425145005"/>
    <m/>
    <m/>
    <m/>
    <m/>
    <m/>
  </r>
  <r>
    <n v="704"/>
    <n v="112"/>
    <d v="2011-12-27T00:00:00"/>
    <n v="12"/>
    <x v="0"/>
    <n v="40"/>
    <s v="TSL,JSR"/>
    <s v="CURRAGH SS/JELLINBAH PCI"/>
    <s v="FORTUNE RAINBOW/LOWLANDS NELLO"/>
    <d v="1899-12-30T19:45:00"/>
    <x v="696"/>
    <s v="DTY-WT 1-WCS-RLS 1-IMWB 1-DTY"/>
    <n v="52"/>
    <n v="7"/>
    <m/>
    <d v="1899-12-30T19:45:00"/>
    <d v="1899-12-30T19:45:00"/>
    <d v="1899-12-30T00:00:00"/>
    <n v="0"/>
    <n v="0"/>
    <d v="1899-12-30T20:00:00"/>
    <d v="1899-12-30T00:15:00"/>
    <n v="0"/>
    <n v="15"/>
    <d v="1899-12-30T20:05:00"/>
    <d v="1899-12-30T00:05:00"/>
    <n v="0"/>
    <n v="5"/>
    <d v="1899-12-30T21:55:00"/>
    <d v="1899-12-30T01:50:00"/>
    <n v="1"/>
    <n v="50"/>
    <d v="1899-12-30T22:05:00"/>
    <d v="1899-12-31T00:15:00"/>
    <d v="1899-12-30T02:10:00"/>
    <n v="2"/>
    <n v="10"/>
    <d v="1899-12-30T22:05:00"/>
    <d v="1899-12-31T00:15:00"/>
    <d v="1899-12-30T02:10:00"/>
    <n v="2"/>
    <n v="10"/>
    <d v="1899-12-30T22:00:00"/>
    <d v="1899-12-30T00:05:00"/>
    <n v="0"/>
    <n v="5"/>
    <d v="1899-12-31T00:21:00"/>
    <d v="1899-12-30T02:21:00"/>
    <n v="2"/>
    <n v="21"/>
    <d v="1899-12-31T03:12:00"/>
    <d v="1899-12-30T02:51:00"/>
    <n v="2"/>
    <n v="51"/>
    <d v="1899-12-31T03:12:00"/>
    <d v="1899-12-31T03:12:00"/>
    <d v="1899-12-30T00:00:00"/>
    <n v="0"/>
    <n v="0"/>
    <d v="1899-12-31T03:12:00"/>
    <d v="1899-12-31T03:12:00"/>
    <m/>
    <d v="1899-12-30T00:00:00"/>
    <n v="0"/>
    <n v="0"/>
    <d v="1899-12-31T03:20:00"/>
    <d v="1899-12-30T00:08:00"/>
    <n v="0"/>
    <n v="8"/>
    <d v="1899-12-31T03:25:00"/>
    <d v="1899-12-30T00:05:00"/>
    <n v="0"/>
    <n v="5"/>
    <d v="1899-12-31T03:25:00"/>
    <d v="1899-12-31T03:30:00"/>
    <d v="1899-12-30T00:05:00"/>
    <n v="0"/>
    <n v="5"/>
    <d v="1899-12-30T07:45:00"/>
    <n v="7"/>
    <n v="45"/>
    <d v="1899-12-30T02:08:00"/>
    <n v="2"/>
    <n v="8"/>
    <d v="1899-12-30T02:10:00"/>
    <n v="2"/>
    <n v="10"/>
    <d v="1899-12-30T02:51:00"/>
    <n v="2"/>
    <n v="51"/>
    <m/>
    <m/>
    <m/>
    <d v="1899-12-30T01:44:00"/>
    <n v="1"/>
    <n v="44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07:00"/>
    <n v="1"/>
    <n v="7"/>
    <d v="1899-12-30T00:00:00"/>
    <n v="0"/>
    <n v="0"/>
    <n v="2489699.7060000035"/>
    <n v="40076"/>
    <n v="63.020961538461542"/>
    <n v="62.124456183251908"/>
    <m/>
    <m/>
    <m/>
    <m/>
    <m/>
  </r>
  <r>
    <n v="705"/>
    <n v="113"/>
    <d v="2011-12-28T00:00:00"/>
    <n v="12"/>
    <x v="0"/>
    <n v="41"/>
    <s v="TSL,JSR"/>
    <s v="CURRAGH SS/ILLAWARA"/>
    <s v="FORTUNE RAINBOW/KM KEELUNG"/>
    <d v="1899-12-30T20:50:00"/>
    <x v="697"/>
    <s v="DTY-WT 1-WCS-RLS 2-IMWB 1-DTY"/>
    <n v="53"/>
    <n v="6"/>
    <m/>
    <d v="1899-12-30T20:50:00"/>
    <d v="1899-12-30T20:50:00"/>
    <d v="1899-12-30T00:00:00"/>
    <n v="0"/>
    <n v="0"/>
    <d v="1899-12-30T21:35:00"/>
    <d v="1899-12-30T00:45:00"/>
    <n v="0"/>
    <n v="45"/>
    <d v="1899-12-30T21:45:00"/>
    <d v="1899-12-30T00:10:00"/>
    <n v="0"/>
    <n v="10"/>
    <d v="1899-12-30T23:20:00"/>
    <d v="1899-12-30T01:35:00"/>
    <n v="1"/>
    <n v="35"/>
    <d v="1899-12-31T00:20:00"/>
    <d v="1899-12-31T02:20:00"/>
    <d v="1899-12-30T02:00:00"/>
    <n v="2"/>
    <n v="0"/>
    <d v="1899-12-31T00:20:00"/>
    <d v="1899-12-31T02:20:00"/>
    <d v="1899-12-30T02:00:00"/>
    <n v="2"/>
    <n v="0"/>
    <d v="1899-12-31T03:25:00"/>
    <d v="1899-12-30T01:05:00"/>
    <n v="1"/>
    <n v="5"/>
    <d v="1899-12-31T03:27:00"/>
    <d v="1899-12-30T00:02:00"/>
    <n v="0"/>
    <n v="2"/>
    <d v="1899-12-31T06:16:00"/>
    <d v="1899-12-30T02:49:00"/>
    <n v="2"/>
    <n v="49"/>
    <d v="1899-12-31T06:16:00"/>
    <d v="1899-12-31T06:16:00"/>
    <d v="1899-12-30T00:00:00"/>
    <n v="0"/>
    <n v="0"/>
    <d v="1899-12-31T06:16:00"/>
    <d v="1899-12-31T06:16:00"/>
    <m/>
    <d v="1899-12-30T00:00:00"/>
    <n v="0"/>
    <n v="0"/>
    <d v="1899-12-31T06:25:00"/>
    <d v="1899-12-30T00:09:00"/>
    <n v="0"/>
    <n v="9"/>
    <d v="1899-12-31T06:30:00"/>
    <d v="1899-12-30T00:05:00"/>
    <n v="0"/>
    <n v="5"/>
    <d v="1899-12-31T06:30:00"/>
    <d v="1899-12-31T06:35:00"/>
    <d v="1899-12-30T00:05:00"/>
    <n v="0"/>
    <n v="5"/>
    <d v="1899-12-30T09:45:00"/>
    <n v="9"/>
    <n v="45"/>
    <d v="1899-12-30T02:54:00"/>
    <n v="2"/>
    <n v="54"/>
    <d v="1899-12-30T02:00:00"/>
    <n v="2"/>
    <n v="0"/>
    <d v="1899-12-30T02:49:00"/>
    <n v="2"/>
    <n v="49"/>
    <m/>
    <m/>
    <m/>
    <d v="1899-12-30T01:41:00"/>
    <n v="1"/>
    <n v="41"/>
    <d v="1899-12-30T00:00:00"/>
    <n v="0"/>
    <n v="0"/>
    <d v="1899-12-30T00:12:00"/>
    <n v="0"/>
    <n v="12"/>
    <d v="1899-12-30T00:00:00"/>
    <n v="0"/>
    <n v="0"/>
    <d v="1899-12-30T00:00:00"/>
    <n v="0"/>
    <n v="0"/>
    <d v="1899-12-30T00:00:00"/>
    <n v="0"/>
    <n v="0"/>
    <d v="1899-12-30T00:56:00"/>
    <n v="0"/>
    <n v="56"/>
    <d v="1899-12-30T00:00:00"/>
    <n v="0"/>
    <n v="0"/>
    <n v="2493099.4560000035"/>
    <n v="40129"/>
    <n v="64.146226415094333"/>
    <n v="62.127126417304282"/>
    <m/>
    <m/>
    <m/>
    <m/>
    <m/>
  </r>
  <r>
    <n v="706"/>
    <n v="114"/>
    <d v="2011-12-28T00:00:00"/>
    <n v="12"/>
    <x v="24"/>
    <n v="3"/>
    <s v="RCL"/>
    <s v="NON COKING"/>
    <s v="CAROUGE"/>
    <d v="1899-12-30T20:20:00"/>
    <x v="698"/>
    <s v="DTY-WT 1-WCS-IMWB 1-DTY"/>
    <n v="43"/>
    <n v="2"/>
    <m/>
    <d v="1899-12-30T20:20:00"/>
    <d v="1899-12-30T20:20:00"/>
    <d v="1899-12-30T00:00:00"/>
    <n v="0"/>
    <n v="0"/>
    <d v="1899-12-30T21:05:00"/>
    <d v="1899-12-30T00:45:00"/>
    <n v="0"/>
    <n v="45"/>
    <d v="1899-12-30T21:20:00"/>
    <d v="1899-12-30T00:15:00"/>
    <n v="0"/>
    <n v="15"/>
    <d v="1899-12-30T22:05:00"/>
    <d v="1899-12-30T00:45:00"/>
    <n v="0"/>
    <n v="45"/>
    <d v="1899-12-30T22:15:00"/>
    <d v="1899-12-30T23:45:00"/>
    <d v="1899-12-30T01:30:00"/>
    <n v="1"/>
    <n v="30"/>
    <d v="1899-12-30T22:15:00"/>
    <d v="1899-12-30T23:45:00"/>
    <d v="1899-12-30T01:30:00"/>
    <n v="1"/>
    <n v="30"/>
    <d v="1899-12-30T22:05:00"/>
    <d v="1899-12-30T00:00:00"/>
    <n v="0"/>
    <n v="0"/>
    <d v="1899-12-30T23:00:00"/>
    <d v="1899-12-30T00:45:00"/>
    <n v="0"/>
    <n v="45"/>
    <d v="1899-12-31T09:45:00"/>
    <d v="1899-12-30T10:45:00"/>
    <n v="10"/>
    <n v="45"/>
    <d v="1899-12-31T09:45:00"/>
    <d v="1899-12-31T09:45:00"/>
    <d v="1899-12-30T00:00:00"/>
    <n v="0"/>
    <n v="0"/>
    <d v="1899-12-31T09:45:00"/>
    <d v="1899-12-31T09:45:00"/>
    <m/>
    <d v="1899-12-30T00:00:00"/>
    <n v="0"/>
    <n v="0"/>
    <d v="1899-12-31T09:47:00"/>
    <d v="1899-12-30T00:02:00"/>
    <n v="0"/>
    <n v="2"/>
    <d v="1899-12-31T09:55:00"/>
    <d v="1899-12-30T00:08:00"/>
    <n v="0"/>
    <n v="8"/>
    <d v="1899-12-31T09:55:00"/>
    <d v="1899-12-31T10:00:00"/>
    <d v="1899-12-30T00:05:00"/>
    <n v="0"/>
    <n v="5"/>
    <d v="1899-12-30T13:40:00"/>
    <n v="13"/>
    <n v="40"/>
    <d v="1899-12-30T00:55:00"/>
    <n v="0"/>
    <n v="55"/>
    <d v="1899-12-30T01:30:00"/>
    <n v="1"/>
    <n v="30"/>
    <d v="1899-12-30T10:45:00"/>
    <n v="10"/>
    <n v="45"/>
    <m/>
    <m/>
    <m/>
    <d v="1899-12-30T00:00:00"/>
    <n v="0"/>
    <n v="0"/>
    <d v="1899-12-30T00:00:00"/>
    <n v="0"/>
    <n v="0"/>
    <d v="1899-12-30T00:00:00"/>
    <n v="0"/>
    <n v="0"/>
    <d v="1899-12-30T00:00:00"/>
    <n v="0"/>
    <n v="0"/>
    <d v="1899-12-30T10:45:00"/>
    <n v="10"/>
    <n v="45"/>
    <d v="1899-12-30T00:00:00"/>
    <n v="0"/>
    <n v="0"/>
    <d v="1899-12-30T00:00:00"/>
    <n v="0"/>
    <n v="0"/>
    <d v="1899-12-30T00:00:00"/>
    <n v="0"/>
    <n v="0"/>
    <n v="2494944.4560000035"/>
    <n v="40172"/>
    <n v="42.906976744186046"/>
    <n v="62.106553221149149"/>
    <m/>
    <m/>
    <m/>
    <m/>
    <m/>
  </r>
  <r>
    <n v="707"/>
    <n v="115"/>
    <d v="2011-12-28T00:00:00"/>
    <n v="12"/>
    <x v="15"/>
    <n v="2"/>
    <s v="HIND ENERGY"/>
    <s v="STEAM NON COKING"/>
    <s v="IPSEA COLOSSUS"/>
    <d v="1899-12-30T01:30:00"/>
    <x v="699"/>
    <s v="DTY-WT 1-WCS-RLS 1-IMWB 1-DTY"/>
    <n v="59"/>
    <n v="0"/>
    <m/>
    <d v="1899-12-30T01:30:00"/>
    <d v="1899-12-30T01:30:00"/>
    <d v="1899-12-30T00:00:00"/>
    <n v="0"/>
    <n v="0"/>
    <d v="1899-12-30T04:30:00"/>
    <d v="1899-12-30T03:00:00"/>
    <n v="3"/>
    <n v="0"/>
    <d v="1899-12-30T04:40:00"/>
    <d v="1899-12-30T00:10:00"/>
    <n v="0"/>
    <n v="10"/>
    <d v="1899-12-30T05:45:00"/>
    <d v="1899-12-30T01:05:00"/>
    <n v="1"/>
    <n v="5"/>
    <d v="1899-12-30T06:20:00"/>
    <d v="1899-12-30T09:20:00"/>
    <d v="1899-12-30T03:00:00"/>
    <n v="3"/>
    <n v="0"/>
    <d v="1899-12-30T06:20:00"/>
    <d v="1899-12-30T09:20:00"/>
    <d v="1899-12-30T03:00:00"/>
    <n v="3"/>
    <n v="0"/>
    <d v="1899-12-30T09:20:00"/>
    <d v="1899-12-30T00:00:00"/>
    <n v="0"/>
    <n v="0"/>
    <d v="1899-12-30T09:23:00"/>
    <d v="1899-12-30T00:03:00"/>
    <n v="0"/>
    <n v="3"/>
    <d v="1899-12-30T11:57:00"/>
    <d v="1899-12-30T02:34:00"/>
    <n v="2"/>
    <n v="34"/>
    <d v="1899-12-30T11:57:00"/>
    <d v="1899-12-30T11:57:00"/>
    <d v="1899-12-30T00:00:00"/>
    <n v="0"/>
    <n v="0"/>
    <d v="1899-12-30T11:57:00"/>
    <d v="1899-12-30T11:57:00"/>
    <m/>
    <d v="1899-12-30T00:00:00"/>
    <n v="0"/>
    <n v="0"/>
    <d v="1899-12-30T12:05:00"/>
    <d v="1899-12-30T00:08:00"/>
    <n v="0"/>
    <n v="8"/>
    <d v="1899-12-30T12:10:00"/>
    <d v="1899-12-30T00:05:00"/>
    <n v="0"/>
    <n v="5"/>
    <d v="1899-12-30T12:10:00"/>
    <d v="1899-12-30T12:15:00"/>
    <d v="1899-12-30T00:05:00"/>
    <n v="0"/>
    <n v="5"/>
    <d v="1899-12-30T10:45:00"/>
    <n v="10"/>
    <n v="45"/>
    <d v="1899-12-30T01:18:00"/>
    <n v="1"/>
    <n v="18"/>
    <d v="1899-12-30T03:00:00"/>
    <n v="3"/>
    <n v="0"/>
    <d v="1899-12-30T02:34:00"/>
    <n v="2"/>
    <n v="34"/>
    <m/>
    <m/>
    <m/>
    <d v="1899-12-30T01:31:00"/>
    <n v="1"/>
    <n v="31"/>
    <d v="1899-12-30T00:00:00"/>
    <n v="0"/>
    <n v="0"/>
    <d v="1899-12-30T01:03:00"/>
    <n v="1"/>
    <n v="3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n v="2498515.4560000035"/>
    <n v="40231"/>
    <n v="60.525423728813557"/>
    <n v="62.10423444607401"/>
    <m/>
    <m/>
    <m/>
    <m/>
    <m/>
  </r>
  <r>
    <n v="708"/>
    <n v="116"/>
    <d v="2011-12-28T00:00:00"/>
    <n v="12"/>
    <x v="24"/>
    <n v="4"/>
    <s v="KOL"/>
    <s v="STEAM NON COKING"/>
    <s v="PANORIA"/>
    <d v="1899-12-30T03:30:00"/>
    <x v="700"/>
    <s v="DTY-WT 1-WCS-RLS 2-IMWB 1-DTY"/>
    <n v="56"/>
    <n v="3"/>
    <m/>
    <d v="1899-12-30T03:30:00"/>
    <d v="1899-12-30T03:30:00"/>
    <d v="1899-12-30T00:00:00"/>
    <n v="0"/>
    <n v="0"/>
    <d v="1899-12-30T07:00:00"/>
    <d v="1899-12-30T03:30:00"/>
    <n v="3"/>
    <n v="30"/>
    <d v="1899-12-30T07:15:00"/>
    <d v="1899-12-30T00:15:00"/>
    <n v="0"/>
    <n v="15"/>
    <d v="1899-12-30T08:35:00"/>
    <d v="1899-12-30T01:20:00"/>
    <n v="1"/>
    <n v="20"/>
    <d v="1899-12-30T09:30:00"/>
    <d v="1899-12-30T10:45:00"/>
    <d v="1899-12-30T01:15:00"/>
    <n v="1"/>
    <n v="15"/>
    <d v="1899-12-30T09:30:00"/>
    <d v="1899-12-30T10:45:00"/>
    <d v="1899-12-30T01:15:00"/>
    <n v="1"/>
    <n v="15"/>
    <d v="1899-12-30T13:05:00"/>
    <d v="1899-12-30T02:20:00"/>
    <n v="2"/>
    <n v="20"/>
    <d v="1899-12-30T13:16:00"/>
    <d v="1899-12-30T00:11:00"/>
    <n v="0"/>
    <n v="11"/>
    <d v="1899-12-30T16:30:00"/>
    <d v="1899-12-30T03:14:00"/>
    <n v="3"/>
    <n v="14"/>
    <d v="1899-12-30T16:30:00"/>
    <d v="1899-12-30T16:30:00"/>
    <d v="1899-12-30T00:00:00"/>
    <n v="0"/>
    <n v="0"/>
    <d v="1899-12-30T16:30:00"/>
    <d v="1899-12-30T16:30:00"/>
    <m/>
    <d v="1899-12-30T00:00:00"/>
    <n v="0"/>
    <n v="0"/>
    <d v="1899-12-30T16:40:00"/>
    <d v="1899-12-30T00:10:00"/>
    <n v="0"/>
    <n v="10"/>
    <d v="1899-12-30T16:45:00"/>
    <d v="1899-12-30T00:05:00"/>
    <n v="0"/>
    <n v="5"/>
    <d v="1899-12-30T16:45:00"/>
    <d v="1899-12-30T16:50:00"/>
    <d v="1899-12-30T00:05:00"/>
    <n v="0"/>
    <n v="5"/>
    <d v="1899-12-30T13:20:00"/>
    <n v="13"/>
    <n v="20"/>
    <d v="1899-12-30T03:55:00"/>
    <n v="3"/>
    <n v="55"/>
    <d v="1899-12-30T01:15:00"/>
    <n v="1"/>
    <n v="15"/>
    <d v="1899-12-30T03:14:00"/>
    <n v="3"/>
    <n v="14"/>
    <m/>
    <m/>
    <m/>
    <d v="1899-12-30T01:32:00"/>
    <n v="1"/>
    <n v="32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42:00"/>
    <n v="1"/>
    <n v="42"/>
    <d v="1899-12-30T00:00:00"/>
    <n v="0"/>
    <n v="0"/>
    <n v="2501930.8760000034"/>
    <n v="40287"/>
    <n v="60.989642857142861"/>
    <n v="62.102685134162471"/>
    <m/>
    <m/>
    <m/>
    <m/>
    <m/>
  </r>
  <r>
    <n v="709"/>
    <n v="117"/>
    <d v="2011-12-28T00:00:00"/>
    <n v="12"/>
    <x v="43"/>
    <n v="1"/>
    <s v="JAL"/>
    <s v="NON COKING"/>
    <s v="DIAMOND STAR"/>
    <d v="1899-12-30T11:30:00"/>
    <x v="701"/>
    <s v="DTY-WT 1-WCS-RLS 2-IMWB 1-DTY"/>
    <n v="59"/>
    <n v="0"/>
    <m/>
    <d v="1899-12-30T11:30:00"/>
    <d v="1899-12-30T11:30:00"/>
    <d v="1899-12-30T00:00:00"/>
    <n v="0"/>
    <n v="0"/>
    <d v="1899-12-30T11:35:00"/>
    <d v="1899-12-30T00:05:00"/>
    <n v="0"/>
    <n v="5"/>
    <d v="1899-12-30T11:45:00"/>
    <d v="1899-12-30T00:10:00"/>
    <n v="0"/>
    <n v="10"/>
    <d v="1899-12-30T12:20:00"/>
    <d v="1899-12-30T00:35:00"/>
    <n v="0"/>
    <n v="35"/>
    <d v="1899-12-30T12:30:00"/>
    <d v="1899-12-30T15:00:00"/>
    <d v="1899-12-30T02:30:00"/>
    <n v="2"/>
    <n v="30"/>
    <d v="1899-12-30T12:30:00"/>
    <d v="1899-12-30T15:00:00"/>
    <d v="1899-12-30T02:30:00"/>
    <n v="2"/>
    <n v="30"/>
    <d v="1899-12-30T16:45:00"/>
    <d v="1899-12-30T01:45:00"/>
    <n v="1"/>
    <n v="45"/>
    <d v="1899-12-30T19:42:00"/>
    <d v="1899-12-30T02:57:00"/>
    <n v="2"/>
    <n v="57"/>
    <d v="1899-12-30T21:51:00"/>
    <d v="1899-12-30T02:09:00"/>
    <n v="2"/>
    <n v="9"/>
    <d v="1899-12-30T21:51:00"/>
    <d v="1899-12-30T21:51:00"/>
    <d v="1899-12-30T00:00:00"/>
    <n v="0"/>
    <n v="0"/>
    <d v="1899-12-30T21:51:00"/>
    <d v="1899-12-30T21:51:00"/>
    <m/>
    <d v="1899-12-30T00:00:00"/>
    <n v="0"/>
    <n v="0"/>
    <d v="1899-12-30T22:00:00"/>
    <d v="1899-12-30T00:09:00"/>
    <n v="0"/>
    <n v="9"/>
    <d v="1899-12-30T22:05:00"/>
    <d v="1899-12-30T00:05:00"/>
    <n v="0"/>
    <n v="5"/>
    <d v="1899-12-30T22:05:00"/>
    <d v="1899-12-30T22:10:00"/>
    <d v="1899-12-30T00:05:00"/>
    <n v="0"/>
    <n v="5"/>
    <d v="1899-12-30T10:40:00"/>
    <n v="10"/>
    <n v="40"/>
    <d v="1899-12-30T02:34:00"/>
    <n v="2"/>
    <n v="34"/>
    <d v="1899-12-30T02:30:00"/>
    <n v="2"/>
    <n v="30"/>
    <d v="1899-12-30T02:09:00"/>
    <n v="2"/>
    <n v="9"/>
    <m/>
    <m/>
    <m/>
    <d v="1899-12-30T01:39:00"/>
    <n v="1"/>
    <n v="39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30:00"/>
    <n v="0"/>
    <n v="30"/>
    <d v="1899-12-30T00:00:00"/>
    <n v="0"/>
    <n v="0"/>
    <n v="2505549.8760000034"/>
    <n v="40346"/>
    <n v="61.33898305084746"/>
    <n v="62.10156833391175"/>
    <m/>
    <m/>
    <m/>
    <m/>
    <m/>
  </r>
  <r>
    <n v="710"/>
    <n v="118"/>
    <d v="2011-12-28T00:00:00"/>
    <n v="12"/>
    <x v="1"/>
    <n v="23"/>
    <s v="TSL,HALDIA"/>
    <s v="HAIL CREEK/OKEY NORTH"/>
    <s v="FRONTIER AMBITION"/>
    <d v="1899-12-30T11:45:00"/>
    <x v="702"/>
    <s v="DTY-WT 1-WCS-RLS 1-IMWB 1-DTY"/>
    <n v="58"/>
    <n v="1"/>
    <m/>
    <d v="1899-12-30T11:45:00"/>
    <d v="1899-12-30T11:45:00"/>
    <d v="1899-12-30T00:00:00"/>
    <n v="0"/>
    <n v="0"/>
    <d v="1899-12-30T13:05:00"/>
    <d v="1899-12-30T01:20:00"/>
    <n v="1"/>
    <n v="20"/>
    <d v="1899-12-30T13:40:00"/>
    <d v="1899-12-30T00:35:00"/>
    <n v="0"/>
    <n v="35"/>
    <d v="1899-12-30T16:45:00"/>
    <d v="1899-12-30T03:05:00"/>
    <n v="3"/>
    <n v="5"/>
    <d v="1899-12-30T16:50:00"/>
    <d v="1899-12-30T17:50:00"/>
    <d v="1899-12-30T01:00:00"/>
    <n v="1"/>
    <n v="0"/>
    <d v="1899-12-30T16:50:00"/>
    <d v="1899-12-30T17:50:00"/>
    <d v="1899-12-30T01:00:00"/>
    <n v="1"/>
    <n v="0"/>
    <d v="1899-12-30T22:37:00"/>
    <d v="1899-12-30T04:47:00"/>
    <n v="4"/>
    <n v="47"/>
    <d v="1899-12-30T22:38:00"/>
    <d v="1899-12-30T00:01:00"/>
    <n v="0"/>
    <n v="1"/>
    <d v="1899-12-31T05:29:00"/>
    <d v="1899-12-30T06:51:00"/>
    <n v="6"/>
    <n v="51"/>
    <d v="1899-12-31T05:29:00"/>
    <d v="1899-12-31T05:29:00"/>
    <d v="1899-12-30T00:00:00"/>
    <n v="0"/>
    <n v="0"/>
    <d v="1899-12-31T05:29:00"/>
    <d v="1899-12-31T05:29:00"/>
    <m/>
    <d v="1899-12-30T00:00:00"/>
    <n v="0"/>
    <n v="0"/>
    <d v="1899-12-31T05:40:00"/>
    <d v="1899-12-30T00:11:00"/>
    <n v="0"/>
    <n v="11"/>
    <d v="1899-12-31T05:45:00"/>
    <d v="1899-12-30T00:05:00"/>
    <n v="0"/>
    <n v="5"/>
    <d v="1899-12-31T05:45:00"/>
    <d v="1899-12-31T05:50:00"/>
    <d v="1899-12-30T00:05:00"/>
    <n v="0"/>
    <n v="5"/>
    <d v="1899-12-30T18:05:00"/>
    <n v="18"/>
    <n v="5"/>
    <d v="1899-12-30T08:08:00"/>
    <n v="8"/>
    <n v="8"/>
    <d v="1899-12-30T01:00:00"/>
    <n v="1"/>
    <n v="0"/>
    <d v="1899-12-30T06:51:00"/>
    <n v="6"/>
    <n v="51"/>
    <m/>
    <m/>
    <m/>
    <d v="1899-12-30T01:23:00"/>
    <n v="1"/>
    <n v="23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5:28:00"/>
    <n v="5"/>
    <n v="28"/>
    <d v="1899-12-30T00:00:00"/>
    <n v="0"/>
    <n v="0"/>
    <n v="2509418.8760000034"/>
    <n v="40404"/>
    <n v="66.706896551724142"/>
    <n v="62.108179289179375"/>
    <m/>
    <m/>
    <m/>
    <m/>
    <m/>
  </r>
  <r>
    <n v="711"/>
    <n v="119"/>
    <d v="2011-12-28T00:00:00"/>
    <n v="12"/>
    <x v="0"/>
    <n v="42"/>
    <s v="TSL,JSR"/>
    <s v="CURRAGH SS"/>
    <s v="FORTUNE RAINBOW"/>
    <d v="1899-12-30T15:10:00"/>
    <x v="703"/>
    <s v="DTY-WT 1-WCS-RLS 2-IMWB 1-DTY"/>
    <n v="59"/>
    <n v="0"/>
    <m/>
    <d v="1899-12-30T15:10:00"/>
    <d v="1899-12-30T15:10:00"/>
    <d v="1899-12-30T00:00:00"/>
    <n v="0"/>
    <n v="0"/>
    <d v="1899-12-30T18:00:00"/>
    <d v="1899-12-30T02:50:00"/>
    <n v="2"/>
    <n v="50"/>
    <d v="1899-12-30T18:25:00"/>
    <d v="1899-12-30T00:25:00"/>
    <n v="0"/>
    <n v="25"/>
    <d v="1899-12-30T21:55:00"/>
    <d v="1899-12-30T03:30:00"/>
    <n v="3"/>
    <n v="30"/>
    <d v="1899-12-30T22:00:00"/>
    <d v="1899-12-30T23:20:00"/>
    <d v="1899-12-30T01:20:00"/>
    <n v="1"/>
    <n v="20"/>
    <d v="1899-12-30T22:00:00"/>
    <d v="1899-12-30T23:20:00"/>
    <d v="1899-12-30T01:20:00"/>
    <n v="1"/>
    <n v="20"/>
    <d v="1899-12-31T00:30:00"/>
    <d v="1899-12-30T01:10:00"/>
    <n v="1"/>
    <n v="10"/>
    <d v="1899-12-31T00:34:00"/>
    <d v="1899-12-30T00:04:00"/>
    <n v="0"/>
    <n v="4"/>
    <d v="1899-12-31T03:39:00"/>
    <d v="1899-12-30T03:05:00"/>
    <n v="3"/>
    <n v="5"/>
    <d v="1899-12-31T03:39:00"/>
    <d v="1899-12-31T03:39:00"/>
    <d v="1899-12-30T00:00:00"/>
    <n v="0"/>
    <n v="0"/>
    <d v="1899-12-31T03:39:00"/>
    <d v="1899-12-31T03:39:00"/>
    <m/>
    <d v="1899-12-30T00:00:00"/>
    <n v="0"/>
    <n v="0"/>
    <d v="1899-12-31T03:50:00"/>
    <d v="1899-12-30T00:11:00"/>
    <n v="0"/>
    <n v="11"/>
    <d v="1899-12-31T03:55:00"/>
    <d v="1899-12-30T00:05:00"/>
    <n v="0"/>
    <n v="5"/>
    <d v="1899-12-31T03:55:00"/>
    <d v="1899-12-31T04:00:00"/>
    <d v="1899-12-30T00:05:00"/>
    <n v="0"/>
    <n v="5"/>
    <d v="1899-12-30T12:50:00"/>
    <n v="12"/>
    <n v="50"/>
    <d v="1899-12-30T04:56:00"/>
    <n v="4"/>
    <n v="56"/>
    <d v="1899-12-30T01:20:00"/>
    <n v="1"/>
    <n v="20"/>
    <d v="1899-12-30T03:05:00"/>
    <n v="3"/>
    <n v="5"/>
    <m/>
    <m/>
    <m/>
    <d v="1899-12-30T01:35:00"/>
    <n v="1"/>
    <n v="35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5:00"/>
    <n v="0"/>
    <n v="5"/>
    <d v="1899-12-30T01:25:00"/>
    <n v="1"/>
    <n v="25"/>
    <d v="1899-12-30T00:00:00"/>
    <n v="0"/>
    <n v="0"/>
    <n v="2513122.8760000034"/>
    <n v="40463"/>
    <n v="62.779661016949156"/>
    <n v="62.109158391617115"/>
    <m/>
    <m/>
    <m/>
    <m/>
    <m/>
  </r>
  <r>
    <n v="712"/>
    <n v="120"/>
    <d v="2011-12-29T00:00:00"/>
    <n v="12"/>
    <x v="44"/>
    <n v="1"/>
    <s v="JAL"/>
    <s v="STEAM NON COKING"/>
    <s v="DIAMOND STAR"/>
    <d v="1899-12-30T21:00:00"/>
    <x v="704"/>
    <s v="DTY-WT 1-WCS-RLS 1-IMWB 1-DTY"/>
    <n v="59"/>
    <n v="0"/>
    <m/>
    <d v="1899-12-30T21:00:00"/>
    <d v="1899-12-30T21:00:00"/>
    <d v="1899-12-30T00:00:00"/>
    <n v="0"/>
    <n v="0"/>
    <d v="1899-12-30T21:30:00"/>
    <d v="1899-12-30T00:30:00"/>
    <n v="0"/>
    <n v="30"/>
    <d v="1899-12-30T21:45:00"/>
    <d v="1899-12-30T00:15:00"/>
    <n v="0"/>
    <n v="15"/>
    <d v="1899-12-31T02:50:00"/>
    <d v="1899-12-30T05:05:00"/>
    <n v="5"/>
    <n v="5"/>
    <d v="1899-12-31T03:00:00"/>
    <d v="1899-12-31T07:00:00"/>
    <d v="1899-12-30T04:00:00"/>
    <n v="4"/>
    <n v="0"/>
    <d v="1899-12-31T03:00:00"/>
    <d v="1899-12-31T07:00:00"/>
    <d v="1899-12-30T04:00:00"/>
    <n v="4"/>
    <n v="0"/>
    <d v="1899-12-31T09:00:00"/>
    <d v="1899-12-30T02:00:00"/>
    <n v="2"/>
    <n v="0"/>
    <d v="1899-12-31T07:10:00"/>
    <d v="1899-12-30T00:10:00"/>
    <n v="0"/>
    <n v="10"/>
    <d v="1899-12-31T11:10:00"/>
    <d v="1899-12-30T04:00:00"/>
    <n v="4"/>
    <n v="0"/>
    <d v="1899-12-31T11:10:00"/>
    <d v="1899-12-31T11:10:00"/>
    <d v="1899-12-30T00:00:00"/>
    <n v="0"/>
    <n v="0"/>
    <d v="1899-12-31T11:10:00"/>
    <d v="1899-12-31T11:10:00"/>
    <m/>
    <d v="1899-12-30T00:00:00"/>
    <n v="0"/>
    <n v="0"/>
    <d v="1899-12-31T11:20:00"/>
    <d v="1899-12-30T00:10:00"/>
    <n v="0"/>
    <n v="10"/>
    <d v="1899-12-31T11:25:00"/>
    <d v="1899-12-30T00:05:00"/>
    <n v="0"/>
    <n v="5"/>
    <d v="1899-12-31T11:25:00"/>
    <d v="1899-12-31T11:30:00"/>
    <d v="1899-12-30T00:05:00"/>
    <n v="0"/>
    <n v="5"/>
    <d v="1899-12-30T14:30:00"/>
    <n v="14"/>
    <n v="30"/>
    <d v="1899-12-30T07:20:00"/>
    <n v="7"/>
    <n v="20"/>
    <d v="1899-12-30T04:00:00"/>
    <n v="4"/>
    <n v="0"/>
    <d v="1899-12-30T04:00:00"/>
    <n v="4"/>
    <n v="0"/>
    <m/>
    <m/>
    <m/>
    <d v="1899-12-30T01:25:00"/>
    <n v="1"/>
    <n v="25"/>
    <d v="1899-12-30T00:00:00"/>
    <n v="0"/>
    <n v="0"/>
    <d v="1899-12-30T00:25:00"/>
    <n v="0"/>
    <n v="25"/>
    <d v="1899-12-30T00:00:00"/>
    <n v="0"/>
    <n v="0"/>
    <d v="1899-12-30T02:00:00"/>
    <n v="2"/>
    <n v="0"/>
    <d v="1899-12-30T00:00:00"/>
    <n v="0"/>
    <n v="0"/>
    <d v="1899-12-30T00:10:00"/>
    <n v="0"/>
    <n v="10"/>
    <d v="1899-12-30T00:00:00"/>
    <n v="0"/>
    <n v="0"/>
    <n v="2516706.8760000034"/>
    <n v="40522"/>
    <n v="60.745762711864408"/>
    <n v="62.107173288584065"/>
    <m/>
    <m/>
    <m/>
    <m/>
    <m/>
  </r>
  <r>
    <n v="713"/>
    <n v="121"/>
    <d v="2011-12-29T00:00:00"/>
    <n v="12"/>
    <x v="1"/>
    <n v="24"/>
    <s v="TSL,HALDIA"/>
    <s v="OKEY NORTH"/>
    <s v="FRONTIER AMBITION"/>
    <d v="1899-12-30T00:40:00"/>
    <x v="705"/>
    <s v="DTY-WT 1-WCS-RLS 2-IMWB 1-DTY"/>
    <n v="57"/>
    <n v="2"/>
    <m/>
    <d v="1899-12-30T00:40:00"/>
    <d v="1899-12-30T00:40:00"/>
    <d v="1899-12-30T00:00:00"/>
    <n v="0"/>
    <n v="0"/>
    <d v="1899-12-30T04:50:00"/>
    <d v="1899-12-30T04:10:00"/>
    <n v="4"/>
    <n v="10"/>
    <d v="1899-12-30T05:15:00"/>
    <d v="1899-12-30T00:25:00"/>
    <n v="0"/>
    <n v="25"/>
    <d v="1899-12-30T06:25:00"/>
    <d v="1899-12-30T01:10:00"/>
    <n v="1"/>
    <n v="10"/>
    <d v="1899-12-30T08:00:00"/>
    <d v="1899-12-30T09:10:00"/>
    <d v="1899-12-30T01:10:00"/>
    <n v="1"/>
    <n v="10"/>
    <d v="1899-12-30T08:00:00"/>
    <d v="1899-12-30T09:10:00"/>
    <d v="1899-12-30T01:10:00"/>
    <n v="1"/>
    <n v="10"/>
    <d v="1899-12-30T11:45:00"/>
    <d v="1899-12-30T02:35:00"/>
    <n v="2"/>
    <n v="35"/>
    <d v="1899-12-30T11:54:00"/>
    <d v="1899-12-30T00:09:00"/>
    <n v="0"/>
    <n v="9"/>
    <d v="1899-12-30T13:35:00"/>
    <d v="1899-12-30T01:41:00"/>
    <n v="1"/>
    <n v="41"/>
    <d v="1899-12-30T13:35:00"/>
    <d v="1899-12-30T13:35:00"/>
    <d v="1899-12-30T00:00:00"/>
    <n v="0"/>
    <n v="0"/>
    <d v="1899-12-30T13:35:00"/>
    <d v="1899-12-30T13:35:00"/>
    <m/>
    <d v="1899-12-30T00:00:00"/>
    <n v="0"/>
    <n v="0"/>
    <d v="1899-12-30T13:45:00"/>
    <d v="1899-12-30T00:10:00"/>
    <n v="0"/>
    <n v="10"/>
    <d v="1899-12-30T13:50:00"/>
    <d v="1899-12-30T00:05:00"/>
    <n v="0"/>
    <n v="5"/>
    <d v="1899-12-30T13:50:00"/>
    <d v="1899-12-30T13:55:00"/>
    <d v="1899-12-30T00:05:00"/>
    <n v="0"/>
    <n v="5"/>
    <d v="1899-12-30T13:15:00"/>
    <n v="13"/>
    <n v="15"/>
    <d v="1899-12-30T04:00:00"/>
    <n v="4"/>
    <n v="0"/>
    <d v="1899-12-30T01:10:00"/>
    <n v="1"/>
    <n v="10"/>
    <d v="1899-12-30T01:41:00"/>
    <n v="1"/>
    <n v="41"/>
    <m/>
    <m/>
    <m/>
    <d v="1899-12-30T01:20:00"/>
    <n v="1"/>
    <n v="20"/>
    <d v="1899-12-30T00:00:00"/>
    <n v="0"/>
    <n v="0"/>
    <d v="1899-12-30T00:00:00"/>
    <n v="0"/>
    <n v="0"/>
    <d v="1899-12-30T00:03:00"/>
    <n v="0"/>
    <n v="3"/>
    <d v="1899-12-30T00:00:00"/>
    <n v="0"/>
    <n v="0"/>
    <d v="1899-12-30T00:00:00"/>
    <n v="0"/>
    <n v="0"/>
    <d v="1899-12-30T00:18:00"/>
    <n v="0"/>
    <n v="18"/>
    <d v="1899-12-30T00:00:00"/>
    <n v="0"/>
    <n v="0"/>
    <n v="2520319.8760000034"/>
    <n v="40579"/>
    <n v="63.385964912280699"/>
    <n v="62.108969565538906"/>
    <m/>
    <m/>
    <m/>
    <m/>
    <m/>
  </r>
  <r>
    <n v="714"/>
    <n v="122"/>
    <d v="2011-12-29T00:00:00"/>
    <n v="12"/>
    <x v="0"/>
    <n v="43"/>
    <s v="TSL,JSR"/>
    <s v="CP OMAN/CURRAGH SS"/>
    <s v="MP PANAMAX 6/FORTUNE RAINBOW"/>
    <d v="1899-12-30T18:45:00"/>
    <x v="706"/>
    <s v="DTY-WT 1-WCS-RLS 2-IMWB 1-DTY"/>
    <n v="49"/>
    <n v="9"/>
    <m/>
    <d v="1899-12-30T18:45:00"/>
    <d v="1899-12-30T18:45:00"/>
    <d v="1899-12-30T00:00:00"/>
    <n v="0"/>
    <n v="0"/>
    <d v="1899-12-30T18:50:00"/>
    <d v="1899-12-30T00:05:00"/>
    <n v="0"/>
    <n v="5"/>
    <d v="1899-12-30T19:00:00"/>
    <d v="1899-12-30T00:10:00"/>
    <n v="0"/>
    <n v="10"/>
    <d v="1899-12-30T19:35:00"/>
    <d v="1899-12-30T00:35:00"/>
    <n v="0"/>
    <n v="35"/>
    <d v="1899-12-30T19:40:00"/>
    <d v="1899-12-30T20:55:00"/>
    <d v="1899-12-30T01:15:00"/>
    <n v="1"/>
    <n v="15"/>
    <d v="1899-12-30T19:40:00"/>
    <d v="1899-12-30T20:55:00"/>
    <d v="1899-12-30T01:15:00"/>
    <n v="1"/>
    <n v="15"/>
    <d v="1899-12-30T20:57:00"/>
    <d v="1899-12-30T00:02:00"/>
    <n v="0"/>
    <n v="2"/>
    <d v="1899-12-30T20:58:00"/>
    <d v="1899-12-30T00:01:00"/>
    <n v="0"/>
    <n v="1"/>
    <d v="1899-12-30T22:59:00"/>
    <d v="1899-12-30T02:01:00"/>
    <n v="2"/>
    <n v="1"/>
    <d v="1899-12-30T22:59:00"/>
    <d v="1899-12-30T22:59:00"/>
    <d v="1899-12-30T00:00:00"/>
    <n v="0"/>
    <n v="0"/>
    <d v="1899-12-30T22:59:00"/>
    <d v="1899-12-30T22:59:00"/>
    <m/>
    <d v="1899-12-30T00:00:00"/>
    <n v="0"/>
    <n v="0"/>
    <d v="1899-12-30T23:10:00"/>
    <d v="1899-12-30T00:11:00"/>
    <n v="0"/>
    <n v="11"/>
    <d v="1899-12-30T23:15:00"/>
    <d v="1899-12-30T00:05:00"/>
    <n v="0"/>
    <n v="5"/>
    <d v="1899-12-30T23:15:00"/>
    <d v="1899-12-30T23:20:00"/>
    <d v="1899-12-30T00:05:00"/>
    <n v="0"/>
    <n v="5"/>
    <d v="1899-12-30T04:35:00"/>
    <n v="4"/>
    <n v="35"/>
    <d v="1899-12-30T00:53:00"/>
    <n v="0"/>
    <n v="53"/>
    <d v="1899-12-30T01:15:00"/>
    <n v="1"/>
    <n v="15"/>
    <d v="1899-12-30T02:01:00"/>
    <n v="2"/>
    <n v="1"/>
    <m/>
    <m/>
    <m/>
    <d v="1899-12-30T01:02:00"/>
    <n v="1"/>
    <n v="2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59:00"/>
    <n v="0"/>
    <n v="59"/>
    <d v="1899-12-30T00:00:00"/>
    <n v="0"/>
    <n v="0"/>
    <n v="2523471.8760000034"/>
    <n v="40628"/>
    <n v="64.326530612244895"/>
    <n v="62.11164408782129"/>
    <m/>
    <m/>
    <m/>
    <m/>
    <m/>
  </r>
  <r>
    <n v="715"/>
    <n v="123"/>
    <d v="2011-12-30T00:00:00"/>
    <n v="12"/>
    <x v="0"/>
    <n v="44"/>
    <s v="TSL,JSR"/>
    <s v="CURRAGH SS"/>
    <s v="FORTUNE RAINBOW"/>
    <d v="1899-12-30T20:30:00"/>
    <x v="707"/>
    <s v="DTY-WT 1-WCS-RLS 1-IMWB 1-DTY"/>
    <n v="57"/>
    <n v="1"/>
    <m/>
    <d v="1899-12-30T20:30:00"/>
    <d v="1899-12-30T20:30:00"/>
    <d v="1899-12-30T00:00:00"/>
    <n v="0"/>
    <n v="0"/>
    <d v="1899-12-30T20:35:00"/>
    <d v="1899-12-30T00:05:00"/>
    <n v="0"/>
    <n v="5"/>
    <d v="1899-12-30T20:45:00"/>
    <d v="1899-12-30T00:10:00"/>
    <n v="0"/>
    <n v="10"/>
    <d v="1899-12-30T22:00:00"/>
    <d v="1899-12-30T01:15:00"/>
    <n v="1"/>
    <n v="15"/>
    <d v="1899-12-30T22:20:00"/>
    <d v="1899-12-31T01:15:00"/>
    <d v="1899-12-30T02:55:00"/>
    <n v="2"/>
    <n v="55"/>
    <d v="1899-12-30T22:20:00"/>
    <d v="1899-12-31T01:15:00"/>
    <d v="1899-12-30T02:55:00"/>
    <n v="2"/>
    <n v="55"/>
    <d v="1899-12-31T01:18:00"/>
    <d v="1899-12-30T00:03:00"/>
    <n v="0"/>
    <n v="3"/>
    <d v="1899-12-31T01:18:00"/>
    <d v="1899-12-30T00:00:00"/>
    <n v="0"/>
    <n v="0"/>
    <d v="1899-12-31T03:34:00"/>
    <d v="1899-12-30T02:16:00"/>
    <n v="2"/>
    <n v="16"/>
    <d v="1899-12-31T03:34:00"/>
    <d v="1899-12-31T03:34:00"/>
    <d v="1899-12-30T00:00:00"/>
    <n v="0"/>
    <n v="0"/>
    <d v="1899-12-31T03:34:00"/>
    <d v="1899-12-31T03:34:00"/>
    <m/>
    <d v="1899-12-30T00:00:00"/>
    <n v="0"/>
    <n v="0"/>
    <d v="1899-12-31T03:45:00"/>
    <d v="1899-12-30T00:11:00"/>
    <n v="0"/>
    <n v="11"/>
    <d v="1899-12-31T03:50:00"/>
    <d v="1899-12-30T00:05:00"/>
    <n v="0"/>
    <n v="5"/>
    <d v="1899-12-31T03:50:00"/>
    <d v="1899-12-31T03:55:00"/>
    <d v="1899-12-30T00:05:00"/>
    <n v="0"/>
    <n v="5"/>
    <d v="1899-12-30T07:25:00"/>
    <n v="7"/>
    <n v="25"/>
    <d v="1899-12-30T01:34:00"/>
    <n v="1"/>
    <n v="34"/>
    <d v="1899-12-30T02:55:00"/>
    <n v="2"/>
    <n v="55"/>
    <d v="1899-12-30T02:16:00"/>
    <n v="2"/>
    <n v="16"/>
    <m/>
    <m/>
    <m/>
    <d v="1899-12-30T01:15:00"/>
    <n v="1"/>
    <n v="15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01:00"/>
    <n v="1"/>
    <n v="1"/>
    <d v="1899-12-30T00:00:00"/>
    <n v="0"/>
    <n v="0"/>
    <n v="2527105.3660000036"/>
    <n v="40685"/>
    <n v="63.745438596491226"/>
    <n v="62.113933046577451"/>
    <m/>
    <m/>
    <m/>
    <m/>
    <m/>
  </r>
  <r>
    <n v="716"/>
    <n v="124"/>
    <d v="2011-12-31T00:00:00"/>
    <n v="12"/>
    <x v="0"/>
    <n v="45"/>
    <s v="TSL,JSR"/>
    <s v="CURRAGH SS"/>
    <s v="FORTUNE RAINBOW"/>
    <d v="1899-12-30T19:30:00"/>
    <x v="708"/>
    <s v="DTY-WT 1-WCS-RLS 1-IMWB 1-DTY"/>
    <n v="45"/>
    <n v="0"/>
    <m/>
    <d v="1899-12-30T19:30:00"/>
    <d v="1899-12-30T19:30:00"/>
    <d v="1899-12-30T00:00:00"/>
    <n v="0"/>
    <n v="0"/>
    <d v="1899-12-30T19:40:00"/>
    <d v="1899-12-30T00:10:00"/>
    <n v="0"/>
    <n v="10"/>
    <d v="1899-12-30T19:55:00"/>
    <d v="1899-12-30T00:15:00"/>
    <n v="0"/>
    <n v="15"/>
    <d v="1899-12-30T21:00:00"/>
    <d v="1899-12-30T01:05:00"/>
    <n v="1"/>
    <n v="5"/>
    <d v="1899-12-30T21:05:00"/>
    <d v="1899-12-30T23:04:00"/>
    <d v="1899-12-30T01:59:00"/>
    <n v="1"/>
    <n v="59"/>
    <d v="1899-12-30T21:05:00"/>
    <d v="1899-12-30T23:04:00"/>
    <d v="1899-12-30T01:59:00"/>
    <n v="1"/>
    <n v="59"/>
    <d v="1899-12-30T23:09:00"/>
    <d v="1899-12-30T00:05:00"/>
    <n v="0"/>
    <n v="5"/>
    <d v="1899-12-30T23:10:00"/>
    <d v="1899-12-30T00:01:00"/>
    <n v="0"/>
    <n v="1"/>
    <d v="1899-12-31T01:10:00"/>
    <d v="1899-12-30T02:00:00"/>
    <n v="2"/>
    <n v="0"/>
    <d v="1899-12-31T01:10:00"/>
    <d v="1899-12-31T01:10:00"/>
    <d v="1899-12-30T00:00:00"/>
    <n v="0"/>
    <n v="0"/>
    <d v="1899-12-31T01:10:00"/>
    <d v="1899-12-31T01:10:00"/>
    <m/>
    <d v="1899-12-30T00:00:00"/>
    <n v="0"/>
    <n v="0"/>
    <d v="1899-12-31T01:20:00"/>
    <d v="1899-12-30T00:10:00"/>
    <n v="0"/>
    <n v="10"/>
    <d v="1899-12-31T01:25:00"/>
    <d v="1899-12-30T00:05:00"/>
    <n v="0"/>
    <n v="5"/>
    <d v="1899-12-31T01:25:00"/>
    <d v="1899-12-31T01:30:00"/>
    <d v="1899-12-30T00:05:00"/>
    <n v="0"/>
    <n v="5"/>
    <d v="1899-12-30T06:00:00"/>
    <n v="6"/>
    <n v="0"/>
    <d v="1899-12-30T01:25:00"/>
    <n v="1"/>
    <n v="25"/>
    <d v="1899-12-30T01:59:00"/>
    <n v="1"/>
    <n v="59"/>
    <d v="1899-12-30T02:00:00"/>
    <n v="2"/>
    <n v="0"/>
    <m/>
    <m/>
    <m/>
    <d v="1899-12-30T00:55:00"/>
    <n v="0"/>
    <n v="55"/>
    <d v="1899-12-30T00:00:00"/>
    <n v="0"/>
    <n v="0"/>
    <d v="1899-12-30T00:12:00"/>
    <n v="0"/>
    <n v="12"/>
    <d v="1899-12-30T00:00:00"/>
    <n v="0"/>
    <n v="0"/>
    <d v="1899-12-30T00:00:00"/>
    <n v="0"/>
    <n v="0"/>
    <d v="1899-12-30T00:00:00"/>
    <n v="0"/>
    <n v="0"/>
    <d v="1899-12-30T00:53:00"/>
    <n v="0"/>
    <n v="53"/>
    <d v="1899-12-30T00:00:00"/>
    <n v="0"/>
    <n v="0"/>
    <n v="2529790.7460000035"/>
    <n v="40730"/>
    <n v="59.675111111111114"/>
    <n v="62.111238546525989"/>
    <m/>
    <m/>
    <m/>
    <m/>
    <m/>
  </r>
  <r>
    <n v="717"/>
    <n v="125"/>
    <d v="2011-12-31T00:00:00"/>
    <n v="12"/>
    <x v="1"/>
    <n v="25"/>
    <s v="TSL,HALDIA"/>
    <s v="HAIL CREEK/OKEY NORTH"/>
    <s v="FRONTIER AMBITION"/>
    <d v="1899-12-30T23:45:00"/>
    <x v="709"/>
    <s v="DTY-WT 1-WCS-RLS 2-IMWB 1-DTY"/>
    <n v="57"/>
    <n v="2"/>
    <m/>
    <d v="1899-12-30T23:45:00"/>
    <d v="1899-12-30T23:45:00"/>
    <d v="1899-12-30T00:00:00"/>
    <n v="0"/>
    <n v="0"/>
    <d v="1899-12-30T23:50:00"/>
    <d v="1899-12-30T00:05:00"/>
    <n v="0"/>
    <n v="5"/>
    <d v="1899-12-31T00:05:00"/>
    <d v="1899-12-30T00:15:00"/>
    <n v="0"/>
    <n v="15"/>
    <d v="1899-12-31T00:55:00"/>
    <d v="1899-12-30T00:50:00"/>
    <n v="0"/>
    <n v="50"/>
    <d v="1899-12-31T01:05:00"/>
    <d v="1899-12-31T02:35:00"/>
    <d v="1899-12-30T01:30:00"/>
    <n v="1"/>
    <n v="30"/>
    <d v="1899-12-31T01:05:00"/>
    <d v="1899-12-31T02:35:00"/>
    <d v="1899-12-30T01:30:00"/>
    <n v="1"/>
    <n v="30"/>
    <d v="1899-12-31T02:38:00"/>
    <d v="1899-12-30T00:03:00"/>
    <n v="0"/>
    <n v="3"/>
    <d v="1899-12-31T02:39:00"/>
    <d v="1899-12-30T00:01:00"/>
    <n v="0"/>
    <n v="1"/>
    <d v="1899-12-31T05:04:00"/>
    <d v="1899-12-30T02:25:00"/>
    <n v="2"/>
    <n v="25"/>
    <d v="1899-12-31T05:04:00"/>
    <d v="1899-12-31T05:04:00"/>
    <d v="1899-12-30T00:00:00"/>
    <n v="0"/>
    <n v="0"/>
    <d v="1899-12-31T05:04:00"/>
    <d v="1899-12-31T05:04:00"/>
    <m/>
    <d v="1899-12-30T00:00:00"/>
    <n v="0"/>
    <n v="0"/>
    <d v="1899-12-31T05:15:00"/>
    <d v="1899-12-30T00:11:00"/>
    <n v="0"/>
    <n v="11"/>
    <d v="1899-12-31T05:20:00"/>
    <d v="1899-12-30T00:05:00"/>
    <n v="0"/>
    <n v="5"/>
    <d v="1899-12-31T05:20:00"/>
    <d v="1899-12-31T05:25:00"/>
    <d v="1899-12-30T00:05:00"/>
    <n v="0"/>
    <n v="5"/>
    <d v="1899-12-30T05:40:00"/>
    <n v="5"/>
    <n v="40"/>
    <d v="1899-12-30T01:09:00"/>
    <n v="1"/>
    <n v="9"/>
    <d v="1899-12-30T01:30:00"/>
    <n v="1"/>
    <n v="30"/>
    <d v="1899-12-30T02:25:00"/>
    <n v="2"/>
    <n v="25"/>
    <m/>
    <m/>
    <m/>
    <d v="1899-12-30T01:39:00"/>
    <n v="1"/>
    <n v="39"/>
    <d v="1899-12-30T00:00:00"/>
    <n v="0"/>
    <n v="0"/>
    <d v="1899-12-30T00:07:00"/>
    <n v="0"/>
    <n v="7"/>
    <d v="1899-12-30T00:00:00"/>
    <n v="0"/>
    <n v="0"/>
    <d v="1899-12-30T00:00:00"/>
    <n v="0"/>
    <n v="0"/>
    <d v="1899-12-30T00:00:00"/>
    <n v="0"/>
    <n v="0"/>
    <d v="1899-12-30T00:39:00"/>
    <n v="0"/>
    <n v="39"/>
    <d v="1899-12-30T00:00:00"/>
    <n v="0"/>
    <n v="0"/>
    <n v="2533398.6060000034"/>
    <n v="40787"/>
    <n v="63.295789473684209"/>
    <n v="62.112893961311286"/>
    <m/>
    <m/>
    <m/>
    <m/>
    <m/>
  </r>
  <r>
    <n v="718"/>
    <n v="1"/>
    <d v="2012-01-01T00:00:00"/>
    <n v="1"/>
    <x v="17"/>
    <n v="1"/>
    <s v="UML,SUKHINDA"/>
    <s v="HARD COKING COAL"/>
    <s v="SUMMER FORTUNE"/>
    <d v="1899-12-30T01:15:00"/>
    <x v="710"/>
    <s v="DTY-WT 1-WCS-RLS 1-IMWB 1-DTY"/>
    <n v="57"/>
    <n v="0"/>
    <m/>
    <d v="1899-12-30T01:15:00"/>
    <d v="1899-12-30T01:15:00"/>
    <d v="1899-12-30T00:00:00"/>
    <n v="0"/>
    <n v="0"/>
    <d v="1899-12-30T02:25:00"/>
    <d v="1899-12-30T01:10:00"/>
    <n v="1"/>
    <n v="10"/>
    <d v="1899-12-30T02:45:00"/>
    <d v="1899-12-30T00:20:00"/>
    <n v="0"/>
    <n v="20"/>
    <d v="1899-12-30T03:25:00"/>
    <d v="1899-12-30T00:40:00"/>
    <n v="0"/>
    <n v="40"/>
    <d v="1899-12-30T03:30:00"/>
    <d v="1899-12-30T05:35:00"/>
    <d v="1899-12-30T02:05:00"/>
    <n v="2"/>
    <n v="5"/>
    <d v="1899-12-30T03:30:00"/>
    <d v="1899-12-30T05:35:00"/>
    <d v="1899-12-30T02:05:00"/>
    <n v="2"/>
    <n v="5"/>
    <d v="1899-12-30T05:40:00"/>
    <d v="1899-12-30T00:05:00"/>
    <n v="0"/>
    <n v="5"/>
    <d v="1899-12-30T05:53:00"/>
    <d v="1899-12-30T00:13:00"/>
    <n v="0"/>
    <n v="13"/>
    <d v="1899-12-30T08:00:00"/>
    <d v="1899-12-30T02:07:00"/>
    <n v="2"/>
    <n v="7"/>
    <d v="1899-12-30T08:00:00"/>
    <d v="1899-12-30T08:00:00"/>
    <d v="1899-12-30T00:00:00"/>
    <n v="0"/>
    <n v="0"/>
    <d v="1899-12-30T08:00:00"/>
    <d v="1899-12-30T08:00:00"/>
    <m/>
    <d v="1899-12-30T00:00:00"/>
    <n v="0"/>
    <n v="0"/>
    <d v="1899-12-30T08:10:00"/>
    <d v="1899-12-30T00:10:00"/>
    <n v="0"/>
    <n v="10"/>
    <d v="1899-12-30T08:13:00"/>
    <d v="1899-12-30T00:03:00"/>
    <n v="0"/>
    <n v="3"/>
    <d v="1899-12-30T08:13:00"/>
    <d v="1899-12-30T08:15:00"/>
    <d v="1899-12-30T00:02:00"/>
    <n v="0"/>
    <n v="2"/>
    <d v="1899-12-30T07:00:00"/>
    <n v="7"/>
    <n v="0"/>
    <d v="1899-12-30T00:58:00"/>
    <n v="0"/>
    <n v="58"/>
    <d v="1899-12-30T02:05:00"/>
    <n v="2"/>
    <n v="5"/>
    <d v="1899-12-30T02:07:00"/>
    <n v="2"/>
    <n v="7"/>
    <m/>
    <m/>
    <m/>
    <d v="1899-12-30T01:06:00"/>
    <n v="1"/>
    <n v="6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01:00"/>
    <n v="1"/>
    <n v="1"/>
    <d v="1899-12-30T00:00:00"/>
    <n v="0"/>
    <n v="0"/>
    <n v="2536907.3060000036"/>
    <n v="40844"/>
    <n v="61.556140350877193"/>
    <n v="62.112116981686505"/>
    <m/>
    <m/>
    <m/>
    <m/>
    <m/>
  </r>
  <r>
    <n v="719"/>
    <n v="2"/>
    <d v="2012-01-01T00:00:00"/>
    <n v="1"/>
    <x v="2"/>
    <n v="1"/>
    <s v="UML,DGPR"/>
    <s v="HARD COKING COAL"/>
    <s v="SUMMER FORTUNE"/>
    <d v="1899-12-30T20:30:00"/>
    <x v="711"/>
    <s v="DTY-WT 1-WCS-RLS 1-IMWB 1-DTY"/>
    <n v="58"/>
    <n v="1"/>
    <m/>
    <d v="1899-12-30T20:30:00"/>
    <d v="1899-12-30T20:30:00"/>
    <d v="1899-12-30T00:00:00"/>
    <n v="0"/>
    <n v="0"/>
    <d v="1899-12-30T20:40:00"/>
    <d v="1899-12-30T00:10:00"/>
    <n v="0"/>
    <n v="10"/>
    <d v="1899-12-30T20:55:00"/>
    <d v="1899-12-30T00:15:00"/>
    <n v="0"/>
    <n v="15"/>
    <d v="1899-12-30T22:55:00"/>
    <d v="1899-12-30T02:00:00"/>
    <n v="2"/>
    <n v="0"/>
    <d v="1899-12-30T23:00:00"/>
    <d v="1899-12-30T23:55:00"/>
    <d v="1899-12-30T00:55:00"/>
    <n v="0"/>
    <n v="55"/>
    <d v="1899-12-30T23:00:00"/>
    <d v="1899-12-30T23:55:00"/>
    <d v="1899-12-30T00:55:00"/>
    <n v="0"/>
    <n v="55"/>
    <d v="1899-12-31T00:00:00"/>
    <d v="1899-12-30T00:05:00"/>
    <n v="0"/>
    <n v="5"/>
    <d v="1899-12-31T00:02:00"/>
    <d v="1899-12-30T00:02:00"/>
    <n v="0"/>
    <n v="2"/>
    <d v="1899-12-31T05:46:00"/>
    <d v="1899-12-30T05:44:00"/>
    <n v="5"/>
    <n v="44"/>
    <d v="1899-12-31T05:46:00"/>
    <d v="1899-12-31T05:46:00"/>
    <d v="1899-12-30T00:00:00"/>
    <n v="0"/>
    <n v="0"/>
    <d v="1899-12-31T05:46:00"/>
    <d v="1899-12-31T05:46:00"/>
    <m/>
    <d v="1899-12-30T00:00:00"/>
    <n v="0"/>
    <n v="0"/>
    <d v="1899-12-31T05:54:00"/>
    <d v="1899-12-30T00:08:00"/>
    <n v="0"/>
    <n v="8"/>
    <d v="1899-12-31T05:58:00"/>
    <d v="1899-12-30T00:04:00"/>
    <n v="0"/>
    <n v="4"/>
    <d v="1899-12-31T05:58:00"/>
    <d v="1899-12-31T06:00:00"/>
    <d v="1899-12-30T00:02:00"/>
    <n v="0"/>
    <n v="2"/>
    <d v="1899-12-30T09:30:00"/>
    <n v="9"/>
    <n v="30"/>
    <d v="1899-12-30T02:17:00"/>
    <n v="2"/>
    <n v="17"/>
    <d v="1899-12-30T00:55:00"/>
    <n v="0"/>
    <n v="55"/>
    <d v="1899-12-30T05:44:00"/>
    <n v="5"/>
    <n v="44"/>
    <m/>
    <m/>
    <m/>
    <d v="1899-12-30T01:14:00"/>
    <n v="1"/>
    <n v="14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4:30:00"/>
    <n v="4"/>
    <n v="30"/>
    <d v="1899-12-30T00:05:00"/>
    <n v="0"/>
    <n v="5"/>
    <n v="2540671.8560000034"/>
    <n v="40902"/>
    <n v="64.906034482758628"/>
    <n v="62.11607882255155"/>
    <m/>
    <m/>
    <m/>
    <m/>
    <m/>
  </r>
  <r>
    <n v="720"/>
    <n v="3"/>
    <d v="2012-01-01T00:00:00"/>
    <n v="1"/>
    <x v="0"/>
    <n v="1"/>
    <s v="TSL,JSR"/>
    <s v="CP OMAN"/>
    <s v="MP PANAMAX 6"/>
    <d v="1899-12-30T21:00:00"/>
    <x v="712"/>
    <s v="DTY-WT 1-WCS-RLS 2-IMWB 1-DTY"/>
    <n v="58"/>
    <n v="1"/>
    <m/>
    <d v="1899-12-30T21:00:00"/>
    <d v="1899-12-30T21:00:00"/>
    <d v="1899-12-30T00:00:00"/>
    <n v="0"/>
    <n v="0"/>
    <d v="1899-12-30T21:10:00"/>
    <d v="1899-12-30T00:10:00"/>
    <n v="0"/>
    <n v="10"/>
    <d v="1899-12-30T21:25:00"/>
    <d v="1899-12-30T00:15:00"/>
    <n v="0"/>
    <n v="15"/>
    <d v="1899-12-30T23:55:00"/>
    <d v="1899-12-30T02:30:00"/>
    <n v="2"/>
    <n v="30"/>
    <d v="1899-12-31T00:05:00"/>
    <d v="1899-12-31T01:10:00"/>
    <d v="1899-12-30T01:05:00"/>
    <n v="1"/>
    <n v="5"/>
    <d v="1899-12-31T00:05:00"/>
    <d v="1899-12-31T01:10:00"/>
    <d v="1899-12-30T01:05:00"/>
    <n v="1"/>
    <n v="5"/>
    <d v="1899-12-31T01:15:00"/>
    <d v="1899-12-30T00:05:00"/>
    <n v="0"/>
    <n v="5"/>
    <d v="1899-12-31T01:16:00"/>
    <d v="1899-12-30T00:01:00"/>
    <n v="0"/>
    <n v="1"/>
    <d v="1899-12-31T04:01:00"/>
    <d v="1899-12-30T02:45:00"/>
    <n v="2"/>
    <n v="45"/>
    <d v="1899-12-31T04:01:00"/>
    <d v="1899-12-31T04:01:00"/>
    <d v="1899-12-30T00:00:00"/>
    <n v="0"/>
    <n v="0"/>
    <d v="1899-12-31T04:01:00"/>
    <d v="1899-12-31T04:01:00"/>
    <m/>
    <d v="1899-12-30T00:00:00"/>
    <n v="0"/>
    <n v="0"/>
    <d v="1899-12-31T04:10:00"/>
    <d v="1899-12-30T00:09:00"/>
    <n v="0"/>
    <n v="9"/>
    <d v="1899-12-31T04:15:00"/>
    <d v="1899-12-30T00:05:00"/>
    <n v="0"/>
    <n v="5"/>
    <d v="1899-12-31T04:15:00"/>
    <d v="1899-12-31T04:20:00"/>
    <d v="1899-12-30T00:05:00"/>
    <n v="0"/>
    <n v="5"/>
    <d v="1899-12-30T07:20:00"/>
    <n v="7"/>
    <n v="20"/>
    <d v="1899-12-30T02:49:00"/>
    <n v="2"/>
    <n v="49"/>
    <d v="1899-12-30T01:05:00"/>
    <n v="1"/>
    <n v="5"/>
    <d v="1899-12-30T02:45:00"/>
    <n v="2"/>
    <n v="45"/>
    <m/>
    <m/>
    <m/>
    <d v="1899-12-30T00:38:00"/>
    <n v="0"/>
    <n v="38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2:07:00"/>
    <n v="2"/>
    <n v="7"/>
    <d v="1899-12-30T00:00:00"/>
    <n v="0"/>
    <n v="0"/>
    <n v="2544297.7960000033"/>
    <n v="40960"/>
    <n v="62.516206896551722"/>
    <n v="62.11664541015633"/>
    <m/>
    <m/>
    <m/>
    <m/>
    <m/>
  </r>
  <r>
    <n v="721"/>
    <n v="4"/>
    <d v="2012-01-02T00:00:00"/>
    <n v="1"/>
    <x v="45"/>
    <n v="1"/>
    <s v="JAL"/>
    <s v="STEAM NON COKING"/>
    <s v="DIAMOND STAR"/>
    <d v="1899-12-30T12:20:00"/>
    <x v="713"/>
    <s v="DTY-WT 1-WCS-RLS 1-IMWB 1-DTY"/>
    <n v="58"/>
    <n v="0"/>
    <m/>
    <d v="1899-12-30T12:20:00"/>
    <d v="1899-12-30T12:20:00"/>
    <d v="1899-12-30T00:00:00"/>
    <n v="0"/>
    <n v="0"/>
    <d v="1899-12-30T12:30:00"/>
    <d v="1899-12-30T00:10:00"/>
    <n v="0"/>
    <n v="10"/>
    <d v="1899-12-30T12:40:00"/>
    <d v="1899-12-30T00:10:00"/>
    <n v="0"/>
    <n v="10"/>
    <d v="1899-12-30T13:30:00"/>
    <d v="1899-12-30T00:50:00"/>
    <n v="0"/>
    <n v="50"/>
    <d v="1899-12-30T13:45:00"/>
    <d v="1899-12-30T15:20:00"/>
    <d v="1899-12-30T01:35:00"/>
    <n v="1"/>
    <n v="35"/>
    <d v="1899-12-30T13:45:00"/>
    <d v="1899-12-30T15:20:00"/>
    <d v="1899-12-30T01:35:00"/>
    <n v="1"/>
    <n v="35"/>
    <d v="1899-12-30T15:24:00"/>
    <d v="1899-12-30T00:04:00"/>
    <n v="0"/>
    <n v="4"/>
    <d v="1899-12-30T15:24:00"/>
    <d v="1899-12-30T00:00:00"/>
    <n v="0"/>
    <n v="0"/>
    <d v="1899-12-30T18:00:00"/>
    <d v="1899-12-30T02:36:00"/>
    <n v="2"/>
    <n v="36"/>
    <d v="1899-12-30T18:00:00"/>
    <d v="1899-12-30T18:00:00"/>
    <d v="1899-12-30T00:00:00"/>
    <n v="0"/>
    <n v="0"/>
    <d v="1899-12-30T18:00:00"/>
    <d v="1899-12-30T18:00:00"/>
    <m/>
    <d v="1899-12-30T00:00:00"/>
    <n v="0"/>
    <n v="0"/>
    <d v="1899-12-30T18:10:00"/>
    <d v="1899-12-30T00:10:00"/>
    <n v="0"/>
    <n v="10"/>
    <d v="1899-12-30T18:15:00"/>
    <d v="1899-12-30T00:05:00"/>
    <n v="0"/>
    <n v="5"/>
    <d v="1899-12-30T18:15:00"/>
    <d v="1899-12-30T18:20:00"/>
    <d v="1899-12-30T00:05:00"/>
    <n v="0"/>
    <n v="5"/>
    <d v="1899-12-30T06:00:00"/>
    <n v="6"/>
    <n v="0"/>
    <d v="1899-12-30T01:09:00"/>
    <n v="1"/>
    <n v="9"/>
    <d v="1899-12-30T01:35:00"/>
    <n v="1"/>
    <n v="35"/>
    <d v="1899-12-30T02:36:00"/>
    <n v="2"/>
    <n v="36"/>
    <m/>
    <m/>
    <m/>
    <d v="1899-12-30T02:05:00"/>
    <n v="2"/>
    <n v="5"/>
    <d v="1899-12-30T00:00:00"/>
    <n v="0"/>
    <n v="0"/>
    <d v="1899-12-30T00:00:00"/>
    <n v="0"/>
    <n v="0"/>
    <d v="1899-12-30T00:03:00"/>
    <n v="0"/>
    <n v="3"/>
    <d v="1899-12-30T00:00:00"/>
    <n v="0"/>
    <n v="0"/>
    <d v="1899-12-30T00:00:00"/>
    <n v="0"/>
    <n v="0"/>
    <d v="1899-12-30T00:28:00"/>
    <n v="0"/>
    <n v="28"/>
    <d v="1899-12-30T00:52:00"/>
    <n v="0"/>
    <n v="52"/>
    <n v="2548125.7960000033"/>
    <n v="41018"/>
    <n v="66"/>
    <n v="62.122136525427941"/>
    <m/>
    <m/>
    <m/>
    <m/>
    <m/>
  </r>
  <r>
    <n v="722"/>
    <n v="5"/>
    <d v="2012-01-02T00:00:00"/>
    <n v="1"/>
    <x v="46"/>
    <n v="2"/>
    <s v="TSL,JSR"/>
    <s v="ILLAWARA/CD HCC"/>
    <s v="IPSEA COLOSSUS/ECOLA"/>
    <d v="1899-12-30T15:45:00"/>
    <x v="714"/>
    <s v="DTY-WT 1-WCS-RLS 1-IMWB 1-DTY"/>
    <n v="51"/>
    <n v="8"/>
    <m/>
    <d v="1899-12-30T15:45:00"/>
    <d v="1899-12-30T15:45:00"/>
    <d v="1899-12-30T00:00:00"/>
    <n v="0"/>
    <n v="0"/>
    <d v="1899-12-30T15:50:00"/>
    <d v="1899-12-30T00:05:00"/>
    <n v="0"/>
    <n v="5"/>
    <d v="1899-12-30T16:00:00"/>
    <d v="1899-12-30T00:10:00"/>
    <n v="0"/>
    <n v="10"/>
    <d v="1899-12-30T17:30:00"/>
    <d v="1899-12-30T01:30:00"/>
    <n v="1"/>
    <n v="30"/>
    <d v="1899-12-30T17:35:00"/>
    <d v="1899-12-30T19:35:00"/>
    <d v="1899-12-30T02:00:00"/>
    <n v="2"/>
    <n v="0"/>
    <d v="1899-12-30T17:35:00"/>
    <d v="1899-12-30T19:35:00"/>
    <d v="1899-12-30T02:00:00"/>
    <n v="2"/>
    <n v="0"/>
    <d v="1899-12-30T23:23:00"/>
    <d v="1899-12-30T03:48:00"/>
    <n v="3"/>
    <n v="48"/>
    <d v="1899-12-30T19:45:00"/>
    <d v="1899-12-30T00:10:00"/>
    <n v="0"/>
    <n v="10"/>
    <d v="1899-12-31T02:08:00"/>
    <d v="1899-12-30T06:23:00"/>
    <n v="6"/>
    <n v="23"/>
    <d v="1899-12-31T02:08:00"/>
    <d v="1899-12-31T02:08:00"/>
    <d v="1899-12-30T00:00:00"/>
    <n v="0"/>
    <n v="0"/>
    <d v="1899-12-31T02:08:00"/>
    <d v="1899-12-31T02:08:00"/>
    <m/>
    <d v="1899-12-30T00:00:00"/>
    <n v="0"/>
    <n v="0"/>
    <d v="1899-12-31T02:20:00"/>
    <d v="1899-12-30T00:12:00"/>
    <n v="0"/>
    <n v="12"/>
    <d v="1899-12-31T02:25:00"/>
    <d v="1899-12-30T00:05:00"/>
    <n v="0"/>
    <n v="5"/>
    <d v="1899-12-31T02:25:00"/>
    <d v="1899-12-31T02:30:00"/>
    <d v="1899-12-30T00:05:00"/>
    <n v="0"/>
    <n v="5"/>
    <d v="1899-12-30T10:45:00"/>
    <n v="10"/>
    <n v="45"/>
    <d v="1899-12-30T05:35:00"/>
    <n v="5"/>
    <n v="35"/>
    <d v="1899-12-30T02:00:00"/>
    <n v="2"/>
    <n v="0"/>
    <d v="1899-12-30T06:23:00"/>
    <n v="6"/>
    <n v="23"/>
    <m/>
    <m/>
    <m/>
    <d v="1899-12-30T01:01:00"/>
    <n v="1"/>
    <n v="1"/>
    <d v="1899-12-30T00:00:00"/>
    <n v="0"/>
    <n v="0"/>
    <d v="1899-12-30T00:00:00"/>
    <n v="0"/>
    <n v="0"/>
    <d v="1899-12-30T00:00:00"/>
    <n v="0"/>
    <n v="0"/>
    <d v="1899-12-30T03:30:00"/>
    <n v="3"/>
    <n v="30"/>
    <d v="1899-12-30T00:06:00"/>
    <n v="0"/>
    <n v="6"/>
    <d v="1899-12-30T01:46:00"/>
    <n v="1"/>
    <n v="46"/>
    <d v="1899-12-30T00:00:00"/>
    <n v="0"/>
    <n v="0"/>
    <n v="2551360.7960000033"/>
    <n v="41069"/>
    <n v="63.431372549019606"/>
    <n v="62.12376235116519"/>
    <m/>
    <m/>
    <m/>
    <m/>
    <m/>
  </r>
  <r>
    <n v="723"/>
    <n v="6"/>
    <d v="2012-01-02T00:00:00"/>
    <n v="1"/>
    <x v="46"/>
    <n v="3"/>
    <s v="TSL,JSR"/>
    <s v="CURRAGH SS"/>
    <s v="FORTUNE RAINBOW"/>
    <d v="1899-12-30T19:00:00"/>
    <x v="715"/>
    <s v="DTY-WT 1-WCS-RLS 2-IMWB 1-DTY"/>
    <n v="55"/>
    <n v="4"/>
    <m/>
    <d v="1899-12-30T19:00:00"/>
    <d v="1899-12-30T19:00:00"/>
    <d v="1899-12-30T00:00:00"/>
    <n v="0"/>
    <n v="0"/>
    <d v="1899-12-30T19:15:00"/>
    <d v="1899-12-30T00:15:00"/>
    <n v="0"/>
    <n v="15"/>
    <d v="1899-12-30T19:30:00"/>
    <d v="1899-12-30T00:15:00"/>
    <n v="0"/>
    <n v="15"/>
    <d v="1899-12-30T20:35:00"/>
    <d v="1899-12-30T01:05:00"/>
    <n v="1"/>
    <n v="5"/>
    <d v="1899-12-30T20:40:00"/>
    <d v="1899-12-30T22:05:00"/>
    <d v="1899-12-30T01:25:00"/>
    <n v="1"/>
    <n v="25"/>
    <d v="1899-12-30T20:40:00"/>
    <d v="1899-12-30T22:05:00"/>
    <d v="1899-12-30T01:25:00"/>
    <n v="1"/>
    <n v="25"/>
    <d v="1899-12-30T22:48:00"/>
    <d v="1899-12-30T00:43:00"/>
    <n v="0"/>
    <n v="43"/>
    <d v="1899-12-30T22:52:00"/>
    <d v="1899-12-30T00:04:00"/>
    <n v="0"/>
    <n v="4"/>
    <d v="1899-12-31T01:22:00"/>
    <d v="1899-12-30T02:30:00"/>
    <n v="2"/>
    <n v="30"/>
    <d v="1899-12-31T01:22:00"/>
    <d v="1899-12-31T01:22:00"/>
    <d v="1899-12-30T00:00:00"/>
    <n v="0"/>
    <n v="0"/>
    <d v="1899-12-31T01:22:00"/>
    <d v="1899-12-31T01:22:00"/>
    <m/>
    <d v="1899-12-30T00:00:00"/>
    <n v="0"/>
    <n v="0"/>
    <d v="1899-12-31T01:30:00"/>
    <d v="1899-12-30T00:08:00"/>
    <n v="0"/>
    <n v="8"/>
    <d v="1899-12-31T01:35:00"/>
    <d v="1899-12-30T00:05:00"/>
    <n v="0"/>
    <n v="5"/>
    <d v="1899-12-31T01:35:00"/>
    <d v="1899-12-31T01:40:00"/>
    <d v="1899-12-30T00:05:00"/>
    <n v="0"/>
    <n v="5"/>
    <d v="1899-12-30T06:40:00"/>
    <n v="6"/>
    <n v="40"/>
    <d v="1899-12-30T02:01:00"/>
    <n v="2"/>
    <n v="1"/>
    <d v="1899-12-30T01:25:00"/>
    <n v="1"/>
    <n v="25"/>
    <d v="1899-12-30T02:30:00"/>
    <n v="2"/>
    <n v="30"/>
    <m/>
    <m/>
    <m/>
    <d v="1899-12-30T01:13:00"/>
    <n v="1"/>
    <n v="13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17:00"/>
    <n v="0"/>
    <n v="17"/>
    <d v="1899-12-30T01:00:00"/>
    <n v="1"/>
    <n v="0"/>
    <d v="1899-12-30T00:00:00"/>
    <n v="0"/>
    <n v="0"/>
    <n v="2554846.7960000033"/>
    <n v="41124"/>
    <n v="63.381818181818183"/>
    <n v="62.125444898356271"/>
    <m/>
    <m/>
    <m/>
    <m/>
    <m/>
  </r>
  <r>
    <n v="724"/>
    <n v="7"/>
    <d v="2012-01-02T00:00:00"/>
    <n v="1"/>
    <x v="47"/>
    <n v="1"/>
    <s v="TSL,HALDIA"/>
    <s v="HAIL CREEK/OKEY NORTH"/>
    <s v="FRONTIER AMBITION"/>
    <d v="1899-12-30T21:00:00"/>
    <x v="716"/>
    <s v="DTY-WT 1-WCS-RLS 1-IMWB 1-DTY"/>
    <n v="59"/>
    <n v="0"/>
    <m/>
    <d v="1899-12-30T21:00:00"/>
    <d v="1899-12-30T21:00:00"/>
    <d v="1899-12-30T00:00:00"/>
    <n v="0"/>
    <n v="0"/>
    <d v="1899-12-30T21:40:00"/>
    <d v="1899-12-30T00:40:00"/>
    <n v="0"/>
    <n v="40"/>
    <d v="1899-12-30T21:50:00"/>
    <d v="1899-12-30T00:10:00"/>
    <n v="0"/>
    <n v="10"/>
    <d v="1899-12-31T01:10:00"/>
    <d v="1899-12-30T03:20:00"/>
    <n v="3"/>
    <n v="20"/>
    <d v="1899-12-30T01:15:00"/>
    <d v="1899-12-30T02:10:00"/>
    <d v="1899-12-30T00:55:00"/>
    <n v="0"/>
    <n v="55"/>
    <d v="1899-12-30T01:15:00"/>
    <d v="1899-12-30T02:10:00"/>
    <d v="1899-12-30T00:55:00"/>
    <n v="0"/>
    <n v="55"/>
    <d v="1899-12-30T02:40:00"/>
    <d v="1899-12-30T00:30:00"/>
    <n v="0"/>
    <n v="30"/>
    <d v="1899-12-30T03:11:00"/>
    <d v="1899-12-30T00:31:00"/>
    <n v="0"/>
    <n v="31"/>
    <d v="1899-12-30T05:20:00"/>
    <d v="1899-12-30T02:09:00"/>
    <n v="2"/>
    <n v="9"/>
    <d v="1899-12-31T05:20:00"/>
    <d v="1899-12-31T05:20:00"/>
    <d v="1899-12-30T00:00:00"/>
    <n v="0"/>
    <n v="0"/>
    <d v="1899-12-31T05:20:00"/>
    <d v="1899-12-31T05:20:00"/>
    <m/>
    <d v="1899-12-30T00:00:00"/>
    <n v="0"/>
    <n v="0"/>
    <d v="1899-12-31T05:25:00"/>
    <d v="1899-12-30T00:05:00"/>
    <n v="0"/>
    <n v="5"/>
    <d v="1899-12-31T05:30:00"/>
    <d v="1899-12-30T00:05:00"/>
    <n v="0"/>
    <n v="5"/>
    <d v="1899-12-31T05:30:00"/>
    <d v="1899-12-31T05:35:00"/>
    <d v="1899-12-30T00:05:00"/>
    <n v="0"/>
    <n v="5"/>
    <d v="1899-12-30T08:35:00"/>
    <n v="8"/>
    <n v="35"/>
    <d v="1899-12-30T04:00:00"/>
    <n v="4"/>
    <n v="0"/>
    <d v="1899-12-30T00:55:00"/>
    <n v="0"/>
    <n v="55"/>
    <d v="1899-12-30T02:09:00"/>
    <n v="2"/>
    <n v="9"/>
    <m/>
    <m/>
    <m/>
    <d v="1899-12-30T01:18:00"/>
    <n v="1"/>
    <n v="18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51:00"/>
    <n v="0"/>
    <n v="51"/>
    <d v="1899-12-30T00:00:00"/>
    <n v="0"/>
    <n v="0"/>
    <n v="2558534.7960000033"/>
    <n v="41183"/>
    <n v="62.508474576271183"/>
    <n v="62.125993638151748"/>
    <m/>
    <m/>
    <m/>
    <m/>
    <m/>
  </r>
  <r>
    <n v="725"/>
    <n v="8"/>
    <d v="2012-01-03T00:00:00"/>
    <n v="1"/>
    <x v="47"/>
    <n v="2"/>
    <s v="TSL,HALDIA"/>
    <s v="HAIL CREEK/OKEY NORTH"/>
    <s v="FRONTIER AMBITION"/>
    <d v="1899-12-30T23:45:00"/>
    <x v="717"/>
    <s v="DTY-WT 1-WCS-RLS 2-IMWB 1-DTY"/>
    <n v="58"/>
    <n v="1"/>
    <m/>
    <d v="1899-12-30T23:45:00"/>
    <d v="1899-12-30T23:45:00"/>
    <d v="1899-12-30T00:00:00"/>
    <n v="0"/>
    <n v="0"/>
    <d v="1899-12-31T03:00:00"/>
    <d v="1899-12-30T03:15:00"/>
    <n v="3"/>
    <n v="15"/>
    <d v="1899-12-31T03:50:00"/>
    <d v="1899-12-30T00:50:00"/>
    <n v="0"/>
    <n v="50"/>
    <d v="1899-12-31T04:15:00"/>
    <d v="1899-12-30T00:25:00"/>
    <n v="0"/>
    <n v="25"/>
    <d v="1899-12-31T04:26:00"/>
    <d v="1899-12-31T04:50:00"/>
    <d v="1899-12-30T00:24:00"/>
    <n v="0"/>
    <n v="24"/>
    <d v="1899-12-31T04:26:00"/>
    <d v="1899-12-31T04:50:00"/>
    <d v="1899-12-30T00:24:00"/>
    <n v="0"/>
    <n v="24"/>
    <d v="1899-12-31T05:41:00"/>
    <d v="1899-12-30T00:51:00"/>
    <n v="0"/>
    <n v="51"/>
    <d v="1899-12-31T05:42:00"/>
    <d v="1899-12-30T00:01:00"/>
    <n v="0"/>
    <n v="1"/>
    <d v="1899-12-31T07:57:00"/>
    <d v="1899-12-30T02:15:00"/>
    <n v="2"/>
    <n v="15"/>
    <d v="1899-12-31T07:57:00"/>
    <d v="1899-12-31T07:57:00"/>
    <d v="1899-12-30T00:00:00"/>
    <n v="0"/>
    <n v="0"/>
    <d v="1899-12-31T07:57:00"/>
    <d v="1899-12-31T07:57:00"/>
    <m/>
    <d v="1899-12-30T00:00:00"/>
    <n v="0"/>
    <n v="0"/>
    <d v="1899-12-31T08:10:00"/>
    <d v="1899-12-30T00:13:00"/>
    <n v="0"/>
    <n v="13"/>
    <d v="1899-12-31T08:15:00"/>
    <d v="1899-12-30T00:05:00"/>
    <n v="0"/>
    <n v="5"/>
    <d v="1899-12-31T08:15:00"/>
    <d v="1899-12-31T08:20:00"/>
    <d v="1899-12-30T00:05:00"/>
    <n v="0"/>
    <n v="5"/>
    <d v="1899-12-30T08:35:00"/>
    <n v="8"/>
    <n v="35"/>
    <d v="1899-12-30T01:34:00"/>
    <n v="1"/>
    <n v="34"/>
    <d v="1899-12-30T00:24:00"/>
    <n v="0"/>
    <n v="24"/>
    <d v="1899-12-30T02:15:00"/>
    <n v="2"/>
    <n v="15"/>
    <m/>
    <m/>
    <m/>
    <d v="1899-12-30T01:34:00"/>
    <n v="1"/>
    <n v="34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41:00"/>
    <n v="0"/>
    <n v="41"/>
    <d v="1899-12-30T00:00:00"/>
    <n v="0"/>
    <n v="0"/>
    <n v="2562195.7960000033"/>
    <n v="41241"/>
    <n v="63.120689655172413"/>
    <n v="62.127392546252594"/>
    <m/>
    <m/>
    <m/>
    <m/>
    <m/>
  </r>
  <r>
    <n v="726"/>
    <n v="9"/>
    <d v="2012-01-03T00:00:00"/>
    <n v="1"/>
    <x v="46"/>
    <n v="4"/>
    <s v="TSL,JSR"/>
    <s v="ILLAWARA/ANTHRACITE"/>
    <s v="KM KEELUNG/NAVIOS VECTOR"/>
    <d v="1899-12-30T06:35:00"/>
    <x v="718"/>
    <s v="DTY-WT 1-WCS-RLS 1-IMWB 1-DTY"/>
    <n v="45"/>
    <n v="0"/>
    <m/>
    <d v="1899-12-30T06:35:00"/>
    <d v="1899-12-30T06:35:00"/>
    <d v="1899-12-30T00:00:00"/>
    <n v="0"/>
    <n v="0"/>
    <d v="1899-12-30T06:40:00"/>
    <d v="1899-12-30T00:05:00"/>
    <n v="0"/>
    <n v="5"/>
    <d v="1899-12-30T06:55:00"/>
    <d v="1899-12-30T00:15:00"/>
    <n v="0"/>
    <n v="15"/>
    <d v="1899-12-30T07:35:00"/>
    <d v="1899-12-30T00:40:00"/>
    <n v="0"/>
    <n v="40"/>
    <d v="1899-12-30T07:40:00"/>
    <d v="1899-12-30T09:20:00"/>
    <d v="1899-12-30T01:40:00"/>
    <n v="1"/>
    <n v="40"/>
    <d v="1899-12-30T07:40:00"/>
    <d v="1899-12-30T09:20:00"/>
    <d v="1899-12-30T01:40:00"/>
    <n v="1"/>
    <n v="40"/>
    <d v="1899-12-30T09:28:00"/>
    <d v="1899-12-30T00:08:00"/>
    <n v="0"/>
    <n v="8"/>
    <d v="1899-12-30T09:28:00"/>
    <d v="1899-12-30T00:00:00"/>
    <n v="0"/>
    <n v="0"/>
    <d v="1899-12-30T17:45:00"/>
    <d v="1899-12-30T08:17:00"/>
    <n v="8"/>
    <n v="17"/>
    <d v="1899-12-30T17:45:00"/>
    <d v="1899-12-30T17:45:00"/>
    <d v="1899-12-30T00:00:00"/>
    <n v="0"/>
    <n v="0"/>
    <d v="1899-12-30T17:45:00"/>
    <d v="1899-12-30T17:45:00"/>
    <m/>
    <d v="1899-12-30T00:00:00"/>
    <n v="0"/>
    <n v="0"/>
    <d v="1899-12-30T17:50:00"/>
    <d v="1899-12-30T00:05:00"/>
    <n v="0"/>
    <n v="5"/>
    <d v="1899-12-30T17:55:00"/>
    <d v="1899-12-30T00:05:00"/>
    <n v="0"/>
    <n v="5"/>
    <d v="1899-12-30T17:55:00"/>
    <d v="1899-12-30T18:00:00"/>
    <d v="1899-12-30T00:05:00"/>
    <n v="0"/>
    <n v="5"/>
    <d v="1899-12-30T11:25:00"/>
    <n v="11"/>
    <n v="25"/>
    <d v="1899-12-30T00:58:00"/>
    <n v="0"/>
    <n v="58"/>
    <d v="1899-12-30T01:40:00"/>
    <n v="1"/>
    <n v="40"/>
    <d v="1899-12-30T08:17:00"/>
    <n v="8"/>
    <n v="17"/>
    <m/>
    <m/>
    <m/>
    <d v="1899-12-30T00:32:00"/>
    <n v="0"/>
    <n v="32"/>
    <d v="1899-12-30T00:00:00"/>
    <n v="0"/>
    <n v="0"/>
    <d v="1899-12-30T00:00:00"/>
    <n v="0"/>
    <n v="0"/>
    <d v="1899-12-30T00:00:00"/>
    <n v="0"/>
    <n v="0"/>
    <d v="1899-12-30T07:45:00"/>
    <n v="7"/>
    <n v="45"/>
    <d v="1899-12-30T00:00:00"/>
    <n v="0"/>
    <n v="0"/>
    <d v="1899-12-30T00:00:00"/>
    <n v="0"/>
    <n v="0"/>
    <d v="1899-12-30T00:00:00"/>
    <n v="0"/>
    <n v="0"/>
    <n v="2564964.7960000033"/>
    <n v="41286"/>
    <n v="61.533333333333331"/>
    <n v="62.12674504674716"/>
    <m/>
    <m/>
    <m/>
    <m/>
    <m/>
  </r>
  <r>
    <n v="727"/>
    <n v="10"/>
    <d v="2012-01-03T00:00:00"/>
    <n v="1"/>
    <x v="48"/>
    <n v="1"/>
    <s v="JAL"/>
    <s v="STEAM NON COKING"/>
    <s v="FENGLI 1"/>
    <d v="1899-12-30T11:45:00"/>
    <x v="719"/>
    <s v="DTY-WT 1-WCS-RLS 2-IMWB 1-DTY"/>
    <n v="58"/>
    <n v="0"/>
    <m/>
    <d v="1899-12-30T11:45:00"/>
    <d v="1899-12-30T11:45:00"/>
    <d v="1899-12-30T00:00:00"/>
    <n v="0"/>
    <n v="0"/>
    <d v="1899-12-30T12:15:00"/>
    <d v="1899-12-30T00:30:00"/>
    <n v="0"/>
    <n v="30"/>
    <d v="1899-12-30T12:35:00"/>
    <d v="1899-12-30T00:20:00"/>
    <n v="0"/>
    <n v="20"/>
    <d v="1899-12-30T13:40:00"/>
    <d v="1899-12-30T01:05:00"/>
    <n v="1"/>
    <n v="5"/>
    <d v="1899-12-30T13:45:00"/>
    <d v="1899-12-30T17:05:00"/>
    <d v="1899-12-30T03:20:00"/>
    <n v="3"/>
    <n v="20"/>
    <d v="1899-12-30T13:45:00"/>
    <d v="1899-12-30T17:05:00"/>
    <d v="1899-12-30T03:20:00"/>
    <n v="3"/>
    <n v="20"/>
    <d v="1899-12-30T16:45:00"/>
    <d v="1899-12-30T03:00:00"/>
    <n v="3"/>
    <n v="0"/>
    <d v="1899-12-30T16:46:00"/>
    <d v="1899-12-30T00:01:00"/>
    <n v="0"/>
    <n v="1"/>
    <d v="1899-12-30T18:05:00"/>
    <d v="1899-12-30T01:19:00"/>
    <n v="1"/>
    <n v="19"/>
    <d v="1899-12-30T18:05:00"/>
    <d v="1899-12-30T18:05:00"/>
    <d v="1899-12-30T00:00:00"/>
    <n v="0"/>
    <n v="0"/>
    <d v="1899-12-30T18:05:00"/>
    <d v="1899-12-30T18:05:00"/>
    <m/>
    <d v="1899-12-30T00:00:00"/>
    <n v="0"/>
    <n v="0"/>
    <d v="1899-12-30T18:15:00"/>
    <d v="1899-12-30T00:10:00"/>
    <n v="0"/>
    <n v="10"/>
    <d v="1899-12-30T18:20:00"/>
    <d v="1899-12-30T00:05:00"/>
    <n v="0"/>
    <n v="5"/>
    <d v="1899-12-30T18:20:00"/>
    <d v="1899-12-30T18:25:00"/>
    <d v="1899-12-30T00:05:00"/>
    <n v="0"/>
    <n v="5"/>
    <d v="1899-12-30T06:40:00"/>
    <n v="6"/>
    <n v="40"/>
    <d v="1899-12-30T04:20:00"/>
    <n v="4"/>
    <n v="20"/>
    <d v="1899-12-30T03:20:00"/>
    <n v="3"/>
    <n v="20"/>
    <d v="1899-12-30T01:19:00"/>
    <n v="1"/>
    <n v="19"/>
    <m/>
    <m/>
    <m/>
    <d v="1899-12-30T01:06:00"/>
    <n v="1"/>
    <n v="6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13:00"/>
    <n v="0"/>
    <n v="13"/>
    <d v="1899-12-30T00:00:00"/>
    <n v="0"/>
    <n v="0"/>
    <n v="2568606.2960000033"/>
    <n v="41344"/>
    <n v="62.78448275862069"/>
    <n v="62.127667763157973"/>
    <m/>
    <m/>
    <m/>
    <m/>
    <m/>
  </r>
  <r>
    <n v="728"/>
    <n v="11"/>
    <d v="2012-01-03T00:00:00"/>
    <n v="1"/>
    <x v="49"/>
    <n v="1"/>
    <s v="JAL"/>
    <s v="STEAM NON COKING"/>
    <s v="FENGLI 1"/>
    <d v="1899-12-30T19:00:00"/>
    <x v="717"/>
    <s v="DTY-WT 1-WCS-RLS 2-IMWB 1-DTY"/>
    <n v="59"/>
    <n v="0"/>
    <m/>
    <d v="1899-12-30T19:00:00"/>
    <d v="1899-12-30T19:00:00"/>
    <d v="1899-12-30T00:00:00"/>
    <n v="0"/>
    <n v="0"/>
    <d v="1899-12-30T19:50:00"/>
    <d v="1899-12-30T00:50:00"/>
    <n v="0"/>
    <n v="50"/>
    <d v="1899-12-30T20:00:00"/>
    <d v="1899-12-30T00:10:00"/>
    <n v="0"/>
    <n v="10"/>
    <d v="1899-12-30T20:35:00"/>
    <d v="1899-12-30T00:35:00"/>
    <n v="0"/>
    <n v="35"/>
    <d v="1899-12-30T20:35:00"/>
    <d v="1899-12-30T21:45:00"/>
    <d v="1899-12-30T01:10:00"/>
    <n v="1"/>
    <n v="10"/>
    <d v="1899-12-30T20:35:00"/>
    <d v="1899-12-30T21:45:00"/>
    <d v="1899-12-30T01:10:00"/>
    <n v="1"/>
    <n v="10"/>
    <d v="1899-12-30T21:48:00"/>
    <d v="1899-12-30T00:03:00"/>
    <n v="0"/>
    <n v="3"/>
    <d v="1899-12-30T21:48:00"/>
    <d v="1899-12-30T00:00:00"/>
    <n v="0"/>
    <n v="0"/>
    <d v="1899-12-31T00:46:00"/>
    <d v="1899-12-30T02:58:00"/>
    <n v="2"/>
    <n v="58"/>
    <d v="1899-12-31T00:46:00"/>
    <d v="1899-12-31T00:46:00"/>
    <d v="1899-12-30T00:00:00"/>
    <n v="0"/>
    <n v="0"/>
    <d v="1899-12-31T00:46:00"/>
    <d v="1899-12-31T00:46:00"/>
    <m/>
    <d v="1899-12-30T00:00:00"/>
    <n v="0"/>
    <n v="0"/>
    <d v="1899-12-31T00:55:00"/>
    <d v="1899-12-30T00:09:00"/>
    <n v="0"/>
    <n v="9"/>
    <d v="1899-12-31T01:00:00"/>
    <d v="1899-12-30T00:05:00"/>
    <n v="0"/>
    <n v="5"/>
    <d v="1899-12-31T01:00:00"/>
    <d v="1899-12-31T01:05:00"/>
    <d v="1899-12-30T00:05:00"/>
    <n v="0"/>
    <n v="5"/>
    <d v="1899-12-30T06:05:00"/>
    <n v="6"/>
    <n v="5"/>
    <d v="1899-12-30T00:52:00"/>
    <n v="0"/>
    <n v="52"/>
    <d v="1899-12-30T01:10:00"/>
    <n v="1"/>
    <n v="10"/>
    <d v="1899-12-30T02:58:00"/>
    <n v="2"/>
    <n v="58"/>
    <m/>
    <m/>
    <m/>
    <d v="1899-12-30T01:21:00"/>
    <n v="1"/>
    <n v="21"/>
    <d v="1899-12-30T00:00:00"/>
    <n v="0"/>
    <n v="0"/>
    <d v="1899-12-30T00:58:00"/>
    <n v="0"/>
    <n v="58"/>
    <d v="1899-12-30T00:00:00"/>
    <n v="0"/>
    <n v="0"/>
    <d v="1899-12-30T00:00:00"/>
    <n v="0"/>
    <n v="0"/>
    <d v="1899-12-30T00:00:00"/>
    <n v="0"/>
    <n v="0"/>
    <d v="1899-12-30T00:39:00"/>
    <n v="0"/>
    <n v="39"/>
    <d v="1899-12-30T00:00:00"/>
    <n v="0"/>
    <n v="0"/>
    <n v="2572267.2960000033"/>
    <n v="41403"/>
    <n v="62.050847457627121"/>
    <n v="62.12755829287741"/>
    <m/>
    <m/>
    <m/>
    <m/>
    <m/>
  </r>
  <r>
    <n v="729"/>
    <n v="12"/>
    <d v="2012-01-03T00:00:00"/>
    <n v="1"/>
    <x v="50"/>
    <n v="1"/>
    <s v="WELLMAN"/>
    <s v="HARD COKING COAL"/>
    <s v="LIGARI"/>
    <d v="1899-12-30T10:30:00"/>
    <x v="720"/>
    <s v="DTY-WT 1-WCS-RLS 1-IMWB 1-DTY"/>
    <n v="58"/>
    <n v="1"/>
    <m/>
    <d v="1899-12-30T10:30:00"/>
    <d v="1899-12-30T10:30:00"/>
    <d v="1899-12-30T00:00:00"/>
    <n v="0"/>
    <n v="0"/>
    <d v="1899-12-30T10:40:00"/>
    <d v="1899-12-30T00:10:00"/>
    <n v="0"/>
    <n v="10"/>
    <d v="1899-12-30T11:30:00"/>
    <d v="1899-12-30T00:50:00"/>
    <n v="0"/>
    <n v="50"/>
    <d v="1899-12-30T21:05:00"/>
    <d v="1899-12-30T09:35:00"/>
    <n v="9"/>
    <n v="35"/>
    <d v="1899-12-30T22:30:00"/>
    <d v="1899-12-31T01:15:00"/>
    <d v="1899-12-30T02:45:00"/>
    <n v="2"/>
    <n v="45"/>
    <d v="1899-12-30T22:30:00"/>
    <d v="1899-12-31T01:15:00"/>
    <d v="1899-12-30T02:45:00"/>
    <n v="2"/>
    <n v="45"/>
    <d v="1899-12-31T01:19:00"/>
    <d v="1899-12-30T00:04:00"/>
    <n v="0"/>
    <n v="4"/>
    <d v="1899-12-31T01:19:00"/>
    <d v="1899-12-30T00:00:00"/>
    <n v="0"/>
    <n v="0"/>
    <d v="1899-12-31T02:53:00"/>
    <d v="1899-12-30T01:34:00"/>
    <n v="1"/>
    <n v="34"/>
    <d v="1899-12-31T02:53:00"/>
    <d v="1899-12-31T02:53:00"/>
    <d v="1899-12-30T00:00:00"/>
    <n v="0"/>
    <n v="0"/>
    <d v="1899-12-31T02:53:00"/>
    <d v="1899-12-31T02:53:00"/>
    <m/>
    <d v="1899-12-30T00:00:00"/>
    <n v="0"/>
    <n v="0"/>
    <d v="1899-12-31T03:00:00"/>
    <d v="1899-12-30T00:07:00"/>
    <n v="0"/>
    <n v="7"/>
    <d v="1899-12-31T03:05:00"/>
    <d v="1899-12-30T00:05:00"/>
    <n v="0"/>
    <n v="5"/>
    <d v="1899-12-31T03:05:00"/>
    <d v="1899-12-31T03:10:00"/>
    <d v="1899-12-30T00:05:00"/>
    <n v="0"/>
    <n v="5"/>
    <d v="1899-12-30T16:40:00"/>
    <n v="16"/>
    <n v="40"/>
    <d v="1899-12-30T09:51:00"/>
    <n v="9"/>
    <n v="51"/>
    <d v="1899-12-30T02:45:00"/>
    <n v="2"/>
    <n v="45"/>
    <d v="1899-12-30T01:34:00"/>
    <n v="1"/>
    <n v="34"/>
    <m/>
    <m/>
    <m/>
    <d v="1899-12-30T01:04:00"/>
    <n v="1"/>
    <n v="4"/>
    <d v="1899-12-30T00:00:00"/>
    <n v="0"/>
    <n v="0"/>
    <d v="1899-12-30T00:12:00"/>
    <n v="0"/>
    <n v="12"/>
    <d v="1899-12-30T00:00:00"/>
    <n v="0"/>
    <n v="0"/>
    <d v="1899-12-30T00:00:00"/>
    <n v="0"/>
    <n v="0"/>
    <d v="1899-12-30T00:00:00"/>
    <n v="0"/>
    <n v="0"/>
    <d v="1899-12-30T00:18:00"/>
    <n v="0"/>
    <n v="18"/>
    <d v="1899-12-30T00:00:00"/>
    <n v="0"/>
    <n v="0"/>
    <n v="2576019.2960000033"/>
    <n v="41461"/>
    <n v="64.689655172413794"/>
    <n v="62.131142423000007"/>
    <m/>
    <m/>
    <m/>
    <m/>
    <m/>
  </r>
  <r>
    <n v="730"/>
    <n v="13"/>
    <d v="2012-01-04T00:00:00"/>
    <n v="1"/>
    <x v="46"/>
    <n v="5"/>
    <s v="TSL,JSR"/>
    <s v="CURRAGH SS/CP OMAN"/>
    <s v="IMPERIAL/MP PANAMAX 5"/>
    <d v="1899-12-30T01:45:00"/>
    <x v="721"/>
    <s v="DTY-WT 1-WCS-RLS 2-IMWB 1-DTY"/>
    <n v="58"/>
    <n v="0"/>
    <m/>
    <d v="1899-12-30T01:45:00"/>
    <d v="1899-12-30T01:45:00"/>
    <d v="1899-12-30T00:00:00"/>
    <n v="0"/>
    <n v="0"/>
    <d v="1899-12-30T01:55:00"/>
    <d v="1899-12-30T00:10:00"/>
    <n v="0"/>
    <n v="10"/>
    <d v="1899-12-30T02:00:00"/>
    <d v="1899-12-30T00:05:00"/>
    <n v="0"/>
    <n v="5"/>
    <d v="1899-12-30T03:05:00"/>
    <d v="1899-12-30T01:05:00"/>
    <n v="1"/>
    <n v="5"/>
    <d v="1899-12-30T03:10:00"/>
    <d v="1899-12-30T06:20:00"/>
    <d v="1899-12-30T03:10:00"/>
    <n v="3"/>
    <n v="10"/>
    <d v="1899-12-30T03:10:00"/>
    <d v="1899-12-30T06:20:00"/>
    <d v="1899-12-30T03:10:00"/>
    <n v="3"/>
    <n v="10"/>
    <d v="1899-12-30T06:20:00"/>
    <d v="1899-12-30T00:00:00"/>
    <n v="0"/>
    <n v="0"/>
    <d v="1899-12-30T06:21:00"/>
    <d v="1899-12-30T00:01:00"/>
    <n v="0"/>
    <n v="1"/>
    <d v="1899-12-30T09:39:00"/>
    <d v="1899-12-30T03:18:00"/>
    <n v="3"/>
    <n v="18"/>
    <d v="1899-12-30T09:39:00"/>
    <d v="1899-12-30T09:39:00"/>
    <d v="1899-12-30T00:00:00"/>
    <n v="0"/>
    <n v="0"/>
    <d v="1899-12-30T09:39:00"/>
    <d v="1899-12-30T09:39:00"/>
    <m/>
    <d v="1899-12-30T00:00:00"/>
    <n v="0"/>
    <n v="0"/>
    <d v="1899-12-30T09:49:00"/>
    <d v="1899-12-30T00:10:00"/>
    <n v="0"/>
    <n v="10"/>
    <d v="1899-12-30T09:55:00"/>
    <d v="1899-12-30T00:06:00"/>
    <n v="0"/>
    <n v="6"/>
    <d v="1899-12-30T09:55:00"/>
    <d v="1899-12-30T10:00:00"/>
    <d v="1899-12-30T00:05:00"/>
    <n v="0"/>
    <n v="5"/>
    <d v="1899-12-30T08:15:00"/>
    <n v="8"/>
    <n v="15"/>
    <d v="1899-12-30T01:21:00"/>
    <n v="1"/>
    <n v="21"/>
    <d v="1899-12-30T03:10:00"/>
    <n v="3"/>
    <n v="10"/>
    <d v="1899-12-30T03:18:00"/>
    <n v="3"/>
    <n v="18"/>
    <m/>
    <m/>
    <m/>
    <d v="1899-12-30T01:05:00"/>
    <n v="1"/>
    <n v="5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2:13:00"/>
    <n v="2"/>
    <n v="13"/>
    <d v="1899-12-30T00:00:00"/>
    <n v="0"/>
    <n v="0"/>
    <n v="2579693.4860000033"/>
    <n v="41519"/>
    <n v="63.348103448275864"/>
    <n v="62.132842457670058"/>
    <m/>
    <m/>
    <m/>
    <m/>
    <m/>
  </r>
  <r>
    <n v="731"/>
    <n v="14"/>
    <d v="2012-01-04T00:00:00"/>
    <n v="1"/>
    <x v="46"/>
    <n v="6"/>
    <s v="TSL,JSR"/>
    <s v="CURRAGH SS"/>
    <s v="IMPERIAL"/>
    <d v="1899-12-30T13:45:00"/>
    <x v="722"/>
    <s v="DTY-WT 1-WCS-RLS 1-IMWB 1-DTY"/>
    <n v="56"/>
    <n v="3"/>
    <m/>
    <d v="1899-12-30T13:45:00"/>
    <d v="1899-12-30T13:45:00"/>
    <d v="1899-12-30T00:00:00"/>
    <n v="0"/>
    <n v="0"/>
    <d v="1899-12-30T13:50:00"/>
    <d v="1899-12-30T00:05:00"/>
    <n v="0"/>
    <n v="5"/>
    <d v="1899-12-30T14:05:00"/>
    <d v="1899-12-30T00:15:00"/>
    <n v="0"/>
    <n v="15"/>
    <d v="1899-12-30T15:05:00"/>
    <d v="1899-12-30T01:00:00"/>
    <n v="1"/>
    <n v="0"/>
    <d v="1899-12-30T15:10:00"/>
    <d v="1899-12-30T16:20:00"/>
    <d v="1899-12-30T01:10:00"/>
    <n v="1"/>
    <n v="10"/>
    <d v="1899-12-30T15:10:00"/>
    <d v="1899-12-30T16:20:00"/>
    <d v="1899-12-30T01:10:00"/>
    <n v="1"/>
    <n v="10"/>
    <d v="1899-12-30T17:28:00"/>
    <d v="1899-12-30T01:08:00"/>
    <n v="1"/>
    <n v="8"/>
    <d v="1899-12-30T17:31:00"/>
    <d v="1899-12-30T00:03:00"/>
    <n v="0"/>
    <n v="3"/>
    <d v="1899-12-30T20:11:00"/>
    <d v="1899-12-30T02:40:00"/>
    <n v="2"/>
    <n v="40"/>
    <d v="1899-12-30T20:11:00"/>
    <d v="1899-12-30T20:11:00"/>
    <d v="1899-12-30T00:00:00"/>
    <n v="0"/>
    <n v="0"/>
    <d v="1899-12-30T20:11:00"/>
    <d v="1899-12-30T20:11:00"/>
    <m/>
    <d v="1899-12-30T00:00:00"/>
    <n v="0"/>
    <n v="0"/>
    <d v="1899-12-30T20:20:00"/>
    <d v="1899-12-30T00:09:00"/>
    <n v="0"/>
    <n v="9"/>
    <d v="1899-12-30T20:25:00"/>
    <d v="1899-12-30T00:05:00"/>
    <n v="0"/>
    <n v="5"/>
    <d v="1899-12-30T20:25:00"/>
    <d v="1899-12-30T20:30:00"/>
    <d v="1899-12-30T00:05:00"/>
    <n v="0"/>
    <n v="5"/>
    <d v="1899-12-30T06:45:00"/>
    <n v="6"/>
    <n v="45"/>
    <d v="1899-12-30T02:22:00"/>
    <n v="2"/>
    <n v="22"/>
    <d v="1899-12-30T01:10:00"/>
    <n v="1"/>
    <n v="10"/>
    <d v="1899-12-30T02:40:00"/>
    <n v="2"/>
    <n v="40"/>
    <m/>
    <m/>
    <m/>
    <d v="1899-12-30T01:02:00"/>
    <n v="1"/>
    <n v="2"/>
    <d v="1899-12-30T00:00:00"/>
    <n v="0"/>
    <n v="0"/>
    <d v="1899-12-30T00:00:00"/>
    <n v="0"/>
    <n v="0"/>
    <d v="1899-12-30T00:16:00"/>
    <n v="0"/>
    <n v="16"/>
    <d v="1899-12-30T00:00:00"/>
    <n v="0"/>
    <n v="0"/>
    <d v="1899-12-30T00:00:00"/>
    <n v="0"/>
    <n v="0"/>
    <d v="1899-12-30T01:22:00"/>
    <n v="1"/>
    <n v="22"/>
    <d v="1899-12-30T00:00:00"/>
    <n v="0"/>
    <n v="0"/>
    <n v="2583170.6360000032"/>
    <n v="41575"/>
    <n v="62.09196428571429"/>
    <n v="62.132787396271873"/>
    <m/>
    <m/>
    <m/>
    <m/>
    <m/>
  </r>
  <r>
    <n v="732"/>
    <n v="15"/>
    <d v="2012-01-04T00:00:00"/>
    <n v="1"/>
    <x v="51"/>
    <n v="2"/>
    <s v="UML,DGPR"/>
    <s v="HARD COKING COAL"/>
    <s v="SUMMER FORTUNE"/>
    <d v="1899-12-30T10:15:00"/>
    <x v="723"/>
    <s v="DTY-WT 1-WCS-RLS 1-IMWB 1-DTY"/>
    <n v="59"/>
    <n v="0"/>
    <m/>
    <d v="1899-12-30T10:15:00"/>
    <d v="1899-12-30T10:15:00"/>
    <d v="1899-12-30T00:00:00"/>
    <n v="0"/>
    <n v="0"/>
    <d v="1899-12-30T10:20:00"/>
    <d v="1899-12-30T00:05:00"/>
    <n v="0"/>
    <n v="5"/>
    <d v="1899-12-30T10:40:00"/>
    <d v="1899-12-30T00:20:00"/>
    <n v="0"/>
    <n v="20"/>
    <d v="1899-12-30T21:05:00"/>
    <d v="1899-12-30T10:25:00"/>
    <n v="10"/>
    <n v="25"/>
    <d v="1899-12-30T21:10:00"/>
    <d v="1899-12-31T00:39:00"/>
    <d v="1899-12-30T03:29:00"/>
    <n v="3"/>
    <n v="29"/>
    <d v="1899-12-30T21:10:00"/>
    <d v="1899-12-31T00:39:00"/>
    <d v="1899-12-30T03:29:00"/>
    <n v="3"/>
    <n v="29"/>
    <d v="1899-12-30T23:28:00"/>
    <d v="1899-12-30T02:18:00"/>
    <n v="2"/>
    <n v="18"/>
    <d v="1899-12-30T23:28:00"/>
    <d v="1899-12-30T00:00:00"/>
    <n v="0"/>
    <n v="0"/>
    <d v="1899-12-31T01:17:00"/>
    <d v="1899-12-30T01:49:00"/>
    <n v="1"/>
    <n v="49"/>
    <d v="1899-12-31T01:17:00"/>
    <d v="1899-12-31T01:17:00"/>
    <d v="1899-12-30T00:00:00"/>
    <n v="0"/>
    <n v="0"/>
    <d v="1899-12-31T01:17:00"/>
    <d v="1899-12-31T01:17:00"/>
    <m/>
    <d v="1899-12-30T00:00:00"/>
    <n v="0"/>
    <n v="0"/>
    <d v="1899-12-31T01:27:00"/>
    <d v="1899-12-30T00:10:00"/>
    <n v="0"/>
    <n v="10"/>
    <d v="1899-12-31T01:32:00"/>
    <d v="1899-12-30T00:05:00"/>
    <n v="0"/>
    <n v="5"/>
    <d v="1899-12-31T01:32:00"/>
    <d v="1899-12-31T01:35:00"/>
    <d v="1899-12-30T00:03:00"/>
    <n v="0"/>
    <n v="3"/>
    <d v="1899-12-30T15:20:00"/>
    <n v="15"/>
    <n v="20"/>
    <d v="1899-12-30T12:58:00"/>
    <n v="12"/>
    <n v="58"/>
    <d v="1899-12-30T03:29:00"/>
    <n v="3"/>
    <n v="29"/>
    <d v="1899-12-30T01:49:00"/>
    <n v="1"/>
    <n v="49"/>
    <m/>
    <m/>
    <m/>
    <d v="1899-12-30T01:18:00"/>
    <n v="1"/>
    <n v="18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31:00"/>
    <n v="0"/>
    <n v="31"/>
    <d v="1899-12-30T00:00:00"/>
    <n v="0"/>
    <n v="0"/>
    <n v="2586844.166000003"/>
    <n v="41634"/>
    <n v="62.263220338983054"/>
    <n v="62.132972234231708"/>
    <m/>
    <m/>
    <m/>
    <m/>
    <m/>
  </r>
  <r>
    <n v="733"/>
    <n v="16"/>
    <d v="2012-01-05T00:00:00"/>
    <n v="1"/>
    <x v="46"/>
    <n v="7"/>
    <s v="TSL,JSR"/>
    <s v="CD HCC/ILLAWARA"/>
    <s v="KM KEELUNG/ECOLA"/>
    <d v="1899-12-30T00:15:00"/>
    <x v="296"/>
    <s v="DTY-WT 1-WCS-(RLS 2 + MANUAL)-IMWB 1-DTY"/>
    <n v="57"/>
    <n v="2"/>
    <m/>
    <d v="1899-12-30T00:15:00"/>
    <d v="1899-12-30T00:15:00"/>
    <d v="1899-12-30T00:00:00"/>
    <n v="0"/>
    <n v="0"/>
    <d v="1899-12-30T00:20:00"/>
    <d v="1899-12-30T00:05:00"/>
    <n v="0"/>
    <n v="5"/>
    <d v="1899-12-30T00:30:00"/>
    <d v="1899-12-30T00:10:00"/>
    <n v="0"/>
    <n v="10"/>
    <d v="1899-12-30T02:15:00"/>
    <d v="1899-12-30T01:45:00"/>
    <n v="1"/>
    <n v="45"/>
    <d v="1899-12-30T02:25:00"/>
    <d v="1899-12-30T03:25:00"/>
    <d v="1899-12-30T01:00:00"/>
    <n v="1"/>
    <n v="0"/>
    <d v="1899-12-30T02:25:00"/>
    <d v="1899-12-30T03:25:00"/>
    <d v="1899-12-30T01:00:00"/>
    <n v="1"/>
    <n v="0"/>
    <d v="1899-12-30T05:55:00"/>
    <d v="1899-12-30T02:30:00"/>
    <n v="2"/>
    <n v="30"/>
    <d v="1899-12-30T02:50:00"/>
    <d v="1899-12-30T00:25:00"/>
    <n v="0"/>
    <n v="25"/>
    <d v="1899-12-30T08:40:00"/>
    <d v="1899-12-30T05:50:00"/>
    <n v="5"/>
    <n v="50"/>
    <d v="1899-12-30T08:40:00"/>
    <d v="1899-12-30T08:40:00"/>
    <d v="1899-12-30T00:00:00"/>
    <n v="0"/>
    <n v="0"/>
    <d v="1899-12-30T08:40:00"/>
    <d v="1899-12-30T08:40:00"/>
    <m/>
    <d v="1899-12-30T00:00:00"/>
    <n v="0"/>
    <n v="0"/>
    <d v="1899-12-30T08:50:00"/>
    <d v="1899-12-30T00:10:00"/>
    <n v="0"/>
    <n v="10"/>
    <d v="1899-12-30T08:55:00"/>
    <d v="1899-12-30T00:05:00"/>
    <n v="0"/>
    <n v="5"/>
    <d v="1899-12-30T08:55:00"/>
    <d v="1899-12-30T09:00:00"/>
    <d v="1899-12-30T00:05:00"/>
    <n v="0"/>
    <n v="5"/>
    <d v="1899-12-30T08:45:00"/>
    <n v="8"/>
    <n v="45"/>
    <d v="1899-12-30T04:30:00"/>
    <n v="4"/>
    <n v="30"/>
    <d v="1899-12-30T01:00:00"/>
    <n v="1"/>
    <n v="0"/>
    <d v="1899-12-30T05:50:00"/>
    <n v="5"/>
    <n v="50"/>
    <m/>
    <m/>
    <m/>
    <d v="1899-12-30T01:38:00"/>
    <n v="1"/>
    <n v="38"/>
    <d v="1899-12-30T00:00:00"/>
    <n v="0"/>
    <n v="0"/>
    <d v="1899-12-30T00:00:00"/>
    <n v="0"/>
    <n v="0"/>
    <d v="1899-12-30T00:00:00"/>
    <n v="0"/>
    <n v="0"/>
    <d v="1899-12-30T03:05:00"/>
    <n v="3"/>
    <n v="5"/>
    <d v="1899-12-30T00:00:00"/>
    <n v="0"/>
    <n v="0"/>
    <d v="1899-12-30T01:07:00"/>
    <n v="1"/>
    <n v="7"/>
    <d v="1899-12-30T00:00:00"/>
    <n v="0"/>
    <n v="0"/>
    <n v="2590468.166000003"/>
    <n v="41691"/>
    <n v="63.578947368421055"/>
    <n v="62.134949173682642"/>
    <m/>
    <m/>
    <m/>
    <m/>
    <m/>
  </r>
  <r>
    <n v="734"/>
    <n v="17"/>
    <d v="2012-01-05T00:00:00"/>
    <n v="1"/>
    <x v="52"/>
    <n v="2"/>
    <s v="UML,SUKHINDA"/>
    <s v="HARD COKING COAL"/>
    <s v="SUMMER FORTUNE"/>
    <d v="1899-12-30T04:30:00"/>
    <x v="724"/>
    <s v="DTY-WT 1-WCS-RLS 1-IMWB 1-DTY"/>
    <n v="59"/>
    <n v="0"/>
    <m/>
    <d v="1899-12-30T04:30:00"/>
    <d v="1899-12-30T04:30:00"/>
    <d v="1899-12-30T00:00:00"/>
    <n v="0"/>
    <n v="0"/>
    <d v="1899-12-30T04:40:00"/>
    <d v="1899-12-30T00:10:00"/>
    <n v="0"/>
    <n v="10"/>
    <d v="1899-12-30T04:50:00"/>
    <d v="1899-12-30T00:10:00"/>
    <n v="0"/>
    <n v="10"/>
    <d v="1899-12-30T07:00:00"/>
    <d v="1899-12-30T02:10:00"/>
    <n v="2"/>
    <n v="10"/>
    <d v="1899-12-30T07:05:00"/>
    <d v="1899-12-30T09:30:00"/>
    <d v="1899-12-30T02:25:00"/>
    <n v="2"/>
    <n v="25"/>
    <d v="1899-12-30T07:05:00"/>
    <d v="1899-12-30T09:30:00"/>
    <d v="1899-12-30T02:25:00"/>
    <n v="2"/>
    <n v="25"/>
    <d v="1899-12-30T09:35:00"/>
    <d v="1899-12-30T00:05:00"/>
    <n v="0"/>
    <n v="5"/>
    <d v="1899-12-30T09:35:00"/>
    <d v="1899-12-30T00:00:00"/>
    <n v="0"/>
    <n v="0"/>
    <d v="1899-12-30T13:42:00"/>
    <d v="1899-12-30T04:07:00"/>
    <n v="4"/>
    <n v="7"/>
    <d v="1899-12-30T13:42:00"/>
    <d v="1899-12-30T13:42:00"/>
    <d v="1899-12-30T00:00:00"/>
    <n v="0"/>
    <n v="0"/>
    <d v="1899-12-30T13:42:00"/>
    <d v="1899-12-30T13:42:00"/>
    <m/>
    <d v="1899-12-30T00:00:00"/>
    <n v="0"/>
    <n v="0"/>
    <d v="1899-12-30T14:00:00"/>
    <d v="1899-12-30T00:18:00"/>
    <n v="0"/>
    <n v="18"/>
    <d v="1899-12-30T14:05:00"/>
    <d v="1899-12-30T00:05:00"/>
    <n v="0"/>
    <n v="5"/>
    <d v="1899-12-30T14:05:00"/>
    <d v="1899-12-30T14:10:00"/>
    <d v="1899-12-30T00:05:00"/>
    <n v="0"/>
    <n v="5"/>
    <d v="1899-12-30T09:40:00"/>
    <n v="9"/>
    <n v="40"/>
    <d v="1899-12-30T02:38:00"/>
    <n v="2"/>
    <n v="38"/>
    <d v="1899-12-30T02:25:00"/>
    <n v="2"/>
    <n v="25"/>
    <d v="1899-12-30T04:07:00"/>
    <n v="4"/>
    <n v="7"/>
    <m/>
    <m/>
    <m/>
    <d v="1899-12-30T03:06:00"/>
    <n v="3"/>
    <n v="6"/>
    <d v="1899-12-30T00:00:00"/>
    <n v="0"/>
    <n v="0"/>
    <d v="1899-12-30T00:00:00"/>
    <n v="0"/>
    <n v="0"/>
    <d v="1899-12-30T00:22:00"/>
    <n v="0"/>
    <n v="22"/>
    <d v="1899-12-30T00:00:00"/>
    <n v="0"/>
    <n v="0"/>
    <d v="1899-12-30T00:00:00"/>
    <n v="0"/>
    <n v="0"/>
    <d v="1899-12-30T00:39:00"/>
    <n v="0"/>
    <n v="39"/>
    <d v="1899-12-30T01:41:00"/>
    <n v="1"/>
    <n v="41"/>
    <n v="2594369.166000003"/>
    <n v="41750"/>
    <n v="66.118644067796609"/>
    <n v="62.14057882634738"/>
    <m/>
    <m/>
    <m/>
    <m/>
    <m/>
  </r>
  <r>
    <n v="735"/>
    <n v="18"/>
    <d v="2012-01-05T00:00:00"/>
    <n v="1"/>
    <x v="53"/>
    <n v="1"/>
    <s v="KOL"/>
    <s v="STEAM NON COKING"/>
    <s v="PANORIA"/>
    <d v="1899-12-30T07:25:00"/>
    <x v="725"/>
    <s v="DTY-WT 1-WCS-RLS 1-IMWB 1-DTY"/>
    <n v="59"/>
    <n v="0"/>
    <m/>
    <d v="1899-12-30T07:25:00"/>
    <d v="1899-12-30T07:25:00"/>
    <d v="1899-12-30T00:00:00"/>
    <n v="0"/>
    <n v="0"/>
    <d v="1899-12-30T09:50:00"/>
    <d v="1899-12-30T02:25:00"/>
    <n v="2"/>
    <n v="25"/>
    <d v="1899-12-30T10:10:00"/>
    <d v="1899-12-30T00:20:00"/>
    <n v="0"/>
    <n v="20"/>
    <d v="1899-12-30T17:00:00"/>
    <d v="1899-12-30T06:50:00"/>
    <n v="6"/>
    <n v="50"/>
    <d v="1899-12-30T17:05:00"/>
    <d v="1899-12-30T19:02:00"/>
    <d v="1899-12-30T01:57:00"/>
    <n v="1"/>
    <n v="57"/>
    <d v="1899-12-30T17:05:00"/>
    <d v="1899-12-30T19:02:00"/>
    <d v="1899-12-30T01:57:00"/>
    <n v="1"/>
    <n v="57"/>
    <d v="1899-12-30T18:29:00"/>
    <d v="1899-12-30T00:03:00"/>
    <n v="0"/>
    <n v="3"/>
    <d v="1899-12-30T18:30:00"/>
    <d v="1899-12-30T00:01:00"/>
    <n v="0"/>
    <n v="1"/>
    <d v="1899-12-30T20:11:00"/>
    <d v="1899-12-30T01:41:00"/>
    <n v="1"/>
    <n v="41"/>
    <d v="1899-12-30T20:11:00"/>
    <d v="1899-12-30T20:11:00"/>
    <d v="1899-12-30T00:00:00"/>
    <n v="0"/>
    <n v="0"/>
    <d v="1899-12-30T20:11:00"/>
    <d v="1899-12-30T20:11:00"/>
    <m/>
    <d v="1899-12-30T00:00:00"/>
    <n v="0"/>
    <n v="0"/>
    <d v="1899-12-30T20:20:00"/>
    <d v="1899-12-30T00:09:00"/>
    <n v="0"/>
    <n v="9"/>
    <d v="1899-12-30T20:25:00"/>
    <d v="1899-12-30T00:05:00"/>
    <n v="0"/>
    <n v="5"/>
    <d v="1899-12-30T20:25:00"/>
    <d v="1899-12-30T20:30:00"/>
    <d v="1899-12-30T00:05:00"/>
    <n v="0"/>
    <n v="5"/>
    <d v="1899-12-30T13:05:00"/>
    <n v="13"/>
    <n v="5"/>
    <d v="1899-12-30T07:07:00"/>
    <n v="7"/>
    <n v="7"/>
    <d v="1899-12-30T01:57:00"/>
    <n v="1"/>
    <n v="57"/>
    <d v="1899-12-30T01:41:00"/>
    <n v="1"/>
    <n v="41"/>
    <m/>
    <m/>
    <m/>
    <d v="1899-12-30T01:05:00"/>
    <n v="1"/>
    <n v="5"/>
    <d v="1899-12-30T00:00:00"/>
    <n v="0"/>
    <n v="0"/>
    <d v="1899-12-30T00:16:00"/>
    <n v="0"/>
    <n v="16"/>
    <d v="1899-12-30T00:00:00"/>
    <n v="0"/>
    <n v="0"/>
    <d v="1899-12-30T00:00:00"/>
    <n v="0"/>
    <n v="0"/>
    <d v="1899-12-30T00:00:00"/>
    <n v="0"/>
    <n v="0"/>
    <d v="1899-12-30T00:20:00"/>
    <n v="0"/>
    <n v="20"/>
    <d v="1899-12-30T00:00:00"/>
    <n v="0"/>
    <n v="0"/>
    <n v="2597996.166000003"/>
    <n v="41809"/>
    <n v="61.474576271186443"/>
    <n v="62.139638977253774"/>
    <m/>
    <m/>
    <m/>
    <m/>
    <m/>
  </r>
  <r>
    <n v="736"/>
    <n v="19"/>
    <d v="2012-01-05T00:00:00"/>
    <n v="1"/>
    <x v="46"/>
    <n v="8"/>
    <s v="TSL,JSR"/>
    <s v="CP OMAN"/>
    <s v="MP PANAMAX 5"/>
    <d v="1899-12-30T16:15:00"/>
    <x v="726"/>
    <s v="DTY-WT 1-WCS-RLS 2-IMWB 1-DTY"/>
    <n v="59"/>
    <n v="0"/>
    <m/>
    <d v="1899-12-30T16:15:00"/>
    <d v="1899-12-30T16:15:00"/>
    <d v="1899-12-30T00:00:00"/>
    <n v="0"/>
    <n v="0"/>
    <d v="1899-12-30T16:40:00"/>
    <d v="1899-12-30T00:25:00"/>
    <n v="0"/>
    <n v="25"/>
    <d v="1899-12-30T16:55:00"/>
    <d v="1899-12-30T00:15:00"/>
    <n v="0"/>
    <n v="15"/>
    <d v="1899-12-30T18:15:00"/>
    <d v="1899-12-30T01:20:00"/>
    <n v="1"/>
    <n v="20"/>
    <d v="1899-12-30T19:45:00"/>
    <d v="1899-12-30T20:45:00"/>
    <d v="1899-12-30T01:00:00"/>
    <n v="1"/>
    <n v="0"/>
    <d v="1899-12-30T19:45:00"/>
    <d v="1899-12-30T20:45:00"/>
    <d v="1899-12-30T01:00:00"/>
    <n v="1"/>
    <n v="0"/>
    <d v="1899-12-30T20:48:00"/>
    <d v="1899-12-30T00:03:00"/>
    <n v="0"/>
    <n v="3"/>
    <d v="1899-12-30T20:50:00"/>
    <d v="1899-12-30T00:02:00"/>
    <n v="0"/>
    <n v="2"/>
    <d v="1899-12-30T22:00:00"/>
    <d v="1899-12-30T01:10:00"/>
    <n v="1"/>
    <n v="10"/>
    <d v="1899-12-30T22:00:00"/>
    <d v="1899-12-30T22:00:00"/>
    <d v="1899-12-30T00:00:00"/>
    <n v="0"/>
    <n v="0"/>
    <d v="1899-12-30T22:00:00"/>
    <d v="1899-12-30T22:00:00"/>
    <m/>
    <d v="1899-12-30T00:00:00"/>
    <n v="0"/>
    <n v="0"/>
    <d v="1899-12-30T22:10:00"/>
    <d v="1899-12-30T00:10:00"/>
    <n v="0"/>
    <n v="10"/>
    <d v="1899-12-30T22:15:00"/>
    <d v="1899-12-30T00:05:00"/>
    <n v="0"/>
    <n v="5"/>
    <d v="1899-12-30T22:15:00"/>
    <d v="1899-12-30T22:20:00"/>
    <d v="1899-12-30T00:05:00"/>
    <n v="0"/>
    <n v="5"/>
    <d v="1899-12-30T06:05:00"/>
    <n v="6"/>
    <n v="5"/>
    <d v="1899-12-30T01:38:00"/>
    <n v="1"/>
    <n v="38"/>
    <d v="1899-12-30T01:00:00"/>
    <n v="1"/>
    <n v="0"/>
    <d v="1899-12-30T01:10:00"/>
    <n v="1"/>
    <n v="10"/>
    <m/>
    <m/>
    <m/>
    <d v="1899-12-30T00:36:00"/>
    <n v="0"/>
    <n v="36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11:00"/>
    <n v="0"/>
    <n v="11"/>
    <d v="1899-12-30T00:23:00"/>
    <n v="0"/>
    <n v="23"/>
    <d v="1899-12-30T00:00:00"/>
    <n v="0"/>
    <n v="0"/>
    <n v="2601845.166000003"/>
    <n v="41868"/>
    <n v="65.237288135593218"/>
    <n v="62.144004155918672"/>
    <m/>
    <m/>
    <m/>
    <m/>
    <m/>
  </r>
  <r>
    <n v="737"/>
    <n v="20"/>
    <d v="2012-01-05T00:00:00"/>
    <n v="1"/>
    <x v="46"/>
    <n v="9"/>
    <s v="TSL,JSR"/>
    <s v="CURRAGH SS"/>
    <s v="IMPERIAL"/>
    <d v="1899-12-30T17:30:00"/>
    <x v="727"/>
    <s v="DTY-WT 1-WCS-RLS 1-IMWB 1-DTY"/>
    <n v="53"/>
    <n v="6"/>
    <m/>
    <d v="1899-12-30T17:30:00"/>
    <d v="1899-12-30T17:30:00"/>
    <d v="1899-12-30T00:00:00"/>
    <n v="0"/>
    <n v="0"/>
    <d v="1899-12-30T21:30:00"/>
    <d v="1899-12-30T04:00:00"/>
    <n v="4"/>
    <n v="0"/>
    <d v="1899-12-30T22:00:00"/>
    <d v="1899-12-30T00:30:00"/>
    <n v="0"/>
    <n v="30"/>
    <d v="1899-12-30T23:45:00"/>
    <d v="1899-12-30T01:45:00"/>
    <n v="1"/>
    <n v="45"/>
    <d v="1899-12-30T23:50:00"/>
    <d v="1899-12-31T01:00:00"/>
    <d v="1899-12-30T01:10:00"/>
    <n v="1"/>
    <n v="10"/>
    <d v="1899-12-30T23:50:00"/>
    <d v="1899-12-31T01:00:00"/>
    <d v="1899-12-30T01:10:00"/>
    <n v="1"/>
    <n v="10"/>
    <d v="1899-12-31T01:06:00"/>
    <d v="1899-12-30T00:06:00"/>
    <n v="0"/>
    <n v="6"/>
    <d v="1899-12-31T01:06:00"/>
    <d v="1899-12-30T00:00:00"/>
    <n v="0"/>
    <n v="0"/>
    <d v="1899-12-31T03:26:00"/>
    <d v="1899-12-30T02:20:00"/>
    <n v="2"/>
    <n v="20"/>
    <d v="1899-12-31T03:26:00"/>
    <d v="1899-12-31T03:26:00"/>
    <d v="1899-12-30T00:00:00"/>
    <n v="0"/>
    <n v="0"/>
    <d v="1899-12-31T03:26:00"/>
    <d v="1899-12-31T03:26:00"/>
    <m/>
    <d v="1899-12-30T00:00:00"/>
    <n v="0"/>
    <n v="0"/>
    <d v="1899-12-31T03:35:00"/>
    <d v="1899-12-30T00:09:00"/>
    <n v="0"/>
    <n v="9"/>
    <d v="1899-12-31T03:40:00"/>
    <d v="1899-12-30T00:05:00"/>
    <n v="0"/>
    <n v="5"/>
    <d v="1899-12-31T03:40:00"/>
    <d v="1899-12-31T03:45:00"/>
    <d v="1899-12-30T00:05:00"/>
    <n v="0"/>
    <n v="5"/>
    <d v="1899-12-30T10:15:00"/>
    <n v="10"/>
    <n v="15"/>
    <d v="1899-12-30T02:05:00"/>
    <n v="2"/>
    <n v="5"/>
    <d v="1899-12-30T01:10:00"/>
    <n v="1"/>
    <n v="10"/>
    <d v="1899-12-30T02:20:00"/>
    <n v="2"/>
    <n v="20"/>
    <m/>
    <m/>
    <m/>
    <d v="1899-12-30T01:30:00"/>
    <n v="1"/>
    <n v="3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20:00"/>
    <n v="0"/>
    <n v="20"/>
    <d v="1899-12-30T00:30:00"/>
    <n v="0"/>
    <n v="30"/>
    <d v="1899-12-30T00:00:00"/>
    <n v="0"/>
    <n v="0"/>
    <n v="2605187.166000003"/>
    <n v="41921"/>
    <n v="63.056603773584904"/>
    <n v="62.145157939934712"/>
    <m/>
    <m/>
    <m/>
    <m/>
    <m/>
  </r>
  <r>
    <n v="738"/>
    <n v="21"/>
    <d v="2012-01-06T00:00:00"/>
    <n v="1"/>
    <x v="54"/>
    <n v="1"/>
    <s v="HIND ENERGY"/>
    <s v="STEAM NON COKING"/>
    <s v="IPSEA COLOSSUS"/>
    <d v="1899-12-30T00:15:00"/>
    <x v="728"/>
    <s v="DTY-WT 1-WCS-RLS 1-IMWB 1-DTY"/>
    <n v="59"/>
    <n v="0"/>
    <m/>
    <d v="1899-12-30T00:15:00"/>
    <d v="1899-12-30T00:15:00"/>
    <d v="1899-12-30T00:00:00"/>
    <n v="0"/>
    <n v="0"/>
    <d v="1899-12-30T02:00:00"/>
    <d v="1899-12-30T01:45:00"/>
    <n v="1"/>
    <n v="45"/>
    <d v="1899-12-30T02:05:00"/>
    <d v="1899-12-30T00:05:00"/>
    <n v="0"/>
    <n v="5"/>
    <d v="1899-12-30T02:35:00"/>
    <d v="1899-12-30T00:30:00"/>
    <n v="0"/>
    <n v="30"/>
    <d v="1899-12-30T02:40:00"/>
    <d v="1899-12-30T03:30:00"/>
    <d v="1899-12-30T00:50:00"/>
    <n v="0"/>
    <n v="50"/>
    <d v="1899-12-30T02:40:00"/>
    <d v="1899-12-30T03:30:00"/>
    <d v="1899-12-30T00:50:00"/>
    <n v="0"/>
    <n v="50"/>
    <d v="1899-12-30T04:20:00"/>
    <d v="1899-12-30T00:50:00"/>
    <n v="0"/>
    <n v="50"/>
    <d v="1899-12-30T05:24:00"/>
    <d v="1899-12-30T01:04:00"/>
    <n v="1"/>
    <n v="4"/>
    <d v="1899-12-30T09:42:00"/>
    <d v="1899-12-30T04:18:00"/>
    <n v="4"/>
    <n v="18"/>
    <d v="1899-12-30T09:42:00"/>
    <d v="1899-12-30T09:42:00"/>
    <d v="1899-12-30T00:00:00"/>
    <n v="0"/>
    <n v="0"/>
    <d v="1899-12-30T09:42:00"/>
    <d v="1899-12-30T09:42:00"/>
    <m/>
    <d v="1899-12-30T00:00:00"/>
    <n v="0"/>
    <n v="0"/>
    <d v="1899-12-30T09:50:00"/>
    <d v="1899-12-30T00:08:00"/>
    <n v="0"/>
    <n v="8"/>
    <d v="1899-12-30T09:55:00"/>
    <d v="1899-12-30T00:05:00"/>
    <n v="0"/>
    <n v="5"/>
    <d v="1899-12-30T09:55:00"/>
    <d v="1899-12-30T10:00:00"/>
    <d v="1899-12-30T00:05:00"/>
    <n v="0"/>
    <n v="5"/>
    <d v="1899-12-30T09:45:00"/>
    <n v="9"/>
    <n v="45"/>
    <d v="1899-12-30T01:33:00"/>
    <n v="1"/>
    <n v="33"/>
    <d v="1899-12-30T00:50:00"/>
    <n v="0"/>
    <n v="50"/>
    <d v="1899-12-30T04:18:00"/>
    <n v="4"/>
    <n v="18"/>
    <m/>
    <m/>
    <m/>
    <d v="1899-12-30T01:36:00"/>
    <n v="1"/>
    <n v="36"/>
    <d v="1899-12-30T00:00:00"/>
    <n v="0"/>
    <n v="0"/>
    <d v="1899-12-30T00:59:00"/>
    <n v="0"/>
    <n v="59"/>
    <d v="1899-12-30T00:00:00"/>
    <n v="0"/>
    <n v="0"/>
    <d v="1899-12-30T00:00:00"/>
    <n v="0"/>
    <n v="0"/>
    <d v="1899-12-30T00:00:00"/>
    <n v="0"/>
    <n v="0"/>
    <d v="1899-12-30T01:43:00"/>
    <n v="1"/>
    <n v="43"/>
    <d v="1899-12-30T00:00:00"/>
    <n v="0"/>
    <n v="0"/>
    <n v="2608770.166000003"/>
    <n v="41980"/>
    <n v="60.728813559322035"/>
    <n v="62.143167365412175"/>
    <m/>
    <m/>
    <m/>
    <m/>
    <m/>
  </r>
  <r>
    <n v="739"/>
    <n v="22"/>
    <d v="2012-01-06T00:00:00"/>
    <n v="1"/>
    <x v="46"/>
    <n v="10"/>
    <s v="TSL,JSR"/>
    <s v="CURRAGH SS"/>
    <s v="IMPERIAL"/>
    <d v="1899-12-30T09:45:00"/>
    <x v="729"/>
    <s v="DTY-WT 1-WCS-RLS 1-IMWB 1-DTY"/>
    <n v="55"/>
    <n v="4"/>
    <m/>
    <d v="1899-12-30T09:45:00"/>
    <d v="1899-12-30T09:45:00"/>
    <d v="1899-12-30T00:00:00"/>
    <n v="0"/>
    <n v="0"/>
    <d v="1899-12-30T09:50:00"/>
    <d v="1899-12-30T00:05:00"/>
    <n v="0"/>
    <n v="5"/>
    <d v="1899-12-30T10:10:00"/>
    <d v="1899-12-30T00:20:00"/>
    <n v="0"/>
    <n v="20"/>
    <d v="1899-12-30T10:40:00"/>
    <d v="1899-12-30T00:30:00"/>
    <n v="0"/>
    <n v="30"/>
    <d v="1899-12-30T11:00:00"/>
    <d v="1899-12-30T12:25:00"/>
    <d v="1899-12-30T01:25:00"/>
    <n v="1"/>
    <n v="25"/>
    <d v="1899-12-30T11:00:00"/>
    <d v="1899-12-30T12:25:00"/>
    <d v="1899-12-30T01:25:00"/>
    <n v="1"/>
    <n v="25"/>
    <d v="1899-12-30T12:26:00"/>
    <d v="1899-12-30T00:01:00"/>
    <n v="0"/>
    <n v="1"/>
    <d v="1899-12-30T12:28:00"/>
    <d v="1899-12-30T00:02:00"/>
    <n v="0"/>
    <n v="2"/>
    <d v="1899-12-30T14:06:00"/>
    <d v="1899-12-30T01:38:00"/>
    <n v="1"/>
    <n v="38"/>
    <d v="1899-12-30T14:06:00"/>
    <d v="1899-12-30T14:06:00"/>
    <d v="1899-12-30T00:00:00"/>
    <n v="0"/>
    <n v="0"/>
    <d v="1899-12-30T14:06:00"/>
    <d v="1899-12-30T14:06:00"/>
    <m/>
    <d v="1899-12-30T00:00:00"/>
    <n v="0"/>
    <n v="0"/>
    <d v="1899-12-30T14:15:00"/>
    <d v="1899-12-30T00:09:00"/>
    <n v="0"/>
    <n v="9"/>
    <d v="1899-12-30T14:20:00"/>
    <d v="1899-12-30T00:05:00"/>
    <n v="0"/>
    <n v="5"/>
    <d v="1899-12-30T14:20:00"/>
    <d v="1899-12-30T14:25:00"/>
    <d v="1899-12-30T00:05:00"/>
    <n v="0"/>
    <n v="5"/>
    <d v="1899-12-30T04:40:00"/>
    <n v="4"/>
    <n v="40"/>
    <d v="1899-12-30T00:45:00"/>
    <n v="0"/>
    <n v="45"/>
    <d v="1899-12-30T01:25:00"/>
    <n v="1"/>
    <n v="25"/>
    <d v="1899-12-30T01:38:00"/>
    <n v="1"/>
    <n v="38"/>
    <m/>
    <m/>
    <m/>
    <d v="1899-12-30T01:18:00"/>
    <n v="1"/>
    <n v="18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20:00"/>
    <n v="0"/>
    <n v="20"/>
    <d v="1899-12-30T00:00:00"/>
    <n v="0"/>
    <n v="0"/>
    <n v="2612163.166000003"/>
    <n v="42035"/>
    <n v="61.690909090909088"/>
    <n v="62.142575615558535"/>
    <m/>
    <m/>
    <m/>
    <m/>
    <m/>
  </r>
  <r>
    <n v="740"/>
    <n v="23"/>
    <d v="2012-01-06T00:00:00"/>
    <n v="1"/>
    <x v="47"/>
    <n v="3"/>
    <s v="TSL,HALDIA"/>
    <s v="OKEY NORTH/HAIL CREEK"/>
    <s v="FRONTIER AMBITION"/>
    <d v="1899-12-30T11:00:00"/>
    <x v="730"/>
    <s v="DTY-WT 1-WCS-RLS 2-IMWB 1-DTY"/>
    <n v="59"/>
    <n v="0"/>
    <m/>
    <d v="1899-12-30T11:00:00"/>
    <d v="1899-12-30T11:00:00"/>
    <d v="1899-12-30T00:00:00"/>
    <n v="0"/>
    <n v="0"/>
    <d v="1899-12-30T11:25:00"/>
    <d v="1899-12-30T00:25:00"/>
    <n v="0"/>
    <n v="25"/>
    <d v="1899-12-30T11:50:00"/>
    <d v="1899-12-30T00:25:00"/>
    <n v="0"/>
    <n v="25"/>
    <d v="1899-12-30T21:55:00"/>
    <d v="1899-12-30T10:05:00"/>
    <n v="10"/>
    <n v="5"/>
    <d v="1899-12-30T22:00:00"/>
    <d v="1899-12-31T00:55:00"/>
    <d v="1899-12-30T02:55:00"/>
    <n v="2"/>
    <n v="55"/>
    <d v="1899-12-30T22:00:00"/>
    <d v="1899-12-31T00:55:00"/>
    <d v="1899-12-30T02:55:00"/>
    <n v="2"/>
    <n v="55"/>
    <d v="1899-12-31T00:58:00"/>
    <d v="1899-12-30T00:03:00"/>
    <n v="0"/>
    <n v="3"/>
    <d v="1899-12-31T00:58:00"/>
    <d v="1899-12-30T00:00:00"/>
    <n v="0"/>
    <n v="0"/>
    <d v="1899-12-31T03:46:00"/>
    <d v="1899-12-30T02:48:00"/>
    <n v="2"/>
    <n v="48"/>
    <d v="1899-12-31T03:46:00"/>
    <d v="1899-12-31T03:46:00"/>
    <d v="1899-12-30T00:00:00"/>
    <n v="0"/>
    <n v="0"/>
    <d v="1899-12-31T03:46:00"/>
    <d v="1899-12-31T03:46:00"/>
    <m/>
    <d v="1899-12-30T00:00:00"/>
    <n v="0"/>
    <n v="0"/>
    <d v="1899-12-31T04:00:00"/>
    <d v="1899-12-30T00:14:00"/>
    <n v="0"/>
    <n v="14"/>
    <d v="1899-12-31T04:05:00"/>
    <d v="1899-12-30T00:05:00"/>
    <n v="0"/>
    <n v="5"/>
    <d v="1899-12-31T04:05:00"/>
    <d v="1899-12-31T04:10:00"/>
    <d v="1899-12-30T00:05:00"/>
    <n v="0"/>
    <n v="5"/>
    <d v="1899-12-30T17:10:00"/>
    <n v="17"/>
    <n v="10"/>
    <d v="1899-12-30T10:27:00"/>
    <n v="10"/>
    <n v="27"/>
    <d v="1899-12-30T02:55:00"/>
    <n v="2"/>
    <n v="55"/>
    <d v="1899-12-30T02:48:00"/>
    <n v="2"/>
    <n v="48"/>
    <m/>
    <m/>
    <m/>
    <d v="1899-12-30T01:55:00"/>
    <n v="1"/>
    <n v="55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53:00"/>
    <n v="0"/>
    <n v="53"/>
    <d v="1899-12-30T00:00:00"/>
    <n v="0"/>
    <n v="0"/>
    <n v="2615904.166000003"/>
    <n v="42094"/>
    <n v="63.406779661016948"/>
    <n v="62.144347555471157"/>
    <m/>
    <m/>
    <m/>
    <m/>
    <m/>
  </r>
  <r>
    <n v="741"/>
    <n v="24"/>
    <d v="2012-01-06T00:00:00"/>
    <n v="1"/>
    <x v="55"/>
    <n v="1"/>
    <s v="UML"/>
    <s v="SP"/>
    <s v="OKINAWA"/>
    <d v="1899-12-30T12:30:00"/>
    <x v="731"/>
    <s v="DTY-WT 1-WCS-RLS 1-IMWB 1-DTY"/>
    <n v="59"/>
    <n v="0"/>
    <m/>
    <d v="1899-12-30T12:30:00"/>
    <d v="1899-12-30T12:30:00"/>
    <d v="1899-12-30T00:00:00"/>
    <n v="0"/>
    <n v="0"/>
    <d v="1899-12-30T15:15:00"/>
    <d v="1899-12-30T02:45:00"/>
    <n v="2"/>
    <n v="45"/>
    <d v="1899-12-30T15:50:00"/>
    <d v="1899-12-30T00:35:00"/>
    <n v="0"/>
    <n v="35"/>
    <d v="1899-12-30T16:30:00"/>
    <d v="1899-12-30T00:40:00"/>
    <n v="0"/>
    <n v="40"/>
    <d v="1899-12-30T16:35:00"/>
    <d v="1899-12-30T17:45:00"/>
    <d v="1899-12-30T01:10:00"/>
    <n v="1"/>
    <n v="10"/>
    <d v="1899-12-30T16:35:00"/>
    <d v="1899-12-30T17:45:00"/>
    <d v="1899-12-30T01:10:00"/>
    <n v="1"/>
    <n v="10"/>
    <d v="1899-12-30T17:50:00"/>
    <d v="1899-12-30T00:05:00"/>
    <n v="0"/>
    <n v="5"/>
    <d v="1899-12-30T18:00:00"/>
    <d v="1899-12-30T00:10:00"/>
    <n v="0"/>
    <n v="10"/>
    <d v="1899-12-30T19:58:00"/>
    <d v="1899-12-30T01:58:00"/>
    <n v="1"/>
    <n v="58"/>
    <d v="1899-12-30T19:58:00"/>
    <d v="1899-12-30T19:58:00"/>
    <d v="1899-12-30T00:00:00"/>
    <n v="0"/>
    <n v="0"/>
    <d v="1899-12-30T19:58:00"/>
    <d v="1899-12-30T19:58:00"/>
    <m/>
    <d v="1899-12-30T00:00:00"/>
    <n v="0"/>
    <n v="0"/>
    <d v="1899-12-30T20:10:00"/>
    <d v="1899-12-30T00:12:00"/>
    <n v="0"/>
    <n v="12"/>
    <d v="1899-12-30T20:15:00"/>
    <d v="1899-12-30T00:05:00"/>
    <n v="0"/>
    <n v="5"/>
    <d v="1899-12-30T20:15:00"/>
    <d v="1899-12-30T20:20:00"/>
    <d v="1899-12-30T00:05:00"/>
    <n v="0"/>
    <n v="5"/>
    <d v="1899-12-30T07:50:00"/>
    <n v="7"/>
    <n v="50"/>
    <d v="1899-12-30T01:02:00"/>
    <n v="1"/>
    <n v="2"/>
    <d v="1899-12-30T01:10:00"/>
    <n v="1"/>
    <n v="10"/>
    <d v="1899-12-30T01:58:00"/>
    <n v="1"/>
    <n v="58"/>
    <m/>
    <m/>
    <m/>
    <d v="1899-12-30T01:35:00"/>
    <n v="1"/>
    <n v="35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4:00"/>
    <n v="0"/>
    <n v="4"/>
    <d v="1899-12-30T00:19:00"/>
    <n v="0"/>
    <n v="19"/>
    <d v="1899-12-30T00:00:00"/>
    <n v="0"/>
    <n v="0"/>
    <n v="2619711.166000003"/>
    <n v="42153"/>
    <n v="64.525423728813564"/>
    <n v="62.147680260005288"/>
    <m/>
    <m/>
    <m/>
    <m/>
    <m/>
  </r>
  <r>
    <n v="742"/>
    <n v="25"/>
    <d v="2012-01-07T00:00:00"/>
    <n v="1"/>
    <x v="56"/>
    <n v="1"/>
    <s v="BSL"/>
    <s v="STEAM NON COKING"/>
    <s v="IRON KNIGHT"/>
    <d v="1899-12-30T22:15:00"/>
    <x v="732"/>
    <s v="DTY-WT 1-WCS-RLS 2-IMWB 1-DTY"/>
    <n v="59"/>
    <n v="0"/>
    <m/>
    <d v="1899-12-30T22:15:00"/>
    <d v="1899-12-30T22:15:00"/>
    <d v="1899-12-30T00:00:00"/>
    <n v="0"/>
    <n v="0"/>
    <d v="1899-12-30T23:05:00"/>
    <d v="1899-12-30T00:50:00"/>
    <n v="0"/>
    <n v="50"/>
    <d v="1899-12-30T23:15:00"/>
    <d v="1899-12-30T00:10:00"/>
    <n v="0"/>
    <n v="10"/>
    <d v="1899-12-31T00:12:00"/>
    <d v="1899-12-30T00:57:00"/>
    <n v="0"/>
    <n v="57"/>
    <d v="1899-12-31T01:05:00"/>
    <d v="1899-12-31T02:25:00"/>
    <d v="1899-12-30T01:20:00"/>
    <n v="1"/>
    <n v="20"/>
    <d v="1899-12-31T01:05:00"/>
    <d v="1899-12-31T02:25:00"/>
    <d v="1899-12-30T01:20:00"/>
    <n v="1"/>
    <n v="20"/>
    <d v="1899-12-31T05:56:00"/>
    <d v="1899-12-30T03:31:00"/>
    <n v="3"/>
    <n v="31"/>
    <d v="1899-12-31T05:57:00"/>
    <d v="1899-12-30T00:01:00"/>
    <n v="0"/>
    <n v="1"/>
    <d v="1899-12-31T13:59:00"/>
    <d v="1899-12-30T08:02:00"/>
    <n v="8"/>
    <n v="2"/>
    <d v="1899-12-31T13:59:00"/>
    <d v="1899-12-31T13:59:00"/>
    <d v="1899-12-30T00:00:00"/>
    <n v="0"/>
    <n v="0"/>
    <d v="1899-12-31T13:59:00"/>
    <d v="1899-12-31T13:59:00"/>
    <m/>
    <d v="1899-12-30T00:00:00"/>
    <n v="0"/>
    <n v="0"/>
    <d v="1899-12-31T14:10:00"/>
    <d v="1899-12-30T00:11:00"/>
    <n v="0"/>
    <n v="11"/>
    <d v="1899-12-31T14:12:00"/>
    <d v="1899-12-30T00:02:00"/>
    <n v="0"/>
    <n v="2"/>
    <d v="1899-12-31T14:12:00"/>
    <d v="1899-12-31T14:15:00"/>
    <d v="1899-12-30T00:03:00"/>
    <n v="0"/>
    <n v="3"/>
    <d v="1899-12-30T16:00:00"/>
    <n v="16"/>
    <n v="0"/>
    <d v="1899-12-30T04:41:00"/>
    <n v="4"/>
    <n v="41"/>
    <d v="1899-12-30T01:20:00"/>
    <n v="1"/>
    <n v="20"/>
    <d v="1899-12-30T08:02:00"/>
    <n v="8"/>
    <n v="2"/>
    <m/>
    <m/>
    <m/>
    <d v="1899-12-30T01:32:00"/>
    <n v="1"/>
    <n v="32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6:30:00"/>
    <n v="6"/>
    <n v="30"/>
    <d v="1899-12-30T00:00:00"/>
    <n v="0"/>
    <n v="0"/>
    <n v="2623403.166000003"/>
    <n v="42212"/>
    <n v="62.576271186440678"/>
    <n v="62.148279304463259"/>
    <m/>
    <m/>
    <m/>
    <m/>
    <m/>
  </r>
  <r>
    <n v="743"/>
    <n v="26"/>
    <d v="2012-01-07T00:00:00"/>
    <n v="1"/>
    <x v="57"/>
    <n v="1"/>
    <s v="TATA METALLIKS "/>
    <s v="OKEY NORTH"/>
    <s v="FRONTIER AMBITION"/>
    <d v="1899-12-30T03:00:00"/>
    <x v="733"/>
    <s v="DTY-WT 1-WCS-MANUAL-IMWB 1-DTY"/>
    <n v="59"/>
    <n v="0"/>
    <m/>
    <d v="1899-12-30T03:00:00"/>
    <d v="1899-12-30T03:00:00"/>
    <d v="1899-12-30T00:00:00"/>
    <n v="0"/>
    <n v="0"/>
    <d v="1899-12-30T06:00:00"/>
    <d v="1899-12-30T03:00:00"/>
    <n v="3"/>
    <n v="0"/>
    <d v="1899-12-30T06:15:00"/>
    <d v="1899-12-30T00:15:00"/>
    <n v="0"/>
    <n v="15"/>
    <d v="1899-12-30T07:00:00"/>
    <d v="1899-12-30T00:45:00"/>
    <n v="0"/>
    <n v="45"/>
    <d v="1899-12-30T07:10:00"/>
    <d v="1899-12-30T08:20:00"/>
    <d v="1899-12-30T01:10:00"/>
    <n v="1"/>
    <n v="10"/>
    <d v="1899-12-30T07:10:00"/>
    <d v="1899-12-30T08:20:00"/>
    <d v="1899-12-30T01:10:00"/>
    <n v="1"/>
    <n v="10"/>
    <d v="1899-12-30T07:00:00"/>
    <d v="1899-12-30T00:00:00"/>
    <n v="0"/>
    <n v="0"/>
    <d v="1899-12-30T07:35:00"/>
    <d v="1899-12-30T00:25:00"/>
    <n v="0"/>
    <n v="25"/>
    <d v="1899-12-30T18:30:00"/>
    <d v="1899-12-30T10:55:00"/>
    <n v="10"/>
    <n v="55"/>
    <d v="1899-12-30T18:30:00"/>
    <d v="1899-12-30T18:30:00"/>
    <d v="1899-12-30T00:00:00"/>
    <n v="0"/>
    <n v="0"/>
    <d v="1899-12-30T18:30:00"/>
    <d v="1899-12-30T18:30:00"/>
    <m/>
    <d v="1899-12-30T00:00:00"/>
    <n v="0"/>
    <n v="0"/>
    <d v="1899-12-30T18:32:00"/>
    <d v="1899-12-30T00:02:00"/>
    <n v="0"/>
    <n v="2"/>
    <d v="1899-12-30T18:35:00"/>
    <d v="1899-12-30T00:03:00"/>
    <n v="0"/>
    <n v="3"/>
    <d v="1899-12-30T18:35:00"/>
    <d v="1899-12-30T18:40:00"/>
    <d v="1899-12-30T00:05:00"/>
    <n v="0"/>
    <n v="5"/>
    <d v="1899-12-30T15:40:00"/>
    <n v="15"/>
    <n v="40"/>
    <d v="1899-12-30T00:50:00"/>
    <n v="0"/>
    <n v="50"/>
    <d v="1899-12-30T01:10:00"/>
    <n v="1"/>
    <n v="10"/>
    <d v="1899-12-30T10:55:00"/>
    <n v="10"/>
    <n v="55"/>
    <m/>
    <m/>
    <m/>
    <d v="1899-12-30T00:00:00"/>
    <n v="0"/>
    <n v="0"/>
    <d v="1899-12-30T00:00:00"/>
    <n v="0"/>
    <n v="0"/>
    <d v="1899-12-30T00:00:00"/>
    <n v="0"/>
    <n v="0"/>
    <d v="1899-12-30T00:00:00"/>
    <n v="0"/>
    <n v="0"/>
    <d v="1899-12-30T10:55:00"/>
    <n v="10"/>
    <n v="55"/>
    <d v="1899-12-30T00:00:00"/>
    <n v="0"/>
    <n v="0"/>
    <d v="1899-12-30T00:00:00"/>
    <n v="0"/>
    <n v="0"/>
    <d v="1899-12-30T00:00:00"/>
    <n v="0"/>
    <n v="0"/>
    <n v="2627055.166000003"/>
    <n v="42271"/>
    <n v="61.898305084745765"/>
    <n v="62.147930401457337"/>
    <m/>
    <m/>
    <m/>
    <m/>
    <m/>
  </r>
  <r>
    <n v="744"/>
    <n v="27"/>
    <d v="2012-01-07T00:00:00"/>
    <n v="1"/>
    <x v="58"/>
    <n v="1"/>
    <s v="BEL"/>
    <s v="HARD COKING COAL"/>
    <s v="HARDWAR"/>
    <d v="1899-12-30T19:45:00"/>
    <x v="734"/>
    <s v="DTY-WT 1-WCS-RLS 2-IMWB 1-DTY"/>
    <n v="53"/>
    <n v="6"/>
    <m/>
    <d v="1899-12-30T19:45:00"/>
    <d v="1899-12-30T19:45:00"/>
    <d v="1899-12-30T00:00:00"/>
    <n v="0"/>
    <n v="0"/>
    <d v="1899-12-30T19:55:00"/>
    <d v="1899-12-30T00:10:00"/>
    <n v="0"/>
    <n v="10"/>
    <d v="1899-12-30T20:05:00"/>
    <d v="1899-12-30T00:10:00"/>
    <n v="0"/>
    <n v="10"/>
    <d v="1899-12-30T20:55:00"/>
    <d v="1899-12-30T00:50:00"/>
    <n v="0"/>
    <n v="50"/>
    <d v="1899-12-30T21:15:00"/>
    <d v="1899-12-30T23:00:00"/>
    <d v="1899-12-30T01:45:00"/>
    <n v="1"/>
    <n v="45"/>
    <d v="1899-12-30T21:15:00"/>
    <d v="1899-12-30T23:00:00"/>
    <d v="1899-12-30T01:45:00"/>
    <n v="1"/>
    <n v="45"/>
    <d v="1899-12-30T23:20:00"/>
    <d v="1899-12-30T00:20:00"/>
    <n v="0"/>
    <n v="20"/>
    <d v="1899-12-30T23:57:00"/>
    <d v="1899-12-30T00:37:00"/>
    <n v="0"/>
    <n v="37"/>
    <d v="1899-12-31T02:00:00"/>
    <d v="1899-12-30T02:03:00"/>
    <n v="2"/>
    <n v="3"/>
    <d v="1899-12-31T02:00:00"/>
    <d v="1899-12-31T02:00:00"/>
    <d v="1899-12-30T00:00:00"/>
    <n v="0"/>
    <n v="0"/>
    <d v="1899-12-31T02:00:00"/>
    <d v="1899-12-31T02:00:00"/>
    <m/>
    <d v="1899-12-30T00:00:00"/>
    <n v="0"/>
    <n v="0"/>
    <d v="1899-12-31T02:10:00"/>
    <d v="1899-12-30T00:10:00"/>
    <n v="0"/>
    <n v="10"/>
    <d v="1899-12-31T02:15:00"/>
    <d v="1899-12-30T00:05:00"/>
    <n v="0"/>
    <n v="5"/>
    <d v="1899-12-31T02:15:00"/>
    <d v="1899-12-31T02:20:00"/>
    <d v="1899-12-30T00:05:00"/>
    <n v="0"/>
    <n v="5"/>
    <d v="1899-12-30T06:35:00"/>
    <n v="6"/>
    <n v="35"/>
    <d v="1899-12-30T01:25:00"/>
    <n v="1"/>
    <n v="25"/>
    <d v="1899-12-30T01:45:00"/>
    <n v="1"/>
    <n v="45"/>
    <d v="1899-12-30T02:03:00"/>
    <n v="2"/>
    <n v="3"/>
    <m/>
    <m/>
    <m/>
    <d v="1899-12-30T01:35:00"/>
    <n v="1"/>
    <n v="35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28:00"/>
    <n v="0"/>
    <n v="28"/>
    <d v="1899-12-30T00:00:00"/>
    <n v="0"/>
    <n v="0"/>
    <n v="2630404.166000003"/>
    <n v="42324"/>
    <n v="63.188679245283019"/>
    <n v="62.149233673565895"/>
    <m/>
    <m/>
    <m/>
    <m/>
    <m/>
  </r>
  <r>
    <n v="745"/>
    <n v="28"/>
    <d v="2012-01-07T00:00:00"/>
    <n v="1"/>
    <x v="47"/>
    <n v="4"/>
    <s v="TSL,HALDIA"/>
    <s v="OKEY NORTH/HAIL CREEK"/>
    <s v="FRONTIER AMBITION"/>
    <d v="1899-12-30T07:45:00"/>
    <x v="735"/>
    <s v="DTY-WT 1-WCS-RLS 1-IMWB 1-DTY"/>
    <n v="59"/>
    <n v="0"/>
    <m/>
    <d v="1899-12-30T07:45:00"/>
    <d v="1899-12-30T07:45:00"/>
    <d v="1899-12-30T00:00:00"/>
    <n v="0"/>
    <n v="0"/>
    <d v="1899-12-30T15:30:00"/>
    <d v="1899-12-30T07:45:00"/>
    <n v="7"/>
    <n v="45"/>
    <d v="1899-12-30T15:45:00"/>
    <d v="1899-12-30T00:15:00"/>
    <n v="0"/>
    <n v="15"/>
    <d v="1899-12-31T00:10:00"/>
    <d v="1899-12-30T08:25:00"/>
    <n v="8"/>
    <n v="25"/>
    <d v="1899-12-31T00:15:00"/>
    <d v="1899-12-31T02:25:00"/>
    <d v="1899-12-30T02:10:00"/>
    <n v="2"/>
    <n v="10"/>
    <d v="1899-12-31T00:15:00"/>
    <d v="1899-12-31T02:25:00"/>
    <d v="1899-12-30T02:10:00"/>
    <n v="2"/>
    <n v="10"/>
    <d v="1899-12-31T02:35:00"/>
    <d v="1899-12-30T00:10:00"/>
    <n v="0"/>
    <n v="10"/>
    <d v="1899-12-31T02:45:00"/>
    <d v="1899-12-30T00:10:00"/>
    <n v="0"/>
    <n v="10"/>
    <d v="1899-12-31T05:30:00"/>
    <d v="1899-12-30T02:45:00"/>
    <n v="2"/>
    <n v="45"/>
    <d v="1899-12-31T05:30:00"/>
    <d v="1899-12-31T05:30:00"/>
    <d v="1899-12-30T00:00:00"/>
    <n v="0"/>
    <n v="0"/>
    <d v="1899-12-31T05:30:00"/>
    <d v="1899-12-31T05:30:00"/>
    <m/>
    <d v="1899-12-30T00:00:00"/>
    <n v="0"/>
    <n v="0"/>
    <d v="1899-12-31T05:40:00"/>
    <d v="1899-12-30T00:10:00"/>
    <n v="0"/>
    <n v="10"/>
    <d v="1899-12-31T05:45:00"/>
    <d v="1899-12-30T00:05:00"/>
    <n v="0"/>
    <n v="5"/>
    <d v="1899-12-31T05:45:00"/>
    <d v="1899-12-31T05:50:00"/>
    <d v="1899-12-30T00:05:00"/>
    <n v="0"/>
    <n v="5"/>
    <d v="1899-12-30T22:05:00"/>
    <n v="22"/>
    <n v="5"/>
    <d v="1899-12-30T08:50:00"/>
    <n v="8"/>
    <n v="50"/>
    <d v="1899-12-30T02:10:00"/>
    <n v="2"/>
    <n v="10"/>
    <d v="1899-12-30T02:45:00"/>
    <n v="2"/>
    <n v="45"/>
    <m/>
    <m/>
    <m/>
    <d v="1899-12-30T01:24:00"/>
    <n v="1"/>
    <n v="24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21:00"/>
    <n v="1"/>
    <n v="21"/>
    <d v="1899-12-30T00:00:00"/>
    <n v="0"/>
    <n v="0"/>
    <n v="2634221.166000003"/>
    <n v="42383"/>
    <n v="64.694915254237287"/>
    <n v="62.152777434348749"/>
    <m/>
    <m/>
    <m/>
    <m/>
    <m/>
  </r>
  <r>
    <n v="746"/>
    <n v="29"/>
    <d v="2012-01-08T00:00:00"/>
    <n v="1"/>
    <x v="46"/>
    <n v="11"/>
    <s v="TSL,JSR"/>
    <s v="CURRAGH SS/BLENDED PCI"/>
    <s v="IMPERIAL/FEORILA"/>
    <d v="1899-12-30T21:00:00"/>
    <x v="736"/>
    <s v="DTY-WT 1-WCS-RLS 2-IMWB 1-DTY"/>
    <n v="56"/>
    <n v="3"/>
    <m/>
    <d v="1899-12-30T21:00:00"/>
    <d v="1899-12-30T21:00:00"/>
    <d v="1899-12-30T00:00:00"/>
    <n v="0"/>
    <n v="0"/>
    <d v="1899-12-31T03:50:00"/>
    <d v="1899-12-30T06:50:00"/>
    <n v="6"/>
    <n v="50"/>
    <d v="1899-12-31T04:15:00"/>
    <d v="1899-12-30T00:25:00"/>
    <n v="0"/>
    <n v="25"/>
    <d v="1899-12-31T04:35:00"/>
    <d v="1899-12-30T00:20:00"/>
    <n v="0"/>
    <n v="20"/>
    <d v="1899-12-31T04:40:00"/>
    <d v="1899-12-31T05:35:00"/>
    <d v="1899-12-30T00:55:00"/>
    <n v="0"/>
    <n v="55"/>
    <d v="1899-12-31T04:40:00"/>
    <d v="1899-12-31T05:35:00"/>
    <d v="1899-12-30T00:55:00"/>
    <n v="0"/>
    <n v="55"/>
    <d v="1899-12-31T06:07:00"/>
    <d v="1899-12-30T00:32:00"/>
    <n v="0"/>
    <n v="32"/>
    <d v="1899-12-31T06:24:00"/>
    <d v="1899-12-30T00:17:00"/>
    <n v="0"/>
    <n v="17"/>
    <d v="1899-12-31T12:36:00"/>
    <d v="1899-12-30T06:12:00"/>
    <n v="6"/>
    <n v="12"/>
    <d v="1899-12-31T12:36:00"/>
    <d v="1899-12-31T12:36:00"/>
    <d v="1899-12-30T00:00:00"/>
    <n v="0"/>
    <n v="0"/>
    <d v="1899-12-31T12:36:00"/>
    <d v="1899-12-31T12:36:00"/>
    <m/>
    <d v="1899-12-30T00:00:00"/>
    <n v="0"/>
    <n v="0"/>
    <d v="1899-12-31T12:45:00"/>
    <d v="1899-12-30T00:09:00"/>
    <n v="0"/>
    <n v="9"/>
    <d v="1899-12-31T12:50:00"/>
    <d v="1899-12-30T00:05:00"/>
    <n v="0"/>
    <n v="5"/>
    <d v="1899-12-31T12:50:00"/>
    <d v="1899-12-31T13:00:00"/>
    <d v="1899-12-30T00:10:00"/>
    <n v="0"/>
    <n v="10"/>
    <d v="1899-12-30T16:00:00"/>
    <n v="16"/>
    <n v="0"/>
    <d v="1899-12-30T01:06:00"/>
    <n v="1"/>
    <n v="6"/>
    <d v="1899-12-30T00:55:00"/>
    <n v="0"/>
    <n v="55"/>
    <d v="1899-12-30T06:12:00"/>
    <n v="6"/>
    <n v="12"/>
    <m/>
    <m/>
    <m/>
    <d v="1899-12-30T01:47:00"/>
    <n v="1"/>
    <n v="47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4:25:00"/>
    <n v="4"/>
    <n v="25"/>
    <d v="1899-12-30T00:00:00"/>
    <n v="0"/>
    <n v="0"/>
    <n v="2637810.166000003"/>
    <n v="42439"/>
    <n v="64.089285714285708"/>
    <n v="62.155332736398194"/>
    <m/>
    <m/>
    <m/>
    <m/>
    <m/>
  </r>
  <r>
    <n v="747"/>
    <n v="30"/>
    <d v="2012-01-08T00:00:00"/>
    <n v="1"/>
    <x v="46"/>
    <n v="12"/>
    <s v="TSL,JSR"/>
    <s v="OKEY NORTH/BLENDED PCI"/>
    <s v="FRONTIER AMBITION/FEORILA"/>
    <d v="1899-12-30T05:30:00"/>
    <x v="737"/>
    <s v="DTY-WT 1-WCS-RLS 1-IMWB 1-DTY"/>
    <n v="57"/>
    <n v="2"/>
    <m/>
    <d v="1899-12-30T05:30:00"/>
    <d v="1899-12-30T05:30:00"/>
    <d v="1899-12-30T00:00:00"/>
    <n v="0"/>
    <n v="0"/>
    <d v="1899-12-30T07:50:00"/>
    <d v="1899-12-30T02:20:00"/>
    <n v="2"/>
    <n v="20"/>
    <d v="1899-12-30T08:15:00"/>
    <d v="1899-12-30T00:25:00"/>
    <n v="0"/>
    <n v="25"/>
    <d v="1899-12-30T09:00:00"/>
    <d v="1899-12-30T00:45:00"/>
    <n v="0"/>
    <n v="45"/>
    <d v="1899-12-30T09:40:00"/>
    <d v="1899-12-30T12:15:00"/>
    <d v="1899-12-30T02:35:00"/>
    <n v="2"/>
    <n v="35"/>
    <d v="1899-12-30T09:40:00"/>
    <d v="1899-12-30T12:15:00"/>
    <d v="1899-12-30T02:35:00"/>
    <n v="2"/>
    <n v="35"/>
    <d v="1899-12-30T15:47:00"/>
    <d v="1899-12-30T03:32:00"/>
    <n v="3"/>
    <n v="32"/>
    <d v="1899-12-30T15:48:00"/>
    <d v="1899-12-30T00:01:00"/>
    <n v="0"/>
    <n v="1"/>
    <d v="1899-12-30T19:27:00"/>
    <d v="1899-12-30T03:39:00"/>
    <n v="3"/>
    <n v="39"/>
    <d v="1899-12-30T19:27:00"/>
    <d v="1899-12-30T19:27:00"/>
    <d v="1899-12-30T00:00:00"/>
    <n v="0"/>
    <n v="0"/>
    <d v="1899-12-30T19:27:00"/>
    <d v="1899-12-30T19:27:00"/>
    <m/>
    <d v="1899-12-30T00:00:00"/>
    <n v="0"/>
    <n v="0"/>
    <d v="1899-12-30T19:37:00"/>
    <d v="1899-12-30T00:10:00"/>
    <n v="0"/>
    <n v="10"/>
    <d v="1899-12-30T19:45:00"/>
    <d v="1899-12-30T00:08:00"/>
    <n v="0"/>
    <n v="8"/>
    <d v="1899-12-30T19:45:00"/>
    <d v="1899-12-30T19:50:00"/>
    <d v="1899-12-30T00:05:00"/>
    <n v="0"/>
    <n v="5"/>
    <d v="1899-12-30T14:20:00"/>
    <n v="14"/>
    <n v="20"/>
    <d v="1899-12-30T04:35:00"/>
    <n v="4"/>
    <n v="35"/>
    <d v="1899-12-30T02:35:00"/>
    <n v="2"/>
    <n v="35"/>
    <d v="1899-12-30T03:39:00"/>
    <n v="3"/>
    <n v="39"/>
    <m/>
    <m/>
    <m/>
    <d v="1899-12-30T00:57:00"/>
    <n v="0"/>
    <n v="57"/>
    <d v="1899-12-30T00:00:00"/>
    <n v="0"/>
    <n v="0"/>
    <d v="1899-12-30T00:00:00"/>
    <n v="0"/>
    <n v="0"/>
    <d v="1899-12-30T00:17:00"/>
    <n v="0"/>
    <n v="17"/>
    <d v="1899-12-30T00:00:00"/>
    <n v="0"/>
    <n v="0"/>
    <d v="1899-12-30T00:00:00"/>
    <n v="0"/>
    <n v="0"/>
    <d v="1899-12-30T02:25:00"/>
    <n v="2"/>
    <n v="25"/>
    <d v="1899-12-30T00:00:00"/>
    <n v="0"/>
    <n v="0"/>
    <n v="2641481.166000003"/>
    <n v="42496"/>
    <n v="64.403508771929822"/>
    <n v="62.158348221009106"/>
    <m/>
    <m/>
    <m/>
    <m/>
    <m/>
  </r>
  <r>
    <n v="748"/>
    <n v="31"/>
    <d v="2012-01-08T00:00:00"/>
    <n v="1"/>
    <x v="56"/>
    <n v="2"/>
    <s v="BSL"/>
    <s v="STEAM NON COKING"/>
    <s v="IRON KNIGHT"/>
    <d v="1899-12-30T09:50:00"/>
    <x v="738"/>
    <s v="DTY-WT 1-WCS-RLS 1-IMWB 1-DTY"/>
    <n v="58"/>
    <n v="1"/>
    <m/>
    <d v="1899-12-30T09:50:00"/>
    <d v="1899-12-30T09:50:00"/>
    <d v="1899-12-30T00:00:00"/>
    <n v="0"/>
    <n v="0"/>
    <d v="1899-12-30T11:00:00"/>
    <d v="1899-12-30T01:10:00"/>
    <n v="1"/>
    <n v="10"/>
    <d v="1899-12-30T11:10:00"/>
    <d v="1899-12-30T00:10:00"/>
    <n v="0"/>
    <n v="10"/>
    <d v="1899-12-30T22:30:00"/>
    <d v="1899-12-30T11:20:00"/>
    <n v="11"/>
    <n v="20"/>
    <d v="1899-12-30T22:35:00"/>
    <d v="1899-12-31T00:45:00"/>
    <d v="1899-12-30T02:10:00"/>
    <n v="2"/>
    <n v="10"/>
    <d v="1899-12-30T22:35:00"/>
    <d v="1899-12-31T00:45:00"/>
    <d v="1899-12-30T02:10:00"/>
    <n v="2"/>
    <n v="10"/>
    <d v="1899-12-31T00:59:00"/>
    <d v="1899-12-30T00:14:00"/>
    <n v="0"/>
    <n v="14"/>
    <d v="1899-12-31T00:59:00"/>
    <d v="1899-12-30T00:00:00"/>
    <n v="0"/>
    <n v="0"/>
    <d v="1899-12-31T02:37:00"/>
    <d v="1899-12-30T01:38:00"/>
    <n v="1"/>
    <n v="38"/>
    <d v="1899-12-31T02:37:00"/>
    <d v="1899-12-31T02:37:00"/>
    <d v="1899-12-30T00:00:00"/>
    <n v="0"/>
    <n v="0"/>
    <d v="1899-12-31T02:37:00"/>
    <d v="1899-12-31T02:37:00"/>
    <m/>
    <d v="1899-12-30T00:00:00"/>
    <n v="0"/>
    <n v="0"/>
    <d v="1899-12-31T02:45:00"/>
    <d v="1899-12-30T00:08:00"/>
    <n v="0"/>
    <n v="8"/>
    <d v="1899-12-31T02:50:00"/>
    <d v="1899-12-30T00:05:00"/>
    <n v="0"/>
    <n v="5"/>
    <d v="1899-12-31T02:50:00"/>
    <d v="1899-12-31T02:55:00"/>
    <d v="1899-12-30T00:05:00"/>
    <n v="0"/>
    <n v="5"/>
    <d v="1899-12-30T17:05:00"/>
    <n v="17"/>
    <n v="5"/>
    <d v="1899-12-30T11:47:00"/>
    <n v="11"/>
    <n v="47"/>
    <d v="1899-12-30T02:10:00"/>
    <n v="2"/>
    <n v="10"/>
    <d v="1899-12-30T01:38:00"/>
    <n v="1"/>
    <n v="38"/>
    <m/>
    <m/>
    <m/>
    <d v="1899-12-30T01:21:00"/>
    <n v="1"/>
    <n v="21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17:00"/>
    <n v="0"/>
    <n v="17"/>
    <d v="1899-12-30T00:00:00"/>
    <n v="0"/>
    <n v="0"/>
    <n v="2645118.166000003"/>
    <n v="42554"/>
    <n v="62.706896551724135"/>
    <n v="62.159095878178384"/>
    <m/>
    <m/>
    <m/>
    <m/>
    <m/>
  </r>
  <r>
    <n v="749"/>
    <n v="32"/>
    <d v="2012-01-09T00:00:00"/>
    <n v="1"/>
    <x v="46"/>
    <n v="13"/>
    <s v="TSL,JSR"/>
    <s v="CURRAGH SS/BLENDED PCI"/>
    <s v="IMPERIAL/FEORILA"/>
    <d v="1899-12-30T19:30:00"/>
    <x v="739"/>
    <s v="DTY-WT 1-WCS-RLS 1-IMWB 1-DTY"/>
    <n v="55"/>
    <n v="4"/>
    <m/>
    <d v="1899-12-30T19:30:00"/>
    <d v="1899-12-30T19:30:00"/>
    <d v="1899-12-30T00:00:00"/>
    <n v="0"/>
    <n v="0"/>
    <d v="1899-12-31T04:00:00"/>
    <d v="1899-12-30T08:30:00"/>
    <n v="8"/>
    <n v="30"/>
    <d v="1899-12-31T04:30:00"/>
    <d v="1899-12-30T00:30:00"/>
    <n v="0"/>
    <n v="30"/>
    <d v="1899-12-31T05:25:00"/>
    <d v="1899-12-30T00:55:00"/>
    <n v="0"/>
    <n v="55"/>
    <d v="1899-12-30T05:30:00"/>
    <d v="1899-12-30T06:50:00"/>
    <d v="1899-12-30T01:20:00"/>
    <n v="1"/>
    <n v="20"/>
    <d v="1899-12-30T05:30:00"/>
    <d v="1899-12-30T06:50:00"/>
    <d v="1899-12-30T01:20:00"/>
    <n v="1"/>
    <n v="20"/>
    <d v="1899-12-31T07:11:00"/>
    <d v="1899-12-31T00:21:00"/>
    <n v="0"/>
    <n v="21"/>
    <d v="1899-12-31T07:21:00"/>
    <d v="1899-12-30T00:10:00"/>
    <n v="0"/>
    <n v="10"/>
    <d v="1899-12-31T13:50:00"/>
    <d v="1899-12-30T06:29:00"/>
    <n v="6"/>
    <n v="29"/>
    <d v="1899-12-31T13:50:00"/>
    <d v="1899-12-31T13:50:00"/>
    <d v="1899-12-30T00:00:00"/>
    <n v="0"/>
    <n v="0"/>
    <d v="1899-12-31T13:50:00"/>
    <d v="1899-12-31T13:50:00"/>
    <m/>
    <d v="1899-12-30T00:00:00"/>
    <n v="0"/>
    <n v="0"/>
    <d v="1899-12-31T14:00:00"/>
    <d v="1899-12-30T00:10:00"/>
    <n v="0"/>
    <n v="10"/>
    <d v="1899-12-31T14:05:00"/>
    <d v="1899-12-30T00:05:00"/>
    <n v="0"/>
    <n v="5"/>
    <d v="1899-12-31T14:05:00"/>
    <d v="1899-12-31T14:10:00"/>
    <d v="1899-12-30T00:05:00"/>
    <n v="0"/>
    <n v="5"/>
    <d v="1899-12-30T18:40:00"/>
    <n v="18"/>
    <n v="40"/>
    <d v="1899-12-31T01:31:00"/>
    <n v="1"/>
    <n v="31"/>
    <d v="1899-12-30T01:20:00"/>
    <n v="1"/>
    <n v="20"/>
    <d v="1899-12-30T06:29:00"/>
    <n v="6"/>
    <n v="29"/>
    <m/>
    <m/>
    <m/>
    <d v="1899-12-30T01:19:00"/>
    <n v="1"/>
    <n v="19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5:10:00"/>
    <n v="5"/>
    <n v="10"/>
    <d v="1899-12-30T00:00:00"/>
    <n v="0"/>
    <n v="0"/>
    <n v="2648652.166000003"/>
    <n v="42609"/>
    <n v="64.25454545454545"/>
    <n v="62.16180069938283"/>
    <m/>
    <m/>
    <m/>
    <m/>
    <m/>
  </r>
  <r>
    <n v="750"/>
    <n v="33"/>
    <d v="2012-01-09T00:00:00"/>
    <n v="1"/>
    <x v="58"/>
    <n v="2"/>
    <s v="BEL"/>
    <s v="HARD COKING COAL"/>
    <s v="ORIENT CHAMPION"/>
    <d v="1899-12-30T14:30:00"/>
    <x v="740"/>
    <s v="DTY-WT 1-WCS-RLS 2-IMWB 1-DTY"/>
    <n v="58"/>
    <n v="0"/>
    <m/>
    <d v="1899-12-30T14:30:00"/>
    <d v="1899-12-30T14:30:00"/>
    <d v="1899-12-30T00:00:00"/>
    <n v="0"/>
    <n v="0"/>
    <d v="1899-12-30T14:50:00"/>
    <d v="1899-12-30T00:20:00"/>
    <n v="0"/>
    <n v="20"/>
    <d v="1899-12-30T15:10:00"/>
    <d v="1899-12-30T00:20:00"/>
    <n v="0"/>
    <n v="20"/>
    <d v="1899-12-30T20:10:00"/>
    <d v="1899-12-30T05:00:00"/>
    <n v="5"/>
    <n v="0"/>
    <d v="1899-12-30T20:10:00"/>
    <d v="1899-12-30T21:15:00"/>
    <d v="1899-12-30T01:05:00"/>
    <n v="1"/>
    <n v="5"/>
    <d v="1899-12-30T20:10:00"/>
    <d v="1899-12-30T21:15:00"/>
    <d v="1899-12-30T01:05:00"/>
    <n v="1"/>
    <n v="5"/>
    <d v="1899-12-30T21:15:00"/>
    <d v="1899-12-30T00:00:00"/>
    <n v="0"/>
    <n v="0"/>
    <d v="1899-12-30T21:19:00"/>
    <d v="1899-12-30T00:04:00"/>
    <n v="0"/>
    <n v="4"/>
    <d v="1899-12-30T23:36:00"/>
    <d v="1899-12-30T02:17:00"/>
    <n v="2"/>
    <n v="17"/>
    <d v="1899-12-30T23:36:00"/>
    <d v="1899-12-30T23:36:00"/>
    <d v="1899-12-30T00:00:00"/>
    <n v="0"/>
    <n v="0"/>
    <d v="1899-12-30T23:36:00"/>
    <d v="1899-12-30T23:36:00"/>
    <m/>
    <d v="1899-12-30T00:00:00"/>
    <n v="0"/>
    <n v="0"/>
    <d v="1899-12-30T23:45:00"/>
    <d v="1899-12-30T00:09:00"/>
    <n v="0"/>
    <n v="9"/>
    <d v="1899-12-30T23:50:00"/>
    <d v="1899-12-30T00:05:00"/>
    <n v="0"/>
    <n v="5"/>
    <d v="1899-12-30T23:50:00"/>
    <d v="1899-12-30T23:55:00"/>
    <d v="1899-12-30T00:05:00"/>
    <n v="0"/>
    <n v="5"/>
    <d v="1899-12-30T09:25:00"/>
    <n v="9"/>
    <n v="25"/>
    <d v="1899-12-30T05:14:00"/>
    <n v="5"/>
    <n v="14"/>
    <d v="1899-12-30T01:05:00"/>
    <n v="1"/>
    <n v="5"/>
    <d v="1899-12-30T02:17:00"/>
    <n v="2"/>
    <n v="17"/>
    <m/>
    <m/>
    <m/>
    <d v="1899-12-30T01:50:00"/>
    <n v="1"/>
    <n v="5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5:00"/>
    <n v="0"/>
    <n v="5"/>
    <d v="1899-12-30T00:22:00"/>
    <n v="0"/>
    <n v="22"/>
    <d v="1899-12-30T00:08:00"/>
    <n v="0"/>
    <n v="8"/>
    <n v="2652432.166000003"/>
    <n v="42667"/>
    <n v="65.172413793103445"/>
    <n v="62.165893219584291"/>
    <m/>
    <m/>
    <m/>
    <m/>
    <m/>
  </r>
  <r>
    <n v="751"/>
    <n v="34"/>
    <d v="2012-01-10T00:00:00"/>
    <n v="1"/>
    <x v="47"/>
    <n v="5"/>
    <s v="TSL,HALDIA"/>
    <s v="HAIL CREEK/OKEY NORTH"/>
    <s v="FRONTIER AMBITION"/>
    <d v="1899-12-30T08:00:00"/>
    <x v="741"/>
    <s v="DTY-WT 1-WCS-(RLS 1 + Manual)-IMWB 1-DTY"/>
    <n v="56"/>
    <n v="3"/>
    <m/>
    <d v="1899-12-30T08:00:00"/>
    <d v="1899-12-30T08:00:00"/>
    <d v="1899-12-30T00:00:00"/>
    <n v="0"/>
    <n v="0"/>
    <d v="1899-12-30T09:35:00"/>
    <d v="1899-12-30T01:35:00"/>
    <n v="1"/>
    <n v="35"/>
    <d v="1899-12-30T09:55:00"/>
    <d v="1899-12-30T00:20:00"/>
    <n v="0"/>
    <n v="20"/>
    <d v="1899-12-30T18:50:00"/>
    <d v="1899-12-30T08:55:00"/>
    <n v="8"/>
    <n v="55"/>
    <d v="1899-12-30T19:00:00"/>
    <d v="1899-12-31T00:30:00"/>
    <d v="1899-12-30T05:30:00"/>
    <n v="5"/>
    <n v="30"/>
    <d v="1899-12-30T19:00:00"/>
    <d v="1899-12-31T00:30:00"/>
    <d v="1899-12-30T05:30:00"/>
    <n v="5"/>
    <n v="30"/>
    <d v="1899-12-31T02:02:00"/>
    <d v="1899-12-30T01:32:00"/>
    <n v="1"/>
    <n v="32"/>
    <d v="1899-12-31T02:05:00"/>
    <d v="1899-12-30T00:03:00"/>
    <n v="0"/>
    <n v="3"/>
    <d v="1899-12-31T08:00:00"/>
    <d v="1899-12-30T05:55:00"/>
    <n v="5"/>
    <n v="55"/>
    <d v="1899-12-31T08:00:00"/>
    <d v="1899-12-31T08:00:00"/>
    <d v="1899-12-30T00:00:00"/>
    <n v="0"/>
    <n v="0"/>
    <d v="1899-12-31T08:00:00"/>
    <d v="1899-12-31T08:00:00"/>
    <m/>
    <d v="1899-12-30T00:00:00"/>
    <n v="0"/>
    <n v="0"/>
    <d v="1899-12-31T08:10:00"/>
    <d v="1899-12-30T00:10:00"/>
    <n v="0"/>
    <n v="10"/>
    <d v="1899-12-31T08:15:00"/>
    <d v="1899-12-30T00:05:00"/>
    <n v="0"/>
    <n v="5"/>
    <d v="1899-12-31T08:15:00"/>
    <d v="1899-12-31T08:20:00"/>
    <d v="1899-12-30T00:05:00"/>
    <n v="0"/>
    <n v="5"/>
    <d v="1899-12-31T00:20:00"/>
    <n v="0"/>
    <n v="20"/>
    <d v="1899-12-30T10:42:00"/>
    <n v="10"/>
    <n v="42"/>
    <d v="1899-12-30T05:30:00"/>
    <n v="5"/>
    <n v="30"/>
    <d v="1899-12-30T05:55:00"/>
    <n v="5"/>
    <n v="55"/>
    <m/>
    <m/>
    <m/>
    <d v="1899-12-30T01:30:00"/>
    <n v="1"/>
    <n v="30"/>
    <d v="1899-12-30T00:00:00"/>
    <n v="0"/>
    <n v="0"/>
    <d v="1899-12-30T00:00:00"/>
    <n v="0"/>
    <n v="0"/>
    <d v="1899-12-30T00:00:00"/>
    <n v="0"/>
    <n v="0"/>
    <d v="1899-12-30T03:45:00"/>
    <n v="3"/>
    <n v="45"/>
    <d v="1899-12-30T00:00:00"/>
    <n v="0"/>
    <n v="0"/>
    <d v="1899-12-30T00:40:00"/>
    <n v="0"/>
    <n v="40"/>
    <d v="1899-12-30T00:00:00"/>
    <n v="0"/>
    <n v="0"/>
    <n v="2656017.166000003"/>
    <n v="42723"/>
    <n v="64.017857142857139"/>
    <n v="62.168320717178169"/>
    <m/>
    <m/>
    <m/>
    <m/>
    <m/>
  </r>
  <r>
    <n v="752"/>
    <n v="35"/>
    <d v="2012-01-10T00:00:00"/>
    <n v="1"/>
    <x v="46"/>
    <n v="14"/>
    <s v="TSL,JSR"/>
    <s v="BLENDED PCI"/>
    <s v="FEORILA"/>
    <d v="1899-12-30T16:30:00"/>
    <x v="742"/>
    <s v="DTY-WT 1-WCS-RLS 2-IMWB 1-DTY"/>
    <n v="59"/>
    <n v="0"/>
    <m/>
    <d v="1899-12-30T16:30:00"/>
    <d v="1899-12-30T16:30:00"/>
    <d v="1899-12-30T00:00:00"/>
    <n v="0"/>
    <n v="0"/>
    <d v="1899-12-31T01:00:00"/>
    <d v="1899-12-30T08:30:00"/>
    <n v="8"/>
    <n v="30"/>
    <d v="1899-12-31T01:15:00"/>
    <d v="1899-12-30T00:15:00"/>
    <n v="0"/>
    <n v="15"/>
    <d v="1899-12-31T01:40:00"/>
    <d v="1899-12-30T00:25:00"/>
    <n v="0"/>
    <n v="25"/>
    <d v="1899-12-31T01:45:00"/>
    <d v="1899-12-31T03:00:00"/>
    <d v="1899-12-30T01:15:00"/>
    <n v="1"/>
    <n v="15"/>
    <d v="1899-12-31T01:45:00"/>
    <d v="1899-12-31T03:00:00"/>
    <d v="1899-12-30T01:15:00"/>
    <n v="1"/>
    <n v="15"/>
    <d v="1899-12-31T04:30:00"/>
    <d v="1899-12-30T01:30:00"/>
    <n v="1"/>
    <n v="30"/>
    <d v="1899-12-31T04:33:00"/>
    <d v="1899-12-30T00:03:00"/>
    <n v="0"/>
    <n v="3"/>
    <d v="1899-12-31T10:05:00"/>
    <d v="1899-12-30T05:32:00"/>
    <n v="5"/>
    <n v="32"/>
    <d v="1899-12-31T10:05:00"/>
    <d v="1899-12-31T10:05:00"/>
    <d v="1899-12-30T00:00:00"/>
    <n v="0"/>
    <n v="0"/>
    <d v="1899-12-31T10:05:00"/>
    <d v="1899-12-31T10:05:00"/>
    <m/>
    <d v="1899-12-30T00:00:00"/>
    <n v="0"/>
    <n v="0"/>
    <d v="1899-12-31T10:15:00"/>
    <d v="1899-12-30T00:10:00"/>
    <n v="0"/>
    <n v="10"/>
    <d v="1899-12-31T10:20:00"/>
    <d v="1899-12-30T00:05:00"/>
    <n v="0"/>
    <n v="5"/>
    <d v="1899-12-31T10:20:00"/>
    <d v="1899-12-31T10:25:00"/>
    <d v="1899-12-30T00:05:00"/>
    <n v="0"/>
    <n v="5"/>
    <d v="1899-12-30T17:55:00"/>
    <n v="17"/>
    <n v="55"/>
    <d v="1899-12-30T02:10:00"/>
    <n v="2"/>
    <n v="10"/>
    <d v="1899-12-30T01:15:00"/>
    <n v="1"/>
    <n v="15"/>
    <d v="1899-12-30T05:32:00"/>
    <n v="5"/>
    <n v="32"/>
    <m/>
    <m/>
    <m/>
    <d v="1899-12-30T01:59:00"/>
    <n v="1"/>
    <n v="59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3:33:00"/>
    <n v="3"/>
    <n v="33"/>
    <d v="1899-12-30T00:00:00"/>
    <n v="0"/>
    <n v="0"/>
    <n v="2659625.166000003"/>
    <n v="42782"/>
    <n v="61.152542372881356"/>
    <n v="62.166919872843792"/>
    <m/>
    <m/>
    <m/>
    <m/>
    <m/>
  </r>
  <r>
    <n v="753"/>
    <n v="36"/>
    <d v="2012-01-10T00:00:00"/>
    <n v="1"/>
    <x v="55"/>
    <n v="2"/>
    <s v="UML"/>
    <s v="STEAM NON COKING"/>
    <s v="YIN SHUN"/>
    <d v="1899-12-30T00:35:00"/>
    <x v="743"/>
    <s v="DTY-WT 1-WCS-RLS 1-IMWB 1-DTY"/>
    <n v="55"/>
    <n v="4"/>
    <m/>
    <d v="1899-12-30T00:35:00"/>
    <d v="1899-12-30T00:35:00"/>
    <d v="1899-12-30T00:00:00"/>
    <n v="0"/>
    <n v="0"/>
    <d v="1899-12-30T02:20:00"/>
    <d v="1899-12-30T01:45:00"/>
    <n v="1"/>
    <n v="45"/>
    <d v="1899-12-30T03:40:00"/>
    <d v="1899-12-30T01:20:00"/>
    <n v="1"/>
    <n v="20"/>
    <d v="1899-12-30T05:30:00"/>
    <d v="1899-12-30T01:50:00"/>
    <n v="1"/>
    <n v="50"/>
    <d v="1899-12-30T05:40:00"/>
    <d v="1899-12-30T07:40:00"/>
    <d v="1899-12-30T02:00:00"/>
    <n v="2"/>
    <n v="0"/>
    <d v="1899-12-30T05:40:00"/>
    <d v="1899-12-30T07:40:00"/>
    <d v="1899-12-30T02:00:00"/>
    <n v="2"/>
    <n v="0"/>
    <d v="1899-12-30T11:00:00"/>
    <d v="1899-12-30T03:20:00"/>
    <n v="3"/>
    <n v="20"/>
    <d v="1899-12-30T11:39:00"/>
    <d v="1899-12-30T00:39:00"/>
    <n v="0"/>
    <n v="39"/>
    <d v="1899-12-30T13:20:00"/>
    <d v="1899-12-30T01:41:00"/>
    <n v="1"/>
    <n v="41"/>
    <d v="1899-12-31T13:20:00"/>
    <d v="1899-12-31T13:20:00"/>
    <d v="1899-12-30T00:00:00"/>
    <n v="0"/>
    <n v="0"/>
    <d v="1899-12-31T13:20:00"/>
    <d v="1899-12-31T13:20:00"/>
    <m/>
    <d v="1899-12-30T00:00:00"/>
    <n v="0"/>
    <n v="0"/>
    <d v="1899-12-31T13:30:00"/>
    <d v="1899-12-30T00:10:00"/>
    <n v="0"/>
    <n v="10"/>
    <d v="1899-12-31T13:35:00"/>
    <d v="1899-12-30T00:05:00"/>
    <n v="0"/>
    <n v="5"/>
    <d v="1899-12-31T13:35:00"/>
    <d v="1899-12-31T13:40:00"/>
    <d v="1899-12-30T00:05:00"/>
    <n v="0"/>
    <n v="5"/>
    <d v="1899-12-31T13:05:00"/>
    <n v="13"/>
    <n v="5"/>
    <d v="1899-12-30T05:25:00"/>
    <n v="5"/>
    <n v="25"/>
    <d v="1899-12-30T02:00:00"/>
    <n v="2"/>
    <n v="0"/>
    <d v="1899-12-30T01:41:00"/>
    <n v="1"/>
    <n v="41"/>
    <m/>
    <m/>
    <m/>
    <d v="1899-12-30T01:26:00"/>
    <n v="1"/>
    <n v="26"/>
    <d v="1899-12-30T00:00:00"/>
    <n v="0"/>
    <n v="0"/>
    <d v="1899-12-30T00:15:00"/>
    <n v="0"/>
    <n v="15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n v="2663456.166000003"/>
    <n v="42837"/>
    <n v="69.654545454545456"/>
    <n v="62.176533510750126"/>
    <m/>
    <m/>
    <m/>
    <m/>
    <m/>
  </r>
  <r>
    <n v="754"/>
    <n v="37"/>
    <d v="2012-01-10T00:00:00"/>
    <n v="1"/>
    <x v="46"/>
    <n v="15"/>
    <s v="TSL,JSR"/>
    <s v="BLENDED PCI/ILLAWARA"/>
    <s v="FEORILA/KM KEELUNG"/>
    <d v="1899-12-30T12:00:00"/>
    <x v="744"/>
    <s v="DTY-WT 1-WCS-RLS 2-IMWB 1-DTY"/>
    <n v="56"/>
    <n v="3"/>
    <m/>
    <d v="1899-12-30T12:00:00"/>
    <d v="1899-12-30T12:00:00"/>
    <d v="1899-12-30T00:00:00"/>
    <n v="0"/>
    <n v="0"/>
    <d v="1899-12-30T12:05:00"/>
    <d v="1899-12-30T00:05:00"/>
    <n v="0"/>
    <n v="5"/>
    <d v="1899-12-30T12:10:00"/>
    <d v="1899-12-30T00:05:00"/>
    <n v="0"/>
    <n v="5"/>
    <d v="1899-12-30T12:35:00"/>
    <d v="1899-12-30T00:25:00"/>
    <n v="0"/>
    <n v="25"/>
    <d v="1899-12-30T12:50:00"/>
    <d v="1899-12-30T15:00:00"/>
    <d v="1899-12-30T02:10:00"/>
    <n v="2"/>
    <n v="10"/>
    <d v="1899-12-30T12:50:00"/>
    <d v="1899-12-30T15:00:00"/>
    <d v="1899-12-30T02:10:00"/>
    <n v="2"/>
    <n v="10"/>
    <d v="1899-12-30T15:17:00"/>
    <d v="1899-12-30T00:17:00"/>
    <n v="0"/>
    <n v="17"/>
    <d v="1899-12-30T15:17:00"/>
    <d v="1899-12-30T00:00:00"/>
    <n v="0"/>
    <n v="0"/>
    <d v="1899-12-30T20:35:00"/>
    <d v="1899-12-30T05:18:00"/>
    <n v="5"/>
    <n v="18"/>
    <d v="1899-12-30T20:35:00"/>
    <d v="1899-12-30T20:35:00"/>
    <d v="1899-12-30T00:00:00"/>
    <n v="0"/>
    <n v="0"/>
    <d v="1899-12-30T20:35:00"/>
    <d v="1899-12-30T20:35:00"/>
    <m/>
    <d v="1899-12-30T00:00:00"/>
    <n v="0"/>
    <n v="0"/>
    <d v="1899-12-30T20:45:00"/>
    <d v="1899-12-30T00:10:00"/>
    <n v="0"/>
    <n v="10"/>
    <d v="1899-12-30T20:50:00"/>
    <d v="1899-12-30T00:05:00"/>
    <n v="0"/>
    <n v="5"/>
    <d v="1899-12-30T20:50:00"/>
    <d v="1899-12-30T21:00:00"/>
    <d v="1899-12-30T00:10:00"/>
    <n v="0"/>
    <n v="10"/>
    <d v="1899-12-30T09:00:00"/>
    <n v="9"/>
    <n v="0"/>
    <d v="1899-12-30T00:57:00"/>
    <n v="0"/>
    <n v="57"/>
    <d v="1899-12-30T02:10:00"/>
    <n v="2"/>
    <n v="10"/>
    <d v="1899-12-30T05:18:00"/>
    <n v="5"/>
    <n v="18"/>
    <m/>
    <m/>
    <m/>
    <d v="1899-12-30T02:13:00"/>
    <n v="2"/>
    <n v="13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3:05:00"/>
    <n v="3"/>
    <n v="5"/>
    <d v="1899-12-30T00:00:00"/>
    <n v="0"/>
    <n v="0"/>
    <n v="2666981.166000003"/>
    <n v="42893"/>
    <n v="62.946428571428569"/>
    <n v="62.177538665982865"/>
    <m/>
    <m/>
    <m/>
    <m/>
    <m/>
  </r>
  <r>
    <n v="755"/>
    <n v="38"/>
    <d v="2012-01-10T00:00:00"/>
    <n v="1"/>
    <x v="52"/>
    <n v="3"/>
    <s v="UML,SUKHINDA"/>
    <s v="STEAM NON COKING"/>
    <s v="YIN SHUN"/>
    <d v="1899-12-30T08:45:00"/>
    <x v="743"/>
    <s v="DTY-WT 1-WCS-RLS 1-IMWB 1-DTY"/>
    <n v="58"/>
    <n v="1"/>
    <m/>
    <d v="1899-12-30T08:45:00"/>
    <d v="1899-12-30T08:45:00"/>
    <d v="1899-12-30T00:00:00"/>
    <n v="0"/>
    <n v="0"/>
    <d v="1899-12-30T09:15:00"/>
    <d v="1899-12-30T00:30:00"/>
    <n v="0"/>
    <n v="30"/>
    <d v="1899-12-30T10:15:00"/>
    <d v="1899-12-30T01:00:00"/>
    <n v="1"/>
    <n v="0"/>
    <d v="1899-12-30T17:40:00"/>
    <d v="1899-12-30T07:25:00"/>
    <n v="7"/>
    <n v="25"/>
    <d v="1899-12-30T17:45:00"/>
    <d v="1899-12-30T21:26:00"/>
    <d v="1899-12-30T03:41:00"/>
    <n v="3"/>
    <n v="41"/>
    <d v="1899-12-30T17:45:00"/>
    <d v="1899-12-30T21:26:00"/>
    <d v="1899-12-30T03:41:00"/>
    <n v="3"/>
    <n v="41"/>
    <d v="1899-12-30T21:26:00"/>
    <d v="1899-12-30T00:00:00"/>
    <n v="0"/>
    <n v="0"/>
    <d v="1899-12-30T21:26:00"/>
    <d v="1899-12-30T00:00:00"/>
    <n v="0"/>
    <n v="0"/>
    <d v="1899-12-31T01:29:00"/>
    <d v="1899-12-30T04:03:00"/>
    <n v="4"/>
    <n v="3"/>
    <d v="1899-12-31T01:29:00"/>
    <d v="1899-12-31T01:29:00"/>
    <d v="1899-12-30T00:00:00"/>
    <n v="0"/>
    <n v="0"/>
    <d v="1899-12-31T01:29:00"/>
    <d v="1899-12-31T01:29:00"/>
    <m/>
    <d v="1899-12-30T00:00:00"/>
    <n v="0"/>
    <n v="0"/>
    <d v="1899-12-31T01:40:00"/>
    <d v="1899-12-30T00:11:00"/>
    <n v="0"/>
    <n v="11"/>
    <d v="1899-12-31T01:45:00"/>
    <d v="1899-12-30T00:05:00"/>
    <n v="0"/>
    <n v="5"/>
    <d v="1899-12-31T01:45:00"/>
    <d v="1899-12-31T01:50:00"/>
    <d v="1899-12-30T00:05:00"/>
    <n v="0"/>
    <n v="5"/>
    <d v="1899-12-30T17:05:00"/>
    <n v="17"/>
    <n v="5"/>
    <d v="1899-12-30T07:41:00"/>
    <n v="7"/>
    <n v="41"/>
    <d v="1899-12-30T03:41:00"/>
    <n v="3"/>
    <n v="41"/>
    <d v="1899-12-30T04:03:00"/>
    <n v="4"/>
    <n v="3"/>
    <m/>
    <m/>
    <m/>
    <d v="1899-12-30T01:27:00"/>
    <n v="1"/>
    <n v="27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2:36:00"/>
    <n v="2"/>
    <n v="36"/>
    <d v="1899-12-30T00:00:00"/>
    <n v="0"/>
    <n v="0"/>
    <n v="2670812.166000003"/>
    <n v="42951"/>
    <n v="66.051724137931032"/>
    <n v="62.18277027310198"/>
    <m/>
    <m/>
    <m/>
    <m/>
    <m/>
  </r>
  <r>
    <n v="756"/>
    <n v="39"/>
    <d v="2012-01-11T00:00:00"/>
    <n v="1"/>
    <x v="47"/>
    <n v="6"/>
    <s v="TSL,HALDIA"/>
    <s v="HAIL CREEK"/>
    <s v="FRONTIER AMBITION"/>
    <d v="1899-12-30T20:00:00"/>
    <x v="742"/>
    <s v="DTY-WT 1-WCS-RLS 2-IMWB 1-DTY"/>
    <n v="56"/>
    <n v="3"/>
    <m/>
    <d v="1899-12-30T20:00:00"/>
    <d v="1899-12-30T20:00:00"/>
    <d v="1899-12-30T00:00:00"/>
    <n v="0"/>
    <n v="0"/>
    <d v="1899-12-30T21:35:00"/>
    <d v="1899-12-30T01:35:00"/>
    <n v="1"/>
    <n v="35"/>
    <d v="1899-12-30T21:55:00"/>
    <d v="1899-12-30T00:20:00"/>
    <n v="0"/>
    <n v="20"/>
    <d v="1899-12-30T22:30:00"/>
    <d v="1899-12-30T00:35:00"/>
    <n v="0"/>
    <n v="35"/>
    <d v="1899-12-31T00:45:00"/>
    <d v="1899-12-31T02:45:00"/>
    <d v="1899-12-30T02:00:00"/>
    <n v="2"/>
    <n v="0"/>
    <d v="1899-12-31T00:45:00"/>
    <d v="1899-12-31T02:45:00"/>
    <d v="1899-12-30T02:00:00"/>
    <n v="2"/>
    <n v="0"/>
    <d v="1899-12-31T02:45:00"/>
    <d v="1899-12-30T00:00:00"/>
    <n v="0"/>
    <n v="0"/>
    <d v="1899-12-31T02:45:00"/>
    <d v="1899-12-30T00:00:00"/>
    <n v="0"/>
    <n v="0"/>
    <d v="1899-12-31T06:06:00"/>
    <d v="1899-12-30T03:21:00"/>
    <n v="3"/>
    <n v="21"/>
    <d v="1899-12-31T06:06:00"/>
    <d v="1899-12-31T06:06:00"/>
    <d v="1899-12-30T00:00:00"/>
    <n v="0"/>
    <n v="0"/>
    <d v="1899-12-31T06:06:00"/>
    <d v="1899-12-31T06:06:00"/>
    <m/>
    <d v="1899-12-30T00:00:00"/>
    <n v="0"/>
    <n v="0"/>
    <d v="1899-12-31T06:15:00"/>
    <d v="1899-12-30T00:09:00"/>
    <n v="0"/>
    <n v="9"/>
    <d v="1899-12-31T06:20:00"/>
    <d v="1899-12-30T00:05:00"/>
    <n v="0"/>
    <n v="5"/>
    <d v="1899-12-31T06:20:00"/>
    <d v="1899-12-31T06:25:00"/>
    <d v="1899-12-30T00:05:00"/>
    <n v="0"/>
    <n v="5"/>
    <d v="1899-12-30T10:25:00"/>
    <n v="10"/>
    <n v="25"/>
    <d v="1899-12-30T00:49:00"/>
    <n v="0"/>
    <n v="49"/>
    <d v="1899-12-30T02:00:00"/>
    <n v="2"/>
    <n v="0"/>
    <d v="1899-12-30T03:21:00"/>
    <n v="3"/>
    <n v="21"/>
    <m/>
    <m/>
    <m/>
    <d v="1899-12-30T01:19:00"/>
    <n v="1"/>
    <n v="19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2:02:00"/>
    <n v="2"/>
    <n v="2"/>
    <d v="1899-12-30T00:00:00"/>
    <n v="0"/>
    <n v="0"/>
    <n v="2674420.166000003"/>
    <n v="43007"/>
    <n v="64.428571428571431"/>
    <n v="62.185694561350545"/>
    <m/>
    <m/>
    <m/>
    <m/>
    <m/>
  </r>
  <r>
    <n v="757"/>
    <n v="40"/>
    <d v="2012-01-11T00:00:00"/>
    <n v="1"/>
    <x v="59"/>
    <n v="1"/>
    <s v="KOL"/>
    <s v="STEAM NON COKING"/>
    <s v="PANORIA"/>
    <d v="1899-12-30T22:50:00"/>
    <x v="745"/>
    <s v="DTY-WT 1-WCS-RLS 1-IMWB 1-DTY"/>
    <n v="59"/>
    <n v="0"/>
    <m/>
    <d v="1899-12-30T22:50:00"/>
    <d v="1899-12-30T22:50:00"/>
    <d v="1899-12-30T00:00:00"/>
    <n v="0"/>
    <n v="0"/>
    <d v="1899-12-30T23:25:00"/>
    <d v="1899-12-30T00:35:00"/>
    <n v="0"/>
    <n v="35"/>
    <d v="1899-12-30T23:35:00"/>
    <d v="1899-12-30T00:10:00"/>
    <n v="0"/>
    <n v="10"/>
    <d v="1899-12-31T03:00:00"/>
    <d v="1899-12-30T03:25:00"/>
    <n v="3"/>
    <n v="25"/>
    <d v="1899-12-31T03:15:00"/>
    <d v="1899-12-31T04:10:00"/>
    <d v="1899-12-30T00:55:00"/>
    <n v="0"/>
    <n v="55"/>
    <d v="1899-12-31T03:15:00"/>
    <d v="1899-12-31T04:10:00"/>
    <d v="1899-12-30T00:55:00"/>
    <n v="0"/>
    <n v="55"/>
    <d v="1899-12-31T07:00:00"/>
    <d v="1899-12-30T02:50:00"/>
    <n v="2"/>
    <n v="50"/>
    <d v="1899-12-31T07:02:00"/>
    <d v="1899-12-30T00:02:00"/>
    <n v="0"/>
    <n v="2"/>
    <d v="1899-12-31T10:30:00"/>
    <d v="1899-12-30T03:28:00"/>
    <n v="3"/>
    <n v="28"/>
    <d v="1899-12-31T10:30:00"/>
    <d v="1899-12-31T10:30:00"/>
    <d v="1899-12-30T00:00:00"/>
    <n v="0"/>
    <n v="0"/>
    <d v="1899-12-31T10:30:00"/>
    <d v="1899-12-31T10:30:00"/>
    <m/>
    <d v="1899-12-30T00:00:00"/>
    <n v="0"/>
    <n v="0"/>
    <d v="1899-12-31T10:40:00"/>
    <d v="1899-12-30T00:10:00"/>
    <n v="0"/>
    <n v="10"/>
    <d v="1899-12-31T10:45:00"/>
    <d v="1899-12-30T00:05:00"/>
    <n v="0"/>
    <n v="5"/>
    <d v="1899-12-31T10:45:00"/>
    <d v="1899-12-31T10:50:00"/>
    <d v="1899-12-30T00:05:00"/>
    <n v="0"/>
    <n v="5"/>
    <d v="1899-12-30T12:00:00"/>
    <n v="12"/>
    <n v="0"/>
    <d v="1899-12-30T06:30:00"/>
    <n v="6"/>
    <n v="30"/>
    <d v="1899-12-30T00:55:00"/>
    <n v="0"/>
    <n v="55"/>
    <d v="1899-12-30T03:28:00"/>
    <n v="3"/>
    <n v="28"/>
    <m/>
    <m/>
    <m/>
    <d v="1899-12-30T01:28:00"/>
    <n v="1"/>
    <n v="28"/>
    <d v="1899-12-30T00:00:00"/>
    <n v="0"/>
    <n v="0"/>
    <d v="1899-12-30T00:12:00"/>
    <n v="0"/>
    <n v="12"/>
    <d v="1899-12-30T00:00:00"/>
    <n v="0"/>
    <n v="0"/>
    <d v="1899-12-30T00:00:00"/>
    <n v="0"/>
    <n v="0"/>
    <d v="1899-12-30T00:00:00"/>
    <n v="0"/>
    <n v="0"/>
    <d v="1899-12-30T01:48:00"/>
    <n v="1"/>
    <n v="48"/>
    <d v="1899-12-30T00:00:00"/>
    <n v="0"/>
    <n v="0"/>
    <n v="2678034.166000003"/>
    <n v="43066"/>
    <n v="61.254237288135592"/>
    <n v="62.184418473970254"/>
    <m/>
    <m/>
    <m/>
    <m/>
    <m/>
  </r>
  <r>
    <n v="758"/>
    <n v="41"/>
    <d v="2012-01-11T00:00:00"/>
    <n v="1"/>
    <x v="46"/>
    <n v="16"/>
    <s v="TSL,JSR"/>
    <s v="BLENDED PCI/ILLAWARA"/>
    <s v="FEORILA/KM KEELUNG"/>
    <d v="1899-12-30T01:30:00"/>
    <x v="746"/>
    <s v="DTY-WT 1-WCS-(RLS 1 + Manual)-IMWB 1-DTY"/>
    <n v="51"/>
    <n v="8"/>
    <m/>
    <d v="1899-12-30T01:30:00"/>
    <d v="1899-12-30T01:30:00"/>
    <d v="1899-12-30T00:00:00"/>
    <n v="0"/>
    <n v="0"/>
    <d v="1899-12-30T03:15:00"/>
    <d v="1899-12-30T01:45:00"/>
    <n v="1"/>
    <n v="45"/>
    <d v="1899-12-30T03:45:00"/>
    <d v="1899-12-30T00:30:00"/>
    <n v="0"/>
    <n v="30"/>
    <d v="1899-12-30T06:50:00"/>
    <d v="1899-12-30T03:05:00"/>
    <n v="3"/>
    <n v="5"/>
    <d v="1899-12-30T07:00:00"/>
    <d v="1899-12-30T09:00:00"/>
    <d v="1899-12-30T02:00:00"/>
    <n v="2"/>
    <n v="0"/>
    <d v="1899-12-30T07:00:00"/>
    <d v="1899-12-30T09:00:00"/>
    <d v="1899-12-30T02:00:00"/>
    <n v="2"/>
    <n v="0"/>
    <d v="1899-12-30T11:50:00"/>
    <d v="1899-12-30T02:50:00"/>
    <n v="2"/>
    <n v="50"/>
    <d v="1899-12-30T13:10:00"/>
    <d v="1899-12-30T01:20:00"/>
    <n v="1"/>
    <n v="20"/>
    <d v="1899-12-30T17:13:00"/>
    <d v="1899-12-30T04:03:00"/>
    <n v="4"/>
    <n v="3"/>
    <d v="1899-12-30T17:13:00"/>
    <d v="1899-12-30T17:13:00"/>
    <d v="1899-12-30T00:00:00"/>
    <n v="0"/>
    <n v="0"/>
    <d v="1899-12-30T17:13:00"/>
    <d v="1899-12-30T17:13:00"/>
    <m/>
    <d v="1899-12-30T00:00:00"/>
    <n v="0"/>
    <n v="0"/>
    <d v="1899-12-30T17:25:00"/>
    <d v="1899-12-30T00:12:00"/>
    <n v="0"/>
    <n v="12"/>
    <d v="1899-12-30T17:30:00"/>
    <d v="1899-12-30T00:05:00"/>
    <n v="0"/>
    <n v="5"/>
    <d v="1899-12-30T17:30:00"/>
    <d v="1899-12-30T17:35:00"/>
    <d v="1899-12-30T00:05:00"/>
    <n v="0"/>
    <n v="5"/>
    <d v="1899-12-30T16:05:00"/>
    <n v="16"/>
    <n v="5"/>
    <d v="1899-12-30T06:12:00"/>
    <n v="6"/>
    <n v="12"/>
    <d v="1899-12-30T02:00:00"/>
    <n v="2"/>
    <n v="0"/>
    <d v="1899-12-30T04:03:00"/>
    <n v="4"/>
    <n v="3"/>
    <m/>
    <m/>
    <m/>
    <d v="1899-12-30T01:58:00"/>
    <n v="1"/>
    <n v="58"/>
    <d v="1899-12-30T00:00:00"/>
    <n v="0"/>
    <n v="0"/>
    <d v="1899-12-30T00:00:00"/>
    <n v="0"/>
    <n v="0"/>
    <d v="1899-12-30T00:00:00"/>
    <n v="0"/>
    <n v="0"/>
    <d v="1899-12-30T01:35:00"/>
    <n v="1"/>
    <n v="35"/>
    <d v="1899-12-30T00:00:00"/>
    <n v="0"/>
    <n v="0"/>
    <d v="1899-12-30T00:30:00"/>
    <n v="0"/>
    <n v="30"/>
    <d v="1899-12-30T00:00:00"/>
    <n v="0"/>
    <n v="0"/>
    <n v="2681322.166000003"/>
    <n v="43117"/>
    <n v="64.470588235294116"/>
    <n v="62.187122619848388"/>
    <m/>
    <m/>
    <m/>
    <m/>
    <m/>
  </r>
  <r>
    <n v="759"/>
    <n v="42"/>
    <d v="2012-01-11T00:00:00"/>
    <n v="1"/>
    <x v="48"/>
    <n v="2"/>
    <s v="JAL"/>
    <s v="STEAM NON COKING"/>
    <s v="FENGLI 1"/>
    <d v="1899-12-30T12:40:00"/>
    <x v="747"/>
    <s v="DTY-WT 1-WCS-RLS 2-IMWB 1-DTY"/>
    <n v="58"/>
    <n v="0"/>
    <m/>
    <d v="1899-12-30T12:40:00"/>
    <d v="1899-12-30T12:40:00"/>
    <d v="1899-12-30T00:00:00"/>
    <n v="0"/>
    <n v="0"/>
    <d v="1899-12-30T12:45:00"/>
    <d v="1899-12-30T00:05:00"/>
    <n v="0"/>
    <n v="5"/>
    <d v="1899-12-30T12:50:00"/>
    <d v="1899-12-30T00:05:00"/>
    <n v="0"/>
    <n v="5"/>
    <d v="1899-12-30T13:00:00"/>
    <d v="1899-12-30T00:10:00"/>
    <n v="0"/>
    <n v="10"/>
    <d v="1899-12-30T14:00:00"/>
    <d v="1899-12-30T15:05:00"/>
    <d v="1899-12-30T01:05:00"/>
    <n v="1"/>
    <n v="5"/>
    <d v="1899-12-30T14:00:00"/>
    <d v="1899-12-30T15:05:00"/>
    <d v="1899-12-30T01:05:00"/>
    <n v="1"/>
    <n v="5"/>
    <d v="1899-12-30T15:20:00"/>
    <d v="1899-12-30T00:15:00"/>
    <n v="0"/>
    <n v="15"/>
    <d v="1899-12-30T16:22:00"/>
    <d v="1899-12-30T01:02:00"/>
    <n v="1"/>
    <n v="2"/>
    <d v="1899-12-30T19:04:00"/>
    <d v="1899-12-30T02:42:00"/>
    <n v="2"/>
    <n v="42"/>
    <d v="1899-12-30T19:04:00"/>
    <d v="1899-12-30T19:04:00"/>
    <d v="1899-12-30T00:00:00"/>
    <n v="0"/>
    <n v="0"/>
    <d v="1899-12-30T19:04:00"/>
    <d v="1899-12-30T19:04:00"/>
    <m/>
    <d v="1899-12-30T00:00:00"/>
    <n v="0"/>
    <n v="0"/>
    <d v="1899-12-30T19:15:00"/>
    <d v="1899-12-30T00:11:00"/>
    <n v="0"/>
    <n v="11"/>
    <d v="1899-12-30T19:20:00"/>
    <d v="1899-12-30T00:05:00"/>
    <n v="0"/>
    <n v="5"/>
    <d v="1899-12-30T19:20:00"/>
    <d v="1899-12-30T19:25:00"/>
    <d v="1899-12-30T00:05:00"/>
    <n v="0"/>
    <n v="5"/>
    <d v="1899-12-30T06:45:00"/>
    <n v="6"/>
    <n v="45"/>
    <d v="1899-12-30T00:41:00"/>
    <n v="0"/>
    <n v="41"/>
    <d v="1899-12-30T01:05:00"/>
    <n v="1"/>
    <n v="5"/>
    <d v="1899-12-30T02:42:00"/>
    <n v="2"/>
    <n v="42"/>
    <m/>
    <m/>
    <m/>
    <d v="1899-12-30T01:26:00"/>
    <n v="1"/>
    <n v="26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16:00"/>
    <n v="1"/>
    <n v="16"/>
    <d v="1899-12-30T00:00:00"/>
    <n v="0"/>
    <n v="0"/>
    <n v="2685131.4460000028"/>
    <n v="43175"/>
    <n v="65.677241379310345"/>
    <n v="62.191811140706491"/>
    <m/>
    <m/>
    <m/>
    <m/>
    <m/>
  </r>
  <r>
    <n v="760"/>
    <n v="43"/>
    <d v="2012-01-11T00:00:00"/>
    <n v="1"/>
    <x v="60"/>
    <n v="1"/>
    <s v="JAL"/>
    <s v="STEAM NON COKING"/>
    <s v="FENGLI 1"/>
    <d v="1899-12-30T16:15:00"/>
    <x v="748"/>
    <s v="DTY-WT 1-WCS-RLS 1-IMWB 1-DTY"/>
    <n v="58"/>
    <n v="0"/>
    <m/>
    <d v="1899-12-30T16:15:00"/>
    <d v="1899-12-30T16:15:00"/>
    <d v="1899-12-30T00:00:00"/>
    <n v="0"/>
    <n v="0"/>
    <d v="1899-12-30T16:20:00"/>
    <d v="1899-12-30T00:05:00"/>
    <n v="0"/>
    <n v="5"/>
    <d v="1899-12-30T16:30:00"/>
    <d v="1899-12-30T00:10:00"/>
    <n v="0"/>
    <n v="10"/>
    <d v="1899-12-30T16:50:00"/>
    <d v="1899-12-30T00:20:00"/>
    <n v="0"/>
    <n v="20"/>
    <d v="1899-12-30T17:00:00"/>
    <d v="1899-12-30T18:20:00"/>
    <d v="1899-12-30T01:20:00"/>
    <n v="1"/>
    <n v="20"/>
    <d v="1899-12-30T17:00:00"/>
    <d v="1899-12-30T18:20:00"/>
    <d v="1899-12-30T01:20:00"/>
    <n v="1"/>
    <n v="20"/>
    <d v="1899-12-30T19:30:00"/>
    <d v="1899-12-30T01:10:00"/>
    <n v="1"/>
    <n v="10"/>
    <d v="1899-12-30T19:32:00"/>
    <d v="1899-12-30T00:02:00"/>
    <n v="0"/>
    <n v="2"/>
    <d v="1899-12-31T00:58:00"/>
    <d v="1899-12-30T05:26:00"/>
    <n v="5"/>
    <n v="26"/>
    <d v="1899-12-31T00:58:00"/>
    <d v="1899-12-31T00:58:00"/>
    <d v="1899-12-30T00:00:00"/>
    <n v="0"/>
    <n v="0"/>
    <d v="1899-12-31T00:58:00"/>
    <d v="1899-12-31T00:58:00"/>
    <m/>
    <d v="1899-12-30T00:00:00"/>
    <n v="0"/>
    <n v="0"/>
    <d v="1899-12-31T01:05:00"/>
    <d v="1899-12-30T00:07:00"/>
    <n v="0"/>
    <n v="7"/>
    <d v="1899-12-31T01:10:00"/>
    <d v="1899-12-30T00:05:00"/>
    <n v="0"/>
    <n v="5"/>
    <d v="1899-12-31T01:10:00"/>
    <d v="1899-12-31T01:15:00"/>
    <d v="1899-12-30T00:05:00"/>
    <n v="0"/>
    <n v="5"/>
    <d v="1899-12-30T09:00:00"/>
    <n v="9"/>
    <n v="0"/>
    <d v="1899-12-30T01:42:00"/>
    <n v="1"/>
    <n v="42"/>
    <d v="1899-12-30T01:20:00"/>
    <n v="1"/>
    <n v="20"/>
    <d v="1899-12-30T05:26:00"/>
    <n v="5"/>
    <n v="26"/>
    <m/>
    <m/>
    <m/>
    <d v="1899-12-30T01:02:00"/>
    <n v="1"/>
    <n v="2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03:00"/>
    <n v="1"/>
    <n v="3"/>
    <d v="1899-12-30T03:21:00"/>
    <n v="3"/>
    <n v="21"/>
    <d v="1899-12-30T00:00:00"/>
    <n v="0"/>
    <n v="0"/>
    <n v="2688930.936000003"/>
    <n v="43233"/>
    <n v="65.508448275862065"/>
    <n v="62.196260634237802"/>
    <m/>
    <m/>
    <m/>
    <m/>
    <m/>
  </r>
  <r>
    <n v="761"/>
    <n v="44"/>
    <d v="2012-01-11T00:00:00"/>
    <n v="1"/>
    <x v="58"/>
    <n v="3"/>
    <s v="BEL"/>
    <s v="HARD COKING COAL"/>
    <s v="ORIENT CHAMPION"/>
    <d v="1899-12-30T21:00:00"/>
    <x v="733"/>
    <s v="DTY-WT 1-WCS-RLS 2-IMWB 1-DTY"/>
    <n v="57"/>
    <n v="2"/>
    <m/>
    <d v="1899-12-30T21:00:00"/>
    <d v="1899-12-30T21:00:00"/>
    <d v="1899-12-30T00:00:00"/>
    <n v="0"/>
    <n v="0"/>
    <d v="1899-12-30T21:10:00"/>
    <d v="1899-12-30T00:10:00"/>
    <n v="0"/>
    <n v="10"/>
    <d v="1899-12-30T21:30:00"/>
    <d v="1899-12-30T00:20:00"/>
    <n v="0"/>
    <n v="20"/>
    <d v="1899-12-30T23:15:00"/>
    <d v="1899-12-30T01:45:00"/>
    <n v="1"/>
    <n v="45"/>
    <d v="1899-12-30T23:25:00"/>
    <d v="1899-12-31T02:50:00"/>
    <d v="1899-12-30T03:25:00"/>
    <n v="3"/>
    <n v="25"/>
    <d v="1899-12-30T23:25:00"/>
    <d v="1899-12-31T02:50:00"/>
    <d v="1899-12-30T03:25:00"/>
    <n v="3"/>
    <n v="25"/>
    <d v="1899-12-31T01:55:00"/>
    <d v="1899-12-30T00:05:00"/>
    <n v="0"/>
    <n v="5"/>
    <d v="1899-12-31T01:59:00"/>
    <d v="1899-12-30T00:04:00"/>
    <n v="0"/>
    <n v="4"/>
    <d v="1899-12-31T04:09:00"/>
    <d v="1899-12-30T02:10:00"/>
    <n v="2"/>
    <n v="10"/>
    <d v="1899-12-31T04:09:00"/>
    <d v="1899-12-31T04:09:00"/>
    <d v="1899-12-30T00:00:00"/>
    <n v="0"/>
    <n v="0"/>
    <d v="1899-12-31T04:09:00"/>
    <d v="1899-12-31T04:09:00"/>
    <m/>
    <d v="1899-12-30T00:00:00"/>
    <n v="0"/>
    <n v="0"/>
    <d v="1899-12-31T04:20:00"/>
    <d v="1899-12-30T00:11:00"/>
    <n v="0"/>
    <n v="11"/>
    <d v="1899-12-31T04:25:00"/>
    <d v="1899-12-30T00:05:00"/>
    <n v="0"/>
    <n v="5"/>
    <d v="1899-12-31T04:25:00"/>
    <d v="1899-12-31T04:30:00"/>
    <d v="1899-12-30T00:05:00"/>
    <n v="0"/>
    <n v="5"/>
    <d v="1899-12-30T07:30:00"/>
    <n v="7"/>
    <n v="30"/>
    <d v="1899-12-30T02:06:00"/>
    <n v="2"/>
    <n v="6"/>
    <d v="1899-12-30T03:25:00"/>
    <n v="3"/>
    <n v="25"/>
    <d v="1899-12-30T02:10:00"/>
    <n v="2"/>
    <n v="10"/>
    <m/>
    <m/>
    <m/>
    <d v="1899-12-30T01:58:00"/>
    <n v="1"/>
    <n v="58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12:00"/>
    <n v="0"/>
    <n v="12"/>
    <d v="1899-12-30T00:00:00"/>
    <n v="0"/>
    <n v="0"/>
    <n v="2692582.936000003"/>
    <n v="43290"/>
    <n v="64.070175438596493"/>
    <n v="62.19872802032809"/>
    <m/>
    <m/>
    <m/>
    <m/>
    <m/>
  </r>
  <r>
    <n v="762"/>
    <n v="45"/>
    <d v="2012-01-12T00:00:00"/>
    <n v="1"/>
    <x v="61"/>
    <n v="3"/>
    <s v="JAL"/>
    <s v="STEAM NON COKING"/>
    <s v="DIAMOND STAR"/>
    <d v="1899-12-30T19:30:00"/>
    <x v="749"/>
    <s v="DTY-WT 1-WCS-RLS 1-IMWB 1-DTY"/>
    <n v="59"/>
    <n v="0"/>
    <m/>
    <d v="1899-12-30T19:30:00"/>
    <d v="1899-12-30T19:30:00"/>
    <d v="1899-12-30T00:00:00"/>
    <n v="0"/>
    <n v="0"/>
    <d v="1899-12-30T19:35:00"/>
    <d v="1899-12-30T00:05:00"/>
    <n v="0"/>
    <n v="5"/>
    <d v="1899-12-30T19:45:00"/>
    <d v="1899-12-30T00:10:00"/>
    <n v="0"/>
    <n v="10"/>
    <d v="1899-12-30T20:55:00"/>
    <d v="1899-12-30T01:10:00"/>
    <n v="1"/>
    <n v="10"/>
    <d v="1899-12-30T21:00:00"/>
    <d v="1899-12-30T23:15:00"/>
    <d v="1899-12-30T02:15:00"/>
    <n v="2"/>
    <n v="15"/>
    <d v="1899-12-30T21:00:00"/>
    <d v="1899-12-30T23:15:00"/>
    <d v="1899-12-30T02:15:00"/>
    <n v="2"/>
    <n v="15"/>
    <d v="1899-12-31T05:04:00"/>
    <d v="1899-12-30T05:49:00"/>
    <n v="5"/>
    <n v="49"/>
    <d v="1899-12-31T05:06:00"/>
    <d v="1899-12-30T00:02:00"/>
    <n v="0"/>
    <n v="2"/>
    <d v="1899-12-31T07:42:00"/>
    <d v="1899-12-30T02:36:00"/>
    <n v="2"/>
    <n v="36"/>
    <d v="1899-12-31T07:42:00"/>
    <d v="1899-12-31T07:42:00"/>
    <d v="1899-12-30T00:00:00"/>
    <n v="0"/>
    <n v="0"/>
    <d v="1899-12-31T07:42:00"/>
    <d v="1899-12-31T07:42:00"/>
    <m/>
    <d v="1899-12-30T00:00:00"/>
    <n v="0"/>
    <n v="0"/>
    <d v="1899-12-31T07:50:00"/>
    <d v="1899-12-30T00:08:00"/>
    <n v="0"/>
    <n v="8"/>
    <d v="1899-12-31T07:55:00"/>
    <d v="1899-12-30T00:05:00"/>
    <n v="0"/>
    <n v="5"/>
    <d v="1899-12-31T07:55:00"/>
    <d v="1899-12-31T08:00:00"/>
    <d v="1899-12-30T00:05:00"/>
    <n v="0"/>
    <n v="5"/>
    <d v="1899-12-30T12:30:00"/>
    <n v="12"/>
    <n v="30"/>
    <d v="1899-12-30T07:12:00"/>
    <n v="7"/>
    <n v="12"/>
    <d v="1899-12-30T02:15:00"/>
    <n v="2"/>
    <n v="15"/>
    <d v="1899-12-30T02:36:00"/>
    <n v="2"/>
    <n v="36"/>
    <m/>
    <m/>
    <m/>
    <d v="1899-12-30T01:12:00"/>
    <n v="1"/>
    <n v="12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24:00"/>
    <n v="1"/>
    <n v="24"/>
    <d v="1899-12-30T00:00:00"/>
    <n v="0"/>
    <n v="0"/>
    <n v="2696141.936000003"/>
    <n v="43349"/>
    <n v="60.322033898305087"/>
    <n v="62.196173752566452"/>
    <m/>
    <m/>
    <m/>
    <m/>
    <m/>
  </r>
  <r>
    <n v="763"/>
    <n v="46"/>
    <d v="2012-01-12T00:00:00"/>
    <n v="1"/>
    <x v="46"/>
    <n v="17"/>
    <s v="TSL,JSR"/>
    <s v="BLENDED PCI"/>
    <s v="FEORILA"/>
    <d v="1899-12-30T03:00:00"/>
    <x v="750"/>
    <s v="DTY-WT 1-WCS-RLS 2-IMWB 1-DTY"/>
    <n v="53"/>
    <n v="6"/>
    <m/>
    <d v="1899-12-30T03:00:00"/>
    <d v="1899-12-30T03:00:00"/>
    <d v="1899-12-30T00:00:00"/>
    <n v="0"/>
    <n v="0"/>
    <d v="1899-12-30T03:10:00"/>
    <d v="1899-12-30T00:10:00"/>
    <n v="0"/>
    <n v="10"/>
    <d v="1899-12-30T03:25:00"/>
    <d v="1899-12-30T00:15:00"/>
    <n v="0"/>
    <n v="15"/>
    <d v="1899-12-30T04:00:00"/>
    <d v="1899-12-30T00:35:00"/>
    <n v="0"/>
    <n v="35"/>
    <d v="1899-12-30T04:05:00"/>
    <d v="1899-12-30T05:50:00"/>
    <d v="1899-12-30T01:45:00"/>
    <n v="1"/>
    <n v="45"/>
    <d v="1899-12-30T04:05:00"/>
    <d v="1899-12-30T05:50:00"/>
    <d v="1899-12-30T01:45:00"/>
    <n v="1"/>
    <n v="45"/>
    <d v="1899-12-30T08:18:00"/>
    <d v="1899-12-30T02:28:00"/>
    <n v="2"/>
    <n v="28"/>
    <d v="1899-12-30T08:24:00"/>
    <d v="1899-12-30T00:06:00"/>
    <n v="0"/>
    <n v="6"/>
    <d v="1899-12-30T10:09:00"/>
    <d v="1899-12-30T01:45:00"/>
    <n v="1"/>
    <n v="45"/>
    <d v="1899-12-30T10:09:00"/>
    <d v="1899-12-30T10:09:00"/>
    <d v="1899-12-30T00:00:00"/>
    <n v="0"/>
    <n v="0"/>
    <d v="1899-12-30T10:09:00"/>
    <d v="1899-12-30T10:09:00"/>
    <m/>
    <d v="1899-12-30T00:00:00"/>
    <n v="0"/>
    <n v="0"/>
    <d v="1899-12-30T10:20:00"/>
    <d v="1899-12-30T00:11:00"/>
    <n v="0"/>
    <n v="11"/>
    <d v="1899-12-30T10:25:00"/>
    <d v="1899-12-30T00:05:00"/>
    <n v="0"/>
    <n v="5"/>
    <d v="1899-12-30T10:25:00"/>
    <d v="1899-12-30T10:30:00"/>
    <d v="1899-12-30T00:05:00"/>
    <n v="0"/>
    <n v="5"/>
    <d v="1899-12-30T07:30:00"/>
    <n v="7"/>
    <n v="30"/>
    <d v="1899-12-30T03:19:00"/>
    <n v="3"/>
    <n v="19"/>
    <d v="1899-12-30T01:45:00"/>
    <n v="1"/>
    <n v="45"/>
    <d v="1899-12-30T01:45:00"/>
    <n v="1"/>
    <n v="45"/>
    <m/>
    <m/>
    <m/>
    <d v="1899-12-30T01:18:00"/>
    <n v="1"/>
    <n v="18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27:00"/>
    <n v="0"/>
    <n v="27"/>
    <d v="1899-12-30T00:00:00"/>
    <n v="0"/>
    <n v="0"/>
    <n v="2699598.936000003"/>
    <n v="43402"/>
    <n v="65.226415094339629"/>
    <n v="62.199874107184073"/>
    <m/>
    <m/>
    <m/>
    <m/>
    <m/>
  </r>
  <r>
    <n v="764"/>
    <n v="47"/>
    <d v="2012-01-12T00:00:00"/>
    <n v="1"/>
    <x v="47"/>
    <n v="7"/>
    <s v="TSL,HALDIA"/>
    <s v="HAIL CREEK"/>
    <s v="FRONTIER AMBITION"/>
    <d v="1899-12-30T04:15:00"/>
    <x v="751"/>
    <s v="DTY-WT 1-WCS-RLS 1-IMWB 1-DTY"/>
    <n v="59"/>
    <n v="0"/>
    <m/>
    <d v="1899-12-30T04:15:00"/>
    <d v="1899-12-30T04:15:00"/>
    <d v="1899-12-30T00:00:00"/>
    <n v="0"/>
    <n v="0"/>
    <d v="1899-12-30T05:10:00"/>
    <d v="1899-12-30T00:55:00"/>
    <n v="0"/>
    <n v="55"/>
    <d v="1899-12-30T05:20:00"/>
    <d v="1899-12-30T00:10:00"/>
    <n v="0"/>
    <n v="10"/>
    <d v="1899-12-30T06:35:00"/>
    <d v="1899-12-30T01:15:00"/>
    <n v="1"/>
    <n v="15"/>
    <d v="1899-12-30T06:40:00"/>
    <d v="1899-12-30T07:40:00"/>
    <d v="1899-12-30T01:00:00"/>
    <n v="1"/>
    <n v="0"/>
    <d v="1899-12-30T06:40:00"/>
    <d v="1899-12-30T07:40:00"/>
    <d v="1899-12-30T01:00:00"/>
    <n v="1"/>
    <n v="0"/>
    <d v="1899-12-30T10:30:00"/>
    <d v="1899-12-30T02:50:00"/>
    <n v="2"/>
    <n v="50"/>
    <d v="1899-12-30T10:55:00"/>
    <d v="1899-12-30T00:25:00"/>
    <n v="0"/>
    <n v="25"/>
    <d v="1899-12-30T13:09:00"/>
    <d v="1899-12-30T02:14:00"/>
    <n v="2"/>
    <n v="14"/>
    <d v="1899-12-30T13:09:00"/>
    <d v="1899-12-30T13:09:00"/>
    <d v="1899-12-30T00:00:00"/>
    <n v="0"/>
    <n v="0"/>
    <d v="1899-12-30T13:09:00"/>
    <d v="1899-12-30T13:09:00"/>
    <m/>
    <d v="1899-12-30T00:00:00"/>
    <n v="0"/>
    <n v="0"/>
    <d v="1899-12-30T13:20:00"/>
    <d v="1899-12-30T00:11:00"/>
    <n v="0"/>
    <n v="11"/>
    <d v="1899-12-30T13:25:00"/>
    <d v="1899-12-30T00:05:00"/>
    <n v="0"/>
    <n v="5"/>
    <d v="1899-12-30T13:25:00"/>
    <d v="1899-12-30T13:30:00"/>
    <d v="1899-12-30T00:05:00"/>
    <n v="0"/>
    <n v="5"/>
    <d v="1899-12-30T09:15:00"/>
    <n v="9"/>
    <n v="15"/>
    <d v="1899-12-30T04:21:00"/>
    <n v="4"/>
    <n v="21"/>
    <d v="1899-12-30T01:00:00"/>
    <n v="1"/>
    <n v="0"/>
    <d v="1899-12-30T02:14:00"/>
    <n v="2"/>
    <n v="14"/>
    <m/>
    <m/>
    <m/>
    <d v="1899-12-30T01:26:00"/>
    <n v="1"/>
    <n v="26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48:00"/>
    <n v="0"/>
    <n v="48"/>
    <d v="1899-12-30T00:00:00"/>
    <n v="0"/>
    <n v="0"/>
    <n v="2703473.936000003"/>
    <n v="43461"/>
    <n v="65.677966101694921"/>
    <n v="62.204595752513818"/>
    <m/>
    <m/>
    <m/>
    <m/>
    <m/>
  </r>
  <r>
    <n v="765"/>
    <n v="48"/>
    <d v="2012-01-12T00:00:00"/>
    <n v="1"/>
    <x v="55"/>
    <n v="3"/>
    <s v="UML"/>
    <s v="CP OMAN"/>
    <s v="OKINAWA"/>
    <d v="1899-12-30T11:30:00"/>
    <x v="752"/>
    <s v="DTY-WT 1-WCS-RLS 2-IMWB 1-DTY"/>
    <n v="56"/>
    <n v="3"/>
    <m/>
    <d v="1899-12-30T11:30:00"/>
    <d v="1899-12-30T11:30:00"/>
    <d v="1899-12-30T00:00:00"/>
    <n v="0"/>
    <n v="0"/>
    <d v="1899-12-30T11:35:00"/>
    <d v="1899-12-30T00:05:00"/>
    <n v="0"/>
    <n v="5"/>
    <d v="1899-12-30T11:45:00"/>
    <d v="1899-12-30T00:10:00"/>
    <n v="0"/>
    <n v="10"/>
    <d v="1899-12-30T12:40:00"/>
    <d v="1899-12-30T00:55:00"/>
    <n v="0"/>
    <n v="55"/>
    <d v="1899-12-30T13:00:00"/>
    <d v="1899-12-30T16:20:00"/>
    <d v="1899-12-30T03:20:00"/>
    <n v="3"/>
    <n v="20"/>
    <d v="1899-12-30T13:00:00"/>
    <d v="1899-12-30T16:20:00"/>
    <d v="1899-12-30T03:20:00"/>
    <n v="3"/>
    <n v="20"/>
    <d v="1899-12-30T16:42:00"/>
    <d v="1899-12-30T00:22:00"/>
    <n v="0"/>
    <n v="22"/>
    <d v="1899-12-30T16:44:00"/>
    <d v="1899-12-30T00:02:00"/>
    <n v="0"/>
    <n v="2"/>
    <d v="1899-12-30T19:30:00"/>
    <d v="1899-12-30T02:46:00"/>
    <n v="2"/>
    <n v="46"/>
    <d v="1899-12-30T19:30:00"/>
    <d v="1899-12-30T19:30:00"/>
    <d v="1899-12-30T00:00:00"/>
    <n v="0"/>
    <n v="0"/>
    <d v="1899-12-30T19:30:00"/>
    <d v="1899-12-30T19:30:00"/>
    <m/>
    <d v="1899-12-30T00:00:00"/>
    <n v="0"/>
    <n v="0"/>
    <d v="1899-12-30T19:40:00"/>
    <d v="1899-12-30T00:10:00"/>
    <n v="0"/>
    <n v="10"/>
    <d v="1899-12-30T19:45:00"/>
    <d v="1899-12-30T00:05:00"/>
    <n v="0"/>
    <n v="5"/>
    <d v="1899-12-30T19:45:00"/>
    <d v="1899-12-30T19:50:00"/>
    <d v="1899-12-30T00:05:00"/>
    <n v="0"/>
    <n v="5"/>
    <d v="1899-12-30T08:20:00"/>
    <n v="8"/>
    <n v="20"/>
    <d v="1899-12-30T01:32:00"/>
    <n v="1"/>
    <n v="32"/>
    <d v="1899-12-30T03:20:00"/>
    <n v="3"/>
    <n v="20"/>
    <d v="1899-12-30T02:46:00"/>
    <n v="2"/>
    <n v="46"/>
    <m/>
    <m/>
    <m/>
    <d v="1899-12-30T02:27:00"/>
    <n v="2"/>
    <n v="27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19:00"/>
    <n v="0"/>
    <n v="19"/>
    <d v="1899-12-30T00:00:00"/>
    <n v="0"/>
    <n v="0"/>
    <n v="2707156.936000003"/>
    <n v="43517"/>
    <n v="65.767857142857139"/>
    <n v="62.209181147597562"/>
    <m/>
    <m/>
    <m/>
    <m/>
    <m/>
  </r>
  <r>
    <n v="766"/>
    <n v="49"/>
    <d v="2012-01-13T00:00:00"/>
    <n v="1"/>
    <x v="47"/>
    <n v="8"/>
    <s v="TSL,HALDIA"/>
    <s v="HAIL CREEK"/>
    <s v="FRONTIER AMBITION"/>
    <d v="1899-12-30T10:30:00"/>
    <x v="753"/>
    <s v="DTY-WT 1-WCS-RLS 1-IMWB 1-DTY"/>
    <n v="59"/>
    <n v="0"/>
    <m/>
    <d v="1899-12-30T10:30:00"/>
    <d v="1899-12-30T10:30:00"/>
    <d v="1899-12-30T00:00:00"/>
    <n v="0"/>
    <n v="0"/>
    <d v="1899-12-30T10:35:00"/>
    <d v="1899-12-30T00:05:00"/>
    <n v="0"/>
    <n v="5"/>
    <d v="1899-12-30T10:40:00"/>
    <d v="1899-12-30T00:05:00"/>
    <n v="0"/>
    <n v="5"/>
    <d v="1899-12-30T11:10:00"/>
    <d v="1899-12-30T00:30:00"/>
    <n v="0"/>
    <n v="30"/>
    <d v="1899-12-30T11:10:00"/>
    <d v="1899-12-30T12:30:00"/>
    <d v="1899-12-30T01:20:00"/>
    <n v="1"/>
    <n v="20"/>
    <d v="1899-12-30T11:10:00"/>
    <d v="1899-12-30T12:30:00"/>
    <d v="1899-12-30T01:20:00"/>
    <n v="1"/>
    <n v="20"/>
    <d v="1899-12-30T12:43:00"/>
    <d v="1899-12-30T00:13:00"/>
    <n v="0"/>
    <n v="13"/>
    <d v="1899-12-30T12:44:00"/>
    <d v="1899-12-30T00:01:00"/>
    <n v="0"/>
    <n v="1"/>
    <d v="1899-12-30T14:17:00"/>
    <d v="1899-12-30T01:33:00"/>
    <n v="1"/>
    <n v="33"/>
    <d v="1899-12-30T14:17:00"/>
    <d v="1899-12-30T14:17:00"/>
    <d v="1899-12-30T00:00:00"/>
    <n v="0"/>
    <n v="0"/>
    <d v="1899-12-30T14:17:00"/>
    <d v="1899-12-30T14:17:00"/>
    <m/>
    <d v="1899-12-30T00:00:00"/>
    <n v="0"/>
    <n v="0"/>
    <d v="1899-12-30T14:25:00"/>
    <d v="1899-12-30T00:08:00"/>
    <n v="0"/>
    <n v="8"/>
    <d v="1899-12-30T14:28:00"/>
    <d v="1899-12-30T00:03:00"/>
    <n v="0"/>
    <n v="3"/>
    <d v="1899-12-30T14:28:00"/>
    <d v="1899-12-30T14:33:00"/>
    <d v="1899-12-30T00:05:00"/>
    <n v="0"/>
    <n v="5"/>
    <d v="1899-12-30T04:03:00"/>
    <n v="4"/>
    <n v="3"/>
    <d v="1899-12-30T00:54:00"/>
    <n v="0"/>
    <n v="54"/>
    <d v="1899-12-30T01:20:00"/>
    <n v="1"/>
    <n v="20"/>
    <d v="1899-12-30T01:33:00"/>
    <n v="1"/>
    <n v="33"/>
    <m/>
    <m/>
    <m/>
    <d v="1899-12-30T01:33:00"/>
    <n v="1"/>
    <n v="33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n v="2711042.936000003"/>
    <n v="43576"/>
    <n v="65.86440677966101"/>
    <n v="62.21413016339276"/>
    <m/>
    <m/>
    <m/>
    <m/>
    <m/>
  </r>
  <r>
    <n v="767"/>
    <n v="50"/>
    <d v="2012-01-13T00:00:00"/>
    <n v="1"/>
    <x v="62"/>
    <n v="1"/>
    <s v="WCMIL"/>
    <s v="HARD COKING COAL"/>
    <s v="LIGARI"/>
    <d v="1899-12-30T14:30:00"/>
    <x v="754"/>
    <s v="DTY-WT 1-WCS-RLS 1-IMWB 1-DTY"/>
    <n v="59"/>
    <n v="0"/>
    <m/>
    <d v="1899-12-30T14:30:00"/>
    <d v="1899-12-30T14:30:00"/>
    <d v="1899-12-30T00:00:00"/>
    <n v="0"/>
    <n v="0"/>
    <d v="1899-12-30T14:35:00"/>
    <d v="1899-12-30T00:05:00"/>
    <n v="0"/>
    <n v="5"/>
    <d v="1899-12-30T14:45:00"/>
    <d v="1899-12-30T00:10:00"/>
    <n v="0"/>
    <n v="10"/>
    <d v="1899-12-30T15:05:00"/>
    <d v="1899-12-30T00:20:00"/>
    <n v="0"/>
    <n v="20"/>
    <d v="1899-12-30T15:20:00"/>
    <d v="1899-12-30T17:30:00"/>
    <d v="1899-12-30T02:10:00"/>
    <n v="2"/>
    <n v="10"/>
    <d v="1899-12-30T15:20:00"/>
    <d v="1899-12-30T17:30:00"/>
    <d v="1899-12-30T02:10:00"/>
    <n v="2"/>
    <n v="10"/>
    <d v="1899-12-30T17:55:00"/>
    <d v="1899-12-30T00:25:00"/>
    <n v="0"/>
    <n v="25"/>
    <d v="1899-12-30T17:57:00"/>
    <d v="1899-12-30T00:02:00"/>
    <n v="0"/>
    <n v="2"/>
    <d v="1899-12-30T19:18:00"/>
    <d v="1899-12-30T01:21:00"/>
    <n v="1"/>
    <n v="21"/>
    <d v="1899-12-30T19:18:00"/>
    <d v="1899-12-30T19:18:00"/>
    <d v="1899-12-30T00:00:00"/>
    <n v="0"/>
    <n v="0"/>
    <d v="1899-12-30T19:18:00"/>
    <d v="1899-12-30T19:18:00"/>
    <m/>
    <d v="1899-12-30T00:00:00"/>
    <n v="0"/>
    <n v="0"/>
    <d v="1899-12-30T19:25:00"/>
    <d v="1899-12-30T00:07:00"/>
    <n v="0"/>
    <n v="7"/>
    <d v="1899-12-30T19:30:00"/>
    <d v="1899-12-30T00:05:00"/>
    <n v="0"/>
    <n v="5"/>
    <d v="1899-12-30T19:30:00"/>
    <d v="1899-12-30T19:35:00"/>
    <d v="1899-12-30T00:05:00"/>
    <n v="0"/>
    <n v="5"/>
    <d v="1899-12-30T05:05:00"/>
    <n v="5"/>
    <n v="5"/>
    <d v="1899-12-30T00:57:00"/>
    <n v="0"/>
    <n v="57"/>
    <d v="1899-12-30T02:10:00"/>
    <n v="2"/>
    <n v="10"/>
    <d v="1899-12-30T01:21:00"/>
    <n v="1"/>
    <n v="21"/>
    <m/>
    <m/>
    <m/>
    <d v="1899-12-30T01:14:00"/>
    <n v="1"/>
    <n v="14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7:00"/>
    <n v="0"/>
    <n v="7"/>
    <d v="1899-12-30T00:00:00"/>
    <n v="0"/>
    <n v="0"/>
    <n v="2714771.936000003"/>
    <n v="43635"/>
    <n v="63.203389830508478"/>
    <n v="62.21546776670111"/>
    <m/>
    <m/>
    <m/>
    <m/>
    <m/>
  </r>
  <r>
    <n v="768"/>
    <n v="51"/>
    <d v="2012-01-13T00:00:00"/>
    <n v="1"/>
    <x v="46"/>
    <n v="18"/>
    <s v="TSL,JSR"/>
    <s v="BLENDED PCI"/>
    <s v="FEORILA"/>
    <d v="1899-12-30T15:30:00"/>
    <x v="755"/>
    <s v="DTY-WT 1-WCS-RLS 1-IMWB 1-DTY"/>
    <n v="54"/>
    <n v="5"/>
    <m/>
    <d v="1899-12-30T15:30:00"/>
    <d v="1899-12-30T15:30:00"/>
    <d v="1899-12-30T00:00:00"/>
    <n v="0"/>
    <n v="0"/>
    <d v="1899-12-30T15:40:00"/>
    <d v="1899-12-30T00:10:00"/>
    <n v="0"/>
    <n v="10"/>
    <d v="1899-12-30T15:55:00"/>
    <d v="1899-12-30T00:15:00"/>
    <n v="0"/>
    <n v="15"/>
    <d v="1899-12-30T17:30:00"/>
    <d v="1899-12-30T01:35:00"/>
    <n v="1"/>
    <n v="35"/>
    <d v="1899-12-30T17:40:00"/>
    <d v="1899-12-30T19:00:00"/>
    <d v="1899-12-30T01:20:00"/>
    <n v="1"/>
    <n v="20"/>
    <d v="1899-12-30T17:40:00"/>
    <d v="1899-12-30T19:00:00"/>
    <d v="1899-12-30T01:20:00"/>
    <n v="1"/>
    <n v="20"/>
    <d v="1899-12-30T22:00:00"/>
    <d v="1899-12-30T03:00:00"/>
    <n v="3"/>
    <n v="0"/>
    <d v="1899-12-30T22:11:00"/>
    <d v="1899-12-30T00:11:00"/>
    <n v="0"/>
    <n v="11"/>
    <d v="1899-12-30T23:52:00"/>
    <d v="1899-12-30T01:41:00"/>
    <n v="1"/>
    <n v="41"/>
    <d v="1899-12-30T23:52:00"/>
    <d v="1899-12-30T23:52:00"/>
    <d v="1899-12-30T00:00:00"/>
    <n v="0"/>
    <n v="0"/>
    <d v="1899-12-30T23:52:00"/>
    <d v="1899-12-30T23:52:00"/>
    <m/>
    <d v="1899-12-30T00:00:00"/>
    <n v="0"/>
    <n v="0"/>
    <d v="1899-12-30T23:57:00"/>
    <d v="1899-12-30T00:05:00"/>
    <n v="0"/>
    <n v="5"/>
    <d v="1899-12-31T00:02:00"/>
    <d v="1899-12-30T00:05:00"/>
    <n v="0"/>
    <n v="5"/>
    <d v="1899-12-31T00:02:00"/>
    <d v="1899-12-31T00:07:00"/>
    <d v="1899-12-30T00:05:00"/>
    <n v="0"/>
    <n v="5"/>
    <d v="1899-12-30T08:37:00"/>
    <n v="8"/>
    <n v="37"/>
    <d v="1899-12-30T04:45:00"/>
    <n v="4"/>
    <n v="45"/>
    <d v="1899-12-30T01:20:00"/>
    <n v="1"/>
    <n v="20"/>
    <d v="1899-12-30T01:41:00"/>
    <n v="1"/>
    <n v="41"/>
    <m/>
    <m/>
    <m/>
    <d v="1899-12-30T01:31:00"/>
    <n v="1"/>
    <n v="31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10:00"/>
    <n v="0"/>
    <n v="10"/>
    <d v="1899-12-30T00:00:00"/>
    <n v="0"/>
    <n v="0"/>
    <n v="2718318.936000003"/>
    <n v="43689"/>
    <n v="65.68518518518519"/>
    <n v="62.219756368880105"/>
    <m/>
    <m/>
    <m/>
    <m/>
    <m/>
  </r>
  <r>
    <n v="769"/>
    <n v="52"/>
    <d v="2012-01-13T00:00:00"/>
    <n v="1"/>
    <x v="52"/>
    <n v="4"/>
    <s v="UML,SUKHINDA"/>
    <s v="GYP COKING COAL"/>
    <s v="SUMMER FORTUNE"/>
    <d v="1899-12-30T16:45:00"/>
    <x v="756"/>
    <s v="DTY-WT 1-WCS-RLS 1-IMWB 1-DTY"/>
    <n v="59"/>
    <n v="0"/>
    <m/>
    <d v="1899-12-30T16:45:00"/>
    <d v="1899-12-30T16:45:00"/>
    <d v="1899-12-30T00:00:00"/>
    <n v="0"/>
    <n v="0"/>
    <d v="1899-12-30T20:25:00"/>
    <d v="1899-12-30T03:40:00"/>
    <n v="3"/>
    <n v="40"/>
    <d v="1899-12-30T20:35:00"/>
    <d v="1899-12-30T00:10:00"/>
    <n v="0"/>
    <n v="10"/>
    <d v="1899-12-30T21:30:00"/>
    <d v="1899-12-30T00:55:00"/>
    <n v="0"/>
    <n v="55"/>
    <d v="1899-12-30T21:35:00"/>
    <d v="1899-12-30T23:00:00"/>
    <d v="1899-12-30T01:25:00"/>
    <n v="1"/>
    <n v="25"/>
    <d v="1899-12-30T21:35:00"/>
    <d v="1899-12-30T23:00:00"/>
    <d v="1899-12-30T01:25:00"/>
    <n v="1"/>
    <n v="25"/>
    <d v="1899-12-31T00:56:00"/>
    <d v="1899-12-30T01:56:00"/>
    <n v="1"/>
    <n v="56"/>
    <d v="1899-12-31T00:58:00"/>
    <d v="1899-12-30T00:02:00"/>
    <n v="0"/>
    <n v="2"/>
    <d v="1899-12-31T04:34:00"/>
    <d v="1899-12-30T03:36:00"/>
    <n v="3"/>
    <n v="36"/>
    <d v="1899-12-31T04:34:00"/>
    <d v="1899-12-31T04:34:00"/>
    <d v="1899-12-30T00:00:00"/>
    <n v="0"/>
    <n v="0"/>
    <d v="1899-12-31T04:34:00"/>
    <d v="1899-12-31T04:34:00"/>
    <m/>
    <d v="1899-12-30T00:00:00"/>
    <n v="0"/>
    <n v="0"/>
    <d v="1899-12-31T04:41:00"/>
    <d v="1899-12-30T00:07:00"/>
    <n v="0"/>
    <n v="7"/>
    <d v="1899-12-31T04:46:00"/>
    <d v="1899-12-30T00:05:00"/>
    <n v="0"/>
    <n v="5"/>
    <d v="1899-12-31T04:46:00"/>
    <d v="1899-12-31T04:50:00"/>
    <d v="1899-12-30T00:04:00"/>
    <n v="0"/>
    <n v="4"/>
    <d v="1899-12-30T12:05:00"/>
    <n v="12"/>
    <n v="5"/>
    <d v="1899-12-30T03:03:00"/>
    <n v="3"/>
    <n v="3"/>
    <d v="1899-12-30T01:25:00"/>
    <n v="1"/>
    <n v="25"/>
    <d v="1899-12-30T03:36:00"/>
    <n v="3"/>
    <n v="36"/>
    <m/>
    <m/>
    <m/>
    <d v="1899-12-30T01:13:00"/>
    <n v="1"/>
    <n v="13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2:23:00"/>
    <n v="2"/>
    <n v="23"/>
    <d v="1899-12-30T00:00:00"/>
    <n v="0"/>
    <n v="0"/>
    <n v="2721858.936000003"/>
    <n v="43748"/>
    <n v="60"/>
    <n v="62.216762732010672"/>
    <m/>
    <m/>
    <m/>
    <m/>
    <m/>
  </r>
  <r>
    <n v="770"/>
    <n v="53"/>
    <d v="2012-01-14T00:00:00"/>
    <n v="1"/>
    <x v="63"/>
    <n v="1"/>
    <s v="KOL"/>
    <s v="STEAM NON COKING"/>
    <s v="PANORIA"/>
    <d v="1899-12-30T00:15:00"/>
    <x v="701"/>
    <s v="DTY-WT 1-WCS-RLS 1-IMWB 1-DTY"/>
    <n v="59"/>
    <n v="0"/>
    <m/>
    <d v="1899-12-30T00:15:00"/>
    <d v="1899-12-30T00:15:00"/>
    <d v="1899-12-30T00:00:00"/>
    <n v="0"/>
    <n v="0"/>
    <d v="1899-12-30T00:55:00"/>
    <d v="1899-12-30T00:40:00"/>
    <n v="0"/>
    <n v="40"/>
    <d v="1899-12-30T01:05:00"/>
    <d v="1899-12-30T00:10:00"/>
    <n v="0"/>
    <n v="10"/>
    <d v="1899-12-30T02:05:00"/>
    <d v="1899-12-30T01:00:00"/>
    <n v="1"/>
    <n v="0"/>
    <d v="1899-12-30T02:10:00"/>
    <d v="1899-12-30T03:00:00"/>
    <d v="1899-12-30T00:50:00"/>
    <n v="0"/>
    <n v="50"/>
    <d v="1899-12-30T02:10:00"/>
    <d v="1899-12-30T03:00:00"/>
    <d v="1899-12-30T00:50:00"/>
    <n v="0"/>
    <n v="50"/>
    <d v="1899-12-30T05:20:00"/>
    <d v="1899-12-30T02:20:00"/>
    <n v="2"/>
    <n v="20"/>
    <d v="1899-12-30T05:24:00"/>
    <d v="1899-12-30T00:04:00"/>
    <n v="0"/>
    <n v="4"/>
    <d v="1899-12-30T07:28:00"/>
    <d v="1899-12-30T02:04:00"/>
    <n v="2"/>
    <n v="4"/>
    <d v="1899-12-30T07:28:00"/>
    <d v="1899-12-30T07:28:00"/>
    <d v="1899-12-30T00:00:00"/>
    <n v="0"/>
    <n v="0"/>
    <d v="1899-12-30T07:28:00"/>
    <d v="1899-12-30T07:28:00"/>
    <m/>
    <d v="1899-12-30T00:00:00"/>
    <n v="0"/>
    <n v="0"/>
    <d v="1899-12-31T07:35:00"/>
    <d v="1899-12-31T00:07:00"/>
    <n v="0"/>
    <n v="7"/>
    <d v="1899-12-31T07:40:00"/>
    <d v="1899-12-30T00:05:00"/>
    <n v="0"/>
    <n v="5"/>
    <d v="1899-12-31T07:40:00"/>
    <d v="1899-12-31T07:45:00"/>
    <d v="1899-12-30T00:05:00"/>
    <n v="0"/>
    <n v="5"/>
    <d v="1899-12-31T07:30:00"/>
    <n v="7"/>
    <n v="30"/>
    <d v="1899-12-31T03:32:00"/>
    <n v="3"/>
    <n v="32"/>
    <d v="1899-12-30T00:50:00"/>
    <n v="0"/>
    <n v="50"/>
    <d v="1899-12-30T02:04:00"/>
    <n v="2"/>
    <n v="4"/>
    <m/>
    <m/>
    <m/>
    <d v="1899-12-30T01:42:00"/>
    <n v="1"/>
    <n v="42"/>
    <d v="1899-12-30T00:00:00"/>
    <n v="0"/>
    <n v="0"/>
    <d v="1899-12-30T00:22:00"/>
    <n v="0"/>
    <n v="22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n v="2725477.936000003"/>
    <n v="43807"/>
    <n v="61.33898305084746"/>
    <n v="62.21558052366067"/>
    <m/>
    <m/>
    <m/>
    <m/>
    <m/>
  </r>
  <r>
    <n v="771"/>
    <n v="54"/>
    <d v="2012-01-14T00:00:00"/>
    <n v="1"/>
    <x v="46"/>
    <n v="19"/>
    <s v="TSL,JSR"/>
    <s v="BLENDED PCI"/>
    <s v="FEORILA"/>
    <d v="1899-12-30T02:30:00"/>
    <x v="757"/>
    <s v="DTY-WT 1-WCS-RLS 1-IMWB 1-DTY"/>
    <n v="56"/>
    <n v="3"/>
    <m/>
    <d v="1899-12-30T02:30:00"/>
    <d v="1899-12-30T02:30:00"/>
    <d v="1899-12-30T00:00:00"/>
    <n v="0"/>
    <n v="0"/>
    <d v="1899-12-30T05:50:00"/>
    <d v="1899-12-30T03:20:00"/>
    <n v="3"/>
    <n v="20"/>
    <d v="1899-12-30T06:00:00"/>
    <d v="1899-12-30T00:10:00"/>
    <n v="0"/>
    <n v="10"/>
    <d v="1899-12-30T06:55:00"/>
    <d v="1899-12-30T00:55:00"/>
    <n v="0"/>
    <n v="55"/>
    <d v="1899-12-30T07:00:00"/>
    <d v="1899-12-30T07:45:00"/>
    <d v="1899-12-30T00:45:00"/>
    <n v="0"/>
    <n v="45"/>
    <d v="1899-12-30T07:00:00"/>
    <d v="1899-12-30T07:45:00"/>
    <d v="1899-12-30T00:45:00"/>
    <n v="0"/>
    <n v="45"/>
    <d v="1899-12-30T09:10:00"/>
    <d v="1899-12-30T01:25:00"/>
    <n v="1"/>
    <n v="25"/>
    <d v="1899-12-30T09:18:00"/>
    <d v="1899-12-30T00:08:00"/>
    <n v="0"/>
    <n v="8"/>
    <d v="1899-12-30T11:31:00"/>
    <d v="1899-12-30T02:13:00"/>
    <n v="2"/>
    <n v="13"/>
    <d v="1899-12-30T11:31:00"/>
    <d v="1899-12-30T11:31:00"/>
    <d v="1899-12-30T00:00:00"/>
    <n v="0"/>
    <n v="0"/>
    <d v="1899-12-30T11:31:00"/>
    <d v="1899-12-30T11:31:00"/>
    <m/>
    <d v="1899-12-30T00:00:00"/>
    <n v="0"/>
    <n v="0"/>
    <d v="1899-12-30T11:40:00"/>
    <d v="1899-12-30T00:09:00"/>
    <n v="0"/>
    <n v="9"/>
    <d v="1899-12-30T11:45:00"/>
    <d v="1899-12-30T00:05:00"/>
    <n v="0"/>
    <n v="5"/>
    <d v="1899-12-30T11:45:00"/>
    <d v="1899-12-30T11:50:00"/>
    <d v="1899-12-30T00:05:00"/>
    <n v="0"/>
    <n v="5"/>
    <d v="1899-12-30T09:20:00"/>
    <n v="9"/>
    <n v="20"/>
    <d v="1899-12-30T02:34:00"/>
    <n v="2"/>
    <n v="34"/>
    <d v="1899-12-30T00:45:00"/>
    <n v="0"/>
    <n v="45"/>
    <d v="1899-12-30T02:13:00"/>
    <n v="2"/>
    <n v="13"/>
    <m/>
    <m/>
    <m/>
    <d v="1899-12-30T01:05:00"/>
    <n v="1"/>
    <n v="5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08:00"/>
    <n v="1"/>
    <n v="8"/>
    <d v="1899-12-30T00:00:00"/>
    <n v="0"/>
    <n v="0"/>
    <n v="2729170.936000003"/>
    <n v="43863"/>
    <n v="65.946428571428569"/>
    <n v="62.220343706540888"/>
    <m/>
    <m/>
    <m/>
    <m/>
    <m/>
  </r>
  <r>
    <n v="772"/>
    <n v="55"/>
    <d v="2012-01-14T00:00:00"/>
    <n v="1"/>
    <x v="45"/>
    <n v="2"/>
    <s v="JAL"/>
    <s v="STEAM NON COKING"/>
    <s v="DIAMOND STAR"/>
    <d v="1899-12-30T16:10:00"/>
    <x v="758"/>
    <s v="DTY-WT 1-WCS-RLS 1-IMWB 1-DTY"/>
    <n v="59"/>
    <n v="0"/>
    <m/>
    <d v="1899-12-30T16:10:00"/>
    <d v="1899-12-30T16:10:00"/>
    <d v="1899-12-30T00:00:00"/>
    <n v="0"/>
    <n v="0"/>
    <d v="1899-12-30T16:20:00"/>
    <d v="1899-12-30T00:10:00"/>
    <n v="0"/>
    <n v="10"/>
    <d v="1899-12-30T16:40:00"/>
    <d v="1899-12-30T00:20:00"/>
    <n v="0"/>
    <n v="20"/>
    <d v="1899-12-30T17:10:00"/>
    <d v="1899-12-30T00:30:00"/>
    <n v="0"/>
    <n v="30"/>
    <d v="1899-12-30T17:15:00"/>
    <d v="1899-12-30T20:00:00"/>
    <d v="1899-12-30T02:45:00"/>
    <n v="2"/>
    <n v="45"/>
    <d v="1899-12-30T17:15:00"/>
    <d v="1899-12-30T20:00:00"/>
    <d v="1899-12-30T02:45:00"/>
    <n v="2"/>
    <n v="45"/>
    <d v="1899-12-30T19:10:00"/>
    <d v="1899-12-30T00:03:00"/>
    <n v="0"/>
    <n v="3"/>
    <d v="1899-12-30T19:13:00"/>
    <d v="1899-12-30T00:03:00"/>
    <n v="0"/>
    <n v="3"/>
    <d v="1899-12-30T21:00:00"/>
    <d v="1899-12-30T01:47:00"/>
    <n v="1"/>
    <n v="47"/>
    <d v="1899-12-30T21:00:00"/>
    <d v="1899-12-30T21:00:00"/>
    <d v="1899-12-30T00:00:00"/>
    <n v="0"/>
    <n v="0"/>
    <d v="1899-12-30T21:00:00"/>
    <d v="1899-12-30T21:00:00"/>
    <m/>
    <d v="1899-12-30T00:00:00"/>
    <n v="0"/>
    <n v="0"/>
    <d v="1899-12-30T21:10:00"/>
    <d v="1899-12-30T00:10:00"/>
    <n v="0"/>
    <n v="10"/>
    <d v="1899-12-30T21:15:00"/>
    <d v="1899-12-30T00:05:00"/>
    <n v="0"/>
    <n v="5"/>
    <d v="1899-12-30T21:15:00"/>
    <d v="1899-12-30T21:20:00"/>
    <d v="1899-12-30T00:05:00"/>
    <n v="0"/>
    <n v="5"/>
    <d v="1899-12-30T05:10:00"/>
    <n v="5"/>
    <n v="10"/>
    <d v="1899-12-30T00:48:00"/>
    <n v="0"/>
    <n v="48"/>
    <d v="1899-12-30T02:45:00"/>
    <n v="2"/>
    <n v="45"/>
    <d v="1899-12-30T01:47:00"/>
    <n v="1"/>
    <n v="47"/>
    <m/>
    <m/>
    <m/>
    <d v="1899-12-30T01:17:00"/>
    <n v="1"/>
    <n v="17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30:00"/>
    <n v="0"/>
    <n v="30"/>
    <d v="1899-12-30T00:00:00"/>
    <n v="0"/>
    <n v="0"/>
    <n v="2732750.936000003"/>
    <n v="43922"/>
    <n v="60.677966101694913"/>
    <n v="62.218271845544443"/>
    <m/>
    <m/>
    <m/>
    <m/>
    <m/>
  </r>
  <r>
    <n v="773"/>
    <n v="56"/>
    <d v="2012-01-14T00:00:00"/>
    <n v="1"/>
    <x v="47"/>
    <n v="9"/>
    <s v="TSL,HALDIA"/>
    <s v="OKEY NORTH/HAIL CREEK"/>
    <s v="FRONTIER AMBITION"/>
    <d v="1899-12-30T22:10:00"/>
    <x v="759"/>
    <s v="DTY-WT 1-WCS-RLS 1-IMWB 1-DTY"/>
    <n v="54"/>
    <n v="4"/>
    <m/>
    <d v="1899-12-30T22:10:00"/>
    <d v="1899-12-30T22:10:00"/>
    <d v="1899-12-30T00:00:00"/>
    <n v="0"/>
    <n v="0"/>
    <d v="1899-12-30T22:25:00"/>
    <d v="1899-12-30T00:15:00"/>
    <n v="0"/>
    <n v="15"/>
    <d v="1899-12-30T22:30:00"/>
    <d v="1899-12-30T00:05:00"/>
    <n v="0"/>
    <n v="5"/>
    <d v="1899-12-30T23:25:00"/>
    <d v="1899-12-30T00:55:00"/>
    <n v="0"/>
    <n v="55"/>
    <d v="1899-12-30T23:30:00"/>
    <d v="1899-12-31T00:45:00"/>
    <d v="1899-12-30T01:15:00"/>
    <n v="1"/>
    <n v="15"/>
    <d v="1899-12-30T23:30:00"/>
    <d v="1899-12-31T00:45:00"/>
    <d v="1899-12-30T01:15:00"/>
    <n v="1"/>
    <n v="15"/>
    <d v="1899-12-31T00:16:00"/>
    <d v="1899-12-30T00:02:00"/>
    <n v="0"/>
    <n v="2"/>
    <d v="1899-12-31T00:16:00"/>
    <d v="1899-12-30T00:00:00"/>
    <n v="0"/>
    <n v="0"/>
    <d v="1899-12-31T02:16:00"/>
    <d v="1899-12-30T02:00:00"/>
    <n v="2"/>
    <n v="0"/>
    <d v="1899-12-31T02:16:00"/>
    <d v="1899-12-31T02:16:00"/>
    <d v="1899-12-30T00:00:00"/>
    <n v="0"/>
    <n v="0"/>
    <d v="1899-12-31T02:16:00"/>
    <d v="1899-12-31T02:16:00"/>
    <m/>
    <d v="1899-12-30T00:00:00"/>
    <n v="0"/>
    <n v="0"/>
    <d v="1899-12-31T02:25:00"/>
    <d v="1899-12-30T00:09:00"/>
    <n v="0"/>
    <n v="9"/>
    <d v="1899-12-31T02:30:00"/>
    <d v="1899-12-30T00:05:00"/>
    <n v="0"/>
    <n v="5"/>
    <d v="1899-12-31T02:30:00"/>
    <d v="1899-12-31T02:35:00"/>
    <d v="1899-12-30T00:05:00"/>
    <n v="0"/>
    <n v="5"/>
    <d v="1899-12-30T04:25:00"/>
    <n v="4"/>
    <n v="25"/>
    <d v="1899-12-30T01:11:00"/>
    <n v="1"/>
    <n v="11"/>
    <d v="1899-12-30T01:15:00"/>
    <n v="1"/>
    <n v="15"/>
    <d v="1899-12-30T02:00:00"/>
    <n v="2"/>
    <n v="0"/>
    <m/>
    <m/>
    <m/>
    <d v="1899-12-30T01:33:00"/>
    <n v="1"/>
    <n v="33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27:00"/>
    <n v="0"/>
    <n v="27"/>
    <d v="1899-12-30T00:00:00"/>
    <n v="0"/>
    <n v="0"/>
    <n v="2736145.936000003"/>
    <n v="43976"/>
    <n v="62.870370370370374"/>
    <n v="62.219072585046455"/>
    <m/>
    <m/>
    <m/>
    <m/>
    <m/>
  </r>
  <r>
    <n v="774"/>
    <n v="57"/>
    <d v="2012-01-15T00:00:00"/>
    <n v="1"/>
    <x v="55"/>
    <n v="4"/>
    <s v="UML"/>
    <s v="NON COKING"/>
    <s v="YIN SHUN"/>
    <d v="1899-12-30T23:30:00"/>
    <x v="760"/>
    <s v="DTY-WT 1-WCS-RLS 1-IMWB 1-DTY"/>
    <n v="59"/>
    <n v="0"/>
    <m/>
    <d v="1899-12-30T23:30:00"/>
    <d v="1899-12-30T23:30:00"/>
    <d v="1899-12-30T00:00:00"/>
    <n v="0"/>
    <n v="0"/>
    <d v="1899-12-30T23:45:00"/>
    <d v="1899-12-30T00:15:00"/>
    <n v="0"/>
    <n v="15"/>
    <d v="1899-12-31T00:00:00"/>
    <d v="1899-12-30T00:15:00"/>
    <n v="0"/>
    <n v="15"/>
    <d v="1899-12-31T00:35:00"/>
    <d v="1899-12-30T00:35:00"/>
    <n v="0"/>
    <n v="35"/>
    <d v="1899-12-31T00:55:00"/>
    <d v="1899-12-31T01:35:00"/>
    <d v="1899-12-30T00:40:00"/>
    <n v="0"/>
    <n v="40"/>
    <d v="1899-12-31T00:55:00"/>
    <d v="1899-12-31T01:35:00"/>
    <d v="1899-12-30T00:40:00"/>
    <n v="0"/>
    <n v="40"/>
    <d v="1899-12-31T02:30:00"/>
    <d v="1899-12-30T00:55:00"/>
    <n v="0"/>
    <n v="55"/>
    <d v="1899-12-31T03:36:00"/>
    <d v="1899-12-30T01:06:00"/>
    <n v="1"/>
    <n v="6"/>
    <d v="1899-12-31T05:41:00"/>
    <d v="1899-12-30T02:05:00"/>
    <n v="2"/>
    <n v="5"/>
    <d v="1899-12-31T05:41:00"/>
    <d v="1899-12-31T05:41:00"/>
    <d v="1899-12-30T00:00:00"/>
    <n v="0"/>
    <n v="0"/>
    <d v="1899-12-31T05:41:00"/>
    <d v="1899-12-31T05:41:00"/>
    <m/>
    <d v="1899-12-30T00:00:00"/>
    <n v="0"/>
    <n v="0"/>
    <d v="1899-12-31T11:05:00"/>
    <d v="1899-12-30T05:24:00"/>
    <n v="5"/>
    <n v="24"/>
    <d v="1899-12-31T11:10:00"/>
    <d v="1899-12-30T00:05:00"/>
    <n v="0"/>
    <n v="5"/>
    <d v="1899-12-31T11:10:00"/>
    <d v="1899-12-31T11:15:00"/>
    <d v="1899-12-30T00:05:00"/>
    <n v="0"/>
    <n v="5"/>
    <d v="1899-12-30T11:45:00"/>
    <n v="11"/>
    <n v="45"/>
    <d v="1899-12-30T06:59:00"/>
    <n v="6"/>
    <n v="59"/>
    <d v="1899-12-30T00:40:00"/>
    <n v="0"/>
    <n v="40"/>
    <d v="1899-12-30T02:05:00"/>
    <n v="2"/>
    <n v="5"/>
    <m/>
    <m/>
    <m/>
    <d v="1899-12-30T01:43:00"/>
    <n v="1"/>
    <n v="43"/>
    <d v="1899-12-30T00:00:00"/>
    <n v="0"/>
    <n v="0"/>
    <d v="1899-12-30T00:22:00"/>
    <n v="0"/>
    <n v="22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n v="2739761.936000003"/>
    <n v="44035"/>
    <n v="61.288135593220339"/>
    <n v="62.21782527534922"/>
    <m/>
    <m/>
    <m/>
    <m/>
    <m/>
  </r>
  <r>
    <n v="775"/>
    <n v="58"/>
    <d v="2012-01-15T00:00:00"/>
    <n v="1"/>
    <x v="46"/>
    <n v="20"/>
    <s v="TSL,JSR"/>
    <s v="BLENDED PCI"/>
    <s v="FEORILA"/>
    <d v="1899-12-30T03:00:00"/>
    <x v="761"/>
    <s v="DTY-WT 1-WCS-RLS 2-IMWB 1-DTY"/>
    <n v="45"/>
    <n v="0"/>
    <m/>
    <d v="1899-12-30T03:00:00"/>
    <d v="1899-12-30T03:00:00"/>
    <d v="1899-12-30T00:00:00"/>
    <n v="0"/>
    <n v="0"/>
    <d v="1899-12-30T03:20:00"/>
    <d v="1899-12-30T00:20:00"/>
    <n v="0"/>
    <n v="20"/>
    <d v="1899-12-30T03:30:00"/>
    <d v="1899-12-30T00:10:00"/>
    <n v="0"/>
    <n v="10"/>
    <d v="1899-12-30T04:20:00"/>
    <d v="1899-12-30T00:50:00"/>
    <n v="0"/>
    <n v="50"/>
    <d v="1899-12-30T04:30:00"/>
    <d v="1899-12-30T06:20:00"/>
    <d v="1899-12-30T01:50:00"/>
    <n v="1"/>
    <n v="50"/>
    <d v="1899-12-30T04:30:00"/>
    <d v="1899-12-30T06:20:00"/>
    <d v="1899-12-30T01:50:00"/>
    <n v="1"/>
    <n v="50"/>
    <d v="1899-12-30T07:02:00"/>
    <d v="1899-12-30T00:42:00"/>
    <n v="0"/>
    <n v="42"/>
    <d v="1899-12-30T07:02:00"/>
    <d v="1899-12-30T00:00:00"/>
    <n v="0"/>
    <n v="0"/>
    <d v="1899-12-30T09:27:00"/>
    <d v="1899-12-30T02:25:00"/>
    <n v="2"/>
    <n v="25"/>
    <d v="1899-12-30T09:27:00"/>
    <d v="1899-12-30T09:27:00"/>
    <d v="1899-12-30T00:00:00"/>
    <n v="0"/>
    <n v="0"/>
    <d v="1899-12-30T09:27:00"/>
    <d v="1899-12-30T09:27:00"/>
    <m/>
    <d v="1899-12-30T00:00:00"/>
    <n v="0"/>
    <n v="0"/>
    <d v="1899-12-30T09:40:00"/>
    <d v="1899-12-30T00:13:00"/>
    <n v="0"/>
    <n v="13"/>
    <d v="1899-12-30T09:45:00"/>
    <d v="1899-12-30T00:05:00"/>
    <n v="0"/>
    <n v="5"/>
    <d v="1899-12-30T09:45:00"/>
    <d v="1899-12-30T10:00:00"/>
    <d v="1899-12-30T00:15:00"/>
    <n v="0"/>
    <n v="15"/>
    <d v="1899-12-30T07:00:00"/>
    <n v="7"/>
    <n v="0"/>
    <d v="1899-12-30T01:50:00"/>
    <n v="1"/>
    <n v="50"/>
    <d v="1899-12-30T01:50:00"/>
    <n v="1"/>
    <n v="50"/>
    <d v="1899-12-30T02:25:00"/>
    <n v="2"/>
    <n v="25"/>
    <m/>
    <m/>
    <m/>
    <d v="1899-12-30T01:37:00"/>
    <n v="1"/>
    <n v="37"/>
    <d v="1899-12-30T00:00:00"/>
    <n v="0"/>
    <n v="0"/>
    <d v="1899-12-30T00:28:00"/>
    <n v="0"/>
    <n v="28"/>
    <d v="1899-12-30T00:00:00"/>
    <n v="0"/>
    <n v="0"/>
    <d v="1899-12-30T00:00:00"/>
    <n v="0"/>
    <n v="0"/>
    <d v="1899-12-30T00:00:00"/>
    <n v="0"/>
    <n v="0"/>
    <d v="1899-12-30T00:20:00"/>
    <n v="0"/>
    <n v="20"/>
    <d v="1899-12-30T00:00:00"/>
    <n v="0"/>
    <n v="0"/>
    <n v="2742480.936000003"/>
    <n v="44080"/>
    <n v="60.422222222222224"/>
    <n v="62.215992196007328"/>
    <m/>
    <m/>
    <m/>
    <m/>
    <m/>
  </r>
  <r>
    <n v="776"/>
    <n v="59"/>
    <d v="2012-01-15T00:00:00"/>
    <n v="1"/>
    <x v="46"/>
    <n v="21"/>
    <s v="TSL,JSR"/>
    <s v="CP OMAN"/>
    <s v="MP PANAMAX 5"/>
    <d v="1899-12-30T05:30:00"/>
    <x v="762"/>
    <s v="DTY-WT 1-WCS-RLS 2-IMWB 1-DTY"/>
    <n v="58"/>
    <n v="1"/>
    <m/>
    <d v="1899-12-30T05:30:00"/>
    <d v="1899-12-30T05:30:00"/>
    <d v="1899-12-30T00:00:00"/>
    <n v="0"/>
    <n v="0"/>
    <d v="1899-12-30T09:30:00"/>
    <d v="1899-12-30T04:00:00"/>
    <n v="4"/>
    <n v="0"/>
    <d v="1899-12-30T10:15:00"/>
    <d v="1899-12-30T00:45:00"/>
    <n v="0"/>
    <n v="45"/>
    <d v="1899-12-30T10:45:00"/>
    <d v="1899-12-30T00:30:00"/>
    <n v="0"/>
    <n v="30"/>
    <d v="1899-12-30T10:50:00"/>
    <d v="1899-12-30T11:45:00"/>
    <d v="1899-12-30T00:55:00"/>
    <n v="0"/>
    <n v="55"/>
    <d v="1899-12-30T10:50:00"/>
    <d v="1899-12-30T11:45:00"/>
    <d v="1899-12-30T00:55:00"/>
    <n v="0"/>
    <n v="55"/>
    <d v="1899-12-30T12:35:00"/>
    <d v="1899-12-30T00:50:00"/>
    <n v="0"/>
    <n v="50"/>
    <d v="1899-12-30T12:35:00"/>
    <d v="1899-12-30T00:00:00"/>
    <n v="0"/>
    <n v="0"/>
    <d v="1899-12-30T15:25:00"/>
    <d v="1899-12-30T02:50:00"/>
    <n v="2"/>
    <n v="50"/>
    <d v="1899-12-30T15:25:00"/>
    <d v="1899-12-30T15:25:00"/>
    <d v="1899-12-30T00:00:00"/>
    <n v="0"/>
    <n v="0"/>
    <d v="1899-12-30T15:25:00"/>
    <d v="1899-12-30T15:25:00"/>
    <m/>
    <d v="1899-12-30T00:00:00"/>
    <n v="0"/>
    <n v="0"/>
    <d v="1899-12-30T15:35:00"/>
    <d v="1899-12-30T00:10:00"/>
    <n v="0"/>
    <n v="10"/>
    <d v="1899-12-30T15:40:00"/>
    <d v="1899-12-30T00:05:00"/>
    <n v="0"/>
    <n v="5"/>
    <d v="1899-12-30T15:40:00"/>
    <d v="1899-12-30T15:45:00"/>
    <d v="1899-12-30T00:05:00"/>
    <n v="0"/>
    <n v="5"/>
    <d v="1899-12-30T10:15:00"/>
    <n v="10"/>
    <n v="15"/>
    <d v="1899-12-30T01:35:00"/>
    <n v="1"/>
    <n v="35"/>
    <d v="1899-12-30T00:55:00"/>
    <n v="0"/>
    <n v="55"/>
    <d v="1899-12-30T02:50:00"/>
    <n v="2"/>
    <n v="50"/>
    <m/>
    <m/>
    <m/>
    <d v="1899-12-30T01:13:00"/>
    <n v="1"/>
    <n v="13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50:00"/>
    <n v="0"/>
    <n v="50"/>
    <d v="1899-12-30T00:47:00"/>
    <n v="0"/>
    <n v="47"/>
    <n v="2746193.936000003"/>
    <n v="44138"/>
    <n v="64.017241379310349"/>
    <n v="62.218359146313901"/>
    <m/>
    <m/>
    <m/>
    <m/>
    <m/>
  </r>
  <r>
    <n v="777"/>
    <n v="60"/>
    <d v="2012-01-15T00:00:00"/>
    <n v="1"/>
    <x v="64"/>
    <n v="1"/>
    <s v="RCL"/>
    <s v="NON COKING"/>
    <s v="BET PRINCE"/>
    <d v="1899-12-30T09:45:00"/>
    <x v="763"/>
    <s v="DTY-WT 1-WCS-RLS 1-IMWB 1-DTY"/>
    <n v="59"/>
    <n v="0"/>
    <m/>
    <d v="1899-12-30T09:45:00"/>
    <d v="1899-12-30T09:45:00"/>
    <d v="1899-12-30T00:00:00"/>
    <n v="0"/>
    <n v="0"/>
    <d v="1899-12-30T11:20:00"/>
    <d v="1899-12-30T01:35:00"/>
    <n v="1"/>
    <n v="35"/>
    <d v="1899-12-30T11:35:00"/>
    <d v="1899-12-30T00:15:00"/>
    <n v="0"/>
    <n v="15"/>
    <d v="1899-12-30T13:00:00"/>
    <d v="1899-12-30T01:25:00"/>
    <n v="1"/>
    <n v="25"/>
    <d v="1899-12-30T13:05:00"/>
    <d v="1899-12-30T14:00:00"/>
    <d v="1899-12-30T00:55:00"/>
    <n v="0"/>
    <n v="55"/>
    <d v="1899-12-30T13:05:00"/>
    <d v="1899-12-30T14:00:00"/>
    <d v="1899-12-30T00:55:00"/>
    <n v="0"/>
    <n v="55"/>
    <d v="1899-12-30T16:40:00"/>
    <d v="1899-12-30T02:40:00"/>
    <n v="2"/>
    <n v="40"/>
    <d v="1899-12-30T16:42:00"/>
    <d v="1899-12-30T00:02:00"/>
    <n v="0"/>
    <n v="2"/>
    <d v="1899-12-30T21:50:00"/>
    <d v="1899-12-30T05:08:00"/>
    <n v="5"/>
    <n v="8"/>
    <d v="1899-12-30T21:50:00"/>
    <d v="1899-12-30T21:50:00"/>
    <d v="1899-12-30T00:00:00"/>
    <n v="0"/>
    <n v="0"/>
    <d v="1899-12-30T21:50:00"/>
    <d v="1899-12-30T21:50:00"/>
    <m/>
    <d v="1899-12-30T00:00:00"/>
    <n v="0"/>
    <n v="0"/>
    <d v="1899-12-30T22:00:00"/>
    <d v="1899-12-30T00:10:00"/>
    <n v="0"/>
    <n v="10"/>
    <d v="1899-12-30T22:05:00"/>
    <d v="1899-12-30T00:05:00"/>
    <n v="0"/>
    <n v="5"/>
    <d v="1899-12-30T22:05:00"/>
    <d v="1899-12-30T22:10:00"/>
    <d v="1899-12-30T00:05:00"/>
    <n v="0"/>
    <n v="5"/>
    <d v="1899-12-30T12:25:00"/>
    <n v="12"/>
    <n v="25"/>
    <d v="1899-12-30T04:20:00"/>
    <n v="4"/>
    <n v="20"/>
    <d v="1899-12-30T00:55:00"/>
    <n v="0"/>
    <n v="55"/>
    <d v="1899-12-30T05:08:00"/>
    <n v="5"/>
    <n v="8"/>
    <m/>
    <m/>
    <m/>
    <d v="1899-12-30T01:13:00"/>
    <n v="1"/>
    <n v="13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3:55:00"/>
    <n v="3"/>
    <n v="55"/>
    <d v="1899-12-30T00:00:00"/>
    <n v="0"/>
    <n v="0"/>
    <n v="2750156.936000003"/>
    <n v="44197"/>
    <n v="67.169491525423723"/>
    <n v="62.224968572527615"/>
    <m/>
    <m/>
    <m/>
    <m/>
    <m/>
  </r>
  <r>
    <n v="778"/>
    <n v="61"/>
    <d v="2012-01-15T00:00:00"/>
    <n v="1"/>
    <x v="52"/>
    <n v="5"/>
    <s v="UML,SUKHINDA"/>
    <s v="GYP COKING COAL"/>
    <s v="SUMMER FORTUNE"/>
    <d v="1899-12-30T11:50:00"/>
    <x v="764"/>
    <s v="DTY-WT 1-WCS-RLS 2-IMWB 1-DTY"/>
    <n v="59"/>
    <n v="0"/>
    <m/>
    <d v="1899-12-30T11:50:00"/>
    <d v="1899-12-30T11:50:00"/>
    <d v="1899-12-30T00:00:00"/>
    <n v="0"/>
    <n v="0"/>
    <d v="1899-12-30T16:20:00"/>
    <d v="1899-12-30T04:30:00"/>
    <n v="4"/>
    <n v="30"/>
    <d v="1899-12-30T16:55:00"/>
    <d v="1899-12-30T00:35:00"/>
    <n v="0"/>
    <n v="35"/>
    <d v="1899-12-30T17:20:00"/>
    <d v="1899-12-30T00:25:00"/>
    <n v="0"/>
    <n v="25"/>
    <d v="1899-12-30T17:25:00"/>
    <d v="1899-12-30T17:50:00"/>
    <d v="1899-12-30T00:25:00"/>
    <n v="0"/>
    <n v="25"/>
    <d v="1899-12-30T17:25:00"/>
    <d v="1899-12-30T17:50:00"/>
    <d v="1899-12-30T00:25:00"/>
    <n v="0"/>
    <n v="25"/>
    <d v="1899-12-30T18:26:00"/>
    <d v="1899-12-30T00:36:00"/>
    <n v="0"/>
    <n v="36"/>
    <d v="1899-12-30T18:28:00"/>
    <d v="1899-12-30T00:02:00"/>
    <n v="0"/>
    <n v="2"/>
    <d v="1899-12-30T19:59:00"/>
    <d v="1899-12-30T01:31:00"/>
    <n v="1"/>
    <n v="31"/>
    <d v="1899-12-30T19:59:00"/>
    <d v="1899-12-30T19:59:00"/>
    <d v="1899-12-30T00:00:00"/>
    <n v="0"/>
    <n v="0"/>
    <d v="1899-12-30T19:59:00"/>
    <d v="1899-12-30T19:59:00"/>
    <m/>
    <d v="1899-12-30T00:00:00"/>
    <n v="0"/>
    <n v="0"/>
    <d v="1899-12-30T20:10:00"/>
    <d v="1899-12-30T00:11:00"/>
    <n v="0"/>
    <n v="11"/>
    <d v="1899-12-30T20:15:00"/>
    <d v="1899-12-30T00:05:00"/>
    <n v="0"/>
    <n v="5"/>
    <d v="1899-12-30T20:15:00"/>
    <d v="1899-12-30T20:20:00"/>
    <d v="1899-12-30T00:05:00"/>
    <n v="0"/>
    <n v="5"/>
    <d v="1899-12-30T08:30:00"/>
    <n v="8"/>
    <n v="30"/>
    <d v="1899-12-30T01:17:00"/>
    <n v="1"/>
    <n v="17"/>
    <d v="1899-12-30T00:25:00"/>
    <n v="0"/>
    <n v="25"/>
    <d v="1899-12-30T01:31:00"/>
    <n v="1"/>
    <n v="31"/>
    <m/>
    <m/>
    <m/>
    <d v="1899-12-30T01:15:00"/>
    <n v="1"/>
    <n v="15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16:00"/>
    <n v="0"/>
    <n v="16"/>
    <d v="1899-12-30T00:00:00"/>
    <n v="0"/>
    <n v="0"/>
    <n v="2753600.936000003"/>
    <n v="44256"/>
    <n v="58.372881355932201"/>
    <n v="62.219833152566949"/>
    <m/>
    <m/>
    <m/>
    <m/>
    <m/>
  </r>
  <r>
    <n v="779"/>
    <n v="62"/>
    <d v="2012-01-15T00:00:00"/>
    <n v="1"/>
    <x v="46"/>
    <n v="22"/>
    <s v="TSL,JSR"/>
    <s v="CURRAGH SS/ANTHRACITE"/>
    <s v="IMPERIAL/NAVIOS VECTOR"/>
    <d v="1899-12-30T17:30:00"/>
    <x v="765"/>
    <s v="DTY-WT 1-WCS-RLS 1-IMWB 1-DTY"/>
    <n v="58"/>
    <n v="1"/>
    <m/>
    <d v="1899-12-30T17:30:00"/>
    <d v="1899-12-30T17:30:00"/>
    <d v="1899-12-30T00:00:00"/>
    <n v="0"/>
    <n v="0"/>
    <d v="1899-12-30T20:55:00"/>
    <d v="1899-12-30T03:25:00"/>
    <n v="3"/>
    <n v="25"/>
    <d v="1899-12-30T21:05:00"/>
    <d v="1899-12-30T00:10:00"/>
    <n v="0"/>
    <n v="10"/>
    <d v="1899-12-30T22:00:00"/>
    <d v="1899-12-30T00:55:00"/>
    <n v="0"/>
    <n v="55"/>
    <d v="1899-12-30T22:10:00"/>
    <d v="1899-12-30T23:25:00"/>
    <d v="1899-12-30T01:15:00"/>
    <n v="1"/>
    <n v="15"/>
    <d v="1899-12-30T22:10:00"/>
    <d v="1899-12-30T23:25:00"/>
    <d v="1899-12-30T01:15:00"/>
    <n v="1"/>
    <n v="15"/>
    <d v="1899-12-30T23:40:00"/>
    <d v="1899-12-30T00:15:00"/>
    <n v="0"/>
    <n v="15"/>
    <d v="1899-12-30T23:44:00"/>
    <d v="1899-12-30T00:04:00"/>
    <n v="0"/>
    <n v="4"/>
    <d v="1899-12-31T02:54:00"/>
    <d v="1899-12-30T03:10:00"/>
    <n v="3"/>
    <n v="10"/>
    <d v="1899-12-31T02:54:00"/>
    <d v="1899-12-31T02:54:00"/>
    <d v="1899-12-30T00:00:00"/>
    <n v="0"/>
    <n v="0"/>
    <d v="1899-12-31T02:54:00"/>
    <d v="1899-12-31T02:54:00"/>
    <m/>
    <d v="1899-12-30T00:00:00"/>
    <n v="0"/>
    <n v="0"/>
    <d v="1899-12-31T03:05:00"/>
    <d v="1899-12-30T00:11:00"/>
    <n v="0"/>
    <n v="11"/>
    <d v="1899-12-31T03:10:00"/>
    <d v="1899-12-30T00:05:00"/>
    <n v="0"/>
    <n v="5"/>
    <d v="1899-12-31T03:10:00"/>
    <d v="1899-12-31T03:15:00"/>
    <d v="1899-12-30T00:05:00"/>
    <n v="0"/>
    <n v="5"/>
    <d v="1899-12-30T09:45:00"/>
    <n v="9"/>
    <n v="45"/>
    <d v="1899-12-30T01:26:00"/>
    <n v="1"/>
    <n v="26"/>
    <d v="1899-12-30T01:15:00"/>
    <n v="1"/>
    <n v="15"/>
    <d v="1899-12-30T03:10:00"/>
    <n v="3"/>
    <n v="10"/>
    <m/>
    <m/>
    <m/>
    <d v="1899-12-30T02:04:00"/>
    <n v="2"/>
    <n v="4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06:00"/>
    <n v="1"/>
    <n v="6"/>
    <d v="1899-12-30T00:00:00"/>
    <n v="0"/>
    <n v="0"/>
    <n v="2757371.936000003"/>
    <n v="44314"/>
    <n v="65.017241379310349"/>
    <n v="62.223494516405715"/>
    <m/>
    <m/>
    <m/>
    <m/>
    <m/>
  </r>
  <r>
    <n v="780"/>
    <n v="63"/>
    <d v="2012-01-16T00:00:00"/>
    <n v="1"/>
    <x v="65"/>
    <n v="1"/>
    <s v="JAL"/>
    <s v="NON COKING"/>
    <s v="DIAMOND STAR"/>
    <d v="1899-12-30T00:40:00"/>
    <x v="766"/>
    <s v="DTY-WT 1-WCS-RLS 1-IMWB 1-DTY"/>
    <n v="59"/>
    <n v="0"/>
    <m/>
    <d v="1899-12-30T00:40:00"/>
    <d v="1899-12-30T00:40:00"/>
    <d v="1899-12-30T00:00:00"/>
    <n v="0"/>
    <n v="0"/>
    <d v="1899-12-30T01:00:00"/>
    <d v="1899-12-30T00:20:00"/>
    <n v="0"/>
    <n v="20"/>
    <d v="1899-12-30T01:10:00"/>
    <d v="1899-12-30T00:10:00"/>
    <n v="0"/>
    <n v="10"/>
    <d v="1899-12-30T02:05:00"/>
    <d v="1899-12-30T00:55:00"/>
    <n v="0"/>
    <n v="55"/>
    <d v="1899-12-30T02:10:00"/>
    <d v="1899-12-30T02:45:00"/>
    <d v="1899-12-30T00:35:00"/>
    <n v="0"/>
    <n v="35"/>
    <d v="1899-12-30T02:10:00"/>
    <d v="1899-12-30T02:45:00"/>
    <d v="1899-12-30T00:35:00"/>
    <n v="0"/>
    <n v="35"/>
    <d v="1899-12-30T04:10:00"/>
    <d v="1899-12-30T01:25:00"/>
    <n v="1"/>
    <n v="25"/>
    <d v="1899-12-30T04:14:00"/>
    <d v="1899-12-30T00:04:00"/>
    <n v="0"/>
    <n v="4"/>
    <d v="1899-12-30T06:12:00"/>
    <d v="1899-12-30T01:58:00"/>
    <n v="1"/>
    <n v="58"/>
    <d v="1899-12-30T06:12:00"/>
    <d v="1899-12-30T06:12:00"/>
    <d v="1899-12-30T00:00:00"/>
    <n v="0"/>
    <n v="0"/>
    <d v="1899-12-30T06:12:00"/>
    <d v="1899-12-30T06:12:00"/>
    <m/>
    <d v="1899-12-30T00:00:00"/>
    <n v="0"/>
    <n v="0"/>
    <d v="1899-12-30T06:22:00"/>
    <d v="1899-12-30T00:10:00"/>
    <n v="0"/>
    <n v="10"/>
    <d v="1899-12-30T06:27:00"/>
    <d v="1899-12-30T00:05:00"/>
    <n v="0"/>
    <n v="5"/>
    <d v="1899-12-30T06:27:00"/>
    <d v="1899-12-30T06:30:00"/>
    <d v="1899-12-30T00:03:00"/>
    <n v="0"/>
    <n v="3"/>
    <d v="1899-12-30T05:50:00"/>
    <n v="5"/>
    <n v="50"/>
    <d v="1899-12-30T02:35:00"/>
    <n v="2"/>
    <n v="35"/>
    <d v="1899-12-30T00:35:00"/>
    <n v="0"/>
    <n v="35"/>
    <d v="1899-12-30T01:58:00"/>
    <n v="1"/>
    <n v="58"/>
    <m/>
    <m/>
    <m/>
    <d v="1899-12-30T01:19:00"/>
    <n v="1"/>
    <n v="19"/>
    <d v="1899-12-30T00:00:00"/>
    <n v="0"/>
    <n v="0"/>
    <d v="1899-12-30T00:11:00"/>
    <n v="0"/>
    <n v="11"/>
    <d v="1899-12-30T00:00:00"/>
    <n v="0"/>
    <n v="0"/>
    <d v="1899-12-30T00:00:00"/>
    <n v="0"/>
    <n v="0"/>
    <d v="1899-12-30T00:00:00"/>
    <n v="0"/>
    <n v="0"/>
    <d v="1899-12-30T00:28:00"/>
    <n v="0"/>
    <n v="28"/>
    <d v="1899-12-30T00:00:00"/>
    <n v="0"/>
    <n v="0"/>
    <n v="2760858.936000003"/>
    <n v="44373"/>
    <n v="59.101694915254235"/>
    <n v="62.21934365492536"/>
    <m/>
    <m/>
    <m/>
    <m/>
    <m/>
  </r>
  <r>
    <n v="781"/>
    <n v="64"/>
    <d v="2012-01-16T00:00:00"/>
    <n v="1"/>
    <x v="54"/>
    <n v="2"/>
    <s v="HIND ENERGY"/>
    <s v="STEAM NON COKING"/>
    <s v="IPSEA COLOSSUS"/>
    <d v="1899-12-30T12:00:00"/>
    <x v="767"/>
    <s v="DTY-WT 1-WCS-RLS 2-IMWB 1-DTY"/>
    <n v="59"/>
    <n v="0"/>
    <m/>
    <d v="1899-12-30T12:00:00"/>
    <d v="1899-12-30T12:00:00"/>
    <d v="1899-12-30T00:00:00"/>
    <n v="0"/>
    <n v="0"/>
    <d v="1899-12-30T17:15:00"/>
    <d v="1899-12-30T05:15:00"/>
    <n v="5"/>
    <n v="15"/>
    <d v="1899-12-30T17:30:00"/>
    <d v="1899-12-30T00:15:00"/>
    <n v="0"/>
    <n v="15"/>
    <d v="1899-12-31T00:10:00"/>
    <d v="1899-12-30T06:40:00"/>
    <n v="6"/>
    <n v="40"/>
    <d v="1899-12-31T00:15:00"/>
    <d v="1899-12-31T01:40:00"/>
    <d v="1899-12-30T01:25:00"/>
    <n v="1"/>
    <n v="25"/>
    <d v="1899-12-31T00:15:00"/>
    <d v="1899-12-31T01:40:00"/>
    <d v="1899-12-30T01:25:00"/>
    <n v="1"/>
    <n v="25"/>
    <d v="1899-12-31T11:14:00"/>
    <d v="1899-12-30T09:34:00"/>
    <n v="9"/>
    <n v="34"/>
    <d v="1899-12-31T11:15:00"/>
    <d v="1899-12-30T00:01:00"/>
    <n v="0"/>
    <n v="1"/>
    <d v="1899-12-31T17:43:00"/>
    <d v="1899-12-30T06:28:00"/>
    <n v="6"/>
    <n v="28"/>
    <d v="1899-12-30T17:43:00"/>
    <d v="1899-12-30T17:43:00"/>
    <d v="1899-12-30T00:00:00"/>
    <n v="0"/>
    <n v="0"/>
    <d v="1899-12-30T17:43:00"/>
    <d v="1899-12-30T17:43:00"/>
    <m/>
    <d v="1899-12-30T00:00:00"/>
    <n v="0"/>
    <n v="0"/>
    <d v="1899-12-31T18:20:00"/>
    <d v="1899-12-31T00:37:00"/>
    <n v="0"/>
    <n v="37"/>
    <d v="1899-12-31T18:25:00"/>
    <d v="1899-12-30T00:05:00"/>
    <n v="0"/>
    <n v="5"/>
    <d v="1899-12-31T18:25:00"/>
    <d v="1899-12-31T18:30:00"/>
    <d v="1899-12-30T00:05:00"/>
    <n v="0"/>
    <n v="5"/>
    <d v="1899-12-31T06:30:00"/>
    <n v="6"/>
    <n v="30"/>
    <d v="1899-12-31T16:56:00"/>
    <n v="16"/>
    <n v="56"/>
    <d v="1899-12-30T01:25:00"/>
    <n v="1"/>
    <n v="25"/>
    <d v="1899-12-30T06:28:00"/>
    <n v="6"/>
    <n v="28"/>
    <m/>
    <m/>
    <m/>
    <d v="1899-12-30T01:21:00"/>
    <n v="1"/>
    <n v="21"/>
    <d v="1899-12-30T00:00:00"/>
    <n v="0"/>
    <n v="0"/>
    <d v="1899-12-30T01:15:00"/>
    <n v="1"/>
    <n v="15"/>
    <d v="1899-12-30T00:00:00"/>
    <n v="0"/>
    <n v="0"/>
    <d v="1899-12-30T00:25:00"/>
    <n v="0"/>
    <n v="25"/>
    <d v="1899-12-30T00:00:00"/>
    <n v="0"/>
    <n v="0"/>
    <d v="1899-12-30T03:27:00"/>
    <n v="3"/>
    <n v="27"/>
    <d v="1899-12-30T00:00:00"/>
    <n v="0"/>
    <n v="0"/>
    <n v="2764461.936000003"/>
    <n v="44432"/>
    <n v="61.067796610169495"/>
    <n v="62.217814548073527"/>
    <m/>
    <m/>
    <m/>
    <m/>
    <m/>
  </r>
  <r>
    <n v="782"/>
    <n v="65"/>
    <d v="2012-01-16T00:00:00"/>
    <n v="1"/>
    <x v="46"/>
    <n v="23"/>
    <s v="TSL,JSR"/>
    <s v="BLENDED PCI"/>
    <s v="FEORILA"/>
    <d v="1899-12-30T04:45:00"/>
    <x v="768"/>
    <s v="DTY-WT 1-WCS-RLS 1-IMWB 1-DTY"/>
    <n v="59"/>
    <n v="0"/>
    <m/>
    <d v="1899-12-30T04:45:00"/>
    <d v="1899-12-30T04:45:00"/>
    <d v="1899-12-30T00:00:00"/>
    <n v="0"/>
    <n v="0"/>
    <d v="1899-12-30T05:05:00"/>
    <d v="1899-12-30T00:20:00"/>
    <n v="0"/>
    <n v="20"/>
    <d v="1899-12-30T05:15:00"/>
    <d v="1899-12-30T00:10:00"/>
    <n v="0"/>
    <n v="10"/>
    <d v="1899-12-30T05:30:00"/>
    <d v="1899-12-30T00:15:00"/>
    <n v="0"/>
    <n v="15"/>
    <d v="1899-12-30T05:30:00"/>
    <d v="1899-12-30T06:45:00"/>
    <d v="1899-12-30T01:15:00"/>
    <n v="1"/>
    <n v="15"/>
    <d v="1899-12-30T04:20:00"/>
    <d v="1899-12-30T06:00:00"/>
    <d v="1899-12-30T01:40:00"/>
    <n v="1"/>
    <n v="40"/>
    <d v="1899-12-30T12:28:00"/>
    <d v="1899-12-30T05:43:00"/>
    <n v="5"/>
    <n v="43"/>
    <d v="1899-12-30T12:28:00"/>
    <d v="1899-12-30T00:00:00"/>
    <n v="0"/>
    <n v="0"/>
    <d v="1899-12-30T14:21:00"/>
    <d v="1899-12-30T01:53:00"/>
    <n v="1"/>
    <n v="53"/>
    <d v="1899-12-30T14:21:00"/>
    <d v="1899-12-30T14:21:00"/>
    <d v="1899-12-30T00:00:00"/>
    <n v="0"/>
    <n v="0"/>
    <d v="1899-12-30T14:21:00"/>
    <d v="1899-12-30T14:21:00"/>
    <m/>
    <d v="1899-12-30T00:00:00"/>
    <n v="0"/>
    <n v="0"/>
    <d v="1899-12-30T14:30:00"/>
    <d v="1899-12-30T00:09:00"/>
    <n v="0"/>
    <n v="9"/>
    <d v="1899-12-30T14:35:00"/>
    <d v="1899-12-30T00:05:00"/>
    <n v="0"/>
    <n v="5"/>
    <d v="1899-12-30T14:35:00"/>
    <d v="1899-12-30T14:45:00"/>
    <d v="1899-12-30T00:10:00"/>
    <n v="0"/>
    <n v="10"/>
    <d v="1899-12-30T10:00:00"/>
    <n v="10"/>
    <n v="0"/>
    <d v="1899-12-30T06:12:00"/>
    <n v="6"/>
    <n v="12"/>
    <d v="1899-12-30T01:15:00"/>
    <n v="1"/>
    <n v="15"/>
    <d v="1899-12-30T01:53:00"/>
    <n v="1"/>
    <n v="53"/>
    <m/>
    <m/>
    <m/>
    <d v="1899-12-30T01:03:00"/>
    <n v="1"/>
    <n v="3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50:00"/>
    <n v="0"/>
    <n v="50"/>
    <d v="1899-12-30T00:00:00"/>
    <n v="0"/>
    <n v="0"/>
    <n v="2768374.936000003"/>
    <n v="44491"/>
    <n v="66.322033898305079"/>
    <n v="62.223257198085072"/>
    <m/>
    <m/>
    <m/>
    <m/>
    <m/>
  </r>
  <r>
    <n v="783"/>
    <n v="66"/>
    <d v="2012-01-16T00:00:00"/>
    <n v="1"/>
    <x v="49"/>
    <n v="2"/>
    <s v="JAL"/>
    <s v="NON COKING"/>
    <s v="DIAMOND STAR"/>
    <d v="1899-12-30T19:30:00"/>
    <x v="769"/>
    <s v="DTY-WT 1-WCS-RLS 2-IMWB 1-DTY"/>
    <n v="59"/>
    <n v="0"/>
    <m/>
    <d v="1899-12-30T19:30:00"/>
    <d v="1899-12-30T19:30:00"/>
    <d v="1899-12-30T00:00:00"/>
    <n v="0"/>
    <n v="0"/>
    <d v="1899-12-30T19:45:00"/>
    <d v="1899-12-30T00:15:00"/>
    <n v="0"/>
    <n v="15"/>
    <d v="1899-12-30T20:00:00"/>
    <d v="1899-12-30T00:15:00"/>
    <n v="0"/>
    <n v="15"/>
    <d v="1899-12-30T23:55:00"/>
    <d v="1899-12-30T03:55:00"/>
    <n v="3"/>
    <n v="55"/>
    <d v="1899-12-30T23:55:00"/>
    <d v="1899-12-31T01:05:00"/>
    <d v="1899-12-30T01:10:00"/>
    <n v="1"/>
    <n v="10"/>
    <d v="1899-12-30T23:55:00"/>
    <d v="1899-12-31T01:05:00"/>
    <d v="1899-12-30T01:10:00"/>
    <n v="1"/>
    <n v="10"/>
    <d v="1899-12-31T01:06:00"/>
    <d v="1899-12-30T00:01:00"/>
    <n v="0"/>
    <n v="1"/>
    <d v="1899-12-31T01:06:00"/>
    <d v="1899-12-30T00:00:00"/>
    <n v="0"/>
    <n v="0"/>
    <d v="1899-12-31T03:36:00"/>
    <d v="1899-12-30T02:30:00"/>
    <n v="2"/>
    <n v="30"/>
    <d v="1899-12-31T03:36:00"/>
    <d v="1899-12-31T03:36:00"/>
    <d v="1899-12-30T00:00:00"/>
    <n v="0"/>
    <n v="0"/>
    <d v="1899-12-31T03:36:00"/>
    <d v="1899-12-31T03:36:00"/>
    <m/>
    <d v="1899-12-30T00:00:00"/>
    <n v="0"/>
    <n v="0"/>
    <d v="1899-12-31T03:45:00"/>
    <d v="1899-12-30T00:09:00"/>
    <n v="0"/>
    <n v="9"/>
    <d v="1899-12-31T03:50:00"/>
    <d v="1899-12-30T00:05:00"/>
    <n v="0"/>
    <n v="5"/>
    <d v="1899-12-31T03:50:00"/>
    <d v="1899-12-31T03:55:00"/>
    <d v="1899-12-30T00:05:00"/>
    <n v="0"/>
    <n v="5"/>
    <d v="1899-12-30T08:25:00"/>
    <n v="8"/>
    <n v="25"/>
    <d v="1899-12-30T04:10:00"/>
    <n v="4"/>
    <n v="10"/>
    <d v="1899-12-30T01:10:00"/>
    <n v="1"/>
    <n v="10"/>
    <d v="1899-12-30T02:30:00"/>
    <n v="2"/>
    <n v="30"/>
    <m/>
    <m/>
    <m/>
    <d v="1899-12-30T01:32:00"/>
    <n v="1"/>
    <n v="32"/>
    <d v="1899-12-30T00:00:00"/>
    <n v="0"/>
    <n v="0"/>
    <d v="1899-12-30T00:42:00"/>
    <n v="0"/>
    <n v="42"/>
    <d v="1899-12-30T00:00:00"/>
    <n v="0"/>
    <n v="0"/>
    <d v="1899-12-30T00:00:00"/>
    <n v="0"/>
    <n v="0"/>
    <d v="1899-12-30T00:00:00"/>
    <n v="0"/>
    <n v="0"/>
    <d v="1899-12-30T00:16:00"/>
    <n v="0"/>
    <n v="16"/>
    <d v="1899-12-30T00:00:00"/>
    <n v="0"/>
    <n v="0"/>
    <n v="2771925.936000003"/>
    <n v="44550"/>
    <n v="60.186440677966104"/>
    <n v="62.220559730639799"/>
    <m/>
    <m/>
    <m/>
    <m/>
    <m/>
  </r>
  <r>
    <n v="784"/>
    <n v="67"/>
    <d v="2012-01-17T00:00:00"/>
    <n v="1"/>
    <x v="46"/>
    <n v="24"/>
    <s v="TSL,JSR"/>
    <s v="CP OMAN/MILLENIUM HCC"/>
    <s v="MP PANAMAX 5/SEA OF GRACIA"/>
    <d v="1899-12-30T01:45:00"/>
    <x v="770"/>
    <s v="DTY-WT 1-WCS-RLS 2-IMWB 1-DTY"/>
    <n v="55"/>
    <n v="4"/>
    <m/>
    <d v="1899-12-30T01:45:00"/>
    <d v="1899-12-30T01:45:00"/>
    <d v="1899-12-30T00:00:00"/>
    <n v="0"/>
    <n v="0"/>
    <d v="1899-12-30T01:50:00"/>
    <d v="1899-12-30T00:05:00"/>
    <n v="0"/>
    <n v="5"/>
    <d v="1899-12-30T02:00:00"/>
    <d v="1899-12-30T00:10:00"/>
    <n v="0"/>
    <n v="10"/>
    <d v="1899-12-30T02:30:00"/>
    <d v="1899-12-30T00:30:00"/>
    <n v="0"/>
    <n v="30"/>
    <d v="1899-12-30T02:35:00"/>
    <d v="1899-12-30T03:35:00"/>
    <d v="1899-12-30T01:00:00"/>
    <n v="1"/>
    <n v="0"/>
    <d v="1899-12-30T02:35:00"/>
    <d v="1899-12-30T03:35:00"/>
    <d v="1899-12-30T01:00:00"/>
    <n v="1"/>
    <n v="0"/>
    <d v="1899-12-30T04:52:00"/>
    <d v="1899-12-30T01:17:00"/>
    <n v="1"/>
    <n v="17"/>
    <d v="1899-12-30T04:53:00"/>
    <d v="1899-12-30T00:01:00"/>
    <n v="0"/>
    <n v="1"/>
    <d v="1899-12-30T08:46:00"/>
    <d v="1899-12-30T03:53:00"/>
    <n v="3"/>
    <n v="53"/>
    <d v="1899-12-30T08:46:00"/>
    <d v="1899-12-30T08:46:00"/>
    <d v="1899-12-30T00:00:00"/>
    <n v="0"/>
    <n v="0"/>
    <d v="1899-12-30T08:46:00"/>
    <d v="1899-12-30T08:46:00"/>
    <m/>
    <d v="1899-12-30T00:00:00"/>
    <n v="0"/>
    <n v="0"/>
    <d v="1899-12-30T08:55:00"/>
    <d v="1899-12-30T00:09:00"/>
    <n v="0"/>
    <n v="9"/>
    <d v="1899-12-30T09:00:00"/>
    <d v="1899-12-30T00:05:00"/>
    <n v="0"/>
    <n v="5"/>
    <d v="1899-12-30T09:00:00"/>
    <d v="1899-12-30T09:05:00"/>
    <d v="1899-12-30T00:05:00"/>
    <n v="0"/>
    <n v="5"/>
    <d v="1899-12-30T07:20:00"/>
    <n v="7"/>
    <n v="20"/>
    <d v="1899-12-30T02:01:00"/>
    <n v="2"/>
    <n v="1"/>
    <d v="1899-12-30T01:00:00"/>
    <n v="1"/>
    <n v="0"/>
    <d v="1899-12-30T03:53:00"/>
    <n v="3"/>
    <n v="53"/>
    <m/>
    <m/>
    <m/>
    <d v="1899-12-30T01:03:00"/>
    <n v="1"/>
    <n v="3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2:50:00"/>
    <n v="2"/>
    <n v="50"/>
    <d v="1899-12-30T00:00:00"/>
    <n v="0"/>
    <n v="0"/>
    <n v="2775447.936000003"/>
    <n v="44605"/>
    <n v="64.036363636363632"/>
    <n v="62.222798699697414"/>
    <m/>
    <m/>
    <m/>
    <m/>
    <m/>
  </r>
  <r>
    <n v="785"/>
    <n v="68"/>
    <d v="2012-01-17T00:00:00"/>
    <n v="1"/>
    <x v="66"/>
    <n v="1"/>
    <s v="VISA STEEL"/>
    <s v="NON COKING"/>
    <s v="YIN SHUN"/>
    <d v="1899-12-30T02:50:00"/>
    <x v="771"/>
    <s v="DTY-WT 1-WCS-MANUAL-IMWB 1-DTY"/>
    <n v="59"/>
    <n v="0"/>
    <m/>
    <d v="1899-12-30T02:50:00"/>
    <d v="1899-12-30T02:50:00"/>
    <d v="1899-12-30T00:00:00"/>
    <n v="0"/>
    <n v="0"/>
    <d v="1899-12-30T04:00:00"/>
    <d v="1899-12-30T01:10:00"/>
    <n v="1"/>
    <n v="10"/>
    <d v="1899-12-30T04:15:00"/>
    <d v="1899-12-30T00:15:00"/>
    <n v="0"/>
    <n v="15"/>
    <d v="1899-12-30T05:55:00"/>
    <d v="1899-12-30T01:40:00"/>
    <n v="1"/>
    <n v="40"/>
    <d v="1899-12-30T06:00:00"/>
    <d v="1899-12-30T07:30:00"/>
    <d v="1899-12-30T01:30:00"/>
    <n v="1"/>
    <n v="30"/>
    <d v="1899-12-30T06:00:00"/>
    <d v="1899-12-30T07:30:00"/>
    <d v="1899-12-30T01:30:00"/>
    <n v="1"/>
    <n v="30"/>
    <d v="1899-12-30T10:15:00"/>
    <d v="1899-12-30T02:45:00"/>
    <n v="2"/>
    <n v="45"/>
    <d v="1899-12-30T07:00:00"/>
    <d v="1899-12-30T01:00:00"/>
    <n v="1"/>
    <n v="0"/>
    <d v="1899-12-30T13:34:00"/>
    <d v="1899-12-30T06:34:00"/>
    <n v="6"/>
    <n v="34"/>
    <d v="1899-12-30T13:34:00"/>
    <d v="1899-12-30T13:34:00"/>
    <d v="1899-12-30T00:00:00"/>
    <n v="0"/>
    <n v="0"/>
    <d v="1899-12-30T13:34:00"/>
    <d v="1899-12-30T13:34:00"/>
    <m/>
    <d v="1899-12-30T00:00:00"/>
    <n v="0"/>
    <n v="0"/>
    <d v="1899-12-30T13:36:00"/>
    <d v="1899-12-30T00:02:00"/>
    <n v="0"/>
    <n v="2"/>
    <d v="1899-12-30T13:40:00"/>
    <d v="1899-12-30T00:04:00"/>
    <n v="0"/>
    <n v="4"/>
    <d v="1899-12-30T13:40:00"/>
    <d v="1899-12-30T13:45:00"/>
    <d v="1899-12-30T00:05:00"/>
    <n v="0"/>
    <n v="5"/>
    <d v="1899-12-30T10:55:00"/>
    <n v="10"/>
    <n v="55"/>
    <d v="1899-12-30T04:31:00"/>
    <n v="4"/>
    <n v="31"/>
    <d v="1899-12-30T01:30:00"/>
    <n v="1"/>
    <n v="30"/>
    <d v="1899-12-30T06:34:00"/>
    <n v="6"/>
    <n v="34"/>
    <m/>
    <m/>
    <m/>
    <d v="1899-12-30T00:00:00"/>
    <n v="0"/>
    <n v="0"/>
    <d v="1899-12-30T00:00:00"/>
    <n v="0"/>
    <n v="0"/>
    <d v="1899-12-30T00:00:00"/>
    <n v="0"/>
    <n v="0"/>
    <d v="1899-12-30T00:00:00"/>
    <n v="0"/>
    <n v="0"/>
    <d v="1899-12-30T06:34:00"/>
    <n v="6"/>
    <n v="34"/>
    <d v="1899-12-30T00:00:00"/>
    <n v="0"/>
    <n v="0"/>
    <d v="1899-12-30T00:00:00"/>
    <n v="0"/>
    <n v="0"/>
    <d v="1899-12-30T00:00:00"/>
    <n v="0"/>
    <n v="0"/>
    <n v="2778929.936000003"/>
    <n v="44664"/>
    <n v="59.016949152542374"/>
    <n v="62.218563854558546"/>
    <m/>
    <m/>
    <m/>
    <m/>
    <m/>
  </r>
  <r>
    <n v="786"/>
    <n v="69"/>
    <d v="2012-01-17T00:00:00"/>
    <n v="1"/>
    <x v="55"/>
    <n v="5"/>
    <s v="UML"/>
    <s v="NON COKING"/>
    <s v="YIN SHUN"/>
    <d v="1899-12-30T06:00:00"/>
    <x v="772"/>
    <s v="DTY-WT 1-WCS-RLS 2-IMWB 1-DTY"/>
    <n v="59"/>
    <n v="0"/>
    <m/>
    <d v="1899-12-30T06:00:00"/>
    <d v="1899-12-30T06:00:00"/>
    <d v="1899-12-30T00:00:00"/>
    <n v="0"/>
    <n v="0"/>
    <d v="1899-12-30T10:00:00"/>
    <d v="1899-12-30T04:00:00"/>
    <n v="4"/>
    <n v="0"/>
    <d v="1899-12-30T11:00:00"/>
    <d v="1899-12-30T01:00:00"/>
    <n v="1"/>
    <n v="0"/>
    <d v="1899-12-30T11:40:00"/>
    <d v="1899-12-30T00:40:00"/>
    <n v="0"/>
    <n v="40"/>
    <d v="1899-12-30T11:45:00"/>
    <d v="1899-12-30T13:10:00"/>
    <d v="1899-12-30T01:25:00"/>
    <n v="1"/>
    <n v="25"/>
    <d v="1899-12-30T11:45:00"/>
    <d v="1899-12-30T13:10:00"/>
    <d v="1899-12-30T01:25:00"/>
    <n v="1"/>
    <n v="25"/>
    <d v="1899-12-30T14:24:00"/>
    <d v="1899-12-30T01:14:00"/>
    <n v="1"/>
    <n v="14"/>
    <d v="1899-12-30T14:26:00"/>
    <d v="1899-12-30T00:02:00"/>
    <n v="0"/>
    <n v="2"/>
    <d v="1899-12-30T16:27:00"/>
    <d v="1899-12-30T02:01:00"/>
    <n v="2"/>
    <n v="1"/>
    <d v="1899-12-30T16:27:00"/>
    <d v="1899-12-30T16:27:00"/>
    <d v="1899-12-30T00:00:00"/>
    <n v="0"/>
    <n v="0"/>
    <d v="1899-12-30T16:27:00"/>
    <d v="1899-12-30T16:27:00"/>
    <m/>
    <d v="1899-12-30T00:00:00"/>
    <n v="0"/>
    <n v="0"/>
    <d v="1899-12-30T16:40:00"/>
    <d v="1899-12-30T00:13:00"/>
    <n v="0"/>
    <n v="13"/>
    <d v="1899-12-30T16:45:00"/>
    <d v="1899-12-30T00:05:00"/>
    <n v="0"/>
    <n v="5"/>
    <d v="1899-12-30T16:45:00"/>
    <d v="1899-12-30T16:50:00"/>
    <d v="1899-12-30T00:05:00"/>
    <n v="0"/>
    <n v="5"/>
    <d v="1899-12-30T10:50:00"/>
    <n v="10"/>
    <n v="50"/>
    <d v="1899-12-30T02:12:00"/>
    <n v="2"/>
    <n v="12"/>
    <d v="1899-12-30T01:25:00"/>
    <n v="1"/>
    <n v="25"/>
    <d v="1899-12-30T02:01:00"/>
    <n v="2"/>
    <n v="1"/>
    <m/>
    <m/>
    <m/>
    <d v="1899-12-30T01:24:00"/>
    <n v="1"/>
    <n v="24"/>
    <d v="1899-12-30T00:00:00"/>
    <n v="0"/>
    <n v="0"/>
    <d v="1899-12-30T00:14:00"/>
    <n v="0"/>
    <n v="14"/>
    <d v="1899-12-30T00:00:00"/>
    <n v="0"/>
    <n v="0"/>
    <d v="1899-12-30T00:00:00"/>
    <n v="0"/>
    <n v="0"/>
    <d v="1899-12-30T00:00:00"/>
    <n v="0"/>
    <n v="0"/>
    <d v="1899-12-30T00:23:00"/>
    <n v="0"/>
    <n v="23"/>
    <d v="1899-12-30T00:00:00"/>
    <n v="0"/>
    <n v="0"/>
    <n v="2782389.936000003"/>
    <n v="44723"/>
    <n v="58.644067796610166"/>
    <n v="62.213848265992958"/>
    <m/>
    <m/>
    <m/>
    <m/>
    <m/>
  </r>
  <r>
    <n v="787"/>
    <n v="70"/>
    <d v="2012-01-17T00:00:00"/>
    <n v="1"/>
    <x v="46"/>
    <n v="25"/>
    <s v="TSL,JSR"/>
    <s v="BLENDED PCI"/>
    <s v="FEORILA"/>
    <d v="1899-12-30T12:00:00"/>
    <x v="773"/>
    <s v="DTY-WT 1-WCS-RLS 1-IMWB 1-DTY"/>
    <n v="54"/>
    <n v="5"/>
    <m/>
    <d v="1899-12-30T12:00:00"/>
    <d v="1899-12-30T12:00:00"/>
    <d v="1899-12-30T00:00:00"/>
    <n v="0"/>
    <n v="0"/>
    <d v="1899-12-30T12:10:00"/>
    <d v="1899-12-30T00:10:00"/>
    <n v="0"/>
    <n v="10"/>
    <d v="1899-12-30T12:30:00"/>
    <d v="1899-12-30T00:20:00"/>
    <n v="0"/>
    <n v="20"/>
    <d v="1899-12-30T12:55:00"/>
    <d v="1899-12-30T00:25:00"/>
    <n v="0"/>
    <n v="25"/>
    <d v="1899-12-30T13:00:00"/>
    <d v="1899-12-30T13:54:00"/>
    <d v="1899-12-30T00:54:00"/>
    <n v="0"/>
    <n v="54"/>
    <d v="1899-12-30T13:00:00"/>
    <d v="1899-12-30T13:54:00"/>
    <d v="1899-12-30T00:54:00"/>
    <n v="0"/>
    <n v="54"/>
    <d v="1899-12-30T17:00:00"/>
    <d v="1899-12-30T03:06:00"/>
    <n v="3"/>
    <n v="6"/>
    <d v="1899-12-30T17:03:00"/>
    <d v="1899-12-30T00:03:00"/>
    <n v="0"/>
    <n v="3"/>
    <d v="1899-12-30T18:32:00"/>
    <d v="1899-12-30T01:29:00"/>
    <n v="1"/>
    <n v="29"/>
    <d v="1899-12-30T18:32:00"/>
    <d v="1899-12-30T18:32:00"/>
    <d v="1899-12-30T00:00:00"/>
    <n v="0"/>
    <n v="0"/>
    <d v="1899-12-30T18:32:00"/>
    <d v="1899-12-30T18:32:00"/>
    <m/>
    <d v="1899-12-30T00:00:00"/>
    <n v="0"/>
    <n v="0"/>
    <d v="1899-12-30T18:40:00"/>
    <d v="1899-12-30T00:08:00"/>
    <n v="0"/>
    <n v="8"/>
    <d v="1899-12-30T18:45:00"/>
    <d v="1899-12-30T00:05:00"/>
    <n v="0"/>
    <n v="5"/>
    <d v="1899-12-30T18:45:00"/>
    <d v="1899-12-30T18:50:00"/>
    <d v="1899-12-30T00:05:00"/>
    <n v="0"/>
    <n v="5"/>
    <d v="1899-12-30T06:50:00"/>
    <n v="6"/>
    <n v="50"/>
    <d v="1899-12-30T03:44:00"/>
    <n v="3"/>
    <n v="44"/>
    <d v="1899-12-30T00:54:00"/>
    <n v="0"/>
    <n v="54"/>
    <d v="1899-12-30T01:29:00"/>
    <n v="1"/>
    <n v="29"/>
    <m/>
    <m/>
    <m/>
    <d v="1899-12-30T01:09:00"/>
    <n v="1"/>
    <n v="9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20:00"/>
    <n v="0"/>
    <n v="20"/>
    <d v="1899-12-30T00:00:00"/>
    <n v="0"/>
    <n v="0"/>
    <n v="2785964.936000003"/>
    <n v="44777"/>
    <n v="66.203703703703709"/>
    <n v="62.218659937021307"/>
    <m/>
    <m/>
    <m/>
    <m/>
    <m/>
  </r>
  <r>
    <n v="788"/>
    <n v="71"/>
    <d v="2012-01-17T00:00:00"/>
    <n v="1"/>
    <x v="46"/>
    <n v="26"/>
    <s v="TSL,JSR"/>
    <s v="MILLENIUM HCC"/>
    <s v="SEA OF GRACIA"/>
    <d v="1899-12-30T12:15:00"/>
    <x v="732"/>
    <s v="DTY-WT 1-WCS-RLS 2-IMWB 1-DTY"/>
    <n v="58"/>
    <n v="1"/>
    <m/>
    <d v="1899-12-30T12:15:00"/>
    <d v="1899-12-30T12:15:00"/>
    <d v="1899-12-30T00:00:00"/>
    <n v="0"/>
    <n v="0"/>
    <d v="1899-12-30T17:20:00"/>
    <d v="1899-12-30T05:05:00"/>
    <n v="5"/>
    <n v="5"/>
    <d v="1899-12-30T17:50:00"/>
    <d v="1899-12-30T00:30:00"/>
    <n v="0"/>
    <n v="30"/>
    <d v="1899-12-30T18:30:00"/>
    <d v="1899-12-30T00:40:00"/>
    <n v="0"/>
    <n v="40"/>
    <d v="1899-12-30T18:31:00"/>
    <d v="1899-12-30T19:25:00"/>
    <d v="1899-12-30T00:54:00"/>
    <n v="0"/>
    <n v="54"/>
    <d v="1899-12-30T18:31:00"/>
    <d v="1899-12-30T19:25:00"/>
    <d v="1899-12-30T00:54:00"/>
    <n v="0"/>
    <n v="54"/>
    <d v="1899-12-30T19:40:00"/>
    <d v="1899-12-30T00:15:00"/>
    <n v="0"/>
    <n v="15"/>
    <d v="1899-12-30T19:50:00"/>
    <d v="1899-12-30T00:10:00"/>
    <n v="0"/>
    <n v="10"/>
    <d v="1899-12-30T22:44:00"/>
    <d v="1899-12-30T02:54:00"/>
    <n v="2"/>
    <n v="54"/>
    <d v="1899-12-30T22:44:00"/>
    <d v="1899-12-30T22:44:00"/>
    <d v="1899-12-30T00:00:00"/>
    <n v="0"/>
    <n v="0"/>
    <d v="1899-12-30T22:44:00"/>
    <d v="1899-12-30T22:44:00"/>
    <m/>
    <d v="1899-12-30T00:00:00"/>
    <n v="0"/>
    <n v="0"/>
    <d v="1899-12-30T22:55:00"/>
    <d v="1899-12-30T00:11:00"/>
    <n v="0"/>
    <n v="11"/>
    <d v="1899-12-30T23:00:00"/>
    <d v="1899-12-30T00:05:00"/>
    <n v="0"/>
    <n v="5"/>
    <d v="1899-12-30T23:00:00"/>
    <d v="1899-12-30T23:05:00"/>
    <d v="1899-12-30T00:05:00"/>
    <n v="0"/>
    <n v="5"/>
    <d v="1899-12-30T10:50:00"/>
    <n v="10"/>
    <n v="50"/>
    <d v="1899-12-30T01:11:00"/>
    <n v="1"/>
    <n v="11"/>
    <d v="1899-12-30T00:54:00"/>
    <n v="0"/>
    <n v="54"/>
    <d v="1899-12-30T02:54:00"/>
    <n v="2"/>
    <n v="54"/>
    <m/>
    <m/>
    <m/>
    <d v="1899-12-30T01:30:00"/>
    <n v="1"/>
    <n v="30"/>
    <d v="1899-12-30T00:00:00"/>
    <n v="0"/>
    <n v="0"/>
    <d v="1899-12-30T01:00:00"/>
    <n v="1"/>
    <n v="0"/>
    <d v="1899-12-30T00:00:00"/>
    <n v="0"/>
    <n v="0"/>
    <d v="1899-12-30T00:00:00"/>
    <n v="0"/>
    <n v="0"/>
    <d v="1899-12-30T00:00:00"/>
    <n v="0"/>
    <n v="0"/>
    <d v="1899-12-30T00:24:00"/>
    <n v="0"/>
    <n v="24"/>
    <d v="1899-12-30T00:00:00"/>
    <n v="0"/>
    <n v="0"/>
    <n v="2789656.936000003"/>
    <n v="44835"/>
    <n v="63.655172413793103"/>
    <n v="62.220518255826988"/>
    <m/>
    <m/>
    <m/>
    <m/>
    <m/>
  </r>
  <r>
    <n v="789"/>
    <n v="72"/>
    <d v="2012-01-17T00:00:00"/>
    <n v="1"/>
    <x v="51"/>
    <n v="3"/>
    <s v="UML,DGPR"/>
    <s v="GYP COKING COAL"/>
    <s v="SUMMER FORTUNE"/>
    <d v="1899-12-30T15:15:00"/>
    <x v="774"/>
    <s v="DTY-WT 1-WCS-RLS 1-IMWB 1-DTY"/>
    <n v="57"/>
    <n v="2"/>
    <m/>
    <d v="1899-12-30T15:15:00"/>
    <d v="1899-12-30T15:15:00"/>
    <d v="1899-12-30T00:00:00"/>
    <n v="0"/>
    <n v="0"/>
    <d v="1899-12-30T19:35:00"/>
    <d v="1899-12-30T04:20:00"/>
    <n v="4"/>
    <n v="20"/>
    <d v="1899-12-30T20:00:00"/>
    <d v="1899-12-30T00:25:00"/>
    <n v="0"/>
    <n v="25"/>
    <d v="1899-12-30T20:40:00"/>
    <d v="1899-12-30T00:40:00"/>
    <n v="0"/>
    <n v="40"/>
    <d v="1899-12-30T20:55:00"/>
    <d v="1899-12-31T00:30:00"/>
    <d v="1899-12-30T03:35:00"/>
    <n v="3"/>
    <n v="35"/>
    <d v="1899-12-30T20:55:00"/>
    <d v="1899-12-31T00:30:00"/>
    <d v="1899-12-30T03:35:00"/>
    <n v="3"/>
    <n v="35"/>
    <d v="1899-12-31T00:33:00"/>
    <d v="1899-12-30T00:03:00"/>
    <n v="0"/>
    <n v="3"/>
    <d v="1899-12-31T00:35:00"/>
    <d v="1899-12-30T00:02:00"/>
    <n v="0"/>
    <n v="2"/>
    <d v="1899-12-31T04:34:00"/>
    <d v="1899-12-30T03:59:00"/>
    <n v="3"/>
    <n v="59"/>
    <d v="1899-12-31T04:34:00"/>
    <d v="1899-12-31T04:34:00"/>
    <d v="1899-12-30T00:00:00"/>
    <n v="0"/>
    <n v="0"/>
    <d v="1899-12-31T04:34:00"/>
    <d v="1899-12-31T04:34:00"/>
    <m/>
    <d v="1899-12-30T00:00:00"/>
    <n v="0"/>
    <n v="0"/>
    <d v="1899-12-31T04:45:00"/>
    <d v="1899-12-30T00:11:00"/>
    <n v="0"/>
    <n v="11"/>
    <d v="1899-12-31T04:50:00"/>
    <d v="1899-12-30T00:05:00"/>
    <n v="0"/>
    <n v="5"/>
    <d v="1899-12-31T04:50:00"/>
    <d v="1899-12-31T04:55:00"/>
    <d v="1899-12-30T00:05:00"/>
    <n v="0"/>
    <n v="5"/>
    <d v="1899-12-30T13:40:00"/>
    <n v="13"/>
    <n v="40"/>
    <d v="1899-12-30T00:59:00"/>
    <n v="0"/>
    <n v="59"/>
    <d v="1899-12-30T03:35:00"/>
    <n v="3"/>
    <n v="35"/>
    <d v="1899-12-30T03:59:00"/>
    <n v="3"/>
    <n v="59"/>
    <m/>
    <m/>
    <m/>
    <d v="1899-12-30T01:27:00"/>
    <n v="1"/>
    <n v="27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2:32:00"/>
    <n v="2"/>
    <n v="32"/>
    <n v="2793172.936000003"/>
    <n v="44892"/>
    <n v="61.684210526315788"/>
    <n v="62.219837298405125"/>
    <m/>
    <m/>
    <m/>
    <m/>
    <m/>
  </r>
  <r>
    <n v="790"/>
    <n v="73"/>
    <d v="2012-01-17T00:00:00"/>
    <n v="1"/>
    <x v="47"/>
    <n v="10"/>
    <s v="TSL,HALDIA"/>
    <s v="HAIL CREEK"/>
    <s v="FRONTIER AMBITION"/>
    <d v="1899-12-30T19:20:00"/>
    <x v="775"/>
    <s v="DTY-WT 1-WCS-RLS 2-IMWB 1-DTY"/>
    <n v="58"/>
    <n v="1"/>
    <m/>
    <d v="1899-12-30T19:20:00"/>
    <d v="1899-12-30T19:20:00"/>
    <d v="1899-12-30T00:00:00"/>
    <n v="0"/>
    <n v="0"/>
    <d v="1899-12-30T19:30:00"/>
    <d v="1899-12-30T00:10:00"/>
    <n v="0"/>
    <n v="10"/>
    <d v="1899-12-30T19:40:00"/>
    <d v="1899-12-30T00:10:00"/>
    <n v="0"/>
    <n v="10"/>
    <d v="1899-12-31T02:15:00"/>
    <d v="1899-12-30T06:35:00"/>
    <n v="6"/>
    <n v="35"/>
    <d v="1899-12-31T02:20:00"/>
    <d v="1899-12-31T02:55:00"/>
    <d v="1899-12-30T00:35:00"/>
    <n v="0"/>
    <n v="35"/>
    <d v="1899-12-31T02:20:00"/>
    <d v="1899-12-31T02:55:00"/>
    <d v="1899-12-30T00:35:00"/>
    <n v="0"/>
    <n v="35"/>
    <d v="1899-12-31T03:49:00"/>
    <d v="1899-12-30T00:54:00"/>
    <n v="0"/>
    <n v="54"/>
    <d v="1899-12-31T03:50:00"/>
    <d v="1899-12-30T00:01:00"/>
    <n v="0"/>
    <n v="1"/>
    <d v="1899-12-31T05:48:00"/>
    <d v="1899-12-30T01:58:00"/>
    <n v="1"/>
    <n v="58"/>
    <d v="1899-12-31T05:48:00"/>
    <d v="1899-12-31T05:48:00"/>
    <d v="1899-12-30T00:00:00"/>
    <n v="0"/>
    <n v="0"/>
    <d v="1899-12-31T05:48:00"/>
    <d v="1899-12-31T05:48:00"/>
    <m/>
    <d v="1899-12-30T00:00:00"/>
    <n v="0"/>
    <n v="0"/>
    <d v="1899-12-31T05:55:00"/>
    <d v="1899-12-30T00:07:00"/>
    <n v="0"/>
    <n v="7"/>
    <d v="1899-12-31T05:58:00"/>
    <d v="1899-12-30T00:03:00"/>
    <n v="0"/>
    <n v="3"/>
    <d v="1899-12-31T05:58:00"/>
    <d v="1899-12-31T06:00:00"/>
    <d v="1899-12-30T00:02:00"/>
    <n v="0"/>
    <n v="2"/>
    <d v="1899-12-30T10:40:00"/>
    <n v="10"/>
    <n v="40"/>
    <d v="1899-12-30T07:39:00"/>
    <n v="7"/>
    <n v="39"/>
    <d v="1899-12-30T00:35:00"/>
    <n v="0"/>
    <n v="35"/>
    <d v="1899-12-30T01:58:00"/>
    <n v="1"/>
    <n v="58"/>
    <m/>
    <m/>
    <m/>
    <d v="1899-12-30T01:38:00"/>
    <n v="1"/>
    <n v="38"/>
    <d v="1899-12-30T00:00:00"/>
    <n v="0"/>
    <n v="0"/>
    <d v="1899-12-30T00:11:00"/>
    <n v="0"/>
    <n v="11"/>
    <d v="1899-12-30T00:00:00"/>
    <n v="0"/>
    <n v="0"/>
    <d v="1899-12-30T00:00:00"/>
    <n v="0"/>
    <n v="0"/>
    <d v="1899-12-30T00:00:00"/>
    <n v="0"/>
    <n v="0"/>
    <d v="1899-12-30T00:09:00"/>
    <n v="0"/>
    <n v="9"/>
    <d v="1899-12-30T00:00:00"/>
    <n v="0"/>
    <n v="0"/>
    <n v="2797002.936000003"/>
    <n v="44950"/>
    <n v="66.034482758620683"/>
    <n v="62.224759421579598"/>
    <m/>
    <m/>
    <m/>
    <m/>
    <m/>
  </r>
  <r>
    <n v="791"/>
    <n v="74"/>
    <d v="2012-01-18T00:00:00"/>
    <n v="1"/>
    <x v="54"/>
    <n v="3"/>
    <s v="HIND ENERGY"/>
    <s v="STEAM NON COKING"/>
    <s v="IPSEA COLOSSUS"/>
    <d v="1899-12-30T01:45:00"/>
    <x v="776"/>
    <s v="DTY-WT 1-WCS-RLS 1-IMWB 1-DTY"/>
    <n v="58"/>
    <n v="1"/>
    <m/>
    <d v="1899-12-30T01:45:00"/>
    <d v="1899-12-30T01:45:00"/>
    <d v="1899-12-30T00:00:00"/>
    <n v="0"/>
    <n v="0"/>
    <d v="1899-12-30T07:10:00"/>
    <d v="1899-12-30T05:25:00"/>
    <n v="5"/>
    <n v="25"/>
    <d v="1899-12-30T07:12:00"/>
    <d v="1899-12-30T00:02:00"/>
    <n v="0"/>
    <n v="2"/>
    <d v="1899-12-30T07:40:00"/>
    <d v="1899-12-30T00:28:00"/>
    <n v="0"/>
    <n v="28"/>
    <d v="1899-12-30T07:45:00"/>
    <d v="1899-12-30T08:55:00"/>
    <d v="1899-12-30T01:10:00"/>
    <n v="1"/>
    <n v="10"/>
    <d v="1899-12-30T07:45:00"/>
    <d v="1899-12-30T08:55:00"/>
    <d v="1899-12-30T01:10:00"/>
    <n v="1"/>
    <n v="10"/>
    <d v="1899-12-30T09:00:00"/>
    <d v="1899-12-30T00:05:00"/>
    <n v="0"/>
    <n v="5"/>
    <d v="1899-12-30T09:08:00"/>
    <d v="1899-12-30T00:08:00"/>
    <n v="0"/>
    <n v="8"/>
    <d v="1899-12-30T12:45:00"/>
    <d v="1899-12-30T03:37:00"/>
    <n v="3"/>
    <n v="37"/>
    <d v="1899-12-30T12:45:00"/>
    <d v="1899-12-30T12:45:00"/>
    <d v="1899-12-30T00:00:00"/>
    <n v="0"/>
    <n v="0"/>
    <d v="1899-12-30T12:45:00"/>
    <d v="1899-12-30T12:45:00"/>
    <m/>
    <d v="1899-12-30T00:00:00"/>
    <n v="0"/>
    <n v="0"/>
    <d v="1899-12-30T13:00:00"/>
    <d v="1899-12-30T00:15:00"/>
    <n v="0"/>
    <n v="15"/>
    <d v="1899-12-30T14:15:00"/>
    <d v="1899-12-30T01:15:00"/>
    <n v="1"/>
    <n v="15"/>
    <d v="1899-12-30T14:15:00"/>
    <d v="1899-12-30T14:15:00"/>
    <d v="1899-12-30T00:00:00"/>
    <n v="0"/>
    <n v="0"/>
    <d v="1899-12-30T12:30:00"/>
    <n v="12"/>
    <n v="30"/>
    <d v="1899-12-30T02:03:00"/>
    <n v="2"/>
    <n v="3"/>
    <d v="1899-12-30T01:10:00"/>
    <n v="1"/>
    <n v="10"/>
    <d v="1899-12-30T03:37:00"/>
    <n v="3"/>
    <n v="37"/>
    <m/>
    <m/>
    <m/>
    <d v="1899-12-30T01:23:00"/>
    <n v="1"/>
    <n v="23"/>
    <d v="1899-12-30T00:00:00"/>
    <n v="0"/>
    <n v="0"/>
    <d v="1899-12-30T00:13:00"/>
    <n v="0"/>
    <n v="13"/>
    <d v="1899-12-30T00:00:00"/>
    <n v="0"/>
    <n v="0"/>
    <d v="1899-12-30T00:00:00"/>
    <n v="0"/>
    <n v="0"/>
    <d v="1899-12-30T00:00:00"/>
    <n v="0"/>
    <n v="0"/>
    <d v="1899-12-30T02:01:00"/>
    <n v="2"/>
    <n v="1"/>
    <d v="1899-12-30T00:00:00"/>
    <n v="0"/>
    <n v="0"/>
    <n v="2800591.1760000032"/>
    <n v="45008"/>
    <n v="61.866206896551724"/>
    <n v="62.224297369356634"/>
    <m/>
    <m/>
    <m/>
    <m/>
    <m/>
  </r>
  <r>
    <n v="792"/>
    <n v="75"/>
    <d v="2012-01-18T00:00:00"/>
    <n v="1"/>
    <x v="64"/>
    <n v="2"/>
    <s v="RCL"/>
    <s v="NON COKING"/>
    <s v="BET PRINCE"/>
    <d v="1899-12-30T04:30:00"/>
    <x v="777"/>
    <s v="DTY-WT 1-WCS-RLS 2-IMWB 1-DTY"/>
    <n v="56"/>
    <n v="3"/>
    <m/>
    <d v="1899-12-30T04:30:00"/>
    <d v="1899-12-30T04:30:00"/>
    <d v="1899-12-30T00:00:00"/>
    <n v="0"/>
    <n v="0"/>
    <d v="1899-12-30T07:55:00"/>
    <d v="1899-12-30T03:25:00"/>
    <n v="3"/>
    <n v="25"/>
    <d v="1899-12-30T07:55:00"/>
    <d v="1899-12-30T00:00:00"/>
    <n v="0"/>
    <n v="0"/>
    <d v="1899-12-30T08:20:00"/>
    <d v="1899-12-30T00:25:00"/>
    <n v="0"/>
    <n v="25"/>
    <d v="1899-12-30T09:25:00"/>
    <d v="1899-12-30T11:07:00"/>
    <d v="1899-12-30T01:42:00"/>
    <n v="1"/>
    <n v="42"/>
    <d v="1899-12-30T09:25:00"/>
    <d v="1899-12-30T11:07:00"/>
    <d v="1899-12-30T01:42:00"/>
    <n v="1"/>
    <n v="42"/>
    <d v="1899-12-30T14:25:00"/>
    <d v="1899-12-30T03:18:00"/>
    <n v="3"/>
    <n v="18"/>
    <d v="1899-12-30T14:27:00"/>
    <d v="1899-12-30T00:02:00"/>
    <n v="0"/>
    <n v="2"/>
    <d v="1899-12-30T17:42:00"/>
    <d v="1899-12-30T03:15:00"/>
    <n v="3"/>
    <n v="15"/>
    <d v="1899-12-30T17:42:00"/>
    <d v="1899-12-30T17:42:00"/>
    <d v="1899-12-30T00:00:00"/>
    <n v="0"/>
    <n v="0"/>
    <d v="1899-12-30T17:42:00"/>
    <d v="1899-12-30T17:42:00"/>
    <m/>
    <d v="1899-12-30T00:00:00"/>
    <n v="0"/>
    <n v="0"/>
    <d v="1899-12-30T18:00:00"/>
    <d v="1899-12-30T00:18:00"/>
    <n v="0"/>
    <n v="18"/>
    <d v="1899-12-30T18:30:00"/>
    <d v="1899-12-30T00:30:00"/>
    <n v="0"/>
    <n v="30"/>
    <d v="1899-12-30T18:30:00"/>
    <d v="1899-12-30T18:30:00"/>
    <d v="1899-12-30T00:00:00"/>
    <n v="0"/>
    <n v="0"/>
    <d v="1899-12-30T14:00:00"/>
    <n v="14"/>
    <n v="0"/>
    <d v="1899-12-30T04:31:00"/>
    <n v="4"/>
    <n v="31"/>
    <d v="1899-12-30T01:42:00"/>
    <n v="1"/>
    <n v="42"/>
    <d v="1899-12-30T03:15:00"/>
    <n v="3"/>
    <n v="15"/>
    <m/>
    <m/>
    <m/>
    <d v="1899-12-30T00:55:00"/>
    <n v="0"/>
    <n v="55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2:20:00"/>
    <n v="2"/>
    <n v="20"/>
    <d v="1899-12-30T00:00:00"/>
    <n v="0"/>
    <n v="0"/>
    <n v="2804285.8960000034"/>
    <n v="45064"/>
    <n v="65.977142857142852"/>
    <n v="62.228960944434661"/>
    <m/>
    <m/>
    <m/>
    <m/>
    <m/>
  </r>
  <r>
    <n v="793"/>
    <n v="76"/>
    <d v="2012-01-18T00:00:00"/>
    <n v="1"/>
    <x v="46"/>
    <n v="27"/>
    <s v="TSL,JSR"/>
    <s v="MILLENIUM HCC"/>
    <s v="SEA OF GRACIA"/>
    <d v="1899-12-30T07:15:00"/>
    <x v="778"/>
    <s v="DTY-WT 1-WCS-RLS 1-IMWB 1-DTY"/>
    <n v="58"/>
    <n v="1"/>
    <m/>
    <d v="1899-12-30T07:15:00"/>
    <d v="1899-12-30T07:15:00"/>
    <d v="1899-12-30T00:00:00"/>
    <n v="0"/>
    <n v="0"/>
    <d v="1899-12-30T15:45:00"/>
    <d v="1899-12-30T08:30:00"/>
    <n v="8"/>
    <n v="30"/>
    <d v="1899-12-30T15:45:00"/>
    <d v="1899-12-30T00:00:00"/>
    <n v="0"/>
    <n v="0"/>
    <d v="1899-12-30T16:07:00"/>
    <d v="1899-12-30T00:22:00"/>
    <n v="0"/>
    <n v="22"/>
    <d v="1899-12-30T16:10:00"/>
    <d v="1899-12-30T16:45:00"/>
    <d v="1899-12-30T00:35:00"/>
    <n v="0"/>
    <n v="35"/>
    <d v="1899-12-30T16:10:00"/>
    <d v="1899-12-30T16:45:00"/>
    <d v="1899-12-30T00:35:00"/>
    <n v="0"/>
    <n v="35"/>
    <d v="1899-12-30T18:30:00"/>
    <d v="1899-12-30T01:45:00"/>
    <n v="1"/>
    <n v="45"/>
    <d v="1899-12-30T18:43:00"/>
    <d v="1899-12-30T00:13:00"/>
    <n v="0"/>
    <n v="13"/>
    <d v="1899-12-30T21:23:00"/>
    <d v="1899-12-30T02:40:00"/>
    <n v="2"/>
    <n v="40"/>
    <d v="1899-12-30T21:23:00"/>
    <d v="1899-12-30T21:23:00"/>
    <d v="1899-12-30T00:00:00"/>
    <n v="0"/>
    <n v="0"/>
    <d v="1899-12-30T21:23:00"/>
    <d v="1899-12-30T21:23:00"/>
    <m/>
    <d v="1899-12-30T00:00:00"/>
    <n v="0"/>
    <n v="0"/>
    <d v="1899-12-30T21:28:00"/>
    <d v="1899-12-30T00:05:00"/>
    <n v="0"/>
    <n v="5"/>
    <d v="1899-12-30T21:30:00"/>
    <d v="1899-12-30T00:02:00"/>
    <n v="0"/>
    <n v="2"/>
    <d v="1899-12-30T21:30:00"/>
    <d v="1899-12-30T21:30:00"/>
    <d v="1899-12-30T00:00:00"/>
    <n v="0"/>
    <n v="0"/>
    <d v="1899-12-30T14:15:00"/>
    <n v="14"/>
    <n v="15"/>
    <d v="1899-12-30T02:14:00"/>
    <n v="2"/>
    <n v="14"/>
    <d v="1899-12-30T00:35:00"/>
    <n v="0"/>
    <n v="35"/>
    <d v="1899-12-30T02:40:00"/>
    <n v="2"/>
    <n v="40"/>
    <m/>
    <m/>
    <m/>
    <d v="1899-12-30T01:17:00"/>
    <n v="1"/>
    <n v="17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23:00"/>
    <n v="1"/>
    <n v="23"/>
    <d v="1899-12-30T00:00:00"/>
    <n v="0"/>
    <n v="0"/>
    <n v="2808009.3760000034"/>
    <n v="45122"/>
    <n v="64.197931034482764"/>
    <n v="62.231491866495354"/>
    <m/>
    <m/>
    <m/>
    <m/>
    <m/>
  </r>
  <r>
    <n v="794"/>
    <n v="77"/>
    <d v="2012-01-18T00:00:00"/>
    <n v="1"/>
    <x v="47"/>
    <n v="11"/>
    <s v="TSL,HALDIA"/>
    <s v="OAKY NORTH/HAILCREEK"/>
    <s v="FRONTIER AMBITION"/>
    <d v="1899-12-30T13:30:00"/>
    <x v="779"/>
    <s v="DTY-WT 1-WCS-RLS 2-IMWB 1-DTY"/>
    <n v="59"/>
    <n v="0"/>
    <m/>
    <d v="1899-12-30T13:30:00"/>
    <d v="1899-12-30T13:30:00"/>
    <d v="1899-12-30T00:00:00"/>
    <n v="0"/>
    <n v="0"/>
    <d v="1899-12-30T20:00:00"/>
    <d v="1899-12-30T06:30:00"/>
    <n v="6"/>
    <n v="30"/>
    <d v="1899-12-30T20:00:00"/>
    <d v="1899-12-30T00:00:00"/>
    <n v="0"/>
    <n v="0"/>
    <d v="1899-12-30T20:25:00"/>
    <d v="1899-12-30T00:25:00"/>
    <n v="0"/>
    <n v="25"/>
    <d v="1899-12-30T20:30:00"/>
    <d v="1899-12-30T21:30:00"/>
    <d v="1899-12-30T01:00:00"/>
    <n v="1"/>
    <n v="0"/>
    <d v="1899-12-30T20:30:00"/>
    <d v="1899-12-30T21:30:00"/>
    <d v="1899-12-30T01:00:00"/>
    <n v="1"/>
    <n v="0"/>
    <d v="1899-12-30T23:10:00"/>
    <d v="1899-12-30T01:40:00"/>
    <n v="1"/>
    <n v="40"/>
    <d v="1899-12-30T23:15:00"/>
    <d v="1899-12-30T00:05:00"/>
    <n v="0"/>
    <n v="5"/>
    <d v="1899-12-31T01:48:00"/>
    <d v="1899-12-30T02:33:00"/>
    <n v="2"/>
    <n v="33"/>
    <d v="1899-12-31T01:48:00"/>
    <d v="1899-12-31T01:48:00"/>
    <d v="1899-12-30T00:00:00"/>
    <n v="0"/>
    <n v="0"/>
    <d v="1899-12-31T01:48:00"/>
    <d v="1899-12-31T01:48:00"/>
    <m/>
    <d v="1899-12-30T00:00:00"/>
    <n v="0"/>
    <n v="0"/>
    <d v="1899-12-31T01:55:00"/>
    <d v="1899-12-30T00:07:00"/>
    <n v="0"/>
    <n v="7"/>
    <d v="1899-12-31T02:00:00"/>
    <d v="1899-12-30T00:05:00"/>
    <n v="0"/>
    <n v="5"/>
    <d v="1899-12-31T02:00:00"/>
    <d v="1899-12-31T02:00:00"/>
    <d v="1899-12-30T00:00:00"/>
    <n v="0"/>
    <n v="0"/>
    <d v="1899-12-30T12:30:00"/>
    <n v="12"/>
    <n v="30"/>
    <d v="1899-12-30T02:17:00"/>
    <n v="2"/>
    <n v="17"/>
    <d v="1899-12-30T01:00:00"/>
    <n v="1"/>
    <n v="0"/>
    <d v="1899-12-30T02:33:00"/>
    <n v="2"/>
    <n v="33"/>
    <m/>
    <m/>
    <m/>
    <d v="1899-12-30T01:22:00"/>
    <n v="1"/>
    <n v="22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11:00"/>
    <n v="1"/>
    <n v="11"/>
    <d v="1899-12-30T00:00:00"/>
    <n v="0"/>
    <n v="0"/>
    <n v="2811793.9060000032"/>
    <n v="45181"/>
    <n v="64.144576271186438"/>
    <n v="62.233990084327552"/>
    <m/>
    <m/>
    <m/>
    <m/>
    <m/>
  </r>
  <r>
    <n v="795"/>
    <n v="78"/>
    <d v="2012-01-18T00:00:00"/>
    <n v="1"/>
    <x v="55"/>
    <n v="6"/>
    <s v="UML"/>
    <s v="NON COKING"/>
    <s v="YIN SHUN"/>
    <d v="1899-12-30T16:00:00"/>
    <x v="780"/>
    <s v="DTY-WT 1-WCS-RLS 1-IMWB 1-DTY"/>
    <n v="58"/>
    <n v="1"/>
    <m/>
    <d v="1899-12-30T16:00:00"/>
    <d v="1899-12-30T16:00:00"/>
    <d v="1899-12-30T00:00:00"/>
    <n v="0"/>
    <n v="0"/>
    <d v="1899-12-30T23:00:00"/>
    <d v="1899-12-30T07:00:00"/>
    <n v="7"/>
    <n v="0"/>
    <d v="1899-12-30T23:00:00"/>
    <d v="1899-12-30T00:00:00"/>
    <n v="0"/>
    <n v="0"/>
    <d v="1899-12-30T23:25:00"/>
    <d v="1899-12-30T00:25:00"/>
    <n v="0"/>
    <n v="25"/>
    <d v="1899-12-30T23:30:00"/>
    <d v="1899-12-31T01:50:00"/>
    <d v="1899-12-30T02:20:00"/>
    <n v="2"/>
    <n v="20"/>
    <d v="1899-12-30T23:30:00"/>
    <d v="1899-12-31T01:50:00"/>
    <d v="1899-12-30T02:20:00"/>
    <n v="2"/>
    <n v="20"/>
    <d v="1899-12-31T03:12:00"/>
    <d v="1899-12-30T01:22:00"/>
    <n v="1"/>
    <n v="22"/>
    <d v="1899-12-31T03:12:00"/>
    <d v="1899-12-30T00:00:00"/>
    <n v="0"/>
    <n v="0"/>
    <d v="1899-12-31T05:18:00"/>
    <d v="1899-12-30T02:06:00"/>
    <n v="2"/>
    <n v="6"/>
    <d v="1899-12-31T05:18:00"/>
    <d v="1899-12-31T05:18:00"/>
    <d v="1899-12-30T00:00:00"/>
    <n v="0"/>
    <n v="0"/>
    <d v="1899-12-31T05:18:00"/>
    <d v="1899-12-31T05:18:00"/>
    <m/>
    <d v="1899-12-30T00:00:00"/>
    <n v="0"/>
    <n v="0"/>
    <d v="1899-12-31T05:25:00"/>
    <d v="1899-12-30T00:07:00"/>
    <n v="0"/>
    <n v="7"/>
    <d v="1899-12-31T05:30:00"/>
    <d v="1899-12-30T00:05:00"/>
    <n v="0"/>
    <n v="5"/>
    <d v="1899-12-31T05:30:00"/>
    <d v="1899-12-31T05:30:00"/>
    <d v="1899-12-30T00:00:00"/>
    <n v="0"/>
    <n v="0"/>
    <d v="1899-12-30T13:30:00"/>
    <n v="13"/>
    <n v="30"/>
    <d v="1899-12-30T01:59:00"/>
    <n v="1"/>
    <n v="59"/>
    <d v="1899-12-30T02:20:00"/>
    <n v="2"/>
    <n v="20"/>
    <d v="1899-12-30T02:06:00"/>
    <n v="2"/>
    <n v="6"/>
    <m/>
    <m/>
    <m/>
    <d v="1899-12-30T01:28:00"/>
    <n v="1"/>
    <n v="28"/>
    <d v="1899-12-30T00:00:00"/>
    <n v="0"/>
    <n v="0"/>
    <d v="1899-12-30T00:38:00"/>
    <n v="0"/>
    <n v="38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n v="2815353.3760000034"/>
    <n v="45239"/>
    <n v="61.3701724137931"/>
    <n v="62.232882601295415"/>
    <m/>
    <m/>
    <m/>
    <m/>
    <m/>
  </r>
  <r>
    <n v="796"/>
    <n v="79"/>
    <d v="2012-01-19T00:00:00"/>
    <n v="1"/>
    <x v="46"/>
    <n v="28"/>
    <s v="TSL,JSR"/>
    <s v="BLENDED PCI"/>
    <s v="FEORILA"/>
    <d v="1899-12-30T02:45:00"/>
    <x v="781"/>
    <s v="DTY-WT 1-WCS-RLS 2-IMWB 1-DTY"/>
    <n v="56"/>
    <n v="3"/>
    <m/>
    <d v="1899-12-30T02:45:00"/>
    <d v="1899-12-30T02:45:00"/>
    <d v="1899-12-30T00:00:00"/>
    <n v="0"/>
    <n v="0"/>
    <d v="1899-12-30T04:00:00"/>
    <d v="1899-12-30T01:15:00"/>
    <n v="1"/>
    <n v="15"/>
    <d v="1899-12-30T04:00:00"/>
    <d v="1899-12-30T00:00:00"/>
    <n v="0"/>
    <n v="0"/>
    <d v="1899-12-30T04:45:00"/>
    <d v="1899-12-30T00:45:00"/>
    <n v="0"/>
    <n v="45"/>
    <d v="1899-12-30T04:50:00"/>
    <d v="1899-12-30T05:40:00"/>
    <d v="1899-12-30T00:50:00"/>
    <n v="0"/>
    <n v="50"/>
    <d v="1899-12-30T04:50:00"/>
    <d v="1899-12-30T05:40:00"/>
    <d v="1899-12-30T00:50:00"/>
    <n v="0"/>
    <n v="50"/>
    <d v="1899-12-30T06:50:00"/>
    <d v="1899-12-30T01:10:00"/>
    <n v="1"/>
    <n v="10"/>
    <d v="1899-12-30T06:51:00"/>
    <d v="1899-12-30T00:01:00"/>
    <n v="0"/>
    <n v="1"/>
    <d v="1899-12-30T10:08:00"/>
    <d v="1899-12-30T03:17:00"/>
    <n v="3"/>
    <n v="17"/>
    <d v="1899-12-30T10:08:00"/>
    <d v="1899-12-30T10:08:00"/>
    <d v="1899-12-30T00:00:00"/>
    <n v="0"/>
    <n v="0"/>
    <d v="1899-12-30T10:08:00"/>
    <d v="1899-12-30T10:08:00"/>
    <m/>
    <d v="1899-12-30T00:00:00"/>
    <n v="0"/>
    <n v="0"/>
    <d v="1899-12-30T10:15:00"/>
    <d v="1899-12-30T00:07:00"/>
    <n v="0"/>
    <n v="7"/>
    <d v="1899-12-30T10:30:00"/>
    <d v="1899-12-30T00:15:00"/>
    <n v="0"/>
    <n v="15"/>
    <d v="1899-12-30T10:30:00"/>
    <d v="1899-12-30T10:30:00"/>
    <d v="1899-12-30T00:00:00"/>
    <n v="0"/>
    <n v="0"/>
    <d v="1899-12-30T07:45:00"/>
    <n v="7"/>
    <n v="45"/>
    <d v="1899-12-30T02:17:00"/>
    <n v="2"/>
    <n v="17"/>
    <d v="1899-12-30T00:50:00"/>
    <n v="0"/>
    <n v="50"/>
    <d v="1899-12-30T03:17:00"/>
    <n v="3"/>
    <n v="17"/>
    <m/>
    <m/>
    <m/>
    <d v="1899-12-30T03:17:00"/>
    <n v="3"/>
    <n v="17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2819027.8460000036"/>
    <n v="45295"/>
    <n v="65.615535714285713"/>
    <n v="62.237064709129122"/>
    <m/>
    <m/>
    <m/>
    <m/>
    <m/>
  </r>
  <r>
    <n v="797"/>
    <n v="80"/>
    <d v="2012-01-19T00:00:00"/>
    <n v="1"/>
    <x v="66"/>
    <n v="2"/>
    <s v="VISA STEEL"/>
    <s v="NON COKING"/>
    <s v="YIN SHUN"/>
    <d v="1899-12-30T11:45:00"/>
    <x v="782"/>
    <s v="DTY-WT 1-WCS-RLS 1-IMWB 1-DTY"/>
    <n v="59"/>
    <n v="0"/>
    <m/>
    <d v="1899-12-30T11:45:00"/>
    <d v="1899-12-30T11:45:00"/>
    <d v="1899-12-30T00:00:00"/>
    <n v="0"/>
    <n v="0"/>
    <d v="1899-12-30T12:30:00"/>
    <d v="1899-12-30T00:45:00"/>
    <n v="0"/>
    <n v="45"/>
    <d v="1899-12-30T12:30:00"/>
    <d v="1899-12-30T00:00:00"/>
    <n v="0"/>
    <n v="0"/>
    <d v="1899-12-30T13:00:00"/>
    <d v="1899-12-30T00:30:00"/>
    <n v="0"/>
    <n v="30"/>
    <d v="1899-12-30T13:10:00"/>
    <d v="1899-12-30T14:10:00"/>
    <d v="1899-12-30T01:00:00"/>
    <n v="1"/>
    <n v="0"/>
    <d v="1899-12-30T13:10:00"/>
    <d v="1899-12-30T14:10:00"/>
    <d v="1899-12-30T01:00:00"/>
    <n v="1"/>
    <n v="0"/>
    <d v="1899-12-30T15:44:00"/>
    <d v="1899-12-30T01:34:00"/>
    <n v="1"/>
    <n v="34"/>
    <d v="1899-12-30T15:48:00"/>
    <d v="1899-12-30T00:04:00"/>
    <n v="0"/>
    <n v="4"/>
    <d v="1899-12-30T17:55:00"/>
    <d v="1899-12-30T02:07:00"/>
    <n v="2"/>
    <n v="7"/>
    <d v="1899-12-30T17:55:00"/>
    <d v="1899-12-30T17:55:00"/>
    <d v="1899-12-30T00:00:00"/>
    <n v="0"/>
    <n v="0"/>
    <d v="1899-12-30T17:55:00"/>
    <d v="1899-12-30T17:55:00"/>
    <m/>
    <d v="1899-12-30T00:00:00"/>
    <n v="0"/>
    <n v="0"/>
    <d v="1899-12-30T18:05:00"/>
    <d v="1899-12-30T00:10:00"/>
    <n v="0"/>
    <n v="10"/>
    <d v="1899-12-30T18:15:00"/>
    <d v="1899-12-30T00:10:00"/>
    <n v="0"/>
    <n v="10"/>
    <d v="1899-12-30T18:15:00"/>
    <d v="1899-12-30T18:15:00"/>
    <d v="1899-12-30T00:00:00"/>
    <n v="0"/>
    <n v="0"/>
    <d v="1899-12-30T06:30:00"/>
    <n v="6"/>
    <n v="30"/>
    <d v="1899-12-30T02:24:00"/>
    <n v="2"/>
    <n v="24"/>
    <d v="1899-12-30T01:00:00"/>
    <n v="1"/>
    <n v="0"/>
    <d v="1899-12-30T02:07:00"/>
    <n v="2"/>
    <n v="7"/>
    <m/>
    <m/>
    <m/>
    <d v="1899-12-30T02:07:00"/>
    <n v="2"/>
    <n v="7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2822645.4660000037"/>
    <n v="45354"/>
    <n v="61.315593220338982"/>
    <n v="62.235865987564573"/>
    <m/>
    <m/>
    <m/>
    <m/>
    <m/>
  </r>
  <r>
    <n v="798"/>
    <n v="81"/>
    <d v="2012-01-19T00:00:00"/>
    <n v="1"/>
    <x v="55"/>
    <n v="7"/>
    <s v="UML"/>
    <s v="SP LIMESTONE"/>
    <s v="OKINAWA"/>
    <d v="1899-12-30T16:30:00"/>
    <x v="783"/>
    <s v="DTY-WT 1-WCS-RLS 2-IMWB 1-DTY"/>
    <n v="59"/>
    <n v="0"/>
    <m/>
    <d v="1899-12-30T16:30:00"/>
    <d v="1899-12-30T16:30:00"/>
    <d v="1899-12-30T00:00:00"/>
    <n v="0"/>
    <n v="0"/>
    <d v="1899-12-30T17:00:00"/>
    <d v="1899-12-30T00:30:00"/>
    <n v="0"/>
    <n v="30"/>
    <d v="1899-12-30T17:00:00"/>
    <d v="1899-12-30T00:00:00"/>
    <n v="0"/>
    <n v="0"/>
    <d v="1899-12-30T17:17:00"/>
    <d v="1899-12-30T00:17:00"/>
    <n v="0"/>
    <n v="17"/>
    <d v="1899-12-30T17:20:00"/>
    <d v="1899-12-30T19:45:00"/>
    <d v="1899-12-30T02:25:00"/>
    <n v="2"/>
    <n v="25"/>
    <d v="1899-12-30T17:20:00"/>
    <d v="1899-12-30T19:45:00"/>
    <d v="1899-12-30T02:25:00"/>
    <n v="2"/>
    <n v="25"/>
    <d v="1899-12-30T19:55:00"/>
    <d v="1899-12-30T00:10:00"/>
    <n v="0"/>
    <n v="10"/>
    <d v="1899-12-30T20:03:00"/>
    <d v="1899-12-30T00:08:00"/>
    <n v="0"/>
    <n v="8"/>
    <d v="1899-12-30T21:40:00"/>
    <d v="1899-12-30T01:37:00"/>
    <n v="1"/>
    <n v="37"/>
    <d v="1899-12-30T21:40:00"/>
    <d v="1899-12-30T21:40:00"/>
    <d v="1899-12-30T00:00:00"/>
    <n v="0"/>
    <n v="0"/>
    <d v="1899-12-30T21:40:00"/>
    <d v="1899-12-30T21:40:00"/>
    <m/>
    <d v="1899-12-30T00:00:00"/>
    <n v="0"/>
    <n v="0"/>
    <d v="1899-12-30T21:45:00"/>
    <d v="1899-12-30T00:05:00"/>
    <n v="0"/>
    <n v="5"/>
    <d v="1899-12-30T21:50:00"/>
    <d v="1899-12-30T00:05:00"/>
    <n v="0"/>
    <n v="5"/>
    <d v="1899-12-30T21:50:00"/>
    <d v="1899-12-30T21:50:00"/>
    <d v="1899-12-30T00:00:00"/>
    <n v="0"/>
    <n v="0"/>
    <d v="1899-12-30T05:20:00"/>
    <n v="5"/>
    <n v="20"/>
    <d v="1899-12-30T00:37:00"/>
    <n v="0"/>
    <n v="37"/>
    <d v="1899-12-30T02:25:00"/>
    <n v="2"/>
    <n v="25"/>
    <d v="1899-12-30T01:37:00"/>
    <n v="1"/>
    <n v="37"/>
    <m/>
    <m/>
    <m/>
    <d v="1899-12-30T01:37:00"/>
    <n v="1"/>
    <n v="37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2826499.706000004"/>
    <n v="45413"/>
    <n v="65.326101694915252"/>
    <n v="62.23988078303578"/>
    <m/>
    <m/>
    <m/>
    <m/>
    <m/>
  </r>
  <r>
    <n v="799"/>
    <n v="82"/>
    <d v="2012-01-19T00:00:00"/>
    <n v="1"/>
    <x v="63"/>
    <n v="2"/>
    <s v="KOL"/>
    <s v="STEAM NON COKING"/>
    <s v="PANORIA"/>
    <d v="1899-12-30T23:00:00"/>
    <x v="784"/>
    <s v="DTY-WT 1-WCS-RLS 1-IMWB 1-DTY"/>
    <n v="59"/>
    <n v="0"/>
    <m/>
    <d v="1899-12-30T23:00:00"/>
    <d v="1899-12-30T23:00:00"/>
    <d v="1899-12-30T00:00:00"/>
    <n v="0"/>
    <n v="0"/>
    <d v="1899-12-30T23:50:00"/>
    <d v="1899-12-30T00:50:00"/>
    <n v="0"/>
    <n v="50"/>
    <d v="1899-12-30T23:55:00"/>
    <d v="1899-12-30T00:05:00"/>
    <n v="0"/>
    <n v="5"/>
    <d v="1899-12-31T00:15:00"/>
    <d v="1899-12-30T00:20:00"/>
    <n v="0"/>
    <n v="20"/>
    <d v="1899-12-31T00:20:00"/>
    <d v="1899-12-31T01:25:00"/>
    <d v="1899-12-30T01:05:00"/>
    <n v="1"/>
    <n v="5"/>
    <d v="1899-12-31T00:20:00"/>
    <d v="1899-12-31T01:25:00"/>
    <d v="1899-12-30T01:05:00"/>
    <n v="1"/>
    <n v="5"/>
    <d v="1899-12-31T01:35:00"/>
    <d v="1899-12-30T00:10:00"/>
    <n v="0"/>
    <n v="10"/>
    <d v="1899-12-31T01:36:00"/>
    <d v="1899-12-30T00:01:00"/>
    <n v="0"/>
    <n v="1"/>
    <d v="1899-12-31T04:58:00"/>
    <d v="1899-12-30T03:22:00"/>
    <n v="3"/>
    <n v="22"/>
    <d v="1899-12-31T04:58:00"/>
    <d v="1899-12-31T04:58:00"/>
    <d v="1899-12-30T00:00:00"/>
    <n v="0"/>
    <n v="0"/>
    <d v="1899-12-31T04:58:00"/>
    <d v="1899-12-31T04:58:00"/>
    <m/>
    <d v="1899-12-30T00:00:00"/>
    <n v="0"/>
    <n v="0"/>
    <d v="1899-12-31T05:15:00"/>
    <d v="1899-12-30T00:17:00"/>
    <n v="0"/>
    <n v="17"/>
    <d v="1899-12-31T05:45:00"/>
    <d v="1899-12-30T00:30:00"/>
    <n v="0"/>
    <n v="30"/>
    <d v="1899-12-31T05:45:00"/>
    <d v="1899-12-31T05:45:00"/>
    <d v="1899-12-30T00:00:00"/>
    <n v="0"/>
    <n v="0"/>
    <d v="1899-12-30T06:45:00"/>
    <n v="6"/>
    <n v="45"/>
    <d v="1899-12-30T01:17:00"/>
    <n v="1"/>
    <n v="17"/>
    <d v="1899-12-30T01:05:00"/>
    <n v="1"/>
    <n v="5"/>
    <d v="1899-12-30T03:22:00"/>
    <n v="3"/>
    <n v="22"/>
    <m/>
    <m/>
    <m/>
    <d v="1899-12-30T03:22:00"/>
    <n v="3"/>
    <n v="22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2829953.286000004"/>
    <n v="45472"/>
    <n v="58.535254237288136"/>
    <n v="62.235074023575038"/>
    <m/>
    <m/>
    <m/>
    <m/>
    <m/>
  </r>
  <r>
    <n v="800"/>
    <n v="83"/>
    <d v="2012-01-20T00:00:00"/>
    <n v="1"/>
    <x v="58"/>
    <n v="4"/>
    <s v="BEL"/>
    <s v="HARD COKING COAL(IPVC)"/>
    <s v="ORIENT CHAMPION"/>
    <d v="1899-12-30T01:50:00"/>
    <x v="785"/>
    <s v="DTY-WT 1-WCS-RLS 2-IMWB 1-DTY"/>
    <n v="59"/>
    <n v="0"/>
    <m/>
    <d v="1899-12-30T01:50:00"/>
    <d v="1899-12-30T01:50:00"/>
    <d v="1899-12-30T00:00:00"/>
    <n v="0"/>
    <n v="0"/>
    <d v="1899-12-30T02:30:00"/>
    <d v="1899-12-30T00:40:00"/>
    <n v="0"/>
    <n v="40"/>
    <d v="1899-12-30T02:30:00"/>
    <d v="1899-12-30T00:00:00"/>
    <n v="0"/>
    <n v="0"/>
    <d v="1899-12-30T03:00:00"/>
    <d v="1899-12-30T00:30:00"/>
    <n v="0"/>
    <n v="30"/>
    <d v="1899-12-30T03:10:00"/>
    <d v="1899-12-30T04:30:00"/>
    <d v="1899-12-30T01:20:00"/>
    <n v="1"/>
    <n v="20"/>
    <d v="1899-12-30T03:10:00"/>
    <d v="1899-12-30T04:30:00"/>
    <d v="1899-12-30T01:20:00"/>
    <n v="1"/>
    <n v="20"/>
    <d v="1899-12-30T07:01:00"/>
    <d v="1899-12-30T02:31:00"/>
    <n v="2"/>
    <n v="31"/>
    <d v="1899-12-30T07:03:00"/>
    <d v="1899-12-30T00:02:00"/>
    <n v="0"/>
    <n v="2"/>
    <d v="1899-12-30T08:57:00"/>
    <d v="1899-12-30T01:54:00"/>
    <n v="1"/>
    <n v="54"/>
    <d v="1899-12-30T08:57:00"/>
    <d v="1899-12-30T08:57:00"/>
    <d v="1899-12-30T00:00:00"/>
    <n v="0"/>
    <n v="0"/>
    <d v="1899-12-30T08:57:00"/>
    <d v="1899-12-30T08:57:00"/>
    <m/>
    <d v="1899-12-30T00:00:00"/>
    <n v="0"/>
    <n v="0"/>
    <d v="1899-12-30T09:05:00"/>
    <d v="1899-12-30T00:08:00"/>
    <n v="0"/>
    <n v="8"/>
    <d v="1899-12-30T09:15:00"/>
    <d v="1899-12-30T00:10:00"/>
    <n v="0"/>
    <n v="10"/>
    <d v="1899-12-30T09:15:00"/>
    <d v="1899-12-30T09:15:00"/>
    <d v="1899-12-30T00:00:00"/>
    <n v="0"/>
    <n v="0"/>
    <d v="1899-12-30T07:25:00"/>
    <n v="7"/>
    <n v="25"/>
    <d v="1899-12-30T03:19:00"/>
    <n v="3"/>
    <n v="19"/>
    <d v="1899-12-30T01:20:00"/>
    <n v="1"/>
    <n v="20"/>
    <d v="1899-12-30T01:54:00"/>
    <n v="1"/>
    <n v="54"/>
    <m/>
    <m/>
    <m/>
    <d v="1899-12-30T01:30:00"/>
    <n v="1"/>
    <n v="30"/>
    <d v="1899-12-30T00:00:00"/>
    <n v="0"/>
    <n v="0"/>
    <d v="1899-12-30T00:07:00"/>
    <n v="0"/>
    <n v="7"/>
    <d v="1899-12-30T00:00:00"/>
    <n v="0"/>
    <n v="0"/>
    <d v="1899-12-30T00:00:00"/>
    <n v="0"/>
    <n v="0"/>
    <d v="1899-12-30T00:00:00"/>
    <n v="0"/>
    <n v="0"/>
    <d v="1899-12-30T00:17:00"/>
    <n v="0"/>
    <n v="17"/>
    <d v="1899-12-30T00:00:00"/>
    <n v="0"/>
    <n v="0"/>
    <n v="2833649.5860000039"/>
    <n v="45531"/>
    <n v="62.649152542372882"/>
    <n v="62.235610594979327"/>
    <m/>
    <m/>
    <m/>
    <m/>
    <m/>
  </r>
  <r>
    <n v="801"/>
    <n v="84"/>
    <d v="2012-01-20T00:00:00"/>
    <n v="1"/>
    <x v="46"/>
    <n v="29"/>
    <s v="TSL,JSR"/>
    <s v="MILLENIUM HCC"/>
    <s v="SEA OF GRACIA"/>
    <d v="1899-12-30T08:50:00"/>
    <x v="786"/>
    <s v="DTY-WT 1-WCS-RLS 1-IMWB 1-DTY"/>
    <n v="56"/>
    <n v="3"/>
    <m/>
    <d v="1899-12-30T08:50:00"/>
    <d v="1899-12-30T08:50:00"/>
    <d v="1899-12-30T00:00:00"/>
    <n v="0"/>
    <n v="0"/>
    <d v="1899-12-30T09:00:00"/>
    <d v="1899-12-30T00:10:00"/>
    <n v="0"/>
    <n v="10"/>
    <d v="1899-12-30T09:00:00"/>
    <d v="1899-12-30T00:00:00"/>
    <n v="0"/>
    <n v="0"/>
    <d v="1899-12-30T09:38:00"/>
    <d v="1899-12-30T00:38:00"/>
    <n v="0"/>
    <n v="38"/>
    <d v="1899-12-30T09:40:00"/>
    <d v="1899-12-30T10:40:00"/>
    <d v="1899-12-30T01:00:00"/>
    <n v="1"/>
    <n v="0"/>
    <d v="1899-12-30T09:40:00"/>
    <d v="1899-12-30T10:40:00"/>
    <d v="1899-12-30T01:00:00"/>
    <n v="1"/>
    <n v="0"/>
    <d v="1899-12-30T10:44:00"/>
    <d v="1899-12-30T00:04:00"/>
    <n v="0"/>
    <n v="4"/>
    <d v="1899-12-30T10:46:00"/>
    <d v="1899-12-30T00:02:00"/>
    <n v="0"/>
    <n v="2"/>
    <d v="1899-12-30T12:50:00"/>
    <d v="1899-12-30T02:04:00"/>
    <n v="2"/>
    <n v="4"/>
    <d v="1899-12-30T12:50:00"/>
    <d v="1899-12-30T12:50:00"/>
    <d v="1899-12-30T00:00:00"/>
    <n v="0"/>
    <n v="0"/>
    <d v="1899-12-30T12:50:00"/>
    <d v="1899-12-30T12:50:00"/>
    <m/>
    <d v="1899-12-30T00:00:00"/>
    <n v="0"/>
    <n v="0"/>
    <d v="1899-12-30T12:55:00"/>
    <d v="1899-12-30T00:05:00"/>
    <n v="0"/>
    <n v="5"/>
    <d v="1899-12-30T13:00:00"/>
    <d v="1899-12-30T00:05:00"/>
    <n v="0"/>
    <n v="5"/>
    <d v="1899-12-30T13:00:00"/>
    <d v="1899-12-30T13:00:00"/>
    <d v="1899-12-30T00:00:00"/>
    <n v="0"/>
    <n v="0"/>
    <d v="1899-12-30T04:10:00"/>
    <n v="4"/>
    <n v="10"/>
    <d v="1899-12-30T00:52:00"/>
    <n v="0"/>
    <n v="52"/>
    <d v="1899-12-30T01:00:00"/>
    <n v="1"/>
    <n v="0"/>
    <d v="1899-12-30T02:04:00"/>
    <n v="2"/>
    <n v="4"/>
    <m/>
    <m/>
    <m/>
    <d v="1899-12-30T01:26:00"/>
    <n v="1"/>
    <n v="26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38:00"/>
    <n v="0"/>
    <n v="38"/>
    <d v="1899-12-30T00:00:00"/>
    <n v="0"/>
    <n v="0"/>
    <n v="2836947.1860000039"/>
    <n v="45587"/>
    <n v="58.885714285714286"/>
    <n v="62.23149551407208"/>
    <m/>
    <m/>
    <m/>
    <m/>
    <m/>
  </r>
  <r>
    <n v="802"/>
    <n v="85"/>
    <d v="2012-01-20T00:00:00"/>
    <n v="1"/>
    <x v="58"/>
    <n v="5"/>
    <s v="BEL"/>
    <s v="HARD COKING COAL(OCJC)"/>
    <s v="ORIENT CHAMPION"/>
    <d v="1899-12-30T21:00:00"/>
    <x v="787"/>
    <s v="DTY-WT 1-WCS-RLS 1-IMWB 1-DTY"/>
    <n v="56"/>
    <n v="3"/>
    <m/>
    <d v="1899-12-30T21:00:00"/>
    <d v="1899-12-30T21:00:00"/>
    <d v="1899-12-30T00:00:00"/>
    <n v="0"/>
    <n v="0"/>
    <d v="1899-12-30T21:50:00"/>
    <d v="1899-12-30T00:50:00"/>
    <n v="0"/>
    <n v="50"/>
    <d v="1899-12-30T21:50:00"/>
    <d v="1899-12-30T00:00:00"/>
    <n v="0"/>
    <n v="0"/>
    <d v="1899-12-30T22:10:00"/>
    <d v="1899-12-30T00:20:00"/>
    <n v="0"/>
    <n v="20"/>
    <d v="1899-12-30T22:15:00"/>
    <d v="1899-12-30T23:45:00"/>
    <d v="1899-12-30T01:30:00"/>
    <n v="1"/>
    <n v="30"/>
    <d v="1899-12-30T22:15:00"/>
    <d v="1899-12-30T23:45:00"/>
    <d v="1899-12-30T01:30:00"/>
    <n v="1"/>
    <n v="30"/>
    <d v="1899-12-30T23:59:00"/>
    <d v="1899-12-30T00:14:00"/>
    <n v="0"/>
    <n v="14"/>
    <d v="1899-12-30T23:59:00"/>
    <d v="1899-12-30T00:00:00"/>
    <n v="0"/>
    <n v="0"/>
    <d v="1899-12-31T01:47:00"/>
    <d v="1899-12-30T01:48:00"/>
    <n v="1"/>
    <n v="48"/>
    <d v="1899-12-31T01:47:00"/>
    <d v="1899-12-31T01:47:00"/>
    <d v="1899-12-30T00:00:00"/>
    <n v="0"/>
    <n v="0"/>
    <d v="1899-12-31T01:47:00"/>
    <d v="1899-12-31T01:47:00"/>
    <m/>
    <d v="1899-12-30T00:00:00"/>
    <n v="0"/>
    <n v="0"/>
    <d v="1899-12-31T01:55:00"/>
    <d v="1899-12-30T00:08:00"/>
    <n v="0"/>
    <n v="8"/>
    <d v="1899-12-31T02:00:00"/>
    <d v="1899-12-30T00:05:00"/>
    <n v="0"/>
    <n v="5"/>
    <d v="1899-12-31T02:00:00"/>
    <d v="1899-12-31T02:00:00"/>
    <d v="1899-12-30T00:00:00"/>
    <n v="0"/>
    <n v="0"/>
    <d v="1899-12-30T05:00:00"/>
    <n v="5"/>
    <n v="0"/>
    <d v="1899-12-30T00:47:00"/>
    <n v="0"/>
    <n v="47"/>
    <d v="1899-12-30T01:30:00"/>
    <n v="1"/>
    <n v="30"/>
    <d v="1899-12-30T01:48:00"/>
    <n v="1"/>
    <n v="48"/>
    <m/>
    <m/>
    <m/>
    <d v="1899-12-30T01:32:00"/>
    <n v="1"/>
    <n v="32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16:00"/>
    <n v="0"/>
    <n v="16"/>
    <d v="1899-12-30T00:00:00"/>
    <n v="0"/>
    <n v="0"/>
    <n v="2840549.2560000038"/>
    <n v="45643"/>
    <n v="64.322678571428568"/>
    <n v="62.234061214205987"/>
    <m/>
    <m/>
    <m/>
    <m/>
    <m/>
  </r>
  <r>
    <n v="803"/>
    <n v="86"/>
    <d v="2012-01-21T00:00:00"/>
    <n v="1"/>
    <x v="47"/>
    <n v="12"/>
    <s v="TSL,JSR"/>
    <s v="OAKY NORTH/KESTRAL"/>
    <s v="FRONTIER AMBITION/FEORILA"/>
    <d v="1899-12-31T00:15:00"/>
    <x v="788"/>
    <s v="DTY-WT 1-WCS-RLS 1-IMWB 1-DTY"/>
    <n v="58"/>
    <n v="1"/>
    <m/>
    <d v="1899-12-31T00:15:00"/>
    <d v="1899-12-31T00:15:00"/>
    <d v="1899-12-30T00:00:00"/>
    <n v="0"/>
    <n v="0"/>
    <d v="1899-12-31T00:50:00"/>
    <d v="1899-12-30T00:35:00"/>
    <n v="0"/>
    <n v="35"/>
    <d v="1899-12-31T00:55:00"/>
    <d v="1899-12-30T00:05:00"/>
    <n v="0"/>
    <n v="5"/>
    <d v="1899-12-31T01:20:00"/>
    <d v="1899-12-30T00:25:00"/>
    <n v="0"/>
    <n v="25"/>
    <d v="1899-12-31T01:25:00"/>
    <d v="1899-12-31T02:10:00"/>
    <d v="1899-12-30T00:45:00"/>
    <n v="0"/>
    <n v="45"/>
    <d v="1899-12-31T01:25:00"/>
    <d v="1899-12-31T02:10:00"/>
    <d v="1899-12-30T00:45:00"/>
    <n v="0"/>
    <n v="45"/>
    <d v="1899-12-31T02:47:00"/>
    <d v="1899-12-30T00:37:00"/>
    <n v="0"/>
    <n v="37"/>
    <d v="1899-12-31T02:47:00"/>
    <d v="1899-12-30T00:00:00"/>
    <n v="0"/>
    <n v="0"/>
    <d v="1899-12-31T08:30:00"/>
    <d v="1899-12-30T05:43:00"/>
    <n v="5"/>
    <n v="43"/>
    <d v="1899-12-31T08:30:00"/>
    <d v="1899-12-31T08:30:00"/>
    <d v="1899-12-30T00:00:00"/>
    <n v="0"/>
    <n v="0"/>
    <d v="1899-12-31T08:30:00"/>
    <d v="1899-12-31T08:30:00"/>
    <m/>
    <d v="1899-12-30T00:00:00"/>
    <n v="0"/>
    <n v="0"/>
    <d v="1899-12-31T08:35:00"/>
    <d v="1899-12-30T00:05:00"/>
    <n v="0"/>
    <n v="5"/>
    <d v="1899-12-31T08:50:00"/>
    <d v="1899-12-30T00:15:00"/>
    <n v="0"/>
    <n v="15"/>
    <d v="1899-12-31T08:50:00"/>
    <d v="1899-12-31T09:00:00"/>
    <d v="1899-12-30T00:10:00"/>
    <n v="0"/>
    <n v="10"/>
    <d v="1899-12-30T08:45:00"/>
    <n v="8"/>
    <n v="45"/>
    <d v="1899-12-30T01:22:00"/>
    <n v="1"/>
    <n v="22"/>
    <d v="1899-12-30T00:45:00"/>
    <n v="0"/>
    <n v="45"/>
    <d v="1899-12-30T05:43:00"/>
    <n v="5"/>
    <n v="43"/>
    <m/>
    <m/>
    <m/>
    <d v="1899-12-30T01:33:00"/>
    <n v="1"/>
    <n v="33"/>
    <d v="1899-12-30T00:00:00"/>
    <n v="0"/>
    <n v="0"/>
    <d v="1899-12-30T00:00:00"/>
    <n v="0"/>
    <n v="0"/>
    <d v="1899-12-30T01:15:00"/>
    <n v="1"/>
    <n v="15"/>
    <d v="1899-12-30T02:45:00"/>
    <n v="2"/>
    <n v="45"/>
    <d v="1899-12-30T00:00:00"/>
    <n v="0"/>
    <n v="0"/>
    <d v="1899-12-30T00:10:00"/>
    <n v="0"/>
    <n v="10"/>
    <d v="1899-12-30T00:00:00"/>
    <n v="0"/>
    <n v="0"/>
    <n v="2844243.6760000037"/>
    <n v="45701"/>
    <n v="63.696896551724137"/>
    <n v="62.235917726089227"/>
    <m/>
    <m/>
    <m/>
    <m/>
    <m/>
  </r>
  <r>
    <n v="804"/>
    <n v="87"/>
    <d v="2012-01-21T00:00:00"/>
    <n v="1"/>
    <x v="64"/>
    <n v="3"/>
    <s v="RCL"/>
    <s v="NON COKING"/>
    <s v="BET PRINCE"/>
    <d v="1899-12-30T15:30:00"/>
    <x v="789"/>
    <s v="DTY-WT 1-WCS-RLS 1-IMWB 1-DTY"/>
    <n v="59"/>
    <n v="0"/>
    <m/>
    <d v="1899-12-30T15:30:00"/>
    <d v="1899-12-30T15:30:00"/>
    <d v="1899-12-30T00:00:00"/>
    <n v="0"/>
    <n v="0"/>
    <d v="1899-12-30T15:30:00"/>
    <d v="1899-12-30T00:00:00"/>
    <n v="0"/>
    <n v="0"/>
    <d v="1899-12-30T15:30:00"/>
    <d v="1899-12-30T00:00:00"/>
    <n v="0"/>
    <n v="0"/>
    <d v="1899-12-30T15:35:00"/>
    <d v="1899-12-30T00:05:00"/>
    <n v="0"/>
    <n v="5"/>
    <d v="1899-12-30T13:45:00"/>
    <d v="1899-12-30T16:20:00"/>
    <d v="1899-12-30T02:35:00"/>
    <n v="2"/>
    <n v="35"/>
    <d v="1899-12-30T13:45:00"/>
    <d v="1899-12-30T16:20:00"/>
    <d v="1899-12-30T02:35:00"/>
    <n v="2"/>
    <n v="35"/>
    <d v="1899-12-30T16:52:00"/>
    <d v="1899-12-30T00:32:00"/>
    <n v="0"/>
    <n v="32"/>
    <d v="1899-12-30T16:52:00"/>
    <d v="1899-12-30T00:00:00"/>
    <n v="0"/>
    <n v="0"/>
    <d v="1899-12-30T19:03:00"/>
    <d v="1899-12-30T02:11:00"/>
    <n v="2"/>
    <n v="11"/>
    <d v="1899-12-30T19:03:00"/>
    <d v="1899-12-30T19:03:00"/>
    <d v="1899-12-30T00:00:00"/>
    <n v="0"/>
    <n v="0"/>
    <d v="1899-12-30T19:03:00"/>
    <d v="1899-12-30T19:03:00"/>
    <m/>
    <d v="1899-12-30T00:00:00"/>
    <n v="0"/>
    <n v="0"/>
    <d v="1899-12-30T19:15:00"/>
    <d v="1899-12-30T00:12:00"/>
    <n v="0"/>
    <n v="12"/>
    <d v="1899-12-30T19:25:00"/>
    <d v="1899-12-30T00:10:00"/>
    <n v="0"/>
    <n v="10"/>
    <d v="1899-12-30T19:40:00"/>
    <d v="1899-12-30T19:45:00"/>
    <d v="1899-12-30T00:05:00"/>
    <n v="0"/>
    <n v="5"/>
    <d v="1899-12-30T04:15:00"/>
    <n v="4"/>
    <n v="15"/>
    <d v="1899-12-30T00:59:00"/>
    <n v="0"/>
    <n v="59"/>
    <d v="1899-12-30T02:35:00"/>
    <n v="2"/>
    <n v="35"/>
    <d v="1899-12-30T02:11:00"/>
    <n v="2"/>
    <n v="11"/>
    <m/>
    <m/>
    <m/>
    <d v="1899-12-30T00:49:00"/>
    <n v="0"/>
    <n v="49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22:00"/>
    <n v="1"/>
    <n v="22"/>
    <d v="1899-12-30T00:00:00"/>
    <n v="0"/>
    <n v="0"/>
    <n v="2848174.9960000035"/>
    <n v="45760"/>
    <n v="66.63254237288136"/>
    <n v="62.241586451049031"/>
    <m/>
    <m/>
    <m/>
    <m/>
    <m/>
  </r>
  <r>
    <n v="805"/>
    <n v="88"/>
    <d v="2012-01-21T00:00:00"/>
    <n v="1"/>
    <x v="67"/>
    <n v="1"/>
    <s v="SUPL"/>
    <s v="NON COKING"/>
    <s v="BET PRINCE"/>
    <d v="1899-12-30T15:30:00"/>
    <x v="790"/>
    <s v="DTY-WT 1-WCS-RLS 2-IMWB 1-DTY"/>
    <n v="58"/>
    <n v="1"/>
    <m/>
    <d v="1899-12-30T15:30:00"/>
    <d v="1899-12-30T15:30:00"/>
    <d v="1899-12-30T00:00:00"/>
    <n v="0"/>
    <n v="0"/>
    <d v="1899-12-30T16:30:00"/>
    <d v="1899-12-30T01:00:00"/>
    <n v="1"/>
    <n v="0"/>
    <d v="1899-12-30T16:35:00"/>
    <d v="1899-12-30T00:05:00"/>
    <n v="0"/>
    <n v="5"/>
    <d v="1899-12-30T17:00:00"/>
    <d v="1899-12-30T00:25:00"/>
    <n v="0"/>
    <n v="25"/>
    <d v="1899-12-30T17:00:00"/>
    <d v="1899-12-30T17:45:00"/>
    <d v="1899-12-30T00:45:00"/>
    <n v="0"/>
    <n v="45"/>
    <d v="1899-12-30T17:00:00"/>
    <d v="1899-12-30T17:45:00"/>
    <d v="1899-12-30T00:45:00"/>
    <n v="0"/>
    <n v="45"/>
    <d v="1899-12-30T20:23:00"/>
    <d v="1899-12-30T02:38:00"/>
    <n v="2"/>
    <n v="38"/>
    <d v="1899-12-30T20:23:00"/>
    <d v="1899-12-30T00:00:00"/>
    <n v="0"/>
    <n v="0"/>
    <d v="1899-12-30T22:00:00"/>
    <d v="1899-12-30T01:37:00"/>
    <n v="1"/>
    <n v="37"/>
    <d v="1899-12-30T22:00:00"/>
    <d v="1899-12-30T22:00:00"/>
    <d v="1899-12-30T00:00:00"/>
    <n v="0"/>
    <n v="0"/>
    <d v="1899-12-30T22:00:00"/>
    <d v="1899-12-30T22:00:00"/>
    <m/>
    <d v="1899-12-30T00:00:00"/>
    <n v="0"/>
    <n v="0"/>
    <d v="1899-12-30T22:15:00"/>
    <d v="1899-12-30T00:15:00"/>
    <n v="0"/>
    <n v="15"/>
    <d v="1899-12-30T22:25:00"/>
    <d v="1899-12-30T00:10:00"/>
    <n v="0"/>
    <n v="10"/>
    <d v="1899-12-30T22:25:00"/>
    <d v="1899-12-30T22:30:00"/>
    <d v="1899-12-30T00:05:00"/>
    <n v="0"/>
    <n v="5"/>
    <d v="1899-12-30T07:00:00"/>
    <n v="7"/>
    <n v="0"/>
    <d v="1899-12-30T03:28:00"/>
    <n v="3"/>
    <n v="28"/>
    <d v="1899-12-30T00:45:00"/>
    <n v="0"/>
    <n v="45"/>
    <d v="1899-12-30T01:37:00"/>
    <n v="1"/>
    <n v="37"/>
    <m/>
    <m/>
    <m/>
    <d v="1899-12-30T01:22:00"/>
    <n v="1"/>
    <n v="22"/>
    <d v="1899-12-30T00:00:00"/>
    <n v="0"/>
    <n v="0"/>
    <d v="1899-12-30T00:10:00"/>
    <n v="0"/>
    <n v="10"/>
    <d v="1899-12-30T00:00:00"/>
    <n v="0"/>
    <n v="0"/>
    <d v="1899-12-30T00:00:00"/>
    <n v="0"/>
    <n v="0"/>
    <d v="1899-12-30T00:00:00"/>
    <n v="0"/>
    <n v="0"/>
    <d v="1899-12-30T00:05:00"/>
    <n v="0"/>
    <n v="5"/>
    <d v="1899-12-30T00:00:00"/>
    <n v="0"/>
    <n v="0"/>
    <n v="2852048.1160000036"/>
    <n v="45818"/>
    <n v="66.777931034482762"/>
    <n v="62.247328910035435"/>
    <m/>
    <m/>
    <m/>
    <m/>
    <m/>
  </r>
  <r>
    <n v="806"/>
    <n v="89"/>
    <d v="2012-01-21T00:00:00"/>
    <n v="1"/>
    <x v="55"/>
    <n v="8"/>
    <s v="UML"/>
    <s v="NON COKING"/>
    <s v="YIN SHUN"/>
    <d v="1899-12-30T23:00:00"/>
    <x v="791"/>
    <s v="DTY-WT 1-WCS-RLS 2-IMWB 1-DTY"/>
    <n v="59"/>
    <n v="0"/>
    <m/>
    <d v="1899-12-30T23:00:00"/>
    <d v="1899-12-30T23:00:00"/>
    <d v="1899-12-30T00:00:00"/>
    <n v="0"/>
    <n v="0"/>
    <d v="1899-12-31T00:10:00"/>
    <d v="1899-12-30T01:10:00"/>
    <n v="1"/>
    <n v="10"/>
    <d v="1899-12-31T00:10:00"/>
    <d v="1899-12-30T00:00:00"/>
    <n v="0"/>
    <n v="0"/>
    <d v="1899-12-31T00:35:00"/>
    <d v="1899-12-30T00:25:00"/>
    <n v="0"/>
    <n v="25"/>
    <d v="1899-12-31T00:50:00"/>
    <d v="1899-12-31T03:15:00"/>
    <d v="1899-12-30T02:25:00"/>
    <n v="2"/>
    <n v="25"/>
    <d v="1899-12-31T00:50:00"/>
    <d v="1899-12-31T03:15:00"/>
    <d v="1899-12-30T02:25:00"/>
    <n v="2"/>
    <n v="25"/>
    <d v="1899-12-31T03:18:00"/>
    <d v="1899-12-30T00:03:00"/>
    <n v="0"/>
    <n v="3"/>
    <d v="1899-12-31T03:19:00"/>
    <d v="1899-12-30T00:01:00"/>
    <n v="0"/>
    <n v="1"/>
    <d v="1899-12-31T05:26:00"/>
    <d v="1899-12-30T02:07:00"/>
    <n v="2"/>
    <n v="7"/>
    <d v="1899-12-31T05:26:00"/>
    <d v="1899-12-31T05:26:00"/>
    <d v="1899-12-30T00:00:00"/>
    <n v="0"/>
    <n v="0"/>
    <d v="1899-12-31T05:26:00"/>
    <d v="1899-12-31T05:26:00"/>
    <m/>
    <d v="1899-12-30T00:00:00"/>
    <n v="0"/>
    <n v="0"/>
    <d v="1899-12-31T05:35:00"/>
    <d v="1899-12-30T00:09:00"/>
    <n v="0"/>
    <n v="9"/>
    <d v="1899-12-31T05:45:00"/>
    <d v="1899-12-30T00:10:00"/>
    <n v="0"/>
    <n v="10"/>
    <d v="1899-12-31T05:45:00"/>
    <d v="1899-12-31T05:50:00"/>
    <d v="1899-12-30T00:05:00"/>
    <n v="0"/>
    <n v="5"/>
    <d v="1899-12-30T06:50:00"/>
    <n v="6"/>
    <n v="50"/>
    <d v="1899-12-30T00:47:00"/>
    <n v="0"/>
    <n v="47"/>
    <d v="1899-12-30T02:25:00"/>
    <n v="2"/>
    <n v="25"/>
    <d v="1899-12-30T02:07:00"/>
    <n v="2"/>
    <n v="7"/>
    <m/>
    <m/>
    <m/>
    <d v="1899-12-30T01:42:00"/>
    <n v="1"/>
    <n v="42"/>
    <d v="1899-12-30T00:00:00"/>
    <n v="0"/>
    <n v="0"/>
    <d v="1899-12-30T00:10:00"/>
    <n v="0"/>
    <n v="10"/>
    <d v="1899-12-30T00:00:00"/>
    <n v="0"/>
    <n v="0"/>
    <d v="1899-12-30T00:00:00"/>
    <n v="0"/>
    <n v="0"/>
    <d v="1899-12-30T00:00:00"/>
    <n v="0"/>
    <n v="0"/>
    <d v="1899-12-30T00:15:00"/>
    <n v="0"/>
    <n v="15"/>
    <d v="1899-12-30T00:00:00"/>
    <n v="0"/>
    <n v="0"/>
    <n v="2855625.9160000035"/>
    <n v="45877"/>
    <n v="60.640677966101698"/>
    <n v="62.24526268064615"/>
    <m/>
    <m/>
    <m/>
    <m/>
    <m/>
  </r>
  <r>
    <n v="807"/>
    <n v="90"/>
    <d v="2012-01-22T00:00:00"/>
    <n v="1"/>
    <x v="68"/>
    <n v="1"/>
    <s v="HEL"/>
    <s v="NON COKING"/>
    <s v="IPSEA COLOSSUS"/>
    <d v="1899-12-30T16:30:00"/>
    <x v="792"/>
    <s v="DTY-WT 1-WCS-RLS 1-IMWB 1-DTY"/>
    <n v="58"/>
    <n v="1"/>
    <m/>
    <d v="1899-12-30T17:12:00"/>
    <d v="1899-12-30T17:12:00"/>
    <d v="1899-12-30T00:00:00"/>
    <n v="0"/>
    <n v="0"/>
    <d v="1899-12-30T21:45:00"/>
    <d v="1899-12-30T04:33:00"/>
    <n v="4"/>
    <n v="33"/>
    <d v="1899-12-30T21:45:00"/>
    <d v="1899-12-30T00:00:00"/>
    <n v="0"/>
    <n v="0"/>
    <d v="1899-12-30T21:50:00"/>
    <d v="1899-12-30T00:05:00"/>
    <n v="0"/>
    <n v="5"/>
    <d v="1899-12-30T21:55:00"/>
    <d v="1899-12-30T23:55:00"/>
    <d v="1899-12-30T02:00:00"/>
    <n v="2"/>
    <n v="0"/>
    <d v="1899-12-30T21:55:00"/>
    <d v="1899-12-30T23:55:00"/>
    <d v="1899-12-30T02:00:00"/>
    <n v="2"/>
    <n v="0"/>
    <d v="1899-12-31T00:15:00"/>
    <d v="1899-12-30T00:20:00"/>
    <n v="0"/>
    <n v="20"/>
    <d v="1899-12-31T00:15:00"/>
    <d v="1899-12-30T00:00:00"/>
    <n v="0"/>
    <n v="0"/>
    <d v="1899-12-31T08:48:00"/>
    <d v="1899-12-30T08:33:00"/>
    <n v="8"/>
    <n v="33"/>
    <d v="1899-12-31T08:48:00"/>
    <d v="1899-12-31T08:48:00"/>
    <d v="1899-12-30T00:00:00"/>
    <n v="0"/>
    <n v="0"/>
    <d v="1899-12-31T08:48:00"/>
    <d v="1899-12-31T08:48:00"/>
    <m/>
    <d v="1899-12-30T00:00:00"/>
    <n v="0"/>
    <n v="0"/>
    <d v="1899-12-31T08:55:00"/>
    <d v="1899-12-30T00:07:00"/>
    <n v="0"/>
    <n v="7"/>
    <d v="1899-12-31T09:00:00"/>
    <d v="1899-12-30T00:05:00"/>
    <n v="0"/>
    <n v="5"/>
    <d v="1899-12-31T09:00:00"/>
    <d v="1899-12-31T09:00:00"/>
    <d v="1899-12-30T00:00:00"/>
    <n v="0"/>
    <n v="0"/>
    <d v="1899-12-30T15:48:00"/>
    <n v="15"/>
    <n v="48"/>
    <d v="1899-12-30T00:37:00"/>
    <n v="0"/>
    <n v="37"/>
    <d v="1899-12-30T02:00:00"/>
    <n v="2"/>
    <n v="0"/>
    <d v="1899-12-30T08:33:00"/>
    <n v="8"/>
    <n v="33"/>
    <m/>
    <m/>
    <m/>
    <d v="1899-12-30T01:34:00"/>
    <n v="1"/>
    <n v="34"/>
    <d v="1899-12-30T00:00:00"/>
    <n v="0"/>
    <n v="0"/>
    <d v="1899-12-30T02:34:00"/>
    <n v="2"/>
    <n v="34"/>
    <d v="1899-12-30T00:00:00"/>
    <n v="0"/>
    <n v="0"/>
    <d v="1899-12-30T00:00:00"/>
    <n v="0"/>
    <n v="0"/>
    <d v="1899-12-30T00:00:00"/>
    <n v="0"/>
    <n v="0"/>
    <d v="1899-12-30T04:25:00"/>
    <n v="4"/>
    <n v="25"/>
    <d v="1899-12-30T00:00:00"/>
    <n v="0"/>
    <n v="0"/>
    <n v="2859120.5560000036"/>
    <n v="45935"/>
    <n v="60.252413793103443"/>
    <n v="62.242746402525384"/>
    <m/>
    <m/>
    <m/>
    <m/>
    <m/>
  </r>
  <r>
    <n v="808"/>
    <n v="91"/>
    <d v="2012-01-22T00:00:00"/>
    <n v="1"/>
    <x v="46"/>
    <n v="30"/>
    <s v="TSL,JSR"/>
    <s v="BLENDED PCI"/>
    <s v="FEORILA"/>
    <d v="1899-12-30T12:15:00"/>
    <x v="793"/>
    <s v="DTY-WT 1-WCS-RLS 1-IMWB 1-DTY"/>
    <n v="56"/>
    <n v="3"/>
    <m/>
    <d v="1899-12-30T12:15:00"/>
    <d v="1899-12-30T12:15:00"/>
    <d v="1899-12-30T00:00:00"/>
    <n v="0"/>
    <n v="0"/>
    <d v="1899-12-30T13:00:00"/>
    <d v="1899-12-30T00:45:00"/>
    <n v="0"/>
    <n v="45"/>
    <d v="1899-12-30T13:00:00"/>
    <d v="1899-12-30T00:00:00"/>
    <n v="0"/>
    <n v="0"/>
    <d v="1899-12-30T13:25:00"/>
    <d v="1899-12-30T00:25:00"/>
    <n v="0"/>
    <n v="25"/>
    <d v="1899-12-30T13:30:00"/>
    <d v="1899-12-30T14:14:00"/>
    <d v="1899-12-30T00:44:00"/>
    <n v="0"/>
    <n v="44"/>
    <d v="1899-12-30T13:30:00"/>
    <d v="1899-12-30T14:14:00"/>
    <d v="1899-12-30T00:44:00"/>
    <n v="0"/>
    <n v="44"/>
    <d v="1899-12-30T16:27:00"/>
    <d v="1899-12-30T02:13:00"/>
    <n v="2"/>
    <n v="13"/>
    <d v="1899-12-30T16:28:00"/>
    <d v="1899-12-30T00:01:00"/>
    <n v="0"/>
    <n v="1"/>
    <d v="1899-12-30T19:24:00"/>
    <d v="1899-12-30T02:56:00"/>
    <n v="2"/>
    <n v="56"/>
    <d v="1899-12-30T19:24:00"/>
    <d v="1899-12-30T19:24:00"/>
    <d v="1899-12-30T00:00:00"/>
    <n v="0"/>
    <n v="0"/>
    <d v="1899-12-30T19:24:00"/>
    <d v="1899-12-30T19:24:00"/>
    <m/>
    <d v="1899-12-30T00:00:00"/>
    <n v="0"/>
    <n v="0"/>
    <d v="1899-12-30T19:30:00"/>
    <d v="1899-12-30T00:06:00"/>
    <n v="0"/>
    <n v="6"/>
    <d v="1899-12-30T19:40:00"/>
    <d v="1899-12-30T00:10:00"/>
    <n v="0"/>
    <n v="10"/>
    <d v="1899-12-30T19:40:00"/>
    <d v="1899-12-30T19:40:00"/>
    <d v="1899-12-30T00:00:00"/>
    <n v="0"/>
    <n v="0"/>
    <d v="1899-12-30T07:25:00"/>
    <n v="7"/>
    <n v="25"/>
    <d v="1899-12-30T02:54:00"/>
    <n v="2"/>
    <n v="54"/>
    <d v="1899-12-30T00:44:00"/>
    <n v="0"/>
    <n v="44"/>
    <d v="1899-12-30T02:56:00"/>
    <n v="2"/>
    <n v="56"/>
    <m/>
    <m/>
    <m/>
    <d v="1899-12-30T01:09:00"/>
    <n v="1"/>
    <n v="9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47:00"/>
    <n v="1"/>
    <n v="47"/>
    <d v="1899-12-30T00:00:00"/>
    <n v="0"/>
    <n v="0"/>
    <n v="2862812.2060000035"/>
    <n v="45991"/>
    <n v="65.922321428571436"/>
    <n v="62.247226761757808"/>
    <m/>
    <m/>
    <m/>
    <m/>
    <m/>
  </r>
  <r>
    <n v="809"/>
    <n v="92"/>
    <d v="2012-01-22T00:00:00"/>
    <n v="1"/>
    <x v="69"/>
    <n v="2"/>
    <s v="JAL"/>
    <s v="NON COKING"/>
    <s v="FENGLI1"/>
    <d v="1899-12-30T14:40:00"/>
    <x v="794"/>
    <s v="DTY-WT 1-WCS-RLS 1-IMWB 1-DTY"/>
    <n v="59"/>
    <n v="0"/>
    <m/>
    <d v="1899-12-30T14:40:00"/>
    <d v="1899-12-30T14:40:00"/>
    <d v="1899-12-30T00:00:00"/>
    <n v="0"/>
    <n v="0"/>
    <d v="1899-12-30T17:12:00"/>
    <d v="1899-12-30T02:32:00"/>
    <n v="2"/>
    <n v="32"/>
    <d v="1899-12-30T17:30:00"/>
    <d v="1899-12-30T00:18:00"/>
    <n v="0"/>
    <n v="18"/>
    <d v="1899-12-30T18:00:00"/>
    <d v="1899-12-30T00:30:00"/>
    <n v="0"/>
    <n v="30"/>
    <d v="1899-12-30T18:05:00"/>
    <d v="1899-12-30T19:55:00"/>
    <d v="1899-12-30T01:50:00"/>
    <n v="1"/>
    <n v="50"/>
    <d v="1899-12-30T18:05:00"/>
    <d v="1899-12-30T19:55:00"/>
    <d v="1899-12-30T01:50:00"/>
    <n v="1"/>
    <n v="50"/>
    <d v="1899-12-30T20:10:00"/>
    <d v="1899-12-30T00:15:00"/>
    <n v="0"/>
    <n v="15"/>
    <d v="1899-12-30T20:13:00"/>
    <d v="1899-12-30T00:03:00"/>
    <n v="0"/>
    <n v="3"/>
    <d v="1899-12-30T21:40:00"/>
    <d v="1899-12-30T01:27:00"/>
    <n v="1"/>
    <n v="27"/>
    <d v="1899-12-30T21:40:00"/>
    <d v="1899-12-30T21:40:00"/>
    <d v="1899-12-30T00:00:00"/>
    <n v="0"/>
    <n v="0"/>
    <d v="1899-12-30T21:40:00"/>
    <d v="1899-12-30T21:40:00"/>
    <m/>
    <d v="1899-12-30T00:00:00"/>
    <n v="0"/>
    <n v="0"/>
    <d v="1899-12-30T21:45:00"/>
    <d v="1899-12-30T00:05:00"/>
    <n v="0"/>
    <n v="5"/>
    <d v="1899-12-30T21:55:00"/>
    <d v="1899-12-30T00:10:00"/>
    <n v="0"/>
    <n v="10"/>
    <d v="1899-12-30T21:55:00"/>
    <d v="1899-12-30T21:55:00"/>
    <d v="1899-12-30T00:00:00"/>
    <n v="0"/>
    <n v="0"/>
    <d v="1899-12-30T07:15:00"/>
    <n v="7"/>
    <n v="15"/>
    <d v="1899-12-30T01:00:00"/>
    <n v="1"/>
    <n v="0"/>
    <d v="1899-12-30T01:50:00"/>
    <n v="1"/>
    <n v="50"/>
    <d v="1899-12-30T01:27:00"/>
    <n v="1"/>
    <n v="27"/>
    <m/>
    <m/>
    <m/>
    <d v="1899-12-30T00:52:00"/>
    <n v="0"/>
    <n v="52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35:00"/>
    <n v="0"/>
    <n v="35"/>
    <d v="1899-12-30T00:00:00"/>
    <n v="0"/>
    <n v="0"/>
    <n v="2866731.8860000037"/>
    <n v="46050"/>
    <n v="66.435254237288135"/>
    <n v="62.25259252985893"/>
    <m/>
    <m/>
    <m/>
    <m/>
    <m/>
  </r>
  <r>
    <n v="810"/>
    <n v="93"/>
    <d v="2012-01-22T00:00:00"/>
    <n v="1"/>
    <x v="55"/>
    <n v="9"/>
    <s v="UML"/>
    <s v="SP LIMESTONE"/>
    <s v="OKINAWA"/>
    <d v="1899-12-30T18:30:00"/>
    <x v="128"/>
    <s v="DTY-WT 1-WCS-RLS 2-IMWB 1-DTY"/>
    <n v="55"/>
    <n v="4"/>
    <m/>
    <d v="1899-12-30T18:30:00"/>
    <d v="1899-12-30T18:30:00"/>
    <d v="1899-12-30T00:00:00"/>
    <n v="0"/>
    <n v="0"/>
    <d v="1899-12-30T20:55:00"/>
    <d v="1899-12-30T02:25:00"/>
    <n v="2"/>
    <n v="25"/>
    <d v="1899-12-30T20:55:00"/>
    <d v="1899-12-30T00:00:00"/>
    <n v="0"/>
    <n v="0"/>
    <d v="1899-12-30T21:20:00"/>
    <d v="1899-12-30T00:25:00"/>
    <n v="0"/>
    <n v="25"/>
    <d v="1899-12-30T21:25:00"/>
    <d v="1899-12-30T23:40:00"/>
    <d v="1899-12-30T02:15:00"/>
    <n v="2"/>
    <n v="15"/>
    <d v="1899-12-30T21:25:00"/>
    <d v="1899-12-30T23:40:00"/>
    <d v="1899-12-30T02:15:00"/>
    <n v="2"/>
    <n v="15"/>
    <d v="1899-12-30T23:43:00"/>
    <d v="1899-12-30T00:03:00"/>
    <n v="0"/>
    <n v="3"/>
    <d v="1899-12-30T23:46:00"/>
    <d v="1899-12-30T00:03:00"/>
    <n v="0"/>
    <n v="3"/>
    <d v="1899-12-31T00:57:00"/>
    <d v="1899-12-30T01:11:00"/>
    <n v="1"/>
    <n v="11"/>
    <d v="1899-12-31T00:57:00"/>
    <d v="1899-12-31T00:57:00"/>
    <d v="1899-12-30T00:00:00"/>
    <n v="0"/>
    <n v="0"/>
    <d v="1899-12-31T00:57:00"/>
    <d v="1899-12-31T00:57:00"/>
    <m/>
    <d v="1899-12-30T00:00:00"/>
    <n v="0"/>
    <n v="0"/>
    <d v="1899-12-31T01:10:00"/>
    <d v="1899-12-30T00:13:00"/>
    <n v="0"/>
    <n v="13"/>
    <d v="1899-12-31T01:20:00"/>
    <d v="1899-12-30T00:10:00"/>
    <n v="0"/>
    <n v="10"/>
    <d v="1899-12-31T01:20:00"/>
    <d v="1899-12-31T01:20:00"/>
    <d v="1899-12-30T00:00:00"/>
    <n v="0"/>
    <n v="0"/>
    <d v="1899-12-30T06:50:00"/>
    <n v="6"/>
    <n v="50"/>
    <d v="1899-12-30T00:51:00"/>
    <n v="0"/>
    <n v="51"/>
    <d v="1899-12-30T02:15:00"/>
    <n v="2"/>
    <n v="15"/>
    <d v="1899-12-30T01:11:00"/>
    <n v="1"/>
    <n v="11"/>
    <m/>
    <m/>
    <m/>
    <d v="1899-12-30T00:47:00"/>
    <n v="0"/>
    <n v="47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24:00"/>
    <n v="0"/>
    <n v="24"/>
    <d v="1899-12-30T00:00:00"/>
    <n v="0"/>
    <n v="0"/>
    <n v="2870286.8860000037"/>
    <n v="46105"/>
    <n v="64.63636363636364"/>
    <n v="62.255436199978391"/>
    <m/>
    <m/>
    <m/>
    <m/>
    <m/>
  </r>
  <r>
    <n v="811"/>
    <n v="94"/>
    <d v="2012-01-23T00:00:00"/>
    <n v="1"/>
    <x v="54"/>
    <n v="4"/>
    <s v="HIND ENERGY"/>
    <s v="STEAM NON COKING"/>
    <s v="IPSEA COLOSSUS"/>
    <d v="1899-12-31T01:30:00"/>
    <x v="795"/>
    <s v="DTY-WT 1-WCS-MANUAL-IMWB 1-DTY"/>
    <n v="59"/>
    <n v="0"/>
    <m/>
    <d v="1899-12-31T01:30:00"/>
    <d v="1899-12-31T01:30:00"/>
    <d v="1899-12-30T00:00:00"/>
    <n v="0"/>
    <n v="0"/>
    <d v="1899-12-31T03:05:00"/>
    <d v="1899-12-30T01:35:00"/>
    <n v="1"/>
    <n v="35"/>
    <d v="1899-12-31T03:10:00"/>
    <d v="1899-12-30T00:05:00"/>
    <n v="0"/>
    <n v="5"/>
    <d v="1899-12-31T03:40:00"/>
    <d v="1899-12-30T00:30:00"/>
    <n v="0"/>
    <n v="30"/>
    <d v="1899-12-31T03:45:00"/>
    <d v="1899-12-31T05:00:00"/>
    <d v="1899-12-30T01:15:00"/>
    <n v="1"/>
    <n v="15"/>
    <d v="1899-12-31T03:45:00"/>
    <d v="1899-12-31T05:00:00"/>
    <d v="1899-12-30T01:15:00"/>
    <n v="1"/>
    <n v="15"/>
    <d v="1899-12-31T03:45:00"/>
    <n v="-5.2083333333333259E-2"/>
    <e v="#NUM!"/>
    <e v="#NUM!"/>
    <d v="1899-12-31T03:50:00"/>
    <d v="1899-12-30T00:05:00"/>
    <n v="0"/>
    <n v="5"/>
    <d v="1899-12-31T10:30:00"/>
    <d v="1899-12-30T06:40:00"/>
    <n v="6"/>
    <n v="40"/>
    <d v="1899-12-31T10:30:00"/>
    <d v="1899-12-31T10:30:00"/>
    <d v="1899-12-30T00:00:00"/>
    <n v="0"/>
    <n v="0"/>
    <d v="1899-12-31T10:30:00"/>
    <d v="1899-12-31T10:30:00"/>
    <m/>
    <d v="1899-12-30T00:00:00"/>
    <n v="0"/>
    <n v="0"/>
    <d v="1899-12-31T10:40:00"/>
    <d v="1899-12-30T00:10:00"/>
    <n v="0"/>
    <n v="10"/>
    <d v="1899-12-31T10:45:00"/>
    <d v="1899-12-30T00:05:00"/>
    <n v="0"/>
    <n v="5"/>
    <d v="1899-12-31T10:45:00"/>
    <d v="1899-12-31T10:45:00"/>
    <d v="1899-12-30T00:00:00"/>
    <n v="0"/>
    <n v="0"/>
    <d v="1899-12-30T09:15:00"/>
    <n v="9"/>
    <n v="15"/>
    <n v="-2.0833333333333037E-2"/>
    <e v="#NUM!"/>
    <e v="#NUM!"/>
    <d v="1899-12-30T01:15:00"/>
    <n v="1"/>
    <n v="15"/>
    <d v="1899-12-30T06:40:00"/>
    <n v="6"/>
    <n v="40"/>
    <m/>
    <m/>
    <m/>
    <d v="1899-12-30T00:00:00"/>
    <n v="0"/>
    <n v="0"/>
    <d v="1899-12-30T00:00:00"/>
    <n v="0"/>
    <n v="0"/>
    <d v="1899-12-30T00:00:00"/>
    <n v="0"/>
    <n v="0"/>
    <d v="1899-12-30T00:00:00"/>
    <n v="0"/>
    <n v="0"/>
    <d v="1899-12-30T06:40:00"/>
    <n v="6"/>
    <n v="40"/>
    <d v="1899-12-30T00:00:00"/>
    <n v="0"/>
    <n v="0"/>
    <d v="1899-12-30T00:00:00"/>
    <n v="0"/>
    <n v="0"/>
    <d v="1899-12-30T00:00:00"/>
    <n v="0"/>
    <n v="0"/>
    <n v="2873990.4960000035"/>
    <n v="46164"/>
    <n v="62.773050847457633"/>
    <n v="62.256097738497608"/>
    <m/>
    <m/>
    <m/>
    <m/>
    <m/>
  </r>
  <r>
    <n v="812"/>
    <n v="95"/>
    <d v="2012-01-23T00:00:00"/>
    <n v="1"/>
    <x v="70"/>
    <n v="31"/>
    <s v="TSL,JSR"/>
    <s v="CP LIMESTONE"/>
    <s v="MP PANAMAX5"/>
    <d v="1899-12-30T10:30:00"/>
    <x v="796"/>
    <s v="DTY-WT 1-WCS-RLS 2-IMWB 1-DTY"/>
    <n v="59"/>
    <n v="0"/>
    <m/>
    <d v="1899-12-30T10:30:00"/>
    <d v="1899-12-30T10:30:00"/>
    <d v="1899-12-30T00:00:00"/>
    <n v="0"/>
    <n v="0"/>
    <d v="1899-12-30T10:55:00"/>
    <d v="1899-12-30T00:25:00"/>
    <n v="0"/>
    <n v="25"/>
    <d v="1899-12-30T11:00:00"/>
    <d v="1899-12-30T00:05:00"/>
    <n v="0"/>
    <n v="5"/>
    <d v="1899-12-30T11:15:00"/>
    <d v="1899-12-30T00:15:00"/>
    <n v="0"/>
    <n v="15"/>
    <d v="1899-12-30T11:20:00"/>
    <d v="1899-12-30T14:00:00"/>
    <d v="1899-12-30T02:40:00"/>
    <n v="2"/>
    <n v="40"/>
    <d v="1899-12-30T11:20:00"/>
    <d v="1899-12-30T14:00:00"/>
    <d v="1899-12-30T02:40:00"/>
    <n v="2"/>
    <n v="40"/>
    <d v="1899-12-30T14:18:00"/>
    <d v="1899-12-30T00:18:00"/>
    <n v="0"/>
    <n v="18"/>
    <d v="1899-12-30T14:18:00"/>
    <d v="1899-12-30T00:00:00"/>
    <n v="0"/>
    <n v="0"/>
    <d v="1899-12-30T15:52:00"/>
    <d v="1899-12-30T01:34:00"/>
    <n v="1"/>
    <n v="34"/>
    <d v="1899-12-30T15:52:00"/>
    <d v="1899-12-30T15:52:00"/>
    <d v="1899-12-30T00:00:00"/>
    <n v="0"/>
    <n v="0"/>
    <d v="1899-12-30T15:52:00"/>
    <d v="1899-12-30T15:52:00"/>
    <m/>
    <d v="1899-12-30T00:00:00"/>
    <n v="0"/>
    <n v="0"/>
    <d v="1899-12-30T16:00:00"/>
    <d v="1899-12-30T00:08:00"/>
    <n v="0"/>
    <n v="8"/>
    <d v="1899-12-30T16:10:00"/>
    <d v="1899-12-30T00:10:00"/>
    <n v="0"/>
    <n v="10"/>
    <d v="1899-12-30T16:10:00"/>
    <d v="1899-12-30T16:10:00"/>
    <d v="1899-12-30T00:00:00"/>
    <n v="0"/>
    <n v="0"/>
    <d v="1899-12-30T05:40:00"/>
    <n v="5"/>
    <n v="40"/>
    <d v="1899-12-30T00:51:00"/>
    <n v="0"/>
    <n v="51"/>
    <d v="1899-12-30T02:40:00"/>
    <n v="2"/>
    <n v="40"/>
    <d v="1899-12-30T01:34:00"/>
    <n v="1"/>
    <n v="34"/>
    <m/>
    <m/>
    <m/>
    <n v="-7.013888888888889E-2"/>
    <e v="#NUM!"/>
    <e v="#NUM!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30:00"/>
    <n v="0"/>
    <n v="30"/>
    <d v="1899-12-30T00:00:00"/>
    <n v="0"/>
    <n v="0"/>
    <n v="2877829.3360000034"/>
    <n v="46223"/>
    <n v="65.065084745762718"/>
    <n v="62.259683188023352"/>
    <m/>
    <m/>
    <m/>
    <m/>
    <m/>
  </r>
  <r>
    <n v="813"/>
    <n v="96"/>
    <d v="2012-01-23T00:00:00"/>
    <n v="1"/>
    <x v="46"/>
    <n v="32"/>
    <s v="TSL,JSR"/>
    <s v="ANTHRACITE/BLENDED PCI"/>
    <s v="NAVIOS VECTOR/FEORELA"/>
    <d v="1899-12-30T16:40:00"/>
    <x v="797"/>
    <s v="DTY-WT 1-WCS-RLS 1-IMWB 1-DTY"/>
    <n v="59"/>
    <n v="0"/>
    <m/>
    <d v="1899-12-30T16:40:00"/>
    <d v="1899-12-30T16:40:00"/>
    <d v="1899-12-30T00:00:00"/>
    <n v="0"/>
    <n v="0"/>
    <d v="1899-12-30T17:20:00"/>
    <d v="1899-12-30T00:40:00"/>
    <n v="0"/>
    <n v="40"/>
    <d v="1899-12-30T17:25:00"/>
    <d v="1899-12-30T00:05:00"/>
    <n v="0"/>
    <n v="5"/>
    <d v="1899-12-30T17:40:00"/>
    <d v="1899-12-30T00:15:00"/>
    <n v="0"/>
    <n v="15"/>
    <d v="1899-12-30T17:45:00"/>
    <d v="1899-12-30T19:30:00"/>
    <d v="1899-12-30T01:45:00"/>
    <n v="1"/>
    <n v="45"/>
    <d v="1899-12-30T17:45:00"/>
    <d v="1899-12-30T19:30:00"/>
    <d v="1899-12-30T01:45:00"/>
    <n v="1"/>
    <n v="45"/>
    <d v="1899-12-30T20:12:00"/>
    <d v="1899-12-30T00:42:00"/>
    <n v="0"/>
    <n v="42"/>
    <d v="1899-12-30T20:14:00"/>
    <d v="1899-12-30T00:02:00"/>
    <n v="0"/>
    <n v="2"/>
    <d v="1899-12-30T22:33:00"/>
    <d v="1899-12-30T02:19:00"/>
    <n v="2"/>
    <n v="19"/>
    <d v="1899-12-30T22:33:00"/>
    <d v="1899-12-30T22:33:00"/>
    <d v="1899-12-30T00:00:00"/>
    <n v="0"/>
    <n v="0"/>
    <d v="1899-12-30T22:33:00"/>
    <d v="1899-12-30T22:33:00"/>
    <m/>
    <d v="1899-12-30T00:00:00"/>
    <n v="0"/>
    <n v="0"/>
    <d v="1899-12-30T22:40:00"/>
    <d v="1899-12-30T00:07:00"/>
    <n v="0"/>
    <n v="7"/>
    <d v="1899-12-30T22:50:00"/>
    <d v="1899-12-30T00:10:00"/>
    <n v="0"/>
    <n v="10"/>
    <d v="1899-12-30T22:50:00"/>
    <d v="1899-12-30T22:50:00"/>
    <d v="1899-12-30T00:00:00"/>
    <n v="0"/>
    <n v="0"/>
    <d v="1899-12-30T06:10:00"/>
    <n v="6"/>
    <n v="10"/>
    <d v="1899-12-30T01:14:00"/>
    <n v="1"/>
    <n v="14"/>
    <d v="1899-12-30T01:45:00"/>
    <n v="1"/>
    <n v="45"/>
    <d v="1899-12-30T02:19:00"/>
    <n v="2"/>
    <n v="19"/>
    <m/>
    <m/>
    <m/>
    <d v="1899-12-30T01:08:00"/>
    <n v="1"/>
    <n v="8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11:00"/>
    <n v="1"/>
    <n v="11"/>
    <d v="1899-12-30T00:00:00"/>
    <m/>
    <n v="0"/>
    <n v="2881608.6560000032"/>
    <n v="46282"/>
    <n v="64.056271186440682"/>
    <n v="62.261973467006683"/>
    <m/>
    <m/>
    <m/>
    <m/>
    <m/>
  </r>
  <r>
    <n v="814"/>
    <n v="97"/>
    <d v="2012-01-23T00:00:00"/>
    <n v="1"/>
    <x v="62"/>
    <n v="2"/>
    <s v="WELLMAN"/>
    <s v="HARD COKING COAL"/>
    <s v="LIGARI"/>
    <d v="1899-12-30T17:30:00"/>
    <x v="798"/>
    <s v="DTY-WT 1-WCS manual-RLS 2-IMWB 1-DTY"/>
    <n v="58"/>
    <n v="1"/>
    <m/>
    <d v="1899-12-30T17:30:00"/>
    <d v="1899-12-30T17:30:00"/>
    <d v="1899-12-30T00:00:00"/>
    <n v="0"/>
    <n v="0"/>
    <d v="1899-12-30T20:10:00"/>
    <d v="1899-12-30T02:40:00"/>
    <n v="2"/>
    <n v="40"/>
    <d v="1899-12-30T20:15:00"/>
    <d v="1899-12-30T00:05:00"/>
    <n v="0"/>
    <n v="5"/>
    <d v="1899-12-30T20:40:00"/>
    <d v="1899-12-30T00:25:00"/>
    <n v="0"/>
    <n v="25"/>
    <d v="1899-12-30T20:55:00"/>
    <d v="1899-12-30T23:10:00"/>
    <d v="1899-12-30T02:15:00"/>
    <n v="2"/>
    <n v="15"/>
    <d v="1899-12-30T20:55:00"/>
    <d v="1899-12-30T23:10:00"/>
    <d v="1899-12-30T02:15:00"/>
    <n v="2"/>
    <n v="15"/>
    <d v="1899-12-31T00:34:00"/>
    <d v="1899-12-30T01:24:00"/>
    <n v="1"/>
    <n v="24"/>
    <d v="1899-12-31T00:36:00"/>
    <d v="1899-12-30T00:02:00"/>
    <n v="0"/>
    <n v="2"/>
    <d v="1899-12-31T01:50:00"/>
    <d v="1899-12-30T01:14:00"/>
    <n v="1"/>
    <n v="14"/>
    <d v="1899-12-31T01:50:00"/>
    <d v="1899-12-31T01:50:00"/>
    <d v="1899-12-30T00:00:00"/>
    <n v="0"/>
    <n v="0"/>
    <d v="1899-12-31T01:50:00"/>
    <d v="1899-12-31T01:50:00"/>
    <m/>
    <d v="1899-12-30T00:00:00"/>
    <n v="0"/>
    <n v="0"/>
    <d v="1899-12-31T02:05:00"/>
    <d v="1899-12-30T00:15:00"/>
    <n v="0"/>
    <n v="15"/>
    <d v="1899-12-31T02:15:00"/>
    <d v="1899-12-30T00:10:00"/>
    <n v="0"/>
    <n v="10"/>
    <d v="1899-12-31T02:15:00"/>
    <d v="1899-12-31T02:15:00"/>
    <d v="1899-12-30T00:00:00"/>
    <n v="0"/>
    <n v="0"/>
    <d v="1899-12-30T08:45:00"/>
    <n v="8"/>
    <n v="45"/>
    <d v="1899-12-30T02:14:00"/>
    <n v="2"/>
    <n v="14"/>
    <d v="1899-12-30T02:15:00"/>
    <n v="2"/>
    <n v="15"/>
    <d v="1899-12-30T01:14:00"/>
    <n v="1"/>
    <n v="14"/>
    <m/>
    <m/>
    <m/>
    <e v="#REF!"/>
    <e v="#REF!"/>
    <e v="#REF!"/>
    <d v="1899-12-30T00:00:00"/>
    <n v="0"/>
    <n v="0"/>
    <d v="1899-12-30T00:00:00"/>
    <n v="0"/>
    <n v="0"/>
    <d v="1899-12-30T00:00:00"/>
    <n v="0"/>
    <n v="0"/>
    <d v="1899-12-30T02:45:00"/>
    <n v="2"/>
    <n v="45"/>
    <d v="1899-12-30T00:00:00"/>
    <n v="0"/>
    <n v="0"/>
    <d v="1899-12-30T01:45:00"/>
    <n v="1"/>
    <n v="45"/>
    <d v="1899-12-30T00:00:00"/>
    <m/>
    <n v="0"/>
    <n v="2885321.3960000034"/>
    <n v="46340"/>
    <n v="64.012758620689652"/>
    <n v="62.264164782045825"/>
    <m/>
    <m/>
    <m/>
    <m/>
    <m/>
  </r>
  <r>
    <n v="815"/>
    <n v="98"/>
    <d v="2012-01-24T00:00:00"/>
    <n v="1"/>
    <x v="54"/>
    <n v="5"/>
    <s v="HIND ENERGY"/>
    <s v="STEAM NON COKING"/>
    <s v="IPSEA COLOSSUS"/>
    <d v="1899-12-30T01:45:00"/>
    <x v="799"/>
    <s v="DTY-WT 1-WCS manual-RLS 2-IMWB 1-DTY"/>
    <n v="58"/>
    <n v="1"/>
    <m/>
    <d v="1899-12-30T01:45:00"/>
    <d v="1899-12-30T01:45:00"/>
    <d v="1899-12-30T00:00:00"/>
    <n v="0"/>
    <n v="0"/>
    <d v="1899-12-30T02:00:00"/>
    <d v="1899-12-30T00:15:00"/>
    <n v="0"/>
    <n v="15"/>
    <d v="1899-12-30T02:00:00"/>
    <d v="1899-12-30T00:00:00"/>
    <n v="0"/>
    <n v="0"/>
    <d v="1899-12-30T02:30:00"/>
    <d v="1899-12-30T00:30:00"/>
    <n v="0"/>
    <n v="30"/>
    <d v="1899-12-30T02:35:00"/>
    <d v="1899-12-30T03:25:00"/>
    <d v="1899-12-30T00:50:00"/>
    <n v="0"/>
    <n v="50"/>
    <d v="1899-12-30T02:35:00"/>
    <d v="1899-12-30T03:25:00"/>
    <d v="1899-12-30T00:50:00"/>
    <n v="0"/>
    <n v="50"/>
    <d v="1899-12-30T02:35:00"/>
    <n v="-3.472222222222221E-2"/>
    <e v="#NUM!"/>
    <e v="#NUM!"/>
    <d v="1899-12-30T02:50:00"/>
    <d v="1899-12-30T00:15:00"/>
    <n v="0"/>
    <n v="15"/>
    <d v="1899-12-30T11:45:00"/>
    <d v="1899-12-30T08:55:00"/>
    <n v="8"/>
    <n v="55"/>
    <d v="1899-12-30T11:45:00"/>
    <d v="1899-12-30T11:45:00"/>
    <d v="1899-12-30T00:00:00"/>
    <n v="0"/>
    <n v="0"/>
    <d v="1899-12-30T11:45:00"/>
    <d v="1899-12-30T11:45:00"/>
    <m/>
    <d v="1899-12-30T00:00:00"/>
    <n v="0"/>
    <n v="0"/>
    <d v="1899-12-30T12:00:00"/>
    <d v="1899-12-30T00:15:00"/>
    <n v="0"/>
    <n v="15"/>
    <d v="1899-12-30T12:15:00"/>
    <d v="1899-12-30T00:15:00"/>
    <n v="0"/>
    <n v="15"/>
    <d v="1899-12-30T12:15:00"/>
    <d v="1899-12-30T12:15:00"/>
    <d v="1899-12-30T00:00:00"/>
    <n v="0"/>
    <n v="0"/>
    <d v="1899-12-30T10:30:00"/>
    <n v="10"/>
    <n v="30"/>
    <d v="1899-12-30T00:10:00"/>
    <n v="0"/>
    <n v="10"/>
    <d v="1899-12-30T00:50:00"/>
    <n v="0"/>
    <n v="50"/>
    <d v="1899-12-30T08:55:00"/>
    <n v="8"/>
    <n v="55"/>
    <m/>
    <m/>
    <m/>
    <d v="1899-12-30T00:00:00"/>
    <n v="0"/>
    <n v="0"/>
    <d v="1899-12-30T00:00:00"/>
    <n v="0"/>
    <n v="0"/>
    <m/>
    <n v="0"/>
    <n v="0"/>
    <m/>
    <n v="0"/>
    <n v="0"/>
    <d v="1899-12-30T08:55:00"/>
    <n v="8"/>
    <n v="55"/>
    <m/>
    <n v="0"/>
    <n v="0"/>
    <m/>
    <n v="0"/>
    <n v="0"/>
    <m/>
    <m/>
    <m/>
    <n v="2888921.8160000034"/>
    <n v="46398"/>
    <n v="62.076206896551724"/>
    <n v="62.26392982456148"/>
    <m/>
    <m/>
    <m/>
    <m/>
    <m/>
  </r>
  <r>
    <n v="816"/>
    <n v="99"/>
    <d v="2012-01-24T00:00:00"/>
    <n v="1"/>
    <x v="46"/>
    <n v="33"/>
    <s v="TSL,JSR"/>
    <s v="MILLENIUM HCC"/>
    <s v="SEA OF GRACIA"/>
    <d v="1899-12-30T10:30:00"/>
    <x v="800"/>
    <s v="DTY-WT 1-WCS-RLS 1-IMWB 1-DTY"/>
    <n v="60"/>
    <n v="0"/>
    <m/>
    <d v="1899-12-30T10:30:00"/>
    <d v="1899-12-30T10:30:00"/>
    <d v="1899-12-30T00:00:00"/>
    <n v="0"/>
    <n v="0"/>
    <d v="1899-12-30T10:45:00"/>
    <d v="1899-12-30T00:15:00"/>
    <n v="0"/>
    <n v="15"/>
    <d v="1899-12-30T10:45:00"/>
    <d v="1899-12-30T00:00:00"/>
    <n v="0"/>
    <n v="0"/>
    <d v="1899-12-30T11:20:00"/>
    <d v="1899-12-30T00:35:00"/>
    <n v="0"/>
    <n v="35"/>
    <d v="1899-12-30T11:20:00"/>
    <d v="1899-12-30T11:35:00"/>
    <d v="1899-12-30T00:15:00"/>
    <n v="0"/>
    <n v="15"/>
    <d v="1899-12-30T11:20:00"/>
    <d v="1899-12-30T11:35:00"/>
    <d v="1899-12-30T00:15:00"/>
    <n v="0"/>
    <n v="15"/>
    <d v="1899-12-30T12:55:00"/>
    <d v="1899-12-30T01:20:00"/>
    <n v="1"/>
    <n v="20"/>
    <d v="1899-12-30T12:55:00"/>
    <d v="1899-12-30T00:00:00"/>
    <n v="0"/>
    <n v="0"/>
    <d v="1899-12-30T14:50:00"/>
    <d v="1899-12-30T01:55:00"/>
    <n v="1"/>
    <n v="55"/>
    <d v="1899-12-30T14:50:00"/>
    <d v="1899-12-30T14:50:00"/>
    <d v="1899-12-30T00:00:00"/>
    <n v="0"/>
    <n v="0"/>
    <d v="1899-12-30T14:50:00"/>
    <d v="1899-12-30T14:50:00"/>
    <m/>
    <d v="1899-12-30T00:00:00"/>
    <n v="0"/>
    <n v="0"/>
    <d v="1899-12-30T15:10:00"/>
    <d v="1899-12-30T00:20:00"/>
    <n v="0"/>
    <n v="20"/>
    <d v="1899-12-30T15:50:00"/>
    <d v="1899-12-30T00:40:00"/>
    <n v="0"/>
    <n v="40"/>
    <d v="1899-12-30T15:50:00"/>
    <d v="1899-12-30T15:50:00"/>
    <d v="1899-12-30T00:00:00"/>
    <n v="0"/>
    <n v="0"/>
    <d v="1899-12-30T05:20:00"/>
    <n v="5"/>
    <n v="20"/>
    <d v="1899-12-30T02:55:00"/>
    <n v="2"/>
    <n v="55"/>
    <d v="1899-12-30T00:15:00"/>
    <n v="0"/>
    <n v="15"/>
    <d v="1899-12-30T01:55:00"/>
    <n v="1"/>
    <n v="55"/>
    <m/>
    <m/>
    <m/>
    <d v="1899-12-30T01:55:00"/>
    <n v="1"/>
    <n v="55"/>
    <d v="1899-12-30T00:00:00"/>
    <n v="0"/>
    <n v="0"/>
    <m/>
    <n v="0"/>
    <n v="0"/>
    <m/>
    <n v="0"/>
    <n v="0"/>
    <m/>
    <n v="0"/>
    <n v="0"/>
    <m/>
    <n v="0"/>
    <n v="0"/>
    <m/>
    <n v="0"/>
    <n v="0"/>
    <m/>
    <m/>
    <m/>
    <n v="2892776.4260000032"/>
    <n v="46458"/>
    <n v="64.243499999999997"/>
    <n v="62.266486417839836"/>
    <m/>
    <m/>
    <m/>
    <m/>
    <m/>
  </r>
  <r>
    <n v="817"/>
    <n v="100"/>
    <d v="2012-01-24T00:00:00"/>
    <n v="1"/>
    <x v="47"/>
    <n v="13"/>
    <s v="TSL,HALDIA"/>
    <s v="OAKY NORTH/KESTRAL"/>
    <s v="FRONTIER AMBITION/FEORILA"/>
    <d v="1899-12-30T13:00:00"/>
    <x v="801"/>
    <s v="DTY-WT 1-WCS-RLS 2-IMWB 1-DTY"/>
    <n v="59"/>
    <n v="0"/>
    <m/>
    <d v="1899-12-30T13:00:00"/>
    <d v="1899-12-30T13:00:00"/>
    <d v="1899-12-30T00:00:00"/>
    <n v="0"/>
    <n v="0"/>
    <d v="1899-12-30T13:20:00"/>
    <d v="1899-12-30T00:20:00"/>
    <n v="0"/>
    <n v="20"/>
    <d v="1899-12-30T13:20:00"/>
    <d v="1899-12-30T00:00:00"/>
    <n v="0"/>
    <n v="0"/>
    <d v="1899-12-30T13:50:00"/>
    <d v="1899-12-30T00:30:00"/>
    <n v="0"/>
    <n v="30"/>
    <d v="1899-12-30T14:00:00"/>
    <d v="1899-12-30T15:30:00"/>
    <d v="1899-12-30T01:30:00"/>
    <n v="1"/>
    <n v="30"/>
    <d v="1899-12-30T14:00:00"/>
    <d v="1899-12-30T15:30:00"/>
    <d v="1899-12-30T01:30:00"/>
    <n v="1"/>
    <n v="30"/>
    <d v="1899-12-30T16:57:00"/>
    <d v="1899-12-30T01:27:00"/>
    <n v="1"/>
    <n v="27"/>
    <d v="1899-12-30T16:58:00"/>
    <d v="1899-12-30T00:01:00"/>
    <n v="0"/>
    <n v="1"/>
    <d v="1899-12-30T22:00:00"/>
    <d v="1899-12-30T05:02:00"/>
    <n v="5"/>
    <n v="2"/>
    <d v="1899-12-30T18:13:00"/>
    <d v="1899-12-30T18:13:00"/>
    <d v="1899-12-30T00:00:00"/>
    <n v="0"/>
    <n v="0"/>
    <d v="1899-12-30T18:13:00"/>
    <d v="1899-12-30T18:13:00"/>
    <m/>
    <d v="1899-12-30T00:00:00"/>
    <n v="0"/>
    <n v="0"/>
    <d v="1899-12-30T18:30:00"/>
    <d v="1899-12-30T00:17:00"/>
    <n v="0"/>
    <n v="17"/>
    <d v="1899-12-30T18:45:00"/>
    <d v="1899-12-30T00:15:00"/>
    <n v="0"/>
    <n v="15"/>
    <d v="1899-12-30T22:45:00"/>
    <d v="1899-12-30T22:45:00"/>
    <d v="1899-12-30T00:00:00"/>
    <n v="0"/>
    <n v="0"/>
    <d v="1899-12-30T09:45:00"/>
    <n v="9"/>
    <n v="45"/>
    <d v="1899-12-30T02:29:00"/>
    <n v="2"/>
    <n v="29"/>
    <d v="1899-12-30T01:30:00"/>
    <n v="1"/>
    <n v="30"/>
    <d v="1899-12-30T05:02:00"/>
    <n v="5"/>
    <n v="2"/>
    <m/>
    <m/>
    <m/>
    <d v="1899-12-30T05:02:00"/>
    <n v="5"/>
    <n v="2"/>
    <d v="1899-12-30T00:00:00"/>
    <n v="0"/>
    <n v="0"/>
    <m/>
    <n v="0"/>
    <n v="0"/>
    <m/>
    <n v="0"/>
    <n v="0"/>
    <m/>
    <n v="0"/>
    <n v="0"/>
    <m/>
    <n v="0"/>
    <n v="0"/>
    <m/>
    <n v="0"/>
    <n v="0"/>
    <m/>
    <m/>
    <m/>
    <n v="2896551.8260000031"/>
    <n v="46517"/>
    <n v="63.989830508474576"/>
    <n v="62.268672227357811"/>
    <m/>
    <m/>
    <m/>
    <m/>
    <m/>
  </r>
  <r>
    <n v="818"/>
    <n v="101"/>
    <d v="2012-01-24T00:00:00"/>
    <n v="1"/>
    <x v="71"/>
    <n v="1"/>
    <s v="JAL"/>
    <s v="NON COKING"/>
    <s v="FENGLI1"/>
    <d v="1899-12-30T15:00:00"/>
    <x v="802"/>
    <s v="DTY-WT 1-WCS-RLS 1-IMWB 1-DTY"/>
    <n v="57"/>
    <n v="2"/>
    <m/>
    <d v="1899-12-30T15:00:00"/>
    <d v="1899-12-30T15:00:00"/>
    <d v="1899-12-30T00:00:00"/>
    <n v="0"/>
    <n v="0"/>
    <d v="1899-12-30T17:00:00"/>
    <d v="1899-12-30T02:00:00"/>
    <n v="2"/>
    <n v="0"/>
    <d v="1899-12-30T17:00:00"/>
    <d v="1899-12-30T00:00:00"/>
    <n v="0"/>
    <n v="0"/>
    <d v="1899-12-30T17:25:00"/>
    <d v="1899-12-30T00:25:00"/>
    <n v="0"/>
    <n v="25"/>
    <d v="1899-12-30T17:30:00"/>
    <d v="1899-12-30T18:25:00"/>
    <d v="1899-12-30T00:55:00"/>
    <n v="0"/>
    <n v="55"/>
    <d v="1899-12-30T17:30:00"/>
    <d v="1899-12-30T18:25:00"/>
    <d v="1899-12-30T00:55:00"/>
    <n v="0"/>
    <n v="55"/>
    <d v="1899-12-30T20:03:00"/>
    <d v="1899-12-30T01:38:00"/>
    <n v="1"/>
    <n v="38"/>
    <d v="1899-12-30T20:09:00"/>
    <d v="1899-12-30T00:06:00"/>
    <n v="0"/>
    <n v="6"/>
    <d v="1899-12-30T23:43:00"/>
    <d v="1899-12-30T03:34:00"/>
    <n v="3"/>
    <n v="34"/>
    <d v="1899-12-30T23:43:00"/>
    <d v="1899-12-30T23:43:00"/>
    <d v="1899-12-30T00:00:00"/>
    <n v="0"/>
    <n v="0"/>
    <d v="1899-12-30T23:43:00"/>
    <d v="1899-12-30T23:43:00"/>
    <m/>
    <d v="1899-12-30T00:00:00"/>
    <n v="0"/>
    <n v="0"/>
    <d v="1899-12-31T00:00:00"/>
    <d v="1899-12-30T00:17:00"/>
    <n v="0"/>
    <n v="17"/>
    <d v="1899-12-31T00:15:00"/>
    <d v="1899-12-30T00:15:00"/>
    <n v="0"/>
    <n v="15"/>
    <d v="1899-12-31T01:00:00"/>
    <d v="1899-12-31T01:00:00"/>
    <d v="1899-12-30T00:00:00"/>
    <n v="0"/>
    <n v="0"/>
    <d v="1899-12-30T10:00:00"/>
    <n v="10"/>
    <n v="0"/>
    <d v="1899-12-30T02:35:00"/>
    <n v="2"/>
    <n v="35"/>
    <d v="1899-12-30T00:55:00"/>
    <n v="0"/>
    <n v="55"/>
    <d v="1899-12-30T03:34:00"/>
    <n v="3"/>
    <n v="34"/>
    <m/>
    <m/>
    <m/>
    <d v="1899-12-30T03:34:00"/>
    <n v="3"/>
    <n v="34"/>
    <d v="1899-12-30T00:00:00"/>
    <n v="0"/>
    <n v="0"/>
    <m/>
    <n v="0"/>
    <n v="0"/>
    <m/>
    <n v="0"/>
    <n v="0"/>
    <m/>
    <n v="0"/>
    <n v="0"/>
    <m/>
    <n v="0"/>
    <n v="0"/>
    <m/>
    <n v="0"/>
    <n v="0"/>
    <m/>
    <m/>
    <m/>
    <n v="2900205.0060000033"/>
    <n v="46574"/>
    <n v="64.090877192982447"/>
    <n v="62.270902348950131"/>
    <m/>
    <m/>
    <m/>
    <m/>
    <m/>
  </r>
  <r>
    <n v="819"/>
    <n v="102"/>
    <d v="2012-01-25T00:00:00"/>
    <n v="1"/>
    <x v="58"/>
    <n v="6"/>
    <s v="BEL"/>
    <s v="HARD COKING COAL(OCJC)"/>
    <s v="ORIENT CHAMPION"/>
    <d v="1899-12-30T03:30:00"/>
    <x v="803"/>
    <s v="DTY-WT 1-WCS-RLS 1-IMWB 1-DTY"/>
    <n v="56"/>
    <n v="3"/>
    <m/>
    <d v="1899-12-30T03:30:00"/>
    <d v="1899-12-30T03:30:00"/>
    <d v="1899-12-30T00:00:00"/>
    <n v="0"/>
    <n v="0"/>
    <d v="1899-12-30T03:35:00"/>
    <d v="1899-12-30T00:05:00"/>
    <n v="0"/>
    <n v="5"/>
    <d v="1899-12-30T03:45:00"/>
    <d v="1899-12-30T00:10:00"/>
    <n v="0"/>
    <n v="10"/>
    <d v="1899-12-30T04:10:00"/>
    <d v="1899-12-30T00:25:00"/>
    <n v="0"/>
    <n v="25"/>
    <d v="1899-12-30T04:15:00"/>
    <d v="1899-12-30T08:00:00"/>
    <d v="1899-12-30T03:45:00"/>
    <n v="3"/>
    <n v="45"/>
    <d v="1899-12-30T04:15:00"/>
    <d v="1899-12-30T08:00:00"/>
    <d v="1899-12-30T03:45:00"/>
    <n v="3"/>
    <m/>
    <d v="1899-12-30T06:28:00"/>
    <n v="-6.3888888888888884E-2"/>
    <e v="#NUM!"/>
    <e v="#NUM!"/>
    <d v="1899-12-30T06:28:00"/>
    <d v="1899-12-30T00:00:00"/>
    <n v="0"/>
    <n v="0"/>
    <d v="1899-12-30T08:40:00"/>
    <d v="1899-12-30T02:12:00"/>
    <n v="2"/>
    <n v="12"/>
    <d v="1899-12-30T08:40:00"/>
    <d v="1899-12-30T08:40:00"/>
    <d v="1899-12-30T00:00:00"/>
    <n v="0"/>
    <n v="0"/>
    <d v="1899-12-30T08:40:00"/>
    <d v="1899-12-30T08:40:00"/>
    <m/>
    <d v="1899-12-30T00:00:00"/>
    <n v="0"/>
    <n v="0"/>
    <d v="1899-12-30T08:55:00"/>
    <d v="1899-12-30T00:15:00"/>
    <n v="0"/>
    <n v="15"/>
    <d v="1899-12-30T09:00:00"/>
    <d v="1899-12-30T00:05:00"/>
    <n v="0"/>
    <n v="5"/>
    <d v="1899-12-30T09:05:00"/>
    <d v="1899-12-30T09:10:00"/>
    <d v="1899-12-30T00:05:00"/>
    <n v="0"/>
    <n v="5"/>
    <d v="1899-12-30T05:40:00"/>
    <n v="5"/>
    <n v="40"/>
    <n v="-3.2638888888888856E-2"/>
    <e v="#NUM!"/>
    <e v="#NUM!"/>
    <d v="1899-12-30T03:45:00"/>
    <n v="3"/>
    <n v="45"/>
    <d v="1899-12-30T02:12:00"/>
    <n v="2"/>
    <n v="12"/>
    <m/>
    <m/>
    <m/>
    <d v="1899-12-30T01:51:00"/>
    <n v="1"/>
    <n v="51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21:00"/>
    <n v="0"/>
    <n v="21"/>
    <d v="1899-12-30T00:00:00"/>
    <m/>
    <m/>
    <n v="2903837.9160000035"/>
    <n v="46630"/>
    <n v="64.873392857142861"/>
    <n v="62.274027793266214"/>
    <m/>
    <m/>
    <m/>
    <m/>
    <m/>
  </r>
  <r>
    <n v="820"/>
    <n v="103"/>
    <d v="2012-01-25T00:00:00"/>
    <n v="1"/>
    <x v="72"/>
    <n v="2"/>
    <m/>
    <s v="KOL / NC COAL"/>
    <m/>
    <d v="1899-12-30T09:30:00"/>
    <x v="804"/>
    <s v="DTY-WT 1-WCS-RLS 1-IMWB 1-DTY"/>
    <n v="58"/>
    <n v="1"/>
    <m/>
    <m/>
    <m/>
    <d v="1899-12-30T00:00:00"/>
    <n v="0"/>
    <n v="0"/>
    <m/>
    <d v="1899-12-30T00:00:00"/>
    <n v="0"/>
    <n v="0"/>
    <m/>
    <d v="1899-12-30T00:00:00"/>
    <n v="0"/>
    <n v="0"/>
    <m/>
    <m/>
    <n v="0"/>
    <n v="0"/>
    <m/>
    <m/>
    <d v="1899-12-30T00:00:00"/>
    <n v="0"/>
    <n v="0"/>
    <m/>
    <m/>
    <d v="1899-12-30T00:00:00"/>
    <m/>
    <m/>
    <m/>
    <m/>
    <n v="0"/>
    <n v="0"/>
    <m/>
    <d v="1899-12-30T00:00:00"/>
    <n v="0"/>
    <n v="0"/>
    <m/>
    <m/>
    <n v="0"/>
    <m/>
    <m/>
    <m/>
    <m/>
    <n v="0"/>
    <n v="0"/>
    <m/>
    <m/>
    <m/>
    <d v="1899-12-30T00:00:00"/>
    <m/>
    <n v="0"/>
    <m/>
    <d v="1899-12-30T00:00:00"/>
    <n v="0"/>
    <n v="0"/>
    <m/>
    <d v="1899-12-30T00:00:00"/>
    <n v="0"/>
    <n v="0"/>
    <m/>
    <m/>
    <m/>
    <n v="0"/>
    <n v="0"/>
    <m/>
    <n v="0"/>
    <n v="0"/>
    <d v="1899-12-30T00:00:00"/>
    <n v="0"/>
    <n v="0"/>
    <d v="1899-12-30T00:00:00"/>
    <n v="0"/>
    <n v="0"/>
    <d v="1899-12-30T00:00:00"/>
    <n v="0"/>
    <n v="0"/>
    <m/>
    <m/>
    <m/>
    <d v="1899-12-30T00:00:00"/>
    <n v="0"/>
    <n v="0"/>
    <m/>
    <n v="0"/>
    <n v="0"/>
    <m/>
    <n v="0"/>
    <n v="0"/>
    <m/>
    <n v="0"/>
    <n v="0"/>
    <m/>
    <n v="0"/>
    <n v="0"/>
    <m/>
    <n v="0"/>
    <n v="0"/>
    <m/>
    <m/>
    <m/>
    <m/>
    <m/>
    <m/>
    <m/>
    <m/>
    <n v="60.803620689655176"/>
    <m/>
    <m/>
    <m/>
    <m/>
    <m/>
    <m/>
  </r>
  <r>
    <n v="821"/>
    <n v="104"/>
    <d v="2012-01-25T00:00:00"/>
    <n v="1"/>
    <x v="73"/>
    <m/>
    <m/>
    <m/>
    <m/>
    <m/>
    <x v="34"/>
    <m/>
    <m/>
    <m/>
    <m/>
    <m/>
    <m/>
    <d v="1899-12-30T00:00:00"/>
    <n v="0"/>
    <n v="0"/>
    <m/>
    <d v="1899-12-30T00:00:00"/>
    <n v="0"/>
    <n v="0"/>
    <m/>
    <d v="1899-12-30T00:00:00"/>
    <n v="0"/>
    <n v="0"/>
    <m/>
    <m/>
    <n v="0"/>
    <n v="0"/>
    <m/>
    <m/>
    <d v="1899-12-30T00:00:00"/>
    <n v="0"/>
    <n v="0"/>
    <m/>
    <m/>
    <d v="1899-12-30T00:00:00"/>
    <m/>
    <m/>
    <m/>
    <m/>
    <n v="0"/>
    <n v="0"/>
    <m/>
    <d v="1899-12-30T00:00:00"/>
    <n v="0"/>
    <n v="0"/>
    <m/>
    <m/>
    <m/>
    <m/>
    <m/>
    <m/>
    <m/>
    <n v="0"/>
    <n v="0"/>
    <m/>
    <m/>
    <m/>
    <d v="1899-12-30T00:00:00"/>
    <m/>
    <m/>
    <m/>
    <d v="1899-12-30T00:00:00"/>
    <n v="0"/>
    <n v="0"/>
    <m/>
    <d v="1899-12-30T00:00:00"/>
    <n v="0"/>
    <n v="0"/>
    <m/>
    <m/>
    <m/>
    <n v="0"/>
    <m/>
    <m/>
    <n v="0"/>
    <n v="0"/>
    <d v="1899-12-30T00:00:00"/>
    <n v="0"/>
    <n v="0"/>
    <d v="1899-12-30T00:00:00"/>
    <n v="0"/>
    <n v="0"/>
    <d v="1899-12-30T00:00:00"/>
    <n v="0"/>
    <n v="0"/>
    <m/>
    <m/>
    <m/>
    <d v="1899-12-30T00:00:00"/>
    <n v="0"/>
    <n v="0"/>
    <m/>
    <n v="0"/>
    <n v="0"/>
    <m/>
    <n v="0"/>
    <n v="0"/>
    <m/>
    <n v="0"/>
    <n v="0"/>
    <m/>
    <n v="0"/>
    <n v="0"/>
    <m/>
    <n v="0"/>
    <n v="0"/>
    <m/>
    <m/>
    <m/>
    <m/>
    <m/>
    <m/>
    <m/>
    <m/>
    <m/>
    <m/>
    <m/>
    <m/>
    <m/>
    <m/>
    <m/>
  </r>
  <r>
    <n v="822"/>
    <n v="105"/>
    <d v="2012-01-25T00:00:00"/>
    <n v="1"/>
    <x v="73"/>
    <m/>
    <m/>
    <m/>
    <m/>
    <m/>
    <x v="34"/>
    <m/>
    <m/>
    <m/>
    <m/>
    <m/>
    <m/>
    <d v="1899-12-30T00:00:00"/>
    <n v="0"/>
    <n v="0"/>
    <m/>
    <d v="1899-12-30T00:00:00"/>
    <n v="0"/>
    <n v="0"/>
    <m/>
    <d v="1899-12-30T00:00:00"/>
    <n v="0"/>
    <n v="0"/>
    <m/>
    <m/>
    <n v="0"/>
    <n v="0"/>
    <m/>
    <m/>
    <d v="1899-12-30T00:00:00"/>
    <n v="0"/>
    <n v="0"/>
    <m/>
    <m/>
    <m/>
    <m/>
    <m/>
    <m/>
    <m/>
    <n v="0"/>
    <n v="0"/>
    <m/>
    <m/>
    <n v="0"/>
    <m/>
    <m/>
    <m/>
    <m/>
    <m/>
    <m/>
    <m/>
    <m/>
    <n v="0"/>
    <m/>
    <m/>
    <m/>
    <m/>
    <d v="1899-12-30T00:00:00"/>
    <m/>
    <m/>
    <m/>
    <d v="1899-12-30T00:00:00"/>
    <m/>
    <n v="0"/>
    <m/>
    <d v="1899-12-30T00:00:00"/>
    <n v="0"/>
    <n v="0"/>
    <m/>
    <m/>
    <m/>
    <n v="0"/>
    <m/>
    <m/>
    <n v="0"/>
    <n v="0"/>
    <d v="1899-12-30T00:00:00"/>
    <n v="0"/>
    <n v="0"/>
    <d v="1899-12-30T00:00:00"/>
    <n v="0"/>
    <n v="0"/>
    <d v="1899-12-30T00:00:00"/>
    <n v="0"/>
    <n v="0"/>
    <m/>
    <m/>
    <m/>
    <d v="1899-12-30T00:00:00"/>
    <n v="0"/>
    <n v="0"/>
    <m/>
    <n v="0"/>
    <n v="0"/>
    <m/>
    <n v="0"/>
    <n v="0"/>
    <m/>
    <n v="0"/>
    <n v="0"/>
    <m/>
    <n v="0"/>
    <n v="0"/>
    <m/>
    <m/>
    <m/>
    <m/>
    <m/>
    <m/>
    <m/>
    <m/>
    <m/>
    <m/>
    <m/>
    <m/>
    <m/>
    <m/>
    <m/>
    <m/>
    <m/>
    <m/>
  </r>
  <r>
    <n v="823"/>
    <n v="106"/>
    <m/>
    <m/>
    <x v="73"/>
    <m/>
    <m/>
    <m/>
    <m/>
    <m/>
    <x v="34"/>
    <m/>
    <m/>
    <m/>
    <m/>
    <m/>
    <m/>
    <d v="1899-12-30T00:00:00"/>
    <n v="0"/>
    <n v="0"/>
    <m/>
    <d v="1899-12-30T00:00:00"/>
    <n v="0"/>
    <n v="0"/>
    <m/>
    <d v="1899-12-30T00:00:00"/>
    <n v="0"/>
    <n v="0"/>
    <m/>
    <m/>
    <m/>
    <n v="0"/>
    <m/>
    <m/>
    <d v="1899-12-30T00:00:00"/>
    <n v="0"/>
    <n v="0"/>
    <m/>
    <m/>
    <m/>
    <m/>
    <m/>
    <m/>
    <m/>
    <n v="0"/>
    <n v="0"/>
    <m/>
    <m/>
    <m/>
    <m/>
    <m/>
    <m/>
    <m/>
    <m/>
    <m/>
    <m/>
    <m/>
    <n v="0"/>
    <m/>
    <m/>
    <m/>
    <m/>
    <d v="1899-12-30T00:00:00"/>
    <m/>
    <m/>
    <m/>
    <d v="1899-12-30T00:00:00"/>
    <m/>
    <n v="0"/>
    <m/>
    <d v="1899-12-30T00:00:00"/>
    <m/>
    <n v="0"/>
    <m/>
    <m/>
    <m/>
    <n v="0"/>
    <m/>
    <m/>
    <m/>
    <m/>
    <m/>
    <m/>
    <m/>
    <m/>
    <m/>
    <m/>
    <m/>
    <m/>
    <m/>
    <m/>
    <m/>
    <m/>
    <m/>
    <m/>
    <m/>
    <m/>
    <n v="0"/>
    <n v="0"/>
    <m/>
    <n v="0"/>
    <n v="0"/>
    <m/>
    <n v="0"/>
    <n v="0"/>
    <m/>
    <n v="0"/>
    <n v="0"/>
    <m/>
    <m/>
    <m/>
    <m/>
    <m/>
    <m/>
    <m/>
    <m/>
    <m/>
    <m/>
    <m/>
    <m/>
    <m/>
    <m/>
    <m/>
    <m/>
    <m/>
    <m/>
  </r>
  <r>
    <m/>
    <m/>
    <m/>
    <m/>
    <x v="73"/>
    <m/>
    <m/>
    <m/>
    <m/>
    <m/>
    <x v="34"/>
    <m/>
    <m/>
    <m/>
    <m/>
    <m/>
    <m/>
    <d v="1899-12-30T00:00:00"/>
    <n v="0"/>
    <n v="0"/>
    <m/>
    <d v="1899-12-30T00:00:00"/>
    <n v="0"/>
    <n v="0"/>
    <m/>
    <d v="1899-12-30T00:00:00"/>
    <n v="0"/>
    <n v="0"/>
    <m/>
    <m/>
    <m/>
    <n v="0"/>
    <m/>
    <m/>
    <d v="1899-12-30T00:00:00"/>
    <n v="0"/>
    <n v="0"/>
    <m/>
    <m/>
    <m/>
    <m/>
    <m/>
    <m/>
    <m/>
    <n v="0"/>
    <n v="0"/>
    <m/>
    <m/>
    <m/>
    <m/>
    <m/>
    <m/>
    <m/>
    <m/>
    <m/>
    <m/>
    <m/>
    <n v="0"/>
    <m/>
    <m/>
    <m/>
    <m/>
    <d v="1899-12-30T00:00:00"/>
    <m/>
    <m/>
    <m/>
    <d v="1899-12-30T00:00:00"/>
    <m/>
    <n v="0"/>
    <m/>
    <d v="1899-12-30T00:00:00"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n v="0"/>
    <n v="0"/>
    <m/>
    <n v="0"/>
    <n v="0"/>
    <m/>
    <m/>
    <m/>
    <m/>
    <m/>
    <m/>
    <m/>
    <m/>
    <m/>
    <m/>
    <m/>
    <m/>
    <m/>
    <m/>
    <m/>
    <m/>
    <m/>
    <m/>
  </r>
  <r>
    <m/>
    <m/>
    <m/>
    <m/>
    <x v="73"/>
    <m/>
    <m/>
    <m/>
    <m/>
    <m/>
    <x v="34"/>
    <m/>
    <m/>
    <m/>
    <m/>
    <m/>
    <m/>
    <d v="1899-12-30T00:00:00"/>
    <n v="0"/>
    <n v="0"/>
    <m/>
    <d v="1899-12-30T00:00:00"/>
    <n v="0"/>
    <n v="0"/>
    <m/>
    <d v="1899-12-30T00:00:00"/>
    <n v="0"/>
    <n v="0"/>
    <m/>
    <m/>
    <m/>
    <n v="0"/>
    <m/>
    <m/>
    <d v="1899-12-30T00:00:00"/>
    <n v="0"/>
    <n v="0"/>
    <m/>
    <m/>
    <m/>
    <m/>
    <m/>
    <m/>
    <m/>
    <n v="0"/>
    <m/>
    <m/>
    <m/>
    <m/>
    <m/>
    <m/>
    <m/>
    <m/>
    <m/>
    <m/>
    <m/>
    <m/>
    <n v="0"/>
    <m/>
    <m/>
    <m/>
    <m/>
    <d v="1899-12-30T00:00:00"/>
    <m/>
    <m/>
    <m/>
    <d v="1899-12-30T00:00:00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n v="0"/>
    <n v="0"/>
    <m/>
    <n v="0"/>
    <n v="0"/>
    <m/>
    <m/>
    <m/>
    <m/>
    <m/>
    <m/>
    <m/>
    <m/>
    <m/>
    <m/>
    <m/>
    <m/>
    <m/>
    <m/>
    <m/>
    <m/>
    <m/>
    <m/>
  </r>
  <r>
    <m/>
    <m/>
    <m/>
    <m/>
    <x v="73"/>
    <m/>
    <m/>
    <m/>
    <m/>
    <m/>
    <x v="34"/>
    <m/>
    <m/>
    <m/>
    <m/>
    <m/>
    <m/>
    <d v="1899-12-30T00:00:00"/>
    <n v="0"/>
    <n v="0"/>
    <m/>
    <d v="1899-12-30T00:00:00"/>
    <n v="0"/>
    <n v="0"/>
    <m/>
    <d v="1899-12-30T00:00:00"/>
    <n v="0"/>
    <n v="0"/>
    <m/>
    <m/>
    <m/>
    <n v="0"/>
    <m/>
    <m/>
    <d v="1899-12-30T00:00:00"/>
    <n v="0"/>
    <n v="0"/>
    <m/>
    <m/>
    <m/>
    <m/>
    <m/>
    <m/>
    <m/>
    <m/>
    <m/>
    <m/>
    <m/>
    <m/>
    <m/>
    <m/>
    <m/>
    <m/>
    <m/>
    <m/>
    <m/>
    <m/>
    <n v="0"/>
    <m/>
    <m/>
    <m/>
    <m/>
    <m/>
    <m/>
    <m/>
    <m/>
    <d v="1899-12-30T00:00:00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n v="0"/>
    <n v="0"/>
    <m/>
    <n v="0"/>
    <n v="0"/>
    <m/>
    <m/>
    <m/>
    <m/>
    <m/>
    <m/>
    <m/>
    <m/>
    <m/>
    <m/>
    <m/>
    <m/>
    <m/>
    <m/>
    <m/>
    <m/>
    <m/>
    <m/>
  </r>
  <r>
    <m/>
    <m/>
    <m/>
    <m/>
    <x v="73"/>
    <m/>
    <m/>
    <m/>
    <m/>
    <m/>
    <x v="34"/>
    <m/>
    <m/>
    <m/>
    <m/>
    <m/>
    <m/>
    <d v="1899-12-30T00:00:00"/>
    <n v="0"/>
    <n v="0"/>
    <m/>
    <d v="1899-12-30T00:00:00"/>
    <n v="0"/>
    <n v="0"/>
    <m/>
    <d v="1899-12-30T00:00:00"/>
    <m/>
    <n v="0"/>
    <m/>
    <m/>
    <m/>
    <m/>
    <m/>
    <m/>
    <d v="1899-12-30T00:00:00"/>
    <n v="0"/>
    <n v="0"/>
    <m/>
    <m/>
    <m/>
    <m/>
    <m/>
    <m/>
    <m/>
    <m/>
    <m/>
    <m/>
    <m/>
    <m/>
    <m/>
    <m/>
    <m/>
    <m/>
    <m/>
    <m/>
    <m/>
    <m/>
    <n v="0"/>
    <m/>
    <m/>
    <m/>
    <m/>
    <m/>
    <m/>
    <m/>
    <m/>
    <d v="1899-12-30T00:00:00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n v="0"/>
    <n v="0"/>
    <m/>
    <m/>
    <m/>
    <m/>
    <m/>
    <m/>
    <m/>
    <m/>
    <m/>
    <m/>
    <m/>
    <m/>
    <m/>
    <m/>
    <m/>
    <m/>
    <m/>
    <m/>
  </r>
  <r>
    <m/>
    <m/>
    <m/>
    <m/>
    <x v="73"/>
    <m/>
    <m/>
    <m/>
    <m/>
    <m/>
    <x v="34"/>
    <m/>
    <m/>
    <m/>
    <m/>
    <m/>
    <m/>
    <d v="1899-12-30T00:00:00"/>
    <n v="0"/>
    <n v="0"/>
    <m/>
    <d v="1899-12-30T00:00:00"/>
    <n v="0"/>
    <n v="0"/>
    <m/>
    <d v="1899-12-30T00:00:00"/>
    <m/>
    <n v="0"/>
    <m/>
    <m/>
    <m/>
    <m/>
    <m/>
    <m/>
    <d v="1899-12-30T00:00:0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n v="0"/>
    <n v="0"/>
    <m/>
    <m/>
    <m/>
    <m/>
    <m/>
    <m/>
    <m/>
    <m/>
    <m/>
    <m/>
    <m/>
    <m/>
    <m/>
    <m/>
    <m/>
    <m/>
    <m/>
    <m/>
  </r>
  <r>
    <m/>
    <m/>
    <m/>
    <m/>
    <x v="73"/>
    <m/>
    <m/>
    <m/>
    <m/>
    <m/>
    <x v="34"/>
    <m/>
    <m/>
    <m/>
    <m/>
    <m/>
    <m/>
    <d v="1899-12-30T00:00:00"/>
    <n v="0"/>
    <m/>
    <m/>
    <d v="1899-12-30T00:00:00"/>
    <n v="0"/>
    <n v="0"/>
    <m/>
    <d v="1899-12-30T00:00:00"/>
    <m/>
    <n v="0"/>
    <m/>
    <m/>
    <m/>
    <m/>
    <m/>
    <m/>
    <d v="1899-12-30T00:00:0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</r>
  <r>
    <m/>
    <m/>
    <m/>
    <m/>
    <x v="73"/>
    <m/>
    <m/>
    <m/>
    <m/>
    <m/>
    <x v="34"/>
    <m/>
    <m/>
    <m/>
    <m/>
    <m/>
    <m/>
    <m/>
    <n v="0"/>
    <m/>
    <m/>
    <m/>
    <n v="0"/>
    <n v="0"/>
    <m/>
    <m/>
    <m/>
    <m/>
    <m/>
    <m/>
    <m/>
    <m/>
    <m/>
    <m/>
    <d v="1899-12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x v="73"/>
    <m/>
    <m/>
    <m/>
    <m/>
    <m/>
    <x v="34"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x v="73"/>
    <m/>
    <m/>
    <m/>
    <m/>
    <m/>
    <x v="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x v="73"/>
    <m/>
    <m/>
    <m/>
    <m/>
    <m/>
    <x v="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x v="73"/>
    <m/>
    <m/>
    <m/>
    <m/>
    <m/>
    <x v="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x v="73"/>
    <m/>
    <m/>
    <m/>
    <m/>
    <m/>
    <x v="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x v="73"/>
    <m/>
    <m/>
    <m/>
    <m/>
    <m/>
    <x v="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x v="73"/>
    <m/>
    <m/>
    <m/>
    <m/>
    <m/>
    <x v="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x v="73"/>
    <m/>
    <m/>
    <m/>
    <m/>
    <m/>
    <x v="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4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A3:B7" firstHeaderRow="1" firstDataRow="1" firstDataCol="1"/>
  <pivotFields count="126">
    <pivotField showAll="0"/>
    <pivotField showAll="0"/>
    <pivotField showAll="0"/>
    <pivotField showAll="0"/>
    <pivotField axis="axisRow" showAll="0">
      <items count="75">
        <item h="1" x="58"/>
        <item h="1" x="56"/>
        <item h="1" x="54"/>
        <item h="1" x="68"/>
        <item h="1" x="45"/>
        <item h="1" x="69"/>
        <item h="1" x="60"/>
        <item h="1" x="61"/>
        <item h="1" x="71"/>
        <item h="1" x="49"/>
        <item h="1" x="48"/>
        <item h="1" x="44"/>
        <item h="1" x="65"/>
        <item h="1" x="41"/>
        <item h="1" x="72"/>
        <item h="1" x="59"/>
        <item h="1" x="63"/>
        <item h="1" x="53"/>
        <item h="1" x="27"/>
        <item h="1" x="13"/>
        <item h="1" x="11"/>
        <item h="1" x="21"/>
        <item h="1" x="40"/>
        <item h="1" x="26"/>
        <item h="1" x="28"/>
        <item h="1" x="2"/>
        <item h="1" x="8"/>
        <item h="1" x="20"/>
        <item h="1" x="39"/>
        <item h="1" x="1"/>
        <item h="1" x="16"/>
        <item h="1" x="9"/>
        <item h="1" x="10"/>
        <item h="1" x="7"/>
        <item h="1" x="43"/>
        <item h="1" x="31"/>
        <item h="1" x="14"/>
        <item h="1" x="37"/>
        <item h="1" x="32"/>
        <item h="1" x="18"/>
        <item h="1" x="33"/>
        <item h="1" x="35"/>
        <item h="1" x="36"/>
        <item h="1" x="22"/>
        <item h="1" x="3"/>
        <item h="1" x="24"/>
        <item h="1" x="6"/>
        <item h="1" x="12"/>
        <item h="1" x="29"/>
        <item h="1" x="17"/>
        <item h="1" x="19"/>
        <item h="1" x="15"/>
        <item h="1" x="23"/>
        <item x="0"/>
        <item x="5"/>
        <item x="4"/>
        <item h="1" x="38"/>
        <item h="1" x="30"/>
        <item h="1" x="25"/>
        <item h="1" x="34"/>
        <item h="1" x="64"/>
        <item h="1" x="67"/>
        <item h="1" x="57"/>
        <item h="1" x="47"/>
        <item h="1" x="70"/>
        <item h="1" x="46"/>
        <item h="1" x="51"/>
        <item h="1" x="52"/>
        <item h="1" x="55"/>
        <item h="1" x="66"/>
        <item h="1" x="62"/>
        <item h="1" x="50"/>
        <item h="1" x="42"/>
        <item h="1" x="73"/>
        <item t="default"/>
      </items>
    </pivotField>
    <pivotField showAll="0"/>
    <pivotField showAll="0"/>
    <pivotField showAll="0"/>
    <pivotField showAll="0"/>
    <pivotField showAll="0"/>
    <pivotField dataField="1" showAll="0">
      <items count="806">
        <item x="615"/>
        <item x="320"/>
        <item x="698"/>
        <item x="324"/>
        <item x="81"/>
        <item x="154"/>
        <item x="78"/>
        <item x="112"/>
        <item x="77"/>
        <item x="708"/>
        <item x="761"/>
        <item x="114"/>
        <item x="110"/>
        <item x="665"/>
        <item x="718"/>
        <item x="83"/>
        <item x="580"/>
        <item x="647"/>
        <item x="329"/>
        <item x="656"/>
        <item x="557"/>
        <item x="65"/>
        <item x="509"/>
        <item x="181"/>
        <item x="476"/>
        <item x="153"/>
        <item x="596"/>
        <item x="257"/>
        <item x="289"/>
        <item x="706"/>
        <item x="635"/>
        <item x="69"/>
        <item x="163"/>
        <item x="244"/>
        <item x="584"/>
        <item x="379"/>
        <item x="13"/>
        <item x="626"/>
        <item x="424"/>
        <item x="642"/>
        <item x="113"/>
        <item x="390"/>
        <item x="377"/>
        <item x="245"/>
        <item x="530"/>
        <item x="714"/>
        <item x="371"/>
        <item x="583"/>
        <item x="631"/>
        <item x="345"/>
        <item x="396"/>
        <item x="577"/>
        <item x="673"/>
        <item x="696"/>
        <item x="466"/>
        <item x="216"/>
        <item x="351"/>
        <item x="690"/>
        <item x="746"/>
        <item x="103"/>
        <item x="290"/>
        <item x="663"/>
        <item x="786"/>
        <item x="342"/>
        <item x="116"/>
        <item x="231"/>
        <item x="265"/>
        <item x="230"/>
        <item x="654"/>
        <item x="526"/>
        <item x="161"/>
        <item x="564"/>
        <item x="177"/>
        <item x="423"/>
        <item x="585"/>
        <item x="582"/>
        <item x="425"/>
        <item x="136"/>
        <item x="544"/>
        <item x="442"/>
        <item x="327"/>
        <item x="678"/>
        <item x="6"/>
        <item x="38"/>
        <item x="567"/>
        <item x="453"/>
        <item x="474"/>
        <item x="2"/>
        <item x="727"/>
        <item x="5"/>
        <item x="605"/>
        <item x="734"/>
        <item x="623"/>
        <item x="419"/>
        <item x="625"/>
        <item x="267"/>
        <item x="389"/>
        <item x="510"/>
        <item x="565"/>
        <item x="356"/>
        <item x="3"/>
        <item x="36"/>
        <item x="294"/>
        <item x="133"/>
        <item x="637"/>
        <item x="592"/>
        <item x="516"/>
        <item x="506"/>
        <item x="19"/>
        <item x="0"/>
        <item x="550"/>
        <item x="437"/>
        <item x="660"/>
        <item x="682"/>
        <item x="614"/>
        <item x="554"/>
        <item x="200"/>
        <item x="546"/>
        <item x="443"/>
        <item x="386"/>
        <item x="4"/>
        <item x="251"/>
        <item x="49"/>
        <item x="729"/>
        <item x="618"/>
        <item x="522"/>
        <item x="759"/>
        <item x="471"/>
        <item x="256"/>
        <item x="667"/>
        <item x="521"/>
        <item x="192"/>
        <item x="215"/>
        <item x="697"/>
        <item x="413"/>
        <item x="137"/>
        <item x="90"/>
        <item x="448"/>
        <item x="347"/>
        <item x="156"/>
        <item x="508"/>
        <item x="602"/>
        <item x="514"/>
        <item x="75"/>
        <item x="28"/>
        <item x="139"/>
        <item x="301"/>
        <item x="366"/>
        <item x="401"/>
        <item x="700"/>
        <item x="525"/>
        <item x="551"/>
        <item x="51"/>
        <item x="553"/>
        <item x="241"/>
        <item x="111"/>
        <item x="368"/>
        <item x="388"/>
        <item x="532"/>
        <item x="484"/>
        <item x="556"/>
        <item x="399"/>
        <item x="374"/>
        <item x="436"/>
        <item x="170"/>
        <item x="201"/>
        <item x="541"/>
        <item x="503"/>
        <item x="560"/>
        <item x="233"/>
        <item x="634"/>
        <item x="534"/>
        <item x="403"/>
        <item x="190"/>
        <item x="630"/>
        <item x="512"/>
        <item x="400"/>
        <item x="579"/>
        <item x="764"/>
        <item x="144"/>
        <item x="188"/>
        <item x="784"/>
        <item x="593"/>
        <item x="497"/>
        <item x="8"/>
        <item x="323"/>
        <item x="304"/>
        <item x="603"/>
        <item x="750"/>
        <item x="772"/>
        <item x="483"/>
        <item x="675"/>
        <item x="568"/>
        <item x="346"/>
        <item x="681"/>
        <item x="37"/>
        <item x="24"/>
        <item x="527"/>
        <item x="1"/>
        <item x="143"/>
        <item x="628"/>
        <item x="303"/>
        <item x="547"/>
        <item x="722"/>
        <item x="43"/>
        <item x="570"/>
        <item x="575"/>
        <item x="101"/>
        <item x="771"/>
        <item x="29"/>
        <item x="270"/>
        <item x="465"/>
        <item x="715"/>
        <item x="416"/>
        <item x="178"/>
        <item x="63"/>
        <item x="766"/>
        <item x="292"/>
        <item x="486"/>
        <item x="87"/>
        <item x="524"/>
        <item x="26"/>
        <item x="594"/>
        <item x="449"/>
        <item x="7"/>
        <item x="261"/>
        <item x="632"/>
        <item x="502"/>
        <item x="421"/>
        <item x="792"/>
        <item x="314"/>
        <item x="234"/>
        <item x="20"/>
        <item x="500"/>
        <item x="411"/>
        <item x="25"/>
        <item x="511"/>
        <item x="298"/>
        <item x="283"/>
        <item x="677"/>
        <item x="645"/>
        <item x="315"/>
        <item x="70"/>
        <item x="82"/>
        <item x="597"/>
        <item x="249"/>
        <item x="447"/>
        <item x="228"/>
        <item x="18"/>
        <item x="39"/>
        <item x="491"/>
        <item x="543"/>
        <item x="378"/>
        <item x="710"/>
        <item x="538"/>
        <item x="187"/>
        <item x="222"/>
        <item x="27"/>
        <item x="664"/>
        <item x="405"/>
        <item x="106"/>
        <item x="774"/>
        <item x="607"/>
        <item x="182"/>
        <item x="458"/>
        <item x="350"/>
        <item x="344"/>
        <item x="158"/>
        <item x="528"/>
        <item x="661"/>
        <item x="184"/>
        <item x="480"/>
        <item x="435"/>
        <item x="542"/>
        <item x="770"/>
        <item x="167"/>
        <item x="205"/>
        <item x="692"/>
        <item x="262"/>
        <item x="595"/>
        <item x="533"/>
        <item x="744"/>
        <item x="172"/>
        <item x="12"/>
        <item x="558"/>
        <item x="572"/>
        <item x="804"/>
        <item x="247"/>
        <item x="264"/>
        <item x="517"/>
        <item x="431"/>
        <item x="367"/>
        <item x="10"/>
        <item x="624"/>
        <item x="739"/>
        <item x="406"/>
        <item x="638"/>
        <item x="499"/>
        <item x="204"/>
        <item x="459"/>
        <item x="84"/>
        <item x="756"/>
        <item x="147"/>
        <item x="513"/>
        <item x="224"/>
        <item x="641"/>
        <item x="171"/>
        <item x="433"/>
        <item x="666"/>
        <item x="464"/>
        <item x="394"/>
        <item x="207"/>
        <item x="255"/>
        <item x="755"/>
        <item x="52"/>
        <item x="397"/>
        <item x="769"/>
        <item x="309"/>
        <item x="11"/>
        <item x="420"/>
        <item x="392"/>
        <item x="104"/>
        <item x="23"/>
        <item x="297"/>
        <item x="520"/>
        <item x="128"/>
        <item x="417"/>
        <item x="395"/>
        <item x="562"/>
        <item x="749"/>
        <item x="780"/>
        <item x="92"/>
        <item x="240"/>
        <item x="276"/>
        <item x="325"/>
        <item x="306"/>
        <item x="263"/>
        <item x="220"/>
        <item x="141"/>
        <item x="98"/>
        <item x="495"/>
        <item x="30"/>
        <item x="238"/>
        <item x="689"/>
        <item x="376"/>
        <item x="604"/>
        <item x="467"/>
        <item x="326"/>
        <item x="672"/>
        <item x="519"/>
        <item x="79"/>
        <item x="679"/>
        <item x="601"/>
        <item x="545"/>
        <item x="629"/>
        <item x="613"/>
        <item x="699"/>
        <item x="32"/>
        <item x="529"/>
        <item x="317"/>
        <item x="40"/>
        <item x="328"/>
        <item x="338"/>
        <item x="15"/>
        <item x="385"/>
        <item x="773"/>
        <item x="410"/>
        <item x="35"/>
        <item x="598"/>
        <item x="791"/>
        <item x="581"/>
        <item x="573"/>
        <item x="492"/>
        <item x="173"/>
        <item x="9"/>
        <item x="758"/>
        <item x="14"/>
        <item x="295"/>
        <item x="728"/>
        <item x="704"/>
        <item x="160"/>
        <item x="741"/>
        <item x="120"/>
        <item x="58"/>
        <item x="349"/>
        <item x="644"/>
        <item x="627"/>
        <item x="358"/>
        <item x="124"/>
        <item x="776"/>
        <item x="310"/>
        <item x="736"/>
        <item x="169"/>
        <item x="47"/>
        <item x="621"/>
        <item x="365"/>
        <item x="193"/>
        <item x="31"/>
        <item x="332"/>
        <item x="610"/>
        <item x="334"/>
        <item x="196"/>
        <item x="21"/>
        <item x="340"/>
        <item x="574"/>
        <item x="686"/>
        <item x="45"/>
        <item x="94"/>
        <item x="115"/>
        <item x="622"/>
        <item x="214"/>
        <item x="74"/>
        <item x="373"/>
        <item x="617"/>
        <item x="799"/>
        <item x="518"/>
        <item x="676"/>
        <item x="282"/>
        <item x="138"/>
        <item x="454"/>
        <item x="787"/>
        <item x="393"/>
        <item x="305"/>
        <item x="57"/>
        <item x="767"/>
        <item x="55"/>
        <item x="643"/>
        <item x="445"/>
        <item x="339"/>
        <item x="494"/>
        <item x="140"/>
        <item x="540"/>
        <item x="68"/>
        <item x="616"/>
        <item x="131"/>
        <item x="606"/>
        <item x="375"/>
        <item x="341"/>
        <item x="709"/>
        <item x="322"/>
        <item x="742"/>
        <item x="99"/>
        <item x="353"/>
        <item x="221"/>
        <item x="66"/>
        <item x="462"/>
        <item x="93"/>
        <item x="175"/>
        <item x="95"/>
        <item x="705"/>
        <item x="439"/>
        <item x="745"/>
        <item x="250"/>
        <item x="760"/>
        <item x="782"/>
        <item x="336"/>
        <item x="701"/>
        <item x="239"/>
        <item x="86"/>
        <item x="311"/>
        <item x="259"/>
        <item x="64"/>
        <item x="142"/>
        <item x="685"/>
        <item x="85"/>
        <item x="97"/>
        <item x="426"/>
        <item x="296"/>
        <item x="117"/>
        <item x="312"/>
        <item x="380"/>
        <item x="186"/>
        <item x="302"/>
        <item x="237"/>
        <item x="712"/>
        <item x="691"/>
        <item x="612"/>
        <item x="725"/>
        <item x="444"/>
        <item x="287"/>
        <item x="242"/>
        <item x="571"/>
        <item x="360"/>
        <item x="194"/>
        <item x="33"/>
        <item x="308"/>
        <item x="202"/>
        <item x="318"/>
        <item x="16"/>
        <item x="640"/>
        <item x="102"/>
        <item x="60"/>
        <item x="132"/>
        <item x="370"/>
        <item x="803"/>
        <item x="482"/>
        <item x="707"/>
        <item x="652"/>
        <item x="151"/>
        <item x="407"/>
        <item x="286"/>
        <item x="219"/>
        <item x="354"/>
        <item x="738"/>
        <item x="210"/>
        <item x="119"/>
        <item x="609"/>
        <item x="659"/>
        <item x="208"/>
        <item x="148"/>
        <item x="134"/>
        <item x="463"/>
        <item x="277"/>
        <item x="719"/>
        <item x="461"/>
        <item x="434"/>
        <item x="633"/>
        <item x="53"/>
        <item x="274"/>
        <item x="135"/>
        <item x="212"/>
        <item x="313"/>
        <item x="688"/>
        <item x="535"/>
        <item x="252"/>
        <item x="61"/>
        <item x="122"/>
        <item x="321"/>
        <item x="157"/>
        <item x="569"/>
        <item x="152"/>
        <item x="165"/>
        <item x="150"/>
        <item x="273"/>
        <item x="105"/>
        <item x="430"/>
        <item x="174"/>
        <item x="166"/>
        <item x="548"/>
        <item x="733"/>
        <item x="42"/>
        <item x="126"/>
        <item x="505"/>
        <item x="802"/>
        <item x="107"/>
        <item x="687"/>
        <item x="50"/>
        <item x="422"/>
        <item x="361"/>
        <item x="333"/>
        <item x="504"/>
        <item x="646"/>
        <item x="62"/>
        <item x="415"/>
        <item x="620"/>
        <item x="176"/>
        <item x="343"/>
        <item x="243"/>
        <item x="197"/>
        <item x="717"/>
        <item x="319"/>
        <item x="600"/>
        <item x="236"/>
        <item x="588"/>
        <item x="427"/>
        <item x="694"/>
        <item x="531"/>
        <item x="227"/>
        <item x="658"/>
        <item x="561"/>
        <item x="253"/>
        <item x="73"/>
        <item x="145"/>
        <item x="100"/>
        <item x="555"/>
        <item x="475"/>
        <item x="383"/>
        <item x="229"/>
        <item x="91"/>
        <item x="108"/>
        <item x="481"/>
        <item x="737"/>
        <item x="490"/>
        <item x="88"/>
        <item x="146"/>
        <item x="118"/>
        <item x="198"/>
        <item x="636"/>
        <item x="359"/>
        <item x="651"/>
        <item x="723"/>
        <item x="566"/>
        <item x="721"/>
        <item x="781"/>
        <item x="44"/>
        <item x="218"/>
        <item x="496"/>
        <item x="450"/>
        <item x="17"/>
        <item x="127"/>
        <item x="109"/>
        <item x="537"/>
        <item x="254"/>
        <item x="275"/>
        <item x="330"/>
        <item x="432"/>
        <item x="72"/>
        <item x="226"/>
        <item x="382"/>
        <item x="369"/>
        <item x="268"/>
        <item x="752"/>
        <item x="203"/>
        <item x="515"/>
        <item x="199"/>
        <item x="217"/>
        <item x="280"/>
        <item x="489"/>
        <item x="121"/>
        <item x="89"/>
        <item x="71"/>
        <item x="716"/>
        <item x="54"/>
        <item x="331"/>
        <item x="589"/>
        <item x="149"/>
        <item x="76"/>
        <item x="272"/>
        <item x="793"/>
        <item x="732"/>
        <item x="757"/>
        <item x="695"/>
        <item x="788"/>
        <item x="777"/>
        <item x="387"/>
        <item x="441"/>
        <item x="41"/>
        <item x="785"/>
        <item x="418"/>
        <item x="457"/>
        <item x="372"/>
        <item x="278"/>
        <item x="662"/>
        <item x="404"/>
        <item x="337"/>
        <item x="183"/>
        <item x="281"/>
        <item x="352"/>
        <item x="498"/>
        <item x="639"/>
        <item x="335"/>
        <item x="563"/>
        <item x="795"/>
        <item x="703"/>
        <item x="180"/>
        <item x="300"/>
        <item x="576"/>
        <item x="355"/>
        <item x="440"/>
        <item x="80"/>
        <item x="125"/>
        <item x="168"/>
        <item x="414"/>
        <item x="684"/>
        <item x="428"/>
        <item x="586"/>
        <item x="590"/>
        <item x="56"/>
        <item x="536"/>
        <item x="438"/>
        <item x="248"/>
        <item x="798"/>
        <item x="762"/>
        <item x="189"/>
        <item x="235"/>
        <item x="299"/>
        <item x="391"/>
        <item x="22"/>
        <item x="246"/>
        <item x="348"/>
        <item x="456"/>
        <item x="213"/>
        <item x="48"/>
        <item x="209"/>
        <item x="195"/>
        <item x="402"/>
        <item x="129"/>
        <item x="96"/>
        <item x="611"/>
        <item x="591"/>
        <item x="778"/>
        <item x="384"/>
        <item x="59"/>
        <item x="657"/>
        <item x="412"/>
        <item x="232"/>
        <item x="155"/>
        <item x="754"/>
        <item x="648"/>
        <item x="501"/>
        <item x="493"/>
        <item x="381"/>
        <item x="288"/>
        <item x="650"/>
        <item x="164"/>
        <item x="619"/>
        <item x="473"/>
        <item x="671"/>
        <item x="649"/>
        <item x="608"/>
        <item x="162"/>
        <item x="279"/>
        <item x="730"/>
        <item x="266"/>
        <item x="211"/>
        <item x="293"/>
        <item x="398"/>
        <item x="599"/>
        <item x="559"/>
        <item x="123"/>
        <item x="479"/>
        <item x="260"/>
        <item x="668"/>
        <item x="720"/>
        <item x="285"/>
        <item x="362"/>
        <item x="284"/>
        <item x="363"/>
        <item x="271"/>
        <item x="67"/>
        <item x="578"/>
        <item x="291"/>
        <item x="130"/>
        <item x="46"/>
        <item x="307"/>
        <item x="680"/>
        <item x="452"/>
        <item x="159"/>
        <item x="225"/>
        <item x="179"/>
        <item x="711"/>
        <item x="446"/>
        <item x="455"/>
        <item x="487"/>
        <item x="765"/>
        <item x="451"/>
        <item x="357"/>
        <item x="801"/>
        <item x="223"/>
        <item x="653"/>
        <item x="797"/>
        <item x="478"/>
        <item x="740"/>
        <item x="674"/>
        <item x="779"/>
        <item x="669"/>
        <item x="670"/>
        <item x="587"/>
        <item x="429"/>
        <item x="748"/>
        <item x="552"/>
        <item x="472"/>
        <item x="731"/>
        <item x="747"/>
        <item x="185"/>
        <item x="693"/>
        <item x="735"/>
        <item x="468"/>
        <item x="713"/>
        <item x="316"/>
        <item x="775"/>
        <item x="743"/>
        <item x="269"/>
        <item x="469"/>
        <item x="796"/>
        <item x="507"/>
        <item x="460"/>
        <item x="485"/>
        <item x="726"/>
        <item x="655"/>
        <item x="783"/>
        <item x="800"/>
        <item x="523"/>
        <item x="206"/>
        <item x="470"/>
        <item x="683"/>
        <item x="702"/>
        <item x="790"/>
        <item x="191"/>
        <item x="488"/>
        <item x="751"/>
        <item x="753"/>
        <item x="539"/>
        <item x="364"/>
        <item x="724"/>
        <item x="549"/>
        <item x="768"/>
        <item x="477"/>
        <item x="794"/>
        <item x="789"/>
        <item x="763"/>
        <item x="258"/>
        <item x="408"/>
        <item x="409"/>
        <item x="3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4">
    <i>
      <x v="53"/>
    </i>
    <i>
      <x v="54"/>
    </i>
    <i>
      <x v="55"/>
    </i>
    <i t="grand">
      <x/>
    </i>
  </rowItems>
  <colItems count="1">
    <i/>
  </colItems>
  <dataFields count="1">
    <dataField name="Sum of IMWB READING" fld="10" baseField="0" baseItem="0" numFmtId="2"/>
  </dataFields>
  <formats count="1">
    <format dxfId="0">
      <pivotArea outline="0" collapsedLevelsAreSubtotals="1" fieldPosition="0"/>
    </format>
  </format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3:B7"/>
  <sheetViews>
    <sheetView workbookViewId="0">
      <selection activeCell="B7" sqref="B7"/>
    </sheetView>
  </sheetViews>
  <sheetFormatPr defaultRowHeight="15"/>
  <cols>
    <col min="1" max="1" width="13.140625" bestFit="1" customWidth="1"/>
    <col min="2" max="2" width="22.140625" customWidth="1"/>
  </cols>
  <sheetData>
    <row r="3" spans="1:2">
      <c r="A3" s="556" t="s">
        <v>980</v>
      </c>
      <c r="B3" t="s">
        <v>982</v>
      </c>
    </row>
    <row r="4" spans="1:2">
      <c r="A4" s="557" t="s">
        <v>39</v>
      </c>
      <c r="B4" s="165">
        <v>1184370.6400000001</v>
      </c>
    </row>
    <row r="5" spans="1:2">
      <c r="A5" s="557" t="s">
        <v>332</v>
      </c>
      <c r="B5" s="165">
        <v>18319.72</v>
      </c>
    </row>
    <row r="6" spans="1:2">
      <c r="A6" s="557" t="s">
        <v>303</v>
      </c>
      <c r="B6" s="165">
        <v>7285.9400000000005</v>
      </c>
    </row>
    <row r="7" spans="1:2">
      <c r="A7" s="557" t="s">
        <v>981</v>
      </c>
      <c r="B7" s="165">
        <v>1209976.3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pageSetUpPr fitToPage="1"/>
  </sheetPr>
  <dimension ref="A1:FR1187"/>
  <sheetViews>
    <sheetView tabSelected="1" workbookViewId="0">
      <pane ySplit="1" topLeftCell="A2" activePane="bottomLeft" state="frozen"/>
      <selection pane="bottomLeft" activeCell="D8" sqref="D8"/>
    </sheetView>
  </sheetViews>
  <sheetFormatPr defaultColWidth="7.42578125" defaultRowHeight="15"/>
  <cols>
    <col min="1" max="1" width="9.85546875" style="175" customWidth="1"/>
    <col min="2" max="2" width="9.140625" style="175" customWidth="1"/>
    <col min="3" max="3" width="13.5703125" style="559" customWidth="1"/>
    <col min="4" max="4" width="7.140625" style="201" customWidth="1"/>
    <col min="5" max="5" width="11.85546875" style="4" customWidth="1"/>
    <col min="6" max="6" width="6.5703125" style="175" customWidth="1"/>
    <col min="7" max="7" width="21.140625" style="3" customWidth="1"/>
    <col min="8" max="8" width="23.140625" style="3" customWidth="1"/>
    <col min="9" max="9" width="34.5703125" style="3" customWidth="1"/>
    <col min="10" max="10" width="12.140625" style="33" customWidth="1"/>
    <col min="11" max="11" width="12.28515625" style="177" customWidth="1"/>
    <col min="12" max="12" width="48.5703125" style="3" customWidth="1"/>
    <col min="13" max="13" width="11.28515625" style="175" customWidth="1"/>
    <col min="14" max="14" width="10.140625" style="175" customWidth="1"/>
    <col min="15" max="15" width="11.7109375" style="3" hidden="1" customWidth="1"/>
    <col min="16" max="16" width="11.140625" style="33" customWidth="1"/>
    <col min="17" max="17" width="10.85546875" style="33" customWidth="1"/>
    <col min="18" max="18" width="10.5703125" style="7" customWidth="1"/>
    <col min="19" max="19" width="8.5703125" style="7" customWidth="1"/>
    <col min="20" max="20" width="10" style="7" customWidth="1"/>
    <col min="21" max="21" width="13.5703125" style="33" customWidth="1"/>
    <col min="22" max="22" width="12.5703125" style="196" customWidth="1"/>
    <col min="23" max="23" width="8.140625" style="7" customWidth="1"/>
    <col min="24" max="24" width="8.5703125" style="7" customWidth="1"/>
    <col min="25" max="25" width="11.85546875" style="33" customWidth="1"/>
    <col min="26" max="26" width="11.42578125" style="196" customWidth="1"/>
    <col min="27" max="27" width="11.85546875" style="7" bestFit="1" customWidth="1"/>
    <col min="28" max="28" width="12" style="7" customWidth="1"/>
    <col min="29" max="29" width="14.5703125" style="33" customWidth="1"/>
    <col min="30" max="30" width="13" style="7" bestFit="1" customWidth="1"/>
    <col min="31" max="31" width="9.5703125" style="7" customWidth="1"/>
    <col min="32" max="32" width="11.28515625" style="7" bestFit="1" customWidth="1"/>
    <col min="33" max="34" width="18.140625" style="33" bestFit="1" customWidth="1"/>
    <col min="35" max="35" width="10.7109375" style="196" customWidth="1"/>
    <col min="36" max="36" width="7.7109375" style="198" customWidth="1"/>
    <col min="37" max="37" width="9" style="198" customWidth="1"/>
    <col min="38" max="39" width="13.28515625" style="33" bestFit="1" customWidth="1"/>
    <col min="40" max="40" width="10" style="196" customWidth="1"/>
    <col min="41" max="41" width="7.7109375" style="7" customWidth="1"/>
    <col min="42" max="42" width="8.5703125" style="7" customWidth="1"/>
    <col min="43" max="43" width="15.5703125" style="33" bestFit="1" customWidth="1"/>
    <col min="44" max="44" width="12.5703125" style="7" customWidth="1"/>
    <col min="45" max="45" width="12.42578125" style="198" customWidth="1"/>
    <col min="46" max="46" width="15.85546875" style="7" bestFit="1" customWidth="1"/>
    <col min="47" max="47" width="12.85546875" style="33" customWidth="1"/>
    <col min="48" max="48" width="8.7109375" style="7" customWidth="1"/>
    <col min="49" max="49" width="8.140625" style="15" customWidth="1"/>
    <col min="50" max="50" width="7.85546875" style="15" customWidth="1"/>
    <col min="51" max="51" width="12.140625" style="33" customWidth="1"/>
    <col min="52" max="52" width="9.28515625" style="196" customWidth="1"/>
    <col min="53" max="53" width="7.140625" style="198" customWidth="1"/>
    <col min="54" max="54" width="7.85546875" style="198" customWidth="1"/>
    <col min="55" max="55" width="14.140625" style="33" customWidth="1"/>
    <col min="56" max="56" width="13.7109375" style="33" bestFit="1" customWidth="1"/>
    <col min="57" max="57" width="8.85546875" style="7" customWidth="1"/>
    <col min="58" max="58" width="7.140625" style="7" bestFit="1" customWidth="1"/>
    <col min="59" max="59" width="7.42578125" style="7" customWidth="1"/>
    <col min="60" max="60" width="11" style="7" hidden="1" customWidth="1"/>
    <col min="61" max="62" width="11.28515625" style="7" hidden="1" customWidth="1"/>
    <col min="63" max="63" width="9.28515625" style="7" hidden="1" customWidth="1"/>
    <col min="64" max="65" width="7.140625" style="7" hidden="1" customWidth="1"/>
    <col min="66" max="66" width="15.42578125" style="33" customWidth="1"/>
    <col min="67" max="67" width="11.7109375" style="196" customWidth="1"/>
    <col min="68" max="68" width="10.5703125" style="198" customWidth="1"/>
    <col min="69" max="69" width="12.5703125" style="198" bestFit="1" customWidth="1"/>
    <col min="70" max="70" width="10.42578125" style="33" customWidth="1"/>
    <col min="71" max="71" width="9.7109375" style="196" customWidth="1"/>
    <col min="72" max="72" width="7.28515625" style="198" customWidth="1"/>
    <col min="73" max="73" width="7.42578125" style="198"/>
    <col min="74" max="74" width="15.5703125" style="33" bestFit="1" customWidth="1"/>
    <col min="75" max="75" width="13.5703125" style="33" bestFit="1" customWidth="1"/>
    <col min="76" max="76" width="10.7109375" style="7" customWidth="1"/>
    <col min="77" max="77" width="8.28515625" style="7" customWidth="1"/>
    <col min="78" max="78" width="9.28515625" style="7" customWidth="1"/>
    <col min="79" max="79" width="10.42578125" style="7" customWidth="1"/>
    <col min="80" max="80" width="8.140625" style="7" bestFit="1" customWidth="1"/>
    <col min="81" max="81" width="7.42578125" style="7"/>
    <col min="82" max="82" width="11.28515625" style="7" customWidth="1"/>
    <col min="83" max="83" width="9.140625" style="7" customWidth="1"/>
    <col min="84" max="84" width="12.28515625" style="7" customWidth="1"/>
    <col min="85" max="85" width="7.28515625" style="7" bestFit="1" customWidth="1"/>
    <col min="86" max="86" width="7" style="7" customWidth="1"/>
    <col min="87" max="87" width="9.7109375" style="7" customWidth="1"/>
    <col min="88" max="88" width="10.28515625" style="7" customWidth="1"/>
    <col min="89" max="89" width="7.7109375" style="7" customWidth="1"/>
    <col min="90" max="93" width="10.140625" style="7" customWidth="1"/>
    <col min="94" max="94" width="7.85546875" style="7" customWidth="1"/>
    <col min="95" max="95" width="8.140625" style="7" customWidth="1"/>
    <col min="96" max="96" width="7.140625" style="7" bestFit="1" customWidth="1"/>
    <col min="97" max="97" width="8.140625" style="33" bestFit="1" customWidth="1"/>
    <col min="98" max="98" width="9" style="7" customWidth="1"/>
    <col min="99" max="99" width="7.28515625" style="7" bestFit="1" customWidth="1"/>
    <col min="100" max="100" width="8.140625" style="33" bestFit="1" customWidth="1"/>
    <col min="101" max="101" width="11.140625" style="7" customWidth="1"/>
    <col min="102" max="102" width="12.140625" style="7" customWidth="1"/>
    <col min="103" max="103" width="8.140625" style="33" bestFit="1" customWidth="1"/>
    <col min="104" max="105" width="7" style="7" bestFit="1" customWidth="1"/>
    <col min="106" max="106" width="8.140625" style="33" bestFit="1" customWidth="1"/>
    <col min="107" max="108" width="7.140625" style="7" bestFit="1" customWidth="1"/>
    <col min="109" max="109" width="8.140625" style="33" bestFit="1" customWidth="1"/>
    <col min="110" max="110" width="7.85546875" style="7" customWidth="1"/>
    <col min="111" max="111" width="6.42578125" style="7" bestFit="1" customWidth="1"/>
    <col min="112" max="112" width="8.42578125" style="33" bestFit="1" customWidth="1"/>
    <col min="113" max="113" width="7.85546875" style="7" customWidth="1"/>
    <col min="114" max="114" width="7.28515625" style="7" customWidth="1"/>
    <col min="115" max="115" width="13.140625" style="33" customWidth="1"/>
    <col min="116" max="116" width="7.42578125" style="36" customWidth="1"/>
    <col min="117" max="117" width="7.5703125" style="36" customWidth="1"/>
    <col min="118" max="119" width="15.5703125" style="62" bestFit="1" customWidth="1"/>
    <col min="120" max="120" width="9.28515625" style="66" customWidth="1"/>
    <col min="121" max="121" width="9.28515625" style="62" customWidth="1"/>
    <col min="122" max="122" width="12.85546875" style="62" customWidth="1"/>
    <col min="123" max="123" width="11.140625" style="62" customWidth="1"/>
    <col min="124" max="124" width="10" style="62" bestFit="1" customWidth="1"/>
    <col min="125" max="125" width="14.42578125" style="62" customWidth="1"/>
    <col min="126" max="126" width="9.42578125" style="62" bestFit="1" customWidth="1"/>
    <col min="127" max="128" width="4.5703125" style="62" bestFit="1" customWidth="1"/>
    <col min="129" max="130" width="5.5703125" style="62" bestFit="1" customWidth="1"/>
    <col min="131" max="132" width="8.140625" style="62" bestFit="1" customWidth="1"/>
    <col min="133" max="133" width="8.5703125" style="62" bestFit="1" customWidth="1"/>
    <col min="134" max="134" width="9.7109375" style="62" bestFit="1" customWidth="1"/>
    <col min="135" max="135" width="6.5703125" style="62" bestFit="1" customWidth="1"/>
    <col min="136" max="136" width="8" style="62" bestFit="1" customWidth="1"/>
    <col min="137" max="137" width="8.28515625" style="62" bestFit="1" customWidth="1"/>
    <col min="138" max="139" width="4.5703125" style="62" bestFit="1" customWidth="1"/>
    <col min="140" max="141" width="5.5703125" style="62" bestFit="1" customWidth="1"/>
    <col min="142" max="143" width="8" style="62" bestFit="1" customWidth="1"/>
    <col min="144" max="145" width="8.5703125" style="62" bestFit="1" customWidth="1"/>
    <col min="146" max="146" width="9.85546875" style="62" bestFit="1" customWidth="1"/>
    <col min="147" max="147" width="11.42578125" style="62" customWidth="1"/>
    <col min="148" max="148" width="10.140625" style="62" customWidth="1"/>
    <col min="149" max="154" width="7.42578125" style="62" customWidth="1"/>
    <col min="155" max="155" width="10" style="62" customWidth="1"/>
    <col min="156" max="156" width="9" style="62" customWidth="1"/>
    <col min="157" max="157" width="11" style="62" customWidth="1"/>
    <col min="158" max="158" width="8.42578125" style="62" customWidth="1"/>
    <col min="159" max="159" width="8.5703125" style="62" customWidth="1"/>
    <col min="160" max="160" width="8.7109375" style="62" customWidth="1"/>
    <col min="161" max="161" width="9.42578125" style="62" customWidth="1"/>
    <col min="162" max="162" width="8.42578125" style="62" customWidth="1"/>
    <col min="163" max="164" width="8.5703125" style="62" customWidth="1"/>
    <col min="165" max="165" width="8.140625" style="62" customWidth="1"/>
    <col min="166" max="166" width="9.42578125" style="3" customWidth="1"/>
    <col min="167" max="168" width="8.140625" style="3" customWidth="1"/>
    <col min="169" max="169" width="12.140625" style="3" customWidth="1"/>
    <col min="170" max="170" width="8.5703125" style="3" bestFit="1" customWidth="1"/>
    <col min="171" max="171" width="11.5703125" style="3" customWidth="1"/>
    <col min="172" max="172" width="8.42578125" style="3" bestFit="1" customWidth="1"/>
    <col min="173" max="173" width="8.140625" style="3" bestFit="1" customWidth="1"/>
    <col min="174" max="174" width="9" style="3" customWidth="1"/>
    <col min="175" max="16384" width="7.42578125" style="3"/>
  </cols>
  <sheetData>
    <row r="1" spans="1:165" s="1" customFormat="1" ht="78.75">
      <c r="A1" s="167" t="s">
        <v>184</v>
      </c>
      <c r="B1" s="167" t="s">
        <v>368</v>
      </c>
      <c r="C1" s="558" t="s">
        <v>86</v>
      </c>
      <c r="D1" s="200" t="s">
        <v>228</v>
      </c>
      <c r="E1" s="8" t="s">
        <v>85</v>
      </c>
      <c r="F1" s="167" t="s">
        <v>84</v>
      </c>
      <c r="G1" s="5" t="s">
        <v>83</v>
      </c>
      <c r="H1" s="5" t="s">
        <v>82</v>
      </c>
      <c r="I1" s="5" t="s">
        <v>270</v>
      </c>
      <c r="J1" s="32" t="s">
        <v>55</v>
      </c>
      <c r="K1" s="176" t="s">
        <v>81</v>
      </c>
      <c r="L1" s="5" t="s">
        <v>510</v>
      </c>
      <c r="M1" s="167" t="s">
        <v>271</v>
      </c>
      <c r="N1" s="167" t="s">
        <v>80</v>
      </c>
      <c r="O1" s="5" t="s">
        <v>79</v>
      </c>
      <c r="P1" s="32" t="s">
        <v>78</v>
      </c>
      <c r="Q1" s="32" t="s">
        <v>77</v>
      </c>
      <c r="R1" s="6" t="s">
        <v>76</v>
      </c>
      <c r="S1" s="6" t="s">
        <v>87</v>
      </c>
      <c r="T1" s="6" t="s">
        <v>88</v>
      </c>
      <c r="U1" s="32" t="s">
        <v>75</v>
      </c>
      <c r="V1" s="195" t="s">
        <v>74</v>
      </c>
      <c r="W1" s="6" t="s">
        <v>89</v>
      </c>
      <c r="X1" s="6" t="s">
        <v>90</v>
      </c>
      <c r="Y1" s="32" t="s">
        <v>73</v>
      </c>
      <c r="Z1" s="195" t="s">
        <v>72</v>
      </c>
      <c r="AA1" s="6" t="s">
        <v>91</v>
      </c>
      <c r="AB1" s="6" t="s">
        <v>92</v>
      </c>
      <c r="AC1" s="32" t="s">
        <v>1298</v>
      </c>
      <c r="AD1" s="6" t="s">
        <v>93</v>
      </c>
      <c r="AE1" s="6" t="s">
        <v>94</v>
      </c>
      <c r="AF1" s="6" t="s">
        <v>95</v>
      </c>
      <c r="AG1" s="32" t="s">
        <v>71</v>
      </c>
      <c r="AH1" s="32" t="s">
        <v>70</v>
      </c>
      <c r="AI1" s="195" t="s">
        <v>69</v>
      </c>
      <c r="AJ1" s="197" t="s">
        <v>96</v>
      </c>
      <c r="AK1" s="197" t="s">
        <v>97</v>
      </c>
      <c r="AL1" s="32" t="s">
        <v>68</v>
      </c>
      <c r="AM1" s="32" t="s">
        <v>67</v>
      </c>
      <c r="AN1" s="195" t="s">
        <v>66</v>
      </c>
      <c r="AO1" s="6" t="s">
        <v>98</v>
      </c>
      <c r="AP1" s="6" t="s">
        <v>99</v>
      </c>
      <c r="AQ1" s="32" t="s">
        <v>1297</v>
      </c>
      <c r="AR1" s="6" t="s">
        <v>65</v>
      </c>
      <c r="AS1" s="197" t="s">
        <v>100</v>
      </c>
      <c r="AT1" s="6" t="s">
        <v>101</v>
      </c>
      <c r="AU1" s="32" t="s">
        <v>64</v>
      </c>
      <c r="AV1" s="6" t="s">
        <v>63</v>
      </c>
      <c r="AW1" s="14" t="s">
        <v>134</v>
      </c>
      <c r="AX1" s="14" t="s">
        <v>135</v>
      </c>
      <c r="AY1" s="32" t="s">
        <v>62</v>
      </c>
      <c r="AZ1" s="195" t="s">
        <v>61</v>
      </c>
      <c r="BA1" s="197" t="s">
        <v>102</v>
      </c>
      <c r="BB1" s="197" t="s">
        <v>103</v>
      </c>
      <c r="BC1" s="32" t="s">
        <v>60</v>
      </c>
      <c r="BD1" s="32" t="s">
        <v>59</v>
      </c>
      <c r="BE1" s="6" t="s">
        <v>58</v>
      </c>
      <c r="BF1" s="6" t="s">
        <v>104</v>
      </c>
      <c r="BG1" s="6" t="s">
        <v>105</v>
      </c>
      <c r="BH1" s="5" t="s">
        <v>312</v>
      </c>
      <c r="BI1" s="5" t="s">
        <v>313</v>
      </c>
      <c r="BJ1" s="5" t="s">
        <v>383</v>
      </c>
      <c r="BK1" s="6" t="s">
        <v>316</v>
      </c>
      <c r="BL1" s="6" t="s">
        <v>314</v>
      </c>
      <c r="BM1" s="6" t="s">
        <v>315</v>
      </c>
      <c r="BN1" s="32" t="s">
        <v>57</v>
      </c>
      <c r="BO1" s="195" t="s">
        <v>56</v>
      </c>
      <c r="BP1" s="197" t="s">
        <v>106</v>
      </c>
      <c r="BQ1" s="197" t="s">
        <v>107</v>
      </c>
      <c r="BR1" s="32" t="s">
        <v>55</v>
      </c>
      <c r="BS1" s="195" t="s">
        <v>54</v>
      </c>
      <c r="BT1" s="197" t="s">
        <v>108</v>
      </c>
      <c r="BU1" s="197" t="s">
        <v>109</v>
      </c>
      <c r="BV1" s="32" t="s">
        <v>53</v>
      </c>
      <c r="BW1" s="32" t="s">
        <v>52</v>
      </c>
      <c r="BX1" s="6" t="s">
        <v>51</v>
      </c>
      <c r="BY1" s="6" t="s">
        <v>110</v>
      </c>
      <c r="BZ1" s="6" t="s">
        <v>111</v>
      </c>
      <c r="CA1" s="6" t="s">
        <v>50</v>
      </c>
      <c r="CB1" s="6" t="s">
        <v>112</v>
      </c>
      <c r="CC1" s="6" t="s">
        <v>113</v>
      </c>
      <c r="CD1" s="6" t="s">
        <v>49</v>
      </c>
      <c r="CE1" s="6" t="s">
        <v>114</v>
      </c>
      <c r="CF1" s="6" t="s">
        <v>115</v>
      </c>
      <c r="CG1" s="6" t="s">
        <v>48</v>
      </c>
      <c r="CH1" s="6" t="s">
        <v>116</v>
      </c>
      <c r="CI1" s="6" t="s">
        <v>117</v>
      </c>
      <c r="CJ1" s="6" t="s">
        <v>47</v>
      </c>
      <c r="CK1" s="6" t="s">
        <v>118</v>
      </c>
      <c r="CL1" s="6" t="s">
        <v>119</v>
      </c>
      <c r="CM1" s="6" t="s">
        <v>317</v>
      </c>
      <c r="CN1" s="6" t="s">
        <v>318</v>
      </c>
      <c r="CO1" s="6" t="s">
        <v>319</v>
      </c>
      <c r="CP1" s="6" t="s">
        <v>46</v>
      </c>
      <c r="CQ1" s="6" t="s">
        <v>120</v>
      </c>
      <c r="CR1" s="6" t="s">
        <v>121</v>
      </c>
      <c r="CS1" s="32" t="s">
        <v>45</v>
      </c>
      <c r="CT1" s="6" t="s">
        <v>122</v>
      </c>
      <c r="CU1" s="6" t="s">
        <v>123</v>
      </c>
      <c r="CV1" s="32" t="s">
        <v>44</v>
      </c>
      <c r="CW1" s="6" t="s">
        <v>124</v>
      </c>
      <c r="CX1" s="6" t="s">
        <v>125</v>
      </c>
      <c r="CY1" s="32" t="s">
        <v>43</v>
      </c>
      <c r="CZ1" s="6" t="s">
        <v>126</v>
      </c>
      <c r="DA1" s="6" t="s">
        <v>127</v>
      </c>
      <c r="DB1" s="32" t="s">
        <v>42</v>
      </c>
      <c r="DC1" s="6" t="s">
        <v>129</v>
      </c>
      <c r="DD1" s="6" t="s">
        <v>128</v>
      </c>
      <c r="DE1" s="32" t="s">
        <v>41</v>
      </c>
      <c r="DF1" s="6" t="s">
        <v>130</v>
      </c>
      <c r="DG1" s="6" t="s">
        <v>131</v>
      </c>
      <c r="DH1" s="32" t="s">
        <v>40</v>
      </c>
      <c r="DI1" s="6" t="s">
        <v>132</v>
      </c>
      <c r="DJ1" s="6" t="s">
        <v>133</v>
      </c>
      <c r="DK1" s="32" t="s">
        <v>226</v>
      </c>
      <c r="DL1" s="34" t="s">
        <v>227</v>
      </c>
      <c r="DM1" s="60" t="s">
        <v>1090</v>
      </c>
      <c r="DN1" s="6" t="s">
        <v>279</v>
      </c>
      <c r="DO1" s="6" t="s">
        <v>280</v>
      </c>
      <c r="DP1" s="178" t="s">
        <v>301</v>
      </c>
      <c r="DQ1" s="6" t="s">
        <v>281</v>
      </c>
      <c r="DR1" s="6" t="s">
        <v>353</v>
      </c>
      <c r="DS1" s="6" t="s">
        <v>354</v>
      </c>
      <c r="DT1" s="6" t="s">
        <v>355</v>
      </c>
      <c r="DU1" s="6" t="s">
        <v>356</v>
      </c>
      <c r="DV1" s="6" t="s">
        <v>357</v>
      </c>
      <c r="DW1" s="6"/>
      <c r="DX1" s="6"/>
      <c r="DY1" s="6"/>
      <c r="DZ1" s="6"/>
      <c r="EA1" s="6" t="s">
        <v>358</v>
      </c>
      <c r="EB1" s="6" t="s">
        <v>359</v>
      </c>
      <c r="EC1" s="6" t="s">
        <v>360</v>
      </c>
      <c r="ED1" s="6" t="s">
        <v>361</v>
      </c>
      <c r="EE1" s="6" t="s">
        <v>362</v>
      </c>
      <c r="EF1" s="6" t="s">
        <v>363</v>
      </c>
      <c r="EG1" s="6" t="s">
        <v>364</v>
      </c>
      <c r="EH1" s="6"/>
      <c r="EI1" s="6"/>
      <c r="EJ1" s="6"/>
      <c r="EK1" s="6"/>
      <c r="EL1" s="6" t="s">
        <v>365</v>
      </c>
      <c r="EM1" s="6" t="s">
        <v>366</v>
      </c>
      <c r="EN1" s="6" t="s">
        <v>369</v>
      </c>
      <c r="EO1" s="6" t="s">
        <v>370</v>
      </c>
      <c r="EP1" s="6" t="s">
        <v>371</v>
      </c>
      <c r="EQ1" s="6" t="s">
        <v>372</v>
      </c>
      <c r="ER1" s="6" t="s">
        <v>373</v>
      </c>
      <c r="ES1" s="6"/>
      <c r="ET1" s="6"/>
      <c r="EU1" s="6"/>
      <c r="EV1" s="6"/>
      <c r="EW1" s="6" t="s">
        <v>374</v>
      </c>
      <c r="EX1" s="6" t="s">
        <v>375</v>
      </c>
      <c r="EY1" s="6" t="s">
        <v>376</v>
      </c>
      <c r="EZ1" s="6" t="s">
        <v>377</v>
      </c>
      <c r="FA1" s="6" t="s">
        <v>378</v>
      </c>
      <c r="FB1" s="6" t="s">
        <v>379</v>
      </c>
      <c r="FC1" s="6" t="s">
        <v>380</v>
      </c>
      <c r="FD1" s="6"/>
      <c r="FE1" s="6"/>
      <c r="FF1" s="6"/>
      <c r="FG1" s="6"/>
      <c r="FH1" s="6" t="s">
        <v>381</v>
      </c>
      <c r="FI1" s="6" t="s">
        <v>382</v>
      </c>
    </row>
    <row r="2" spans="1:165">
      <c r="A2" s="175">
        <v>1</v>
      </c>
      <c r="B2" s="166">
        <v>1</v>
      </c>
      <c r="C2" s="72">
        <v>40670</v>
      </c>
      <c r="D2" s="73">
        <f t="shared" ref="D2:D65" si="0">MONTH(C2)</f>
        <v>5</v>
      </c>
      <c r="E2" s="9" t="s">
        <v>39</v>
      </c>
      <c r="F2" s="166">
        <v>1</v>
      </c>
      <c r="G2" s="10" t="s">
        <v>38</v>
      </c>
      <c r="H2" s="10" t="s">
        <v>37</v>
      </c>
      <c r="I2" s="65" t="s">
        <v>320</v>
      </c>
      <c r="J2" s="11">
        <v>0.56944444444444442</v>
      </c>
      <c r="K2" s="73">
        <v>3373.54</v>
      </c>
      <c r="L2" s="706" t="s">
        <v>34</v>
      </c>
      <c r="M2" s="166">
        <v>58</v>
      </c>
      <c r="N2" s="166">
        <v>1</v>
      </c>
      <c r="O2" s="54"/>
      <c r="P2" s="665">
        <v>0.56944444444444442</v>
      </c>
      <c r="Q2" s="665">
        <v>0.56944444444444442</v>
      </c>
      <c r="R2" s="12">
        <f t="shared" ref="R2:R65" si="1">Q2-P2</f>
        <v>0</v>
      </c>
      <c r="S2" s="13">
        <f t="shared" ref="S2:S65" si="2">HOUR(R2)</f>
        <v>0</v>
      </c>
      <c r="T2" s="13">
        <f t="shared" ref="T2:T65" si="3">MINUTE(R2)</f>
        <v>0</v>
      </c>
      <c r="U2" s="665">
        <v>0.56944444444444442</v>
      </c>
      <c r="V2" s="12">
        <f t="shared" ref="V2:V65" si="4">U2-Q2</f>
        <v>0</v>
      </c>
      <c r="W2" s="13">
        <f t="shared" ref="W2:W65" si="5">HOUR(V2)</f>
        <v>0</v>
      </c>
      <c r="X2" s="13">
        <f t="shared" ref="X2:X65" si="6">MINUTE(V2)</f>
        <v>0</v>
      </c>
      <c r="Y2" s="665">
        <v>0.56944444444444442</v>
      </c>
      <c r="Z2" s="12">
        <f t="shared" ref="Z2:Z65" si="7">Y2-U2</f>
        <v>0</v>
      </c>
      <c r="AA2" s="13">
        <f t="shared" ref="AA2:AA65" si="8">HOUR(Z2)</f>
        <v>0</v>
      </c>
      <c r="AB2" s="13">
        <f t="shared" ref="AB2:AB65" si="9">MINUTE(Z2)</f>
        <v>0</v>
      </c>
      <c r="AC2" s="11">
        <v>40670.628472222219</v>
      </c>
      <c r="AD2" s="12">
        <f t="shared" ref="AD2:AD65" si="10">AC2-Y2</f>
        <v>40670.059027777774</v>
      </c>
      <c r="AE2" s="13">
        <f t="shared" ref="AE2:AE65" si="11">HOUR(AD2)</f>
        <v>1</v>
      </c>
      <c r="AF2" s="13">
        <f t="shared" ref="AF2:AF65" si="12">MINUTE(AD2)</f>
        <v>25</v>
      </c>
      <c r="AG2" s="665">
        <v>40670.628472222219</v>
      </c>
      <c r="AH2" s="665">
        <v>40670.729166666664</v>
      </c>
      <c r="AI2" s="12">
        <f t="shared" ref="AI2:AI65" si="13">AH2-AG2</f>
        <v>0.10069444444525288</v>
      </c>
      <c r="AJ2" s="90">
        <f t="shared" ref="AJ2:AJ65" si="14">HOUR(AI2)</f>
        <v>2</v>
      </c>
      <c r="AK2" s="90">
        <f t="shared" ref="AK2:AK65" si="15">MINUTE(AI2)</f>
        <v>25</v>
      </c>
      <c r="AL2" s="11">
        <v>40670.628472222219</v>
      </c>
      <c r="AM2" s="11">
        <v>40670.729166666664</v>
      </c>
      <c r="AN2" s="12">
        <f t="shared" ref="AN2:AN65" si="16">AM2-AL2</f>
        <v>0.10069444444525288</v>
      </c>
      <c r="AO2" s="13">
        <f t="shared" ref="AO2:AO65" si="17">HOUR(AN2)</f>
        <v>2</v>
      </c>
      <c r="AP2" s="13">
        <f t="shared" ref="AP2:AP65" si="18">MINUTE(AN2)</f>
        <v>25</v>
      </c>
      <c r="AQ2" s="11">
        <v>40670.748611111114</v>
      </c>
      <c r="AR2" s="12">
        <f t="shared" ref="AR2:AR65" si="19">AQ2-AH2</f>
        <v>1.9444444449618459E-2</v>
      </c>
      <c r="AS2" s="90">
        <f t="shared" ref="AS2:AS65" si="20">HOUR(AR2)</f>
        <v>0</v>
      </c>
      <c r="AT2" s="13">
        <f t="shared" ref="AT2:AT65" si="21">MINUTE(AR2)</f>
        <v>28</v>
      </c>
      <c r="AU2" s="11">
        <v>40670.748611111114</v>
      </c>
      <c r="AV2" s="12">
        <f t="shared" ref="AV2:AV65" si="22">AU2-AQ2</f>
        <v>0</v>
      </c>
      <c r="AW2" s="13">
        <f t="shared" ref="AW2:AW65" si="23">HOUR(AV2)</f>
        <v>0</v>
      </c>
      <c r="AX2" s="13">
        <f t="shared" ref="AX2:AX65" si="24">MINUTE(AV2)</f>
        <v>0</v>
      </c>
      <c r="AY2" s="11">
        <v>40671.161805555559</v>
      </c>
      <c r="AZ2" s="12">
        <f t="shared" ref="AZ2:AZ65" si="25">AY2-AU2</f>
        <v>0.41319444444525288</v>
      </c>
      <c r="BA2" s="90">
        <f t="shared" ref="BA2:BA65" si="26">HOUR(AZ2)</f>
        <v>9</v>
      </c>
      <c r="BB2" s="90">
        <f t="shared" ref="BB2:BB65" si="27">MINUTE(AZ2)</f>
        <v>55</v>
      </c>
      <c r="BC2" s="11">
        <v>40671.170138888891</v>
      </c>
      <c r="BD2" s="11">
        <v>40671.25</v>
      </c>
      <c r="BE2" s="12">
        <f t="shared" ref="BE2:BE65" si="28">BD2-BC2</f>
        <v>7.9861111109494232E-2</v>
      </c>
      <c r="BF2" s="13">
        <f t="shared" ref="BF2:BF65" si="29">HOUR(BE2)</f>
        <v>1</v>
      </c>
      <c r="BG2" s="13">
        <f t="shared" ref="BG2:BG65" si="30">MINUTE(BE2)</f>
        <v>55</v>
      </c>
      <c r="BH2" s="67"/>
      <c r="BI2" s="67"/>
      <c r="BJ2" s="67"/>
      <c r="BK2" s="13"/>
      <c r="BL2" s="13"/>
      <c r="BM2" s="13"/>
      <c r="BN2" s="11">
        <v>40671.260416666664</v>
      </c>
      <c r="BO2" s="12">
        <f t="shared" ref="BO2:BO65" si="31">BN2-BD2</f>
        <v>1.0416666664241347E-2</v>
      </c>
      <c r="BP2" s="90">
        <f t="shared" ref="BP2:BP65" si="32">HOUR(BO2)</f>
        <v>0</v>
      </c>
      <c r="BQ2" s="90">
        <f t="shared" ref="BQ2:BQ65" si="33">MINUTE(BO2)</f>
        <v>15</v>
      </c>
      <c r="BR2" s="11">
        <v>40671.319444444445</v>
      </c>
      <c r="BS2" s="12">
        <f t="shared" ref="BS2:BS65" si="34">BR2-BN2</f>
        <v>5.9027777781011537E-2</v>
      </c>
      <c r="BT2" s="90">
        <f t="shared" ref="BT2:BT65" si="35">HOUR(BS2)</f>
        <v>1</v>
      </c>
      <c r="BU2" s="90">
        <f t="shared" ref="BU2:BU65" si="36">MINUTE(BS2)</f>
        <v>25</v>
      </c>
      <c r="BV2" s="665">
        <v>1.3194444444444444</v>
      </c>
      <c r="BW2" s="665">
        <v>1.3194444444444444</v>
      </c>
      <c r="BX2" s="12">
        <f t="shared" ref="BX2:BX65" si="37">BW2-BV2</f>
        <v>0</v>
      </c>
      <c r="BY2" s="13">
        <f t="shared" ref="BY2:BY65" si="38">HOUR(BX2)</f>
        <v>0</v>
      </c>
      <c r="BZ2" s="13">
        <f t="shared" ref="BZ2:BZ65" si="39">MINUTE(BX2)</f>
        <v>0</v>
      </c>
      <c r="CA2" s="12">
        <f t="shared" ref="CA2:CA65" si="40">BW2-P2</f>
        <v>0.75</v>
      </c>
      <c r="CB2" s="13">
        <f t="shared" ref="CB2:CB65" si="41">HOUR(CA2)</f>
        <v>18</v>
      </c>
      <c r="CC2" s="13">
        <f t="shared" ref="CC2:CC65" si="42">MINUTE(CA2)</f>
        <v>0</v>
      </c>
      <c r="CD2" s="12">
        <f>AD2+AR2+BO2+BS2</f>
        <v>40670.147916666669</v>
      </c>
      <c r="CE2" s="13">
        <f t="shared" ref="CE2:CE65" si="43">HOUR(CD2)</f>
        <v>3</v>
      </c>
      <c r="CF2" s="13">
        <f>MINUTE(CD2)</f>
        <v>33</v>
      </c>
      <c r="CG2" s="12">
        <f>AI2</f>
        <v>0.10069444444525288</v>
      </c>
      <c r="CH2" s="13">
        <f t="shared" ref="CH2:CH65" si="44">HOUR(CG2)</f>
        <v>2</v>
      </c>
      <c r="CI2" s="13">
        <f t="shared" ref="CI2:CI65" si="45">MINUTE(CG2)</f>
        <v>25</v>
      </c>
      <c r="CJ2" s="12">
        <f>AZ2</f>
        <v>0.41319444444525288</v>
      </c>
      <c r="CK2" s="13">
        <f t="shared" ref="CK2:CK65" si="46">HOUR(CJ2)</f>
        <v>9</v>
      </c>
      <c r="CL2" s="13">
        <f t="shared" ref="CL2:CL65" si="47">MINUTE(CJ2)</f>
        <v>55</v>
      </c>
      <c r="CM2" s="13"/>
      <c r="CN2" s="13"/>
      <c r="CO2" s="13"/>
      <c r="CP2" s="12">
        <f t="shared" ref="CP2:CP65" si="48">AZ2-(CS2+CV2+CY2+DB2+DE2+DH2)</f>
        <v>0.41319444444525288</v>
      </c>
      <c r="CQ2" s="13">
        <f t="shared" ref="CQ2:CQ65" si="49">HOUR(CP2)</f>
        <v>9</v>
      </c>
      <c r="CR2" s="13">
        <f t="shared" ref="CR2:CR65" si="50">MINUTE(CP2)</f>
        <v>55</v>
      </c>
      <c r="CS2" s="11">
        <v>0</v>
      </c>
      <c r="CT2" s="13">
        <f t="shared" ref="CT2:CT65" si="51">HOUR(CS2)</f>
        <v>0</v>
      </c>
      <c r="CU2" s="13">
        <f t="shared" ref="CU2:CU65" si="52">MINUTE(CS2)</f>
        <v>0</v>
      </c>
      <c r="CV2" s="11">
        <v>0</v>
      </c>
      <c r="CW2" s="13">
        <f>HOUR(CV2)</f>
        <v>0</v>
      </c>
      <c r="CX2" s="13">
        <f t="shared" ref="CX2:CX65" si="53">MINUTE(CV2)</f>
        <v>0</v>
      </c>
      <c r="CY2" s="11">
        <v>0</v>
      </c>
      <c r="CZ2" s="13">
        <f t="shared" ref="CZ2:CZ65" si="54">HOUR(CY2)</f>
        <v>0</v>
      </c>
      <c r="DA2" s="13">
        <f t="shared" ref="DA2:DA65" si="55">MINUTE(CY2)</f>
        <v>0</v>
      </c>
      <c r="DB2" s="11">
        <v>0</v>
      </c>
      <c r="DC2" s="13">
        <f t="shared" ref="DC2:DC65" si="56">HOUR(DB2)</f>
        <v>0</v>
      </c>
      <c r="DD2" s="13">
        <f t="shared" ref="DD2:DD65" si="57">MINUTE(DB2)</f>
        <v>0</v>
      </c>
      <c r="DE2" s="11">
        <v>0</v>
      </c>
      <c r="DF2" s="13">
        <f t="shared" ref="DF2:DF65" si="58">HOUR(DE2)</f>
        <v>0</v>
      </c>
      <c r="DG2" s="13">
        <f t="shared" ref="DG2:DG65" si="59">MINUTE(DE2)</f>
        <v>0</v>
      </c>
      <c r="DH2" s="11">
        <v>0</v>
      </c>
      <c r="DI2" s="13">
        <f t="shared" ref="DI2:DI65" si="60">HOUR(DH2)</f>
        <v>0</v>
      </c>
      <c r="DJ2" s="13">
        <f t="shared" ref="DJ2:DJ65" si="61">MINUTE(DH2)</f>
        <v>0</v>
      </c>
      <c r="DK2" s="11">
        <v>0</v>
      </c>
      <c r="DL2" s="35">
        <f t="shared" ref="DL2:DL65" si="62">HOUR(DK2)</f>
        <v>0</v>
      </c>
      <c r="DM2" s="61">
        <f t="shared" ref="DM2:DM65" si="63">MINUTE(DK2)</f>
        <v>0</v>
      </c>
      <c r="DN2" s="66">
        <f>K2</f>
        <v>3373.54</v>
      </c>
      <c r="DO2" s="74">
        <f>M2</f>
        <v>58</v>
      </c>
      <c r="DP2" s="66">
        <f t="shared" ref="DP2:DP72" si="64">K2/M2</f>
        <v>58.164482758620686</v>
      </c>
      <c r="DQ2" s="63">
        <f t="shared" ref="DQ2:DQ33" si="65">DN2/DO2</f>
        <v>58.164482758620686</v>
      </c>
      <c r="DR2" s="66">
        <f>CE2</f>
        <v>3</v>
      </c>
      <c r="DS2" s="75">
        <f>CF2</f>
        <v>33</v>
      </c>
      <c r="DT2" s="66">
        <f>DS2/60</f>
        <v>0.55000000000000004</v>
      </c>
      <c r="DU2" s="66">
        <f>DR2+DT2</f>
        <v>3.55</v>
      </c>
      <c r="DV2" s="66">
        <f>DU2/A2</f>
        <v>3.55</v>
      </c>
      <c r="DW2" s="66">
        <f>INT(DV2)</f>
        <v>3</v>
      </c>
      <c r="DX2" s="66">
        <f>DV2-DW2</f>
        <v>0.54999999999999982</v>
      </c>
      <c r="DY2" s="66">
        <f>DX2*60</f>
        <v>32.999999999999986</v>
      </c>
      <c r="DZ2" s="66">
        <f t="shared" ref="DZ2:DZ65" si="66">ROUNDUP(DY2,0.5)</f>
        <v>33</v>
      </c>
      <c r="EA2" s="66">
        <f>DW2</f>
        <v>3</v>
      </c>
      <c r="EB2" s="66">
        <f>DZ2</f>
        <v>33</v>
      </c>
      <c r="EC2" s="66">
        <f>CH2</f>
        <v>2</v>
      </c>
      <c r="ED2" s="66">
        <f>CI2</f>
        <v>25</v>
      </c>
      <c r="EE2" s="66">
        <f>ED2/60</f>
        <v>0.41666666666666669</v>
      </c>
      <c r="EF2" s="66">
        <f>EC2+EE2</f>
        <v>2.4166666666666665</v>
      </c>
      <c r="EG2" s="66">
        <f>EF2/B2</f>
        <v>2.4166666666666665</v>
      </c>
      <c r="EH2" s="66">
        <f>INT(EG2)</f>
        <v>2</v>
      </c>
      <c r="EI2" s="66">
        <f>EG2-EH2</f>
        <v>0.41666666666666652</v>
      </c>
      <c r="EJ2" s="66">
        <f>EI2*60</f>
        <v>24.999999999999993</v>
      </c>
      <c r="EK2" s="66">
        <f>ROUNDUP(EJ2,0.5)</f>
        <v>25</v>
      </c>
      <c r="EL2" s="66">
        <f>EH2</f>
        <v>2</v>
      </c>
      <c r="EM2" s="66">
        <f>EK2</f>
        <v>25</v>
      </c>
      <c r="EN2" s="66">
        <f>CK2</f>
        <v>9</v>
      </c>
      <c r="EO2" s="66">
        <f>CL2</f>
        <v>55</v>
      </c>
      <c r="EP2" s="66">
        <f>EO2/60</f>
        <v>0.91666666666666663</v>
      </c>
      <c r="EQ2" s="66">
        <f>EN2+EP2</f>
        <v>9.9166666666666661</v>
      </c>
      <c r="ER2" s="66">
        <f>EQ2/B2</f>
        <v>9.9166666666666661</v>
      </c>
      <c r="ES2" s="66">
        <f>INT(ER2)</f>
        <v>9</v>
      </c>
      <c r="ET2" s="66">
        <f>ER2-ES2</f>
        <v>0.91666666666666607</v>
      </c>
      <c r="EU2" s="66">
        <f>ET2*60</f>
        <v>54.999999999999964</v>
      </c>
      <c r="EV2" s="66">
        <f>ROUNDUP(EU2,0.5)</f>
        <v>55</v>
      </c>
      <c r="EW2" s="66">
        <f>ES2</f>
        <v>9</v>
      </c>
      <c r="EX2" s="66">
        <f>EV2</f>
        <v>55</v>
      </c>
      <c r="EY2" s="66"/>
      <c r="EZ2" s="66"/>
      <c r="FA2" s="66"/>
      <c r="FB2" s="66"/>
      <c r="FC2" s="66"/>
      <c r="FD2" s="66"/>
    </row>
    <row r="3" spans="1:165">
      <c r="A3" s="199">
        <v>2</v>
      </c>
      <c r="B3" s="166">
        <v>2</v>
      </c>
      <c r="C3" s="72">
        <v>40672</v>
      </c>
      <c r="D3" s="73">
        <f t="shared" si="0"/>
        <v>5</v>
      </c>
      <c r="E3" s="9" t="s">
        <v>39</v>
      </c>
      <c r="F3" s="166">
        <v>2</v>
      </c>
      <c r="G3" s="10" t="s">
        <v>38</v>
      </c>
      <c r="H3" s="10" t="s">
        <v>37</v>
      </c>
      <c r="I3" s="65" t="s">
        <v>320</v>
      </c>
      <c r="J3" s="11">
        <v>40672.555555555555</v>
      </c>
      <c r="K3" s="73">
        <v>3468.6699999999996</v>
      </c>
      <c r="L3" s="706" t="s">
        <v>34</v>
      </c>
      <c r="M3" s="168">
        <v>59</v>
      </c>
      <c r="N3" s="166">
        <v>0</v>
      </c>
      <c r="O3" s="54"/>
      <c r="P3" s="665">
        <v>40672.576388888891</v>
      </c>
      <c r="Q3" s="665">
        <v>40672.576388888891</v>
      </c>
      <c r="R3" s="12">
        <f t="shared" si="1"/>
        <v>0</v>
      </c>
      <c r="S3" s="13">
        <f t="shared" si="2"/>
        <v>0</v>
      </c>
      <c r="T3" s="13">
        <f t="shared" si="3"/>
        <v>0</v>
      </c>
      <c r="U3" s="665">
        <v>40672.638888888891</v>
      </c>
      <c r="V3" s="12">
        <f t="shared" si="4"/>
        <v>6.25E-2</v>
      </c>
      <c r="W3" s="13">
        <f t="shared" si="5"/>
        <v>1</v>
      </c>
      <c r="X3" s="13">
        <f t="shared" si="6"/>
        <v>30</v>
      </c>
      <c r="Y3" s="665">
        <v>40672.659722222219</v>
      </c>
      <c r="Z3" s="12">
        <f t="shared" si="7"/>
        <v>2.0833333328482695E-2</v>
      </c>
      <c r="AA3" s="13">
        <f t="shared" si="8"/>
        <v>0</v>
      </c>
      <c r="AB3" s="13">
        <f t="shared" si="9"/>
        <v>30</v>
      </c>
      <c r="AC3" s="11">
        <v>40672.670138888891</v>
      </c>
      <c r="AD3" s="12">
        <f t="shared" si="10"/>
        <v>1.0416666671517305E-2</v>
      </c>
      <c r="AE3" s="13">
        <f t="shared" si="11"/>
        <v>0</v>
      </c>
      <c r="AF3" s="13">
        <f t="shared" si="12"/>
        <v>15</v>
      </c>
      <c r="AG3" s="665">
        <v>40672.670138888891</v>
      </c>
      <c r="AH3" s="665">
        <v>40672.802083333336</v>
      </c>
      <c r="AI3" s="12">
        <f t="shared" si="13"/>
        <v>0.13194444444525288</v>
      </c>
      <c r="AJ3" s="90">
        <f t="shared" si="14"/>
        <v>3</v>
      </c>
      <c r="AK3" s="90">
        <f t="shared" si="15"/>
        <v>10</v>
      </c>
      <c r="AL3" s="11">
        <v>40672.670138888891</v>
      </c>
      <c r="AM3" s="11">
        <v>40672.802083333336</v>
      </c>
      <c r="AN3" s="12">
        <f t="shared" si="16"/>
        <v>0.13194444444525288</v>
      </c>
      <c r="AO3" s="13">
        <f t="shared" si="17"/>
        <v>3</v>
      </c>
      <c r="AP3" s="13">
        <f t="shared" si="18"/>
        <v>10</v>
      </c>
      <c r="AQ3" s="11">
        <v>40672.84375</v>
      </c>
      <c r="AR3" s="12">
        <f t="shared" si="19"/>
        <v>4.1666666664241347E-2</v>
      </c>
      <c r="AS3" s="90">
        <f t="shared" si="20"/>
        <v>1</v>
      </c>
      <c r="AT3" s="13">
        <f t="shared" si="21"/>
        <v>0</v>
      </c>
      <c r="AU3" s="11">
        <v>40672.84375</v>
      </c>
      <c r="AV3" s="12">
        <f t="shared" si="22"/>
        <v>0</v>
      </c>
      <c r="AW3" s="13">
        <f t="shared" si="23"/>
        <v>0</v>
      </c>
      <c r="AX3" s="13">
        <f t="shared" si="24"/>
        <v>0</v>
      </c>
      <c r="AY3" s="11">
        <v>40673.013888888891</v>
      </c>
      <c r="AZ3" s="12">
        <f t="shared" si="25"/>
        <v>0.17013888889050577</v>
      </c>
      <c r="BA3" s="90">
        <f t="shared" si="26"/>
        <v>4</v>
      </c>
      <c r="BB3" s="90">
        <f t="shared" si="27"/>
        <v>5</v>
      </c>
      <c r="BC3" s="11">
        <v>40673.052083333336</v>
      </c>
      <c r="BD3" s="11">
        <v>40673.083333333336</v>
      </c>
      <c r="BE3" s="12">
        <f t="shared" si="28"/>
        <v>3.125E-2</v>
      </c>
      <c r="BF3" s="13">
        <f t="shared" si="29"/>
        <v>0</v>
      </c>
      <c r="BG3" s="13">
        <f t="shared" si="30"/>
        <v>45</v>
      </c>
      <c r="BH3" s="67"/>
      <c r="BI3" s="67"/>
      <c r="BJ3" s="67"/>
      <c r="BK3" s="13"/>
      <c r="BL3" s="13"/>
      <c r="BM3" s="13"/>
      <c r="BN3" s="11">
        <v>40673.100694444445</v>
      </c>
      <c r="BO3" s="12">
        <f t="shared" si="31"/>
        <v>1.7361111109494232E-2</v>
      </c>
      <c r="BP3" s="90">
        <f t="shared" si="32"/>
        <v>0</v>
      </c>
      <c r="BQ3" s="90">
        <f t="shared" si="33"/>
        <v>25</v>
      </c>
      <c r="BR3" s="11">
        <v>40673.152777777781</v>
      </c>
      <c r="BS3" s="12">
        <f t="shared" si="34"/>
        <v>5.2083333335758653E-2</v>
      </c>
      <c r="BT3" s="90">
        <f t="shared" si="35"/>
        <v>1</v>
      </c>
      <c r="BU3" s="90">
        <f t="shared" si="36"/>
        <v>15</v>
      </c>
      <c r="BV3" s="665">
        <v>40673.152777777781</v>
      </c>
      <c r="BW3" s="665">
        <v>40673.152777777781</v>
      </c>
      <c r="BX3" s="12">
        <f t="shared" si="37"/>
        <v>0</v>
      </c>
      <c r="BY3" s="13">
        <f t="shared" si="38"/>
        <v>0</v>
      </c>
      <c r="BZ3" s="13">
        <f t="shared" si="39"/>
        <v>0</v>
      </c>
      <c r="CA3" s="12">
        <f t="shared" si="40"/>
        <v>0.57638888889050577</v>
      </c>
      <c r="CB3" s="13">
        <f t="shared" si="41"/>
        <v>13</v>
      </c>
      <c r="CC3" s="13">
        <f t="shared" si="42"/>
        <v>50</v>
      </c>
      <c r="CD3" s="12">
        <f>AD3+AR3+BO3+BS3</f>
        <v>0.12152777778101154</v>
      </c>
      <c r="CE3" s="13">
        <f t="shared" si="43"/>
        <v>2</v>
      </c>
      <c r="CF3" s="13">
        <f t="shared" ref="CF3:CF65" si="67">MINUTE(CD3)</f>
        <v>55</v>
      </c>
      <c r="CG3" s="12">
        <f>AI3</f>
        <v>0.13194444444525288</v>
      </c>
      <c r="CH3" s="13">
        <f t="shared" si="44"/>
        <v>3</v>
      </c>
      <c r="CI3" s="13">
        <f t="shared" si="45"/>
        <v>10</v>
      </c>
      <c r="CJ3" s="12">
        <f>AZ3</f>
        <v>0.17013888889050577</v>
      </c>
      <c r="CK3" s="13">
        <f t="shared" si="46"/>
        <v>4</v>
      </c>
      <c r="CL3" s="13">
        <f t="shared" si="47"/>
        <v>5</v>
      </c>
      <c r="CM3" s="13"/>
      <c r="CN3" s="13"/>
      <c r="CO3" s="13"/>
      <c r="CP3" s="12">
        <f t="shared" si="48"/>
        <v>0.17013888889050577</v>
      </c>
      <c r="CQ3" s="13">
        <f t="shared" si="49"/>
        <v>4</v>
      </c>
      <c r="CR3" s="13">
        <f t="shared" si="50"/>
        <v>5</v>
      </c>
      <c r="CS3" s="11">
        <v>0</v>
      </c>
      <c r="CT3" s="13">
        <f t="shared" si="51"/>
        <v>0</v>
      </c>
      <c r="CU3" s="13">
        <f t="shared" si="52"/>
        <v>0</v>
      </c>
      <c r="CV3" s="11">
        <v>0</v>
      </c>
      <c r="CW3" s="13">
        <f t="shared" ref="CW3:CW65" si="68">HOUR(CV3)</f>
        <v>0</v>
      </c>
      <c r="CX3" s="13">
        <f t="shared" si="53"/>
        <v>0</v>
      </c>
      <c r="CY3" s="11">
        <v>0</v>
      </c>
      <c r="CZ3" s="13">
        <f t="shared" si="54"/>
        <v>0</v>
      </c>
      <c r="DA3" s="13">
        <f t="shared" si="55"/>
        <v>0</v>
      </c>
      <c r="DB3" s="11">
        <v>0</v>
      </c>
      <c r="DC3" s="13">
        <f t="shared" si="56"/>
        <v>0</v>
      </c>
      <c r="DD3" s="13">
        <f t="shared" si="57"/>
        <v>0</v>
      </c>
      <c r="DE3" s="11">
        <v>0</v>
      </c>
      <c r="DF3" s="13">
        <f t="shared" si="58"/>
        <v>0</v>
      </c>
      <c r="DG3" s="13">
        <f t="shared" si="59"/>
        <v>0</v>
      </c>
      <c r="DH3" s="11">
        <v>0</v>
      </c>
      <c r="DI3" s="13">
        <f t="shared" si="60"/>
        <v>0</v>
      </c>
      <c r="DJ3" s="13">
        <f t="shared" si="61"/>
        <v>0</v>
      </c>
      <c r="DK3" s="11">
        <v>0</v>
      </c>
      <c r="DL3" s="35">
        <f t="shared" si="62"/>
        <v>0</v>
      </c>
      <c r="DM3" s="61">
        <f t="shared" si="63"/>
        <v>0</v>
      </c>
      <c r="DN3" s="66">
        <f t="shared" ref="DN3:DN36" si="69">DN2+K3</f>
        <v>6842.2099999999991</v>
      </c>
      <c r="DO3" s="74">
        <f t="shared" ref="DO3:DO34" si="70">DO2+M3</f>
        <v>117</v>
      </c>
      <c r="DP3" s="66">
        <f t="shared" si="64"/>
        <v>58.791016949152535</v>
      </c>
      <c r="DQ3" s="63">
        <f t="shared" si="65"/>
        <v>58.480427350427341</v>
      </c>
      <c r="DR3" s="66">
        <f>DR2+CE3</f>
        <v>5</v>
      </c>
      <c r="DS3" s="75">
        <f>DS2+CF3</f>
        <v>88</v>
      </c>
      <c r="DT3" s="66">
        <f>DS3/60</f>
        <v>1.4666666666666666</v>
      </c>
      <c r="DU3" s="66">
        <f>DR3+DT3</f>
        <v>6.4666666666666668</v>
      </c>
      <c r="DV3" s="66">
        <f>DU3/A3</f>
        <v>3.2333333333333334</v>
      </c>
      <c r="DW3" s="66">
        <f>INT(DV3)</f>
        <v>3</v>
      </c>
      <c r="DX3" s="66">
        <f t="shared" ref="DX3:DX66" si="71">DV3-DW3</f>
        <v>0.23333333333333339</v>
      </c>
      <c r="DY3" s="66">
        <f t="shared" ref="DY3:DY66" si="72">DX3*60</f>
        <v>14.000000000000004</v>
      </c>
      <c r="DZ3" s="66">
        <f t="shared" si="66"/>
        <v>14</v>
      </c>
      <c r="EA3" s="66">
        <f t="shared" ref="EA3:EA66" si="73">DW3</f>
        <v>3</v>
      </c>
      <c r="EB3" s="66">
        <f t="shared" ref="EB3:EB66" si="74">DZ3</f>
        <v>14</v>
      </c>
      <c r="EC3" s="66">
        <f>EC2+CH3</f>
        <v>5</v>
      </c>
      <c r="ED3" s="66">
        <f>ED2+CI3</f>
        <v>35</v>
      </c>
      <c r="EE3" s="66">
        <f t="shared" ref="EE3:EE66" si="75">ED3/60</f>
        <v>0.58333333333333337</v>
      </c>
      <c r="EF3" s="66">
        <f t="shared" ref="EF3:EF21" si="76">EC3+EE3</f>
        <v>5.583333333333333</v>
      </c>
      <c r="EG3" s="66">
        <f t="shared" ref="EG3:EG21" si="77">EF3/B3</f>
        <v>2.7916666666666665</v>
      </c>
      <c r="EH3" s="66">
        <f t="shared" ref="EH3:EH66" si="78">INT(EG3)</f>
        <v>2</v>
      </c>
      <c r="EI3" s="66">
        <f t="shared" ref="EI3:EI21" si="79">EG3-EH3</f>
        <v>0.79166666666666652</v>
      </c>
      <c r="EJ3" s="66">
        <f t="shared" ref="EJ3:EJ66" si="80">EI3*60</f>
        <v>47.499999999999993</v>
      </c>
      <c r="EK3" s="66">
        <f t="shared" ref="EK3:EK66" si="81">ROUNDUP(EJ3,0.5)</f>
        <v>48</v>
      </c>
      <c r="EL3" s="66">
        <f t="shared" ref="EL3:EL21" si="82">EH3</f>
        <v>2</v>
      </c>
      <c r="EM3" s="66">
        <f t="shared" ref="EM3:EM21" si="83">EK3</f>
        <v>48</v>
      </c>
      <c r="EN3" s="66">
        <f>EN2+CK3</f>
        <v>13</v>
      </c>
      <c r="EO3" s="66">
        <f>EO2+CL3</f>
        <v>60</v>
      </c>
      <c r="EP3" s="66">
        <f>EO3/60</f>
        <v>1</v>
      </c>
      <c r="EQ3" s="66">
        <f>EN3+EP3</f>
        <v>14</v>
      </c>
      <c r="ER3" s="66">
        <f>EQ3/B3</f>
        <v>7</v>
      </c>
      <c r="ES3" s="66">
        <f>INT(ER3)</f>
        <v>7</v>
      </c>
      <c r="ET3" s="66">
        <f>ER3-ES3</f>
        <v>0</v>
      </c>
      <c r="EU3" s="66">
        <f>ET3*60</f>
        <v>0</v>
      </c>
      <c r="EV3" s="66">
        <f>ROUNDUP(EU3,0.5)</f>
        <v>0</v>
      </c>
      <c r="EW3" s="66">
        <f>ES3</f>
        <v>7</v>
      </c>
      <c r="EX3" s="66">
        <f>EV3</f>
        <v>0</v>
      </c>
      <c r="EY3" s="66"/>
      <c r="EZ3" s="66"/>
      <c r="FA3" s="66"/>
      <c r="FB3" s="66"/>
      <c r="FC3" s="66"/>
      <c r="FD3" s="66"/>
    </row>
    <row r="4" spans="1:165">
      <c r="A4" s="175">
        <v>3</v>
      </c>
      <c r="B4" s="166">
        <v>3</v>
      </c>
      <c r="C4" s="72">
        <v>40674</v>
      </c>
      <c r="D4" s="73">
        <f t="shared" si="0"/>
        <v>5</v>
      </c>
      <c r="E4" s="9" t="s">
        <v>39</v>
      </c>
      <c r="F4" s="166">
        <v>3</v>
      </c>
      <c r="G4" s="10" t="s">
        <v>38</v>
      </c>
      <c r="H4" s="10" t="s">
        <v>273</v>
      </c>
      <c r="I4" s="65" t="s">
        <v>276</v>
      </c>
      <c r="J4" s="11">
        <v>40674.402777777781</v>
      </c>
      <c r="K4" s="73">
        <v>3341.74</v>
      </c>
      <c r="L4" s="10" t="s">
        <v>34</v>
      </c>
      <c r="M4" s="168">
        <v>59</v>
      </c>
      <c r="N4" s="166">
        <v>0</v>
      </c>
      <c r="O4" s="64"/>
      <c r="P4" s="665">
        <v>40674.409722222219</v>
      </c>
      <c r="Q4" s="665">
        <v>40674.409722222219</v>
      </c>
      <c r="R4" s="12">
        <f t="shared" si="1"/>
        <v>0</v>
      </c>
      <c r="S4" s="13">
        <f t="shared" si="2"/>
        <v>0</v>
      </c>
      <c r="T4" s="13">
        <f t="shared" si="3"/>
        <v>0</v>
      </c>
      <c r="U4" s="665">
        <v>40674.458333333336</v>
      </c>
      <c r="V4" s="12">
        <f t="shared" si="4"/>
        <v>4.8611111116770189E-2</v>
      </c>
      <c r="W4" s="13">
        <f t="shared" si="5"/>
        <v>1</v>
      </c>
      <c r="X4" s="13">
        <f t="shared" si="6"/>
        <v>10</v>
      </c>
      <c r="Y4" s="665">
        <v>40674.46875</v>
      </c>
      <c r="Z4" s="12">
        <f t="shared" si="7"/>
        <v>1.0416666664241347E-2</v>
      </c>
      <c r="AA4" s="13">
        <f t="shared" si="8"/>
        <v>0</v>
      </c>
      <c r="AB4" s="13">
        <f t="shared" si="9"/>
        <v>15</v>
      </c>
      <c r="AC4" s="11">
        <v>40674.5</v>
      </c>
      <c r="AD4" s="12">
        <f t="shared" si="10"/>
        <v>3.125E-2</v>
      </c>
      <c r="AE4" s="13">
        <f t="shared" si="11"/>
        <v>0</v>
      </c>
      <c r="AF4" s="13">
        <f t="shared" si="12"/>
        <v>45</v>
      </c>
      <c r="AG4" s="665">
        <v>40674.5</v>
      </c>
      <c r="AH4" s="665">
        <v>40674.631944444445</v>
      </c>
      <c r="AI4" s="12">
        <f t="shared" si="13"/>
        <v>0.13194444444525288</v>
      </c>
      <c r="AJ4" s="90">
        <f t="shared" si="14"/>
        <v>3</v>
      </c>
      <c r="AK4" s="90">
        <f t="shared" si="15"/>
        <v>10</v>
      </c>
      <c r="AL4" s="11">
        <v>40674.5</v>
      </c>
      <c r="AM4" s="11">
        <v>40674.631944444445</v>
      </c>
      <c r="AN4" s="12">
        <f t="shared" si="16"/>
        <v>0.13194444444525288</v>
      </c>
      <c r="AO4" s="13">
        <f t="shared" si="17"/>
        <v>3</v>
      </c>
      <c r="AP4" s="13">
        <f t="shared" si="18"/>
        <v>10</v>
      </c>
      <c r="AQ4" s="11">
        <v>40674.659722222219</v>
      </c>
      <c r="AR4" s="12">
        <f t="shared" si="19"/>
        <v>2.7777777773735579E-2</v>
      </c>
      <c r="AS4" s="90">
        <f t="shared" si="20"/>
        <v>0</v>
      </c>
      <c r="AT4" s="13">
        <f t="shared" si="21"/>
        <v>40</v>
      </c>
      <c r="AU4" s="11">
        <v>40674.659722222219</v>
      </c>
      <c r="AV4" s="12">
        <f t="shared" si="22"/>
        <v>0</v>
      </c>
      <c r="AW4" s="13">
        <f t="shared" si="23"/>
        <v>0</v>
      </c>
      <c r="AX4" s="13">
        <f t="shared" si="24"/>
        <v>0</v>
      </c>
      <c r="AY4" s="11">
        <v>40675.090277777781</v>
      </c>
      <c r="AZ4" s="12">
        <f t="shared" si="25"/>
        <v>0.43055555556202307</v>
      </c>
      <c r="BA4" s="90">
        <f t="shared" si="26"/>
        <v>10</v>
      </c>
      <c r="BB4" s="90">
        <f t="shared" si="27"/>
        <v>20</v>
      </c>
      <c r="BC4" s="11">
        <v>40675.111111111109</v>
      </c>
      <c r="BD4" s="11">
        <v>40675.145833333336</v>
      </c>
      <c r="BE4" s="12">
        <f t="shared" si="28"/>
        <v>3.4722222226264421E-2</v>
      </c>
      <c r="BF4" s="13">
        <f t="shared" si="29"/>
        <v>0</v>
      </c>
      <c r="BG4" s="13">
        <f t="shared" si="30"/>
        <v>50</v>
      </c>
      <c r="BH4" s="67"/>
      <c r="BI4" s="67"/>
      <c r="BJ4" s="67"/>
      <c r="BK4" s="13"/>
      <c r="BL4" s="13"/>
      <c r="BM4" s="13"/>
      <c r="BN4" s="11">
        <v>40675.166666666664</v>
      </c>
      <c r="BO4" s="12">
        <f t="shared" si="31"/>
        <v>2.0833333328482695E-2</v>
      </c>
      <c r="BP4" s="90">
        <f t="shared" si="32"/>
        <v>0</v>
      </c>
      <c r="BQ4" s="90">
        <f t="shared" si="33"/>
        <v>30</v>
      </c>
      <c r="BR4" s="11">
        <v>40675.228472222225</v>
      </c>
      <c r="BS4" s="12">
        <f t="shared" si="34"/>
        <v>6.1805555560567882E-2</v>
      </c>
      <c r="BT4" s="90">
        <f t="shared" si="35"/>
        <v>1</v>
      </c>
      <c r="BU4" s="90">
        <f t="shared" si="36"/>
        <v>29</v>
      </c>
      <c r="BV4" s="665">
        <v>40675.228472222225</v>
      </c>
      <c r="BW4" s="665">
        <v>40675.228472222225</v>
      </c>
      <c r="BX4" s="12">
        <f t="shared" si="37"/>
        <v>0</v>
      </c>
      <c r="BY4" s="13">
        <f t="shared" si="38"/>
        <v>0</v>
      </c>
      <c r="BZ4" s="13">
        <f t="shared" si="39"/>
        <v>0</v>
      </c>
      <c r="CA4" s="12">
        <f t="shared" si="40"/>
        <v>0.81875000000582077</v>
      </c>
      <c r="CB4" s="13">
        <f t="shared" si="41"/>
        <v>19</v>
      </c>
      <c r="CC4" s="13">
        <f t="shared" si="42"/>
        <v>39</v>
      </c>
      <c r="CD4" s="12">
        <f t="shared" ref="CD4:CD11" si="84">AD4+AR4+BO4+BS4</f>
        <v>0.14166666666278616</v>
      </c>
      <c r="CE4" s="13">
        <f t="shared" si="43"/>
        <v>3</v>
      </c>
      <c r="CF4" s="13">
        <f t="shared" si="67"/>
        <v>24</v>
      </c>
      <c r="CG4" s="12">
        <f t="shared" ref="CG4:CG67" si="85">AI4</f>
        <v>0.13194444444525288</v>
      </c>
      <c r="CH4" s="13">
        <f t="shared" si="44"/>
        <v>3</v>
      </c>
      <c r="CI4" s="13">
        <f t="shared" si="45"/>
        <v>10</v>
      </c>
      <c r="CJ4" s="12">
        <f t="shared" ref="CJ4:CJ67" si="86">AZ4</f>
        <v>0.43055555556202307</v>
      </c>
      <c r="CK4" s="13">
        <f t="shared" si="46"/>
        <v>10</v>
      </c>
      <c r="CL4" s="13">
        <f t="shared" si="47"/>
        <v>20</v>
      </c>
      <c r="CM4" s="13"/>
      <c r="CN4" s="13"/>
      <c r="CO4" s="13"/>
      <c r="CP4" s="12">
        <f t="shared" si="48"/>
        <v>0.43055555556202307</v>
      </c>
      <c r="CQ4" s="13">
        <f t="shared" si="49"/>
        <v>10</v>
      </c>
      <c r="CR4" s="13">
        <f t="shared" si="50"/>
        <v>20</v>
      </c>
      <c r="CS4" s="11">
        <v>0</v>
      </c>
      <c r="CT4" s="13">
        <f t="shared" si="51"/>
        <v>0</v>
      </c>
      <c r="CU4" s="13">
        <f t="shared" si="52"/>
        <v>0</v>
      </c>
      <c r="CV4" s="11">
        <v>0</v>
      </c>
      <c r="CW4" s="13">
        <f t="shared" si="68"/>
        <v>0</v>
      </c>
      <c r="CX4" s="13">
        <f t="shared" si="53"/>
        <v>0</v>
      </c>
      <c r="CY4" s="11">
        <v>0</v>
      </c>
      <c r="CZ4" s="13">
        <f t="shared" si="54"/>
        <v>0</v>
      </c>
      <c r="DA4" s="13">
        <f t="shared" si="55"/>
        <v>0</v>
      </c>
      <c r="DB4" s="11">
        <v>0</v>
      </c>
      <c r="DC4" s="13">
        <f t="shared" si="56"/>
        <v>0</v>
      </c>
      <c r="DD4" s="13">
        <f t="shared" si="57"/>
        <v>0</v>
      </c>
      <c r="DE4" s="11">
        <v>0</v>
      </c>
      <c r="DF4" s="13">
        <f t="shared" si="58"/>
        <v>0</v>
      </c>
      <c r="DG4" s="13">
        <f t="shared" si="59"/>
        <v>0</v>
      </c>
      <c r="DH4" s="11">
        <v>0</v>
      </c>
      <c r="DI4" s="13">
        <f t="shared" si="60"/>
        <v>0</v>
      </c>
      <c r="DJ4" s="13">
        <f t="shared" si="61"/>
        <v>0</v>
      </c>
      <c r="DK4" s="11">
        <v>0</v>
      </c>
      <c r="DL4" s="35">
        <f t="shared" si="62"/>
        <v>0</v>
      </c>
      <c r="DM4" s="61">
        <f t="shared" si="63"/>
        <v>0</v>
      </c>
      <c r="DN4" s="66">
        <f t="shared" si="69"/>
        <v>10183.949999999999</v>
      </c>
      <c r="DO4" s="74">
        <f t="shared" si="70"/>
        <v>176</v>
      </c>
      <c r="DP4" s="66">
        <f t="shared" si="64"/>
        <v>56.639661016949148</v>
      </c>
      <c r="DQ4" s="63">
        <f t="shared" si="65"/>
        <v>57.863352272727269</v>
      </c>
      <c r="DR4" s="66">
        <f>DR3+CE4</f>
        <v>8</v>
      </c>
      <c r="DS4" s="75">
        <f>DS3+CF4</f>
        <v>112</v>
      </c>
      <c r="DT4" s="66">
        <f>DS4/60</f>
        <v>1.8666666666666667</v>
      </c>
      <c r="DU4" s="66">
        <f>DR4+DT4</f>
        <v>9.8666666666666671</v>
      </c>
      <c r="DV4" s="66">
        <f>DU4/A4</f>
        <v>3.2888888888888892</v>
      </c>
      <c r="DW4" s="66">
        <f t="shared" ref="DW4:DW67" si="87">INT(DV4)</f>
        <v>3</v>
      </c>
      <c r="DX4" s="66">
        <f t="shared" si="71"/>
        <v>0.28888888888888919</v>
      </c>
      <c r="DY4" s="66">
        <f t="shared" si="72"/>
        <v>17.33333333333335</v>
      </c>
      <c r="DZ4" s="66">
        <f t="shared" si="66"/>
        <v>18</v>
      </c>
      <c r="EA4" s="66">
        <f t="shared" si="73"/>
        <v>3</v>
      </c>
      <c r="EB4" s="66">
        <f t="shared" si="74"/>
        <v>18</v>
      </c>
      <c r="EC4" s="66">
        <f>EC3+CH4</f>
        <v>8</v>
      </c>
      <c r="ED4" s="66">
        <f t="shared" ref="ED4:ED20" si="88">ED3+CI4</f>
        <v>45</v>
      </c>
      <c r="EE4" s="66">
        <f t="shared" si="75"/>
        <v>0.75</v>
      </c>
      <c r="EF4" s="66">
        <f t="shared" si="76"/>
        <v>8.75</v>
      </c>
      <c r="EG4" s="66">
        <f t="shared" si="77"/>
        <v>2.9166666666666665</v>
      </c>
      <c r="EH4" s="66">
        <f t="shared" si="78"/>
        <v>2</v>
      </c>
      <c r="EI4" s="66">
        <f t="shared" si="79"/>
        <v>0.91666666666666652</v>
      </c>
      <c r="EJ4" s="66">
        <f t="shared" si="80"/>
        <v>54.999999999999993</v>
      </c>
      <c r="EK4" s="66">
        <f t="shared" si="81"/>
        <v>55</v>
      </c>
      <c r="EL4" s="66">
        <f t="shared" si="82"/>
        <v>2</v>
      </c>
      <c r="EM4" s="66">
        <f t="shared" si="83"/>
        <v>55</v>
      </c>
      <c r="EN4" s="66">
        <f t="shared" ref="EN4:EN20" si="89">EN3+CK4</f>
        <v>23</v>
      </c>
      <c r="EO4" s="66">
        <f t="shared" ref="EO4:EO20" si="90">EO3+CL4</f>
        <v>80</v>
      </c>
      <c r="EP4" s="66">
        <f t="shared" ref="EP4:EP67" si="91">EO4/60</f>
        <v>1.3333333333333333</v>
      </c>
      <c r="EQ4" s="66">
        <f t="shared" ref="EQ4:EQ22" si="92">EN4+EP4</f>
        <v>24.333333333333332</v>
      </c>
      <c r="ER4" s="66">
        <f t="shared" ref="ER4:ER22" si="93">EQ4/B4</f>
        <v>8.1111111111111107</v>
      </c>
      <c r="ES4" s="66">
        <f t="shared" ref="ES4:ES67" si="94">INT(ER4)</f>
        <v>8</v>
      </c>
      <c r="ET4" s="66">
        <f t="shared" ref="ET4:ET22" si="95">ER4-ES4</f>
        <v>0.11111111111111072</v>
      </c>
      <c r="EU4" s="66">
        <f t="shared" ref="EU4:EU67" si="96">ET4*60</f>
        <v>6.666666666666643</v>
      </c>
      <c r="EV4" s="66">
        <f t="shared" ref="EV4:EV67" si="97">ROUNDUP(EU4,0.5)</f>
        <v>7</v>
      </c>
      <c r="EW4" s="66">
        <f t="shared" ref="EW4:EW22" si="98">ES4</f>
        <v>8</v>
      </c>
      <c r="EX4" s="66">
        <f t="shared" ref="EX4:EX22" si="99">EV4</f>
        <v>7</v>
      </c>
      <c r="EY4" s="66"/>
      <c r="EZ4" s="66"/>
      <c r="FA4" s="66"/>
      <c r="FB4" s="66"/>
      <c r="FC4" s="66"/>
      <c r="FD4" s="66"/>
    </row>
    <row r="5" spans="1:165">
      <c r="A5" s="199">
        <v>4</v>
      </c>
      <c r="B5" s="166">
        <v>4</v>
      </c>
      <c r="C5" s="72">
        <v>40675</v>
      </c>
      <c r="D5" s="73">
        <f t="shared" si="0"/>
        <v>5</v>
      </c>
      <c r="E5" s="9" t="s">
        <v>39</v>
      </c>
      <c r="F5" s="166">
        <v>4</v>
      </c>
      <c r="G5" s="10" t="s">
        <v>38</v>
      </c>
      <c r="H5" s="10" t="s">
        <v>273</v>
      </c>
      <c r="I5" s="65" t="s">
        <v>276</v>
      </c>
      <c r="J5" s="11">
        <v>40675.111111111109</v>
      </c>
      <c r="K5" s="73">
        <v>3364.2</v>
      </c>
      <c r="L5" s="10" t="s">
        <v>34</v>
      </c>
      <c r="M5" s="168">
        <v>59</v>
      </c>
      <c r="N5" s="166">
        <v>0</v>
      </c>
      <c r="O5" s="55"/>
      <c r="P5" s="665">
        <v>40675.118055555555</v>
      </c>
      <c r="Q5" s="665">
        <v>40675.118055555555</v>
      </c>
      <c r="R5" s="12">
        <f t="shared" si="1"/>
        <v>0</v>
      </c>
      <c r="S5" s="13">
        <f t="shared" si="2"/>
        <v>0</v>
      </c>
      <c r="T5" s="13">
        <f t="shared" si="3"/>
        <v>0</v>
      </c>
      <c r="U5" s="665">
        <v>40675.128472222219</v>
      </c>
      <c r="V5" s="12">
        <f t="shared" si="4"/>
        <v>1.0416666664241347E-2</v>
      </c>
      <c r="W5" s="13">
        <f t="shared" si="5"/>
        <v>0</v>
      </c>
      <c r="X5" s="13">
        <f t="shared" si="6"/>
        <v>15</v>
      </c>
      <c r="Y5" s="665">
        <v>40675.170138888891</v>
      </c>
      <c r="Z5" s="12">
        <f t="shared" si="7"/>
        <v>4.1666666671517305E-2</v>
      </c>
      <c r="AA5" s="13">
        <f t="shared" si="8"/>
        <v>1</v>
      </c>
      <c r="AB5" s="13">
        <f t="shared" si="9"/>
        <v>0</v>
      </c>
      <c r="AC5" s="11">
        <v>40675.208333333336</v>
      </c>
      <c r="AD5" s="12">
        <f t="shared" si="10"/>
        <v>3.8194444445252884E-2</v>
      </c>
      <c r="AE5" s="13">
        <f t="shared" si="11"/>
        <v>0</v>
      </c>
      <c r="AF5" s="13">
        <f t="shared" si="12"/>
        <v>55</v>
      </c>
      <c r="AG5" s="665">
        <v>40675.208333333336</v>
      </c>
      <c r="AH5" s="665">
        <v>40675.291666666664</v>
      </c>
      <c r="AI5" s="12">
        <f t="shared" si="13"/>
        <v>8.3333333328482695E-2</v>
      </c>
      <c r="AJ5" s="90">
        <f t="shared" si="14"/>
        <v>2</v>
      </c>
      <c r="AK5" s="90">
        <f t="shared" si="15"/>
        <v>0</v>
      </c>
      <c r="AL5" s="11">
        <v>40675.208333333336</v>
      </c>
      <c r="AM5" s="11">
        <v>40675.291666666664</v>
      </c>
      <c r="AN5" s="12">
        <f t="shared" si="16"/>
        <v>8.3333333328482695E-2</v>
      </c>
      <c r="AO5" s="13">
        <f t="shared" si="17"/>
        <v>2</v>
      </c>
      <c r="AP5" s="13">
        <f t="shared" si="18"/>
        <v>0</v>
      </c>
      <c r="AQ5" s="11">
        <v>40675.305555555555</v>
      </c>
      <c r="AR5" s="12">
        <f t="shared" si="19"/>
        <v>1.3888888890505768E-2</v>
      </c>
      <c r="AS5" s="90">
        <f t="shared" si="20"/>
        <v>0</v>
      </c>
      <c r="AT5" s="13">
        <f t="shared" si="21"/>
        <v>20</v>
      </c>
      <c r="AU5" s="11">
        <v>40675.305555555555</v>
      </c>
      <c r="AV5" s="12">
        <f t="shared" si="22"/>
        <v>0</v>
      </c>
      <c r="AW5" s="13">
        <f t="shared" si="23"/>
        <v>0</v>
      </c>
      <c r="AX5" s="13">
        <f t="shared" si="24"/>
        <v>0</v>
      </c>
      <c r="AY5" s="11">
        <v>40675.378472222219</v>
      </c>
      <c r="AZ5" s="12">
        <f t="shared" si="25"/>
        <v>7.2916666664241347E-2</v>
      </c>
      <c r="BA5" s="90">
        <f t="shared" si="26"/>
        <v>1</v>
      </c>
      <c r="BB5" s="90">
        <f t="shared" si="27"/>
        <v>45</v>
      </c>
      <c r="BC5" s="11">
        <v>40675.548611111109</v>
      </c>
      <c r="BD5" s="11">
        <v>40675.5625</v>
      </c>
      <c r="BE5" s="12">
        <f t="shared" si="28"/>
        <v>1.3888888890505768E-2</v>
      </c>
      <c r="BF5" s="13">
        <f t="shared" si="29"/>
        <v>0</v>
      </c>
      <c r="BG5" s="13">
        <f t="shared" si="30"/>
        <v>20</v>
      </c>
      <c r="BH5" s="67"/>
      <c r="BI5" s="67"/>
      <c r="BJ5" s="67"/>
      <c r="BK5" s="13"/>
      <c r="BL5" s="13"/>
      <c r="BM5" s="13"/>
      <c r="BN5" s="11">
        <v>40675.56527777778</v>
      </c>
      <c r="BO5" s="12">
        <f t="shared" si="31"/>
        <v>2.7777777795563452E-3</v>
      </c>
      <c r="BP5" s="90">
        <f t="shared" si="32"/>
        <v>0</v>
      </c>
      <c r="BQ5" s="90">
        <f t="shared" si="33"/>
        <v>4</v>
      </c>
      <c r="BR5" s="11">
        <v>40675.56527777778</v>
      </c>
      <c r="BS5" s="12">
        <f t="shared" si="34"/>
        <v>0</v>
      </c>
      <c r="BT5" s="90">
        <f t="shared" si="35"/>
        <v>0</v>
      </c>
      <c r="BU5" s="90">
        <f t="shared" si="36"/>
        <v>0</v>
      </c>
      <c r="BV5" s="665">
        <v>40675.56527777778</v>
      </c>
      <c r="BW5" s="665">
        <v>40675.56527777778</v>
      </c>
      <c r="BX5" s="12">
        <f t="shared" si="37"/>
        <v>0</v>
      </c>
      <c r="BY5" s="13">
        <f t="shared" si="38"/>
        <v>0</v>
      </c>
      <c r="BZ5" s="13">
        <f t="shared" si="39"/>
        <v>0</v>
      </c>
      <c r="CA5" s="12">
        <f t="shared" si="40"/>
        <v>0.44722222222480923</v>
      </c>
      <c r="CB5" s="13">
        <f t="shared" si="41"/>
        <v>10</v>
      </c>
      <c r="CC5" s="13">
        <f t="shared" si="42"/>
        <v>44</v>
      </c>
      <c r="CD5" s="12">
        <f t="shared" si="84"/>
        <v>5.4861111115314998E-2</v>
      </c>
      <c r="CE5" s="13">
        <f t="shared" si="43"/>
        <v>1</v>
      </c>
      <c r="CF5" s="13">
        <f t="shared" si="67"/>
        <v>19</v>
      </c>
      <c r="CG5" s="12">
        <f t="shared" si="85"/>
        <v>8.3333333328482695E-2</v>
      </c>
      <c r="CH5" s="13">
        <f t="shared" si="44"/>
        <v>2</v>
      </c>
      <c r="CI5" s="13">
        <f t="shared" si="45"/>
        <v>0</v>
      </c>
      <c r="CJ5" s="12">
        <f t="shared" si="86"/>
        <v>7.2916666664241347E-2</v>
      </c>
      <c r="CK5" s="13">
        <f t="shared" si="46"/>
        <v>1</v>
      </c>
      <c r="CL5" s="13">
        <f t="shared" si="47"/>
        <v>45</v>
      </c>
      <c r="CM5" s="13"/>
      <c r="CN5" s="13"/>
      <c r="CO5" s="13"/>
      <c r="CP5" s="12">
        <f t="shared" si="48"/>
        <v>7.2916666664241347E-2</v>
      </c>
      <c r="CQ5" s="13">
        <f t="shared" si="49"/>
        <v>1</v>
      </c>
      <c r="CR5" s="13">
        <f t="shared" si="50"/>
        <v>45</v>
      </c>
      <c r="CS5" s="11">
        <v>0</v>
      </c>
      <c r="CT5" s="13">
        <f t="shared" si="51"/>
        <v>0</v>
      </c>
      <c r="CU5" s="13">
        <f t="shared" si="52"/>
        <v>0</v>
      </c>
      <c r="CV5" s="11">
        <v>0</v>
      </c>
      <c r="CW5" s="13">
        <f t="shared" si="68"/>
        <v>0</v>
      </c>
      <c r="CX5" s="13">
        <f t="shared" si="53"/>
        <v>0</v>
      </c>
      <c r="CY5" s="11">
        <v>0</v>
      </c>
      <c r="CZ5" s="13">
        <f t="shared" si="54"/>
        <v>0</v>
      </c>
      <c r="DA5" s="13">
        <f t="shared" si="55"/>
        <v>0</v>
      </c>
      <c r="DB5" s="11">
        <v>0</v>
      </c>
      <c r="DC5" s="13">
        <f t="shared" si="56"/>
        <v>0</v>
      </c>
      <c r="DD5" s="13">
        <f t="shared" si="57"/>
        <v>0</v>
      </c>
      <c r="DE5" s="11">
        <v>0</v>
      </c>
      <c r="DF5" s="13">
        <f t="shared" si="58"/>
        <v>0</v>
      </c>
      <c r="DG5" s="13">
        <f t="shared" si="59"/>
        <v>0</v>
      </c>
      <c r="DH5" s="11">
        <v>0</v>
      </c>
      <c r="DI5" s="13">
        <f t="shared" si="60"/>
        <v>0</v>
      </c>
      <c r="DJ5" s="13">
        <f t="shared" si="61"/>
        <v>0</v>
      </c>
      <c r="DK5" s="11">
        <v>0</v>
      </c>
      <c r="DL5" s="35">
        <f t="shared" si="62"/>
        <v>0</v>
      </c>
      <c r="DM5" s="61">
        <f t="shared" si="63"/>
        <v>0</v>
      </c>
      <c r="DN5" s="66">
        <f t="shared" si="69"/>
        <v>13548.149999999998</v>
      </c>
      <c r="DO5" s="74">
        <f t="shared" si="70"/>
        <v>235</v>
      </c>
      <c r="DP5" s="66">
        <f t="shared" si="64"/>
        <v>57.020338983050841</v>
      </c>
      <c r="DQ5" s="63">
        <f t="shared" si="65"/>
        <v>57.651702127659568</v>
      </c>
      <c r="DR5" s="66">
        <f t="shared" ref="DR5:DR68" si="100">DR4+CE5</f>
        <v>9</v>
      </c>
      <c r="DS5" s="75">
        <f t="shared" ref="DS5:DS68" si="101">DS4+CF5</f>
        <v>131</v>
      </c>
      <c r="DT5" s="66">
        <f t="shared" ref="DT5:DT68" si="102">DS5/60</f>
        <v>2.1833333333333331</v>
      </c>
      <c r="DU5" s="66">
        <f t="shared" ref="DU5:DU68" si="103">DR5+DT5</f>
        <v>11.183333333333334</v>
      </c>
      <c r="DV5" s="66">
        <f t="shared" ref="DV5:DV20" si="104">DU5/A5</f>
        <v>2.7958333333333334</v>
      </c>
      <c r="DW5" s="66">
        <f t="shared" si="87"/>
        <v>2</v>
      </c>
      <c r="DX5" s="66">
        <f t="shared" si="71"/>
        <v>0.79583333333333339</v>
      </c>
      <c r="DY5" s="66">
        <f t="shared" si="72"/>
        <v>47.75</v>
      </c>
      <c r="DZ5" s="66">
        <f t="shared" si="66"/>
        <v>48</v>
      </c>
      <c r="EA5" s="66">
        <f t="shared" si="73"/>
        <v>2</v>
      </c>
      <c r="EB5" s="66">
        <f t="shared" si="74"/>
        <v>48</v>
      </c>
      <c r="EC5" s="66">
        <f t="shared" ref="EC5:EC20" si="105">EC4+CH5</f>
        <v>10</v>
      </c>
      <c r="ED5" s="66">
        <f t="shared" si="88"/>
        <v>45</v>
      </c>
      <c r="EE5" s="66">
        <f t="shared" si="75"/>
        <v>0.75</v>
      </c>
      <c r="EF5" s="66">
        <f t="shared" si="76"/>
        <v>10.75</v>
      </c>
      <c r="EG5" s="66">
        <f t="shared" si="77"/>
        <v>2.6875</v>
      </c>
      <c r="EH5" s="66">
        <f t="shared" si="78"/>
        <v>2</v>
      </c>
      <c r="EI5" s="66">
        <f t="shared" si="79"/>
        <v>0.6875</v>
      </c>
      <c r="EJ5" s="66">
        <f t="shared" si="80"/>
        <v>41.25</v>
      </c>
      <c r="EK5" s="66">
        <f t="shared" si="81"/>
        <v>42</v>
      </c>
      <c r="EL5" s="66">
        <f t="shared" si="82"/>
        <v>2</v>
      </c>
      <c r="EM5" s="66">
        <f t="shared" si="83"/>
        <v>42</v>
      </c>
      <c r="EN5" s="66">
        <f t="shared" si="89"/>
        <v>24</v>
      </c>
      <c r="EO5" s="66">
        <f t="shared" si="90"/>
        <v>125</v>
      </c>
      <c r="EP5" s="66">
        <f t="shared" si="91"/>
        <v>2.0833333333333335</v>
      </c>
      <c r="EQ5" s="66">
        <f t="shared" si="92"/>
        <v>26.083333333333332</v>
      </c>
      <c r="ER5" s="66">
        <f t="shared" si="93"/>
        <v>6.520833333333333</v>
      </c>
      <c r="ES5" s="66">
        <f t="shared" si="94"/>
        <v>6</v>
      </c>
      <c r="ET5" s="66">
        <f t="shared" si="95"/>
        <v>0.52083333333333304</v>
      </c>
      <c r="EU5" s="66">
        <f t="shared" si="96"/>
        <v>31.249999999999982</v>
      </c>
      <c r="EV5" s="66">
        <f t="shared" si="97"/>
        <v>32</v>
      </c>
      <c r="EW5" s="66">
        <f t="shared" si="98"/>
        <v>6</v>
      </c>
      <c r="EX5" s="66">
        <f t="shared" si="99"/>
        <v>32</v>
      </c>
      <c r="EY5" s="66"/>
      <c r="EZ5" s="66"/>
      <c r="FA5" s="66"/>
      <c r="FB5" s="66"/>
      <c r="FC5" s="66"/>
      <c r="FD5" s="66"/>
    </row>
    <row r="6" spans="1:165">
      <c r="A6" s="175">
        <v>5</v>
      </c>
      <c r="B6" s="166">
        <v>5</v>
      </c>
      <c r="C6" s="72">
        <v>40676</v>
      </c>
      <c r="D6" s="73">
        <f t="shared" si="0"/>
        <v>5</v>
      </c>
      <c r="E6" s="9" t="s">
        <v>39</v>
      </c>
      <c r="F6" s="166">
        <v>5</v>
      </c>
      <c r="G6" s="10" t="s">
        <v>38</v>
      </c>
      <c r="H6" s="43" t="s">
        <v>274</v>
      </c>
      <c r="I6" s="65" t="s">
        <v>277</v>
      </c>
      <c r="J6" s="11">
        <v>40676.222222222219</v>
      </c>
      <c r="K6" s="73">
        <v>3391.11</v>
      </c>
      <c r="L6" s="10" t="s">
        <v>34</v>
      </c>
      <c r="M6" s="168">
        <v>59</v>
      </c>
      <c r="N6" s="166">
        <v>0</v>
      </c>
      <c r="O6" s="55"/>
      <c r="P6" s="665">
        <v>40676.229166666664</v>
      </c>
      <c r="Q6" s="665">
        <v>40676.229166666664</v>
      </c>
      <c r="R6" s="12">
        <f t="shared" si="1"/>
        <v>0</v>
      </c>
      <c r="S6" s="13">
        <f t="shared" si="2"/>
        <v>0</v>
      </c>
      <c r="T6" s="13">
        <f t="shared" si="3"/>
        <v>0</v>
      </c>
      <c r="U6" s="665">
        <v>40676.239583333336</v>
      </c>
      <c r="V6" s="12">
        <f t="shared" si="4"/>
        <v>1.0416666671517305E-2</v>
      </c>
      <c r="W6" s="13">
        <f t="shared" si="5"/>
        <v>0</v>
      </c>
      <c r="X6" s="13">
        <f t="shared" si="6"/>
        <v>15</v>
      </c>
      <c r="Y6" s="665">
        <v>40676.243055555555</v>
      </c>
      <c r="Z6" s="12">
        <f t="shared" si="7"/>
        <v>3.4722222189884633E-3</v>
      </c>
      <c r="AA6" s="13">
        <f t="shared" si="8"/>
        <v>0</v>
      </c>
      <c r="AB6" s="13">
        <f t="shared" si="9"/>
        <v>5</v>
      </c>
      <c r="AC6" s="11">
        <v>40676.277777777781</v>
      </c>
      <c r="AD6" s="12">
        <f t="shared" si="10"/>
        <v>3.4722222226264421E-2</v>
      </c>
      <c r="AE6" s="13">
        <f t="shared" si="11"/>
        <v>0</v>
      </c>
      <c r="AF6" s="13">
        <f t="shared" si="12"/>
        <v>50</v>
      </c>
      <c r="AG6" s="665">
        <v>40676.277777777781</v>
      </c>
      <c r="AH6" s="665">
        <v>40676.354166666664</v>
      </c>
      <c r="AI6" s="12">
        <f t="shared" si="13"/>
        <v>7.6388888883229811E-2</v>
      </c>
      <c r="AJ6" s="90">
        <f t="shared" si="14"/>
        <v>1</v>
      </c>
      <c r="AK6" s="90">
        <f t="shared" si="15"/>
        <v>50</v>
      </c>
      <c r="AL6" s="11">
        <v>40676.277777777781</v>
      </c>
      <c r="AM6" s="11">
        <v>40676.354166666664</v>
      </c>
      <c r="AN6" s="12">
        <f t="shared" si="16"/>
        <v>7.6388888883229811E-2</v>
      </c>
      <c r="AO6" s="13">
        <f t="shared" si="17"/>
        <v>1</v>
      </c>
      <c r="AP6" s="13">
        <f t="shared" si="18"/>
        <v>50</v>
      </c>
      <c r="AQ6" s="11">
        <v>40676.375</v>
      </c>
      <c r="AR6" s="12">
        <f t="shared" si="19"/>
        <v>2.0833333335758653E-2</v>
      </c>
      <c r="AS6" s="90">
        <f t="shared" si="20"/>
        <v>0</v>
      </c>
      <c r="AT6" s="13">
        <f t="shared" si="21"/>
        <v>30</v>
      </c>
      <c r="AU6" s="11">
        <v>40676.375</v>
      </c>
      <c r="AV6" s="12">
        <f t="shared" si="22"/>
        <v>0</v>
      </c>
      <c r="AW6" s="13">
        <f t="shared" si="23"/>
        <v>0</v>
      </c>
      <c r="AX6" s="13">
        <f t="shared" si="24"/>
        <v>0</v>
      </c>
      <c r="AY6" s="11">
        <v>40676.569444444445</v>
      </c>
      <c r="AZ6" s="12">
        <f t="shared" si="25"/>
        <v>0.19444444444525288</v>
      </c>
      <c r="BA6" s="90">
        <f t="shared" si="26"/>
        <v>4</v>
      </c>
      <c r="BB6" s="90">
        <f t="shared" si="27"/>
        <v>40</v>
      </c>
      <c r="BC6" s="665">
        <v>40676.569444444445</v>
      </c>
      <c r="BD6" s="665">
        <v>40676.569444444445</v>
      </c>
      <c r="BE6" s="12">
        <f t="shared" si="28"/>
        <v>0</v>
      </c>
      <c r="BF6" s="13">
        <f t="shared" si="29"/>
        <v>0</v>
      </c>
      <c r="BG6" s="13">
        <f t="shared" si="30"/>
        <v>0</v>
      </c>
      <c r="BH6" s="67"/>
      <c r="BI6" s="67"/>
      <c r="BJ6" s="67"/>
      <c r="BK6" s="13"/>
      <c r="BL6" s="13"/>
      <c r="BM6" s="13"/>
      <c r="BN6" s="11">
        <v>40676.591666666667</v>
      </c>
      <c r="BO6" s="12">
        <f t="shared" si="31"/>
        <v>2.2222222221898846E-2</v>
      </c>
      <c r="BP6" s="90">
        <f t="shared" si="32"/>
        <v>0</v>
      </c>
      <c r="BQ6" s="90">
        <f t="shared" si="33"/>
        <v>32</v>
      </c>
      <c r="BR6" s="11">
        <v>40676.597222222219</v>
      </c>
      <c r="BS6" s="12">
        <f t="shared" si="34"/>
        <v>5.5555555518367328E-3</v>
      </c>
      <c r="BT6" s="90">
        <f t="shared" si="35"/>
        <v>0</v>
      </c>
      <c r="BU6" s="90">
        <f t="shared" si="36"/>
        <v>8</v>
      </c>
      <c r="BV6" s="665">
        <v>40676.597222222219</v>
      </c>
      <c r="BW6" s="665">
        <v>40676.597222222219</v>
      </c>
      <c r="BX6" s="12">
        <f t="shared" si="37"/>
        <v>0</v>
      </c>
      <c r="BY6" s="13">
        <f t="shared" si="38"/>
        <v>0</v>
      </c>
      <c r="BZ6" s="13">
        <f t="shared" si="39"/>
        <v>0</v>
      </c>
      <c r="CA6" s="12">
        <f t="shared" si="40"/>
        <v>0.36805555555474712</v>
      </c>
      <c r="CB6" s="13">
        <f t="shared" si="41"/>
        <v>8</v>
      </c>
      <c r="CC6" s="13">
        <f t="shared" si="42"/>
        <v>50</v>
      </c>
      <c r="CD6" s="12">
        <f t="shared" si="84"/>
        <v>8.3333333335758653E-2</v>
      </c>
      <c r="CE6" s="13">
        <f t="shared" si="43"/>
        <v>2</v>
      </c>
      <c r="CF6" s="13">
        <f t="shared" si="67"/>
        <v>0</v>
      </c>
      <c r="CG6" s="12">
        <f t="shared" si="85"/>
        <v>7.6388888883229811E-2</v>
      </c>
      <c r="CH6" s="13">
        <f t="shared" si="44"/>
        <v>1</v>
      </c>
      <c r="CI6" s="13">
        <f t="shared" si="45"/>
        <v>50</v>
      </c>
      <c r="CJ6" s="12">
        <f t="shared" si="86"/>
        <v>0.19444444444525288</v>
      </c>
      <c r="CK6" s="13">
        <f t="shared" si="46"/>
        <v>4</v>
      </c>
      <c r="CL6" s="13">
        <f t="shared" si="47"/>
        <v>40</v>
      </c>
      <c r="CM6" s="13"/>
      <c r="CN6" s="13"/>
      <c r="CO6" s="13"/>
      <c r="CP6" s="12">
        <f t="shared" si="48"/>
        <v>0.19444444444525288</v>
      </c>
      <c r="CQ6" s="13">
        <f t="shared" si="49"/>
        <v>4</v>
      </c>
      <c r="CR6" s="13">
        <f t="shared" si="50"/>
        <v>40</v>
      </c>
      <c r="CS6" s="11">
        <v>0</v>
      </c>
      <c r="CT6" s="13">
        <f t="shared" si="51"/>
        <v>0</v>
      </c>
      <c r="CU6" s="13">
        <f t="shared" si="52"/>
        <v>0</v>
      </c>
      <c r="CV6" s="11">
        <v>0</v>
      </c>
      <c r="CW6" s="13">
        <f t="shared" si="68"/>
        <v>0</v>
      </c>
      <c r="CX6" s="13">
        <f t="shared" si="53"/>
        <v>0</v>
      </c>
      <c r="CY6" s="11">
        <v>0</v>
      </c>
      <c r="CZ6" s="13">
        <f t="shared" si="54"/>
        <v>0</v>
      </c>
      <c r="DA6" s="13">
        <f t="shared" si="55"/>
        <v>0</v>
      </c>
      <c r="DB6" s="11">
        <v>0</v>
      </c>
      <c r="DC6" s="13">
        <f t="shared" si="56"/>
        <v>0</v>
      </c>
      <c r="DD6" s="13">
        <f t="shared" si="57"/>
        <v>0</v>
      </c>
      <c r="DE6" s="11">
        <v>0</v>
      </c>
      <c r="DF6" s="13">
        <f t="shared" si="58"/>
        <v>0</v>
      </c>
      <c r="DG6" s="13">
        <f t="shared" si="59"/>
        <v>0</v>
      </c>
      <c r="DH6" s="11">
        <v>0</v>
      </c>
      <c r="DI6" s="13">
        <f t="shared" si="60"/>
        <v>0</v>
      </c>
      <c r="DJ6" s="13">
        <f t="shared" si="61"/>
        <v>0</v>
      </c>
      <c r="DK6" s="11">
        <v>0</v>
      </c>
      <c r="DL6" s="35">
        <f t="shared" si="62"/>
        <v>0</v>
      </c>
      <c r="DM6" s="61">
        <f t="shared" si="63"/>
        <v>0</v>
      </c>
      <c r="DN6" s="66">
        <f t="shared" si="69"/>
        <v>16939.259999999998</v>
      </c>
      <c r="DO6" s="74">
        <f t="shared" si="70"/>
        <v>294</v>
      </c>
      <c r="DP6" s="66">
        <f t="shared" si="64"/>
        <v>57.476440677966103</v>
      </c>
      <c r="DQ6" s="63">
        <f t="shared" si="65"/>
        <v>57.616530612244894</v>
      </c>
      <c r="DR6" s="66">
        <f t="shared" si="100"/>
        <v>11</v>
      </c>
      <c r="DS6" s="75">
        <f t="shared" si="101"/>
        <v>131</v>
      </c>
      <c r="DT6" s="66">
        <f t="shared" si="102"/>
        <v>2.1833333333333331</v>
      </c>
      <c r="DU6" s="66">
        <f t="shared" si="103"/>
        <v>13.183333333333334</v>
      </c>
      <c r="DV6" s="66">
        <f t="shared" si="104"/>
        <v>2.6366666666666667</v>
      </c>
      <c r="DW6" s="66">
        <f t="shared" si="87"/>
        <v>2</v>
      </c>
      <c r="DX6" s="66">
        <f t="shared" si="71"/>
        <v>0.63666666666666671</v>
      </c>
      <c r="DY6" s="66">
        <f t="shared" si="72"/>
        <v>38.200000000000003</v>
      </c>
      <c r="DZ6" s="66">
        <f t="shared" si="66"/>
        <v>39</v>
      </c>
      <c r="EA6" s="66">
        <f t="shared" si="73"/>
        <v>2</v>
      </c>
      <c r="EB6" s="66">
        <f t="shared" si="74"/>
        <v>39</v>
      </c>
      <c r="EC6" s="66">
        <f t="shared" si="105"/>
        <v>11</v>
      </c>
      <c r="ED6" s="66">
        <f t="shared" si="88"/>
        <v>95</v>
      </c>
      <c r="EE6" s="66">
        <f t="shared" si="75"/>
        <v>1.5833333333333333</v>
      </c>
      <c r="EF6" s="66">
        <f t="shared" si="76"/>
        <v>12.583333333333334</v>
      </c>
      <c r="EG6" s="66">
        <f t="shared" si="77"/>
        <v>2.5166666666666666</v>
      </c>
      <c r="EH6" s="66">
        <f t="shared" si="78"/>
        <v>2</v>
      </c>
      <c r="EI6" s="66">
        <f t="shared" si="79"/>
        <v>0.51666666666666661</v>
      </c>
      <c r="EJ6" s="66">
        <f t="shared" si="80"/>
        <v>30.999999999999996</v>
      </c>
      <c r="EK6" s="66">
        <f t="shared" si="81"/>
        <v>31</v>
      </c>
      <c r="EL6" s="66">
        <f t="shared" si="82"/>
        <v>2</v>
      </c>
      <c r="EM6" s="66">
        <f t="shared" si="83"/>
        <v>31</v>
      </c>
      <c r="EN6" s="66">
        <f t="shared" si="89"/>
        <v>28</v>
      </c>
      <c r="EO6" s="66">
        <f t="shared" si="90"/>
        <v>165</v>
      </c>
      <c r="EP6" s="66">
        <f t="shared" si="91"/>
        <v>2.75</v>
      </c>
      <c r="EQ6" s="66">
        <f t="shared" si="92"/>
        <v>30.75</v>
      </c>
      <c r="ER6" s="66">
        <f t="shared" si="93"/>
        <v>6.15</v>
      </c>
      <c r="ES6" s="66">
        <f t="shared" si="94"/>
        <v>6</v>
      </c>
      <c r="ET6" s="66">
        <f t="shared" si="95"/>
        <v>0.15000000000000036</v>
      </c>
      <c r="EU6" s="66">
        <f t="shared" si="96"/>
        <v>9.0000000000000213</v>
      </c>
      <c r="EV6" s="66">
        <f t="shared" si="97"/>
        <v>10</v>
      </c>
      <c r="EW6" s="66">
        <f t="shared" si="98"/>
        <v>6</v>
      </c>
      <c r="EX6" s="66">
        <f t="shared" si="99"/>
        <v>10</v>
      </c>
      <c r="EY6" s="66"/>
      <c r="EZ6" s="66"/>
      <c r="FA6" s="66"/>
      <c r="FB6" s="66"/>
      <c r="FC6" s="66"/>
      <c r="FD6" s="66"/>
    </row>
    <row r="7" spans="1:165">
      <c r="A7" s="166">
        <v>6</v>
      </c>
      <c r="B7" s="166">
        <v>6</v>
      </c>
      <c r="C7" s="72">
        <v>40677</v>
      </c>
      <c r="D7" s="73">
        <f t="shared" si="0"/>
        <v>5</v>
      </c>
      <c r="E7" s="9" t="s">
        <v>39</v>
      </c>
      <c r="F7" s="166">
        <v>6</v>
      </c>
      <c r="G7" s="10" t="s">
        <v>38</v>
      </c>
      <c r="H7" s="43" t="s">
        <v>274</v>
      </c>
      <c r="I7" s="65" t="s">
        <v>277</v>
      </c>
      <c r="J7" s="11">
        <v>40677.326388888891</v>
      </c>
      <c r="K7" s="73">
        <v>3343.3</v>
      </c>
      <c r="L7" s="10" t="s">
        <v>34</v>
      </c>
      <c r="M7" s="168">
        <v>56</v>
      </c>
      <c r="N7" s="166">
        <v>0</v>
      </c>
      <c r="O7" s="55"/>
      <c r="P7" s="665">
        <v>40677.329861111109</v>
      </c>
      <c r="Q7" s="665">
        <v>40677.329861111109</v>
      </c>
      <c r="R7" s="12">
        <f t="shared" si="1"/>
        <v>0</v>
      </c>
      <c r="S7" s="13">
        <f t="shared" si="2"/>
        <v>0</v>
      </c>
      <c r="T7" s="13">
        <f t="shared" si="3"/>
        <v>0</v>
      </c>
      <c r="U7" s="665">
        <v>40677.354166666664</v>
      </c>
      <c r="V7" s="12">
        <f t="shared" si="4"/>
        <v>2.4305555554747116E-2</v>
      </c>
      <c r="W7" s="13">
        <f t="shared" si="5"/>
        <v>0</v>
      </c>
      <c r="X7" s="13">
        <f t="shared" si="6"/>
        <v>35</v>
      </c>
      <c r="Y7" s="665">
        <v>40677.361111111109</v>
      </c>
      <c r="Z7" s="12">
        <f t="shared" si="7"/>
        <v>6.9444444452528842E-3</v>
      </c>
      <c r="AA7" s="13">
        <f t="shared" si="8"/>
        <v>0</v>
      </c>
      <c r="AB7" s="13">
        <f t="shared" si="9"/>
        <v>10</v>
      </c>
      <c r="AC7" s="11">
        <v>40677.378472222219</v>
      </c>
      <c r="AD7" s="12">
        <f t="shared" si="10"/>
        <v>1.7361111109494232E-2</v>
      </c>
      <c r="AE7" s="13">
        <f t="shared" si="11"/>
        <v>0</v>
      </c>
      <c r="AF7" s="13">
        <f t="shared" si="12"/>
        <v>25</v>
      </c>
      <c r="AG7" s="665">
        <v>40677.378472222219</v>
      </c>
      <c r="AH7" s="665">
        <v>40677.53125</v>
      </c>
      <c r="AI7" s="12">
        <f t="shared" si="13"/>
        <v>0.15277777778101154</v>
      </c>
      <c r="AJ7" s="90">
        <f t="shared" si="14"/>
        <v>3</v>
      </c>
      <c r="AK7" s="90">
        <f t="shared" si="15"/>
        <v>40</v>
      </c>
      <c r="AL7" s="11">
        <v>40677.378472222219</v>
      </c>
      <c r="AM7" s="11">
        <v>40677.53125</v>
      </c>
      <c r="AN7" s="12">
        <f t="shared" si="16"/>
        <v>0.15277777778101154</v>
      </c>
      <c r="AO7" s="13">
        <f t="shared" si="17"/>
        <v>3</v>
      </c>
      <c r="AP7" s="13">
        <f t="shared" si="18"/>
        <v>40</v>
      </c>
      <c r="AQ7" s="11">
        <v>40677.541666666664</v>
      </c>
      <c r="AR7" s="12">
        <f t="shared" si="19"/>
        <v>1.0416666664241347E-2</v>
      </c>
      <c r="AS7" s="90">
        <f t="shared" si="20"/>
        <v>0</v>
      </c>
      <c r="AT7" s="13">
        <f t="shared" si="21"/>
        <v>15</v>
      </c>
      <c r="AU7" s="11">
        <v>40677.541666666664</v>
      </c>
      <c r="AV7" s="12">
        <f t="shared" si="22"/>
        <v>0</v>
      </c>
      <c r="AW7" s="13">
        <f t="shared" si="23"/>
        <v>0</v>
      </c>
      <c r="AX7" s="13">
        <f t="shared" si="24"/>
        <v>0</v>
      </c>
      <c r="AY7" s="11">
        <v>40677.722222222219</v>
      </c>
      <c r="AZ7" s="12">
        <f t="shared" si="25"/>
        <v>0.18055555555474712</v>
      </c>
      <c r="BA7" s="90">
        <f t="shared" si="26"/>
        <v>4</v>
      </c>
      <c r="BB7" s="90">
        <f t="shared" si="27"/>
        <v>20</v>
      </c>
      <c r="BC7" s="665">
        <v>40677.722222222219</v>
      </c>
      <c r="BD7" s="665">
        <v>40677.722222222219</v>
      </c>
      <c r="BE7" s="12">
        <f t="shared" si="28"/>
        <v>0</v>
      </c>
      <c r="BF7" s="13">
        <f t="shared" si="29"/>
        <v>0</v>
      </c>
      <c r="BG7" s="13">
        <f t="shared" si="30"/>
        <v>0</v>
      </c>
      <c r="BH7" s="67"/>
      <c r="BI7" s="67"/>
      <c r="BJ7" s="67"/>
      <c r="BK7" s="13"/>
      <c r="BL7" s="13"/>
      <c r="BM7" s="13"/>
      <c r="BN7" s="11">
        <v>40677.725694444445</v>
      </c>
      <c r="BO7" s="12">
        <f t="shared" si="31"/>
        <v>3.4722222262644209E-3</v>
      </c>
      <c r="BP7" s="90">
        <f t="shared" si="32"/>
        <v>0</v>
      </c>
      <c r="BQ7" s="90">
        <f t="shared" si="33"/>
        <v>5</v>
      </c>
      <c r="BR7" s="11">
        <v>40677.767361111109</v>
      </c>
      <c r="BS7" s="12">
        <f t="shared" si="34"/>
        <v>4.1666666664241347E-2</v>
      </c>
      <c r="BT7" s="90">
        <f t="shared" si="35"/>
        <v>1</v>
      </c>
      <c r="BU7" s="90">
        <f t="shared" si="36"/>
        <v>0</v>
      </c>
      <c r="BV7" s="665">
        <v>40677.767361111109</v>
      </c>
      <c r="BW7" s="665">
        <v>40677.767361111109</v>
      </c>
      <c r="BX7" s="12">
        <f t="shared" si="37"/>
        <v>0</v>
      </c>
      <c r="BY7" s="13">
        <f t="shared" si="38"/>
        <v>0</v>
      </c>
      <c r="BZ7" s="13">
        <f t="shared" si="39"/>
        <v>0</v>
      </c>
      <c r="CA7" s="12">
        <f t="shared" si="40"/>
        <v>0.4375</v>
      </c>
      <c r="CB7" s="13">
        <f t="shared" si="41"/>
        <v>10</v>
      </c>
      <c r="CC7" s="13">
        <f t="shared" si="42"/>
        <v>30</v>
      </c>
      <c r="CD7" s="12">
        <f t="shared" si="84"/>
        <v>7.2916666664241347E-2</v>
      </c>
      <c r="CE7" s="13">
        <f t="shared" si="43"/>
        <v>1</v>
      </c>
      <c r="CF7" s="13">
        <f t="shared" si="67"/>
        <v>45</v>
      </c>
      <c r="CG7" s="12">
        <f t="shared" si="85"/>
        <v>0.15277777778101154</v>
      </c>
      <c r="CH7" s="13">
        <f t="shared" si="44"/>
        <v>3</v>
      </c>
      <c r="CI7" s="13">
        <f t="shared" si="45"/>
        <v>40</v>
      </c>
      <c r="CJ7" s="12">
        <f t="shared" si="86"/>
        <v>0.18055555555474712</v>
      </c>
      <c r="CK7" s="13">
        <f t="shared" si="46"/>
        <v>4</v>
      </c>
      <c r="CL7" s="13">
        <f t="shared" si="47"/>
        <v>20</v>
      </c>
      <c r="CM7" s="13"/>
      <c r="CN7" s="13"/>
      <c r="CO7" s="13"/>
      <c r="CP7" s="12">
        <f t="shared" si="48"/>
        <v>0.18055555555474712</v>
      </c>
      <c r="CQ7" s="13">
        <f t="shared" si="49"/>
        <v>4</v>
      </c>
      <c r="CR7" s="13">
        <f t="shared" si="50"/>
        <v>20</v>
      </c>
      <c r="CS7" s="11">
        <v>0</v>
      </c>
      <c r="CT7" s="13">
        <f t="shared" si="51"/>
        <v>0</v>
      </c>
      <c r="CU7" s="13">
        <f t="shared" si="52"/>
        <v>0</v>
      </c>
      <c r="CV7" s="11">
        <v>0</v>
      </c>
      <c r="CW7" s="13">
        <f t="shared" si="68"/>
        <v>0</v>
      </c>
      <c r="CX7" s="13">
        <f t="shared" si="53"/>
        <v>0</v>
      </c>
      <c r="CY7" s="11">
        <v>0</v>
      </c>
      <c r="CZ7" s="13">
        <f t="shared" si="54"/>
        <v>0</v>
      </c>
      <c r="DA7" s="13">
        <f t="shared" si="55"/>
        <v>0</v>
      </c>
      <c r="DB7" s="11">
        <v>0</v>
      </c>
      <c r="DC7" s="13">
        <f t="shared" si="56"/>
        <v>0</v>
      </c>
      <c r="DD7" s="13">
        <f t="shared" si="57"/>
        <v>0</v>
      </c>
      <c r="DE7" s="11">
        <v>0</v>
      </c>
      <c r="DF7" s="13">
        <f t="shared" si="58"/>
        <v>0</v>
      </c>
      <c r="DG7" s="13">
        <f t="shared" si="59"/>
        <v>0</v>
      </c>
      <c r="DH7" s="11">
        <v>0</v>
      </c>
      <c r="DI7" s="13">
        <f t="shared" si="60"/>
        <v>0</v>
      </c>
      <c r="DJ7" s="13">
        <f t="shared" si="61"/>
        <v>0</v>
      </c>
      <c r="DK7" s="11">
        <v>0</v>
      </c>
      <c r="DL7" s="35">
        <f t="shared" si="62"/>
        <v>0</v>
      </c>
      <c r="DM7" s="61">
        <f t="shared" si="63"/>
        <v>0</v>
      </c>
      <c r="DN7" s="66">
        <f t="shared" si="69"/>
        <v>20282.559999999998</v>
      </c>
      <c r="DO7" s="74">
        <f t="shared" si="70"/>
        <v>350</v>
      </c>
      <c r="DP7" s="66">
        <f t="shared" si="64"/>
        <v>59.70178571428572</v>
      </c>
      <c r="DQ7" s="63">
        <f t="shared" si="65"/>
        <v>57.950171428571423</v>
      </c>
      <c r="DR7" s="66">
        <f t="shared" si="100"/>
        <v>12</v>
      </c>
      <c r="DS7" s="75">
        <f t="shared" si="101"/>
        <v>176</v>
      </c>
      <c r="DT7" s="66">
        <f t="shared" si="102"/>
        <v>2.9333333333333331</v>
      </c>
      <c r="DU7" s="66">
        <f t="shared" si="103"/>
        <v>14.933333333333334</v>
      </c>
      <c r="DV7" s="66">
        <f t="shared" si="104"/>
        <v>2.4888888888888889</v>
      </c>
      <c r="DW7" s="66">
        <f t="shared" si="87"/>
        <v>2</v>
      </c>
      <c r="DX7" s="66">
        <f t="shared" si="71"/>
        <v>0.48888888888888893</v>
      </c>
      <c r="DY7" s="66">
        <f t="shared" si="72"/>
        <v>29.333333333333336</v>
      </c>
      <c r="DZ7" s="66">
        <f t="shared" si="66"/>
        <v>30</v>
      </c>
      <c r="EA7" s="66">
        <f t="shared" si="73"/>
        <v>2</v>
      </c>
      <c r="EB7" s="66">
        <f t="shared" si="74"/>
        <v>30</v>
      </c>
      <c r="EC7" s="66">
        <f t="shared" si="105"/>
        <v>14</v>
      </c>
      <c r="ED7" s="66">
        <f t="shared" si="88"/>
        <v>135</v>
      </c>
      <c r="EE7" s="66">
        <f t="shared" si="75"/>
        <v>2.25</v>
      </c>
      <c r="EF7" s="66">
        <f t="shared" si="76"/>
        <v>16.25</v>
      </c>
      <c r="EG7" s="66">
        <f t="shared" si="77"/>
        <v>2.7083333333333335</v>
      </c>
      <c r="EH7" s="66">
        <f t="shared" si="78"/>
        <v>2</v>
      </c>
      <c r="EI7" s="66">
        <f t="shared" si="79"/>
        <v>0.70833333333333348</v>
      </c>
      <c r="EJ7" s="66">
        <f t="shared" si="80"/>
        <v>42.500000000000007</v>
      </c>
      <c r="EK7" s="66">
        <f t="shared" si="81"/>
        <v>43</v>
      </c>
      <c r="EL7" s="66">
        <f t="shared" si="82"/>
        <v>2</v>
      </c>
      <c r="EM7" s="66">
        <f t="shared" si="83"/>
        <v>43</v>
      </c>
      <c r="EN7" s="66">
        <f t="shared" si="89"/>
        <v>32</v>
      </c>
      <c r="EO7" s="66">
        <f t="shared" si="90"/>
        <v>185</v>
      </c>
      <c r="EP7" s="66">
        <f t="shared" si="91"/>
        <v>3.0833333333333335</v>
      </c>
      <c r="EQ7" s="66">
        <f t="shared" si="92"/>
        <v>35.083333333333336</v>
      </c>
      <c r="ER7" s="66">
        <f t="shared" si="93"/>
        <v>5.8472222222222223</v>
      </c>
      <c r="ES7" s="66">
        <f t="shared" si="94"/>
        <v>5</v>
      </c>
      <c r="ET7" s="66">
        <f t="shared" si="95"/>
        <v>0.84722222222222232</v>
      </c>
      <c r="EU7" s="66">
        <f t="shared" si="96"/>
        <v>50.833333333333343</v>
      </c>
      <c r="EV7" s="66">
        <f t="shared" si="97"/>
        <v>51</v>
      </c>
      <c r="EW7" s="66">
        <f t="shared" si="98"/>
        <v>5</v>
      </c>
      <c r="EX7" s="66">
        <f t="shared" si="99"/>
        <v>51</v>
      </c>
      <c r="EY7" s="66"/>
      <c r="EZ7" s="66"/>
      <c r="FA7" s="66"/>
      <c r="FB7" s="66"/>
      <c r="FC7" s="66"/>
      <c r="FD7" s="66"/>
    </row>
    <row r="8" spans="1:165">
      <c r="A8" s="166">
        <v>7</v>
      </c>
      <c r="B8" s="166">
        <v>7</v>
      </c>
      <c r="C8" s="72">
        <v>40679</v>
      </c>
      <c r="D8" s="73">
        <f t="shared" si="0"/>
        <v>5</v>
      </c>
      <c r="E8" s="9" t="s">
        <v>39</v>
      </c>
      <c r="F8" s="166">
        <v>7</v>
      </c>
      <c r="G8" s="10" t="s">
        <v>38</v>
      </c>
      <c r="H8" s="10" t="s">
        <v>273</v>
      </c>
      <c r="I8" s="65" t="s">
        <v>276</v>
      </c>
      <c r="J8" s="11">
        <v>40679.166666666664</v>
      </c>
      <c r="K8" s="73">
        <v>3337.25</v>
      </c>
      <c r="L8" s="10" t="s">
        <v>34</v>
      </c>
      <c r="M8" s="169">
        <v>59</v>
      </c>
      <c r="N8" s="166">
        <v>0</v>
      </c>
      <c r="O8" s="55"/>
      <c r="P8" s="665">
        <v>40679.180555555555</v>
      </c>
      <c r="Q8" s="665">
        <v>40679.180555555555</v>
      </c>
      <c r="R8" s="12">
        <f t="shared" si="1"/>
        <v>0</v>
      </c>
      <c r="S8" s="13">
        <f t="shared" si="2"/>
        <v>0</v>
      </c>
      <c r="T8" s="13">
        <f t="shared" si="3"/>
        <v>0</v>
      </c>
      <c r="U8" s="665">
        <v>40679.21875</v>
      </c>
      <c r="V8" s="12">
        <f t="shared" si="4"/>
        <v>3.8194444445252884E-2</v>
      </c>
      <c r="W8" s="13">
        <f t="shared" si="5"/>
        <v>0</v>
      </c>
      <c r="X8" s="13">
        <f t="shared" si="6"/>
        <v>55</v>
      </c>
      <c r="Y8" s="665">
        <v>40679.229166666664</v>
      </c>
      <c r="Z8" s="12">
        <f t="shared" si="7"/>
        <v>1.0416666664241347E-2</v>
      </c>
      <c r="AA8" s="13">
        <f t="shared" si="8"/>
        <v>0</v>
      </c>
      <c r="AB8" s="13">
        <f t="shared" si="9"/>
        <v>15</v>
      </c>
      <c r="AC8" s="11">
        <v>40679.239583333336</v>
      </c>
      <c r="AD8" s="12">
        <f t="shared" si="10"/>
        <v>1.0416666671517305E-2</v>
      </c>
      <c r="AE8" s="13">
        <f t="shared" si="11"/>
        <v>0</v>
      </c>
      <c r="AF8" s="13">
        <f t="shared" si="12"/>
        <v>15</v>
      </c>
      <c r="AG8" s="665">
        <v>40679.239583333336</v>
      </c>
      <c r="AH8" s="665">
        <v>40679.28125</v>
      </c>
      <c r="AI8" s="12">
        <f t="shared" si="13"/>
        <v>4.1666666664241347E-2</v>
      </c>
      <c r="AJ8" s="90">
        <f t="shared" si="14"/>
        <v>1</v>
      </c>
      <c r="AK8" s="90">
        <f t="shared" si="15"/>
        <v>0</v>
      </c>
      <c r="AL8" s="11">
        <v>40679.239583333336</v>
      </c>
      <c r="AM8" s="11">
        <v>40679.28125</v>
      </c>
      <c r="AN8" s="12">
        <f t="shared" si="16"/>
        <v>4.1666666664241347E-2</v>
      </c>
      <c r="AO8" s="13">
        <f t="shared" si="17"/>
        <v>1</v>
      </c>
      <c r="AP8" s="13">
        <f t="shared" si="18"/>
        <v>0</v>
      </c>
      <c r="AQ8" s="11">
        <v>40679.34375</v>
      </c>
      <c r="AR8" s="12">
        <f t="shared" si="19"/>
        <v>6.25E-2</v>
      </c>
      <c r="AS8" s="90">
        <f t="shared" si="20"/>
        <v>1</v>
      </c>
      <c r="AT8" s="13">
        <f t="shared" si="21"/>
        <v>30</v>
      </c>
      <c r="AU8" s="11">
        <v>40679.34375</v>
      </c>
      <c r="AV8" s="12">
        <f t="shared" si="22"/>
        <v>0</v>
      </c>
      <c r="AW8" s="13">
        <f t="shared" si="23"/>
        <v>0</v>
      </c>
      <c r="AX8" s="13">
        <f t="shared" si="24"/>
        <v>0</v>
      </c>
      <c r="AY8" s="11">
        <v>40679.579861111109</v>
      </c>
      <c r="AZ8" s="12">
        <f t="shared" si="25"/>
        <v>0.23611111110949423</v>
      </c>
      <c r="BA8" s="90">
        <f t="shared" si="26"/>
        <v>5</v>
      </c>
      <c r="BB8" s="90">
        <f t="shared" si="27"/>
        <v>40</v>
      </c>
      <c r="BC8" s="665">
        <v>40679.579861111109</v>
      </c>
      <c r="BD8" s="665">
        <v>40679.579861111109</v>
      </c>
      <c r="BE8" s="12">
        <f t="shared" si="28"/>
        <v>0</v>
      </c>
      <c r="BF8" s="13">
        <f t="shared" si="29"/>
        <v>0</v>
      </c>
      <c r="BG8" s="13">
        <f t="shared" si="30"/>
        <v>0</v>
      </c>
      <c r="BH8" s="67"/>
      <c r="BI8" s="67"/>
      <c r="BJ8" s="67"/>
      <c r="BK8" s="13"/>
      <c r="BL8" s="13"/>
      <c r="BM8" s="13"/>
      <c r="BN8" s="11">
        <v>40679.589583333334</v>
      </c>
      <c r="BO8" s="12">
        <f t="shared" si="31"/>
        <v>9.7222222248092294E-3</v>
      </c>
      <c r="BP8" s="90">
        <f t="shared" si="32"/>
        <v>0</v>
      </c>
      <c r="BQ8" s="90">
        <f t="shared" si="33"/>
        <v>14</v>
      </c>
      <c r="BR8" s="11">
        <v>40679.600694444445</v>
      </c>
      <c r="BS8" s="12">
        <f t="shared" si="34"/>
        <v>1.1111111110949423E-2</v>
      </c>
      <c r="BT8" s="90">
        <f t="shared" si="35"/>
        <v>0</v>
      </c>
      <c r="BU8" s="90">
        <f t="shared" si="36"/>
        <v>16</v>
      </c>
      <c r="BV8" s="665">
        <v>40679.600694444445</v>
      </c>
      <c r="BW8" s="665">
        <v>40679.600694444445</v>
      </c>
      <c r="BX8" s="12">
        <f t="shared" si="37"/>
        <v>0</v>
      </c>
      <c r="BY8" s="13">
        <f t="shared" si="38"/>
        <v>0</v>
      </c>
      <c r="BZ8" s="13">
        <f t="shared" si="39"/>
        <v>0</v>
      </c>
      <c r="CA8" s="12">
        <f t="shared" si="40"/>
        <v>0.42013888889050577</v>
      </c>
      <c r="CB8" s="13">
        <f t="shared" si="41"/>
        <v>10</v>
      </c>
      <c r="CC8" s="13">
        <f t="shared" si="42"/>
        <v>5</v>
      </c>
      <c r="CD8" s="12">
        <f t="shared" si="84"/>
        <v>9.3750000007275958E-2</v>
      </c>
      <c r="CE8" s="13">
        <f t="shared" si="43"/>
        <v>2</v>
      </c>
      <c r="CF8" s="13">
        <f t="shared" si="67"/>
        <v>15</v>
      </c>
      <c r="CG8" s="12">
        <f t="shared" si="85"/>
        <v>4.1666666664241347E-2</v>
      </c>
      <c r="CH8" s="13">
        <f t="shared" si="44"/>
        <v>1</v>
      </c>
      <c r="CI8" s="13">
        <f t="shared" si="45"/>
        <v>0</v>
      </c>
      <c r="CJ8" s="12">
        <f t="shared" si="86"/>
        <v>0.23611111110949423</v>
      </c>
      <c r="CK8" s="13">
        <f t="shared" si="46"/>
        <v>5</v>
      </c>
      <c r="CL8" s="13">
        <f t="shared" si="47"/>
        <v>40</v>
      </c>
      <c r="CM8" s="13"/>
      <c r="CN8" s="13"/>
      <c r="CO8" s="13"/>
      <c r="CP8" s="12">
        <f t="shared" si="48"/>
        <v>0.23611111110949423</v>
      </c>
      <c r="CQ8" s="13">
        <f t="shared" si="49"/>
        <v>5</v>
      </c>
      <c r="CR8" s="13">
        <f t="shared" si="50"/>
        <v>40</v>
      </c>
      <c r="CS8" s="11">
        <v>0</v>
      </c>
      <c r="CT8" s="13">
        <f t="shared" si="51"/>
        <v>0</v>
      </c>
      <c r="CU8" s="13">
        <f t="shared" si="52"/>
        <v>0</v>
      </c>
      <c r="CV8" s="11">
        <v>0</v>
      </c>
      <c r="CW8" s="13">
        <f t="shared" si="68"/>
        <v>0</v>
      </c>
      <c r="CX8" s="13">
        <f t="shared" si="53"/>
        <v>0</v>
      </c>
      <c r="CY8" s="11">
        <v>0</v>
      </c>
      <c r="CZ8" s="13">
        <f t="shared" si="54"/>
        <v>0</v>
      </c>
      <c r="DA8" s="13">
        <f t="shared" si="55"/>
        <v>0</v>
      </c>
      <c r="DB8" s="11">
        <v>0</v>
      </c>
      <c r="DC8" s="13">
        <f t="shared" si="56"/>
        <v>0</v>
      </c>
      <c r="DD8" s="13">
        <f t="shared" si="57"/>
        <v>0</v>
      </c>
      <c r="DE8" s="11">
        <v>0</v>
      </c>
      <c r="DF8" s="13">
        <f t="shared" si="58"/>
        <v>0</v>
      </c>
      <c r="DG8" s="13">
        <f t="shared" si="59"/>
        <v>0</v>
      </c>
      <c r="DH8" s="11">
        <v>0</v>
      </c>
      <c r="DI8" s="13">
        <f t="shared" si="60"/>
        <v>0</v>
      </c>
      <c r="DJ8" s="13">
        <f t="shared" si="61"/>
        <v>0</v>
      </c>
      <c r="DK8" s="11">
        <v>0</v>
      </c>
      <c r="DL8" s="35">
        <f t="shared" si="62"/>
        <v>0</v>
      </c>
      <c r="DM8" s="61">
        <f t="shared" si="63"/>
        <v>0</v>
      </c>
      <c r="DN8" s="66">
        <f t="shared" si="69"/>
        <v>23619.809999999998</v>
      </c>
      <c r="DO8" s="74">
        <f t="shared" si="70"/>
        <v>409</v>
      </c>
      <c r="DP8" s="66">
        <f t="shared" si="64"/>
        <v>56.563559322033896</v>
      </c>
      <c r="DQ8" s="63">
        <f t="shared" si="65"/>
        <v>57.750146699266494</v>
      </c>
      <c r="DR8" s="66">
        <f t="shared" si="100"/>
        <v>14</v>
      </c>
      <c r="DS8" s="75">
        <f t="shared" si="101"/>
        <v>191</v>
      </c>
      <c r="DT8" s="66">
        <f t="shared" si="102"/>
        <v>3.1833333333333331</v>
      </c>
      <c r="DU8" s="66">
        <f t="shared" si="103"/>
        <v>17.183333333333334</v>
      </c>
      <c r="DV8" s="66">
        <f t="shared" si="104"/>
        <v>2.4547619047619049</v>
      </c>
      <c r="DW8" s="66">
        <f t="shared" si="87"/>
        <v>2</v>
      </c>
      <c r="DX8" s="66">
        <f t="shared" si="71"/>
        <v>0.45476190476190492</v>
      </c>
      <c r="DY8" s="66">
        <f t="shared" si="72"/>
        <v>27.285714285714295</v>
      </c>
      <c r="DZ8" s="66">
        <f t="shared" si="66"/>
        <v>28</v>
      </c>
      <c r="EA8" s="66">
        <f t="shared" si="73"/>
        <v>2</v>
      </c>
      <c r="EB8" s="66">
        <f t="shared" si="74"/>
        <v>28</v>
      </c>
      <c r="EC8" s="66">
        <f t="shared" si="105"/>
        <v>15</v>
      </c>
      <c r="ED8" s="66">
        <f t="shared" si="88"/>
        <v>135</v>
      </c>
      <c r="EE8" s="66">
        <f t="shared" si="75"/>
        <v>2.25</v>
      </c>
      <c r="EF8" s="66">
        <f t="shared" si="76"/>
        <v>17.25</v>
      </c>
      <c r="EG8" s="66">
        <f t="shared" si="77"/>
        <v>2.4642857142857144</v>
      </c>
      <c r="EH8" s="66">
        <f t="shared" si="78"/>
        <v>2</v>
      </c>
      <c r="EI8" s="66">
        <f t="shared" si="79"/>
        <v>0.46428571428571441</v>
      </c>
      <c r="EJ8" s="66">
        <f t="shared" si="80"/>
        <v>27.857142857142865</v>
      </c>
      <c r="EK8" s="66">
        <f t="shared" si="81"/>
        <v>28</v>
      </c>
      <c r="EL8" s="66">
        <f t="shared" si="82"/>
        <v>2</v>
      </c>
      <c r="EM8" s="66">
        <f t="shared" si="83"/>
        <v>28</v>
      </c>
      <c r="EN8" s="66">
        <f t="shared" si="89"/>
        <v>37</v>
      </c>
      <c r="EO8" s="66">
        <f t="shared" si="90"/>
        <v>225</v>
      </c>
      <c r="EP8" s="66">
        <f t="shared" si="91"/>
        <v>3.75</v>
      </c>
      <c r="EQ8" s="66">
        <f t="shared" si="92"/>
        <v>40.75</v>
      </c>
      <c r="ER8" s="66">
        <f t="shared" si="93"/>
        <v>5.8214285714285712</v>
      </c>
      <c r="ES8" s="66">
        <f t="shared" si="94"/>
        <v>5</v>
      </c>
      <c r="ET8" s="66">
        <f t="shared" si="95"/>
        <v>0.82142857142857117</v>
      </c>
      <c r="EU8" s="66">
        <f t="shared" si="96"/>
        <v>49.28571428571427</v>
      </c>
      <c r="EV8" s="66">
        <f t="shared" si="97"/>
        <v>50</v>
      </c>
      <c r="EW8" s="66">
        <f t="shared" si="98"/>
        <v>5</v>
      </c>
      <c r="EX8" s="66">
        <f t="shared" si="99"/>
        <v>50</v>
      </c>
      <c r="EY8" s="66"/>
      <c r="EZ8" s="66"/>
      <c r="FA8" s="66"/>
      <c r="FB8" s="66"/>
      <c r="FC8" s="66"/>
      <c r="FD8" s="66"/>
    </row>
    <row r="9" spans="1:165">
      <c r="A9" s="166">
        <v>8</v>
      </c>
      <c r="B9" s="166">
        <v>8</v>
      </c>
      <c r="C9" s="72">
        <v>40680</v>
      </c>
      <c r="D9" s="73">
        <f t="shared" si="0"/>
        <v>5</v>
      </c>
      <c r="E9" s="9" t="s">
        <v>39</v>
      </c>
      <c r="F9" s="166">
        <v>8</v>
      </c>
      <c r="G9" s="10" t="s">
        <v>38</v>
      </c>
      <c r="H9" s="43" t="s">
        <v>274</v>
      </c>
      <c r="I9" s="65" t="s">
        <v>277</v>
      </c>
      <c r="J9" s="11">
        <v>40680.225694444445</v>
      </c>
      <c r="K9" s="73">
        <v>3490.85</v>
      </c>
      <c r="L9" s="10" t="s">
        <v>34</v>
      </c>
      <c r="M9" s="168">
        <v>59</v>
      </c>
      <c r="N9" s="166">
        <v>0</v>
      </c>
      <c r="O9" s="55"/>
      <c r="P9" s="665">
        <v>40680.229166666664</v>
      </c>
      <c r="Q9" s="665">
        <v>40680.229166666664</v>
      </c>
      <c r="R9" s="12">
        <f t="shared" si="1"/>
        <v>0</v>
      </c>
      <c r="S9" s="13">
        <f t="shared" si="2"/>
        <v>0</v>
      </c>
      <c r="T9" s="13">
        <f t="shared" si="3"/>
        <v>0</v>
      </c>
      <c r="U9" s="665">
        <v>40680.246527777781</v>
      </c>
      <c r="V9" s="12">
        <f t="shared" si="4"/>
        <v>1.7361111116770189E-2</v>
      </c>
      <c r="W9" s="13">
        <f t="shared" si="5"/>
        <v>0</v>
      </c>
      <c r="X9" s="13">
        <f t="shared" si="6"/>
        <v>25</v>
      </c>
      <c r="Y9" s="665">
        <v>40680.260416666664</v>
      </c>
      <c r="Z9" s="12">
        <f t="shared" si="7"/>
        <v>1.3888888883229811E-2</v>
      </c>
      <c r="AA9" s="13">
        <f t="shared" si="8"/>
        <v>0</v>
      </c>
      <c r="AB9" s="13">
        <f t="shared" si="9"/>
        <v>20</v>
      </c>
      <c r="AC9" s="11">
        <v>40680.270833333336</v>
      </c>
      <c r="AD9" s="12">
        <f t="shared" si="10"/>
        <v>1.0416666671517305E-2</v>
      </c>
      <c r="AE9" s="13">
        <f t="shared" si="11"/>
        <v>0</v>
      </c>
      <c r="AF9" s="13">
        <f t="shared" si="12"/>
        <v>15</v>
      </c>
      <c r="AG9" s="665">
        <v>40680.270833333336</v>
      </c>
      <c r="AH9" s="665">
        <v>40680.368055555555</v>
      </c>
      <c r="AI9" s="12">
        <f t="shared" si="13"/>
        <v>9.7222222218988463E-2</v>
      </c>
      <c r="AJ9" s="90">
        <f t="shared" si="14"/>
        <v>2</v>
      </c>
      <c r="AK9" s="90">
        <f t="shared" si="15"/>
        <v>20</v>
      </c>
      <c r="AL9" s="11">
        <v>40680.270833333336</v>
      </c>
      <c r="AM9" s="11">
        <v>40680.368055555555</v>
      </c>
      <c r="AN9" s="12">
        <f t="shared" si="16"/>
        <v>9.7222222218988463E-2</v>
      </c>
      <c r="AO9" s="13">
        <f t="shared" si="17"/>
        <v>2</v>
      </c>
      <c r="AP9" s="13">
        <f t="shared" si="18"/>
        <v>20</v>
      </c>
      <c r="AQ9" s="11">
        <v>40680.378472222219</v>
      </c>
      <c r="AR9" s="12">
        <f t="shared" si="19"/>
        <v>1.0416666664241347E-2</v>
      </c>
      <c r="AS9" s="90">
        <f t="shared" si="20"/>
        <v>0</v>
      </c>
      <c r="AT9" s="13">
        <f t="shared" si="21"/>
        <v>15</v>
      </c>
      <c r="AU9" s="11">
        <v>40680.378472222219</v>
      </c>
      <c r="AV9" s="12">
        <f t="shared" si="22"/>
        <v>0</v>
      </c>
      <c r="AW9" s="13">
        <f t="shared" si="23"/>
        <v>0</v>
      </c>
      <c r="AX9" s="13">
        <f t="shared" si="24"/>
        <v>0</v>
      </c>
      <c r="AY9" s="11">
        <v>40680.510416666664</v>
      </c>
      <c r="AZ9" s="12">
        <f t="shared" si="25"/>
        <v>0.13194444444525288</v>
      </c>
      <c r="BA9" s="90">
        <f t="shared" si="26"/>
        <v>3</v>
      </c>
      <c r="BB9" s="90">
        <f t="shared" si="27"/>
        <v>10</v>
      </c>
      <c r="BC9" s="665">
        <v>40680.510416666664</v>
      </c>
      <c r="BD9" s="665">
        <v>40680.510416666664</v>
      </c>
      <c r="BE9" s="12">
        <f t="shared" si="28"/>
        <v>0</v>
      </c>
      <c r="BF9" s="13">
        <f t="shared" si="29"/>
        <v>0</v>
      </c>
      <c r="BG9" s="13">
        <f t="shared" si="30"/>
        <v>0</v>
      </c>
      <c r="BH9" s="67"/>
      <c r="BI9" s="67"/>
      <c r="BJ9" s="67"/>
      <c r="BK9" s="13"/>
      <c r="BL9" s="13"/>
      <c r="BM9" s="13"/>
      <c r="BN9" s="11">
        <v>40680.529861111114</v>
      </c>
      <c r="BO9" s="12">
        <f t="shared" si="31"/>
        <v>1.9444444449618459E-2</v>
      </c>
      <c r="BP9" s="90">
        <f t="shared" si="32"/>
        <v>0</v>
      </c>
      <c r="BQ9" s="90">
        <f t="shared" si="33"/>
        <v>28</v>
      </c>
      <c r="BR9" s="11">
        <v>40680.555555555555</v>
      </c>
      <c r="BS9" s="12">
        <f t="shared" si="34"/>
        <v>2.569444444088731E-2</v>
      </c>
      <c r="BT9" s="90">
        <f t="shared" si="35"/>
        <v>0</v>
      </c>
      <c r="BU9" s="90">
        <f t="shared" si="36"/>
        <v>37</v>
      </c>
      <c r="BV9" s="665">
        <v>40680.555555555555</v>
      </c>
      <c r="BW9" s="665">
        <v>40680.555555555555</v>
      </c>
      <c r="BX9" s="12">
        <f t="shared" si="37"/>
        <v>0</v>
      </c>
      <c r="BY9" s="13">
        <f t="shared" si="38"/>
        <v>0</v>
      </c>
      <c r="BZ9" s="13">
        <f t="shared" si="39"/>
        <v>0</v>
      </c>
      <c r="CA9" s="12">
        <f t="shared" si="40"/>
        <v>0.32638888889050577</v>
      </c>
      <c r="CB9" s="13">
        <f t="shared" si="41"/>
        <v>7</v>
      </c>
      <c r="CC9" s="13">
        <f t="shared" si="42"/>
        <v>50</v>
      </c>
      <c r="CD9" s="12">
        <f t="shared" si="84"/>
        <v>6.5972222226264421E-2</v>
      </c>
      <c r="CE9" s="13">
        <f t="shared" si="43"/>
        <v>1</v>
      </c>
      <c r="CF9" s="13">
        <f t="shared" si="67"/>
        <v>35</v>
      </c>
      <c r="CG9" s="12">
        <f t="shared" si="85"/>
        <v>9.7222222218988463E-2</v>
      </c>
      <c r="CH9" s="13">
        <f t="shared" si="44"/>
        <v>2</v>
      </c>
      <c r="CI9" s="13">
        <f t="shared" si="45"/>
        <v>20</v>
      </c>
      <c r="CJ9" s="12">
        <f t="shared" si="86"/>
        <v>0.13194444444525288</v>
      </c>
      <c r="CK9" s="13">
        <f t="shared" si="46"/>
        <v>3</v>
      </c>
      <c r="CL9" s="13">
        <f t="shared" si="47"/>
        <v>10</v>
      </c>
      <c r="CM9" s="13"/>
      <c r="CN9" s="13"/>
      <c r="CO9" s="13"/>
      <c r="CP9" s="12">
        <f t="shared" si="48"/>
        <v>0.13194444444525288</v>
      </c>
      <c r="CQ9" s="13">
        <f t="shared" si="49"/>
        <v>3</v>
      </c>
      <c r="CR9" s="13">
        <f t="shared" si="50"/>
        <v>10</v>
      </c>
      <c r="CS9" s="11">
        <v>0</v>
      </c>
      <c r="CT9" s="13">
        <f t="shared" si="51"/>
        <v>0</v>
      </c>
      <c r="CU9" s="13">
        <f t="shared" si="52"/>
        <v>0</v>
      </c>
      <c r="CV9" s="11">
        <v>0</v>
      </c>
      <c r="CW9" s="13">
        <f t="shared" si="68"/>
        <v>0</v>
      </c>
      <c r="CX9" s="13">
        <f t="shared" si="53"/>
        <v>0</v>
      </c>
      <c r="CY9" s="11">
        <v>0</v>
      </c>
      <c r="CZ9" s="13">
        <f t="shared" si="54"/>
        <v>0</v>
      </c>
      <c r="DA9" s="13">
        <f t="shared" si="55"/>
        <v>0</v>
      </c>
      <c r="DB9" s="11">
        <v>0</v>
      </c>
      <c r="DC9" s="13">
        <f t="shared" si="56"/>
        <v>0</v>
      </c>
      <c r="DD9" s="13">
        <f t="shared" si="57"/>
        <v>0</v>
      </c>
      <c r="DE9" s="11">
        <v>0</v>
      </c>
      <c r="DF9" s="13">
        <f t="shared" si="58"/>
        <v>0</v>
      </c>
      <c r="DG9" s="13">
        <f t="shared" si="59"/>
        <v>0</v>
      </c>
      <c r="DH9" s="11">
        <v>0</v>
      </c>
      <c r="DI9" s="13">
        <f t="shared" si="60"/>
        <v>0</v>
      </c>
      <c r="DJ9" s="13">
        <f t="shared" si="61"/>
        <v>0</v>
      </c>
      <c r="DK9" s="11">
        <v>0</v>
      </c>
      <c r="DL9" s="35">
        <f t="shared" si="62"/>
        <v>0</v>
      </c>
      <c r="DM9" s="61">
        <f t="shared" si="63"/>
        <v>0</v>
      </c>
      <c r="DN9" s="66">
        <f t="shared" si="69"/>
        <v>27110.659999999996</v>
      </c>
      <c r="DO9" s="74">
        <f t="shared" si="70"/>
        <v>468</v>
      </c>
      <c r="DP9" s="66">
        <f t="shared" si="64"/>
        <v>59.166949152542372</v>
      </c>
      <c r="DQ9" s="63">
        <f t="shared" si="65"/>
        <v>57.928760683760679</v>
      </c>
      <c r="DR9" s="66">
        <f t="shared" si="100"/>
        <v>15</v>
      </c>
      <c r="DS9" s="75">
        <f t="shared" si="101"/>
        <v>226</v>
      </c>
      <c r="DT9" s="66">
        <f t="shared" si="102"/>
        <v>3.7666666666666666</v>
      </c>
      <c r="DU9" s="66">
        <f t="shared" si="103"/>
        <v>18.766666666666666</v>
      </c>
      <c r="DV9" s="66">
        <f t="shared" si="104"/>
        <v>2.3458333333333332</v>
      </c>
      <c r="DW9" s="66">
        <f t="shared" si="87"/>
        <v>2</v>
      </c>
      <c r="DX9" s="66">
        <f t="shared" si="71"/>
        <v>0.34583333333333321</v>
      </c>
      <c r="DY9" s="66">
        <f t="shared" si="72"/>
        <v>20.749999999999993</v>
      </c>
      <c r="DZ9" s="66">
        <f t="shared" si="66"/>
        <v>21</v>
      </c>
      <c r="EA9" s="66">
        <f t="shared" si="73"/>
        <v>2</v>
      </c>
      <c r="EB9" s="66">
        <f t="shared" si="74"/>
        <v>21</v>
      </c>
      <c r="EC9" s="66">
        <f t="shared" si="105"/>
        <v>17</v>
      </c>
      <c r="ED9" s="66">
        <f t="shared" si="88"/>
        <v>155</v>
      </c>
      <c r="EE9" s="66">
        <f t="shared" si="75"/>
        <v>2.5833333333333335</v>
      </c>
      <c r="EF9" s="66">
        <f t="shared" si="76"/>
        <v>19.583333333333332</v>
      </c>
      <c r="EG9" s="66">
        <f t="shared" si="77"/>
        <v>2.4479166666666665</v>
      </c>
      <c r="EH9" s="66">
        <f t="shared" si="78"/>
        <v>2</v>
      </c>
      <c r="EI9" s="66">
        <f t="shared" si="79"/>
        <v>0.44791666666666652</v>
      </c>
      <c r="EJ9" s="66">
        <f t="shared" si="80"/>
        <v>26.874999999999993</v>
      </c>
      <c r="EK9" s="66">
        <f t="shared" si="81"/>
        <v>27</v>
      </c>
      <c r="EL9" s="66">
        <f t="shared" si="82"/>
        <v>2</v>
      </c>
      <c r="EM9" s="66">
        <f t="shared" si="83"/>
        <v>27</v>
      </c>
      <c r="EN9" s="66">
        <f t="shared" si="89"/>
        <v>40</v>
      </c>
      <c r="EO9" s="66">
        <f t="shared" si="90"/>
        <v>235</v>
      </c>
      <c r="EP9" s="66">
        <f t="shared" si="91"/>
        <v>3.9166666666666665</v>
      </c>
      <c r="EQ9" s="66">
        <f t="shared" si="92"/>
        <v>43.916666666666664</v>
      </c>
      <c r="ER9" s="66">
        <f t="shared" si="93"/>
        <v>5.489583333333333</v>
      </c>
      <c r="ES9" s="66">
        <f t="shared" si="94"/>
        <v>5</v>
      </c>
      <c r="ET9" s="66">
        <f t="shared" si="95"/>
        <v>0.48958333333333304</v>
      </c>
      <c r="EU9" s="66">
        <f t="shared" si="96"/>
        <v>29.374999999999982</v>
      </c>
      <c r="EV9" s="66">
        <f t="shared" si="97"/>
        <v>30</v>
      </c>
      <c r="EW9" s="66">
        <f t="shared" si="98"/>
        <v>5</v>
      </c>
      <c r="EX9" s="66">
        <f t="shared" si="99"/>
        <v>30</v>
      </c>
      <c r="EY9" s="66"/>
      <c r="EZ9" s="66"/>
      <c r="FA9" s="66"/>
      <c r="FB9" s="66"/>
      <c r="FC9" s="66"/>
      <c r="FD9" s="66"/>
    </row>
    <row r="10" spans="1:165">
      <c r="A10" s="166">
        <v>9</v>
      </c>
      <c r="B10" s="166">
        <v>9</v>
      </c>
      <c r="C10" s="72">
        <v>40681</v>
      </c>
      <c r="D10" s="73">
        <f t="shared" si="0"/>
        <v>5</v>
      </c>
      <c r="E10" s="9" t="s">
        <v>39</v>
      </c>
      <c r="F10" s="166">
        <v>9</v>
      </c>
      <c r="G10" s="10" t="s">
        <v>38</v>
      </c>
      <c r="H10" s="43" t="s">
        <v>274</v>
      </c>
      <c r="I10" s="65" t="s">
        <v>277</v>
      </c>
      <c r="J10" s="11">
        <v>40681.472222222219</v>
      </c>
      <c r="K10" s="73">
        <v>3455.65</v>
      </c>
      <c r="L10" s="10" t="s">
        <v>34</v>
      </c>
      <c r="M10" s="168">
        <v>59</v>
      </c>
      <c r="N10" s="166">
        <v>0</v>
      </c>
      <c r="O10" s="55"/>
      <c r="P10" s="665">
        <v>40681.482638888891</v>
      </c>
      <c r="Q10" s="665">
        <v>40681.482638888891</v>
      </c>
      <c r="R10" s="12">
        <f t="shared" si="1"/>
        <v>0</v>
      </c>
      <c r="S10" s="13">
        <f t="shared" si="2"/>
        <v>0</v>
      </c>
      <c r="T10" s="13">
        <f t="shared" si="3"/>
        <v>0</v>
      </c>
      <c r="U10" s="665">
        <v>40681.489583333336</v>
      </c>
      <c r="V10" s="12">
        <f t="shared" si="4"/>
        <v>6.9444444452528842E-3</v>
      </c>
      <c r="W10" s="13">
        <f t="shared" si="5"/>
        <v>0</v>
      </c>
      <c r="X10" s="13">
        <f t="shared" si="6"/>
        <v>10</v>
      </c>
      <c r="Y10" s="665">
        <v>40681.493055555555</v>
      </c>
      <c r="Z10" s="12">
        <f t="shared" si="7"/>
        <v>3.4722222189884633E-3</v>
      </c>
      <c r="AA10" s="13">
        <f t="shared" si="8"/>
        <v>0</v>
      </c>
      <c r="AB10" s="13">
        <f t="shared" si="9"/>
        <v>5</v>
      </c>
      <c r="AC10" s="11">
        <v>40681.510416666664</v>
      </c>
      <c r="AD10" s="12">
        <f t="shared" si="10"/>
        <v>1.7361111109494232E-2</v>
      </c>
      <c r="AE10" s="13">
        <f t="shared" si="11"/>
        <v>0</v>
      </c>
      <c r="AF10" s="13">
        <f t="shared" si="12"/>
        <v>25</v>
      </c>
      <c r="AG10" s="665">
        <v>40681.510416666664</v>
      </c>
      <c r="AH10" s="665">
        <v>40681.583333333336</v>
      </c>
      <c r="AI10" s="12">
        <f t="shared" si="13"/>
        <v>7.2916666671517305E-2</v>
      </c>
      <c r="AJ10" s="90">
        <f t="shared" si="14"/>
        <v>1</v>
      </c>
      <c r="AK10" s="90">
        <f t="shared" si="15"/>
        <v>45</v>
      </c>
      <c r="AL10" s="11">
        <v>40681.510416666664</v>
      </c>
      <c r="AM10" s="11">
        <v>40681.583333333336</v>
      </c>
      <c r="AN10" s="12">
        <f t="shared" si="16"/>
        <v>7.2916666671517305E-2</v>
      </c>
      <c r="AO10" s="13">
        <f t="shared" si="17"/>
        <v>1</v>
      </c>
      <c r="AP10" s="13">
        <f t="shared" si="18"/>
        <v>45</v>
      </c>
      <c r="AQ10" s="11">
        <v>40681.583333333336</v>
      </c>
      <c r="AR10" s="12">
        <f t="shared" si="19"/>
        <v>0</v>
      </c>
      <c r="AS10" s="90">
        <f t="shared" si="20"/>
        <v>0</v>
      </c>
      <c r="AT10" s="13">
        <f t="shared" si="21"/>
        <v>0</v>
      </c>
      <c r="AU10" s="11">
        <v>40681.588888888888</v>
      </c>
      <c r="AV10" s="12">
        <f t="shared" si="22"/>
        <v>5.5555555518367328E-3</v>
      </c>
      <c r="AW10" s="13">
        <f t="shared" si="23"/>
        <v>0</v>
      </c>
      <c r="AX10" s="13">
        <f t="shared" si="24"/>
        <v>8</v>
      </c>
      <c r="AY10" s="11">
        <v>40681.722222222219</v>
      </c>
      <c r="AZ10" s="12">
        <f t="shared" si="25"/>
        <v>0.13333333333139308</v>
      </c>
      <c r="BA10" s="90">
        <f t="shared" si="26"/>
        <v>3</v>
      </c>
      <c r="BB10" s="90">
        <f t="shared" si="27"/>
        <v>12</v>
      </c>
      <c r="BC10" s="665">
        <v>40681.722222222219</v>
      </c>
      <c r="BD10" s="665">
        <v>40681.722222222219</v>
      </c>
      <c r="BE10" s="12">
        <f t="shared" si="28"/>
        <v>0</v>
      </c>
      <c r="BF10" s="13">
        <f t="shared" si="29"/>
        <v>0</v>
      </c>
      <c r="BG10" s="13">
        <f t="shared" si="30"/>
        <v>0</v>
      </c>
      <c r="BH10" s="67"/>
      <c r="BI10" s="67"/>
      <c r="BJ10" s="67"/>
      <c r="BK10" s="13"/>
      <c r="BL10" s="13"/>
      <c r="BM10" s="13"/>
      <c r="BN10" s="11">
        <v>40681.727777777778</v>
      </c>
      <c r="BO10" s="12">
        <f t="shared" si="31"/>
        <v>5.5555555591126904E-3</v>
      </c>
      <c r="BP10" s="90">
        <f t="shared" si="32"/>
        <v>0</v>
      </c>
      <c r="BQ10" s="90">
        <f t="shared" si="33"/>
        <v>8</v>
      </c>
      <c r="BR10" s="11">
        <v>40681.739583333336</v>
      </c>
      <c r="BS10" s="12">
        <f t="shared" si="34"/>
        <v>1.1805555557657499E-2</v>
      </c>
      <c r="BT10" s="90">
        <f t="shared" si="35"/>
        <v>0</v>
      </c>
      <c r="BU10" s="90">
        <f t="shared" si="36"/>
        <v>17</v>
      </c>
      <c r="BV10" s="665">
        <v>40681.739583333336</v>
      </c>
      <c r="BW10" s="665">
        <v>40681.739583333336</v>
      </c>
      <c r="BX10" s="12">
        <f t="shared" si="37"/>
        <v>0</v>
      </c>
      <c r="BY10" s="13">
        <f t="shared" si="38"/>
        <v>0</v>
      </c>
      <c r="BZ10" s="13">
        <f t="shared" si="39"/>
        <v>0</v>
      </c>
      <c r="CA10" s="12">
        <f t="shared" si="40"/>
        <v>0.25694444444525288</v>
      </c>
      <c r="CB10" s="13">
        <f t="shared" si="41"/>
        <v>6</v>
      </c>
      <c r="CC10" s="13">
        <f t="shared" si="42"/>
        <v>10</v>
      </c>
      <c r="CD10" s="12">
        <f t="shared" si="84"/>
        <v>3.4722222226264421E-2</v>
      </c>
      <c r="CE10" s="13">
        <f t="shared" si="43"/>
        <v>0</v>
      </c>
      <c r="CF10" s="13">
        <f t="shared" si="67"/>
        <v>50</v>
      </c>
      <c r="CG10" s="12">
        <f t="shared" si="85"/>
        <v>7.2916666671517305E-2</v>
      </c>
      <c r="CH10" s="13">
        <f t="shared" si="44"/>
        <v>1</v>
      </c>
      <c r="CI10" s="13">
        <f t="shared" si="45"/>
        <v>45</v>
      </c>
      <c r="CJ10" s="12">
        <f t="shared" si="86"/>
        <v>0.13333333333139308</v>
      </c>
      <c r="CK10" s="13">
        <f t="shared" si="46"/>
        <v>3</v>
      </c>
      <c r="CL10" s="13">
        <f t="shared" si="47"/>
        <v>12</v>
      </c>
      <c r="CM10" s="13"/>
      <c r="CN10" s="13"/>
      <c r="CO10" s="13"/>
      <c r="CP10" s="12">
        <f t="shared" si="48"/>
        <v>0.11944444444250418</v>
      </c>
      <c r="CQ10" s="13">
        <f t="shared" si="49"/>
        <v>2</v>
      </c>
      <c r="CR10" s="13">
        <f t="shared" si="50"/>
        <v>52</v>
      </c>
      <c r="CS10" s="11">
        <v>0</v>
      </c>
      <c r="CT10" s="13">
        <f t="shared" si="51"/>
        <v>0</v>
      </c>
      <c r="CU10" s="13">
        <f t="shared" si="52"/>
        <v>0</v>
      </c>
      <c r="CV10" s="11">
        <v>0</v>
      </c>
      <c r="CW10" s="13">
        <f t="shared" si="68"/>
        <v>0</v>
      </c>
      <c r="CX10" s="13">
        <f t="shared" si="53"/>
        <v>0</v>
      </c>
      <c r="CY10" s="11">
        <v>1.3888888888888888E-2</v>
      </c>
      <c r="CZ10" s="13">
        <f t="shared" si="54"/>
        <v>0</v>
      </c>
      <c r="DA10" s="13">
        <f t="shared" si="55"/>
        <v>20</v>
      </c>
      <c r="DB10" s="11">
        <v>0</v>
      </c>
      <c r="DC10" s="13">
        <f t="shared" si="56"/>
        <v>0</v>
      </c>
      <c r="DD10" s="13">
        <f t="shared" si="57"/>
        <v>0</v>
      </c>
      <c r="DE10" s="11">
        <v>0</v>
      </c>
      <c r="DF10" s="13">
        <f t="shared" si="58"/>
        <v>0</v>
      </c>
      <c r="DG10" s="13">
        <f t="shared" si="59"/>
        <v>0</v>
      </c>
      <c r="DH10" s="11">
        <v>0</v>
      </c>
      <c r="DI10" s="13">
        <f t="shared" si="60"/>
        <v>0</v>
      </c>
      <c r="DJ10" s="13">
        <f t="shared" si="61"/>
        <v>0</v>
      </c>
      <c r="DK10" s="11">
        <v>4.5138888888888888E-2</v>
      </c>
      <c r="DL10" s="35">
        <f t="shared" si="62"/>
        <v>1</v>
      </c>
      <c r="DM10" s="61">
        <f t="shared" si="63"/>
        <v>5</v>
      </c>
      <c r="DN10" s="66">
        <f t="shared" si="69"/>
        <v>30566.309999999998</v>
      </c>
      <c r="DO10" s="74">
        <f t="shared" si="70"/>
        <v>527</v>
      </c>
      <c r="DP10" s="66">
        <f t="shared" si="64"/>
        <v>58.570338983050846</v>
      </c>
      <c r="DQ10" s="63">
        <f t="shared" si="65"/>
        <v>58.00058823529411</v>
      </c>
      <c r="DR10" s="66">
        <f t="shared" si="100"/>
        <v>15</v>
      </c>
      <c r="DS10" s="75">
        <f t="shared" si="101"/>
        <v>276</v>
      </c>
      <c r="DT10" s="66">
        <f t="shared" si="102"/>
        <v>4.5999999999999996</v>
      </c>
      <c r="DU10" s="66">
        <f t="shared" si="103"/>
        <v>19.600000000000001</v>
      </c>
      <c r="DV10" s="66">
        <f t="shared" si="104"/>
        <v>2.177777777777778</v>
      </c>
      <c r="DW10" s="66">
        <f t="shared" si="87"/>
        <v>2</v>
      </c>
      <c r="DX10" s="66">
        <f t="shared" si="71"/>
        <v>0.17777777777777803</v>
      </c>
      <c r="DY10" s="66">
        <f t="shared" si="72"/>
        <v>10.666666666666682</v>
      </c>
      <c r="DZ10" s="66">
        <f t="shared" si="66"/>
        <v>11</v>
      </c>
      <c r="EA10" s="66">
        <f t="shared" si="73"/>
        <v>2</v>
      </c>
      <c r="EB10" s="66">
        <f t="shared" si="74"/>
        <v>11</v>
      </c>
      <c r="EC10" s="66">
        <f t="shared" si="105"/>
        <v>18</v>
      </c>
      <c r="ED10" s="66">
        <f t="shared" si="88"/>
        <v>200</v>
      </c>
      <c r="EE10" s="66">
        <f t="shared" si="75"/>
        <v>3.3333333333333335</v>
      </c>
      <c r="EF10" s="66">
        <f t="shared" si="76"/>
        <v>21.333333333333332</v>
      </c>
      <c r="EG10" s="66">
        <f t="shared" si="77"/>
        <v>2.3703703703703702</v>
      </c>
      <c r="EH10" s="66">
        <f t="shared" si="78"/>
        <v>2</v>
      </c>
      <c r="EI10" s="66">
        <f t="shared" si="79"/>
        <v>0.37037037037037024</v>
      </c>
      <c r="EJ10" s="66">
        <f t="shared" si="80"/>
        <v>22.222222222222214</v>
      </c>
      <c r="EK10" s="66">
        <f t="shared" si="81"/>
        <v>23</v>
      </c>
      <c r="EL10" s="66">
        <f t="shared" si="82"/>
        <v>2</v>
      </c>
      <c r="EM10" s="66">
        <f t="shared" si="83"/>
        <v>23</v>
      </c>
      <c r="EN10" s="66">
        <f t="shared" si="89"/>
        <v>43</v>
      </c>
      <c r="EO10" s="66">
        <f t="shared" si="90"/>
        <v>247</v>
      </c>
      <c r="EP10" s="66">
        <f t="shared" si="91"/>
        <v>4.1166666666666663</v>
      </c>
      <c r="EQ10" s="66">
        <f t="shared" si="92"/>
        <v>47.116666666666667</v>
      </c>
      <c r="ER10" s="66">
        <f t="shared" si="93"/>
        <v>5.2351851851851849</v>
      </c>
      <c r="ES10" s="66">
        <f t="shared" si="94"/>
        <v>5</v>
      </c>
      <c r="ET10" s="66">
        <f t="shared" si="95"/>
        <v>0.23518518518518494</v>
      </c>
      <c r="EU10" s="66">
        <f t="shared" si="96"/>
        <v>14.111111111111097</v>
      </c>
      <c r="EV10" s="66">
        <f t="shared" si="97"/>
        <v>15</v>
      </c>
      <c r="EW10" s="66">
        <f t="shared" si="98"/>
        <v>5</v>
      </c>
      <c r="EX10" s="66">
        <f t="shared" si="99"/>
        <v>15</v>
      </c>
      <c r="EY10" s="66"/>
      <c r="EZ10" s="66"/>
      <c r="FA10" s="66"/>
      <c r="FB10" s="66"/>
      <c r="FC10" s="66"/>
      <c r="FD10" s="66"/>
    </row>
    <row r="11" spans="1:165">
      <c r="A11" s="175">
        <v>10</v>
      </c>
      <c r="B11" s="166">
        <v>10</v>
      </c>
      <c r="C11" s="72">
        <v>40682</v>
      </c>
      <c r="D11" s="73">
        <f t="shared" si="0"/>
        <v>5</v>
      </c>
      <c r="E11" s="9" t="s">
        <v>39</v>
      </c>
      <c r="F11" s="166">
        <v>10</v>
      </c>
      <c r="G11" s="10" t="s">
        <v>38</v>
      </c>
      <c r="H11" s="43" t="s">
        <v>274</v>
      </c>
      <c r="I11" s="65" t="s">
        <v>277</v>
      </c>
      <c r="J11" s="11">
        <v>40682.5625</v>
      </c>
      <c r="K11" s="73">
        <v>3579.57</v>
      </c>
      <c r="L11" s="10" t="s">
        <v>34</v>
      </c>
      <c r="M11" s="168">
        <v>59</v>
      </c>
      <c r="N11" s="166">
        <v>0</v>
      </c>
      <c r="O11" s="55"/>
      <c r="P11" s="665">
        <v>40682.5625</v>
      </c>
      <c r="Q11" s="665">
        <v>40682.5625</v>
      </c>
      <c r="R11" s="12">
        <f t="shared" si="1"/>
        <v>0</v>
      </c>
      <c r="S11" s="13">
        <f t="shared" si="2"/>
        <v>0</v>
      </c>
      <c r="T11" s="13">
        <f t="shared" si="3"/>
        <v>0</v>
      </c>
      <c r="U11" s="665">
        <v>40682.569444444445</v>
      </c>
      <c r="V11" s="12">
        <f t="shared" si="4"/>
        <v>6.9444444452528842E-3</v>
      </c>
      <c r="W11" s="13">
        <f t="shared" si="5"/>
        <v>0</v>
      </c>
      <c r="X11" s="13">
        <f t="shared" si="6"/>
        <v>10</v>
      </c>
      <c r="Y11" s="665">
        <v>40682.576388888891</v>
      </c>
      <c r="Z11" s="12">
        <f t="shared" si="7"/>
        <v>6.9444444452528842E-3</v>
      </c>
      <c r="AA11" s="13">
        <f t="shared" si="8"/>
        <v>0</v>
      </c>
      <c r="AB11" s="13">
        <f t="shared" si="9"/>
        <v>10</v>
      </c>
      <c r="AC11" s="11">
        <v>40682.590277777781</v>
      </c>
      <c r="AD11" s="12">
        <f t="shared" si="10"/>
        <v>1.3888888890505768E-2</v>
      </c>
      <c r="AE11" s="13">
        <f t="shared" si="11"/>
        <v>0</v>
      </c>
      <c r="AF11" s="13">
        <f t="shared" si="12"/>
        <v>20</v>
      </c>
      <c r="AG11" s="665">
        <v>40682.590277777781</v>
      </c>
      <c r="AH11" s="665">
        <v>40682.645833333336</v>
      </c>
      <c r="AI11" s="12">
        <f t="shared" si="13"/>
        <v>5.5555555554747116E-2</v>
      </c>
      <c r="AJ11" s="90">
        <f t="shared" si="14"/>
        <v>1</v>
      </c>
      <c r="AK11" s="90">
        <f t="shared" si="15"/>
        <v>20</v>
      </c>
      <c r="AL11" s="11">
        <v>40682.590277777781</v>
      </c>
      <c r="AM11" s="11">
        <v>40682.645833333336</v>
      </c>
      <c r="AN11" s="12">
        <f t="shared" si="16"/>
        <v>5.5555555554747116E-2</v>
      </c>
      <c r="AO11" s="13">
        <f t="shared" si="17"/>
        <v>1</v>
      </c>
      <c r="AP11" s="13">
        <f t="shared" si="18"/>
        <v>20</v>
      </c>
      <c r="AQ11" s="11">
        <v>40682.663194444445</v>
      </c>
      <c r="AR11" s="12">
        <f t="shared" si="19"/>
        <v>1.7361111109494232E-2</v>
      </c>
      <c r="AS11" s="90">
        <f t="shared" si="20"/>
        <v>0</v>
      </c>
      <c r="AT11" s="13">
        <f t="shared" si="21"/>
        <v>25</v>
      </c>
      <c r="AU11" s="11">
        <v>40682.663194444445</v>
      </c>
      <c r="AV11" s="12">
        <f t="shared" si="22"/>
        <v>0</v>
      </c>
      <c r="AW11" s="13">
        <f t="shared" si="23"/>
        <v>0</v>
      </c>
      <c r="AX11" s="13">
        <f t="shared" si="24"/>
        <v>0</v>
      </c>
      <c r="AY11" s="11">
        <v>40682.899305555555</v>
      </c>
      <c r="AZ11" s="12">
        <f t="shared" si="25"/>
        <v>0.23611111110949423</v>
      </c>
      <c r="BA11" s="90">
        <f t="shared" si="26"/>
        <v>5</v>
      </c>
      <c r="BB11" s="90">
        <f t="shared" si="27"/>
        <v>40</v>
      </c>
      <c r="BC11" s="665">
        <v>40682.899305555555</v>
      </c>
      <c r="BD11" s="665">
        <v>40682.899305555555</v>
      </c>
      <c r="BE11" s="12">
        <f t="shared" si="28"/>
        <v>0</v>
      </c>
      <c r="BF11" s="13">
        <f t="shared" si="29"/>
        <v>0</v>
      </c>
      <c r="BG11" s="13">
        <f t="shared" si="30"/>
        <v>0</v>
      </c>
      <c r="BH11" s="67"/>
      <c r="BI11" s="67"/>
      <c r="BJ11" s="67"/>
      <c r="BK11" s="13"/>
      <c r="BL11" s="13"/>
      <c r="BM11" s="13"/>
      <c r="BN11" s="11">
        <v>40682.924305555556</v>
      </c>
      <c r="BO11" s="12">
        <f t="shared" si="31"/>
        <v>2.5000000001455192E-2</v>
      </c>
      <c r="BP11" s="90">
        <f t="shared" si="32"/>
        <v>0</v>
      </c>
      <c r="BQ11" s="90">
        <f t="shared" si="33"/>
        <v>36</v>
      </c>
      <c r="BR11" s="11">
        <v>40682.934027777781</v>
      </c>
      <c r="BS11" s="12">
        <f t="shared" si="34"/>
        <v>9.7222222248092294E-3</v>
      </c>
      <c r="BT11" s="90">
        <f t="shared" si="35"/>
        <v>0</v>
      </c>
      <c r="BU11" s="90">
        <f t="shared" si="36"/>
        <v>14</v>
      </c>
      <c r="BV11" s="665">
        <v>40682.934027777781</v>
      </c>
      <c r="BW11" s="665">
        <v>40682.934027777781</v>
      </c>
      <c r="BX11" s="12">
        <f t="shared" si="37"/>
        <v>0</v>
      </c>
      <c r="BY11" s="13">
        <f t="shared" si="38"/>
        <v>0</v>
      </c>
      <c r="BZ11" s="13">
        <f t="shared" si="39"/>
        <v>0</v>
      </c>
      <c r="CA11" s="12">
        <f t="shared" si="40"/>
        <v>0.37152777778101154</v>
      </c>
      <c r="CB11" s="13">
        <f t="shared" si="41"/>
        <v>8</v>
      </c>
      <c r="CC11" s="13">
        <f t="shared" si="42"/>
        <v>55</v>
      </c>
      <c r="CD11" s="12">
        <f t="shared" si="84"/>
        <v>6.5972222226264421E-2</v>
      </c>
      <c r="CE11" s="13">
        <f t="shared" si="43"/>
        <v>1</v>
      </c>
      <c r="CF11" s="13">
        <f t="shared" si="67"/>
        <v>35</v>
      </c>
      <c r="CG11" s="12">
        <f t="shared" si="85"/>
        <v>5.5555555554747116E-2</v>
      </c>
      <c r="CH11" s="13">
        <f t="shared" si="44"/>
        <v>1</v>
      </c>
      <c r="CI11" s="13">
        <f t="shared" si="45"/>
        <v>20</v>
      </c>
      <c r="CJ11" s="12">
        <f t="shared" si="86"/>
        <v>0.23611111110949423</v>
      </c>
      <c r="CK11" s="13">
        <f t="shared" si="46"/>
        <v>5</v>
      </c>
      <c r="CL11" s="13">
        <f t="shared" si="47"/>
        <v>40</v>
      </c>
      <c r="CM11" s="13"/>
      <c r="CN11" s="13"/>
      <c r="CO11" s="13"/>
      <c r="CP11" s="12">
        <f t="shared" si="48"/>
        <v>0.17291666666504979</v>
      </c>
      <c r="CQ11" s="13">
        <f t="shared" si="49"/>
        <v>4</v>
      </c>
      <c r="CR11" s="13">
        <f t="shared" si="50"/>
        <v>9</v>
      </c>
      <c r="CS11" s="11">
        <v>0</v>
      </c>
      <c r="CT11" s="13">
        <f t="shared" si="51"/>
        <v>0</v>
      </c>
      <c r="CU11" s="13">
        <f t="shared" si="52"/>
        <v>0</v>
      </c>
      <c r="CV11" s="11">
        <v>1.2499999999999999E-2</v>
      </c>
      <c r="CW11" s="13">
        <f t="shared" si="68"/>
        <v>0</v>
      </c>
      <c r="CX11" s="13">
        <f t="shared" si="53"/>
        <v>18</v>
      </c>
      <c r="CY11" s="11">
        <v>5.0694444444444452E-2</v>
      </c>
      <c r="CZ11" s="13">
        <f t="shared" si="54"/>
        <v>1</v>
      </c>
      <c r="DA11" s="13">
        <f t="shared" si="55"/>
        <v>13</v>
      </c>
      <c r="DB11" s="11">
        <v>0</v>
      </c>
      <c r="DC11" s="13">
        <f t="shared" si="56"/>
        <v>0</v>
      </c>
      <c r="DD11" s="13">
        <f t="shared" si="57"/>
        <v>0</v>
      </c>
      <c r="DE11" s="11">
        <v>0</v>
      </c>
      <c r="DF11" s="13">
        <f t="shared" si="58"/>
        <v>0</v>
      </c>
      <c r="DG11" s="13">
        <f t="shared" si="59"/>
        <v>0</v>
      </c>
      <c r="DH11" s="11">
        <v>0</v>
      </c>
      <c r="DI11" s="13">
        <f t="shared" si="60"/>
        <v>0</v>
      </c>
      <c r="DJ11" s="13">
        <f t="shared" si="61"/>
        <v>0</v>
      </c>
      <c r="DK11" s="11">
        <v>7.2222222222222229E-2</v>
      </c>
      <c r="DL11" s="35">
        <f t="shared" si="62"/>
        <v>1</v>
      </c>
      <c r="DM11" s="61">
        <f t="shared" si="63"/>
        <v>44</v>
      </c>
      <c r="DN11" s="66">
        <f t="shared" si="69"/>
        <v>34145.879999999997</v>
      </c>
      <c r="DO11" s="74">
        <f t="shared" si="70"/>
        <v>586</v>
      </c>
      <c r="DP11" s="66">
        <f t="shared" si="64"/>
        <v>60.670677966101699</v>
      </c>
      <c r="DQ11" s="63">
        <f t="shared" si="65"/>
        <v>58.269419795221836</v>
      </c>
      <c r="DR11" s="66">
        <f t="shared" si="100"/>
        <v>16</v>
      </c>
      <c r="DS11" s="75">
        <f t="shared" si="101"/>
        <v>311</v>
      </c>
      <c r="DT11" s="66">
        <f t="shared" si="102"/>
        <v>5.1833333333333336</v>
      </c>
      <c r="DU11" s="66">
        <f t="shared" si="103"/>
        <v>21.183333333333334</v>
      </c>
      <c r="DV11" s="66">
        <f t="shared" si="104"/>
        <v>2.1183333333333332</v>
      </c>
      <c r="DW11" s="66">
        <f t="shared" si="87"/>
        <v>2</v>
      </c>
      <c r="DX11" s="66">
        <f t="shared" si="71"/>
        <v>0.11833333333333318</v>
      </c>
      <c r="DY11" s="66">
        <f t="shared" si="72"/>
        <v>7.0999999999999908</v>
      </c>
      <c r="DZ11" s="66">
        <f t="shared" si="66"/>
        <v>8</v>
      </c>
      <c r="EA11" s="66">
        <f t="shared" si="73"/>
        <v>2</v>
      </c>
      <c r="EB11" s="66">
        <f t="shared" si="74"/>
        <v>8</v>
      </c>
      <c r="EC11" s="66">
        <f t="shared" si="105"/>
        <v>19</v>
      </c>
      <c r="ED11" s="66">
        <f t="shared" si="88"/>
        <v>220</v>
      </c>
      <c r="EE11" s="66">
        <f t="shared" si="75"/>
        <v>3.6666666666666665</v>
      </c>
      <c r="EF11" s="66">
        <f t="shared" si="76"/>
        <v>22.666666666666668</v>
      </c>
      <c r="EG11" s="66">
        <f t="shared" si="77"/>
        <v>2.2666666666666666</v>
      </c>
      <c r="EH11" s="66">
        <f t="shared" si="78"/>
        <v>2</v>
      </c>
      <c r="EI11" s="66">
        <f t="shared" si="79"/>
        <v>0.26666666666666661</v>
      </c>
      <c r="EJ11" s="66">
        <f t="shared" si="80"/>
        <v>15.999999999999996</v>
      </c>
      <c r="EK11" s="66">
        <f t="shared" si="81"/>
        <v>16</v>
      </c>
      <c r="EL11" s="66">
        <f t="shared" si="82"/>
        <v>2</v>
      </c>
      <c r="EM11" s="66">
        <f t="shared" si="83"/>
        <v>16</v>
      </c>
      <c r="EN11" s="66">
        <f t="shared" si="89"/>
        <v>48</v>
      </c>
      <c r="EO11" s="66">
        <f t="shared" si="90"/>
        <v>287</v>
      </c>
      <c r="EP11" s="66">
        <f t="shared" si="91"/>
        <v>4.7833333333333332</v>
      </c>
      <c r="EQ11" s="66">
        <f t="shared" si="92"/>
        <v>52.783333333333331</v>
      </c>
      <c r="ER11" s="66">
        <f t="shared" si="93"/>
        <v>5.2783333333333333</v>
      </c>
      <c r="ES11" s="66">
        <f t="shared" si="94"/>
        <v>5</v>
      </c>
      <c r="ET11" s="66">
        <f t="shared" si="95"/>
        <v>0.27833333333333332</v>
      </c>
      <c r="EU11" s="66">
        <f t="shared" si="96"/>
        <v>16.7</v>
      </c>
      <c r="EV11" s="66">
        <f t="shared" si="97"/>
        <v>17</v>
      </c>
      <c r="EW11" s="66">
        <f t="shared" si="98"/>
        <v>5</v>
      </c>
      <c r="EX11" s="66">
        <f t="shared" si="99"/>
        <v>17</v>
      </c>
      <c r="EY11" s="66"/>
      <c r="EZ11" s="66"/>
      <c r="FA11" s="66"/>
      <c r="FB11" s="66"/>
      <c r="FC11" s="66"/>
      <c r="FD11" s="66"/>
    </row>
    <row r="12" spans="1:165">
      <c r="A12" s="199">
        <v>11</v>
      </c>
      <c r="B12" s="166">
        <v>11</v>
      </c>
      <c r="C12" s="72">
        <v>40682</v>
      </c>
      <c r="D12" s="73">
        <f t="shared" si="0"/>
        <v>5</v>
      </c>
      <c r="E12" s="9" t="s">
        <v>39</v>
      </c>
      <c r="F12" s="166">
        <v>11</v>
      </c>
      <c r="G12" s="10" t="s">
        <v>38</v>
      </c>
      <c r="H12" s="43" t="s">
        <v>274</v>
      </c>
      <c r="I12" s="65" t="s">
        <v>277</v>
      </c>
      <c r="J12" s="11">
        <v>40682.760416666664</v>
      </c>
      <c r="K12" s="73">
        <v>3531.08</v>
      </c>
      <c r="L12" s="10" t="s">
        <v>34</v>
      </c>
      <c r="M12" s="168">
        <v>58</v>
      </c>
      <c r="N12" s="166">
        <v>1</v>
      </c>
      <c r="O12" s="55"/>
      <c r="P12" s="665">
        <v>40682.760416666664</v>
      </c>
      <c r="Q12" s="665">
        <v>40682.760416666664</v>
      </c>
      <c r="R12" s="12">
        <f t="shared" si="1"/>
        <v>0</v>
      </c>
      <c r="S12" s="13">
        <f t="shared" si="2"/>
        <v>0</v>
      </c>
      <c r="T12" s="13">
        <f t="shared" si="3"/>
        <v>0</v>
      </c>
      <c r="U12" s="665">
        <v>40682.763888888891</v>
      </c>
      <c r="V12" s="12">
        <f t="shared" si="4"/>
        <v>3.4722222262644209E-3</v>
      </c>
      <c r="W12" s="13">
        <f t="shared" si="5"/>
        <v>0</v>
      </c>
      <c r="X12" s="13">
        <f t="shared" si="6"/>
        <v>5</v>
      </c>
      <c r="Y12" s="665">
        <v>40682.770833333336</v>
      </c>
      <c r="Z12" s="12">
        <f t="shared" si="7"/>
        <v>6.9444444452528842E-3</v>
      </c>
      <c r="AA12" s="13">
        <f t="shared" si="8"/>
        <v>0</v>
      </c>
      <c r="AB12" s="13">
        <f t="shared" si="9"/>
        <v>10</v>
      </c>
      <c r="AC12" s="11">
        <v>40682.78125</v>
      </c>
      <c r="AD12" s="12">
        <f t="shared" si="10"/>
        <v>1.0416666664241347E-2</v>
      </c>
      <c r="AE12" s="13">
        <f t="shared" si="11"/>
        <v>0</v>
      </c>
      <c r="AF12" s="13">
        <f t="shared" si="12"/>
        <v>15</v>
      </c>
      <c r="AG12" s="665">
        <v>40682.78125</v>
      </c>
      <c r="AH12" s="665">
        <v>40682.90625</v>
      </c>
      <c r="AI12" s="12">
        <f t="shared" si="13"/>
        <v>0.125</v>
      </c>
      <c r="AJ12" s="90">
        <f t="shared" si="14"/>
        <v>3</v>
      </c>
      <c r="AK12" s="90">
        <f t="shared" si="15"/>
        <v>0</v>
      </c>
      <c r="AL12" s="11">
        <v>40682.78125</v>
      </c>
      <c r="AM12" s="11">
        <v>40682.90625</v>
      </c>
      <c r="AN12" s="12">
        <f t="shared" si="16"/>
        <v>0.125</v>
      </c>
      <c r="AO12" s="13">
        <f t="shared" si="17"/>
        <v>3</v>
      </c>
      <c r="AP12" s="13">
        <f t="shared" si="18"/>
        <v>0</v>
      </c>
      <c r="AQ12" s="11">
        <v>40682.917361111111</v>
      </c>
      <c r="AR12" s="12">
        <f t="shared" si="19"/>
        <v>1.1111111110949423E-2</v>
      </c>
      <c r="AS12" s="90">
        <f t="shared" si="20"/>
        <v>0</v>
      </c>
      <c r="AT12" s="13">
        <f t="shared" si="21"/>
        <v>16</v>
      </c>
      <c r="AU12" s="11">
        <v>40682.917361111111</v>
      </c>
      <c r="AV12" s="12">
        <f t="shared" si="22"/>
        <v>0</v>
      </c>
      <c r="AW12" s="13">
        <f t="shared" si="23"/>
        <v>0</v>
      </c>
      <c r="AX12" s="13">
        <f t="shared" si="24"/>
        <v>0</v>
      </c>
      <c r="AY12" s="11">
        <v>40683.106249999997</v>
      </c>
      <c r="AZ12" s="12">
        <f t="shared" si="25"/>
        <v>0.18888888888614019</v>
      </c>
      <c r="BA12" s="90">
        <f t="shared" si="26"/>
        <v>4</v>
      </c>
      <c r="BB12" s="90">
        <f t="shared" si="27"/>
        <v>32</v>
      </c>
      <c r="BC12" s="665">
        <v>40682.106249999997</v>
      </c>
      <c r="BD12" s="665">
        <v>40682.106249999997</v>
      </c>
      <c r="BE12" s="12">
        <f t="shared" si="28"/>
        <v>0</v>
      </c>
      <c r="BF12" s="13">
        <f t="shared" si="29"/>
        <v>0</v>
      </c>
      <c r="BG12" s="13">
        <f t="shared" si="30"/>
        <v>0</v>
      </c>
      <c r="BH12" s="67"/>
      <c r="BI12" s="67"/>
      <c r="BJ12" s="67"/>
      <c r="BK12" s="13"/>
      <c r="BL12" s="13"/>
      <c r="BM12" s="13"/>
      <c r="BN12" s="11">
        <v>40682.15902777778</v>
      </c>
      <c r="BO12" s="12">
        <f t="shared" si="31"/>
        <v>5.2777777782466728E-2</v>
      </c>
      <c r="BP12" s="90">
        <f t="shared" si="32"/>
        <v>1</v>
      </c>
      <c r="BQ12" s="90">
        <f t="shared" si="33"/>
        <v>16</v>
      </c>
      <c r="BR12" s="11">
        <v>40682.165277777778</v>
      </c>
      <c r="BS12" s="12">
        <f t="shared" si="34"/>
        <v>6.2499999985448085E-3</v>
      </c>
      <c r="BT12" s="90">
        <f t="shared" si="35"/>
        <v>0</v>
      </c>
      <c r="BU12" s="90">
        <f t="shared" si="36"/>
        <v>9</v>
      </c>
      <c r="BV12" s="665">
        <v>40683.165277777778</v>
      </c>
      <c r="BW12" s="665">
        <v>40683.165277777778</v>
      </c>
      <c r="BX12" s="12">
        <f t="shared" si="37"/>
        <v>0</v>
      </c>
      <c r="BY12" s="13">
        <f t="shared" si="38"/>
        <v>0</v>
      </c>
      <c r="BZ12" s="13">
        <f t="shared" si="39"/>
        <v>0</v>
      </c>
      <c r="CA12" s="12">
        <f t="shared" si="40"/>
        <v>0.40486111111385981</v>
      </c>
      <c r="CB12" s="13">
        <f t="shared" si="41"/>
        <v>9</v>
      </c>
      <c r="CC12" s="13">
        <f t="shared" si="42"/>
        <v>43</v>
      </c>
      <c r="CD12" s="12">
        <f>AD12+AR12+BO12+BS12</f>
        <v>8.0555555556202307E-2</v>
      </c>
      <c r="CE12" s="13">
        <f t="shared" si="43"/>
        <v>1</v>
      </c>
      <c r="CF12" s="13">
        <f t="shared" si="67"/>
        <v>56</v>
      </c>
      <c r="CG12" s="12">
        <f t="shared" si="85"/>
        <v>0.125</v>
      </c>
      <c r="CH12" s="13">
        <f t="shared" si="44"/>
        <v>3</v>
      </c>
      <c r="CI12" s="13">
        <f t="shared" si="45"/>
        <v>0</v>
      </c>
      <c r="CJ12" s="12">
        <f t="shared" si="86"/>
        <v>0.18888888888614019</v>
      </c>
      <c r="CK12" s="13">
        <f t="shared" si="46"/>
        <v>4</v>
      </c>
      <c r="CL12" s="13">
        <f t="shared" si="47"/>
        <v>32</v>
      </c>
      <c r="CM12" s="13"/>
      <c r="CN12" s="13"/>
      <c r="CO12" s="13"/>
      <c r="CP12" s="12">
        <f t="shared" si="48"/>
        <v>0.15277777777502907</v>
      </c>
      <c r="CQ12" s="13">
        <f t="shared" si="49"/>
        <v>3</v>
      </c>
      <c r="CR12" s="13">
        <f t="shared" si="50"/>
        <v>40</v>
      </c>
      <c r="CS12" s="11">
        <v>0</v>
      </c>
      <c r="CT12" s="13">
        <f t="shared" si="51"/>
        <v>0</v>
      </c>
      <c r="CU12" s="13">
        <f t="shared" si="52"/>
        <v>0</v>
      </c>
      <c r="CV12" s="11">
        <v>3.6111111111111115E-2</v>
      </c>
      <c r="CW12" s="13">
        <f t="shared" si="68"/>
        <v>0</v>
      </c>
      <c r="CX12" s="13">
        <f t="shared" si="53"/>
        <v>52</v>
      </c>
      <c r="CY12" s="11">
        <v>0</v>
      </c>
      <c r="CZ12" s="13">
        <f t="shared" si="54"/>
        <v>0</v>
      </c>
      <c r="DA12" s="13">
        <f t="shared" si="55"/>
        <v>0</v>
      </c>
      <c r="DB12" s="11">
        <v>0</v>
      </c>
      <c r="DC12" s="13">
        <f t="shared" si="56"/>
        <v>0</v>
      </c>
      <c r="DD12" s="13">
        <f t="shared" si="57"/>
        <v>0</v>
      </c>
      <c r="DE12" s="11">
        <v>0</v>
      </c>
      <c r="DF12" s="13">
        <f t="shared" si="58"/>
        <v>0</v>
      </c>
      <c r="DG12" s="13">
        <f t="shared" si="59"/>
        <v>0</v>
      </c>
      <c r="DH12" s="11">
        <v>0</v>
      </c>
      <c r="DI12" s="13">
        <f t="shared" si="60"/>
        <v>0</v>
      </c>
      <c r="DJ12" s="13">
        <f t="shared" si="61"/>
        <v>0</v>
      </c>
      <c r="DK12" s="11">
        <v>4.5833333333333337E-2</v>
      </c>
      <c r="DL12" s="35">
        <f t="shared" si="62"/>
        <v>1</v>
      </c>
      <c r="DM12" s="61">
        <f t="shared" si="63"/>
        <v>6</v>
      </c>
      <c r="DN12" s="66">
        <f t="shared" si="69"/>
        <v>37676.959999999999</v>
      </c>
      <c r="DO12" s="74">
        <f t="shared" si="70"/>
        <v>644</v>
      </c>
      <c r="DP12" s="66">
        <f t="shared" si="64"/>
        <v>60.880689655172411</v>
      </c>
      <c r="DQ12" s="63">
        <f t="shared" si="65"/>
        <v>58.504596273291924</v>
      </c>
      <c r="DR12" s="66">
        <f t="shared" si="100"/>
        <v>17</v>
      </c>
      <c r="DS12" s="75">
        <f t="shared" si="101"/>
        <v>367</v>
      </c>
      <c r="DT12" s="66">
        <f t="shared" si="102"/>
        <v>6.1166666666666663</v>
      </c>
      <c r="DU12" s="66">
        <f t="shared" si="103"/>
        <v>23.116666666666667</v>
      </c>
      <c r="DV12" s="66">
        <f t="shared" si="104"/>
        <v>2.1015151515151516</v>
      </c>
      <c r="DW12" s="66">
        <f t="shared" si="87"/>
        <v>2</v>
      </c>
      <c r="DX12" s="66">
        <f t="shared" si="71"/>
        <v>0.10151515151515156</v>
      </c>
      <c r="DY12" s="66">
        <f t="shared" si="72"/>
        <v>6.0909090909090935</v>
      </c>
      <c r="DZ12" s="66">
        <f t="shared" si="66"/>
        <v>7</v>
      </c>
      <c r="EA12" s="66">
        <f t="shared" si="73"/>
        <v>2</v>
      </c>
      <c r="EB12" s="66">
        <f t="shared" si="74"/>
        <v>7</v>
      </c>
      <c r="EC12" s="66">
        <f t="shared" si="105"/>
        <v>22</v>
      </c>
      <c r="ED12" s="66">
        <f t="shared" si="88"/>
        <v>220</v>
      </c>
      <c r="EE12" s="66">
        <f t="shared" si="75"/>
        <v>3.6666666666666665</v>
      </c>
      <c r="EF12" s="66">
        <f t="shared" si="76"/>
        <v>25.666666666666668</v>
      </c>
      <c r="EG12" s="66">
        <f t="shared" si="77"/>
        <v>2.3333333333333335</v>
      </c>
      <c r="EH12" s="66">
        <f t="shared" si="78"/>
        <v>2</v>
      </c>
      <c r="EI12" s="66">
        <f t="shared" si="79"/>
        <v>0.33333333333333348</v>
      </c>
      <c r="EJ12" s="66">
        <f t="shared" si="80"/>
        <v>20.000000000000007</v>
      </c>
      <c r="EK12" s="66">
        <f t="shared" si="81"/>
        <v>20</v>
      </c>
      <c r="EL12" s="66">
        <f t="shared" si="82"/>
        <v>2</v>
      </c>
      <c r="EM12" s="66">
        <f t="shared" si="83"/>
        <v>20</v>
      </c>
      <c r="EN12" s="66">
        <f t="shared" si="89"/>
        <v>52</v>
      </c>
      <c r="EO12" s="66">
        <f t="shared" si="90"/>
        <v>319</v>
      </c>
      <c r="EP12" s="66">
        <f t="shared" si="91"/>
        <v>5.3166666666666664</v>
      </c>
      <c r="EQ12" s="66">
        <f t="shared" si="92"/>
        <v>57.316666666666663</v>
      </c>
      <c r="ER12" s="66">
        <f t="shared" si="93"/>
        <v>5.21060606060606</v>
      </c>
      <c r="ES12" s="66">
        <f t="shared" si="94"/>
        <v>5</v>
      </c>
      <c r="ET12" s="66">
        <f t="shared" si="95"/>
        <v>0.21060606060606002</v>
      </c>
      <c r="EU12" s="66">
        <f t="shared" si="96"/>
        <v>12.636363636363601</v>
      </c>
      <c r="EV12" s="66">
        <f t="shared" si="97"/>
        <v>13</v>
      </c>
      <c r="EW12" s="66">
        <f t="shared" si="98"/>
        <v>5</v>
      </c>
      <c r="EX12" s="66">
        <f t="shared" si="99"/>
        <v>13</v>
      </c>
      <c r="EY12" s="66"/>
      <c r="EZ12" s="66"/>
      <c r="FA12" s="66"/>
      <c r="FB12" s="66"/>
      <c r="FC12" s="66"/>
      <c r="FD12" s="66"/>
    </row>
    <row r="13" spans="1:165">
      <c r="A13" s="175">
        <v>12</v>
      </c>
      <c r="B13" s="166">
        <v>12</v>
      </c>
      <c r="C13" s="72">
        <v>40683</v>
      </c>
      <c r="D13" s="73">
        <f t="shared" si="0"/>
        <v>5</v>
      </c>
      <c r="E13" s="9" t="s">
        <v>39</v>
      </c>
      <c r="F13" s="166">
        <v>12</v>
      </c>
      <c r="G13" s="10" t="s">
        <v>38</v>
      </c>
      <c r="H13" s="10" t="s">
        <v>273</v>
      </c>
      <c r="I13" s="65" t="s">
        <v>276</v>
      </c>
      <c r="J13" s="31">
        <v>0.85138888888888886</v>
      </c>
      <c r="K13" s="73">
        <v>3552.52</v>
      </c>
      <c r="L13" s="10" t="s">
        <v>34</v>
      </c>
      <c r="M13" s="166">
        <v>59</v>
      </c>
      <c r="N13" s="166">
        <v>0</v>
      </c>
      <c r="O13" s="55"/>
      <c r="P13" s="666">
        <v>0.85138888888888886</v>
      </c>
      <c r="Q13" s="666">
        <v>0.85138888888888886</v>
      </c>
      <c r="R13" s="12">
        <f t="shared" si="1"/>
        <v>0</v>
      </c>
      <c r="S13" s="13">
        <f t="shared" si="2"/>
        <v>0</v>
      </c>
      <c r="T13" s="13">
        <f t="shared" si="3"/>
        <v>0</v>
      </c>
      <c r="U13" s="666">
        <v>0.85138888888888886</v>
      </c>
      <c r="V13" s="12">
        <f t="shared" si="4"/>
        <v>0</v>
      </c>
      <c r="W13" s="13">
        <f t="shared" si="5"/>
        <v>0</v>
      </c>
      <c r="X13" s="13">
        <f t="shared" si="6"/>
        <v>0</v>
      </c>
      <c r="Y13" s="665">
        <v>0.85416666666666663</v>
      </c>
      <c r="Z13" s="12">
        <f t="shared" si="7"/>
        <v>2.7777777777777679E-3</v>
      </c>
      <c r="AA13" s="13">
        <f t="shared" si="8"/>
        <v>0</v>
      </c>
      <c r="AB13" s="13">
        <f t="shared" si="9"/>
        <v>4</v>
      </c>
      <c r="AC13" s="31">
        <v>0.96180555555555547</v>
      </c>
      <c r="AD13" s="12">
        <f t="shared" si="10"/>
        <v>0.10763888888888884</v>
      </c>
      <c r="AE13" s="13">
        <f t="shared" si="11"/>
        <v>2</v>
      </c>
      <c r="AF13" s="13">
        <f t="shared" si="12"/>
        <v>35</v>
      </c>
      <c r="AG13" s="666">
        <v>0.96180555555555547</v>
      </c>
      <c r="AH13" s="665">
        <v>1.0416666666666667</v>
      </c>
      <c r="AI13" s="12">
        <f t="shared" si="13"/>
        <v>7.9861111111111271E-2</v>
      </c>
      <c r="AJ13" s="90">
        <f t="shared" si="14"/>
        <v>1</v>
      </c>
      <c r="AK13" s="90">
        <f t="shared" si="15"/>
        <v>55</v>
      </c>
      <c r="AL13" s="31">
        <v>0.96180555555555547</v>
      </c>
      <c r="AM13" s="11">
        <v>1.0416666666666667</v>
      </c>
      <c r="AN13" s="12">
        <f t="shared" si="16"/>
        <v>7.9861111111111271E-2</v>
      </c>
      <c r="AO13" s="13">
        <f t="shared" si="17"/>
        <v>1</v>
      </c>
      <c r="AP13" s="13">
        <f t="shared" si="18"/>
        <v>55</v>
      </c>
      <c r="AQ13" s="11">
        <v>1.05</v>
      </c>
      <c r="AR13" s="12">
        <f t="shared" si="19"/>
        <v>8.3333333333333037E-3</v>
      </c>
      <c r="AS13" s="90">
        <f t="shared" si="20"/>
        <v>0</v>
      </c>
      <c r="AT13" s="13">
        <f t="shared" si="21"/>
        <v>12</v>
      </c>
      <c r="AU13" s="31">
        <v>1.0506944444444444</v>
      </c>
      <c r="AV13" s="12">
        <f t="shared" si="22"/>
        <v>6.9444444444433095E-4</v>
      </c>
      <c r="AW13" s="13">
        <f t="shared" si="23"/>
        <v>0</v>
      </c>
      <c r="AX13" s="13">
        <f t="shared" si="24"/>
        <v>1</v>
      </c>
      <c r="AY13" s="11">
        <v>1.1541666666666666</v>
      </c>
      <c r="AZ13" s="12">
        <f t="shared" si="25"/>
        <v>0.10347222222222219</v>
      </c>
      <c r="BA13" s="90">
        <f t="shared" si="26"/>
        <v>2</v>
      </c>
      <c r="BB13" s="90">
        <f t="shared" si="27"/>
        <v>29</v>
      </c>
      <c r="BC13" s="666">
        <v>1.1541666666666666</v>
      </c>
      <c r="BD13" s="666">
        <v>1.1541666666666666</v>
      </c>
      <c r="BE13" s="12">
        <f t="shared" si="28"/>
        <v>0</v>
      </c>
      <c r="BF13" s="13">
        <f t="shared" si="29"/>
        <v>0</v>
      </c>
      <c r="BG13" s="13">
        <f t="shared" si="30"/>
        <v>0</v>
      </c>
      <c r="BH13" s="67"/>
      <c r="BI13" s="67"/>
      <c r="BJ13" s="67"/>
      <c r="BK13" s="13"/>
      <c r="BL13" s="13"/>
      <c r="BM13" s="13"/>
      <c r="BN13" s="11">
        <v>40683.169444444444</v>
      </c>
      <c r="BO13" s="12">
        <f t="shared" si="31"/>
        <v>40682.015277777777</v>
      </c>
      <c r="BP13" s="90">
        <f t="shared" si="32"/>
        <v>0</v>
      </c>
      <c r="BQ13" s="90">
        <f t="shared" si="33"/>
        <v>22</v>
      </c>
      <c r="BR13" s="11">
        <v>40683.180555555555</v>
      </c>
      <c r="BS13" s="12">
        <f t="shared" si="34"/>
        <v>1.1111111110949423E-2</v>
      </c>
      <c r="BT13" s="90">
        <f t="shared" si="35"/>
        <v>0</v>
      </c>
      <c r="BU13" s="90">
        <f t="shared" si="36"/>
        <v>16</v>
      </c>
      <c r="BV13" s="666">
        <v>1.1805555555555556</v>
      </c>
      <c r="BW13" s="666">
        <v>1.1805555555555556</v>
      </c>
      <c r="BX13" s="12">
        <f t="shared" si="37"/>
        <v>0</v>
      </c>
      <c r="BY13" s="13">
        <f t="shared" si="38"/>
        <v>0</v>
      </c>
      <c r="BZ13" s="13">
        <f t="shared" si="39"/>
        <v>0</v>
      </c>
      <c r="CA13" s="12">
        <f t="shared" si="40"/>
        <v>0.32916666666666672</v>
      </c>
      <c r="CB13" s="13">
        <f t="shared" si="41"/>
        <v>7</v>
      </c>
      <c r="CC13" s="13">
        <f t="shared" si="42"/>
        <v>54</v>
      </c>
      <c r="CD13" s="12">
        <f>AD13+AR13+BO13+BS13</f>
        <v>40682.142361111109</v>
      </c>
      <c r="CE13" s="13">
        <f t="shared" si="43"/>
        <v>3</v>
      </c>
      <c r="CF13" s="13">
        <f t="shared" si="67"/>
        <v>25</v>
      </c>
      <c r="CG13" s="12">
        <f t="shared" si="85"/>
        <v>7.9861111111111271E-2</v>
      </c>
      <c r="CH13" s="13">
        <f t="shared" si="44"/>
        <v>1</v>
      </c>
      <c r="CI13" s="13">
        <f t="shared" si="45"/>
        <v>55</v>
      </c>
      <c r="CJ13" s="12">
        <f t="shared" si="86"/>
        <v>0.10347222222222219</v>
      </c>
      <c r="CK13" s="13">
        <f t="shared" si="46"/>
        <v>2</v>
      </c>
      <c r="CL13" s="13">
        <f t="shared" si="47"/>
        <v>29</v>
      </c>
      <c r="CM13" s="13"/>
      <c r="CN13" s="13"/>
      <c r="CO13" s="13"/>
      <c r="CP13" s="12">
        <f t="shared" si="48"/>
        <v>7.4305555555555527E-2</v>
      </c>
      <c r="CQ13" s="13">
        <f t="shared" si="49"/>
        <v>1</v>
      </c>
      <c r="CR13" s="13">
        <f t="shared" si="50"/>
        <v>47</v>
      </c>
      <c r="CS13" s="11">
        <v>0</v>
      </c>
      <c r="CT13" s="13">
        <f t="shared" si="51"/>
        <v>0</v>
      </c>
      <c r="CU13" s="13">
        <f t="shared" si="52"/>
        <v>0</v>
      </c>
      <c r="CV13" s="11">
        <v>2.9166666666666664E-2</v>
      </c>
      <c r="CW13" s="13">
        <f t="shared" si="68"/>
        <v>0</v>
      </c>
      <c r="CX13" s="13">
        <f t="shared" si="53"/>
        <v>42</v>
      </c>
      <c r="CY13" s="11">
        <v>0</v>
      </c>
      <c r="CZ13" s="13">
        <f t="shared" si="54"/>
        <v>0</v>
      </c>
      <c r="DA13" s="13">
        <f t="shared" si="55"/>
        <v>0</v>
      </c>
      <c r="DB13" s="11">
        <v>0</v>
      </c>
      <c r="DC13" s="13">
        <f t="shared" si="56"/>
        <v>0</v>
      </c>
      <c r="DD13" s="13">
        <f t="shared" si="57"/>
        <v>0</v>
      </c>
      <c r="DE13" s="11">
        <v>0</v>
      </c>
      <c r="DF13" s="13">
        <f t="shared" si="58"/>
        <v>0</v>
      </c>
      <c r="DG13" s="13">
        <f t="shared" si="59"/>
        <v>0</v>
      </c>
      <c r="DH13" s="11">
        <v>0</v>
      </c>
      <c r="DI13" s="13">
        <f t="shared" si="60"/>
        <v>0</v>
      </c>
      <c r="DJ13" s="13">
        <f t="shared" si="61"/>
        <v>0</v>
      </c>
      <c r="DK13" s="11">
        <v>3.472222222222222E-3</v>
      </c>
      <c r="DL13" s="35">
        <f t="shared" si="62"/>
        <v>0</v>
      </c>
      <c r="DM13" s="61">
        <f t="shared" si="63"/>
        <v>5</v>
      </c>
      <c r="DN13" s="66">
        <f t="shared" si="69"/>
        <v>41229.479999999996</v>
      </c>
      <c r="DO13" s="74">
        <f t="shared" si="70"/>
        <v>703</v>
      </c>
      <c r="DP13" s="66">
        <f t="shared" si="64"/>
        <v>60.212203389830506</v>
      </c>
      <c r="DQ13" s="63">
        <f t="shared" si="65"/>
        <v>58.647908961593167</v>
      </c>
      <c r="DR13" s="66">
        <f t="shared" si="100"/>
        <v>20</v>
      </c>
      <c r="DS13" s="75">
        <f t="shared" si="101"/>
        <v>392</v>
      </c>
      <c r="DT13" s="66">
        <f t="shared" si="102"/>
        <v>6.5333333333333332</v>
      </c>
      <c r="DU13" s="66">
        <f t="shared" si="103"/>
        <v>26.533333333333331</v>
      </c>
      <c r="DV13" s="66">
        <f t="shared" si="104"/>
        <v>2.2111111111111108</v>
      </c>
      <c r="DW13" s="66">
        <f t="shared" si="87"/>
        <v>2</v>
      </c>
      <c r="DX13" s="66">
        <f t="shared" si="71"/>
        <v>0.21111111111111081</v>
      </c>
      <c r="DY13" s="66">
        <f t="shared" si="72"/>
        <v>12.666666666666648</v>
      </c>
      <c r="DZ13" s="66">
        <f t="shared" si="66"/>
        <v>13</v>
      </c>
      <c r="EA13" s="66">
        <f t="shared" si="73"/>
        <v>2</v>
      </c>
      <c r="EB13" s="66">
        <f t="shared" si="74"/>
        <v>13</v>
      </c>
      <c r="EC13" s="66">
        <f t="shared" si="105"/>
        <v>23</v>
      </c>
      <c r="ED13" s="66">
        <f t="shared" si="88"/>
        <v>275</v>
      </c>
      <c r="EE13" s="66">
        <f t="shared" si="75"/>
        <v>4.583333333333333</v>
      </c>
      <c r="EF13" s="66">
        <f t="shared" si="76"/>
        <v>27.583333333333332</v>
      </c>
      <c r="EG13" s="66">
        <f t="shared" si="77"/>
        <v>2.2986111111111112</v>
      </c>
      <c r="EH13" s="66">
        <f t="shared" si="78"/>
        <v>2</v>
      </c>
      <c r="EI13" s="66">
        <f t="shared" si="79"/>
        <v>0.29861111111111116</v>
      </c>
      <c r="EJ13" s="66">
        <f t="shared" si="80"/>
        <v>17.916666666666671</v>
      </c>
      <c r="EK13" s="66">
        <f t="shared" si="81"/>
        <v>18</v>
      </c>
      <c r="EL13" s="66">
        <f t="shared" si="82"/>
        <v>2</v>
      </c>
      <c r="EM13" s="66">
        <f t="shared" si="83"/>
        <v>18</v>
      </c>
      <c r="EN13" s="66">
        <f t="shared" si="89"/>
        <v>54</v>
      </c>
      <c r="EO13" s="66">
        <f t="shared" si="90"/>
        <v>348</v>
      </c>
      <c r="EP13" s="66">
        <f t="shared" si="91"/>
        <v>5.8</v>
      </c>
      <c r="EQ13" s="66">
        <f t="shared" si="92"/>
        <v>59.8</v>
      </c>
      <c r="ER13" s="66">
        <f t="shared" si="93"/>
        <v>4.9833333333333334</v>
      </c>
      <c r="ES13" s="66">
        <f t="shared" si="94"/>
        <v>4</v>
      </c>
      <c r="ET13" s="66">
        <f t="shared" si="95"/>
        <v>0.98333333333333339</v>
      </c>
      <c r="EU13" s="66">
        <f t="shared" si="96"/>
        <v>59</v>
      </c>
      <c r="EV13" s="66">
        <f t="shared" si="97"/>
        <v>59</v>
      </c>
      <c r="EW13" s="66">
        <f t="shared" si="98"/>
        <v>4</v>
      </c>
      <c r="EX13" s="66">
        <f t="shared" si="99"/>
        <v>59</v>
      </c>
      <c r="EY13" s="66"/>
      <c r="EZ13" s="66"/>
      <c r="FA13" s="66"/>
      <c r="FB13" s="66"/>
      <c r="FC13" s="66"/>
      <c r="FD13" s="66"/>
    </row>
    <row r="14" spans="1:165">
      <c r="A14" s="199">
        <v>13</v>
      </c>
      <c r="B14" s="166">
        <v>13</v>
      </c>
      <c r="C14" s="72">
        <v>40684</v>
      </c>
      <c r="D14" s="73">
        <f t="shared" si="0"/>
        <v>5</v>
      </c>
      <c r="E14" s="9" t="s">
        <v>39</v>
      </c>
      <c r="F14" s="166">
        <v>13</v>
      </c>
      <c r="G14" s="10" t="s">
        <v>38</v>
      </c>
      <c r="H14" s="10" t="s">
        <v>273</v>
      </c>
      <c r="I14" s="65" t="s">
        <v>276</v>
      </c>
      <c r="J14" s="11">
        <v>0.22916666666666666</v>
      </c>
      <c r="K14" s="73">
        <v>3525.33</v>
      </c>
      <c r="L14" s="10" t="s">
        <v>34</v>
      </c>
      <c r="M14" s="166">
        <v>59</v>
      </c>
      <c r="N14" s="166">
        <v>0</v>
      </c>
      <c r="O14" s="55"/>
      <c r="P14" s="665">
        <v>0.22916666666666666</v>
      </c>
      <c r="Q14" s="665">
        <v>0.22916666666666666</v>
      </c>
      <c r="R14" s="12">
        <f t="shared" si="1"/>
        <v>0</v>
      </c>
      <c r="S14" s="13">
        <f t="shared" si="2"/>
        <v>0</v>
      </c>
      <c r="T14" s="13">
        <f t="shared" si="3"/>
        <v>0</v>
      </c>
      <c r="U14" s="665">
        <v>0.22916666666666666</v>
      </c>
      <c r="V14" s="12">
        <f t="shared" si="4"/>
        <v>0</v>
      </c>
      <c r="W14" s="13">
        <f t="shared" si="5"/>
        <v>0</v>
      </c>
      <c r="X14" s="13">
        <f t="shared" si="6"/>
        <v>0</v>
      </c>
      <c r="Y14" s="665">
        <v>0.22916666666666666</v>
      </c>
      <c r="Z14" s="12">
        <f t="shared" si="7"/>
        <v>0</v>
      </c>
      <c r="AA14" s="13">
        <f t="shared" si="8"/>
        <v>0</v>
      </c>
      <c r="AB14" s="13">
        <f t="shared" si="9"/>
        <v>0</v>
      </c>
      <c r="AC14" s="11">
        <v>0.2673611111111111</v>
      </c>
      <c r="AD14" s="12">
        <f t="shared" si="10"/>
        <v>3.8194444444444448E-2</v>
      </c>
      <c r="AE14" s="13">
        <f t="shared" si="11"/>
        <v>0</v>
      </c>
      <c r="AF14" s="13">
        <f t="shared" si="12"/>
        <v>55</v>
      </c>
      <c r="AG14" s="665">
        <v>0.2673611111111111</v>
      </c>
      <c r="AH14" s="665">
        <v>0.2673611111111111</v>
      </c>
      <c r="AI14" s="12">
        <f t="shared" si="13"/>
        <v>0</v>
      </c>
      <c r="AJ14" s="90">
        <f t="shared" si="14"/>
        <v>0</v>
      </c>
      <c r="AK14" s="90">
        <f t="shared" si="15"/>
        <v>0</v>
      </c>
      <c r="AL14" s="665">
        <v>0.2673611111111111</v>
      </c>
      <c r="AM14" s="665">
        <v>0.2673611111111111</v>
      </c>
      <c r="AN14" s="12">
        <f t="shared" si="16"/>
        <v>0</v>
      </c>
      <c r="AO14" s="13">
        <f t="shared" si="17"/>
        <v>0</v>
      </c>
      <c r="AP14" s="13">
        <f t="shared" si="18"/>
        <v>0</v>
      </c>
      <c r="AQ14" s="11">
        <v>0.40416666666666662</v>
      </c>
      <c r="AR14" s="12">
        <f t="shared" si="19"/>
        <v>0.13680555555555551</v>
      </c>
      <c r="AS14" s="90">
        <f t="shared" si="20"/>
        <v>3</v>
      </c>
      <c r="AT14" s="13">
        <f t="shared" si="21"/>
        <v>17</v>
      </c>
      <c r="AU14" s="11">
        <v>0.40625</v>
      </c>
      <c r="AV14" s="12">
        <f t="shared" si="22"/>
        <v>2.0833333333333814E-3</v>
      </c>
      <c r="AW14" s="13">
        <f t="shared" si="23"/>
        <v>0</v>
      </c>
      <c r="AX14" s="13">
        <f t="shared" si="24"/>
        <v>3</v>
      </c>
      <c r="AY14" s="11">
        <v>0.54027777777777775</v>
      </c>
      <c r="AZ14" s="12">
        <f t="shared" si="25"/>
        <v>0.13402777777777775</v>
      </c>
      <c r="BA14" s="90">
        <f t="shared" si="26"/>
        <v>3</v>
      </c>
      <c r="BB14" s="90">
        <f t="shared" si="27"/>
        <v>13</v>
      </c>
      <c r="BC14" s="665">
        <v>0.54027777777777775</v>
      </c>
      <c r="BD14" s="665">
        <v>0.54027777777777775</v>
      </c>
      <c r="BE14" s="12">
        <f t="shared" si="28"/>
        <v>0</v>
      </c>
      <c r="BF14" s="13">
        <f t="shared" si="29"/>
        <v>0</v>
      </c>
      <c r="BG14" s="13">
        <f t="shared" si="30"/>
        <v>0</v>
      </c>
      <c r="BH14" s="67"/>
      <c r="BI14" s="67"/>
      <c r="BJ14" s="67"/>
      <c r="BK14" s="13"/>
      <c r="BL14" s="13"/>
      <c r="BM14" s="13"/>
      <c r="BN14" s="11">
        <v>40684.555555555555</v>
      </c>
      <c r="BO14" s="12">
        <f t="shared" si="31"/>
        <v>40684.015277777777</v>
      </c>
      <c r="BP14" s="90">
        <f t="shared" si="32"/>
        <v>0</v>
      </c>
      <c r="BQ14" s="90">
        <f t="shared" si="33"/>
        <v>22</v>
      </c>
      <c r="BR14" s="11">
        <v>40684.564583333333</v>
      </c>
      <c r="BS14" s="12">
        <f t="shared" si="34"/>
        <v>9.0277777781011537E-3</v>
      </c>
      <c r="BT14" s="90">
        <f t="shared" si="35"/>
        <v>0</v>
      </c>
      <c r="BU14" s="90">
        <f t="shared" si="36"/>
        <v>13</v>
      </c>
      <c r="BV14" s="665">
        <v>0.56458333333333333</v>
      </c>
      <c r="BW14" s="665">
        <v>0.56458333333333333</v>
      </c>
      <c r="BX14" s="12">
        <f t="shared" si="37"/>
        <v>0</v>
      </c>
      <c r="BY14" s="13">
        <f t="shared" si="38"/>
        <v>0</v>
      </c>
      <c r="BZ14" s="13">
        <f t="shared" si="39"/>
        <v>0</v>
      </c>
      <c r="CA14" s="12">
        <f t="shared" si="40"/>
        <v>0.3354166666666667</v>
      </c>
      <c r="CB14" s="13">
        <f t="shared" si="41"/>
        <v>8</v>
      </c>
      <c r="CC14" s="13">
        <f t="shared" si="42"/>
        <v>3</v>
      </c>
      <c r="CD14" s="12">
        <f t="shared" ref="CD14:CD20" si="106">AD14+AR14+BO14+BS14</f>
        <v>40684.199305555558</v>
      </c>
      <c r="CE14" s="13">
        <f t="shared" si="43"/>
        <v>4</v>
      </c>
      <c r="CF14" s="13">
        <f t="shared" si="67"/>
        <v>47</v>
      </c>
      <c r="CG14" s="12">
        <f t="shared" si="85"/>
        <v>0</v>
      </c>
      <c r="CH14" s="13">
        <f t="shared" si="44"/>
        <v>0</v>
      </c>
      <c r="CI14" s="13">
        <f t="shared" si="45"/>
        <v>0</v>
      </c>
      <c r="CJ14" s="12">
        <f t="shared" si="86"/>
        <v>0.13402777777777775</v>
      </c>
      <c r="CK14" s="13">
        <f t="shared" si="46"/>
        <v>3</v>
      </c>
      <c r="CL14" s="13">
        <f t="shared" si="47"/>
        <v>13</v>
      </c>
      <c r="CM14" s="13"/>
      <c r="CN14" s="13"/>
      <c r="CO14" s="13"/>
      <c r="CP14" s="12">
        <f t="shared" si="48"/>
        <v>6.4583333333333298E-2</v>
      </c>
      <c r="CQ14" s="13">
        <f t="shared" si="49"/>
        <v>1</v>
      </c>
      <c r="CR14" s="13">
        <f t="shared" si="50"/>
        <v>33</v>
      </c>
      <c r="CS14" s="11">
        <v>0</v>
      </c>
      <c r="CT14" s="13">
        <f t="shared" si="51"/>
        <v>0</v>
      </c>
      <c r="CU14" s="13">
        <f t="shared" si="52"/>
        <v>0</v>
      </c>
      <c r="CV14" s="11">
        <v>3.125E-2</v>
      </c>
      <c r="CW14" s="13">
        <f t="shared" si="68"/>
        <v>0</v>
      </c>
      <c r="CX14" s="13">
        <f t="shared" si="53"/>
        <v>45</v>
      </c>
      <c r="CY14" s="11">
        <v>6.9444444444444441E-3</v>
      </c>
      <c r="CZ14" s="13">
        <f t="shared" si="54"/>
        <v>0</v>
      </c>
      <c r="DA14" s="13">
        <f t="shared" si="55"/>
        <v>10</v>
      </c>
      <c r="DB14" s="11">
        <v>0</v>
      </c>
      <c r="DC14" s="13">
        <f t="shared" si="56"/>
        <v>0</v>
      </c>
      <c r="DD14" s="13">
        <f t="shared" si="57"/>
        <v>0</v>
      </c>
      <c r="DE14" s="11">
        <v>1.0416666666666666E-2</v>
      </c>
      <c r="DF14" s="13">
        <f t="shared" si="58"/>
        <v>0</v>
      </c>
      <c r="DG14" s="13">
        <f t="shared" si="59"/>
        <v>15</v>
      </c>
      <c r="DH14" s="11">
        <v>2.0833333333333332E-2</v>
      </c>
      <c r="DI14" s="13">
        <f t="shared" si="60"/>
        <v>0</v>
      </c>
      <c r="DJ14" s="13">
        <f t="shared" si="61"/>
        <v>30</v>
      </c>
      <c r="DK14" s="11">
        <v>0</v>
      </c>
      <c r="DL14" s="35">
        <f t="shared" si="62"/>
        <v>0</v>
      </c>
      <c r="DM14" s="61">
        <f t="shared" si="63"/>
        <v>0</v>
      </c>
      <c r="DN14" s="66">
        <f t="shared" si="69"/>
        <v>44754.81</v>
      </c>
      <c r="DO14" s="74">
        <f t="shared" si="70"/>
        <v>762</v>
      </c>
      <c r="DP14" s="66">
        <f t="shared" si="64"/>
        <v>59.751355932203388</v>
      </c>
      <c r="DQ14" s="63">
        <f t="shared" si="65"/>
        <v>58.733346456692914</v>
      </c>
      <c r="DR14" s="66">
        <f t="shared" si="100"/>
        <v>24</v>
      </c>
      <c r="DS14" s="75">
        <f t="shared" si="101"/>
        <v>439</v>
      </c>
      <c r="DT14" s="66">
        <f t="shared" si="102"/>
        <v>7.3166666666666664</v>
      </c>
      <c r="DU14" s="66">
        <f t="shared" si="103"/>
        <v>31.316666666666666</v>
      </c>
      <c r="DV14" s="66">
        <f t="shared" si="104"/>
        <v>2.4089743589743589</v>
      </c>
      <c r="DW14" s="66">
        <f t="shared" si="87"/>
        <v>2</v>
      </c>
      <c r="DX14" s="66">
        <f t="shared" si="71"/>
        <v>0.40897435897435885</v>
      </c>
      <c r="DY14" s="66">
        <f t="shared" si="72"/>
        <v>24.538461538461533</v>
      </c>
      <c r="DZ14" s="66">
        <f t="shared" si="66"/>
        <v>25</v>
      </c>
      <c r="EA14" s="66">
        <f t="shared" si="73"/>
        <v>2</v>
      </c>
      <c r="EB14" s="66">
        <f t="shared" si="74"/>
        <v>25</v>
      </c>
      <c r="EC14" s="66">
        <f t="shared" si="105"/>
        <v>23</v>
      </c>
      <c r="ED14" s="66">
        <f t="shared" si="88"/>
        <v>275</v>
      </c>
      <c r="EE14" s="66">
        <f t="shared" si="75"/>
        <v>4.583333333333333</v>
      </c>
      <c r="EF14" s="66">
        <f t="shared" si="76"/>
        <v>27.583333333333332</v>
      </c>
      <c r="EG14" s="66">
        <f t="shared" si="77"/>
        <v>2.1217948717948718</v>
      </c>
      <c r="EH14" s="66">
        <f t="shared" si="78"/>
        <v>2</v>
      </c>
      <c r="EI14" s="66">
        <f t="shared" si="79"/>
        <v>0.12179487179487181</v>
      </c>
      <c r="EJ14" s="66">
        <f t="shared" si="80"/>
        <v>7.3076923076923084</v>
      </c>
      <c r="EK14" s="66">
        <f t="shared" si="81"/>
        <v>8</v>
      </c>
      <c r="EL14" s="66">
        <f t="shared" si="82"/>
        <v>2</v>
      </c>
      <c r="EM14" s="66">
        <f t="shared" si="83"/>
        <v>8</v>
      </c>
      <c r="EN14" s="66">
        <f t="shared" si="89"/>
        <v>57</v>
      </c>
      <c r="EO14" s="66">
        <f t="shared" si="90"/>
        <v>361</v>
      </c>
      <c r="EP14" s="66">
        <f t="shared" si="91"/>
        <v>6.0166666666666666</v>
      </c>
      <c r="EQ14" s="66">
        <f t="shared" si="92"/>
        <v>63.016666666666666</v>
      </c>
      <c r="ER14" s="66">
        <f t="shared" si="93"/>
        <v>4.8474358974358971</v>
      </c>
      <c r="ES14" s="66">
        <f t="shared" si="94"/>
        <v>4</v>
      </c>
      <c r="ET14" s="66">
        <f t="shared" si="95"/>
        <v>0.84743589743589709</v>
      </c>
      <c r="EU14" s="66">
        <f t="shared" si="96"/>
        <v>50.846153846153825</v>
      </c>
      <c r="EV14" s="66">
        <f t="shared" si="97"/>
        <v>51</v>
      </c>
      <c r="EW14" s="66">
        <f t="shared" si="98"/>
        <v>4</v>
      </c>
      <c r="EX14" s="66">
        <f t="shared" si="99"/>
        <v>51</v>
      </c>
      <c r="EY14" s="66"/>
      <c r="EZ14" s="66"/>
      <c r="FA14" s="66"/>
      <c r="FB14" s="66"/>
      <c r="FC14" s="66"/>
      <c r="FD14" s="66"/>
    </row>
    <row r="15" spans="1:165">
      <c r="A15" s="166">
        <v>14</v>
      </c>
      <c r="B15" s="166">
        <v>14</v>
      </c>
      <c r="C15" s="72">
        <v>40684</v>
      </c>
      <c r="D15" s="73">
        <f t="shared" si="0"/>
        <v>5</v>
      </c>
      <c r="E15" s="9" t="s">
        <v>39</v>
      </c>
      <c r="F15" s="166">
        <v>14</v>
      </c>
      <c r="G15" s="10" t="s">
        <v>38</v>
      </c>
      <c r="H15" s="10" t="s">
        <v>273</v>
      </c>
      <c r="I15" s="10" t="s">
        <v>276</v>
      </c>
      <c r="J15" s="31">
        <v>0.59375</v>
      </c>
      <c r="K15" s="73">
        <v>3187.87</v>
      </c>
      <c r="L15" s="10" t="s">
        <v>34</v>
      </c>
      <c r="M15" s="166">
        <v>52</v>
      </c>
      <c r="N15" s="166">
        <v>7</v>
      </c>
      <c r="O15" s="10" t="s">
        <v>182</v>
      </c>
      <c r="P15" s="666">
        <v>0.60763888888888895</v>
      </c>
      <c r="Q15" s="666">
        <v>0.60763888888888895</v>
      </c>
      <c r="R15" s="12">
        <f t="shared" si="1"/>
        <v>0</v>
      </c>
      <c r="S15" s="13">
        <f t="shared" si="2"/>
        <v>0</v>
      </c>
      <c r="T15" s="13">
        <f t="shared" si="3"/>
        <v>0</v>
      </c>
      <c r="U15" s="665">
        <v>0.66319444444444442</v>
      </c>
      <c r="V15" s="12">
        <f t="shared" si="4"/>
        <v>5.5555555555555469E-2</v>
      </c>
      <c r="W15" s="13">
        <f t="shared" si="5"/>
        <v>1</v>
      </c>
      <c r="X15" s="13">
        <f t="shared" si="6"/>
        <v>20</v>
      </c>
      <c r="Y15" s="665">
        <v>0.67013888888888884</v>
      </c>
      <c r="Z15" s="12">
        <f t="shared" si="7"/>
        <v>6.9444444444444198E-3</v>
      </c>
      <c r="AA15" s="13">
        <f t="shared" si="8"/>
        <v>0</v>
      </c>
      <c r="AB15" s="13">
        <f t="shared" si="9"/>
        <v>10</v>
      </c>
      <c r="AC15" s="31">
        <v>0.69097222222222221</v>
      </c>
      <c r="AD15" s="12">
        <f t="shared" si="10"/>
        <v>2.083333333333337E-2</v>
      </c>
      <c r="AE15" s="13">
        <f t="shared" si="11"/>
        <v>0</v>
      </c>
      <c r="AF15" s="13">
        <f t="shared" si="12"/>
        <v>30</v>
      </c>
      <c r="AG15" s="666">
        <v>0.69097222222222221</v>
      </c>
      <c r="AH15" s="666">
        <v>0.73263888888888884</v>
      </c>
      <c r="AI15" s="12">
        <f t="shared" si="13"/>
        <v>4.166666666666663E-2</v>
      </c>
      <c r="AJ15" s="90">
        <f t="shared" si="14"/>
        <v>1</v>
      </c>
      <c r="AK15" s="90">
        <f t="shared" si="15"/>
        <v>0</v>
      </c>
      <c r="AL15" s="666">
        <v>0.69097222222222221</v>
      </c>
      <c r="AM15" s="666">
        <v>0.73263888888888884</v>
      </c>
      <c r="AN15" s="12">
        <f t="shared" si="16"/>
        <v>4.166666666666663E-2</v>
      </c>
      <c r="AO15" s="13">
        <f t="shared" si="17"/>
        <v>1</v>
      </c>
      <c r="AP15" s="13">
        <f t="shared" si="18"/>
        <v>0</v>
      </c>
      <c r="AQ15" s="31">
        <v>0.78819444444444453</v>
      </c>
      <c r="AR15" s="12">
        <f t="shared" si="19"/>
        <v>5.5555555555555691E-2</v>
      </c>
      <c r="AS15" s="90">
        <f t="shared" si="20"/>
        <v>1</v>
      </c>
      <c r="AT15" s="13">
        <f t="shared" si="21"/>
        <v>20</v>
      </c>
      <c r="AU15" s="31">
        <v>0.79166666666666663</v>
      </c>
      <c r="AV15" s="12">
        <f t="shared" si="22"/>
        <v>3.4722222222220989E-3</v>
      </c>
      <c r="AW15" s="13">
        <f t="shared" si="23"/>
        <v>0</v>
      </c>
      <c r="AX15" s="13">
        <f t="shared" si="24"/>
        <v>5</v>
      </c>
      <c r="AY15" s="11">
        <v>0.94097222222222221</v>
      </c>
      <c r="AZ15" s="12">
        <f t="shared" si="25"/>
        <v>0.14930555555555558</v>
      </c>
      <c r="BA15" s="90">
        <f t="shared" si="26"/>
        <v>3</v>
      </c>
      <c r="BB15" s="90">
        <f t="shared" si="27"/>
        <v>35</v>
      </c>
      <c r="BC15" s="31">
        <v>0.94097222222222221</v>
      </c>
      <c r="BD15" s="58">
        <v>0.94791666666666663</v>
      </c>
      <c r="BE15" s="12">
        <f t="shared" si="28"/>
        <v>6.9444444444444198E-3</v>
      </c>
      <c r="BF15" s="13">
        <f t="shared" si="29"/>
        <v>0</v>
      </c>
      <c r="BG15" s="13">
        <f t="shared" si="30"/>
        <v>10</v>
      </c>
      <c r="BH15" s="67"/>
      <c r="BI15" s="67"/>
      <c r="BJ15" s="67"/>
      <c r="BK15" s="13"/>
      <c r="BL15" s="13"/>
      <c r="BM15" s="13"/>
      <c r="BN15" s="11">
        <v>40684.966666666667</v>
      </c>
      <c r="BO15" s="12">
        <f t="shared" si="31"/>
        <v>40684.018750000003</v>
      </c>
      <c r="BP15" s="90">
        <f t="shared" si="32"/>
        <v>0</v>
      </c>
      <c r="BQ15" s="90">
        <f t="shared" si="33"/>
        <v>27</v>
      </c>
      <c r="BR15" s="11">
        <v>40684.989583333336</v>
      </c>
      <c r="BS15" s="12">
        <f t="shared" si="34"/>
        <v>2.2916666668606922E-2</v>
      </c>
      <c r="BT15" s="90">
        <f t="shared" si="35"/>
        <v>0</v>
      </c>
      <c r="BU15" s="90">
        <f t="shared" si="36"/>
        <v>33</v>
      </c>
      <c r="BV15" s="666">
        <v>0.98958333333333337</v>
      </c>
      <c r="BW15" s="666">
        <v>0.98958333333333337</v>
      </c>
      <c r="BX15" s="12">
        <f t="shared" si="37"/>
        <v>0</v>
      </c>
      <c r="BY15" s="13">
        <f t="shared" si="38"/>
        <v>0</v>
      </c>
      <c r="BZ15" s="13">
        <f t="shared" si="39"/>
        <v>0</v>
      </c>
      <c r="CA15" s="12">
        <f t="shared" si="40"/>
        <v>0.38194444444444442</v>
      </c>
      <c r="CB15" s="13">
        <f t="shared" si="41"/>
        <v>9</v>
      </c>
      <c r="CC15" s="13">
        <f t="shared" si="42"/>
        <v>10</v>
      </c>
      <c r="CD15" s="12">
        <f t="shared" si="106"/>
        <v>40684.118055555562</v>
      </c>
      <c r="CE15" s="13">
        <f t="shared" si="43"/>
        <v>2</v>
      </c>
      <c r="CF15" s="13">
        <f t="shared" si="67"/>
        <v>50</v>
      </c>
      <c r="CG15" s="12">
        <f t="shared" si="85"/>
        <v>4.166666666666663E-2</v>
      </c>
      <c r="CH15" s="13">
        <f t="shared" si="44"/>
        <v>1</v>
      </c>
      <c r="CI15" s="13">
        <f t="shared" si="45"/>
        <v>0</v>
      </c>
      <c r="CJ15" s="12">
        <f t="shared" si="86"/>
        <v>0.14930555555555558</v>
      </c>
      <c r="CK15" s="13">
        <f t="shared" si="46"/>
        <v>3</v>
      </c>
      <c r="CL15" s="13">
        <f t="shared" si="47"/>
        <v>35</v>
      </c>
      <c r="CM15" s="13"/>
      <c r="CN15" s="13"/>
      <c r="CO15" s="13"/>
      <c r="CP15" s="12">
        <f t="shared" si="48"/>
        <v>8.8194444444444464E-2</v>
      </c>
      <c r="CQ15" s="13">
        <f t="shared" si="49"/>
        <v>2</v>
      </c>
      <c r="CR15" s="13">
        <f t="shared" si="50"/>
        <v>7</v>
      </c>
      <c r="CS15" s="11">
        <v>0</v>
      </c>
      <c r="CT15" s="13">
        <f t="shared" si="51"/>
        <v>0</v>
      </c>
      <c r="CU15" s="13">
        <f t="shared" si="52"/>
        <v>0</v>
      </c>
      <c r="CV15" s="31">
        <v>2.7777777777777776E-2</v>
      </c>
      <c r="CW15" s="13">
        <f t="shared" si="68"/>
        <v>0</v>
      </c>
      <c r="CX15" s="13">
        <f t="shared" si="53"/>
        <v>40</v>
      </c>
      <c r="CY15" s="31">
        <v>2.2916666666666669E-2</v>
      </c>
      <c r="CZ15" s="13">
        <f t="shared" si="54"/>
        <v>0</v>
      </c>
      <c r="DA15" s="13">
        <f t="shared" si="55"/>
        <v>33</v>
      </c>
      <c r="DB15" s="31">
        <v>0</v>
      </c>
      <c r="DC15" s="13">
        <f t="shared" si="56"/>
        <v>0</v>
      </c>
      <c r="DD15" s="13">
        <f t="shared" si="57"/>
        <v>0</v>
      </c>
      <c r="DE15" s="31">
        <v>1.0416666666666666E-2</v>
      </c>
      <c r="DF15" s="13">
        <f t="shared" si="58"/>
        <v>0</v>
      </c>
      <c r="DG15" s="13">
        <f t="shared" si="59"/>
        <v>15</v>
      </c>
      <c r="DH15" s="31">
        <v>0</v>
      </c>
      <c r="DI15" s="13">
        <f t="shared" si="60"/>
        <v>0</v>
      </c>
      <c r="DJ15" s="13">
        <f t="shared" si="61"/>
        <v>0</v>
      </c>
      <c r="DK15" s="31">
        <v>1.0416666666666666E-2</v>
      </c>
      <c r="DL15" s="35">
        <f t="shared" si="62"/>
        <v>0</v>
      </c>
      <c r="DM15" s="61">
        <f t="shared" si="63"/>
        <v>15</v>
      </c>
      <c r="DN15" s="66">
        <f t="shared" si="69"/>
        <v>47942.68</v>
      </c>
      <c r="DO15" s="74">
        <f t="shared" si="70"/>
        <v>814</v>
      </c>
      <c r="DP15" s="66">
        <f t="shared" si="64"/>
        <v>61.305192307692309</v>
      </c>
      <c r="DQ15" s="63">
        <f t="shared" si="65"/>
        <v>58.897641277641277</v>
      </c>
      <c r="DR15" s="66">
        <f t="shared" si="100"/>
        <v>26</v>
      </c>
      <c r="DS15" s="75">
        <f t="shared" si="101"/>
        <v>489</v>
      </c>
      <c r="DT15" s="66">
        <f t="shared" si="102"/>
        <v>8.15</v>
      </c>
      <c r="DU15" s="66">
        <f t="shared" si="103"/>
        <v>34.15</v>
      </c>
      <c r="DV15" s="66">
        <f t="shared" si="104"/>
        <v>2.4392857142857141</v>
      </c>
      <c r="DW15" s="66">
        <f t="shared" si="87"/>
        <v>2</v>
      </c>
      <c r="DX15" s="66">
        <f t="shared" si="71"/>
        <v>0.43928571428571406</v>
      </c>
      <c r="DY15" s="66">
        <f t="shared" si="72"/>
        <v>26.357142857142843</v>
      </c>
      <c r="DZ15" s="66">
        <f t="shared" si="66"/>
        <v>27</v>
      </c>
      <c r="EA15" s="66">
        <f t="shared" si="73"/>
        <v>2</v>
      </c>
      <c r="EB15" s="66">
        <f t="shared" si="74"/>
        <v>27</v>
      </c>
      <c r="EC15" s="66">
        <f t="shared" si="105"/>
        <v>24</v>
      </c>
      <c r="ED15" s="66">
        <f t="shared" si="88"/>
        <v>275</v>
      </c>
      <c r="EE15" s="66">
        <f t="shared" si="75"/>
        <v>4.583333333333333</v>
      </c>
      <c r="EF15" s="66">
        <f t="shared" si="76"/>
        <v>28.583333333333332</v>
      </c>
      <c r="EG15" s="66">
        <f t="shared" si="77"/>
        <v>2.0416666666666665</v>
      </c>
      <c r="EH15" s="66">
        <f t="shared" si="78"/>
        <v>2</v>
      </c>
      <c r="EI15" s="66">
        <f t="shared" si="79"/>
        <v>4.1666666666666519E-2</v>
      </c>
      <c r="EJ15" s="66">
        <f t="shared" si="80"/>
        <v>2.4999999999999911</v>
      </c>
      <c r="EK15" s="66">
        <f t="shared" si="81"/>
        <v>3</v>
      </c>
      <c r="EL15" s="66">
        <f t="shared" si="82"/>
        <v>2</v>
      </c>
      <c r="EM15" s="66">
        <f t="shared" si="83"/>
        <v>3</v>
      </c>
      <c r="EN15" s="66">
        <f t="shared" si="89"/>
        <v>60</v>
      </c>
      <c r="EO15" s="66">
        <f t="shared" si="90"/>
        <v>396</v>
      </c>
      <c r="EP15" s="66">
        <f t="shared" si="91"/>
        <v>6.6</v>
      </c>
      <c r="EQ15" s="66">
        <f t="shared" si="92"/>
        <v>66.599999999999994</v>
      </c>
      <c r="ER15" s="66">
        <f t="shared" si="93"/>
        <v>4.7571428571428571</v>
      </c>
      <c r="ES15" s="66">
        <f t="shared" si="94"/>
        <v>4</v>
      </c>
      <c r="ET15" s="66">
        <f t="shared" si="95"/>
        <v>0.75714285714285712</v>
      </c>
      <c r="EU15" s="66">
        <f t="shared" si="96"/>
        <v>45.428571428571431</v>
      </c>
      <c r="EV15" s="66">
        <f t="shared" si="97"/>
        <v>46</v>
      </c>
      <c r="EW15" s="66">
        <f t="shared" si="98"/>
        <v>4</v>
      </c>
      <c r="EX15" s="66">
        <f t="shared" si="99"/>
        <v>46</v>
      </c>
      <c r="EY15" s="66"/>
      <c r="EZ15" s="66"/>
      <c r="FA15" s="66"/>
      <c r="FB15" s="66"/>
      <c r="FC15" s="66"/>
      <c r="FD15" s="66"/>
    </row>
    <row r="16" spans="1:165">
      <c r="A16" s="166">
        <v>15</v>
      </c>
      <c r="B16" s="166">
        <v>15</v>
      </c>
      <c r="C16" s="72">
        <v>40684</v>
      </c>
      <c r="D16" s="73">
        <f t="shared" si="0"/>
        <v>5</v>
      </c>
      <c r="E16" s="9" t="s">
        <v>39</v>
      </c>
      <c r="F16" s="166">
        <v>15</v>
      </c>
      <c r="G16" s="10" t="s">
        <v>38</v>
      </c>
      <c r="H16" s="10" t="s">
        <v>273</v>
      </c>
      <c r="I16" s="10" t="s">
        <v>276</v>
      </c>
      <c r="J16" s="31">
        <v>0.90625</v>
      </c>
      <c r="K16" s="73">
        <v>3581.43</v>
      </c>
      <c r="L16" s="10" t="s">
        <v>34</v>
      </c>
      <c r="M16" s="166">
        <v>59</v>
      </c>
      <c r="N16" s="166">
        <v>0</v>
      </c>
      <c r="O16" s="10" t="s">
        <v>182</v>
      </c>
      <c r="P16" s="666">
        <v>0.91666666666666663</v>
      </c>
      <c r="Q16" s="666">
        <v>0.91666666666666663</v>
      </c>
      <c r="R16" s="12">
        <f t="shared" si="1"/>
        <v>0</v>
      </c>
      <c r="S16" s="13">
        <f t="shared" si="2"/>
        <v>0</v>
      </c>
      <c r="T16" s="13">
        <f t="shared" si="3"/>
        <v>0</v>
      </c>
      <c r="U16" s="666">
        <v>0.92708333333333337</v>
      </c>
      <c r="V16" s="12">
        <f t="shared" si="4"/>
        <v>1.0416666666666741E-2</v>
      </c>
      <c r="W16" s="13">
        <f t="shared" si="5"/>
        <v>0</v>
      </c>
      <c r="X16" s="13">
        <f t="shared" si="6"/>
        <v>15</v>
      </c>
      <c r="Y16" s="666">
        <v>0.93402777777777779</v>
      </c>
      <c r="Z16" s="12">
        <f t="shared" si="7"/>
        <v>6.9444444444444198E-3</v>
      </c>
      <c r="AA16" s="13">
        <f t="shared" si="8"/>
        <v>0</v>
      </c>
      <c r="AB16" s="13">
        <f t="shared" si="9"/>
        <v>10</v>
      </c>
      <c r="AC16" s="31">
        <v>0.95833333333333337</v>
      </c>
      <c r="AD16" s="12">
        <f t="shared" si="10"/>
        <v>2.430555555555558E-2</v>
      </c>
      <c r="AE16" s="13">
        <f t="shared" si="11"/>
        <v>0</v>
      </c>
      <c r="AF16" s="13">
        <f t="shared" si="12"/>
        <v>35</v>
      </c>
      <c r="AG16" s="666">
        <v>0.95833333333333337</v>
      </c>
      <c r="AH16" s="666">
        <v>1.0291666666666666</v>
      </c>
      <c r="AI16" s="12">
        <f t="shared" si="13"/>
        <v>7.0833333333333193E-2</v>
      </c>
      <c r="AJ16" s="90">
        <f t="shared" si="14"/>
        <v>1</v>
      </c>
      <c r="AK16" s="90">
        <f t="shared" si="15"/>
        <v>42</v>
      </c>
      <c r="AL16" s="666">
        <v>0.95833333333333337</v>
      </c>
      <c r="AM16" s="666">
        <v>1.0291666666666666</v>
      </c>
      <c r="AN16" s="12">
        <f t="shared" si="16"/>
        <v>7.0833333333333193E-2</v>
      </c>
      <c r="AO16" s="13">
        <f t="shared" si="17"/>
        <v>1</v>
      </c>
      <c r="AP16" s="13">
        <f t="shared" si="18"/>
        <v>42</v>
      </c>
      <c r="AQ16" s="31">
        <v>1.0333333333333334</v>
      </c>
      <c r="AR16" s="12">
        <f t="shared" si="19"/>
        <v>4.1666666666668739E-3</v>
      </c>
      <c r="AS16" s="90">
        <f t="shared" si="20"/>
        <v>0</v>
      </c>
      <c r="AT16" s="13">
        <f t="shared" si="21"/>
        <v>6</v>
      </c>
      <c r="AU16" s="31">
        <v>1.0347222222222221</v>
      </c>
      <c r="AV16" s="12">
        <f t="shared" si="22"/>
        <v>1.3888888888886619E-3</v>
      </c>
      <c r="AW16" s="13">
        <f t="shared" si="23"/>
        <v>0</v>
      </c>
      <c r="AX16" s="13">
        <f t="shared" si="24"/>
        <v>2</v>
      </c>
      <c r="AY16" s="11">
        <v>1.1770833333333333</v>
      </c>
      <c r="AZ16" s="12">
        <f t="shared" si="25"/>
        <v>0.14236111111111116</v>
      </c>
      <c r="BA16" s="90">
        <f t="shared" si="26"/>
        <v>3</v>
      </c>
      <c r="BB16" s="90">
        <f t="shared" si="27"/>
        <v>25</v>
      </c>
      <c r="BC16" s="31">
        <v>1.1770833333333333</v>
      </c>
      <c r="BD16" s="58">
        <v>1.1805555555555556</v>
      </c>
      <c r="BE16" s="12">
        <f t="shared" si="28"/>
        <v>3.4722222222223209E-3</v>
      </c>
      <c r="BF16" s="13">
        <f t="shared" si="29"/>
        <v>0</v>
      </c>
      <c r="BG16" s="13">
        <f t="shared" si="30"/>
        <v>5</v>
      </c>
      <c r="BH16" s="67"/>
      <c r="BI16" s="67"/>
      <c r="BJ16" s="67"/>
      <c r="BK16" s="13"/>
      <c r="BL16" s="13"/>
      <c r="BM16" s="13"/>
      <c r="BN16" s="11">
        <v>40684.195138888892</v>
      </c>
      <c r="BO16" s="12">
        <f t="shared" si="31"/>
        <v>40683.014583333337</v>
      </c>
      <c r="BP16" s="90">
        <f t="shared" si="32"/>
        <v>0</v>
      </c>
      <c r="BQ16" s="90">
        <f t="shared" si="33"/>
        <v>21</v>
      </c>
      <c r="BR16" s="11">
        <v>40684.208333333336</v>
      </c>
      <c r="BS16" s="12">
        <f t="shared" si="34"/>
        <v>1.3194444443797693E-2</v>
      </c>
      <c r="BT16" s="90">
        <f t="shared" si="35"/>
        <v>0</v>
      </c>
      <c r="BU16" s="90">
        <f t="shared" si="36"/>
        <v>19</v>
      </c>
      <c r="BV16" s="666">
        <v>1.2083333333333333</v>
      </c>
      <c r="BW16" s="666">
        <v>1.2083333333333333</v>
      </c>
      <c r="BX16" s="12">
        <f t="shared" si="37"/>
        <v>0</v>
      </c>
      <c r="BY16" s="13">
        <f t="shared" si="38"/>
        <v>0</v>
      </c>
      <c r="BZ16" s="13">
        <f t="shared" si="39"/>
        <v>0</v>
      </c>
      <c r="CA16" s="12">
        <f t="shared" si="40"/>
        <v>0.29166666666666663</v>
      </c>
      <c r="CB16" s="13">
        <f t="shared" si="41"/>
        <v>7</v>
      </c>
      <c r="CC16" s="13">
        <f t="shared" si="42"/>
        <v>0</v>
      </c>
      <c r="CD16" s="12">
        <f t="shared" si="106"/>
        <v>40683.056250000001</v>
      </c>
      <c r="CE16" s="13">
        <f t="shared" si="43"/>
        <v>1</v>
      </c>
      <c r="CF16" s="13">
        <f t="shared" si="67"/>
        <v>21</v>
      </c>
      <c r="CG16" s="12">
        <f t="shared" si="85"/>
        <v>7.0833333333333193E-2</v>
      </c>
      <c r="CH16" s="13">
        <f t="shared" si="44"/>
        <v>1</v>
      </c>
      <c r="CI16" s="13">
        <f t="shared" si="45"/>
        <v>42</v>
      </c>
      <c r="CJ16" s="12">
        <f t="shared" si="86"/>
        <v>0.14236111111111116</v>
      </c>
      <c r="CK16" s="13">
        <f t="shared" si="46"/>
        <v>3</v>
      </c>
      <c r="CL16" s="13">
        <f t="shared" si="47"/>
        <v>25</v>
      </c>
      <c r="CM16" s="13"/>
      <c r="CN16" s="13"/>
      <c r="CO16" s="13"/>
      <c r="CP16" s="12">
        <f t="shared" si="48"/>
        <v>7.6388888888888951E-2</v>
      </c>
      <c r="CQ16" s="13">
        <f t="shared" si="49"/>
        <v>1</v>
      </c>
      <c r="CR16" s="13">
        <f t="shared" si="50"/>
        <v>50</v>
      </c>
      <c r="CS16" s="31">
        <v>3.472222222222222E-3</v>
      </c>
      <c r="CT16" s="13">
        <f t="shared" si="51"/>
        <v>0</v>
      </c>
      <c r="CU16" s="13">
        <f t="shared" si="52"/>
        <v>5</v>
      </c>
      <c r="CV16" s="31">
        <v>2.0833333333333332E-2</v>
      </c>
      <c r="CW16" s="13">
        <f t="shared" si="68"/>
        <v>0</v>
      </c>
      <c r="CX16" s="13">
        <f t="shared" si="53"/>
        <v>30</v>
      </c>
      <c r="CY16" s="31">
        <v>0</v>
      </c>
      <c r="CZ16" s="13">
        <f t="shared" si="54"/>
        <v>0</v>
      </c>
      <c r="DA16" s="13">
        <f t="shared" si="55"/>
        <v>0</v>
      </c>
      <c r="DB16" s="31">
        <v>0</v>
      </c>
      <c r="DC16" s="13">
        <f t="shared" si="56"/>
        <v>0</v>
      </c>
      <c r="DD16" s="13">
        <f t="shared" si="57"/>
        <v>0</v>
      </c>
      <c r="DE16" s="31">
        <v>0</v>
      </c>
      <c r="DF16" s="13">
        <f t="shared" si="58"/>
        <v>0</v>
      </c>
      <c r="DG16" s="13">
        <f t="shared" si="59"/>
        <v>0</v>
      </c>
      <c r="DH16" s="31">
        <v>4.1666666666666664E-2</v>
      </c>
      <c r="DI16" s="13">
        <f t="shared" si="60"/>
        <v>1</v>
      </c>
      <c r="DJ16" s="13">
        <f t="shared" si="61"/>
        <v>0</v>
      </c>
      <c r="DK16" s="31">
        <v>0</v>
      </c>
      <c r="DL16" s="35">
        <f t="shared" si="62"/>
        <v>0</v>
      </c>
      <c r="DM16" s="61">
        <f t="shared" si="63"/>
        <v>0</v>
      </c>
      <c r="DN16" s="66">
        <f t="shared" si="69"/>
        <v>51524.11</v>
      </c>
      <c r="DO16" s="74">
        <f t="shared" si="70"/>
        <v>873</v>
      </c>
      <c r="DP16" s="66">
        <f t="shared" si="64"/>
        <v>60.702203389830508</v>
      </c>
      <c r="DQ16" s="63">
        <f t="shared" si="65"/>
        <v>59.019599083619703</v>
      </c>
      <c r="DR16" s="66">
        <f t="shared" si="100"/>
        <v>27</v>
      </c>
      <c r="DS16" s="75">
        <f t="shared" si="101"/>
        <v>510</v>
      </c>
      <c r="DT16" s="66">
        <f t="shared" si="102"/>
        <v>8.5</v>
      </c>
      <c r="DU16" s="66">
        <f t="shared" si="103"/>
        <v>35.5</v>
      </c>
      <c r="DV16" s="66">
        <f t="shared" si="104"/>
        <v>2.3666666666666667</v>
      </c>
      <c r="DW16" s="66">
        <f t="shared" si="87"/>
        <v>2</v>
      </c>
      <c r="DX16" s="66">
        <f t="shared" si="71"/>
        <v>0.3666666666666667</v>
      </c>
      <c r="DY16" s="66">
        <f t="shared" si="72"/>
        <v>22</v>
      </c>
      <c r="DZ16" s="66">
        <f t="shared" si="66"/>
        <v>22</v>
      </c>
      <c r="EA16" s="66">
        <f t="shared" si="73"/>
        <v>2</v>
      </c>
      <c r="EB16" s="66">
        <f t="shared" si="74"/>
        <v>22</v>
      </c>
      <c r="EC16" s="66">
        <f t="shared" si="105"/>
        <v>25</v>
      </c>
      <c r="ED16" s="66">
        <f t="shared" si="88"/>
        <v>317</v>
      </c>
      <c r="EE16" s="66">
        <f t="shared" si="75"/>
        <v>5.2833333333333332</v>
      </c>
      <c r="EF16" s="66">
        <f t="shared" si="76"/>
        <v>30.283333333333331</v>
      </c>
      <c r="EG16" s="66">
        <f t="shared" si="77"/>
        <v>2.0188888888888887</v>
      </c>
      <c r="EH16" s="66">
        <f t="shared" si="78"/>
        <v>2</v>
      </c>
      <c r="EI16" s="66">
        <f t="shared" si="79"/>
        <v>1.8888888888888733E-2</v>
      </c>
      <c r="EJ16" s="66">
        <f t="shared" si="80"/>
        <v>1.133333333333324</v>
      </c>
      <c r="EK16" s="66">
        <f t="shared" si="81"/>
        <v>2</v>
      </c>
      <c r="EL16" s="66">
        <f t="shared" si="82"/>
        <v>2</v>
      </c>
      <c r="EM16" s="66">
        <f t="shared" si="83"/>
        <v>2</v>
      </c>
      <c r="EN16" s="66">
        <f t="shared" si="89"/>
        <v>63</v>
      </c>
      <c r="EO16" s="66">
        <f t="shared" si="90"/>
        <v>421</v>
      </c>
      <c r="EP16" s="66">
        <f t="shared" si="91"/>
        <v>7.0166666666666666</v>
      </c>
      <c r="EQ16" s="66">
        <f t="shared" si="92"/>
        <v>70.016666666666666</v>
      </c>
      <c r="ER16" s="66">
        <f t="shared" si="93"/>
        <v>4.6677777777777774</v>
      </c>
      <c r="ES16" s="66">
        <f t="shared" si="94"/>
        <v>4</v>
      </c>
      <c r="ET16" s="66">
        <f t="shared" si="95"/>
        <v>0.66777777777777736</v>
      </c>
      <c r="EU16" s="66">
        <f t="shared" si="96"/>
        <v>40.066666666666642</v>
      </c>
      <c r="EV16" s="66">
        <f t="shared" si="97"/>
        <v>41</v>
      </c>
      <c r="EW16" s="66">
        <f t="shared" si="98"/>
        <v>4</v>
      </c>
      <c r="EX16" s="66">
        <f t="shared" si="99"/>
        <v>41</v>
      </c>
      <c r="EY16" s="66"/>
      <c r="EZ16" s="66"/>
      <c r="FA16" s="66"/>
      <c r="FB16" s="66"/>
      <c r="FC16" s="66"/>
      <c r="FD16" s="66"/>
    </row>
    <row r="17" spans="1:165">
      <c r="A17" s="166">
        <v>16</v>
      </c>
      <c r="B17" s="166">
        <v>16</v>
      </c>
      <c r="C17" s="72">
        <v>40685</v>
      </c>
      <c r="D17" s="73">
        <f t="shared" si="0"/>
        <v>5</v>
      </c>
      <c r="E17" s="9" t="s">
        <v>39</v>
      </c>
      <c r="F17" s="166">
        <v>16</v>
      </c>
      <c r="G17" s="10" t="s">
        <v>38</v>
      </c>
      <c r="H17" s="10" t="s">
        <v>273</v>
      </c>
      <c r="I17" s="10" t="s">
        <v>276</v>
      </c>
      <c r="J17" s="31">
        <v>0.53125</v>
      </c>
      <c r="K17" s="73">
        <v>3574.91</v>
      </c>
      <c r="L17" s="10" t="s">
        <v>34</v>
      </c>
      <c r="M17" s="170">
        <v>59</v>
      </c>
      <c r="N17" s="166">
        <v>0</v>
      </c>
      <c r="O17" s="10"/>
      <c r="P17" s="666">
        <v>0.53125</v>
      </c>
      <c r="Q17" s="666">
        <v>0.53125</v>
      </c>
      <c r="R17" s="12">
        <f t="shared" si="1"/>
        <v>0</v>
      </c>
      <c r="S17" s="13">
        <f t="shared" si="2"/>
        <v>0</v>
      </c>
      <c r="T17" s="13">
        <f t="shared" si="3"/>
        <v>0</v>
      </c>
      <c r="U17" s="666">
        <v>0.53125</v>
      </c>
      <c r="V17" s="12">
        <f t="shared" si="4"/>
        <v>0</v>
      </c>
      <c r="W17" s="13">
        <f t="shared" si="5"/>
        <v>0</v>
      </c>
      <c r="X17" s="13">
        <f t="shared" si="6"/>
        <v>0</v>
      </c>
      <c r="Y17" s="666">
        <v>0.53125</v>
      </c>
      <c r="Z17" s="12">
        <f t="shared" si="7"/>
        <v>0</v>
      </c>
      <c r="AA17" s="13">
        <f t="shared" si="8"/>
        <v>0</v>
      </c>
      <c r="AB17" s="13">
        <f t="shared" si="9"/>
        <v>0</v>
      </c>
      <c r="AC17" s="31">
        <v>0.58680555555555558</v>
      </c>
      <c r="AD17" s="12">
        <f t="shared" si="10"/>
        <v>5.555555555555558E-2</v>
      </c>
      <c r="AE17" s="13">
        <f t="shared" si="11"/>
        <v>1</v>
      </c>
      <c r="AF17" s="13">
        <f t="shared" si="12"/>
        <v>20</v>
      </c>
      <c r="AG17" s="666">
        <v>0.58680555555555558</v>
      </c>
      <c r="AH17" s="665">
        <v>0.64583333333333337</v>
      </c>
      <c r="AI17" s="12">
        <f t="shared" si="13"/>
        <v>5.902777777777779E-2</v>
      </c>
      <c r="AJ17" s="90">
        <f t="shared" si="14"/>
        <v>1</v>
      </c>
      <c r="AK17" s="90">
        <f t="shared" si="15"/>
        <v>25</v>
      </c>
      <c r="AL17" s="666">
        <v>0.58680555555555558</v>
      </c>
      <c r="AM17" s="665">
        <v>0.64583333333333337</v>
      </c>
      <c r="AN17" s="12">
        <f t="shared" si="16"/>
        <v>5.902777777777779E-2</v>
      </c>
      <c r="AO17" s="13">
        <f t="shared" si="17"/>
        <v>1</v>
      </c>
      <c r="AP17" s="13">
        <f t="shared" si="18"/>
        <v>25</v>
      </c>
      <c r="AQ17" s="11">
        <v>0.65625</v>
      </c>
      <c r="AR17" s="12">
        <f t="shared" si="19"/>
        <v>1.041666666666663E-2</v>
      </c>
      <c r="AS17" s="90">
        <f t="shared" si="20"/>
        <v>0</v>
      </c>
      <c r="AT17" s="13">
        <f t="shared" si="21"/>
        <v>15</v>
      </c>
      <c r="AU17" s="11">
        <v>0.65625</v>
      </c>
      <c r="AV17" s="12">
        <f t="shared" si="22"/>
        <v>0</v>
      </c>
      <c r="AW17" s="13">
        <f t="shared" si="23"/>
        <v>0</v>
      </c>
      <c r="AX17" s="13">
        <f t="shared" si="24"/>
        <v>0</v>
      </c>
      <c r="AY17" s="11">
        <v>0.79513888888888884</v>
      </c>
      <c r="AZ17" s="12">
        <f t="shared" si="25"/>
        <v>0.13888888888888884</v>
      </c>
      <c r="BA17" s="90">
        <f t="shared" si="26"/>
        <v>3</v>
      </c>
      <c r="BB17" s="90">
        <f t="shared" si="27"/>
        <v>20</v>
      </c>
      <c r="BC17" s="31">
        <v>0.79513888888888884</v>
      </c>
      <c r="BD17" s="31">
        <v>0.79513888888888884</v>
      </c>
      <c r="BE17" s="12">
        <f t="shared" si="28"/>
        <v>0</v>
      </c>
      <c r="BF17" s="13">
        <f t="shared" si="29"/>
        <v>0</v>
      </c>
      <c r="BG17" s="13">
        <f t="shared" si="30"/>
        <v>0</v>
      </c>
      <c r="BH17" s="67"/>
      <c r="BI17" s="67"/>
      <c r="BJ17" s="67"/>
      <c r="BK17" s="13"/>
      <c r="BL17" s="13"/>
      <c r="BM17" s="13"/>
      <c r="BN17" s="11">
        <v>40685.811111111114</v>
      </c>
      <c r="BO17" s="12">
        <f t="shared" si="31"/>
        <v>40685.015972222223</v>
      </c>
      <c r="BP17" s="90">
        <f t="shared" si="32"/>
        <v>0</v>
      </c>
      <c r="BQ17" s="90">
        <f t="shared" si="33"/>
        <v>23</v>
      </c>
      <c r="BR17" s="11">
        <v>40685.822916666664</v>
      </c>
      <c r="BS17" s="12">
        <f t="shared" si="34"/>
        <v>1.1805555550381541E-2</v>
      </c>
      <c r="BT17" s="90">
        <f t="shared" si="35"/>
        <v>0</v>
      </c>
      <c r="BU17" s="90">
        <f t="shared" si="36"/>
        <v>17</v>
      </c>
      <c r="BV17" s="666">
        <v>0.82291666666666663</v>
      </c>
      <c r="BW17" s="666">
        <v>0.82291666666666663</v>
      </c>
      <c r="BX17" s="12">
        <f t="shared" si="37"/>
        <v>0</v>
      </c>
      <c r="BY17" s="13">
        <f t="shared" si="38"/>
        <v>0</v>
      </c>
      <c r="BZ17" s="13">
        <f t="shared" si="39"/>
        <v>0</v>
      </c>
      <c r="CA17" s="12">
        <f t="shared" si="40"/>
        <v>0.29166666666666663</v>
      </c>
      <c r="CB17" s="13">
        <f t="shared" si="41"/>
        <v>7</v>
      </c>
      <c r="CC17" s="13">
        <f t="shared" si="42"/>
        <v>0</v>
      </c>
      <c r="CD17" s="12">
        <f t="shared" si="106"/>
        <v>40685.093749999993</v>
      </c>
      <c r="CE17" s="13">
        <f t="shared" si="43"/>
        <v>2</v>
      </c>
      <c r="CF17" s="13">
        <f t="shared" si="67"/>
        <v>15</v>
      </c>
      <c r="CG17" s="12">
        <f t="shared" si="85"/>
        <v>5.902777777777779E-2</v>
      </c>
      <c r="CH17" s="13">
        <f t="shared" si="44"/>
        <v>1</v>
      </c>
      <c r="CI17" s="13">
        <f t="shared" si="45"/>
        <v>25</v>
      </c>
      <c r="CJ17" s="12">
        <f t="shared" si="86"/>
        <v>0.13888888888888884</v>
      </c>
      <c r="CK17" s="13">
        <f t="shared" si="46"/>
        <v>3</v>
      </c>
      <c r="CL17" s="13">
        <f t="shared" si="47"/>
        <v>20</v>
      </c>
      <c r="CM17" s="13"/>
      <c r="CN17" s="13"/>
      <c r="CO17" s="13"/>
      <c r="CP17" s="12">
        <f t="shared" si="48"/>
        <v>8.1249999999999947E-2</v>
      </c>
      <c r="CQ17" s="13">
        <f t="shared" si="49"/>
        <v>1</v>
      </c>
      <c r="CR17" s="13">
        <f t="shared" si="50"/>
        <v>57</v>
      </c>
      <c r="CS17" s="11">
        <v>0</v>
      </c>
      <c r="CT17" s="13">
        <f t="shared" si="51"/>
        <v>0</v>
      </c>
      <c r="CU17" s="13">
        <f t="shared" si="52"/>
        <v>0</v>
      </c>
      <c r="CV17" s="11">
        <v>1.5972222222222224E-2</v>
      </c>
      <c r="CW17" s="13">
        <f t="shared" si="68"/>
        <v>0</v>
      </c>
      <c r="CX17" s="13">
        <f t="shared" si="53"/>
        <v>23</v>
      </c>
      <c r="CY17" s="11">
        <v>0</v>
      </c>
      <c r="CZ17" s="13">
        <f t="shared" si="54"/>
        <v>0</v>
      </c>
      <c r="DA17" s="13">
        <f t="shared" si="55"/>
        <v>0</v>
      </c>
      <c r="DB17" s="11">
        <v>0</v>
      </c>
      <c r="DC17" s="13">
        <f t="shared" si="56"/>
        <v>0</v>
      </c>
      <c r="DD17" s="13">
        <f t="shared" si="57"/>
        <v>0</v>
      </c>
      <c r="DE17" s="11">
        <v>2.0833333333333332E-2</v>
      </c>
      <c r="DF17" s="13">
        <f t="shared" si="58"/>
        <v>0</v>
      </c>
      <c r="DG17" s="13">
        <f t="shared" si="59"/>
        <v>30</v>
      </c>
      <c r="DH17" s="11">
        <v>2.0833333333333332E-2</v>
      </c>
      <c r="DI17" s="13">
        <f t="shared" si="60"/>
        <v>0</v>
      </c>
      <c r="DJ17" s="13">
        <f t="shared" si="61"/>
        <v>30</v>
      </c>
      <c r="DK17" s="11">
        <v>0</v>
      </c>
      <c r="DL17" s="35">
        <f t="shared" si="62"/>
        <v>0</v>
      </c>
      <c r="DM17" s="61">
        <f t="shared" si="63"/>
        <v>0</v>
      </c>
      <c r="DN17" s="66">
        <f t="shared" si="69"/>
        <v>55099.020000000004</v>
      </c>
      <c r="DO17" s="74">
        <f t="shared" si="70"/>
        <v>932</v>
      </c>
      <c r="DP17" s="66">
        <f t="shared" si="64"/>
        <v>60.591694915254237</v>
      </c>
      <c r="DQ17" s="63">
        <f t="shared" si="65"/>
        <v>59.119120171673821</v>
      </c>
      <c r="DR17" s="66">
        <f t="shared" si="100"/>
        <v>29</v>
      </c>
      <c r="DS17" s="75">
        <f t="shared" si="101"/>
        <v>525</v>
      </c>
      <c r="DT17" s="66">
        <f t="shared" si="102"/>
        <v>8.75</v>
      </c>
      <c r="DU17" s="66">
        <f t="shared" si="103"/>
        <v>37.75</v>
      </c>
      <c r="DV17" s="66">
        <f t="shared" si="104"/>
        <v>2.359375</v>
      </c>
      <c r="DW17" s="66">
        <f t="shared" si="87"/>
        <v>2</v>
      </c>
      <c r="DX17" s="66">
        <f t="shared" si="71"/>
        <v>0.359375</v>
      </c>
      <c r="DY17" s="66">
        <f t="shared" si="72"/>
        <v>21.5625</v>
      </c>
      <c r="DZ17" s="66">
        <f t="shared" si="66"/>
        <v>22</v>
      </c>
      <c r="EA17" s="66">
        <f t="shared" si="73"/>
        <v>2</v>
      </c>
      <c r="EB17" s="66">
        <f t="shared" si="74"/>
        <v>22</v>
      </c>
      <c r="EC17" s="66">
        <f t="shared" si="105"/>
        <v>26</v>
      </c>
      <c r="ED17" s="66">
        <f t="shared" si="88"/>
        <v>342</v>
      </c>
      <c r="EE17" s="66">
        <f t="shared" si="75"/>
        <v>5.7</v>
      </c>
      <c r="EF17" s="66">
        <f t="shared" si="76"/>
        <v>31.7</v>
      </c>
      <c r="EG17" s="66">
        <f t="shared" si="77"/>
        <v>1.98125</v>
      </c>
      <c r="EH17" s="66">
        <f t="shared" si="78"/>
        <v>1</v>
      </c>
      <c r="EI17" s="66">
        <f t="shared" si="79"/>
        <v>0.98124999999999996</v>
      </c>
      <c r="EJ17" s="66">
        <f t="shared" si="80"/>
        <v>58.875</v>
      </c>
      <c r="EK17" s="66">
        <f t="shared" si="81"/>
        <v>59</v>
      </c>
      <c r="EL17" s="66">
        <f t="shared" si="82"/>
        <v>1</v>
      </c>
      <c r="EM17" s="66">
        <f t="shared" si="83"/>
        <v>59</v>
      </c>
      <c r="EN17" s="66">
        <f t="shared" si="89"/>
        <v>66</v>
      </c>
      <c r="EO17" s="66">
        <f t="shared" si="90"/>
        <v>441</v>
      </c>
      <c r="EP17" s="66">
        <f t="shared" si="91"/>
        <v>7.35</v>
      </c>
      <c r="EQ17" s="66">
        <f t="shared" si="92"/>
        <v>73.349999999999994</v>
      </c>
      <c r="ER17" s="66">
        <f t="shared" si="93"/>
        <v>4.5843749999999996</v>
      </c>
      <c r="ES17" s="66">
        <f t="shared" si="94"/>
        <v>4</v>
      </c>
      <c r="ET17" s="66">
        <f t="shared" si="95"/>
        <v>0.58437499999999964</v>
      </c>
      <c r="EU17" s="66">
        <f t="shared" si="96"/>
        <v>35.062499999999979</v>
      </c>
      <c r="EV17" s="66">
        <f t="shared" si="97"/>
        <v>36</v>
      </c>
      <c r="EW17" s="66">
        <f t="shared" si="98"/>
        <v>4</v>
      </c>
      <c r="EX17" s="66">
        <f t="shared" si="99"/>
        <v>36</v>
      </c>
      <c r="EY17" s="66"/>
      <c r="EZ17" s="66"/>
      <c r="FA17" s="66"/>
      <c r="FB17" s="66"/>
      <c r="FC17" s="66"/>
      <c r="FD17" s="66"/>
    </row>
    <row r="18" spans="1:165">
      <c r="A18" s="175">
        <v>17</v>
      </c>
      <c r="B18" s="166">
        <v>17</v>
      </c>
      <c r="C18" s="72">
        <v>40686</v>
      </c>
      <c r="D18" s="73">
        <f t="shared" si="0"/>
        <v>5</v>
      </c>
      <c r="E18" s="9" t="s">
        <v>39</v>
      </c>
      <c r="F18" s="166">
        <v>17</v>
      </c>
      <c r="G18" s="10" t="s">
        <v>38</v>
      </c>
      <c r="H18" s="43" t="s">
        <v>274</v>
      </c>
      <c r="I18" s="65" t="s">
        <v>277</v>
      </c>
      <c r="J18" s="31">
        <v>0.21875</v>
      </c>
      <c r="K18" s="73">
        <v>3630.31</v>
      </c>
      <c r="L18" s="10" t="s">
        <v>33</v>
      </c>
      <c r="M18" s="170">
        <v>59</v>
      </c>
      <c r="N18" s="166">
        <v>0</v>
      </c>
      <c r="O18" s="10" t="s">
        <v>182</v>
      </c>
      <c r="P18" s="665">
        <v>0.22222222222222221</v>
      </c>
      <c r="Q18" s="665">
        <v>0.22222222222222221</v>
      </c>
      <c r="R18" s="12">
        <f t="shared" si="1"/>
        <v>0</v>
      </c>
      <c r="S18" s="13">
        <f t="shared" si="2"/>
        <v>0</v>
      </c>
      <c r="T18" s="13">
        <f t="shared" si="3"/>
        <v>0</v>
      </c>
      <c r="U18" s="665">
        <v>0.25347222222222221</v>
      </c>
      <c r="V18" s="12">
        <f t="shared" si="4"/>
        <v>3.125E-2</v>
      </c>
      <c r="W18" s="13">
        <f t="shared" si="5"/>
        <v>0</v>
      </c>
      <c r="X18" s="13">
        <f t="shared" si="6"/>
        <v>45</v>
      </c>
      <c r="Y18" s="665">
        <v>0.26041666666666669</v>
      </c>
      <c r="Z18" s="12">
        <f t="shared" si="7"/>
        <v>6.9444444444444753E-3</v>
      </c>
      <c r="AA18" s="13">
        <f t="shared" si="8"/>
        <v>0</v>
      </c>
      <c r="AB18" s="13">
        <f t="shared" si="9"/>
        <v>10</v>
      </c>
      <c r="AC18" s="11">
        <v>0.27777777777777779</v>
      </c>
      <c r="AD18" s="12">
        <f t="shared" si="10"/>
        <v>1.7361111111111105E-2</v>
      </c>
      <c r="AE18" s="13">
        <f t="shared" si="11"/>
        <v>0</v>
      </c>
      <c r="AF18" s="13">
        <f t="shared" si="12"/>
        <v>25</v>
      </c>
      <c r="AG18" s="665">
        <v>0.27777777777777779</v>
      </c>
      <c r="AH18" s="665">
        <v>0.37152777777777773</v>
      </c>
      <c r="AI18" s="12">
        <f t="shared" si="13"/>
        <v>9.3749999999999944E-2</v>
      </c>
      <c r="AJ18" s="90">
        <f t="shared" si="14"/>
        <v>2</v>
      </c>
      <c r="AK18" s="90">
        <f t="shared" si="15"/>
        <v>15</v>
      </c>
      <c r="AL18" s="665">
        <v>0.27777777777777779</v>
      </c>
      <c r="AM18" s="665">
        <v>0.37152777777777773</v>
      </c>
      <c r="AN18" s="12">
        <f t="shared" si="16"/>
        <v>9.3749999999999944E-2</v>
      </c>
      <c r="AO18" s="13">
        <f t="shared" si="17"/>
        <v>2</v>
      </c>
      <c r="AP18" s="13">
        <f t="shared" si="18"/>
        <v>15</v>
      </c>
      <c r="AQ18" s="11">
        <v>0.3888888888888889</v>
      </c>
      <c r="AR18" s="12">
        <f t="shared" si="19"/>
        <v>1.736111111111116E-2</v>
      </c>
      <c r="AS18" s="90">
        <f t="shared" si="20"/>
        <v>0</v>
      </c>
      <c r="AT18" s="13">
        <f t="shared" si="21"/>
        <v>25</v>
      </c>
      <c r="AU18" s="11">
        <v>0.3923611111111111</v>
      </c>
      <c r="AV18" s="12">
        <f t="shared" si="22"/>
        <v>3.4722222222222099E-3</v>
      </c>
      <c r="AW18" s="13">
        <f t="shared" si="23"/>
        <v>0</v>
      </c>
      <c r="AX18" s="13">
        <f t="shared" si="24"/>
        <v>5</v>
      </c>
      <c r="AY18" s="11">
        <v>0.65972222222222221</v>
      </c>
      <c r="AZ18" s="12">
        <f t="shared" si="25"/>
        <v>0.2673611111111111</v>
      </c>
      <c r="BA18" s="90">
        <f t="shared" si="26"/>
        <v>6</v>
      </c>
      <c r="BB18" s="90">
        <f t="shared" si="27"/>
        <v>25</v>
      </c>
      <c r="BC18" s="11">
        <v>0.65972222222222221</v>
      </c>
      <c r="BD18" s="11">
        <v>0.67013888888888884</v>
      </c>
      <c r="BE18" s="12">
        <f t="shared" si="28"/>
        <v>1.041666666666663E-2</v>
      </c>
      <c r="BF18" s="13">
        <f t="shared" si="29"/>
        <v>0</v>
      </c>
      <c r="BG18" s="13">
        <f t="shared" si="30"/>
        <v>15</v>
      </c>
      <c r="BH18" s="67"/>
      <c r="BI18" s="67"/>
      <c r="BJ18" s="67"/>
      <c r="BK18" s="13"/>
      <c r="BL18" s="13"/>
      <c r="BM18" s="13"/>
      <c r="BN18" s="11">
        <v>40686.680555555555</v>
      </c>
      <c r="BO18" s="12">
        <f t="shared" si="31"/>
        <v>40686.010416666664</v>
      </c>
      <c r="BP18" s="90">
        <f t="shared" si="32"/>
        <v>0</v>
      </c>
      <c r="BQ18" s="90">
        <f t="shared" si="33"/>
        <v>15</v>
      </c>
      <c r="BR18" s="11">
        <v>40686.6875</v>
      </c>
      <c r="BS18" s="12">
        <f t="shared" si="34"/>
        <v>6.9444444452528842E-3</v>
      </c>
      <c r="BT18" s="90">
        <f t="shared" si="35"/>
        <v>0</v>
      </c>
      <c r="BU18" s="90">
        <f t="shared" si="36"/>
        <v>10</v>
      </c>
      <c r="BV18" s="11">
        <v>0.6875</v>
      </c>
      <c r="BW18" s="11">
        <v>0.69791666666666663</v>
      </c>
      <c r="BX18" s="12">
        <f t="shared" si="37"/>
        <v>1.041666666666663E-2</v>
      </c>
      <c r="BY18" s="13">
        <f t="shared" si="38"/>
        <v>0</v>
      </c>
      <c r="BZ18" s="13">
        <f t="shared" si="39"/>
        <v>15</v>
      </c>
      <c r="CA18" s="12">
        <f t="shared" si="40"/>
        <v>0.47569444444444442</v>
      </c>
      <c r="CB18" s="13">
        <f t="shared" si="41"/>
        <v>11</v>
      </c>
      <c r="CC18" s="13">
        <f t="shared" si="42"/>
        <v>25</v>
      </c>
      <c r="CD18" s="12">
        <f t="shared" si="106"/>
        <v>40686.052083333328</v>
      </c>
      <c r="CE18" s="13">
        <f t="shared" si="43"/>
        <v>1</v>
      </c>
      <c r="CF18" s="13">
        <f t="shared" si="67"/>
        <v>15</v>
      </c>
      <c r="CG18" s="12">
        <f t="shared" si="85"/>
        <v>9.3749999999999944E-2</v>
      </c>
      <c r="CH18" s="13">
        <f t="shared" si="44"/>
        <v>2</v>
      </c>
      <c r="CI18" s="13">
        <f t="shared" si="45"/>
        <v>15</v>
      </c>
      <c r="CJ18" s="12">
        <f t="shared" si="86"/>
        <v>0.2673611111111111</v>
      </c>
      <c r="CK18" s="13">
        <f t="shared" si="46"/>
        <v>6</v>
      </c>
      <c r="CL18" s="13">
        <f t="shared" si="47"/>
        <v>25</v>
      </c>
      <c r="CM18" s="13"/>
      <c r="CN18" s="13"/>
      <c r="CO18" s="13"/>
      <c r="CP18" s="12">
        <f t="shared" si="48"/>
        <v>2.430555555555558E-2</v>
      </c>
      <c r="CQ18" s="13">
        <f t="shared" si="49"/>
        <v>0</v>
      </c>
      <c r="CR18" s="13">
        <f t="shared" si="50"/>
        <v>35</v>
      </c>
      <c r="CS18" s="11">
        <v>1.0416666666666666E-2</v>
      </c>
      <c r="CT18" s="13">
        <f t="shared" si="51"/>
        <v>0</v>
      </c>
      <c r="CU18" s="13">
        <f t="shared" si="52"/>
        <v>15</v>
      </c>
      <c r="CV18" s="11">
        <v>0</v>
      </c>
      <c r="CW18" s="13">
        <f t="shared" si="68"/>
        <v>0</v>
      </c>
      <c r="CX18" s="13">
        <f t="shared" si="53"/>
        <v>0</v>
      </c>
      <c r="CY18" s="11">
        <v>0.13194444444444445</v>
      </c>
      <c r="CZ18" s="13">
        <f t="shared" si="54"/>
        <v>3</v>
      </c>
      <c r="DA18" s="13">
        <f t="shared" si="55"/>
        <v>10</v>
      </c>
      <c r="DB18" s="11">
        <v>0</v>
      </c>
      <c r="DC18" s="13">
        <f t="shared" si="56"/>
        <v>0</v>
      </c>
      <c r="DD18" s="13">
        <f t="shared" si="57"/>
        <v>0</v>
      </c>
      <c r="DE18" s="11">
        <v>3.4722222222222224E-2</v>
      </c>
      <c r="DF18" s="13">
        <f t="shared" si="58"/>
        <v>0</v>
      </c>
      <c r="DG18" s="13">
        <f t="shared" si="59"/>
        <v>50</v>
      </c>
      <c r="DH18" s="11">
        <v>6.5972222222222224E-2</v>
      </c>
      <c r="DI18" s="13">
        <f t="shared" si="60"/>
        <v>1</v>
      </c>
      <c r="DJ18" s="13">
        <f t="shared" si="61"/>
        <v>35</v>
      </c>
      <c r="DK18" s="11">
        <v>0</v>
      </c>
      <c r="DL18" s="35">
        <f t="shared" si="62"/>
        <v>0</v>
      </c>
      <c r="DM18" s="61">
        <f t="shared" si="63"/>
        <v>0</v>
      </c>
      <c r="DN18" s="66">
        <f t="shared" si="69"/>
        <v>58729.33</v>
      </c>
      <c r="DO18" s="74">
        <f t="shared" si="70"/>
        <v>991</v>
      </c>
      <c r="DP18" s="66">
        <f t="shared" si="64"/>
        <v>61.530677966101692</v>
      </c>
      <c r="DQ18" s="63">
        <f t="shared" si="65"/>
        <v>59.262694248234112</v>
      </c>
      <c r="DR18" s="66">
        <f t="shared" si="100"/>
        <v>30</v>
      </c>
      <c r="DS18" s="75">
        <f t="shared" si="101"/>
        <v>540</v>
      </c>
      <c r="DT18" s="66">
        <f t="shared" si="102"/>
        <v>9</v>
      </c>
      <c r="DU18" s="66">
        <f t="shared" si="103"/>
        <v>39</v>
      </c>
      <c r="DV18" s="66">
        <f t="shared" si="104"/>
        <v>2.2941176470588234</v>
      </c>
      <c r="DW18" s="66">
        <f t="shared" si="87"/>
        <v>2</v>
      </c>
      <c r="DX18" s="66">
        <f t="shared" si="71"/>
        <v>0.29411764705882337</v>
      </c>
      <c r="DY18" s="66">
        <f t="shared" si="72"/>
        <v>17.647058823529402</v>
      </c>
      <c r="DZ18" s="66">
        <f t="shared" si="66"/>
        <v>18</v>
      </c>
      <c r="EA18" s="66">
        <f t="shared" si="73"/>
        <v>2</v>
      </c>
      <c r="EB18" s="66">
        <f t="shared" si="74"/>
        <v>18</v>
      </c>
      <c r="EC18" s="66">
        <f t="shared" si="105"/>
        <v>28</v>
      </c>
      <c r="ED18" s="66">
        <f t="shared" si="88"/>
        <v>357</v>
      </c>
      <c r="EE18" s="66">
        <f t="shared" si="75"/>
        <v>5.95</v>
      </c>
      <c r="EF18" s="66">
        <f t="shared" si="76"/>
        <v>33.950000000000003</v>
      </c>
      <c r="EG18" s="66">
        <f t="shared" si="77"/>
        <v>1.997058823529412</v>
      </c>
      <c r="EH18" s="66">
        <f t="shared" si="78"/>
        <v>1</v>
      </c>
      <c r="EI18" s="66">
        <f t="shared" si="79"/>
        <v>0.997058823529412</v>
      </c>
      <c r="EJ18" s="66">
        <f t="shared" si="80"/>
        <v>59.823529411764717</v>
      </c>
      <c r="EK18" s="66">
        <f t="shared" si="81"/>
        <v>60</v>
      </c>
      <c r="EL18" s="66">
        <f t="shared" si="82"/>
        <v>1</v>
      </c>
      <c r="EM18" s="66">
        <f t="shared" si="83"/>
        <v>60</v>
      </c>
      <c r="EN18" s="66">
        <f t="shared" si="89"/>
        <v>72</v>
      </c>
      <c r="EO18" s="66">
        <f t="shared" si="90"/>
        <v>466</v>
      </c>
      <c r="EP18" s="66">
        <f t="shared" si="91"/>
        <v>7.7666666666666666</v>
      </c>
      <c r="EQ18" s="66">
        <f t="shared" si="92"/>
        <v>79.766666666666666</v>
      </c>
      <c r="ER18" s="66">
        <f t="shared" si="93"/>
        <v>4.6921568627450982</v>
      </c>
      <c r="ES18" s="66">
        <f t="shared" si="94"/>
        <v>4</v>
      </c>
      <c r="ET18" s="66">
        <f t="shared" si="95"/>
        <v>0.69215686274509824</v>
      </c>
      <c r="EU18" s="66">
        <f t="shared" si="96"/>
        <v>41.529411764705898</v>
      </c>
      <c r="EV18" s="66">
        <f t="shared" si="97"/>
        <v>42</v>
      </c>
      <c r="EW18" s="66">
        <f t="shared" si="98"/>
        <v>4</v>
      </c>
      <c r="EX18" s="66">
        <f t="shared" si="99"/>
        <v>42</v>
      </c>
      <c r="EY18" s="66"/>
      <c r="EZ18" s="66"/>
      <c r="FA18" s="66"/>
      <c r="FB18" s="66"/>
      <c r="FC18" s="66"/>
      <c r="FD18" s="66"/>
    </row>
    <row r="19" spans="1:165">
      <c r="A19" s="199">
        <v>18</v>
      </c>
      <c r="B19" s="166">
        <v>18</v>
      </c>
      <c r="C19" s="72">
        <v>40686</v>
      </c>
      <c r="D19" s="73">
        <f t="shared" si="0"/>
        <v>5</v>
      </c>
      <c r="E19" s="9" t="s">
        <v>39</v>
      </c>
      <c r="F19" s="166">
        <v>18</v>
      </c>
      <c r="G19" s="10" t="s">
        <v>38</v>
      </c>
      <c r="H19" s="43" t="s">
        <v>274</v>
      </c>
      <c r="I19" s="65" t="s">
        <v>277</v>
      </c>
      <c r="J19" s="31">
        <v>0.41666666666666669</v>
      </c>
      <c r="K19" s="73">
        <v>3677.18</v>
      </c>
      <c r="L19" s="10" t="s">
        <v>34</v>
      </c>
      <c r="M19" s="170">
        <v>58</v>
      </c>
      <c r="N19" s="166">
        <v>1</v>
      </c>
      <c r="O19" s="55"/>
      <c r="P19" s="666">
        <v>0.41666666666666669</v>
      </c>
      <c r="Q19" s="666">
        <v>0.41666666666666669</v>
      </c>
      <c r="R19" s="12">
        <f t="shared" si="1"/>
        <v>0</v>
      </c>
      <c r="S19" s="13">
        <f t="shared" si="2"/>
        <v>0</v>
      </c>
      <c r="T19" s="13">
        <f t="shared" si="3"/>
        <v>0</v>
      </c>
      <c r="U19" s="666">
        <v>0.41666666666666669</v>
      </c>
      <c r="V19" s="12">
        <f t="shared" si="4"/>
        <v>0</v>
      </c>
      <c r="W19" s="13">
        <f t="shared" si="5"/>
        <v>0</v>
      </c>
      <c r="X19" s="13">
        <f t="shared" si="6"/>
        <v>0</v>
      </c>
      <c r="Y19" s="666">
        <v>0.41666666666666669</v>
      </c>
      <c r="Z19" s="12">
        <f t="shared" si="7"/>
        <v>0</v>
      </c>
      <c r="AA19" s="13">
        <f t="shared" si="8"/>
        <v>0</v>
      </c>
      <c r="AB19" s="13">
        <f t="shared" si="9"/>
        <v>0</v>
      </c>
      <c r="AC19" s="31">
        <v>0.4513888888888889</v>
      </c>
      <c r="AD19" s="12">
        <f t="shared" si="10"/>
        <v>3.472222222222221E-2</v>
      </c>
      <c r="AE19" s="13">
        <f t="shared" si="11"/>
        <v>0</v>
      </c>
      <c r="AF19" s="13">
        <f t="shared" si="12"/>
        <v>50</v>
      </c>
      <c r="AG19" s="666">
        <v>0.4513888888888889</v>
      </c>
      <c r="AH19" s="665">
        <v>0.69444444444444453</v>
      </c>
      <c r="AI19" s="12">
        <f t="shared" si="13"/>
        <v>0.24305555555555564</v>
      </c>
      <c r="AJ19" s="90">
        <f t="shared" si="14"/>
        <v>5</v>
      </c>
      <c r="AK19" s="90">
        <f t="shared" si="15"/>
        <v>50</v>
      </c>
      <c r="AL19" s="666">
        <v>0.4513888888888889</v>
      </c>
      <c r="AM19" s="665">
        <v>0.69444444444444453</v>
      </c>
      <c r="AN19" s="12">
        <f t="shared" si="16"/>
        <v>0.24305555555555564</v>
      </c>
      <c r="AO19" s="13">
        <f t="shared" si="17"/>
        <v>5</v>
      </c>
      <c r="AP19" s="13">
        <f t="shared" si="18"/>
        <v>50</v>
      </c>
      <c r="AQ19" s="11">
        <v>0.70138888888888884</v>
      </c>
      <c r="AR19" s="12">
        <f t="shared" si="19"/>
        <v>6.9444444444443088E-3</v>
      </c>
      <c r="AS19" s="90">
        <f t="shared" si="20"/>
        <v>0</v>
      </c>
      <c r="AT19" s="13">
        <f t="shared" si="21"/>
        <v>10</v>
      </c>
      <c r="AU19" s="31">
        <v>0.72569444444444453</v>
      </c>
      <c r="AV19" s="12">
        <f t="shared" si="22"/>
        <v>2.4305555555555691E-2</v>
      </c>
      <c r="AW19" s="13">
        <f t="shared" si="23"/>
        <v>0</v>
      </c>
      <c r="AX19" s="13">
        <f t="shared" si="24"/>
        <v>35</v>
      </c>
      <c r="AY19" s="31">
        <v>1.0486111111111112</v>
      </c>
      <c r="AZ19" s="12">
        <f t="shared" si="25"/>
        <v>0.32291666666666663</v>
      </c>
      <c r="BA19" s="90">
        <f t="shared" si="26"/>
        <v>7</v>
      </c>
      <c r="BB19" s="90">
        <f t="shared" si="27"/>
        <v>45</v>
      </c>
      <c r="BC19" s="31">
        <v>1.0486111111111112</v>
      </c>
      <c r="BD19" s="31">
        <v>1.0486111111111112</v>
      </c>
      <c r="BE19" s="12">
        <f t="shared" si="28"/>
        <v>0</v>
      </c>
      <c r="BF19" s="13">
        <f t="shared" si="29"/>
        <v>0</v>
      </c>
      <c r="BG19" s="13">
        <f t="shared" si="30"/>
        <v>0</v>
      </c>
      <c r="BH19" s="67"/>
      <c r="BI19" s="67"/>
      <c r="BJ19" s="67"/>
      <c r="BK19" s="13"/>
      <c r="BL19" s="13"/>
      <c r="BM19" s="13"/>
      <c r="BN19" s="11">
        <v>40686.06527777778</v>
      </c>
      <c r="BO19" s="12">
        <f t="shared" si="31"/>
        <v>40685.01666666667</v>
      </c>
      <c r="BP19" s="90">
        <f t="shared" si="32"/>
        <v>0</v>
      </c>
      <c r="BQ19" s="90">
        <f t="shared" si="33"/>
        <v>24</v>
      </c>
      <c r="BR19" s="11">
        <v>40686.069444444445</v>
      </c>
      <c r="BS19" s="12">
        <f t="shared" si="34"/>
        <v>4.166666665696539E-3</v>
      </c>
      <c r="BT19" s="90">
        <f t="shared" si="35"/>
        <v>0</v>
      </c>
      <c r="BU19" s="90">
        <f t="shared" si="36"/>
        <v>6</v>
      </c>
      <c r="BV19" s="665">
        <v>1.0694444444444444</v>
      </c>
      <c r="BW19" s="665">
        <v>1.0694444444444444</v>
      </c>
      <c r="BX19" s="12">
        <f t="shared" si="37"/>
        <v>0</v>
      </c>
      <c r="BY19" s="13">
        <f t="shared" si="38"/>
        <v>0</v>
      </c>
      <c r="BZ19" s="13">
        <f t="shared" si="39"/>
        <v>0</v>
      </c>
      <c r="CA19" s="12">
        <f t="shared" si="40"/>
        <v>0.65277777777777768</v>
      </c>
      <c r="CB19" s="13">
        <f t="shared" si="41"/>
        <v>15</v>
      </c>
      <c r="CC19" s="13">
        <f t="shared" si="42"/>
        <v>40</v>
      </c>
      <c r="CD19" s="12">
        <f t="shared" si="106"/>
        <v>40685.0625</v>
      </c>
      <c r="CE19" s="13">
        <f t="shared" si="43"/>
        <v>1</v>
      </c>
      <c r="CF19" s="13">
        <f t="shared" si="67"/>
        <v>30</v>
      </c>
      <c r="CG19" s="12">
        <f t="shared" si="85"/>
        <v>0.24305555555555564</v>
      </c>
      <c r="CH19" s="13">
        <f t="shared" si="44"/>
        <v>5</v>
      </c>
      <c r="CI19" s="13">
        <f t="shared" si="45"/>
        <v>50</v>
      </c>
      <c r="CJ19" s="12">
        <f t="shared" si="86"/>
        <v>0.32291666666666663</v>
      </c>
      <c r="CK19" s="13">
        <f t="shared" si="46"/>
        <v>7</v>
      </c>
      <c r="CL19" s="13">
        <f t="shared" si="47"/>
        <v>45</v>
      </c>
      <c r="CM19" s="13"/>
      <c r="CN19" s="13"/>
      <c r="CO19" s="13"/>
      <c r="CP19" s="12">
        <f t="shared" si="48"/>
        <v>0.29652777777777772</v>
      </c>
      <c r="CQ19" s="13">
        <f t="shared" si="49"/>
        <v>7</v>
      </c>
      <c r="CR19" s="13">
        <f t="shared" si="50"/>
        <v>7</v>
      </c>
      <c r="CS19" s="11">
        <v>0</v>
      </c>
      <c r="CT19" s="13">
        <f t="shared" si="51"/>
        <v>0</v>
      </c>
      <c r="CU19" s="13">
        <f t="shared" si="52"/>
        <v>0</v>
      </c>
      <c r="CV19" s="11">
        <v>2.6388888888888889E-2</v>
      </c>
      <c r="CW19" s="13">
        <f t="shared" si="68"/>
        <v>0</v>
      </c>
      <c r="CX19" s="13">
        <f t="shared" si="53"/>
        <v>38</v>
      </c>
      <c r="CY19" s="11">
        <v>0</v>
      </c>
      <c r="CZ19" s="13">
        <f t="shared" si="54"/>
        <v>0</v>
      </c>
      <c r="DA19" s="13">
        <f t="shared" si="55"/>
        <v>0</v>
      </c>
      <c r="DB19" s="11">
        <v>0</v>
      </c>
      <c r="DC19" s="13">
        <f t="shared" si="56"/>
        <v>0</v>
      </c>
      <c r="DD19" s="13">
        <f t="shared" si="57"/>
        <v>0</v>
      </c>
      <c r="DE19" s="11">
        <v>0</v>
      </c>
      <c r="DF19" s="13">
        <f t="shared" si="58"/>
        <v>0</v>
      </c>
      <c r="DG19" s="13">
        <f t="shared" si="59"/>
        <v>0</v>
      </c>
      <c r="DH19" s="11">
        <v>0</v>
      </c>
      <c r="DI19" s="13">
        <f t="shared" si="60"/>
        <v>0</v>
      </c>
      <c r="DJ19" s="13">
        <f t="shared" si="61"/>
        <v>0</v>
      </c>
      <c r="DK19" s="11">
        <v>0.18472222222222223</v>
      </c>
      <c r="DL19" s="35">
        <f t="shared" si="62"/>
        <v>4</v>
      </c>
      <c r="DM19" s="61">
        <f t="shared" si="63"/>
        <v>26</v>
      </c>
      <c r="DN19" s="66">
        <f t="shared" si="69"/>
        <v>62406.51</v>
      </c>
      <c r="DO19" s="74">
        <f t="shared" si="70"/>
        <v>1049</v>
      </c>
      <c r="DP19" s="66">
        <f t="shared" si="64"/>
        <v>63.399655172413787</v>
      </c>
      <c r="DQ19" s="63">
        <f t="shared" si="65"/>
        <v>59.491429933269785</v>
      </c>
      <c r="DR19" s="66">
        <f t="shared" si="100"/>
        <v>31</v>
      </c>
      <c r="DS19" s="75">
        <f t="shared" si="101"/>
        <v>570</v>
      </c>
      <c r="DT19" s="66">
        <f t="shared" si="102"/>
        <v>9.5</v>
      </c>
      <c r="DU19" s="66">
        <f t="shared" si="103"/>
        <v>40.5</v>
      </c>
      <c r="DV19" s="66">
        <f t="shared" si="104"/>
        <v>2.25</v>
      </c>
      <c r="DW19" s="66">
        <f t="shared" si="87"/>
        <v>2</v>
      </c>
      <c r="DX19" s="66">
        <f t="shared" si="71"/>
        <v>0.25</v>
      </c>
      <c r="DY19" s="66">
        <f t="shared" si="72"/>
        <v>15</v>
      </c>
      <c r="DZ19" s="66">
        <f t="shared" si="66"/>
        <v>15</v>
      </c>
      <c r="EA19" s="66">
        <f t="shared" si="73"/>
        <v>2</v>
      </c>
      <c r="EB19" s="66">
        <f t="shared" si="74"/>
        <v>15</v>
      </c>
      <c r="EC19" s="66">
        <f t="shared" si="105"/>
        <v>33</v>
      </c>
      <c r="ED19" s="66">
        <f t="shared" si="88"/>
        <v>407</v>
      </c>
      <c r="EE19" s="66">
        <f t="shared" si="75"/>
        <v>6.7833333333333332</v>
      </c>
      <c r="EF19" s="66">
        <f t="shared" si="76"/>
        <v>39.783333333333331</v>
      </c>
      <c r="EG19" s="66">
        <f t="shared" si="77"/>
        <v>2.210185185185185</v>
      </c>
      <c r="EH19" s="66">
        <f t="shared" si="78"/>
        <v>2</v>
      </c>
      <c r="EI19" s="66">
        <f t="shared" si="79"/>
        <v>0.21018518518518503</v>
      </c>
      <c r="EJ19" s="66">
        <f t="shared" si="80"/>
        <v>12.611111111111102</v>
      </c>
      <c r="EK19" s="66">
        <f t="shared" si="81"/>
        <v>13</v>
      </c>
      <c r="EL19" s="66">
        <f t="shared" si="82"/>
        <v>2</v>
      </c>
      <c r="EM19" s="66">
        <f t="shared" si="83"/>
        <v>13</v>
      </c>
      <c r="EN19" s="66">
        <f t="shared" si="89"/>
        <v>79</v>
      </c>
      <c r="EO19" s="66">
        <f t="shared" si="90"/>
        <v>511</v>
      </c>
      <c r="EP19" s="66">
        <f t="shared" si="91"/>
        <v>8.5166666666666675</v>
      </c>
      <c r="EQ19" s="66">
        <f t="shared" si="92"/>
        <v>87.516666666666666</v>
      </c>
      <c r="ER19" s="66">
        <f t="shared" si="93"/>
        <v>4.8620370370370374</v>
      </c>
      <c r="ES19" s="66">
        <f t="shared" si="94"/>
        <v>4</v>
      </c>
      <c r="ET19" s="66">
        <f t="shared" si="95"/>
        <v>0.86203703703703738</v>
      </c>
      <c r="EU19" s="66">
        <f t="shared" si="96"/>
        <v>51.722222222222243</v>
      </c>
      <c r="EV19" s="66">
        <f t="shared" si="97"/>
        <v>52</v>
      </c>
      <c r="EW19" s="66">
        <f t="shared" si="98"/>
        <v>4</v>
      </c>
      <c r="EX19" s="66">
        <f t="shared" si="99"/>
        <v>52</v>
      </c>
      <c r="EY19" s="66"/>
      <c r="EZ19" s="66"/>
      <c r="FA19" s="66"/>
      <c r="FB19" s="66"/>
      <c r="FC19" s="66"/>
      <c r="FD19" s="66"/>
    </row>
    <row r="20" spans="1:165" s="85" customFormat="1" ht="51" customHeight="1">
      <c r="A20" s="175">
        <v>19</v>
      </c>
      <c r="B20" s="172">
        <v>19</v>
      </c>
      <c r="C20" s="76">
        <v>40688</v>
      </c>
      <c r="D20" s="82">
        <f t="shared" si="0"/>
        <v>5</v>
      </c>
      <c r="E20" s="78" t="s">
        <v>39</v>
      </c>
      <c r="F20" s="172">
        <v>19</v>
      </c>
      <c r="G20" s="79" t="s">
        <v>38</v>
      </c>
      <c r="H20" s="79" t="s">
        <v>321</v>
      </c>
      <c r="I20" s="80" t="s">
        <v>275</v>
      </c>
      <c r="J20" s="81">
        <v>0.64236111111111105</v>
      </c>
      <c r="K20" s="82">
        <v>3505.56</v>
      </c>
      <c r="L20" s="79" t="s">
        <v>34</v>
      </c>
      <c r="M20" s="171">
        <v>59</v>
      </c>
      <c r="N20" s="172">
        <v>0</v>
      </c>
      <c r="O20" s="79" t="s">
        <v>182</v>
      </c>
      <c r="P20" s="81">
        <v>0.64236111111111105</v>
      </c>
      <c r="Q20" s="81">
        <v>0.64236111111111105</v>
      </c>
      <c r="R20" s="12">
        <f t="shared" si="1"/>
        <v>0</v>
      </c>
      <c r="S20" s="13">
        <f t="shared" si="2"/>
        <v>0</v>
      </c>
      <c r="T20" s="13">
        <f t="shared" si="3"/>
        <v>0</v>
      </c>
      <c r="U20" s="83">
        <v>0.64930555555555558</v>
      </c>
      <c r="V20" s="12">
        <f t="shared" si="4"/>
        <v>6.9444444444445308E-3</v>
      </c>
      <c r="W20" s="13">
        <f t="shared" si="5"/>
        <v>0</v>
      </c>
      <c r="X20" s="13">
        <f t="shared" si="6"/>
        <v>10</v>
      </c>
      <c r="Y20" s="83">
        <v>0.65625</v>
      </c>
      <c r="Z20" s="12">
        <f t="shared" si="7"/>
        <v>6.9444444444444198E-3</v>
      </c>
      <c r="AA20" s="13">
        <f t="shared" si="8"/>
        <v>0</v>
      </c>
      <c r="AB20" s="13">
        <f t="shared" si="9"/>
        <v>10</v>
      </c>
      <c r="AC20" s="83">
        <v>0.67708333333333337</v>
      </c>
      <c r="AD20" s="12">
        <f t="shared" si="10"/>
        <v>2.083333333333337E-2</v>
      </c>
      <c r="AE20" s="13">
        <f t="shared" si="11"/>
        <v>0</v>
      </c>
      <c r="AF20" s="13">
        <f t="shared" si="12"/>
        <v>30</v>
      </c>
      <c r="AG20" s="83">
        <v>0.67708333333333337</v>
      </c>
      <c r="AH20" s="83">
        <v>0.77430555555555547</v>
      </c>
      <c r="AI20" s="12">
        <f t="shared" si="13"/>
        <v>9.7222222222222099E-2</v>
      </c>
      <c r="AJ20" s="90">
        <f t="shared" si="14"/>
        <v>2</v>
      </c>
      <c r="AK20" s="90">
        <f t="shared" si="15"/>
        <v>20</v>
      </c>
      <c r="AL20" s="83">
        <v>0.67708333333333337</v>
      </c>
      <c r="AM20" s="83">
        <v>0.77430555555555547</v>
      </c>
      <c r="AN20" s="12">
        <f t="shared" si="16"/>
        <v>9.7222222222222099E-2</v>
      </c>
      <c r="AO20" s="13">
        <f t="shared" si="17"/>
        <v>2</v>
      </c>
      <c r="AP20" s="13">
        <f t="shared" si="18"/>
        <v>20</v>
      </c>
      <c r="AQ20" s="83">
        <v>0.81944444444444453</v>
      </c>
      <c r="AR20" s="12">
        <f t="shared" si="19"/>
        <v>4.5138888888889062E-2</v>
      </c>
      <c r="AS20" s="90">
        <f t="shared" si="20"/>
        <v>1</v>
      </c>
      <c r="AT20" s="13">
        <f t="shared" si="21"/>
        <v>5</v>
      </c>
      <c r="AU20" s="83">
        <v>0.82291666666666663</v>
      </c>
      <c r="AV20" s="12">
        <f t="shared" si="22"/>
        <v>3.4722222222220989E-3</v>
      </c>
      <c r="AW20" s="13">
        <f t="shared" si="23"/>
        <v>0</v>
      </c>
      <c r="AX20" s="13">
        <f t="shared" si="24"/>
        <v>5</v>
      </c>
      <c r="AY20" s="83">
        <v>1.1131944444444444</v>
      </c>
      <c r="AZ20" s="12">
        <f t="shared" si="25"/>
        <v>0.29027777777777775</v>
      </c>
      <c r="BA20" s="90">
        <f t="shared" si="26"/>
        <v>6</v>
      </c>
      <c r="BB20" s="90">
        <f t="shared" si="27"/>
        <v>58</v>
      </c>
      <c r="BC20" s="83">
        <v>1.1131944444444444</v>
      </c>
      <c r="BD20" s="83">
        <v>1.1131944444444444</v>
      </c>
      <c r="BE20" s="12">
        <f t="shared" si="28"/>
        <v>0</v>
      </c>
      <c r="BF20" s="13">
        <f t="shared" si="29"/>
        <v>0</v>
      </c>
      <c r="BG20" s="13">
        <f t="shared" si="30"/>
        <v>0</v>
      </c>
      <c r="BH20" s="77"/>
      <c r="BI20" s="77"/>
      <c r="BJ20" s="77"/>
      <c r="BK20" s="13"/>
      <c r="BL20" s="13"/>
      <c r="BM20" s="13"/>
      <c r="BN20" s="83">
        <v>40688.128472222219</v>
      </c>
      <c r="BO20" s="12">
        <f t="shared" si="31"/>
        <v>40687.015277777777</v>
      </c>
      <c r="BP20" s="90">
        <f t="shared" si="32"/>
        <v>0</v>
      </c>
      <c r="BQ20" s="90">
        <f t="shared" si="33"/>
        <v>22</v>
      </c>
      <c r="BR20" s="83">
        <v>40688.140972222223</v>
      </c>
      <c r="BS20" s="12">
        <f t="shared" si="34"/>
        <v>1.2500000004365575E-2</v>
      </c>
      <c r="BT20" s="90">
        <f t="shared" si="35"/>
        <v>0</v>
      </c>
      <c r="BU20" s="90">
        <f t="shared" si="36"/>
        <v>18</v>
      </c>
      <c r="BV20" s="83">
        <v>1.1409722222222223</v>
      </c>
      <c r="BW20" s="83">
        <v>1.14375</v>
      </c>
      <c r="BX20" s="12">
        <f t="shared" si="37"/>
        <v>2.7777777777777679E-3</v>
      </c>
      <c r="BY20" s="13">
        <f t="shared" si="38"/>
        <v>0</v>
      </c>
      <c r="BZ20" s="13">
        <f t="shared" si="39"/>
        <v>4</v>
      </c>
      <c r="CA20" s="12">
        <f t="shared" si="40"/>
        <v>0.50138888888888899</v>
      </c>
      <c r="CB20" s="13">
        <f t="shared" si="41"/>
        <v>12</v>
      </c>
      <c r="CC20" s="13">
        <f t="shared" si="42"/>
        <v>2</v>
      </c>
      <c r="CD20" s="12">
        <f t="shared" si="106"/>
        <v>40687.09375</v>
      </c>
      <c r="CE20" s="13">
        <f t="shared" si="43"/>
        <v>2</v>
      </c>
      <c r="CF20" s="13">
        <f t="shared" si="67"/>
        <v>15</v>
      </c>
      <c r="CG20" s="12">
        <f t="shared" si="85"/>
        <v>9.7222222222222099E-2</v>
      </c>
      <c r="CH20" s="13">
        <f t="shared" si="44"/>
        <v>2</v>
      </c>
      <c r="CI20" s="13">
        <f t="shared" si="45"/>
        <v>20</v>
      </c>
      <c r="CJ20" s="12">
        <f t="shared" si="86"/>
        <v>0.29027777777777775</v>
      </c>
      <c r="CK20" s="13">
        <f t="shared" si="46"/>
        <v>6</v>
      </c>
      <c r="CL20" s="13">
        <f t="shared" si="47"/>
        <v>58</v>
      </c>
      <c r="CM20" s="13"/>
      <c r="CN20" s="13"/>
      <c r="CO20" s="13"/>
      <c r="CP20" s="12">
        <f t="shared" si="48"/>
        <v>0.1270833333333333</v>
      </c>
      <c r="CQ20" s="13">
        <f t="shared" si="49"/>
        <v>3</v>
      </c>
      <c r="CR20" s="13">
        <f t="shared" si="50"/>
        <v>3</v>
      </c>
      <c r="CS20" s="83">
        <v>0</v>
      </c>
      <c r="CT20" s="13">
        <f t="shared" si="51"/>
        <v>0</v>
      </c>
      <c r="CU20" s="13">
        <f t="shared" si="52"/>
        <v>0</v>
      </c>
      <c r="CV20" s="83">
        <v>2.4305555555555556E-2</v>
      </c>
      <c r="CW20" s="13">
        <f t="shared" si="68"/>
        <v>0</v>
      </c>
      <c r="CX20" s="13">
        <f t="shared" si="53"/>
        <v>35</v>
      </c>
      <c r="CY20" s="83">
        <v>5.5555555555555558E-3</v>
      </c>
      <c r="CZ20" s="13">
        <f t="shared" si="54"/>
        <v>0</v>
      </c>
      <c r="DA20" s="13">
        <f t="shared" si="55"/>
        <v>8</v>
      </c>
      <c r="DB20" s="83">
        <v>8.3333333333333329E-2</v>
      </c>
      <c r="DC20" s="13">
        <f t="shared" si="56"/>
        <v>2</v>
      </c>
      <c r="DD20" s="13">
        <f t="shared" si="57"/>
        <v>0</v>
      </c>
      <c r="DE20" s="83">
        <v>0</v>
      </c>
      <c r="DF20" s="13">
        <f t="shared" si="58"/>
        <v>0</v>
      </c>
      <c r="DG20" s="13">
        <f t="shared" si="59"/>
        <v>0</v>
      </c>
      <c r="DH20" s="83">
        <v>4.9999999999999996E-2</v>
      </c>
      <c r="DI20" s="13">
        <f t="shared" si="60"/>
        <v>1</v>
      </c>
      <c r="DJ20" s="13">
        <f t="shared" si="61"/>
        <v>12</v>
      </c>
      <c r="DK20" s="83">
        <v>0</v>
      </c>
      <c r="DL20" s="35">
        <f t="shared" si="62"/>
        <v>0</v>
      </c>
      <c r="DM20" s="61">
        <f t="shared" si="63"/>
        <v>0</v>
      </c>
      <c r="DN20" s="66">
        <f t="shared" si="69"/>
        <v>65912.070000000007</v>
      </c>
      <c r="DO20" s="74">
        <f t="shared" si="70"/>
        <v>1108</v>
      </c>
      <c r="DP20" s="66">
        <f t="shared" si="64"/>
        <v>59.416271186440675</v>
      </c>
      <c r="DQ20" s="63">
        <f t="shared" si="65"/>
        <v>59.487427797833938</v>
      </c>
      <c r="DR20" s="66">
        <f t="shared" si="100"/>
        <v>33</v>
      </c>
      <c r="DS20" s="75">
        <f t="shared" si="101"/>
        <v>585</v>
      </c>
      <c r="DT20" s="66">
        <f t="shared" si="102"/>
        <v>9.75</v>
      </c>
      <c r="DU20" s="66">
        <f t="shared" si="103"/>
        <v>42.75</v>
      </c>
      <c r="DV20" s="66">
        <f t="shared" si="104"/>
        <v>2.25</v>
      </c>
      <c r="DW20" s="66">
        <f t="shared" si="87"/>
        <v>2</v>
      </c>
      <c r="DX20" s="66">
        <f t="shared" si="71"/>
        <v>0.25</v>
      </c>
      <c r="DY20" s="66">
        <f t="shared" si="72"/>
        <v>15</v>
      </c>
      <c r="DZ20" s="66">
        <f t="shared" si="66"/>
        <v>15</v>
      </c>
      <c r="EA20" s="66">
        <f t="shared" si="73"/>
        <v>2</v>
      </c>
      <c r="EB20" s="66">
        <f t="shared" si="74"/>
        <v>15</v>
      </c>
      <c r="EC20" s="66">
        <f t="shared" si="105"/>
        <v>35</v>
      </c>
      <c r="ED20" s="66">
        <f t="shared" si="88"/>
        <v>427</v>
      </c>
      <c r="EE20" s="66">
        <f t="shared" si="75"/>
        <v>7.1166666666666663</v>
      </c>
      <c r="EF20" s="66">
        <f t="shared" si="76"/>
        <v>42.116666666666667</v>
      </c>
      <c r="EG20" s="66">
        <f t="shared" si="77"/>
        <v>2.2166666666666668</v>
      </c>
      <c r="EH20" s="66">
        <f t="shared" si="78"/>
        <v>2</v>
      </c>
      <c r="EI20" s="66">
        <f t="shared" si="79"/>
        <v>0.21666666666666679</v>
      </c>
      <c r="EJ20" s="66">
        <f t="shared" si="80"/>
        <v>13.000000000000007</v>
      </c>
      <c r="EK20" s="66">
        <f t="shared" si="81"/>
        <v>13</v>
      </c>
      <c r="EL20" s="66">
        <f t="shared" si="82"/>
        <v>2</v>
      </c>
      <c r="EM20" s="66">
        <f t="shared" si="83"/>
        <v>13</v>
      </c>
      <c r="EN20" s="66">
        <f t="shared" si="89"/>
        <v>85</v>
      </c>
      <c r="EO20" s="66">
        <f t="shared" si="90"/>
        <v>569</v>
      </c>
      <c r="EP20" s="66">
        <f t="shared" si="91"/>
        <v>9.4833333333333325</v>
      </c>
      <c r="EQ20" s="66">
        <f t="shared" si="92"/>
        <v>94.483333333333334</v>
      </c>
      <c r="ER20" s="66">
        <f t="shared" si="93"/>
        <v>4.9728070175438601</v>
      </c>
      <c r="ES20" s="66">
        <f t="shared" si="94"/>
        <v>4</v>
      </c>
      <c r="ET20" s="66">
        <f t="shared" si="95"/>
        <v>0.97280701754386012</v>
      </c>
      <c r="EU20" s="66">
        <f t="shared" si="96"/>
        <v>58.368421052631604</v>
      </c>
      <c r="EV20" s="66">
        <f t="shared" si="97"/>
        <v>59</v>
      </c>
      <c r="EW20" s="66">
        <f t="shared" si="98"/>
        <v>4</v>
      </c>
      <c r="EX20" s="66">
        <f t="shared" si="99"/>
        <v>59</v>
      </c>
      <c r="EY20" s="419"/>
      <c r="EZ20" s="419"/>
      <c r="FA20" s="419"/>
      <c r="FB20" s="419"/>
      <c r="FC20" s="419"/>
      <c r="FD20" s="419"/>
      <c r="FE20" s="420"/>
      <c r="FF20" s="420"/>
      <c r="FG20" s="420"/>
      <c r="FH20" s="420"/>
      <c r="FI20" s="420"/>
    </row>
    <row r="21" spans="1:165" ht="25.5" customHeight="1">
      <c r="A21" s="199">
        <v>20</v>
      </c>
      <c r="B21" s="166">
        <v>1</v>
      </c>
      <c r="C21" s="72">
        <v>40695</v>
      </c>
      <c r="D21" s="73">
        <f t="shared" si="0"/>
        <v>6</v>
      </c>
      <c r="E21" s="9" t="s">
        <v>171</v>
      </c>
      <c r="F21" s="166">
        <v>1</v>
      </c>
      <c r="G21" s="10" t="s">
        <v>172</v>
      </c>
      <c r="H21" s="10" t="s">
        <v>37</v>
      </c>
      <c r="I21" s="10" t="s">
        <v>36</v>
      </c>
      <c r="J21" s="11">
        <v>0.60347222222222219</v>
      </c>
      <c r="K21" s="73">
        <v>3372.7</v>
      </c>
      <c r="L21" s="10" t="s">
        <v>34</v>
      </c>
      <c r="M21" s="166">
        <v>57</v>
      </c>
      <c r="N21" s="166">
        <v>2</v>
      </c>
      <c r="O21" s="10" t="s">
        <v>35</v>
      </c>
      <c r="P21" s="11">
        <v>0.60347222222222197</v>
      </c>
      <c r="Q21" s="11">
        <v>0.60347222222222197</v>
      </c>
      <c r="R21" s="12">
        <f t="shared" si="1"/>
        <v>0</v>
      </c>
      <c r="S21" s="13">
        <f t="shared" si="2"/>
        <v>0</v>
      </c>
      <c r="T21" s="13">
        <f t="shared" si="3"/>
        <v>0</v>
      </c>
      <c r="U21" s="11">
        <v>0.61041666666666705</v>
      </c>
      <c r="V21" s="12">
        <f t="shared" si="4"/>
        <v>6.9444444444450859E-3</v>
      </c>
      <c r="W21" s="13">
        <f t="shared" si="5"/>
        <v>0</v>
      </c>
      <c r="X21" s="13">
        <f t="shared" si="6"/>
        <v>10</v>
      </c>
      <c r="Y21" s="11">
        <v>0.61736111111111103</v>
      </c>
      <c r="Z21" s="12">
        <f t="shared" si="7"/>
        <v>6.9444444444439757E-3</v>
      </c>
      <c r="AA21" s="13">
        <f t="shared" si="8"/>
        <v>0</v>
      </c>
      <c r="AB21" s="13">
        <f t="shared" si="9"/>
        <v>10</v>
      </c>
      <c r="AC21" s="11">
        <v>0.63541666666666696</v>
      </c>
      <c r="AD21" s="12">
        <f t="shared" si="10"/>
        <v>1.8055555555555935E-2</v>
      </c>
      <c r="AE21" s="13">
        <f t="shared" si="11"/>
        <v>0</v>
      </c>
      <c r="AF21" s="13">
        <f t="shared" si="12"/>
        <v>26</v>
      </c>
      <c r="AG21" s="11">
        <v>0.63541666666666696</v>
      </c>
      <c r="AH21" s="11">
        <v>0.72569444444444497</v>
      </c>
      <c r="AI21" s="12">
        <f t="shared" si="13"/>
        <v>9.0277777777778012E-2</v>
      </c>
      <c r="AJ21" s="90">
        <f t="shared" si="14"/>
        <v>2</v>
      </c>
      <c r="AK21" s="90">
        <f t="shared" si="15"/>
        <v>10</v>
      </c>
      <c r="AL21" s="11">
        <v>0.72569444444444497</v>
      </c>
      <c r="AM21" s="11">
        <v>0.72569444444444497</v>
      </c>
      <c r="AN21" s="12">
        <f t="shared" si="16"/>
        <v>0</v>
      </c>
      <c r="AO21" s="13">
        <f t="shared" si="17"/>
        <v>0</v>
      </c>
      <c r="AP21" s="13">
        <f t="shared" si="18"/>
        <v>0</v>
      </c>
      <c r="AQ21" s="11">
        <v>0.72986111111111096</v>
      </c>
      <c r="AR21" s="12">
        <f t="shared" si="19"/>
        <v>4.1666666666659857E-3</v>
      </c>
      <c r="AS21" s="90">
        <f t="shared" si="20"/>
        <v>0</v>
      </c>
      <c r="AT21" s="13">
        <f t="shared" si="21"/>
        <v>6</v>
      </c>
      <c r="AU21" s="11">
        <v>0.73055555555555596</v>
      </c>
      <c r="AV21" s="12">
        <f t="shared" si="22"/>
        <v>6.9444444444499709E-4</v>
      </c>
      <c r="AW21" s="13">
        <f t="shared" si="23"/>
        <v>0</v>
      </c>
      <c r="AX21" s="13">
        <f t="shared" si="24"/>
        <v>1</v>
      </c>
      <c r="AY21" s="11">
        <v>0.90138888888888902</v>
      </c>
      <c r="AZ21" s="12">
        <f t="shared" si="25"/>
        <v>0.17083333333333306</v>
      </c>
      <c r="BA21" s="90">
        <f t="shared" si="26"/>
        <v>4</v>
      </c>
      <c r="BB21" s="90">
        <f t="shared" si="27"/>
        <v>6</v>
      </c>
      <c r="BC21" s="11">
        <v>0.90138888888888902</v>
      </c>
      <c r="BD21" s="11">
        <v>0.90486111111111101</v>
      </c>
      <c r="BE21" s="12">
        <f t="shared" si="28"/>
        <v>3.4722222222219878E-3</v>
      </c>
      <c r="BF21" s="13">
        <f t="shared" si="29"/>
        <v>0</v>
      </c>
      <c r="BG21" s="13">
        <f t="shared" si="30"/>
        <v>5</v>
      </c>
      <c r="BH21" s="11">
        <v>0.90486111111111101</v>
      </c>
      <c r="BI21" s="11">
        <v>0.90486111111111101</v>
      </c>
      <c r="BJ21" s="67"/>
      <c r="BK21" s="13">
        <f>BI21-BH21</f>
        <v>0</v>
      </c>
      <c r="BL21" s="13">
        <f t="shared" ref="BL21:BL41" si="107">HOUR(BK21)</f>
        <v>0</v>
      </c>
      <c r="BM21" s="13">
        <f t="shared" ref="BM21:BM41" si="108">MINUTE(BK21)</f>
        <v>0</v>
      </c>
      <c r="BN21" s="11">
        <v>40695.912499999999</v>
      </c>
      <c r="BO21" s="12">
        <f t="shared" si="31"/>
        <v>40695.007638888885</v>
      </c>
      <c r="BP21" s="90">
        <f t="shared" si="32"/>
        <v>0</v>
      </c>
      <c r="BQ21" s="90">
        <f t="shared" si="33"/>
        <v>11</v>
      </c>
      <c r="BR21" s="11">
        <v>40695.923611111109</v>
      </c>
      <c r="BS21" s="12">
        <f t="shared" si="34"/>
        <v>1.1111111110949423E-2</v>
      </c>
      <c r="BT21" s="90">
        <f t="shared" si="35"/>
        <v>0</v>
      </c>
      <c r="BU21" s="90">
        <f t="shared" si="36"/>
        <v>16</v>
      </c>
      <c r="BV21" s="11">
        <v>0.92361111111111105</v>
      </c>
      <c r="BW21" s="11">
        <v>0.93055555555555503</v>
      </c>
      <c r="BX21" s="12">
        <f t="shared" si="37"/>
        <v>6.9444444444439757E-3</v>
      </c>
      <c r="BY21" s="13">
        <f t="shared" si="38"/>
        <v>0</v>
      </c>
      <c r="BZ21" s="13">
        <f t="shared" si="39"/>
        <v>10</v>
      </c>
      <c r="CA21" s="12">
        <f t="shared" si="40"/>
        <v>0.32708333333333306</v>
      </c>
      <c r="CB21" s="13">
        <f t="shared" si="41"/>
        <v>7</v>
      </c>
      <c r="CC21" s="13">
        <f t="shared" si="42"/>
        <v>51</v>
      </c>
      <c r="CD21" s="12">
        <f>AD21+AR21+BO21+BS21</f>
        <v>40695.040972222218</v>
      </c>
      <c r="CE21" s="13">
        <f t="shared" si="43"/>
        <v>0</v>
      </c>
      <c r="CF21" s="13">
        <f t="shared" si="67"/>
        <v>59</v>
      </c>
      <c r="CG21" s="12">
        <f t="shared" si="85"/>
        <v>9.0277777777778012E-2</v>
      </c>
      <c r="CH21" s="13">
        <f>HOUR(CG21)</f>
        <v>2</v>
      </c>
      <c r="CI21" s="13">
        <f>MINUTE(CG21)</f>
        <v>10</v>
      </c>
      <c r="CJ21" s="12">
        <f t="shared" si="86"/>
        <v>0.17083333333333306</v>
      </c>
      <c r="CK21" s="13">
        <f t="shared" si="46"/>
        <v>4</v>
      </c>
      <c r="CL21" s="13">
        <f t="shared" si="47"/>
        <v>6</v>
      </c>
      <c r="CM21" s="13"/>
      <c r="CN21" s="13"/>
      <c r="CO21" s="13"/>
      <c r="CP21" s="12">
        <f t="shared" si="48"/>
        <v>6.8055555555555258E-2</v>
      </c>
      <c r="CQ21" s="13">
        <f t="shared" si="49"/>
        <v>1</v>
      </c>
      <c r="CR21" s="13">
        <f t="shared" si="50"/>
        <v>38</v>
      </c>
      <c r="CS21" s="11">
        <v>0</v>
      </c>
      <c r="CT21" s="13">
        <f t="shared" si="51"/>
        <v>0</v>
      </c>
      <c r="CU21" s="13">
        <f t="shared" si="52"/>
        <v>0</v>
      </c>
      <c r="CV21" s="11">
        <v>0</v>
      </c>
      <c r="CW21" s="13">
        <f t="shared" si="68"/>
        <v>0</v>
      </c>
      <c r="CX21" s="13">
        <f t="shared" si="53"/>
        <v>0</v>
      </c>
      <c r="CY21" s="11">
        <v>0</v>
      </c>
      <c r="CZ21" s="13">
        <f t="shared" si="54"/>
        <v>0</v>
      </c>
      <c r="DA21" s="13">
        <f t="shared" si="55"/>
        <v>0</v>
      </c>
      <c r="DB21" s="11">
        <v>0</v>
      </c>
      <c r="DC21" s="13">
        <f t="shared" si="56"/>
        <v>0</v>
      </c>
      <c r="DD21" s="13">
        <f t="shared" si="57"/>
        <v>0</v>
      </c>
      <c r="DE21" s="11">
        <v>8.1250000000000003E-2</v>
      </c>
      <c r="DF21" s="13">
        <f t="shared" si="58"/>
        <v>1</v>
      </c>
      <c r="DG21" s="13">
        <f t="shared" si="59"/>
        <v>57</v>
      </c>
      <c r="DH21" s="11">
        <v>2.1527777777777798E-2</v>
      </c>
      <c r="DI21" s="13">
        <f t="shared" si="60"/>
        <v>0</v>
      </c>
      <c r="DJ21" s="13">
        <f t="shared" si="61"/>
        <v>31</v>
      </c>
      <c r="DK21" s="11">
        <v>0</v>
      </c>
      <c r="DL21" s="35">
        <f t="shared" si="62"/>
        <v>0</v>
      </c>
      <c r="DM21" s="61">
        <f t="shared" si="63"/>
        <v>0</v>
      </c>
      <c r="DN21" s="66">
        <f t="shared" si="69"/>
        <v>69284.77</v>
      </c>
      <c r="DO21" s="74">
        <f t="shared" si="70"/>
        <v>1165</v>
      </c>
      <c r="DP21" s="66">
        <f t="shared" si="64"/>
        <v>59.170175438596488</v>
      </c>
      <c r="DQ21" s="63">
        <f t="shared" si="65"/>
        <v>59.471905579399149</v>
      </c>
      <c r="DR21" s="66">
        <f>CE21</f>
        <v>0</v>
      </c>
      <c r="DS21" s="75">
        <f>CF21</f>
        <v>59</v>
      </c>
      <c r="DT21" s="66">
        <f t="shared" si="102"/>
        <v>0.98333333333333328</v>
      </c>
      <c r="DU21" s="66">
        <f t="shared" si="103"/>
        <v>0.98333333333333328</v>
      </c>
      <c r="DV21" s="66">
        <f>DU21/B21</f>
        <v>0.98333333333333328</v>
      </c>
      <c r="DW21" s="66">
        <f t="shared" si="87"/>
        <v>0</v>
      </c>
      <c r="DX21" s="66">
        <f t="shared" si="71"/>
        <v>0.98333333333333328</v>
      </c>
      <c r="DY21" s="66">
        <f t="shared" si="72"/>
        <v>59</v>
      </c>
      <c r="DZ21" s="66">
        <f t="shared" si="66"/>
        <v>59</v>
      </c>
      <c r="EA21" s="66">
        <f t="shared" si="73"/>
        <v>0</v>
      </c>
      <c r="EB21" s="66">
        <f t="shared" si="74"/>
        <v>59</v>
      </c>
      <c r="EC21" s="66">
        <f>CH21</f>
        <v>2</v>
      </c>
      <c r="ED21" s="66">
        <f>CI21</f>
        <v>10</v>
      </c>
      <c r="EE21" s="66">
        <f t="shared" si="75"/>
        <v>0.16666666666666666</v>
      </c>
      <c r="EF21" s="66">
        <f t="shared" si="76"/>
        <v>2.1666666666666665</v>
      </c>
      <c r="EG21" s="66">
        <f t="shared" si="77"/>
        <v>2.1666666666666665</v>
      </c>
      <c r="EH21" s="66">
        <f t="shared" si="78"/>
        <v>2</v>
      </c>
      <c r="EI21" s="66">
        <f t="shared" si="79"/>
        <v>0.16666666666666652</v>
      </c>
      <c r="EJ21" s="66">
        <f t="shared" si="80"/>
        <v>9.9999999999999911</v>
      </c>
      <c r="EK21" s="66">
        <f t="shared" si="81"/>
        <v>10</v>
      </c>
      <c r="EL21" s="66">
        <f t="shared" si="82"/>
        <v>2</v>
      </c>
      <c r="EM21" s="66">
        <f t="shared" si="83"/>
        <v>10</v>
      </c>
      <c r="EN21" s="66">
        <f>CK21</f>
        <v>4</v>
      </c>
      <c r="EO21" s="66">
        <f>CL21</f>
        <v>6</v>
      </c>
      <c r="EP21" s="66">
        <f t="shared" si="91"/>
        <v>0.1</v>
      </c>
      <c r="EQ21" s="66">
        <f t="shared" si="92"/>
        <v>4.0999999999999996</v>
      </c>
      <c r="ER21" s="66">
        <f t="shared" si="93"/>
        <v>4.0999999999999996</v>
      </c>
      <c r="ES21" s="66">
        <f t="shared" si="94"/>
        <v>4</v>
      </c>
      <c r="ET21" s="66">
        <f t="shared" si="95"/>
        <v>9.9999999999999645E-2</v>
      </c>
      <c r="EU21" s="66">
        <f t="shared" si="96"/>
        <v>5.9999999999999787</v>
      </c>
      <c r="EV21" s="66">
        <f t="shared" si="97"/>
        <v>6</v>
      </c>
      <c r="EW21" s="66">
        <f t="shared" si="98"/>
        <v>4</v>
      </c>
      <c r="EX21" s="66">
        <f t="shared" si="99"/>
        <v>6</v>
      </c>
      <c r="EY21" s="66"/>
      <c r="EZ21" s="66"/>
      <c r="FA21" s="66"/>
      <c r="FB21" s="66"/>
      <c r="FC21" s="66"/>
      <c r="FD21" s="66"/>
    </row>
    <row r="22" spans="1:165" ht="30">
      <c r="A22" s="175">
        <v>21</v>
      </c>
      <c r="B22" s="166">
        <v>2</v>
      </c>
      <c r="C22" s="72">
        <v>40696</v>
      </c>
      <c r="D22" s="73">
        <f t="shared" si="0"/>
        <v>6</v>
      </c>
      <c r="E22" s="9" t="s">
        <v>39</v>
      </c>
      <c r="F22" s="166">
        <v>1</v>
      </c>
      <c r="G22" s="10" t="s">
        <v>38</v>
      </c>
      <c r="H22" s="10" t="s">
        <v>173</v>
      </c>
      <c r="I22" s="10" t="s">
        <v>174</v>
      </c>
      <c r="J22" s="11">
        <v>0.55208333333333337</v>
      </c>
      <c r="K22" s="73">
        <v>3498.72</v>
      </c>
      <c r="L22" s="10" t="s">
        <v>34</v>
      </c>
      <c r="M22" s="166">
        <v>59</v>
      </c>
      <c r="N22" s="166">
        <v>0</v>
      </c>
      <c r="O22" s="10" t="s">
        <v>35</v>
      </c>
      <c r="P22" s="11">
        <v>0.55208333333333337</v>
      </c>
      <c r="Q22" s="11">
        <v>0.55208333333333337</v>
      </c>
      <c r="R22" s="12">
        <f t="shared" si="1"/>
        <v>0</v>
      </c>
      <c r="S22" s="13">
        <f t="shared" si="2"/>
        <v>0</v>
      </c>
      <c r="T22" s="13">
        <f t="shared" si="3"/>
        <v>0</v>
      </c>
      <c r="U22" s="11">
        <v>0.55555555555555558</v>
      </c>
      <c r="V22" s="12">
        <f t="shared" si="4"/>
        <v>3.4722222222222099E-3</v>
      </c>
      <c r="W22" s="13">
        <f t="shared" si="5"/>
        <v>0</v>
      </c>
      <c r="X22" s="13">
        <f t="shared" si="6"/>
        <v>5</v>
      </c>
      <c r="Y22" s="11">
        <v>0.55694444444444446</v>
      </c>
      <c r="Z22" s="12">
        <f t="shared" si="7"/>
        <v>1.388888888888884E-3</v>
      </c>
      <c r="AA22" s="13">
        <f t="shared" si="8"/>
        <v>0</v>
      </c>
      <c r="AB22" s="13">
        <f t="shared" si="9"/>
        <v>2</v>
      </c>
      <c r="AC22" s="11">
        <v>0.57638888888888895</v>
      </c>
      <c r="AD22" s="12">
        <f t="shared" si="10"/>
        <v>1.9444444444444486E-2</v>
      </c>
      <c r="AE22" s="13">
        <f t="shared" si="11"/>
        <v>0</v>
      </c>
      <c r="AF22" s="13">
        <f t="shared" si="12"/>
        <v>28</v>
      </c>
      <c r="AG22" s="11">
        <v>0.57638888888888895</v>
      </c>
      <c r="AH22" s="11">
        <v>0.68402777777777779</v>
      </c>
      <c r="AI22" s="12">
        <f t="shared" si="13"/>
        <v>0.10763888888888884</v>
      </c>
      <c r="AJ22" s="90">
        <f t="shared" si="14"/>
        <v>2</v>
      </c>
      <c r="AK22" s="90">
        <f t="shared" si="15"/>
        <v>35</v>
      </c>
      <c r="AL22" s="11">
        <v>0.68402777777777779</v>
      </c>
      <c r="AM22" s="11">
        <v>0.92361111111111116</v>
      </c>
      <c r="AN22" s="12">
        <f t="shared" si="16"/>
        <v>0.23958333333333337</v>
      </c>
      <c r="AO22" s="13">
        <f t="shared" si="17"/>
        <v>5</v>
      </c>
      <c r="AP22" s="13">
        <f t="shared" si="18"/>
        <v>45</v>
      </c>
      <c r="AQ22" s="11">
        <v>0.92986111111111114</v>
      </c>
      <c r="AR22" s="12">
        <f t="shared" si="19"/>
        <v>0.24583333333333335</v>
      </c>
      <c r="AS22" s="90">
        <f t="shared" si="20"/>
        <v>5</v>
      </c>
      <c r="AT22" s="13">
        <f t="shared" si="21"/>
        <v>54</v>
      </c>
      <c r="AU22" s="11">
        <v>0.93055555555555547</v>
      </c>
      <c r="AV22" s="12">
        <f t="shared" si="22"/>
        <v>6.9444444444433095E-4</v>
      </c>
      <c r="AW22" s="13">
        <f t="shared" si="23"/>
        <v>0</v>
      </c>
      <c r="AX22" s="13">
        <f t="shared" si="24"/>
        <v>1</v>
      </c>
      <c r="AY22" s="11">
        <v>1.0763888888888888</v>
      </c>
      <c r="AZ22" s="69">
        <f t="shared" si="25"/>
        <v>0.14583333333333337</v>
      </c>
      <c r="BA22" s="90">
        <f t="shared" si="26"/>
        <v>3</v>
      </c>
      <c r="BB22" s="90">
        <f t="shared" si="27"/>
        <v>30</v>
      </c>
      <c r="BC22" s="11">
        <v>7.6388888888888895E-2</v>
      </c>
      <c r="BD22" s="11">
        <v>7.6388888888888895E-2</v>
      </c>
      <c r="BE22" s="12">
        <f t="shared" si="28"/>
        <v>0</v>
      </c>
      <c r="BF22" s="13">
        <f t="shared" si="29"/>
        <v>0</v>
      </c>
      <c r="BG22" s="13">
        <f t="shared" si="30"/>
        <v>0</v>
      </c>
      <c r="BH22" s="11">
        <v>7.6388888888888895E-2</v>
      </c>
      <c r="BI22" s="11">
        <v>7.6388888888888895E-2</v>
      </c>
      <c r="BJ22" s="67"/>
      <c r="BK22" s="13">
        <f t="shared" ref="BK22:BK41" si="109">BI22-BH22</f>
        <v>0</v>
      </c>
      <c r="BL22" s="13">
        <f t="shared" si="107"/>
        <v>0</v>
      </c>
      <c r="BM22" s="13">
        <f t="shared" si="108"/>
        <v>0</v>
      </c>
      <c r="BN22" s="11">
        <v>9.2361111111111116E-2</v>
      </c>
      <c r="BO22" s="12">
        <f t="shared" si="31"/>
        <v>1.5972222222222221E-2</v>
      </c>
      <c r="BP22" s="90">
        <f t="shared" si="32"/>
        <v>0</v>
      </c>
      <c r="BQ22" s="90">
        <f t="shared" si="33"/>
        <v>23</v>
      </c>
      <c r="BR22" s="11">
        <v>9.375E-2</v>
      </c>
      <c r="BS22" s="12">
        <f t="shared" si="34"/>
        <v>1.388888888888884E-3</v>
      </c>
      <c r="BT22" s="90">
        <f t="shared" si="35"/>
        <v>0</v>
      </c>
      <c r="BU22" s="90">
        <f t="shared" si="36"/>
        <v>2</v>
      </c>
      <c r="BV22" s="11">
        <v>9.375E-2</v>
      </c>
      <c r="BW22" s="11">
        <v>1.0972222222222221</v>
      </c>
      <c r="BX22" s="12">
        <f t="shared" si="37"/>
        <v>1.0034722222222221</v>
      </c>
      <c r="BY22" s="13">
        <f t="shared" si="38"/>
        <v>0</v>
      </c>
      <c r="BZ22" s="13">
        <f t="shared" si="39"/>
        <v>5</v>
      </c>
      <c r="CA22" s="12">
        <f t="shared" si="40"/>
        <v>0.54513888888888873</v>
      </c>
      <c r="CB22" s="13">
        <f t="shared" si="41"/>
        <v>13</v>
      </c>
      <c r="CC22" s="13">
        <f t="shared" si="42"/>
        <v>5</v>
      </c>
      <c r="CD22" s="12">
        <f>AD22+AR22+BO22+BS22</f>
        <v>0.28263888888888894</v>
      </c>
      <c r="CE22" s="13">
        <f t="shared" si="43"/>
        <v>6</v>
      </c>
      <c r="CF22" s="13">
        <f t="shared" si="67"/>
        <v>47</v>
      </c>
      <c r="CG22" s="12">
        <f t="shared" si="85"/>
        <v>0.10763888888888884</v>
      </c>
      <c r="CH22" s="13">
        <f t="shared" si="44"/>
        <v>2</v>
      </c>
      <c r="CI22" s="13">
        <f t="shared" si="45"/>
        <v>35</v>
      </c>
      <c r="CJ22" s="12">
        <f t="shared" si="86"/>
        <v>0.14583333333333337</v>
      </c>
      <c r="CK22" s="13">
        <f t="shared" si="46"/>
        <v>3</v>
      </c>
      <c r="CL22" s="13">
        <f t="shared" si="47"/>
        <v>30</v>
      </c>
      <c r="CM22" s="13"/>
      <c r="CN22" s="13"/>
      <c r="CO22" s="13"/>
      <c r="CP22" s="12">
        <f t="shared" si="48"/>
        <v>7.6388888888888923E-2</v>
      </c>
      <c r="CQ22" s="13">
        <f t="shared" si="49"/>
        <v>1</v>
      </c>
      <c r="CR22" s="13">
        <f t="shared" si="50"/>
        <v>50</v>
      </c>
      <c r="CS22" s="11">
        <v>0</v>
      </c>
      <c r="CT22" s="13">
        <f t="shared" si="51"/>
        <v>0</v>
      </c>
      <c r="CU22" s="13">
        <f t="shared" si="52"/>
        <v>0</v>
      </c>
      <c r="CV22" s="11">
        <v>0</v>
      </c>
      <c r="CW22" s="13">
        <f t="shared" si="68"/>
        <v>0</v>
      </c>
      <c r="CX22" s="13">
        <f t="shared" si="53"/>
        <v>0</v>
      </c>
      <c r="CY22" s="11">
        <v>0</v>
      </c>
      <c r="CZ22" s="13">
        <f t="shared" si="54"/>
        <v>0</v>
      </c>
      <c r="DA22" s="13">
        <f t="shared" si="55"/>
        <v>0</v>
      </c>
      <c r="DB22" s="11">
        <v>0</v>
      </c>
      <c r="DC22" s="13">
        <f t="shared" si="56"/>
        <v>0</v>
      </c>
      <c r="DD22" s="13">
        <f t="shared" si="57"/>
        <v>0</v>
      </c>
      <c r="DE22" s="11">
        <v>6.2499999999999995E-3</v>
      </c>
      <c r="DF22" s="13">
        <f t="shared" si="58"/>
        <v>0</v>
      </c>
      <c r="DG22" s="13">
        <f t="shared" si="59"/>
        <v>9</v>
      </c>
      <c r="DH22" s="11">
        <v>6.3194444444444442E-2</v>
      </c>
      <c r="DI22" s="13">
        <f t="shared" si="60"/>
        <v>1</v>
      </c>
      <c r="DJ22" s="13">
        <f t="shared" si="61"/>
        <v>31</v>
      </c>
      <c r="DK22" s="11">
        <v>0</v>
      </c>
      <c r="DL22" s="35">
        <f t="shared" si="62"/>
        <v>0</v>
      </c>
      <c r="DM22" s="61">
        <f t="shared" si="63"/>
        <v>0</v>
      </c>
      <c r="DN22" s="66">
        <f t="shared" si="69"/>
        <v>72783.490000000005</v>
      </c>
      <c r="DO22" s="74">
        <f t="shared" si="70"/>
        <v>1224</v>
      </c>
      <c r="DP22" s="66">
        <f t="shared" si="64"/>
        <v>59.300338983050843</v>
      </c>
      <c r="DQ22" s="63">
        <f t="shared" si="65"/>
        <v>59.463635620915035</v>
      </c>
      <c r="DR22" s="66">
        <f t="shared" si="100"/>
        <v>6</v>
      </c>
      <c r="DS22" s="75">
        <f t="shared" si="101"/>
        <v>106</v>
      </c>
      <c r="DT22" s="66">
        <f t="shared" si="102"/>
        <v>1.7666666666666666</v>
      </c>
      <c r="DU22" s="66">
        <f t="shared" si="103"/>
        <v>7.7666666666666666</v>
      </c>
      <c r="DV22" s="66">
        <f t="shared" ref="DV22:DV83" si="110">DU22/B22</f>
        <v>3.8833333333333333</v>
      </c>
      <c r="DW22" s="66">
        <f t="shared" si="87"/>
        <v>3</v>
      </c>
      <c r="DX22" s="66">
        <f t="shared" si="71"/>
        <v>0.8833333333333333</v>
      </c>
      <c r="DY22" s="66">
        <f t="shared" si="72"/>
        <v>53</v>
      </c>
      <c r="DZ22" s="66">
        <f t="shared" si="66"/>
        <v>53</v>
      </c>
      <c r="EA22" s="66">
        <f t="shared" si="73"/>
        <v>3</v>
      </c>
      <c r="EB22" s="66">
        <f t="shared" si="74"/>
        <v>53</v>
      </c>
      <c r="EC22" s="66">
        <f>EC21+CH22</f>
        <v>4</v>
      </c>
      <c r="ED22" s="66">
        <f>ED21+CI22</f>
        <v>45</v>
      </c>
      <c r="EE22" s="66">
        <f t="shared" si="75"/>
        <v>0.75</v>
      </c>
      <c r="EF22" s="66">
        <f>EC22+EE22</f>
        <v>4.75</v>
      </c>
      <c r="EG22" s="66">
        <f>EF22/B22</f>
        <v>2.375</v>
      </c>
      <c r="EH22" s="66">
        <f t="shared" si="78"/>
        <v>2</v>
      </c>
      <c r="EI22" s="66">
        <f>EG22-EH22</f>
        <v>0.375</v>
      </c>
      <c r="EJ22" s="66">
        <f t="shared" si="80"/>
        <v>22.5</v>
      </c>
      <c r="EK22" s="66">
        <f t="shared" si="81"/>
        <v>23</v>
      </c>
      <c r="EL22" s="66">
        <f>EH22</f>
        <v>2</v>
      </c>
      <c r="EM22" s="66">
        <f>EK22</f>
        <v>23</v>
      </c>
      <c r="EN22" s="66">
        <f>EN21+CK22</f>
        <v>7</v>
      </c>
      <c r="EO22" s="66">
        <f>EO21+CL22</f>
        <v>36</v>
      </c>
      <c r="EP22" s="66">
        <f t="shared" si="91"/>
        <v>0.6</v>
      </c>
      <c r="EQ22" s="66">
        <f t="shared" si="92"/>
        <v>7.6</v>
      </c>
      <c r="ER22" s="66">
        <f t="shared" si="93"/>
        <v>3.8</v>
      </c>
      <c r="ES22" s="66">
        <f t="shared" si="94"/>
        <v>3</v>
      </c>
      <c r="ET22" s="66">
        <f t="shared" si="95"/>
        <v>0.79999999999999982</v>
      </c>
      <c r="EU22" s="66">
        <f t="shared" si="96"/>
        <v>47.999999999999986</v>
      </c>
      <c r="EV22" s="66">
        <f t="shared" si="97"/>
        <v>48</v>
      </c>
      <c r="EW22" s="66">
        <f t="shared" si="98"/>
        <v>3</v>
      </c>
      <c r="EX22" s="66">
        <f t="shared" si="99"/>
        <v>48</v>
      </c>
      <c r="EY22" s="66"/>
      <c r="EZ22" s="66"/>
      <c r="FA22" s="66"/>
      <c r="FB22" s="66"/>
      <c r="FC22" s="66"/>
      <c r="FD22" s="66"/>
    </row>
    <row r="23" spans="1:165" ht="18.75" customHeight="1">
      <c r="A23" s="175">
        <v>22</v>
      </c>
      <c r="B23" s="166">
        <v>3</v>
      </c>
      <c r="C23" s="72">
        <v>40697</v>
      </c>
      <c r="D23" s="73">
        <f t="shared" si="0"/>
        <v>6</v>
      </c>
      <c r="E23" s="9" t="s">
        <v>39</v>
      </c>
      <c r="F23" s="166">
        <v>2</v>
      </c>
      <c r="G23" s="10" t="s">
        <v>38</v>
      </c>
      <c r="H23" s="10" t="s">
        <v>175</v>
      </c>
      <c r="I23" s="10" t="s">
        <v>176</v>
      </c>
      <c r="J23" s="11">
        <v>0.68055555555555547</v>
      </c>
      <c r="K23" s="73">
        <v>3592.81</v>
      </c>
      <c r="L23" s="10" t="s">
        <v>33</v>
      </c>
      <c r="M23" s="166">
        <v>58</v>
      </c>
      <c r="N23" s="166">
        <v>1</v>
      </c>
      <c r="O23" s="10" t="s">
        <v>35</v>
      </c>
      <c r="P23" s="11">
        <v>0.68055555555555547</v>
      </c>
      <c r="Q23" s="11">
        <v>0.68055555555555547</v>
      </c>
      <c r="R23" s="12">
        <f t="shared" si="1"/>
        <v>0</v>
      </c>
      <c r="S23" s="13">
        <f t="shared" si="2"/>
        <v>0</v>
      </c>
      <c r="T23" s="13">
        <f t="shared" si="3"/>
        <v>0</v>
      </c>
      <c r="U23" s="11">
        <v>0.68402777777777779</v>
      </c>
      <c r="V23" s="12">
        <f t="shared" si="4"/>
        <v>3.4722222222223209E-3</v>
      </c>
      <c r="W23" s="13">
        <f t="shared" si="5"/>
        <v>0</v>
      </c>
      <c r="X23" s="13">
        <f t="shared" si="6"/>
        <v>5</v>
      </c>
      <c r="Y23" s="11">
        <v>0.68611111111111101</v>
      </c>
      <c r="Z23" s="12">
        <f t="shared" si="7"/>
        <v>2.0833333333332149E-3</v>
      </c>
      <c r="AA23" s="13">
        <f t="shared" si="8"/>
        <v>0</v>
      </c>
      <c r="AB23" s="13">
        <f t="shared" si="9"/>
        <v>3</v>
      </c>
      <c r="AC23" s="11">
        <v>0.70833333333333337</v>
      </c>
      <c r="AD23" s="12">
        <f t="shared" si="10"/>
        <v>2.2222222222222365E-2</v>
      </c>
      <c r="AE23" s="13">
        <f t="shared" si="11"/>
        <v>0</v>
      </c>
      <c r="AF23" s="13">
        <f t="shared" si="12"/>
        <v>32</v>
      </c>
      <c r="AG23" s="11">
        <v>0.70833333333333337</v>
      </c>
      <c r="AH23" s="11">
        <v>0.77083333333333337</v>
      </c>
      <c r="AI23" s="12">
        <f t="shared" si="13"/>
        <v>6.25E-2</v>
      </c>
      <c r="AJ23" s="90">
        <f t="shared" si="14"/>
        <v>1</v>
      </c>
      <c r="AK23" s="90">
        <f t="shared" si="15"/>
        <v>30</v>
      </c>
      <c r="AL23" s="11">
        <v>0.70833333333333337</v>
      </c>
      <c r="AM23" s="11">
        <v>0.80555555555555547</v>
      </c>
      <c r="AN23" s="12">
        <f t="shared" si="16"/>
        <v>9.7222222222222099E-2</v>
      </c>
      <c r="AO23" s="13">
        <f t="shared" si="17"/>
        <v>2</v>
      </c>
      <c r="AP23" s="13">
        <f t="shared" si="18"/>
        <v>20</v>
      </c>
      <c r="AQ23" s="11">
        <v>0.80902777777777779</v>
      </c>
      <c r="AR23" s="12">
        <f t="shared" si="19"/>
        <v>3.819444444444442E-2</v>
      </c>
      <c r="AS23" s="90">
        <f t="shared" si="20"/>
        <v>0</v>
      </c>
      <c r="AT23" s="13">
        <f t="shared" si="21"/>
        <v>55</v>
      </c>
      <c r="AU23" s="11">
        <v>0.89027777777777783</v>
      </c>
      <c r="AV23" s="12">
        <f t="shared" si="22"/>
        <v>8.1250000000000044E-2</v>
      </c>
      <c r="AW23" s="13">
        <f t="shared" si="23"/>
        <v>1</v>
      </c>
      <c r="AX23" s="13">
        <f t="shared" si="24"/>
        <v>57</v>
      </c>
      <c r="AY23" s="11">
        <v>1.0555555555555556</v>
      </c>
      <c r="AZ23" s="12">
        <f t="shared" si="25"/>
        <v>0.16527777777777775</v>
      </c>
      <c r="BA23" s="90">
        <f t="shared" si="26"/>
        <v>3</v>
      </c>
      <c r="BB23" s="90">
        <f t="shared" si="27"/>
        <v>58</v>
      </c>
      <c r="BC23" s="11">
        <v>5.5555555555555552E-2</v>
      </c>
      <c r="BD23" s="11">
        <v>5.5555555555555552E-2</v>
      </c>
      <c r="BE23" s="12">
        <f t="shared" si="28"/>
        <v>0</v>
      </c>
      <c r="BF23" s="13">
        <f t="shared" si="29"/>
        <v>0</v>
      </c>
      <c r="BG23" s="13">
        <f t="shared" si="30"/>
        <v>0</v>
      </c>
      <c r="BH23" s="11">
        <v>5.5555555555555552E-2</v>
      </c>
      <c r="BI23" s="11">
        <v>5.5555555555555552E-2</v>
      </c>
      <c r="BJ23" s="67"/>
      <c r="BK23" s="13">
        <f t="shared" si="109"/>
        <v>0</v>
      </c>
      <c r="BL23" s="13">
        <f t="shared" si="107"/>
        <v>0</v>
      </c>
      <c r="BM23" s="13">
        <f t="shared" si="108"/>
        <v>0</v>
      </c>
      <c r="BN23" s="11">
        <v>8.3333333333333329E-2</v>
      </c>
      <c r="BO23" s="12">
        <f t="shared" si="31"/>
        <v>2.7777777777777776E-2</v>
      </c>
      <c r="BP23" s="90">
        <f t="shared" si="32"/>
        <v>0</v>
      </c>
      <c r="BQ23" s="90">
        <f t="shared" si="33"/>
        <v>40</v>
      </c>
      <c r="BR23" s="11">
        <v>0.10069444444444443</v>
      </c>
      <c r="BS23" s="12">
        <f t="shared" si="34"/>
        <v>1.7361111111111105E-2</v>
      </c>
      <c r="BT23" s="90">
        <f t="shared" si="35"/>
        <v>0</v>
      </c>
      <c r="BU23" s="90">
        <f t="shared" si="36"/>
        <v>25</v>
      </c>
      <c r="BV23" s="11">
        <v>0.10069444444444443</v>
      </c>
      <c r="BW23" s="11">
        <v>1.1041666666666667</v>
      </c>
      <c r="BX23" s="12">
        <f t="shared" si="37"/>
        <v>1.0034722222222223</v>
      </c>
      <c r="BY23" s="13">
        <f t="shared" si="38"/>
        <v>0</v>
      </c>
      <c r="BZ23" s="13">
        <f t="shared" si="39"/>
        <v>5</v>
      </c>
      <c r="CA23" s="12">
        <f t="shared" si="40"/>
        <v>0.42361111111111127</v>
      </c>
      <c r="CB23" s="13">
        <f t="shared" si="41"/>
        <v>10</v>
      </c>
      <c r="CC23" s="13">
        <f t="shared" si="42"/>
        <v>10</v>
      </c>
      <c r="CD23" s="12">
        <f t="shared" ref="CD23:CD30" si="111">AD23+AR23+BO23+BS23</f>
        <v>0.10555555555555567</v>
      </c>
      <c r="CE23" s="13">
        <f t="shared" si="43"/>
        <v>2</v>
      </c>
      <c r="CF23" s="13">
        <f t="shared" si="67"/>
        <v>32</v>
      </c>
      <c r="CG23" s="12">
        <f t="shared" si="85"/>
        <v>6.25E-2</v>
      </c>
      <c r="CH23" s="13">
        <f t="shared" si="44"/>
        <v>1</v>
      </c>
      <c r="CI23" s="13">
        <f t="shared" si="45"/>
        <v>30</v>
      </c>
      <c r="CJ23" s="12">
        <f t="shared" si="86"/>
        <v>0.16527777777777775</v>
      </c>
      <c r="CK23" s="13">
        <f t="shared" si="46"/>
        <v>3</v>
      </c>
      <c r="CL23" s="13">
        <f t="shared" si="47"/>
        <v>58</v>
      </c>
      <c r="CM23" s="13"/>
      <c r="CN23" s="13"/>
      <c r="CO23" s="13"/>
      <c r="CP23" s="12">
        <f t="shared" si="48"/>
        <v>7.8472222222222193E-2</v>
      </c>
      <c r="CQ23" s="13">
        <f t="shared" si="49"/>
        <v>1</v>
      </c>
      <c r="CR23" s="13">
        <f t="shared" si="50"/>
        <v>53</v>
      </c>
      <c r="CS23" s="11">
        <v>0</v>
      </c>
      <c r="CT23" s="13">
        <f t="shared" si="51"/>
        <v>0</v>
      </c>
      <c r="CU23" s="13">
        <f t="shared" si="52"/>
        <v>0</v>
      </c>
      <c r="CV23" s="11">
        <v>0</v>
      </c>
      <c r="CW23" s="13">
        <f t="shared" si="68"/>
        <v>0</v>
      </c>
      <c r="CX23" s="13">
        <f t="shared" si="53"/>
        <v>0</v>
      </c>
      <c r="CY23" s="11">
        <v>1.6666666666666666E-2</v>
      </c>
      <c r="CZ23" s="13">
        <f t="shared" si="54"/>
        <v>0</v>
      </c>
      <c r="DA23" s="13">
        <f t="shared" si="55"/>
        <v>24</v>
      </c>
      <c r="DB23" s="11">
        <v>0</v>
      </c>
      <c r="DC23" s="13">
        <f t="shared" si="56"/>
        <v>0</v>
      </c>
      <c r="DD23" s="13">
        <f t="shared" si="57"/>
        <v>0</v>
      </c>
      <c r="DE23" s="11">
        <v>6.9444444444444441E-3</v>
      </c>
      <c r="DF23" s="13">
        <f t="shared" si="58"/>
        <v>0</v>
      </c>
      <c r="DG23" s="13">
        <f t="shared" si="59"/>
        <v>10</v>
      </c>
      <c r="DH23" s="11">
        <v>6.3194444444444442E-2</v>
      </c>
      <c r="DI23" s="13">
        <f t="shared" si="60"/>
        <v>1</v>
      </c>
      <c r="DJ23" s="13">
        <f t="shared" si="61"/>
        <v>31</v>
      </c>
      <c r="DK23" s="11">
        <v>0</v>
      </c>
      <c r="DL23" s="35">
        <f t="shared" si="62"/>
        <v>0</v>
      </c>
      <c r="DM23" s="61">
        <f t="shared" si="63"/>
        <v>0</v>
      </c>
      <c r="DN23" s="66">
        <f t="shared" si="69"/>
        <v>76376.3</v>
      </c>
      <c r="DO23" s="74">
        <f t="shared" si="70"/>
        <v>1282</v>
      </c>
      <c r="DP23" s="66">
        <f t="shared" si="64"/>
        <v>61.945</v>
      </c>
      <c r="DQ23" s="63">
        <f t="shared" si="65"/>
        <v>59.575897035881439</v>
      </c>
      <c r="DR23" s="66">
        <f t="shared" si="100"/>
        <v>8</v>
      </c>
      <c r="DS23" s="75">
        <f t="shared" si="101"/>
        <v>138</v>
      </c>
      <c r="DT23" s="66">
        <f t="shared" si="102"/>
        <v>2.2999999999999998</v>
      </c>
      <c r="DU23" s="66">
        <f t="shared" si="103"/>
        <v>10.3</v>
      </c>
      <c r="DV23" s="66">
        <f t="shared" si="110"/>
        <v>3.4333333333333336</v>
      </c>
      <c r="DW23" s="66">
        <f t="shared" si="87"/>
        <v>3</v>
      </c>
      <c r="DX23" s="66">
        <f t="shared" si="71"/>
        <v>0.43333333333333357</v>
      </c>
      <c r="DY23" s="66">
        <f t="shared" si="72"/>
        <v>26.000000000000014</v>
      </c>
      <c r="DZ23" s="66">
        <f t="shared" si="66"/>
        <v>26</v>
      </c>
      <c r="EA23" s="66">
        <f t="shared" si="73"/>
        <v>3</v>
      </c>
      <c r="EB23" s="66">
        <f t="shared" si="74"/>
        <v>26</v>
      </c>
      <c r="EC23" s="66">
        <f t="shared" ref="EC23:EC52" si="112">EC22+CH23</f>
        <v>5</v>
      </c>
      <c r="ED23" s="66">
        <f t="shared" ref="ED23:ED52" si="113">ED22+CI23</f>
        <v>75</v>
      </c>
      <c r="EE23" s="66">
        <f t="shared" si="75"/>
        <v>1.25</v>
      </c>
      <c r="EF23" s="66">
        <f t="shared" ref="EF23:EF54" si="114">EC23+EE23</f>
        <v>6.25</v>
      </c>
      <c r="EG23" s="66">
        <f t="shared" ref="EG23:EG54" si="115">EF23/B23</f>
        <v>2.0833333333333335</v>
      </c>
      <c r="EH23" s="66">
        <f t="shared" si="78"/>
        <v>2</v>
      </c>
      <c r="EI23" s="66">
        <f t="shared" ref="EI23:EI54" si="116">EG23-EH23</f>
        <v>8.3333333333333481E-2</v>
      </c>
      <c r="EJ23" s="66">
        <f t="shared" si="80"/>
        <v>5.0000000000000089</v>
      </c>
      <c r="EK23" s="66">
        <f t="shared" si="81"/>
        <v>6</v>
      </c>
      <c r="EL23" s="66">
        <f t="shared" ref="EL23:EL54" si="117">EH23</f>
        <v>2</v>
      </c>
      <c r="EM23" s="66">
        <f t="shared" ref="EM23:EM54" si="118">EK23</f>
        <v>6</v>
      </c>
      <c r="EN23" s="66">
        <f t="shared" ref="EN23:EN52" si="119">EN22+CK23</f>
        <v>10</v>
      </c>
      <c r="EO23" s="66">
        <f t="shared" ref="EO23:EO52" si="120">EO22+CL23</f>
        <v>94</v>
      </c>
      <c r="EP23" s="66">
        <f t="shared" si="91"/>
        <v>1.5666666666666667</v>
      </c>
      <c r="EQ23" s="66">
        <f t="shared" ref="EQ23:EQ54" si="121">EN23+EP23</f>
        <v>11.566666666666666</v>
      </c>
      <c r="ER23" s="66">
        <f t="shared" ref="ER23:ER54" si="122">EQ23/B23</f>
        <v>3.8555555555555556</v>
      </c>
      <c r="ES23" s="66">
        <f t="shared" si="94"/>
        <v>3</v>
      </c>
      <c r="ET23" s="66">
        <f t="shared" ref="ET23:ET54" si="123">ER23-ES23</f>
        <v>0.85555555555555562</v>
      </c>
      <c r="EU23" s="66">
        <f t="shared" si="96"/>
        <v>51.333333333333336</v>
      </c>
      <c r="EV23" s="66">
        <f t="shared" si="97"/>
        <v>52</v>
      </c>
      <c r="EW23" s="66">
        <f t="shared" ref="EW23:EW54" si="124">ES23</f>
        <v>3</v>
      </c>
      <c r="EX23" s="66">
        <f t="shared" ref="EX23:EX54" si="125">EV23</f>
        <v>52</v>
      </c>
      <c r="EY23" s="66"/>
      <c r="EZ23" s="66"/>
      <c r="FA23" s="66"/>
      <c r="FB23" s="66"/>
      <c r="FC23" s="66"/>
      <c r="FD23" s="66"/>
    </row>
    <row r="24" spans="1:165" ht="17.25" customHeight="1">
      <c r="A24" s="199">
        <v>23</v>
      </c>
      <c r="B24" s="166">
        <v>4</v>
      </c>
      <c r="C24" s="72">
        <v>40698</v>
      </c>
      <c r="D24" s="73">
        <f t="shared" si="0"/>
        <v>6</v>
      </c>
      <c r="E24" s="9" t="s">
        <v>39</v>
      </c>
      <c r="F24" s="166">
        <v>3</v>
      </c>
      <c r="G24" s="10" t="s">
        <v>38</v>
      </c>
      <c r="H24" s="10" t="s">
        <v>175</v>
      </c>
      <c r="I24" s="10" t="s">
        <v>176</v>
      </c>
      <c r="J24" s="11">
        <v>0.63194444444444442</v>
      </c>
      <c r="K24" s="73">
        <v>3714.88</v>
      </c>
      <c r="L24" s="10" t="s">
        <v>33</v>
      </c>
      <c r="M24" s="166">
        <v>59</v>
      </c>
      <c r="N24" s="166">
        <v>0</v>
      </c>
      <c r="O24" s="55" t="s">
        <v>35</v>
      </c>
      <c r="P24" s="54">
        <v>0.63194444444444442</v>
      </c>
      <c r="Q24" s="54">
        <v>0.63194444444444442</v>
      </c>
      <c r="R24" s="12">
        <f t="shared" si="1"/>
        <v>0</v>
      </c>
      <c r="S24" s="13">
        <f t="shared" si="2"/>
        <v>0</v>
      </c>
      <c r="T24" s="13">
        <f t="shared" si="3"/>
        <v>0</v>
      </c>
      <c r="U24" s="54">
        <v>0.63194444444444442</v>
      </c>
      <c r="V24" s="12">
        <f t="shared" si="4"/>
        <v>0</v>
      </c>
      <c r="W24" s="13">
        <f t="shared" si="5"/>
        <v>0</v>
      </c>
      <c r="X24" s="13">
        <f t="shared" si="6"/>
        <v>0</v>
      </c>
      <c r="Y24" s="54">
        <v>0.63194444444444442</v>
      </c>
      <c r="Z24" s="12">
        <f t="shared" si="7"/>
        <v>0</v>
      </c>
      <c r="AA24" s="13">
        <f t="shared" si="8"/>
        <v>0</v>
      </c>
      <c r="AB24" s="13">
        <f t="shared" si="9"/>
        <v>0</v>
      </c>
      <c r="AC24" s="54">
        <v>0.64583333333333337</v>
      </c>
      <c r="AD24" s="12">
        <f t="shared" si="10"/>
        <v>1.3888888888888951E-2</v>
      </c>
      <c r="AE24" s="13">
        <f t="shared" si="11"/>
        <v>0</v>
      </c>
      <c r="AF24" s="13">
        <f t="shared" si="12"/>
        <v>20</v>
      </c>
      <c r="AG24" s="54">
        <v>0.64583333333333337</v>
      </c>
      <c r="AH24" s="54">
        <v>0.66666666666666663</v>
      </c>
      <c r="AI24" s="12">
        <f t="shared" si="13"/>
        <v>2.0833333333333259E-2</v>
      </c>
      <c r="AJ24" s="90">
        <f t="shared" si="14"/>
        <v>0</v>
      </c>
      <c r="AK24" s="90">
        <f t="shared" si="15"/>
        <v>30</v>
      </c>
      <c r="AL24" s="54">
        <v>0.64583333333333337</v>
      </c>
      <c r="AM24" s="54">
        <v>0.66666666666666663</v>
      </c>
      <c r="AN24" s="12">
        <f t="shared" si="16"/>
        <v>2.0833333333333259E-2</v>
      </c>
      <c r="AO24" s="13">
        <f t="shared" si="17"/>
        <v>0</v>
      </c>
      <c r="AP24" s="13">
        <f t="shared" si="18"/>
        <v>30</v>
      </c>
      <c r="AQ24" s="11">
        <v>0.69513888888888886</v>
      </c>
      <c r="AR24" s="12">
        <f t="shared" si="19"/>
        <v>2.8472222222222232E-2</v>
      </c>
      <c r="AS24" s="90">
        <f t="shared" si="20"/>
        <v>0</v>
      </c>
      <c r="AT24" s="13">
        <f t="shared" si="21"/>
        <v>41</v>
      </c>
      <c r="AU24" s="11">
        <v>0.71180555555555547</v>
      </c>
      <c r="AV24" s="12">
        <f t="shared" si="22"/>
        <v>1.6666666666666607E-2</v>
      </c>
      <c r="AW24" s="13">
        <f t="shared" si="23"/>
        <v>0</v>
      </c>
      <c r="AX24" s="13">
        <f t="shared" si="24"/>
        <v>24</v>
      </c>
      <c r="AY24" s="11">
        <v>0.89444444444444438</v>
      </c>
      <c r="AZ24" s="12">
        <f t="shared" si="25"/>
        <v>0.18263888888888891</v>
      </c>
      <c r="BA24" s="90">
        <f t="shared" si="26"/>
        <v>4</v>
      </c>
      <c r="BB24" s="90">
        <f t="shared" si="27"/>
        <v>23</v>
      </c>
      <c r="BC24" s="11">
        <v>0.89444444444444438</v>
      </c>
      <c r="BD24" s="11">
        <v>0.89444444444444438</v>
      </c>
      <c r="BE24" s="12">
        <f t="shared" si="28"/>
        <v>0</v>
      </c>
      <c r="BF24" s="13">
        <f t="shared" si="29"/>
        <v>0</v>
      </c>
      <c r="BG24" s="13">
        <f t="shared" si="30"/>
        <v>0</v>
      </c>
      <c r="BH24" s="11">
        <v>0.89444444444444438</v>
      </c>
      <c r="BI24" s="11">
        <v>0.89444444444444438</v>
      </c>
      <c r="BJ24" s="67"/>
      <c r="BK24" s="13">
        <f t="shared" si="109"/>
        <v>0</v>
      </c>
      <c r="BL24" s="13">
        <f t="shared" si="107"/>
        <v>0</v>
      </c>
      <c r="BM24" s="13">
        <f t="shared" si="108"/>
        <v>0</v>
      </c>
      <c r="BN24" s="54">
        <v>0.90277777777777779</v>
      </c>
      <c r="BO24" s="12">
        <f t="shared" si="31"/>
        <v>8.3333333333334147E-3</v>
      </c>
      <c r="BP24" s="90">
        <f t="shared" si="32"/>
        <v>0</v>
      </c>
      <c r="BQ24" s="90">
        <f t="shared" si="33"/>
        <v>12</v>
      </c>
      <c r="BR24" s="11">
        <v>0.92361111111111116</v>
      </c>
      <c r="BS24" s="12">
        <f t="shared" si="34"/>
        <v>2.083333333333337E-2</v>
      </c>
      <c r="BT24" s="90">
        <f t="shared" si="35"/>
        <v>0</v>
      </c>
      <c r="BU24" s="90">
        <f t="shared" si="36"/>
        <v>30</v>
      </c>
      <c r="BV24" s="665">
        <v>0.90277777777777779</v>
      </c>
      <c r="BW24" s="665">
        <v>0.90972222222222221</v>
      </c>
      <c r="BX24" s="12">
        <f t="shared" si="37"/>
        <v>6.9444444444444198E-3</v>
      </c>
      <c r="BY24" s="13">
        <f t="shared" si="38"/>
        <v>0</v>
      </c>
      <c r="BZ24" s="13">
        <f t="shared" si="39"/>
        <v>10</v>
      </c>
      <c r="CA24" s="12">
        <f t="shared" si="40"/>
        <v>0.27777777777777779</v>
      </c>
      <c r="CB24" s="13">
        <f t="shared" si="41"/>
        <v>6</v>
      </c>
      <c r="CC24" s="13">
        <f t="shared" si="42"/>
        <v>40</v>
      </c>
      <c r="CD24" s="12">
        <f t="shared" si="111"/>
        <v>7.1527777777777968E-2</v>
      </c>
      <c r="CE24" s="13">
        <f t="shared" si="43"/>
        <v>1</v>
      </c>
      <c r="CF24" s="13">
        <f t="shared" si="67"/>
        <v>43</v>
      </c>
      <c r="CG24" s="12">
        <f t="shared" si="85"/>
        <v>2.0833333333333259E-2</v>
      </c>
      <c r="CH24" s="13">
        <f t="shared" si="44"/>
        <v>0</v>
      </c>
      <c r="CI24" s="13">
        <f t="shared" si="45"/>
        <v>30</v>
      </c>
      <c r="CJ24" s="12">
        <f t="shared" si="86"/>
        <v>0.18263888888888891</v>
      </c>
      <c r="CK24" s="13">
        <f t="shared" si="46"/>
        <v>4</v>
      </c>
      <c r="CL24" s="13">
        <f t="shared" si="47"/>
        <v>23</v>
      </c>
      <c r="CM24" s="13"/>
      <c r="CN24" s="13"/>
      <c r="CO24" s="13"/>
      <c r="CP24" s="12">
        <f t="shared" si="48"/>
        <v>6.5972222222222238E-2</v>
      </c>
      <c r="CQ24" s="13">
        <f t="shared" si="49"/>
        <v>1</v>
      </c>
      <c r="CR24" s="13">
        <f t="shared" si="50"/>
        <v>35</v>
      </c>
      <c r="CS24" s="11">
        <v>0</v>
      </c>
      <c r="CT24" s="13">
        <f t="shared" si="51"/>
        <v>0</v>
      </c>
      <c r="CU24" s="13">
        <f t="shared" si="52"/>
        <v>0</v>
      </c>
      <c r="CV24" s="11">
        <v>0</v>
      </c>
      <c r="CW24" s="13">
        <f t="shared" si="68"/>
        <v>0</v>
      </c>
      <c r="CX24" s="13">
        <f t="shared" si="53"/>
        <v>0</v>
      </c>
      <c r="CY24" s="11">
        <v>1.5972222222222224E-2</v>
      </c>
      <c r="CZ24" s="13">
        <f t="shared" si="54"/>
        <v>0</v>
      </c>
      <c r="DA24" s="13">
        <f t="shared" si="55"/>
        <v>23</v>
      </c>
      <c r="DB24" s="11">
        <v>0</v>
      </c>
      <c r="DC24" s="13">
        <f t="shared" si="56"/>
        <v>0</v>
      </c>
      <c r="DD24" s="13">
        <f t="shared" si="57"/>
        <v>0</v>
      </c>
      <c r="DE24" s="11">
        <v>4.8611111111111112E-3</v>
      </c>
      <c r="DF24" s="13">
        <f t="shared" si="58"/>
        <v>0</v>
      </c>
      <c r="DG24" s="13">
        <f t="shared" si="59"/>
        <v>7</v>
      </c>
      <c r="DH24" s="11">
        <v>9.5833333333333326E-2</v>
      </c>
      <c r="DI24" s="13">
        <f t="shared" si="60"/>
        <v>2</v>
      </c>
      <c r="DJ24" s="13">
        <f t="shared" si="61"/>
        <v>18</v>
      </c>
      <c r="DK24" s="11">
        <v>0</v>
      </c>
      <c r="DL24" s="35">
        <f t="shared" si="62"/>
        <v>0</v>
      </c>
      <c r="DM24" s="61">
        <f t="shared" si="63"/>
        <v>0</v>
      </c>
      <c r="DN24" s="66">
        <f t="shared" si="69"/>
        <v>80091.180000000008</v>
      </c>
      <c r="DO24" s="74">
        <f t="shared" si="70"/>
        <v>1341</v>
      </c>
      <c r="DP24" s="66">
        <f t="shared" si="64"/>
        <v>62.964067796610173</v>
      </c>
      <c r="DQ24" s="63">
        <f t="shared" si="65"/>
        <v>59.724966442953026</v>
      </c>
      <c r="DR24" s="66">
        <f t="shared" si="100"/>
        <v>9</v>
      </c>
      <c r="DS24" s="75">
        <f t="shared" si="101"/>
        <v>181</v>
      </c>
      <c r="DT24" s="66">
        <f t="shared" si="102"/>
        <v>3.0166666666666666</v>
      </c>
      <c r="DU24" s="66">
        <f t="shared" si="103"/>
        <v>12.016666666666666</v>
      </c>
      <c r="DV24" s="66">
        <f t="shared" si="110"/>
        <v>3.0041666666666664</v>
      </c>
      <c r="DW24" s="66">
        <f t="shared" si="87"/>
        <v>3</v>
      </c>
      <c r="DX24" s="66">
        <f t="shared" si="71"/>
        <v>4.1666666666664298E-3</v>
      </c>
      <c r="DY24" s="66">
        <f t="shared" si="72"/>
        <v>0.24999999999998579</v>
      </c>
      <c r="DZ24" s="66">
        <f t="shared" si="66"/>
        <v>1</v>
      </c>
      <c r="EA24" s="66">
        <f t="shared" si="73"/>
        <v>3</v>
      </c>
      <c r="EB24" s="66">
        <f t="shared" si="74"/>
        <v>1</v>
      </c>
      <c r="EC24" s="66">
        <f t="shared" si="112"/>
        <v>5</v>
      </c>
      <c r="ED24" s="66">
        <f t="shared" si="113"/>
        <v>105</v>
      </c>
      <c r="EE24" s="66">
        <f t="shared" si="75"/>
        <v>1.75</v>
      </c>
      <c r="EF24" s="66">
        <f t="shared" si="114"/>
        <v>6.75</v>
      </c>
      <c r="EG24" s="66">
        <f t="shared" si="115"/>
        <v>1.6875</v>
      </c>
      <c r="EH24" s="66">
        <f t="shared" si="78"/>
        <v>1</v>
      </c>
      <c r="EI24" s="66">
        <f t="shared" si="116"/>
        <v>0.6875</v>
      </c>
      <c r="EJ24" s="66">
        <f t="shared" si="80"/>
        <v>41.25</v>
      </c>
      <c r="EK24" s="66">
        <f t="shared" si="81"/>
        <v>42</v>
      </c>
      <c r="EL24" s="66">
        <f t="shared" si="117"/>
        <v>1</v>
      </c>
      <c r="EM24" s="66">
        <f t="shared" si="118"/>
        <v>42</v>
      </c>
      <c r="EN24" s="66">
        <f t="shared" si="119"/>
        <v>14</v>
      </c>
      <c r="EO24" s="66">
        <f t="shared" si="120"/>
        <v>117</v>
      </c>
      <c r="EP24" s="66">
        <f t="shared" si="91"/>
        <v>1.95</v>
      </c>
      <c r="EQ24" s="66">
        <f t="shared" si="121"/>
        <v>15.95</v>
      </c>
      <c r="ER24" s="66">
        <f t="shared" si="122"/>
        <v>3.9874999999999998</v>
      </c>
      <c r="ES24" s="66">
        <f t="shared" si="94"/>
        <v>3</v>
      </c>
      <c r="ET24" s="66">
        <f t="shared" si="123"/>
        <v>0.98749999999999982</v>
      </c>
      <c r="EU24" s="66">
        <f t="shared" si="96"/>
        <v>59.249999999999986</v>
      </c>
      <c r="EV24" s="66">
        <f t="shared" si="97"/>
        <v>60</v>
      </c>
      <c r="EW24" s="66">
        <f t="shared" si="124"/>
        <v>3</v>
      </c>
      <c r="EX24" s="66">
        <f t="shared" si="125"/>
        <v>60</v>
      </c>
      <c r="EY24" s="66"/>
      <c r="EZ24" s="66"/>
      <c r="FA24" s="66"/>
      <c r="FB24" s="66"/>
      <c r="FC24" s="66"/>
      <c r="FD24" s="66"/>
    </row>
    <row r="25" spans="1:165" ht="39" customHeight="1">
      <c r="A25" s="175">
        <v>24</v>
      </c>
      <c r="B25" s="166">
        <v>5</v>
      </c>
      <c r="C25" s="72">
        <v>40698</v>
      </c>
      <c r="D25" s="73">
        <f t="shared" si="0"/>
        <v>6</v>
      </c>
      <c r="E25" s="9" t="s">
        <v>39</v>
      </c>
      <c r="F25" s="166">
        <v>4</v>
      </c>
      <c r="G25" s="10" t="s">
        <v>38</v>
      </c>
      <c r="H25" s="10" t="s">
        <v>37</v>
      </c>
      <c r="I25" s="10" t="s">
        <v>36</v>
      </c>
      <c r="J25" s="11">
        <v>0.83333333333333337</v>
      </c>
      <c r="K25" s="73">
        <v>3553.69</v>
      </c>
      <c r="L25" s="10" t="s">
        <v>34</v>
      </c>
      <c r="M25" s="166">
        <v>59</v>
      </c>
      <c r="N25" s="166">
        <v>0</v>
      </c>
      <c r="O25" s="55" t="s">
        <v>260</v>
      </c>
      <c r="P25" s="54">
        <v>0.83333333333333337</v>
      </c>
      <c r="Q25" s="54">
        <v>0.83333333333333337</v>
      </c>
      <c r="R25" s="12">
        <f t="shared" si="1"/>
        <v>0</v>
      </c>
      <c r="S25" s="13">
        <f t="shared" si="2"/>
        <v>0</v>
      </c>
      <c r="T25" s="13">
        <f t="shared" si="3"/>
        <v>0</v>
      </c>
      <c r="U25" s="54">
        <v>0.83333333333333337</v>
      </c>
      <c r="V25" s="12">
        <f t="shared" si="4"/>
        <v>0</v>
      </c>
      <c r="W25" s="13">
        <f t="shared" si="5"/>
        <v>0</v>
      </c>
      <c r="X25" s="13">
        <f t="shared" si="6"/>
        <v>0</v>
      </c>
      <c r="Y25" s="54">
        <v>0.83333333333333337</v>
      </c>
      <c r="Z25" s="12">
        <f t="shared" si="7"/>
        <v>0</v>
      </c>
      <c r="AA25" s="13">
        <f t="shared" si="8"/>
        <v>0</v>
      </c>
      <c r="AB25" s="13">
        <f t="shared" si="9"/>
        <v>0</v>
      </c>
      <c r="AC25" s="11">
        <v>0.875</v>
      </c>
      <c r="AD25" s="12">
        <f t="shared" si="10"/>
        <v>4.166666666666663E-2</v>
      </c>
      <c r="AE25" s="13">
        <f t="shared" si="11"/>
        <v>1</v>
      </c>
      <c r="AF25" s="13">
        <f t="shared" si="12"/>
        <v>0</v>
      </c>
      <c r="AG25" s="11">
        <v>0.875</v>
      </c>
      <c r="AH25" s="11">
        <v>0.94444444444444453</v>
      </c>
      <c r="AI25" s="12">
        <f t="shared" si="13"/>
        <v>6.9444444444444531E-2</v>
      </c>
      <c r="AJ25" s="90">
        <f t="shared" si="14"/>
        <v>1</v>
      </c>
      <c r="AK25" s="90">
        <f t="shared" si="15"/>
        <v>40</v>
      </c>
      <c r="AL25" s="11">
        <v>0.875</v>
      </c>
      <c r="AM25" s="11">
        <v>0.94444444444444453</v>
      </c>
      <c r="AN25" s="12">
        <f t="shared" si="16"/>
        <v>6.9444444444444531E-2</v>
      </c>
      <c r="AO25" s="13">
        <f t="shared" si="17"/>
        <v>1</v>
      </c>
      <c r="AP25" s="13">
        <f t="shared" si="18"/>
        <v>40</v>
      </c>
      <c r="AQ25" s="11">
        <v>0.95624999999999993</v>
      </c>
      <c r="AR25" s="12">
        <f t="shared" si="19"/>
        <v>1.1805555555555403E-2</v>
      </c>
      <c r="AS25" s="90">
        <f t="shared" si="20"/>
        <v>0</v>
      </c>
      <c r="AT25" s="13">
        <f t="shared" si="21"/>
        <v>17</v>
      </c>
      <c r="AU25" s="11">
        <v>0.99861111111111101</v>
      </c>
      <c r="AV25" s="12">
        <f t="shared" si="22"/>
        <v>4.2361111111111072E-2</v>
      </c>
      <c r="AW25" s="13">
        <f t="shared" si="23"/>
        <v>1</v>
      </c>
      <c r="AX25" s="13">
        <f t="shared" si="24"/>
        <v>1</v>
      </c>
      <c r="AY25" s="11">
        <v>1.1055555555555556</v>
      </c>
      <c r="AZ25" s="12">
        <f t="shared" si="25"/>
        <v>0.10694444444444462</v>
      </c>
      <c r="BA25" s="90">
        <f t="shared" si="26"/>
        <v>2</v>
      </c>
      <c r="BB25" s="90">
        <f t="shared" si="27"/>
        <v>34</v>
      </c>
      <c r="BC25" s="11">
        <v>1.1055555555555556</v>
      </c>
      <c r="BD25" s="11">
        <v>1.1055555555555556</v>
      </c>
      <c r="BE25" s="12">
        <f t="shared" si="28"/>
        <v>0</v>
      </c>
      <c r="BF25" s="13">
        <f t="shared" si="29"/>
        <v>0</v>
      </c>
      <c r="BG25" s="13">
        <f t="shared" si="30"/>
        <v>0</v>
      </c>
      <c r="BH25" s="11">
        <v>1.1055555555555556</v>
      </c>
      <c r="BI25" s="11">
        <v>1.1055555555555556</v>
      </c>
      <c r="BJ25" s="67"/>
      <c r="BK25" s="13">
        <f t="shared" si="109"/>
        <v>0</v>
      </c>
      <c r="BL25" s="13">
        <f t="shared" si="107"/>
        <v>0</v>
      </c>
      <c r="BM25" s="13">
        <f t="shared" si="108"/>
        <v>0</v>
      </c>
      <c r="BN25" s="11">
        <v>1.1180555555555556</v>
      </c>
      <c r="BO25" s="12">
        <f t="shared" si="31"/>
        <v>1.2499999999999956E-2</v>
      </c>
      <c r="BP25" s="90">
        <f t="shared" si="32"/>
        <v>0</v>
      </c>
      <c r="BQ25" s="90">
        <f t="shared" si="33"/>
        <v>18</v>
      </c>
      <c r="BR25" s="11">
        <v>1.125</v>
      </c>
      <c r="BS25" s="12">
        <f t="shared" si="34"/>
        <v>6.9444444444444198E-3</v>
      </c>
      <c r="BT25" s="90">
        <f t="shared" si="35"/>
        <v>0</v>
      </c>
      <c r="BU25" s="90">
        <f t="shared" si="36"/>
        <v>10</v>
      </c>
      <c r="BV25" s="665">
        <v>1.125</v>
      </c>
      <c r="BW25" s="665">
        <v>1.125</v>
      </c>
      <c r="BX25" s="12">
        <f t="shared" si="37"/>
        <v>0</v>
      </c>
      <c r="BY25" s="13">
        <f t="shared" si="38"/>
        <v>0</v>
      </c>
      <c r="BZ25" s="13">
        <f t="shared" si="39"/>
        <v>0</v>
      </c>
      <c r="CA25" s="12">
        <f t="shared" si="40"/>
        <v>0.29166666666666663</v>
      </c>
      <c r="CB25" s="13">
        <f t="shared" si="41"/>
        <v>7</v>
      </c>
      <c r="CC25" s="13">
        <f t="shared" si="42"/>
        <v>0</v>
      </c>
      <c r="CD25" s="12">
        <f t="shared" si="111"/>
        <v>7.2916666666666408E-2</v>
      </c>
      <c r="CE25" s="13">
        <f t="shared" si="43"/>
        <v>1</v>
      </c>
      <c r="CF25" s="13">
        <f t="shared" si="67"/>
        <v>45</v>
      </c>
      <c r="CG25" s="12">
        <f t="shared" si="85"/>
        <v>6.9444444444444531E-2</v>
      </c>
      <c r="CH25" s="13">
        <f t="shared" si="44"/>
        <v>1</v>
      </c>
      <c r="CI25" s="13">
        <f t="shared" si="45"/>
        <v>40</v>
      </c>
      <c r="CJ25" s="12">
        <f t="shared" si="86"/>
        <v>0.10694444444444462</v>
      </c>
      <c r="CK25" s="13">
        <f t="shared" si="46"/>
        <v>2</v>
      </c>
      <c r="CL25" s="13">
        <f t="shared" si="47"/>
        <v>34</v>
      </c>
      <c r="CM25" s="13"/>
      <c r="CN25" s="13"/>
      <c r="CO25" s="13"/>
      <c r="CP25" s="12">
        <f t="shared" si="48"/>
        <v>5.4861111111111284E-2</v>
      </c>
      <c r="CQ25" s="13">
        <f t="shared" si="49"/>
        <v>1</v>
      </c>
      <c r="CR25" s="13">
        <f t="shared" si="50"/>
        <v>19</v>
      </c>
      <c r="CS25" s="11">
        <v>0</v>
      </c>
      <c r="CT25" s="13">
        <f t="shared" si="51"/>
        <v>0</v>
      </c>
      <c r="CU25" s="13">
        <f t="shared" si="52"/>
        <v>0</v>
      </c>
      <c r="CV25" s="11">
        <v>8.3333333333333332E-3</v>
      </c>
      <c r="CW25" s="13">
        <f t="shared" si="68"/>
        <v>0</v>
      </c>
      <c r="CX25" s="13">
        <f t="shared" si="53"/>
        <v>12</v>
      </c>
      <c r="CY25" s="11">
        <v>2.9861111111111113E-2</v>
      </c>
      <c r="CZ25" s="13">
        <f t="shared" si="54"/>
        <v>0</v>
      </c>
      <c r="DA25" s="13">
        <f t="shared" si="55"/>
        <v>43</v>
      </c>
      <c r="DB25" s="11">
        <v>0</v>
      </c>
      <c r="DC25" s="13">
        <f t="shared" si="56"/>
        <v>0</v>
      </c>
      <c r="DD25" s="13">
        <f t="shared" si="57"/>
        <v>0</v>
      </c>
      <c r="DE25" s="11">
        <v>0</v>
      </c>
      <c r="DF25" s="13">
        <f t="shared" si="58"/>
        <v>0</v>
      </c>
      <c r="DG25" s="13">
        <f t="shared" si="59"/>
        <v>0</v>
      </c>
      <c r="DH25" s="11">
        <v>1.3888888888888888E-2</v>
      </c>
      <c r="DI25" s="13">
        <f t="shared" si="60"/>
        <v>0</v>
      </c>
      <c r="DJ25" s="13">
        <f t="shared" si="61"/>
        <v>20</v>
      </c>
      <c r="DK25" s="11">
        <v>0</v>
      </c>
      <c r="DL25" s="35">
        <f t="shared" si="62"/>
        <v>0</v>
      </c>
      <c r="DM25" s="61">
        <f t="shared" si="63"/>
        <v>0</v>
      </c>
      <c r="DN25" s="66">
        <f t="shared" si="69"/>
        <v>83644.87000000001</v>
      </c>
      <c r="DO25" s="74">
        <f t="shared" si="70"/>
        <v>1400</v>
      </c>
      <c r="DP25" s="66">
        <f t="shared" si="64"/>
        <v>60.232033898305083</v>
      </c>
      <c r="DQ25" s="63">
        <f t="shared" si="65"/>
        <v>59.746335714285721</v>
      </c>
      <c r="DR25" s="66">
        <f t="shared" si="100"/>
        <v>10</v>
      </c>
      <c r="DS25" s="75">
        <f t="shared" si="101"/>
        <v>226</v>
      </c>
      <c r="DT25" s="66">
        <f t="shared" si="102"/>
        <v>3.7666666666666666</v>
      </c>
      <c r="DU25" s="66">
        <f t="shared" si="103"/>
        <v>13.766666666666666</v>
      </c>
      <c r="DV25" s="66">
        <f t="shared" si="110"/>
        <v>2.753333333333333</v>
      </c>
      <c r="DW25" s="66">
        <f t="shared" si="87"/>
        <v>2</v>
      </c>
      <c r="DX25" s="66">
        <f t="shared" si="71"/>
        <v>0.75333333333333297</v>
      </c>
      <c r="DY25" s="66">
        <f t="shared" si="72"/>
        <v>45.199999999999974</v>
      </c>
      <c r="DZ25" s="66">
        <f t="shared" si="66"/>
        <v>46</v>
      </c>
      <c r="EA25" s="66">
        <f t="shared" si="73"/>
        <v>2</v>
      </c>
      <c r="EB25" s="66">
        <f t="shared" si="74"/>
        <v>46</v>
      </c>
      <c r="EC25" s="66">
        <f t="shared" si="112"/>
        <v>6</v>
      </c>
      <c r="ED25" s="66">
        <f t="shared" si="113"/>
        <v>145</v>
      </c>
      <c r="EE25" s="66">
        <f t="shared" si="75"/>
        <v>2.4166666666666665</v>
      </c>
      <c r="EF25" s="66">
        <f t="shared" si="114"/>
        <v>8.4166666666666661</v>
      </c>
      <c r="EG25" s="66">
        <f t="shared" si="115"/>
        <v>1.6833333333333331</v>
      </c>
      <c r="EH25" s="66">
        <f t="shared" si="78"/>
        <v>1</v>
      </c>
      <c r="EI25" s="66">
        <f t="shared" si="116"/>
        <v>0.68333333333333313</v>
      </c>
      <c r="EJ25" s="66">
        <f t="shared" si="80"/>
        <v>40.999999999999986</v>
      </c>
      <c r="EK25" s="66">
        <f t="shared" si="81"/>
        <v>41</v>
      </c>
      <c r="EL25" s="66">
        <f t="shared" si="117"/>
        <v>1</v>
      </c>
      <c r="EM25" s="66">
        <f t="shared" si="118"/>
        <v>41</v>
      </c>
      <c r="EN25" s="66">
        <f t="shared" si="119"/>
        <v>16</v>
      </c>
      <c r="EO25" s="66">
        <f t="shared" si="120"/>
        <v>151</v>
      </c>
      <c r="EP25" s="66">
        <f t="shared" si="91"/>
        <v>2.5166666666666666</v>
      </c>
      <c r="EQ25" s="66">
        <f t="shared" si="121"/>
        <v>18.516666666666666</v>
      </c>
      <c r="ER25" s="66">
        <f t="shared" si="122"/>
        <v>3.7033333333333331</v>
      </c>
      <c r="ES25" s="66">
        <f t="shared" si="94"/>
        <v>3</v>
      </c>
      <c r="ET25" s="66">
        <f t="shared" si="123"/>
        <v>0.70333333333333314</v>
      </c>
      <c r="EU25" s="66">
        <f t="shared" si="96"/>
        <v>42.199999999999989</v>
      </c>
      <c r="EV25" s="66">
        <f t="shared" si="97"/>
        <v>43</v>
      </c>
      <c r="EW25" s="66">
        <f t="shared" si="124"/>
        <v>3</v>
      </c>
      <c r="EX25" s="66">
        <f t="shared" si="125"/>
        <v>43</v>
      </c>
      <c r="EY25" s="66"/>
      <c r="EZ25" s="66"/>
      <c r="FA25" s="66"/>
      <c r="FB25" s="66"/>
      <c r="FC25" s="66"/>
      <c r="FD25" s="66"/>
    </row>
    <row r="26" spans="1:165" ht="44.25" customHeight="1">
      <c r="A26" s="199">
        <v>25</v>
      </c>
      <c r="B26" s="166">
        <v>6</v>
      </c>
      <c r="C26" s="72">
        <v>40699</v>
      </c>
      <c r="D26" s="73">
        <f t="shared" si="0"/>
        <v>6</v>
      </c>
      <c r="E26" s="9" t="s">
        <v>171</v>
      </c>
      <c r="F26" s="166">
        <v>2</v>
      </c>
      <c r="G26" s="10" t="s">
        <v>172</v>
      </c>
      <c r="H26" s="10" t="s">
        <v>173</v>
      </c>
      <c r="I26" s="10" t="s">
        <v>174</v>
      </c>
      <c r="J26" s="11">
        <v>0.88263888888888886</v>
      </c>
      <c r="K26" s="73">
        <v>3468.22</v>
      </c>
      <c r="L26" s="55" t="s">
        <v>34</v>
      </c>
      <c r="M26" s="166">
        <v>59</v>
      </c>
      <c r="N26" s="166">
        <v>0</v>
      </c>
      <c r="O26" s="55" t="s">
        <v>260</v>
      </c>
      <c r="P26" s="54">
        <v>0.88263888888888886</v>
      </c>
      <c r="Q26" s="54">
        <v>0.88263888888888886</v>
      </c>
      <c r="R26" s="12">
        <f t="shared" si="1"/>
        <v>0</v>
      </c>
      <c r="S26" s="13">
        <f t="shared" si="2"/>
        <v>0</v>
      </c>
      <c r="T26" s="13">
        <f t="shared" si="3"/>
        <v>0</v>
      </c>
      <c r="U26" s="54">
        <v>0.89236111111111116</v>
      </c>
      <c r="V26" s="12">
        <f t="shared" si="4"/>
        <v>9.7222222222222987E-3</v>
      </c>
      <c r="W26" s="13">
        <f t="shared" si="5"/>
        <v>0</v>
      </c>
      <c r="X26" s="13">
        <f t="shared" si="6"/>
        <v>14</v>
      </c>
      <c r="Y26" s="54">
        <v>0.89236111111111116</v>
      </c>
      <c r="Z26" s="12">
        <f t="shared" si="7"/>
        <v>0</v>
      </c>
      <c r="AA26" s="13">
        <f t="shared" si="8"/>
        <v>0</v>
      </c>
      <c r="AB26" s="13">
        <f t="shared" si="9"/>
        <v>0</v>
      </c>
      <c r="AC26" s="11">
        <v>0.92361111111111116</v>
      </c>
      <c r="AD26" s="12">
        <f t="shared" si="10"/>
        <v>3.125E-2</v>
      </c>
      <c r="AE26" s="13">
        <f t="shared" si="11"/>
        <v>0</v>
      </c>
      <c r="AF26" s="13">
        <f t="shared" si="12"/>
        <v>45</v>
      </c>
      <c r="AG26" s="11">
        <v>0.92361111111111116</v>
      </c>
      <c r="AH26" s="11">
        <v>0.9916666666666667</v>
      </c>
      <c r="AI26" s="12">
        <f t="shared" si="13"/>
        <v>6.8055555555555536E-2</v>
      </c>
      <c r="AJ26" s="90">
        <f t="shared" si="14"/>
        <v>1</v>
      </c>
      <c r="AK26" s="90">
        <f t="shared" si="15"/>
        <v>38</v>
      </c>
      <c r="AL26" s="11">
        <v>0.92361111111111116</v>
      </c>
      <c r="AM26" s="11">
        <v>0.9916666666666667</v>
      </c>
      <c r="AN26" s="12">
        <f t="shared" si="16"/>
        <v>6.8055555555555536E-2</v>
      </c>
      <c r="AO26" s="13">
        <f t="shared" si="17"/>
        <v>1</v>
      </c>
      <c r="AP26" s="13">
        <f t="shared" si="18"/>
        <v>38</v>
      </c>
      <c r="AQ26" s="11">
        <v>0.99722222222222223</v>
      </c>
      <c r="AR26" s="12">
        <f t="shared" si="19"/>
        <v>5.5555555555555358E-3</v>
      </c>
      <c r="AS26" s="90">
        <f t="shared" si="20"/>
        <v>0</v>
      </c>
      <c r="AT26" s="13">
        <f t="shared" si="21"/>
        <v>8</v>
      </c>
      <c r="AU26" s="11">
        <v>0.99791666666666667</v>
      </c>
      <c r="AV26" s="12">
        <f t="shared" si="22"/>
        <v>6.9444444444444198E-4</v>
      </c>
      <c r="AW26" s="13">
        <f t="shared" si="23"/>
        <v>0</v>
      </c>
      <c r="AX26" s="13">
        <f t="shared" si="24"/>
        <v>1</v>
      </c>
      <c r="AY26" s="11">
        <v>1.0986111111111112</v>
      </c>
      <c r="AZ26" s="12">
        <f t="shared" si="25"/>
        <v>0.10069444444444453</v>
      </c>
      <c r="BA26" s="90">
        <f t="shared" si="26"/>
        <v>2</v>
      </c>
      <c r="BB26" s="90">
        <f t="shared" si="27"/>
        <v>25</v>
      </c>
      <c r="BC26" s="11">
        <v>1.0986111111111112</v>
      </c>
      <c r="BD26" s="11">
        <v>1.0986111111111112</v>
      </c>
      <c r="BE26" s="12">
        <f t="shared" si="28"/>
        <v>0</v>
      </c>
      <c r="BF26" s="13">
        <f t="shared" si="29"/>
        <v>0</v>
      </c>
      <c r="BG26" s="13">
        <f t="shared" si="30"/>
        <v>0</v>
      </c>
      <c r="BH26" s="11">
        <v>1.0986111111111112</v>
      </c>
      <c r="BI26" s="11">
        <v>1.0986111111111112</v>
      </c>
      <c r="BJ26" s="67"/>
      <c r="BK26" s="13">
        <f t="shared" si="109"/>
        <v>0</v>
      </c>
      <c r="BL26" s="13">
        <f t="shared" si="107"/>
        <v>0</v>
      </c>
      <c r="BM26" s="13">
        <f t="shared" si="108"/>
        <v>0</v>
      </c>
      <c r="BN26" s="54">
        <v>1.1111111111111112</v>
      </c>
      <c r="BO26" s="12">
        <f t="shared" si="31"/>
        <v>1.2499999999999956E-2</v>
      </c>
      <c r="BP26" s="90">
        <f t="shared" si="32"/>
        <v>0</v>
      </c>
      <c r="BQ26" s="90">
        <f t="shared" si="33"/>
        <v>18</v>
      </c>
      <c r="BR26" s="54">
        <v>1.125</v>
      </c>
      <c r="BS26" s="12">
        <f t="shared" si="34"/>
        <v>1.388888888888884E-2</v>
      </c>
      <c r="BT26" s="90">
        <f t="shared" si="35"/>
        <v>0</v>
      </c>
      <c r="BU26" s="90">
        <f t="shared" si="36"/>
        <v>20</v>
      </c>
      <c r="BV26" s="665">
        <v>1.125</v>
      </c>
      <c r="BW26" s="665">
        <v>1.125</v>
      </c>
      <c r="BX26" s="12">
        <f t="shared" si="37"/>
        <v>0</v>
      </c>
      <c r="BY26" s="13">
        <f t="shared" si="38"/>
        <v>0</v>
      </c>
      <c r="BZ26" s="13">
        <f t="shared" si="39"/>
        <v>0</v>
      </c>
      <c r="CA26" s="12">
        <f t="shared" si="40"/>
        <v>0.24236111111111114</v>
      </c>
      <c r="CB26" s="13">
        <f t="shared" si="41"/>
        <v>5</v>
      </c>
      <c r="CC26" s="13">
        <f t="shared" si="42"/>
        <v>49</v>
      </c>
      <c r="CD26" s="12">
        <f t="shared" si="111"/>
        <v>6.3194444444444331E-2</v>
      </c>
      <c r="CE26" s="13">
        <f t="shared" si="43"/>
        <v>1</v>
      </c>
      <c r="CF26" s="13">
        <f t="shared" si="67"/>
        <v>31</v>
      </c>
      <c r="CG26" s="12">
        <f t="shared" si="85"/>
        <v>6.8055555555555536E-2</v>
      </c>
      <c r="CH26" s="13">
        <f t="shared" si="44"/>
        <v>1</v>
      </c>
      <c r="CI26" s="13">
        <f t="shared" si="45"/>
        <v>38</v>
      </c>
      <c r="CJ26" s="12">
        <f t="shared" si="86"/>
        <v>0.10069444444444453</v>
      </c>
      <c r="CK26" s="13">
        <f t="shared" si="46"/>
        <v>2</v>
      </c>
      <c r="CL26" s="13">
        <f t="shared" si="47"/>
        <v>25</v>
      </c>
      <c r="CM26" s="13"/>
      <c r="CN26" s="13"/>
      <c r="CO26" s="13"/>
      <c r="CP26" s="12">
        <f t="shared" si="48"/>
        <v>5.5555555555555643E-2</v>
      </c>
      <c r="CQ26" s="13">
        <f t="shared" si="49"/>
        <v>1</v>
      </c>
      <c r="CR26" s="13">
        <f t="shared" si="50"/>
        <v>20</v>
      </c>
      <c r="CS26" s="11">
        <v>0</v>
      </c>
      <c r="CT26" s="13">
        <f t="shared" si="51"/>
        <v>0</v>
      </c>
      <c r="CU26" s="13">
        <f t="shared" si="52"/>
        <v>0</v>
      </c>
      <c r="CV26" s="11">
        <v>0</v>
      </c>
      <c r="CW26" s="13">
        <f t="shared" si="68"/>
        <v>0</v>
      </c>
      <c r="CX26" s="13">
        <f t="shared" si="53"/>
        <v>0</v>
      </c>
      <c r="CY26" s="11">
        <v>3.888888888888889E-2</v>
      </c>
      <c r="CZ26" s="13">
        <f t="shared" si="54"/>
        <v>0</v>
      </c>
      <c r="DA26" s="13">
        <f t="shared" si="55"/>
        <v>56</v>
      </c>
      <c r="DB26" s="11">
        <v>0</v>
      </c>
      <c r="DC26" s="13">
        <f t="shared" si="56"/>
        <v>0</v>
      </c>
      <c r="DD26" s="13">
        <f t="shared" si="57"/>
        <v>0</v>
      </c>
      <c r="DE26" s="11">
        <v>0</v>
      </c>
      <c r="DF26" s="13">
        <f t="shared" si="58"/>
        <v>0</v>
      </c>
      <c r="DG26" s="13">
        <f t="shared" si="59"/>
        <v>0</v>
      </c>
      <c r="DH26" s="11">
        <v>6.2499999999999995E-3</v>
      </c>
      <c r="DI26" s="13">
        <f t="shared" si="60"/>
        <v>0</v>
      </c>
      <c r="DJ26" s="13">
        <f t="shared" si="61"/>
        <v>9</v>
      </c>
      <c r="DK26" s="11">
        <v>0</v>
      </c>
      <c r="DL26" s="35">
        <f t="shared" si="62"/>
        <v>0</v>
      </c>
      <c r="DM26" s="61">
        <f t="shared" si="63"/>
        <v>0</v>
      </c>
      <c r="DN26" s="66">
        <f t="shared" si="69"/>
        <v>87113.090000000011</v>
      </c>
      <c r="DO26" s="74">
        <f t="shared" si="70"/>
        <v>1459</v>
      </c>
      <c r="DP26" s="66">
        <f t="shared" si="64"/>
        <v>58.783389830508469</v>
      </c>
      <c r="DQ26" s="66">
        <f t="shared" si="65"/>
        <v>59.707395476353675</v>
      </c>
      <c r="DR26" s="66">
        <f t="shared" si="100"/>
        <v>11</v>
      </c>
      <c r="DS26" s="75">
        <f t="shared" si="101"/>
        <v>257</v>
      </c>
      <c r="DT26" s="66">
        <f t="shared" si="102"/>
        <v>4.2833333333333332</v>
      </c>
      <c r="DU26" s="66">
        <f t="shared" si="103"/>
        <v>15.283333333333333</v>
      </c>
      <c r="DV26" s="66">
        <f t="shared" si="110"/>
        <v>2.5472222222222221</v>
      </c>
      <c r="DW26" s="66">
        <f t="shared" si="87"/>
        <v>2</v>
      </c>
      <c r="DX26" s="66">
        <f t="shared" si="71"/>
        <v>0.54722222222222205</v>
      </c>
      <c r="DY26" s="66">
        <f t="shared" si="72"/>
        <v>32.833333333333321</v>
      </c>
      <c r="DZ26" s="66">
        <f t="shared" si="66"/>
        <v>33</v>
      </c>
      <c r="EA26" s="66">
        <f t="shared" si="73"/>
        <v>2</v>
      </c>
      <c r="EB26" s="66">
        <f t="shared" si="74"/>
        <v>33</v>
      </c>
      <c r="EC26" s="66">
        <f t="shared" si="112"/>
        <v>7</v>
      </c>
      <c r="ED26" s="66">
        <f t="shared" si="113"/>
        <v>183</v>
      </c>
      <c r="EE26" s="66">
        <f t="shared" si="75"/>
        <v>3.05</v>
      </c>
      <c r="EF26" s="66">
        <f t="shared" si="114"/>
        <v>10.050000000000001</v>
      </c>
      <c r="EG26" s="66">
        <f t="shared" si="115"/>
        <v>1.675</v>
      </c>
      <c r="EH26" s="66">
        <f t="shared" si="78"/>
        <v>1</v>
      </c>
      <c r="EI26" s="66">
        <f t="shared" si="116"/>
        <v>0.67500000000000004</v>
      </c>
      <c r="EJ26" s="66">
        <f t="shared" si="80"/>
        <v>40.5</v>
      </c>
      <c r="EK26" s="66">
        <f t="shared" si="81"/>
        <v>41</v>
      </c>
      <c r="EL26" s="66">
        <f t="shared" si="117"/>
        <v>1</v>
      </c>
      <c r="EM26" s="66">
        <f t="shared" si="118"/>
        <v>41</v>
      </c>
      <c r="EN26" s="66">
        <f t="shared" si="119"/>
        <v>18</v>
      </c>
      <c r="EO26" s="66">
        <f t="shared" si="120"/>
        <v>176</v>
      </c>
      <c r="EP26" s="66">
        <f t="shared" si="91"/>
        <v>2.9333333333333331</v>
      </c>
      <c r="EQ26" s="66">
        <f t="shared" si="121"/>
        <v>20.933333333333334</v>
      </c>
      <c r="ER26" s="66">
        <f t="shared" si="122"/>
        <v>3.4888888888888889</v>
      </c>
      <c r="ES26" s="66">
        <f t="shared" si="94"/>
        <v>3</v>
      </c>
      <c r="ET26" s="66">
        <f t="shared" si="123"/>
        <v>0.48888888888888893</v>
      </c>
      <c r="EU26" s="66">
        <f t="shared" si="96"/>
        <v>29.333333333333336</v>
      </c>
      <c r="EV26" s="66">
        <f t="shared" si="97"/>
        <v>30</v>
      </c>
      <c r="EW26" s="66">
        <f t="shared" si="124"/>
        <v>3</v>
      </c>
      <c r="EX26" s="66">
        <f t="shared" si="125"/>
        <v>30</v>
      </c>
      <c r="EY26" s="66"/>
      <c r="EZ26" s="66"/>
      <c r="FA26" s="66"/>
      <c r="FB26" s="66"/>
      <c r="FC26" s="66"/>
      <c r="FD26" s="66"/>
    </row>
    <row r="27" spans="1:165">
      <c r="A27" s="175">
        <v>26</v>
      </c>
      <c r="B27" s="166">
        <v>7</v>
      </c>
      <c r="C27" s="72">
        <v>40700</v>
      </c>
      <c r="D27" s="73">
        <f t="shared" si="0"/>
        <v>6</v>
      </c>
      <c r="E27" s="9" t="s">
        <v>39</v>
      </c>
      <c r="F27" s="166">
        <v>5</v>
      </c>
      <c r="G27" s="10" t="s">
        <v>38</v>
      </c>
      <c r="H27" s="10" t="s">
        <v>269</v>
      </c>
      <c r="I27" s="10" t="s">
        <v>25</v>
      </c>
      <c r="J27" s="11">
        <v>0.625</v>
      </c>
      <c r="K27" s="73">
        <v>3500.13</v>
      </c>
      <c r="L27" s="55" t="s">
        <v>34</v>
      </c>
      <c r="M27" s="166">
        <v>58</v>
      </c>
      <c r="N27" s="166">
        <v>1</v>
      </c>
      <c r="O27" s="55" t="s">
        <v>260</v>
      </c>
      <c r="P27" s="54">
        <v>0.625</v>
      </c>
      <c r="Q27" s="54">
        <v>0.625</v>
      </c>
      <c r="R27" s="12">
        <f t="shared" si="1"/>
        <v>0</v>
      </c>
      <c r="S27" s="13">
        <f t="shared" si="2"/>
        <v>0</v>
      </c>
      <c r="T27" s="13">
        <f t="shared" si="3"/>
        <v>0</v>
      </c>
      <c r="U27" s="54">
        <v>0.625</v>
      </c>
      <c r="V27" s="12">
        <f t="shared" si="4"/>
        <v>0</v>
      </c>
      <c r="W27" s="13">
        <f t="shared" si="5"/>
        <v>0</v>
      </c>
      <c r="X27" s="13">
        <f t="shared" si="6"/>
        <v>0</v>
      </c>
      <c r="Y27" s="54">
        <v>0.625</v>
      </c>
      <c r="Z27" s="12">
        <f t="shared" si="7"/>
        <v>0</v>
      </c>
      <c r="AA27" s="13">
        <f t="shared" si="8"/>
        <v>0</v>
      </c>
      <c r="AB27" s="13">
        <f t="shared" si="9"/>
        <v>0</v>
      </c>
      <c r="AC27" s="11">
        <v>0.64930555555555558</v>
      </c>
      <c r="AD27" s="12">
        <f t="shared" si="10"/>
        <v>2.430555555555558E-2</v>
      </c>
      <c r="AE27" s="13">
        <f t="shared" si="11"/>
        <v>0</v>
      </c>
      <c r="AF27" s="13">
        <f t="shared" si="12"/>
        <v>35</v>
      </c>
      <c r="AG27" s="11">
        <v>0.64930555555555558</v>
      </c>
      <c r="AH27" s="11">
        <v>0.77430555555555547</v>
      </c>
      <c r="AI27" s="12">
        <f t="shared" si="13"/>
        <v>0.12499999999999989</v>
      </c>
      <c r="AJ27" s="90">
        <f t="shared" si="14"/>
        <v>3</v>
      </c>
      <c r="AK27" s="90">
        <f t="shared" si="15"/>
        <v>0</v>
      </c>
      <c r="AL27" s="11">
        <v>0.64930555555555558</v>
      </c>
      <c r="AM27" s="11">
        <v>0.77430555555555547</v>
      </c>
      <c r="AN27" s="12">
        <f t="shared" si="16"/>
        <v>0.12499999999999989</v>
      </c>
      <c r="AO27" s="13">
        <f t="shared" si="17"/>
        <v>3</v>
      </c>
      <c r="AP27" s="13">
        <f t="shared" si="18"/>
        <v>0</v>
      </c>
      <c r="AQ27" s="11">
        <v>0.77847222222222223</v>
      </c>
      <c r="AR27" s="12">
        <f t="shared" si="19"/>
        <v>4.1666666666667629E-3</v>
      </c>
      <c r="AS27" s="90">
        <f t="shared" si="20"/>
        <v>0</v>
      </c>
      <c r="AT27" s="13">
        <f t="shared" si="21"/>
        <v>6</v>
      </c>
      <c r="AU27" s="11">
        <v>0.77916666666666667</v>
      </c>
      <c r="AV27" s="12">
        <f t="shared" si="22"/>
        <v>6.9444444444444198E-4</v>
      </c>
      <c r="AW27" s="13">
        <f t="shared" si="23"/>
        <v>0</v>
      </c>
      <c r="AX27" s="13">
        <f t="shared" si="24"/>
        <v>1</v>
      </c>
      <c r="AY27" s="11">
        <v>0.89722222222222225</v>
      </c>
      <c r="AZ27" s="12">
        <f t="shared" si="25"/>
        <v>0.11805555555555558</v>
      </c>
      <c r="BA27" s="90">
        <f t="shared" si="26"/>
        <v>2</v>
      </c>
      <c r="BB27" s="90">
        <f t="shared" si="27"/>
        <v>50</v>
      </c>
      <c r="BC27" s="11">
        <v>0.89722222222222225</v>
      </c>
      <c r="BD27" s="11">
        <v>0.89722222222222225</v>
      </c>
      <c r="BE27" s="12">
        <f t="shared" si="28"/>
        <v>0</v>
      </c>
      <c r="BF27" s="13">
        <f t="shared" si="29"/>
        <v>0</v>
      </c>
      <c r="BG27" s="13">
        <f t="shared" si="30"/>
        <v>0</v>
      </c>
      <c r="BH27" s="11">
        <v>0.89722222222222225</v>
      </c>
      <c r="BI27" s="11">
        <v>0.89722222222222225</v>
      </c>
      <c r="BJ27" s="67"/>
      <c r="BK27" s="13">
        <f t="shared" si="109"/>
        <v>0</v>
      </c>
      <c r="BL27" s="13">
        <f t="shared" si="107"/>
        <v>0</v>
      </c>
      <c r="BM27" s="13">
        <f t="shared" si="108"/>
        <v>0</v>
      </c>
      <c r="BN27" s="54">
        <v>0.90277777777777779</v>
      </c>
      <c r="BO27" s="12">
        <f t="shared" si="31"/>
        <v>5.5555555555555358E-3</v>
      </c>
      <c r="BP27" s="90">
        <f t="shared" si="32"/>
        <v>0</v>
      </c>
      <c r="BQ27" s="90">
        <f t="shared" si="33"/>
        <v>8</v>
      </c>
      <c r="BR27" s="11">
        <v>0.91319444444444453</v>
      </c>
      <c r="BS27" s="12">
        <f t="shared" si="34"/>
        <v>1.0416666666666741E-2</v>
      </c>
      <c r="BT27" s="90">
        <f t="shared" si="35"/>
        <v>0</v>
      </c>
      <c r="BU27" s="90">
        <f t="shared" si="36"/>
        <v>15</v>
      </c>
      <c r="BV27" s="665">
        <v>0.98263888888888884</v>
      </c>
      <c r="BW27" s="665">
        <v>0.98263888888888884</v>
      </c>
      <c r="BX27" s="12">
        <f t="shared" si="37"/>
        <v>0</v>
      </c>
      <c r="BY27" s="13">
        <f t="shared" si="38"/>
        <v>0</v>
      </c>
      <c r="BZ27" s="13">
        <f t="shared" si="39"/>
        <v>0</v>
      </c>
      <c r="CA27" s="12">
        <f t="shared" si="40"/>
        <v>0.35763888888888884</v>
      </c>
      <c r="CB27" s="13">
        <f t="shared" si="41"/>
        <v>8</v>
      </c>
      <c r="CC27" s="13">
        <f t="shared" si="42"/>
        <v>35</v>
      </c>
      <c r="CD27" s="12">
        <f t="shared" si="111"/>
        <v>4.444444444444462E-2</v>
      </c>
      <c r="CE27" s="13">
        <f t="shared" si="43"/>
        <v>1</v>
      </c>
      <c r="CF27" s="13">
        <f t="shared" si="67"/>
        <v>4</v>
      </c>
      <c r="CG27" s="12">
        <f t="shared" si="85"/>
        <v>0.12499999999999989</v>
      </c>
      <c r="CH27" s="13">
        <f t="shared" si="44"/>
        <v>3</v>
      </c>
      <c r="CI27" s="13">
        <f t="shared" si="45"/>
        <v>0</v>
      </c>
      <c r="CJ27" s="12">
        <f t="shared" si="86"/>
        <v>0.11805555555555558</v>
      </c>
      <c r="CK27" s="13">
        <f t="shared" si="46"/>
        <v>2</v>
      </c>
      <c r="CL27" s="13">
        <f t="shared" si="47"/>
        <v>50</v>
      </c>
      <c r="CM27" s="13"/>
      <c r="CN27" s="13"/>
      <c r="CO27" s="13"/>
      <c r="CP27" s="12">
        <f t="shared" si="48"/>
        <v>0.11458333333333336</v>
      </c>
      <c r="CQ27" s="13">
        <f t="shared" si="49"/>
        <v>2</v>
      </c>
      <c r="CR27" s="13">
        <f t="shared" si="50"/>
        <v>45</v>
      </c>
      <c r="CS27" s="11">
        <v>0</v>
      </c>
      <c r="CT27" s="13">
        <f t="shared" si="51"/>
        <v>0</v>
      </c>
      <c r="CU27" s="13">
        <f t="shared" si="52"/>
        <v>0</v>
      </c>
      <c r="CV27" s="11">
        <v>0</v>
      </c>
      <c r="CW27" s="13">
        <f t="shared" si="68"/>
        <v>0</v>
      </c>
      <c r="CX27" s="13">
        <f t="shared" si="53"/>
        <v>0</v>
      </c>
      <c r="CY27" s="11">
        <v>0</v>
      </c>
      <c r="CZ27" s="13">
        <f t="shared" si="54"/>
        <v>0</v>
      </c>
      <c r="DA27" s="13">
        <f t="shared" si="55"/>
        <v>0</v>
      </c>
      <c r="DB27" s="11">
        <v>0</v>
      </c>
      <c r="DC27" s="13">
        <f t="shared" si="56"/>
        <v>0</v>
      </c>
      <c r="DD27" s="13">
        <f t="shared" si="57"/>
        <v>0</v>
      </c>
      <c r="DE27" s="11">
        <v>3.472222222222222E-3</v>
      </c>
      <c r="DF27" s="13">
        <f t="shared" si="58"/>
        <v>0</v>
      </c>
      <c r="DG27" s="13">
        <f t="shared" si="59"/>
        <v>5</v>
      </c>
      <c r="DH27" s="11">
        <v>0</v>
      </c>
      <c r="DI27" s="13">
        <f t="shared" si="60"/>
        <v>0</v>
      </c>
      <c r="DJ27" s="13">
        <f t="shared" si="61"/>
        <v>0</v>
      </c>
      <c r="DK27" s="11">
        <v>3.0555555555555555E-2</v>
      </c>
      <c r="DL27" s="35">
        <f t="shared" si="62"/>
        <v>0</v>
      </c>
      <c r="DM27" s="61">
        <f t="shared" si="63"/>
        <v>44</v>
      </c>
      <c r="DN27" s="66">
        <f t="shared" si="69"/>
        <v>90613.220000000016</v>
      </c>
      <c r="DO27" s="74">
        <f t="shared" si="70"/>
        <v>1517</v>
      </c>
      <c r="DP27" s="66">
        <f t="shared" si="64"/>
        <v>60.347068965517245</v>
      </c>
      <c r="DQ27" s="66">
        <f t="shared" si="65"/>
        <v>59.731852340145032</v>
      </c>
      <c r="DR27" s="66">
        <f t="shared" si="100"/>
        <v>12</v>
      </c>
      <c r="DS27" s="75">
        <f t="shared" si="101"/>
        <v>261</v>
      </c>
      <c r="DT27" s="66">
        <f t="shared" si="102"/>
        <v>4.3499999999999996</v>
      </c>
      <c r="DU27" s="66">
        <f t="shared" si="103"/>
        <v>16.350000000000001</v>
      </c>
      <c r="DV27" s="66">
        <f t="shared" si="110"/>
        <v>2.3357142857142859</v>
      </c>
      <c r="DW27" s="66">
        <f t="shared" si="87"/>
        <v>2</v>
      </c>
      <c r="DX27" s="66">
        <f t="shared" si="71"/>
        <v>0.33571428571428585</v>
      </c>
      <c r="DY27" s="66">
        <f t="shared" si="72"/>
        <v>20.142857142857153</v>
      </c>
      <c r="DZ27" s="66">
        <f t="shared" si="66"/>
        <v>21</v>
      </c>
      <c r="EA27" s="66">
        <f t="shared" si="73"/>
        <v>2</v>
      </c>
      <c r="EB27" s="66">
        <f t="shared" si="74"/>
        <v>21</v>
      </c>
      <c r="EC27" s="66">
        <f t="shared" si="112"/>
        <v>10</v>
      </c>
      <c r="ED27" s="66">
        <f t="shared" si="113"/>
        <v>183</v>
      </c>
      <c r="EE27" s="66">
        <f t="shared" si="75"/>
        <v>3.05</v>
      </c>
      <c r="EF27" s="66">
        <f t="shared" si="114"/>
        <v>13.05</v>
      </c>
      <c r="EG27" s="66">
        <f t="shared" si="115"/>
        <v>1.8642857142857143</v>
      </c>
      <c r="EH27" s="66">
        <f t="shared" si="78"/>
        <v>1</v>
      </c>
      <c r="EI27" s="66">
        <f t="shared" si="116"/>
        <v>0.86428571428571432</v>
      </c>
      <c r="EJ27" s="66">
        <f t="shared" si="80"/>
        <v>51.857142857142861</v>
      </c>
      <c r="EK27" s="66">
        <f t="shared" si="81"/>
        <v>52</v>
      </c>
      <c r="EL27" s="66">
        <f t="shared" si="117"/>
        <v>1</v>
      </c>
      <c r="EM27" s="66">
        <f t="shared" si="118"/>
        <v>52</v>
      </c>
      <c r="EN27" s="66">
        <f t="shared" si="119"/>
        <v>20</v>
      </c>
      <c r="EO27" s="66">
        <f t="shared" si="120"/>
        <v>226</v>
      </c>
      <c r="EP27" s="66">
        <f t="shared" si="91"/>
        <v>3.7666666666666666</v>
      </c>
      <c r="EQ27" s="66">
        <f t="shared" si="121"/>
        <v>23.766666666666666</v>
      </c>
      <c r="ER27" s="66">
        <f t="shared" si="122"/>
        <v>3.3952380952380952</v>
      </c>
      <c r="ES27" s="66">
        <f t="shared" si="94"/>
        <v>3</v>
      </c>
      <c r="ET27" s="66">
        <f t="shared" si="123"/>
        <v>0.39523809523809517</v>
      </c>
      <c r="EU27" s="66">
        <f t="shared" si="96"/>
        <v>23.714285714285708</v>
      </c>
      <c r="EV27" s="66">
        <f t="shared" si="97"/>
        <v>24</v>
      </c>
      <c r="EW27" s="66">
        <f t="shared" si="124"/>
        <v>3</v>
      </c>
      <c r="EX27" s="66">
        <f t="shared" si="125"/>
        <v>24</v>
      </c>
      <c r="EY27" s="66"/>
      <c r="EZ27" s="66"/>
      <c r="FA27" s="66"/>
      <c r="FB27" s="66"/>
      <c r="FC27" s="66"/>
      <c r="FD27" s="66"/>
    </row>
    <row r="28" spans="1:165">
      <c r="A28" s="199">
        <v>27</v>
      </c>
      <c r="B28" s="166">
        <v>8</v>
      </c>
      <c r="C28" s="72">
        <v>40702</v>
      </c>
      <c r="D28" s="73">
        <f t="shared" si="0"/>
        <v>6</v>
      </c>
      <c r="E28" s="9" t="s">
        <v>39</v>
      </c>
      <c r="F28" s="166">
        <v>6</v>
      </c>
      <c r="G28" s="10" t="s">
        <v>38</v>
      </c>
      <c r="H28" s="10" t="s">
        <v>269</v>
      </c>
      <c r="I28" s="10" t="s">
        <v>25</v>
      </c>
      <c r="J28" s="11">
        <v>0.17430555555555557</v>
      </c>
      <c r="K28" s="73">
        <v>3488.95</v>
      </c>
      <c r="L28" s="10" t="s">
        <v>34</v>
      </c>
      <c r="M28" s="166">
        <v>59</v>
      </c>
      <c r="N28" s="166">
        <v>0</v>
      </c>
      <c r="O28" s="10" t="s">
        <v>278</v>
      </c>
      <c r="P28" s="11">
        <v>0.17430555555555557</v>
      </c>
      <c r="Q28" s="11">
        <v>40702.174305555556</v>
      </c>
      <c r="R28" s="12">
        <f t="shared" si="1"/>
        <v>40702</v>
      </c>
      <c r="S28" s="13">
        <f t="shared" si="2"/>
        <v>0</v>
      </c>
      <c r="T28" s="13">
        <f t="shared" si="3"/>
        <v>0</v>
      </c>
      <c r="U28" s="11">
        <v>40702.184027777781</v>
      </c>
      <c r="V28" s="12">
        <f t="shared" si="4"/>
        <v>9.7222222248092294E-3</v>
      </c>
      <c r="W28" s="13">
        <f t="shared" si="5"/>
        <v>0</v>
      </c>
      <c r="X28" s="13">
        <f t="shared" si="6"/>
        <v>14</v>
      </c>
      <c r="Y28" s="11">
        <v>40702.189583333333</v>
      </c>
      <c r="Z28" s="12">
        <f t="shared" si="7"/>
        <v>5.5555555518367328E-3</v>
      </c>
      <c r="AA28" s="13">
        <f t="shared" si="8"/>
        <v>0</v>
      </c>
      <c r="AB28" s="13">
        <f t="shared" si="9"/>
        <v>8</v>
      </c>
      <c r="AC28" s="11">
        <v>40702.203472222223</v>
      </c>
      <c r="AD28" s="12">
        <f t="shared" si="10"/>
        <v>1.3888888890505768E-2</v>
      </c>
      <c r="AE28" s="13">
        <f t="shared" si="11"/>
        <v>0</v>
      </c>
      <c r="AF28" s="13">
        <f t="shared" si="12"/>
        <v>20</v>
      </c>
      <c r="AG28" s="11">
        <v>40702.203472222223</v>
      </c>
      <c r="AH28" s="11">
        <v>40702.291666666664</v>
      </c>
      <c r="AI28" s="12">
        <f t="shared" si="13"/>
        <v>8.819444444088731E-2</v>
      </c>
      <c r="AJ28" s="90">
        <f t="shared" si="14"/>
        <v>2</v>
      </c>
      <c r="AK28" s="90">
        <f t="shared" si="15"/>
        <v>7</v>
      </c>
      <c r="AL28" s="11">
        <v>40702.203472222223</v>
      </c>
      <c r="AM28" s="11">
        <v>40702.291666666664</v>
      </c>
      <c r="AN28" s="12">
        <f t="shared" si="16"/>
        <v>8.819444444088731E-2</v>
      </c>
      <c r="AO28" s="13">
        <f t="shared" si="17"/>
        <v>2</v>
      </c>
      <c r="AP28" s="13">
        <f t="shared" si="18"/>
        <v>7</v>
      </c>
      <c r="AQ28" s="11">
        <v>40702.29583333333</v>
      </c>
      <c r="AR28" s="12">
        <f t="shared" si="19"/>
        <v>4.166666665696539E-3</v>
      </c>
      <c r="AS28" s="90">
        <f t="shared" si="20"/>
        <v>0</v>
      </c>
      <c r="AT28" s="13">
        <f t="shared" si="21"/>
        <v>6</v>
      </c>
      <c r="AU28" s="11">
        <v>40702.296527777777</v>
      </c>
      <c r="AV28" s="12">
        <f t="shared" si="22"/>
        <v>6.944444467080757E-4</v>
      </c>
      <c r="AW28" s="13">
        <f t="shared" si="23"/>
        <v>0</v>
      </c>
      <c r="AX28" s="13">
        <f t="shared" si="24"/>
        <v>1</v>
      </c>
      <c r="AY28" s="11">
        <v>40702.477777777778</v>
      </c>
      <c r="AZ28" s="12">
        <f t="shared" si="25"/>
        <v>0.18125000000145519</v>
      </c>
      <c r="BA28" s="90">
        <f t="shared" si="26"/>
        <v>4</v>
      </c>
      <c r="BB28" s="90">
        <f t="shared" si="27"/>
        <v>21</v>
      </c>
      <c r="BC28" s="11">
        <v>40702.477777777778</v>
      </c>
      <c r="BD28" s="11">
        <v>40702.477777777778</v>
      </c>
      <c r="BE28" s="12">
        <f t="shared" si="28"/>
        <v>0</v>
      </c>
      <c r="BF28" s="13">
        <f t="shared" si="29"/>
        <v>0</v>
      </c>
      <c r="BG28" s="13">
        <f t="shared" si="30"/>
        <v>0</v>
      </c>
      <c r="BH28" s="11">
        <v>40702.477777777778</v>
      </c>
      <c r="BI28" s="11">
        <v>40702.477777777778</v>
      </c>
      <c r="BJ28" s="67"/>
      <c r="BK28" s="13">
        <f t="shared" si="109"/>
        <v>0</v>
      </c>
      <c r="BL28" s="13">
        <f t="shared" si="107"/>
        <v>0</v>
      </c>
      <c r="BM28" s="13">
        <f t="shared" si="108"/>
        <v>0</v>
      </c>
      <c r="BN28" s="54">
        <v>40702.486111111109</v>
      </c>
      <c r="BO28" s="12">
        <f t="shared" si="31"/>
        <v>8.333333331393078E-3</v>
      </c>
      <c r="BP28" s="90">
        <f t="shared" si="32"/>
        <v>0</v>
      </c>
      <c r="BQ28" s="90">
        <f t="shared" si="33"/>
        <v>12</v>
      </c>
      <c r="BR28" s="11">
        <v>40702.496527777781</v>
      </c>
      <c r="BS28" s="12">
        <f t="shared" si="34"/>
        <v>1.0416666671517305E-2</v>
      </c>
      <c r="BT28" s="90">
        <f t="shared" si="35"/>
        <v>0</v>
      </c>
      <c r="BU28" s="90">
        <f t="shared" si="36"/>
        <v>15</v>
      </c>
      <c r="BV28" s="665">
        <v>0.49652777777777773</v>
      </c>
      <c r="BW28" s="665">
        <v>0.56944444444444442</v>
      </c>
      <c r="BX28" s="12">
        <f t="shared" si="37"/>
        <v>7.2916666666666685E-2</v>
      </c>
      <c r="BY28" s="13">
        <f t="shared" si="38"/>
        <v>1</v>
      </c>
      <c r="BZ28" s="13">
        <f t="shared" si="39"/>
        <v>45</v>
      </c>
      <c r="CA28" s="12">
        <f t="shared" si="40"/>
        <v>0.39513888888888882</v>
      </c>
      <c r="CB28" s="13">
        <f t="shared" si="41"/>
        <v>9</v>
      </c>
      <c r="CC28" s="13">
        <f t="shared" si="42"/>
        <v>29</v>
      </c>
      <c r="CD28" s="12">
        <f t="shared" si="111"/>
        <v>3.680555555911269E-2</v>
      </c>
      <c r="CE28" s="13">
        <f t="shared" si="43"/>
        <v>0</v>
      </c>
      <c r="CF28" s="13">
        <f t="shared" si="67"/>
        <v>53</v>
      </c>
      <c r="CG28" s="12">
        <f t="shared" si="85"/>
        <v>8.819444444088731E-2</v>
      </c>
      <c r="CH28" s="13">
        <f t="shared" si="44"/>
        <v>2</v>
      </c>
      <c r="CI28" s="13">
        <f t="shared" si="45"/>
        <v>7</v>
      </c>
      <c r="CJ28" s="12">
        <f t="shared" si="86"/>
        <v>0.18125000000145519</v>
      </c>
      <c r="CK28" s="13">
        <f t="shared" si="46"/>
        <v>4</v>
      </c>
      <c r="CL28" s="13">
        <f t="shared" si="47"/>
        <v>21</v>
      </c>
      <c r="CM28" s="13"/>
      <c r="CN28" s="13"/>
      <c r="CO28" s="13"/>
      <c r="CP28" s="12">
        <f t="shared" si="48"/>
        <v>6.1111111112566299E-2</v>
      </c>
      <c r="CQ28" s="13">
        <f t="shared" si="49"/>
        <v>1</v>
      </c>
      <c r="CR28" s="13">
        <f t="shared" si="50"/>
        <v>28</v>
      </c>
      <c r="CS28" s="11">
        <v>0</v>
      </c>
      <c r="CT28" s="13">
        <f t="shared" si="51"/>
        <v>0</v>
      </c>
      <c r="CU28" s="13">
        <f t="shared" si="52"/>
        <v>0</v>
      </c>
      <c r="CV28" s="11">
        <v>0</v>
      </c>
      <c r="CW28" s="13">
        <f t="shared" si="68"/>
        <v>0</v>
      </c>
      <c r="CX28" s="13">
        <f t="shared" si="53"/>
        <v>0</v>
      </c>
      <c r="CY28" s="11">
        <v>0</v>
      </c>
      <c r="CZ28" s="13">
        <f t="shared" si="54"/>
        <v>0</v>
      </c>
      <c r="DA28" s="13">
        <f t="shared" si="55"/>
        <v>0</v>
      </c>
      <c r="DB28" s="11">
        <v>0</v>
      </c>
      <c r="DC28" s="13">
        <f t="shared" si="56"/>
        <v>0</v>
      </c>
      <c r="DD28" s="13">
        <f t="shared" si="57"/>
        <v>0</v>
      </c>
      <c r="DE28" s="11">
        <v>0</v>
      </c>
      <c r="DF28" s="13">
        <f t="shared" si="58"/>
        <v>0</v>
      </c>
      <c r="DG28" s="13">
        <f t="shared" si="59"/>
        <v>0</v>
      </c>
      <c r="DH28" s="11">
        <v>0.12013888888888889</v>
      </c>
      <c r="DI28" s="13">
        <f t="shared" si="60"/>
        <v>2</v>
      </c>
      <c r="DJ28" s="13">
        <f t="shared" si="61"/>
        <v>53</v>
      </c>
      <c r="DK28" s="11">
        <v>0</v>
      </c>
      <c r="DL28" s="35">
        <f t="shared" si="62"/>
        <v>0</v>
      </c>
      <c r="DM28" s="61">
        <f t="shared" si="63"/>
        <v>0</v>
      </c>
      <c r="DN28" s="66">
        <f t="shared" si="69"/>
        <v>94102.170000000013</v>
      </c>
      <c r="DO28" s="74">
        <f t="shared" si="70"/>
        <v>1576</v>
      </c>
      <c r="DP28" s="66">
        <f t="shared" si="64"/>
        <v>59.134745762711859</v>
      </c>
      <c r="DQ28" s="66">
        <f t="shared" si="65"/>
        <v>59.709498730964476</v>
      </c>
      <c r="DR28" s="66">
        <f t="shared" si="100"/>
        <v>12</v>
      </c>
      <c r="DS28" s="75">
        <f t="shared" si="101"/>
        <v>314</v>
      </c>
      <c r="DT28" s="66">
        <f t="shared" si="102"/>
        <v>5.2333333333333334</v>
      </c>
      <c r="DU28" s="66">
        <f t="shared" si="103"/>
        <v>17.233333333333334</v>
      </c>
      <c r="DV28" s="66">
        <f t="shared" si="110"/>
        <v>2.1541666666666668</v>
      </c>
      <c r="DW28" s="66">
        <f t="shared" si="87"/>
        <v>2</v>
      </c>
      <c r="DX28" s="66">
        <f t="shared" si="71"/>
        <v>0.15416666666666679</v>
      </c>
      <c r="DY28" s="66">
        <f t="shared" si="72"/>
        <v>9.2500000000000071</v>
      </c>
      <c r="DZ28" s="66">
        <f t="shared" si="66"/>
        <v>10</v>
      </c>
      <c r="EA28" s="66">
        <f t="shared" si="73"/>
        <v>2</v>
      </c>
      <c r="EB28" s="66">
        <f t="shared" si="74"/>
        <v>10</v>
      </c>
      <c r="EC28" s="66">
        <f t="shared" si="112"/>
        <v>12</v>
      </c>
      <c r="ED28" s="66">
        <f t="shared" si="113"/>
        <v>190</v>
      </c>
      <c r="EE28" s="66">
        <f t="shared" si="75"/>
        <v>3.1666666666666665</v>
      </c>
      <c r="EF28" s="66">
        <f t="shared" si="114"/>
        <v>15.166666666666666</v>
      </c>
      <c r="EG28" s="66">
        <f t="shared" si="115"/>
        <v>1.8958333333333333</v>
      </c>
      <c r="EH28" s="66">
        <f t="shared" si="78"/>
        <v>1</v>
      </c>
      <c r="EI28" s="66">
        <f t="shared" si="116"/>
        <v>0.89583333333333326</v>
      </c>
      <c r="EJ28" s="66">
        <f t="shared" si="80"/>
        <v>53.749999999999993</v>
      </c>
      <c r="EK28" s="66">
        <f t="shared" si="81"/>
        <v>54</v>
      </c>
      <c r="EL28" s="66">
        <f t="shared" si="117"/>
        <v>1</v>
      </c>
      <c r="EM28" s="66">
        <f t="shared" si="118"/>
        <v>54</v>
      </c>
      <c r="EN28" s="66">
        <f t="shared" si="119"/>
        <v>24</v>
      </c>
      <c r="EO28" s="66">
        <f t="shared" si="120"/>
        <v>247</v>
      </c>
      <c r="EP28" s="66">
        <f t="shared" si="91"/>
        <v>4.1166666666666663</v>
      </c>
      <c r="EQ28" s="66">
        <f t="shared" si="121"/>
        <v>28.116666666666667</v>
      </c>
      <c r="ER28" s="66">
        <f t="shared" si="122"/>
        <v>3.5145833333333334</v>
      </c>
      <c r="ES28" s="66">
        <f t="shared" si="94"/>
        <v>3</v>
      </c>
      <c r="ET28" s="66">
        <f t="shared" si="123"/>
        <v>0.51458333333333339</v>
      </c>
      <c r="EU28" s="66">
        <f t="shared" si="96"/>
        <v>30.875000000000004</v>
      </c>
      <c r="EV28" s="66">
        <f t="shared" si="97"/>
        <v>31</v>
      </c>
      <c r="EW28" s="66">
        <f t="shared" si="124"/>
        <v>3</v>
      </c>
      <c r="EX28" s="66">
        <f t="shared" si="125"/>
        <v>31</v>
      </c>
      <c r="EY28" s="66"/>
      <c r="EZ28" s="66"/>
      <c r="FA28" s="66"/>
      <c r="FB28" s="66"/>
      <c r="FC28" s="66"/>
      <c r="FD28" s="66"/>
    </row>
    <row r="29" spans="1:165">
      <c r="A29" s="175">
        <v>28</v>
      </c>
      <c r="B29" s="166">
        <v>9</v>
      </c>
      <c r="C29" s="72">
        <v>40702</v>
      </c>
      <c r="D29" s="73">
        <f t="shared" si="0"/>
        <v>6</v>
      </c>
      <c r="E29" s="9" t="s">
        <v>39</v>
      </c>
      <c r="F29" s="166">
        <v>7</v>
      </c>
      <c r="G29" s="10" t="s">
        <v>38</v>
      </c>
      <c r="H29" s="10" t="s">
        <v>269</v>
      </c>
      <c r="I29" s="10" t="s">
        <v>25</v>
      </c>
      <c r="J29" s="11">
        <v>0.73611111111111116</v>
      </c>
      <c r="K29" s="73">
        <v>3510.08</v>
      </c>
      <c r="L29" s="10" t="s">
        <v>34</v>
      </c>
      <c r="M29" s="166">
        <v>59</v>
      </c>
      <c r="N29" s="166">
        <v>0</v>
      </c>
      <c r="O29" s="55"/>
      <c r="P29" s="11">
        <v>0.73611111111111116</v>
      </c>
      <c r="Q29" s="11">
        <v>0.73611111111111116</v>
      </c>
      <c r="R29" s="12">
        <f t="shared" si="1"/>
        <v>0</v>
      </c>
      <c r="S29" s="13">
        <f t="shared" si="2"/>
        <v>0</v>
      </c>
      <c r="T29" s="13">
        <f t="shared" si="3"/>
        <v>0</v>
      </c>
      <c r="U29" s="54">
        <v>0.73611111111111116</v>
      </c>
      <c r="V29" s="12">
        <f t="shared" si="4"/>
        <v>0</v>
      </c>
      <c r="W29" s="13">
        <f t="shared" si="5"/>
        <v>0</v>
      </c>
      <c r="X29" s="13">
        <f t="shared" si="6"/>
        <v>0</v>
      </c>
      <c r="Y29" s="54">
        <v>0.73611111111111116</v>
      </c>
      <c r="Z29" s="12">
        <f t="shared" si="7"/>
        <v>0</v>
      </c>
      <c r="AA29" s="13">
        <f t="shared" si="8"/>
        <v>0</v>
      </c>
      <c r="AB29" s="13">
        <f t="shared" si="9"/>
        <v>0</v>
      </c>
      <c r="AC29" s="11">
        <v>0.76736111111111116</v>
      </c>
      <c r="AD29" s="12">
        <f t="shared" si="10"/>
        <v>3.125E-2</v>
      </c>
      <c r="AE29" s="13">
        <f t="shared" si="11"/>
        <v>0</v>
      </c>
      <c r="AF29" s="13">
        <f t="shared" si="12"/>
        <v>45</v>
      </c>
      <c r="AG29" s="11">
        <v>0.76736111111111116</v>
      </c>
      <c r="AH29" s="11">
        <v>0.80763888888888891</v>
      </c>
      <c r="AI29" s="12">
        <f t="shared" si="13"/>
        <v>4.0277777777777746E-2</v>
      </c>
      <c r="AJ29" s="90">
        <f t="shared" si="14"/>
        <v>0</v>
      </c>
      <c r="AK29" s="90">
        <f t="shared" si="15"/>
        <v>58</v>
      </c>
      <c r="AL29" s="11">
        <v>0.76736111111111116</v>
      </c>
      <c r="AM29" s="11">
        <v>0.80763888888888891</v>
      </c>
      <c r="AN29" s="12">
        <f t="shared" si="16"/>
        <v>4.0277777777777746E-2</v>
      </c>
      <c r="AO29" s="13">
        <f t="shared" si="17"/>
        <v>0</v>
      </c>
      <c r="AP29" s="13">
        <f t="shared" si="18"/>
        <v>58</v>
      </c>
      <c r="AQ29" s="11">
        <v>0.81874999999999998</v>
      </c>
      <c r="AR29" s="12">
        <f t="shared" si="19"/>
        <v>1.1111111111111072E-2</v>
      </c>
      <c r="AS29" s="90">
        <f t="shared" si="20"/>
        <v>0</v>
      </c>
      <c r="AT29" s="13">
        <f t="shared" si="21"/>
        <v>16</v>
      </c>
      <c r="AU29" s="11">
        <v>0.82013888888888886</v>
      </c>
      <c r="AV29" s="12">
        <f t="shared" si="22"/>
        <v>1.388888888888884E-3</v>
      </c>
      <c r="AW29" s="13">
        <f t="shared" si="23"/>
        <v>0</v>
      </c>
      <c r="AX29" s="13">
        <f t="shared" si="24"/>
        <v>2</v>
      </c>
      <c r="AY29" s="11">
        <v>40703.066666666666</v>
      </c>
      <c r="AZ29" s="12">
        <f t="shared" si="25"/>
        <v>40702.246527777774</v>
      </c>
      <c r="BA29" s="90">
        <f t="shared" si="26"/>
        <v>5</v>
      </c>
      <c r="BB29" s="90">
        <f t="shared" si="27"/>
        <v>55</v>
      </c>
      <c r="BC29" s="11">
        <v>0.82013888888888886</v>
      </c>
      <c r="BD29" s="11">
        <v>40703.066666666666</v>
      </c>
      <c r="BE29" s="12">
        <f t="shared" si="28"/>
        <v>40702.246527777774</v>
      </c>
      <c r="BF29" s="13">
        <f t="shared" si="29"/>
        <v>5</v>
      </c>
      <c r="BG29" s="13">
        <f t="shared" si="30"/>
        <v>55</v>
      </c>
      <c r="BH29" s="11">
        <v>40703.066666666666</v>
      </c>
      <c r="BI29" s="11">
        <v>40703.066666666666</v>
      </c>
      <c r="BJ29" s="67"/>
      <c r="BK29" s="13">
        <f t="shared" si="109"/>
        <v>0</v>
      </c>
      <c r="BL29" s="13">
        <f t="shared" si="107"/>
        <v>0</v>
      </c>
      <c r="BM29" s="13">
        <f t="shared" si="108"/>
        <v>0</v>
      </c>
      <c r="BN29" s="11">
        <v>40703.072916666664</v>
      </c>
      <c r="BO29" s="12">
        <f t="shared" si="31"/>
        <v>6.2499999985448085E-3</v>
      </c>
      <c r="BP29" s="90">
        <f t="shared" si="32"/>
        <v>0</v>
      </c>
      <c r="BQ29" s="90">
        <f t="shared" si="33"/>
        <v>9</v>
      </c>
      <c r="BR29" s="11">
        <v>40703.086805555555</v>
      </c>
      <c r="BS29" s="12">
        <f t="shared" si="34"/>
        <v>1.3888888890505768E-2</v>
      </c>
      <c r="BT29" s="90">
        <f t="shared" si="35"/>
        <v>0</v>
      </c>
      <c r="BU29" s="90">
        <f t="shared" si="36"/>
        <v>20</v>
      </c>
      <c r="BV29" s="665">
        <v>1.0868055555555556</v>
      </c>
      <c r="BW29" s="665">
        <v>1.0868055555555556</v>
      </c>
      <c r="BX29" s="12">
        <f t="shared" si="37"/>
        <v>0</v>
      </c>
      <c r="BY29" s="13">
        <f t="shared" si="38"/>
        <v>0</v>
      </c>
      <c r="BZ29" s="13">
        <f t="shared" si="39"/>
        <v>0</v>
      </c>
      <c r="CA29" s="12">
        <f t="shared" si="40"/>
        <v>0.35069444444444442</v>
      </c>
      <c r="CB29" s="13">
        <f t="shared" si="41"/>
        <v>8</v>
      </c>
      <c r="CC29" s="13">
        <f t="shared" si="42"/>
        <v>25</v>
      </c>
      <c r="CD29" s="12">
        <f t="shared" si="111"/>
        <v>6.2500000000161648E-2</v>
      </c>
      <c r="CE29" s="13">
        <f t="shared" si="43"/>
        <v>1</v>
      </c>
      <c r="CF29" s="13">
        <f t="shared" si="67"/>
        <v>30</v>
      </c>
      <c r="CG29" s="12">
        <f t="shared" si="85"/>
        <v>4.0277777777777746E-2</v>
      </c>
      <c r="CH29" s="13">
        <f t="shared" si="44"/>
        <v>0</v>
      </c>
      <c r="CI29" s="13">
        <f t="shared" si="45"/>
        <v>58</v>
      </c>
      <c r="CJ29" s="12">
        <f t="shared" si="86"/>
        <v>40702.246527777774</v>
      </c>
      <c r="CK29" s="13">
        <f t="shared" si="46"/>
        <v>5</v>
      </c>
      <c r="CL29" s="13">
        <f t="shared" si="47"/>
        <v>55</v>
      </c>
      <c r="CM29" s="13"/>
      <c r="CN29" s="13"/>
      <c r="CO29" s="13"/>
      <c r="CP29" s="12">
        <f t="shared" si="48"/>
        <v>40702.085416666661</v>
      </c>
      <c r="CQ29" s="13">
        <f t="shared" si="49"/>
        <v>2</v>
      </c>
      <c r="CR29" s="13">
        <f t="shared" si="50"/>
        <v>3</v>
      </c>
      <c r="CS29" s="11">
        <v>0</v>
      </c>
      <c r="CT29" s="13">
        <f t="shared" si="51"/>
        <v>0</v>
      </c>
      <c r="CU29" s="13">
        <f t="shared" si="52"/>
        <v>0</v>
      </c>
      <c r="CV29" s="11">
        <v>0</v>
      </c>
      <c r="CW29" s="13">
        <f t="shared" si="68"/>
        <v>0</v>
      </c>
      <c r="CX29" s="13">
        <f t="shared" si="53"/>
        <v>0</v>
      </c>
      <c r="CY29" s="11">
        <v>0</v>
      </c>
      <c r="CZ29" s="13">
        <f t="shared" si="54"/>
        <v>0</v>
      </c>
      <c r="DA29" s="13">
        <f t="shared" si="55"/>
        <v>0</v>
      </c>
      <c r="DB29" s="11">
        <v>0</v>
      </c>
      <c r="DC29" s="13">
        <f t="shared" si="56"/>
        <v>0</v>
      </c>
      <c r="DD29" s="13">
        <f t="shared" si="57"/>
        <v>0</v>
      </c>
      <c r="DE29" s="11">
        <v>1.3888888888888889E-3</v>
      </c>
      <c r="DF29" s="13">
        <f t="shared" si="58"/>
        <v>0</v>
      </c>
      <c r="DG29" s="13">
        <f t="shared" si="59"/>
        <v>2</v>
      </c>
      <c r="DH29" s="11">
        <v>0.15972222222222224</v>
      </c>
      <c r="DI29" s="13">
        <f t="shared" si="60"/>
        <v>3</v>
      </c>
      <c r="DJ29" s="13">
        <f t="shared" si="61"/>
        <v>50</v>
      </c>
      <c r="DK29" s="11">
        <v>1.0416666666666666E-2</v>
      </c>
      <c r="DL29" s="35">
        <f t="shared" si="62"/>
        <v>0</v>
      </c>
      <c r="DM29" s="61">
        <f t="shared" si="63"/>
        <v>15</v>
      </c>
      <c r="DN29" s="66">
        <f t="shared" si="69"/>
        <v>97612.250000000015</v>
      </c>
      <c r="DO29" s="74">
        <f t="shared" si="70"/>
        <v>1635</v>
      </c>
      <c r="DP29" s="66">
        <f t="shared" si="64"/>
        <v>59.492881355932205</v>
      </c>
      <c r="DQ29" s="66">
        <f t="shared" si="65"/>
        <v>59.701681957186551</v>
      </c>
      <c r="DR29" s="66">
        <f t="shared" si="100"/>
        <v>13</v>
      </c>
      <c r="DS29" s="75">
        <f t="shared" si="101"/>
        <v>344</v>
      </c>
      <c r="DT29" s="66">
        <f t="shared" si="102"/>
        <v>5.7333333333333334</v>
      </c>
      <c r="DU29" s="66">
        <f t="shared" si="103"/>
        <v>18.733333333333334</v>
      </c>
      <c r="DV29" s="66">
        <f t="shared" si="110"/>
        <v>2.0814814814814815</v>
      </c>
      <c r="DW29" s="66">
        <f t="shared" si="87"/>
        <v>2</v>
      </c>
      <c r="DX29" s="66">
        <f t="shared" si="71"/>
        <v>8.1481481481481488E-2</v>
      </c>
      <c r="DY29" s="66">
        <f t="shared" si="72"/>
        <v>4.8888888888888893</v>
      </c>
      <c r="DZ29" s="66">
        <f t="shared" si="66"/>
        <v>5</v>
      </c>
      <c r="EA29" s="66">
        <f t="shared" si="73"/>
        <v>2</v>
      </c>
      <c r="EB29" s="66">
        <f t="shared" si="74"/>
        <v>5</v>
      </c>
      <c r="EC29" s="66">
        <f t="shared" si="112"/>
        <v>12</v>
      </c>
      <c r="ED29" s="66">
        <f t="shared" si="113"/>
        <v>248</v>
      </c>
      <c r="EE29" s="66">
        <f t="shared" si="75"/>
        <v>4.1333333333333337</v>
      </c>
      <c r="EF29" s="66">
        <f t="shared" si="114"/>
        <v>16.133333333333333</v>
      </c>
      <c r="EG29" s="66">
        <f t="shared" si="115"/>
        <v>1.7925925925925925</v>
      </c>
      <c r="EH29" s="66">
        <f t="shared" si="78"/>
        <v>1</v>
      </c>
      <c r="EI29" s="66">
        <f t="shared" si="116"/>
        <v>0.79259259259259252</v>
      </c>
      <c r="EJ29" s="66">
        <f t="shared" si="80"/>
        <v>47.55555555555555</v>
      </c>
      <c r="EK29" s="66">
        <f t="shared" si="81"/>
        <v>48</v>
      </c>
      <c r="EL29" s="66">
        <f t="shared" si="117"/>
        <v>1</v>
      </c>
      <c r="EM29" s="66">
        <f t="shared" si="118"/>
        <v>48</v>
      </c>
      <c r="EN29" s="66">
        <f t="shared" si="119"/>
        <v>29</v>
      </c>
      <c r="EO29" s="66">
        <f t="shared" si="120"/>
        <v>302</v>
      </c>
      <c r="EP29" s="66">
        <f t="shared" si="91"/>
        <v>5.0333333333333332</v>
      </c>
      <c r="EQ29" s="66">
        <f t="shared" si="121"/>
        <v>34.033333333333331</v>
      </c>
      <c r="ER29" s="66">
        <f t="shared" si="122"/>
        <v>3.7814814814814812</v>
      </c>
      <c r="ES29" s="66">
        <f t="shared" si="94"/>
        <v>3</v>
      </c>
      <c r="ET29" s="66">
        <f t="shared" si="123"/>
        <v>0.78148148148148122</v>
      </c>
      <c r="EU29" s="66">
        <f t="shared" si="96"/>
        <v>46.888888888888872</v>
      </c>
      <c r="EV29" s="66">
        <f t="shared" si="97"/>
        <v>47</v>
      </c>
      <c r="EW29" s="66">
        <f t="shared" si="124"/>
        <v>3</v>
      </c>
      <c r="EX29" s="66">
        <f t="shared" si="125"/>
        <v>47</v>
      </c>
      <c r="EY29" s="66"/>
      <c r="EZ29" s="66"/>
      <c r="FA29" s="66"/>
      <c r="FB29" s="66"/>
      <c r="FC29" s="66"/>
      <c r="FD29" s="66"/>
    </row>
    <row r="30" spans="1:165">
      <c r="A30" s="175">
        <v>29</v>
      </c>
      <c r="B30" s="166">
        <v>10</v>
      </c>
      <c r="C30" s="72">
        <v>40704</v>
      </c>
      <c r="D30" s="73">
        <f t="shared" si="0"/>
        <v>6</v>
      </c>
      <c r="E30" s="9" t="s">
        <v>171</v>
      </c>
      <c r="F30" s="166">
        <v>3</v>
      </c>
      <c r="G30" s="10" t="s">
        <v>172</v>
      </c>
      <c r="H30" s="10" t="s">
        <v>282</v>
      </c>
      <c r="I30" s="10" t="s">
        <v>36</v>
      </c>
      <c r="J30" s="11">
        <v>9.375E-2</v>
      </c>
      <c r="K30" s="73">
        <v>3408.96</v>
      </c>
      <c r="L30" s="10" t="s">
        <v>34</v>
      </c>
      <c r="M30" s="166">
        <v>59</v>
      </c>
      <c r="N30" s="166">
        <v>0</v>
      </c>
      <c r="O30" s="10" t="s">
        <v>278</v>
      </c>
      <c r="P30" s="11">
        <v>9.375E-2</v>
      </c>
      <c r="Q30" s="11">
        <v>9.375E-2</v>
      </c>
      <c r="R30" s="12">
        <f t="shared" si="1"/>
        <v>0</v>
      </c>
      <c r="S30" s="13">
        <f t="shared" si="2"/>
        <v>0</v>
      </c>
      <c r="T30" s="13">
        <f t="shared" si="3"/>
        <v>0</v>
      </c>
      <c r="U30" s="11">
        <v>0.10069444444444443</v>
      </c>
      <c r="V30" s="12">
        <f t="shared" si="4"/>
        <v>6.9444444444444337E-3</v>
      </c>
      <c r="W30" s="13">
        <f t="shared" si="5"/>
        <v>0</v>
      </c>
      <c r="X30" s="13">
        <f t="shared" si="6"/>
        <v>10</v>
      </c>
      <c r="Y30" s="11">
        <v>0.1076388888888889</v>
      </c>
      <c r="Z30" s="12">
        <f t="shared" si="7"/>
        <v>6.9444444444444614E-3</v>
      </c>
      <c r="AA30" s="13">
        <f t="shared" si="8"/>
        <v>0</v>
      </c>
      <c r="AB30" s="13">
        <f t="shared" si="9"/>
        <v>10</v>
      </c>
      <c r="AC30" s="11">
        <v>0.11805555555555557</v>
      </c>
      <c r="AD30" s="12">
        <f t="shared" si="10"/>
        <v>1.0416666666666671E-2</v>
      </c>
      <c r="AE30" s="13">
        <f t="shared" si="11"/>
        <v>0</v>
      </c>
      <c r="AF30" s="13">
        <f t="shared" si="12"/>
        <v>15</v>
      </c>
      <c r="AG30" s="11">
        <v>0.12152777777777778</v>
      </c>
      <c r="AH30" s="11">
        <v>0.15625</v>
      </c>
      <c r="AI30" s="12">
        <f t="shared" si="13"/>
        <v>3.4722222222222224E-2</v>
      </c>
      <c r="AJ30" s="90">
        <f t="shared" si="14"/>
        <v>0</v>
      </c>
      <c r="AK30" s="90">
        <f t="shared" si="15"/>
        <v>50</v>
      </c>
      <c r="AL30" s="11">
        <v>0.12152777777777778</v>
      </c>
      <c r="AM30" s="11">
        <v>0.15625</v>
      </c>
      <c r="AN30" s="12">
        <f t="shared" si="16"/>
        <v>3.4722222222222224E-2</v>
      </c>
      <c r="AO30" s="13">
        <f t="shared" si="17"/>
        <v>0</v>
      </c>
      <c r="AP30" s="13">
        <f t="shared" si="18"/>
        <v>50</v>
      </c>
      <c r="AQ30" s="11">
        <v>0.15972222222222224</v>
      </c>
      <c r="AR30" s="12">
        <f t="shared" si="19"/>
        <v>3.4722222222222376E-3</v>
      </c>
      <c r="AS30" s="90">
        <f t="shared" si="20"/>
        <v>0</v>
      </c>
      <c r="AT30" s="13">
        <f t="shared" si="21"/>
        <v>5</v>
      </c>
      <c r="AU30" s="11">
        <v>0.16319444444444445</v>
      </c>
      <c r="AV30" s="12">
        <f t="shared" si="22"/>
        <v>3.4722222222222099E-3</v>
      </c>
      <c r="AW30" s="13">
        <f t="shared" si="23"/>
        <v>0</v>
      </c>
      <c r="AX30" s="13">
        <f t="shared" si="24"/>
        <v>5</v>
      </c>
      <c r="AY30" s="11">
        <v>0.26805555555555555</v>
      </c>
      <c r="AZ30" s="12">
        <f t="shared" si="25"/>
        <v>0.1048611111111111</v>
      </c>
      <c r="BA30" s="90">
        <f t="shared" si="26"/>
        <v>2</v>
      </c>
      <c r="BB30" s="90">
        <f t="shared" si="27"/>
        <v>31</v>
      </c>
      <c r="BC30" s="11">
        <v>0.16319444444444445</v>
      </c>
      <c r="BD30" s="11">
        <v>0.27083333333333331</v>
      </c>
      <c r="BE30" s="12">
        <f t="shared" si="28"/>
        <v>0.10763888888888887</v>
      </c>
      <c r="BF30" s="13">
        <f t="shared" si="29"/>
        <v>2</v>
      </c>
      <c r="BG30" s="13">
        <f t="shared" si="30"/>
        <v>35</v>
      </c>
      <c r="BH30" s="11">
        <v>0.27083333333333331</v>
      </c>
      <c r="BI30" s="11">
        <v>0.27083333333333331</v>
      </c>
      <c r="BJ30" s="67"/>
      <c r="BK30" s="13">
        <f t="shared" si="109"/>
        <v>0</v>
      </c>
      <c r="BL30" s="13">
        <f t="shared" si="107"/>
        <v>0</v>
      </c>
      <c r="BM30" s="13">
        <f t="shared" si="108"/>
        <v>0</v>
      </c>
      <c r="BN30" s="11">
        <v>0.28125</v>
      </c>
      <c r="BO30" s="12">
        <f t="shared" si="31"/>
        <v>1.0416666666666685E-2</v>
      </c>
      <c r="BP30" s="90">
        <f t="shared" si="32"/>
        <v>0</v>
      </c>
      <c r="BQ30" s="90">
        <f t="shared" si="33"/>
        <v>15</v>
      </c>
      <c r="BR30" s="11">
        <v>0.30208333333333331</v>
      </c>
      <c r="BS30" s="12">
        <f t="shared" si="34"/>
        <v>2.0833333333333315E-2</v>
      </c>
      <c r="BT30" s="90">
        <f t="shared" si="35"/>
        <v>0</v>
      </c>
      <c r="BU30" s="90">
        <f t="shared" si="36"/>
        <v>30</v>
      </c>
      <c r="BV30" s="665">
        <v>0.30208333333333331</v>
      </c>
      <c r="BW30" s="665">
        <v>0.30208333333333331</v>
      </c>
      <c r="BX30" s="12">
        <f t="shared" si="37"/>
        <v>0</v>
      </c>
      <c r="BY30" s="13">
        <f t="shared" si="38"/>
        <v>0</v>
      </c>
      <c r="BZ30" s="13">
        <f t="shared" si="39"/>
        <v>0</v>
      </c>
      <c r="CA30" s="12">
        <f t="shared" si="40"/>
        <v>0.20833333333333331</v>
      </c>
      <c r="CB30" s="13">
        <f t="shared" si="41"/>
        <v>5</v>
      </c>
      <c r="CC30" s="13">
        <f t="shared" si="42"/>
        <v>0</v>
      </c>
      <c r="CD30" s="12">
        <f t="shared" si="111"/>
        <v>4.5138888888888909E-2</v>
      </c>
      <c r="CE30" s="13">
        <f t="shared" si="43"/>
        <v>1</v>
      </c>
      <c r="CF30" s="13">
        <f t="shared" si="67"/>
        <v>5</v>
      </c>
      <c r="CG30" s="12">
        <f t="shared" si="85"/>
        <v>3.4722222222222224E-2</v>
      </c>
      <c r="CH30" s="13">
        <f t="shared" si="44"/>
        <v>0</v>
      </c>
      <c r="CI30" s="13">
        <f t="shared" si="45"/>
        <v>50</v>
      </c>
      <c r="CJ30" s="12">
        <f t="shared" si="86"/>
        <v>0.1048611111111111</v>
      </c>
      <c r="CK30" s="13">
        <f t="shared" si="46"/>
        <v>2</v>
      </c>
      <c r="CL30" s="13">
        <f t="shared" si="47"/>
        <v>31</v>
      </c>
      <c r="CM30" s="13"/>
      <c r="CN30" s="13"/>
      <c r="CO30" s="13"/>
      <c r="CP30" s="12">
        <f t="shared" si="48"/>
        <v>8.2638888888888873E-2</v>
      </c>
      <c r="CQ30" s="13">
        <f t="shared" si="49"/>
        <v>1</v>
      </c>
      <c r="CR30" s="13">
        <f t="shared" si="50"/>
        <v>59</v>
      </c>
      <c r="CS30" s="11">
        <v>0</v>
      </c>
      <c r="CT30" s="13">
        <f t="shared" si="51"/>
        <v>0</v>
      </c>
      <c r="CU30" s="13">
        <f t="shared" si="52"/>
        <v>0</v>
      </c>
      <c r="CV30" s="11">
        <v>0</v>
      </c>
      <c r="CW30" s="13">
        <f t="shared" si="68"/>
        <v>0</v>
      </c>
      <c r="CX30" s="13">
        <f t="shared" si="53"/>
        <v>0</v>
      </c>
      <c r="CY30" s="11">
        <v>1.3888888888888889E-3</v>
      </c>
      <c r="CZ30" s="13">
        <f t="shared" si="54"/>
        <v>0</v>
      </c>
      <c r="DA30" s="13">
        <f t="shared" si="55"/>
        <v>2</v>
      </c>
      <c r="DB30" s="11">
        <v>0</v>
      </c>
      <c r="DC30" s="13">
        <f t="shared" si="56"/>
        <v>0</v>
      </c>
      <c r="DD30" s="13">
        <f t="shared" si="57"/>
        <v>0</v>
      </c>
      <c r="DE30" s="11">
        <v>0</v>
      </c>
      <c r="DF30" s="13">
        <f t="shared" si="58"/>
        <v>0</v>
      </c>
      <c r="DG30" s="13">
        <f t="shared" si="59"/>
        <v>0</v>
      </c>
      <c r="DH30" s="11">
        <v>2.0833333333333332E-2</v>
      </c>
      <c r="DI30" s="13">
        <f t="shared" si="60"/>
        <v>0</v>
      </c>
      <c r="DJ30" s="13">
        <f t="shared" si="61"/>
        <v>30</v>
      </c>
      <c r="DK30" s="11">
        <v>0</v>
      </c>
      <c r="DL30" s="35">
        <f t="shared" si="62"/>
        <v>0</v>
      </c>
      <c r="DM30" s="61">
        <f t="shared" si="63"/>
        <v>0</v>
      </c>
      <c r="DN30" s="66">
        <f t="shared" si="69"/>
        <v>101021.21000000002</v>
      </c>
      <c r="DO30" s="74">
        <f t="shared" si="70"/>
        <v>1694</v>
      </c>
      <c r="DP30" s="66">
        <f t="shared" si="64"/>
        <v>57.778983050847458</v>
      </c>
      <c r="DQ30" s="66">
        <f t="shared" si="65"/>
        <v>59.634716646989389</v>
      </c>
      <c r="DR30" s="66">
        <f t="shared" si="100"/>
        <v>14</v>
      </c>
      <c r="DS30" s="75">
        <f t="shared" si="101"/>
        <v>349</v>
      </c>
      <c r="DT30" s="66">
        <f t="shared" si="102"/>
        <v>5.8166666666666664</v>
      </c>
      <c r="DU30" s="66">
        <f t="shared" si="103"/>
        <v>19.816666666666666</v>
      </c>
      <c r="DV30" s="66">
        <f t="shared" si="110"/>
        <v>1.9816666666666667</v>
      </c>
      <c r="DW30" s="66">
        <f t="shared" si="87"/>
        <v>1</v>
      </c>
      <c r="DX30" s="66">
        <f t="shared" si="71"/>
        <v>0.98166666666666669</v>
      </c>
      <c r="DY30" s="66">
        <f t="shared" si="72"/>
        <v>58.9</v>
      </c>
      <c r="DZ30" s="66">
        <f t="shared" si="66"/>
        <v>59</v>
      </c>
      <c r="EA30" s="66">
        <f t="shared" si="73"/>
        <v>1</v>
      </c>
      <c r="EB30" s="66">
        <f t="shared" si="74"/>
        <v>59</v>
      </c>
      <c r="EC30" s="66">
        <f t="shared" si="112"/>
        <v>12</v>
      </c>
      <c r="ED30" s="66">
        <f t="shared" si="113"/>
        <v>298</v>
      </c>
      <c r="EE30" s="66">
        <f t="shared" si="75"/>
        <v>4.9666666666666668</v>
      </c>
      <c r="EF30" s="66">
        <f t="shared" si="114"/>
        <v>16.966666666666669</v>
      </c>
      <c r="EG30" s="66">
        <f t="shared" si="115"/>
        <v>1.6966666666666668</v>
      </c>
      <c r="EH30" s="66">
        <f t="shared" si="78"/>
        <v>1</v>
      </c>
      <c r="EI30" s="66">
        <f t="shared" si="116"/>
        <v>0.69666666666666677</v>
      </c>
      <c r="EJ30" s="66">
        <f t="shared" si="80"/>
        <v>41.800000000000004</v>
      </c>
      <c r="EK30" s="66">
        <f t="shared" si="81"/>
        <v>42</v>
      </c>
      <c r="EL30" s="66">
        <f t="shared" si="117"/>
        <v>1</v>
      </c>
      <c r="EM30" s="66">
        <f t="shared" si="118"/>
        <v>42</v>
      </c>
      <c r="EN30" s="66">
        <f t="shared" si="119"/>
        <v>31</v>
      </c>
      <c r="EO30" s="66">
        <f t="shared" si="120"/>
        <v>333</v>
      </c>
      <c r="EP30" s="66">
        <f t="shared" si="91"/>
        <v>5.55</v>
      </c>
      <c r="EQ30" s="66">
        <f t="shared" si="121"/>
        <v>36.549999999999997</v>
      </c>
      <c r="ER30" s="66">
        <f t="shared" si="122"/>
        <v>3.6549999999999998</v>
      </c>
      <c r="ES30" s="66">
        <f t="shared" si="94"/>
        <v>3</v>
      </c>
      <c r="ET30" s="66">
        <f t="shared" si="123"/>
        <v>0.6549999999999998</v>
      </c>
      <c r="EU30" s="66">
        <f t="shared" si="96"/>
        <v>39.29999999999999</v>
      </c>
      <c r="EV30" s="66">
        <f t="shared" si="97"/>
        <v>40</v>
      </c>
      <c r="EW30" s="66">
        <f t="shared" si="124"/>
        <v>3</v>
      </c>
      <c r="EX30" s="66">
        <f t="shared" si="125"/>
        <v>40</v>
      </c>
      <c r="EY30" s="66"/>
      <c r="EZ30" s="66"/>
      <c r="FA30" s="66"/>
      <c r="FB30" s="66"/>
      <c r="FC30" s="66"/>
      <c r="FD30" s="66"/>
    </row>
    <row r="31" spans="1:165" ht="45.75" customHeight="1">
      <c r="A31" s="199">
        <v>30</v>
      </c>
      <c r="B31" s="166">
        <v>11</v>
      </c>
      <c r="C31" s="72">
        <v>40705</v>
      </c>
      <c r="D31" s="73">
        <f t="shared" si="0"/>
        <v>6</v>
      </c>
      <c r="E31" s="9" t="s">
        <v>39</v>
      </c>
      <c r="F31" s="166">
        <v>8</v>
      </c>
      <c r="G31" s="10" t="s">
        <v>38</v>
      </c>
      <c r="H31" s="10" t="s">
        <v>173</v>
      </c>
      <c r="I31" s="10" t="s">
        <v>174</v>
      </c>
      <c r="J31" s="11">
        <v>0.625</v>
      </c>
      <c r="K31" s="73">
        <v>3484.06</v>
      </c>
      <c r="L31" s="10" t="s">
        <v>34</v>
      </c>
      <c r="M31" s="166">
        <v>58</v>
      </c>
      <c r="N31" s="166">
        <v>1</v>
      </c>
      <c r="O31" s="10" t="s">
        <v>278</v>
      </c>
      <c r="P31" s="11">
        <v>0.625</v>
      </c>
      <c r="Q31" s="11">
        <v>0.625</v>
      </c>
      <c r="R31" s="12">
        <f t="shared" si="1"/>
        <v>0</v>
      </c>
      <c r="S31" s="13">
        <f t="shared" si="2"/>
        <v>0</v>
      </c>
      <c r="T31" s="13">
        <f t="shared" si="3"/>
        <v>0</v>
      </c>
      <c r="U31" s="11">
        <v>0.63541666666666663</v>
      </c>
      <c r="V31" s="12">
        <f t="shared" si="4"/>
        <v>1.041666666666663E-2</v>
      </c>
      <c r="W31" s="13">
        <f t="shared" si="5"/>
        <v>0</v>
      </c>
      <c r="X31" s="13">
        <f t="shared" si="6"/>
        <v>15</v>
      </c>
      <c r="Y31" s="11">
        <v>0.63958333333333328</v>
      </c>
      <c r="Z31" s="12">
        <f t="shared" si="7"/>
        <v>4.1666666666666519E-3</v>
      </c>
      <c r="AA31" s="13">
        <f t="shared" si="8"/>
        <v>0</v>
      </c>
      <c r="AB31" s="13">
        <f t="shared" si="9"/>
        <v>6</v>
      </c>
      <c r="AC31" s="11">
        <v>0.6645833333333333</v>
      </c>
      <c r="AD31" s="12">
        <f t="shared" si="10"/>
        <v>2.5000000000000022E-2</v>
      </c>
      <c r="AE31" s="13">
        <f t="shared" si="11"/>
        <v>0</v>
      </c>
      <c r="AF31" s="13">
        <f t="shared" si="12"/>
        <v>36</v>
      </c>
      <c r="AG31" s="11">
        <v>0.6645833333333333</v>
      </c>
      <c r="AH31" s="11">
        <v>0.69444444444444453</v>
      </c>
      <c r="AI31" s="12">
        <f t="shared" si="13"/>
        <v>2.9861111111111227E-2</v>
      </c>
      <c r="AJ31" s="90">
        <f t="shared" si="14"/>
        <v>0</v>
      </c>
      <c r="AK31" s="90">
        <f t="shared" si="15"/>
        <v>43</v>
      </c>
      <c r="AL31" s="11">
        <v>0.6645833333333333</v>
      </c>
      <c r="AM31" s="11">
        <v>0.69444444444444453</v>
      </c>
      <c r="AN31" s="12">
        <f t="shared" si="16"/>
        <v>2.9861111111111227E-2</v>
      </c>
      <c r="AO31" s="13">
        <f t="shared" si="17"/>
        <v>0</v>
      </c>
      <c r="AP31" s="13">
        <f t="shared" si="18"/>
        <v>43</v>
      </c>
      <c r="AQ31" s="11">
        <v>0.73333333333333339</v>
      </c>
      <c r="AR31" s="12">
        <f t="shared" si="19"/>
        <v>3.8888888888888862E-2</v>
      </c>
      <c r="AS31" s="90">
        <f t="shared" si="20"/>
        <v>0</v>
      </c>
      <c r="AT31" s="13">
        <f t="shared" si="21"/>
        <v>56</v>
      </c>
      <c r="AU31" s="11">
        <v>0.73611111111111116</v>
      </c>
      <c r="AV31" s="12">
        <f t="shared" si="22"/>
        <v>2.7777777777777679E-3</v>
      </c>
      <c r="AW31" s="13">
        <f t="shared" si="23"/>
        <v>0</v>
      </c>
      <c r="AX31" s="13">
        <f t="shared" si="24"/>
        <v>4</v>
      </c>
      <c r="AY31" s="11">
        <v>0.88611111111111107</v>
      </c>
      <c r="AZ31" s="12">
        <f t="shared" si="25"/>
        <v>0.14999999999999991</v>
      </c>
      <c r="BA31" s="90">
        <f t="shared" si="26"/>
        <v>3</v>
      </c>
      <c r="BB31" s="90">
        <f t="shared" si="27"/>
        <v>36</v>
      </c>
      <c r="BC31" s="11">
        <v>0.73611111111111116</v>
      </c>
      <c r="BD31" s="11">
        <v>0.88611111111111107</v>
      </c>
      <c r="BE31" s="12">
        <f t="shared" si="28"/>
        <v>0.14999999999999991</v>
      </c>
      <c r="BF31" s="13">
        <f t="shared" si="29"/>
        <v>3</v>
      </c>
      <c r="BG31" s="13">
        <f t="shared" si="30"/>
        <v>36</v>
      </c>
      <c r="BH31" s="11">
        <v>0.88611111111111107</v>
      </c>
      <c r="BI31" s="11">
        <v>0.88611111111111107</v>
      </c>
      <c r="BJ31" s="67"/>
      <c r="BK31" s="13">
        <f t="shared" si="109"/>
        <v>0</v>
      </c>
      <c r="BL31" s="13">
        <f t="shared" si="107"/>
        <v>0</v>
      </c>
      <c r="BM31" s="13">
        <f t="shared" si="108"/>
        <v>0</v>
      </c>
      <c r="BN31" s="11">
        <v>0.9</v>
      </c>
      <c r="BO31" s="12">
        <f t="shared" si="31"/>
        <v>1.3888888888888951E-2</v>
      </c>
      <c r="BP31" s="90">
        <f t="shared" si="32"/>
        <v>0</v>
      </c>
      <c r="BQ31" s="90">
        <f t="shared" si="33"/>
        <v>20</v>
      </c>
      <c r="BR31" s="11">
        <v>0.91319444444444453</v>
      </c>
      <c r="BS31" s="12">
        <f t="shared" si="34"/>
        <v>1.3194444444444509E-2</v>
      </c>
      <c r="BT31" s="90">
        <f t="shared" si="35"/>
        <v>0</v>
      </c>
      <c r="BU31" s="90">
        <f t="shared" si="36"/>
        <v>19</v>
      </c>
      <c r="BV31" s="665">
        <v>0.91319444444444453</v>
      </c>
      <c r="BW31" s="665">
        <v>0.91319444444444453</v>
      </c>
      <c r="BX31" s="12">
        <f t="shared" si="37"/>
        <v>0</v>
      </c>
      <c r="BY31" s="13">
        <f t="shared" si="38"/>
        <v>0</v>
      </c>
      <c r="BZ31" s="13">
        <f t="shared" si="39"/>
        <v>0</v>
      </c>
      <c r="CA31" s="12">
        <f t="shared" si="40"/>
        <v>0.28819444444444453</v>
      </c>
      <c r="CB31" s="13">
        <f t="shared" si="41"/>
        <v>6</v>
      </c>
      <c r="CC31" s="13">
        <f t="shared" si="42"/>
        <v>55</v>
      </c>
      <c r="CD31" s="12">
        <f t="shared" ref="CD31:CD39" si="126">AD31+AR31+BO31+BS31</f>
        <v>9.0972222222222343E-2</v>
      </c>
      <c r="CE31" s="13">
        <f t="shared" si="43"/>
        <v>2</v>
      </c>
      <c r="CF31" s="13">
        <f t="shared" si="67"/>
        <v>11</v>
      </c>
      <c r="CG31" s="12">
        <f t="shared" si="85"/>
        <v>2.9861111111111227E-2</v>
      </c>
      <c r="CH31" s="13">
        <f t="shared" si="44"/>
        <v>0</v>
      </c>
      <c r="CI31" s="13">
        <f t="shared" si="45"/>
        <v>43</v>
      </c>
      <c r="CJ31" s="12">
        <f t="shared" si="86"/>
        <v>0.14999999999999991</v>
      </c>
      <c r="CK31" s="13">
        <f t="shared" si="46"/>
        <v>3</v>
      </c>
      <c r="CL31" s="13">
        <f t="shared" si="47"/>
        <v>36</v>
      </c>
      <c r="CM31" s="13"/>
      <c r="CN31" s="13"/>
      <c r="CO31" s="13"/>
      <c r="CP31" s="12">
        <f t="shared" si="48"/>
        <v>5.7638888888888795E-2</v>
      </c>
      <c r="CQ31" s="13">
        <f t="shared" si="49"/>
        <v>1</v>
      </c>
      <c r="CR31" s="13">
        <f t="shared" si="50"/>
        <v>23</v>
      </c>
      <c r="CS31" s="11">
        <v>0</v>
      </c>
      <c r="CT31" s="13">
        <f t="shared" si="51"/>
        <v>0</v>
      </c>
      <c r="CU31" s="13">
        <f t="shared" si="52"/>
        <v>0</v>
      </c>
      <c r="CV31" s="11">
        <v>0</v>
      </c>
      <c r="CW31" s="13">
        <f t="shared" si="68"/>
        <v>0</v>
      </c>
      <c r="CX31" s="13">
        <f t="shared" si="53"/>
        <v>0</v>
      </c>
      <c r="CY31" s="11">
        <v>0</v>
      </c>
      <c r="CZ31" s="13">
        <f t="shared" si="54"/>
        <v>0</v>
      </c>
      <c r="DA31" s="13">
        <f t="shared" si="55"/>
        <v>0</v>
      </c>
      <c r="DB31" s="11">
        <v>0</v>
      </c>
      <c r="DC31" s="13">
        <f t="shared" si="56"/>
        <v>0</v>
      </c>
      <c r="DD31" s="13">
        <f t="shared" si="57"/>
        <v>0</v>
      </c>
      <c r="DE31" s="11">
        <v>0</v>
      </c>
      <c r="DF31" s="13">
        <f t="shared" si="58"/>
        <v>0</v>
      </c>
      <c r="DG31" s="13">
        <f t="shared" si="59"/>
        <v>0</v>
      </c>
      <c r="DH31" s="11">
        <v>9.2361111111111116E-2</v>
      </c>
      <c r="DI31" s="13">
        <f t="shared" si="60"/>
        <v>2</v>
      </c>
      <c r="DJ31" s="13">
        <f t="shared" si="61"/>
        <v>13</v>
      </c>
      <c r="DK31" s="11">
        <v>0</v>
      </c>
      <c r="DL31" s="35">
        <f t="shared" si="62"/>
        <v>0</v>
      </c>
      <c r="DM31" s="61">
        <f t="shared" si="63"/>
        <v>0</v>
      </c>
      <c r="DN31" s="66">
        <f t="shared" si="69"/>
        <v>104505.27000000002</v>
      </c>
      <c r="DO31" s="74">
        <f t="shared" si="70"/>
        <v>1752</v>
      </c>
      <c r="DP31" s="66">
        <f t="shared" si="64"/>
        <v>60.07</v>
      </c>
      <c r="DQ31" s="66">
        <f t="shared" si="65"/>
        <v>59.64912671232878</v>
      </c>
      <c r="DR31" s="66">
        <f t="shared" si="100"/>
        <v>16</v>
      </c>
      <c r="DS31" s="75">
        <f t="shared" si="101"/>
        <v>360</v>
      </c>
      <c r="DT31" s="66">
        <f t="shared" si="102"/>
        <v>6</v>
      </c>
      <c r="DU31" s="66">
        <f t="shared" si="103"/>
        <v>22</v>
      </c>
      <c r="DV31" s="66">
        <f t="shared" si="110"/>
        <v>2</v>
      </c>
      <c r="DW31" s="66">
        <f t="shared" si="87"/>
        <v>2</v>
      </c>
      <c r="DX31" s="66">
        <f t="shared" si="71"/>
        <v>0</v>
      </c>
      <c r="DY31" s="66">
        <f t="shared" si="72"/>
        <v>0</v>
      </c>
      <c r="DZ31" s="66">
        <f t="shared" si="66"/>
        <v>0</v>
      </c>
      <c r="EA31" s="66">
        <f t="shared" si="73"/>
        <v>2</v>
      </c>
      <c r="EB31" s="66">
        <f t="shared" si="74"/>
        <v>0</v>
      </c>
      <c r="EC31" s="66">
        <f t="shared" si="112"/>
        <v>12</v>
      </c>
      <c r="ED31" s="66">
        <f t="shared" si="113"/>
        <v>341</v>
      </c>
      <c r="EE31" s="66">
        <f t="shared" si="75"/>
        <v>5.6833333333333336</v>
      </c>
      <c r="EF31" s="66">
        <f t="shared" si="114"/>
        <v>17.683333333333334</v>
      </c>
      <c r="EG31" s="66">
        <f t="shared" si="115"/>
        <v>1.6075757575757577</v>
      </c>
      <c r="EH31" s="66">
        <f t="shared" si="78"/>
        <v>1</v>
      </c>
      <c r="EI31" s="66">
        <f t="shared" si="116"/>
        <v>0.60757575757575766</v>
      </c>
      <c r="EJ31" s="66">
        <f t="shared" si="80"/>
        <v>36.45454545454546</v>
      </c>
      <c r="EK31" s="66">
        <f t="shared" si="81"/>
        <v>37</v>
      </c>
      <c r="EL31" s="66">
        <f t="shared" si="117"/>
        <v>1</v>
      </c>
      <c r="EM31" s="66">
        <f t="shared" si="118"/>
        <v>37</v>
      </c>
      <c r="EN31" s="66">
        <f t="shared" si="119"/>
        <v>34</v>
      </c>
      <c r="EO31" s="66">
        <f t="shared" si="120"/>
        <v>369</v>
      </c>
      <c r="EP31" s="66">
        <f t="shared" si="91"/>
        <v>6.15</v>
      </c>
      <c r="EQ31" s="66">
        <f t="shared" si="121"/>
        <v>40.15</v>
      </c>
      <c r="ER31" s="66">
        <f t="shared" si="122"/>
        <v>3.65</v>
      </c>
      <c r="ES31" s="66">
        <f t="shared" si="94"/>
        <v>3</v>
      </c>
      <c r="ET31" s="66">
        <f t="shared" si="123"/>
        <v>0.64999999999999991</v>
      </c>
      <c r="EU31" s="66">
        <f t="shared" si="96"/>
        <v>38.999999999999993</v>
      </c>
      <c r="EV31" s="66">
        <f t="shared" si="97"/>
        <v>39</v>
      </c>
      <c r="EW31" s="66">
        <f t="shared" si="124"/>
        <v>3</v>
      </c>
      <c r="EX31" s="66">
        <f t="shared" si="125"/>
        <v>39</v>
      </c>
      <c r="EY31" s="66"/>
      <c r="EZ31" s="66"/>
      <c r="FA31" s="66"/>
      <c r="FB31" s="66"/>
      <c r="FC31" s="66"/>
      <c r="FD31" s="66"/>
    </row>
    <row r="32" spans="1:165">
      <c r="A32" s="175">
        <v>31</v>
      </c>
      <c r="B32" s="166">
        <v>12</v>
      </c>
      <c r="C32" s="72">
        <v>40706</v>
      </c>
      <c r="D32" s="73">
        <f t="shared" si="0"/>
        <v>6</v>
      </c>
      <c r="E32" s="9" t="s">
        <v>286</v>
      </c>
      <c r="F32" s="166">
        <v>1</v>
      </c>
      <c r="G32" s="10" t="s">
        <v>287</v>
      </c>
      <c r="H32" s="10" t="s">
        <v>288</v>
      </c>
      <c r="I32" s="10" t="s">
        <v>179</v>
      </c>
      <c r="J32" s="11">
        <v>0.9375</v>
      </c>
      <c r="K32" s="73">
        <v>3565.78</v>
      </c>
      <c r="L32" s="10" t="s">
        <v>34</v>
      </c>
      <c r="M32" s="166">
        <v>59</v>
      </c>
      <c r="N32" s="166">
        <v>0</v>
      </c>
      <c r="O32" s="55"/>
      <c r="P32" s="11">
        <v>0.9375</v>
      </c>
      <c r="Q32" s="11">
        <v>0.9375</v>
      </c>
      <c r="R32" s="12">
        <f t="shared" si="1"/>
        <v>0</v>
      </c>
      <c r="S32" s="13">
        <f t="shared" si="2"/>
        <v>0</v>
      </c>
      <c r="T32" s="13">
        <f t="shared" si="3"/>
        <v>0</v>
      </c>
      <c r="U32" s="11">
        <v>0.94861111111111107</v>
      </c>
      <c r="V32" s="12">
        <f t="shared" si="4"/>
        <v>1.1111111111111072E-2</v>
      </c>
      <c r="W32" s="13">
        <f t="shared" si="5"/>
        <v>0</v>
      </c>
      <c r="X32" s="13">
        <f t="shared" si="6"/>
        <v>16</v>
      </c>
      <c r="Y32" s="11">
        <v>0.94861111111111107</v>
      </c>
      <c r="Z32" s="12">
        <f t="shared" si="7"/>
        <v>0</v>
      </c>
      <c r="AA32" s="13">
        <f t="shared" si="8"/>
        <v>0</v>
      </c>
      <c r="AB32" s="13">
        <f t="shared" si="9"/>
        <v>0</v>
      </c>
      <c r="AC32" s="11">
        <v>0.97569444444444453</v>
      </c>
      <c r="AD32" s="12">
        <f t="shared" si="10"/>
        <v>2.7083333333333459E-2</v>
      </c>
      <c r="AE32" s="13">
        <f t="shared" si="11"/>
        <v>0</v>
      </c>
      <c r="AF32" s="13">
        <f t="shared" si="12"/>
        <v>39</v>
      </c>
      <c r="AG32" s="11">
        <v>0.97569444444444453</v>
      </c>
      <c r="AH32" s="11">
        <v>1.0513888888888889</v>
      </c>
      <c r="AI32" s="12">
        <f t="shared" si="13"/>
        <v>7.5694444444444398E-2</v>
      </c>
      <c r="AJ32" s="90">
        <f t="shared" si="14"/>
        <v>1</v>
      </c>
      <c r="AK32" s="90">
        <f t="shared" si="15"/>
        <v>49</v>
      </c>
      <c r="AL32" s="11">
        <v>0.97569444444444453</v>
      </c>
      <c r="AM32" s="11">
        <v>1.0513888888888889</v>
      </c>
      <c r="AN32" s="12">
        <f t="shared" si="16"/>
        <v>7.5694444444444398E-2</v>
      </c>
      <c r="AO32" s="13">
        <f t="shared" si="17"/>
        <v>1</v>
      </c>
      <c r="AP32" s="13">
        <f t="shared" si="18"/>
        <v>49</v>
      </c>
      <c r="AQ32" s="11">
        <v>1.054861111111111</v>
      </c>
      <c r="AR32" s="12">
        <f t="shared" si="19"/>
        <v>3.4722222222220989E-3</v>
      </c>
      <c r="AS32" s="90">
        <f t="shared" si="20"/>
        <v>0</v>
      </c>
      <c r="AT32" s="13">
        <f t="shared" si="21"/>
        <v>5</v>
      </c>
      <c r="AU32" s="11">
        <v>1.0555555555555556</v>
      </c>
      <c r="AV32" s="12">
        <f t="shared" si="22"/>
        <v>6.94444444444553E-4</v>
      </c>
      <c r="AW32" s="13">
        <f t="shared" si="23"/>
        <v>0</v>
      </c>
      <c r="AX32" s="13">
        <f t="shared" si="24"/>
        <v>1</v>
      </c>
      <c r="AY32" s="11">
        <v>1.1569444444444443</v>
      </c>
      <c r="AZ32" s="12">
        <f t="shared" si="25"/>
        <v>0.10138888888888875</v>
      </c>
      <c r="BA32" s="90">
        <f t="shared" si="26"/>
        <v>2</v>
      </c>
      <c r="BB32" s="90">
        <f t="shared" si="27"/>
        <v>26</v>
      </c>
      <c r="BC32" s="11">
        <v>1.0555555555555556</v>
      </c>
      <c r="BD32" s="11">
        <v>1.1569444444444443</v>
      </c>
      <c r="BE32" s="12">
        <f t="shared" si="28"/>
        <v>0.10138888888888875</v>
      </c>
      <c r="BF32" s="13">
        <f t="shared" si="29"/>
        <v>2</v>
      </c>
      <c r="BG32" s="13">
        <f t="shared" si="30"/>
        <v>26</v>
      </c>
      <c r="BH32" s="11">
        <v>1.1569444444444443</v>
      </c>
      <c r="BI32" s="11">
        <v>1.1569444444444443</v>
      </c>
      <c r="BJ32" s="67"/>
      <c r="BK32" s="13">
        <f t="shared" si="109"/>
        <v>0</v>
      </c>
      <c r="BL32" s="13">
        <f t="shared" si="107"/>
        <v>0</v>
      </c>
      <c r="BM32" s="13">
        <f t="shared" si="108"/>
        <v>0</v>
      </c>
      <c r="BN32" s="11">
        <v>1.1597222222222221</v>
      </c>
      <c r="BO32" s="12">
        <f t="shared" si="31"/>
        <v>2.7777777777777679E-3</v>
      </c>
      <c r="BP32" s="90">
        <f t="shared" si="32"/>
        <v>0</v>
      </c>
      <c r="BQ32" s="90">
        <f t="shared" si="33"/>
        <v>4</v>
      </c>
      <c r="BR32" s="11">
        <v>1.1701388888888888</v>
      </c>
      <c r="BS32" s="12">
        <f t="shared" si="34"/>
        <v>1.0416666666666741E-2</v>
      </c>
      <c r="BT32" s="90">
        <f t="shared" si="35"/>
        <v>0</v>
      </c>
      <c r="BU32" s="90">
        <f t="shared" si="36"/>
        <v>15</v>
      </c>
      <c r="BV32" s="54">
        <v>1.1701388888888888</v>
      </c>
      <c r="BW32" s="54">
        <v>1.1701388888888888</v>
      </c>
      <c r="BX32" s="12">
        <f t="shared" si="37"/>
        <v>0</v>
      </c>
      <c r="BY32" s="13">
        <f t="shared" si="38"/>
        <v>0</v>
      </c>
      <c r="BZ32" s="13">
        <f t="shared" si="39"/>
        <v>0</v>
      </c>
      <c r="CA32" s="12">
        <f t="shared" si="40"/>
        <v>0.23263888888888884</v>
      </c>
      <c r="CB32" s="13">
        <f t="shared" si="41"/>
        <v>5</v>
      </c>
      <c r="CC32" s="13">
        <f t="shared" si="42"/>
        <v>35</v>
      </c>
      <c r="CD32" s="12">
        <f t="shared" si="126"/>
        <v>4.3750000000000067E-2</v>
      </c>
      <c r="CE32" s="13">
        <f t="shared" si="43"/>
        <v>1</v>
      </c>
      <c r="CF32" s="13">
        <f t="shared" si="67"/>
        <v>3</v>
      </c>
      <c r="CG32" s="12">
        <f t="shared" si="85"/>
        <v>7.5694444444444398E-2</v>
      </c>
      <c r="CH32" s="13">
        <f t="shared" si="44"/>
        <v>1</v>
      </c>
      <c r="CI32" s="13">
        <f t="shared" si="45"/>
        <v>49</v>
      </c>
      <c r="CJ32" s="12">
        <f t="shared" si="86"/>
        <v>0.10138888888888875</v>
      </c>
      <c r="CK32" s="13">
        <f t="shared" si="46"/>
        <v>2</v>
      </c>
      <c r="CL32" s="13">
        <f t="shared" si="47"/>
        <v>26</v>
      </c>
      <c r="CM32" s="13"/>
      <c r="CN32" s="13"/>
      <c r="CO32" s="13"/>
      <c r="CP32" s="12">
        <f t="shared" si="48"/>
        <v>6.5277777777777643E-2</v>
      </c>
      <c r="CQ32" s="13">
        <f t="shared" si="49"/>
        <v>1</v>
      </c>
      <c r="CR32" s="13">
        <f t="shared" si="50"/>
        <v>34</v>
      </c>
      <c r="CS32" s="11">
        <v>0</v>
      </c>
      <c r="CT32" s="13">
        <f t="shared" si="51"/>
        <v>0</v>
      </c>
      <c r="CU32" s="13">
        <f t="shared" si="52"/>
        <v>0</v>
      </c>
      <c r="CV32" s="11">
        <v>0</v>
      </c>
      <c r="CW32" s="13">
        <f t="shared" si="68"/>
        <v>0</v>
      </c>
      <c r="CX32" s="13">
        <f t="shared" si="53"/>
        <v>0</v>
      </c>
      <c r="CY32" s="11">
        <v>0</v>
      </c>
      <c r="CZ32" s="13">
        <f t="shared" si="54"/>
        <v>0</v>
      </c>
      <c r="DA32" s="13">
        <f t="shared" si="55"/>
        <v>0</v>
      </c>
      <c r="DB32" s="11">
        <v>0</v>
      </c>
      <c r="DC32" s="13">
        <f t="shared" si="56"/>
        <v>0</v>
      </c>
      <c r="DD32" s="13">
        <f t="shared" si="57"/>
        <v>0</v>
      </c>
      <c r="DE32" s="11">
        <v>1.9444444444444445E-2</v>
      </c>
      <c r="DF32" s="13">
        <f t="shared" si="58"/>
        <v>0</v>
      </c>
      <c r="DG32" s="13">
        <f t="shared" si="59"/>
        <v>28</v>
      </c>
      <c r="DH32" s="11">
        <v>1.6666666666666666E-2</v>
      </c>
      <c r="DI32" s="13">
        <f t="shared" si="60"/>
        <v>0</v>
      </c>
      <c r="DJ32" s="13">
        <f t="shared" si="61"/>
        <v>24</v>
      </c>
      <c r="DK32" s="11">
        <v>0</v>
      </c>
      <c r="DL32" s="35">
        <f t="shared" si="62"/>
        <v>0</v>
      </c>
      <c r="DM32" s="61">
        <f t="shared" si="63"/>
        <v>0</v>
      </c>
      <c r="DN32" s="66">
        <f t="shared" si="69"/>
        <v>108071.05000000002</v>
      </c>
      <c r="DO32" s="74">
        <f t="shared" si="70"/>
        <v>1811</v>
      </c>
      <c r="DP32" s="66">
        <f t="shared" si="64"/>
        <v>60.436949152542375</v>
      </c>
      <c r="DQ32" s="66">
        <f t="shared" si="65"/>
        <v>59.674792932081729</v>
      </c>
      <c r="DR32" s="66">
        <f t="shared" si="100"/>
        <v>17</v>
      </c>
      <c r="DS32" s="75">
        <f t="shared" si="101"/>
        <v>363</v>
      </c>
      <c r="DT32" s="66">
        <f t="shared" si="102"/>
        <v>6.05</v>
      </c>
      <c r="DU32" s="66">
        <f t="shared" si="103"/>
        <v>23.05</v>
      </c>
      <c r="DV32" s="66">
        <f t="shared" si="110"/>
        <v>1.9208333333333334</v>
      </c>
      <c r="DW32" s="66">
        <f t="shared" si="87"/>
        <v>1</v>
      </c>
      <c r="DX32" s="66">
        <f t="shared" si="71"/>
        <v>0.92083333333333339</v>
      </c>
      <c r="DY32" s="66">
        <f t="shared" si="72"/>
        <v>55.25</v>
      </c>
      <c r="DZ32" s="66">
        <f t="shared" si="66"/>
        <v>56</v>
      </c>
      <c r="EA32" s="66">
        <f t="shared" si="73"/>
        <v>1</v>
      </c>
      <c r="EB32" s="66">
        <f t="shared" si="74"/>
        <v>56</v>
      </c>
      <c r="EC32" s="66">
        <f t="shared" si="112"/>
        <v>13</v>
      </c>
      <c r="ED32" s="66">
        <f t="shared" si="113"/>
        <v>390</v>
      </c>
      <c r="EE32" s="66">
        <f t="shared" si="75"/>
        <v>6.5</v>
      </c>
      <c r="EF32" s="66">
        <f t="shared" si="114"/>
        <v>19.5</v>
      </c>
      <c r="EG32" s="66">
        <f t="shared" si="115"/>
        <v>1.625</v>
      </c>
      <c r="EH32" s="66">
        <f t="shared" si="78"/>
        <v>1</v>
      </c>
      <c r="EI32" s="66">
        <f t="shared" si="116"/>
        <v>0.625</v>
      </c>
      <c r="EJ32" s="66">
        <f t="shared" si="80"/>
        <v>37.5</v>
      </c>
      <c r="EK32" s="66">
        <f t="shared" si="81"/>
        <v>38</v>
      </c>
      <c r="EL32" s="66">
        <f t="shared" si="117"/>
        <v>1</v>
      </c>
      <c r="EM32" s="66">
        <f t="shared" si="118"/>
        <v>38</v>
      </c>
      <c r="EN32" s="66">
        <f t="shared" si="119"/>
        <v>36</v>
      </c>
      <c r="EO32" s="66">
        <f t="shared" si="120"/>
        <v>395</v>
      </c>
      <c r="EP32" s="66">
        <f t="shared" si="91"/>
        <v>6.583333333333333</v>
      </c>
      <c r="EQ32" s="66">
        <f t="shared" si="121"/>
        <v>42.583333333333336</v>
      </c>
      <c r="ER32" s="66">
        <f t="shared" si="122"/>
        <v>3.5486111111111112</v>
      </c>
      <c r="ES32" s="66">
        <f t="shared" si="94"/>
        <v>3</v>
      </c>
      <c r="ET32" s="66">
        <f t="shared" si="123"/>
        <v>0.54861111111111116</v>
      </c>
      <c r="EU32" s="66">
        <f t="shared" si="96"/>
        <v>32.916666666666671</v>
      </c>
      <c r="EV32" s="66">
        <f t="shared" si="97"/>
        <v>33</v>
      </c>
      <c r="EW32" s="66">
        <f t="shared" si="124"/>
        <v>3</v>
      </c>
      <c r="EX32" s="66">
        <f t="shared" si="125"/>
        <v>33</v>
      </c>
      <c r="EY32" s="66"/>
      <c r="EZ32" s="66"/>
      <c r="FA32" s="66"/>
      <c r="FB32" s="66"/>
      <c r="FC32" s="66"/>
      <c r="FD32" s="66"/>
    </row>
    <row r="33" spans="1:165">
      <c r="A33" s="199">
        <v>32</v>
      </c>
      <c r="B33" s="166">
        <v>13</v>
      </c>
      <c r="C33" s="72">
        <v>40708</v>
      </c>
      <c r="D33" s="73">
        <f t="shared" si="0"/>
        <v>6</v>
      </c>
      <c r="E33" s="9" t="s">
        <v>171</v>
      </c>
      <c r="F33" s="166">
        <v>4</v>
      </c>
      <c r="G33" s="10" t="s">
        <v>172</v>
      </c>
      <c r="H33" s="10" t="s">
        <v>37</v>
      </c>
      <c r="I33" s="10" t="s">
        <v>36</v>
      </c>
      <c r="J33" s="11">
        <v>0.38680555555555557</v>
      </c>
      <c r="K33" s="73">
        <v>3590.35</v>
      </c>
      <c r="L33" s="10" t="s">
        <v>34</v>
      </c>
      <c r="M33" s="166">
        <v>59</v>
      </c>
      <c r="N33" s="166">
        <v>0</v>
      </c>
      <c r="O33" s="10" t="s">
        <v>278</v>
      </c>
      <c r="P33" s="11">
        <v>0.38680555555555557</v>
      </c>
      <c r="Q33" s="11">
        <v>0.38680555555555557</v>
      </c>
      <c r="R33" s="12">
        <f t="shared" si="1"/>
        <v>0</v>
      </c>
      <c r="S33" s="13">
        <f t="shared" si="2"/>
        <v>0</v>
      </c>
      <c r="T33" s="13">
        <f t="shared" si="3"/>
        <v>0</v>
      </c>
      <c r="U33" s="11">
        <v>0.39374999999999999</v>
      </c>
      <c r="V33" s="12">
        <f t="shared" si="4"/>
        <v>6.9444444444444198E-3</v>
      </c>
      <c r="W33" s="13">
        <f t="shared" si="5"/>
        <v>0</v>
      </c>
      <c r="X33" s="13">
        <f t="shared" si="6"/>
        <v>10</v>
      </c>
      <c r="Y33" s="11">
        <v>0.39930555555555558</v>
      </c>
      <c r="Z33" s="12">
        <f t="shared" si="7"/>
        <v>5.5555555555555913E-3</v>
      </c>
      <c r="AA33" s="13">
        <f t="shared" si="8"/>
        <v>0</v>
      </c>
      <c r="AB33" s="13">
        <f t="shared" si="9"/>
        <v>8</v>
      </c>
      <c r="AC33" s="11">
        <v>0.41319444444444442</v>
      </c>
      <c r="AD33" s="12">
        <f t="shared" si="10"/>
        <v>1.388888888888884E-2</v>
      </c>
      <c r="AE33" s="13">
        <f t="shared" si="11"/>
        <v>0</v>
      </c>
      <c r="AF33" s="13">
        <f t="shared" si="12"/>
        <v>20</v>
      </c>
      <c r="AG33" s="11">
        <v>0.41319444444444442</v>
      </c>
      <c r="AH33" s="11">
        <v>0.43472222222222223</v>
      </c>
      <c r="AI33" s="12">
        <f t="shared" si="13"/>
        <v>2.1527777777777812E-2</v>
      </c>
      <c r="AJ33" s="90">
        <f t="shared" si="14"/>
        <v>0</v>
      </c>
      <c r="AK33" s="90">
        <f t="shared" si="15"/>
        <v>31</v>
      </c>
      <c r="AL33" s="11">
        <v>0.41319444444444442</v>
      </c>
      <c r="AM33" s="11">
        <v>0.43472222222222223</v>
      </c>
      <c r="AN33" s="12">
        <f t="shared" si="16"/>
        <v>2.1527777777777812E-2</v>
      </c>
      <c r="AO33" s="13">
        <f t="shared" si="17"/>
        <v>0</v>
      </c>
      <c r="AP33" s="13">
        <f t="shared" si="18"/>
        <v>31</v>
      </c>
      <c r="AQ33" s="11">
        <v>0.45763888888888887</v>
      </c>
      <c r="AR33" s="12">
        <f t="shared" si="19"/>
        <v>2.2916666666666641E-2</v>
      </c>
      <c r="AS33" s="90">
        <f t="shared" si="20"/>
        <v>0</v>
      </c>
      <c r="AT33" s="13">
        <f t="shared" si="21"/>
        <v>33</v>
      </c>
      <c r="AU33" s="11">
        <v>0.45833333333333331</v>
      </c>
      <c r="AV33" s="12">
        <f t="shared" si="22"/>
        <v>6.9444444444444198E-4</v>
      </c>
      <c r="AW33" s="13">
        <f t="shared" si="23"/>
        <v>0</v>
      </c>
      <c r="AX33" s="13">
        <f t="shared" si="24"/>
        <v>1</v>
      </c>
      <c r="AY33" s="11">
        <v>0.53611111111111109</v>
      </c>
      <c r="AZ33" s="12">
        <f t="shared" si="25"/>
        <v>7.7777777777777779E-2</v>
      </c>
      <c r="BA33" s="90">
        <f t="shared" si="26"/>
        <v>1</v>
      </c>
      <c r="BB33" s="90">
        <f t="shared" si="27"/>
        <v>52</v>
      </c>
      <c r="BC33" s="11">
        <v>0.4597222222222222</v>
      </c>
      <c r="BD33" s="11">
        <v>0.53819444444444442</v>
      </c>
      <c r="BE33" s="12">
        <f t="shared" si="28"/>
        <v>7.8472222222222221E-2</v>
      </c>
      <c r="BF33" s="13">
        <f t="shared" si="29"/>
        <v>1</v>
      </c>
      <c r="BG33" s="13">
        <f t="shared" si="30"/>
        <v>53</v>
      </c>
      <c r="BH33" s="11">
        <v>0.53819444444444442</v>
      </c>
      <c r="BI33" s="11">
        <v>0.53819444444444442</v>
      </c>
      <c r="BJ33" s="67"/>
      <c r="BK33" s="13">
        <f t="shared" si="109"/>
        <v>0</v>
      </c>
      <c r="BL33" s="13">
        <f t="shared" si="107"/>
        <v>0</v>
      </c>
      <c r="BM33" s="13">
        <f t="shared" si="108"/>
        <v>0</v>
      </c>
      <c r="BN33" s="11">
        <v>0.5493055555555556</v>
      </c>
      <c r="BO33" s="12">
        <f t="shared" si="31"/>
        <v>1.1111111111111183E-2</v>
      </c>
      <c r="BP33" s="90">
        <f t="shared" si="32"/>
        <v>0</v>
      </c>
      <c r="BQ33" s="90">
        <f t="shared" si="33"/>
        <v>16</v>
      </c>
      <c r="BR33" s="11">
        <v>0.55625000000000002</v>
      </c>
      <c r="BS33" s="12">
        <f t="shared" si="34"/>
        <v>6.9444444444444198E-3</v>
      </c>
      <c r="BT33" s="90">
        <f t="shared" si="35"/>
        <v>0</v>
      </c>
      <c r="BU33" s="90">
        <f t="shared" si="36"/>
        <v>10</v>
      </c>
      <c r="BV33" s="11">
        <v>0.55625000000000002</v>
      </c>
      <c r="BW33" s="11">
        <v>0.56458333333333333</v>
      </c>
      <c r="BX33" s="12">
        <f t="shared" si="37"/>
        <v>8.3333333333333037E-3</v>
      </c>
      <c r="BY33" s="13">
        <f t="shared" si="38"/>
        <v>0</v>
      </c>
      <c r="BZ33" s="13">
        <f t="shared" si="39"/>
        <v>12</v>
      </c>
      <c r="CA33" s="12">
        <f t="shared" si="40"/>
        <v>0.17777777777777776</v>
      </c>
      <c r="CB33" s="13">
        <f t="shared" si="41"/>
        <v>4</v>
      </c>
      <c r="CC33" s="13">
        <f t="shared" si="42"/>
        <v>16</v>
      </c>
      <c r="CD33" s="12">
        <f t="shared" si="126"/>
        <v>5.4861111111111083E-2</v>
      </c>
      <c r="CE33" s="13">
        <f t="shared" si="43"/>
        <v>1</v>
      </c>
      <c r="CF33" s="13">
        <f t="shared" si="67"/>
        <v>19</v>
      </c>
      <c r="CG33" s="12">
        <f t="shared" si="85"/>
        <v>2.1527777777777812E-2</v>
      </c>
      <c r="CH33" s="13">
        <f t="shared" si="44"/>
        <v>0</v>
      </c>
      <c r="CI33" s="13">
        <f t="shared" si="45"/>
        <v>31</v>
      </c>
      <c r="CJ33" s="12">
        <f t="shared" si="86"/>
        <v>7.7777777777777779E-2</v>
      </c>
      <c r="CK33" s="13">
        <f t="shared" si="46"/>
        <v>1</v>
      </c>
      <c r="CL33" s="13">
        <f t="shared" si="47"/>
        <v>52</v>
      </c>
      <c r="CM33" s="13"/>
      <c r="CN33" s="13"/>
      <c r="CO33" s="13"/>
      <c r="CP33" s="12">
        <f t="shared" si="48"/>
        <v>6.7361111111111108E-2</v>
      </c>
      <c r="CQ33" s="13">
        <f t="shared" si="49"/>
        <v>1</v>
      </c>
      <c r="CR33" s="13">
        <f t="shared" si="50"/>
        <v>37</v>
      </c>
      <c r="CS33" s="11">
        <v>0</v>
      </c>
      <c r="CT33" s="13">
        <f t="shared" si="51"/>
        <v>0</v>
      </c>
      <c r="CU33" s="13">
        <f t="shared" si="52"/>
        <v>0</v>
      </c>
      <c r="CV33" s="11">
        <v>0</v>
      </c>
      <c r="CW33" s="13">
        <f t="shared" si="68"/>
        <v>0</v>
      </c>
      <c r="CX33" s="13">
        <f t="shared" si="53"/>
        <v>0</v>
      </c>
      <c r="CY33" s="11">
        <v>0</v>
      </c>
      <c r="CZ33" s="13">
        <f t="shared" si="54"/>
        <v>0</v>
      </c>
      <c r="DA33" s="13">
        <f t="shared" si="55"/>
        <v>0</v>
      </c>
      <c r="DB33" s="11">
        <v>0</v>
      </c>
      <c r="DC33" s="13">
        <f t="shared" si="56"/>
        <v>0</v>
      </c>
      <c r="DD33" s="13">
        <f t="shared" si="57"/>
        <v>0</v>
      </c>
      <c r="DE33" s="11">
        <v>0</v>
      </c>
      <c r="DF33" s="13">
        <f t="shared" si="58"/>
        <v>0</v>
      </c>
      <c r="DG33" s="13">
        <f t="shared" si="59"/>
        <v>0</v>
      </c>
      <c r="DH33" s="11">
        <v>1.0416666666666666E-2</v>
      </c>
      <c r="DI33" s="13">
        <f t="shared" si="60"/>
        <v>0</v>
      </c>
      <c r="DJ33" s="13">
        <f t="shared" si="61"/>
        <v>15</v>
      </c>
      <c r="DK33" s="11">
        <v>0</v>
      </c>
      <c r="DL33" s="35">
        <f t="shared" si="62"/>
        <v>0</v>
      </c>
      <c r="DM33" s="61">
        <f t="shared" si="63"/>
        <v>0</v>
      </c>
      <c r="DN33" s="66">
        <f t="shared" si="69"/>
        <v>111661.40000000002</v>
      </c>
      <c r="DO33" s="74">
        <f t="shared" si="70"/>
        <v>1870</v>
      </c>
      <c r="DP33" s="66">
        <f t="shared" si="64"/>
        <v>60.853389830508476</v>
      </c>
      <c r="DQ33" s="66">
        <f t="shared" si="65"/>
        <v>59.711978609625682</v>
      </c>
      <c r="DR33" s="66">
        <f t="shared" si="100"/>
        <v>18</v>
      </c>
      <c r="DS33" s="75">
        <f t="shared" si="101"/>
        <v>382</v>
      </c>
      <c r="DT33" s="66">
        <f t="shared" si="102"/>
        <v>6.3666666666666663</v>
      </c>
      <c r="DU33" s="66">
        <f t="shared" si="103"/>
        <v>24.366666666666667</v>
      </c>
      <c r="DV33" s="66">
        <f t="shared" si="110"/>
        <v>1.8743589743589744</v>
      </c>
      <c r="DW33" s="66">
        <f t="shared" si="87"/>
        <v>1</v>
      </c>
      <c r="DX33" s="66">
        <f t="shared" si="71"/>
        <v>0.87435897435897436</v>
      </c>
      <c r="DY33" s="66">
        <f t="shared" si="72"/>
        <v>52.46153846153846</v>
      </c>
      <c r="DZ33" s="66">
        <f t="shared" si="66"/>
        <v>53</v>
      </c>
      <c r="EA33" s="66">
        <f t="shared" si="73"/>
        <v>1</v>
      </c>
      <c r="EB33" s="66">
        <f t="shared" si="74"/>
        <v>53</v>
      </c>
      <c r="EC33" s="66">
        <f t="shared" si="112"/>
        <v>13</v>
      </c>
      <c r="ED33" s="66">
        <f t="shared" si="113"/>
        <v>421</v>
      </c>
      <c r="EE33" s="66">
        <f t="shared" si="75"/>
        <v>7.0166666666666666</v>
      </c>
      <c r="EF33" s="66">
        <f t="shared" si="114"/>
        <v>20.016666666666666</v>
      </c>
      <c r="EG33" s="66">
        <f t="shared" si="115"/>
        <v>1.5397435897435896</v>
      </c>
      <c r="EH33" s="66">
        <f t="shared" si="78"/>
        <v>1</v>
      </c>
      <c r="EI33" s="66">
        <f t="shared" si="116"/>
        <v>0.5397435897435896</v>
      </c>
      <c r="EJ33" s="66">
        <f t="shared" si="80"/>
        <v>32.384615384615373</v>
      </c>
      <c r="EK33" s="66">
        <f t="shared" si="81"/>
        <v>33</v>
      </c>
      <c r="EL33" s="66">
        <f t="shared" si="117"/>
        <v>1</v>
      </c>
      <c r="EM33" s="66">
        <f t="shared" si="118"/>
        <v>33</v>
      </c>
      <c r="EN33" s="66">
        <f t="shared" si="119"/>
        <v>37</v>
      </c>
      <c r="EO33" s="66">
        <f t="shared" si="120"/>
        <v>447</v>
      </c>
      <c r="EP33" s="66">
        <f t="shared" si="91"/>
        <v>7.45</v>
      </c>
      <c r="EQ33" s="66">
        <f t="shared" si="121"/>
        <v>44.45</v>
      </c>
      <c r="ER33" s="66">
        <f t="shared" si="122"/>
        <v>3.4192307692307695</v>
      </c>
      <c r="ES33" s="66">
        <f t="shared" si="94"/>
        <v>3</v>
      </c>
      <c r="ET33" s="66">
        <f t="shared" si="123"/>
        <v>0.41923076923076952</v>
      </c>
      <c r="EU33" s="66">
        <f t="shared" si="96"/>
        <v>25.153846153846171</v>
      </c>
      <c r="EV33" s="66">
        <f t="shared" si="97"/>
        <v>26</v>
      </c>
      <c r="EW33" s="66">
        <f t="shared" si="124"/>
        <v>3</v>
      </c>
      <c r="EX33" s="66">
        <f t="shared" si="125"/>
        <v>26</v>
      </c>
      <c r="EY33" s="66"/>
      <c r="EZ33" s="66"/>
      <c r="FA33" s="66"/>
      <c r="FB33" s="66"/>
      <c r="FC33" s="66"/>
      <c r="FD33" s="66"/>
    </row>
    <row r="34" spans="1:165">
      <c r="A34" s="175">
        <v>33</v>
      </c>
      <c r="B34" s="166">
        <v>14</v>
      </c>
      <c r="C34" s="72">
        <v>40708</v>
      </c>
      <c r="D34" s="73">
        <f t="shared" si="0"/>
        <v>6</v>
      </c>
      <c r="E34" s="9" t="s">
        <v>171</v>
      </c>
      <c r="F34" s="166">
        <v>5</v>
      </c>
      <c r="G34" s="10" t="s">
        <v>172</v>
      </c>
      <c r="H34" s="10" t="s">
        <v>37</v>
      </c>
      <c r="I34" s="10" t="s">
        <v>36</v>
      </c>
      <c r="J34" s="11">
        <v>0.625</v>
      </c>
      <c r="K34" s="73">
        <v>3373.54</v>
      </c>
      <c r="L34" s="10" t="s">
        <v>34</v>
      </c>
      <c r="M34" s="166">
        <v>57</v>
      </c>
      <c r="N34" s="166">
        <v>2</v>
      </c>
      <c r="O34" s="10" t="s">
        <v>260</v>
      </c>
      <c r="P34" s="11">
        <v>0.625</v>
      </c>
      <c r="Q34" s="11">
        <v>0.625</v>
      </c>
      <c r="R34" s="12">
        <f t="shared" si="1"/>
        <v>0</v>
      </c>
      <c r="S34" s="13">
        <f t="shared" si="2"/>
        <v>0</v>
      </c>
      <c r="T34" s="13">
        <f t="shared" si="3"/>
        <v>0</v>
      </c>
      <c r="U34" s="11">
        <v>0.62847222222222221</v>
      </c>
      <c r="V34" s="12">
        <f t="shared" si="4"/>
        <v>3.4722222222222099E-3</v>
      </c>
      <c r="W34" s="13">
        <f t="shared" si="5"/>
        <v>0</v>
      </c>
      <c r="X34" s="13">
        <f t="shared" si="6"/>
        <v>5</v>
      </c>
      <c r="Y34" s="11">
        <v>0.65763888888888888</v>
      </c>
      <c r="Z34" s="12">
        <f t="shared" si="7"/>
        <v>2.9166666666666674E-2</v>
      </c>
      <c r="AA34" s="13">
        <f t="shared" si="8"/>
        <v>0</v>
      </c>
      <c r="AB34" s="13">
        <f t="shared" si="9"/>
        <v>42</v>
      </c>
      <c r="AC34" s="11">
        <v>0.67013888888888884</v>
      </c>
      <c r="AD34" s="12">
        <f t="shared" si="10"/>
        <v>1.2499999999999956E-2</v>
      </c>
      <c r="AE34" s="13">
        <f t="shared" si="11"/>
        <v>0</v>
      </c>
      <c r="AF34" s="13">
        <f t="shared" si="12"/>
        <v>18</v>
      </c>
      <c r="AG34" s="11">
        <v>0.67013888888888884</v>
      </c>
      <c r="AH34" s="11">
        <v>0.71180555555555547</v>
      </c>
      <c r="AI34" s="12">
        <f t="shared" si="13"/>
        <v>4.166666666666663E-2</v>
      </c>
      <c r="AJ34" s="90">
        <f t="shared" si="14"/>
        <v>1</v>
      </c>
      <c r="AK34" s="90">
        <f t="shared" si="15"/>
        <v>0</v>
      </c>
      <c r="AL34" s="11">
        <v>0.67013888888888884</v>
      </c>
      <c r="AM34" s="11">
        <v>0.71180555555555547</v>
      </c>
      <c r="AN34" s="12">
        <f t="shared" si="16"/>
        <v>4.166666666666663E-2</v>
      </c>
      <c r="AO34" s="13">
        <f t="shared" si="17"/>
        <v>1</v>
      </c>
      <c r="AP34" s="13">
        <f t="shared" si="18"/>
        <v>0</v>
      </c>
      <c r="AQ34" s="11">
        <v>0.73333333333333339</v>
      </c>
      <c r="AR34" s="12">
        <f t="shared" si="19"/>
        <v>2.1527777777777923E-2</v>
      </c>
      <c r="AS34" s="90">
        <f t="shared" si="20"/>
        <v>0</v>
      </c>
      <c r="AT34" s="13">
        <f t="shared" si="21"/>
        <v>31</v>
      </c>
      <c r="AU34" s="11">
        <v>0.73749999999999993</v>
      </c>
      <c r="AV34" s="12">
        <f t="shared" si="22"/>
        <v>4.1666666666665408E-3</v>
      </c>
      <c r="AW34" s="13">
        <f t="shared" si="23"/>
        <v>0</v>
      </c>
      <c r="AX34" s="13">
        <f t="shared" si="24"/>
        <v>6</v>
      </c>
      <c r="AY34" s="11">
        <v>0.83263888888888893</v>
      </c>
      <c r="AZ34" s="12">
        <f t="shared" si="25"/>
        <v>9.5138888888888995E-2</v>
      </c>
      <c r="BA34" s="90">
        <f t="shared" si="26"/>
        <v>2</v>
      </c>
      <c r="BB34" s="90">
        <f t="shared" si="27"/>
        <v>17</v>
      </c>
      <c r="BC34" s="11">
        <v>0.73958333333333337</v>
      </c>
      <c r="BD34" s="11">
        <v>0.83333333333333337</v>
      </c>
      <c r="BE34" s="12">
        <f t="shared" si="28"/>
        <v>9.375E-2</v>
      </c>
      <c r="BF34" s="13">
        <f t="shared" si="29"/>
        <v>2</v>
      </c>
      <c r="BG34" s="13">
        <f t="shared" si="30"/>
        <v>15</v>
      </c>
      <c r="BH34" s="11">
        <v>0.83333333333333337</v>
      </c>
      <c r="BI34" s="11">
        <v>0.83333333333333337</v>
      </c>
      <c r="BJ34" s="67"/>
      <c r="BK34" s="13">
        <f t="shared" si="109"/>
        <v>0</v>
      </c>
      <c r="BL34" s="13">
        <f t="shared" si="107"/>
        <v>0</v>
      </c>
      <c r="BM34" s="13">
        <f t="shared" si="108"/>
        <v>0</v>
      </c>
      <c r="BN34" s="11">
        <v>0.84375</v>
      </c>
      <c r="BO34" s="12">
        <f t="shared" si="31"/>
        <v>1.041666666666663E-2</v>
      </c>
      <c r="BP34" s="90">
        <f t="shared" si="32"/>
        <v>0</v>
      </c>
      <c r="BQ34" s="90">
        <f t="shared" si="33"/>
        <v>15</v>
      </c>
      <c r="BR34" s="11">
        <v>0.85416666666666663</v>
      </c>
      <c r="BS34" s="12">
        <f t="shared" si="34"/>
        <v>1.041666666666663E-2</v>
      </c>
      <c r="BT34" s="90">
        <f t="shared" si="35"/>
        <v>0</v>
      </c>
      <c r="BU34" s="90">
        <f t="shared" si="36"/>
        <v>15</v>
      </c>
      <c r="BV34" s="11">
        <v>0.85416666666666663</v>
      </c>
      <c r="BW34" s="11">
        <v>0.85763888888888884</v>
      </c>
      <c r="BX34" s="12">
        <f t="shared" si="37"/>
        <v>3.4722222222222099E-3</v>
      </c>
      <c r="BY34" s="13">
        <f t="shared" si="38"/>
        <v>0</v>
      </c>
      <c r="BZ34" s="13">
        <f t="shared" si="39"/>
        <v>5</v>
      </c>
      <c r="CA34" s="12">
        <f t="shared" si="40"/>
        <v>0.23263888888888884</v>
      </c>
      <c r="CB34" s="13">
        <f t="shared" si="41"/>
        <v>5</v>
      </c>
      <c r="CC34" s="13">
        <f t="shared" si="42"/>
        <v>35</v>
      </c>
      <c r="CD34" s="12">
        <f t="shared" si="126"/>
        <v>5.4861111111111138E-2</v>
      </c>
      <c r="CE34" s="13">
        <f t="shared" si="43"/>
        <v>1</v>
      </c>
      <c r="CF34" s="13">
        <f t="shared" si="67"/>
        <v>19</v>
      </c>
      <c r="CG34" s="12">
        <f t="shared" si="85"/>
        <v>4.166666666666663E-2</v>
      </c>
      <c r="CH34" s="13">
        <f t="shared" si="44"/>
        <v>1</v>
      </c>
      <c r="CI34" s="13">
        <f t="shared" si="45"/>
        <v>0</v>
      </c>
      <c r="CJ34" s="12">
        <f t="shared" si="86"/>
        <v>9.5138888888888995E-2</v>
      </c>
      <c r="CK34" s="13">
        <f t="shared" si="46"/>
        <v>2</v>
      </c>
      <c r="CL34" s="13">
        <f t="shared" si="47"/>
        <v>17</v>
      </c>
      <c r="CM34" s="13"/>
      <c r="CN34" s="13"/>
      <c r="CO34" s="13"/>
      <c r="CP34" s="12">
        <f t="shared" si="48"/>
        <v>9.5138888888888995E-2</v>
      </c>
      <c r="CQ34" s="13">
        <f t="shared" si="49"/>
        <v>2</v>
      </c>
      <c r="CR34" s="13">
        <f t="shared" si="50"/>
        <v>17</v>
      </c>
      <c r="CS34" s="11">
        <v>0</v>
      </c>
      <c r="CT34" s="13">
        <f t="shared" si="51"/>
        <v>0</v>
      </c>
      <c r="CU34" s="13">
        <f t="shared" si="52"/>
        <v>0</v>
      </c>
      <c r="CV34" s="11">
        <v>0</v>
      </c>
      <c r="CW34" s="13">
        <f t="shared" si="68"/>
        <v>0</v>
      </c>
      <c r="CX34" s="13">
        <f t="shared" si="53"/>
        <v>0</v>
      </c>
      <c r="CY34" s="11">
        <v>0</v>
      </c>
      <c r="CZ34" s="13">
        <f t="shared" si="54"/>
        <v>0</v>
      </c>
      <c r="DA34" s="13">
        <f t="shared" si="55"/>
        <v>0</v>
      </c>
      <c r="DB34" s="11">
        <v>0</v>
      </c>
      <c r="DC34" s="13">
        <f t="shared" si="56"/>
        <v>0</v>
      </c>
      <c r="DD34" s="13">
        <f t="shared" si="57"/>
        <v>0</v>
      </c>
      <c r="DE34" s="11">
        <v>0</v>
      </c>
      <c r="DF34" s="13">
        <f t="shared" si="58"/>
        <v>0</v>
      </c>
      <c r="DG34" s="13">
        <f t="shared" si="59"/>
        <v>0</v>
      </c>
      <c r="DH34" s="11">
        <v>0</v>
      </c>
      <c r="DI34" s="13">
        <f t="shared" si="60"/>
        <v>0</v>
      </c>
      <c r="DJ34" s="13">
        <f t="shared" si="61"/>
        <v>0</v>
      </c>
      <c r="DK34" s="11">
        <v>0</v>
      </c>
      <c r="DL34" s="35">
        <f t="shared" si="62"/>
        <v>0</v>
      </c>
      <c r="DM34" s="61">
        <f t="shared" si="63"/>
        <v>0</v>
      </c>
      <c r="DN34" s="66">
        <f t="shared" si="69"/>
        <v>115034.94000000002</v>
      </c>
      <c r="DO34" s="74">
        <f t="shared" si="70"/>
        <v>1927</v>
      </c>
      <c r="DP34" s="66">
        <f t="shared" si="64"/>
        <v>59.184912280701752</v>
      </c>
      <c r="DQ34" s="66">
        <f t="shared" ref="DQ34:DQ65" si="127">DN34/DO34</f>
        <v>59.696388168137013</v>
      </c>
      <c r="DR34" s="66">
        <f t="shared" si="100"/>
        <v>19</v>
      </c>
      <c r="DS34" s="75">
        <f t="shared" si="101"/>
        <v>401</v>
      </c>
      <c r="DT34" s="66">
        <f t="shared" si="102"/>
        <v>6.6833333333333336</v>
      </c>
      <c r="DU34" s="66">
        <f t="shared" si="103"/>
        <v>25.683333333333334</v>
      </c>
      <c r="DV34" s="66">
        <f t="shared" si="110"/>
        <v>1.8345238095238094</v>
      </c>
      <c r="DW34" s="66">
        <f t="shared" si="87"/>
        <v>1</v>
      </c>
      <c r="DX34" s="66">
        <f t="shared" si="71"/>
        <v>0.83452380952380945</v>
      </c>
      <c r="DY34" s="66">
        <f t="shared" si="72"/>
        <v>50.071428571428569</v>
      </c>
      <c r="DZ34" s="66">
        <f t="shared" si="66"/>
        <v>51</v>
      </c>
      <c r="EA34" s="66">
        <f t="shared" si="73"/>
        <v>1</v>
      </c>
      <c r="EB34" s="66">
        <f t="shared" si="74"/>
        <v>51</v>
      </c>
      <c r="EC34" s="66">
        <f t="shared" si="112"/>
        <v>14</v>
      </c>
      <c r="ED34" s="66">
        <f t="shared" si="113"/>
        <v>421</v>
      </c>
      <c r="EE34" s="66">
        <f t="shared" si="75"/>
        <v>7.0166666666666666</v>
      </c>
      <c r="EF34" s="66">
        <f t="shared" si="114"/>
        <v>21.016666666666666</v>
      </c>
      <c r="EG34" s="66">
        <f t="shared" si="115"/>
        <v>1.5011904761904762</v>
      </c>
      <c r="EH34" s="66">
        <f t="shared" si="78"/>
        <v>1</v>
      </c>
      <c r="EI34" s="66">
        <f t="shared" si="116"/>
        <v>0.50119047619047619</v>
      </c>
      <c r="EJ34" s="66">
        <f t="shared" si="80"/>
        <v>30.071428571428569</v>
      </c>
      <c r="EK34" s="66">
        <f t="shared" si="81"/>
        <v>31</v>
      </c>
      <c r="EL34" s="66">
        <f t="shared" si="117"/>
        <v>1</v>
      </c>
      <c r="EM34" s="66">
        <f t="shared" si="118"/>
        <v>31</v>
      </c>
      <c r="EN34" s="66">
        <f t="shared" si="119"/>
        <v>39</v>
      </c>
      <c r="EO34" s="66">
        <f t="shared" si="120"/>
        <v>464</v>
      </c>
      <c r="EP34" s="66">
        <f t="shared" si="91"/>
        <v>7.7333333333333334</v>
      </c>
      <c r="EQ34" s="66">
        <f t="shared" si="121"/>
        <v>46.733333333333334</v>
      </c>
      <c r="ER34" s="66">
        <f t="shared" si="122"/>
        <v>3.3380952380952382</v>
      </c>
      <c r="ES34" s="66">
        <f t="shared" si="94"/>
        <v>3</v>
      </c>
      <c r="ET34" s="66">
        <f t="shared" si="123"/>
        <v>0.33809523809523823</v>
      </c>
      <c r="EU34" s="66">
        <f t="shared" si="96"/>
        <v>20.285714285714292</v>
      </c>
      <c r="EV34" s="66">
        <f t="shared" si="97"/>
        <v>21</v>
      </c>
      <c r="EW34" s="66">
        <f t="shared" si="124"/>
        <v>3</v>
      </c>
      <c r="EX34" s="66">
        <f t="shared" si="125"/>
        <v>21</v>
      </c>
      <c r="EY34" s="66"/>
      <c r="EZ34" s="66"/>
      <c r="FA34" s="66"/>
      <c r="FB34" s="66"/>
      <c r="FC34" s="66"/>
      <c r="FD34" s="66"/>
    </row>
    <row r="35" spans="1:165">
      <c r="A35" s="199">
        <v>34</v>
      </c>
      <c r="B35" s="166">
        <v>15</v>
      </c>
      <c r="C35" s="72">
        <v>40709</v>
      </c>
      <c r="D35" s="73">
        <f t="shared" si="0"/>
        <v>6</v>
      </c>
      <c r="E35" s="9" t="s">
        <v>286</v>
      </c>
      <c r="F35" s="166">
        <v>2</v>
      </c>
      <c r="G35" s="10" t="s">
        <v>287</v>
      </c>
      <c r="H35" s="10" t="s">
        <v>288</v>
      </c>
      <c r="I35" s="10" t="s">
        <v>179</v>
      </c>
      <c r="J35" s="11">
        <v>0.99652777777777779</v>
      </c>
      <c r="K35" s="73">
        <v>3571.64</v>
      </c>
      <c r="L35" s="10" t="s">
        <v>34</v>
      </c>
      <c r="M35" s="166">
        <v>58</v>
      </c>
      <c r="N35" s="166">
        <v>1</v>
      </c>
      <c r="O35" s="10" t="s">
        <v>182</v>
      </c>
      <c r="P35" s="11">
        <v>0.99652777777777779</v>
      </c>
      <c r="Q35" s="11">
        <v>0.99652777777777779</v>
      </c>
      <c r="R35" s="12">
        <f t="shared" si="1"/>
        <v>0</v>
      </c>
      <c r="S35" s="13">
        <f t="shared" si="2"/>
        <v>0</v>
      </c>
      <c r="T35" s="13">
        <f t="shared" si="3"/>
        <v>0</v>
      </c>
      <c r="U35" s="11">
        <v>1.0138888888888888</v>
      </c>
      <c r="V35" s="12">
        <f t="shared" si="4"/>
        <v>1.7361111111111049E-2</v>
      </c>
      <c r="W35" s="13">
        <f t="shared" si="5"/>
        <v>0</v>
      </c>
      <c r="X35" s="13">
        <f t="shared" si="6"/>
        <v>25</v>
      </c>
      <c r="Y35" s="11">
        <v>1.0208333333333333</v>
      </c>
      <c r="Z35" s="12">
        <f t="shared" si="7"/>
        <v>6.9444444444444198E-3</v>
      </c>
      <c r="AA35" s="13">
        <f t="shared" si="8"/>
        <v>0</v>
      </c>
      <c r="AB35" s="13">
        <f t="shared" si="9"/>
        <v>10</v>
      </c>
      <c r="AC35" s="11">
        <v>1.0347222222222221</v>
      </c>
      <c r="AD35" s="12">
        <f t="shared" si="10"/>
        <v>1.388888888888884E-2</v>
      </c>
      <c r="AE35" s="13">
        <f t="shared" si="11"/>
        <v>0</v>
      </c>
      <c r="AF35" s="13">
        <f t="shared" si="12"/>
        <v>20</v>
      </c>
      <c r="AG35" s="11">
        <v>1.0347222222222221</v>
      </c>
      <c r="AH35" s="11">
        <v>1.0763888888888888</v>
      </c>
      <c r="AI35" s="12">
        <f t="shared" si="13"/>
        <v>4.1666666666666741E-2</v>
      </c>
      <c r="AJ35" s="90">
        <f t="shared" si="14"/>
        <v>1</v>
      </c>
      <c r="AK35" s="90">
        <f t="shared" si="15"/>
        <v>0</v>
      </c>
      <c r="AL35" s="11">
        <v>1.0347222222222221</v>
      </c>
      <c r="AM35" s="11">
        <v>1.0763888888888888</v>
      </c>
      <c r="AN35" s="12">
        <f t="shared" si="16"/>
        <v>4.1666666666666741E-2</v>
      </c>
      <c r="AO35" s="13">
        <f t="shared" si="17"/>
        <v>1</v>
      </c>
      <c r="AP35" s="13">
        <f t="shared" si="18"/>
        <v>0</v>
      </c>
      <c r="AQ35" s="11">
        <v>1.1319444444444444</v>
      </c>
      <c r="AR35" s="12">
        <f t="shared" si="19"/>
        <v>5.555555555555558E-2</v>
      </c>
      <c r="AS35" s="90">
        <f t="shared" si="20"/>
        <v>1</v>
      </c>
      <c r="AT35" s="13">
        <f t="shared" si="21"/>
        <v>20</v>
      </c>
      <c r="AU35" s="11">
        <v>1.1354166666666667</v>
      </c>
      <c r="AV35" s="12">
        <f t="shared" si="22"/>
        <v>3.4722222222223209E-3</v>
      </c>
      <c r="AW35" s="13">
        <f t="shared" si="23"/>
        <v>0</v>
      </c>
      <c r="AX35" s="13">
        <f t="shared" si="24"/>
        <v>5</v>
      </c>
      <c r="AY35" s="11">
        <v>1.3638888888888889</v>
      </c>
      <c r="AZ35" s="12">
        <f t="shared" si="25"/>
        <v>0.22847222222222219</v>
      </c>
      <c r="BA35" s="90">
        <f t="shared" si="26"/>
        <v>5</v>
      </c>
      <c r="BB35" s="90">
        <f t="shared" si="27"/>
        <v>29</v>
      </c>
      <c r="BC35" s="11">
        <v>1.1368055555555556</v>
      </c>
      <c r="BD35" s="11">
        <v>1.3680555555555556</v>
      </c>
      <c r="BE35" s="12">
        <f t="shared" si="28"/>
        <v>0.23124999999999996</v>
      </c>
      <c r="BF35" s="13">
        <f t="shared" si="29"/>
        <v>5</v>
      </c>
      <c r="BG35" s="13">
        <f t="shared" si="30"/>
        <v>33</v>
      </c>
      <c r="BH35" s="11">
        <v>1.3680555555555556</v>
      </c>
      <c r="BI35" s="11">
        <v>1.3680555555555556</v>
      </c>
      <c r="BJ35" s="67"/>
      <c r="BK35" s="13">
        <f t="shared" si="109"/>
        <v>0</v>
      </c>
      <c r="BL35" s="13">
        <f t="shared" si="107"/>
        <v>0</v>
      </c>
      <c r="BM35" s="13">
        <f t="shared" si="108"/>
        <v>0</v>
      </c>
      <c r="BN35" s="11">
        <v>1.3993055555555556</v>
      </c>
      <c r="BO35" s="12">
        <f t="shared" si="31"/>
        <v>3.125E-2</v>
      </c>
      <c r="BP35" s="90">
        <f t="shared" si="32"/>
        <v>0</v>
      </c>
      <c r="BQ35" s="90">
        <f t="shared" si="33"/>
        <v>45</v>
      </c>
      <c r="BR35" s="11">
        <v>1.4041666666666666</v>
      </c>
      <c r="BS35" s="12">
        <f t="shared" si="34"/>
        <v>4.8611111111109828E-3</v>
      </c>
      <c r="BT35" s="90">
        <f t="shared" si="35"/>
        <v>0</v>
      </c>
      <c r="BU35" s="90">
        <f t="shared" si="36"/>
        <v>7</v>
      </c>
      <c r="BV35" s="11">
        <v>1.4041666666666666</v>
      </c>
      <c r="BW35" s="11">
        <v>1.4097222222222223</v>
      </c>
      <c r="BX35" s="12">
        <f t="shared" si="37"/>
        <v>5.5555555555557579E-3</v>
      </c>
      <c r="BY35" s="13">
        <f t="shared" si="38"/>
        <v>0</v>
      </c>
      <c r="BZ35" s="13">
        <f t="shared" si="39"/>
        <v>8</v>
      </c>
      <c r="CA35" s="12">
        <f t="shared" si="40"/>
        <v>0.41319444444444453</v>
      </c>
      <c r="CB35" s="13">
        <f t="shared" si="41"/>
        <v>9</v>
      </c>
      <c r="CC35" s="13">
        <f t="shared" si="42"/>
        <v>55</v>
      </c>
      <c r="CD35" s="12">
        <f t="shared" si="126"/>
        <v>0.1055555555555554</v>
      </c>
      <c r="CE35" s="13">
        <f t="shared" si="43"/>
        <v>2</v>
      </c>
      <c r="CF35" s="13">
        <f t="shared" si="67"/>
        <v>32</v>
      </c>
      <c r="CG35" s="12">
        <f t="shared" si="85"/>
        <v>4.1666666666666741E-2</v>
      </c>
      <c r="CH35" s="13">
        <f t="shared" si="44"/>
        <v>1</v>
      </c>
      <c r="CI35" s="13">
        <f t="shared" si="45"/>
        <v>0</v>
      </c>
      <c r="CJ35" s="12">
        <f t="shared" si="86"/>
        <v>0.22847222222222219</v>
      </c>
      <c r="CK35" s="13">
        <f t="shared" si="46"/>
        <v>5</v>
      </c>
      <c r="CL35" s="13">
        <f t="shared" si="47"/>
        <v>29</v>
      </c>
      <c r="CM35" s="13"/>
      <c r="CN35" s="13"/>
      <c r="CO35" s="13"/>
      <c r="CP35" s="12">
        <f t="shared" si="48"/>
        <v>0.11527777777777774</v>
      </c>
      <c r="CQ35" s="13">
        <f t="shared" si="49"/>
        <v>2</v>
      </c>
      <c r="CR35" s="13">
        <f t="shared" si="50"/>
        <v>46</v>
      </c>
      <c r="CS35" s="11">
        <v>0</v>
      </c>
      <c r="CT35" s="13">
        <f t="shared" si="51"/>
        <v>0</v>
      </c>
      <c r="CU35" s="13">
        <f t="shared" si="52"/>
        <v>0</v>
      </c>
      <c r="CV35" s="11">
        <v>0</v>
      </c>
      <c r="CW35" s="13">
        <f t="shared" si="68"/>
        <v>0</v>
      </c>
      <c r="CX35" s="13">
        <f t="shared" si="53"/>
        <v>0</v>
      </c>
      <c r="CY35" s="11">
        <v>2.361111111111111E-2</v>
      </c>
      <c r="CZ35" s="13">
        <f t="shared" si="54"/>
        <v>0</v>
      </c>
      <c r="DA35" s="13">
        <f t="shared" si="55"/>
        <v>34</v>
      </c>
      <c r="DB35" s="11">
        <v>0</v>
      </c>
      <c r="DC35" s="13">
        <f t="shared" si="56"/>
        <v>0</v>
      </c>
      <c r="DD35" s="13">
        <f t="shared" si="57"/>
        <v>0</v>
      </c>
      <c r="DE35" s="11">
        <v>0</v>
      </c>
      <c r="DF35" s="13">
        <f t="shared" si="58"/>
        <v>0</v>
      </c>
      <c r="DG35" s="13">
        <f t="shared" si="59"/>
        <v>0</v>
      </c>
      <c r="DH35" s="11">
        <v>8.9583333333333334E-2</v>
      </c>
      <c r="DI35" s="13">
        <f t="shared" si="60"/>
        <v>2</v>
      </c>
      <c r="DJ35" s="13">
        <f t="shared" si="61"/>
        <v>9</v>
      </c>
      <c r="DK35" s="11">
        <v>0</v>
      </c>
      <c r="DL35" s="35">
        <f t="shared" si="62"/>
        <v>0</v>
      </c>
      <c r="DM35" s="61">
        <f t="shared" si="63"/>
        <v>0</v>
      </c>
      <c r="DN35" s="66">
        <f t="shared" si="69"/>
        <v>118606.58000000002</v>
      </c>
      <c r="DO35" s="74">
        <f t="shared" ref="DO35:DO66" si="128">DO34+M35</f>
        <v>1985</v>
      </c>
      <c r="DP35" s="66">
        <f t="shared" si="64"/>
        <v>61.58</v>
      </c>
      <c r="DQ35" s="66">
        <f t="shared" si="127"/>
        <v>59.751425692695221</v>
      </c>
      <c r="DR35" s="66">
        <f t="shared" si="100"/>
        <v>21</v>
      </c>
      <c r="DS35" s="75">
        <f t="shared" si="101"/>
        <v>433</v>
      </c>
      <c r="DT35" s="66">
        <f t="shared" si="102"/>
        <v>7.2166666666666668</v>
      </c>
      <c r="DU35" s="66">
        <f t="shared" si="103"/>
        <v>28.216666666666669</v>
      </c>
      <c r="DV35" s="66">
        <f t="shared" si="110"/>
        <v>1.8811111111111112</v>
      </c>
      <c r="DW35" s="66">
        <f t="shared" si="87"/>
        <v>1</v>
      </c>
      <c r="DX35" s="66">
        <f t="shared" si="71"/>
        <v>0.88111111111111118</v>
      </c>
      <c r="DY35" s="66">
        <f t="shared" si="72"/>
        <v>52.866666666666674</v>
      </c>
      <c r="DZ35" s="66">
        <f t="shared" si="66"/>
        <v>53</v>
      </c>
      <c r="EA35" s="66">
        <f t="shared" si="73"/>
        <v>1</v>
      </c>
      <c r="EB35" s="66">
        <f t="shared" si="74"/>
        <v>53</v>
      </c>
      <c r="EC35" s="66">
        <f t="shared" si="112"/>
        <v>15</v>
      </c>
      <c r="ED35" s="66">
        <f t="shared" si="113"/>
        <v>421</v>
      </c>
      <c r="EE35" s="66">
        <f t="shared" si="75"/>
        <v>7.0166666666666666</v>
      </c>
      <c r="EF35" s="66">
        <f t="shared" si="114"/>
        <v>22.016666666666666</v>
      </c>
      <c r="EG35" s="66">
        <f t="shared" si="115"/>
        <v>1.4677777777777776</v>
      </c>
      <c r="EH35" s="66">
        <f t="shared" si="78"/>
        <v>1</v>
      </c>
      <c r="EI35" s="66">
        <f t="shared" si="116"/>
        <v>0.46777777777777763</v>
      </c>
      <c r="EJ35" s="66">
        <f t="shared" si="80"/>
        <v>28.066666666666656</v>
      </c>
      <c r="EK35" s="66">
        <f t="shared" si="81"/>
        <v>29</v>
      </c>
      <c r="EL35" s="66">
        <f t="shared" si="117"/>
        <v>1</v>
      </c>
      <c r="EM35" s="66">
        <f t="shared" si="118"/>
        <v>29</v>
      </c>
      <c r="EN35" s="66">
        <f t="shared" si="119"/>
        <v>44</v>
      </c>
      <c r="EO35" s="66">
        <f t="shared" si="120"/>
        <v>493</v>
      </c>
      <c r="EP35" s="66">
        <f t="shared" si="91"/>
        <v>8.2166666666666668</v>
      </c>
      <c r="EQ35" s="66">
        <f t="shared" si="121"/>
        <v>52.216666666666669</v>
      </c>
      <c r="ER35" s="66">
        <f t="shared" si="122"/>
        <v>3.4811111111111113</v>
      </c>
      <c r="ES35" s="66">
        <f t="shared" si="94"/>
        <v>3</v>
      </c>
      <c r="ET35" s="66">
        <f t="shared" si="123"/>
        <v>0.48111111111111127</v>
      </c>
      <c r="EU35" s="66">
        <f t="shared" si="96"/>
        <v>28.866666666666674</v>
      </c>
      <c r="EV35" s="66">
        <f t="shared" si="97"/>
        <v>29</v>
      </c>
      <c r="EW35" s="66">
        <f t="shared" si="124"/>
        <v>3</v>
      </c>
      <c r="EX35" s="66">
        <f t="shared" si="125"/>
        <v>29</v>
      </c>
      <c r="EY35" s="66"/>
      <c r="EZ35" s="66"/>
      <c r="FA35" s="66"/>
      <c r="FB35" s="66"/>
      <c r="FC35" s="66"/>
      <c r="FD35" s="66"/>
    </row>
    <row r="36" spans="1:165" ht="24.75" customHeight="1">
      <c r="A36" s="175">
        <v>35</v>
      </c>
      <c r="B36" s="166">
        <v>16</v>
      </c>
      <c r="C36" s="72">
        <v>40710</v>
      </c>
      <c r="D36" s="73">
        <f t="shared" si="0"/>
        <v>6</v>
      </c>
      <c r="E36" s="9" t="s">
        <v>39</v>
      </c>
      <c r="F36" s="166">
        <v>9</v>
      </c>
      <c r="G36" s="10" t="s">
        <v>292</v>
      </c>
      <c r="H36" s="10" t="s">
        <v>269</v>
      </c>
      <c r="I36" s="10" t="s">
        <v>25</v>
      </c>
      <c r="J36" s="11">
        <v>0.18055555555555555</v>
      </c>
      <c r="K36" s="73">
        <v>3629.13</v>
      </c>
      <c r="L36" s="10" t="s">
        <v>34</v>
      </c>
      <c r="M36" s="166">
        <v>59</v>
      </c>
      <c r="N36" s="166">
        <v>0</v>
      </c>
      <c r="O36" s="10" t="s">
        <v>260</v>
      </c>
      <c r="P36" s="11">
        <v>0.18055555555555555</v>
      </c>
      <c r="Q36" s="11">
        <v>0.18055555555555555</v>
      </c>
      <c r="R36" s="12">
        <f t="shared" si="1"/>
        <v>0</v>
      </c>
      <c r="S36" s="13">
        <f t="shared" si="2"/>
        <v>0</v>
      </c>
      <c r="T36" s="13">
        <f t="shared" si="3"/>
        <v>0</v>
      </c>
      <c r="U36" s="11">
        <v>0.19791666666666666</v>
      </c>
      <c r="V36" s="12">
        <f t="shared" si="4"/>
        <v>1.7361111111111105E-2</v>
      </c>
      <c r="W36" s="13">
        <f t="shared" si="5"/>
        <v>0</v>
      </c>
      <c r="X36" s="13">
        <f t="shared" si="6"/>
        <v>25</v>
      </c>
      <c r="Y36" s="11">
        <v>0.20138888888888887</v>
      </c>
      <c r="Z36" s="12">
        <f t="shared" si="7"/>
        <v>3.4722222222222099E-3</v>
      </c>
      <c r="AA36" s="13">
        <f t="shared" si="8"/>
        <v>0</v>
      </c>
      <c r="AB36" s="13">
        <f t="shared" si="9"/>
        <v>5</v>
      </c>
      <c r="AC36" s="11">
        <v>0.22569444444444445</v>
      </c>
      <c r="AD36" s="12">
        <f t="shared" si="10"/>
        <v>2.430555555555558E-2</v>
      </c>
      <c r="AE36" s="13">
        <f t="shared" si="11"/>
        <v>0</v>
      </c>
      <c r="AF36" s="13">
        <f t="shared" si="12"/>
        <v>35</v>
      </c>
      <c r="AG36" s="11">
        <v>0.22708333333333333</v>
      </c>
      <c r="AH36" s="11">
        <v>0.39513888888888887</v>
      </c>
      <c r="AI36" s="12">
        <f t="shared" si="13"/>
        <v>0.16805555555555554</v>
      </c>
      <c r="AJ36" s="90">
        <f t="shared" si="14"/>
        <v>4</v>
      </c>
      <c r="AK36" s="90">
        <f t="shared" si="15"/>
        <v>2</v>
      </c>
      <c r="AL36" s="11">
        <v>0.22708333333333333</v>
      </c>
      <c r="AM36" s="11">
        <v>0.39513888888888887</v>
      </c>
      <c r="AN36" s="12">
        <f t="shared" si="16"/>
        <v>0.16805555555555554</v>
      </c>
      <c r="AO36" s="13">
        <f t="shared" si="17"/>
        <v>4</v>
      </c>
      <c r="AP36" s="13">
        <f t="shared" si="18"/>
        <v>2</v>
      </c>
      <c r="AQ36" s="11">
        <v>0.43541666666666662</v>
      </c>
      <c r="AR36" s="12">
        <f t="shared" si="19"/>
        <v>4.0277777777777746E-2</v>
      </c>
      <c r="AS36" s="90">
        <f t="shared" si="20"/>
        <v>0</v>
      </c>
      <c r="AT36" s="13">
        <f t="shared" si="21"/>
        <v>58</v>
      </c>
      <c r="AU36" s="11">
        <v>0.4375</v>
      </c>
      <c r="AV36" s="12">
        <f t="shared" si="22"/>
        <v>2.0833333333333814E-3</v>
      </c>
      <c r="AW36" s="13">
        <f t="shared" si="23"/>
        <v>0</v>
      </c>
      <c r="AX36" s="13">
        <f t="shared" si="24"/>
        <v>3</v>
      </c>
      <c r="AY36" s="11">
        <v>1.1319444444444444</v>
      </c>
      <c r="AZ36" s="12">
        <f t="shared" si="25"/>
        <v>0.69444444444444442</v>
      </c>
      <c r="BA36" s="90">
        <f t="shared" si="26"/>
        <v>16</v>
      </c>
      <c r="BB36" s="90">
        <f t="shared" si="27"/>
        <v>40</v>
      </c>
      <c r="BC36" s="11">
        <v>0.4375</v>
      </c>
      <c r="BD36" s="11">
        <v>0.52430555555555558</v>
      </c>
      <c r="BE36" s="12">
        <f t="shared" si="28"/>
        <v>8.680555555555558E-2</v>
      </c>
      <c r="BF36" s="13">
        <f t="shared" si="29"/>
        <v>2</v>
      </c>
      <c r="BG36" s="13">
        <f t="shared" si="30"/>
        <v>5</v>
      </c>
      <c r="BH36" s="11">
        <v>0.52430555555555558</v>
      </c>
      <c r="BI36" s="11">
        <v>0.52430555555555558</v>
      </c>
      <c r="BJ36" s="67"/>
      <c r="BK36" s="13">
        <f t="shared" si="109"/>
        <v>0</v>
      </c>
      <c r="BL36" s="13">
        <f t="shared" si="107"/>
        <v>0</v>
      </c>
      <c r="BM36" s="13">
        <f t="shared" si="108"/>
        <v>0</v>
      </c>
      <c r="BN36" s="11">
        <v>40711.154166666667</v>
      </c>
      <c r="BO36" s="12">
        <f t="shared" si="31"/>
        <v>40710.629861111112</v>
      </c>
      <c r="BP36" s="90">
        <f t="shared" si="32"/>
        <v>15</v>
      </c>
      <c r="BQ36" s="90">
        <f t="shared" si="33"/>
        <v>7</v>
      </c>
      <c r="BR36" s="11">
        <v>40711.170138888891</v>
      </c>
      <c r="BS36" s="12">
        <f t="shared" si="34"/>
        <v>1.5972222223354038E-2</v>
      </c>
      <c r="BT36" s="90">
        <f t="shared" si="35"/>
        <v>0</v>
      </c>
      <c r="BU36" s="90">
        <f t="shared" si="36"/>
        <v>23</v>
      </c>
      <c r="BV36" s="11">
        <v>1.1701388888888888</v>
      </c>
      <c r="BW36" s="11">
        <v>1.1736111111111112</v>
      </c>
      <c r="BX36" s="12">
        <f t="shared" si="37"/>
        <v>3.4722222222223209E-3</v>
      </c>
      <c r="BY36" s="13">
        <f t="shared" si="38"/>
        <v>0</v>
      </c>
      <c r="BZ36" s="13">
        <f t="shared" si="39"/>
        <v>5</v>
      </c>
      <c r="CA36" s="12">
        <f t="shared" si="40"/>
        <v>0.99305555555555558</v>
      </c>
      <c r="CB36" s="13">
        <f t="shared" si="41"/>
        <v>23</v>
      </c>
      <c r="CC36" s="13">
        <f t="shared" si="42"/>
        <v>50</v>
      </c>
      <c r="CD36" s="12">
        <f t="shared" si="126"/>
        <v>40710.710416666669</v>
      </c>
      <c r="CE36" s="13">
        <f t="shared" si="43"/>
        <v>17</v>
      </c>
      <c r="CF36" s="13">
        <f t="shared" si="67"/>
        <v>3</v>
      </c>
      <c r="CG36" s="12">
        <f t="shared" si="85"/>
        <v>0.16805555555555554</v>
      </c>
      <c r="CH36" s="13">
        <f t="shared" si="44"/>
        <v>4</v>
      </c>
      <c r="CI36" s="13">
        <f t="shared" si="45"/>
        <v>2</v>
      </c>
      <c r="CJ36" s="12">
        <f t="shared" si="86"/>
        <v>0.69444444444444442</v>
      </c>
      <c r="CK36" s="13">
        <f t="shared" si="46"/>
        <v>16</v>
      </c>
      <c r="CL36" s="13">
        <f t="shared" si="47"/>
        <v>40</v>
      </c>
      <c r="CM36" s="13"/>
      <c r="CN36" s="13"/>
      <c r="CO36" s="13"/>
      <c r="CP36" s="12">
        <f t="shared" si="48"/>
        <v>0.10277777777777775</v>
      </c>
      <c r="CQ36" s="13">
        <f t="shared" si="49"/>
        <v>2</v>
      </c>
      <c r="CR36" s="13">
        <f t="shared" si="50"/>
        <v>28</v>
      </c>
      <c r="CS36" s="11">
        <v>0</v>
      </c>
      <c r="CT36" s="13">
        <f t="shared" si="51"/>
        <v>0</v>
      </c>
      <c r="CU36" s="13">
        <f t="shared" si="52"/>
        <v>0</v>
      </c>
      <c r="CV36" s="11">
        <v>0</v>
      </c>
      <c r="CW36" s="13">
        <f t="shared" si="68"/>
        <v>0</v>
      </c>
      <c r="CX36" s="13">
        <f t="shared" si="53"/>
        <v>0</v>
      </c>
      <c r="CY36" s="11">
        <v>1.7361111111111112E-2</v>
      </c>
      <c r="CZ36" s="13">
        <f t="shared" si="54"/>
        <v>0</v>
      </c>
      <c r="DA36" s="13">
        <f t="shared" si="55"/>
        <v>25</v>
      </c>
      <c r="DB36" s="11">
        <v>0</v>
      </c>
      <c r="DC36" s="13">
        <f t="shared" si="56"/>
        <v>0</v>
      </c>
      <c r="DD36" s="13">
        <f t="shared" si="57"/>
        <v>0</v>
      </c>
      <c r="DE36" s="11">
        <v>2.2222222222222223E-2</v>
      </c>
      <c r="DF36" s="13">
        <f t="shared" si="58"/>
        <v>0</v>
      </c>
      <c r="DG36" s="13">
        <f t="shared" si="59"/>
        <v>32</v>
      </c>
      <c r="DH36" s="11">
        <v>0.55208333333333337</v>
      </c>
      <c r="DI36" s="13">
        <f t="shared" si="60"/>
        <v>13</v>
      </c>
      <c r="DJ36" s="13">
        <f t="shared" si="61"/>
        <v>15</v>
      </c>
      <c r="DK36" s="11">
        <v>0</v>
      </c>
      <c r="DL36" s="35">
        <f t="shared" si="62"/>
        <v>0</v>
      </c>
      <c r="DM36" s="61">
        <f t="shared" si="63"/>
        <v>0</v>
      </c>
      <c r="DN36" s="66">
        <f t="shared" si="69"/>
        <v>122235.71000000002</v>
      </c>
      <c r="DO36" s="74">
        <f t="shared" si="128"/>
        <v>2044</v>
      </c>
      <c r="DP36" s="66">
        <f t="shared" si="64"/>
        <v>61.510677966101696</v>
      </c>
      <c r="DQ36" s="66">
        <f t="shared" si="127"/>
        <v>59.802206457925649</v>
      </c>
      <c r="DR36" s="66">
        <f t="shared" si="100"/>
        <v>38</v>
      </c>
      <c r="DS36" s="75">
        <f t="shared" si="101"/>
        <v>436</v>
      </c>
      <c r="DT36" s="66">
        <f t="shared" si="102"/>
        <v>7.2666666666666666</v>
      </c>
      <c r="DU36" s="66">
        <f t="shared" si="103"/>
        <v>45.266666666666666</v>
      </c>
      <c r="DV36" s="66">
        <f t="shared" si="110"/>
        <v>2.8291666666666666</v>
      </c>
      <c r="DW36" s="66">
        <f t="shared" si="87"/>
        <v>2</v>
      </c>
      <c r="DX36" s="66">
        <f t="shared" si="71"/>
        <v>0.82916666666666661</v>
      </c>
      <c r="DY36" s="66">
        <f t="shared" si="72"/>
        <v>49.75</v>
      </c>
      <c r="DZ36" s="66">
        <f t="shared" si="66"/>
        <v>50</v>
      </c>
      <c r="EA36" s="66">
        <f t="shared" si="73"/>
        <v>2</v>
      </c>
      <c r="EB36" s="66">
        <f t="shared" si="74"/>
        <v>50</v>
      </c>
      <c r="EC36" s="66">
        <f t="shared" si="112"/>
        <v>19</v>
      </c>
      <c r="ED36" s="66">
        <f t="shared" si="113"/>
        <v>423</v>
      </c>
      <c r="EE36" s="66">
        <f t="shared" si="75"/>
        <v>7.05</v>
      </c>
      <c r="EF36" s="66">
        <f t="shared" si="114"/>
        <v>26.05</v>
      </c>
      <c r="EG36" s="66">
        <f t="shared" si="115"/>
        <v>1.628125</v>
      </c>
      <c r="EH36" s="66">
        <f t="shared" si="78"/>
        <v>1</v>
      </c>
      <c r="EI36" s="66">
        <f t="shared" si="116"/>
        <v>0.62812500000000004</v>
      </c>
      <c r="EJ36" s="66">
        <f t="shared" si="80"/>
        <v>37.6875</v>
      </c>
      <c r="EK36" s="66">
        <f t="shared" si="81"/>
        <v>38</v>
      </c>
      <c r="EL36" s="66">
        <f t="shared" si="117"/>
        <v>1</v>
      </c>
      <c r="EM36" s="66">
        <f t="shared" si="118"/>
        <v>38</v>
      </c>
      <c r="EN36" s="66">
        <f t="shared" si="119"/>
        <v>60</v>
      </c>
      <c r="EO36" s="66">
        <f t="shared" si="120"/>
        <v>533</v>
      </c>
      <c r="EP36" s="66">
        <f t="shared" si="91"/>
        <v>8.8833333333333329</v>
      </c>
      <c r="EQ36" s="66">
        <f t="shared" si="121"/>
        <v>68.883333333333326</v>
      </c>
      <c r="ER36" s="66">
        <f t="shared" si="122"/>
        <v>4.3052083333333329</v>
      </c>
      <c r="ES36" s="66">
        <f t="shared" si="94"/>
        <v>4</v>
      </c>
      <c r="ET36" s="66">
        <f t="shared" si="123"/>
        <v>0.30520833333333286</v>
      </c>
      <c r="EU36" s="66">
        <f t="shared" si="96"/>
        <v>18.312499999999972</v>
      </c>
      <c r="EV36" s="66">
        <f t="shared" si="97"/>
        <v>19</v>
      </c>
      <c r="EW36" s="66">
        <f t="shared" si="124"/>
        <v>4</v>
      </c>
      <c r="EX36" s="66">
        <f t="shared" si="125"/>
        <v>19</v>
      </c>
      <c r="EY36" s="66"/>
      <c r="EZ36" s="66"/>
      <c r="FA36" s="66"/>
      <c r="FB36" s="66"/>
      <c r="FC36" s="66"/>
      <c r="FD36" s="66"/>
    </row>
    <row r="37" spans="1:165" s="242" customFormat="1">
      <c r="A37" s="175">
        <v>36</v>
      </c>
      <c r="B37" s="235">
        <v>17</v>
      </c>
      <c r="C37" s="236">
        <v>40711</v>
      </c>
      <c r="D37" s="237">
        <f t="shared" si="0"/>
        <v>6</v>
      </c>
      <c r="E37" s="238" t="s">
        <v>286</v>
      </c>
      <c r="F37" s="235">
        <v>3</v>
      </c>
      <c r="G37" s="239" t="s">
        <v>287</v>
      </c>
      <c r="H37" s="239" t="s">
        <v>288</v>
      </c>
      <c r="I37" s="239" t="s">
        <v>179</v>
      </c>
      <c r="J37" s="240">
        <v>0.71180555555555547</v>
      </c>
      <c r="K37" s="237"/>
      <c r="L37" s="239" t="s">
        <v>34</v>
      </c>
      <c r="M37" s="235"/>
      <c r="N37" s="235"/>
      <c r="O37" s="239" t="s">
        <v>260</v>
      </c>
      <c r="P37" s="240">
        <v>0.71180555555555547</v>
      </c>
      <c r="Q37" s="240">
        <v>0.71180555555555547</v>
      </c>
      <c r="R37" s="12">
        <f t="shared" si="1"/>
        <v>0</v>
      </c>
      <c r="S37" s="13">
        <f t="shared" si="2"/>
        <v>0</v>
      </c>
      <c r="T37" s="13">
        <f t="shared" si="3"/>
        <v>0</v>
      </c>
      <c r="U37" s="240">
        <v>0.71875</v>
      </c>
      <c r="V37" s="12">
        <f t="shared" si="4"/>
        <v>6.9444444444445308E-3</v>
      </c>
      <c r="W37" s="13">
        <f t="shared" si="5"/>
        <v>0</v>
      </c>
      <c r="X37" s="13">
        <f t="shared" si="6"/>
        <v>10</v>
      </c>
      <c r="Y37" s="240">
        <v>0.72222222222222221</v>
      </c>
      <c r="Z37" s="12">
        <f t="shared" si="7"/>
        <v>3.4722222222222099E-3</v>
      </c>
      <c r="AA37" s="13">
        <f t="shared" si="8"/>
        <v>0</v>
      </c>
      <c r="AB37" s="13">
        <f t="shared" si="9"/>
        <v>5</v>
      </c>
      <c r="AC37" s="240">
        <v>0.73611111111111116</v>
      </c>
      <c r="AD37" s="12">
        <f t="shared" si="10"/>
        <v>1.3888888888888951E-2</v>
      </c>
      <c r="AE37" s="13">
        <f t="shared" si="11"/>
        <v>0</v>
      </c>
      <c r="AF37" s="13">
        <f t="shared" si="12"/>
        <v>20</v>
      </c>
      <c r="AG37" s="240">
        <v>0.73749999999999993</v>
      </c>
      <c r="AH37" s="240">
        <v>0.78749999999999998</v>
      </c>
      <c r="AI37" s="12">
        <f t="shared" si="13"/>
        <v>5.0000000000000044E-2</v>
      </c>
      <c r="AJ37" s="90">
        <f t="shared" si="14"/>
        <v>1</v>
      </c>
      <c r="AK37" s="90">
        <f t="shared" si="15"/>
        <v>12</v>
      </c>
      <c r="AL37" s="240">
        <v>0.73749999999999993</v>
      </c>
      <c r="AM37" s="240">
        <v>0.78749999999999998</v>
      </c>
      <c r="AN37" s="12">
        <f t="shared" si="16"/>
        <v>5.0000000000000044E-2</v>
      </c>
      <c r="AO37" s="13">
        <f t="shared" si="17"/>
        <v>1</v>
      </c>
      <c r="AP37" s="13">
        <f t="shared" si="18"/>
        <v>12</v>
      </c>
      <c r="AQ37" s="240">
        <v>0.79722222222222217</v>
      </c>
      <c r="AR37" s="12">
        <f t="shared" si="19"/>
        <v>9.7222222222221877E-3</v>
      </c>
      <c r="AS37" s="90">
        <f t="shared" si="20"/>
        <v>0</v>
      </c>
      <c r="AT37" s="13">
        <f t="shared" si="21"/>
        <v>14</v>
      </c>
      <c r="AU37" s="240"/>
      <c r="AV37" s="12">
        <f t="shared" si="22"/>
        <v>-0.79722222222222217</v>
      </c>
      <c r="AW37" s="13" t="e">
        <f t="shared" si="23"/>
        <v>#NUM!</v>
      </c>
      <c r="AX37" s="13" t="e">
        <f t="shared" si="24"/>
        <v>#NUM!</v>
      </c>
      <c r="AY37" s="240"/>
      <c r="AZ37" s="12">
        <f t="shared" si="25"/>
        <v>0</v>
      </c>
      <c r="BA37" s="90">
        <f t="shared" si="26"/>
        <v>0</v>
      </c>
      <c r="BB37" s="90">
        <f t="shared" si="27"/>
        <v>0</v>
      </c>
      <c r="BC37" s="240"/>
      <c r="BD37" s="240"/>
      <c r="BE37" s="12">
        <f t="shared" si="28"/>
        <v>0</v>
      </c>
      <c r="BF37" s="13">
        <f t="shared" si="29"/>
        <v>0</v>
      </c>
      <c r="BG37" s="13">
        <f t="shared" si="30"/>
        <v>0</v>
      </c>
      <c r="BH37" s="240"/>
      <c r="BI37" s="240"/>
      <c r="BJ37" s="241"/>
      <c r="BK37" s="13">
        <f t="shared" si="109"/>
        <v>0</v>
      </c>
      <c r="BL37" s="13">
        <f t="shared" si="107"/>
        <v>0</v>
      </c>
      <c r="BM37" s="13">
        <f t="shared" si="108"/>
        <v>0</v>
      </c>
      <c r="BN37" s="240"/>
      <c r="BO37" s="12">
        <f t="shared" si="31"/>
        <v>0</v>
      </c>
      <c r="BP37" s="90">
        <f t="shared" si="32"/>
        <v>0</v>
      </c>
      <c r="BQ37" s="90">
        <f t="shared" si="33"/>
        <v>0</v>
      </c>
      <c r="BR37" s="240"/>
      <c r="BS37" s="12">
        <f t="shared" si="34"/>
        <v>0</v>
      </c>
      <c r="BT37" s="90">
        <f t="shared" si="35"/>
        <v>0</v>
      </c>
      <c r="BU37" s="90">
        <f t="shared" si="36"/>
        <v>0</v>
      </c>
      <c r="BV37" s="240"/>
      <c r="BW37" s="240"/>
      <c r="BX37" s="12">
        <f t="shared" si="37"/>
        <v>0</v>
      </c>
      <c r="BY37" s="13">
        <f t="shared" si="38"/>
        <v>0</v>
      </c>
      <c r="BZ37" s="13">
        <f t="shared" si="39"/>
        <v>0</v>
      </c>
      <c r="CA37" s="12"/>
      <c r="CB37" s="13">
        <f t="shared" si="41"/>
        <v>0</v>
      </c>
      <c r="CC37" s="13">
        <f t="shared" si="42"/>
        <v>0</v>
      </c>
      <c r="CD37" s="12">
        <f t="shared" si="126"/>
        <v>2.3611111111111138E-2</v>
      </c>
      <c r="CE37" s="13">
        <f t="shared" si="43"/>
        <v>0</v>
      </c>
      <c r="CF37" s="13">
        <f t="shared" si="67"/>
        <v>34</v>
      </c>
      <c r="CG37" s="12">
        <f t="shared" si="85"/>
        <v>5.0000000000000044E-2</v>
      </c>
      <c r="CH37" s="13">
        <f t="shared" si="44"/>
        <v>1</v>
      </c>
      <c r="CI37" s="13">
        <f t="shared" si="45"/>
        <v>12</v>
      </c>
      <c r="CJ37" s="12">
        <f t="shared" si="86"/>
        <v>0</v>
      </c>
      <c r="CK37" s="13">
        <f t="shared" si="46"/>
        <v>0</v>
      </c>
      <c r="CL37" s="13">
        <f t="shared" si="47"/>
        <v>0</v>
      </c>
      <c r="CM37" s="13"/>
      <c r="CN37" s="13"/>
      <c r="CO37" s="13"/>
      <c r="CP37" s="12">
        <f t="shared" si="48"/>
        <v>0</v>
      </c>
      <c r="CQ37" s="13">
        <f t="shared" si="49"/>
        <v>0</v>
      </c>
      <c r="CR37" s="13">
        <f t="shared" si="50"/>
        <v>0</v>
      </c>
      <c r="CS37" s="240"/>
      <c r="CT37" s="13">
        <f t="shared" si="51"/>
        <v>0</v>
      </c>
      <c r="CU37" s="13">
        <f t="shared" si="52"/>
        <v>0</v>
      </c>
      <c r="CV37" s="240"/>
      <c r="CW37" s="13">
        <f t="shared" si="68"/>
        <v>0</v>
      </c>
      <c r="CX37" s="13">
        <f t="shared" si="53"/>
        <v>0</v>
      </c>
      <c r="CY37" s="240"/>
      <c r="CZ37" s="13">
        <f t="shared" si="54"/>
        <v>0</v>
      </c>
      <c r="DA37" s="13">
        <f t="shared" si="55"/>
        <v>0</v>
      </c>
      <c r="DB37" s="240"/>
      <c r="DC37" s="13">
        <f t="shared" si="56"/>
        <v>0</v>
      </c>
      <c r="DD37" s="13">
        <f t="shared" si="57"/>
        <v>0</v>
      </c>
      <c r="DE37" s="240"/>
      <c r="DF37" s="13">
        <f t="shared" si="58"/>
        <v>0</v>
      </c>
      <c r="DG37" s="13">
        <f t="shared" si="59"/>
        <v>0</v>
      </c>
      <c r="DH37" s="240"/>
      <c r="DI37" s="13">
        <f t="shared" si="60"/>
        <v>0</v>
      </c>
      <c r="DJ37" s="13">
        <f t="shared" si="61"/>
        <v>0</v>
      </c>
      <c r="DK37" s="240"/>
      <c r="DL37" s="35">
        <f t="shared" si="62"/>
        <v>0</v>
      </c>
      <c r="DM37" s="61">
        <f t="shared" si="63"/>
        <v>0</v>
      </c>
      <c r="DN37" s="66">
        <f t="shared" ref="DN37:DN98" si="129">DN36+K37</f>
        <v>122235.71000000002</v>
      </c>
      <c r="DO37" s="74">
        <f t="shared" si="128"/>
        <v>2044</v>
      </c>
      <c r="DP37" s="66" t="e">
        <f t="shared" si="64"/>
        <v>#DIV/0!</v>
      </c>
      <c r="DQ37" s="66">
        <f t="shared" si="127"/>
        <v>59.802206457925649</v>
      </c>
      <c r="DR37" s="66">
        <f t="shared" si="100"/>
        <v>38</v>
      </c>
      <c r="DS37" s="75">
        <f t="shared" si="101"/>
        <v>470</v>
      </c>
      <c r="DT37" s="66">
        <f t="shared" si="102"/>
        <v>7.833333333333333</v>
      </c>
      <c r="DU37" s="66">
        <f t="shared" si="103"/>
        <v>45.833333333333336</v>
      </c>
      <c r="DV37" s="66">
        <f t="shared" si="110"/>
        <v>2.6960784313725492</v>
      </c>
      <c r="DW37" s="66">
        <f t="shared" si="87"/>
        <v>2</v>
      </c>
      <c r="DX37" s="66">
        <f t="shared" si="71"/>
        <v>0.69607843137254921</v>
      </c>
      <c r="DY37" s="66">
        <f t="shared" si="72"/>
        <v>41.764705882352956</v>
      </c>
      <c r="DZ37" s="66">
        <f t="shared" si="66"/>
        <v>42</v>
      </c>
      <c r="EA37" s="66">
        <f t="shared" si="73"/>
        <v>2</v>
      </c>
      <c r="EB37" s="66">
        <f t="shared" si="74"/>
        <v>42</v>
      </c>
      <c r="EC37" s="66">
        <f t="shared" si="112"/>
        <v>20</v>
      </c>
      <c r="ED37" s="66">
        <f t="shared" si="113"/>
        <v>435</v>
      </c>
      <c r="EE37" s="66">
        <f t="shared" si="75"/>
        <v>7.25</v>
      </c>
      <c r="EF37" s="66">
        <f t="shared" si="114"/>
        <v>27.25</v>
      </c>
      <c r="EG37" s="66">
        <f t="shared" si="115"/>
        <v>1.6029411764705883</v>
      </c>
      <c r="EH37" s="66">
        <f t="shared" si="78"/>
        <v>1</v>
      </c>
      <c r="EI37" s="66">
        <f t="shared" si="116"/>
        <v>0.60294117647058831</v>
      </c>
      <c r="EJ37" s="66">
        <f t="shared" si="80"/>
        <v>36.176470588235297</v>
      </c>
      <c r="EK37" s="66">
        <f t="shared" si="81"/>
        <v>37</v>
      </c>
      <c r="EL37" s="66">
        <f t="shared" si="117"/>
        <v>1</v>
      </c>
      <c r="EM37" s="66">
        <f t="shared" si="118"/>
        <v>37</v>
      </c>
      <c r="EN37" s="66">
        <f t="shared" si="119"/>
        <v>60</v>
      </c>
      <c r="EO37" s="66">
        <f t="shared" si="120"/>
        <v>533</v>
      </c>
      <c r="EP37" s="66">
        <f t="shared" si="91"/>
        <v>8.8833333333333329</v>
      </c>
      <c r="EQ37" s="66">
        <f t="shared" si="121"/>
        <v>68.883333333333326</v>
      </c>
      <c r="ER37" s="66">
        <f t="shared" si="122"/>
        <v>4.0519607843137253</v>
      </c>
      <c r="ES37" s="66">
        <f t="shared" si="94"/>
        <v>4</v>
      </c>
      <c r="ET37" s="66">
        <f t="shared" si="123"/>
        <v>5.1960784313725306E-2</v>
      </c>
      <c r="EU37" s="66">
        <f t="shared" si="96"/>
        <v>3.1176470588235183</v>
      </c>
      <c r="EV37" s="66">
        <f t="shared" si="97"/>
        <v>4</v>
      </c>
      <c r="EW37" s="66">
        <f t="shared" si="124"/>
        <v>4</v>
      </c>
      <c r="EX37" s="66">
        <f t="shared" si="125"/>
        <v>4</v>
      </c>
      <c r="EY37" s="66"/>
      <c r="EZ37" s="66"/>
      <c r="FA37" s="66"/>
      <c r="FB37" s="66"/>
      <c r="FC37" s="66"/>
      <c r="FD37" s="66"/>
      <c r="FE37" s="62"/>
      <c r="FF37" s="62"/>
      <c r="FG37" s="62"/>
      <c r="FH37" s="62"/>
      <c r="FI37" s="62"/>
    </row>
    <row r="38" spans="1:165" ht="25.5" customHeight="1">
      <c r="A38" s="199">
        <v>37</v>
      </c>
      <c r="B38" s="166">
        <v>17</v>
      </c>
      <c r="C38" s="72">
        <v>40712</v>
      </c>
      <c r="D38" s="73">
        <f t="shared" si="0"/>
        <v>6</v>
      </c>
      <c r="E38" s="9" t="s">
        <v>286</v>
      </c>
      <c r="F38" s="166">
        <v>3</v>
      </c>
      <c r="G38" s="10" t="s">
        <v>287</v>
      </c>
      <c r="H38" s="10" t="s">
        <v>288</v>
      </c>
      <c r="I38" s="10" t="s">
        <v>179</v>
      </c>
      <c r="J38" s="11">
        <v>40711.711805555555</v>
      </c>
      <c r="K38" s="73">
        <v>3576.02</v>
      </c>
      <c r="L38" s="10" t="s">
        <v>34</v>
      </c>
      <c r="M38" s="166">
        <v>59</v>
      </c>
      <c r="N38" s="166">
        <v>0</v>
      </c>
      <c r="O38" s="10" t="s">
        <v>260</v>
      </c>
      <c r="P38" s="11">
        <v>40711.711805555555</v>
      </c>
      <c r="Q38" s="11">
        <v>40711.711805555555</v>
      </c>
      <c r="R38" s="12">
        <f t="shared" si="1"/>
        <v>0</v>
      </c>
      <c r="S38" s="13">
        <f t="shared" si="2"/>
        <v>0</v>
      </c>
      <c r="T38" s="13">
        <f t="shared" si="3"/>
        <v>0</v>
      </c>
      <c r="U38" s="11">
        <v>40711.71875</v>
      </c>
      <c r="V38" s="12">
        <f t="shared" si="4"/>
        <v>6.9444444452528842E-3</v>
      </c>
      <c r="W38" s="13">
        <f t="shared" si="5"/>
        <v>0</v>
      </c>
      <c r="X38" s="13">
        <f t="shared" si="6"/>
        <v>10</v>
      </c>
      <c r="Y38" s="11">
        <v>40711.722222222219</v>
      </c>
      <c r="Z38" s="12">
        <f t="shared" si="7"/>
        <v>3.4722222189884633E-3</v>
      </c>
      <c r="AA38" s="13">
        <f t="shared" si="8"/>
        <v>0</v>
      </c>
      <c r="AB38" s="13">
        <f t="shared" si="9"/>
        <v>5</v>
      </c>
      <c r="AC38" s="11">
        <v>40711.736111111109</v>
      </c>
      <c r="AD38" s="12">
        <f t="shared" si="10"/>
        <v>1.3888888890505768E-2</v>
      </c>
      <c r="AE38" s="13">
        <f t="shared" si="11"/>
        <v>0</v>
      </c>
      <c r="AF38" s="13">
        <f t="shared" si="12"/>
        <v>20</v>
      </c>
      <c r="AG38" s="11">
        <v>40711.737500000003</v>
      </c>
      <c r="AH38" s="11">
        <v>40711.787499999999</v>
      </c>
      <c r="AI38" s="12">
        <f t="shared" si="13"/>
        <v>4.9999999995634425E-2</v>
      </c>
      <c r="AJ38" s="90">
        <f t="shared" si="14"/>
        <v>1</v>
      </c>
      <c r="AK38" s="90">
        <f t="shared" si="15"/>
        <v>12</v>
      </c>
      <c r="AL38" s="11">
        <v>40711.737500000003</v>
      </c>
      <c r="AM38" s="11">
        <v>40711.787499999999</v>
      </c>
      <c r="AN38" s="12">
        <f t="shared" si="16"/>
        <v>4.9999999995634425E-2</v>
      </c>
      <c r="AO38" s="13">
        <f t="shared" si="17"/>
        <v>1</v>
      </c>
      <c r="AP38" s="13">
        <f t="shared" si="18"/>
        <v>12</v>
      </c>
      <c r="AQ38" s="11">
        <v>40711.797222222223</v>
      </c>
      <c r="AR38" s="12">
        <f t="shared" si="19"/>
        <v>9.7222222248092294E-3</v>
      </c>
      <c r="AS38" s="90">
        <f t="shared" si="20"/>
        <v>0</v>
      </c>
      <c r="AT38" s="13">
        <f t="shared" si="21"/>
        <v>14</v>
      </c>
      <c r="AU38" s="11">
        <v>40712.777777777781</v>
      </c>
      <c r="AV38" s="12">
        <f t="shared" si="22"/>
        <v>0.9805555555576575</v>
      </c>
      <c r="AW38" s="13">
        <f t="shared" si="23"/>
        <v>23</v>
      </c>
      <c r="AX38" s="13">
        <f t="shared" si="24"/>
        <v>32</v>
      </c>
      <c r="AY38" s="11">
        <v>40712.90902777778</v>
      </c>
      <c r="AZ38" s="12">
        <f t="shared" si="25"/>
        <v>0.13124999999854481</v>
      </c>
      <c r="BA38" s="90">
        <f t="shared" si="26"/>
        <v>3</v>
      </c>
      <c r="BB38" s="90">
        <f t="shared" si="27"/>
        <v>9</v>
      </c>
      <c r="BC38" s="11">
        <v>40712.90902777778</v>
      </c>
      <c r="BD38" s="11">
        <v>40712.90902777778</v>
      </c>
      <c r="BE38" s="12">
        <f t="shared" si="28"/>
        <v>0</v>
      </c>
      <c r="BF38" s="13">
        <f t="shared" si="29"/>
        <v>0</v>
      </c>
      <c r="BG38" s="13">
        <f t="shared" si="30"/>
        <v>0</v>
      </c>
      <c r="BH38" s="11">
        <v>40712.90902777778</v>
      </c>
      <c r="BI38" s="11">
        <v>40712.90902777778</v>
      </c>
      <c r="BJ38" s="67"/>
      <c r="BK38" s="13">
        <f t="shared" si="109"/>
        <v>0</v>
      </c>
      <c r="BL38" s="13">
        <f t="shared" si="107"/>
        <v>0</v>
      </c>
      <c r="BM38" s="13">
        <f t="shared" si="108"/>
        <v>0</v>
      </c>
      <c r="BN38" s="11">
        <v>40713.145833333336</v>
      </c>
      <c r="BO38" s="12">
        <f t="shared" si="31"/>
        <v>0.23680555555620231</v>
      </c>
      <c r="BP38" s="90">
        <f t="shared" si="32"/>
        <v>5</v>
      </c>
      <c r="BQ38" s="90">
        <f t="shared" si="33"/>
        <v>41</v>
      </c>
      <c r="BR38" s="11">
        <v>40713.184027777781</v>
      </c>
      <c r="BS38" s="12">
        <f t="shared" si="34"/>
        <v>3.8194444445252884E-2</v>
      </c>
      <c r="BT38" s="90">
        <f t="shared" si="35"/>
        <v>0</v>
      </c>
      <c r="BU38" s="90">
        <f t="shared" si="36"/>
        <v>55</v>
      </c>
      <c r="BV38" s="11">
        <v>40713.184027777781</v>
      </c>
      <c r="BW38" s="11">
        <v>40713.184027777781</v>
      </c>
      <c r="BX38" s="12">
        <f t="shared" si="37"/>
        <v>0</v>
      </c>
      <c r="BY38" s="13">
        <f t="shared" si="38"/>
        <v>0</v>
      </c>
      <c r="BZ38" s="13">
        <f t="shared" si="39"/>
        <v>0</v>
      </c>
      <c r="CA38" s="12">
        <f t="shared" si="40"/>
        <v>1.4722222222262644</v>
      </c>
      <c r="CB38" s="13">
        <f t="shared" si="41"/>
        <v>11</v>
      </c>
      <c r="CC38" s="13">
        <f t="shared" si="42"/>
        <v>20</v>
      </c>
      <c r="CD38" s="12">
        <f t="shared" si="126"/>
        <v>0.29861111111677019</v>
      </c>
      <c r="CE38" s="13">
        <f t="shared" si="43"/>
        <v>7</v>
      </c>
      <c r="CF38" s="13">
        <f t="shared" si="67"/>
        <v>10</v>
      </c>
      <c r="CG38" s="12">
        <f t="shared" si="85"/>
        <v>4.9999999995634425E-2</v>
      </c>
      <c r="CH38" s="13">
        <f t="shared" si="44"/>
        <v>1</v>
      </c>
      <c r="CI38" s="13">
        <f t="shared" si="45"/>
        <v>12</v>
      </c>
      <c r="CJ38" s="12">
        <f t="shared" si="86"/>
        <v>0.13124999999854481</v>
      </c>
      <c r="CK38" s="13">
        <f t="shared" si="46"/>
        <v>3</v>
      </c>
      <c r="CL38" s="13">
        <f t="shared" si="47"/>
        <v>9</v>
      </c>
      <c r="CM38" s="13"/>
      <c r="CN38" s="13"/>
      <c r="CO38" s="13"/>
      <c r="CP38" s="12">
        <f t="shared" si="48"/>
        <v>7.9861111109655908E-2</v>
      </c>
      <c r="CQ38" s="13">
        <f t="shared" si="49"/>
        <v>1</v>
      </c>
      <c r="CR38" s="13">
        <f t="shared" si="50"/>
        <v>55</v>
      </c>
      <c r="CS38" s="11">
        <v>0</v>
      </c>
      <c r="CT38" s="13">
        <f t="shared" si="51"/>
        <v>0</v>
      </c>
      <c r="CU38" s="13">
        <f t="shared" si="52"/>
        <v>0</v>
      </c>
      <c r="CV38" s="11">
        <v>0</v>
      </c>
      <c r="CW38" s="13">
        <f t="shared" si="68"/>
        <v>0</v>
      </c>
      <c r="CX38" s="13">
        <f t="shared" si="53"/>
        <v>0</v>
      </c>
      <c r="CY38" s="11">
        <v>0</v>
      </c>
      <c r="CZ38" s="13">
        <f t="shared" si="54"/>
        <v>0</v>
      </c>
      <c r="DA38" s="13">
        <f t="shared" si="55"/>
        <v>0</v>
      </c>
      <c r="DB38" s="11">
        <v>0</v>
      </c>
      <c r="DC38" s="13">
        <f t="shared" si="56"/>
        <v>0</v>
      </c>
      <c r="DD38" s="13">
        <f t="shared" si="57"/>
        <v>0</v>
      </c>
      <c r="DE38" s="11">
        <v>0</v>
      </c>
      <c r="DF38" s="13">
        <f t="shared" si="58"/>
        <v>0</v>
      </c>
      <c r="DG38" s="13">
        <f t="shared" si="59"/>
        <v>0</v>
      </c>
      <c r="DH38" s="11">
        <v>5.1388888888888894E-2</v>
      </c>
      <c r="DI38" s="13">
        <f t="shared" si="60"/>
        <v>1</v>
      </c>
      <c r="DJ38" s="13">
        <f t="shared" si="61"/>
        <v>14</v>
      </c>
      <c r="DK38" s="11">
        <v>0</v>
      </c>
      <c r="DL38" s="35">
        <f t="shared" si="62"/>
        <v>0</v>
      </c>
      <c r="DM38" s="61">
        <f t="shared" si="63"/>
        <v>0</v>
      </c>
      <c r="DN38" s="66">
        <f t="shared" si="129"/>
        <v>125811.73000000003</v>
      </c>
      <c r="DO38" s="74">
        <f t="shared" si="128"/>
        <v>2103</v>
      </c>
      <c r="DP38" s="66">
        <f t="shared" si="64"/>
        <v>60.610508474576271</v>
      </c>
      <c r="DQ38" s="66">
        <f t="shared" si="127"/>
        <v>59.824883499762258</v>
      </c>
      <c r="DR38" s="66">
        <f t="shared" si="100"/>
        <v>45</v>
      </c>
      <c r="DS38" s="75">
        <f t="shared" si="101"/>
        <v>480</v>
      </c>
      <c r="DT38" s="66">
        <f t="shared" si="102"/>
        <v>8</v>
      </c>
      <c r="DU38" s="66">
        <f t="shared" si="103"/>
        <v>53</v>
      </c>
      <c r="DV38" s="66">
        <f t="shared" si="110"/>
        <v>3.1176470588235294</v>
      </c>
      <c r="DW38" s="66">
        <f t="shared" si="87"/>
        <v>3</v>
      </c>
      <c r="DX38" s="66">
        <f t="shared" si="71"/>
        <v>0.11764705882352944</v>
      </c>
      <c r="DY38" s="66">
        <f t="shared" si="72"/>
        <v>7.0588235294117663</v>
      </c>
      <c r="DZ38" s="66">
        <f t="shared" si="66"/>
        <v>8</v>
      </c>
      <c r="EA38" s="66">
        <f t="shared" si="73"/>
        <v>3</v>
      </c>
      <c r="EB38" s="66">
        <f t="shared" si="74"/>
        <v>8</v>
      </c>
      <c r="EC38" s="66">
        <f t="shared" si="112"/>
        <v>21</v>
      </c>
      <c r="ED38" s="66">
        <f t="shared" si="113"/>
        <v>447</v>
      </c>
      <c r="EE38" s="66">
        <f t="shared" si="75"/>
        <v>7.45</v>
      </c>
      <c r="EF38" s="66">
        <f t="shared" si="114"/>
        <v>28.45</v>
      </c>
      <c r="EG38" s="66">
        <f t="shared" si="115"/>
        <v>1.6735294117647059</v>
      </c>
      <c r="EH38" s="66">
        <f t="shared" si="78"/>
        <v>1</v>
      </c>
      <c r="EI38" s="66">
        <f t="shared" si="116"/>
        <v>0.67352941176470593</v>
      </c>
      <c r="EJ38" s="66">
        <f t="shared" si="80"/>
        <v>40.411764705882355</v>
      </c>
      <c r="EK38" s="66">
        <f t="shared" si="81"/>
        <v>41</v>
      </c>
      <c r="EL38" s="66">
        <f t="shared" si="117"/>
        <v>1</v>
      </c>
      <c r="EM38" s="66">
        <f t="shared" si="118"/>
        <v>41</v>
      </c>
      <c r="EN38" s="66">
        <f t="shared" si="119"/>
        <v>63</v>
      </c>
      <c r="EO38" s="66">
        <f t="shared" si="120"/>
        <v>542</v>
      </c>
      <c r="EP38" s="66">
        <f t="shared" si="91"/>
        <v>9.0333333333333332</v>
      </c>
      <c r="EQ38" s="66">
        <f t="shared" si="121"/>
        <v>72.033333333333331</v>
      </c>
      <c r="ER38" s="66">
        <f t="shared" si="122"/>
        <v>4.2372549019607844</v>
      </c>
      <c r="ES38" s="66">
        <f t="shared" si="94"/>
        <v>4</v>
      </c>
      <c r="ET38" s="66">
        <f t="shared" si="123"/>
        <v>0.23725490196078436</v>
      </c>
      <c r="EU38" s="66">
        <f t="shared" si="96"/>
        <v>14.235294117647062</v>
      </c>
      <c r="EV38" s="66">
        <f t="shared" si="97"/>
        <v>15</v>
      </c>
      <c r="EW38" s="66">
        <f t="shared" si="124"/>
        <v>4</v>
      </c>
      <c r="EX38" s="66">
        <f t="shared" si="125"/>
        <v>15</v>
      </c>
      <c r="EY38" s="66"/>
      <c r="EZ38" s="66"/>
      <c r="FA38" s="66"/>
      <c r="FB38" s="66"/>
      <c r="FC38" s="66"/>
      <c r="FD38" s="66"/>
    </row>
    <row r="39" spans="1:165" ht="18.75" customHeight="1">
      <c r="A39" s="175">
        <v>38</v>
      </c>
      <c r="B39" s="166">
        <v>18</v>
      </c>
      <c r="C39" s="72">
        <v>40713</v>
      </c>
      <c r="D39" s="73">
        <f t="shared" si="0"/>
        <v>6</v>
      </c>
      <c r="E39" s="9" t="s">
        <v>171</v>
      </c>
      <c r="F39" s="166">
        <v>6</v>
      </c>
      <c r="G39" s="10" t="s">
        <v>172</v>
      </c>
      <c r="H39" s="10" t="s">
        <v>37</v>
      </c>
      <c r="I39" s="10" t="s">
        <v>36</v>
      </c>
      <c r="J39" s="11">
        <v>0.51736111111111105</v>
      </c>
      <c r="K39" s="73">
        <v>3364.41</v>
      </c>
      <c r="L39" s="10" t="s">
        <v>34</v>
      </c>
      <c r="M39" s="166">
        <v>56</v>
      </c>
      <c r="N39" s="166">
        <v>2</v>
      </c>
      <c r="O39" s="10" t="s">
        <v>278</v>
      </c>
      <c r="P39" s="11">
        <v>0.51736111111111105</v>
      </c>
      <c r="Q39" s="11">
        <v>0.51736111111111105</v>
      </c>
      <c r="R39" s="12">
        <f t="shared" si="1"/>
        <v>0</v>
      </c>
      <c r="S39" s="13">
        <f t="shared" si="2"/>
        <v>0</v>
      </c>
      <c r="T39" s="13">
        <f t="shared" si="3"/>
        <v>0</v>
      </c>
      <c r="U39" s="11">
        <v>0.52083333333333337</v>
      </c>
      <c r="V39" s="12">
        <f t="shared" si="4"/>
        <v>3.4722222222223209E-3</v>
      </c>
      <c r="W39" s="13">
        <f t="shared" si="5"/>
        <v>0</v>
      </c>
      <c r="X39" s="13">
        <f t="shared" si="6"/>
        <v>5</v>
      </c>
      <c r="Y39" s="11">
        <v>0.52430555555555558</v>
      </c>
      <c r="Z39" s="12">
        <f t="shared" si="7"/>
        <v>3.4722222222222099E-3</v>
      </c>
      <c r="AA39" s="13">
        <f t="shared" si="8"/>
        <v>0</v>
      </c>
      <c r="AB39" s="13">
        <f t="shared" si="9"/>
        <v>5</v>
      </c>
      <c r="AC39" s="11">
        <v>0.55208333333333337</v>
      </c>
      <c r="AD39" s="12">
        <f t="shared" si="10"/>
        <v>2.777777777777779E-2</v>
      </c>
      <c r="AE39" s="13">
        <f t="shared" si="11"/>
        <v>0</v>
      </c>
      <c r="AF39" s="13">
        <f t="shared" si="12"/>
        <v>40</v>
      </c>
      <c r="AG39" s="11">
        <v>0.55208333333333337</v>
      </c>
      <c r="AH39" s="11">
        <v>0.63194444444444442</v>
      </c>
      <c r="AI39" s="12">
        <f t="shared" si="13"/>
        <v>7.9861111111111049E-2</v>
      </c>
      <c r="AJ39" s="90">
        <f t="shared" si="14"/>
        <v>1</v>
      </c>
      <c r="AK39" s="90">
        <f t="shared" si="15"/>
        <v>55</v>
      </c>
      <c r="AL39" s="11">
        <v>0.55208333333333337</v>
      </c>
      <c r="AM39" s="11">
        <v>0.63194444444444442</v>
      </c>
      <c r="AN39" s="12">
        <f t="shared" si="16"/>
        <v>7.9861111111111049E-2</v>
      </c>
      <c r="AO39" s="13">
        <f t="shared" si="17"/>
        <v>1</v>
      </c>
      <c r="AP39" s="13">
        <f t="shared" si="18"/>
        <v>55</v>
      </c>
      <c r="AQ39" s="11">
        <v>0.74305555555555547</v>
      </c>
      <c r="AR39" s="12">
        <f t="shared" si="19"/>
        <v>0.11111111111111105</v>
      </c>
      <c r="AS39" s="90">
        <f t="shared" si="20"/>
        <v>2</v>
      </c>
      <c r="AT39" s="13">
        <f t="shared" si="21"/>
        <v>40</v>
      </c>
      <c r="AU39" s="11">
        <v>0.75</v>
      </c>
      <c r="AV39" s="12">
        <f t="shared" si="22"/>
        <v>6.9444444444445308E-3</v>
      </c>
      <c r="AW39" s="13">
        <f t="shared" si="23"/>
        <v>0</v>
      </c>
      <c r="AX39" s="13">
        <f t="shared" si="24"/>
        <v>10</v>
      </c>
      <c r="AY39" s="11">
        <v>1.0888888888888888</v>
      </c>
      <c r="AZ39" s="12">
        <f t="shared" si="25"/>
        <v>0.3388888888888888</v>
      </c>
      <c r="BA39" s="90">
        <f t="shared" si="26"/>
        <v>8</v>
      </c>
      <c r="BB39" s="90">
        <f t="shared" si="27"/>
        <v>8</v>
      </c>
      <c r="BC39" s="11">
        <v>1.0888888888888888</v>
      </c>
      <c r="BD39" s="11">
        <v>1.0888888888888888</v>
      </c>
      <c r="BE39" s="12">
        <f t="shared" si="28"/>
        <v>0</v>
      </c>
      <c r="BF39" s="13">
        <f t="shared" si="29"/>
        <v>0</v>
      </c>
      <c r="BG39" s="13">
        <f t="shared" si="30"/>
        <v>0</v>
      </c>
      <c r="BH39" s="11">
        <v>1.0888888888888888</v>
      </c>
      <c r="BI39" s="11">
        <v>1.0888888888888888</v>
      </c>
      <c r="BJ39" s="67"/>
      <c r="BK39" s="13">
        <f t="shared" si="109"/>
        <v>0</v>
      </c>
      <c r="BL39" s="13">
        <f t="shared" si="107"/>
        <v>0</v>
      </c>
      <c r="BM39" s="13">
        <f t="shared" si="108"/>
        <v>0</v>
      </c>
      <c r="BN39" s="11">
        <v>1.1006944444444444</v>
      </c>
      <c r="BO39" s="12">
        <f t="shared" si="31"/>
        <v>1.1805555555555625E-2</v>
      </c>
      <c r="BP39" s="90">
        <f t="shared" si="32"/>
        <v>0</v>
      </c>
      <c r="BQ39" s="90">
        <f t="shared" si="33"/>
        <v>17</v>
      </c>
      <c r="BR39" s="11">
        <v>1.1180555555555556</v>
      </c>
      <c r="BS39" s="12">
        <f t="shared" si="34"/>
        <v>1.736111111111116E-2</v>
      </c>
      <c r="BT39" s="90">
        <f t="shared" si="35"/>
        <v>0</v>
      </c>
      <c r="BU39" s="90">
        <f t="shared" si="36"/>
        <v>25</v>
      </c>
      <c r="BV39" s="11">
        <v>1.1180555555555556</v>
      </c>
      <c r="BW39" s="11">
        <v>1.1215277777777777</v>
      </c>
      <c r="BX39" s="12">
        <f t="shared" si="37"/>
        <v>3.4722222222220989E-3</v>
      </c>
      <c r="BY39" s="13">
        <f t="shared" si="38"/>
        <v>0</v>
      </c>
      <c r="BZ39" s="13">
        <f t="shared" si="39"/>
        <v>5</v>
      </c>
      <c r="CA39" s="12">
        <f t="shared" si="40"/>
        <v>0.60416666666666663</v>
      </c>
      <c r="CB39" s="13">
        <f t="shared" si="41"/>
        <v>14</v>
      </c>
      <c r="CC39" s="13">
        <f t="shared" si="42"/>
        <v>30</v>
      </c>
      <c r="CD39" s="12">
        <f t="shared" si="126"/>
        <v>0.16805555555555562</v>
      </c>
      <c r="CE39" s="13">
        <f t="shared" si="43"/>
        <v>4</v>
      </c>
      <c r="CF39" s="13">
        <f t="shared" si="67"/>
        <v>2</v>
      </c>
      <c r="CG39" s="12">
        <f t="shared" si="85"/>
        <v>7.9861111111111049E-2</v>
      </c>
      <c r="CH39" s="13">
        <f t="shared" si="44"/>
        <v>1</v>
      </c>
      <c r="CI39" s="13">
        <f t="shared" si="45"/>
        <v>55</v>
      </c>
      <c r="CJ39" s="12">
        <f t="shared" si="86"/>
        <v>0.3388888888888888</v>
      </c>
      <c r="CK39" s="13">
        <f t="shared" si="46"/>
        <v>8</v>
      </c>
      <c r="CL39" s="13">
        <f t="shared" si="47"/>
        <v>8</v>
      </c>
      <c r="CM39" s="13"/>
      <c r="CN39" s="13"/>
      <c r="CO39" s="13"/>
      <c r="CP39" s="12">
        <f t="shared" si="48"/>
        <v>9.4444444444444331E-2</v>
      </c>
      <c r="CQ39" s="13">
        <f t="shared" si="49"/>
        <v>2</v>
      </c>
      <c r="CR39" s="13">
        <f t="shared" si="50"/>
        <v>16</v>
      </c>
      <c r="CS39" s="11">
        <v>0</v>
      </c>
      <c r="CT39" s="13">
        <f t="shared" si="51"/>
        <v>0</v>
      </c>
      <c r="CU39" s="13">
        <f t="shared" si="52"/>
        <v>0</v>
      </c>
      <c r="CV39" s="11">
        <v>0</v>
      </c>
      <c r="CW39" s="13">
        <f t="shared" si="68"/>
        <v>0</v>
      </c>
      <c r="CX39" s="13">
        <f t="shared" si="53"/>
        <v>0</v>
      </c>
      <c r="CY39" s="11">
        <v>6.2499999999999995E-3</v>
      </c>
      <c r="CZ39" s="13">
        <f t="shared" si="54"/>
        <v>0</v>
      </c>
      <c r="DA39" s="13">
        <f t="shared" si="55"/>
        <v>9</v>
      </c>
      <c r="DB39" s="11">
        <v>0</v>
      </c>
      <c r="DC39" s="13">
        <f t="shared" si="56"/>
        <v>0</v>
      </c>
      <c r="DD39" s="13">
        <f t="shared" si="57"/>
        <v>0</v>
      </c>
      <c r="DE39" s="11">
        <v>0</v>
      </c>
      <c r="DF39" s="13">
        <f t="shared" si="58"/>
        <v>0</v>
      </c>
      <c r="DG39" s="13">
        <f t="shared" si="59"/>
        <v>0</v>
      </c>
      <c r="DH39" s="11">
        <v>0.23819444444444446</v>
      </c>
      <c r="DI39" s="13">
        <f t="shared" si="60"/>
        <v>5</v>
      </c>
      <c r="DJ39" s="13">
        <f t="shared" si="61"/>
        <v>43</v>
      </c>
      <c r="DK39" s="11">
        <v>0</v>
      </c>
      <c r="DL39" s="35">
        <f t="shared" si="62"/>
        <v>0</v>
      </c>
      <c r="DM39" s="61">
        <f t="shared" si="63"/>
        <v>0</v>
      </c>
      <c r="DN39" s="66">
        <f t="shared" si="129"/>
        <v>129176.14000000003</v>
      </c>
      <c r="DO39" s="74">
        <f t="shared" si="128"/>
        <v>2159</v>
      </c>
      <c r="DP39" s="66">
        <f t="shared" si="64"/>
        <v>60.078749999999999</v>
      </c>
      <c r="DQ39" s="66">
        <f t="shared" si="127"/>
        <v>59.831468272348324</v>
      </c>
      <c r="DR39" s="66">
        <f t="shared" si="100"/>
        <v>49</v>
      </c>
      <c r="DS39" s="75">
        <f t="shared" si="101"/>
        <v>482</v>
      </c>
      <c r="DT39" s="66">
        <f t="shared" si="102"/>
        <v>8.0333333333333332</v>
      </c>
      <c r="DU39" s="66">
        <f t="shared" si="103"/>
        <v>57.033333333333331</v>
      </c>
      <c r="DV39" s="66">
        <f t="shared" si="110"/>
        <v>3.1685185185185185</v>
      </c>
      <c r="DW39" s="66">
        <f t="shared" si="87"/>
        <v>3</v>
      </c>
      <c r="DX39" s="66">
        <f t="shared" si="71"/>
        <v>0.16851851851851851</v>
      </c>
      <c r="DY39" s="66">
        <f t="shared" si="72"/>
        <v>10.111111111111111</v>
      </c>
      <c r="DZ39" s="66">
        <f t="shared" si="66"/>
        <v>11</v>
      </c>
      <c r="EA39" s="66">
        <f t="shared" si="73"/>
        <v>3</v>
      </c>
      <c r="EB39" s="66">
        <f t="shared" si="74"/>
        <v>11</v>
      </c>
      <c r="EC39" s="66">
        <f t="shared" si="112"/>
        <v>22</v>
      </c>
      <c r="ED39" s="66">
        <f t="shared" si="113"/>
        <v>502</v>
      </c>
      <c r="EE39" s="66">
        <f t="shared" si="75"/>
        <v>8.3666666666666671</v>
      </c>
      <c r="EF39" s="66">
        <f t="shared" si="114"/>
        <v>30.366666666666667</v>
      </c>
      <c r="EG39" s="66">
        <f t="shared" si="115"/>
        <v>1.6870370370370371</v>
      </c>
      <c r="EH39" s="66">
        <f t="shared" si="78"/>
        <v>1</v>
      </c>
      <c r="EI39" s="66">
        <f t="shared" si="116"/>
        <v>0.68703703703703711</v>
      </c>
      <c r="EJ39" s="66">
        <f t="shared" si="80"/>
        <v>41.222222222222229</v>
      </c>
      <c r="EK39" s="66">
        <f t="shared" si="81"/>
        <v>42</v>
      </c>
      <c r="EL39" s="66">
        <f t="shared" si="117"/>
        <v>1</v>
      </c>
      <c r="EM39" s="66">
        <f t="shared" si="118"/>
        <v>42</v>
      </c>
      <c r="EN39" s="66">
        <f t="shared" si="119"/>
        <v>71</v>
      </c>
      <c r="EO39" s="66">
        <f t="shared" si="120"/>
        <v>550</v>
      </c>
      <c r="EP39" s="66">
        <f t="shared" si="91"/>
        <v>9.1666666666666661</v>
      </c>
      <c r="EQ39" s="66">
        <f t="shared" si="121"/>
        <v>80.166666666666671</v>
      </c>
      <c r="ER39" s="66">
        <f t="shared" si="122"/>
        <v>4.4537037037037042</v>
      </c>
      <c r="ES39" s="66">
        <f t="shared" si="94"/>
        <v>4</v>
      </c>
      <c r="ET39" s="66">
        <f t="shared" si="123"/>
        <v>0.45370370370370416</v>
      </c>
      <c r="EU39" s="66">
        <f t="shared" si="96"/>
        <v>27.22222222222225</v>
      </c>
      <c r="EV39" s="66">
        <f t="shared" si="97"/>
        <v>28</v>
      </c>
      <c r="EW39" s="66">
        <f t="shared" si="124"/>
        <v>4</v>
      </c>
      <c r="EX39" s="66">
        <f t="shared" si="125"/>
        <v>28</v>
      </c>
      <c r="EY39" s="66"/>
      <c r="EZ39" s="66"/>
      <c r="FA39" s="66"/>
      <c r="FB39" s="66"/>
      <c r="FC39" s="66"/>
      <c r="FD39" s="66"/>
    </row>
    <row r="40" spans="1:165" ht="30">
      <c r="A40" s="199">
        <v>39</v>
      </c>
      <c r="B40" s="166">
        <v>19</v>
      </c>
      <c r="C40" s="72">
        <v>40714</v>
      </c>
      <c r="D40" s="73">
        <f t="shared" si="0"/>
        <v>6</v>
      </c>
      <c r="E40" s="9" t="s">
        <v>39</v>
      </c>
      <c r="F40" s="166">
        <v>10</v>
      </c>
      <c r="G40" s="10" t="s">
        <v>38</v>
      </c>
      <c r="H40" s="10" t="s">
        <v>293</v>
      </c>
      <c r="I40" s="10" t="s">
        <v>294</v>
      </c>
      <c r="J40" s="11">
        <v>0.1875</v>
      </c>
      <c r="K40" s="73">
        <v>3465.61</v>
      </c>
      <c r="L40" s="10" t="s">
        <v>34</v>
      </c>
      <c r="M40" s="166">
        <v>59</v>
      </c>
      <c r="N40" s="166">
        <v>0</v>
      </c>
      <c r="O40" s="10" t="s">
        <v>182</v>
      </c>
      <c r="P40" s="11">
        <v>0.1875</v>
      </c>
      <c r="Q40" s="11">
        <v>0.1875</v>
      </c>
      <c r="R40" s="12">
        <f t="shared" si="1"/>
        <v>0</v>
      </c>
      <c r="S40" s="13">
        <f t="shared" si="2"/>
        <v>0</v>
      </c>
      <c r="T40" s="13">
        <f t="shared" si="3"/>
        <v>0</v>
      </c>
      <c r="U40" s="11">
        <v>0.19444444444444445</v>
      </c>
      <c r="V40" s="12">
        <f t="shared" si="4"/>
        <v>6.9444444444444475E-3</v>
      </c>
      <c r="W40" s="13">
        <f t="shared" si="5"/>
        <v>0</v>
      </c>
      <c r="X40" s="13">
        <f t="shared" si="6"/>
        <v>10</v>
      </c>
      <c r="Y40" s="11">
        <v>0.19583333333333333</v>
      </c>
      <c r="Z40" s="12">
        <f t="shared" si="7"/>
        <v>1.388888888888884E-3</v>
      </c>
      <c r="AA40" s="13">
        <f t="shared" si="8"/>
        <v>0</v>
      </c>
      <c r="AB40" s="13">
        <f t="shared" si="9"/>
        <v>2</v>
      </c>
      <c r="AC40" s="11">
        <v>0.21180555555555555</v>
      </c>
      <c r="AD40" s="12">
        <f t="shared" si="10"/>
        <v>1.5972222222222221E-2</v>
      </c>
      <c r="AE40" s="13">
        <f t="shared" si="11"/>
        <v>0</v>
      </c>
      <c r="AF40" s="13">
        <f t="shared" si="12"/>
        <v>23</v>
      </c>
      <c r="AG40" s="11">
        <v>0.21180555555555555</v>
      </c>
      <c r="AH40" s="11">
        <v>0.28472222222222221</v>
      </c>
      <c r="AI40" s="12">
        <f t="shared" si="13"/>
        <v>7.2916666666666657E-2</v>
      </c>
      <c r="AJ40" s="90">
        <f t="shared" si="14"/>
        <v>1</v>
      </c>
      <c r="AK40" s="90">
        <f t="shared" si="15"/>
        <v>45</v>
      </c>
      <c r="AL40" s="11">
        <v>0.21180555555555555</v>
      </c>
      <c r="AM40" s="11">
        <v>0.28472222222222221</v>
      </c>
      <c r="AN40" s="12">
        <f t="shared" si="16"/>
        <v>7.2916666666666657E-2</v>
      </c>
      <c r="AO40" s="13">
        <f t="shared" si="17"/>
        <v>1</v>
      </c>
      <c r="AP40" s="13">
        <f t="shared" si="18"/>
        <v>45</v>
      </c>
      <c r="AQ40" s="11">
        <v>0.29652777777777778</v>
      </c>
      <c r="AR40" s="12">
        <f t="shared" si="19"/>
        <v>1.1805555555555569E-2</v>
      </c>
      <c r="AS40" s="90">
        <f t="shared" si="20"/>
        <v>0</v>
      </c>
      <c r="AT40" s="13">
        <f t="shared" si="21"/>
        <v>17</v>
      </c>
      <c r="AU40" s="11">
        <v>0.3</v>
      </c>
      <c r="AV40" s="12">
        <f t="shared" si="22"/>
        <v>3.4722222222222099E-3</v>
      </c>
      <c r="AW40" s="13">
        <f t="shared" si="23"/>
        <v>0</v>
      </c>
      <c r="AX40" s="13">
        <f t="shared" si="24"/>
        <v>5</v>
      </c>
      <c r="AY40" s="11">
        <v>0.53611111111111109</v>
      </c>
      <c r="AZ40" s="12">
        <f t="shared" si="25"/>
        <v>0.2361111111111111</v>
      </c>
      <c r="BA40" s="90">
        <f t="shared" si="26"/>
        <v>5</v>
      </c>
      <c r="BB40" s="90">
        <f t="shared" si="27"/>
        <v>40</v>
      </c>
      <c r="BC40" s="11">
        <v>0.53611111111111109</v>
      </c>
      <c r="BD40" s="11">
        <v>0.53611111111111109</v>
      </c>
      <c r="BE40" s="12">
        <f t="shared" si="28"/>
        <v>0</v>
      </c>
      <c r="BF40" s="13">
        <f t="shared" si="29"/>
        <v>0</v>
      </c>
      <c r="BG40" s="13">
        <f t="shared" si="30"/>
        <v>0</v>
      </c>
      <c r="BH40" s="11">
        <v>0.53611111111111109</v>
      </c>
      <c r="BI40" s="11">
        <v>0.53611111111111109</v>
      </c>
      <c r="BJ40" s="67"/>
      <c r="BK40" s="13">
        <f t="shared" si="109"/>
        <v>0</v>
      </c>
      <c r="BL40" s="13">
        <f t="shared" si="107"/>
        <v>0</v>
      </c>
      <c r="BM40" s="13">
        <f t="shared" si="108"/>
        <v>0</v>
      </c>
      <c r="BN40" s="11">
        <v>0.54652777777777783</v>
      </c>
      <c r="BO40" s="12">
        <f t="shared" si="31"/>
        <v>1.0416666666666741E-2</v>
      </c>
      <c r="BP40" s="90">
        <f t="shared" si="32"/>
        <v>0</v>
      </c>
      <c r="BQ40" s="90">
        <f t="shared" si="33"/>
        <v>15</v>
      </c>
      <c r="BR40" s="11">
        <v>0.55555555555555558</v>
      </c>
      <c r="BS40" s="12">
        <f t="shared" si="34"/>
        <v>9.0277777777777457E-3</v>
      </c>
      <c r="BT40" s="90">
        <f t="shared" si="35"/>
        <v>0</v>
      </c>
      <c r="BU40" s="90">
        <f t="shared" si="36"/>
        <v>13</v>
      </c>
      <c r="BV40" s="11">
        <v>0.55555555555555558</v>
      </c>
      <c r="BW40" s="11">
        <v>0.55902777777777779</v>
      </c>
      <c r="BX40" s="12">
        <f t="shared" si="37"/>
        <v>3.4722222222222099E-3</v>
      </c>
      <c r="BY40" s="13">
        <f t="shared" si="38"/>
        <v>0</v>
      </c>
      <c r="BZ40" s="13">
        <f t="shared" si="39"/>
        <v>5</v>
      </c>
      <c r="CA40" s="12">
        <f t="shared" si="40"/>
        <v>0.37152777777777779</v>
      </c>
      <c r="CB40" s="13">
        <f t="shared" si="41"/>
        <v>8</v>
      </c>
      <c r="CC40" s="13">
        <f t="shared" si="42"/>
        <v>55</v>
      </c>
      <c r="CD40" s="12">
        <f t="shared" ref="CD40:CD47" si="130">AD40+AR40+BO40+BS40</f>
        <v>4.7222222222222276E-2</v>
      </c>
      <c r="CE40" s="13">
        <f t="shared" si="43"/>
        <v>1</v>
      </c>
      <c r="CF40" s="13">
        <f t="shared" si="67"/>
        <v>8</v>
      </c>
      <c r="CG40" s="12">
        <f t="shared" si="85"/>
        <v>7.2916666666666657E-2</v>
      </c>
      <c r="CH40" s="13">
        <f t="shared" si="44"/>
        <v>1</v>
      </c>
      <c r="CI40" s="13">
        <f t="shared" si="45"/>
        <v>45</v>
      </c>
      <c r="CJ40" s="12">
        <f t="shared" si="86"/>
        <v>0.2361111111111111</v>
      </c>
      <c r="CK40" s="13">
        <f t="shared" si="46"/>
        <v>5</v>
      </c>
      <c r="CL40" s="13">
        <f t="shared" si="47"/>
        <v>40</v>
      </c>
      <c r="CM40" s="13"/>
      <c r="CN40" s="13"/>
      <c r="CO40" s="13"/>
      <c r="CP40" s="12">
        <f t="shared" si="48"/>
        <v>0.12013888888888888</v>
      </c>
      <c r="CQ40" s="13">
        <f t="shared" si="49"/>
        <v>2</v>
      </c>
      <c r="CR40" s="13">
        <f t="shared" si="50"/>
        <v>53</v>
      </c>
      <c r="CS40" s="11">
        <v>0</v>
      </c>
      <c r="CT40" s="13">
        <f t="shared" si="51"/>
        <v>0</v>
      </c>
      <c r="CU40" s="13">
        <f t="shared" si="52"/>
        <v>0</v>
      </c>
      <c r="CV40" s="11">
        <v>0</v>
      </c>
      <c r="CW40" s="13">
        <f t="shared" si="68"/>
        <v>0</v>
      </c>
      <c r="CX40" s="13">
        <f t="shared" si="53"/>
        <v>0</v>
      </c>
      <c r="CY40" s="11">
        <v>1.0416666666666666E-2</v>
      </c>
      <c r="CZ40" s="13">
        <f t="shared" si="54"/>
        <v>0</v>
      </c>
      <c r="DA40" s="13">
        <f t="shared" si="55"/>
        <v>15</v>
      </c>
      <c r="DB40" s="11">
        <v>0</v>
      </c>
      <c r="DC40" s="13">
        <f t="shared" si="56"/>
        <v>0</v>
      </c>
      <c r="DD40" s="13">
        <f t="shared" si="57"/>
        <v>0</v>
      </c>
      <c r="DE40" s="11">
        <v>0</v>
      </c>
      <c r="DF40" s="13">
        <f t="shared" si="58"/>
        <v>0</v>
      </c>
      <c r="DG40" s="13">
        <f t="shared" si="59"/>
        <v>0</v>
      </c>
      <c r="DH40" s="11">
        <v>0.10555555555555556</v>
      </c>
      <c r="DI40" s="13">
        <f t="shared" si="60"/>
        <v>2</v>
      </c>
      <c r="DJ40" s="13">
        <f t="shared" si="61"/>
        <v>32</v>
      </c>
      <c r="DK40" s="11">
        <v>0</v>
      </c>
      <c r="DL40" s="35">
        <f t="shared" si="62"/>
        <v>0</v>
      </c>
      <c r="DM40" s="61">
        <f t="shared" si="63"/>
        <v>0</v>
      </c>
      <c r="DN40" s="66">
        <f t="shared" si="129"/>
        <v>132641.75000000003</v>
      </c>
      <c r="DO40" s="74">
        <f t="shared" si="128"/>
        <v>2218</v>
      </c>
      <c r="DP40" s="66">
        <f t="shared" si="64"/>
        <v>58.739152542372885</v>
      </c>
      <c r="DQ40" s="66">
        <f t="shared" si="127"/>
        <v>59.80241208295763</v>
      </c>
      <c r="DR40" s="66">
        <f t="shared" si="100"/>
        <v>50</v>
      </c>
      <c r="DS40" s="75">
        <f t="shared" si="101"/>
        <v>490</v>
      </c>
      <c r="DT40" s="66">
        <f t="shared" si="102"/>
        <v>8.1666666666666661</v>
      </c>
      <c r="DU40" s="66">
        <f t="shared" si="103"/>
        <v>58.166666666666664</v>
      </c>
      <c r="DV40" s="66">
        <f t="shared" si="110"/>
        <v>3.0614035087719298</v>
      </c>
      <c r="DW40" s="66">
        <f t="shared" si="87"/>
        <v>3</v>
      </c>
      <c r="DX40" s="66">
        <f t="shared" si="71"/>
        <v>6.1403508771929793E-2</v>
      </c>
      <c r="DY40" s="66">
        <f t="shared" si="72"/>
        <v>3.6842105263157876</v>
      </c>
      <c r="DZ40" s="66">
        <f t="shared" si="66"/>
        <v>4</v>
      </c>
      <c r="EA40" s="66">
        <f t="shared" si="73"/>
        <v>3</v>
      </c>
      <c r="EB40" s="66">
        <f t="shared" si="74"/>
        <v>4</v>
      </c>
      <c r="EC40" s="66">
        <f t="shared" si="112"/>
        <v>23</v>
      </c>
      <c r="ED40" s="66">
        <f t="shared" si="113"/>
        <v>547</v>
      </c>
      <c r="EE40" s="66">
        <f t="shared" si="75"/>
        <v>9.1166666666666671</v>
      </c>
      <c r="EF40" s="66">
        <f t="shared" si="114"/>
        <v>32.116666666666667</v>
      </c>
      <c r="EG40" s="66">
        <f t="shared" si="115"/>
        <v>1.6903508771929825</v>
      </c>
      <c r="EH40" s="66">
        <f t="shared" si="78"/>
        <v>1</v>
      </c>
      <c r="EI40" s="66">
        <f t="shared" si="116"/>
        <v>0.69035087719298249</v>
      </c>
      <c r="EJ40" s="66">
        <f t="shared" si="80"/>
        <v>41.421052631578952</v>
      </c>
      <c r="EK40" s="66">
        <f t="shared" si="81"/>
        <v>42</v>
      </c>
      <c r="EL40" s="66">
        <f t="shared" si="117"/>
        <v>1</v>
      </c>
      <c r="EM40" s="66">
        <f t="shared" si="118"/>
        <v>42</v>
      </c>
      <c r="EN40" s="66">
        <f t="shared" si="119"/>
        <v>76</v>
      </c>
      <c r="EO40" s="66">
        <f t="shared" si="120"/>
        <v>590</v>
      </c>
      <c r="EP40" s="66">
        <f t="shared" si="91"/>
        <v>9.8333333333333339</v>
      </c>
      <c r="EQ40" s="66">
        <f t="shared" si="121"/>
        <v>85.833333333333329</v>
      </c>
      <c r="ER40" s="66">
        <f t="shared" si="122"/>
        <v>4.5175438596491224</v>
      </c>
      <c r="ES40" s="66">
        <f t="shared" si="94"/>
        <v>4</v>
      </c>
      <c r="ET40" s="66">
        <f t="shared" si="123"/>
        <v>0.51754385964912242</v>
      </c>
      <c r="EU40" s="66">
        <f t="shared" si="96"/>
        <v>31.052631578947345</v>
      </c>
      <c r="EV40" s="66">
        <f t="shared" si="97"/>
        <v>32</v>
      </c>
      <c r="EW40" s="66">
        <f t="shared" si="124"/>
        <v>4</v>
      </c>
      <c r="EX40" s="66">
        <f t="shared" si="125"/>
        <v>32</v>
      </c>
      <c r="EY40" s="66"/>
      <c r="EZ40" s="66"/>
      <c r="FA40" s="66"/>
      <c r="FB40" s="66"/>
      <c r="FC40" s="66"/>
      <c r="FD40" s="66"/>
    </row>
    <row r="41" spans="1:165">
      <c r="A41" s="175">
        <v>40</v>
      </c>
      <c r="B41" s="166">
        <v>20</v>
      </c>
      <c r="C41" s="72">
        <v>40714</v>
      </c>
      <c r="D41" s="73">
        <f t="shared" si="0"/>
        <v>6</v>
      </c>
      <c r="E41" s="9" t="s">
        <v>286</v>
      </c>
      <c r="F41" s="166">
        <v>4</v>
      </c>
      <c r="G41" s="10" t="s">
        <v>287</v>
      </c>
      <c r="H41" s="10" t="s">
        <v>288</v>
      </c>
      <c r="I41" s="10" t="s">
        <v>179</v>
      </c>
      <c r="J41" s="11">
        <v>0.84722222222222221</v>
      </c>
      <c r="K41" s="73">
        <v>3337.62</v>
      </c>
      <c r="L41" s="10" t="s">
        <v>34</v>
      </c>
      <c r="M41" s="166">
        <v>56</v>
      </c>
      <c r="N41" s="166">
        <v>2</v>
      </c>
      <c r="O41" s="55"/>
      <c r="P41" s="11">
        <v>0.84722222222222221</v>
      </c>
      <c r="Q41" s="11">
        <v>0.84722222222222221</v>
      </c>
      <c r="R41" s="12">
        <f t="shared" si="1"/>
        <v>0</v>
      </c>
      <c r="S41" s="13">
        <f t="shared" si="2"/>
        <v>0</v>
      </c>
      <c r="T41" s="13">
        <f t="shared" si="3"/>
        <v>0</v>
      </c>
      <c r="U41" s="11">
        <v>0.85069444444444453</v>
      </c>
      <c r="V41" s="12">
        <f t="shared" si="4"/>
        <v>3.4722222222223209E-3</v>
      </c>
      <c r="W41" s="13">
        <f t="shared" si="5"/>
        <v>0</v>
      </c>
      <c r="X41" s="13">
        <f t="shared" si="6"/>
        <v>5</v>
      </c>
      <c r="Y41" s="11">
        <v>0.85416666666666663</v>
      </c>
      <c r="Z41" s="12">
        <f t="shared" si="7"/>
        <v>3.4722222222220989E-3</v>
      </c>
      <c r="AA41" s="13">
        <f t="shared" si="8"/>
        <v>0</v>
      </c>
      <c r="AB41" s="13">
        <f t="shared" si="9"/>
        <v>5</v>
      </c>
      <c r="AC41" s="11">
        <v>0.875</v>
      </c>
      <c r="AD41" s="12">
        <f t="shared" si="10"/>
        <v>2.083333333333337E-2</v>
      </c>
      <c r="AE41" s="13">
        <f t="shared" si="11"/>
        <v>0</v>
      </c>
      <c r="AF41" s="13">
        <f t="shared" si="12"/>
        <v>30</v>
      </c>
      <c r="AG41" s="11">
        <v>0.875</v>
      </c>
      <c r="AH41" s="11">
        <v>0.9375</v>
      </c>
      <c r="AI41" s="12">
        <f t="shared" si="13"/>
        <v>6.25E-2</v>
      </c>
      <c r="AJ41" s="90">
        <f t="shared" si="14"/>
        <v>1</v>
      </c>
      <c r="AK41" s="90">
        <f t="shared" si="15"/>
        <v>30</v>
      </c>
      <c r="AL41" s="11">
        <v>0.875</v>
      </c>
      <c r="AM41" s="11">
        <v>0.9375</v>
      </c>
      <c r="AN41" s="12">
        <f t="shared" si="16"/>
        <v>6.25E-2</v>
      </c>
      <c r="AO41" s="13">
        <f t="shared" si="17"/>
        <v>1</v>
      </c>
      <c r="AP41" s="13">
        <f t="shared" si="18"/>
        <v>30</v>
      </c>
      <c r="AQ41" s="11">
        <v>0.94027777777777777</v>
      </c>
      <c r="AR41" s="12">
        <f t="shared" si="19"/>
        <v>2.7777777777777679E-3</v>
      </c>
      <c r="AS41" s="90">
        <f t="shared" si="20"/>
        <v>0</v>
      </c>
      <c r="AT41" s="13">
        <f t="shared" si="21"/>
        <v>4</v>
      </c>
      <c r="AU41" s="11">
        <v>0.94097222222222221</v>
      </c>
      <c r="AV41" s="12">
        <f t="shared" si="22"/>
        <v>6.9444444444444198E-4</v>
      </c>
      <c r="AW41" s="13">
        <f t="shared" si="23"/>
        <v>0</v>
      </c>
      <c r="AX41" s="13">
        <f t="shared" si="24"/>
        <v>1</v>
      </c>
      <c r="AY41" s="11">
        <v>1.0451388888888888</v>
      </c>
      <c r="AZ41" s="12">
        <f t="shared" si="25"/>
        <v>0.10416666666666663</v>
      </c>
      <c r="BA41" s="90">
        <f t="shared" si="26"/>
        <v>2</v>
      </c>
      <c r="BB41" s="90">
        <f t="shared" si="27"/>
        <v>30</v>
      </c>
      <c r="BC41" s="11">
        <v>1.0451388888888888</v>
      </c>
      <c r="BD41" s="11">
        <v>1.0451388888888888</v>
      </c>
      <c r="BE41" s="12">
        <f t="shared" si="28"/>
        <v>0</v>
      </c>
      <c r="BF41" s="13">
        <f t="shared" si="29"/>
        <v>0</v>
      </c>
      <c r="BG41" s="13">
        <f t="shared" si="30"/>
        <v>0</v>
      </c>
      <c r="BH41" s="11">
        <v>1.0451388888888888</v>
      </c>
      <c r="BI41" s="11">
        <v>1.0451388888888888</v>
      </c>
      <c r="BJ41" s="67"/>
      <c r="BK41" s="13">
        <f t="shared" si="109"/>
        <v>0</v>
      </c>
      <c r="BL41" s="13">
        <f t="shared" si="107"/>
        <v>0</v>
      </c>
      <c r="BM41" s="13">
        <f t="shared" si="108"/>
        <v>0</v>
      </c>
      <c r="BN41" s="11">
        <v>1.05</v>
      </c>
      <c r="BO41" s="12">
        <f t="shared" si="31"/>
        <v>4.8611111111112049E-3</v>
      </c>
      <c r="BP41" s="90">
        <f t="shared" si="32"/>
        <v>0</v>
      </c>
      <c r="BQ41" s="90">
        <f t="shared" si="33"/>
        <v>7</v>
      </c>
      <c r="BR41" s="11">
        <v>1.0555555555555556</v>
      </c>
      <c r="BS41" s="12">
        <f t="shared" si="34"/>
        <v>5.5555555555555358E-3</v>
      </c>
      <c r="BT41" s="90">
        <f t="shared" si="35"/>
        <v>0</v>
      </c>
      <c r="BU41" s="90">
        <f t="shared" si="36"/>
        <v>8</v>
      </c>
      <c r="BV41" s="11">
        <v>1.0555555555555556</v>
      </c>
      <c r="BW41" s="11">
        <v>1.0555555555555556</v>
      </c>
      <c r="BX41" s="12">
        <f t="shared" si="37"/>
        <v>0</v>
      </c>
      <c r="BY41" s="13">
        <f t="shared" si="38"/>
        <v>0</v>
      </c>
      <c r="BZ41" s="13">
        <f t="shared" si="39"/>
        <v>0</v>
      </c>
      <c r="CA41" s="12">
        <f t="shared" si="40"/>
        <v>0.20833333333333337</v>
      </c>
      <c r="CB41" s="13">
        <f t="shared" si="41"/>
        <v>5</v>
      </c>
      <c r="CC41" s="13">
        <f t="shared" si="42"/>
        <v>0</v>
      </c>
      <c r="CD41" s="12">
        <f t="shared" si="130"/>
        <v>3.4027777777777879E-2</v>
      </c>
      <c r="CE41" s="13">
        <f t="shared" si="43"/>
        <v>0</v>
      </c>
      <c r="CF41" s="13">
        <f t="shared" si="67"/>
        <v>49</v>
      </c>
      <c r="CG41" s="12">
        <f t="shared" si="85"/>
        <v>6.25E-2</v>
      </c>
      <c r="CH41" s="13">
        <f t="shared" si="44"/>
        <v>1</v>
      </c>
      <c r="CI41" s="13">
        <f t="shared" si="45"/>
        <v>30</v>
      </c>
      <c r="CJ41" s="12">
        <f t="shared" si="86"/>
        <v>0.10416666666666663</v>
      </c>
      <c r="CK41" s="13">
        <f t="shared" si="46"/>
        <v>2</v>
      </c>
      <c r="CL41" s="13">
        <f t="shared" si="47"/>
        <v>30</v>
      </c>
      <c r="CM41" s="13"/>
      <c r="CN41" s="13"/>
      <c r="CO41" s="13"/>
      <c r="CP41" s="12">
        <f t="shared" si="48"/>
        <v>7.4305555555555514E-2</v>
      </c>
      <c r="CQ41" s="13">
        <f t="shared" si="49"/>
        <v>1</v>
      </c>
      <c r="CR41" s="13">
        <f t="shared" si="50"/>
        <v>47</v>
      </c>
      <c r="CS41" s="11">
        <v>0</v>
      </c>
      <c r="CT41" s="13">
        <f t="shared" si="51"/>
        <v>0</v>
      </c>
      <c r="CU41" s="13">
        <f t="shared" si="52"/>
        <v>0</v>
      </c>
      <c r="CV41" s="11">
        <v>0</v>
      </c>
      <c r="CW41" s="13">
        <f t="shared" si="68"/>
        <v>0</v>
      </c>
      <c r="CX41" s="13">
        <f t="shared" si="53"/>
        <v>0</v>
      </c>
      <c r="CY41" s="11">
        <v>0</v>
      </c>
      <c r="CZ41" s="13">
        <f t="shared" si="54"/>
        <v>0</v>
      </c>
      <c r="DA41" s="13">
        <f t="shared" si="55"/>
        <v>0</v>
      </c>
      <c r="DB41" s="11">
        <v>0</v>
      </c>
      <c r="DC41" s="13">
        <f t="shared" si="56"/>
        <v>0</v>
      </c>
      <c r="DD41" s="13">
        <f t="shared" si="57"/>
        <v>0</v>
      </c>
      <c r="DE41" s="11">
        <v>1.5277777777777777E-2</v>
      </c>
      <c r="DF41" s="13">
        <f t="shared" si="58"/>
        <v>0</v>
      </c>
      <c r="DG41" s="13">
        <f t="shared" si="59"/>
        <v>22</v>
      </c>
      <c r="DH41" s="11">
        <v>1.4583333333333332E-2</v>
      </c>
      <c r="DI41" s="13">
        <f t="shared" si="60"/>
        <v>0</v>
      </c>
      <c r="DJ41" s="13">
        <f t="shared" si="61"/>
        <v>21</v>
      </c>
      <c r="DK41" s="11">
        <v>1.0416666666666666E-2</v>
      </c>
      <c r="DL41" s="35">
        <f t="shared" si="62"/>
        <v>0</v>
      </c>
      <c r="DM41" s="61">
        <f t="shared" si="63"/>
        <v>15</v>
      </c>
      <c r="DN41" s="66">
        <f t="shared" si="129"/>
        <v>135979.37000000002</v>
      </c>
      <c r="DO41" s="74">
        <f t="shared" si="128"/>
        <v>2274</v>
      </c>
      <c r="DP41" s="66">
        <f t="shared" si="64"/>
        <v>59.600357142857142</v>
      </c>
      <c r="DQ41" s="66">
        <f t="shared" si="127"/>
        <v>59.797436235708012</v>
      </c>
      <c r="DR41" s="66">
        <f t="shared" si="100"/>
        <v>50</v>
      </c>
      <c r="DS41" s="75">
        <f t="shared" si="101"/>
        <v>539</v>
      </c>
      <c r="DT41" s="66">
        <f t="shared" si="102"/>
        <v>8.9833333333333325</v>
      </c>
      <c r="DU41" s="66">
        <f t="shared" si="103"/>
        <v>58.983333333333334</v>
      </c>
      <c r="DV41" s="66">
        <f t="shared" si="110"/>
        <v>2.9491666666666667</v>
      </c>
      <c r="DW41" s="66">
        <f t="shared" si="87"/>
        <v>2</v>
      </c>
      <c r="DX41" s="66">
        <f t="shared" si="71"/>
        <v>0.94916666666666671</v>
      </c>
      <c r="DY41" s="66">
        <f t="shared" si="72"/>
        <v>56.95</v>
      </c>
      <c r="DZ41" s="66">
        <f t="shared" si="66"/>
        <v>57</v>
      </c>
      <c r="EA41" s="66">
        <f t="shared" si="73"/>
        <v>2</v>
      </c>
      <c r="EB41" s="66">
        <f t="shared" si="74"/>
        <v>57</v>
      </c>
      <c r="EC41" s="66">
        <f t="shared" si="112"/>
        <v>24</v>
      </c>
      <c r="ED41" s="66">
        <f t="shared" si="113"/>
        <v>577</v>
      </c>
      <c r="EE41" s="66">
        <f t="shared" si="75"/>
        <v>9.6166666666666671</v>
      </c>
      <c r="EF41" s="66">
        <f t="shared" si="114"/>
        <v>33.616666666666667</v>
      </c>
      <c r="EG41" s="66">
        <f t="shared" si="115"/>
        <v>1.6808333333333334</v>
      </c>
      <c r="EH41" s="66">
        <f t="shared" si="78"/>
        <v>1</v>
      </c>
      <c r="EI41" s="66">
        <f t="shared" si="116"/>
        <v>0.6808333333333334</v>
      </c>
      <c r="EJ41" s="66">
        <f t="shared" si="80"/>
        <v>40.85</v>
      </c>
      <c r="EK41" s="66">
        <f t="shared" si="81"/>
        <v>41</v>
      </c>
      <c r="EL41" s="66">
        <f t="shared" si="117"/>
        <v>1</v>
      </c>
      <c r="EM41" s="66">
        <f t="shared" si="118"/>
        <v>41</v>
      </c>
      <c r="EN41" s="66">
        <f t="shared" si="119"/>
        <v>78</v>
      </c>
      <c r="EO41" s="66">
        <f t="shared" si="120"/>
        <v>620</v>
      </c>
      <c r="EP41" s="66">
        <f t="shared" si="91"/>
        <v>10.333333333333334</v>
      </c>
      <c r="EQ41" s="66">
        <f t="shared" si="121"/>
        <v>88.333333333333329</v>
      </c>
      <c r="ER41" s="66">
        <f t="shared" si="122"/>
        <v>4.4166666666666661</v>
      </c>
      <c r="ES41" s="66">
        <f t="shared" si="94"/>
        <v>4</v>
      </c>
      <c r="ET41" s="66">
        <f t="shared" si="123"/>
        <v>0.41666666666666607</v>
      </c>
      <c r="EU41" s="66">
        <f t="shared" si="96"/>
        <v>24.999999999999964</v>
      </c>
      <c r="EV41" s="66">
        <f t="shared" si="97"/>
        <v>25</v>
      </c>
      <c r="EW41" s="66">
        <f t="shared" si="124"/>
        <v>4</v>
      </c>
      <c r="EX41" s="66">
        <f t="shared" si="125"/>
        <v>25</v>
      </c>
      <c r="EY41" s="66"/>
      <c r="EZ41" s="66"/>
      <c r="FA41" s="66"/>
      <c r="FB41" s="66"/>
      <c r="FC41" s="66"/>
      <c r="FD41" s="66"/>
    </row>
    <row r="42" spans="1:165" ht="23.25" customHeight="1">
      <c r="A42" s="199">
        <v>41</v>
      </c>
      <c r="B42" s="166">
        <v>21</v>
      </c>
      <c r="C42" s="72">
        <v>40715</v>
      </c>
      <c r="D42" s="73">
        <f t="shared" si="0"/>
        <v>6</v>
      </c>
      <c r="E42" s="9" t="s">
        <v>286</v>
      </c>
      <c r="F42" s="166">
        <v>5</v>
      </c>
      <c r="G42" s="10" t="s">
        <v>287</v>
      </c>
      <c r="H42" s="10" t="s">
        <v>288</v>
      </c>
      <c r="I42" s="10" t="s">
        <v>179</v>
      </c>
      <c r="J42" s="11">
        <v>0.4826388888888889</v>
      </c>
      <c r="K42" s="73">
        <v>3505.77</v>
      </c>
      <c r="L42" s="10" t="s">
        <v>34</v>
      </c>
      <c r="M42" s="166">
        <v>58</v>
      </c>
      <c r="N42" s="166">
        <v>1</v>
      </c>
      <c r="O42" s="10" t="s">
        <v>182</v>
      </c>
      <c r="P42" s="11">
        <v>0.4826388888888889</v>
      </c>
      <c r="Q42" s="11">
        <v>0.4826388888888889</v>
      </c>
      <c r="R42" s="12">
        <f t="shared" si="1"/>
        <v>0</v>
      </c>
      <c r="S42" s="13">
        <f t="shared" si="2"/>
        <v>0</v>
      </c>
      <c r="T42" s="13">
        <f t="shared" si="3"/>
        <v>0</v>
      </c>
      <c r="U42" s="11">
        <v>0.48958333333333331</v>
      </c>
      <c r="V42" s="12">
        <f t="shared" si="4"/>
        <v>6.9444444444444198E-3</v>
      </c>
      <c r="W42" s="13">
        <f t="shared" si="5"/>
        <v>0</v>
      </c>
      <c r="X42" s="13">
        <f t="shared" si="6"/>
        <v>10</v>
      </c>
      <c r="Y42" s="11">
        <v>0.48958333333333331</v>
      </c>
      <c r="Z42" s="12">
        <f t="shared" si="7"/>
        <v>0</v>
      </c>
      <c r="AA42" s="13">
        <f t="shared" si="8"/>
        <v>0</v>
      </c>
      <c r="AB42" s="13">
        <f t="shared" si="9"/>
        <v>0</v>
      </c>
      <c r="AC42" s="11">
        <v>0.51736111111111105</v>
      </c>
      <c r="AD42" s="12">
        <f t="shared" si="10"/>
        <v>2.7777777777777735E-2</v>
      </c>
      <c r="AE42" s="13">
        <f t="shared" si="11"/>
        <v>0</v>
      </c>
      <c r="AF42" s="13">
        <f t="shared" si="12"/>
        <v>40</v>
      </c>
      <c r="AG42" s="11">
        <v>0.51736111111111105</v>
      </c>
      <c r="AH42" s="11">
        <v>0.55555555555555558</v>
      </c>
      <c r="AI42" s="12">
        <f t="shared" si="13"/>
        <v>3.8194444444444531E-2</v>
      </c>
      <c r="AJ42" s="90">
        <f t="shared" si="14"/>
        <v>0</v>
      </c>
      <c r="AK42" s="90">
        <f t="shared" si="15"/>
        <v>55</v>
      </c>
      <c r="AL42" s="11">
        <v>0.51736111111111105</v>
      </c>
      <c r="AM42" s="11">
        <v>0.55555555555555558</v>
      </c>
      <c r="AN42" s="12">
        <f t="shared" si="16"/>
        <v>3.8194444444444531E-2</v>
      </c>
      <c r="AO42" s="13">
        <f t="shared" si="17"/>
        <v>0</v>
      </c>
      <c r="AP42" s="13">
        <f t="shared" si="18"/>
        <v>55</v>
      </c>
      <c r="AQ42" s="11">
        <v>0.55902777777777779</v>
      </c>
      <c r="AR42" s="12">
        <f t="shared" si="19"/>
        <v>3.4722222222222099E-3</v>
      </c>
      <c r="AS42" s="90">
        <f t="shared" si="20"/>
        <v>0</v>
      </c>
      <c r="AT42" s="13">
        <f t="shared" si="21"/>
        <v>5</v>
      </c>
      <c r="AU42" s="11">
        <v>0.56180555555555556</v>
      </c>
      <c r="AV42" s="12">
        <f t="shared" si="22"/>
        <v>2.7777777777777679E-3</v>
      </c>
      <c r="AW42" s="13">
        <f t="shared" si="23"/>
        <v>0</v>
      </c>
      <c r="AX42" s="13">
        <f t="shared" si="24"/>
        <v>4</v>
      </c>
      <c r="AY42" s="11">
        <v>0.70347222222222217</v>
      </c>
      <c r="AZ42" s="12">
        <f t="shared" si="25"/>
        <v>0.14166666666666661</v>
      </c>
      <c r="BA42" s="90">
        <f t="shared" si="26"/>
        <v>3</v>
      </c>
      <c r="BB42" s="90">
        <f t="shared" si="27"/>
        <v>24</v>
      </c>
      <c r="BC42" s="11">
        <v>0.70347222222222217</v>
      </c>
      <c r="BD42" s="11">
        <v>0.70347222222222217</v>
      </c>
      <c r="BE42" s="12">
        <f t="shared" si="28"/>
        <v>0</v>
      </c>
      <c r="BF42" s="13">
        <f t="shared" si="29"/>
        <v>0</v>
      </c>
      <c r="BG42" s="13">
        <f t="shared" si="30"/>
        <v>0</v>
      </c>
      <c r="BH42" s="68">
        <v>0.72569444444444453</v>
      </c>
      <c r="BI42" s="68">
        <v>0.94097222222222221</v>
      </c>
      <c r="BJ42" s="91">
        <v>1</v>
      </c>
      <c r="BK42" s="69">
        <f>BI42-BH42</f>
        <v>0.21527777777777768</v>
      </c>
      <c r="BL42" s="13">
        <f t="shared" ref="BL42:BL50" si="131">HOUR(BK42)</f>
        <v>5</v>
      </c>
      <c r="BM42" s="13">
        <f t="shared" ref="BM42:BM50" si="132">MINUTE(BK42)</f>
        <v>10</v>
      </c>
      <c r="BN42" s="11">
        <v>0.71875</v>
      </c>
      <c r="BO42" s="12">
        <f t="shared" si="31"/>
        <v>1.5277777777777835E-2</v>
      </c>
      <c r="BP42" s="90">
        <f t="shared" si="32"/>
        <v>0</v>
      </c>
      <c r="BQ42" s="90">
        <f t="shared" si="33"/>
        <v>22</v>
      </c>
      <c r="BR42" s="11">
        <v>0.72569444444444453</v>
      </c>
      <c r="BS42" s="12">
        <f t="shared" si="34"/>
        <v>6.9444444444445308E-3</v>
      </c>
      <c r="BT42" s="90">
        <f t="shared" si="35"/>
        <v>0</v>
      </c>
      <c r="BU42" s="90">
        <f t="shared" si="36"/>
        <v>10</v>
      </c>
      <c r="BV42" s="11">
        <v>0.72569444444444453</v>
      </c>
      <c r="BW42" s="11">
        <v>0.72916666666666663</v>
      </c>
      <c r="BX42" s="12">
        <f t="shared" si="37"/>
        <v>3.4722222222220989E-3</v>
      </c>
      <c r="BY42" s="13">
        <f t="shared" si="38"/>
        <v>0</v>
      </c>
      <c r="BZ42" s="13">
        <f t="shared" si="39"/>
        <v>5</v>
      </c>
      <c r="CA42" s="12">
        <f t="shared" si="40"/>
        <v>0.24652777777777773</v>
      </c>
      <c r="CB42" s="13">
        <f t="shared" si="41"/>
        <v>5</v>
      </c>
      <c r="CC42" s="13">
        <f t="shared" si="42"/>
        <v>55</v>
      </c>
      <c r="CD42" s="12">
        <f t="shared" si="130"/>
        <v>5.347222222222231E-2</v>
      </c>
      <c r="CE42" s="13">
        <f t="shared" si="43"/>
        <v>1</v>
      </c>
      <c r="CF42" s="13">
        <f t="shared" si="67"/>
        <v>17</v>
      </c>
      <c r="CG42" s="12">
        <f t="shared" si="85"/>
        <v>3.8194444444444531E-2</v>
      </c>
      <c r="CH42" s="13">
        <f t="shared" si="44"/>
        <v>0</v>
      </c>
      <c r="CI42" s="13">
        <f t="shared" si="45"/>
        <v>55</v>
      </c>
      <c r="CJ42" s="12">
        <f t="shared" si="86"/>
        <v>0.14166666666666661</v>
      </c>
      <c r="CK42" s="13">
        <f t="shared" si="46"/>
        <v>3</v>
      </c>
      <c r="CL42" s="13">
        <f t="shared" si="47"/>
        <v>24</v>
      </c>
      <c r="CM42" s="69">
        <f>BK42</f>
        <v>0.21527777777777768</v>
      </c>
      <c r="CN42" s="89">
        <f>BL42</f>
        <v>5</v>
      </c>
      <c r="CO42" s="90">
        <f>BM42</f>
        <v>10</v>
      </c>
      <c r="CP42" s="12">
        <f t="shared" si="48"/>
        <v>8.8194444444444381E-2</v>
      </c>
      <c r="CQ42" s="13">
        <f t="shared" si="49"/>
        <v>2</v>
      </c>
      <c r="CR42" s="13">
        <f t="shared" si="50"/>
        <v>7</v>
      </c>
      <c r="CS42" s="11">
        <v>0</v>
      </c>
      <c r="CT42" s="13">
        <f t="shared" si="51"/>
        <v>0</v>
      </c>
      <c r="CU42" s="13">
        <f t="shared" si="52"/>
        <v>0</v>
      </c>
      <c r="CV42" s="11">
        <v>0</v>
      </c>
      <c r="CW42" s="13">
        <f t="shared" si="68"/>
        <v>0</v>
      </c>
      <c r="CX42" s="13">
        <f t="shared" si="53"/>
        <v>0</v>
      </c>
      <c r="CY42" s="11">
        <v>0</v>
      </c>
      <c r="CZ42" s="13">
        <f t="shared" si="54"/>
        <v>0</v>
      </c>
      <c r="DA42" s="13">
        <f t="shared" si="55"/>
        <v>0</v>
      </c>
      <c r="DB42" s="11">
        <v>0</v>
      </c>
      <c r="DC42" s="13">
        <f t="shared" si="56"/>
        <v>0</v>
      </c>
      <c r="DD42" s="13">
        <f t="shared" si="57"/>
        <v>0</v>
      </c>
      <c r="DE42" s="11">
        <v>1.8749999999999999E-2</v>
      </c>
      <c r="DF42" s="13">
        <f t="shared" si="58"/>
        <v>0</v>
      </c>
      <c r="DG42" s="13">
        <f t="shared" si="59"/>
        <v>27</v>
      </c>
      <c r="DH42" s="11">
        <v>3.4722222222222224E-2</v>
      </c>
      <c r="DI42" s="13">
        <f t="shared" si="60"/>
        <v>0</v>
      </c>
      <c r="DJ42" s="13">
        <f t="shared" si="61"/>
        <v>50</v>
      </c>
      <c r="DK42" s="11">
        <v>0</v>
      </c>
      <c r="DL42" s="35">
        <f t="shared" si="62"/>
        <v>0</v>
      </c>
      <c r="DM42" s="61">
        <f t="shared" si="63"/>
        <v>0</v>
      </c>
      <c r="DN42" s="66">
        <f t="shared" si="129"/>
        <v>139485.14000000001</v>
      </c>
      <c r="DO42" s="74">
        <f t="shared" si="128"/>
        <v>2332</v>
      </c>
      <c r="DP42" s="66">
        <f t="shared" si="64"/>
        <v>60.444310344827585</v>
      </c>
      <c r="DQ42" s="66">
        <f t="shared" si="127"/>
        <v>59.813524871355064</v>
      </c>
      <c r="DR42" s="66">
        <f t="shared" si="100"/>
        <v>51</v>
      </c>
      <c r="DS42" s="75">
        <f t="shared" si="101"/>
        <v>556</v>
      </c>
      <c r="DT42" s="66">
        <f t="shared" si="102"/>
        <v>9.2666666666666675</v>
      </c>
      <c r="DU42" s="66">
        <f t="shared" si="103"/>
        <v>60.266666666666666</v>
      </c>
      <c r="DV42" s="66">
        <f t="shared" si="110"/>
        <v>2.8698412698412699</v>
      </c>
      <c r="DW42" s="66">
        <f t="shared" si="87"/>
        <v>2</v>
      </c>
      <c r="DX42" s="66">
        <f t="shared" si="71"/>
        <v>0.86984126984126986</v>
      </c>
      <c r="DY42" s="66">
        <f t="shared" si="72"/>
        <v>52.19047619047619</v>
      </c>
      <c r="DZ42" s="66">
        <f t="shared" si="66"/>
        <v>53</v>
      </c>
      <c r="EA42" s="66">
        <f t="shared" si="73"/>
        <v>2</v>
      </c>
      <c r="EB42" s="66">
        <f t="shared" si="74"/>
        <v>53</v>
      </c>
      <c r="EC42" s="66">
        <f t="shared" si="112"/>
        <v>24</v>
      </c>
      <c r="ED42" s="66">
        <f t="shared" si="113"/>
        <v>632</v>
      </c>
      <c r="EE42" s="66">
        <f t="shared" si="75"/>
        <v>10.533333333333333</v>
      </c>
      <c r="EF42" s="66">
        <f t="shared" si="114"/>
        <v>34.533333333333331</v>
      </c>
      <c r="EG42" s="66">
        <f t="shared" si="115"/>
        <v>1.6444444444444444</v>
      </c>
      <c r="EH42" s="66">
        <f t="shared" si="78"/>
        <v>1</v>
      </c>
      <c r="EI42" s="66">
        <f t="shared" si="116"/>
        <v>0.64444444444444438</v>
      </c>
      <c r="EJ42" s="66">
        <f t="shared" si="80"/>
        <v>38.666666666666664</v>
      </c>
      <c r="EK42" s="66">
        <f t="shared" si="81"/>
        <v>39</v>
      </c>
      <c r="EL42" s="66">
        <f t="shared" si="117"/>
        <v>1</v>
      </c>
      <c r="EM42" s="66">
        <f t="shared" si="118"/>
        <v>39</v>
      </c>
      <c r="EN42" s="66">
        <f t="shared" si="119"/>
        <v>81</v>
      </c>
      <c r="EO42" s="66">
        <f t="shared" si="120"/>
        <v>644</v>
      </c>
      <c r="EP42" s="66">
        <f t="shared" si="91"/>
        <v>10.733333333333333</v>
      </c>
      <c r="EQ42" s="66">
        <f t="shared" si="121"/>
        <v>91.733333333333334</v>
      </c>
      <c r="ER42" s="66">
        <f t="shared" si="122"/>
        <v>4.3682539682539687</v>
      </c>
      <c r="ES42" s="66">
        <f t="shared" si="94"/>
        <v>4</v>
      </c>
      <c r="ET42" s="66">
        <f t="shared" si="123"/>
        <v>0.36825396825396872</v>
      </c>
      <c r="EU42" s="66">
        <f t="shared" si="96"/>
        <v>22.095238095238123</v>
      </c>
      <c r="EV42" s="66">
        <f t="shared" si="97"/>
        <v>23</v>
      </c>
      <c r="EW42" s="66">
        <f t="shared" si="124"/>
        <v>4</v>
      </c>
      <c r="EX42" s="66">
        <f t="shared" si="125"/>
        <v>23</v>
      </c>
      <c r="EY42" s="66">
        <f>CN42</f>
        <v>5</v>
      </c>
      <c r="EZ42" s="66">
        <f>CO42</f>
        <v>10</v>
      </c>
      <c r="FA42" s="66">
        <f>EZ42/60</f>
        <v>0.16666666666666666</v>
      </c>
      <c r="FB42" s="66">
        <f>EY42+FA42</f>
        <v>5.166666666666667</v>
      </c>
      <c r="FC42" s="66">
        <f>FB42/BJ42</f>
        <v>5.166666666666667</v>
      </c>
      <c r="FD42" s="66">
        <f>INT(FC42)</f>
        <v>5</v>
      </c>
      <c r="FE42" s="66">
        <f>FC42-FD42</f>
        <v>0.16666666666666696</v>
      </c>
      <c r="FF42" s="66">
        <f>FE42*60</f>
        <v>10.000000000000018</v>
      </c>
      <c r="FG42" s="66">
        <f>ROUND(FF42,0.5)</f>
        <v>10</v>
      </c>
      <c r="FH42" s="66">
        <f>FD42</f>
        <v>5</v>
      </c>
      <c r="FI42" s="66">
        <f>FG42</f>
        <v>10</v>
      </c>
    </row>
    <row r="43" spans="1:165" ht="30">
      <c r="A43" s="175">
        <v>42</v>
      </c>
      <c r="B43" s="166">
        <v>22</v>
      </c>
      <c r="C43" s="72">
        <v>40716</v>
      </c>
      <c r="D43" s="73">
        <f t="shared" si="0"/>
        <v>6</v>
      </c>
      <c r="E43" s="9" t="s">
        <v>39</v>
      </c>
      <c r="F43" s="166">
        <v>11</v>
      </c>
      <c r="G43" s="10" t="s">
        <v>38</v>
      </c>
      <c r="H43" s="10" t="s">
        <v>297</v>
      </c>
      <c r="I43" s="10" t="s">
        <v>298</v>
      </c>
      <c r="J43" s="11">
        <v>0.55902777777777779</v>
      </c>
      <c r="K43" s="73">
        <v>3574.06</v>
      </c>
      <c r="L43" s="10" t="s">
        <v>299</v>
      </c>
      <c r="M43" s="166">
        <v>57</v>
      </c>
      <c r="N43" s="166">
        <v>3</v>
      </c>
      <c r="O43" s="10" t="s">
        <v>182</v>
      </c>
      <c r="P43" s="11">
        <v>0.55902777777777779</v>
      </c>
      <c r="Q43" s="11">
        <v>0.55902777777777779</v>
      </c>
      <c r="R43" s="12">
        <f t="shared" si="1"/>
        <v>0</v>
      </c>
      <c r="S43" s="13">
        <f t="shared" si="2"/>
        <v>0</v>
      </c>
      <c r="T43" s="13">
        <f t="shared" si="3"/>
        <v>0</v>
      </c>
      <c r="U43" s="11">
        <v>0.60069444444444442</v>
      </c>
      <c r="V43" s="12">
        <f t="shared" si="4"/>
        <v>4.166666666666663E-2</v>
      </c>
      <c r="W43" s="13">
        <f t="shared" si="5"/>
        <v>1</v>
      </c>
      <c r="X43" s="13">
        <f t="shared" si="6"/>
        <v>0</v>
      </c>
      <c r="Y43" s="11">
        <v>0.60763888888888895</v>
      </c>
      <c r="Z43" s="12">
        <f t="shared" si="7"/>
        <v>6.9444444444445308E-3</v>
      </c>
      <c r="AA43" s="13">
        <f t="shared" si="8"/>
        <v>0</v>
      </c>
      <c r="AB43" s="13">
        <f t="shared" si="9"/>
        <v>10</v>
      </c>
      <c r="AC43" s="11">
        <v>0.63263888888888886</v>
      </c>
      <c r="AD43" s="12">
        <f t="shared" si="10"/>
        <v>2.4999999999999911E-2</v>
      </c>
      <c r="AE43" s="13">
        <f t="shared" si="11"/>
        <v>0</v>
      </c>
      <c r="AF43" s="13">
        <f t="shared" si="12"/>
        <v>36</v>
      </c>
      <c r="AG43" s="11">
        <v>0.63472222222222219</v>
      </c>
      <c r="AH43" s="11">
        <v>0.67013888888888884</v>
      </c>
      <c r="AI43" s="12">
        <f t="shared" si="13"/>
        <v>3.5416666666666652E-2</v>
      </c>
      <c r="AJ43" s="90">
        <f t="shared" si="14"/>
        <v>0</v>
      </c>
      <c r="AK43" s="90">
        <f t="shared" si="15"/>
        <v>51</v>
      </c>
      <c r="AL43" s="11">
        <v>0.63472222222222219</v>
      </c>
      <c r="AM43" s="11">
        <v>0.67013888888888884</v>
      </c>
      <c r="AN43" s="12">
        <f t="shared" si="16"/>
        <v>3.5416666666666652E-2</v>
      </c>
      <c r="AO43" s="13">
        <f t="shared" si="17"/>
        <v>0</v>
      </c>
      <c r="AP43" s="13">
        <f t="shared" si="18"/>
        <v>51</v>
      </c>
      <c r="AQ43" s="11">
        <v>0.68125000000000002</v>
      </c>
      <c r="AR43" s="12">
        <f t="shared" si="19"/>
        <v>1.1111111111111183E-2</v>
      </c>
      <c r="AS43" s="90">
        <f t="shared" si="20"/>
        <v>0</v>
      </c>
      <c r="AT43" s="13">
        <f t="shared" si="21"/>
        <v>16</v>
      </c>
      <c r="AU43" s="11">
        <v>0.68402777777777779</v>
      </c>
      <c r="AV43" s="12">
        <f t="shared" si="22"/>
        <v>2.7777777777777679E-3</v>
      </c>
      <c r="AW43" s="13">
        <f t="shared" si="23"/>
        <v>0</v>
      </c>
      <c r="AX43" s="13">
        <f t="shared" si="24"/>
        <v>4</v>
      </c>
      <c r="AY43" s="11">
        <v>0.81458333333333333</v>
      </c>
      <c r="AZ43" s="12">
        <f t="shared" si="25"/>
        <v>0.13055555555555554</v>
      </c>
      <c r="BA43" s="90">
        <f t="shared" si="26"/>
        <v>3</v>
      </c>
      <c r="BB43" s="90">
        <f t="shared" si="27"/>
        <v>8</v>
      </c>
      <c r="BC43" s="11">
        <v>0.81458333333333333</v>
      </c>
      <c r="BD43" s="11">
        <v>0.81458333333333333</v>
      </c>
      <c r="BE43" s="12">
        <f t="shared" si="28"/>
        <v>0</v>
      </c>
      <c r="BF43" s="13">
        <f t="shared" si="29"/>
        <v>0</v>
      </c>
      <c r="BG43" s="13">
        <f t="shared" si="30"/>
        <v>0</v>
      </c>
      <c r="BH43" s="68">
        <v>0.83333333333333337</v>
      </c>
      <c r="BI43" s="68">
        <v>0.91666666666666663</v>
      </c>
      <c r="BJ43" s="91">
        <v>2</v>
      </c>
      <c r="BK43" s="69">
        <f>BI43-BH43</f>
        <v>8.3333333333333259E-2</v>
      </c>
      <c r="BL43" s="13">
        <f t="shared" si="131"/>
        <v>2</v>
      </c>
      <c r="BM43" s="13">
        <f t="shared" si="132"/>
        <v>0</v>
      </c>
      <c r="BN43" s="11">
        <v>0.82500000000000007</v>
      </c>
      <c r="BO43" s="12">
        <f t="shared" si="31"/>
        <v>1.0416666666666741E-2</v>
      </c>
      <c r="BP43" s="90">
        <f t="shared" si="32"/>
        <v>0</v>
      </c>
      <c r="BQ43" s="90">
        <f t="shared" si="33"/>
        <v>15</v>
      </c>
      <c r="BR43" s="11">
        <v>0.82986111111111116</v>
      </c>
      <c r="BS43" s="12">
        <f t="shared" si="34"/>
        <v>4.8611111111110938E-3</v>
      </c>
      <c r="BT43" s="90">
        <f t="shared" si="35"/>
        <v>0</v>
      </c>
      <c r="BU43" s="90">
        <f t="shared" si="36"/>
        <v>7</v>
      </c>
      <c r="BV43" s="11">
        <v>0.82986111111111116</v>
      </c>
      <c r="BW43" s="11">
        <v>0.8340277777777777</v>
      </c>
      <c r="BX43" s="12">
        <f t="shared" si="37"/>
        <v>4.1666666666665408E-3</v>
      </c>
      <c r="BY43" s="13">
        <f t="shared" si="38"/>
        <v>0</v>
      </c>
      <c r="BZ43" s="13">
        <f t="shared" si="39"/>
        <v>6</v>
      </c>
      <c r="CA43" s="12">
        <f t="shared" si="40"/>
        <v>0.27499999999999991</v>
      </c>
      <c r="CB43" s="13">
        <f t="shared" si="41"/>
        <v>6</v>
      </c>
      <c r="CC43" s="13">
        <f t="shared" si="42"/>
        <v>36</v>
      </c>
      <c r="CD43" s="12">
        <f t="shared" si="130"/>
        <v>5.1388888888888928E-2</v>
      </c>
      <c r="CE43" s="13">
        <f t="shared" si="43"/>
        <v>1</v>
      </c>
      <c r="CF43" s="13">
        <f t="shared" si="67"/>
        <v>14</v>
      </c>
      <c r="CG43" s="12">
        <f t="shared" si="85"/>
        <v>3.5416666666666652E-2</v>
      </c>
      <c r="CH43" s="13">
        <f t="shared" si="44"/>
        <v>0</v>
      </c>
      <c r="CI43" s="13">
        <f t="shared" si="45"/>
        <v>51</v>
      </c>
      <c r="CJ43" s="12">
        <f t="shared" si="86"/>
        <v>0.13055555555555554</v>
      </c>
      <c r="CK43" s="13">
        <f t="shared" si="46"/>
        <v>3</v>
      </c>
      <c r="CL43" s="13">
        <f t="shared" si="47"/>
        <v>8</v>
      </c>
      <c r="CM43" s="69">
        <f t="shared" ref="CM43:CM49" si="133">BK43</f>
        <v>8.3333333333333259E-2</v>
      </c>
      <c r="CN43" s="89">
        <f t="shared" ref="CN43:CN50" si="134">BL43</f>
        <v>2</v>
      </c>
      <c r="CO43" s="90">
        <f t="shared" ref="CO43:CO51" si="135">BM43</f>
        <v>0</v>
      </c>
      <c r="CP43" s="12">
        <f t="shared" si="48"/>
        <v>0.10069444444444442</v>
      </c>
      <c r="CQ43" s="13">
        <f t="shared" si="49"/>
        <v>2</v>
      </c>
      <c r="CR43" s="13">
        <f t="shared" si="50"/>
        <v>25</v>
      </c>
      <c r="CS43" s="11">
        <v>0</v>
      </c>
      <c r="CT43" s="13">
        <f t="shared" si="51"/>
        <v>0</v>
      </c>
      <c r="CU43" s="13">
        <f t="shared" si="52"/>
        <v>0</v>
      </c>
      <c r="CV43" s="11">
        <v>0</v>
      </c>
      <c r="CW43" s="13">
        <f t="shared" si="68"/>
        <v>0</v>
      </c>
      <c r="CX43" s="13">
        <f t="shared" si="53"/>
        <v>0</v>
      </c>
      <c r="CY43" s="11">
        <v>0</v>
      </c>
      <c r="CZ43" s="13">
        <f t="shared" si="54"/>
        <v>0</v>
      </c>
      <c r="DA43" s="13">
        <f t="shared" si="55"/>
        <v>0</v>
      </c>
      <c r="DB43" s="11">
        <v>0</v>
      </c>
      <c r="DC43" s="13">
        <f t="shared" si="56"/>
        <v>0</v>
      </c>
      <c r="DD43" s="13">
        <f t="shared" si="57"/>
        <v>0</v>
      </c>
      <c r="DE43" s="11">
        <v>4.8611111111111112E-3</v>
      </c>
      <c r="DF43" s="13">
        <f t="shared" si="58"/>
        <v>0</v>
      </c>
      <c r="DG43" s="13">
        <f t="shared" si="59"/>
        <v>7</v>
      </c>
      <c r="DH43" s="11">
        <v>2.4999999999999998E-2</v>
      </c>
      <c r="DI43" s="13">
        <f t="shared" si="60"/>
        <v>0</v>
      </c>
      <c r="DJ43" s="13">
        <f t="shared" si="61"/>
        <v>36</v>
      </c>
      <c r="DK43" s="11">
        <v>0</v>
      </c>
      <c r="DL43" s="35">
        <f t="shared" si="62"/>
        <v>0</v>
      </c>
      <c r="DM43" s="61">
        <f t="shared" si="63"/>
        <v>0</v>
      </c>
      <c r="DN43" s="66">
        <f t="shared" si="129"/>
        <v>143059.20000000001</v>
      </c>
      <c r="DO43" s="74">
        <f t="shared" si="128"/>
        <v>2389</v>
      </c>
      <c r="DP43" s="66">
        <f t="shared" si="64"/>
        <v>62.702807017543861</v>
      </c>
      <c r="DQ43" s="66">
        <f t="shared" si="127"/>
        <v>59.882461280870665</v>
      </c>
      <c r="DR43" s="66">
        <f t="shared" si="100"/>
        <v>52</v>
      </c>
      <c r="DS43" s="75">
        <f t="shared" si="101"/>
        <v>570</v>
      </c>
      <c r="DT43" s="66">
        <f t="shared" si="102"/>
        <v>9.5</v>
      </c>
      <c r="DU43" s="66">
        <f t="shared" si="103"/>
        <v>61.5</v>
      </c>
      <c r="DV43" s="66">
        <f t="shared" si="110"/>
        <v>2.7954545454545454</v>
      </c>
      <c r="DW43" s="66">
        <f t="shared" si="87"/>
        <v>2</v>
      </c>
      <c r="DX43" s="66">
        <f t="shared" si="71"/>
        <v>0.79545454545454541</v>
      </c>
      <c r="DY43" s="66">
        <f t="shared" si="72"/>
        <v>47.727272727272727</v>
      </c>
      <c r="DZ43" s="66">
        <f t="shared" si="66"/>
        <v>48</v>
      </c>
      <c r="EA43" s="66">
        <f t="shared" si="73"/>
        <v>2</v>
      </c>
      <c r="EB43" s="66">
        <f t="shared" si="74"/>
        <v>48</v>
      </c>
      <c r="EC43" s="66">
        <f t="shared" si="112"/>
        <v>24</v>
      </c>
      <c r="ED43" s="66">
        <f t="shared" si="113"/>
        <v>683</v>
      </c>
      <c r="EE43" s="66">
        <f t="shared" si="75"/>
        <v>11.383333333333333</v>
      </c>
      <c r="EF43" s="66">
        <f t="shared" si="114"/>
        <v>35.383333333333333</v>
      </c>
      <c r="EG43" s="66">
        <f t="shared" si="115"/>
        <v>1.6083333333333334</v>
      </c>
      <c r="EH43" s="66">
        <f t="shared" si="78"/>
        <v>1</v>
      </c>
      <c r="EI43" s="66">
        <f t="shared" si="116"/>
        <v>0.60833333333333339</v>
      </c>
      <c r="EJ43" s="66">
        <f t="shared" si="80"/>
        <v>36.5</v>
      </c>
      <c r="EK43" s="66">
        <f t="shared" si="81"/>
        <v>37</v>
      </c>
      <c r="EL43" s="66">
        <f t="shared" si="117"/>
        <v>1</v>
      </c>
      <c r="EM43" s="66">
        <f t="shared" si="118"/>
        <v>37</v>
      </c>
      <c r="EN43" s="66">
        <f t="shared" si="119"/>
        <v>84</v>
      </c>
      <c r="EO43" s="66">
        <f t="shared" si="120"/>
        <v>652</v>
      </c>
      <c r="EP43" s="66">
        <f t="shared" si="91"/>
        <v>10.866666666666667</v>
      </c>
      <c r="EQ43" s="66">
        <f t="shared" si="121"/>
        <v>94.866666666666674</v>
      </c>
      <c r="ER43" s="66">
        <f t="shared" si="122"/>
        <v>4.3121212121212125</v>
      </c>
      <c r="ES43" s="66">
        <f t="shared" si="94"/>
        <v>4</v>
      </c>
      <c r="ET43" s="66">
        <f t="shared" si="123"/>
        <v>0.31212121212121247</v>
      </c>
      <c r="EU43" s="66">
        <f t="shared" si="96"/>
        <v>18.727272727272748</v>
      </c>
      <c r="EV43" s="66">
        <f t="shared" si="97"/>
        <v>19</v>
      </c>
      <c r="EW43" s="66">
        <f t="shared" si="124"/>
        <v>4</v>
      </c>
      <c r="EX43" s="66">
        <f t="shared" si="125"/>
        <v>19</v>
      </c>
      <c r="EY43" s="66">
        <f>EY42+CN43</f>
        <v>7</v>
      </c>
      <c r="EZ43" s="66">
        <f>EZ42+CO43</f>
        <v>10</v>
      </c>
      <c r="FA43" s="66">
        <f>EZ43/60</f>
        <v>0.16666666666666666</v>
      </c>
      <c r="FB43" s="66">
        <f>EY43+FA43</f>
        <v>7.166666666666667</v>
      </c>
      <c r="FC43" s="66">
        <f>FB43/BJ43</f>
        <v>3.5833333333333335</v>
      </c>
      <c r="FD43" s="66">
        <f>INT(FC43)</f>
        <v>3</v>
      </c>
      <c r="FE43" s="66">
        <f>FC43-FD43</f>
        <v>0.58333333333333348</v>
      </c>
      <c r="FF43" s="66">
        <f>FE43*60</f>
        <v>35.000000000000007</v>
      </c>
      <c r="FG43" s="66">
        <f>ROUND(FF43,0.5)</f>
        <v>35</v>
      </c>
      <c r="FH43" s="66">
        <f>FD43</f>
        <v>3</v>
      </c>
      <c r="FI43" s="66">
        <f>FG43</f>
        <v>35</v>
      </c>
    </row>
    <row r="44" spans="1:165">
      <c r="A44" s="175">
        <v>43</v>
      </c>
      <c r="B44" s="166">
        <v>23</v>
      </c>
      <c r="C44" s="72">
        <v>40718</v>
      </c>
      <c r="D44" s="73">
        <f t="shared" si="0"/>
        <v>6</v>
      </c>
      <c r="E44" s="9" t="s">
        <v>300</v>
      </c>
      <c r="F44" s="166">
        <v>1</v>
      </c>
      <c r="G44" s="3" t="s">
        <v>302</v>
      </c>
      <c r="H44" s="10" t="s">
        <v>288</v>
      </c>
      <c r="I44" s="10" t="s">
        <v>272</v>
      </c>
      <c r="J44" s="11">
        <v>1.3888888888888888E-2</v>
      </c>
      <c r="K44" s="73">
        <v>3695.42</v>
      </c>
      <c r="L44" s="10" t="s">
        <v>34</v>
      </c>
      <c r="M44" s="166">
        <v>59</v>
      </c>
      <c r="N44" s="166">
        <v>0</v>
      </c>
      <c r="O44" s="10" t="s">
        <v>182</v>
      </c>
      <c r="P44" s="11">
        <v>1.0138888888888888</v>
      </c>
      <c r="Q44" s="11">
        <v>1.0138888888888888</v>
      </c>
      <c r="R44" s="12">
        <f t="shared" si="1"/>
        <v>0</v>
      </c>
      <c r="S44" s="13">
        <f t="shared" si="2"/>
        <v>0</v>
      </c>
      <c r="T44" s="13">
        <f t="shared" si="3"/>
        <v>0</v>
      </c>
      <c r="U44" s="11">
        <v>1.0208333333333333</v>
      </c>
      <c r="V44" s="12">
        <f t="shared" si="4"/>
        <v>6.9444444444444198E-3</v>
      </c>
      <c r="W44" s="13">
        <f t="shared" si="5"/>
        <v>0</v>
      </c>
      <c r="X44" s="13">
        <f t="shared" si="6"/>
        <v>10</v>
      </c>
      <c r="Y44" s="11">
        <v>1.0243055555555556</v>
      </c>
      <c r="Z44" s="12">
        <f t="shared" si="7"/>
        <v>3.4722222222223209E-3</v>
      </c>
      <c r="AA44" s="13">
        <f t="shared" si="8"/>
        <v>0</v>
      </c>
      <c r="AB44" s="13">
        <f t="shared" si="9"/>
        <v>5</v>
      </c>
      <c r="AC44" s="11">
        <v>1.0555555555555556</v>
      </c>
      <c r="AD44" s="12">
        <f t="shared" si="10"/>
        <v>3.125E-2</v>
      </c>
      <c r="AE44" s="13">
        <f t="shared" si="11"/>
        <v>0</v>
      </c>
      <c r="AF44" s="13">
        <f t="shared" si="12"/>
        <v>45</v>
      </c>
      <c r="AG44" s="11">
        <v>1.0569444444444445</v>
      </c>
      <c r="AH44" s="11">
        <v>1.1006944444444444</v>
      </c>
      <c r="AI44" s="12">
        <f t="shared" si="13"/>
        <v>4.3749999999999956E-2</v>
      </c>
      <c r="AJ44" s="90">
        <f t="shared" si="14"/>
        <v>1</v>
      </c>
      <c r="AK44" s="90">
        <f t="shared" si="15"/>
        <v>3</v>
      </c>
      <c r="AL44" s="11">
        <v>1.0569444444444445</v>
      </c>
      <c r="AM44" s="11">
        <v>1.1006944444444444</v>
      </c>
      <c r="AN44" s="12">
        <f t="shared" si="16"/>
        <v>4.3749999999999956E-2</v>
      </c>
      <c r="AO44" s="13">
        <f t="shared" si="17"/>
        <v>1</v>
      </c>
      <c r="AP44" s="13">
        <f t="shared" si="18"/>
        <v>3</v>
      </c>
      <c r="AQ44" s="11">
        <v>1.1145833333333333</v>
      </c>
      <c r="AR44" s="12">
        <f t="shared" si="19"/>
        <v>1.388888888888884E-2</v>
      </c>
      <c r="AS44" s="90">
        <f t="shared" si="20"/>
        <v>0</v>
      </c>
      <c r="AT44" s="13">
        <f t="shared" si="21"/>
        <v>20</v>
      </c>
      <c r="AU44" s="11">
        <v>1.1423611111111112</v>
      </c>
      <c r="AV44" s="12">
        <f t="shared" si="22"/>
        <v>2.7777777777777901E-2</v>
      </c>
      <c r="AW44" s="13">
        <f t="shared" si="23"/>
        <v>0</v>
      </c>
      <c r="AX44" s="13">
        <f t="shared" si="24"/>
        <v>40</v>
      </c>
      <c r="AY44" s="11">
        <v>1.2270833333333333</v>
      </c>
      <c r="AZ44" s="12">
        <f t="shared" si="25"/>
        <v>8.4722222222222143E-2</v>
      </c>
      <c r="BA44" s="90">
        <f t="shared" si="26"/>
        <v>2</v>
      </c>
      <c r="BB44" s="90">
        <f t="shared" si="27"/>
        <v>2</v>
      </c>
      <c r="BC44" s="11">
        <v>1.2270833333333333</v>
      </c>
      <c r="BD44" s="11">
        <v>1.2270833333333333</v>
      </c>
      <c r="BE44" s="12">
        <f t="shared" si="28"/>
        <v>0</v>
      </c>
      <c r="BF44" s="13">
        <f t="shared" si="29"/>
        <v>0</v>
      </c>
      <c r="BG44" s="13">
        <f t="shared" si="30"/>
        <v>0</v>
      </c>
      <c r="BH44" s="68"/>
      <c r="BI44" s="68"/>
      <c r="BJ44" s="91"/>
      <c r="BK44" s="69">
        <f>BI44-BH44</f>
        <v>0</v>
      </c>
      <c r="BL44" s="13">
        <f t="shared" si="131"/>
        <v>0</v>
      </c>
      <c r="BM44" s="13">
        <f t="shared" si="132"/>
        <v>0</v>
      </c>
      <c r="BN44" s="11">
        <v>1.2590277777777776</v>
      </c>
      <c r="BO44" s="12">
        <f t="shared" si="31"/>
        <v>3.1944444444444331E-2</v>
      </c>
      <c r="BP44" s="90">
        <f t="shared" si="32"/>
        <v>0</v>
      </c>
      <c r="BQ44" s="90">
        <f t="shared" si="33"/>
        <v>46</v>
      </c>
      <c r="BR44" s="11">
        <v>1.2638888888888888</v>
      </c>
      <c r="BS44" s="12">
        <f t="shared" si="34"/>
        <v>4.8611111111112049E-3</v>
      </c>
      <c r="BT44" s="90">
        <f t="shared" si="35"/>
        <v>0</v>
      </c>
      <c r="BU44" s="90">
        <f t="shared" si="36"/>
        <v>7</v>
      </c>
      <c r="BV44" s="11">
        <v>1.2638888888888888</v>
      </c>
      <c r="BW44" s="11">
        <v>1.2673611111111112</v>
      </c>
      <c r="BX44" s="12">
        <f t="shared" si="37"/>
        <v>3.4722222222223209E-3</v>
      </c>
      <c r="BY44" s="13">
        <f t="shared" si="38"/>
        <v>0</v>
      </c>
      <c r="BZ44" s="13">
        <f t="shared" si="39"/>
        <v>5</v>
      </c>
      <c r="CA44" s="12">
        <f t="shared" si="40"/>
        <v>0.25347222222222232</v>
      </c>
      <c r="CB44" s="13">
        <f t="shared" si="41"/>
        <v>6</v>
      </c>
      <c r="CC44" s="13">
        <f t="shared" si="42"/>
        <v>5</v>
      </c>
      <c r="CD44" s="12">
        <f t="shared" si="130"/>
        <v>8.1944444444444375E-2</v>
      </c>
      <c r="CE44" s="13">
        <f t="shared" si="43"/>
        <v>1</v>
      </c>
      <c r="CF44" s="13">
        <f t="shared" si="67"/>
        <v>58</v>
      </c>
      <c r="CG44" s="12">
        <f t="shared" si="85"/>
        <v>4.3749999999999956E-2</v>
      </c>
      <c r="CH44" s="13">
        <f t="shared" si="44"/>
        <v>1</v>
      </c>
      <c r="CI44" s="13">
        <f t="shared" si="45"/>
        <v>3</v>
      </c>
      <c r="CJ44" s="12">
        <f t="shared" si="86"/>
        <v>8.4722222222222143E-2</v>
      </c>
      <c r="CK44" s="13">
        <f t="shared" si="46"/>
        <v>2</v>
      </c>
      <c r="CL44" s="13">
        <f t="shared" si="47"/>
        <v>2</v>
      </c>
      <c r="CM44" s="69">
        <f t="shared" si="133"/>
        <v>0</v>
      </c>
      <c r="CN44" s="89">
        <f t="shared" si="134"/>
        <v>0</v>
      </c>
      <c r="CO44" s="90">
        <f t="shared" si="135"/>
        <v>0</v>
      </c>
      <c r="CP44" s="12">
        <f t="shared" si="48"/>
        <v>6.2499999999999917E-2</v>
      </c>
      <c r="CQ44" s="13">
        <f t="shared" si="49"/>
        <v>1</v>
      </c>
      <c r="CR44" s="13">
        <f t="shared" si="50"/>
        <v>30</v>
      </c>
      <c r="CS44" s="11">
        <v>0</v>
      </c>
      <c r="CT44" s="13">
        <f t="shared" si="51"/>
        <v>0</v>
      </c>
      <c r="CU44" s="13">
        <f t="shared" si="52"/>
        <v>0</v>
      </c>
      <c r="CV44" s="11">
        <v>0</v>
      </c>
      <c r="CW44" s="13">
        <f t="shared" si="68"/>
        <v>0</v>
      </c>
      <c r="CX44" s="13">
        <f t="shared" si="53"/>
        <v>0</v>
      </c>
      <c r="CY44" s="11">
        <v>2.2222222222222223E-2</v>
      </c>
      <c r="CZ44" s="13">
        <f t="shared" si="54"/>
        <v>0</v>
      </c>
      <c r="DA44" s="13">
        <f t="shared" si="55"/>
        <v>32</v>
      </c>
      <c r="DB44" s="11">
        <v>0</v>
      </c>
      <c r="DC44" s="13">
        <f t="shared" si="56"/>
        <v>0</v>
      </c>
      <c r="DD44" s="13">
        <f t="shared" si="57"/>
        <v>0</v>
      </c>
      <c r="DE44" s="11">
        <v>0</v>
      </c>
      <c r="DF44" s="13">
        <f t="shared" si="58"/>
        <v>0</v>
      </c>
      <c r="DG44" s="13">
        <f t="shared" si="59"/>
        <v>0</v>
      </c>
      <c r="DH44" s="11">
        <v>0</v>
      </c>
      <c r="DI44" s="13">
        <f t="shared" si="60"/>
        <v>0</v>
      </c>
      <c r="DJ44" s="13">
        <f t="shared" si="61"/>
        <v>0</v>
      </c>
      <c r="DK44" s="11">
        <v>0</v>
      </c>
      <c r="DL44" s="35">
        <f t="shared" si="62"/>
        <v>0</v>
      </c>
      <c r="DM44" s="61">
        <f t="shared" si="63"/>
        <v>0</v>
      </c>
      <c r="DN44" s="66">
        <f t="shared" si="129"/>
        <v>146754.62000000002</v>
      </c>
      <c r="DO44" s="74">
        <f t="shared" si="128"/>
        <v>2448</v>
      </c>
      <c r="DP44" s="66">
        <f t="shared" si="64"/>
        <v>62.634237288135594</v>
      </c>
      <c r="DQ44" s="66">
        <f t="shared" si="127"/>
        <v>59.948782679738571</v>
      </c>
      <c r="DR44" s="66">
        <f t="shared" si="100"/>
        <v>53</v>
      </c>
      <c r="DS44" s="75">
        <f t="shared" si="101"/>
        <v>628</v>
      </c>
      <c r="DT44" s="66">
        <f t="shared" si="102"/>
        <v>10.466666666666667</v>
      </c>
      <c r="DU44" s="66">
        <f t="shared" si="103"/>
        <v>63.466666666666669</v>
      </c>
      <c r="DV44" s="66">
        <f t="shared" si="110"/>
        <v>2.7594202898550724</v>
      </c>
      <c r="DW44" s="66">
        <f t="shared" si="87"/>
        <v>2</v>
      </c>
      <c r="DX44" s="66">
        <f t="shared" si="71"/>
        <v>0.75942028985507237</v>
      </c>
      <c r="DY44" s="66">
        <f t="shared" si="72"/>
        <v>45.565217391304344</v>
      </c>
      <c r="DZ44" s="66">
        <f t="shared" si="66"/>
        <v>46</v>
      </c>
      <c r="EA44" s="66">
        <f t="shared" si="73"/>
        <v>2</v>
      </c>
      <c r="EB44" s="66">
        <f t="shared" si="74"/>
        <v>46</v>
      </c>
      <c r="EC44" s="66">
        <f t="shared" si="112"/>
        <v>25</v>
      </c>
      <c r="ED44" s="66">
        <f t="shared" si="113"/>
        <v>686</v>
      </c>
      <c r="EE44" s="66">
        <f t="shared" si="75"/>
        <v>11.433333333333334</v>
      </c>
      <c r="EF44" s="66">
        <f t="shared" si="114"/>
        <v>36.433333333333337</v>
      </c>
      <c r="EG44" s="66">
        <f t="shared" si="115"/>
        <v>1.5840579710144929</v>
      </c>
      <c r="EH44" s="66">
        <f t="shared" si="78"/>
        <v>1</v>
      </c>
      <c r="EI44" s="66">
        <f t="shared" si="116"/>
        <v>0.58405797101449286</v>
      </c>
      <c r="EJ44" s="66">
        <f t="shared" si="80"/>
        <v>35.04347826086957</v>
      </c>
      <c r="EK44" s="66">
        <f t="shared" si="81"/>
        <v>36</v>
      </c>
      <c r="EL44" s="66">
        <f t="shared" si="117"/>
        <v>1</v>
      </c>
      <c r="EM44" s="66">
        <f t="shared" si="118"/>
        <v>36</v>
      </c>
      <c r="EN44" s="66">
        <f t="shared" si="119"/>
        <v>86</v>
      </c>
      <c r="EO44" s="66">
        <f t="shared" si="120"/>
        <v>654</v>
      </c>
      <c r="EP44" s="66">
        <f t="shared" si="91"/>
        <v>10.9</v>
      </c>
      <c r="EQ44" s="66">
        <f t="shared" si="121"/>
        <v>96.9</v>
      </c>
      <c r="ER44" s="66">
        <f t="shared" si="122"/>
        <v>4.2130434782608699</v>
      </c>
      <c r="ES44" s="66">
        <f t="shared" si="94"/>
        <v>4</v>
      </c>
      <c r="ET44" s="66">
        <f t="shared" si="123"/>
        <v>0.21304347826086989</v>
      </c>
      <c r="EU44" s="66">
        <f t="shared" si="96"/>
        <v>12.782608695652193</v>
      </c>
      <c r="EV44" s="66">
        <f t="shared" si="97"/>
        <v>13</v>
      </c>
      <c r="EW44" s="66">
        <f t="shared" si="124"/>
        <v>4</v>
      </c>
      <c r="EX44" s="66">
        <f t="shared" si="125"/>
        <v>13</v>
      </c>
      <c r="EY44" s="66">
        <f t="shared" ref="EY44:EY52" si="136">EY43+CN44</f>
        <v>7</v>
      </c>
      <c r="EZ44" s="66">
        <f t="shared" ref="EZ44:EZ52" si="137">EZ43+CO44</f>
        <v>10</v>
      </c>
      <c r="FA44" s="66">
        <f t="shared" ref="FA44:FA84" si="138">EZ44/60</f>
        <v>0.16666666666666666</v>
      </c>
      <c r="FB44" s="66">
        <f t="shared" ref="FB44:FB54" si="139">EY44+FA44</f>
        <v>7.166666666666667</v>
      </c>
      <c r="FC44" s="66" t="e">
        <f t="shared" ref="FC44:FC54" si="140">FB44/BJ44</f>
        <v>#DIV/0!</v>
      </c>
      <c r="FD44" s="66" t="e">
        <f t="shared" ref="FD44:FD84" si="141">INT(FC44)</f>
        <v>#DIV/0!</v>
      </c>
      <c r="FE44" s="66" t="e">
        <f t="shared" ref="FE44:FE54" si="142">FC44-FD44</f>
        <v>#DIV/0!</v>
      </c>
      <c r="FF44" s="66" t="e">
        <f t="shared" ref="FF44:FF84" si="143">FE44*60</f>
        <v>#DIV/0!</v>
      </c>
      <c r="FG44" s="66" t="e">
        <f t="shared" ref="FG44:FG84" si="144">ROUND(FF44,0.5)</f>
        <v>#DIV/0!</v>
      </c>
      <c r="FH44" s="66" t="e">
        <f t="shared" ref="FH44:FH54" si="145">FD44</f>
        <v>#DIV/0!</v>
      </c>
      <c r="FI44" s="66" t="e">
        <f t="shared" ref="FI44:FI54" si="146">FG44</f>
        <v>#DIV/0!</v>
      </c>
    </row>
    <row r="45" spans="1:165">
      <c r="A45" s="199">
        <v>44</v>
      </c>
      <c r="B45" s="166">
        <v>24</v>
      </c>
      <c r="C45" s="72">
        <v>40719</v>
      </c>
      <c r="D45" s="73">
        <f t="shared" si="0"/>
        <v>6</v>
      </c>
      <c r="E45" s="9" t="s">
        <v>303</v>
      </c>
      <c r="F45" s="166">
        <v>1</v>
      </c>
      <c r="G45" s="10" t="s">
        <v>302</v>
      </c>
      <c r="H45" s="10" t="s">
        <v>288</v>
      </c>
      <c r="I45" s="10" t="s">
        <v>272</v>
      </c>
      <c r="J45" s="11">
        <v>1.2013888888888888</v>
      </c>
      <c r="K45" s="73">
        <v>3652.06</v>
      </c>
      <c r="L45" s="10" t="s">
        <v>34</v>
      </c>
      <c r="M45" s="166">
        <v>59</v>
      </c>
      <c r="N45" s="166">
        <v>0</v>
      </c>
      <c r="O45" s="10" t="s">
        <v>278</v>
      </c>
      <c r="P45" s="11">
        <v>1.2013888888888888</v>
      </c>
      <c r="Q45" s="11">
        <v>1.2013888888888888</v>
      </c>
      <c r="R45" s="12">
        <f t="shared" si="1"/>
        <v>0</v>
      </c>
      <c r="S45" s="13">
        <f t="shared" si="2"/>
        <v>0</v>
      </c>
      <c r="T45" s="13">
        <f t="shared" si="3"/>
        <v>0</v>
      </c>
      <c r="U45" s="11">
        <v>1.2152777777777779</v>
      </c>
      <c r="V45" s="12">
        <f t="shared" si="4"/>
        <v>1.3888888888889062E-2</v>
      </c>
      <c r="W45" s="13">
        <f t="shared" si="5"/>
        <v>0</v>
      </c>
      <c r="X45" s="13">
        <f t="shared" si="6"/>
        <v>20</v>
      </c>
      <c r="Y45" s="11">
        <v>1.2152777777777779</v>
      </c>
      <c r="Z45" s="12">
        <f t="shared" si="7"/>
        <v>0</v>
      </c>
      <c r="AA45" s="13">
        <f t="shared" si="8"/>
        <v>0</v>
      </c>
      <c r="AB45" s="13">
        <f t="shared" si="9"/>
        <v>0</v>
      </c>
      <c r="AC45" s="11">
        <v>1.2361111111111112</v>
      </c>
      <c r="AD45" s="12">
        <f t="shared" si="10"/>
        <v>2.0833333333333259E-2</v>
      </c>
      <c r="AE45" s="13">
        <f t="shared" si="11"/>
        <v>0</v>
      </c>
      <c r="AF45" s="13">
        <f t="shared" si="12"/>
        <v>30</v>
      </c>
      <c r="AG45" s="11">
        <v>1.2395833333333333</v>
      </c>
      <c r="AH45" s="11">
        <v>1.3187499999999999</v>
      </c>
      <c r="AI45" s="12">
        <f t="shared" si="13"/>
        <v>7.9166666666666607E-2</v>
      </c>
      <c r="AJ45" s="90">
        <f t="shared" si="14"/>
        <v>1</v>
      </c>
      <c r="AK45" s="90">
        <f t="shared" si="15"/>
        <v>54</v>
      </c>
      <c r="AL45" s="11">
        <v>1.2395833333333333</v>
      </c>
      <c r="AM45" s="11">
        <v>1.3187499999999999</v>
      </c>
      <c r="AN45" s="12">
        <f t="shared" si="16"/>
        <v>7.9166666666666607E-2</v>
      </c>
      <c r="AO45" s="13">
        <f t="shared" si="17"/>
        <v>1</v>
      </c>
      <c r="AP45" s="13">
        <f t="shared" si="18"/>
        <v>54</v>
      </c>
      <c r="AQ45" s="11">
        <v>1.3256944444444445</v>
      </c>
      <c r="AR45" s="12">
        <f t="shared" si="19"/>
        <v>6.9444444444446418E-3</v>
      </c>
      <c r="AS45" s="90">
        <f t="shared" si="20"/>
        <v>0</v>
      </c>
      <c r="AT45" s="13">
        <f t="shared" si="21"/>
        <v>10</v>
      </c>
      <c r="AU45" s="11">
        <v>1.3263888888888888</v>
      </c>
      <c r="AV45" s="12">
        <f t="shared" si="22"/>
        <v>6.9444444444433095E-4</v>
      </c>
      <c r="AW45" s="13">
        <f t="shared" si="23"/>
        <v>0</v>
      </c>
      <c r="AX45" s="13">
        <f t="shared" si="24"/>
        <v>1</v>
      </c>
      <c r="AY45" s="11">
        <v>1.4923611111111112</v>
      </c>
      <c r="AZ45" s="12">
        <f t="shared" si="25"/>
        <v>0.16597222222222241</v>
      </c>
      <c r="BA45" s="90">
        <f t="shared" si="26"/>
        <v>3</v>
      </c>
      <c r="BB45" s="90">
        <f t="shared" si="27"/>
        <v>59</v>
      </c>
      <c r="BC45" s="11">
        <v>1.4923611111111112</v>
      </c>
      <c r="BD45" s="11">
        <v>1.4923611111111112</v>
      </c>
      <c r="BE45" s="12">
        <f t="shared" si="28"/>
        <v>0</v>
      </c>
      <c r="BF45" s="13">
        <f t="shared" si="29"/>
        <v>0</v>
      </c>
      <c r="BG45" s="13">
        <f t="shared" si="30"/>
        <v>0</v>
      </c>
      <c r="BH45" s="68"/>
      <c r="BI45" s="68"/>
      <c r="BJ45" s="91"/>
      <c r="BK45" s="69">
        <f>BI45-BH45</f>
        <v>0</v>
      </c>
      <c r="BL45" s="13">
        <f t="shared" si="131"/>
        <v>0</v>
      </c>
      <c r="BM45" s="13">
        <f t="shared" si="132"/>
        <v>0</v>
      </c>
      <c r="BN45" s="11">
        <v>1.5104166666666667</v>
      </c>
      <c r="BO45" s="12">
        <f t="shared" si="31"/>
        <v>1.8055555555555491E-2</v>
      </c>
      <c r="BP45" s="90">
        <f t="shared" si="32"/>
        <v>0</v>
      </c>
      <c r="BQ45" s="90">
        <f t="shared" si="33"/>
        <v>26</v>
      </c>
      <c r="BR45" s="11">
        <v>1.5173611111111109</v>
      </c>
      <c r="BS45" s="12">
        <f t="shared" si="34"/>
        <v>6.9444444444441977E-3</v>
      </c>
      <c r="BT45" s="90">
        <f t="shared" si="35"/>
        <v>0</v>
      </c>
      <c r="BU45" s="90">
        <f t="shared" si="36"/>
        <v>10</v>
      </c>
      <c r="BV45" s="11">
        <v>1.5173611111111109</v>
      </c>
      <c r="BW45" s="11">
        <v>1.51875</v>
      </c>
      <c r="BX45" s="12">
        <f t="shared" si="37"/>
        <v>1.388888888889106E-3</v>
      </c>
      <c r="BY45" s="13">
        <f t="shared" si="38"/>
        <v>0</v>
      </c>
      <c r="BZ45" s="13">
        <f t="shared" si="39"/>
        <v>2</v>
      </c>
      <c r="CA45" s="12">
        <f t="shared" si="40"/>
        <v>0.3173611111111112</v>
      </c>
      <c r="CB45" s="13">
        <f t="shared" si="41"/>
        <v>7</v>
      </c>
      <c r="CC45" s="13">
        <f t="shared" si="42"/>
        <v>37</v>
      </c>
      <c r="CD45" s="12">
        <f t="shared" si="130"/>
        <v>5.277777777777759E-2</v>
      </c>
      <c r="CE45" s="13">
        <f t="shared" si="43"/>
        <v>1</v>
      </c>
      <c r="CF45" s="13">
        <f t="shared" si="67"/>
        <v>16</v>
      </c>
      <c r="CG45" s="12">
        <f t="shared" si="85"/>
        <v>7.9166666666666607E-2</v>
      </c>
      <c r="CH45" s="13">
        <f t="shared" si="44"/>
        <v>1</v>
      </c>
      <c r="CI45" s="13">
        <f t="shared" si="45"/>
        <v>54</v>
      </c>
      <c r="CJ45" s="12">
        <f t="shared" si="86"/>
        <v>0.16597222222222241</v>
      </c>
      <c r="CK45" s="13">
        <f t="shared" si="46"/>
        <v>3</v>
      </c>
      <c r="CL45" s="13">
        <f t="shared" si="47"/>
        <v>59</v>
      </c>
      <c r="CM45" s="69">
        <f t="shared" si="133"/>
        <v>0</v>
      </c>
      <c r="CN45" s="89">
        <f t="shared" si="134"/>
        <v>0</v>
      </c>
      <c r="CO45" s="90">
        <f t="shared" si="135"/>
        <v>0</v>
      </c>
      <c r="CP45" s="12">
        <f t="shared" si="48"/>
        <v>0.10347222222222241</v>
      </c>
      <c r="CQ45" s="13">
        <f t="shared" si="49"/>
        <v>2</v>
      </c>
      <c r="CR45" s="13">
        <f t="shared" si="50"/>
        <v>29</v>
      </c>
      <c r="CS45" s="11">
        <v>0</v>
      </c>
      <c r="CT45" s="13">
        <f t="shared" si="51"/>
        <v>0</v>
      </c>
      <c r="CU45" s="13">
        <f t="shared" si="52"/>
        <v>0</v>
      </c>
      <c r="CV45" s="11">
        <v>0</v>
      </c>
      <c r="CW45" s="13">
        <f t="shared" si="68"/>
        <v>0</v>
      </c>
      <c r="CX45" s="13">
        <f t="shared" si="53"/>
        <v>0</v>
      </c>
      <c r="CY45" s="11">
        <v>6.9444444444444441E-3</v>
      </c>
      <c r="CZ45" s="13">
        <f t="shared" si="54"/>
        <v>0</v>
      </c>
      <c r="DA45" s="13">
        <f t="shared" si="55"/>
        <v>10</v>
      </c>
      <c r="DB45" s="11">
        <v>0</v>
      </c>
      <c r="DC45" s="13">
        <f t="shared" si="56"/>
        <v>0</v>
      </c>
      <c r="DD45" s="13">
        <f t="shared" si="57"/>
        <v>0</v>
      </c>
      <c r="DE45" s="11">
        <v>0</v>
      </c>
      <c r="DF45" s="13">
        <f t="shared" si="58"/>
        <v>0</v>
      </c>
      <c r="DG45" s="13">
        <f t="shared" si="59"/>
        <v>0</v>
      </c>
      <c r="DH45" s="11">
        <v>5.5555555555555552E-2</v>
      </c>
      <c r="DI45" s="13">
        <f t="shared" si="60"/>
        <v>1</v>
      </c>
      <c r="DJ45" s="13">
        <f t="shared" si="61"/>
        <v>20</v>
      </c>
      <c r="DK45" s="11">
        <v>1.6666666666666666E-2</v>
      </c>
      <c r="DL45" s="35">
        <f t="shared" si="62"/>
        <v>0</v>
      </c>
      <c r="DM45" s="61">
        <f t="shared" si="63"/>
        <v>24</v>
      </c>
      <c r="DN45" s="66">
        <f t="shared" si="129"/>
        <v>150406.68000000002</v>
      </c>
      <c r="DO45" s="74">
        <f t="shared" si="128"/>
        <v>2507</v>
      </c>
      <c r="DP45" s="66">
        <f t="shared" si="64"/>
        <v>61.899322033898301</v>
      </c>
      <c r="DQ45" s="66">
        <f t="shared" si="127"/>
        <v>59.994686876745121</v>
      </c>
      <c r="DR45" s="66">
        <f t="shared" si="100"/>
        <v>54</v>
      </c>
      <c r="DS45" s="75">
        <f t="shared" si="101"/>
        <v>644</v>
      </c>
      <c r="DT45" s="66">
        <f t="shared" si="102"/>
        <v>10.733333333333333</v>
      </c>
      <c r="DU45" s="66">
        <f t="shared" si="103"/>
        <v>64.733333333333334</v>
      </c>
      <c r="DV45" s="66">
        <f t="shared" si="110"/>
        <v>2.6972222222222224</v>
      </c>
      <c r="DW45" s="66">
        <f t="shared" si="87"/>
        <v>2</v>
      </c>
      <c r="DX45" s="66">
        <f t="shared" si="71"/>
        <v>0.69722222222222241</v>
      </c>
      <c r="DY45" s="66">
        <f t="shared" si="72"/>
        <v>41.833333333333343</v>
      </c>
      <c r="DZ45" s="66">
        <f t="shared" si="66"/>
        <v>42</v>
      </c>
      <c r="EA45" s="66">
        <f t="shared" si="73"/>
        <v>2</v>
      </c>
      <c r="EB45" s="66">
        <f t="shared" si="74"/>
        <v>42</v>
      </c>
      <c r="EC45" s="66">
        <f t="shared" si="112"/>
        <v>26</v>
      </c>
      <c r="ED45" s="66">
        <f t="shared" si="113"/>
        <v>740</v>
      </c>
      <c r="EE45" s="66">
        <f t="shared" si="75"/>
        <v>12.333333333333334</v>
      </c>
      <c r="EF45" s="66">
        <f t="shared" si="114"/>
        <v>38.333333333333336</v>
      </c>
      <c r="EG45" s="66">
        <f t="shared" si="115"/>
        <v>1.5972222222222223</v>
      </c>
      <c r="EH45" s="66">
        <f t="shared" si="78"/>
        <v>1</v>
      </c>
      <c r="EI45" s="66">
        <f t="shared" si="116"/>
        <v>0.59722222222222232</v>
      </c>
      <c r="EJ45" s="66">
        <f t="shared" si="80"/>
        <v>35.833333333333343</v>
      </c>
      <c r="EK45" s="66">
        <f t="shared" si="81"/>
        <v>36</v>
      </c>
      <c r="EL45" s="66">
        <f t="shared" si="117"/>
        <v>1</v>
      </c>
      <c r="EM45" s="66">
        <f t="shared" si="118"/>
        <v>36</v>
      </c>
      <c r="EN45" s="66">
        <f t="shared" si="119"/>
        <v>89</v>
      </c>
      <c r="EO45" s="66">
        <f t="shared" si="120"/>
        <v>713</v>
      </c>
      <c r="EP45" s="66">
        <f t="shared" si="91"/>
        <v>11.883333333333333</v>
      </c>
      <c r="EQ45" s="66">
        <f t="shared" si="121"/>
        <v>100.88333333333333</v>
      </c>
      <c r="ER45" s="66">
        <f t="shared" si="122"/>
        <v>4.2034722222222216</v>
      </c>
      <c r="ES45" s="66">
        <f t="shared" si="94"/>
        <v>4</v>
      </c>
      <c r="ET45" s="66">
        <f t="shared" si="123"/>
        <v>0.20347222222222161</v>
      </c>
      <c r="EU45" s="66">
        <f t="shared" si="96"/>
        <v>12.208333333333297</v>
      </c>
      <c r="EV45" s="66">
        <f t="shared" si="97"/>
        <v>13</v>
      </c>
      <c r="EW45" s="66">
        <f t="shared" si="124"/>
        <v>4</v>
      </c>
      <c r="EX45" s="66">
        <f t="shared" si="125"/>
        <v>13</v>
      </c>
      <c r="EY45" s="66">
        <f t="shared" si="136"/>
        <v>7</v>
      </c>
      <c r="EZ45" s="66">
        <f t="shared" si="137"/>
        <v>10</v>
      </c>
      <c r="FA45" s="66">
        <f t="shared" si="138"/>
        <v>0.16666666666666666</v>
      </c>
      <c r="FB45" s="66">
        <f t="shared" si="139"/>
        <v>7.166666666666667</v>
      </c>
      <c r="FC45" s="66" t="e">
        <f t="shared" si="140"/>
        <v>#DIV/0!</v>
      </c>
      <c r="FD45" s="66" t="e">
        <f t="shared" si="141"/>
        <v>#DIV/0!</v>
      </c>
      <c r="FE45" s="66" t="e">
        <f t="shared" si="142"/>
        <v>#DIV/0!</v>
      </c>
      <c r="FF45" s="66" t="e">
        <f t="shared" si="143"/>
        <v>#DIV/0!</v>
      </c>
      <c r="FG45" s="66" t="e">
        <f t="shared" si="144"/>
        <v>#DIV/0!</v>
      </c>
      <c r="FH45" s="66" t="e">
        <f t="shared" si="145"/>
        <v>#DIV/0!</v>
      </c>
      <c r="FI45" s="66" t="e">
        <f t="shared" si="146"/>
        <v>#DIV/0!</v>
      </c>
    </row>
    <row r="46" spans="1:165">
      <c r="A46" s="175">
        <v>45</v>
      </c>
      <c r="B46" s="166">
        <v>25</v>
      </c>
      <c r="C46" s="72">
        <v>40719</v>
      </c>
      <c r="D46" s="73">
        <f t="shared" si="0"/>
        <v>6</v>
      </c>
      <c r="E46" s="9" t="s">
        <v>39</v>
      </c>
      <c r="F46" s="166">
        <v>12</v>
      </c>
      <c r="G46" s="10" t="s">
        <v>304</v>
      </c>
      <c r="H46" s="10" t="s">
        <v>305</v>
      </c>
      <c r="I46" s="10" t="s">
        <v>295</v>
      </c>
      <c r="J46" s="11">
        <v>0.90277777777777779</v>
      </c>
      <c r="K46" s="73">
        <v>3477.86</v>
      </c>
      <c r="L46" s="10" t="s">
        <v>34</v>
      </c>
      <c r="M46" s="166">
        <v>56</v>
      </c>
      <c r="N46" s="166">
        <v>2</v>
      </c>
      <c r="O46" s="10" t="s">
        <v>182</v>
      </c>
      <c r="P46" s="11">
        <v>0.90277777777777779</v>
      </c>
      <c r="Q46" s="11">
        <v>0.90277777777777779</v>
      </c>
      <c r="R46" s="12">
        <f t="shared" si="1"/>
        <v>0</v>
      </c>
      <c r="S46" s="13">
        <f t="shared" si="2"/>
        <v>0</v>
      </c>
      <c r="T46" s="13">
        <f t="shared" si="3"/>
        <v>0</v>
      </c>
      <c r="U46" s="11">
        <v>0.95138888888888884</v>
      </c>
      <c r="V46" s="12">
        <f t="shared" si="4"/>
        <v>4.8611111111111049E-2</v>
      </c>
      <c r="W46" s="13">
        <f t="shared" si="5"/>
        <v>1</v>
      </c>
      <c r="X46" s="13">
        <f t="shared" si="6"/>
        <v>10</v>
      </c>
      <c r="Y46" s="11">
        <v>0.95277777777777783</v>
      </c>
      <c r="Z46" s="12">
        <f t="shared" si="7"/>
        <v>1.388888888888995E-3</v>
      </c>
      <c r="AA46" s="13">
        <f t="shared" si="8"/>
        <v>0</v>
      </c>
      <c r="AB46" s="13">
        <f t="shared" si="9"/>
        <v>2</v>
      </c>
      <c r="AC46" s="11">
        <v>0.97916666666666663</v>
      </c>
      <c r="AD46" s="12">
        <f t="shared" si="10"/>
        <v>2.6388888888888795E-2</v>
      </c>
      <c r="AE46" s="13">
        <f t="shared" si="11"/>
        <v>0</v>
      </c>
      <c r="AF46" s="13">
        <f t="shared" si="12"/>
        <v>38</v>
      </c>
      <c r="AG46" s="11">
        <v>0.97916666666666663</v>
      </c>
      <c r="AH46" s="11">
        <v>1.0173611111111112</v>
      </c>
      <c r="AI46" s="12">
        <f t="shared" si="13"/>
        <v>3.8194444444444531E-2</v>
      </c>
      <c r="AJ46" s="90">
        <f t="shared" si="14"/>
        <v>0</v>
      </c>
      <c r="AK46" s="90">
        <f t="shared" si="15"/>
        <v>55</v>
      </c>
      <c r="AL46" s="11">
        <v>0.97916666666666663</v>
      </c>
      <c r="AM46" s="11">
        <v>1.0173611111111112</v>
      </c>
      <c r="AN46" s="12">
        <f t="shared" si="16"/>
        <v>3.8194444444444531E-2</v>
      </c>
      <c r="AO46" s="13">
        <f t="shared" si="17"/>
        <v>0</v>
      </c>
      <c r="AP46" s="13">
        <f t="shared" si="18"/>
        <v>55</v>
      </c>
      <c r="AQ46" s="11">
        <v>1.0201388888888889</v>
      </c>
      <c r="AR46" s="12">
        <f t="shared" si="19"/>
        <v>2.7777777777777679E-3</v>
      </c>
      <c r="AS46" s="90">
        <f t="shared" si="20"/>
        <v>0</v>
      </c>
      <c r="AT46" s="13">
        <f t="shared" si="21"/>
        <v>4</v>
      </c>
      <c r="AU46" s="11">
        <v>1.0215277777777778</v>
      </c>
      <c r="AV46" s="12">
        <f t="shared" si="22"/>
        <v>1.388888888888884E-3</v>
      </c>
      <c r="AW46" s="13">
        <f t="shared" si="23"/>
        <v>0</v>
      </c>
      <c r="AX46" s="13">
        <f t="shared" si="24"/>
        <v>2</v>
      </c>
      <c r="AY46" s="11">
        <v>1.1159722222222224</v>
      </c>
      <c r="AZ46" s="12">
        <f t="shared" si="25"/>
        <v>9.4444444444444553E-2</v>
      </c>
      <c r="BA46" s="90">
        <f t="shared" si="26"/>
        <v>2</v>
      </c>
      <c r="BB46" s="90">
        <f t="shared" si="27"/>
        <v>16</v>
      </c>
      <c r="BC46" s="11">
        <v>1.1159722222222224</v>
      </c>
      <c r="BD46" s="11">
        <v>1.1159722222222224</v>
      </c>
      <c r="BE46" s="12">
        <f t="shared" si="28"/>
        <v>0</v>
      </c>
      <c r="BF46" s="13">
        <f t="shared" si="29"/>
        <v>0</v>
      </c>
      <c r="BG46" s="13">
        <f t="shared" si="30"/>
        <v>0</v>
      </c>
      <c r="BH46" s="68">
        <v>0.1388888888888889</v>
      </c>
      <c r="BI46" s="68">
        <v>0.24305555555555555</v>
      </c>
      <c r="BJ46" s="91">
        <v>3</v>
      </c>
      <c r="BK46" s="69">
        <f>BI46-BH46</f>
        <v>0.10416666666666666</v>
      </c>
      <c r="BL46" s="13">
        <f t="shared" si="131"/>
        <v>2</v>
      </c>
      <c r="BM46" s="13">
        <f t="shared" si="132"/>
        <v>30</v>
      </c>
      <c r="BN46" s="11">
        <v>1.1284722222222221</v>
      </c>
      <c r="BO46" s="12">
        <f t="shared" si="31"/>
        <v>1.2499999999999734E-2</v>
      </c>
      <c r="BP46" s="90">
        <f t="shared" si="32"/>
        <v>0</v>
      </c>
      <c r="BQ46" s="90">
        <f t="shared" si="33"/>
        <v>18</v>
      </c>
      <c r="BR46" s="11">
        <v>1.1423611111111112</v>
      </c>
      <c r="BS46" s="12">
        <f t="shared" si="34"/>
        <v>1.3888888888889062E-2</v>
      </c>
      <c r="BT46" s="90">
        <f t="shared" si="35"/>
        <v>0</v>
      </c>
      <c r="BU46" s="90">
        <f t="shared" si="36"/>
        <v>20</v>
      </c>
      <c r="BV46" s="11">
        <v>1.1423611111111112</v>
      </c>
      <c r="BW46" s="11">
        <v>1.1458333333333333</v>
      </c>
      <c r="BX46" s="12">
        <f t="shared" si="37"/>
        <v>3.4722222222220989E-3</v>
      </c>
      <c r="BY46" s="13">
        <f t="shared" si="38"/>
        <v>0</v>
      </c>
      <c r="BZ46" s="13">
        <f t="shared" si="39"/>
        <v>5</v>
      </c>
      <c r="CA46" s="12">
        <f t="shared" si="40"/>
        <v>0.24305555555555547</v>
      </c>
      <c r="CB46" s="13">
        <f t="shared" si="41"/>
        <v>5</v>
      </c>
      <c r="CC46" s="13">
        <f t="shared" si="42"/>
        <v>50</v>
      </c>
      <c r="CD46" s="12">
        <f t="shared" si="130"/>
        <v>5.5555555555555358E-2</v>
      </c>
      <c r="CE46" s="13">
        <f t="shared" si="43"/>
        <v>1</v>
      </c>
      <c r="CF46" s="13">
        <f t="shared" si="67"/>
        <v>20</v>
      </c>
      <c r="CG46" s="12">
        <f t="shared" si="85"/>
        <v>3.8194444444444531E-2</v>
      </c>
      <c r="CH46" s="13">
        <f t="shared" si="44"/>
        <v>0</v>
      </c>
      <c r="CI46" s="13">
        <f t="shared" si="45"/>
        <v>55</v>
      </c>
      <c r="CJ46" s="12">
        <f t="shared" si="86"/>
        <v>9.4444444444444553E-2</v>
      </c>
      <c r="CK46" s="13">
        <f t="shared" si="46"/>
        <v>2</v>
      </c>
      <c r="CL46" s="13">
        <f t="shared" si="47"/>
        <v>16</v>
      </c>
      <c r="CM46" s="69">
        <f t="shared" si="133"/>
        <v>0.10416666666666666</v>
      </c>
      <c r="CN46" s="89">
        <f t="shared" si="134"/>
        <v>2</v>
      </c>
      <c r="CO46" s="90">
        <f t="shared" si="135"/>
        <v>30</v>
      </c>
      <c r="CP46" s="12">
        <f t="shared" si="48"/>
        <v>5.9722222222222329E-2</v>
      </c>
      <c r="CQ46" s="13">
        <f t="shared" si="49"/>
        <v>1</v>
      </c>
      <c r="CR46" s="13">
        <f t="shared" si="50"/>
        <v>26</v>
      </c>
      <c r="CS46" s="11">
        <v>0</v>
      </c>
      <c r="CT46" s="13">
        <f t="shared" si="51"/>
        <v>0</v>
      </c>
      <c r="CU46" s="13">
        <f t="shared" si="52"/>
        <v>0</v>
      </c>
      <c r="CV46" s="11">
        <v>0</v>
      </c>
      <c r="CW46" s="13">
        <f t="shared" si="68"/>
        <v>0</v>
      </c>
      <c r="CX46" s="13">
        <f t="shared" si="53"/>
        <v>0</v>
      </c>
      <c r="CY46" s="11">
        <v>3.4722222222222224E-2</v>
      </c>
      <c r="CZ46" s="13">
        <f t="shared" si="54"/>
        <v>0</v>
      </c>
      <c r="DA46" s="13">
        <f t="shared" si="55"/>
        <v>50</v>
      </c>
      <c r="DB46" s="11">
        <v>0</v>
      </c>
      <c r="DC46" s="13">
        <f t="shared" si="56"/>
        <v>0</v>
      </c>
      <c r="DD46" s="13">
        <f t="shared" si="57"/>
        <v>0</v>
      </c>
      <c r="DE46" s="11">
        <v>0</v>
      </c>
      <c r="DF46" s="13">
        <f t="shared" si="58"/>
        <v>0</v>
      </c>
      <c r="DG46" s="13">
        <f t="shared" si="59"/>
        <v>0</v>
      </c>
      <c r="DH46" s="11">
        <v>0</v>
      </c>
      <c r="DI46" s="13">
        <f t="shared" si="60"/>
        <v>0</v>
      </c>
      <c r="DJ46" s="13">
        <f t="shared" si="61"/>
        <v>0</v>
      </c>
      <c r="DK46" s="11">
        <v>0</v>
      </c>
      <c r="DL46" s="35">
        <f t="shared" si="62"/>
        <v>0</v>
      </c>
      <c r="DM46" s="61">
        <f t="shared" si="63"/>
        <v>0</v>
      </c>
      <c r="DN46" s="66">
        <f t="shared" si="129"/>
        <v>153884.54</v>
      </c>
      <c r="DO46" s="74">
        <f t="shared" si="128"/>
        <v>2563</v>
      </c>
      <c r="DP46" s="66">
        <f t="shared" si="64"/>
        <v>62.104642857142856</v>
      </c>
      <c r="DQ46" s="66">
        <f t="shared" si="127"/>
        <v>60.040788138899728</v>
      </c>
      <c r="DR46" s="66">
        <f t="shared" si="100"/>
        <v>55</v>
      </c>
      <c r="DS46" s="75">
        <f t="shared" si="101"/>
        <v>664</v>
      </c>
      <c r="DT46" s="66">
        <f t="shared" si="102"/>
        <v>11.066666666666666</v>
      </c>
      <c r="DU46" s="66">
        <f t="shared" si="103"/>
        <v>66.066666666666663</v>
      </c>
      <c r="DV46" s="66">
        <f t="shared" si="110"/>
        <v>2.6426666666666665</v>
      </c>
      <c r="DW46" s="66">
        <f t="shared" si="87"/>
        <v>2</v>
      </c>
      <c r="DX46" s="66">
        <f t="shared" si="71"/>
        <v>0.6426666666666665</v>
      </c>
      <c r="DY46" s="66">
        <f t="shared" si="72"/>
        <v>38.559999999999988</v>
      </c>
      <c r="DZ46" s="66">
        <f t="shared" si="66"/>
        <v>39</v>
      </c>
      <c r="EA46" s="66">
        <f t="shared" si="73"/>
        <v>2</v>
      </c>
      <c r="EB46" s="66">
        <f t="shared" si="74"/>
        <v>39</v>
      </c>
      <c r="EC46" s="66">
        <f t="shared" si="112"/>
        <v>26</v>
      </c>
      <c r="ED46" s="66">
        <f t="shared" si="113"/>
        <v>795</v>
      </c>
      <c r="EE46" s="66">
        <f t="shared" si="75"/>
        <v>13.25</v>
      </c>
      <c r="EF46" s="66">
        <f t="shared" si="114"/>
        <v>39.25</v>
      </c>
      <c r="EG46" s="66">
        <f t="shared" si="115"/>
        <v>1.57</v>
      </c>
      <c r="EH46" s="66">
        <f t="shared" si="78"/>
        <v>1</v>
      </c>
      <c r="EI46" s="66">
        <f t="shared" si="116"/>
        <v>0.57000000000000006</v>
      </c>
      <c r="EJ46" s="66">
        <f t="shared" si="80"/>
        <v>34.200000000000003</v>
      </c>
      <c r="EK46" s="66">
        <f t="shared" si="81"/>
        <v>35</v>
      </c>
      <c r="EL46" s="66">
        <f t="shared" si="117"/>
        <v>1</v>
      </c>
      <c r="EM46" s="66">
        <f t="shared" si="118"/>
        <v>35</v>
      </c>
      <c r="EN46" s="66">
        <f t="shared" si="119"/>
        <v>91</v>
      </c>
      <c r="EO46" s="66">
        <f t="shared" si="120"/>
        <v>729</v>
      </c>
      <c r="EP46" s="66">
        <f t="shared" si="91"/>
        <v>12.15</v>
      </c>
      <c r="EQ46" s="66">
        <f t="shared" si="121"/>
        <v>103.15</v>
      </c>
      <c r="ER46" s="66">
        <f t="shared" si="122"/>
        <v>4.1260000000000003</v>
      </c>
      <c r="ES46" s="66">
        <f t="shared" si="94"/>
        <v>4</v>
      </c>
      <c r="ET46" s="66">
        <f t="shared" si="123"/>
        <v>0.12600000000000033</v>
      </c>
      <c r="EU46" s="66">
        <f t="shared" si="96"/>
        <v>7.56000000000002</v>
      </c>
      <c r="EV46" s="66">
        <f t="shared" si="97"/>
        <v>8</v>
      </c>
      <c r="EW46" s="66">
        <f t="shared" si="124"/>
        <v>4</v>
      </c>
      <c r="EX46" s="66">
        <f t="shared" si="125"/>
        <v>8</v>
      </c>
      <c r="EY46" s="66">
        <f t="shared" si="136"/>
        <v>9</v>
      </c>
      <c r="EZ46" s="66">
        <f t="shared" si="137"/>
        <v>40</v>
      </c>
      <c r="FA46" s="66">
        <f t="shared" si="138"/>
        <v>0.66666666666666663</v>
      </c>
      <c r="FB46" s="66">
        <f t="shared" si="139"/>
        <v>9.6666666666666661</v>
      </c>
      <c r="FC46" s="66">
        <f t="shared" si="140"/>
        <v>3.2222222222222219</v>
      </c>
      <c r="FD46" s="66">
        <f t="shared" si="141"/>
        <v>3</v>
      </c>
      <c r="FE46" s="66">
        <f t="shared" si="142"/>
        <v>0.22222222222222188</v>
      </c>
      <c r="FF46" s="66">
        <f t="shared" si="143"/>
        <v>13.333333333333313</v>
      </c>
      <c r="FG46" s="66">
        <f t="shared" si="144"/>
        <v>13</v>
      </c>
      <c r="FH46" s="66">
        <f t="shared" si="145"/>
        <v>3</v>
      </c>
      <c r="FI46" s="66">
        <f t="shared" si="146"/>
        <v>13</v>
      </c>
    </row>
    <row r="47" spans="1:165" ht="30">
      <c r="A47" s="199">
        <v>46</v>
      </c>
      <c r="B47" s="166">
        <v>26</v>
      </c>
      <c r="C47" s="72">
        <v>40720</v>
      </c>
      <c r="D47" s="73">
        <f t="shared" si="0"/>
        <v>6</v>
      </c>
      <c r="E47" s="9" t="s">
        <v>39</v>
      </c>
      <c r="F47" s="166">
        <v>13</v>
      </c>
      <c r="G47" s="10" t="s">
        <v>304</v>
      </c>
      <c r="H47" s="10" t="s">
        <v>306</v>
      </c>
      <c r="I47" s="10" t="s">
        <v>307</v>
      </c>
      <c r="J47" s="11">
        <v>1.1736111111111112</v>
      </c>
      <c r="K47" s="73">
        <v>3674.55</v>
      </c>
      <c r="L47" s="10" t="s">
        <v>299</v>
      </c>
      <c r="M47" s="166">
        <v>59</v>
      </c>
      <c r="N47" s="166">
        <v>0</v>
      </c>
      <c r="O47" s="10" t="s">
        <v>182</v>
      </c>
      <c r="P47" s="11">
        <v>1.1736111111111112</v>
      </c>
      <c r="Q47" s="11">
        <v>1.1736111111111112</v>
      </c>
      <c r="R47" s="12">
        <f t="shared" si="1"/>
        <v>0</v>
      </c>
      <c r="S47" s="13">
        <f t="shared" si="2"/>
        <v>0</v>
      </c>
      <c r="T47" s="13">
        <f t="shared" si="3"/>
        <v>0</v>
      </c>
      <c r="U47" s="11">
        <v>1.1875</v>
      </c>
      <c r="V47" s="12">
        <f t="shared" si="4"/>
        <v>1.388888888888884E-2</v>
      </c>
      <c r="W47" s="13">
        <f t="shared" si="5"/>
        <v>0</v>
      </c>
      <c r="X47" s="13">
        <f t="shared" si="6"/>
        <v>20</v>
      </c>
      <c r="Y47" s="11">
        <v>1.1875</v>
      </c>
      <c r="Z47" s="12">
        <f t="shared" si="7"/>
        <v>0</v>
      </c>
      <c r="AA47" s="13">
        <f t="shared" si="8"/>
        <v>0</v>
      </c>
      <c r="AB47" s="13">
        <f t="shared" si="9"/>
        <v>0</v>
      </c>
      <c r="AC47" s="11">
        <v>1.2118055555555556</v>
      </c>
      <c r="AD47" s="12">
        <f t="shared" si="10"/>
        <v>2.430555555555558E-2</v>
      </c>
      <c r="AE47" s="13">
        <f t="shared" si="11"/>
        <v>0</v>
      </c>
      <c r="AF47" s="13">
        <f t="shared" si="12"/>
        <v>35</v>
      </c>
      <c r="AG47" s="11">
        <v>1.2118055555555556</v>
      </c>
      <c r="AH47" s="11">
        <v>1.2395833333333333</v>
      </c>
      <c r="AI47" s="12">
        <f t="shared" si="13"/>
        <v>2.7777777777777679E-2</v>
      </c>
      <c r="AJ47" s="90">
        <f t="shared" si="14"/>
        <v>0</v>
      </c>
      <c r="AK47" s="90">
        <f t="shared" si="15"/>
        <v>40</v>
      </c>
      <c r="AL47" s="11">
        <v>1.2118055555555556</v>
      </c>
      <c r="AM47" s="11">
        <v>1.2395833333333333</v>
      </c>
      <c r="AN47" s="12">
        <f t="shared" si="16"/>
        <v>2.7777777777777679E-2</v>
      </c>
      <c r="AO47" s="13">
        <f t="shared" si="17"/>
        <v>0</v>
      </c>
      <c r="AP47" s="13">
        <f t="shared" si="18"/>
        <v>40</v>
      </c>
      <c r="AQ47" s="11">
        <v>1.2430555555555556</v>
      </c>
      <c r="AR47" s="12">
        <f t="shared" si="19"/>
        <v>3.4722222222223209E-3</v>
      </c>
      <c r="AS47" s="90">
        <f t="shared" si="20"/>
        <v>0</v>
      </c>
      <c r="AT47" s="13">
        <f t="shared" si="21"/>
        <v>5</v>
      </c>
      <c r="AU47" s="11">
        <v>1.2465277777777779</v>
      </c>
      <c r="AV47" s="12">
        <f t="shared" si="22"/>
        <v>3.4722222222223209E-3</v>
      </c>
      <c r="AW47" s="13">
        <f t="shared" si="23"/>
        <v>0</v>
      </c>
      <c r="AX47" s="13">
        <f t="shared" si="24"/>
        <v>5</v>
      </c>
      <c r="AY47" s="11">
        <v>1.3652777777777778</v>
      </c>
      <c r="AZ47" s="12">
        <f t="shared" si="25"/>
        <v>0.11874999999999991</v>
      </c>
      <c r="BA47" s="90">
        <f t="shared" si="26"/>
        <v>2</v>
      </c>
      <c r="BB47" s="90">
        <f t="shared" si="27"/>
        <v>51</v>
      </c>
      <c r="BC47" s="11">
        <v>1.2479166666666666</v>
      </c>
      <c r="BD47" s="11">
        <v>1.3666666666666665</v>
      </c>
      <c r="BE47" s="12">
        <f t="shared" si="28"/>
        <v>0.11874999999999991</v>
      </c>
      <c r="BF47" s="13">
        <f t="shared" si="29"/>
        <v>2</v>
      </c>
      <c r="BG47" s="13">
        <f t="shared" si="30"/>
        <v>51</v>
      </c>
      <c r="BH47" s="57">
        <v>0.38194444444444442</v>
      </c>
      <c r="BI47" s="57">
        <v>0.46875</v>
      </c>
      <c r="BJ47" s="92">
        <v>4</v>
      </c>
      <c r="BK47" s="69">
        <f>BI46-BH46</f>
        <v>0.10416666666666666</v>
      </c>
      <c r="BL47" s="13">
        <f t="shared" si="131"/>
        <v>2</v>
      </c>
      <c r="BM47" s="13">
        <f t="shared" si="132"/>
        <v>30</v>
      </c>
      <c r="BN47" s="11">
        <v>1.3847222222222222</v>
      </c>
      <c r="BO47" s="12">
        <f t="shared" si="31"/>
        <v>1.8055555555555713E-2</v>
      </c>
      <c r="BP47" s="90">
        <f t="shared" si="32"/>
        <v>0</v>
      </c>
      <c r="BQ47" s="90">
        <f t="shared" si="33"/>
        <v>26</v>
      </c>
      <c r="BR47" s="11">
        <v>1.3888888888888891</v>
      </c>
      <c r="BS47" s="12">
        <f t="shared" si="34"/>
        <v>4.1666666666668739E-3</v>
      </c>
      <c r="BT47" s="90">
        <f t="shared" si="35"/>
        <v>0</v>
      </c>
      <c r="BU47" s="90">
        <f t="shared" si="36"/>
        <v>6</v>
      </c>
      <c r="BV47" s="11">
        <v>1.3888888888888891</v>
      </c>
      <c r="BW47" s="11">
        <v>1.3923611111111112</v>
      </c>
      <c r="BX47" s="12">
        <f t="shared" si="37"/>
        <v>3.4722222222220989E-3</v>
      </c>
      <c r="BY47" s="13">
        <f t="shared" si="38"/>
        <v>0</v>
      </c>
      <c r="BZ47" s="13">
        <f t="shared" si="39"/>
        <v>5</v>
      </c>
      <c r="CA47" s="12">
        <f t="shared" si="40"/>
        <v>0.21875</v>
      </c>
      <c r="CB47" s="13">
        <f t="shared" si="41"/>
        <v>5</v>
      </c>
      <c r="CC47" s="13">
        <f t="shared" si="42"/>
        <v>15</v>
      </c>
      <c r="CD47" s="12">
        <f t="shared" si="130"/>
        <v>5.0000000000000488E-2</v>
      </c>
      <c r="CE47" s="13">
        <f t="shared" si="43"/>
        <v>1</v>
      </c>
      <c r="CF47" s="13">
        <f t="shared" si="67"/>
        <v>12</v>
      </c>
      <c r="CG47" s="12">
        <f t="shared" si="85"/>
        <v>2.7777777777777679E-2</v>
      </c>
      <c r="CH47" s="13">
        <f t="shared" si="44"/>
        <v>0</v>
      </c>
      <c r="CI47" s="13">
        <f t="shared" si="45"/>
        <v>40</v>
      </c>
      <c r="CJ47" s="12">
        <f t="shared" si="86"/>
        <v>0.11874999999999991</v>
      </c>
      <c r="CK47" s="13">
        <f t="shared" si="46"/>
        <v>2</v>
      </c>
      <c r="CL47" s="13">
        <f t="shared" si="47"/>
        <v>51</v>
      </c>
      <c r="CM47" s="69">
        <f t="shared" si="133"/>
        <v>0.10416666666666666</v>
      </c>
      <c r="CN47" s="89">
        <f t="shared" si="134"/>
        <v>2</v>
      </c>
      <c r="CO47" s="90">
        <f t="shared" si="135"/>
        <v>30</v>
      </c>
      <c r="CP47" s="12">
        <f t="shared" si="48"/>
        <v>8.6805555555555469E-2</v>
      </c>
      <c r="CQ47" s="13">
        <f t="shared" si="49"/>
        <v>2</v>
      </c>
      <c r="CR47" s="13">
        <f t="shared" si="50"/>
        <v>5</v>
      </c>
      <c r="CS47" s="11">
        <v>0</v>
      </c>
      <c r="CT47" s="13">
        <f t="shared" si="51"/>
        <v>0</v>
      </c>
      <c r="CU47" s="13">
        <f t="shared" si="52"/>
        <v>0</v>
      </c>
      <c r="CV47" s="11">
        <v>0</v>
      </c>
      <c r="CW47" s="13">
        <f t="shared" si="68"/>
        <v>0</v>
      </c>
      <c r="CX47" s="13">
        <f t="shared" si="53"/>
        <v>0</v>
      </c>
      <c r="CY47" s="11">
        <v>2.7777777777777776E-2</v>
      </c>
      <c r="CZ47" s="13">
        <f t="shared" si="54"/>
        <v>0</v>
      </c>
      <c r="DA47" s="13">
        <f t="shared" si="55"/>
        <v>40</v>
      </c>
      <c r="DB47" s="11">
        <v>0</v>
      </c>
      <c r="DC47" s="13">
        <f t="shared" si="56"/>
        <v>0</v>
      </c>
      <c r="DD47" s="13">
        <f t="shared" si="57"/>
        <v>0</v>
      </c>
      <c r="DE47" s="11">
        <v>4.1666666666666666E-3</v>
      </c>
      <c r="DF47" s="13">
        <f t="shared" si="58"/>
        <v>0</v>
      </c>
      <c r="DG47" s="13">
        <f t="shared" si="59"/>
        <v>6</v>
      </c>
      <c r="DH47" s="11">
        <v>0</v>
      </c>
      <c r="DI47" s="13">
        <f t="shared" si="60"/>
        <v>0</v>
      </c>
      <c r="DJ47" s="13">
        <f t="shared" si="61"/>
        <v>0</v>
      </c>
      <c r="DK47" s="11">
        <v>1.3888888888888889E-3</v>
      </c>
      <c r="DL47" s="35">
        <f t="shared" si="62"/>
        <v>0</v>
      </c>
      <c r="DM47" s="61">
        <f t="shared" si="63"/>
        <v>2</v>
      </c>
      <c r="DN47" s="66">
        <f t="shared" si="129"/>
        <v>157559.09</v>
      </c>
      <c r="DO47" s="74">
        <f t="shared" si="128"/>
        <v>2622</v>
      </c>
      <c r="DP47" s="66">
        <f t="shared" si="64"/>
        <v>62.280508474576273</v>
      </c>
      <c r="DQ47" s="66">
        <f t="shared" si="127"/>
        <v>60.091186117467579</v>
      </c>
      <c r="DR47" s="66">
        <f t="shared" si="100"/>
        <v>56</v>
      </c>
      <c r="DS47" s="75">
        <f t="shared" si="101"/>
        <v>676</v>
      </c>
      <c r="DT47" s="66">
        <f t="shared" si="102"/>
        <v>11.266666666666667</v>
      </c>
      <c r="DU47" s="66">
        <f t="shared" si="103"/>
        <v>67.266666666666666</v>
      </c>
      <c r="DV47" s="66">
        <f t="shared" si="110"/>
        <v>2.5871794871794873</v>
      </c>
      <c r="DW47" s="66">
        <f t="shared" si="87"/>
        <v>2</v>
      </c>
      <c r="DX47" s="66">
        <f t="shared" si="71"/>
        <v>0.58717948717948731</v>
      </c>
      <c r="DY47" s="66">
        <f t="shared" si="72"/>
        <v>35.230769230769241</v>
      </c>
      <c r="DZ47" s="66">
        <f t="shared" si="66"/>
        <v>36</v>
      </c>
      <c r="EA47" s="66">
        <f t="shared" si="73"/>
        <v>2</v>
      </c>
      <c r="EB47" s="66">
        <f t="shared" si="74"/>
        <v>36</v>
      </c>
      <c r="EC47" s="66">
        <f t="shared" si="112"/>
        <v>26</v>
      </c>
      <c r="ED47" s="66">
        <f t="shared" si="113"/>
        <v>835</v>
      </c>
      <c r="EE47" s="66">
        <f t="shared" si="75"/>
        <v>13.916666666666666</v>
      </c>
      <c r="EF47" s="66">
        <f t="shared" si="114"/>
        <v>39.916666666666664</v>
      </c>
      <c r="EG47" s="66">
        <f t="shared" si="115"/>
        <v>1.5352564102564101</v>
      </c>
      <c r="EH47" s="66">
        <f t="shared" si="78"/>
        <v>1</v>
      </c>
      <c r="EI47" s="66">
        <f t="shared" si="116"/>
        <v>0.53525641025641013</v>
      </c>
      <c r="EJ47" s="66">
        <f t="shared" si="80"/>
        <v>32.115384615384606</v>
      </c>
      <c r="EK47" s="66">
        <f t="shared" si="81"/>
        <v>33</v>
      </c>
      <c r="EL47" s="66">
        <f t="shared" si="117"/>
        <v>1</v>
      </c>
      <c r="EM47" s="66">
        <f t="shared" si="118"/>
        <v>33</v>
      </c>
      <c r="EN47" s="66">
        <f t="shared" si="119"/>
        <v>93</v>
      </c>
      <c r="EO47" s="66">
        <f t="shared" si="120"/>
        <v>780</v>
      </c>
      <c r="EP47" s="66">
        <f t="shared" si="91"/>
        <v>13</v>
      </c>
      <c r="EQ47" s="66">
        <f t="shared" si="121"/>
        <v>106</v>
      </c>
      <c r="ER47" s="66">
        <f t="shared" si="122"/>
        <v>4.0769230769230766</v>
      </c>
      <c r="ES47" s="66">
        <f t="shared" si="94"/>
        <v>4</v>
      </c>
      <c r="ET47" s="66">
        <f t="shared" si="123"/>
        <v>7.692307692307665E-2</v>
      </c>
      <c r="EU47" s="66">
        <f t="shared" si="96"/>
        <v>4.615384615384599</v>
      </c>
      <c r="EV47" s="66">
        <f t="shared" si="97"/>
        <v>5</v>
      </c>
      <c r="EW47" s="66">
        <f t="shared" si="124"/>
        <v>4</v>
      </c>
      <c r="EX47" s="66">
        <f t="shared" si="125"/>
        <v>5</v>
      </c>
      <c r="EY47" s="66">
        <f t="shared" si="136"/>
        <v>11</v>
      </c>
      <c r="EZ47" s="66">
        <f t="shared" si="137"/>
        <v>70</v>
      </c>
      <c r="FA47" s="66">
        <f t="shared" si="138"/>
        <v>1.1666666666666667</v>
      </c>
      <c r="FB47" s="66">
        <f t="shared" si="139"/>
        <v>12.166666666666666</v>
      </c>
      <c r="FC47" s="66">
        <f t="shared" si="140"/>
        <v>3.0416666666666665</v>
      </c>
      <c r="FD47" s="66">
        <f t="shared" si="141"/>
        <v>3</v>
      </c>
      <c r="FE47" s="66">
        <f t="shared" si="142"/>
        <v>4.1666666666666519E-2</v>
      </c>
      <c r="FF47" s="66">
        <f t="shared" si="143"/>
        <v>2.4999999999999911</v>
      </c>
      <c r="FG47" s="66">
        <f t="shared" si="144"/>
        <v>2</v>
      </c>
      <c r="FH47" s="66">
        <f t="shared" si="145"/>
        <v>3</v>
      </c>
      <c r="FI47" s="66">
        <f t="shared" si="146"/>
        <v>2</v>
      </c>
    </row>
    <row r="48" spans="1:165" ht="30">
      <c r="A48" s="175">
        <v>47</v>
      </c>
      <c r="B48" s="166">
        <v>27</v>
      </c>
      <c r="C48" s="72">
        <v>40722</v>
      </c>
      <c r="D48" s="73">
        <f t="shared" si="0"/>
        <v>6</v>
      </c>
      <c r="E48" s="9" t="s">
        <v>39</v>
      </c>
      <c r="F48" s="166">
        <v>14</v>
      </c>
      <c r="G48" s="10" t="s">
        <v>38</v>
      </c>
      <c r="H48" s="10" t="s">
        <v>306</v>
      </c>
      <c r="I48" s="10" t="s">
        <v>307</v>
      </c>
      <c r="J48" s="11">
        <v>0.72222222222222221</v>
      </c>
      <c r="K48" s="73">
        <v>3594.89</v>
      </c>
      <c r="L48" s="10" t="s">
        <v>299</v>
      </c>
      <c r="M48" s="166">
        <v>58</v>
      </c>
      <c r="N48" s="166">
        <v>1</v>
      </c>
      <c r="O48" s="10" t="s">
        <v>278</v>
      </c>
      <c r="P48" s="11">
        <v>0.72222222222222221</v>
      </c>
      <c r="Q48" s="11">
        <v>0.72222222222222221</v>
      </c>
      <c r="R48" s="12">
        <f t="shared" si="1"/>
        <v>0</v>
      </c>
      <c r="S48" s="13">
        <f t="shared" si="2"/>
        <v>0</v>
      </c>
      <c r="T48" s="13">
        <f t="shared" si="3"/>
        <v>0</v>
      </c>
      <c r="U48" s="11">
        <v>0.72916666666666663</v>
      </c>
      <c r="V48" s="12">
        <f t="shared" si="4"/>
        <v>6.9444444444444198E-3</v>
      </c>
      <c r="W48" s="13">
        <f t="shared" si="5"/>
        <v>0</v>
      </c>
      <c r="X48" s="13">
        <f t="shared" si="6"/>
        <v>10</v>
      </c>
      <c r="Y48" s="11">
        <v>0.73472222222222217</v>
      </c>
      <c r="Z48" s="12">
        <f t="shared" si="7"/>
        <v>5.5555555555555358E-3</v>
      </c>
      <c r="AA48" s="13">
        <f t="shared" si="8"/>
        <v>0</v>
      </c>
      <c r="AB48" s="13">
        <f t="shared" si="9"/>
        <v>8</v>
      </c>
      <c r="AC48" s="11">
        <v>0.74652777777777779</v>
      </c>
      <c r="AD48" s="12">
        <f t="shared" si="10"/>
        <v>1.1805555555555625E-2</v>
      </c>
      <c r="AE48" s="13">
        <f t="shared" si="11"/>
        <v>0</v>
      </c>
      <c r="AF48" s="13">
        <f t="shared" si="12"/>
        <v>17</v>
      </c>
      <c r="AG48" s="11">
        <v>0.74652777777777779</v>
      </c>
      <c r="AH48" s="11">
        <v>0.79166666666666663</v>
      </c>
      <c r="AI48" s="12">
        <f t="shared" si="13"/>
        <v>4.513888888888884E-2</v>
      </c>
      <c r="AJ48" s="90">
        <f t="shared" si="14"/>
        <v>1</v>
      </c>
      <c r="AK48" s="90">
        <f t="shared" si="15"/>
        <v>5</v>
      </c>
      <c r="AL48" s="11">
        <v>0.74652777777777779</v>
      </c>
      <c r="AM48" s="11">
        <v>0.79166666666666663</v>
      </c>
      <c r="AN48" s="12">
        <f t="shared" si="16"/>
        <v>4.513888888888884E-2</v>
      </c>
      <c r="AO48" s="13">
        <f t="shared" si="17"/>
        <v>1</v>
      </c>
      <c r="AP48" s="13">
        <f t="shared" si="18"/>
        <v>5</v>
      </c>
      <c r="AQ48" s="11">
        <v>0.80069444444444438</v>
      </c>
      <c r="AR48" s="12">
        <f t="shared" si="19"/>
        <v>9.0277777777777457E-3</v>
      </c>
      <c r="AS48" s="90">
        <f t="shared" si="20"/>
        <v>0</v>
      </c>
      <c r="AT48" s="13">
        <f t="shared" si="21"/>
        <v>13</v>
      </c>
      <c r="AU48" s="11">
        <v>0.80138888888888893</v>
      </c>
      <c r="AV48" s="12">
        <f t="shared" si="22"/>
        <v>6.94444444444553E-4</v>
      </c>
      <c r="AW48" s="13">
        <f t="shared" si="23"/>
        <v>0</v>
      </c>
      <c r="AX48" s="13">
        <f t="shared" si="24"/>
        <v>1</v>
      </c>
      <c r="AY48" s="11">
        <v>1</v>
      </c>
      <c r="AZ48" s="12">
        <f t="shared" si="25"/>
        <v>0.19861111111111107</v>
      </c>
      <c r="BA48" s="90">
        <f t="shared" si="26"/>
        <v>4</v>
      </c>
      <c r="BB48" s="90">
        <f t="shared" si="27"/>
        <v>46</v>
      </c>
      <c r="BC48" s="11">
        <v>0.8027777777777777</v>
      </c>
      <c r="BD48" s="11">
        <v>1.0034722222222221</v>
      </c>
      <c r="BE48" s="12">
        <f t="shared" si="28"/>
        <v>0.2006944444444444</v>
      </c>
      <c r="BF48" s="13">
        <f t="shared" si="29"/>
        <v>4</v>
      </c>
      <c r="BG48" s="13">
        <f t="shared" si="30"/>
        <v>49</v>
      </c>
      <c r="BH48" s="68"/>
      <c r="BI48" s="68"/>
      <c r="BJ48" s="91"/>
      <c r="BK48" s="69">
        <f>BI48-BH48</f>
        <v>0</v>
      </c>
      <c r="BL48" s="13">
        <f t="shared" si="131"/>
        <v>0</v>
      </c>
      <c r="BM48" s="13">
        <f t="shared" si="132"/>
        <v>0</v>
      </c>
      <c r="BN48" s="11">
        <v>1.0159722222222223</v>
      </c>
      <c r="BO48" s="12">
        <f t="shared" si="31"/>
        <v>1.2500000000000178E-2</v>
      </c>
      <c r="BP48" s="90">
        <f t="shared" si="32"/>
        <v>0</v>
      </c>
      <c r="BQ48" s="90">
        <f t="shared" si="33"/>
        <v>18</v>
      </c>
      <c r="BR48" s="11">
        <v>1.0284722222222222</v>
      </c>
      <c r="BS48" s="12">
        <f t="shared" si="34"/>
        <v>1.2499999999999956E-2</v>
      </c>
      <c r="BT48" s="90">
        <f t="shared" si="35"/>
        <v>0</v>
      </c>
      <c r="BU48" s="90">
        <f t="shared" si="36"/>
        <v>18</v>
      </c>
      <c r="BV48" s="11">
        <v>1.0284722222222222</v>
      </c>
      <c r="BW48" s="11">
        <v>1.0319444444444443</v>
      </c>
      <c r="BX48" s="12">
        <f t="shared" si="37"/>
        <v>3.4722222222220989E-3</v>
      </c>
      <c r="BY48" s="13">
        <f t="shared" si="38"/>
        <v>0</v>
      </c>
      <c r="BZ48" s="13">
        <f t="shared" si="39"/>
        <v>5</v>
      </c>
      <c r="CA48" s="12">
        <f t="shared" si="40"/>
        <v>0.30972222222222212</v>
      </c>
      <c r="CB48" s="13">
        <f t="shared" si="41"/>
        <v>7</v>
      </c>
      <c r="CC48" s="13">
        <f t="shared" si="42"/>
        <v>26</v>
      </c>
      <c r="CD48" s="12">
        <f>AD48+AR48+BO48+BS48</f>
        <v>4.5833333333333504E-2</v>
      </c>
      <c r="CE48" s="13">
        <f t="shared" si="43"/>
        <v>1</v>
      </c>
      <c r="CF48" s="13">
        <f t="shared" si="67"/>
        <v>6</v>
      </c>
      <c r="CG48" s="12">
        <f t="shared" si="85"/>
        <v>4.513888888888884E-2</v>
      </c>
      <c r="CH48" s="13">
        <f t="shared" si="44"/>
        <v>1</v>
      </c>
      <c r="CI48" s="13">
        <f t="shared" si="45"/>
        <v>5</v>
      </c>
      <c r="CJ48" s="12">
        <f t="shared" si="86"/>
        <v>0.19861111111111107</v>
      </c>
      <c r="CK48" s="13">
        <f t="shared" si="46"/>
        <v>4</v>
      </c>
      <c r="CL48" s="13">
        <f t="shared" si="47"/>
        <v>46</v>
      </c>
      <c r="CM48" s="69">
        <f t="shared" si="133"/>
        <v>0</v>
      </c>
      <c r="CN48" s="89">
        <f t="shared" si="134"/>
        <v>0</v>
      </c>
      <c r="CO48" s="90">
        <f t="shared" si="135"/>
        <v>0</v>
      </c>
      <c r="CP48" s="12">
        <f t="shared" si="48"/>
        <v>0.13472222222222219</v>
      </c>
      <c r="CQ48" s="13">
        <f t="shared" si="49"/>
        <v>3</v>
      </c>
      <c r="CR48" s="13">
        <f t="shared" si="50"/>
        <v>14</v>
      </c>
      <c r="CS48" s="11">
        <v>0</v>
      </c>
      <c r="CT48" s="13">
        <f t="shared" si="51"/>
        <v>0</v>
      </c>
      <c r="CU48" s="13">
        <f t="shared" si="52"/>
        <v>0</v>
      </c>
      <c r="CV48" s="11">
        <v>0</v>
      </c>
      <c r="CW48" s="13">
        <f t="shared" si="68"/>
        <v>0</v>
      </c>
      <c r="CX48" s="13">
        <f t="shared" si="53"/>
        <v>0</v>
      </c>
      <c r="CY48" s="11">
        <v>4.8611111111111112E-2</v>
      </c>
      <c r="CZ48" s="13">
        <f t="shared" si="54"/>
        <v>1</v>
      </c>
      <c r="DA48" s="13">
        <f t="shared" si="55"/>
        <v>10</v>
      </c>
      <c r="DB48" s="11">
        <v>0</v>
      </c>
      <c r="DC48" s="13">
        <f t="shared" si="56"/>
        <v>0</v>
      </c>
      <c r="DD48" s="13">
        <f t="shared" si="57"/>
        <v>0</v>
      </c>
      <c r="DE48" s="11">
        <v>1.5277777777777777E-2</v>
      </c>
      <c r="DF48" s="13">
        <f t="shared" si="58"/>
        <v>0</v>
      </c>
      <c r="DG48" s="13">
        <f t="shared" si="59"/>
        <v>22</v>
      </c>
      <c r="DH48" s="11">
        <v>0</v>
      </c>
      <c r="DI48" s="13">
        <f t="shared" si="60"/>
        <v>0</v>
      </c>
      <c r="DJ48" s="13">
        <f t="shared" si="61"/>
        <v>0</v>
      </c>
      <c r="DK48" s="11">
        <v>0</v>
      </c>
      <c r="DL48" s="35">
        <f t="shared" si="62"/>
        <v>0</v>
      </c>
      <c r="DM48" s="61">
        <f t="shared" si="63"/>
        <v>0</v>
      </c>
      <c r="DN48" s="66">
        <f t="shared" si="129"/>
        <v>161153.98000000001</v>
      </c>
      <c r="DO48" s="74">
        <f t="shared" si="128"/>
        <v>2680</v>
      </c>
      <c r="DP48" s="66">
        <f t="shared" si="64"/>
        <v>61.980862068965514</v>
      </c>
      <c r="DQ48" s="66">
        <f t="shared" si="127"/>
        <v>60.132082089552242</v>
      </c>
      <c r="DR48" s="66">
        <f t="shared" si="100"/>
        <v>57</v>
      </c>
      <c r="DS48" s="75">
        <f t="shared" si="101"/>
        <v>682</v>
      </c>
      <c r="DT48" s="66">
        <f t="shared" si="102"/>
        <v>11.366666666666667</v>
      </c>
      <c r="DU48" s="66">
        <f t="shared" si="103"/>
        <v>68.366666666666674</v>
      </c>
      <c r="DV48" s="66">
        <f t="shared" si="110"/>
        <v>2.532098765432099</v>
      </c>
      <c r="DW48" s="66">
        <f t="shared" si="87"/>
        <v>2</v>
      </c>
      <c r="DX48" s="66">
        <f t="shared" si="71"/>
        <v>0.532098765432099</v>
      </c>
      <c r="DY48" s="66">
        <f t="shared" si="72"/>
        <v>31.925925925925938</v>
      </c>
      <c r="DZ48" s="66">
        <f t="shared" si="66"/>
        <v>32</v>
      </c>
      <c r="EA48" s="66">
        <f t="shared" si="73"/>
        <v>2</v>
      </c>
      <c r="EB48" s="66">
        <f t="shared" si="74"/>
        <v>32</v>
      </c>
      <c r="EC48" s="66">
        <f t="shared" si="112"/>
        <v>27</v>
      </c>
      <c r="ED48" s="66">
        <f t="shared" si="113"/>
        <v>840</v>
      </c>
      <c r="EE48" s="66">
        <f t="shared" si="75"/>
        <v>14</v>
      </c>
      <c r="EF48" s="66">
        <f t="shared" si="114"/>
        <v>41</v>
      </c>
      <c r="EG48" s="66">
        <f t="shared" si="115"/>
        <v>1.5185185185185186</v>
      </c>
      <c r="EH48" s="66">
        <f t="shared" si="78"/>
        <v>1</v>
      </c>
      <c r="EI48" s="66">
        <f t="shared" si="116"/>
        <v>0.5185185185185186</v>
      </c>
      <c r="EJ48" s="66">
        <f t="shared" si="80"/>
        <v>31.111111111111114</v>
      </c>
      <c r="EK48" s="66">
        <f t="shared" si="81"/>
        <v>32</v>
      </c>
      <c r="EL48" s="66">
        <f t="shared" si="117"/>
        <v>1</v>
      </c>
      <c r="EM48" s="66">
        <f t="shared" si="118"/>
        <v>32</v>
      </c>
      <c r="EN48" s="66">
        <f t="shared" si="119"/>
        <v>97</v>
      </c>
      <c r="EO48" s="66">
        <f t="shared" si="120"/>
        <v>826</v>
      </c>
      <c r="EP48" s="66">
        <f t="shared" si="91"/>
        <v>13.766666666666667</v>
      </c>
      <c r="EQ48" s="66">
        <f t="shared" si="121"/>
        <v>110.76666666666667</v>
      </c>
      <c r="ER48" s="66">
        <f t="shared" si="122"/>
        <v>4.102469135802469</v>
      </c>
      <c r="ES48" s="66">
        <f t="shared" si="94"/>
        <v>4</v>
      </c>
      <c r="ET48" s="66">
        <f t="shared" si="123"/>
        <v>0.10246913580246897</v>
      </c>
      <c r="EU48" s="66">
        <f t="shared" si="96"/>
        <v>6.1481481481481381</v>
      </c>
      <c r="EV48" s="66">
        <f t="shared" si="97"/>
        <v>7</v>
      </c>
      <c r="EW48" s="66">
        <f t="shared" si="124"/>
        <v>4</v>
      </c>
      <c r="EX48" s="66">
        <f t="shared" si="125"/>
        <v>7</v>
      </c>
      <c r="EY48" s="66">
        <f t="shared" si="136"/>
        <v>11</v>
      </c>
      <c r="EZ48" s="66">
        <f t="shared" si="137"/>
        <v>70</v>
      </c>
      <c r="FA48" s="66">
        <f t="shared" si="138"/>
        <v>1.1666666666666667</v>
      </c>
      <c r="FB48" s="66">
        <f t="shared" si="139"/>
        <v>12.166666666666666</v>
      </c>
      <c r="FC48" s="66" t="e">
        <f t="shared" si="140"/>
        <v>#DIV/0!</v>
      </c>
      <c r="FD48" s="66" t="e">
        <f t="shared" si="141"/>
        <v>#DIV/0!</v>
      </c>
      <c r="FE48" s="66" t="e">
        <f t="shared" si="142"/>
        <v>#DIV/0!</v>
      </c>
      <c r="FF48" s="66" t="e">
        <f t="shared" si="143"/>
        <v>#DIV/0!</v>
      </c>
      <c r="FG48" s="66" t="e">
        <f t="shared" si="144"/>
        <v>#DIV/0!</v>
      </c>
      <c r="FH48" s="66" t="e">
        <f t="shared" si="145"/>
        <v>#DIV/0!</v>
      </c>
      <c r="FI48" s="66" t="e">
        <f t="shared" si="146"/>
        <v>#DIV/0!</v>
      </c>
    </row>
    <row r="49" spans="1:165" ht="30">
      <c r="A49" s="199">
        <v>48</v>
      </c>
      <c r="B49" s="166">
        <v>28</v>
      </c>
      <c r="C49" s="72">
        <v>40722</v>
      </c>
      <c r="D49" s="73">
        <f t="shared" si="0"/>
        <v>6</v>
      </c>
      <c r="E49" s="9" t="s">
        <v>39</v>
      </c>
      <c r="F49" s="166">
        <v>15</v>
      </c>
      <c r="G49" s="10" t="s">
        <v>38</v>
      </c>
      <c r="H49" s="10" t="s">
        <v>306</v>
      </c>
      <c r="I49" s="10" t="s">
        <v>307</v>
      </c>
      <c r="J49" s="11">
        <v>1.0625</v>
      </c>
      <c r="K49" s="73">
        <v>3760.25</v>
      </c>
      <c r="L49" s="10" t="s">
        <v>299</v>
      </c>
      <c r="M49" s="166">
        <v>59</v>
      </c>
      <c r="N49" s="166">
        <v>0</v>
      </c>
      <c r="O49" s="10" t="s">
        <v>182</v>
      </c>
      <c r="P49" s="11">
        <v>1.0625</v>
      </c>
      <c r="Q49" s="11">
        <v>1.0625</v>
      </c>
      <c r="R49" s="12">
        <f t="shared" si="1"/>
        <v>0</v>
      </c>
      <c r="S49" s="13">
        <f t="shared" si="2"/>
        <v>0</v>
      </c>
      <c r="T49" s="13">
        <f t="shared" si="3"/>
        <v>0</v>
      </c>
      <c r="U49" s="11">
        <v>1.1145833333333333</v>
      </c>
      <c r="V49" s="12">
        <f t="shared" si="4"/>
        <v>5.2083333333333259E-2</v>
      </c>
      <c r="W49" s="13">
        <f t="shared" si="5"/>
        <v>1</v>
      </c>
      <c r="X49" s="13">
        <f t="shared" si="6"/>
        <v>15</v>
      </c>
      <c r="Y49" s="11">
        <v>1.1180555555555556</v>
      </c>
      <c r="Z49" s="12">
        <f t="shared" si="7"/>
        <v>3.4722222222223209E-3</v>
      </c>
      <c r="AA49" s="13">
        <f t="shared" si="8"/>
        <v>0</v>
      </c>
      <c r="AB49" s="13">
        <f t="shared" si="9"/>
        <v>5</v>
      </c>
      <c r="AC49" s="11">
        <v>1.1423611111111112</v>
      </c>
      <c r="AD49" s="12">
        <f t="shared" si="10"/>
        <v>2.430555555555558E-2</v>
      </c>
      <c r="AE49" s="13">
        <f t="shared" si="11"/>
        <v>0</v>
      </c>
      <c r="AF49" s="13">
        <f t="shared" si="12"/>
        <v>35</v>
      </c>
      <c r="AG49" s="11">
        <v>1.1444444444444444</v>
      </c>
      <c r="AH49" s="11">
        <v>1.2138888888888888</v>
      </c>
      <c r="AI49" s="12">
        <f t="shared" si="13"/>
        <v>6.944444444444442E-2</v>
      </c>
      <c r="AJ49" s="90">
        <f t="shared" si="14"/>
        <v>1</v>
      </c>
      <c r="AK49" s="90">
        <f t="shared" si="15"/>
        <v>40</v>
      </c>
      <c r="AL49" s="11">
        <v>1.1444444444444444</v>
      </c>
      <c r="AM49" s="11">
        <v>1.2138888888888888</v>
      </c>
      <c r="AN49" s="12">
        <f t="shared" si="16"/>
        <v>6.944444444444442E-2</v>
      </c>
      <c r="AO49" s="13">
        <f t="shared" si="17"/>
        <v>1</v>
      </c>
      <c r="AP49" s="13">
        <f t="shared" si="18"/>
        <v>40</v>
      </c>
      <c r="AQ49" s="11">
        <v>1.2166666666666666</v>
      </c>
      <c r="AR49" s="12">
        <f t="shared" si="19"/>
        <v>2.7777777777777679E-3</v>
      </c>
      <c r="AS49" s="90">
        <f t="shared" si="20"/>
        <v>0</v>
      </c>
      <c r="AT49" s="13">
        <f t="shared" si="21"/>
        <v>4</v>
      </c>
      <c r="AU49" s="11">
        <v>1.2166666666666666</v>
      </c>
      <c r="AV49" s="12">
        <f t="shared" si="22"/>
        <v>0</v>
      </c>
      <c r="AW49" s="13">
        <f t="shared" si="23"/>
        <v>0</v>
      </c>
      <c r="AX49" s="13">
        <f t="shared" si="24"/>
        <v>0</v>
      </c>
      <c r="AY49" s="11">
        <v>1.3118055555555557</v>
      </c>
      <c r="AZ49" s="12">
        <f t="shared" si="25"/>
        <v>9.5138888888889106E-2</v>
      </c>
      <c r="BA49" s="90">
        <f t="shared" si="26"/>
        <v>2</v>
      </c>
      <c r="BB49" s="90">
        <f t="shared" si="27"/>
        <v>17</v>
      </c>
      <c r="BC49" s="11">
        <v>1.2180555555555554</v>
      </c>
      <c r="BD49" s="11">
        <v>1.3138888888888889</v>
      </c>
      <c r="BE49" s="12">
        <f t="shared" si="28"/>
        <v>9.5833333333333437E-2</v>
      </c>
      <c r="BF49" s="13">
        <f t="shared" si="29"/>
        <v>2</v>
      </c>
      <c r="BG49" s="13">
        <f t="shared" si="30"/>
        <v>18</v>
      </c>
      <c r="BH49" s="68"/>
      <c r="BI49" s="68"/>
      <c r="BJ49" s="91"/>
      <c r="BK49" s="69">
        <f>BI49-BH49</f>
        <v>0</v>
      </c>
      <c r="BL49" s="13">
        <f t="shared" si="131"/>
        <v>0</v>
      </c>
      <c r="BM49" s="13">
        <f t="shared" si="132"/>
        <v>0</v>
      </c>
      <c r="BN49" s="11">
        <v>1.33125</v>
      </c>
      <c r="BO49" s="12">
        <f t="shared" si="31"/>
        <v>1.736111111111116E-2</v>
      </c>
      <c r="BP49" s="90">
        <f t="shared" si="32"/>
        <v>0</v>
      </c>
      <c r="BQ49" s="90">
        <f t="shared" si="33"/>
        <v>25</v>
      </c>
      <c r="BR49" s="11">
        <v>1.3368055555555556</v>
      </c>
      <c r="BS49" s="12">
        <f t="shared" si="34"/>
        <v>5.5555555555555358E-3</v>
      </c>
      <c r="BT49" s="90">
        <f t="shared" si="35"/>
        <v>0</v>
      </c>
      <c r="BU49" s="90">
        <f t="shared" si="36"/>
        <v>8</v>
      </c>
      <c r="BV49" s="11">
        <v>1.3368055555555556</v>
      </c>
      <c r="BW49" s="11">
        <v>1.3402777777777777</v>
      </c>
      <c r="BX49" s="12">
        <f t="shared" si="37"/>
        <v>3.4722222222220989E-3</v>
      </c>
      <c r="BY49" s="13">
        <f t="shared" si="38"/>
        <v>0</v>
      </c>
      <c r="BZ49" s="13">
        <f t="shared" si="39"/>
        <v>5</v>
      </c>
      <c r="CA49" s="12">
        <f t="shared" si="40"/>
        <v>0.27777777777777768</v>
      </c>
      <c r="CB49" s="13">
        <f t="shared" si="41"/>
        <v>6</v>
      </c>
      <c r="CC49" s="13">
        <f t="shared" si="42"/>
        <v>40</v>
      </c>
      <c r="CD49" s="12">
        <f>AD49+AR49+BO49+BS49</f>
        <v>5.0000000000000044E-2</v>
      </c>
      <c r="CE49" s="13">
        <f t="shared" si="43"/>
        <v>1</v>
      </c>
      <c r="CF49" s="13">
        <f t="shared" si="67"/>
        <v>12</v>
      </c>
      <c r="CG49" s="12">
        <f t="shared" si="85"/>
        <v>6.944444444444442E-2</v>
      </c>
      <c r="CH49" s="13">
        <f t="shared" si="44"/>
        <v>1</v>
      </c>
      <c r="CI49" s="13">
        <f t="shared" si="45"/>
        <v>40</v>
      </c>
      <c r="CJ49" s="12">
        <f t="shared" si="86"/>
        <v>9.5138888888889106E-2</v>
      </c>
      <c r="CK49" s="13">
        <f t="shared" si="46"/>
        <v>2</v>
      </c>
      <c r="CL49" s="13">
        <f t="shared" si="47"/>
        <v>17</v>
      </c>
      <c r="CM49" s="69">
        <f t="shared" si="133"/>
        <v>0</v>
      </c>
      <c r="CN49" s="89">
        <f t="shared" si="134"/>
        <v>0</v>
      </c>
      <c r="CO49" s="90">
        <f t="shared" si="135"/>
        <v>0</v>
      </c>
      <c r="CP49" s="12">
        <f t="shared" si="48"/>
        <v>7.5694444444444661E-2</v>
      </c>
      <c r="CQ49" s="13">
        <f t="shared" si="49"/>
        <v>1</v>
      </c>
      <c r="CR49" s="13">
        <f t="shared" si="50"/>
        <v>49</v>
      </c>
      <c r="CS49" s="11">
        <v>0</v>
      </c>
      <c r="CT49" s="13">
        <f t="shared" si="51"/>
        <v>0</v>
      </c>
      <c r="CU49" s="13">
        <f t="shared" si="52"/>
        <v>0</v>
      </c>
      <c r="CV49" s="11">
        <v>0</v>
      </c>
      <c r="CW49" s="13">
        <f t="shared" si="68"/>
        <v>0</v>
      </c>
      <c r="CX49" s="13">
        <f t="shared" si="53"/>
        <v>0</v>
      </c>
      <c r="CY49" s="11">
        <v>0</v>
      </c>
      <c r="CZ49" s="13">
        <f t="shared" si="54"/>
        <v>0</v>
      </c>
      <c r="DA49" s="13">
        <f t="shared" si="55"/>
        <v>0</v>
      </c>
      <c r="DB49" s="11">
        <v>0</v>
      </c>
      <c r="DC49" s="13">
        <f t="shared" si="56"/>
        <v>0</v>
      </c>
      <c r="DD49" s="13">
        <f t="shared" si="57"/>
        <v>0</v>
      </c>
      <c r="DE49" s="11">
        <v>0</v>
      </c>
      <c r="DF49" s="13">
        <f t="shared" si="58"/>
        <v>0</v>
      </c>
      <c r="DG49" s="13">
        <f t="shared" si="59"/>
        <v>0</v>
      </c>
      <c r="DH49" s="11">
        <v>1.9444444444444445E-2</v>
      </c>
      <c r="DI49" s="13">
        <f t="shared" si="60"/>
        <v>0</v>
      </c>
      <c r="DJ49" s="13">
        <f t="shared" si="61"/>
        <v>28</v>
      </c>
      <c r="DK49" s="11">
        <v>0</v>
      </c>
      <c r="DL49" s="35">
        <f t="shared" si="62"/>
        <v>0</v>
      </c>
      <c r="DM49" s="61">
        <f t="shared" si="63"/>
        <v>0</v>
      </c>
      <c r="DN49" s="66">
        <f t="shared" si="129"/>
        <v>164914.23000000001</v>
      </c>
      <c r="DO49" s="74">
        <f t="shared" si="128"/>
        <v>2739</v>
      </c>
      <c r="DP49" s="66">
        <f t="shared" si="64"/>
        <v>63.733050847457626</v>
      </c>
      <c r="DQ49" s="66">
        <f t="shared" si="127"/>
        <v>60.209649507119387</v>
      </c>
      <c r="DR49" s="66">
        <f t="shared" si="100"/>
        <v>58</v>
      </c>
      <c r="DS49" s="75">
        <f t="shared" si="101"/>
        <v>694</v>
      </c>
      <c r="DT49" s="66">
        <f t="shared" si="102"/>
        <v>11.566666666666666</v>
      </c>
      <c r="DU49" s="66">
        <f t="shared" si="103"/>
        <v>69.566666666666663</v>
      </c>
      <c r="DV49" s="66">
        <f t="shared" si="110"/>
        <v>2.4845238095238096</v>
      </c>
      <c r="DW49" s="66">
        <f t="shared" si="87"/>
        <v>2</v>
      </c>
      <c r="DX49" s="66">
        <f t="shared" si="71"/>
        <v>0.48452380952380958</v>
      </c>
      <c r="DY49" s="66">
        <f t="shared" si="72"/>
        <v>29.071428571428577</v>
      </c>
      <c r="DZ49" s="66">
        <f t="shared" si="66"/>
        <v>30</v>
      </c>
      <c r="EA49" s="66">
        <f t="shared" si="73"/>
        <v>2</v>
      </c>
      <c r="EB49" s="66">
        <f t="shared" si="74"/>
        <v>30</v>
      </c>
      <c r="EC49" s="66">
        <f t="shared" si="112"/>
        <v>28</v>
      </c>
      <c r="ED49" s="66">
        <f t="shared" si="113"/>
        <v>880</v>
      </c>
      <c r="EE49" s="66">
        <f t="shared" si="75"/>
        <v>14.666666666666666</v>
      </c>
      <c r="EF49" s="66">
        <f t="shared" si="114"/>
        <v>42.666666666666664</v>
      </c>
      <c r="EG49" s="66">
        <f t="shared" si="115"/>
        <v>1.5238095238095237</v>
      </c>
      <c r="EH49" s="66">
        <f t="shared" si="78"/>
        <v>1</v>
      </c>
      <c r="EI49" s="66">
        <f t="shared" si="116"/>
        <v>0.52380952380952372</v>
      </c>
      <c r="EJ49" s="66">
        <f t="shared" si="80"/>
        <v>31.428571428571423</v>
      </c>
      <c r="EK49" s="66">
        <f t="shared" si="81"/>
        <v>32</v>
      </c>
      <c r="EL49" s="66">
        <f t="shared" si="117"/>
        <v>1</v>
      </c>
      <c r="EM49" s="66">
        <f t="shared" si="118"/>
        <v>32</v>
      </c>
      <c r="EN49" s="66">
        <f t="shared" si="119"/>
        <v>99</v>
      </c>
      <c r="EO49" s="66">
        <f t="shared" si="120"/>
        <v>843</v>
      </c>
      <c r="EP49" s="66">
        <f t="shared" si="91"/>
        <v>14.05</v>
      </c>
      <c r="EQ49" s="66">
        <f t="shared" si="121"/>
        <v>113.05</v>
      </c>
      <c r="ER49" s="66">
        <f t="shared" si="122"/>
        <v>4.0374999999999996</v>
      </c>
      <c r="ES49" s="66">
        <f t="shared" si="94"/>
        <v>4</v>
      </c>
      <c r="ET49" s="66">
        <f t="shared" si="123"/>
        <v>3.7499999999999645E-2</v>
      </c>
      <c r="EU49" s="66">
        <f t="shared" si="96"/>
        <v>2.2499999999999787</v>
      </c>
      <c r="EV49" s="66">
        <f t="shared" si="97"/>
        <v>3</v>
      </c>
      <c r="EW49" s="66">
        <f t="shared" si="124"/>
        <v>4</v>
      </c>
      <c r="EX49" s="66">
        <f t="shared" si="125"/>
        <v>3</v>
      </c>
      <c r="EY49" s="66">
        <f t="shared" si="136"/>
        <v>11</v>
      </c>
      <c r="EZ49" s="66">
        <f t="shared" si="137"/>
        <v>70</v>
      </c>
      <c r="FA49" s="66">
        <f t="shared" si="138"/>
        <v>1.1666666666666667</v>
      </c>
      <c r="FB49" s="66">
        <f t="shared" si="139"/>
        <v>12.166666666666666</v>
      </c>
      <c r="FC49" s="66" t="e">
        <f t="shared" si="140"/>
        <v>#DIV/0!</v>
      </c>
      <c r="FD49" s="66" t="e">
        <f t="shared" si="141"/>
        <v>#DIV/0!</v>
      </c>
      <c r="FE49" s="66" t="e">
        <f t="shared" si="142"/>
        <v>#DIV/0!</v>
      </c>
      <c r="FF49" s="66" t="e">
        <f t="shared" si="143"/>
        <v>#DIV/0!</v>
      </c>
      <c r="FG49" s="66" t="e">
        <f t="shared" si="144"/>
        <v>#DIV/0!</v>
      </c>
      <c r="FH49" s="66" t="e">
        <f t="shared" si="145"/>
        <v>#DIV/0!</v>
      </c>
      <c r="FI49" s="66" t="e">
        <f t="shared" si="146"/>
        <v>#DIV/0!</v>
      </c>
    </row>
    <row r="50" spans="1:165" ht="30">
      <c r="A50" s="175">
        <v>49</v>
      </c>
      <c r="B50" s="166">
        <v>29</v>
      </c>
      <c r="C50" s="72">
        <v>40723</v>
      </c>
      <c r="D50" s="73">
        <f t="shared" si="0"/>
        <v>6</v>
      </c>
      <c r="E50" s="9" t="s">
        <v>171</v>
      </c>
      <c r="F50" s="166">
        <v>7</v>
      </c>
      <c r="G50" s="10" t="s">
        <v>172</v>
      </c>
      <c r="H50" s="10" t="s">
        <v>310</v>
      </c>
      <c r="I50" s="10" t="s">
        <v>311</v>
      </c>
      <c r="J50" s="11">
        <v>0.47916666666666669</v>
      </c>
      <c r="K50" s="73">
        <v>3589.12</v>
      </c>
      <c r="L50" s="10" t="s">
        <v>34</v>
      </c>
      <c r="M50" s="166">
        <v>58</v>
      </c>
      <c r="N50" s="166">
        <v>0</v>
      </c>
      <c r="O50" s="10" t="s">
        <v>182</v>
      </c>
      <c r="P50" s="11">
        <v>0.47916666666666669</v>
      </c>
      <c r="Q50" s="11">
        <v>0.47916666666666669</v>
      </c>
      <c r="R50" s="12">
        <f t="shared" si="1"/>
        <v>0</v>
      </c>
      <c r="S50" s="13">
        <f t="shared" si="2"/>
        <v>0</v>
      </c>
      <c r="T50" s="13">
        <f t="shared" si="3"/>
        <v>0</v>
      </c>
      <c r="U50" s="11">
        <v>0.4826388888888889</v>
      </c>
      <c r="V50" s="12">
        <f t="shared" si="4"/>
        <v>3.4722222222222099E-3</v>
      </c>
      <c r="W50" s="13">
        <f t="shared" si="5"/>
        <v>0</v>
      </c>
      <c r="X50" s="13">
        <f t="shared" si="6"/>
        <v>5</v>
      </c>
      <c r="Y50" s="11">
        <v>0.4826388888888889</v>
      </c>
      <c r="Z50" s="12">
        <f t="shared" si="7"/>
        <v>0</v>
      </c>
      <c r="AA50" s="13">
        <f t="shared" si="8"/>
        <v>0</v>
      </c>
      <c r="AB50" s="13">
        <f t="shared" si="9"/>
        <v>0</v>
      </c>
      <c r="AC50" s="11">
        <v>0.4861111111111111</v>
      </c>
      <c r="AD50" s="12">
        <f t="shared" si="10"/>
        <v>3.4722222222222099E-3</v>
      </c>
      <c r="AE50" s="13">
        <f t="shared" si="11"/>
        <v>0</v>
      </c>
      <c r="AF50" s="13">
        <f t="shared" si="12"/>
        <v>5</v>
      </c>
      <c r="AG50" s="11">
        <v>0.5</v>
      </c>
      <c r="AH50" s="11">
        <v>0.54166666666666663</v>
      </c>
      <c r="AI50" s="12">
        <f t="shared" si="13"/>
        <v>4.166666666666663E-2</v>
      </c>
      <c r="AJ50" s="90">
        <f t="shared" si="14"/>
        <v>1</v>
      </c>
      <c r="AK50" s="90">
        <f t="shared" si="15"/>
        <v>0</v>
      </c>
      <c r="AL50" s="11">
        <v>0.5</v>
      </c>
      <c r="AM50" s="11">
        <v>0.54166666666666663</v>
      </c>
      <c r="AN50" s="12">
        <f t="shared" si="16"/>
        <v>4.166666666666663E-2</v>
      </c>
      <c r="AO50" s="13">
        <f t="shared" si="17"/>
        <v>1</v>
      </c>
      <c r="AP50" s="13">
        <f t="shared" si="18"/>
        <v>0</v>
      </c>
      <c r="AQ50" s="11">
        <v>0.54513888888888895</v>
      </c>
      <c r="AR50" s="12">
        <f t="shared" si="19"/>
        <v>3.4722222222223209E-3</v>
      </c>
      <c r="AS50" s="90">
        <f t="shared" si="20"/>
        <v>0</v>
      </c>
      <c r="AT50" s="13">
        <f t="shared" si="21"/>
        <v>5</v>
      </c>
      <c r="AU50" s="11">
        <v>0.54652777777777783</v>
      </c>
      <c r="AV50" s="12">
        <f t="shared" si="22"/>
        <v>1.388888888888884E-3</v>
      </c>
      <c r="AW50" s="13">
        <f t="shared" si="23"/>
        <v>0</v>
      </c>
      <c r="AX50" s="13">
        <f t="shared" si="24"/>
        <v>2</v>
      </c>
      <c r="AY50" s="11">
        <v>0.7993055555555556</v>
      </c>
      <c r="AZ50" s="12">
        <f t="shared" si="25"/>
        <v>0.25277777777777777</v>
      </c>
      <c r="BA50" s="90">
        <f t="shared" si="26"/>
        <v>6</v>
      </c>
      <c r="BB50" s="90">
        <f t="shared" si="27"/>
        <v>4</v>
      </c>
      <c r="BC50" s="11">
        <v>0.54722222222222217</v>
      </c>
      <c r="BD50" s="11">
        <v>0.80138888888888893</v>
      </c>
      <c r="BE50" s="12">
        <f t="shared" si="28"/>
        <v>0.25416666666666676</v>
      </c>
      <c r="BF50" s="13">
        <f t="shared" si="29"/>
        <v>6</v>
      </c>
      <c r="BG50" s="13">
        <f t="shared" si="30"/>
        <v>6</v>
      </c>
      <c r="BH50" s="68">
        <v>0.54791666666666672</v>
      </c>
      <c r="BI50" s="68">
        <v>0.80208333333333337</v>
      </c>
      <c r="BJ50" s="91">
        <v>5</v>
      </c>
      <c r="BK50" s="69">
        <f>BI50-BH50</f>
        <v>0.25416666666666665</v>
      </c>
      <c r="BL50" s="13">
        <f t="shared" si="131"/>
        <v>6</v>
      </c>
      <c r="BM50" s="13">
        <f t="shared" si="132"/>
        <v>6</v>
      </c>
      <c r="BN50" s="11">
        <v>0.8125</v>
      </c>
      <c r="BO50" s="12">
        <f t="shared" si="31"/>
        <v>1.1111111111111072E-2</v>
      </c>
      <c r="BP50" s="90">
        <f t="shared" si="32"/>
        <v>0</v>
      </c>
      <c r="BQ50" s="90">
        <f t="shared" si="33"/>
        <v>16</v>
      </c>
      <c r="BR50" s="11">
        <v>0.81944444444444453</v>
      </c>
      <c r="BS50" s="12">
        <f t="shared" si="34"/>
        <v>6.9444444444445308E-3</v>
      </c>
      <c r="BT50" s="90">
        <f t="shared" si="35"/>
        <v>0</v>
      </c>
      <c r="BU50" s="90">
        <f t="shared" si="36"/>
        <v>10</v>
      </c>
      <c r="BV50" s="11">
        <v>0.81944444444444453</v>
      </c>
      <c r="BW50" s="11">
        <v>0.82152777777777775</v>
      </c>
      <c r="BX50" s="12">
        <f t="shared" si="37"/>
        <v>2.0833333333332149E-3</v>
      </c>
      <c r="BY50" s="13">
        <f t="shared" si="38"/>
        <v>0</v>
      </c>
      <c r="BZ50" s="13">
        <f t="shared" si="39"/>
        <v>3</v>
      </c>
      <c r="CA50" s="12">
        <f t="shared" si="40"/>
        <v>0.34236111111111106</v>
      </c>
      <c r="CB50" s="13">
        <f t="shared" si="41"/>
        <v>8</v>
      </c>
      <c r="CC50" s="13">
        <f t="shared" si="42"/>
        <v>13</v>
      </c>
      <c r="CD50" s="12">
        <f t="shared" ref="CD50:CD113" si="147">AD50+AR50+BO50+BS50</f>
        <v>2.5000000000000133E-2</v>
      </c>
      <c r="CE50" s="13">
        <f t="shared" si="43"/>
        <v>0</v>
      </c>
      <c r="CF50" s="13">
        <f t="shared" si="67"/>
        <v>36</v>
      </c>
      <c r="CG50" s="12">
        <f t="shared" si="85"/>
        <v>4.166666666666663E-2</v>
      </c>
      <c r="CH50" s="13">
        <f t="shared" si="44"/>
        <v>1</v>
      </c>
      <c r="CI50" s="13">
        <f t="shared" si="45"/>
        <v>0</v>
      </c>
      <c r="CJ50" s="12">
        <f t="shared" si="86"/>
        <v>0.25277777777777777</v>
      </c>
      <c r="CK50" s="13">
        <f t="shared" si="46"/>
        <v>6</v>
      </c>
      <c r="CL50" s="13">
        <f t="shared" si="47"/>
        <v>4</v>
      </c>
      <c r="CM50" s="69">
        <f>BK50</f>
        <v>0.25416666666666665</v>
      </c>
      <c r="CN50" s="89">
        <f t="shared" si="134"/>
        <v>6</v>
      </c>
      <c r="CO50" s="90">
        <f t="shared" si="135"/>
        <v>6</v>
      </c>
      <c r="CP50" s="12">
        <f t="shared" si="48"/>
        <v>0.12291666666666665</v>
      </c>
      <c r="CQ50" s="13">
        <f t="shared" si="49"/>
        <v>2</v>
      </c>
      <c r="CR50" s="13">
        <f t="shared" si="50"/>
        <v>57</v>
      </c>
      <c r="CS50" s="11">
        <v>0</v>
      </c>
      <c r="CT50" s="13">
        <f t="shared" si="51"/>
        <v>0</v>
      </c>
      <c r="CU50" s="13">
        <f t="shared" si="52"/>
        <v>0</v>
      </c>
      <c r="CV50" s="11">
        <v>0</v>
      </c>
      <c r="CW50" s="13">
        <f t="shared" si="68"/>
        <v>0</v>
      </c>
      <c r="CX50" s="13">
        <f t="shared" si="53"/>
        <v>0</v>
      </c>
      <c r="CY50" s="11">
        <v>1.5972222222222224E-2</v>
      </c>
      <c r="CZ50" s="13">
        <f t="shared" si="54"/>
        <v>0</v>
      </c>
      <c r="DA50" s="13">
        <f t="shared" si="55"/>
        <v>23</v>
      </c>
      <c r="DB50" s="11"/>
      <c r="DC50" s="13">
        <f t="shared" si="56"/>
        <v>0</v>
      </c>
      <c r="DD50" s="13">
        <f t="shared" si="57"/>
        <v>0</v>
      </c>
      <c r="DE50" s="11">
        <v>0</v>
      </c>
      <c r="DF50" s="13">
        <f t="shared" si="58"/>
        <v>0</v>
      </c>
      <c r="DG50" s="13">
        <f t="shared" si="59"/>
        <v>0</v>
      </c>
      <c r="DH50" s="11">
        <v>0.11388888888888889</v>
      </c>
      <c r="DI50" s="13">
        <f t="shared" si="60"/>
        <v>2</v>
      </c>
      <c r="DJ50" s="13">
        <f t="shared" si="61"/>
        <v>44</v>
      </c>
      <c r="DK50" s="11">
        <v>0</v>
      </c>
      <c r="DL50" s="35">
        <f t="shared" si="62"/>
        <v>0</v>
      </c>
      <c r="DM50" s="61">
        <f t="shared" si="63"/>
        <v>0</v>
      </c>
      <c r="DN50" s="66">
        <f t="shared" si="129"/>
        <v>168503.35</v>
      </c>
      <c r="DO50" s="74">
        <f t="shared" si="128"/>
        <v>2797</v>
      </c>
      <c r="DP50" s="66">
        <f t="shared" si="64"/>
        <v>61.881379310344826</v>
      </c>
      <c r="DQ50" s="66">
        <f t="shared" si="127"/>
        <v>60.244315337861998</v>
      </c>
      <c r="DR50" s="66">
        <f t="shared" si="100"/>
        <v>58</v>
      </c>
      <c r="DS50" s="75">
        <f t="shared" si="101"/>
        <v>730</v>
      </c>
      <c r="DT50" s="66">
        <f t="shared" si="102"/>
        <v>12.166666666666666</v>
      </c>
      <c r="DU50" s="66">
        <f t="shared" si="103"/>
        <v>70.166666666666671</v>
      </c>
      <c r="DV50" s="66">
        <f t="shared" si="110"/>
        <v>2.4195402298850577</v>
      </c>
      <c r="DW50" s="66">
        <f t="shared" si="87"/>
        <v>2</v>
      </c>
      <c r="DX50" s="66">
        <f t="shared" si="71"/>
        <v>0.41954022988505768</v>
      </c>
      <c r="DY50" s="66">
        <f t="shared" si="72"/>
        <v>25.172413793103459</v>
      </c>
      <c r="DZ50" s="66">
        <f t="shared" si="66"/>
        <v>26</v>
      </c>
      <c r="EA50" s="66">
        <f t="shared" si="73"/>
        <v>2</v>
      </c>
      <c r="EB50" s="66">
        <f t="shared" si="74"/>
        <v>26</v>
      </c>
      <c r="EC50" s="66">
        <f t="shared" si="112"/>
        <v>29</v>
      </c>
      <c r="ED50" s="66">
        <f t="shared" si="113"/>
        <v>880</v>
      </c>
      <c r="EE50" s="66">
        <f t="shared" si="75"/>
        <v>14.666666666666666</v>
      </c>
      <c r="EF50" s="66">
        <f t="shared" si="114"/>
        <v>43.666666666666664</v>
      </c>
      <c r="EG50" s="66">
        <f t="shared" si="115"/>
        <v>1.5057471264367814</v>
      </c>
      <c r="EH50" s="66">
        <f t="shared" si="78"/>
        <v>1</v>
      </c>
      <c r="EI50" s="66">
        <f t="shared" si="116"/>
        <v>0.50574712643678144</v>
      </c>
      <c r="EJ50" s="66">
        <f t="shared" si="80"/>
        <v>30.344827586206886</v>
      </c>
      <c r="EK50" s="66">
        <f t="shared" si="81"/>
        <v>31</v>
      </c>
      <c r="EL50" s="66">
        <f t="shared" si="117"/>
        <v>1</v>
      </c>
      <c r="EM50" s="66">
        <f t="shared" si="118"/>
        <v>31</v>
      </c>
      <c r="EN50" s="66">
        <f t="shared" si="119"/>
        <v>105</v>
      </c>
      <c r="EO50" s="66">
        <f t="shared" si="120"/>
        <v>847</v>
      </c>
      <c r="EP50" s="66">
        <f t="shared" si="91"/>
        <v>14.116666666666667</v>
      </c>
      <c r="EQ50" s="66">
        <f t="shared" si="121"/>
        <v>119.11666666666667</v>
      </c>
      <c r="ER50" s="66">
        <f t="shared" si="122"/>
        <v>4.107471264367816</v>
      </c>
      <c r="ES50" s="66">
        <f t="shared" si="94"/>
        <v>4</v>
      </c>
      <c r="ET50" s="66">
        <f t="shared" si="123"/>
        <v>0.10747126436781596</v>
      </c>
      <c r="EU50" s="66">
        <f t="shared" si="96"/>
        <v>6.4482758620689573</v>
      </c>
      <c r="EV50" s="66">
        <f t="shared" si="97"/>
        <v>7</v>
      </c>
      <c r="EW50" s="66">
        <f t="shared" si="124"/>
        <v>4</v>
      </c>
      <c r="EX50" s="66">
        <f t="shared" si="125"/>
        <v>7</v>
      </c>
      <c r="EY50" s="66">
        <f t="shared" si="136"/>
        <v>17</v>
      </c>
      <c r="EZ50" s="66">
        <f t="shared" si="137"/>
        <v>76</v>
      </c>
      <c r="FA50" s="66">
        <f t="shared" si="138"/>
        <v>1.2666666666666666</v>
      </c>
      <c r="FB50" s="66">
        <f t="shared" si="139"/>
        <v>18.266666666666666</v>
      </c>
      <c r="FC50" s="66">
        <f t="shared" si="140"/>
        <v>3.6533333333333333</v>
      </c>
      <c r="FD50" s="66">
        <f t="shared" si="141"/>
        <v>3</v>
      </c>
      <c r="FE50" s="66">
        <f t="shared" si="142"/>
        <v>0.65333333333333332</v>
      </c>
      <c r="FF50" s="66">
        <f t="shared" si="143"/>
        <v>39.200000000000003</v>
      </c>
      <c r="FG50" s="66">
        <f t="shared" si="144"/>
        <v>39</v>
      </c>
      <c r="FH50" s="66">
        <f t="shared" si="145"/>
        <v>3</v>
      </c>
      <c r="FI50" s="66">
        <f t="shared" si="146"/>
        <v>39</v>
      </c>
    </row>
    <row r="51" spans="1:165" ht="18" customHeight="1">
      <c r="A51" s="175">
        <v>50</v>
      </c>
      <c r="B51" s="166">
        <v>30</v>
      </c>
      <c r="C51" s="72">
        <v>40724</v>
      </c>
      <c r="D51" s="73">
        <f t="shared" si="0"/>
        <v>6</v>
      </c>
      <c r="E51" s="9" t="s">
        <v>39</v>
      </c>
      <c r="F51" s="166">
        <v>16</v>
      </c>
      <c r="G51" s="10" t="s">
        <v>38</v>
      </c>
      <c r="H51" s="10" t="s">
        <v>175</v>
      </c>
      <c r="I51" s="10" t="s">
        <v>176</v>
      </c>
      <c r="J51" s="11">
        <v>1.125</v>
      </c>
      <c r="K51" s="73">
        <v>3719.36</v>
      </c>
      <c r="L51" s="10" t="s">
        <v>33</v>
      </c>
      <c r="M51" s="166">
        <v>59</v>
      </c>
      <c r="N51" s="166">
        <v>0</v>
      </c>
      <c r="O51" s="10" t="s">
        <v>182</v>
      </c>
      <c r="P51" s="11">
        <v>1.125</v>
      </c>
      <c r="Q51" s="11">
        <v>1.125</v>
      </c>
      <c r="R51" s="12">
        <f t="shared" si="1"/>
        <v>0</v>
      </c>
      <c r="S51" s="13">
        <f t="shared" si="2"/>
        <v>0</v>
      </c>
      <c r="T51" s="13">
        <f t="shared" si="3"/>
        <v>0</v>
      </c>
      <c r="U51" s="11">
        <v>1.1284722222222221</v>
      </c>
      <c r="V51" s="12">
        <f t="shared" si="4"/>
        <v>3.4722222222220989E-3</v>
      </c>
      <c r="W51" s="13">
        <f t="shared" si="5"/>
        <v>0</v>
      </c>
      <c r="X51" s="13">
        <f t="shared" si="6"/>
        <v>5</v>
      </c>
      <c r="Y51" s="11">
        <v>1.1284722222222221</v>
      </c>
      <c r="Z51" s="12">
        <f t="shared" si="7"/>
        <v>0</v>
      </c>
      <c r="AA51" s="13">
        <f t="shared" si="8"/>
        <v>0</v>
      </c>
      <c r="AB51" s="13">
        <f t="shared" si="9"/>
        <v>0</v>
      </c>
      <c r="AC51" s="11">
        <v>1.1354166666666667</v>
      </c>
      <c r="AD51" s="12">
        <f t="shared" si="10"/>
        <v>6.9444444444446418E-3</v>
      </c>
      <c r="AE51" s="13">
        <f t="shared" si="11"/>
        <v>0</v>
      </c>
      <c r="AF51" s="13">
        <f t="shared" si="12"/>
        <v>10</v>
      </c>
      <c r="AG51" s="11">
        <v>1.1354166666666667</v>
      </c>
      <c r="AH51" s="11">
        <v>1.1527777777777779</v>
      </c>
      <c r="AI51" s="12">
        <f t="shared" si="13"/>
        <v>1.736111111111116E-2</v>
      </c>
      <c r="AJ51" s="90">
        <f t="shared" si="14"/>
        <v>0</v>
      </c>
      <c r="AK51" s="90">
        <f t="shared" si="15"/>
        <v>25</v>
      </c>
      <c r="AL51" s="11">
        <v>1.1354166666666667</v>
      </c>
      <c r="AM51" s="11">
        <v>1.1527777777777779</v>
      </c>
      <c r="AN51" s="12">
        <f t="shared" si="16"/>
        <v>1.736111111111116E-2</v>
      </c>
      <c r="AO51" s="13">
        <f t="shared" si="17"/>
        <v>0</v>
      </c>
      <c r="AP51" s="13">
        <f t="shared" si="18"/>
        <v>25</v>
      </c>
      <c r="AQ51" s="11">
        <v>1.15625</v>
      </c>
      <c r="AR51" s="12">
        <f t="shared" si="19"/>
        <v>3.4722222222220989E-3</v>
      </c>
      <c r="AS51" s="90">
        <f t="shared" si="20"/>
        <v>0</v>
      </c>
      <c r="AT51" s="13">
        <f t="shared" si="21"/>
        <v>5</v>
      </c>
      <c r="AU51" s="11">
        <v>1.2152777777777779</v>
      </c>
      <c r="AV51" s="12">
        <f t="shared" si="22"/>
        <v>5.9027777777777901E-2</v>
      </c>
      <c r="AW51" s="13">
        <f t="shared" si="23"/>
        <v>1</v>
      </c>
      <c r="AX51" s="13">
        <f t="shared" si="24"/>
        <v>25</v>
      </c>
      <c r="AY51" s="11">
        <v>1.3569444444444445</v>
      </c>
      <c r="AZ51" s="12">
        <f t="shared" si="25"/>
        <v>0.14166666666666661</v>
      </c>
      <c r="BA51" s="90">
        <f t="shared" si="26"/>
        <v>3</v>
      </c>
      <c r="BB51" s="90">
        <f t="shared" si="27"/>
        <v>24</v>
      </c>
      <c r="BC51" s="11">
        <v>1.3569444444444445</v>
      </c>
      <c r="BD51" s="11">
        <v>1.3569444444444445</v>
      </c>
      <c r="BE51" s="12">
        <f t="shared" si="28"/>
        <v>0</v>
      </c>
      <c r="BF51" s="13">
        <f t="shared" si="29"/>
        <v>0</v>
      </c>
      <c r="BG51" s="13">
        <f t="shared" si="30"/>
        <v>0</v>
      </c>
      <c r="BH51" s="11">
        <v>1.3569444444444445</v>
      </c>
      <c r="BI51" s="11">
        <v>1.3569444444444445</v>
      </c>
      <c r="BJ51" s="93">
        <v>6</v>
      </c>
      <c r="BK51" s="69">
        <f t="shared" ref="BK51:BK114" si="148">BI51-BH51</f>
        <v>0</v>
      </c>
      <c r="BL51" s="13">
        <f t="shared" ref="BL51:BL103" si="149">HOUR(BK51)</f>
        <v>0</v>
      </c>
      <c r="BM51" s="13">
        <f t="shared" ref="BM51:BM103" si="150">MINUTE(BK51)</f>
        <v>0</v>
      </c>
      <c r="BN51" s="11">
        <v>1.3645833333333333</v>
      </c>
      <c r="BO51" s="12">
        <f t="shared" si="31"/>
        <v>7.6388888888887507E-3</v>
      </c>
      <c r="BP51" s="90">
        <f t="shared" si="32"/>
        <v>0</v>
      </c>
      <c r="BQ51" s="90">
        <f t="shared" si="33"/>
        <v>11</v>
      </c>
      <c r="BR51" s="11">
        <v>1.3680555555555556</v>
      </c>
      <c r="BS51" s="12">
        <f t="shared" si="34"/>
        <v>3.4722222222223209E-3</v>
      </c>
      <c r="BT51" s="90">
        <f t="shared" si="35"/>
        <v>0</v>
      </c>
      <c r="BU51" s="90">
        <f t="shared" si="36"/>
        <v>5</v>
      </c>
      <c r="BV51" s="11">
        <v>1.3680555555555556</v>
      </c>
      <c r="BW51" s="11">
        <v>1.3729166666666668</v>
      </c>
      <c r="BX51" s="12">
        <f t="shared" si="37"/>
        <v>4.8611111111112049E-3</v>
      </c>
      <c r="BY51" s="13">
        <f t="shared" si="38"/>
        <v>0</v>
      </c>
      <c r="BZ51" s="13">
        <f t="shared" si="39"/>
        <v>7</v>
      </c>
      <c r="CA51" s="12">
        <f t="shared" si="40"/>
        <v>0.24791666666666679</v>
      </c>
      <c r="CB51" s="13">
        <f t="shared" si="41"/>
        <v>5</v>
      </c>
      <c r="CC51" s="13">
        <f t="shared" si="42"/>
        <v>57</v>
      </c>
      <c r="CD51" s="12">
        <f t="shared" si="147"/>
        <v>2.1527777777777812E-2</v>
      </c>
      <c r="CE51" s="13">
        <f t="shared" si="43"/>
        <v>0</v>
      </c>
      <c r="CF51" s="13">
        <f t="shared" si="67"/>
        <v>31</v>
      </c>
      <c r="CG51" s="12">
        <f t="shared" si="85"/>
        <v>1.736111111111116E-2</v>
      </c>
      <c r="CH51" s="13">
        <f t="shared" si="44"/>
        <v>0</v>
      </c>
      <c r="CI51" s="13">
        <f t="shared" si="45"/>
        <v>25</v>
      </c>
      <c r="CJ51" s="12">
        <f t="shared" si="86"/>
        <v>0.14166666666666661</v>
      </c>
      <c r="CK51" s="13">
        <f t="shared" si="46"/>
        <v>3</v>
      </c>
      <c r="CL51" s="13">
        <f t="shared" si="47"/>
        <v>24</v>
      </c>
      <c r="CM51" s="69">
        <f t="shared" ref="CM51:CM114" si="151">BK51</f>
        <v>0</v>
      </c>
      <c r="CN51" s="70">
        <f t="shared" ref="CN51:CN114" si="152">BL51</f>
        <v>0</v>
      </c>
      <c r="CO51" s="90">
        <f t="shared" si="135"/>
        <v>0</v>
      </c>
      <c r="CP51" s="12">
        <f t="shared" si="48"/>
        <v>6.458333333333327E-2</v>
      </c>
      <c r="CQ51" s="13">
        <f t="shared" si="49"/>
        <v>1</v>
      </c>
      <c r="CR51" s="13">
        <f t="shared" si="50"/>
        <v>33</v>
      </c>
      <c r="CS51" s="11">
        <v>0</v>
      </c>
      <c r="CT51" s="13">
        <f t="shared" si="51"/>
        <v>0</v>
      </c>
      <c r="CU51" s="13">
        <f t="shared" si="52"/>
        <v>0</v>
      </c>
      <c r="CV51" s="11">
        <v>0</v>
      </c>
      <c r="CW51" s="13">
        <f t="shared" si="68"/>
        <v>0</v>
      </c>
      <c r="CX51" s="13">
        <f t="shared" si="53"/>
        <v>0</v>
      </c>
      <c r="CY51" s="11">
        <v>0</v>
      </c>
      <c r="CZ51" s="13">
        <f t="shared" si="54"/>
        <v>0</v>
      </c>
      <c r="DA51" s="13">
        <f t="shared" si="55"/>
        <v>0</v>
      </c>
      <c r="DB51" s="11">
        <v>0</v>
      </c>
      <c r="DC51" s="13">
        <f t="shared" si="56"/>
        <v>0</v>
      </c>
      <c r="DD51" s="13">
        <f t="shared" si="57"/>
        <v>0</v>
      </c>
      <c r="DE51" s="11">
        <v>0</v>
      </c>
      <c r="DF51" s="13">
        <f t="shared" si="58"/>
        <v>0</v>
      </c>
      <c r="DG51" s="13">
        <f t="shared" si="59"/>
        <v>0</v>
      </c>
      <c r="DH51" s="11">
        <v>7.7083333333333337E-2</v>
      </c>
      <c r="DI51" s="13">
        <f t="shared" si="60"/>
        <v>1</v>
      </c>
      <c r="DJ51" s="13">
        <f t="shared" si="61"/>
        <v>51</v>
      </c>
      <c r="DK51" s="11">
        <v>0</v>
      </c>
      <c r="DL51" s="35">
        <f t="shared" si="62"/>
        <v>0</v>
      </c>
      <c r="DM51" s="61">
        <f t="shared" si="63"/>
        <v>0</v>
      </c>
      <c r="DN51" s="66">
        <f t="shared" si="129"/>
        <v>172222.71</v>
      </c>
      <c r="DO51" s="74">
        <f t="shared" si="128"/>
        <v>2856</v>
      </c>
      <c r="DP51" s="66">
        <f t="shared" si="64"/>
        <v>63.04</v>
      </c>
      <c r="DQ51" s="66">
        <f t="shared" si="127"/>
        <v>60.30206932773109</v>
      </c>
      <c r="DR51" s="66">
        <f t="shared" si="100"/>
        <v>58</v>
      </c>
      <c r="DS51" s="75">
        <f t="shared" si="101"/>
        <v>761</v>
      </c>
      <c r="DT51" s="66">
        <f t="shared" si="102"/>
        <v>12.683333333333334</v>
      </c>
      <c r="DU51" s="66">
        <f t="shared" si="103"/>
        <v>70.683333333333337</v>
      </c>
      <c r="DV51" s="66">
        <f t="shared" si="110"/>
        <v>2.3561111111111113</v>
      </c>
      <c r="DW51" s="66">
        <f t="shared" si="87"/>
        <v>2</v>
      </c>
      <c r="DX51" s="66">
        <f t="shared" si="71"/>
        <v>0.35611111111111127</v>
      </c>
      <c r="DY51" s="66">
        <f t="shared" si="72"/>
        <v>21.366666666666674</v>
      </c>
      <c r="DZ51" s="66">
        <f t="shared" si="66"/>
        <v>22</v>
      </c>
      <c r="EA51" s="66">
        <f t="shared" si="73"/>
        <v>2</v>
      </c>
      <c r="EB51" s="66">
        <f t="shared" si="74"/>
        <v>22</v>
      </c>
      <c r="EC51" s="66">
        <f t="shared" si="112"/>
        <v>29</v>
      </c>
      <c r="ED51" s="66">
        <f t="shared" si="113"/>
        <v>905</v>
      </c>
      <c r="EE51" s="66">
        <f t="shared" si="75"/>
        <v>15.083333333333334</v>
      </c>
      <c r="EF51" s="66">
        <f t="shared" si="114"/>
        <v>44.083333333333336</v>
      </c>
      <c r="EG51" s="66">
        <f t="shared" si="115"/>
        <v>1.4694444444444446</v>
      </c>
      <c r="EH51" s="66">
        <f t="shared" si="78"/>
        <v>1</v>
      </c>
      <c r="EI51" s="66">
        <f t="shared" si="116"/>
        <v>0.46944444444444455</v>
      </c>
      <c r="EJ51" s="66">
        <f t="shared" si="80"/>
        <v>28.166666666666671</v>
      </c>
      <c r="EK51" s="66">
        <f t="shared" si="81"/>
        <v>29</v>
      </c>
      <c r="EL51" s="66">
        <f t="shared" si="117"/>
        <v>1</v>
      </c>
      <c r="EM51" s="66">
        <f t="shared" si="118"/>
        <v>29</v>
      </c>
      <c r="EN51" s="66">
        <f t="shared" si="119"/>
        <v>108</v>
      </c>
      <c r="EO51" s="66">
        <f t="shared" si="120"/>
        <v>871</v>
      </c>
      <c r="EP51" s="66">
        <f t="shared" si="91"/>
        <v>14.516666666666667</v>
      </c>
      <c r="EQ51" s="66">
        <f t="shared" si="121"/>
        <v>122.51666666666667</v>
      </c>
      <c r="ER51" s="66">
        <f t="shared" si="122"/>
        <v>4.0838888888888887</v>
      </c>
      <c r="ES51" s="66">
        <f t="shared" si="94"/>
        <v>4</v>
      </c>
      <c r="ET51" s="66">
        <f t="shared" si="123"/>
        <v>8.388888888888868E-2</v>
      </c>
      <c r="EU51" s="66">
        <f t="shared" si="96"/>
        <v>5.0333333333333208</v>
      </c>
      <c r="EV51" s="66">
        <f t="shared" si="97"/>
        <v>6</v>
      </c>
      <c r="EW51" s="66">
        <f t="shared" si="124"/>
        <v>4</v>
      </c>
      <c r="EX51" s="66">
        <f t="shared" si="125"/>
        <v>6</v>
      </c>
      <c r="EY51" s="66">
        <f t="shared" si="136"/>
        <v>17</v>
      </c>
      <c r="EZ51" s="66">
        <f t="shared" si="137"/>
        <v>76</v>
      </c>
      <c r="FA51" s="66">
        <f t="shared" si="138"/>
        <v>1.2666666666666666</v>
      </c>
      <c r="FB51" s="66">
        <f t="shared" si="139"/>
        <v>18.266666666666666</v>
      </c>
      <c r="FC51" s="66">
        <f t="shared" si="140"/>
        <v>3.0444444444444443</v>
      </c>
      <c r="FD51" s="66">
        <f t="shared" si="141"/>
        <v>3</v>
      </c>
      <c r="FE51" s="66">
        <f t="shared" si="142"/>
        <v>4.4444444444444287E-2</v>
      </c>
      <c r="FF51" s="66">
        <f t="shared" si="143"/>
        <v>2.6666666666666572</v>
      </c>
      <c r="FG51" s="66">
        <f t="shared" si="144"/>
        <v>3</v>
      </c>
      <c r="FH51" s="66">
        <f t="shared" si="145"/>
        <v>3</v>
      </c>
      <c r="FI51" s="66">
        <f t="shared" si="146"/>
        <v>3</v>
      </c>
    </row>
    <row r="52" spans="1:165" s="87" customFormat="1" ht="30">
      <c r="A52" s="199">
        <v>51</v>
      </c>
      <c r="B52" s="172">
        <v>31</v>
      </c>
      <c r="C52" s="76">
        <v>40724</v>
      </c>
      <c r="D52" s="82">
        <f t="shared" si="0"/>
        <v>6</v>
      </c>
      <c r="E52" s="78" t="s">
        <v>39</v>
      </c>
      <c r="F52" s="172">
        <v>17</v>
      </c>
      <c r="G52" s="79" t="s">
        <v>38</v>
      </c>
      <c r="H52" s="79" t="s">
        <v>306</v>
      </c>
      <c r="I52" s="79" t="s">
        <v>307</v>
      </c>
      <c r="J52" s="83">
        <v>0.2951388888888889</v>
      </c>
      <c r="K52" s="82">
        <v>3392.42</v>
      </c>
      <c r="L52" s="79" t="s">
        <v>299</v>
      </c>
      <c r="M52" s="172">
        <v>56</v>
      </c>
      <c r="N52" s="172">
        <v>3</v>
      </c>
      <c r="O52" s="79" t="s">
        <v>278</v>
      </c>
      <c r="P52" s="83">
        <v>0.2951388888888889</v>
      </c>
      <c r="Q52" s="83">
        <v>0.2951388888888889</v>
      </c>
      <c r="R52" s="12">
        <f t="shared" si="1"/>
        <v>0</v>
      </c>
      <c r="S52" s="13">
        <f t="shared" si="2"/>
        <v>0</v>
      </c>
      <c r="T52" s="13">
        <f t="shared" si="3"/>
        <v>0</v>
      </c>
      <c r="U52" s="83">
        <v>0.2986111111111111</v>
      </c>
      <c r="V52" s="12">
        <f t="shared" si="4"/>
        <v>3.4722222222222099E-3</v>
      </c>
      <c r="W52" s="13">
        <f t="shared" si="5"/>
        <v>0</v>
      </c>
      <c r="X52" s="13">
        <f t="shared" si="6"/>
        <v>5</v>
      </c>
      <c r="Y52" s="83">
        <v>0.2986111111111111</v>
      </c>
      <c r="Z52" s="12">
        <f t="shared" si="7"/>
        <v>0</v>
      </c>
      <c r="AA52" s="13">
        <f t="shared" si="8"/>
        <v>0</v>
      </c>
      <c r="AB52" s="13">
        <f t="shared" si="9"/>
        <v>0</v>
      </c>
      <c r="AC52" s="83">
        <v>0.3125</v>
      </c>
      <c r="AD52" s="12">
        <f t="shared" si="10"/>
        <v>1.3888888888888895E-2</v>
      </c>
      <c r="AE52" s="13">
        <f t="shared" si="11"/>
        <v>0</v>
      </c>
      <c r="AF52" s="13">
        <f t="shared" si="12"/>
        <v>20</v>
      </c>
      <c r="AG52" s="83">
        <v>0.32291666666666669</v>
      </c>
      <c r="AH52" s="83">
        <v>0.40625</v>
      </c>
      <c r="AI52" s="12">
        <f t="shared" si="13"/>
        <v>8.3333333333333315E-2</v>
      </c>
      <c r="AJ52" s="90">
        <f t="shared" si="14"/>
        <v>2</v>
      </c>
      <c r="AK52" s="90">
        <f t="shared" si="15"/>
        <v>0</v>
      </c>
      <c r="AL52" s="83">
        <v>0.32291666666666669</v>
      </c>
      <c r="AM52" s="83">
        <v>0.40625</v>
      </c>
      <c r="AN52" s="12">
        <f t="shared" si="16"/>
        <v>8.3333333333333315E-2</v>
      </c>
      <c r="AO52" s="13">
        <f t="shared" si="17"/>
        <v>2</v>
      </c>
      <c r="AP52" s="13">
        <f t="shared" si="18"/>
        <v>0</v>
      </c>
      <c r="AQ52" s="83">
        <v>0.40972222222222227</v>
      </c>
      <c r="AR52" s="12">
        <f t="shared" si="19"/>
        <v>3.4722222222222654E-3</v>
      </c>
      <c r="AS52" s="90">
        <f t="shared" si="20"/>
        <v>0</v>
      </c>
      <c r="AT52" s="13">
        <f t="shared" si="21"/>
        <v>5</v>
      </c>
      <c r="AU52" s="83">
        <v>0.41736111111111113</v>
      </c>
      <c r="AV52" s="12">
        <f t="shared" si="22"/>
        <v>7.6388888888888618E-3</v>
      </c>
      <c r="AW52" s="13">
        <f t="shared" si="23"/>
        <v>0</v>
      </c>
      <c r="AX52" s="13">
        <f t="shared" si="24"/>
        <v>11</v>
      </c>
      <c r="AY52" s="83">
        <v>0.5493055555555556</v>
      </c>
      <c r="AZ52" s="12">
        <f t="shared" si="25"/>
        <v>0.13194444444444448</v>
      </c>
      <c r="BA52" s="90">
        <f t="shared" si="26"/>
        <v>3</v>
      </c>
      <c r="BB52" s="90">
        <f t="shared" si="27"/>
        <v>10</v>
      </c>
      <c r="BC52" s="83">
        <v>0.41805555555555557</v>
      </c>
      <c r="BD52" s="83">
        <v>0.50624999999999998</v>
      </c>
      <c r="BE52" s="12">
        <f t="shared" si="28"/>
        <v>8.8194444444444409E-2</v>
      </c>
      <c r="BF52" s="13">
        <f t="shared" si="29"/>
        <v>2</v>
      </c>
      <c r="BG52" s="13">
        <f t="shared" si="30"/>
        <v>7</v>
      </c>
      <c r="BH52" s="86">
        <v>0.55763888888888891</v>
      </c>
      <c r="BI52" s="86">
        <v>0.59930555555555554</v>
      </c>
      <c r="BJ52" s="82">
        <v>7</v>
      </c>
      <c r="BK52" s="69">
        <f t="shared" si="148"/>
        <v>4.166666666666663E-2</v>
      </c>
      <c r="BL52" s="13">
        <f t="shared" si="149"/>
        <v>1</v>
      </c>
      <c r="BM52" s="13">
        <f t="shared" si="150"/>
        <v>0</v>
      </c>
      <c r="BN52" s="83">
        <v>0.55763888888888891</v>
      </c>
      <c r="BO52" s="12">
        <f t="shared" si="31"/>
        <v>5.1388888888888928E-2</v>
      </c>
      <c r="BP52" s="90">
        <f t="shared" si="32"/>
        <v>1</v>
      </c>
      <c r="BQ52" s="90">
        <f t="shared" si="33"/>
        <v>14</v>
      </c>
      <c r="BR52" s="83">
        <v>0.67013888888888884</v>
      </c>
      <c r="BS52" s="12">
        <f t="shared" si="34"/>
        <v>0.11249999999999993</v>
      </c>
      <c r="BT52" s="90">
        <f t="shared" si="35"/>
        <v>2</v>
      </c>
      <c r="BU52" s="90">
        <f t="shared" si="36"/>
        <v>42</v>
      </c>
      <c r="BV52" s="83">
        <v>0.67013888888888884</v>
      </c>
      <c r="BW52" s="83">
        <v>0.67361111111111116</v>
      </c>
      <c r="BX52" s="12">
        <f t="shared" si="37"/>
        <v>3.4722222222223209E-3</v>
      </c>
      <c r="BY52" s="13">
        <f t="shared" si="38"/>
        <v>0</v>
      </c>
      <c r="BZ52" s="13">
        <f t="shared" si="39"/>
        <v>5</v>
      </c>
      <c r="CA52" s="12">
        <f t="shared" si="40"/>
        <v>0.37847222222222227</v>
      </c>
      <c r="CB52" s="13">
        <f t="shared" si="41"/>
        <v>9</v>
      </c>
      <c r="CC52" s="13">
        <f t="shared" si="42"/>
        <v>5</v>
      </c>
      <c r="CD52" s="12">
        <f t="shared" si="147"/>
        <v>0.18125000000000002</v>
      </c>
      <c r="CE52" s="13">
        <f t="shared" si="43"/>
        <v>4</v>
      </c>
      <c r="CF52" s="13">
        <f t="shared" si="67"/>
        <v>21</v>
      </c>
      <c r="CG52" s="12">
        <f t="shared" si="85"/>
        <v>8.3333333333333315E-2</v>
      </c>
      <c r="CH52" s="13">
        <f t="shared" si="44"/>
        <v>2</v>
      </c>
      <c r="CI52" s="13">
        <f t="shared" si="45"/>
        <v>0</v>
      </c>
      <c r="CJ52" s="12">
        <f t="shared" si="86"/>
        <v>0.13194444444444448</v>
      </c>
      <c r="CK52" s="13">
        <f t="shared" si="46"/>
        <v>3</v>
      </c>
      <c r="CL52" s="13">
        <f t="shared" si="47"/>
        <v>10</v>
      </c>
      <c r="CM52" s="69">
        <f t="shared" si="151"/>
        <v>4.166666666666663E-2</v>
      </c>
      <c r="CN52" s="70">
        <f t="shared" si="152"/>
        <v>1</v>
      </c>
      <c r="CO52" s="13">
        <f t="shared" ref="CO52:CO114" si="153">BM52</f>
        <v>0</v>
      </c>
      <c r="CP52" s="12">
        <f t="shared" si="48"/>
        <v>7.7777777777777807E-2</v>
      </c>
      <c r="CQ52" s="13">
        <f t="shared" si="49"/>
        <v>1</v>
      </c>
      <c r="CR52" s="13">
        <f t="shared" si="50"/>
        <v>52</v>
      </c>
      <c r="CS52" s="83">
        <v>0</v>
      </c>
      <c r="CT52" s="13">
        <f t="shared" si="51"/>
        <v>0</v>
      </c>
      <c r="CU52" s="13">
        <f t="shared" si="52"/>
        <v>0</v>
      </c>
      <c r="CV52" s="83">
        <v>0</v>
      </c>
      <c r="CW52" s="13">
        <f t="shared" si="68"/>
        <v>0</v>
      </c>
      <c r="CX52" s="13">
        <f t="shared" si="53"/>
        <v>0</v>
      </c>
      <c r="CY52" s="83">
        <v>3.3333333333333333E-2</v>
      </c>
      <c r="CZ52" s="13">
        <f t="shared" si="54"/>
        <v>0</v>
      </c>
      <c r="DA52" s="13">
        <f t="shared" si="55"/>
        <v>48</v>
      </c>
      <c r="DB52" s="83">
        <v>0</v>
      </c>
      <c r="DC52" s="13">
        <f t="shared" si="56"/>
        <v>0</v>
      </c>
      <c r="DD52" s="13">
        <f t="shared" si="57"/>
        <v>0</v>
      </c>
      <c r="DE52" s="83">
        <v>1.8055555555555557E-2</v>
      </c>
      <c r="DF52" s="13">
        <f t="shared" si="58"/>
        <v>0</v>
      </c>
      <c r="DG52" s="13">
        <f t="shared" si="59"/>
        <v>26</v>
      </c>
      <c r="DH52" s="83">
        <v>2.7777777777777779E-3</v>
      </c>
      <c r="DI52" s="13">
        <f t="shared" si="60"/>
        <v>0</v>
      </c>
      <c r="DJ52" s="13">
        <f t="shared" si="61"/>
        <v>4</v>
      </c>
      <c r="DK52" s="83">
        <v>0</v>
      </c>
      <c r="DL52" s="35">
        <f t="shared" si="62"/>
        <v>0</v>
      </c>
      <c r="DM52" s="61">
        <f t="shared" si="63"/>
        <v>0</v>
      </c>
      <c r="DN52" s="66">
        <f t="shared" si="129"/>
        <v>175615.13</v>
      </c>
      <c r="DO52" s="74">
        <f t="shared" si="128"/>
        <v>2912</v>
      </c>
      <c r="DP52" s="66">
        <f t="shared" si="64"/>
        <v>60.57892857142857</v>
      </c>
      <c r="DQ52" s="66">
        <f t="shared" si="127"/>
        <v>60.307393543956046</v>
      </c>
      <c r="DR52" s="66">
        <f t="shared" si="100"/>
        <v>62</v>
      </c>
      <c r="DS52" s="75">
        <f t="shared" si="101"/>
        <v>782</v>
      </c>
      <c r="DT52" s="66">
        <f t="shared" si="102"/>
        <v>13.033333333333333</v>
      </c>
      <c r="DU52" s="66">
        <f t="shared" si="103"/>
        <v>75.033333333333331</v>
      </c>
      <c r="DV52" s="66">
        <f t="shared" si="110"/>
        <v>2.4204301075268817</v>
      </c>
      <c r="DW52" s="66">
        <f t="shared" si="87"/>
        <v>2</v>
      </c>
      <c r="DX52" s="66">
        <f t="shared" si="71"/>
        <v>0.4204301075268817</v>
      </c>
      <c r="DY52" s="66">
        <f t="shared" si="72"/>
        <v>25.225806451612904</v>
      </c>
      <c r="DZ52" s="66">
        <f t="shared" si="66"/>
        <v>26</v>
      </c>
      <c r="EA52" s="66">
        <f t="shared" si="73"/>
        <v>2</v>
      </c>
      <c r="EB52" s="66">
        <f t="shared" si="74"/>
        <v>26</v>
      </c>
      <c r="EC52" s="66">
        <f t="shared" si="112"/>
        <v>31</v>
      </c>
      <c r="ED52" s="66">
        <f t="shared" si="113"/>
        <v>905</v>
      </c>
      <c r="EE52" s="66">
        <f t="shared" si="75"/>
        <v>15.083333333333334</v>
      </c>
      <c r="EF52" s="66">
        <f t="shared" si="114"/>
        <v>46.083333333333336</v>
      </c>
      <c r="EG52" s="66">
        <f t="shared" si="115"/>
        <v>1.4865591397849462</v>
      </c>
      <c r="EH52" s="66">
        <f t="shared" si="78"/>
        <v>1</v>
      </c>
      <c r="EI52" s="66">
        <f t="shared" si="116"/>
        <v>0.48655913978494625</v>
      </c>
      <c r="EJ52" s="66">
        <f t="shared" si="80"/>
        <v>29.193548387096776</v>
      </c>
      <c r="EK52" s="66">
        <f t="shared" si="81"/>
        <v>30</v>
      </c>
      <c r="EL52" s="66">
        <f t="shared" si="117"/>
        <v>1</v>
      </c>
      <c r="EM52" s="66">
        <f t="shared" si="118"/>
        <v>30</v>
      </c>
      <c r="EN52" s="66">
        <f t="shared" si="119"/>
        <v>111</v>
      </c>
      <c r="EO52" s="66">
        <f t="shared" si="120"/>
        <v>881</v>
      </c>
      <c r="EP52" s="66">
        <f t="shared" si="91"/>
        <v>14.683333333333334</v>
      </c>
      <c r="EQ52" s="66">
        <f t="shared" si="121"/>
        <v>125.68333333333334</v>
      </c>
      <c r="ER52" s="66">
        <f t="shared" si="122"/>
        <v>4.0543010752688176</v>
      </c>
      <c r="ES52" s="66">
        <f t="shared" si="94"/>
        <v>4</v>
      </c>
      <c r="ET52" s="66">
        <f t="shared" si="123"/>
        <v>5.4301075268817556E-2</v>
      </c>
      <c r="EU52" s="66">
        <f t="shared" si="96"/>
        <v>3.2580645161290533</v>
      </c>
      <c r="EV52" s="66">
        <f t="shared" si="97"/>
        <v>4</v>
      </c>
      <c r="EW52" s="66">
        <f t="shared" si="124"/>
        <v>4</v>
      </c>
      <c r="EX52" s="66">
        <f t="shared" si="125"/>
        <v>4</v>
      </c>
      <c r="EY52" s="66">
        <f t="shared" si="136"/>
        <v>18</v>
      </c>
      <c r="EZ52" s="66">
        <f t="shared" si="137"/>
        <v>76</v>
      </c>
      <c r="FA52" s="66">
        <f t="shared" si="138"/>
        <v>1.2666666666666666</v>
      </c>
      <c r="FB52" s="66">
        <f t="shared" si="139"/>
        <v>19.266666666666666</v>
      </c>
      <c r="FC52" s="66">
        <f t="shared" si="140"/>
        <v>2.7523809523809524</v>
      </c>
      <c r="FD52" s="66">
        <f t="shared" si="141"/>
        <v>2</v>
      </c>
      <c r="FE52" s="66">
        <f t="shared" si="142"/>
        <v>0.75238095238095237</v>
      </c>
      <c r="FF52" s="66">
        <f t="shared" si="143"/>
        <v>45.142857142857139</v>
      </c>
      <c r="FG52" s="66">
        <f t="shared" si="144"/>
        <v>45</v>
      </c>
      <c r="FH52" s="66">
        <f t="shared" si="145"/>
        <v>2</v>
      </c>
      <c r="FI52" s="66">
        <f t="shared" si="146"/>
        <v>45</v>
      </c>
    </row>
    <row r="53" spans="1:165" ht="30">
      <c r="A53" s="175">
        <v>52</v>
      </c>
      <c r="B53" s="166">
        <v>1</v>
      </c>
      <c r="C53" s="72">
        <v>40725</v>
      </c>
      <c r="D53" s="93">
        <f t="shared" si="0"/>
        <v>7</v>
      </c>
      <c r="E53" s="9" t="s">
        <v>39</v>
      </c>
      <c r="F53" s="166">
        <v>1</v>
      </c>
      <c r="G53" s="10" t="s">
        <v>38</v>
      </c>
      <c r="H53" s="10" t="s">
        <v>306</v>
      </c>
      <c r="I53" s="10" t="s">
        <v>307</v>
      </c>
      <c r="J53" s="11">
        <v>1.0069444444444444</v>
      </c>
      <c r="K53" s="73">
        <v>3655.35</v>
      </c>
      <c r="L53" s="10" t="s">
        <v>299</v>
      </c>
      <c r="M53" s="166">
        <v>59</v>
      </c>
      <c r="N53" s="166">
        <v>0</v>
      </c>
      <c r="O53" s="10" t="s">
        <v>182</v>
      </c>
      <c r="P53" s="11">
        <v>1.0069444444444444</v>
      </c>
      <c r="Q53" s="11">
        <v>1.0069444444444444</v>
      </c>
      <c r="R53" s="12">
        <f t="shared" si="1"/>
        <v>0</v>
      </c>
      <c r="S53" s="13">
        <f t="shared" si="2"/>
        <v>0</v>
      </c>
      <c r="T53" s="13">
        <f t="shared" si="3"/>
        <v>0</v>
      </c>
      <c r="U53" s="11">
        <v>1.0138888888888888</v>
      </c>
      <c r="V53" s="12">
        <f t="shared" si="4"/>
        <v>6.9444444444444198E-3</v>
      </c>
      <c r="W53" s="13">
        <f t="shared" si="5"/>
        <v>0</v>
      </c>
      <c r="X53" s="13">
        <f t="shared" si="6"/>
        <v>10</v>
      </c>
      <c r="Y53" s="11">
        <v>1.0138888888888888</v>
      </c>
      <c r="Z53" s="12">
        <f t="shared" si="7"/>
        <v>0</v>
      </c>
      <c r="AA53" s="13">
        <f t="shared" si="8"/>
        <v>0</v>
      </c>
      <c r="AB53" s="13">
        <f t="shared" si="9"/>
        <v>0</v>
      </c>
      <c r="AC53" s="11">
        <v>1.0416666666666667</v>
      </c>
      <c r="AD53" s="12">
        <f t="shared" si="10"/>
        <v>2.7777777777777901E-2</v>
      </c>
      <c r="AE53" s="13">
        <f t="shared" si="11"/>
        <v>0</v>
      </c>
      <c r="AF53" s="13">
        <f t="shared" si="12"/>
        <v>40</v>
      </c>
      <c r="AG53" s="11">
        <v>1.0451388888888888</v>
      </c>
      <c r="AH53" s="11">
        <v>1.1145833333333333</v>
      </c>
      <c r="AI53" s="12">
        <f t="shared" si="13"/>
        <v>6.944444444444442E-2</v>
      </c>
      <c r="AJ53" s="90">
        <f t="shared" si="14"/>
        <v>1</v>
      </c>
      <c r="AK53" s="90">
        <f t="shared" si="15"/>
        <v>40</v>
      </c>
      <c r="AL53" s="11">
        <v>1.0451388888888888</v>
      </c>
      <c r="AM53" s="11">
        <v>1.1145833333333333</v>
      </c>
      <c r="AN53" s="12">
        <f t="shared" si="16"/>
        <v>6.944444444444442E-2</v>
      </c>
      <c r="AO53" s="13">
        <f t="shared" si="17"/>
        <v>1</v>
      </c>
      <c r="AP53" s="13">
        <f t="shared" si="18"/>
        <v>40</v>
      </c>
      <c r="AQ53" s="11">
        <v>1.1180555555555556</v>
      </c>
      <c r="AR53" s="12">
        <f t="shared" si="19"/>
        <v>3.4722222222223209E-3</v>
      </c>
      <c r="AS53" s="90">
        <f t="shared" si="20"/>
        <v>0</v>
      </c>
      <c r="AT53" s="13">
        <f t="shared" si="21"/>
        <v>5</v>
      </c>
      <c r="AU53" s="11">
        <v>1.1194444444444445</v>
      </c>
      <c r="AV53" s="12">
        <f t="shared" si="22"/>
        <v>1.388888888888884E-3</v>
      </c>
      <c r="AW53" s="13">
        <f t="shared" si="23"/>
        <v>0</v>
      </c>
      <c r="AX53" s="13">
        <f t="shared" si="24"/>
        <v>2</v>
      </c>
      <c r="AY53" s="11">
        <v>1.2666666666666666</v>
      </c>
      <c r="AZ53" s="12">
        <f t="shared" si="25"/>
        <v>0.14722222222222214</v>
      </c>
      <c r="BA53" s="90">
        <f t="shared" si="26"/>
        <v>3</v>
      </c>
      <c r="BB53" s="90">
        <f t="shared" si="27"/>
        <v>32</v>
      </c>
      <c r="BC53" s="11">
        <v>1.1208333333333333</v>
      </c>
      <c r="BD53" s="11">
        <v>1.1875</v>
      </c>
      <c r="BE53" s="12">
        <f t="shared" si="28"/>
        <v>6.6666666666666652E-2</v>
      </c>
      <c r="BF53" s="13">
        <f t="shared" si="29"/>
        <v>1</v>
      </c>
      <c r="BG53" s="13">
        <f t="shared" si="30"/>
        <v>36</v>
      </c>
      <c r="BH53" s="11">
        <v>1.1215277777777779</v>
      </c>
      <c r="BI53" s="11">
        <v>1.1888888888888889</v>
      </c>
      <c r="BJ53" s="93">
        <v>1</v>
      </c>
      <c r="BK53" s="69">
        <f t="shared" si="148"/>
        <v>6.7361111111110983E-2</v>
      </c>
      <c r="BL53" s="13">
        <f t="shared" si="149"/>
        <v>1</v>
      </c>
      <c r="BM53" s="13">
        <f t="shared" si="150"/>
        <v>37</v>
      </c>
      <c r="BN53" s="11">
        <v>1.2729166666666667</v>
      </c>
      <c r="BO53" s="12">
        <f t="shared" si="31"/>
        <v>8.5416666666666696E-2</v>
      </c>
      <c r="BP53" s="90">
        <f t="shared" si="32"/>
        <v>2</v>
      </c>
      <c r="BQ53" s="90">
        <f t="shared" si="33"/>
        <v>3</v>
      </c>
      <c r="BR53" s="11">
        <v>1.2777777777777779</v>
      </c>
      <c r="BS53" s="12">
        <f t="shared" si="34"/>
        <v>4.8611111111112049E-3</v>
      </c>
      <c r="BT53" s="90">
        <f t="shared" si="35"/>
        <v>0</v>
      </c>
      <c r="BU53" s="90">
        <f t="shared" si="36"/>
        <v>7</v>
      </c>
      <c r="BV53" s="11">
        <v>1.2777777777777779</v>
      </c>
      <c r="BW53" s="11">
        <v>1.28125</v>
      </c>
      <c r="BX53" s="12">
        <f t="shared" si="37"/>
        <v>3.4722222222220989E-3</v>
      </c>
      <c r="BY53" s="13">
        <f t="shared" si="38"/>
        <v>0</v>
      </c>
      <c r="BZ53" s="13">
        <f t="shared" si="39"/>
        <v>5</v>
      </c>
      <c r="CA53" s="12">
        <f t="shared" si="40"/>
        <v>0.27430555555555558</v>
      </c>
      <c r="CB53" s="13">
        <f t="shared" si="41"/>
        <v>6</v>
      </c>
      <c r="CC53" s="13">
        <f t="shared" si="42"/>
        <v>35</v>
      </c>
      <c r="CD53" s="12">
        <f t="shared" si="147"/>
        <v>0.12152777777777812</v>
      </c>
      <c r="CE53" s="13">
        <f t="shared" si="43"/>
        <v>2</v>
      </c>
      <c r="CF53" s="13">
        <f t="shared" si="67"/>
        <v>55</v>
      </c>
      <c r="CG53" s="12">
        <f t="shared" si="85"/>
        <v>6.944444444444442E-2</v>
      </c>
      <c r="CH53" s="13">
        <f t="shared" si="44"/>
        <v>1</v>
      </c>
      <c r="CI53" s="13">
        <f t="shared" si="45"/>
        <v>40</v>
      </c>
      <c r="CJ53" s="12">
        <f t="shared" si="86"/>
        <v>0.14722222222222214</v>
      </c>
      <c r="CK53" s="13">
        <f t="shared" si="46"/>
        <v>3</v>
      </c>
      <c r="CL53" s="13">
        <f t="shared" si="47"/>
        <v>32</v>
      </c>
      <c r="CM53" s="69">
        <f t="shared" si="151"/>
        <v>6.7361111111110983E-2</v>
      </c>
      <c r="CN53" s="70">
        <f t="shared" si="152"/>
        <v>1</v>
      </c>
      <c r="CO53" s="13">
        <f t="shared" si="153"/>
        <v>37</v>
      </c>
      <c r="CP53" s="12">
        <f t="shared" si="48"/>
        <v>0.10555555555555547</v>
      </c>
      <c r="CQ53" s="13">
        <f t="shared" si="49"/>
        <v>2</v>
      </c>
      <c r="CR53" s="13">
        <f t="shared" si="50"/>
        <v>32</v>
      </c>
      <c r="CS53" s="11">
        <v>0</v>
      </c>
      <c r="CT53" s="13">
        <f t="shared" si="51"/>
        <v>0</v>
      </c>
      <c r="CU53" s="13">
        <f t="shared" si="52"/>
        <v>0</v>
      </c>
      <c r="CV53" s="11">
        <v>0</v>
      </c>
      <c r="CW53" s="13">
        <f t="shared" si="68"/>
        <v>0</v>
      </c>
      <c r="CX53" s="13">
        <f t="shared" si="53"/>
        <v>0</v>
      </c>
      <c r="CY53" s="11">
        <v>2.2916666666666669E-2</v>
      </c>
      <c r="CZ53" s="13">
        <f t="shared" si="54"/>
        <v>0</v>
      </c>
      <c r="DA53" s="13">
        <f t="shared" si="55"/>
        <v>33</v>
      </c>
      <c r="DB53" s="11">
        <v>0</v>
      </c>
      <c r="DC53" s="13">
        <f t="shared" si="56"/>
        <v>0</v>
      </c>
      <c r="DD53" s="13">
        <f t="shared" si="57"/>
        <v>0</v>
      </c>
      <c r="DE53" s="11">
        <v>0</v>
      </c>
      <c r="DF53" s="13">
        <f t="shared" si="58"/>
        <v>0</v>
      </c>
      <c r="DG53" s="13">
        <f t="shared" si="59"/>
        <v>0</v>
      </c>
      <c r="DH53" s="11">
        <v>1.8749999999999999E-2</v>
      </c>
      <c r="DI53" s="13">
        <f t="shared" si="60"/>
        <v>0</v>
      </c>
      <c r="DJ53" s="13">
        <f t="shared" si="61"/>
        <v>27</v>
      </c>
      <c r="DK53" s="11">
        <v>0</v>
      </c>
      <c r="DL53" s="35">
        <f t="shared" si="62"/>
        <v>0</v>
      </c>
      <c r="DM53" s="61">
        <f t="shared" si="63"/>
        <v>0</v>
      </c>
      <c r="DN53" s="66">
        <f t="shared" si="129"/>
        <v>179270.48</v>
      </c>
      <c r="DO53" s="74">
        <f t="shared" si="128"/>
        <v>2971</v>
      </c>
      <c r="DP53" s="66">
        <f t="shared" si="64"/>
        <v>61.955084745762711</v>
      </c>
      <c r="DQ53" s="66">
        <f t="shared" si="127"/>
        <v>60.340114439582635</v>
      </c>
      <c r="DR53" s="66">
        <f>CE53</f>
        <v>2</v>
      </c>
      <c r="DS53" s="75">
        <f>CF53</f>
        <v>55</v>
      </c>
      <c r="DT53" s="66">
        <f t="shared" si="102"/>
        <v>0.91666666666666663</v>
      </c>
      <c r="DU53" s="66">
        <f t="shared" si="103"/>
        <v>2.9166666666666665</v>
      </c>
      <c r="DV53" s="66">
        <f t="shared" si="110"/>
        <v>2.9166666666666665</v>
      </c>
      <c r="DW53" s="66">
        <f t="shared" si="87"/>
        <v>2</v>
      </c>
      <c r="DX53" s="66">
        <f t="shared" si="71"/>
        <v>0.91666666666666652</v>
      </c>
      <c r="DY53" s="66">
        <f t="shared" si="72"/>
        <v>54.999999999999993</v>
      </c>
      <c r="DZ53" s="66">
        <f t="shared" si="66"/>
        <v>55</v>
      </c>
      <c r="EA53" s="66">
        <f t="shared" si="73"/>
        <v>2</v>
      </c>
      <c r="EB53" s="66">
        <f t="shared" si="74"/>
        <v>55</v>
      </c>
      <c r="EC53" s="66">
        <f>CH53</f>
        <v>1</v>
      </c>
      <c r="ED53" s="66">
        <f>CI53</f>
        <v>40</v>
      </c>
      <c r="EE53" s="66">
        <f t="shared" si="75"/>
        <v>0.66666666666666663</v>
      </c>
      <c r="EF53" s="66">
        <f t="shared" si="114"/>
        <v>1.6666666666666665</v>
      </c>
      <c r="EG53" s="66">
        <f t="shared" si="115"/>
        <v>1.6666666666666665</v>
      </c>
      <c r="EH53" s="66">
        <f t="shared" si="78"/>
        <v>1</v>
      </c>
      <c r="EI53" s="66">
        <f t="shared" si="116"/>
        <v>0.66666666666666652</v>
      </c>
      <c r="EJ53" s="66">
        <f t="shared" si="80"/>
        <v>39.999999999999993</v>
      </c>
      <c r="EK53" s="66">
        <f t="shared" si="81"/>
        <v>40</v>
      </c>
      <c r="EL53" s="66">
        <f t="shared" si="117"/>
        <v>1</v>
      </c>
      <c r="EM53" s="66">
        <f t="shared" si="118"/>
        <v>40</v>
      </c>
      <c r="EN53" s="66">
        <f>CK53</f>
        <v>3</v>
      </c>
      <c r="EO53" s="66">
        <f>CL53</f>
        <v>32</v>
      </c>
      <c r="EP53" s="66">
        <f t="shared" si="91"/>
        <v>0.53333333333333333</v>
      </c>
      <c r="EQ53" s="66">
        <f t="shared" si="121"/>
        <v>3.5333333333333332</v>
      </c>
      <c r="ER53" s="66">
        <f t="shared" si="122"/>
        <v>3.5333333333333332</v>
      </c>
      <c r="ES53" s="66">
        <f t="shared" si="94"/>
        <v>3</v>
      </c>
      <c r="ET53" s="66">
        <f t="shared" si="123"/>
        <v>0.53333333333333321</v>
      </c>
      <c r="EU53" s="66">
        <f t="shared" si="96"/>
        <v>31.999999999999993</v>
      </c>
      <c r="EV53" s="66">
        <f t="shared" si="97"/>
        <v>32</v>
      </c>
      <c r="EW53" s="66">
        <f t="shared" si="124"/>
        <v>3</v>
      </c>
      <c r="EX53" s="66">
        <f t="shared" si="125"/>
        <v>32</v>
      </c>
      <c r="EY53" s="66">
        <f>CN53</f>
        <v>1</v>
      </c>
      <c r="EZ53" s="66">
        <f>CO53</f>
        <v>37</v>
      </c>
      <c r="FA53" s="66">
        <f t="shared" si="138"/>
        <v>0.6166666666666667</v>
      </c>
      <c r="FB53" s="66">
        <f t="shared" si="139"/>
        <v>1.6166666666666667</v>
      </c>
      <c r="FC53" s="66">
        <f t="shared" si="140"/>
        <v>1.6166666666666667</v>
      </c>
      <c r="FD53" s="66">
        <f t="shared" si="141"/>
        <v>1</v>
      </c>
      <c r="FE53" s="66">
        <f t="shared" si="142"/>
        <v>0.6166666666666667</v>
      </c>
      <c r="FF53" s="66">
        <f t="shared" si="143"/>
        <v>37</v>
      </c>
      <c r="FG53" s="66">
        <f t="shared" si="144"/>
        <v>37</v>
      </c>
      <c r="FH53" s="66">
        <f t="shared" si="145"/>
        <v>1</v>
      </c>
      <c r="FI53" s="66">
        <f t="shared" si="146"/>
        <v>37</v>
      </c>
    </row>
    <row r="54" spans="1:165">
      <c r="A54" s="199">
        <v>53</v>
      </c>
      <c r="B54" s="166">
        <v>2</v>
      </c>
      <c r="C54" s="72">
        <v>40725</v>
      </c>
      <c r="D54" s="93">
        <f t="shared" si="0"/>
        <v>7</v>
      </c>
      <c r="E54" s="9" t="s">
        <v>39</v>
      </c>
      <c r="F54" s="166">
        <v>2</v>
      </c>
      <c r="G54" s="10" t="s">
        <v>38</v>
      </c>
      <c r="H54" s="10" t="s">
        <v>305</v>
      </c>
      <c r="I54" s="10" t="s">
        <v>295</v>
      </c>
      <c r="J54" s="11">
        <v>0.32291666666666669</v>
      </c>
      <c r="K54" s="73">
        <v>3418.62</v>
      </c>
      <c r="L54" s="10" t="s">
        <v>34</v>
      </c>
      <c r="M54" s="166">
        <v>55</v>
      </c>
      <c r="N54" s="166">
        <v>4</v>
      </c>
      <c r="O54" s="10" t="s">
        <v>278</v>
      </c>
      <c r="P54" s="11">
        <v>0.32291666666666669</v>
      </c>
      <c r="Q54" s="11">
        <v>0.32291666666666669</v>
      </c>
      <c r="R54" s="12">
        <f t="shared" si="1"/>
        <v>0</v>
      </c>
      <c r="S54" s="13">
        <f t="shared" si="2"/>
        <v>0</v>
      </c>
      <c r="T54" s="13">
        <f t="shared" si="3"/>
        <v>0</v>
      </c>
      <c r="U54" s="11">
        <v>0.37152777777777773</v>
      </c>
      <c r="V54" s="12">
        <f t="shared" si="4"/>
        <v>4.8611111111111049E-2</v>
      </c>
      <c r="W54" s="13">
        <f t="shared" si="5"/>
        <v>1</v>
      </c>
      <c r="X54" s="13">
        <f t="shared" si="6"/>
        <v>10</v>
      </c>
      <c r="Y54" s="11">
        <v>0.40625</v>
      </c>
      <c r="Z54" s="12">
        <f t="shared" si="7"/>
        <v>3.4722222222222265E-2</v>
      </c>
      <c r="AA54" s="13">
        <f t="shared" si="8"/>
        <v>0</v>
      </c>
      <c r="AB54" s="13">
        <f t="shared" si="9"/>
        <v>50</v>
      </c>
      <c r="AC54" s="11">
        <v>0.45833333333333331</v>
      </c>
      <c r="AD54" s="12">
        <f t="shared" si="10"/>
        <v>5.2083333333333315E-2</v>
      </c>
      <c r="AE54" s="13">
        <f t="shared" si="11"/>
        <v>1</v>
      </c>
      <c r="AF54" s="13">
        <f t="shared" si="12"/>
        <v>15</v>
      </c>
      <c r="AG54" s="11">
        <v>0.45833333333333331</v>
      </c>
      <c r="AH54" s="11">
        <v>0.50902777777777775</v>
      </c>
      <c r="AI54" s="12">
        <f t="shared" si="13"/>
        <v>5.0694444444444431E-2</v>
      </c>
      <c r="AJ54" s="90">
        <f t="shared" si="14"/>
        <v>1</v>
      </c>
      <c r="AK54" s="90">
        <f t="shared" si="15"/>
        <v>13</v>
      </c>
      <c r="AL54" s="11">
        <v>0.45833333333333331</v>
      </c>
      <c r="AM54" s="11">
        <v>0.50902777777777775</v>
      </c>
      <c r="AN54" s="12">
        <f t="shared" si="16"/>
        <v>5.0694444444444431E-2</v>
      </c>
      <c r="AO54" s="13">
        <f t="shared" si="17"/>
        <v>1</v>
      </c>
      <c r="AP54" s="13">
        <f t="shared" si="18"/>
        <v>13</v>
      </c>
      <c r="AQ54" s="11">
        <v>0.51180555555555551</v>
      </c>
      <c r="AR54" s="12">
        <f t="shared" si="19"/>
        <v>2.7777777777777679E-3</v>
      </c>
      <c r="AS54" s="90">
        <f t="shared" si="20"/>
        <v>0</v>
      </c>
      <c r="AT54" s="13">
        <f t="shared" si="21"/>
        <v>4</v>
      </c>
      <c r="AU54" s="11">
        <v>0.51388888888888895</v>
      </c>
      <c r="AV54" s="12">
        <f t="shared" si="22"/>
        <v>2.083333333333437E-3</v>
      </c>
      <c r="AW54" s="13">
        <f t="shared" si="23"/>
        <v>0</v>
      </c>
      <c r="AX54" s="13">
        <f t="shared" si="24"/>
        <v>3</v>
      </c>
      <c r="AY54" s="11">
        <v>0.63194444444444442</v>
      </c>
      <c r="AZ54" s="12">
        <f t="shared" si="25"/>
        <v>0.11805555555555547</v>
      </c>
      <c r="BA54" s="90">
        <f t="shared" si="26"/>
        <v>2</v>
      </c>
      <c r="BB54" s="90">
        <f t="shared" si="27"/>
        <v>50</v>
      </c>
      <c r="BC54" s="11">
        <v>0.51527777777777783</v>
      </c>
      <c r="BD54" s="11">
        <v>0.6333333333333333</v>
      </c>
      <c r="BE54" s="12">
        <f t="shared" si="28"/>
        <v>0.11805555555555547</v>
      </c>
      <c r="BF54" s="13">
        <f t="shared" si="29"/>
        <v>2</v>
      </c>
      <c r="BG54" s="13">
        <f t="shared" si="30"/>
        <v>50</v>
      </c>
      <c r="BH54" s="11">
        <v>0.63541666666666663</v>
      </c>
      <c r="BI54" s="11">
        <v>0.70486111111111116</v>
      </c>
      <c r="BJ54" s="93">
        <v>2</v>
      </c>
      <c r="BK54" s="69">
        <f t="shared" si="148"/>
        <v>6.9444444444444531E-2</v>
      </c>
      <c r="BL54" s="13">
        <f t="shared" si="149"/>
        <v>1</v>
      </c>
      <c r="BM54" s="13">
        <f t="shared" si="150"/>
        <v>40</v>
      </c>
      <c r="BN54" s="11">
        <v>0.70833333333333337</v>
      </c>
      <c r="BO54" s="12">
        <f t="shared" si="31"/>
        <v>7.5000000000000067E-2</v>
      </c>
      <c r="BP54" s="90">
        <f t="shared" si="32"/>
        <v>1</v>
      </c>
      <c r="BQ54" s="90">
        <f t="shared" si="33"/>
        <v>48</v>
      </c>
      <c r="BR54" s="11">
        <v>0.72222222222222221</v>
      </c>
      <c r="BS54" s="12">
        <f t="shared" si="34"/>
        <v>1.388888888888884E-2</v>
      </c>
      <c r="BT54" s="90">
        <f t="shared" si="35"/>
        <v>0</v>
      </c>
      <c r="BU54" s="90">
        <f t="shared" si="36"/>
        <v>20</v>
      </c>
      <c r="BV54" s="11">
        <v>0.72222222222222221</v>
      </c>
      <c r="BW54" s="11">
        <v>0.72569444444444453</v>
      </c>
      <c r="BX54" s="12">
        <f t="shared" si="37"/>
        <v>3.4722222222223209E-3</v>
      </c>
      <c r="BY54" s="13">
        <f t="shared" si="38"/>
        <v>0</v>
      </c>
      <c r="BZ54" s="13">
        <f t="shared" si="39"/>
        <v>5</v>
      </c>
      <c r="CA54" s="12">
        <f t="shared" si="40"/>
        <v>0.40277777777777785</v>
      </c>
      <c r="CB54" s="13">
        <f t="shared" si="41"/>
        <v>9</v>
      </c>
      <c r="CC54" s="13">
        <f t="shared" si="42"/>
        <v>40</v>
      </c>
      <c r="CD54" s="12">
        <f t="shared" si="147"/>
        <v>0.14374999999999999</v>
      </c>
      <c r="CE54" s="13">
        <f t="shared" si="43"/>
        <v>3</v>
      </c>
      <c r="CF54" s="13">
        <f t="shared" si="67"/>
        <v>27</v>
      </c>
      <c r="CG54" s="12">
        <f t="shared" si="85"/>
        <v>5.0694444444444431E-2</v>
      </c>
      <c r="CH54" s="13">
        <f t="shared" si="44"/>
        <v>1</v>
      </c>
      <c r="CI54" s="13">
        <f t="shared" si="45"/>
        <v>13</v>
      </c>
      <c r="CJ54" s="12">
        <f t="shared" si="86"/>
        <v>0.11805555555555547</v>
      </c>
      <c r="CK54" s="13">
        <f t="shared" si="46"/>
        <v>2</v>
      </c>
      <c r="CL54" s="13">
        <f t="shared" si="47"/>
        <v>50</v>
      </c>
      <c r="CM54" s="69">
        <f t="shared" si="151"/>
        <v>6.9444444444444531E-2</v>
      </c>
      <c r="CN54" s="70">
        <f t="shared" si="152"/>
        <v>1</v>
      </c>
      <c r="CO54" s="13">
        <f t="shared" si="153"/>
        <v>40</v>
      </c>
      <c r="CP54" s="12">
        <f t="shared" si="48"/>
        <v>9.0972222222222135E-2</v>
      </c>
      <c r="CQ54" s="13">
        <f t="shared" si="49"/>
        <v>2</v>
      </c>
      <c r="CR54" s="13">
        <f t="shared" si="50"/>
        <v>11</v>
      </c>
      <c r="CS54" s="11">
        <v>0</v>
      </c>
      <c r="CT54" s="13">
        <f t="shared" si="51"/>
        <v>0</v>
      </c>
      <c r="CU54" s="13">
        <f t="shared" si="52"/>
        <v>0</v>
      </c>
      <c r="CV54" s="11">
        <v>0</v>
      </c>
      <c r="CW54" s="13">
        <f t="shared" si="68"/>
        <v>0</v>
      </c>
      <c r="CX54" s="13">
        <f t="shared" si="53"/>
        <v>0</v>
      </c>
      <c r="CY54" s="11">
        <v>0</v>
      </c>
      <c r="CZ54" s="13">
        <f t="shared" si="54"/>
        <v>0</v>
      </c>
      <c r="DA54" s="13">
        <f t="shared" si="55"/>
        <v>0</v>
      </c>
      <c r="DB54" s="11">
        <v>0</v>
      </c>
      <c r="DC54" s="13">
        <f t="shared" si="56"/>
        <v>0</v>
      </c>
      <c r="DD54" s="13">
        <f t="shared" si="57"/>
        <v>0</v>
      </c>
      <c r="DE54" s="11">
        <v>7.6388888888888886E-3</v>
      </c>
      <c r="DF54" s="13">
        <f t="shared" si="58"/>
        <v>0</v>
      </c>
      <c r="DG54" s="13">
        <f t="shared" si="59"/>
        <v>11</v>
      </c>
      <c r="DH54" s="11">
        <v>1.9444444444444445E-2</v>
      </c>
      <c r="DI54" s="13">
        <f t="shared" si="60"/>
        <v>0</v>
      </c>
      <c r="DJ54" s="13">
        <f t="shared" si="61"/>
        <v>28</v>
      </c>
      <c r="DK54" s="11">
        <v>2.0833333333333332E-2</v>
      </c>
      <c r="DL54" s="35">
        <f t="shared" si="62"/>
        <v>0</v>
      </c>
      <c r="DM54" s="61">
        <f t="shared" si="63"/>
        <v>30</v>
      </c>
      <c r="DN54" s="66">
        <f t="shared" si="129"/>
        <v>182689.1</v>
      </c>
      <c r="DO54" s="74">
        <f t="shared" si="128"/>
        <v>3026</v>
      </c>
      <c r="DP54" s="66">
        <f t="shared" si="64"/>
        <v>62.156727272727274</v>
      </c>
      <c r="DQ54" s="66">
        <f t="shared" si="127"/>
        <v>60.373132848645078</v>
      </c>
      <c r="DR54" s="66">
        <f t="shared" si="100"/>
        <v>5</v>
      </c>
      <c r="DS54" s="75">
        <f t="shared" si="101"/>
        <v>82</v>
      </c>
      <c r="DT54" s="66">
        <f t="shared" si="102"/>
        <v>1.3666666666666667</v>
      </c>
      <c r="DU54" s="66">
        <f t="shared" si="103"/>
        <v>6.3666666666666671</v>
      </c>
      <c r="DV54" s="66">
        <f t="shared" si="110"/>
        <v>3.1833333333333336</v>
      </c>
      <c r="DW54" s="66">
        <f t="shared" si="87"/>
        <v>3</v>
      </c>
      <c r="DX54" s="66">
        <f t="shared" si="71"/>
        <v>0.18333333333333357</v>
      </c>
      <c r="DY54" s="66">
        <f t="shared" si="72"/>
        <v>11.000000000000014</v>
      </c>
      <c r="DZ54" s="66">
        <f t="shared" si="66"/>
        <v>11</v>
      </c>
      <c r="EA54" s="66">
        <f t="shared" si="73"/>
        <v>3</v>
      </c>
      <c r="EB54" s="66">
        <f t="shared" si="74"/>
        <v>11</v>
      </c>
      <c r="EC54" s="66">
        <f>EC53+CH54</f>
        <v>2</v>
      </c>
      <c r="ED54" s="66">
        <f>ED53+CI54</f>
        <v>53</v>
      </c>
      <c r="EE54" s="66">
        <f t="shared" si="75"/>
        <v>0.8833333333333333</v>
      </c>
      <c r="EF54" s="66">
        <f t="shared" si="114"/>
        <v>2.8833333333333333</v>
      </c>
      <c r="EG54" s="66">
        <f t="shared" si="115"/>
        <v>1.4416666666666667</v>
      </c>
      <c r="EH54" s="66">
        <f t="shared" si="78"/>
        <v>1</v>
      </c>
      <c r="EI54" s="66">
        <f t="shared" si="116"/>
        <v>0.44166666666666665</v>
      </c>
      <c r="EJ54" s="66">
        <f t="shared" si="80"/>
        <v>26.5</v>
      </c>
      <c r="EK54" s="66">
        <f t="shared" si="81"/>
        <v>27</v>
      </c>
      <c r="EL54" s="66">
        <f t="shared" si="117"/>
        <v>1</v>
      </c>
      <c r="EM54" s="66">
        <f t="shared" si="118"/>
        <v>27</v>
      </c>
      <c r="EN54" s="66">
        <f>EN53+CK54</f>
        <v>5</v>
      </c>
      <c r="EO54" s="66">
        <f>EO53+CL54</f>
        <v>82</v>
      </c>
      <c r="EP54" s="66">
        <f t="shared" si="91"/>
        <v>1.3666666666666667</v>
      </c>
      <c r="EQ54" s="66">
        <f t="shared" si="121"/>
        <v>6.3666666666666671</v>
      </c>
      <c r="ER54" s="66">
        <f t="shared" si="122"/>
        <v>3.1833333333333336</v>
      </c>
      <c r="ES54" s="66">
        <f t="shared" si="94"/>
        <v>3</v>
      </c>
      <c r="ET54" s="66">
        <f t="shared" si="123"/>
        <v>0.18333333333333357</v>
      </c>
      <c r="EU54" s="66">
        <f t="shared" si="96"/>
        <v>11.000000000000014</v>
      </c>
      <c r="EV54" s="66">
        <f t="shared" si="97"/>
        <v>11</v>
      </c>
      <c r="EW54" s="66">
        <f t="shared" si="124"/>
        <v>3</v>
      </c>
      <c r="EX54" s="66">
        <f t="shared" si="125"/>
        <v>11</v>
      </c>
      <c r="EY54" s="66">
        <f>EY53+CN54</f>
        <v>2</v>
      </c>
      <c r="EZ54" s="66">
        <f>EZ53+CO54</f>
        <v>77</v>
      </c>
      <c r="FA54" s="66">
        <f t="shared" si="138"/>
        <v>1.2833333333333334</v>
      </c>
      <c r="FB54" s="66">
        <f t="shared" si="139"/>
        <v>3.2833333333333332</v>
      </c>
      <c r="FC54" s="66">
        <f t="shared" si="140"/>
        <v>1.6416666666666666</v>
      </c>
      <c r="FD54" s="66">
        <f t="shared" si="141"/>
        <v>1</v>
      </c>
      <c r="FE54" s="66">
        <f t="shared" si="142"/>
        <v>0.64166666666666661</v>
      </c>
      <c r="FF54" s="66">
        <f t="shared" si="143"/>
        <v>38.5</v>
      </c>
      <c r="FG54" s="66">
        <f t="shared" si="144"/>
        <v>39</v>
      </c>
      <c r="FH54" s="66">
        <f t="shared" si="145"/>
        <v>1</v>
      </c>
      <c r="FI54" s="66">
        <f t="shared" si="146"/>
        <v>39</v>
      </c>
    </row>
    <row r="55" spans="1:165">
      <c r="A55" s="175">
        <v>54</v>
      </c>
      <c r="B55" s="166">
        <v>3</v>
      </c>
      <c r="C55" s="72">
        <v>40725</v>
      </c>
      <c r="D55" s="93">
        <f t="shared" si="0"/>
        <v>7</v>
      </c>
      <c r="E55" s="9" t="s">
        <v>39</v>
      </c>
      <c r="F55" s="166">
        <v>3</v>
      </c>
      <c r="G55" s="10" t="s">
        <v>38</v>
      </c>
      <c r="H55" s="10" t="s">
        <v>175</v>
      </c>
      <c r="I55" s="10" t="s">
        <v>176</v>
      </c>
      <c r="J55" s="11">
        <v>0.7583333333333333</v>
      </c>
      <c r="K55" s="73">
        <v>3548.51</v>
      </c>
      <c r="L55" s="10" t="s">
        <v>33</v>
      </c>
      <c r="M55" s="166">
        <v>59</v>
      </c>
      <c r="N55" s="166">
        <v>0</v>
      </c>
      <c r="O55" s="10" t="s">
        <v>278</v>
      </c>
      <c r="P55" s="11">
        <v>0.7583333333333333</v>
      </c>
      <c r="Q55" s="11">
        <v>0.7583333333333333</v>
      </c>
      <c r="R55" s="12">
        <f t="shared" si="1"/>
        <v>0</v>
      </c>
      <c r="S55" s="13">
        <f t="shared" si="2"/>
        <v>0</v>
      </c>
      <c r="T55" s="13">
        <f t="shared" si="3"/>
        <v>0</v>
      </c>
      <c r="U55" s="11">
        <v>0.76388888888888884</v>
      </c>
      <c r="V55" s="12">
        <f t="shared" si="4"/>
        <v>5.5555555555555358E-3</v>
      </c>
      <c r="W55" s="13">
        <f t="shared" si="5"/>
        <v>0</v>
      </c>
      <c r="X55" s="13">
        <f t="shared" si="6"/>
        <v>8</v>
      </c>
      <c r="Y55" s="11">
        <v>0.76388888888888884</v>
      </c>
      <c r="Z55" s="12">
        <f t="shared" si="7"/>
        <v>0</v>
      </c>
      <c r="AA55" s="13">
        <f t="shared" si="8"/>
        <v>0</v>
      </c>
      <c r="AB55" s="13">
        <f t="shared" si="9"/>
        <v>0</v>
      </c>
      <c r="AC55" s="11">
        <v>0.78125</v>
      </c>
      <c r="AD55" s="12">
        <f t="shared" si="10"/>
        <v>1.736111111111116E-2</v>
      </c>
      <c r="AE55" s="13">
        <f t="shared" si="11"/>
        <v>0</v>
      </c>
      <c r="AF55" s="13">
        <f t="shared" si="12"/>
        <v>25</v>
      </c>
      <c r="AG55" s="11">
        <v>0.78125</v>
      </c>
      <c r="AH55" s="11">
        <v>0.85763888888888884</v>
      </c>
      <c r="AI55" s="12">
        <f t="shared" si="13"/>
        <v>7.638888888888884E-2</v>
      </c>
      <c r="AJ55" s="90">
        <f t="shared" si="14"/>
        <v>1</v>
      </c>
      <c r="AK55" s="90">
        <f t="shared" si="15"/>
        <v>50</v>
      </c>
      <c r="AL55" s="11">
        <v>0.78125</v>
      </c>
      <c r="AM55" s="11">
        <v>0.85763888888888884</v>
      </c>
      <c r="AN55" s="12">
        <f t="shared" si="16"/>
        <v>7.638888888888884E-2</v>
      </c>
      <c r="AO55" s="13">
        <f t="shared" si="17"/>
        <v>1</v>
      </c>
      <c r="AP55" s="13">
        <f t="shared" si="18"/>
        <v>50</v>
      </c>
      <c r="AQ55" s="11">
        <v>0.86111111111111116</v>
      </c>
      <c r="AR55" s="12">
        <f t="shared" si="19"/>
        <v>3.4722222222223209E-3</v>
      </c>
      <c r="AS55" s="90">
        <f t="shared" si="20"/>
        <v>0</v>
      </c>
      <c r="AT55" s="13">
        <f t="shared" si="21"/>
        <v>5</v>
      </c>
      <c r="AU55" s="11">
        <v>0.86111111111111116</v>
      </c>
      <c r="AV55" s="12">
        <f t="shared" si="22"/>
        <v>0</v>
      </c>
      <c r="AW55" s="13">
        <f t="shared" si="23"/>
        <v>0</v>
      </c>
      <c r="AX55" s="13">
        <f t="shared" si="24"/>
        <v>0</v>
      </c>
      <c r="AY55" s="11">
        <v>1.0979166666666667</v>
      </c>
      <c r="AZ55" s="12">
        <f t="shared" si="25"/>
        <v>0.23680555555555549</v>
      </c>
      <c r="BA55" s="90">
        <f t="shared" si="26"/>
        <v>5</v>
      </c>
      <c r="BB55" s="90">
        <f t="shared" si="27"/>
        <v>41</v>
      </c>
      <c r="BC55" s="11">
        <v>1.0979166666666667</v>
      </c>
      <c r="BD55" s="11">
        <v>1.0979166666666667</v>
      </c>
      <c r="BE55" s="12">
        <f t="shared" si="28"/>
        <v>0</v>
      </c>
      <c r="BF55" s="13">
        <f t="shared" si="29"/>
        <v>0</v>
      </c>
      <c r="BG55" s="13">
        <f t="shared" si="30"/>
        <v>0</v>
      </c>
      <c r="BH55" s="11">
        <v>1.0979166666666667</v>
      </c>
      <c r="BI55" s="11">
        <v>1.0979166666666667</v>
      </c>
      <c r="BJ55" s="93"/>
      <c r="BK55" s="69">
        <f t="shared" si="148"/>
        <v>0</v>
      </c>
      <c r="BL55" s="13">
        <f t="shared" si="149"/>
        <v>0</v>
      </c>
      <c r="BM55" s="13">
        <f t="shared" si="150"/>
        <v>0</v>
      </c>
      <c r="BN55" s="11">
        <v>1.1041666666666667</v>
      </c>
      <c r="BO55" s="12">
        <f t="shared" si="31"/>
        <v>6.2500000000000888E-3</v>
      </c>
      <c r="BP55" s="90">
        <f t="shared" si="32"/>
        <v>0</v>
      </c>
      <c r="BQ55" s="90">
        <f t="shared" si="33"/>
        <v>9</v>
      </c>
      <c r="BR55" s="11">
        <v>1.1180555555555556</v>
      </c>
      <c r="BS55" s="12">
        <f t="shared" si="34"/>
        <v>1.388888888888884E-2</v>
      </c>
      <c r="BT55" s="90">
        <f t="shared" si="35"/>
        <v>0</v>
      </c>
      <c r="BU55" s="90">
        <f t="shared" si="36"/>
        <v>20</v>
      </c>
      <c r="BV55" s="11">
        <v>1.1180555555555556</v>
      </c>
      <c r="BW55" s="11">
        <v>1.1215277777777779</v>
      </c>
      <c r="BX55" s="12">
        <f t="shared" si="37"/>
        <v>3.4722222222223209E-3</v>
      </c>
      <c r="BY55" s="13">
        <f t="shared" si="38"/>
        <v>0</v>
      </c>
      <c r="BZ55" s="13">
        <f t="shared" si="39"/>
        <v>5</v>
      </c>
      <c r="CA55" s="12">
        <f t="shared" si="40"/>
        <v>0.3631944444444446</v>
      </c>
      <c r="CB55" s="13">
        <f t="shared" si="41"/>
        <v>8</v>
      </c>
      <c r="CC55" s="13">
        <f t="shared" si="42"/>
        <v>43</v>
      </c>
      <c r="CD55" s="12">
        <f t="shared" si="147"/>
        <v>4.097222222222241E-2</v>
      </c>
      <c r="CE55" s="13">
        <f t="shared" si="43"/>
        <v>0</v>
      </c>
      <c r="CF55" s="13">
        <f t="shared" si="67"/>
        <v>59</v>
      </c>
      <c r="CG55" s="12">
        <f t="shared" si="85"/>
        <v>7.638888888888884E-2</v>
      </c>
      <c r="CH55" s="13">
        <f t="shared" si="44"/>
        <v>1</v>
      </c>
      <c r="CI55" s="13">
        <f t="shared" si="45"/>
        <v>50</v>
      </c>
      <c r="CJ55" s="12">
        <f t="shared" si="86"/>
        <v>0.23680555555555549</v>
      </c>
      <c r="CK55" s="13">
        <f t="shared" si="46"/>
        <v>5</v>
      </c>
      <c r="CL55" s="13">
        <f t="shared" si="47"/>
        <v>41</v>
      </c>
      <c r="CM55" s="69">
        <f t="shared" si="151"/>
        <v>0</v>
      </c>
      <c r="CN55" s="70">
        <f t="shared" si="152"/>
        <v>0</v>
      </c>
      <c r="CO55" s="13">
        <f t="shared" si="153"/>
        <v>0</v>
      </c>
      <c r="CP55" s="12">
        <f t="shared" si="48"/>
        <v>4.6527777777777724E-2</v>
      </c>
      <c r="CQ55" s="13">
        <f t="shared" si="49"/>
        <v>1</v>
      </c>
      <c r="CR55" s="13">
        <f t="shared" si="50"/>
        <v>7</v>
      </c>
      <c r="CS55" s="11">
        <v>0</v>
      </c>
      <c r="CT55" s="13">
        <f t="shared" si="51"/>
        <v>0</v>
      </c>
      <c r="CU55" s="13">
        <f t="shared" si="52"/>
        <v>0</v>
      </c>
      <c r="CV55" s="11">
        <v>0.15208333333333332</v>
      </c>
      <c r="CW55" s="13">
        <f t="shared" si="68"/>
        <v>3</v>
      </c>
      <c r="CX55" s="13">
        <f t="shared" si="53"/>
        <v>39</v>
      </c>
      <c r="CY55" s="11">
        <v>0</v>
      </c>
      <c r="CZ55" s="13">
        <f t="shared" si="54"/>
        <v>0</v>
      </c>
      <c r="DA55" s="13">
        <f t="shared" si="55"/>
        <v>0</v>
      </c>
      <c r="DB55" s="11">
        <v>0</v>
      </c>
      <c r="DC55" s="13">
        <f t="shared" si="56"/>
        <v>0</v>
      </c>
      <c r="DD55" s="13">
        <f t="shared" si="57"/>
        <v>0</v>
      </c>
      <c r="DE55" s="11">
        <v>0</v>
      </c>
      <c r="DF55" s="13">
        <f t="shared" si="58"/>
        <v>0</v>
      </c>
      <c r="DG55" s="13">
        <f t="shared" si="59"/>
        <v>0</v>
      </c>
      <c r="DH55" s="11">
        <v>3.8194444444444441E-2</v>
      </c>
      <c r="DI55" s="13">
        <f t="shared" si="60"/>
        <v>0</v>
      </c>
      <c r="DJ55" s="13">
        <f t="shared" si="61"/>
        <v>55</v>
      </c>
      <c r="DK55" s="11">
        <v>0</v>
      </c>
      <c r="DL55" s="35">
        <f t="shared" si="62"/>
        <v>0</v>
      </c>
      <c r="DM55" s="61">
        <f t="shared" si="63"/>
        <v>0</v>
      </c>
      <c r="DN55" s="66">
        <f t="shared" si="129"/>
        <v>186237.61000000002</v>
      </c>
      <c r="DO55" s="74">
        <f t="shared" si="128"/>
        <v>3085</v>
      </c>
      <c r="DP55" s="66">
        <f t="shared" si="64"/>
        <v>60.144237288135599</v>
      </c>
      <c r="DQ55" s="66">
        <f t="shared" si="127"/>
        <v>60.368755267423019</v>
      </c>
      <c r="DR55" s="66">
        <f t="shared" si="100"/>
        <v>5</v>
      </c>
      <c r="DS55" s="75">
        <f t="shared" si="101"/>
        <v>141</v>
      </c>
      <c r="DT55" s="66">
        <f t="shared" si="102"/>
        <v>2.35</v>
      </c>
      <c r="DU55" s="66">
        <f t="shared" si="103"/>
        <v>7.35</v>
      </c>
      <c r="DV55" s="66">
        <f t="shared" si="110"/>
        <v>2.4499999999999997</v>
      </c>
      <c r="DW55" s="66">
        <f t="shared" si="87"/>
        <v>2</v>
      </c>
      <c r="DX55" s="66">
        <f t="shared" si="71"/>
        <v>0.44999999999999973</v>
      </c>
      <c r="DY55" s="66">
        <f t="shared" si="72"/>
        <v>26.999999999999986</v>
      </c>
      <c r="DZ55" s="66">
        <f t="shared" si="66"/>
        <v>27</v>
      </c>
      <c r="EA55" s="66">
        <f t="shared" si="73"/>
        <v>2</v>
      </c>
      <c r="EB55" s="66">
        <f t="shared" si="74"/>
        <v>27</v>
      </c>
      <c r="EC55" s="66">
        <f t="shared" ref="EC55:EC80" si="154">EC54+CH55</f>
        <v>3</v>
      </c>
      <c r="ED55" s="66">
        <f t="shared" ref="ED55:ED80" si="155">ED54+CI55</f>
        <v>103</v>
      </c>
      <c r="EE55" s="66">
        <f t="shared" si="75"/>
        <v>1.7166666666666666</v>
      </c>
      <c r="EF55" s="66">
        <f t="shared" ref="EF55:EF80" si="156">EC55+EE55</f>
        <v>4.7166666666666668</v>
      </c>
      <c r="EG55" s="66">
        <f t="shared" ref="EG55:EG80" si="157">EF55/B55</f>
        <v>1.5722222222222222</v>
      </c>
      <c r="EH55" s="66">
        <f t="shared" si="78"/>
        <v>1</v>
      </c>
      <c r="EI55" s="66">
        <f t="shared" ref="EI55:EI80" si="158">EG55-EH55</f>
        <v>0.57222222222222219</v>
      </c>
      <c r="EJ55" s="66">
        <f t="shared" si="80"/>
        <v>34.333333333333329</v>
      </c>
      <c r="EK55" s="66">
        <f t="shared" si="81"/>
        <v>35</v>
      </c>
      <c r="EL55" s="66">
        <f t="shared" ref="EL55:EL80" si="159">EH55</f>
        <v>1</v>
      </c>
      <c r="EM55" s="66">
        <f t="shared" ref="EM55:EM80" si="160">EK55</f>
        <v>35</v>
      </c>
      <c r="EN55" s="66">
        <f t="shared" ref="EN55:EN80" si="161">EN54+CK55</f>
        <v>10</v>
      </c>
      <c r="EO55" s="66">
        <f t="shared" ref="EO55:EO80" si="162">EO54+CL55</f>
        <v>123</v>
      </c>
      <c r="EP55" s="66">
        <f t="shared" si="91"/>
        <v>2.0499999999999998</v>
      </c>
      <c r="EQ55" s="66">
        <f t="shared" ref="EQ55:EQ80" si="163">EN55+EP55</f>
        <v>12.05</v>
      </c>
      <c r="ER55" s="66">
        <f t="shared" ref="ER55:ER80" si="164">EQ55/B55</f>
        <v>4.0166666666666666</v>
      </c>
      <c r="ES55" s="66">
        <f t="shared" si="94"/>
        <v>4</v>
      </c>
      <c r="ET55" s="66">
        <f t="shared" ref="ET55:ET80" si="165">ER55-ES55</f>
        <v>1.6666666666666607E-2</v>
      </c>
      <c r="EU55" s="66">
        <f t="shared" si="96"/>
        <v>0.99999999999999645</v>
      </c>
      <c r="EV55" s="66">
        <f t="shared" si="97"/>
        <v>1</v>
      </c>
      <c r="EW55" s="66">
        <f t="shared" ref="EW55:EW80" si="166">ES55</f>
        <v>4</v>
      </c>
      <c r="EX55" s="66">
        <f t="shared" ref="EX55:EX80" si="167">EV55</f>
        <v>1</v>
      </c>
      <c r="EY55" s="66">
        <f t="shared" ref="EY55:EY80" si="168">EY54+CN55</f>
        <v>2</v>
      </c>
      <c r="EZ55" s="66">
        <f t="shared" ref="EZ55:EZ80" si="169">EZ54+CO55</f>
        <v>77</v>
      </c>
      <c r="FA55" s="66">
        <f t="shared" si="138"/>
        <v>1.2833333333333334</v>
      </c>
      <c r="FB55" s="66">
        <f t="shared" ref="FB55:FB80" si="170">EY55+FA55</f>
        <v>3.2833333333333332</v>
      </c>
      <c r="FC55" s="66" t="e">
        <f t="shared" ref="FC55:FC80" si="171">FB55/BJ55</f>
        <v>#DIV/0!</v>
      </c>
      <c r="FD55" s="66" t="e">
        <f t="shared" si="141"/>
        <v>#DIV/0!</v>
      </c>
      <c r="FE55" s="66" t="e">
        <f t="shared" ref="FE55:FE80" si="172">FC55-FD55</f>
        <v>#DIV/0!</v>
      </c>
      <c r="FF55" s="66" t="e">
        <f t="shared" si="143"/>
        <v>#DIV/0!</v>
      </c>
      <c r="FG55" s="66" t="e">
        <f t="shared" si="144"/>
        <v>#DIV/0!</v>
      </c>
      <c r="FH55" s="66" t="e">
        <f t="shared" ref="FH55:FH80" si="173">FD55</f>
        <v>#DIV/0!</v>
      </c>
      <c r="FI55" s="66" t="e">
        <f t="shared" ref="FI55:FI80" si="174">FG55</f>
        <v>#DIV/0!</v>
      </c>
    </row>
    <row r="56" spans="1:165">
      <c r="A56" s="199">
        <v>55</v>
      </c>
      <c r="B56" s="166">
        <v>4</v>
      </c>
      <c r="C56" s="72">
        <v>40726</v>
      </c>
      <c r="D56" s="93">
        <f t="shared" si="0"/>
        <v>7</v>
      </c>
      <c r="E56" s="9" t="s">
        <v>171</v>
      </c>
      <c r="F56" s="166">
        <v>1</v>
      </c>
      <c r="G56" s="10" t="s">
        <v>325</v>
      </c>
      <c r="H56" s="10" t="s">
        <v>326</v>
      </c>
      <c r="I56" s="10" t="s">
        <v>308</v>
      </c>
      <c r="J56" s="11">
        <v>0.47569444444444442</v>
      </c>
      <c r="K56" s="73">
        <v>3643.16</v>
      </c>
      <c r="L56" s="10" t="s">
        <v>34</v>
      </c>
      <c r="M56" s="166">
        <v>59</v>
      </c>
      <c r="N56" s="166">
        <v>0</v>
      </c>
      <c r="O56" s="10" t="s">
        <v>278</v>
      </c>
      <c r="P56" s="11">
        <v>0.47569444444444442</v>
      </c>
      <c r="Q56" s="11">
        <v>0.47569444444444442</v>
      </c>
      <c r="R56" s="12">
        <f t="shared" si="1"/>
        <v>0</v>
      </c>
      <c r="S56" s="13">
        <f t="shared" si="2"/>
        <v>0</v>
      </c>
      <c r="T56" s="13">
        <f t="shared" si="3"/>
        <v>0</v>
      </c>
      <c r="U56" s="11">
        <v>0.48055555555555557</v>
      </c>
      <c r="V56" s="12">
        <f t="shared" si="4"/>
        <v>4.8611111111111494E-3</v>
      </c>
      <c r="W56" s="13">
        <f t="shared" si="5"/>
        <v>0</v>
      </c>
      <c r="X56" s="13">
        <f t="shared" si="6"/>
        <v>7</v>
      </c>
      <c r="Y56" s="11">
        <v>0.48055555555555557</v>
      </c>
      <c r="Z56" s="12">
        <f t="shared" si="7"/>
        <v>0</v>
      </c>
      <c r="AA56" s="13">
        <f t="shared" si="8"/>
        <v>0</v>
      </c>
      <c r="AB56" s="13">
        <f t="shared" si="9"/>
        <v>0</v>
      </c>
      <c r="AC56" s="11">
        <v>0.51041666666666663</v>
      </c>
      <c r="AD56" s="12">
        <f t="shared" si="10"/>
        <v>2.9861111111111061E-2</v>
      </c>
      <c r="AE56" s="13">
        <f t="shared" si="11"/>
        <v>0</v>
      </c>
      <c r="AF56" s="13">
        <f t="shared" si="12"/>
        <v>43</v>
      </c>
      <c r="AG56" s="11">
        <v>0.51388888888888895</v>
      </c>
      <c r="AH56" s="11">
        <v>0.55902777777777779</v>
      </c>
      <c r="AI56" s="12">
        <f t="shared" si="13"/>
        <v>4.513888888888884E-2</v>
      </c>
      <c r="AJ56" s="90">
        <f t="shared" si="14"/>
        <v>1</v>
      </c>
      <c r="AK56" s="90">
        <f t="shared" si="15"/>
        <v>5</v>
      </c>
      <c r="AL56" s="11">
        <v>0.52430555555555558</v>
      </c>
      <c r="AM56" s="11">
        <v>0.55902777777777779</v>
      </c>
      <c r="AN56" s="12">
        <f t="shared" si="16"/>
        <v>3.472222222222221E-2</v>
      </c>
      <c r="AO56" s="13">
        <f t="shared" si="17"/>
        <v>0</v>
      </c>
      <c r="AP56" s="13">
        <f t="shared" si="18"/>
        <v>50</v>
      </c>
      <c r="AQ56" s="11">
        <v>0.58124999999999993</v>
      </c>
      <c r="AR56" s="12">
        <f t="shared" si="19"/>
        <v>2.2222222222222143E-2</v>
      </c>
      <c r="AS56" s="90">
        <f t="shared" si="20"/>
        <v>0</v>
      </c>
      <c r="AT56" s="13">
        <f t="shared" si="21"/>
        <v>32</v>
      </c>
      <c r="AU56" s="11">
        <v>0.61458333333333337</v>
      </c>
      <c r="AV56" s="12">
        <f t="shared" si="22"/>
        <v>3.3333333333333437E-2</v>
      </c>
      <c r="AW56" s="13">
        <f t="shared" si="23"/>
        <v>0</v>
      </c>
      <c r="AX56" s="13">
        <f t="shared" si="24"/>
        <v>48</v>
      </c>
      <c r="AY56" s="11">
        <v>0.76736111111111116</v>
      </c>
      <c r="AZ56" s="12">
        <f t="shared" si="25"/>
        <v>0.15277777777777779</v>
      </c>
      <c r="BA56" s="90">
        <f t="shared" si="26"/>
        <v>3</v>
      </c>
      <c r="BB56" s="90">
        <f t="shared" si="27"/>
        <v>40</v>
      </c>
      <c r="BC56" s="11">
        <v>0.61597222222222225</v>
      </c>
      <c r="BD56" s="11">
        <v>0.77083333333333337</v>
      </c>
      <c r="BE56" s="12">
        <f t="shared" si="28"/>
        <v>0.15486111111111112</v>
      </c>
      <c r="BF56" s="13">
        <f t="shared" si="29"/>
        <v>3</v>
      </c>
      <c r="BG56" s="13">
        <f t="shared" si="30"/>
        <v>43</v>
      </c>
      <c r="BH56" s="11">
        <v>0.6875</v>
      </c>
      <c r="BI56" s="11">
        <v>0.78472222222222221</v>
      </c>
      <c r="BJ56" s="93">
        <v>3</v>
      </c>
      <c r="BK56" s="69">
        <f t="shared" si="148"/>
        <v>9.722222222222221E-2</v>
      </c>
      <c r="BL56" s="13">
        <f t="shared" si="149"/>
        <v>2</v>
      </c>
      <c r="BM56" s="13">
        <f t="shared" si="150"/>
        <v>20</v>
      </c>
      <c r="BN56" s="11">
        <v>0.79722222222222217</v>
      </c>
      <c r="BO56" s="12">
        <f t="shared" si="31"/>
        <v>2.6388888888888795E-2</v>
      </c>
      <c r="BP56" s="90">
        <f t="shared" si="32"/>
        <v>0</v>
      </c>
      <c r="BQ56" s="90">
        <f t="shared" si="33"/>
        <v>38</v>
      </c>
      <c r="BR56" s="11">
        <v>0.80555555555555547</v>
      </c>
      <c r="BS56" s="12">
        <f t="shared" si="34"/>
        <v>8.3333333333333037E-3</v>
      </c>
      <c r="BT56" s="90">
        <f t="shared" si="35"/>
        <v>0</v>
      </c>
      <c r="BU56" s="90">
        <f t="shared" si="36"/>
        <v>12</v>
      </c>
      <c r="BV56" s="11">
        <v>0.80555555555555547</v>
      </c>
      <c r="BW56" s="11">
        <v>0.81041666666666667</v>
      </c>
      <c r="BX56" s="12">
        <f t="shared" si="37"/>
        <v>4.8611111111112049E-3</v>
      </c>
      <c r="BY56" s="13">
        <f t="shared" si="38"/>
        <v>0</v>
      </c>
      <c r="BZ56" s="13">
        <f t="shared" si="39"/>
        <v>7</v>
      </c>
      <c r="CA56" s="12">
        <f t="shared" si="40"/>
        <v>0.33472222222222225</v>
      </c>
      <c r="CB56" s="13">
        <f t="shared" si="41"/>
        <v>8</v>
      </c>
      <c r="CC56" s="13">
        <f t="shared" si="42"/>
        <v>2</v>
      </c>
      <c r="CD56" s="12">
        <f t="shared" si="147"/>
        <v>8.6805555555555303E-2</v>
      </c>
      <c r="CE56" s="13">
        <f t="shared" si="43"/>
        <v>2</v>
      </c>
      <c r="CF56" s="13">
        <f t="shared" si="67"/>
        <v>5</v>
      </c>
      <c r="CG56" s="12">
        <f t="shared" si="85"/>
        <v>4.513888888888884E-2</v>
      </c>
      <c r="CH56" s="13">
        <f t="shared" si="44"/>
        <v>1</v>
      </c>
      <c r="CI56" s="13">
        <f t="shared" si="45"/>
        <v>5</v>
      </c>
      <c r="CJ56" s="12">
        <f t="shared" si="86"/>
        <v>0.15277777777777779</v>
      </c>
      <c r="CK56" s="13">
        <f t="shared" si="46"/>
        <v>3</v>
      </c>
      <c r="CL56" s="13">
        <f t="shared" si="47"/>
        <v>40</v>
      </c>
      <c r="CM56" s="69">
        <f t="shared" si="151"/>
        <v>9.722222222222221E-2</v>
      </c>
      <c r="CN56" s="70">
        <f t="shared" si="152"/>
        <v>2</v>
      </c>
      <c r="CO56" s="13">
        <f t="shared" si="153"/>
        <v>20</v>
      </c>
      <c r="CP56" s="12">
        <f t="shared" si="48"/>
        <v>8.0555555555555561E-2</v>
      </c>
      <c r="CQ56" s="13">
        <f t="shared" si="49"/>
        <v>1</v>
      </c>
      <c r="CR56" s="13">
        <f t="shared" si="50"/>
        <v>56</v>
      </c>
      <c r="CS56" s="11">
        <v>0</v>
      </c>
      <c r="CT56" s="13">
        <f t="shared" si="51"/>
        <v>0</v>
      </c>
      <c r="CU56" s="13">
        <f t="shared" si="52"/>
        <v>0</v>
      </c>
      <c r="CV56" s="11">
        <v>0</v>
      </c>
      <c r="CW56" s="13">
        <f t="shared" si="68"/>
        <v>0</v>
      </c>
      <c r="CX56" s="13">
        <f t="shared" si="53"/>
        <v>0</v>
      </c>
      <c r="CY56" s="11">
        <v>0</v>
      </c>
      <c r="CZ56" s="13">
        <f t="shared" si="54"/>
        <v>0</v>
      </c>
      <c r="DA56" s="13">
        <f t="shared" si="55"/>
        <v>0</v>
      </c>
      <c r="DB56" s="11">
        <v>0</v>
      </c>
      <c r="DC56" s="13">
        <f t="shared" si="56"/>
        <v>0</v>
      </c>
      <c r="DD56" s="13">
        <f t="shared" si="57"/>
        <v>0</v>
      </c>
      <c r="DE56" s="11">
        <v>0</v>
      </c>
      <c r="DF56" s="13">
        <f t="shared" si="58"/>
        <v>0</v>
      </c>
      <c r="DG56" s="13">
        <f t="shared" si="59"/>
        <v>0</v>
      </c>
      <c r="DH56" s="11">
        <v>7.2222222222222229E-2</v>
      </c>
      <c r="DI56" s="13">
        <f t="shared" si="60"/>
        <v>1</v>
      </c>
      <c r="DJ56" s="13">
        <f t="shared" si="61"/>
        <v>44</v>
      </c>
      <c r="DK56" s="11">
        <v>0</v>
      </c>
      <c r="DL56" s="35">
        <f t="shared" si="62"/>
        <v>0</v>
      </c>
      <c r="DM56" s="61">
        <f t="shared" si="63"/>
        <v>0</v>
      </c>
      <c r="DN56" s="66">
        <f t="shared" si="129"/>
        <v>189880.77000000002</v>
      </c>
      <c r="DO56" s="74">
        <f t="shared" si="128"/>
        <v>3144</v>
      </c>
      <c r="DP56" s="66">
        <f t="shared" si="64"/>
        <v>61.748474576271185</v>
      </c>
      <c r="DQ56" s="66">
        <f t="shared" si="127"/>
        <v>60.39464694656489</v>
      </c>
      <c r="DR56" s="66">
        <f t="shared" si="100"/>
        <v>7</v>
      </c>
      <c r="DS56" s="75">
        <f t="shared" si="101"/>
        <v>146</v>
      </c>
      <c r="DT56" s="66">
        <f t="shared" si="102"/>
        <v>2.4333333333333331</v>
      </c>
      <c r="DU56" s="66">
        <f t="shared" si="103"/>
        <v>9.4333333333333336</v>
      </c>
      <c r="DV56" s="66">
        <f t="shared" si="110"/>
        <v>2.3583333333333334</v>
      </c>
      <c r="DW56" s="66">
        <f t="shared" si="87"/>
        <v>2</v>
      </c>
      <c r="DX56" s="66">
        <f t="shared" si="71"/>
        <v>0.35833333333333339</v>
      </c>
      <c r="DY56" s="66">
        <f t="shared" si="72"/>
        <v>21.500000000000004</v>
      </c>
      <c r="DZ56" s="66">
        <f t="shared" si="66"/>
        <v>22</v>
      </c>
      <c r="EA56" s="66">
        <f t="shared" si="73"/>
        <v>2</v>
      </c>
      <c r="EB56" s="66">
        <f t="shared" si="74"/>
        <v>22</v>
      </c>
      <c r="EC56" s="66">
        <f t="shared" si="154"/>
        <v>4</v>
      </c>
      <c r="ED56" s="66">
        <f t="shared" si="155"/>
        <v>108</v>
      </c>
      <c r="EE56" s="66">
        <f t="shared" si="75"/>
        <v>1.8</v>
      </c>
      <c r="EF56" s="66">
        <f t="shared" si="156"/>
        <v>5.8</v>
      </c>
      <c r="EG56" s="66">
        <f t="shared" si="157"/>
        <v>1.45</v>
      </c>
      <c r="EH56" s="66">
        <f t="shared" si="78"/>
        <v>1</v>
      </c>
      <c r="EI56" s="66">
        <f t="shared" si="158"/>
        <v>0.44999999999999996</v>
      </c>
      <c r="EJ56" s="66">
        <f t="shared" si="80"/>
        <v>26.999999999999996</v>
      </c>
      <c r="EK56" s="66">
        <f t="shared" si="81"/>
        <v>27</v>
      </c>
      <c r="EL56" s="66">
        <f t="shared" si="159"/>
        <v>1</v>
      </c>
      <c r="EM56" s="66">
        <f t="shared" si="160"/>
        <v>27</v>
      </c>
      <c r="EN56" s="66">
        <f t="shared" si="161"/>
        <v>13</v>
      </c>
      <c r="EO56" s="66">
        <f t="shared" si="162"/>
        <v>163</v>
      </c>
      <c r="EP56" s="66">
        <f t="shared" si="91"/>
        <v>2.7166666666666668</v>
      </c>
      <c r="EQ56" s="66">
        <f t="shared" si="163"/>
        <v>15.716666666666667</v>
      </c>
      <c r="ER56" s="66">
        <f t="shared" si="164"/>
        <v>3.9291666666666667</v>
      </c>
      <c r="ES56" s="66">
        <f t="shared" si="94"/>
        <v>3</v>
      </c>
      <c r="ET56" s="66">
        <f t="shared" si="165"/>
        <v>0.9291666666666667</v>
      </c>
      <c r="EU56" s="66">
        <f t="shared" si="96"/>
        <v>55.75</v>
      </c>
      <c r="EV56" s="66">
        <f t="shared" si="97"/>
        <v>56</v>
      </c>
      <c r="EW56" s="66">
        <f t="shared" si="166"/>
        <v>3</v>
      </c>
      <c r="EX56" s="66">
        <f t="shared" si="167"/>
        <v>56</v>
      </c>
      <c r="EY56" s="66">
        <f t="shared" si="168"/>
        <v>4</v>
      </c>
      <c r="EZ56" s="66">
        <f t="shared" si="169"/>
        <v>97</v>
      </c>
      <c r="FA56" s="66">
        <f t="shared" si="138"/>
        <v>1.6166666666666667</v>
      </c>
      <c r="FB56" s="66">
        <f t="shared" si="170"/>
        <v>5.6166666666666671</v>
      </c>
      <c r="FC56" s="66">
        <f t="shared" si="171"/>
        <v>1.8722222222222225</v>
      </c>
      <c r="FD56" s="66">
        <f t="shared" si="141"/>
        <v>1</v>
      </c>
      <c r="FE56" s="66">
        <f t="shared" si="172"/>
        <v>0.87222222222222245</v>
      </c>
      <c r="FF56" s="66">
        <f t="shared" si="143"/>
        <v>52.33333333333335</v>
      </c>
      <c r="FG56" s="66">
        <f t="shared" si="144"/>
        <v>52</v>
      </c>
      <c r="FH56" s="66">
        <f t="shared" si="173"/>
        <v>1</v>
      </c>
      <c r="FI56" s="66">
        <f t="shared" si="174"/>
        <v>52</v>
      </c>
    </row>
    <row r="57" spans="1:165" ht="45">
      <c r="A57" s="175">
        <v>56</v>
      </c>
      <c r="B57" s="166">
        <v>5</v>
      </c>
      <c r="C57" s="72">
        <v>40726</v>
      </c>
      <c r="D57" s="93">
        <f t="shared" si="0"/>
        <v>7</v>
      </c>
      <c r="E57" s="9" t="s">
        <v>39</v>
      </c>
      <c r="F57" s="166">
        <v>4</v>
      </c>
      <c r="G57" s="10" t="s">
        <v>38</v>
      </c>
      <c r="H57" s="10" t="s">
        <v>327</v>
      </c>
      <c r="I57" s="10" t="s">
        <v>328</v>
      </c>
      <c r="J57" s="11">
        <v>0.97569444444444453</v>
      </c>
      <c r="K57" s="73">
        <v>3688.55</v>
      </c>
      <c r="L57" s="10" t="s">
        <v>33</v>
      </c>
      <c r="M57" s="166">
        <v>59</v>
      </c>
      <c r="N57" s="166">
        <v>0</v>
      </c>
      <c r="O57" s="10" t="s">
        <v>278</v>
      </c>
      <c r="P57" s="11">
        <v>0.97569444444444453</v>
      </c>
      <c r="Q57" s="11">
        <v>0.97569444444444453</v>
      </c>
      <c r="R57" s="12">
        <f t="shared" si="1"/>
        <v>0</v>
      </c>
      <c r="S57" s="13">
        <f t="shared" si="2"/>
        <v>0</v>
      </c>
      <c r="T57" s="13">
        <f t="shared" si="3"/>
        <v>0</v>
      </c>
      <c r="U57" s="11">
        <v>0.98263888888888884</v>
      </c>
      <c r="V57" s="12">
        <f t="shared" si="4"/>
        <v>6.9444444444443088E-3</v>
      </c>
      <c r="W57" s="13">
        <f t="shared" si="5"/>
        <v>0</v>
      </c>
      <c r="X57" s="13">
        <f t="shared" si="6"/>
        <v>10</v>
      </c>
      <c r="Y57" s="11">
        <v>0.99305555555555547</v>
      </c>
      <c r="Z57" s="12">
        <f t="shared" si="7"/>
        <v>1.041666666666663E-2</v>
      </c>
      <c r="AA57" s="13">
        <f t="shared" si="8"/>
        <v>0</v>
      </c>
      <c r="AB57" s="13">
        <f t="shared" si="9"/>
        <v>15</v>
      </c>
      <c r="AC57" s="11">
        <v>1.0208333333333333</v>
      </c>
      <c r="AD57" s="12">
        <f t="shared" si="10"/>
        <v>2.777777777777779E-2</v>
      </c>
      <c r="AE57" s="13">
        <f t="shared" si="11"/>
        <v>0</v>
      </c>
      <c r="AF57" s="13">
        <f t="shared" si="12"/>
        <v>40</v>
      </c>
      <c r="AG57" s="11">
        <v>1.0243055555555556</v>
      </c>
      <c r="AH57" s="11">
        <v>1.1979166666666667</v>
      </c>
      <c r="AI57" s="12">
        <f t="shared" si="13"/>
        <v>0.17361111111111116</v>
      </c>
      <c r="AJ57" s="90">
        <f t="shared" si="14"/>
        <v>4</v>
      </c>
      <c r="AK57" s="90">
        <f t="shared" si="15"/>
        <v>10</v>
      </c>
      <c r="AL57" s="11">
        <v>1.0243055555555556</v>
      </c>
      <c r="AM57" s="11">
        <v>1.1979166666666667</v>
      </c>
      <c r="AN57" s="12">
        <f t="shared" si="16"/>
        <v>0.17361111111111116</v>
      </c>
      <c r="AO57" s="13">
        <f t="shared" si="17"/>
        <v>4</v>
      </c>
      <c r="AP57" s="13">
        <f t="shared" si="18"/>
        <v>10</v>
      </c>
      <c r="AQ57" s="11">
        <v>1.2</v>
      </c>
      <c r="AR57" s="12">
        <f t="shared" si="19"/>
        <v>2.0833333333332149E-3</v>
      </c>
      <c r="AS57" s="90">
        <f t="shared" si="20"/>
        <v>0</v>
      </c>
      <c r="AT57" s="13">
        <f t="shared" si="21"/>
        <v>3</v>
      </c>
      <c r="AU57" s="11">
        <v>1.2013888888888888</v>
      </c>
      <c r="AV57" s="12">
        <f t="shared" si="22"/>
        <v>1.388888888888884E-3</v>
      </c>
      <c r="AW57" s="13">
        <f t="shared" si="23"/>
        <v>0</v>
      </c>
      <c r="AX57" s="13">
        <f t="shared" si="24"/>
        <v>2</v>
      </c>
      <c r="AY57" s="11">
        <v>1.3069444444444445</v>
      </c>
      <c r="AZ57" s="12">
        <f t="shared" si="25"/>
        <v>0.10555555555555562</v>
      </c>
      <c r="BA57" s="90">
        <f t="shared" si="26"/>
        <v>2</v>
      </c>
      <c r="BB57" s="90">
        <f t="shared" si="27"/>
        <v>32</v>
      </c>
      <c r="BC57" s="11">
        <v>1.3069444444444445</v>
      </c>
      <c r="BD57" s="11">
        <v>1.3069444444444445</v>
      </c>
      <c r="BE57" s="12">
        <f t="shared" si="28"/>
        <v>0</v>
      </c>
      <c r="BF57" s="13">
        <f t="shared" si="29"/>
        <v>0</v>
      </c>
      <c r="BG57" s="13">
        <f t="shared" si="30"/>
        <v>0</v>
      </c>
      <c r="BH57" s="11">
        <v>1.3069444444444445</v>
      </c>
      <c r="BI57" s="11">
        <v>1.3069444444444445</v>
      </c>
      <c r="BJ57" s="93"/>
      <c r="BK57" s="69">
        <f t="shared" si="148"/>
        <v>0</v>
      </c>
      <c r="BL57" s="13">
        <f t="shared" si="149"/>
        <v>0</v>
      </c>
      <c r="BM57" s="13">
        <f t="shared" si="150"/>
        <v>0</v>
      </c>
      <c r="BN57" s="11">
        <v>1.3159722222222221</v>
      </c>
      <c r="BO57" s="12">
        <f t="shared" si="31"/>
        <v>9.0277777777776347E-3</v>
      </c>
      <c r="BP57" s="90">
        <f t="shared" si="32"/>
        <v>0</v>
      </c>
      <c r="BQ57" s="90">
        <f t="shared" si="33"/>
        <v>13</v>
      </c>
      <c r="BR57" s="11">
        <v>1.3229166666666667</v>
      </c>
      <c r="BS57" s="12">
        <f t="shared" si="34"/>
        <v>6.9444444444446418E-3</v>
      </c>
      <c r="BT57" s="90">
        <f t="shared" si="35"/>
        <v>0</v>
      </c>
      <c r="BU57" s="90">
        <f t="shared" si="36"/>
        <v>10</v>
      </c>
      <c r="BV57" s="11">
        <v>1.3229166666666667</v>
      </c>
      <c r="BW57" s="11">
        <v>1.3263888888888888</v>
      </c>
      <c r="BX57" s="12">
        <f t="shared" si="37"/>
        <v>3.4722222222220989E-3</v>
      </c>
      <c r="BY57" s="13">
        <f t="shared" si="38"/>
        <v>0</v>
      </c>
      <c r="BZ57" s="13">
        <f t="shared" si="39"/>
        <v>5</v>
      </c>
      <c r="CA57" s="12">
        <f t="shared" si="40"/>
        <v>0.35069444444444431</v>
      </c>
      <c r="CB57" s="13">
        <f t="shared" si="41"/>
        <v>8</v>
      </c>
      <c r="CC57" s="13">
        <f t="shared" si="42"/>
        <v>25</v>
      </c>
      <c r="CD57" s="12">
        <f t="shared" si="147"/>
        <v>4.5833333333333282E-2</v>
      </c>
      <c r="CE57" s="13">
        <f t="shared" si="43"/>
        <v>1</v>
      </c>
      <c r="CF57" s="13">
        <f t="shared" si="67"/>
        <v>6</v>
      </c>
      <c r="CG57" s="12">
        <f t="shared" si="85"/>
        <v>0.17361111111111116</v>
      </c>
      <c r="CH57" s="13">
        <f t="shared" si="44"/>
        <v>4</v>
      </c>
      <c r="CI57" s="13">
        <f t="shared" si="45"/>
        <v>10</v>
      </c>
      <c r="CJ57" s="12">
        <f t="shared" si="86"/>
        <v>0.10555555555555562</v>
      </c>
      <c r="CK57" s="13">
        <f t="shared" si="46"/>
        <v>2</v>
      </c>
      <c r="CL57" s="13">
        <f t="shared" si="47"/>
        <v>32</v>
      </c>
      <c r="CM57" s="69">
        <f t="shared" si="151"/>
        <v>0</v>
      </c>
      <c r="CN57" s="70">
        <f t="shared" si="152"/>
        <v>0</v>
      </c>
      <c r="CO57" s="13">
        <f t="shared" si="153"/>
        <v>0</v>
      </c>
      <c r="CP57" s="12">
        <f t="shared" si="48"/>
        <v>6.3888888888888953E-2</v>
      </c>
      <c r="CQ57" s="13">
        <f t="shared" si="49"/>
        <v>1</v>
      </c>
      <c r="CR57" s="13">
        <f t="shared" si="50"/>
        <v>32</v>
      </c>
      <c r="CS57" s="11">
        <v>0</v>
      </c>
      <c r="CT57" s="13">
        <f t="shared" si="51"/>
        <v>0</v>
      </c>
      <c r="CU57" s="13">
        <f t="shared" si="52"/>
        <v>0</v>
      </c>
      <c r="CV57" s="11">
        <v>0</v>
      </c>
      <c r="CW57" s="13">
        <f t="shared" si="68"/>
        <v>0</v>
      </c>
      <c r="CX57" s="13">
        <f t="shared" si="53"/>
        <v>0</v>
      </c>
      <c r="CY57" s="11">
        <v>0</v>
      </c>
      <c r="CZ57" s="13">
        <f t="shared" si="54"/>
        <v>0</v>
      </c>
      <c r="DA57" s="13">
        <f t="shared" si="55"/>
        <v>0</v>
      </c>
      <c r="DB57" s="11">
        <v>0</v>
      </c>
      <c r="DC57" s="13">
        <f t="shared" si="56"/>
        <v>0</v>
      </c>
      <c r="DD57" s="13">
        <f t="shared" si="57"/>
        <v>0</v>
      </c>
      <c r="DE57" s="11">
        <v>2.4305555555555556E-2</v>
      </c>
      <c r="DF57" s="13">
        <f t="shared" si="58"/>
        <v>0</v>
      </c>
      <c r="DG57" s="13">
        <f t="shared" si="59"/>
        <v>35</v>
      </c>
      <c r="DH57" s="11">
        <v>1.7361111111111112E-2</v>
      </c>
      <c r="DI57" s="13">
        <f t="shared" si="60"/>
        <v>0</v>
      </c>
      <c r="DJ57" s="13">
        <f t="shared" si="61"/>
        <v>25</v>
      </c>
      <c r="DK57" s="11">
        <v>0</v>
      </c>
      <c r="DL57" s="35">
        <f t="shared" si="62"/>
        <v>0</v>
      </c>
      <c r="DM57" s="61">
        <f t="shared" si="63"/>
        <v>0</v>
      </c>
      <c r="DN57" s="66">
        <f t="shared" si="129"/>
        <v>193569.32</v>
      </c>
      <c r="DO57" s="74">
        <f t="shared" si="128"/>
        <v>3203</v>
      </c>
      <c r="DP57" s="66">
        <f t="shared" si="64"/>
        <v>62.517796610169498</v>
      </c>
      <c r="DQ57" s="66">
        <f t="shared" si="127"/>
        <v>60.433755853886986</v>
      </c>
      <c r="DR57" s="66">
        <f t="shared" si="100"/>
        <v>8</v>
      </c>
      <c r="DS57" s="75">
        <f t="shared" si="101"/>
        <v>152</v>
      </c>
      <c r="DT57" s="66">
        <f t="shared" si="102"/>
        <v>2.5333333333333332</v>
      </c>
      <c r="DU57" s="66">
        <f t="shared" si="103"/>
        <v>10.533333333333333</v>
      </c>
      <c r="DV57" s="66">
        <f t="shared" si="110"/>
        <v>2.1066666666666665</v>
      </c>
      <c r="DW57" s="66">
        <f t="shared" si="87"/>
        <v>2</v>
      </c>
      <c r="DX57" s="66">
        <f t="shared" si="71"/>
        <v>0.10666666666666647</v>
      </c>
      <c r="DY57" s="66">
        <f t="shared" si="72"/>
        <v>6.3999999999999879</v>
      </c>
      <c r="DZ57" s="66">
        <f t="shared" si="66"/>
        <v>7</v>
      </c>
      <c r="EA57" s="66">
        <f t="shared" si="73"/>
        <v>2</v>
      </c>
      <c r="EB57" s="66">
        <f t="shared" si="74"/>
        <v>7</v>
      </c>
      <c r="EC57" s="66">
        <f t="shared" si="154"/>
        <v>8</v>
      </c>
      <c r="ED57" s="66">
        <f t="shared" si="155"/>
        <v>118</v>
      </c>
      <c r="EE57" s="66">
        <f t="shared" si="75"/>
        <v>1.9666666666666666</v>
      </c>
      <c r="EF57" s="66">
        <f t="shared" si="156"/>
        <v>9.9666666666666668</v>
      </c>
      <c r="EG57" s="66">
        <f t="shared" si="157"/>
        <v>1.9933333333333334</v>
      </c>
      <c r="EH57" s="66">
        <f t="shared" si="78"/>
        <v>1</v>
      </c>
      <c r="EI57" s="66">
        <f t="shared" si="158"/>
        <v>0.9933333333333334</v>
      </c>
      <c r="EJ57" s="66">
        <f t="shared" si="80"/>
        <v>59.6</v>
      </c>
      <c r="EK57" s="66">
        <f t="shared" si="81"/>
        <v>60</v>
      </c>
      <c r="EL57" s="66">
        <f t="shared" si="159"/>
        <v>1</v>
      </c>
      <c r="EM57" s="66">
        <f t="shared" si="160"/>
        <v>60</v>
      </c>
      <c r="EN57" s="66">
        <f t="shared" si="161"/>
        <v>15</v>
      </c>
      <c r="EO57" s="66">
        <f t="shared" si="162"/>
        <v>195</v>
      </c>
      <c r="EP57" s="66">
        <f t="shared" si="91"/>
        <v>3.25</v>
      </c>
      <c r="EQ57" s="66">
        <f t="shared" si="163"/>
        <v>18.25</v>
      </c>
      <c r="ER57" s="66">
        <f t="shared" si="164"/>
        <v>3.65</v>
      </c>
      <c r="ES57" s="66">
        <f t="shared" si="94"/>
        <v>3</v>
      </c>
      <c r="ET57" s="66">
        <f t="shared" si="165"/>
        <v>0.64999999999999991</v>
      </c>
      <c r="EU57" s="66">
        <f t="shared" si="96"/>
        <v>38.999999999999993</v>
      </c>
      <c r="EV57" s="66">
        <f t="shared" si="97"/>
        <v>39</v>
      </c>
      <c r="EW57" s="66">
        <f t="shared" si="166"/>
        <v>3</v>
      </c>
      <c r="EX57" s="66">
        <f t="shared" si="167"/>
        <v>39</v>
      </c>
      <c r="EY57" s="66">
        <f t="shared" si="168"/>
        <v>4</v>
      </c>
      <c r="EZ57" s="66">
        <f t="shared" si="169"/>
        <v>97</v>
      </c>
      <c r="FA57" s="66">
        <f t="shared" si="138"/>
        <v>1.6166666666666667</v>
      </c>
      <c r="FB57" s="66">
        <f t="shared" si="170"/>
        <v>5.6166666666666671</v>
      </c>
      <c r="FC57" s="66" t="e">
        <f t="shared" si="171"/>
        <v>#DIV/0!</v>
      </c>
      <c r="FD57" s="66" t="e">
        <f t="shared" si="141"/>
        <v>#DIV/0!</v>
      </c>
      <c r="FE57" s="66" t="e">
        <f t="shared" si="172"/>
        <v>#DIV/0!</v>
      </c>
      <c r="FF57" s="66" t="e">
        <f t="shared" si="143"/>
        <v>#DIV/0!</v>
      </c>
      <c r="FG57" s="66" t="e">
        <f t="shared" si="144"/>
        <v>#DIV/0!</v>
      </c>
      <c r="FH57" s="66" t="e">
        <f t="shared" si="173"/>
        <v>#DIV/0!</v>
      </c>
      <c r="FI57" s="66" t="e">
        <f t="shared" si="174"/>
        <v>#DIV/0!</v>
      </c>
    </row>
    <row r="58" spans="1:165" ht="45">
      <c r="A58" s="175">
        <v>57</v>
      </c>
      <c r="B58" s="166">
        <v>6</v>
      </c>
      <c r="C58" s="72">
        <v>40727</v>
      </c>
      <c r="D58" s="93">
        <f t="shared" si="0"/>
        <v>7</v>
      </c>
      <c r="E58" s="9" t="s">
        <v>39</v>
      </c>
      <c r="F58" s="166">
        <v>5</v>
      </c>
      <c r="G58" s="10" t="s">
        <v>38</v>
      </c>
      <c r="H58" s="10" t="s">
        <v>329</v>
      </c>
      <c r="I58" s="10" t="s">
        <v>330</v>
      </c>
      <c r="J58" s="11">
        <v>0.25555555555555559</v>
      </c>
      <c r="K58" s="73">
        <v>3603.6</v>
      </c>
      <c r="L58" s="10" t="s">
        <v>299</v>
      </c>
      <c r="M58" s="166">
        <v>58</v>
      </c>
      <c r="N58" s="166">
        <v>1</v>
      </c>
      <c r="O58" s="10" t="s">
        <v>182</v>
      </c>
      <c r="P58" s="11">
        <v>0.25555555555555559</v>
      </c>
      <c r="Q58" s="11">
        <v>0.25555555555555559</v>
      </c>
      <c r="R58" s="12">
        <f t="shared" si="1"/>
        <v>0</v>
      </c>
      <c r="S58" s="13">
        <f t="shared" si="2"/>
        <v>0</v>
      </c>
      <c r="T58" s="13">
        <f t="shared" si="3"/>
        <v>0</v>
      </c>
      <c r="U58" s="11">
        <v>0.26041666666666669</v>
      </c>
      <c r="V58" s="12">
        <f t="shared" si="4"/>
        <v>4.8611111111110938E-3</v>
      </c>
      <c r="W58" s="13">
        <f t="shared" si="5"/>
        <v>0</v>
      </c>
      <c r="X58" s="13">
        <f t="shared" si="6"/>
        <v>7</v>
      </c>
      <c r="Y58" s="11">
        <v>0.26180555555555557</v>
      </c>
      <c r="Z58" s="12">
        <f t="shared" si="7"/>
        <v>1.388888888888884E-3</v>
      </c>
      <c r="AA58" s="13">
        <f t="shared" si="8"/>
        <v>0</v>
      </c>
      <c r="AB58" s="13">
        <f t="shared" si="9"/>
        <v>2</v>
      </c>
      <c r="AC58" s="11">
        <v>0.30416666666666664</v>
      </c>
      <c r="AD58" s="12">
        <f t="shared" si="10"/>
        <v>4.2361111111111072E-2</v>
      </c>
      <c r="AE58" s="13">
        <f t="shared" si="11"/>
        <v>1</v>
      </c>
      <c r="AF58" s="13">
        <f t="shared" si="12"/>
        <v>1</v>
      </c>
      <c r="AG58" s="11">
        <v>0.30416666666666664</v>
      </c>
      <c r="AH58" s="11">
        <v>0.35069444444444442</v>
      </c>
      <c r="AI58" s="12">
        <f t="shared" si="13"/>
        <v>4.6527777777777779E-2</v>
      </c>
      <c r="AJ58" s="90">
        <f t="shared" si="14"/>
        <v>1</v>
      </c>
      <c r="AK58" s="90">
        <f t="shared" si="15"/>
        <v>7</v>
      </c>
      <c r="AL58" s="11">
        <v>0.30416666666666664</v>
      </c>
      <c r="AM58" s="11">
        <v>0.35069444444444442</v>
      </c>
      <c r="AN58" s="12">
        <f t="shared" si="16"/>
        <v>4.6527777777777779E-2</v>
      </c>
      <c r="AO58" s="13">
        <f t="shared" si="17"/>
        <v>1</v>
      </c>
      <c r="AP58" s="13">
        <f t="shared" si="18"/>
        <v>7</v>
      </c>
      <c r="AQ58" s="11">
        <v>0.35416666666666669</v>
      </c>
      <c r="AR58" s="12">
        <f t="shared" si="19"/>
        <v>3.4722222222222654E-3</v>
      </c>
      <c r="AS58" s="90">
        <f t="shared" si="20"/>
        <v>0</v>
      </c>
      <c r="AT58" s="13">
        <f t="shared" si="21"/>
        <v>5</v>
      </c>
      <c r="AU58" s="11">
        <v>0.3611111111111111</v>
      </c>
      <c r="AV58" s="12">
        <f t="shared" si="22"/>
        <v>6.9444444444444198E-3</v>
      </c>
      <c r="AW58" s="13">
        <f t="shared" si="23"/>
        <v>0</v>
      </c>
      <c r="AX58" s="13">
        <f t="shared" si="24"/>
        <v>10</v>
      </c>
      <c r="AY58" s="11">
        <v>0.47291666666666665</v>
      </c>
      <c r="AZ58" s="12">
        <f t="shared" si="25"/>
        <v>0.11180555555555555</v>
      </c>
      <c r="BA58" s="90">
        <f t="shared" si="26"/>
        <v>2</v>
      </c>
      <c r="BB58" s="90">
        <f t="shared" si="27"/>
        <v>41</v>
      </c>
      <c r="BC58" s="11">
        <v>0.36249999999999999</v>
      </c>
      <c r="BD58" s="11">
        <v>0.3972222222222222</v>
      </c>
      <c r="BE58" s="12">
        <f t="shared" si="28"/>
        <v>3.472222222222221E-2</v>
      </c>
      <c r="BF58" s="13">
        <f t="shared" si="29"/>
        <v>0</v>
      </c>
      <c r="BG58" s="13">
        <f t="shared" si="30"/>
        <v>50</v>
      </c>
      <c r="BH58" s="11">
        <v>0.36805555555555558</v>
      </c>
      <c r="BI58" s="11">
        <v>0.40277777777777773</v>
      </c>
      <c r="BJ58" s="93">
        <v>4</v>
      </c>
      <c r="BK58" s="69">
        <f t="shared" si="148"/>
        <v>3.4722222222222154E-2</v>
      </c>
      <c r="BL58" s="13">
        <f t="shared" si="149"/>
        <v>0</v>
      </c>
      <c r="BM58" s="13">
        <f t="shared" si="150"/>
        <v>50</v>
      </c>
      <c r="BN58" s="11">
        <v>0.52222222222222225</v>
      </c>
      <c r="BO58" s="12">
        <f t="shared" si="31"/>
        <v>0.12500000000000006</v>
      </c>
      <c r="BP58" s="90">
        <f t="shared" si="32"/>
        <v>3</v>
      </c>
      <c r="BQ58" s="90">
        <f t="shared" si="33"/>
        <v>0</v>
      </c>
      <c r="BR58" s="11">
        <v>0.52430555555555558</v>
      </c>
      <c r="BS58" s="12">
        <f t="shared" si="34"/>
        <v>2.0833333333333259E-3</v>
      </c>
      <c r="BT58" s="90">
        <f t="shared" si="35"/>
        <v>0</v>
      </c>
      <c r="BU58" s="90">
        <f t="shared" si="36"/>
        <v>3</v>
      </c>
      <c r="BV58" s="11">
        <v>0.52430555555555558</v>
      </c>
      <c r="BW58" s="11">
        <v>0.52777777777777779</v>
      </c>
      <c r="BX58" s="12">
        <f t="shared" si="37"/>
        <v>3.4722222222222099E-3</v>
      </c>
      <c r="BY58" s="13">
        <f t="shared" si="38"/>
        <v>0</v>
      </c>
      <c r="BZ58" s="13">
        <f t="shared" si="39"/>
        <v>5</v>
      </c>
      <c r="CA58" s="12">
        <f t="shared" si="40"/>
        <v>0.2722222222222222</v>
      </c>
      <c r="CB58" s="13">
        <f t="shared" si="41"/>
        <v>6</v>
      </c>
      <c r="CC58" s="13">
        <f t="shared" si="42"/>
        <v>32</v>
      </c>
      <c r="CD58" s="12">
        <f t="shared" si="147"/>
        <v>0.17291666666666672</v>
      </c>
      <c r="CE58" s="13">
        <f t="shared" si="43"/>
        <v>4</v>
      </c>
      <c r="CF58" s="13">
        <f t="shared" si="67"/>
        <v>9</v>
      </c>
      <c r="CG58" s="12">
        <f t="shared" si="85"/>
        <v>4.6527777777777779E-2</v>
      </c>
      <c r="CH58" s="13">
        <f t="shared" si="44"/>
        <v>1</v>
      </c>
      <c r="CI58" s="13">
        <f t="shared" si="45"/>
        <v>7</v>
      </c>
      <c r="CJ58" s="12">
        <f t="shared" si="86"/>
        <v>0.11180555555555555</v>
      </c>
      <c r="CK58" s="13">
        <f t="shared" si="46"/>
        <v>2</v>
      </c>
      <c r="CL58" s="13">
        <f t="shared" si="47"/>
        <v>41</v>
      </c>
      <c r="CM58" s="69">
        <f t="shared" si="151"/>
        <v>3.4722222222222154E-2</v>
      </c>
      <c r="CN58" s="70">
        <f t="shared" si="152"/>
        <v>0</v>
      </c>
      <c r="CO58" s="13">
        <f t="shared" si="153"/>
        <v>50</v>
      </c>
      <c r="CP58" s="12">
        <f t="shared" si="48"/>
        <v>0.10069444444444443</v>
      </c>
      <c r="CQ58" s="13">
        <f t="shared" si="49"/>
        <v>2</v>
      </c>
      <c r="CR58" s="13">
        <f t="shared" si="50"/>
        <v>25</v>
      </c>
      <c r="CS58" s="11">
        <v>0</v>
      </c>
      <c r="CT58" s="13">
        <f t="shared" si="51"/>
        <v>0</v>
      </c>
      <c r="CU58" s="13">
        <f t="shared" si="52"/>
        <v>0</v>
      </c>
      <c r="CV58" s="11">
        <v>0</v>
      </c>
      <c r="CW58" s="13">
        <f t="shared" si="68"/>
        <v>0</v>
      </c>
      <c r="CX58" s="13">
        <f t="shared" si="53"/>
        <v>0</v>
      </c>
      <c r="CY58" s="11">
        <v>1.1111111111111112E-2</v>
      </c>
      <c r="CZ58" s="13">
        <f t="shared" si="54"/>
        <v>0</v>
      </c>
      <c r="DA58" s="13">
        <f t="shared" si="55"/>
        <v>16</v>
      </c>
      <c r="DB58" s="11">
        <v>0</v>
      </c>
      <c r="DC58" s="13">
        <f t="shared" si="56"/>
        <v>0</v>
      </c>
      <c r="DD58" s="13">
        <f t="shared" si="57"/>
        <v>0</v>
      </c>
      <c r="DE58" s="11">
        <v>0</v>
      </c>
      <c r="DF58" s="13">
        <f t="shared" si="58"/>
        <v>0</v>
      </c>
      <c r="DG58" s="13">
        <f t="shared" si="59"/>
        <v>0</v>
      </c>
      <c r="DH58" s="11">
        <v>0</v>
      </c>
      <c r="DI58" s="13">
        <f t="shared" si="60"/>
        <v>0</v>
      </c>
      <c r="DJ58" s="13">
        <f t="shared" si="61"/>
        <v>0</v>
      </c>
      <c r="DK58" s="11">
        <v>2.0833333333333333E-3</v>
      </c>
      <c r="DL58" s="35">
        <f t="shared" si="62"/>
        <v>0</v>
      </c>
      <c r="DM58" s="61">
        <f t="shared" si="63"/>
        <v>3</v>
      </c>
      <c r="DN58" s="66">
        <f t="shared" si="129"/>
        <v>197172.92</v>
      </c>
      <c r="DO58" s="74">
        <f t="shared" si="128"/>
        <v>3261</v>
      </c>
      <c r="DP58" s="66">
        <f t="shared" si="64"/>
        <v>62.131034482758622</v>
      </c>
      <c r="DQ58" s="66">
        <f t="shared" si="127"/>
        <v>60.463943575590314</v>
      </c>
      <c r="DR58" s="66">
        <f t="shared" si="100"/>
        <v>12</v>
      </c>
      <c r="DS58" s="75">
        <f t="shared" si="101"/>
        <v>161</v>
      </c>
      <c r="DT58" s="66">
        <f t="shared" si="102"/>
        <v>2.6833333333333331</v>
      </c>
      <c r="DU58" s="66">
        <f t="shared" si="103"/>
        <v>14.683333333333334</v>
      </c>
      <c r="DV58" s="66">
        <f t="shared" si="110"/>
        <v>2.4472222222222224</v>
      </c>
      <c r="DW58" s="66">
        <f t="shared" si="87"/>
        <v>2</v>
      </c>
      <c r="DX58" s="66">
        <f t="shared" si="71"/>
        <v>0.44722222222222241</v>
      </c>
      <c r="DY58" s="66">
        <f t="shared" si="72"/>
        <v>26.833333333333343</v>
      </c>
      <c r="DZ58" s="66">
        <f t="shared" si="66"/>
        <v>27</v>
      </c>
      <c r="EA58" s="66">
        <f t="shared" si="73"/>
        <v>2</v>
      </c>
      <c r="EB58" s="66">
        <f t="shared" si="74"/>
        <v>27</v>
      </c>
      <c r="EC58" s="66">
        <f t="shared" si="154"/>
        <v>9</v>
      </c>
      <c r="ED58" s="66">
        <f t="shared" si="155"/>
        <v>125</v>
      </c>
      <c r="EE58" s="66">
        <f t="shared" si="75"/>
        <v>2.0833333333333335</v>
      </c>
      <c r="EF58" s="66">
        <f t="shared" si="156"/>
        <v>11.083333333333334</v>
      </c>
      <c r="EG58" s="66">
        <f t="shared" si="157"/>
        <v>1.8472222222222223</v>
      </c>
      <c r="EH58" s="66">
        <f t="shared" si="78"/>
        <v>1</v>
      </c>
      <c r="EI58" s="66">
        <f t="shared" si="158"/>
        <v>0.84722222222222232</v>
      </c>
      <c r="EJ58" s="66">
        <f t="shared" si="80"/>
        <v>50.833333333333343</v>
      </c>
      <c r="EK58" s="66">
        <f t="shared" si="81"/>
        <v>51</v>
      </c>
      <c r="EL58" s="66">
        <f t="shared" si="159"/>
        <v>1</v>
      </c>
      <c r="EM58" s="66">
        <f t="shared" si="160"/>
        <v>51</v>
      </c>
      <c r="EN58" s="66">
        <f t="shared" si="161"/>
        <v>17</v>
      </c>
      <c r="EO58" s="66">
        <f t="shared" si="162"/>
        <v>236</v>
      </c>
      <c r="EP58" s="66">
        <f t="shared" si="91"/>
        <v>3.9333333333333331</v>
      </c>
      <c r="EQ58" s="66">
        <f t="shared" si="163"/>
        <v>20.933333333333334</v>
      </c>
      <c r="ER58" s="66">
        <f t="shared" si="164"/>
        <v>3.4888888888888889</v>
      </c>
      <c r="ES58" s="66">
        <f t="shared" si="94"/>
        <v>3</v>
      </c>
      <c r="ET58" s="66">
        <f t="shared" si="165"/>
        <v>0.48888888888888893</v>
      </c>
      <c r="EU58" s="66">
        <f t="shared" si="96"/>
        <v>29.333333333333336</v>
      </c>
      <c r="EV58" s="66">
        <f t="shared" si="97"/>
        <v>30</v>
      </c>
      <c r="EW58" s="66">
        <f t="shared" si="166"/>
        <v>3</v>
      </c>
      <c r="EX58" s="66">
        <f t="shared" si="167"/>
        <v>30</v>
      </c>
      <c r="EY58" s="66">
        <f t="shared" si="168"/>
        <v>4</v>
      </c>
      <c r="EZ58" s="66">
        <f t="shared" si="169"/>
        <v>147</v>
      </c>
      <c r="FA58" s="66">
        <f t="shared" si="138"/>
        <v>2.4500000000000002</v>
      </c>
      <c r="FB58" s="66">
        <f t="shared" si="170"/>
        <v>6.45</v>
      </c>
      <c r="FC58" s="66">
        <f t="shared" si="171"/>
        <v>1.6125</v>
      </c>
      <c r="FD58" s="66">
        <f t="shared" si="141"/>
        <v>1</v>
      </c>
      <c r="FE58" s="66">
        <f t="shared" si="172"/>
        <v>0.61250000000000004</v>
      </c>
      <c r="FF58" s="66">
        <f t="shared" si="143"/>
        <v>36.75</v>
      </c>
      <c r="FG58" s="66">
        <f t="shared" si="144"/>
        <v>37</v>
      </c>
      <c r="FH58" s="66">
        <f t="shared" si="173"/>
        <v>1</v>
      </c>
      <c r="FI58" s="66">
        <f t="shared" si="174"/>
        <v>37</v>
      </c>
    </row>
    <row r="59" spans="1:165" ht="45">
      <c r="A59" s="199">
        <v>58</v>
      </c>
      <c r="B59" s="166">
        <v>7</v>
      </c>
      <c r="C59" s="72">
        <v>40727</v>
      </c>
      <c r="D59" s="93">
        <f t="shared" si="0"/>
        <v>7</v>
      </c>
      <c r="E59" s="9" t="s">
        <v>39</v>
      </c>
      <c r="F59" s="166">
        <v>6</v>
      </c>
      <c r="G59" s="10" t="s">
        <v>38</v>
      </c>
      <c r="H59" s="10" t="s">
        <v>329</v>
      </c>
      <c r="I59" s="10" t="s">
        <v>330</v>
      </c>
      <c r="J59" s="11">
        <v>0.61111111111111105</v>
      </c>
      <c r="K59" s="73">
        <v>3711.14</v>
      </c>
      <c r="L59" s="10" t="s">
        <v>299</v>
      </c>
      <c r="M59" s="166">
        <v>59</v>
      </c>
      <c r="N59" s="166">
        <v>0</v>
      </c>
      <c r="O59" s="10" t="s">
        <v>182</v>
      </c>
      <c r="P59" s="11">
        <v>0.61111111111111105</v>
      </c>
      <c r="Q59" s="11">
        <v>0.61111111111111105</v>
      </c>
      <c r="R59" s="12">
        <f t="shared" si="1"/>
        <v>0</v>
      </c>
      <c r="S59" s="13">
        <f t="shared" si="2"/>
        <v>0</v>
      </c>
      <c r="T59" s="13">
        <f t="shared" si="3"/>
        <v>0</v>
      </c>
      <c r="U59" s="11">
        <v>0.62152777777777779</v>
      </c>
      <c r="V59" s="12">
        <f t="shared" si="4"/>
        <v>1.0416666666666741E-2</v>
      </c>
      <c r="W59" s="13">
        <f t="shared" si="5"/>
        <v>0</v>
      </c>
      <c r="X59" s="13">
        <f t="shared" si="6"/>
        <v>15</v>
      </c>
      <c r="Y59" s="11">
        <v>0.625</v>
      </c>
      <c r="Z59" s="12">
        <f t="shared" si="7"/>
        <v>3.4722222222222099E-3</v>
      </c>
      <c r="AA59" s="13">
        <f t="shared" si="8"/>
        <v>0</v>
      </c>
      <c r="AB59" s="13">
        <f t="shared" si="9"/>
        <v>5</v>
      </c>
      <c r="AC59" s="11">
        <v>0.65277777777777779</v>
      </c>
      <c r="AD59" s="12">
        <f t="shared" si="10"/>
        <v>2.777777777777779E-2</v>
      </c>
      <c r="AE59" s="13">
        <f t="shared" si="11"/>
        <v>0</v>
      </c>
      <c r="AF59" s="13">
        <f t="shared" si="12"/>
        <v>40</v>
      </c>
      <c r="AG59" s="11">
        <v>0.65277777777777779</v>
      </c>
      <c r="AH59" s="11">
        <v>0.82291666666666663</v>
      </c>
      <c r="AI59" s="12">
        <f t="shared" si="13"/>
        <v>0.17013888888888884</v>
      </c>
      <c r="AJ59" s="90">
        <f t="shared" si="14"/>
        <v>4</v>
      </c>
      <c r="AK59" s="90">
        <f t="shared" si="15"/>
        <v>5</v>
      </c>
      <c r="AL59" s="11">
        <v>0.65277777777777779</v>
      </c>
      <c r="AM59" s="11">
        <v>0.82291666666666663</v>
      </c>
      <c r="AN59" s="12">
        <f t="shared" si="16"/>
        <v>0.17013888888888884</v>
      </c>
      <c r="AO59" s="13">
        <f t="shared" si="17"/>
        <v>4</v>
      </c>
      <c r="AP59" s="13">
        <f t="shared" si="18"/>
        <v>5</v>
      </c>
      <c r="AQ59" s="11">
        <v>0.69513888888888886</v>
      </c>
      <c r="AR59" s="12">
        <f t="shared" si="19"/>
        <v>-0.12777777777777777</v>
      </c>
      <c r="AS59" s="90" t="e">
        <f t="shared" si="20"/>
        <v>#NUM!</v>
      </c>
      <c r="AT59" s="13" t="e">
        <f t="shared" si="21"/>
        <v>#NUM!</v>
      </c>
      <c r="AU59" s="11">
        <v>0.69513888888888886</v>
      </c>
      <c r="AV59" s="12">
        <f t="shared" si="22"/>
        <v>0</v>
      </c>
      <c r="AW59" s="13">
        <f t="shared" si="23"/>
        <v>0</v>
      </c>
      <c r="AX59" s="13">
        <f t="shared" si="24"/>
        <v>0</v>
      </c>
      <c r="AY59" s="11">
        <v>0.86736111111111114</v>
      </c>
      <c r="AZ59" s="12">
        <f t="shared" si="25"/>
        <v>0.17222222222222228</v>
      </c>
      <c r="BA59" s="90">
        <f t="shared" si="26"/>
        <v>4</v>
      </c>
      <c r="BB59" s="90">
        <f t="shared" si="27"/>
        <v>8</v>
      </c>
      <c r="BC59" s="11">
        <v>0.6958333333333333</v>
      </c>
      <c r="BD59" s="11">
        <v>0.73958333333333337</v>
      </c>
      <c r="BE59" s="12">
        <f t="shared" si="28"/>
        <v>4.3750000000000067E-2</v>
      </c>
      <c r="BF59" s="13">
        <f t="shared" si="29"/>
        <v>1</v>
      </c>
      <c r="BG59" s="13">
        <f t="shared" si="30"/>
        <v>3</v>
      </c>
      <c r="BH59" s="68">
        <v>0.69791666666666663</v>
      </c>
      <c r="BI59" s="68">
        <v>0.74652777777777779</v>
      </c>
      <c r="BJ59" s="93">
        <v>5</v>
      </c>
      <c r="BK59" s="69">
        <f t="shared" si="148"/>
        <v>4.861111111111116E-2</v>
      </c>
      <c r="BL59" s="13">
        <f t="shared" si="149"/>
        <v>1</v>
      </c>
      <c r="BM59" s="13">
        <f t="shared" si="150"/>
        <v>10</v>
      </c>
      <c r="BN59" s="11">
        <v>0.87986111111111109</v>
      </c>
      <c r="BO59" s="12">
        <f t="shared" si="31"/>
        <v>0.14027777777777772</v>
      </c>
      <c r="BP59" s="90">
        <f t="shared" si="32"/>
        <v>3</v>
      </c>
      <c r="BQ59" s="90">
        <f t="shared" si="33"/>
        <v>22</v>
      </c>
      <c r="BR59" s="11">
        <v>0.88194444444444453</v>
      </c>
      <c r="BS59" s="12">
        <f t="shared" si="34"/>
        <v>2.083333333333437E-3</v>
      </c>
      <c r="BT59" s="90">
        <f t="shared" si="35"/>
        <v>0</v>
      </c>
      <c r="BU59" s="90">
        <f t="shared" si="36"/>
        <v>3</v>
      </c>
      <c r="BV59" s="11">
        <v>0.88194444444444453</v>
      </c>
      <c r="BW59" s="11">
        <v>0.88541666666666663</v>
      </c>
      <c r="BX59" s="12">
        <f t="shared" si="37"/>
        <v>3.4722222222220989E-3</v>
      </c>
      <c r="BY59" s="13">
        <f t="shared" si="38"/>
        <v>0</v>
      </c>
      <c r="BZ59" s="13">
        <f t="shared" si="39"/>
        <v>5</v>
      </c>
      <c r="CA59" s="12">
        <f t="shared" si="40"/>
        <v>0.27430555555555558</v>
      </c>
      <c r="CB59" s="13">
        <f t="shared" si="41"/>
        <v>6</v>
      </c>
      <c r="CC59" s="13">
        <f t="shared" si="42"/>
        <v>35</v>
      </c>
      <c r="CD59" s="12">
        <f t="shared" si="147"/>
        <v>4.2361111111111183E-2</v>
      </c>
      <c r="CE59" s="13">
        <f t="shared" si="43"/>
        <v>1</v>
      </c>
      <c r="CF59" s="13">
        <f t="shared" si="67"/>
        <v>1</v>
      </c>
      <c r="CG59" s="12">
        <f t="shared" si="85"/>
        <v>0.17013888888888884</v>
      </c>
      <c r="CH59" s="13">
        <f t="shared" si="44"/>
        <v>4</v>
      </c>
      <c r="CI59" s="13">
        <f t="shared" si="45"/>
        <v>5</v>
      </c>
      <c r="CJ59" s="12">
        <f t="shared" si="86"/>
        <v>0.17222222222222228</v>
      </c>
      <c r="CK59" s="13">
        <f t="shared" si="46"/>
        <v>4</v>
      </c>
      <c r="CL59" s="13">
        <f t="shared" si="47"/>
        <v>8</v>
      </c>
      <c r="CM59" s="69">
        <f t="shared" si="151"/>
        <v>4.861111111111116E-2</v>
      </c>
      <c r="CN59" s="70">
        <f t="shared" si="152"/>
        <v>1</v>
      </c>
      <c r="CO59" s="13">
        <f t="shared" si="153"/>
        <v>10</v>
      </c>
      <c r="CP59" s="12">
        <f t="shared" si="48"/>
        <v>0.15416666666666673</v>
      </c>
      <c r="CQ59" s="13">
        <f t="shared" si="49"/>
        <v>3</v>
      </c>
      <c r="CR59" s="13">
        <f t="shared" si="50"/>
        <v>42</v>
      </c>
      <c r="CS59" s="11">
        <v>0</v>
      </c>
      <c r="CT59" s="13">
        <f t="shared" si="51"/>
        <v>0</v>
      </c>
      <c r="CU59" s="13">
        <f t="shared" si="52"/>
        <v>0</v>
      </c>
      <c r="CV59" s="11">
        <v>0</v>
      </c>
      <c r="CW59" s="13">
        <f t="shared" si="68"/>
        <v>0</v>
      </c>
      <c r="CX59" s="13">
        <f t="shared" si="53"/>
        <v>0</v>
      </c>
      <c r="CY59" s="11">
        <v>0</v>
      </c>
      <c r="CZ59" s="13">
        <f t="shared" si="54"/>
        <v>0</v>
      </c>
      <c r="DA59" s="13">
        <f t="shared" si="55"/>
        <v>0</v>
      </c>
      <c r="DB59" s="11">
        <v>0</v>
      </c>
      <c r="DC59" s="13">
        <f t="shared" si="56"/>
        <v>0</v>
      </c>
      <c r="DD59" s="13">
        <f t="shared" si="57"/>
        <v>0</v>
      </c>
      <c r="DE59" s="11">
        <v>0</v>
      </c>
      <c r="DF59" s="13">
        <f t="shared" si="58"/>
        <v>0</v>
      </c>
      <c r="DG59" s="13">
        <f t="shared" si="59"/>
        <v>0</v>
      </c>
      <c r="DH59" s="11">
        <v>1.8055555555555557E-2</v>
      </c>
      <c r="DI59" s="13">
        <f t="shared" si="60"/>
        <v>0</v>
      </c>
      <c r="DJ59" s="13">
        <f t="shared" si="61"/>
        <v>26</v>
      </c>
      <c r="DK59" s="11">
        <v>0</v>
      </c>
      <c r="DL59" s="35">
        <f t="shared" si="62"/>
        <v>0</v>
      </c>
      <c r="DM59" s="61">
        <f t="shared" si="63"/>
        <v>0</v>
      </c>
      <c r="DN59" s="66">
        <f t="shared" si="129"/>
        <v>200884.06000000003</v>
      </c>
      <c r="DO59" s="74">
        <f t="shared" si="128"/>
        <v>3320</v>
      </c>
      <c r="DP59" s="66">
        <f t="shared" si="64"/>
        <v>62.900677966101689</v>
      </c>
      <c r="DQ59" s="66">
        <f t="shared" si="127"/>
        <v>60.507246987951817</v>
      </c>
      <c r="DR59" s="66">
        <f t="shared" si="100"/>
        <v>13</v>
      </c>
      <c r="DS59" s="75">
        <f t="shared" si="101"/>
        <v>162</v>
      </c>
      <c r="DT59" s="66">
        <f t="shared" si="102"/>
        <v>2.7</v>
      </c>
      <c r="DU59" s="66">
        <f t="shared" si="103"/>
        <v>15.7</v>
      </c>
      <c r="DV59" s="66">
        <f t="shared" si="110"/>
        <v>2.2428571428571429</v>
      </c>
      <c r="DW59" s="66">
        <f t="shared" si="87"/>
        <v>2</v>
      </c>
      <c r="DX59" s="66">
        <f t="shared" si="71"/>
        <v>0.24285714285714288</v>
      </c>
      <c r="DY59" s="66">
        <f t="shared" si="72"/>
        <v>14.571428571428573</v>
      </c>
      <c r="DZ59" s="66">
        <f t="shared" si="66"/>
        <v>15</v>
      </c>
      <c r="EA59" s="66">
        <f t="shared" si="73"/>
        <v>2</v>
      </c>
      <c r="EB59" s="66">
        <f t="shared" si="74"/>
        <v>15</v>
      </c>
      <c r="EC59" s="66">
        <f t="shared" si="154"/>
        <v>13</v>
      </c>
      <c r="ED59" s="66">
        <f t="shared" si="155"/>
        <v>130</v>
      </c>
      <c r="EE59" s="66">
        <f t="shared" si="75"/>
        <v>2.1666666666666665</v>
      </c>
      <c r="EF59" s="66">
        <f t="shared" si="156"/>
        <v>15.166666666666666</v>
      </c>
      <c r="EG59" s="66">
        <f t="shared" si="157"/>
        <v>2.1666666666666665</v>
      </c>
      <c r="EH59" s="66">
        <f t="shared" si="78"/>
        <v>2</v>
      </c>
      <c r="EI59" s="66">
        <f t="shared" si="158"/>
        <v>0.16666666666666652</v>
      </c>
      <c r="EJ59" s="66">
        <f t="shared" si="80"/>
        <v>9.9999999999999911</v>
      </c>
      <c r="EK59" s="66">
        <f t="shared" si="81"/>
        <v>10</v>
      </c>
      <c r="EL59" s="66">
        <f t="shared" si="159"/>
        <v>2</v>
      </c>
      <c r="EM59" s="66">
        <f t="shared" si="160"/>
        <v>10</v>
      </c>
      <c r="EN59" s="66">
        <f t="shared" si="161"/>
        <v>21</v>
      </c>
      <c r="EO59" s="66">
        <f t="shared" si="162"/>
        <v>244</v>
      </c>
      <c r="EP59" s="66">
        <f t="shared" si="91"/>
        <v>4.0666666666666664</v>
      </c>
      <c r="EQ59" s="66">
        <f t="shared" si="163"/>
        <v>25.066666666666666</v>
      </c>
      <c r="ER59" s="66">
        <f t="shared" si="164"/>
        <v>3.5809523809523811</v>
      </c>
      <c r="ES59" s="66">
        <f t="shared" si="94"/>
        <v>3</v>
      </c>
      <c r="ET59" s="66">
        <f t="shared" si="165"/>
        <v>0.58095238095238111</v>
      </c>
      <c r="EU59" s="66">
        <f t="shared" si="96"/>
        <v>34.857142857142868</v>
      </c>
      <c r="EV59" s="66">
        <f t="shared" si="97"/>
        <v>35</v>
      </c>
      <c r="EW59" s="66">
        <f t="shared" si="166"/>
        <v>3</v>
      </c>
      <c r="EX59" s="66">
        <f t="shared" si="167"/>
        <v>35</v>
      </c>
      <c r="EY59" s="66">
        <f t="shared" si="168"/>
        <v>5</v>
      </c>
      <c r="EZ59" s="66">
        <f t="shared" si="169"/>
        <v>157</v>
      </c>
      <c r="FA59" s="66">
        <f t="shared" si="138"/>
        <v>2.6166666666666667</v>
      </c>
      <c r="FB59" s="66">
        <f t="shared" si="170"/>
        <v>7.6166666666666671</v>
      </c>
      <c r="FC59" s="66">
        <f t="shared" si="171"/>
        <v>1.5233333333333334</v>
      </c>
      <c r="FD59" s="66">
        <f t="shared" si="141"/>
        <v>1</v>
      </c>
      <c r="FE59" s="66">
        <f t="shared" si="172"/>
        <v>0.52333333333333343</v>
      </c>
      <c r="FF59" s="66">
        <f t="shared" si="143"/>
        <v>31.400000000000006</v>
      </c>
      <c r="FG59" s="66">
        <f t="shared" si="144"/>
        <v>31</v>
      </c>
      <c r="FH59" s="66">
        <f t="shared" si="173"/>
        <v>1</v>
      </c>
      <c r="FI59" s="66">
        <f t="shared" si="174"/>
        <v>31</v>
      </c>
    </row>
    <row r="60" spans="1:165" ht="45">
      <c r="A60" s="175">
        <v>59</v>
      </c>
      <c r="B60" s="166">
        <v>8</v>
      </c>
      <c r="C60" s="72">
        <v>40728</v>
      </c>
      <c r="D60" s="93">
        <f t="shared" si="0"/>
        <v>7</v>
      </c>
      <c r="E60" s="9" t="s">
        <v>39</v>
      </c>
      <c r="F60" s="166">
        <v>7</v>
      </c>
      <c r="G60" s="10" t="s">
        <v>38</v>
      </c>
      <c r="H60" s="10" t="s">
        <v>329</v>
      </c>
      <c r="I60" s="10" t="s">
        <v>330</v>
      </c>
      <c r="J60" s="11">
        <v>9.375E-2</v>
      </c>
      <c r="K60" s="73">
        <v>3602.28</v>
      </c>
      <c r="L60" s="10" t="s">
        <v>299</v>
      </c>
      <c r="M60" s="166">
        <v>59</v>
      </c>
      <c r="N60" s="166">
        <v>0</v>
      </c>
      <c r="O60" s="10" t="s">
        <v>182</v>
      </c>
      <c r="P60" s="11">
        <v>9.375E-2</v>
      </c>
      <c r="Q60" s="11">
        <v>9.375E-2</v>
      </c>
      <c r="R60" s="12">
        <f t="shared" si="1"/>
        <v>0</v>
      </c>
      <c r="S60" s="13">
        <f t="shared" si="2"/>
        <v>0</v>
      </c>
      <c r="T60" s="13">
        <f t="shared" si="3"/>
        <v>0</v>
      </c>
      <c r="U60" s="11">
        <v>0.10069444444444443</v>
      </c>
      <c r="V60" s="12">
        <f t="shared" si="4"/>
        <v>6.9444444444444337E-3</v>
      </c>
      <c r="W60" s="13">
        <f t="shared" si="5"/>
        <v>0</v>
      </c>
      <c r="X60" s="13">
        <f t="shared" si="6"/>
        <v>10</v>
      </c>
      <c r="Y60" s="11">
        <v>0.10416666666666667</v>
      </c>
      <c r="Z60" s="12">
        <f t="shared" si="7"/>
        <v>3.4722222222222376E-3</v>
      </c>
      <c r="AA60" s="13">
        <f t="shared" si="8"/>
        <v>0</v>
      </c>
      <c r="AB60" s="13">
        <f t="shared" si="9"/>
        <v>5</v>
      </c>
      <c r="AC60" s="11">
        <v>0.125</v>
      </c>
      <c r="AD60" s="12">
        <f t="shared" si="10"/>
        <v>2.0833333333333329E-2</v>
      </c>
      <c r="AE60" s="13">
        <f t="shared" si="11"/>
        <v>0</v>
      </c>
      <c r="AF60" s="13">
        <f t="shared" si="12"/>
        <v>30</v>
      </c>
      <c r="AG60" s="11">
        <v>0.13194444444444445</v>
      </c>
      <c r="AH60" s="11">
        <v>0.19791666666666666</v>
      </c>
      <c r="AI60" s="12">
        <f t="shared" si="13"/>
        <v>6.597222222222221E-2</v>
      </c>
      <c r="AJ60" s="90">
        <f t="shared" si="14"/>
        <v>1</v>
      </c>
      <c r="AK60" s="90">
        <f t="shared" si="15"/>
        <v>35</v>
      </c>
      <c r="AL60" s="11">
        <v>0.13194444444444445</v>
      </c>
      <c r="AM60" s="11">
        <v>0.19791666666666666</v>
      </c>
      <c r="AN60" s="12">
        <f t="shared" si="16"/>
        <v>6.597222222222221E-2</v>
      </c>
      <c r="AO60" s="13">
        <f t="shared" si="17"/>
        <v>1</v>
      </c>
      <c r="AP60" s="13">
        <f t="shared" si="18"/>
        <v>35</v>
      </c>
      <c r="AQ60" s="11">
        <v>0.23750000000000002</v>
      </c>
      <c r="AR60" s="12">
        <f t="shared" si="19"/>
        <v>3.9583333333333359E-2</v>
      </c>
      <c r="AS60" s="90">
        <f t="shared" si="20"/>
        <v>0</v>
      </c>
      <c r="AT60" s="13">
        <f t="shared" si="21"/>
        <v>57</v>
      </c>
      <c r="AU60" s="11">
        <v>0.24097222222222223</v>
      </c>
      <c r="AV60" s="12">
        <f t="shared" si="22"/>
        <v>3.4722222222222099E-3</v>
      </c>
      <c r="AW60" s="13">
        <f t="shared" si="23"/>
        <v>0</v>
      </c>
      <c r="AX60" s="13">
        <f t="shared" si="24"/>
        <v>5</v>
      </c>
      <c r="AY60" s="11">
        <v>0.35138888888888892</v>
      </c>
      <c r="AZ60" s="12">
        <f t="shared" si="25"/>
        <v>0.11041666666666669</v>
      </c>
      <c r="BA60" s="90">
        <f t="shared" si="26"/>
        <v>2</v>
      </c>
      <c r="BB60" s="90">
        <f t="shared" si="27"/>
        <v>39</v>
      </c>
      <c r="BC60" s="11">
        <v>0.3298611111111111</v>
      </c>
      <c r="BD60" s="11">
        <v>0.3527777777777778</v>
      </c>
      <c r="BE60" s="12">
        <f t="shared" si="28"/>
        <v>2.2916666666666696E-2</v>
      </c>
      <c r="BF60" s="13">
        <f t="shared" si="29"/>
        <v>0</v>
      </c>
      <c r="BG60" s="13">
        <f t="shared" si="30"/>
        <v>33</v>
      </c>
      <c r="BH60" s="68">
        <v>0.3298611111111111</v>
      </c>
      <c r="BI60" s="68">
        <v>0.35416666666666669</v>
      </c>
      <c r="BJ60" s="93">
        <v>6</v>
      </c>
      <c r="BK60" s="69">
        <f t="shared" si="148"/>
        <v>2.430555555555558E-2</v>
      </c>
      <c r="BL60" s="13">
        <f t="shared" si="149"/>
        <v>0</v>
      </c>
      <c r="BM60" s="13">
        <f t="shared" si="150"/>
        <v>35</v>
      </c>
      <c r="BN60" s="11">
        <v>0.40486111111111112</v>
      </c>
      <c r="BO60" s="12">
        <f t="shared" si="31"/>
        <v>5.2083333333333315E-2</v>
      </c>
      <c r="BP60" s="90">
        <f t="shared" si="32"/>
        <v>1</v>
      </c>
      <c r="BQ60" s="90">
        <f t="shared" si="33"/>
        <v>15</v>
      </c>
      <c r="BR60" s="11">
        <v>0.41319444444444442</v>
      </c>
      <c r="BS60" s="12">
        <f t="shared" si="34"/>
        <v>8.3333333333333037E-3</v>
      </c>
      <c r="BT60" s="90">
        <f t="shared" si="35"/>
        <v>0</v>
      </c>
      <c r="BU60" s="90">
        <f t="shared" si="36"/>
        <v>12</v>
      </c>
      <c r="BV60" s="11">
        <v>0.41319444444444442</v>
      </c>
      <c r="BW60" s="11">
        <v>0.41597222222222219</v>
      </c>
      <c r="BX60" s="12">
        <f t="shared" si="37"/>
        <v>2.7777777777777679E-3</v>
      </c>
      <c r="BY60" s="13">
        <f t="shared" si="38"/>
        <v>0</v>
      </c>
      <c r="BZ60" s="13">
        <f t="shared" si="39"/>
        <v>4</v>
      </c>
      <c r="CA60" s="12">
        <f t="shared" si="40"/>
        <v>0.32222222222222219</v>
      </c>
      <c r="CB60" s="13">
        <f t="shared" si="41"/>
        <v>7</v>
      </c>
      <c r="CC60" s="13">
        <f t="shared" si="42"/>
        <v>44</v>
      </c>
      <c r="CD60" s="12">
        <f t="shared" si="147"/>
        <v>0.12083333333333331</v>
      </c>
      <c r="CE60" s="13">
        <f t="shared" si="43"/>
        <v>2</v>
      </c>
      <c r="CF60" s="13">
        <f t="shared" si="67"/>
        <v>54</v>
      </c>
      <c r="CG60" s="12">
        <f t="shared" si="85"/>
        <v>6.597222222222221E-2</v>
      </c>
      <c r="CH60" s="13">
        <f t="shared" si="44"/>
        <v>1</v>
      </c>
      <c r="CI60" s="13">
        <f t="shared" si="45"/>
        <v>35</v>
      </c>
      <c r="CJ60" s="12">
        <f t="shared" si="86"/>
        <v>0.11041666666666669</v>
      </c>
      <c r="CK60" s="13">
        <f t="shared" si="46"/>
        <v>2</v>
      </c>
      <c r="CL60" s="13">
        <f t="shared" si="47"/>
        <v>39</v>
      </c>
      <c r="CM60" s="69">
        <f t="shared" si="151"/>
        <v>2.430555555555558E-2</v>
      </c>
      <c r="CN60" s="70">
        <f t="shared" si="152"/>
        <v>0</v>
      </c>
      <c r="CO60" s="13">
        <f t="shared" si="153"/>
        <v>35</v>
      </c>
      <c r="CP60" s="12">
        <f t="shared" si="48"/>
        <v>0.11041666666666669</v>
      </c>
      <c r="CQ60" s="13">
        <f t="shared" si="49"/>
        <v>2</v>
      </c>
      <c r="CR60" s="13">
        <f t="shared" si="50"/>
        <v>39</v>
      </c>
      <c r="CS60" s="11">
        <v>0</v>
      </c>
      <c r="CT60" s="13">
        <f t="shared" si="51"/>
        <v>0</v>
      </c>
      <c r="CU60" s="13">
        <f t="shared" si="52"/>
        <v>0</v>
      </c>
      <c r="CV60" s="11">
        <v>0</v>
      </c>
      <c r="CW60" s="13">
        <f t="shared" si="68"/>
        <v>0</v>
      </c>
      <c r="CX60" s="13">
        <f t="shared" si="53"/>
        <v>0</v>
      </c>
      <c r="CY60" s="11">
        <v>0</v>
      </c>
      <c r="CZ60" s="13">
        <f t="shared" si="54"/>
        <v>0</v>
      </c>
      <c r="DA60" s="13">
        <f t="shared" si="55"/>
        <v>0</v>
      </c>
      <c r="DB60" s="11">
        <v>0</v>
      </c>
      <c r="DC60" s="13">
        <f t="shared" si="56"/>
        <v>0</v>
      </c>
      <c r="DD60" s="13">
        <f t="shared" si="57"/>
        <v>0</v>
      </c>
      <c r="DE60" s="11">
        <v>0</v>
      </c>
      <c r="DF60" s="13">
        <f t="shared" si="58"/>
        <v>0</v>
      </c>
      <c r="DG60" s="13">
        <f t="shared" si="59"/>
        <v>0</v>
      </c>
      <c r="DH60" s="11">
        <v>0</v>
      </c>
      <c r="DI60" s="13">
        <f t="shared" si="60"/>
        <v>0</v>
      </c>
      <c r="DJ60" s="13">
        <f t="shared" si="61"/>
        <v>0</v>
      </c>
      <c r="DK60" s="11">
        <v>0</v>
      </c>
      <c r="DL60" s="35">
        <f t="shared" si="62"/>
        <v>0</v>
      </c>
      <c r="DM60" s="61">
        <f t="shared" si="63"/>
        <v>0</v>
      </c>
      <c r="DN60" s="66">
        <f t="shared" si="129"/>
        <v>204486.34000000003</v>
      </c>
      <c r="DO60" s="74">
        <f t="shared" si="128"/>
        <v>3379</v>
      </c>
      <c r="DP60" s="66">
        <f t="shared" si="64"/>
        <v>61.055593220338984</v>
      </c>
      <c r="DQ60" s="66">
        <f t="shared" si="127"/>
        <v>60.516821544835757</v>
      </c>
      <c r="DR60" s="66">
        <f t="shared" si="100"/>
        <v>15</v>
      </c>
      <c r="DS60" s="75">
        <f t="shared" si="101"/>
        <v>216</v>
      </c>
      <c r="DT60" s="66">
        <f t="shared" si="102"/>
        <v>3.6</v>
      </c>
      <c r="DU60" s="66">
        <f t="shared" si="103"/>
        <v>18.600000000000001</v>
      </c>
      <c r="DV60" s="66">
        <f t="shared" si="110"/>
        <v>2.3250000000000002</v>
      </c>
      <c r="DW60" s="66">
        <f t="shared" si="87"/>
        <v>2</v>
      </c>
      <c r="DX60" s="66">
        <f t="shared" si="71"/>
        <v>0.32500000000000018</v>
      </c>
      <c r="DY60" s="66">
        <f t="shared" si="72"/>
        <v>19.500000000000011</v>
      </c>
      <c r="DZ60" s="66">
        <f t="shared" si="66"/>
        <v>20</v>
      </c>
      <c r="EA60" s="66">
        <f t="shared" si="73"/>
        <v>2</v>
      </c>
      <c r="EB60" s="66">
        <f t="shared" si="74"/>
        <v>20</v>
      </c>
      <c r="EC60" s="66">
        <f t="shared" si="154"/>
        <v>14</v>
      </c>
      <c r="ED60" s="66">
        <f t="shared" si="155"/>
        <v>165</v>
      </c>
      <c r="EE60" s="66">
        <f t="shared" si="75"/>
        <v>2.75</v>
      </c>
      <c r="EF60" s="66">
        <f t="shared" si="156"/>
        <v>16.75</v>
      </c>
      <c r="EG60" s="66">
        <f t="shared" si="157"/>
        <v>2.09375</v>
      </c>
      <c r="EH60" s="66">
        <f t="shared" si="78"/>
        <v>2</v>
      </c>
      <c r="EI60" s="66">
        <f t="shared" si="158"/>
        <v>9.375E-2</v>
      </c>
      <c r="EJ60" s="66">
        <f t="shared" si="80"/>
        <v>5.625</v>
      </c>
      <c r="EK60" s="66">
        <f t="shared" si="81"/>
        <v>6</v>
      </c>
      <c r="EL60" s="66">
        <f t="shared" si="159"/>
        <v>2</v>
      </c>
      <c r="EM60" s="66">
        <f t="shared" si="160"/>
        <v>6</v>
      </c>
      <c r="EN60" s="66">
        <f t="shared" si="161"/>
        <v>23</v>
      </c>
      <c r="EO60" s="66">
        <f t="shared" si="162"/>
        <v>283</v>
      </c>
      <c r="EP60" s="66">
        <f t="shared" si="91"/>
        <v>4.7166666666666668</v>
      </c>
      <c r="EQ60" s="66">
        <f t="shared" si="163"/>
        <v>27.716666666666669</v>
      </c>
      <c r="ER60" s="66">
        <f t="shared" si="164"/>
        <v>3.4645833333333336</v>
      </c>
      <c r="ES60" s="66">
        <f t="shared" si="94"/>
        <v>3</v>
      </c>
      <c r="ET60" s="66">
        <f t="shared" si="165"/>
        <v>0.46458333333333357</v>
      </c>
      <c r="EU60" s="66">
        <f t="shared" si="96"/>
        <v>27.875000000000014</v>
      </c>
      <c r="EV60" s="66">
        <f t="shared" si="97"/>
        <v>28</v>
      </c>
      <c r="EW60" s="66">
        <f t="shared" si="166"/>
        <v>3</v>
      </c>
      <c r="EX60" s="66">
        <f t="shared" si="167"/>
        <v>28</v>
      </c>
      <c r="EY60" s="66">
        <f t="shared" si="168"/>
        <v>5</v>
      </c>
      <c r="EZ60" s="66">
        <f t="shared" si="169"/>
        <v>192</v>
      </c>
      <c r="FA60" s="66">
        <f t="shared" si="138"/>
        <v>3.2</v>
      </c>
      <c r="FB60" s="66">
        <f t="shared" si="170"/>
        <v>8.1999999999999993</v>
      </c>
      <c r="FC60" s="66">
        <f t="shared" si="171"/>
        <v>1.3666666666666665</v>
      </c>
      <c r="FD60" s="66">
        <f t="shared" si="141"/>
        <v>1</v>
      </c>
      <c r="FE60" s="66">
        <f t="shared" si="172"/>
        <v>0.36666666666666647</v>
      </c>
      <c r="FF60" s="66">
        <f t="shared" si="143"/>
        <v>21.999999999999989</v>
      </c>
      <c r="FG60" s="66">
        <f t="shared" si="144"/>
        <v>22</v>
      </c>
      <c r="FH60" s="66">
        <f t="shared" si="173"/>
        <v>1</v>
      </c>
      <c r="FI60" s="66">
        <f t="shared" si="174"/>
        <v>22</v>
      </c>
    </row>
    <row r="61" spans="1:165">
      <c r="A61" s="199">
        <v>60</v>
      </c>
      <c r="B61" s="166">
        <v>9</v>
      </c>
      <c r="C61" s="72">
        <v>40728</v>
      </c>
      <c r="D61" s="93">
        <f t="shared" si="0"/>
        <v>7</v>
      </c>
      <c r="E61" s="9" t="s">
        <v>39</v>
      </c>
      <c r="F61" s="166">
        <v>8</v>
      </c>
      <c r="G61" s="10" t="s">
        <v>38</v>
      </c>
      <c r="H61" s="10" t="s">
        <v>305</v>
      </c>
      <c r="I61" s="10" t="s">
        <v>295</v>
      </c>
      <c r="J61" s="11">
        <v>0.51736111111111105</v>
      </c>
      <c r="K61" s="73">
        <v>3585.56</v>
      </c>
      <c r="L61" s="10" t="s">
        <v>34</v>
      </c>
      <c r="M61" s="166">
        <v>58</v>
      </c>
      <c r="N61" s="166">
        <v>1</v>
      </c>
      <c r="O61" s="10" t="s">
        <v>260</v>
      </c>
      <c r="P61" s="11">
        <v>0.51736111111111105</v>
      </c>
      <c r="Q61" s="11">
        <v>0.51736111111111105</v>
      </c>
      <c r="R61" s="12">
        <f t="shared" si="1"/>
        <v>0</v>
      </c>
      <c r="S61" s="13">
        <f t="shared" si="2"/>
        <v>0</v>
      </c>
      <c r="T61" s="13">
        <f t="shared" si="3"/>
        <v>0</v>
      </c>
      <c r="U61" s="11">
        <v>0.52777777777777779</v>
      </c>
      <c r="V61" s="12">
        <f t="shared" si="4"/>
        <v>1.0416666666666741E-2</v>
      </c>
      <c r="W61" s="13">
        <f t="shared" si="5"/>
        <v>0</v>
      </c>
      <c r="X61" s="13">
        <f t="shared" si="6"/>
        <v>15</v>
      </c>
      <c r="Y61" s="11">
        <v>0.52777777777777779</v>
      </c>
      <c r="Z61" s="12">
        <f t="shared" si="7"/>
        <v>0</v>
      </c>
      <c r="AA61" s="13">
        <f t="shared" si="8"/>
        <v>0</v>
      </c>
      <c r="AB61" s="13">
        <f t="shared" si="9"/>
        <v>0</v>
      </c>
      <c r="AC61" s="11">
        <v>0.54166666666666663</v>
      </c>
      <c r="AD61" s="12">
        <f t="shared" si="10"/>
        <v>1.388888888888884E-2</v>
      </c>
      <c r="AE61" s="13">
        <f t="shared" si="11"/>
        <v>0</v>
      </c>
      <c r="AF61" s="13">
        <f t="shared" si="12"/>
        <v>20</v>
      </c>
      <c r="AG61" s="11">
        <v>0.54513888888888895</v>
      </c>
      <c r="AH61" s="11">
        <v>0.57986111111111105</v>
      </c>
      <c r="AI61" s="12">
        <f t="shared" si="13"/>
        <v>3.4722222222222099E-2</v>
      </c>
      <c r="AJ61" s="90">
        <f t="shared" si="14"/>
        <v>0</v>
      </c>
      <c r="AK61" s="90">
        <f t="shared" si="15"/>
        <v>50</v>
      </c>
      <c r="AL61" s="11">
        <v>0.54513888888888895</v>
      </c>
      <c r="AM61" s="11">
        <v>0.57986111111111105</v>
      </c>
      <c r="AN61" s="12">
        <f t="shared" si="16"/>
        <v>3.4722222222222099E-2</v>
      </c>
      <c r="AO61" s="13">
        <f t="shared" si="17"/>
        <v>0</v>
      </c>
      <c r="AP61" s="13">
        <f t="shared" si="18"/>
        <v>50</v>
      </c>
      <c r="AQ61" s="11">
        <v>0.58263888888888882</v>
      </c>
      <c r="AR61" s="12">
        <f t="shared" si="19"/>
        <v>2.7777777777777679E-3</v>
      </c>
      <c r="AS61" s="90">
        <f t="shared" si="20"/>
        <v>0</v>
      </c>
      <c r="AT61" s="13">
        <f t="shared" si="21"/>
        <v>4</v>
      </c>
      <c r="AU61" s="11">
        <v>0.59097222222222223</v>
      </c>
      <c r="AV61" s="12">
        <f t="shared" si="22"/>
        <v>8.3333333333334147E-3</v>
      </c>
      <c r="AW61" s="13">
        <f t="shared" si="23"/>
        <v>0</v>
      </c>
      <c r="AX61" s="13">
        <f t="shared" si="24"/>
        <v>12</v>
      </c>
      <c r="AY61" s="11">
        <v>0.74930555555555556</v>
      </c>
      <c r="AZ61" s="12">
        <f t="shared" si="25"/>
        <v>0.15833333333333333</v>
      </c>
      <c r="BA61" s="90">
        <f t="shared" si="26"/>
        <v>3</v>
      </c>
      <c r="BB61" s="90">
        <f t="shared" si="27"/>
        <v>48</v>
      </c>
      <c r="BC61" s="11">
        <v>0.59375</v>
      </c>
      <c r="BD61" s="11">
        <v>0.75</v>
      </c>
      <c r="BE61" s="12">
        <f t="shared" si="28"/>
        <v>0.15625</v>
      </c>
      <c r="BF61" s="13">
        <f t="shared" si="29"/>
        <v>3</v>
      </c>
      <c r="BG61" s="13">
        <f t="shared" si="30"/>
        <v>45</v>
      </c>
      <c r="BH61" s="68">
        <v>0.59444444444444444</v>
      </c>
      <c r="BI61" s="68">
        <v>0.75347222222222221</v>
      </c>
      <c r="BJ61" s="93">
        <v>7</v>
      </c>
      <c r="BK61" s="69">
        <f t="shared" si="148"/>
        <v>0.15902777777777777</v>
      </c>
      <c r="BL61" s="13">
        <f t="shared" si="149"/>
        <v>3</v>
      </c>
      <c r="BM61" s="13">
        <f t="shared" si="150"/>
        <v>49</v>
      </c>
      <c r="BN61" s="11">
        <v>0.76388888888888884</v>
      </c>
      <c r="BO61" s="12">
        <f t="shared" si="31"/>
        <v>1.388888888888884E-2</v>
      </c>
      <c r="BP61" s="90">
        <f t="shared" si="32"/>
        <v>0</v>
      </c>
      <c r="BQ61" s="90">
        <f t="shared" si="33"/>
        <v>20</v>
      </c>
      <c r="BR61" s="11">
        <v>0.76736111111111116</v>
      </c>
      <c r="BS61" s="12">
        <f t="shared" si="34"/>
        <v>3.4722222222223209E-3</v>
      </c>
      <c r="BT61" s="90">
        <f t="shared" si="35"/>
        <v>0</v>
      </c>
      <c r="BU61" s="90">
        <f t="shared" si="36"/>
        <v>5</v>
      </c>
      <c r="BV61" s="11">
        <v>0.76736111111111116</v>
      </c>
      <c r="BW61" s="11">
        <v>0.77083333333333337</v>
      </c>
      <c r="BX61" s="12">
        <f t="shared" si="37"/>
        <v>3.4722222222222099E-3</v>
      </c>
      <c r="BY61" s="13">
        <f t="shared" si="38"/>
        <v>0</v>
      </c>
      <c r="BZ61" s="13">
        <f t="shared" si="39"/>
        <v>5</v>
      </c>
      <c r="CA61" s="12">
        <f t="shared" si="40"/>
        <v>0.25347222222222232</v>
      </c>
      <c r="CB61" s="13">
        <f t="shared" si="41"/>
        <v>6</v>
      </c>
      <c r="CC61" s="13">
        <f t="shared" si="42"/>
        <v>5</v>
      </c>
      <c r="CD61" s="12">
        <f t="shared" si="147"/>
        <v>3.4027777777777768E-2</v>
      </c>
      <c r="CE61" s="13">
        <f t="shared" si="43"/>
        <v>0</v>
      </c>
      <c r="CF61" s="13">
        <f t="shared" si="67"/>
        <v>49</v>
      </c>
      <c r="CG61" s="12">
        <f t="shared" si="85"/>
        <v>3.4722222222222099E-2</v>
      </c>
      <c r="CH61" s="13">
        <f t="shared" si="44"/>
        <v>0</v>
      </c>
      <c r="CI61" s="13">
        <f t="shared" si="45"/>
        <v>50</v>
      </c>
      <c r="CJ61" s="12">
        <f t="shared" si="86"/>
        <v>0.15833333333333333</v>
      </c>
      <c r="CK61" s="13">
        <f t="shared" si="46"/>
        <v>3</v>
      </c>
      <c r="CL61" s="13">
        <f t="shared" si="47"/>
        <v>48</v>
      </c>
      <c r="CM61" s="69">
        <f t="shared" si="151"/>
        <v>0.15902777777777777</v>
      </c>
      <c r="CN61" s="70">
        <f t="shared" si="152"/>
        <v>3</v>
      </c>
      <c r="CO61" s="13">
        <f t="shared" si="153"/>
        <v>49</v>
      </c>
      <c r="CP61" s="12">
        <f t="shared" si="48"/>
        <v>7.8472222222222221E-2</v>
      </c>
      <c r="CQ61" s="13">
        <f t="shared" si="49"/>
        <v>1</v>
      </c>
      <c r="CR61" s="13">
        <f t="shared" si="50"/>
        <v>53</v>
      </c>
      <c r="CS61" s="11">
        <v>0</v>
      </c>
      <c r="CT61" s="13">
        <f t="shared" si="51"/>
        <v>0</v>
      </c>
      <c r="CU61" s="13">
        <f t="shared" si="52"/>
        <v>0</v>
      </c>
      <c r="CV61" s="11">
        <v>0</v>
      </c>
      <c r="CW61" s="13">
        <f t="shared" si="68"/>
        <v>0</v>
      </c>
      <c r="CX61" s="13">
        <f t="shared" si="53"/>
        <v>0</v>
      </c>
      <c r="CY61" s="11">
        <v>0</v>
      </c>
      <c r="CZ61" s="13">
        <f t="shared" si="54"/>
        <v>0</v>
      </c>
      <c r="DA61" s="13">
        <f t="shared" si="55"/>
        <v>0</v>
      </c>
      <c r="DB61" s="11">
        <v>0</v>
      </c>
      <c r="DC61" s="13">
        <f t="shared" si="56"/>
        <v>0</v>
      </c>
      <c r="DD61" s="13">
        <f t="shared" si="57"/>
        <v>0</v>
      </c>
      <c r="DE61" s="11">
        <v>0</v>
      </c>
      <c r="DF61" s="13">
        <f t="shared" si="58"/>
        <v>0</v>
      </c>
      <c r="DG61" s="13">
        <f t="shared" si="59"/>
        <v>0</v>
      </c>
      <c r="DH61" s="11">
        <v>7.9861111111111105E-2</v>
      </c>
      <c r="DI61" s="13">
        <f t="shared" si="60"/>
        <v>1</v>
      </c>
      <c r="DJ61" s="13">
        <f t="shared" si="61"/>
        <v>55</v>
      </c>
      <c r="DK61" s="11">
        <v>0</v>
      </c>
      <c r="DL61" s="35">
        <f t="shared" si="62"/>
        <v>0</v>
      </c>
      <c r="DM61" s="61">
        <f t="shared" si="63"/>
        <v>0</v>
      </c>
      <c r="DN61" s="66">
        <f t="shared" si="129"/>
        <v>208071.90000000002</v>
      </c>
      <c r="DO61" s="74">
        <f t="shared" si="128"/>
        <v>3437</v>
      </c>
      <c r="DP61" s="66">
        <f t="shared" si="64"/>
        <v>61.82</v>
      </c>
      <c r="DQ61" s="66">
        <f t="shared" si="127"/>
        <v>60.538812918242662</v>
      </c>
      <c r="DR61" s="66">
        <f t="shared" si="100"/>
        <v>15</v>
      </c>
      <c r="DS61" s="75">
        <f t="shared" si="101"/>
        <v>265</v>
      </c>
      <c r="DT61" s="66">
        <f t="shared" si="102"/>
        <v>4.416666666666667</v>
      </c>
      <c r="DU61" s="66">
        <f t="shared" si="103"/>
        <v>19.416666666666668</v>
      </c>
      <c r="DV61" s="66">
        <f t="shared" si="110"/>
        <v>2.1574074074074074</v>
      </c>
      <c r="DW61" s="66">
        <f t="shared" si="87"/>
        <v>2</v>
      </c>
      <c r="DX61" s="66">
        <f t="shared" si="71"/>
        <v>0.15740740740740744</v>
      </c>
      <c r="DY61" s="66">
        <f t="shared" si="72"/>
        <v>9.4444444444444464</v>
      </c>
      <c r="DZ61" s="66">
        <f t="shared" si="66"/>
        <v>10</v>
      </c>
      <c r="EA61" s="66">
        <f t="shared" si="73"/>
        <v>2</v>
      </c>
      <c r="EB61" s="66">
        <f t="shared" si="74"/>
        <v>10</v>
      </c>
      <c r="EC61" s="66">
        <f t="shared" si="154"/>
        <v>14</v>
      </c>
      <c r="ED61" s="66">
        <f t="shared" si="155"/>
        <v>215</v>
      </c>
      <c r="EE61" s="66">
        <f t="shared" si="75"/>
        <v>3.5833333333333335</v>
      </c>
      <c r="EF61" s="66">
        <f t="shared" si="156"/>
        <v>17.583333333333332</v>
      </c>
      <c r="EG61" s="66">
        <f t="shared" si="157"/>
        <v>1.9537037037037035</v>
      </c>
      <c r="EH61" s="66">
        <f t="shared" si="78"/>
        <v>1</v>
      </c>
      <c r="EI61" s="66">
        <f t="shared" si="158"/>
        <v>0.9537037037037035</v>
      </c>
      <c r="EJ61" s="66">
        <f t="shared" si="80"/>
        <v>57.222222222222207</v>
      </c>
      <c r="EK61" s="66">
        <f t="shared" si="81"/>
        <v>58</v>
      </c>
      <c r="EL61" s="66">
        <f t="shared" si="159"/>
        <v>1</v>
      </c>
      <c r="EM61" s="66">
        <f t="shared" si="160"/>
        <v>58</v>
      </c>
      <c r="EN61" s="66">
        <f t="shared" si="161"/>
        <v>26</v>
      </c>
      <c r="EO61" s="66">
        <f t="shared" si="162"/>
        <v>331</v>
      </c>
      <c r="EP61" s="66">
        <f t="shared" si="91"/>
        <v>5.5166666666666666</v>
      </c>
      <c r="EQ61" s="66">
        <f t="shared" si="163"/>
        <v>31.516666666666666</v>
      </c>
      <c r="ER61" s="66">
        <f t="shared" si="164"/>
        <v>3.5018518518518515</v>
      </c>
      <c r="ES61" s="66">
        <f t="shared" si="94"/>
        <v>3</v>
      </c>
      <c r="ET61" s="66">
        <f t="shared" si="165"/>
        <v>0.50185185185185155</v>
      </c>
      <c r="EU61" s="66">
        <f t="shared" si="96"/>
        <v>30.111111111111093</v>
      </c>
      <c r="EV61" s="66">
        <f t="shared" si="97"/>
        <v>31</v>
      </c>
      <c r="EW61" s="66">
        <f t="shared" si="166"/>
        <v>3</v>
      </c>
      <c r="EX61" s="66">
        <f t="shared" si="167"/>
        <v>31</v>
      </c>
      <c r="EY61" s="66">
        <f t="shared" si="168"/>
        <v>8</v>
      </c>
      <c r="EZ61" s="66">
        <f t="shared" si="169"/>
        <v>241</v>
      </c>
      <c r="FA61" s="66">
        <f t="shared" si="138"/>
        <v>4.0166666666666666</v>
      </c>
      <c r="FB61" s="66">
        <f t="shared" si="170"/>
        <v>12.016666666666666</v>
      </c>
      <c r="FC61" s="66">
        <f t="shared" si="171"/>
        <v>1.7166666666666666</v>
      </c>
      <c r="FD61" s="66">
        <f t="shared" si="141"/>
        <v>1</v>
      </c>
      <c r="FE61" s="66">
        <f t="shared" si="172"/>
        <v>0.71666666666666656</v>
      </c>
      <c r="FF61" s="66">
        <f t="shared" si="143"/>
        <v>42.999999999999993</v>
      </c>
      <c r="FG61" s="66">
        <f t="shared" si="144"/>
        <v>43</v>
      </c>
      <c r="FH61" s="66">
        <f t="shared" si="173"/>
        <v>1</v>
      </c>
      <c r="FI61" s="66">
        <f t="shared" si="174"/>
        <v>43</v>
      </c>
    </row>
    <row r="62" spans="1:165" ht="24.75" customHeight="1">
      <c r="A62" s="175">
        <v>61</v>
      </c>
      <c r="B62" s="166">
        <v>10</v>
      </c>
      <c r="C62" s="72">
        <v>40728</v>
      </c>
      <c r="D62" s="93">
        <f t="shared" si="0"/>
        <v>7</v>
      </c>
      <c r="E62" s="9" t="s">
        <v>39</v>
      </c>
      <c r="F62" s="166">
        <v>9</v>
      </c>
      <c r="G62" s="10" t="s">
        <v>38</v>
      </c>
      <c r="H62" s="10" t="s">
        <v>331</v>
      </c>
      <c r="I62" s="10" t="s">
        <v>283</v>
      </c>
      <c r="J62" s="11">
        <v>0.11458333333333333</v>
      </c>
      <c r="K62" s="73">
        <v>3724.31</v>
      </c>
      <c r="L62" s="10" t="s">
        <v>33</v>
      </c>
      <c r="M62" s="166">
        <v>59</v>
      </c>
      <c r="N62" s="166">
        <v>0</v>
      </c>
      <c r="O62" s="10" t="s">
        <v>260</v>
      </c>
      <c r="P62" s="11">
        <v>0.11458333333333333</v>
      </c>
      <c r="Q62" s="11">
        <v>0.11458333333333333</v>
      </c>
      <c r="R62" s="12">
        <f t="shared" si="1"/>
        <v>0</v>
      </c>
      <c r="S62" s="13">
        <f t="shared" si="2"/>
        <v>0</v>
      </c>
      <c r="T62" s="13">
        <f t="shared" si="3"/>
        <v>0</v>
      </c>
      <c r="U62" s="11">
        <v>0.125</v>
      </c>
      <c r="V62" s="12">
        <f t="shared" si="4"/>
        <v>1.0416666666666671E-2</v>
      </c>
      <c r="W62" s="13">
        <f t="shared" si="5"/>
        <v>0</v>
      </c>
      <c r="X62" s="13">
        <f t="shared" si="6"/>
        <v>15</v>
      </c>
      <c r="Y62" s="11">
        <v>0.125</v>
      </c>
      <c r="Z62" s="12">
        <f t="shared" si="7"/>
        <v>0</v>
      </c>
      <c r="AA62" s="13">
        <f t="shared" si="8"/>
        <v>0</v>
      </c>
      <c r="AB62" s="13">
        <f t="shared" si="9"/>
        <v>0</v>
      </c>
      <c r="AC62" s="11">
        <v>0.15277777777777776</v>
      </c>
      <c r="AD62" s="12">
        <f t="shared" si="10"/>
        <v>2.7777777777777762E-2</v>
      </c>
      <c r="AE62" s="13">
        <f t="shared" si="11"/>
        <v>0</v>
      </c>
      <c r="AF62" s="13">
        <f t="shared" si="12"/>
        <v>40</v>
      </c>
      <c r="AG62" s="11">
        <v>0.15277777777777776</v>
      </c>
      <c r="AH62" s="11">
        <v>0.18055555555555555</v>
      </c>
      <c r="AI62" s="12">
        <f t="shared" si="13"/>
        <v>2.777777777777779E-2</v>
      </c>
      <c r="AJ62" s="90">
        <f t="shared" si="14"/>
        <v>0</v>
      </c>
      <c r="AK62" s="90">
        <f t="shared" si="15"/>
        <v>40</v>
      </c>
      <c r="AL62" s="11">
        <v>0.15277777777777776</v>
      </c>
      <c r="AM62" s="11">
        <v>0.18055555555555555</v>
      </c>
      <c r="AN62" s="12">
        <f t="shared" si="16"/>
        <v>2.777777777777779E-2</v>
      </c>
      <c r="AO62" s="13">
        <f t="shared" si="17"/>
        <v>0</v>
      </c>
      <c r="AP62" s="13">
        <f t="shared" si="18"/>
        <v>40</v>
      </c>
      <c r="AQ62" s="11">
        <v>0.18402777777777779</v>
      </c>
      <c r="AR62" s="12">
        <f t="shared" si="19"/>
        <v>3.4722222222222376E-3</v>
      </c>
      <c r="AS62" s="90">
        <f t="shared" si="20"/>
        <v>0</v>
      </c>
      <c r="AT62" s="13">
        <f t="shared" si="21"/>
        <v>5</v>
      </c>
      <c r="AU62" s="11">
        <v>0.19444444444444445</v>
      </c>
      <c r="AV62" s="12">
        <f t="shared" si="22"/>
        <v>1.0416666666666657E-2</v>
      </c>
      <c r="AW62" s="13">
        <f t="shared" si="23"/>
        <v>0</v>
      </c>
      <c r="AX62" s="13">
        <f t="shared" si="24"/>
        <v>15</v>
      </c>
      <c r="AY62" s="11">
        <v>0.25277777777777777</v>
      </c>
      <c r="AZ62" s="12">
        <f t="shared" si="25"/>
        <v>5.833333333333332E-2</v>
      </c>
      <c r="BA62" s="90">
        <f t="shared" si="26"/>
        <v>1</v>
      </c>
      <c r="BB62" s="90">
        <f t="shared" si="27"/>
        <v>24</v>
      </c>
      <c r="BC62" s="11">
        <v>0.25277777777777777</v>
      </c>
      <c r="BD62" s="11">
        <v>0.25277777777777777</v>
      </c>
      <c r="BE62" s="12">
        <f t="shared" si="28"/>
        <v>0</v>
      </c>
      <c r="BF62" s="13">
        <f t="shared" si="29"/>
        <v>0</v>
      </c>
      <c r="BG62" s="13">
        <f t="shared" si="30"/>
        <v>0</v>
      </c>
      <c r="BH62" s="11">
        <v>0.25277777777777777</v>
      </c>
      <c r="BI62" s="11">
        <v>0.25277777777777777</v>
      </c>
      <c r="BJ62" s="93"/>
      <c r="BK62" s="69">
        <f t="shared" si="148"/>
        <v>0</v>
      </c>
      <c r="BL62" s="13">
        <f t="shared" si="149"/>
        <v>0</v>
      </c>
      <c r="BM62" s="13">
        <f t="shared" si="150"/>
        <v>0</v>
      </c>
      <c r="BN62" s="11">
        <v>0.26041666666666669</v>
      </c>
      <c r="BO62" s="12">
        <f t="shared" si="31"/>
        <v>7.6388888888889173E-3</v>
      </c>
      <c r="BP62" s="90">
        <f t="shared" si="32"/>
        <v>0</v>
      </c>
      <c r="BQ62" s="90">
        <f t="shared" si="33"/>
        <v>11</v>
      </c>
      <c r="BR62" s="11">
        <v>0.2638888888888889</v>
      </c>
      <c r="BS62" s="12">
        <f t="shared" si="34"/>
        <v>3.4722222222222099E-3</v>
      </c>
      <c r="BT62" s="90">
        <f t="shared" si="35"/>
        <v>0</v>
      </c>
      <c r="BU62" s="90">
        <f t="shared" si="36"/>
        <v>5</v>
      </c>
      <c r="BV62" s="11">
        <v>0.2638888888888889</v>
      </c>
      <c r="BW62" s="11">
        <v>0.27083333333333331</v>
      </c>
      <c r="BX62" s="12">
        <f t="shared" si="37"/>
        <v>6.9444444444444198E-3</v>
      </c>
      <c r="BY62" s="13">
        <f t="shared" si="38"/>
        <v>0</v>
      </c>
      <c r="BZ62" s="13">
        <f t="shared" si="39"/>
        <v>10</v>
      </c>
      <c r="CA62" s="12">
        <f t="shared" si="40"/>
        <v>0.15625</v>
      </c>
      <c r="CB62" s="13">
        <f t="shared" si="41"/>
        <v>3</v>
      </c>
      <c r="CC62" s="13">
        <f t="shared" si="42"/>
        <v>45</v>
      </c>
      <c r="CD62" s="12">
        <f t="shared" si="147"/>
        <v>4.2361111111111127E-2</v>
      </c>
      <c r="CE62" s="13">
        <f t="shared" si="43"/>
        <v>1</v>
      </c>
      <c r="CF62" s="13">
        <f t="shared" si="67"/>
        <v>1</v>
      </c>
      <c r="CG62" s="12">
        <f t="shared" si="85"/>
        <v>2.777777777777779E-2</v>
      </c>
      <c r="CH62" s="13">
        <f t="shared" si="44"/>
        <v>0</v>
      </c>
      <c r="CI62" s="13">
        <f t="shared" si="45"/>
        <v>40</v>
      </c>
      <c r="CJ62" s="12">
        <f t="shared" si="86"/>
        <v>5.833333333333332E-2</v>
      </c>
      <c r="CK62" s="13">
        <f t="shared" si="46"/>
        <v>1</v>
      </c>
      <c r="CL62" s="13">
        <f t="shared" si="47"/>
        <v>24</v>
      </c>
      <c r="CM62" s="69">
        <f t="shared" si="151"/>
        <v>0</v>
      </c>
      <c r="CN62" s="70">
        <f t="shared" si="152"/>
        <v>0</v>
      </c>
      <c r="CO62" s="13">
        <f t="shared" si="153"/>
        <v>0</v>
      </c>
      <c r="CP62" s="12">
        <f t="shared" si="48"/>
        <v>4.2361111111111099E-2</v>
      </c>
      <c r="CQ62" s="13">
        <f t="shared" si="49"/>
        <v>1</v>
      </c>
      <c r="CR62" s="13">
        <f t="shared" si="50"/>
        <v>1</v>
      </c>
      <c r="CS62" s="11">
        <v>0</v>
      </c>
      <c r="CT62" s="13">
        <f t="shared" si="51"/>
        <v>0</v>
      </c>
      <c r="CU62" s="13">
        <f t="shared" si="52"/>
        <v>0</v>
      </c>
      <c r="CV62" s="11">
        <v>0</v>
      </c>
      <c r="CW62" s="13">
        <f t="shared" si="68"/>
        <v>0</v>
      </c>
      <c r="CX62" s="13">
        <f t="shared" si="53"/>
        <v>0</v>
      </c>
      <c r="CY62" s="11">
        <v>1.0416666666666666E-2</v>
      </c>
      <c r="CZ62" s="13">
        <f t="shared" si="54"/>
        <v>0</v>
      </c>
      <c r="DA62" s="13">
        <f t="shared" si="55"/>
        <v>15</v>
      </c>
      <c r="DB62" s="11">
        <v>0</v>
      </c>
      <c r="DC62" s="13">
        <f t="shared" si="56"/>
        <v>0</v>
      </c>
      <c r="DD62" s="13">
        <f t="shared" si="57"/>
        <v>0</v>
      </c>
      <c r="DE62" s="11">
        <v>0</v>
      </c>
      <c r="DF62" s="13">
        <f t="shared" si="58"/>
        <v>0</v>
      </c>
      <c r="DG62" s="13">
        <f t="shared" si="59"/>
        <v>0</v>
      </c>
      <c r="DH62" s="11">
        <v>5.5555555555555558E-3</v>
      </c>
      <c r="DI62" s="13">
        <f t="shared" si="60"/>
        <v>0</v>
      </c>
      <c r="DJ62" s="13">
        <f t="shared" si="61"/>
        <v>8</v>
      </c>
      <c r="DK62" s="11">
        <v>0</v>
      </c>
      <c r="DL62" s="35">
        <f t="shared" si="62"/>
        <v>0</v>
      </c>
      <c r="DM62" s="61">
        <f t="shared" si="63"/>
        <v>0</v>
      </c>
      <c r="DN62" s="66">
        <f t="shared" si="129"/>
        <v>211796.21000000002</v>
      </c>
      <c r="DO62" s="74">
        <f t="shared" si="128"/>
        <v>3496</v>
      </c>
      <c r="DP62" s="66">
        <f t="shared" si="64"/>
        <v>63.123898305084744</v>
      </c>
      <c r="DQ62" s="66">
        <f t="shared" si="127"/>
        <v>60.582439931350123</v>
      </c>
      <c r="DR62" s="66">
        <f t="shared" si="100"/>
        <v>16</v>
      </c>
      <c r="DS62" s="75">
        <f t="shared" si="101"/>
        <v>266</v>
      </c>
      <c r="DT62" s="66">
        <f t="shared" si="102"/>
        <v>4.4333333333333336</v>
      </c>
      <c r="DU62" s="66">
        <f t="shared" si="103"/>
        <v>20.433333333333334</v>
      </c>
      <c r="DV62" s="66">
        <f t="shared" si="110"/>
        <v>2.0433333333333334</v>
      </c>
      <c r="DW62" s="66">
        <f t="shared" si="87"/>
        <v>2</v>
      </c>
      <c r="DX62" s="66">
        <f t="shared" si="71"/>
        <v>4.3333333333333446E-2</v>
      </c>
      <c r="DY62" s="66">
        <f t="shared" si="72"/>
        <v>2.6000000000000068</v>
      </c>
      <c r="DZ62" s="66">
        <f t="shared" si="66"/>
        <v>3</v>
      </c>
      <c r="EA62" s="66">
        <f t="shared" si="73"/>
        <v>2</v>
      </c>
      <c r="EB62" s="66">
        <f t="shared" si="74"/>
        <v>3</v>
      </c>
      <c r="EC62" s="66">
        <f t="shared" si="154"/>
        <v>14</v>
      </c>
      <c r="ED62" s="66">
        <f t="shared" si="155"/>
        <v>255</v>
      </c>
      <c r="EE62" s="66">
        <f t="shared" si="75"/>
        <v>4.25</v>
      </c>
      <c r="EF62" s="66">
        <f t="shared" si="156"/>
        <v>18.25</v>
      </c>
      <c r="EG62" s="66">
        <f t="shared" si="157"/>
        <v>1.825</v>
      </c>
      <c r="EH62" s="66">
        <f t="shared" si="78"/>
        <v>1</v>
      </c>
      <c r="EI62" s="66">
        <f t="shared" si="158"/>
        <v>0.82499999999999996</v>
      </c>
      <c r="EJ62" s="66">
        <f t="shared" si="80"/>
        <v>49.5</v>
      </c>
      <c r="EK62" s="66">
        <f t="shared" si="81"/>
        <v>50</v>
      </c>
      <c r="EL62" s="66">
        <f t="shared" si="159"/>
        <v>1</v>
      </c>
      <c r="EM62" s="66">
        <f t="shared" si="160"/>
        <v>50</v>
      </c>
      <c r="EN62" s="66">
        <f t="shared" si="161"/>
        <v>27</v>
      </c>
      <c r="EO62" s="66">
        <f t="shared" si="162"/>
        <v>355</v>
      </c>
      <c r="EP62" s="66">
        <f t="shared" si="91"/>
        <v>5.916666666666667</v>
      </c>
      <c r="EQ62" s="66">
        <f t="shared" si="163"/>
        <v>32.916666666666664</v>
      </c>
      <c r="ER62" s="66">
        <f t="shared" si="164"/>
        <v>3.2916666666666665</v>
      </c>
      <c r="ES62" s="66">
        <f t="shared" si="94"/>
        <v>3</v>
      </c>
      <c r="ET62" s="66">
        <f t="shared" si="165"/>
        <v>0.29166666666666652</v>
      </c>
      <c r="EU62" s="66">
        <f t="shared" si="96"/>
        <v>17.499999999999993</v>
      </c>
      <c r="EV62" s="66">
        <f t="shared" si="97"/>
        <v>18</v>
      </c>
      <c r="EW62" s="66">
        <f t="shared" si="166"/>
        <v>3</v>
      </c>
      <c r="EX62" s="66">
        <f t="shared" si="167"/>
        <v>18</v>
      </c>
      <c r="EY62" s="66">
        <f t="shared" si="168"/>
        <v>8</v>
      </c>
      <c r="EZ62" s="66">
        <f t="shared" si="169"/>
        <v>241</v>
      </c>
      <c r="FA62" s="66">
        <f t="shared" si="138"/>
        <v>4.0166666666666666</v>
      </c>
      <c r="FB62" s="66">
        <f t="shared" si="170"/>
        <v>12.016666666666666</v>
      </c>
      <c r="FC62" s="66" t="e">
        <f t="shared" si="171"/>
        <v>#DIV/0!</v>
      </c>
      <c r="FD62" s="66" t="e">
        <f t="shared" si="141"/>
        <v>#DIV/0!</v>
      </c>
      <c r="FE62" s="66" t="e">
        <f t="shared" si="172"/>
        <v>#DIV/0!</v>
      </c>
      <c r="FF62" s="66" t="e">
        <f t="shared" si="143"/>
        <v>#DIV/0!</v>
      </c>
      <c r="FG62" s="66" t="e">
        <f t="shared" si="144"/>
        <v>#DIV/0!</v>
      </c>
      <c r="FH62" s="66" t="e">
        <f t="shared" si="173"/>
        <v>#DIV/0!</v>
      </c>
      <c r="FI62" s="66" t="e">
        <f t="shared" si="174"/>
        <v>#DIV/0!</v>
      </c>
    </row>
    <row r="63" spans="1:165" ht="45">
      <c r="A63" s="199">
        <v>62</v>
      </c>
      <c r="B63" s="166">
        <v>11</v>
      </c>
      <c r="C63" s="72">
        <v>40729</v>
      </c>
      <c r="D63" s="93">
        <f t="shared" si="0"/>
        <v>7</v>
      </c>
      <c r="E63" s="9" t="s">
        <v>332</v>
      </c>
      <c r="F63" s="166">
        <v>10</v>
      </c>
      <c r="G63" s="10" t="s">
        <v>38</v>
      </c>
      <c r="H63" s="10" t="s">
        <v>329</v>
      </c>
      <c r="I63" s="10" t="s">
        <v>330</v>
      </c>
      <c r="J63" s="11">
        <v>0.50694444444444442</v>
      </c>
      <c r="K63" s="73">
        <v>3631.87</v>
      </c>
      <c r="L63" s="10" t="s">
        <v>299</v>
      </c>
      <c r="M63" s="166">
        <v>58</v>
      </c>
      <c r="N63" s="166">
        <v>1</v>
      </c>
      <c r="O63" s="10" t="s">
        <v>182</v>
      </c>
      <c r="P63" s="11">
        <v>0.50694444444444442</v>
      </c>
      <c r="Q63" s="11">
        <v>0.50694444444444442</v>
      </c>
      <c r="R63" s="12">
        <f t="shared" si="1"/>
        <v>0</v>
      </c>
      <c r="S63" s="13">
        <f t="shared" si="2"/>
        <v>0</v>
      </c>
      <c r="T63" s="13">
        <f t="shared" si="3"/>
        <v>0</v>
      </c>
      <c r="U63" s="11">
        <v>0.51041666666666663</v>
      </c>
      <c r="V63" s="12">
        <f t="shared" si="4"/>
        <v>3.4722222222222099E-3</v>
      </c>
      <c r="W63" s="13">
        <f t="shared" si="5"/>
        <v>0</v>
      </c>
      <c r="X63" s="13">
        <f t="shared" si="6"/>
        <v>5</v>
      </c>
      <c r="Y63" s="11">
        <v>0.51041666666666663</v>
      </c>
      <c r="Z63" s="12">
        <f t="shared" si="7"/>
        <v>0</v>
      </c>
      <c r="AA63" s="13">
        <f t="shared" si="8"/>
        <v>0</v>
      </c>
      <c r="AB63" s="13">
        <f t="shared" si="9"/>
        <v>0</v>
      </c>
      <c r="AC63" s="11">
        <v>0.52083333333333337</v>
      </c>
      <c r="AD63" s="12">
        <f t="shared" si="10"/>
        <v>1.0416666666666741E-2</v>
      </c>
      <c r="AE63" s="13">
        <f t="shared" si="11"/>
        <v>0</v>
      </c>
      <c r="AF63" s="13">
        <f t="shared" si="12"/>
        <v>15</v>
      </c>
      <c r="AG63" s="11">
        <v>0.52222222222222225</v>
      </c>
      <c r="AH63" s="11">
        <v>0.57291666666666663</v>
      </c>
      <c r="AI63" s="12">
        <f t="shared" si="13"/>
        <v>5.0694444444444375E-2</v>
      </c>
      <c r="AJ63" s="90">
        <f t="shared" si="14"/>
        <v>1</v>
      </c>
      <c r="AK63" s="90">
        <f t="shared" si="15"/>
        <v>13</v>
      </c>
      <c r="AL63" s="11">
        <v>0.52222222222222225</v>
      </c>
      <c r="AM63" s="11">
        <v>0.57291666666666663</v>
      </c>
      <c r="AN63" s="12">
        <f t="shared" si="16"/>
        <v>5.0694444444444375E-2</v>
      </c>
      <c r="AO63" s="13">
        <f t="shared" si="17"/>
        <v>1</v>
      </c>
      <c r="AP63" s="13">
        <f t="shared" si="18"/>
        <v>13</v>
      </c>
      <c r="AQ63" s="11">
        <v>0.57291666666666663</v>
      </c>
      <c r="AR63" s="12">
        <f t="shared" si="19"/>
        <v>0</v>
      </c>
      <c r="AS63" s="90">
        <f t="shared" si="20"/>
        <v>0</v>
      </c>
      <c r="AT63" s="13">
        <f t="shared" si="21"/>
        <v>0</v>
      </c>
      <c r="AU63" s="11">
        <v>0.57638888888888895</v>
      </c>
      <c r="AV63" s="12">
        <f t="shared" si="22"/>
        <v>3.4722222222223209E-3</v>
      </c>
      <c r="AW63" s="13">
        <f t="shared" si="23"/>
        <v>0</v>
      </c>
      <c r="AX63" s="13">
        <f t="shared" si="24"/>
        <v>5</v>
      </c>
      <c r="AY63" s="11">
        <v>0.71527777777777779</v>
      </c>
      <c r="AZ63" s="12">
        <f t="shared" si="25"/>
        <v>0.13888888888888884</v>
      </c>
      <c r="BA63" s="90">
        <f t="shared" si="26"/>
        <v>3</v>
      </c>
      <c r="BB63" s="90">
        <f t="shared" si="27"/>
        <v>20</v>
      </c>
      <c r="BC63" s="11">
        <v>0.57777777777777783</v>
      </c>
      <c r="BD63" s="11">
        <v>0.66388888888888886</v>
      </c>
      <c r="BE63" s="12">
        <f t="shared" si="28"/>
        <v>8.6111111111111027E-2</v>
      </c>
      <c r="BF63" s="13">
        <f t="shared" si="29"/>
        <v>2</v>
      </c>
      <c r="BG63" s="13">
        <f t="shared" si="30"/>
        <v>4</v>
      </c>
      <c r="BH63" s="68">
        <v>0.57986111111111105</v>
      </c>
      <c r="BI63" s="68">
        <v>0.66666666666666663</v>
      </c>
      <c r="BJ63" s="93">
        <v>8</v>
      </c>
      <c r="BK63" s="69">
        <f t="shared" si="148"/>
        <v>8.680555555555558E-2</v>
      </c>
      <c r="BL63" s="13">
        <f t="shared" si="149"/>
        <v>2</v>
      </c>
      <c r="BM63" s="13">
        <f t="shared" si="150"/>
        <v>5</v>
      </c>
      <c r="BN63" s="11">
        <v>0.72361111111111109</v>
      </c>
      <c r="BO63" s="12">
        <f t="shared" si="31"/>
        <v>5.9722222222222232E-2</v>
      </c>
      <c r="BP63" s="90">
        <f t="shared" si="32"/>
        <v>1</v>
      </c>
      <c r="BQ63" s="90">
        <f t="shared" si="33"/>
        <v>26</v>
      </c>
      <c r="BR63" s="11">
        <v>0.73055555555555562</v>
      </c>
      <c r="BS63" s="12">
        <f t="shared" si="34"/>
        <v>6.9444444444445308E-3</v>
      </c>
      <c r="BT63" s="90">
        <f t="shared" si="35"/>
        <v>0</v>
      </c>
      <c r="BU63" s="90">
        <f t="shared" si="36"/>
        <v>10</v>
      </c>
      <c r="BV63" s="11">
        <v>0.73055555555555562</v>
      </c>
      <c r="BW63" s="11">
        <v>0.73611111111111116</v>
      </c>
      <c r="BX63" s="12">
        <f t="shared" si="37"/>
        <v>5.5555555555555358E-3</v>
      </c>
      <c r="BY63" s="13">
        <f t="shared" si="38"/>
        <v>0</v>
      </c>
      <c r="BZ63" s="13">
        <f t="shared" si="39"/>
        <v>8</v>
      </c>
      <c r="CA63" s="12">
        <f t="shared" si="40"/>
        <v>0.22916666666666674</v>
      </c>
      <c r="CB63" s="13">
        <f t="shared" si="41"/>
        <v>5</v>
      </c>
      <c r="CC63" s="13">
        <f t="shared" si="42"/>
        <v>30</v>
      </c>
      <c r="CD63" s="12">
        <f t="shared" si="147"/>
        <v>7.7083333333333504E-2</v>
      </c>
      <c r="CE63" s="13">
        <f t="shared" si="43"/>
        <v>1</v>
      </c>
      <c r="CF63" s="13">
        <f t="shared" si="67"/>
        <v>51</v>
      </c>
      <c r="CG63" s="12">
        <f t="shared" si="85"/>
        <v>5.0694444444444375E-2</v>
      </c>
      <c r="CH63" s="13">
        <f t="shared" si="44"/>
        <v>1</v>
      </c>
      <c r="CI63" s="13">
        <f t="shared" si="45"/>
        <v>13</v>
      </c>
      <c r="CJ63" s="12">
        <f t="shared" si="86"/>
        <v>0.13888888888888884</v>
      </c>
      <c r="CK63" s="13">
        <f t="shared" si="46"/>
        <v>3</v>
      </c>
      <c r="CL63" s="13">
        <f t="shared" si="47"/>
        <v>20</v>
      </c>
      <c r="CM63" s="69">
        <f t="shared" si="151"/>
        <v>8.680555555555558E-2</v>
      </c>
      <c r="CN63" s="70">
        <f t="shared" si="152"/>
        <v>2</v>
      </c>
      <c r="CO63" s="13">
        <f t="shared" si="153"/>
        <v>5</v>
      </c>
      <c r="CP63" s="12">
        <f t="shared" si="48"/>
        <v>0.10277777777777772</v>
      </c>
      <c r="CQ63" s="13">
        <f t="shared" si="49"/>
        <v>2</v>
      </c>
      <c r="CR63" s="13">
        <f t="shared" si="50"/>
        <v>28</v>
      </c>
      <c r="CS63" s="11">
        <v>0</v>
      </c>
      <c r="CT63" s="13">
        <f t="shared" si="51"/>
        <v>0</v>
      </c>
      <c r="CU63" s="13">
        <f t="shared" si="52"/>
        <v>0</v>
      </c>
      <c r="CV63" s="11">
        <v>0</v>
      </c>
      <c r="CW63" s="13">
        <f t="shared" si="68"/>
        <v>0</v>
      </c>
      <c r="CX63" s="13">
        <f t="shared" si="53"/>
        <v>0</v>
      </c>
      <c r="CY63" s="11">
        <v>0</v>
      </c>
      <c r="CZ63" s="13">
        <f t="shared" si="54"/>
        <v>0</v>
      </c>
      <c r="DA63" s="13">
        <f t="shared" si="55"/>
        <v>0</v>
      </c>
      <c r="DB63" s="11">
        <v>0</v>
      </c>
      <c r="DC63" s="13">
        <f t="shared" si="56"/>
        <v>0</v>
      </c>
      <c r="DD63" s="13">
        <f t="shared" si="57"/>
        <v>0</v>
      </c>
      <c r="DE63" s="11">
        <v>9.0277777777777787E-3</v>
      </c>
      <c r="DF63" s="13">
        <f t="shared" si="58"/>
        <v>0</v>
      </c>
      <c r="DG63" s="13">
        <f t="shared" si="59"/>
        <v>13</v>
      </c>
      <c r="DH63" s="11">
        <v>2.7083333333333334E-2</v>
      </c>
      <c r="DI63" s="13">
        <f t="shared" si="60"/>
        <v>0</v>
      </c>
      <c r="DJ63" s="13">
        <f t="shared" si="61"/>
        <v>39</v>
      </c>
      <c r="DK63" s="11">
        <v>0</v>
      </c>
      <c r="DL63" s="35">
        <f t="shared" si="62"/>
        <v>0</v>
      </c>
      <c r="DM63" s="61">
        <f t="shared" si="63"/>
        <v>0</v>
      </c>
      <c r="DN63" s="66">
        <f t="shared" si="129"/>
        <v>215428.08000000002</v>
      </c>
      <c r="DO63" s="74">
        <f t="shared" si="128"/>
        <v>3554</v>
      </c>
      <c r="DP63" s="66">
        <f t="shared" si="64"/>
        <v>62.618448275862065</v>
      </c>
      <c r="DQ63" s="66">
        <f t="shared" si="127"/>
        <v>60.615666854248737</v>
      </c>
      <c r="DR63" s="66">
        <f t="shared" si="100"/>
        <v>17</v>
      </c>
      <c r="DS63" s="75">
        <f t="shared" si="101"/>
        <v>317</v>
      </c>
      <c r="DT63" s="66">
        <f t="shared" si="102"/>
        <v>5.2833333333333332</v>
      </c>
      <c r="DU63" s="66">
        <f t="shared" si="103"/>
        <v>22.283333333333331</v>
      </c>
      <c r="DV63" s="66">
        <f t="shared" si="110"/>
        <v>2.0257575757575754</v>
      </c>
      <c r="DW63" s="66">
        <f t="shared" si="87"/>
        <v>2</v>
      </c>
      <c r="DX63" s="66">
        <f t="shared" si="71"/>
        <v>2.5757575757575424E-2</v>
      </c>
      <c r="DY63" s="66">
        <f t="shared" si="72"/>
        <v>1.5454545454545254</v>
      </c>
      <c r="DZ63" s="66">
        <f t="shared" si="66"/>
        <v>2</v>
      </c>
      <c r="EA63" s="66">
        <f t="shared" si="73"/>
        <v>2</v>
      </c>
      <c r="EB63" s="66">
        <f t="shared" si="74"/>
        <v>2</v>
      </c>
      <c r="EC63" s="66">
        <f t="shared" si="154"/>
        <v>15</v>
      </c>
      <c r="ED63" s="66">
        <f t="shared" si="155"/>
        <v>268</v>
      </c>
      <c r="EE63" s="66">
        <f t="shared" si="75"/>
        <v>4.4666666666666668</v>
      </c>
      <c r="EF63" s="66">
        <f t="shared" si="156"/>
        <v>19.466666666666669</v>
      </c>
      <c r="EG63" s="66">
        <f t="shared" si="157"/>
        <v>1.7696969696969698</v>
      </c>
      <c r="EH63" s="66">
        <f t="shared" si="78"/>
        <v>1</v>
      </c>
      <c r="EI63" s="66">
        <f t="shared" si="158"/>
        <v>0.76969696969696977</v>
      </c>
      <c r="EJ63" s="66">
        <f t="shared" si="80"/>
        <v>46.181818181818187</v>
      </c>
      <c r="EK63" s="66">
        <f t="shared" si="81"/>
        <v>47</v>
      </c>
      <c r="EL63" s="66">
        <f t="shared" si="159"/>
        <v>1</v>
      </c>
      <c r="EM63" s="66">
        <f t="shared" si="160"/>
        <v>47</v>
      </c>
      <c r="EN63" s="66">
        <f t="shared" si="161"/>
        <v>30</v>
      </c>
      <c r="EO63" s="66">
        <f t="shared" si="162"/>
        <v>375</v>
      </c>
      <c r="EP63" s="66">
        <f t="shared" si="91"/>
        <v>6.25</v>
      </c>
      <c r="EQ63" s="66">
        <f t="shared" si="163"/>
        <v>36.25</v>
      </c>
      <c r="ER63" s="66">
        <f t="shared" si="164"/>
        <v>3.2954545454545454</v>
      </c>
      <c r="ES63" s="66">
        <f t="shared" si="94"/>
        <v>3</v>
      </c>
      <c r="ET63" s="66">
        <f t="shared" si="165"/>
        <v>0.29545454545454541</v>
      </c>
      <c r="EU63" s="66">
        <f t="shared" si="96"/>
        <v>17.727272727272727</v>
      </c>
      <c r="EV63" s="66">
        <f t="shared" si="97"/>
        <v>18</v>
      </c>
      <c r="EW63" s="66">
        <f t="shared" si="166"/>
        <v>3</v>
      </c>
      <c r="EX63" s="66">
        <f t="shared" si="167"/>
        <v>18</v>
      </c>
      <c r="EY63" s="66">
        <f t="shared" si="168"/>
        <v>10</v>
      </c>
      <c r="EZ63" s="66">
        <f t="shared" si="169"/>
        <v>246</v>
      </c>
      <c r="FA63" s="66">
        <f t="shared" si="138"/>
        <v>4.0999999999999996</v>
      </c>
      <c r="FB63" s="66">
        <f t="shared" si="170"/>
        <v>14.1</v>
      </c>
      <c r="FC63" s="66">
        <f t="shared" si="171"/>
        <v>1.7625</v>
      </c>
      <c r="FD63" s="66">
        <f t="shared" si="141"/>
        <v>1</v>
      </c>
      <c r="FE63" s="66">
        <f t="shared" si="172"/>
        <v>0.76249999999999996</v>
      </c>
      <c r="FF63" s="66">
        <f t="shared" si="143"/>
        <v>45.75</v>
      </c>
      <c r="FG63" s="66">
        <f t="shared" si="144"/>
        <v>46</v>
      </c>
      <c r="FH63" s="66">
        <f t="shared" si="173"/>
        <v>1</v>
      </c>
      <c r="FI63" s="66">
        <f t="shared" si="174"/>
        <v>46</v>
      </c>
    </row>
    <row r="64" spans="1:165" ht="30">
      <c r="A64" s="175">
        <v>63</v>
      </c>
      <c r="B64" s="166">
        <v>12</v>
      </c>
      <c r="C64" s="72">
        <v>40729</v>
      </c>
      <c r="D64" s="93">
        <f t="shared" si="0"/>
        <v>7</v>
      </c>
      <c r="E64" s="9" t="s">
        <v>332</v>
      </c>
      <c r="F64" s="166">
        <v>11</v>
      </c>
      <c r="G64" s="10" t="s">
        <v>38</v>
      </c>
      <c r="H64" s="10" t="s">
        <v>333</v>
      </c>
      <c r="I64" s="10" t="s">
        <v>334</v>
      </c>
      <c r="J64" s="11">
        <v>0.91319444444444453</v>
      </c>
      <c r="K64" s="73">
        <v>3647.7</v>
      </c>
      <c r="L64" s="10" t="s">
        <v>335</v>
      </c>
      <c r="M64" s="166">
        <v>59</v>
      </c>
      <c r="N64" s="166">
        <v>0</v>
      </c>
      <c r="O64" s="10" t="s">
        <v>260</v>
      </c>
      <c r="P64" s="11">
        <v>0.91319444444444453</v>
      </c>
      <c r="Q64" s="11">
        <v>0.91319444444444453</v>
      </c>
      <c r="R64" s="12">
        <f t="shared" si="1"/>
        <v>0</v>
      </c>
      <c r="S64" s="13">
        <f t="shared" si="2"/>
        <v>0</v>
      </c>
      <c r="T64" s="13">
        <f t="shared" si="3"/>
        <v>0</v>
      </c>
      <c r="U64" s="11">
        <v>0.92361111111111116</v>
      </c>
      <c r="V64" s="12">
        <f t="shared" si="4"/>
        <v>1.041666666666663E-2</v>
      </c>
      <c r="W64" s="13">
        <f t="shared" si="5"/>
        <v>0</v>
      </c>
      <c r="X64" s="13">
        <f t="shared" si="6"/>
        <v>15</v>
      </c>
      <c r="Y64" s="11">
        <v>0.92499999999999993</v>
      </c>
      <c r="Z64" s="12">
        <f t="shared" si="7"/>
        <v>1.3888888888887729E-3</v>
      </c>
      <c r="AA64" s="13">
        <f t="shared" si="8"/>
        <v>0</v>
      </c>
      <c r="AB64" s="13">
        <f t="shared" si="9"/>
        <v>2</v>
      </c>
      <c r="AC64" s="11">
        <v>0.94444444444444453</v>
      </c>
      <c r="AD64" s="12">
        <f t="shared" si="10"/>
        <v>1.9444444444444597E-2</v>
      </c>
      <c r="AE64" s="13">
        <f t="shared" si="11"/>
        <v>0</v>
      </c>
      <c r="AF64" s="13">
        <f t="shared" si="12"/>
        <v>28</v>
      </c>
      <c r="AG64" s="11">
        <v>0.94444444444444453</v>
      </c>
      <c r="AH64" s="11">
        <v>1.0013888888888889</v>
      </c>
      <c r="AI64" s="12">
        <f t="shared" si="13"/>
        <v>5.6944444444444353E-2</v>
      </c>
      <c r="AJ64" s="90">
        <f t="shared" si="14"/>
        <v>1</v>
      </c>
      <c r="AK64" s="90">
        <f t="shared" si="15"/>
        <v>22</v>
      </c>
      <c r="AL64" s="11">
        <v>0.94444444444444453</v>
      </c>
      <c r="AM64" s="11">
        <v>1.0013888888888889</v>
      </c>
      <c r="AN64" s="12">
        <f t="shared" si="16"/>
        <v>5.6944444444444353E-2</v>
      </c>
      <c r="AO64" s="13">
        <f t="shared" si="17"/>
        <v>1</v>
      </c>
      <c r="AP64" s="13">
        <f t="shared" si="18"/>
        <v>22</v>
      </c>
      <c r="AQ64" s="11">
        <v>1.0097222222222222</v>
      </c>
      <c r="AR64" s="12">
        <f t="shared" si="19"/>
        <v>8.3333333333333037E-3</v>
      </c>
      <c r="AS64" s="90">
        <f t="shared" si="20"/>
        <v>0</v>
      </c>
      <c r="AT64" s="13">
        <f t="shared" si="21"/>
        <v>12</v>
      </c>
      <c r="AU64" s="11">
        <v>1.0111111111111111</v>
      </c>
      <c r="AV64" s="12">
        <f t="shared" si="22"/>
        <v>1.388888888888884E-3</v>
      </c>
      <c r="AW64" s="13">
        <f t="shared" si="23"/>
        <v>0</v>
      </c>
      <c r="AX64" s="13">
        <f t="shared" si="24"/>
        <v>2</v>
      </c>
      <c r="AY64" s="11">
        <v>1.0826388888888889</v>
      </c>
      <c r="AZ64" s="12">
        <f t="shared" si="25"/>
        <v>7.1527777777777857E-2</v>
      </c>
      <c r="BA64" s="90">
        <f t="shared" si="26"/>
        <v>1</v>
      </c>
      <c r="BB64" s="90">
        <f t="shared" si="27"/>
        <v>43</v>
      </c>
      <c r="BC64" s="11">
        <v>1.0597222222222222</v>
      </c>
      <c r="BD64" s="11">
        <v>1.0833333333333333</v>
      </c>
      <c r="BE64" s="12">
        <f t="shared" si="28"/>
        <v>2.3611111111111027E-2</v>
      </c>
      <c r="BF64" s="13">
        <f t="shared" si="29"/>
        <v>0</v>
      </c>
      <c r="BG64" s="13">
        <f t="shared" si="30"/>
        <v>34</v>
      </c>
      <c r="BH64" s="11">
        <v>1.0833333333333333</v>
      </c>
      <c r="BI64" s="68">
        <v>1.1354166666666667</v>
      </c>
      <c r="BJ64" s="93">
        <v>9</v>
      </c>
      <c r="BK64" s="69">
        <f t="shared" si="148"/>
        <v>5.2083333333333481E-2</v>
      </c>
      <c r="BL64" s="13">
        <f t="shared" si="149"/>
        <v>1</v>
      </c>
      <c r="BM64" s="13">
        <f t="shared" si="150"/>
        <v>15</v>
      </c>
      <c r="BN64" s="11">
        <v>1.1423611111111112</v>
      </c>
      <c r="BO64" s="12">
        <f t="shared" si="31"/>
        <v>5.9027777777777901E-2</v>
      </c>
      <c r="BP64" s="90">
        <f t="shared" si="32"/>
        <v>1</v>
      </c>
      <c r="BQ64" s="90">
        <f t="shared" si="33"/>
        <v>25</v>
      </c>
      <c r="BR64" s="11">
        <v>1.1493055555555556</v>
      </c>
      <c r="BS64" s="12">
        <f t="shared" si="34"/>
        <v>6.9444444444444198E-3</v>
      </c>
      <c r="BT64" s="90">
        <f t="shared" si="35"/>
        <v>0</v>
      </c>
      <c r="BU64" s="90">
        <f t="shared" si="36"/>
        <v>10</v>
      </c>
      <c r="BV64" s="11">
        <v>1.1493055555555556</v>
      </c>
      <c r="BW64" s="11">
        <v>1.1527777777777779</v>
      </c>
      <c r="BX64" s="12">
        <f t="shared" si="37"/>
        <v>3.4722222222223209E-3</v>
      </c>
      <c r="BY64" s="13">
        <f t="shared" si="38"/>
        <v>0</v>
      </c>
      <c r="BZ64" s="13">
        <f t="shared" si="39"/>
        <v>5</v>
      </c>
      <c r="CA64" s="12">
        <f t="shared" si="40"/>
        <v>0.23958333333333337</v>
      </c>
      <c r="CB64" s="13">
        <f t="shared" si="41"/>
        <v>5</v>
      </c>
      <c r="CC64" s="13">
        <f t="shared" si="42"/>
        <v>45</v>
      </c>
      <c r="CD64" s="12">
        <f t="shared" si="147"/>
        <v>9.3750000000000222E-2</v>
      </c>
      <c r="CE64" s="13">
        <f t="shared" si="43"/>
        <v>2</v>
      </c>
      <c r="CF64" s="13">
        <f t="shared" si="67"/>
        <v>15</v>
      </c>
      <c r="CG64" s="12">
        <f t="shared" si="85"/>
        <v>5.6944444444444353E-2</v>
      </c>
      <c r="CH64" s="13">
        <f t="shared" si="44"/>
        <v>1</v>
      </c>
      <c r="CI64" s="13">
        <f t="shared" si="45"/>
        <v>22</v>
      </c>
      <c r="CJ64" s="12">
        <f t="shared" si="86"/>
        <v>7.1527777777777857E-2</v>
      </c>
      <c r="CK64" s="13">
        <f t="shared" si="46"/>
        <v>1</v>
      </c>
      <c r="CL64" s="13">
        <f t="shared" si="47"/>
        <v>43</v>
      </c>
      <c r="CM64" s="69">
        <f t="shared" si="151"/>
        <v>5.2083333333333481E-2</v>
      </c>
      <c r="CN64" s="70">
        <f t="shared" si="152"/>
        <v>1</v>
      </c>
      <c r="CO64" s="13">
        <f t="shared" si="153"/>
        <v>15</v>
      </c>
      <c r="CP64" s="12">
        <f t="shared" si="48"/>
        <v>6.8055555555555633E-2</v>
      </c>
      <c r="CQ64" s="13">
        <f t="shared" si="49"/>
        <v>1</v>
      </c>
      <c r="CR64" s="13">
        <f t="shared" si="50"/>
        <v>38</v>
      </c>
      <c r="CS64" s="11">
        <v>0</v>
      </c>
      <c r="CT64" s="13">
        <f t="shared" si="51"/>
        <v>0</v>
      </c>
      <c r="CU64" s="13">
        <f t="shared" si="52"/>
        <v>0</v>
      </c>
      <c r="CV64" s="11">
        <v>0</v>
      </c>
      <c r="CW64" s="13">
        <f t="shared" si="68"/>
        <v>0</v>
      </c>
      <c r="CX64" s="13">
        <f t="shared" si="53"/>
        <v>0</v>
      </c>
      <c r="CY64" s="11">
        <v>0</v>
      </c>
      <c r="CZ64" s="13">
        <f t="shared" si="54"/>
        <v>0</v>
      </c>
      <c r="DA64" s="13">
        <f t="shared" si="55"/>
        <v>0</v>
      </c>
      <c r="DB64" s="11">
        <v>0</v>
      </c>
      <c r="DC64" s="13">
        <f t="shared" si="56"/>
        <v>0</v>
      </c>
      <c r="DD64" s="13">
        <f t="shared" si="57"/>
        <v>0</v>
      </c>
      <c r="DE64" s="11">
        <v>3.472222222222222E-3</v>
      </c>
      <c r="DF64" s="13">
        <f t="shared" si="58"/>
        <v>0</v>
      </c>
      <c r="DG64" s="13">
        <f t="shared" si="59"/>
        <v>5</v>
      </c>
      <c r="DH64" s="11">
        <v>0</v>
      </c>
      <c r="DI64" s="13">
        <f t="shared" si="60"/>
        <v>0</v>
      </c>
      <c r="DJ64" s="13">
        <f t="shared" si="61"/>
        <v>0</v>
      </c>
      <c r="DK64" s="11">
        <v>0</v>
      </c>
      <c r="DL64" s="35">
        <f t="shared" si="62"/>
        <v>0</v>
      </c>
      <c r="DM64" s="61">
        <f t="shared" si="63"/>
        <v>0</v>
      </c>
      <c r="DN64" s="66">
        <f t="shared" si="129"/>
        <v>219075.78000000003</v>
      </c>
      <c r="DO64" s="74">
        <f t="shared" si="128"/>
        <v>3613</v>
      </c>
      <c r="DP64" s="66">
        <f t="shared" si="64"/>
        <v>61.825423728813554</v>
      </c>
      <c r="DQ64" s="66">
        <f t="shared" si="127"/>
        <v>60.635422086908392</v>
      </c>
      <c r="DR64" s="66">
        <f t="shared" si="100"/>
        <v>19</v>
      </c>
      <c r="DS64" s="75">
        <f t="shared" si="101"/>
        <v>332</v>
      </c>
      <c r="DT64" s="66">
        <f t="shared" si="102"/>
        <v>5.5333333333333332</v>
      </c>
      <c r="DU64" s="66">
        <f t="shared" si="103"/>
        <v>24.533333333333331</v>
      </c>
      <c r="DV64" s="66">
        <f t="shared" si="110"/>
        <v>2.0444444444444443</v>
      </c>
      <c r="DW64" s="66">
        <f t="shared" si="87"/>
        <v>2</v>
      </c>
      <c r="DX64" s="66">
        <f t="shared" si="71"/>
        <v>4.4444444444444287E-2</v>
      </c>
      <c r="DY64" s="66">
        <f t="shared" si="72"/>
        <v>2.6666666666666572</v>
      </c>
      <c r="DZ64" s="66">
        <f t="shared" si="66"/>
        <v>3</v>
      </c>
      <c r="EA64" s="66">
        <f t="shared" si="73"/>
        <v>2</v>
      </c>
      <c r="EB64" s="66">
        <f t="shared" si="74"/>
        <v>3</v>
      </c>
      <c r="EC64" s="66">
        <f t="shared" si="154"/>
        <v>16</v>
      </c>
      <c r="ED64" s="66">
        <f t="shared" si="155"/>
        <v>290</v>
      </c>
      <c r="EE64" s="66">
        <f t="shared" si="75"/>
        <v>4.833333333333333</v>
      </c>
      <c r="EF64" s="66">
        <f t="shared" si="156"/>
        <v>20.833333333333332</v>
      </c>
      <c r="EG64" s="66">
        <f t="shared" si="157"/>
        <v>1.7361111111111109</v>
      </c>
      <c r="EH64" s="66">
        <f t="shared" si="78"/>
        <v>1</v>
      </c>
      <c r="EI64" s="66">
        <f t="shared" si="158"/>
        <v>0.73611111111111094</v>
      </c>
      <c r="EJ64" s="66">
        <f t="shared" si="80"/>
        <v>44.166666666666657</v>
      </c>
      <c r="EK64" s="66">
        <f t="shared" si="81"/>
        <v>45</v>
      </c>
      <c r="EL64" s="66">
        <f t="shared" si="159"/>
        <v>1</v>
      </c>
      <c r="EM64" s="66">
        <f t="shared" si="160"/>
        <v>45</v>
      </c>
      <c r="EN64" s="66">
        <f t="shared" si="161"/>
        <v>31</v>
      </c>
      <c r="EO64" s="66">
        <f t="shared" si="162"/>
        <v>418</v>
      </c>
      <c r="EP64" s="66">
        <f t="shared" si="91"/>
        <v>6.9666666666666668</v>
      </c>
      <c r="EQ64" s="66">
        <f t="shared" si="163"/>
        <v>37.966666666666669</v>
      </c>
      <c r="ER64" s="66">
        <f t="shared" si="164"/>
        <v>3.1638888888888892</v>
      </c>
      <c r="ES64" s="66">
        <f t="shared" si="94"/>
        <v>3</v>
      </c>
      <c r="ET64" s="66">
        <f t="shared" si="165"/>
        <v>0.16388888888888919</v>
      </c>
      <c r="EU64" s="66">
        <f t="shared" si="96"/>
        <v>9.8333333333333517</v>
      </c>
      <c r="EV64" s="66">
        <f t="shared" si="97"/>
        <v>10</v>
      </c>
      <c r="EW64" s="66">
        <f t="shared" si="166"/>
        <v>3</v>
      </c>
      <c r="EX64" s="66">
        <f t="shared" si="167"/>
        <v>10</v>
      </c>
      <c r="EY64" s="66">
        <f t="shared" si="168"/>
        <v>11</v>
      </c>
      <c r="EZ64" s="66">
        <f t="shared" si="169"/>
        <v>261</v>
      </c>
      <c r="FA64" s="66">
        <f t="shared" si="138"/>
        <v>4.3499999999999996</v>
      </c>
      <c r="FB64" s="66">
        <f t="shared" si="170"/>
        <v>15.35</v>
      </c>
      <c r="FC64" s="66">
        <f t="shared" si="171"/>
        <v>1.7055555555555555</v>
      </c>
      <c r="FD64" s="66">
        <f t="shared" si="141"/>
        <v>1</v>
      </c>
      <c r="FE64" s="66">
        <f t="shared" si="172"/>
        <v>0.70555555555555549</v>
      </c>
      <c r="FF64" s="66">
        <f t="shared" si="143"/>
        <v>42.333333333333329</v>
      </c>
      <c r="FG64" s="66">
        <f t="shared" si="144"/>
        <v>42</v>
      </c>
      <c r="FH64" s="66">
        <f t="shared" si="173"/>
        <v>1</v>
      </c>
      <c r="FI64" s="66">
        <f t="shared" si="174"/>
        <v>42</v>
      </c>
    </row>
    <row r="65" spans="1:166" ht="30">
      <c r="A65" s="175">
        <v>64</v>
      </c>
      <c r="B65" s="166">
        <v>13</v>
      </c>
      <c r="C65" s="72">
        <v>40730</v>
      </c>
      <c r="D65" s="93">
        <f t="shared" si="0"/>
        <v>7</v>
      </c>
      <c r="E65" s="9" t="s">
        <v>332</v>
      </c>
      <c r="F65" s="166">
        <v>12</v>
      </c>
      <c r="G65" s="10" t="s">
        <v>38</v>
      </c>
      <c r="H65" s="10" t="s">
        <v>333</v>
      </c>
      <c r="I65" s="10" t="s">
        <v>334</v>
      </c>
      <c r="J65" s="11">
        <v>0.52777777777777779</v>
      </c>
      <c r="K65" s="73">
        <v>3657.15</v>
      </c>
      <c r="L65" s="10" t="s">
        <v>335</v>
      </c>
      <c r="M65" s="166">
        <v>59</v>
      </c>
      <c r="N65" s="166">
        <v>0</v>
      </c>
      <c r="O65" s="10"/>
      <c r="P65" s="11">
        <v>0.52777777777777779</v>
      </c>
      <c r="Q65" s="11">
        <v>0.52777777777777779</v>
      </c>
      <c r="R65" s="12">
        <f t="shared" si="1"/>
        <v>0</v>
      </c>
      <c r="S65" s="13">
        <f t="shared" si="2"/>
        <v>0</v>
      </c>
      <c r="T65" s="13">
        <f t="shared" si="3"/>
        <v>0</v>
      </c>
      <c r="U65" s="11">
        <v>0.54861111111111105</v>
      </c>
      <c r="V65" s="12">
        <f t="shared" si="4"/>
        <v>2.0833333333333259E-2</v>
      </c>
      <c r="W65" s="13">
        <f t="shared" si="5"/>
        <v>0</v>
      </c>
      <c r="X65" s="13">
        <f t="shared" si="6"/>
        <v>30</v>
      </c>
      <c r="Y65" s="11">
        <v>0.54861111111111105</v>
      </c>
      <c r="Z65" s="12">
        <f t="shared" si="7"/>
        <v>0</v>
      </c>
      <c r="AA65" s="13">
        <f t="shared" si="8"/>
        <v>0</v>
      </c>
      <c r="AB65" s="13">
        <f t="shared" si="9"/>
        <v>0</v>
      </c>
      <c r="AC65" s="11">
        <v>0.5625</v>
      </c>
      <c r="AD65" s="12">
        <f t="shared" si="10"/>
        <v>1.3888888888888951E-2</v>
      </c>
      <c r="AE65" s="13">
        <f t="shared" si="11"/>
        <v>0</v>
      </c>
      <c r="AF65" s="13">
        <f t="shared" si="12"/>
        <v>20</v>
      </c>
      <c r="AG65" s="11">
        <v>0.5625</v>
      </c>
      <c r="AH65" s="11">
        <v>0.60416666666666663</v>
      </c>
      <c r="AI65" s="12">
        <f t="shared" si="13"/>
        <v>4.166666666666663E-2</v>
      </c>
      <c r="AJ65" s="90">
        <f t="shared" si="14"/>
        <v>1</v>
      </c>
      <c r="AK65" s="90">
        <f t="shared" si="15"/>
        <v>0</v>
      </c>
      <c r="AL65" s="11">
        <v>0.5625</v>
      </c>
      <c r="AM65" s="11">
        <v>0.60416666666666663</v>
      </c>
      <c r="AN65" s="12">
        <f t="shared" si="16"/>
        <v>4.166666666666663E-2</v>
      </c>
      <c r="AO65" s="13">
        <f t="shared" si="17"/>
        <v>1</v>
      </c>
      <c r="AP65" s="13">
        <f t="shared" si="18"/>
        <v>0</v>
      </c>
      <c r="AQ65" s="11">
        <v>0.6166666666666667</v>
      </c>
      <c r="AR65" s="12">
        <f t="shared" si="19"/>
        <v>1.2500000000000067E-2</v>
      </c>
      <c r="AS65" s="90">
        <f t="shared" si="20"/>
        <v>0</v>
      </c>
      <c r="AT65" s="13">
        <f t="shared" si="21"/>
        <v>18</v>
      </c>
      <c r="AU65" s="11">
        <v>0.61805555555555558</v>
      </c>
      <c r="AV65" s="12">
        <f t="shared" si="22"/>
        <v>1.388888888888884E-3</v>
      </c>
      <c r="AW65" s="13">
        <f t="shared" si="23"/>
        <v>0</v>
      </c>
      <c r="AX65" s="13">
        <f t="shared" si="24"/>
        <v>2</v>
      </c>
      <c r="AY65" s="11">
        <v>0.72083333333333333</v>
      </c>
      <c r="AZ65" s="12">
        <f t="shared" si="25"/>
        <v>0.10277777777777775</v>
      </c>
      <c r="BA65" s="90">
        <f t="shared" si="26"/>
        <v>2</v>
      </c>
      <c r="BB65" s="90">
        <f t="shared" si="27"/>
        <v>28</v>
      </c>
      <c r="BC65" s="11">
        <v>0.61944444444444446</v>
      </c>
      <c r="BD65" s="11">
        <v>0.67708333333333337</v>
      </c>
      <c r="BE65" s="12">
        <f t="shared" si="28"/>
        <v>5.7638888888888906E-2</v>
      </c>
      <c r="BF65" s="13">
        <f t="shared" si="29"/>
        <v>1</v>
      </c>
      <c r="BG65" s="13">
        <f t="shared" si="30"/>
        <v>23</v>
      </c>
      <c r="BH65" s="68">
        <v>0.72222222222222221</v>
      </c>
      <c r="BI65" s="68">
        <v>0.77083333333333337</v>
      </c>
      <c r="BJ65" s="93">
        <v>10</v>
      </c>
      <c r="BK65" s="69">
        <f t="shared" si="148"/>
        <v>4.861111111111116E-2</v>
      </c>
      <c r="BL65" s="13">
        <f t="shared" si="149"/>
        <v>1</v>
      </c>
      <c r="BM65" s="13">
        <f t="shared" si="150"/>
        <v>10</v>
      </c>
      <c r="BN65" s="11">
        <v>0.79861111111111116</v>
      </c>
      <c r="BO65" s="12">
        <f t="shared" si="31"/>
        <v>0.12152777777777779</v>
      </c>
      <c r="BP65" s="90">
        <f t="shared" si="32"/>
        <v>2</v>
      </c>
      <c r="BQ65" s="90">
        <f t="shared" si="33"/>
        <v>55</v>
      </c>
      <c r="BR65" s="11">
        <v>0.80902777777777779</v>
      </c>
      <c r="BS65" s="12">
        <f t="shared" si="34"/>
        <v>1.041666666666663E-2</v>
      </c>
      <c r="BT65" s="90">
        <f t="shared" si="35"/>
        <v>0</v>
      </c>
      <c r="BU65" s="90">
        <f t="shared" si="36"/>
        <v>15</v>
      </c>
      <c r="BV65" s="11">
        <v>0.80902777777777779</v>
      </c>
      <c r="BW65" s="11">
        <v>0.8125</v>
      </c>
      <c r="BX65" s="12">
        <f t="shared" si="37"/>
        <v>3.4722222222222099E-3</v>
      </c>
      <c r="BY65" s="13">
        <f t="shared" si="38"/>
        <v>0</v>
      </c>
      <c r="BZ65" s="13">
        <f t="shared" si="39"/>
        <v>5</v>
      </c>
      <c r="CA65" s="12">
        <f t="shared" si="40"/>
        <v>0.28472222222222221</v>
      </c>
      <c r="CB65" s="13">
        <f t="shared" si="41"/>
        <v>6</v>
      </c>
      <c r="CC65" s="13">
        <f t="shared" si="42"/>
        <v>50</v>
      </c>
      <c r="CD65" s="12">
        <f t="shared" si="147"/>
        <v>0.15833333333333344</v>
      </c>
      <c r="CE65" s="13">
        <f t="shared" si="43"/>
        <v>3</v>
      </c>
      <c r="CF65" s="13">
        <f t="shared" si="67"/>
        <v>48</v>
      </c>
      <c r="CG65" s="12">
        <f t="shared" si="85"/>
        <v>4.166666666666663E-2</v>
      </c>
      <c r="CH65" s="13">
        <f t="shared" si="44"/>
        <v>1</v>
      </c>
      <c r="CI65" s="13">
        <f t="shared" si="45"/>
        <v>0</v>
      </c>
      <c r="CJ65" s="12">
        <f t="shared" si="86"/>
        <v>0.10277777777777775</v>
      </c>
      <c r="CK65" s="13">
        <f t="shared" si="46"/>
        <v>2</v>
      </c>
      <c r="CL65" s="13">
        <f t="shared" si="47"/>
        <v>28</v>
      </c>
      <c r="CM65" s="69">
        <f t="shared" si="151"/>
        <v>4.861111111111116E-2</v>
      </c>
      <c r="CN65" s="70">
        <f t="shared" si="152"/>
        <v>1</v>
      </c>
      <c r="CO65" s="13">
        <f t="shared" si="153"/>
        <v>10</v>
      </c>
      <c r="CP65" s="12">
        <f t="shared" si="48"/>
        <v>9.1666666666666632E-2</v>
      </c>
      <c r="CQ65" s="13">
        <f t="shared" si="49"/>
        <v>2</v>
      </c>
      <c r="CR65" s="13">
        <f t="shared" si="50"/>
        <v>12</v>
      </c>
      <c r="CS65" s="11">
        <v>0</v>
      </c>
      <c r="CT65" s="13">
        <f t="shared" si="51"/>
        <v>0</v>
      </c>
      <c r="CU65" s="13">
        <f t="shared" si="52"/>
        <v>0</v>
      </c>
      <c r="CV65" s="11">
        <v>0</v>
      </c>
      <c r="CW65" s="13">
        <f t="shared" si="68"/>
        <v>0</v>
      </c>
      <c r="CX65" s="13">
        <f t="shared" si="53"/>
        <v>0</v>
      </c>
      <c r="CY65" s="11">
        <v>0</v>
      </c>
      <c r="CZ65" s="13">
        <f t="shared" si="54"/>
        <v>0</v>
      </c>
      <c r="DA65" s="13">
        <f t="shared" si="55"/>
        <v>0</v>
      </c>
      <c r="DB65" s="11">
        <v>0</v>
      </c>
      <c r="DC65" s="13">
        <f t="shared" si="56"/>
        <v>0</v>
      </c>
      <c r="DD65" s="13">
        <f t="shared" si="57"/>
        <v>0</v>
      </c>
      <c r="DE65" s="11">
        <v>0</v>
      </c>
      <c r="DF65" s="13">
        <f t="shared" si="58"/>
        <v>0</v>
      </c>
      <c r="DG65" s="13">
        <f t="shared" si="59"/>
        <v>0</v>
      </c>
      <c r="DH65" s="11">
        <v>1.1111111111111112E-2</v>
      </c>
      <c r="DI65" s="13">
        <f t="shared" si="60"/>
        <v>0</v>
      </c>
      <c r="DJ65" s="13">
        <f t="shared" si="61"/>
        <v>16</v>
      </c>
      <c r="DK65" s="11">
        <v>0</v>
      </c>
      <c r="DL65" s="35">
        <f t="shared" si="62"/>
        <v>0</v>
      </c>
      <c r="DM65" s="61">
        <f t="shared" si="63"/>
        <v>0</v>
      </c>
      <c r="DN65" s="66">
        <f t="shared" si="129"/>
        <v>222732.93000000002</v>
      </c>
      <c r="DO65" s="74">
        <f t="shared" si="128"/>
        <v>3672</v>
      </c>
      <c r="DP65" s="66">
        <f t="shared" si="64"/>
        <v>61.985593220338984</v>
      </c>
      <c r="DQ65" s="66">
        <f t="shared" si="127"/>
        <v>60.657116013071899</v>
      </c>
      <c r="DR65" s="66">
        <f t="shared" si="100"/>
        <v>22</v>
      </c>
      <c r="DS65" s="75">
        <f t="shared" si="101"/>
        <v>380</v>
      </c>
      <c r="DT65" s="66">
        <f t="shared" si="102"/>
        <v>6.333333333333333</v>
      </c>
      <c r="DU65" s="66">
        <f t="shared" si="103"/>
        <v>28.333333333333332</v>
      </c>
      <c r="DV65" s="66">
        <f t="shared" si="110"/>
        <v>2.1794871794871793</v>
      </c>
      <c r="DW65" s="66">
        <f t="shared" si="87"/>
        <v>2</v>
      </c>
      <c r="DX65" s="66">
        <f t="shared" si="71"/>
        <v>0.17948717948717929</v>
      </c>
      <c r="DY65" s="66">
        <f t="shared" si="72"/>
        <v>10.769230769230758</v>
      </c>
      <c r="DZ65" s="66">
        <f t="shared" si="66"/>
        <v>11</v>
      </c>
      <c r="EA65" s="66">
        <f t="shared" si="73"/>
        <v>2</v>
      </c>
      <c r="EB65" s="66">
        <f t="shared" si="74"/>
        <v>11</v>
      </c>
      <c r="EC65" s="66">
        <f t="shared" si="154"/>
        <v>17</v>
      </c>
      <c r="ED65" s="66">
        <f t="shared" si="155"/>
        <v>290</v>
      </c>
      <c r="EE65" s="66">
        <f t="shared" si="75"/>
        <v>4.833333333333333</v>
      </c>
      <c r="EF65" s="66">
        <f t="shared" si="156"/>
        <v>21.833333333333332</v>
      </c>
      <c r="EG65" s="66">
        <f t="shared" si="157"/>
        <v>1.6794871794871793</v>
      </c>
      <c r="EH65" s="66">
        <f t="shared" si="78"/>
        <v>1</v>
      </c>
      <c r="EI65" s="66">
        <f t="shared" si="158"/>
        <v>0.67948717948717929</v>
      </c>
      <c r="EJ65" s="66">
        <f t="shared" si="80"/>
        <v>40.769230769230759</v>
      </c>
      <c r="EK65" s="66">
        <f t="shared" si="81"/>
        <v>41</v>
      </c>
      <c r="EL65" s="66">
        <f t="shared" si="159"/>
        <v>1</v>
      </c>
      <c r="EM65" s="66">
        <f t="shared" si="160"/>
        <v>41</v>
      </c>
      <c r="EN65" s="66">
        <f t="shared" si="161"/>
        <v>33</v>
      </c>
      <c r="EO65" s="66">
        <f t="shared" si="162"/>
        <v>446</v>
      </c>
      <c r="EP65" s="66">
        <f t="shared" si="91"/>
        <v>7.4333333333333336</v>
      </c>
      <c r="EQ65" s="66">
        <f t="shared" si="163"/>
        <v>40.433333333333337</v>
      </c>
      <c r="ER65" s="66">
        <f t="shared" si="164"/>
        <v>3.1102564102564108</v>
      </c>
      <c r="ES65" s="66">
        <f t="shared" si="94"/>
        <v>3</v>
      </c>
      <c r="ET65" s="66">
        <f t="shared" si="165"/>
        <v>0.11025641025641075</v>
      </c>
      <c r="EU65" s="66">
        <f t="shared" si="96"/>
        <v>6.6153846153846452</v>
      </c>
      <c r="EV65" s="66">
        <f t="shared" si="97"/>
        <v>7</v>
      </c>
      <c r="EW65" s="66">
        <f t="shared" si="166"/>
        <v>3</v>
      </c>
      <c r="EX65" s="66">
        <f t="shared" si="167"/>
        <v>7</v>
      </c>
      <c r="EY65" s="66">
        <f t="shared" si="168"/>
        <v>12</v>
      </c>
      <c r="EZ65" s="66">
        <f t="shared" si="169"/>
        <v>271</v>
      </c>
      <c r="FA65" s="66">
        <f t="shared" si="138"/>
        <v>4.5166666666666666</v>
      </c>
      <c r="FB65" s="66">
        <f t="shared" si="170"/>
        <v>16.516666666666666</v>
      </c>
      <c r="FC65" s="66">
        <f t="shared" si="171"/>
        <v>1.6516666666666666</v>
      </c>
      <c r="FD65" s="66">
        <f t="shared" si="141"/>
        <v>1</v>
      </c>
      <c r="FE65" s="66">
        <f t="shared" si="172"/>
        <v>0.65166666666666662</v>
      </c>
      <c r="FF65" s="66">
        <f t="shared" si="143"/>
        <v>39.099999999999994</v>
      </c>
      <c r="FG65" s="66">
        <f t="shared" si="144"/>
        <v>39</v>
      </c>
      <c r="FH65" s="66">
        <f t="shared" si="173"/>
        <v>1</v>
      </c>
      <c r="FI65" s="66">
        <f t="shared" si="174"/>
        <v>39</v>
      </c>
    </row>
    <row r="66" spans="1:166" ht="30">
      <c r="A66" s="199">
        <v>65</v>
      </c>
      <c r="B66" s="166">
        <v>14</v>
      </c>
      <c r="C66" s="72">
        <v>40731</v>
      </c>
      <c r="D66" s="93">
        <f t="shared" ref="D66:D129" si="175">MONTH(C66)</f>
        <v>7</v>
      </c>
      <c r="E66" s="9" t="s">
        <v>39</v>
      </c>
      <c r="F66" s="166">
        <v>13</v>
      </c>
      <c r="G66" s="10" t="s">
        <v>38</v>
      </c>
      <c r="H66" s="10" t="s">
        <v>333</v>
      </c>
      <c r="I66" s="10" t="s">
        <v>334</v>
      </c>
      <c r="J66" s="11">
        <v>1.1111111111111112</v>
      </c>
      <c r="K66" s="73">
        <v>3486.6</v>
      </c>
      <c r="L66" s="10" t="s">
        <v>335</v>
      </c>
      <c r="M66" s="166">
        <v>56</v>
      </c>
      <c r="N66" s="166">
        <v>3</v>
      </c>
      <c r="O66" s="10" t="s">
        <v>260</v>
      </c>
      <c r="P66" s="11">
        <v>1.1111111111111112</v>
      </c>
      <c r="Q66" s="11">
        <v>1.1111111111111112</v>
      </c>
      <c r="R66" s="12">
        <f t="shared" ref="R66:R129" si="176">Q66-P66</f>
        <v>0</v>
      </c>
      <c r="S66" s="13">
        <f t="shared" ref="S66:S129" si="177">HOUR(R66)</f>
        <v>0</v>
      </c>
      <c r="T66" s="13">
        <f t="shared" ref="T66:T129" si="178">MINUTE(R66)</f>
        <v>0</v>
      </c>
      <c r="U66" s="11">
        <v>1.125</v>
      </c>
      <c r="V66" s="12">
        <f t="shared" ref="V66:V129" si="179">U66-Q66</f>
        <v>1.388888888888884E-2</v>
      </c>
      <c r="W66" s="13">
        <f t="shared" ref="W66:W129" si="180">HOUR(V66)</f>
        <v>0</v>
      </c>
      <c r="X66" s="13">
        <f t="shared" ref="X66:X129" si="181">MINUTE(V66)</f>
        <v>20</v>
      </c>
      <c r="Y66" s="11">
        <v>1.1284722222222221</v>
      </c>
      <c r="Z66" s="12">
        <f t="shared" ref="Z66:Z129" si="182">Y66-U66</f>
        <v>3.4722222222220989E-3</v>
      </c>
      <c r="AA66" s="13">
        <f t="shared" ref="AA66:AA129" si="183">HOUR(Z66)</f>
        <v>0</v>
      </c>
      <c r="AB66" s="13">
        <f t="shared" ref="AB66:AB129" si="184">MINUTE(Z66)</f>
        <v>5</v>
      </c>
      <c r="AC66" s="11">
        <v>1.1541666666666666</v>
      </c>
      <c r="AD66" s="12">
        <f t="shared" ref="AD66:AD129" si="185">AC66-Y66</f>
        <v>2.5694444444444464E-2</v>
      </c>
      <c r="AE66" s="13">
        <f t="shared" ref="AE66:AE129" si="186">HOUR(AD66)</f>
        <v>0</v>
      </c>
      <c r="AF66" s="13">
        <f t="shared" ref="AF66:AF129" si="187">MINUTE(AD66)</f>
        <v>37</v>
      </c>
      <c r="AG66" s="11">
        <v>1.1541666666666666</v>
      </c>
      <c r="AH66" s="11">
        <v>1.2236111111111112</v>
      </c>
      <c r="AI66" s="12">
        <f t="shared" ref="AI66:AI129" si="188">AH66-AG66</f>
        <v>6.9444444444444642E-2</v>
      </c>
      <c r="AJ66" s="90">
        <f t="shared" ref="AJ66:AJ129" si="189">HOUR(AI66)</f>
        <v>1</v>
      </c>
      <c r="AK66" s="90">
        <f t="shared" ref="AK66:AK129" si="190">MINUTE(AI66)</f>
        <v>40</v>
      </c>
      <c r="AL66" s="11">
        <v>1.1541666666666666</v>
      </c>
      <c r="AM66" s="11">
        <v>1.2236111111111112</v>
      </c>
      <c r="AN66" s="12">
        <f t="shared" ref="AN66:AN129" si="191">AM66-AL66</f>
        <v>6.9444444444444642E-2</v>
      </c>
      <c r="AO66" s="13">
        <f t="shared" ref="AO66:AO129" si="192">HOUR(AN66)</f>
        <v>1</v>
      </c>
      <c r="AP66" s="13">
        <f t="shared" ref="AP66:AP129" si="193">MINUTE(AN66)</f>
        <v>40</v>
      </c>
      <c r="AQ66" s="11">
        <v>1.23125</v>
      </c>
      <c r="AR66" s="12">
        <f t="shared" ref="AR66:AR129" si="194">AQ66-AH66</f>
        <v>7.6388888888887507E-3</v>
      </c>
      <c r="AS66" s="90">
        <f t="shared" ref="AS66:AS129" si="195">HOUR(AR66)</f>
        <v>0</v>
      </c>
      <c r="AT66" s="13">
        <f t="shared" ref="AT66:AT129" si="196">MINUTE(AR66)</f>
        <v>11</v>
      </c>
      <c r="AU66" s="11">
        <v>1.23125</v>
      </c>
      <c r="AV66" s="12">
        <f t="shared" ref="AV66:AV129" si="197">AU66-AQ66</f>
        <v>0</v>
      </c>
      <c r="AW66" s="13">
        <f t="shared" ref="AW66:AW129" si="198">HOUR(AV66)</f>
        <v>0</v>
      </c>
      <c r="AX66" s="13">
        <f t="shared" ref="AX66:AX129" si="199">MINUTE(AV66)</f>
        <v>0</v>
      </c>
      <c r="AY66" s="11">
        <v>1.6125</v>
      </c>
      <c r="AZ66" s="12">
        <f t="shared" ref="AZ66:AZ129" si="200">AY66-AU66</f>
        <v>0.38125000000000009</v>
      </c>
      <c r="BA66" s="90">
        <f t="shared" ref="BA66:BA129" si="201">HOUR(AZ66)</f>
        <v>9</v>
      </c>
      <c r="BB66" s="90">
        <f t="shared" ref="BB66:BB129" si="202">MINUTE(AZ66)</f>
        <v>9</v>
      </c>
      <c r="BC66" s="11">
        <v>1.2951388888888888</v>
      </c>
      <c r="BD66" s="11">
        <v>1.6145833333333333</v>
      </c>
      <c r="BE66" s="12">
        <f t="shared" ref="BE66:BE129" si="203">BD66-BC66</f>
        <v>0.31944444444444442</v>
      </c>
      <c r="BF66" s="13">
        <f t="shared" ref="BF66:BF129" si="204">HOUR(BE66)</f>
        <v>7</v>
      </c>
      <c r="BG66" s="13">
        <f t="shared" ref="BG66:BG129" si="205">MINUTE(BE66)</f>
        <v>40</v>
      </c>
      <c r="BH66" s="68">
        <v>1.6180555555555556</v>
      </c>
      <c r="BI66" s="68">
        <v>1.6458333333333333</v>
      </c>
      <c r="BJ66" s="93">
        <v>11</v>
      </c>
      <c r="BK66" s="69">
        <f t="shared" si="148"/>
        <v>2.7777777777777679E-2</v>
      </c>
      <c r="BL66" s="13">
        <f t="shared" si="149"/>
        <v>0</v>
      </c>
      <c r="BM66" s="13">
        <f t="shared" si="150"/>
        <v>40</v>
      </c>
      <c r="BN66" s="11">
        <v>1.6527777777777777</v>
      </c>
      <c r="BO66" s="12">
        <f t="shared" ref="BO66:BO129" si="206">BN66-BD66</f>
        <v>3.819444444444442E-2</v>
      </c>
      <c r="BP66" s="90">
        <f t="shared" ref="BP66:BP129" si="207">HOUR(BO66)</f>
        <v>0</v>
      </c>
      <c r="BQ66" s="90">
        <f t="shared" ref="BQ66:BQ129" si="208">MINUTE(BO66)</f>
        <v>55</v>
      </c>
      <c r="BR66" s="11">
        <v>1.6597222222222223</v>
      </c>
      <c r="BS66" s="12">
        <f t="shared" ref="BS66:BS129" si="209">BR66-BN66</f>
        <v>6.9444444444446418E-3</v>
      </c>
      <c r="BT66" s="90">
        <f t="shared" ref="BT66:BT129" si="210">HOUR(BS66)</f>
        <v>0</v>
      </c>
      <c r="BU66" s="90">
        <f t="shared" ref="BU66:BU129" si="211">MINUTE(BS66)</f>
        <v>10</v>
      </c>
      <c r="BV66" s="11">
        <v>1.6597222222222223</v>
      </c>
      <c r="BW66" s="11">
        <v>1.6666666666666667</v>
      </c>
      <c r="BX66" s="12">
        <f t="shared" ref="BX66:BX129" si="212">BW66-BV66</f>
        <v>6.9444444444444198E-3</v>
      </c>
      <c r="BY66" s="13">
        <f t="shared" ref="BY66:BY129" si="213">HOUR(BX66)</f>
        <v>0</v>
      </c>
      <c r="BZ66" s="13">
        <f t="shared" ref="BZ66:BZ129" si="214">MINUTE(BX66)</f>
        <v>10</v>
      </c>
      <c r="CA66" s="12">
        <f t="shared" ref="CA66:CA129" si="215">BW66-P66</f>
        <v>0.55555555555555558</v>
      </c>
      <c r="CB66" s="13">
        <f t="shared" ref="CB66:CB129" si="216">HOUR(CA66)</f>
        <v>13</v>
      </c>
      <c r="CC66" s="13">
        <f t="shared" ref="CC66:CC129" si="217">MINUTE(CA66)</f>
        <v>20</v>
      </c>
      <c r="CD66" s="12">
        <f t="shared" si="147"/>
        <v>7.8472222222222276E-2</v>
      </c>
      <c r="CE66" s="13">
        <f t="shared" ref="CE66:CE129" si="218">HOUR(CD66)</f>
        <v>1</v>
      </c>
      <c r="CF66" s="13">
        <f t="shared" ref="CF66:CF129" si="219">MINUTE(CD66)</f>
        <v>53</v>
      </c>
      <c r="CG66" s="12">
        <f t="shared" si="85"/>
        <v>6.9444444444444642E-2</v>
      </c>
      <c r="CH66" s="13">
        <f t="shared" ref="CH66:CH129" si="220">HOUR(CG66)</f>
        <v>1</v>
      </c>
      <c r="CI66" s="13">
        <f t="shared" ref="CI66:CI129" si="221">MINUTE(CG66)</f>
        <v>40</v>
      </c>
      <c r="CJ66" s="12">
        <f t="shared" si="86"/>
        <v>0.38125000000000009</v>
      </c>
      <c r="CK66" s="13">
        <f t="shared" ref="CK66:CK129" si="222">HOUR(CJ66)</f>
        <v>9</v>
      </c>
      <c r="CL66" s="13">
        <f t="shared" ref="CL66:CL129" si="223">MINUTE(CJ66)</f>
        <v>9</v>
      </c>
      <c r="CM66" s="69">
        <f t="shared" si="151"/>
        <v>2.7777777777777679E-2</v>
      </c>
      <c r="CN66" s="70">
        <f t="shared" si="152"/>
        <v>0</v>
      </c>
      <c r="CO66" s="13">
        <f t="shared" si="153"/>
        <v>40</v>
      </c>
      <c r="CP66" s="12">
        <f t="shared" ref="CP66:CP129" si="224">AZ66-(CS66+CV66+CY66+DB66+DE66+DH66)</f>
        <v>9.6527777777777879E-2</v>
      </c>
      <c r="CQ66" s="13">
        <f t="shared" ref="CQ66:CQ129" si="225">HOUR(CP66)</f>
        <v>2</v>
      </c>
      <c r="CR66" s="13">
        <f t="shared" ref="CR66:CR129" si="226">MINUTE(CP66)</f>
        <v>19</v>
      </c>
      <c r="CS66" s="11">
        <v>0</v>
      </c>
      <c r="CT66" s="13">
        <f t="shared" ref="CT66:CT129" si="227">HOUR(CS66)</f>
        <v>0</v>
      </c>
      <c r="CU66" s="13">
        <f t="shared" ref="CU66:CU129" si="228">MINUTE(CS66)</f>
        <v>0</v>
      </c>
      <c r="CV66" s="11">
        <v>0</v>
      </c>
      <c r="CW66" s="13">
        <f t="shared" ref="CW66:CW129" si="229">HOUR(CV66)</f>
        <v>0</v>
      </c>
      <c r="CX66" s="13">
        <f t="shared" ref="CX66:CX129" si="230">MINUTE(CV66)</f>
        <v>0</v>
      </c>
      <c r="CY66" s="11">
        <v>0</v>
      </c>
      <c r="CZ66" s="13">
        <f t="shared" ref="CZ66:CZ129" si="231">HOUR(CY66)</f>
        <v>0</v>
      </c>
      <c r="DA66" s="13">
        <f t="shared" ref="DA66:DA129" si="232">MINUTE(CY66)</f>
        <v>0</v>
      </c>
      <c r="DB66" s="11">
        <v>0</v>
      </c>
      <c r="DC66" s="13">
        <f t="shared" ref="DC66:DC129" si="233">HOUR(DB66)</f>
        <v>0</v>
      </c>
      <c r="DD66" s="13">
        <f t="shared" ref="DD66:DD129" si="234">MINUTE(DB66)</f>
        <v>0</v>
      </c>
      <c r="DE66" s="11">
        <v>2.0833333333333333E-3</v>
      </c>
      <c r="DF66" s="13">
        <f t="shared" ref="DF66:DF129" si="235">HOUR(DE66)</f>
        <v>0</v>
      </c>
      <c r="DG66" s="13">
        <f t="shared" ref="DG66:DG129" si="236">MINUTE(DE66)</f>
        <v>3</v>
      </c>
      <c r="DH66" s="11">
        <v>0.28263888888888888</v>
      </c>
      <c r="DI66" s="13">
        <f t="shared" ref="DI66:DI129" si="237">HOUR(DH66)</f>
        <v>6</v>
      </c>
      <c r="DJ66" s="13">
        <f t="shared" ref="DJ66:DJ129" si="238">MINUTE(DH66)</f>
        <v>47</v>
      </c>
      <c r="DK66" s="11">
        <v>6.2499999999999995E-3</v>
      </c>
      <c r="DL66" s="35">
        <f t="shared" ref="DL66:DL129" si="239">HOUR(DK66)</f>
        <v>0</v>
      </c>
      <c r="DM66" s="61">
        <f t="shared" ref="DM66:DM129" si="240">MINUTE(DK66)</f>
        <v>9</v>
      </c>
      <c r="DN66" s="66">
        <f t="shared" si="129"/>
        <v>226219.53000000003</v>
      </c>
      <c r="DO66" s="74">
        <f t="shared" si="128"/>
        <v>3728</v>
      </c>
      <c r="DP66" s="66">
        <f t="shared" si="64"/>
        <v>62.260714285714286</v>
      </c>
      <c r="DQ66" s="66">
        <f t="shared" ref="DQ66:DQ97" si="241">DN66/DO66</f>
        <v>60.681204399141642</v>
      </c>
      <c r="DR66" s="66">
        <f t="shared" si="100"/>
        <v>23</v>
      </c>
      <c r="DS66" s="75">
        <f t="shared" si="101"/>
        <v>433</v>
      </c>
      <c r="DT66" s="66">
        <f t="shared" si="102"/>
        <v>7.2166666666666668</v>
      </c>
      <c r="DU66" s="66">
        <f t="shared" si="103"/>
        <v>30.216666666666669</v>
      </c>
      <c r="DV66" s="66">
        <f t="shared" si="110"/>
        <v>2.1583333333333337</v>
      </c>
      <c r="DW66" s="66">
        <f t="shared" si="87"/>
        <v>2</v>
      </c>
      <c r="DX66" s="66">
        <f t="shared" si="71"/>
        <v>0.15833333333333366</v>
      </c>
      <c r="DY66" s="66">
        <f t="shared" si="72"/>
        <v>9.5000000000000195</v>
      </c>
      <c r="DZ66" s="66">
        <f t="shared" ref="DZ66:DZ129" si="242">ROUNDUP(DY66,0.5)</f>
        <v>10</v>
      </c>
      <c r="EA66" s="66">
        <f t="shared" si="73"/>
        <v>2</v>
      </c>
      <c r="EB66" s="66">
        <f t="shared" si="74"/>
        <v>10</v>
      </c>
      <c r="EC66" s="66">
        <f t="shared" si="154"/>
        <v>18</v>
      </c>
      <c r="ED66" s="66">
        <f t="shared" si="155"/>
        <v>330</v>
      </c>
      <c r="EE66" s="66">
        <f t="shared" si="75"/>
        <v>5.5</v>
      </c>
      <c r="EF66" s="66">
        <f t="shared" si="156"/>
        <v>23.5</v>
      </c>
      <c r="EG66" s="66">
        <f t="shared" si="157"/>
        <v>1.6785714285714286</v>
      </c>
      <c r="EH66" s="66">
        <f t="shared" si="78"/>
        <v>1</v>
      </c>
      <c r="EI66" s="66">
        <f t="shared" si="158"/>
        <v>0.6785714285714286</v>
      </c>
      <c r="EJ66" s="66">
        <f t="shared" si="80"/>
        <v>40.714285714285715</v>
      </c>
      <c r="EK66" s="66">
        <f t="shared" si="81"/>
        <v>41</v>
      </c>
      <c r="EL66" s="66">
        <f t="shared" si="159"/>
        <v>1</v>
      </c>
      <c r="EM66" s="66">
        <f t="shared" si="160"/>
        <v>41</v>
      </c>
      <c r="EN66" s="66">
        <f t="shared" si="161"/>
        <v>42</v>
      </c>
      <c r="EO66" s="66">
        <f t="shared" si="162"/>
        <v>455</v>
      </c>
      <c r="EP66" s="66">
        <f t="shared" si="91"/>
        <v>7.583333333333333</v>
      </c>
      <c r="EQ66" s="66">
        <f t="shared" si="163"/>
        <v>49.583333333333336</v>
      </c>
      <c r="ER66" s="66">
        <f t="shared" si="164"/>
        <v>3.541666666666667</v>
      </c>
      <c r="ES66" s="66">
        <f t="shared" si="94"/>
        <v>3</v>
      </c>
      <c r="ET66" s="66">
        <f t="shared" si="165"/>
        <v>0.54166666666666696</v>
      </c>
      <c r="EU66" s="66">
        <f t="shared" si="96"/>
        <v>32.500000000000014</v>
      </c>
      <c r="EV66" s="66">
        <f t="shared" si="97"/>
        <v>33</v>
      </c>
      <c r="EW66" s="66">
        <f t="shared" si="166"/>
        <v>3</v>
      </c>
      <c r="EX66" s="66">
        <f t="shared" si="167"/>
        <v>33</v>
      </c>
      <c r="EY66" s="66">
        <f t="shared" si="168"/>
        <v>12</v>
      </c>
      <c r="EZ66" s="66">
        <f t="shared" si="169"/>
        <v>311</v>
      </c>
      <c r="FA66" s="66">
        <f t="shared" si="138"/>
        <v>5.1833333333333336</v>
      </c>
      <c r="FB66" s="66">
        <f t="shared" si="170"/>
        <v>17.183333333333334</v>
      </c>
      <c r="FC66" s="66">
        <f t="shared" si="171"/>
        <v>1.5621212121212122</v>
      </c>
      <c r="FD66" s="66">
        <f t="shared" si="141"/>
        <v>1</v>
      </c>
      <c r="FE66" s="66">
        <f t="shared" si="172"/>
        <v>0.56212121212121224</v>
      </c>
      <c r="FF66" s="66">
        <f t="shared" si="143"/>
        <v>33.727272727272734</v>
      </c>
      <c r="FG66" s="66">
        <f t="shared" si="144"/>
        <v>34</v>
      </c>
      <c r="FH66" s="66">
        <f t="shared" si="173"/>
        <v>1</v>
      </c>
      <c r="FI66" s="66">
        <f t="shared" si="174"/>
        <v>34</v>
      </c>
    </row>
    <row r="67" spans="1:166" ht="45">
      <c r="A67" s="175">
        <v>66</v>
      </c>
      <c r="B67" s="166">
        <v>15</v>
      </c>
      <c r="C67" s="72">
        <v>40731</v>
      </c>
      <c r="D67" s="93">
        <f t="shared" si="175"/>
        <v>7</v>
      </c>
      <c r="E67" s="9" t="s">
        <v>39</v>
      </c>
      <c r="F67" s="166">
        <v>14</v>
      </c>
      <c r="G67" s="10" t="s">
        <v>38</v>
      </c>
      <c r="H67" s="10" t="s">
        <v>329</v>
      </c>
      <c r="I67" s="10" t="s">
        <v>330</v>
      </c>
      <c r="J67" s="11">
        <v>0.57291666666666663</v>
      </c>
      <c r="K67" s="73">
        <v>3621.78</v>
      </c>
      <c r="L67" s="10" t="s">
        <v>335</v>
      </c>
      <c r="M67" s="166">
        <v>57</v>
      </c>
      <c r="N67" s="166">
        <v>2</v>
      </c>
      <c r="O67" s="10" t="s">
        <v>278</v>
      </c>
      <c r="P67" s="11">
        <v>0.57291666666666663</v>
      </c>
      <c r="Q67" s="11">
        <v>0.57291666666666663</v>
      </c>
      <c r="R67" s="12">
        <f t="shared" si="176"/>
        <v>0</v>
      </c>
      <c r="S67" s="13">
        <f t="shared" si="177"/>
        <v>0</v>
      </c>
      <c r="T67" s="13">
        <f t="shared" si="178"/>
        <v>0</v>
      </c>
      <c r="U67" s="11">
        <v>0.59027777777777779</v>
      </c>
      <c r="V67" s="12">
        <f t="shared" si="179"/>
        <v>1.736111111111116E-2</v>
      </c>
      <c r="W67" s="13">
        <f t="shared" si="180"/>
        <v>0</v>
      </c>
      <c r="X67" s="13">
        <f t="shared" si="181"/>
        <v>25</v>
      </c>
      <c r="Y67" s="11">
        <v>0.59166666666666667</v>
      </c>
      <c r="Z67" s="12">
        <f t="shared" si="182"/>
        <v>1.388888888888884E-3</v>
      </c>
      <c r="AA67" s="13">
        <f t="shared" si="183"/>
        <v>0</v>
      </c>
      <c r="AB67" s="13">
        <f t="shared" si="184"/>
        <v>2</v>
      </c>
      <c r="AC67" s="11">
        <v>0.62708333333333333</v>
      </c>
      <c r="AD67" s="12">
        <f t="shared" si="185"/>
        <v>3.5416666666666652E-2</v>
      </c>
      <c r="AE67" s="13">
        <f t="shared" si="186"/>
        <v>0</v>
      </c>
      <c r="AF67" s="13">
        <f t="shared" si="187"/>
        <v>51</v>
      </c>
      <c r="AG67" s="11">
        <v>0.63055555555555554</v>
      </c>
      <c r="AH67" s="11">
        <v>0.73958333333333337</v>
      </c>
      <c r="AI67" s="12">
        <f t="shared" si="188"/>
        <v>0.10902777777777783</v>
      </c>
      <c r="AJ67" s="90">
        <f t="shared" si="189"/>
        <v>2</v>
      </c>
      <c r="AK67" s="90">
        <f t="shared" si="190"/>
        <v>37</v>
      </c>
      <c r="AL67" s="11">
        <v>0.63055555555555554</v>
      </c>
      <c r="AM67" s="11">
        <v>0.73958333333333337</v>
      </c>
      <c r="AN67" s="12">
        <f t="shared" si="191"/>
        <v>0.10902777777777783</v>
      </c>
      <c r="AO67" s="13">
        <f t="shared" si="192"/>
        <v>2</v>
      </c>
      <c r="AP67" s="13">
        <f t="shared" si="193"/>
        <v>37</v>
      </c>
      <c r="AQ67" s="11">
        <v>0.74652777777777779</v>
      </c>
      <c r="AR67" s="12">
        <f t="shared" si="194"/>
        <v>6.9444444444444198E-3</v>
      </c>
      <c r="AS67" s="90">
        <f t="shared" si="195"/>
        <v>0</v>
      </c>
      <c r="AT67" s="13">
        <f t="shared" si="196"/>
        <v>10</v>
      </c>
      <c r="AU67" s="11">
        <v>0.77569444444444446</v>
      </c>
      <c r="AV67" s="12">
        <f t="shared" si="197"/>
        <v>2.9166666666666674E-2</v>
      </c>
      <c r="AW67" s="13">
        <f t="shared" si="198"/>
        <v>0</v>
      </c>
      <c r="AX67" s="13">
        <f t="shared" si="199"/>
        <v>42</v>
      </c>
      <c r="AY67" s="11">
        <v>0.95000000000000007</v>
      </c>
      <c r="AZ67" s="12">
        <f t="shared" si="200"/>
        <v>0.1743055555555556</v>
      </c>
      <c r="BA67" s="90">
        <f t="shared" si="201"/>
        <v>4</v>
      </c>
      <c r="BB67" s="90">
        <f t="shared" si="202"/>
        <v>11</v>
      </c>
      <c r="BC67" s="11">
        <v>0.77638888888888891</v>
      </c>
      <c r="BD67" s="11">
        <v>0.81458333333333333</v>
      </c>
      <c r="BE67" s="12">
        <f t="shared" si="203"/>
        <v>3.819444444444442E-2</v>
      </c>
      <c r="BF67" s="13">
        <f t="shared" si="204"/>
        <v>0</v>
      </c>
      <c r="BG67" s="13">
        <f t="shared" si="205"/>
        <v>55</v>
      </c>
      <c r="BH67" s="11">
        <v>0.95277777777777783</v>
      </c>
      <c r="BI67" s="11">
        <v>1.0069444444444444</v>
      </c>
      <c r="BJ67" s="93">
        <v>12</v>
      </c>
      <c r="BK67" s="69">
        <f t="shared" si="148"/>
        <v>5.4166666666666585E-2</v>
      </c>
      <c r="BL67" s="13">
        <f t="shared" si="149"/>
        <v>1</v>
      </c>
      <c r="BM67" s="13">
        <f t="shared" si="150"/>
        <v>18</v>
      </c>
      <c r="BN67" s="11">
        <v>1.0152777777777777</v>
      </c>
      <c r="BO67" s="12">
        <f t="shared" si="206"/>
        <v>0.2006944444444444</v>
      </c>
      <c r="BP67" s="90">
        <f t="shared" si="207"/>
        <v>4</v>
      </c>
      <c r="BQ67" s="90">
        <f t="shared" si="208"/>
        <v>49</v>
      </c>
      <c r="BR67" s="11">
        <v>1.0208333333333333</v>
      </c>
      <c r="BS67" s="12">
        <f t="shared" si="209"/>
        <v>5.5555555555555358E-3</v>
      </c>
      <c r="BT67" s="90">
        <f t="shared" si="210"/>
        <v>0</v>
      </c>
      <c r="BU67" s="90">
        <f t="shared" si="211"/>
        <v>8</v>
      </c>
      <c r="BV67" s="11">
        <v>1.0208333333333333</v>
      </c>
      <c r="BW67" s="11">
        <v>1.0243055555555556</v>
      </c>
      <c r="BX67" s="12">
        <f t="shared" si="212"/>
        <v>3.4722222222223209E-3</v>
      </c>
      <c r="BY67" s="13">
        <f t="shared" si="213"/>
        <v>0</v>
      </c>
      <c r="BZ67" s="13">
        <f t="shared" si="214"/>
        <v>5</v>
      </c>
      <c r="CA67" s="12">
        <f t="shared" si="215"/>
        <v>0.45138888888888895</v>
      </c>
      <c r="CB67" s="13">
        <f t="shared" si="216"/>
        <v>10</v>
      </c>
      <c r="CC67" s="13">
        <f t="shared" si="217"/>
        <v>50</v>
      </c>
      <c r="CD67" s="12">
        <f t="shared" si="147"/>
        <v>0.24861111111111101</v>
      </c>
      <c r="CE67" s="13">
        <f t="shared" si="218"/>
        <v>5</v>
      </c>
      <c r="CF67" s="13">
        <f t="shared" si="219"/>
        <v>58</v>
      </c>
      <c r="CG67" s="12">
        <f t="shared" si="85"/>
        <v>0.10902777777777783</v>
      </c>
      <c r="CH67" s="13">
        <f t="shared" si="220"/>
        <v>2</v>
      </c>
      <c r="CI67" s="13">
        <f t="shared" si="221"/>
        <v>37</v>
      </c>
      <c r="CJ67" s="12">
        <f t="shared" si="86"/>
        <v>0.1743055555555556</v>
      </c>
      <c r="CK67" s="13">
        <f t="shared" si="222"/>
        <v>4</v>
      </c>
      <c r="CL67" s="13">
        <f t="shared" si="223"/>
        <v>11</v>
      </c>
      <c r="CM67" s="69">
        <f t="shared" si="151"/>
        <v>5.4166666666666585E-2</v>
      </c>
      <c r="CN67" s="70">
        <f t="shared" si="152"/>
        <v>1</v>
      </c>
      <c r="CO67" s="13">
        <f t="shared" si="153"/>
        <v>18</v>
      </c>
      <c r="CP67" s="12">
        <f t="shared" si="224"/>
        <v>0.14861111111111117</v>
      </c>
      <c r="CQ67" s="13">
        <f t="shared" si="225"/>
        <v>3</v>
      </c>
      <c r="CR67" s="13">
        <f t="shared" si="226"/>
        <v>34</v>
      </c>
      <c r="CS67" s="11">
        <v>0</v>
      </c>
      <c r="CT67" s="13">
        <f t="shared" si="227"/>
        <v>0</v>
      </c>
      <c r="CU67" s="13">
        <f t="shared" si="228"/>
        <v>0</v>
      </c>
      <c r="CV67" s="11">
        <v>0</v>
      </c>
      <c r="CW67" s="13">
        <f t="shared" si="229"/>
        <v>0</v>
      </c>
      <c r="CX67" s="13">
        <f t="shared" si="230"/>
        <v>0</v>
      </c>
      <c r="CY67" s="11">
        <v>0</v>
      </c>
      <c r="CZ67" s="13">
        <f t="shared" si="231"/>
        <v>0</v>
      </c>
      <c r="DA67" s="13">
        <f t="shared" si="232"/>
        <v>0</v>
      </c>
      <c r="DB67" s="11">
        <v>0</v>
      </c>
      <c r="DC67" s="13">
        <f t="shared" si="233"/>
        <v>0</v>
      </c>
      <c r="DD67" s="13">
        <f t="shared" si="234"/>
        <v>0</v>
      </c>
      <c r="DE67" s="11">
        <v>0</v>
      </c>
      <c r="DF67" s="13">
        <f t="shared" si="235"/>
        <v>0</v>
      </c>
      <c r="DG67" s="13">
        <f t="shared" si="236"/>
        <v>0</v>
      </c>
      <c r="DH67" s="11">
        <v>2.5694444444444447E-2</v>
      </c>
      <c r="DI67" s="13">
        <f t="shared" si="237"/>
        <v>0</v>
      </c>
      <c r="DJ67" s="13">
        <f t="shared" si="238"/>
        <v>37</v>
      </c>
      <c r="DK67" s="11">
        <v>0</v>
      </c>
      <c r="DL67" s="35">
        <f t="shared" si="239"/>
        <v>0</v>
      </c>
      <c r="DM67" s="61">
        <f t="shared" si="240"/>
        <v>0</v>
      </c>
      <c r="DN67" s="66">
        <f t="shared" si="129"/>
        <v>229841.31000000003</v>
      </c>
      <c r="DO67" s="74">
        <f t="shared" ref="DO67:DO83" si="243">DO66+M67</f>
        <v>3785</v>
      </c>
      <c r="DP67" s="66">
        <f t="shared" si="64"/>
        <v>63.540000000000006</v>
      </c>
      <c r="DQ67" s="66">
        <f t="shared" si="241"/>
        <v>60.724256274768834</v>
      </c>
      <c r="DR67" s="66">
        <f t="shared" si="100"/>
        <v>28</v>
      </c>
      <c r="DS67" s="75">
        <f t="shared" si="101"/>
        <v>491</v>
      </c>
      <c r="DT67" s="66">
        <f t="shared" si="102"/>
        <v>8.1833333333333336</v>
      </c>
      <c r="DU67" s="66">
        <f t="shared" si="103"/>
        <v>36.183333333333337</v>
      </c>
      <c r="DV67" s="66">
        <f t="shared" si="110"/>
        <v>2.4122222222222223</v>
      </c>
      <c r="DW67" s="66">
        <f t="shared" si="87"/>
        <v>2</v>
      </c>
      <c r="DX67" s="66">
        <f t="shared" ref="DX67:DX99" si="244">DV67-DW67</f>
        <v>0.41222222222222227</v>
      </c>
      <c r="DY67" s="66">
        <f t="shared" ref="DY67:DY130" si="245">DX67*60</f>
        <v>24.733333333333334</v>
      </c>
      <c r="DZ67" s="66">
        <f t="shared" si="242"/>
        <v>25</v>
      </c>
      <c r="EA67" s="66">
        <f t="shared" ref="EA67:EA121" si="246">DW67</f>
        <v>2</v>
      </c>
      <c r="EB67" s="66">
        <f t="shared" ref="EB67:EB130" si="247">DZ67</f>
        <v>25</v>
      </c>
      <c r="EC67" s="66">
        <f t="shared" si="154"/>
        <v>20</v>
      </c>
      <c r="ED67" s="66">
        <f t="shared" si="155"/>
        <v>367</v>
      </c>
      <c r="EE67" s="66">
        <f t="shared" ref="EE67:EE80" si="248">ED67/60</f>
        <v>6.1166666666666663</v>
      </c>
      <c r="EF67" s="66">
        <f t="shared" si="156"/>
        <v>26.116666666666667</v>
      </c>
      <c r="EG67" s="66">
        <f t="shared" si="157"/>
        <v>1.7411111111111111</v>
      </c>
      <c r="EH67" s="66">
        <f t="shared" ref="EH67:EH80" si="249">INT(EG67)</f>
        <v>1</v>
      </c>
      <c r="EI67" s="66">
        <f t="shared" si="158"/>
        <v>0.74111111111111105</v>
      </c>
      <c r="EJ67" s="66">
        <f t="shared" ref="EJ67:EJ80" si="250">EI67*60</f>
        <v>44.466666666666661</v>
      </c>
      <c r="EK67" s="66">
        <f t="shared" ref="EK67:EK80" si="251">ROUNDUP(EJ67,0.5)</f>
        <v>45</v>
      </c>
      <c r="EL67" s="66">
        <f t="shared" si="159"/>
        <v>1</v>
      </c>
      <c r="EM67" s="66">
        <f t="shared" si="160"/>
        <v>45</v>
      </c>
      <c r="EN67" s="66">
        <f t="shared" si="161"/>
        <v>46</v>
      </c>
      <c r="EO67" s="66">
        <f t="shared" si="162"/>
        <v>466</v>
      </c>
      <c r="EP67" s="66">
        <f t="shared" si="91"/>
        <v>7.7666666666666666</v>
      </c>
      <c r="EQ67" s="66">
        <f t="shared" si="163"/>
        <v>53.766666666666666</v>
      </c>
      <c r="ER67" s="66">
        <f t="shared" si="164"/>
        <v>3.5844444444444443</v>
      </c>
      <c r="ES67" s="66">
        <f t="shared" si="94"/>
        <v>3</v>
      </c>
      <c r="ET67" s="66">
        <f t="shared" si="165"/>
        <v>0.58444444444444432</v>
      </c>
      <c r="EU67" s="66">
        <f t="shared" si="96"/>
        <v>35.066666666666663</v>
      </c>
      <c r="EV67" s="66">
        <f t="shared" si="97"/>
        <v>36</v>
      </c>
      <c r="EW67" s="66">
        <f t="shared" si="166"/>
        <v>3</v>
      </c>
      <c r="EX67" s="66">
        <f t="shared" si="167"/>
        <v>36</v>
      </c>
      <c r="EY67" s="66">
        <f t="shared" si="168"/>
        <v>13</v>
      </c>
      <c r="EZ67" s="66">
        <f t="shared" si="169"/>
        <v>329</v>
      </c>
      <c r="FA67" s="66">
        <f t="shared" si="138"/>
        <v>5.4833333333333334</v>
      </c>
      <c r="FB67" s="66">
        <f t="shared" si="170"/>
        <v>18.483333333333334</v>
      </c>
      <c r="FC67" s="66">
        <f t="shared" si="171"/>
        <v>1.5402777777777779</v>
      </c>
      <c r="FD67" s="66">
        <f t="shared" si="141"/>
        <v>1</v>
      </c>
      <c r="FE67" s="66">
        <f t="shared" si="172"/>
        <v>0.54027777777777786</v>
      </c>
      <c r="FF67" s="66">
        <f t="shared" si="143"/>
        <v>32.416666666666671</v>
      </c>
      <c r="FG67" s="66">
        <f t="shared" si="144"/>
        <v>32</v>
      </c>
      <c r="FH67" s="66">
        <f t="shared" si="173"/>
        <v>1</v>
      </c>
      <c r="FI67" s="66">
        <f t="shared" si="174"/>
        <v>32</v>
      </c>
    </row>
    <row r="68" spans="1:166" ht="30">
      <c r="A68" s="199">
        <v>67</v>
      </c>
      <c r="B68" s="166">
        <v>16</v>
      </c>
      <c r="C68" s="72">
        <v>40732</v>
      </c>
      <c r="D68" s="93">
        <f t="shared" si="175"/>
        <v>7</v>
      </c>
      <c r="E68" s="9" t="s">
        <v>171</v>
      </c>
      <c r="F68" s="166">
        <v>2</v>
      </c>
      <c r="G68" s="10" t="s">
        <v>325</v>
      </c>
      <c r="H68" s="10" t="s">
        <v>338</v>
      </c>
      <c r="I68" s="10" t="s">
        <v>339</v>
      </c>
      <c r="J68" s="11">
        <v>0.10416666666666667</v>
      </c>
      <c r="K68" s="73">
        <v>2893.46</v>
      </c>
      <c r="L68" s="10" t="s">
        <v>34</v>
      </c>
      <c r="M68" s="166">
        <v>46</v>
      </c>
      <c r="N68" s="166">
        <v>13</v>
      </c>
      <c r="O68" s="10" t="s">
        <v>260</v>
      </c>
      <c r="P68" s="11">
        <v>0.10416666666666667</v>
      </c>
      <c r="Q68" s="11">
        <v>0.10416666666666667</v>
      </c>
      <c r="R68" s="12">
        <f t="shared" si="176"/>
        <v>0</v>
      </c>
      <c r="S68" s="13">
        <f t="shared" si="177"/>
        <v>0</v>
      </c>
      <c r="T68" s="13">
        <f t="shared" si="178"/>
        <v>0</v>
      </c>
      <c r="U68" s="11">
        <v>0.11805555555555557</v>
      </c>
      <c r="V68" s="12">
        <f t="shared" si="179"/>
        <v>1.3888888888888895E-2</v>
      </c>
      <c r="W68" s="13">
        <f t="shared" si="180"/>
        <v>0</v>
      </c>
      <c r="X68" s="13">
        <f t="shared" si="181"/>
        <v>20</v>
      </c>
      <c r="Y68" s="11">
        <v>0.12152777777777778</v>
      </c>
      <c r="Z68" s="12">
        <f t="shared" si="182"/>
        <v>3.4722222222222099E-3</v>
      </c>
      <c r="AA68" s="13">
        <f t="shared" si="183"/>
        <v>0</v>
      </c>
      <c r="AB68" s="13">
        <f t="shared" si="184"/>
        <v>5</v>
      </c>
      <c r="AC68" s="11">
        <v>0.14861111111111111</v>
      </c>
      <c r="AD68" s="12">
        <f t="shared" si="185"/>
        <v>2.7083333333333334E-2</v>
      </c>
      <c r="AE68" s="13">
        <f t="shared" si="186"/>
        <v>0</v>
      </c>
      <c r="AF68" s="13">
        <f t="shared" si="187"/>
        <v>39</v>
      </c>
      <c r="AG68" s="11">
        <v>0.14930555555555555</v>
      </c>
      <c r="AH68" s="11">
        <v>0.2638888888888889</v>
      </c>
      <c r="AI68" s="12">
        <f t="shared" si="188"/>
        <v>0.11458333333333334</v>
      </c>
      <c r="AJ68" s="90">
        <f t="shared" si="189"/>
        <v>2</v>
      </c>
      <c r="AK68" s="90">
        <f t="shared" si="190"/>
        <v>45</v>
      </c>
      <c r="AL68" s="11">
        <v>0.14930555555555555</v>
      </c>
      <c r="AM68" s="11">
        <v>0.2638888888888889</v>
      </c>
      <c r="AN68" s="12">
        <f t="shared" si="191"/>
        <v>0.11458333333333334</v>
      </c>
      <c r="AO68" s="13">
        <f t="shared" si="192"/>
        <v>2</v>
      </c>
      <c r="AP68" s="13">
        <f t="shared" si="193"/>
        <v>45</v>
      </c>
      <c r="AQ68" s="11">
        <v>0.26458333333333334</v>
      </c>
      <c r="AR68" s="12">
        <f t="shared" si="194"/>
        <v>6.9444444444444198E-4</v>
      </c>
      <c r="AS68" s="90">
        <f t="shared" si="195"/>
        <v>0</v>
      </c>
      <c r="AT68" s="13">
        <f t="shared" si="196"/>
        <v>1</v>
      </c>
      <c r="AU68" s="11">
        <v>0.28611111111111115</v>
      </c>
      <c r="AV68" s="12">
        <f t="shared" si="197"/>
        <v>2.1527777777777812E-2</v>
      </c>
      <c r="AW68" s="13">
        <f t="shared" si="198"/>
        <v>0</v>
      </c>
      <c r="AX68" s="13">
        <f t="shared" si="199"/>
        <v>31</v>
      </c>
      <c r="AY68" s="11">
        <v>0.50902777777777775</v>
      </c>
      <c r="AZ68" s="12">
        <f t="shared" si="200"/>
        <v>0.2229166666666666</v>
      </c>
      <c r="BA68" s="90">
        <f t="shared" si="201"/>
        <v>5</v>
      </c>
      <c r="BB68" s="90">
        <f t="shared" si="202"/>
        <v>21</v>
      </c>
      <c r="BC68" s="11">
        <v>0.28819444444444448</v>
      </c>
      <c r="BD68" s="11">
        <v>0.51041666666666663</v>
      </c>
      <c r="BE68" s="12">
        <f t="shared" si="203"/>
        <v>0.22222222222222215</v>
      </c>
      <c r="BF68" s="13">
        <f t="shared" si="204"/>
        <v>5</v>
      </c>
      <c r="BG68" s="13">
        <f t="shared" si="205"/>
        <v>20</v>
      </c>
      <c r="BH68" s="68">
        <v>0.33333333333333331</v>
      </c>
      <c r="BI68" s="68">
        <v>0.52083333333333337</v>
      </c>
      <c r="BJ68" s="93">
        <v>13</v>
      </c>
      <c r="BK68" s="69">
        <f t="shared" si="148"/>
        <v>0.18750000000000006</v>
      </c>
      <c r="BL68" s="13">
        <f t="shared" si="149"/>
        <v>4</v>
      </c>
      <c r="BM68" s="13">
        <f t="shared" si="150"/>
        <v>30</v>
      </c>
      <c r="BN68" s="11">
        <v>0.54513888888888895</v>
      </c>
      <c r="BO68" s="12">
        <f t="shared" si="206"/>
        <v>3.4722222222222321E-2</v>
      </c>
      <c r="BP68" s="90">
        <f t="shared" si="207"/>
        <v>0</v>
      </c>
      <c r="BQ68" s="90">
        <f t="shared" si="208"/>
        <v>50</v>
      </c>
      <c r="BR68" s="11">
        <v>0.54861111111111105</v>
      </c>
      <c r="BS68" s="12">
        <f t="shared" si="209"/>
        <v>3.4722222222220989E-3</v>
      </c>
      <c r="BT68" s="90">
        <f t="shared" si="210"/>
        <v>0</v>
      </c>
      <c r="BU68" s="90">
        <f t="shared" si="211"/>
        <v>5</v>
      </c>
      <c r="BV68" s="11">
        <v>0.54861111111111105</v>
      </c>
      <c r="BW68" s="11">
        <v>0.55347222222222225</v>
      </c>
      <c r="BX68" s="12">
        <f t="shared" si="212"/>
        <v>4.8611111111112049E-3</v>
      </c>
      <c r="BY68" s="13">
        <f t="shared" si="213"/>
        <v>0</v>
      </c>
      <c r="BZ68" s="13">
        <f t="shared" si="214"/>
        <v>7</v>
      </c>
      <c r="CA68" s="12">
        <f t="shared" si="215"/>
        <v>0.44930555555555557</v>
      </c>
      <c r="CB68" s="13">
        <f t="shared" si="216"/>
        <v>10</v>
      </c>
      <c r="CC68" s="13">
        <f t="shared" si="217"/>
        <v>47</v>
      </c>
      <c r="CD68" s="12">
        <f t="shared" si="147"/>
        <v>6.5972222222222196E-2</v>
      </c>
      <c r="CE68" s="13">
        <f t="shared" si="218"/>
        <v>1</v>
      </c>
      <c r="CF68" s="13">
        <f t="shared" si="219"/>
        <v>35</v>
      </c>
      <c r="CG68" s="12">
        <f t="shared" ref="CG68:CG131" si="252">AI68</f>
        <v>0.11458333333333334</v>
      </c>
      <c r="CH68" s="13">
        <f t="shared" si="220"/>
        <v>2</v>
      </c>
      <c r="CI68" s="13">
        <f t="shared" si="221"/>
        <v>45</v>
      </c>
      <c r="CJ68" s="12">
        <f t="shared" ref="CJ68:CJ131" si="253">AZ68</f>
        <v>0.2229166666666666</v>
      </c>
      <c r="CK68" s="13">
        <f t="shared" si="222"/>
        <v>5</v>
      </c>
      <c r="CL68" s="13">
        <f t="shared" si="223"/>
        <v>21</v>
      </c>
      <c r="CM68" s="69">
        <f t="shared" si="151"/>
        <v>0.18750000000000006</v>
      </c>
      <c r="CN68" s="70">
        <f t="shared" si="152"/>
        <v>4</v>
      </c>
      <c r="CO68" s="13">
        <f t="shared" si="153"/>
        <v>30</v>
      </c>
      <c r="CP68" s="12">
        <f t="shared" si="224"/>
        <v>6.2499999999999944E-2</v>
      </c>
      <c r="CQ68" s="13">
        <f t="shared" si="225"/>
        <v>1</v>
      </c>
      <c r="CR68" s="13">
        <f t="shared" si="226"/>
        <v>30</v>
      </c>
      <c r="CS68" s="11">
        <v>0</v>
      </c>
      <c r="CT68" s="13">
        <f t="shared" si="227"/>
        <v>0</v>
      </c>
      <c r="CU68" s="13">
        <f t="shared" si="228"/>
        <v>0</v>
      </c>
      <c r="CV68" s="11">
        <v>0</v>
      </c>
      <c r="CW68" s="13">
        <f t="shared" si="229"/>
        <v>0</v>
      </c>
      <c r="CX68" s="13">
        <f t="shared" si="230"/>
        <v>0</v>
      </c>
      <c r="CY68" s="11">
        <v>0</v>
      </c>
      <c r="CZ68" s="13">
        <f t="shared" si="231"/>
        <v>0</v>
      </c>
      <c r="DA68" s="13">
        <f t="shared" si="232"/>
        <v>0</v>
      </c>
      <c r="DB68" s="11">
        <v>0</v>
      </c>
      <c r="DC68" s="13">
        <f t="shared" si="233"/>
        <v>0</v>
      </c>
      <c r="DD68" s="13">
        <f t="shared" si="234"/>
        <v>0</v>
      </c>
      <c r="DE68" s="11">
        <v>6.5277777777777782E-2</v>
      </c>
      <c r="DF68" s="13">
        <f t="shared" si="235"/>
        <v>1</v>
      </c>
      <c r="DG68" s="13">
        <f t="shared" si="236"/>
        <v>34</v>
      </c>
      <c r="DH68" s="11">
        <v>9.5138888888888884E-2</v>
      </c>
      <c r="DI68" s="13">
        <f t="shared" si="237"/>
        <v>2</v>
      </c>
      <c r="DJ68" s="13">
        <f t="shared" si="238"/>
        <v>17</v>
      </c>
      <c r="DK68" s="11">
        <v>0</v>
      </c>
      <c r="DL68" s="35">
        <f t="shared" si="239"/>
        <v>0</v>
      </c>
      <c r="DM68" s="61">
        <f t="shared" si="240"/>
        <v>0</v>
      </c>
      <c r="DN68" s="66">
        <f t="shared" si="129"/>
        <v>232734.77000000002</v>
      </c>
      <c r="DO68" s="74">
        <f t="shared" si="243"/>
        <v>3831</v>
      </c>
      <c r="DP68" s="66">
        <f t="shared" si="64"/>
        <v>62.901304347826091</v>
      </c>
      <c r="DQ68" s="66">
        <f t="shared" si="241"/>
        <v>60.750396763247196</v>
      </c>
      <c r="DR68" s="66">
        <f t="shared" si="100"/>
        <v>29</v>
      </c>
      <c r="DS68" s="75">
        <f t="shared" si="101"/>
        <v>526</v>
      </c>
      <c r="DT68" s="66">
        <f t="shared" si="102"/>
        <v>8.7666666666666675</v>
      </c>
      <c r="DU68" s="66">
        <f t="shared" si="103"/>
        <v>37.766666666666666</v>
      </c>
      <c r="DV68" s="66">
        <f t="shared" si="110"/>
        <v>2.3604166666666666</v>
      </c>
      <c r="DW68" s="66">
        <f t="shared" ref="DW68:DW131" si="254">INT(DV68)</f>
        <v>2</v>
      </c>
      <c r="DX68" s="66">
        <f t="shared" si="244"/>
        <v>0.36041666666666661</v>
      </c>
      <c r="DY68" s="66">
        <f t="shared" si="245"/>
        <v>21.624999999999996</v>
      </c>
      <c r="DZ68" s="66">
        <f t="shared" si="242"/>
        <v>22</v>
      </c>
      <c r="EA68" s="66">
        <f t="shared" si="246"/>
        <v>2</v>
      </c>
      <c r="EB68" s="66">
        <f t="shared" si="247"/>
        <v>22</v>
      </c>
      <c r="EC68" s="66">
        <f t="shared" si="154"/>
        <v>22</v>
      </c>
      <c r="ED68" s="66">
        <f t="shared" si="155"/>
        <v>412</v>
      </c>
      <c r="EE68" s="66">
        <f t="shared" si="248"/>
        <v>6.8666666666666663</v>
      </c>
      <c r="EF68" s="66">
        <f t="shared" si="156"/>
        <v>28.866666666666667</v>
      </c>
      <c r="EG68" s="66">
        <f t="shared" si="157"/>
        <v>1.8041666666666667</v>
      </c>
      <c r="EH68" s="66">
        <f t="shared" si="249"/>
        <v>1</v>
      </c>
      <c r="EI68" s="66">
        <f t="shared" si="158"/>
        <v>0.8041666666666667</v>
      </c>
      <c r="EJ68" s="66">
        <f t="shared" si="250"/>
        <v>48.25</v>
      </c>
      <c r="EK68" s="66">
        <f t="shared" si="251"/>
        <v>49</v>
      </c>
      <c r="EL68" s="66">
        <f t="shared" si="159"/>
        <v>1</v>
      </c>
      <c r="EM68" s="66">
        <f t="shared" si="160"/>
        <v>49</v>
      </c>
      <c r="EN68" s="66">
        <f t="shared" si="161"/>
        <v>51</v>
      </c>
      <c r="EO68" s="66">
        <f t="shared" si="162"/>
        <v>487</v>
      </c>
      <c r="EP68" s="66">
        <f t="shared" ref="EP68:EP84" si="255">EO68/60</f>
        <v>8.1166666666666671</v>
      </c>
      <c r="EQ68" s="66">
        <f t="shared" si="163"/>
        <v>59.116666666666667</v>
      </c>
      <c r="ER68" s="66">
        <f t="shared" si="164"/>
        <v>3.6947916666666667</v>
      </c>
      <c r="ES68" s="66">
        <f t="shared" ref="ES68:ES84" si="256">INT(ER68)</f>
        <v>3</v>
      </c>
      <c r="ET68" s="66">
        <f t="shared" si="165"/>
        <v>0.6947916666666667</v>
      </c>
      <c r="EU68" s="66">
        <f t="shared" ref="EU68:EU84" si="257">ET68*60</f>
        <v>41.6875</v>
      </c>
      <c r="EV68" s="66">
        <f t="shared" ref="EV68:EV84" si="258">ROUNDUP(EU68,0.5)</f>
        <v>42</v>
      </c>
      <c r="EW68" s="66">
        <f t="shared" si="166"/>
        <v>3</v>
      </c>
      <c r="EX68" s="66">
        <f t="shared" si="167"/>
        <v>42</v>
      </c>
      <c r="EY68" s="66">
        <f t="shared" si="168"/>
        <v>17</v>
      </c>
      <c r="EZ68" s="66">
        <f t="shared" si="169"/>
        <v>359</v>
      </c>
      <c r="FA68" s="66">
        <f t="shared" si="138"/>
        <v>5.9833333333333334</v>
      </c>
      <c r="FB68" s="66">
        <f t="shared" si="170"/>
        <v>22.983333333333334</v>
      </c>
      <c r="FC68" s="66">
        <f t="shared" si="171"/>
        <v>1.7679487179487181</v>
      </c>
      <c r="FD68" s="66">
        <f t="shared" si="141"/>
        <v>1</v>
      </c>
      <c r="FE68" s="66">
        <f t="shared" si="172"/>
        <v>0.76794871794871811</v>
      </c>
      <c r="FF68" s="66">
        <f t="shared" si="143"/>
        <v>46.076923076923087</v>
      </c>
      <c r="FG68" s="66">
        <f t="shared" si="144"/>
        <v>46</v>
      </c>
      <c r="FH68" s="66">
        <f t="shared" si="173"/>
        <v>1</v>
      </c>
      <c r="FI68" s="66">
        <f t="shared" si="174"/>
        <v>46</v>
      </c>
    </row>
    <row r="69" spans="1:166" ht="45">
      <c r="A69" s="175">
        <v>68</v>
      </c>
      <c r="B69" s="166">
        <v>17</v>
      </c>
      <c r="C69" s="72">
        <v>40732</v>
      </c>
      <c r="D69" s="93">
        <f t="shared" si="175"/>
        <v>7</v>
      </c>
      <c r="E69" s="9" t="s">
        <v>39</v>
      </c>
      <c r="F69" s="166">
        <v>15</v>
      </c>
      <c r="G69" s="10" t="s">
        <v>38</v>
      </c>
      <c r="H69" s="10" t="s">
        <v>329</v>
      </c>
      <c r="I69" s="10" t="s">
        <v>330</v>
      </c>
      <c r="J69" s="11">
        <v>0.35416666666666669</v>
      </c>
      <c r="K69" s="73">
        <v>3611.49</v>
      </c>
      <c r="L69" s="10" t="s">
        <v>335</v>
      </c>
      <c r="M69" s="166">
        <v>57</v>
      </c>
      <c r="N69" s="166">
        <v>2</v>
      </c>
      <c r="O69" s="10" t="s">
        <v>278</v>
      </c>
      <c r="P69" s="11">
        <v>0.35416666666666669</v>
      </c>
      <c r="Q69" s="11">
        <v>0.35416666666666669</v>
      </c>
      <c r="R69" s="12">
        <f t="shared" si="176"/>
        <v>0</v>
      </c>
      <c r="S69" s="13">
        <f t="shared" si="177"/>
        <v>0</v>
      </c>
      <c r="T69" s="13">
        <f t="shared" si="178"/>
        <v>0</v>
      </c>
      <c r="U69" s="11">
        <v>0.3576388888888889</v>
      </c>
      <c r="V69" s="12">
        <f t="shared" si="179"/>
        <v>3.4722222222222099E-3</v>
      </c>
      <c r="W69" s="13">
        <f t="shared" si="180"/>
        <v>0</v>
      </c>
      <c r="X69" s="13">
        <f t="shared" si="181"/>
        <v>5</v>
      </c>
      <c r="Y69" s="11">
        <v>0.3576388888888889</v>
      </c>
      <c r="Z69" s="12">
        <f t="shared" si="182"/>
        <v>0</v>
      </c>
      <c r="AA69" s="13">
        <f t="shared" si="183"/>
        <v>0</v>
      </c>
      <c r="AB69" s="13">
        <f t="shared" si="184"/>
        <v>0</v>
      </c>
      <c r="AC69" s="11">
        <v>0.375</v>
      </c>
      <c r="AD69" s="12">
        <f t="shared" si="185"/>
        <v>1.7361111111111105E-2</v>
      </c>
      <c r="AE69" s="13">
        <f t="shared" si="186"/>
        <v>0</v>
      </c>
      <c r="AF69" s="13">
        <f t="shared" si="187"/>
        <v>25</v>
      </c>
      <c r="AG69" s="11">
        <v>0.38541666666666669</v>
      </c>
      <c r="AH69" s="11">
        <v>0.5</v>
      </c>
      <c r="AI69" s="12">
        <f t="shared" si="188"/>
        <v>0.11458333333333331</v>
      </c>
      <c r="AJ69" s="90">
        <f t="shared" si="189"/>
        <v>2</v>
      </c>
      <c r="AK69" s="90">
        <f t="shared" si="190"/>
        <v>45</v>
      </c>
      <c r="AL69" s="11">
        <v>0.38541666666666669</v>
      </c>
      <c r="AM69" s="11">
        <v>0.5</v>
      </c>
      <c r="AN69" s="12">
        <f t="shared" si="191"/>
        <v>0.11458333333333331</v>
      </c>
      <c r="AO69" s="13">
        <f t="shared" si="192"/>
        <v>2</v>
      </c>
      <c r="AP69" s="13">
        <f t="shared" si="193"/>
        <v>45</v>
      </c>
      <c r="AQ69" s="11">
        <v>0.53402777777777777</v>
      </c>
      <c r="AR69" s="12">
        <f t="shared" si="194"/>
        <v>3.4027777777777768E-2</v>
      </c>
      <c r="AS69" s="90">
        <f t="shared" si="195"/>
        <v>0</v>
      </c>
      <c r="AT69" s="13">
        <f t="shared" si="196"/>
        <v>49</v>
      </c>
      <c r="AU69" s="11">
        <v>0.53472222222222221</v>
      </c>
      <c r="AV69" s="12">
        <f t="shared" si="197"/>
        <v>6.9444444444444198E-4</v>
      </c>
      <c r="AW69" s="13">
        <f t="shared" si="198"/>
        <v>0</v>
      </c>
      <c r="AX69" s="13">
        <f t="shared" si="199"/>
        <v>1</v>
      </c>
      <c r="AY69" s="11">
        <v>0.70138888888888884</v>
      </c>
      <c r="AZ69" s="12">
        <f t="shared" si="200"/>
        <v>0.16666666666666663</v>
      </c>
      <c r="BA69" s="90">
        <f t="shared" si="201"/>
        <v>4</v>
      </c>
      <c r="BB69" s="90">
        <f t="shared" si="202"/>
        <v>0</v>
      </c>
      <c r="BC69" s="11">
        <v>0.67708333333333337</v>
      </c>
      <c r="BD69" s="11">
        <v>0.70277777777777783</v>
      </c>
      <c r="BE69" s="12">
        <f t="shared" si="203"/>
        <v>2.5694444444444464E-2</v>
      </c>
      <c r="BF69" s="13">
        <f t="shared" si="204"/>
        <v>0</v>
      </c>
      <c r="BG69" s="13">
        <f t="shared" si="205"/>
        <v>37</v>
      </c>
      <c r="BH69" s="68">
        <v>0.70486111111111116</v>
      </c>
      <c r="BI69" s="68">
        <v>0.73263888888888884</v>
      </c>
      <c r="BJ69" s="93">
        <v>14</v>
      </c>
      <c r="BK69" s="69">
        <f t="shared" si="148"/>
        <v>2.7777777777777679E-2</v>
      </c>
      <c r="BL69" s="13">
        <f t="shared" si="149"/>
        <v>0</v>
      </c>
      <c r="BM69" s="13">
        <f t="shared" si="150"/>
        <v>40</v>
      </c>
      <c r="BN69" s="11">
        <v>0.73958333333333337</v>
      </c>
      <c r="BO69" s="12">
        <f t="shared" si="206"/>
        <v>3.6805555555555536E-2</v>
      </c>
      <c r="BP69" s="90">
        <f t="shared" si="207"/>
        <v>0</v>
      </c>
      <c r="BQ69" s="90">
        <f t="shared" si="208"/>
        <v>53</v>
      </c>
      <c r="BR69" s="11">
        <v>0.74305555555555547</v>
      </c>
      <c r="BS69" s="12">
        <f t="shared" si="209"/>
        <v>3.4722222222220989E-3</v>
      </c>
      <c r="BT69" s="90">
        <f t="shared" si="210"/>
        <v>0</v>
      </c>
      <c r="BU69" s="90">
        <f t="shared" si="211"/>
        <v>5</v>
      </c>
      <c r="BV69" s="11">
        <v>0.74305555555555547</v>
      </c>
      <c r="BW69" s="11">
        <v>0.74513888888888891</v>
      </c>
      <c r="BX69" s="12">
        <f t="shared" si="212"/>
        <v>2.083333333333437E-3</v>
      </c>
      <c r="BY69" s="13">
        <f t="shared" si="213"/>
        <v>0</v>
      </c>
      <c r="BZ69" s="13">
        <f t="shared" si="214"/>
        <v>3</v>
      </c>
      <c r="CA69" s="12">
        <f t="shared" si="215"/>
        <v>0.39097222222222222</v>
      </c>
      <c r="CB69" s="13">
        <f t="shared" si="216"/>
        <v>9</v>
      </c>
      <c r="CC69" s="13">
        <f t="shared" si="217"/>
        <v>23</v>
      </c>
      <c r="CD69" s="12">
        <f t="shared" si="147"/>
        <v>9.1666666666666508E-2</v>
      </c>
      <c r="CE69" s="13">
        <f t="shared" si="218"/>
        <v>2</v>
      </c>
      <c r="CF69" s="13">
        <f t="shared" si="219"/>
        <v>12</v>
      </c>
      <c r="CG69" s="12">
        <f t="shared" si="252"/>
        <v>0.11458333333333331</v>
      </c>
      <c r="CH69" s="13">
        <f t="shared" si="220"/>
        <v>2</v>
      </c>
      <c r="CI69" s="13">
        <f t="shared" si="221"/>
        <v>45</v>
      </c>
      <c r="CJ69" s="12">
        <f t="shared" si="253"/>
        <v>0.16666666666666663</v>
      </c>
      <c r="CK69" s="13">
        <f t="shared" si="222"/>
        <v>4</v>
      </c>
      <c r="CL69" s="13">
        <f t="shared" si="223"/>
        <v>0</v>
      </c>
      <c r="CM69" s="69">
        <f t="shared" si="151"/>
        <v>2.7777777777777679E-2</v>
      </c>
      <c r="CN69" s="70">
        <f t="shared" si="152"/>
        <v>0</v>
      </c>
      <c r="CO69" s="13">
        <f t="shared" si="153"/>
        <v>40</v>
      </c>
      <c r="CP69" s="12">
        <f t="shared" si="224"/>
        <v>0.14166666666666664</v>
      </c>
      <c r="CQ69" s="13">
        <f t="shared" si="225"/>
        <v>3</v>
      </c>
      <c r="CR69" s="13">
        <f t="shared" si="226"/>
        <v>24</v>
      </c>
      <c r="CS69" s="11">
        <v>0</v>
      </c>
      <c r="CT69" s="13">
        <f t="shared" si="227"/>
        <v>0</v>
      </c>
      <c r="CU69" s="13">
        <f t="shared" si="228"/>
        <v>0</v>
      </c>
      <c r="CV69" s="11">
        <v>0</v>
      </c>
      <c r="CW69" s="13">
        <f t="shared" si="229"/>
        <v>0</v>
      </c>
      <c r="CX69" s="13">
        <f t="shared" si="230"/>
        <v>0</v>
      </c>
      <c r="CY69" s="11">
        <v>0</v>
      </c>
      <c r="CZ69" s="13">
        <f t="shared" si="231"/>
        <v>0</v>
      </c>
      <c r="DA69" s="13">
        <f t="shared" si="232"/>
        <v>0</v>
      </c>
      <c r="DB69" s="11">
        <v>0</v>
      </c>
      <c r="DC69" s="13">
        <f t="shared" si="233"/>
        <v>0</v>
      </c>
      <c r="DD69" s="13">
        <f t="shared" si="234"/>
        <v>0</v>
      </c>
      <c r="DE69" s="11">
        <v>6.2499999999999995E-3</v>
      </c>
      <c r="DF69" s="13">
        <f t="shared" si="235"/>
        <v>0</v>
      </c>
      <c r="DG69" s="13">
        <f t="shared" si="236"/>
        <v>9</v>
      </c>
      <c r="DH69" s="11">
        <v>1.8749999999999999E-2</v>
      </c>
      <c r="DI69" s="13">
        <f t="shared" si="237"/>
        <v>0</v>
      </c>
      <c r="DJ69" s="13">
        <f t="shared" si="238"/>
        <v>27</v>
      </c>
      <c r="DK69" s="11">
        <v>0</v>
      </c>
      <c r="DL69" s="35">
        <f t="shared" si="239"/>
        <v>0</v>
      </c>
      <c r="DM69" s="61">
        <f t="shared" si="240"/>
        <v>0</v>
      </c>
      <c r="DN69" s="66">
        <f t="shared" si="129"/>
        <v>236346.26</v>
      </c>
      <c r="DO69" s="74">
        <f t="shared" si="243"/>
        <v>3888</v>
      </c>
      <c r="DP69" s="66">
        <f t="shared" si="64"/>
        <v>63.359473684210521</v>
      </c>
      <c r="DQ69" s="66">
        <f t="shared" si="241"/>
        <v>60.788647119341569</v>
      </c>
      <c r="DR69" s="66">
        <f t="shared" ref="DR69:DS87" si="259">DR68+CE69</f>
        <v>31</v>
      </c>
      <c r="DS69" s="75">
        <f t="shared" si="259"/>
        <v>538</v>
      </c>
      <c r="DT69" s="66">
        <f t="shared" ref="DT69:DT100" si="260">DS69/60</f>
        <v>8.9666666666666668</v>
      </c>
      <c r="DU69" s="66">
        <f t="shared" ref="DU69:DU100" si="261">DR69+DT69</f>
        <v>39.966666666666669</v>
      </c>
      <c r="DV69" s="66">
        <f t="shared" si="110"/>
        <v>2.3509803921568628</v>
      </c>
      <c r="DW69" s="66">
        <f t="shared" si="254"/>
        <v>2</v>
      </c>
      <c r="DX69" s="66">
        <f t="shared" si="244"/>
        <v>0.35098039215686283</v>
      </c>
      <c r="DY69" s="66">
        <f t="shared" si="245"/>
        <v>21.058823529411768</v>
      </c>
      <c r="DZ69" s="66">
        <f t="shared" si="242"/>
        <v>22</v>
      </c>
      <c r="EA69" s="66">
        <f t="shared" si="246"/>
        <v>2</v>
      </c>
      <c r="EB69" s="66">
        <f t="shared" si="247"/>
        <v>22</v>
      </c>
      <c r="EC69" s="66">
        <f t="shared" si="154"/>
        <v>24</v>
      </c>
      <c r="ED69" s="66">
        <f t="shared" si="155"/>
        <v>457</v>
      </c>
      <c r="EE69" s="66">
        <f t="shared" si="248"/>
        <v>7.6166666666666663</v>
      </c>
      <c r="EF69" s="66">
        <f t="shared" si="156"/>
        <v>31.616666666666667</v>
      </c>
      <c r="EG69" s="66">
        <f t="shared" si="157"/>
        <v>1.8598039215686275</v>
      </c>
      <c r="EH69" s="66">
        <f t="shared" si="249"/>
        <v>1</v>
      </c>
      <c r="EI69" s="66">
        <f t="shared" si="158"/>
        <v>0.8598039215686275</v>
      </c>
      <c r="EJ69" s="66">
        <f t="shared" si="250"/>
        <v>51.588235294117652</v>
      </c>
      <c r="EK69" s="66">
        <f t="shared" si="251"/>
        <v>52</v>
      </c>
      <c r="EL69" s="66">
        <f t="shared" si="159"/>
        <v>1</v>
      </c>
      <c r="EM69" s="66">
        <f t="shared" si="160"/>
        <v>52</v>
      </c>
      <c r="EN69" s="66">
        <f t="shared" si="161"/>
        <v>55</v>
      </c>
      <c r="EO69" s="66">
        <f t="shared" si="162"/>
        <v>487</v>
      </c>
      <c r="EP69" s="66">
        <f t="shared" si="255"/>
        <v>8.1166666666666671</v>
      </c>
      <c r="EQ69" s="66">
        <f t="shared" si="163"/>
        <v>63.116666666666667</v>
      </c>
      <c r="ER69" s="66">
        <f t="shared" si="164"/>
        <v>3.7127450980392158</v>
      </c>
      <c r="ES69" s="66">
        <f t="shared" si="256"/>
        <v>3</v>
      </c>
      <c r="ET69" s="66">
        <f t="shared" si="165"/>
        <v>0.71274509803921582</v>
      </c>
      <c r="EU69" s="66">
        <f t="shared" si="257"/>
        <v>42.764705882352949</v>
      </c>
      <c r="EV69" s="66">
        <f t="shared" si="258"/>
        <v>43</v>
      </c>
      <c r="EW69" s="66">
        <f t="shared" si="166"/>
        <v>3</v>
      </c>
      <c r="EX69" s="66">
        <f t="shared" si="167"/>
        <v>43</v>
      </c>
      <c r="EY69" s="66">
        <f t="shared" si="168"/>
        <v>17</v>
      </c>
      <c r="EZ69" s="66">
        <f t="shared" si="169"/>
        <v>399</v>
      </c>
      <c r="FA69" s="66">
        <f t="shared" si="138"/>
        <v>6.65</v>
      </c>
      <c r="FB69" s="66">
        <f t="shared" si="170"/>
        <v>23.65</v>
      </c>
      <c r="FC69" s="66">
        <f t="shared" si="171"/>
        <v>1.6892857142857143</v>
      </c>
      <c r="FD69" s="66">
        <f t="shared" si="141"/>
        <v>1</v>
      </c>
      <c r="FE69" s="66">
        <f t="shared" si="172"/>
        <v>0.68928571428571428</v>
      </c>
      <c r="FF69" s="66">
        <f t="shared" si="143"/>
        <v>41.357142857142854</v>
      </c>
      <c r="FG69" s="66">
        <f t="shared" si="144"/>
        <v>41</v>
      </c>
      <c r="FH69" s="66">
        <f t="shared" si="173"/>
        <v>1</v>
      </c>
      <c r="FI69" s="66">
        <f t="shared" si="174"/>
        <v>41</v>
      </c>
    </row>
    <row r="70" spans="1:166">
      <c r="A70" s="199">
        <v>69</v>
      </c>
      <c r="B70" s="166">
        <v>18</v>
      </c>
      <c r="C70" s="72">
        <v>40733</v>
      </c>
      <c r="D70" s="93">
        <f t="shared" si="175"/>
        <v>7</v>
      </c>
      <c r="E70" s="9" t="s">
        <v>39</v>
      </c>
      <c r="F70" s="166">
        <v>16</v>
      </c>
      <c r="G70" s="10" t="s">
        <v>38</v>
      </c>
      <c r="H70" s="10" t="s">
        <v>331</v>
      </c>
      <c r="I70" s="10" t="s">
        <v>283</v>
      </c>
      <c r="J70" s="11">
        <v>0.27430555555555552</v>
      </c>
      <c r="K70" s="73">
        <v>3756.9</v>
      </c>
      <c r="L70" s="10" t="s">
        <v>33</v>
      </c>
      <c r="M70" s="166">
        <v>59</v>
      </c>
      <c r="N70" s="166">
        <v>0</v>
      </c>
      <c r="O70" s="10" t="s">
        <v>278</v>
      </c>
      <c r="P70" s="11">
        <v>0.27430555555555552</v>
      </c>
      <c r="Q70" s="11">
        <v>0.27430555555555552</v>
      </c>
      <c r="R70" s="12">
        <f t="shared" si="176"/>
        <v>0</v>
      </c>
      <c r="S70" s="13">
        <f t="shared" si="177"/>
        <v>0</v>
      </c>
      <c r="T70" s="13">
        <f t="shared" si="178"/>
        <v>0</v>
      </c>
      <c r="U70" s="11">
        <v>0.27638888888888885</v>
      </c>
      <c r="V70" s="12">
        <f t="shared" si="179"/>
        <v>2.0833333333333259E-3</v>
      </c>
      <c r="W70" s="13">
        <f t="shared" si="180"/>
        <v>0</v>
      </c>
      <c r="X70" s="13">
        <f t="shared" si="181"/>
        <v>3</v>
      </c>
      <c r="Y70" s="11">
        <v>0.27986111111111112</v>
      </c>
      <c r="Z70" s="12">
        <f t="shared" si="182"/>
        <v>3.4722222222222654E-3</v>
      </c>
      <c r="AA70" s="13">
        <f t="shared" si="183"/>
        <v>0</v>
      </c>
      <c r="AB70" s="13">
        <f t="shared" si="184"/>
        <v>5</v>
      </c>
      <c r="AC70" s="11">
        <v>0.2951388888888889</v>
      </c>
      <c r="AD70" s="12">
        <f t="shared" si="185"/>
        <v>1.5277777777777779E-2</v>
      </c>
      <c r="AE70" s="13">
        <f t="shared" si="186"/>
        <v>0</v>
      </c>
      <c r="AF70" s="13">
        <f t="shared" si="187"/>
        <v>22</v>
      </c>
      <c r="AG70" s="11">
        <v>0.2951388888888889</v>
      </c>
      <c r="AH70" s="11">
        <v>0.3756944444444445</v>
      </c>
      <c r="AI70" s="12">
        <f t="shared" si="188"/>
        <v>8.0555555555555602E-2</v>
      </c>
      <c r="AJ70" s="90">
        <f t="shared" si="189"/>
        <v>1</v>
      </c>
      <c r="AK70" s="90">
        <f t="shared" si="190"/>
        <v>56</v>
      </c>
      <c r="AL70" s="11">
        <v>0.2951388888888889</v>
      </c>
      <c r="AM70" s="11">
        <v>0.3756944444444445</v>
      </c>
      <c r="AN70" s="12">
        <f t="shared" si="191"/>
        <v>8.0555555555555602E-2</v>
      </c>
      <c r="AO70" s="13">
        <f t="shared" si="192"/>
        <v>1</v>
      </c>
      <c r="AP70" s="13">
        <f t="shared" si="193"/>
        <v>56</v>
      </c>
      <c r="AQ70" s="11">
        <v>0.37986111111111115</v>
      </c>
      <c r="AR70" s="12">
        <f t="shared" si="194"/>
        <v>4.1666666666666519E-3</v>
      </c>
      <c r="AS70" s="90">
        <f t="shared" si="195"/>
        <v>0</v>
      </c>
      <c r="AT70" s="13">
        <f t="shared" si="196"/>
        <v>6</v>
      </c>
      <c r="AU70" s="11">
        <v>0.38194444444444442</v>
      </c>
      <c r="AV70" s="12">
        <f t="shared" si="197"/>
        <v>2.0833333333332704E-3</v>
      </c>
      <c r="AW70" s="13">
        <f t="shared" si="198"/>
        <v>0</v>
      </c>
      <c r="AX70" s="13">
        <f t="shared" si="199"/>
        <v>3</v>
      </c>
      <c r="AY70" s="11">
        <v>0.53263888888888888</v>
      </c>
      <c r="AZ70" s="12">
        <f t="shared" si="200"/>
        <v>0.15069444444444446</v>
      </c>
      <c r="BA70" s="90">
        <f t="shared" si="201"/>
        <v>3</v>
      </c>
      <c r="BB70" s="90">
        <f t="shared" si="202"/>
        <v>37</v>
      </c>
      <c r="BC70" s="11">
        <v>0.53263888888888888</v>
      </c>
      <c r="BD70" s="11">
        <v>0.53263888888888888</v>
      </c>
      <c r="BE70" s="12">
        <f t="shared" si="203"/>
        <v>0</v>
      </c>
      <c r="BF70" s="13">
        <f t="shared" si="204"/>
        <v>0</v>
      </c>
      <c r="BG70" s="13">
        <f t="shared" si="205"/>
        <v>0</v>
      </c>
      <c r="BH70" s="11">
        <v>0.53263888888888888</v>
      </c>
      <c r="BI70" s="11">
        <v>0.53263888888888888</v>
      </c>
      <c r="BJ70" s="93"/>
      <c r="BK70" s="69">
        <f t="shared" si="148"/>
        <v>0</v>
      </c>
      <c r="BL70" s="13">
        <f t="shared" si="149"/>
        <v>0</v>
      </c>
      <c r="BM70" s="13">
        <f t="shared" si="150"/>
        <v>0</v>
      </c>
      <c r="BN70" s="11">
        <v>0.54999999999999993</v>
      </c>
      <c r="BO70" s="12">
        <f t="shared" si="206"/>
        <v>1.7361111111111049E-2</v>
      </c>
      <c r="BP70" s="90">
        <f t="shared" si="207"/>
        <v>0</v>
      </c>
      <c r="BQ70" s="90">
        <f t="shared" si="208"/>
        <v>25</v>
      </c>
      <c r="BR70" s="11">
        <v>0.59722222222222221</v>
      </c>
      <c r="BS70" s="12">
        <f t="shared" si="209"/>
        <v>4.7222222222222276E-2</v>
      </c>
      <c r="BT70" s="90">
        <f t="shared" si="210"/>
        <v>1</v>
      </c>
      <c r="BU70" s="90">
        <f t="shared" si="211"/>
        <v>8</v>
      </c>
      <c r="BV70" s="11">
        <v>0.59722222222222221</v>
      </c>
      <c r="BW70" s="11">
        <v>0.60416666666666663</v>
      </c>
      <c r="BX70" s="12">
        <f t="shared" si="212"/>
        <v>6.9444444444444198E-3</v>
      </c>
      <c r="BY70" s="13">
        <f t="shared" si="213"/>
        <v>0</v>
      </c>
      <c r="BZ70" s="13">
        <f t="shared" si="214"/>
        <v>10</v>
      </c>
      <c r="CA70" s="12">
        <f t="shared" si="215"/>
        <v>0.3298611111111111</v>
      </c>
      <c r="CB70" s="13">
        <f t="shared" si="216"/>
        <v>7</v>
      </c>
      <c r="CC70" s="13">
        <f t="shared" si="217"/>
        <v>55</v>
      </c>
      <c r="CD70" s="12">
        <f t="shared" si="147"/>
        <v>8.4027777777777757E-2</v>
      </c>
      <c r="CE70" s="13">
        <f t="shared" si="218"/>
        <v>2</v>
      </c>
      <c r="CF70" s="13">
        <f t="shared" si="219"/>
        <v>1</v>
      </c>
      <c r="CG70" s="12">
        <f t="shared" si="252"/>
        <v>8.0555555555555602E-2</v>
      </c>
      <c r="CH70" s="13">
        <f t="shared" si="220"/>
        <v>1</v>
      </c>
      <c r="CI70" s="13">
        <f t="shared" si="221"/>
        <v>56</v>
      </c>
      <c r="CJ70" s="12">
        <f t="shared" si="253"/>
        <v>0.15069444444444446</v>
      </c>
      <c r="CK70" s="13">
        <f t="shared" si="222"/>
        <v>3</v>
      </c>
      <c r="CL70" s="13">
        <f t="shared" si="223"/>
        <v>37</v>
      </c>
      <c r="CM70" s="69">
        <f t="shared" si="151"/>
        <v>0</v>
      </c>
      <c r="CN70" s="70">
        <f t="shared" si="152"/>
        <v>0</v>
      </c>
      <c r="CO70" s="13">
        <f t="shared" si="153"/>
        <v>0</v>
      </c>
      <c r="CP70" s="12">
        <f t="shared" si="224"/>
        <v>3.2638888888888898E-2</v>
      </c>
      <c r="CQ70" s="13">
        <f t="shared" si="225"/>
        <v>0</v>
      </c>
      <c r="CR70" s="13">
        <f t="shared" si="226"/>
        <v>47</v>
      </c>
      <c r="CS70" s="11">
        <v>0</v>
      </c>
      <c r="CT70" s="13">
        <f t="shared" si="227"/>
        <v>0</v>
      </c>
      <c r="CU70" s="13">
        <f t="shared" si="228"/>
        <v>0</v>
      </c>
      <c r="CV70" s="11">
        <v>0</v>
      </c>
      <c r="CW70" s="13">
        <f t="shared" si="229"/>
        <v>0</v>
      </c>
      <c r="CX70" s="13">
        <f t="shared" si="230"/>
        <v>0</v>
      </c>
      <c r="CY70" s="11">
        <v>0</v>
      </c>
      <c r="CZ70" s="13">
        <f t="shared" si="231"/>
        <v>0</v>
      </c>
      <c r="DA70" s="13">
        <f t="shared" si="232"/>
        <v>0</v>
      </c>
      <c r="DB70" s="11">
        <v>0</v>
      </c>
      <c r="DC70" s="13">
        <f t="shared" si="233"/>
        <v>0</v>
      </c>
      <c r="DD70" s="13">
        <f t="shared" si="234"/>
        <v>0</v>
      </c>
      <c r="DE70" s="11">
        <v>0</v>
      </c>
      <c r="DF70" s="13">
        <f t="shared" si="235"/>
        <v>0</v>
      </c>
      <c r="DG70" s="13">
        <f t="shared" si="236"/>
        <v>0</v>
      </c>
      <c r="DH70" s="11">
        <v>0.11805555555555557</v>
      </c>
      <c r="DI70" s="13">
        <f t="shared" si="237"/>
        <v>2</v>
      </c>
      <c r="DJ70" s="13">
        <f t="shared" si="238"/>
        <v>50</v>
      </c>
      <c r="DK70" s="11">
        <v>0</v>
      </c>
      <c r="DL70" s="35">
        <f t="shared" si="239"/>
        <v>0</v>
      </c>
      <c r="DM70" s="61">
        <f t="shared" si="240"/>
        <v>0</v>
      </c>
      <c r="DN70" s="66">
        <f t="shared" si="129"/>
        <v>240103.16</v>
      </c>
      <c r="DO70" s="74">
        <f t="shared" si="243"/>
        <v>3947</v>
      </c>
      <c r="DP70" s="66">
        <f t="shared" si="64"/>
        <v>63.67627118644068</v>
      </c>
      <c r="DQ70" s="66">
        <f t="shared" si="241"/>
        <v>60.831811502406893</v>
      </c>
      <c r="DR70" s="66">
        <f t="shared" si="259"/>
        <v>33</v>
      </c>
      <c r="DS70" s="75">
        <f t="shared" si="259"/>
        <v>539</v>
      </c>
      <c r="DT70" s="66">
        <f t="shared" si="260"/>
        <v>8.9833333333333325</v>
      </c>
      <c r="DU70" s="66">
        <f t="shared" si="261"/>
        <v>41.983333333333334</v>
      </c>
      <c r="DV70" s="66">
        <f t="shared" si="110"/>
        <v>2.3324074074074073</v>
      </c>
      <c r="DW70" s="66">
        <f t="shared" si="254"/>
        <v>2</v>
      </c>
      <c r="DX70" s="66">
        <f t="shared" si="244"/>
        <v>0.33240740740740726</v>
      </c>
      <c r="DY70" s="66">
        <f t="shared" si="245"/>
        <v>19.944444444444436</v>
      </c>
      <c r="DZ70" s="66">
        <f t="shared" si="242"/>
        <v>20</v>
      </c>
      <c r="EA70" s="66">
        <f t="shared" si="246"/>
        <v>2</v>
      </c>
      <c r="EB70" s="66">
        <f t="shared" si="247"/>
        <v>20</v>
      </c>
      <c r="EC70" s="66">
        <f t="shared" si="154"/>
        <v>25</v>
      </c>
      <c r="ED70" s="66">
        <f t="shared" si="155"/>
        <v>513</v>
      </c>
      <c r="EE70" s="66">
        <f t="shared" si="248"/>
        <v>8.5500000000000007</v>
      </c>
      <c r="EF70" s="66">
        <f t="shared" si="156"/>
        <v>33.549999999999997</v>
      </c>
      <c r="EG70" s="66">
        <f t="shared" si="157"/>
        <v>1.8638888888888887</v>
      </c>
      <c r="EH70" s="66">
        <f t="shared" si="249"/>
        <v>1</v>
      </c>
      <c r="EI70" s="66">
        <f t="shared" si="158"/>
        <v>0.86388888888888871</v>
      </c>
      <c r="EJ70" s="66">
        <f t="shared" si="250"/>
        <v>51.833333333333321</v>
      </c>
      <c r="EK70" s="66">
        <f t="shared" si="251"/>
        <v>52</v>
      </c>
      <c r="EL70" s="66">
        <f t="shared" si="159"/>
        <v>1</v>
      </c>
      <c r="EM70" s="66">
        <f t="shared" si="160"/>
        <v>52</v>
      </c>
      <c r="EN70" s="66">
        <f t="shared" si="161"/>
        <v>58</v>
      </c>
      <c r="EO70" s="66">
        <f t="shared" si="162"/>
        <v>524</v>
      </c>
      <c r="EP70" s="66">
        <f t="shared" si="255"/>
        <v>8.7333333333333325</v>
      </c>
      <c r="EQ70" s="66">
        <f t="shared" si="163"/>
        <v>66.733333333333334</v>
      </c>
      <c r="ER70" s="66">
        <f t="shared" si="164"/>
        <v>3.7074074074074073</v>
      </c>
      <c r="ES70" s="66">
        <f t="shared" si="256"/>
        <v>3</v>
      </c>
      <c r="ET70" s="66">
        <f t="shared" si="165"/>
        <v>0.70740740740740726</v>
      </c>
      <c r="EU70" s="66">
        <f t="shared" si="257"/>
        <v>42.444444444444436</v>
      </c>
      <c r="EV70" s="66">
        <f t="shared" si="258"/>
        <v>43</v>
      </c>
      <c r="EW70" s="66">
        <f t="shared" si="166"/>
        <v>3</v>
      </c>
      <c r="EX70" s="66">
        <f t="shared" si="167"/>
        <v>43</v>
      </c>
      <c r="EY70" s="66">
        <f t="shared" si="168"/>
        <v>17</v>
      </c>
      <c r="EZ70" s="66">
        <f t="shared" si="169"/>
        <v>399</v>
      </c>
      <c r="FA70" s="66">
        <f t="shared" si="138"/>
        <v>6.65</v>
      </c>
      <c r="FB70" s="66">
        <f t="shared" si="170"/>
        <v>23.65</v>
      </c>
      <c r="FC70" s="66" t="e">
        <f t="shared" si="171"/>
        <v>#DIV/0!</v>
      </c>
      <c r="FD70" s="66" t="e">
        <f t="shared" si="141"/>
        <v>#DIV/0!</v>
      </c>
      <c r="FE70" s="66" t="e">
        <f t="shared" si="172"/>
        <v>#DIV/0!</v>
      </c>
      <c r="FF70" s="66" t="e">
        <f t="shared" si="143"/>
        <v>#DIV/0!</v>
      </c>
      <c r="FG70" s="66" t="e">
        <f t="shared" si="144"/>
        <v>#DIV/0!</v>
      </c>
      <c r="FH70" s="66" t="e">
        <f t="shared" si="173"/>
        <v>#DIV/0!</v>
      </c>
      <c r="FI70" s="66" t="e">
        <f t="shared" si="174"/>
        <v>#DIV/0!</v>
      </c>
    </row>
    <row r="71" spans="1:166" ht="45">
      <c r="A71" s="175">
        <v>70</v>
      </c>
      <c r="B71" s="166">
        <v>19</v>
      </c>
      <c r="C71" s="72">
        <v>40733</v>
      </c>
      <c r="D71" s="93">
        <f t="shared" si="175"/>
        <v>7</v>
      </c>
      <c r="E71" s="9" t="s">
        <v>39</v>
      </c>
      <c r="F71" s="166">
        <v>17</v>
      </c>
      <c r="G71" s="10" t="s">
        <v>38</v>
      </c>
      <c r="H71" s="10" t="s">
        <v>329</v>
      </c>
      <c r="I71" s="10" t="s">
        <v>340</v>
      </c>
      <c r="J71" s="11">
        <v>0.49652777777777773</v>
      </c>
      <c r="K71" s="73">
        <v>3605.29</v>
      </c>
      <c r="L71" s="10" t="s">
        <v>299</v>
      </c>
      <c r="M71" s="166">
        <v>57</v>
      </c>
      <c r="N71" s="166">
        <v>2</v>
      </c>
      <c r="O71" s="10" t="s">
        <v>260</v>
      </c>
      <c r="P71" s="11">
        <v>0.49305555555555558</v>
      </c>
      <c r="Q71" s="11">
        <v>0.49305555555555558</v>
      </c>
      <c r="R71" s="12">
        <f t="shared" si="176"/>
        <v>0</v>
      </c>
      <c r="S71" s="13">
        <f t="shared" si="177"/>
        <v>0</v>
      </c>
      <c r="T71" s="13">
        <f t="shared" si="178"/>
        <v>0</v>
      </c>
      <c r="U71" s="11">
        <v>0.5</v>
      </c>
      <c r="V71" s="12">
        <f t="shared" si="179"/>
        <v>6.9444444444444198E-3</v>
      </c>
      <c r="W71" s="13">
        <f t="shared" si="180"/>
        <v>0</v>
      </c>
      <c r="X71" s="13">
        <f t="shared" si="181"/>
        <v>10</v>
      </c>
      <c r="Y71" s="11">
        <v>0.51041666666666663</v>
      </c>
      <c r="Z71" s="12">
        <f t="shared" si="182"/>
        <v>1.041666666666663E-2</v>
      </c>
      <c r="AA71" s="13">
        <f t="shared" si="183"/>
        <v>0</v>
      </c>
      <c r="AB71" s="13">
        <f t="shared" si="184"/>
        <v>15</v>
      </c>
      <c r="AC71" s="11">
        <v>0.52222222222222225</v>
      </c>
      <c r="AD71" s="12">
        <f t="shared" si="185"/>
        <v>1.1805555555555625E-2</v>
      </c>
      <c r="AE71" s="13">
        <f t="shared" si="186"/>
        <v>0</v>
      </c>
      <c r="AF71" s="13">
        <f t="shared" si="187"/>
        <v>17</v>
      </c>
      <c r="AG71" s="11">
        <v>0.52222222222222225</v>
      </c>
      <c r="AH71" s="11">
        <v>0.58333333333333337</v>
      </c>
      <c r="AI71" s="12">
        <f t="shared" si="188"/>
        <v>6.1111111111111116E-2</v>
      </c>
      <c r="AJ71" s="90">
        <f t="shared" si="189"/>
        <v>1</v>
      </c>
      <c r="AK71" s="90">
        <f t="shared" si="190"/>
        <v>28</v>
      </c>
      <c r="AL71" s="11">
        <v>0.52222222222222225</v>
      </c>
      <c r="AM71" s="11">
        <v>0.58333333333333337</v>
      </c>
      <c r="AN71" s="12">
        <f t="shared" si="191"/>
        <v>6.1111111111111116E-2</v>
      </c>
      <c r="AO71" s="13">
        <f t="shared" si="192"/>
        <v>1</v>
      </c>
      <c r="AP71" s="13">
        <f t="shared" si="193"/>
        <v>28</v>
      </c>
      <c r="AQ71" s="11">
        <v>0.60555555555555551</v>
      </c>
      <c r="AR71" s="12">
        <f t="shared" si="194"/>
        <v>2.2222222222222143E-2</v>
      </c>
      <c r="AS71" s="90">
        <f t="shared" si="195"/>
        <v>0</v>
      </c>
      <c r="AT71" s="13">
        <f t="shared" si="196"/>
        <v>32</v>
      </c>
      <c r="AU71" s="11">
        <v>0.625</v>
      </c>
      <c r="AV71" s="12">
        <f t="shared" si="197"/>
        <v>1.9444444444444486E-2</v>
      </c>
      <c r="AW71" s="13">
        <f t="shared" si="198"/>
        <v>0</v>
      </c>
      <c r="AX71" s="13">
        <f t="shared" si="199"/>
        <v>28</v>
      </c>
      <c r="AY71" s="11">
        <v>0.83680555555555547</v>
      </c>
      <c r="AZ71" s="12">
        <f t="shared" si="200"/>
        <v>0.21180555555555547</v>
      </c>
      <c r="BA71" s="90">
        <f t="shared" si="201"/>
        <v>5</v>
      </c>
      <c r="BB71" s="90">
        <f t="shared" si="202"/>
        <v>5</v>
      </c>
      <c r="BC71" s="11">
        <v>0.62638888888888888</v>
      </c>
      <c r="BD71" s="11">
        <v>0.70000000000000007</v>
      </c>
      <c r="BE71" s="12">
        <f t="shared" si="203"/>
        <v>7.3611111111111183E-2</v>
      </c>
      <c r="BF71" s="13">
        <f t="shared" si="204"/>
        <v>1</v>
      </c>
      <c r="BG71" s="13">
        <f t="shared" si="205"/>
        <v>46</v>
      </c>
      <c r="BH71" s="11">
        <v>0.64236111111111105</v>
      </c>
      <c r="BI71" s="68">
        <v>0.70486111111111116</v>
      </c>
      <c r="BJ71" s="93">
        <v>15</v>
      </c>
      <c r="BK71" s="69">
        <f t="shared" si="148"/>
        <v>6.2500000000000111E-2</v>
      </c>
      <c r="BL71" s="13">
        <f t="shared" si="149"/>
        <v>1</v>
      </c>
      <c r="BM71" s="13">
        <f t="shared" si="150"/>
        <v>30</v>
      </c>
      <c r="BN71" s="11">
        <v>0.85833333333333339</v>
      </c>
      <c r="BO71" s="12">
        <f t="shared" si="206"/>
        <v>0.15833333333333333</v>
      </c>
      <c r="BP71" s="90">
        <f t="shared" si="207"/>
        <v>3</v>
      </c>
      <c r="BQ71" s="90">
        <f t="shared" si="208"/>
        <v>48</v>
      </c>
      <c r="BR71" s="11">
        <v>0.86458333333333337</v>
      </c>
      <c r="BS71" s="12">
        <f t="shared" si="209"/>
        <v>6.2499999999999778E-3</v>
      </c>
      <c r="BT71" s="90">
        <f t="shared" si="210"/>
        <v>0</v>
      </c>
      <c r="BU71" s="90">
        <f t="shared" si="211"/>
        <v>9</v>
      </c>
      <c r="BV71" s="11">
        <v>0.86458333333333337</v>
      </c>
      <c r="BW71" s="11">
        <v>0.86805555555555547</v>
      </c>
      <c r="BX71" s="12">
        <f t="shared" si="212"/>
        <v>3.4722222222220989E-3</v>
      </c>
      <c r="BY71" s="13">
        <f t="shared" si="213"/>
        <v>0</v>
      </c>
      <c r="BZ71" s="13">
        <f t="shared" si="214"/>
        <v>5</v>
      </c>
      <c r="CA71" s="12">
        <f t="shared" si="215"/>
        <v>0.37499999999999989</v>
      </c>
      <c r="CB71" s="13">
        <f t="shared" si="216"/>
        <v>9</v>
      </c>
      <c r="CC71" s="13">
        <f t="shared" si="217"/>
        <v>0</v>
      </c>
      <c r="CD71" s="12">
        <f t="shared" si="147"/>
        <v>0.19861111111111107</v>
      </c>
      <c r="CE71" s="13">
        <f t="shared" si="218"/>
        <v>4</v>
      </c>
      <c r="CF71" s="13">
        <f t="shared" si="219"/>
        <v>46</v>
      </c>
      <c r="CG71" s="12">
        <f t="shared" si="252"/>
        <v>6.1111111111111116E-2</v>
      </c>
      <c r="CH71" s="13">
        <f t="shared" si="220"/>
        <v>1</v>
      </c>
      <c r="CI71" s="13">
        <f t="shared" si="221"/>
        <v>28</v>
      </c>
      <c r="CJ71" s="12">
        <f t="shared" si="253"/>
        <v>0.21180555555555547</v>
      </c>
      <c r="CK71" s="13">
        <f t="shared" si="222"/>
        <v>5</v>
      </c>
      <c r="CL71" s="13">
        <f t="shared" si="223"/>
        <v>5</v>
      </c>
      <c r="CM71" s="69">
        <f t="shared" si="151"/>
        <v>6.2500000000000111E-2</v>
      </c>
      <c r="CN71" s="70">
        <f t="shared" si="152"/>
        <v>1</v>
      </c>
      <c r="CO71" s="13">
        <f t="shared" si="153"/>
        <v>30</v>
      </c>
      <c r="CP71" s="12">
        <f t="shared" si="224"/>
        <v>0.1826388888888888</v>
      </c>
      <c r="CQ71" s="13">
        <f t="shared" si="225"/>
        <v>4</v>
      </c>
      <c r="CR71" s="13">
        <f t="shared" si="226"/>
        <v>23</v>
      </c>
      <c r="CS71" s="11">
        <v>0</v>
      </c>
      <c r="CT71" s="13">
        <f t="shared" si="227"/>
        <v>0</v>
      </c>
      <c r="CU71" s="13">
        <f t="shared" si="228"/>
        <v>0</v>
      </c>
      <c r="CV71" s="11">
        <v>0</v>
      </c>
      <c r="CW71" s="13">
        <f t="shared" si="229"/>
        <v>0</v>
      </c>
      <c r="CX71" s="13">
        <f t="shared" si="230"/>
        <v>0</v>
      </c>
      <c r="CY71" s="11">
        <v>2.0833333333333333E-3</v>
      </c>
      <c r="CZ71" s="13">
        <f t="shared" si="231"/>
        <v>0</v>
      </c>
      <c r="DA71" s="13">
        <f t="shared" si="232"/>
        <v>3</v>
      </c>
      <c r="DB71" s="11">
        <v>0</v>
      </c>
      <c r="DC71" s="13">
        <f t="shared" si="233"/>
        <v>0</v>
      </c>
      <c r="DD71" s="13">
        <f t="shared" si="234"/>
        <v>0</v>
      </c>
      <c r="DE71" s="11">
        <v>0</v>
      </c>
      <c r="DF71" s="13">
        <f t="shared" si="235"/>
        <v>0</v>
      </c>
      <c r="DG71" s="13">
        <f t="shared" si="236"/>
        <v>0</v>
      </c>
      <c r="DH71" s="11">
        <v>2.7083333333333334E-2</v>
      </c>
      <c r="DI71" s="13">
        <f t="shared" si="237"/>
        <v>0</v>
      </c>
      <c r="DJ71" s="13">
        <f t="shared" si="238"/>
        <v>39</v>
      </c>
      <c r="DK71" s="11">
        <v>0</v>
      </c>
      <c r="DL71" s="35">
        <f t="shared" si="239"/>
        <v>0</v>
      </c>
      <c r="DM71" s="61">
        <f t="shared" si="240"/>
        <v>0</v>
      </c>
      <c r="DN71" s="66">
        <f t="shared" si="129"/>
        <v>243708.45</v>
      </c>
      <c r="DO71" s="74">
        <f t="shared" si="243"/>
        <v>4004</v>
      </c>
      <c r="DP71" s="66">
        <f t="shared" si="64"/>
        <v>63.250701754385965</v>
      </c>
      <c r="DQ71" s="66">
        <f t="shared" si="241"/>
        <v>60.866246253746255</v>
      </c>
      <c r="DR71" s="66">
        <f t="shared" si="259"/>
        <v>37</v>
      </c>
      <c r="DS71" s="75">
        <f t="shared" si="259"/>
        <v>585</v>
      </c>
      <c r="DT71" s="66">
        <f t="shared" si="260"/>
        <v>9.75</v>
      </c>
      <c r="DU71" s="66">
        <f t="shared" si="261"/>
        <v>46.75</v>
      </c>
      <c r="DV71" s="66">
        <f t="shared" si="110"/>
        <v>2.4605263157894739</v>
      </c>
      <c r="DW71" s="66">
        <f t="shared" si="254"/>
        <v>2</v>
      </c>
      <c r="DX71" s="66">
        <f t="shared" si="244"/>
        <v>0.46052631578947389</v>
      </c>
      <c r="DY71" s="66">
        <f t="shared" si="245"/>
        <v>27.631578947368432</v>
      </c>
      <c r="DZ71" s="66">
        <f t="shared" si="242"/>
        <v>28</v>
      </c>
      <c r="EA71" s="66">
        <f t="shared" si="246"/>
        <v>2</v>
      </c>
      <c r="EB71" s="66">
        <f t="shared" si="247"/>
        <v>28</v>
      </c>
      <c r="EC71" s="66">
        <f t="shared" si="154"/>
        <v>26</v>
      </c>
      <c r="ED71" s="66">
        <f t="shared" si="155"/>
        <v>541</v>
      </c>
      <c r="EE71" s="66">
        <f t="shared" si="248"/>
        <v>9.0166666666666675</v>
      </c>
      <c r="EF71" s="66">
        <f t="shared" si="156"/>
        <v>35.016666666666666</v>
      </c>
      <c r="EG71" s="66">
        <f t="shared" si="157"/>
        <v>1.8429824561403507</v>
      </c>
      <c r="EH71" s="66">
        <f t="shared" si="249"/>
        <v>1</v>
      </c>
      <c r="EI71" s="66">
        <f t="shared" si="158"/>
        <v>0.84298245614035072</v>
      </c>
      <c r="EJ71" s="66">
        <f t="shared" si="250"/>
        <v>50.578947368421041</v>
      </c>
      <c r="EK71" s="66">
        <f t="shared" si="251"/>
        <v>51</v>
      </c>
      <c r="EL71" s="66">
        <f t="shared" si="159"/>
        <v>1</v>
      </c>
      <c r="EM71" s="66">
        <f t="shared" si="160"/>
        <v>51</v>
      </c>
      <c r="EN71" s="66">
        <f t="shared" si="161"/>
        <v>63</v>
      </c>
      <c r="EO71" s="66">
        <f t="shared" si="162"/>
        <v>529</v>
      </c>
      <c r="EP71" s="66">
        <f t="shared" si="255"/>
        <v>8.8166666666666664</v>
      </c>
      <c r="EQ71" s="66">
        <f t="shared" si="163"/>
        <v>71.816666666666663</v>
      </c>
      <c r="ER71" s="66">
        <f t="shared" si="164"/>
        <v>3.7798245614035086</v>
      </c>
      <c r="ES71" s="66">
        <f t="shared" si="256"/>
        <v>3</v>
      </c>
      <c r="ET71" s="66">
        <f t="shared" si="165"/>
        <v>0.77982456140350864</v>
      </c>
      <c r="EU71" s="66">
        <f t="shared" si="257"/>
        <v>46.78947368421052</v>
      </c>
      <c r="EV71" s="66">
        <f t="shared" si="258"/>
        <v>47</v>
      </c>
      <c r="EW71" s="66">
        <f t="shared" si="166"/>
        <v>3</v>
      </c>
      <c r="EX71" s="66">
        <f t="shared" si="167"/>
        <v>47</v>
      </c>
      <c r="EY71" s="66">
        <f t="shared" si="168"/>
        <v>18</v>
      </c>
      <c r="EZ71" s="66">
        <f t="shared" si="169"/>
        <v>429</v>
      </c>
      <c r="FA71" s="66">
        <f t="shared" si="138"/>
        <v>7.15</v>
      </c>
      <c r="FB71" s="66">
        <f t="shared" si="170"/>
        <v>25.15</v>
      </c>
      <c r="FC71" s="66">
        <f t="shared" si="171"/>
        <v>1.6766666666666665</v>
      </c>
      <c r="FD71" s="66">
        <f t="shared" si="141"/>
        <v>1</v>
      </c>
      <c r="FE71" s="66">
        <f t="shared" si="172"/>
        <v>0.67666666666666653</v>
      </c>
      <c r="FF71" s="66">
        <f t="shared" si="143"/>
        <v>40.599999999999994</v>
      </c>
      <c r="FG71" s="66">
        <f t="shared" si="144"/>
        <v>41</v>
      </c>
      <c r="FH71" s="66">
        <f t="shared" si="173"/>
        <v>1</v>
      </c>
      <c r="FI71" s="66">
        <f t="shared" si="174"/>
        <v>41</v>
      </c>
    </row>
    <row r="72" spans="1:166">
      <c r="A72" s="175">
        <v>71</v>
      </c>
      <c r="B72" s="166">
        <v>20</v>
      </c>
      <c r="C72" s="72">
        <v>40733</v>
      </c>
      <c r="D72" s="93">
        <f t="shared" si="175"/>
        <v>7</v>
      </c>
      <c r="E72" s="9" t="s">
        <v>286</v>
      </c>
      <c r="F72" s="166">
        <v>1</v>
      </c>
      <c r="G72" s="10" t="s">
        <v>287</v>
      </c>
      <c r="H72" s="10" t="s">
        <v>288</v>
      </c>
      <c r="I72" s="10" t="s">
        <v>179</v>
      </c>
      <c r="J72" s="11">
        <v>0.86805555555555547</v>
      </c>
      <c r="K72" s="73">
        <v>3163.44</v>
      </c>
      <c r="L72" s="10" t="s">
        <v>34</v>
      </c>
      <c r="M72" s="166">
        <v>51</v>
      </c>
      <c r="N72" s="166">
        <v>8</v>
      </c>
      <c r="O72" s="10" t="s">
        <v>278</v>
      </c>
      <c r="P72" s="11">
        <v>0.86805555555555547</v>
      </c>
      <c r="Q72" s="11">
        <v>0.86805555555555547</v>
      </c>
      <c r="R72" s="12">
        <f t="shared" si="176"/>
        <v>0</v>
      </c>
      <c r="S72" s="13">
        <f t="shared" si="177"/>
        <v>0</v>
      </c>
      <c r="T72" s="13">
        <f t="shared" si="178"/>
        <v>0</v>
      </c>
      <c r="U72" s="11">
        <v>0.87152777777777779</v>
      </c>
      <c r="V72" s="12">
        <f t="shared" si="179"/>
        <v>3.4722222222223209E-3</v>
      </c>
      <c r="W72" s="13">
        <f t="shared" si="180"/>
        <v>0</v>
      </c>
      <c r="X72" s="13">
        <f t="shared" si="181"/>
        <v>5</v>
      </c>
      <c r="Y72" s="11">
        <v>0.87847222222222221</v>
      </c>
      <c r="Z72" s="12">
        <f t="shared" si="182"/>
        <v>6.9444444444444198E-3</v>
      </c>
      <c r="AA72" s="13">
        <f t="shared" si="183"/>
        <v>0</v>
      </c>
      <c r="AB72" s="13">
        <f t="shared" si="184"/>
        <v>10</v>
      </c>
      <c r="AC72" s="11">
        <v>0.92361111111111116</v>
      </c>
      <c r="AD72" s="12">
        <f t="shared" si="185"/>
        <v>4.5138888888888951E-2</v>
      </c>
      <c r="AE72" s="13">
        <f t="shared" si="186"/>
        <v>1</v>
      </c>
      <c r="AF72" s="13">
        <f t="shared" si="187"/>
        <v>5</v>
      </c>
      <c r="AG72" s="11">
        <v>0.92499999999999993</v>
      </c>
      <c r="AH72" s="11">
        <v>1.0138888888888888</v>
      </c>
      <c r="AI72" s="12">
        <f t="shared" si="188"/>
        <v>8.8888888888888906E-2</v>
      </c>
      <c r="AJ72" s="90">
        <f t="shared" si="189"/>
        <v>2</v>
      </c>
      <c r="AK72" s="90">
        <f t="shared" si="190"/>
        <v>8</v>
      </c>
      <c r="AL72" s="11">
        <v>0.92499999999999993</v>
      </c>
      <c r="AM72" s="11">
        <v>1.0138888888888888</v>
      </c>
      <c r="AN72" s="12">
        <f t="shared" si="191"/>
        <v>8.8888888888888906E-2</v>
      </c>
      <c r="AO72" s="13">
        <f t="shared" si="192"/>
        <v>2</v>
      </c>
      <c r="AP72" s="13">
        <f t="shared" si="193"/>
        <v>8</v>
      </c>
      <c r="AQ72" s="11">
        <v>1.0173611111111112</v>
      </c>
      <c r="AR72" s="12">
        <f t="shared" si="194"/>
        <v>3.4722222222223209E-3</v>
      </c>
      <c r="AS72" s="90">
        <f t="shared" si="195"/>
        <v>0</v>
      </c>
      <c r="AT72" s="13">
        <f t="shared" si="196"/>
        <v>5</v>
      </c>
      <c r="AU72" s="11">
        <v>1.0201388888888889</v>
      </c>
      <c r="AV72" s="12">
        <f t="shared" si="197"/>
        <v>2.7777777777777679E-3</v>
      </c>
      <c r="AW72" s="13">
        <f t="shared" si="198"/>
        <v>0</v>
      </c>
      <c r="AX72" s="13">
        <f t="shared" si="199"/>
        <v>4</v>
      </c>
      <c r="AY72" s="11">
        <v>1.1423611111111112</v>
      </c>
      <c r="AZ72" s="12">
        <f t="shared" si="200"/>
        <v>0.12222222222222223</v>
      </c>
      <c r="BA72" s="90">
        <f t="shared" si="201"/>
        <v>2</v>
      </c>
      <c r="BB72" s="90">
        <f t="shared" si="202"/>
        <v>56</v>
      </c>
      <c r="BC72" s="11">
        <v>1.1423611111111112</v>
      </c>
      <c r="BD72" s="11">
        <v>1.1423611111111112</v>
      </c>
      <c r="BE72" s="12">
        <f t="shared" si="203"/>
        <v>0</v>
      </c>
      <c r="BF72" s="13">
        <f t="shared" si="204"/>
        <v>0</v>
      </c>
      <c r="BG72" s="13">
        <f t="shared" si="205"/>
        <v>0</v>
      </c>
      <c r="BH72" s="11">
        <v>1.1458333333333333</v>
      </c>
      <c r="BI72" s="68">
        <v>1.2708333333333333</v>
      </c>
      <c r="BJ72" s="93">
        <v>16</v>
      </c>
      <c r="BK72" s="69">
        <f t="shared" si="148"/>
        <v>0.125</v>
      </c>
      <c r="BL72" s="13">
        <f t="shared" si="149"/>
        <v>3</v>
      </c>
      <c r="BM72" s="13">
        <f t="shared" si="150"/>
        <v>0</v>
      </c>
      <c r="BN72" s="11">
        <v>1.2833333333333334</v>
      </c>
      <c r="BO72" s="12">
        <f t="shared" si="206"/>
        <v>0.14097222222222228</v>
      </c>
      <c r="BP72" s="90">
        <f t="shared" si="207"/>
        <v>3</v>
      </c>
      <c r="BQ72" s="90">
        <f t="shared" si="208"/>
        <v>23</v>
      </c>
      <c r="BR72" s="11">
        <v>1.2916666666666667</v>
      </c>
      <c r="BS72" s="12">
        <f t="shared" si="209"/>
        <v>8.3333333333333037E-3</v>
      </c>
      <c r="BT72" s="90">
        <f t="shared" si="210"/>
        <v>0</v>
      </c>
      <c r="BU72" s="90">
        <f t="shared" si="211"/>
        <v>12</v>
      </c>
      <c r="BV72" s="11">
        <v>1.2916666666666667</v>
      </c>
      <c r="BW72" s="11">
        <v>1.2951388888888888</v>
      </c>
      <c r="BX72" s="12">
        <f t="shared" si="212"/>
        <v>3.4722222222220989E-3</v>
      </c>
      <c r="BY72" s="13">
        <f t="shared" si="213"/>
        <v>0</v>
      </c>
      <c r="BZ72" s="13">
        <f t="shared" si="214"/>
        <v>5</v>
      </c>
      <c r="CA72" s="12">
        <f t="shared" si="215"/>
        <v>0.42708333333333337</v>
      </c>
      <c r="CB72" s="13">
        <f t="shared" si="216"/>
        <v>10</v>
      </c>
      <c r="CC72" s="13">
        <f t="shared" si="217"/>
        <v>15</v>
      </c>
      <c r="CD72" s="12">
        <f t="shared" si="147"/>
        <v>0.19791666666666685</v>
      </c>
      <c r="CE72" s="13">
        <f t="shared" si="218"/>
        <v>4</v>
      </c>
      <c r="CF72" s="13">
        <f t="shared" si="219"/>
        <v>45</v>
      </c>
      <c r="CG72" s="12">
        <f t="shared" si="252"/>
        <v>8.8888888888888906E-2</v>
      </c>
      <c r="CH72" s="13">
        <f t="shared" si="220"/>
        <v>2</v>
      </c>
      <c r="CI72" s="13">
        <f t="shared" si="221"/>
        <v>8</v>
      </c>
      <c r="CJ72" s="12">
        <f t="shared" si="253"/>
        <v>0.12222222222222223</v>
      </c>
      <c r="CK72" s="13">
        <f t="shared" si="222"/>
        <v>2</v>
      </c>
      <c r="CL72" s="13">
        <f t="shared" si="223"/>
        <v>56</v>
      </c>
      <c r="CM72" s="69">
        <f t="shared" si="151"/>
        <v>0.125</v>
      </c>
      <c r="CN72" s="70">
        <f t="shared" si="152"/>
        <v>3</v>
      </c>
      <c r="CO72" s="13">
        <f t="shared" si="153"/>
        <v>0</v>
      </c>
      <c r="CP72" s="12">
        <f t="shared" si="224"/>
        <v>5.1388888888888901E-2</v>
      </c>
      <c r="CQ72" s="13">
        <f t="shared" si="225"/>
        <v>1</v>
      </c>
      <c r="CR72" s="13">
        <f t="shared" si="226"/>
        <v>14</v>
      </c>
      <c r="CS72" s="11">
        <v>0</v>
      </c>
      <c r="CT72" s="13">
        <f t="shared" si="227"/>
        <v>0</v>
      </c>
      <c r="CU72" s="13">
        <f t="shared" si="228"/>
        <v>0</v>
      </c>
      <c r="CV72" s="11">
        <v>0</v>
      </c>
      <c r="CW72" s="13">
        <f t="shared" si="229"/>
        <v>0</v>
      </c>
      <c r="CX72" s="13">
        <f t="shared" si="230"/>
        <v>0</v>
      </c>
      <c r="CY72" s="11">
        <v>0</v>
      </c>
      <c r="CZ72" s="13">
        <f t="shared" si="231"/>
        <v>0</v>
      </c>
      <c r="DA72" s="13">
        <f t="shared" si="232"/>
        <v>0</v>
      </c>
      <c r="DB72" s="11">
        <v>0</v>
      </c>
      <c r="DC72" s="13">
        <f t="shared" si="233"/>
        <v>0</v>
      </c>
      <c r="DD72" s="13">
        <f t="shared" si="234"/>
        <v>0</v>
      </c>
      <c r="DE72" s="11">
        <v>3.5416666666666666E-2</v>
      </c>
      <c r="DF72" s="13">
        <f t="shared" si="235"/>
        <v>0</v>
      </c>
      <c r="DG72" s="13">
        <f t="shared" si="236"/>
        <v>51</v>
      </c>
      <c r="DH72" s="11">
        <v>3.5416666666666666E-2</v>
      </c>
      <c r="DI72" s="13">
        <f t="shared" si="237"/>
        <v>0</v>
      </c>
      <c r="DJ72" s="13">
        <f t="shared" si="238"/>
        <v>51</v>
      </c>
      <c r="DK72" s="11">
        <v>0</v>
      </c>
      <c r="DL72" s="35">
        <f t="shared" si="239"/>
        <v>0</v>
      </c>
      <c r="DM72" s="61">
        <f t="shared" si="240"/>
        <v>0</v>
      </c>
      <c r="DN72" s="66">
        <f t="shared" si="129"/>
        <v>246871.89</v>
      </c>
      <c r="DO72" s="74">
        <f t="shared" si="243"/>
        <v>4055</v>
      </c>
      <c r="DP72" s="66">
        <f t="shared" si="64"/>
        <v>62.02823529411765</v>
      </c>
      <c r="DQ72" s="66">
        <f t="shared" si="241"/>
        <v>60.880860665844637</v>
      </c>
      <c r="DR72" s="66">
        <f t="shared" si="259"/>
        <v>41</v>
      </c>
      <c r="DS72" s="75">
        <f t="shared" si="259"/>
        <v>630</v>
      </c>
      <c r="DT72" s="66">
        <f t="shared" si="260"/>
        <v>10.5</v>
      </c>
      <c r="DU72" s="66">
        <f t="shared" si="261"/>
        <v>51.5</v>
      </c>
      <c r="DV72" s="66">
        <f t="shared" si="110"/>
        <v>2.5750000000000002</v>
      </c>
      <c r="DW72" s="66">
        <f t="shared" si="254"/>
        <v>2</v>
      </c>
      <c r="DX72" s="66">
        <f t="shared" si="244"/>
        <v>0.57500000000000018</v>
      </c>
      <c r="DY72" s="66">
        <f t="shared" si="245"/>
        <v>34.500000000000014</v>
      </c>
      <c r="DZ72" s="66">
        <f t="shared" si="242"/>
        <v>35</v>
      </c>
      <c r="EA72" s="66">
        <f t="shared" si="246"/>
        <v>2</v>
      </c>
      <c r="EB72" s="66">
        <f t="shared" si="247"/>
        <v>35</v>
      </c>
      <c r="EC72" s="66">
        <f t="shared" si="154"/>
        <v>28</v>
      </c>
      <c r="ED72" s="66">
        <f t="shared" si="155"/>
        <v>549</v>
      </c>
      <c r="EE72" s="66">
        <f t="shared" si="248"/>
        <v>9.15</v>
      </c>
      <c r="EF72" s="66">
        <f t="shared" si="156"/>
        <v>37.15</v>
      </c>
      <c r="EG72" s="66">
        <f t="shared" si="157"/>
        <v>1.8574999999999999</v>
      </c>
      <c r="EH72" s="66">
        <f t="shared" si="249"/>
        <v>1</v>
      </c>
      <c r="EI72" s="66">
        <f t="shared" si="158"/>
        <v>0.85749999999999993</v>
      </c>
      <c r="EJ72" s="66">
        <f t="shared" si="250"/>
        <v>51.449999999999996</v>
      </c>
      <c r="EK72" s="66">
        <f t="shared" si="251"/>
        <v>52</v>
      </c>
      <c r="EL72" s="66">
        <f t="shared" si="159"/>
        <v>1</v>
      </c>
      <c r="EM72" s="66">
        <f t="shared" si="160"/>
        <v>52</v>
      </c>
      <c r="EN72" s="66">
        <f t="shared" si="161"/>
        <v>65</v>
      </c>
      <c r="EO72" s="66">
        <f t="shared" si="162"/>
        <v>585</v>
      </c>
      <c r="EP72" s="66">
        <f t="shared" si="255"/>
        <v>9.75</v>
      </c>
      <c r="EQ72" s="66">
        <f t="shared" si="163"/>
        <v>74.75</v>
      </c>
      <c r="ER72" s="66">
        <f t="shared" si="164"/>
        <v>3.7374999999999998</v>
      </c>
      <c r="ES72" s="66">
        <f t="shared" si="256"/>
        <v>3</v>
      </c>
      <c r="ET72" s="66">
        <f t="shared" si="165"/>
        <v>0.73749999999999982</v>
      </c>
      <c r="EU72" s="66">
        <f t="shared" si="257"/>
        <v>44.249999999999986</v>
      </c>
      <c r="EV72" s="66">
        <f t="shared" si="258"/>
        <v>45</v>
      </c>
      <c r="EW72" s="66">
        <f t="shared" si="166"/>
        <v>3</v>
      </c>
      <c r="EX72" s="66">
        <f t="shared" si="167"/>
        <v>45</v>
      </c>
      <c r="EY72" s="66">
        <f t="shared" si="168"/>
        <v>21</v>
      </c>
      <c r="EZ72" s="66">
        <f t="shared" si="169"/>
        <v>429</v>
      </c>
      <c r="FA72" s="66">
        <f t="shared" si="138"/>
        <v>7.15</v>
      </c>
      <c r="FB72" s="66">
        <f t="shared" si="170"/>
        <v>28.15</v>
      </c>
      <c r="FC72" s="66">
        <f t="shared" si="171"/>
        <v>1.7593749999999999</v>
      </c>
      <c r="FD72" s="66">
        <f t="shared" si="141"/>
        <v>1</v>
      </c>
      <c r="FE72" s="66">
        <f t="shared" si="172"/>
        <v>0.75937499999999991</v>
      </c>
      <c r="FF72" s="66">
        <f t="shared" si="143"/>
        <v>45.562499999999993</v>
      </c>
      <c r="FG72" s="66">
        <f t="shared" si="144"/>
        <v>46</v>
      </c>
      <c r="FH72" s="66">
        <f t="shared" si="173"/>
        <v>1</v>
      </c>
      <c r="FI72" s="66">
        <f t="shared" si="174"/>
        <v>46</v>
      </c>
    </row>
    <row r="73" spans="1:166">
      <c r="A73" s="199">
        <v>72</v>
      </c>
      <c r="B73" s="166">
        <v>21</v>
      </c>
      <c r="C73" s="72">
        <v>40734</v>
      </c>
      <c r="D73" s="93">
        <f t="shared" si="175"/>
        <v>7</v>
      </c>
      <c r="E73" s="9" t="s">
        <v>39</v>
      </c>
      <c r="F73" s="166">
        <v>18</v>
      </c>
      <c r="G73" s="10" t="s">
        <v>38</v>
      </c>
      <c r="H73" s="10" t="s">
        <v>341</v>
      </c>
      <c r="I73" s="10" t="s">
        <v>342</v>
      </c>
      <c r="J73" s="11">
        <v>2.4305555555555556E-2</v>
      </c>
      <c r="K73" s="73">
        <v>3502.08</v>
      </c>
      <c r="L73" s="10" t="s">
        <v>33</v>
      </c>
      <c r="M73" s="166">
        <v>55</v>
      </c>
      <c r="N73" s="166">
        <v>4</v>
      </c>
      <c r="O73" s="10" t="s">
        <v>278</v>
      </c>
      <c r="P73" s="11">
        <v>2.4305555555555556E-2</v>
      </c>
      <c r="Q73" s="11">
        <v>2.4305555555555556E-2</v>
      </c>
      <c r="R73" s="12">
        <f t="shared" si="176"/>
        <v>0</v>
      </c>
      <c r="S73" s="13">
        <f t="shared" si="177"/>
        <v>0</v>
      </c>
      <c r="T73" s="13">
        <f t="shared" si="178"/>
        <v>0</v>
      </c>
      <c r="U73" s="11">
        <v>4.5138888888888888E-2</v>
      </c>
      <c r="V73" s="12">
        <f t="shared" si="179"/>
        <v>2.0833333333333332E-2</v>
      </c>
      <c r="W73" s="13">
        <f t="shared" si="180"/>
        <v>0</v>
      </c>
      <c r="X73" s="13">
        <f t="shared" si="181"/>
        <v>30</v>
      </c>
      <c r="Y73" s="11">
        <v>4.8611111111111112E-2</v>
      </c>
      <c r="Z73" s="12">
        <f t="shared" si="182"/>
        <v>3.4722222222222238E-3</v>
      </c>
      <c r="AA73" s="13">
        <f t="shared" si="183"/>
        <v>0</v>
      </c>
      <c r="AB73" s="13">
        <f t="shared" si="184"/>
        <v>5</v>
      </c>
      <c r="AC73" s="11">
        <v>7.6388888888888895E-2</v>
      </c>
      <c r="AD73" s="12">
        <f t="shared" si="185"/>
        <v>2.7777777777777783E-2</v>
      </c>
      <c r="AE73" s="13">
        <f t="shared" si="186"/>
        <v>0</v>
      </c>
      <c r="AF73" s="13">
        <f t="shared" si="187"/>
        <v>40</v>
      </c>
      <c r="AG73" s="11">
        <v>7.6388888888888895E-2</v>
      </c>
      <c r="AH73" s="11">
        <v>0.1875</v>
      </c>
      <c r="AI73" s="12">
        <f t="shared" si="188"/>
        <v>0.1111111111111111</v>
      </c>
      <c r="AJ73" s="90">
        <f t="shared" si="189"/>
        <v>2</v>
      </c>
      <c r="AK73" s="90">
        <f t="shared" si="190"/>
        <v>40</v>
      </c>
      <c r="AL73" s="11">
        <v>7.6388888888888895E-2</v>
      </c>
      <c r="AM73" s="11">
        <v>0.1875</v>
      </c>
      <c r="AN73" s="12">
        <f t="shared" si="191"/>
        <v>0.1111111111111111</v>
      </c>
      <c r="AO73" s="13">
        <f t="shared" si="192"/>
        <v>2</v>
      </c>
      <c r="AP73" s="13">
        <f t="shared" si="193"/>
        <v>40</v>
      </c>
      <c r="AQ73" s="11">
        <v>0.55208333333333337</v>
      </c>
      <c r="AR73" s="12">
        <f t="shared" si="194"/>
        <v>0.36458333333333337</v>
      </c>
      <c r="AS73" s="90">
        <f t="shared" si="195"/>
        <v>8</v>
      </c>
      <c r="AT73" s="13">
        <f t="shared" si="196"/>
        <v>45</v>
      </c>
      <c r="AU73" s="11">
        <v>0.62430555555555556</v>
      </c>
      <c r="AV73" s="12">
        <f t="shared" si="197"/>
        <v>7.2222222222222188E-2</v>
      </c>
      <c r="AW73" s="13">
        <f t="shared" si="198"/>
        <v>1</v>
      </c>
      <c r="AX73" s="13">
        <f t="shared" si="199"/>
        <v>44</v>
      </c>
      <c r="AY73" s="11">
        <v>0.75</v>
      </c>
      <c r="AZ73" s="12">
        <f t="shared" si="200"/>
        <v>0.12569444444444444</v>
      </c>
      <c r="BA73" s="90">
        <f t="shared" si="201"/>
        <v>3</v>
      </c>
      <c r="BB73" s="90">
        <f t="shared" si="202"/>
        <v>1</v>
      </c>
      <c r="BC73" s="11">
        <v>0.75</v>
      </c>
      <c r="BD73" s="11">
        <v>0.75</v>
      </c>
      <c r="BE73" s="12">
        <f t="shared" si="203"/>
        <v>0</v>
      </c>
      <c r="BF73" s="13">
        <f t="shared" si="204"/>
        <v>0</v>
      </c>
      <c r="BG73" s="13">
        <f t="shared" si="205"/>
        <v>0</v>
      </c>
      <c r="BH73" s="11">
        <v>0.75</v>
      </c>
      <c r="BI73" s="11">
        <v>0.75</v>
      </c>
      <c r="BJ73" s="93"/>
      <c r="BK73" s="69">
        <f t="shared" si="148"/>
        <v>0</v>
      </c>
      <c r="BL73" s="13">
        <f t="shared" si="149"/>
        <v>0</v>
      </c>
      <c r="BM73" s="13">
        <f t="shared" si="150"/>
        <v>0</v>
      </c>
      <c r="BN73" s="11">
        <v>0.76041666666666663</v>
      </c>
      <c r="BO73" s="12">
        <f t="shared" si="206"/>
        <v>1.041666666666663E-2</v>
      </c>
      <c r="BP73" s="90">
        <f t="shared" si="207"/>
        <v>0</v>
      </c>
      <c r="BQ73" s="90">
        <f t="shared" si="208"/>
        <v>15</v>
      </c>
      <c r="BR73" s="11">
        <v>0.76388888888888884</v>
      </c>
      <c r="BS73" s="12">
        <f t="shared" si="209"/>
        <v>3.4722222222222099E-3</v>
      </c>
      <c r="BT73" s="90">
        <f t="shared" si="210"/>
        <v>0</v>
      </c>
      <c r="BU73" s="90">
        <f t="shared" si="211"/>
        <v>5</v>
      </c>
      <c r="BV73" s="11">
        <v>0.76388888888888884</v>
      </c>
      <c r="BW73" s="11">
        <v>0.76736111111111116</v>
      </c>
      <c r="BX73" s="12">
        <f t="shared" si="212"/>
        <v>3.4722222222223209E-3</v>
      </c>
      <c r="BY73" s="13">
        <f t="shared" si="213"/>
        <v>0</v>
      </c>
      <c r="BZ73" s="13">
        <f t="shared" si="214"/>
        <v>5</v>
      </c>
      <c r="CA73" s="12">
        <f t="shared" si="215"/>
        <v>0.74305555555555558</v>
      </c>
      <c r="CB73" s="13">
        <f t="shared" si="216"/>
        <v>17</v>
      </c>
      <c r="CC73" s="13">
        <f t="shared" si="217"/>
        <v>50</v>
      </c>
      <c r="CD73" s="12">
        <f t="shared" si="147"/>
        <v>0.40625</v>
      </c>
      <c r="CE73" s="13">
        <f t="shared" si="218"/>
        <v>9</v>
      </c>
      <c r="CF73" s="13">
        <f t="shared" si="219"/>
        <v>45</v>
      </c>
      <c r="CG73" s="12">
        <f t="shared" si="252"/>
        <v>0.1111111111111111</v>
      </c>
      <c r="CH73" s="13">
        <f t="shared" si="220"/>
        <v>2</v>
      </c>
      <c r="CI73" s="13">
        <f t="shared" si="221"/>
        <v>40</v>
      </c>
      <c r="CJ73" s="12">
        <f t="shared" si="253"/>
        <v>0.12569444444444444</v>
      </c>
      <c r="CK73" s="13">
        <f t="shared" si="222"/>
        <v>3</v>
      </c>
      <c r="CL73" s="13">
        <f t="shared" si="223"/>
        <v>1</v>
      </c>
      <c r="CM73" s="69">
        <f t="shared" si="151"/>
        <v>0</v>
      </c>
      <c r="CN73" s="70">
        <f t="shared" si="152"/>
        <v>0</v>
      </c>
      <c r="CO73" s="13">
        <f t="shared" si="153"/>
        <v>0</v>
      </c>
      <c r="CP73" s="12">
        <f t="shared" si="224"/>
        <v>6.1805555555555558E-2</v>
      </c>
      <c r="CQ73" s="13">
        <f t="shared" si="225"/>
        <v>1</v>
      </c>
      <c r="CR73" s="13">
        <f t="shared" si="226"/>
        <v>29</v>
      </c>
      <c r="CS73" s="11">
        <v>0</v>
      </c>
      <c r="CT73" s="13">
        <f t="shared" si="227"/>
        <v>0</v>
      </c>
      <c r="CU73" s="13">
        <f t="shared" si="228"/>
        <v>0</v>
      </c>
      <c r="CV73" s="11">
        <v>0</v>
      </c>
      <c r="CW73" s="13">
        <f t="shared" si="229"/>
        <v>0</v>
      </c>
      <c r="CX73" s="13">
        <f t="shared" si="230"/>
        <v>0</v>
      </c>
      <c r="CY73" s="11">
        <v>0</v>
      </c>
      <c r="CZ73" s="13">
        <f t="shared" si="231"/>
        <v>0</v>
      </c>
      <c r="DA73" s="13">
        <f t="shared" si="232"/>
        <v>0</v>
      </c>
      <c r="DB73" s="11">
        <v>0</v>
      </c>
      <c r="DC73" s="13">
        <f t="shared" si="233"/>
        <v>0</v>
      </c>
      <c r="DD73" s="13">
        <f t="shared" si="234"/>
        <v>0</v>
      </c>
      <c r="DE73" s="11">
        <v>0</v>
      </c>
      <c r="DF73" s="13">
        <f t="shared" si="235"/>
        <v>0</v>
      </c>
      <c r="DG73" s="13">
        <f t="shared" si="236"/>
        <v>0</v>
      </c>
      <c r="DH73" s="11">
        <v>6.3888888888888884E-2</v>
      </c>
      <c r="DI73" s="13">
        <f t="shared" si="237"/>
        <v>1</v>
      </c>
      <c r="DJ73" s="13">
        <f t="shared" si="238"/>
        <v>32</v>
      </c>
      <c r="DK73" s="11">
        <v>0</v>
      </c>
      <c r="DL73" s="35">
        <f t="shared" si="239"/>
        <v>0</v>
      </c>
      <c r="DM73" s="61">
        <f t="shared" si="240"/>
        <v>0</v>
      </c>
      <c r="DN73" s="66">
        <f t="shared" si="129"/>
        <v>250373.97</v>
      </c>
      <c r="DO73" s="74">
        <f t="shared" si="243"/>
        <v>4110</v>
      </c>
      <c r="DP73" s="66">
        <f t="shared" ref="DP73:DP136" si="262">K73/M73</f>
        <v>63.674181818181815</v>
      </c>
      <c r="DQ73" s="66">
        <f t="shared" si="241"/>
        <v>60.91824087591241</v>
      </c>
      <c r="DR73" s="66">
        <f t="shared" si="259"/>
        <v>50</v>
      </c>
      <c r="DS73" s="75">
        <f t="shared" si="259"/>
        <v>675</v>
      </c>
      <c r="DT73" s="66">
        <f t="shared" si="260"/>
        <v>11.25</v>
      </c>
      <c r="DU73" s="66">
        <f t="shared" si="261"/>
        <v>61.25</v>
      </c>
      <c r="DV73" s="66">
        <f t="shared" si="110"/>
        <v>2.9166666666666665</v>
      </c>
      <c r="DW73" s="66">
        <f t="shared" si="254"/>
        <v>2</v>
      </c>
      <c r="DX73" s="66">
        <f t="shared" si="244"/>
        <v>0.91666666666666652</v>
      </c>
      <c r="DY73" s="66">
        <f t="shared" si="245"/>
        <v>54.999999999999993</v>
      </c>
      <c r="DZ73" s="66">
        <f t="shared" si="242"/>
        <v>55</v>
      </c>
      <c r="EA73" s="66">
        <f t="shared" si="246"/>
        <v>2</v>
      </c>
      <c r="EB73" s="66">
        <f t="shared" si="247"/>
        <v>55</v>
      </c>
      <c r="EC73" s="66">
        <f t="shared" si="154"/>
        <v>30</v>
      </c>
      <c r="ED73" s="66">
        <f t="shared" si="155"/>
        <v>589</v>
      </c>
      <c r="EE73" s="66">
        <f t="shared" si="248"/>
        <v>9.8166666666666664</v>
      </c>
      <c r="EF73" s="66">
        <f t="shared" si="156"/>
        <v>39.816666666666663</v>
      </c>
      <c r="EG73" s="66">
        <f t="shared" si="157"/>
        <v>1.896031746031746</v>
      </c>
      <c r="EH73" s="66">
        <f t="shared" si="249"/>
        <v>1</v>
      </c>
      <c r="EI73" s="66">
        <f t="shared" si="158"/>
        <v>0.89603174603174596</v>
      </c>
      <c r="EJ73" s="66">
        <f t="shared" si="250"/>
        <v>53.761904761904759</v>
      </c>
      <c r="EK73" s="66">
        <f t="shared" si="251"/>
        <v>54</v>
      </c>
      <c r="EL73" s="66">
        <f t="shared" si="159"/>
        <v>1</v>
      </c>
      <c r="EM73" s="66">
        <f t="shared" si="160"/>
        <v>54</v>
      </c>
      <c r="EN73" s="66">
        <f t="shared" si="161"/>
        <v>68</v>
      </c>
      <c r="EO73" s="66">
        <f t="shared" si="162"/>
        <v>586</v>
      </c>
      <c r="EP73" s="66">
        <f t="shared" si="255"/>
        <v>9.7666666666666675</v>
      </c>
      <c r="EQ73" s="66">
        <f t="shared" si="163"/>
        <v>77.766666666666666</v>
      </c>
      <c r="ER73" s="66">
        <f t="shared" si="164"/>
        <v>3.7031746031746033</v>
      </c>
      <c r="ES73" s="66">
        <f t="shared" si="256"/>
        <v>3</v>
      </c>
      <c r="ET73" s="66">
        <f t="shared" si="165"/>
        <v>0.70317460317460334</v>
      </c>
      <c r="EU73" s="66">
        <f t="shared" si="257"/>
        <v>42.190476190476204</v>
      </c>
      <c r="EV73" s="66">
        <f t="shared" si="258"/>
        <v>43</v>
      </c>
      <c r="EW73" s="66">
        <f t="shared" si="166"/>
        <v>3</v>
      </c>
      <c r="EX73" s="66">
        <f t="shared" si="167"/>
        <v>43</v>
      </c>
      <c r="EY73" s="66">
        <f t="shared" si="168"/>
        <v>21</v>
      </c>
      <c r="EZ73" s="66">
        <f t="shared" si="169"/>
        <v>429</v>
      </c>
      <c r="FA73" s="66">
        <f t="shared" si="138"/>
        <v>7.15</v>
      </c>
      <c r="FB73" s="66">
        <f t="shared" si="170"/>
        <v>28.15</v>
      </c>
      <c r="FC73" s="66" t="e">
        <f t="shared" si="171"/>
        <v>#DIV/0!</v>
      </c>
      <c r="FD73" s="66" t="e">
        <f t="shared" si="141"/>
        <v>#DIV/0!</v>
      </c>
      <c r="FE73" s="66" t="e">
        <f t="shared" si="172"/>
        <v>#DIV/0!</v>
      </c>
      <c r="FF73" s="66" t="e">
        <f t="shared" si="143"/>
        <v>#DIV/0!</v>
      </c>
      <c r="FG73" s="66" t="e">
        <f t="shared" si="144"/>
        <v>#DIV/0!</v>
      </c>
      <c r="FH73" s="66" t="e">
        <f t="shared" si="173"/>
        <v>#DIV/0!</v>
      </c>
      <c r="FI73" s="66" t="e">
        <f t="shared" si="174"/>
        <v>#DIV/0!</v>
      </c>
    </row>
    <row r="74" spans="1:166" ht="45">
      <c r="A74" s="175">
        <v>73</v>
      </c>
      <c r="B74" s="166">
        <v>22</v>
      </c>
      <c r="C74" s="72">
        <v>40734</v>
      </c>
      <c r="D74" s="93">
        <f t="shared" si="175"/>
        <v>7</v>
      </c>
      <c r="E74" s="9" t="s">
        <v>39</v>
      </c>
      <c r="F74" s="166">
        <v>19</v>
      </c>
      <c r="G74" s="10" t="s">
        <v>38</v>
      </c>
      <c r="H74" s="10" t="s">
        <v>343</v>
      </c>
      <c r="I74" s="10" t="s">
        <v>344</v>
      </c>
      <c r="J74" s="11">
        <v>0.57291666666666663</v>
      </c>
      <c r="K74" s="73">
        <v>3687.15</v>
      </c>
      <c r="L74" s="10" t="s">
        <v>299</v>
      </c>
      <c r="M74" s="166">
        <v>59</v>
      </c>
      <c r="N74" s="166">
        <v>0</v>
      </c>
      <c r="O74" s="10" t="s">
        <v>260</v>
      </c>
      <c r="P74" s="11">
        <v>0.57291666666666663</v>
      </c>
      <c r="Q74" s="11">
        <v>0.57291666666666663</v>
      </c>
      <c r="R74" s="12">
        <f t="shared" si="176"/>
        <v>0</v>
      </c>
      <c r="S74" s="13">
        <f t="shared" si="177"/>
        <v>0</v>
      </c>
      <c r="T74" s="13">
        <f t="shared" si="178"/>
        <v>0</v>
      </c>
      <c r="U74" s="11">
        <v>0.57986111111111105</v>
      </c>
      <c r="V74" s="12">
        <f t="shared" si="179"/>
        <v>6.9444444444444198E-3</v>
      </c>
      <c r="W74" s="13">
        <f t="shared" si="180"/>
        <v>0</v>
      </c>
      <c r="X74" s="13">
        <f t="shared" si="181"/>
        <v>10</v>
      </c>
      <c r="Y74" s="11">
        <v>0.58333333333333337</v>
      </c>
      <c r="Z74" s="12">
        <f t="shared" si="182"/>
        <v>3.4722222222223209E-3</v>
      </c>
      <c r="AA74" s="13">
        <f t="shared" si="183"/>
        <v>0</v>
      </c>
      <c r="AB74" s="13">
        <f t="shared" si="184"/>
        <v>5</v>
      </c>
      <c r="AC74" s="11">
        <v>0.60763888888888895</v>
      </c>
      <c r="AD74" s="12">
        <f t="shared" si="185"/>
        <v>2.430555555555558E-2</v>
      </c>
      <c r="AE74" s="13">
        <f t="shared" si="186"/>
        <v>0</v>
      </c>
      <c r="AF74" s="13">
        <f t="shared" si="187"/>
        <v>35</v>
      </c>
      <c r="AG74" s="11">
        <v>0.61111111111111105</v>
      </c>
      <c r="AH74" s="11">
        <v>0.69236111111111109</v>
      </c>
      <c r="AI74" s="12">
        <f t="shared" si="188"/>
        <v>8.1250000000000044E-2</v>
      </c>
      <c r="AJ74" s="90">
        <f t="shared" si="189"/>
        <v>1</v>
      </c>
      <c r="AK74" s="90">
        <f t="shared" si="190"/>
        <v>57</v>
      </c>
      <c r="AL74" s="11">
        <v>0.61111111111111105</v>
      </c>
      <c r="AM74" s="11">
        <v>0.69236111111111109</v>
      </c>
      <c r="AN74" s="12">
        <f t="shared" si="191"/>
        <v>8.1250000000000044E-2</v>
      </c>
      <c r="AO74" s="13">
        <f t="shared" si="192"/>
        <v>1</v>
      </c>
      <c r="AP74" s="13">
        <f t="shared" si="193"/>
        <v>57</v>
      </c>
      <c r="AQ74" s="11">
        <v>0.70277777777777783</v>
      </c>
      <c r="AR74" s="12">
        <f t="shared" si="194"/>
        <v>1.0416666666666741E-2</v>
      </c>
      <c r="AS74" s="90">
        <f t="shared" si="195"/>
        <v>0</v>
      </c>
      <c r="AT74" s="13">
        <f t="shared" si="196"/>
        <v>15</v>
      </c>
      <c r="AU74" s="11">
        <v>0.86249999999999993</v>
      </c>
      <c r="AV74" s="12">
        <f t="shared" si="197"/>
        <v>0.1597222222222221</v>
      </c>
      <c r="AW74" s="13">
        <f t="shared" si="198"/>
        <v>3</v>
      </c>
      <c r="AX74" s="13">
        <f t="shared" si="199"/>
        <v>50</v>
      </c>
      <c r="AY74" s="11">
        <v>1.1305555555555555</v>
      </c>
      <c r="AZ74" s="12">
        <f t="shared" si="200"/>
        <v>0.2680555555555556</v>
      </c>
      <c r="BA74" s="90">
        <f t="shared" si="201"/>
        <v>6</v>
      </c>
      <c r="BB74" s="90">
        <f t="shared" si="202"/>
        <v>26</v>
      </c>
      <c r="BC74" s="11">
        <v>0.86249999999999993</v>
      </c>
      <c r="BD74" s="11">
        <v>0.96527777777777779</v>
      </c>
      <c r="BE74" s="12">
        <f t="shared" si="203"/>
        <v>0.10277777777777786</v>
      </c>
      <c r="BF74" s="13">
        <f t="shared" si="204"/>
        <v>2</v>
      </c>
      <c r="BG74" s="13">
        <f t="shared" si="205"/>
        <v>28</v>
      </c>
      <c r="BH74" s="11">
        <v>0.96875</v>
      </c>
      <c r="BI74" s="68">
        <v>1.0243055555555556</v>
      </c>
      <c r="BJ74" s="93">
        <v>17</v>
      </c>
      <c r="BK74" s="69">
        <f t="shared" si="148"/>
        <v>5.555555555555558E-2</v>
      </c>
      <c r="BL74" s="13">
        <f t="shared" si="149"/>
        <v>1</v>
      </c>
      <c r="BM74" s="13">
        <f t="shared" si="150"/>
        <v>20</v>
      </c>
      <c r="BN74" s="11">
        <v>1.1541666666666666</v>
      </c>
      <c r="BO74" s="12">
        <f t="shared" si="206"/>
        <v>0.18888888888888877</v>
      </c>
      <c r="BP74" s="90">
        <f t="shared" si="207"/>
        <v>4</v>
      </c>
      <c r="BQ74" s="90">
        <f t="shared" si="208"/>
        <v>32</v>
      </c>
      <c r="BR74" s="11">
        <v>1.1597222222222221</v>
      </c>
      <c r="BS74" s="12">
        <f t="shared" si="209"/>
        <v>5.5555555555555358E-3</v>
      </c>
      <c r="BT74" s="90">
        <f t="shared" si="210"/>
        <v>0</v>
      </c>
      <c r="BU74" s="90">
        <f t="shared" si="211"/>
        <v>8</v>
      </c>
      <c r="BV74" s="11">
        <v>1.1597222222222221</v>
      </c>
      <c r="BW74" s="11">
        <v>1.1631944444444444</v>
      </c>
      <c r="BX74" s="12">
        <f t="shared" si="212"/>
        <v>3.4722222222223209E-3</v>
      </c>
      <c r="BY74" s="13">
        <f t="shared" si="213"/>
        <v>0</v>
      </c>
      <c r="BZ74" s="13">
        <f t="shared" si="214"/>
        <v>5</v>
      </c>
      <c r="CA74" s="12">
        <f t="shared" si="215"/>
        <v>0.59027777777777779</v>
      </c>
      <c r="CB74" s="13">
        <f t="shared" si="216"/>
        <v>14</v>
      </c>
      <c r="CC74" s="13">
        <f t="shared" si="217"/>
        <v>10</v>
      </c>
      <c r="CD74" s="12">
        <f t="shared" si="147"/>
        <v>0.22916666666666663</v>
      </c>
      <c r="CE74" s="13">
        <f t="shared" si="218"/>
        <v>5</v>
      </c>
      <c r="CF74" s="13">
        <f t="shared" si="219"/>
        <v>30</v>
      </c>
      <c r="CG74" s="12">
        <f t="shared" si="252"/>
        <v>8.1250000000000044E-2</v>
      </c>
      <c r="CH74" s="13">
        <f t="shared" si="220"/>
        <v>1</v>
      </c>
      <c r="CI74" s="13">
        <f t="shared" si="221"/>
        <v>57</v>
      </c>
      <c r="CJ74" s="12">
        <f t="shared" si="253"/>
        <v>0.2680555555555556</v>
      </c>
      <c r="CK74" s="13">
        <f t="shared" si="222"/>
        <v>6</v>
      </c>
      <c r="CL74" s="13">
        <f t="shared" si="223"/>
        <v>26</v>
      </c>
      <c r="CM74" s="69">
        <f t="shared" si="151"/>
        <v>5.555555555555558E-2</v>
      </c>
      <c r="CN74" s="70">
        <f t="shared" si="152"/>
        <v>1</v>
      </c>
      <c r="CO74" s="13">
        <f t="shared" si="153"/>
        <v>20</v>
      </c>
      <c r="CP74" s="12">
        <f t="shared" si="224"/>
        <v>0.1430555555555556</v>
      </c>
      <c r="CQ74" s="13">
        <f t="shared" si="225"/>
        <v>3</v>
      </c>
      <c r="CR74" s="13">
        <f t="shared" si="226"/>
        <v>26</v>
      </c>
      <c r="CS74" s="11">
        <v>0</v>
      </c>
      <c r="CT74" s="13">
        <f t="shared" si="227"/>
        <v>0</v>
      </c>
      <c r="CU74" s="13">
        <f t="shared" si="228"/>
        <v>0</v>
      </c>
      <c r="CV74" s="11">
        <v>0</v>
      </c>
      <c r="CW74" s="13">
        <f t="shared" si="229"/>
        <v>0</v>
      </c>
      <c r="CX74" s="13">
        <f t="shared" si="230"/>
        <v>0</v>
      </c>
      <c r="CY74" s="11">
        <v>4.7916666666666663E-2</v>
      </c>
      <c r="CZ74" s="13">
        <f t="shared" si="231"/>
        <v>1</v>
      </c>
      <c r="DA74" s="13">
        <f t="shared" si="232"/>
        <v>9</v>
      </c>
      <c r="DB74" s="11">
        <v>0</v>
      </c>
      <c r="DC74" s="13">
        <f t="shared" si="233"/>
        <v>0</v>
      </c>
      <c r="DD74" s="13">
        <f t="shared" si="234"/>
        <v>0</v>
      </c>
      <c r="DE74" s="11">
        <v>0</v>
      </c>
      <c r="DF74" s="13">
        <f t="shared" si="235"/>
        <v>0</v>
      </c>
      <c r="DG74" s="13">
        <f t="shared" si="236"/>
        <v>0</v>
      </c>
      <c r="DH74" s="11">
        <v>7.7083333333333337E-2</v>
      </c>
      <c r="DI74" s="13">
        <f t="shared" si="237"/>
        <v>1</v>
      </c>
      <c r="DJ74" s="13">
        <f t="shared" si="238"/>
        <v>51</v>
      </c>
      <c r="DK74" s="11">
        <v>0</v>
      </c>
      <c r="DL74" s="35">
        <f t="shared" si="239"/>
        <v>0</v>
      </c>
      <c r="DM74" s="61">
        <f t="shared" si="240"/>
        <v>0</v>
      </c>
      <c r="DN74" s="66">
        <f t="shared" si="129"/>
        <v>254061.12</v>
      </c>
      <c r="DO74" s="74">
        <f t="shared" si="243"/>
        <v>4169</v>
      </c>
      <c r="DP74" s="66">
        <f t="shared" si="262"/>
        <v>62.494067796610175</v>
      </c>
      <c r="DQ74" s="66">
        <f t="shared" si="241"/>
        <v>60.940542096426</v>
      </c>
      <c r="DR74" s="66">
        <f t="shared" si="259"/>
        <v>55</v>
      </c>
      <c r="DS74" s="75">
        <f t="shared" si="259"/>
        <v>705</v>
      </c>
      <c r="DT74" s="66">
        <f t="shared" si="260"/>
        <v>11.75</v>
      </c>
      <c r="DU74" s="66">
        <f t="shared" si="261"/>
        <v>66.75</v>
      </c>
      <c r="DV74" s="66">
        <f t="shared" si="110"/>
        <v>3.0340909090909092</v>
      </c>
      <c r="DW74" s="66">
        <f t="shared" si="254"/>
        <v>3</v>
      </c>
      <c r="DX74" s="66">
        <f t="shared" si="244"/>
        <v>3.4090909090909172E-2</v>
      </c>
      <c r="DY74" s="66">
        <f t="shared" si="245"/>
        <v>2.0454545454545503</v>
      </c>
      <c r="DZ74" s="66">
        <f t="shared" si="242"/>
        <v>3</v>
      </c>
      <c r="EA74" s="66">
        <f t="shared" si="246"/>
        <v>3</v>
      </c>
      <c r="EB74" s="66">
        <f t="shared" si="247"/>
        <v>3</v>
      </c>
      <c r="EC74" s="66">
        <f t="shared" si="154"/>
        <v>31</v>
      </c>
      <c r="ED74" s="66">
        <f t="shared" si="155"/>
        <v>646</v>
      </c>
      <c r="EE74" s="66">
        <f t="shared" si="248"/>
        <v>10.766666666666667</v>
      </c>
      <c r="EF74" s="66">
        <f t="shared" si="156"/>
        <v>41.766666666666666</v>
      </c>
      <c r="EG74" s="66">
        <f t="shared" si="157"/>
        <v>1.8984848484848484</v>
      </c>
      <c r="EH74" s="66">
        <f t="shared" si="249"/>
        <v>1</v>
      </c>
      <c r="EI74" s="66">
        <f t="shared" si="158"/>
        <v>0.89848484848484844</v>
      </c>
      <c r="EJ74" s="66">
        <f t="shared" si="250"/>
        <v>53.909090909090907</v>
      </c>
      <c r="EK74" s="66">
        <f t="shared" si="251"/>
        <v>54</v>
      </c>
      <c r="EL74" s="66">
        <f t="shared" si="159"/>
        <v>1</v>
      </c>
      <c r="EM74" s="66">
        <f t="shared" si="160"/>
        <v>54</v>
      </c>
      <c r="EN74" s="66">
        <f t="shared" si="161"/>
        <v>74</v>
      </c>
      <c r="EO74" s="66">
        <f t="shared" si="162"/>
        <v>612</v>
      </c>
      <c r="EP74" s="66">
        <f t="shared" si="255"/>
        <v>10.199999999999999</v>
      </c>
      <c r="EQ74" s="66">
        <f t="shared" si="163"/>
        <v>84.2</v>
      </c>
      <c r="ER74" s="66">
        <f t="shared" si="164"/>
        <v>3.8272727272727276</v>
      </c>
      <c r="ES74" s="66">
        <f t="shared" si="256"/>
        <v>3</v>
      </c>
      <c r="ET74" s="66">
        <f t="shared" si="165"/>
        <v>0.8272727272727276</v>
      </c>
      <c r="EU74" s="66">
        <f t="shared" si="257"/>
        <v>49.636363636363654</v>
      </c>
      <c r="EV74" s="66">
        <f t="shared" si="258"/>
        <v>50</v>
      </c>
      <c r="EW74" s="66">
        <f t="shared" si="166"/>
        <v>3</v>
      </c>
      <c r="EX74" s="66">
        <f t="shared" si="167"/>
        <v>50</v>
      </c>
      <c r="EY74" s="66">
        <f t="shared" si="168"/>
        <v>22</v>
      </c>
      <c r="EZ74" s="66">
        <f t="shared" si="169"/>
        <v>449</v>
      </c>
      <c r="FA74" s="66">
        <f t="shared" si="138"/>
        <v>7.4833333333333334</v>
      </c>
      <c r="FB74" s="66">
        <f t="shared" si="170"/>
        <v>29.483333333333334</v>
      </c>
      <c r="FC74" s="66">
        <f t="shared" si="171"/>
        <v>1.7343137254901961</v>
      </c>
      <c r="FD74" s="66">
        <f t="shared" si="141"/>
        <v>1</v>
      </c>
      <c r="FE74" s="66">
        <f t="shared" si="172"/>
        <v>0.73431372549019613</v>
      </c>
      <c r="FF74" s="66">
        <f t="shared" si="143"/>
        <v>44.058823529411768</v>
      </c>
      <c r="FG74" s="66">
        <f t="shared" si="144"/>
        <v>44</v>
      </c>
      <c r="FH74" s="66">
        <f t="shared" si="173"/>
        <v>1</v>
      </c>
      <c r="FI74" s="66">
        <f t="shared" si="174"/>
        <v>44</v>
      </c>
    </row>
    <row r="75" spans="1:166">
      <c r="A75" s="199">
        <v>74</v>
      </c>
      <c r="B75" s="166">
        <v>23</v>
      </c>
      <c r="C75" s="72">
        <v>40735</v>
      </c>
      <c r="D75" s="93">
        <f t="shared" si="175"/>
        <v>7</v>
      </c>
      <c r="E75" s="9" t="s">
        <v>171</v>
      </c>
      <c r="F75" s="166">
        <v>3</v>
      </c>
      <c r="G75" s="10" t="s">
        <v>325</v>
      </c>
      <c r="H75" s="10" t="s">
        <v>345</v>
      </c>
      <c r="I75" s="10" t="s">
        <v>308</v>
      </c>
      <c r="J75" s="11">
        <v>7.2916666666666671E-2</v>
      </c>
      <c r="K75" s="73">
        <v>3682.21</v>
      </c>
      <c r="L75" s="10" t="s">
        <v>34</v>
      </c>
      <c r="M75" s="166">
        <v>59</v>
      </c>
      <c r="N75" s="166">
        <v>0</v>
      </c>
      <c r="O75" s="10" t="s">
        <v>278</v>
      </c>
      <c r="P75" s="11">
        <v>7.2916666666666671E-2</v>
      </c>
      <c r="Q75" s="11">
        <v>7.2916666666666671E-2</v>
      </c>
      <c r="R75" s="12">
        <f t="shared" si="176"/>
        <v>0</v>
      </c>
      <c r="S75" s="13">
        <f t="shared" si="177"/>
        <v>0</v>
      </c>
      <c r="T75" s="13">
        <f t="shared" si="178"/>
        <v>0</v>
      </c>
      <c r="U75" s="11">
        <v>8.3333333333333329E-2</v>
      </c>
      <c r="V75" s="12">
        <f t="shared" si="179"/>
        <v>1.0416666666666657E-2</v>
      </c>
      <c r="W75" s="13">
        <f t="shared" si="180"/>
        <v>0</v>
      </c>
      <c r="X75" s="13">
        <f t="shared" si="181"/>
        <v>15</v>
      </c>
      <c r="Y75" s="11">
        <v>9.0277777777777776E-2</v>
      </c>
      <c r="Z75" s="12">
        <f t="shared" si="182"/>
        <v>6.9444444444444475E-3</v>
      </c>
      <c r="AA75" s="13">
        <f t="shared" si="183"/>
        <v>0</v>
      </c>
      <c r="AB75" s="13">
        <f t="shared" si="184"/>
        <v>10</v>
      </c>
      <c r="AC75" s="11">
        <v>0.1111111111111111</v>
      </c>
      <c r="AD75" s="12">
        <f t="shared" si="185"/>
        <v>2.0833333333333329E-2</v>
      </c>
      <c r="AE75" s="13">
        <f t="shared" si="186"/>
        <v>0</v>
      </c>
      <c r="AF75" s="13">
        <f t="shared" si="187"/>
        <v>30</v>
      </c>
      <c r="AG75" s="11">
        <v>0.11458333333333333</v>
      </c>
      <c r="AH75" s="11">
        <v>0.41666666666666669</v>
      </c>
      <c r="AI75" s="12">
        <f t="shared" si="188"/>
        <v>0.30208333333333337</v>
      </c>
      <c r="AJ75" s="90">
        <f t="shared" si="189"/>
        <v>7</v>
      </c>
      <c r="AK75" s="90">
        <f t="shared" si="190"/>
        <v>15</v>
      </c>
      <c r="AL75" s="11">
        <v>0.11458333333333333</v>
      </c>
      <c r="AM75" s="11">
        <v>0.41666666666666669</v>
      </c>
      <c r="AN75" s="12">
        <f t="shared" si="191"/>
        <v>0.30208333333333337</v>
      </c>
      <c r="AO75" s="13">
        <f t="shared" si="192"/>
        <v>7</v>
      </c>
      <c r="AP75" s="13">
        <f t="shared" si="193"/>
        <v>15</v>
      </c>
      <c r="AQ75" s="11">
        <v>0.42569444444444443</v>
      </c>
      <c r="AR75" s="12">
        <f t="shared" si="194"/>
        <v>9.0277777777777457E-3</v>
      </c>
      <c r="AS75" s="90">
        <f t="shared" si="195"/>
        <v>0</v>
      </c>
      <c r="AT75" s="13">
        <f t="shared" si="196"/>
        <v>13</v>
      </c>
      <c r="AU75" s="11">
        <v>0.42708333333333331</v>
      </c>
      <c r="AV75" s="12">
        <f t="shared" si="197"/>
        <v>1.388888888888884E-3</v>
      </c>
      <c r="AW75" s="13">
        <f t="shared" si="198"/>
        <v>0</v>
      </c>
      <c r="AX75" s="13">
        <f t="shared" si="199"/>
        <v>2</v>
      </c>
      <c r="AY75" s="11">
        <v>0.56944444444444442</v>
      </c>
      <c r="AZ75" s="12">
        <f t="shared" si="200"/>
        <v>0.1423611111111111</v>
      </c>
      <c r="BA75" s="90">
        <f t="shared" si="201"/>
        <v>3</v>
      </c>
      <c r="BB75" s="90">
        <f t="shared" si="202"/>
        <v>25</v>
      </c>
      <c r="BC75" s="11">
        <v>0.4284722222222222</v>
      </c>
      <c r="BD75" s="11">
        <v>0.5708333333333333</v>
      </c>
      <c r="BE75" s="12">
        <f t="shared" si="203"/>
        <v>0.1423611111111111</v>
      </c>
      <c r="BF75" s="13">
        <f t="shared" si="204"/>
        <v>3</v>
      </c>
      <c r="BG75" s="13">
        <f t="shared" si="205"/>
        <v>25</v>
      </c>
      <c r="BH75" s="11">
        <v>0.50694444444444442</v>
      </c>
      <c r="BI75" s="68">
        <v>0.60416666666666663</v>
      </c>
      <c r="BJ75" s="93">
        <v>18</v>
      </c>
      <c r="BK75" s="69">
        <f t="shared" si="148"/>
        <v>9.722222222222221E-2</v>
      </c>
      <c r="BL75" s="13">
        <f t="shared" si="149"/>
        <v>2</v>
      </c>
      <c r="BM75" s="13">
        <f t="shared" si="150"/>
        <v>20</v>
      </c>
      <c r="BN75" s="11">
        <v>0.61249999999999993</v>
      </c>
      <c r="BO75" s="12">
        <f t="shared" si="206"/>
        <v>4.166666666666663E-2</v>
      </c>
      <c r="BP75" s="90">
        <f t="shared" si="207"/>
        <v>1</v>
      </c>
      <c r="BQ75" s="90">
        <f t="shared" si="208"/>
        <v>0</v>
      </c>
      <c r="BR75" s="11">
        <v>0.6166666666666667</v>
      </c>
      <c r="BS75" s="12">
        <f t="shared" si="209"/>
        <v>4.1666666666667629E-3</v>
      </c>
      <c r="BT75" s="90">
        <f t="shared" si="210"/>
        <v>0</v>
      </c>
      <c r="BU75" s="90">
        <f t="shared" si="211"/>
        <v>6</v>
      </c>
      <c r="BV75" s="11">
        <v>0.6166666666666667</v>
      </c>
      <c r="BW75" s="11">
        <v>0.61805555555555558</v>
      </c>
      <c r="BX75" s="12">
        <f t="shared" si="212"/>
        <v>1.388888888888884E-3</v>
      </c>
      <c r="BY75" s="13">
        <f t="shared" si="213"/>
        <v>0</v>
      </c>
      <c r="BZ75" s="13">
        <f t="shared" si="214"/>
        <v>2</v>
      </c>
      <c r="CA75" s="12">
        <f t="shared" si="215"/>
        <v>0.54513888888888895</v>
      </c>
      <c r="CB75" s="13">
        <f t="shared" si="216"/>
        <v>13</v>
      </c>
      <c r="CC75" s="13">
        <f t="shared" si="217"/>
        <v>5</v>
      </c>
      <c r="CD75" s="12">
        <f t="shared" si="147"/>
        <v>7.5694444444444467E-2</v>
      </c>
      <c r="CE75" s="13">
        <f t="shared" si="218"/>
        <v>1</v>
      </c>
      <c r="CF75" s="13">
        <f t="shared" si="219"/>
        <v>49</v>
      </c>
      <c r="CG75" s="12">
        <f t="shared" si="252"/>
        <v>0.30208333333333337</v>
      </c>
      <c r="CH75" s="13">
        <f t="shared" si="220"/>
        <v>7</v>
      </c>
      <c r="CI75" s="13">
        <f t="shared" si="221"/>
        <v>15</v>
      </c>
      <c r="CJ75" s="12">
        <f t="shared" si="253"/>
        <v>0.1423611111111111</v>
      </c>
      <c r="CK75" s="13">
        <f t="shared" si="222"/>
        <v>3</v>
      </c>
      <c r="CL75" s="13">
        <f t="shared" si="223"/>
        <v>25</v>
      </c>
      <c r="CM75" s="69">
        <f t="shared" si="151"/>
        <v>9.722222222222221E-2</v>
      </c>
      <c r="CN75" s="70">
        <f t="shared" si="152"/>
        <v>2</v>
      </c>
      <c r="CO75" s="13">
        <f t="shared" si="153"/>
        <v>20</v>
      </c>
      <c r="CP75" s="12">
        <f t="shared" si="224"/>
        <v>9.1666666666666646E-2</v>
      </c>
      <c r="CQ75" s="13">
        <f t="shared" si="225"/>
        <v>2</v>
      </c>
      <c r="CR75" s="13">
        <f t="shared" si="226"/>
        <v>12</v>
      </c>
      <c r="CS75" s="11">
        <v>0</v>
      </c>
      <c r="CT75" s="13">
        <f t="shared" si="227"/>
        <v>0</v>
      </c>
      <c r="CU75" s="13">
        <f t="shared" si="228"/>
        <v>0</v>
      </c>
      <c r="CV75" s="11">
        <v>0</v>
      </c>
      <c r="CW75" s="13">
        <f t="shared" si="229"/>
        <v>0</v>
      </c>
      <c r="CX75" s="13">
        <f t="shared" si="230"/>
        <v>0</v>
      </c>
      <c r="CY75" s="11">
        <v>0</v>
      </c>
      <c r="CZ75" s="13">
        <f t="shared" si="231"/>
        <v>0</v>
      </c>
      <c r="DA75" s="13">
        <f t="shared" si="232"/>
        <v>0</v>
      </c>
      <c r="DB75" s="11">
        <v>0</v>
      </c>
      <c r="DC75" s="13">
        <f t="shared" si="233"/>
        <v>0</v>
      </c>
      <c r="DD75" s="13">
        <f t="shared" si="234"/>
        <v>0</v>
      </c>
      <c r="DE75" s="11">
        <v>0</v>
      </c>
      <c r="DF75" s="13">
        <f t="shared" si="235"/>
        <v>0</v>
      </c>
      <c r="DG75" s="13">
        <f t="shared" si="236"/>
        <v>0</v>
      </c>
      <c r="DH75" s="11">
        <v>5.0694444444444452E-2</v>
      </c>
      <c r="DI75" s="13">
        <f t="shared" si="237"/>
        <v>1</v>
      </c>
      <c r="DJ75" s="13">
        <f t="shared" si="238"/>
        <v>13</v>
      </c>
      <c r="DK75" s="11">
        <v>0</v>
      </c>
      <c r="DL75" s="35">
        <f t="shared" si="239"/>
        <v>0</v>
      </c>
      <c r="DM75" s="61">
        <f t="shared" si="240"/>
        <v>0</v>
      </c>
      <c r="DN75" s="66">
        <f t="shared" si="129"/>
        <v>257743.33</v>
      </c>
      <c r="DO75" s="74">
        <f t="shared" si="243"/>
        <v>4228</v>
      </c>
      <c r="DP75" s="66">
        <f t="shared" si="262"/>
        <v>62.410338983050849</v>
      </c>
      <c r="DQ75" s="66">
        <f t="shared" si="241"/>
        <v>60.961052507095552</v>
      </c>
      <c r="DR75" s="66">
        <f t="shared" si="259"/>
        <v>56</v>
      </c>
      <c r="DS75" s="75">
        <f t="shared" si="259"/>
        <v>754</v>
      </c>
      <c r="DT75" s="66">
        <f t="shared" si="260"/>
        <v>12.566666666666666</v>
      </c>
      <c r="DU75" s="66">
        <f t="shared" si="261"/>
        <v>68.566666666666663</v>
      </c>
      <c r="DV75" s="66">
        <f t="shared" si="110"/>
        <v>2.9811594202898548</v>
      </c>
      <c r="DW75" s="66">
        <f t="shared" si="254"/>
        <v>2</v>
      </c>
      <c r="DX75" s="66">
        <f t="shared" si="244"/>
        <v>0.98115942028985481</v>
      </c>
      <c r="DY75" s="66">
        <f t="shared" si="245"/>
        <v>58.86956521739129</v>
      </c>
      <c r="DZ75" s="66">
        <f t="shared" si="242"/>
        <v>59</v>
      </c>
      <c r="EA75" s="66">
        <f t="shared" si="246"/>
        <v>2</v>
      </c>
      <c r="EB75" s="66">
        <f t="shared" si="247"/>
        <v>59</v>
      </c>
      <c r="EC75" s="66">
        <f t="shared" si="154"/>
        <v>38</v>
      </c>
      <c r="ED75" s="66">
        <f t="shared" si="155"/>
        <v>661</v>
      </c>
      <c r="EE75" s="66">
        <f t="shared" si="248"/>
        <v>11.016666666666667</v>
      </c>
      <c r="EF75" s="66">
        <f t="shared" si="156"/>
        <v>49.016666666666666</v>
      </c>
      <c r="EG75" s="66">
        <f t="shared" si="157"/>
        <v>2.1311594202898552</v>
      </c>
      <c r="EH75" s="66">
        <f t="shared" si="249"/>
        <v>2</v>
      </c>
      <c r="EI75" s="66">
        <f t="shared" si="158"/>
        <v>0.13115942028985517</v>
      </c>
      <c r="EJ75" s="66">
        <f t="shared" si="250"/>
        <v>7.86956521739131</v>
      </c>
      <c r="EK75" s="66">
        <f t="shared" si="251"/>
        <v>8</v>
      </c>
      <c r="EL75" s="66">
        <f t="shared" si="159"/>
        <v>2</v>
      </c>
      <c r="EM75" s="66">
        <f t="shared" si="160"/>
        <v>8</v>
      </c>
      <c r="EN75" s="66">
        <f t="shared" si="161"/>
        <v>77</v>
      </c>
      <c r="EO75" s="66">
        <f t="shared" si="162"/>
        <v>637</v>
      </c>
      <c r="EP75" s="66">
        <f t="shared" si="255"/>
        <v>10.616666666666667</v>
      </c>
      <c r="EQ75" s="66">
        <f t="shared" si="163"/>
        <v>87.616666666666674</v>
      </c>
      <c r="ER75" s="66">
        <f t="shared" si="164"/>
        <v>3.8094202898550726</v>
      </c>
      <c r="ES75" s="66">
        <f t="shared" si="256"/>
        <v>3</v>
      </c>
      <c r="ET75" s="66">
        <f t="shared" si="165"/>
        <v>0.80942028985507264</v>
      </c>
      <c r="EU75" s="66">
        <f t="shared" si="257"/>
        <v>48.565217391304358</v>
      </c>
      <c r="EV75" s="66">
        <f t="shared" si="258"/>
        <v>49</v>
      </c>
      <c r="EW75" s="66">
        <f t="shared" si="166"/>
        <v>3</v>
      </c>
      <c r="EX75" s="66">
        <f t="shared" si="167"/>
        <v>49</v>
      </c>
      <c r="EY75" s="66">
        <f t="shared" si="168"/>
        <v>24</v>
      </c>
      <c r="EZ75" s="66">
        <f t="shared" si="169"/>
        <v>469</v>
      </c>
      <c r="FA75" s="66">
        <f t="shared" si="138"/>
        <v>7.8166666666666664</v>
      </c>
      <c r="FB75" s="66">
        <f t="shared" si="170"/>
        <v>31.816666666666666</v>
      </c>
      <c r="FC75" s="66">
        <f t="shared" si="171"/>
        <v>1.7675925925925926</v>
      </c>
      <c r="FD75" s="66">
        <f t="shared" si="141"/>
        <v>1</v>
      </c>
      <c r="FE75" s="66">
        <f t="shared" si="172"/>
        <v>0.7675925925925926</v>
      </c>
      <c r="FF75" s="66">
        <f t="shared" si="143"/>
        <v>46.055555555555557</v>
      </c>
      <c r="FG75" s="66">
        <f t="shared" si="144"/>
        <v>46</v>
      </c>
      <c r="FH75" s="66">
        <f t="shared" si="173"/>
        <v>1</v>
      </c>
      <c r="FI75" s="66">
        <f t="shared" si="174"/>
        <v>46</v>
      </c>
    </row>
    <row r="76" spans="1:166">
      <c r="A76" s="175">
        <v>75</v>
      </c>
      <c r="B76" s="166">
        <v>24</v>
      </c>
      <c r="C76" s="72">
        <v>40735</v>
      </c>
      <c r="D76" s="93">
        <f t="shared" si="175"/>
        <v>7</v>
      </c>
      <c r="E76" s="9" t="s">
        <v>39</v>
      </c>
      <c r="F76" s="166">
        <v>20</v>
      </c>
      <c r="G76" s="10" t="s">
        <v>38</v>
      </c>
      <c r="H76" s="10" t="s">
        <v>341</v>
      </c>
      <c r="I76" s="10" t="s">
        <v>342</v>
      </c>
      <c r="J76" s="11">
        <v>0.71458333333333324</v>
      </c>
      <c r="K76" s="73">
        <v>3667.39</v>
      </c>
      <c r="L76" s="10" t="s">
        <v>33</v>
      </c>
      <c r="M76" s="166">
        <v>58</v>
      </c>
      <c r="N76" s="166">
        <v>1</v>
      </c>
      <c r="O76" s="10" t="s">
        <v>278</v>
      </c>
      <c r="P76" s="11">
        <v>0.71458333333333324</v>
      </c>
      <c r="Q76" s="11">
        <v>0.71458333333333324</v>
      </c>
      <c r="R76" s="12">
        <f t="shared" si="176"/>
        <v>0</v>
      </c>
      <c r="S76" s="13">
        <f t="shared" si="177"/>
        <v>0</v>
      </c>
      <c r="T76" s="13">
        <f t="shared" si="178"/>
        <v>0</v>
      </c>
      <c r="U76" s="11">
        <v>0.72569444444444453</v>
      </c>
      <c r="V76" s="12">
        <f t="shared" si="179"/>
        <v>1.1111111111111294E-2</v>
      </c>
      <c r="W76" s="13">
        <f t="shared" si="180"/>
        <v>0</v>
      </c>
      <c r="X76" s="13">
        <f t="shared" si="181"/>
        <v>16</v>
      </c>
      <c r="Y76" s="11">
        <v>0.72777777777777775</v>
      </c>
      <c r="Z76" s="12">
        <f t="shared" si="182"/>
        <v>2.0833333333332149E-3</v>
      </c>
      <c r="AA76" s="13">
        <f t="shared" si="183"/>
        <v>0</v>
      </c>
      <c r="AB76" s="13">
        <f t="shared" si="184"/>
        <v>3</v>
      </c>
      <c r="AC76" s="11">
        <v>0.74305555555555547</v>
      </c>
      <c r="AD76" s="12">
        <f t="shared" si="185"/>
        <v>1.5277777777777724E-2</v>
      </c>
      <c r="AE76" s="13">
        <f t="shared" si="186"/>
        <v>0</v>
      </c>
      <c r="AF76" s="13">
        <f t="shared" si="187"/>
        <v>22</v>
      </c>
      <c r="AG76" s="11">
        <v>0.74652777777777779</v>
      </c>
      <c r="AH76" s="11">
        <v>0.8125</v>
      </c>
      <c r="AI76" s="12">
        <f t="shared" si="188"/>
        <v>6.597222222222221E-2</v>
      </c>
      <c r="AJ76" s="90">
        <f t="shared" si="189"/>
        <v>1</v>
      </c>
      <c r="AK76" s="90">
        <f t="shared" si="190"/>
        <v>35</v>
      </c>
      <c r="AL76" s="11">
        <v>0.74652777777777779</v>
      </c>
      <c r="AM76" s="11">
        <v>0.8125</v>
      </c>
      <c r="AN76" s="12">
        <f t="shared" si="191"/>
        <v>6.597222222222221E-2</v>
      </c>
      <c r="AO76" s="13">
        <f t="shared" si="192"/>
        <v>1</v>
      </c>
      <c r="AP76" s="13">
        <f t="shared" si="193"/>
        <v>35</v>
      </c>
      <c r="AQ76" s="11">
        <v>0.82013888888888886</v>
      </c>
      <c r="AR76" s="12">
        <f t="shared" si="194"/>
        <v>7.6388888888888618E-3</v>
      </c>
      <c r="AS76" s="90">
        <f t="shared" si="195"/>
        <v>0</v>
      </c>
      <c r="AT76" s="13">
        <f t="shared" si="196"/>
        <v>11</v>
      </c>
      <c r="AU76" s="11">
        <v>0.82152777777777775</v>
      </c>
      <c r="AV76" s="12">
        <f t="shared" si="197"/>
        <v>1.388888888888884E-3</v>
      </c>
      <c r="AW76" s="13">
        <f t="shared" si="198"/>
        <v>0</v>
      </c>
      <c r="AX76" s="13">
        <f t="shared" si="199"/>
        <v>2</v>
      </c>
      <c r="AY76" s="11">
        <v>0.92083333333333339</v>
      </c>
      <c r="AZ76" s="12">
        <f t="shared" si="200"/>
        <v>9.9305555555555647E-2</v>
      </c>
      <c r="BA76" s="90">
        <f t="shared" si="201"/>
        <v>2</v>
      </c>
      <c r="BB76" s="90">
        <f t="shared" si="202"/>
        <v>23</v>
      </c>
      <c r="BC76" s="11">
        <v>0.92083333333333339</v>
      </c>
      <c r="BD76" s="11">
        <v>0.92083333333333339</v>
      </c>
      <c r="BE76" s="12">
        <f t="shared" si="203"/>
        <v>0</v>
      </c>
      <c r="BF76" s="13">
        <f t="shared" si="204"/>
        <v>0</v>
      </c>
      <c r="BG76" s="13">
        <f t="shared" si="205"/>
        <v>0</v>
      </c>
      <c r="BH76" s="11">
        <v>0.92083333333333339</v>
      </c>
      <c r="BI76" s="11">
        <v>0.92083333333333339</v>
      </c>
      <c r="BJ76" s="93"/>
      <c r="BK76" s="69">
        <f t="shared" si="148"/>
        <v>0</v>
      </c>
      <c r="BL76" s="13">
        <f t="shared" si="149"/>
        <v>0</v>
      </c>
      <c r="BM76" s="13">
        <f t="shared" si="150"/>
        <v>0</v>
      </c>
      <c r="BN76" s="11">
        <v>0.93194444444444446</v>
      </c>
      <c r="BO76" s="12">
        <f t="shared" si="206"/>
        <v>1.1111111111111072E-2</v>
      </c>
      <c r="BP76" s="90">
        <f t="shared" si="207"/>
        <v>0</v>
      </c>
      <c r="BQ76" s="90">
        <f t="shared" si="208"/>
        <v>16</v>
      </c>
      <c r="BR76" s="11">
        <v>0.9375</v>
      </c>
      <c r="BS76" s="12">
        <f t="shared" si="209"/>
        <v>5.5555555555555358E-3</v>
      </c>
      <c r="BT76" s="90">
        <f t="shared" si="210"/>
        <v>0</v>
      </c>
      <c r="BU76" s="90">
        <f t="shared" si="211"/>
        <v>8</v>
      </c>
      <c r="BV76" s="11">
        <v>0.9375</v>
      </c>
      <c r="BW76" s="11">
        <v>0.93888888888888899</v>
      </c>
      <c r="BX76" s="12">
        <f t="shared" si="212"/>
        <v>1.388888888888995E-3</v>
      </c>
      <c r="BY76" s="13">
        <f t="shared" si="213"/>
        <v>0</v>
      </c>
      <c r="BZ76" s="13">
        <f t="shared" si="214"/>
        <v>2</v>
      </c>
      <c r="CA76" s="12">
        <f t="shared" si="215"/>
        <v>0.22430555555555576</v>
      </c>
      <c r="CB76" s="13">
        <f t="shared" si="216"/>
        <v>5</v>
      </c>
      <c r="CC76" s="13">
        <f t="shared" si="217"/>
        <v>23</v>
      </c>
      <c r="CD76" s="12">
        <f t="shared" si="147"/>
        <v>3.9583333333333193E-2</v>
      </c>
      <c r="CE76" s="13">
        <f t="shared" si="218"/>
        <v>0</v>
      </c>
      <c r="CF76" s="13">
        <f t="shared" si="219"/>
        <v>57</v>
      </c>
      <c r="CG76" s="12">
        <f t="shared" si="252"/>
        <v>6.597222222222221E-2</v>
      </c>
      <c r="CH76" s="13">
        <f t="shared" si="220"/>
        <v>1</v>
      </c>
      <c r="CI76" s="13">
        <f t="shared" si="221"/>
        <v>35</v>
      </c>
      <c r="CJ76" s="12">
        <f t="shared" si="253"/>
        <v>9.9305555555555647E-2</v>
      </c>
      <c r="CK76" s="13">
        <f t="shared" si="222"/>
        <v>2</v>
      </c>
      <c r="CL76" s="13">
        <f t="shared" si="223"/>
        <v>23</v>
      </c>
      <c r="CM76" s="69">
        <f t="shared" si="151"/>
        <v>0</v>
      </c>
      <c r="CN76" s="70">
        <f t="shared" si="152"/>
        <v>0</v>
      </c>
      <c r="CO76" s="13">
        <f t="shared" si="153"/>
        <v>0</v>
      </c>
      <c r="CP76" s="12">
        <f t="shared" si="224"/>
        <v>4.8611111111111209E-2</v>
      </c>
      <c r="CQ76" s="13">
        <f t="shared" si="225"/>
        <v>1</v>
      </c>
      <c r="CR76" s="13">
        <f t="shared" si="226"/>
        <v>10</v>
      </c>
      <c r="CS76" s="11">
        <v>0</v>
      </c>
      <c r="CT76" s="13">
        <f t="shared" si="227"/>
        <v>0</v>
      </c>
      <c r="CU76" s="13">
        <f t="shared" si="228"/>
        <v>0</v>
      </c>
      <c r="CV76" s="11">
        <v>3.8194444444444441E-2</v>
      </c>
      <c r="CW76" s="13">
        <f t="shared" si="229"/>
        <v>0</v>
      </c>
      <c r="CX76" s="13">
        <f t="shared" si="230"/>
        <v>55</v>
      </c>
      <c r="CY76" s="11">
        <v>0</v>
      </c>
      <c r="CZ76" s="13">
        <f t="shared" si="231"/>
        <v>0</v>
      </c>
      <c r="DA76" s="13">
        <f t="shared" si="232"/>
        <v>0</v>
      </c>
      <c r="DB76" s="11">
        <v>0</v>
      </c>
      <c r="DC76" s="13">
        <f t="shared" si="233"/>
        <v>0</v>
      </c>
      <c r="DD76" s="13">
        <f t="shared" si="234"/>
        <v>0</v>
      </c>
      <c r="DE76" s="11">
        <v>1.2499999999999999E-2</v>
      </c>
      <c r="DF76" s="13">
        <f t="shared" si="235"/>
        <v>0</v>
      </c>
      <c r="DG76" s="13">
        <f t="shared" si="236"/>
        <v>18</v>
      </c>
      <c r="DH76" s="11">
        <v>0</v>
      </c>
      <c r="DI76" s="13">
        <f t="shared" si="237"/>
        <v>0</v>
      </c>
      <c r="DJ76" s="13">
        <f t="shared" si="238"/>
        <v>0</v>
      </c>
      <c r="DK76" s="11">
        <v>0</v>
      </c>
      <c r="DL76" s="35">
        <f t="shared" si="239"/>
        <v>0</v>
      </c>
      <c r="DM76" s="61">
        <f t="shared" si="240"/>
        <v>0</v>
      </c>
      <c r="DN76" s="66">
        <f t="shared" si="129"/>
        <v>261410.72</v>
      </c>
      <c r="DO76" s="74">
        <f t="shared" si="243"/>
        <v>4286</v>
      </c>
      <c r="DP76" s="66">
        <f t="shared" si="262"/>
        <v>63.230862068965514</v>
      </c>
      <c r="DQ76" s="66">
        <f t="shared" si="241"/>
        <v>60.991768548763417</v>
      </c>
      <c r="DR76" s="66">
        <f t="shared" si="259"/>
        <v>56</v>
      </c>
      <c r="DS76" s="75">
        <f t="shared" si="259"/>
        <v>811</v>
      </c>
      <c r="DT76" s="66">
        <f t="shared" si="260"/>
        <v>13.516666666666667</v>
      </c>
      <c r="DU76" s="66">
        <f t="shared" si="261"/>
        <v>69.516666666666666</v>
      </c>
      <c r="DV76" s="66">
        <f t="shared" si="110"/>
        <v>2.8965277777777776</v>
      </c>
      <c r="DW76" s="66">
        <f t="shared" si="254"/>
        <v>2</v>
      </c>
      <c r="DX76" s="66">
        <f t="shared" si="244"/>
        <v>0.89652777777777759</v>
      </c>
      <c r="DY76" s="66">
        <f t="shared" si="245"/>
        <v>53.791666666666657</v>
      </c>
      <c r="DZ76" s="66">
        <f t="shared" si="242"/>
        <v>54</v>
      </c>
      <c r="EA76" s="66">
        <f t="shared" si="246"/>
        <v>2</v>
      </c>
      <c r="EB76" s="66">
        <f t="shared" si="247"/>
        <v>54</v>
      </c>
      <c r="EC76" s="66">
        <f t="shared" si="154"/>
        <v>39</v>
      </c>
      <c r="ED76" s="66">
        <f t="shared" si="155"/>
        <v>696</v>
      </c>
      <c r="EE76" s="66">
        <f t="shared" si="248"/>
        <v>11.6</v>
      </c>
      <c r="EF76" s="66">
        <f t="shared" si="156"/>
        <v>50.6</v>
      </c>
      <c r="EG76" s="66">
        <f t="shared" si="157"/>
        <v>2.1083333333333334</v>
      </c>
      <c r="EH76" s="66">
        <f t="shared" si="249"/>
        <v>2</v>
      </c>
      <c r="EI76" s="66">
        <f t="shared" si="158"/>
        <v>0.10833333333333339</v>
      </c>
      <c r="EJ76" s="66">
        <f t="shared" si="250"/>
        <v>6.5000000000000036</v>
      </c>
      <c r="EK76" s="66">
        <f t="shared" si="251"/>
        <v>7</v>
      </c>
      <c r="EL76" s="66">
        <f t="shared" si="159"/>
        <v>2</v>
      </c>
      <c r="EM76" s="66">
        <f t="shared" si="160"/>
        <v>7</v>
      </c>
      <c r="EN76" s="66">
        <f t="shared" si="161"/>
        <v>79</v>
      </c>
      <c r="EO76" s="66">
        <f t="shared" si="162"/>
        <v>660</v>
      </c>
      <c r="EP76" s="66">
        <f t="shared" si="255"/>
        <v>11</v>
      </c>
      <c r="EQ76" s="66">
        <f t="shared" si="163"/>
        <v>90</v>
      </c>
      <c r="ER76" s="66">
        <f t="shared" si="164"/>
        <v>3.75</v>
      </c>
      <c r="ES76" s="66">
        <f t="shared" si="256"/>
        <v>3</v>
      </c>
      <c r="ET76" s="66">
        <f t="shared" si="165"/>
        <v>0.75</v>
      </c>
      <c r="EU76" s="66">
        <f t="shared" si="257"/>
        <v>45</v>
      </c>
      <c r="EV76" s="66">
        <f t="shared" si="258"/>
        <v>45</v>
      </c>
      <c r="EW76" s="66">
        <f t="shared" si="166"/>
        <v>3</v>
      </c>
      <c r="EX76" s="66">
        <f t="shared" si="167"/>
        <v>45</v>
      </c>
      <c r="EY76" s="66">
        <f t="shared" si="168"/>
        <v>24</v>
      </c>
      <c r="EZ76" s="66">
        <f t="shared" si="169"/>
        <v>469</v>
      </c>
      <c r="FA76" s="66">
        <f t="shared" si="138"/>
        <v>7.8166666666666664</v>
      </c>
      <c r="FB76" s="66">
        <f t="shared" si="170"/>
        <v>31.816666666666666</v>
      </c>
      <c r="FC76" s="66" t="e">
        <f t="shared" si="171"/>
        <v>#DIV/0!</v>
      </c>
      <c r="FD76" s="66" t="e">
        <f t="shared" si="141"/>
        <v>#DIV/0!</v>
      </c>
      <c r="FE76" s="66" t="e">
        <f t="shared" si="172"/>
        <v>#DIV/0!</v>
      </c>
      <c r="FF76" s="66" t="e">
        <f t="shared" si="143"/>
        <v>#DIV/0!</v>
      </c>
      <c r="FG76" s="66" t="e">
        <f t="shared" si="144"/>
        <v>#DIV/0!</v>
      </c>
      <c r="FH76" s="66" t="e">
        <f t="shared" si="173"/>
        <v>#DIV/0!</v>
      </c>
      <c r="FI76" s="66" t="e">
        <f t="shared" si="174"/>
        <v>#DIV/0!</v>
      </c>
    </row>
    <row r="77" spans="1:166" ht="30">
      <c r="A77" s="199">
        <v>76</v>
      </c>
      <c r="B77" s="166">
        <v>25</v>
      </c>
      <c r="C77" s="72">
        <v>40736</v>
      </c>
      <c r="D77" s="93">
        <f t="shared" si="175"/>
        <v>7</v>
      </c>
      <c r="E77" s="9" t="s">
        <v>39</v>
      </c>
      <c r="F77" s="166">
        <v>21</v>
      </c>
      <c r="G77" s="10" t="s">
        <v>38</v>
      </c>
      <c r="H77" s="10" t="s">
        <v>346</v>
      </c>
      <c r="I77" s="10" t="s">
        <v>347</v>
      </c>
      <c r="J77" s="11">
        <v>0.25694444444444448</v>
      </c>
      <c r="K77" s="73">
        <v>3599.21</v>
      </c>
      <c r="L77" s="10" t="s">
        <v>34</v>
      </c>
      <c r="M77" s="166">
        <v>58</v>
      </c>
      <c r="N77" s="166">
        <v>1</v>
      </c>
      <c r="O77" s="10" t="s">
        <v>260</v>
      </c>
      <c r="P77" s="11">
        <v>0.25694444444444448</v>
      </c>
      <c r="Q77" s="11">
        <v>0.25694444444444448</v>
      </c>
      <c r="R77" s="12">
        <f t="shared" si="176"/>
        <v>0</v>
      </c>
      <c r="S77" s="13">
        <f t="shared" si="177"/>
        <v>0</v>
      </c>
      <c r="T77" s="13">
        <f t="shared" si="178"/>
        <v>0</v>
      </c>
      <c r="U77" s="11">
        <v>0.2638888888888889</v>
      </c>
      <c r="V77" s="12">
        <f t="shared" si="179"/>
        <v>6.9444444444444198E-3</v>
      </c>
      <c r="W77" s="13">
        <f t="shared" si="180"/>
        <v>0</v>
      </c>
      <c r="X77" s="13">
        <f t="shared" si="181"/>
        <v>10</v>
      </c>
      <c r="Y77" s="11">
        <v>0.27083333333333331</v>
      </c>
      <c r="Z77" s="12">
        <f t="shared" si="182"/>
        <v>6.9444444444444198E-3</v>
      </c>
      <c r="AA77" s="13">
        <f t="shared" si="183"/>
        <v>0</v>
      </c>
      <c r="AB77" s="13">
        <f t="shared" si="184"/>
        <v>10</v>
      </c>
      <c r="AC77" s="11">
        <v>0.81597222222222221</v>
      </c>
      <c r="AD77" s="12">
        <f t="shared" si="185"/>
        <v>0.54513888888888884</v>
      </c>
      <c r="AE77" s="13">
        <f t="shared" si="186"/>
        <v>13</v>
      </c>
      <c r="AF77" s="13">
        <f t="shared" si="187"/>
        <v>5</v>
      </c>
      <c r="AG77" s="11">
        <v>0.81666666666666676</v>
      </c>
      <c r="AH77" s="11">
        <v>0.85138888888888886</v>
      </c>
      <c r="AI77" s="12">
        <f t="shared" si="188"/>
        <v>3.4722222222222099E-2</v>
      </c>
      <c r="AJ77" s="90">
        <f t="shared" si="189"/>
        <v>0</v>
      </c>
      <c r="AK77" s="90">
        <f t="shared" si="190"/>
        <v>50</v>
      </c>
      <c r="AL77" s="11">
        <v>0.81666666666666676</v>
      </c>
      <c r="AM77" s="11">
        <v>0.85138888888888886</v>
      </c>
      <c r="AN77" s="12">
        <f t="shared" si="191"/>
        <v>3.4722222222222099E-2</v>
      </c>
      <c r="AO77" s="13">
        <f t="shared" si="192"/>
        <v>0</v>
      </c>
      <c r="AP77" s="13">
        <f t="shared" si="193"/>
        <v>50</v>
      </c>
      <c r="AQ77" s="11">
        <v>0.85277777777777775</v>
      </c>
      <c r="AR77" s="12">
        <f t="shared" si="194"/>
        <v>1.388888888888884E-3</v>
      </c>
      <c r="AS77" s="90">
        <f t="shared" si="195"/>
        <v>0</v>
      </c>
      <c r="AT77" s="13">
        <f t="shared" si="196"/>
        <v>2</v>
      </c>
      <c r="AU77" s="11">
        <v>0.86597222222222225</v>
      </c>
      <c r="AV77" s="12">
        <f t="shared" si="197"/>
        <v>1.3194444444444509E-2</v>
      </c>
      <c r="AW77" s="13">
        <f t="shared" si="198"/>
        <v>0</v>
      </c>
      <c r="AX77" s="13">
        <f t="shared" si="199"/>
        <v>19</v>
      </c>
      <c r="AY77" s="11">
        <v>1.0194444444444444</v>
      </c>
      <c r="AZ77" s="12">
        <f t="shared" si="200"/>
        <v>0.15347222222222212</v>
      </c>
      <c r="BA77" s="90">
        <f t="shared" si="201"/>
        <v>3</v>
      </c>
      <c r="BB77" s="90">
        <f t="shared" si="202"/>
        <v>41</v>
      </c>
      <c r="BC77" s="11">
        <v>0.86736111111111114</v>
      </c>
      <c r="BD77" s="11">
        <v>1.0208333333333333</v>
      </c>
      <c r="BE77" s="12">
        <f t="shared" si="203"/>
        <v>0.15347222222222212</v>
      </c>
      <c r="BF77" s="13">
        <f t="shared" si="204"/>
        <v>3</v>
      </c>
      <c r="BG77" s="13">
        <f t="shared" si="205"/>
        <v>41</v>
      </c>
      <c r="BH77" s="11">
        <v>0.88194444444444453</v>
      </c>
      <c r="BI77" s="11">
        <v>1.0277777777777779</v>
      </c>
      <c r="BJ77" s="93">
        <v>19</v>
      </c>
      <c r="BK77" s="69">
        <f t="shared" si="148"/>
        <v>0.14583333333333337</v>
      </c>
      <c r="BL77" s="13">
        <f t="shared" si="149"/>
        <v>3</v>
      </c>
      <c r="BM77" s="13">
        <f t="shared" si="150"/>
        <v>30</v>
      </c>
      <c r="BN77" s="11">
        <v>1.04375</v>
      </c>
      <c r="BO77" s="12">
        <f t="shared" si="206"/>
        <v>2.2916666666666696E-2</v>
      </c>
      <c r="BP77" s="90">
        <f t="shared" si="207"/>
        <v>0</v>
      </c>
      <c r="BQ77" s="90">
        <f t="shared" si="208"/>
        <v>33</v>
      </c>
      <c r="BR77" s="11">
        <v>1.0506944444444444</v>
      </c>
      <c r="BS77" s="12">
        <f t="shared" si="209"/>
        <v>6.9444444444444198E-3</v>
      </c>
      <c r="BT77" s="90">
        <f t="shared" si="210"/>
        <v>0</v>
      </c>
      <c r="BU77" s="90">
        <f t="shared" si="211"/>
        <v>10</v>
      </c>
      <c r="BV77" s="11">
        <v>1.0506944444444444</v>
      </c>
      <c r="BW77" s="11">
        <v>1.0555555555555556</v>
      </c>
      <c r="BX77" s="12">
        <f t="shared" si="212"/>
        <v>4.8611111111112049E-3</v>
      </c>
      <c r="BY77" s="13">
        <f t="shared" si="213"/>
        <v>0</v>
      </c>
      <c r="BZ77" s="13">
        <f t="shared" si="214"/>
        <v>7</v>
      </c>
      <c r="CA77" s="12">
        <f t="shared" si="215"/>
        <v>0.79861111111111116</v>
      </c>
      <c r="CB77" s="13">
        <f t="shared" si="216"/>
        <v>19</v>
      </c>
      <c r="CC77" s="13">
        <f t="shared" si="217"/>
        <v>10</v>
      </c>
      <c r="CD77" s="12">
        <f t="shared" si="147"/>
        <v>0.57638888888888884</v>
      </c>
      <c r="CE77" s="13">
        <f t="shared" si="218"/>
        <v>13</v>
      </c>
      <c r="CF77" s="13">
        <f t="shared" si="219"/>
        <v>50</v>
      </c>
      <c r="CG77" s="12">
        <f t="shared" si="252"/>
        <v>3.4722222222222099E-2</v>
      </c>
      <c r="CH77" s="13">
        <f t="shared" si="220"/>
        <v>0</v>
      </c>
      <c r="CI77" s="13">
        <f t="shared" si="221"/>
        <v>50</v>
      </c>
      <c r="CJ77" s="12">
        <f t="shared" si="253"/>
        <v>0.15347222222222212</v>
      </c>
      <c r="CK77" s="13">
        <f t="shared" si="222"/>
        <v>3</v>
      </c>
      <c r="CL77" s="13">
        <f t="shared" si="223"/>
        <v>41</v>
      </c>
      <c r="CM77" s="69">
        <f t="shared" si="151"/>
        <v>0.14583333333333337</v>
      </c>
      <c r="CN77" s="70">
        <f t="shared" si="152"/>
        <v>3</v>
      </c>
      <c r="CO77" s="13">
        <f t="shared" si="153"/>
        <v>30</v>
      </c>
      <c r="CP77" s="12">
        <f t="shared" si="224"/>
        <v>9.5138888888888801E-2</v>
      </c>
      <c r="CQ77" s="13">
        <f t="shared" si="225"/>
        <v>2</v>
      </c>
      <c r="CR77" s="13">
        <f t="shared" si="226"/>
        <v>17</v>
      </c>
      <c r="CS77" s="11">
        <v>0</v>
      </c>
      <c r="CT77" s="13">
        <f t="shared" si="227"/>
        <v>0</v>
      </c>
      <c r="CU77" s="13">
        <f t="shared" si="228"/>
        <v>0</v>
      </c>
      <c r="CV77" s="11">
        <v>0</v>
      </c>
      <c r="CW77" s="13">
        <f t="shared" si="229"/>
        <v>0</v>
      </c>
      <c r="CX77" s="13">
        <f t="shared" si="230"/>
        <v>0</v>
      </c>
      <c r="CY77" s="11">
        <v>0</v>
      </c>
      <c r="CZ77" s="13">
        <f t="shared" si="231"/>
        <v>0</v>
      </c>
      <c r="DA77" s="13">
        <f t="shared" si="232"/>
        <v>0</v>
      </c>
      <c r="DB77" s="11">
        <v>0</v>
      </c>
      <c r="DC77" s="13">
        <f t="shared" si="233"/>
        <v>0</v>
      </c>
      <c r="DD77" s="13">
        <f t="shared" si="234"/>
        <v>0</v>
      </c>
      <c r="DE77" s="11">
        <v>2.7777777777777779E-3</v>
      </c>
      <c r="DF77" s="13">
        <f t="shared" si="235"/>
        <v>0</v>
      </c>
      <c r="DG77" s="13">
        <f t="shared" si="236"/>
        <v>4</v>
      </c>
      <c r="DH77" s="11">
        <v>5.5555555555555552E-2</v>
      </c>
      <c r="DI77" s="13">
        <f t="shared" si="237"/>
        <v>1</v>
      </c>
      <c r="DJ77" s="13">
        <f t="shared" si="238"/>
        <v>20</v>
      </c>
      <c r="DK77" s="11">
        <v>0</v>
      </c>
      <c r="DL77" s="35">
        <f t="shared" si="239"/>
        <v>0</v>
      </c>
      <c r="DM77" s="61">
        <f t="shared" si="240"/>
        <v>0</v>
      </c>
      <c r="DN77" s="66">
        <f t="shared" si="129"/>
        <v>265009.93</v>
      </c>
      <c r="DO77" s="74">
        <f t="shared" si="243"/>
        <v>4344</v>
      </c>
      <c r="DP77" s="66">
        <f t="shared" si="262"/>
        <v>62.055344827586211</v>
      </c>
      <c r="DQ77" s="66">
        <f t="shared" si="241"/>
        <v>61.005969152854512</v>
      </c>
      <c r="DR77" s="66">
        <f t="shared" si="259"/>
        <v>69</v>
      </c>
      <c r="DS77" s="75">
        <f t="shared" si="259"/>
        <v>861</v>
      </c>
      <c r="DT77" s="66">
        <f t="shared" si="260"/>
        <v>14.35</v>
      </c>
      <c r="DU77" s="66">
        <f t="shared" si="261"/>
        <v>83.35</v>
      </c>
      <c r="DV77" s="66">
        <f t="shared" si="110"/>
        <v>3.3339999999999996</v>
      </c>
      <c r="DW77" s="66">
        <f t="shared" si="254"/>
        <v>3</v>
      </c>
      <c r="DX77" s="66">
        <f t="shared" si="244"/>
        <v>0.33399999999999963</v>
      </c>
      <c r="DY77" s="66">
        <f t="shared" si="245"/>
        <v>20.039999999999978</v>
      </c>
      <c r="DZ77" s="66">
        <f t="shared" si="242"/>
        <v>21</v>
      </c>
      <c r="EA77" s="66">
        <f t="shared" si="246"/>
        <v>3</v>
      </c>
      <c r="EB77" s="66">
        <f t="shared" si="247"/>
        <v>21</v>
      </c>
      <c r="EC77" s="66">
        <f t="shared" si="154"/>
        <v>39</v>
      </c>
      <c r="ED77" s="66">
        <f t="shared" si="155"/>
        <v>746</v>
      </c>
      <c r="EE77" s="66">
        <f t="shared" si="248"/>
        <v>12.433333333333334</v>
      </c>
      <c r="EF77" s="66">
        <f t="shared" si="156"/>
        <v>51.433333333333337</v>
      </c>
      <c r="EG77" s="66">
        <f t="shared" si="157"/>
        <v>2.0573333333333337</v>
      </c>
      <c r="EH77" s="66">
        <f t="shared" si="249"/>
        <v>2</v>
      </c>
      <c r="EI77" s="66">
        <f t="shared" si="158"/>
        <v>5.733333333333368E-2</v>
      </c>
      <c r="EJ77" s="66">
        <f t="shared" si="250"/>
        <v>3.4400000000000208</v>
      </c>
      <c r="EK77" s="66">
        <f t="shared" si="251"/>
        <v>4</v>
      </c>
      <c r="EL77" s="66">
        <f t="shared" si="159"/>
        <v>2</v>
      </c>
      <c r="EM77" s="66">
        <f t="shared" si="160"/>
        <v>4</v>
      </c>
      <c r="EN77" s="66">
        <f t="shared" si="161"/>
        <v>82</v>
      </c>
      <c r="EO77" s="66">
        <f t="shared" si="162"/>
        <v>701</v>
      </c>
      <c r="EP77" s="66">
        <f t="shared" si="255"/>
        <v>11.683333333333334</v>
      </c>
      <c r="EQ77" s="66">
        <f t="shared" si="163"/>
        <v>93.683333333333337</v>
      </c>
      <c r="ER77" s="66">
        <f t="shared" si="164"/>
        <v>3.7473333333333336</v>
      </c>
      <c r="ES77" s="66">
        <f t="shared" si="256"/>
        <v>3</v>
      </c>
      <c r="ET77" s="66">
        <f t="shared" si="165"/>
        <v>0.74733333333333363</v>
      </c>
      <c r="EU77" s="66">
        <f t="shared" si="257"/>
        <v>44.840000000000018</v>
      </c>
      <c r="EV77" s="66">
        <f t="shared" si="258"/>
        <v>45</v>
      </c>
      <c r="EW77" s="66">
        <f t="shared" si="166"/>
        <v>3</v>
      </c>
      <c r="EX77" s="66">
        <f t="shared" si="167"/>
        <v>45</v>
      </c>
      <c r="EY77" s="66">
        <f t="shared" si="168"/>
        <v>27</v>
      </c>
      <c r="EZ77" s="66">
        <f t="shared" si="169"/>
        <v>499</v>
      </c>
      <c r="FA77" s="66">
        <f t="shared" si="138"/>
        <v>8.3166666666666664</v>
      </c>
      <c r="FB77" s="66">
        <f t="shared" si="170"/>
        <v>35.316666666666663</v>
      </c>
      <c r="FC77" s="66">
        <f t="shared" si="171"/>
        <v>1.8587719298245613</v>
      </c>
      <c r="FD77" s="66">
        <f t="shared" si="141"/>
        <v>1</v>
      </c>
      <c r="FE77" s="66">
        <f t="shared" si="172"/>
        <v>0.8587719298245613</v>
      </c>
      <c r="FF77" s="66">
        <f t="shared" si="143"/>
        <v>51.526315789473678</v>
      </c>
      <c r="FG77" s="66">
        <f t="shared" si="144"/>
        <v>52</v>
      </c>
      <c r="FH77" s="66">
        <f t="shared" si="173"/>
        <v>1</v>
      </c>
      <c r="FI77" s="66">
        <f t="shared" si="174"/>
        <v>52</v>
      </c>
    </row>
    <row r="78" spans="1:166">
      <c r="A78" s="175">
        <v>77</v>
      </c>
      <c r="B78" s="166">
        <v>26</v>
      </c>
      <c r="C78" s="72">
        <v>40737</v>
      </c>
      <c r="D78" s="93">
        <f t="shared" si="175"/>
        <v>7</v>
      </c>
      <c r="E78" s="9" t="s">
        <v>171</v>
      </c>
      <c r="F78" s="166">
        <v>4</v>
      </c>
      <c r="G78" s="10" t="s">
        <v>325</v>
      </c>
      <c r="H78" s="10" t="s">
        <v>345</v>
      </c>
      <c r="I78" s="10" t="s">
        <v>308</v>
      </c>
      <c r="J78" s="11">
        <v>0.5</v>
      </c>
      <c r="K78" s="73">
        <v>3408.93</v>
      </c>
      <c r="L78" s="10" t="s">
        <v>34</v>
      </c>
      <c r="M78" s="166">
        <v>55</v>
      </c>
      <c r="N78" s="166">
        <v>4</v>
      </c>
      <c r="O78" s="10" t="s">
        <v>260</v>
      </c>
      <c r="P78" s="11">
        <v>0.5</v>
      </c>
      <c r="Q78" s="11">
        <v>0.5</v>
      </c>
      <c r="R78" s="12">
        <f t="shared" si="176"/>
        <v>0</v>
      </c>
      <c r="S78" s="13">
        <f t="shared" si="177"/>
        <v>0</v>
      </c>
      <c r="T78" s="13">
        <f t="shared" si="178"/>
        <v>0</v>
      </c>
      <c r="U78" s="11">
        <v>0.51041666666666663</v>
      </c>
      <c r="V78" s="12">
        <f t="shared" si="179"/>
        <v>1.041666666666663E-2</v>
      </c>
      <c r="W78" s="13">
        <f t="shared" si="180"/>
        <v>0</v>
      </c>
      <c r="X78" s="13">
        <f t="shared" si="181"/>
        <v>15</v>
      </c>
      <c r="Y78" s="11">
        <v>0.51388888888888895</v>
      </c>
      <c r="Z78" s="12">
        <f t="shared" si="182"/>
        <v>3.4722222222223209E-3</v>
      </c>
      <c r="AA78" s="13">
        <f t="shared" si="183"/>
        <v>0</v>
      </c>
      <c r="AB78" s="13">
        <f t="shared" si="184"/>
        <v>5</v>
      </c>
      <c r="AC78" s="11">
        <v>0.53472222222222221</v>
      </c>
      <c r="AD78" s="12">
        <f t="shared" si="185"/>
        <v>2.0833333333333259E-2</v>
      </c>
      <c r="AE78" s="13">
        <f t="shared" si="186"/>
        <v>0</v>
      </c>
      <c r="AF78" s="13">
        <f t="shared" si="187"/>
        <v>30</v>
      </c>
      <c r="AG78" s="11">
        <v>0.625</v>
      </c>
      <c r="AH78" s="11">
        <v>0.73263888888888884</v>
      </c>
      <c r="AI78" s="12">
        <f t="shared" si="188"/>
        <v>0.10763888888888884</v>
      </c>
      <c r="AJ78" s="90">
        <f t="shared" si="189"/>
        <v>2</v>
      </c>
      <c r="AK78" s="90">
        <f t="shared" si="190"/>
        <v>35</v>
      </c>
      <c r="AL78" s="11">
        <v>0.53472222222222221</v>
      </c>
      <c r="AM78" s="11">
        <v>0.73263888888888884</v>
      </c>
      <c r="AN78" s="12">
        <f t="shared" si="191"/>
        <v>0.19791666666666663</v>
      </c>
      <c r="AO78" s="13">
        <f t="shared" si="192"/>
        <v>4</v>
      </c>
      <c r="AP78" s="13">
        <f t="shared" si="193"/>
        <v>45</v>
      </c>
      <c r="AQ78" s="11">
        <v>0.73611111111111116</v>
      </c>
      <c r="AR78" s="12">
        <f t="shared" si="194"/>
        <v>3.4722222222223209E-3</v>
      </c>
      <c r="AS78" s="90">
        <f t="shared" si="195"/>
        <v>0</v>
      </c>
      <c r="AT78" s="13">
        <f t="shared" si="196"/>
        <v>5</v>
      </c>
      <c r="AU78" s="11">
        <v>0.73749999999999993</v>
      </c>
      <c r="AV78" s="12">
        <f t="shared" si="197"/>
        <v>1.3888888888887729E-3</v>
      </c>
      <c r="AW78" s="13">
        <f t="shared" si="198"/>
        <v>0</v>
      </c>
      <c r="AX78" s="13">
        <f t="shared" si="199"/>
        <v>2</v>
      </c>
      <c r="AY78" s="11">
        <v>0.875</v>
      </c>
      <c r="AZ78" s="12">
        <f t="shared" si="200"/>
        <v>0.13750000000000007</v>
      </c>
      <c r="BA78" s="90">
        <f t="shared" si="201"/>
        <v>3</v>
      </c>
      <c r="BB78" s="90">
        <f t="shared" si="202"/>
        <v>18</v>
      </c>
      <c r="BC78" s="11">
        <v>0.875</v>
      </c>
      <c r="BD78" s="11">
        <v>0.875</v>
      </c>
      <c r="BE78" s="12">
        <f t="shared" si="203"/>
        <v>0</v>
      </c>
      <c r="BF78" s="13">
        <f t="shared" si="204"/>
        <v>0</v>
      </c>
      <c r="BG78" s="13">
        <f t="shared" si="205"/>
        <v>0</v>
      </c>
      <c r="BH78" s="11">
        <v>0.74652777777777779</v>
      </c>
      <c r="BI78" s="68">
        <v>0.88541666666666663</v>
      </c>
      <c r="BJ78" s="93">
        <v>20</v>
      </c>
      <c r="BK78" s="69">
        <f t="shared" si="148"/>
        <v>0.13888888888888884</v>
      </c>
      <c r="BL78" s="13">
        <f t="shared" si="149"/>
        <v>3</v>
      </c>
      <c r="BM78" s="13">
        <f t="shared" si="150"/>
        <v>20</v>
      </c>
      <c r="BN78" s="11">
        <v>0.93055555555555547</v>
      </c>
      <c r="BO78" s="12">
        <f t="shared" si="206"/>
        <v>5.5555555555555469E-2</v>
      </c>
      <c r="BP78" s="90">
        <f t="shared" si="207"/>
        <v>1</v>
      </c>
      <c r="BQ78" s="90">
        <f t="shared" si="208"/>
        <v>20</v>
      </c>
      <c r="BR78" s="11">
        <v>0.9375</v>
      </c>
      <c r="BS78" s="12">
        <f t="shared" si="209"/>
        <v>6.9444444444445308E-3</v>
      </c>
      <c r="BT78" s="90">
        <f t="shared" si="210"/>
        <v>0</v>
      </c>
      <c r="BU78" s="90">
        <f t="shared" si="211"/>
        <v>10</v>
      </c>
      <c r="BV78" s="11">
        <v>0.9375</v>
      </c>
      <c r="BW78" s="11">
        <v>0.94097222222222221</v>
      </c>
      <c r="BX78" s="12">
        <f t="shared" si="212"/>
        <v>3.4722222222222099E-3</v>
      </c>
      <c r="BY78" s="13">
        <f t="shared" si="213"/>
        <v>0</v>
      </c>
      <c r="BZ78" s="13">
        <f t="shared" si="214"/>
        <v>5</v>
      </c>
      <c r="CA78" s="12">
        <f t="shared" si="215"/>
        <v>0.44097222222222221</v>
      </c>
      <c r="CB78" s="13">
        <f t="shared" si="216"/>
        <v>10</v>
      </c>
      <c r="CC78" s="13">
        <f t="shared" si="217"/>
        <v>35</v>
      </c>
      <c r="CD78" s="12">
        <f t="shared" si="147"/>
        <v>8.680555555555558E-2</v>
      </c>
      <c r="CE78" s="13">
        <f t="shared" si="218"/>
        <v>2</v>
      </c>
      <c r="CF78" s="13">
        <f t="shared" si="219"/>
        <v>5</v>
      </c>
      <c r="CG78" s="12">
        <f t="shared" si="252"/>
        <v>0.10763888888888884</v>
      </c>
      <c r="CH78" s="13">
        <f t="shared" si="220"/>
        <v>2</v>
      </c>
      <c r="CI78" s="13">
        <f t="shared" si="221"/>
        <v>35</v>
      </c>
      <c r="CJ78" s="12">
        <f t="shared" si="253"/>
        <v>0.13750000000000007</v>
      </c>
      <c r="CK78" s="13">
        <f t="shared" si="222"/>
        <v>3</v>
      </c>
      <c r="CL78" s="13">
        <f t="shared" si="223"/>
        <v>18</v>
      </c>
      <c r="CM78" s="69">
        <f t="shared" si="151"/>
        <v>0.13888888888888884</v>
      </c>
      <c r="CN78" s="70">
        <f t="shared" si="152"/>
        <v>3</v>
      </c>
      <c r="CO78" s="13">
        <f t="shared" si="153"/>
        <v>20</v>
      </c>
      <c r="CP78" s="12">
        <f t="shared" si="224"/>
        <v>7.7777777777777848E-2</v>
      </c>
      <c r="CQ78" s="13">
        <f t="shared" si="225"/>
        <v>1</v>
      </c>
      <c r="CR78" s="13">
        <f t="shared" si="226"/>
        <v>52</v>
      </c>
      <c r="CS78" s="11">
        <v>0</v>
      </c>
      <c r="CT78" s="13">
        <f t="shared" si="227"/>
        <v>0</v>
      </c>
      <c r="CU78" s="13">
        <f t="shared" si="228"/>
        <v>0</v>
      </c>
      <c r="CV78" s="11">
        <v>0</v>
      </c>
      <c r="CW78" s="13">
        <f t="shared" si="229"/>
        <v>0</v>
      </c>
      <c r="CX78" s="13">
        <f t="shared" si="230"/>
        <v>0</v>
      </c>
      <c r="CY78" s="11">
        <v>0</v>
      </c>
      <c r="CZ78" s="13">
        <f t="shared" si="231"/>
        <v>0</v>
      </c>
      <c r="DA78" s="13">
        <f t="shared" si="232"/>
        <v>0</v>
      </c>
      <c r="DB78" s="11">
        <v>0</v>
      </c>
      <c r="DC78" s="13">
        <f t="shared" si="233"/>
        <v>0</v>
      </c>
      <c r="DD78" s="13">
        <f t="shared" si="234"/>
        <v>0</v>
      </c>
      <c r="DE78" s="11">
        <v>3.5416666666666666E-2</v>
      </c>
      <c r="DF78" s="13">
        <f t="shared" si="235"/>
        <v>0</v>
      </c>
      <c r="DG78" s="13">
        <f t="shared" si="236"/>
        <v>51</v>
      </c>
      <c r="DH78" s="11">
        <v>2.4305555555555556E-2</v>
      </c>
      <c r="DI78" s="13">
        <f t="shared" si="237"/>
        <v>0</v>
      </c>
      <c r="DJ78" s="13">
        <f t="shared" si="238"/>
        <v>35</v>
      </c>
      <c r="DK78" s="11">
        <v>0</v>
      </c>
      <c r="DL78" s="35">
        <f t="shared" si="239"/>
        <v>0</v>
      </c>
      <c r="DM78" s="61">
        <f t="shared" si="240"/>
        <v>0</v>
      </c>
      <c r="DN78" s="66">
        <f t="shared" si="129"/>
        <v>268418.86</v>
      </c>
      <c r="DO78" s="74">
        <f t="shared" si="243"/>
        <v>4399</v>
      </c>
      <c r="DP78" s="66">
        <f t="shared" si="262"/>
        <v>61.98054545454545</v>
      </c>
      <c r="DQ78" s="66">
        <f t="shared" si="241"/>
        <v>61.018154125937713</v>
      </c>
      <c r="DR78" s="66">
        <f t="shared" si="259"/>
        <v>71</v>
      </c>
      <c r="DS78" s="75">
        <f t="shared" si="259"/>
        <v>866</v>
      </c>
      <c r="DT78" s="66">
        <f t="shared" si="260"/>
        <v>14.433333333333334</v>
      </c>
      <c r="DU78" s="66">
        <f t="shared" si="261"/>
        <v>85.433333333333337</v>
      </c>
      <c r="DV78" s="66">
        <f t="shared" si="110"/>
        <v>3.2858974358974362</v>
      </c>
      <c r="DW78" s="66">
        <f t="shared" si="254"/>
        <v>3</v>
      </c>
      <c r="DX78" s="66">
        <f t="shared" si="244"/>
        <v>0.28589743589743621</v>
      </c>
      <c r="DY78" s="66">
        <f t="shared" si="245"/>
        <v>17.153846153846175</v>
      </c>
      <c r="DZ78" s="66">
        <f t="shared" si="242"/>
        <v>18</v>
      </c>
      <c r="EA78" s="66">
        <f t="shared" si="246"/>
        <v>3</v>
      </c>
      <c r="EB78" s="66">
        <f t="shared" si="247"/>
        <v>18</v>
      </c>
      <c r="EC78" s="66">
        <f t="shared" si="154"/>
        <v>41</v>
      </c>
      <c r="ED78" s="66">
        <f t="shared" si="155"/>
        <v>781</v>
      </c>
      <c r="EE78" s="66">
        <f t="shared" si="248"/>
        <v>13.016666666666667</v>
      </c>
      <c r="EF78" s="66">
        <f t="shared" si="156"/>
        <v>54.016666666666666</v>
      </c>
      <c r="EG78" s="66">
        <f t="shared" si="157"/>
        <v>2.0775641025641027</v>
      </c>
      <c r="EH78" s="66">
        <f t="shared" si="249"/>
        <v>2</v>
      </c>
      <c r="EI78" s="66">
        <f t="shared" si="158"/>
        <v>7.7564102564102733E-2</v>
      </c>
      <c r="EJ78" s="66">
        <f t="shared" si="250"/>
        <v>4.653846153846164</v>
      </c>
      <c r="EK78" s="66">
        <f t="shared" si="251"/>
        <v>5</v>
      </c>
      <c r="EL78" s="66">
        <f t="shared" si="159"/>
        <v>2</v>
      </c>
      <c r="EM78" s="66">
        <f t="shared" si="160"/>
        <v>5</v>
      </c>
      <c r="EN78" s="66">
        <f t="shared" si="161"/>
        <v>85</v>
      </c>
      <c r="EO78" s="66">
        <f t="shared" si="162"/>
        <v>719</v>
      </c>
      <c r="EP78" s="66">
        <f t="shared" si="255"/>
        <v>11.983333333333333</v>
      </c>
      <c r="EQ78" s="66">
        <f t="shared" si="163"/>
        <v>96.983333333333334</v>
      </c>
      <c r="ER78" s="66">
        <f t="shared" si="164"/>
        <v>3.7301282051282052</v>
      </c>
      <c r="ES78" s="66">
        <f t="shared" si="256"/>
        <v>3</v>
      </c>
      <c r="ET78" s="66">
        <f t="shared" si="165"/>
        <v>0.7301282051282052</v>
      </c>
      <c r="EU78" s="66">
        <f t="shared" si="257"/>
        <v>43.807692307692314</v>
      </c>
      <c r="EV78" s="66">
        <f t="shared" si="258"/>
        <v>44</v>
      </c>
      <c r="EW78" s="66">
        <f t="shared" si="166"/>
        <v>3</v>
      </c>
      <c r="EX78" s="66">
        <f t="shared" si="167"/>
        <v>44</v>
      </c>
      <c r="EY78" s="66">
        <f t="shared" si="168"/>
        <v>30</v>
      </c>
      <c r="EZ78" s="66">
        <f t="shared" si="169"/>
        <v>519</v>
      </c>
      <c r="FA78" s="66">
        <f t="shared" si="138"/>
        <v>8.65</v>
      </c>
      <c r="FB78" s="66">
        <f t="shared" si="170"/>
        <v>38.65</v>
      </c>
      <c r="FC78" s="66">
        <f t="shared" si="171"/>
        <v>1.9324999999999999</v>
      </c>
      <c r="FD78" s="66">
        <f t="shared" si="141"/>
        <v>1</v>
      </c>
      <c r="FE78" s="66">
        <f t="shared" si="172"/>
        <v>0.93249999999999988</v>
      </c>
      <c r="FF78" s="66">
        <f t="shared" si="143"/>
        <v>55.949999999999996</v>
      </c>
      <c r="FG78" s="66">
        <f t="shared" si="144"/>
        <v>56</v>
      </c>
      <c r="FH78" s="66">
        <f t="shared" si="173"/>
        <v>1</v>
      </c>
      <c r="FI78" s="66">
        <f t="shared" si="174"/>
        <v>56</v>
      </c>
    </row>
    <row r="79" spans="1:166">
      <c r="A79" s="175">
        <v>78</v>
      </c>
      <c r="B79" s="166">
        <v>27</v>
      </c>
      <c r="C79" s="72">
        <v>40738</v>
      </c>
      <c r="D79" s="93">
        <f t="shared" si="175"/>
        <v>7</v>
      </c>
      <c r="E79" s="9" t="s">
        <v>286</v>
      </c>
      <c r="F79" s="166">
        <v>2</v>
      </c>
      <c r="G79" s="10" t="s">
        <v>287</v>
      </c>
      <c r="H79" s="10" t="s">
        <v>288</v>
      </c>
      <c r="I79" s="10" t="s">
        <v>179</v>
      </c>
      <c r="J79" s="11">
        <v>0.30902777777777779</v>
      </c>
      <c r="K79" s="73">
        <v>3690.87</v>
      </c>
      <c r="L79" s="10" t="s">
        <v>34</v>
      </c>
      <c r="M79" s="166">
        <v>59</v>
      </c>
      <c r="N79" s="166">
        <v>0</v>
      </c>
      <c r="O79" s="10" t="s">
        <v>260</v>
      </c>
      <c r="P79" s="11">
        <v>0.30902777777777779</v>
      </c>
      <c r="Q79" s="11">
        <v>0.30902777777777779</v>
      </c>
      <c r="R79" s="12">
        <f t="shared" si="176"/>
        <v>0</v>
      </c>
      <c r="S79" s="13">
        <f t="shared" si="177"/>
        <v>0</v>
      </c>
      <c r="T79" s="13">
        <f t="shared" si="178"/>
        <v>0</v>
      </c>
      <c r="U79" s="11">
        <v>0.3263888888888889</v>
      </c>
      <c r="V79" s="12">
        <f t="shared" si="179"/>
        <v>1.7361111111111105E-2</v>
      </c>
      <c r="W79" s="13">
        <f t="shared" si="180"/>
        <v>0</v>
      </c>
      <c r="X79" s="13">
        <f t="shared" si="181"/>
        <v>25</v>
      </c>
      <c r="Y79" s="11">
        <v>0.32777777777777778</v>
      </c>
      <c r="Z79" s="12">
        <f t="shared" si="182"/>
        <v>1.388888888888884E-3</v>
      </c>
      <c r="AA79" s="13">
        <f t="shared" si="183"/>
        <v>0</v>
      </c>
      <c r="AB79" s="13">
        <f t="shared" si="184"/>
        <v>2</v>
      </c>
      <c r="AC79" s="11">
        <v>0.34027777777777773</v>
      </c>
      <c r="AD79" s="12">
        <f t="shared" si="185"/>
        <v>1.2499999999999956E-2</v>
      </c>
      <c r="AE79" s="13">
        <f t="shared" si="186"/>
        <v>0</v>
      </c>
      <c r="AF79" s="13">
        <f t="shared" si="187"/>
        <v>18</v>
      </c>
      <c r="AG79" s="11">
        <v>0.34027777777777773</v>
      </c>
      <c r="AH79" s="11">
        <v>0.43055555555555558</v>
      </c>
      <c r="AI79" s="12">
        <f t="shared" si="188"/>
        <v>9.0277777777777846E-2</v>
      </c>
      <c r="AJ79" s="90">
        <f t="shared" si="189"/>
        <v>2</v>
      </c>
      <c r="AK79" s="90">
        <f t="shared" si="190"/>
        <v>10</v>
      </c>
      <c r="AL79" s="11">
        <v>0.34027777777777773</v>
      </c>
      <c r="AM79" s="11">
        <v>0.43055555555555558</v>
      </c>
      <c r="AN79" s="12">
        <f t="shared" si="191"/>
        <v>9.0277777777777846E-2</v>
      </c>
      <c r="AO79" s="13">
        <f t="shared" si="192"/>
        <v>2</v>
      </c>
      <c r="AP79" s="13">
        <f t="shared" si="193"/>
        <v>10</v>
      </c>
      <c r="AQ79" s="11">
        <v>0.44375000000000003</v>
      </c>
      <c r="AR79" s="12">
        <f t="shared" si="194"/>
        <v>1.3194444444444453E-2</v>
      </c>
      <c r="AS79" s="90">
        <f t="shared" si="195"/>
        <v>0</v>
      </c>
      <c r="AT79" s="13">
        <f t="shared" si="196"/>
        <v>19</v>
      </c>
      <c r="AU79" s="11">
        <v>0.44444444444444442</v>
      </c>
      <c r="AV79" s="12">
        <f t="shared" si="197"/>
        <v>6.9444444444438647E-4</v>
      </c>
      <c r="AW79" s="13">
        <f t="shared" si="198"/>
        <v>0</v>
      </c>
      <c r="AX79" s="13">
        <f t="shared" si="199"/>
        <v>1</v>
      </c>
      <c r="AY79" s="11">
        <v>0.65277777777777779</v>
      </c>
      <c r="AZ79" s="12">
        <f t="shared" si="200"/>
        <v>0.20833333333333337</v>
      </c>
      <c r="BA79" s="90">
        <f t="shared" si="201"/>
        <v>5</v>
      </c>
      <c r="BB79" s="90">
        <f t="shared" si="202"/>
        <v>0</v>
      </c>
      <c r="BC79" s="11">
        <v>0.4458333333333333</v>
      </c>
      <c r="BD79" s="11">
        <v>0.65416666666666667</v>
      </c>
      <c r="BE79" s="12">
        <f t="shared" si="203"/>
        <v>0.20833333333333337</v>
      </c>
      <c r="BF79" s="13">
        <f t="shared" si="204"/>
        <v>5</v>
      </c>
      <c r="BG79" s="13">
        <f t="shared" si="205"/>
        <v>0</v>
      </c>
      <c r="BH79" s="11">
        <v>0.45833333333333331</v>
      </c>
      <c r="BI79" s="68">
        <v>0.67361111111111116</v>
      </c>
      <c r="BJ79" s="93">
        <v>21</v>
      </c>
      <c r="BK79" s="69">
        <f t="shared" si="148"/>
        <v>0.21527777777777785</v>
      </c>
      <c r="BL79" s="13">
        <f t="shared" si="149"/>
        <v>5</v>
      </c>
      <c r="BM79" s="13">
        <f t="shared" si="150"/>
        <v>10</v>
      </c>
      <c r="BN79" s="11">
        <v>0.69097222222222221</v>
      </c>
      <c r="BO79" s="12">
        <f t="shared" si="206"/>
        <v>3.6805555555555536E-2</v>
      </c>
      <c r="BP79" s="90">
        <f t="shared" si="207"/>
        <v>0</v>
      </c>
      <c r="BQ79" s="90">
        <f t="shared" si="208"/>
        <v>53</v>
      </c>
      <c r="BR79" s="11">
        <v>0.69791666666666663</v>
      </c>
      <c r="BS79" s="12">
        <f t="shared" si="209"/>
        <v>6.9444444444444198E-3</v>
      </c>
      <c r="BT79" s="90">
        <f t="shared" si="210"/>
        <v>0</v>
      </c>
      <c r="BU79" s="90">
        <f t="shared" si="211"/>
        <v>10</v>
      </c>
      <c r="BV79" s="11">
        <v>0.69791666666666663</v>
      </c>
      <c r="BW79" s="11">
        <v>0.70138888888888884</v>
      </c>
      <c r="BX79" s="12">
        <f t="shared" si="212"/>
        <v>3.4722222222222099E-3</v>
      </c>
      <c r="BY79" s="13">
        <f t="shared" si="213"/>
        <v>0</v>
      </c>
      <c r="BZ79" s="13">
        <f t="shared" si="214"/>
        <v>5</v>
      </c>
      <c r="CA79" s="12">
        <f t="shared" si="215"/>
        <v>0.39236111111111105</v>
      </c>
      <c r="CB79" s="13">
        <f t="shared" si="216"/>
        <v>9</v>
      </c>
      <c r="CC79" s="13">
        <f t="shared" si="217"/>
        <v>25</v>
      </c>
      <c r="CD79" s="12">
        <f t="shared" si="147"/>
        <v>6.9444444444444364E-2</v>
      </c>
      <c r="CE79" s="13">
        <f t="shared" si="218"/>
        <v>1</v>
      </c>
      <c r="CF79" s="13">
        <f t="shared" si="219"/>
        <v>40</v>
      </c>
      <c r="CG79" s="12">
        <f t="shared" si="252"/>
        <v>9.0277777777777846E-2</v>
      </c>
      <c r="CH79" s="13">
        <f t="shared" si="220"/>
        <v>2</v>
      </c>
      <c r="CI79" s="13">
        <f t="shared" si="221"/>
        <v>10</v>
      </c>
      <c r="CJ79" s="12">
        <f t="shared" si="253"/>
        <v>0.20833333333333337</v>
      </c>
      <c r="CK79" s="13">
        <f t="shared" si="222"/>
        <v>5</v>
      </c>
      <c r="CL79" s="13">
        <f t="shared" si="223"/>
        <v>0</v>
      </c>
      <c r="CM79" s="69">
        <f t="shared" si="151"/>
        <v>0.21527777777777785</v>
      </c>
      <c r="CN79" s="70">
        <f t="shared" si="152"/>
        <v>5</v>
      </c>
      <c r="CO79" s="13">
        <f t="shared" si="153"/>
        <v>10</v>
      </c>
      <c r="CP79" s="12">
        <f t="shared" si="224"/>
        <v>0.12569444444444447</v>
      </c>
      <c r="CQ79" s="13">
        <f t="shared" si="225"/>
        <v>3</v>
      </c>
      <c r="CR79" s="13">
        <f t="shared" si="226"/>
        <v>1</v>
      </c>
      <c r="CS79" s="11">
        <v>0</v>
      </c>
      <c r="CT79" s="13">
        <f t="shared" si="227"/>
        <v>0</v>
      </c>
      <c r="CU79" s="13">
        <f t="shared" si="228"/>
        <v>0</v>
      </c>
      <c r="CV79" s="11">
        <v>0</v>
      </c>
      <c r="CW79" s="13">
        <f t="shared" si="229"/>
        <v>0</v>
      </c>
      <c r="CX79" s="13">
        <f t="shared" si="230"/>
        <v>0</v>
      </c>
      <c r="CY79" s="11">
        <v>0</v>
      </c>
      <c r="CZ79" s="13">
        <f t="shared" si="231"/>
        <v>0</v>
      </c>
      <c r="DA79" s="13">
        <f t="shared" si="232"/>
        <v>0</v>
      </c>
      <c r="DB79" s="11">
        <v>0</v>
      </c>
      <c r="DC79" s="13">
        <f t="shared" si="233"/>
        <v>0</v>
      </c>
      <c r="DD79" s="13">
        <f t="shared" si="234"/>
        <v>0</v>
      </c>
      <c r="DE79" s="11">
        <v>5.0694444444444452E-2</v>
      </c>
      <c r="DF79" s="13">
        <f t="shared" si="235"/>
        <v>1</v>
      </c>
      <c r="DG79" s="13">
        <f t="shared" si="236"/>
        <v>13</v>
      </c>
      <c r="DH79" s="11">
        <v>3.1944444444444449E-2</v>
      </c>
      <c r="DI79" s="13">
        <f t="shared" si="237"/>
        <v>0</v>
      </c>
      <c r="DJ79" s="13">
        <f t="shared" si="238"/>
        <v>46</v>
      </c>
      <c r="DK79" s="11">
        <v>0</v>
      </c>
      <c r="DL79" s="35">
        <f t="shared" si="239"/>
        <v>0</v>
      </c>
      <c r="DM79" s="61">
        <f t="shared" si="240"/>
        <v>0</v>
      </c>
      <c r="DN79" s="66">
        <f t="shared" si="129"/>
        <v>272109.73</v>
      </c>
      <c r="DO79" s="74">
        <f t="shared" si="243"/>
        <v>4458</v>
      </c>
      <c r="DP79" s="66">
        <f t="shared" si="262"/>
        <v>62.557118644067792</v>
      </c>
      <c r="DQ79" s="66">
        <f t="shared" si="241"/>
        <v>61.038521758636158</v>
      </c>
      <c r="DR79" s="66">
        <f t="shared" si="259"/>
        <v>72</v>
      </c>
      <c r="DS79" s="75">
        <f t="shared" si="259"/>
        <v>906</v>
      </c>
      <c r="DT79" s="66">
        <f t="shared" si="260"/>
        <v>15.1</v>
      </c>
      <c r="DU79" s="66">
        <f t="shared" si="261"/>
        <v>87.1</v>
      </c>
      <c r="DV79" s="66">
        <f t="shared" si="110"/>
        <v>3.2259259259259259</v>
      </c>
      <c r="DW79" s="66">
        <f t="shared" si="254"/>
        <v>3</v>
      </c>
      <c r="DX79" s="66">
        <f t="shared" si="244"/>
        <v>0.22592592592592586</v>
      </c>
      <c r="DY79" s="66">
        <f t="shared" si="245"/>
        <v>13.555555555555552</v>
      </c>
      <c r="DZ79" s="66">
        <f t="shared" si="242"/>
        <v>14</v>
      </c>
      <c r="EA79" s="66">
        <f t="shared" si="246"/>
        <v>3</v>
      </c>
      <c r="EB79" s="66">
        <f t="shared" si="247"/>
        <v>14</v>
      </c>
      <c r="EC79" s="66">
        <f t="shared" si="154"/>
        <v>43</v>
      </c>
      <c r="ED79" s="66">
        <f t="shared" si="155"/>
        <v>791</v>
      </c>
      <c r="EE79" s="66">
        <f t="shared" si="248"/>
        <v>13.183333333333334</v>
      </c>
      <c r="EF79" s="66">
        <f t="shared" si="156"/>
        <v>56.183333333333337</v>
      </c>
      <c r="EG79" s="66">
        <f t="shared" si="157"/>
        <v>2.0808641975308642</v>
      </c>
      <c r="EH79" s="66">
        <f t="shared" si="249"/>
        <v>2</v>
      </c>
      <c r="EI79" s="66">
        <f t="shared" si="158"/>
        <v>8.0864197530864157E-2</v>
      </c>
      <c r="EJ79" s="66">
        <f t="shared" si="250"/>
        <v>4.8518518518518494</v>
      </c>
      <c r="EK79" s="66">
        <f t="shared" si="251"/>
        <v>5</v>
      </c>
      <c r="EL79" s="66">
        <f t="shared" si="159"/>
        <v>2</v>
      </c>
      <c r="EM79" s="66">
        <f t="shared" si="160"/>
        <v>5</v>
      </c>
      <c r="EN79" s="66">
        <f t="shared" si="161"/>
        <v>90</v>
      </c>
      <c r="EO79" s="66">
        <f t="shared" si="162"/>
        <v>719</v>
      </c>
      <c r="EP79" s="66">
        <f t="shared" si="255"/>
        <v>11.983333333333333</v>
      </c>
      <c r="EQ79" s="66">
        <f t="shared" si="163"/>
        <v>101.98333333333333</v>
      </c>
      <c r="ER79" s="66">
        <f t="shared" si="164"/>
        <v>3.7771604938271603</v>
      </c>
      <c r="ES79" s="66">
        <f t="shared" si="256"/>
        <v>3</v>
      </c>
      <c r="ET79" s="66">
        <f t="shared" si="165"/>
        <v>0.77716049382716035</v>
      </c>
      <c r="EU79" s="66">
        <f t="shared" si="257"/>
        <v>46.629629629629619</v>
      </c>
      <c r="EV79" s="66">
        <f t="shared" si="258"/>
        <v>47</v>
      </c>
      <c r="EW79" s="66">
        <f t="shared" si="166"/>
        <v>3</v>
      </c>
      <c r="EX79" s="66">
        <f t="shared" si="167"/>
        <v>47</v>
      </c>
      <c r="EY79" s="66">
        <f t="shared" si="168"/>
        <v>35</v>
      </c>
      <c r="EZ79" s="66">
        <f t="shared" si="169"/>
        <v>529</v>
      </c>
      <c r="FA79" s="66">
        <f t="shared" si="138"/>
        <v>8.8166666666666664</v>
      </c>
      <c r="FB79" s="66">
        <f t="shared" si="170"/>
        <v>43.816666666666663</v>
      </c>
      <c r="FC79" s="66">
        <f t="shared" si="171"/>
        <v>2.0865079365079362</v>
      </c>
      <c r="FD79" s="66">
        <f t="shared" si="141"/>
        <v>2</v>
      </c>
      <c r="FE79" s="66">
        <f t="shared" si="172"/>
        <v>8.6507936507936201E-2</v>
      </c>
      <c r="FF79" s="66">
        <f t="shared" si="143"/>
        <v>5.190476190476172</v>
      </c>
      <c r="FG79" s="66">
        <f t="shared" si="144"/>
        <v>5</v>
      </c>
      <c r="FH79" s="66">
        <f t="shared" si="173"/>
        <v>2</v>
      </c>
      <c r="FI79" s="66">
        <f t="shared" si="174"/>
        <v>5</v>
      </c>
      <c r="FJ79" s="3">
        <f t="shared" ref="FJ79:FJ92" si="263">SUM(K79:L79)</f>
        <v>3690.87</v>
      </c>
    </row>
    <row r="80" spans="1:166" ht="45">
      <c r="A80" s="199">
        <v>79</v>
      </c>
      <c r="B80" s="166">
        <v>28</v>
      </c>
      <c r="C80" s="72">
        <v>40738</v>
      </c>
      <c r="D80" s="93">
        <f t="shared" si="175"/>
        <v>7</v>
      </c>
      <c r="E80" s="9" t="s">
        <v>39</v>
      </c>
      <c r="F80" s="166">
        <v>22</v>
      </c>
      <c r="G80" s="10" t="s">
        <v>38</v>
      </c>
      <c r="H80" s="10" t="s">
        <v>351</v>
      </c>
      <c r="I80" s="10" t="s">
        <v>352</v>
      </c>
      <c r="J80" s="11">
        <v>0.94444444444444453</v>
      </c>
      <c r="K80" s="73">
        <v>2617.92</v>
      </c>
      <c r="L80" s="10" t="s">
        <v>299</v>
      </c>
      <c r="M80" s="166">
        <v>43</v>
      </c>
      <c r="N80" s="166">
        <v>0</v>
      </c>
      <c r="O80" s="10" t="s">
        <v>260</v>
      </c>
      <c r="P80" s="11">
        <v>0.94444444444444453</v>
      </c>
      <c r="Q80" s="11">
        <v>0.94444444444444453</v>
      </c>
      <c r="R80" s="12">
        <f t="shared" si="176"/>
        <v>0</v>
      </c>
      <c r="S80" s="13">
        <f t="shared" si="177"/>
        <v>0</v>
      </c>
      <c r="T80" s="13">
        <f t="shared" si="178"/>
        <v>0</v>
      </c>
      <c r="U80" s="11">
        <v>0.95138888888888884</v>
      </c>
      <c r="V80" s="12">
        <f t="shared" si="179"/>
        <v>6.9444444444443088E-3</v>
      </c>
      <c r="W80" s="13">
        <f t="shared" si="180"/>
        <v>0</v>
      </c>
      <c r="X80" s="13">
        <f t="shared" si="181"/>
        <v>10</v>
      </c>
      <c r="Y80" s="11">
        <v>0.95486111111111116</v>
      </c>
      <c r="Z80" s="12">
        <f t="shared" si="182"/>
        <v>3.4722222222223209E-3</v>
      </c>
      <c r="AA80" s="13">
        <f t="shared" si="183"/>
        <v>0</v>
      </c>
      <c r="AB80" s="13">
        <f t="shared" si="184"/>
        <v>5</v>
      </c>
      <c r="AC80" s="11">
        <v>0.96180555555555547</v>
      </c>
      <c r="AD80" s="12">
        <f t="shared" si="185"/>
        <v>6.9444444444443088E-3</v>
      </c>
      <c r="AE80" s="13">
        <f t="shared" si="186"/>
        <v>0</v>
      </c>
      <c r="AF80" s="13">
        <f t="shared" si="187"/>
        <v>10</v>
      </c>
      <c r="AG80" s="11">
        <v>0.96527777777777779</v>
      </c>
      <c r="AH80" s="11">
        <v>1.0833333333333333</v>
      </c>
      <c r="AI80" s="12">
        <f t="shared" si="188"/>
        <v>0.11805555555555547</v>
      </c>
      <c r="AJ80" s="90">
        <f t="shared" si="189"/>
        <v>2</v>
      </c>
      <c r="AK80" s="90">
        <f t="shared" si="190"/>
        <v>50</v>
      </c>
      <c r="AL80" s="11">
        <v>0.96527777777777779</v>
      </c>
      <c r="AM80" s="11">
        <v>1.0833333333333333</v>
      </c>
      <c r="AN80" s="12">
        <f t="shared" si="191"/>
        <v>0.11805555555555547</v>
      </c>
      <c r="AO80" s="13">
        <f t="shared" si="192"/>
        <v>2</v>
      </c>
      <c r="AP80" s="13">
        <f t="shared" si="193"/>
        <v>50</v>
      </c>
      <c r="AQ80" s="11">
        <v>1.0888888888888888</v>
      </c>
      <c r="AR80" s="12">
        <f t="shared" si="194"/>
        <v>5.5555555555555358E-3</v>
      </c>
      <c r="AS80" s="90">
        <f t="shared" si="195"/>
        <v>0</v>
      </c>
      <c r="AT80" s="13">
        <f t="shared" si="196"/>
        <v>8</v>
      </c>
      <c r="AU80" s="11">
        <v>1.0902777777777779</v>
      </c>
      <c r="AV80" s="12">
        <f t="shared" si="197"/>
        <v>1.388888888889106E-3</v>
      </c>
      <c r="AW80" s="13">
        <f t="shared" si="198"/>
        <v>0</v>
      </c>
      <c r="AX80" s="13">
        <f t="shared" si="199"/>
        <v>2</v>
      </c>
      <c r="AY80" s="11">
        <v>1.2472222222222222</v>
      </c>
      <c r="AZ80" s="12">
        <f t="shared" si="200"/>
        <v>0.15694444444444433</v>
      </c>
      <c r="BA80" s="90">
        <f t="shared" si="201"/>
        <v>3</v>
      </c>
      <c r="BB80" s="90">
        <f t="shared" si="202"/>
        <v>46</v>
      </c>
      <c r="BC80" s="11">
        <v>1.0916666666666666</v>
      </c>
      <c r="BD80" s="11">
        <v>1.1319444444444444</v>
      </c>
      <c r="BE80" s="12">
        <f t="shared" si="203"/>
        <v>4.0277777777777857E-2</v>
      </c>
      <c r="BF80" s="13">
        <f t="shared" si="204"/>
        <v>0</v>
      </c>
      <c r="BG80" s="13">
        <f t="shared" si="205"/>
        <v>58</v>
      </c>
      <c r="BH80" s="11">
        <v>1.1458333333333333</v>
      </c>
      <c r="BI80" s="68">
        <v>1.1979166666666667</v>
      </c>
      <c r="BJ80" s="93">
        <v>22</v>
      </c>
      <c r="BK80" s="69">
        <f t="shared" si="148"/>
        <v>5.2083333333333481E-2</v>
      </c>
      <c r="BL80" s="13">
        <f t="shared" si="149"/>
        <v>1</v>
      </c>
      <c r="BM80" s="13">
        <f t="shared" si="150"/>
        <v>15</v>
      </c>
      <c r="BN80" s="11">
        <v>1.2638888888888888</v>
      </c>
      <c r="BO80" s="12">
        <f t="shared" si="206"/>
        <v>0.13194444444444442</v>
      </c>
      <c r="BP80" s="90">
        <f t="shared" si="207"/>
        <v>3</v>
      </c>
      <c r="BQ80" s="90">
        <f t="shared" si="208"/>
        <v>10</v>
      </c>
      <c r="BR80" s="11">
        <v>1.2694444444444444</v>
      </c>
      <c r="BS80" s="12">
        <f t="shared" si="209"/>
        <v>5.5555555555555358E-3</v>
      </c>
      <c r="BT80" s="90">
        <f t="shared" si="210"/>
        <v>0</v>
      </c>
      <c r="BU80" s="90">
        <f t="shared" si="211"/>
        <v>8</v>
      </c>
      <c r="BV80" s="11">
        <v>1.2694444444444444</v>
      </c>
      <c r="BW80" s="11">
        <v>1.2708333333333333</v>
      </c>
      <c r="BX80" s="12">
        <f t="shared" si="212"/>
        <v>1.388888888888884E-3</v>
      </c>
      <c r="BY80" s="13">
        <f t="shared" si="213"/>
        <v>0</v>
      </c>
      <c r="BZ80" s="13">
        <f t="shared" si="214"/>
        <v>2</v>
      </c>
      <c r="CA80" s="12">
        <f t="shared" si="215"/>
        <v>0.32638888888888873</v>
      </c>
      <c r="CB80" s="13">
        <f t="shared" si="216"/>
        <v>7</v>
      </c>
      <c r="CC80" s="13">
        <f t="shared" si="217"/>
        <v>50</v>
      </c>
      <c r="CD80" s="12">
        <f t="shared" si="147"/>
        <v>0.1499999999999998</v>
      </c>
      <c r="CE80" s="13">
        <f t="shared" si="218"/>
        <v>3</v>
      </c>
      <c r="CF80" s="13">
        <f t="shared" si="219"/>
        <v>36</v>
      </c>
      <c r="CG80" s="12">
        <f t="shared" si="252"/>
        <v>0.11805555555555547</v>
      </c>
      <c r="CH80" s="13">
        <f t="shared" si="220"/>
        <v>2</v>
      </c>
      <c r="CI80" s="13">
        <f t="shared" si="221"/>
        <v>50</v>
      </c>
      <c r="CJ80" s="12">
        <f t="shared" si="253"/>
        <v>0.15694444444444433</v>
      </c>
      <c r="CK80" s="13">
        <f t="shared" si="222"/>
        <v>3</v>
      </c>
      <c r="CL80" s="13">
        <f t="shared" si="223"/>
        <v>46</v>
      </c>
      <c r="CM80" s="69">
        <f t="shared" si="151"/>
        <v>5.2083333333333481E-2</v>
      </c>
      <c r="CN80" s="70">
        <f t="shared" si="152"/>
        <v>1</v>
      </c>
      <c r="CO80" s="13">
        <f t="shared" si="153"/>
        <v>15</v>
      </c>
      <c r="CP80" s="12">
        <f t="shared" si="224"/>
        <v>0.14166666666666655</v>
      </c>
      <c r="CQ80" s="13">
        <f t="shared" si="225"/>
        <v>3</v>
      </c>
      <c r="CR80" s="13">
        <f t="shared" si="226"/>
        <v>24</v>
      </c>
      <c r="CS80" s="11">
        <v>0</v>
      </c>
      <c r="CT80" s="13">
        <f t="shared" si="227"/>
        <v>0</v>
      </c>
      <c r="CU80" s="13">
        <f t="shared" si="228"/>
        <v>0</v>
      </c>
      <c r="CV80" s="11">
        <v>0</v>
      </c>
      <c r="CW80" s="13">
        <f t="shared" si="229"/>
        <v>0</v>
      </c>
      <c r="CX80" s="13">
        <f t="shared" si="230"/>
        <v>0</v>
      </c>
      <c r="CY80" s="11">
        <v>0</v>
      </c>
      <c r="CZ80" s="13">
        <f t="shared" si="231"/>
        <v>0</v>
      </c>
      <c r="DA80" s="13">
        <f t="shared" si="232"/>
        <v>0</v>
      </c>
      <c r="DB80" s="11">
        <v>0</v>
      </c>
      <c r="DC80" s="13">
        <f t="shared" si="233"/>
        <v>0</v>
      </c>
      <c r="DD80" s="13">
        <f t="shared" si="234"/>
        <v>0</v>
      </c>
      <c r="DE80" s="11">
        <v>0</v>
      </c>
      <c r="DF80" s="13">
        <f t="shared" si="235"/>
        <v>0</v>
      </c>
      <c r="DG80" s="13">
        <f t="shared" si="236"/>
        <v>0</v>
      </c>
      <c r="DH80" s="11">
        <v>1.5277777777777777E-2</v>
      </c>
      <c r="DI80" s="13">
        <f t="shared" si="237"/>
        <v>0</v>
      </c>
      <c r="DJ80" s="13">
        <f t="shared" si="238"/>
        <v>22</v>
      </c>
      <c r="DK80" s="11">
        <v>0</v>
      </c>
      <c r="DL80" s="35">
        <f t="shared" si="239"/>
        <v>0</v>
      </c>
      <c r="DM80" s="61">
        <f t="shared" si="240"/>
        <v>0</v>
      </c>
      <c r="DN80" s="66">
        <f t="shared" si="129"/>
        <v>274727.64999999997</v>
      </c>
      <c r="DO80" s="74">
        <f t="shared" si="243"/>
        <v>4501</v>
      </c>
      <c r="DP80" s="66">
        <f t="shared" si="262"/>
        <v>60.881860465116283</v>
      </c>
      <c r="DQ80" s="66">
        <f t="shared" si="241"/>
        <v>61.037025105532095</v>
      </c>
      <c r="DR80" s="66">
        <f t="shared" si="259"/>
        <v>75</v>
      </c>
      <c r="DS80" s="75">
        <f t="shared" si="259"/>
        <v>942</v>
      </c>
      <c r="DT80" s="66">
        <f t="shared" si="260"/>
        <v>15.7</v>
      </c>
      <c r="DU80" s="66">
        <f t="shared" si="261"/>
        <v>90.7</v>
      </c>
      <c r="DV80" s="66">
        <f t="shared" si="110"/>
        <v>3.2392857142857143</v>
      </c>
      <c r="DW80" s="66">
        <f t="shared" si="254"/>
        <v>3</v>
      </c>
      <c r="DX80" s="66">
        <f t="shared" si="244"/>
        <v>0.23928571428571432</v>
      </c>
      <c r="DY80" s="66">
        <f t="shared" si="245"/>
        <v>14.357142857142859</v>
      </c>
      <c r="DZ80" s="66">
        <f t="shared" si="242"/>
        <v>15</v>
      </c>
      <c r="EA80" s="66">
        <f t="shared" si="246"/>
        <v>3</v>
      </c>
      <c r="EB80" s="66">
        <f t="shared" si="247"/>
        <v>15</v>
      </c>
      <c r="EC80" s="66">
        <f t="shared" si="154"/>
        <v>45</v>
      </c>
      <c r="ED80" s="66">
        <f t="shared" si="155"/>
        <v>841</v>
      </c>
      <c r="EE80" s="66">
        <f t="shared" si="248"/>
        <v>14.016666666666667</v>
      </c>
      <c r="EF80" s="66">
        <f t="shared" si="156"/>
        <v>59.016666666666666</v>
      </c>
      <c r="EG80" s="66">
        <f t="shared" si="157"/>
        <v>2.1077380952380951</v>
      </c>
      <c r="EH80" s="66">
        <f t="shared" si="249"/>
        <v>2</v>
      </c>
      <c r="EI80" s="66">
        <f t="shared" si="158"/>
        <v>0.10773809523809508</v>
      </c>
      <c r="EJ80" s="66">
        <f t="shared" si="250"/>
        <v>6.4642857142857046</v>
      </c>
      <c r="EK80" s="66">
        <f t="shared" si="251"/>
        <v>7</v>
      </c>
      <c r="EL80" s="66">
        <f t="shared" si="159"/>
        <v>2</v>
      </c>
      <c r="EM80" s="66">
        <f t="shared" si="160"/>
        <v>7</v>
      </c>
      <c r="EN80" s="66">
        <f t="shared" si="161"/>
        <v>93</v>
      </c>
      <c r="EO80" s="66">
        <f t="shared" si="162"/>
        <v>765</v>
      </c>
      <c r="EP80" s="66">
        <f t="shared" si="255"/>
        <v>12.75</v>
      </c>
      <c r="EQ80" s="66">
        <f t="shared" si="163"/>
        <v>105.75</v>
      </c>
      <c r="ER80" s="66">
        <f t="shared" si="164"/>
        <v>3.7767857142857144</v>
      </c>
      <c r="ES80" s="66">
        <f t="shared" si="256"/>
        <v>3</v>
      </c>
      <c r="ET80" s="66">
        <f t="shared" si="165"/>
        <v>0.77678571428571441</v>
      </c>
      <c r="EU80" s="66">
        <f t="shared" si="257"/>
        <v>46.607142857142861</v>
      </c>
      <c r="EV80" s="66">
        <f t="shared" si="258"/>
        <v>47</v>
      </c>
      <c r="EW80" s="66">
        <f t="shared" si="166"/>
        <v>3</v>
      </c>
      <c r="EX80" s="66">
        <f t="shared" si="167"/>
        <v>47</v>
      </c>
      <c r="EY80" s="66">
        <f t="shared" si="168"/>
        <v>36</v>
      </c>
      <c r="EZ80" s="66">
        <f t="shared" si="169"/>
        <v>544</v>
      </c>
      <c r="FA80" s="66">
        <f t="shared" si="138"/>
        <v>9.0666666666666664</v>
      </c>
      <c r="FB80" s="66">
        <f t="shared" si="170"/>
        <v>45.066666666666663</v>
      </c>
      <c r="FC80" s="66">
        <f t="shared" si="171"/>
        <v>2.0484848484848484</v>
      </c>
      <c r="FD80" s="66">
        <f t="shared" si="141"/>
        <v>2</v>
      </c>
      <c r="FE80" s="66">
        <f t="shared" si="172"/>
        <v>4.8484848484848353E-2</v>
      </c>
      <c r="FF80" s="66">
        <f t="shared" si="143"/>
        <v>2.9090909090909012</v>
      </c>
      <c r="FG80" s="66">
        <f t="shared" si="144"/>
        <v>3</v>
      </c>
      <c r="FH80" s="66">
        <f t="shared" si="173"/>
        <v>2</v>
      </c>
      <c r="FI80" s="66">
        <f t="shared" si="174"/>
        <v>3</v>
      </c>
      <c r="FJ80" s="3">
        <f t="shared" si="263"/>
        <v>2617.92</v>
      </c>
    </row>
    <row r="81" spans="1:166" s="88" customFormat="1" ht="24.75" customHeight="1">
      <c r="A81" s="175">
        <v>80</v>
      </c>
      <c r="B81" s="173">
        <v>29</v>
      </c>
      <c r="C81" s="94">
        <v>40739</v>
      </c>
      <c r="D81" s="93">
        <f t="shared" si="175"/>
        <v>7</v>
      </c>
      <c r="E81" s="95" t="s">
        <v>171</v>
      </c>
      <c r="F81" s="173">
        <v>5</v>
      </c>
      <c r="G81" s="65" t="s">
        <v>325</v>
      </c>
      <c r="H81" s="65" t="s">
        <v>345</v>
      </c>
      <c r="I81" s="65" t="s">
        <v>308</v>
      </c>
      <c r="J81" s="57">
        <v>0.11458333333333333</v>
      </c>
      <c r="K81" s="91">
        <v>2557.36</v>
      </c>
      <c r="L81" s="65" t="s">
        <v>34</v>
      </c>
      <c r="M81" s="173">
        <v>42</v>
      </c>
      <c r="N81" s="173">
        <v>0</v>
      </c>
      <c r="O81" s="65" t="s">
        <v>182</v>
      </c>
      <c r="P81" s="57">
        <v>0.11458333333333333</v>
      </c>
      <c r="Q81" s="57">
        <v>0.11458333333333333</v>
      </c>
      <c r="R81" s="12">
        <f t="shared" si="176"/>
        <v>0</v>
      </c>
      <c r="S81" s="13">
        <f t="shared" si="177"/>
        <v>0</v>
      </c>
      <c r="T81" s="13">
        <f t="shared" si="178"/>
        <v>0</v>
      </c>
      <c r="U81" s="57">
        <v>0.11805555555555557</v>
      </c>
      <c r="V81" s="12">
        <f t="shared" si="179"/>
        <v>3.4722222222222376E-3</v>
      </c>
      <c r="W81" s="13">
        <f t="shared" si="180"/>
        <v>0</v>
      </c>
      <c r="X81" s="13">
        <f t="shared" si="181"/>
        <v>5</v>
      </c>
      <c r="Y81" s="57">
        <v>0.11944444444444445</v>
      </c>
      <c r="Z81" s="12">
        <f t="shared" si="182"/>
        <v>1.388888888888884E-3</v>
      </c>
      <c r="AA81" s="13">
        <f t="shared" si="183"/>
        <v>0</v>
      </c>
      <c r="AB81" s="13">
        <f t="shared" si="184"/>
        <v>2</v>
      </c>
      <c r="AC81" s="57">
        <v>0.125</v>
      </c>
      <c r="AD81" s="12">
        <f t="shared" si="185"/>
        <v>5.5555555555555497E-3</v>
      </c>
      <c r="AE81" s="13">
        <f t="shared" si="186"/>
        <v>0</v>
      </c>
      <c r="AF81" s="13">
        <f t="shared" si="187"/>
        <v>8</v>
      </c>
      <c r="AG81" s="57">
        <v>0.12847222222222224</v>
      </c>
      <c r="AH81" s="57">
        <v>0.21875</v>
      </c>
      <c r="AI81" s="12">
        <f t="shared" si="188"/>
        <v>9.0277777777777762E-2</v>
      </c>
      <c r="AJ81" s="90">
        <f t="shared" si="189"/>
        <v>2</v>
      </c>
      <c r="AK81" s="90">
        <f t="shared" si="190"/>
        <v>10</v>
      </c>
      <c r="AL81" s="57">
        <v>0.12847222222222224</v>
      </c>
      <c r="AM81" s="57">
        <v>0.21875</v>
      </c>
      <c r="AN81" s="12">
        <f t="shared" si="191"/>
        <v>9.0277777777777762E-2</v>
      </c>
      <c r="AO81" s="13">
        <f t="shared" si="192"/>
        <v>2</v>
      </c>
      <c r="AP81" s="13">
        <f t="shared" si="193"/>
        <v>10</v>
      </c>
      <c r="AQ81" s="57">
        <v>0.22430555555555556</v>
      </c>
      <c r="AR81" s="12">
        <f t="shared" si="194"/>
        <v>5.5555555555555636E-3</v>
      </c>
      <c r="AS81" s="90">
        <f t="shared" si="195"/>
        <v>0</v>
      </c>
      <c r="AT81" s="13">
        <f t="shared" si="196"/>
        <v>8</v>
      </c>
      <c r="AU81" s="57">
        <v>0.25277777777777777</v>
      </c>
      <c r="AV81" s="12">
        <f t="shared" si="197"/>
        <v>2.8472222222222204E-2</v>
      </c>
      <c r="AW81" s="13">
        <f t="shared" si="198"/>
        <v>0</v>
      </c>
      <c r="AX81" s="13">
        <f t="shared" si="199"/>
        <v>41</v>
      </c>
      <c r="AY81" s="57">
        <v>0.39652777777777781</v>
      </c>
      <c r="AZ81" s="12">
        <f t="shared" si="200"/>
        <v>0.14375000000000004</v>
      </c>
      <c r="BA81" s="90">
        <f t="shared" si="201"/>
        <v>3</v>
      </c>
      <c r="BB81" s="90">
        <f t="shared" si="202"/>
        <v>27</v>
      </c>
      <c r="BC81" s="57">
        <v>0.25694444444444448</v>
      </c>
      <c r="BD81" s="57">
        <v>0.39930555555555558</v>
      </c>
      <c r="BE81" s="12">
        <f t="shared" si="203"/>
        <v>0.1423611111111111</v>
      </c>
      <c r="BF81" s="13">
        <f t="shared" si="204"/>
        <v>3</v>
      </c>
      <c r="BG81" s="13">
        <f t="shared" si="205"/>
        <v>25</v>
      </c>
      <c r="BH81" s="57">
        <v>0.28125</v>
      </c>
      <c r="BI81" s="68">
        <v>0.41666666666666669</v>
      </c>
      <c r="BJ81" s="92">
        <v>23</v>
      </c>
      <c r="BK81" s="69">
        <f t="shared" si="148"/>
        <v>0.13541666666666669</v>
      </c>
      <c r="BL81" s="13">
        <f t="shared" si="149"/>
        <v>3</v>
      </c>
      <c r="BM81" s="13">
        <f t="shared" si="150"/>
        <v>15</v>
      </c>
      <c r="BN81" s="57">
        <v>0.43958333333333338</v>
      </c>
      <c r="BO81" s="12">
        <f t="shared" si="206"/>
        <v>4.0277777777777801E-2</v>
      </c>
      <c r="BP81" s="90">
        <f t="shared" si="207"/>
        <v>0</v>
      </c>
      <c r="BQ81" s="90">
        <f t="shared" si="208"/>
        <v>58</v>
      </c>
      <c r="BR81" s="57">
        <v>0.44305555555555554</v>
      </c>
      <c r="BS81" s="12">
        <f t="shared" si="209"/>
        <v>3.4722222222221544E-3</v>
      </c>
      <c r="BT81" s="90">
        <f t="shared" si="210"/>
        <v>0</v>
      </c>
      <c r="BU81" s="90">
        <f t="shared" si="211"/>
        <v>5</v>
      </c>
      <c r="BV81" s="57">
        <v>0.44305555555555554</v>
      </c>
      <c r="BW81" s="57">
        <v>0.44444444444444442</v>
      </c>
      <c r="BX81" s="12">
        <f t="shared" si="212"/>
        <v>1.388888888888884E-3</v>
      </c>
      <c r="BY81" s="13">
        <f t="shared" si="213"/>
        <v>0</v>
      </c>
      <c r="BZ81" s="13">
        <f t="shared" si="214"/>
        <v>2</v>
      </c>
      <c r="CA81" s="12">
        <f t="shared" si="215"/>
        <v>0.3298611111111111</v>
      </c>
      <c r="CB81" s="13">
        <f t="shared" si="216"/>
        <v>7</v>
      </c>
      <c r="CC81" s="13">
        <f t="shared" si="217"/>
        <v>55</v>
      </c>
      <c r="CD81" s="12">
        <f t="shared" si="147"/>
        <v>5.4861111111111069E-2</v>
      </c>
      <c r="CE81" s="13">
        <f t="shared" si="218"/>
        <v>1</v>
      </c>
      <c r="CF81" s="13">
        <f t="shared" si="219"/>
        <v>19</v>
      </c>
      <c r="CG81" s="12">
        <f t="shared" si="252"/>
        <v>9.0277777777777762E-2</v>
      </c>
      <c r="CH81" s="13">
        <f t="shared" si="220"/>
        <v>2</v>
      </c>
      <c r="CI81" s="13">
        <f t="shared" si="221"/>
        <v>10</v>
      </c>
      <c r="CJ81" s="12">
        <f t="shared" si="253"/>
        <v>0.14375000000000004</v>
      </c>
      <c r="CK81" s="13">
        <f t="shared" si="222"/>
        <v>3</v>
      </c>
      <c r="CL81" s="13">
        <f t="shared" si="223"/>
        <v>27</v>
      </c>
      <c r="CM81" s="69">
        <f t="shared" si="151"/>
        <v>0.13541666666666669</v>
      </c>
      <c r="CN81" s="70">
        <f t="shared" si="152"/>
        <v>3</v>
      </c>
      <c r="CO81" s="13">
        <f t="shared" si="153"/>
        <v>15</v>
      </c>
      <c r="CP81" s="12">
        <f t="shared" si="224"/>
        <v>5.0000000000000031E-2</v>
      </c>
      <c r="CQ81" s="13">
        <f t="shared" si="225"/>
        <v>1</v>
      </c>
      <c r="CR81" s="13">
        <f t="shared" si="226"/>
        <v>12</v>
      </c>
      <c r="CS81" s="57">
        <v>0</v>
      </c>
      <c r="CT81" s="13">
        <f t="shared" si="227"/>
        <v>0</v>
      </c>
      <c r="CU81" s="13">
        <f t="shared" si="228"/>
        <v>0</v>
      </c>
      <c r="CV81" s="57">
        <v>6.9444444444444441E-3</v>
      </c>
      <c r="CW81" s="13">
        <f t="shared" si="229"/>
        <v>0</v>
      </c>
      <c r="CX81" s="13">
        <f t="shared" si="230"/>
        <v>10</v>
      </c>
      <c r="CY81" s="57">
        <v>0</v>
      </c>
      <c r="CZ81" s="13">
        <f t="shared" si="231"/>
        <v>0</v>
      </c>
      <c r="DA81" s="13">
        <f t="shared" si="232"/>
        <v>0</v>
      </c>
      <c r="DB81" s="57">
        <v>0</v>
      </c>
      <c r="DC81" s="13">
        <f t="shared" si="233"/>
        <v>0</v>
      </c>
      <c r="DD81" s="13">
        <f t="shared" si="234"/>
        <v>0</v>
      </c>
      <c r="DE81" s="57">
        <v>0</v>
      </c>
      <c r="DF81" s="13">
        <f t="shared" si="235"/>
        <v>0</v>
      </c>
      <c r="DG81" s="13">
        <f t="shared" si="236"/>
        <v>0</v>
      </c>
      <c r="DH81" s="57">
        <v>8.6805555555555566E-2</v>
      </c>
      <c r="DI81" s="13">
        <f t="shared" si="237"/>
        <v>2</v>
      </c>
      <c r="DJ81" s="13">
        <f t="shared" si="238"/>
        <v>5</v>
      </c>
      <c r="DK81" s="57">
        <v>0</v>
      </c>
      <c r="DL81" s="35">
        <f t="shared" si="239"/>
        <v>0</v>
      </c>
      <c r="DM81" s="61">
        <f t="shared" si="240"/>
        <v>0</v>
      </c>
      <c r="DN81" s="66">
        <f t="shared" si="129"/>
        <v>277285.00999999995</v>
      </c>
      <c r="DO81" s="74">
        <f t="shared" si="243"/>
        <v>4543</v>
      </c>
      <c r="DP81" s="66">
        <f t="shared" si="262"/>
        <v>60.889523809523816</v>
      </c>
      <c r="DQ81" s="66">
        <f t="shared" si="241"/>
        <v>61.035661457186869</v>
      </c>
      <c r="DR81" s="66">
        <f t="shared" si="259"/>
        <v>76</v>
      </c>
      <c r="DS81" s="75">
        <f t="shared" si="259"/>
        <v>961</v>
      </c>
      <c r="DT81" s="66">
        <f t="shared" si="260"/>
        <v>16.016666666666666</v>
      </c>
      <c r="DU81" s="66">
        <f t="shared" si="261"/>
        <v>92.016666666666666</v>
      </c>
      <c r="DV81" s="66">
        <f t="shared" si="110"/>
        <v>3.1729885057471265</v>
      </c>
      <c r="DW81" s="66">
        <f t="shared" si="254"/>
        <v>3</v>
      </c>
      <c r="DX81" s="66">
        <f t="shared" si="244"/>
        <v>0.17298850574712654</v>
      </c>
      <c r="DY81" s="66">
        <f t="shared" si="245"/>
        <v>10.379310344827593</v>
      </c>
      <c r="DZ81" s="66">
        <f t="shared" si="242"/>
        <v>11</v>
      </c>
      <c r="EA81" s="66">
        <f t="shared" si="246"/>
        <v>3</v>
      </c>
      <c r="EB81" s="66">
        <f t="shared" si="247"/>
        <v>11</v>
      </c>
      <c r="EC81" s="66">
        <f t="shared" ref="EC81:EC94" si="264">EC80+CH81</f>
        <v>47</v>
      </c>
      <c r="ED81" s="66">
        <f t="shared" ref="ED81:ED94" si="265">ED80+CI81</f>
        <v>851</v>
      </c>
      <c r="EE81" s="66">
        <f t="shared" ref="EE81:EE94" si="266">ED81/60</f>
        <v>14.183333333333334</v>
      </c>
      <c r="EF81" s="66">
        <f t="shared" ref="EF81:EF94" si="267">EC81+EE81</f>
        <v>61.183333333333337</v>
      </c>
      <c r="EG81" s="66">
        <f t="shared" ref="EG81:EG94" si="268">EF81/B81</f>
        <v>2.109770114942529</v>
      </c>
      <c r="EH81" s="66">
        <f t="shared" ref="EH81:EH94" si="269">INT(EG81)</f>
        <v>2</v>
      </c>
      <c r="EI81" s="66">
        <f t="shared" ref="EI81:EI94" si="270">EG81-EH81</f>
        <v>0.10977011494252897</v>
      </c>
      <c r="EJ81" s="66">
        <f t="shared" ref="EJ81:EJ94" si="271">EI81*60</f>
        <v>6.5862068965517384</v>
      </c>
      <c r="EK81" s="66">
        <f t="shared" ref="EK81:EK94" si="272">ROUNDUP(EJ81,0.5)</f>
        <v>7</v>
      </c>
      <c r="EL81" s="66">
        <f t="shared" ref="EL81:EL94" si="273">EH81</f>
        <v>2</v>
      </c>
      <c r="EM81" s="66">
        <f t="shared" ref="EM81:EM94" si="274">EK81</f>
        <v>7</v>
      </c>
      <c r="EN81" s="66">
        <f t="shared" ref="EN81:EN90" si="275">EN80+CK81</f>
        <v>96</v>
      </c>
      <c r="EO81" s="66">
        <f t="shared" ref="EO81:EO90" si="276">EO80+CL81</f>
        <v>792</v>
      </c>
      <c r="EP81" s="66">
        <f t="shared" si="255"/>
        <v>13.2</v>
      </c>
      <c r="EQ81" s="66">
        <f t="shared" ref="EQ81:EQ90" si="277">EN81+EP81</f>
        <v>109.2</v>
      </c>
      <c r="ER81" s="66">
        <f t="shared" ref="ER81:ER90" si="278">EQ81/B81</f>
        <v>3.7655172413793103</v>
      </c>
      <c r="ES81" s="66">
        <f t="shared" si="256"/>
        <v>3</v>
      </c>
      <c r="ET81" s="66">
        <f t="shared" ref="ET81:ET90" si="279">ER81-ES81</f>
        <v>0.76551724137931032</v>
      </c>
      <c r="EU81" s="66">
        <f t="shared" si="257"/>
        <v>45.931034482758619</v>
      </c>
      <c r="EV81" s="66">
        <f t="shared" si="258"/>
        <v>46</v>
      </c>
      <c r="EW81" s="66">
        <f t="shared" ref="EW81:EW90" si="280">ES81</f>
        <v>3</v>
      </c>
      <c r="EX81" s="66">
        <f t="shared" ref="EX81:EX90" si="281">EV81</f>
        <v>46</v>
      </c>
      <c r="EY81" s="66">
        <f t="shared" ref="EY81:EY90" si="282">EY80+CN81</f>
        <v>39</v>
      </c>
      <c r="EZ81" s="66">
        <f t="shared" ref="EZ81:EZ90" si="283">EZ80+CO81</f>
        <v>559</v>
      </c>
      <c r="FA81" s="66">
        <f t="shared" si="138"/>
        <v>9.3166666666666664</v>
      </c>
      <c r="FB81" s="66">
        <f t="shared" ref="FB81:FB90" si="284">EY81+FA81</f>
        <v>48.316666666666663</v>
      </c>
      <c r="FC81" s="66">
        <f t="shared" ref="FC81:FC90" si="285">FB81/BJ81</f>
        <v>2.1007246376811595</v>
      </c>
      <c r="FD81" s="66">
        <f t="shared" si="141"/>
        <v>2</v>
      </c>
      <c r="FE81" s="66">
        <f t="shared" ref="FE81:FE90" si="286">FC81-FD81</f>
        <v>0.10072463768115947</v>
      </c>
      <c r="FF81" s="66">
        <f t="shared" si="143"/>
        <v>6.0434782608695681</v>
      </c>
      <c r="FG81" s="66">
        <f t="shared" si="144"/>
        <v>6</v>
      </c>
      <c r="FH81" s="66">
        <f t="shared" ref="FH81:FH90" si="287">FD81</f>
        <v>2</v>
      </c>
      <c r="FI81" s="66">
        <f t="shared" ref="FI81:FI90" si="288">FG81</f>
        <v>6</v>
      </c>
      <c r="FJ81" s="88">
        <f t="shared" si="263"/>
        <v>2557.36</v>
      </c>
    </row>
    <row r="82" spans="1:166">
      <c r="A82" s="199">
        <v>81</v>
      </c>
      <c r="B82" s="166">
        <v>30</v>
      </c>
      <c r="C82" s="72">
        <v>40740</v>
      </c>
      <c r="D82" s="93">
        <f t="shared" si="175"/>
        <v>7</v>
      </c>
      <c r="E82" s="9" t="s">
        <v>300</v>
      </c>
      <c r="F82" s="166">
        <v>1</v>
      </c>
      <c r="G82" s="10" t="s">
        <v>302</v>
      </c>
      <c r="H82" s="10" t="s">
        <v>288</v>
      </c>
      <c r="I82" s="10" t="s">
        <v>272</v>
      </c>
      <c r="J82" s="11">
        <v>0.28819444444444448</v>
      </c>
      <c r="K82" s="73">
        <v>3567.74</v>
      </c>
      <c r="L82" s="10" t="s">
        <v>34</v>
      </c>
      <c r="M82" s="166">
        <v>58</v>
      </c>
      <c r="N82" s="166">
        <v>0</v>
      </c>
      <c r="O82" s="10"/>
      <c r="P82" s="11">
        <v>0.28819444444444448</v>
      </c>
      <c r="Q82" s="11">
        <v>0.28819444444444448</v>
      </c>
      <c r="R82" s="12">
        <f t="shared" si="176"/>
        <v>0</v>
      </c>
      <c r="S82" s="13">
        <f t="shared" si="177"/>
        <v>0</v>
      </c>
      <c r="T82" s="13">
        <f t="shared" si="178"/>
        <v>0</v>
      </c>
      <c r="U82" s="11">
        <v>0.2951388888888889</v>
      </c>
      <c r="V82" s="12">
        <f t="shared" si="179"/>
        <v>6.9444444444444198E-3</v>
      </c>
      <c r="W82" s="13">
        <f t="shared" si="180"/>
        <v>0</v>
      </c>
      <c r="X82" s="13">
        <f t="shared" si="181"/>
        <v>10</v>
      </c>
      <c r="Y82" s="11">
        <v>0.29722222222222222</v>
      </c>
      <c r="Z82" s="12">
        <f t="shared" si="182"/>
        <v>2.0833333333333259E-3</v>
      </c>
      <c r="AA82" s="13">
        <f t="shared" si="183"/>
        <v>0</v>
      </c>
      <c r="AB82" s="13">
        <f t="shared" si="184"/>
        <v>3</v>
      </c>
      <c r="AC82" s="11">
        <v>0.30902777777777779</v>
      </c>
      <c r="AD82" s="12">
        <f t="shared" si="185"/>
        <v>1.1805555555555569E-2</v>
      </c>
      <c r="AE82" s="13">
        <f t="shared" si="186"/>
        <v>0</v>
      </c>
      <c r="AF82" s="13">
        <f t="shared" si="187"/>
        <v>17</v>
      </c>
      <c r="AG82" s="11">
        <v>0.3125</v>
      </c>
      <c r="AH82" s="11">
        <v>0.3611111111111111</v>
      </c>
      <c r="AI82" s="12">
        <f t="shared" si="188"/>
        <v>4.8611111111111105E-2</v>
      </c>
      <c r="AJ82" s="90">
        <f t="shared" si="189"/>
        <v>1</v>
      </c>
      <c r="AK82" s="90">
        <f t="shared" si="190"/>
        <v>10</v>
      </c>
      <c r="AL82" s="11">
        <v>0.3125</v>
      </c>
      <c r="AM82" s="11">
        <v>0.3611111111111111</v>
      </c>
      <c r="AN82" s="12">
        <f t="shared" si="191"/>
        <v>4.8611111111111105E-2</v>
      </c>
      <c r="AO82" s="13">
        <f t="shared" si="192"/>
        <v>1</v>
      </c>
      <c r="AP82" s="13">
        <f t="shared" si="193"/>
        <v>10</v>
      </c>
      <c r="AQ82" s="11">
        <v>0.36527777777777781</v>
      </c>
      <c r="AR82" s="12">
        <f t="shared" si="194"/>
        <v>4.1666666666667074E-3</v>
      </c>
      <c r="AS82" s="90">
        <f t="shared" si="195"/>
        <v>0</v>
      </c>
      <c r="AT82" s="13">
        <f t="shared" si="196"/>
        <v>6</v>
      </c>
      <c r="AU82" s="11">
        <v>0.3659722222222222</v>
      </c>
      <c r="AV82" s="12">
        <f t="shared" si="197"/>
        <v>6.9444444444438647E-4</v>
      </c>
      <c r="AW82" s="13">
        <f t="shared" si="198"/>
        <v>0</v>
      </c>
      <c r="AX82" s="13">
        <f t="shared" si="199"/>
        <v>1</v>
      </c>
      <c r="AY82" s="11">
        <v>0.43611111111111112</v>
      </c>
      <c r="AZ82" s="12">
        <f t="shared" si="200"/>
        <v>7.0138888888888917E-2</v>
      </c>
      <c r="BA82" s="90">
        <f t="shared" si="201"/>
        <v>1</v>
      </c>
      <c r="BB82" s="90">
        <f t="shared" si="202"/>
        <v>41</v>
      </c>
      <c r="BC82" s="11">
        <v>0.36805555555555558</v>
      </c>
      <c r="BD82" s="11">
        <v>0.4375</v>
      </c>
      <c r="BE82" s="12">
        <f t="shared" si="203"/>
        <v>6.944444444444442E-2</v>
      </c>
      <c r="BF82" s="13">
        <f t="shared" si="204"/>
        <v>1</v>
      </c>
      <c r="BG82" s="13">
        <f t="shared" si="205"/>
        <v>40</v>
      </c>
      <c r="BH82" s="11">
        <v>0.4375</v>
      </c>
      <c r="BI82" s="11">
        <v>0.4375</v>
      </c>
      <c r="BJ82" s="93"/>
      <c r="BK82" s="69">
        <f t="shared" si="148"/>
        <v>0</v>
      </c>
      <c r="BL82" s="13">
        <f t="shared" si="149"/>
        <v>0</v>
      </c>
      <c r="BM82" s="13">
        <f t="shared" si="150"/>
        <v>0</v>
      </c>
      <c r="BN82" s="11">
        <v>0.4458333333333333</v>
      </c>
      <c r="BO82" s="12">
        <f t="shared" si="206"/>
        <v>8.3333333333333037E-3</v>
      </c>
      <c r="BP82" s="90">
        <f t="shared" si="207"/>
        <v>0</v>
      </c>
      <c r="BQ82" s="90">
        <f t="shared" si="208"/>
        <v>12</v>
      </c>
      <c r="BR82" s="11">
        <v>0.45277777777777778</v>
      </c>
      <c r="BS82" s="12">
        <f t="shared" si="209"/>
        <v>6.9444444444444753E-3</v>
      </c>
      <c r="BT82" s="90">
        <f t="shared" si="210"/>
        <v>0</v>
      </c>
      <c r="BU82" s="90">
        <f t="shared" si="211"/>
        <v>10</v>
      </c>
      <c r="BV82" s="11">
        <v>0.45277777777777778</v>
      </c>
      <c r="BW82" s="11">
        <v>0.4548611111111111</v>
      </c>
      <c r="BX82" s="12">
        <f t="shared" si="212"/>
        <v>2.0833333333333259E-3</v>
      </c>
      <c r="BY82" s="13">
        <f t="shared" si="213"/>
        <v>0</v>
      </c>
      <c r="BZ82" s="13">
        <f t="shared" si="214"/>
        <v>3</v>
      </c>
      <c r="CA82" s="12">
        <f t="shared" si="215"/>
        <v>0.16666666666666663</v>
      </c>
      <c r="CB82" s="13">
        <f t="shared" si="216"/>
        <v>4</v>
      </c>
      <c r="CC82" s="13">
        <f t="shared" si="217"/>
        <v>0</v>
      </c>
      <c r="CD82" s="12">
        <f t="shared" si="147"/>
        <v>3.1250000000000056E-2</v>
      </c>
      <c r="CE82" s="13">
        <f t="shared" si="218"/>
        <v>0</v>
      </c>
      <c r="CF82" s="13">
        <f t="shared" si="219"/>
        <v>45</v>
      </c>
      <c r="CG82" s="12">
        <f t="shared" si="252"/>
        <v>4.8611111111111105E-2</v>
      </c>
      <c r="CH82" s="13">
        <f t="shared" si="220"/>
        <v>1</v>
      </c>
      <c r="CI82" s="13">
        <f t="shared" si="221"/>
        <v>10</v>
      </c>
      <c r="CJ82" s="12">
        <f t="shared" si="253"/>
        <v>7.0138888888888917E-2</v>
      </c>
      <c r="CK82" s="13">
        <f t="shared" si="222"/>
        <v>1</v>
      </c>
      <c r="CL82" s="13">
        <f t="shared" si="223"/>
        <v>41</v>
      </c>
      <c r="CM82" s="69">
        <f t="shared" si="151"/>
        <v>0</v>
      </c>
      <c r="CN82" s="70">
        <f t="shared" si="152"/>
        <v>0</v>
      </c>
      <c r="CO82" s="13">
        <f t="shared" si="153"/>
        <v>0</v>
      </c>
      <c r="CP82" s="12">
        <f t="shared" si="224"/>
        <v>4.7916666666666691E-2</v>
      </c>
      <c r="CQ82" s="13">
        <f t="shared" si="225"/>
        <v>1</v>
      </c>
      <c r="CR82" s="13">
        <f t="shared" si="226"/>
        <v>9</v>
      </c>
      <c r="CS82" s="11">
        <v>0</v>
      </c>
      <c r="CT82" s="13">
        <f t="shared" si="227"/>
        <v>0</v>
      </c>
      <c r="CU82" s="13">
        <f t="shared" si="228"/>
        <v>0</v>
      </c>
      <c r="CV82" s="11">
        <v>0</v>
      </c>
      <c r="CW82" s="13">
        <f t="shared" si="229"/>
        <v>0</v>
      </c>
      <c r="CX82" s="13">
        <f t="shared" si="230"/>
        <v>0</v>
      </c>
      <c r="CY82" s="11">
        <v>0</v>
      </c>
      <c r="CZ82" s="13">
        <f t="shared" si="231"/>
        <v>0</v>
      </c>
      <c r="DA82" s="13">
        <f t="shared" si="232"/>
        <v>0</v>
      </c>
      <c r="DB82" s="11">
        <v>0</v>
      </c>
      <c r="DC82" s="13">
        <f t="shared" si="233"/>
        <v>0</v>
      </c>
      <c r="DD82" s="13">
        <f t="shared" si="234"/>
        <v>0</v>
      </c>
      <c r="DE82" s="11">
        <v>0</v>
      </c>
      <c r="DF82" s="13">
        <f t="shared" si="235"/>
        <v>0</v>
      </c>
      <c r="DG82" s="13">
        <f t="shared" si="236"/>
        <v>0</v>
      </c>
      <c r="DH82" s="11">
        <v>2.2222222222222223E-2</v>
      </c>
      <c r="DI82" s="13">
        <f t="shared" si="237"/>
        <v>0</v>
      </c>
      <c r="DJ82" s="13">
        <f t="shared" si="238"/>
        <v>32</v>
      </c>
      <c r="DK82" s="11">
        <v>0</v>
      </c>
      <c r="DL82" s="35">
        <f t="shared" si="239"/>
        <v>0</v>
      </c>
      <c r="DM82" s="61">
        <f t="shared" si="240"/>
        <v>0</v>
      </c>
      <c r="DN82" s="66">
        <f t="shared" si="129"/>
        <v>280852.74999999994</v>
      </c>
      <c r="DO82" s="74">
        <f t="shared" si="243"/>
        <v>4601</v>
      </c>
      <c r="DP82" s="66">
        <f t="shared" si="262"/>
        <v>61.512758620689652</v>
      </c>
      <c r="DQ82" s="66">
        <f t="shared" si="241"/>
        <v>61.04167572266897</v>
      </c>
      <c r="DR82" s="66">
        <f t="shared" si="259"/>
        <v>76</v>
      </c>
      <c r="DS82" s="75">
        <f t="shared" si="259"/>
        <v>1006</v>
      </c>
      <c r="DT82" s="66">
        <f t="shared" si="260"/>
        <v>16.766666666666666</v>
      </c>
      <c r="DU82" s="66">
        <f t="shared" si="261"/>
        <v>92.766666666666666</v>
      </c>
      <c r="DV82" s="66">
        <f t="shared" si="110"/>
        <v>3.092222222222222</v>
      </c>
      <c r="DW82" s="66">
        <f t="shared" si="254"/>
        <v>3</v>
      </c>
      <c r="DX82" s="66">
        <f t="shared" si="244"/>
        <v>9.2222222222221983E-2</v>
      </c>
      <c r="DY82" s="66">
        <f t="shared" si="245"/>
        <v>5.533333333333319</v>
      </c>
      <c r="DZ82" s="66">
        <f t="shared" si="242"/>
        <v>6</v>
      </c>
      <c r="EA82" s="66">
        <f t="shared" si="246"/>
        <v>3</v>
      </c>
      <c r="EB82" s="66">
        <f t="shared" si="247"/>
        <v>6</v>
      </c>
      <c r="EC82" s="66">
        <f t="shared" si="264"/>
        <v>48</v>
      </c>
      <c r="ED82" s="66">
        <f t="shared" si="265"/>
        <v>861</v>
      </c>
      <c r="EE82" s="66">
        <f t="shared" si="266"/>
        <v>14.35</v>
      </c>
      <c r="EF82" s="66">
        <f t="shared" si="267"/>
        <v>62.35</v>
      </c>
      <c r="EG82" s="66">
        <f t="shared" si="268"/>
        <v>2.0783333333333336</v>
      </c>
      <c r="EH82" s="66">
        <f t="shared" si="269"/>
        <v>2</v>
      </c>
      <c r="EI82" s="66">
        <f t="shared" si="270"/>
        <v>7.8333333333333588E-2</v>
      </c>
      <c r="EJ82" s="66">
        <f t="shared" si="271"/>
        <v>4.7000000000000153</v>
      </c>
      <c r="EK82" s="66">
        <f t="shared" si="272"/>
        <v>5</v>
      </c>
      <c r="EL82" s="66">
        <f t="shared" si="273"/>
        <v>2</v>
      </c>
      <c r="EM82" s="66">
        <f t="shared" si="274"/>
        <v>5</v>
      </c>
      <c r="EN82" s="66">
        <f t="shared" si="275"/>
        <v>97</v>
      </c>
      <c r="EO82" s="66">
        <f t="shared" si="276"/>
        <v>833</v>
      </c>
      <c r="EP82" s="66">
        <f t="shared" si="255"/>
        <v>13.883333333333333</v>
      </c>
      <c r="EQ82" s="66">
        <f t="shared" si="277"/>
        <v>110.88333333333333</v>
      </c>
      <c r="ER82" s="66">
        <f t="shared" si="278"/>
        <v>3.6961111111111107</v>
      </c>
      <c r="ES82" s="66">
        <f t="shared" si="256"/>
        <v>3</v>
      </c>
      <c r="ET82" s="66">
        <f t="shared" si="279"/>
        <v>0.69611111111111068</v>
      </c>
      <c r="EU82" s="66">
        <f t="shared" si="257"/>
        <v>41.766666666666637</v>
      </c>
      <c r="EV82" s="66">
        <f t="shared" si="258"/>
        <v>42</v>
      </c>
      <c r="EW82" s="66">
        <f t="shared" si="280"/>
        <v>3</v>
      </c>
      <c r="EX82" s="66">
        <f t="shared" si="281"/>
        <v>42</v>
      </c>
      <c r="EY82" s="66">
        <f t="shared" si="282"/>
        <v>39</v>
      </c>
      <c r="EZ82" s="66">
        <f t="shared" si="283"/>
        <v>559</v>
      </c>
      <c r="FA82" s="66">
        <f t="shared" si="138"/>
        <v>9.3166666666666664</v>
      </c>
      <c r="FB82" s="66">
        <f t="shared" si="284"/>
        <v>48.316666666666663</v>
      </c>
      <c r="FC82" s="66" t="e">
        <f t="shared" si="285"/>
        <v>#DIV/0!</v>
      </c>
      <c r="FD82" s="66" t="e">
        <f t="shared" si="141"/>
        <v>#DIV/0!</v>
      </c>
      <c r="FE82" s="66" t="e">
        <f t="shared" si="286"/>
        <v>#DIV/0!</v>
      </c>
      <c r="FF82" s="66" t="e">
        <f t="shared" si="143"/>
        <v>#DIV/0!</v>
      </c>
      <c r="FG82" s="66" t="e">
        <f t="shared" si="144"/>
        <v>#DIV/0!</v>
      </c>
      <c r="FH82" s="66" t="e">
        <f t="shared" si="287"/>
        <v>#DIV/0!</v>
      </c>
      <c r="FI82" s="66" t="e">
        <f t="shared" si="288"/>
        <v>#DIV/0!</v>
      </c>
      <c r="FJ82" s="3">
        <f t="shared" si="263"/>
        <v>3567.74</v>
      </c>
    </row>
    <row r="83" spans="1:166" s="88" customFormat="1">
      <c r="A83" s="175">
        <v>82</v>
      </c>
      <c r="B83" s="173">
        <v>31</v>
      </c>
      <c r="C83" s="94">
        <v>40740</v>
      </c>
      <c r="D83" s="93">
        <f t="shared" si="175"/>
        <v>7</v>
      </c>
      <c r="E83" s="95" t="s">
        <v>171</v>
      </c>
      <c r="F83" s="173">
        <v>6</v>
      </c>
      <c r="G83" s="65" t="s">
        <v>325</v>
      </c>
      <c r="H83" s="65" t="s">
        <v>345</v>
      </c>
      <c r="I83" s="65" t="s">
        <v>308</v>
      </c>
      <c r="J83" s="57">
        <v>0.55555555555555558</v>
      </c>
      <c r="K83" s="91">
        <v>3705.48</v>
      </c>
      <c r="L83" s="65" t="s">
        <v>34</v>
      </c>
      <c r="M83" s="173">
        <v>59</v>
      </c>
      <c r="N83" s="173">
        <v>0</v>
      </c>
      <c r="O83" s="10" t="s">
        <v>182</v>
      </c>
      <c r="P83" s="57">
        <v>0.55555555555555558</v>
      </c>
      <c r="Q83" s="57">
        <v>0.55555555555555558</v>
      </c>
      <c r="R83" s="12">
        <f t="shared" si="176"/>
        <v>0</v>
      </c>
      <c r="S83" s="13">
        <f t="shared" si="177"/>
        <v>0</v>
      </c>
      <c r="T83" s="13">
        <f t="shared" si="178"/>
        <v>0</v>
      </c>
      <c r="U83" s="57">
        <v>0.55902777777777779</v>
      </c>
      <c r="V83" s="12">
        <f t="shared" si="179"/>
        <v>3.4722222222222099E-3</v>
      </c>
      <c r="W83" s="13">
        <f t="shared" si="180"/>
        <v>0</v>
      </c>
      <c r="X83" s="13">
        <f t="shared" si="181"/>
        <v>5</v>
      </c>
      <c r="Y83" s="57">
        <v>0.56041666666666667</v>
      </c>
      <c r="Z83" s="12">
        <f t="shared" si="182"/>
        <v>1.388888888888884E-3</v>
      </c>
      <c r="AA83" s="13">
        <f t="shared" si="183"/>
        <v>0</v>
      </c>
      <c r="AB83" s="13">
        <f t="shared" si="184"/>
        <v>2</v>
      </c>
      <c r="AC83" s="57">
        <v>0.58333333333333337</v>
      </c>
      <c r="AD83" s="12">
        <f t="shared" si="185"/>
        <v>2.2916666666666696E-2</v>
      </c>
      <c r="AE83" s="13">
        <f t="shared" si="186"/>
        <v>0</v>
      </c>
      <c r="AF83" s="13">
        <f t="shared" si="187"/>
        <v>33</v>
      </c>
      <c r="AG83" s="57">
        <v>0.58680555555555558</v>
      </c>
      <c r="AH83" s="57">
        <v>0.66666666666666663</v>
      </c>
      <c r="AI83" s="12">
        <f t="shared" si="188"/>
        <v>7.9861111111111049E-2</v>
      </c>
      <c r="AJ83" s="90">
        <f t="shared" si="189"/>
        <v>1</v>
      </c>
      <c r="AK83" s="90">
        <f t="shared" si="190"/>
        <v>55</v>
      </c>
      <c r="AL83" s="57">
        <v>0.58680555555555558</v>
      </c>
      <c r="AM83" s="57">
        <v>0.66666666666666663</v>
      </c>
      <c r="AN83" s="12">
        <f t="shared" si="191"/>
        <v>7.9861111111111049E-2</v>
      </c>
      <c r="AO83" s="13">
        <f t="shared" si="192"/>
        <v>1</v>
      </c>
      <c r="AP83" s="13">
        <f t="shared" si="193"/>
        <v>55</v>
      </c>
      <c r="AQ83" s="57">
        <v>0.67361111111111116</v>
      </c>
      <c r="AR83" s="12">
        <f t="shared" si="194"/>
        <v>6.9444444444445308E-3</v>
      </c>
      <c r="AS83" s="90">
        <f t="shared" si="195"/>
        <v>0</v>
      </c>
      <c r="AT83" s="13">
        <f t="shared" si="196"/>
        <v>10</v>
      </c>
      <c r="AU83" s="57">
        <v>0.67499999999999993</v>
      </c>
      <c r="AV83" s="12">
        <f t="shared" si="197"/>
        <v>1.3888888888887729E-3</v>
      </c>
      <c r="AW83" s="13">
        <f t="shared" si="198"/>
        <v>0</v>
      </c>
      <c r="AX83" s="13">
        <f t="shared" si="199"/>
        <v>2</v>
      </c>
      <c r="AY83" s="57">
        <v>0.74791666666666667</v>
      </c>
      <c r="AZ83" s="12">
        <f t="shared" si="200"/>
        <v>7.2916666666666741E-2</v>
      </c>
      <c r="BA83" s="90">
        <f t="shared" si="201"/>
        <v>1</v>
      </c>
      <c r="BB83" s="90">
        <f t="shared" si="202"/>
        <v>45</v>
      </c>
      <c r="BC83" s="57">
        <v>0.67708333333333337</v>
      </c>
      <c r="BD83" s="57">
        <v>0.75</v>
      </c>
      <c r="BE83" s="12">
        <f t="shared" si="203"/>
        <v>7.291666666666663E-2</v>
      </c>
      <c r="BF83" s="13">
        <f t="shared" si="204"/>
        <v>1</v>
      </c>
      <c r="BG83" s="13">
        <f t="shared" si="205"/>
        <v>45</v>
      </c>
      <c r="BH83" s="57">
        <v>0.6875</v>
      </c>
      <c r="BI83" s="68">
        <v>0.81111111111111101</v>
      </c>
      <c r="BJ83" s="92">
        <v>24</v>
      </c>
      <c r="BK83" s="69">
        <f t="shared" si="148"/>
        <v>0.12361111111111101</v>
      </c>
      <c r="BL83" s="13">
        <f t="shared" si="149"/>
        <v>2</v>
      </c>
      <c r="BM83" s="13">
        <f t="shared" si="150"/>
        <v>58</v>
      </c>
      <c r="BN83" s="57">
        <v>0.82152777777777775</v>
      </c>
      <c r="BO83" s="12">
        <f t="shared" si="206"/>
        <v>7.1527777777777746E-2</v>
      </c>
      <c r="BP83" s="90">
        <f t="shared" si="207"/>
        <v>1</v>
      </c>
      <c r="BQ83" s="90">
        <f t="shared" si="208"/>
        <v>43</v>
      </c>
      <c r="BR83" s="57">
        <v>0.82777777777777783</v>
      </c>
      <c r="BS83" s="12">
        <f t="shared" si="209"/>
        <v>6.2500000000000888E-3</v>
      </c>
      <c r="BT83" s="90">
        <f t="shared" si="210"/>
        <v>0</v>
      </c>
      <c r="BU83" s="90">
        <f t="shared" si="211"/>
        <v>9</v>
      </c>
      <c r="BV83" s="57">
        <v>0.82777777777777783</v>
      </c>
      <c r="BW83" s="57">
        <v>0.82986111111111116</v>
      </c>
      <c r="BX83" s="12">
        <f t="shared" si="212"/>
        <v>2.0833333333333259E-3</v>
      </c>
      <c r="BY83" s="13">
        <f t="shared" si="213"/>
        <v>0</v>
      </c>
      <c r="BZ83" s="13">
        <f t="shared" si="214"/>
        <v>3</v>
      </c>
      <c r="CA83" s="12">
        <f t="shared" si="215"/>
        <v>0.27430555555555558</v>
      </c>
      <c r="CB83" s="13">
        <f t="shared" si="216"/>
        <v>6</v>
      </c>
      <c r="CC83" s="13">
        <f t="shared" si="217"/>
        <v>35</v>
      </c>
      <c r="CD83" s="12">
        <f t="shared" si="147"/>
        <v>0.10763888888888906</v>
      </c>
      <c r="CE83" s="13">
        <f t="shared" si="218"/>
        <v>2</v>
      </c>
      <c r="CF83" s="13">
        <f t="shared" si="219"/>
        <v>35</v>
      </c>
      <c r="CG83" s="12">
        <f t="shared" si="252"/>
        <v>7.9861111111111049E-2</v>
      </c>
      <c r="CH83" s="13">
        <f t="shared" si="220"/>
        <v>1</v>
      </c>
      <c r="CI83" s="13">
        <f t="shared" si="221"/>
        <v>55</v>
      </c>
      <c r="CJ83" s="12">
        <f t="shared" si="253"/>
        <v>7.2916666666666741E-2</v>
      </c>
      <c r="CK83" s="13">
        <f t="shared" si="222"/>
        <v>1</v>
      </c>
      <c r="CL83" s="13">
        <f t="shared" si="223"/>
        <v>45</v>
      </c>
      <c r="CM83" s="69">
        <f t="shared" si="151"/>
        <v>0.12361111111111101</v>
      </c>
      <c r="CN83" s="70">
        <f t="shared" si="152"/>
        <v>2</v>
      </c>
      <c r="CO83" s="13">
        <f t="shared" si="153"/>
        <v>58</v>
      </c>
      <c r="CP83" s="12">
        <f t="shared" si="224"/>
        <v>5.1388888888888963E-2</v>
      </c>
      <c r="CQ83" s="13">
        <f t="shared" si="225"/>
        <v>1</v>
      </c>
      <c r="CR83" s="13">
        <f t="shared" si="226"/>
        <v>14</v>
      </c>
      <c r="CS83" s="57">
        <v>0</v>
      </c>
      <c r="CT83" s="13">
        <f t="shared" si="227"/>
        <v>0</v>
      </c>
      <c r="CU83" s="13">
        <f t="shared" si="228"/>
        <v>0</v>
      </c>
      <c r="CV83" s="57">
        <v>6.2499999999999995E-3</v>
      </c>
      <c r="CW83" s="13">
        <f t="shared" si="229"/>
        <v>0</v>
      </c>
      <c r="CX83" s="13">
        <f t="shared" si="230"/>
        <v>9</v>
      </c>
      <c r="CY83" s="57">
        <v>0</v>
      </c>
      <c r="CZ83" s="13">
        <f t="shared" si="231"/>
        <v>0</v>
      </c>
      <c r="DA83" s="13">
        <f t="shared" si="232"/>
        <v>0</v>
      </c>
      <c r="DB83" s="57">
        <v>0</v>
      </c>
      <c r="DC83" s="13">
        <f t="shared" si="233"/>
        <v>0</v>
      </c>
      <c r="DD83" s="13">
        <f t="shared" si="234"/>
        <v>0</v>
      </c>
      <c r="DE83" s="57">
        <v>0</v>
      </c>
      <c r="DF83" s="13">
        <f t="shared" si="235"/>
        <v>0</v>
      </c>
      <c r="DG83" s="13">
        <f t="shared" si="236"/>
        <v>0</v>
      </c>
      <c r="DH83" s="57">
        <v>1.5277777777777777E-2</v>
      </c>
      <c r="DI83" s="13">
        <f t="shared" si="237"/>
        <v>0</v>
      </c>
      <c r="DJ83" s="13">
        <f t="shared" si="238"/>
        <v>22</v>
      </c>
      <c r="DK83" s="57">
        <v>0</v>
      </c>
      <c r="DL83" s="35">
        <f t="shared" si="239"/>
        <v>0</v>
      </c>
      <c r="DM83" s="61">
        <f t="shared" si="240"/>
        <v>0</v>
      </c>
      <c r="DN83" s="66">
        <f t="shared" si="129"/>
        <v>284558.22999999992</v>
      </c>
      <c r="DO83" s="74">
        <f t="shared" si="243"/>
        <v>4660</v>
      </c>
      <c r="DP83" s="66">
        <f t="shared" si="262"/>
        <v>62.804745762711867</v>
      </c>
      <c r="DQ83" s="66">
        <f t="shared" si="241"/>
        <v>61.063997854077236</v>
      </c>
      <c r="DR83" s="66">
        <f t="shared" si="259"/>
        <v>78</v>
      </c>
      <c r="DS83" s="75">
        <f t="shared" si="259"/>
        <v>1041</v>
      </c>
      <c r="DT83" s="66">
        <f t="shared" si="260"/>
        <v>17.350000000000001</v>
      </c>
      <c r="DU83" s="66">
        <f t="shared" si="261"/>
        <v>95.35</v>
      </c>
      <c r="DV83" s="66">
        <f t="shared" si="110"/>
        <v>3.0758064516129031</v>
      </c>
      <c r="DW83" s="66">
        <f t="shared" si="254"/>
        <v>3</v>
      </c>
      <c r="DX83" s="66">
        <f t="shared" si="244"/>
        <v>7.5806451612903114E-2</v>
      </c>
      <c r="DY83" s="66">
        <f t="shared" si="245"/>
        <v>4.5483870967741868</v>
      </c>
      <c r="DZ83" s="66">
        <f t="shared" si="242"/>
        <v>5</v>
      </c>
      <c r="EA83" s="66">
        <f t="shared" si="246"/>
        <v>3</v>
      </c>
      <c r="EB83" s="66">
        <f t="shared" si="247"/>
        <v>5</v>
      </c>
      <c r="EC83" s="66">
        <f t="shared" si="264"/>
        <v>49</v>
      </c>
      <c r="ED83" s="66">
        <f t="shared" si="265"/>
        <v>916</v>
      </c>
      <c r="EE83" s="66">
        <f t="shared" si="266"/>
        <v>15.266666666666667</v>
      </c>
      <c r="EF83" s="66">
        <f t="shared" si="267"/>
        <v>64.266666666666666</v>
      </c>
      <c r="EG83" s="66">
        <f t="shared" si="268"/>
        <v>2.0731182795698926</v>
      </c>
      <c r="EH83" s="66">
        <f t="shared" si="269"/>
        <v>2</v>
      </c>
      <c r="EI83" s="66">
        <f t="shared" si="270"/>
        <v>7.3118279569892586E-2</v>
      </c>
      <c r="EJ83" s="66">
        <f t="shared" si="271"/>
        <v>4.3870967741935551</v>
      </c>
      <c r="EK83" s="66">
        <f t="shared" si="272"/>
        <v>5</v>
      </c>
      <c r="EL83" s="66">
        <f t="shared" si="273"/>
        <v>2</v>
      </c>
      <c r="EM83" s="66">
        <f t="shared" si="274"/>
        <v>5</v>
      </c>
      <c r="EN83" s="66">
        <f t="shared" si="275"/>
        <v>98</v>
      </c>
      <c r="EO83" s="66">
        <f t="shared" si="276"/>
        <v>878</v>
      </c>
      <c r="EP83" s="66">
        <f t="shared" si="255"/>
        <v>14.633333333333333</v>
      </c>
      <c r="EQ83" s="66">
        <f t="shared" si="277"/>
        <v>112.63333333333333</v>
      </c>
      <c r="ER83" s="66">
        <f t="shared" si="278"/>
        <v>3.6333333333333333</v>
      </c>
      <c r="ES83" s="66">
        <f t="shared" si="256"/>
        <v>3</v>
      </c>
      <c r="ET83" s="66">
        <f t="shared" si="279"/>
        <v>0.6333333333333333</v>
      </c>
      <c r="EU83" s="66">
        <f t="shared" si="257"/>
        <v>38</v>
      </c>
      <c r="EV83" s="66">
        <f t="shared" si="258"/>
        <v>38</v>
      </c>
      <c r="EW83" s="66">
        <f t="shared" si="280"/>
        <v>3</v>
      </c>
      <c r="EX83" s="66">
        <f t="shared" si="281"/>
        <v>38</v>
      </c>
      <c r="EY83" s="66">
        <f t="shared" si="282"/>
        <v>41</v>
      </c>
      <c r="EZ83" s="66">
        <f t="shared" si="283"/>
        <v>617</v>
      </c>
      <c r="FA83" s="66">
        <f t="shared" si="138"/>
        <v>10.283333333333333</v>
      </c>
      <c r="FB83" s="66">
        <f t="shared" si="284"/>
        <v>51.283333333333331</v>
      </c>
      <c r="FC83" s="66">
        <f t="shared" si="285"/>
        <v>2.1368055555555556</v>
      </c>
      <c r="FD83" s="66">
        <f t="shared" si="141"/>
        <v>2</v>
      </c>
      <c r="FE83" s="66">
        <f t="shared" si="286"/>
        <v>0.13680555555555562</v>
      </c>
      <c r="FF83" s="66">
        <f t="shared" si="143"/>
        <v>8.2083333333333375</v>
      </c>
      <c r="FG83" s="66">
        <f t="shared" si="144"/>
        <v>8</v>
      </c>
      <c r="FH83" s="66">
        <f t="shared" si="287"/>
        <v>2</v>
      </c>
      <c r="FI83" s="66">
        <f t="shared" si="288"/>
        <v>8</v>
      </c>
      <c r="FJ83" s="88">
        <f t="shared" si="263"/>
        <v>3705.48</v>
      </c>
    </row>
    <row r="84" spans="1:166" s="87" customFormat="1" ht="45">
      <c r="A84" s="199">
        <v>83</v>
      </c>
      <c r="B84" s="172">
        <v>32</v>
      </c>
      <c r="C84" s="76">
        <v>40741</v>
      </c>
      <c r="D84" s="84">
        <f t="shared" si="175"/>
        <v>7</v>
      </c>
      <c r="E84" s="78" t="s">
        <v>39</v>
      </c>
      <c r="F84" s="172">
        <v>23</v>
      </c>
      <c r="G84" s="79" t="s">
        <v>38</v>
      </c>
      <c r="H84" s="79" t="s">
        <v>351</v>
      </c>
      <c r="I84" s="79" t="s">
        <v>352</v>
      </c>
      <c r="J84" s="83">
        <v>0.21875</v>
      </c>
      <c r="K84" s="82">
        <v>2484.42</v>
      </c>
      <c r="L84" s="79" t="s">
        <v>299</v>
      </c>
      <c r="M84" s="172">
        <v>41</v>
      </c>
      <c r="N84" s="172">
        <v>0</v>
      </c>
      <c r="O84" s="79" t="s">
        <v>367</v>
      </c>
      <c r="P84" s="83">
        <v>0.21875</v>
      </c>
      <c r="Q84" s="83">
        <v>0.21875</v>
      </c>
      <c r="R84" s="12">
        <f t="shared" si="176"/>
        <v>0</v>
      </c>
      <c r="S84" s="13">
        <f t="shared" si="177"/>
        <v>0</v>
      </c>
      <c r="T84" s="13">
        <f t="shared" si="178"/>
        <v>0</v>
      </c>
      <c r="U84" s="83">
        <v>0.22569444444444445</v>
      </c>
      <c r="V84" s="12">
        <f t="shared" si="179"/>
        <v>6.9444444444444475E-3</v>
      </c>
      <c r="W84" s="13">
        <f t="shared" si="180"/>
        <v>0</v>
      </c>
      <c r="X84" s="13">
        <f t="shared" si="181"/>
        <v>10</v>
      </c>
      <c r="Y84" s="83">
        <v>0.22708333333333333</v>
      </c>
      <c r="Z84" s="12">
        <f t="shared" si="182"/>
        <v>1.388888888888884E-3</v>
      </c>
      <c r="AA84" s="13">
        <f t="shared" si="183"/>
        <v>0</v>
      </c>
      <c r="AB84" s="13">
        <f t="shared" si="184"/>
        <v>2</v>
      </c>
      <c r="AC84" s="83">
        <v>0.24444444444444446</v>
      </c>
      <c r="AD84" s="12">
        <f t="shared" si="185"/>
        <v>1.7361111111111133E-2</v>
      </c>
      <c r="AE84" s="13">
        <f t="shared" si="186"/>
        <v>0</v>
      </c>
      <c r="AF84" s="13">
        <f t="shared" si="187"/>
        <v>25</v>
      </c>
      <c r="AG84" s="83">
        <v>0.24652777777777779</v>
      </c>
      <c r="AH84" s="83">
        <v>0.28125</v>
      </c>
      <c r="AI84" s="12">
        <f t="shared" si="188"/>
        <v>3.472222222222221E-2</v>
      </c>
      <c r="AJ84" s="90">
        <f t="shared" si="189"/>
        <v>0</v>
      </c>
      <c r="AK84" s="90">
        <f t="shared" si="190"/>
        <v>50</v>
      </c>
      <c r="AL84" s="83">
        <v>0.24652777777777779</v>
      </c>
      <c r="AM84" s="83">
        <v>0.28125</v>
      </c>
      <c r="AN84" s="12">
        <f t="shared" si="191"/>
        <v>3.472222222222221E-2</v>
      </c>
      <c r="AO84" s="13">
        <f t="shared" si="192"/>
        <v>0</v>
      </c>
      <c r="AP84" s="13">
        <f t="shared" si="193"/>
        <v>50</v>
      </c>
      <c r="AQ84" s="83">
        <v>0.2673611111111111</v>
      </c>
      <c r="AR84" s="12">
        <v>3.472222222222222E-3</v>
      </c>
      <c r="AS84" s="90">
        <f t="shared" si="195"/>
        <v>0</v>
      </c>
      <c r="AT84" s="13">
        <f t="shared" si="196"/>
        <v>5</v>
      </c>
      <c r="AU84" s="83">
        <v>0.27291666666666664</v>
      </c>
      <c r="AV84" s="12">
        <f t="shared" si="197"/>
        <v>5.5555555555555358E-3</v>
      </c>
      <c r="AW84" s="13">
        <f t="shared" si="198"/>
        <v>0</v>
      </c>
      <c r="AX84" s="13">
        <f t="shared" si="199"/>
        <v>8</v>
      </c>
      <c r="AY84" s="83">
        <v>0.38472222222222219</v>
      </c>
      <c r="AZ84" s="12">
        <f t="shared" si="200"/>
        <v>0.11180555555555555</v>
      </c>
      <c r="BA84" s="90">
        <f t="shared" si="201"/>
        <v>2</v>
      </c>
      <c r="BB84" s="90">
        <f t="shared" si="202"/>
        <v>41</v>
      </c>
      <c r="BC84" s="83">
        <v>0.27430555555555552</v>
      </c>
      <c r="BD84" s="83">
        <v>0.3298611111111111</v>
      </c>
      <c r="BE84" s="12">
        <f t="shared" si="203"/>
        <v>5.555555555555558E-2</v>
      </c>
      <c r="BF84" s="13">
        <f t="shared" si="204"/>
        <v>1</v>
      </c>
      <c r="BG84" s="13">
        <f t="shared" si="205"/>
        <v>20</v>
      </c>
      <c r="BH84" s="83">
        <v>0.29166666666666669</v>
      </c>
      <c r="BI84" s="86">
        <v>0.35416666666666669</v>
      </c>
      <c r="BJ84" s="84">
        <v>25</v>
      </c>
      <c r="BK84" s="69">
        <f t="shared" si="148"/>
        <v>6.25E-2</v>
      </c>
      <c r="BL84" s="13">
        <f t="shared" si="149"/>
        <v>1</v>
      </c>
      <c r="BM84" s="13">
        <f t="shared" si="150"/>
        <v>30</v>
      </c>
      <c r="BN84" s="83">
        <v>0.41180555555555554</v>
      </c>
      <c r="BO84" s="12">
        <f t="shared" si="206"/>
        <v>8.1944444444444431E-2</v>
      </c>
      <c r="BP84" s="90">
        <f t="shared" si="207"/>
        <v>1</v>
      </c>
      <c r="BQ84" s="90">
        <f t="shared" si="208"/>
        <v>58</v>
      </c>
      <c r="BR84" s="83">
        <v>0.41666666666666669</v>
      </c>
      <c r="BS84" s="12">
        <f t="shared" si="209"/>
        <v>4.8611111111111494E-3</v>
      </c>
      <c r="BT84" s="90">
        <f t="shared" si="210"/>
        <v>0</v>
      </c>
      <c r="BU84" s="90">
        <f t="shared" si="211"/>
        <v>7</v>
      </c>
      <c r="BV84" s="83">
        <v>0.41666666666666669</v>
      </c>
      <c r="BW84" s="83">
        <v>0.4201388888888889</v>
      </c>
      <c r="BX84" s="12">
        <f t="shared" si="212"/>
        <v>3.4722222222222099E-3</v>
      </c>
      <c r="BY84" s="13">
        <f t="shared" si="213"/>
        <v>0</v>
      </c>
      <c r="BZ84" s="13">
        <f t="shared" si="214"/>
        <v>5</v>
      </c>
      <c r="CA84" s="12">
        <f t="shared" si="215"/>
        <v>0.2013888888888889</v>
      </c>
      <c r="CB84" s="13">
        <f t="shared" si="216"/>
        <v>4</v>
      </c>
      <c r="CC84" s="13">
        <f t="shared" si="217"/>
        <v>50</v>
      </c>
      <c r="CD84" s="12">
        <f t="shared" si="147"/>
        <v>0.10763888888888894</v>
      </c>
      <c r="CE84" s="13">
        <f t="shared" si="218"/>
        <v>2</v>
      </c>
      <c r="CF84" s="13">
        <f t="shared" si="219"/>
        <v>35</v>
      </c>
      <c r="CG84" s="12">
        <f t="shared" si="252"/>
        <v>3.472222222222221E-2</v>
      </c>
      <c r="CH84" s="13">
        <f t="shared" si="220"/>
        <v>0</v>
      </c>
      <c r="CI84" s="13">
        <f t="shared" si="221"/>
        <v>50</v>
      </c>
      <c r="CJ84" s="12">
        <f t="shared" si="253"/>
        <v>0.11180555555555555</v>
      </c>
      <c r="CK84" s="13">
        <f t="shared" si="222"/>
        <v>2</v>
      </c>
      <c r="CL84" s="13">
        <f t="shared" si="223"/>
        <v>41</v>
      </c>
      <c r="CM84" s="69">
        <f t="shared" si="151"/>
        <v>6.25E-2</v>
      </c>
      <c r="CN84" s="70">
        <f t="shared" si="152"/>
        <v>1</v>
      </c>
      <c r="CO84" s="13">
        <f t="shared" si="153"/>
        <v>30</v>
      </c>
      <c r="CP84" s="12">
        <f t="shared" si="224"/>
        <v>5.7638888888888878E-2</v>
      </c>
      <c r="CQ84" s="13">
        <f t="shared" si="225"/>
        <v>1</v>
      </c>
      <c r="CR84" s="13">
        <f t="shared" si="226"/>
        <v>23</v>
      </c>
      <c r="CS84" s="83">
        <v>0</v>
      </c>
      <c r="CT84" s="13">
        <f t="shared" si="227"/>
        <v>0</v>
      </c>
      <c r="CU84" s="13">
        <f t="shared" si="228"/>
        <v>0</v>
      </c>
      <c r="CV84" s="83">
        <v>0</v>
      </c>
      <c r="CW84" s="13">
        <f t="shared" si="229"/>
        <v>0</v>
      </c>
      <c r="CX84" s="13">
        <f t="shared" si="230"/>
        <v>0</v>
      </c>
      <c r="CY84" s="83">
        <v>0</v>
      </c>
      <c r="CZ84" s="13">
        <f t="shared" si="231"/>
        <v>0</v>
      </c>
      <c r="DA84" s="13">
        <f t="shared" si="232"/>
        <v>0</v>
      </c>
      <c r="DB84" s="83">
        <v>0</v>
      </c>
      <c r="DC84" s="13">
        <f t="shared" si="233"/>
        <v>0</v>
      </c>
      <c r="DD84" s="13">
        <f t="shared" si="234"/>
        <v>0</v>
      </c>
      <c r="DE84" s="83">
        <v>0</v>
      </c>
      <c r="DF84" s="13">
        <f t="shared" si="235"/>
        <v>0</v>
      </c>
      <c r="DG84" s="13">
        <f t="shared" si="236"/>
        <v>0</v>
      </c>
      <c r="DH84" s="83">
        <v>5.4166666666666669E-2</v>
      </c>
      <c r="DI84" s="13">
        <f t="shared" si="237"/>
        <v>1</v>
      </c>
      <c r="DJ84" s="13">
        <f t="shared" si="238"/>
        <v>18</v>
      </c>
      <c r="DK84" s="83">
        <v>0</v>
      </c>
      <c r="DL84" s="35">
        <f t="shared" si="239"/>
        <v>0</v>
      </c>
      <c r="DM84" s="61">
        <f t="shared" si="240"/>
        <v>0</v>
      </c>
      <c r="DN84" s="66">
        <f t="shared" si="129"/>
        <v>287042.64999999991</v>
      </c>
      <c r="DO84" s="74">
        <f>DO83+M84</f>
        <v>4701</v>
      </c>
      <c r="DP84" s="66">
        <f t="shared" si="262"/>
        <v>60.595609756097559</v>
      </c>
      <c r="DQ84" s="66">
        <f t="shared" si="241"/>
        <v>61.059912784513912</v>
      </c>
      <c r="DR84" s="66">
        <f>DR83+CE84</f>
        <v>80</v>
      </c>
      <c r="DS84" s="75">
        <f>DS83+CF84</f>
        <v>1076</v>
      </c>
      <c r="DT84" s="66">
        <f>DS84/60</f>
        <v>17.933333333333334</v>
      </c>
      <c r="DU84" s="66">
        <f>DR84+DT84</f>
        <v>97.933333333333337</v>
      </c>
      <c r="DV84" s="66">
        <f>DU84/B84</f>
        <v>3.0604166666666668</v>
      </c>
      <c r="DW84" s="66">
        <f>INT(DV84)</f>
        <v>3</v>
      </c>
      <c r="DX84" s="66">
        <f>DV84-DW84</f>
        <v>6.0416666666666785E-2</v>
      </c>
      <c r="DY84" s="66">
        <f>DX84*60</f>
        <v>3.6250000000000071</v>
      </c>
      <c r="DZ84" s="66">
        <f>ROUNDUP(DY84,0.5)</f>
        <v>4</v>
      </c>
      <c r="EA84" s="66">
        <f>DW84</f>
        <v>3</v>
      </c>
      <c r="EB84" s="66">
        <f>DZ84</f>
        <v>4</v>
      </c>
      <c r="EC84" s="66">
        <f t="shared" si="264"/>
        <v>49</v>
      </c>
      <c r="ED84" s="66">
        <f t="shared" si="265"/>
        <v>966</v>
      </c>
      <c r="EE84" s="66">
        <f t="shared" si="266"/>
        <v>16.100000000000001</v>
      </c>
      <c r="EF84" s="66">
        <f t="shared" si="267"/>
        <v>65.099999999999994</v>
      </c>
      <c r="EG84" s="66">
        <f t="shared" si="268"/>
        <v>2.0343749999999998</v>
      </c>
      <c r="EH84" s="66">
        <f t="shared" si="269"/>
        <v>2</v>
      </c>
      <c r="EI84" s="66">
        <f t="shared" si="270"/>
        <v>3.4374999999999822E-2</v>
      </c>
      <c r="EJ84" s="66">
        <f t="shared" si="271"/>
        <v>2.0624999999999893</v>
      </c>
      <c r="EK84" s="66">
        <f t="shared" si="272"/>
        <v>3</v>
      </c>
      <c r="EL84" s="66">
        <f t="shared" si="273"/>
        <v>2</v>
      </c>
      <c r="EM84" s="66">
        <f t="shared" si="274"/>
        <v>3</v>
      </c>
      <c r="EN84" s="66">
        <f t="shared" si="275"/>
        <v>100</v>
      </c>
      <c r="EO84" s="66">
        <f t="shared" si="276"/>
        <v>919</v>
      </c>
      <c r="EP84" s="66">
        <f t="shared" si="255"/>
        <v>15.316666666666666</v>
      </c>
      <c r="EQ84" s="66">
        <f t="shared" si="277"/>
        <v>115.31666666666666</v>
      </c>
      <c r="ER84" s="66">
        <f t="shared" si="278"/>
        <v>3.6036458333333332</v>
      </c>
      <c r="ES84" s="66">
        <f t="shared" si="256"/>
        <v>3</v>
      </c>
      <c r="ET84" s="66">
        <f t="shared" si="279"/>
        <v>0.60364583333333321</v>
      </c>
      <c r="EU84" s="66">
        <f t="shared" si="257"/>
        <v>36.218749999999993</v>
      </c>
      <c r="EV84" s="66">
        <f t="shared" si="258"/>
        <v>37</v>
      </c>
      <c r="EW84" s="66">
        <f t="shared" si="280"/>
        <v>3</v>
      </c>
      <c r="EX84" s="66">
        <f t="shared" si="281"/>
        <v>37</v>
      </c>
      <c r="EY84" s="66">
        <f t="shared" si="282"/>
        <v>42</v>
      </c>
      <c r="EZ84" s="66">
        <f t="shared" si="283"/>
        <v>647</v>
      </c>
      <c r="FA84" s="66">
        <f t="shared" si="138"/>
        <v>10.783333333333333</v>
      </c>
      <c r="FB84" s="66">
        <f t="shared" si="284"/>
        <v>52.783333333333331</v>
      </c>
      <c r="FC84" s="66">
        <f t="shared" si="285"/>
        <v>2.1113333333333331</v>
      </c>
      <c r="FD84" s="66">
        <f t="shared" si="141"/>
        <v>2</v>
      </c>
      <c r="FE84" s="66">
        <f t="shared" si="286"/>
        <v>0.11133333333333306</v>
      </c>
      <c r="FF84" s="66">
        <f t="shared" si="143"/>
        <v>6.6799999999999837</v>
      </c>
      <c r="FG84" s="66">
        <f t="shared" si="144"/>
        <v>7</v>
      </c>
      <c r="FH84" s="66">
        <f t="shared" si="287"/>
        <v>2</v>
      </c>
      <c r="FI84" s="66">
        <f t="shared" si="288"/>
        <v>7</v>
      </c>
      <c r="FJ84" s="87">
        <f t="shared" si="263"/>
        <v>2484.42</v>
      </c>
    </row>
    <row r="85" spans="1:166">
      <c r="A85" s="175">
        <v>84</v>
      </c>
      <c r="B85" s="166">
        <v>33</v>
      </c>
      <c r="C85" s="94">
        <v>40742</v>
      </c>
      <c r="D85" s="93">
        <f t="shared" si="175"/>
        <v>7</v>
      </c>
      <c r="E85" s="9" t="s">
        <v>286</v>
      </c>
      <c r="F85" s="166">
        <v>3</v>
      </c>
      <c r="G85" s="10" t="s">
        <v>287</v>
      </c>
      <c r="H85" s="10" t="s">
        <v>288</v>
      </c>
      <c r="I85" s="615" t="s">
        <v>291</v>
      </c>
      <c r="J85" s="11">
        <v>0.30902777777777779</v>
      </c>
      <c r="K85" s="73">
        <v>3502.13</v>
      </c>
      <c r="L85" s="65" t="s">
        <v>34</v>
      </c>
      <c r="M85" s="166">
        <v>57</v>
      </c>
      <c r="N85" s="166">
        <v>1</v>
      </c>
      <c r="O85" s="10" t="s">
        <v>182</v>
      </c>
      <c r="P85" s="11">
        <v>0.30902777777777779</v>
      </c>
      <c r="Q85" s="11">
        <v>0.30902777777777779</v>
      </c>
      <c r="R85" s="12">
        <f t="shared" si="176"/>
        <v>0</v>
      </c>
      <c r="S85" s="13">
        <f t="shared" si="177"/>
        <v>0</v>
      </c>
      <c r="T85" s="13">
        <f t="shared" si="178"/>
        <v>0</v>
      </c>
      <c r="U85" s="11">
        <v>0.3125</v>
      </c>
      <c r="V85" s="12">
        <f t="shared" si="179"/>
        <v>3.4722222222222099E-3</v>
      </c>
      <c r="W85" s="13">
        <f t="shared" si="180"/>
        <v>0</v>
      </c>
      <c r="X85" s="13">
        <f t="shared" si="181"/>
        <v>5</v>
      </c>
      <c r="Y85" s="11">
        <v>0.31388888888888888</v>
      </c>
      <c r="Z85" s="12">
        <f t="shared" si="182"/>
        <v>1.388888888888884E-3</v>
      </c>
      <c r="AA85" s="13">
        <f t="shared" si="183"/>
        <v>0</v>
      </c>
      <c r="AB85" s="13">
        <f t="shared" si="184"/>
        <v>2</v>
      </c>
      <c r="AC85" s="11">
        <v>0.33680555555555558</v>
      </c>
      <c r="AD85" s="12">
        <f t="shared" si="185"/>
        <v>2.2916666666666696E-2</v>
      </c>
      <c r="AE85" s="13">
        <f t="shared" si="186"/>
        <v>0</v>
      </c>
      <c r="AF85" s="13">
        <f t="shared" si="187"/>
        <v>33</v>
      </c>
      <c r="AG85" s="11">
        <v>0.33680555555555558</v>
      </c>
      <c r="AH85" s="11">
        <v>0.40625</v>
      </c>
      <c r="AI85" s="12">
        <f t="shared" si="188"/>
        <v>6.944444444444442E-2</v>
      </c>
      <c r="AJ85" s="90">
        <f t="shared" si="189"/>
        <v>1</v>
      </c>
      <c r="AK85" s="90">
        <f t="shared" si="190"/>
        <v>40</v>
      </c>
      <c r="AL85" s="11">
        <v>0.33680555555555558</v>
      </c>
      <c r="AM85" s="11">
        <v>0.40625</v>
      </c>
      <c r="AN85" s="12">
        <f t="shared" si="191"/>
        <v>6.944444444444442E-2</v>
      </c>
      <c r="AO85" s="13">
        <f t="shared" si="192"/>
        <v>1</v>
      </c>
      <c r="AP85" s="13">
        <f t="shared" si="193"/>
        <v>40</v>
      </c>
      <c r="AQ85" s="11">
        <v>0.40972222222222227</v>
      </c>
      <c r="AR85" s="12">
        <f t="shared" si="194"/>
        <v>3.4722222222222654E-3</v>
      </c>
      <c r="AS85" s="90">
        <f t="shared" si="195"/>
        <v>0</v>
      </c>
      <c r="AT85" s="13">
        <f t="shared" si="196"/>
        <v>5</v>
      </c>
      <c r="AU85" s="11">
        <v>0.41111111111111115</v>
      </c>
      <c r="AV85" s="12">
        <f t="shared" si="197"/>
        <v>1.388888888888884E-3</v>
      </c>
      <c r="AW85" s="13">
        <f t="shared" si="198"/>
        <v>0</v>
      </c>
      <c r="AX85" s="13">
        <f t="shared" si="199"/>
        <v>2</v>
      </c>
      <c r="AY85" s="11">
        <v>0.53472222222222221</v>
      </c>
      <c r="AZ85" s="12">
        <f t="shared" si="200"/>
        <v>0.12361111111111106</v>
      </c>
      <c r="BA85" s="90">
        <f t="shared" si="201"/>
        <v>2</v>
      </c>
      <c r="BB85" s="90">
        <f t="shared" si="202"/>
        <v>58</v>
      </c>
      <c r="BC85" s="11">
        <v>0.41319444444444442</v>
      </c>
      <c r="BD85" s="11">
        <v>0.53611111111111109</v>
      </c>
      <c r="BE85" s="12">
        <f t="shared" si="203"/>
        <v>0.12291666666666667</v>
      </c>
      <c r="BF85" s="13">
        <f t="shared" si="204"/>
        <v>2</v>
      </c>
      <c r="BG85" s="13">
        <f t="shared" si="205"/>
        <v>57</v>
      </c>
      <c r="BH85" s="11">
        <v>0.4375</v>
      </c>
      <c r="BI85" s="68">
        <v>0.5625</v>
      </c>
      <c r="BJ85" s="91">
        <v>26</v>
      </c>
      <c r="BK85" s="69">
        <f t="shared" si="148"/>
        <v>0.125</v>
      </c>
      <c r="BL85" s="13">
        <f t="shared" si="149"/>
        <v>3</v>
      </c>
      <c r="BM85" s="13">
        <f t="shared" si="150"/>
        <v>0</v>
      </c>
      <c r="BN85" s="11">
        <v>0.57986111111111105</v>
      </c>
      <c r="BO85" s="12">
        <f t="shared" si="206"/>
        <v>4.3749999999999956E-2</v>
      </c>
      <c r="BP85" s="90">
        <f t="shared" si="207"/>
        <v>1</v>
      </c>
      <c r="BQ85" s="90">
        <f t="shared" si="208"/>
        <v>3</v>
      </c>
      <c r="BR85" s="11">
        <v>0.58333333333333337</v>
      </c>
      <c r="BS85" s="12">
        <f t="shared" si="209"/>
        <v>3.4722222222223209E-3</v>
      </c>
      <c r="BT85" s="90">
        <f t="shared" si="210"/>
        <v>0</v>
      </c>
      <c r="BU85" s="90">
        <f t="shared" si="211"/>
        <v>5</v>
      </c>
      <c r="BV85" s="11">
        <v>0.58333333333333337</v>
      </c>
      <c r="BW85" s="11">
        <v>0.58680555555555558</v>
      </c>
      <c r="BX85" s="12">
        <f t="shared" si="212"/>
        <v>3.4722222222222099E-3</v>
      </c>
      <c r="BY85" s="13">
        <f t="shared" si="213"/>
        <v>0</v>
      </c>
      <c r="BZ85" s="13">
        <f t="shared" si="214"/>
        <v>5</v>
      </c>
      <c r="CA85" s="12">
        <f t="shared" si="215"/>
        <v>0.27777777777777779</v>
      </c>
      <c r="CB85" s="13">
        <f t="shared" si="216"/>
        <v>6</v>
      </c>
      <c r="CC85" s="13">
        <f t="shared" si="217"/>
        <v>40</v>
      </c>
      <c r="CD85" s="12">
        <f t="shared" si="147"/>
        <v>7.3611111111111238E-2</v>
      </c>
      <c r="CE85" s="13">
        <f t="shared" si="218"/>
        <v>1</v>
      </c>
      <c r="CF85" s="13">
        <f t="shared" si="219"/>
        <v>46</v>
      </c>
      <c r="CG85" s="12">
        <f t="shared" si="252"/>
        <v>6.944444444444442E-2</v>
      </c>
      <c r="CH85" s="13">
        <f t="shared" si="220"/>
        <v>1</v>
      </c>
      <c r="CI85" s="13">
        <f t="shared" si="221"/>
        <v>40</v>
      </c>
      <c r="CJ85" s="12">
        <f t="shared" si="253"/>
        <v>0.12361111111111106</v>
      </c>
      <c r="CK85" s="13">
        <f t="shared" si="222"/>
        <v>2</v>
      </c>
      <c r="CL85" s="13">
        <f t="shared" si="223"/>
        <v>58</v>
      </c>
      <c r="CM85" s="69">
        <f t="shared" si="151"/>
        <v>0.125</v>
      </c>
      <c r="CN85" s="70">
        <f t="shared" si="152"/>
        <v>3</v>
      </c>
      <c r="CO85" s="13">
        <f t="shared" si="153"/>
        <v>0</v>
      </c>
      <c r="CP85" s="12">
        <f t="shared" si="224"/>
        <v>9.2361111111111061E-2</v>
      </c>
      <c r="CQ85" s="13">
        <f t="shared" si="225"/>
        <v>2</v>
      </c>
      <c r="CR85" s="13">
        <f t="shared" si="226"/>
        <v>13</v>
      </c>
      <c r="CS85" s="11">
        <v>0</v>
      </c>
      <c r="CT85" s="13">
        <f t="shared" si="227"/>
        <v>0</v>
      </c>
      <c r="CU85" s="13">
        <f t="shared" si="228"/>
        <v>0</v>
      </c>
      <c r="CV85" s="11">
        <v>0</v>
      </c>
      <c r="CW85" s="13">
        <f t="shared" si="229"/>
        <v>0</v>
      </c>
      <c r="CX85" s="13">
        <f t="shared" si="230"/>
        <v>0</v>
      </c>
      <c r="CY85" s="11">
        <v>1.3888888888888889E-3</v>
      </c>
      <c r="CZ85" s="13">
        <f t="shared" si="231"/>
        <v>0</v>
      </c>
      <c r="DA85" s="13">
        <f t="shared" si="232"/>
        <v>2</v>
      </c>
      <c r="DB85" s="11">
        <v>0</v>
      </c>
      <c r="DC85" s="13">
        <f t="shared" si="233"/>
        <v>0</v>
      </c>
      <c r="DD85" s="13">
        <f t="shared" si="234"/>
        <v>0</v>
      </c>
      <c r="DE85" s="11">
        <v>2.0833333333333333E-3</v>
      </c>
      <c r="DF85" s="13">
        <f t="shared" si="235"/>
        <v>0</v>
      </c>
      <c r="DG85" s="13">
        <f t="shared" si="236"/>
        <v>3</v>
      </c>
      <c r="DH85" s="11">
        <v>2.7777777777777776E-2</v>
      </c>
      <c r="DI85" s="13">
        <f t="shared" si="237"/>
        <v>0</v>
      </c>
      <c r="DJ85" s="13">
        <f t="shared" si="238"/>
        <v>40</v>
      </c>
      <c r="DK85" s="11">
        <v>2.4999999999999998E-2</v>
      </c>
      <c r="DL85" s="35">
        <f t="shared" si="239"/>
        <v>0</v>
      </c>
      <c r="DM85" s="61">
        <f t="shared" si="240"/>
        <v>36</v>
      </c>
      <c r="DN85" s="66">
        <f t="shared" si="129"/>
        <v>290544.77999999991</v>
      </c>
      <c r="DO85" s="74">
        <f>DO84+M85</f>
        <v>4758</v>
      </c>
      <c r="DP85" s="66">
        <f t="shared" si="262"/>
        <v>61.440877192982455</v>
      </c>
      <c r="DQ85" s="66">
        <f t="shared" si="241"/>
        <v>61.064476670870093</v>
      </c>
      <c r="DR85" s="66">
        <f t="shared" si="259"/>
        <v>81</v>
      </c>
      <c r="DS85" s="75">
        <f t="shared" si="259"/>
        <v>1122</v>
      </c>
      <c r="DT85" s="66">
        <f t="shared" si="260"/>
        <v>18.7</v>
      </c>
      <c r="DU85" s="66">
        <f t="shared" si="261"/>
        <v>99.7</v>
      </c>
      <c r="DV85" s="66">
        <f t="shared" ref="DV85:DV103" si="289">DU85/A85</f>
        <v>1.1869047619047619</v>
      </c>
      <c r="DW85" s="66">
        <f t="shared" si="254"/>
        <v>1</v>
      </c>
      <c r="DX85" s="66">
        <f t="shared" si="244"/>
        <v>0.18690476190476191</v>
      </c>
      <c r="DY85" s="66">
        <f t="shared" si="245"/>
        <v>11.214285714285715</v>
      </c>
      <c r="DZ85" s="66">
        <f t="shared" si="242"/>
        <v>12</v>
      </c>
      <c r="EA85" s="66">
        <f t="shared" si="246"/>
        <v>1</v>
      </c>
      <c r="EB85" s="66">
        <f t="shared" si="247"/>
        <v>12</v>
      </c>
      <c r="EC85" s="66">
        <f t="shared" si="264"/>
        <v>50</v>
      </c>
      <c r="ED85" s="66">
        <f t="shared" si="265"/>
        <v>1006</v>
      </c>
      <c r="EE85" s="66">
        <f t="shared" si="266"/>
        <v>16.766666666666666</v>
      </c>
      <c r="EF85" s="66">
        <f t="shared" si="267"/>
        <v>66.766666666666666</v>
      </c>
      <c r="EG85" s="66">
        <f t="shared" si="268"/>
        <v>2.0232323232323233</v>
      </c>
      <c r="EH85" s="66">
        <f t="shared" si="269"/>
        <v>2</v>
      </c>
      <c r="EI85" s="66">
        <f t="shared" si="270"/>
        <v>2.3232323232323271E-2</v>
      </c>
      <c r="EJ85" s="66">
        <f t="shared" si="271"/>
        <v>1.3939393939393963</v>
      </c>
      <c r="EK85" s="66">
        <f t="shared" si="272"/>
        <v>2</v>
      </c>
      <c r="EL85" s="66">
        <f t="shared" si="273"/>
        <v>2</v>
      </c>
      <c r="EM85" s="66">
        <f t="shared" si="274"/>
        <v>2</v>
      </c>
      <c r="EN85" s="66">
        <f t="shared" si="275"/>
        <v>102</v>
      </c>
      <c r="EO85" s="66">
        <f t="shared" si="276"/>
        <v>977</v>
      </c>
      <c r="EP85" s="66">
        <f t="shared" ref="EP85:EP90" si="290">EO85/60</f>
        <v>16.283333333333335</v>
      </c>
      <c r="EQ85" s="66">
        <f t="shared" si="277"/>
        <v>118.28333333333333</v>
      </c>
      <c r="ER85" s="66">
        <f t="shared" si="278"/>
        <v>3.5843434343434342</v>
      </c>
      <c r="ES85" s="66">
        <f t="shared" ref="ES85:ES90" si="291">INT(ER85)</f>
        <v>3</v>
      </c>
      <c r="ET85" s="66">
        <f t="shared" si="279"/>
        <v>0.58434343434343416</v>
      </c>
      <c r="EU85" s="66">
        <f t="shared" ref="EU85:EU90" si="292">ET85*60</f>
        <v>35.060606060606048</v>
      </c>
      <c r="EV85" s="66">
        <f t="shared" ref="EV85:EV90" si="293">ROUNDUP(EU85,0.5)</f>
        <v>36</v>
      </c>
      <c r="EW85" s="66">
        <f t="shared" si="280"/>
        <v>3</v>
      </c>
      <c r="EX85" s="66">
        <f t="shared" si="281"/>
        <v>36</v>
      </c>
      <c r="EY85" s="66">
        <f t="shared" si="282"/>
        <v>45</v>
      </c>
      <c r="EZ85" s="66">
        <f t="shared" si="283"/>
        <v>647</v>
      </c>
      <c r="FA85" s="66">
        <f t="shared" ref="FA85:FA90" si="294">EZ85/60</f>
        <v>10.783333333333333</v>
      </c>
      <c r="FB85" s="66">
        <f t="shared" si="284"/>
        <v>55.783333333333331</v>
      </c>
      <c r="FC85" s="66">
        <f t="shared" si="285"/>
        <v>2.1455128205128204</v>
      </c>
      <c r="FD85" s="66">
        <f t="shared" ref="FD85:FD90" si="295">INT(FC85)</f>
        <v>2</v>
      </c>
      <c r="FE85" s="66">
        <f t="shared" si="286"/>
        <v>0.14551282051282044</v>
      </c>
      <c r="FF85" s="66">
        <f t="shared" ref="FF85:FF90" si="296">FE85*60</f>
        <v>8.7307692307692264</v>
      </c>
      <c r="FG85" s="66">
        <f t="shared" ref="FG85:FG90" si="297">ROUND(FF85,0.5)</f>
        <v>9</v>
      </c>
      <c r="FH85" s="66">
        <f t="shared" si="287"/>
        <v>2</v>
      </c>
      <c r="FI85" s="66">
        <f t="shared" si="288"/>
        <v>9</v>
      </c>
      <c r="FJ85" s="3">
        <f t="shared" si="263"/>
        <v>3502.13</v>
      </c>
    </row>
    <row r="86" spans="1:166">
      <c r="A86" s="175">
        <v>85</v>
      </c>
      <c r="B86" s="166">
        <v>34</v>
      </c>
      <c r="C86" s="94">
        <v>40742</v>
      </c>
      <c r="D86" s="93">
        <f t="shared" si="175"/>
        <v>7</v>
      </c>
      <c r="E86" s="9" t="s">
        <v>171</v>
      </c>
      <c r="F86" s="166">
        <v>7</v>
      </c>
      <c r="G86" s="65" t="s">
        <v>325</v>
      </c>
      <c r="H86" s="65" t="s">
        <v>345</v>
      </c>
      <c r="I86" s="65" t="s">
        <v>308</v>
      </c>
      <c r="J86" s="11">
        <v>0.83333333333333337</v>
      </c>
      <c r="K86" s="73">
        <v>2772.32</v>
      </c>
      <c r="L86" s="65" t="s">
        <v>34</v>
      </c>
      <c r="M86" s="166">
        <v>45</v>
      </c>
      <c r="N86" s="166">
        <v>0</v>
      </c>
      <c r="O86" s="10" t="s">
        <v>182</v>
      </c>
      <c r="P86" s="11">
        <v>0.83333333333333337</v>
      </c>
      <c r="Q86" s="11">
        <v>0.83333333333333337</v>
      </c>
      <c r="R86" s="12">
        <f t="shared" si="176"/>
        <v>0</v>
      </c>
      <c r="S86" s="13">
        <f t="shared" si="177"/>
        <v>0</v>
      </c>
      <c r="T86" s="13">
        <f t="shared" si="178"/>
        <v>0</v>
      </c>
      <c r="U86" s="11">
        <v>0.83680555555555547</v>
      </c>
      <c r="V86" s="12">
        <f t="shared" si="179"/>
        <v>3.4722222222220989E-3</v>
      </c>
      <c r="W86" s="13">
        <f t="shared" si="180"/>
        <v>0</v>
      </c>
      <c r="X86" s="13">
        <f t="shared" si="181"/>
        <v>5</v>
      </c>
      <c r="Y86" s="11">
        <v>0.83888888888888891</v>
      </c>
      <c r="Z86" s="12">
        <f t="shared" si="182"/>
        <v>2.083333333333437E-3</v>
      </c>
      <c r="AA86" s="13">
        <f t="shared" si="183"/>
        <v>0</v>
      </c>
      <c r="AB86" s="13">
        <f t="shared" si="184"/>
        <v>3</v>
      </c>
      <c r="AC86" s="11">
        <v>0.85416666666666663</v>
      </c>
      <c r="AD86" s="12">
        <f t="shared" si="185"/>
        <v>1.5277777777777724E-2</v>
      </c>
      <c r="AE86" s="13">
        <f t="shared" si="186"/>
        <v>0</v>
      </c>
      <c r="AF86" s="13">
        <f t="shared" si="187"/>
        <v>22</v>
      </c>
      <c r="AG86" s="11">
        <v>0.85763888888888884</v>
      </c>
      <c r="AH86" s="11">
        <v>0.93402777777777779</v>
      </c>
      <c r="AI86" s="12">
        <f t="shared" si="188"/>
        <v>7.6388888888888951E-2</v>
      </c>
      <c r="AJ86" s="90">
        <f t="shared" si="189"/>
        <v>1</v>
      </c>
      <c r="AK86" s="90">
        <f t="shared" si="190"/>
        <v>50</v>
      </c>
      <c r="AL86" s="11">
        <v>0.85763888888888884</v>
      </c>
      <c r="AM86" s="11">
        <v>0.93402777777777779</v>
      </c>
      <c r="AN86" s="12">
        <f t="shared" si="191"/>
        <v>7.6388888888888951E-2</v>
      </c>
      <c r="AO86" s="13">
        <f t="shared" si="192"/>
        <v>1</v>
      </c>
      <c r="AP86" s="13">
        <f t="shared" si="193"/>
        <v>50</v>
      </c>
      <c r="AQ86" s="11">
        <v>0.94097222222222221</v>
      </c>
      <c r="AR86" s="12">
        <f t="shared" si="194"/>
        <v>6.9444444444444198E-3</v>
      </c>
      <c r="AS86" s="90">
        <f t="shared" si="195"/>
        <v>0</v>
      </c>
      <c r="AT86" s="13">
        <f t="shared" si="196"/>
        <v>10</v>
      </c>
      <c r="AU86" s="11">
        <v>0.94166666666666676</v>
      </c>
      <c r="AV86" s="12">
        <f t="shared" si="197"/>
        <v>6.94444444444553E-4</v>
      </c>
      <c r="AW86" s="13">
        <f t="shared" si="198"/>
        <v>0</v>
      </c>
      <c r="AX86" s="13">
        <f t="shared" si="199"/>
        <v>1</v>
      </c>
      <c r="AY86" s="11">
        <v>1.0340277777777778</v>
      </c>
      <c r="AZ86" s="12">
        <f t="shared" si="200"/>
        <v>9.2361111111111005E-2</v>
      </c>
      <c r="BA86" s="90">
        <f t="shared" si="201"/>
        <v>2</v>
      </c>
      <c r="BB86" s="90">
        <f t="shared" si="202"/>
        <v>13</v>
      </c>
      <c r="BC86" s="11">
        <v>0.94444444444444453</v>
      </c>
      <c r="BD86" s="11">
        <v>1.0361111111111112</v>
      </c>
      <c r="BE86" s="12">
        <f t="shared" si="203"/>
        <v>9.1666666666666674E-2</v>
      </c>
      <c r="BF86" s="13">
        <f t="shared" si="204"/>
        <v>2</v>
      </c>
      <c r="BG86" s="13">
        <f t="shared" si="205"/>
        <v>12</v>
      </c>
      <c r="BH86" s="11">
        <v>0.95833333333333337</v>
      </c>
      <c r="BI86" s="68">
        <v>1.0833333333333333</v>
      </c>
      <c r="BJ86" s="91">
        <v>27</v>
      </c>
      <c r="BK86" s="69">
        <f t="shared" si="148"/>
        <v>0.12499999999999989</v>
      </c>
      <c r="BL86" s="13">
        <f t="shared" si="149"/>
        <v>3</v>
      </c>
      <c r="BM86" s="13">
        <f t="shared" si="150"/>
        <v>0</v>
      </c>
      <c r="BN86" s="11">
        <v>1.1111111111111112</v>
      </c>
      <c r="BO86" s="12">
        <f t="shared" si="206"/>
        <v>7.4999999999999956E-2</v>
      </c>
      <c r="BP86" s="90">
        <f t="shared" si="207"/>
        <v>1</v>
      </c>
      <c r="BQ86" s="90">
        <f t="shared" si="208"/>
        <v>48</v>
      </c>
      <c r="BR86" s="11">
        <v>1.1180555555555556</v>
      </c>
      <c r="BS86" s="12">
        <f t="shared" si="209"/>
        <v>6.9444444444444198E-3</v>
      </c>
      <c r="BT86" s="90">
        <f t="shared" si="210"/>
        <v>0</v>
      </c>
      <c r="BU86" s="90">
        <f t="shared" si="211"/>
        <v>10</v>
      </c>
      <c r="BV86" s="11">
        <v>1.1180555555555556</v>
      </c>
      <c r="BW86" s="11">
        <v>1.1215277777777779</v>
      </c>
      <c r="BX86" s="12">
        <f t="shared" si="212"/>
        <v>3.4722222222223209E-3</v>
      </c>
      <c r="BY86" s="13">
        <f t="shared" si="213"/>
        <v>0</v>
      </c>
      <c r="BZ86" s="13">
        <f t="shared" si="214"/>
        <v>5</v>
      </c>
      <c r="CA86" s="12">
        <f t="shared" si="215"/>
        <v>0.28819444444444453</v>
      </c>
      <c r="CB86" s="13">
        <f t="shared" si="216"/>
        <v>6</v>
      </c>
      <c r="CC86" s="13">
        <f t="shared" si="217"/>
        <v>55</v>
      </c>
      <c r="CD86" s="12">
        <f t="shared" si="147"/>
        <v>0.10416666666666652</v>
      </c>
      <c r="CE86" s="13">
        <f t="shared" si="218"/>
        <v>2</v>
      </c>
      <c r="CF86" s="13">
        <f t="shared" si="219"/>
        <v>30</v>
      </c>
      <c r="CG86" s="12">
        <f t="shared" si="252"/>
        <v>7.6388888888888951E-2</v>
      </c>
      <c r="CH86" s="13">
        <f t="shared" si="220"/>
        <v>1</v>
      </c>
      <c r="CI86" s="13">
        <f t="shared" si="221"/>
        <v>50</v>
      </c>
      <c r="CJ86" s="12">
        <f t="shared" si="253"/>
        <v>9.2361111111111005E-2</v>
      </c>
      <c r="CK86" s="13">
        <f t="shared" si="222"/>
        <v>2</v>
      </c>
      <c r="CL86" s="13">
        <f t="shared" si="223"/>
        <v>13</v>
      </c>
      <c r="CM86" s="69">
        <f t="shared" si="151"/>
        <v>0.12499999999999989</v>
      </c>
      <c r="CN86" s="70">
        <f t="shared" si="152"/>
        <v>3</v>
      </c>
      <c r="CO86" s="13">
        <f t="shared" si="153"/>
        <v>0</v>
      </c>
      <c r="CP86" s="12">
        <f t="shared" si="224"/>
        <v>6.6666666666666569E-2</v>
      </c>
      <c r="CQ86" s="13">
        <f t="shared" si="225"/>
        <v>1</v>
      </c>
      <c r="CR86" s="13">
        <f t="shared" si="226"/>
        <v>36</v>
      </c>
      <c r="CS86" s="11">
        <v>0</v>
      </c>
      <c r="CT86" s="13">
        <f t="shared" si="227"/>
        <v>0</v>
      </c>
      <c r="CU86" s="13">
        <f t="shared" si="228"/>
        <v>0</v>
      </c>
      <c r="CV86" s="11">
        <v>4.8611111111111112E-3</v>
      </c>
      <c r="CW86" s="13">
        <f t="shared" si="229"/>
        <v>0</v>
      </c>
      <c r="CX86" s="13">
        <f t="shared" si="230"/>
        <v>7</v>
      </c>
      <c r="CY86" s="11">
        <v>9.0277777777777787E-3</v>
      </c>
      <c r="CZ86" s="13">
        <f t="shared" si="231"/>
        <v>0</v>
      </c>
      <c r="DA86" s="13">
        <f t="shared" si="232"/>
        <v>13</v>
      </c>
      <c r="DB86" s="11">
        <v>0</v>
      </c>
      <c r="DC86" s="13">
        <f t="shared" si="233"/>
        <v>0</v>
      </c>
      <c r="DD86" s="13">
        <f t="shared" si="234"/>
        <v>0</v>
      </c>
      <c r="DE86" s="11">
        <v>0</v>
      </c>
      <c r="DF86" s="13">
        <f t="shared" si="235"/>
        <v>0</v>
      </c>
      <c r="DG86" s="13">
        <f t="shared" si="236"/>
        <v>0</v>
      </c>
      <c r="DH86" s="11">
        <v>1.1805555555555555E-2</v>
      </c>
      <c r="DI86" s="13">
        <f t="shared" si="237"/>
        <v>0</v>
      </c>
      <c r="DJ86" s="13">
        <f t="shared" si="238"/>
        <v>17</v>
      </c>
      <c r="DK86" s="11">
        <v>0</v>
      </c>
      <c r="DL86" s="35">
        <f t="shared" si="239"/>
        <v>0</v>
      </c>
      <c r="DM86" s="61">
        <f t="shared" si="240"/>
        <v>0</v>
      </c>
      <c r="DN86" s="66">
        <f t="shared" si="129"/>
        <v>293317.09999999992</v>
      </c>
      <c r="DO86" s="74">
        <f>DO85+M86</f>
        <v>4803</v>
      </c>
      <c r="DP86" s="66">
        <f t="shared" si="262"/>
        <v>61.607111111111116</v>
      </c>
      <c r="DQ86" s="66">
        <f t="shared" si="241"/>
        <v>61.069560691234628</v>
      </c>
      <c r="DR86" s="66">
        <f t="shared" si="259"/>
        <v>83</v>
      </c>
      <c r="DS86" s="75">
        <f t="shared" si="259"/>
        <v>1152</v>
      </c>
      <c r="DT86" s="66">
        <f t="shared" si="260"/>
        <v>19.2</v>
      </c>
      <c r="DU86" s="66">
        <f t="shared" si="261"/>
        <v>102.2</v>
      </c>
      <c r="DV86" s="66">
        <f t="shared" si="289"/>
        <v>1.2023529411764706</v>
      </c>
      <c r="DW86" s="66">
        <f t="shared" si="254"/>
        <v>1</v>
      </c>
      <c r="DX86" s="66">
        <f t="shared" si="244"/>
        <v>0.20235294117647062</v>
      </c>
      <c r="DY86" s="66">
        <f t="shared" si="245"/>
        <v>12.141176470588238</v>
      </c>
      <c r="DZ86" s="66">
        <f t="shared" si="242"/>
        <v>13</v>
      </c>
      <c r="EA86" s="66">
        <f t="shared" si="246"/>
        <v>1</v>
      </c>
      <c r="EB86" s="66">
        <f t="shared" si="247"/>
        <v>13</v>
      </c>
      <c r="EC86" s="66">
        <f t="shared" si="264"/>
        <v>51</v>
      </c>
      <c r="ED86" s="66">
        <f t="shared" si="265"/>
        <v>1056</v>
      </c>
      <c r="EE86" s="66">
        <f t="shared" si="266"/>
        <v>17.600000000000001</v>
      </c>
      <c r="EF86" s="66">
        <f t="shared" si="267"/>
        <v>68.599999999999994</v>
      </c>
      <c r="EG86" s="66">
        <f t="shared" si="268"/>
        <v>2.0176470588235293</v>
      </c>
      <c r="EH86" s="66">
        <f t="shared" si="269"/>
        <v>2</v>
      </c>
      <c r="EI86" s="66">
        <f t="shared" si="270"/>
        <v>1.7647058823529349E-2</v>
      </c>
      <c r="EJ86" s="66">
        <f t="shared" si="271"/>
        <v>1.0588235294117609</v>
      </c>
      <c r="EK86" s="66">
        <f t="shared" si="272"/>
        <v>2</v>
      </c>
      <c r="EL86" s="66">
        <f t="shared" si="273"/>
        <v>2</v>
      </c>
      <c r="EM86" s="66">
        <f t="shared" si="274"/>
        <v>2</v>
      </c>
      <c r="EN86" s="66">
        <f t="shared" si="275"/>
        <v>104</v>
      </c>
      <c r="EO86" s="66">
        <f t="shared" si="276"/>
        <v>990</v>
      </c>
      <c r="EP86" s="66">
        <f t="shared" si="290"/>
        <v>16.5</v>
      </c>
      <c r="EQ86" s="66">
        <f t="shared" si="277"/>
        <v>120.5</v>
      </c>
      <c r="ER86" s="66">
        <f t="shared" si="278"/>
        <v>3.5441176470588234</v>
      </c>
      <c r="ES86" s="66">
        <f t="shared" si="291"/>
        <v>3</v>
      </c>
      <c r="ET86" s="66">
        <f t="shared" si="279"/>
        <v>0.54411764705882337</v>
      </c>
      <c r="EU86" s="66">
        <f t="shared" si="292"/>
        <v>32.647058823529406</v>
      </c>
      <c r="EV86" s="66">
        <f t="shared" si="293"/>
        <v>33</v>
      </c>
      <c r="EW86" s="66">
        <f t="shared" si="280"/>
        <v>3</v>
      </c>
      <c r="EX86" s="66">
        <f t="shared" si="281"/>
        <v>33</v>
      </c>
      <c r="EY86" s="66">
        <f t="shared" si="282"/>
        <v>48</v>
      </c>
      <c r="EZ86" s="66">
        <f t="shared" si="283"/>
        <v>647</v>
      </c>
      <c r="FA86" s="66">
        <f t="shared" si="294"/>
        <v>10.783333333333333</v>
      </c>
      <c r="FB86" s="66">
        <f t="shared" si="284"/>
        <v>58.783333333333331</v>
      </c>
      <c r="FC86" s="66">
        <f t="shared" si="285"/>
        <v>2.1771604938271603</v>
      </c>
      <c r="FD86" s="66">
        <f t="shared" si="295"/>
        <v>2</v>
      </c>
      <c r="FE86" s="66">
        <f t="shared" si="286"/>
        <v>0.17716049382716026</v>
      </c>
      <c r="FF86" s="66">
        <f t="shared" si="296"/>
        <v>10.629629629629616</v>
      </c>
      <c r="FG86" s="66">
        <f t="shared" si="297"/>
        <v>11</v>
      </c>
      <c r="FH86" s="66">
        <f t="shared" si="287"/>
        <v>2</v>
      </c>
      <c r="FI86" s="66">
        <f t="shared" si="288"/>
        <v>11</v>
      </c>
      <c r="FJ86" s="3">
        <f t="shared" si="263"/>
        <v>2772.32</v>
      </c>
    </row>
    <row r="87" spans="1:166" ht="30">
      <c r="A87" s="199">
        <v>86</v>
      </c>
      <c r="B87" s="166">
        <v>35</v>
      </c>
      <c r="C87" s="94">
        <v>40743</v>
      </c>
      <c r="D87" s="93">
        <f t="shared" si="175"/>
        <v>7</v>
      </c>
      <c r="E87" s="9" t="s">
        <v>286</v>
      </c>
      <c r="F87" s="166">
        <v>4</v>
      </c>
      <c r="G87" s="10" t="s">
        <v>287</v>
      </c>
      <c r="H87" s="10" t="s">
        <v>288</v>
      </c>
      <c r="I87" s="508" t="s">
        <v>291</v>
      </c>
      <c r="J87" s="11">
        <v>0.34722222222222227</v>
      </c>
      <c r="K87" s="73">
        <v>3538.26</v>
      </c>
      <c r="L87" s="10" t="s">
        <v>299</v>
      </c>
      <c r="M87" s="166">
        <v>57</v>
      </c>
      <c r="N87" s="166">
        <v>2</v>
      </c>
      <c r="O87" s="10" t="s">
        <v>384</v>
      </c>
      <c r="P87" s="11">
        <v>0.34722222222222227</v>
      </c>
      <c r="Q87" s="11">
        <v>0.34722222222222227</v>
      </c>
      <c r="R87" s="12">
        <f t="shared" si="176"/>
        <v>0</v>
      </c>
      <c r="S87" s="13">
        <f t="shared" si="177"/>
        <v>0</v>
      </c>
      <c r="T87" s="13">
        <f t="shared" si="178"/>
        <v>0</v>
      </c>
      <c r="U87" s="11">
        <v>0.35416666666666669</v>
      </c>
      <c r="V87" s="12">
        <f t="shared" si="179"/>
        <v>6.9444444444444198E-3</v>
      </c>
      <c r="W87" s="13">
        <f t="shared" si="180"/>
        <v>0</v>
      </c>
      <c r="X87" s="13">
        <f t="shared" si="181"/>
        <v>10</v>
      </c>
      <c r="Y87" s="11">
        <v>0.35625000000000001</v>
      </c>
      <c r="Z87" s="12">
        <f t="shared" si="182"/>
        <v>2.0833333333333259E-3</v>
      </c>
      <c r="AA87" s="13">
        <f t="shared" si="183"/>
        <v>0</v>
      </c>
      <c r="AB87" s="13">
        <f t="shared" si="184"/>
        <v>3</v>
      </c>
      <c r="AC87" s="11">
        <v>0.38541666666666669</v>
      </c>
      <c r="AD87" s="12">
        <f t="shared" si="185"/>
        <v>2.9166666666666674E-2</v>
      </c>
      <c r="AE87" s="13">
        <f t="shared" si="186"/>
        <v>0</v>
      </c>
      <c r="AF87" s="13">
        <f t="shared" si="187"/>
        <v>42</v>
      </c>
      <c r="AG87" s="11">
        <v>0.38680555555555557</v>
      </c>
      <c r="AH87" s="11">
        <v>0.43194444444444446</v>
      </c>
      <c r="AI87" s="12">
        <f t="shared" si="188"/>
        <v>4.5138888888888895E-2</v>
      </c>
      <c r="AJ87" s="90">
        <f t="shared" si="189"/>
        <v>1</v>
      </c>
      <c r="AK87" s="90">
        <f t="shared" si="190"/>
        <v>5</v>
      </c>
      <c r="AL87" s="11">
        <v>0.38680555555555557</v>
      </c>
      <c r="AM87" s="11">
        <v>0.43194444444444446</v>
      </c>
      <c r="AN87" s="12">
        <f t="shared" si="191"/>
        <v>4.5138888888888895E-2</v>
      </c>
      <c r="AO87" s="13">
        <f t="shared" si="192"/>
        <v>1</v>
      </c>
      <c r="AP87" s="13">
        <f t="shared" si="193"/>
        <v>5</v>
      </c>
      <c r="AQ87" s="11">
        <v>0.43472222222222223</v>
      </c>
      <c r="AR87" s="12">
        <f t="shared" si="194"/>
        <v>2.7777777777777679E-3</v>
      </c>
      <c r="AS87" s="90">
        <f t="shared" si="195"/>
        <v>0</v>
      </c>
      <c r="AT87" s="13">
        <f t="shared" si="196"/>
        <v>4</v>
      </c>
      <c r="AU87" s="11">
        <v>0.43611111111111112</v>
      </c>
      <c r="AV87" s="12">
        <f t="shared" si="197"/>
        <v>1.388888888888884E-3</v>
      </c>
      <c r="AW87" s="13">
        <f t="shared" si="198"/>
        <v>0</v>
      </c>
      <c r="AX87" s="13">
        <f t="shared" si="199"/>
        <v>2</v>
      </c>
      <c r="AY87" s="11">
        <v>0.59722222222222221</v>
      </c>
      <c r="AZ87" s="12">
        <f t="shared" si="200"/>
        <v>0.16111111111111109</v>
      </c>
      <c r="BA87" s="90">
        <f t="shared" si="201"/>
        <v>3</v>
      </c>
      <c r="BB87" s="90">
        <f t="shared" si="202"/>
        <v>52</v>
      </c>
      <c r="BC87" s="11">
        <v>0.4375</v>
      </c>
      <c r="BD87" s="11">
        <v>0.59861111111111109</v>
      </c>
      <c r="BE87" s="12">
        <f t="shared" si="203"/>
        <v>0.16111111111111109</v>
      </c>
      <c r="BF87" s="13">
        <f t="shared" si="204"/>
        <v>3</v>
      </c>
      <c r="BG87" s="13">
        <f t="shared" si="205"/>
        <v>52</v>
      </c>
      <c r="BH87" s="11">
        <v>0.46875</v>
      </c>
      <c r="BI87" s="68">
        <v>0.73611111111111116</v>
      </c>
      <c r="BJ87" s="91">
        <v>28</v>
      </c>
      <c r="BK87" s="69">
        <f t="shared" si="148"/>
        <v>0.26736111111111116</v>
      </c>
      <c r="BL87" s="13">
        <f t="shared" si="149"/>
        <v>6</v>
      </c>
      <c r="BM87" s="13">
        <f t="shared" si="150"/>
        <v>25</v>
      </c>
      <c r="BN87" s="11">
        <v>0.73958333333333337</v>
      </c>
      <c r="BO87" s="12">
        <f t="shared" si="206"/>
        <v>0.14097222222222228</v>
      </c>
      <c r="BP87" s="90">
        <f t="shared" si="207"/>
        <v>3</v>
      </c>
      <c r="BQ87" s="90">
        <f t="shared" si="208"/>
        <v>23</v>
      </c>
      <c r="BR87" s="11">
        <v>0.74791666666666667</v>
      </c>
      <c r="BS87" s="12">
        <f t="shared" si="209"/>
        <v>8.3333333333333037E-3</v>
      </c>
      <c r="BT87" s="90">
        <f t="shared" si="210"/>
        <v>0</v>
      </c>
      <c r="BU87" s="90">
        <f t="shared" si="211"/>
        <v>12</v>
      </c>
      <c r="BV87" s="11">
        <v>0.74791666666666667</v>
      </c>
      <c r="BW87" s="11">
        <v>0.75</v>
      </c>
      <c r="BX87" s="12">
        <f t="shared" si="212"/>
        <v>2.0833333333333259E-3</v>
      </c>
      <c r="BY87" s="13">
        <f t="shared" si="213"/>
        <v>0</v>
      </c>
      <c r="BZ87" s="13">
        <f t="shared" si="214"/>
        <v>3</v>
      </c>
      <c r="CA87" s="12">
        <f t="shared" si="215"/>
        <v>0.40277777777777773</v>
      </c>
      <c r="CB87" s="13">
        <f t="shared" si="216"/>
        <v>9</v>
      </c>
      <c r="CC87" s="13">
        <f t="shared" si="217"/>
        <v>40</v>
      </c>
      <c r="CD87" s="12">
        <f t="shared" si="147"/>
        <v>0.18125000000000002</v>
      </c>
      <c r="CE87" s="13">
        <f t="shared" si="218"/>
        <v>4</v>
      </c>
      <c r="CF87" s="13">
        <f t="shared" si="219"/>
        <v>21</v>
      </c>
      <c r="CG87" s="12">
        <f t="shared" si="252"/>
        <v>4.5138888888888895E-2</v>
      </c>
      <c r="CH87" s="13">
        <f t="shared" si="220"/>
        <v>1</v>
      </c>
      <c r="CI87" s="13">
        <f t="shared" si="221"/>
        <v>5</v>
      </c>
      <c r="CJ87" s="12">
        <f t="shared" si="253"/>
        <v>0.16111111111111109</v>
      </c>
      <c r="CK87" s="13">
        <f t="shared" si="222"/>
        <v>3</v>
      </c>
      <c r="CL87" s="13">
        <f t="shared" si="223"/>
        <v>52</v>
      </c>
      <c r="CM87" s="69">
        <f t="shared" si="151"/>
        <v>0.26736111111111116</v>
      </c>
      <c r="CN87" s="70">
        <f t="shared" si="152"/>
        <v>6</v>
      </c>
      <c r="CO87" s="13">
        <f t="shared" si="153"/>
        <v>25</v>
      </c>
      <c r="CP87" s="12">
        <f t="shared" si="224"/>
        <v>9.7222222222222196E-2</v>
      </c>
      <c r="CQ87" s="13">
        <f t="shared" si="225"/>
        <v>2</v>
      </c>
      <c r="CR87" s="13">
        <f t="shared" si="226"/>
        <v>20</v>
      </c>
      <c r="CS87" s="11">
        <v>0</v>
      </c>
      <c r="CT87" s="13">
        <f t="shared" si="227"/>
        <v>0</v>
      </c>
      <c r="CU87" s="13">
        <f t="shared" si="228"/>
        <v>0</v>
      </c>
      <c r="CV87" s="11">
        <v>1.7361111111111112E-2</v>
      </c>
      <c r="CW87" s="13">
        <f t="shared" si="229"/>
        <v>0</v>
      </c>
      <c r="CX87" s="13">
        <f t="shared" si="230"/>
        <v>25</v>
      </c>
      <c r="CY87" s="11">
        <v>3.472222222222222E-3</v>
      </c>
      <c r="CZ87" s="13">
        <f t="shared" si="231"/>
        <v>0</v>
      </c>
      <c r="DA87" s="13">
        <f t="shared" si="232"/>
        <v>5</v>
      </c>
      <c r="DB87" s="11">
        <v>0</v>
      </c>
      <c r="DC87" s="13">
        <f t="shared" si="233"/>
        <v>0</v>
      </c>
      <c r="DD87" s="13">
        <f t="shared" si="234"/>
        <v>0</v>
      </c>
      <c r="DE87" s="11">
        <v>0</v>
      </c>
      <c r="DF87" s="13">
        <f t="shared" si="235"/>
        <v>0</v>
      </c>
      <c r="DG87" s="13">
        <f t="shared" si="236"/>
        <v>0</v>
      </c>
      <c r="DH87" s="11">
        <v>4.3055555555555562E-2</v>
      </c>
      <c r="DI87" s="13">
        <f t="shared" si="237"/>
        <v>1</v>
      </c>
      <c r="DJ87" s="13">
        <f t="shared" si="238"/>
        <v>2</v>
      </c>
      <c r="DK87" s="11">
        <v>0</v>
      </c>
      <c r="DL87" s="35">
        <f t="shared" si="239"/>
        <v>0</v>
      </c>
      <c r="DM87" s="61">
        <f t="shared" si="240"/>
        <v>0</v>
      </c>
      <c r="DN87" s="66">
        <f t="shared" si="129"/>
        <v>296855.35999999993</v>
      </c>
      <c r="DO87" s="74">
        <f>DO86+M87</f>
        <v>4860</v>
      </c>
      <c r="DP87" s="66">
        <f t="shared" si="262"/>
        <v>62.074736842105267</v>
      </c>
      <c r="DQ87" s="66">
        <f t="shared" si="241"/>
        <v>61.081349794238669</v>
      </c>
      <c r="DR87" s="66">
        <f t="shared" si="259"/>
        <v>87</v>
      </c>
      <c r="DS87" s="96">
        <f t="shared" si="259"/>
        <v>1173</v>
      </c>
      <c r="DT87" s="66">
        <f t="shared" si="260"/>
        <v>19.55</v>
      </c>
      <c r="DU87" s="66">
        <f t="shared" si="261"/>
        <v>106.55</v>
      </c>
      <c r="DV87" s="66">
        <f t="shared" si="289"/>
        <v>1.238953488372093</v>
      </c>
      <c r="DW87" s="66">
        <f t="shared" si="254"/>
        <v>1</v>
      </c>
      <c r="DX87" s="66">
        <f t="shared" si="244"/>
        <v>0.23895348837209296</v>
      </c>
      <c r="DY87" s="66">
        <f t="shared" si="245"/>
        <v>14.337209302325578</v>
      </c>
      <c r="DZ87" s="66">
        <f t="shared" si="242"/>
        <v>15</v>
      </c>
      <c r="EA87" s="66">
        <f t="shared" si="246"/>
        <v>1</v>
      </c>
      <c r="EB87" s="66">
        <f t="shared" si="247"/>
        <v>15</v>
      </c>
      <c r="EC87" s="66">
        <f t="shared" si="264"/>
        <v>52</v>
      </c>
      <c r="ED87" s="66">
        <f t="shared" si="265"/>
        <v>1061</v>
      </c>
      <c r="EE87" s="66">
        <f t="shared" si="266"/>
        <v>17.683333333333334</v>
      </c>
      <c r="EF87" s="66">
        <f t="shared" si="267"/>
        <v>69.683333333333337</v>
      </c>
      <c r="EG87" s="66">
        <f t="shared" si="268"/>
        <v>1.990952380952381</v>
      </c>
      <c r="EH87" s="66">
        <f t="shared" si="269"/>
        <v>1</v>
      </c>
      <c r="EI87" s="66">
        <f t="shared" si="270"/>
        <v>0.99095238095238103</v>
      </c>
      <c r="EJ87" s="66">
        <f t="shared" si="271"/>
        <v>59.457142857142863</v>
      </c>
      <c r="EK87" s="66">
        <f t="shared" si="272"/>
        <v>60</v>
      </c>
      <c r="EL87" s="66">
        <f t="shared" si="273"/>
        <v>1</v>
      </c>
      <c r="EM87" s="66">
        <f t="shared" si="274"/>
        <v>60</v>
      </c>
      <c r="EN87" s="66">
        <f t="shared" si="275"/>
        <v>107</v>
      </c>
      <c r="EO87" s="66">
        <f t="shared" si="276"/>
        <v>1042</v>
      </c>
      <c r="EP87" s="66">
        <f t="shared" si="290"/>
        <v>17.366666666666667</v>
      </c>
      <c r="EQ87" s="66">
        <f t="shared" si="277"/>
        <v>124.36666666666667</v>
      </c>
      <c r="ER87" s="66">
        <f t="shared" si="278"/>
        <v>3.5533333333333337</v>
      </c>
      <c r="ES87" s="66">
        <f t="shared" si="291"/>
        <v>3</v>
      </c>
      <c r="ET87" s="66">
        <f t="shared" si="279"/>
        <v>0.55333333333333368</v>
      </c>
      <c r="EU87" s="66">
        <f t="shared" si="292"/>
        <v>33.200000000000017</v>
      </c>
      <c r="EV87" s="66">
        <f t="shared" si="293"/>
        <v>34</v>
      </c>
      <c r="EW87" s="66">
        <f t="shared" si="280"/>
        <v>3</v>
      </c>
      <c r="EX87" s="66">
        <f t="shared" si="281"/>
        <v>34</v>
      </c>
      <c r="EY87" s="66">
        <f t="shared" si="282"/>
        <v>54</v>
      </c>
      <c r="EZ87" s="66">
        <f t="shared" si="283"/>
        <v>672</v>
      </c>
      <c r="FA87" s="66">
        <f t="shared" si="294"/>
        <v>11.2</v>
      </c>
      <c r="FB87" s="66">
        <f t="shared" si="284"/>
        <v>65.2</v>
      </c>
      <c r="FC87" s="66">
        <f t="shared" si="285"/>
        <v>2.3285714285714287</v>
      </c>
      <c r="FD87" s="66">
        <f t="shared" si="295"/>
        <v>2</v>
      </c>
      <c r="FE87" s="66">
        <f t="shared" si="286"/>
        <v>0.32857142857142874</v>
      </c>
      <c r="FF87" s="66">
        <f t="shared" si="296"/>
        <v>19.714285714285722</v>
      </c>
      <c r="FG87" s="66">
        <f t="shared" si="297"/>
        <v>20</v>
      </c>
      <c r="FH87" s="66">
        <f t="shared" si="287"/>
        <v>2</v>
      </c>
      <c r="FI87" s="66">
        <f t="shared" si="288"/>
        <v>20</v>
      </c>
      <c r="FJ87" s="3">
        <f t="shared" si="263"/>
        <v>3538.26</v>
      </c>
    </row>
    <row r="88" spans="1:166">
      <c r="A88" s="175">
        <v>87</v>
      </c>
      <c r="B88" s="166">
        <v>36</v>
      </c>
      <c r="C88" s="94">
        <v>40744</v>
      </c>
      <c r="D88" s="93">
        <f t="shared" si="175"/>
        <v>7</v>
      </c>
      <c r="E88" s="9" t="s">
        <v>171</v>
      </c>
      <c r="F88" s="166">
        <v>8</v>
      </c>
      <c r="G88" s="65" t="s">
        <v>325</v>
      </c>
      <c r="H88" s="65" t="s">
        <v>345</v>
      </c>
      <c r="I88" s="65" t="s">
        <v>308</v>
      </c>
      <c r="J88" s="11">
        <v>0.5229166666666667</v>
      </c>
      <c r="K88" s="73">
        <v>3622.77</v>
      </c>
      <c r="L88" s="65" t="s">
        <v>34</v>
      </c>
      <c r="M88" s="166">
        <v>58</v>
      </c>
      <c r="N88" s="166">
        <v>0</v>
      </c>
      <c r="O88" s="10" t="s">
        <v>182</v>
      </c>
      <c r="P88" s="11">
        <v>0.5229166666666667</v>
      </c>
      <c r="Q88" s="11">
        <v>0.5229166666666667</v>
      </c>
      <c r="R88" s="12">
        <f t="shared" si="176"/>
        <v>0</v>
      </c>
      <c r="S88" s="13">
        <f t="shared" si="177"/>
        <v>0</v>
      </c>
      <c r="T88" s="13">
        <f t="shared" si="178"/>
        <v>0</v>
      </c>
      <c r="U88" s="11">
        <v>0.53125</v>
      </c>
      <c r="V88" s="12">
        <f t="shared" si="179"/>
        <v>8.3333333333333037E-3</v>
      </c>
      <c r="W88" s="13">
        <f t="shared" si="180"/>
        <v>0</v>
      </c>
      <c r="X88" s="13">
        <f t="shared" si="181"/>
        <v>12</v>
      </c>
      <c r="Y88" s="11">
        <v>0.53819444444444442</v>
      </c>
      <c r="Z88" s="12">
        <f t="shared" si="182"/>
        <v>6.9444444444444198E-3</v>
      </c>
      <c r="AA88" s="13">
        <f t="shared" si="183"/>
        <v>0</v>
      </c>
      <c r="AB88" s="13">
        <f t="shared" si="184"/>
        <v>10</v>
      </c>
      <c r="AC88" s="11">
        <v>0.55555555555555558</v>
      </c>
      <c r="AD88" s="12">
        <f t="shared" si="185"/>
        <v>1.736111111111116E-2</v>
      </c>
      <c r="AE88" s="13">
        <f t="shared" si="186"/>
        <v>0</v>
      </c>
      <c r="AF88" s="13">
        <f t="shared" si="187"/>
        <v>25</v>
      </c>
      <c r="AG88" s="11">
        <v>0.55694444444444446</v>
      </c>
      <c r="AH88" s="11">
        <v>0.63541666666666663</v>
      </c>
      <c r="AI88" s="12">
        <f t="shared" si="188"/>
        <v>7.8472222222222165E-2</v>
      </c>
      <c r="AJ88" s="90">
        <f t="shared" si="189"/>
        <v>1</v>
      </c>
      <c r="AK88" s="90">
        <f t="shared" si="190"/>
        <v>53</v>
      </c>
      <c r="AL88" s="11">
        <v>0.55694444444444446</v>
      </c>
      <c r="AM88" s="11">
        <v>0.63541666666666663</v>
      </c>
      <c r="AN88" s="12">
        <f t="shared" si="191"/>
        <v>7.8472222222222165E-2</v>
      </c>
      <c r="AO88" s="13">
        <f t="shared" si="192"/>
        <v>1</v>
      </c>
      <c r="AP88" s="13">
        <f t="shared" si="193"/>
        <v>53</v>
      </c>
      <c r="AQ88" s="11">
        <v>0.64583333333333337</v>
      </c>
      <c r="AR88" s="12">
        <f t="shared" si="194"/>
        <v>1.0416666666666741E-2</v>
      </c>
      <c r="AS88" s="90">
        <f t="shared" si="195"/>
        <v>0</v>
      </c>
      <c r="AT88" s="13">
        <f t="shared" si="196"/>
        <v>15</v>
      </c>
      <c r="AU88" s="11">
        <v>0.64722222222222225</v>
      </c>
      <c r="AV88" s="12">
        <f t="shared" si="197"/>
        <v>1.388888888888884E-3</v>
      </c>
      <c r="AW88" s="13">
        <f t="shared" si="198"/>
        <v>0</v>
      </c>
      <c r="AX88" s="13">
        <f t="shared" si="199"/>
        <v>2</v>
      </c>
      <c r="AY88" s="11">
        <v>0.73125000000000007</v>
      </c>
      <c r="AZ88" s="12">
        <f t="shared" si="200"/>
        <v>8.4027777777777812E-2</v>
      </c>
      <c r="BA88" s="90">
        <f t="shared" si="201"/>
        <v>2</v>
      </c>
      <c r="BB88" s="90">
        <f t="shared" si="202"/>
        <v>1</v>
      </c>
      <c r="BC88" s="11">
        <v>0.73125000000000007</v>
      </c>
      <c r="BD88" s="11">
        <v>0.73125000000000007</v>
      </c>
      <c r="BE88" s="12">
        <f t="shared" si="203"/>
        <v>0</v>
      </c>
      <c r="BF88" s="13">
        <f t="shared" si="204"/>
        <v>0</v>
      </c>
      <c r="BG88" s="13">
        <f t="shared" si="205"/>
        <v>0</v>
      </c>
      <c r="BH88" s="11">
        <v>0.66666666666666663</v>
      </c>
      <c r="BI88" s="68">
        <v>0.81597222222222221</v>
      </c>
      <c r="BJ88" s="91">
        <v>29</v>
      </c>
      <c r="BK88" s="69">
        <f t="shared" si="148"/>
        <v>0.14930555555555558</v>
      </c>
      <c r="BL88" s="13">
        <f t="shared" si="149"/>
        <v>3</v>
      </c>
      <c r="BM88" s="13">
        <f t="shared" si="150"/>
        <v>35</v>
      </c>
      <c r="BN88" s="11">
        <v>0.82361111111111107</v>
      </c>
      <c r="BO88" s="12">
        <f t="shared" si="206"/>
        <v>9.2361111111111005E-2</v>
      </c>
      <c r="BP88" s="90">
        <f t="shared" si="207"/>
        <v>2</v>
      </c>
      <c r="BQ88" s="90">
        <f t="shared" si="208"/>
        <v>13</v>
      </c>
      <c r="BR88" s="11">
        <v>0.82986111111111116</v>
      </c>
      <c r="BS88" s="12">
        <f t="shared" si="209"/>
        <v>6.2500000000000888E-3</v>
      </c>
      <c r="BT88" s="90">
        <f t="shared" si="210"/>
        <v>0</v>
      </c>
      <c r="BU88" s="90">
        <f t="shared" si="211"/>
        <v>9</v>
      </c>
      <c r="BV88" s="11">
        <v>0.82986111111111116</v>
      </c>
      <c r="BW88" s="11">
        <v>0.83680555555555547</v>
      </c>
      <c r="BX88" s="12">
        <f t="shared" si="212"/>
        <v>6.9444444444443088E-3</v>
      </c>
      <c r="BY88" s="13">
        <f t="shared" si="213"/>
        <v>0</v>
      </c>
      <c r="BZ88" s="13">
        <f t="shared" si="214"/>
        <v>10</v>
      </c>
      <c r="CA88" s="12">
        <f t="shared" si="215"/>
        <v>0.31388888888888877</v>
      </c>
      <c r="CB88" s="13">
        <f t="shared" si="216"/>
        <v>7</v>
      </c>
      <c r="CC88" s="13">
        <f t="shared" si="217"/>
        <v>32</v>
      </c>
      <c r="CD88" s="12">
        <f t="shared" si="147"/>
        <v>0.12638888888888899</v>
      </c>
      <c r="CE88" s="13">
        <f t="shared" si="218"/>
        <v>3</v>
      </c>
      <c r="CF88" s="13">
        <f t="shared" si="219"/>
        <v>2</v>
      </c>
      <c r="CG88" s="12">
        <f t="shared" si="252"/>
        <v>7.8472222222222165E-2</v>
      </c>
      <c r="CH88" s="13">
        <f t="shared" si="220"/>
        <v>1</v>
      </c>
      <c r="CI88" s="13">
        <f t="shared" si="221"/>
        <v>53</v>
      </c>
      <c r="CJ88" s="12">
        <f t="shared" si="253"/>
        <v>8.4027777777777812E-2</v>
      </c>
      <c r="CK88" s="13">
        <f t="shared" si="222"/>
        <v>2</v>
      </c>
      <c r="CL88" s="13">
        <f t="shared" si="223"/>
        <v>1</v>
      </c>
      <c r="CM88" s="69">
        <f t="shared" si="151"/>
        <v>0.14930555555555558</v>
      </c>
      <c r="CN88" s="70">
        <f t="shared" si="152"/>
        <v>3</v>
      </c>
      <c r="CO88" s="13">
        <f t="shared" si="153"/>
        <v>35</v>
      </c>
      <c r="CP88" s="12">
        <f t="shared" si="224"/>
        <v>5.0000000000000037E-2</v>
      </c>
      <c r="CQ88" s="13">
        <f t="shared" si="225"/>
        <v>1</v>
      </c>
      <c r="CR88" s="13">
        <f t="shared" si="226"/>
        <v>12</v>
      </c>
      <c r="CS88" s="11">
        <v>0</v>
      </c>
      <c r="CT88" s="13">
        <f t="shared" si="227"/>
        <v>0</v>
      </c>
      <c r="CU88" s="13">
        <f t="shared" si="228"/>
        <v>0</v>
      </c>
      <c r="CV88" s="11">
        <v>0</v>
      </c>
      <c r="CW88" s="13">
        <f t="shared" si="229"/>
        <v>0</v>
      </c>
      <c r="CX88" s="13">
        <f t="shared" si="230"/>
        <v>0</v>
      </c>
      <c r="CY88" s="11">
        <v>0</v>
      </c>
      <c r="CZ88" s="13">
        <f t="shared" si="231"/>
        <v>0</v>
      </c>
      <c r="DA88" s="13">
        <f t="shared" si="232"/>
        <v>0</v>
      </c>
      <c r="DB88" s="11">
        <v>0</v>
      </c>
      <c r="DC88" s="13">
        <f t="shared" si="233"/>
        <v>0</v>
      </c>
      <c r="DD88" s="13">
        <f t="shared" si="234"/>
        <v>0</v>
      </c>
      <c r="DE88" s="11">
        <v>0</v>
      </c>
      <c r="DF88" s="13">
        <f t="shared" si="235"/>
        <v>0</v>
      </c>
      <c r="DG88" s="13">
        <f t="shared" si="236"/>
        <v>0</v>
      </c>
      <c r="DH88" s="11">
        <v>3.4027777777777775E-2</v>
      </c>
      <c r="DI88" s="13">
        <f t="shared" si="237"/>
        <v>0</v>
      </c>
      <c r="DJ88" s="13">
        <f t="shared" si="238"/>
        <v>49</v>
      </c>
      <c r="DK88" s="11">
        <v>0</v>
      </c>
      <c r="DL88" s="35">
        <f t="shared" si="239"/>
        <v>0</v>
      </c>
      <c r="DM88" s="61">
        <f t="shared" si="240"/>
        <v>0</v>
      </c>
      <c r="DN88" s="66">
        <f t="shared" si="129"/>
        <v>300478.12999999995</v>
      </c>
      <c r="DO88" s="74">
        <f>DO87+M88</f>
        <v>4918</v>
      </c>
      <c r="DP88" s="66">
        <f t="shared" si="262"/>
        <v>62.461551724137934</v>
      </c>
      <c r="DQ88" s="66">
        <f t="shared" si="241"/>
        <v>61.097627084180552</v>
      </c>
      <c r="DR88" s="66">
        <f t="shared" ref="DR88:DR100" si="298">DR87+CE88</f>
        <v>90</v>
      </c>
      <c r="DS88" s="96">
        <f t="shared" ref="DS88:DS100" si="299">DS87+CF88</f>
        <v>1175</v>
      </c>
      <c r="DT88" s="66">
        <f t="shared" si="260"/>
        <v>19.583333333333332</v>
      </c>
      <c r="DU88" s="66">
        <f t="shared" si="261"/>
        <v>109.58333333333333</v>
      </c>
      <c r="DV88" s="66">
        <f t="shared" si="289"/>
        <v>1.2595785440613025</v>
      </c>
      <c r="DW88" s="66">
        <f t="shared" si="254"/>
        <v>1</v>
      </c>
      <c r="DX88" s="66">
        <f t="shared" si="244"/>
        <v>0.25957854406130254</v>
      </c>
      <c r="DY88" s="66">
        <f t="shared" si="245"/>
        <v>15.574712643678152</v>
      </c>
      <c r="DZ88" s="66">
        <f t="shared" si="242"/>
        <v>16</v>
      </c>
      <c r="EA88" s="66">
        <f t="shared" si="246"/>
        <v>1</v>
      </c>
      <c r="EB88" s="66">
        <f t="shared" si="247"/>
        <v>16</v>
      </c>
      <c r="EC88" s="66">
        <f t="shared" si="264"/>
        <v>53</v>
      </c>
      <c r="ED88" s="66">
        <f t="shared" si="265"/>
        <v>1114</v>
      </c>
      <c r="EE88" s="66">
        <f t="shared" si="266"/>
        <v>18.566666666666666</v>
      </c>
      <c r="EF88" s="66">
        <f t="shared" si="267"/>
        <v>71.566666666666663</v>
      </c>
      <c r="EG88" s="66">
        <f t="shared" si="268"/>
        <v>1.9879629629629629</v>
      </c>
      <c r="EH88" s="66">
        <f t="shared" si="269"/>
        <v>1</v>
      </c>
      <c r="EI88" s="66">
        <f t="shared" si="270"/>
        <v>0.98796296296296293</v>
      </c>
      <c r="EJ88" s="66">
        <f t="shared" si="271"/>
        <v>59.277777777777779</v>
      </c>
      <c r="EK88" s="66">
        <f t="shared" si="272"/>
        <v>60</v>
      </c>
      <c r="EL88" s="66">
        <f t="shared" si="273"/>
        <v>1</v>
      </c>
      <c r="EM88" s="66">
        <f t="shared" si="274"/>
        <v>60</v>
      </c>
      <c r="EN88" s="66">
        <f t="shared" si="275"/>
        <v>109</v>
      </c>
      <c r="EO88" s="66">
        <f t="shared" si="276"/>
        <v>1043</v>
      </c>
      <c r="EP88" s="66">
        <f t="shared" si="290"/>
        <v>17.383333333333333</v>
      </c>
      <c r="EQ88" s="66">
        <f t="shared" si="277"/>
        <v>126.38333333333333</v>
      </c>
      <c r="ER88" s="66">
        <f t="shared" si="278"/>
        <v>3.5106481481481477</v>
      </c>
      <c r="ES88" s="66">
        <f t="shared" si="291"/>
        <v>3</v>
      </c>
      <c r="ET88" s="66">
        <f t="shared" si="279"/>
        <v>0.51064814814814774</v>
      </c>
      <c r="EU88" s="66">
        <f t="shared" si="292"/>
        <v>30.638888888888864</v>
      </c>
      <c r="EV88" s="66">
        <f t="shared" si="293"/>
        <v>31</v>
      </c>
      <c r="EW88" s="66">
        <f t="shared" si="280"/>
        <v>3</v>
      </c>
      <c r="EX88" s="66">
        <f t="shared" si="281"/>
        <v>31</v>
      </c>
      <c r="EY88" s="66">
        <f t="shared" si="282"/>
        <v>57</v>
      </c>
      <c r="EZ88" s="66">
        <f t="shared" si="283"/>
        <v>707</v>
      </c>
      <c r="FA88" s="66">
        <f t="shared" si="294"/>
        <v>11.783333333333333</v>
      </c>
      <c r="FB88" s="66">
        <f t="shared" si="284"/>
        <v>68.783333333333331</v>
      </c>
      <c r="FC88" s="66">
        <f t="shared" si="285"/>
        <v>2.37183908045977</v>
      </c>
      <c r="FD88" s="66">
        <f t="shared" si="295"/>
        <v>2</v>
      </c>
      <c r="FE88" s="66">
        <f t="shared" si="286"/>
        <v>0.37183908045976999</v>
      </c>
      <c r="FF88" s="66">
        <f t="shared" si="296"/>
        <v>22.310344827586199</v>
      </c>
      <c r="FG88" s="66">
        <f t="shared" si="297"/>
        <v>22</v>
      </c>
      <c r="FH88" s="66">
        <f t="shared" si="287"/>
        <v>2</v>
      </c>
      <c r="FI88" s="66">
        <f t="shared" si="288"/>
        <v>22</v>
      </c>
      <c r="FJ88" s="3">
        <f t="shared" si="263"/>
        <v>3622.77</v>
      </c>
    </row>
    <row r="89" spans="1:166" ht="30">
      <c r="A89" s="199">
        <v>88</v>
      </c>
      <c r="B89" s="166">
        <v>37</v>
      </c>
      <c r="C89" s="94">
        <v>40744</v>
      </c>
      <c r="D89" s="93">
        <f t="shared" si="175"/>
        <v>7</v>
      </c>
      <c r="E89" s="9" t="s">
        <v>39</v>
      </c>
      <c r="F89" s="166">
        <v>24</v>
      </c>
      <c r="G89" s="10" t="s">
        <v>38</v>
      </c>
      <c r="H89" s="10" t="s">
        <v>388</v>
      </c>
      <c r="I89" s="10" t="s">
        <v>387</v>
      </c>
      <c r="J89" s="11">
        <v>0.625</v>
      </c>
      <c r="K89" s="73">
        <v>3620.06</v>
      </c>
      <c r="L89" s="10" t="s">
        <v>299</v>
      </c>
      <c r="M89" s="166">
        <v>57</v>
      </c>
      <c r="N89" s="166">
        <v>1</v>
      </c>
      <c r="O89" s="10"/>
      <c r="P89" s="11">
        <v>0.625</v>
      </c>
      <c r="Q89" s="11">
        <v>0.625</v>
      </c>
      <c r="R89" s="12">
        <f t="shared" si="176"/>
        <v>0</v>
      </c>
      <c r="S89" s="13">
        <f t="shared" si="177"/>
        <v>0</v>
      </c>
      <c r="T89" s="13">
        <f t="shared" si="178"/>
        <v>0</v>
      </c>
      <c r="U89" s="11">
        <v>0.63541666666666663</v>
      </c>
      <c r="V89" s="12">
        <f t="shared" si="179"/>
        <v>1.041666666666663E-2</v>
      </c>
      <c r="W89" s="13">
        <f t="shared" si="180"/>
        <v>0</v>
      </c>
      <c r="X89" s="13">
        <f t="shared" si="181"/>
        <v>15</v>
      </c>
      <c r="Y89" s="11">
        <v>0.63680555555555551</v>
      </c>
      <c r="Z89" s="12">
        <f t="shared" si="182"/>
        <v>1.388888888888884E-3</v>
      </c>
      <c r="AA89" s="13">
        <f t="shared" si="183"/>
        <v>0</v>
      </c>
      <c r="AB89" s="13">
        <f t="shared" si="184"/>
        <v>2</v>
      </c>
      <c r="AC89" s="11">
        <v>0.65625</v>
      </c>
      <c r="AD89" s="12">
        <f t="shared" si="185"/>
        <v>1.9444444444444486E-2</v>
      </c>
      <c r="AE89" s="13">
        <f t="shared" si="186"/>
        <v>0</v>
      </c>
      <c r="AF89" s="13">
        <f t="shared" si="187"/>
        <v>28</v>
      </c>
      <c r="AG89" s="11">
        <v>0.67361111111111116</v>
      </c>
      <c r="AH89" s="11">
        <v>0.71527777777777779</v>
      </c>
      <c r="AI89" s="12">
        <f t="shared" si="188"/>
        <v>4.166666666666663E-2</v>
      </c>
      <c r="AJ89" s="90">
        <f t="shared" si="189"/>
        <v>1</v>
      </c>
      <c r="AK89" s="90">
        <f t="shared" si="190"/>
        <v>0</v>
      </c>
      <c r="AL89" s="11">
        <v>0.67361111111111116</v>
      </c>
      <c r="AM89" s="11">
        <v>0.71527777777777779</v>
      </c>
      <c r="AN89" s="12">
        <f t="shared" si="191"/>
        <v>4.166666666666663E-2</v>
      </c>
      <c r="AO89" s="13">
        <f t="shared" si="192"/>
        <v>1</v>
      </c>
      <c r="AP89" s="13">
        <f t="shared" si="193"/>
        <v>0</v>
      </c>
      <c r="AQ89" s="11">
        <v>0.7583333333333333</v>
      </c>
      <c r="AR89" s="12">
        <f t="shared" si="194"/>
        <v>4.3055555555555514E-2</v>
      </c>
      <c r="AS89" s="90">
        <f t="shared" si="195"/>
        <v>1</v>
      </c>
      <c r="AT89" s="13">
        <f t="shared" si="196"/>
        <v>2</v>
      </c>
      <c r="AU89" s="11">
        <v>0.76041666666666663</v>
      </c>
      <c r="AV89" s="12">
        <f t="shared" si="197"/>
        <v>2.0833333333333259E-3</v>
      </c>
      <c r="AW89" s="13">
        <f t="shared" si="198"/>
        <v>0</v>
      </c>
      <c r="AX89" s="13">
        <f t="shared" si="199"/>
        <v>3</v>
      </c>
      <c r="AY89" s="11">
        <v>1.0430555555555556</v>
      </c>
      <c r="AZ89" s="12">
        <f t="shared" si="200"/>
        <v>0.28263888888888899</v>
      </c>
      <c r="BA89" s="90">
        <f t="shared" si="201"/>
        <v>6</v>
      </c>
      <c r="BB89" s="90">
        <f t="shared" si="202"/>
        <v>47</v>
      </c>
      <c r="BC89" s="11">
        <v>1.0430555555555556</v>
      </c>
      <c r="BD89" s="11">
        <v>1.0430555555555556</v>
      </c>
      <c r="BE89" s="12">
        <f t="shared" si="203"/>
        <v>0</v>
      </c>
      <c r="BF89" s="13">
        <f t="shared" si="204"/>
        <v>0</v>
      </c>
      <c r="BG89" s="13">
        <f t="shared" si="205"/>
        <v>0</v>
      </c>
      <c r="BH89" s="11">
        <v>0.89583333333333337</v>
      </c>
      <c r="BI89" s="68">
        <v>0.94097222222222221</v>
      </c>
      <c r="BJ89" s="91">
        <v>30</v>
      </c>
      <c r="BK89" s="69">
        <f t="shared" si="148"/>
        <v>4.513888888888884E-2</v>
      </c>
      <c r="BL89" s="13">
        <f t="shared" si="149"/>
        <v>1</v>
      </c>
      <c r="BM89" s="13">
        <f t="shared" si="150"/>
        <v>5</v>
      </c>
      <c r="BN89" s="11">
        <v>1.0486111111111112</v>
      </c>
      <c r="BO89" s="12">
        <f t="shared" si="206"/>
        <v>5.5555555555555358E-3</v>
      </c>
      <c r="BP89" s="90">
        <f t="shared" si="207"/>
        <v>0</v>
      </c>
      <c r="BQ89" s="90">
        <f t="shared" si="208"/>
        <v>8</v>
      </c>
      <c r="BR89" s="11">
        <v>1.0555555555555556</v>
      </c>
      <c r="BS89" s="12">
        <f t="shared" si="209"/>
        <v>6.9444444444444198E-3</v>
      </c>
      <c r="BT89" s="90">
        <f t="shared" si="210"/>
        <v>0</v>
      </c>
      <c r="BU89" s="90">
        <f t="shared" si="211"/>
        <v>10</v>
      </c>
      <c r="BV89" s="11">
        <v>1.0555555555555556</v>
      </c>
      <c r="BW89" s="11">
        <v>1.0659722222222221</v>
      </c>
      <c r="BX89" s="12">
        <f t="shared" si="212"/>
        <v>1.0416666666666519E-2</v>
      </c>
      <c r="BY89" s="13">
        <f t="shared" si="213"/>
        <v>0</v>
      </c>
      <c r="BZ89" s="13">
        <f t="shared" si="214"/>
        <v>15</v>
      </c>
      <c r="CA89" s="12">
        <f t="shared" si="215"/>
        <v>0.4409722222222221</v>
      </c>
      <c r="CB89" s="13">
        <f t="shared" si="216"/>
        <v>10</v>
      </c>
      <c r="CC89" s="13">
        <f t="shared" si="217"/>
        <v>35</v>
      </c>
      <c r="CD89" s="12">
        <f t="shared" si="147"/>
        <v>7.4999999999999956E-2</v>
      </c>
      <c r="CE89" s="13">
        <f t="shared" si="218"/>
        <v>1</v>
      </c>
      <c r="CF89" s="13">
        <f t="shared" si="219"/>
        <v>48</v>
      </c>
      <c r="CG89" s="12">
        <f t="shared" si="252"/>
        <v>4.166666666666663E-2</v>
      </c>
      <c r="CH89" s="13">
        <f t="shared" si="220"/>
        <v>1</v>
      </c>
      <c r="CI89" s="13">
        <f t="shared" si="221"/>
        <v>0</v>
      </c>
      <c r="CJ89" s="12">
        <f t="shared" si="253"/>
        <v>0.28263888888888899</v>
      </c>
      <c r="CK89" s="13">
        <f t="shared" si="222"/>
        <v>6</v>
      </c>
      <c r="CL89" s="13">
        <f t="shared" si="223"/>
        <v>47</v>
      </c>
      <c r="CM89" s="69">
        <f t="shared" si="151"/>
        <v>4.513888888888884E-2</v>
      </c>
      <c r="CN89" s="70">
        <f t="shared" si="152"/>
        <v>1</v>
      </c>
      <c r="CO89" s="13">
        <f t="shared" si="153"/>
        <v>5</v>
      </c>
      <c r="CP89" s="12">
        <f t="shared" si="224"/>
        <v>0.20208333333333345</v>
      </c>
      <c r="CQ89" s="13">
        <f t="shared" si="225"/>
        <v>4</v>
      </c>
      <c r="CR89" s="13">
        <f t="shared" si="226"/>
        <v>51</v>
      </c>
      <c r="CS89" s="11">
        <v>0</v>
      </c>
      <c r="CT89" s="13">
        <f t="shared" si="227"/>
        <v>0</v>
      </c>
      <c r="CU89" s="13">
        <f t="shared" si="228"/>
        <v>0</v>
      </c>
      <c r="CV89" s="11">
        <v>0</v>
      </c>
      <c r="CW89" s="13">
        <f t="shared" si="229"/>
        <v>0</v>
      </c>
      <c r="CX89" s="13">
        <f t="shared" si="230"/>
        <v>0</v>
      </c>
      <c r="CY89" s="11">
        <v>6.5972222222222224E-2</v>
      </c>
      <c r="CZ89" s="13">
        <f t="shared" si="231"/>
        <v>1</v>
      </c>
      <c r="DA89" s="13">
        <f t="shared" si="232"/>
        <v>35</v>
      </c>
      <c r="DB89" s="11">
        <v>0</v>
      </c>
      <c r="DC89" s="13">
        <f t="shared" si="233"/>
        <v>0</v>
      </c>
      <c r="DD89" s="13">
        <f t="shared" si="234"/>
        <v>0</v>
      </c>
      <c r="DE89" s="11">
        <v>0</v>
      </c>
      <c r="DF89" s="13">
        <f t="shared" si="235"/>
        <v>0</v>
      </c>
      <c r="DG89" s="13">
        <f t="shared" si="236"/>
        <v>0</v>
      </c>
      <c r="DH89" s="11">
        <v>1.4583333333333332E-2</v>
      </c>
      <c r="DI89" s="13">
        <f t="shared" si="237"/>
        <v>0</v>
      </c>
      <c r="DJ89" s="13">
        <f t="shared" si="238"/>
        <v>21</v>
      </c>
      <c r="DK89" s="11">
        <v>0</v>
      </c>
      <c r="DL89" s="35">
        <f t="shared" si="239"/>
        <v>0</v>
      </c>
      <c r="DM89" s="61">
        <f t="shared" si="240"/>
        <v>0</v>
      </c>
      <c r="DN89" s="66">
        <f t="shared" si="129"/>
        <v>304098.18999999994</v>
      </c>
      <c r="DO89" s="74">
        <f t="shared" ref="DO89:DO94" si="300">DO88+M89</f>
        <v>4975</v>
      </c>
      <c r="DP89" s="66">
        <f t="shared" si="262"/>
        <v>63.509824561403505</v>
      </c>
      <c r="DQ89" s="66">
        <f t="shared" si="241"/>
        <v>61.125264321608029</v>
      </c>
      <c r="DR89" s="66">
        <f t="shared" si="298"/>
        <v>91</v>
      </c>
      <c r="DS89" s="96">
        <f t="shared" si="299"/>
        <v>1223</v>
      </c>
      <c r="DT89" s="66">
        <f t="shared" si="260"/>
        <v>20.383333333333333</v>
      </c>
      <c r="DU89" s="66">
        <f t="shared" si="261"/>
        <v>111.38333333333333</v>
      </c>
      <c r="DV89" s="66">
        <f t="shared" si="289"/>
        <v>1.2657196969696969</v>
      </c>
      <c r="DW89" s="66">
        <f t="shared" si="254"/>
        <v>1</v>
      </c>
      <c r="DX89" s="66">
        <f t="shared" si="244"/>
        <v>0.26571969696969688</v>
      </c>
      <c r="DY89" s="66">
        <f t="shared" si="245"/>
        <v>15.943181818181813</v>
      </c>
      <c r="DZ89" s="66">
        <f t="shared" si="242"/>
        <v>16</v>
      </c>
      <c r="EA89" s="66">
        <f t="shared" si="246"/>
        <v>1</v>
      </c>
      <c r="EB89" s="66">
        <f t="shared" si="247"/>
        <v>16</v>
      </c>
      <c r="EC89" s="66">
        <f t="shared" si="264"/>
        <v>54</v>
      </c>
      <c r="ED89" s="66">
        <f t="shared" si="265"/>
        <v>1114</v>
      </c>
      <c r="EE89" s="66">
        <f t="shared" si="266"/>
        <v>18.566666666666666</v>
      </c>
      <c r="EF89" s="66">
        <f t="shared" si="267"/>
        <v>72.566666666666663</v>
      </c>
      <c r="EG89" s="66">
        <f t="shared" si="268"/>
        <v>1.9612612612612612</v>
      </c>
      <c r="EH89" s="66">
        <f t="shared" si="269"/>
        <v>1</v>
      </c>
      <c r="EI89" s="66">
        <f t="shared" si="270"/>
        <v>0.96126126126126121</v>
      </c>
      <c r="EJ89" s="66">
        <f t="shared" si="271"/>
        <v>57.67567567567567</v>
      </c>
      <c r="EK89" s="66">
        <f t="shared" si="272"/>
        <v>58</v>
      </c>
      <c r="EL89" s="66">
        <f t="shared" si="273"/>
        <v>1</v>
      </c>
      <c r="EM89" s="66">
        <f t="shared" si="274"/>
        <v>58</v>
      </c>
      <c r="EN89" s="66">
        <f t="shared" si="275"/>
        <v>115</v>
      </c>
      <c r="EO89" s="66">
        <f t="shared" si="276"/>
        <v>1090</v>
      </c>
      <c r="EP89" s="66">
        <f t="shared" si="290"/>
        <v>18.166666666666668</v>
      </c>
      <c r="EQ89" s="66">
        <f t="shared" si="277"/>
        <v>133.16666666666666</v>
      </c>
      <c r="ER89" s="66">
        <f t="shared" si="278"/>
        <v>3.599099099099099</v>
      </c>
      <c r="ES89" s="66">
        <f t="shared" si="291"/>
        <v>3</v>
      </c>
      <c r="ET89" s="66">
        <f t="shared" si="279"/>
        <v>0.59909909909909898</v>
      </c>
      <c r="EU89" s="66">
        <f t="shared" si="292"/>
        <v>35.945945945945937</v>
      </c>
      <c r="EV89" s="66">
        <f t="shared" si="293"/>
        <v>36</v>
      </c>
      <c r="EW89" s="66">
        <f t="shared" si="280"/>
        <v>3</v>
      </c>
      <c r="EX89" s="66">
        <f t="shared" si="281"/>
        <v>36</v>
      </c>
      <c r="EY89" s="66">
        <f t="shared" si="282"/>
        <v>58</v>
      </c>
      <c r="EZ89" s="66">
        <f t="shared" si="283"/>
        <v>712</v>
      </c>
      <c r="FA89" s="66">
        <f t="shared" si="294"/>
        <v>11.866666666666667</v>
      </c>
      <c r="FB89" s="66">
        <f t="shared" si="284"/>
        <v>69.866666666666674</v>
      </c>
      <c r="FC89" s="66">
        <f t="shared" si="285"/>
        <v>2.3288888888888892</v>
      </c>
      <c r="FD89" s="66">
        <f t="shared" si="295"/>
        <v>2</v>
      </c>
      <c r="FE89" s="66">
        <f t="shared" si="286"/>
        <v>0.32888888888888923</v>
      </c>
      <c r="FF89" s="66">
        <f t="shared" si="296"/>
        <v>19.733333333333356</v>
      </c>
      <c r="FG89" s="66">
        <f t="shared" si="297"/>
        <v>20</v>
      </c>
      <c r="FH89" s="66">
        <f t="shared" si="287"/>
        <v>2</v>
      </c>
      <c r="FI89" s="66">
        <f t="shared" si="288"/>
        <v>20</v>
      </c>
      <c r="FJ89" s="3">
        <f t="shared" si="263"/>
        <v>3620.06</v>
      </c>
    </row>
    <row r="90" spans="1:166" ht="30">
      <c r="A90" s="175">
        <v>89</v>
      </c>
      <c r="B90" s="166">
        <v>38</v>
      </c>
      <c r="C90" s="94">
        <v>40745</v>
      </c>
      <c r="D90" s="93">
        <f t="shared" si="175"/>
        <v>7</v>
      </c>
      <c r="E90" s="9" t="s">
        <v>171</v>
      </c>
      <c r="F90" s="166">
        <v>9</v>
      </c>
      <c r="G90" s="65" t="s">
        <v>325</v>
      </c>
      <c r="H90" s="10" t="s">
        <v>389</v>
      </c>
      <c r="I90" s="10" t="s">
        <v>390</v>
      </c>
      <c r="J90" s="11">
        <v>0.21180555555555555</v>
      </c>
      <c r="K90" s="73">
        <v>3488.48</v>
      </c>
      <c r="L90" s="65" t="s">
        <v>34</v>
      </c>
      <c r="M90" s="166">
        <v>56</v>
      </c>
      <c r="N90" s="166">
        <v>1</v>
      </c>
      <c r="O90" s="10"/>
      <c r="P90" s="11">
        <v>0.21180555555555555</v>
      </c>
      <c r="Q90" s="11">
        <v>0.21180555555555555</v>
      </c>
      <c r="R90" s="12">
        <f t="shared" si="176"/>
        <v>0</v>
      </c>
      <c r="S90" s="13">
        <f t="shared" si="177"/>
        <v>0</v>
      </c>
      <c r="T90" s="13">
        <f t="shared" si="178"/>
        <v>0</v>
      </c>
      <c r="U90" s="11">
        <v>0.21875</v>
      </c>
      <c r="V90" s="12">
        <f t="shared" si="179"/>
        <v>6.9444444444444475E-3</v>
      </c>
      <c r="W90" s="13">
        <f t="shared" si="180"/>
        <v>0</v>
      </c>
      <c r="X90" s="13">
        <f t="shared" si="181"/>
        <v>10</v>
      </c>
      <c r="Y90" s="11">
        <v>0.22222222222222221</v>
      </c>
      <c r="Z90" s="12">
        <f t="shared" si="182"/>
        <v>3.4722222222222099E-3</v>
      </c>
      <c r="AA90" s="13">
        <f t="shared" si="183"/>
        <v>0</v>
      </c>
      <c r="AB90" s="13">
        <f t="shared" si="184"/>
        <v>5</v>
      </c>
      <c r="AC90" s="11">
        <v>0.25277777777777777</v>
      </c>
      <c r="AD90" s="12">
        <f t="shared" si="185"/>
        <v>3.0555555555555558E-2</v>
      </c>
      <c r="AE90" s="13">
        <f t="shared" si="186"/>
        <v>0</v>
      </c>
      <c r="AF90" s="13">
        <f t="shared" si="187"/>
        <v>44</v>
      </c>
      <c r="AG90" s="11">
        <v>0.25347222222222221</v>
      </c>
      <c r="AH90" s="11">
        <v>0.31944444444444448</v>
      </c>
      <c r="AI90" s="12">
        <f t="shared" si="188"/>
        <v>6.5972222222222265E-2</v>
      </c>
      <c r="AJ90" s="90">
        <f t="shared" si="189"/>
        <v>1</v>
      </c>
      <c r="AK90" s="90">
        <f t="shared" si="190"/>
        <v>35</v>
      </c>
      <c r="AL90" s="11">
        <v>0.25347222222222221</v>
      </c>
      <c r="AM90" s="11">
        <v>0.31944444444444448</v>
      </c>
      <c r="AN90" s="12">
        <f t="shared" si="191"/>
        <v>6.5972222222222265E-2</v>
      </c>
      <c r="AO90" s="13">
        <f t="shared" si="192"/>
        <v>1</v>
      </c>
      <c r="AP90" s="13">
        <f t="shared" si="193"/>
        <v>35</v>
      </c>
      <c r="AQ90" s="11">
        <v>0.33194444444444443</v>
      </c>
      <c r="AR90" s="12">
        <f t="shared" si="194"/>
        <v>1.2499999999999956E-2</v>
      </c>
      <c r="AS90" s="90">
        <f t="shared" si="195"/>
        <v>0</v>
      </c>
      <c r="AT90" s="13">
        <f t="shared" si="196"/>
        <v>18</v>
      </c>
      <c r="AU90" s="11">
        <v>0.69444444444444453</v>
      </c>
      <c r="AV90" s="12">
        <f t="shared" si="197"/>
        <v>0.3625000000000001</v>
      </c>
      <c r="AW90" s="13">
        <f t="shared" si="198"/>
        <v>8</v>
      </c>
      <c r="AX90" s="13">
        <f t="shared" si="199"/>
        <v>42</v>
      </c>
      <c r="AY90" s="11">
        <v>0.86249999999999993</v>
      </c>
      <c r="AZ90" s="12">
        <f t="shared" si="200"/>
        <v>0.1680555555555554</v>
      </c>
      <c r="BA90" s="90">
        <f t="shared" si="201"/>
        <v>4</v>
      </c>
      <c r="BB90" s="90">
        <f t="shared" si="202"/>
        <v>2</v>
      </c>
      <c r="BC90" s="11">
        <v>0.86249999999999993</v>
      </c>
      <c r="BD90" s="11">
        <v>0.86249999999999993</v>
      </c>
      <c r="BE90" s="12">
        <f t="shared" si="203"/>
        <v>0</v>
      </c>
      <c r="BF90" s="13">
        <f t="shared" si="204"/>
        <v>0</v>
      </c>
      <c r="BG90" s="13">
        <f t="shared" si="205"/>
        <v>0</v>
      </c>
      <c r="BH90" s="11">
        <v>0.70833333333333337</v>
      </c>
      <c r="BI90" s="68">
        <v>0.86805555555555547</v>
      </c>
      <c r="BJ90" s="91">
        <v>31</v>
      </c>
      <c r="BK90" s="69">
        <f t="shared" si="148"/>
        <v>0.1597222222222221</v>
      </c>
      <c r="BL90" s="13">
        <f t="shared" si="149"/>
        <v>3</v>
      </c>
      <c r="BM90" s="13">
        <f t="shared" si="150"/>
        <v>50</v>
      </c>
      <c r="BN90" s="11">
        <v>0.875</v>
      </c>
      <c r="BO90" s="12">
        <f t="shared" si="206"/>
        <v>1.2500000000000067E-2</v>
      </c>
      <c r="BP90" s="90">
        <f t="shared" si="207"/>
        <v>0</v>
      </c>
      <c r="BQ90" s="90">
        <f t="shared" si="208"/>
        <v>18</v>
      </c>
      <c r="BR90" s="11">
        <v>0.88541666666666663</v>
      </c>
      <c r="BS90" s="12">
        <f t="shared" si="209"/>
        <v>1.041666666666663E-2</v>
      </c>
      <c r="BT90" s="90">
        <f t="shared" si="210"/>
        <v>0</v>
      </c>
      <c r="BU90" s="90">
        <f t="shared" si="211"/>
        <v>15</v>
      </c>
      <c r="BV90" s="11">
        <v>0.88541666666666663</v>
      </c>
      <c r="BW90" s="11">
        <v>0.94444444444444453</v>
      </c>
      <c r="BX90" s="12">
        <f t="shared" si="212"/>
        <v>5.9027777777777901E-2</v>
      </c>
      <c r="BY90" s="13">
        <f t="shared" si="213"/>
        <v>1</v>
      </c>
      <c r="BZ90" s="13">
        <f t="shared" si="214"/>
        <v>25</v>
      </c>
      <c r="CA90" s="12">
        <f t="shared" si="215"/>
        <v>0.73263888888888895</v>
      </c>
      <c r="CB90" s="13">
        <f t="shared" si="216"/>
        <v>17</v>
      </c>
      <c r="CC90" s="13">
        <f t="shared" si="217"/>
        <v>35</v>
      </c>
      <c r="CD90" s="12">
        <f t="shared" si="147"/>
        <v>6.597222222222221E-2</v>
      </c>
      <c r="CE90" s="13">
        <f t="shared" si="218"/>
        <v>1</v>
      </c>
      <c r="CF90" s="13">
        <f t="shared" si="219"/>
        <v>35</v>
      </c>
      <c r="CG90" s="12">
        <f t="shared" si="252"/>
        <v>6.5972222222222265E-2</v>
      </c>
      <c r="CH90" s="13">
        <f t="shared" si="220"/>
        <v>1</v>
      </c>
      <c r="CI90" s="13">
        <f t="shared" si="221"/>
        <v>35</v>
      </c>
      <c r="CJ90" s="12">
        <f t="shared" si="253"/>
        <v>0.1680555555555554</v>
      </c>
      <c r="CK90" s="13">
        <f t="shared" si="222"/>
        <v>4</v>
      </c>
      <c r="CL90" s="13">
        <f t="shared" si="223"/>
        <v>2</v>
      </c>
      <c r="CM90" s="69">
        <f t="shared" si="151"/>
        <v>0.1597222222222221</v>
      </c>
      <c r="CN90" s="70">
        <f t="shared" si="152"/>
        <v>3</v>
      </c>
      <c r="CO90" s="13">
        <f t="shared" si="153"/>
        <v>50</v>
      </c>
      <c r="CP90" s="12">
        <f t="shared" si="224"/>
        <v>0.1680555555555554</v>
      </c>
      <c r="CQ90" s="13">
        <f t="shared" si="225"/>
        <v>4</v>
      </c>
      <c r="CR90" s="13">
        <f t="shared" si="226"/>
        <v>2</v>
      </c>
      <c r="CS90" s="11">
        <v>0</v>
      </c>
      <c r="CT90" s="13">
        <f t="shared" si="227"/>
        <v>0</v>
      </c>
      <c r="CU90" s="13">
        <f t="shared" si="228"/>
        <v>0</v>
      </c>
      <c r="CV90" s="11">
        <v>0</v>
      </c>
      <c r="CW90" s="13">
        <f t="shared" si="229"/>
        <v>0</v>
      </c>
      <c r="CX90" s="13">
        <f t="shared" si="230"/>
        <v>0</v>
      </c>
      <c r="CY90" s="11"/>
      <c r="CZ90" s="13">
        <f t="shared" si="231"/>
        <v>0</v>
      </c>
      <c r="DA90" s="13">
        <f t="shared" si="232"/>
        <v>0</v>
      </c>
      <c r="DB90" s="11"/>
      <c r="DC90" s="13">
        <f t="shared" si="233"/>
        <v>0</v>
      </c>
      <c r="DD90" s="13">
        <f t="shared" si="234"/>
        <v>0</v>
      </c>
      <c r="DE90" s="11"/>
      <c r="DF90" s="13">
        <f t="shared" si="235"/>
        <v>0</v>
      </c>
      <c r="DG90" s="13">
        <f t="shared" si="236"/>
        <v>0</v>
      </c>
      <c r="DH90" s="11"/>
      <c r="DI90" s="13">
        <f t="shared" si="237"/>
        <v>0</v>
      </c>
      <c r="DJ90" s="13">
        <f t="shared" si="238"/>
        <v>0</v>
      </c>
      <c r="DK90" s="11"/>
      <c r="DL90" s="35">
        <f t="shared" si="239"/>
        <v>0</v>
      </c>
      <c r="DM90" s="61">
        <f t="shared" si="240"/>
        <v>0</v>
      </c>
      <c r="DN90" s="66">
        <f t="shared" si="129"/>
        <v>307586.66999999993</v>
      </c>
      <c r="DO90" s="74">
        <f t="shared" si="300"/>
        <v>5031</v>
      </c>
      <c r="DP90" s="66">
        <f t="shared" si="262"/>
        <v>62.294285714285714</v>
      </c>
      <c r="DQ90" s="66">
        <f t="shared" si="241"/>
        <v>61.138276684555741</v>
      </c>
      <c r="DR90" s="66">
        <f t="shared" si="298"/>
        <v>92</v>
      </c>
      <c r="DS90" s="96">
        <f t="shared" si="299"/>
        <v>1258</v>
      </c>
      <c r="DT90" s="66">
        <f t="shared" si="260"/>
        <v>20.966666666666665</v>
      </c>
      <c r="DU90" s="66">
        <f t="shared" si="261"/>
        <v>112.96666666666667</v>
      </c>
      <c r="DV90" s="66">
        <f t="shared" si="289"/>
        <v>1.2692883895131086</v>
      </c>
      <c r="DW90" s="66">
        <f t="shared" si="254"/>
        <v>1</v>
      </c>
      <c r="DX90" s="66">
        <f t="shared" si="244"/>
        <v>0.26928838951310863</v>
      </c>
      <c r="DY90" s="66">
        <f t="shared" si="245"/>
        <v>16.157303370786519</v>
      </c>
      <c r="DZ90" s="66">
        <f t="shared" si="242"/>
        <v>17</v>
      </c>
      <c r="EA90" s="66">
        <f t="shared" si="246"/>
        <v>1</v>
      </c>
      <c r="EB90" s="66">
        <f t="shared" si="247"/>
        <v>17</v>
      </c>
      <c r="EC90" s="66">
        <f t="shared" si="264"/>
        <v>55</v>
      </c>
      <c r="ED90" s="66">
        <f t="shared" si="265"/>
        <v>1149</v>
      </c>
      <c r="EE90" s="66">
        <f t="shared" si="266"/>
        <v>19.149999999999999</v>
      </c>
      <c r="EF90" s="66">
        <f t="shared" si="267"/>
        <v>74.150000000000006</v>
      </c>
      <c r="EG90" s="66">
        <f t="shared" si="268"/>
        <v>1.9513157894736843</v>
      </c>
      <c r="EH90" s="66">
        <f t="shared" si="269"/>
        <v>1</v>
      </c>
      <c r="EI90" s="66">
        <f t="shared" si="270"/>
        <v>0.95131578947368434</v>
      </c>
      <c r="EJ90" s="66">
        <f t="shared" si="271"/>
        <v>57.078947368421062</v>
      </c>
      <c r="EK90" s="66">
        <f t="shared" si="272"/>
        <v>58</v>
      </c>
      <c r="EL90" s="66">
        <f t="shared" si="273"/>
        <v>1</v>
      </c>
      <c r="EM90" s="66">
        <f t="shared" si="274"/>
        <v>58</v>
      </c>
      <c r="EN90" s="66">
        <f t="shared" si="275"/>
        <v>119</v>
      </c>
      <c r="EO90" s="66">
        <f t="shared" si="276"/>
        <v>1092</v>
      </c>
      <c r="EP90" s="66">
        <f t="shared" si="290"/>
        <v>18.2</v>
      </c>
      <c r="EQ90" s="66">
        <f t="shared" si="277"/>
        <v>137.19999999999999</v>
      </c>
      <c r="ER90" s="66">
        <f t="shared" si="278"/>
        <v>3.6105263157894734</v>
      </c>
      <c r="ES90" s="66">
        <f t="shared" si="291"/>
        <v>3</v>
      </c>
      <c r="ET90" s="66">
        <f t="shared" si="279"/>
        <v>0.61052631578947336</v>
      </c>
      <c r="EU90" s="66">
        <f t="shared" si="292"/>
        <v>36.631578947368403</v>
      </c>
      <c r="EV90" s="66">
        <f t="shared" si="293"/>
        <v>37</v>
      </c>
      <c r="EW90" s="66">
        <f t="shared" si="280"/>
        <v>3</v>
      </c>
      <c r="EX90" s="66">
        <f t="shared" si="281"/>
        <v>37</v>
      </c>
      <c r="EY90" s="66">
        <f t="shared" si="282"/>
        <v>61</v>
      </c>
      <c r="EZ90" s="66">
        <f t="shared" si="283"/>
        <v>762</v>
      </c>
      <c r="FA90" s="66">
        <f t="shared" si="294"/>
        <v>12.7</v>
      </c>
      <c r="FB90" s="66">
        <f t="shared" si="284"/>
        <v>73.7</v>
      </c>
      <c r="FC90" s="66">
        <f t="shared" si="285"/>
        <v>2.3774193548387097</v>
      </c>
      <c r="FD90" s="66">
        <f t="shared" si="295"/>
        <v>2</v>
      </c>
      <c r="FE90" s="66">
        <f t="shared" si="286"/>
        <v>0.3774193548387097</v>
      </c>
      <c r="FF90" s="66">
        <f t="shared" si="296"/>
        <v>22.645161290322584</v>
      </c>
      <c r="FG90" s="66">
        <f t="shared" si="297"/>
        <v>23</v>
      </c>
      <c r="FH90" s="66">
        <f t="shared" si="287"/>
        <v>2</v>
      </c>
      <c r="FI90" s="66">
        <f t="shared" si="288"/>
        <v>23</v>
      </c>
      <c r="FJ90" s="3">
        <f t="shared" si="263"/>
        <v>3488.48</v>
      </c>
    </row>
    <row r="91" spans="1:166" ht="45">
      <c r="A91" s="199">
        <v>90</v>
      </c>
      <c r="B91" s="166">
        <v>39</v>
      </c>
      <c r="C91" s="94">
        <v>40745</v>
      </c>
      <c r="D91" s="93">
        <f t="shared" si="175"/>
        <v>7</v>
      </c>
      <c r="E91" s="9" t="s">
        <v>39</v>
      </c>
      <c r="F91" s="166">
        <v>25</v>
      </c>
      <c r="G91" s="10" t="s">
        <v>38</v>
      </c>
      <c r="H91" s="10" t="s">
        <v>391</v>
      </c>
      <c r="I91" s="3" t="s">
        <v>352</v>
      </c>
      <c r="J91" s="11">
        <v>0.55208333333333337</v>
      </c>
      <c r="K91" s="73">
        <v>3671.78</v>
      </c>
      <c r="L91" s="10" t="s">
        <v>33</v>
      </c>
      <c r="M91" s="166">
        <v>59</v>
      </c>
      <c r="N91" s="166">
        <v>0</v>
      </c>
      <c r="O91" s="10"/>
      <c r="P91" s="11">
        <v>0.55208333333333337</v>
      </c>
      <c r="Q91" s="11">
        <v>0.55208333333333337</v>
      </c>
      <c r="R91" s="12">
        <f t="shared" si="176"/>
        <v>0</v>
      </c>
      <c r="S91" s="13">
        <f t="shared" si="177"/>
        <v>0</v>
      </c>
      <c r="T91" s="13">
        <f t="shared" si="178"/>
        <v>0</v>
      </c>
      <c r="U91" s="11">
        <v>0.55555555555555558</v>
      </c>
      <c r="V91" s="12">
        <f t="shared" si="179"/>
        <v>3.4722222222222099E-3</v>
      </c>
      <c r="W91" s="13">
        <f t="shared" si="180"/>
        <v>0</v>
      </c>
      <c r="X91" s="13">
        <f t="shared" si="181"/>
        <v>5</v>
      </c>
      <c r="Y91" s="11">
        <v>0.56041666666666667</v>
      </c>
      <c r="Z91" s="12">
        <f t="shared" si="182"/>
        <v>4.8611111111110938E-3</v>
      </c>
      <c r="AA91" s="13">
        <f t="shared" si="183"/>
        <v>0</v>
      </c>
      <c r="AB91" s="13">
        <f t="shared" si="184"/>
        <v>7</v>
      </c>
      <c r="AC91" s="11">
        <v>0.59722222222222221</v>
      </c>
      <c r="AD91" s="12">
        <f t="shared" si="185"/>
        <v>3.6805555555555536E-2</v>
      </c>
      <c r="AE91" s="13">
        <f t="shared" si="186"/>
        <v>0</v>
      </c>
      <c r="AF91" s="13">
        <f t="shared" si="187"/>
        <v>53</v>
      </c>
      <c r="AG91" s="11">
        <v>0.59722222222222221</v>
      </c>
      <c r="AH91" s="11">
        <v>0.63194444444444442</v>
      </c>
      <c r="AI91" s="12">
        <f t="shared" si="188"/>
        <v>3.472222222222221E-2</v>
      </c>
      <c r="AJ91" s="90">
        <f t="shared" si="189"/>
        <v>0</v>
      </c>
      <c r="AK91" s="90">
        <f t="shared" si="190"/>
        <v>50</v>
      </c>
      <c r="AL91" s="11">
        <v>0.59722222222222221</v>
      </c>
      <c r="AM91" s="11">
        <v>0.63194444444444442</v>
      </c>
      <c r="AN91" s="12">
        <f t="shared" si="191"/>
        <v>3.472222222222221E-2</v>
      </c>
      <c r="AO91" s="13">
        <f t="shared" si="192"/>
        <v>0</v>
      </c>
      <c r="AP91" s="13">
        <f t="shared" si="193"/>
        <v>50</v>
      </c>
      <c r="AQ91" s="11">
        <v>0.89583333333333337</v>
      </c>
      <c r="AR91" s="12">
        <f t="shared" si="194"/>
        <v>0.26388888888888895</v>
      </c>
      <c r="AS91" s="90">
        <f t="shared" si="195"/>
        <v>6</v>
      </c>
      <c r="AT91" s="13">
        <f t="shared" si="196"/>
        <v>20</v>
      </c>
      <c r="AU91" s="11">
        <v>0.94097222222222221</v>
      </c>
      <c r="AV91" s="12">
        <f t="shared" si="197"/>
        <v>4.513888888888884E-2</v>
      </c>
      <c r="AW91" s="13">
        <f t="shared" si="198"/>
        <v>1</v>
      </c>
      <c r="AX91" s="13">
        <f t="shared" si="199"/>
        <v>5</v>
      </c>
      <c r="AY91" s="11">
        <v>1.0277777777777779</v>
      </c>
      <c r="AZ91" s="12">
        <f t="shared" si="200"/>
        <v>8.6805555555555691E-2</v>
      </c>
      <c r="BA91" s="90">
        <f t="shared" si="201"/>
        <v>2</v>
      </c>
      <c r="BB91" s="90">
        <f t="shared" si="202"/>
        <v>5</v>
      </c>
      <c r="BC91" s="11">
        <v>1.0277777777777779</v>
      </c>
      <c r="BD91" s="11">
        <v>1.0277777777777779</v>
      </c>
      <c r="BE91" s="12">
        <f t="shared" si="203"/>
        <v>0</v>
      </c>
      <c r="BF91" s="13">
        <f t="shared" si="204"/>
        <v>0</v>
      </c>
      <c r="BG91" s="13">
        <f t="shared" si="205"/>
        <v>0</v>
      </c>
      <c r="BH91" s="11">
        <v>0.95833333333333337</v>
      </c>
      <c r="BI91" s="68">
        <v>1.0833333333333333</v>
      </c>
      <c r="BJ91" s="91">
        <v>32</v>
      </c>
      <c r="BK91" s="69">
        <f t="shared" si="148"/>
        <v>0.12499999999999989</v>
      </c>
      <c r="BL91" s="13">
        <f t="shared" si="149"/>
        <v>3</v>
      </c>
      <c r="BM91" s="13">
        <f t="shared" si="150"/>
        <v>0</v>
      </c>
      <c r="BN91" s="11">
        <v>1.1423611111111112</v>
      </c>
      <c r="BO91" s="12">
        <f t="shared" si="206"/>
        <v>0.11458333333333326</v>
      </c>
      <c r="BP91" s="90">
        <f t="shared" si="207"/>
        <v>2</v>
      </c>
      <c r="BQ91" s="90">
        <f t="shared" si="208"/>
        <v>45</v>
      </c>
      <c r="BR91" s="11">
        <v>1.1472222222222224</v>
      </c>
      <c r="BS91" s="12">
        <f t="shared" si="209"/>
        <v>4.8611111111112049E-3</v>
      </c>
      <c r="BT91" s="90">
        <f t="shared" si="210"/>
        <v>0</v>
      </c>
      <c r="BU91" s="90">
        <f t="shared" si="211"/>
        <v>7</v>
      </c>
      <c r="BV91" s="11">
        <v>1.1472222222222224</v>
      </c>
      <c r="BW91" s="11">
        <v>1.1527777777777779</v>
      </c>
      <c r="BX91" s="12">
        <f t="shared" si="212"/>
        <v>5.5555555555555358E-3</v>
      </c>
      <c r="BY91" s="13">
        <f t="shared" si="213"/>
        <v>0</v>
      </c>
      <c r="BZ91" s="13">
        <f t="shared" si="214"/>
        <v>8</v>
      </c>
      <c r="CA91" s="12">
        <f t="shared" si="215"/>
        <v>0.60069444444444453</v>
      </c>
      <c r="CB91" s="13">
        <f t="shared" si="216"/>
        <v>14</v>
      </c>
      <c r="CC91" s="13">
        <f t="shared" si="217"/>
        <v>25</v>
      </c>
      <c r="CD91" s="12">
        <f t="shared" si="147"/>
        <v>0.42013888888888895</v>
      </c>
      <c r="CE91" s="13">
        <f t="shared" si="218"/>
        <v>10</v>
      </c>
      <c r="CF91" s="13">
        <f t="shared" si="219"/>
        <v>5</v>
      </c>
      <c r="CG91" s="12">
        <f t="shared" si="252"/>
        <v>3.472222222222221E-2</v>
      </c>
      <c r="CH91" s="13">
        <f t="shared" si="220"/>
        <v>0</v>
      </c>
      <c r="CI91" s="13">
        <f t="shared" si="221"/>
        <v>50</v>
      </c>
      <c r="CJ91" s="12">
        <f t="shared" si="253"/>
        <v>8.6805555555555691E-2</v>
      </c>
      <c r="CK91" s="13">
        <f t="shared" si="222"/>
        <v>2</v>
      </c>
      <c r="CL91" s="13">
        <f t="shared" si="223"/>
        <v>5</v>
      </c>
      <c r="CM91" s="69">
        <f t="shared" si="151"/>
        <v>0.12499999999999989</v>
      </c>
      <c r="CN91" s="70">
        <f t="shared" si="152"/>
        <v>3</v>
      </c>
      <c r="CO91" s="13">
        <f t="shared" si="153"/>
        <v>0</v>
      </c>
      <c r="CP91" s="12">
        <f t="shared" si="224"/>
        <v>8.6805555555555691E-2</v>
      </c>
      <c r="CQ91" s="13">
        <f t="shared" si="225"/>
        <v>2</v>
      </c>
      <c r="CR91" s="13">
        <f t="shared" si="226"/>
        <v>5</v>
      </c>
      <c r="CS91" s="11">
        <v>0</v>
      </c>
      <c r="CT91" s="13">
        <f t="shared" si="227"/>
        <v>0</v>
      </c>
      <c r="CU91" s="13">
        <f t="shared" si="228"/>
        <v>0</v>
      </c>
      <c r="CV91" s="11">
        <v>0</v>
      </c>
      <c r="CW91" s="13">
        <f t="shared" si="229"/>
        <v>0</v>
      </c>
      <c r="CX91" s="13">
        <f t="shared" si="230"/>
        <v>0</v>
      </c>
      <c r="CY91" s="11">
        <v>0</v>
      </c>
      <c r="CZ91" s="13">
        <f t="shared" si="231"/>
        <v>0</v>
      </c>
      <c r="DA91" s="13">
        <f t="shared" si="232"/>
        <v>0</v>
      </c>
      <c r="DB91" s="11"/>
      <c r="DC91" s="13">
        <f t="shared" si="233"/>
        <v>0</v>
      </c>
      <c r="DD91" s="13">
        <f t="shared" si="234"/>
        <v>0</v>
      </c>
      <c r="DE91" s="11"/>
      <c r="DF91" s="13">
        <f t="shared" si="235"/>
        <v>0</v>
      </c>
      <c r="DG91" s="13">
        <f t="shared" si="236"/>
        <v>0</v>
      </c>
      <c r="DH91" s="11"/>
      <c r="DI91" s="13">
        <f t="shared" si="237"/>
        <v>0</v>
      </c>
      <c r="DJ91" s="13">
        <f t="shared" si="238"/>
        <v>0</v>
      </c>
      <c r="DK91" s="11"/>
      <c r="DL91" s="35">
        <f t="shared" si="239"/>
        <v>0</v>
      </c>
      <c r="DM91" s="61">
        <f t="shared" si="240"/>
        <v>0</v>
      </c>
      <c r="DN91" s="66">
        <f t="shared" si="129"/>
        <v>311258.44999999995</v>
      </c>
      <c r="DO91" s="74">
        <f t="shared" si="300"/>
        <v>5090</v>
      </c>
      <c r="DP91" s="66">
        <f t="shared" si="262"/>
        <v>62.233559322033905</v>
      </c>
      <c r="DQ91" s="66">
        <f t="shared" si="241"/>
        <v>61.150972495088396</v>
      </c>
      <c r="DR91" s="66">
        <f t="shared" si="298"/>
        <v>102</v>
      </c>
      <c r="DS91" s="96">
        <f t="shared" si="299"/>
        <v>1263</v>
      </c>
      <c r="DT91" s="66">
        <f t="shared" si="260"/>
        <v>21.05</v>
      </c>
      <c r="DU91" s="66">
        <f t="shared" si="261"/>
        <v>123.05</v>
      </c>
      <c r="DV91" s="66">
        <f t="shared" si="289"/>
        <v>1.3672222222222221</v>
      </c>
      <c r="DW91" s="66">
        <f t="shared" si="254"/>
        <v>1</v>
      </c>
      <c r="DX91" s="66">
        <f t="shared" si="244"/>
        <v>0.36722222222222212</v>
      </c>
      <c r="DY91" s="66">
        <f t="shared" si="245"/>
        <v>22.033333333333328</v>
      </c>
      <c r="DZ91" s="66">
        <f t="shared" si="242"/>
        <v>23</v>
      </c>
      <c r="EA91" s="66">
        <f t="shared" si="246"/>
        <v>1</v>
      </c>
      <c r="EB91" s="66">
        <f t="shared" si="247"/>
        <v>23</v>
      </c>
      <c r="EC91" s="66">
        <f t="shared" si="264"/>
        <v>55</v>
      </c>
      <c r="ED91" s="66">
        <f t="shared" si="265"/>
        <v>1199</v>
      </c>
      <c r="EE91" s="66">
        <f t="shared" si="266"/>
        <v>19.983333333333334</v>
      </c>
      <c r="EF91" s="66">
        <f t="shared" si="267"/>
        <v>74.983333333333334</v>
      </c>
      <c r="EG91" s="66">
        <f t="shared" si="268"/>
        <v>1.9226495726495727</v>
      </c>
      <c r="EH91" s="66">
        <f t="shared" si="269"/>
        <v>1</v>
      </c>
      <c r="EI91" s="66">
        <f t="shared" si="270"/>
        <v>0.9226495726495727</v>
      </c>
      <c r="EJ91" s="66">
        <f t="shared" si="271"/>
        <v>55.358974358974365</v>
      </c>
      <c r="EK91" s="66">
        <f t="shared" si="272"/>
        <v>56</v>
      </c>
      <c r="EL91" s="66">
        <f t="shared" si="273"/>
        <v>1</v>
      </c>
      <c r="EM91" s="66">
        <f t="shared" si="274"/>
        <v>56</v>
      </c>
      <c r="EN91" s="66"/>
      <c r="EO91" s="66"/>
      <c r="EP91" s="66"/>
      <c r="EQ91" s="66"/>
      <c r="ER91" s="66"/>
      <c r="ES91" s="66"/>
      <c r="ET91" s="66"/>
      <c r="EU91" s="66"/>
      <c r="EV91" s="66"/>
      <c r="EW91" s="66"/>
      <c r="EX91" s="66"/>
      <c r="EY91" s="66"/>
      <c r="EZ91" s="66"/>
      <c r="FA91" s="66"/>
      <c r="FB91" s="66"/>
      <c r="FC91" s="66"/>
      <c r="FD91" s="66"/>
      <c r="FE91" s="66"/>
      <c r="FF91" s="66"/>
      <c r="FG91" s="66"/>
      <c r="FH91" s="66"/>
      <c r="FI91" s="66"/>
      <c r="FJ91" s="3">
        <f t="shared" si="263"/>
        <v>3671.78</v>
      </c>
    </row>
    <row r="92" spans="1:166">
      <c r="A92" s="175">
        <v>91</v>
      </c>
      <c r="B92" s="166">
        <v>40</v>
      </c>
      <c r="C92" s="94">
        <v>40746</v>
      </c>
      <c r="D92" s="93">
        <f t="shared" si="175"/>
        <v>7</v>
      </c>
      <c r="E92" s="9" t="s">
        <v>392</v>
      </c>
      <c r="F92" s="166">
        <v>1</v>
      </c>
      <c r="G92" s="10" t="s">
        <v>393</v>
      </c>
      <c r="H92" s="10" t="s">
        <v>394</v>
      </c>
      <c r="I92" s="10" t="s">
        <v>348</v>
      </c>
      <c r="J92" s="11">
        <v>1.0659722222222221</v>
      </c>
      <c r="K92" s="73">
        <v>3686.34</v>
      </c>
      <c r="L92" s="65" t="s">
        <v>34</v>
      </c>
      <c r="M92" s="166">
        <v>59</v>
      </c>
      <c r="N92" s="166">
        <v>0</v>
      </c>
      <c r="O92" s="10"/>
      <c r="P92" s="11">
        <v>1.0659722222222221</v>
      </c>
      <c r="Q92" s="11">
        <v>1.0659722222222221</v>
      </c>
      <c r="R92" s="12">
        <f t="shared" si="176"/>
        <v>0</v>
      </c>
      <c r="S92" s="13">
        <f t="shared" si="177"/>
        <v>0</v>
      </c>
      <c r="T92" s="13">
        <f t="shared" si="178"/>
        <v>0</v>
      </c>
      <c r="U92" s="11">
        <v>1.0694444444444444</v>
      </c>
      <c r="V92" s="12">
        <f t="shared" si="179"/>
        <v>3.4722222222223209E-3</v>
      </c>
      <c r="W92" s="13">
        <f t="shared" si="180"/>
        <v>0</v>
      </c>
      <c r="X92" s="13">
        <f t="shared" si="181"/>
        <v>5</v>
      </c>
      <c r="Y92" s="11">
        <v>1.0729166666666667</v>
      </c>
      <c r="Z92" s="12">
        <f t="shared" si="182"/>
        <v>3.4722222222223209E-3</v>
      </c>
      <c r="AA92" s="13">
        <f t="shared" si="183"/>
        <v>0</v>
      </c>
      <c r="AB92" s="13">
        <f t="shared" si="184"/>
        <v>5</v>
      </c>
      <c r="AC92" s="11">
        <v>1.09375</v>
      </c>
      <c r="AD92" s="12">
        <f t="shared" si="185"/>
        <v>2.0833333333333259E-2</v>
      </c>
      <c r="AE92" s="13">
        <f t="shared" si="186"/>
        <v>0</v>
      </c>
      <c r="AF92" s="13">
        <f t="shared" si="187"/>
        <v>30</v>
      </c>
      <c r="AG92" s="11">
        <v>1.09375</v>
      </c>
      <c r="AH92" s="11">
        <v>1.1388888888888888</v>
      </c>
      <c r="AI92" s="12">
        <f t="shared" si="188"/>
        <v>4.513888888888884E-2</v>
      </c>
      <c r="AJ92" s="90">
        <f t="shared" si="189"/>
        <v>1</v>
      </c>
      <c r="AK92" s="90">
        <f t="shared" si="190"/>
        <v>5</v>
      </c>
      <c r="AL92" s="11">
        <v>1.09375</v>
      </c>
      <c r="AM92" s="11">
        <v>1.1388888888888888</v>
      </c>
      <c r="AN92" s="12">
        <f t="shared" si="191"/>
        <v>4.513888888888884E-2</v>
      </c>
      <c r="AO92" s="13">
        <f t="shared" si="192"/>
        <v>1</v>
      </c>
      <c r="AP92" s="13">
        <f t="shared" si="193"/>
        <v>5</v>
      </c>
      <c r="AQ92" s="11">
        <v>1.1458333333333333</v>
      </c>
      <c r="AR92" s="12">
        <f t="shared" si="194"/>
        <v>6.9444444444444198E-3</v>
      </c>
      <c r="AS92" s="90">
        <f t="shared" si="195"/>
        <v>0</v>
      </c>
      <c r="AT92" s="13">
        <f t="shared" si="196"/>
        <v>10</v>
      </c>
      <c r="AU92" s="11">
        <v>1.1944444444444444</v>
      </c>
      <c r="AV92" s="12">
        <f t="shared" si="197"/>
        <v>4.861111111111116E-2</v>
      </c>
      <c r="AW92" s="13">
        <f t="shared" si="198"/>
        <v>1</v>
      </c>
      <c r="AX92" s="13">
        <f t="shared" si="199"/>
        <v>10</v>
      </c>
      <c r="AY92" s="11">
        <v>1.3055555555555556</v>
      </c>
      <c r="AZ92" s="12">
        <f t="shared" si="200"/>
        <v>0.11111111111111116</v>
      </c>
      <c r="BA92" s="90">
        <f t="shared" si="201"/>
        <v>2</v>
      </c>
      <c r="BB92" s="90">
        <f t="shared" si="202"/>
        <v>40</v>
      </c>
      <c r="BC92" s="11">
        <v>1.3055555555555556</v>
      </c>
      <c r="BD92" s="11">
        <v>1.3055555555555556</v>
      </c>
      <c r="BE92" s="12">
        <f t="shared" si="203"/>
        <v>0</v>
      </c>
      <c r="BF92" s="13">
        <f t="shared" si="204"/>
        <v>0</v>
      </c>
      <c r="BG92" s="13">
        <f t="shared" si="205"/>
        <v>0</v>
      </c>
      <c r="BH92" s="11">
        <v>1.3055555555555556</v>
      </c>
      <c r="BI92" s="11">
        <v>1.3055555555555556</v>
      </c>
      <c r="BJ92" s="91"/>
      <c r="BK92" s="69">
        <f t="shared" si="148"/>
        <v>0</v>
      </c>
      <c r="BL92" s="13">
        <f t="shared" si="149"/>
        <v>0</v>
      </c>
      <c r="BM92" s="13">
        <f t="shared" si="150"/>
        <v>0</v>
      </c>
      <c r="BN92" s="11">
        <v>1.3173611111111112</v>
      </c>
      <c r="BO92" s="12">
        <f t="shared" si="206"/>
        <v>1.1805555555555625E-2</v>
      </c>
      <c r="BP92" s="90">
        <f t="shared" si="207"/>
        <v>0</v>
      </c>
      <c r="BQ92" s="90">
        <f t="shared" si="208"/>
        <v>17</v>
      </c>
      <c r="BR92" s="11">
        <v>1.3229166666666667</v>
      </c>
      <c r="BS92" s="12">
        <f t="shared" si="209"/>
        <v>5.5555555555555358E-3</v>
      </c>
      <c r="BT92" s="90">
        <f t="shared" si="210"/>
        <v>0</v>
      </c>
      <c r="BU92" s="90">
        <f t="shared" si="211"/>
        <v>8</v>
      </c>
      <c r="BV92" s="11">
        <v>1.3229166666666667</v>
      </c>
      <c r="BW92" s="11">
        <v>1.3263888888888888</v>
      </c>
      <c r="BX92" s="12">
        <f t="shared" si="212"/>
        <v>3.4722222222220989E-3</v>
      </c>
      <c r="BY92" s="13">
        <f t="shared" si="213"/>
        <v>0</v>
      </c>
      <c r="BZ92" s="13">
        <f t="shared" si="214"/>
        <v>5</v>
      </c>
      <c r="CA92" s="12">
        <f t="shared" si="215"/>
        <v>0.26041666666666674</v>
      </c>
      <c r="CB92" s="13">
        <f t="shared" si="216"/>
        <v>6</v>
      </c>
      <c r="CC92" s="13">
        <f t="shared" si="217"/>
        <v>15</v>
      </c>
      <c r="CD92" s="12">
        <f t="shared" si="147"/>
        <v>4.513888888888884E-2</v>
      </c>
      <c r="CE92" s="13">
        <f t="shared" si="218"/>
        <v>1</v>
      </c>
      <c r="CF92" s="13">
        <f t="shared" si="219"/>
        <v>5</v>
      </c>
      <c r="CG92" s="12">
        <f t="shared" si="252"/>
        <v>4.513888888888884E-2</v>
      </c>
      <c r="CH92" s="13">
        <f t="shared" si="220"/>
        <v>1</v>
      </c>
      <c r="CI92" s="13">
        <f t="shared" si="221"/>
        <v>5</v>
      </c>
      <c r="CJ92" s="12">
        <f t="shared" si="253"/>
        <v>0.11111111111111116</v>
      </c>
      <c r="CK92" s="13">
        <f t="shared" si="222"/>
        <v>2</v>
      </c>
      <c r="CL92" s="13">
        <f t="shared" si="223"/>
        <v>40</v>
      </c>
      <c r="CM92" s="69">
        <f t="shared" si="151"/>
        <v>0</v>
      </c>
      <c r="CN92" s="70">
        <f t="shared" si="152"/>
        <v>0</v>
      </c>
      <c r="CO92" s="13">
        <f t="shared" si="153"/>
        <v>0</v>
      </c>
      <c r="CP92" s="12">
        <f t="shared" si="224"/>
        <v>5.9722222222222267E-2</v>
      </c>
      <c r="CQ92" s="13">
        <f t="shared" si="225"/>
        <v>1</v>
      </c>
      <c r="CR92" s="13">
        <f t="shared" si="226"/>
        <v>26</v>
      </c>
      <c r="CS92" s="11">
        <v>0</v>
      </c>
      <c r="CT92" s="13">
        <f t="shared" si="227"/>
        <v>0</v>
      </c>
      <c r="CU92" s="13">
        <f t="shared" si="228"/>
        <v>0</v>
      </c>
      <c r="CV92" s="11">
        <v>0</v>
      </c>
      <c r="CW92" s="13">
        <f t="shared" si="229"/>
        <v>0</v>
      </c>
      <c r="CX92" s="13">
        <f t="shared" si="230"/>
        <v>0</v>
      </c>
      <c r="CY92" s="11">
        <v>0</v>
      </c>
      <c r="CZ92" s="13">
        <f t="shared" si="231"/>
        <v>0</v>
      </c>
      <c r="DA92" s="13">
        <f t="shared" si="232"/>
        <v>0</v>
      </c>
      <c r="DB92" s="11">
        <v>0</v>
      </c>
      <c r="DC92" s="13">
        <f t="shared" si="233"/>
        <v>0</v>
      </c>
      <c r="DD92" s="13">
        <f t="shared" si="234"/>
        <v>0</v>
      </c>
      <c r="DE92" s="11">
        <v>0</v>
      </c>
      <c r="DF92" s="13">
        <f t="shared" si="235"/>
        <v>0</v>
      </c>
      <c r="DG92" s="13">
        <f t="shared" si="236"/>
        <v>0</v>
      </c>
      <c r="DH92" s="11">
        <v>5.1388888888888894E-2</v>
      </c>
      <c r="DI92" s="13">
        <f t="shared" si="237"/>
        <v>1</v>
      </c>
      <c r="DJ92" s="13">
        <f t="shared" si="238"/>
        <v>14</v>
      </c>
      <c r="DK92" s="11">
        <v>0</v>
      </c>
      <c r="DL92" s="35">
        <f t="shared" si="239"/>
        <v>0</v>
      </c>
      <c r="DM92" s="61">
        <f t="shared" si="240"/>
        <v>0</v>
      </c>
      <c r="DN92" s="66">
        <f t="shared" si="129"/>
        <v>314944.78999999998</v>
      </c>
      <c r="DO92" s="74">
        <f t="shared" si="300"/>
        <v>5149</v>
      </c>
      <c r="DP92" s="66">
        <f t="shared" si="262"/>
        <v>62.480338983050849</v>
      </c>
      <c r="DQ92" s="66">
        <f t="shared" si="241"/>
        <v>61.166205088366667</v>
      </c>
      <c r="DR92" s="66">
        <f t="shared" si="298"/>
        <v>103</v>
      </c>
      <c r="DS92" s="96">
        <f t="shared" si="299"/>
        <v>1268</v>
      </c>
      <c r="DT92" s="66">
        <f t="shared" si="260"/>
        <v>21.133333333333333</v>
      </c>
      <c r="DU92" s="66">
        <f t="shared" si="261"/>
        <v>124.13333333333333</v>
      </c>
      <c r="DV92" s="66">
        <f t="shared" si="289"/>
        <v>1.3641025641025639</v>
      </c>
      <c r="DW92" s="66">
        <f t="shared" si="254"/>
        <v>1</v>
      </c>
      <c r="DX92" s="66">
        <f t="shared" si="244"/>
        <v>0.36410256410256392</v>
      </c>
      <c r="DY92" s="66">
        <f t="shared" si="245"/>
        <v>21.846153846153836</v>
      </c>
      <c r="DZ92" s="66">
        <f t="shared" si="242"/>
        <v>22</v>
      </c>
      <c r="EA92" s="66">
        <f t="shared" si="246"/>
        <v>1</v>
      </c>
      <c r="EB92" s="66">
        <f t="shared" si="247"/>
        <v>22</v>
      </c>
      <c r="EC92" s="66">
        <f t="shared" si="264"/>
        <v>56</v>
      </c>
      <c r="ED92" s="66">
        <f t="shared" si="265"/>
        <v>1204</v>
      </c>
      <c r="EE92" s="66">
        <f t="shared" si="266"/>
        <v>20.066666666666666</v>
      </c>
      <c r="EF92" s="66">
        <f t="shared" si="267"/>
        <v>76.066666666666663</v>
      </c>
      <c r="EG92" s="66">
        <f t="shared" si="268"/>
        <v>1.9016666666666666</v>
      </c>
      <c r="EH92" s="66">
        <f t="shared" si="269"/>
        <v>1</v>
      </c>
      <c r="EI92" s="66">
        <f t="shared" si="270"/>
        <v>0.90166666666666662</v>
      </c>
      <c r="EJ92" s="66">
        <f t="shared" si="271"/>
        <v>54.099999999999994</v>
      </c>
      <c r="EK92" s="66">
        <f t="shared" si="272"/>
        <v>55</v>
      </c>
      <c r="EL92" s="66">
        <f t="shared" si="273"/>
        <v>1</v>
      </c>
      <c r="EM92" s="66">
        <f t="shared" si="274"/>
        <v>55</v>
      </c>
      <c r="EN92" s="66"/>
      <c r="EO92" s="66"/>
      <c r="EP92" s="66"/>
      <c r="EQ92" s="66"/>
      <c r="ER92" s="66"/>
      <c r="ES92" s="66"/>
      <c r="ET92" s="66"/>
      <c r="EU92" s="66"/>
      <c r="EV92" s="66"/>
      <c r="EW92" s="66"/>
      <c r="EX92" s="66"/>
      <c r="EY92" s="66"/>
      <c r="EZ92" s="66"/>
      <c r="FA92" s="66"/>
      <c r="FB92" s="66"/>
      <c r="FC92" s="66"/>
      <c r="FD92" s="66"/>
      <c r="FE92" s="66"/>
      <c r="FF92" s="66"/>
      <c r="FG92" s="66"/>
      <c r="FH92" s="66"/>
      <c r="FI92" s="66"/>
      <c r="FJ92" s="3">
        <f t="shared" si="263"/>
        <v>3686.34</v>
      </c>
    </row>
    <row r="93" spans="1:166" ht="30">
      <c r="A93" s="175">
        <v>92</v>
      </c>
      <c r="B93" s="166">
        <v>41</v>
      </c>
      <c r="C93" s="94">
        <v>40747</v>
      </c>
      <c r="D93" s="93">
        <f t="shared" si="175"/>
        <v>7</v>
      </c>
      <c r="E93" s="9" t="s">
        <v>39</v>
      </c>
      <c r="F93" s="166">
        <v>26</v>
      </c>
      <c r="G93" s="10" t="s">
        <v>38</v>
      </c>
      <c r="H93" s="10" t="s">
        <v>395</v>
      </c>
      <c r="I93" s="10" t="s">
        <v>352</v>
      </c>
      <c r="J93" s="11">
        <v>0.17361111111111113</v>
      </c>
      <c r="K93" s="73">
        <v>3403.32</v>
      </c>
      <c r="L93" s="10" t="s">
        <v>299</v>
      </c>
      <c r="M93" s="166">
        <v>56</v>
      </c>
      <c r="N93" s="166">
        <v>1</v>
      </c>
      <c r="O93" s="10" t="s">
        <v>278</v>
      </c>
      <c r="P93" s="11">
        <v>0.17361111111111113</v>
      </c>
      <c r="Q93" s="11">
        <v>0.17361111111111113</v>
      </c>
      <c r="R93" s="12">
        <f t="shared" si="176"/>
        <v>0</v>
      </c>
      <c r="S93" s="13">
        <f t="shared" si="177"/>
        <v>0</v>
      </c>
      <c r="T93" s="13">
        <f t="shared" si="178"/>
        <v>0</v>
      </c>
      <c r="U93" s="11">
        <v>0.18055555555555555</v>
      </c>
      <c r="V93" s="12">
        <f t="shared" si="179"/>
        <v>6.9444444444444198E-3</v>
      </c>
      <c r="W93" s="13">
        <f t="shared" si="180"/>
        <v>0</v>
      </c>
      <c r="X93" s="13">
        <f t="shared" si="181"/>
        <v>10</v>
      </c>
      <c r="Y93" s="11">
        <v>0.18194444444444444</v>
      </c>
      <c r="Z93" s="12">
        <f t="shared" si="182"/>
        <v>1.388888888888884E-3</v>
      </c>
      <c r="AA93" s="13">
        <f t="shared" si="183"/>
        <v>0</v>
      </c>
      <c r="AB93" s="13">
        <f t="shared" si="184"/>
        <v>2</v>
      </c>
      <c r="AC93" s="11">
        <v>0.20625000000000002</v>
      </c>
      <c r="AD93" s="12">
        <f t="shared" si="185"/>
        <v>2.430555555555558E-2</v>
      </c>
      <c r="AE93" s="13">
        <f t="shared" si="186"/>
        <v>0</v>
      </c>
      <c r="AF93" s="13">
        <f t="shared" si="187"/>
        <v>35</v>
      </c>
      <c r="AG93" s="11">
        <v>0.20694444444444446</v>
      </c>
      <c r="AH93" s="11">
        <v>0.2673611111111111</v>
      </c>
      <c r="AI93" s="12">
        <f t="shared" si="188"/>
        <v>6.0416666666666646E-2</v>
      </c>
      <c r="AJ93" s="90">
        <f t="shared" si="189"/>
        <v>1</v>
      </c>
      <c r="AK93" s="90">
        <f t="shared" si="190"/>
        <v>27</v>
      </c>
      <c r="AL93" s="11">
        <v>0.20694444444444446</v>
      </c>
      <c r="AM93" s="11">
        <v>0.2673611111111111</v>
      </c>
      <c r="AN93" s="12">
        <f t="shared" si="191"/>
        <v>6.0416666666666646E-2</v>
      </c>
      <c r="AO93" s="13">
        <f t="shared" si="192"/>
        <v>1</v>
      </c>
      <c r="AP93" s="13">
        <f t="shared" si="193"/>
        <v>27</v>
      </c>
      <c r="AQ93" s="11">
        <v>0.27777777777777779</v>
      </c>
      <c r="AR93" s="12">
        <f t="shared" si="194"/>
        <v>1.0416666666666685E-2</v>
      </c>
      <c r="AS93" s="90">
        <f t="shared" si="195"/>
        <v>0</v>
      </c>
      <c r="AT93" s="13">
        <f t="shared" si="196"/>
        <v>15</v>
      </c>
      <c r="AU93" s="11">
        <v>0.27916666666666667</v>
      </c>
      <c r="AV93" s="12">
        <f t="shared" si="197"/>
        <v>1.388888888888884E-3</v>
      </c>
      <c r="AW93" s="13">
        <f t="shared" si="198"/>
        <v>0</v>
      </c>
      <c r="AX93" s="13">
        <f t="shared" si="199"/>
        <v>2</v>
      </c>
      <c r="AY93" s="11">
        <v>0.3923611111111111</v>
      </c>
      <c r="AZ93" s="12">
        <f t="shared" si="200"/>
        <v>0.11319444444444443</v>
      </c>
      <c r="BA93" s="90">
        <f t="shared" si="201"/>
        <v>2</v>
      </c>
      <c r="BB93" s="90">
        <f t="shared" si="202"/>
        <v>43</v>
      </c>
      <c r="BC93" s="11">
        <v>0.31944444444444448</v>
      </c>
      <c r="BD93" s="11">
        <v>0.39583333333333331</v>
      </c>
      <c r="BE93" s="12">
        <f t="shared" si="203"/>
        <v>7.638888888888884E-2</v>
      </c>
      <c r="BF93" s="13">
        <f t="shared" si="204"/>
        <v>1</v>
      </c>
      <c r="BG93" s="13">
        <f t="shared" si="205"/>
        <v>50</v>
      </c>
      <c r="BH93" s="11">
        <v>0.375</v>
      </c>
      <c r="BI93" s="68">
        <v>0.4375</v>
      </c>
      <c r="BJ93" s="91">
        <v>33</v>
      </c>
      <c r="BK93" s="69">
        <f t="shared" si="148"/>
        <v>6.25E-2</v>
      </c>
      <c r="BL93" s="13">
        <f t="shared" si="149"/>
        <v>1</v>
      </c>
      <c r="BM93" s="13">
        <f t="shared" si="150"/>
        <v>30</v>
      </c>
      <c r="BN93" s="11">
        <v>0.4597222222222222</v>
      </c>
      <c r="BO93" s="12">
        <f t="shared" si="206"/>
        <v>6.3888888888888884E-2</v>
      </c>
      <c r="BP93" s="90">
        <f t="shared" si="207"/>
        <v>1</v>
      </c>
      <c r="BQ93" s="90">
        <f t="shared" si="208"/>
        <v>32</v>
      </c>
      <c r="BR93" s="11">
        <v>0.46388888888888885</v>
      </c>
      <c r="BS93" s="12">
        <f t="shared" si="209"/>
        <v>4.1666666666666519E-3</v>
      </c>
      <c r="BT93" s="90">
        <f t="shared" si="210"/>
        <v>0</v>
      </c>
      <c r="BU93" s="90">
        <f t="shared" si="211"/>
        <v>6</v>
      </c>
      <c r="BV93" s="11">
        <v>0.46388888888888885</v>
      </c>
      <c r="BW93" s="11">
        <v>0.46527777777777773</v>
      </c>
      <c r="BX93" s="12">
        <f t="shared" si="212"/>
        <v>1.388888888888884E-3</v>
      </c>
      <c r="BY93" s="13">
        <f t="shared" si="213"/>
        <v>0</v>
      </c>
      <c r="BZ93" s="13">
        <f t="shared" si="214"/>
        <v>2</v>
      </c>
      <c r="CA93" s="12">
        <f t="shared" si="215"/>
        <v>0.29166666666666663</v>
      </c>
      <c r="CB93" s="13">
        <f t="shared" si="216"/>
        <v>7</v>
      </c>
      <c r="CC93" s="13">
        <f t="shared" si="217"/>
        <v>0</v>
      </c>
      <c r="CD93" s="12">
        <f t="shared" si="147"/>
        <v>0.1027777777777778</v>
      </c>
      <c r="CE93" s="13">
        <f t="shared" si="218"/>
        <v>2</v>
      </c>
      <c r="CF93" s="13">
        <f t="shared" si="219"/>
        <v>28</v>
      </c>
      <c r="CG93" s="12">
        <f t="shared" si="252"/>
        <v>6.0416666666666646E-2</v>
      </c>
      <c r="CH93" s="13">
        <f t="shared" si="220"/>
        <v>1</v>
      </c>
      <c r="CI93" s="13">
        <f t="shared" si="221"/>
        <v>27</v>
      </c>
      <c r="CJ93" s="12">
        <f t="shared" si="253"/>
        <v>0.11319444444444443</v>
      </c>
      <c r="CK93" s="13">
        <f t="shared" si="222"/>
        <v>2</v>
      </c>
      <c r="CL93" s="13">
        <f t="shared" si="223"/>
        <v>43</v>
      </c>
      <c r="CM93" s="69">
        <f t="shared" si="151"/>
        <v>6.25E-2</v>
      </c>
      <c r="CN93" s="70">
        <f t="shared" si="152"/>
        <v>1</v>
      </c>
      <c r="CO93" s="13">
        <f t="shared" si="153"/>
        <v>30</v>
      </c>
      <c r="CP93" s="12">
        <f t="shared" si="224"/>
        <v>7.6388888888888867E-2</v>
      </c>
      <c r="CQ93" s="13">
        <f t="shared" si="225"/>
        <v>1</v>
      </c>
      <c r="CR93" s="13">
        <f t="shared" si="226"/>
        <v>50</v>
      </c>
      <c r="CS93" s="11">
        <v>0</v>
      </c>
      <c r="CT93" s="13">
        <f t="shared" si="227"/>
        <v>0</v>
      </c>
      <c r="CU93" s="13">
        <f t="shared" si="228"/>
        <v>0</v>
      </c>
      <c r="CV93" s="11">
        <v>0</v>
      </c>
      <c r="CW93" s="13">
        <f t="shared" si="229"/>
        <v>0</v>
      </c>
      <c r="CX93" s="13">
        <f t="shared" si="230"/>
        <v>0</v>
      </c>
      <c r="CY93" s="11">
        <v>0</v>
      </c>
      <c r="CZ93" s="13">
        <f t="shared" si="231"/>
        <v>0</v>
      </c>
      <c r="DA93" s="13">
        <f t="shared" si="232"/>
        <v>0</v>
      </c>
      <c r="DB93" s="11">
        <v>0</v>
      </c>
      <c r="DC93" s="13">
        <f t="shared" si="233"/>
        <v>0</v>
      </c>
      <c r="DD93" s="13">
        <f t="shared" si="234"/>
        <v>0</v>
      </c>
      <c r="DE93" s="11">
        <v>1.1111111111111112E-2</v>
      </c>
      <c r="DF93" s="13" t="s">
        <v>186</v>
      </c>
      <c r="DG93" s="13">
        <f t="shared" si="236"/>
        <v>16</v>
      </c>
      <c r="DH93" s="11">
        <v>2.5694444444444447E-2</v>
      </c>
      <c r="DI93" s="13">
        <f t="shared" si="237"/>
        <v>0</v>
      </c>
      <c r="DJ93" s="13">
        <f t="shared" si="238"/>
        <v>37</v>
      </c>
      <c r="DK93" s="11">
        <v>0</v>
      </c>
      <c r="DL93" s="35">
        <f t="shared" si="239"/>
        <v>0</v>
      </c>
      <c r="DM93" s="61">
        <f t="shared" si="240"/>
        <v>0</v>
      </c>
      <c r="DN93" s="66">
        <f t="shared" si="129"/>
        <v>318348.11</v>
      </c>
      <c r="DO93" s="74">
        <f t="shared" si="300"/>
        <v>5205</v>
      </c>
      <c r="DP93" s="66">
        <f t="shared" si="262"/>
        <v>60.773571428571429</v>
      </c>
      <c r="DQ93" s="66">
        <f t="shared" si="241"/>
        <v>61.161980787704131</v>
      </c>
      <c r="DR93" s="66">
        <f t="shared" si="298"/>
        <v>105</v>
      </c>
      <c r="DS93" s="96">
        <f t="shared" si="299"/>
        <v>1296</v>
      </c>
      <c r="DT93" s="66">
        <f t="shared" si="260"/>
        <v>21.6</v>
      </c>
      <c r="DU93" s="66">
        <f t="shared" si="261"/>
        <v>126.6</v>
      </c>
      <c r="DV93" s="66">
        <f t="shared" si="289"/>
        <v>1.3760869565217391</v>
      </c>
      <c r="DW93" s="66">
        <f t="shared" si="254"/>
        <v>1</v>
      </c>
      <c r="DX93" s="66">
        <f t="shared" si="244"/>
        <v>0.37608695652173907</v>
      </c>
      <c r="DY93" s="66">
        <f t="shared" si="245"/>
        <v>22.565217391304344</v>
      </c>
      <c r="DZ93" s="66">
        <f t="shared" si="242"/>
        <v>23</v>
      </c>
      <c r="EA93" s="66">
        <f t="shared" si="246"/>
        <v>1</v>
      </c>
      <c r="EB93" s="66">
        <f t="shared" si="247"/>
        <v>23</v>
      </c>
      <c r="EC93" s="66">
        <f t="shared" si="264"/>
        <v>57</v>
      </c>
      <c r="ED93" s="66">
        <f t="shared" si="265"/>
        <v>1231</v>
      </c>
      <c r="EE93" s="66">
        <f t="shared" si="266"/>
        <v>20.516666666666666</v>
      </c>
      <c r="EF93" s="66">
        <f t="shared" si="267"/>
        <v>77.516666666666666</v>
      </c>
      <c r="EG93" s="66">
        <f t="shared" si="268"/>
        <v>1.890650406504065</v>
      </c>
      <c r="EH93" s="66">
        <f t="shared" si="269"/>
        <v>1</v>
      </c>
      <c r="EI93" s="66">
        <f t="shared" si="270"/>
        <v>0.89065040650406502</v>
      </c>
      <c r="EJ93" s="66">
        <f t="shared" si="271"/>
        <v>53.439024390243901</v>
      </c>
      <c r="EK93" s="66">
        <f t="shared" si="272"/>
        <v>54</v>
      </c>
      <c r="EL93" s="66">
        <f t="shared" si="273"/>
        <v>1</v>
      </c>
      <c r="EM93" s="66">
        <f t="shared" si="274"/>
        <v>54</v>
      </c>
      <c r="EN93" s="66"/>
      <c r="EO93" s="66"/>
      <c r="EP93" s="66"/>
      <c r="EQ93" s="66"/>
      <c r="ER93" s="66"/>
      <c r="ES93" s="66"/>
      <c r="ET93" s="66"/>
      <c r="EU93" s="66"/>
      <c r="EV93" s="66"/>
      <c r="EW93" s="66"/>
      <c r="EX93" s="66"/>
      <c r="EY93" s="66"/>
      <c r="EZ93" s="66"/>
      <c r="FA93" s="66"/>
      <c r="FB93" s="66"/>
      <c r="FC93" s="66"/>
      <c r="FD93" s="66"/>
      <c r="FE93" s="66"/>
      <c r="FF93" s="66"/>
      <c r="FG93" s="66"/>
      <c r="FH93" s="66"/>
      <c r="FI93" s="66"/>
    </row>
    <row r="94" spans="1:166">
      <c r="A94" s="199">
        <v>93</v>
      </c>
      <c r="B94" s="166">
        <v>42</v>
      </c>
      <c r="C94" s="94">
        <v>40747</v>
      </c>
      <c r="D94" s="93">
        <f t="shared" si="175"/>
        <v>7</v>
      </c>
      <c r="E94" s="9" t="s">
        <v>286</v>
      </c>
      <c r="F94" s="166">
        <v>5</v>
      </c>
      <c r="G94" s="10" t="s">
        <v>287</v>
      </c>
      <c r="H94" s="10" t="s">
        <v>288</v>
      </c>
      <c r="I94" s="508" t="s">
        <v>291</v>
      </c>
      <c r="J94" s="11">
        <v>0.38194444444444442</v>
      </c>
      <c r="K94" s="73">
        <v>3670.36</v>
      </c>
      <c r="L94" s="65" t="s">
        <v>34</v>
      </c>
      <c r="M94" s="166">
        <v>59</v>
      </c>
      <c r="N94" s="166">
        <v>0</v>
      </c>
      <c r="O94" s="10" t="s">
        <v>182</v>
      </c>
      <c r="P94" s="11">
        <v>0.38194444444444442</v>
      </c>
      <c r="Q94" s="11">
        <v>0.38194444444444442</v>
      </c>
      <c r="R94" s="12">
        <f t="shared" si="176"/>
        <v>0</v>
      </c>
      <c r="S94" s="13">
        <f t="shared" si="177"/>
        <v>0</v>
      </c>
      <c r="T94" s="13">
        <f t="shared" si="178"/>
        <v>0</v>
      </c>
      <c r="U94" s="11">
        <v>0.38541666666666669</v>
      </c>
      <c r="V94" s="12">
        <f t="shared" si="179"/>
        <v>3.4722222222222654E-3</v>
      </c>
      <c r="W94" s="13">
        <f t="shared" si="180"/>
        <v>0</v>
      </c>
      <c r="X94" s="13">
        <f t="shared" si="181"/>
        <v>5</v>
      </c>
      <c r="Y94" s="11">
        <v>0.38750000000000001</v>
      </c>
      <c r="Z94" s="12">
        <f t="shared" si="182"/>
        <v>2.0833333333333259E-3</v>
      </c>
      <c r="AA94" s="13">
        <f t="shared" si="183"/>
        <v>0</v>
      </c>
      <c r="AB94" s="13">
        <f t="shared" si="184"/>
        <v>3</v>
      </c>
      <c r="AC94" s="11">
        <v>0.39583333333333331</v>
      </c>
      <c r="AD94" s="12">
        <f t="shared" si="185"/>
        <v>8.3333333333333037E-3</v>
      </c>
      <c r="AE94" s="13">
        <f t="shared" si="186"/>
        <v>0</v>
      </c>
      <c r="AF94" s="13">
        <f t="shared" si="187"/>
        <v>12</v>
      </c>
      <c r="AG94" s="11">
        <v>0.39583333333333331</v>
      </c>
      <c r="AH94" s="11">
        <v>0.49305555555555558</v>
      </c>
      <c r="AI94" s="12">
        <f t="shared" si="188"/>
        <v>9.7222222222222265E-2</v>
      </c>
      <c r="AJ94" s="90">
        <f t="shared" si="189"/>
        <v>2</v>
      </c>
      <c r="AK94" s="90">
        <f t="shared" si="190"/>
        <v>20</v>
      </c>
      <c r="AL94" s="11">
        <v>0.39583333333333331</v>
      </c>
      <c r="AM94" s="11">
        <v>0.49305555555555558</v>
      </c>
      <c r="AN94" s="12">
        <f t="shared" si="191"/>
        <v>9.7222222222222265E-2</v>
      </c>
      <c r="AO94" s="13">
        <f t="shared" si="192"/>
        <v>2</v>
      </c>
      <c r="AP94" s="13">
        <f t="shared" si="193"/>
        <v>20</v>
      </c>
      <c r="AQ94" s="11">
        <v>0.49583333333333335</v>
      </c>
      <c r="AR94" s="12">
        <f t="shared" si="194"/>
        <v>2.7777777777777679E-3</v>
      </c>
      <c r="AS94" s="90">
        <f t="shared" si="195"/>
        <v>0</v>
      </c>
      <c r="AT94" s="13">
        <f t="shared" si="196"/>
        <v>4</v>
      </c>
      <c r="AU94" s="11">
        <v>0.49583333333333335</v>
      </c>
      <c r="AV94" s="12">
        <f t="shared" si="197"/>
        <v>0</v>
      </c>
      <c r="AW94" s="13">
        <f t="shared" si="198"/>
        <v>0</v>
      </c>
      <c r="AX94" s="13">
        <f t="shared" si="199"/>
        <v>0</v>
      </c>
      <c r="AY94" s="11">
        <v>0.55277777777777781</v>
      </c>
      <c r="AZ94" s="12">
        <f t="shared" si="200"/>
        <v>5.6944444444444464E-2</v>
      </c>
      <c r="BA94" s="90">
        <f t="shared" si="201"/>
        <v>1</v>
      </c>
      <c r="BB94" s="90">
        <f t="shared" si="202"/>
        <v>22</v>
      </c>
      <c r="BC94" s="11">
        <v>0.49791666666666662</v>
      </c>
      <c r="BD94" s="11">
        <v>0.55555555555555558</v>
      </c>
      <c r="BE94" s="12">
        <f t="shared" si="203"/>
        <v>5.7638888888888962E-2</v>
      </c>
      <c r="BF94" s="13">
        <f t="shared" si="204"/>
        <v>1</v>
      </c>
      <c r="BG94" s="13">
        <f t="shared" si="205"/>
        <v>23</v>
      </c>
      <c r="BH94" s="11">
        <v>0.52083333333333337</v>
      </c>
      <c r="BI94" s="68">
        <v>0.58333333333333337</v>
      </c>
      <c r="BJ94" s="91">
        <v>34</v>
      </c>
      <c r="BK94" s="69">
        <f t="shared" si="148"/>
        <v>6.25E-2</v>
      </c>
      <c r="BL94" s="13">
        <f t="shared" si="149"/>
        <v>1</v>
      </c>
      <c r="BM94" s="13">
        <f t="shared" si="150"/>
        <v>30</v>
      </c>
      <c r="BN94" s="11">
        <v>0.59375</v>
      </c>
      <c r="BO94" s="12">
        <f t="shared" si="206"/>
        <v>3.819444444444442E-2</v>
      </c>
      <c r="BP94" s="90">
        <f t="shared" si="207"/>
        <v>0</v>
      </c>
      <c r="BQ94" s="90">
        <f t="shared" si="208"/>
        <v>55</v>
      </c>
      <c r="BR94" s="11">
        <v>0.60347222222222219</v>
      </c>
      <c r="BS94" s="12">
        <f t="shared" si="209"/>
        <v>9.7222222222221877E-3</v>
      </c>
      <c r="BT94" s="90">
        <f t="shared" si="210"/>
        <v>0</v>
      </c>
      <c r="BU94" s="90">
        <f t="shared" si="211"/>
        <v>14</v>
      </c>
      <c r="BV94" s="11">
        <v>0.60347222222222219</v>
      </c>
      <c r="BW94" s="11">
        <v>0.61458333333333337</v>
      </c>
      <c r="BX94" s="12">
        <f t="shared" si="212"/>
        <v>1.1111111111111183E-2</v>
      </c>
      <c r="BY94" s="13">
        <f t="shared" si="213"/>
        <v>0</v>
      </c>
      <c r="BZ94" s="13">
        <f t="shared" si="214"/>
        <v>16</v>
      </c>
      <c r="CA94" s="12">
        <f t="shared" si="215"/>
        <v>0.23263888888888895</v>
      </c>
      <c r="CB94" s="13">
        <f t="shared" si="216"/>
        <v>5</v>
      </c>
      <c r="CC94" s="13">
        <f t="shared" si="217"/>
        <v>35</v>
      </c>
      <c r="CD94" s="12">
        <f t="shared" si="147"/>
        <v>5.9027777777777679E-2</v>
      </c>
      <c r="CE94" s="13">
        <f t="shared" si="218"/>
        <v>1</v>
      </c>
      <c r="CF94" s="13">
        <f t="shared" si="219"/>
        <v>25</v>
      </c>
      <c r="CG94" s="12">
        <f t="shared" si="252"/>
        <v>9.7222222222222265E-2</v>
      </c>
      <c r="CH94" s="13">
        <f t="shared" si="220"/>
        <v>2</v>
      </c>
      <c r="CI94" s="13">
        <f t="shared" si="221"/>
        <v>20</v>
      </c>
      <c r="CJ94" s="12">
        <f t="shared" si="253"/>
        <v>5.6944444444444464E-2</v>
      </c>
      <c r="CK94" s="13">
        <f t="shared" si="222"/>
        <v>1</v>
      </c>
      <c r="CL94" s="13">
        <f t="shared" si="223"/>
        <v>22</v>
      </c>
      <c r="CM94" s="69">
        <f t="shared" si="151"/>
        <v>6.25E-2</v>
      </c>
      <c r="CN94" s="70">
        <f t="shared" si="152"/>
        <v>1</v>
      </c>
      <c r="CO94" s="13">
        <f t="shared" si="153"/>
        <v>30</v>
      </c>
      <c r="CP94" s="12">
        <f t="shared" si="224"/>
        <v>4.2361111111111134E-2</v>
      </c>
      <c r="CQ94" s="13">
        <f t="shared" si="225"/>
        <v>1</v>
      </c>
      <c r="CR94" s="13">
        <f t="shared" si="226"/>
        <v>1</v>
      </c>
      <c r="CS94" s="11">
        <v>0</v>
      </c>
      <c r="CT94" s="13">
        <f t="shared" si="227"/>
        <v>0</v>
      </c>
      <c r="CU94" s="13">
        <f t="shared" si="228"/>
        <v>0</v>
      </c>
      <c r="CV94" s="11">
        <v>0</v>
      </c>
      <c r="CW94" s="13">
        <f t="shared" si="229"/>
        <v>0</v>
      </c>
      <c r="CX94" s="13">
        <f t="shared" si="230"/>
        <v>0</v>
      </c>
      <c r="CY94" s="11">
        <v>0</v>
      </c>
      <c r="CZ94" s="13">
        <f t="shared" si="231"/>
        <v>0</v>
      </c>
      <c r="DA94" s="13">
        <f t="shared" si="232"/>
        <v>0</v>
      </c>
      <c r="DB94" s="11">
        <v>0</v>
      </c>
      <c r="DC94" s="13">
        <f t="shared" si="233"/>
        <v>0</v>
      </c>
      <c r="DD94" s="13">
        <f t="shared" si="234"/>
        <v>0</v>
      </c>
      <c r="DE94" s="11">
        <v>0</v>
      </c>
      <c r="DF94" s="13">
        <f t="shared" si="235"/>
        <v>0</v>
      </c>
      <c r="DG94" s="13">
        <f t="shared" si="236"/>
        <v>0</v>
      </c>
      <c r="DH94" s="11">
        <v>1.4583333333333332E-2</v>
      </c>
      <c r="DI94" s="13">
        <f t="shared" si="237"/>
        <v>0</v>
      </c>
      <c r="DJ94" s="13">
        <f t="shared" si="238"/>
        <v>21</v>
      </c>
      <c r="DK94" s="11">
        <v>0</v>
      </c>
      <c r="DL94" s="35">
        <f t="shared" si="239"/>
        <v>0</v>
      </c>
      <c r="DM94" s="61">
        <f t="shared" si="240"/>
        <v>0</v>
      </c>
      <c r="DN94" s="66">
        <f t="shared" si="129"/>
        <v>322018.46999999997</v>
      </c>
      <c r="DO94" s="74">
        <f t="shared" si="300"/>
        <v>5264</v>
      </c>
      <c r="DP94" s="66">
        <f t="shared" si="262"/>
        <v>62.209491525423729</v>
      </c>
      <c r="DQ94" s="66">
        <f t="shared" si="241"/>
        <v>61.173721504559268</v>
      </c>
      <c r="DR94" s="66">
        <f t="shared" si="298"/>
        <v>106</v>
      </c>
      <c r="DS94" s="96">
        <f t="shared" si="299"/>
        <v>1321</v>
      </c>
      <c r="DT94" s="66">
        <f t="shared" si="260"/>
        <v>22.016666666666666</v>
      </c>
      <c r="DU94" s="66">
        <f t="shared" si="261"/>
        <v>128.01666666666665</v>
      </c>
      <c r="DV94" s="66">
        <f t="shared" si="289"/>
        <v>1.3765232974910393</v>
      </c>
      <c r="DW94" s="66">
        <f t="shared" si="254"/>
        <v>1</v>
      </c>
      <c r="DX94" s="66">
        <f t="shared" si="244"/>
        <v>0.3765232974910393</v>
      </c>
      <c r="DY94" s="66">
        <f t="shared" si="245"/>
        <v>22.591397849462357</v>
      </c>
      <c r="DZ94" s="66">
        <f t="shared" si="242"/>
        <v>23</v>
      </c>
      <c r="EA94" s="66">
        <f t="shared" si="246"/>
        <v>1</v>
      </c>
      <c r="EB94" s="66">
        <f t="shared" si="247"/>
        <v>23</v>
      </c>
      <c r="EC94" s="66">
        <f t="shared" si="264"/>
        <v>59</v>
      </c>
      <c r="ED94" s="66">
        <f t="shared" si="265"/>
        <v>1251</v>
      </c>
      <c r="EE94" s="66">
        <f t="shared" si="266"/>
        <v>20.85</v>
      </c>
      <c r="EF94" s="66">
        <f t="shared" si="267"/>
        <v>79.849999999999994</v>
      </c>
      <c r="EG94" s="66">
        <f t="shared" si="268"/>
        <v>1.9011904761904761</v>
      </c>
      <c r="EH94" s="66">
        <f t="shared" si="269"/>
        <v>1</v>
      </c>
      <c r="EI94" s="66">
        <f t="shared" si="270"/>
        <v>0.9011904761904761</v>
      </c>
      <c r="EJ94" s="66">
        <f t="shared" si="271"/>
        <v>54.071428571428569</v>
      </c>
      <c r="EK94" s="66">
        <f t="shared" si="272"/>
        <v>55</v>
      </c>
      <c r="EL94" s="66">
        <f t="shared" si="273"/>
        <v>1</v>
      </c>
      <c r="EM94" s="66">
        <f t="shared" si="274"/>
        <v>55</v>
      </c>
      <c r="EN94" s="66"/>
      <c r="EO94" s="66"/>
      <c r="EP94" s="66"/>
      <c r="EQ94" s="66"/>
      <c r="ER94" s="66"/>
      <c r="ES94" s="66"/>
      <c r="ET94" s="66"/>
      <c r="EU94" s="66"/>
      <c r="EV94" s="66"/>
      <c r="EW94" s="66"/>
      <c r="EX94" s="66"/>
      <c r="EY94" s="66"/>
      <c r="EZ94" s="66"/>
      <c r="FA94" s="66"/>
      <c r="FB94" s="66"/>
      <c r="FC94" s="66"/>
      <c r="FD94" s="66"/>
      <c r="FJ94" s="3">
        <f>SUM(K94:L94)</f>
        <v>3670.36</v>
      </c>
    </row>
    <row r="95" spans="1:166" ht="30">
      <c r="A95" s="175">
        <v>94</v>
      </c>
      <c r="B95" s="166">
        <v>43</v>
      </c>
      <c r="C95" s="94">
        <v>40748</v>
      </c>
      <c r="D95" s="93">
        <f t="shared" si="175"/>
        <v>7</v>
      </c>
      <c r="E95" s="9" t="s">
        <v>39</v>
      </c>
      <c r="F95" s="166">
        <v>27</v>
      </c>
      <c r="G95" s="10" t="s">
        <v>38</v>
      </c>
      <c r="H95" s="10" t="s">
        <v>395</v>
      </c>
      <c r="I95" s="10" t="s">
        <v>352</v>
      </c>
      <c r="J95" s="11">
        <v>0.36458333333333331</v>
      </c>
      <c r="K95" s="73">
        <v>3561.03</v>
      </c>
      <c r="L95" s="10" t="s">
        <v>299</v>
      </c>
      <c r="M95" s="166">
        <v>58</v>
      </c>
      <c r="N95" s="166">
        <v>1</v>
      </c>
      <c r="O95" s="10" t="s">
        <v>182</v>
      </c>
      <c r="P95" s="11">
        <v>0.36458333333333331</v>
      </c>
      <c r="Q95" s="11">
        <v>0.36458333333333331</v>
      </c>
      <c r="R95" s="12">
        <f t="shared" si="176"/>
        <v>0</v>
      </c>
      <c r="S95" s="13">
        <f t="shared" si="177"/>
        <v>0</v>
      </c>
      <c r="T95" s="13">
        <f t="shared" si="178"/>
        <v>0</v>
      </c>
      <c r="U95" s="11">
        <v>0.375</v>
      </c>
      <c r="V95" s="12">
        <f t="shared" si="179"/>
        <v>1.0416666666666685E-2</v>
      </c>
      <c r="W95" s="13">
        <f t="shared" si="180"/>
        <v>0</v>
      </c>
      <c r="X95" s="13">
        <f t="shared" si="181"/>
        <v>15</v>
      </c>
      <c r="Y95" s="11">
        <v>0.37847222222222227</v>
      </c>
      <c r="Z95" s="12">
        <f t="shared" si="182"/>
        <v>3.4722222222222654E-3</v>
      </c>
      <c r="AA95" s="13">
        <f t="shared" si="183"/>
        <v>0</v>
      </c>
      <c r="AB95" s="13">
        <f t="shared" si="184"/>
        <v>5</v>
      </c>
      <c r="AC95" s="11">
        <v>0.3972222222222222</v>
      </c>
      <c r="AD95" s="12">
        <f t="shared" si="185"/>
        <v>1.8749999999999933E-2</v>
      </c>
      <c r="AE95" s="13">
        <f t="shared" si="186"/>
        <v>0</v>
      </c>
      <c r="AF95" s="13">
        <f t="shared" si="187"/>
        <v>27</v>
      </c>
      <c r="AG95" s="11">
        <v>0.39930555555555558</v>
      </c>
      <c r="AH95" s="11">
        <v>0.46875</v>
      </c>
      <c r="AI95" s="12">
        <f t="shared" si="188"/>
        <v>6.944444444444442E-2</v>
      </c>
      <c r="AJ95" s="90">
        <f t="shared" si="189"/>
        <v>1</v>
      </c>
      <c r="AK95" s="90">
        <f t="shared" si="190"/>
        <v>40</v>
      </c>
      <c r="AL95" s="11">
        <v>0.39930555555555558</v>
      </c>
      <c r="AM95" s="11">
        <v>0.46875</v>
      </c>
      <c r="AN95" s="12">
        <f t="shared" si="191"/>
        <v>6.944444444444442E-2</v>
      </c>
      <c r="AO95" s="13">
        <f t="shared" si="192"/>
        <v>1</v>
      </c>
      <c r="AP95" s="13">
        <f t="shared" si="193"/>
        <v>40</v>
      </c>
      <c r="AQ95" s="11">
        <v>0.47847222222222219</v>
      </c>
      <c r="AR95" s="12">
        <f t="shared" si="194"/>
        <v>9.7222222222221877E-3</v>
      </c>
      <c r="AS95" s="90">
        <f t="shared" si="195"/>
        <v>0</v>
      </c>
      <c r="AT95" s="13">
        <f t="shared" si="196"/>
        <v>14</v>
      </c>
      <c r="AU95" s="11">
        <v>0.47916666666666669</v>
      </c>
      <c r="AV95" s="12">
        <f t="shared" si="197"/>
        <v>6.9444444444449749E-4</v>
      </c>
      <c r="AW95" s="13">
        <f t="shared" si="198"/>
        <v>0</v>
      </c>
      <c r="AX95" s="13">
        <f t="shared" si="199"/>
        <v>1</v>
      </c>
      <c r="AY95" s="11">
        <v>0.64513888888888882</v>
      </c>
      <c r="AZ95" s="12">
        <f t="shared" si="200"/>
        <v>0.16597222222222213</v>
      </c>
      <c r="BA95" s="90">
        <f t="shared" si="201"/>
        <v>3</v>
      </c>
      <c r="BB95" s="90">
        <f t="shared" si="202"/>
        <v>59</v>
      </c>
      <c r="BC95" s="11">
        <v>0.48055555555555557</v>
      </c>
      <c r="BD95" s="11">
        <v>0.64722222222222225</v>
      </c>
      <c r="BE95" s="12">
        <f t="shared" si="203"/>
        <v>0.16666666666666669</v>
      </c>
      <c r="BF95" s="13">
        <f t="shared" si="204"/>
        <v>4</v>
      </c>
      <c r="BG95" s="13">
        <f t="shared" si="205"/>
        <v>0</v>
      </c>
      <c r="BH95" s="11">
        <v>0.5</v>
      </c>
      <c r="BI95" s="68">
        <v>0.64930555555555558</v>
      </c>
      <c r="BJ95" s="91">
        <v>35</v>
      </c>
      <c r="BK95" s="69">
        <f t="shared" si="148"/>
        <v>0.14930555555555558</v>
      </c>
      <c r="BL95" s="13">
        <f t="shared" si="149"/>
        <v>3</v>
      </c>
      <c r="BM95" s="13">
        <f t="shared" si="150"/>
        <v>35</v>
      </c>
      <c r="BN95" s="11">
        <v>0.65833333333333333</v>
      </c>
      <c r="BO95" s="12">
        <f t="shared" si="206"/>
        <v>1.1111111111111072E-2</v>
      </c>
      <c r="BP95" s="90">
        <f t="shared" si="207"/>
        <v>0</v>
      </c>
      <c r="BQ95" s="90">
        <f t="shared" si="208"/>
        <v>16</v>
      </c>
      <c r="BR95" s="11">
        <v>0.66666666666666663</v>
      </c>
      <c r="BS95" s="12">
        <f t="shared" si="209"/>
        <v>8.3333333333333037E-3</v>
      </c>
      <c r="BT95" s="90">
        <f t="shared" si="210"/>
        <v>0</v>
      </c>
      <c r="BU95" s="90">
        <f t="shared" si="211"/>
        <v>12</v>
      </c>
      <c r="BV95" s="11">
        <v>0.66666666666666663</v>
      </c>
      <c r="BW95" s="11">
        <v>0.74652777777777779</v>
      </c>
      <c r="BX95" s="12">
        <f t="shared" si="212"/>
        <v>7.986111111111116E-2</v>
      </c>
      <c r="BY95" s="13">
        <f t="shared" si="213"/>
        <v>1</v>
      </c>
      <c r="BZ95" s="13">
        <f t="shared" si="214"/>
        <v>55</v>
      </c>
      <c r="CA95" s="12">
        <f t="shared" si="215"/>
        <v>0.38194444444444448</v>
      </c>
      <c r="CB95" s="13">
        <f t="shared" si="216"/>
        <v>9</v>
      </c>
      <c r="CC95" s="13">
        <f t="shared" si="217"/>
        <v>10</v>
      </c>
      <c r="CD95" s="12">
        <f t="shared" si="147"/>
        <v>4.7916666666666496E-2</v>
      </c>
      <c r="CE95" s="13">
        <f t="shared" si="218"/>
        <v>1</v>
      </c>
      <c r="CF95" s="13">
        <f t="shared" si="219"/>
        <v>9</v>
      </c>
      <c r="CG95" s="12">
        <f t="shared" si="252"/>
        <v>6.944444444444442E-2</v>
      </c>
      <c r="CH95" s="13">
        <f t="shared" si="220"/>
        <v>1</v>
      </c>
      <c r="CI95" s="13">
        <f t="shared" si="221"/>
        <v>40</v>
      </c>
      <c r="CJ95" s="12">
        <f t="shared" si="253"/>
        <v>0.16597222222222213</v>
      </c>
      <c r="CK95" s="13">
        <f t="shared" si="222"/>
        <v>3</v>
      </c>
      <c r="CL95" s="13">
        <f t="shared" si="223"/>
        <v>59</v>
      </c>
      <c r="CM95" s="69">
        <f t="shared" si="151"/>
        <v>0.14930555555555558</v>
      </c>
      <c r="CN95" s="70">
        <f t="shared" si="152"/>
        <v>3</v>
      </c>
      <c r="CO95" s="13">
        <f t="shared" si="153"/>
        <v>35</v>
      </c>
      <c r="CP95" s="12">
        <f t="shared" si="224"/>
        <v>0.11597222222222214</v>
      </c>
      <c r="CQ95" s="13">
        <f t="shared" si="225"/>
        <v>2</v>
      </c>
      <c r="CR95" s="13">
        <f t="shared" si="226"/>
        <v>47</v>
      </c>
      <c r="CS95" s="11">
        <v>0</v>
      </c>
      <c r="CT95" s="13">
        <f t="shared" si="227"/>
        <v>0</v>
      </c>
      <c r="CU95" s="13">
        <f t="shared" si="228"/>
        <v>0</v>
      </c>
      <c r="CV95" s="11">
        <v>0</v>
      </c>
      <c r="CW95" s="13">
        <f t="shared" si="229"/>
        <v>0</v>
      </c>
      <c r="CX95" s="13">
        <f t="shared" si="230"/>
        <v>0</v>
      </c>
      <c r="CY95" s="11">
        <v>0</v>
      </c>
      <c r="CZ95" s="13">
        <f t="shared" si="231"/>
        <v>0</v>
      </c>
      <c r="DA95" s="13">
        <f t="shared" si="232"/>
        <v>0</v>
      </c>
      <c r="DB95" s="11">
        <v>0</v>
      </c>
      <c r="DC95" s="13">
        <f t="shared" si="233"/>
        <v>0</v>
      </c>
      <c r="DD95" s="13">
        <f t="shared" si="234"/>
        <v>0</v>
      </c>
      <c r="DE95" s="11">
        <v>0</v>
      </c>
      <c r="DF95" s="13">
        <f t="shared" si="235"/>
        <v>0</v>
      </c>
      <c r="DG95" s="13">
        <f t="shared" si="236"/>
        <v>0</v>
      </c>
      <c r="DH95" s="11">
        <v>4.9999999999999996E-2</v>
      </c>
      <c r="DI95" s="13">
        <f t="shared" si="237"/>
        <v>1</v>
      </c>
      <c r="DJ95" s="13">
        <f t="shared" si="238"/>
        <v>12</v>
      </c>
      <c r="DK95" s="11">
        <v>1.1111111111111112E-2</v>
      </c>
      <c r="DL95" s="35">
        <f t="shared" si="239"/>
        <v>0</v>
      </c>
      <c r="DM95" s="61">
        <f t="shared" si="240"/>
        <v>16</v>
      </c>
      <c r="DN95" s="66">
        <f t="shared" si="129"/>
        <v>325579.5</v>
      </c>
      <c r="DO95" s="74">
        <f t="shared" ref="DO95:DO103" si="301">DO94+M95</f>
        <v>5322</v>
      </c>
      <c r="DP95" s="66">
        <f t="shared" si="262"/>
        <v>61.397068965517242</v>
      </c>
      <c r="DQ95" s="66">
        <f t="shared" si="241"/>
        <v>61.176155580608793</v>
      </c>
      <c r="DR95" s="66">
        <f t="shared" si="298"/>
        <v>107</v>
      </c>
      <c r="DS95" s="96">
        <f t="shared" si="299"/>
        <v>1330</v>
      </c>
      <c r="DT95" s="66">
        <f t="shared" si="260"/>
        <v>22.166666666666668</v>
      </c>
      <c r="DU95" s="66">
        <f t="shared" si="261"/>
        <v>129.16666666666666</v>
      </c>
      <c r="DV95" s="66">
        <f t="shared" si="289"/>
        <v>1.3741134751773048</v>
      </c>
      <c r="DW95" s="66">
        <f t="shared" si="254"/>
        <v>1</v>
      </c>
      <c r="DX95" s="66">
        <f t="shared" si="244"/>
        <v>0.37411347517730476</v>
      </c>
      <c r="DY95" s="66">
        <f t="shared" si="245"/>
        <v>22.446808510638284</v>
      </c>
      <c r="DZ95" s="66">
        <f t="shared" si="242"/>
        <v>23</v>
      </c>
      <c r="EA95" s="66">
        <f t="shared" si="246"/>
        <v>1</v>
      </c>
      <c r="EB95" s="66">
        <f t="shared" si="247"/>
        <v>23</v>
      </c>
      <c r="EC95" s="66">
        <f t="shared" ref="EC95:EC103" si="302">EC94+CH95</f>
        <v>60</v>
      </c>
      <c r="ED95" s="66">
        <f t="shared" ref="ED95:ED103" si="303">ED94+CI95</f>
        <v>1291</v>
      </c>
      <c r="EE95" s="66">
        <f t="shared" ref="EE95:EE103" si="304">ED95/60</f>
        <v>21.516666666666666</v>
      </c>
      <c r="EF95" s="66">
        <f t="shared" ref="EF95:EF103" si="305">EC95+EE95</f>
        <v>81.516666666666666</v>
      </c>
      <c r="EG95" s="66">
        <f t="shared" ref="EG95:EG103" si="306">EF95/B95</f>
        <v>1.8957364341085272</v>
      </c>
      <c r="EH95" s="66">
        <f t="shared" ref="EH95:EH103" si="307">INT(EG95)</f>
        <v>1</v>
      </c>
      <c r="EI95" s="66">
        <f t="shared" ref="EI95:EI103" si="308">EG95-EH95</f>
        <v>0.89573643410852721</v>
      </c>
      <c r="EJ95" s="66">
        <f t="shared" ref="EJ95:EJ103" si="309">EI95*60</f>
        <v>53.744186046511629</v>
      </c>
      <c r="EK95" s="66">
        <f t="shared" ref="EK95:EK103" si="310">ROUNDUP(EJ95,0.5)</f>
        <v>54</v>
      </c>
      <c r="EL95" s="66">
        <f t="shared" ref="EL95:EL103" si="311">EH95</f>
        <v>1</v>
      </c>
      <c r="EM95" s="66">
        <f t="shared" ref="EM95:EM103" si="312">EK95</f>
        <v>54</v>
      </c>
      <c r="EN95" s="66"/>
      <c r="EO95" s="66"/>
      <c r="EP95" s="66"/>
      <c r="EQ95" s="66"/>
      <c r="ER95" s="66"/>
      <c r="ES95" s="66"/>
      <c r="ET95" s="66"/>
      <c r="EU95" s="66"/>
      <c r="EV95" s="66"/>
      <c r="EW95" s="66"/>
      <c r="EX95" s="66"/>
      <c r="EY95" s="66"/>
      <c r="EZ95" s="66"/>
      <c r="FA95" s="66"/>
      <c r="FB95" s="66"/>
      <c r="FC95" s="66"/>
      <c r="FD95" s="66"/>
    </row>
    <row r="96" spans="1:166">
      <c r="A96" s="199">
        <v>95</v>
      </c>
      <c r="B96" s="166">
        <v>44</v>
      </c>
      <c r="C96" s="94">
        <v>40748</v>
      </c>
      <c r="D96" s="93">
        <f t="shared" si="175"/>
        <v>7</v>
      </c>
      <c r="E96" s="9" t="s">
        <v>171</v>
      </c>
      <c r="F96" s="166">
        <v>10</v>
      </c>
      <c r="G96" s="65" t="s">
        <v>325</v>
      </c>
      <c r="H96" s="10" t="s">
        <v>398</v>
      </c>
      <c r="I96" s="10" t="s">
        <v>399</v>
      </c>
      <c r="J96" s="11">
        <v>0.52777777777777779</v>
      </c>
      <c r="K96" s="73">
        <v>3611.91</v>
      </c>
      <c r="L96" s="65" t="s">
        <v>34</v>
      </c>
      <c r="M96" s="166">
        <v>59</v>
      </c>
      <c r="N96" s="166">
        <v>0</v>
      </c>
      <c r="O96" s="10" t="s">
        <v>278</v>
      </c>
      <c r="P96" s="11">
        <v>0.52777777777777779</v>
      </c>
      <c r="Q96" s="11">
        <v>0.52777777777777779</v>
      </c>
      <c r="R96" s="12">
        <f t="shared" si="176"/>
        <v>0</v>
      </c>
      <c r="S96" s="13">
        <f t="shared" si="177"/>
        <v>0</v>
      </c>
      <c r="T96" s="13">
        <f t="shared" si="178"/>
        <v>0</v>
      </c>
      <c r="U96" s="11">
        <v>0.53472222222222221</v>
      </c>
      <c r="V96" s="12">
        <f t="shared" si="179"/>
        <v>6.9444444444444198E-3</v>
      </c>
      <c r="W96" s="13">
        <f t="shared" si="180"/>
        <v>0</v>
      </c>
      <c r="X96" s="13">
        <f t="shared" si="181"/>
        <v>10</v>
      </c>
      <c r="Y96" s="11">
        <v>0.54166666666666663</v>
      </c>
      <c r="Z96" s="12">
        <f t="shared" si="182"/>
        <v>6.9444444444444198E-3</v>
      </c>
      <c r="AA96" s="13">
        <f t="shared" si="183"/>
        <v>0</v>
      </c>
      <c r="AB96" s="13">
        <f t="shared" si="184"/>
        <v>10</v>
      </c>
      <c r="AC96" s="11">
        <v>0.57638888888888895</v>
      </c>
      <c r="AD96" s="12">
        <f t="shared" si="185"/>
        <v>3.4722222222222321E-2</v>
      </c>
      <c r="AE96" s="13">
        <f t="shared" si="186"/>
        <v>0</v>
      </c>
      <c r="AF96" s="13">
        <f t="shared" si="187"/>
        <v>50</v>
      </c>
      <c r="AG96" s="11">
        <v>0.57638888888888895</v>
      </c>
      <c r="AH96" s="11">
        <v>0.625</v>
      </c>
      <c r="AI96" s="12">
        <f t="shared" si="188"/>
        <v>4.8611111111111049E-2</v>
      </c>
      <c r="AJ96" s="90">
        <f t="shared" si="189"/>
        <v>1</v>
      </c>
      <c r="AK96" s="90">
        <f t="shared" si="190"/>
        <v>10</v>
      </c>
      <c r="AL96" s="11">
        <v>0.57638888888888895</v>
      </c>
      <c r="AM96" s="11">
        <v>0.625</v>
      </c>
      <c r="AN96" s="12">
        <f t="shared" si="191"/>
        <v>4.8611111111111049E-2</v>
      </c>
      <c r="AO96" s="13">
        <f t="shared" si="192"/>
        <v>1</v>
      </c>
      <c r="AP96" s="13">
        <f t="shared" si="193"/>
        <v>10</v>
      </c>
      <c r="AQ96" s="11">
        <v>0.63472222222222219</v>
      </c>
      <c r="AR96" s="12">
        <f t="shared" si="194"/>
        <v>9.7222222222221877E-3</v>
      </c>
      <c r="AS96" s="90">
        <f t="shared" si="195"/>
        <v>0</v>
      </c>
      <c r="AT96" s="13">
        <f t="shared" si="196"/>
        <v>14</v>
      </c>
      <c r="AU96" s="11">
        <v>0.63888888888888895</v>
      </c>
      <c r="AV96" s="12">
        <f t="shared" si="197"/>
        <v>4.1666666666667629E-3</v>
      </c>
      <c r="AW96" s="13">
        <f t="shared" si="198"/>
        <v>0</v>
      </c>
      <c r="AX96" s="13">
        <f t="shared" si="199"/>
        <v>6</v>
      </c>
      <c r="AY96" s="11">
        <v>0.86944444444444446</v>
      </c>
      <c r="AZ96" s="12">
        <f t="shared" si="200"/>
        <v>0.23055555555555551</v>
      </c>
      <c r="BA96" s="90">
        <f t="shared" si="201"/>
        <v>5</v>
      </c>
      <c r="BB96" s="90">
        <f t="shared" si="202"/>
        <v>32</v>
      </c>
      <c r="BC96" s="11">
        <v>0.64027777777777783</v>
      </c>
      <c r="BD96" s="11">
        <v>0.87152777777777779</v>
      </c>
      <c r="BE96" s="12">
        <f t="shared" si="203"/>
        <v>0.23124999999999996</v>
      </c>
      <c r="BF96" s="13">
        <f t="shared" si="204"/>
        <v>5</v>
      </c>
      <c r="BG96" s="13">
        <f t="shared" si="205"/>
        <v>33</v>
      </c>
      <c r="BH96" s="11">
        <v>0.66666666666666663</v>
      </c>
      <c r="BI96" s="68">
        <v>0.875</v>
      </c>
      <c r="BJ96" s="91">
        <v>36</v>
      </c>
      <c r="BK96" s="69">
        <f t="shared" si="148"/>
        <v>0.20833333333333337</v>
      </c>
      <c r="BL96" s="13">
        <f t="shared" si="149"/>
        <v>5</v>
      </c>
      <c r="BM96" s="13">
        <f t="shared" si="150"/>
        <v>0</v>
      </c>
      <c r="BN96" s="11">
        <v>0.87916666666666676</v>
      </c>
      <c r="BO96" s="12">
        <f t="shared" si="206"/>
        <v>7.6388888888889728E-3</v>
      </c>
      <c r="BP96" s="90">
        <f t="shared" si="207"/>
        <v>0</v>
      </c>
      <c r="BQ96" s="90">
        <f t="shared" si="208"/>
        <v>11</v>
      </c>
      <c r="BR96" s="11">
        <v>0.88541666666666663</v>
      </c>
      <c r="BS96" s="12">
        <f t="shared" si="209"/>
        <v>6.2499999999998668E-3</v>
      </c>
      <c r="BT96" s="90">
        <f t="shared" si="210"/>
        <v>0</v>
      </c>
      <c r="BU96" s="90">
        <f t="shared" si="211"/>
        <v>9</v>
      </c>
      <c r="BV96" s="11">
        <v>0.88541666666666663</v>
      </c>
      <c r="BW96" s="11">
        <v>0.88888888888888884</v>
      </c>
      <c r="BX96" s="12">
        <f t="shared" si="212"/>
        <v>3.4722222222222099E-3</v>
      </c>
      <c r="BY96" s="13">
        <f t="shared" si="213"/>
        <v>0</v>
      </c>
      <c r="BZ96" s="13">
        <f t="shared" si="214"/>
        <v>5</v>
      </c>
      <c r="CA96" s="12">
        <f t="shared" si="215"/>
        <v>0.36111111111111105</v>
      </c>
      <c r="CB96" s="13">
        <f t="shared" si="216"/>
        <v>8</v>
      </c>
      <c r="CC96" s="13">
        <f t="shared" si="217"/>
        <v>40</v>
      </c>
      <c r="CD96" s="12">
        <f t="shared" si="147"/>
        <v>5.8333333333333348E-2</v>
      </c>
      <c r="CE96" s="13">
        <f t="shared" si="218"/>
        <v>1</v>
      </c>
      <c r="CF96" s="13">
        <f t="shared" si="219"/>
        <v>24</v>
      </c>
      <c r="CG96" s="12">
        <f t="shared" si="252"/>
        <v>4.8611111111111049E-2</v>
      </c>
      <c r="CH96" s="13">
        <f t="shared" si="220"/>
        <v>1</v>
      </c>
      <c r="CI96" s="13">
        <f t="shared" si="221"/>
        <v>10</v>
      </c>
      <c r="CJ96" s="12">
        <f t="shared" si="253"/>
        <v>0.23055555555555551</v>
      </c>
      <c r="CK96" s="13">
        <f t="shared" si="222"/>
        <v>5</v>
      </c>
      <c r="CL96" s="13">
        <f t="shared" si="223"/>
        <v>32</v>
      </c>
      <c r="CM96" s="69">
        <f t="shared" si="151"/>
        <v>0.20833333333333337</v>
      </c>
      <c r="CN96" s="70">
        <f t="shared" si="152"/>
        <v>5</v>
      </c>
      <c r="CO96" s="13">
        <f t="shared" si="153"/>
        <v>0</v>
      </c>
      <c r="CP96" s="12">
        <f t="shared" si="224"/>
        <v>0.10902777777777774</v>
      </c>
      <c r="CQ96" s="13">
        <f t="shared" si="225"/>
        <v>2</v>
      </c>
      <c r="CR96" s="13">
        <f t="shared" si="226"/>
        <v>37</v>
      </c>
      <c r="CS96" s="11">
        <v>0</v>
      </c>
      <c r="CT96" s="13">
        <f t="shared" si="227"/>
        <v>0</v>
      </c>
      <c r="CU96" s="13">
        <f t="shared" si="228"/>
        <v>0</v>
      </c>
      <c r="CV96" s="11">
        <v>0</v>
      </c>
      <c r="CW96" s="13">
        <f t="shared" si="229"/>
        <v>0</v>
      </c>
      <c r="CX96" s="13">
        <f t="shared" si="230"/>
        <v>0</v>
      </c>
      <c r="CY96" s="11">
        <v>0</v>
      </c>
      <c r="CZ96" s="13">
        <f t="shared" si="231"/>
        <v>0</v>
      </c>
      <c r="DA96" s="13">
        <f t="shared" si="232"/>
        <v>0</v>
      </c>
      <c r="DB96" s="11">
        <v>0</v>
      </c>
      <c r="DC96" s="13">
        <f t="shared" si="233"/>
        <v>0</v>
      </c>
      <c r="DD96" s="13">
        <f t="shared" si="234"/>
        <v>0</v>
      </c>
      <c r="DE96" s="11">
        <v>0</v>
      </c>
      <c r="DF96" s="13">
        <f t="shared" si="235"/>
        <v>0</v>
      </c>
      <c r="DG96" s="13">
        <f t="shared" si="236"/>
        <v>0</v>
      </c>
      <c r="DH96" s="11">
        <v>0.12152777777777778</v>
      </c>
      <c r="DI96" s="13">
        <f t="shared" si="237"/>
        <v>2</v>
      </c>
      <c r="DJ96" s="13">
        <f t="shared" si="238"/>
        <v>55</v>
      </c>
      <c r="DK96" s="11">
        <v>0</v>
      </c>
      <c r="DL96" s="35">
        <f t="shared" si="239"/>
        <v>0</v>
      </c>
      <c r="DM96" s="61">
        <f t="shared" si="240"/>
        <v>0</v>
      </c>
      <c r="DN96" s="66">
        <f t="shared" si="129"/>
        <v>329191.40999999997</v>
      </c>
      <c r="DO96" s="74">
        <f t="shared" si="301"/>
        <v>5381</v>
      </c>
      <c r="DP96" s="66">
        <f t="shared" si="262"/>
        <v>61.21881355932203</v>
      </c>
      <c r="DQ96" s="66">
        <f t="shared" si="241"/>
        <v>61.176623304218545</v>
      </c>
      <c r="DR96" s="66">
        <f t="shared" si="298"/>
        <v>108</v>
      </c>
      <c r="DS96" s="96">
        <f t="shared" si="299"/>
        <v>1354</v>
      </c>
      <c r="DT96" s="66">
        <f t="shared" si="260"/>
        <v>22.566666666666666</v>
      </c>
      <c r="DU96" s="66">
        <f t="shared" si="261"/>
        <v>130.56666666666666</v>
      </c>
      <c r="DV96" s="66">
        <f t="shared" si="289"/>
        <v>1.3743859649122807</v>
      </c>
      <c r="DW96" s="66">
        <f t="shared" si="254"/>
        <v>1</v>
      </c>
      <c r="DX96" s="66">
        <f t="shared" si="244"/>
        <v>0.37438596491228071</v>
      </c>
      <c r="DY96" s="66">
        <f t="shared" si="245"/>
        <v>22.463157894736842</v>
      </c>
      <c r="DZ96" s="66">
        <f t="shared" si="242"/>
        <v>23</v>
      </c>
      <c r="EA96" s="66">
        <f t="shared" si="246"/>
        <v>1</v>
      </c>
      <c r="EB96" s="66">
        <f t="shared" si="247"/>
        <v>23</v>
      </c>
      <c r="EC96" s="66">
        <f t="shared" si="302"/>
        <v>61</v>
      </c>
      <c r="ED96" s="66">
        <f t="shared" si="303"/>
        <v>1301</v>
      </c>
      <c r="EE96" s="66">
        <f t="shared" si="304"/>
        <v>21.683333333333334</v>
      </c>
      <c r="EF96" s="66">
        <f t="shared" si="305"/>
        <v>82.683333333333337</v>
      </c>
      <c r="EG96" s="66">
        <f t="shared" si="306"/>
        <v>1.8791666666666667</v>
      </c>
      <c r="EH96" s="66">
        <f t="shared" si="307"/>
        <v>1</v>
      </c>
      <c r="EI96" s="66">
        <f t="shared" si="308"/>
        <v>0.87916666666666665</v>
      </c>
      <c r="EJ96" s="66">
        <f t="shared" si="309"/>
        <v>52.75</v>
      </c>
      <c r="EK96" s="66">
        <f t="shared" si="310"/>
        <v>53</v>
      </c>
      <c r="EL96" s="66">
        <f t="shared" si="311"/>
        <v>1</v>
      </c>
      <c r="EM96" s="66">
        <f t="shared" si="312"/>
        <v>53</v>
      </c>
      <c r="EN96" s="66"/>
      <c r="EO96" s="66"/>
      <c r="EP96" s="66"/>
      <c r="EQ96" s="66"/>
      <c r="ER96" s="66"/>
      <c r="ES96" s="66"/>
      <c r="ET96" s="66"/>
      <c r="EU96" s="66"/>
      <c r="EV96" s="66"/>
      <c r="EW96" s="66"/>
      <c r="EX96" s="66"/>
      <c r="EY96" s="66"/>
      <c r="EZ96" s="66"/>
      <c r="FA96" s="66"/>
      <c r="FB96" s="66"/>
      <c r="FC96" s="66"/>
      <c r="FD96" s="66"/>
    </row>
    <row r="97" spans="1:165">
      <c r="A97" s="175">
        <v>96</v>
      </c>
      <c r="B97" s="166">
        <v>45</v>
      </c>
      <c r="C97" s="94">
        <v>40748</v>
      </c>
      <c r="D97" s="93">
        <f t="shared" si="175"/>
        <v>7</v>
      </c>
      <c r="E97" s="9" t="s">
        <v>392</v>
      </c>
      <c r="F97" s="166">
        <v>2</v>
      </c>
      <c r="G97" s="10" t="s">
        <v>393</v>
      </c>
      <c r="H97" s="10" t="s">
        <v>394</v>
      </c>
      <c r="I97" s="10" t="s">
        <v>348</v>
      </c>
      <c r="J97" s="11">
        <v>0.95833333333333337</v>
      </c>
      <c r="K97" s="73">
        <v>3596.8</v>
      </c>
      <c r="L97" s="65" t="s">
        <v>34</v>
      </c>
      <c r="M97" s="166">
        <v>57</v>
      </c>
      <c r="N97" s="166">
        <v>0</v>
      </c>
      <c r="O97" s="10" t="s">
        <v>278</v>
      </c>
      <c r="P97" s="11">
        <v>0.95833333333333337</v>
      </c>
      <c r="Q97" s="11">
        <v>0.95833333333333337</v>
      </c>
      <c r="R97" s="12">
        <f t="shared" si="176"/>
        <v>0</v>
      </c>
      <c r="S97" s="13">
        <f t="shared" si="177"/>
        <v>0</v>
      </c>
      <c r="T97" s="13">
        <f t="shared" si="178"/>
        <v>0</v>
      </c>
      <c r="U97" s="11">
        <v>0.96527777777777779</v>
      </c>
      <c r="V97" s="12">
        <f t="shared" si="179"/>
        <v>6.9444444444444198E-3</v>
      </c>
      <c r="W97" s="13">
        <f t="shared" si="180"/>
        <v>0</v>
      </c>
      <c r="X97" s="13">
        <f t="shared" si="181"/>
        <v>10</v>
      </c>
      <c r="Y97" s="11">
        <v>0.96875</v>
      </c>
      <c r="Z97" s="12">
        <f t="shared" si="182"/>
        <v>3.4722222222222099E-3</v>
      </c>
      <c r="AA97" s="13">
        <f t="shared" si="183"/>
        <v>0</v>
      </c>
      <c r="AB97" s="13">
        <f t="shared" si="184"/>
        <v>5</v>
      </c>
      <c r="AC97" s="11">
        <v>0.98611111111111116</v>
      </c>
      <c r="AD97" s="12">
        <f t="shared" si="185"/>
        <v>1.736111111111116E-2</v>
      </c>
      <c r="AE97" s="13">
        <f t="shared" si="186"/>
        <v>0</v>
      </c>
      <c r="AF97" s="13">
        <f t="shared" si="187"/>
        <v>25</v>
      </c>
      <c r="AG97" s="11">
        <v>0.98958333333333337</v>
      </c>
      <c r="AH97" s="11">
        <v>1.0208333333333333</v>
      </c>
      <c r="AI97" s="12">
        <f t="shared" si="188"/>
        <v>3.1249999999999889E-2</v>
      </c>
      <c r="AJ97" s="90">
        <f t="shared" si="189"/>
        <v>0</v>
      </c>
      <c r="AK97" s="90">
        <f t="shared" si="190"/>
        <v>45</v>
      </c>
      <c r="AL97" s="11">
        <v>0.98958333333333337</v>
      </c>
      <c r="AM97" s="11">
        <v>1.0208333333333333</v>
      </c>
      <c r="AN97" s="12">
        <f t="shared" si="191"/>
        <v>3.1249999999999889E-2</v>
      </c>
      <c r="AO97" s="13">
        <f t="shared" si="192"/>
        <v>0</v>
      </c>
      <c r="AP97" s="13">
        <f t="shared" si="193"/>
        <v>45</v>
      </c>
      <c r="AQ97" s="11">
        <v>1.0243055555555556</v>
      </c>
      <c r="AR97" s="12">
        <f t="shared" si="194"/>
        <v>3.4722222222223209E-3</v>
      </c>
      <c r="AS97" s="90">
        <f t="shared" si="195"/>
        <v>0</v>
      </c>
      <c r="AT97" s="13">
        <f t="shared" si="196"/>
        <v>5</v>
      </c>
      <c r="AU97" s="11">
        <v>1.0763888888888888</v>
      </c>
      <c r="AV97" s="12">
        <f t="shared" si="197"/>
        <v>5.2083333333333259E-2</v>
      </c>
      <c r="AW97" s="13">
        <f t="shared" si="198"/>
        <v>1</v>
      </c>
      <c r="AX97" s="13">
        <f t="shared" si="199"/>
        <v>15</v>
      </c>
      <c r="AY97" s="11">
        <v>1.1833333333333333</v>
      </c>
      <c r="AZ97" s="12">
        <f t="shared" si="200"/>
        <v>0.10694444444444451</v>
      </c>
      <c r="BA97" s="90">
        <f t="shared" si="201"/>
        <v>2</v>
      </c>
      <c r="BB97" s="90">
        <f t="shared" si="202"/>
        <v>34</v>
      </c>
      <c r="BC97" s="11">
        <v>1.0833333333333333</v>
      </c>
      <c r="BD97" s="11">
        <v>1.1861111111111111</v>
      </c>
      <c r="BE97" s="12">
        <f t="shared" si="203"/>
        <v>0.10277777777777786</v>
      </c>
      <c r="BF97" s="13">
        <f t="shared" si="204"/>
        <v>2</v>
      </c>
      <c r="BG97" s="13">
        <f t="shared" si="205"/>
        <v>28</v>
      </c>
      <c r="BH97" s="11">
        <v>1.1861111111111111</v>
      </c>
      <c r="BI97" s="11">
        <v>1.1861111111111111</v>
      </c>
      <c r="BJ97" s="91"/>
      <c r="BK97" s="69">
        <f t="shared" si="148"/>
        <v>0</v>
      </c>
      <c r="BL97" s="13">
        <f t="shared" si="149"/>
        <v>0</v>
      </c>
      <c r="BM97" s="13">
        <f t="shared" si="150"/>
        <v>0</v>
      </c>
      <c r="BN97" s="11">
        <v>1.1979166666666667</v>
      </c>
      <c r="BO97" s="12">
        <f t="shared" si="206"/>
        <v>1.1805555555555625E-2</v>
      </c>
      <c r="BP97" s="90">
        <f t="shared" si="207"/>
        <v>0</v>
      </c>
      <c r="BQ97" s="90">
        <f t="shared" si="208"/>
        <v>17</v>
      </c>
      <c r="BR97" s="11">
        <v>1.2083333333333333</v>
      </c>
      <c r="BS97" s="12">
        <f t="shared" si="209"/>
        <v>1.0416666666666519E-2</v>
      </c>
      <c r="BT97" s="90">
        <f t="shared" si="210"/>
        <v>0</v>
      </c>
      <c r="BU97" s="90">
        <f t="shared" si="211"/>
        <v>15</v>
      </c>
      <c r="BV97" s="11">
        <v>1.2083333333333333</v>
      </c>
      <c r="BW97" s="11">
        <v>1.375</v>
      </c>
      <c r="BX97" s="12">
        <f t="shared" si="212"/>
        <v>0.16666666666666674</v>
      </c>
      <c r="BY97" s="13">
        <f t="shared" si="213"/>
        <v>4</v>
      </c>
      <c r="BZ97" s="13">
        <f t="shared" si="214"/>
        <v>0</v>
      </c>
      <c r="CA97" s="12">
        <f t="shared" si="215"/>
        <v>0.41666666666666663</v>
      </c>
      <c r="CB97" s="13">
        <f t="shared" si="216"/>
        <v>10</v>
      </c>
      <c r="CC97" s="13">
        <f t="shared" si="217"/>
        <v>0</v>
      </c>
      <c r="CD97" s="12">
        <f t="shared" si="147"/>
        <v>4.3055555555555625E-2</v>
      </c>
      <c r="CE97" s="13">
        <f t="shared" si="218"/>
        <v>1</v>
      </c>
      <c r="CF97" s="13">
        <f t="shared" si="219"/>
        <v>2</v>
      </c>
      <c r="CG97" s="12">
        <f t="shared" si="252"/>
        <v>3.1249999999999889E-2</v>
      </c>
      <c r="CH97" s="13">
        <f t="shared" si="220"/>
        <v>0</v>
      </c>
      <c r="CI97" s="13">
        <f t="shared" si="221"/>
        <v>45</v>
      </c>
      <c r="CJ97" s="12">
        <f t="shared" si="253"/>
        <v>0.10694444444444451</v>
      </c>
      <c r="CK97" s="13">
        <f t="shared" si="222"/>
        <v>2</v>
      </c>
      <c r="CL97" s="13">
        <f t="shared" si="223"/>
        <v>34</v>
      </c>
      <c r="CM97" s="69">
        <f t="shared" si="151"/>
        <v>0</v>
      </c>
      <c r="CN97" s="70">
        <f t="shared" si="152"/>
        <v>0</v>
      </c>
      <c r="CO97" s="13">
        <f t="shared" si="153"/>
        <v>0</v>
      </c>
      <c r="CP97" s="12">
        <f t="shared" si="224"/>
        <v>6.5972222222222293E-2</v>
      </c>
      <c r="CQ97" s="13">
        <f t="shared" si="225"/>
        <v>1</v>
      </c>
      <c r="CR97" s="13">
        <f t="shared" si="226"/>
        <v>35</v>
      </c>
      <c r="CS97" s="11">
        <v>0</v>
      </c>
      <c r="CT97" s="13">
        <f t="shared" si="227"/>
        <v>0</v>
      </c>
      <c r="CU97" s="13">
        <f t="shared" si="228"/>
        <v>0</v>
      </c>
      <c r="CV97" s="11">
        <v>0</v>
      </c>
      <c r="CW97" s="13">
        <f t="shared" si="229"/>
        <v>0</v>
      </c>
      <c r="CX97" s="13">
        <f t="shared" si="230"/>
        <v>0</v>
      </c>
      <c r="CY97" s="11">
        <v>0</v>
      </c>
      <c r="CZ97" s="13">
        <f t="shared" si="231"/>
        <v>0</v>
      </c>
      <c r="DA97" s="13">
        <f t="shared" si="232"/>
        <v>0</v>
      </c>
      <c r="DB97" s="11">
        <v>0</v>
      </c>
      <c r="DC97" s="13">
        <f t="shared" si="233"/>
        <v>0</v>
      </c>
      <c r="DD97" s="13">
        <f t="shared" si="234"/>
        <v>0</v>
      </c>
      <c r="DE97" s="11">
        <v>4.0972222222222222E-2</v>
      </c>
      <c r="DF97" s="13">
        <f t="shared" si="235"/>
        <v>0</v>
      </c>
      <c r="DG97" s="13">
        <f t="shared" si="236"/>
        <v>59</v>
      </c>
      <c r="DH97" s="11">
        <v>0</v>
      </c>
      <c r="DI97" s="13">
        <f t="shared" si="237"/>
        <v>0</v>
      </c>
      <c r="DJ97" s="13">
        <f t="shared" si="238"/>
        <v>0</v>
      </c>
      <c r="DK97" s="11">
        <v>0</v>
      </c>
      <c r="DL97" s="35">
        <f t="shared" si="239"/>
        <v>0</v>
      </c>
      <c r="DM97" s="61">
        <f t="shared" si="240"/>
        <v>0</v>
      </c>
      <c r="DN97" s="66">
        <f t="shared" si="129"/>
        <v>332788.20999999996</v>
      </c>
      <c r="DO97" s="74">
        <f t="shared" si="301"/>
        <v>5438</v>
      </c>
      <c r="DP97" s="66">
        <f t="shared" si="262"/>
        <v>63.101754385964917</v>
      </c>
      <c r="DQ97" s="66">
        <f t="shared" si="241"/>
        <v>61.196802133137176</v>
      </c>
      <c r="DR97" s="66">
        <f t="shared" si="298"/>
        <v>109</v>
      </c>
      <c r="DS97" s="96">
        <f t="shared" si="299"/>
        <v>1356</v>
      </c>
      <c r="DT97" s="66">
        <f t="shared" si="260"/>
        <v>22.6</v>
      </c>
      <c r="DU97" s="66">
        <f t="shared" si="261"/>
        <v>131.6</v>
      </c>
      <c r="DV97" s="66">
        <f t="shared" si="289"/>
        <v>1.3708333333333333</v>
      </c>
      <c r="DW97" s="66">
        <f t="shared" si="254"/>
        <v>1</v>
      </c>
      <c r="DX97" s="66">
        <f t="shared" si="244"/>
        <v>0.37083333333333335</v>
      </c>
      <c r="DY97" s="66">
        <f t="shared" si="245"/>
        <v>22.25</v>
      </c>
      <c r="DZ97" s="66">
        <f t="shared" si="242"/>
        <v>23</v>
      </c>
      <c r="EA97" s="66">
        <f t="shared" si="246"/>
        <v>1</v>
      </c>
      <c r="EB97" s="66">
        <f t="shared" si="247"/>
        <v>23</v>
      </c>
      <c r="EC97" s="66">
        <f t="shared" si="302"/>
        <v>61</v>
      </c>
      <c r="ED97" s="66">
        <f t="shared" si="303"/>
        <v>1346</v>
      </c>
      <c r="EE97" s="66">
        <f t="shared" si="304"/>
        <v>22.433333333333334</v>
      </c>
      <c r="EF97" s="66">
        <f t="shared" si="305"/>
        <v>83.433333333333337</v>
      </c>
      <c r="EG97" s="66">
        <f t="shared" si="306"/>
        <v>1.8540740740740742</v>
      </c>
      <c r="EH97" s="66">
        <f t="shared" si="307"/>
        <v>1</v>
      </c>
      <c r="EI97" s="66">
        <f t="shared" si="308"/>
        <v>0.85407407407407421</v>
      </c>
      <c r="EJ97" s="66">
        <f t="shared" si="309"/>
        <v>51.244444444444454</v>
      </c>
      <c r="EK97" s="66">
        <f t="shared" si="310"/>
        <v>52</v>
      </c>
      <c r="EL97" s="66">
        <f t="shared" si="311"/>
        <v>1</v>
      </c>
      <c r="EM97" s="66">
        <f t="shared" si="312"/>
        <v>52</v>
      </c>
      <c r="EN97" s="66"/>
      <c r="EO97" s="66"/>
      <c r="EP97" s="66"/>
      <c r="EQ97" s="66"/>
      <c r="ER97" s="66"/>
      <c r="ES97" s="66"/>
      <c r="ET97" s="66"/>
      <c r="EU97" s="66"/>
      <c r="EV97" s="66"/>
      <c r="EW97" s="66"/>
      <c r="EX97" s="66"/>
      <c r="EY97" s="66"/>
      <c r="EZ97" s="66"/>
      <c r="FA97" s="66"/>
      <c r="FB97" s="66"/>
      <c r="FC97" s="66"/>
      <c r="FD97" s="66"/>
    </row>
    <row r="98" spans="1:165" ht="30">
      <c r="A98" s="199">
        <v>97</v>
      </c>
      <c r="B98" s="166">
        <v>46</v>
      </c>
      <c r="C98" s="94">
        <v>40749</v>
      </c>
      <c r="D98" s="93">
        <f t="shared" si="175"/>
        <v>7</v>
      </c>
      <c r="E98" s="9" t="s">
        <v>39</v>
      </c>
      <c r="F98" s="166">
        <v>28</v>
      </c>
      <c r="G98" s="10" t="s">
        <v>38</v>
      </c>
      <c r="H98" s="10" t="s">
        <v>395</v>
      </c>
      <c r="I98" s="10" t="s">
        <v>352</v>
      </c>
      <c r="J98" s="11">
        <v>0.16666666666666666</v>
      </c>
      <c r="K98" s="73">
        <v>3612.89</v>
      </c>
      <c r="L98" s="10" t="s">
        <v>299</v>
      </c>
      <c r="M98" s="166">
        <v>57</v>
      </c>
      <c r="N98" s="166">
        <v>1</v>
      </c>
      <c r="O98" s="10" t="s">
        <v>182</v>
      </c>
      <c r="P98" s="11">
        <v>0.16666666666666666</v>
      </c>
      <c r="Q98" s="11">
        <v>0.16666666666666666</v>
      </c>
      <c r="R98" s="12">
        <f t="shared" si="176"/>
        <v>0</v>
      </c>
      <c r="S98" s="13">
        <f t="shared" si="177"/>
        <v>0</v>
      </c>
      <c r="T98" s="13">
        <f t="shared" si="178"/>
        <v>0</v>
      </c>
      <c r="U98" s="11">
        <v>0.19097222222222221</v>
      </c>
      <c r="V98" s="12">
        <f t="shared" si="179"/>
        <v>2.4305555555555552E-2</v>
      </c>
      <c r="W98" s="13">
        <f t="shared" si="180"/>
        <v>0</v>
      </c>
      <c r="X98" s="13">
        <f t="shared" si="181"/>
        <v>35</v>
      </c>
      <c r="Y98" s="11">
        <v>0.20486111111111113</v>
      </c>
      <c r="Z98" s="12">
        <f t="shared" si="182"/>
        <v>1.3888888888888923E-2</v>
      </c>
      <c r="AA98" s="13">
        <f t="shared" si="183"/>
        <v>0</v>
      </c>
      <c r="AB98" s="13">
        <f t="shared" si="184"/>
        <v>20</v>
      </c>
      <c r="AC98" s="11">
        <v>0.23611111111111113</v>
      </c>
      <c r="AD98" s="12">
        <f t="shared" si="185"/>
        <v>3.125E-2</v>
      </c>
      <c r="AE98" s="13">
        <f t="shared" si="186"/>
        <v>0</v>
      </c>
      <c r="AF98" s="13">
        <f t="shared" si="187"/>
        <v>45</v>
      </c>
      <c r="AG98" s="11">
        <v>0.23958333333333334</v>
      </c>
      <c r="AH98" s="11">
        <v>0.33333333333333331</v>
      </c>
      <c r="AI98" s="12">
        <f t="shared" si="188"/>
        <v>9.3749999999999972E-2</v>
      </c>
      <c r="AJ98" s="90">
        <f t="shared" si="189"/>
        <v>2</v>
      </c>
      <c r="AK98" s="90">
        <f t="shared" si="190"/>
        <v>15</v>
      </c>
      <c r="AL98" s="11">
        <v>0.23958333333333334</v>
      </c>
      <c r="AM98" s="11">
        <v>0.33333333333333331</v>
      </c>
      <c r="AN98" s="12">
        <f t="shared" si="191"/>
        <v>9.3749999999999972E-2</v>
      </c>
      <c r="AO98" s="13">
        <f t="shared" si="192"/>
        <v>2</v>
      </c>
      <c r="AP98" s="13">
        <f t="shared" si="193"/>
        <v>15</v>
      </c>
      <c r="AQ98" s="11">
        <v>0.27638888888888885</v>
      </c>
      <c r="AR98" s="12">
        <f t="shared" si="194"/>
        <v>-5.6944444444444464E-2</v>
      </c>
      <c r="AS98" s="90" t="e">
        <f t="shared" si="195"/>
        <v>#NUM!</v>
      </c>
      <c r="AT98" s="13" t="e">
        <f t="shared" si="196"/>
        <v>#NUM!</v>
      </c>
      <c r="AU98" s="11">
        <v>0.27777777777777779</v>
      </c>
      <c r="AV98" s="12">
        <f t="shared" si="197"/>
        <v>1.3888888888889395E-3</v>
      </c>
      <c r="AW98" s="13">
        <f t="shared" si="198"/>
        <v>0</v>
      </c>
      <c r="AX98" s="13">
        <f t="shared" si="199"/>
        <v>2</v>
      </c>
      <c r="AY98" s="11">
        <v>0.43402777777777773</v>
      </c>
      <c r="AZ98" s="12">
        <f t="shared" si="200"/>
        <v>0.15624999999999994</v>
      </c>
      <c r="BA98" s="90">
        <f t="shared" si="201"/>
        <v>3</v>
      </c>
      <c r="BB98" s="90">
        <f t="shared" si="202"/>
        <v>45</v>
      </c>
      <c r="BC98" s="11">
        <v>0.3611111111111111</v>
      </c>
      <c r="BD98" s="11">
        <v>0.4375</v>
      </c>
      <c r="BE98" s="12">
        <f t="shared" si="203"/>
        <v>7.6388888888888895E-2</v>
      </c>
      <c r="BF98" s="13">
        <f t="shared" si="204"/>
        <v>1</v>
      </c>
      <c r="BG98" s="13">
        <f t="shared" si="205"/>
        <v>50</v>
      </c>
      <c r="BH98" s="11">
        <v>0.375</v>
      </c>
      <c r="BI98" s="68">
        <v>0.46527777777777773</v>
      </c>
      <c r="BJ98" s="91">
        <v>37</v>
      </c>
      <c r="BK98" s="69">
        <f t="shared" si="148"/>
        <v>9.0277777777777735E-2</v>
      </c>
      <c r="BL98" s="13">
        <f t="shared" si="149"/>
        <v>2</v>
      </c>
      <c r="BM98" s="13">
        <f t="shared" si="150"/>
        <v>10</v>
      </c>
      <c r="BN98" s="11">
        <v>0.47361111111111115</v>
      </c>
      <c r="BO98" s="12">
        <f t="shared" si="206"/>
        <v>3.6111111111111149E-2</v>
      </c>
      <c r="BP98" s="90">
        <f t="shared" si="207"/>
        <v>0</v>
      </c>
      <c r="BQ98" s="90">
        <f t="shared" si="208"/>
        <v>52</v>
      </c>
      <c r="BR98" s="11">
        <v>0.47916666666666669</v>
      </c>
      <c r="BS98" s="12">
        <f t="shared" si="209"/>
        <v>5.5555555555555358E-3</v>
      </c>
      <c r="BT98" s="90">
        <f t="shared" si="210"/>
        <v>0</v>
      </c>
      <c r="BU98" s="90">
        <f t="shared" si="211"/>
        <v>8</v>
      </c>
      <c r="BV98" s="11">
        <v>0.47916666666666669</v>
      </c>
      <c r="BW98" s="11">
        <v>0.4826388888888889</v>
      </c>
      <c r="BX98" s="12">
        <f t="shared" si="212"/>
        <v>3.4722222222222099E-3</v>
      </c>
      <c r="BY98" s="13">
        <f t="shared" si="213"/>
        <v>0</v>
      </c>
      <c r="BZ98" s="13">
        <f t="shared" si="214"/>
        <v>5</v>
      </c>
      <c r="CA98" s="12">
        <f t="shared" si="215"/>
        <v>0.31597222222222221</v>
      </c>
      <c r="CB98" s="13">
        <f t="shared" si="216"/>
        <v>7</v>
      </c>
      <c r="CC98" s="13">
        <f t="shared" si="217"/>
        <v>35</v>
      </c>
      <c r="CD98" s="12">
        <f t="shared" si="147"/>
        <v>1.5972222222222221E-2</v>
      </c>
      <c r="CE98" s="13">
        <f t="shared" si="218"/>
        <v>0</v>
      </c>
      <c r="CF98" s="13">
        <f t="shared" si="219"/>
        <v>23</v>
      </c>
      <c r="CG98" s="12">
        <f t="shared" si="252"/>
        <v>9.3749999999999972E-2</v>
      </c>
      <c r="CH98" s="13">
        <f t="shared" si="220"/>
        <v>2</v>
      </c>
      <c r="CI98" s="13">
        <f t="shared" si="221"/>
        <v>15</v>
      </c>
      <c r="CJ98" s="12">
        <f t="shared" si="253"/>
        <v>0.15624999999999994</v>
      </c>
      <c r="CK98" s="13">
        <f t="shared" si="222"/>
        <v>3</v>
      </c>
      <c r="CL98" s="13">
        <f t="shared" si="223"/>
        <v>45</v>
      </c>
      <c r="CM98" s="69">
        <f t="shared" si="151"/>
        <v>9.0277777777777735E-2</v>
      </c>
      <c r="CN98" s="70">
        <f t="shared" si="152"/>
        <v>2</v>
      </c>
      <c r="CO98" s="13">
        <f t="shared" si="153"/>
        <v>10</v>
      </c>
      <c r="CP98" s="12">
        <f t="shared" si="224"/>
        <v>0.10486111111111106</v>
      </c>
      <c r="CQ98" s="13">
        <f t="shared" si="225"/>
        <v>2</v>
      </c>
      <c r="CR98" s="13">
        <f t="shared" si="226"/>
        <v>31</v>
      </c>
      <c r="CS98" s="11">
        <v>0</v>
      </c>
      <c r="CT98" s="13">
        <f t="shared" si="227"/>
        <v>0</v>
      </c>
      <c r="CU98" s="13">
        <f t="shared" si="228"/>
        <v>0</v>
      </c>
      <c r="CV98" s="11">
        <v>8.3333333333333332E-3</v>
      </c>
      <c r="CW98" s="13">
        <f t="shared" si="229"/>
        <v>0</v>
      </c>
      <c r="CX98" s="13">
        <f t="shared" si="230"/>
        <v>12</v>
      </c>
      <c r="CY98" s="11">
        <v>0</v>
      </c>
      <c r="CZ98" s="13">
        <f t="shared" si="231"/>
        <v>0</v>
      </c>
      <c r="DA98" s="13">
        <f t="shared" si="232"/>
        <v>0</v>
      </c>
      <c r="DB98" s="11">
        <v>0</v>
      </c>
      <c r="DC98" s="13">
        <f t="shared" si="233"/>
        <v>0</v>
      </c>
      <c r="DD98" s="13">
        <f t="shared" si="234"/>
        <v>0</v>
      </c>
      <c r="DE98" s="11">
        <v>1.0416666666666666E-2</v>
      </c>
      <c r="DF98" s="13">
        <f t="shared" si="235"/>
        <v>0</v>
      </c>
      <c r="DG98" s="13">
        <f t="shared" si="236"/>
        <v>15</v>
      </c>
      <c r="DH98" s="11">
        <v>3.2638888888888891E-2</v>
      </c>
      <c r="DI98" s="13">
        <f t="shared" si="237"/>
        <v>0</v>
      </c>
      <c r="DJ98" s="13">
        <f t="shared" si="238"/>
        <v>47</v>
      </c>
      <c r="DK98" s="11">
        <v>0</v>
      </c>
      <c r="DL98" s="35">
        <f t="shared" si="239"/>
        <v>0</v>
      </c>
      <c r="DM98" s="61">
        <f t="shared" si="240"/>
        <v>0</v>
      </c>
      <c r="DN98" s="66">
        <f t="shared" si="129"/>
        <v>336401.1</v>
      </c>
      <c r="DO98" s="74">
        <f t="shared" si="301"/>
        <v>5495</v>
      </c>
      <c r="DP98" s="66">
        <f t="shared" si="262"/>
        <v>63.384035087719298</v>
      </c>
      <c r="DQ98" s="66">
        <f t="shared" ref="DQ98:DQ125" si="313">DN98/DO98</f>
        <v>61.219490445859869</v>
      </c>
      <c r="DR98" s="66">
        <f t="shared" si="298"/>
        <v>109</v>
      </c>
      <c r="DS98" s="96">
        <f t="shared" si="299"/>
        <v>1379</v>
      </c>
      <c r="DT98" s="66">
        <f t="shared" si="260"/>
        <v>22.983333333333334</v>
      </c>
      <c r="DU98" s="66">
        <f t="shared" si="261"/>
        <v>131.98333333333335</v>
      </c>
      <c r="DV98" s="66">
        <f t="shared" si="289"/>
        <v>1.3606529209621994</v>
      </c>
      <c r="DW98" s="66">
        <f t="shared" si="254"/>
        <v>1</v>
      </c>
      <c r="DX98" s="66">
        <f t="shared" si="244"/>
        <v>0.36065292096219936</v>
      </c>
      <c r="DY98" s="66">
        <f t="shared" si="245"/>
        <v>21.639175257731964</v>
      </c>
      <c r="DZ98" s="66">
        <f t="shared" si="242"/>
        <v>22</v>
      </c>
      <c r="EA98" s="66">
        <f t="shared" si="246"/>
        <v>1</v>
      </c>
      <c r="EB98" s="66">
        <f t="shared" si="247"/>
        <v>22</v>
      </c>
      <c r="EC98" s="66">
        <f t="shared" si="302"/>
        <v>63</v>
      </c>
      <c r="ED98" s="66">
        <f t="shared" si="303"/>
        <v>1361</v>
      </c>
      <c r="EE98" s="66">
        <f t="shared" si="304"/>
        <v>22.683333333333334</v>
      </c>
      <c r="EF98" s="66">
        <f t="shared" si="305"/>
        <v>85.683333333333337</v>
      </c>
      <c r="EG98" s="66">
        <f t="shared" si="306"/>
        <v>1.8626811594202899</v>
      </c>
      <c r="EH98" s="66">
        <f t="shared" si="307"/>
        <v>1</v>
      </c>
      <c r="EI98" s="66">
        <f t="shared" si="308"/>
        <v>0.86268115942028989</v>
      </c>
      <c r="EJ98" s="66">
        <f t="shared" si="309"/>
        <v>51.760869565217391</v>
      </c>
      <c r="EK98" s="66">
        <f t="shared" si="310"/>
        <v>52</v>
      </c>
      <c r="EL98" s="66">
        <f t="shared" si="311"/>
        <v>1</v>
      </c>
      <c r="EM98" s="66">
        <f t="shared" si="312"/>
        <v>52</v>
      </c>
      <c r="EN98" s="66"/>
      <c r="EO98" s="66"/>
      <c r="EP98" s="66"/>
      <c r="EQ98" s="66"/>
      <c r="ER98" s="66"/>
      <c r="ES98" s="66"/>
      <c r="ET98" s="66"/>
      <c r="EU98" s="66"/>
      <c r="EV98" s="66"/>
      <c r="EW98" s="66"/>
      <c r="EX98" s="66"/>
      <c r="EY98" s="66"/>
      <c r="EZ98" s="66"/>
      <c r="FA98" s="66"/>
      <c r="FB98" s="66"/>
      <c r="FC98" s="66"/>
      <c r="FD98" s="66"/>
    </row>
    <row r="99" spans="1:165">
      <c r="A99" s="175">
        <v>98</v>
      </c>
      <c r="B99" s="166">
        <v>47</v>
      </c>
      <c r="C99" s="94">
        <v>40749</v>
      </c>
      <c r="D99" s="93">
        <f t="shared" si="175"/>
        <v>7</v>
      </c>
      <c r="E99" s="9" t="s">
        <v>402</v>
      </c>
      <c r="F99" s="166">
        <v>1</v>
      </c>
      <c r="G99" s="10" t="s">
        <v>403</v>
      </c>
      <c r="H99" s="10" t="s">
        <v>394</v>
      </c>
      <c r="I99" s="10" t="s">
        <v>348</v>
      </c>
      <c r="J99" s="11">
        <v>0.57291666666666663</v>
      </c>
      <c r="K99" s="73">
        <v>3722.91</v>
      </c>
      <c r="L99" s="65" t="s">
        <v>34</v>
      </c>
      <c r="M99" s="166">
        <v>59</v>
      </c>
      <c r="N99" s="166">
        <v>0</v>
      </c>
      <c r="O99" s="10" t="s">
        <v>278</v>
      </c>
      <c r="P99" s="11">
        <v>0.57291666666666663</v>
      </c>
      <c r="Q99" s="11">
        <v>0.57291666666666663</v>
      </c>
      <c r="R99" s="12">
        <f t="shared" si="176"/>
        <v>0</v>
      </c>
      <c r="S99" s="13">
        <f t="shared" si="177"/>
        <v>0</v>
      </c>
      <c r="T99" s="13">
        <f t="shared" si="178"/>
        <v>0</v>
      </c>
      <c r="U99" s="11">
        <v>0.58333333333333337</v>
      </c>
      <c r="V99" s="12">
        <f t="shared" si="179"/>
        <v>1.0416666666666741E-2</v>
      </c>
      <c r="W99" s="13">
        <f t="shared" si="180"/>
        <v>0</v>
      </c>
      <c r="X99" s="13">
        <f t="shared" si="181"/>
        <v>15</v>
      </c>
      <c r="Y99" s="11">
        <v>0.59027777777777779</v>
      </c>
      <c r="Z99" s="12">
        <f t="shared" si="182"/>
        <v>6.9444444444444198E-3</v>
      </c>
      <c r="AA99" s="13">
        <f t="shared" si="183"/>
        <v>0</v>
      </c>
      <c r="AB99" s="13">
        <f t="shared" si="184"/>
        <v>10</v>
      </c>
      <c r="AC99" s="11">
        <v>0.59027777777777779</v>
      </c>
      <c r="AD99" s="12">
        <f t="shared" si="185"/>
        <v>0</v>
      </c>
      <c r="AE99" s="13">
        <f t="shared" si="186"/>
        <v>0</v>
      </c>
      <c r="AF99" s="13">
        <f t="shared" si="187"/>
        <v>0</v>
      </c>
      <c r="AG99" s="11">
        <v>0.59027777777777779</v>
      </c>
      <c r="AH99" s="11">
        <v>0.59027777777777779</v>
      </c>
      <c r="AI99" s="12">
        <f t="shared" si="188"/>
        <v>0</v>
      </c>
      <c r="AJ99" s="90">
        <f t="shared" si="189"/>
        <v>0</v>
      </c>
      <c r="AK99" s="90">
        <f t="shared" si="190"/>
        <v>0</v>
      </c>
      <c r="AL99" s="11">
        <v>0.59027777777777779</v>
      </c>
      <c r="AM99" s="11">
        <v>0.59027777777777779</v>
      </c>
      <c r="AN99" s="12">
        <f t="shared" si="191"/>
        <v>0</v>
      </c>
      <c r="AO99" s="13">
        <f t="shared" si="192"/>
        <v>0</v>
      </c>
      <c r="AP99" s="13">
        <f t="shared" si="193"/>
        <v>0</v>
      </c>
      <c r="AQ99" s="11">
        <v>0.60972222222222217</v>
      </c>
      <c r="AR99" s="12">
        <f t="shared" si="194"/>
        <v>1.9444444444444375E-2</v>
      </c>
      <c r="AS99" s="90">
        <f t="shared" si="195"/>
        <v>0</v>
      </c>
      <c r="AT99" s="13">
        <f t="shared" si="196"/>
        <v>28</v>
      </c>
      <c r="AU99" s="11">
        <v>0.62013888888888891</v>
      </c>
      <c r="AV99" s="12">
        <f t="shared" si="197"/>
        <v>1.0416666666666741E-2</v>
      </c>
      <c r="AW99" s="13">
        <f t="shared" si="198"/>
        <v>0</v>
      </c>
      <c r="AX99" s="13">
        <f t="shared" si="199"/>
        <v>15</v>
      </c>
      <c r="AY99" s="11">
        <v>0.6958333333333333</v>
      </c>
      <c r="AZ99" s="12">
        <f t="shared" si="200"/>
        <v>7.5694444444444398E-2</v>
      </c>
      <c r="BA99" s="90">
        <f t="shared" si="201"/>
        <v>1</v>
      </c>
      <c r="BB99" s="90">
        <f t="shared" si="202"/>
        <v>49</v>
      </c>
      <c r="BC99" s="11">
        <v>0.625</v>
      </c>
      <c r="BD99" s="11">
        <v>0.70138888888888884</v>
      </c>
      <c r="BE99" s="12">
        <f t="shared" si="203"/>
        <v>7.638888888888884E-2</v>
      </c>
      <c r="BF99" s="13">
        <f t="shared" si="204"/>
        <v>1</v>
      </c>
      <c r="BG99" s="13">
        <f t="shared" si="205"/>
        <v>50</v>
      </c>
      <c r="BH99" s="11">
        <v>0.70138888888888884</v>
      </c>
      <c r="BI99" s="11">
        <v>0.70138888888888884</v>
      </c>
      <c r="BJ99" s="91"/>
      <c r="BK99" s="69">
        <f t="shared" si="148"/>
        <v>0</v>
      </c>
      <c r="BL99" s="13">
        <f t="shared" si="149"/>
        <v>0</v>
      </c>
      <c r="BM99" s="13">
        <f t="shared" si="150"/>
        <v>0</v>
      </c>
      <c r="BN99" s="11">
        <v>0.70416666666666661</v>
      </c>
      <c r="BO99" s="12">
        <f t="shared" si="206"/>
        <v>2.7777777777777679E-3</v>
      </c>
      <c r="BP99" s="90">
        <f t="shared" si="207"/>
        <v>0</v>
      </c>
      <c r="BQ99" s="90">
        <f t="shared" si="208"/>
        <v>4</v>
      </c>
      <c r="BR99" s="11">
        <v>0.71180555555555547</v>
      </c>
      <c r="BS99" s="12">
        <f t="shared" si="209"/>
        <v>7.6388888888888618E-3</v>
      </c>
      <c r="BT99" s="90">
        <f t="shared" si="210"/>
        <v>0</v>
      </c>
      <c r="BU99" s="90">
        <f t="shared" si="211"/>
        <v>11</v>
      </c>
      <c r="BV99" s="11">
        <v>0.71180555555555547</v>
      </c>
      <c r="BW99" s="11">
        <v>0.71527777777777779</v>
      </c>
      <c r="BX99" s="12">
        <f t="shared" si="212"/>
        <v>3.4722222222223209E-3</v>
      </c>
      <c r="BY99" s="13">
        <f t="shared" si="213"/>
        <v>0</v>
      </c>
      <c r="BZ99" s="13">
        <f t="shared" si="214"/>
        <v>5</v>
      </c>
      <c r="CA99" s="12">
        <f t="shared" si="215"/>
        <v>0.14236111111111116</v>
      </c>
      <c r="CB99" s="13">
        <f t="shared" si="216"/>
        <v>3</v>
      </c>
      <c r="CC99" s="13">
        <f t="shared" si="217"/>
        <v>25</v>
      </c>
      <c r="CD99" s="12">
        <f t="shared" si="147"/>
        <v>2.9861111111111005E-2</v>
      </c>
      <c r="CE99" s="13">
        <f t="shared" si="218"/>
        <v>0</v>
      </c>
      <c r="CF99" s="13">
        <f t="shared" si="219"/>
        <v>43</v>
      </c>
      <c r="CG99" s="12">
        <f t="shared" si="252"/>
        <v>0</v>
      </c>
      <c r="CH99" s="13">
        <f t="shared" si="220"/>
        <v>0</v>
      </c>
      <c r="CI99" s="13">
        <f t="shared" si="221"/>
        <v>0</v>
      </c>
      <c r="CJ99" s="12">
        <f t="shared" si="253"/>
        <v>7.5694444444444398E-2</v>
      </c>
      <c r="CK99" s="13">
        <f t="shared" si="222"/>
        <v>1</v>
      </c>
      <c r="CL99" s="13">
        <f t="shared" si="223"/>
        <v>49</v>
      </c>
      <c r="CM99" s="69">
        <f t="shared" si="151"/>
        <v>0</v>
      </c>
      <c r="CN99" s="70">
        <f t="shared" si="152"/>
        <v>0</v>
      </c>
      <c r="CO99" s="13">
        <f t="shared" si="153"/>
        <v>0</v>
      </c>
      <c r="CP99" s="12">
        <f t="shared" si="224"/>
        <v>6.0416666666666619E-2</v>
      </c>
      <c r="CQ99" s="13">
        <f t="shared" si="225"/>
        <v>1</v>
      </c>
      <c r="CR99" s="13">
        <f t="shared" si="226"/>
        <v>27</v>
      </c>
      <c r="CS99" s="11">
        <v>0</v>
      </c>
      <c r="CT99" s="13">
        <f t="shared" si="227"/>
        <v>0</v>
      </c>
      <c r="CU99" s="13">
        <f t="shared" si="228"/>
        <v>0</v>
      </c>
      <c r="CV99" s="11">
        <v>0</v>
      </c>
      <c r="CW99" s="13">
        <f t="shared" si="229"/>
        <v>0</v>
      </c>
      <c r="CX99" s="13">
        <f t="shared" si="230"/>
        <v>0</v>
      </c>
      <c r="CY99" s="11">
        <v>0</v>
      </c>
      <c r="CZ99" s="13">
        <f t="shared" si="231"/>
        <v>0</v>
      </c>
      <c r="DA99" s="13">
        <f t="shared" si="232"/>
        <v>0</v>
      </c>
      <c r="DB99" s="11">
        <v>0</v>
      </c>
      <c r="DC99" s="13">
        <f t="shared" si="233"/>
        <v>0</v>
      </c>
      <c r="DD99" s="13">
        <f t="shared" si="234"/>
        <v>0</v>
      </c>
      <c r="DE99" s="11">
        <v>7.6388888888888886E-3</v>
      </c>
      <c r="DF99" s="13">
        <f t="shared" si="235"/>
        <v>0</v>
      </c>
      <c r="DG99" s="13">
        <f t="shared" si="236"/>
        <v>11</v>
      </c>
      <c r="DH99" s="11">
        <v>7.6388888888888886E-3</v>
      </c>
      <c r="DI99" s="13">
        <f t="shared" si="237"/>
        <v>0</v>
      </c>
      <c r="DJ99" s="13">
        <f t="shared" si="238"/>
        <v>11</v>
      </c>
      <c r="DK99" s="11">
        <v>0</v>
      </c>
      <c r="DL99" s="35">
        <f t="shared" si="239"/>
        <v>0</v>
      </c>
      <c r="DM99" s="61">
        <f t="shared" si="240"/>
        <v>0</v>
      </c>
      <c r="DN99" s="66">
        <f t="shared" ref="DN99:DN162" si="314">DN98+K99</f>
        <v>340124.00999999995</v>
      </c>
      <c r="DO99" s="74">
        <f t="shared" si="301"/>
        <v>5554</v>
      </c>
      <c r="DP99" s="66">
        <f t="shared" si="262"/>
        <v>63.100169491525421</v>
      </c>
      <c r="DQ99" s="66">
        <f t="shared" si="313"/>
        <v>61.239468851278346</v>
      </c>
      <c r="DR99" s="66">
        <f t="shared" si="298"/>
        <v>109</v>
      </c>
      <c r="DS99" s="96">
        <f t="shared" si="299"/>
        <v>1422</v>
      </c>
      <c r="DT99" s="66">
        <f t="shared" si="260"/>
        <v>23.7</v>
      </c>
      <c r="DU99" s="66">
        <f t="shared" si="261"/>
        <v>132.69999999999999</v>
      </c>
      <c r="DV99" s="66">
        <f t="shared" si="289"/>
        <v>1.3540816326530611</v>
      </c>
      <c r="DW99" s="66">
        <f t="shared" si="254"/>
        <v>1</v>
      </c>
      <c r="DX99" s="66">
        <f t="shared" si="244"/>
        <v>0.35408163265306114</v>
      </c>
      <c r="DY99" s="66">
        <f t="shared" si="245"/>
        <v>21.244897959183668</v>
      </c>
      <c r="DZ99" s="66">
        <f t="shared" si="242"/>
        <v>22</v>
      </c>
      <c r="EA99" s="66">
        <f t="shared" si="246"/>
        <v>1</v>
      </c>
      <c r="EB99" s="66">
        <f t="shared" si="247"/>
        <v>22</v>
      </c>
      <c r="EC99" s="66">
        <f t="shared" si="302"/>
        <v>63</v>
      </c>
      <c r="ED99" s="66">
        <f t="shared" si="303"/>
        <v>1361</v>
      </c>
      <c r="EE99" s="66">
        <f t="shared" si="304"/>
        <v>22.683333333333334</v>
      </c>
      <c r="EF99" s="66">
        <f t="shared" si="305"/>
        <v>85.683333333333337</v>
      </c>
      <c r="EG99" s="66">
        <f t="shared" si="306"/>
        <v>1.8230496453900711</v>
      </c>
      <c r="EH99" s="66">
        <f t="shared" si="307"/>
        <v>1</v>
      </c>
      <c r="EI99" s="66">
        <f t="shared" si="308"/>
        <v>0.82304964539007108</v>
      </c>
      <c r="EJ99" s="66">
        <f t="shared" si="309"/>
        <v>49.382978723404264</v>
      </c>
      <c r="EK99" s="66">
        <f t="shared" si="310"/>
        <v>50</v>
      </c>
      <c r="EL99" s="66">
        <f t="shared" si="311"/>
        <v>1</v>
      </c>
      <c r="EM99" s="66">
        <f t="shared" si="312"/>
        <v>50</v>
      </c>
      <c r="EN99" s="66"/>
      <c r="EO99" s="66"/>
      <c r="EP99" s="66"/>
      <c r="EQ99" s="66"/>
      <c r="ER99" s="66"/>
      <c r="ES99" s="66"/>
      <c r="ET99" s="66"/>
      <c r="EU99" s="66"/>
      <c r="EV99" s="66"/>
      <c r="EW99" s="66"/>
      <c r="EX99" s="66"/>
      <c r="EY99" s="66"/>
      <c r="EZ99" s="66"/>
      <c r="FA99" s="66"/>
      <c r="FB99" s="66"/>
      <c r="FC99" s="66"/>
      <c r="FD99" s="66"/>
    </row>
    <row r="100" spans="1:165" ht="45">
      <c r="A100" s="175">
        <v>99</v>
      </c>
      <c r="B100" s="166">
        <v>48</v>
      </c>
      <c r="C100" s="94">
        <v>40750</v>
      </c>
      <c r="D100" s="93">
        <f>MONTH(C102)</f>
        <v>7</v>
      </c>
      <c r="E100" s="9" t="s">
        <v>332</v>
      </c>
      <c r="F100" s="166">
        <v>29</v>
      </c>
      <c r="G100" s="10" t="s">
        <v>38</v>
      </c>
      <c r="H100" s="10" t="s">
        <v>405</v>
      </c>
      <c r="I100" s="10" t="s">
        <v>404</v>
      </c>
      <c r="J100" s="11">
        <v>0.3125</v>
      </c>
      <c r="K100" s="73">
        <v>3623</v>
      </c>
      <c r="L100" s="10" t="s">
        <v>33</v>
      </c>
      <c r="M100" s="166">
        <v>58</v>
      </c>
      <c r="N100" s="166">
        <v>1</v>
      </c>
      <c r="O100" s="10" t="s">
        <v>182</v>
      </c>
      <c r="P100" s="11">
        <v>0.3125</v>
      </c>
      <c r="Q100" s="11">
        <v>0.3125</v>
      </c>
      <c r="R100" s="12">
        <f t="shared" si="176"/>
        <v>0</v>
      </c>
      <c r="S100" s="13">
        <f t="shared" si="177"/>
        <v>0</v>
      </c>
      <c r="T100" s="13">
        <f t="shared" si="178"/>
        <v>0</v>
      </c>
      <c r="U100" s="11">
        <v>0.31944444444444448</v>
      </c>
      <c r="V100" s="12">
        <f t="shared" si="179"/>
        <v>6.9444444444444753E-3</v>
      </c>
      <c r="W100" s="13">
        <f t="shared" si="180"/>
        <v>0</v>
      </c>
      <c r="X100" s="13">
        <f t="shared" si="181"/>
        <v>10</v>
      </c>
      <c r="Y100" s="11">
        <v>0.32291666666666669</v>
      </c>
      <c r="Z100" s="12">
        <f t="shared" si="182"/>
        <v>3.4722222222222099E-3</v>
      </c>
      <c r="AA100" s="13">
        <f t="shared" si="183"/>
        <v>0</v>
      </c>
      <c r="AB100" s="13">
        <f t="shared" si="184"/>
        <v>5</v>
      </c>
      <c r="AC100" s="11">
        <v>0.33333333333333331</v>
      </c>
      <c r="AD100" s="12">
        <f t="shared" si="185"/>
        <v>1.041666666666663E-2</v>
      </c>
      <c r="AE100" s="13">
        <f t="shared" si="186"/>
        <v>0</v>
      </c>
      <c r="AF100" s="13">
        <f t="shared" si="187"/>
        <v>15</v>
      </c>
      <c r="AG100" s="11">
        <v>0.33333333333333331</v>
      </c>
      <c r="AH100" s="11">
        <v>0.36805555555555558</v>
      </c>
      <c r="AI100" s="12">
        <f t="shared" si="188"/>
        <v>3.4722222222222265E-2</v>
      </c>
      <c r="AJ100" s="90">
        <f t="shared" si="189"/>
        <v>0</v>
      </c>
      <c r="AK100" s="90">
        <f t="shared" si="190"/>
        <v>50</v>
      </c>
      <c r="AL100" s="11">
        <v>0.33333333333333331</v>
      </c>
      <c r="AM100" s="11">
        <v>0.36805555555555558</v>
      </c>
      <c r="AN100" s="12">
        <f t="shared" si="191"/>
        <v>3.4722222222222265E-2</v>
      </c>
      <c r="AO100" s="13">
        <f t="shared" si="192"/>
        <v>0</v>
      </c>
      <c r="AP100" s="13">
        <f t="shared" si="193"/>
        <v>50</v>
      </c>
      <c r="AQ100" s="11">
        <v>0.37152777777777773</v>
      </c>
      <c r="AR100" s="12">
        <f t="shared" si="194"/>
        <v>3.4722222222221544E-3</v>
      </c>
      <c r="AS100" s="90">
        <f t="shared" si="195"/>
        <v>0</v>
      </c>
      <c r="AT100" s="13">
        <f t="shared" si="196"/>
        <v>5</v>
      </c>
      <c r="AU100" s="11">
        <v>0.375</v>
      </c>
      <c r="AV100" s="12">
        <f t="shared" si="197"/>
        <v>3.4722222222222654E-3</v>
      </c>
      <c r="AW100" s="13">
        <f t="shared" si="198"/>
        <v>0</v>
      </c>
      <c r="AX100" s="13">
        <f t="shared" si="199"/>
        <v>5</v>
      </c>
      <c r="AY100" s="11">
        <v>0.58263888888888882</v>
      </c>
      <c r="AZ100" s="12">
        <f t="shared" si="200"/>
        <v>0.20763888888888882</v>
      </c>
      <c r="BA100" s="90">
        <f t="shared" si="201"/>
        <v>4</v>
      </c>
      <c r="BB100" s="90">
        <f t="shared" si="202"/>
        <v>59</v>
      </c>
      <c r="BC100" s="11">
        <v>0.4236111111111111</v>
      </c>
      <c r="BD100" s="11">
        <v>0.58680555555555558</v>
      </c>
      <c r="BE100" s="12">
        <f t="shared" si="203"/>
        <v>0.16319444444444448</v>
      </c>
      <c r="BF100" s="13">
        <f t="shared" si="204"/>
        <v>3</v>
      </c>
      <c r="BG100" s="13">
        <f t="shared" si="205"/>
        <v>55</v>
      </c>
      <c r="BH100" s="11">
        <v>0.45833333333333331</v>
      </c>
      <c r="BI100" s="68">
        <v>0.59375</v>
      </c>
      <c r="BJ100" s="91">
        <v>38</v>
      </c>
      <c r="BK100" s="69">
        <f t="shared" si="148"/>
        <v>0.13541666666666669</v>
      </c>
      <c r="BL100" s="13">
        <f t="shared" si="149"/>
        <v>3</v>
      </c>
      <c r="BM100" s="13">
        <f t="shared" si="150"/>
        <v>15</v>
      </c>
      <c r="BN100" s="11">
        <v>0.60277777777777775</v>
      </c>
      <c r="BO100" s="12">
        <f t="shared" si="206"/>
        <v>1.5972222222222165E-2</v>
      </c>
      <c r="BP100" s="90">
        <f t="shared" si="207"/>
        <v>0</v>
      </c>
      <c r="BQ100" s="90">
        <f t="shared" si="208"/>
        <v>23</v>
      </c>
      <c r="BR100" s="11">
        <v>0.60763888888888895</v>
      </c>
      <c r="BS100" s="12">
        <f t="shared" si="209"/>
        <v>4.8611111111112049E-3</v>
      </c>
      <c r="BT100" s="90">
        <f t="shared" si="210"/>
        <v>0</v>
      </c>
      <c r="BU100" s="90">
        <f t="shared" si="211"/>
        <v>7</v>
      </c>
      <c r="BV100" s="11">
        <v>0.60763888888888895</v>
      </c>
      <c r="BW100" s="11">
        <v>0.61111111111111105</v>
      </c>
      <c r="BX100" s="12">
        <f t="shared" si="212"/>
        <v>3.4722222222220989E-3</v>
      </c>
      <c r="BY100" s="13">
        <f t="shared" si="213"/>
        <v>0</v>
      </c>
      <c r="BZ100" s="13">
        <f t="shared" si="214"/>
        <v>5</v>
      </c>
      <c r="CA100" s="12">
        <f t="shared" si="215"/>
        <v>0.29861111111111105</v>
      </c>
      <c r="CB100" s="13">
        <f t="shared" si="216"/>
        <v>7</v>
      </c>
      <c r="CC100" s="13">
        <f t="shared" si="217"/>
        <v>10</v>
      </c>
      <c r="CD100" s="12">
        <f t="shared" si="147"/>
        <v>3.4722222222222154E-2</v>
      </c>
      <c r="CE100" s="13">
        <f t="shared" si="218"/>
        <v>0</v>
      </c>
      <c r="CF100" s="13">
        <f t="shared" si="219"/>
        <v>50</v>
      </c>
      <c r="CG100" s="12">
        <f t="shared" si="252"/>
        <v>3.4722222222222265E-2</v>
      </c>
      <c r="CH100" s="13">
        <f t="shared" si="220"/>
        <v>0</v>
      </c>
      <c r="CI100" s="13">
        <f t="shared" si="221"/>
        <v>50</v>
      </c>
      <c r="CJ100" s="12">
        <f t="shared" si="253"/>
        <v>0.20763888888888882</v>
      </c>
      <c r="CK100" s="13">
        <f t="shared" si="222"/>
        <v>4</v>
      </c>
      <c r="CL100" s="13">
        <f t="shared" si="223"/>
        <v>59</v>
      </c>
      <c r="CM100" s="69">
        <f t="shared" si="151"/>
        <v>0.13541666666666669</v>
      </c>
      <c r="CN100" s="70">
        <f t="shared" si="152"/>
        <v>3</v>
      </c>
      <c r="CO100" s="13">
        <f t="shared" si="153"/>
        <v>15</v>
      </c>
      <c r="CP100" s="12">
        <f t="shared" si="224"/>
        <v>6.1805555555555475E-2</v>
      </c>
      <c r="CQ100" s="13">
        <f t="shared" si="225"/>
        <v>1</v>
      </c>
      <c r="CR100" s="13">
        <f t="shared" si="226"/>
        <v>29</v>
      </c>
      <c r="CS100" s="11">
        <v>0</v>
      </c>
      <c r="CT100" s="13">
        <f t="shared" si="227"/>
        <v>0</v>
      </c>
      <c r="CU100" s="13">
        <f t="shared" si="228"/>
        <v>0</v>
      </c>
      <c r="CV100" s="11">
        <v>0</v>
      </c>
      <c r="CW100" s="13">
        <f t="shared" si="229"/>
        <v>0</v>
      </c>
      <c r="CX100" s="13">
        <f t="shared" si="230"/>
        <v>0</v>
      </c>
      <c r="CY100" s="11">
        <v>0</v>
      </c>
      <c r="CZ100" s="13">
        <f t="shared" si="231"/>
        <v>0</v>
      </c>
      <c r="DA100" s="13">
        <f t="shared" si="232"/>
        <v>0</v>
      </c>
      <c r="DB100" s="11">
        <v>0</v>
      </c>
      <c r="DC100" s="13">
        <f t="shared" si="233"/>
        <v>0</v>
      </c>
      <c r="DD100" s="13">
        <f t="shared" si="234"/>
        <v>0</v>
      </c>
      <c r="DE100" s="11">
        <v>0</v>
      </c>
      <c r="DF100" s="13">
        <f t="shared" si="235"/>
        <v>0</v>
      </c>
      <c r="DG100" s="13">
        <f t="shared" si="236"/>
        <v>0</v>
      </c>
      <c r="DH100" s="11">
        <v>0.14583333333333334</v>
      </c>
      <c r="DI100" s="13">
        <f t="shared" si="237"/>
        <v>3</v>
      </c>
      <c r="DJ100" s="13">
        <f t="shared" si="238"/>
        <v>30</v>
      </c>
      <c r="DK100" s="11">
        <v>0</v>
      </c>
      <c r="DL100" s="35">
        <f t="shared" si="239"/>
        <v>0</v>
      </c>
      <c r="DM100" s="61">
        <f t="shared" si="240"/>
        <v>0</v>
      </c>
      <c r="DN100" s="66">
        <f t="shared" si="314"/>
        <v>343747.00999999995</v>
      </c>
      <c r="DO100" s="74">
        <f t="shared" si="301"/>
        <v>5612</v>
      </c>
      <c r="DP100" s="66">
        <f t="shared" si="262"/>
        <v>62.46551724137931</v>
      </c>
      <c r="DQ100" s="66">
        <f t="shared" si="313"/>
        <v>61.252140057020661</v>
      </c>
      <c r="DR100" s="66">
        <f t="shared" si="298"/>
        <v>109</v>
      </c>
      <c r="DS100" s="96">
        <f t="shared" si="299"/>
        <v>1472</v>
      </c>
      <c r="DT100" s="66">
        <f t="shared" si="260"/>
        <v>24.533333333333335</v>
      </c>
      <c r="DU100" s="66">
        <f t="shared" si="261"/>
        <v>133.53333333333333</v>
      </c>
      <c r="DV100" s="66">
        <f t="shared" si="289"/>
        <v>1.3488215488215487</v>
      </c>
      <c r="DW100" s="66">
        <f t="shared" si="254"/>
        <v>1</v>
      </c>
      <c r="DX100" s="66"/>
      <c r="DY100" s="66">
        <f t="shared" si="245"/>
        <v>0</v>
      </c>
      <c r="DZ100" s="66">
        <f t="shared" si="242"/>
        <v>0</v>
      </c>
      <c r="EA100" s="66">
        <f t="shared" si="246"/>
        <v>1</v>
      </c>
      <c r="EB100" s="66">
        <f t="shared" si="247"/>
        <v>0</v>
      </c>
      <c r="EC100" s="66">
        <f t="shared" si="302"/>
        <v>63</v>
      </c>
      <c r="ED100" s="66">
        <f t="shared" si="303"/>
        <v>1411</v>
      </c>
      <c r="EE100" s="66">
        <f t="shared" si="304"/>
        <v>23.516666666666666</v>
      </c>
      <c r="EF100" s="66">
        <f t="shared" si="305"/>
        <v>86.516666666666666</v>
      </c>
      <c r="EG100" s="66">
        <f t="shared" si="306"/>
        <v>1.8024305555555555</v>
      </c>
      <c r="EH100" s="66">
        <f t="shared" si="307"/>
        <v>1</v>
      </c>
      <c r="EI100" s="66">
        <f t="shared" si="308"/>
        <v>0.80243055555555554</v>
      </c>
      <c r="EJ100" s="66">
        <f t="shared" si="309"/>
        <v>48.145833333333329</v>
      </c>
      <c r="EK100" s="66">
        <f t="shared" si="310"/>
        <v>49</v>
      </c>
      <c r="EL100" s="66">
        <f t="shared" si="311"/>
        <v>1</v>
      </c>
      <c r="EM100" s="66">
        <f t="shared" si="312"/>
        <v>49</v>
      </c>
      <c r="EN100" s="66"/>
      <c r="EO100" s="66"/>
      <c r="EP100" s="66"/>
      <c r="EQ100" s="66"/>
      <c r="ER100" s="66"/>
      <c r="ES100" s="66"/>
      <c r="ET100" s="66"/>
      <c r="EU100" s="66"/>
      <c r="EV100" s="66"/>
      <c r="EW100" s="66"/>
      <c r="EX100" s="66"/>
      <c r="EY100" s="66"/>
      <c r="EZ100" s="66"/>
      <c r="FA100" s="66"/>
      <c r="FB100" s="66"/>
      <c r="FC100" s="66"/>
      <c r="FD100" s="66"/>
    </row>
    <row r="101" spans="1:165">
      <c r="A101" s="199">
        <v>100</v>
      </c>
      <c r="B101" s="166">
        <v>49</v>
      </c>
      <c r="C101" s="94">
        <v>40750</v>
      </c>
      <c r="D101" s="93">
        <f t="shared" si="175"/>
        <v>7</v>
      </c>
      <c r="E101" s="9" t="s">
        <v>171</v>
      </c>
      <c r="F101" s="166">
        <v>11</v>
      </c>
      <c r="G101" s="65" t="s">
        <v>325</v>
      </c>
      <c r="H101" s="10" t="s">
        <v>398</v>
      </c>
      <c r="I101" s="10" t="s">
        <v>399</v>
      </c>
      <c r="J101" s="11">
        <v>0.42708333333333331</v>
      </c>
      <c r="K101" s="73">
        <v>3564.31</v>
      </c>
      <c r="L101" s="65" t="s">
        <v>34</v>
      </c>
      <c r="M101" s="166">
        <v>58</v>
      </c>
      <c r="N101" s="166">
        <v>1</v>
      </c>
      <c r="O101" s="10" t="s">
        <v>278</v>
      </c>
      <c r="P101" s="11">
        <v>0.42708333333333331</v>
      </c>
      <c r="Q101" s="11">
        <v>0.42708333333333331</v>
      </c>
      <c r="R101" s="12">
        <f t="shared" si="176"/>
        <v>0</v>
      </c>
      <c r="S101" s="13">
        <f t="shared" si="177"/>
        <v>0</v>
      </c>
      <c r="T101" s="13">
        <f t="shared" si="178"/>
        <v>0</v>
      </c>
      <c r="U101" s="11">
        <v>0.43055555555555558</v>
      </c>
      <c r="V101" s="12">
        <f t="shared" si="179"/>
        <v>3.4722222222222654E-3</v>
      </c>
      <c r="W101" s="13">
        <f t="shared" si="180"/>
        <v>0</v>
      </c>
      <c r="X101" s="13">
        <f t="shared" si="181"/>
        <v>5</v>
      </c>
      <c r="Y101" s="11">
        <v>0.43402777777777773</v>
      </c>
      <c r="Z101" s="12">
        <f t="shared" si="182"/>
        <v>3.4722222222221544E-3</v>
      </c>
      <c r="AA101" s="13">
        <f t="shared" si="183"/>
        <v>0</v>
      </c>
      <c r="AB101" s="13">
        <f t="shared" si="184"/>
        <v>5</v>
      </c>
      <c r="AC101" s="11">
        <v>0.44791666666666669</v>
      </c>
      <c r="AD101" s="12">
        <f t="shared" si="185"/>
        <v>1.3888888888888951E-2</v>
      </c>
      <c r="AE101" s="13">
        <f t="shared" si="186"/>
        <v>0</v>
      </c>
      <c r="AF101" s="13">
        <f t="shared" si="187"/>
        <v>20</v>
      </c>
      <c r="AG101" s="11">
        <v>0.44930555555555557</v>
      </c>
      <c r="AH101" s="11">
        <v>0.52083333333333337</v>
      </c>
      <c r="AI101" s="12">
        <f t="shared" si="188"/>
        <v>7.1527777777777801E-2</v>
      </c>
      <c r="AJ101" s="90">
        <f t="shared" si="189"/>
        <v>1</v>
      </c>
      <c r="AK101" s="90">
        <f t="shared" si="190"/>
        <v>43</v>
      </c>
      <c r="AL101" s="11">
        <v>0.44930555555555557</v>
      </c>
      <c r="AM101" s="11">
        <v>0.52083333333333337</v>
      </c>
      <c r="AN101" s="12">
        <f t="shared" si="191"/>
        <v>7.1527777777777801E-2</v>
      </c>
      <c r="AO101" s="13">
        <f t="shared" si="192"/>
        <v>1</v>
      </c>
      <c r="AP101" s="13">
        <f t="shared" si="193"/>
        <v>43</v>
      </c>
      <c r="AQ101" s="11">
        <v>0.4777777777777778</v>
      </c>
      <c r="AR101" s="12">
        <f t="shared" si="194"/>
        <v>-4.3055555555555569E-2</v>
      </c>
      <c r="AS101" s="90" t="e">
        <f t="shared" si="195"/>
        <v>#NUM!</v>
      </c>
      <c r="AT101" s="13" t="e">
        <f t="shared" si="196"/>
        <v>#NUM!</v>
      </c>
      <c r="AU101" s="11">
        <v>0.47847222222222219</v>
      </c>
      <c r="AV101" s="12">
        <f t="shared" si="197"/>
        <v>6.9444444444438647E-4</v>
      </c>
      <c r="AW101" s="13">
        <f t="shared" si="198"/>
        <v>0</v>
      </c>
      <c r="AX101" s="13">
        <f t="shared" si="199"/>
        <v>1</v>
      </c>
      <c r="AY101" s="11">
        <v>0.77430555555555547</v>
      </c>
      <c r="AZ101" s="12">
        <f t="shared" si="200"/>
        <v>0.29583333333333328</v>
      </c>
      <c r="BA101" s="90">
        <f t="shared" si="201"/>
        <v>7</v>
      </c>
      <c r="BB101" s="90">
        <f t="shared" si="202"/>
        <v>6</v>
      </c>
      <c r="BC101" s="11">
        <v>0.48055555555555557</v>
      </c>
      <c r="BD101" s="11">
        <v>0.77777777777777779</v>
      </c>
      <c r="BE101" s="12">
        <f t="shared" si="203"/>
        <v>0.29722222222222222</v>
      </c>
      <c r="BF101" s="13">
        <f t="shared" si="204"/>
        <v>7</v>
      </c>
      <c r="BG101" s="13">
        <f t="shared" si="205"/>
        <v>8</v>
      </c>
      <c r="BH101" s="11">
        <v>0.5</v>
      </c>
      <c r="BI101" s="68">
        <v>0.78472222222222221</v>
      </c>
      <c r="BJ101" s="91">
        <v>39</v>
      </c>
      <c r="BK101" s="69">
        <f t="shared" si="148"/>
        <v>0.28472222222222221</v>
      </c>
      <c r="BL101" s="13">
        <f t="shared" si="149"/>
        <v>6</v>
      </c>
      <c r="BM101" s="13">
        <f t="shared" si="150"/>
        <v>50</v>
      </c>
      <c r="BN101" s="11">
        <v>0.79027777777777775</v>
      </c>
      <c r="BO101" s="12">
        <f t="shared" si="206"/>
        <v>1.2499999999999956E-2</v>
      </c>
      <c r="BP101" s="90">
        <f t="shared" si="207"/>
        <v>0</v>
      </c>
      <c r="BQ101" s="90">
        <f t="shared" si="208"/>
        <v>18</v>
      </c>
      <c r="BR101" s="11">
        <v>0.79861111111111116</v>
      </c>
      <c r="BS101" s="12">
        <f t="shared" si="209"/>
        <v>8.3333333333334147E-3</v>
      </c>
      <c r="BT101" s="90">
        <f t="shared" si="210"/>
        <v>0</v>
      </c>
      <c r="BU101" s="90">
        <f t="shared" si="211"/>
        <v>12</v>
      </c>
      <c r="BV101" s="11">
        <v>0.79861111111111116</v>
      </c>
      <c r="BW101" s="11">
        <v>0.80208333333333337</v>
      </c>
      <c r="BX101" s="12">
        <f t="shared" si="212"/>
        <v>3.4722222222222099E-3</v>
      </c>
      <c r="BY101" s="13">
        <f t="shared" si="213"/>
        <v>0</v>
      </c>
      <c r="BZ101" s="13">
        <f t="shared" si="214"/>
        <v>5</v>
      </c>
      <c r="CA101" s="12">
        <f t="shared" si="215"/>
        <v>0.37500000000000006</v>
      </c>
      <c r="CB101" s="13">
        <f t="shared" si="216"/>
        <v>9</v>
      </c>
      <c r="CC101" s="13">
        <f t="shared" si="217"/>
        <v>0</v>
      </c>
      <c r="CD101" s="12">
        <f t="shared" si="147"/>
        <v>-8.3333333333332482E-3</v>
      </c>
      <c r="CE101" s="13" t="e">
        <f t="shared" si="218"/>
        <v>#NUM!</v>
      </c>
      <c r="CF101" s="13" t="e">
        <f t="shared" si="219"/>
        <v>#NUM!</v>
      </c>
      <c r="CG101" s="12">
        <f t="shared" si="252"/>
        <v>7.1527777777777801E-2</v>
      </c>
      <c r="CH101" s="13">
        <f t="shared" si="220"/>
        <v>1</v>
      </c>
      <c r="CI101" s="13">
        <f t="shared" si="221"/>
        <v>43</v>
      </c>
      <c r="CJ101" s="12">
        <f t="shared" si="253"/>
        <v>0.29583333333333328</v>
      </c>
      <c r="CK101" s="13">
        <f t="shared" si="222"/>
        <v>7</v>
      </c>
      <c r="CL101" s="13">
        <f t="shared" si="223"/>
        <v>6</v>
      </c>
      <c r="CM101" s="69">
        <f t="shared" si="151"/>
        <v>0.28472222222222221</v>
      </c>
      <c r="CN101" s="70">
        <f t="shared" si="152"/>
        <v>6</v>
      </c>
      <c r="CO101" s="13">
        <f t="shared" si="153"/>
        <v>50</v>
      </c>
      <c r="CP101" s="12">
        <f t="shared" si="224"/>
        <v>0.15138888888888882</v>
      </c>
      <c r="CQ101" s="13">
        <f t="shared" si="225"/>
        <v>3</v>
      </c>
      <c r="CR101" s="13">
        <f t="shared" si="226"/>
        <v>38</v>
      </c>
      <c r="CS101" s="11">
        <v>0</v>
      </c>
      <c r="CT101" s="13">
        <f t="shared" si="227"/>
        <v>0</v>
      </c>
      <c r="CU101" s="13">
        <f t="shared" si="228"/>
        <v>0</v>
      </c>
      <c r="CV101" s="11">
        <v>1.3194444444444444E-2</v>
      </c>
      <c r="CW101" s="13">
        <f t="shared" si="229"/>
        <v>0</v>
      </c>
      <c r="CX101" s="13">
        <f t="shared" si="230"/>
        <v>19</v>
      </c>
      <c r="CY101" s="11">
        <v>0</v>
      </c>
      <c r="CZ101" s="13">
        <f t="shared" si="231"/>
        <v>0</v>
      </c>
      <c r="DA101" s="13">
        <f t="shared" si="232"/>
        <v>0</v>
      </c>
      <c r="DB101" s="11">
        <v>0</v>
      </c>
      <c r="DC101" s="13">
        <f t="shared" si="233"/>
        <v>0</v>
      </c>
      <c r="DD101" s="13">
        <f t="shared" si="234"/>
        <v>0</v>
      </c>
      <c r="DE101" s="11">
        <v>0</v>
      </c>
      <c r="DF101" s="13">
        <f t="shared" si="235"/>
        <v>0</v>
      </c>
      <c r="DG101" s="13">
        <f t="shared" si="236"/>
        <v>0</v>
      </c>
      <c r="DH101" s="11">
        <v>0.13125000000000001</v>
      </c>
      <c r="DI101" s="13">
        <f t="shared" si="237"/>
        <v>3</v>
      </c>
      <c r="DJ101" s="13">
        <f t="shared" si="238"/>
        <v>9</v>
      </c>
      <c r="DK101" s="11">
        <v>0</v>
      </c>
      <c r="DL101" s="35">
        <f t="shared" si="239"/>
        <v>0</v>
      </c>
      <c r="DM101" s="61">
        <f t="shared" si="240"/>
        <v>0</v>
      </c>
      <c r="DN101" s="66">
        <f t="shared" si="314"/>
        <v>347311.31999999995</v>
      </c>
      <c r="DO101" s="74">
        <f t="shared" si="301"/>
        <v>5670</v>
      </c>
      <c r="DP101" s="66">
        <f t="shared" si="262"/>
        <v>61.453620689655175</v>
      </c>
      <c r="DQ101" s="66">
        <f t="shared" si="313"/>
        <v>61.254201058201048</v>
      </c>
      <c r="DR101" s="66" t="e">
        <f>DR100+CE101</f>
        <v>#NUM!</v>
      </c>
      <c r="DS101" s="96" t="e">
        <f t="shared" ref="DS101:DS164" si="315">DS100+CF101</f>
        <v>#NUM!</v>
      </c>
      <c r="DT101" s="66" t="e">
        <f t="shared" ref="DT101:DT164" si="316">DS101/60</f>
        <v>#NUM!</v>
      </c>
      <c r="DU101" s="66" t="e">
        <f t="shared" ref="DU101:DU164" si="317">DR101+DT101</f>
        <v>#NUM!</v>
      </c>
      <c r="DV101" s="66" t="e">
        <f t="shared" si="289"/>
        <v>#NUM!</v>
      </c>
      <c r="DW101" s="66" t="e">
        <f t="shared" si="254"/>
        <v>#NUM!</v>
      </c>
      <c r="DX101" s="66"/>
      <c r="DY101" s="66">
        <f t="shared" si="245"/>
        <v>0</v>
      </c>
      <c r="DZ101" s="66">
        <f t="shared" si="242"/>
        <v>0</v>
      </c>
      <c r="EA101" s="66" t="e">
        <f t="shared" si="246"/>
        <v>#NUM!</v>
      </c>
      <c r="EB101" s="66">
        <f t="shared" si="247"/>
        <v>0</v>
      </c>
      <c r="EC101" s="66">
        <f t="shared" si="302"/>
        <v>64</v>
      </c>
      <c r="ED101" s="66">
        <f t="shared" si="303"/>
        <v>1454</v>
      </c>
      <c r="EE101" s="66">
        <f t="shared" si="304"/>
        <v>24.233333333333334</v>
      </c>
      <c r="EF101" s="66">
        <f t="shared" si="305"/>
        <v>88.233333333333334</v>
      </c>
      <c r="EG101" s="66">
        <f t="shared" si="306"/>
        <v>1.8006802721088435</v>
      </c>
      <c r="EH101" s="66">
        <f t="shared" si="307"/>
        <v>1</v>
      </c>
      <c r="EI101" s="66">
        <f t="shared" si="308"/>
        <v>0.80068027210884352</v>
      </c>
      <c r="EJ101" s="66">
        <f t="shared" si="309"/>
        <v>48.04081632653061</v>
      </c>
      <c r="EK101" s="66">
        <f t="shared" si="310"/>
        <v>49</v>
      </c>
      <c r="EL101" s="66">
        <f t="shared" si="311"/>
        <v>1</v>
      </c>
      <c r="EM101" s="66">
        <f t="shared" si="312"/>
        <v>49</v>
      </c>
      <c r="EN101" s="66"/>
      <c r="EO101" s="66"/>
      <c r="EP101" s="66"/>
      <c r="EQ101" s="66"/>
      <c r="ER101" s="66"/>
      <c r="ES101" s="66"/>
      <c r="ET101" s="66"/>
      <c r="EU101" s="66"/>
      <c r="EV101" s="66"/>
      <c r="EW101" s="66"/>
      <c r="EX101" s="66"/>
      <c r="EY101" s="66"/>
      <c r="EZ101" s="66"/>
      <c r="FA101" s="66"/>
      <c r="FB101" s="66"/>
      <c r="FC101" s="66"/>
      <c r="FD101" s="66"/>
    </row>
    <row r="102" spans="1:165">
      <c r="A102" s="175">
        <v>101</v>
      </c>
      <c r="B102" s="166">
        <v>50</v>
      </c>
      <c r="C102" s="94">
        <v>40750</v>
      </c>
      <c r="D102" s="93">
        <f t="shared" si="175"/>
        <v>7</v>
      </c>
      <c r="E102" s="9" t="s">
        <v>286</v>
      </c>
      <c r="F102" s="166">
        <v>6</v>
      </c>
      <c r="G102" s="10" t="s">
        <v>287</v>
      </c>
      <c r="H102" s="10" t="s">
        <v>288</v>
      </c>
      <c r="I102" s="508" t="s">
        <v>291</v>
      </c>
      <c r="J102" s="11">
        <v>0.55208333333333337</v>
      </c>
      <c r="K102" s="73">
        <v>3609.95</v>
      </c>
      <c r="L102" s="10" t="s">
        <v>33</v>
      </c>
      <c r="M102" s="166">
        <v>58</v>
      </c>
      <c r="N102" s="166">
        <v>1</v>
      </c>
      <c r="O102" s="10" t="s">
        <v>260</v>
      </c>
      <c r="P102" s="11">
        <v>0.55208333333333337</v>
      </c>
      <c r="Q102" s="11">
        <v>0.55208333333333337</v>
      </c>
      <c r="R102" s="12">
        <f t="shared" si="176"/>
        <v>0</v>
      </c>
      <c r="S102" s="13">
        <f t="shared" si="177"/>
        <v>0</v>
      </c>
      <c r="T102" s="13">
        <f t="shared" si="178"/>
        <v>0</v>
      </c>
      <c r="U102" s="11">
        <v>0.55694444444444446</v>
      </c>
      <c r="V102" s="12">
        <f t="shared" si="179"/>
        <v>4.8611111111110938E-3</v>
      </c>
      <c r="W102" s="13">
        <f t="shared" si="180"/>
        <v>0</v>
      </c>
      <c r="X102" s="13">
        <f t="shared" si="181"/>
        <v>7</v>
      </c>
      <c r="Y102" s="11">
        <v>0.55902777777777779</v>
      </c>
      <c r="Z102" s="12">
        <f t="shared" si="182"/>
        <v>2.0833333333333259E-3</v>
      </c>
      <c r="AA102" s="13">
        <f t="shared" si="183"/>
        <v>0</v>
      </c>
      <c r="AB102" s="13">
        <f t="shared" si="184"/>
        <v>3</v>
      </c>
      <c r="AC102" s="11">
        <v>0.56597222222222221</v>
      </c>
      <c r="AD102" s="12">
        <f t="shared" si="185"/>
        <v>6.9444444444444198E-3</v>
      </c>
      <c r="AE102" s="13">
        <f t="shared" si="186"/>
        <v>0</v>
      </c>
      <c r="AF102" s="13">
        <f t="shared" si="187"/>
        <v>10</v>
      </c>
      <c r="AG102" s="11">
        <v>0.56944444444444442</v>
      </c>
      <c r="AH102" s="11">
        <v>0.63888888888888895</v>
      </c>
      <c r="AI102" s="12">
        <f t="shared" si="188"/>
        <v>6.9444444444444531E-2</v>
      </c>
      <c r="AJ102" s="90">
        <f t="shared" si="189"/>
        <v>1</v>
      </c>
      <c r="AK102" s="90">
        <f t="shared" si="190"/>
        <v>40</v>
      </c>
      <c r="AL102" s="11">
        <v>0.56944444444444442</v>
      </c>
      <c r="AM102" s="11">
        <v>0.63888888888888895</v>
      </c>
      <c r="AN102" s="12">
        <f t="shared" si="191"/>
        <v>6.9444444444444531E-2</v>
      </c>
      <c r="AO102" s="13">
        <f t="shared" si="192"/>
        <v>1</v>
      </c>
      <c r="AP102" s="13">
        <f t="shared" si="193"/>
        <v>40</v>
      </c>
      <c r="AQ102" s="11">
        <v>0.64583333333333337</v>
      </c>
      <c r="AR102" s="12">
        <f t="shared" si="194"/>
        <v>6.9444444444444198E-3</v>
      </c>
      <c r="AS102" s="90">
        <f t="shared" si="195"/>
        <v>0</v>
      </c>
      <c r="AT102" s="13">
        <f t="shared" si="196"/>
        <v>10</v>
      </c>
      <c r="AU102" s="11">
        <v>0.85138888888888886</v>
      </c>
      <c r="AV102" s="12">
        <f t="shared" si="197"/>
        <v>0.20555555555555549</v>
      </c>
      <c r="AW102" s="13">
        <f t="shared" si="198"/>
        <v>4</v>
      </c>
      <c r="AX102" s="13">
        <f t="shared" si="199"/>
        <v>56</v>
      </c>
      <c r="AY102" s="11">
        <v>0.9472222222222223</v>
      </c>
      <c r="AZ102" s="12">
        <f t="shared" si="200"/>
        <v>9.5833333333333437E-2</v>
      </c>
      <c r="BA102" s="90">
        <f t="shared" si="201"/>
        <v>2</v>
      </c>
      <c r="BB102" s="90">
        <f t="shared" si="202"/>
        <v>18</v>
      </c>
      <c r="BC102" s="11">
        <v>0.85416666666666663</v>
      </c>
      <c r="BD102" s="11">
        <v>0.95000000000000007</v>
      </c>
      <c r="BE102" s="12">
        <f t="shared" si="203"/>
        <v>9.5833333333333437E-2</v>
      </c>
      <c r="BF102" s="13">
        <f t="shared" si="204"/>
        <v>2</v>
      </c>
      <c r="BG102" s="13">
        <f t="shared" si="205"/>
        <v>18</v>
      </c>
      <c r="BH102" s="11">
        <v>0.875</v>
      </c>
      <c r="BI102" s="68">
        <v>1.0173611111111112</v>
      </c>
      <c r="BJ102" s="91">
        <v>40</v>
      </c>
      <c r="BK102" s="69">
        <f t="shared" si="148"/>
        <v>0.14236111111111116</v>
      </c>
      <c r="BL102" s="13">
        <f t="shared" si="149"/>
        <v>3</v>
      </c>
      <c r="BM102" s="13">
        <f t="shared" si="150"/>
        <v>25</v>
      </c>
      <c r="BN102" s="11">
        <v>1.0243055555555556</v>
      </c>
      <c r="BO102" s="12">
        <f t="shared" si="206"/>
        <v>7.4305555555555514E-2</v>
      </c>
      <c r="BP102" s="90">
        <f t="shared" si="207"/>
        <v>1</v>
      </c>
      <c r="BQ102" s="90">
        <f t="shared" si="208"/>
        <v>47</v>
      </c>
      <c r="BR102" s="11">
        <v>1.0381944444444444</v>
      </c>
      <c r="BS102" s="12">
        <f t="shared" si="209"/>
        <v>1.388888888888884E-2</v>
      </c>
      <c r="BT102" s="90">
        <f t="shared" si="210"/>
        <v>0</v>
      </c>
      <c r="BU102" s="90">
        <f t="shared" si="211"/>
        <v>20</v>
      </c>
      <c r="BV102" s="11">
        <v>1.0381944444444444</v>
      </c>
      <c r="BW102" s="11">
        <v>1.0416666666666667</v>
      </c>
      <c r="BX102" s="12">
        <f t="shared" si="212"/>
        <v>3.4722222222223209E-3</v>
      </c>
      <c r="BY102" s="13">
        <f t="shared" si="213"/>
        <v>0</v>
      </c>
      <c r="BZ102" s="13">
        <f t="shared" si="214"/>
        <v>5</v>
      </c>
      <c r="CA102" s="12">
        <f t="shared" si="215"/>
        <v>0.48958333333333337</v>
      </c>
      <c r="CB102" s="13">
        <f t="shared" si="216"/>
        <v>11</v>
      </c>
      <c r="CC102" s="13">
        <f t="shared" si="217"/>
        <v>45</v>
      </c>
      <c r="CD102" s="12">
        <f t="shared" si="147"/>
        <v>0.10208333333333319</v>
      </c>
      <c r="CE102" s="13">
        <f t="shared" si="218"/>
        <v>2</v>
      </c>
      <c r="CF102" s="13">
        <f t="shared" si="219"/>
        <v>27</v>
      </c>
      <c r="CG102" s="12">
        <f t="shared" si="252"/>
        <v>6.9444444444444531E-2</v>
      </c>
      <c r="CH102" s="13">
        <f t="shared" si="220"/>
        <v>1</v>
      </c>
      <c r="CI102" s="13">
        <f t="shared" si="221"/>
        <v>40</v>
      </c>
      <c r="CJ102" s="12">
        <f t="shared" si="253"/>
        <v>9.5833333333333437E-2</v>
      </c>
      <c r="CK102" s="13">
        <f t="shared" si="222"/>
        <v>2</v>
      </c>
      <c r="CL102" s="13">
        <f t="shared" si="223"/>
        <v>18</v>
      </c>
      <c r="CM102" s="69">
        <f t="shared" si="151"/>
        <v>0.14236111111111116</v>
      </c>
      <c r="CN102" s="70">
        <f t="shared" si="152"/>
        <v>3</v>
      </c>
      <c r="CO102" s="13">
        <f t="shared" si="153"/>
        <v>25</v>
      </c>
      <c r="CP102" s="12">
        <f t="shared" si="224"/>
        <v>7.1527777777777884E-2</v>
      </c>
      <c r="CQ102" s="13">
        <f t="shared" si="225"/>
        <v>1</v>
      </c>
      <c r="CR102" s="13">
        <f t="shared" si="226"/>
        <v>43</v>
      </c>
      <c r="CS102" s="11">
        <v>0</v>
      </c>
      <c r="CT102" s="13">
        <f t="shared" si="227"/>
        <v>0</v>
      </c>
      <c r="CU102" s="13">
        <f t="shared" si="228"/>
        <v>0</v>
      </c>
      <c r="CV102" s="11">
        <v>0</v>
      </c>
      <c r="CW102" s="13">
        <f t="shared" si="229"/>
        <v>0</v>
      </c>
      <c r="CX102" s="13">
        <f t="shared" si="230"/>
        <v>0</v>
      </c>
      <c r="CY102" s="11">
        <v>0</v>
      </c>
      <c r="CZ102" s="13">
        <f t="shared" si="231"/>
        <v>0</v>
      </c>
      <c r="DA102" s="13">
        <f t="shared" si="232"/>
        <v>0</v>
      </c>
      <c r="DB102" s="11">
        <v>0</v>
      </c>
      <c r="DC102" s="13">
        <f t="shared" si="233"/>
        <v>0</v>
      </c>
      <c r="DD102" s="13">
        <f t="shared" si="234"/>
        <v>0</v>
      </c>
      <c r="DE102" s="11">
        <v>0</v>
      </c>
      <c r="DF102" s="13">
        <f t="shared" si="235"/>
        <v>0</v>
      </c>
      <c r="DG102" s="13">
        <f t="shared" si="236"/>
        <v>0</v>
      </c>
      <c r="DH102" s="11">
        <v>2.4305555555555556E-2</v>
      </c>
      <c r="DI102" s="13">
        <f t="shared" si="237"/>
        <v>0</v>
      </c>
      <c r="DJ102" s="13">
        <f t="shared" si="238"/>
        <v>35</v>
      </c>
      <c r="DK102" s="11">
        <v>0</v>
      </c>
      <c r="DL102" s="35">
        <f t="shared" si="239"/>
        <v>0</v>
      </c>
      <c r="DM102" s="61">
        <f t="shared" si="240"/>
        <v>0</v>
      </c>
      <c r="DN102" s="66">
        <f t="shared" si="314"/>
        <v>350921.26999999996</v>
      </c>
      <c r="DO102" s="74">
        <f t="shared" si="301"/>
        <v>5728</v>
      </c>
      <c r="DP102" s="66">
        <f t="shared" si="262"/>
        <v>62.240517241379308</v>
      </c>
      <c r="DQ102" s="66">
        <f t="shared" si="313"/>
        <v>61.264188198324014</v>
      </c>
      <c r="DR102" s="66" t="e">
        <f t="shared" ref="DR102:DR164" si="318">DR101+CE102</f>
        <v>#NUM!</v>
      </c>
      <c r="DS102" s="96" t="e">
        <f t="shared" si="315"/>
        <v>#NUM!</v>
      </c>
      <c r="DT102" s="66" t="e">
        <f t="shared" si="316"/>
        <v>#NUM!</v>
      </c>
      <c r="DU102" s="66" t="e">
        <f t="shared" si="317"/>
        <v>#NUM!</v>
      </c>
      <c r="DV102" s="66" t="e">
        <f t="shared" si="289"/>
        <v>#NUM!</v>
      </c>
      <c r="DW102" s="66" t="e">
        <f t="shared" si="254"/>
        <v>#NUM!</v>
      </c>
      <c r="DX102" s="66"/>
      <c r="DY102" s="66">
        <f t="shared" si="245"/>
        <v>0</v>
      </c>
      <c r="DZ102" s="66">
        <f t="shared" si="242"/>
        <v>0</v>
      </c>
      <c r="EA102" s="66" t="e">
        <f t="shared" si="246"/>
        <v>#NUM!</v>
      </c>
      <c r="EB102" s="66">
        <f t="shared" si="247"/>
        <v>0</v>
      </c>
      <c r="EC102" s="66">
        <f t="shared" si="302"/>
        <v>65</v>
      </c>
      <c r="ED102" s="66">
        <f t="shared" si="303"/>
        <v>1494</v>
      </c>
      <c r="EE102" s="66">
        <f t="shared" si="304"/>
        <v>24.9</v>
      </c>
      <c r="EF102" s="66">
        <f t="shared" si="305"/>
        <v>89.9</v>
      </c>
      <c r="EG102" s="66">
        <f t="shared" si="306"/>
        <v>1.798</v>
      </c>
      <c r="EH102" s="66">
        <f t="shared" si="307"/>
        <v>1</v>
      </c>
      <c r="EI102" s="66">
        <f t="shared" si="308"/>
        <v>0.79800000000000004</v>
      </c>
      <c r="EJ102" s="66">
        <f t="shared" si="309"/>
        <v>47.88</v>
      </c>
      <c r="EK102" s="66">
        <f t="shared" si="310"/>
        <v>48</v>
      </c>
      <c r="EL102" s="66">
        <f t="shared" si="311"/>
        <v>1</v>
      </c>
      <c r="EM102" s="66">
        <f t="shared" si="312"/>
        <v>48</v>
      </c>
      <c r="EN102" s="66"/>
      <c r="EO102" s="66"/>
      <c r="EP102" s="66"/>
      <c r="EQ102" s="66"/>
      <c r="ER102" s="66"/>
      <c r="ES102" s="66"/>
      <c r="ET102" s="66"/>
      <c r="EU102" s="66"/>
      <c r="EV102" s="66"/>
      <c r="EW102" s="66"/>
      <c r="EX102" s="66"/>
      <c r="EY102" s="66"/>
      <c r="EZ102" s="66"/>
      <c r="FA102" s="66"/>
      <c r="FB102" s="66"/>
      <c r="FC102" s="66"/>
      <c r="FD102" s="66"/>
    </row>
    <row r="103" spans="1:165">
      <c r="A103" s="199">
        <v>102</v>
      </c>
      <c r="B103" s="166">
        <v>51</v>
      </c>
      <c r="C103" s="94">
        <v>40751</v>
      </c>
      <c r="D103" s="93">
        <f t="shared" si="175"/>
        <v>7</v>
      </c>
      <c r="E103" s="9" t="s">
        <v>39</v>
      </c>
      <c r="F103" s="166">
        <v>30</v>
      </c>
      <c r="G103" s="10" t="s">
        <v>38</v>
      </c>
      <c r="H103" s="10" t="s">
        <v>406</v>
      </c>
      <c r="I103" s="10" t="s">
        <v>400</v>
      </c>
      <c r="J103" s="11">
        <v>0.37152777777777773</v>
      </c>
      <c r="K103" s="73">
        <v>3668.73</v>
      </c>
      <c r="L103" s="65" t="s">
        <v>34</v>
      </c>
      <c r="M103" s="166">
        <v>59</v>
      </c>
      <c r="N103" s="166">
        <v>0</v>
      </c>
      <c r="O103" s="10" t="s">
        <v>260</v>
      </c>
      <c r="P103" s="11">
        <v>0.37152777777777773</v>
      </c>
      <c r="Q103" s="11">
        <v>0.37152777777777773</v>
      </c>
      <c r="R103" s="12">
        <f t="shared" si="176"/>
        <v>0</v>
      </c>
      <c r="S103" s="13">
        <f t="shared" si="177"/>
        <v>0</v>
      </c>
      <c r="T103" s="13">
        <f t="shared" si="178"/>
        <v>0</v>
      </c>
      <c r="U103" s="11">
        <v>0.37847222222222227</v>
      </c>
      <c r="V103" s="12">
        <f t="shared" si="179"/>
        <v>6.9444444444445308E-3</v>
      </c>
      <c r="W103" s="13">
        <f t="shared" si="180"/>
        <v>0</v>
      </c>
      <c r="X103" s="13">
        <f t="shared" si="181"/>
        <v>10</v>
      </c>
      <c r="Y103" s="11">
        <v>0.3833333333333333</v>
      </c>
      <c r="Z103" s="12">
        <f t="shared" si="182"/>
        <v>4.8611111111110383E-3</v>
      </c>
      <c r="AA103" s="13">
        <f t="shared" si="183"/>
        <v>0</v>
      </c>
      <c r="AB103" s="13">
        <f t="shared" si="184"/>
        <v>7</v>
      </c>
      <c r="AC103" s="11">
        <v>0.39583333333333331</v>
      </c>
      <c r="AD103" s="12">
        <f t="shared" si="185"/>
        <v>1.2500000000000011E-2</v>
      </c>
      <c r="AE103" s="13">
        <f t="shared" si="186"/>
        <v>0</v>
      </c>
      <c r="AF103" s="13">
        <f t="shared" si="187"/>
        <v>18</v>
      </c>
      <c r="AG103" s="11">
        <v>0.39583333333333331</v>
      </c>
      <c r="AH103" s="11">
        <v>0.39583333333333331</v>
      </c>
      <c r="AI103" s="12">
        <f t="shared" si="188"/>
        <v>0</v>
      </c>
      <c r="AJ103" s="90">
        <f t="shared" si="189"/>
        <v>0</v>
      </c>
      <c r="AK103" s="90">
        <f t="shared" si="190"/>
        <v>0</v>
      </c>
      <c r="AL103" s="11">
        <v>0.39583333333333331</v>
      </c>
      <c r="AM103" s="11">
        <v>0.40277777777777773</v>
      </c>
      <c r="AN103" s="12">
        <f t="shared" si="191"/>
        <v>6.9444444444444198E-3</v>
      </c>
      <c r="AO103" s="13">
        <f t="shared" si="192"/>
        <v>0</v>
      </c>
      <c r="AP103" s="13">
        <f t="shared" si="193"/>
        <v>10</v>
      </c>
      <c r="AQ103" s="11">
        <v>0.40347222222222223</v>
      </c>
      <c r="AR103" s="12">
        <f t="shared" si="194"/>
        <v>7.6388888888889173E-3</v>
      </c>
      <c r="AS103" s="90">
        <f t="shared" si="195"/>
        <v>0</v>
      </c>
      <c r="AT103" s="13">
        <f t="shared" si="196"/>
        <v>11</v>
      </c>
      <c r="AU103" s="11">
        <v>0.41388888888888892</v>
      </c>
      <c r="AV103" s="12">
        <f t="shared" si="197"/>
        <v>1.0416666666666685E-2</v>
      </c>
      <c r="AW103" s="13">
        <f t="shared" si="198"/>
        <v>0</v>
      </c>
      <c r="AX103" s="13">
        <f t="shared" si="199"/>
        <v>15</v>
      </c>
      <c r="AY103" s="11">
        <v>0.49305555555555558</v>
      </c>
      <c r="AZ103" s="12">
        <f t="shared" si="200"/>
        <v>7.9166666666666663E-2</v>
      </c>
      <c r="BA103" s="90">
        <f t="shared" si="201"/>
        <v>1</v>
      </c>
      <c r="BB103" s="90">
        <f t="shared" si="202"/>
        <v>54</v>
      </c>
      <c r="BC103" s="11">
        <v>0.41666666666666669</v>
      </c>
      <c r="BD103" s="11">
        <v>0.5</v>
      </c>
      <c r="BE103" s="12">
        <f t="shared" si="203"/>
        <v>8.3333333333333315E-2</v>
      </c>
      <c r="BF103" s="13">
        <f t="shared" si="204"/>
        <v>2</v>
      </c>
      <c r="BG103" s="13">
        <f t="shared" si="205"/>
        <v>0</v>
      </c>
      <c r="BH103" s="11">
        <v>0.44791666666666669</v>
      </c>
      <c r="BI103" s="68">
        <v>0.66666666666666663</v>
      </c>
      <c r="BJ103" s="91">
        <v>41</v>
      </c>
      <c r="BK103" s="69">
        <f t="shared" si="148"/>
        <v>0.21874999999999994</v>
      </c>
      <c r="BL103" s="13">
        <f t="shared" si="149"/>
        <v>5</v>
      </c>
      <c r="BM103" s="13">
        <f t="shared" si="150"/>
        <v>15</v>
      </c>
      <c r="BN103" s="11">
        <v>0.68055555555555547</v>
      </c>
      <c r="BO103" s="12">
        <f t="shared" si="206"/>
        <v>0.18055555555555547</v>
      </c>
      <c r="BP103" s="90">
        <f t="shared" si="207"/>
        <v>4</v>
      </c>
      <c r="BQ103" s="90">
        <f t="shared" si="208"/>
        <v>20</v>
      </c>
      <c r="BR103" s="11">
        <v>0.68402777777777779</v>
      </c>
      <c r="BS103" s="12">
        <f t="shared" si="209"/>
        <v>3.4722222222223209E-3</v>
      </c>
      <c r="BT103" s="90">
        <f t="shared" si="210"/>
        <v>0</v>
      </c>
      <c r="BU103" s="90">
        <f t="shared" si="211"/>
        <v>5</v>
      </c>
      <c r="BV103" s="11">
        <v>0.68402777777777779</v>
      </c>
      <c r="BW103" s="11">
        <v>0.6875</v>
      </c>
      <c r="BX103" s="12">
        <f t="shared" si="212"/>
        <v>3.4722222222222099E-3</v>
      </c>
      <c r="BY103" s="13">
        <f t="shared" si="213"/>
        <v>0</v>
      </c>
      <c r="BZ103" s="13">
        <f t="shared" si="214"/>
        <v>5</v>
      </c>
      <c r="CA103" s="12">
        <f t="shared" si="215"/>
        <v>0.31597222222222227</v>
      </c>
      <c r="CB103" s="13">
        <f t="shared" si="216"/>
        <v>7</v>
      </c>
      <c r="CC103" s="13">
        <f t="shared" si="217"/>
        <v>35</v>
      </c>
      <c r="CD103" s="12">
        <f t="shared" si="147"/>
        <v>0.20416666666666672</v>
      </c>
      <c r="CE103" s="13">
        <f t="shared" si="218"/>
        <v>4</v>
      </c>
      <c r="CF103" s="13">
        <f t="shared" si="219"/>
        <v>54</v>
      </c>
      <c r="CG103" s="12">
        <f t="shared" si="252"/>
        <v>0</v>
      </c>
      <c r="CH103" s="13">
        <f t="shared" si="220"/>
        <v>0</v>
      </c>
      <c r="CI103" s="13">
        <f t="shared" si="221"/>
        <v>0</v>
      </c>
      <c r="CJ103" s="12">
        <f t="shared" si="253"/>
        <v>7.9166666666666663E-2</v>
      </c>
      <c r="CK103" s="13">
        <f t="shared" si="222"/>
        <v>1</v>
      </c>
      <c r="CL103" s="13">
        <f t="shared" si="223"/>
        <v>54</v>
      </c>
      <c r="CM103" s="69">
        <f t="shared" si="151"/>
        <v>0.21874999999999994</v>
      </c>
      <c r="CN103" s="70">
        <f t="shared" si="152"/>
        <v>5</v>
      </c>
      <c r="CO103" s="13">
        <f t="shared" si="153"/>
        <v>15</v>
      </c>
      <c r="CP103" s="12">
        <f t="shared" si="224"/>
        <v>5.347222222222222E-2</v>
      </c>
      <c r="CQ103" s="13">
        <f t="shared" si="225"/>
        <v>1</v>
      </c>
      <c r="CR103" s="13">
        <f t="shared" si="226"/>
        <v>17</v>
      </c>
      <c r="CS103" s="11">
        <v>0</v>
      </c>
      <c r="CT103" s="13">
        <f t="shared" si="227"/>
        <v>0</v>
      </c>
      <c r="CU103" s="13">
        <f t="shared" si="228"/>
        <v>0</v>
      </c>
      <c r="CV103" s="11">
        <v>1.5277777777777777E-2</v>
      </c>
      <c r="CW103" s="13">
        <f t="shared" si="229"/>
        <v>0</v>
      </c>
      <c r="CX103" s="13">
        <f t="shared" si="230"/>
        <v>22</v>
      </c>
      <c r="CY103" s="11">
        <v>0</v>
      </c>
      <c r="CZ103" s="13">
        <f t="shared" si="231"/>
        <v>0</v>
      </c>
      <c r="DA103" s="13">
        <f t="shared" si="232"/>
        <v>0</v>
      </c>
      <c r="DB103" s="11">
        <v>0</v>
      </c>
      <c r="DC103" s="13">
        <f t="shared" si="233"/>
        <v>0</v>
      </c>
      <c r="DD103" s="13">
        <f t="shared" si="234"/>
        <v>0</v>
      </c>
      <c r="DE103" s="11">
        <v>1.0416666666666666E-2</v>
      </c>
      <c r="DF103" s="13">
        <f t="shared" si="235"/>
        <v>0</v>
      </c>
      <c r="DG103" s="13">
        <f t="shared" si="236"/>
        <v>15</v>
      </c>
      <c r="DH103" s="11">
        <v>0</v>
      </c>
      <c r="DI103" s="13">
        <f t="shared" si="237"/>
        <v>0</v>
      </c>
      <c r="DJ103" s="13">
        <f t="shared" si="238"/>
        <v>0</v>
      </c>
      <c r="DK103" s="11">
        <v>0</v>
      </c>
      <c r="DL103" s="35">
        <f t="shared" si="239"/>
        <v>0</v>
      </c>
      <c r="DM103" s="61">
        <f t="shared" si="240"/>
        <v>0</v>
      </c>
      <c r="DN103" s="66">
        <f t="shared" si="314"/>
        <v>354589.99999999994</v>
      </c>
      <c r="DO103" s="74">
        <f t="shared" si="301"/>
        <v>5787</v>
      </c>
      <c r="DP103" s="66">
        <f t="shared" si="262"/>
        <v>62.18186440677966</v>
      </c>
      <c r="DQ103" s="66">
        <f t="shared" si="313"/>
        <v>61.273544150682554</v>
      </c>
      <c r="DR103" s="66" t="e">
        <f t="shared" si="318"/>
        <v>#NUM!</v>
      </c>
      <c r="DS103" s="96" t="e">
        <f t="shared" si="315"/>
        <v>#NUM!</v>
      </c>
      <c r="DT103" s="66" t="e">
        <f t="shared" si="316"/>
        <v>#NUM!</v>
      </c>
      <c r="DU103" s="66" t="e">
        <f t="shared" si="317"/>
        <v>#NUM!</v>
      </c>
      <c r="DV103" s="66" t="e">
        <f t="shared" si="289"/>
        <v>#NUM!</v>
      </c>
      <c r="DW103" s="66" t="e">
        <f t="shared" si="254"/>
        <v>#NUM!</v>
      </c>
      <c r="DX103" s="66"/>
      <c r="DY103" s="66">
        <f t="shared" si="245"/>
        <v>0</v>
      </c>
      <c r="DZ103" s="66">
        <f t="shared" si="242"/>
        <v>0</v>
      </c>
      <c r="EA103" s="66" t="e">
        <f t="shared" si="246"/>
        <v>#NUM!</v>
      </c>
      <c r="EB103" s="66">
        <f t="shared" si="247"/>
        <v>0</v>
      </c>
      <c r="EC103" s="66">
        <f t="shared" si="302"/>
        <v>65</v>
      </c>
      <c r="ED103" s="66">
        <f t="shared" si="303"/>
        <v>1494</v>
      </c>
      <c r="EE103" s="66">
        <f t="shared" si="304"/>
        <v>24.9</v>
      </c>
      <c r="EF103" s="66">
        <f t="shared" si="305"/>
        <v>89.9</v>
      </c>
      <c r="EG103" s="66">
        <f t="shared" si="306"/>
        <v>1.7627450980392159</v>
      </c>
      <c r="EH103" s="66">
        <f t="shared" si="307"/>
        <v>1</v>
      </c>
      <c r="EI103" s="66">
        <f t="shared" si="308"/>
        <v>0.76274509803921586</v>
      </c>
      <c r="EJ103" s="66">
        <f t="shared" si="309"/>
        <v>45.764705882352949</v>
      </c>
      <c r="EK103" s="66">
        <f t="shared" si="310"/>
        <v>46</v>
      </c>
      <c r="EL103" s="66">
        <f t="shared" si="311"/>
        <v>1</v>
      </c>
      <c r="EM103" s="66">
        <f t="shared" si="312"/>
        <v>46</v>
      </c>
      <c r="EN103" s="66"/>
      <c r="EO103" s="66"/>
      <c r="EP103" s="66"/>
      <c r="EQ103" s="66"/>
      <c r="ER103" s="66"/>
      <c r="ES103" s="66"/>
      <c r="ET103" s="66"/>
      <c r="EU103" s="66"/>
      <c r="EV103" s="66"/>
      <c r="EW103" s="66"/>
      <c r="EX103" s="66"/>
      <c r="EY103" s="66"/>
      <c r="EZ103" s="66"/>
      <c r="FA103" s="66"/>
      <c r="FB103" s="66"/>
      <c r="FC103" s="66"/>
      <c r="FD103" s="66"/>
    </row>
    <row r="104" spans="1:165" ht="45">
      <c r="A104" s="175">
        <v>103</v>
      </c>
      <c r="B104" s="166">
        <v>52</v>
      </c>
      <c r="C104" s="94">
        <v>40751</v>
      </c>
      <c r="D104" s="93">
        <f t="shared" si="175"/>
        <v>7</v>
      </c>
      <c r="E104" s="9" t="s">
        <v>39</v>
      </c>
      <c r="F104" s="166">
        <v>31</v>
      </c>
      <c r="G104" s="10" t="s">
        <v>38</v>
      </c>
      <c r="H104" s="10" t="s">
        <v>405</v>
      </c>
      <c r="I104" s="10" t="s">
        <v>404</v>
      </c>
      <c r="J104" s="11">
        <v>0.46875</v>
      </c>
      <c r="K104" s="73">
        <v>3480.32</v>
      </c>
      <c r="L104" s="10" t="s">
        <v>299</v>
      </c>
      <c r="M104" s="166">
        <v>57</v>
      </c>
      <c r="N104" s="166">
        <v>2</v>
      </c>
      <c r="O104" s="10" t="s">
        <v>182</v>
      </c>
      <c r="P104" s="11">
        <v>0.46875</v>
      </c>
      <c r="Q104" s="11">
        <v>0.46875</v>
      </c>
      <c r="R104" s="12">
        <f t="shared" si="176"/>
        <v>0</v>
      </c>
      <c r="S104" s="13">
        <f t="shared" si="177"/>
        <v>0</v>
      </c>
      <c r="T104" s="13">
        <f t="shared" si="178"/>
        <v>0</v>
      </c>
      <c r="U104" s="11">
        <v>0.47569444444444442</v>
      </c>
      <c r="V104" s="12">
        <f t="shared" si="179"/>
        <v>6.9444444444444198E-3</v>
      </c>
      <c r="W104" s="13">
        <f t="shared" si="180"/>
        <v>0</v>
      </c>
      <c r="X104" s="13">
        <f t="shared" si="181"/>
        <v>10</v>
      </c>
      <c r="Y104" s="11">
        <v>0.47847222222222219</v>
      </c>
      <c r="Z104" s="12">
        <f t="shared" si="182"/>
        <v>2.7777777777777679E-3</v>
      </c>
      <c r="AA104" s="13">
        <f t="shared" si="183"/>
        <v>0</v>
      </c>
      <c r="AB104" s="13">
        <f t="shared" si="184"/>
        <v>4</v>
      </c>
      <c r="AC104" s="11">
        <v>0.4861111111111111</v>
      </c>
      <c r="AD104" s="12">
        <f t="shared" si="185"/>
        <v>7.6388888888889173E-3</v>
      </c>
      <c r="AE104" s="13">
        <f t="shared" si="186"/>
        <v>0</v>
      </c>
      <c r="AF104" s="13">
        <f t="shared" si="187"/>
        <v>11</v>
      </c>
      <c r="AG104" s="11">
        <v>0.4861111111111111</v>
      </c>
      <c r="AH104" s="11">
        <v>0.4861111111111111</v>
      </c>
      <c r="AI104" s="12">
        <f t="shared" si="188"/>
        <v>0</v>
      </c>
      <c r="AJ104" s="90">
        <f t="shared" si="189"/>
        <v>0</v>
      </c>
      <c r="AK104" s="90">
        <f t="shared" si="190"/>
        <v>0</v>
      </c>
      <c r="AL104" s="11">
        <v>0.4861111111111111</v>
      </c>
      <c r="AM104" s="11">
        <v>0.48958333333333331</v>
      </c>
      <c r="AN104" s="12">
        <f t="shared" si="191"/>
        <v>3.4722222222222099E-3</v>
      </c>
      <c r="AO104" s="13">
        <f t="shared" si="192"/>
        <v>0</v>
      </c>
      <c r="AP104" s="13">
        <f t="shared" si="193"/>
        <v>5</v>
      </c>
      <c r="AQ104" s="11">
        <v>0.49027777777777781</v>
      </c>
      <c r="AR104" s="12">
        <f t="shared" si="194"/>
        <v>4.1666666666667074E-3</v>
      </c>
      <c r="AS104" s="90">
        <f t="shared" si="195"/>
        <v>0</v>
      </c>
      <c r="AT104" s="13">
        <f t="shared" si="196"/>
        <v>6</v>
      </c>
      <c r="AU104" s="11">
        <v>0.5229166666666667</v>
      </c>
      <c r="AV104" s="12">
        <f t="shared" si="197"/>
        <v>3.2638888888888884E-2</v>
      </c>
      <c r="AW104" s="13">
        <f t="shared" si="198"/>
        <v>0</v>
      </c>
      <c r="AX104" s="13">
        <f t="shared" si="199"/>
        <v>47</v>
      </c>
      <c r="AY104" s="11">
        <v>0.67569444444444438</v>
      </c>
      <c r="AZ104" s="12">
        <f t="shared" si="200"/>
        <v>0.15277777777777768</v>
      </c>
      <c r="BA104" s="90">
        <f t="shared" si="201"/>
        <v>3</v>
      </c>
      <c r="BB104" s="90">
        <f t="shared" si="202"/>
        <v>40</v>
      </c>
      <c r="BC104" s="11">
        <v>0.60763888888888895</v>
      </c>
      <c r="BD104" s="11">
        <v>0.6791666666666667</v>
      </c>
      <c r="BE104" s="12">
        <f t="shared" si="203"/>
        <v>7.1527777777777746E-2</v>
      </c>
      <c r="BF104" s="13">
        <f t="shared" si="204"/>
        <v>1</v>
      </c>
      <c r="BG104" s="13">
        <f t="shared" si="205"/>
        <v>43</v>
      </c>
      <c r="BH104" s="11">
        <v>0.66666666666666663</v>
      </c>
      <c r="BI104" s="68">
        <v>0.875</v>
      </c>
      <c r="BJ104" s="91">
        <v>42</v>
      </c>
      <c r="BK104" s="69">
        <f t="shared" si="148"/>
        <v>0.20833333333333337</v>
      </c>
      <c r="BL104" s="13">
        <f t="shared" ref="BL104:BL167" si="319">HOUR(BK104)</f>
        <v>5</v>
      </c>
      <c r="BM104" s="13">
        <f t="shared" ref="BM104:BM167" si="320">MINUTE(BK104)</f>
        <v>0</v>
      </c>
      <c r="BN104" s="11">
        <v>0.88194444444444453</v>
      </c>
      <c r="BO104" s="12">
        <f t="shared" si="206"/>
        <v>0.20277777777777783</v>
      </c>
      <c r="BP104" s="90">
        <f t="shared" si="207"/>
        <v>4</v>
      </c>
      <c r="BQ104" s="90">
        <f t="shared" si="208"/>
        <v>52</v>
      </c>
      <c r="BR104" s="11">
        <v>0.88750000000000007</v>
      </c>
      <c r="BS104" s="12">
        <f t="shared" si="209"/>
        <v>5.5555555555555358E-3</v>
      </c>
      <c r="BT104" s="90">
        <f t="shared" si="210"/>
        <v>0</v>
      </c>
      <c r="BU104" s="90">
        <f t="shared" si="211"/>
        <v>8</v>
      </c>
      <c r="BV104" s="11">
        <v>0.88750000000000007</v>
      </c>
      <c r="BW104" s="11">
        <v>0.89583333333333337</v>
      </c>
      <c r="BX104" s="12">
        <f t="shared" si="212"/>
        <v>8.3333333333333037E-3</v>
      </c>
      <c r="BY104" s="13">
        <f t="shared" si="213"/>
        <v>0</v>
      </c>
      <c r="BZ104" s="13">
        <f t="shared" si="214"/>
        <v>12</v>
      </c>
      <c r="CA104" s="12">
        <f t="shared" si="215"/>
        <v>0.42708333333333337</v>
      </c>
      <c r="CB104" s="13">
        <f t="shared" si="216"/>
        <v>10</v>
      </c>
      <c r="CC104" s="13">
        <f t="shared" si="217"/>
        <v>15</v>
      </c>
      <c r="CD104" s="12">
        <f t="shared" si="147"/>
        <v>0.22013888888888899</v>
      </c>
      <c r="CE104" s="13">
        <f t="shared" si="218"/>
        <v>5</v>
      </c>
      <c r="CF104" s="13">
        <f t="shared" si="219"/>
        <v>17</v>
      </c>
      <c r="CG104" s="12">
        <f t="shared" si="252"/>
        <v>0</v>
      </c>
      <c r="CH104" s="13">
        <f t="shared" si="220"/>
        <v>0</v>
      </c>
      <c r="CI104" s="13">
        <f t="shared" si="221"/>
        <v>0</v>
      </c>
      <c r="CJ104" s="12">
        <f t="shared" si="253"/>
        <v>0.15277777777777768</v>
      </c>
      <c r="CK104" s="13">
        <f t="shared" si="222"/>
        <v>3</v>
      </c>
      <c r="CL104" s="13">
        <f t="shared" si="223"/>
        <v>40</v>
      </c>
      <c r="CM104" s="69">
        <f t="shared" si="151"/>
        <v>0.20833333333333337</v>
      </c>
      <c r="CN104" s="70">
        <f t="shared" si="152"/>
        <v>5</v>
      </c>
      <c r="CO104" s="13">
        <f t="shared" si="153"/>
        <v>0</v>
      </c>
      <c r="CP104" s="12">
        <f t="shared" si="224"/>
        <v>0.11874999999999991</v>
      </c>
      <c r="CQ104" s="13">
        <f t="shared" si="225"/>
        <v>2</v>
      </c>
      <c r="CR104" s="13">
        <f t="shared" si="226"/>
        <v>51</v>
      </c>
      <c r="CS104" s="11">
        <v>0</v>
      </c>
      <c r="CT104" s="13">
        <f t="shared" si="227"/>
        <v>0</v>
      </c>
      <c r="CU104" s="13">
        <f t="shared" si="228"/>
        <v>0</v>
      </c>
      <c r="CV104" s="11">
        <v>0</v>
      </c>
      <c r="CW104" s="13">
        <f t="shared" si="229"/>
        <v>0</v>
      </c>
      <c r="CX104" s="13">
        <f t="shared" si="230"/>
        <v>0</v>
      </c>
      <c r="CY104" s="11">
        <v>0</v>
      </c>
      <c r="CZ104" s="13">
        <f t="shared" si="231"/>
        <v>0</v>
      </c>
      <c r="DA104" s="13">
        <f t="shared" si="232"/>
        <v>0</v>
      </c>
      <c r="DB104" s="11">
        <v>0</v>
      </c>
      <c r="DC104" s="13">
        <f t="shared" si="233"/>
        <v>0</v>
      </c>
      <c r="DD104" s="13">
        <f t="shared" si="234"/>
        <v>0</v>
      </c>
      <c r="DE104" s="11">
        <v>0</v>
      </c>
      <c r="DF104" s="13">
        <f t="shared" si="235"/>
        <v>0</v>
      </c>
      <c r="DG104" s="13">
        <f t="shared" si="236"/>
        <v>0</v>
      </c>
      <c r="DH104" s="11">
        <v>3.4027777777777775E-2</v>
      </c>
      <c r="DI104" s="13">
        <f t="shared" si="237"/>
        <v>0</v>
      </c>
      <c r="DJ104" s="13">
        <f t="shared" si="238"/>
        <v>49</v>
      </c>
      <c r="DK104" s="11">
        <v>0</v>
      </c>
      <c r="DL104" s="35">
        <f t="shared" si="239"/>
        <v>0</v>
      </c>
      <c r="DM104" s="61">
        <f t="shared" si="240"/>
        <v>0</v>
      </c>
      <c r="DN104" s="66">
        <f t="shared" si="314"/>
        <v>358070.31999999995</v>
      </c>
      <c r="DO104" s="74">
        <f t="shared" ref="DO104:DO125" si="321">DO103+M104</f>
        <v>5844</v>
      </c>
      <c r="DP104" s="66">
        <f t="shared" si="262"/>
        <v>61.058245614035087</v>
      </c>
      <c r="DQ104" s="66">
        <f t="shared" si="313"/>
        <v>61.271444216290206</v>
      </c>
      <c r="DR104" s="66" t="e">
        <f t="shared" si="318"/>
        <v>#NUM!</v>
      </c>
      <c r="DS104" s="96" t="e">
        <f t="shared" si="315"/>
        <v>#NUM!</v>
      </c>
      <c r="DT104" s="66" t="e">
        <f t="shared" si="316"/>
        <v>#NUM!</v>
      </c>
      <c r="DU104" s="66" t="e">
        <f t="shared" si="317"/>
        <v>#NUM!</v>
      </c>
      <c r="DV104" s="66"/>
      <c r="DW104" s="66">
        <f t="shared" si="254"/>
        <v>0</v>
      </c>
      <c r="DX104" s="66"/>
      <c r="DY104" s="66">
        <f t="shared" si="245"/>
        <v>0</v>
      </c>
      <c r="DZ104" s="66">
        <f t="shared" si="242"/>
        <v>0</v>
      </c>
      <c r="EA104" s="66">
        <f t="shared" si="246"/>
        <v>0</v>
      </c>
      <c r="EB104" s="66">
        <f t="shared" si="247"/>
        <v>0</v>
      </c>
      <c r="EC104" s="66">
        <f t="shared" ref="EC104:EC114" si="322">EC103+CH104</f>
        <v>65</v>
      </c>
      <c r="ED104" s="66">
        <f t="shared" ref="ED104:ED114" si="323">ED103+CI104</f>
        <v>1494</v>
      </c>
      <c r="EE104" s="66">
        <f t="shared" ref="EE104:EE114" si="324">ED104/60</f>
        <v>24.9</v>
      </c>
      <c r="EF104" s="66">
        <f t="shared" ref="EF104:EF114" si="325">EC104+EE104</f>
        <v>89.9</v>
      </c>
      <c r="EG104" s="66">
        <f t="shared" ref="EG104:EG114" si="326">EF104/B104</f>
        <v>1.7288461538461539</v>
      </c>
      <c r="EH104" s="66">
        <f t="shared" ref="EH104:EH114" si="327">INT(EG104)</f>
        <v>1</v>
      </c>
      <c r="EI104" s="66">
        <f t="shared" ref="EI104:EI114" si="328">EG104-EH104</f>
        <v>0.72884615384615392</v>
      </c>
      <c r="EJ104" s="66">
        <f t="shared" ref="EJ104:EJ114" si="329">EI104*60</f>
        <v>43.730769230769234</v>
      </c>
      <c r="EK104" s="66">
        <f t="shared" ref="EK104:EK114" si="330">ROUNDUP(EJ104,0.5)</f>
        <v>44</v>
      </c>
      <c r="EL104" s="66">
        <f>EH104</f>
        <v>1</v>
      </c>
      <c r="EM104" s="66">
        <f>EK104</f>
        <v>44</v>
      </c>
      <c r="EN104" s="66"/>
      <c r="EO104" s="66"/>
      <c r="EP104" s="66"/>
      <c r="EQ104" s="66"/>
      <c r="ER104" s="66"/>
      <c r="ES104" s="66"/>
      <c r="ET104" s="66"/>
      <c r="EU104" s="66"/>
      <c r="EV104" s="66"/>
      <c r="EW104" s="66"/>
      <c r="EX104" s="66"/>
      <c r="EY104" s="66"/>
      <c r="EZ104" s="66"/>
      <c r="FA104" s="66"/>
      <c r="FB104" s="66"/>
      <c r="FC104" s="66"/>
      <c r="FD104" s="66"/>
    </row>
    <row r="105" spans="1:165" ht="45">
      <c r="A105" s="199">
        <v>104</v>
      </c>
      <c r="B105" s="166">
        <v>53</v>
      </c>
      <c r="C105" s="94">
        <v>40751</v>
      </c>
      <c r="D105" s="93">
        <f t="shared" si="175"/>
        <v>7</v>
      </c>
      <c r="E105" s="9" t="s">
        <v>171</v>
      </c>
      <c r="F105" s="166">
        <v>12</v>
      </c>
      <c r="G105" s="65" t="s">
        <v>325</v>
      </c>
      <c r="H105" s="10" t="s">
        <v>407</v>
      </c>
      <c r="I105" s="10" t="s">
        <v>408</v>
      </c>
      <c r="J105" s="11">
        <v>0.72916666666666663</v>
      </c>
      <c r="K105" s="73">
        <v>3631.57</v>
      </c>
      <c r="L105" s="10" t="s">
        <v>33</v>
      </c>
      <c r="M105" s="166">
        <v>59</v>
      </c>
      <c r="N105" s="166">
        <v>0</v>
      </c>
      <c r="O105" s="10" t="s">
        <v>278</v>
      </c>
      <c r="P105" s="11">
        <v>0.72916666666666663</v>
      </c>
      <c r="Q105" s="11">
        <v>0.72916666666666663</v>
      </c>
      <c r="R105" s="12">
        <f t="shared" si="176"/>
        <v>0</v>
      </c>
      <c r="S105" s="13">
        <f t="shared" si="177"/>
        <v>0</v>
      </c>
      <c r="T105" s="13">
        <f t="shared" si="178"/>
        <v>0</v>
      </c>
      <c r="U105" s="11">
        <v>0.73263888888888884</v>
      </c>
      <c r="V105" s="12">
        <f t="shared" si="179"/>
        <v>3.4722222222222099E-3</v>
      </c>
      <c r="W105" s="13">
        <f t="shared" si="180"/>
        <v>0</v>
      </c>
      <c r="X105" s="13">
        <f t="shared" si="181"/>
        <v>5</v>
      </c>
      <c r="Y105" s="11">
        <v>0.75</v>
      </c>
      <c r="Z105" s="12">
        <f t="shared" si="182"/>
        <v>1.736111111111116E-2</v>
      </c>
      <c r="AA105" s="13">
        <f t="shared" si="183"/>
        <v>0</v>
      </c>
      <c r="AB105" s="13">
        <f t="shared" si="184"/>
        <v>25</v>
      </c>
      <c r="AC105" s="11">
        <v>0.77986111111111101</v>
      </c>
      <c r="AD105" s="12">
        <f t="shared" si="185"/>
        <v>2.9861111111111005E-2</v>
      </c>
      <c r="AE105" s="13">
        <f t="shared" si="186"/>
        <v>0</v>
      </c>
      <c r="AF105" s="13">
        <f t="shared" si="187"/>
        <v>43</v>
      </c>
      <c r="AG105" s="11">
        <v>0.78125</v>
      </c>
      <c r="AH105" s="11">
        <v>0.80555555555555547</v>
      </c>
      <c r="AI105" s="12">
        <f t="shared" si="188"/>
        <v>2.4305555555555469E-2</v>
      </c>
      <c r="AJ105" s="90">
        <f t="shared" si="189"/>
        <v>0</v>
      </c>
      <c r="AK105" s="90">
        <f t="shared" si="190"/>
        <v>35</v>
      </c>
      <c r="AL105" s="11">
        <v>0.78125</v>
      </c>
      <c r="AM105" s="11">
        <v>0.80555555555555547</v>
      </c>
      <c r="AN105" s="12">
        <f t="shared" si="191"/>
        <v>2.4305555555555469E-2</v>
      </c>
      <c r="AO105" s="13">
        <f t="shared" si="192"/>
        <v>0</v>
      </c>
      <c r="AP105" s="13">
        <f t="shared" si="193"/>
        <v>35</v>
      </c>
      <c r="AQ105" s="11">
        <v>0.80902777777777779</v>
      </c>
      <c r="AR105" s="12">
        <f t="shared" si="194"/>
        <v>3.4722222222223209E-3</v>
      </c>
      <c r="AS105" s="90">
        <f t="shared" si="195"/>
        <v>0</v>
      </c>
      <c r="AT105" s="13">
        <f t="shared" si="196"/>
        <v>5</v>
      </c>
      <c r="AU105" s="11">
        <v>0.81180555555555556</v>
      </c>
      <c r="AV105" s="12">
        <f t="shared" si="197"/>
        <v>2.7777777777777679E-3</v>
      </c>
      <c r="AW105" s="13">
        <f t="shared" si="198"/>
        <v>0</v>
      </c>
      <c r="AX105" s="13">
        <f t="shared" si="199"/>
        <v>4</v>
      </c>
      <c r="AY105" s="11">
        <v>1.1076388888888888</v>
      </c>
      <c r="AZ105" s="12">
        <f t="shared" si="200"/>
        <v>0.29583333333333328</v>
      </c>
      <c r="BA105" s="90">
        <f t="shared" si="201"/>
        <v>7</v>
      </c>
      <c r="BB105" s="90">
        <f t="shared" si="202"/>
        <v>6</v>
      </c>
      <c r="BC105" s="11">
        <v>0.81597222222222221</v>
      </c>
      <c r="BD105" s="11">
        <v>1.1097222222222223</v>
      </c>
      <c r="BE105" s="12">
        <f t="shared" si="203"/>
        <v>0.29375000000000007</v>
      </c>
      <c r="BF105" s="13">
        <f t="shared" si="204"/>
        <v>7</v>
      </c>
      <c r="BG105" s="13">
        <f t="shared" si="205"/>
        <v>3</v>
      </c>
      <c r="BH105" s="11">
        <v>0.83333333333333337</v>
      </c>
      <c r="BI105" s="68">
        <v>1.1354166666666667</v>
      </c>
      <c r="BJ105" s="91">
        <v>43</v>
      </c>
      <c r="BK105" s="69">
        <f t="shared" si="148"/>
        <v>0.30208333333333337</v>
      </c>
      <c r="BL105" s="13">
        <f t="shared" si="319"/>
        <v>7</v>
      </c>
      <c r="BM105" s="13">
        <f t="shared" si="320"/>
        <v>15</v>
      </c>
      <c r="BN105" s="11">
        <v>1.15625</v>
      </c>
      <c r="BO105" s="12">
        <f t="shared" si="206"/>
        <v>4.6527777777777724E-2</v>
      </c>
      <c r="BP105" s="90">
        <f t="shared" si="207"/>
        <v>1</v>
      </c>
      <c r="BQ105" s="90">
        <f t="shared" si="208"/>
        <v>7</v>
      </c>
      <c r="BR105" s="11">
        <v>1.1631944444444444</v>
      </c>
      <c r="BS105" s="12">
        <f t="shared" si="209"/>
        <v>6.9444444444444198E-3</v>
      </c>
      <c r="BT105" s="90">
        <f t="shared" si="210"/>
        <v>0</v>
      </c>
      <c r="BU105" s="90">
        <f t="shared" si="211"/>
        <v>10</v>
      </c>
      <c r="BV105" s="11">
        <v>1.1631944444444444</v>
      </c>
      <c r="BW105" s="11">
        <v>1.1666666666666667</v>
      </c>
      <c r="BX105" s="12">
        <f t="shared" si="212"/>
        <v>3.4722222222223209E-3</v>
      </c>
      <c r="BY105" s="13">
        <f t="shared" si="213"/>
        <v>0</v>
      </c>
      <c r="BZ105" s="13">
        <f t="shared" si="214"/>
        <v>5</v>
      </c>
      <c r="CA105" s="12">
        <f t="shared" si="215"/>
        <v>0.43750000000000011</v>
      </c>
      <c r="CB105" s="13">
        <f t="shared" si="216"/>
        <v>10</v>
      </c>
      <c r="CC105" s="13">
        <f t="shared" si="217"/>
        <v>30</v>
      </c>
      <c r="CD105" s="12">
        <f t="shared" si="147"/>
        <v>8.6805555555555469E-2</v>
      </c>
      <c r="CE105" s="13">
        <f t="shared" si="218"/>
        <v>2</v>
      </c>
      <c r="CF105" s="13">
        <f t="shared" si="219"/>
        <v>5</v>
      </c>
      <c r="CG105" s="12">
        <f t="shared" si="252"/>
        <v>2.4305555555555469E-2</v>
      </c>
      <c r="CH105" s="13">
        <f t="shared" si="220"/>
        <v>0</v>
      </c>
      <c r="CI105" s="13">
        <f t="shared" si="221"/>
        <v>35</v>
      </c>
      <c r="CJ105" s="12">
        <f t="shared" si="253"/>
        <v>0.29583333333333328</v>
      </c>
      <c r="CK105" s="13">
        <f t="shared" si="222"/>
        <v>7</v>
      </c>
      <c r="CL105" s="13">
        <f t="shared" si="223"/>
        <v>6</v>
      </c>
      <c r="CM105" s="69">
        <f t="shared" si="151"/>
        <v>0.30208333333333337</v>
      </c>
      <c r="CN105" s="70">
        <f t="shared" si="152"/>
        <v>7</v>
      </c>
      <c r="CO105" s="13">
        <f t="shared" si="153"/>
        <v>15</v>
      </c>
      <c r="CP105" s="12">
        <f t="shared" si="224"/>
        <v>9.7916666666666596E-2</v>
      </c>
      <c r="CQ105" s="13">
        <f t="shared" si="225"/>
        <v>2</v>
      </c>
      <c r="CR105" s="13">
        <f t="shared" si="226"/>
        <v>21</v>
      </c>
      <c r="CS105" s="11">
        <v>0</v>
      </c>
      <c r="CT105" s="13">
        <f t="shared" si="227"/>
        <v>0</v>
      </c>
      <c r="CU105" s="13">
        <f t="shared" si="228"/>
        <v>0</v>
      </c>
      <c r="CV105" s="11">
        <v>0</v>
      </c>
      <c r="CW105" s="13">
        <f t="shared" si="229"/>
        <v>0</v>
      </c>
      <c r="CX105" s="13">
        <f t="shared" si="230"/>
        <v>0</v>
      </c>
      <c r="CY105" s="11">
        <v>4.1666666666666666E-3</v>
      </c>
      <c r="CZ105" s="13">
        <f t="shared" si="231"/>
        <v>0</v>
      </c>
      <c r="DA105" s="13">
        <f t="shared" si="232"/>
        <v>6</v>
      </c>
      <c r="DB105" s="11">
        <v>0</v>
      </c>
      <c r="DC105" s="13">
        <f t="shared" si="233"/>
        <v>0</v>
      </c>
      <c r="DD105" s="13">
        <f t="shared" si="234"/>
        <v>0</v>
      </c>
      <c r="DE105" s="11">
        <v>0</v>
      </c>
      <c r="DF105" s="13">
        <f t="shared" si="235"/>
        <v>0</v>
      </c>
      <c r="DG105" s="13">
        <f t="shared" si="236"/>
        <v>0</v>
      </c>
      <c r="DH105" s="11">
        <v>0.19375000000000001</v>
      </c>
      <c r="DI105" s="13">
        <f t="shared" si="237"/>
        <v>4</v>
      </c>
      <c r="DJ105" s="13">
        <f t="shared" si="238"/>
        <v>39</v>
      </c>
      <c r="DK105" s="11">
        <v>0</v>
      </c>
      <c r="DL105" s="35">
        <f t="shared" si="239"/>
        <v>0</v>
      </c>
      <c r="DM105" s="61">
        <f t="shared" si="240"/>
        <v>0</v>
      </c>
      <c r="DN105" s="66">
        <f t="shared" si="314"/>
        <v>361701.88999999996</v>
      </c>
      <c r="DO105" s="74">
        <f t="shared" si="321"/>
        <v>5903</v>
      </c>
      <c r="DP105" s="66">
        <f t="shared" si="262"/>
        <v>61.552033898305091</v>
      </c>
      <c r="DQ105" s="66">
        <f t="shared" si="313"/>
        <v>61.274248687108241</v>
      </c>
      <c r="DR105" s="66" t="e">
        <f t="shared" si="318"/>
        <v>#NUM!</v>
      </c>
      <c r="DS105" s="96" t="e">
        <f t="shared" si="315"/>
        <v>#NUM!</v>
      </c>
      <c r="DT105" s="66" t="e">
        <f t="shared" si="316"/>
        <v>#NUM!</v>
      </c>
      <c r="DU105" s="66" t="e">
        <f t="shared" si="317"/>
        <v>#NUM!</v>
      </c>
      <c r="DV105" s="66"/>
      <c r="DW105" s="66">
        <f t="shared" si="254"/>
        <v>0</v>
      </c>
      <c r="DX105" s="66"/>
      <c r="DY105" s="66">
        <f t="shared" si="245"/>
        <v>0</v>
      </c>
      <c r="DZ105" s="66">
        <f t="shared" si="242"/>
        <v>0</v>
      </c>
      <c r="EA105" s="66">
        <f t="shared" si="246"/>
        <v>0</v>
      </c>
      <c r="EB105" s="66">
        <f t="shared" si="247"/>
        <v>0</v>
      </c>
      <c r="EC105" s="66">
        <f t="shared" si="322"/>
        <v>65</v>
      </c>
      <c r="ED105" s="66">
        <f t="shared" si="323"/>
        <v>1529</v>
      </c>
      <c r="EE105" s="66">
        <f t="shared" si="324"/>
        <v>25.483333333333334</v>
      </c>
      <c r="EF105" s="66">
        <f t="shared" si="325"/>
        <v>90.483333333333334</v>
      </c>
      <c r="EG105" s="66">
        <f t="shared" si="326"/>
        <v>1.7072327044025157</v>
      </c>
      <c r="EH105" s="66">
        <f t="shared" si="327"/>
        <v>1</v>
      </c>
      <c r="EI105" s="66">
        <f t="shared" si="328"/>
        <v>0.70723270440251573</v>
      </c>
      <c r="EJ105" s="66">
        <f t="shared" si="329"/>
        <v>42.433962264150942</v>
      </c>
      <c r="EK105" s="66">
        <f t="shared" si="330"/>
        <v>43</v>
      </c>
      <c r="EL105" s="66">
        <f>EH105</f>
        <v>1</v>
      </c>
      <c r="EM105" s="66">
        <f>EK105</f>
        <v>43</v>
      </c>
      <c r="EN105" s="66"/>
      <c r="EO105" s="66"/>
      <c r="EP105" s="66"/>
      <c r="EQ105" s="66"/>
      <c r="ER105" s="66"/>
      <c r="ES105" s="66"/>
      <c r="ET105" s="66"/>
      <c r="EU105" s="66"/>
      <c r="EV105" s="66"/>
      <c r="EW105" s="66"/>
      <c r="EX105" s="66"/>
      <c r="EY105" s="66"/>
      <c r="EZ105" s="66"/>
      <c r="FA105" s="66"/>
      <c r="FB105" s="66"/>
      <c r="FC105" s="66"/>
      <c r="FD105" s="66"/>
    </row>
    <row r="106" spans="1:165">
      <c r="A106" s="175">
        <v>105</v>
      </c>
      <c r="B106" s="166">
        <v>54</v>
      </c>
      <c r="C106" s="94">
        <v>40752</v>
      </c>
      <c r="D106" s="93">
        <f t="shared" si="175"/>
        <v>7</v>
      </c>
      <c r="E106" s="9" t="s">
        <v>39</v>
      </c>
      <c r="F106" s="166">
        <v>32</v>
      </c>
      <c r="G106" s="10" t="s">
        <v>38</v>
      </c>
      <c r="H106" s="10" t="s">
        <v>290</v>
      </c>
      <c r="I106" s="10" t="s">
        <v>400</v>
      </c>
      <c r="J106" s="11">
        <v>0.52083333333333337</v>
      </c>
      <c r="K106" s="73">
        <v>3288.53</v>
      </c>
      <c r="L106" s="65" t="s">
        <v>34</v>
      </c>
      <c r="M106" s="166">
        <v>53</v>
      </c>
      <c r="N106" s="166">
        <v>6</v>
      </c>
      <c r="O106" s="10" t="s">
        <v>278</v>
      </c>
      <c r="P106" s="11">
        <v>0.52083333333333337</v>
      </c>
      <c r="Q106" s="11">
        <v>0.52083333333333337</v>
      </c>
      <c r="R106" s="12">
        <f t="shared" si="176"/>
        <v>0</v>
      </c>
      <c r="S106" s="13">
        <f t="shared" si="177"/>
        <v>0</v>
      </c>
      <c r="T106" s="13">
        <f t="shared" si="178"/>
        <v>0</v>
      </c>
      <c r="U106" s="11">
        <v>0.53125</v>
      </c>
      <c r="V106" s="12">
        <f t="shared" si="179"/>
        <v>1.041666666666663E-2</v>
      </c>
      <c r="W106" s="13">
        <f t="shared" si="180"/>
        <v>0</v>
      </c>
      <c r="X106" s="13">
        <f t="shared" si="181"/>
        <v>15</v>
      </c>
      <c r="Y106" s="11">
        <v>0.53472222222222221</v>
      </c>
      <c r="Z106" s="12">
        <f t="shared" si="182"/>
        <v>3.4722222222222099E-3</v>
      </c>
      <c r="AA106" s="13">
        <f t="shared" si="183"/>
        <v>0</v>
      </c>
      <c r="AB106" s="13">
        <f t="shared" si="184"/>
        <v>5</v>
      </c>
      <c r="AC106" s="11">
        <v>0.54791666666666672</v>
      </c>
      <c r="AD106" s="12">
        <f t="shared" si="185"/>
        <v>1.3194444444444509E-2</v>
      </c>
      <c r="AE106" s="13">
        <f t="shared" si="186"/>
        <v>0</v>
      </c>
      <c r="AF106" s="13">
        <f t="shared" si="187"/>
        <v>19</v>
      </c>
      <c r="AG106" s="11">
        <v>0.54861111111111105</v>
      </c>
      <c r="AH106" s="11">
        <v>0.60069444444444442</v>
      </c>
      <c r="AI106" s="12">
        <f t="shared" si="188"/>
        <v>5.208333333333337E-2</v>
      </c>
      <c r="AJ106" s="90">
        <f t="shared" si="189"/>
        <v>1</v>
      </c>
      <c r="AK106" s="90">
        <f t="shared" si="190"/>
        <v>15</v>
      </c>
      <c r="AL106" s="11">
        <v>0.54861111111111105</v>
      </c>
      <c r="AM106" s="11">
        <v>0.60069444444444442</v>
      </c>
      <c r="AN106" s="12">
        <f t="shared" si="191"/>
        <v>5.208333333333337E-2</v>
      </c>
      <c r="AO106" s="13">
        <f t="shared" si="192"/>
        <v>1</v>
      </c>
      <c r="AP106" s="13">
        <f t="shared" si="193"/>
        <v>15</v>
      </c>
      <c r="AQ106" s="11">
        <v>0.6020833333333333</v>
      </c>
      <c r="AR106" s="12">
        <f t="shared" si="194"/>
        <v>1.388888888888884E-3</v>
      </c>
      <c r="AS106" s="90">
        <f t="shared" si="195"/>
        <v>0</v>
      </c>
      <c r="AT106" s="13">
        <f t="shared" si="196"/>
        <v>2</v>
      </c>
      <c r="AU106" s="11">
        <v>0.6020833333333333</v>
      </c>
      <c r="AV106" s="12">
        <f t="shared" si="197"/>
        <v>0</v>
      </c>
      <c r="AW106" s="13">
        <f t="shared" si="198"/>
        <v>0</v>
      </c>
      <c r="AX106" s="13">
        <f t="shared" si="199"/>
        <v>0</v>
      </c>
      <c r="AY106" s="11">
        <v>0.70416666666666661</v>
      </c>
      <c r="AZ106" s="12">
        <f t="shared" si="200"/>
        <v>0.1020833333333333</v>
      </c>
      <c r="BA106" s="90">
        <f t="shared" si="201"/>
        <v>2</v>
      </c>
      <c r="BB106" s="90">
        <f t="shared" si="202"/>
        <v>27</v>
      </c>
      <c r="BC106" s="11">
        <v>0.60416666666666663</v>
      </c>
      <c r="BD106" s="11">
        <v>0.70624999999999993</v>
      </c>
      <c r="BE106" s="12">
        <f t="shared" si="203"/>
        <v>0.1020833333333333</v>
      </c>
      <c r="BF106" s="13">
        <f t="shared" si="204"/>
        <v>2</v>
      </c>
      <c r="BG106" s="13">
        <f t="shared" si="205"/>
        <v>27</v>
      </c>
      <c r="BH106" s="11">
        <v>0.64583333333333337</v>
      </c>
      <c r="BI106" s="68">
        <v>0.82986111111111116</v>
      </c>
      <c r="BJ106" s="91">
        <v>44</v>
      </c>
      <c r="BK106" s="69">
        <f t="shared" si="148"/>
        <v>0.18402777777777779</v>
      </c>
      <c r="BL106" s="13">
        <f t="shared" si="319"/>
        <v>4</v>
      </c>
      <c r="BM106" s="13">
        <f t="shared" si="320"/>
        <v>25</v>
      </c>
      <c r="BN106" s="11">
        <v>0.84722222222222221</v>
      </c>
      <c r="BO106" s="12">
        <f t="shared" si="206"/>
        <v>0.14097222222222228</v>
      </c>
      <c r="BP106" s="90">
        <f t="shared" si="207"/>
        <v>3</v>
      </c>
      <c r="BQ106" s="90">
        <f t="shared" si="208"/>
        <v>23</v>
      </c>
      <c r="BR106" s="11">
        <v>0.85069444444444453</v>
      </c>
      <c r="BS106" s="12">
        <f t="shared" si="209"/>
        <v>3.4722222222223209E-3</v>
      </c>
      <c r="BT106" s="90">
        <f t="shared" si="210"/>
        <v>0</v>
      </c>
      <c r="BU106" s="90">
        <f t="shared" si="211"/>
        <v>5</v>
      </c>
      <c r="BV106" s="11">
        <v>0.85069444444444453</v>
      </c>
      <c r="BW106" s="11">
        <v>0.85416666666666663</v>
      </c>
      <c r="BX106" s="12">
        <f t="shared" si="212"/>
        <v>3.4722222222220989E-3</v>
      </c>
      <c r="BY106" s="13">
        <f t="shared" si="213"/>
        <v>0</v>
      </c>
      <c r="BZ106" s="13">
        <f t="shared" si="214"/>
        <v>5</v>
      </c>
      <c r="CA106" s="12">
        <f t="shared" si="215"/>
        <v>0.33333333333333326</v>
      </c>
      <c r="CB106" s="13">
        <f t="shared" si="216"/>
        <v>8</v>
      </c>
      <c r="CC106" s="13">
        <f t="shared" si="217"/>
        <v>0</v>
      </c>
      <c r="CD106" s="12">
        <f t="shared" si="147"/>
        <v>0.15902777777777799</v>
      </c>
      <c r="CE106" s="13">
        <f t="shared" si="218"/>
        <v>3</v>
      </c>
      <c r="CF106" s="13">
        <f t="shared" si="219"/>
        <v>49</v>
      </c>
      <c r="CG106" s="12">
        <f t="shared" si="252"/>
        <v>5.208333333333337E-2</v>
      </c>
      <c r="CH106" s="13">
        <f t="shared" si="220"/>
        <v>1</v>
      </c>
      <c r="CI106" s="13">
        <f t="shared" si="221"/>
        <v>15</v>
      </c>
      <c r="CJ106" s="12">
        <f t="shared" si="253"/>
        <v>0.1020833333333333</v>
      </c>
      <c r="CK106" s="13">
        <f t="shared" si="222"/>
        <v>2</v>
      </c>
      <c r="CL106" s="13">
        <f t="shared" si="223"/>
        <v>27</v>
      </c>
      <c r="CM106" s="69">
        <f t="shared" si="151"/>
        <v>0.18402777777777779</v>
      </c>
      <c r="CN106" s="70">
        <f t="shared" si="152"/>
        <v>4</v>
      </c>
      <c r="CO106" s="13">
        <f t="shared" si="153"/>
        <v>25</v>
      </c>
      <c r="CP106" s="12">
        <f t="shared" si="224"/>
        <v>6.5972222222222196E-2</v>
      </c>
      <c r="CQ106" s="13">
        <f t="shared" si="225"/>
        <v>1</v>
      </c>
      <c r="CR106" s="13">
        <f t="shared" si="226"/>
        <v>35</v>
      </c>
      <c r="CS106" s="11">
        <v>0</v>
      </c>
      <c r="CT106" s="13">
        <f t="shared" si="227"/>
        <v>0</v>
      </c>
      <c r="CU106" s="13">
        <f t="shared" si="228"/>
        <v>0</v>
      </c>
      <c r="CV106" s="11">
        <v>0</v>
      </c>
      <c r="CW106" s="13">
        <f t="shared" si="229"/>
        <v>0</v>
      </c>
      <c r="CX106" s="13">
        <f t="shared" si="230"/>
        <v>0</v>
      </c>
      <c r="CY106" s="11">
        <v>0</v>
      </c>
      <c r="CZ106" s="13">
        <f t="shared" si="231"/>
        <v>0</v>
      </c>
      <c r="DA106" s="13">
        <f t="shared" si="232"/>
        <v>0</v>
      </c>
      <c r="DB106" s="11">
        <v>0</v>
      </c>
      <c r="DC106" s="13">
        <f t="shared" si="233"/>
        <v>0</v>
      </c>
      <c r="DD106" s="13">
        <f t="shared" si="234"/>
        <v>0</v>
      </c>
      <c r="DE106" s="11">
        <v>2.7777777777777779E-3</v>
      </c>
      <c r="DF106" s="13">
        <f t="shared" si="235"/>
        <v>0</v>
      </c>
      <c r="DG106" s="13">
        <f t="shared" si="236"/>
        <v>4</v>
      </c>
      <c r="DH106" s="11">
        <v>3.3333333333333333E-2</v>
      </c>
      <c r="DI106" s="13">
        <f t="shared" si="237"/>
        <v>0</v>
      </c>
      <c r="DJ106" s="13">
        <f t="shared" si="238"/>
        <v>48</v>
      </c>
      <c r="DK106" s="11">
        <v>0</v>
      </c>
      <c r="DL106" s="35">
        <f t="shared" si="239"/>
        <v>0</v>
      </c>
      <c r="DM106" s="61">
        <f t="shared" si="240"/>
        <v>0</v>
      </c>
      <c r="DN106" s="66">
        <f t="shared" si="314"/>
        <v>364990.42</v>
      </c>
      <c r="DO106" s="74">
        <f t="shared" si="321"/>
        <v>5956</v>
      </c>
      <c r="DP106" s="66">
        <f t="shared" si="262"/>
        <v>62.047735849056608</v>
      </c>
      <c r="DQ106" s="66">
        <f t="shared" si="313"/>
        <v>61.28113163196776</v>
      </c>
      <c r="DR106" s="66" t="e">
        <f t="shared" si="318"/>
        <v>#NUM!</v>
      </c>
      <c r="DS106" s="96" t="e">
        <f t="shared" si="315"/>
        <v>#NUM!</v>
      </c>
      <c r="DT106" s="66" t="e">
        <f t="shared" si="316"/>
        <v>#NUM!</v>
      </c>
      <c r="DU106" s="66" t="e">
        <f t="shared" si="317"/>
        <v>#NUM!</v>
      </c>
      <c r="DV106" s="66"/>
      <c r="DW106" s="66">
        <f t="shared" si="254"/>
        <v>0</v>
      </c>
      <c r="DX106" s="66"/>
      <c r="DY106" s="66">
        <f t="shared" si="245"/>
        <v>0</v>
      </c>
      <c r="DZ106" s="66">
        <f t="shared" si="242"/>
        <v>0</v>
      </c>
      <c r="EA106" s="66">
        <f t="shared" si="246"/>
        <v>0</v>
      </c>
      <c r="EB106" s="66">
        <f t="shared" si="247"/>
        <v>0</v>
      </c>
      <c r="EC106" s="66">
        <f t="shared" si="322"/>
        <v>66</v>
      </c>
      <c r="ED106" s="66">
        <f t="shared" si="323"/>
        <v>1544</v>
      </c>
      <c r="EE106" s="66">
        <f t="shared" si="324"/>
        <v>25.733333333333334</v>
      </c>
      <c r="EF106" s="66">
        <f t="shared" si="325"/>
        <v>91.733333333333334</v>
      </c>
      <c r="EG106" s="66">
        <f t="shared" si="326"/>
        <v>1.6987654320987655</v>
      </c>
      <c r="EH106" s="66">
        <f t="shared" si="327"/>
        <v>1</v>
      </c>
      <c r="EI106" s="66">
        <f t="shared" si="328"/>
        <v>0.69876543209876552</v>
      </c>
      <c r="EJ106" s="66">
        <f t="shared" si="329"/>
        <v>41.925925925925931</v>
      </c>
      <c r="EK106" s="66">
        <f t="shared" si="330"/>
        <v>42</v>
      </c>
      <c r="EL106" s="66">
        <f t="shared" ref="EL106:EL119" si="331">EH106</f>
        <v>1</v>
      </c>
      <c r="EM106" s="66">
        <f t="shared" ref="EM106:EM119" si="332">EK106</f>
        <v>42</v>
      </c>
      <c r="EN106" s="66"/>
      <c r="EO106" s="66"/>
      <c r="EP106" s="66"/>
      <c r="EQ106" s="66"/>
      <c r="ER106" s="66"/>
      <c r="ES106" s="66"/>
      <c r="ET106" s="66"/>
      <c r="EU106" s="66"/>
      <c r="EV106" s="66"/>
      <c r="EW106" s="66"/>
      <c r="EX106" s="66"/>
      <c r="EY106" s="66"/>
      <c r="EZ106" s="66"/>
      <c r="FA106" s="66"/>
      <c r="FB106" s="66"/>
      <c r="FC106" s="66"/>
      <c r="FD106" s="66"/>
    </row>
    <row r="107" spans="1:165">
      <c r="A107" s="175">
        <v>106</v>
      </c>
      <c r="B107" s="166">
        <v>55</v>
      </c>
      <c r="C107" s="94">
        <v>40752</v>
      </c>
      <c r="D107" s="93">
        <f t="shared" si="175"/>
        <v>7</v>
      </c>
      <c r="E107" s="9" t="s">
        <v>286</v>
      </c>
      <c r="F107" s="166">
        <v>7</v>
      </c>
      <c r="G107" s="10" t="s">
        <v>287</v>
      </c>
      <c r="H107" s="10" t="s">
        <v>288</v>
      </c>
      <c r="I107" s="10" t="s">
        <v>291</v>
      </c>
      <c r="J107" s="11">
        <v>0.61805555555555558</v>
      </c>
      <c r="K107" s="73">
        <v>3553.63</v>
      </c>
      <c r="L107" s="65" t="s">
        <v>34</v>
      </c>
      <c r="M107" s="166">
        <v>57</v>
      </c>
      <c r="N107" s="166">
        <v>2</v>
      </c>
      <c r="O107" s="10" t="s">
        <v>182</v>
      </c>
      <c r="P107" s="11">
        <v>0.61805555555555558</v>
      </c>
      <c r="Q107" s="11">
        <v>0.61805555555555558</v>
      </c>
      <c r="R107" s="12">
        <f t="shared" si="176"/>
        <v>0</v>
      </c>
      <c r="S107" s="13">
        <f t="shared" si="177"/>
        <v>0</v>
      </c>
      <c r="T107" s="13">
        <f t="shared" si="178"/>
        <v>0</v>
      </c>
      <c r="U107" s="11">
        <v>0.625</v>
      </c>
      <c r="V107" s="12">
        <f t="shared" si="179"/>
        <v>6.9444444444444198E-3</v>
      </c>
      <c r="W107" s="13">
        <f t="shared" si="180"/>
        <v>0</v>
      </c>
      <c r="X107" s="13">
        <f t="shared" si="181"/>
        <v>10</v>
      </c>
      <c r="Y107" s="11">
        <v>0.62638888888888888</v>
      </c>
      <c r="Z107" s="12">
        <f t="shared" si="182"/>
        <v>1.388888888888884E-3</v>
      </c>
      <c r="AA107" s="13">
        <f t="shared" si="183"/>
        <v>0</v>
      </c>
      <c r="AB107" s="13">
        <f t="shared" si="184"/>
        <v>2</v>
      </c>
      <c r="AC107" s="11">
        <v>0.64583333333333337</v>
      </c>
      <c r="AD107" s="12">
        <f t="shared" si="185"/>
        <v>1.9444444444444486E-2</v>
      </c>
      <c r="AE107" s="13">
        <f t="shared" si="186"/>
        <v>0</v>
      </c>
      <c r="AF107" s="13">
        <f t="shared" si="187"/>
        <v>28</v>
      </c>
      <c r="AG107" s="11">
        <v>0.64583333333333337</v>
      </c>
      <c r="AH107" s="11">
        <v>0.71180555555555547</v>
      </c>
      <c r="AI107" s="12">
        <f t="shared" si="188"/>
        <v>6.5972222222222099E-2</v>
      </c>
      <c r="AJ107" s="90">
        <f t="shared" si="189"/>
        <v>1</v>
      </c>
      <c r="AK107" s="90">
        <f t="shared" si="190"/>
        <v>35</v>
      </c>
      <c r="AL107" s="11">
        <v>0.64583333333333337</v>
      </c>
      <c r="AM107" s="11">
        <v>0.71180555555555547</v>
      </c>
      <c r="AN107" s="12">
        <f t="shared" si="191"/>
        <v>6.5972222222222099E-2</v>
      </c>
      <c r="AO107" s="13">
        <f t="shared" si="192"/>
        <v>1</v>
      </c>
      <c r="AP107" s="13">
        <f t="shared" si="193"/>
        <v>35</v>
      </c>
      <c r="AQ107" s="11">
        <v>0.71666666666666667</v>
      </c>
      <c r="AR107" s="12">
        <f t="shared" si="194"/>
        <v>4.8611111111112049E-3</v>
      </c>
      <c r="AS107" s="90">
        <f t="shared" si="195"/>
        <v>0</v>
      </c>
      <c r="AT107" s="13">
        <f t="shared" si="196"/>
        <v>7</v>
      </c>
      <c r="AU107" s="11">
        <v>0.74305555555555547</v>
      </c>
      <c r="AV107" s="12">
        <f t="shared" si="197"/>
        <v>2.6388888888888795E-2</v>
      </c>
      <c r="AW107" s="13">
        <f t="shared" si="198"/>
        <v>0</v>
      </c>
      <c r="AX107" s="13">
        <f t="shared" si="199"/>
        <v>38</v>
      </c>
      <c r="AY107" s="11">
        <v>0.85833333333333339</v>
      </c>
      <c r="AZ107" s="12">
        <f t="shared" si="200"/>
        <v>0.11527777777777792</v>
      </c>
      <c r="BA107" s="90">
        <f t="shared" si="201"/>
        <v>2</v>
      </c>
      <c r="BB107" s="90">
        <f t="shared" si="202"/>
        <v>46</v>
      </c>
      <c r="BC107" s="11">
        <v>0.74583333333333324</v>
      </c>
      <c r="BD107" s="11">
        <v>0.86111111111111116</v>
      </c>
      <c r="BE107" s="12">
        <f t="shared" si="203"/>
        <v>0.11527777777777792</v>
      </c>
      <c r="BF107" s="13">
        <f t="shared" si="204"/>
        <v>2</v>
      </c>
      <c r="BG107" s="13">
        <f t="shared" si="205"/>
        <v>46</v>
      </c>
      <c r="BH107" s="11">
        <v>0.8125</v>
      </c>
      <c r="BI107" s="68">
        <v>0.94791666666666663</v>
      </c>
      <c r="BJ107" s="91">
        <v>45</v>
      </c>
      <c r="BK107" s="69">
        <f t="shared" si="148"/>
        <v>0.13541666666666663</v>
      </c>
      <c r="BL107" s="13">
        <f t="shared" si="319"/>
        <v>3</v>
      </c>
      <c r="BM107" s="13">
        <f t="shared" si="320"/>
        <v>15</v>
      </c>
      <c r="BN107" s="11">
        <v>0.95138888888888884</v>
      </c>
      <c r="BO107" s="12">
        <f t="shared" si="206"/>
        <v>9.0277777777777679E-2</v>
      </c>
      <c r="BP107" s="90">
        <f t="shared" si="207"/>
        <v>2</v>
      </c>
      <c r="BQ107" s="90">
        <f t="shared" si="208"/>
        <v>10</v>
      </c>
      <c r="BR107" s="11">
        <v>0.95833333333333337</v>
      </c>
      <c r="BS107" s="12">
        <f t="shared" si="209"/>
        <v>6.9444444444445308E-3</v>
      </c>
      <c r="BT107" s="90">
        <f t="shared" si="210"/>
        <v>0</v>
      </c>
      <c r="BU107" s="90">
        <f t="shared" si="211"/>
        <v>10</v>
      </c>
      <c r="BV107" s="11">
        <v>0.95833333333333337</v>
      </c>
      <c r="BW107" s="11">
        <v>0.96875</v>
      </c>
      <c r="BX107" s="12">
        <f t="shared" si="212"/>
        <v>1.041666666666663E-2</v>
      </c>
      <c r="BY107" s="13">
        <f t="shared" si="213"/>
        <v>0</v>
      </c>
      <c r="BZ107" s="13">
        <f t="shared" si="214"/>
        <v>15</v>
      </c>
      <c r="CA107" s="12">
        <f t="shared" si="215"/>
        <v>0.35069444444444442</v>
      </c>
      <c r="CB107" s="13">
        <f t="shared" si="216"/>
        <v>8</v>
      </c>
      <c r="CC107" s="13">
        <f t="shared" si="217"/>
        <v>25</v>
      </c>
      <c r="CD107" s="12">
        <f t="shared" si="147"/>
        <v>0.1215277777777779</v>
      </c>
      <c r="CE107" s="13">
        <f t="shared" si="218"/>
        <v>2</v>
      </c>
      <c r="CF107" s="13">
        <f t="shared" si="219"/>
        <v>55</v>
      </c>
      <c r="CG107" s="12">
        <f t="shared" si="252"/>
        <v>6.5972222222222099E-2</v>
      </c>
      <c r="CH107" s="13">
        <f t="shared" si="220"/>
        <v>1</v>
      </c>
      <c r="CI107" s="13">
        <f t="shared" si="221"/>
        <v>35</v>
      </c>
      <c r="CJ107" s="12">
        <f t="shared" si="253"/>
        <v>0.11527777777777792</v>
      </c>
      <c r="CK107" s="13">
        <f t="shared" si="222"/>
        <v>2</v>
      </c>
      <c r="CL107" s="13">
        <f t="shared" si="223"/>
        <v>46</v>
      </c>
      <c r="CM107" s="69">
        <f t="shared" si="151"/>
        <v>0.13541666666666663</v>
      </c>
      <c r="CN107" s="70">
        <f t="shared" si="152"/>
        <v>3</v>
      </c>
      <c r="CO107" s="13">
        <f t="shared" si="153"/>
        <v>15</v>
      </c>
      <c r="CP107" s="12">
        <f t="shared" si="224"/>
        <v>6.736111111111126E-2</v>
      </c>
      <c r="CQ107" s="13">
        <f t="shared" si="225"/>
        <v>1</v>
      </c>
      <c r="CR107" s="13">
        <f t="shared" si="226"/>
        <v>37</v>
      </c>
      <c r="CS107" s="11">
        <v>0</v>
      </c>
      <c r="CT107" s="13">
        <f t="shared" si="227"/>
        <v>0</v>
      </c>
      <c r="CU107" s="13">
        <f t="shared" si="228"/>
        <v>0</v>
      </c>
      <c r="CV107" s="11">
        <v>0</v>
      </c>
      <c r="CW107" s="13">
        <f t="shared" si="229"/>
        <v>0</v>
      </c>
      <c r="CX107" s="13">
        <f t="shared" si="230"/>
        <v>0</v>
      </c>
      <c r="CY107" s="11">
        <v>0</v>
      </c>
      <c r="CZ107" s="13">
        <f t="shared" si="231"/>
        <v>0</v>
      </c>
      <c r="DA107" s="13">
        <f t="shared" si="232"/>
        <v>0</v>
      </c>
      <c r="DB107" s="11">
        <v>0</v>
      </c>
      <c r="DC107" s="13">
        <f t="shared" si="233"/>
        <v>0</v>
      </c>
      <c r="DD107" s="13">
        <f t="shared" si="234"/>
        <v>0</v>
      </c>
      <c r="DE107" s="11">
        <v>0</v>
      </c>
      <c r="DF107" s="13">
        <f t="shared" si="235"/>
        <v>0</v>
      </c>
      <c r="DG107" s="13">
        <f t="shared" si="236"/>
        <v>0</v>
      </c>
      <c r="DH107" s="11">
        <v>4.7916666666666663E-2</v>
      </c>
      <c r="DI107" s="13">
        <f t="shared" si="237"/>
        <v>1</v>
      </c>
      <c r="DJ107" s="13">
        <f t="shared" si="238"/>
        <v>9</v>
      </c>
      <c r="DK107" s="11">
        <v>0</v>
      </c>
      <c r="DL107" s="35">
        <f t="shared" si="239"/>
        <v>0</v>
      </c>
      <c r="DM107" s="61">
        <f t="shared" si="240"/>
        <v>0</v>
      </c>
      <c r="DN107" s="66">
        <f t="shared" si="314"/>
        <v>368544.05</v>
      </c>
      <c r="DO107" s="74">
        <f t="shared" si="321"/>
        <v>6013</v>
      </c>
      <c r="DP107" s="66">
        <f t="shared" si="262"/>
        <v>62.344385964912284</v>
      </c>
      <c r="DQ107" s="66">
        <f t="shared" si="313"/>
        <v>61.291210710128055</v>
      </c>
      <c r="DR107" s="66" t="e">
        <f t="shared" si="318"/>
        <v>#NUM!</v>
      </c>
      <c r="DS107" s="96" t="e">
        <f t="shared" si="315"/>
        <v>#NUM!</v>
      </c>
      <c r="DT107" s="66" t="e">
        <f t="shared" si="316"/>
        <v>#NUM!</v>
      </c>
      <c r="DU107" s="66" t="e">
        <f t="shared" si="317"/>
        <v>#NUM!</v>
      </c>
      <c r="DV107" s="66"/>
      <c r="DW107" s="66">
        <f t="shared" si="254"/>
        <v>0</v>
      </c>
      <c r="DX107" s="66"/>
      <c r="DY107" s="66">
        <f t="shared" si="245"/>
        <v>0</v>
      </c>
      <c r="DZ107" s="66">
        <f t="shared" si="242"/>
        <v>0</v>
      </c>
      <c r="EA107" s="66">
        <f t="shared" si="246"/>
        <v>0</v>
      </c>
      <c r="EB107" s="66">
        <f t="shared" si="247"/>
        <v>0</v>
      </c>
      <c r="EC107" s="66">
        <f t="shared" si="322"/>
        <v>67</v>
      </c>
      <c r="ED107" s="66">
        <f t="shared" si="323"/>
        <v>1579</v>
      </c>
      <c r="EE107" s="66">
        <f t="shared" si="324"/>
        <v>26.316666666666666</v>
      </c>
      <c r="EF107" s="66">
        <f t="shared" si="325"/>
        <v>93.316666666666663</v>
      </c>
      <c r="EG107" s="66">
        <f t="shared" si="326"/>
        <v>1.6966666666666665</v>
      </c>
      <c r="EH107" s="66">
        <f t="shared" si="327"/>
        <v>1</v>
      </c>
      <c r="EI107" s="66">
        <f t="shared" si="328"/>
        <v>0.69666666666666655</v>
      </c>
      <c r="EJ107" s="66">
        <f t="shared" si="329"/>
        <v>41.79999999999999</v>
      </c>
      <c r="EK107" s="66">
        <f t="shared" si="330"/>
        <v>42</v>
      </c>
      <c r="EL107" s="66">
        <f t="shared" si="331"/>
        <v>1</v>
      </c>
      <c r="EM107" s="66">
        <f t="shared" si="332"/>
        <v>42</v>
      </c>
      <c r="EN107" s="66"/>
      <c r="EO107" s="66"/>
      <c r="EP107" s="66"/>
      <c r="EQ107" s="66"/>
      <c r="ER107" s="66"/>
      <c r="ES107" s="66"/>
      <c r="ET107" s="66"/>
      <c r="EU107" s="66"/>
      <c r="EV107" s="66"/>
      <c r="EW107" s="66"/>
      <c r="EX107" s="66"/>
      <c r="EY107" s="66"/>
      <c r="EZ107" s="66"/>
      <c r="FA107" s="66"/>
      <c r="FB107" s="66"/>
      <c r="FC107" s="66"/>
      <c r="FD107" s="66"/>
    </row>
    <row r="108" spans="1:165" ht="30">
      <c r="A108" s="199">
        <v>107</v>
      </c>
      <c r="B108" s="166">
        <v>56</v>
      </c>
      <c r="C108" s="94">
        <v>40753</v>
      </c>
      <c r="D108" s="93">
        <f t="shared" si="175"/>
        <v>7</v>
      </c>
      <c r="E108" s="9" t="s">
        <v>39</v>
      </c>
      <c r="F108" s="166">
        <v>33</v>
      </c>
      <c r="G108" s="10" t="s">
        <v>38</v>
      </c>
      <c r="H108" s="10" t="s">
        <v>410</v>
      </c>
      <c r="I108" s="10" t="s">
        <v>411</v>
      </c>
      <c r="J108" s="11">
        <v>0.15625</v>
      </c>
      <c r="K108" s="73">
        <v>3650.31</v>
      </c>
      <c r="L108" s="10" t="s">
        <v>299</v>
      </c>
      <c r="M108" s="166">
        <v>59</v>
      </c>
      <c r="N108" s="166">
        <v>0</v>
      </c>
      <c r="O108" s="10" t="s">
        <v>182</v>
      </c>
      <c r="P108" s="11">
        <v>0.15625</v>
      </c>
      <c r="Q108" s="11">
        <v>0.15625</v>
      </c>
      <c r="R108" s="12">
        <f t="shared" si="176"/>
        <v>0</v>
      </c>
      <c r="S108" s="13">
        <f t="shared" si="177"/>
        <v>0</v>
      </c>
      <c r="T108" s="13">
        <f t="shared" si="178"/>
        <v>0</v>
      </c>
      <c r="U108" s="11">
        <v>0.16666666666666666</v>
      </c>
      <c r="V108" s="12">
        <f t="shared" si="179"/>
        <v>1.0416666666666657E-2</v>
      </c>
      <c r="W108" s="13">
        <f t="shared" si="180"/>
        <v>0</v>
      </c>
      <c r="X108" s="13">
        <f t="shared" si="181"/>
        <v>15</v>
      </c>
      <c r="Y108" s="11">
        <v>0.17708333333333334</v>
      </c>
      <c r="Z108" s="12">
        <f t="shared" si="182"/>
        <v>1.0416666666666685E-2</v>
      </c>
      <c r="AA108" s="13">
        <f t="shared" si="183"/>
        <v>0</v>
      </c>
      <c r="AB108" s="13">
        <f t="shared" si="184"/>
        <v>15</v>
      </c>
      <c r="AC108" s="11">
        <v>0.19791666666666666</v>
      </c>
      <c r="AD108" s="12">
        <f t="shared" si="185"/>
        <v>2.0833333333333315E-2</v>
      </c>
      <c r="AE108" s="13">
        <f t="shared" si="186"/>
        <v>0</v>
      </c>
      <c r="AF108" s="13">
        <f t="shared" si="187"/>
        <v>30</v>
      </c>
      <c r="AG108" s="11">
        <v>0.20138888888888887</v>
      </c>
      <c r="AH108" s="11">
        <v>0.25347222222222221</v>
      </c>
      <c r="AI108" s="12">
        <f t="shared" si="188"/>
        <v>5.2083333333333343E-2</v>
      </c>
      <c r="AJ108" s="90">
        <f t="shared" si="189"/>
        <v>1</v>
      </c>
      <c r="AK108" s="90">
        <f t="shared" si="190"/>
        <v>15</v>
      </c>
      <c r="AL108" s="11">
        <v>0.20138888888888887</v>
      </c>
      <c r="AM108" s="11">
        <v>0.25347222222222221</v>
      </c>
      <c r="AN108" s="12">
        <f t="shared" si="191"/>
        <v>5.2083333333333343E-2</v>
      </c>
      <c r="AO108" s="13">
        <f t="shared" si="192"/>
        <v>1</v>
      </c>
      <c r="AP108" s="13">
        <f t="shared" si="193"/>
        <v>15</v>
      </c>
      <c r="AQ108" s="11">
        <v>0.25763888888888892</v>
      </c>
      <c r="AR108" s="12">
        <f t="shared" si="194"/>
        <v>4.1666666666667074E-3</v>
      </c>
      <c r="AS108" s="90">
        <f t="shared" si="195"/>
        <v>0</v>
      </c>
      <c r="AT108" s="13">
        <f t="shared" si="196"/>
        <v>6</v>
      </c>
      <c r="AU108" s="11">
        <v>0.25833333333333336</v>
      </c>
      <c r="AV108" s="12">
        <f t="shared" si="197"/>
        <v>6.9444444444444198E-4</v>
      </c>
      <c r="AW108" s="13">
        <f t="shared" si="198"/>
        <v>0</v>
      </c>
      <c r="AX108" s="13">
        <f t="shared" si="199"/>
        <v>1</v>
      </c>
      <c r="AY108" s="11">
        <v>0.47500000000000003</v>
      </c>
      <c r="AZ108" s="12">
        <f t="shared" si="200"/>
        <v>0.21666666666666667</v>
      </c>
      <c r="BA108" s="90">
        <f t="shared" si="201"/>
        <v>5</v>
      </c>
      <c r="BB108" s="90">
        <f t="shared" si="202"/>
        <v>12</v>
      </c>
      <c r="BC108" s="11">
        <v>0.26111111111111113</v>
      </c>
      <c r="BD108" s="11">
        <v>0.33333333333333331</v>
      </c>
      <c r="BE108" s="12">
        <f t="shared" si="203"/>
        <v>7.2222222222222188E-2</v>
      </c>
      <c r="BF108" s="13">
        <f t="shared" si="204"/>
        <v>1</v>
      </c>
      <c r="BG108" s="13">
        <f t="shared" si="205"/>
        <v>44</v>
      </c>
      <c r="BH108" s="11">
        <v>0.47916666666666669</v>
      </c>
      <c r="BI108" s="11">
        <v>0.47916666666666669</v>
      </c>
      <c r="BJ108" s="91"/>
      <c r="BK108" s="69">
        <f t="shared" si="148"/>
        <v>0</v>
      </c>
      <c r="BL108" s="13">
        <f t="shared" si="319"/>
        <v>0</v>
      </c>
      <c r="BM108" s="13">
        <f t="shared" si="320"/>
        <v>0</v>
      </c>
      <c r="BN108" s="11">
        <v>0.4861111111111111</v>
      </c>
      <c r="BO108" s="12">
        <f t="shared" si="206"/>
        <v>0.15277777777777779</v>
      </c>
      <c r="BP108" s="90">
        <f t="shared" si="207"/>
        <v>3</v>
      </c>
      <c r="BQ108" s="90">
        <f t="shared" si="208"/>
        <v>40</v>
      </c>
      <c r="BR108" s="11">
        <v>0.49305555555555558</v>
      </c>
      <c r="BS108" s="12">
        <f t="shared" si="209"/>
        <v>6.9444444444444753E-3</v>
      </c>
      <c r="BT108" s="90">
        <f t="shared" si="210"/>
        <v>0</v>
      </c>
      <c r="BU108" s="90">
        <f t="shared" si="211"/>
        <v>10</v>
      </c>
      <c r="BV108" s="11">
        <v>0.49305555555555558</v>
      </c>
      <c r="BW108" s="11">
        <v>0.49652777777777773</v>
      </c>
      <c r="BX108" s="12">
        <f t="shared" si="212"/>
        <v>3.4722222222221544E-3</v>
      </c>
      <c r="BY108" s="13">
        <f t="shared" si="213"/>
        <v>0</v>
      </c>
      <c r="BZ108" s="13">
        <f t="shared" si="214"/>
        <v>5</v>
      </c>
      <c r="CA108" s="12">
        <f t="shared" si="215"/>
        <v>0.34027777777777773</v>
      </c>
      <c r="CB108" s="13">
        <f t="shared" si="216"/>
        <v>8</v>
      </c>
      <c r="CC108" s="13">
        <f t="shared" si="217"/>
        <v>10</v>
      </c>
      <c r="CD108" s="12">
        <f t="shared" si="147"/>
        <v>0.18472222222222229</v>
      </c>
      <c r="CE108" s="13">
        <f t="shared" si="218"/>
        <v>4</v>
      </c>
      <c r="CF108" s="13">
        <f t="shared" si="219"/>
        <v>26</v>
      </c>
      <c r="CG108" s="12">
        <f t="shared" si="252"/>
        <v>5.2083333333333343E-2</v>
      </c>
      <c r="CH108" s="13">
        <f t="shared" si="220"/>
        <v>1</v>
      </c>
      <c r="CI108" s="13">
        <f t="shared" si="221"/>
        <v>15</v>
      </c>
      <c r="CJ108" s="12">
        <f t="shared" si="253"/>
        <v>0.21666666666666667</v>
      </c>
      <c r="CK108" s="13">
        <f t="shared" si="222"/>
        <v>5</v>
      </c>
      <c r="CL108" s="13">
        <f t="shared" si="223"/>
        <v>12</v>
      </c>
      <c r="CM108" s="69">
        <f t="shared" si="151"/>
        <v>0</v>
      </c>
      <c r="CN108" s="70">
        <f t="shared" si="152"/>
        <v>0</v>
      </c>
      <c r="CO108" s="13">
        <f t="shared" si="153"/>
        <v>0</v>
      </c>
      <c r="CP108" s="12">
        <f t="shared" si="224"/>
        <v>0.16180555555555556</v>
      </c>
      <c r="CQ108" s="13">
        <f t="shared" si="225"/>
        <v>3</v>
      </c>
      <c r="CR108" s="13">
        <f t="shared" si="226"/>
        <v>53</v>
      </c>
      <c r="CS108" s="11">
        <v>0</v>
      </c>
      <c r="CT108" s="13">
        <f t="shared" si="227"/>
        <v>0</v>
      </c>
      <c r="CU108" s="13">
        <f t="shared" si="228"/>
        <v>0</v>
      </c>
      <c r="CV108" s="11">
        <v>0</v>
      </c>
      <c r="CW108" s="13">
        <f t="shared" si="229"/>
        <v>0</v>
      </c>
      <c r="CX108" s="13">
        <f t="shared" si="230"/>
        <v>0</v>
      </c>
      <c r="CY108" s="11">
        <v>0</v>
      </c>
      <c r="CZ108" s="13">
        <f t="shared" si="231"/>
        <v>0</v>
      </c>
      <c r="DA108" s="13">
        <f t="shared" si="232"/>
        <v>0</v>
      </c>
      <c r="DB108" s="11">
        <v>0</v>
      </c>
      <c r="DC108" s="13">
        <f t="shared" si="233"/>
        <v>0</v>
      </c>
      <c r="DD108" s="13">
        <f t="shared" si="234"/>
        <v>0</v>
      </c>
      <c r="DE108" s="11">
        <v>0</v>
      </c>
      <c r="DF108" s="13">
        <f t="shared" si="235"/>
        <v>0</v>
      </c>
      <c r="DG108" s="13">
        <f t="shared" si="236"/>
        <v>0</v>
      </c>
      <c r="DH108" s="11">
        <v>5.486111111111111E-2</v>
      </c>
      <c r="DI108" s="13">
        <f t="shared" si="237"/>
        <v>1</v>
      </c>
      <c r="DJ108" s="13">
        <f t="shared" si="238"/>
        <v>19</v>
      </c>
      <c r="DK108" s="11">
        <v>0</v>
      </c>
      <c r="DL108" s="35">
        <f t="shared" si="239"/>
        <v>0</v>
      </c>
      <c r="DM108" s="61">
        <f t="shared" si="240"/>
        <v>0</v>
      </c>
      <c r="DN108" s="66">
        <f t="shared" si="314"/>
        <v>372194.36</v>
      </c>
      <c r="DO108" s="74">
        <f t="shared" si="321"/>
        <v>6072</v>
      </c>
      <c r="DP108" s="66">
        <f t="shared" si="262"/>
        <v>61.869661016949152</v>
      </c>
      <c r="DQ108" s="66">
        <f t="shared" si="313"/>
        <v>61.296831357048745</v>
      </c>
      <c r="DR108" s="66" t="e">
        <f t="shared" si="318"/>
        <v>#NUM!</v>
      </c>
      <c r="DS108" s="96" t="e">
        <f t="shared" si="315"/>
        <v>#NUM!</v>
      </c>
      <c r="DT108" s="66" t="e">
        <f t="shared" si="316"/>
        <v>#NUM!</v>
      </c>
      <c r="DU108" s="66" t="e">
        <f t="shared" si="317"/>
        <v>#NUM!</v>
      </c>
      <c r="DV108" s="66"/>
      <c r="DW108" s="66">
        <f t="shared" si="254"/>
        <v>0</v>
      </c>
      <c r="DX108" s="66"/>
      <c r="DY108" s="66">
        <f t="shared" si="245"/>
        <v>0</v>
      </c>
      <c r="DZ108" s="66">
        <f t="shared" si="242"/>
        <v>0</v>
      </c>
      <c r="EA108" s="66">
        <f t="shared" si="246"/>
        <v>0</v>
      </c>
      <c r="EB108" s="66">
        <f t="shared" si="247"/>
        <v>0</v>
      </c>
      <c r="EC108" s="66">
        <f t="shared" si="322"/>
        <v>68</v>
      </c>
      <c r="ED108" s="66">
        <f t="shared" si="323"/>
        <v>1594</v>
      </c>
      <c r="EE108" s="66">
        <f t="shared" si="324"/>
        <v>26.566666666666666</v>
      </c>
      <c r="EF108" s="66">
        <f t="shared" si="325"/>
        <v>94.566666666666663</v>
      </c>
      <c r="EG108" s="66">
        <f t="shared" si="326"/>
        <v>1.6886904761904762</v>
      </c>
      <c r="EH108" s="66">
        <f t="shared" si="327"/>
        <v>1</v>
      </c>
      <c r="EI108" s="66">
        <f t="shared" si="328"/>
        <v>0.68869047619047619</v>
      </c>
      <c r="EJ108" s="66">
        <f t="shared" si="329"/>
        <v>41.321428571428569</v>
      </c>
      <c r="EK108" s="66">
        <f t="shared" si="330"/>
        <v>42</v>
      </c>
      <c r="EL108" s="66">
        <f t="shared" si="331"/>
        <v>1</v>
      </c>
      <c r="EM108" s="66">
        <f t="shared" si="332"/>
        <v>42</v>
      </c>
      <c r="EN108" s="66"/>
      <c r="EO108" s="66"/>
      <c r="EP108" s="66"/>
      <c r="EQ108" s="66"/>
      <c r="ER108" s="66"/>
      <c r="ES108" s="66"/>
      <c r="ET108" s="66"/>
      <c r="EU108" s="66"/>
      <c r="EV108" s="66"/>
      <c r="EW108" s="66"/>
      <c r="EX108" s="66"/>
      <c r="EY108" s="66"/>
      <c r="EZ108" s="66"/>
      <c r="FA108" s="66"/>
      <c r="FB108" s="66"/>
      <c r="FC108" s="66"/>
      <c r="FD108" s="66"/>
    </row>
    <row r="109" spans="1:165">
      <c r="A109" s="175">
        <v>108</v>
      </c>
      <c r="B109" s="166">
        <v>57</v>
      </c>
      <c r="C109" s="94">
        <v>40753</v>
      </c>
      <c r="D109" s="93">
        <f t="shared" si="175"/>
        <v>7</v>
      </c>
      <c r="E109" s="9" t="s">
        <v>402</v>
      </c>
      <c r="F109" s="166">
        <v>2</v>
      </c>
      <c r="G109" s="10" t="s">
        <v>403</v>
      </c>
      <c r="H109" s="10" t="s">
        <v>394</v>
      </c>
      <c r="I109" s="10" t="s">
        <v>348</v>
      </c>
      <c r="J109" s="11">
        <v>0.77083333333333337</v>
      </c>
      <c r="K109" s="73">
        <v>3512.34</v>
      </c>
      <c r="L109" s="65" t="s">
        <v>34</v>
      </c>
      <c r="M109" s="166">
        <v>56</v>
      </c>
      <c r="N109" s="166">
        <v>2</v>
      </c>
      <c r="O109" s="10" t="s">
        <v>182</v>
      </c>
      <c r="P109" s="11">
        <v>0.77083333333333337</v>
      </c>
      <c r="Q109" s="11">
        <v>0.77083333333333337</v>
      </c>
      <c r="R109" s="12">
        <f t="shared" si="176"/>
        <v>0</v>
      </c>
      <c r="S109" s="13">
        <f t="shared" si="177"/>
        <v>0</v>
      </c>
      <c r="T109" s="13">
        <f t="shared" si="178"/>
        <v>0</v>
      </c>
      <c r="U109" s="11">
        <v>0.77638888888888891</v>
      </c>
      <c r="V109" s="12">
        <f t="shared" si="179"/>
        <v>5.5555555555555358E-3</v>
      </c>
      <c r="W109" s="13">
        <f t="shared" si="180"/>
        <v>0</v>
      </c>
      <c r="X109" s="13">
        <f t="shared" si="181"/>
        <v>8</v>
      </c>
      <c r="Y109" s="11">
        <v>0.77916666666666667</v>
      </c>
      <c r="Z109" s="12">
        <f t="shared" si="182"/>
        <v>2.7777777777777679E-3</v>
      </c>
      <c r="AA109" s="13">
        <f t="shared" si="183"/>
        <v>0</v>
      </c>
      <c r="AB109" s="13">
        <f t="shared" si="184"/>
        <v>4</v>
      </c>
      <c r="AC109" s="11">
        <v>0.79166666666666663</v>
      </c>
      <c r="AD109" s="12">
        <f t="shared" si="185"/>
        <v>1.2499999999999956E-2</v>
      </c>
      <c r="AE109" s="13">
        <f t="shared" si="186"/>
        <v>0</v>
      </c>
      <c r="AF109" s="13">
        <f t="shared" si="187"/>
        <v>18</v>
      </c>
      <c r="AG109" s="11">
        <v>0.79166666666666663</v>
      </c>
      <c r="AH109" s="11">
        <v>0.85069444444444453</v>
      </c>
      <c r="AI109" s="12">
        <f t="shared" si="188"/>
        <v>5.9027777777777901E-2</v>
      </c>
      <c r="AJ109" s="90">
        <f t="shared" si="189"/>
        <v>1</v>
      </c>
      <c r="AK109" s="90">
        <f t="shared" si="190"/>
        <v>25</v>
      </c>
      <c r="AL109" s="11">
        <v>0.79166666666666663</v>
      </c>
      <c r="AM109" s="11">
        <v>0.85069444444444453</v>
      </c>
      <c r="AN109" s="12">
        <f t="shared" si="191"/>
        <v>5.9027777777777901E-2</v>
      </c>
      <c r="AO109" s="13">
        <f t="shared" si="192"/>
        <v>1</v>
      </c>
      <c r="AP109" s="13">
        <f t="shared" si="193"/>
        <v>25</v>
      </c>
      <c r="AQ109" s="11">
        <v>0.85069444444444453</v>
      </c>
      <c r="AR109" s="12">
        <f t="shared" si="194"/>
        <v>0</v>
      </c>
      <c r="AS109" s="90">
        <f t="shared" si="195"/>
        <v>0</v>
      </c>
      <c r="AT109" s="13">
        <f t="shared" si="196"/>
        <v>0</v>
      </c>
      <c r="AU109" s="11">
        <v>0.8534722222222223</v>
      </c>
      <c r="AV109" s="12">
        <f t="shared" si="197"/>
        <v>2.7777777777777679E-3</v>
      </c>
      <c r="AW109" s="13">
        <f t="shared" si="198"/>
        <v>0</v>
      </c>
      <c r="AX109" s="13">
        <f t="shared" si="199"/>
        <v>4</v>
      </c>
      <c r="AY109" s="11">
        <v>0.90625</v>
      </c>
      <c r="AZ109" s="12">
        <f t="shared" si="200"/>
        <v>5.2777777777777701E-2</v>
      </c>
      <c r="BA109" s="90">
        <f t="shared" si="201"/>
        <v>1</v>
      </c>
      <c r="BB109" s="90">
        <f t="shared" si="202"/>
        <v>16</v>
      </c>
      <c r="BC109" s="11">
        <v>0.85625000000000007</v>
      </c>
      <c r="BD109" s="11">
        <v>0.90972222222222221</v>
      </c>
      <c r="BE109" s="12">
        <f t="shared" si="203"/>
        <v>5.3472222222222143E-2</v>
      </c>
      <c r="BF109" s="13">
        <f t="shared" si="204"/>
        <v>1</v>
      </c>
      <c r="BG109" s="13">
        <f t="shared" si="205"/>
        <v>17</v>
      </c>
      <c r="BH109" s="11">
        <v>0.90972222222222221</v>
      </c>
      <c r="BI109" s="11">
        <v>0.90972222222222221</v>
      </c>
      <c r="BJ109" s="91"/>
      <c r="BK109" s="69">
        <f t="shared" si="148"/>
        <v>0</v>
      </c>
      <c r="BL109" s="13">
        <f t="shared" si="319"/>
        <v>0</v>
      </c>
      <c r="BM109" s="13">
        <f t="shared" si="320"/>
        <v>0</v>
      </c>
      <c r="BN109" s="11">
        <v>0.92361111111111116</v>
      </c>
      <c r="BO109" s="12">
        <f t="shared" si="206"/>
        <v>1.3888888888888951E-2</v>
      </c>
      <c r="BP109" s="90">
        <f t="shared" si="207"/>
        <v>0</v>
      </c>
      <c r="BQ109" s="90">
        <f t="shared" si="208"/>
        <v>20</v>
      </c>
      <c r="BR109" s="11">
        <v>0.92708333333333337</v>
      </c>
      <c r="BS109" s="12">
        <f t="shared" si="209"/>
        <v>3.4722222222222099E-3</v>
      </c>
      <c r="BT109" s="90">
        <f t="shared" si="210"/>
        <v>0</v>
      </c>
      <c r="BU109" s="90">
        <f t="shared" si="211"/>
        <v>5</v>
      </c>
      <c r="BV109" s="11">
        <v>0.92708333333333337</v>
      </c>
      <c r="BW109" s="11">
        <v>0.9375</v>
      </c>
      <c r="BX109" s="12">
        <f t="shared" si="212"/>
        <v>1.041666666666663E-2</v>
      </c>
      <c r="BY109" s="13">
        <f t="shared" si="213"/>
        <v>0</v>
      </c>
      <c r="BZ109" s="13">
        <f t="shared" si="214"/>
        <v>15</v>
      </c>
      <c r="CA109" s="12">
        <f t="shared" si="215"/>
        <v>0.16666666666666663</v>
      </c>
      <c r="CB109" s="13">
        <f t="shared" si="216"/>
        <v>4</v>
      </c>
      <c r="CC109" s="13">
        <f t="shared" si="217"/>
        <v>0</v>
      </c>
      <c r="CD109" s="12">
        <f t="shared" si="147"/>
        <v>2.9861111111111116E-2</v>
      </c>
      <c r="CE109" s="13">
        <f t="shared" si="218"/>
        <v>0</v>
      </c>
      <c r="CF109" s="13">
        <f t="shared" si="219"/>
        <v>43</v>
      </c>
      <c r="CG109" s="12">
        <f t="shared" si="252"/>
        <v>5.9027777777777901E-2</v>
      </c>
      <c r="CH109" s="13">
        <f t="shared" si="220"/>
        <v>1</v>
      </c>
      <c r="CI109" s="13">
        <f t="shared" si="221"/>
        <v>25</v>
      </c>
      <c r="CJ109" s="12">
        <f t="shared" si="253"/>
        <v>5.2777777777777701E-2</v>
      </c>
      <c r="CK109" s="13">
        <f t="shared" si="222"/>
        <v>1</v>
      </c>
      <c r="CL109" s="13">
        <f t="shared" si="223"/>
        <v>16</v>
      </c>
      <c r="CM109" s="69">
        <f t="shared" si="151"/>
        <v>0</v>
      </c>
      <c r="CN109" s="70">
        <f t="shared" si="152"/>
        <v>0</v>
      </c>
      <c r="CO109" s="13">
        <f t="shared" si="153"/>
        <v>0</v>
      </c>
      <c r="CP109" s="12">
        <f t="shared" si="224"/>
        <v>4.0277777777777704E-2</v>
      </c>
      <c r="CQ109" s="13">
        <f t="shared" si="225"/>
        <v>0</v>
      </c>
      <c r="CR109" s="13">
        <f t="shared" si="226"/>
        <v>58</v>
      </c>
      <c r="CS109" s="11">
        <v>0</v>
      </c>
      <c r="CT109" s="13">
        <f t="shared" si="227"/>
        <v>0</v>
      </c>
      <c r="CU109" s="13">
        <f t="shared" si="228"/>
        <v>0</v>
      </c>
      <c r="CV109" s="11">
        <v>0</v>
      </c>
      <c r="CW109" s="13">
        <f t="shared" si="229"/>
        <v>0</v>
      </c>
      <c r="CX109" s="13">
        <f t="shared" si="230"/>
        <v>0</v>
      </c>
      <c r="CY109" s="11">
        <v>0</v>
      </c>
      <c r="CZ109" s="13">
        <f t="shared" si="231"/>
        <v>0</v>
      </c>
      <c r="DA109" s="13">
        <f t="shared" si="232"/>
        <v>0</v>
      </c>
      <c r="DB109" s="11">
        <v>0</v>
      </c>
      <c r="DC109" s="13">
        <f t="shared" si="233"/>
        <v>0</v>
      </c>
      <c r="DD109" s="13">
        <f t="shared" si="234"/>
        <v>0</v>
      </c>
      <c r="DE109" s="11">
        <v>0</v>
      </c>
      <c r="DF109" s="13">
        <f t="shared" si="235"/>
        <v>0</v>
      </c>
      <c r="DG109" s="13">
        <f t="shared" si="236"/>
        <v>0</v>
      </c>
      <c r="DH109" s="11">
        <v>1.2499999999999999E-2</v>
      </c>
      <c r="DI109" s="13">
        <f t="shared" si="237"/>
        <v>0</v>
      </c>
      <c r="DJ109" s="13">
        <f t="shared" si="238"/>
        <v>18</v>
      </c>
      <c r="DK109" s="11">
        <v>0</v>
      </c>
      <c r="DL109" s="35">
        <f t="shared" si="239"/>
        <v>0</v>
      </c>
      <c r="DM109" s="61">
        <f t="shared" si="240"/>
        <v>0</v>
      </c>
      <c r="DN109" s="66">
        <f t="shared" si="314"/>
        <v>375706.7</v>
      </c>
      <c r="DO109" s="74">
        <f t="shared" si="321"/>
        <v>6128</v>
      </c>
      <c r="DP109" s="66">
        <f t="shared" si="262"/>
        <v>62.720357142857146</v>
      </c>
      <c r="DQ109" s="66">
        <f t="shared" si="313"/>
        <v>61.309840078328982</v>
      </c>
      <c r="DR109" s="66" t="e">
        <f t="shared" si="318"/>
        <v>#NUM!</v>
      </c>
      <c r="DS109" s="96" t="e">
        <f t="shared" si="315"/>
        <v>#NUM!</v>
      </c>
      <c r="DT109" s="66" t="e">
        <f t="shared" si="316"/>
        <v>#NUM!</v>
      </c>
      <c r="DU109" s="66" t="e">
        <f t="shared" si="317"/>
        <v>#NUM!</v>
      </c>
      <c r="DV109" s="66"/>
      <c r="DW109" s="66">
        <f t="shared" si="254"/>
        <v>0</v>
      </c>
      <c r="DX109" s="66"/>
      <c r="DY109" s="66">
        <f t="shared" si="245"/>
        <v>0</v>
      </c>
      <c r="DZ109" s="66">
        <f t="shared" si="242"/>
        <v>0</v>
      </c>
      <c r="EA109" s="66">
        <f t="shared" si="246"/>
        <v>0</v>
      </c>
      <c r="EB109" s="66">
        <f t="shared" si="247"/>
        <v>0</v>
      </c>
      <c r="EC109" s="66">
        <f t="shared" si="322"/>
        <v>69</v>
      </c>
      <c r="ED109" s="66">
        <f t="shared" si="323"/>
        <v>1619</v>
      </c>
      <c r="EE109" s="66">
        <f t="shared" si="324"/>
        <v>26.983333333333334</v>
      </c>
      <c r="EF109" s="66">
        <f t="shared" si="325"/>
        <v>95.983333333333334</v>
      </c>
      <c r="EG109" s="66">
        <f t="shared" si="326"/>
        <v>1.6839181286549707</v>
      </c>
      <c r="EH109" s="66">
        <f t="shared" si="327"/>
        <v>1</v>
      </c>
      <c r="EI109" s="66">
        <f t="shared" si="328"/>
        <v>0.6839181286549707</v>
      </c>
      <c r="EJ109" s="66">
        <f t="shared" si="329"/>
        <v>41.03508771929824</v>
      </c>
      <c r="EK109" s="66">
        <f t="shared" si="330"/>
        <v>42</v>
      </c>
      <c r="EL109" s="66">
        <f t="shared" si="331"/>
        <v>1</v>
      </c>
      <c r="EM109" s="66">
        <f t="shared" si="332"/>
        <v>42</v>
      </c>
      <c r="EN109" s="66"/>
      <c r="EO109" s="66"/>
      <c r="EP109" s="66"/>
      <c r="EQ109" s="66"/>
      <c r="ER109" s="66"/>
      <c r="ES109" s="66"/>
      <c r="ET109" s="66"/>
      <c r="EU109" s="66"/>
      <c r="EV109" s="66"/>
      <c r="EW109" s="66"/>
      <c r="EX109" s="66"/>
      <c r="EY109" s="66"/>
      <c r="EZ109" s="66"/>
      <c r="FA109" s="66"/>
      <c r="FB109" s="66"/>
      <c r="FC109" s="66"/>
      <c r="FD109" s="66"/>
    </row>
    <row r="110" spans="1:165">
      <c r="A110" s="199">
        <v>109</v>
      </c>
      <c r="B110" s="166">
        <v>58</v>
      </c>
      <c r="C110" s="94">
        <v>40753</v>
      </c>
      <c r="D110" s="93">
        <f t="shared" si="175"/>
        <v>7</v>
      </c>
      <c r="E110" s="9" t="s">
        <v>392</v>
      </c>
      <c r="F110" s="166">
        <v>3</v>
      </c>
      <c r="G110" s="10" t="s">
        <v>393</v>
      </c>
      <c r="H110" s="10" t="s">
        <v>394</v>
      </c>
      <c r="I110" s="10" t="s">
        <v>348</v>
      </c>
      <c r="J110" s="11">
        <v>0.86805555555555547</v>
      </c>
      <c r="K110" s="73">
        <v>3654.44</v>
      </c>
      <c r="L110" s="65" t="s">
        <v>34</v>
      </c>
      <c r="M110" s="166">
        <v>58</v>
      </c>
      <c r="N110" s="166">
        <v>1</v>
      </c>
      <c r="O110" s="10" t="s">
        <v>278</v>
      </c>
      <c r="P110" s="11">
        <v>0.86805555555555547</v>
      </c>
      <c r="Q110" s="11">
        <v>0.86805555555555547</v>
      </c>
      <c r="R110" s="12">
        <f t="shared" si="176"/>
        <v>0</v>
      </c>
      <c r="S110" s="13">
        <f t="shared" si="177"/>
        <v>0</v>
      </c>
      <c r="T110" s="13">
        <f t="shared" si="178"/>
        <v>0</v>
      </c>
      <c r="U110" s="11">
        <v>0.88194444444444453</v>
      </c>
      <c r="V110" s="12">
        <f t="shared" si="179"/>
        <v>1.3888888888889062E-2</v>
      </c>
      <c r="W110" s="13">
        <f t="shared" si="180"/>
        <v>0</v>
      </c>
      <c r="X110" s="13">
        <f t="shared" si="181"/>
        <v>20</v>
      </c>
      <c r="Y110" s="11">
        <v>0.88541666666666663</v>
      </c>
      <c r="Z110" s="12">
        <f t="shared" si="182"/>
        <v>3.4722222222220989E-3</v>
      </c>
      <c r="AA110" s="13">
        <f t="shared" si="183"/>
        <v>0</v>
      </c>
      <c r="AB110" s="13">
        <f t="shared" si="184"/>
        <v>5</v>
      </c>
      <c r="AC110" s="11">
        <v>0.89583333333333337</v>
      </c>
      <c r="AD110" s="12">
        <f t="shared" si="185"/>
        <v>1.0416666666666741E-2</v>
      </c>
      <c r="AE110" s="13">
        <f t="shared" si="186"/>
        <v>0</v>
      </c>
      <c r="AF110" s="13">
        <f t="shared" si="187"/>
        <v>15</v>
      </c>
      <c r="AG110" s="11">
        <v>0.89583333333333337</v>
      </c>
      <c r="AH110" s="11">
        <v>0.9375</v>
      </c>
      <c r="AI110" s="12">
        <f t="shared" si="188"/>
        <v>4.166666666666663E-2</v>
      </c>
      <c r="AJ110" s="90">
        <f t="shared" si="189"/>
        <v>1</v>
      </c>
      <c r="AK110" s="90">
        <f t="shared" si="190"/>
        <v>0</v>
      </c>
      <c r="AL110" s="11">
        <v>0.89583333333333337</v>
      </c>
      <c r="AM110" s="11">
        <v>0.9375</v>
      </c>
      <c r="AN110" s="12">
        <f t="shared" si="191"/>
        <v>4.166666666666663E-2</v>
      </c>
      <c r="AO110" s="13">
        <f t="shared" si="192"/>
        <v>1</v>
      </c>
      <c r="AP110" s="13">
        <f t="shared" si="193"/>
        <v>0</v>
      </c>
      <c r="AQ110" s="11">
        <v>0.94444444444444453</v>
      </c>
      <c r="AR110" s="12">
        <f t="shared" si="194"/>
        <v>6.9444444444445308E-3</v>
      </c>
      <c r="AS110" s="90">
        <f t="shared" si="195"/>
        <v>0</v>
      </c>
      <c r="AT110" s="13">
        <f t="shared" si="196"/>
        <v>10</v>
      </c>
      <c r="AU110" s="11">
        <v>0.9916666666666667</v>
      </c>
      <c r="AV110" s="12">
        <f t="shared" si="197"/>
        <v>4.7222222222222165E-2</v>
      </c>
      <c r="AW110" s="13">
        <f t="shared" si="198"/>
        <v>1</v>
      </c>
      <c r="AX110" s="13">
        <f t="shared" si="199"/>
        <v>8</v>
      </c>
      <c r="AY110" s="11">
        <v>1.054861111111111</v>
      </c>
      <c r="AZ110" s="12">
        <f t="shared" si="200"/>
        <v>6.3194444444444331E-2</v>
      </c>
      <c r="BA110" s="90">
        <f t="shared" si="201"/>
        <v>1</v>
      </c>
      <c r="BB110" s="90">
        <f t="shared" si="202"/>
        <v>31</v>
      </c>
      <c r="BC110" s="11">
        <v>0.99652777777777779</v>
      </c>
      <c r="BD110" s="11">
        <v>1.0590277777777779</v>
      </c>
      <c r="BE110" s="12">
        <f t="shared" si="203"/>
        <v>6.2500000000000111E-2</v>
      </c>
      <c r="BF110" s="13">
        <f t="shared" si="204"/>
        <v>1</v>
      </c>
      <c r="BG110" s="13">
        <f t="shared" si="205"/>
        <v>30</v>
      </c>
      <c r="BH110" s="11">
        <v>1.0590277777777779</v>
      </c>
      <c r="BI110" s="11">
        <v>1.0590277777777779</v>
      </c>
      <c r="BJ110" s="91"/>
      <c r="BK110" s="69">
        <f t="shared" si="148"/>
        <v>0</v>
      </c>
      <c r="BL110" s="13">
        <f t="shared" si="319"/>
        <v>0</v>
      </c>
      <c r="BM110" s="13">
        <f t="shared" si="320"/>
        <v>0</v>
      </c>
      <c r="BN110" s="11">
        <v>1.0694444444444444</v>
      </c>
      <c r="BO110" s="12">
        <f t="shared" si="206"/>
        <v>1.0416666666666519E-2</v>
      </c>
      <c r="BP110" s="90">
        <f t="shared" si="207"/>
        <v>0</v>
      </c>
      <c r="BQ110" s="90">
        <f t="shared" si="208"/>
        <v>15</v>
      </c>
      <c r="BR110" s="11">
        <v>1.0763888888888888</v>
      </c>
      <c r="BS110" s="12">
        <f t="shared" si="209"/>
        <v>6.9444444444444198E-3</v>
      </c>
      <c r="BT110" s="90">
        <f t="shared" si="210"/>
        <v>0</v>
      </c>
      <c r="BU110" s="90">
        <f t="shared" si="211"/>
        <v>10</v>
      </c>
      <c r="BV110" s="11">
        <v>1.0763888888888888</v>
      </c>
      <c r="BW110" s="11">
        <v>1.0798611111111112</v>
      </c>
      <c r="BX110" s="12">
        <f t="shared" si="212"/>
        <v>3.4722222222223209E-3</v>
      </c>
      <c r="BY110" s="13">
        <f t="shared" si="213"/>
        <v>0</v>
      </c>
      <c r="BZ110" s="13">
        <f t="shared" si="214"/>
        <v>5</v>
      </c>
      <c r="CA110" s="12">
        <f t="shared" si="215"/>
        <v>0.21180555555555569</v>
      </c>
      <c r="CB110" s="13">
        <f t="shared" si="216"/>
        <v>5</v>
      </c>
      <c r="CC110" s="13">
        <f t="shared" si="217"/>
        <v>5</v>
      </c>
      <c r="CD110" s="12">
        <f t="shared" si="147"/>
        <v>3.472222222222221E-2</v>
      </c>
      <c r="CE110" s="13">
        <f t="shared" si="218"/>
        <v>0</v>
      </c>
      <c r="CF110" s="13">
        <f t="shared" si="219"/>
        <v>50</v>
      </c>
      <c r="CG110" s="12">
        <f t="shared" si="252"/>
        <v>4.166666666666663E-2</v>
      </c>
      <c r="CH110" s="13">
        <f t="shared" si="220"/>
        <v>1</v>
      </c>
      <c r="CI110" s="13">
        <f t="shared" si="221"/>
        <v>0</v>
      </c>
      <c r="CJ110" s="12">
        <f t="shared" si="253"/>
        <v>6.3194444444444331E-2</v>
      </c>
      <c r="CK110" s="13">
        <f t="shared" si="222"/>
        <v>1</v>
      </c>
      <c r="CL110" s="13">
        <f t="shared" si="223"/>
        <v>31</v>
      </c>
      <c r="CM110" s="69">
        <f t="shared" si="151"/>
        <v>0</v>
      </c>
      <c r="CN110" s="70">
        <f t="shared" si="152"/>
        <v>0</v>
      </c>
      <c r="CO110" s="13">
        <f t="shared" si="153"/>
        <v>0</v>
      </c>
      <c r="CP110" s="12">
        <f t="shared" si="224"/>
        <v>4.2361111111111002E-2</v>
      </c>
      <c r="CQ110" s="13">
        <f t="shared" si="225"/>
        <v>1</v>
      </c>
      <c r="CR110" s="13">
        <f t="shared" si="226"/>
        <v>1</v>
      </c>
      <c r="CS110" s="11">
        <v>0</v>
      </c>
      <c r="CT110" s="13">
        <f t="shared" si="227"/>
        <v>0</v>
      </c>
      <c r="CU110" s="13">
        <f t="shared" si="228"/>
        <v>0</v>
      </c>
      <c r="CV110" s="11">
        <v>0</v>
      </c>
      <c r="CW110" s="13">
        <f t="shared" si="229"/>
        <v>0</v>
      </c>
      <c r="CX110" s="13">
        <f t="shared" si="230"/>
        <v>0</v>
      </c>
      <c r="CY110" s="11">
        <v>0</v>
      </c>
      <c r="CZ110" s="13">
        <f t="shared" si="231"/>
        <v>0</v>
      </c>
      <c r="DA110" s="13">
        <f t="shared" si="232"/>
        <v>0</v>
      </c>
      <c r="DB110" s="11">
        <v>0</v>
      </c>
      <c r="DC110" s="13">
        <f t="shared" si="233"/>
        <v>0</v>
      </c>
      <c r="DD110" s="13">
        <f t="shared" si="234"/>
        <v>0</v>
      </c>
      <c r="DE110" s="11">
        <v>0</v>
      </c>
      <c r="DF110" s="13">
        <f t="shared" si="235"/>
        <v>0</v>
      </c>
      <c r="DG110" s="13">
        <f t="shared" si="236"/>
        <v>0</v>
      </c>
      <c r="DH110" s="11">
        <v>2.0833333333333332E-2</v>
      </c>
      <c r="DI110" s="13">
        <f t="shared" si="237"/>
        <v>0</v>
      </c>
      <c r="DJ110" s="13">
        <f t="shared" si="238"/>
        <v>30</v>
      </c>
      <c r="DK110" s="11">
        <v>0</v>
      </c>
      <c r="DL110" s="35">
        <f t="shared" si="239"/>
        <v>0</v>
      </c>
      <c r="DM110" s="61">
        <f t="shared" si="240"/>
        <v>0</v>
      </c>
      <c r="DN110" s="66">
        <f t="shared" si="314"/>
        <v>379361.14</v>
      </c>
      <c r="DO110" s="74">
        <f t="shared" si="321"/>
        <v>6186</v>
      </c>
      <c r="DP110" s="66">
        <f t="shared" si="262"/>
        <v>63.007586206896555</v>
      </c>
      <c r="DQ110" s="66">
        <f t="shared" si="313"/>
        <v>61.325758163595218</v>
      </c>
      <c r="DR110" s="66" t="e">
        <f t="shared" si="318"/>
        <v>#NUM!</v>
      </c>
      <c r="DS110" s="96" t="e">
        <f t="shared" si="315"/>
        <v>#NUM!</v>
      </c>
      <c r="DT110" s="66" t="e">
        <f t="shared" si="316"/>
        <v>#NUM!</v>
      </c>
      <c r="DU110" s="66" t="e">
        <f t="shared" si="317"/>
        <v>#NUM!</v>
      </c>
      <c r="DV110" s="66"/>
      <c r="DW110" s="66">
        <f t="shared" si="254"/>
        <v>0</v>
      </c>
      <c r="DX110" s="66"/>
      <c r="DY110" s="66">
        <f t="shared" si="245"/>
        <v>0</v>
      </c>
      <c r="DZ110" s="66">
        <f t="shared" si="242"/>
        <v>0</v>
      </c>
      <c r="EA110" s="66">
        <f t="shared" si="246"/>
        <v>0</v>
      </c>
      <c r="EB110" s="66">
        <f t="shared" si="247"/>
        <v>0</v>
      </c>
      <c r="EC110" s="66">
        <f t="shared" si="322"/>
        <v>70</v>
      </c>
      <c r="ED110" s="66">
        <f t="shared" si="323"/>
        <v>1619</v>
      </c>
      <c r="EE110" s="66">
        <f t="shared" si="324"/>
        <v>26.983333333333334</v>
      </c>
      <c r="EF110" s="66">
        <f t="shared" si="325"/>
        <v>96.983333333333334</v>
      </c>
      <c r="EG110" s="66">
        <f t="shared" si="326"/>
        <v>1.6721264367816091</v>
      </c>
      <c r="EH110" s="66">
        <f t="shared" si="327"/>
        <v>1</v>
      </c>
      <c r="EI110" s="66">
        <f t="shared" si="328"/>
        <v>0.6721264367816091</v>
      </c>
      <c r="EJ110" s="66">
        <f t="shared" si="329"/>
        <v>40.327586206896548</v>
      </c>
      <c r="EK110" s="66">
        <f t="shared" si="330"/>
        <v>41</v>
      </c>
      <c r="EL110" s="66">
        <f t="shared" si="331"/>
        <v>1</v>
      </c>
      <c r="EM110" s="66">
        <f t="shared" si="332"/>
        <v>41</v>
      </c>
      <c r="EN110" s="66"/>
      <c r="EO110" s="66"/>
      <c r="EP110" s="66"/>
      <c r="EQ110" s="66"/>
      <c r="ER110" s="66"/>
      <c r="ES110" s="66"/>
      <c r="ET110" s="66"/>
      <c r="EU110" s="66"/>
      <c r="EV110" s="66"/>
      <c r="EW110" s="66"/>
      <c r="EX110" s="66"/>
      <c r="EY110" s="66"/>
      <c r="EZ110" s="66"/>
      <c r="FA110" s="66"/>
      <c r="FB110" s="66"/>
      <c r="FC110" s="66"/>
      <c r="FD110" s="66"/>
    </row>
    <row r="111" spans="1:165" ht="30">
      <c r="A111" s="175">
        <v>110</v>
      </c>
      <c r="B111" s="166">
        <v>59</v>
      </c>
      <c r="C111" s="94">
        <v>40754</v>
      </c>
      <c r="D111" s="93">
        <f t="shared" si="175"/>
        <v>7</v>
      </c>
      <c r="E111" s="9" t="s">
        <v>39</v>
      </c>
      <c r="F111" s="166">
        <v>34</v>
      </c>
      <c r="G111" s="10" t="s">
        <v>38</v>
      </c>
      <c r="H111" s="10" t="s">
        <v>415</v>
      </c>
      <c r="I111" s="10" t="s">
        <v>400</v>
      </c>
      <c r="J111" s="11">
        <v>3.125E-2</v>
      </c>
      <c r="K111" s="73">
        <v>3670.89</v>
      </c>
      <c r="L111" s="65" t="s">
        <v>34</v>
      </c>
      <c r="M111" s="166">
        <v>59</v>
      </c>
      <c r="N111" s="166">
        <v>0</v>
      </c>
      <c r="O111" s="10" t="s">
        <v>182</v>
      </c>
      <c r="P111" s="11">
        <v>3.125E-2</v>
      </c>
      <c r="Q111" s="11">
        <v>3.125E-2</v>
      </c>
      <c r="R111" s="12">
        <f t="shared" si="176"/>
        <v>0</v>
      </c>
      <c r="S111" s="13">
        <f t="shared" si="177"/>
        <v>0</v>
      </c>
      <c r="T111" s="13">
        <f t="shared" si="178"/>
        <v>0</v>
      </c>
      <c r="U111" s="11">
        <v>1.0416666666666667</v>
      </c>
      <c r="V111" s="12">
        <f t="shared" si="179"/>
        <v>1.0104166666666667</v>
      </c>
      <c r="W111" s="13">
        <f t="shared" si="180"/>
        <v>0</v>
      </c>
      <c r="X111" s="13">
        <f t="shared" si="181"/>
        <v>15</v>
      </c>
      <c r="Y111" s="11">
        <v>1.0520833333333333</v>
      </c>
      <c r="Z111" s="12">
        <f t="shared" si="182"/>
        <v>1.0416666666666519E-2</v>
      </c>
      <c r="AA111" s="13">
        <f t="shared" si="183"/>
        <v>0</v>
      </c>
      <c r="AB111" s="13">
        <f t="shared" si="184"/>
        <v>15</v>
      </c>
      <c r="AC111" s="11">
        <v>1.0930555555555557</v>
      </c>
      <c r="AD111" s="12">
        <f t="shared" si="185"/>
        <v>4.097222222222241E-2</v>
      </c>
      <c r="AE111" s="13">
        <f t="shared" si="186"/>
        <v>0</v>
      </c>
      <c r="AF111" s="13">
        <f t="shared" si="187"/>
        <v>59</v>
      </c>
      <c r="AG111" s="11">
        <v>1.0930555555555557</v>
      </c>
      <c r="AH111" s="11">
        <v>1.1319444444444444</v>
      </c>
      <c r="AI111" s="12">
        <f t="shared" si="188"/>
        <v>3.8888888888888751E-2</v>
      </c>
      <c r="AJ111" s="90">
        <f t="shared" si="189"/>
        <v>0</v>
      </c>
      <c r="AK111" s="90">
        <f t="shared" si="190"/>
        <v>56</v>
      </c>
      <c r="AL111" s="11">
        <v>1.0930555555555557</v>
      </c>
      <c r="AM111" s="11">
        <v>1.1319444444444444</v>
      </c>
      <c r="AN111" s="12">
        <f t="shared" si="191"/>
        <v>3.8888888888888751E-2</v>
      </c>
      <c r="AO111" s="13">
        <f t="shared" si="192"/>
        <v>0</v>
      </c>
      <c r="AP111" s="13">
        <f t="shared" si="193"/>
        <v>56</v>
      </c>
      <c r="AQ111" s="11">
        <v>1.1354166666666667</v>
      </c>
      <c r="AR111" s="12">
        <f t="shared" si="194"/>
        <v>3.4722222222223209E-3</v>
      </c>
      <c r="AS111" s="90">
        <f t="shared" si="195"/>
        <v>0</v>
      </c>
      <c r="AT111" s="13">
        <f t="shared" si="196"/>
        <v>5</v>
      </c>
      <c r="AU111" s="11">
        <v>1.1368055555555556</v>
      </c>
      <c r="AV111" s="12">
        <f t="shared" si="197"/>
        <v>1.388888888888884E-3</v>
      </c>
      <c r="AW111" s="13">
        <f t="shared" si="198"/>
        <v>0</v>
      </c>
      <c r="AX111" s="13">
        <f t="shared" si="199"/>
        <v>2</v>
      </c>
      <c r="AY111" s="11">
        <v>1.2708333333333333</v>
      </c>
      <c r="AZ111" s="12">
        <f t="shared" si="200"/>
        <v>0.13402777777777763</v>
      </c>
      <c r="BA111" s="90">
        <f t="shared" si="201"/>
        <v>3</v>
      </c>
      <c r="BB111" s="90">
        <f t="shared" si="202"/>
        <v>13</v>
      </c>
      <c r="BC111" s="11">
        <v>1.1402777777777777</v>
      </c>
      <c r="BD111" s="11">
        <v>1.2743055555555556</v>
      </c>
      <c r="BE111" s="12">
        <f t="shared" si="203"/>
        <v>0.13402777777777786</v>
      </c>
      <c r="BF111" s="13">
        <f t="shared" si="204"/>
        <v>3</v>
      </c>
      <c r="BG111" s="13">
        <f t="shared" si="205"/>
        <v>13</v>
      </c>
      <c r="BH111" s="11">
        <v>1.2743055555555556</v>
      </c>
      <c r="BI111" s="11">
        <v>1.2743055555555556</v>
      </c>
      <c r="BJ111" s="91"/>
      <c r="BK111" s="69">
        <f t="shared" si="148"/>
        <v>0</v>
      </c>
      <c r="BL111" s="13">
        <f t="shared" si="319"/>
        <v>0</v>
      </c>
      <c r="BM111" s="13">
        <f t="shared" si="320"/>
        <v>0</v>
      </c>
      <c r="BN111" s="11">
        <v>1.2833333333333334</v>
      </c>
      <c r="BO111" s="12">
        <f t="shared" si="206"/>
        <v>9.0277777777778567E-3</v>
      </c>
      <c r="BP111" s="90">
        <f t="shared" si="207"/>
        <v>0</v>
      </c>
      <c r="BQ111" s="90">
        <f t="shared" si="208"/>
        <v>13</v>
      </c>
      <c r="BR111" s="11">
        <v>1.2881944444444444</v>
      </c>
      <c r="BS111" s="12">
        <f t="shared" si="209"/>
        <v>4.8611111111109828E-3</v>
      </c>
      <c r="BT111" s="90">
        <f t="shared" si="210"/>
        <v>0</v>
      </c>
      <c r="BU111" s="90">
        <f t="shared" si="211"/>
        <v>7</v>
      </c>
      <c r="BV111" s="11">
        <v>1.2881944444444444</v>
      </c>
      <c r="BW111" s="11">
        <v>1.2951388888888888</v>
      </c>
      <c r="BX111" s="12">
        <f t="shared" si="212"/>
        <v>6.9444444444444198E-3</v>
      </c>
      <c r="BY111" s="13">
        <f t="shared" si="213"/>
        <v>0</v>
      </c>
      <c r="BZ111" s="13">
        <f t="shared" si="214"/>
        <v>10</v>
      </c>
      <c r="CA111" s="12">
        <f t="shared" si="215"/>
        <v>1.2638888888888888</v>
      </c>
      <c r="CB111" s="13">
        <f t="shared" si="216"/>
        <v>6</v>
      </c>
      <c r="CC111" s="13">
        <f t="shared" si="217"/>
        <v>20</v>
      </c>
      <c r="CD111" s="12">
        <f t="shared" si="147"/>
        <v>5.833333333333357E-2</v>
      </c>
      <c r="CE111" s="13">
        <f t="shared" si="218"/>
        <v>1</v>
      </c>
      <c r="CF111" s="13">
        <f t="shared" si="219"/>
        <v>24</v>
      </c>
      <c r="CG111" s="12">
        <f t="shared" si="252"/>
        <v>3.8888888888888751E-2</v>
      </c>
      <c r="CH111" s="13">
        <f t="shared" si="220"/>
        <v>0</v>
      </c>
      <c r="CI111" s="13">
        <f t="shared" si="221"/>
        <v>56</v>
      </c>
      <c r="CJ111" s="12">
        <f t="shared" si="253"/>
        <v>0.13402777777777763</v>
      </c>
      <c r="CK111" s="13">
        <f t="shared" si="222"/>
        <v>3</v>
      </c>
      <c r="CL111" s="13">
        <f t="shared" si="223"/>
        <v>13</v>
      </c>
      <c r="CM111" s="69">
        <f t="shared" si="151"/>
        <v>0</v>
      </c>
      <c r="CN111" s="70">
        <f t="shared" si="152"/>
        <v>0</v>
      </c>
      <c r="CO111" s="13">
        <f t="shared" si="153"/>
        <v>0</v>
      </c>
      <c r="CP111" s="12">
        <f t="shared" si="224"/>
        <v>6.1805555555555419E-2</v>
      </c>
      <c r="CQ111" s="13">
        <f t="shared" si="225"/>
        <v>1</v>
      </c>
      <c r="CR111" s="13">
        <f t="shared" si="226"/>
        <v>29</v>
      </c>
      <c r="CS111" s="11">
        <v>0</v>
      </c>
      <c r="CT111" s="13">
        <f t="shared" si="227"/>
        <v>0</v>
      </c>
      <c r="CU111" s="13">
        <f t="shared" si="228"/>
        <v>0</v>
      </c>
      <c r="CV111" s="11">
        <v>0</v>
      </c>
      <c r="CW111" s="13">
        <f t="shared" si="229"/>
        <v>0</v>
      </c>
      <c r="CX111" s="13">
        <f t="shared" si="230"/>
        <v>0</v>
      </c>
      <c r="CY111" s="11">
        <v>0</v>
      </c>
      <c r="CZ111" s="13">
        <f t="shared" si="231"/>
        <v>0</v>
      </c>
      <c r="DA111" s="13">
        <f t="shared" si="232"/>
        <v>0</v>
      </c>
      <c r="DB111" s="11">
        <v>0</v>
      </c>
      <c r="DC111" s="13">
        <f t="shared" si="233"/>
        <v>0</v>
      </c>
      <c r="DD111" s="13">
        <f t="shared" si="234"/>
        <v>0</v>
      </c>
      <c r="DE111" s="11">
        <v>1.9444444444444445E-2</v>
      </c>
      <c r="DF111" s="13">
        <f t="shared" si="235"/>
        <v>0</v>
      </c>
      <c r="DG111" s="13">
        <f t="shared" si="236"/>
        <v>28</v>
      </c>
      <c r="DH111" s="11">
        <v>5.2777777777777778E-2</v>
      </c>
      <c r="DI111" s="13">
        <f t="shared" si="237"/>
        <v>1</v>
      </c>
      <c r="DJ111" s="13">
        <f t="shared" si="238"/>
        <v>16</v>
      </c>
      <c r="DK111" s="11">
        <v>0</v>
      </c>
      <c r="DL111" s="35">
        <f t="shared" si="239"/>
        <v>0</v>
      </c>
      <c r="DM111" s="61">
        <f t="shared" si="240"/>
        <v>0</v>
      </c>
      <c r="DN111" s="66">
        <f t="shared" si="314"/>
        <v>383032.03</v>
      </c>
      <c r="DO111" s="74">
        <f t="shared" si="321"/>
        <v>6245</v>
      </c>
      <c r="DP111" s="66">
        <f t="shared" si="262"/>
        <v>62.218474576271184</v>
      </c>
      <c r="DQ111" s="66">
        <f t="shared" si="313"/>
        <v>61.334192153722981</v>
      </c>
      <c r="DR111" s="66" t="e">
        <f t="shared" si="318"/>
        <v>#NUM!</v>
      </c>
      <c r="DS111" s="96" t="e">
        <f t="shared" si="315"/>
        <v>#NUM!</v>
      </c>
      <c r="DT111" s="66" t="e">
        <f t="shared" si="316"/>
        <v>#NUM!</v>
      </c>
      <c r="DU111" s="66" t="e">
        <f t="shared" si="317"/>
        <v>#NUM!</v>
      </c>
      <c r="DV111" s="66"/>
      <c r="DW111" s="66">
        <f t="shared" si="254"/>
        <v>0</v>
      </c>
      <c r="DX111" s="66"/>
      <c r="DY111" s="66">
        <f t="shared" si="245"/>
        <v>0</v>
      </c>
      <c r="DZ111" s="66">
        <f t="shared" si="242"/>
        <v>0</v>
      </c>
      <c r="EA111" s="66">
        <f t="shared" si="246"/>
        <v>0</v>
      </c>
      <c r="EB111" s="66">
        <f t="shared" si="247"/>
        <v>0</v>
      </c>
      <c r="EC111" s="66">
        <f t="shared" si="322"/>
        <v>70</v>
      </c>
      <c r="ED111" s="66">
        <f t="shared" si="323"/>
        <v>1675</v>
      </c>
      <c r="EE111" s="66">
        <f t="shared" si="324"/>
        <v>27.916666666666668</v>
      </c>
      <c r="EF111" s="66">
        <f t="shared" si="325"/>
        <v>97.916666666666671</v>
      </c>
      <c r="EG111" s="66">
        <f t="shared" si="326"/>
        <v>1.6596045197740115</v>
      </c>
      <c r="EH111" s="66">
        <f t="shared" si="327"/>
        <v>1</v>
      </c>
      <c r="EI111" s="66">
        <f t="shared" si="328"/>
        <v>0.65960451977401147</v>
      </c>
      <c r="EJ111" s="66">
        <f t="shared" si="329"/>
        <v>39.576271186440685</v>
      </c>
      <c r="EK111" s="66">
        <f t="shared" si="330"/>
        <v>40</v>
      </c>
      <c r="EL111" s="66">
        <f t="shared" si="331"/>
        <v>1</v>
      </c>
      <c r="EM111" s="66">
        <f t="shared" si="332"/>
        <v>40</v>
      </c>
      <c r="EN111" s="66"/>
      <c r="EO111" s="66"/>
      <c r="EP111" s="66"/>
      <c r="EQ111" s="66"/>
      <c r="ER111" s="66"/>
      <c r="ES111" s="66"/>
      <c r="ET111" s="66"/>
      <c r="EU111" s="66"/>
      <c r="EV111" s="66"/>
      <c r="EW111" s="66"/>
      <c r="EX111" s="66"/>
      <c r="EY111" s="66"/>
      <c r="EZ111" s="66"/>
      <c r="FA111" s="66"/>
      <c r="FB111" s="66"/>
      <c r="FC111" s="66"/>
      <c r="FD111" s="66"/>
    </row>
    <row r="112" spans="1:165" s="221" customFormat="1">
      <c r="A112" s="199">
        <v>111</v>
      </c>
      <c r="B112" s="212">
        <v>60</v>
      </c>
      <c r="C112" s="213">
        <v>40754</v>
      </c>
      <c r="D112" s="214">
        <f t="shared" si="175"/>
        <v>7</v>
      </c>
      <c r="E112" s="215" t="s">
        <v>286</v>
      </c>
      <c r="F112" s="212">
        <v>8</v>
      </c>
      <c r="G112" s="216" t="s">
        <v>287</v>
      </c>
      <c r="H112" s="216" t="s">
        <v>288</v>
      </c>
      <c r="I112" s="216" t="s">
        <v>291</v>
      </c>
      <c r="J112" s="217">
        <v>0.45833333333333331</v>
      </c>
      <c r="K112" s="218">
        <v>3678.18</v>
      </c>
      <c r="L112" s="216" t="s">
        <v>34</v>
      </c>
      <c r="M112" s="212">
        <v>59</v>
      </c>
      <c r="N112" s="212">
        <v>0</v>
      </c>
      <c r="O112" s="216"/>
      <c r="P112" s="217">
        <v>0.45833333333333331</v>
      </c>
      <c r="Q112" s="217">
        <v>0.45833333333333331</v>
      </c>
      <c r="R112" s="12">
        <f t="shared" si="176"/>
        <v>0</v>
      </c>
      <c r="S112" s="13">
        <f t="shared" si="177"/>
        <v>0</v>
      </c>
      <c r="T112" s="13">
        <f t="shared" si="178"/>
        <v>0</v>
      </c>
      <c r="U112" s="217">
        <v>0.46180555555555558</v>
      </c>
      <c r="V112" s="12">
        <f t="shared" si="179"/>
        <v>3.4722222222222654E-3</v>
      </c>
      <c r="W112" s="13">
        <f t="shared" si="180"/>
        <v>0</v>
      </c>
      <c r="X112" s="13">
        <f t="shared" si="181"/>
        <v>5</v>
      </c>
      <c r="Y112" s="217">
        <v>0.46319444444444446</v>
      </c>
      <c r="Z112" s="12">
        <f t="shared" si="182"/>
        <v>1.388888888888884E-3</v>
      </c>
      <c r="AA112" s="13">
        <f t="shared" si="183"/>
        <v>0</v>
      </c>
      <c r="AB112" s="13">
        <f t="shared" si="184"/>
        <v>2</v>
      </c>
      <c r="AC112" s="217">
        <v>0.48125000000000001</v>
      </c>
      <c r="AD112" s="12">
        <f t="shared" si="185"/>
        <v>1.8055555555555547E-2</v>
      </c>
      <c r="AE112" s="13">
        <f t="shared" si="186"/>
        <v>0</v>
      </c>
      <c r="AF112" s="13">
        <f t="shared" si="187"/>
        <v>26</v>
      </c>
      <c r="AG112" s="217">
        <v>0.48125000000000001</v>
      </c>
      <c r="AH112" s="217">
        <v>0.51944444444444449</v>
      </c>
      <c r="AI112" s="12">
        <f t="shared" si="188"/>
        <v>3.8194444444444475E-2</v>
      </c>
      <c r="AJ112" s="90">
        <f t="shared" si="189"/>
        <v>0</v>
      </c>
      <c r="AK112" s="90">
        <f t="shared" si="190"/>
        <v>55</v>
      </c>
      <c r="AL112" s="217">
        <v>0.51944444444444449</v>
      </c>
      <c r="AM112" s="217">
        <v>0.51944444444444449</v>
      </c>
      <c r="AN112" s="12">
        <f t="shared" si="191"/>
        <v>0</v>
      </c>
      <c r="AO112" s="13">
        <f t="shared" si="192"/>
        <v>0</v>
      </c>
      <c r="AP112" s="13">
        <f t="shared" si="193"/>
        <v>0</v>
      </c>
      <c r="AQ112" s="217">
        <v>0.52013888888888882</v>
      </c>
      <c r="AR112" s="12">
        <f t="shared" si="194"/>
        <v>6.9444444444433095E-4</v>
      </c>
      <c r="AS112" s="90">
        <f t="shared" si="195"/>
        <v>0</v>
      </c>
      <c r="AT112" s="13">
        <f t="shared" si="196"/>
        <v>1</v>
      </c>
      <c r="AU112" s="217">
        <v>0.52013888888888882</v>
      </c>
      <c r="AV112" s="12">
        <f t="shared" si="197"/>
        <v>0</v>
      </c>
      <c r="AW112" s="13">
        <f t="shared" si="198"/>
        <v>0</v>
      </c>
      <c r="AX112" s="13">
        <f t="shared" si="199"/>
        <v>0</v>
      </c>
      <c r="AY112" s="217">
        <v>0.58263888888888882</v>
      </c>
      <c r="AZ112" s="12">
        <f t="shared" si="200"/>
        <v>6.25E-2</v>
      </c>
      <c r="BA112" s="90">
        <f t="shared" si="201"/>
        <v>1</v>
      </c>
      <c r="BB112" s="90">
        <f t="shared" si="202"/>
        <v>30</v>
      </c>
      <c r="BC112" s="217">
        <v>0.58263888888888882</v>
      </c>
      <c r="BD112" s="217">
        <v>0.58263888888888882</v>
      </c>
      <c r="BE112" s="12">
        <f t="shared" si="203"/>
        <v>0</v>
      </c>
      <c r="BF112" s="13">
        <f t="shared" si="204"/>
        <v>0</v>
      </c>
      <c r="BG112" s="13">
        <f t="shared" si="205"/>
        <v>0</v>
      </c>
      <c r="BH112" s="217">
        <v>0.58263888888888882</v>
      </c>
      <c r="BI112" s="217">
        <v>0.58263888888888882</v>
      </c>
      <c r="BJ112" s="218"/>
      <c r="BK112" s="69">
        <f t="shared" si="148"/>
        <v>0</v>
      </c>
      <c r="BL112" s="13">
        <f t="shared" si="319"/>
        <v>0</v>
      </c>
      <c r="BM112" s="13">
        <f t="shared" si="320"/>
        <v>0</v>
      </c>
      <c r="BN112" s="217">
        <v>0.58888888888888891</v>
      </c>
      <c r="BO112" s="12">
        <f t="shared" si="206"/>
        <v>6.2500000000000888E-3</v>
      </c>
      <c r="BP112" s="90">
        <f t="shared" si="207"/>
        <v>0</v>
      </c>
      <c r="BQ112" s="90">
        <f t="shared" si="208"/>
        <v>9</v>
      </c>
      <c r="BR112" s="217">
        <v>0.59375</v>
      </c>
      <c r="BS112" s="12">
        <f t="shared" si="209"/>
        <v>4.8611111111110938E-3</v>
      </c>
      <c r="BT112" s="90">
        <f t="shared" si="210"/>
        <v>0</v>
      </c>
      <c r="BU112" s="90">
        <f t="shared" si="211"/>
        <v>7</v>
      </c>
      <c r="BV112" s="217">
        <v>0.59861111111111109</v>
      </c>
      <c r="BW112" s="217">
        <v>0.60277777777777775</v>
      </c>
      <c r="BX112" s="12">
        <f t="shared" si="212"/>
        <v>4.1666666666666519E-3</v>
      </c>
      <c r="BY112" s="13">
        <f t="shared" si="213"/>
        <v>0</v>
      </c>
      <c r="BZ112" s="13">
        <f t="shared" si="214"/>
        <v>6</v>
      </c>
      <c r="CA112" s="12">
        <f t="shared" si="215"/>
        <v>0.14444444444444443</v>
      </c>
      <c r="CB112" s="13">
        <f t="shared" si="216"/>
        <v>3</v>
      </c>
      <c r="CC112" s="13">
        <f t="shared" si="217"/>
        <v>28</v>
      </c>
      <c r="CD112" s="12">
        <f t="shared" si="147"/>
        <v>2.9861111111111061E-2</v>
      </c>
      <c r="CE112" s="13">
        <f t="shared" si="218"/>
        <v>0</v>
      </c>
      <c r="CF112" s="13">
        <f t="shared" si="219"/>
        <v>43</v>
      </c>
      <c r="CG112" s="12">
        <f t="shared" si="252"/>
        <v>3.8194444444444475E-2</v>
      </c>
      <c r="CH112" s="13">
        <f t="shared" si="220"/>
        <v>0</v>
      </c>
      <c r="CI112" s="13">
        <f t="shared" si="221"/>
        <v>55</v>
      </c>
      <c r="CJ112" s="12">
        <f t="shared" si="253"/>
        <v>6.25E-2</v>
      </c>
      <c r="CK112" s="13">
        <f t="shared" si="222"/>
        <v>1</v>
      </c>
      <c r="CL112" s="13">
        <f t="shared" si="223"/>
        <v>30</v>
      </c>
      <c r="CM112" s="69">
        <f t="shared" si="151"/>
        <v>0</v>
      </c>
      <c r="CN112" s="70">
        <f t="shared" si="152"/>
        <v>0</v>
      </c>
      <c r="CO112" s="13">
        <f t="shared" si="153"/>
        <v>0</v>
      </c>
      <c r="CP112" s="12">
        <f t="shared" si="224"/>
        <v>6.25E-2</v>
      </c>
      <c r="CQ112" s="13">
        <f t="shared" si="225"/>
        <v>1</v>
      </c>
      <c r="CR112" s="13">
        <f t="shared" si="226"/>
        <v>30</v>
      </c>
      <c r="CS112" s="217"/>
      <c r="CT112" s="13">
        <f t="shared" si="227"/>
        <v>0</v>
      </c>
      <c r="CU112" s="13">
        <f t="shared" si="228"/>
        <v>0</v>
      </c>
      <c r="CV112" s="217"/>
      <c r="CW112" s="13">
        <f t="shared" si="229"/>
        <v>0</v>
      </c>
      <c r="CX112" s="13">
        <f t="shared" si="230"/>
        <v>0</v>
      </c>
      <c r="CY112" s="217"/>
      <c r="CZ112" s="13">
        <f t="shared" si="231"/>
        <v>0</v>
      </c>
      <c r="DA112" s="13">
        <f t="shared" si="232"/>
        <v>0</v>
      </c>
      <c r="DB112" s="217"/>
      <c r="DC112" s="13">
        <f t="shared" si="233"/>
        <v>0</v>
      </c>
      <c r="DD112" s="13">
        <f t="shared" si="234"/>
        <v>0</v>
      </c>
      <c r="DE112" s="217"/>
      <c r="DF112" s="13">
        <f t="shared" si="235"/>
        <v>0</v>
      </c>
      <c r="DG112" s="13">
        <f t="shared" si="236"/>
        <v>0</v>
      </c>
      <c r="DH112" s="217"/>
      <c r="DI112" s="13">
        <f t="shared" si="237"/>
        <v>0</v>
      </c>
      <c r="DJ112" s="13">
        <f t="shared" si="238"/>
        <v>0</v>
      </c>
      <c r="DK112" s="217"/>
      <c r="DL112" s="35">
        <f t="shared" si="239"/>
        <v>0</v>
      </c>
      <c r="DM112" s="61">
        <f t="shared" si="240"/>
        <v>0</v>
      </c>
      <c r="DN112" s="66">
        <f t="shared" si="314"/>
        <v>386710.21</v>
      </c>
      <c r="DO112" s="74">
        <f t="shared" si="321"/>
        <v>6304</v>
      </c>
      <c r="DP112" s="66">
        <f t="shared" si="262"/>
        <v>62.342033898305083</v>
      </c>
      <c r="DQ112" s="66">
        <f t="shared" si="313"/>
        <v>61.343624682741122</v>
      </c>
      <c r="DR112" s="66" t="e">
        <f t="shared" si="318"/>
        <v>#NUM!</v>
      </c>
      <c r="DS112" s="96" t="e">
        <f t="shared" si="315"/>
        <v>#NUM!</v>
      </c>
      <c r="DT112" s="66" t="e">
        <f t="shared" si="316"/>
        <v>#NUM!</v>
      </c>
      <c r="DU112" s="66" t="e">
        <f t="shared" si="317"/>
        <v>#NUM!</v>
      </c>
      <c r="DV112" s="66"/>
      <c r="DW112" s="66">
        <f t="shared" si="254"/>
        <v>0</v>
      </c>
      <c r="DX112" s="66"/>
      <c r="DY112" s="66">
        <f t="shared" si="245"/>
        <v>0</v>
      </c>
      <c r="DZ112" s="66">
        <f t="shared" si="242"/>
        <v>0</v>
      </c>
      <c r="EA112" s="66">
        <f t="shared" si="246"/>
        <v>0</v>
      </c>
      <c r="EB112" s="66">
        <f t="shared" si="247"/>
        <v>0</v>
      </c>
      <c r="EC112" s="66">
        <f t="shared" si="322"/>
        <v>70</v>
      </c>
      <c r="ED112" s="66">
        <f t="shared" si="323"/>
        <v>1730</v>
      </c>
      <c r="EE112" s="66">
        <f t="shared" si="324"/>
        <v>28.833333333333332</v>
      </c>
      <c r="EF112" s="66">
        <f t="shared" si="325"/>
        <v>98.833333333333329</v>
      </c>
      <c r="EG112" s="66">
        <f t="shared" si="326"/>
        <v>1.6472222222222221</v>
      </c>
      <c r="EH112" s="66">
        <f t="shared" si="327"/>
        <v>1</v>
      </c>
      <c r="EI112" s="66">
        <f t="shared" si="328"/>
        <v>0.64722222222222214</v>
      </c>
      <c r="EJ112" s="66">
        <f t="shared" si="329"/>
        <v>38.833333333333329</v>
      </c>
      <c r="EK112" s="66">
        <f t="shared" si="330"/>
        <v>39</v>
      </c>
      <c r="EL112" s="66">
        <f t="shared" si="331"/>
        <v>1</v>
      </c>
      <c r="EM112" s="66">
        <f t="shared" si="332"/>
        <v>39</v>
      </c>
      <c r="EN112" s="66"/>
      <c r="EO112" s="66"/>
      <c r="EP112" s="66"/>
      <c r="EQ112" s="66"/>
      <c r="ER112" s="66"/>
      <c r="ES112" s="66"/>
      <c r="ET112" s="66"/>
      <c r="EU112" s="66"/>
      <c r="EV112" s="66"/>
      <c r="EW112" s="66"/>
      <c r="EX112" s="66"/>
      <c r="EY112" s="66"/>
      <c r="EZ112" s="66"/>
      <c r="FA112" s="66"/>
      <c r="FB112" s="66"/>
      <c r="FC112" s="66"/>
      <c r="FD112" s="66"/>
      <c r="FE112" s="62"/>
      <c r="FF112" s="62"/>
      <c r="FG112" s="62"/>
      <c r="FH112" s="62"/>
      <c r="FI112" s="62"/>
    </row>
    <row r="113" spans="1:165" s="221" customFormat="1">
      <c r="A113" s="175">
        <v>112</v>
      </c>
      <c r="B113" s="212">
        <v>61</v>
      </c>
      <c r="C113" s="213">
        <v>40754</v>
      </c>
      <c r="D113" s="214">
        <f t="shared" si="175"/>
        <v>7</v>
      </c>
      <c r="E113" s="215" t="s">
        <v>171</v>
      </c>
      <c r="F113" s="212">
        <v>13</v>
      </c>
      <c r="G113" s="216" t="s">
        <v>325</v>
      </c>
      <c r="H113" s="216" t="s">
        <v>290</v>
      </c>
      <c r="I113" s="216" t="s">
        <v>400</v>
      </c>
      <c r="J113" s="217">
        <v>0.70833333333333337</v>
      </c>
      <c r="K113" s="218">
        <v>2733.9</v>
      </c>
      <c r="L113" s="216" t="s">
        <v>34</v>
      </c>
      <c r="M113" s="212">
        <v>45</v>
      </c>
      <c r="N113" s="212">
        <v>0</v>
      </c>
      <c r="O113" s="216"/>
      <c r="P113" s="217">
        <v>0.70833333333333337</v>
      </c>
      <c r="Q113" s="217">
        <v>0.70833333333333337</v>
      </c>
      <c r="R113" s="12">
        <f t="shared" si="176"/>
        <v>0</v>
      </c>
      <c r="S113" s="13">
        <f t="shared" si="177"/>
        <v>0</v>
      </c>
      <c r="T113" s="13">
        <f t="shared" si="178"/>
        <v>0</v>
      </c>
      <c r="U113" s="217">
        <v>0.71180555555555547</v>
      </c>
      <c r="V113" s="12">
        <f t="shared" si="179"/>
        <v>3.4722222222220989E-3</v>
      </c>
      <c r="W113" s="13">
        <f t="shared" si="180"/>
        <v>0</v>
      </c>
      <c r="X113" s="13">
        <f t="shared" si="181"/>
        <v>5</v>
      </c>
      <c r="Y113" s="217">
        <v>0.71180555555555547</v>
      </c>
      <c r="Z113" s="12">
        <f t="shared" si="182"/>
        <v>0</v>
      </c>
      <c r="AA113" s="13">
        <f t="shared" si="183"/>
        <v>0</v>
      </c>
      <c r="AB113" s="13">
        <f t="shared" si="184"/>
        <v>0</v>
      </c>
      <c r="AC113" s="217">
        <v>0.72916666666666663</v>
      </c>
      <c r="AD113" s="12">
        <f t="shared" si="185"/>
        <v>1.736111111111116E-2</v>
      </c>
      <c r="AE113" s="13">
        <f t="shared" si="186"/>
        <v>0</v>
      </c>
      <c r="AF113" s="13">
        <f t="shared" si="187"/>
        <v>25</v>
      </c>
      <c r="AG113" s="217">
        <v>0.73263888888888884</v>
      </c>
      <c r="AH113" s="217">
        <v>0.76041666666666663</v>
      </c>
      <c r="AI113" s="12">
        <f t="shared" si="188"/>
        <v>2.777777777777779E-2</v>
      </c>
      <c r="AJ113" s="90">
        <f t="shared" si="189"/>
        <v>0</v>
      </c>
      <c r="AK113" s="90">
        <f t="shared" si="190"/>
        <v>40</v>
      </c>
      <c r="AL113" s="217">
        <v>0.76041666666666663</v>
      </c>
      <c r="AM113" s="217">
        <v>0.76041666666666663</v>
      </c>
      <c r="AN113" s="12">
        <f t="shared" si="191"/>
        <v>0</v>
      </c>
      <c r="AO113" s="13">
        <f t="shared" si="192"/>
        <v>0</v>
      </c>
      <c r="AP113" s="13">
        <f t="shared" si="193"/>
        <v>0</v>
      </c>
      <c r="AQ113" s="217">
        <v>0.76388888888888884</v>
      </c>
      <c r="AR113" s="12">
        <f t="shared" si="194"/>
        <v>3.4722222222222099E-3</v>
      </c>
      <c r="AS113" s="90">
        <f t="shared" si="195"/>
        <v>0</v>
      </c>
      <c r="AT113" s="13">
        <f t="shared" si="196"/>
        <v>5</v>
      </c>
      <c r="AU113" s="217">
        <v>0.76527777777777783</v>
      </c>
      <c r="AV113" s="12">
        <f t="shared" si="197"/>
        <v>1.388888888888995E-3</v>
      </c>
      <c r="AW113" s="13">
        <f t="shared" si="198"/>
        <v>0</v>
      </c>
      <c r="AX113" s="13">
        <f t="shared" si="199"/>
        <v>2</v>
      </c>
      <c r="AY113" s="217">
        <v>0.85</v>
      </c>
      <c r="AZ113" s="12">
        <f t="shared" si="200"/>
        <v>8.4722222222222143E-2</v>
      </c>
      <c r="BA113" s="90">
        <f t="shared" si="201"/>
        <v>2</v>
      </c>
      <c r="BB113" s="90">
        <f t="shared" si="202"/>
        <v>2</v>
      </c>
      <c r="BC113" s="217">
        <v>0.85</v>
      </c>
      <c r="BD113" s="217">
        <v>0.85</v>
      </c>
      <c r="BE113" s="12">
        <f t="shared" si="203"/>
        <v>0</v>
      </c>
      <c r="BF113" s="13">
        <f t="shared" si="204"/>
        <v>0</v>
      </c>
      <c r="BG113" s="13">
        <f t="shared" si="205"/>
        <v>0</v>
      </c>
      <c r="BH113" s="217">
        <v>0.85</v>
      </c>
      <c r="BI113" s="217">
        <v>0.85</v>
      </c>
      <c r="BJ113" s="218"/>
      <c r="BK113" s="69">
        <f t="shared" si="148"/>
        <v>0</v>
      </c>
      <c r="BL113" s="13">
        <f t="shared" si="319"/>
        <v>0</v>
      </c>
      <c r="BM113" s="13">
        <f t="shared" si="320"/>
        <v>0</v>
      </c>
      <c r="BN113" s="217">
        <v>0.85763888888888884</v>
      </c>
      <c r="BO113" s="12">
        <f t="shared" si="206"/>
        <v>7.6388888888888618E-3</v>
      </c>
      <c r="BP113" s="90">
        <f t="shared" si="207"/>
        <v>0</v>
      </c>
      <c r="BQ113" s="90">
        <f t="shared" si="208"/>
        <v>11</v>
      </c>
      <c r="BR113" s="217">
        <v>0.86249999999999993</v>
      </c>
      <c r="BS113" s="12">
        <f t="shared" si="209"/>
        <v>4.8611111111110938E-3</v>
      </c>
      <c r="BT113" s="90">
        <f t="shared" si="210"/>
        <v>0</v>
      </c>
      <c r="BU113" s="90">
        <f t="shared" si="211"/>
        <v>7</v>
      </c>
      <c r="BV113" s="217">
        <v>0.86249999999999993</v>
      </c>
      <c r="BW113" s="217">
        <v>0.86458333333333337</v>
      </c>
      <c r="BX113" s="12">
        <f t="shared" si="212"/>
        <v>2.083333333333437E-3</v>
      </c>
      <c r="BY113" s="13">
        <f t="shared" si="213"/>
        <v>0</v>
      </c>
      <c r="BZ113" s="13">
        <f t="shared" si="214"/>
        <v>3</v>
      </c>
      <c r="CA113" s="12">
        <f t="shared" si="215"/>
        <v>0.15625</v>
      </c>
      <c r="CB113" s="13">
        <f t="shared" si="216"/>
        <v>3</v>
      </c>
      <c r="CC113" s="13">
        <f t="shared" si="217"/>
        <v>45</v>
      </c>
      <c r="CD113" s="12">
        <f t="shared" si="147"/>
        <v>3.3333333333333326E-2</v>
      </c>
      <c r="CE113" s="13">
        <f t="shared" si="218"/>
        <v>0</v>
      </c>
      <c r="CF113" s="13">
        <f t="shared" si="219"/>
        <v>48</v>
      </c>
      <c r="CG113" s="12">
        <f t="shared" si="252"/>
        <v>2.777777777777779E-2</v>
      </c>
      <c r="CH113" s="13">
        <f t="shared" si="220"/>
        <v>0</v>
      </c>
      <c r="CI113" s="13">
        <f t="shared" si="221"/>
        <v>40</v>
      </c>
      <c r="CJ113" s="12">
        <f t="shared" si="253"/>
        <v>8.4722222222222143E-2</v>
      </c>
      <c r="CK113" s="13">
        <f t="shared" si="222"/>
        <v>2</v>
      </c>
      <c r="CL113" s="13">
        <f t="shared" si="223"/>
        <v>2</v>
      </c>
      <c r="CM113" s="69">
        <f t="shared" si="151"/>
        <v>0</v>
      </c>
      <c r="CN113" s="70">
        <f t="shared" si="152"/>
        <v>0</v>
      </c>
      <c r="CO113" s="13">
        <f t="shared" si="153"/>
        <v>0</v>
      </c>
      <c r="CP113" s="12">
        <f t="shared" si="224"/>
        <v>8.4722222222222143E-2</v>
      </c>
      <c r="CQ113" s="13">
        <f t="shared" si="225"/>
        <v>2</v>
      </c>
      <c r="CR113" s="13">
        <f t="shared" si="226"/>
        <v>2</v>
      </c>
      <c r="CS113" s="217"/>
      <c r="CT113" s="13">
        <f t="shared" si="227"/>
        <v>0</v>
      </c>
      <c r="CU113" s="13">
        <f t="shared" si="228"/>
        <v>0</v>
      </c>
      <c r="CV113" s="217"/>
      <c r="CW113" s="13">
        <f t="shared" si="229"/>
        <v>0</v>
      </c>
      <c r="CX113" s="13">
        <f t="shared" si="230"/>
        <v>0</v>
      </c>
      <c r="CY113" s="217"/>
      <c r="CZ113" s="13">
        <f t="shared" si="231"/>
        <v>0</v>
      </c>
      <c r="DA113" s="13">
        <f t="shared" si="232"/>
        <v>0</v>
      </c>
      <c r="DB113" s="217"/>
      <c r="DC113" s="13">
        <f t="shared" si="233"/>
        <v>0</v>
      </c>
      <c r="DD113" s="13">
        <f t="shared" si="234"/>
        <v>0</v>
      </c>
      <c r="DE113" s="217"/>
      <c r="DF113" s="13">
        <f t="shared" si="235"/>
        <v>0</v>
      </c>
      <c r="DG113" s="13">
        <f t="shared" si="236"/>
        <v>0</v>
      </c>
      <c r="DH113" s="217"/>
      <c r="DI113" s="13">
        <f t="shared" si="237"/>
        <v>0</v>
      </c>
      <c r="DJ113" s="13">
        <f t="shared" si="238"/>
        <v>0</v>
      </c>
      <c r="DK113" s="217"/>
      <c r="DL113" s="35">
        <f t="shared" si="239"/>
        <v>0</v>
      </c>
      <c r="DM113" s="61">
        <f t="shared" si="240"/>
        <v>0</v>
      </c>
      <c r="DN113" s="66">
        <f t="shared" si="314"/>
        <v>389444.11000000004</v>
      </c>
      <c r="DO113" s="74">
        <f t="shared" si="321"/>
        <v>6349</v>
      </c>
      <c r="DP113" s="66">
        <f t="shared" si="262"/>
        <v>60.753333333333337</v>
      </c>
      <c r="DQ113" s="66">
        <f t="shared" si="313"/>
        <v>61.339440856827856</v>
      </c>
      <c r="DR113" s="66" t="e">
        <f t="shared" si="318"/>
        <v>#NUM!</v>
      </c>
      <c r="DS113" s="96" t="e">
        <f t="shared" si="315"/>
        <v>#NUM!</v>
      </c>
      <c r="DT113" s="66" t="e">
        <f t="shared" si="316"/>
        <v>#NUM!</v>
      </c>
      <c r="DU113" s="66" t="e">
        <f t="shared" si="317"/>
        <v>#NUM!</v>
      </c>
      <c r="DV113" s="66"/>
      <c r="DW113" s="66">
        <f t="shared" si="254"/>
        <v>0</v>
      </c>
      <c r="DX113" s="66"/>
      <c r="DY113" s="66">
        <f t="shared" si="245"/>
        <v>0</v>
      </c>
      <c r="DZ113" s="66">
        <f t="shared" si="242"/>
        <v>0</v>
      </c>
      <c r="EA113" s="66">
        <f t="shared" si="246"/>
        <v>0</v>
      </c>
      <c r="EB113" s="66">
        <f t="shared" si="247"/>
        <v>0</v>
      </c>
      <c r="EC113" s="66">
        <f t="shared" si="322"/>
        <v>70</v>
      </c>
      <c r="ED113" s="66">
        <f t="shared" si="323"/>
        <v>1770</v>
      </c>
      <c r="EE113" s="66">
        <f t="shared" si="324"/>
        <v>29.5</v>
      </c>
      <c r="EF113" s="66">
        <f t="shared" si="325"/>
        <v>99.5</v>
      </c>
      <c r="EG113" s="66">
        <f t="shared" si="326"/>
        <v>1.6311475409836065</v>
      </c>
      <c r="EH113" s="66">
        <f t="shared" si="327"/>
        <v>1</v>
      </c>
      <c r="EI113" s="66">
        <f t="shared" si="328"/>
        <v>0.63114754098360648</v>
      </c>
      <c r="EJ113" s="66">
        <f t="shared" si="329"/>
        <v>37.868852459016388</v>
      </c>
      <c r="EK113" s="66">
        <f t="shared" si="330"/>
        <v>38</v>
      </c>
      <c r="EL113" s="66">
        <f t="shared" si="331"/>
        <v>1</v>
      </c>
      <c r="EM113" s="66">
        <f t="shared" si="332"/>
        <v>38</v>
      </c>
      <c r="EN113" s="66"/>
      <c r="EO113" s="66"/>
      <c r="EP113" s="66"/>
      <c r="EQ113" s="66"/>
      <c r="ER113" s="66"/>
      <c r="ES113" s="66"/>
      <c r="ET113" s="66"/>
      <c r="EU113" s="66"/>
      <c r="EV113" s="66"/>
      <c r="EW113" s="66"/>
      <c r="EX113" s="66"/>
      <c r="EY113" s="66"/>
      <c r="EZ113" s="66"/>
      <c r="FA113" s="66"/>
      <c r="FB113" s="66"/>
      <c r="FC113" s="66"/>
      <c r="FD113" s="66"/>
      <c r="FE113" s="62"/>
      <c r="FF113" s="62"/>
      <c r="FG113" s="62"/>
      <c r="FH113" s="62"/>
      <c r="FI113" s="62"/>
    </row>
    <row r="114" spans="1:165">
      <c r="A114" s="175">
        <v>113</v>
      </c>
      <c r="B114" s="166">
        <v>62</v>
      </c>
      <c r="C114" s="94">
        <v>40755</v>
      </c>
      <c r="D114" s="93">
        <f t="shared" si="175"/>
        <v>7</v>
      </c>
      <c r="E114" s="9" t="s">
        <v>416</v>
      </c>
      <c r="F114" s="166">
        <v>1</v>
      </c>
      <c r="G114" s="10" t="s">
        <v>403</v>
      </c>
      <c r="H114" s="10" t="s">
        <v>394</v>
      </c>
      <c r="I114" s="10" t="s">
        <v>348</v>
      </c>
      <c r="J114" s="11">
        <v>0.17013888888888887</v>
      </c>
      <c r="K114" s="73">
        <v>3419.83</v>
      </c>
      <c r="L114" s="65" t="s">
        <v>34</v>
      </c>
      <c r="M114" s="166">
        <v>54</v>
      </c>
      <c r="N114" s="166">
        <v>4</v>
      </c>
      <c r="O114" s="10" t="s">
        <v>182</v>
      </c>
      <c r="P114" s="11">
        <v>0.17013888888888887</v>
      </c>
      <c r="Q114" s="11">
        <v>0.17013888888888887</v>
      </c>
      <c r="R114" s="12">
        <f t="shared" si="176"/>
        <v>0</v>
      </c>
      <c r="S114" s="13">
        <f t="shared" si="177"/>
        <v>0</v>
      </c>
      <c r="T114" s="13">
        <f t="shared" si="178"/>
        <v>0</v>
      </c>
      <c r="U114" s="11">
        <v>0.17708333333333334</v>
      </c>
      <c r="V114" s="12">
        <f t="shared" si="179"/>
        <v>6.9444444444444753E-3</v>
      </c>
      <c r="W114" s="13">
        <f t="shared" si="180"/>
        <v>0</v>
      </c>
      <c r="X114" s="13">
        <f t="shared" si="181"/>
        <v>10</v>
      </c>
      <c r="Y114" s="11">
        <v>0.18055555555555555</v>
      </c>
      <c r="Z114" s="12">
        <f t="shared" si="182"/>
        <v>3.4722222222222099E-3</v>
      </c>
      <c r="AA114" s="13">
        <f t="shared" si="183"/>
        <v>0</v>
      </c>
      <c r="AB114" s="13">
        <f t="shared" si="184"/>
        <v>5</v>
      </c>
      <c r="AC114" s="11">
        <v>0.21111111111111111</v>
      </c>
      <c r="AD114" s="12">
        <f t="shared" si="185"/>
        <v>3.0555555555555558E-2</v>
      </c>
      <c r="AE114" s="13">
        <f t="shared" si="186"/>
        <v>0</v>
      </c>
      <c r="AF114" s="13">
        <f t="shared" si="187"/>
        <v>44</v>
      </c>
      <c r="AG114" s="11">
        <v>0.21180555555555555</v>
      </c>
      <c r="AH114" s="11">
        <v>0.27083333333333331</v>
      </c>
      <c r="AI114" s="12">
        <f t="shared" si="188"/>
        <v>5.9027777777777762E-2</v>
      </c>
      <c r="AJ114" s="90">
        <f t="shared" si="189"/>
        <v>1</v>
      </c>
      <c r="AK114" s="90">
        <f t="shared" si="190"/>
        <v>25</v>
      </c>
      <c r="AL114" s="11">
        <v>0.21180555555555555</v>
      </c>
      <c r="AM114" s="11">
        <v>0.27083333333333331</v>
      </c>
      <c r="AN114" s="12">
        <f t="shared" si="191"/>
        <v>5.9027777777777762E-2</v>
      </c>
      <c r="AO114" s="13">
        <f t="shared" si="192"/>
        <v>1</v>
      </c>
      <c r="AP114" s="13">
        <f t="shared" si="193"/>
        <v>25</v>
      </c>
      <c r="AQ114" s="11">
        <v>0.27638888888888885</v>
      </c>
      <c r="AR114" s="12">
        <f>AQ114-AG114</f>
        <v>6.4583333333333298E-2</v>
      </c>
      <c r="AS114" s="90">
        <f t="shared" si="195"/>
        <v>1</v>
      </c>
      <c r="AT114" s="13">
        <f t="shared" si="196"/>
        <v>33</v>
      </c>
      <c r="AU114" s="11">
        <v>0.27777777777777779</v>
      </c>
      <c r="AV114" s="12">
        <f t="shared" si="197"/>
        <v>1.3888888888889395E-3</v>
      </c>
      <c r="AW114" s="13">
        <f t="shared" si="198"/>
        <v>0</v>
      </c>
      <c r="AX114" s="13">
        <f t="shared" si="199"/>
        <v>2</v>
      </c>
      <c r="AY114" s="11">
        <v>0.35416666666666669</v>
      </c>
      <c r="AZ114" s="12">
        <f t="shared" si="200"/>
        <v>7.6388888888888895E-2</v>
      </c>
      <c r="BA114" s="90">
        <f t="shared" si="201"/>
        <v>1</v>
      </c>
      <c r="BB114" s="90">
        <f t="shared" si="202"/>
        <v>50</v>
      </c>
      <c r="BC114" s="11">
        <v>0.28472222222222221</v>
      </c>
      <c r="BD114" s="11">
        <v>0.3576388888888889</v>
      </c>
      <c r="BE114" s="12">
        <f t="shared" si="203"/>
        <v>7.2916666666666685E-2</v>
      </c>
      <c r="BF114" s="13">
        <f t="shared" si="204"/>
        <v>1</v>
      </c>
      <c r="BG114" s="13">
        <f t="shared" si="205"/>
        <v>45</v>
      </c>
      <c r="BH114" s="11">
        <v>0.3576388888888889</v>
      </c>
      <c r="BI114" s="11">
        <v>0.3576388888888889</v>
      </c>
      <c r="BJ114" s="91"/>
      <c r="BK114" s="69">
        <f t="shared" si="148"/>
        <v>0</v>
      </c>
      <c r="BL114" s="13">
        <f t="shared" si="319"/>
        <v>0</v>
      </c>
      <c r="BM114" s="13">
        <f t="shared" si="320"/>
        <v>0</v>
      </c>
      <c r="BN114" s="11">
        <v>0.35902777777777778</v>
      </c>
      <c r="BO114" s="12">
        <f t="shared" si="206"/>
        <v>1.388888888888884E-3</v>
      </c>
      <c r="BP114" s="90">
        <f t="shared" si="207"/>
        <v>0</v>
      </c>
      <c r="BQ114" s="90">
        <f t="shared" si="208"/>
        <v>2</v>
      </c>
      <c r="BR114" s="11">
        <v>0.36458333333333331</v>
      </c>
      <c r="BS114" s="12">
        <f t="shared" si="209"/>
        <v>5.5555555555555358E-3</v>
      </c>
      <c r="BT114" s="90">
        <f t="shared" si="210"/>
        <v>0</v>
      </c>
      <c r="BU114" s="90">
        <f t="shared" si="211"/>
        <v>8</v>
      </c>
      <c r="BV114" s="11">
        <v>0.36458333333333331</v>
      </c>
      <c r="BW114" s="11">
        <v>0.36805555555555558</v>
      </c>
      <c r="BX114" s="12">
        <f t="shared" si="212"/>
        <v>3.4722222222222654E-3</v>
      </c>
      <c r="BY114" s="13">
        <f t="shared" si="213"/>
        <v>0</v>
      </c>
      <c r="BZ114" s="13">
        <f t="shared" si="214"/>
        <v>5</v>
      </c>
      <c r="CA114" s="12">
        <f t="shared" si="215"/>
        <v>0.19791666666666671</v>
      </c>
      <c r="CB114" s="13">
        <f t="shared" si="216"/>
        <v>4</v>
      </c>
      <c r="CC114" s="13">
        <f t="shared" si="217"/>
        <v>45</v>
      </c>
      <c r="CD114" s="12">
        <f t="shared" ref="CD114:CD177" si="333">AD114+AR114+BO114+BS114</f>
        <v>0.10208333333333328</v>
      </c>
      <c r="CE114" s="13">
        <f t="shared" si="218"/>
        <v>2</v>
      </c>
      <c r="CF114" s="13">
        <f t="shared" si="219"/>
        <v>27</v>
      </c>
      <c r="CG114" s="12">
        <f t="shared" si="252"/>
        <v>5.9027777777777762E-2</v>
      </c>
      <c r="CH114" s="13">
        <f t="shared" si="220"/>
        <v>1</v>
      </c>
      <c r="CI114" s="13">
        <f t="shared" si="221"/>
        <v>25</v>
      </c>
      <c r="CJ114" s="12">
        <f t="shared" si="253"/>
        <v>7.6388888888888895E-2</v>
      </c>
      <c r="CK114" s="13">
        <f t="shared" si="222"/>
        <v>1</v>
      </c>
      <c r="CL114" s="13">
        <f t="shared" si="223"/>
        <v>50</v>
      </c>
      <c r="CM114" s="69">
        <f t="shared" si="151"/>
        <v>0</v>
      </c>
      <c r="CN114" s="70">
        <f t="shared" si="152"/>
        <v>0</v>
      </c>
      <c r="CO114" s="13">
        <f t="shared" si="153"/>
        <v>0</v>
      </c>
      <c r="CP114" s="12">
        <f t="shared" si="224"/>
        <v>5.2083333333333343E-2</v>
      </c>
      <c r="CQ114" s="13">
        <f t="shared" si="225"/>
        <v>1</v>
      </c>
      <c r="CR114" s="13">
        <f t="shared" si="226"/>
        <v>15</v>
      </c>
      <c r="CS114" s="11">
        <v>0</v>
      </c>
      <c r="CT114" s="13">
        <f t="shared" si="227"/>
        <v>0</v>
      </c>
      <c r="CU114" s="13">
        <f t="shared" si="228"/>
        <v>0</v>
      </c>
      <c r="CV114" s="11">
        <v>0</v>
      </c>
      <c r="CW114" s="13">
        <f t="shared" si="229"/>
        <v>0</v>
      </c>
      <c r="CX114" s="13">
        <f t="shared" si="230"/>
        <v>0</v>
      </c>
      <c r="CY114" s="11">
        <v>0</v>
      </c>
      <c r="CZ114" s="13">
        <f t="shared" si="231"/>
        <v>0</v>
      </c>
      <c r="DA114" s="13">
        <f t="shared" si="232"/>
        <v>0</v>
      </c>
      <c r="DB114" s="11">
        <v>0</v>
      </c>
      <c r="DC114" s="13">
        <f t="shared" si="233"/>
        <v>0</v>
      </c>
      <c r="DD114" s="13">
        <f t="shared" si="234"/>
        <v>0</v>
      </c>
      <c r="DE114" s="11">
        <v>0</v>
      </c>
      <c r="DF114" s="13">
        <f t="shared" si="235"/>
        <v>0</v>
      </c>
      <c r="DG114" s="13">
        <f t="shared" si="236"/>
        <v>0</v>
      </c>
      <c r="DH114" s="11">
        <v>2.4305555555555556E-2</v>
      </c>
      <c r="DI114" s="13">
        <f t="shared" si="237"/>
        <v>0</v>
      </c>
      <c r="DJ114" s="13">
        <f t="shared" si="238"/>
        <v>35</v>
      </c>
      <c r="DK114" s="11">
        <v>0</v>
      </c>
      <c r="DL114" s="35">
        <f t="shared" si="239"/>
        <v>0</v>
      </c>
      <c r="DM114" s="61">
        <f t="shared" si="240"/>
        <v>0</v>
      </c>
      <c r="DN114" s="66">
        <f t="shared" si="314"/>
        <v>392863.94000000006</v>
      </c>
      <c r="DO114" s="74">
        <f t="shared" si="321"/>
        <v>6403</v>
      </c>
      <c r="DP114" s="66">
        <f t="shared" si="262"/>
        <v>63.330185185185186</v>
      </c>
      <c r="DQ114" s="66">
        <f t="shared" si="313"/>
        <v>61.356229892238019</v>
      </c>
      <c r="DR114" s="66" t="e">
        <f t="shared" si="318"/>
        <v>#NUM!</v>
      </c>
      <c r="DS114" s="96" t="e">
        <f t="shared" si="315"/>
        <v>#NUM!</v>
      </c>
      <c r="DT114" s="66" t="e">
        <f t="shared" si="316"/>
        <v>#NUM!</v>
      </c>
      <c r="DU114" s="66" t="e">
        <f t="shared" si="317"/>
        <v>#NUM!</v>
      </c>
      <c r="DV114" s="66"/>
      <c r="DW114" s="66">
        <f t="shared" si="254"/>
        <v>0</v>
      </c>
      <c r="DX114" s="66"/>
      <c r="DY114" s="66">
        <f t="shared" si="245"/>
        <v>0</v>
      </c>
      <c r="DZ114" s="66">
        <f t="shared" si="242"/>
        <v>0</v>
      </c>
      <c r="EA114" s="66">
        <f t="shared" si="246"/>
        <v>0</v>
      </c>
      <c r="EB114" s="66">
        <f t="shared" si="247"/>
        <v>0</v>
      </c>
      <c r="EC114" s="66">
        <f t="shared" si="322"/>
        <v>71</v>
      </c>
      <c r="ED114" s="66">
        <f t="shared" si="323"/>
        <v>1795</v>
      </c>
      <c r="EE114" s="66">
        <f t="shared" si="324"/>
        <v>29.916666666666668</v>
      </c>
      <c r="EF114" s="66">
        <f t="shared" si="325"/>
        <v>100.91666666666667</v>
      </c>
      <c r="EG114" s="66">
        <f t="shared" si="326"/>
        <v>1.6276881720430108</v>
      </c>
      <c r="EH114" s="66">
        <f t="shared" si="327"/>
        <v>1</v>
      </c>
      <c r="EI114" s="66">
        <f t="shared" si="328"/>
        <v>0.62768817204301075</v>
      </c>
      <c r="EJ114" s="66">
        <f t="shared" si="329"/>
        <v>37.661290322580648</v>
      </c>
      <c r="EK114" s="66">
        <f t="shared" si="330"/>
        <v>38</v>
      </c>
      <c r="EL114" s="66">
        <f t="shared" si="331"/>
        <v>1</v>
      </c>
      <c r="EM114" s="66">
        <f t="shared" si="332"/>
        <v>38</v>
      </c>
      <c r="EN114" s="66"/>
      <c r="EO114" s="66"/>
      <c r="EP114" s="66"/>
      <c r="EQ114" s="66"/>
      <c r="ER114" s="66"/>
      <c r="ES114" s="66"/>
      <c r="ET114" s="66"/>
      <c r="EU114" s="66"/>
      <c r="EV114" s="66"/>
      <c r="EW114" s="66"/>
      <c r="EX114" s="66"/>
      <c r="EY114" s="66"/>
      <c r="EZ114" s="66"/>
      <c r="FA114" s="66"/>
      <c r="FB114" s="66"/>
      <c r="FC114" s="66"/>
      <c r="FD114" s="66"/>
    </row>
    <row r="115" spans="1:165" s="87" customFormat="1" ht="30">
      <c r="A115" s="199">
        <v>114</v>
      </c>
      <c r="B115" s="172">
        <v>63</v>
      </c>
      <c r="C115" s="76">
        <v>40755</v>
      </c>
      <c r="D115" s="84">
        <f t="shared" si="175"/>
        <v>7</v>
      </c>
      <c r="E115" s="78" t="s">
        <v>39</v>
      </c>
      <c r="F115" s="172">
        <v>35</v>
      </c>
      <c r="G115" s="79" t="s">
        <v>38</v>
      </c>
      <c r="H115" s="79" t="s">
        <v>417</v>
      </c>
      <c r="I115" s="79" t="s">
        <v>418</v>
      </c>
      <c r="J115" s="83">
        <v>0.75</v>
      </c>
      <c r="K115" s="82">
        <v>2603</v>
      </c>
      <c r="L115" s="79" t="s">
        <v>299</v>
      </c>
      <c r="M115" s="172">
        <v>43</v>
      </c>
      <c r="N115" s="172">
        <v>0</v>
      </c>
      <c r="O115" s="79" t="s">
        <v>182</v>
      </c>
      <c r="P115" s="83">
        <v>0.65625</v>
      </c>
      <c r="Q115" s="83">
        <v>0.65625</v>
      </c>
      <c r="R115" s="12">
        <f t="shared" si="176"/>
        <v>0</v>
      </c>
      <c r="S115" s="13">
        <f t="shared" si="177"/>
        <v>0</v>
      </c>
      <c r="T115" s="13">
        <f t="shared" si="178"/>
        <v>0</v>
      </c>
      <c r="U115" s="83">
        <v>0.66319444444444442</v>
      </c>
      <c r="V115" s="12">
        <f t="shared" si="179"/>
        <v>6.9444444444444198E-3</v>
      </c>
      <c r="W115" s="13">
        <f t="shared" si="180"/>
        <v>0</v>
      </c>
      <c r="X115" s="13">
        <f t="shared" si="181"/>
        <v>10</v>
      </c>
      <c r="Y115" s="83">
        <v>0.66666666666666663</v>
      </c>
      <c r="Z115" s="12">
        <f t="shared" si="182"/>
        <v>3.4722222222222099E-3</v>
      </c>
      <c r="AA115" s="13">
        <f t="shared" si="183"/>
        <v>0</v>
      </c>
      <c r="AB115" s="13">
        <f t="shared" si="184"/>
        <v>5</v>
      </c>
      <c r="AC115" s="83">
        <v>0.6875</v>
      </c>
      <c r="AD115" s="12">
        <f t="shared" si="185"/>
        <v>2.083333333333337E-2</v>
      </c>
      <c r="AE115" s="13">
        <f t="shared" si="186"/>
        <v>0</v>
      </c>
      <c r="AF115" s="13">
        <f t="shared" si="187"/>
        <v>30</v>
      </c>
      <c r="AG115" s="83">
        <v>0.68888888888888899</v>
      </c>
      <c r="AH115" s="83">
        <v>0.70833333333333337</v>
      </c>
      <c r="AI115" s="12">
        <f t="shared" si="188"/>
        <v>1.9444444444444375E-2</v>
      </c>
      <c r="AJ115" s="90">
        <f t="shared" si="189"/>
        <v>0</v>
      </c>
      <c r="AK115" s="90">
        <f t="shared" si="190"/>
        <v>28</v>
      </c>
      <c r="AL115" s="83">
        <v>0.68888888888888899</v>
      </c>
      <c r="AM115" s="83">
        <v>0.70833333333333337</v>
      </c>
      <c r="AN115" s="12">
        <f t="shared" si="191"/>
        <v>1.9444444444444375E-2</v>
      </c>
      <c r="AO115" s="13">
        <f t="shared" si="192"/>
        <v>0</v>
      </c>
      <c r="AP115" s="13">
        <f t="shared" si="193"/>
        <v>28</v>
      </c>
      <c r="AQ115" s="83">
        <v>0.71180555555555547</v>
      </c>
      <c r="AR115" s="12">
        <f t="shared" si="194"/>
        <v>3.4722222222220989E-3</v>
      </c>
      <c r="AS115" s="90">
        <f t="shared" si="195"/>
        <v>0</v>
      </c>
      <c r="AT115" s="13">
        <f t="shared" si="196"/>
        <v>5</v>
      </c>
      <c r="AU115" s="83">
        <v>0.71250000000000002</v>
      </c>
      <c r="AV115" s="12">
        <f t="shared" si="197"/>
        <v>6.94444444444553E-4</v>
      </c>
      <c r="AW115" s="13">
        <f t="shared" si="198"/>
        <v>0</v>
      </c>
      <c r="AX115" s="13">
        <f t="shared" si="199"/>
        <v>1</v>
      </c>
      <c r="AY115" s="83">
        <v>0.87569444444444444</v>
      </c>
      <c r="AZ115" s="12">
        <f t="shared" si="200"/>
        <v>0.16319444444444442</v>
      </c>
      <c r="BA115" s="90">
        <f t="shared" si="201"/>
        <v>3</v>
      </c>
      <c r="BB115" s="90">
        <f t="shared" si="202"/>
        <v>55</v>
      </c>
      <c r="BC115" s="83">
        <v>0.71666666666666667</v>
      </c>
      <c r="BD115" s="83">
        <v>0.84722222222222221</v>
      </c>
      <c r="BE115" s="12">
        <f t="shared" si="203"/>
        <v>0.13055555555555554</v>
      </c>
      <c r="BF115" s="13">
        <f t="shared" si="204"/>
        <v>3</v>
      </c>
      <c r="BG115" s="13">
        <f t="shared" si="205"/>
        <v>8</v>
      </c>
      <c r="BH115" s="83">
        <v>0.84722222222222221</v>
      </c>
      <c r="BI115" s="83">
        <v>0.84722222222222221</v>
      </c>
      <c r="BJ115" s="82"/>
      <c r="BK115" s="69">
        <f t="shared" ref="BK115:BK178" si="334">BI115-BH115</f>
        <v>0</v>
      </c>
      <c r="BL115" s="13">
        <f t="shared" si="319"/>
        <v>0</v>
      </c>
      <c r="BM115" s="13">
        <f t="shared" si="320"/>
        <v>0</v>
      </c>
      <c r="BN115" s="83">
        <v>0.88680555555555562</v>
      </c>
      <c r="BO115" s="12">
        <f t="shared" si="206"/>
        <v>3.9583333333333415E-2</v>
      </c>
      <c r="BP115" s="90">
        <f t="shared" si="207"/>
        <v>0</v>
      </c>
      <c r="BQ115" s="90">
        <f t="shared" si="208"/>
        <v>57</v>
      </c>
      <c r="BR115" s="83">
        <v>0.89583333333333337</v>
      </c>
      <c r="BS115" s="12">
        <f t="shared" si="209"/>
        <v>9.0277777777777457E-3</v>
      </c>
      <c r="BT115" s="90">
        <f t="shared" si="210"/>
        <v>0</v>
      </c>
      <c r="BU115" s="90">
        <f t="shared" si="211"/>
        <v>13</v>
      </c>
      <c r="BV115" s="83">
        <v>0.89583333333333337</v>
      </c>
      <c r="BW115" s="83">
        <v>0.96875</v>
      </c>
      <c r="BX115" s="12">
        <f t="shared" si="212"/>
        <v>7.291666666666663E-2</v>
      </c>
      <c r="BY115" s="13">
        <f t="shared" si="213"/>
        <v>1</v>
      </c>
      <c r="BZ115" s="13">
        <f t="shared" si="214"/>
        <v>45</v>
      </c>
      <c r="CA115" s="12">
        <f t="shared" si="215"/>
        <v>0.3125</v>
      </c>
      <c r="CB115" s="13">
        <f t="shared" si="216"/>
        <v>7</v>
      </c>
      <c r="CC115" s="13">
        <f t="shared" si="217"/>
        <v>30</v>
      </c>
      <c r="CD115" s="12">
        <f t="shared" si="333"/>
        <v>7.291666666666663E-2</v>
      </c>
      <c r="CE115" s="13">
        <f t="shared" si="218"/>
        <v>1</v>
      </c>
      <c r="CF115" s="13">
        <f t="shared" si="219"/>
        <v>45</v>
      </c>
      <c r="CG115" s="12">
        <f t="shared" si="252"/>
        <v>1.9444444444444375E-2</v>
      </c>
      <c r="CH115" s="13">
        <f t="shared" si="220"/>
        <v>0</v>
      </c>
      <c r="CI115" s="13">
        <f t="shared" si="221"/>
        <v>28</v>
      </c>
      <c r="CJ115" s="12">
        <f t="shared" si="253"/>
        <v>0.16319444444444442</v>
      </c>
      <c r="CK115" s="13">
        <f t="shared" si="222"/>
        <v>3</v>
      </c>
      <c r="CL115" s="13">
        <f t="shared" si="223"/>
        <v>55</v>
      </c>
      <c r="CM115" s="69">
        <f t="shared" ref="CM115:CM178" si="335">BK115</f>
        <v>0</v>
      </c>
      <c r="CN115" s="70">
        <f t="shared" ref="CN115:CN178" si="336">BL115</f>
        <v>0</v>
      </c>
      <c r="CO115" s="13">
        <f t="shared" ref="CO115:CO178" si="337">BM115</f>
        <v>0</v>
      </c>
      <c r="CP115" s="12">
        <f t="shared" si="224"/>
        <v>0.14236111111111108</v>
      </c>
      <c r="CQ115" s="13">
        <f t="shared" si="225"/>
        <v>3</v>
      </c>
      <c r="CR115" s="13">
        <f t="shared" si="226"/>
        <v>25</v>
      </c>
      <c r="CS115" s="83">
        <v>0</v>
      </c>
      <c r="CT115" s="13">
        <f t="shared" si="227"/>
        <v>0</v>
      </c>
      <c r="CU115" s="13">
        <f t="shared" si="228"/>
        <v>0</v>
      </c>
      <c r="CV115" s="83">
        <v>0</v>
      </c>
      <c r="CW115" s="13">
        <f t="shared" si="229"/>
        <v>0</v>
      </c>
      <c r="CX115" s="13">
        <f t="shared" si="230"/>
        <v>0</v>
      </c>
      <c r="CY115" s="83">
        <v>0</v>
      </c>
      <c r="CZ115" s="13">
        <f t="shared" si="231"/>
        <v>0</v>
      </c>
      <c r="DA115" s="13">
        <f t="shared" si="232"/>
        <v>0</v>
      </c>
      <c r="DB115" s="83">
        <v>0</v>
      </c>
      <c r="DC115" s="13">
        <f t="shared" si="233"/>
        <v>0</v>
      </c>
      <c r="DD115" s="13">
        <f t="shared" si="234"/>
        <v>0</v>
      </c>
      <c r="DE115" s="83">
        <v>0</v>
      </c>
      <c r="DF115" s="13">
        <f t="shared" si="235"/>
        <v>0</v>
      </c>
      <c r="DG115" s="13">
        <f t="shared" si="236"/>
        <v>0</v>
      </c>
      <c r="DH115" s="83">
        <v>2.0833333333333332E-2</v>
      </c>
      <c r="DI115" s="13">
        <f t="shared" si="237"/>
        <v>0</v>
      </c>
      <c r="DJ115" s="13">
        <f t="shared" si="238"/>
        <v>30</v>
      </c>
      <c r="DK115" s="83">
        <v>0</v>
      </c>
      <c r="DL115" s="35">
        <f t="shared" si="239"/>
        <v>0</v>
      </c>
      <c r="DM115" s="61">
        <f t="shared" si="240"/>
        <v>0</v>
      </c>
      <c r="DN115" s="66">
        <f t="shared" si="314"/>
        <v>395466.94000000006</v>
      </c>
      <c r="DO115" s="74">
        <f t="shared" si="321"/>
        <v>6446</v>
      </c>
      <c r="DP115" s="66">
        <f t="shared" si="262"/>
        <v>60.534883720930232</v>
      </c>
      <c r="DQ115" s="66">
        <f t="shared" si="313"/>
        <v>61.350750853242332</v>
      </c>
      <c r="DR115" s="66" t="e">
        <f t="shared" si="318"/>
        <v>#NUM!</v>
      </c>
      <c r="DS115" s="96" t="e">
        <f t="shared" si="315"/>
        <v>#NUM!</v>
      </c>
      <c r="DT115" s="66" t="e">
        <f t="shared" si="316"/>
        <v>#NUM!</v>
      </c>
      <c r="DU115" s="66" t="e">
        <f t="shared" si="317"/>
        <v>#NUM!</v>
      </c>
      <c r="DV115" s="66"/>
      <c r="DW115" s="66">
        <f t="shared" si="254"/>
        <v>0</v>
      </c>
      <c r="DX115" s="66"/>
      <c r="DY115" s="66">
        <f t="shared" si="245"/>
        <v>0</v>
      </c>
      <c r="DZ115" s="66">
        <f t="shared" si="242"/>
        <v>0</v>
      </c>
      <c r="EA115" s="66">
        <f t="shared" si="246"/>
        <v>0</v>
      </c>
      <c r="EB115" s="66">
        <f t="shared" si="247"/>
        <v>0</v>
      </c>
      <c r="EC115" s="66">
        <f>EC114+CH115</f>
        <v>71</v>
      </c>
      <c r="ED115" s="66">
        <f>ED114+CI115</f>
        <v>1823</v>
      </c>
      <c r="EE115" s="66">
        <f>ED115/60</f>
        <v>30.383333333333333</v>
      </c>
      <c r="EF115" s="66">
        <f>EC115+EE115</f>
        <v>101.38333333333333</v>
      </c>
      <c r="EG115" s="66">
        <f>EF115/B115</f>
        <v>1.6092592592592592</v>
      </c>
      <c r="EH115" s="66">
        <f>INT(EG115)</f>
        <v>1</v>
      </c>
      <c r="EI115" s="66">
        <f>EG115-EH115</f>
        <v>0.60925925925925917</v>
      </c>
      <c r="EJ115" s="66">
        <f>EI115*60</f>
        <v>36.55555555555555</v>
      </c>
      <c r="EK115" s="66">
        <f>ROUNDUP(EJ115,0.5)</f>
        <v>37</v>
      </c>
      <c r="EL115" s="66">
        <f t="shared" si="331"/>
        <v>1</v>
      </c>
      <c r="EM115" s="66">
        <f t="shared" si="332"/>
        <v>37</v>
      </c>
      <c r="EN115" s="66"/>
      <c r="EO115" s="66"/>
      <c r="EP115" s="66"/>
      <c r="EQ115" s="66"/>
      <c r="ER115" s="66"/>
      <c r="ES115" s="66"/>
      <c r="ET115" s="66"/>
      <c r="EU115" s="66"/>
      <c r="EV115" s="66"/>
      <c r="EW115" s="66"/>
      <c r="EX115" s="66"/>
      <c r="EY115" s="66"/>
      <c r="EZ115" s="66"/>
      <c r="FA115" s="66"/>
      <c r="FB115" s="66"/>
      <c r="FC115" s="66"/>
      <c r="FD115" s="66"/>
      <c r="FE115" s="62"/>
      <c r="FF115" s="62"/>
      <c r="FG115" s="62"/>
      <c r="FH115" s="62"/>
      <c r="FI115" s="62"/>
    </row>
    <row r="116" spans="1:165" s="221" customFormat="1">
      <c r="A116" s="175">
        <v>115</v>
      </c>
      <c r="B116" s="212">
        <v>1</v>
      </c>
      <c r="C116" s="213">
        <v>40756</v>
      </c>
      <c r="D116" s="214">
        <f t="shared" si="175"/>
        <v>8</v>
      </c>
      <c r="E116" s="215" t="s">
        <v>39</v>
      </c>
      <c r="F116" s="212">
        <v>1</v>
      </c>
      <c r="G116" s="216" t="s">
        <v>38</v>
      </c>
      <c r="H116" s="216" t="s">
        <v>419</v>
      </c>
      <c r="I116" s="216" t="s">
        <v>400</v>
      </c>
      <c r="J116" s="217">
        <v>0.16666666666666666</v>
      </c>
      <c r="K116" s="218">
        <v>3211.4</v>
      </c>
      <c r="L116" s="216" t="s">
        <v>34</v>
      </c>
      <c r="M116" s="212">
        <v>59</v>
      </c>
      <c r="N116" s="212">
        <v>0</v>
      </c>
      <c r="O116" s="216" t="s">
        <v>182</v>
      </c>
      <c r="P116" s="217">
        <v>0.16666666666666666</v>
      </c>
      <c r="Q116" s="217">
        <v>0.16666666666666666</v>
      </c>
      <c r="R116" s="12">
        <f t="shared" si="176"/>
        <v>0</v>
      </c>
      <c r="S116" s="13">
        <f t="shared" si="177"/>
        <v>0</v>
      </c>
      <c r="T116" s="13">
        <f t="shared" si="178"/>
        <v>0</v>
      </c>
      <c r="U116" s="217">
        <v>0.16805555555555554</v>
      </c>
      <c r="V116" s="12">
        <f t="shared" si="179"/>
        <v>1.388888888888884E-3</v>
      </c>
      <c r="W116" s="13">
        <f t="shared" si="180"/>
        <v>0</v>
      </c>
      <c r="X116" s="13">
        <f t="shared" si="181"/>
        <v>2</v>
      </c>
      <c r="Y116" s="217">
        <v>0.17013888888888887</v>
      </c>
      <c r="Z116" s="12">
        <f t="shared" si="182"/>
        <v>2.0833333333333259E-3</v>
      </c>
      <c r="AA116" s="13">
        <f t="shared" si="183"/>
        <v>0</v>
      </c>
      <c r="AB116" s="13">
        <f t="shared" si="184"/>
        <v>3</v>
      </c>
      <c r="AC116" s="217">
        <v>0.17013888888888887</v>
      </c>
      <c r="AD116" s="12">
        <f t="shared" si="185"/>
        <v>0</v>
      </c>
      <c r="AE116" s="13">
        <f t="shared" si="186"/>
        <v>0</v>
      </c>
      <c r="AF116" s="13">
        <f t="shared" si="187"/>
        <v>0</v>
      </c>
      <c r="AG116" s="217">
        <v>0.17708333333333334</v>
      </c>
      <c r="AH116" s="217">
        <v>0.21875</v>
      </c>
      <c r="AI116" s="12">
        <f t="shared" si="188"/>
        <v>4.1666666666666657E-2</v>
      </c>
      <c r="AJ116" s="90">
        <f t="shared" si="189"/>
        <v>1</v>
      </c>
      <c r="AK116" s="90">
        <f t="shared" si="190"/>
        <v>0</v>
      </c>
      <c r="AL116" s="217">
        <v>0.17708333333333334</v>
      </c>
      <c r="AM116" s="217">
        <v>0.21875</v>
      </c>
      <c r="AN116" s="12">
        <f t="shared" si="191"/>
        <v>4.1666666666666657E-2</v>
      </c>
      <c r="AO116" s="13">
        <f t="shared" si="192"/>
        <v>1</v>
      </c>
      <c r="AP116" s="13">
        <f t="shared" si="193"/>
        <v>0</v>
      </c>
      <c r="AQ116" s="217">
        <v>0.25</v>
      </c>
      <c r="AR116" s="12">
        <f t="shared" si="194"/>
        <v>3.125E-2</v>
      </c>
      <c r="AS116" s="90">
        <f t="shared" si="195"/>
        <v>0</v>
      </c>
      <c r="AT116" s="13">
        <f t="shared" si="196"/>
        <v>45</v>
      </c>
      <c r="AU116" s="217">
        <v>0.25</v>
      </c>
      <c r="AV116" s="12">
        <f t="shared" si="197"/>
        <v>0</v>
      </c>
      <c r="AW116" s="13">
        <f t="shared" si="198"/>
        <v>0</v>
      </c>
      <c r="AX116" s="13">
        <f t="shared" si="199"/>
        <v>0</v>
      </c>
      <c r="AY116" s="217">
        <v>0.30694444444444441</v>
      </c>
      <c r="AZ116" s="12">
        <f t="shared" si="200"/>
        <v>5.6944444444444409E-2</v>
      </c>
      <c r="BA116" s="90">
        <f t="shared" si="201"/>
        <v>1</v>
      </c>
      <c r="BB116" s="90">
        <f t="shared" si="202"/>
        <v>22</v>
      </c>
      <c r="BC116" s="217">
        <v>0.26041666666666669</v>
      </c>
      <c r="BD116" s="217">
        <v>0.30902777777777779</v>
      </c>
      <c r="BE116" s="12">
        <f t="shared" si="203"/>
        <v>4.8611111111111105E-2</v>
      </c>
      <c r="BF116" s="13">
        <f t="shared" si="204"/>
        <v>1</v>
      </c>
      <c r="BG116" s="13">
        <f t="shared" si="205"/>
        <v>10</v>
      </c>
      <c r="BH116" s="217">
        <v>0.30902777777777779</v>
      </c>
      <c r="BI116" s="217">
        <v>0.30902777777777779</v>
      </c>
      <c r="BJ116" s="218"/>
      <c r="BK116" s="69">
        <f t="shared" si="334"/>
        <v>0</v>
      </c>
      <c r="BL116" s="13">
        <f t="shared" si="319"/>
        <v>0</v>
      </c>
      <c r="BM116" s="13">
        <f t="shared" si="320"/>
        <v>0</v>
      </c>
      <c r="BN116" s="217">
        <v>0.32569444444444445</v>
      </c>
      <c r="BO116" s="12">
        <f t="shared" si="206"/>
        <v>1.6666666666666663E-2</v>
      </c>
      <c r="BP116" s="90">
        <f t="shared" si="207"/>
        <v>0</v>
      </c>
      <c r="BQ116" s="90">
        <f t="shared" si="208"/>
        <v>24</v>
      </c>
      <c r="BR116" s="217">
        <v>0.3298611111111111</v>
      </c>
      <c r="BS116" s="12">
        <f t="shared" si="209"/>
        <v>4.1666666666666519E-3</v>
      </c>
      <c r="BT116" s="90">
        <f t="shared" si="210"/>
        <v>0</v>
      </c>
      <c r="BU116" s="90">
        <f t="shared" si="211"/>
        <v>6</v>
      </c>
      <c r="BV116" s="217">
        <v>0.3298611111111111</v>
      </c>
      <c r="BW116" s="217">
        <v>0.33333333333333331</v>
      </c>
      <c r="BX116" s="12">
        <f t="shared" si="212"/>
        <v>3.4722222222222099E-3</v>
      </c>
      <c r="BY116" s="13">
        <f t="shared" si="213"/>
        <v>0</v>
      </c>
      <c r="BZ116" s="13">
        <f t="shared" si="214"/>
        <v>5</v>
      </c>
      <c r="CA116" s="12">
        <f t="shared" si="215"/>
        <v>0.16666666666666666</v>
      </c>
      <c r="CB116" s="13">
        <f t="shared" si="216"/>
        <v>4</v>
      </c>
      <c r="CC116" s="13">
        <f t="shared" si="217"/>
        <v>0</v>
      </c>
      <c r="CD116" s="12">
        <f t="shared" si="333"/>
        <v>5.2083333333333315E-2</v>
      </c>
      <c r="CE116" s="13">
        <f t="shared" si="218"/>
        <v>1</v>
      </c>
      <c r="CF116" s="13">
        <f t="shared" si="219"/>
        <v>15</v>
      </c>
      <c r="CG116" s="12">
        <f t="shared" si="252"/>
        <v>4.1666666666666657E-2</v>
      </c>
      <c r="CH116" s="13">
        <f t="shared" si="220"/>
        <v>1</v>
      </c>
      <c r="CI116" s="13">
        <f t="shared" si="221"/>
        <v>0</v>
      </c>
      <c r="CJ116" s="12">
        <f t="shared" si="253"/>
        <v>5.6944444444444409E-2</v>
      </c>
      <c r="CK116" s="13">
        <f t="shared" si="222"/>
        <v>1</v>
      </c>
      <c r="CL116" s="13">
        <f t="shared" si="223"/>
        <v>22</v>
      </c>
      <c r="CM116" s="69">
        <f t="shared" si="335"/>
        <v>0</v>
      </c>
      <c r="CN116" s="70">
        <f t="shared" si="336"/>
        <v>0</v>
      </c>
      <c r="CO116" s="13">
        <f t="shared" si="337"/>
        <v>0</v>
      </c>
      <c r="CP116" s="12">
        <f t="shared" si="224"/>
        <v>5.4861111111111076E-2</v>
      </c>
      <c r="CQ116" s="13">
        <f t="shared" si="225"/>
        <v>1</v>
      </c>
      <c r="CR116" s="13">
        <f t="shared" si="226"/>
        <v>19</v>
      </c>
      <c r="CS116" s="217">
        <v>0</v>
      </c>
      <c r="CT116" s="13">
        <f t="shared" si="227"/>
        <v>0</v>
      </c>
      <c r="CU116" s="13">
        <f t="shared" si="228"/>
        <v>0</v>
      </c>
      <c r="CV116" s="217">
        <v>0</v>
      </c>
      <c r="CW116" s="13">
        <f t="shared" si="229"/>
        <v>0</v>
      </c>
      <c r="CX116" s="13">
        <f t="shared" si="230"/>
        <v>0</v>
      </c>
      <c r="CY116" s="217">
        <v>0</v>
      </c>
      <c r="CZ116" s="13">
        <f t="shared" si="231"/>
        <v>0</v>
      </c>
      <c r="DA116" s="13">
        <f t="shared" si="232"/>
        <v>0</v>
      </c>
      <c r="DB116" s="217">
        <v>0</v>
      </c>
      <c r="DC116" s="13">
        <f t="shared" si="233"/>
        <v>0</v>
      </c>
      <c r="DD116" s="13">
        <f t="shared" si="234"/>
        <v>0</v>
      </c>
      <c r="DE116" s="217">
        <v>2.0833333333333333E-3</v>
      </c>
      <c r="DF116" s="13">
        <f t="shared" si="235"/>
        <v>0</v>
      </c>
      <c r="DG116" s="13">
        <f t="shared" si="236"/>
        <v>3</v>
      </c>
      <c r="DH116" s="217">
        <v>0</v>
      </c>
      <c r="DI116" s="13">
        <f t="shared" si="237"/>
        <v>0</v>
      </c>
      <c r="DJ116" s="13">
        <f t="shared" si="238"/>
        <v>0</v>
      </c>
      <c r="DK116" s="217">
        <v>0</v>
      </c>
      <c r="DL116" s="35">
        <f t="shared" si="239"/>
        <v>0</v>
      </c>
      <c r="DM116" s="61">
        <f t="shared" si="240"/>
        <v>0</v>
      </c>
      <c r="DN116" s="66">
        <f t="shared" si="314"/>
        <v>398678.34000000008</v>
      </c>
      <c r="DO116" s="74">
        <f t="shared" si="321"/>
        <v>6505</v>
      </c>
      <c r="DP116" s="66">
        <f t="shared" si="262"/>
        <v>54.430508474576271</v>
      </c>
      <c r="DQ116" s="66">
        <f t="shared" si="313"/>
        <v>61.287984627209852</v>
      </c>
      <c r="DR116" s="66" t="e">
        <f t="shared" si="318"/>
        <v>#NUM!</v>
      </c>
      <c r="DS116" s="96" t="e">
        <f t="shared" si="315"/>
        <v>#NUM!</v>
      </c>
      <c r="DT116" s="66" t="e">
        <f t="shared" si="316"/>
        <v>#NUM!</v>
      </c>
      <c r="DU116" s="66" t="e">
        <f t="shared" si="317"/>
        <v>#NUM!</v>
      </c>
      <c r="DV116" s="66"/>
      <c r="DW116" s="66">
        <f t="shared" si="254"/>
        <v>0</v>
      </c>
      <c r="DX116" s="66"/>
      <c r="DY116" s="66">
        <f t="shared" si="245"/>
        <v>0</v>
      </c>
      <c r="DZ116" s="66">
        <f t="shared" si="242"/>
        <v>0</v>
      </c>
      <c r="EA116" s="66">
        <f t="shared" si="246"/>
        <v>0</v>
      </c>
      <c r="EB116" s="66">
        <f t="shared" si="247"/>
        <v>0</v>
      </c>
      <c r="EC116" s="66"/>
      <c r="ED116" s="66"/>
      <c r="EE116" s="66"/>
      <c r="EF116" s="66"/>
      <c r="EG116" s="66"/>
      <c r="EH116" s="66"/>
      <c r="EI116" s="66"/>
      <c r="EJ116" s="66"/>
      <c r="EK116" s="66"/>
      <c r="EL116" s="66">
        <f t="shared" si="331"/>
        <v>0</v>
      </c>
      <c r="EM116" s="66">
        <f t="shared" si="332"/>
        <v>0</v>
      </c>
      <c r="EN116" s="66"/>
      <c r="EO116" s="66"/>
      <c r="EP116" s="66"/>
      <c r="EQ116" s="66"/>
      <c r="ER116" s="66"/>
      <c r="ES116" s="66"/>
      <c r="ET116" s="66"/>
      <c r="EU116" s="66"/>
      <c r="EV116" s="66"/>
      <c r="EW116" s="66"/>
      <c r="EX116" s="66"/>
      <c r="EY116" s="66"/>
      <c r="EZ116" s="66"/>
      <c r="FA116" s="66"/>
      <c r="FB116" s="66"/>
      <c r="FC116" s="66"/>
      <c r="FD116" s="66"/>
      <c r="FE116" s="62"/>
      <c r="FF116" s="62"/>
      <c r="FG116" s="62"/>
      <c r="FH116" s="62"/>
      <c r="FI116" s="62"/>
    </row>
    <row r="117" spans="1:165" s="221" customFormat="1" ht="30">
      <c r="A117" s="199">
        <v>116</v>
      </c>
      <c r="B117" s="212">
        <v>2</v>
      </c>
      <c r="C117" s="213">
        <v>40756</v>
      </c>
      <c r="D117" s="214">
        <f t="shared" si="175"/>
        <v>8</v>
      </c>
      <c r="E117" s="215" t="s">
        <v>39</v>
      </c>
      <c r="F117" s="212">
        <v>2</v>
      </c>
      <c r="G117" s="216" t="s">
        <v>38</v>
      </c>
      <c r="H117" s="216" t="s">
        <v>420</v>
      </c>
      <c r="I117" s="216" t="s">
        <v>418</v>
      </c>
      <c r="J117" s="217">
        <v>0.46875</v>
      </c>
      <c r="K117" s="218">
        <v>2725.27</v>
      </c>
      <c r="L117" s="216" t="s">
        <v>299</v>
      </c>
      <c r="M117" s="212">
        <v>45</v>
      </c>
      <c r="N117" s="212">
        <v>0</v>
      </c>
      <c r="O117" s="216" t="s">
        <v>182</v>
      </c>
      <c r="P117" s="217">
        <v>0.46875</v>
      </c>
      <c r="Q117" s="217">
        <v>0.46875</v>
      </c>
      <c r="R117" s="12">
        <f t="shared" si="176"/>
        <v>0</v>
      </c>
      <c r="S117" s="13">
        <f t="shared" si="177"/>
        <v>0</v>
      </c>
      <c r="T117" s="13">
        <f t="shared" si="178"/>
        <v>0</v>
      </c>
      <c r="U117" s="217">
        <v>0.47569444444444442</v>
      </c>
      <c r="V117" s="12">
        <f t="shared" si="179"/>
        <v>6.9444444444444198E-3</v>
      </c>
      <c r="W117" s="13">
        <f t="shared" si="180"/>
        <v>0</v>
      </c>
      <c r="X117" s="13">
        <f t="shared" si="181"/>
        <v>10</v>
      </c>
      <c r="Y117" s="217">
        <v>0.47916666666666669</v>
      </c>
      <c r="Z117" s="12">
        <f t="shared" si="182"/>
        <v>3.4722222222222654E-3</v>
      </c>
      <c r="AA117" s="13">
        <f t="shared" si="183"/>
        <v>0</v>
      </c>
      <c r="AB117" s="13">
        <f t="shared" si="184"/>
        <v>5</v>
      </c>
      <c r="AC117" s="217">
        <v>0.47916666666666669</v>
      </c>
      <c r="AD117" s="12">
        <f t="shared" si="185"/>
        <v>0</v>
      </c>
      <c r="AE117" s="13">
        <f t="shared" si="186"/>
        <v>0</v>
      </c>
      <c r="AF117" s="13">
        <f t="shared" si="187"/>
        <v>0</v>
      </c>
      <c r="AG117" s="217">
        <v>0.49652777777777773</v>
      </c>
      <c r="AH117" s="217">
        <v>0.50347222222222221</v>
      </c>
      <c r="AI117" s="12">
        <f t="shared" si="188"/>
        <v>6.9444444444444753E-3</v>
      </c>
      <c r="AJ117" s="90">
        <f t="shared" si="189"/>
        <v>0</v>
      </c>
      <c r="AK117" s="90">
        <f t="shared" si="190"/>
        <v>10</v>
      </c>
      <c r="AL117" s="217">
        <v>0.49652777777777773</v>
      </c>
      <c r="AM117" s="217">
        <v>0.50347222222222221</v>
      </c>
      <c r="AN117" s="12">
        <f t="shared" si="191"/>
        <v>6.9444444444444753E-3</v>
      </c>
      <c r="AO117" s="13">
        <f t="shared" si="192"/>
        <v>0</v>
      </c>
      <c r="AP117" s="13">
        <f t="shared" si="193"/>
        <v>10</v>
      </c>
      <c r="AQ117" s="217">
        <v>0.50694444444444442</v>
      </c>
      <c r="AR117" s="12">
        <f t="shared" si="194"/>
        <v>3.4722222222222099E-3</v>
      </c>
      <c r="AS117" s="90">
        <f t="shared" si="195"/>
        <v>0</v>
      </c>
      <c r="AT117" s="13">
        <f t="shared" si="196"/>
        <v>5</v>
      </c>
      <c r="AU117" s="217">
        <v>0.50694444444444442</v>
      </c>
      <c r="AV117" s="12">
        <f t="shared" si="197"/>
        <v>0</v>
      </c>
      <c r="AW117" s="13">
        <f t="shared" si="198"/>
        <v>0</v>
      </c>
      <c r="AX117" s="13">
        <f t="shared" si="199"/>
        <v>0</v>
      </c>
      <c r="AY117" s="217">
        <v>0.58333333333333337</v>
      </c>
      <c r="AZ117" s="12">
        <f t="shared" si="200"/>
        <v>7.6388888888888951E-2</v>
      </c>
      <c r="BA117" s="90">
        <f t="shared" si="201"/>
        <v>1</v>
      </c>
      <c r="BB117" s="90">
        <f t="shared" si="202"/>
        <v>50</v>
      </c>
      <c r="BC117" s="217">
        <v>0.51041666666666663</v>
      </c>
      <c r="BD117" s="217">
        <v>0.52430555555555558</v>
      </c>
      <c r="BE117" s="12">
        <f t="shared" si="203"/>
        <v>1.3888888888888951E-2</v>
      </c>
      <c r="BF117" s="13">
        <f t="shared" si="204"/>
        <v>0</v>
      </c>
      <c r="BG117" s="13">
        <f t="shared" si="205"/>
        <v>20</v>
      </c>
      <c r="BH117" s="217">
        <v>0.52430555555555558</v>
      </c>
      <c r="BI117" s="217">
        <v>0.52430555555555558</v>
      </c>
      <c r="BJ117" s="218"/>
      <c r="BK117" s="69">
        <f t="shared" si="334"/>
        <v>0</v>
      </c>
      <c r="BL117" s="13">
        <f t="shared" si="319"/>
        <v>0</v>
      </c>
      <c r="BM117" s="13">
        <f t="shared" si="320"/>
        <v>0</v>
      </c>
      <c r="BN117" s="217">
        <v>0.59375</v>
      </c>
      <c r="BO117" s="12">
        <f t="shared" si="206"/>
        <v>6.944444444444442E-2</v>
      </c>
      <c r="BP117" s="90">
        <f t="shared" si="207"/>
        <v>1</v>
      </c>
      <c r="BQ117" s="90">
        <f t="shared" si="208"/>
        <v>40</v>
      </c>
      <c r="BR117" s="217">
        <v>0.60069444444444442</v>
      </c>
      <c r="BS117" s="12">
        <f t="shared" si="209"/>
        <v>6.9444444444444198E-3</v>
      </c>
      <c r="BT117" s="90">
        <f t="shared" si="210"/>
        <v>0</v>
      </c>
      <c r="BU117" s="90">
        <f t="shared" si="211"/>
        <v>10</v>
      </c>
      <c r="BV117" s="217">
        <v>0.60069444444444442</v>
      </c>
      <c r="BW117" s="217">
        <v>0.60416666666666663</v>
      </c>
      <c r="BX117" s="12">
        <f t="shared" si="212"/>
        <v>3.4722222222222099E-3</v>
      </c>
      <c r="BY117" s="13">
        <f t="shared" si="213"/>
        <v>0</v>
      </c>
      <c r="BZ117" s="13">
        <f t="shared" si="214"/>
        <v>5</v>
      </c>
      <c r="CA117" s="12">
        <f t="shared" si="215"/>
        <v>0.13541666666666663</v>
      </c>
      <c r="CB117" s="13">
        <f t="shared" si="216"/>
        <v>3</v>
      </c>
      <c r="CC117" s="13">
        <f t="shared" si="217"/>
        <v>15</v>
      </c>
      <c r="CD117" s="12">
        <f t="shared" si="333"/>
        <v>7.9861111111111049E-2</v>
      </c>
      <c r="CE117" s="13">
        <f t="shared" si="218"/>
        <v>1</v>
      </c>
      <c r="CF117" s="13">
        <f t="shared" si="219"/>
        <v>55</v>
      </c>
      <c r="CG117" s="12">
        <f t="shared" si="252"/>
        <v>6.9444444444444753E-3</v>
      </c>
      <c r="CH117" s="13">
        <f t="shared" si="220"/>
        <v>0</v>
      </c>
      <c r="CI117" s="13">
        <f t="shared" si="221"/>
        <v>10</v>
      </c>
      <c r="CJ117" s="12">
        <f t="shared" si="253"/>
        <v>7.6388888888888951E-2</v>
      </c>
      <c r="CK117" s="13">
        <f t="shared" si="222"/>
        <v>1</v>
      </c>
      <c r="CL117" s="13">
        <f t="shared" si="223"/>
        <v>50</v>
      </c>
      <c r="CM117" s="69">
        <f t="shared" si="335"/>
        <v>0</v>
      </c>
      <c r="CN117" s="70">
        <f t="shared" si="336"/>
        <v>0</v>
      </c>
      <c r="CO117" s="13">
        <f t="shared" si="337"/>
        <v>0</v>
      </c>
      <c r="CP117" s="12">
        <f t="shared" si="224"/>
        <v>5.9027777777777839E-2</v>
      </c>
      <c r="CQ117" s="13">
        <f t="shared" si="225"/>
        <v>1</v>
      </c>
      <c r="CR117" s="13">
        <f t="shared" si="226"/>
        <v>25</v>
      </c>
      <c r="CS117" s="217">
        <v>0</v>
      </c>
      <c r="CT117" s="13">
        <f t="shared" si="227"/>
        <v>0</v>
      </c>
      <c r="CU117" s="13">
        <f t="shared" si="228"/>
        <v>0</v>
      </c>
      <c r="CV117" s="217">
        <v>0</v>
      </c>
      <c r="CW117" s="13">
        <f t="shared" si="229"/>
        <v>0</v>
      </c>
      <c r="CX117" s="13">
        <f t="shared" si="230"/>
        <v>0</v>
      </c>
      <c r="CY117" s="217">
        <v>0</v>
      </c>
      <c r="CZ117" s="13">
        <f t="shared" si="231"/>
        <v>0</v>
      </c>
      <c r="DA117" s="13">
        <f t="shared" si="232"/>
        <v>0</v>
      </c>
      <c r="DB117" s="217">
        <v>0</v>
      </c>
      <c r="DC117" s="13">
        <f t="shared" si="233"/>
        <v>0</v>
      </c>
      <c r="DD117" s="13">
        <f t="shared" si="234"/>
        <v>0</v>
      </c>
      <c r="DE117" s="217">
        <v>0</v>
      </c>
      <c r="DF117" s="13">
        <f t="shared" si="235"/>
        <v>0</v>
      </c>
      <c r="DG117" s="13">
        <f t="shared" si="236"/>
        <v>0</v>
      </c>
      <c r="DH117" s="217">
        <v>1.7361111111111112E-2</v>
      </c>
      <c r="DI117" s="13">
        <f t="shared" si="237"/>
        <v>0</v>
      </c>
      <c r="DJ117" s="13">
        <f t="shared" si="238"/>
        <v>25</v>
      </c>
      <c r="DK117" s="217">
        <v>0</v>
      </c>
      <c r="DL117" s="35">
        <f t="shared" si="239"/>
        <v>0</v>
      </c>
      <c r="DM117" s="61">
        <f t="shared" si="240"/>
        <v>0</v>
      </c>
      <c r="DN117" s="66">
        <f t="shared" si="314"/>
        <v>401403.6100000001</v>
      </c>
      <c r="DO117" s="74">
        <f t="shared" si="321"/>
        <v>6550</v>
      </c>
      <c r="DP117" s="66">
        <f t="shared" si="262"/>
        <v>60.561555555555557</v>
      </c>
      <c r="DQ117" s="66">
        <f t="shared" si="313"/>
        <v>61.282993893129785</v>
      </c>
      <c r="DR117" s="66" t="e">
        <f t="shared" si="318"/>
        <v>#NUM!</v>
      </c>
      <c r="DS117" s="96" t="e">
        <f t="shared" si="315"/>
        <v>#NUM!</v>
      </c>
      <c r="DT117" s="66" t="e">
        <f t="shared" si="316"/>
        <v>#NUM!</v>
      </c>
      <c r="DU117" s="66" t="e">
        <f t="shared" si="317"/>
        <v>#NUM!</v>
      </c>
      <c r="DV117" s="66"/>
      <c r="DW117" s="66">
        <f t="shared" si="254"/>
        <v>0</v>
      </c>
      <c r="DX117" s="66"/>
      <c r="DY117" s="66">
        <f t="shared" si="245"/>
        <v>0</v>
      </c>
      <c r="DZ117" s="66">
        <f t="shared" si="242"/>
        <v>0</v>
      </c>
      <c r="EA117" s="66">
        <f t="shared" si="246"/>
        <v>0</v>
      </c>
      <c r="EB117" s="66">
        <f t="shared" si="247"/>
        <v>0</v>
      </c>
      <c r="EC117" s="66"/>
      <c r="ED117" s="66"/>
      <c r="EE117" s="66"/>
      <c r="EF117" s="66"/>
      <c r="EG117" s="66"/>
      <c r="EH117" s="66"/>
      <c r="EI117" s="66"/>
      <c r="EJ117" s="66"/>
      <c r="EK117" s="66"/>
      <c r="EL117" s="66">
        <f t="shared" si="331"/>
        <v>0</v>
      </c>
      <c r="EM117" s="66">
        <f t="shared" si="332"/>
        <v>0</v>
      </c>
      <c r="EN117" s="66"/>
      <c r="EO117" s="66"/>
      <c r="EP117" s="66"/>
      <c r="EQ117" s="66"/>
      <c r="ER117" s="66"/>
      <c r="ES117" s="66"/>
      <c r="ET117" s="66"/>
      <c r="EU117" s="66"/>
      <c r="EV117" s="66"/>
      <c r="EW117" s="66"/>
      <c r="EX117" s="66"/>
      <c r="EY117" s="66"/>
      <c r="EZ117" s="66"/>
      <c r="FA117" s="66"/>
      <c r="FB117" s="66"/>
      <c r="FC117" s="66"/>
      <c r="FD117" s="66"/>
      <c r="FE117" s="62"/>
      <c r="FF117" s="62"/>
      <c r="FG117" s="62"/>
      <c r="FH117" s="62"/>
      <c r="FI117" s="62"/>
    </row>
    <row r="118" spans="1:165" s="221" customFormat="1">
      <c r="A118" s="175">
        <v>117</v>
      </c>
      <c r="B118" s="212">
        <v>3</v>
      </c>
      <c r="C118" s="213">
        <v>40756</v>
      </c>
      <c r="D118" s="214">
        <f t="shared" si="175"/>
        <v>8</v>
      </c>
      <c r="E118" s="215" t="s">
        <v>286</v>
      </c>
      <c r="F118" s="212">
        <v>1</v>
      </c>
      <c r="G118" s="216" t="s">
        <v>287</v>
      </c>
      <c r="H118" s="216" t="s">
        <v>288</v>
      </c>
      <c r="I118" s="216" t="s">
        <v>291</v>
      </c>
      <c r="J118" s="217">
        <v>0.68402777777777779</v>
      </c>
      <c r="K118" s="218">
        <v>3598.51</v>
      </c>
      <c r="L118" s="216" t="s">
        <v>34</v>
      </c>
      <c r="M118" s="212">
        <v>59</v>
      </c>
      <c r="N118" s="212">
        <v>0</v>
      </c>
      <c r="O118" s="216" t="s">
        <v>182</v>
      </c>
      <c r="P118" s="217">
        <v>0.68402777777777779</v>
      </c>
      <c r="Q118" s="217">
        <v>0.68402777777777779</v>
      </c>
      <c r="R118" s="12">
        <f t="shared" si="176"/>
        <v>0</v>
      </c>
      <c r="S118" s="13">
        <f t="shared" si="177"/>
        <v>0</v>
      </c>
      <c r="T118" s="13">
        <f t="shared" si="178"/>
        <v>0</v>
      </c>
      <c r="U118" s="217">
        <v>0.6875</v>
      </c>
      <c r="V118" s="12">
        <f t="shared" si="179"/>
        <v>3.4722222222222099E-3</v>
      </c>
      <c r="W118" s="13">
        <f t="shared" si="180"/>
        <v>0</v>
      </c>
      <c r="X118" s="13">
        <f t="shared" si="181"/>
        <v>5</v>
      </c>
      <c r="Y118" s="217">
        <v>0.69027777777777777</v>
      </c>
      <c r="Z118" s="12">
        <f t="shared" si="182"/>
        <v>2.7777777777777679E-3</v>
      </c>
      <c r="AA118" s="13">
        <f t="shared" si="183"/>
        <v>0</v>
      </c>
      <c r="AB118" s="13">
        <f t="shared" si="184"/>
        <v>4</v>
      </c>
      <c r="AC118" s="217">
        <v>0.69027777777777777</v>
      </c>
      <c r="AD118" s="12">
        <f t="shared" si="185"/>
        <v>0</v>
      </c>
      <c r="AE118" s="13">
        <f t="shared" si="186"/>
        <v>0</v>
      </c>
      <c r="AF118" s="13">
        <f t="shared" si="187"/>
        <v>0</v>
      </c>
      <c r="AG118" s="217">
        <v>0.71666666666666667</v>
      </c>
      <c r="AH118" s="217">
        <v>0.75347222222222221</v>
      </c>
      <c r="AI118" s="12">
        <f t="shared" si="188"/>
        <v>3.6805555555555536E-2</v>
      </c>
      <c r="AJ118" s="90">
        <f t="shared" si="189"/>
        <v>0</v>
      </c>
      <c r="AK118" s="90">
        <f t="shared" si="190"/>
        <v>53</v>
      </c>
      <c r="AL118" s="217">
        <v>0.71666666666666667</v>
      </c>
      <c r="AM118" s="217">
        <v>0.75347222222222221</v>
      </c>
      <c r="AN118" s="12">
        <f t="shared" si="191"/>
        <v>3.6805555555555536E-2</v>
      </c>
      <c r="AO118" s="13">
        <f t="shared" si="192"/>
        <v>0</v>
      </c>
      <c r="AP118" s="13">
        <f t="shared" si="193"/>
        <v>53</v>
      </c>
      <c r="AQ118" s="217">
        <v>0.75486111111111109</v>
      </c>
      <c r="AR118" s="12">
        <f t="shared" si="194"/>
        <v>1.388888888888884E-3</v>
      </c>
      <c r="AS118" s="90">
        <f t="shared" si="195"/>
        <v>0</v>
      </c>
      <c r="AT118" s="13">
        <f t="shared" si="196"/>
        <v>2</v>
      </c>
      <c r="AU118" s="217">
        <v>0.75486111111111109</v>
      </c>
      <c r="AV118" s="12">
        <f t="shared" si="197"/>
        <v>0</v>
      </c>
      <c r="AW118" s="13">
        <f t="shared" si="198"/>
        <v>0</v>
      </c>
      <c r="AX118" s="13">
        <f t="shared" si="199"/>
        <v>0</v>
      </c>
      <c r="AY118" s="217">
        <v>0.88055555555555554</v>
      </c>
      <c r="AZ118" s="12">
        <f t="shared" si="200"/>
        <v>0.12569444444444444</v>
      </c>
      <c r="BA118" s="90">
        <f t="shared" si="201"/>
        <v>3</v>
      </c>
      <c r="BB118" s="90">
        <f t="shared" si="202"/>
        <v>1</v>
      </c>
      <c r="BC118" s="217">
        <v>0.7583333333333333</v>
      </c>
      <c r="BD118" s="217">
        <v>0.88194444444444453</v>
      </c>
      <c r="BE118" s="12">
        <f t="shared" si="203"/>
        <v>0.12361111111111123</v>
      </c>
      <c r="BF118" s="13">
        <f t="shared" si="204"/>
        <v>2</v>
      </c>
      <c r="BG118" s="13">
        <f t="shared" si="205"/>
        <v>58</v>
      </c>
      <c r="BH118" s="217">
        <v>0.88194444444444453</v>
      </c>
      <c r="BI118" s="217">
        <v>0.88194444444444453</v>
      </c>
      <c r="BJ118" s="218"/>
      <c r="BK118" s="69">
        <f t="shared" si="334"/>
        <v>0</v>
      </c>
      <c r="BL118" s="13">
        <f t="shared" si="319"/>
        <v>0</v>
      </c>
      <c r="BM118" s="13">
        <f t="shared" si="320"/>
        <v>0</v>
      </c>
      <c r="BN118" s="217">
        <v>0.88541666666666663</v>
      </c>
      <c r="BO118" s="12">
        <f t="shared" si="206"/>
        <v>3.4722222222220989E-3</v>
      </c>
      <c r="BP118" s="90">
        <f t="shared" si="207"/>
        <v>0</v>
      </c>
      <c r="BQ118" s="90">
        <f t="shared" si="208"/>
        <v>5</v>
      </c>
      <c r="BR118" s="217">
        <v>0.88888888888888884</v>
      </c>
      <c r="BS118" s="12">
        <f t="shared" si="209"/>
        <v>3.4722222222222099E-3</v>
      </c>
      <c r="BT118" s="90">
        <f t="shared" si="210"/>
        <v>0</v>
      </c>
      <c r="BU118" s="90">
        <f t="shared" si="211"/>
        <v>5</v>
      </c>
      <c r="BV118" s="217">
        <v>0.88888888888888884</v>
      </c>
      <c r="BW118" s="217">
        <v>0.89236111111111116</v>
      </c>
      <c r="BX118" s="12">
        <f t="shared" si="212"/>
        <v>3.4722222222223209E-3</v>
      </c>
      <c r="BY118" s="13">
        <f t="shared" si="213"/>
        <v>0</v>
      </c>
      <c r="BZ118" s="13">
        <f t="shared" si="214"/>
        <v>5</v>
      </c>
      <c r="CA118" s="12">
        <f t="shared" si="215"/>
        <v>0.20833333333333337</v>
      </c>
      <c r="CB118" s="13">
        <f t="shared" si="216"/>
        <v>5</v>
      </c>
      <c r="CC118" s="13">
        <f t="shared" si="217"/>
        <v>0</v>
      </c>
      <c r="CD118" s="12">
        <f t="shared" si="333"/>
        <v>8.3333333333331927E-3</v>
      </c>
      <c r="CE118" s="13">
        <f t="shared" si="218"/>
        <v>0</v>
      </c>
      <c r="CF118" s="13">
        <f t="shared" si="219"/>
        <v>12</v>
      </c>
      <c r="CG118" s="12">
        <f t="shared" si="252"/>
        <v>3.6805555555555536E-2</v>
      </c>
      <c r="CH118" s="13">
        <f t="shared" si="220"/>
        <v>0</v>
      </c>
      <c r="CI118" s="13">
        <f t="shared" si="221"/>
        <v>53</v>
      </c>
      <c r="CJ118" s="12">
        <f t="shared" si="253"/>
        <v>0.12569444444444444</v>
      </c>
      <c r="CK118" s="13">
        <f t="shared" si="222"/>
        <v>3</v>
      </c>
      <c r="CL118" s="13">
        <f t="shared" si="223"/>
        <v>1</v>
      </c>
      <c r="CM118" s="69">
        <f t="shared" si="335"/>
        <v>0</v>
      </c>
      <c r="CN118" s="70">
        <f t="shared" si="336"/>
        <v>0</v>
      </c>
      <c r="CO118" s="13">
        <f t="shared" si="337"/>
        <v>0</v>
      </c>
      <c r="CP118" s="12">
        <f t="shared" si="224"/>
        <v>9.9305555555555564E-2</v>
      </c>
      <c r="CQ118" s="13">
        <f t="shared" si="225"/>
        <v>2</v>
      </c>
      <c r="CR118" s="13">
        <f t="shared" si="226"/>
        <v>23</v>
      </c>
      <c r="CS118" s="217">
        <v>0</v>
      </c>
      <c r="CT118" s="13">
        <f t="shared" si="227"/>
        <v>0</v>
      </c>
      <c r="CU118" s="13">
        <f t="shared" si="228"/>
        <v>0</v>
      </c>
      <c r="CV118" s="217">
        <v>1.2499999999999999E-2</v>
      </c>
      <c r="CW118" s="13">
        <f t="shared" si="229"/>
        <v>0</v>
      </c>
      <c r="CX118" s="13">
        <f t="shared" si="230"/>
        <v>18</v>
      </c>
      <c r="CY118" s="217">
        <v>0</v>
      </c>
      <c r="CZ118" s="13">
        <f t="shared" si="231"/>
        <v>0</v>
      </c>
      <c r="DA118" s="13">
        <f t="shared" si="232"/>
        <v>0</v>
      </c>
      <c r="DB118" s="217">
        <v>0</v>
      </c>
      <c r="DC118" s="13">
        <f t="shared" si="233"/>
        <v>0</v>
      </c>
      <c r="DD118" s="13">
        <f t="shared" si="234"/>
        <v>0</v>
      </c>
      <c r="DE118" s="217">
        <v>0</v>
      </c>
      <c r="DF118" s="13">
        <f t="shared" si="235"/>
        <v>0</v>
      </c>
      <c r="DG118" s="13">
        <f t="shared" si="236"/>
        <v>0</v>
      </c>
      <c r="DH118" s="217">
        <v>1.3888888888888888E-2</v>
      </c>
      <c r="DI118" s="13">
        <f t="shared" si="237"/>
        <v>0</v>
      </c>
      <c r="DJ118" s="13">
        <f t="shared" si="238"/>
        <v>20</v>
      </c>
      <c r="DK118" s="217">
        <v>0</v>
      </c>
      <c r="DL118" s="35">
        <f t="shared" si="239"/>
        <v>0</v>
      </c>
      <c r="DM118" s="61">
        <f t="shared" si="240"/>
        <v>0</v>
      </c>
      <c r="DN118" s="66">
        <f t="shared" si="314"/>
        <v>405002.12000000011</v>
      </c>
      <c r="DO118" s="74">
        <f t="shared" si="321"/>
        <v>6609</v>
      </c>
      <c r="DP118" s="66">
        <f t="shared" si="262"/>
        <v>60.991694915254243</v>
      </c>
      <c r="DQ118" s="66">
        <f t="shared" si="313"/>
        <v>61.28039340293541</v>
      </c>
      <c r="DR118" s="66" t="e">
        <f t="shared" si="318"/>
        <v>#NUM!</v>
      </c>
      <c r="DS118" s="96" t="e">
        <f t="shared" si="315"/>
        <v>#NUM!</v>
      </c>
      <c r="DT118" s="66" t="e">
        <f t="shared" si="316"/>
        <v>#NUM!</v>
      </c>
      <c r="DU118" s="66" t="e">
        <f t="shared" si="317"/>
        <v>#NUM!</v>
      </c>
      <c r="DV118" s="66"/>
      <c r="DW118" s="66">
        <f t="shared" si="254"/>
        <v>0</v>
      </c>
      <c r="DX118" s="66"/>
      <c r="DY118" s="66">
        <f t="shared" si="245"/>
        <v>0</v>
      </c>
      <c r="DZ118" s="66">
        <f t="shared" si="242"/>
        <v>0</v>
      </c>
      <c r="EA118" s="66">
        <f t="shared" si="246"/>
        <v>0</v>
      </c>
      <c r="EB118" s="66">
        <f t="shared" si="247"/>
        <v>0</v>
      </c>
      <c r="EC118" s="66"/>
      <c r="ED118" s="66"/>
      <c r="EE118" s="66"/>
      <c r="EF118" s="66"/>
      <c r="EG118" s="66"/>
      <c r="EH118" s="66"/>
      <c r="EI118" s="66"/>
      <c r="EJ118" s="66"/>
      <c r="EK118" s="66"/>
      <c r="EL118" s="66">
        <f t="shared" si="331"/>
        <v>0</v>
      </c>
      <c r="EM118" s="66">
        <f t="shared" si="332"/>
        <v>0</v>
      </c>
      <c r="EN118" s="66"/>
      <c r="EO118" s="66"/>
      <c r="EP118" s="66"/>
      <c r="EQ118" s="66"/>
      <c r="ER118" s="66"/>
      <c r="ES118" s="66"/>
      <c r="ET118" s="66"/>
      <c r="EU118" s="66"/>
      <c r="EV118" s="66"/>
      <c r="EW118" s="66"/>
      <c r="EX118" s="66"/>
      <c r="EY118" s="66"/>
      <c r="EZ118" s="66"/>
      <c r="FA118" s="66"/>
      <c r="FB118" s="66"/>
      <c r="FC118" s="66"/>
      <c r="FD118" s="66"/>
      <c r="FE118" s="62"/>
      <c r="FF118" s="62"/>
      <c r="FG118" s="62"/>
      <c r="FH118" s="62"/>
      <c r="FI118" s="62"/>
    </row>
    <row r="119" spans="1:165" s="221" customFormat="1">
      <c r="A119" s="199">
        <v>118</v>
      </c>
      <c r="B119" s="212">
        <v>4</v>
      </c>
      <c r="C119" s="213">
        <v>40757</v>
      </c>
      <c r="D119" s="214">
        <f t="shared" si="175"/>
        <v>8</v>
      </c>
      <c r="E119" s="215" t="s">
        <v>392</v>
      </c>
      <c r="F119" s="212">
        <v>1</v>
      </c>
      <c r="G119" s="216" t="s">
        <v>393</v>
      </c>
      <c r="H119" s="216" t="s">
        <v>394</v>
      </c>
      <c r="I119" s="216" t="s">
        <v>348</v>
      </c>
      <c r="J119" s="217">
        <v>0.39583333333333331</v>
      </c>
      <c r="K119" s="218">
        <v>3302.6</v>
      </c>
      <c r="L119" s="216" t="s">
        <v>34</v>
      </c>
      <c r="M119" s="212">
        <v>53</v>
      </c>
      <c r="N119" s="212">
        <v>3</v>
      </c>
      <c r="O119" s="216" t="s">
        <v>278</v>
      </c>
      <c r="P119" s="217">
        <v>0.39583333333333331</v>
      </c>
      <c r="Q119" s="217">
        <v>0.39583333333333331</v>
      </c>
      <c r="R119" s="12">
        <f t="shared" si="176"/>
        <v>0</v>
      </c>
      <c r="S119" s="13">
        <f t="shared" si="177"/>
        <v>0</v>
      </c>
      <c r="T119" s="13">
        <f t="shared" si="178"/>
        <v>0</v>
      </c>
      <c r="U119" s="217">
        <v>0.39930555555555558</v>
      </c>
      <c r="V119" s="12">
        <f t="shared" si="179"/>
        <v>3.4722222222222654E-3</v>
      </c>
      <c r="W119" s="13">
        <f t="shared" si="180"/>
        <v>0</v>
      </c>
      <c r="X119" s="13">
        <f t="shared" si="181"/>
        <v>5</v>
      </c>
      <c r="Y119" s="217">
        <v>0.40277777777777773</v>
      </c>
      <c r="Z119" s="12">
        <f t="shared" si="182"/>
        <v>3.4722222222221544E-3</v>
      </c>
      <c r="AA119" s="13">
        <f t="shared" si="183"/>
        <v>0</v>
      </c>
      <c r="AB119" s="13">
        <f t="shared" si="184"/>
        <v>5</v>
      </c>
      <c r="AC119" s="217">
        <v>0.40972222222222227</v>
      </c>
      <c r="AD119" s="12">
        <f t="shared" si="185"/>
        <v>6.9444444444445308E-3</v>
      </c>
      <c r="AE119" s="13">
        <f t="shared" si="186"/>
        <v>0</v>
      </c>
      <c r="AF119" s="13">
        <f t="shared" si="187"/>
        <v>10</v>
      </c>
      <c r="AG119" s="217">
        <v>0.40972222222222227</v>
      </c>
      <c r="AH119" s="217">
        <v>0.40972222222222227</v>
      </c>
      <c r="AI119" s="12">
        <f t="shared" si="188"/>
        <v>0</v>
      </c>
      <c r="AJ119" s="90">
        <f t="shared" si="189"/>
        <v>0</v>
      </c>
      <c r="AK119" s="90">
        <f t="shared" si="190"/>
        <v>0</v>
      </c>
      <c r="AL119" s="217">
        <v>0.40972222222222227</v>
      </c>
      <c r="AM119" s="217">
        <v>0.40972222222222227</v>
      </c>
      <c r="AN119" s="12">
        <f t="shared" si="191"/>
        <v>0</v>
      </c>
      <c r="AO119" s="13">
        <f t="shared" si="192"/>
        <v>0</v>
      </c>
      <c r="AP119" s="13">
        <f t="shared" si="193"/>
        <v>0</v>
      </c>
      <c r="AQ119" s="217">
        <v>0.41319444444444442</v>
      </c>
      <c r="AR119" s="12">
        <f t="shared" si="194"/>
        <v>3.4722222222221544E-3</v>
      </c>
      <c r="AS119" s="90">
        <f t="shared" si="195"/>
        <v>0</v>
      </c>
      <c r="AT119" s="13">
        <f t="shared" si="196"/>
        <v>5</v>
      </c>
      <c r="AU119" s="217">
        <v>0.4236111111111111</v>
      </c>
      <c r="AV119" s="12">
        <f t="shared" si="197"/>
        <v>1.0416666666666685E-2</v>
      </c>
      <c r="AW119" s="13">
        <f t="shared" si="198"/>
        <v>0</v>
      </c>
      <c r="AX119" s="13">
        <f t="shared" si="199"/>
        <v>15</v>
      </c>
      <c r="AY119" s="217">
        <v>0.49444444444444446</v>
      </c>
      <c r="AZ119" s="12">
        <f t="shared" si="200"/>
        <v>7.0833333333333359E-2</v>
      </c>
      <c r="BA119" s="90">
        <f t="shared" si="201"/>
        <v>1</v>
      </c>
      <c r="BB119" s="90">
        <f t="shared" si="202"/>
        <v>42</v>
      </c>
      <c r="BC119" s="217">
        <v>0.42708333333333331</v>
      </c>
      <c r="BD119" s="217">
        <v>0.5</v>
      </c>
      <c r="BE119" s="12">
        <f t="shared" si="203"/>
        <v>7.2916666666666685E-2</v>
      </c>
      <c r="BF119" s="13">
        <f t="shared" si="204"/>
        <v>1</v>
      </c>
      <c r="BG119" s="13">
        <f t="shared" si="205"/>
        <v>45</v>
      </c>
      <c r="BH119" s="217">
        <v>0.5</v>
      </c>
      <c r="BI119" s="217">
        <v>0.5</v>
      </c>
      <c r="BJ119" s="218"/>
      <c r="BK119" s="69">
        <f t="shared" si="334"/>
        <v>0</v>
      </c>
      <c r="BL119" s="13">
        <f t="shared" si="319"/>
        <v>0</v>
      </c>
      <c r="BM119" s="13">
        <f t="shared" si="320"/>
        <v>0</v>
      </c>
      <c r="BN119" s="217">
        <v>0.50347222222222221</v>
      </c>
      <c r="BO119" s="12">
        <f t="shared" si="206"/>
        <v>3.4722222222222099E-3</v>
      </c>
      <c r="BP119" s="90">
        <f t="shared" si="207"/>
        <v>0</v>
      </c>
      <c r="BQ119" s="90">
        <f t="shared" si="208"/>
        <v>5</v>
      </c>
      <c r="BR119" s="217">
        <v>0.51041666666666663</v>
      </c>
      <c r="BS119" s="12">
        <f t="shared" si="209"/>
        <v>6.9444444444444198E-3</v>
      </c>
      <c r="BT119" s="90">
        <f t="shared" si="210"/>
        <v>0</v>
      </c>
      <c r="BU119" s="90">
        <f t="shared" si="211"/>
        <v>10</v>
      </c>
      <c r="BV119" s="217">
        <v>0.51041666666666663</v>
      </c>
      <c r="BW119" s="217">
        <v>0.51388888888888895</v>
      </c>
      <c r="BX119" s="12">
        <f t="shared" si="212"/>
        <v>3.4722222222223209E-3</v>
      </c>
      <c r="BY119" s="13">
        <f t="shared" si="213"/>
        <v>0</v>
      </c>
      <c r="BZ119" s="13">
        <f t="shared" si="214"/>
        <v>5</v>
      </c>
      <c r="CA119" s="12">
        <f t="shared" si="215"/>
        <v>0.11805555555555564</v>
      </c>
      <c r="CB119" s="13">
        <f t="shared" si="216"/>
        <v>2</v>
      </c>
      <c r="CC119" s="13">
        <f t="shared" si="217"/>
        <v>50</v>
      </c>
      <c r="CD119" s="12">
        <f t="shared" si="333"/>
        <v>2.0833333333333315E-2</v>
      </c>
      <c r="CE119" s="13">
        <f t="shared" si="218"/>
        <v>0</v>
      </c>
      <c r="CF119" s="13">
        <f t="shared" si="219"/>
        <v>30</v>
      </c>
      <c r="CG119" s="12">
        <f t="shared" si="252"/>
        <v>0</v>
      </c>
      <c r="CH119" s="13">
        <f t="shared" si="220"/>
        <v>0</v>
      </c>
      <c r="CI119" s="13">
        <f t="shared" si="221"/>
        <v>0</v>
      </c>
      <c r="CJ119" s="12">
        <f t="shared" si="253"/>
        <v>7.0833333333333359E-2</v>
      </c>
      <c r="CK119" s="13">
        <f t="shared" si="222"/>
        <v>1</v>
      </c>
      <c r="CL119" s="13">
        <f t="shared" si="223"/>
        <v>42</v>
      </c>
      <c r="CM119" s="69">
        <f t="shared" si="335"/>
        <v>0</v>
      </c>
      <c r="CN119" s="70">
        <f t="shared" si="336"/>
        <v>0</v>
      </c>
      <c r="CO119" s="13">
        <f t="shared" si="337"/>
        <v>0</v>
      </c>
      <c r="CP119" s="12">
        <f t="shared" si="224"/>
        <v>3.8888888888888917E-2</v>
      </c>
      <c r="CQ119" s="13">
        <f t="shared" si="225"/>
        <v>0</v>
      </c>
      <c r="CR119" s="13">
        <f t="shared" si="226"/>
        <v>56</v>
      </c>
      <c r="CS119" s="217">
        <v>0</v>
      </c>
      <c r="CT119" s="13">
        <f t="shared" si="227"/>
        <v>0</v>
      </c>
      <c r="CU119" s="13">
        <f t="shared" si="228"/>
        <v>0</v>
      </c>
      <c r="CV119" s="217">
        <v>0</v>
      </c>
      <c r="CW119" s="13">
        <f t="shared" si="229"/>
        <v>0</v>
      </c>
      <c r="CX119" s="13">
        <f t="shared" si="230"/>
        <v>0</v>
      </c>
      <c r="CY119" s="217">
        <v>0</v>
      </c>
      <c r="CZ119" s="13">
        <f t="shared" si="231"/>
        <v>0</v>
      </c>
      <c r="DA119" s="13">
        <f t="shared" si="232"/>
        <v>0</v>
      </c>
      <c r="DB119" s="217">
        <v>0</v>
      </c>
      <c r="DC119" s="13">
        <f t="shared" si="233"/>
        <v>0</v>
      </c>
      <c r="DD119" s="13">
        <f t="shared" si="234"/>
        <v>0</v>
      </c>
      <c r="DE119" s="217">
        <v>1.1805555555555555E-2</v>
      </c>
      <c r="DF119" s="13">
        <f t="shared" si="235"/>
        <v>0</v>
      </c>
      <c r="DG119" s="13">
        <f t="shared" si="236"/>
        <v>17</v>
      </c>
      <c r="DH119" s="217">
        <v>2.013888888888889E-2</v>
      </c>
      <c r="DI119" s="13">
        <f t="shared" si="237"/>
        <v>0</v>
      </c>
      <c r="DJ119" s="13">
        <f t="shared" si="238"/>
        <v>29</v>
      </c>
      <c r="DK119" s="217">
        <v>0</v>
      </c>
      <c r="DL119" s="35">
        <f t="shared" si="239"/>
        <v>0</v>
      </c>
      <c r="DM119" s="61">
        <f t="shared" si="240"/>
        <v>0</v>
      </c>
      <c r="DN119" s="66">
        <f t="shared" si="314"/>
        <v>408304.72000000009</v>
      </c>
      <c r="DO119" s="74">
        <f t="shared" si="321"/>
        <v>6662</v>
      </c>
      <c r="DP119" s="66">
        <f t="shared" si="262"/>
        <v>62.31320754716981</v>
      </c>
      <c r="DQ119" s="66">
        <f t="shared" si="313"/>
        <v>61.288610027018926</v>
      </c>
      <c r="DR119" s="66" t="e">
        <f t="shared" si="318"/>
        <v>#NUM!</v>
      </c>
      <c r="DS119" s="96" t="e">
        <f t="shared" si="315"/>
        <v>#NUM!</v>
      </c>
      <c r="DT119" s="66" t="e">
        <f t="shared" si="316"/>
        <v>#NUM!</v>
      </c>
      <c r="DU119" s="66" t="e">
        <f t="shared" si="317"/>
        <v>#NUM!</v>
      </c>
      <c r="DV119" s="66"/>
      <c r="DW119" s="66">
        <f t="shared" si="254"/>
        <v>0</v>
      </c>
      <c r="DX119" s="66"/>
      <c r="DY119" s="66">
        <f t="shared" si="245"/>
        <v>0</v>
      </c>
      <c r="DZ119" s="66">
        <f t="shared" si="242"/>
        <v>0</v>
      </c>
      <c r="EA119" s="66">
        <f t="shared" si="246"/>
        <v>0</v>
      </c>
      <c r="EB119" s="66">
        <f t="shared" si="247"/>
        <v>0</v>
      </c>
      <c r="EC119" s="66"/>
      <c r="ED119" s="66"/>
      <c r="EE119" s="66"/>
      <c r="EF119" s="66"/>
      <c r="EG119" s="66"/>
      <c r="EH119" s="66"/>
      <c r="EI119" s="66"/>
      <c r="EJ119" s="66"/>
      <c r="EK119" s="66"/>
      <c r="EL119" s="66">
        <f t="shared" si="331"/>
        <v>0</v>
      </c>
      <c r="EM119" s="66">
        <f t="shared" si="332"/>
        <v>0</v>
      </c>
      <c r="EN119" s="66"/>
      <c r="EO119" s="66"/>
      <c r="EP119" s="66"/>
      <c r="EQ119" s="66"/>
      <c r="ER119" s="66"/>
      <c r="ES119" s="66"/>
      <c r="ET119" s="66"/>
      <c r="EU119" s="66"/>
      <c r="EV119" s="66"/>
      <c r="EW119" s="66"/>
      <c r="EX119" s="66"/>
      <c r="EY119" s="66"/>
      <c r="EZ119" s="66"/>
      <c r="FA119" s="66"/>
      <c r="FB119" s="66"/>
      <c r="FC119" s="66"/>
      <c r="FD119" s="66"/>
      <c r="FE119" s="62"/>
      <c r="FF119" s="62"/>
      <c r="FG119" s="62"/>
      <c r="FH119" s="62"/>
      <c r="FI119" s="62"/>
    </row>
    <row r="120" spans="1:165" s="221" customFormat="1">
      <c r="A120" s="175">
        <v>119</v>
      </c>
      <c r="B120" s="212">
        <v>5</v>
      </c>
      <c r="C120" s="213">
        <v>40757</v>
      </c>
      <c r="D120" s="214">
        <f t="shared" si="175"/>
        <v>8</v>
      </c>
      <c r="E120" s="215" t="s">
        <v>39</v>
      </c>
      <c r="F120" s="212">
        <v>3</v>
      </c>
      <c r="G120" s="216" t="s">
        <v>38</v>
      </c>
      <c r="H120" s="216" t="s">
        <v>421</v>
      </c>
      <c r="I120" s="216" t="s">
        <v>409</v>
      </c>
      <c r="J120" s="217">
        <v>0.10416666666666667</v>
      </c>
      <c r="K120" s="218">
        <v>3624.52</v>
      </c>
      <c r="L120" s="216" t="s">
        <v>34</v>
      </c>
      <c r="M120" s="212">
        <v>59</v>
      </c>
      <c r="N120" s="212">
        <v>0</v>
      </c>
      <c r="O120" s="216" t="s">
        <v>260</v>
      </c>
      <c r="P120" s="217">
        <v>0.10416666666666667</v>
      </c>
      <c r="Q120" s="217">
        <v>0.10416666666666667</v>
      </c>
      <c r="R120" s="12">
        <f t="shared" si="176"/>
        <v>0</v>
      </c>
      <c r="S120" s="13">
        <f t="shared" si="177"/>
        <v>0</v>
      </c>
      <c r="T120" s="13">
        <f t="shared" si="178"/>
        <v>0</v>
      </c>
      <c r="U120" s="217">
        <v>0.1076388888888889</v>
      </c>
      <c r="V120" s="12">
        <f t="shared" si="179"/>
        <v>3.4722222222222238E-3</v>
      </c>
      <c r="W120" s="13">
        <f t="shared" si="180"/>
        <v>0</v>
      </c>
      <c r="X120" s="13">
        <f t="shared" si="181"/>
        <v>5</v>
      </c>
      <c r="Y120" s="217">
        <v>0.1125</v>
      </c>
      <c r="Z120" s="12">
        <f t="shared" si="182"/>
        <v>4.8611111111111077E-3</v>
      </c>
      <c r="AA120" s="13">
        <f t="shared" si="183"/>
        <v>0</v>
      </c>
      <c r="AB120" s="13">
        <f t="shared" si="184"/>
        <v>7</v>
      </c>
      <c r="AC120" s="217">
        <v>0.12847222222222224</v>
      </c>
      <c r="AD120" s="12">
        <f t="shared" si="185"/>
        <v>1.5972222222222235E-2</v>
      </c>
      <c r="AE120" s="13">
        <f t="shared" si="186"/>
        <v>0</v>
      </c>
      <c r="AF120" s="13">
        <f t="shared" si="187"/>
        <v>23</v>
      </c>
      <c r="AG120" s="217">
        <v>0.12847222222222224</v>
      </c>
      <c r="AH120" s="217">
        <v>0.14375000000000002</v>
      </c>
      <c r="AI120" s="12">
        <f t="shared" si="188"/>
        <v>1.5277777777777779E-2</v>
      </c>
      <c r="AJ120" s="90">
        <f t="shared" si="189"/>
        <v>0</v>
      </c>
      <c r="AK120" s="90">
        <f t="shared" si="190"/>
        <v>22</v>
      </c>
      <c r="AL120" s="217">
        <v>0.12847222222222224</v>
      </c>
      <c r="AM120" s="217">
        <v>0.14375000000000002</v>
      </c>
      <c r="AN120" s="12">
        <f t="shared" si="191"/>
        <v>1.5277777777777779E-2</v>
      </c>
      <c r="AO120" s="13">
        <f t="shared" si="192"/>
        <v>0</v>
      </c>
      <c r="AP120" s="13">
        <f t="shared" si="193"/>
        <v>22</v>
      </c>
      <c r="AQ120" s="217">
        <v>0.14444444444444446</v>
      </c>
      <c r="AR120" s="12">
        <f t="shared" si="194"/>
        <v>6.9444444444444198E-4</v>
      </c>
      <c r="AS120" s="90">
        <f t="shared" si="195"/>
        <v>0</v>
      </c>
      <c r="AT120" s="13">
        <f t="shared" si="196"/>
        <v>1</v>
      </c>
      <c r="AU120" s="217">
        <v>0.14444444444444446</v>
      </c>
      <c r="AV120" s="12">
        <f t="shared" si="197"/>
        <v>0</v>
      </c>
      <c r="AW120" s="13">
        <f t="shared" si="198"/>
        <v>0</v>
      </c>
      <c r="AX120" s="13">
        <f t="shared" si="199"/>
        <v>0</v>
      </c>
      <c r="AY120" s="217">
        <v>0.21249999999999999</v>
      </c>
      <c r="AZ120" s="12">
        <f t="shared" si="200"/>
        <v>6.8055555555555536E-2</v>
      </c>
      <c r="BA120" s="90">
        <f t="shared" si="201"/>
        <v>1</v>
      </c>
      <c r="BB120" s="90">
        <f t="shared" si="202"/>
        <v>38</v>
      </c>
      <c r="BC120" s="217">
        <v>0.14930555555555555</v>
      </c>
      <c r="BD120" s="217">
        <v>0.21527777777777779</v>
      </c>
      <c r="BE120" s="12">
        <f t="shared" si="203"/>
        <v>6.5972222222222238E-2</v>
      </c>
      <c r="BF120" s="13">
        <f t="shared" si="204"/>
        <v>1</v>
      </c>
      <c r="BG120" s="13">
        <f t="shared" si="205"/>
        <v>35</v>
      </c>
      <c r="BH120" s="217">
        <v>0.21527777777777779</v>
      </c>
      <c r="BI120" s="220">
        <v>0.21527777777777779</v>
      </c>
      <c r="BJ120" s="218"/>
      <c r="BK120" s="69">
        <f t="shared" si="334"/>
        <v>0</v>
      </c>
      <c r="BL120" s="13">
        <f t="shared" si="319"/>
        <v>0</v>
      </c>
      <c r="BM120" s="13">
        <f t="shared" si="320"/>
        <v>0</v>
      </c>
      <c r="BN120" s="217">
        <v>0.22013888888888888</v>
      </c>
      <c r="BO120" s="12">
        <f t="shared" si="206"/>
        <v>4.8611111111110938E-3</v>
      </c>
      <c r="BP120" s="90">
        <f t="shared" si="207"/>
        <v>0</v>
      </c>
      <c r="BQ120" s="90">
        <f t="shared" si="208"/>
        <v>7</v>
      </c>
      <c r="BR120" s="217">
        <v>0.22500000000000001</v>
      </c>
      <c r="BS120" s="12">
        <f t="shared" si="209"/>
        <v>4.8611111111111216E-3</v>
      </c>
      <c r="BT120" s="90">
        <f t="shared" si="210"/>
        <v>0</v>
      </c>
      <c r="BU120" s="90">
        <f t="shared" si="211"/>
        <v>7</v>
      </c>
      <c r="BV120" s="217">
        <v>0.22500000000000001</v>
      </c>
      <c r="BW120" s="217">
        <v>0.22569444444444445</v>
      </c>
      <c r="BX120" s="12">
        <f t="shared" si="212"/>
        <v>6.9444444444444198E-4</v>
      </c>
      <c r="BY120" s="13">
        <f t="shared" si="213"/>
        <v>0</v>
      </c>
      <c r="BZ120" s="13">
        <f t="shared" si="214"/>
        <v>1</v>
      </c>
      <c r="CA120" s="12">
        <f t="shared" si="215"/>
        <v>0.12152777777777778</v>
      </c>
      <c r="CB120" s="13">
        <f t="shared" si="216"/>
        <v>2</v>
      </c>
      <c r="CC120" s="13">
        <f t="shared" si="217"/>
        <v>55</v>
      </c>
      <c r="CD120" s="12">
        <f t="shared" si="333"/>
        <v>2.6388888888888892E-2</v>
      </c>
      <c r="CE120" s="13">
        <f t="shared" si="218"/>
        <v>0</v>
      </c>
      <c r="CF120" s="13">
        <f t="shared" si="219"/>
        <v>38</v>
      </c>
      <c r="CG120" s="12">
        <f t="shared" si="252"/>
        <v>1.5277777777777779E-2</v>
      </c>
      <c r="CH120" s="13">
        <f t="shared" si="220"/>
        <v>0</v>
      </c>
      <c r="CI120" s="13">
        <f t="shared" si="221"/>
        <v>22</v>
      </c>
      <c r="CJ120" s="12">
        <f t="shared" si="253"/>
        <v>6.8055555555555536E-2</v>
      </c>
      <c r="CK120" s="13">
        <f t="shared" si="222"/>
        <v>1</v>
      </c>
      <c r="CL120" s="13">
        <f t="shared" si="223"/>
        <v>38</v>
      </c>
      <c r="CM120" s="69">
        <f t="shared" si="335"/>
        <v>0</v>
      </c>
      <c r="CN120" s="70">
        <f t="shared" si="336"/>
        <v>0</v>
      </c>
      <c r="CO120" s="13">
        <f t="shared" si="337"/>
        <v>0</v>
      </c>
      <c r="CP120" s="12">
        <f t="shared" si="224"/>
        <v>5.3472222222222199E-2</v>
      </c>
      <c r="CQ120" s="13">
        <f t="shared" si="225"/>
        <v>1</v>
      </c>
      <c r="CR120" s="13">
        <f t="shared" si="226"/>
        <v>17</v>
      </c>
      <c r="CS120" s="217">
        <v>0</v>
      </c>
      <c r="CT120" s="13">
        <f t="shared" si="227"/>
        <v>0</v>
      </c>
      <c r="CU120" s="13">
        <f t="shared" si="228"/>
        <v>0</v>
      </c>
      <c r="CV120" s="217">
        <v>2.0833333333333333E-3</v>
      </c>
      <c r="CW120" s="13">
        <f t="shared" si="229"/>
        <v>0</v>
      </c>
      <c r="CX120" s="13">
        <f t="shared" si="230"/>
        <v>3</v>
      </c>
      <c r="CY120" s="217">
        <v>0</v>
      </c>
      <c r="CZ120" s="13">
        <f t="shared" si="231"/>
        <v>0</v>
      </c>
      <c r="DA120" s="13">
        <f t="shared" si="232"/>
        <v>0</v>
      </c>
      <c r="DB120" s="217">
        <v>0</v>
      </c>
      <c r="DC120" s="13">
        <f t="shared" si="233"/>
        <v>0</v>
      </c>
      <c r="DD120" s="13">
        <f t="shared" si="234"/>
        <v>0</v>
      </c>
      <c r="DE120" s="217">
        <v>4.8611111111111112E-3</v>
      </c>
      <c r="DF120" s="13">
        <f t="shared" si="235"/>
        <v>0</v>
      </c>
      <c r="DG120" s="13">
        <f t="shared" si="236"/>
        <v>7</v>
      </c>
      <c r="DH120" s="217">
        <v>7.6388888888888886E-3</v>
      </c>
      <c r="DI120" s="13">
        <f t="shared" si="237"/>
        <v>0</v>
      </c>
      <c r="DJ120" s="13">
        <f t="shared" si="238"/>
        <v>11</v>
      </c>
      <c r="DK120" s="217">
        <v>0</v>
      </c>
      <c r="DL120" s="35">
        <f t="shared" si="239"/>
        <v>0</v>
      </c>
      <c r="DM120" s="61">
        <f t="shared" si="240"/>
        <v>0</v>
      </c>
      <c r="DN120" s="66">
        <f t="shared" si="314"/>
        <v>411929.24000000011</v>
      </c>
      <c r="DO120" s="74">
        <f t="shared" si="321"/>
        <v>6721</v>
      </c>
      <c r="DP120" s="66">
        <f t="shared" si="262"/>
        <v>61.432542372881358</v>
      </c>
      <c r="DQ120" s="66">
        <f t="shared" si="313"/>
        <v>61.289873530724613</v>
      </c>
      <c r="DR120" s="66" t="e">
        <f t="shared" si="318"/>
        <v>#NUM!</v>
      </c>
      <c r="DS120" s="96" t="e">
        <f t="shared" si="315"/>
        <v>#NUM!</v>
      </c>
      <c r="DT120" s="66" t="e">
        <f t="shared" si="316"/>
        <v>#NUM!</v>
      </c>
      <c r="DU120" s="66" t="e">
        <f t="shared" si="317"/>
        <v>#NUM!</v>
      </c>
      <c r="DV120" s="66"/>
      <c r="DW120" s="66">
        <f t="shared" si="254"/>
        <v>0</v>
      </c>
      <c r="DX120" s="66"/>
      <c r="DY120" s="66">
        <f t="shared" si="245"/>
        <v>0</v>
      </c>
      <c r="DZ120" s="66">
        <f t="shared" si="242"/>
        <v>0</v>
      </c>
      <c r="EA120" s="66">
        <f t="shared" si="246"/>
        <v>0</v>
      </c>
      <c r="EB120" s="66">
        <f t="shared" si="247"/>
        <v>0</v>
      </c>
      <c r="EC120" s="12"/>
      <c r="ED120" s="12"/>
      <c r="EE120" s="12"/>
      <c r="EF120" s="12"/>
      <c r="EG120" s="12"/>
      <c r="EH120" s="12"/>
      <c r="EI120" s="12"/>
      <c r="EJ120" s="12"/>
      <c r="EK120" s="12"/>
      <c r="EL120" s="12"/>
      <c r="EM120" s="12"/>
      <c r="EN120" s="66"/>
      <c r="EO120" s="66"/>
      <c r="EP120" s="66"/>
      <c r="EQ120" s="66"/>
      <c r="ER120" s="66"/>
      <c r="ES120" s="66"/>
      <c r="ET120" s="66"/>
      <c r="EU120" s="66"/>
      <c r="EV120" s="66"/>
      <c r="EW120" s="66"/>
      <c r="EX120" s="66"/>
      <c r="EY120" s="66"/>
      <c r="EZ120" s="66"/>
      <c r="FA120" s="66"/>
      <c r="FB120" s="66"/>
      <c r="FC120" s="66"/>
      <c r="FD120" s="66"/>
      <c r="FE120" s="62"/>
      <c r="FF120" s="62"/>
      <c r="FG120" s="62"/>
      <c r="FH120" s="62"/>
      <c r="FI120" s="62"/>
    </row>
    <row r="121" spans="1:165" s="221" customFormat="1" ht="45">
      <c r="A121" s="175">
        <v>120</v>
      </c>
      <c r="B121" s="212">
        <v>6</v>
      </c>
      <c r="C121" s="213">
        <v>40758</v>
      </c>
      <c r="D121" s="214">
        <f t="shared" si="175"/>
        <v>8</v>
      </c>
      <c r="E121" s="215" t="s">
        <v>39</v>
      </c>
      <c r="F121" s="212">
        <v>4</v>
      </c>
      <c r="G121" s="216" t="s">
        <v>38</v>
      </c>
      <c r="H121" s="216" t="s">
        <v>422</v>
      </c>
      <c r="I121" s="216" t="s">
        <v>404</v>
      </c>
      <c r="J121" s="217">
        <v>0.28125</v>
      </c>
      <c r="K121" s="218">
        <v>3672.52</v>
      </c>
      <c r="L121" s="216" t="s">
        <v>299</v>
      </c>
      <c r="M121" s="212">
        <v>59</v>
      </c>
      <c r="N121" s="212">
        <v>0</v>
      </c>
      <c r="O121" s="216" t="s">
        <v>260</v>
      </c>
      <c r="P121" s="217">
        <v>0.28125</v>
      </c>
      <c r="Q121" s="217">
        <v>0.28125</v>
      </c>
      <c r="R121" s="12">
        <f t="shared" si="176"/>
        <v>0</v>
      </c>
      <c r="S121" s="13">
        <f t="shared" si="177"/>
        <v>0</v>
      </c>
      <c r="T121" s="13">
        <f t="shared" si="178"/>
        <v>0</v>
      </c>
      <c r="U121" s="217">
        <v>0.28472222222222221</v>
      </c>
      <c r="V121" s="12">
        <f t="shared" si="179"/>
        <v>3.4722222222222099E-3</v>
      </c>
      <c r="W121" s="13">
        <f t="shared" si="180"/>
        <v>0</v>
      </c>
      <c r="X121" s="13">
        <f t="shared" si="181"/>
        <v>5</v>
      </c>
      <c r="Y121" s="217">
        <v>0.28819444444444448</v>
      </c>
      <c r="Z121" s="12">
        <f t="shared" si="182"/>
        <v>3.4722222222222654E-3</v>
      </c>
      <c r="AA121" s="13">
        <f t="shared" si="183"/>
        <v>0</v>
      </c>
      <c r="AB121" s="13">
        <f t="shared" si="184"/>
        <v>5</v>
      </c>
      <c r="AC121" s="217">
        <v>0.28819444444444448</v>
      </c>
      <c r="AD121" s="12">
        <f t="shared" si="185"/>
        <v>0</v>
      </c>
      <c r="AE121" s="13">
        <f t="shared" si="186"/>
        <v>0</v>
      </c>
      <c r="AF121" s="13">
        <f t="shared" si="187"/>
        <v>0</v>
      </c>
      <c r="AG121" s="217">
        <v>0.30069444444444443</v>
      </c>
      <c r="AH121" s="217">
        <v>0.33819444444444446</v>
      </c>
      <c r="AI121" s="12">
        <f t="shared" si="188"/>
        <v>3.7500000000000033E-2</v>
      </c>
      <c r="AJ121" s="90">
        <f t="shared" si="189"/>
        <v>0</v>
      </c>
      <c r="AK121" s="90">
        <f t="shared" si="190"/>
        <v>54</v>
      </c>
      <c r="AL121" s="217">
        <v>0.30069444444444443</v>
      </c>
      <c r="AM121" s="217">
        <v>0.33819444444444446</v>
      </c>
      <c r="AN121" s="12">
        <f t="shared" si="191"/>
        <v>3.7500000000000033E-2</v>
      </c>
      <c r="AO121" s="13">
        <f t="shared" si="192"/>
        <v>0</v>
      </c>
      <c r="AP121" s="13">
        <f t="shared" si="193"/>
        <v>54</v>
      </c>
      <c r="AQ121" s="217">
        <v>0.33888888888888885</v>
      </c>
      <c r="AR121" s="12">
        <f t="shared" si="194"/>
        <v>6.9444444444438647E-4</v>
      </c>
      <c r="AS121" s="90">
        <f t="shared" si="195"/>
        <v>0</v>
      </c>
      <c r="AT121" s="13">
        <f t="shared" si="196"/>
        <v>1</v>
      </c>
      <c r="AU121" s="217">
        <v>0.33888888888888885</v>
      </c>
      <c r="AV121" s="12">
        <f t="shared" si="197"/>
        <v>0</v>
      </c>
      <c r="AW121" s="13">
        <f t="shared" si="198"/>
        <v>0</v>
      </c>
      <c r="AX121" s="13">
        <f t="shared" si="199"/>
        <v>0</v>
      </c>
      <c r="AY121" s="217">
        <v>0.45694444444444443</v>
      </c>
      <c r="AZ121" s="12">
        <f t="shared" si="200"/>
        <v>0.11805555555555558</v>
      </c>
      <c r="BA121" s="90">
        <f t="shared" si="201"/>
        <v>2</v>
      </c>
      <c r="BB121" s="90">
        <f t="shared" si="202"/>
        <v>50</v>
      </c>
      <c r="BC121" s="217">
        <v>0.45694444444444443</v>
      </c>
      <c r="BD121" s="217">
        <v>0.45694444444444443</v>
      </c>
      <c r="BE121" s="12">
        <f t="shared" si="203"/>
        <v>0</v>
      </c>
      <c r="BF121" s="13">
        <f t="shared" si="204"/>
        <v>0</v>
      </c>
      <c r="BG121" s="13">
        <f t="shared" si="205"/>
        <v>0</v>
      </c>
      <c r="BH121" s="217">
        <v>0.39930555555555558</v>
      </c>
      <c r="BI121" s="217">
        <v>0.39930555555555558</v>
      </c>
      <c r="BJ121" s="218"/>
      <c r="BK121" s="69">
        <f t="shared" si="334"/>
        <v>0</v>
      </c>
      <c r="BL121" s="13">
        <f t="shared" si="319"/>
        <v>0</v>
      </c>
      <c r="BM121" s="13">
        <f t="shared" si="320"/>
        <v>0</v>
      </c>
      <c r="BN121" s="217">
        <v>0.46319444444444446</v>
      </c>
      <c r="BO121" s="12">
        <f t="shared" si="206"/>
        <v>6.2500000000000333E-3</v>
      </c>
      <c r="BP121" s="90">
        <f t="shared" si="207"/>
        <v>0</v>
      </c>
      <c r="BQ121" s="90">
        <f t="shared" si="208"/>
        <v>9</v>
      </c>
      <c r="BR121" s="217">
        <v>0.47013888888888888</v>
      </c>
      <c r="BS121" s="12">
        <f t="shared" si="209"/>
        <v>6.9444444444444198E-3</v>
      </c>
      <c r="BT121" s="90">
        <f t="shared" si="210"/>
        <v>0</v>
      </c>
      <c r="BU121" s="90">
        <f t="shared" si="211"/>
        <v>10</v>
      </c>
      <c r="BV121" s="217">
        <v>0.47013888888888888</v>
      </c>
      <c r="BW121" s="217">
        <v>0.47222222222222227</v>
      </c>
      <c r="BX121" s="12">
        <f t="shared" si="212"/>
        <v>2.0833333333333814E-3</v>
      </c>
      <c r="BY121" s="13">
        <f t="shared" si="213"/>
        <v>0</v>
      </c>
      <c r="BZ121" s="13">
        <f t="shared" si="214"/>
        <v>3</v>
      </c>
      <c r="CA121" s="12">
        <f t="shared" si="215"/>
        <v>0.19097222222222227</v>
      </c>
      <c r="CB121" s="13">
        <f t="shared" si="216"/>
        <v>4</v>
      </c>
      <c r="CC121" s="13">
        <f t="shared" si="217"/>
        <v>35</v>
      </c>
      <c r="CD121" s="12">
        <f t="shared" si="333"/>
        <v>1.388888888888884E-2</v>
      </c>
      <c r="CE121" s="13">
        <f t="shared" si="218"/>
        <v>0</v>
      </c>
      <c r="CF121" s="13">
        <f t="shared" si="219"/>
        <v>20</v>
      </c>
      <c r="CG121" s="12">
        <f t="shared" si="252"/>
        <v>3.7500000000000033E-2</v>
      </c>
      <c r="CH121" s="13">
        <f t="shared" si="220"/>
        <v>0</v>
      </c>
      <c r="CI121" s="13">
        <f t="shared" si="221"/>
        <v>54</v>
      </c>
      <c r="CJ121" s="12">
        <f t="shared" si="253"/>
        <v>0.11805555555555558</v>
      </c>
      <c r="CK121" s="13">
        <f t="shared" si="222"/>
        <v>2</v>
      </c>
      <c r="CL121" s="13">
        <f t="shared" si="223"/>
        <v>50</v>
      </c>
      <c r="CM121" s="69">
        <f t="shared" si="335"/>
        <v>0</v>
      </c>
      <c r="CN121" s="70">
        <f t="shared" si="336"/>
        <v>0</v>
      </c>
      <c r="CO121" s="13">
        <f t="shared" si="337"/>
        <v>0</v>
      </c>
      <c r="CP121" s="12">
        <f t="shared" si="224"/>
        <v>8.3333333333333356E-2</v>
      </c>
      <c r="CQ121" s="13">
        <f t="shared" si="225"/>
        <v>2</v>
      </c>
      <c r="CR121" s="13">
        <f t="shared" si="226"/>
        <v>0</v>
      </c>
      <c r="CS121" s="217">
        <v>0</v>
      </c>
      <c r="CT121" s="13">
        <f t="shared" si="227"/>
        <v>0</v>
      </c>
      <c r="CU121" s="13">
        <f t="shared" si="228"/>
        <v>0</v>
      </c>
      <c r="CV121" s="217">
        <v>0</v>
      </c>
      <c r="CW121" s="13">
        <f t="shared" si="229"/>
        <v>0</v>
      </c>
      <c r="CX121" s="13">
        <f t="shared" si="230"/>
        <v>0</v>
      </c>
      <c r="CY121" s="217">
        <v>0</v>
      </c>
      <c r="CZ121" s="13">
        <f t="shared" si="231"/>
        <v>0</v>
      </c>
      <c r="DA121" s="13">
        <f t="shared" si="232"/>
        <v>0</v>
      </c>
      <c r="DB121" s="217">
        <v>0</v>
      </c>
      <c r="DC121" s="13">
        <f t="shared" si="233"/>
        <v>0</v>
      </c>
      <c r="DD121" s="13">
        <f t="shared" si="234"/>
        <v>0</v>
      </c>
      <c r="DE121" s="217">
        <v>3.472222222222222E-3</v>
      </c>
      <c r="DF121" s="13">
        <f t="shared" si="235"/>
        <v>0</v>
      </c>
      <c r="DG121" s="13">
        <f t="shared" si="236"/>
        <v>5</v>
      </c>
      <c r="DH121" s="217">
        <v>3.125E-2</v>
      </c>
      <c r="DI121" s="13">
        <f t="shared" si="237"/>
        <v>0</v>
      </c>
      <c r="DJ121" s="13">
        <f t="shared" si="238"/>
        <v>45</v>
      </c>
      <c r="DK121" s="217">
        <v>0</v>
      </c>
      <c r="DL121" s="35">
        <f t="shared" si="239"/>
        <v>0</v>
      </c>
      <c r="DM121" s="61">
        <f t="shared" si="240"/>
        <v>0</v>
      </c>
      <c r="DN121" s="66">
        <f t="shared" si="314"/>
        <v>415601.76000000013</v>
      </c>
      <c r="DO121" s="74">
        <f t="shared" si="321"/>
        <v>6780</v>
      </c>
      <c r="DP121" s="66">
        <f t="shared" si="262"/>
        <v>62.246101694915254</v>
      </c>
      <c r="DQ121" s="63">
        <f t="shared" si="313"/>
        <v>61.298194690265504</v>
      </c>
      <c r="DR121" s="66" t="e">
        <f t="shared" si="318"/>
        <v>#NUM!</v>
      </c>
      <c r="DS121" s="96" t="e">
        <f t="shared" si="315"/>
        <v>#NUM!</v>
      </c>
      <c r="DT121" s="66" t="e">
        <f t="shared" si="316"/>
        <v>#NUM!</v>
      </c>
      <c r="DU121" s="66" t="e">
        <f t="shared" si="317"/>
        <v>#NUM!</v>
      </c>
      <c r="DV121" s="66"/>
      <c r="DW121" s="66">
        <f t="shared" si="254"/>
        <v>0</v>
      </c>
      <c r="DX121" s="66"/>
      <c r="DY121" s="66">
        <f t="shared" si="245"/>
        <v>0</v>
      </c>
      <c r="DZ121" s="66">
        <f t="shared" si="242"/>
        <v>0</v>
      </c>
      <c r="EA121" s="66">
        <f t="shared" si="246"/>
        <v>0</v>
      </c>
      <c r="EB121" s="66">
        <f t="shared" si="247"/>
        <v>0</v>
      </c>
      <c r="EC121" s="12"/>
      <c r="ED121" s="12"/>
      <c r="EE121" s="12"/>
      <c r="EF121" s="12"/>
      <c r="EG121" s="12"/>
      <c r="EH121" s="12"/>
      <c r="EI121" s="12"/>
      <c r="EJ121" s="12"/>
      <c r="EK121" s="12"/>
      <c r="EL121" s="12"/>
      <c r="EM121" s="12"/>
      <c r="EN121" s="66"/>
      <c r="EO121" s="66"/>
      <c r="EP121" s="66"/>
      <c r="EQ121" s="66"/>
      <c r="ER121" s="66"/>
      <c r="ES121" s="66"/>
      <c r="ET121" s="66"/>
      <c r="EU121" s="66"/>
      <c r="EV121" s="66"/>
      <c r="EW121" s="66"/>
      <c r="EX121" s="66"/>
      <c r="EY121" s="66"/>
      <c r="EZ121" s="66"/>
      <c r="FA121" s="66"/>
      <c r="FB121" s="66"/>
      <c r="FC121" s="66"/>
      <c r="FD121" s="66"/>
      <c r="FE121" s="62"/>
      <c r="FF121" s="62"/>
      <c r="FG121" s="62"/>
      <c r="FH121" s="62"/>
      <c r="FI121" s="62"/>
    </row>
    <row r="122" spans="1:165" s="221" customFormat="1">
      <c r="A122" s="199">
        <v>121</v>
      </c>
      <c r="B122" s="212">
        <v>7</v>
      </c>
      <c r="C122" s="213">
        <v>40758</v>
      </c>
      <c r="D122" s="214">
        <f t="shared" si="175"/>
        <v>8</v>
      </c>
      <c r="E122" s="215" t="s">
        <v>171</v>
      </c>
      <c r="F122" s="212">
        <v>1</v>
      </c>
      <c r="G122" s="216" t="s">
        <v>325</v>
      </c>
      <c r="H122" s="216" t="s">
        <v>290</v>
      </c>
      <c r="I122" s="216" t="s">
        <v>400</v>
      </c>
      <c r="J122" s="217">
        <v>0.54513888888888895</v>
      </c>
      <c r="K122" s="218">
        <v>3638.12</v>
      </c>
      <c r="L122" s="216" t="s">
        <v>34</v>
      </c>
      <c r="M122" s="212">
        <v>59</v>
      </c>
      <c r="N122" s="212">
        <v>0</v>
      </c>
      <c r="O122" s="216"/>
      <c r="P122" s="217">
        <v>0.54513888888888895</v>
      </c>
      <c r="Q122" s="217">
        <v>0.54513888888888895</v>
      </c>
      <c r="R122" s="12">
        <f t="shared" si="176"/>
        <v>0</v>
      </c>
      <c r="S122" s="13">
        <f t="shared" si="177"/>
        <v>0</v>
      </c>
      <c r="T122" s="13">
        <f t="shared" si="178"/>
        <v>0</v>
      </c>
      <c r="U122" s="217">
        <v>0.55555555555555558</v>
      </c>
      <c r="V122" s="12">
        <f t="shared" si="179"/>
        <v>1.041666666666663E-2</v>
      </c>
      <c r="W122" s="13">
        <f t="shared" si="180"/>
        <v>0</v>
      </c>
      <c r="X122" s="13">
        <f t="shared" si="181"/>
        <v>15</v>
      </c>
      <c r="Y122" s="217">
        <v>0.55902777777777779</v>
      </c>
      <c r="Z122" s="12">
        <f t="shared" si="182"/>
        <v>3.4722222222222099E-3</v>
      </c>
      <c r="AA122" s="13">
        <f t="shared" si="183"/>
        <v>0</v>
      </c>
      <c r="AB122" s="13">
        <f t="shared" si="184"/>
        <v>5</v>
      </c>
      <c r="AC122" s="217">
        <v>0.57638888888888895</v>
      </c>
      <c r="AD122" s="12">
        <f t="shared" si="185"/>
        <v>1.736111111111116E-2</v>
      </c>
      <c r="AE122" s="13">
        <f t="shared" si="186"/>
        <v>0</v>
      </c>
      <c r="AF122" s="13">
        <f t="shared" si="187"/>
        <v>25</v>
      </c>
      <c r="AG122" s="217">
        <v>0.57638888888888895</v>
      </c>
      <c r="AH122" s="217">
        <v>0.625</v>
      </c>
      <c r="AI122" s="12">
        <f t="shared" si="188"/>
        <v>4.8611111111111049E-2</v>
      </c>
      <c r="AJ122" s="90">
        <f t="shared" si="189"/>
        <v>1</v>
      </c>
      <c r="AK122" s="90">
        <f t="shared" si="190"/>
        <v>10</v>
      </c>
      <c r="AL122" s="217">
        <v>0.57638888888888895</v>
      </c>
      <c r="AM122" s="217">
        <v>0.625</v>
      </c>
      <c r="AN122" s="12">
        <f t="shared" si="191"/>
        <v>4.8611111111111049E-2</v>
      </c>
      <c r="AO122" s="13">
        <f t="shared" si="192"/>
        <v>1</v>
      </c>
      <c r="AP122" s="13">
        <f t="shared" si="193"/>
        <v>10</v>
      </c>
      <c r="AQ122" s="217">
        <v>0.625</v>
      </c>
      <c r="AR122" s="12">
        <f t="shared" si="194"/>
        <v>0</v>
      </c>
      <c r="AS122" s="90">
        <f t="shared" si="195"/>
        <v>0</v>
      </c>
      <c r="AT122" s="13">
        <f t="shared" si="196"/>
        <v>0</v>
      </c>
      <c r="AU122" s="217">
        <v>0.65625</v>
      </c>
      <c r="AV122" s="12">
        <f t="shared" si="197"/>
        <v>3.125E-2</v>
      </c>
      <c r="AW122" s="13">
        <f t="shared" si="198"/>
        <v>0</v>
      </c>
      <c r="AX122" s="13">
        <f t="shared" si="199"/>
        <v>45</v>
      </c>
      <c r="AY122" s="217">
        <v>0.7368055555555556</v>
      </c>
      <c r="AZ122" s="12">
        <f t="shared" si="200"/>
        <v>8.0555555555555602E-2</v>
      </c>
      <c r="BA122" s="90">
        <f t="shared" si="201"/>
        <v>1</v>
      </c>
      <c r="BB122" s="90">
        <f t="shared" si="202"/>
        <v>56</v>
      </c>
      <c r="BC122" s="217">
        <v>0.7368055555555556</v>
      </c>
      <c r="BD122" s="217">
        <v>0.7368055555555556</v>
      </c>
      <c r="BE122" s="12">
        <f t="shared" si="203"/>
        <v>0</v>
      </c>
      <c r="BF122" s="13">
        <f t="shared" si="204"/>
        <v>0</v>
      </c>
      <c r="BG122" s="13">
        <f t="shared" si="205"/>
        <v>0</v>
      </c>
      <c r="BH122" s="217">
        <v>0.7368055555555556</v>
      </c>
      <c r="BI122" s="217">
        <v>0.7368055555555556</v>
      </c>
      <c r="BJ122" s="220"/>
      <c r="BK122" s="69">
        <f t="shared" si="334"/>
        <v>0</v>
      </c>
      <c r="BL122" s="13">
        <f t="shared" si="319"/>
        <v>0</v>
      </c>
      <c r="BM122" s="13">
        <f t="shared" si="320"/>
        <v>0</v>
      </c>
      <c r="BN122" s="217">
        <v>0.74097222222222225</v>
      </c>
      <c r="BO122" s="12">
        <f t="shared" si="206"/>
        <v>4.1666666666666519E-3</v>
      </c>
      <c r="BP122" s="90">
        <f t="shared" si="207"/>
        <v>0</v>
      </c>
      <c r="BQ122" s="90">
        <f t="shared" si="208"/>
        <v>6</v>
      </c>
      <c r="BR122" s="217">
        <v>0.74583333333333324</v>
      </c>
      <c r="BS122" s="12">
        <f t="shared" si="209"/>
        <v>4.8611111111109828E-3</v>
      </c>
      <c r="BT122" s="90">
        <f t="shared" si="210"/>
        <v>0</v>
      </c>
      <c r="BU122" s="90">
        <f t="shared" si="211"/>
        <v>7</v>
      </c>
      <c r="BV122" s="217">
        <v>0.74583333333333324</v>
      </c>
      <c r="BW122" s="217">
        <v>0.75</v>
      </c>
      <c r="BX122" s="12">
        <f t="shared" si="212"/>
        <v>4.1666666666667629E-3</v>
      </c>
      <c r="BY122" s="13">
        <f t="shared" si="213"/>
        <v>0</v>
      </c>
      <c r="BZ122" s="13">
        <f t="shared" si="214"/>
        <v>6</v>
      </c>
      <c r="CA122" s="12">
        <f t="shared" si="215"/>
        <v>0.20486111111111105</v>
      </c>
      <c r="CB122" s="13">
        <f t="shared" si="216"/>
        <v>4</v>
      </c>
      <c r="CC122" s="13">
        <f t="shared" si="217"/>
        <v>55</v>
      </c>
      <c r="CD122" s="12">
        <f t="shared" si="333"/>
        <v>2.6388888888888795E-2</v>
      </c>
      <c r="CE122" s="13">
        <f t="shared" si="218"/>
        <v>0</v>
      </c>
      <c r="CF122" s="13">
        <f t="shared" si="219"/>
        <v>38</v>
      </c>
      <c r="CG122" s="12">
        <f t="shared" si="252"/>
        <v>4.8611111111111049E-2</v>
      </c>
      <c r="CH122" s="13">
        <f t="shared" si="220"/>
        <v>1</v>
      </c>
      <c r="CI122" s="13">
        <f t="shared" si="221"/>
        <v>10</v>
      </c>
      <c r="CJ122" s="12">
        <f t="shared" si="253"/>
        <v>8.0555555555555602E-2</v>
      </c>
      <c r="CK122" s="13">
        <f t="shared" si="222"/>
        <v>1</v>
      </c>
      <c r="CL122" s="13">
        <f t="shared" si="223"/>
        <v>56</v>
      </c>
      <c r="CM122" s="69">
        <f t="shared" si="335"/>
        <v>0</v>
      </c>
      <c r="CN122" s="70">
        <f t="shared" si="336"/>
        <v>0</v>
      </c>
      <c r="CO122" s="13">
        <f t="shared" si="337"/>
        <v>0</v>
      </c>
      <c r="CP122" s="12">
        <f t="shared" si="224"/>
        <v>5.2777777777777826E-2</v>
      </c>
      <c r="CQ122" s="13">
        <f t="shared" si="225"/>
        <v>1</v>
      </c>
      <c r="CR122" s="13">
        <f t="shared" si="226"/>
        <v>16</v>
      </c>
      <c r="CS122" s="217">
        <v>0</v>
      </c>
      <c r="CT122" s="13">
        <f t="shared" si="227"/>
        <v>0</v>
      </c>
      <c r="CU122" s="13">
        <f t="shared" si="228"/>
        <v>0</v>
      </c>
      <c r="CV122" s="217">
        <v>0</v>
      </c>
      <c r="CW122" s="13">
        <f t="shared" si="229"/>
        <v>0</v>
      </c>
      <c r="CX122" s="13">
        <f t="shared" si="230"/>
        <v>0</v>
      </c>
      <c r="CY122" s="217">
        <v>4.1666666666666666E-3</v>
      </c>
      <c r="CZ122" s="13">
        <f t="shared" si="231"/>
        <v>0</v>
      </c>
      <c r="DA122" s="13">
        <f t="shared" si="232"/>
        <v>6</v>
      </c>
      <c r="DB122" s="217">
        <v>0</v>
      </c>
      <c r="DC122" s="13">
        <f t="shared" si="233"/>
        <v>0</v>
      </c>
      <c r="DD122" s="13">
        <f t="shared" si="234"/>
        <v>0</v>
      </c>
      <c r="DE122" s="217">
        <v>0</v>
      </c>
      <c r="DF122" s="13">
        <f t="shared" si="235"/>
        <v>0</v>
      </c>
      <c r="DG122" s="13">
        <f t="shared" si="236"/>
        <v>0</v>
      </c>
      <c r="DH122" s="217">
        <v>2.361111111111111E-2</v>
      </c>
      <c r="DI122" s="13">
        <f t="shared" si="237"/>
        <v>0</v>
      </c>
      <c r="DJ122" s="13">
        <f t="shared" si="238"/>
        <v>34</v>
      </c>
      <c r="DK122" s="217">
        <v>0</v>
      </c>
      <c r="DL122" s="35">
        <f t="shared" si="239"/>
        <v>0</v>
      </c>
      <c r="DM122" s="61">
        <f t="shared" si="240"/>
        <v>0</v>
      </c>
      <c r="DN122" s="66">
        <f t="shared" si="314"/>
        <v>419239.88000000012</v>
      </c>
      <c r="DO122" s="74">
        <f t="shared" si="321"/>
        <v>6839</v>
      </c>
      <c r="DP122" s="66">
        <f t="shared" si="262"/>
        <v>61.663050847457626</v>
      </c>
      <c r="DQ122" s="63">
        <f t="shared" si="313"/>
        <v>61.301342301506082</v>
      </c>
      <c r="DR122" s="66" t="e">
        <f t="shared" si="318"/>
        <v>#NUM!</v>
      </c>
      <c r="DS122" s="96" t="e">
        <f t="shared" si="315"/>
        <v>#NUM!</v>
      </c>
      <c r="DT122" s="66" t="e">
        <f t="shared" si="316"/>
        <v>#NUM!</v>
      </c>
      <c r="DU122" s="66" t="e">
        <f t="shared" si="317"/>
        <v>#NUM!</v>
      </c>
      <c r="DV122" s="66"/>
      <c r="DW122" s="66">
        <f t="shared" si="254"/>
        <v>0</v>
      </c>
      <c r="DX122" s="66"/>
      <c r="DY122" s="66">
        <f t="shared" si="245"/>
        <v>0</v>
      </c>
      <c r="DZ122" s="66">
        <f t="shared" si="242"/>
        <v>0</v>
      </c>
      <c r="EA122" s="66"/>
      <c r="EB122" s="66">
        <f t="shared" si="247"/>
        <v>0</v>
      </c>
      <c r="EC122" s="12"/>
      <c r="ED122" s="12"/>
      <c r="EE122" s="12"/>
      <c r="EF122" s="12"/>
      <c r="EG122" s="12"/>
      <c r="EH122" s="12"/>
      <c r="EI122" s="12"/>
      <c r="EJ122" s="12"/>
      <c r="EK122" s="12"/>
      <c r="EL122" s="12"/>
      <c r="EM122" s="12"/>
      <c r="EN122" s="66"/>
      <c r="EO122" s="66"/>
      <c r="EP122" s="66"/>
      <c r="EQ122" s="66"/>
      <c r="ER122" s="66"/>
      <c r="ES122" s="66"/>
      <c r="ET122" s="66"/>
      <c r="EU122" s="66"/>
      <c r="EV122" s="66"/>
      <c r="EW122" s="66"/>
      <c r="EX122" s="66"/>
      <c r="EY122" s="66"/>
      <c r="EZ122" s="66"/>
      <c r="FA122" s="66"/>
      <c r="FB122" s="66"/>
      <c r="FC122" s="66"/>
      <c r="FD122" s="66"/>
      <c r="FE122" s="62"/>
      <c r="FF122" s="62"/>
      <c r="FG122" s="62"/>
      <c r="FH122" s="62"/>
      <c r="FI122" s="62"/>
    </row>
    <row r="123" spans="1:165" s="221" customFormat="1">
      <c r="A123" s="175">
        <v>122</v>
      </c>
      <c r="B123" s="212">
        <v>8</v>
      </c>
      <c r="C123" s="213">
        <v>40758</v>
      </c>
      <c r="D123" s="214">
        <f t="shared" si="175"/>
        <v>8</v>
      </c>
      <c r="E123" s="215" t="s">
        <v>392</v>
      </c>
      <c r="F123" s="212">
        <v>2</v>
      </c>
      <c r="G123" s="216" t="s">
        <v>393</v>
      </c>
      <c r="H123" s="216" t="s">
        <v>394</v>
      </c>
      <c r="I123" s="216" t="s">
        <v>348</v>
      </c>
      <c r="J123" s="217">
        <v>0.75347222222222221</v>
      </c>
      <c r="K123" s="218">
        <v>3585.15</v>
      </c>
      <c r="L123" s="216" t="s">
        <v>34</v>
      </c>
      <c r="M123" s="212">
        <v>59</v>
      </c>
      <c r="N123" s="212">
        <v>0</v>
      </c>
      <c r="O123" s="216"/>
      <c r="P123" s="217">
        <v>0.75347222222222221</v>
      </c>
      <c r="Q123" s="217">
        <v>0.75347222222222221</v>
      </c>
      <c r="R123" s="12">
        <f t="shared" si="176"/>
        <v>0</v>
      </c>
      <c r="S123" s="13">
        <f t="shared" si="177"/>
        <v>0</v>
      </c>
      <c r="T123" s="13">
        <f t="shared" si="178"/>
        <v>0</v>
      </c>
      <c r="U123" s="217">
        <v>0.75694444444444453</v>
      </c>
      <c r="V123" s="12">
        <f t="shared" si="179"/>
        <v>3.4722222222223209E-3</v>
      </c>
      <c r="W123" s="13">
        <f t="shared" si="180"/>
        <v>0</v>
      </c>
      <c r="X123" s="13">
        <f t="shared" si="181"/>
        <v>5</v>
      </c>
      <c r="Y123" s="217">
        <v>0.76388888888888884</v>
      </c>
      <c r="Z123" s="12">
        <f t="shared" si="182"/>
        <v>6.9444444444443088E-3</v>
      </c>
      <c r="AA123" s="13">
        <f t="shared" si="183"/>
        <v>0</v>
      </c>
      <c r="AB123" s="13">
        <f t="shared" si="184"/>
        <v>10</v>
      </c>
      <c r="AC123" s="217">
        <v>0.79166666666666663</v>
      </c>
      <c r="AD123" s="12">
        <f t="shared" si="185"/>
        <v>2.777777777777779E-2</v>
      </c>
      <c r="AE123" s="13">
        <f t="shared" si="186"/>
        <v>0</v>
      </c>
      <c r="AF123" s="13">
        <f t="shared" si="187"/>
        <v>40</v>
      </c>
      <c r="AG123" s="217">
        <v>0.79166666666666663</v>
      </c>
      <c r="AH123" s="217">
        <v>0.81597222222222221</v>
      </c>
      <c r="AI123" s="12">
        <f t="shared" si="188"/>
        <v>2.430555555555558E-2</v>
      </c>
      <c r="AJ123" s="90">
        <f t="shared" si="189"/>
        <v>0</v>
      </c>
      <c r="AK123" s="90">
        <f t="shared" si="190"/>
        <v>35</v>
      </c>
      <c r="AL123" s="217">
        <v>0.79166666666666663</v>
      </c>
      <c r="AM123" s="217">
        <v>0.83333333333333337</v>
      </c>
      <c r="AN123" s="12">
        <f t="shared" si="191"/>
        <v>4.1666666666666741E-2</v>
      </c>
      <c r="AO123" s="13">
        <f t="shared" si="192"/>
        <v>1</v>
      </c>
      <c r="AP123" s="13">
        <f t="shared" si="193"/>
        <v>0</v>
      </c>
      <c r="AQ123" s="217">
        <v>0.83333333333333337</v>
      </c>
      <c r="AR123" s="12">
        <f t="shared" si="194"/>
        <v>1.736111111111116E-2</v>
      </c>
      <c r="AS123" s="90">
        <f t="shared" si="195"/>
        <v>0</v>
      </c>
      <c r="AT123" s="13">
        <f t="shared" si="196"/>
        <v>25</v>
      </c>
      <c r="AU123" s="217">
        <v>0.83333333333333337</v>
      </c>
      <c r="AV123" s="12">
        <f t="shared" si="197"/>
        <v>0</v>
      </c>
      <c r="AW123" s="13">
        <f t="shared" si="198"/>
        <v>0</v>
      </c>
      <c r="AX123" s="13">
        <f t="shared" si="199"/>
        <v>0</v>
      </c>
      <c r="AY123" s="217">
        <v>0.8979166666666667</v>
      </c>
      <c r="AZ123" s="12">
        <f t="shared" si="200"/>
        <v>6.4583333333333326E-2</v>
      </c>
      <c r="BA123" s="90">
        <f t="shared" si="201"/>
        <v>1</v>
      </c>
      <c r="BB123" s="90">
        <f t="shared" si="202"/>
        <v>33</v>
      </c>
      <c r="BC123" s="217">
        <v>0.8979166666666667</v>
      </c>
      <c r="BD123" s="217">
        <v>0.8979166666666667</v>
      </c>
      <c r="BE123" s="12">
        <f t="shared" si="203"/>
        <v>0</v>
      </c>
      <c r="BF123" s="13">
        <f t="shared" si="204"/>
        <v>0</v>
      </c>
      <c r="BG123" s="13">
        <f t="shared" si="205"/>
        <v>0</v>
      </c>
      <c r="BH123" s="217">
        <v>0.8979166666666667</v>
      </c>
      <c r="BI123" s="217">
        <v>0.8979166666666667</v>
      </c>
      <c r="BJ123" s="220"/>
      <c r="BK123" s="69">
        <f t="shared" si="334"/>
        <v>0</v>
      </c>
      <c r="BL123" s="13">
        <f t="shared" si="319"/>
        <v>0</v>
      </c>
      <c r="BM123" s="13">
        <f t="shared" si="320"/>
        <v>0</v>
      </c>
      <c r="BN123" s="217">
        <v>0.90833333333333333</v>
      </c>
      <c r="BO123" s="12">
        <f t="shared" si="206"/>
        <v>1.041666666666663E-2</v>
      </c>
      <c r="BP123" s="90">
        <f t="shared" si="207"/>
        <v>0</v>
      </c>
      <c r="BQ123" s="90">
        <f t="shared" si="208"/>
        <v>15</v>
      </c>
      <c r="BR123" s="217">
        <v>0.91111111111111109</v>
      </c>
      <c r="BS123" s="12">
        <f t="shared" si="209"/>
        <v>2.7777777777777679E-3</v>
      </c>
      <c r="BT123" s="90">
        <f t="shared" si="210"/>
        <v>0</v>
      </c>
      <c r="BU123" s="90">
        <f t="shared" si="211"/>
        <v>4</v>
      </c>
      <c r="BV123" s="217">
        <v>0.91111111111111109</v>
      </c>
      <c r="BW123" s="217">
        <v>0.91319444444444453</v>
      </c>
      <c r="BX123" s="12">
        <f t="shared" si="212"/>
        <v>2.083333333333437E-3</v>
      </c>
      <c r="BY123" s="13">
        <f t="shared" si="213"/>
        <v>0</v>
      </c>
      <c r="BZ123" s="13">
        <f t="shared" si="214"/>
        <v>3</v>
      </c>
      <c r="CA123" s="12">
        <f t="shared" si="215"/>
        <v>0.15972222222222232</v>
      </c>
      <c r="CB123" s="13">
        <f t="shared" si="216"/>
        <v>3</v>
      </c>
      <c r="CC123" s="13">
        <f t="shared" si="217"/>
        <v>50</v>
      </c>
      <c r="CD123" s="12">
        <f t="shared" si="333"/>
        <v>5.8333333333333348E-2</v>
      </c>
      <c r="CE123" s="13">
        <f t="shared" si="218"/>
        <v>1</v>
      </c>
      <c r="CF123" s="13">
        <f t="shared" si="219"/>
        <v>24</v>
      </c>
      <c r="CG123" s="12">
        <f t="shared" si="252"/>
        <v>2.430555555555558E-2</v>
      </c>
      <c r="CH123" s="13">
        <f t="shared" si="220"/>
        <v>0</v>
      </c>
      <c r="CI123" s="13">
        <f t="shared" si="221"/>
        <v>35</v>
      </c>
      <c r="CJ123" s="12">
        <f t="shared" si="253"/>
        <v>6.4583333333333326E-2</v>
      </c>
      <c r="CK123" s="13">
        <f t="shared" si="222"/>
        <v>1</v>
      </c>
      <c r="CL123" s="13">
        <f t="shared" si="223"/>
        <v>33</v>
      </c>
      <c r="CM123" s="69">
        <f t="shared" si="335"/>
        <v>0</v>
      </c>
      <c r="CN123" s="70">
        <f t="shared" si="336"/>
        <v>0</v>
      </c>
      <c r="CO123" s="13">
        <f t="shared" si="337"/>
        <v>0</v>
      </c>
      <c r="CP123" s="12">
        <f t="shared" si="224"/>
        <v>5.3472222222222213E-2</v>
      </c>
      <c r="CQ123" s="13">
        <f t="shared" si="225"/>
        <v>1</v>
      </c>
      <c r="CR123" s="13">
        <f t="shared" si="226"/>
        <v>17</v>
      </c>
      <c r="CS123" s="217">
        <v>0</v>
      </c>
      <c r="CT123" s="13">
        <f t="shared" si="227"/>
        <v>0</v>
      </c>
      <c r="CU123" s="13">
        <f t="shared" si="228"/>
        <v>0</v>
      </c>
      <c r="CV123" s="217">
        <v>0</v>
      </c>
      <c r="CW123" s="13">
        <f t="shared" si="229"/>
        <v>0</v>
      </c>
      <c r="CX123" s="13">
        <f t="shared" si="230"/>
        <v>0</v>
      </c>
      <c r="CY123" s="217">
        <v>0</v>
      </c>
      <c r="CZ123" s="13">
        <f t="shared" si="231"/>
        <v>0</v>
      </c>
      <c r="DA123" s="13">
        <f t="shared" si="232"/>
        <v>0</v>
      </c>
      <c r="DB123" s="217">
        <v>0</v>
      </c>
      <c r="DC123" s="13">
        <f t="shared" si="233"/>
        <v>0</v>
      </c>
      <c r="DD123" s="13">
        <f t="shared" si="234"/>
        <v>0</v>
      </c>
      <c r="DE123" s="217">
        <v>0</v>
      </c>
      <c r="DF123" s="13">
        <f t="shared" si="235"/>
        <v>0</v>
      </c>
      <c r="DG123" s="13">
        <f t="shared" si="236"/>
        <v>0</v>
      </c>
      <c r="DH123" s="217">
        <v>1.1111111111111112E-2</v>
      </c>
      <c r="DI123" s="13">
        <f t="shared" si="237"/>
        <v>0</v>
      </c>
      <c r="DJ123" s="13">
        <f t="shared" si="238"/>
        <v>16</v>
      </c>
      <c r="DK123" s="217">
        <v>0</v>
      </c>
      <c r="DL123" s="35">
        <f t="shared" si="239"/>
        <v>0</v>
      </c>
      <c r="DM123" s="61">
        <f t="shared" si="240"/>
        <v>0</v>
      </c>
      <c r="DN123" s="66">
        <f t="shared" si="314"/>
        <v>422825.03000000014</v>
      </c>
      <c r="DO123" s="74">
        <f t="shared" si="321"/>
        <v>6898</v>
      </c>
      <c r="DP123" s="66">
        <f t="shared" si="262"/>
        <v>60.76525423728814</v>
      </c>
      <c r="DQ123" s="63">
        <f t="shared" si="313"/>
        <v>61.296757031023503</v>
      </c>
      <c r="DR123" s="66" t="e">
        <f t="shared" si="318"/>
        <v>#NUM!</v>
      </c>
      <c r="DS123" s="96" t="e">
        <f t="shared" si="315"/>
        <v>#NUM!</v>
      </c>
      <c r="DT123" s="66" t="e">
        <f t="shared" si="316"/>
        <v>#NUM!</v>
      </c>
      <c r="DU123" s="66" t="e">
        <f t="shared" si="317"/>
        <v>#NUM!</v>
      </c>
      <c r="DV123" s="66"/>
      <c r="DW123" s="66">
        <f t="shared" si="254"/>
        <v>0</v>
      </c>
      <c r="DX123" s="66"/>
      <c r="DY123" s="66">
        <f t="shared" si="245"/>
        <v>0</v>
      </c>
      <c r="DZ123" s="66">
        <f t="shared" si="242"/>
        <v>0</v>
      </c>
      <c r="EA123" s="66"/>
      <c r="EB123" s="66">
        <f t="shared" si="247"/>
        <v>0</v>
      </c>
      <c r="EC123" s="12"/>
      <c r="ED123" s="12"/>
      <c r="EE123" s="12"/>
      <c r="EF123" s="12"/>
      <c r="EG123" s="12"/>
      <c r="EH123" s="12"/>
      <c r="EI123" s="12"/>
      <c r="EJ123" s="12"/>
      <c r="EK123" s="12"/>
      <c r="EL123" s="12"/>
      <c r="EM123" s="12"/>
      <c r="EN123" s="66"/>
      <c r="EO123" s="66"/>
      <c r="EP123" s="66"/>
      <c r="EQ123" s="66"/>
      <c r="ER123" s="66"/>
      <c r="ES123" s="66"/>
      <c r="ET123" s="66"/>
      <c r="EU123" s="66"/>
      <c r="EV123" s="66"/>
      <c r="EW123" s="66"/>
      <c r="EX123" s="66"/>
      <c r="EY123" s="66"/>
      <c r="EZ123" s="66"/>
      <c r="FA123" s="66"/>
      <c r="FB123" s="66"/>
      <c r="FC123" s="66"/>
      <c r="FD123" s="66"/>
      <c r="FE123" s="62"/>
      <c r="FF123" s="62"/>
      <c r="FG123" s="62"/>
      <c r="FH123" s="62"/>
      <c r="FI123" s="62"/>
    </row>
    <row r="124" spans="1:165" s="221" customFormat="1">
      <c r="A124" s="199">
        <v>123</v>
      </c>
      <c r="B124" s="212">
        <v>9</v>
      </c>
      <c r="C124" s="213">
        <v>40758</v>
      </c>
      <c r="D124" s="214">
        <f t="shared" si="175"/>
        <v>8</v>
      </c>
      <c r="E124" s="215" t="s">
        <v>286</v>
      </c>
      <c r="F124" s="212">
        <v>2</v>
      </c>
      <c r="G124" s="216" t="s">
        <v>287</v>
      </c>
      <c r="H124" s="216" t="s">
        <v>288</v>
      </c>
      <c r="I124" s="216" t="s">
        <v>291</v>
      </c>
      <c r="J124" s="217">
        <v>0.85416666666666663</v>
      </c>
      <c r="K124" s="218">
        <v>3686.18</v>
      </c>
      <c r="L124" s="216" t="s">
        <v>34</v>
      </c>
      <c r="M124" s="212">
        <v>60</v>
      </c>
      <c r="N124" s="212">
        <v>1</v>
      </c>
      <c r="O124" s="216"/>
      <c r="P124" s="217">
        <v>0.85416666666666663</v>
      </c>
      <c r="Q124" s="217">
        <v>0.85416666666666663</v>
      </c>
      <c r="R124" s="12">
        <f t="shared" si="176"/>
        <v>0</v>
      </c>
      <c r="S124" s="13">
        <f t="shared" si="177"/>
        <v>0</v>
      </c>
      <c r="T124" s="13">
        <f t="shared" si="178"/>
        <v>0</v>
      </c>
      <c r="U124" s="217">
        <v>0.86111111111111116</v>
      </c>
      <c r="V124" s="12">
        <f t="shared" si="179"/>
        <v>6.9444444444445308E-3</v>
      </c>
      <c r="W124" s="13">
        <f t="shared" si="180"/>
        <v>0</v>
      </c>
      <c r="X124" s="13">
        <f t="shared" si="181"/>
        <v>10</v>
      </c>
      <c r="Y124" s="217">
        <v>0.86458333333333337</v>
      </c>
      <c r="Z124" s="12">
        <f t="shared" si="182"/>
        <v>3.4722222222222099E-3</v>
      </c>
      <c r="AA124" s="13">
        <f t="shared" si="183"/>
        <v>0</v>
      </c>
      <c r="AB124" s="13">
        <f t="shared" si="184"/>
        <v>5</v>
      </c>
      <c r="AC124" s="217">
        <v>0.90972222222222221</v>
      </c>
      <c r="AD124" s="12">
        <f t="shared" si="185"/>
        <v>4.513888888888884E-2</v>
      </c>
      <c r="AE124" s="13">
        <f t="shared" si="186"/>
        <v>1</v>
      </c>
      <c r="AF124" s="13">
        <f t="shared" si="187"/>
        <v>5</v>
      </c>
      <c r="AG124" s="217">
        <v>0.90972222222222221</v>
      </c>
      <c r="AH124" s="217">
        <v>0.99722222222222223</v>
      </c>
      <c r="AI124" s="12">
        <f t="shared" si="188"/>
        <v>8.7500000000000022E-2</v>
      </c>
      <c r="AJ124" s="90">
        <f t="shared" si="189"/>
        <v>2</v>
      </c>
      <c r="AK124" s="90">
        <f t="shared" si="190"/>
        <v>6</v>
      </c>
      <c r="AL124" s="217">
        <v>0.90972222222222221</v>
      </c>
      <c r="AM124" s="217">
        <v>0.99722222222222223</v>
      </c>
      <c r="AN124" s="12">
        <f t="shared" si="191"/>
        <v>8.7500000000000022E-2</v>
      </c>
      <c r="AO124" s="13">
        <f t="shared" si="192"/>
        <v>2</v>
      </c>
      <c r="AP124" s="13">
        <f t="shared" si="193"/>
        <v>6</v>
      </c>
      <c r="AQ124" s="217">
        <v>0.99722222222222223</v>
      </c>
      <c r="AR124" s="12">
        <f t="shared" si="194"/>
        <v>0</v>
      </c>
      <c r="AS124" s="90">
        <f t="shared" si="195"/>
        <v>0</v>
      </c>
      <c r="AT124" s="13">
        <f t="shared" si="196"/>
        <v>0</v>
      </c>
      <c r="AU124" s="217">
        <v>0.99791666666666667</v>
      </c>
      <c r="AV124" s="12">
        <f t="shared" si="197"/>
        <v>6.9444444444444198E-4</v>
      </c>
      <c r="AW124" s="13">
        <f t="shared" si="198"/>
        <v>0</v>
      </c>
      <c r="AX124" s="13">
        <f t="shared" si="199"/>
        <v>1</v>
      </c>
      <c r="AY124" s="217">
        <v>1.0944444444444443</v>
      </c>
      <c r="AZ124" s="12">
        <f t="shared" si="200"/>
        <v>9.6527777777777657E-2</v>
      </c>
      <c r="BA124" s="90">
        <f t="shared" si="201"/>
        <v>2</v>
      </c>
      <c r="BB124" s="90">
        <f t="shared" si="202"/>
        <v>19</v>
      </c>
      <c r="BC124" s="217">
        <v>1.0944444444444443</v>
      </c>
      <c r="BD124" s="217">
        <v>1.0944444444444443</v>
      </c>
      <c r="BE124" s="12">
        <f t="shared" si="203"/>
        <v>0</v>
      </c>
      <c r="BF124" s="13">
        <f t="shared" si="204"/>
        <v>0</v>
      </c>
      <c r="BG124" s="13">
        <f t="shared" si="205"/>
        <v>0</v>
      </c>
      <c r="BH124" s="217">
        <v>1.0944444444444443</v>
      </c>
      <c r="BI124" s="217">
        <v>1.0944444444444443</v>
      </c>
      <c r="BJ124" s="220"/>
      <c r="BK124" s="69">
        <f t="shared" si="334"/>
        <v>0</v>
      </c>
      <c r="BL124" s="13">
        <f t="shared" si="319"/>
        <v>0</v>
      </c>
      <c r="BM124" s="13">
        <f t="shared" si="320"/>
        <v>0</v>
      </c>
      <c r="BN124" s="217">
        <v>1.0972222222222221</v>
      </c>
      <c r="BO124" s="12">
        <f t="shared" si="206"/>
        <v>2.7777777777777679E-3</v>
      </c>
      <c r="BP124" s="90">
        <f t="shared" si="207"/>
        <v>0</v>
      </c>
      <c r="BQ124" s="90">
        <f t="shared" si="208"/>
        <v>4</v>
      </c>
      <c r="BR124" s="217">
        <v>1.1006944444444444</v>
      </c>
      <c r="BS124" s="12">
        <f t="shared" si="209"/>
        <v>3.4722222222223209E-3</v>
      </c>
      <c r="BT124" s="90">
        <f t="shared" si="210"/>
        <v>0</v>
      </c>
      <c r="BU124" s="90">
        <f t="shared" si="211"/>
        <v>5</v>
      </c>
      <c r="BV124" s="217">
        <v>1.1006944444444444</v>
      </c>
      <c r="BW124" s="217">
        <v>1.1006944444444444</v>
      </c>
      <c r="BX124" s="12">
        <f t="shared" si="212"/>
        <v>0</v>
      </c>
      <c r="BY124" s="13">
        <f t="shared" si="213"/>
        <v>0</v>
      </c>
      <c r="BZ124" s="13">
        <f t="shared" si="214"/>
        <v>0</v>
      </c>
      <c r="CA124" s="12">
        <f t="shared" si="215"/>
        <v>0.24652777777777779</v>
      </c>
      <c r="CB124" s="13">
        <f t="shared" si="216"/>
        <v>5</v>
      </c>
      <c r="CC124" s="13">
        <f t="shared" si="217"/>
        <v>55</v>
      </c>
      <c r="CD124" s="12">
        <f t="shared" si="333"/>
        <v>5.1388888888888928E-2</v>
      </c>
      <c r="CE124" s="13">
        <f t="shared" si="218"/>
        <v>1</v>
      </c>
      <c r="CF124" s="13">
        <f t="shared" si="219"/>
        <v>14</v>
      </c>
      <c r="CG124" s="12">
        <f t="shared" si="252"/>
        <v>8.7500000000000022E-2</v>
      </c>
      <c r="CH124" s="13">
        <f t="shared" si="220"/>
        <v>2</v>
      </c>
      <c r="CI124" s="13">
        <f t="shared" si="221"/>
        <v>6</v>
      </c>
      <c r="CJ124" s="12">
        <f t="shared" si="253"/>
        <v>9.6527777777777657E-2</v>
      </c>
      <c r="CK124" s="13">
        <f t="shared" si="222"/>
        <v>2</v>
      </c>
      <c r="CL124" s="13">
        <f t="shared" si="223"/>
        <v>19</v>
      </c>
      <c r="CM124" s="69">
        <f t="shared" si="335"/>
        <v>0</v>
      </c>
      <c r="CN124" s="70">
        <f t="shared" si="336"/>
        <v>0</v>
      </c>
      <c r="CO124" s="13">
        <f t="shared" si="337"/>
        <v>0</v>
      </c>
      <c r="CP124" s="12">
        <f t="shared" si="224"/>
        <v>4.7222222222222103E-2</v>
      </c>
      <c r="CQ124" s="13">
        <f t="shared" si="225"/>
        <v>1</v>
      </c>
      <c r="CR124" s="13">
        <f t="shared" si="226"/>
        <v>8</v>
      </c>
      <c r="CS124" s="217">
        <v>0</v>
      </c>
      <c r="CT124" s="13">
        <f t="shared" si="227"/>
        <v>0</v>
      </c>
      <c r="CU124" s="13">
        <f t="shared" si="228"/>
        <v>0</v>
      </c>
      <c r="CV124" s="217">
        <v>0</v>
      </c>
      <c r="CW124" s="13">
        <f>HOUR(CV124)</f>
        <v>0</v>
      </c>
      <c r="CX124" s="13">
        <f>MINUTE(CV124)</f>
        <v>0</v>
      </c>
      <c r="CY124" s="217">
        <v>0</v>
      </c>
      <c r="CZ124" s="13">
        <f>HOUR(CY124)</f>
        <v>0</v>
      </c>
      <c r="DA124" s="13">
        <f>MINUTE(CY124)</f>
        <v>0</v>
      </c>
      <c r="DB124" s="217">
        <v>0</v>
      </c>
      <c r="DC124" s="13">
        <f>HOUR(DB124)</f>
        <v>0</v>
      </c>
      <c r="DD124" s="13">
        <f>MINUTE(DB124)</f>
        <v>0</v>
      </c>
      <c r="DE124" s="217">
        <v>0</v>
      </c>
      <c r="DF124" s="13">
        <f t="shared" si="235"/>
        <v>0</v>
      </c>
      <c r="DG124" s="13">
        <f t="shared" si="236"/>
        <v>0</v>
      </c>
      <c r="DH124" s="217">
        <v>4.9305555555555554E-2</v>
      </c>
      <c r="DI124" s="13">
        <f t="shared" si="237"/>
        <v>1</v>
      </c>
      <c r="DJ124" s="13">
        <f t="shared" si="238"/>
        <v>11</v>
      </c>
      <c r="DK124" s="217">
        <v>0</v>
      </c>
      <c r="DL124" s="35">
        <f t="shared" si="239"/>
        <v>0</v>
      </c>
      <c r="DM124" s="61">
        <f t="shared" si="240"/>
        <v>0</v>
      </c>
      <c r="DN124" s="66">
        <f t="shared" si="314"/>
        <v>426511.21000000014</v>
      </c>
      <c r="DO124" s="74">
        <f t="shared" si="321"/>
        <v>6958</v>
      </c>
      <c r="DP124" s="66">
        <f t="shared" si="262"/>
        <v>61.43633333333333</v>
      </c>
      <c r="DQ124" s="63">
        <f t="shared" si="313"/>
        <v>61.297960620868082</v>
      </c>
      <c r="DR124" s="66" t="e">
        <f t="shared" si="318"/>
        <v>#NUM!</v>
      </c>
      <c r="DS124" s="96" t="e">
        <f t="shared" si="315"/>
        <v>#NUM!</v>
      </c>
      <c r="DT124" s="66" t="e">
        <f t="shared" si="316"/>
        <v>#NUM!</v>
      </c>
      <c r="DU124" s="66" t="e">
        <f t="shared" si="317"/>
        <v>#NUM!</v>
      </c>
      <c r="DV124" s="66"/>
      <c r="DW124" s="66">
        <f t="shared" si="254"/>
        <v>0</v>
      </c>
      <c r="DX124" s="66"/>
      <c r="DY124" s="66">
        <f t="shared" si="245"/>
        <v>0</v>
      </c>
      <c r="DZ124" s="66">
        <f t="shared" si="242"/>
        <v>0</v>
      </c>
      <c r="EA124" s="66"/>
      <c r="EB124" s="66">
        <f t="shared" si="247"/>
        <v>0</v>
      </c>
      <c r="EC124" s="12"/>
      <c r="ED124" s="12"/>
      <c r="EE124" s="12"/>
      <c r="EF124" s="12"/>
      <c r="EG124" s="12"/>
      <c r="EH124" s="12"/>
      <c r="EI124" s="12"/>
      <c r="EJ124" s="12"/>
      <c r="EK124" s="12"/>
      <c r="EL124" s="12"/>
      <c r="EM124" s="12"/>
      <c r="EN124" s="66"/>
      <c r="EO124" s="66"/>
      <c r="EP124" s="66"/>
      <c r="EQ124" s="66"/>
      <c r="ER124" s="66"/>
      <c r="ES124" s="66"/>
      <c r="ET124" s="66"/>
      <c r="EU124" s="66"/>
      <c r="EV124" s="66"/>
      <c r="EW124" s="66"/>
      <c r="EX124" s="66"/>
      <c r="EY124" s="66"/>
      <c r="EZ124" s="66"/>
      <c r="FA124" s="66"/>
      <c r="FB124" s="66"/>
      <c r="FC124" s="66"/>
      <c r="FD124" s="66"/>
      <c r="FE124" s="62"/>
      <c r="FF124" s="62"/>
      <c r="FG124" s="62"/>
      <c r="FH124" s="62"/>
      <c r="FI124" s="62"/>
    </row>
    <row r="125" spans="1:165" s="221" customFormat="1" ht="30">
      <c r="A125" s="175">
        <v>124</v>
      </c>
      <c r="B125" s="212">
        <v>10</v>
      </c>
      <c r="C125" s="213">
        <v>40759</v>
      </c>
      <c r="D125" s="214">
        <f t="shared" si="175"/>
        <v>8</v>
      </c>
      <c r="E125" s="215" t="s">
        <v>39</v>
      </c>
      <c r="F125" s="212">
        <v>5</v>
      </c>
      <c r="G125" s="216" t="s">
        <v>38</v>
      </c>
      <c r="H125" s="216" t="s">
        <v>423</v>
      </c>
      <c r="I125" s="216" t="s">
        <v>424</v>
      </c>
      <c r="J125" s="217">
        <v>4.8611111111111112E-2</v>
      </c>
      <c r="K125" s="218">
        <v>3648</v>
      </c>
      <c r="L125" s="216" t="s">
        <v>33</v>
      </c>
      <c r="M125" s="212">
        <v>59</v>
      </c>
      <c r="N125" s="212">
        <v>0</v>
      </c>
      <c r="O125" s="216" t="s">
        <v>182</v>
      </c>
      <c r="P125" s="217">
        <v>4.8611111111111112E-2</v>
      </c>
      <c r="Q125" s="217">
        <v>4.8611111111111112E-2</v>
      </c>
      <c r="R125" s="12">
        <f t="shared" si="176"/>
        <v>0</v>
      </c>
      <c r="S125" s="13">
        <f t="shared" si="177"/>
        <v>0</v>
      </c>
      <c r="T125" s="13">
        <f t="shared" si="178"/>
        <v>0</v>
      </c>
      <c r="U125" s="217">
        <v>6.25E-2</v>
      </c>
      <c r="V125" s="12">
        <f t="shared" si="179"/>
        <v>1.3888888888888888E-2</v>
      </c>
      <c r="W125" s="13">
        <f t="shared" si="180"/>
        <v>0</v>
      </c>
      <c r="X125" s="13">
        <f t="shared" si="181"/>
        <v>20</v>
      </c>
      <c r="Y125" s="217">
        <v>6.3888888888888884E-2</v>
      </c>
      <c r="Z125" s="12">
        <f t="shared" si="182"/>
        <v>1.388888888888884E-3</v>
      </c>
      <c r="AA125" s="13">
        <f t="shared" si="183"/>
        <v>0</v>
      </c>
      <c r="AB125" s="13">
        <f t="shared" si="184"/>
        <v>2</v>
      </c>
      <c r="AC125" s="217">
        <v>9.375E-2</v>
      </c>
      <c r="AD125" s="12">
        <f t="shared" si="185"/>
        <v>2.9861111111111116E-2</v>
      </c>
      <c r="AE125" s="13">
        <f t="shared" si="186"/>
        <v>0</v>
      </c>
      <c r="AF125" s="13">
        <f t="shared" si="187"/>
        <v>43</v>
      </c>
      <c r="AG125" s="217">
        <v>9.375E-2</v>
      </c>
      <c r="AH125" s="217">
        <v>0.11805555555555557</v>
      </c>
      <c r="AI125" s="12">
        <f t="shared" si="188"/>
        <v>2.4305555555555566E-2</v>
      </c>
      <c r="AJ125" s="90">
        <f t="shared" si="189"/>
        <v>0</v>
      </c>
      <c r="AK125" s="90">
        <f t="shared" si="190"/>
        <v>35</v>
      </c>
      <c r="AL125" s="217">
        <v>9.375E-2</v>
      </c>
      <c r="AM125" s="217">
        <v>0.11805555555555557</v>
      </c>
      <c r="AN125" s="12">
        <f t="shared" si="191"/>
        <v>2.4305555555555566E-2</v>
      </c>
      <c r="AO125" s="13">
        <f t="shared" si="192"/>
        <v>0</v>
      </c>
      <c r="AP125" s="13">
        <f t="shared" si="193"/>
        <v>35</v>
      </c>
      <c r="AQ125" s="217">
        <v>0.11805555555555557</v>
      </c>
      <c r="AR125" s="12">
        <f t="shared" si="194"/>
        <v>0</v>
      </c>
      <c r="AS125" s="90">
        <f t="shared" si="195"/>
        <v>0</v>
      </c>
      <c r="AT125" s="13">
        <f t="shared" si="196"/>
        <v>0</v>
      </c>
      <c r="AU125" s="217">
        <v>0.14930555555555555</v>
      </c>
      <c r="AV125" s="12">
        <f t="shared" si="197"/>
        <v>3.1249999999999986E-2</v>
      </c>
      <c r="AW125" s="13">
        <f t="shared" si="198"/>
        <v>0</v>
      </c>
      <c r="AX125" s="13">
        <f t="shared" si="199"/>
        <v>45</v>
      </c>
      <c r="AY125" s="217">
        <v>0.27291666666666664</v>
      </c>
      <c r="AZ125" s="12">
        <f t="shared" si="200"/>
        <v>0.12361111111111109</v>
      </c>
      <c r="BA125" s="90">
        <f t="shared" si="201"/>
        <v>2</v>
      </c>
      <c r="BB125" s="90">
        <f t="shared" si="202"/>
        <v>58</v>
      </c>
      <c r="BC125" s="217">
        <v>0.27291666666666664</v>
      </c>
      <c r="BD125" s="217">
        <v>0.27291666666666664</v>
      </c>
      <c r="BE125" s="12">
        <f t="shared" si="203"/>
        <v>0</v>
      </c>
      <c r="BF125" s="13">
        <f t="shared" si="204"/>
        <v>0</v>
      </c>
      <c r="BG125" s="13">
        <f t="shared" si="205"/>
        <v>0</v>
      </c>
      <c r="BH125" s="217">
        <v>0.27777777777777779</v>
      </c>
      <c r="BI125" s="217">
        <v>0.27777777777777779</v>
      </c>
      <c r="BJ125" s="220"/>
      <c r="BK125" s="69">
        <f t="shared" si="334"/>
        <v>0</v>
      </c>
      <c r="BL125" s="13">
        <f t="shared" si="319"/>
        <v>0</v>
      </c>
      <c r="BM125" s="13">
        <f t="shared" si="320"/>
        <v>0</v>
      </c>
      <c r="BN125" s="217">
        <v>0.28750000000000003</v>
      </c>
      <c r="BO125" s="12">
        <f t="shared" si="206"/>
        <v>1.4583333333333393E-2</v>
      </c>
      <c r="BP125" s="90">
        <f t="shared" si="207"/>
        <v>0</v>
      </c>
      <c r="BQ125" s="90">
        <f t="shared" si="208"/>
        <v>21</v>
      </c>
      <c r="BR125" s="217">
        <v>0.29166666666666669</v>
      </c>
      <c r="BS125" s="12">
        <f t="shared" si="209"/>
        <v>4.1666666666666519E-3</v>
      </c>
      <c r="BT125" s="90">
        <f t="shared" si="210"/>
        <v>0</v>
      </c>
      <c r="BU125" s="90">
        <f t="shared" si="211"/>
        <v>6</v>
      </c>
      <c r="BV125" s="217">
        <v>0.29166666666666669</v>
      </c>
      <c r="BW125" s="217">
        <v>0.2951388888888889</v>
      </c>
      <c r="BX125" s="12">
        <f t="shared" si="212"/>
        <v>3.4722222222222099E-3</v>
      </c>
      <c r="BY125" s="13">
        <f t="shared" si="213"/>
        <v>0</v>
      </c>
      <c r="BZ125" s="13">
        <f t="shared" si="214"/>
        <v>5</v>
      </c>
      <c r="CA125" s="12">
        <f t="shared" si="215"/>
        <v>0.24652777777777779</v>
      </c>
      <c r="CB125" s="13">
        <f t="shared" si="216"/>
        <v>5</v>
      </c>
      <c r="CC125" s="13">
        <f t="shared" si="217"/>
        <v>55</v>
      </c>
      <c r="CD125" s="12">
        <f t="shared" si="333"/>
        <v>4.861111111111116E-2</v>
      </c>
      <c r="CE125" s="13">
        <f t="shared" si="218"/>
        <v>1</v>
      </c>
      <c r="CF125" s="13">
        <f t="shared" si="219"/>
        <v>10</v>
      </c>
      <c r="CG125" s="12">
        <f t="shared" si="252"/>
        <v>2.4305555555555566E-2</v>
      </c>
      <c r="CH125" s="13">
        <f t="shared" si="220"/>
        <v>0</v>
      </c>
      <c r="CI125" s="13">
        <f t="shared" si="221"/>
        <v>35</v>
      </c>
      <c r="CJ125" s="12">
        <f t="shared" si="253"/>
        <v>0.12361111111111109</v>
      </c>
      <c r="CK125" s="13">
        <f t="shared" si="222"/>
        <v>2</v>
      </c>
      <c r="CL125" s="13">
        <f t="shared" si="223"/>
        <v>58</v>
      </c>
      <c r="CM125" s="69">
        <f t="shared" si="335"/>
        <v>0</v>
      </c>
      <c r="CN125" s="70">
        <f t="shared" si="336"/>
        <v>0</v>
      </c>
      <c r="CO125" s="13">
        <f t="shared" si="337"/>
        <v>0</v>
      </c>
      <c r="CP125" s="12">
        <f t="shared" si="224"/>
        <v>7.4999999999999983E-2</v>
      </c>
      <c r="CQ125" s="13">
        <f t="shared" si="225"/>
        <v>1</v>
      </c>
      <c r="CR125" s="13">
        <f t="shared" si="226"/>
        <v>48</v>
      </c>
      <c r="CS125" s="217">
        <v>0</v>
      </c>
      <c r="CT125" s="13">
        <f t="shared" si="227"/>
        <v>0</v>
      </c>
      <c r="CU125" s="13">
        <f t="shared" si="228"/>
        <v>0</v>
      </c>
      <c r="CV125" s="217">
        <v>0</v>
      </c>
      <c r="CW125" s="13">
        <f t="shared" si="229"/>
        <v>0</v>
      </c>
      <c r="CX125" s="13">
        <f t="shared" si="230"/>
        <v>0</v>
      </c>
      <c r="CY125" s="217">
        <v>0</v>
      </c>
      <c r="CZ125" s="13">
        <f t="shared" si="231"/>
        <v>0</v>
      </c>
      <c r="DA125" s="13">
        <f t="shared" si="232"/>
        <v>0</v>
      </c>
      <c r="DB125" s="217">
        <v>0</v>
      </c>
      <c r="DC125" s="13">
        <f t="shared" si="233"/>
        <v>0</v>
      </c>
      <c r="DD125" s="13">
        <f t="shared" si="234"/>
        <v>0</v>
      </c>
      <c r="DE125" s="217">
        <v>0</v>
      </c>
      <c r="DF125" s="13">
        <f t="shared" si="235"/>
        <v>0</v>
      </c>
      <c r="DG125" s="13">
        <f t="shared" si="236"/>
        <v>0</v>
      </c>
      <c r="DH125" s="217">
        <v>4.8611111111111112E-2</v>
      </c>
      <c r="DI125" s="13">
        <f t="shared" si="237"/>
        <v>1</v>
      </c>
      <c r="DJ125" s="13">
        <f t="shared" si="238"/>
        <v>10</v>
      </c>
      <c r="DK125" s="217">
        <v>0</v>
      </c>
      <c r="DL125" s="35">
        <f t="shared" si="239"/>
        <v>0</v>
      </c>
      <c r="DM125" s="61">
        <f t="shared" si="240"/>
        <v>0</v>
      </c>
      <c r="DN125" s="66">
        <f t="shared" si="314"/>
        <v>430159.21000000014</v>
      </c>
      <c r="DO125" s="74">
        <f t="shared" si="321"/>
        <v>7017</v>
      </c>
      <c r="DP125" s="66">
        <f t="shared" si="262"/>
        <v>61.83050847457627</v>
      </c>
      <c r="DQ125" s="63">
        <f t="shared" si="313"/>
        <v>61.302438363973231</v>
      </c>
      <c r="DR125" s="66" t="e">
        <f t="shared" si="318"/>
        <v>#NUM!</v>
      </c>
      <c r="DS125" s="96" t="e">
        <f t="shared" si="315"/>
        <v>#NUM!</v>
      </c>
      <c r="DT125" s="66" t="e">
        <f t="shared" si="316"/>
        <v>#NUM!</v>
      </c>
      <c r="DU125" s="66" t="e">
        <f t="shared" si="317"/>
        <v>#NUM!</v>
      </c>
      <c r="DV125" s="422"/>
      <c r="DW125" s="66">
        <f t="shared" si="254"/>
        <v>0</v>
      </c>
      <c r="DX125" s="66"/>
      <c r="DY125" s="66">
        <f t="shared" si="245"/>
        <v>0</v>
      </c>
      <c r="DZ125" s="66">
        <f t="shared" si="242"/>
        <v>0</v>
      </c>
      <c r="EA125" s="66"/>
      <c r="EB125" s="66">
        <f t="shared" si="247"/>
        <v>0</v>
      </c>
      <c r="EC125" s="12"/>
      <c r="ED125" s="12"/>
      <c r="EE125" s="12"/>
      <c r="EF125" s="12"/>
      <c r="EG125" s="12"/>
      <c r="EH125" s="12"/>
      <c r="EI125" s="12"/>
      <c r="EJ125" s="12"/>
      <c r="EK125" s="12"/>
      <c r="EL125" s="12"/>
      <c r="EM125" s="12"/>
      <c r="EN125" s="66"/>
      <c r="EO125" s="66"/>
      <c r="EP125" s="66"/>
      <c r="EQ125" s="66"/>
      <c r="ER125" s="66"/>
      <c r="ES125" s="66"/>
      <c r="ET125" s="66"/>
      <c r="EU125" s="66"/>
      <c r="EV125" s="66"/>
      <c r="EW125" s="66"/>
      <c r="EX125" s="66"/>
      <c r="EY125" s="66"/>
      <c r="EZ125" s="66"/>
      <c r="FA125" s="66"/>
      <c r="FB125" s="66"/>
      <c r="FC125" s="66"/>
      <c r="FD125" s="66"/>
      <c r="FE125" s="62"/>
      <c r="FF125" s="62"/>
      <c r="FG125" s="62"/>
      <c r="FH125" s="62"/>
      <c r="FI125" s="62"/>
    </row>
    <row r="126" spans="1:165" s="221" customFormat="1" ht="30">
      <c r="A126" s="199">
        <v>125</v>
      </c>
      <c r="B126" s="212">
        <v>11</v>
      </c>
      <c r="C126" s="213">
        <v>40759</v>
      </c>
      <c r="D126" s="214">
        <f t="shared" si="175"/>
        <v>8</v>
      </c>
      <c r="E126" s="215" t="s">
        <v>39</v>
      </c>
      <c r="F126" s="212">
        <v>6</v>
      </c>
      <c r="G126" s="216" t="s">
        <v>38</v>
      </c>
      <c r="H126" s="216" t="s">
        <v>420</v>
      </c>
      <c r="I126" s="216" t="s">
        <v>418</v>
      </c>
      <c r="J126" s="217">
        <v>0.25694444444444448</v>
      </c>
      <c r="K126" s="218">
        <v>3749</v>
      </c>
      <c r="L126" s="216" t="s">
        <v>299</v>
      </c>
      <c r="M126" s="212">
        <v>59</v>
      </c>
      <c r="N126" s="212">
        <v>0</v>
      </c>
      <c r="O126" s="216" t="s">
        <v>260</v>
      </c>
      <c r="P126" s="217">
        <v>0.25694444444444448</v>
      </c>
      <c r="Q126" s="217">
        <v>0.25694444444444448</v>
      </c>
      <c r="R126" s="12">
        <f t="shared" si="176"/>
        <v>0</v>
      </c>
      <c r="S126" s="13">
        <f t="shared" si="177"/>
        <v>0</v>
      </c>
      <c r="T126" s="13">
        <f t="shared" si="178"/>
        <v>0</v>
      </c>
      <c r="U126" s="217">
        <v>0.2638888888888889</v>
      </c>
      <c r="V126" s="12">
        <f t="shared" si="179"/>
        <v>6.9444444444444198E-3</v>
      </c>
      <c r="W126" s="13">
        <f t="shared" si="180"/>
        <v>0</v>
      </c>
      <c r="X126" s="13">
        <f t="shared" si="181"/>
        <v>10</v>
      </c>
      <c r="Y126" s="217">
        <v>0.2673611111111111</v>
      </c>
      <c r="Z126" s="12">
        <f t="shared" si="182"/>
        <v>3.4722222222222099E-3</v>
      </c>
      <c r="AA126" s="13">
        <f t="shared" si="183"/>
        <v>0</v>
      </c>
      <c r="AB126" s="13">
        <f t="shared" si="184"/>
        <v>5</v>
      </c>
      <c r="AC126" s="217">
        <v>0.29166666666666669</v>
      </c>
      <c r="AD126" s="12">
        <f t="shared" si="185"/>
        <v>2.430555555555558E-2</v>
      </c>
      <c r="AE126" s="13">
        <f t="shared" si="186"/>
        <v>0</v>
      </c>
      <c r="AF126" s="13">
        <f t="shared" si="187"/>
        <v>35</v>
      </c>
      <c r="AG126" s="217">
        <v>0.29166666666666669</v>
      </c>
      <c r="AH126" s="217">
        <v>0.3298611111111111</v>
      </c>
      <c r="AI126" s="12">
        <f t="shared" si="188"/>
        <v>3.819444444444442E-2</v>
      </c>
      <c r="AJ126" s="90">
        <f t="shared" si="189"/>
        <v>0</v>
      </c>
      <c r="AK126" s="90">
        <f t="shared" si="190"/>
        <v>55</v>
      </c>
      <c r="AL126" s="217">
        <v>0.29166666666666669</v>
      </c>
      <c r="AM126" s="217">
        <v>0.3298611111111111</v>
      </c>
      <c r="AN126" s="12">
        <f t="shared" si="191"/>
        <v>3.819444444444442E-2</v>
      </c>
      <c r="AO126" s="13">
        <f t="shared" si="192"/>
        <v>0</v>
      </c>
      <c r="AP126" s="13">
        <f t="shared" si="193"/>
        <v>55</v>
      </c>
      <c r="AQ126" s="217">
        <v>0.33333333333333331</v>
      </c>
      <c r="AR126" s="12">
        <f t="shared" si="194"/>
        <v>3.4722222222222099E-3</v>
      </c>
      <c r="AS126" s="90">
        <f t="shared" si="195"/>
        <v>0</v>
      </c>
      <c r="AT126" s="13">
        <f t="shared" si="196"/>
        <v>5</v>
      </c>
      <c r="AU126" s="217">
        <v>0.33333333333333331</v>
      </c>
      <c r="AV126" s="12">
        <f t="shared" si="197"/>
        <v>0</v>
      </c>
      <c r="AW126" s="13">
        <f t="shared" si="198"/>
        <v>0</v>
      </c>
      <c r="AX126" s="13">
        <f t="shared" si="199"/>
        <v>0</v>
      </c>
      <c r="AY126" s="217">
        <v>0.55138888888888882</v>
      </c>
      <c r="AZ126" s="12">
        <f t="shared" si="200"/>
        <v>0.2180555555555555</v>
      </c>
      <c r="BA126" s="90">
        <f t="shared" si="201"/>
        <v>5</v>
      </c>
      <c r="BB126" s="90">
        <f t="shared" si="202"/>
        <v>14</v>
      </c>
      <c r="BC126" s="217">
        <v>0.55138888888888882</v>
      </c>
      <c r="BD126" s="217">
        <v>0.55138888888888882</v>
      </c>
      <c r="BE126" s="12">
        <f t="shared" si="203"/>
        <v>0</v>
      </c>
      <c r="BF126" s="13">
        <f t="shared" si="204"/>
        <v>0</v>
      </c>
      <c r="BG126" s="13">
        <f t="shared" si="205"/>
        <v>0</v>
      </c>
      <c r="BH126" s="217">
        <v>0.55138888888888882</v>
      </c>
      <c r="BI126" s="217">
        <v>0.55138888888888882</v>
      </c>
      <c r="BJ126" s="220"/>
      <c r="BK126" s="69">
        <f t="shared" si="334"/>
        <v>0</v>
      </c>
      <c r="BL126" s="13">
        <f t="shared" si="319"/>
        <v>0</v>
      </c>
      <c r="BM126" s="13">
        <f t="shared" si="320"/>
        <v>0</v>
      </c>
      <c r="BN126" s="217">
        <v>0.55902777777777779</v>
      </c>
      <c r="BO126" s="12">
        <f t="shared" si="206"/>
        <v>7.6388888888889728E-3</v>
      </c>
      <c r="BP126" s="90">
        <f t="shared" si="207"/>
        <v>0</v>
      </c>
      <c r="BQ126" s="90">
        <f t="shared" si="208"/>
        <v>11</v>
      </c>
      <c r="BR126" s="217">
        <v>0.5625</v>
      </c>
      <c r="BS126" s="12">
        <f t="shared" si="209"/>
        <v>3.4722222222222099E-3</v>
      </c>
      <c r="BT126" s="90">
        <f t="shared" si="210"/>
        <v>0</v>
      </c>
      <c r="BU126" s="90">
        <f t="shared" si="211"/>
        <v>5</v>
      </c>
      <c r="BV126" s="217">
        <v>0.5625</v>
      </c>
      <c r="BW126" s="217">
        <v>0.56597222222222221</v>
      </c>
      <c r="BX126" s="12">
        <f t="shared" si="212"/>
        <v>3.4722222222222099E-3</v>
      </c>
      <c r="BY126" s="13">
        <f t="shared" si="213"/>
        <v>0</v>
      </c>
      <c r="BZ126" s="13">
        <f t="shared" si="214"/>
        <v>5</v>
      </c>
      <c r="CA126" s="12">
        <f t="shared" si="215"/>
        <v>0.30902777777777773</v>
      </c>
      <c r="CB126" s="13">
        <f t="shared" si="216"/>
        <v>7</v>
      </c>
      <c r="CC126" s="13">
        <f t="shared" si="217"/>
        <v>25</v>
      </c>
      <c r="CD126" s="12">
        <f t="shared" si="333"/>
        <v>3.8888888888888973E-2</v>
      </c>
      <c r="CE126" s="13">
        <f t="shared" si="218"/>
        <v>0</v>
      </c>
      <c r="CF126" s="13">
        <f t="shared" si="219"/>
        <v>56</v>
      </c>
      <c r="CG126" s="12">
        <f t="shared" si="252"/>
        <v>3.819444444444442E-2</v>
      </c>
      <c r="CH126" s="13">
        <f t="shared" si="220"/>
        <v>0</v>
      </c>
      <c r="CI126" s="13">
        <f t="shared" si="221"/>
        <v>55</v>
      </c>
      <c r="CJ126" s="12">
        <f t="shared" si="253"/>
        <v>0.2180555555555555</v>
      </c>
      <c r="CK126" s="13">
        <f t="shared" si="222"/>
        <v>5</v>
      </c>
      <c r="CL126" s="13">
        <f t="shared" si="223"/>
        <v>14</v>
      </c>
      <c r="CM126" s="69">
        <f t="shared" si="335"/>
        <v>0</v>
      </c>
      <c r="CN126" s="70">
        <f t="shared" si="336"/>
        <v>0</v>
      </c>
      <c r="CO126" s="13">
        <f t="shared" si="337"/>
        <v>0</v>
      </c>
      <c r="CP126" s="12">
        <f t="shared" si="224"/>
        <v>0.16458333333333328</v>
      </c>
      <c r="CQ126" s="13">
        <f t="shared" si="225"/>
        <v>3</v>
      </c>
      <c r="CR126" s="13">
        <f t="shared" si="226"/>
        <v>57</v>
      </c>
      <c r="CS126" s="217">
        <v>0</v>
      </c>
      <c r="CT126" s="13">
        <f t="shared" si="227"/>
        <v>0</v>
      </c>
      <c r="CU126" s="13">
        <f t="shared" si="228"/>
        <v>0</v>
      </c>
      <c r="CV126" s="217">
        <v>0</v>
      </c>
      <c r="CW126" s="13">
        <f t="shared" si="229"/>
        <v>0</v>
      </c>
      <c r="CX126" s="13">
        <f t="shared" si="230"/>
        <v>0</v>
      </c>
      <c r="CY126" s="217">
        <v>2.9166666666666664E-2</v>
      </c>
      <c r="CZ126" s="13">
        <f t="shared" si="231"/>
        <v>0</v>
      </c>
      <c r="DA126" s="13">
        <f t="shared" si="232"/>
        <v>42</v>
      </c>
      <c r="DB126" s="217">
        <v>0</v>
      </c>
      <c r="DC126" s="13">
        <f t="shared" si="233"/>
        <v>0</v>
      </c>
      <c r="DD126" s="13">
        <f t="shared" si="234"/>
        <v>0</v>
      </c>
      <c r="DE126" s="217">
        <v>8.3333333333333332E-3</v>
      </c>
      <c r="DF126" s="13">
        <f t="shared" si="235"/>
        <v>0</v>
      </c>
      <c r="DG126" s="13">
        <f t="shared" si="236"/>
        <v>12</v>
      </c>
      <c r="DH126" s="217">
        <v>1.5972222222222224E-2</v>
      </c>
      <c r="DI126" s="13">
        <f t="shared" si="237"/>
        <v>0</v>
      </c>
      <c r="DJ126" s="13">
        <f t="shared" si="238"/>
        <v>23</v>
      </c>
      <c r="DK126" s="217">
        <v>0</v>
      </c>
      <c r="DL126" s="35">
        <f t="shared" si="239"/>
        <v>0</v>
      </c>
      <c r="DM126" s="61">
        <f t="shared" si="240"/>
        <v>0</v>
      </c>
      <c r="DN126" s="66">
        <f t="shared" si="314"/>
        <v>433908.21000000014</v>
      </c>
      <c r="DO126" s="74">
        <f>DO125+M126</f>
        <v>7076</v>
      </c>
      <c r="DP126" s="66">
        <f t="shared" si="262"/>
        <v>63.542372881355931</v>
      </c>
      <c r="DQ126" s="63">
        <f t="shared" ref="DQ126:DQ189" si="338">DN126/DO126</f>
        <v>61.32111503674394</v>
      </c>
      <c r="DR126" s="66" t="e">
        <f t="shared" si="318"/>
        <v>#NUM!</v>
      </c>
      <c r="DS126" s="96" t="e">
        <f t="shared" si="315"/>
        <v>#NUM!</v>
      </c>
      <c r="DT126" s="66" t="e">
        <f t="shared" si="316"/>
        <v>#NUM!</v>
      </c>
      <c r="DU126" s="66" t="e">
        <f t="shared" si="317"/>
        <v>#NUM!</v>
      </c>
      <c r="DV126" s="422"/>
      <c r="DW126" s="66">
        <f t="shared" si="254"/>
        <v>0</v>
      </c>
      <c r="DX126" s="66"/>
      <c r="DY126" s="66">
        <f t="shared" si="245"/>
        <v>0</v>
      </c>
      <c r="DZ126" s="66">
        <f t="shared" si="242"/>
        <v>0</v>
      </c>
      <c r="EA126" s="66"/>
      <c r="EB126" s="66">
        <f t="shared" si="247"/>
        <v>0</v>
      </c>
      <c r="EC126" s="12"/>
      <c r="ED126" s="12"/>
      <c r="EE126" s="12"/>
      <c r="EF126" s="12"/>
      <c r="EG126" s="12"/>
      <c r="EH126" s="12"/>
      <c r="EI126" s="12"/>
      <c r="EJ126" s="12"/>
      <c r="EK126" s="12"/>
      <c r="EL126" s="12"/>
      <c r="EM126" s="12"/>
      <c r="EN126" s="66"/>
      <c r="EO126" s="66"/>
      <c r="EP126" s="66"/>
      <c r="EQ126" s="66"/>
      <c r="ER126" s="66"/>
      <c r="ES126" s="66"/>
      <c r="ET126" s="66"/>
      <c r="EU126" s="66"/>
      <c r="EV126" s="66"/>
      <c r="EW126" s="66"/>
      <c r="EX126" s="66"/>
      <c r="EY126" s="66"/>
      <c r="EZ126" s="66"/>
      <c r="FA126" s="66"/>
      <c r="FB126" s="66"/>
      <c r="FC126" s="66"/>
      <c r="FD126" s="66"/>
      <c r="FE126" s="62"/>
      <c r="FF126" s="62"/>
      <c r="FG126" s="62"/>
      <c r="FH126" s="62"/>
      <c r="FI126" s="62"/>
    </row>
    <row r="127" spans="1:165" s="221" customFormat="1">
      <c r="A127" s="175">
        <v>126</v>
      </c>
      <c r="B127" s="212">
        <v>12</v>
      </c>
      <c r="C127" s="213">
        <v>40759</v>
      </c>
      <c r="D127" s="214">
        <f t="shared" si="175"/>
        <v>8</v>
      </c>
      <c r="E127" s="215" t="s">
        <v>300</v>
      </c>
      <c r="F127" s="212">
        <v>1</v>
      </c>
      <c r="G127" s="216" t="s">
        <v>302</v>
      </c>
      <c r="H127" s="216" t="s">
        <v>288</v>
      </c>
      <c r="I127" s="216" t="s">
        <v>272</v>
      </c>
      <c r="J127" s="217">
        <v>0.45833333333333331</v>
      </c>
      <c r="K127" s="218">
        <v>3587</v>
      </c>
      <c r="L127" s="216" t="s">
        <v>34</v>
      </c>
      <c r="M127" s="212">
        <v>58</v>
      </c>
      <c r="N127" s="212">
        <v>1</v>
      </c>
      <c r="O127" s="216" t="s">
        <v>182</v>
      </c>
      <c r="P127" s="217">
        <v>0.45833333333333331</v>
      </c>
      <c r="Q127" s="217">
        <v>0.45833333333333331</v>
      </c>
      <c r="R127" s="12">
        <f t="shared" si="176"/>
        <v>0</v>
      </c>
      <c r="S127" s="13">
        <f t="shared" si="177"/>
        <v>0</v>
      </c>
      <c r="T127" s="13">
        <f t="shared" si="178"/>
        <v>0</v>
      </c>
      <c r="U127" s="217">
        <v>0.47916666666666669</v>
      </c>
      <c r="V127" s="12">
        <f t="shared" si="179"/>
        <v>2.083333333333337E-2</v>
      </c>
      <c r="W127" s="13">
        <f t="shared" si="180"/>
        <v>0</v>
      </c>
      <c r="X127" s="13">
        <f t="shared" si="181"/>
        <v>30</v>
      </c>
      <c r="Y127" s="217">
        <v>0.48958333333333331</v>
      </c>
      <c r="Z127" s="12">
        <f t="shared" si="182"/>
        <v>1.041666666666663E-2</v>
      </c>
      <c r="AA127" s="13">
        <f t="shared" si="183"/>
        <v>0</v>
      </c>
      <c r="AB127" s="13">
        <f t="shared" si="184"/>
        <v>15</v>
      </c>
      <c r="AC127" s="217">
        <v>0.5</v>
      </c>
      <c r="AD127" s="12">
        <f t="shared" si="185"/>
        <v>1.0416666666666685E-2</v>
      </c>
      <c r="AE127" s="13">
        <f t="shared" si="186"/>
        <v>0</v>
      </c>
      <c r="AF127" s="13">
        <f t="shared" si="187"/>
        <v>15</v>
      </c>
      <c r="AG127" s="217">
        <v>0.5</v>
      </c>
      <c r="AH127" s="217">
        <v>0.57638888888888895</v>
      </c>
      <c r="AI127" s="12">
        <f t="shared" si="188"/>
        <v>7.6388888888888951E-2</v>
      </c>
      <c r="AJ127" s="90">
        <f t="shared" si="189"/>
        <v>1</v>
      </c>
      <c r="AK127" s="90">
        <f t="shared" si="190"/>
        <v>50</v>
      </c>
      <c r="AL127" s="217">
        <v>0.5</v>
      </c>
      <c r="AM127" s="217">
        <v>0.57638888888888895</v>
      </c>
      <c r="AN127" s="12">
        <f t="shared" si="191"/>
        <v>7.6388888888888951E-2</v>
      </c>
      <c r="AO127" s="13">
        <f t="shared" si="192"/>
        <v>1</v>
      </c>
      <c r="AP127" s="13">
        <f t="shared" si="193"/>
        <v>50</v>
      </c>
      <c r="AQ127" s="217">
        <v>0.57638888888888895</v>
      </c>
      <c r="AR127" s="12">
        <f t="shared" si="194"/>
        <v>0</v>
      </c>
      <c r="AS127" s="90">
        <f t="shared" si="195"/>
        <v>0</v>
      </c>
      <c r="AT127" s="13">
        <f t="shared" si="196"/>
        <v>0</v>
      </c>
      <c r="AU127" s="217">
        <v>0.67152777777777783</v>
      </c>
      <c r="AV127" s="12">
        <f t="shared" si="197"/>
        <v>9.5138888888888884E-2</v>
      </c>
      <c r="AW127" s="13">
        <f t="shared" si="198"/>
        <v>2</v>
      </c>
      <c r="AX127" s="13">
        <f t="shared" si="199"/>
        <v>17</v>
      </c>
      <c r="AY127" s="217">
        <v>0.77847222222222223</v>
      </c>
      <c r="AZ127" s="12">
        <f t="shared" si="200"/>
        <v>0.1069444444444444</v>
      </c>
      <c r="BA127" s="90">
        <f t="shared" si="201"/>
        <v>2</v>
      </c>
      <c r="BB127" s="90">
        <f t="shared" si="202"/>
        <v>34</v>
      </c>
      <c r="BC127" s="217">
        <v>0.77847222222222223</v>
      </c>
      <c r="BD127" s="217">
        <v>0.77847222222222223</v>
      </c>
      <c r="BE127" s="12">
        <f t="shared" si="203"/>
        <v>0</v>
      </c>
      <c r="BF127" s="13">
        <f t="shared" si="204"/>
        <v>0</v>
      </c>
      <c r="BG127" s="13">
        <f t="shared" si="205"/>
        <v>0</v>
      </c>
      <c r="BH127" s="217">
        <v>0.77847222222222223</v>
      </c>
      <c r="BI127" s="217">
        <v>0.77847222222222223</v>
      </c>
      <c r="BJ127" s="220"/>
      <c r="BK127" s="69">
        <f t="shared" si="334"/>
        <v>0</v>
      </c>
      <c r="BL127" s="13">
        <f t="shared" si="319"/>
        <v>0</v>
      </c>
      <c r="BM127" s="13">
        <f t="shared" si="320"/>
        <v>0</v>
      </c>
      <c r="BN127" s="217">
        <v>0.78333333333333333</v>
      </c>
      <c r="BO127" s="12">
        <f t="shared" si="206"/>
        <v>4.8611111111110938E-3</v>
      </c>
      <c r="BP127" s="90">
        <f t="shared" si="207"/>
        <v>0</v>
      </c>
      <c r="BQ127" s="90">
        <f t="shared" si="208"/>
        <v>7</v>
      </c>
      <c r="BR127" s="217">
        <v>0.78819444444444453</v>
      </c>
      <c r="BS127" s="12">
        <f t="shared" si="209"/>
        <v>4.8611111111112049E-3</v>
      </c>
      <c r="BT127" s="90">
        <f t="shared" si="210"/>
        <v>0</v>
      </c>
      <c r="BU127" s="90">
        <f t="shared" si="211"/>
        <v>7</v>
      </c>
      <c r="BV127" s="217">
        <v>0.78819444444444453</v>
      </c>
      <c r="BW127" s="217">
        <v>0.79166666666666663</v>
      </c>
      <c r="BX127" s="12">
        <f t="shared" si="212"/>
        <v>3.4722222222220989E-3</v>
      </c>
      <c r="BY127" s="13">
        <f t="shared" si="213"/>
        <v>0</v>
      </c>
      <c r="BZ127" s="13">
        <f t="shared" si="214"/>
        <v>5</v>
      </c>
      <c r="CA127" s="12">
        <f t="shared" si="215"/>
        <v>0.33333333333333331</v>
      </c>
      <c r="CB127" s="13">
        <f t="shared" si="216"/>
        <v>8</v>
      </c>
      <c r="CC127" s="13">
        <f t="shared" si="217"/>
        <v>0</v>
      </c>
      <c r="CD127" s="12">
        <f t="shared" si="333"/>
        <v>2.0138888888888984E-2</v>
      </c>
      <c r="CE127" s="13">
        <f t="shared" si="218"/>
        <v>0</v>
      </c>
      <c r="CF127" s="13">
        <f t="shared" si="219"/>
        <v>29</v>
      </c>
      <c r="CG127" s="12">
        <f t="shared" si="252"/>
        <v>7.6388888888888951E-2</v>
      </c>
      <c r="CH127" s="13">
        <f t="shared" si="220"/>
        <v>1</v>
      </c>
      <c r="CI127" s="13">
        <f t="shared" si="221"/>
        <v>50</v>
      </c>
      <c r="CJ127" s="12">
        <f t="shared" si="253"/>
        <v>0.1069444444444444</v>
      </c>
      <c r="CK127" s="13">
        <f t="shared" si="222"/>
        <v>2</v>
      </c>
      <c r="CL127" s="13">
        <f t="shared" si="223"/>
        <v>34</v>
      </c>
      <c r="CM127" s="69">
        <f t="shared" si="335"/>
        <v>0</v>
      </c>
      <c r="CN127" s="70">
        <f t="shared" si="336"/>
        <v>0</v>
      </c>
      <c r="CO127" s="13">
        <f t="shared" si="337"/>
        <v>0</v>
      </c>
      <c r="CP127" s="12">
        <f t="shared" si="224"/>
        <v>5.6249999999999953E-2</v>
      </c>
      <c r="CQ127" s="13">
        <f t="shared" si="225"/>
        <v>1</v>
      </c>
      <c r="CR127" s="13">
        <f t="shared" si="226"/>
        <v>21</v>
      </c>
      <c r="CS127" s="217">
        <v>0</v>
      </c>
      <c r="CT127" s="13">
        <f t="shared" si="227"/>
        <v>0</v>
      </c>
      <c r="CU127" s="13">
        <f t="shared" si="228"/>
        <v>0</v>
      </c>
      <c r="CV127" s="217">
        <v>4.8611111111111112E-3</v>
      </c>
      <c r="CW127" s="13">
        <f t="shared" si="229"/>
        <v>0</v>
      </c>
      <c r="CX127" s="13">
        <f t="shared" si="230"/>
        <v>7</v>
      </c>
      <c r="CY127" s="217">
        <v>0</v>
      </c>
      <c r="CZ127" s="13">
        <f t="shared" si="231"/>
        <v>0</v>
      </c>
      <c r="DA127" s="13">
        <f t="shared" si="232"/>
        <v>0</v>
      </c>
      <c r="DB127" s="217">
        <v>0</v>
      </c>
      <c r="DC127" s="13">
        <f t="shared" si="233"/>
        <v>0</v>
      </c>
      <c r="DD127" s="13">
        <f t="shared" si="234"/>
        <v>0</v>
      </c>
      <c r="DE127" s="217">
        <v>0</v>
      </c>
      <c r="DF127" s="13">
        <f t="shared" si="235"/>
        <v>0</v>
      </c>
      <c r="DG127" s="13">
        <f t="shared" si="236"/>
        <v>0</v>
      </c>
      <c r="DH127" s="217">
        <v>4.5833333333333337E-2</v>
      </c>
      <c r="DI127" s="13">
        <f t="shared" si="237"/>
        <v>1</v>
      </c>
      <c r="DJ127" s="13">
        <f t="shared" si="238"/>
        <v>6</v>
      </c>
      <c r="DK127" s="217">
        <v>0</v>
      </c>
      <c r="DL127" s="35">
        <f t="shared" si="239"/>
        <v>0</v>
      </c>
      <c r="DM127" s="61">
        <f t="shared" si="240"/>
        <v>0</v>
      </c>
      <c r="DN127" s="66">
        <f t="shared" si="314"/>
        <v>437495.21000000014</v>
      </c>
      <c r="DO127" s="74">
        <f>DO126+M127</f>
        <v>7134</v>
      </c>
      <c r="DP127" s="66">
        <f t="shared" si="262"/>
        <v>61.844827586206897</v>
      </c>
      <c r="DQ127" s="63">
        <f t="shared" si="338"/>
        <v>61.325372862349333</v>
      </c>
      <c r="DR127" s="66" t="e">
        <f t="shared" si="318"/>
        <v>#NUM!</v>
      </c>
      <c r="DS127" s="96" t="e">
        <f t="shared" si="315"/>
        <v>#NUM!</v>
      </c>
      <c r="DT127" s="66" t="e">
        <f t="shared" si="316"/>
        <v>#NUM!</v>
      </c>
      <c r="DU127" s="66" t="e">
        <f t="shared" si="317"/>
        <v>#NUM!</v>
      </c>
      <c r="DV127" s="422"/>
      <c r="DW127" s="66">
        <f t="shared" si="254"/>
        <v>0</v>
      </c>
      <c r="DX127" s="66"/>
      <c r="DY127" s="66">
        <f t="shared" si="245"/>
        <v>0</v>
      </c>
      <c r="DZ127" s="66">
        <f t="shared" si="242"/>
        <v>0</v>
      </c>
      <c r="EA127" s="66"/>
      <c r="EB127" s="66">
        <f t="shared" si="247"/>
        <v>0</v>
      </c>
      <c r="EC127" s="12"/>
      <c r="ED127" s="12"/>
      <c r="EE127" s="12"/>
      <c r="EF127" s="12"/>
      <c r="EG127" s="12"/>
      <c r="EH127" s="12"/>
      <c r="EI127" s="12"/>
      <c r="EJ127" s="12"/>
      <c r="EK127" s="12"/>
      <c r="EL127" s="12"/>
      <c r="EM127" s="12"/>
      <c r="EN127" s="66"/>
      <c r="EO127" s="66"/>
      <c r="EP127" s="66"/>
      <c r="EQ127" s="66"/>
      <c r="ER127" s="66"/>
      <c r="ES127" s="66"/>
      <c r="ET127" s="66"/>
      <c r="EU127" s="66"/>
      <c r="EV127" s="66"/>
      <c r="EW127" s="66"/>
      <c r="EX127" s="66"/>
      <c r="EY127" s="66"/>
      <c r="EZ127" s="66"/>
      <c r="FA127" s="66"/>
      <c r="FB127" s="66"/>
      <c r="FC127" s="66"/>
      <c r="FD127" s="66"/>
      <c r="FE127" s="62"/>
      <c r="FF127" s="62"/>
      <c r="FG127" s="62"/>
      <c r="FH127" s="62"/>
      <c r="FI127" s="62"/>
    </row>
    <row r="128" spans="1:165" s="221" customFormat="1" ht="30">
      <c r="A128" s="175">
        <v>127</v>
      </c>
      <c r="B128" s="212">
        <v>13</v>
      </c>
      <c r="C128" s="213">
        <v>40760</v>
      </c>
      <c r="D128" s="214">
        <f t="shared" si="175"/>
        <v>8</v>
      </c>
      <c r="E128" s="215" t="s">
        <v>39</v>
      </c>
      <c r="F128" s="212">
        <v>7</v>
      </c>
      <c r="G128" s="216" t="s">
        <v>38</v>
      </c>
      <c r="H128" s="216" t="s">
        <v>425</v>
      </c>
      <c r="I128" s="216" t="s">
        <v>426</v>
      </c>
      <c r="J128" s="217">
        <v>9.7222222222222224E-2</v>
      </c>
      <c r="K128" s="218">
        <v>3706.58</v>
      </c>
      <c r="L128" s="216" t="s">
        <v>299</v>
      </c>
      <c r="M128" s="212">
        <v>59</v>
      </c>
      <c r="N128" s="212">
        <v>0</v>
      </c>
      <c r="O128" s="216"/>
      <c r="P128" s="217">
        <v>9.7222222222222224E-2</v>
      </c>
      <c r="Q128" s="217">
        <v>9.7222222222222224E-2</v>
      </c>
      <c r="R128" s="12">
        <f t="shared" si="176"/>
        <v>0</v>
      </c>
      <c r="S128" s="13">
        <f t="shared" si="177"/>
        <v>0</v>
      </c>
      <c r="T128" s="13">
        <f t="shared" si="178"/>
        <v>0</v>
      </c>
      <c r="U128" s="217">
        <v>0.125</v>
      </c>
      <c r="V128" s="12">
        <f t="shared" si="179"/>
        <v>2.7777777777777776E-2</v>
      </c>
      <c r="W128" s="13">
        <f t="shared" si="180"/>
        <v>0</v>
      </c>
      <c r="X128" s="13">
        <f t="shared" si="181"/>
        <v>40</v>
      </c>
      <c r="Y128" s="217">
        <v>0.12847222222222224</v>
      </c>
      <c r="Z128" s="12">
        <f t="shared" si="182"/>
        <v>3.4722222222222376E-3</v>
      </c>
      <c r="AA128" s="13">
        <f t="shared" si="183"/>
        <v>0</v>
      </c>
      <c r="AB128" s="13">
        <f t="shared" si="184"/>
        <v>5</v>
      </c>
      <c r="AC128" s="217">
        <v>0.1423611111111111</v>
      </c>
      <c r="AD128" s="12">
        <f t="shared" si="185"/>
        <v>1.3888888888888867E-2</v>
      </c>
      <c r="AE128" s="13">
        <f t="shared" si="186"/>
        <v>0</v>
      </c>
      <c r="AF128" s="13">
        <f t="shared" si="187"/>
        <v>20</v>
      </c>
      <c r="AG128" s="217">
        <v>0.1423611111111111</v>
      </c>
      <c r="AH128" s="217">
        <v>0.17222222222222225</v>
      </c>
      <c r="AI128" s="12">
        <f t="shared" si="188"/>
        <v>2.9861111111111144E-2</v>
      </c>
      <c r="AJ128" s="90">
        <f t="shared" si="189"/>
        <v>0</v>
      </c>
      <c r="AK128" s="90">
        <f t="shared" si="190"/>
        <v>43</v>
      </c>
      <c r="AL128" s="217">
        <v>0.1423611111111111</v>
      </c>
      <c r="AM128" s="217">
        <v>0.17222222222222225</v>
      </c>
      <c r="AN128" s="12">
        <f t="shared" si="191"/>
        <v>2.9861111111111144E-2</v>
      </c>
      <c r="AO128" s="13">
        <f t="shared" si="192"/>
        <v>0</v>
      </c>
      <c r="AP128" s="13">
        <f t="shared" si="193"/>
        <v>43</v>
      </c>
      <c r="AQ128" s="217">
        <v>0.17222222222222225</v>
      </c>
      <c r="AR128" s="12">
        <f t="shared" si="194"/>
        <v>0</v>
      </c>
      <c r="AS128" s="90">
        <f t="shared" si="195"/>
        <v>0</v>
      </c>
      <c r="AT128" s="13">
        <f t="shared" si="196"/>
        <v>0</v>
      </c>
      <c r="AU128" s="217">
        <v>0.17291666666666669</v>
      </c>
      <c r="AV128" s="12">
        <f t="shared" si="197"/>
        <v>6.9444444444444198E-4</v>
      </c>
      <c r="AW128" s="13">
        <f t="shared" si="198"/>
        <v>0</v>
      </c>
      <c r="AX128" s="13">
        <f t="shared" si="199"/>
        <v>1</v>
      </c>
      <c r="AY128" s="217">
        <v>0.30416666666666664</v>
      </c>
      <c r="AZ128" s="12">
        <f t="shared" si="200"/>
        <v>0.13124999999999995</v>
      </c>
      <c r="BA128" s="90">
        <f t="shared" si="201"/>
        <v>3</v>
      </c>
      <c r="BB128" s="90">
        <f t="shared" si="202"/>
        <v>9</v>
      </c>
      <c r="BC128" s="217">
        <v>0.30416666666666664</v>
      </c>
      <c r="BD128" s="217">
        <v>0.30416666666666664</v>
      </c>
      <c r="BE128" s="12">
        <f t="shared" si="203"/>
        <v>0</v>
      </c>
      <c r="BF128" s="13">
        <f t="shared" si="204"/>
        <v>0</v>
      </c>
      <c r="BG128" s="13">
        <f t="shared" si="205"/>
        <v>0</v>
      </c>
      <c r="BH128" s="217">
        <v>0.30416666666666664</v>
      </c>
      <c r="BI128" s="217">
        <v>0.30416666666666664</v>
      </c>
      <c r="BJ128" s="220"/>
      <c r="BK128" s="69">
        <f t="shared" si="334"/>
        <v>0</v>
      </c>
      <c r="BL128" s="13">
        <f t="shared" si="319"/>
        <v>0</v>
      </c>
      <c r="BM128" s="13">
        <f t="shared" si="320"/>
        <v>0</v>
      </c>
      <c r="BN128" s="217">
        <v>0.31319444444444444</v>
      </c>
      <c r="BO128" s="12">
        <f t="shared" si="206"/>
        <v>9.0277777777778012E-3</v>
      </c>
      <c r="BP128" s="90">
        <f t="shared" si="207"/>
        <v>0</v>
      </c>
      <c r="BQ128" s="90">
        <f t="shared" si="208"/>
        <v>13</v>
      </c>
      <c r="BR128" s="217">
        <v>0.31944444444444448</v>
      </c>
      <c r="BS128" s="12">
        <f t="shared" si="209"/>
        <v>6.2500000000000333E-3</v>
      </c>
      <c r="BT128" s="90">
        <f t="shared" si="210"/>
        <v>0</v>
      </c>
      <c r="BU128" s="90">
        <f t="shared" si="211"/>
        <v>9</v>
      </c>
      <c r="BV128" s="217">
        <v>0.31944444444444448</v>
      </c>
      <c r="BW128" s="217">
        <v>0.32291666666666669</v>
      </c>
      <c r="BX128" s="12">
        <f t="shared" si="212"/>
        <v>3.4722222222222099E-3</v>
      </c>
      <c r="BY128" s="13">
        <f t="shared" si="213"/>
        <v>0</v>
      </c>
      <c r="BZ128" s="13">
        <f t="shared" si="214"/>
        <v>5</v>
      </c>
      <c r="CA128" s="12">
        <f t="shared" si="215"/>
        <v>0.22569444444444448</v>
      </c>
      <c r="CB128" s="13">
        <f t="shared" si="216"/>
        <v>5</v>
      </c>
      <c r="CC128" s="13">
        <f t="shared" si="217"/>
        <v>25</v>
      </c>
      <c r="CD128" s="12">
        <f t="shared" si="333"/>
        <v>2.9166666666666702E-2</v>
      </c>
      <c r="CE128" s="13">
        <f t="shared" si="218"/>
        <v>0</v>
      </c>
      <c r="CF128" s="13">
        <f t="shared" si="219"/>
        <v>42</v>
      </c>
      <c r="CG128" s="12">
        <f t="shared" si="252"/>
        <v>2.9861111111111144E-2</v>
      </c>
      <c r="CH128" s="13">
        <f t="shared" si="220"/>
        <v>0</v>
      </c>
      <c r="CI128" s="13">
        <f t="shared" si="221"/>
        <v>43</v>
      </c>
      <c r="CJ128" s="12">
        <f t="shared" si="253"/>
        <v>0.13124999999999995</v>
      </c>
      <c r="CK128" s="13">
        <f t="shared" si="222"/>
        <v>3</v>
      </c>
      <c r="CL128" s="13">
        <f t="shared" si="223"/>
        <v>9</v>
      </c>
      <c r="CM128" s="69">
        <f t="shared" si="335"/>
        <v>0</v>
      </c>
      <c r="CN128" s="70">
        <f t="shared" si="336"/>
        <v>0</v>
      </c>
      <c r="CO128" s="13">
        <f t="shared" si="337"/>
        <v>0</v>
      </c>
      <c r="CP128" s="12">
        <f t="shared" si="224"/>
        <v>0.13124999999999995</v>
      </c>
      <c r="CQ128" s="13">
        <f t="shared" si="225"/>
        <v>3</v>
      </c>
      <c r="CR128" s="13">
        <f t="shared" si="226"/>
        <v>9</v>
      </c>
      <c r="CS128" s="217"/>
      <c r="CT128" s="13">
        <f t="shared" si="227"/>
        <v>0</v>
      </c>
      <c r="CU128" s="13">
        <f t="shared" si="228"/>
        <v>0</v>
      </c>
      <c r="CV128" s="217"/>
      <c r="CW128" s="13">
        <f t="shared" si="229"/>
        <v>0</v>
      </c>
      <c r="CX128" s="13">
        <f t="shared" si="230"/>
        <v>0</v>
      </c>
      <c r="CY128" s="217"/>
      <c r="CZ128" s="13">
        <f t="shared" si="231"/>
        <v>0</v>
      </c>
      <c r="DA128" s="13">
        <f t="shared" si="232"/>
        <v>0</v>
      </c>
      <c r="DB128" s="217"/>
      <c r="DC128" s="13">
        <f t="shared" si="233"/>
        <v>0</v>
      </c>
      <c r="DD128" s="13">
        <f t="shared" si="234"/>
        <v>0</v>
      </c>
      <c r="DE128" s="217"/>
      <c r="DF128" s="13">
        <f t="shared" si="235"/>
        <v>0</v>
      </c>
      <c r="DG128" s="13">
        <f t="shared" si="236"/>
        <v>0</v>
      </c>
      <c r="DH128" s="217"/>
      <c r="DI128" s="13">
        <f t="shared" si="237"/>
        <v>0</v>
      </c>
      <c r="DJ128" s="13">
        <f t="shared" si="238"/>
        <v>0</v>
      </c>
      <c r="DK128" s="217"/>
      <c r="DL128" s="35">
        <f t="shared" si="239"/>
        <v>0</v>
      </c>
      <c r="DM128" s="61">
        <f t="shared" si="240"/>
        <v>0</v>
      </c>
      <c r="DN128" s="66">
        <f t="shared" si="314"/>
        <v>441201.79000000015</v>
      </c>
      <c r="DO128" s="74">
        <f>DO127+M128</f>
        <v>7193</v>
      </c>
      <c r="DP128" s="66">
        <f t="shared" si="262"/>
        <v>62.823389830508475</v>
      </c>
      <c r="DQ128" s="63">
        <f t="shared" si="338"/>
        <v>61.337660225218983</v>
      </c>
      <c r="DR128" s="66" t="e">
        <f t="shared" si="318"/>
        <v>#NUM!</v>
      </c>
      <c r="DS128" s="96" t="e">
        <f t="shared" si="315"/>
        <v>#NUM!</v>
      </c>
      <c r="DT128" s="66" t="e">
        <f t="shared" si="316"/>
        <v>#NUM!</v>
      </c>
      <c r="DU128" s="66" t="e">
        <f t="shared" si="317"/>
        <v>#NUM!</v>
      </c>
      <c r="DV128" s="422"/>
      <c r="DW128" s="66">
        <f t="shared" si="254"/>
        <v>0</v>
      </c>
      <c r="DX128" s="66"/>
      <c r="DY128" s="66">
        <f t="shared" si="245"/>
        <v>0</v>
      </c>
      <c r="DZ128" s="66">
        <f t="shared" si="242"/>
        <v>0</v>
      </c>
      <c r="EA128" s="66"/>
      <c r="EB128" s="66">
        <f t="shared" si="247"/>
        <v>0</v>
      </c>
      <c r="EC128" s="12"/>
      <c r="ED128" s="12"/>
      <c r="EE128" s="12"/>
      <c r="EF128" s="12"/>
      <c r="EG128" s="12"/>
      <c r="EH128" s="12"/>
      <c r="EI128" s="12"/>
      <c r="EJ128" s="12"/>
      <c r="EK128" s="12"/>
      <c r="EL128" s="12"/>
      <c r="EM128" s="12"/>
      <c r="EN128" s="66"/>
      <c r="EO128" s="66"/>
      <c r="EP128" s="66"/>
      <c r="EQ128" s="66"/>
      <c r="ER128" s="66"/>
      <c r="ES128" s="66"/>
      <c r="ET128" s="66"/>
      <c r="EU128" s="66"/>
      <c r="EV128" s="66"/>
      <c r="EW128" s="66"/>
      <c r="EX128" s="66"/>
      <c r="EY128" s="66"/>
      <c r="EZ128" s="66"/>
      <c r="FA128" s="66"/>
      <c r="FB128" s="66"/>
      <c r="FC128" s="66"/>
      <c r="FD128" s="66"/>
      <c r="FE128" s="62"/>
      <c r="FF128" s="62"/>
      <c r="FG128" s="62"/>
      <c r="FH128" s="62"/>
      <c r="FI128" s="62"/>
    </row>
    <row r="129" spans="1:165" s="221" customFormat="1">
      <c r="A129" s="199">
        <v>128</v>
      </c>
      <c r="B129" s="212">
        <v>14</v>
      </c>
      <c r="C129" s="213">
        <v>40760</v>
      </c>
      <c r="D129" s="214">
        <f t="shared" si="175"/>
        <v>8</v>
      </c>
      <c r="E129" s="215" t="s">
        <v>39</v>
      </c>
      <c r="F129" s="212">
        <v>8</v>
      </c>
      <c r="G129" s="216" t="s">
        <v>38</v>
      </c>
      <c r="H129" s="216" t="s">
        <v>419</v>
      </c>
      <c r="I129" s="216" t="s">
        <v>400</v>
      </c>
      <c r="J129" s="217">
        <v>0.19791666666666666</v>
      </c>
      <c r="K129" s="218">
        <v>3652.99</v>
      </c>
      <c r="L129" s="216" t="s">
        <v>33</v>
      </c>
      <c r="M129" s="212">
        <v>59</v>
      </c>
      <c r="N129" s="212">
        <v>0</v>
      </c>
      <c r="O129" s="216"/>
      <c r="P129" s="217">
        <v>0.19791666666666666</v>
      </c>
      <c r="Q129" s="217">
        <v>0.19791666666666666</v>
      </c>
      <c r="R129" s="12">
        <f t="shared" si="176"/>
        <v>0</v>
      </c>
      <c r="S129" s="13">
        <f t="shared" si="177"/>
        <v>0</v>
      </c>
      <c r="T129" s="13">
        <f t="shared" si="178"/>
        <v>0</v>
      </c>
      <c r="U129" s="217">
        <v>0.20486111111111113</v>
      </c>
      <c r="V129" s="12">
        <f t="shared" si="179"/>
        <v>6.9444444444444753E-3</v>
      </c>
      <c r="W129" s="13">
        <f t="shared" si="180"/>
        <v>0</v>
      </c>
      <c r="X129" s="13">
        <f t="shared" si="181"/>
        <v>10</v>
      </c>
      <c r="Y129" s="217">
        <v>0.20833333333333334</v>
      </c>
      <c r="Z129" s="12">
        <f t="shared" si="182"/>
        <v>3.4722222222222099E-3</v>
      </c>
      <c r="AA129" s="13">
        <f t="shared" si="183"/>
        <v>0</v>
      </c>
      <c r="AB129" s="13">
        <f t="shared" si="184"/>
        <v>5</v>
      </c>
      <c r="AC129" s="217">
        <v>0.23263888888888887</v>
      </c>
      <c r="AD129" s="12">
        <f t="shared" si="185"/>
        <v>2.4305555555555525E-2</v>
      </c>
      <c r="AE129" s="13">
        <f t="shared" si="186"/>
        <v>0</v>
      </c>
      <c r="AF129" s="13">
        <f t="shared" si="187"/>
        <v>35</v>
      </c>
      <c r="AG129" s="217">
        <v>0.23263888888888887</v>
      </c>
      <c r="AH129" s="217">
        <v>0.25347222222222221</v>
      </c>
      <c r="AI129" s="12">
        <f t="shared" si="188"/>
        <v>2.0833333333333343E-2</v>
      </c>
      <c r="AJ129" s="90">
        <f t="shared" si="189"/>
        <v>0</v>
      </c>
      <c r="AK129" s="90">
        <f t="shared" si="190"/>
        <v>30</v>
      </c>
      <c r="AL129" s="217">
        <v>0.23263888888888887</v>
      </c>
      <c r="AM129" s="217">
        <v>0.25347222222222221</v>
      </c>
      <c r="AN129" s="12">
        <f t="shared" si="191"/>
        <v>2.0833333333333343E-2</v>
      </c>
      <c r="AO129" s="13">
        <f t="shared" si="192"/>
        <v>0</v>
      </c>
      <c r="AP129" s="13">
        <f t="shared" si="193"/>
        <v>30</v>
      </c>
      <c r="AQ129" s="217">
        <v>0.28125</v>
      </c>
      <c r="AR129" s="12">
        <f t="shared" si="194"/>
        <v>2.777777777777779E-2</v>
      </c>
      <c r="AS129" s="90">
        <f t="shared" si="195"/>
        <v>0</v>
      </c>
      <c r="AT129" s="13">
        <f t="shared" si="196"/>
        <v>40</v>
      </c>
      <c r="AU129" s="217">
        <v>0.28263888888888888</v>
      </c>
      <c r="AV129" s="12">
        <f t="shared" si="197"/>
        <v>1.388888888888884E-3</v>
      </c>
      <c r="AW129" s="13">
        <f t="shared" si="198"/>
        <v>0</v>
      </c>
      <c r="AX129" s="13">
        <f t="shared" si="199"/>
        <v>2</v>
      </c>
      <c r="AY129" s="217">
        <v>0.41944444444444445</v>
      </c>
      <c r="AZ129" s="12">
        <f t="shared" si="200"/>
        <v>0.13680555555555557</v>
      </c>
      <c r="BA129" s="90">
        <f t="shared" si="201"/>
        <v>3</v>
      </c>
      <c r="BB129" s="90">
        <f t="shared" si="202"/>
        <v>17</v>
      </c>
      <c r="BC129" s="217">
        <v>0.41944444444444445</v>
      </c>
      <c r="BD129" s="217">
        <v>0.41944444444444445</v>
      </c>
      <c r="BE129" s="12">
        <f t="shared" si="203"/>
        <v>0</v>
      </c>
      <c r="BF129" s="13">
        <f t="shared" si="204"/>
        <v>0</v>
      </c>
      <c r="BG129" s="13">
        <f t="shared" si="205"/>
        <v>0</v>
      </c>
      <c r="BH129" s="217">
        <v>0.41944444444444445</v>
      </c>
      <c r="BI129" s="217">
        <v>0.41944444444444445</v>
      </c>
      <c r="BJ129" s="220"/>
      <c r="BK129" s="69">
        <f t="shared" si="334"/>
        <v>0</v>
      </c>
      <c r="BL129" s="13">
        <f t="shared" si="319"/>
        <v>0</v>
      </c>
      <c r="BM129" s="13">
        <f t="shared" si="320"/>
        <v>0</v>
      </c>
      <c r="BN129" s="217">
        <v>0.43611111111111112</v>
      </c>
      <c r="BO129" s="12">
        <f t="shared" si="206"/>
        <v>1.6666666666666663E-2</v>
      </c>
      <c r="BP129" s="90">
        <f t="shared" si="207"/>
        <v>0</v>
      </c>
      <c r="BQ129" s="90">
        <f t="shared" si="208"/>
        <v>24</v>
      </c>
      <c r="BR129" s="217">
        <v>0.44097222222222227</v>
      </c>
      <c r="BS129" s="12">
        <f t="shared" si="209"/>
        <v>4.8611111111111494E-3</v>
      </c>
      <c r="BT129" s="90">
        <f t="shared" si="210"/>
        <v>0</v>
      </c>
      <c r="BU129" s="90">
        <f t="shared" si="211"/>
        <v>7</v>
      </c>
      <c r="BV129" s="217">
        <v>0.44097222222222227</v>
      </c>
      <c r="BW129" s="217">
        <v>0.44444444444444442</v>
      </c>
      <c r="BX129" s="12">
        <f t="shared" si="212"/>
        <v>3.4722222222221544E-3</v>
      </c>
      <c r="BY129" s="13">
        <f t="shared" si="213"/>
        <v>0</v>
      </c>
      <c r="BZ129" s="13">
        <f t="shared" si="214"/>
        <v>5</v>
      </c>
      <c r="CA129" s="12">
        <f t="shared" si="215"/>
        <v>0.24652777777777776</v>
      </c>
      <c r="CB129" s="13">
        <f t="shared" si="216"/>
        <v>5</v>
      </c>
      <c r="CC129" s="13">
        <f t="shared" si="217"/>
        <v>55</v>
      </c>
      <c r="CD129" s="12">
        <f t="shared" si="333"/>
        <v>7.3611111111111127E-2</v>
      </c>
      <c r="CE129" s="13">
        <f t="shared" si="218"/>
        <v>1</v>
      </c>
      <c r="CF129" s="13">
        <f t="shared" si="219"/>
        <v>46</v>
      </c>
      <c r="CG129" s="12">
        <f t="shared" si="252"/>
        <v>2.0833333333333343E-2</v>
      </c>
      <c r="CH129" s="13">
        <f t="shared" si="220"/>
        <v>0</v>
      </c>
      <c r="CI129" s="13">
        <f t="shared" si="221"/>
        <v>30</v>
      </c>
      <c r="CJ129" s="12">
        <f t="shared" si="253"/>
        <v>0.13680555555555557</v>
      </c>
      <c r="CK129" s="13">
        <f t="shared" si="222"/>
        <v>3</v>
      </c>
      <c r="CL129" s="13">
        <f t="shared" si="223"/>
        <v>17</v>
      </c>
      <c r="CM129" s="69">
        <f t="shared" si="335"/>
        <v>0</v>
      </c>
      <c r="CN129" s="70">
        <f t="shared" si="336"/>
        <v>0</v>
      </c>
      <c r="CO129" s="13">
        <f t="shared" si="337"/>
        <v>0</v>
      </c>
      <c r="CP129" s="12">
        <f t="shared" si="224"/>
        <v>0.13680555555555557</v>
      </c>
      <c r="CQ129" s="13">
        <f t="shared" si="225"/>
        <v>3</v>
      </c>
      <c r="CR129" s="13">
        <f t="shared" si="226"/>
        <v>17</v>
      </c>
      <c r="CS129" s="217"/>
      <c r="CT129" s="13">
        <f t="shared" si="227"/>
        <v>0</v>
      </c>
      <c r="CU129" s="13">
        <f t="shared" si="228"/>
        <v>0</v>
      </c>
      <c r="CV129" s="217"/>
      <c r="CW129" s="13">
        <f t="shared" si="229"/>
        <v>0</v>
      </c>
      <c r="CX129" s="13">
        <f t="shared" si="230"/>
        <v>0</v>
      </c>
      <c r="CY129" s="217"/>
      <c r="CZ129" s="13">
        <f t="shared" si="231"/>
        <v>0</v>
      </c>
      <c r="DA129" s="13">
        <f t="shared" si="232"/>
        <v>0</v>
      </c>
      <c r="DB129" s="217"/>
      <c r="DC129" s="13">
        <f t="shared" si="233"/>
        <v>0</v>
      </c>
      <c r="DD129" s="13">
        <f t="shared" si="234"/>
        <v>0</v>
      </c>
      <c r="DE129" s="217"/>
      <c r="DF129" s="13">
        <f t="shared" si="235"/>
        <v>0</v>
      </c>
      <c r="DG129" s="13">
        <f t="shared" si="236"/>
        <v>0</v>
      </c>
      <c r="DH129" s="217"/>
      <c r="DI129" s="13">
        <f t="shared" si="237"/>
        <v>0</v>
      </c>
      <c r="DJ129" s="13">
        <f t="shared" si="238"/>
        <v>0</v>
      </c>
      <c r="DK129" s="217"/>
      <c r="DL129" s="35">
        <f t="shared" si="239"/>
        <v>0</v>
      </c>
      <c r="DM129" s="61">
        <f t="shared" si="240"/>
        <v>0</v>
      </c>
      <c r="DN129" s="66">
        <f t="shared" si="314"/>
        <v>444854.78000000014</v>
      </c>
      <c r="DO129" s="74">
        <f>DO128+M129</f>
        <v>7252</v>
      </c>
      <c r="DP129" s="66">
        <f t="shared" si="262"/>
        <v>61.915084745762705</v>
      </c>
      <c r="DQ129" s="63">
        <f t="shared" si="338"/>
        <v>61.342357970215133</v>
      </c>
      <c r="DR129" s="66" t="e">
        <f t="shared" si="318"/>
        <v>#NUM!</v>
      </c>
      <c r="DS129" s="96" t="e">
        <f t="shared" si="315"/>
        <v>#NUM!</v>
      </c>
      <c r="DT129" s="66" t="e">
        <f t="shared" si="316"/>
        <v>#NUM!</v>
      </c>
      <c r="DU129" s="66" t="e">
        <f t="shared" si="317"/>
        <v>#NUM!</v>
      </c>
      <c r="DV129" s="422"/>
      <c r="DW129" s="66">
        <f t="shared" si="254"/>
        <v>0</v>
      </c>
      <c r="DX129" s="66"/>
      <c r="DY129" s="66">
        <f t="shared" si="245"/>
        <v>0</v>
      </c>
      <c r="DZ129" s="66">
        <f t="shared" si="242"/>
        <v>0</v>
      </c>
      <c r="EA129" s="66"/>
      <c r="EB129" s="66">
        <f t="shared" si="247"/>
        <v>0</v>
      </c>
      <c r="EC129" s="12"/>
      <c r="ED129" s="12"/>
      <c r="EE129" s="12"/>
      <c r="EF129" s="12"/>
      <c r="EG129" s="12"/>
      <c r="EH129" s="12"/>
      <c r="EI129" s="12"/>
      <c r="EJ129" s="12"/>
      <c r="EK129" s="12"/>
      <c r="EL129" s="12"/>
      <c r="EM129" s="12"/>
      <c r="EN129" s="66"/>
      <c r="EO129" s="66"/>
      <c r="EP129" s="66"/>
      <c r="EQ129" s="66"/>
      <c r="ER129" s="66"/>
      <c r="ES129" s="66"/>
      <c r="ET129" s="66"/>
      <c r="EU129" s="66"/>
      <c r="EV129" s="66"/>
      <c r="EW129" s="66"/>
      <c r="EX129" s="66"/>
      <c r="EY129" s="66"/>
      <c r="EZ129" s="66"/>
      <c r="FA129" s="66"/>
      <c r="FB129" s="66"/>
      <c r="FC129" s="66"/>
      <c r="FD129" s="66"/>
      <c r="FE129" s="62"/>
      <c r="FF129" s="62"/>
      <c r="FG129" s="62"/>
      <c r="FH129" s="62"/>
      <c r="FI129" s="62"/>
    </row>
    <row r="130" spans="1:165" s="221" customFormat="1">
      <c r="A130" s="175">
        <v>129</v>
      </c>
      <c r="B130" s="212">
        <v>15</v>
      </c>
      <c r="C130" s="213">
        <v>40760</v>
      </c>
      <c r="D130" s="214">
        <f t="shared" ref="D130:D193" si="339">MONTH(C130)</f>
        <v>8</v>
      </c>
      <c r="E130" s="215" t="s">
        <v>171</v>
      </c>
      <c r="F130" s="212">
        <v>2</v>
      </c>
      <c r="G130" s="216" t="s">
        <v>325</v>
      </c>
      <c r="H130" s="216" t="s">
        <v>290</v>
      </c>
      <c r="I130" s="216" t="s">
        <v>400</v>
      </c>
      <c r="J130" s="217">
        <v>0.32291666666666669</v>
      </c>
      <c r="K130" s="218">
        <v>3677.27</v>
      </c>
      <c r="L130" s="216" t="s">
        <v>34</v>
      </c>
      <c r="M130" s="212">
        <v>59</v>
      </c>
      <c r="N130" s="212">
        <v>0</v>
      </c>
      <c r="O130" s="216"/>
      <c r="P130" s="217">
        <v>0.32291666666666669</v>
      </c>
      <c r="Q130" s="217">
        <v>0.32291666666666669</v>
      </c>
      <c r="R130" s="12">
        <f t="shared" ref="R130:R193" si="340">Q130-P130</f>
        <v>0</v>
      </c>
      <c r="S130" s="13">
        <f t="shared" ref="S130:S193" si="341">HOUR(R130)</f>
        <v>0</v>
      </c>
      <c r="T130" s="13">
        <f t="shared" ref="T130:T193" si="342">MINUTE(R130)</f>
        <v>0</v>
      </c>
      <c r="U130" s="217">
        <v>0.33333333333333331</v>
      </c>
      <c r="V130" s="12">
        <f t="shared" ref="V130:V193" si="343">U130-Q130</f>
        <v>1.041666666666663E-2</v>
      </c>
      <c r="W130" s="13">
        <f t="shared" ref="W130:W193" si="344">HOUR(V130)</f>
        <v>0</v>
      </c>
      <c r="X130" s="13">
        <f t="shared" ref="X130:X193" si="345">MINUTE(V130)</f>
        <v>15</v>
      </c>
      <c r="Y130" s="217">
        <v>0.34027777777777773</v>
      </c>
      <c r="Z130" s="12">
        <f t="shared" ref="Z130:Z193" si="346">Y130-U130</f>
        <v>6.9444444444444198E-3</v>
      </c>
      <c r="AA130" s="13">
        <f t="shared" ref="AA130:AA193" si="347">HOUR(Z130)</f>
        <v>0</v>
      </c>
      <c r="AB130" s="13">
        <f t="shared" ref="AB130:AB193" si="348">MINUTE(Z130)</f>
        <v>10</v>
      </c>
      <c r="AC130" s="217">
        <v>0.4375</v>
      </c>
      <c r="AD130" s="12">
        <f t="shared" ref="AD130:AD193" si="349">AC130-Y130</f>
        <v>9.7222222222222265E-2</v>
      </c>
      <c r="AE130" s="13">
        <f t="shared" ref="AE130:AE193" si="350">HOUR(AD130)</f>
        <v>2</v>
      </c>
      <c r="AF130" s="13">
        <f t="shared" ref="AF130:AF193" si="351">MINUTE(AD130)</f>
        <v>20</v>
      </c>
      <c r="AG130" s="217">
        <v>0.4375</v>
      </c>
      <c r="AH130" s="217">
        <v>0.48472222222222222</v>
      </c>
      <c r="AI130" s="12">
        <f t="shared" ref="AI130:AI193" si="352">AH130-AG130</f>
        <v>4.7222222222222221E-2</v>
      </c>
      <c r="AJ130" s="90">
        <f t="shared" ref="AJ130:AJ193" si="353">HOUR(AI130)</f>
        <v>1</v>
      </c>
      <c r="AK130" s="90">
        <f t="shared" ref="AK130:AK193" si="354">MINUTE(AI130)</f>
        <v>8</v>
      </c>
      <c r="AL130" s="217">
        <v>0.4375</v>
      </c>
      <c r="AM130" s="217">
        <v>0.48472222222222222</v>
      </c>
      <c r="AN130" s="12">
        <f t="shared" ref="AN130:AN193" si="355">AM130-AL130</f>
        <v>4.7222222222222221E-2</v>
      </c>
      <c r="AO130" s="13">
        <f t="shared" ref="AO130:AO193" si="356">HOUR(AN130)</f>
        <v>1</v>
      </c>
      <c r="AP130" s="13">
        <f t="shared" ref="AP130:AP193" si="357">MINUTE(AN130)</f>
        <v>8</v>
      </c>
      <c r="AQ130" s="217">
        <v>0.48472222222222222</v>
      </c>
      <c r="AR130" s="12">
        <f t="shared" ref="AR130:AR193" si="358">AQ130-AH130</f>
        <v>0</v>
      </c>
      <c r="AS130" s="90">
        <f t="shared" ref="AS130:AS193" si="359">HOUR(AR130)</f>
        <v>0</v>
      </c>
      <c r="AT130" s="13">
        <f t="shared" ref="AT130:AT193" si="360">MINUTE(AR130)</f>
        <v>0</v>
      </c>
      <c r="AU130" s="217">
        <v>0.48472222222222222</v>
      </c>
      <c r="AV130" s="12">
        <f t="shared" ref="AV130:AV193" si="361">AU130-AQ130</f>
        <v>0</v>
      </c>
      <c r="AW130" s="13">
        <f t="shared" ref="AW130:AW193" si="362">HOUR(AV130)</f>
        <v>0</v>
      </c>
      <c r="AX130" s="13">
        <f t="shared" ref="AX130:AX193" si="363">MINUTE(AV130)</f>
        <v>0</v>
      </c>
      <c r="AY130" s="217">
        <v>0.72499999999999998</v>
      </c>
      <c r="AZ130" s="12">
        <f t="shared" ref="AZ130:AZ193" si="364">AY130-AU130</f>
        <v>0.24027777777777776</v>
      </c>
      <c r="BA130" s="90">
        <f t="shared" ref="BA130:BA193" si="365">HOUR(AZ130)</f>
        <v>5</v>
      </c>
      <c r="BB130" s="90">
        <f t="shared" ref="BB130:BB193" si="366">MINUTE(AZ130)</f>
        <v>46</v>
      </c>
      <c r="BC130" s="217">
        <v>0.72499999999999998</v>
      </c>
      <c r="BD130" s="217">
        <v>0.72499999999999998</v>
      </c>
      <c r="BE130" s="12">
        <f t="shared" ref="BE130:BE193" si="367">BD130-BC130</f>
        <v>0</v>
      </c>
      <c r="BF130" s="13">
        <f t="shared" ref="BF130:BF193" si="368">HOUR(BE130)</f>
        <v>0</v>
      </c>
      <c r="BG130" s="13">
        <f t="shared" ref="BG130:BG193" si="369">MINUTE(BE130)</f>
        <v>0</v>
      </c>
      <c r="BH130" s="217">
        <v>0.72499999999999998</v>
      </c>
      <c r="BI130" s="217">
        <v>0.72499999999999998</v>
      </c>
      <c r="BJ130" s="220"/>
      <c r="BK130" s="69">
        <f t="shared" si="334"/>
        <v>0</v>
      </c>
      <c r="BL130" s="13">
        <f t="shared" si="319"/>
        <v>0</v>
      </c>
      <c r="BM130" s="13">
        <f t="shared" si="320"/>
        <v>0</v>
      </c>
      <c r="BN130" s="217">
        <v>0.7319444444444444</v>
      </c>
      <c r="BO130" s="12">
        <f t="shared" ref="BO130:BO193" si="370">BN130-BD130</f>
        <v>6.9444444444444198E-3</v>
      </c>
      <c r="BP130" s="90">
        <f t="shared" ref="BP130:BP193" si="371">HOUR(BO130)</f>
        <v>0</v>
      </c>
      <c r="BQ130" s="90">
        <f t="shared" ref="BQ130:BQ193" si="372">MINUTE(BO130)</f>
        <v>10</v>
      </c>
      <c r="BR130" s="217">
        <v>0.73611111111111116</v>
      </c>
      <c r="BS130" s="12">
        <f t="shared" ref="BS130:BS193" si="373">BR130-BN130</f>
        <v>4.1666666666667629E-3</v>
      </c>
      <c r="BT130" s="90">
        <f t="shared" ref="BT130:BT193" si="374">HOUR(BS130)</f>
        <v>0</v>
      </c>
      <c r="BU130" s="90">
        <f t="shared" ref="BU130:BU193" si="375">MINUTE(BS130)</f>
        <v>6</v>
      </c>
      <c r="BV130" s="217">
        <v>0.73611111111111116</v>
      </c>
      <c r="BW130" s="217">
        <v>0.73958333333333337</v>
      </c>
      <c r="BX130" s="12">
        <f t="shared" ref="BX130:BX193" si="376">BW130-BV130</f>
        <v>3.4722222222222099E-3</v>
      </c>
      <c r="BY130" s="13">
        <f t="shared" ref="BY130:BY193" si="377">HOUR(BX130)</f>
        <v>0</v>
      </c>
      <c r="BZ130" s="13">
        <f t="shared" ref="BZ130:BZ193" si="378">MINUTE(BX130)</f>
        <v>5</v>
      </c>
      <c r="CA130" s="12">
        <f t="shared" ref="CA130:CA193" si="379">BW130-P130</f>
        <v>0.41666666666666669</v>
      </c>
      <c r="CB130" s="13">
        <f t="shared" ref="CB130:CB193" si="380">HOUR(CA130)</f>
        <v>10</v>
      </c>
      <c r="CC130" s="13">
        <f t="shared" ref="CC130:CC193" si="381">MINUTE(CA130)</f>
        <v>0</v>
      </c>
      <c r="CD130" s="12">
        <f t="shared" si="333"/>
        <v>0.10833333333333345</v>
      </c>
      <c r="CE130" s="13">
        <f t="shared" ref="CE130:CE193" si="382">HOUR(CD130)</f>
        <v>2</v>
      </c>
      <c r="CF130" s="13">
        <f t="shared" ref="CF130:CF193" si="383">MINUTE(CD130)</f>
        <v>36</v>
      </c>
      <c r="CG130" s="12">
        <f t="shared" si="252"/>
        <v>4.7222222222222221E-2</v>
      </c>
      <c r="CH130" s="13">
        <f t="shared" ref="CH130:CH193" si="384">HOUR(CG130)</f>
        <v>1</v>
      </c>
      <c r="CI130" s="13">
        <f t="shared" ref="CI130:CI193" si="385">MINUTE(CG130)</f>
        <v>8</v>
      </c>
      <c r="CJ130" s="12">
        <f t="shared" si="253"/>
        <v>0.24027777777777776</v>
      </c>
      <c r="CK130" s="13">
        <f t="shared" ref="CK130:CK193" si="386">HOUR(CJ130)</f>
        <v>5</v>
      </c>
      <c r="CL130" s="13">
        <f t="shared" ref="CL130:CL193" si="387">MINUTE(CJ130)</f>
        <v>46</v>
      </c>
      <c r="CM130" s="69">
        <f t="shared" si="335"/>
        <v>0</v>
      </c>
      <c r="CN130" s="70">
        <f t="shared" si="336"/>
        <v>0</v>
      </c>
      <c r="CO130" s="13">
        <f t="shared" si="337"/>
        <v>0</v>
      </c>
      <c r="CP130" s="12">
        <f t="shared" ref="CP130:CP193" si="388">AZ130-(CS130+CV130+CY130+DB130+DE130+DH130)</f>
        <v>0.24027777777777776</v>
      </c>
      <c r="CQ130" s="13">
        <f t="shared" ref="CQ130:CQ193" si="389">HOUR(CP130)</f>
        <v>5</v>
      </c>
      <c r="CR130" s="13">
        <f t="shared" ref="CR130:CR193" si="390">MINUTE(CP130)</f>
        <v>46</v>
      </c>
      <c r="CS130" s="217"/>
      <c r="CT130" s="13">
        <f t="shared" ref="CT130:CT193" si="391">HOUR(CS130)</f>
        <v>0</v>
      </c>
      <c r="CU130" s="13">
        <f t="shared" ref="CU130:CU193" si="392">MINUTE(CS130)</f>
        <v>0</v>
      </c>
      <c r="CV130" s="217"/>
      <c r="CW130" s="13">
        <f t="shared" ref="CW130:CW193" si="393">HOUR(CV130)</f>
        <v>0</v>
      </c>
      <c r="CX130" s="13">
        <f t="shared" ref="CX130:CX193" si="394">MINUTE(CV130)</f>
        <v>0</v>
      </c>
      <c r="CY130" s="217"/>
      <c r="CZ130" s="13">
        <f t="shared" ref="CZ130:CZ193" si="395">HOUR(CY130)</f>
        <v>0</v>
      </c>
      <c r="DA130" s="13">
        <f t="shared" ref="DA130:DA193" si="396">MINUTE(CY130)</f>
        <v>0</v>
      </c>
      <c r="DB130" s="217"/>
      <c r="DC130" s="13">
        <f t="shared" ref="DC130:DC193" si="397">HOUR(DB130)</f>
        <v>0</v>
      </c>
      <c r="DD130" s="13">
        <f t="shared" ref="DD130:DD193" si="398">MINUTE(DB130)</f>
        <v>0</v>
      </c>
      <c r="DE130" s="217"/>
      <c r="DF130" s="13">
        <f t="shared" ref="DF130:DF193" si="399">HOUR(DE130)</f>
        <v>0</v>
      </c>
      <c r="DG130" s="13">
        <f t="shared" ref="DG130:DG193" si="400">MINUTE(DE130)</f>
        <v>0</v>
      </c>
      <c r="DH130" s="217"/>
      <c r="DI130" s="13">
        <f t="shared" ref="DI130:DI193" si="401">HOUR(DH130)</f>
        <v>0</v>
      </c>
      <c r="DJ130" s="13">
        <f t="shared" ref="DJ130:DJ193" si="402">MINUTE(DH130)</f>
        <v>0</v>
      </c>
      <c r="DK130" s="217"/>
      <c r="DL130" s="35">
        <f t="shared" ref="DL130:DL193" si="403">HOUR(DK130)</f>
        <v>0</v>
      </c>
      <c r="DM130" s="61">
        <f t="shared" ref="DM130:DM193" si="404">MINUTE(DK130)</f>
        <v>0</v>
      </c>
      <c r="DN130" s="66">
        <f t="shared" si="314"/>
        <v>448532.05000000016</v>
      </c>
      <c r="DO130" s="74">
        <f>DO129+M130</f>
        <v>7311</v>
      </c>
      <c r="DP130" s="66">
        <f t="shared" si="262"/>
        <v>62.326610169491524</v>
      </c>
      <c r="DQ130" s="63">
        <f t="shared" si="338"/>
        <v>61.350300916427322</v>
      </c>
      <c r="DR130" s="66" t="e">
        <f t="shared" si="318"/>
        <v>#NUM!</v>
      </c>
      <c r="DS130" s="96" t="e">
        <f t="shared" si="315"/>
        <v>#NUM!</v>
      </c>
      <c r="DT130" s="66" t="e">
        <f t="shared" si="316"/>
        <v>#NUM!</v>
      </c>
      <c r="DU130" s="66" t="e">
        <f t="shared" si="317"/>
        <v>#NUM!</v>
      </c>
      <c r="DV130" s="422"/>
      <c r="DW130" s="66">
        <f t="shared" si="254"/>
        <v>0</v>
      </c>
      <c r="DX130" s="66"/>
      <c r="DY130" s="66">
        <f t="shared" si="245"/>
        <v>0</v>
      </c>
      <c r="DZ130" s="66">
        <f t="shared" ref="DZ130:DZ168" si="405">ROUNDUP(DY130,0.5)</f>
        <v>0</v>
      </c>
      <c r="EA130" s="66"/>
      <c r="EB130" s="66">
        <f t="shared" si="247"/>
        <v>0</v>
      </c>
      <c r="EC130" s="12"/>
      <c r="ED130" s="12"/>
      <c r="EE130" s="12"/>
      <c r="EF130" s="12"/>
      <c r="EG130" s="12"/>
      <c r="EH130" s="12"/>
      <c r="EI130" s="12"/>
      <c r="EJ130" s="12"/>
      <c r="EK130" s="12"/>
      <c r="EL130" s="12"/>
      <c r="EM130" s="12"/>
      <c r="EN130" s="66"/>
      <c r="EO130" s="66"/>
      <c r="EP130" s="66"/>
      <c r="EQ130" s="66"/>
      <c r="ER130" s="66"/>
      <c r="ES130" s="66"/>
      <c r="ET130" s="66"/>
      <c r="EU130" s="66"/>
      <c r="EV130" s="66"/>
      <c r="EW130" s="66"/>
      <c r="EX130" s="66"/>
      <c r="EY130" s="66"/>
      <c r="EZ130" s="66"/>
      <c r="FA130" s="66"/>
      <c r="FB130" s="66"/>
      <c r="FC130" s="66"/>
      <c r="FD130" s="66"/>
      <c r="FE130" s="62"/>
      <c r="FF130" s="62"/>
      <c r="FG130" s="62"/>
      <c r="FH130" s="62"/>
      <c r="FI130" s="62"/>
    </row>
    <row r="131" spans="1:165" s="221" customFormat="1">
      <c r="A131" s="199">
        <v>130</v>
      </c>
      <c r="B131" s="212">
        <v>16</v>
      </c>
      <c r="C131" s="213">
        <v>40760</v>
      </c>
      <c r="D131" s="214">
        <f t="shared" si="339"/>
        <v>8</v>
      </c>
      <c r="E131" s="215" t="s">
        <v>286</v>
      </c>
      <c r="F131" s="212">
        <v>3</v>
      </c>
      <c r="G131" s="216" t="s">
        <v>287</v>
      </c>
      <c r="H131" s="216" t="s">
        <v>288</v>
      </c>
      <c r="I131" s="216" t="s">
        <v>291</v>
      </c>
      <c r="J131" s="217">
        <v>0.44791666666666669</v>
      </c>
      <c r="K131" s="218">
        <v>3555</v>
      </c>
      <c r="L131" s="216" t="s">
        <v>33</v>
      </c>
      <c r="M131" s="212">
        <v>57</v>
      </c>
      <c r="N131" s="212">
        <v>0</v>
      </c>
      <c r="O131" s="216"/>
      <c r="P131" s="217">
        <v>0.44791666666666669</v>
      </c>
      <c r="Q131" s="217">
        <v>0.44791666666666669</v>
      </c>
      <c r="R131" s="12">
        <f t="shared" si="340"/>
        <v>0</v>
      </c>
      <c r="S131" s="13">
        <f t="shared" si="341"/>
        <v>0</v>
      </c>
      <c r="T131" s="13">
        <f t="shared" si="342"/>
        <v>0</v>
      </c>
      <c r="U131" s="217">
        <v>0.4548611111111111</v>
      </c>
      <c r="V131" s="12">
        <f t="shared" si="343"/>
        <v>6.9444444444444198E-3</v>
      </c>
      <c r="W131" s="13">
        <f t="shared" si="344"/>
        <v>0</v>
      </c>
      <c r="X131" s="13">
        <f t="shared" si="345"/>
        <v>10</v>
      </c>
      <c r="Y131" s="217">
        <v>0.45833333333333331</v>
      </c>
      <c r="Z131" s="12">
        <f t="shared" si="346"/>
        <v>3.4722222222222099E-3</v>
      </c>
      <c r="AA131" s="13">
        <f t="shared" si="347"/>
        <v>0</v>
      </c>
      <c r="AB131" s="13">
        <f t="shared" si="348"/>
        <v>5</v>
      </c>
      <c r="AC131" s="217">
        <v>0.47986111111111113</v>
      </c>
      <c r="AD131" s="12">
        <f t="shared" si="349"/>
        <v>2.1527777777777812E-2</v>
      </c>
      <c r="AE131" s="13">
        <f t="shared" si="350"/>
        <v>0</v>
      </c>
      <c r="AF131" s="13">
        <f t="shared" si="351"/>
        <v>31</v>
      </c>
      <c r="AG131" s="217">
        <v>0.47986111111111113</v>
      </c>
      <c r="AH131" s="217">
        <v>0.53472222222222221</v>
      </c>
      <c r="AI131" s="12">
        <f t="shared" si="352"/>
        <v>5.4861111111111083E-2</v>
      </c>
      <c r="AJ131" s="90">
        <f t="shared" si="353"/>
        <v>1</v>
      </c>
      <c r="AK131" s="90">
        <f t="shared" si="354"/>
        <v>19</v>
      </c>
      <c r="AL131" s="217">
        <v>0.47986111111111113</v>
      </c>
      <c r="AM131" s="217">
        <v>0.53472222222222221</v>
      </c>
      <c r="AN131" s="12">
        <f t="shared" si="355"/>
        <v>5.4861111111111083E-2</v>
      </c>
      <c r="AO131" s="13">
        <f t="shared" si="356"/>
        <v>1</v>
      </c>
      <c r="AP131" s="13">
        <f t="shared" si="357"/>
        <v>19</v>
      </c>
      <c r="AQ131" s="217">
        <v>0.72916666666666663</v>
      </c>
      <c r="AR131" s="12">
        <f t="shared" si="358"/>
        <v>0.19444444444444442</v>
      </c>
      <c r="AS131" s="90">
        <f t="shared" si="359"/>
        <v>4</v>
      </c>
      <c r="AT131" s="13">
        <f t="shared" si="360"/>
        <v>40</v>
      </c>
      <c r="AU131" s="217">
        <v>0.77916666666666667</v>
      </c>
      <c r="AV131" s="12">
        <f t="shared" si="361"/>
        <v>5.0000000000000044E-2</v>
      </c>
      <c r="AW131" s="13">
        <f t="shared" si="362"/>
        <v>1</v>
      </c>
      <c r="AX131" s="13">
        <f t="shared" si="363"/>
        <v>12</v>
      </c>
      <c r="AY131" s="217">
        <v>0.86458333333333337</v>
      </c>
      <c r="AZ131" s="12">
        <f t="shared" si="364"/>
        <v>8.5416666666666696E-2</v>
      </c>
      <c r="BA131" s="90">
        <f t="shared" si="365"/>
        <v>2</v>
      </c>
      <c r="BB131" s="90">
        <f t="shared" si="366"/>
        <v>3</v>
      </c>
      <c r="BC131" s="217">
        <v>0.86458333333333337</v>
      </c>
      <c r="BD131" s="217">
        <v>0.86458333333333337</v>
      </c>
      <c r="BE131" s="12">
        <f t="shared" si="367"/>
        <v>0</v>
      </c>
      <c r="BF131" s="13">
        <f t="shared" si="368"/>
        <v>0</v>
      </c>
      <c r="BG131" s="13">
        <f t="shared" si="369"/>
        <v>0</v>
      </c>
      <c r="BH131" s="217">
        <v>0.86458333333333337</v>
      </c>
      <c r="BI131" s="217">
        <v>0.86458333333333337</v>
      </c>
      <c r="BJ131" s="220"/>
      <c r="BK131" s="69">
        <f t="shared" si="334"/>
        <v>0</v>
      </c>
      <c r="BL131" s="13">
        <f t="shared" si="319"/>
        <v>0</v>
      </c>
      <c r="BM131" s="13">
        <f t="shared" si="320"/>
        <v>0</v>
      </c>
      <c r="BN131" s="217">
        <v>0.87708333333333333</v>
      </c>
      <c r="BO131" s="12">
        <f t="shared" si="370"/>
        <v>1.2499999999999956E-2</v>
      </c>
      <c r="BP131" s="90">
        <f t="shared" si="371"/>
        <v>0</v>
      </c>
      <c r="BQ131" s="90">
        <f t="shared" si="372"/>
        <v>18</v>
      </c>
      <c r="BR131" s="217">
        <v>0.87986111111111109</v>
      </c>
      <c r="BS131" s="12">
        <f t="shared" si="373"/>
        <v>2.7777777777777679E-3</v>
      </c>
      <c r="BT131" s="90">
        <f t="shared" si="374"/>
        <v>0</v>
      </c>
      <c r="BU131" s="90">
        <f t="shared" si="375"/>
        <v>4</v>
      </c>
      <c r="BV131" s="217">
        <v>0.87986111111111109</v>
      </c>
      <c r="BW131" s="217">
        <v>0.88194444444444453</v>
      </c>
      <c r="BX131" s="12">
        <f t="shared" si="376"/>
        <v>2.083333333333437E-3</v>
      </c>
      <c r="BY131" s="13">
        <f t="shared" si="377"/>
        <v>0</v>
      </c>
      <c r="BZ131" s="13">
        <f t="shared" si="378"/>
        <v>3</v>
      </c>
      <c r="CA131" s="12">
        <f t="shared" si="379"/>
        <v>0.43402777777777785</v>
      </c>
      <c r="CB131" s="13">
        <f t="shared" si="380"/>
        <v>10</v>
      </c>
      <c r="CC131" s="13">
        <f t="shared" si="381"/>
        <v>25</v>
      </c>
      <c r="CD131" s="12">
        <f t="shared" si="333"/>
        <v>0.23124999999999996</v>
      </c>
      <c r="CE131" s="13">
        <f t="shared" si="382"/>
        <v>5</v>
      </c>
      <c r="CF131" s="13">
        <f t="shared" si="383"/>
        <v>33</v>
      </c>
      <c r="CG131" s="12">
        <f t="shared" si="252"/>
        <v>5.4861111111111083E-2</v>
      </c>
      <c r="CH131" s="13">
        <f t="shared" si="384"/>
        <v>1</v>
      </c>
      <c r="CI131" s="13">
        <f t="shared" si="385"/>
        <v>19</v>
      </c>
      <c r="CJ131" s="12">
        <f t="shared" si="253"/>
        <v>8.5416666666666696E-2</v>
      </c>
      <c r="CK131" s="13">
        <f t="shared" si="386"/>
        <v>2</v>
      </c>
      <c r="CL131" s="13">
        <f t="shared" si="387"/>
        <v>3</v>
      </c>
      <c r="CM131" s="69">
        <f t="shared" si="335"/>
        <v>0</v>
      </c>
      <c r="CN131" s="70">
        <f t="shared" si="336"/>
        <v>0</v>
      </c>
      <c r="CO131" s="13">
        <f t="shared" si="337"/>
        <v>0</v>
      </c>
      <c r="CP131" s="12">
        <f t="shared" si="388"/>
        <v>8.5416666666666696E-2</v>
      </c>
      <c r="CQ131" s="13">
        <f t="shared" si="389"/>
        <v>2</v>
      </c>
      <c r="CR131" s="13">
        <f t="shared" si="390"/>
        <v>3</v>
      </c>
      <c r="CS131" s="217"/>
      <c r="CT131" s="13">
        <f t="shared" si="391"/>
        <v>0</v>
      </c>
      <c r="CU131" s="13">
        <f t="shared" si="392"/>
        <v>0</v>
      </c>
      <c r="CV131" s="217"/>
      <c r="CW131" s="13">
        <f t="shared" si="393"/>
        <v>0</v>
      </c>
      <c r="CX131" s="13">
        <f t="shared" si="394"/>
        <v>0</v>
      </c>
      <c r="CY131" s="217"/>
      <c r="CZ131" s="13">
        <f t="shared" si="395"/>
        <v>0</v>
      </c>
      <c r="DA131" s="13">
        <f t="shared" si="396"/>
        <v>0</v>
      </c>
      <c r="DB131" s="217"/>
      <c r="DC131" s="13">
        <f t="shared" si="397"/>
        <v>0</v>
      </c>
      <c r="DD131" s="13">
        <f t="shared" si="398"/>
        <v>0</v>
      </c>
      <c r="DE131" s="217"/>
      <c r="DF131" s="13">
        <f t="shared" si="399"/>
        <v>0</v>
      </c>
      <c r="DG131" s="13">
        <f t="shared" si="400"/>
        <v>0</v>
      </c>
      <c r="DH131" s="217"/>
      <c r="DI131" s="13">
        <f t="shared" si="401"/>
        <v>0</v>
      </c>
      <c r="DJ131" s="13">
        <f t="shared" si="402"/>
        <v>0</v>
      </c>
      <c r="DK131" s="217"/>
      <c r="DL131" s="35">
        <f t="shared" si="403"/>
        <v>0</v>
      </c>
      <c r="DM131" s="61">
        <f t="shared" si="404"/>
        <v>0</v>
      </c>
      <c r="DN131" s="66">
        <f t="shared" si="314"/>
        <v>452087.05000000016</v>
      </c>
      <c r="DO131" s="74">
        <f>DO130+M132</f>
        <v>7370</v>
      </c>
      <c r="DP131" s="66">
        <f t="shared" si="262"/>
        <v>62.368421052631582</v>
      </c>
      <c r="DQ131" s="63">
        <f t="shared" si="338"/>
        <v>61.34152645861603</v>
      </c>
      <c r="DR131" s="66" t="e">
        <f t="shared" si="318"/>
        <v>#NUM!</v>
      </c>
      <c r="DS131" s="96" t="e">
        <f t="shared" si="315"/>
        <v>#NUM!</v>
      </c>
      <c r="DT131" s="66" t="e">
        <f t="shared" si="316"/>
        <v>#NUM!</v>
      </c>
      <c r="DU131" s="66" t="e">
        <f t="shared" si="317"/>
        <v>#NUM!</v>
      </c>
      <c r="DV131" s="422"/>
      <c r="DW131" s="66">
        <f t="shared" si="254"/>
        <v>0</v>
      </c>
      <c r="DX131" s="66"/>
      <c r="DY131" s="66">
        <f t="shared" ref="DY131:DY169" si="406">DX131*60</f>
        <v>0</v>
      </c>
      <c r="DZ131" s="66">
        <f t="shared" si="405"/>
        <v>0</v>
      </c>
      <c r="EA131" s="66"/>
      <c r="EB131" s="66">
        <f t="shared" ref="EB131:EB194" si="407">DZ131</f>
        <v>0</v>
      </c>
      <c r="EC131" s="12"/>
      <c r="ED131" s="12"/>
      <c r="EE131" s="12"/>
      <c r="EF131" s="12"/>
      <c r="EG131" s="12"/>
      <c r="EH131" s="12"/>
      <c r="EI131" s="12"/>
      <c r="EJ131" s="12"/>
      <c r="EK131" s="12"/>
      <c r="EL131" s="12"/>
      <c r="EM131" s="12"/>
      <c r="EN131" s="66"/>
      <c r="EO131" s="66"/>
      <c r="EP131" s="66"/>
      <c r="EQ131" s="66"/>
      <c r="ER131" s="66"/>
      <c r="ES131" s="66"/>
      <c r="ET131" s="66"/>
      <c r="EU131" s="66"/>
      <c r="EV131" s="66"/>
      <c r="EW131" s="66"/>
      <c r="EX131" s="66"/>
      <c r="EY131" s="66"/>
      <c r="EZ131" s="66"/>
      <c r="FA131" s="66"/>
      <c r="FB131" s="66"/>
      <c r="FC131" s="66"/>
      <c r="FD131" s="66"/>
      <c r="FE131" s="62"/>
      <c r="FF131" s="62"/>
      <c r="FG131" s="62"/>
      <c r="FH131" s="62"/>
      <c r="FI131" s="62"/>
    </row>
    <row r="132" spans="1:165" s="221" customFormat="1" ht="30">
      <c r="A132" s="175">
        <v>131</v>
      </c>
      <c r="B132" s="212">
        <v>17</v>
      </c>
      <c r="C132" s="213">
        <v>40760</v>
      </c>
      <c r="D132" s="214">
        <f t="shared" si="339"/>
        <v>8</v>
      </c>
      <c r="E132" s="215" t="s">
        <v>39</v>
      </c>
      <c r="F132" s="212">
        <v>9</v>
      </c>
      <c r="G132" s="216" t="s">
        <v>38</v>
      </c>
      <c r="H132" s="216" t="s">
        <v>417</v>
      </c>
      <c r="I132" s="216" t="s">
        <v>418</v>
      </c>
      <c r="J132" s="217">
        <v>0.85069444444444453</v>
      </c>
      <c r="K132" s="218">
        <v>3722.63</v>
      </c>
      <c r="L132" s="216" t="s">
        <v>33</v>
      </c>
      <c r="M132" s="212">
        <v>59</v>
      </c>
      <c r="N132" s="212">
        <v>0</v>
      </c>
      <c r="O132" s="216"/>
      <c r="P132" s="217">
        <v>0.85069444444444453</v>
      </c>
      <c r="Q132" s="217">
        <v>0.85069444444444453</v>
      </c>
      <c r="R132" s="12">
        <f t="shared" si="340"/>
        <v>0</v>
      </c>
      <c r="S132" s="13">
        <f t="shared" si="341"/>
        <v>0</v>
      </c>
      <c r="T132" s="13">
        <f t="shared" si="342"/>
        <v>0</v>
      </c>
      <c r="U132" s="217">
        <v>0.86111111111111116</v>
      </c>
      <c r="V132" s="12">
        <f t="shared" si="343"/>
        <v>1.041666666666663E-2</v>
      </c>
      <c r="W132" s="13">
        <f t="shared" si="344"/>
        <v>0</v>
      </c>
      <c r="X132" s="13">
        <f t="shared" si="345"/>
        <v>15</v>
      </c>
      <c r="Y132" s="217">
        <v>0.86458333333333337</v>
      </c>
      <c r="Z132" s="12">
        <f t="shared" si="346"/>
        <v>3.4722222222222099E-3</v>
      </c>
      <c r="AA132" s="13">
        <f t="shared" si="347"/>
        <v>0</v>
      </c>
      <c r="AB132" s="13">
        <f t="shared" si="348"/>
        <v>5</v>
      </c>
      <c r="AC132" s="217">
        <v>0.875</v>
      </c>
      <c r="AD132" s="12">
        <f t="shared" si="349"/>
        <v>1.041666666666663E-2</v>
      </c>
      <c r="AE132" s="13">
        <f t="shared" si="350"/>
        <v>0</v>
      </c>
      <c r="AF132" s="13">
        <f t="shared" si="351"/>
        <v>15</v>
      </c>
      <c r="AG132" s="217">
        <v>0.875</v>
      </c>
      <c r="AH132" s="217">
        <v>0.96666666666666667</v>
      </c>
      <c r="AI132" s="12">
        <f t="shared" si="352"/>
        <v>9.1666666666666674E-2</v>
      </c>
      <c r="AJ132" s="90">
        <f t="shared" si="353"/>
        <v>2</v>
      </c>
      <c r="AK132" s="90">
        <f t="shared" si="354"/>
        <v>12</v>
      </c>
      <c r="AL132" s="217">
        <v>0.875</v>
      </c>
      <c r="AM132" s="217">
        <v>0.96666666666666667</v>
      </c>
      <c r="AN132" s="12">
        <f t="shared" si="355"/>
        <v>9.1666666666666674E-2</v>
      </c>
      <c r="AO132" s="13">
        <f t="shared" si="356"/>
        <v>2</v>
      </c>
      <c r="AP132" s="13">
        <f t="shared" si="357"/>
        <v>12</v>
      </c>
      <c r="AQ132" s="217">
        <v>0.96666666666666667</v>
      </c>
      <c r="AR132" s="12">
        <f t="shared" si="358"/>
        <v>0</v>
      </c>
      <c r="AS132" s="90">
        <f t="shared" si="359"/>
        <v>0</v>
      </c>
      <c r="AT132" s="13">
        <f t="shared" si="360"/>
        <v>0</v>
      </c>
      <c r="AU132" s="217">
        <v>0.96666666666666667</v>
      </c>
      <c r="AV132" s="12">
        <f t="shared" si="361"/>
        <v>0</v>
      </c>
      <c r="AW132" s="13">
        <f t="shared" si="362"/>
        <v>0</v>
      </c>
      <c r="AX132" s="13">
        <f t="shared" si="363"/>
        <v>0</v>
      </c>
      <c r="AY132" s="217">
        <v>1.0951388888888889</v>
      </c>
      <c r="AZ132" s="12">
        <f t="shared" si="364"/>
        <v>0.12847222222222221</v>
      </c>
      <c r="BA132" s="90">
        <f t="shared" si="365"/>
        <v>3</v>
      </c>
      <c r="BB132" s="90">
        <f t="shared" si="366"/>
        <v>5</v>
      </c>
      <c r="BC132" s="217">
        <v>1.0951388888888889</v>
      </c>
      <c r="BD132" s="217">
        <v>1.0951388888888889</v>
      </c>
      <c r="BE132" s="12">
        <f t="shared" si="367"/>
        <v>0</v>
      </c>
      <c r="BF132" s="13">
        <f t="shared" si="368"/>
        <v>0</v>
      </c>
      <c r="BG132" s="13">
        <f t="shared" si="369"/>
        <v>0</v>
      </c>
      <c r="BH132" s="217">
        <v>1.0951388888888889</v>
      </c>
      <c r="BI132" s="217">
        <v>1.0951388888888889</v>
      </c>
      <c r="BJ132" s="220"/>
      <c r="BK132" s="69">
        <f t="shared" si="334"/>
        <v>0</v>
      </c>
      <c r="BL132" s="13">
        <f t="shared" si="319"/>
        <v>0</v>
      </c>
      <c r="BM132" s="13">
        <f t="shared" si="320"/>
        <v>0</v>
      </c>
      <c r="BN132" s="217">
        <v>1.1020833333333333</v>
      </c>
      <c r="BO132" s="12">
        <f t="shared" si="370"/>
        <v>6.9444444444444198E-3</v>
      </c>
      <c r="BP132" s="90">
        <f t="shared" si="371"/>
        <v>0</v>
      </c>
      <c r="BQ132" s="90">
        <f t="shared" si="372"/>
        <v>10</v>
      </c>
      <c r="BR132" s="217">
        <v>1.1111111111111112</v>
      </c>
      <c r="BS132" s="12">
        <f t="shared" si="373"/>
        <v>9.0277777777778567E-3</v>
      </c>
      <c r="BT132" s="90">
        <f t="shared" si="374"/>
        <v>0</v>
      </c>
      <c r="BU132" s="90">
        <f t="shared" si="375"/>
        <v>13</v>
      </c>
      <c r="BV132" s="217">
        <v>1.1111111111111112</v>
      </c>
      <c r="BW132" s="217">
        <v>1.1180555555555556</v>
      </c>
      <c r="BX132" s="12">
        <f t="shared" si="376"/>
        <v>6.9444444444444198E-3</v>
      </c>
      <c r="BY132" s="13">
        <f t="shared" si="377"/>
        <v>0</v>
      </c>
      <c r="BZ132" s="13">
        <f t="shared" si="378"/>
        <v>10</v>
      </c>
      <c r="CA132" s="12">
        <f t="shared" si="379"/>
        <v>0.26736111111111105</v>
      </c>
      <c r="CB132" s="13">
        <f t="shared" si="380"/>
        <v>6</v>
      </c>
      <c r="CC132" s="13">
        <f t="shared" si="381"/>
        <v>25</v>
      </c>
      <c r="CD132" s="12">
        <f t="shared" si="333"/>
        <v>2.6388888888888906E-2</v>
      </c>
      <c r="CE132" s="13">
        <f t="shared" si="382"/>
        <v>0</v>
      </c>
      <c r="CF132" s="13">
        <f t="shared" si="383"/>
        <v>38</v>
      </c>
      <c r="CG132" s="12">
        <f t="shared" ref="CG132:CG195" si="408">AI132</f>
        <v>9.1666666666666674E-2</v>
      </c>
      <c r="CH132" s="13">
        <f t="shared" si="384"/>
        <v>2</v>
      </c>
      <c r="CI132" s="13">
        <f t="shared" si="385"/>
        <v>12</v>
      </c>
      <c r="CJ132" s="12">
        <f t="shared" ref="CJ132:CJ195" si="409">AZ132</f>
        <v>0.12847222222222221</v>
      </c>
      <c r="CK132" s="13">
        <f t="shared" si="386"/>
        <v>3</v>
      </c>
      <c r="CL132" s="13">
        <f t="shared" si="387"/>
        <v>5</v>
      </c>
      <c r="CM132" s="69">
        <f t="shared" si="335"/>
        <v>0</v>
      </c>
      <c r="CN132" s="70">
        <f t="shared" si="336"/>
        <v>0</v>
      </c>
      <c r="CO132" s="13">
        <f t="shared" si="337"/>
        <v>0</v>
      </c>
      <c r="CP132" s="12">
        <f t="shared" si="388"/>
        <v>0.12847222222222221</v>
      </c>
      <c r="CQ132" s="13">
        <f t="shared" si="389"/>
        <v>3</v>
      </c>
      <c r="CR132" s="13">
        <f t="shared" si="390"/>
        <v>5</v>
      </c>
      <c r="CS132" s="217"/>
      <c r="CT132" s="13">
        <f t="shared" si="391"/>
        <v>0</v>
      </c>
      <c r="CU132" s="13">
        <f t="shared" si="392"/>
        <v>0</v>
      </c>
      <c r="CV132" s="217"/>
      <c r="CW132" s="13">
        <f t="shared" si="393"/>
        <v>0</v>
      </c>
      <c r="CX132" s="13">
        <f t="shared" si="394"/>
        <v>0</v>
      </c>
      <c r="CY132" s="217"/>
      <c r="CZ132" s="13">
        <f t="shared" si="395"/>
        <v>0</v>
      </c>
      <c r="DA132" s="13">
        <f t="shared" si="396"/>
        <v>0</v>
      </c>
      <c r="DB132" s="217"/>
      <c r="DC132" s="13">
        <f t="shared" si="397"/>
        <v>0</v>
      </c>
      <c r="DD132" s="13">
        <f t="shared" si="398"/>
        <v>0</v>
      </c>
      <c r="DE132" s="217"/>
      <c r="DF132" s="13">
        <f t="shared" si="399"/>
        <v>0</v>
      </c>
      <c r="DG132" s="13">
        <f t="shared" si="400"/>
        <v>0</v>
      </c>
      <c r="DH132" s="217"/>
      <c r="DI132" s="13">
        <f t="shared" si="401"/>
        <v>0</v>
      </c>
      <c r="DJ132" s="13">
        <f t="shared" si="402"/>
        <v>0</v>
      </c>
      <c r="DK132" s="217"/>
      <c r="DL132" s="35">
        <f t="shared" si="403"/>
        <v>0</v>
      </c>
      <c r="DM132" s="61">
        <f t="shared" si="404"/>
        <v>0</v>
      </c>
      <c r="DN132" s="66">
        <f t="shared" si="314"/>
        <v>455809.68000000017</v>
      </c>
      <c r="DO132" s="74">
        <f t="shared" ref="DO132:DO195" si="410">DO131+M133</f>
        <v>7429</v>
      </c>
      <c r="DP132" s="66">
        <f t="shared" si="262"/>
        <v>63.095423728813564</v>
      </c>
      <c r="DQ132" s="63">
        <f t="shared" si="338"/>
        <v>61.355455646789629</v>
      </c>
      <c r="DR132" s="66" t="e">
        <f t="shared" si="318"/>
        <v>#NUM!</v>
      </c>
      <c r="DS132" s="96" t="e">
        <f t="shared" si="315"/>
        <v>#NUM!</v>
      </c>
      <c r="DT132" s="66" t="e">
        <f t="shared" si="316"/>
        <v>#NUM!</v>
      </c>
      <c r="DU132" s="66" t="e">
        <f t="shared" si="317"/>
        <v>#NUM!</v>
      </c>
      <c r="DV132" s="422"/>
      <c r="DW132" s="66">
        <f t="shared" ref="DW132:DW176" si="411">INT(DV132)</f>
        <v>0</v>
      </c>
      <c r="DX132" s="66"/>
      <c r="DY132" s="66">
        <f t="shared" si="406"/>
        <v>0</v>
      </c>
      <c r="DZ132" s="66">
        <f t="shared" si="405"/>
        <v>0</v>
      </c>
      <c r="EA132" s="66"/>
      <c r="EB132" s="66">
        <f t="shared" si="407"/>
        <v>0</v>
      </c>
      <c r="EC132" s="12"/>
      <c r="ED132" s="12"/>
      <c r="EE132" s="12"/>
      <c r="EF132" s="12"/>
      <c r="EG132" s="12"/>
      <c r="EH132" s="12"/>
      <c r="EI132" s="12"/>
      <c r="EJ132" s="12"/>
      <c r="EK132" s="12"/>
      <c r="EL132" s="12"/>
      <c r="EM132" s="12"/>
      <c r="EN132" s="66"/>
      <c r="EO132" s="66"/>
      <c r="EP132" s="66"/>
      <c r="EQ132" s="66"/>
      <c r="ER132" s="66"/>
      <c r="ES132" s="66"/>
      <c r="ET132" s="66"/>
      <c r="EU132" s="66"/>
      <c r="EV132" s="66"/>
      <c r="EW132" s="66"/>
      <c r="EX132" s="66"/>
      <c r="EY132" s="66"/>
      <c r="EZ132" s="66"/>
      <c r="FA132" s="66"/>
      <c r="FB132" s="66"/>
      <c r="FC132" s="66"/>
      <c r="FD132" s="66"/>
      <c r="FE132" s="62"/>
      <c r="FF132" s="62"/>
      <c r="FG132" s="62"/>
      <c r="FH132" s="62"/>
      <c r="FI132" s="62"/>
    </row>
    <row r="133" spans="1:165" s="221" customFormat="1" ht="45">
      <c r="A133" s="199">
        <v>132</v>
      </c>
      <c r="B133" s="212">
        <v>18</v>
      </c>
      <c r="C133" s="213">
        <v>40761</v>
      </c>
      <c r="D133" s="214">
        <f t="shared" si="339"/>
        <v>8</v>
      </c>
      <c r="E133" s="215" t="s">
        <v>332</v>
      </c>
      <c r="F133" s="212">
        <v>10</v>
      </c>
      <c r="G133" s="216" t="s">
        <v>38</v>
      </c>
      <c r="H133" s="216" t="s">
        <v>429</v>
      </c>
      <c r="I133" s="216" t="s">
        <v>404</v>
      </c>
      <c r="J133" s="217">
        <v>4.8611111111111112E-2</v>
      </c>
      <c r="K133" s="218">
        <v>3760</v>
      </c>
      <c r="L133" s="216" t="s">
        <v>33</v>
      </c>
      <c r="M133" s="212">
        <v>59</v>
      </c>
      <c r="N133" s="212">
        <v>0</v>
      </c>
      <c r="O133" s="216"/>
      <c r="P133" s="217">
        <v>4.8611111111111112E-2</v>
      </c>
      <c r="Q133" s="217">
        <v>4.8611111111111112E-2</v>
      </c>
      <c r="R133" s="12">
        <f t="shared" si="340"/>
        <v>0</v>
      </c>
      <c r="S133" s="13">
        <f t="shared" si="341"/>
        <v>0</v>
      </c>
      <c r="T133" s="13">
        <f t="shared" si="342"/>
        <v>0</v>
      </c>
      <c r="U133" s="217">
        <v>5.2083333333333336E-2</v>
      </c>
      <c r="V133" s="12">
        <f t="shared" si="343"/>
        <v>3.4722222222222238E-3</v>
      </c>
      <c r="W133" s="13">
        <f t="shared" si="344"/>
        <v>0</v>
      </c>
      <c r="X133" s="13">
        <f t="shared" si="345"/>
        <v>5</v>
      </c>
      <c r="Y133" s="217">
        <v>5.4166666666666669E-2</v>
      </c>
      <c r="Z133" s="12">
        <f t="shared" si="346"/>
        <v>2.0833333333333329E-3</v>
      </c>
      <c r="AA133" s="13">
        <f t="shared" si="347"/>
        <v>0</v>
      </c>
      <c r="AB133" s="13">
        <f t="shared" si="348"/>
        <v>3</v>
      </c>
      <c r="AC133" s="217">
        <v>6.9444444444444434E-2</v>
      </c>
      <c r="AD133" s="12">
        <f t="shared" si="349"/>
        <v>1.5277777777777765E-2</v>
      </c>
      <c r="AE133" s="13">
        <f t="shared" si="350"/>
        <v>0</v>
      </c>
      <c r="AF133" s="13">
        <f t="shared" si="351"/>
        <v>22</v>
      </c>
      <c r="AG133" s="217">
        <v>6.9444444444444434E-2</v>
      </c>
      <c r="AH133" s="217">
        <v>0.14583333333333334</v>
      </c>
      <c r="AI133" s="12">
        <f t="shared" si="352"/>
        <v>7.6388888888888909E-2</v>
      </c>
      <c r="AJ133" s="90">
        <f t="shared" si="353"/>
        <v>1</v>
      </c>
      <c r="AK133" s="90">
        <f t="shared" si="354"/>
        <v>50</v>
      </c>
      <c r="AL133" s="217">
        <v>6.9444444444444434E-2</v>
      </c>
      <c r="AM133" s="217">
        <v>0.14583333333333334</v>
      </c>
      <c r="AN133" s="12">
        <f t="shared" si="355"/>
        <v>7.6388888888888909E-2</v>
      </c>
      <c r="AO133" s="13">
        <f t="shared" si="356"/>
        <v>1</v>
      </c>
      <c r="AP133" s="13">
        <f t="shared" si="357"/>
        <v>50</v>
      </c>
      <c r="AQ133" s="217">
        <v>0.14791666666666667</v>
      </c>
      <c r="AR133" s="12">
        <f t="shared" si="358"/>
        <v>2.0833333333333259E-3</v>
      </c>
      <c r="AS133" s="90">
        <f t="shared" si="359"/>
        <v>0</v>
      </c>
      <c r="AT133" s="13">
        <f t="shared" si="360"/>
        <v>3</v>
      </c>
      <c r="AU133" s="217">
        <v>0.15069444444444444</v>
      </c>
      <c r="AV133" s="12">
        <f t="shared" si="361"/>
        <v>2.7777777777777679E-3</v>
      </c>
      <c r="AW133" s="13">
        <f t="shared" si="362"/>
        <v>0</v>
      </c>
      <c r="AX133" s="13">
        <f t="shared" si="363"/>
        <v>4</v>
      </c>
      <c r="AY133" s="217">
        <v>0.32708333333333334</v>
      </c>
      <c r="AZ133" s="12">
        <f t="shared" si="364"/>
        <v>0.1763888888888889</v>
      </c>
      <c r="BA133" s="90">
        <f t="shared" si="365"/>
        <v>4</v>
      </c>
      <c r="BB133" s="90">
        <f t="shared" si="366"/>
        <v>14</v>
      </c>
      <c r="BC133" s="217">
        <v>0.32708333333333334</v>
      </c>
      <c r="BD133" s="217">
        <v>0.32708333333333334</v>
      </c>
      <c r="BE133" s="12">
        <f t="shared" si="367"/>
        <v>0</v>
      </c>
      <c r="BF133" s="13">
        <f t="shared" si="368"/>
        <v>0</v>
      </c>
      <c r="BG133" s="13">
        <f t="shared" si="369"/>
        <v>0</v>
      </c>
      <c r="BH133" s="217">
        <v>0.32708333333333334</v>
      </c>
      <c r="BI133" s="217">
        <v>0.32708333333333334</v>
      </c>
      <c r="BJ133" s="220"/>
      <c r="BK133" s="69">
        <f t="shared" si="334"/>
        <v>0</v>
      </c>
      <c r="BL133" s="13">
        <f t="shared" si="319"/>
        <v>0</v>
      </c>
      <c r="BM133" s="13">
        <f t="shared" si="320"/>
        <v>0</v>
      </c>
      <c r="BN133" s="217">
        <v>0.33333333333333331</v>
      </c>
      <c r="BO133" s="12">
        <f t="shared" si="370"/>
        <v>6.2499999999999778E-3</v>
      </c>
      <c r="BP133" s="90">
        <f t="shared" si="371"/>
        <v>0</v>
      </c>
      <c r="BQ133" s="90">
        <f t="shared" si="372"/>
        <v>9</v>
      </c>
      <c r="BR133" s="217">
        <v>0.33680555555555558</v>
      </c>
      <c r="BS133" s="12">
        <f t="shared" si="373"/>
        <v>3.4722222222222654E-3</v>
      </c>
      <c r="BT133" s="90">
        <f t="shared" si="374"/>
        <v>0</v>
      </c>
      <c r="BU133" s="90">
        <f t="shared" si="375"/>
        <v>5</v>
      </c>
      <c r="BV133" s="217">
        <v>0.33680555555555558</v>
      </c>
      <c r="BW133" s="217">
        <v>0.34027777777777773</v>
      </c>
      <c r="BX133" s="12">
        <f t="shared" si="376"/>
        <v>3.4722222222221544E-3</v>
      </c>
      <c r="BY133" s="13">
        <f t="shared" si="377"/>
        <v>0</v>
      </c>
      <c r="BZ133" s="13">
        <f t="shared" si="378"/>
        <v>5</v>
      </c>
      <c r="CA133" s="12">
        <f t="shared" si="379"/>
        <v>0.29166666666666663</v>
      </c>
      <c r="CB133" s="13">
        <f t="shared" si="380"/>
        <v>7</v>
      </c>
      <c r="CC133" s="13">
        <f t="shared" si="381"/>
        <v>0</v>
      </c>
      <c r="CD133" s="12">
        <f t="shared" si="333"/>
        <v>2.7083333333333334E-2</v>
      </c>
      <c r="CE133" s="13">
        <f t="shared" si="382"/>
        <v>0</v>
      </c>
      <c r="CF133" s="13">
        <f t="shared" si="383"/>
        <v>39</v>
      </c>
      <c r="CG133" s="12">
        <f t="shared" si="408"/>
        <v>7.6388888888888909E-2</v>
      </c>
      <c r="CH133" s="13">
        <f t="shared" si="384"/>
        <v>1</v>
      </c>
      <c r="CI133" s="13">
        <f t="shared" si="385"/>
        <v>50</v>
      </c>
      <c r="CJ133" s="12">
        <f t="shared" si="409"/>
        <v>0.1763888888888889</v>
      </c>
      <c r="CK133" s="13">
        <f t="shared" si="386"/>
        <v>4</v>
      </c>
      <c r="CL133" s="13">
        <f t="shared" si="387"/>
        <v>14</v>
      </c>
      <c r="CM133" s="69">
        <f t="shared" si="335"/>
        <v>0</v>
      </c>
      <c r="CN133" s="70">
        <f t="shared" si="336"/>
        <v>0</v>
      </c>
      <c r="CO133" s="13">
        <f t="shared" si="337"/>
        <v>0</v>
      </c>
      <c r="CP133" s="12">
        <f t="shared" si="388"/>
        <v>0.1763888888888889</v>
      </c>
      <c r="CQ133" s="13">
        <f t="shared" si="389"/>
        <v>4</v>
      </c>
      <c r="CR133" s="13">
        <f t="shared" si="390"/>
        <v>14</v>
      </c>
      <c r="CS133" s="217"/>
      <c r="CT133" s="13">
        <f t="shared" si="391"/>
        <v>0</v>
      </c>
      <c r="CU133" s="13">
        <f t="shared" si="392"/>
        <v>0</v>
      </c>
      <c r="CV133" s="217"/>
      <c r="CW133" s="13">
        <f t="shared" si="393"/>
        <v>0</v>
      </c>
      <c r="CX133" s="13">
        <f t="shared" si="394"/>
        <v>0</v>
      </c>
      <c r="CY133" s="217"/>
      <c r="CZ133" s="13">
        <f t="shared" si="395"/>
        <v>0</v>
      </c>
      <c r="DA133" s="13">
        <f t="shared" si="396"/>
        <v>0</v>
      </c>
      <c r="DB133" s="217"/>
      <c r="DC133" s="13">
        <f t="shared" si="397"/>
        <v>0</v>
      </c>
      <c r="DD133" s="13">
        <f t="shared" si="398"/>
        <v>0</v>
      </c>
      <c r="DE133" s="217"/>
      <c r="DF133" s="13">
        <f t="shared" si="399"/>
        <v>0</v>
      </c>
      <c r="DG133" s="13">
        <f t="shared" si="400"/>
        <v>0</v>
      </c>
      <c r="DH133" s="217"/>
      <c r="DI133" s="13">
        <f t="shared" si="401"/>
        <v>0</v>
      </c>
      <c r="DJ133" s="13">
        <f t="shared" si="402"/>
        <v>0</v>
      </c>
      <c r="DK133" s="217"/>
      <c r="DL133" s="35">
        <f t="shared" si="403"/>
        <v>0</v>
      </c>
      <c r="DM133" s="61">
        <f t="shared" si="404"/>
        <v>0</v>
      </c>
      <c r="DN133" s="66">
        <f t="shared" si="314"/>
        <v>459569.68000000017</v>
      </c>
      <c r="DO133" s="74">
        <f t="shared" si="410"/>
        <v>7487</v>
      </c>
      <c r="DP133" s="66">
        <f t="shared" si="262"/>
        <v>63.728813559322035</v>
      </c>
      <c r="DQ133" s="63">
        <f t="shared" si="338"/>
        <v>61.382353412581828</v>
      </c>
      <c r="DR133" s="66" t="e">
        <f t="shared" si="318"/>
        <v>#NUM!</v>
      </c>
      <c r="DS133" s="96" t="e">
        <f t="shared" si="315"/>
        <v>#NUM!</v>
      </c>
      <c r="DT133" s="66" t="e">
        <f t="shared" si="316"/>
        <v>#NUM!</v>
      </c>
      <c r="DU133" s="66" t="e">
        <f t="shared" si="317"/>
        <v>#NUM!</v>
      </c>
      <c r="DV133" s="422"/>
      <c r="DW133" s="66">
        <f t="shared" si="411"/>
        <v>0</v>
      </c>
      <c r="DX133" s="66"/>
      <c r="DY133" s="66">
        <f t="shared" si="406"/>
        <v>0</v>
      </c>
      <c r="DZ133" s="66">
        <f t="shared" si="405"/>
        <v>0</v>
      </c>
      <c r="EA133" s="66"/>
      <c r="EB133" s="66">
        <f t="shared" si="407"/>
        <v>0</v>
      </c>
      <c r="EC133" s="12"/>
      <c r="ED133" s="12"/>
      <c r="EE133" s="12"/>
      <c r="EF133" s="12"/>
      <c r="EG133" s="12"/>
      <c r="EH133" s="12"/>
      <c r="EI133" s="12"/>
      <c r="EJ133" s="12"/>
      <c r="EK133" s="12"/>
      <c r="EL133" s="12"/>
      <c r="EM133" s="12"/>
      <c r="EN133" s="66"/>
      <c r="EO133" s="66"/>
      <c r="EP133" s="66"/>
      <c r="EQ133" s="66"/>
      <c r="ER133" s="66"/>
      <c r="ES133" s="66"/>
      <c r="ET133" s="66"/>
      <c r="EU133" s="66"/>
      <c r="EV133" s="66"/>
      <c r="EW133" s="66"/>
      <c r="EX133" s="66"/>
      <c r="EY133" s="66"/>
      <c r="EZ133" s="66"/>
      <c r="FA133" s="66"/>
      <c r="FB133" s="66"/>
      <c r="FC133" s="66"/>
      <c r="FD133" s="66"/>
      <c r="FE133" s="62"/>
      <c r="FF133" s="62"/>
      <c r="FG133" s="62"/>
      <c r="FH133" s="62"/>
      <c r="FI133" s="62"/>
    </row>
    <row r="134" spans="1:165" s="221" customFormat="1">
      <c r="A134" s="175">
        <v>133</v>
      </c>
      <c r="B134" s="212">
        <v>19</v>
      </c>
      <c r="C134" s="213">
        <v>40761</v>
      </c>
      <c r="D134" s="214">
        <f t="shared" si="339"/>
        <v>8</v>
      </c>
      <c r="E134" s="215" t="s">
        <v>300</v>
      </c>
      <c r="F134" s="212">
        <v>2</v>
      </c>
      <c r="G134" s="216" t="s">
        <v>302</v>
      </c>
      <c r="H134" s="216" t="s">
        <v>288</v>
      </c>
      <c r="I134" s="216" t="s">
        <v>272</v>
      </c>
      <c r="J134" s="217">
        <v>0.35416666666666669</v>
      </c>
      <c r="K134" s="218">
        <v>3606</v>
      </c>
      <c r="L134" s="216" t="s">
        <v>33</v>
      </c>
      <c r="M134" s="212">
        <v>58</v>
      </c>
      <c r="N134" s="212">
        <v>0</v>
      </c>
      <c r="O134" s="216"/>
      <c r="P134" s="217">
        <v>0.35416666666666669</v>
      </c>
      <c r="Q134" s="217">
        <v>0.35416666666666669</v>
      </c>
      <c r="R134" s="12">
        <f t="shared" si="340"/>
        <v>0</v>
      </c>
      <c r="S134" s="13">
        <f t="shared" si="341"/>
        <v>0</v>
      </c>
      <c r="T134" s="13">
        <f t="shared" si="342"/>
        <v>0</v>
      </c>
      <c r="U134" s="217">
        <v>0.3576388888888889</v>
      </c>
      <c r="V134" s="12">
        <f t="shared" si="343"/>
        <v>3.4722222222222099E-3</v>
      </c>
      <c r="W134" s="13">
        <f t="shared" si="344"/>
        <v>0</v>
      </c>
      <c r="X134" s="13">
        <f t="shared" si="345"/>
        <v>5</v>
      </c>
      <c r="Y134" s="217">
        <v>0.35902777777777778</v>
      </c>
      <c r="Z134" s="12">
        <f t="shared" si="346"/>
        <v>1.388888888888884E-3</v>
      </c>
      <c r="AA134" s="13">
        <f t="shared" si="347"/>
        <v>0</v>
      </c>
      <c r="AB134" s="13">
        <f t="shared" si="348"/>
        <v>2</v>
      </c>
      <c r="AC134" s="217">
        <v>0.375</v>
      </c>
      <c r="AD134" s="12">
        <f t="shared" si="349"/>
        <v>1.5972222222222221E-2</v>
      </c>
      <c r="AE134" s="13">
        <f t="shared" si="350"/>
        <v>0</v>
      </c>
      <c r="AF134" s="13">
        <f t="shared" si="351"/>
        <v>23</v>
      </c>
      <c r="AG134" s="217">
        <v>0.375</v>
      </c>
      <c r="AH134" s="217">
        <v>0.4236111111111111</v>
      </c>
      <c r="AI134" s="12">
        <f t="shared" si="352"/>
        <v>4.8611111111111105E-2</v>
      </c>
      <c r="AJ134" s="90">
        <f t="shared" si="353"/>
        <v>1</v>
      </c>
      <c r="AK134" s="90">
        <f t="shared" si="354"/>
        <v>10</v>
      </c>
      <c r="AL134" s="217">
        <v>0.375</v>
      </c>
      <c r="AM134" s="217">
        <v>0.4236111111111111</v>
      </c>
      <c r="AN134" s="12">
        <f t="shared" si="355"/>
        <v>4.8611111111111105E-2</v>
      </c>
      <c r="AO134" s="13">
        <f t="shared" si="356"/>
        <v>1</v>
      </c>
      <c r="AP134" s="13">
        <f t="shared" si="357"/>
        <v>10</v>
      </c>
      <c r="AQ134" s="217">
        <v>0.47222222222222227</v>
      </c>
      <c r="AR134" s="12">
        <f t="shared" si="358"/>
        <v>4.861111111111116E-2</v>
      </c>
      <c r="AS134" s="90">
        <f t="shared" si="359"/>
        <v>1</v>
      </c>
      <c r="AT134" s="13">
        <f t="shared" si="360"/>
        <v>10</v>
      </c>
      <c r="AU134" s="217">
        <v>0.49374999999999997</v>
      </c>
      <c r="AV134" s="12">
        <f t="shared" si="361"/>
        <v>2.1527777777777701E-2</v>
      </c>
      <c r="AW134" s="13">
        <f t="shared" si="362"/>
        <v>0</v>
      </c>
      <c r="AX134" s="13">
        <f t="shared" si="363"/>
        <v>31</v>
      </c>
      <c r="AY134" s="217">
        <v>0.625</v>
      </c>
      <c r="AZ134" s="12">
        <f t="shared" si="364"/>
        <v>0.13125000000000003</v>
      </c>
      <c r="BA134" s="90">
        <f t="shared" si="365"/>
        <v>3</v>
      </c>
      <c r="BB134" s="90">
        <f t="shared" si="366"/>
        <v>9</v>
      </c>
      <c r="BC134" s="217">
        <v>0.625</v>
      </c>
      <c r="BD134" s="217">
        <v>0.625</v>
      </c>
      <c r="BE134" s="12">
        <f t="shared" si="367"/>
        <v>0</v>
      </c>
      <c r="BF134" s="13">
        <f t="shared" si="368"/>
        <v>0</v>
      </c>
      <c r="BG134" s="13">
        <f t="shared" si="369"/>
        <v>0</v>
      </c>
      <c r="BH134" s="217">
        <v>0.625</v>
      </c>
      <c r="BI134" s="217">
        <v>0.625</v>
      </c>
      <c r="BJ134" s="220"/>
      <c r="BK134" s="69">
        <f t="shared" si="334"/>
        <v>0</v>
      </c>
      <c r="BL134" s="13">
        <f t="shared" si="319"/>
        <v>0</v>
      </c>
      <c r="BM134" s="13">
        <f t="shared" si="320"/>
        <v>0</v>
      </c>
      <c r="BN134" s="217">
        <v>0.63541666666666663</v>
      </c>
      <c r="BO134" s="12">
        <f t="shared" si="370"/>
        <v>1.041666666666663E-2</v>
      </c>
      <c r="BP134" s="90">
        <f t="shared" si="371"/>
        <v>0</v>
      </c>
      <c r="BQ134" s="90">
        <f t="shared" si="372"/>
        <v>15</v>
      </c>
      <c r="BR134" s="217">
        <v>0.65277777777777779</v>
      </c>
      <c r="BS134" s="12">
        <f t="shared" si="373"/>
        <v>1.736111111111116E-2</v>
      </c>
      <c r="BT134" s="90">
        <f t="shared" si="374"/>
        <v>0</v>
      </c>
      <c r="BU134" s="90">
        <f t="shared" si="375"/>
        <v>25</v>
      </c>
      <c r="BV134" s="217">
        <v>0.65277777777777779</v>
      </c>
      <c r="BW134" s="217">
        <v>0.67708333333333337</v>
      </c>
      <c r="BX134" s="12">
        <f t="shared" si="376"/>
        <v>2.430555555555558E-2</v>
      </c>
      <c r="BY134" s="13">
        <f t="shared" si="377"/>
        <v>0</v>
      </c>
      <c r="BZ134" s="13">
        <f t="shared" si="378"/>
        <v>35</v>
      </c>
      <c r="CA134" s="12">
        <f t="shared" si="379"/>
        <v>0.32291666666666669</v>
      </c>
      <c r="CB134" s="13">
        <f t="shared" si="380"/>
        <v>7</v>
      </c>
      <c r="CC134" s="13">
        <f t="shared" si="381"/>
        <v>45</v>
      </c>
      <c r="CD134" s="12">
        <f t="shared" si="333"/>
        <v>9.2361111111111172E-2</v>
      </c>
      <c r="CE134" s="13">
        <f t="shared" si="382"/>
        <v>2</v>
      </c>
      <c r="CF134" s="13">
        <f t="shared" si="383"/>
        <v>13</v>
      </c>
      <c r="CG134" s="12">
        <f t="shared" si="408"/>
        <v>4.8611111111111105E-2</v>
      </c>
      <c r="CH134" s="13">
        <f t="shared" si="384"/>
        <v>1</v>
      </c>
      <c r="CI134" s="13">
        <f t="shared" si="385"/>
        <v>10</v>
      </c>
      <c r="CJ134" s="12">
        <f t="shared" si="409"/>
        <v>0.13125000000000003</v>
      </c>
      <c r="CK134" s="13">
        <f t="shared" si="386"/>
        <v>3</v>
      </c>
      <c r="CL134" s="13">
        <f t="shared" si="387"/>
        <v>9</v>
      </c>
      <c r="CM134" s="69">
        <f t="shared" si="335"/>
        <v>0</v>
      </c>
      <c r="CN134" s="70">
        <f t="shared" si="336"/>
        <v>0</v>
      </c>
      <c r="CO134" s="13">
        <f t="shared" si="337"/>
        <v>0</v>
      </c>
      <c r="CP134" s="12">
        <f t="shared" si="388"/>
        <v>0.13125000000000003</v>
      </c>
      <c r="CQ134" s="13">
        <f t="shared" si="389"/>
        <v>3</v>
      </c>
      <c r="CR134" s="13">
        <f t="shared" si="390"/>
        <v>9</v>
      </c>
      <c r="CS134" s="217"/>
      <c r="CT134" s="13">
        <f t="shared" si="391"/>
        <v>0</v>
      </c>
      <c r="CU134" s="13">
        <f t="shared" si="392"/>
        <v>0</v>
      </c>
      <c r="CV134" s="217"/>
      <c r="CW134" s="13">
        <f t="shared" si="393"/>
        <v>0</v>
      </c>
      <c r="CX134" s="13">
        <f t="shared" si="394"/>
        <v>0</v>
      </c>
      <c r="CY134" s="217"/>
      <c r="CZ134" s="13">
        <f t="shared" si="395"/>
        <v>0</v>
      </c>
      <c r="DA134" s="13">
        <f t="shared" si="396"/>
        <v>0</v>
      </c>
      <c r="DB134" s="217"/>
      <c r="DC134" s="13">
        <f t="shared" si="397"/>
        <v>0</v>
      </c>
      <c r="DD134" s="13">
        <f t="shared" si="398"/>
        <v>0</v>
      </c>
      <c r="DE134" s="217"/>
      <c r="DF134" s="13">
        <f t="shared" si="399"/>
        <v>0</v>
      </c>
      <c r="DG134" s="13">
        <f t="shared" si="400"/>
        <v>0</v>
      </c>
      <c r="DH134" s="217"/>
      <c r="DI134" s="13">
        <f t="shared" si="401"/>
        <v>0</v>
      </c>
      <c r="DJ134" s="13">
        <f t="shared" si="402"/>
        <v>0</v>
      </c>
      <c r="DK134" s="217"/>
      <c r="DL134" s="35">
        <f t="shared" si="403"/>
        <v>0</v>
      </c>
      <c r="DM134" s="61">
        <f t="shared" si="404"/>
        <v>0</v>
      </c>
      <c r="DN134" s="66">
        <f t="shared" si="314"/>
        <v>463175.68000000017</v>
      </c>
      <c r="DO134" s="74">
        <f t="shared" si="410"/>
        <v>7546</v>
      </c>
      <c r="DP134" s="66">
        <f t="shared" si="262"/>
        <v>62.172413793103445</v>
      </c>
      <c r="DQ134" s="63">
        <f t="shared" si="338"/>
        <v>61.380291545189529</v>
      </c>
      <c r="DR134" s="66" t="e">
        <f t="shared" si="318"/>
        <v>#NUM!</v>
      </c>
      <c r="DS134" s="96" t="e">
        <f t="shared" si="315"/>
        <v>#NUM!</v>
      </c>
      <c r="DT134" s="66" t="e">
        <f t="shared" si="316"/>
        <v>#NUM!</v>
      </c>
      <c r="DU134" s="66" t="e">
        <f t="shared" si="317"/>
        <v>#NUM!</v>
      </c>
      <c r="DV134" s="422"/>
      <c r="DW134" s="66">
        <f t="shared" si="411"/>
        <v>0</v>
      </c>
      <c r="DX134" s="66"/>
      <c r="DY134" s="66">
        <f t="shared" si="406"/>
        <v>0</v>
      </c>
      <c r="DZ134" s="66">
        <f t="shared" si="405"/>
        <v>0</v>
      </c>
      <c r="EA134" s="66"/>
      <c r="EB134" s="66">
        <f t="shared" si="407"/>
        <v>0</v>
      </c>
      <c r="EC134" s="12"/>
      <c r="ED134" s="12"/>
      <c r="EE134" s="12"/>
      <c r="EF134" s="12"/>
      <c r="EG134" s="12"/>
      <c r="EH134" s="12"/>
      <c r="EI134" s="12"/>
      <c r="EJ134" s="12"/>
      <c r="EK134" s="12"/>
      <c r="EL134" s="12"/>
      <c r="EM134" s="12"/>
      <c r="EN134" s="66"/>
      <c r="EO134" s="66"/>
      <c r="EP134" s="66"/>
      <c r="EQ134" s="66"/>
      <c r="ER134" s="66"/>
      <c r="ES134" s="66"/>
      <c r="ET134" s="66"/>
      <c r="EU134" s="66"/>
      <c r="EV134" s="66"/>
      <c r="EW134" s="66"/>
      <c r="EX134" s="66"/>
      <c r="EY134" s="66"/>
      <c r="EZ134" s="66"/>
      <c r="FA134" s="66"/>
      <c r="FB134" s="66"/>
      <c r="FC134" s="66"/>
      <c r="FD134" s="66"/>
      <c r="FE134" s="62"/>
      <c r="FF134" s="62"/>
      <c r="FG134" s="62"/>
      <c r="FH134" s="62"/>
      <c r="FI134" s="62"/>
    </row>
    <row r="135" spans="1:165" s="221" customFormat="1">
      <c r="A135" s="175">
        <v>134</v>
      </c>
      <c r="B135" s="212">
        <v>20</v>
      </c>
      <c r="C135" s="213">
        <v>40761</v>
      </c>
      <c r="D135" s="214">
        <f t="shared" si="339"/>
        <v>8</v>
      </c>
      <c r="E135" s="215" t="s">
        <v>171</v>
      </c>
      <c r="F135" s="212">
        <v>3</v>
      </c>
      <c r="G135" s="216" t="s">
        <v>325</v>
      </c>
      <c r="H135" s="216" t="s">
        <v>430</v>
      </c>
      <c r="I135" s="216" t="s">
        <v>385</v>
      </c>
      <c r="J135" s="217">
        <v>0.25694444444444448</v>
      </c>
      <c r="K135" s="218">
        <v>3632</v>
      </c>
      <c r="L135" s="216" t="s">
        <v>33</v>
      </c>
      <c r="M135" s="212">
        <v>59</v>
      </c>
      <c r="N135" s="212">
        <v>0</v>
      </c>
      <c r="O135" s="216"/>
      <c r="P135" s="217">
        <v>0.25694444444444448</v>
      </c>
      <c r="Q135" s="217">
        <v>0.25694444444444448</v>
      </c>
      <c r="R135" s="12">
        <f t="shared" si="340"/>
        <v>0</v>
      </c>
      <c r="S135" s="13">
        <f t="shared" si="341"/>
        <v>0</v>
      </c>
      <c r="T135" s="13">
        <f t="shared" si="342"/>
        <v>0</v>
      </c>
      <c r="U135" s="217">
        <v>0.26041666666666669</v>
      </c>
      <c r="V135" s="12">
        <f t="shared" si="343"/>
        <v>3.4722222222222099E-3</v>
      </c>
      <c r="W135" s="13">
        <f t="shared" si="344"/>
        <v>0</v>
      </c>
      <c r="X135" s="13">
        <f t="shared" si="345"/>
        <v>5</v>
      </c>
      <c r="Y135" s="217">
        <v>0.26180555555555557</v>
      </c>
      <c r="Z135" s="12">
        <f t="shared" si="346"/>
        <v>1.388888888888884E-3</v>
      </c>
      <c r="AA135" s="13">
        <f t="shared" si="347"/>
        <v>0</v>
      </c>
      <c r="AB135" s="13">
        <f t="shared" si="348"/>
        <v>2</v>
      </c>
      <c r="AC135" s="217">
        <v>0.29166666666666669</v>
      </c>
      <c r="AD135" s="12">
        <f t="shared" si="349"/>
        <v>2.9861111111111116E-2</v>
      </c>
      <c r="AE135" s="13">
        <f t="shared" si="350"/>
        <v>0</v>
      </c>
      <c r="AF135" s="13">
        <f t="shared" si="351"/>
        <v>43</v>
      </c>
      <c r="AG135" s="217">
        <v>0.29166666666666669</v>
      </c>
      <c r="AH135" s="217">
        <v>0.33680555555555558</v>
      </c>
      <c r="AI135" s="12">
        <f t="shared" si="352"/>
        <v>4.5138888888888895E-2</v>
      </c>
      <c r="AJ135" s="90">
        <f t="shared" si="353"/>
        <v>1</v>
      </c>
      <c r="AK135" s="90">
        <f t="shared" si="354"/>
        <v>5</v>
      </c>
      <c r="AL135" s="217">
        <v>0.29166666666666669</v>
      </c>
      <c r="AM135" s="217">
        <v>0.33680555555555558</v>
      </c>
      <c r="AN135" s="12">
        <f t="shared" si="355"/>
        <v>4.5138888888888895E-2</v>
      </c>
      <c r="AO135" s="13">
        <f t="shared" si="356"/>
        <v>1</v>
      </c>
      <c r="AP135" s="13">
        <f t="shared" si="357"/>
        <v>5</v>
      </c>
      <c r="AQ135" s="217">
        <v>0.3444444444444445</v>
      </c>
      <c r="AR135" s="12">
        <f t="shared" si="358"/>
        <v>7.6388888888889173E-3</v>
      </c>
      <c r="AS135" s="90">
        <f t="shared" si="359"/>
        <v>0</v>
      </c>
      <c r="AT135" s="13">
        <f t="shared" si="360"/>
        <v>11</v>
      </c>
      <c r="AU135" s="217">
        <v>0.42986111111111108</v>
      </c>
      <c r="AV135" s="12">
        <f t="shared" si="361"/>
        <v>8.5416666666666585E-2</v>
      </c>
      <c r="AW135" s="13">
        <f t="shared" si="362"/>
        <v>2</v>
      </c>
      <c r="AX135" s="13">
        <f t="shared" si="363"/>
        <v>3</v>
      </c>
      <c r="AY135" s="217">
        <v>0.76666666666666661</v>
      </c>
      <c r="AZ135" s="12">
        <f t="shared" si="364"/>
        <v>0.33680555555555552</v>
      </c>
      <c r="BA135" s="90">
        <f t="shared" si="365"/>
        <v>8</v>
      </c>
      <c r="BB135" s="90">
        <f t="shared" si="366"/>
        <v>5</v>
      </c>
      <c r="BC135" s="217">
        <v>0.76666666666666661</v>
      </c>
      <c r="BD135" s="217">
        <v>0.76666666666666661</v>
      </c>
      <c r="BE135" s="12">
        <f t="shared" si="367"/>
        <v>0</v>
      </c>
      <c r="BF135" s="13">
        <f t="shared" si="368"/>
        <v>0</v>
      </c>
      <c r="BG135" s="13">
        <f t="shared" si="369"/>
        <v>0</v>
      </c>
      <c r="BH135" s="217">
        <v>0.76666666666666661</v>
      </c>
      <c r="BI135" s="217">
        <v>0.76666666666666661</v>
      </c>
      <c r="BJ135" s="220"/>
      <c r="BK135" s="69">
        <f t="shared" si="334"/>
        <v>0</v>
      </c>
      <c r="BL135" s="13">
        <f t="shared" si="319"/>
        <v>0</v>
      </c>
      <c r="BM135" s="13">
        <f t="shared" si="320"/>
        <v>0</v>
      </c>
      <c r="BN135" s="217">
        <v>0.77083333333333337</v>
      </c>
      <c r="BO135" s="12">
        <f t="shared" si="370"/>
        <v>4.1666666666667629E-3</v>
      </c>
      <c r="BP135" s="90">
        <f t="shared" si="371"/>
        <v>0</v>
      </c>
      <c r="BQ135" s="90">
        <f t="shared" si="372"/>
        <v>6</v>
      </c>
      <c r="BR135" s="217">
        <v>0.77777777777777779</v>
      </c>
      <c r="BS135" s="12">
        <f t="shared" si="373"/>
        <v>6.9444444444444198E-3</v>
      </c>
      <c r="BT135" s="90">
        <f t="shared" si="374"/>
        <v>0</v>
      </c>
      <c r="BU135" s="90">
        <f t="shared" si="375"/>
        <v>10</v>
      </c>
      <c r="BV135" s="217">
        <v>0.77777777777777779</v>
      </c>
      <c r="BW135" s="217">
        <v>0.78125</v>
      </c>
      <c r="BX135" s="12">
        <f t="shared" si="376"/>
        <v>3.4722222222222099E-3</v>
      </c>
      <c r="BY135" s="13">
        <f t="shared" si="377"/>
        <v>0</v>
      </c>
      <c r="BZ135" s="13">
        <f t="shared" si="378"/>
        <v>5</v>
      </c>
      <c r="CA135" s="12">
        <f t="shared" si="379"/>
        <v>0.52430555555555558</v>
      </c>
      <c r="CB135" s="13">
        <f t="shared" si="380"/>
        <v>12</v>
      </c>
      <c r="CC135" s="13">
        <f t="shared" si="381"/>
        <v>35</v>
      </c>
      <c r="CD135" s="12">
        <f t="shared" si="333"/>
        <v>4.8611111111111216E-2</v>
      </c>
      <c r="CE135" s="13">
        <f t="shared" si="382"/>
        <v>1</v>
      </c>
      <c r="CF135" s="13">
        <f t="shared" si="383"/>
        <v>10</v>
      </c>
      <c r="CG135" s="12">
        <f t="shared" si="408"/>
        <v>4.5138888888888895E-2</v>
      </c>
      <c r="CH135" s="13">
        <f t="shared" si="384"/>
        <v>1</v>
      </c>
      <c r="CI135" s="13">
        <f t="shared" si="385"/>
        <v>5</v>
      </c>
      <c r="CJ135" s="12">
        <f t="shared" si="409"/>
        <v>0.33680555555555552</v>
      </c>
      <c r="CK135" s="13">
        <f t="shared" si="386"/>
        <v>8</v>
      </c>
      <c r="CL135" s="13">
        <f t="shared" si="387"/>
        <v>5</v>
      </c>
      <c r="CM135" s="69">
        <f t="shared" si="335"/>
        <v>0</v>
      </c>
      <c r="CN135" s="70">
        <f t="shared" si="336"/>
        <v>0</v>
      </c>
      <c r="CO135" s="13">
        <f t="shared" si="337"/>
        <v>0</v>
      </c>
      <c r="CP135" s="12">
        <f t="shared" si="388"/>
        <v>0.33680555555555552</v>
      </c>
      <c r="CQ135" s="13">
        <f t="shared" si="389"/>
        <v>8</v>
      </c>
      <c r="CR135" s="13">
        <f t="shared" si="390"/>
        <v>5</v>
      </c>
      <c r="CS135" s="217"/>
      <c r="CT135" s="13">
        <f t="shared" si="391"/>
        <v>0</v>
      </c>
      <c r="CU135" s="13">
        <f t="shared" si="392"/>
        <v>0</v>
      </c>
      <c r="CV135" s="217"/>
      <c r="CW135" s="13">
        <f t="shared" si="393"/>
        <v>0</v>
      </c>
      <c r="CX135" s="13">
        <f t="shared" si="394"/>
        <v>0</v>
      </c>
      <c r="CY135" s="217"/>
      <c r="CZ135" s="13">
        <f t="shared" si="395"/>
        <v>0</v>
      </c>
      <c r="DA135" s="13">
        <f t="shared" si="396"/>
        <v>0</v>
      </c>
      <c r="DB135" s="217"/>
      <c r="DC135" s="13">
        <f t="shared" si="397"/>
        <v>0</v>
      </c>
      <c r="DD135" s="13">
        <f t="shared" si="398"/>
        <v>0</v>
      </c>
      <c r="DE135" s="217"/>
      <c r="DF135" s="13">
        <f t="shared" si="399"/>
        <v>0</v>
      </c>
      <c r="DG135" s="13">
        <f t="shared" si="400"/>
        <v>0</v>
      </c>
      <c r="DH135" s="217"/>
      <c r="DI135" s="13">
        <f t="shared" si="401"/>
        <v>0</v>
      </c>
      <c r="DJ135" s="13">
        <f t="shared" si="402"/>
        <v>0</v>
      </c>
      <c r="DK135" s="217"/>
      <c r="DL135" s="35">
        <f t="shared" si="403"/>
        <v>0</v>
      </c>
      <c r="DM135" s="61">
        <f t="shared" si="404"/>
        <v>0</v>
      </c>
      <c r="DN135" s="66">
        <f t="shared" si="314"/>
        <v>466807.68000000017</v>
      </c>
      <c r="DO135" s="74">
        <f t="shared" si="410"/>
        <v>7600</v>
      </c>
      <c r="DP135" s="66">
        <f t="shared" si="262"/>
        <v>61.559322033898304</v>
      </c>
      <c r="DQ135" s="63">
        <f t="shared" si="338"/>
        <v>61.422063157894762</v>
      </c>
      <c r="DR135" s="66" t="e">
        <f t="shared" si="318"/>
        <v>#NUM!</v>
      </c>
      <c r="DS135" s="96" t="e">
        <f t="shared" si="315"/>
        <v>#NUM!</v>
      </c>
      <c r="DT135" s="66" t="e">
        <f t="shared" si="316"/>
        <v>#NUM!</v>
      </c>
      <c r="DU135" s="66" t="e">
        <f t="shared" si="317"/>
        <v>#NUM!</v>
      </c>
      <c r="DV135" s="422"/>
      <c r="DW135" s="66">
        <f t="shared" si="411"/>
        <v>0</v>
      </c>
      <c r="DX135" s="66"/>
      <c r="DY135" s="66">
        <f t="shared" si="406"/>
        <v>0</v>
      </c>
      <c r="DZ135" s="66">
        <f t="shared" si="405"/>
        <v>0</v>
      </c>
      <c r="EA135" s="66"/>
      <c r="EB135" s="66">
        <f t="shared" si="407"/>
        <v>0</v>
      </c>
      <c r="EC135" s="12"/>
      <c r="ED135" s="12"/>
      <c r="EE135" s="12"/>
      <c r="EF135" s="12"/>
      <c r="EG135" s="12"/>
      <c r="EH135" s="12"/>
      <c r="EI135" s="12"/>
      <c r="EJ135" s="12"/>
      <c r="EK135" s="12"/>
      <c r="EL135" s="12"/>
      <c r="EM135" s="12"/>
      <c r="EN135" s="66"/>
      <c r="EO135" s="66"/>
      <c r="EP135" s="66"/>
      <c r="EQ135" s="66"/>
      <c r="ER135" s="66"/>
      <c r="ES135" s="66"/>
      <c r="ET135" s="66"/>
      <c r="EU135" s="66"/>
      <c r="EV135" s="66"/>
      <c r="EW135" s="66"/>
      <c r="EX135" s="66"/>
      <c r="EY135" s="66"/>
      <c r="EZ135" s="66"/>
      <c r="FA135" s="66"/>
      <c r="FB135" s="66"/>
      <c r="FC135" s="66"/>
      <c r="FD135" s="66"/>
      <c r="FE135" s="62"/>
      <c r="FF135" s="62"/>
      <c r="FG135" s="62"/>
      <c r="FH135" s="62"/>
      <c r="FI135" s="62"/>
    </row>
    <row r="136" spans="1:165" s="221" customFormat="1">
      <c r="A136" s="199">
        <v>135</v>
      </c>
      <c r="B136" s="212">
        <v>21</v>
      </c>
      <c r="C136" s="213">
        <v>40761</v>
      </c>
      <c r="D136" s="214">
        <f t="shared" si="339"/>
        <v>8</v>
      </c>
      <c r="E136" s="215" t="s">
        <v>286</v>
      </c>
      <c r="F136" s="212">
        <v>4</v>
      </c>
      <c r="G136" s="216" t="s">
        <v>287</v>
      </c>
      <c r="H136" s="216" t="s">
        <v>288</v>
      </c>
      <c r="I136" s="216" t="s">
        <v>179</v>
      </c>
      <c r="J136" s="217">
        <v>0.58333333333333337</v>
      </c>
      <c r="K136" s="218">
        <v>3366</v>
      </c>
      <c r="L136" s="216" t="s">
        <v>34</v>
      </c>
      <c r="M136" s="212">
        <v>54</v>
      </c>
      <c r="N136" s="212">
        <v>4</v>
      </c>
      <c r="O136" s="216"/>
      <c r="P136" s="217">
        <v>0.58333333333333337</v>
      </c>
      <c r="Q136" s="217">
        <v>0.58333333333333337</v>
      </c>
      <c r="R136" s="12">
        <f t="shared" si="340"/>
        <v>0</v>
      </c>
      <c r="S136" s="13">
        <f t="shared" si="341"/>
        <v>0</v>
      </c>
      <c r="T136" s="13">
        <f t="shared" si="342"/>
        <v>0</v>
      </c>
      <c r="U136" s="217">
        <v>0.59027777777777779</v>
      </c>
      <c r="V136" s="12">
        <f t="shared" si="343"/>
        <v>6.9444444444444198E-3</v>
      </c>
      <c r="W136" s="13">
        <f t="shared" si="344"/>
        <v>0</v>
      </c>
      <c r="X136" s="13">
        <f t="shared" si="345"/>
        <v>10</v>
      </c>
      <c r="Y136" s="217">
        <v>0.59166666666666667</v>
      </c>
      <c r="Z136" s="12">
        <f t="shared" si="346"/>
        <v>1.388888888888884E-3</v>
      </c>
      <c r="AA136" s="13">
        <f t="shared" si="347"/>
        <v>0</v>
      </c>
      <c r="AB136" s="13">
        <f t="shared" si="348"/>
        <v>2</v>
      </c>
      <c r="AC136" s="217">
        <v>0.66666666666666663</v>
      </c>
      <c r="AD136" s="12">
        <f t="shared" si="349"/>
        <v>7.4999999999999956E-2</v>
      </c>
      <c r="AE136" s="13">
        <f t="shared" si="350"/>
        <v>1</v>
      </c>
      <c r="AF136" s="13">
        <f t="shared" si="351"/>
        <v>48</v>
      </c>
      <c r="AG136" s="217">
        <v>0.66666666666666663</v>
      </c>
      <c r="AH136" s="217">
        <v>0.75</v>
      </c>
      <c r="AI136" s="12">
        <f t="shared" si="352"/>
        <v>8.333333333333337E-2</v>
      </c>
      <c r="AJ136" s="90">
        <f t="shared" si="353"/>
        <v>2</v>
      </c>
      <c r="AK136" s="90">
        <f t="shared" si="354"/>
        <v>0</v>
      </c>
      <c r="AL136" s="217">
        <v>0.66666666666666663</v>
      </c>
      <c r="AM136" s="217">
        <v>0.75</v>
      </c>
      <c r="AN136" s="12">
        <f t="shared" si="355"/>
        <v>8.333333333333337E-2</v>
      </c>
      <c r="AO136" s="13">
        <f t="shared" si="356"/>
        <v>2</v>
      </c>
      <c r="AP136" s="13">
        <f t="shared" si="357"/>
        <v>0</v>
      </c>
      <c r="AQ136" s="217">
        <v>0.75</v>
      </c>
      <c r="AR136" s="12">
        <f t="shared" si="358"/>
        <v>0</v>
      </c>
      <c r="AS136" s="90">
        <f t="shared" si="359"/>
        <v>0</v>
      </c>
      <c r="AT136" s="13">
        <f t="shared" si="360"/>
        <v>0</v>
      </c>
      <c r="AU136" s="217">
        <v>0.77083333333333337</v>
      </c>
      <c r="AV136" s="12">
        <f t="shared" si="361"/>
        <v>2.083333333333337E-2</v>
      </c>
      <c r="AW136" s="13">
        <f t="shared" si="362"/>
        <v>0</v>
      </c>
      <c r="AX136" s="13">
        <f t="shared" si="363"/>
        <v>30</v>
      </c>
      <c r="AY136" s="217">
        <v>0.87152777777777779</v>
      </c>
      <c r="AZ136" s="12">
        <f t="shared" si="364"/>
        <v>0.10069444444444442</v>
      </c>
      <c r="BA136" s="90">
        <f t="shared" si="365"/>
        <v>2</v>
      </c>
      <c r="BB136" s="90">
        <f t="shared" si="366"/>
        <v>25</v>
      </c>
      <c r="BC136" s="217">
        <v>0.87152777777777779</v>
      </c>
      <c r="BD136" s="217">
        <v>0.87152777777777779</v>
      </c>
      <c r="BE136" s="12">
        <f t="shared" si="367"/>
        <v>0</v>
      </c>
      <c r="BF136" s="13">
        <f t="shared" si="368"/>
        <v>0</v>
      </c>
      <c r="BG136" s="13">
        <f t="shared" si="369"/>
        <v>0</v>
      </c>
      <c r="BH136" s="217">
        <v>0.87152777777777779</v>
      </c>
      <c r="BI136" s="217">
        <v>0.87152777777777779</v>
      </c>
      <c r="BJ136" s="220"/>
      <c r="BK136" s="69">
        <f t="shared" si="334"/>
        <v>0</v>
      </c>
      <c r="BL136" s="13">
        <f t="shared" si="319"/>
        <v>0</v>
      </c>
      <c r="BM136" s="13">
        <f t="shared" si="320"/>
        <v>0</v>
      </c>
      <c r="BN136" s="217">
        <v>0.875</v>
      </c>
      <c r="BO136" s="12">
        <f t="shared" si="370"/>
        <v>3.4722222222222099E-3</v>
      </c>
      <c r="BP136" s="90">
        <f t="shared" si="371"/>
        <v>0</v>
      </c>
      <c r="BQ136" s="90">
        <f t="shared" si="372"/>
        <v>5</v>
      </c>
      <c r="BR136" s="217">
        <v>0.88194444444444453</v>
      </c>
      <c r="BS136" s="12">
        <f t="shared" si="373"/>
        <v>6.9444444444445308E-3</v>
      </c>
      <c r="BT136" s="90">
        <f t="shared" si="374"/>
        <v>0</v>
      </c>
      <c r="BU136" s="90">
        <f t="shared" si="375"/>
        <v>10</v>
      </c>
      <c r="BV136" s="217">
        <v>0.88194444444444453</v>
      </c>
      <c r="BW136" s="217">
        <v>0.89236111111111116</v>
      </c>
      <c r="BX136" s="12">
        <f t="shared" si="376"/>
        <v>1.041666666666663E-2</v>
      </c>
      <c r="BY136" s="13">
        <f t="shared" si="377"/>
        <v>0</v>
      </c>
      <c r="BZ136" s="13">
        <f t="shared" si="378"/>
        <v>15</v>
      </c>
      <c r="CA136" s="12">
        <f t="shared" si="379"/>
        <v>0.30902777777777779</v>
      </c>
      <c r="CB136" s="13">
        <f t="shared" si="380"/>
        <v>7</v>
      </c>
      <c r="CC136" s="13">
        <f t="shared" si="381"/>
        <v>25</v>
      </c>
      <c r="CD136" s="12">
        <f t="shared" si="333"/>
        <v>8.5416666666666696E-2</v>
      </c>
      <c r="CE136" s="13">
        <f t="shared" si="382"/>
        <v>2</v>
      </c>
      <c r="CF136" s="13">
        <f t="shared" si="383"/>
        <v>3</v>
      </c>
      <c r="CG136" s="12">
        <f t="shared" si="408"/>
        <v>8.333333333333337E-2</v>
      </c>
      <c r="CH136" s="13">
        <f t="shared" si="384"/>
        <v>2</v>
      </c>
      <c r="CI136" s="13">
        <f t="shared" si="385"/>
        <v>0</v>
      </c>
      <c r="CJ136" s="12">
        <f t="shared" si="409"/>
        <v>0.10069444444444442</v>
      </c>
      <c r="CK136" s="13">
        <f t="shared" si="386"/>
        <v>2</v>
      </c>
      <c r="CL136" s="13">
        <f t="shared" si="387"/>
        <v>25</v>
      </c>
      <c r="CM136" s="69">
        <f t="shared" si="335"/>
        <v>0</v>
      </c>
      <c r="CN136" s="70">
        <f t="shared" si="336"/>
        <v>0</v>
      </c>
      <c r="CO136" s="13">
        <f t="shared" si="337"/>
        <v>0</v>
      </c>
      <c r="CP136" s="12">
        <f t="shared" si="388"/>
        <v>0.10069444444444442</v>
      </c>
      <c r="CQ136" s="13">
        <f t="shared" si="389"/>
        <v>2</v>
      </c>
      <c r="CR136" s="13">
        <f t="shared" si="390"/>
        <v>25</v>
      </c>
      <c r="CS136" s="217"/>
      <c r="CT136" s="13">
        <f t="shared" si="391"/>
        <v>0</v>
      </c>
      <c r="CU136" s="13">
        <f t="shared" si="392"/>
        <v>0</v>
      </c>
      <c r="CV136" s="217"/>
      <c r="CW136" s="13">
        <f t="shared" si="393"/>
        <v>0</v>
      </c>
      <c r="CX136" s="13">
        <f t="shared" si="394"/>
        <v>0</v>
      </c>
      <c r="CY136" s="217"/>
      <c r="CZ136" s="13">
        <f t="shared" si="395"/>
        <v>0</v>
      </c>
      <c r="DA136" s="13">
        <f t="shared" si="396"/>
        <v>0</v>
      </c>
      <c r="DB136" s="217"/>
      <c r="DC136" s="13">
        <f t="shared" si="397"/>
        <v>0</v>
      </c>
      <c r="DD136" s="13">
        <f t="shared" si="398"/>
        <v>0</v>
      </c>
      <c r="DE136" s="217"/>
      <c r="DF136" s="13">
        <f t="shared" si="399"/>
        <v>0</v>
      </c>
      <c r="DG136" s="13">
        <f t="shared" si="400"/>
        <v>0</v>
      </c>
      <c r="DH136" s="217"/>
      <c r="DI136" s="13">
        <f t="shared" si="401"/>
        <v>0</v>
      </c>
      <c r="DJ136" s="13">
        <f t="shared" si="402"/>
        <v>0</v>
      </c>
      <c r="DK136" s="217"/>
      <c r="DL136" s="35">
        <f t="shared" si="403"/>
        <v>0</v>
      </c>
      <c r="DM136" s="61">
        <f t="shared" si="404"/>
        <v>0</v>
      </c>
      <c r="DN136" s="66">
        <f t="shared" si="314"/>
        <v>470173.68000000017</v>
      </c>
      <c r="DO136" s="74">
        <f t="shared" si="410"/>
        <v>7658</v>
      </c>
      <c r="DP136" s="66">
        <f t="shared" si="262"/>
        <v>62.333333333333336</v>
      </c>
      <c r="DQ136" s="63">
        <f t="shared" si="338"/>
        <v>61.396406372421019</v>
      </c>
      <c r="DR136" s="66" t="e">
        <f t="shared" si="318"/>
        <v>#NUM!</v>
      </c>
      <c r="DS136" s="96" t="e">
        <f t="shared" si="315"/>
        <v>#NUM!</v>
      </c>
      <c r="DT136" s="66" t="e">
        <f t="shared" si="316"/>
        <v>#NUM!</v>
      </c>
      <c r="DU136" s="66" t="e">
        <f t="shared" si="317"/>
        <v>#NUM!</v>
      </c>
      <c r="DV136" s="422"/>
      <c r="DW136" s="66">
        <f t="shared" si="411"/>
        <v>0</v>
      </c>
      <c r="DX136" s="66"/>
      <c r="DY136" s="66">
        <f t="shared" si="406"/>
        <v>0</v>
      </c>
      <c r="DZ136" s="66">
        <f t="shared" si="405"/>
        <v>0</v>
      </c>
      <c r="EA136" s="66"/>
      <c r="EB136" s="66">
        <f t="shared" si="407"/>
        <v>0</v>
      </c>
      <c r="EC136" s="12"/>
      <c r="ED136" s="12"/>
      <c r="EE136" s="12"/>
      <c r="EF136" s="12"/>
      <c r="EG136" s="12"/>
      <c r="EH136" s="12"/>
      <c r="EI136" s="12"/>
      <c r="EJ136" s="12"/>
      <c r="EK136" s="12"/>
      <c r="EL136" s="12"/>
      <c r="EM136" s="12"/>
      <c r="EN136" s="66"/>
      <c r="EO136" s="66"/>
      <c r="EP136" s="66"/>
      <c r="EQ136" s="66"/>
      <c r="ER136" s="66"/>
      <c r="ES136" s="66"/>
      <c r="ET136" s="66"/>
      <c r="EU136" s="66"/>
      <c r="EV136" s="66"/>
      <c r="EW136" s="66"/>
      <c r="EX136" s="66"/>
      <c r="EY136" s="66"/>
      <c r="EZ136" s="66"/>
      <c r="FA136" s="66"/>
      <c r="FB136" s="66"/>
      <c r="FC136" s="66"/>
      <c r="FD136" s="66"/>
      <c r="FE136" s="62"/>
      <c r="FF136" s="62"/>
      <c r="FG136" s="62"/>
      <c r="FH136" s="62"/>
      <c r="FI136" s="62"/>
    </row>
    <row r="137" spans="1:165" s="221" customFormat="1">
      <c r="A137" s="175">
        <v>136</v>
      </c>
      <c r="B137" s="212">
        <v>22</v>
      </c>
      <c r="C137" s="213">
        <v>40761</v>
      </c>
      <c r="D137" s="214">
        <f t="shared" si="339"/>
        <v>8</v>
      </c>
      <c r="E137" s="215" t="s">
        <v>39</v>
      </c>
      <c r="F137" s="212">
        <v>11</v>
      </c>
      <c r="G137" s="216" t="s">
        <v>38</v>
      </c>
      <c r="H137" s="216" t="s">
        <v>419</v>
      </c>
      <c r="I137" s="216" t="s">
        <v>400</v>
      </c>
      <c r="J137" s="217">
        <v>3.472222222222222E-3</v>
      </c>
      <c r="K137" s="218">
        <v>3640</v>
      </c>
      <c r="L137" s="216" t="s">
        <v>34</v>
      </c>
      <c r="M137" s="212">
        <v>58</v>
      </c>
      <c r="N137" s="212">
        <v>1</v>
      </c>
      <c r="O137" s="216"/>
      <c r="P137" s="217">
        <v>3.472222222222222E-3</v>
      </c>
      <c r="Q137" s="217">
        <v>3.472222222222222E-3</v>
      </c>
      <c r="R137" s="12">
        <f t="shared" si="340"/>
        <v>0</v>
      </c>
      <c r="S137" s="13">
        <f t="shared" si="341"/>
        <v>0</v>
      </c>
      <c r="T137" s="13">
        <f t="shared" si="342"/>
        <v>0</v>
      </c>
      <c r="U137" s="217">
        <v>4.8611111111111112E-3</v>
      </c>
      <c r="V137" s="12">
        <f t="shared" si="343"/>
        <v>1.3888888888888892E-3</v>
      </c>
      <c r="W137" s="13">
        <f t="shared" si="344"/>
        <v>0</v>
      </c>
      <c r="X137" s="13">
        <f t="shared" si="345"/>
        <v>2</v>
      </c>
      <c r="Y137" s="217">
        <v>6.9444444444444441E-3</v>
      </c>
      <c r="Z137" s="12">
        <f t="shared" si="346"/>
        <v>2.0833333333333329E-3</v>
      </c>
      <c r="AA137" s="13">
        <f t="shared" si="347"/>
        <v>0</v>
      </c>
      <c r="AB137" s="13">
        <f t="shared" si="348"/>
        <v>3</v>
      </c>
      <c r="AC137" s="217">
        <v>1.7361111111111112E-2</v>
      </c>
      <c r="AD137" s="12">
        <f t="shared" si="349"/>
        <v>1.0416666666666668E-2</v>
      </c>
      <c r="AE137" s="13">
        <f t="shared" si="350"/>
        <v>0</v>
      </c>
      <c r="AF137" s="13">
        <f t="shared" si="351"/>
        <v>15</v>
      </c>
      <c r="AG137" s="217">
        <v>1.7361111111111112E-2</v>
      </c>
      <c r="AH137" s="217">
        <v>2.7777777777777776E-2</v>
      </c>
      <c r="AI137" s="12">
        <f t="shared" si="352"/>
        <v>1.0416666666666664E-2</v>
      </c>
      <c r="AJ137" s="90">
        <f t="shared" si="353"/>
        <v>0</v>
      </c>
      <c r="AK137" s="90">
        <f t="shared" si="354"/>
        <v>15</v>
      </c>
      <c r="AL137" s="217">
        <v>1.7361111111111112E-2</v>
      </c>
      <c r="AM137" s="217">
        <v>2.7777777777777776E-2</v>
      </c>
      <c r="AN137" s="12">
        <f t="shared" si="355"/>
        <v>1.0416666666666664E-2</v>
      </c>
      <c r="AO137" s="13">
        <f t="shared" si="356"/>
        <v>0</v>
      </c>
      <c r="AP137" s="13">
        <f t="shared" si="357"/>
        <v>15</v>
      </c>
      <c r="AQ137" s="217">
        <v>2.7777777777777776E-2</v>
      </c>
      <c r="AR137" s="12">
        <f t="shared" si="358"/>
        <v>0</v>
      </c>
      <c r="AS137" s="90">
        <f t="shared" si="359"/>
        <v>0</v>
      </c>
      <c r="AT137" s="13">
        <f t="shared" si="360"/>
        <v>0</v>
      </c>
      <c r="AU137" s="217">
        <v>4.3750000000000004E-2</v>
      </c>
      <c r="AV137" s="12">
        <f t="shared" si="361"/>
        <v>1.5972222222222228E-2</v>
      </c>
      <c r="AW137" s="13">
        <f t="shared" si="362"/>
        <v>0</v>
      </c>
      <c r="AX137" s="13">
        <f t="shared" si="363"/>
        <v>23</v>
      </c>
      <c r="AY137" s="217">
        <v>0.15416666666666667</v>
      </c>
      <c r="AZ137" s="12">
        <f t="shared" si="364"/>
        <v>0.11041666666666666</v>
      </c>
      <c r="BA137" s="90">
        <f t="shared" si="365"/>
        <v>2</v>
      </c>
      <c r="BB137" s="90">
        <f t="shared" si="366"/>
        <v>39</v>
      </c>
      <c r="BC137" s="217">
        <v>0.15416666666666667</v>
      </c>
      <c r="BD137" s="217">
        <v>0.15416666666666667</v>
      </c>
      <c r="BE137" s="12">
        <f t="shared" si="367"/>
        <v>0</v>
      </c>
      <c r="BF137" s="13">
        <f t="shared" si="368"/>
        <v>0</v>
      </c>
      <c r="BG137" s="13">
        <f t="shared" si="369"/>
        <v>0</v>
      </c>
      <c r="BH137" s="217">
        <v>0.15416666666666667</v>
      </c>
      <c r="BI137" s="217">
        <v>0.15416666666666667</v>
      </c>
      <c r="BJ137" s="220"/>
      <c r="BK137" s="69">
        <f t="shared" si="334"/>
        <v>0</v>
      </c>
      <c r="BL137" s="13">
        <f t="shared" si="319"/>
        <v>0</v>
      </c>
      <c r="BM137" s="13">
        <f t="shared" si="320"/>
        <v>0</v>
      </c>
      <c r="BN137" s="217">
        <v>0.15972222222222224</v>
      </c>
      <c r="BO137" s="12">
        <f t="shared" si="370"/>
        <v>5.5555555555555636E-3</v>
      </c>
      <c r="BP137" s="90">
        <f t="shared" si="371"/>
        <v>0</v>
      </c>
      <c r="BQ137" s="90">
        <f t="shared" si="372"/>
        <v>8</v>
      </c>
      <c r="BR137" s="217">
        <v>0.16666666666666666</v>
      </c>
      <c r="BS137" s="12">
        <f t="shared" si="373"/>
        <v>6.9444444444444198E-3</v>
      </c>
      <c r="BT137" s="90">
        <f t="shared" si="374"/>
        <v>0</v>
      </c>
      <c r="BU137" s="90">
        <f t="shared" si="375"/>
        <v>10</v>
      </c>
      <c r="BV137" s="217">
        <v>0.16666666666666666</v>
      </c>
      <c r="BW137" s="217">
        <v>0.17013888888888887</v>
      </c>
      <c r="BX137" s="12">
        <f t="shared" si="376"/>
        <v>3.4722222222222099E-3</v>
      </c>
      <c r="BY137" s="13">
        <f t="shared" si="377"/>
        <v>0</v>
      </c>
      <c r="BZ137" s="13">
        <f t="shared" si="378"/>
        <v>5</v>
      </c>
      <c r="CA137" s="12">
        <f t="shared" si="379"/>
        <v>0.16666666666666666</v>
      </c>
      <c r="CB137" s="13">
        <f t="shared" si="380"/>
        <v>4</v>
      </c>
      <c r="CC137" s="13">
        <f t="shared" si="381"/>
        <v>0</v>
      </c>
      <c r="CD137" s="12">
        <f t="shared" si="333"/>
        <v>2.2916666666666651E-2</v>
      </c>
      <c r="CE137" s="13">
        <f t="shared" si="382"/>
        <v>0</v>
      </c>
      <c r="CF137" s="13">
        <f t="shared" si="383"/>
        <v>33</v>
      </c>
      <c r="CG137" s="12">
        <f t="shared" si="408"/>
        <v>1.0416666666666664E-2</v>
      </c>
      <c r="CH137" s="13">
        <f t="shared" si="384"/>
        <v>0</v>
      </c>
      <c r="CI137" s="13">
        <f t="shared" si="385"/>
        <v>15</v>
      </c>
      <c r="CJ137" s="12">
        <f t="shared" si="409"/>
        <v>0.11041666666666666</v>
      </c>
      <c r="CK137" s="13">
        <f t="shared" si="386"/>
        <v>2</v>
      </c>
      <c r="CL137" s="13">
        <f t="shared" si="387"/>
        <v>39</v>
      </c>
      <c r="CM137" s="69">
        <f t="shared" si="335"/>
        <v>0</v>
      </c>
      <c r="CN137" s="70">
        <f t="shared" si="336"/>
        <v>0</v>
      </c>
      <c r="CO137" s="13">
        <f t="shared" si="337"/>
        <v>0</v>
      </c>
      <c r="CP137" s="12">
        <f t="shared" si="388"/>
        <v>0.11041666666666666</v>
      </c>
      <c r="CQ137" s="13">
        <f t="shared" si="389"/>
        <v>2</v>
      </c>
      <c r="CR137" s="13">
        <f t="shared" si="390"/>
        <v>39</v>
      </c>
      <c r="CS137" s="217"/>
      <c r="CT137" s="13">
        <f t="shared" si="391"/>
        <v>0</v>
      </c>
      <c r="CU137" s="13">
        <f t="shared" si="392"/>
        <v>0</v>
      </c>
      <c r="CV137" s="217"/>
      <c r="CW137" s="13">
        <f t="shared" si="393"/>
        <v>0</v>
      </c>
      <c r="CX137" s="13">
        <f t="shared" si="394"/>
        <v>0</v>
      </c>
      <c r="CY137" s="217"/>
      <c r="CZ137" s="13">
        <f t="shared" si="395"/>
        <v>0</v>
      </c>
      <c r="DA137" s="13">
        <f t="shared" si="396"/>
        <v>0</v>
      </c>
      <c r="DB137" s="217"/>
      <c r="DC137" s="13">
        <f t="shared" si="397"/>
        <v>0</v>
      </c>
      <c r="DD137" s="13">
        <f t="shared" si="398"/>
        <v>0</v>
      </c>
      <c r="DE137" s="217"/>
      <c r="DF137" s="13">
        <f t="shared" si="399"/>
        <v>0</v>
      </c>
      <c r="DG137" s="13">
        <f t="shared" si="400"/>
        <v>0</v>
      </c>
      <c r="DH137" s="217"/>
      <c r="DI137" s="13">
        <f t="shared" si="401"/>
        <v>0</v>
      </c>
      <c r="DJ137" s="13">
        <f t="shared" si="402"/>
        <v>0</v>
      </c>
      <c r="DK137" s="217"/>
      <c r="DL137" s="35">
        <f t="shared" si="403"/>
        <v>0</v>
      </c>
      <c r="DM137" s="61">
        <f t="shared" si="404"/>
        <v>0</v>
      </c>
      <c r="DN137" s="66">
        <f t="shared" si="314"/>
        <v>473813.68000000017</v>
      </c>
      <c r="DO137" s="74">
        <f t="shared" si="410"/>
        <v>7716</v>
      </c>
      <c r="DP137" s="66">
        <f t="shared" ref="DP137:DP200" si="412">K137/M137</f>
        <v>62.758620689655174</v>
      </c>
      <c r="DQ137" s="63">
        <f t="shared" si="338"/>
        <v>61.406645930533976</v>
      </c>
      <c r="DR137" s="66" t="e">
        <f t="shared" si="318"/>
        <v>#NUM!</v>
      </c>
      <c r="DS137" s="96" t="e">
        <f t="shared" si="315"/>
        <v>#NUM!</v>
      </c>
      <c r="DT137" s="66" t="e">
        <f t="shared" si="316"/>
        <v>#NUM!</v>
      </c>
      <c r="DU137" s="66" t="e">
        <f t="shared" si="317"/>
        <v>#NUM!</v>
      </c>
      <c r="DV137" s="422"/>
      <c r="DW137" s="66">
        <f t="shared" si="411"/>
        <v>0</v>
      </c>
      <c r="DX137" s="66"/>
      <c r="DY137" s="66">
        <f t="shared" si="406"/>
        <v>0</v>
      </c>
      <c r="DZ137" s="66">
        <f t="shared" si="405"/>
        <v>0</v>
      </c>
      <c r="EA137" s="66"/>
      <c r="EB137" s="66">
        <f t="shared" si="407"/>
        <v>0</v>
      </c>
      <c r="EC137" s="12"/>
      <c r="ED137" s="12"/>
      <c r="EE137" s="12"/>
      <c r="EF137" s="12"/>
      <c r="EG137" s="12"/>
      <c r="EH137" s="12"/>
      <c r="EI137" s="12"/>
      <c r="EJ137" s="12"/>
      <c r="EK137" s="12"/>
      <c r="EL137" s="12"/>
      <c r="EM137" s="12"/>
      <c r="EN137" s="66"/>
      <c r="EO137" s="66"/>
      <c r="EP137" s="66"/>
      <c r="EQ137" s="66"/>
      <c r="ER137" s="66"/>
      <c r="ES137" s="66"/>
      <c r="ET137" s="66"/>
      <c r="EU137" s="66"/>
      <c r="EV137" s="66"/>
      <c r="EW137" s="66"/>
      <c r="EX137" s="66"/>
      <c r="EY137" s="66"/>
      <c r="EZ137" s="66"/>
      <c r="FA137" s="66"/>
      <c r="FB137" s="66"/>
      <c r="FC137" s="66"/>
      <c r="FD137" s="66"/>
      <c r="FE137" s="62"/>
      <c r="FF137" s="62"/>
      <c r="FG137" s="62"/>
      <c r="FH137" s="62"/>
      <c r="FI137" s="62"/>
    </row>
    <row r="138" spans="1:165" s="221" customFormat="1" ht="30">
      <c r="A138" s="199">
        <v>137</v>
      </c>
      <c r="B138" s="212">
        <v>23</v>
      </c>
      <c r="C138" s="213">
        <v>40762</v>
      </c>
      <c r="D138" s="214">
        <f t="shared" si="339"/>
        <v>8</v>
      </c>
      <c r="E138" s="215" t="s">
        <v>39</v>
      </c>
      <c r="F138" s="212">
        <v>12</v>
      </c>
      <c r="G138" s="216" t="s">
        <v>38</v>
      </c>
      <c r="H138" s="216" t="s">
        <v>432</v>
      </c>
      <c r="I138" s="216" t="s">
        <v>433</v>
      </c>
      <c r="J138" s="217">
        <v>0.22916666666666666</v>
      </c>
      <c r="K138" s="218">
        <v>3644.55</v>
      </c>
      <c r="L138" s="216" t="s">
        <v>33</v>
      </c>
      <c r="M138" s="212">
        <v>58</v>
      </c>
      <c r="N138" s="212">
        <v>1</v>
      </c>
      <c r="O138" s="216"/>
      <c r="P138" s="217">
        <v>0.22916666666666666</v>
      </c>
      <c r="Q138" s="217">
        <v>0.22916666666666666</v>
      </c>
      <c r="R138" s="12">
        <f t="shared" si="340"/>
        <v>0</v>
      </c>
      <c r="S138" s="13">
        <f t="shared" si="341"/>
        <v>0</v>
      </c>
      <c r="T138" s="13">
        <f t="shared" si="342"/>
        <v>0</v>
      </c>
      <c r="U138" s="217">
        <v>0.23611111111111113</v>
      </c>
      <c r="V138" s="12">
        <f t="shared" si="343"/>
        <v>6.9444444444444753E-3</v>
      </c>
      <c r="W138" s="13">
        <f t="shared" si="344"/>
        <v>0</v>
      </c>
      <c r="X138" s="13">
        <f t="shared" si="345"/>
        <v>10</v>
      </c>
      <c r="Y138" s="217">
        <v>0.23958333333333334</v>
      </c>
      <c r="Z138" s="12">
        <f t="shared" si="346"/>
        <v>3.4722222222222099E-3</v>
      </c>
      <c r="AA138" s="13">
        <f t="shared" si="347"/>
        <v>0</v>
      </c>
      <c r="AB138" s="13">
        <f t="shared" si="348"/>
        <v>5</v>
      </c>
      <c r="AC138" s="217">
        <v>0.26250000000000001</v>
      </c>
      <c r="AD138" s="12">
        <f t="shared" si="349"/>
        <v>2.2916666666666669E-2</v>
      </c>
      <c r="AE138" s="13">
        <f t="shared" si="350"/>
        <v>0</v>
      </c>
      <c r="AF138" s="13">
        <f t="shared" si="351"/>
        <v>33</v>
      </c>
      <c r="AG138" s="217">
        <v>0.26250000000000001</v>
      </c>
      <c r="AH138" s="217">
        <v>0.30416666666666664</v>
      </c>
      <c r="AI138" s="12">
        <f t="shared" si="352"/>
        <v>4.166666666666663E-2</v>
      </c>
      <c r="AJ138" s="90">
        <f t="shared" si="353"/>
        <v>1</v>
      </c>
      <c r="AK138" s="90">
        <f t="shared" si="354"/>
        <v>0</v>
      </c>
      <c r="AL138" s="217">
        <v>0.26250000000000001</v>
      </c>
      <c r="AM138" s="217">
        <v>0.30416666666666664</v>
      </c>
      <c r="AN138" s="12">
        <f t="shared" si="355"/>
        <v>4.166666666666663E-2</v>
      </c>
      <c r="AO138" s="13">
        <f t="shared" si="356"/>
        <v>1</v>
      </c>
      <c r="AP138" s="13">
        <f t="shared" si="357"/>
        <v>0</v>
      </c>
      <c r="AQ138" s="217">
        <v>0.30416666666666664</v>
      </c>
      <c r="AR138" s="12">
        <f t="shared" si="358"/>
        <v>0</v>
      </c>
      <c r="AS138" s="90">
        <f t="shared" si="359"/>
        <v>0</v>
      </c>
      <c r="AT138" s="13">
        <f t="shared" si="360"/>
        <v>0</v>
      </c>
      <c r="AU138" s="217">
        <v>0.30555555555555552</v>
      </c>
      <c r="AV138" s="12">
        <f t="shared" si="361"/>
        <v>1.388888888888884E-3</v>
      </c>
      <c r="AW138" s="13">
        <f t="shared" si="362"/>
        <v>0</v>
      </c>
      <c r="AX138" s="13">
        <f t="shared" si="363"/>
        <v>2</v>
      </c>
      <c r="AY138" s="217">
        <v>0.44166666666666665</v>
      </c>
      <c r="AZ138" s="12">
        <f t="shared" si="364"/>
        <v>0.13611111111111113</v>
      </c>
      <c r="BA138" s="90">
        <f t="shared" si="365"/>
        <v>3</v>
      </c>
      <c r="BB138" s="90">
        <f t="shared" si="366"/>
        <v>16</v>
      </c>
      <c r="BC138" s="217">
        <v>0.44166666666666665</v>
      </c>
      <c r="BD138" s="217">
        <v>0.44166666666666665</v>
      </c>
      <c r="BE138" s="12">
        <f t="shared" si="367"/>
        <v>0</v>
      </c>
      <c r="BF138" s="13">
        <f t="shared" si="368"/>
        <v>0</v>
      </c>
      <c r="BG138" s="13">
        <f t="shared" si="369"/>
        <v>0</v>
      </c>
      <c r="BH138" s="217">
        <v>0.44166666666666665</v>
      </c>
      <c r="BI138" s="217">
        <v>0.44166666666666665</v>
      </c>
      <c r="BJ138" s="220"/>
      <c r="BK138" s="69">
        <f t="shared" si="334"/>
        <v>0</v>
      </c>
      <c r="BL138" s="13">
        <f t="shared" si="319"/>
        <v>0</v>
      </c>
      <c r="BM138" s="13">
        <f t="shared" si="320"/>
        <v>0</v>
      </c>
      <c r="BN138" s="217">
        <v>0.4458333333333333</v>
      </c>
      <c r="BO138" s="12">
        <f t="shared" si="370"/>
        <v>4.1666666666666519E-3</v>
      </c>
      <c r="BP138" s="90">
        <f t="shared" si="371"/>
        <v>0</v>
      </c>
      <c r="BQ138" s="90">
        <f t="shared" si="372"/>
        <v>6</v>
      </c>
      <c r="BR138" s="217">
        <v>0.4513888888888889</v>
      </c>
      <c r="BS138" s="12">
        <f t="shared" si="373"/>
        <v>5.5555555555555913E-3</v>
      </c>
      <c r="BT138" s="90">
        <f t="shared" si="374"/>
        <v>0</v>
      </c>
      <c r="BU138" s="90">
        <f t="shared" si="375"/>
        <v>8</v>
      </c>
      <c r="BV138" s="217">
        <v>0.4513888888888889</v>
      </c>
      <c r="BW138" s="217">
        <v>0.45833333333333331</v>
      </c>
      <c r="BX138" s="12">
        <f t="shared" si="376"/>
        <v>6.9444444444444198E-3</v>
      </c>
      <c r="BY138" s="13">
        <f t="shared" si="377"/>
        <v>0</v>
      </c>
      <c r="BZ138" s="13">
        <f t="shared" si="378"/>
        <v>10</v>
      </c>
      <c r="CA138" s="12">
        <f t="shared" si="379"/>
        <v>0.22916666666666666</v>
      </c>
      <c r="CB138" s="13">
        <f t="shared" si="380"/>
        <v>5</v>
      </c>
      <c r="CC138" s="13">
        <f t="shared" si="381"/>
        <v>30</v>
      </c>
      <c r="CD138" s="12">
        <f t="shared" si="333"/>
        <v>3.2638888888888912E-2</v>
      </c>
      <c r="CE138" s="13">
        <f t="shared" si="382"/>
        <v>0</v>
      </c>
      <c r="CF138" s="13">
        <f t="shared" si="383"/>
        <v>47</v>
      </c>
      <c r="CG138" s="12">
        <f t="shared" si="408"/>
        <v>4.166666666666663E-2</v>
      </c>
      <c r="CH138" s="13">
        <f t="shared" si="384"/>
        <v>1</v>
      </c>
      <c r="CI138" s="13">
        <f t="shared" si="385"/>
        <v>0</v>
      </c>
      <c r="CJ138" s="12">
        <f t="shared" si="409"/>
        <v>0.13611111111111113</v>
      </c>
      <c r="CK138" s="13">
        <f t="shared" si="386"/>
        <v>3</v>
      </c>
      <c r="CL138" s="13">
        <f t="shared" si="387"/>
        <v>16</v>
      </c>
      <c r="CM138" s="69">
        <f t="shared" si="335"/>
        <v>0</v>
      </c>
      <c r="CN138" s="70">
        <f t="shared" si="336"/>
        <v>0</v>
      </c>
      <c r="CO138" s="13">
        <f t="shared" si="337"/>
        <v>0</v>
      </c>
      <c r="CP138" s="12">
        <f t="shared" si="388"/>
        <v>0.13611111111111113</v>
      </c>
      <c r="CQ138" s="13">
        <f t="shared" si="389"/>
        <v>3</v>
      </c>
      <c r="CR138" s="13">
        <f t="shared" si="390"/>
        <v>16</v>
      </c>
      <c r="CS138" s="217"/>
      <c r="CT138" s="13">
        <f t="shared" si="391"/>
        <v>0</v>
      </c>
      <c r="CU138" s="13">
        <f t="shared" si="392"/>
        <v>0</v>
      </c>
      <c r="CV138" s="217"/>
      <c r="CW138" s="13">
        <f t="shared" si="393"/>
        <v>0</v>
      </c>
      <c r="CX138" s="13">
        <f t="shared" si="394"/>
        <v>0</v>
      </c>
      <c r="CY138" s="217"/>
      <c r="CZ138" s="13">
        <f t="shared" si="395"/>
        <v>0</v>
      </c>
      <c r="DA138" s="13">
        <f t="shared" si="396"/>
        <v>0</v>
      </c>
      <c r="DB138" s="217"/>
      <c r="DC138" s="13">
        <f t="shared" si="397"/>
        <v>0</v>
      </c>
      <c r="DD138" s="13">
        <f t="shared" si="398"/>
        <v>0</v>
      </c>
      <c r="DE138" s="217"/>
      <c r="DF138" s="13">
        <f t="shared" si="399"/>
        <v>0</v>
      </c>
      <c r="DG138" s="13">
        <f t="shared" si="400"/>
        <v>0</v>
      </c>
      <c r="DH138" s="217"/>
      <c r="DI138" s="13">
        <f t="shared" si="401"/>
        <v>0</v>
      </c>
      <c r="DJ138" s="13">
        <f t="shared" si="402"/>
        <v>0</v>
      </c>
      <c r="DK138" s="217"/>
      <c r="DL138" s="35">
        <f t="shared" si="403"/>
        <v>0</v>
      </c>
      <c r="DM138" s="61">
        <f t="shared" si="404"/>
        <v>0</v>
      </c>
      <c r="DN138" s="66">
        <f t="shared" si="314"/>
        <v>477458.23000000016</v>
      </c>
      <c r="DO138" s="74">
        <f t="shared" si="410"/>
        <v>7769</v>
      </c>
      <c r="DP138" s="66">
        <f t="shared" si="412"/>
        <v>62.837068965517247</v>
      </c>
      <c r="DQ138" s="63">
        <f t="shared" si="338"/>
        <v>61.456845153816467</v>
      </c>
      <c r="DR138" s="66" t="e">
        <f t="shared" si="318"/>
        <v>#NUM!</v>
      </c>
      <c r="DS138" s="96" t="e">
        <f t="shared" si="315"/>
        <v>#NUM!</v>
      </c>
      <c r="DT138" s="66" t="e">
        <f t="shared" si="316"/>
        <v>#NUM!</v>
      </c>
      <c r="DU138" s="66" t="e">
        <f t="shared" si="317"/>
        <v>#NUM!</v>
      </c>
      <c r="DV138" s="422"/>
      <c r="DW138" s="66">
        <f t="shared" si="411"/>
        <v>0</v>
      </c>
      <c r="DX138" s="66"/>
      <c r="DY138" s="66">
        <f t="shared" si="406"/>
        <v>0</v>
      </c>
      <c r="DZ138" s="66">
        <f t="shared" si="405"/>
        <v>0</v>
      </c>
      <c r="EA138" s="66"/>
      <c r="EB138" s="66">
        <f t="shared" si="407"/>
        <v>0</v>
      </c>
      <c r="EC138" s="12"/>
      <c r="ED138" s="12"/>
      <c r="EE138" s="12"/>
      <c r="EF138" s="12"/>
      <c r="EG138" s="12"/>
      <c r="EH138" s="12"/>
      <c r="EI138" s="12"/>
      <c r="EJ138" s="12"/>
      <c r="EK138" s="12"/>
      <c r="EL138" s="12"/>
      <c r="EM138" s="12"/>
      <c r="EN138" s="66"/>
      <c r="EO138" s="66"/>
      <c r="EP138" s="66"/>
      <c r="EQ138" s="66"/>
      <c r="ER138" s="66"/>
      <c r="ES138" s="66"/>
      <c r="ET138" s="66"/>
      <c r="EU138" s="66"/>
      <c r="EV138" s="66"/>
      <c r="EW138" s="66"/>
      <c r="EX138" s="66"/>
      <c r="EY138" s="66"/>
      <c r="EZ138" s="66"/>
      <c r="FA138" s="66"/>
      <c r="FB138" s="66"/>
      <c r="FC138" s="66"/>
      <c r="FD138" s="66"/>
      <c r="FE138" s="62"/>
      <c r="FF138" s="62"/>
      <c r="FG138" s="62"/>
      <c r="FH138" s="62"/>
      <c r="FI138" s="62"/>
    </row>
    <row r="139" spans="1:165" s="221" customFormat="1">
      <c r="A139" s="175">
        <v>138</v>
      </c>
      <c r="B139" s="212">
        <v>24</v>
      </c>
      <c r="C139" s="213">
        <v>40762</v>
      </c>
      <c r="D139" s="214">
        <f t="shared" si="339"/>
        <v>8</v>
      </c>
      <c r="E139" s="215" t="s">
        <v>171</v>
      </c>
      <c r="F139" s="212">
        <v>4</v>
      </c>
      <c r="G139" s="216" t="s">
        <v>325</v>
      </c>
      <c r="H139" s="216" t="s">
        <v>430</v>
      </c>
      <c r="I139" s="216" t="s">
        <v>385</v>
      </c>
      <c r="J139" s="217">
        <v>0.4236111111111111</v>
      </c>
      <c r="K139" s="218">
        <v>3323.94</v>
      </c>
      <c r="L139" s="216" t="s">
        <v>34</v>
      </c>
      <c r="M139" s="212">
        <v>53</v>
      </c>
      <c r="N139" s="212">
        <v>5</v>
      </c>
      <c r="O139" s="216"/>
      <c r="P139" s="217">
        <v>0.4236111111111111</v>
      </c>
      <c r="Q139" s="217">
        <v>0.4236111111111111</v>
      </c>
      <c r="R139" s="12">
        <f t="shared" si="340"/>
        <v>0</v>
      </c>
      <c r="S139" s="13">
        <f t="shared" si="341"/>
        <v>0</v>
      </c>
      <c r="T139" s="13">
        <f t="shared" si="342"/>
        <v>0</v>
      </c>
      <c r="U139" s="217">
        <v>0.42708333333333331</v>
      </c>
      <c r="V139" s="12">
        <f t="shared" si="343"/>
        <v>3.4722222222222099E-3</v>
      </c>
      <c r="W139" s="13">
        <f t="shared" si="344"/>
        <v>0</v>
      </c>
      <c r="X139" s="13">
        <f t="shared" si="345"/>
        <v>5</v>
      </c>
      <c r="Y139" s="217">
        <v>0.4284722222222222</v>
      </c>
      <c r="Z139" s="12">
        <f t="shared" si="346"/>
        <v>1.388888888888884E-3</v>
      </c>
      <c r="AA139" s="13">
        <f t="shared" si="347"/>
        <v>0</v>
      </c>
      <c r="AB139" s="13">
        <f t="shared" si="348"/>
        <v>2</v>
      </c>
      <c r="AC139" s="217">
        <v>0.43402777777777773</v>
      </c>
      <c r="AD139" s="12">
        <f t="shared" si="349"/>
        <v>5.5555555555555358E-3</v>
      </c>
      <c r="AE139" s="13">
        <f t="shared" si="350"/>
        <v>0</v>
      </c>
      <c r="AF139" s="13">
        <f t="shared" si="351"/>
        <v>8</v>
      </c>
      <c r="AG139" s="217">
        <v>0.43402777777777773</v>
      </c>
      <c r="AH139" s="217">
        <v>0.53055555555555556</v>
      </c>
      <c r="AI139" s="12">
        <f t="shared" si="352"/>
        <v>9.6527777777777823E-2</v>
      </c>
      <c r="AJ139" s="90">
        <f t="shared" si="353"/>
        <v>2</v>
      </c>
      <c r="AK139" s="90">
        <f t="shared" si="354"/>
        <v>19</v>
      </c>
      <c r="AL139" s="217">
        <v>0.43402777777777773</v>
      </c>
      <c r="AM139" s="217">
        <v>0.53055555555555556</v>
      </c>
      <c r="AN139" s="12">
        <f t="shared" si="355"/>
        <v>9.6527777777777823E-2</v>
      </c>
      <c r="AO139" s="13">
        <f t="shared" si="356"/>
        <v>2</v>
      </c>
      <c r="AP139" s="13">
        <f t="shared" si="357"/>
        <v>19</v>
      </c>
      <c r="AQ139" s="217">
        <v>0.53055555555555556</v>
      </c>
      <c r="AR139" s="12">
        <f t="shared" si="358"/>
        <v>0</v>
      </c>
      <c r="AS139" s="90">
        <f t="shared" si="359"/>
        <v>0</v>
      </c>
      <c r="AT139" s="13">
        <f t="shared" si="360"/>
        <v>0</v>
      </c>
      <c r="AU139" s="217">
        <v>0.53055555555555556</v>
      </c>
      <c r="AV139" s="12">
        <f t="shared" si="361"/>
        <v>0</v>
      </c>
      <c r="AW139" s="13">
        <f t="shared" si="362"/>
        <v>0</v>
      </c>
      <c r="AX139" s="13">
        <f t="shared" si="363"/>
        <v>0</v>
      </c>
      <c r="AY139" s="217">
        <v>0.60763888888888895</v>
      </c>
      <c r="AZ139" s="12">
        <f t="shared" si="364"/>
        <v>7.7083333333333393E-2</v>
      </c>
      <c r="BA139" s="90">
        <f t="shared" si="365"/>
        <v>1</v>
      </c>
      <c r="BB139" s="90">
        <f t="shared" si="366"/>
        <v>51</v>
      </c>
      <c r="BC139" s="217">
        <v>0.60763888888888895</v>
      </c>
      <c r="BD139" s="217">
        <v>0.60763888888888895</v>
      </c>
      <c r="BE139" s="12">
        <f t="shared" si="367"/>
        <v>0</v>
      </c>
      <c r="BF139" s="13">
        <f t="shared" si="368"/>
        <v>0</v>
      </c>
      <c r="BG139" s="13">
        <f t="shared" si="369"/>
        <v>0</v>
      </c>
      <c r="BH139" s="217">
        <v>0.60763888888888895</v>
      </c>
      <c r="BI139" s="217">
        <v>0.60763888888888895</v>
      </c>
      <c r="BJ139" s="220"/>
      <c r="BK139" s="69">
        <f t="shared" si="334"/>
        <v>0</v>
      </c>
      <c r="BL139" s="13">
        <f t="shared" si="319"/>
        <v>0</v>
      </c>
      <c r="BM139" s="13">
        <f t="shared" si="320"/>
        <v>0</v>
      </c>
      <c r="BN139" s="217">
        <v>0.61458333333333337</v>
      </c>
      <c r="BO139" s="12">
        <f t="shared" si="370"/>
        <v>6.9444444444444198E-3</v>
      </c>
      <c r="BP139" s="90">
        <f t="shared" si="371"/>
        <v>0</v>
      </c>
      <c r="BQ139" s="90">
        <f t="shared" si="372"/>
        <v>10</v>
      </c>
      <c r="BR139" s="217">
        <v>0.625</v>
      </c>
      <c r="BS139" s="12">
        <f t="shared" si="373"/>
        <v>1.041666666666663E-2</v>
      </c>
      <c r="BT139" s="90">
        <f t="shared" si="374"/>
        <v>0</v>
      </c>
      <c r="BU139" s="90">
        <f t="shared" si="375"/>
        <v>15</v>
      </c>
      <c r="BV139" s="217">
        <v>0.625</v>
      </c>
      <c r="BW139" s="217">
        <v>0.63194444444444442</v>
      </c>
      <c r="BX139" s="12">
        <f t="shared" si="376"/>
        <v>6.9444444444444198E-3</v>
      </c>
      <c r="BY139" s="13">
        <f t="shared" si="377"/>
        <v>0</v>
      </c>
      <c r="BZ139" s="13">
        <f t="shared" si="378"/>
        <v>10</v>
      </c>
      <c r="CA139" s="12">
        <f t="shared" si="379"/>
        <v>0.20833333333333331</v>
      </c>
      <c r="CB139" s="13">
        <f t="shared" si="380"/>
        <v>5</v>
      </c>
      <c r="CC139" s="13">
        <f t="shared" si="381"/>
        <v>0</v>
      </c>
      <c r="CD139" s="12">
        <f t="shared" si="333"/>
        <v>2.2916666666666585E-2</v>
      </c>
      <c r="CE139" s="13">
        <f t="shared" si="382"/>
        <v>0</v>
      </c>
      <c r="CF139" s="13">
        <f t="shared" si="383"/>
        <v>33</v>
      </c>
      <c r="CG139" s="12">
        <f t="shared" si="408"/>
        <v>9.6527777777777823E-2</v>
      </c>
      <c r="CH139" s="13">
        <f t="shared" si="384"/>
        <v>2</v>
      </c>
      <c r="CI139" s="13">
        <f t="shared" si="385"/>
        <v>19</v>
      </c>
      <c r="CJ139" s="12">
        <f t="shared" si="409"/>
        <v>7.7083333333333393E-2</v>
      </c>
      <c r="CK139" s="13">
        <f t="shared" si="386"/>
        <v>1</v>
      </c>
      <c r="CL139" s="13">
        <f t="shared" si="387"/>
        <v>51</v>
      </c>
      <c r="CM139" s="69">
        <f t="shared" si="335"/>
        <v>0</v>
      </c>
      <c r="CN139" s="70">
        <f t="shared" si="336"/>
        <v>0</v>
      </c>
      <c r="CO139" s="13">
        <f t="shared" si="337"/>
        <v>0</v>
      </c>
      <c r="CP139" s="12">
        <f t="shared" si="388"/>
        <v>7.7083333333333393E-2</v>
      </c>
      <c r="CQ139" s="13">
        <f t="shared" si="389"/>
        <v>1</v>
      </c>
      <c r="CR139" s="13">
        <f t="shared" si="390"/>
        <v>51</v>
      </c>
      <c r="CS139" s="217"/>
      <c r="CT139" s="13">
        <f t="shared" si="391"/>
        <v>0</v>
      </c>
      <c r="CU139" s="13">
        <f t="shared" si="392"/>
        <v>0</v>
      </c>
      <c r="CV139" s="217"/>
      <c r="CW139" s="13">
        <f t="shared" si="393"/>
        <v>0</v>
      </c>
      <c r="CX139" s="13">
        <f t="shared" si="394"/>
        <v>0</v>
      </c>
      <c r="CY139" s="217"/>
      <c r="CZ139" s="13">
        <f t="shared" si="395"/>
        <v>0</v>
      </c>
      <c r="DA139" s="13">
        <f t="shared" si="396"/>
        <v>0</v>
      </c>
      <c r="DB139" s="217"/>
      <c r="DC139" s="13">
        <f t="shared" si="397"/>
        <v>0</v>
      </c>
      <c r="DD139" s="13">
        <f t="shared" si="398"/>
        <v>0</v>
      </c>
      <c r="DE139" s="217"/>
      <c r="DF139" s="13">
        <f t="shared" si="399"/>
        <v>0</v>
      </c>
      <c r="DG139" s="13">
        <f t="shared" si="400"/>
        <v>0</v>
      </c>
      <c r="DH139" s="217"/>
      <c r="DI139" s="13">
        <f t="shared" si="401"/>
        <v>0</v>
      </c>
      <c r="DJ139" s="13">
        <f t="shared" si="402"/>
        <v>0</v>
      </c>
      <c r="DK139" s="217"/>
      <c r="DL139" s="35">
        <f t="shared" si="403"/>
        <v>0</v>
      </c>
      <c r="DM139" s="61">
        <f t="shared" si="404"/>
        <v>0</v>
      </c>
      <c r="DN139" s="66">
        <f t="shared" si="314"/>
        <v>480782.17000000016</v>
      </c>
      <c r="DO139" s="74">
        <f t="shared" si="410"/>
        <v>7825</v>
      </c>
      <c r="DP139" s="66">
        <f t="shared" si="412"/>
        <v>62.715849056603773</v>
      </c>
      <c r="DQ139" s="63">
        <f t="shared" si="338"/>
        <v>61.441810862619832</v>
      </c>
      <c r="DR139" s="66" t="e">
        <f t="shared" si="318"/>
        <v>#NUM!</v>
      </c>
      <c r="DS139" s="96" t="e">
        <f t="shared" si="315"/>
        <v>#NUM!</v>
      </c>
      <c r="DT139" s="66" t="e">
        <f t="shared" si="316"/>
        <v>#NUM!</v>
      </c>
      <c r="DU139" s="66" t="e">
        <f t="shared" si="317"/>
        <v>#NUM!</v>
      </c>
      <c r="DV139" s="422"/>
      <c r="DW139" s="66">
        <f t="shared" si="411"/>
        <v>0</v>
      </c>
      <c r="DX139" s="66"/>
      <c r="DY139" s="66">
        <f t="shared" si="406"/>
        <v>0</v>
      </c>
      <c r="DZ139" s="66">
        <f t="shared" si="405"/>
        <v>0</v>
      </c>
      <c r="EA139" s="66"/>
      <c r="EB139" s="66">
        <f t="shared" si="407"/>
        <v>0</v>
      </c>
      <c r="EC139" s="12"/>
      <c r="ED139" s="12"/>
      <c r="EE139" s="12"/>
      <c r="EF139" s="12"/>
      <c r="EG139" s="12"/>
      <c r="EH139" s="12"/>
      <c r="EI139" s="12"/>
      <c r="EJ139" s="12"/>
      <c r="EK139" s="12"/>
      <c r="EL139" s="12"/>
      <c r="EM139" s="12"/>
      <c r="EN139" s="66"/>
      <c r="EO139" s="66"/>
      <c r="EP139" s="66"/>
      <c r="EQ139" s="66"/>
      <c r="ER139" s="66"/>
      <c r="ES139" s="66"/>
      <c r="ET139" s="66"/>
      <c r="EU139" s="66"/>
      <c r="EV139" s="66"/>
      <c r="EW139" s="66"/>
      <c r="EX139" s="66"/>
      <c r="EY139" s="66"/>
      <c r="EZ139" s="66"/>
      <c r="FA139" s="66"/>
      <c r="FB139" s="66"/>
      <c r="FC139" s="66"/>
      <c r="FD139" s="66"/>
      <c r="FE139" s="62"/>
      <c r="FF139" s="62"/>
      <c r="FG139" s="62"/>
      <c r="FH139" s="62"/>
      <c r="FI139" s="62"/>
    </row>
    <row r="140" spans="1:165" s="221" customFormat="1">
      <c r="A140" s="199">
        <v>139</v>
      </c>
      <c r="B140" s="212">
        <v>25</v>
      </c>
      <c r="C140" s="213">
        <v>40762</v>
      </c>
      <c r="D140" s="214">
        <f t="shared" si="339"/>
        <v>8</v>
      </c>
      <c r="E140" s="215" t="s">
        <v>39</v>
      </c>
      <c r="F140" s="212">
        <v>13</v>
      </c>
      <c r="G140" s="216" t="s">
        <v>38</v>
      </c>
      <c r="H140" s="216" t="s">
        <v>431</v>
      </c>
      <c r="I140" s="216" t="s">
        <v>400</v>
      </c>
      <c r="J140" s="217">
        <v>0.65625</v>
      </c>
      <c r="K140" s="218">
        <v>3401.2</v>
      </c>
      <c r="L140" s="216" t="s">
        <v>34</v>
      </c>
      <c r="M140" s="212">
        <v>56</v>
      </c>
      <c r="N140" s="212">
        <v>2</v>
      </c>
      <c r="O140" s="216"/>
      <c r="P140" s="217">
        <v>0.65625</v>
      </c>
      <c r="Q140" s="217">
        <v>0.65625</v>
      </c>
      <c r="R140" s="12">
        <f t="shared" si="340"/>
        <v>0</v>
      </c>
      <c r="S140" s="13">
        <f t="shared" si="341"/>
        <v>0</v>
      </c>
      <c r="T140" s="13">
        <f t="shared" si="342"/>
        <v>0</v>
      </c>
      <c r="U140" s="217">
        <v>0.66666666666666663</v>
      </c>
      <c r="V140" s="12">
        <f t="shared" si="343"/>
        <v>1.041666666666663E-2</v>
      </c>
      <c r="W140" s="13">
        <f t="shared" si="344"/>
        <v>0</v>
      </c>
      <c r="X140" s="13">
        <f t="shared" si="345"/>
        <v>15</v>
      </c>
      <c r="Y140" s="217">
        <v>0.67013888888888884</v>
      </c>
      <c r="Z140" s="12">
        <f t="shared" si="346"/>
        <v>3.4722222222222099E-3</v>
      </c>
      <c r="AA140" s="13">
        <f t="shared" si="347"/>
        <v>0</v>
      </c>
      <c r="AB140" s="13">
        <f t="shared" si="348"/>
        <v>5</v>
      </c>
      <c r="AC140" s="217">
        <v>0.68888888888888899</v>
      </c>
      <c r="AD140" s="12">
        <f t="shared" si="349"/>
        <v>1.8750000000000155E-2</v>
      </c>
      <c r="AE140" s="13">
        <f t="shared" si="350"/>
        <v>0</v>
      </c>
      <c r="AF140" s="13">
        <f t="shared" si="351"/>
        <v>27</v>
      </c>
      <c r="AG140" s="217">
        <v>0.69097222222222221</v>
      </c>
      <c r="AH140" s="217">
        <v>0.78125</v>
      </c>
      <c r="AI140" s="12">
        <f t="shared" si="352"/>
        <v>9.027777777777779E-2</v>
      </c>
      <c r="AJ140" s="90">
        <f t="shared" si="353"/>
        <v>2</v>
      </c>
      <c r="AK140" s="90">
        <f t="shared" si="354"/>
        <v>10</v>
      </c>
      <c r="AL140" s="217">
        <v>0.69097222222222221</v>
      </c>
      <c r="AM140" s="217">
        <v>0.78125</v>
      </c>
      <c r="AN140" s="12">
        <f t="shared" si="355"/>
        <v>9.027777777777779E-2</v>
      </c>
      <c r="AO140" s="13">
        <f t="shared" si="356"/>
        <v>2</v>
      </c>
      <c r="AP140" s="13">
        <f t="shared" si="357"/>
        <v>10</v>
      </c>
      <c r="AQ140" s="217">
        <v>0.78611111111111109</v>
      </c>
      <c r="AR140" s="12">
        <f t="shared" si="358"/>
        <v>4.8611111111110938E-3</v>
      </c>
      <c r="AS140" s="90">
        <f t="shared" si="359"/>
        <v>0</v>
      </c>
      <c r="AT140" s="13">
        <f t="shared" si="360"/>
        <v>7</v>
      </c>
      <c r="AU140" s="217">
        <v>0.78680555555555554</v>
      </c>
      <c r="AV140" s="12">
        <f t="shared" si="361"/>
        <v>6.9444444444444198E-4</v>
      </c>
      <c r="AW140" s="13">
        <f t="shared" si="362"/>
        <v>0</v>
      </c>
      <c r="AX140" s="13">
        <f t="shared" si="363"/>
        <v>1</v>
      </c>
      <c r="AY140" s="217">
        <v>0.91875000000000007</v>
      </c>
      <c r="AZ140" s="12">
        <f t="shared" si="364"/>
        <v>0.13194444444444453</v>
      </c>
      <c r="BA140" s="90">
        <f t="shared" si="365"/>
        <v>3</v>
      </c>
      <c r="BB140" s="90">
        <f t="shared" si="366"/>
        <v>10</v>
      </c>
      <c r="BC140" s="217">
        <v>0.91875000000000007</v>
      </c>
      <c r="BD140" s="217">
        <v>0.91875000000000007</v>
      </c>
      <c r="BE140" s="12">
        <f t="shared" si="367"/>
        <v>0</v>
      </c>
      <c r="BF140" s="13">
        <f t="shared" si="368"/>
        <v>0</v>
      </c>
      <c r="BG140" s="13">
        <f t="shared" si="369"/>
        <v>0</v>
      </c>
      <c r="BH140" s="217">
        <v>0.91875000000000007</v>
      </c>
      <c r="BI140" s="217">
        <v>0.91875000000000007</v>
      </c>
      <c r="BJ140" s="220"/>
      <c r="BK140" s="69">
        <f t="shared" si="334"/>
        <v>0</v>
      </c>
      <c r="BL140" s="13">
        <f t="shared" si="319"/>
        <v>0</v>
      </c>
      <c r="BM140" s="13">
        <f t="shared" si="320"/>
        <v>0</v>
      </c>
      <c r="BN140" s="217">
        <v>0.92499999999999993</v>
      </c>
      <c r="BO140" s="12">
        <f t="shared" si="370"/>
        <v>6.2499999999998668E-3</v>
      </c>
      <c r="BP140" s="90">
        <f t="shared" si="371"/>
        <v>0</v>
      </c>
      <c r="BQ140" s="90">
        <f t="shared" si="372"/>
        <v>9</v>
      </c>
      <c r="BR140" s="217">
        <v>0.93402777777777779</v>
      </c>
      <c r="BS140" s="12">
        <f t="shared" si="373"/>
        <v>9.0277777777778567E-3</v>
      </c>
      <c r="BT140" s="90">
        <f t="shared" si="374"/>
        <v>0</v>
      </c>
      <c r="BU140" s="90">
        <f t="shared" si="375"/>
        <v>13</v>
      </c>
      <c r="BV140" s="217">
        <v>0.93402777777777779</v>
      </c>
      <c r="BW140" s="217">
        <v>0.94097222222222221</v>
      </c>
      <c r="BX140" s="12">
        <f t="shared" si="376"/>
        <v>6.9444444444444198E-3</v>
      </c>
      <c r="BY140" s="13">
        <f t="shared" si="377"/>
        <v>0</v>
      </c>
      <c r="BZ140" s="13">
        <f t="shared" si="378"/>
        <v>10</v>
      </c>
      <c r="CA140" s="12">
        <f t="shared" si="379"/>
        <v>0.28472222222222221</v>
      </c>
      <c r="CB140" s="13">
        <f t="shared" si="380"/>
        <v>6</v>
      </c>
      <c r="CC140" s="13">
        <f t="shared" si="381"/>
        <v>50</v>
      </c>
      <c r="CD140" s="12">
        <f t="shared" si="333"/>
        <v>3.8888888888888973E-2</v>
      </c>
      <c r="CE140" s="13">
        <f t="shared" si="382"/>
        <v>0</v>
      </c>
      <c r="CF140" s="13">
        <f t="shared" si="383"/>
        <v>56</v>
      </c>
      <c r="CG140" s="12">
        <f t="shared" si="408"/>
        <v>9.027777777777779E-2</v>
      </c>
      <c r="CH140" s="13">
        <f t="shared" si="384"/>
        <v>2</v>
      </c>
      <c r="CI140" s="13">
        <f t="shared" si="385"/>
        <v>10</v>
      </c>
      <c r="CJ140" s="12">
        <f t="shared" si="409"/>
        <v>0.13194444444444453</v>
      </c>
      <c r="CK140" s="13">
        <f t="shared" si="386"/>
        <v>3</v>
      </c>
      <c r="CL140" s="13">
        <f t="shared" si="387"/>
        <v>10</v>
      </c>
      <c r="CM140" s="69">
        <f t="shared" si="335"/>
        <v>0</v>
      </c>
      <c r="CN140" s="70">
        <f t="shared" si="336"/>
        <v>0</v>
      </c>
      <c r="CO140" s="13">
        <f t="shared" si="337"/>
        <v>0</v>
      </c>
      <c r="CP140" s="12">
        <f t="shared" si="388"/>
        <v>0.13194444444444453</v>
      </c>
      <c r="CQ140" s="13">
        <f t="shared" si="389"/>
        <v>3</v>
      </c>
      <c r="CR140" s="13">
        <f t="shared" si="390"/>
        <v>10</v>
      </c>
      <c r="CS140" s="217"/>
      <c r="CT140" s="13">
        <f t="shared" si="391"/>
        <v>0</v>
      </c>
      <c r="CU140" s="13">
        <f t="shared" si="392"/>
        <v>0</v>
      </c>
      <c r="CV140" s="217"/>
      <c r="CW140" s="13">
        <f t="shared" si="393"/>
        <v>0</v>
      </c>
      <c r="CX140" s="13">
        <f t="shared" si="394"/>
        <v>0</v>
      </c>
      <c r="CY140" s="217"/>
      <c r="CZ140" s="13">
        <f t="shared" si="395"/>
        <v>0</v>
      </c>
      <c r="DA140" s="13">
        <f t="shared" si="396"/>
        <v>0</v>
      </c>
      <c r="DB140" s="217"/>
      <c r="DC140" s="13">
        <f t="shared" si="397"/>
        <v>0</v>
      </c>
      <c r="DD140" s="13">
        <f t="shared" si="398"/>
        <v>0</v>
      </c>
      <c r="DE140" s="217"/>
      <c r="DF140" s="13">
        <f t="shared" si="399"/>
        <v>0</v>
      </c>
      <c r="DG140" s="13">
        <f t="shared" si="400"/>
        <v>0</v>
      </c>
      <c r="DH140" s="217"/>
      <c r="DI140" s="13">
        <f t="shared" si="401"/>
        <v>0</v>
      </c>
      <c r="DJ140" s="13">
        <f t="shared" si="402"/>
        <v>0</v>
      </c>
      <c r="DK140" s="217"/>
      <c r="DL140" s="35">
        <f t="shared" si="403"/>
        <v>0</v>
      </c>
      <c r="DM140" s="61">
        <f t="shared" si="404"/>
        <v>0</v>
      </c>
      <c r="DN140" s="66">
        <f t="shared" si="314"/>
        <v>484183.37000000017</v>
      </c>
      <c r="DO140" s="74">
        <f t="shared" si="410"/>
        <v>7884</v>
      </c>
      <c r="DP140" s="66">
        <f t="shared" si="412"/>
        <v>60.73571428571428</v>
      </c>
      <c r="DQ140" s="63">
        <f t="shared" si="338"/>
        <v>61.413415778792512</v>
      </c>
      <c r="DR140" s="66" t="e">
        <f t="shared" si="318"/>
        <v>#NUM!</v>
      </c>
      <c r="DS140" s="96" t="e">
        <f t="shared" si="315"/>
        <v>#NUM!</v>
      </c>
      <c r="DT140" s="66" t="e">
        <f t="shared" si="316"/>
        <v>#NUM!</v>
      </c>
      <c r="DU140" s="66" t="e">
        <f t="shared" si="317"/>
        <v>#NUM!</v>
      </c>
      <c r="DV140" s="422"/>
      <c r="DW140" s="66">
        <f t="shared" si="411"/>
        <v>0</v>
      </c>
      <c r="DX140" s="66"/>
      <c r="DY140" s="66">
        <f t="shared" si="406"/>
        <v>0</v>
      </c>
      <c r="DZ140" s="66">
        <f t="shared" si="405"/>
        <v>0</v>
      </c>
      <c r="EA140" s="66"/>
      <c r="EB140" s="66">
        <f t="shared" si="407"/>
        <v>0</v>
      </c>
      <c r="EC140" s="12"/>
      <c r="ED140" s="12"/>
      <c r="EE140" s="12"/>
      <c r="EF140" s="12"/>
      <c r="EG140" s="12"/>
      <c r="EH140" s="12"/>
      <c r="EI140" s="12"/>
      <c r="EJ140" s="12"/>
      <c r="EK140" s="12"/>
      <c r="EL140" s="12"/>
      <c r="EM140" s="12"/>
      <c r="EN140" s="66"/>
      <c r="EO140" s="66"/>
      <c r="EP140" s="66"/>
      <c r="EQ140" s="66"/>
      <c r="ER140" s="66"/>
      <c r="ES140" s="66"/>
      <c r="ET140" s="66"/>
      <c r="EU140" s="66"/>
      <c r="EV140" s="66"/>
      <c r="EW140" s="66"/>
      <c r="EX140" s="66"/>
      <c r="EY140" s="66"/>
      <c r="EZ140" s="66"/>
      <c r="FA140" s="66"/>
      <c r="FB140" s="66"/>
      <c r="FC140" s="66"/>
      <c r="FD140" s="66"/>
      <c r="FE140" s="62"/>
      <c r="FF140" s="62"/>
      <c r="FG140" s="62"/>
      <c r="FH140" s="62"/>
      <c r="FI140" s="62"/>
    </row>
    <row r="141" spans="1:165" s="221" customFormat="1" ht="30">
      <c r="A141" s="175">
        <v>140</v>
      </c>
      <c r="B141" s="212">
        <v>26</v>
      </c>
      <c r="C141" s="213">
        <v>40763</v>
      </c>
      <c r="D141" s="214">
        <f t="shared" si="339"/>
        <v>8</v>
      </c>
      <c r="E141" s="215" t="s">
        <v>286</v>
      </c>
      <c r="F141" s="212">
        <v>5</v>
      </c>
      <c r="G141" s="216" t="s">
        <v>287</v>
      </c>
      <c r="H141" s="216" t="s">
        <v>288</v>
      </c>
      <c r="I141" s="216" t="s">
        <v>179</v>
      </c>
      <c r="J141" s="217">
        <v>8.3333333333333329E-2</v>
      </c>
      <c r="K141" s="218">
        <v>3601.14</v>
      </c>
      <c r="L141" s="216" t="s">
        <v>299</v>
      </c>
      <c r="M141" s="212">
        <v>59</v>
      </c>
      <c r="N141" s="212">
        <v>0</v>
      </c>
      <c r="O141" s="216"/>
      <c r="P141" s="217">
        <v>8.3333333333333329E-2</v>
      </c>
      <c r="Q141" s="217">
        <v>8.3333333333333329E-2</v>
      </c>
      <c r="R141" s="12">
        <f t="shared" si="340"/>
        <v>0</v>
      </c>
      <c r="S141" s="13">
        <f t="shared" si="341"/>
        <v>0</v>
      </c>
      <c r="T141" s="13">
        <f t="shared" si="342"/>
        <v>0</v>
      </c>
      <c r="U141" s="217">
        <v>0.125</v>
      </c>
      <c r="V141" s="12">
        <f t="shared" si="343"/>
        <v>4.1666666666666671E-2</v>
      </c>
      <c r="W141" s="13">
        <f t="shared" si="344"/>
        <v>1</v>
      </c>
      <c r="X141" s="13">
        <f t="shared" si="345"/>
        <v>0</v>
      </c>
      <c r="Y141" s="217">
        <v>0.13194444444444445</v>
      </c>
      <c r="Z141" s="12">
        <f t="shared" si="346"/>
        <v>6.9444444444444475E-3</v>
      </c>
      <c r="AA141" s="13">
        <f t="shared" si="347"/>
        <v>0</v>
      </c>
      <c r="AB141" s="13">
        <f t="shared" si="348"/>
        <v>10</v>
      </c>
      <c r="AC141" s="217">
        <v>0.14583333333333334</v>
      </c>
      <c r="AD141" s="12">
        <f t="shared" si="349"/>
        <v>1.3888888888888895E-2</v>
      </c>
      <c r="AE141" s="13">
        <f t="shared" si="350"/>
        <v>0</v>
      </c>
      <c r="AF141" s="13">
        <f t="shared" si="351"/>
        <v>20</v>
      </c>
      <c r="AG141" s="217">
        <v>0.14583333333333334</v>
      </c>
      <c r="AH141" s="217">
        <v>0.16666666666666666</v>
      </c>
      <c r="AI141" s="12">
        <f t="shared" si="352"/>
        <v>2.0833333333333315E-2</v>
      </c>
      <c r="AJ141" s="90">
        <f t="shared" si="353"/>
        <v>0</v>
      </c>
      <c r="AK141" s="90">
        <f t="shared" si="354"/>
        <v>30</v>
      </c>
      <c r="AL141" s="217">
        <v>0.14583333333333334</v>
      </c>
      <c r="AM141" s="217">
        <v>0.16666666666666666</v>
      </c>
      <c r="AN141" s="12">
        <f t="shared" si="355"/>
        <v>2.0833333333333315E-2</v>
      </c>
      <c r="AO141" s="13">
        <f t="shared" si="356"/>
        <v>0</v>
      </c>
      <c r="AP141" s="13">
        <f t="shared" si="357"/>
        <v>30</v>
      </c>
      <c r="AQ141" s="217">
        <v>0.17152777777777775</v>
      </c>
      <c r="AR141" s="12">
        <f t="shared" si="358"/>
        <v>4.8611111111110938E-3</v>
      </c>
      <c r="AS141" s="90">
        <f t="shared" si="359"/>
        <v>0</v>
      </c>
      <c r="AT141" s="13">
        <f t="shared" si="360"/>
        <v>7</v>
      </c>
      <c r="AU141" s="217">
        <v>0.17222222222222225</v>
      </c>
      <c r="AV141" s="12">
        <f t="shared" si="361"/>
        <v>6.9444444444449749E-4</v>
      </c>
      <c r="AW141" s="13">
        <f t="shared" si="362"/>
        <v>0</v>
      </c>
      <c r="AX141" s="13">
        <f t="shared" si="363"/>
        <v>1</v>
      </c>
      <c r="AY141" s="217">
        <v>0.3125</v>
      </c>
      <c r="AZ141" s="12">
        <f t="shared" si="364"/>
        <v>0.14027777777777775</v>
      </c>
      <c r="BA141" s="90">
        <f t="shared" si="365"/>
        <v>3</v>
      </c>
      <c r="BB141" s="90">
        <f t="shared" si="366"/>
        <v>22</v>
      </c>
      <c r="BC141" s="217">
        <v>0.17361111111111113</v>
      </c>
      <c r="BD141" s="217">
        <v>0.31597222222222221</v>
      </c>
      <c r="BE141" s="12">
        <f t="shared" si="367"/>
        <v>0.14236111111111108</v>
      </c>
      <c r="BF141" s="13">
        <f t="shared" si="368"/>
        <v>3</v>
      </c>
      <c r="BG141" s="13">
        <f t="shared" si="369"/>
        <v>25</v>
      </c>
      <c r="BH141" s="217">
        <v>0.31597222222222221</v>
      </c>
      <c r="BI141" s="217">
        <v>0.31597222222222221</v>
      </c>
      <c r="BJ141" s="220"/>
      <c r="BK141" s="69">
        <f t="shared" si="334"/>
        <v>0</v>
      </c>
      <c r="BL141" s="13">
        <f t="shared" si="319"/>
        <v>0</v>
      </c>
      <c r="BM141" s="13">
        <f t="shared" si="320"/>
        <v>0</v>
      </c>
      <c r="BN141" s="217">
        <v>0.32291666666666669</v>
      </c>
      <c r="BO141" s="12">
        <f t="shared" si="370"/>
        <v>6.9444444444444753E-3</v>
      </c>
      <c r="BP141" s="90">
        <f t="shared" si="371"/>
        <v>0</v>
      </c>
      <c r="BQ141" s="90">
        <f t="shared" si="372"/>
        <v>10</v>
      </c>
      <c r="BR141" s="217">
        <v>0.3263888888888889</v>
      </c>
      <c r="BS141" s="12">
        <f t="shared" si="373"/>
        <v>3.4722222222222099E-3</v>
      </c>
      <c r="BT141" s="90">
        <f t="shared" si="374"/>
        <v>0</v>
      </c>
      <c r="BU141" s="90">
        <f t="shared" si="375"/>
        <v>5</v>
      </c>
      <c r="BV141" s="217">
        <v>0.3298611111111111</v>
      </c>
      <c r="BW141" s="217">
        <v>0.33333333333333331</v>
      </c>
      <c r="BX141" s="12">
        <f t="shared" si="376"/>
        <v>3.4722222222222099E-3</v>
      </c>
      <c r="BY141" s="13">
        <f t="shared" si="377"/>
        <v>0</v>
      </c>
      <c r="BZ141" s="13">
        <f t="shared" si="378"/>
        <v>5</v>
      </c>
      <c r="CA141" s="12">
        <f t="shared" si="379"/>
        <v>0.25</v>
      </c>
      <c r="CB141" s="13">
        <f t="shared" si="380"/>
        <v>6</v>
      </c>
      <c r="CC141" s="13">
        <f t="shared" si="381"/>
        <v>0</v>
      </c>
      <c r="CD141" s="12">
        <f t="shared" si="333"/>
        <v>2.9166666666666674E-2</v>
      </c>
      <c r="CE141" s="13">
        <f t="shared" si="382"/>
        <v>0</v>
      </c>
      <c r="CF141" s="13">
        <f t="shared" si="383"/>
        <v>42</v>
      </c>
      <c r="CG141" s="12">
        <f t="shared" si="408"/>
        <v>2.0833333333333315E-2</v>
      </c>
      <c r="CH141" s="13">
        <f t="shared" si="384"/>
        <v>0</v>
      </c>
      <c r="CI141" s="13">
        <f t="shared" si="385"/>
        <v>30</v>
      </c>
      <c r="CJ141" s="12">
        <f t="shared" si="409"/>
        <v>0.14027777777777775</v>
      </c>
      <c r="CK141" s="13">
        <f t="shared" si="386"/>
        <v>3</v>
      </c>
      <c r="CL141" s="13">
        <f t="shared" si="387"/>
        <v>22</v>
      </c>
      <c r="CM141" s="69">
        <f t="shared" si="335"/>
        <v>0</v>
      </c>
      <c r="CN141" s="70">
        <f t="shared" si="336"/>
        <v>0</v>
      </c>
      <c r="CO141" s="13">
        <f t="shared" si="337"/>
        <v>0</v>
      </c>
      <c r="CP141" s="12">
        <f t="shared" si="388"/>
        <v>0.14027777777777775</v>
      </c>
      <c r="CQ141" s="13">
        <f t="shared" si="389"/>
        <v>3</v>
      </c>
      <c r="CR141" s="13">
        <f t="shared" si="390"/>
        <v>22</v>
      </c>
      <c r="CS141" s="217"/>
      <c r="CT141" s="13">
        <f t="shared" si="391"/>
        <v>0</v>
      </c>
      <c r="CU141" s="13">
        <f t="shared" si="392"/>
        <v>0</v>
      </c>
      <c r="CV141" s="217"/>
      <c r="CW141" s="13">
        <f t="shared" si="393"/>
        <v>0</v>
      </c>
      <c r="CX141" s="13">
        <f t="shared" si="394"/>
        <v>0</v>
      </c>
      <c r="CY141" s="217"/>
      <c r="CZ141" s="13">
        <f t="shared" si="395"/>
        <v>0</v>
      </c>
      <c r="DA141" s="13">
        <f t="shared" si="396"/>
        <v>0</v>
      </c>
      <c r="DB141" s="217"/>
      <c r="DC141" s="13">
        <f t="shared" si="397"/>
        <v>0</v>
      </c>
      <c r="DD141" s="13">
        <f t="shared" si="398"/>
        <v>0</v>
      </c>
      <c r="DE141" s="217"/>
      <c r="DF141" s="13">
        <f t="shared" si="399"/>
        <v>0</v>
      </c>
      <c r="DG141" s="13">
        <f t="shared" si="400"/>
        <v>0</v>
      </c>
      <c r="DH141" s="217"/>
      <c r="DI141" s="13">
        <f t="shared" si="401"/>
        <v>0</v>
      </c>
      <c r="DJ141" s="13">
        <f t="shared" si="402"/>
        <v>0</v>
      </c>
      <c r="DK141" s="217"/>
      <c r="DL141" s="35">
        <f t="shared" si="403"/>
        <v>0</v>
      </c>
      <c r="DM141" s="61">
        <f t="shared" si="404"/>
        <v>0</v>
      </c>
      <c r="DN141" s="66">
        <f t="shared" si="314"/>
        <v>487784.51000000018</v>
      </c>
      <c r="DO141" s="74">
        <f t="shared" si="410"/>
        <v>7938</v>
      </c>
      <c r="DP141" s="66">
        <f t="shared" si="412"/>
        <v>61.036271186440679</v>
      </c>
      <c r="DQ141" s="63">
        <f t="shared" si="338"/>
        <v>61.449295792391055</v>
      </c>
      <c r="DR141" s="66" t="e">
        <f t="shared" si="318"/>
        <v>#NUM!</v>
      </c>
      <c r="DS141" s="96" t="e">
        <f t="shared" si="315"/>
        <v>#NUM!</v>
      </c>
      <c r="DT141" s="66" t="e">
        <f t="shared" si="316"/>
        <v>#NUM!</v>
      </c>
      <c r="DU141" s="66" t="e">
        <f t="shared" si="317"/>
        <v>#NUM!</v>
      </c>
      <c r="DV141" s="422"/>
      <c r="DW141" s="66">
        <f t="shared" si="411"/>
        <v>0</v>
      </c>
      <c r="DX141" s="66"/>
      <c r="DY141" s="66">
        <f t="shared" si="406"/>
        <v>0</v>
      </c>
      <c r="DZ141" s="66">
        <f t="shared" si="405"/>
        <v>0</v>
      </c>
      <c r="EA141" s="66"/>
      <c r="EB141" s="66">
        <f t="shared" si="407"/>
        <v>0</v>
      </c>
      <c r="EC141" s="12"/>
      <c r="ED141" s="12"/>
      <c r="EE141" s="12"/>
      <c r="EF141" s="12"/>
      <c r="EG141" s="12"/>
      <c r="EH141" s="12"/>
      <c r="EI141" s="12"/>
      <c r="EJ141" s="12"/>
      <c r="EK141" s="12"/>
      <c r="EL141" s="12"/>
      <c r="EM141" s="12"/>
      <c r="EN141" s="66"/>
      <c r="EO141" s="66"/>
      <c r="EP141" s="66"/>
      <c r="EQ141" s="66"/>
      <c r="ER141" s="66"/>
      <c r="ES141" s="66"/>
      <c r="ET141" s="66"/>
      <c r="EU141" s="66"/>
      <c r="EV141" s="66"/>
      <c r="EW141" s="66"/>
      <c r="EX141" s="66"/>
      <c r="EY141" s="66"/>
      <c r="EZ141" s="66"/>
      <c r="FA141" s="66"/>
      <c r="FB141" s="66"/>
      <c r="FC141" s="66"/>
      <c r="FD141" s="66"/>
      <c r="FE141" s="62"/>
      <c r="FF141" s="62"/>
      <c r="FG141" s="62"/>
      <c r="FH141" s="62"/>
      <c r="FI141" s="62"/>
    </row>
    <row r="142" spans="1:165" s="221" customFormat="1">
      <c r="A142" s="175">
        <v>141</v>
      </c>
      <c r="B142" s="212">
        <v>27</v>
      </c>
      <c r="C142" s="213">
        <v>40763</v>
      </c>
      <c r="D142" s="214">
        <f t="shared" si="339"/>
        <v>8</v>
      </c>
      <c r="E142" s="215" t="s">
        <v>434</v>
      </c>
      <c r="F142" s="212">
        <v>1</v>
      </c>
      <c r="G142" s="216" t="s">
        <v>403</v>
      </c>
      <c r="H142" s="216" t="s">
        <v>394</v>
      </c>
      <c r="I142" s="216" t="s">
        <v>348</v>
      </c>
      <c r="J142" s="217">
        <v>0.18402777777777779</v>
      </c>
      <c r="K142" s="218">
        <v>3409.28</v>
      </c>
      <c r="L142" s="216" t="s">
        <v>34</v>
      </c>
      <c r="M142" s="212">
        <v>54</v>
      </c>
      <c r="N142" s="212">
        <v>4</v>
      </c>
      <c r="O142" s="216"/>
      <c r="P142" s="217">
        <v>0.18402777777777779</v>
      </c>
      <c r="Q142" s="217">
        <v>0.18402777777777779</v>
      </c>
      <c r="R142" s="12">
        <f t="shared" si="340"/>
        <v>0</v>
      </c>
      <c r="S142" s="13">
        <f t="shared" si="341"/>
        <v>0</v>
      </c>
      <c r="T142" s="13">
        <f t="shared" si="342"/>
        <v>0</v>
      </c>
      <c r="U142" s="217">
        <v>0.20833333333333334</v>
      </c>
      <c r="V142" s="12">
        <f t="shared" si="343"/>
        <v>2.4305555555555552E-2</v>
      </c>
      <c r="W142" s="13">
        <f t="shared" si="344"/>
        <v>0</v>
      </c>
      <c r="X142" s="13">
        <f t="shared" si="345"/>
        <v>35</v>
      </c>
      <c r="Y142" s="217">
        <v>0.21527777777777779</v>
      </c>
      <c r="Z142" s="12">
        <f t="shared" si="346"/>
        <v>6.9444444444444475E-3</v>
      </c>
      <c r="AA142" s="13">
        <f t="shared" si="347"/>
        <v>0</v>
      </c>
      <c r="AB142" s="13">
        <f t="shared" si="348"/>
        <v>10</v>
      </c>
      <c r="AC142" s="217">
        <v>0.21527777777777779</v>
      </c>
      <c r="AD142" s="12">
        <f t="shared" si="349"/>
        <v>0</v>
      </c>
      <c r="AE142" s="13">
        <f t="shared" si="350"/>
        <v>0</v>
      </c>
      <c r="AF142" s="13">
        <f t="shared" si="351"/>
        <v>0</v>
      </c>
      <c r="AG142" s="217">
        <v>0.21527777777777779</v>
      </c>
      <c r="AH142" s="217">
        <v>0.21527777777777779</v>
      </c>
      <c r="AI142" s="12">
        <f t="shared" si="352"/>
        <v>0</v>
      </c>
      <c r="AJ142" s="90">
        <f t="shared" si="353"/>
        <v>0</v>
      </c>
      <c r="AK142" s="90">
        <f t="shared" si="354"/>
        <v>0</v>
      </c>
      <c r="AL142" s="217">
        <v>0.21527777777777779</v>
      </c>
      <c r="AM142" s="217">
        <v>0.21527777777777779</v>
      </c>
      <c r="AN142" s="12">
        <f t="shared" si="355"/>
        <v>0</v>
      </c>
      <c r="AO142" s="13">
        <f t="shared" si="356"/>
        <v>0</v>
      </c>
      <c r="AP142" s="13">
        <f t="shared" si="357"/>
        <v>0</v>
      </c>
      <c r="AQ142" s="217">
        <v>0.2638888888888889</v>
      </c>
      <c r="AR142" s="12">
        <f t="shared" si="358"/>
        <v>4.8611111111111105E-2</v>
      </c>
      <c r="AS142" s="90">
        <f t="shared" si="359"/>
        <v>1</v>
      </c>
      <c r="AT142" s="13">
        <f t="shared" si="360"/>
        <v>10</v>
      </c>
      <c r="AU142" s="217">
        <v>0.33958333333333335</v>
      </c>
      <c r="AV142" s="12">
        <f t="shared" si="361"/>
        <v>7.5694444444444453E-2</v>
      </c>
      <c r="AW142" s="13">
        <f t="shared" si="362"/>
        <v>1</v>
      </c>
      <c r="AX142" s="13">
        <f t="shared" si="363"/>
        <v>49</v>
      </c>
      <c r="AY142" s="217">
        <v>0.43402777777777773</v>
      </c>
      <c r="AZ142" s="12">
        <f t="shared" si="364"/>
        <v>9.4444444444444386E-2</v>
      </c>
      <c r="BA142" s="90">
        <f t="shared" si="365"/>
        <v>2</v>
      </c>
      <c r="BB142" s="90">
        <f t="shared" si="366"/>
        <v>16</v>
      </c>
      <c r="BC142" s="217">
        <v>0.34166666666666662</v>
      </c>
      <c r="BD142" s="217">
        <v>0.4375</v>
      </c>
      <c r="BE142" s="12">
        <f t="shared" si="367"/>
        <v>9.5833333333333381E-2</v>
      </c>
      <c r="BF142" s="13">
        <f t="shared" si="368"/>
        <v>2</v>
      </c>
      <c r="BG142" s="13">
        <f t="shared" si="369"/>
        <v>18</v>
      </c>
      <c r="BH142" s="217">
        <v>0.4375</v>
      </c>
      <c r="BI142" s="217">
        <v>0.4375</v>
      </c>
      <c r="BJ142" s="220"/>
      <c r="BK142" s="69">
        <f t="shared" si="334"/>
        <v>0</v>
      </c>
      <c r="BL142" s="13">
        <f t="shared" si="319"/>
        <v>0</v>
      </c>
      <c r="BM142" s="13">
        <f t="shared" si="320"/>
        <v>0</v>
      </c>
      <c r="BN142" s="217">
        <v>0.44097222222222227</v>
      </c>
      <c r="BO142" s="12">
        <f t="shared" si="370"/>
        <v>3.4722222222222654E-3</v>
      </c>
      <c r="BP142" s="90">
        <f t="shared" si="371"/>
        <v>0</v>
      </c>
      <c r="BQ142" s="90">
        <f t="shared" si="372"/>
        <v>5</v>
      </c>
      <c r="BR142" s="217">
        <v>0.44444444444444442</v>
      </c>
      <c r="BS142" s="12">
        <f t="shared" si="373"/>
        <v>3.4722222222221544E-3</v>
      </c>
      <c r="BT142" s="90">
        <f t="shared" si="374"/>
        <v>0</v>
      </c>
      <c r="BU142" s="90">
        <f t="shared" si="375"/>
        <v>5</v>
      </c>
      <c r="BV142" s="217">
        <v>0.44444444444444442</v>
      </c>
      <c r="BW142" s="217">
        <v>0.44791666666666669</v>
      </c>
      <c r="BX142" s="12">
        <f t="shared" si="376"/>
        <v>3.4722222222222654E-3</v>
      </c>
      <c r="BY142" s="13">
        <f t="shared" si="377"/>
        <v>0</v>
      </c>
      <c r="BZ142" s="13">
        <f t="shared" si="378"/>
        <v>5</v>
      </c>
      <c r="CA142" s="12">
        <f t="shared" si="379"/>
        <v>0.2638888888888889</v>
      </c>
      <c r="CB142" s="13">
        <f t="shared" si="380"/>
        <v>6</v>
      </c>
      <c r="CC142" s="13">
        <f t="shared" si="381"/>
        <v>20</v>
      </c>
      <c r="CD142" s="12">
        <f t="shared" si="333"/>
        <v>5.5555555555555525E-2</v>
      </c>
      <c r="CE142" s="13">
        <f t="shared" si="382"/>
        <v>1</v>
      </c>
      <c r="CF142" s="13">
        <f t="shared" si="383"/>
        <v>20</v>
      </c>
      <c r="CG142" s="12">
        <f t="shared" si="408"/>
        <v>0</v>
      </c>
      <c r="CH142" s="13">
        <f t="shared" si="384"/>
        <v>0</v>
      </c>
      <c r="CI142" s="13">
        <f t="shared" si="385"/>
        <v>0</v>
      </c>
      <c r="CJ142" s="12">
        <f t="shared" si="409"/>
        <v>9.4444444444444386E-2</v>
      </c>
      <c r="CK142" s="13">
        <f t="shared" si="386"/>
        <v>2</v>
      </c>
      <c r="CL142" s="13">
        <f t="shared" si="387"/>
        <v>16</v>
      </c>
      <c r="CM142" s="69">
        <f t="shared" si="335"/>
        <v>0</v>
      </c>
      <c r="CN142" s="70">
        <f t="shared" si="336"/>
        <v>0</v>
      </c>
      <c r="CO142" s="13">
        <f t="shared" si="337"/>
        <v>0</v>
      </c>
      <c r="CP142" s="12">
        <f t="shared" si="388"/>
        <v>9.4444444444444386E-2</v>
      </c>
      <c r="CQ142" s="13">
        <f t="shared" si="389"/>
        <v>2</v>
      </c>
      <c r="CR142" s="13">
        <f t="shared" si="390"/>
        <v>16</v>
      </c>
      <c r="CS142" s="217"/>
      <c r="CT142" s="13">
        <f t="shared" si="391"/>
        <v>0</v>
      </c>
      <c r="CU142" s="13">
        <f t="shared" si="392"/>
        <v>0</v>
      </c>
      <c r="CV142" s="217"/>
      <c r="CW142" s="13">
        <f t="shared" si="393"/>
        <v>0</v>
      </c>
      <c r="CX142" s="13">
        <f t="shared" si="394"/>
        <v>0</v>
      </c>
      <c r="CY142" s="217"/>
      <c r="CZ142" s="13">
        <f t="shared" si="395"/>
        <v>0</v>
      </c>
      <c r="DA142" s="13">
        <f t="shared" si="396"/>
        <v>0</v>
      </c>
      <c r="DB142" s="217"/>
      <c r="DC142" s="13">
        <f t="shared" si="397"/>
        <v>0</v>
      </c>
      <c r="DD142" s="13">
        <f t="shared" si="398"/>
        <v>0</v>
      </c>
      <c r="DE142" s="217"/>
      <c r="DF142" s="13">
        <f t="shared" si="399"/>
        <v>0</v>
      </c>
      <c r="DG142" s="13">
        <f t="shared" si="400"/>
        <v>0</v>
      </c>
      <c r="DH142" s="217"/>
      <c r="DI142" s="13">
        <f t="shared" si="401"/>
        <v>0</v>
      </c>
      <c r="DJ142" s="13">
        <f t="shared" si="402"/>
        <v>0</v>
      </c>
      <c r="DK142" s="217"/>
      <c r="DL142" s="35">
        <f t="shared" si="403"/>
        <v>0</v>
      </c>
      <c r="DM142" s="61">
        <f t="shared" si="404"/>
        <v>0</v>
      </c>
      <c r="DN142" s="66">
        <f t="shared" si="314"/>
        <v>491193.79000000021</v>
      </c>
      <c r="DO142" s="74">
        <f t="shared" si="410"/>
        <v>7996</v>
      </c>
      <c r="DP142" s="66">
        <f t="shared" si="412"/>
        <v>63.134814814814817</v>
      </c>
      <c r="DQ142" s="63">
        <f t="shared" si="338"/>
        <v>61.429938719359704</v>
      </c>
      <c r="DR142" s="66" t="e">
        <f t="shared" si="318"/>
        <v>#NUM!</v>
      </c>
      <c r="DS142" s="96" t="e">
        <f t="shared" si="315"/>
        <v>#NUM!</v>
      </c>
      <c r="DT142" s="66" t="e">
        <f t="shared" si="316"/>
        <v>#NUM!</v>
      </c>
      <c r="DU142" s="66" t="e">
        <f t="shared" si="317"/>
        <v>#NUM!</v>
      </c>
      <c r="DV142" s="422"/>
      <c r="DW142" s="66">
        <f t="shared" si="411"/>
        <v>0</v>
      </c>
      <c r="DX142" s="66"/>
      <c r="DY142" s="66">
        <f t="shared" si="406"/>
        <v>0</v>
      </c>
      <c r="DZ142" s="66">
        <f t="shared" si="405"/>
        <v>0</v>
      </c>
      <c r="EA142" s="66"/>
      <c r="EB142" s="66">
        <f t="shared" si="407"/>
        <v>0</v>
      </c>
      <c r="EC142" s="12"/>
      <c r="ED142" s="12"/>
      <c r="EE142" s="12"/>
      <c r="EF142" s="12"/>
      <c r="EG142" s="12"/>
      <c r="EH142" s="12"/>
      <c r="EI142" s="12"/>
      <c r="EJ142" s="12"/>
      <c r="EK142" s="12"/>
      <c r="EL142" s="12"/>
      <c r="EM142" s="12"/>
      <c r="EN142" s="66"/>
      <c r="EO142" s="66"/>
      <c r="EP142" s="66"/>
      <c r="EQ142" s="66"/>
      <c r="ER142" s="66"/>
      <c r="ES142" s="66"/>
      <c r="ET142" s="66"/>
      <c r="EU142" s="66"/>
      <c r="EV142" s="66"/>
      <c r="EW142" s="66"/>
      <c r="EX142" s="66"/>
      <c r="EY142" s="66"/>
      <c r="EZ142" s="66"/>
      <c r="FA142" s="66"/>
      <c r="FB142" s="66"/>
      <c r="FC142" s="66"/>
      <c r="FD142" s="66"/>
      <c r="FE142" s="62"/>
      <c r="FF142" s="62"/>
      <c r="FG142" s="62"/>
      <c r="FH142" s="62"/>
      <c r="FI142" s="62"/>
    </row>
    <row r="143" spans="1:165" s="221" customFormat="1" ht="30">
      <c r="A143" s="199">
        <v>142</v>
      </c>
      <c r="B143" s="212">
        <v>28</v>
      </c>
      <c r="C143" s="213">
        <v>40763</v>
      </c>
      <c r="D143" s="214">
        <f t="shared" si="339"/>
        <v>8</v>
      </c>
      <c r="E143" s="215" t="s">
        <v>39</v>
      </c>
      <c r="F143" s="212">
        <v>14</v>
      </c>
      <c r="G143" s="216" t="s">
        <v>38</v>
      </c>
      <c r="H143" s="216" t="s">
        <v>435</v>
      </c>
      <c r="I143" s="216" t="s">
        <v>400</v>
      </c>
      <c r="J143" s="217">
        <v>0.41666666666666669</v>
      </c>
      <c r="K143" s="218">
        <v>3604.87</v>
      </c>
      <c r="L143" s="216" t="s">
        <v>299</v>
      </c>
      <c r="M143" s="212">
        <v>58</v>
      </c>
      <c r="N143" s="212">
        <v>1</v>
      </c>
      <c r="O143" s="216"/>
      <c r="P143" s="217">
        <v>0.41666666666666669</v>
      </c>
      <c r="Q143" s="217">
        <v>0.41666666666666669</v>
      </c>
      <c r="R143" s="12">
        <f t="shared" si="340"/>
        <v>0</v>
      </c>
      <c r="S143" s="13">
        <f t="shared" si="341"/>
        <v>0</v>
      </c>
      <c r="T143" s="13">
        <f t="shared" si="342"/>
        <v>0</v>
      </c>
      <c r="U143" s="217">
        <v>0.42708333333333331</v>
      </c>
      <c r="V143" s="12">
        <f t="shared" si="343"/>
        <v>1.041666666666663E-2</v>
      </c>
      <c r="W143" s="13">
        <f t="shared" si="344"/>
        <v>0</v>
      </c>
      <c r="X143" s="13">
        <f t="shared" si="345"/>
        <v>15</v>
      </c>
      <c r="Y143" s="217">
        <v>0.42708333333333331</v>
      </c>
      <c r="Z143" s="12">
        <f t="shared" si="346"/>
        <v>0</v>
      </c>
      <c r="AA143" s="13">
        <f t="shared" si="347"/>
        <v>0</v>
      </c>
      <c r="AB143" s="13">
        <f t="shared" si="348"/>
        <v>0</v>
      </c>
      <c r="AC143" s="217">
        <v>0.4548611111111111</v>
      </c>
      <c r="AD143" s="12">
        <f t="shared" si="349"/>
        <v>2.777777777777779E-2</v>
      </c>
      <c r="AE143" s="13">
        <f t="shared" si="350"/>
        <v>0</v>
      </c>
      <c r="AF143" s="13">
        <f t="shared" si="351"/>
        <v>40</v>
      </c>
      <c r="AG143" s="217">
        <v>0.45833333333333331</v>
      </c>
      <c r="AH143" s="217">
        <v>0.49305555555555558</v>
      </c>
      <c r="AI143" s="12">
        <f t="shared" si="352"/>
        <v>3.4722222222222265E-2</v>
      </c>
      <c r="AJ143" s="90">
        <f t="shared" si="353"/>
        <v>0</v>
      </c>
      <c r="AK143" s="90">
        <f t="shared" si="354"/>
        <v>50</v>
      </c>
      <c r="AL143" s="217">
        <v>0.45833333333333331</v>
      </c>
      <c r="AM143" s="217">
        <v>0.49305555555555558</v>
      </c>
      <c r="AN143" s="12">
        <f t="shared" si="355"/>
        <v>3.4722222222222265E-2</v>
      </c>
      <c r="AO143" s="13">
        <f t="shared" si="356"/>
        <v>0</v>
      </c>
      <c r="AP143" s="13">
        <f t="shared" si="357"/>
        <v>50</v>
      </c>
      <c r="AQ143" s="217">
        <v>0.49305555555555558</v>
      </c>
      <c r="AR143" s="12">
        <f t="shared" si="358"/>
        <v>0</v>
      </c>
      <c r="AS143" s="90">
        <f t="shared" si="359"/>
        <v>0</v>
      </c>
      <c r="AT143" s="13">
        <f t="shared" si="360"/>
        <v>0</v>
      </c>
      <c r="AU143" s="217">
        <v>0.50138888888888888</v>
      </c>
      <c r="AV143" s="12">
        <f t="shared" si="361"/>
        <v>8.3333333333333037E-3</v>
      </c>
      <c r="AW143" s="13">
        <f t="shared" si="362"/>
        <v>0</v>
      </c>
      <c r="AX143" s="13">
        <f t="shared" si="363"/>
        <v>12</v>
      </c>
      <c r="AY143" s="217">
        <v>0.63611111111111118</v>
      </c>
      <c r="AZ143" s="12">
        <f t="shared" si="364"/>
        <v>0.1347222222222223</v>
      </c>
      <c r="BA143" s="90">
        <f t="shared" si="365"/>
        <v>3</v>
      </c>
      <c r="BB143" s="90">
        <f t="shared" si="366"/>
        <v>14</v>
      </c>
      <c r="BC143" s="217">
        <v>0.63611111111111118</v>
      </c>
      <c r="BD143" s="217">
        <v>0.63611111111111118</v>
      </c>
      <c r="BE143" s="12">
        <f t="shared" si="367"/>
        <v>0</v>
      </c>
      <c r="BF143" s="13">
        <f t="shared" si="368"/>
        <v>0</v>
      </c>
      <c r="BG143" s="13">
        <f t="shared" si="369"/>
        <v>0</v>
      </c>
      <c r="BH143" s="217">
        <v>0</v>
      </c>
      <c r="BI143" s="217">
        <v>0</v>
      </c>
      <c r="BJ143" s="220"/>
      <c r="BK143" s="69">
        <f t="shared" si="334"/>
        <v>0</v>
      </c>
      <c r="BL143" s="13">
        <f t="shared" si="319"/>
        <v>0</v>
      </c>
      <c r="BM143" s="13">
        <f t="shared" si="320"/>
        <v>0</v>
      </c>
      <c r="BN143" s="222">
        <v>0.6430555555555556</v>
      </c>
      <c r="BO143" s="12">
        <f t="shared" si="370"/>
        <v>6.9444444444444198E-3</v>
      </c>
      <c r="BP143" s="90">
        <f t="shared" si="371"/>
        <v>0</v>
      </c>
      <c r="BQ143" s="90">
        <f t="shared" si="372"/>
        <v>10</v>
      </c>
      <c r="BR143" s="217">
        <v>0.64930555555555558</v>
      </c>
      <c r="BS143" s="12">
        <f t="shared" si="373"/>
        <v>6.2499999999999778E-3</v>
      </c>
      <c r="BT143" s="90">
        <f t="shared" si="374"/>
        <v>0</v>
      </c>
      <c r="BU143" s="90">
        <f t="shared" si="375"/>
        <v>9</v>
      </c>
      <c r="BV143" s="217">
        <v>0.64930555555555558</v>
      </c>
      <c r="BW143" s="217">
        <v>0.65625</v>
      </c>
      <c r="BX143" s="12">
        <f t="shared" si="376"/>
        <v>6.9444444444444198E-3</v>
      </c>
      <c r="BY143" s="13">
        <f t="shared" si="377"/>
        <v>0</v>
      </c>
      <c r="BZ143" s="13">
        <f t="shared" si="378"/>
        <v>10</v>
      </c>
      <c r="CA143" s="12">
        <f t="shared" si="379"/>
        <v>0.23958333333333331</v>
      </c>
      <c r="CB143" s="13">
        <f t="shared" si="380"/>
        <v>5</v>
      </c>
      <c r="CC143" s="13">
        <f t="shared" si="381"/>
        <v>45</v>
      </c>
      <c r="CD143" s="12">
        <f t="shared" si="333"/>
        <v>4.0972222222222188E-2</v>
      </c>
      <c r="CE143" s="13">
        <f t="shared" si="382"/>
        <v>0</v>
      </c>
      <c r="CF143" s="13">
        <f t="shared" si="383"/>
        <v>59</v>
      </c>
      <c r="CG143" s="12">
        <f t="shared" si="408"/>
        <v>3.4722222222222265E-2</v>
      </c>
      <c r="CH143" s="13">
        <f t="shared" si="384"/>
        <v>0</v>
      </c>
      <c r="CI143" s="13">
        <f t="shared" si="385"/>
        <v>50</v>
      </c>
      <c r="CJ143" s="12">
        <f t="shared" si="409"/>
        <v>0.1347222222222223</v>
      </c>
      <c r="CK143" s="13">
        <f t="shared" si="386"/>
        <v>3</v>
      </c>
      <c r="CL143" s="13">
        <f t="shared" si="387"/>
        <v>14</v>
      </c>
      <c r="CM143" s="69">
        <f t="shared" si="335"/>
        <v>0</v>
      </c>
      <c r="CN143" s="70">
        <f t="shared" si="336"/>
        <v>0</v>
      </c>
      <c r="CO143" s="13">
        <f t="shared" si="337"/>
        <v>0</v>
      </c>
      <c r="CP143" s="12">
        <f t="shared" si="388"/>
        <v>0.1347222222222223</v>
      </c>
      <c r="CQ143" s="13">
        <f t="shared" si="389"/>
        <v>3</v>
      </c>
      <c r="CR143" s="13">
        <f t="shared" si="390"/>
        <v>14</v>
      </c>
      <c r="CS143" s="217"/>
      <c r="CT143" s="13">
        <f t="shared" si="391"/>
        <v>0</v>
      </c>
      <c r="CU143" s="13">
        <f t="shared" si="392"/>
        <v>0</v>
      </c>
      <c r="CV143" s="217"/>
      <c r="CW143" s="13">
        <f t="shared" si="393"/>
        <v>0</v>
      </c>
      <c r="CX143" s="13">
        <f t="shared" si="394"/>
        <v>0</v>
      </c>
      <c r="CY143" s="217"/>
      <c r="CZ143" s="13">
        <f t="shared" si="395"/>
        <v>0</v>
      </c>
      <c r="DA143" s="13">
        <f t="shared" si="396"/>
        <v>0</v>
      </c>
      <c r="DB143" s="217"/>
      <c r="DC143" s="13">
        <f t="shared" si="397"/>
        <v>0</v>
      </c>
      <c r="DD143" s="13">
        <f t="shared" si="398"/>
        <v>0</v>
      </c>
      <c r="DE143" s="217"/>
      <c r="DF143" s="13">
        <f t="shared" si="399"/>
        <v>0</v>
      </c>
      <c r="DG143" s="13">
        <f t="shared" si="400"/>
        <v>0</v>
      </c>
      <c r="DH143" s="217"/>
      <c r="DI143" s="13">
        <f t="shared" si="401"/>
        <v>0</v>
      </c>
      <c r="DJ143" s="13">
        <f t="shared" si="402"/>
        <v>0</v>
      </c>
      <c r="DK143" s="217"/>
      <c r="DL143" s="35">
        <f t="shared" si="403"/>
        <v>0</v>
      </c>
      <c r="DM143" s="61">
        <f t="shared" si="404"/>
        <v>0</v>
      </c>
      <c r="DN143" s="66">
        <f t="shared" si="314"/>
        <v>494798.66000000021</v>
      </c>
      <c r="DO143" s="74">
        <f t="shared" si="410"/>
        <v>8052</v>
      </c>
      <c r="DP143" s="66">
        <f t="shared" si="412"/>
        <v>62.152931034482755</v>
      </c>
      <c r="DQ143" s="63">
        <f t="shared" si="338"/>
        <v>61.450404868355712</v>
      </c>
      <c r="DR143" s="66" t="e">
        <f t="shared" si="318"/>
        <v>#NUM!</v>
      </c>
      <c r="DS143" s="96" t="e">
        <f t="shared" si="315"/>
        <v>#NUM!</v>
      </c>
      <c r="DT143" s="66" t="e">
        <f t="shared" si="316"/>
        <v>#NUM!</v>
      </c>
      <c r="DU143" s="66" t="e">
        <f t="shared" si="317"/>
        <v>#NUM!</v>
      </c>
      <c r="DV143" s="422"/>
      <c r="DW143" s="66">
        <f t="shared" si="411"/>
        <v>0</v>
      </c>
      <c r="DX143" s="66"/>
      <c r="DY143" s="66">
        <f t="shared" si="406"/>
        <v>0</v>
      </c>
      <c r="DZ143" s="66">
        <f t="shared" si="405"/>
        <v>0</v>
      </c>
      <c r="EA143" s="66"/>
      <c r="EB143" s="66">
        <f t="shared" si="407"/>
        <v>0</v>
      </c>
      <c r="EC143" s="12"/>
      <c r="ED143" s="12"/>
      <c r="EE143" s="12"/>
      <c r="EF143" s="12"/>
      <c r="EG143" s="12"/>
      <c r="EH143" s="12"/>
      <c r="EI143" s="12"/>
      <c r="EJ143" s="12"/>
      <c r="EK143" s="12"/>
      <c r="EL143" s="12"/>
      <c r="EM143" s="12"/>
      <c r="EN143" s="66"/>
      <c r="EO143" s="66"/>
      <c r="EP143" s="66"/>
      <c r="EQ143" s="66"/>
      <c r="ER143" s="66"/>
      <c r="ES143" s="66"/>
      <c r="ET143" s="66"/>
      <c r="EU143" s="66"/>
      <c r="EV143" s="66"/>
      <c r="EW143" s="66"/>
      <c r="EX143" s="66"/>
      <c r="EY143" s="66"/>
      <c r="EZ143" s="66"/>
      <c r="FA143" s="66"/>
      <c r="FB143" s="66"/>
      <c r="FC143" s="66"/>
      <c r="FD143" s="66"/>
      <c r="FE143" s="62"/>
      <c r="FF143" s="62"/>
      <c r="FG143" s="62"/>
      <c r="FH143" s="62"/>
      <c r="FI143" s="62"/>
    </row>
    <row r="144" spans="1:165" s="221" customFormat="1" ht="30">
      <c r="A144" s="175">
        <v>143</v>
      </c>
      <c r="B144" s="212">
        <v>29</v>
      </c>
      <c r="C144" s="213">
        <v>40763</v>
      </c>
      <c r="D144" s="214">
        <f t="shared" si="339"/>
        <v>8</v>
      </c>
      <c r="E144" s="215" t="s">
        <v>39</v>
      </c>
      <c r="F144" s="212">
        <v>15</v>
      </c>
      <c r="G144" s="216" t="s">
        <v>38</v>
      </c>
      <c r="H144" s="216" t="s">
        <v>432</v>
      </c>
      <c r="I144" s="216" t="s">
        <v>433</v>
      </c>
      <c r="J144" s="217">
        <v>0.41666666666666669</v>
      </c>
      <c r="K144" s="218">
        <v>3563.39</v>
      </c>
      <c r="L144" s="216" t="s">
        <v>299</v>
      </c>
      <c r="M144" s="212">
        <v>56</v>
      </c>
      <c r="N144" s="212">
        <v>3</v>
      </c>
      <c r="O144" s="216"/>
      <c r="P144" s="217">
        <v>0.41666666666666669</v>
      </c>
      <c r="Q144" s="217">
        <v>0.41666666666666669</v>
      </c>
      <c r="R144" s="12">
        <f t="shared" si="340"/>
        <v>0</v>
      </c>
      <c r="S144" s="13">
        <f t="shared" si="341"/>
        <v>0</v>
      </c>
      <c r="T144" s="13">
        <f t="shared" si="342"/>
        <v>0</v>
      </c>
      <c r="U144" s="217">
        <v>0.64583333333333337</v>
      </c>
      <c r="V144" s="12">
        <f t="shared" si="343"/>
        <v>0.22916666666666669</v>
      </c>
      <c r="W144" s="13">
        <f t="shared" si="344"/>
        <v>5</v>
      </c>
      <c r="X144" s="13">
        <f t="shared" si="345"/>
        <v>30</v>
      </c>
      <c r="Y144" s="217">
        <v>0.65277777777777779</v>
      </c>
      <c r="Z144" s="12">
        <f t="shared" si="346"/>
        <v>6.9444444444444198E-3</v>
      </c>
      <c r="AA144" s="13">
        <f t="shared" si="347"/>
        <v>0</v>
      </c>
      <c r="AB144" s="13">
        <f t="shared" si="348"/>
        <v>10</v>
      </c>
      <c r="AC144" s="217">
        <v>0.70138888888888884</v>
      </c>
      <c r="AD144" s="12">
        <f t="shared" si="349"/>
        <v>4.8611111111111049E-2</v>
      </c>
      <c r="AE144" s="13">
        <f t="shared" si="350"/>
        <v>1</v>
      </c>
      <c r="AF144" s="13">
        <f t="shared" si="351"/>
        <v>10</v>
      </c>
      <c r="AG144" s="217">
        <v>0.70138888888888884</v>
      </c>
      <c r="AH144" s="217">
        <v>0.75694444444444453</v>
      </c>
      <c r="AI144" s="12">
        <f t="shared" si="352"/>
        <v>5.5555555555555691E-2</v>
      </c>
      <c r="AJ144" s="90">
        <f t="shared" si="353"/>
        <v>1</v>
      </c>
      <c r="AK144" s="90">
        <f t="shared" si="354"/>
        <v>20</v>
      </c>
      <c r="AL144" s="217">
        <v>0.70138888888888884</v>
      </c>
      <c r="AM144" s="217">
        <v>0.75694444444444453</v>
      </c>
      <c r="AN144" s="12">
        <f t="shared" si="355"/>
        <v>5.5555555555555691E-2</v>
      </c>
      <c r="AO144" s="13">
        <f t="shared" si="356"/>
        <v>1</v>
      </c>
      <c r="AP144" s="13">
        <f t="shared" si="357"/>
        <v>20</v>
      </c>
      <c r="AQ144" s="217">
        <v>0.75694444444444453</v>
      </c>
      <c r="AR144" s="12">
        <f t="shared" si="358"/>
        <v>0</v>
      </c>
      <c r="AS144" s="90">
        <f t="shared" si="359"/>
        <v>0</v>
      </c>
      <c r="AT144" s="13">
        <f t="shared" si="360"/>
        <v>0</v>
      </c>
      <c r="AU144" s="217">
        <v>0.7715277777777777</v>
      </c>
      <c r="AV144" s="12">
        <f t="shared" si="361"/>
        <v>1.4583333333333171E-2</v>
      </c>
      <c r="AW144" s="13">
        <f t="shared" si="362"/>
        <v>0</v>
      </c>
      <c r="AX144" s="13">
        <f t="shared" si="363"/>
        <v>21</v>
      </c>
      <c r="AY144" s="217">
        <v>0.87291666666666667</v>
      </c>
      <c r="AZ144" s="12">
        <f t="shared" si="364"/>
        <v>0.10138888888888897</v>
      </c>
      <c r="BA144" s="90">
        <f t="shared" si="365"/>
        <v>2</v>
      </c>
      <c r="BB144" s="90">
        <f t="shared" si="366"/>
        <v>26</v>
      </c>
      <c r="BC144" s="217">
        <v>0.87291666666666667</v>
      </c>
      <c r="BD144" s="217">
        <v>0.87291666666666667</v>
      </c>
      <c r="BE144" s="12">
        <f t="shared" si="367"/>
        <v>0</v>
      </c>
      <c r="BF144" s="13">
        <f t="shared" si="368"/>
        <v>0</v>
      </c>
      <c r="BG144" s="13">
        <f t="shared" si="369"/>
        <v>0</v>
      </c>
      <c r="BH144" s="217">
        <v>0</v>
      </c>
      <c r="BI144" s="217">
        <v>0</v>
      </c>
      <c r="BJ144" s="220"/>
      <c r="BK144" s="69">
        <f t="shared" si="334"/>
        <v>0</v>
      </c>
      <c r="BL144" s="13">
        <f t="shared" si="319"/>
        <v>0</v>
      </c>
      <c r="BM144" s="13">
        <f t="shared" si="320"/>
        <v>0</v>
      </c>
      <c r="BN144" s="217">
        <v>0.87986111111111109</v>
      </c>
      <c r="BO144" s="12">
        <f t="shared" si="370"/>
        <v>6.9444444444444198E-3</v>
      </c>
      <c r="BP144" s="90">
        <f t="shared" si="371"/>
        <v>0</v>
      </c>
      <c r="BQ144" s="90">
        <f t="shared" si="372"/>
        <v>10</v>
      </c>
      <c r="BR144" s="217">
        <v>0.88541666666666663</v>
      </c>
      <c r="BS144" s="12">
        <f t="shared" si="373"/>
        <v>5.5555555555555358E-3</v>
      </c>
      <c r="BT144" s="90">
        <f t="shared" si="374"/>
        <v>0</v>
      </c>
      <c r="BU144" s="90">
        <f t="shared" si="375"/>
        <v>8</v>
      </c>
      <c r="BV144" s="217">
        <v>0.88541666666666663</v>
      </c>
      <c r="BW144" s="217">
        <v>0.89236111111111116</v>
      </c>
      <c r="BX144" s="12">
        <f t="shared" si="376"/>
        <v>6.9444444444445308E-3</v>
      </c>
      <c r="BY144" s="13">
        <f t="shared" si="377"/>
        <v>0</v>
      </c>
      <c r="BZ144" s="13">
        <f t="shared" si="378"/>
        <v>10</v>
      </c>
      <c r="CA144" s="12">
        <f t="shared" si="379"/>
        <v>0.47569444444444448</v>
      </c>
      <c r="CB144" s="13">
        <f t="shared" si="380"/>
        <v>11</v>
      </c>
      <c r="CC144" s="13">
        <f t="shared" si="381"/>
        <v>25</v>
      </c>
      <c r="CD144" s="12">
        <f t="shared" si="333"/>
        <v>6.1111111111111005E-2</v>
      </c>
      <c r="CE144" s="13">
        <f t="shared" si="382"/>
        <v>1</v>
      </c>
      <c r="CF144" s="13">
        <f t="shared" si="383"/>
        <v>28</v>
      </c>
      <c r="CG144" s="12">
        <f t="shared" si="408"/>
        <v>5.5555555555555691E-2</v>
      </c>
      <c r="CH144" s="13">
        <f t="shared" si="384"/>
        <v>1</v>
      </c>
      <c r="CI144" s="13">
        <f t="shared" si="385"/>
        <v>20</v>
      </c>
      <c r="CJ144" s="12">
        <f t="shared" si="409"/>
        <v>0.10138888888888897</v>
      </c>
      <c r="CK144" s="13">
        <f t="shared" si="386"/>
        <v>2</v>
      </c>
      <c r="CL144" s="13">
        <f t="shared" si="387"/>
        <v>26</v>
      </c>
      <c r="CM144" s="69">
        <f t="shared" si="335"/>
        <v>0</v>
      </c>
      <c r="CN144" s="70">
        <f t="shared" si="336"/>
        <v>0</v>
      </c>
      <c r="CO144" s="13">
        <f t="shared" si="337"/>
        <v>0</v>
      </c>
      <c r="CP144" s="12">
        <f t="shared" si="388"/>
        <v>0.10138888888888897</v>
      </c>
      <c r="CQ144" s="13">
        <f t="shared" si="389"/>
        <v>2</v>
      </c>
      <c r="CR144" s="13">
        <f t="shared" si="390"/>
        <v>26</v>
      </c>
      <c r="CS144" s="217"/>
      <c r="CT144" s="13">
        <f t="shared" si="391"/>
        <v>0</v>
      </c>
      <c r="CU144" s="13">
        <f t="shared" si="392"/>
        <v>0</v>
      </c>
      <c r="CV144" s="217"/>
      <c r="CW144" s="13">
        <f t="shared" si="393"/>
        <v>0</v>
      </c>
      <c r="CX144" s="13">
        <f t="shared" si="394"/>
        <v>0</v>
      </c>
      <c r="CY144" s="217"/>
      <c r="CZ144" s="13">
        <f t="shared" si="395"/>
        <v>0</v>
      </c>
      <c r="DA144" s="13">
        <f t="shared" si="396"/>
        <v>0</v>
      </c>
      <c r="DB144" s="217"/>
      <c r="DC144" s="13">
        <f t="shared" si="397"/>
        <v>0</v>
      </c>
      <c r="DD144" s="13">
        <f t="shared" si="398"/>
        <v>0</v>
      </c>
      <c r="DE144" s="217"/>
      <c r="DF144" s="13">
        <f t="shared" si="399"/>
        <v>0</v>
      </c>
      <c r="DG144" s="13">
        <f t="shared" si="400"/>
        <v>0</v>
      </c>
      <c r="DH144" s="217"/>
      <c r="DI144" s="13">
        <f t="shared" si="401"/>
        <v>0</v>
      </c>
      <c r="DJ144" s="13">
        <f t="shared" si="402"/>
        <v>0</v>
      </c>
      <c r="DK144" s="217"/>
      <c r="DL144" s="35">
        <f t="shared" si="403"/>
        <v>0</v>
      </c>
      <c r="DM144" s="61">
        <f t="shared" si="404"/>
        <v>0</v>
      </c>
      <c r="DN144" s="66">
        <f t="shared" si="314"/>
        <v>498362.05000000022</v>
      </c>
      <c r="DO144" s="74">
        <f t="shared" si="410"/>
        <v>8110</v>
      </c>
      <c r="DP144" s="66">
        <f t="shared" si="412"/>
        <v>63.631964285714282</v>
      </c>
      <c r="DQ144" s="63">
        <f t="shared" si="338"/>
        <v>61.45031442663381</v>
      </c>
      <c r="DR144" s="66" t="e">
        <f t="shared" si="318"/>
        <v>#NUM!</v>
      </c>
      <c r="DS144" s="96" t="e">
        <f t="shared" si="315"/>
        <v>#NUM!</v>
      </c>
      <c r="DT144" s="66" t="e">
        <f t="shared" si="316"/>
        <v>#NUM!</v>
      </c>
      <c r="DU144" s="66" t="e">
        <f t="shared" si="317"/>
        <v>#NUM!</v>
      </c>
      <c r="DV144" s="422"/>
      <c r="DW144" s="66">
        <f t="shared" si="411"/>
        <v>0</v>
      </c>
      <c r="DX144" s="66"/>
      <c r="DY144" s="66">
        <f t="shared" si="406"/>
        <v>0</v>
      </c>
      <c r="DZ144" s="66">
        <f t="shared" si="405"/>
        <v>0</v>
      </c>
      <c r="EA144" s="66"/>
      <c r="EB144" s="66">
        <f t="shared" si="407"/>
        <v>0</v>
      </c>
      <c r="EC144" s="12"/>
      <c r="ED144" s="12"/>
      <c r="EE144" s="12"/>
      <c r="EF144" s="12"/>
      <c r="EG144" s="12"/>
      <c r="EH144" s="12"/>
      <c r="EI144" s="12"/>
      <c r="EJ144" s="12"/>
      <c r="EK144" s="12"/>
      <c r="EL144" s="12"/>
      <c r="EM144" s="12"/>
      <c r="EN144" s="66"/>
      <c r="EO144" s="66"/>
      <c r="EP144" s="66"/>
      <c r="EQ144" s="66"/>
      <c r="ER144" s="66"/>
      <c r="ES144" s="66"/>
      <c r="ET144" s="66"/>
      <c r="EU144" s="66"/>
      <c r="EV144" s="66"/>
      <c r="EW144" s="66"/>
      <c r="EX144" s="66"/>
      <c r="EY144" s="66"/>
      <c r="EZ144" s="66"/>
      <c r="FA144" s="66"/>
      <c r="FB144" s="66"/>
      <c r="FC144" s="66"/>
      <c r="FD144" s="66"/>
      <c r="FE144" s="62"/>
      <c r="FF144" s="62"/>
      <c r="FG144" s="62"/>
      <c r="FH144" s="62"/>
      <c r="FI144" s="62"/>
    </row>
    <row r="145" spans="1:165" s="221" customFormat="1" ht="30">
      <c r="A145" s="199">
        <v>144</v>
      </c>
      <c r="B145" s="212">
        <v>30</v>
      </c>
      <c r="C145" s="213">
        <v>40763</v>
      </c>
      <c r="D145" s="214">
        <f t="shared" si="339"/>
        <v>8</v>
      </c>
      <c r="E145" s="215" t="s">
        <v>171</v>
      </c>
      <c r="F145" s="212">
        <v>5</v>
      </c>
      <c r="G145" s="216" t="s">
        <v>325</v>
      </c>
      <c r="H145" s="216" t="s">
        <v>436</v>
      </c>
      <c r="I145" s="216" t="s">
        <v>437</v>
      </c>
      <c r="J145" s="217">
        <v>1.0520833333333333</v>
      </c>
      <c r="K145" s="218">
        <v>3622.21</v>
      </c>
      <c r="L145" s="216" t="s">
        <v>34</v>
      </c>
      <c r="M145" s="212">
        <v>58</v>
      </c>
      <c r="N145" s="212">
        <v>1</v>
      </c>
      <c r="O145" s="216"/>
      <c r="P145" s="217">
        <v>1.0520833333333333</v>
      </c>
      <c r="Q145" s="217">
        <v>1.0520833333333333</v>
      </c>
      <c r="R145" s="12">
        <f t="shared" si="340"/>
        <v>0</v>
      </c>
      <c r="S145" s="13">
        <f t="shared" si="341"/>
        <v>0</v>
      </c>
      <c r="T145" s="13">
        <f t="shared" si="342"/>
        <v>0</v>
      </c>
      <c r="U145" s="217">
        <v>1.0555555555555556</v>
      </c>
      <c r="V145" s="12">
        <f t="shared" si="343"/>
        <v>3.4722222222223209E-3</v>
      </c>
      <c r="W145" s="13">
        <f t="shared" si="344"/>
        <v>0</v>
      </c>
      <c r="X145" s="13">
        <f t="shared" si="345"/>
        <v>5</v>
      </c>
      <c r="Y145" s="217">
        <v>1.0590277777777779</v>
      </c>
      <c r="Z145" s="12">
        <f t="shared" si="346"/>
        <v>3.4722222222223209E-3</v>
      </c>
      <c r="AA145" s="13">
        <f t="shared" si="347"/>
        <v>0</v>
      </c>
      <c r="AB145" s="13">
        <f t="shared" si="348"/>
        <v>5</v>
      </c>
      <c r="AC145" s="217">
        <v>1.0666666666666667</v>
      </c>
      <c r="AD145" s="12">
        <f t="shared" si="349"/>
        <v>7.6388888888887507E-3</v>
      </c>
      <c r="AE145" s="13">
        <f t="shared" si="350"/>
        <v>0</v>
      </c>
      <c r="AF145" s="13">
        <f t="shared" si="351"/>
        <v>11</v>
      </c>
      <c r="AG145" s="217">
        <v>1.0666666666666667</v>
      </c>
      <c r="AH145" s="217">
        <v>1.1055555555555556</v>
      </c>
      <c r="AI145" s="12">
        <f t="shared" si="352"/>
        <v>3.8888888888888973E-2</v>
      </c>
      <c r="AJ145" s="90">
        <f t="shared" si="353"/>
        <v>0</v>
      </c>
      <c r="AK145" s="90">
        <f t="shared" si="354"/>
        <v>56</v>
      </c>
      <c r="AL145" s="217">
        <v>1.0666666666666667</v>
      </c>
      <c r="AM145" s="217">
        <v>1.1055555555555556</v>
      </c>
      <c r="AN145" s="12">
        <f t="shared" si="355"/>
        <v>3.8888888888888973E-2</v>
      </c>
      <c r="AO145" s="13">
        <f t="shared" si="356"/>
        <v>0</v>
      </c>
      <c r="AP145" s="13">
        <f t="shared" si="357"/>
        <v>56</v>
      </c>
      <c r="AQ145" s="217">
        <v>1.1055555555555556</v>
      </c>
      <c r="AR145" s="12">
        <f t="shared" si="358"/>
        <v>0</v>
      </c>
      <c r="AS145" s="90">
        <f t="shared" si="359"/>
        <v>0</v>
      </c>
      <c r="AT145" s="13">
        <f t="shared" si="360"/>
        <v>0</v>
      </c>
      <c r="AU145" s="217">
        <v>1.1069444444444445</v>
      </c>
      <c r="AV145" s="12">
        <f t="shared" si="361"/>
        <v>1.388888888888884E-3</v>
      </c>
      <c r="AW145" s="13">
        <f t="shared" si="362"/>
        <v>0</v>
      </c>
      <c r="AX145" s="13">
        <f t="shared" si="363"/>
        <v>2</v>
      </c>
      <c r="AY145" s="217">
        <v>1.2076388888888889</v>
      </c>
      <c r="AZ145" s="12">
        <f t="shared" si="364"/>
        <v>0.10069444444444442</v>
      </c>
      <c r="BA145" s="90">
        <f t="shared" si="365"/>
        <v>2</v>
      </c>
      <c r="BB145" s="90">
        <f t="shared" si="366"/>
        <v>25</v>
      </c>
      <c r="BC145" s="217">
        <v>1.2076388888888889</v>
      </c>
      <c r="BD145" s="217">
        <v>1.2076388888888889</v>
      </c>
      <c r="BE145" s="12">
        <f t="shared" si="367"/>
        <v>0</v>
      </c>
      <c r="BF145" s="13">
        <f t="shared" si="368"/>
        <v>0</v>
      </c>
      <c r="BG145" s="13">
        <f t="shared" si="369"/>
        <v>0</v>
      </c>
      <c r="BH145" s="217">
        <v>0</v>
      </c>
      <c r="BI145" s="217">
        <v>0</v>
      </c>
      <c r="BJ145" s="220"/>
      <c r="BK145" s="69">
        <f t="shared" si="334"/>
        <v>0</v>
      </c>
      <c r="BL145" s="13">
        <f t="shared" si="319"/>
        <v>0</v>
      </c>
      <c r="BM145" s="13">
        <f t="shared" si="320"/>
        <v>0</v>
      </c>
      <c r="BN145" s="217">
        <v>1.2083333333333333</v>
      </c>
      <c r="BO145" s="12">
        <f t="shared" si="370"/>
        <v>6.9444444444433095E-4</v>
      </c>
      <c r="BP145" s="90">
        <f t="shared" si="371"/>
        <v>0</v>
      </c>
      <c r="BQ145" s="90">
        <f t="shared" si="372"/>
        <v>1</v>
      </c>
      <c r="BR145" s="217">
        <v>1.2152777777777779</v>
      </c>
      <c r="BS145" s="12">
        <f t="shared" si="373"/>
        <v>6.9444444444446418E-3</v>
      </c>
      <c r="BT145" s="90">
        <f t="shared" si="374"/>
        <v>0</v>
      </c>
      <c r="BU145" s="90">
        <f t="shared" si="375"/>
        <v>10</v>
      </c>
      <c r="BV145" s="217">
        <v>1.2152777777777779</v>
      </c>
      <c r="BW145" s="217">
        <v>1.21875</v>
      </c>
      <c r="BX145" s="12">
        <f t="shared" si="376"/>
        <v>3.4722222222220989E-3</v>
      </c>
      <c r="BY145" s="13">
        <f t="shared" si="377"/>
        <v>0</v>
      </c>
      <c r="BZ145" s="13">
        <f t="shared" si="378"/>
        <v>5</v>
      </c>
      <c r="CA145" s="12">
        <f t="shared" si="379"/>
        <v>0.16666666666666674</v>
      </c>
      <c r="CB145" s="13">
        <f t="shared" si="380"/>
        <v>4</v>
      </c>
      <c r="CC145" s="13">
        <f t="shared" si="381"/>
        <v>0</v>
      </c>
      <c r="CD145" s="12">
        <f t="shared" si="333"/>
        <v>1.5277777777777724E-2</v>
      </c>
      <c r="CE145" s="13">
        <f t="shared" si="382"/>
        <v>0</v>
      </c>
      <c r="CF145" s="13">
        <f t="shared" si="383"/>
        <v>22</v>
      </c>
      <c r="CG145" s="12">
        <f t="shared" si="408"/>
        <v>3.8888888888888973E-2</v>
      </c>
      <c r="CH145" s="13">
        <f t="shared" si="384"/>
        <v>0</v>
      </c>
      <c r="CI145" s="13">
        <f t="shared" si="385"/>
        <v>56</v>
      </c>
      <c r="CJ145" s="12">
        <f t="shared" si="409"/>
        <v>0.10069444444444442</v>
      </c>
      <c r="CK145" s="13">
        <f t="shared" si="386"/>
        <v>2</v>
      </c>
      <c r="CL145" s="13">
        <f t="shared" si="387"/>
        <v>25</v>
      </c>
      <c r="CM145" s="69">
        <f t="shared" si="335"/>
        <v>0</v>
      </c>
      <c r="CN145" s="70">
        <f t="shared" si="336"/>
        <v>0</v>
      </c>
      <c r="CO145" s="13">
        <f t="shared" si="337"/>
        <v>0</v>
      </c>
      <c r="CP145" s="12">
        <f t="shared" si="388"/>
        <v>0.10069444444444442</v>
      </c>
      <c r="CQ145" s="13">
        <f t="shared" si="389"/>
        <v>2</v>
      </c>
      <c r="CR145" s="13">
        <f t="shared" si="390"/>
        <v>25</v>
      </c>
      <c r="CS145" s="217"/>
      <c r="CT145" s="13">
        <f t="shared" si="391"/>
        <v>0</v>
      </c>
      <c r="CU145" s="13">
        <f t="shared" si="392"/>
        <v>0</v>
      </c>
      <c r="CV145" s="217"/>
      <c r="CW145" s="13">
        <f t="shared" si="393"/>
        <v>0</v>
      </c>
      <c r="CX145" s="13">
        <f t="shared" si="394"/>
        <v>0</v>
      </c>
      <c r="CY145" s="217"/>
      <c r="CZ145" s="13">
        <f t="shared" si="395"/>
        <v>0</v>
      </c>
      <c r="DA145" s="13">
        <f t="shared" si="396"/>
        <v>0</v>
      </c>
      <c r="DB145" s="217"/>
      <c r="DC145" s="13">
        <f t="shared" si="397"/>
        <v>0</v>
      </c>
      <c r="DD145" s="13">
        <f t="shared" si="398"/>
        <v>0</v>
      </c>
      <c r="DE145" s="217"/>
      <c r="DF145" s="13">
        <f t="shared" si="399"/>
        <v>0</v>
      </c>
      <c r="DG145" s="13">
        <f t="shared" si="400"/>
        <v>0</v>
      </c>
      <c r="DH145" s="217"/>
      <c r="DI145" s="13">
        <f t="shared" si="401"/>
        <v>0</v>
      </c>
      <c r="DJ145" s="13">
        <f t="shared" si="402"/>
        <v>0</v>
      </c>
      <c r="DK145" s="217"/>
      <c r="DL145" s="35">
        <f t="shared" si="403"/>
        <v>0</v>
      </c>
      <c r="DM145" s="61">
        <f t="shared" si="404"/>
        <v>0</v>
      </c>
      <c r="DN145" s="66">
        <f t="shared" si="314"/>
        <v>501984.26000000024</v>
      </c>
      <c r="DO145" s="74">
        <f t="shared" si="410"/>
        <v>8166</v>
      </c>
      <c r="DP145" s="66">
        <f t="shared" si="412"/>
        <v>62.45189655172414</v>
      </c>
      <c r="DQ145" s="63">
        <f t="shared" si="338"/>
        <v>61.47247856967919</v>
      </c>
      <c r="DR145" s="66" t="e">
        <f t="shared" si="318"/>
        <v>#NUM!</v>
      </c>
      <c r="DS145" s="96" t="e">
        <f t="shared" si="315"/>
        <v>#NUM!</v>
      </c>
      <c r="DT145" s="66" t="e">
        <f t="shared" si="316"/>
        <v>#NUM!</v>
      </c>
      <c r="DU145" s="66" t="e">
        <f t="shared" si="317"/>
        <v>#NUM!</v>
      </c>
      <c r="DV145" s="422"/>
      <c r="DW145" s="66">
        <f t="shared" si="411"/>
        <v>0</v>
      </c>
      <c r="DX145" s="66"/>
      <c r="DY145" s="66">
        <f t="shared" si="406"/>
        <v>0</v>
      </c>
      <c r="DZ145" s="66">
        <f t="shared" si="405"/>
        <v>0</v>
      </c>
      <c r="EA145" s="66"/>
      <c r="EB145" s="66">
        <f t="shared" si="407"/>
        <v>0</v>
      </c>
      <c r="EC145" s="12"/>
      <c r="ED145" s="12"/>
      <c r="EE145" s="12"/>
      <c r="EF145" s="12"/>
      <c r="EG145" s="12"/>
      <c r="EH145" s="12"/>
      <c r="EI145" s="12"/>
      <c r="EJ145" s="12"/>
      <c r="EK145" s="12"/>
      <c r="EL145" s="12"/>
      <c r="EM145" s="12"/>
      <c r="EN145" s="66"/>
      <c r="EO145" s="66"/>
      <c r="EP145" s="66"/>
      <c r="EQ145" s="66"/>
      <c r="ER145" s="66"/>
      <c r="ES145" s="66"/>
      <c r="ET145" s="66"/>
      <c r="EU145" s="66"/>
      <c r="EV145" s="66"/>
      <c r="EW145" s="66"/>
      <c r="EX145" s="66"/>
      <c r="EY145" s="66"/>
      <c r="EZ145" s="66"/>
      <c r="FA145" s="66"/>
      <c r="FB145" s="66"/>
      <c r="FC145" s="66"/>
      <c r="FD145" s="66"/>
      <c r="FE145" s="62"/>
      <c r="FF145" s="62"/>
      <c r="FG145" s="62"/>
      <c r="FH145" s="62"/>
      <c r="FI145" s="62"/>
    </row>
    <row r="146" spans="1:165" s="221" customFormat="1">
      <c r="A146" s="175">
        <v>145</v>
      </c>
      <c r="B146" s="212">
        <v>31</v>
      </c>
      <c r="C146" s="213">
        <v>40764</v>
      </c>
      <c r="D146" s="214">
        <f t="shared" si="339"/>
        <v>8</v>
      </c>
      <c r="E146" s="215" t="s">
        <v>39</v>
      </c>
      <c r="F146" s="212">
        <v>16</v>
      </c>
      <c r="G146" s="216" t="s">
        <v>38</v>
      </c>
      <c r="H146" s="216" t="s">
        <v>438</v>
      </c>
      <c r="I146" s="216" t="s">
        <v>409</v>
      </c>
      <c r="J146" s="217">
        <v>0.16319444444444445</v>
      </c>
      <c r="K146" s="218">
        <v>3471.64</v>
      </c>
      <c r="L146" s="216" t="s">
        <v>34</v>
      </c>
      <c r="M146" s="212">
        <v>56</v>
      </c>
      <c r="N146" s="212">
        <v>3</v>
      </c>
      <c r="O146" s="216"/>
      <c r="P146" s="217">
        <v>0.16319444444444445</v>
      </c>
      <c r="Q146" s="217">
        <v>0.16319444444444445</v>
      </c>
      <c r="R146" s="12">
        <f t="shared" si="340"/>
        <v>0</v>
      </c>
      <c r="S146" s="13">
        <f t="shared" si="341"/>
        <v>0</v>
      </c>
      <c r="T146" s="13">
        <f t="shared" si="342"/>
        <v>0</v>
      </c>
      <c r="U146" s="217">
        <v>0.17361111111111113</v>
      </c>
      <c r="V146" s="12">
        <f t="shared" si="343"/>
        <v>1.0416666666666685E-2</v>
      </c>
      <c r="W146" s="13">
        <f t="shared" si="344"/>
        <v>0</v>
      </c>
      <c r="X146" s="13">
        <f t="shared" si="345"/>
        <v>15</v>
      </c>
      <c r="Y146" s="217">
        <v>0.17708333333333334</v>
      </c>
      <c r="Z146" s="12">
        <f t="shared" si="346"/>
        <v>3.4722222222222099E-3</v>
      </c>
      <c r="AA146" s="13">
        <f t="shared" si="347"/>
        <v>0</v>
      </c>
      <c r="AB146" s="13">
        <f t="shared" si="348"/>
        <v>5</v>
      </c>
      <c r="AC146" s="217">
        <v>0.1875</v>
      </c>
      <c r="AD146" s="12">
        <f t="shared" si="349"/>
        <v>1.0416666666666657E-2</v>
      </c>
      <c r="AE146" s="13">
        <f t="shared" si="350"/>
        <v>0</v>
      </c>
      <c r="AF146" s="13">
        <f t="shared" si="351"/>
        <v>15</v>
      </c>
      <c r="AG146" s="217">
        <v>1.1875</v>
      </c>
      <c r="AH146" s="217">
        <v>1.2395833333333333</v>
      </c>
      <c r="AI146" s="12">
        <f t="shared" si="352"/>
        <v>5.2083333333333259E-2</v>
      </c>
      <c r="AJ146" s="90">
        <f t="shared" si="353"/>
        <v>1</v>
      </c>
      <c r="AK146" s="90">
        <f t="shared" si="354"/>
        <v>15</v>
      </c>
      <c r="AL146" s="217">
        <v>1.1875</v>
      </c>
      <c r="AM146" s="217">
        <v>1.2395833333333333</v>
      </c>
      <c r="AN146" s="12">
        <f t="shared" si="355"/>
        <v>5.2083333333333259E-2</v>
      </c>
      <c r="AO146" s="13">
        <f t="shared" si="356"/>
        <v>1</v>
      </c>
      <c r="AP146" s="13">
        <f t="shared" si="357"/>
        <v>15</v>
      </c>
      <c r="AQ146" s="217">
        <v>1.2395833333333333</v>
      </c>
      <c r="AR146" s="12">
        <f t="shared" si="358"/>
        <v>0</v>
      </c>
      <c r="AS146" s="90">
        <f t="shared" si="359"/>
        <v>0</v>
      </c>
      <c r="AT146" s="13">
        <f t="shared" si="360"/>
        <v>0</v>
      </c>
      <c r="AU146" s="217">
        <v>1.2548611111111112</v>
      </c>
      <c r="AV146" s="12">
        <f t="shared" si="361"/>
        <v>1.5277777777777946E-2</v>
      </c>
      <c r="AW146" s="13">
        <f t="shared" si="362"/>
        <v>0</v>
      </c>
      <c r="AX146" s="13">
        <f t="shared" si="363"/>
        <v>22</v>
      </c>
      <c r="AY146" s="217">
        <v>1.3368055555555556</v>
      </c>
      <c r="AZ146" s="12">
        <f t="shared" si="364"/>
        <v>8.1944444444444375E-2</v>
      </c>
      <c r="BA146" s="90">
        <f t="shared" si="365"/>
        <v>1</v>
      </c>
      <c r="BB146" s="90">
        <f t="shared" si="366"/>
        <v>58</v>
      </c>
      <c r="BC146" s="217">
        <v>1.3368055555555556</v>
      </c>
      <c r="BD146" s="217">
        <v>1.3368055555555556</v>
      </c>
      <c r="BE146" s="12">
        <f t="shared" si="367"/>
        <v>0</v>
      </c>
      <c r="BF146" s="13">
        <f t="shared" si="368"/>
        <v>0</v>
      </c>
      <c r="BG146" s="13">
        <f t="shared" si="369"/>
        <v>0</v>
      </c>
      <c r="BH146" s="217">
        <v>0</v>
      </c>
      <c r="BI146" s="217">
        <v>0</v>
      </c>
      <c r="BJ146" s="220"/>
      <c r="BK146" s="69">
        <f t="shared" si="334"/>
        <v>0</v>
      </c>
      <c r="BL146" s="13">
        <f t="shared" si="319"/>
        <v>0</v>
      </c>
      <c r="BM146" s="13">
        <f t="shared" si="320"/>
        <v>0</v>
      </c>
      <c r="BN146" s="217">
        <v>1.34375</v>
      </c>
      <c r="BO146" s="12">
        <f t="shared" si="370"/>
        <v>6.9444444444444198E-3</v>
      </c>
      <c r="BP146" s="90">
        <f t="shared" si="371"/>
        <v>0</v>
      </c>
      <c r="BQ146" s="90">
        <f t="shared" si="372"/>
        <v>10</v>
      </c>
      <c r="BR146" s="217">
        <v>1.3506944444444444</v>
      </c>
      <c r="BS146" s="12">
        <f t="shared" si="373"/>
        <v>6.9444444444444198E-3</v>
      </c>
      <c r="BT146" s="90">
        <f t="shared" si="374"/>
        <v>0</v>
      </c>
      <c r="BU146" s="90">
        <f t="shared" si="375"/>
        <v>10</v>
      </c>
      <c r="BV146" s="217">
        <v>1.3506944444444444</v>
      </c>
      <c r="BW146" s="217">
        <v>1.3576388888888891</v>
      </c>
      <c r="BX146" s="12">
        <f t="shared" si="376"/>
        <v>6.9444444444446418E-3</v>
      </c>
      <c r="BY146" s="13">
        <f t="shared" si="377"/>
        <v>0</v>
      </c>
      <c r="BZ146" s="13">
        <f t="shared" si="378"/>
        <v>10</v>
      </c>
      <c r="CA146" s="12">
        <f t="shared" si="379"/>
        <v>1.1944444444444446</v>
      </c>
      <c r="CB146" s="13">
        <f t="shared" si="380"/>
        <v>4</v>
      </c>
      <c r="CC146" s="13">
        <f t="shared" si="381"/>
        <v>40</v>
      </c>
      <c r="CD146" s="12">
        <f t="shared" si="333"/>
        <v>2.4305555555555497E-2</v>
      </c>
      <c r="CE146" s="13">
        <f t="shared" si="382"/>
        <v>0</v>
      </c>
      <c r="CF146" s="13">
        <f t="shared" si="383"/>
        <v>35</v>
      </c>
      <c r="CG146" s="12">
        <f t="shared" si="408"/>
        <v>5.2083333333333259E-2</v>
      </c>
      <c r="CH146" s="13">
        <f t="shared" si="384"/>
        <v>1</v>
      </c>
      <c r="CI146" s="13">
        <f t="shared" si="385"/>
        <v>15</v>
      </c>
      <c r="CJ146" s="12">
        <f t="shared" si="409"/>
        <v>8.1944444444444375E-2</v>
      </c>
      <c r="CK146" s="13">
        <f t="shared" si="386"/>
        <v>1</v>
      </c>
      <c r="CL146" s="13">
        <f t="shared" si="387"/>
        <v>58</v>
      </c>
      <c r="CM146" s="69">
        <f t="shared" si="335"/>
        <v>0</v>
      </c>
      <c r="CN146" s="70">
        <f t="shared" si="336"/>
        <v>0</v>
      </c>
      <c r="CO146" s="13">
        <f t="shared" si="337"/>
        <v>0</v>
      </c>
      <c r="CP146" s="12">
        <f t="shared" si="388"/>
        <v>8.1944444444444375E-2</v>
      </c>
      <c r="CQ146" s="13">
        <f t="shared" si="389"/>
        <v>1</v>
      </c>
      <c r="CR146" s="13">
        <f t="shared" si="390"/>
        <v>58</v>
      </c>
      <c r="CS146" s="217"/>
      <c r="CT146" s="13">
        <f t="shared" si="391"/>
        <v>0</v>
      </c>
      <c r="CU146" s="13">
        <f t="shared" si="392"/>
        <v>0</v>
      </c>
      <c r="CV146" s="217"/>
      <c r="CW146" s="13">
        <f t="shared" si="393"/>
        <v>0</v>
      </c>
      <c r="CX146" s="13">
        <f t="shared" si="394"/>
        <v>0</v>
      </c>
      <c r="CY146" s="217"/>
      <c r="CZ146" s="13">
        <f t="shared" si="395"/>
        <v>0</v>
      </c>
      <c r="DA146" s="13">
        <f t="shared" si="396"/>
        <v>0</v>
      </c>
      <c r="DB146" s="217"/>
      <c r="DC146" s="13">
        <f t="shared" si="397"/>
        <v>0</v>
      </c>
      <c r="DD146" s="13">
        <f t="shared" si="398"/>
        <v>0</v>
      </c>
      <c r="DE146" s="217"/>
      <c r="DF146" s="13">
        <f t="shared" si="399"/>
        <v>0</v>
      </c>
      <c r="DG146" s="13">
        <f t="shared" si="400"/>
        <v>0</v>
      </c>
      <c r="DH146" s="217"/>
      <c r="DI146" s="13">
        <f t="shared" si="401"/>
        <v>0</v>
      </c>
      <c r="DJ146" s="13">
        <f t="shared" si="402"/>
        <v>0</v>
      </c>
      <c r="DK146" s="217"/>
      <c r="DL146" s="35">
        <f t="shared" si="403"/>
        <v>0</v>
      </c>
      <c r="DM146" s="61">
        <f t="shared" si="404"/>
        <v>0</v>
      </c>
      <c r="DN146" s="66">
        <f t="shared" si="314"/>
        <v>505455.90000000026</v>
      </c>
      <c r="DO146" s="74">
        <f t="shared" si="410"/>
        <v>8222</v>
      </c>
      <c r="DP146" s="66">
        <f t="shared" si="412"/>
        <v>61.993571428571428</v>
      </c>
      <c r="DQ146" s="63">
        <f t="shared" si="338"/>
        <v>61.476027730479231</v>
      </c>
      <c r="DR146" s="66" t="e">
        <f t="shared" si="318"/>
        <v>#NUM!</v>
      </c>
      <c r="DS146" s="96" t="e">
        <f t="shared" si="315"/>
        <v>#NUM!</v>
      </c>
      <c r="DT146" s="66" t="e">
        <f t="shared" si="316"/>
        <v>#NUM!</v>
      </c>
      <c r="DU146" s="66" t="e">
        <f t="shared" si="317"/>
        <v>#NUM!</v>
      </c>
      <c r="DV146" s="422"/>
      <c r="DW146" s="66">
        <f t="shared" si="411"/>
        <v>0</v>
      </c>
      <c r="DX146" s="66"/>
      <c r="DY146" s="66">
        <f t="shared" si="406"/>
        <v>0</v>
      </c>
      <c r="DZ146" s="66">
        <f t="shared" si="405"/>
        <v>0</v>
      </c>
      <c r="EA146" s="66"/>
      <c r="EB146" s="66">
        <f t="shared" si="407"/>
        <v>0</v>
      </c>
      <c r="EC146" s="12"/>
      <c r="ED146" s="12"/>
      <c r="EE146" s="12"/>
      <c r="EF146" s="12"/>
      <c r="EG146" s="12"/>
      <c r="EH146" s="12"/>
      <c r="EI146" s="12"/>
      <c r="EJ146" s="12"/>
      <c r="EK146" s="12"/>
      <c r="EL146" s="12"/>
      <c r="EM146" s="12"/>
      <c r="EN146" s="66"/>
      <c r="EO146" s="66"/>
      <c r="EP146" s="66"/>
      <c r="EQ146" s="66"/>
      <c r="ER146" s="66"/>
      <c r="ES146" s="66"/>
      <c r="ET146" s="66"/>
      <c r="EU146" s="66"/>
      <c r="EV146" s="66"/>
      <c r="EW146" s="66"/>
      <c r="EX146" s="66"/>
      <c r="EY146" s="66"/>
      <c r="EZ146" s="66"/>
      <c r="FA146" s="66"/>
      <c r="FB146" s="66"/>
      <c r="FC146" s="66"/>
      <c r="FD146" s="66"/>
      <c r="FE146" s="62"/>
      <c r="FF146" s="62"/>
      <c r="FG146" s="62"/>
      <c r="FH146" s="62"/>
      <c r="FI146" s="62"/>
    </row>
    <row r="147" spans="1:165" s="221" customFormat="1" ht="30">
      <c r="A147" s="199">
        <v>146</v>
      </c>
      <c r="B147" s="212">
        <v>32</v>
      </c>
      <c r="C147" s="213">
        <v>40764</v>
      </c>
      <c r="D147" s="214">
        <f t="shared" si="339"/>
        <v>8</v>
      </c>
      <c r="E147" s="215" t="s">
        <v>39</v>
      </c>
      <c r="F147" s="212">
        <v>17</v>
      </c>
      <c r="G147" s="216" t="s">
        <v>38</v>
      </c>
      <c r="H147" s="216" t="s">
        <v>439</v>
      </c>
      <c r="I147" s="216" t="s">
        <v>426</v>
      </c>
      <c r="J147" s="217">
        <v>0.36458333333333331</v>
      </c>
      <c r="K147" s="218">
        <v>3445.31</v>
      </c>
      <c r="L147" s="216" t="s">
        <v>34</v>
      </c>
      <c r="M147" s="212">
        <v>56</v>
      </c>
      <c r="N147" s="212">
        <v>3</v>
      </c>
      <c r="O147" s="216"/>
      <c r="P147" s="217">
        <v>0.36458333333333331</v>
      </c>
      <c r="Q147" s="217">
        <v>0.36458333333333331</v>
      </c>
      <c r="R147" s="12">
        <f t="shared" si="340"/>
        <v>0</v>
      </c>
      <c r="S147" s="13">
        <f t="shared" si="341"/>
        <v>0</v>
      </c>
      <c r="T147" s="13">
        <f t="shared" si="342"/>
        <v>0</v>
      </c>
      <c r="U147" s="217">
        <v>0.36805555555555558</v>
      </c>
      <c r="V147" s="12">
        <f t="shared" si="343"/>
        <v>3.4722222222222654E-3</v>
      </c>
      <c r="W147" s="13">
        <f t="shared" si="344"/>
        <v>0</v>
      </c>
      <c r="X147" s="13">
        <f t="shared" si="345"/>
        <v>5</v>
      </c>
      <c r="Y147" s="217">
        <v>0.36805555555555558</v>
      </c>
      <c r="Z147" s="12">
        <f t="shared" si="346"/>
        <v>0</v>
      </c>
      <c r="AA147" s="13">
        <f t="shared" si="347"/>
        <v>0</v>
      </c>
      <c r="AB147" s="13">
        <f t="shared" si="348"/>
        <v>0</v>
      </c>
      <c r="AC147" s="217">
        <v>0.375</v>
      </c>
      <c r="AD147" s="12">
        <f t="shared" si="349"/>
        <v>6.9444444444444198E-3</v>
      </c>
      <c r="AE147" s="13">
        <f t="shared" si="350"/>
        <v>0</v>
      </c>
      <c r="AF147" s="13">
        <f t="shared" si="351"/>
        <v>10</v>
      </c>
      <c r="AG147" s="217">
        <v>0.375</v>
      </c>
      <c r="AH147" s="217">
        <v>0.4284722222222222</v>
      </c>
      <c r="AI147" s="12">
        <f t="shared" si="352"/>
        <v>5.3472222222222199E-2</v>
      </c>
      <c r="AJ147" s="90">
        <f t="shared" si="353"/>
        <v>1</v>
      </c>
      <c r="AK147" s="90">
        <f t="shared" si="354"/>
        <v>17</v>
      </c>
      <c r="AL147" s="217">
        <v>0.375</v>
      </c>
      <c r="AM147" s="217">
        <v>0.4284722222222222</v>
      </c>
      <c r="AN147" s="12">
        <f t="shared" si="355"/>
        <v>5.3472222222222199E-2</v>
      </c>
      <c r="AO147" s="13">
        <f t="shared" si="356"/>
        <v>1</v>
      </c>
      <c r="AP147" s="13">
        <f t="shared" si="357"/>
        <v>17</v>
      </c>
      <c r="AQ147" s="217">
        <v>0.4284722222222222</v>
      </c>
      <c r="AR147" s="12">
        <f t="shared" si="358"/>
        <v>0</v>
      </c>
      <c r="AS147" s="90">
        <f t="shared" si="359"/>
        <v>0</v>
      </c>
      <c r="AT147" s="13">
        <f t="shared" si="360"/>
        <v>0</v>
      </c>
      <c r="AU147" s="217">
        <v>0.4291666666666667</v>
      </c>
      <c r="AV147" s="12">
        <f t="shared" si="361"/>
        <v>6.9444444444449749E-4</v>
      </c>
      <c r="AW147" s="13">
        <f t="shared" si="362"/>
        <v>0</v>
      </c>
      <c r="AX147" s="13">
        <f t="shared" si="363"/>
        <v>1</v>
      </c>
      <c r="AY147" s="217">
        <v>0.57361111111111118</v>
      </c>
      <c r="AZ147" s="12">
        <f t="shared" si="364"/>
        <v>0.14444444444444449</v>
      </c>
      <c r="BA147" s="90">
        <f t="shared" si="365"/>
        <v>3</v>
      </c>
      <c r="BB147" s="90">
        <f t="shared" si="366"/>
        <v>28</v>
      </c>
      <c r="BC147" s="217">
        <v>0.57361111111111118</v>
      </c>
      <c r="BD147" s="217">
        <v>0.57361111111111118</v>
      </c>
      <c r="BE147" s="12">
        <f t="shared" si="367"/>
        <v>0</v>
      </c>
      <c r="BF147" s="13">
        <f t="shared" si="368"/>
        <v>0</v>
      </c>
      <c r="BG147" s="13">
        <f t="shared" si="369"/>
        <v>0</v>
      </c>
      <c r="BH147" s="217">
        <v>0</v>
      </c>
      <c r="BI147" s="217">
        <v>0</v>
      </c>
      <c r="BJ147" s="220"/>
      <c r="BK147" s="69">
        <f t="shared" si="334"/>
        <v>0</v>
      </c>
      <c r="BL147" s="13">
        <f t="shared" si="319"/>
        <v>0</v>
      </c>
      <c r="BM147" s="13">
        <f t="shared" si="320"/>
        <v>0</v>
      </c>
      <c r="BN147" s="217">
        <v>0.5805555555555556</v>
      </c>
      <c r="BO147" s="12">
        <f t="shared" si="370"/>
        <v>6.9444444444444198E-3</v>
      </c>
      <c r="BP147" s="90">
        <f t="shared" si="371"/>
        <v>0</v>
      </c>
      <c r="BQ147" s="90">
        <f t="shared" si="372"/>
        <v>10</v>
      </c>
      <c r="BR147" s="217">
        <v>0.59375</v>
      </c>
      <c r="BS147" s="12">
        <f t="shared" si="373"/>
        <v>1.3194444444444398E-2</v>
      </c>
      <c r="BT147" s="90">
        <f t="shared" si="374"/>
        <v>0</v>
      </c>
      <c r="BU147" s="90">
        <f t="shared" si="375"/>
        <v>19</v>
      </c>
      <c r="BV147" s="217">
        <v>0.59375</v>
      </c>
      <c r="BW147" s="217">
        <v>0.73958333333333337</v>
      </c>
      <c r="BX147" s="12">
        <f t="shared" si="376"/>
        <v>0.14583333333333337</v>
      </c>
      <c r="BY147" s="13">
        <f t="shared" si="377"/>
        <v>3</v>
      </c>
      <c r="BZ147" s="13">
        <f t="shared" si="378"/>
        <v>30</v>
      </c>
      <c r="CA147" s="12">
        <f t="shared" si="379"/>
        <v>0.37500000000000006</v>
      </c>
      <c r="CB147" s="13">
        <f t="shared" si="380"/>
        <v>9</v>
      </c>
      <c r="CC147" s="13">
        <f t="shared" si="381"/>
        <v>0</v>
      </c>
      <c r="CD147" s="12">
        <f t="shared" si="333"/>
        <v>2.7083333333333237E-2</v>
      </c>
      <c r="CE147" s="13">
        <f t="shared" si="382"/>
        <v>0</v>
      </c>
      <c r="CF147" s="13">
        <f t="shared" si="383"/>
        <v>39</v>
      </c>
      <c r="CG147" s="12">
        <f t="shared" si="408"/>
        <v>5.3472222222222199E-2</v>
      </c>
      <c r="CH147" s="13">
        <f t="shared" si="384"/>
        <v>1</v>
      </c>
      <c r="CI147" s="13">
        <f t="shared" si="385"/>
        <v>17</v>
      </c>
      <c r="CJ147" s="12">
        <f t="shared" si="409"/>
        <v>0.14444444444444449</v>
      </c>
      <c r="CK147" s="13">
        <f t="shared" si="386"/>
        <v>3</v>
      </c>
      <c r="CL147" s="13">
        <f t="shared" si="387"/>
        <v>28</v>
      </c>
      <c r="CM147" s="69">
        <f t="shared" si="335"/>
        <v>0</v>
      </c>
      <c r="CN147" s="70">
        <f t="shared" si="336"/>
        <v>0</v>
      </c>
      <c r="CO147" s="13">
        <f t="shared" si="337"/>
        <v>0</v>
      </c>
      <c r="CP147" s="12">
        <f t="shared" si="388"/>
        <v>0.14444444444444449</v>
      </c>
      <c r="CQ147" s="13">
        <f t="shared" si="389"/>
        <v>3</v>
      </c>
      <c r="CR147" s="13">
        <f t="shared" si="390"/>
        <v>28</v>
      </c>
      <c r="CS147" s="217"/>
      <c r="CT147" s="13">
        <f t="shared" si="391"/>
        <v>0</v>
      </c>
      <c r="CU147" s="13">
        <f t="shared" si="392"/>
        <v>0</v>
      </c>
      <c r="CV147" s="217"/>
      <c r="CW147" s="13">
        <f t="shared" si="393"/>
        <v>0</v>
      </c>
      <c r="CX147" s="13">
        <f t="shared" si="394"/>
        <v>0</v>
      </c>
      <c r="CY147" s="217"/>
      <c r="CZ147" s="13">
        <f t="shared" si="395"/>
        <v>0</v>
      </c>
      <c r="DA147" s="13">
        <f t="shared" si="396"/>
        <v>0</v>
      </c>
      <c r="DB147" s="217"/>
      <c r="DC147" s="13">
        <f t="shared" si="397"/>
        <v>0</v>
      </c>
      <c r="DD147" s="13">
        <f t="shared" si="398"/>
        <v>0</v>
      </c>
      <c r="DE147" s="217"/>
      <c r="DF147" s="13">
        <f t="shared" si="399"/>
        <v>0</v>
      </c>
      <c r="DG147" s="13">
        <f t="shared" si="400"/>
        <v>0</v>
      </c>
      <c r="DH147" s="217"/>
      <c r="DI147" s="13">
        <f t="shared" si="401"/>
        <v>0</v>
      </c>
      <c r="DJ147" s="13">
        <f t="shared" si="402"/>
        <v>0</v>
      </c>
      <c r="DK147" s="217"/>
      <c r="DL147" s="35">
        <f t="shared" si="403"/>
        <v>0</v>
      </c>
      <c r="DM147" s="61">
        <f t="shared" si="404"/>
        <v>0</v>
      </c>
      <c r="DN147" s="66">
        <f t="shared" si="314"/>
        <v>508901.21000000025</v>
      </c>
      <c r="DO147" s="74">
        <f t="shared" si="410"/>
        <v>8281</v>
      </c>
      <c r="DP147" s="66">
        <f t="shared" si="412"/>
        <v>61.523392857142859</v>
      </c>
      <c r="DQ147" s="63">
        <f t="shared" si="338"/>
        <v>61.454076802318589</v>
      </c>
      <c r="DR147" s="66" t="e">
        <f t="shared" si="318"/>
        <v>#NUM!</v>
      </c>
      <c r="DS147" s="96" t="e">
        <f t="shared" si="315"/>
        <v>#NUM!</v>
      </c>
      <c r="DT147" s="66" t="e">
        <f t="shared" si="316"/>
        <v>#NUM!</v>
      </c>
      <c r="DU147" s="66" t="e">
        <f t="shared" si="317"/>
        <v>#NUM!</v>
      </c>
      <c r="DV147" s="422"/>
      <c r="DW147" s="66">
        <f t="shared" si="411"/>
        <v>0</v>
      </c>
      <c r="DX147" s="66"/>
      <c r="DY147" s="66">
        <f t="shared" si="406"/>
        <v>0</v>
      </c>
      <c r="DZ147" s="66">
        <f t="shared" si="405"/>
        <v>0</v>
      </c>
      <c r="EA147" s="66"/>
      <c r="EB147" s="66">
        <f t="shared" si="407"/>
        <v>0</v>
      </c>
      <c r="EC147" s="12"/>
      <c r="ED147" s="12"/>
      <c r="EE147" s="12"/>
      <c r="EF147" s="12"/>
      <c r="EG147" s="12"/>
      <c r="EH147" s="12"/>
      <c r="EI147" s="12"/>
      <c r="EJ147" s="12"/>
      <c r="EK147" s="12"/>
      <c r="EL147" s="12"/>
      <c r="EM147" s="12"/>
      <c r="EN147" s="66"/>
      <c r="EO147" s="66"/>
      <c r="EP147" s="66"/>
      <c r="EQ147" s="66"/>
      <c r="ER147" s="66"/>
      <c r="ES147" s="66"/>
      <c r="ET147" s="66"/>
      <c r="EU147" s="66"/>
      <c r="EV147" s="66"/>
      <c r="EW147" s="66"/>
      <c r="EX147" s="66"/>
      <c r="EY147" s="66"/>
      <c r="EZ147" s="66"/>
      <c r="FA147" s="66"/>
      <c r="FB147" s="66"/>
      <c r="FC147" s="66"/>
      <c r="FD147" s="66"/>
      <c r="FE147" s="62"/>
      <c r="FF147" s="62"/>
      <c r="FG147" s="62"/>
      <c r="FH147" s="62"/>
      <c r="FI147" s="62"/>
    </row>
    <row r="148" spans="1:165" s="221" customFormat="1">
      <c r="A148" s="175">
        <v>147</v>
      </c>
      <c r="B148" s="212">
        <v>34</v>
      </c>
      <c r="C148" s="213">
        <v>40764</v>
      </c>
      <c r="D148" s="214">
        <f>MONTH(C148)</f>
        <v>8</v>
      </c>
      <c r="E148" s="215" t="s">
        <v>286</v>
      </c>
      <c r="F148" s="212">
        <v>6</v>
      </c>
      <c r="G148" s="216" t="s">
        <v>287</v>
      </c>
      <c r="H148" s="216" t="s">
        <v>288</v>
      </c>
      <c r="I148" s="216" t="s">
        <v>179</v>
      </c>
      <c r="J148" s="217">
        <v>0.5625</v>
      </c>
      <c r="K148" s="218">
        <v>3668.3</v>
      </c>
      <c r="L148" s="216" t="s">
        <v>34</v>
      </c>
      <c r="M148" s="212">
        <v>59</v>
      </c>
      <c r="N148" s="212">
        <v>0</v>
      </c>
      <c r="O148" s="216"/>
      <c r="P148" s="217">
        <v>0.5625</v>
      </c>
      <c r="Q148" s="217">
        <v>0.5625</v>
      </c>
      <c r="R148" s="12">
        <f t="shared" si="340"/>
        <v>0</v>
      </c>
      <c r="S148" s="13"/>
      <c r="T148" s="13"/>
      <c r="U148" s="217">
        <v>0.56597222222222221</v>
      </c>
      <c r="V148" s="12">
        <f t="shared" si="343"/>
        <v>3.4722222222222099E-3</v>
      </c>
      <c r="W148" s="13">
        <f t="shared" si="344"/>
        <v>0</v>
      </c>
      <c r="X148" s="13">
        <f t="shared" si="345"/>
        <v>5</v>
      </c>
      <c r="Y148" s="217">
        <v>0.56597222222222221</v>
      </c>
      <c r="Z148" s="12">
        <f t="shared" si="346"/>
        <v>0</v>
      </c>
      <c r="AA148" s="13">
        <f t="shared" si="347"/>
        <v>0</v>
      </c>
      <c r="AB148" s="13">
        <f t="shared" si="348"/>
        <v>0</v>
      </c>
      <c r="AC148" s="217">
        <v>0.57291666666666663</v>
      </c>
      <c r="AD148" s="12">
        <f t="shared" si="349"/>
        <v>6.9444444444444198E-3</v>
      </c>
      <c r="AE148" s="13">
        <f t="shared" si="350"/>
        <v>0</v>
      </c>
      <c r="AF148" s="13">
        <f t="shared" si="351"/>
        <v>10</v>
      </c>
      <c r="AG148" s="217">
        <v>0.57291666666666663</v>
      </c>
      <c r="AH148" s="217">
        <v>0.61458333333333337</v>
      </c>
      <c r="AI148" s="12">
        <f t="shared" si="352"/>
        <v>4.1666666666666741E-2</v>
      </c>
      <c r="AJ148" s="90">
        <f t="shared" si="353"/>
        <v>1</v>
      </c>
      <c r="AK148" s="90">
        <f t="shared" si="354"/>
        <v>0</v>
      </c>
      <c r="AL148" s="217">
        <v>0.57291666666666663</v>
      </c>
      <c r="AM148" s="217">
        <v>0.61458333333333337</v>
      </c>
      <c r="AN148" s="12">
        <f t="shared" si="355"/>
        <v>4.1666666666666741E-2</v>
      </c>
      <c r="AO148" s="13">
        <f t="shared" si="356"/>
        <v>1</v>
      </c>
      <c r="AP148" s="13">
        <f t="shared" si="357"/>
        <v>0</v>
      </c>
      <c r="AQ148" s="217">
        <v>0.61944444444444446</v>
      </c>
      <c r="AR148" s="12">
        <f t="shared" si="358"/>
        <v>4.8611111111110938E-3</v>
      </c>
      <c r="AS148" s="90">
        <f t="shared" si="359"/>
        <v>0</v>
      </c>
      <c r="AT148" s="13">
        <f t="shared" si="360"/>
        <v>7</v>
      </c>
      <c r="AU148" s="217">
        <v>0.62152777777777779</v>
      </c>
      <c r="AV148" s="12">
        <f t="shared" si="361"/>
        <v>2.0833333333333259E-3</v>
      </c>
      <c r="AW148" s="13">
        <f t="shared" si="362"/>
        <v>0</v>
      </c>
      <c r="AX148" s="13">
        <f t="shared" si="363"/>
        <v>3</v>
      </c>
      <c r="AY148" s="217">
        <v>0.74305555555555547</v>
      </c>
      <c r="AZ148" s="12">
        <f t="shared" si="364"/>
        <v>0.12152777777777768</v>
      </c>
      <c r="BA148" s="90">
        <f t="shared" si="365"/>
        <v>2</v>
      </c>
      <c r="BB148" s="90">
        <f t="shared" si="366"/>
        <v>55</v>
      </c>
      <c r="BC148" s="217">
        <v>0.74305555555555547</v>
      </c>
      <c r="BD148" s="217">
        <v>0.74305555555555547</v>
      </c>
      <c r="BE148" s="12">
        <f t="shared" si="367"/>
        <v>0</v>
      </c>
      <c r="BF148" s="13">
        <f t="shared" si="368"/>
        <v>0</v>
      </c>
      <c r="BG148" s="13">
        <f t="shared" si="369"/>
        <v>0</v>
      </c>
      <c r="BH148" s="217">
        <v>0</v>
      </c>
      <c r="BI148" s="217">
        <v>0</v>
      </c>
      <c r="BJ148" s="220"/>
      <c r="BK148" s="69"/>
      <c r="BL148" s="13">
        <f t="shared" si="319"/>
        <v>0</v>
      </c>
      <c r="BM148" s="13">
        <f t="shared" si="320"/>
        <v>0</v>
      </c>
      <c r="BN148" s="217">
        <v>0.75</v>
      </c>
      <c r="BO148" s="12">
        <f t="shared" si="370"/>
        <v>6.9444444444445308E-3</v>
      </c>
      <c r="BP148" s="90">
        <f t="shared" si="371"/>
        <v>0</v>
      </c>
      <c r="BQ148" s="90">
        <f t="shared" si="372"/>
        <v>10</v>
      </c>
      <c r="BR148" s="217">
        <v>0.76041666666666663</v>
      </c>
      <c r="BS148" s="12">
        <f t="shared" si="373"/>
        <v>1.041666666666663E-2</v>
      </c>
      <c r="BT148" s="90">
        <f t="shared" si="374"/>
        <v>0</v>
      </c>
      <c r="BU148" s="90">
        <f t="shared" si="375"/>
        <v>15</v>
      </c>
      <c r="BV148" s="217">
        <v>0.76041666666666663</v>
      </c>
      <c r="BW148" s="217">
        <v>0.79166666666666663</v>
      </c>
      <c r="BX148" s="12">
        <f t="shared" si="376"/>
        <v>3.125E-2</v>
      </c>
      <c r="BY148" s="13">
        <f t="shared" si="377"/>
        <v>0</v>
      </c>
      <c r="BZ148" s="13">
        <f t="shared" si="378"/>
        <v>45</v>
      </c>
      <c r="CA148" s="12">
        <f>BW148-P148</f>
        <v>0.22916666666666663</v>
      </c>
      <c r="CB148" s="13">
        <f>HOUR(CA148)</f>
        <v>5</v>
      </c>
      <c r="CC148" s="13">
        <f>MINUTE(CA148)</f>
        <v>30</v>
      </c>
      <c r="CD148" s="12">
        <f t="shared" si="333"/>
        <v>2.9166666666666674E-2</v>
      </c>
      <c r="CE148" s="13">
        <f>HOUR(CD148)</f>
        <v>0</v>
      </c>
      <c r="CF148" s="13"/>
      <c r="CG148" s="12">
        <f t="shared" si="408"/>
        <v>4.1666666666666741E-2</v>
      </c>
      <c r="CH148" s="13"/>
      <c r="CI148" s="13"/>
      <c r="CJ148" s="12">
        <f t="shared" si="409"/>
        <v>0.12152777777777768</v>
      </c>
      <c r="CK148" s="13"/>
      <c r="CL148" s="13"/>
      <c r="CM148" s="69"/>
      <c r="CN148" s="70"/>
      <c r="CO148" s="13"/>
      <c r="CP148" s="12">
        <f t="shared" si="388"/>
        <v>0.12152777777777768</v>
      </c>
      <c r="CQ148" s="13">
        <f t="shared" si="389"/>
        <v>2</v>
      </c>
      <c r="CR148" s="13">
        <f t="shared" si="390"/>
        <v>55</v>
      </c>
      <c r="CS148" s="217"/>
      <c r="CT148" s="13"/>
      <c r="CU148" s="13"/>
      <c r="CV148" s="217"/>
      <c r="CW148" s="13"/>
      <c r="CX148" s="13"/>
      <c r="CY148" s="217"/>
      <c r="CZ148" s="13"/>
      <c r="DA148" s="13"/>
      <c r="DB148" s="217"/>
      <c r="DC148" s="13"/>
      <c r="DD148" s="13"/>
      <c r="DE148" s="217"/>
      <c r="DF148" s="13"/>
      <c r="DG148" s="13"/>
      <c r="DH148" s="217"/>
      <c r="DI148" s="13"/>
      <c r="DJ148" s="13"/>
      <c r="DK148" s="217"/>
      <c r="DL148" s="35"/>
      <c r="DM148" s="61"/>
      <c r="DN148" s="66">
        <f t="shared" si="314"/>
        <v>512569.51000000024</v>
      </c>
      <c r="DO148" s="74">
        <f t="shared" si="410"/>
        <v>8340</v>
      </c>
      <c r="DP148" s="66">
        <f t="shared" si="412"/>
        <v>62.174576271186446</v>
      </c>
      <c r="DQ148" s="63">
        <f t="shared" si="338"/>
        <v>61.459173860911299</v>
      </c>
      <c r="DR148" s="66" t="e">
        <f t="shared" si="318"/>
        <v>#NUM!</v>
      </c>
      <c r="DS148" s="96" t="e">
        <f t="shared" si="315"/>
        <v>#NUM!</v>
      </c>
      <c r="DT148" s="66" t="e">
        <f t="shared" si="316"/>
        <v>#NUM!</v>
      </c>
      <c r="DU148" s="66" t="e">
        <f t="shared" si="317"/>
        <v>#NUM!</v>
      </c>
      <c r="DV148" s="422"/>
      <c r="DW148" s="66"/>
      <c r="DX148" s="66"/>
      <c r="DY148" s="66"/>
      <c r="DZ148" s="66"/>
      <c r="EA148" s="66"/>
      <c r="EB148" s="66"/>
      <c r="EC148" s="12"/>
      <c r="ED148" s="12"/>
      <c r="EE148" s="12"/>
      <c r="EF148" s="12"/>
      <c r="EG148" s="12"/>
      <c r="EH148" s="12"/>
      <c r="EI148" s="12"/>
      <c r="EJ148" s="12"/>
      <c r="EK148" s="12"/>
      <c r="EL148" s="12"/>
      <c r="EM148" s="12"/>
      <c r="EN148" s="66"/>
      <c r="EO148" s="66"/>
      <c r="EP148" s="66"/>
      <c r="EQ148" s="66"/>
      <c r="ER148" s="66"/>
      <c r="ES148" s="66"/>
      <c r="ET148" s="66"/>
      <c r="EU148" s="66"/>
      <c r="EV148" s="66"/>
      <c r="EW148" s="66"/>
      <c r="EX148" s="66"/>
      <c r="EY148" s="66"/>
      <c r="EZ148" s="66"/>
      <c r="FA148" s="66"/>
      <c r="FB148" s="66"/>
      <c r="FC148" s="66"/>
      <c r="FD148" s="66"/>
      <c r="FE148" s="62"/>
      <c r="FF148" s="62"/>
      <c r="FG148" s="62"/>
      <c r="FH148" s="62"/>
      <c r="FI148" s="62"/>
    </row>
    <row r="149" spans="1:165" s="221" customFormat="1" ht="30">
      <c r="A149" s="175">
        <v>148</v>
      </c>
      <c r="B149" s="212">
        <v>33</v>
      </c>
      <c r="C149" s="213">
        <v>40764</v>
      </c>
      <c r="D149" s="214">
        <f t="shared" si="339"/>
        <v>8</v>
      </c>
      <c r="E149" s="215" t="s">
        <v>39</v>
      </c>
      <c r="F149" s="212">
        <v>18</v>
      </c>
      <c r="G149" s="216" t="s">
        <v>38</v>
      </c>
      <c r="H149" s="216" t="s">
        <v>440</v>
      </c>
      <c r="I149" s="216" t="s">
        <v>400</v>
      </c>
      <c r="J149" s="217">
        <v>0.65625</v>
      </c>
      <c r="K149" s="218">
        <v>3672.02</v>
      </c>
      <c r="L149" s="216" t="s">
        <v>299</v>
      </c>
      <c r="M149" s="212">
        <v>59</v>
      </c>
      <c r="N149" s="212">
        <v>0</v>
      </c>
      <c r="O149" s="216"/>
      <c r="P149" s="217">
        <v>0.65625</v>
      </c>
      <c r="Q149" s="217">
        <v>0.65625</v>
      </c>
      <c r="R149" s="12">
        <f t="shared" si="340"/>
        <v>0</v>
      </c>
      <c r="S149" s="13">
        <f t="shared" si="341"/>
        <v>0</v>
      </c>
      <c r="T149" s="13">
        <f t="shared" si="342"/>
        <v>0</v>
      </c>
      <c r="U149" s="217">
        <v>0.67361111111111116</v>
      </c>
      <c r="V149" s="12">
        <f t="shared" si="343"/>
        <v>1.736111111111116E-2</v>
      </c>
      <c r="W149" s="13">
        <f t="shared" si="344"/>
        <v>0</v>
      </c>
      <c r="X149" s="13">
        <f t="shared" si="345"/>
        <v>25</v>
      </c>
      <c r="Y149" s="217">
        <v>0.67708333333333337</v>
      </c>
      <c r="Z149" s="12">
        <f t="shared" si="346"/>
        <v>3.4722222222222099E-3</v>
      </c>
      <c r="AA149" s="13">
        <f t="shared" si="347"/>
        <v>0</v>
      </c>
      <c r="AB149" s="13">
        <f t="shared" si="348"/>
        <v>5</v>
      </c>
      <c r="AC149" s="217">
        <v>0.69791666666666663</v>
      </c>
      <c r="AD149" s="12">
        <f t="shared" si="349"/>
        <v>2.0833333333333259E-2</v>
      </c>
      <c r="AE149" s="13">
        <f t="shared" si="350"/>
        <v>0</v>
      </c>
      <c r="AF149" s="13">
        <f t="shared" si="351"/>
        <v>30</v>
      </c>
      <c r="AG149" s="217">
        <v>0.70833333333333337</v>
      </c>
      <c r="AH149" s="217">
        <v>0.77777777777777779</v>
      </c>
      <c r="AI149" s="12">
        <f t="shared" si="352"/>
        <v>6.944444444444442E-2</v>
      </c>
      <c r="AJ149" s="90">
        <f t="shared" si="353"/>
        <v>1</v>
      </c>
      <c r="AK149" s="90">
        <f t="shared" si="354"/>
        <v>40</v>
      </c>
      <c r="AL149" s="217">
        <v>0.70833333333333337</v>
      </c>
      <c r="AM149" s="217">
        <v>0.77777777777777779</v>
      </c>
      <c r="AN149" s="12">
        <f t="shared" si="355"/>
        <v>6.944444444444442E-2</v>
      </c>
      <c r="AO149" s="13">
        <f t="shared" si="356"/>
        <v>1</v>
      </c>
      <c r="AP149" s="13">
        <f t="shared" si="357"/>
        <v>40</v>
      </c>
      <c r="AQ149" s="217">
        <v>0.77777777777777779</v>
      </c>
      <c r="AR149" s="12">
        <f t="shared" si="358"/>
        <v>0</v>
      </c>
      <c r="AS149" s="90">
        <f t="shared" si="359"/>
        <v>0</v>
      </c>
      <c r="AT149" s="13">
        <f t="shared" si="360"/>
        <v>0</v>
      </c>
      <c r="AU149" s="217">
        <v>0.77777777777777779</v>
      </c>
      <c r="AV149" s="12">
        <f t="shared" si="361"/>
        <v>0</v>
      </c>
      <c r="AW149" s="13">
        <f t="shared" si="362"/>
        <v>0</v>
      </c>
      <c r="AX149" s="13">
        <f t="shared" si="363"/>
        <v>0</v>
      </c>
      <c r="AY149" s="217">
        <v>0.80486111111111114</v>
      </c>
      <c r="AZ149" s="12">
        <f t="shared" si="364"/>
        <v>2.7083333333333348E-2</v>
      </c>
      <c r="BA149" s="90">
        <f t="shared" si="365"/>
        <v>0</v>
      </c>
      <c r="BB149" s="90">
        <f t="shared" si="366"/>
        <v>39</v>
      </c>
      <c r="BC149" s="217">
        <v>0.80486111111111114</v>
      </c>
      <c r="BD149" s="217">
        <v>0.80486111111111114</v>
      </c>
      <c r="BE149" s="12">
        <f t="shared" si="367"/>
        <v>0</v>
      </c>
      <c r="BF149" s="13">
        <f t="shared" si="368"/>
        <v>0</v>
      </c>
      <c r="BG149" s="13">
        <f t="shared" si="369"/>
        <v>0</v>
      </c>
      <c r="BH149" s="217">
        <v>0</v>
      </c>
      <c r="BI149" s="217">
        <v>0</v>
      </c>
      <c r="BJ149" s="220"/>
      <c r="BK149" s="69">
        <f t="shared" si="334"/>
        <v>0</v>
      </c>
      <c r="BL149" s="13">
        <f t="shared" si="319"/>
        <v>0</v>
      </c>
      <c r="BM149" s="13">
        <f t="shared" si="320"/>
        <v>0</v>
      </c>
      <c r="BN149" s="217">
        <v>0.81180555555555556</v>
      </c>
      <c r="BO149" s="12">
        <f t="shared" si="370"/>
        <v>6.9444444444444198E-3</v>
      </c>
      <c r="BP149" s="90">
        <f t="shared" si="371"/>
        <v>0</v>
      </c>
      <c r="BQ149" s="90">
        <f t="shared" si="372"/>
        <v>10</v>
      </c>
      <c r="BR149" s="217">
        <v>0.81597222222222221</v>
      </c>
      <c r="BS149" s="12">
        <f t="shared" si="373"/>
        <v>4.1666666666666519E-3</v>
      </c>
      <c r="BT149" s="90">
        <f t="shared" si="374"/>
        <v>0</v>
      </c>
      <c r="BU149" s="90">
        <f t="shared" si="375"/>
        <v>6</v>
      </c>
      <c r="BV149" s="217">
        <v>0.81944444444444453</v>
      </c>
      <c r="BW149" s="217">
        <v>1.1006944444444444</v>
      </c>
      <c r="BX149" s="12">
        <f t="shared" si="376"/>
        <v>0.28124999999999989</v>
      </c>
      <c r="BY149" s="13">
        <f t="shared" si="377"/>
        <v>6</v>
      </c>
      <c r="BZ149" s="13">
        <f t="shared" si="378"/>
        <v>45</v>
      </c>
      <c r="CA149" s="12">
        <f t="shared" si="379"/>
        <v>0.44444444444444442</v>
      </c>
      <c r="CB149" s="13">
        <f t="shared" si="380"/>
        <v>10</v>
      </c>
      <c r="CC149" s="13">
        <f t="shared" si="381"/>
        <v>40</v>
      </c>
      <c r="CD149" s="12">
        <f t="shared" si="333"/>
        <v>3.1944444444444331E-2</v>
      </c>
      <c r="CE149" s="13">
        <f t="shared" si="382"/>
        <v>0</v>
      </c>
      <c r="CF149" s="13">
        <f t="shared" si="383"/>
        <v>46</v>
      </c>
      <c r="CG149" s="12">
        <f t="shared" si="408"/>
        <v>6.944444444444442E-2</v>
      </c>
      <c r="CH149" s="13">
        <f t="shared" si="384"/>
        <v>1</v>
      </c>
      <c r="CI149" s="13">
        <f t="shared" si="385"/>
        <v>40</v>
      </c>
      <c r="CJ149" s="12">
        <f t="shared" si="409"/>
        <v>2.7083333333333348E-2</v>
      </c>
      <c r="CK149" s="13">
        <f t="shared" si="386"/>
        <v>0</v>
      </c>
      <c r="CL149" s="13">
        <f t="shared" si="387"/>
        <v>39</v>
      </c>
      <c r="CM149" s="69">
        <f t="shared" si="335"/>
        <v>0</v>
      </c>
      <c r="CN149" s="70">
        <f t="shared" si="336"/>
        <v>0</v>
      </c>
      <c r="CO149" s="13">
        <f t="shared" si="337"/>
        <v>0</v>
      </c>
      <c r="CP149" s="12">
        <f t="shared" si="388"/>
        <v>2.7083333333333348E-2</v>
      </c>
      <c r="CQ149" s="13">
        <f t="shared" si="389"/>
        <v>0</v>
      </c>
      <c r="CR149" s="13">
        <f t="shared" si="390"/>
        <v>39</v>
      </c>
      <c r="CS149" s="217"/>
      <c r="CT149" s="13">
        <f t="shared" si="391"/>
        <v>0</v>
      </c>
      <c r="CU149" s="13">
        <f t="shared" si="392"/>
        <v>0</v>
      </c>
      <c r="CV149" s="217"/>
      <c r="CW149" s="13">
        <f t="shared" si="393"/>
        <v>0</v>
      </c>
      <c r="CX149" s="13">
        <f t="shared" si="394"/>
        <v>0</v>
      </c>
      <c r="CY149" s="217"/>
      <c r="CZ149" s="13">
        <f t="shared" si="395"/>
        <v>0</v>
      </c>
      <c r="DA149" s="13">
        <f t="shared" si="396"/>
        <v>0</v>
      </c>
      <c r="DB149" s="217"/>
      <c r="DC149" s="13">
        <f t="shared" si="397"/>
        <v>0</v>
      </c>
      <c r="DD149" s="13">
        <f t="shared" si="398"/>
        <v>0</v>
      </c>
      <c r="DE149" s="217"/>
      <c r="DF149" s="13">
        <f t="shared" si="399"/>
        <v>0</v>
      </c>
      <c r="DG149" s="13">
        <f t="shared" si="400"/>
        <v>0</v>
      </c>
      <c r="DH149" s="217"/>
      <c r="DI149" s="13">
        <f t="shared" si="401"/>
        <v>0</v>
      </c>
      <c r="DJ149" s="13">
        <f t="shared" si="402"/>
        <v>0</v>
      </c>
      <c r="DK149" s="217"/>
      <c r="DL149" s="35">
        <f t="shared" si="403"/>
        <v>0</v>
      </c>
      <c r="DM149" s="61">
        <f t="shared" si="404"/>
        <v>0</v>
      </c>
      <c r="DN149" s="66">
        <f t="shared" si="314"/>
        <v>516241.53000000026</v>
      </c>
      <c r="DO149" s="74">
        <f t="shared" si="410"/>
        <v>8399</v>
      </c>
      <c r="DP149" s="66">
        <f t="shared" si="412"/>
        <v>62.23762711864407</v>
      </c>
      <c r="DQ149" s="63">
        <f t="shared" si="338"/>
        <v>61.464642219311855</v>
      </c>
      <c r="DR149" s="66" t="e">
        <f t="shared" si="318"/>
        <v>#NUM!</v>
      </c>
      <c r="DS149" s="96" t="e">
        <f t="shared" si="315"/>
        <v>#NUM!</v>
      </c>
      <c r="DT149" s="66" t="e">
        <f t="shared" si="316"/>
        <v>#NUM!</v>
      </c>
      <c r="DU149" s="66" t="e">
        <f t="shared" si="317"/>
        <v>#NUM!</v>
      </c>
      <c r="DV149" s="422"/>
      <c r="DW149" s="66">
        <f t="shared" si="411"/>
        <v>0</v>
      </c>
      <c r="DX149" s="66"/>
      <c r="DY149" s="66">
        <f t="shared" si="406"/>
        <v>0</v>
      </c>
      <c r="DZ149" s="66">
        <f t="shared" si="405"/>
        <v>0</v>
      </c>
      <c r="EA149" s="66"/>
      <c r="EB149" s="66">
        <f t="shared" si="407"/>
        <v>0</v>
      </c>
      <c r="EC149" s="12"/>
      <c r="ED149" s="12"/>
      <c r="EE149" s="12"/>
      <c r="EF149" s="12"/>
      <c r="EG149" s="12"/>
      <c r="EH149" s="12"/>
      <c r="EI149" s="12"/>
      <c r="EJ149" s="12"/>
      <c r="EK149" s="12"/>
      <c r="EL149" s="12"/>
      <c r="EM149" s="12"/>
      <c r="EN149" s="66"/>
      <c r="EO149" s="66"/>
      <c r="EP149" s="66"/>
      <c r="EQ149" s="66"/>
      <c r="ER149" s="66"/>
      <c r="ES149" s="66"/>
      <c r="ET149" s="66"/>
      <c r="EU149" s="66"/>
      <c r="EV149" s="66"/>
      <c r="EW149" s="66"/>
      <c r="EX149" s="66"/>
      <c r="EY149" s="66"/>
      <c r="EZ149" s="66"/>
      <c r="FA149" s="66"/>
      <c r="FB149" s="66"/>
      <c r="FC149" s="66"/>
      <c r="FD149" s="66"/>
      <c r="FE149" s="62"/>
      <c r="FF149" s="62"/>
      <c r="FG149" s="62"/>
      <c r="FH149" s="62"/>
      <c r="FI149" s="62"/>
    </row>
    <row r="150" spans="1:165" s="221" customFormat="1">
      <c r="A150" s="199">
        <v>149</v>
      </c>
      <c r="B150" s="212">
        <v>35</v>
      </c>
      <c r="C150" s="213">
        <v>40764</v>
      </c>
      <c r="D150" s="214">
        <f t="shared" si="339"/>
        <v>8</v>
      </c>
      <c r="E150" s="215" t="s">
        <v>39</v>
      </c>
      <c r="F150" s="212">
        <v>19</v>
      </c>
      <c r="G150" s="216" t="s">
        <v>38</v>
      </c>
      <c r="H150" s="216" t="s">
        <v>406</v>
      </c>
      <c r="I150" s="216" t="s">
        <v>400</v>
      </c>
      <c r="J150" s="217">
        <v>0.10416666666666667</v>
      </c>
      <c r="K150" s="218">
        <v>3540.03</v>
      </c>
      <c r="L150" s="216" t="s">
        <v>34</v>
      </c>
      <c r="M150" s="212">
        <v>59</v>
      </c>
      <c r="N150" s="212">
        <v>0</v>
      </c>
      <c r="O150" s="216"/>
      <c r="P150" s="217">
        <v>0.10416666666666667</v>
      </c>
      <c r="Q150" s="217">
        <v>0.10416666666666667</v>
      </c>
      <c r="R150" s="12">
        <f t="shared" si="340"/>
        <v>0</v>
      </c>
      <c r="S150" s="13">
        <f t="shared" si="341"/>
        <v>0</v>
      </c>
      <c r="T150" s="13">
        <f t="shared" si="342"/>
        <v>0</v>
      </c>
      <c r="U150" s="217">
        <v>0.1076388888888889</v>
      </c>
      <c r="V150" s="12">
        <f t="shared" si="343"/>
        <v>3.4722222222222238E-3</v>
      </c>
      <c r="W150" s="13">
        <f t="shared" si="344"/>
        <v>0</v>
      </c>
      <c r="X150" s="13">
        <f t="shared" si="345"/>
        <v>5</v>
      </c>
      <c r="Y150" s="217">
        <v>0.1111111111111111</v>
      </c>
      <c r="Z150" s="12">
        <f t="shared" si="346"/>
        <v>3.4722222222222099E-3</v>
      </c>
      <c r="AA150" s="13">
        <f t="shared" si="347"/>
        <v>0</v>
      </c>
      <c r="AB150" s="13">
        <f t="shared" si="348"/>
        <v>5</v>
      </c>
      <c r="AC150" s="217">
        <v>0.13541666666666666</v>
      </c>
      <c r="AD150" s="12">
        <f t="shared" si="349"/>
        <v>2.4305555555555552E-2</v>
      </c>
      <c r="AE150" s="13">
        <f t="shared" si="350"/>
        <v>0</v>
      </c>
      <c r="AF150" s="13">
        <f t="shared" si="351"/>
        <v>35</v>
      </c>
      <c r="AG150" s="217">
        <v>1.1388888888888888</v>
      </c>
      <c r="AH150" s="217">
        <v>1.1506944444444445</v>
      </c>
      <c r="AI150" s="12">
        <f t="shared" si="352"/>
        <v>1.1805555555555625E-2</v>
      </c>
      <c r="AJ150" s="90">
        <f t="shared" si="353"/>
        <v>0</v>
      </c>
      <c r="AK150" s="90">
        <f t="shared" si="354"/>
        <v>17</v>
      </c>
      <c r="AL150" s="217">
        <v>1.1388888888888888</v>
      </c>
      <c r="AM150" s="217">
        <v>1.1506944444444445</v>
      </c>
      <c r="AN150" s="12">
        <f t="shared" si="355"/>
        <v>1.1805555555555625E-2</v>
      </c>
      <c r="AO150" s="13">
        <f t="shared" si="356"/>
        <v>0</v>
      </c>
      <c r="AP150" s="13">
        <f t="shared" si="357"/>
        <v>17</v>
      </c>
      <c r="AQ150" s="217">
        <v>1.1506944444444445</v>
      </c>
      <c r="AR150" s="12">
        <f t="shared" si="358"/>
        <v>0</v>
      </c>
      <c r="AS150" s="90">
        <f t="shared" si="359"/>
        <v>0</v>
      </c>
      <c r="AT150" s="13">
        <f t="shared" si="360"/>
        <v>0</v>
      </c>
      <c r="AU150" s="217">
        <v>1.1520833333333333</v>
      </c>
      <c r="AV150" s="12">
        <f t="shared" si="361"/>
        <v>1.388888888888884E-3</v>
      </c>
      <c r="AW150" s="13">
        <f t="shared" si="362"/>
        <v>0</v>
      </c>
      <c r="AX150" s="13">
        <f t="shared" si="363"/>
        <v>2</v>
      </c>
      <c r="AY150" s="217">
        <v>1.2243055555555555</v>
      </c>
      <c r="AZ150" s="12">
        <f t="shared" si="364"/>
        <v>7.2222222222222188E-2</v>
      </c>
      <c r="BA150" s="90">
        <f t="shared" si="365"/>
        <v>1</v>
      </c>
      <c r="BB150" s="90">
        <f t="shared" si="366"/>
        <v>44</v>
      </c>
      <c r="BC150" s="217">
        <v>1.2243055555555555</v>
      </c>
      <c r="BD150" s="217">
        <v>1.2243055555555555</v>
      </c>
      <c r="BE150" s="12">
        <f t="shared" si="367"/>
        <v>0</v>
      </c>
      <c r="BF150" s="13">
        <f t="shared" si="368"/>
        <v>0</v>
      </c>
      <c r="BG150" s="13">
        <f t="shared" si="369"/>
        <v>0</v>
      </c>
      <c r="BH150" s="217">
        <v>0</v>
      </c>
      <c r="BI150" s="217">
        <v>0</v>
      </c>
      <c r="BJ150" s="220"/>
      <c r="BK150" s="69">
        <f t="shared" si="334"/>
        <v>0</v>
      </c>
      <c r="BL150" s="13">
        <f t="shared" si="319"/>
        <v>0</v>
      </c>
      <c r="BM150" s="13">
        <f t="shared" si="320"/>
        <v>0</v>
      </c>
      <c r="BN150" s="217">
        <v>1.23125</v>
      </c>
      <c r="BO150" s="12">
        <f t="shared" si="370"/>
        <v>6.9444444444444198E-3</v>
      </c>
      <c r="BP150" s="90">
        <f t="shared" si="371"/>
        <v>0</v>
      </c>
      <c r="BQ150" s="90">
        <f t="shared" si="372"/>
        <v>10</v>
      </c>
      <c r="BR150" s="217">
        <v>1.2395833333333333</v>
      </c>
      <c r="BS150" s="12">
        <f t="shared" si="373"/>
        <v>8.3333333333333037E-3</v>
      </c>
      <c r="BT150" s="90">
        <f t="shared" si="374"/>
        <v>0</v>
      </c>
      <c r="BU150" s="90">
        <f t="shared" si="375"/>
        <v>12</v>
      </c>
      <c r="BV150" s="217">
        <v>1.2395833333333333</v>
      </c>
      <c r="BW150" s="217">
        <v>1.3020833333333333</v>
      </c>
      <c r="BX150" s="12">
        <f t="shared" si="376"/>
        <v>6.25E-2</v>
      </c>
      <c r="BY150" s="13">
        <f t="shared" si="377"/>
        <v>1</v>
      </c>
      <c r="BZ150" s="13">
        <f t="shared" si="378"/>
        <v>30</v>
      </c>
      <c r="CA150" s="12">
        <f t="shared" si="379"/>
        <v>1.1979166666666665</v>
      </c>
      <c r="CB150" s="13">
        <f t="shared" si="380"/>
        <v>4</v>
      </c>
      <c r="CC150" s="13">
        <f t="shared" si="381"/>
        <v>45</v>
      </c>
      <c r="CD150" s="12">
        <f t="shared" si="333"/>
        <v>3.9583333333333276E-2</v>
      </c>
      <c r="CE150" s="13">
        <f t="shared" si="382"/>
        <v>0</v>
      </c>
      <c r="CF150" s="13">
        <f t="shared" si="383"/>
        <v>57</v>
      </c>
      <c r="CG150" s="12">
        <f t="shared" si="408"/>
        <v>1.1805555555555625E-2</v>
      </c>
      <c r="CH150" s="13">
        <f t="shared" si="384"/>
        <v>0</v>
      </c>
      <c r="CI150" s="13">
        <f t="shared" si="385"/>
        <v>17</v>
      </c>
      <c r="CJ150" s="12">
        <f t="shared" si="409"/>
        <v>7.2222222222222188E-2</v>
      </c>
      <c r="CK150" s="13">
        <f t="shared" si="386"/>
        <v>1</v>
      </c>
      <c r="CL150" s="13">
        <f t="shared" si="387"/>
        <v>44</v>
      </c>
      <c r="CM150" s="69">
        <f t="shared" si="335"/>
        <v>0</v>
      </c>
      <c r="CN150" s="70">
        <f t="shared" si="336"/>
        <v>0</v>
      </c>
      <c r="CO150" s="13">
        <f t="shared" si="337"/>
        <v>0</v>
      </c>
      <c r="CP150" s="12">
        <f t="shared" si="388"/>
        <v>7.2222222222222188E-2</v>
      </c>
      <c r="CQ150" s="13">
        <f t="shared" si="389"/>
        <v>1</v>
      </c>
      <c r="CR150" s="13">
        <f t="shared" si="390"/>
        <v>44</v>
      </c>
      <c r="CS150" s="217"/>
      <c r="CT150" s="13">
        <f t="shared" si="391"/>
        <v>0</v>
      </c>
      <c r="CU150" s="13">
        <f t="shared" si="392"/>
        <v>0</v>
      </c>
      <c r="CV150" s="217"/>
      <c r="CW150" s="13">
        <f t="shared" si="393"/>
        <v>0</v>
      </c>
      <c r="CX150" s="13">
        <f t="shared" si="394"/>
        <v>0</v>
      </c>
      <c r="CY150" s="217"/>
      <c r="CZ150" s="13">
        <f t="shared" si="395"/>
        <v>0</v>
      </c>
      <c r="DA150" s="13">
        <f t="shared" si="396"/>
        <v>0</v>
      </c>
      <c r="DB150" s="217"/>
      <c r="DC150" s="13">
        <f t="shared" si="397"/>
        <v>0</v>
      </c>
      <c r="DD150" s="13">
        <f t="shared" si="398"/>
        <v>0</v>
      </c>
      <c r="DE150" s="217"/>
      <c r="DF150" s="13">
        <f t="shared" si="399"/>
        <v>0</v>
      </c>
      <c r="DG150" s="13">
        <f t="shared" si="400"/>
        <v>0</v>
      </c>
      <c r="DH150" s="217"/>
      <c r="DI150" s="13">
        <f t="shared" si="401"/>
        <v>0</v>
      </c>
      <c r="DJ150" s="13">
        <f t="shared" si="402"/>
        <v>0</v>
      </c>
      <c r="DK150" s="217"/>
      <c r="DL150" s="35">
        <f t="shared" si="403"/>
        <v>0</v>
      </c>
      <c r="DM150" s="61">
        <f t="shared" si="404"/>
        <v>0</v>
      </c>
      <c r="DN150" s="66">
        <f t="shared" si="314"/>
        <v>519781.56000000029</v>
      </c>
      <c r="DO150" s="74">
        <f t="shared" si="410"/>
        <v>8456</v>
      </c>
      <c r="DP150" s="66">
        <f t="shared" si="412"/>
        <v>60.000508474576272</v>
      </c>
      <c r="DQ150" s="63">
        <f t="shared" si="338"/>
        <v>61.468964049195868</v>
      </c>
      <c r="DR150" s="66" t="e">
        <f t="shared" si="318"/>
        <v>#NUM!</v>
      </c>
      <c r="DS150" s="96" t="e">
        <f t="shared" si="315"/>
        <v>#NUM!</v>
      </c>
      <c r="DT150" s="66" t="e">
        <f t="shared" si="316"/>
        <v>#NUM!</v>
      </c>
      <c r="DU150" s="66" t="e">
        <f t="shared" si="317"/>
        <v>#NUM!</v>
      </c>
      <c r="DV150" s="422"/>
      <c r="DW150" s="66">
        <f t="shared" si="411"/>
        <v>0</v>
      </c>
      <c r="DX150" s="66"/>
      <c r="DY150" s="66">
        <f t="shared" si="406"/>
        <v>0</v>
      </c>
      <c r="DZ150" s="66">
        <f t="shared" si="405"/>
        <v>0</v>
      </c>
      <c r="EA150" s="66"/>
      <c r="EB150" s="66">
        <f t="shared" si="407"/>
        <v>0</v>
      </c>
      <c r="EC150" s="12"/>
      <c r="ED150" s="12"/>
      <c r="EE150" s="12"/>
      <c r="EF150" s="12"/>
      <c r="EG150" s="12"/>
      <c r="EH150" s="12"/>
      <c r="EI150" s="12"/>
      <c r="EJ150" s="12"/>
      <c r="EK150" s="12"/>
      <c r="EL150" s="12"/>
      <c r="EM150" s="12"/>
      <c r="EN150" s="66"/>
      <c r="EO150" s="66"/>
      <c r="EP150" s="66"/>
      <c r="EQ150" s="66"/>
      <c r="ER150" s="66"/>
      <c r="ES150" s="66"/>
      <c r="ET150" s="66"/>
      <c r="EU150" s="66"/>
      <c r="EV150" s="66"/>
      <c r="EW150" s="66"/>
      <c r="EX150" s="66"/>
      <c r="EY150" s="66"/>
      <c r="EZ150" s="66"/>
      <c r="FA150" s="66"/>
      <c r="FB150" s="66"/>
      <c r="FC150" s="66"/>
      <c r="FD150" s="66"/>
      <c r="FE150" s="62"/>
      <c r="FF150" s="62"/>
      <c r="FG150" s="62"/>
      <c r="FH150" s="62"/>
      <c r="FI150" s="62"/>
    </row>
    <row r="151" spans="1:165" s="221" customFormat="1" ht="30">
      <c r="A151" s="175">
        <v>150</v>
      </c>
      <c r="B151" s="212">
        <v>36</v>
      </c>
      <c r="C151" s="213">
        <v>40765</v>
      </c>
      <c r="D151" s="214">
        <f t="shared" si="339"/>
        <v>8</v>
      </c>
      <c r="E151" s="215" t="s">
        <v>39</v>
      </c>
      <c r="F151" s="212">
        <v>20</v>
      </c>
      <c r="G151" s="216" t="s">
        <v>38</v>
      </c>
      <c r="H151" s="216" t="s">
        <v>442</v>
      </c>
      <c r="I151" s="216" t="s">
        <v>400</v>
      </c>
      <c r="J151" s="217">
        <v>0.33680555555555558</v>
      </c>
      <c r="K151" s="218">
        <v>3639.55</v>
      </c>
      <c r="L151" s="216" t="s">
        <v>34</v>
      </c>
      <c r="M151" s="212">
        <v>57</v>
      </c>
      <c r="N151" s="212">
        <v>2</v>
      </c>
      <c r="O151" s="216"/>
      <c r="P151" s="217">
        <v>0.33680555555555558</v>
      </c>
      <c r="Q151" s="217">
        <v>0.33680555555555558</v>
      </c>
      <c r="R151" s="12">
        <f t="shared" si="340"/>
        <v>0</v>
      </c>
      <c r="S151" s="13">
        <f t="shared" si="341"/>
        <v>0</v>
      </c>
      <c r="T151" s="13">
        <f t="shared" si="342"/>
        <v>0</v>
      </c>
      <c r="U151" s="217">
        <v>0.34027777777777773</v>
      </c>
      <c r="V151" s="12">
        <f t="shared" si="343"/>
        <v>3.4722222222221544E-3</v>
      </c>
      <c r="W151" s="13">
        <f t="shared" si="344"/>
        <v>0</v>
      </c>
      <c r="X151" s="13">
        <f t="shared" si="345"/>
        <v>5</v>
      </c>
      <c r="Y151" s="217">
        <v>0.34375</v>
      </c>
      <c r="Z151" s="12">
        <f t="shared" si="346"/>
        <v>3.4722222222222654E-3</v>
      </c>
      <c r="AA151" s="13">
        <f t="shared" si="347"/>
        <v>0</v>
      </c>
      <c r="AB151" s="13">
        <f t="shared" si="348"/>
        <v>5</v>
      </c>
      <c r="AC151" s="217">
        <v>0.36458333333333331</v>
      </c>
      <c r="AD151" s="12">
        <f t="shared" si="349"/>
        <v>2.0833333333333315E-2</v>
      </c>
      <c r="AE151" s="13">
        <f t="shared" si="350"/>
        <v>0</v>
      </c>
      <c r="AF151" s="13">
        <f t="shared" si="351"/>
        <v>30</v>
      </c>
      <c r="AG151" s="217">
        <v>0.36805555555555558</v>
      </c>
      <c r="AH151" s="217">
        <v>0.50347222222222221</v>
      </c>
      <c r="AI151" s="12">
        <f t="shared" si="352"/>
        <v>0.13541666666666663</v>
      </c>
      <c r="AJ151" s="90">
        <f t="shared" si="353"/>
        <v>3</v>
      </c>
      <c r="AK151" s="90">
        <f t="shared" si="354"/>
        <v>15</v>
      </c>
      <c r="AL151" s="217">
        <v>0.36805555555555558</v>
      </c>
      <c r="AM151" s="217">
        <v>0.50347222222222221</v>
      </c>
      <c r="AN151" s="12">
        <f t="shared" si="355"/>
        <v>0.13541666666666663</v>
      </c>
      <c r="AO151" s="13">
        <f t="shared" si="356"/>
        <v>3</v>
      </c>
      <c r="AP151" s="13">
        <f t="shared" si="357"/>
        <v>15</v>
      </c>
      <c r="AQ151" s="217">
        <v>0.38958333333333334</v>
      </c>
      <c r="AR151" s="12">
        <f t="shared" si="358"/>
        <v>-0.11388888888888887</v>
      </c>
      <c r="AS151" s="90" t="e">
        <f t="shared" si="359"/>
        <v>#NUM!</v>
      </c>
      <c r="AT151" s="13" t="e">
        <f t="shared" si="360"/>
        <v>#NUM!</v>
      </c>
      <c r="AU151" s="217">
        <v>0.39444444444444443</v>
      </c>
      <c r="AV151" s="12">
        <f t="shared" si="361"/>
        <v>4.8611111111110938E-3</v>
      </c>
      <c r="AW151" s="13">
        <f t="shared" si="362"/>
        <v>0</v>
      </c>
      <c r="AX151" s="13">
        <f t="shared" si="363"/>
        <v>7</v>
      </c>
      <c r="AY151" s="217">
        <v>0.55069444444444449</v>
      </c>
      <c r="AZ151" s="12">
        <f t="shared" si="364"/>
        <v>0.15625000000000006</v>
      </c>
      <c r="BA151" s="90">
        <f t="shared" si="365"/>
        <v>3</v>
      </c>
      <c r="BB151" s="90">
        <f t="shared" si="366"/>
        <v>45</v>
      </c>
      <c r="BC151" s="217">
        <v>0.55069444444444449</v>
      </c>
      <c r="BD151" s="217">
        <v>0.55069444444444449</v>
      </c>
      <c r="BE151" s="12">
        <f t="shared" si="367"/>
        <v>0</v>
      </c>
      <c r="BF151" s="13">
        <f t="shared" si="368"/>
        <v>0</v>
      </c>
      <c r="BG151" s="13">
        <f t="shared" si="369"/>
        <v>0</v>
      </c>
      <c r="BH151" s="217">
        <v>0</v>
      </c>
      <c r="BI151" s="217">
        <v>0</v>
      </c>
      <c r="BJ151" s="220"/>
      <c r="BK151" s="69">
        <f t="shared" si="334"/>
        <v>0</v>
      </c>
      <c r="BL151" s="13">
        <f t="shared" si="319"/>
        <v>0</v>
      </c>
      <c r="BM151" s="13">
        <f t="shared" si="320"/>
        <v>0</v>
      </c>
      <c r="BN151" s="217">
        <v>0.55763888888888891</v>
      </c>
      <c r="BO151" s="12">
        <f t="shared" si="370"/>
        <v>6.9444444444444198E-3</v>
      </c>
      <c r="BP151" s="90">
        <f t="shared" si="371"/>
        <v>0</v>
      </c>
      <c r="BQ151" s="90">
        <f t="shared" si="372"/>
        <v>10</v>
      </c>
      <c r="BR151" s="217">
        <v>0.56597222222222221</v>
      </c>
      <c r="BS151" s="12">
        <f t="shared" si="373"/>
        <v>8.3333333333333037E-3</v>
      </c>
      <c r="BT151" s="90">
        <f t="shared" si="374"/>
        <v>0</v>
      </c>
      <c r="BU151" s="90">
        <f t="shared" si="375"/>
        <v>12</v>
      </c>
      <c r="BV151" s="217">
        <v>0.56597222222222221</v>
      </c>
      <c r="BW151" s="217">
        <v>0.57986111111111105</v>
      </c>
      <c r="BX151" s="12">
        <f t="shared" si="376"/>
        <v>1.388888888888884E-2</v>
      </c>
      <c r="BY151" s="13">
        <f t="shared" si="377"/>
        <v>0</v>
      </c>
      <c r="BZ151" s="13">
        <f t="shared" si="378"/>
        <v>20</v>
      </c>
      <c r="CA151" s="12">
        <f t="shared" si="379"/>
        <v>0.24305555555555547</v>
      </c>
      <c r="CB151" s="13">
        <f t="shared" si="380"/>
        <v>5</v>
      </c>
      <c r="CC151" s="13">
        <f t="shared" si="381"/>
        <v>50</v>
      </c>
      <c r="CD151" s="12">
        <f t="shared" si="333"/>
        <v>-7.7777777777777835E-2</v>
      </c>
      <c r="CE151" s="13" t="e">
        <f t="shared" si="382"/>
        <v>#NUM!</v>
      </c>
      <c r="CF151" s="13" t="e">
        <f t="shared" si="383"/>
        <v>#NUM!</v>
      </c>
      <c r="CG151" s="12">
        <f t="shared" si="408"/>
        <v>0.13541666666666663</v>
      </c>
      <c r="CH151" s="13">
        <f t="shared" si="384"/>
        <v>3</v>
      </c>
      <c r="CI151" s="13">
        <f t="shared" si="385"/>
        <v>15</v>
      </c>
      <c r="CJ151" s="12">
        <f t="shared" si="409"/>
        <v>0.15625000000000006</v>
      </c>
      <c r="CK151" s="13">
        <f t="shared" si="386"/>
        <v>3</v>
      </c>
      <c r="CL151" s="13">
        <f t="shared" si="387"/>
        <v>45</v>
      </c>
      <c r="CM151" s="69">
        <f t="shared" si="335"/>
        <v>0</v>
      </c>
      <c r="CN151" s="70">
        <f t="shared" si="336"/>
        <v>0</v>
      </c>
      <c r="CO151" s="13">
        <f t="shared" si="337"/>
        <v>0</v>
      </c>
      <c r="CP151" s="12">
        <f t="shared" si="388"/>
        <v>0.15625000000000006</v>
      </c>
      <c r="CQ151" s="13">
        <f t="shared" si="389"/>
        <v>3</v>
      </c>
      <c r="CR151" s="13">
        <f t="shared" si="390"/>
        <v>45</v>
      </c>
      <c r="CS151" s="217"/>
      <c r="CT151" s="13">
        <f t="shared" si="391"/>
        <v>0</v>
      </c>
      <c r="CU151" s="13">
        <f t="shared" si="392"/>
        <v>0</v>
      </c>
      <c r="CV151" s="217"/>
      <c r="CW151" s="13">
        <f t="shared" si="393"/>
        <v>0</v>
      </c>
      <c r="CX151" s="13">
        <f t="shared" si="394"/>
        <v>0</v>
      </c>
      <c r="CY151" s="217"/>
      <c r="CZ151" s="13">
        <f t="shared" si="395"/>
        <v>0</v>
      </c>
      <c r="DA151" s="13">
        <f t="shared" si="396"/>
        <v>0</v>
      </c>
      <c r="DB151" s="217"/>
      <c r="DC151" s="13">
        <f t="shared" si="397"/>
        <v>0</v>
      </c>
      <c r="DD151" s="13">
        <f t="shared" si="398"/>
        <v>0</v>
      </c>
      <c r="DE151" s="217"/>
      <c r="DF151" s="13">
        <f t="shared" si="399"/>
        <v>0</v>
      </c>
      <c r="DG151" s="13">
        <f t="shared" si="400"/>
        <v>0</v>
      </c>
      <c r="DH151" s="217"/>
      <c r="DI151" s="13">
        <f t="shared" si="401"/>
        <v>0</v>
      </c>
      <c r="DJ151" s="13">
        <f t="shared" si="402"/>
        <v>0</v>
      </c>
      <c r="DK151" s="217"/>
      <c r="DL151" s="35">
        <f t="shared" si="403"/>
        <v>0</v>
      </c>
      <c r="DM151" s="61">
        <f t="shared" si="404"/>
        <v>0</v>
      </c>
      <c r="DN151" s="66">
        <f t="shared" si="314"/>
        <v>523421.11000000028</v>
      </c>
      <c r="DO151" s="74">
        <f t="shared" si="410"/>
        <v>8515</v>
      </c>
      <c r="DP151" s="66">
        <f t="shared" si="412"/>
        <v>63.851754385964917</v>
      </c>
      <c r="DQ151" s="63">
        <f t="shared" si="338"/>
        <v>61.470476805637141</v>
      </c>
      <c r="DR151" s="66" t="e">
        <f t="shared" si="318"/>
        <v>#NUM!</v>
      </c>
      <c r="DS151" s="96" t="e">
        <f t="shared" si="315"/>
        <v>#NUM!</v>
      </c>
      <c r="DT151" s="66" t="e">
        <f t="shared" si="316"/>
        <v>#NUM!</v>
      </c>
      <c r="DU151" s="66" t="e">
        <f t="shared" si="317"/>
        <v>#NUM!</v>
      </c>
      <c r="DV151" s="422"/>
      <c r="DW151" s="66">
        <f t="shared" si="411"/>
        <v>0</v>
      </c>
      <c r="DX151" s="66"/>
      <c r="DY151" s="66">
        <f t="shared" si="406"/>
        <v>0</v>
      </c>
      <c r="DZ151" s="66">
        <f t="shared" si="405"/>
        <v>0</v>
      </c>
      <c r="EA151" s="66"/>
      <c r="EB151" s="66">
        <f t="shared" si="407"/>
        <v>0</v>
      </c>
      <c r="EC151" s="12"/>
      <c r="ED151" s="12"/>
      <c r="EE151" s="12"/>
      <c r="EF151" s="12"/>
      <c r="EG151" s="12"/>
      <c r="EH151" s="12"/>
      <c r="EI151" s="12"/>
      <c r="EJ151" s="12"/>
      <c r="EK151" s="12"/>
      <c r="EL151" s="12"/>
      <c r="EM151" s="12"/>
      <c r="EN151" s="66"/>
      <c r="EO151" s="66"/>
      <c r="EP151" s="66"/>
      <c r="EQ151" s="66"/>
      <c r="ER151" s="66"/>
      <c r="ES151" s="66"/>
      <c r="ET151" s="66"/>
      <c r="EU151" s="66"/>
      <c r="EV151" s="66"/>
      <c r="EW151" s="66"/>
      <c r="EX151" s="66"/>
      <c r="EY151" s="66"/>
      <c r="EZ151" s="66"/>
      <c r="FA151" s="66"/>
      <c r="FB151" s="66"/>
      <c r="FC151" s="66"/>
      <c r="FD151" s="66"/>
      <c r="FE151" s="62"/>
      <c r="FF151" s="62"/>
      <c r="FG151" s="62"/>
      <c r="FH151" s="62"/>
      <c r="FI151" s="62"/>
    </row>
    <row r="152" spans="1:165" s="221" customFormat="1" ht="30">
      <c r="A152" s="199">
        <v>151</v>
      </c>
      <c r="B152" s="212">
        <v>37</v>
      </c>
      <c r="C152" s="213">
        <v>40765</v>
      </c>
      <c r="D152" s="214">
        <f t="shared" si="339"/>
        <v>8</v>
      </c>
      <c r="E152" s="215" t="s">
        <v>171</v>
      </c>
      <c r="F152" s="212">
        <v>6</v>
      </c>
      <c r="G152" s="216" t="s">
        <v>325</v>
      </c>
      <c r="H152" s="216" t="s">
        <v>446</v>
      </c>
      <c r="I152" s="216" t="s">
        <v>447</v>
      </c>
      <c r="J152" s="217">
        <v>0.52430555555555558</v>
      </c>
      <c r="K152" s="218">
        <v>3690.51</v>
      </c>
      <c r="L152" s="216" t="s">
        <v>34</v>
      </c>
      <c r="M152" s="212">
        <v>59</v>
      </c>
      <c r="N152" s="212">
        <v>0</v>
      </c>
      <c r="O152" s="216"/>
      <c r="P152" s="217">
        <v>0.52430555555555558</v>
      </c>
      <c r="Q152" s="217">
        <v>0.52430555555555558</v>
      </c>
      <c r="R152" s="12">
        <f t="shared" si="340"/>
        <v>0</v>
      </c>
      <c r="S152" s="13">
        <f t="shared" si="341"/>
        <v>0</v>
      </c>
      <c r="T152" s="13">
        <f t="shared" si="342"/>
        <v>0</v>
      </c>
      <c r="U152" s="217">
        <v>0.52777777777777779</v>
      </c>
      <c r="V152" s="12">
        <f t="shared" si="343"/>
        <v>3.4722222222222099E-3</v>
      </c>
      <c r="W152" s="13">
        <f t="shared" si="344"/>
        <v>0</v>
      </c>
      <c r="X152" s="13">
        <f t="shared" si="345"/>
        <v>5</v>
      </c>
      <c r="Y152" s="217">
        <v>0.55555555555555558</v>
      </c>
      <c r="Z152" s="12">
        <f t="shared" si="346"/>
        <v>2.777777777777779E-2</v>
      </c>
      <c r="AA152" s="13">
        <f t="shared" si="347"/>
        <v>0</v>
      </c>
      <c r="AB152" s="13">
        <f t="shared" si="348"/>
        <v>40</v>
      </c>
      <c r="AC152" s="217">
        <v>0.57986111111111105</v>
      </c>
      <c r="AD152" s="12">
        <f t="shared" si="349"/>
        <v>2.4305555555555469E-2</v>
      </c>
      <c r="AE152" s="13">
        <f t="shared" si="350"/>
        <v>0</v>
      </c>
      <c r="AF152" s="13">
        <f t="shared" si="351"/>
        <v>35</v>
      </c>
      <c r="AG152" s="217">
        <v>0.58472222222222225</v>
      </c>
      <c r="AH152" s="217">
        <v>0.66666666666666663</v>
      </c>
      <c r="AI152" s="12">
        <f t="shared" si="352"/>
        <v>8.1944444444444375E-2</v>
      </c>
      <c r="AJ152" s="90">
        <f t="shared" si="353"/>
        <v>1</v>
      </c>
      <c r="AK152" s="90">
        <f t="shared" si="354"/>
        <v>58</v>
      </c>
      <c r="AL152" s="217">
        <v>0.58472222222222225</v>
      </c>
      <c r="AM152" s="217">
        <v>0.66666666666666663</v>
      </c>
      <c r="AN152" s="12">
        <f t="shared" si="355"/>
        <v>8.1944444444444375E-2</v>
      </c>
      <c r="AO152" s="13">
        <f t="shared" si="356"/>
        <v>1</v>
      </c>
      <c r="AP152" s="13">
        <f t="shared" si="357"/>
        <v>58</v>
      </c>
      <c r="AQ152" s="217">
        <v>0.72777777777777775</v>
      </c>
      <c r="AR152" s="12">
        <f t="shared" si="358"/>
        <v>6.1111111111111116E-2</v>
      </c>
      <c r="AS152" s="90">
        <f t="shared" si="359"/>
        <v>1</v>
      </c>
      <c r="AT152" s="13">
        <f t="shared" si="360"/>
        <v>28</v>
      </c>
      <c r="AU152" s="217">
        <v>0.72916666666666663</v>
      </c>
      <c r="AV152" s="12">
        <f t="shared" si="361"/>
        <v>1.388888888888884E-3</v>
      </c>
      <c r="AW152" s="13">
        <f t="shared" si="362"/>
        <v>0</v>
      </c>
      <c r="AX152" s="13">
        <f t="shared" si="363"/>
        <v>2</v>
      </c>
      <c r="AY152" s="217">
        <v>0.9</v>
      </c>
      <c r="AZ152" s="12">
        <f t="shared" si="364"/>
        <v>0.17083333333333339</v>
      </c>
      <c r="BA152" s="90">
        <f t="shared" si="365"/>
        <v>4</v>
      </c>
      <c r="BB152" s="90">
        <f t="shared" si="366"/>
        <v>6</v>
      </c>
      <c r="BC152" s="217">
        <v>0.9</v>
      </c>
      <c r="BD152" s="217">
        <v>0.9</v>
      </c>
      <c r="BE152" s="12">
        <f t="shared" si="367"/>
        <v>0</v>
      </c>
      <c r="BF152" s="13">
        <f t="shared" si="368"/>
        <v>0</v>
      </c>
      <c r="BG152" s="13">
        <f t="shared" si="369"/>
        <v>0</v>
      </c>
      <c r="BH152" s="217">
        <v>0</v>
      </c>
      <c r="BI152" s="217">
        <v>0</v>
      </c>
      <c r="BJ152" s="220"/>
      <c r="BK152" s="69">
        <f t="shared" si="334"/>
        <v>0</v>
      </c>
      <c r="BL152" s="13">
        <f t="shared" si="319"/>
        <v>0</v>
      </c>
      <c r="BM152" s="13">
        <f t="shared" si="320"/>
        <v>0</v>
      </c>
      <c r="BN152" s="217">
        <v>0.90694444444444444</v>
      </c>
      <c r="BO152" s="12">
        <f t="shared" si="370"/>
        <v>6.9444444444444198E-3</v>
      </c>
      <c r="BP152" s="90">
        <f t="shared" si="371"/>
        <v>0</v>
      </c>
      <c r="BQ152" s="90">
        <f t="shared" si="372"/>
        <v>10</v>
      </c>
      <c r="BR152" s="217">
        <v>0.91319444444444453</v>
      </c>
      <c r="BS152" s="12">
        <f t="shared" si="373"/>
        <v>6.2500000000000888E-3</v>
      </c>
      <c r="BT152" s="90">
        <f t="shared" si="374"/>
        <v>0</v>
      </c>
      <c r="BU152" s="90">
        <f t="shared" si="375"/>
        <v>9</v>
      </c>
      <c r="BV152" s="217">
        <v>0.91319444444444453</v>
      </c>
      <c r="BW152" s="217">
        <v>0.92361111111111116</v>
      </c>
      <c r="BX152" s="12">
        <f t="shared" si="376"/>
        <v>1.041666666666663E-2</v>
      </c>
      <c r="BY152" s="13">
        <f t="shared" si="377"/>
        <v>0</v>
      </c>
      <c r="BZ152" s="13">
        <f t="shared" si="378"/>
        <v>15</v>
      </c>
      <c r="CA152" s="12">
        <f t="shared" si="379"/>
        <v>0.39930555555555558</v>
      </c>
      <c r="CB152" s="13">
        <f t="shared" si="380"/>
        <v>9</v>
      </c>
      <c r="CC152" s="13">
        <f t="shared" si="381"/>
        <v>35</v>
      </c>
      <c r="CD152" s="12">
        <f t="shared" si="333"/>
        <v>9.8611111111111094E-2</v>
      </c>
      <c r="CE152" s="13">
        <f t="shared" si="382"/>
        <v>2</v>
      </c>
      <c r="CF152" s="13">
        <f t="shared" si="383"/>
        <v>22</v>
      </c>
      <c r="CG152" s="12">
        <f t="shared" si="408"/>
        <v>8.1944444444444375E-2</v>
      </c>
      <c r="CH152" s="13">
        <f t="shared" si="384"/>
        <v>1</v>
      </c>
      <c r="CI152" s="13">
        <f t="shared" si="385"/>
        <v>58</v>
      </c>
      <c r="CJ152" s="12">
        <f t="shared" si="409"/>
        <v>0.17083333333333339</v>
      </c>
      <c r="CK152" s="13">
        <f t="shared" si="386"/>
        <v>4</v>
      </c>
      <c r="CL152" s="13">
        <f t="shared" si="387"/>
        <v>6</v>
      </c>
      <c r="CM152" s="69">
        <f t="shared" si="335"/>
        <v>0</v>
      </c>
      <c r="CN152" s="70">
        <f t="shared" si="336"/>
        <v>0</v>
      </c>
      <c r="CO152" s="13">
        <f t="shared" si="337"/>
        <v>0</v>
      </c>
      <c r="CP152" s="12">
        <f t="shared" si="388"/>
        <v>0.17083333333333339</v>
      </c>
      <c r="CQ152" s="13">
        <f t="shared" si="389"/>
        <v>4</v>
      </c>
      <c r="CR152" s="13">
        <f t="shared" si="390"/>
        <v>6</v>
      </c>
      <c r="CS152" s="217"/>
      <c r="CT152" s="13">
        <f t="shared" si="391"/>
        <v>0</v>
      </c>
      <c r="CU152" s="13">
        <f t="shared" si="392"/>
        <v>0</v>
      </c>
      <c r="CV152" s="217"/>
      <c r="CW152" s="13">
        <f t="shared" si="393"/>
        <v>0</v>
      </c>
      <c r="CX152" s="13">
        <f t="shared" si="394"/>
        <v>0</v>
      </c>
      <c r="CY152" s="217"/>
      <c r="CZ152" s="13">
        <f t="shared" si="395"/>
        <v>0</v>
      </c>
      <c r="DA152" s="13">
        <f t="shared" si="396"/>
        <v>0</v>
      </c>
      <c r="DB152" s="217"/>
      <c r="DC152" s="13">
        <f t="shared" si="397"/>
        <v>0</v>
      </c>
      <c r="DD152" s="13">
        <f t="shared" si="398"/>
        <v>0</v>
      </c>
      <c r="DE152" s="217"/>
      <c r="DF152" s="13">
        <f t="shared" si="399"/>
        <v>0</v>
      </c>
      <c r="DG152" s="13">
        <f t="shared" si="400"/>
        <v>0</v>
      </c>
      <c r="DH152" s="217"/>
      <c r="DI152" s="13">
        <f t="shared" si="401"/>
        <v>0</v>
      </c>
      <c r="DJ152" s="13">
        <f t="shared" si="402"/>
        <v>0</v>
      </c>
      <c r="DK152" s="217"/>
      <c r="DL152" s="35">
        <f t="shared" si="403"/>
        <v>0</v>
      </c>
      <c r="DM152" s="61">
        <f t="shared" si="404"/>
        <v>0</v>
      </c>
      <c r="DN152" s="66">
        <f t="shared" si="314"/>
        <v>527111.62000000023</v>
      </c>
      <c r="DO152" s="74">
        <f t="shared" si="410"/>
        <v>8574</v>
      </c>
      <c r="DP152" s="66">
        <f t="shared" si="412"/>
        <v>62.551016949152547</v>
      </c>
      <c r="DQ152" s="63">
        <f t="shared" si="338"/>
        <v>61.4779122929788</v>
      </c>
      <c r="DR152" s="66" t="e">
        <f t="shared" si="318"/>
        <v>#NUM!</v>
      </c>
      <c r="DS152" s="96" t="e">
        <f t="shared" si="315"/>
        <v>#NUM!</v>
      </c>
      <c r="DT152" s="66" t="e">
        <f t="shared" si="316"/>
        <v>#NUM!</v>
      </c>
      <c r="DU152" s="66" t="e">
        <f t="shared" si="317"/>
        <v>#NUM!</v>
      </c>
      <c r="DV152" s="421"/>
      <c r="DW152" s="66">
        <f t="shared" si="411"/>
        <v>0</v>
      </c>
      <c r="DX152" s="66"/>
      <c r="DY152" s="66">
        <f t="shared" si="406"/>
        <v>0</v>
      </c>
      <c r="DZ152" s="66">
        <f t="shared" si="405"/>
        <v>0</v>
      </c>
      <c r="EA152" s="66"/>
      <c r="EB152" s="66">
        <f t="shared" si="407"/>
        <v>0</v>
      </c>
      <c r="EC152" s="12"/>
      <c r="ED152" s="12"/>
      <c r="EE152" s="12"/>
      <c r="EF152" s="12"/>
      <c r="EG152" s="12"/>
      <c r="EH152" s="12"/>
      <c r="EI152" s="12"/>
      <c r="EJ152" s="12"/>
      <c r="EK152" s="12"/>
      <c r="EL152" s="12"/>
      <c r="EM152" s="12"/>
      <c r="EN152" s="66"/>
      <c r="EO152" s="66"/>
      <c r="EP152" s="66"/>
      <c r="EQ152" s="66"/>
      <c r="ER152" s="66"/>
      <c r="ES152" s="66"/>
      <c r="ET152" s="66"/>
      <c r="EU152" s="66"/>
      <c r="EV152" s="66"/>
      <c r="EW152" s="66"/>
      <c r="EX152" s="66"/>
      <c r="EY152" s="66"/>
      <c r="EZ152" s="66"/>
      <c r="FA152" s="66"/>
      <c r="FB152" s="66"/>
      <c r="FC152" s="66"/>
      <c r="FD152" s="66"/>
      <c r="FE152" s="62"/>
      <c r="FF152" s="62"/>
      <c r="FG152" s="62"/>
      <c r="FH152" s="62"/>
      <c r="FI152" s="62"/>
    </row>
    <row r="153" spans="1:165" s="221" customFormat="1">
      <c r="A153" s="175">
        <v>152</v>
      </c>
      <c r="B153" s="212">
        <v>38</v>
      </c>
      <c r="C153" s="213">
        <v>40765</v>
      </c>
      <c r="D153" s="214">
        <f t="shared" si="339"/>
        <v>8</v>
      </c>
      <c r="E153" s="215" t="s">
        <v>286</v>
      </c>
      <c r="F153" s="212">
        <v>7</v>
      </c>
      <c r="G153" s="216" t="s">
        <v>287</v>
      </c>
      <c r="H153" s="216" t="s">
        <v>288</v>
      </c>
      <c r="I153" s="216" t="s">
        <v>179</v>
      </c>
      <c r="J153" s="217">
        <v>0.61805555555555558</v>
      </c>
      <c r="K153" s="218">
        <v>3649.98</v>
      </c>
      <c r="L153" s="216" t="s">
        <v>34</v>
      </c>
      <c r="M153" s="212">
        <v>59</v>
      </c>
      <c r="N153" s="212">
        <v>0</v>
      </c>
      <c r="O153" s="216"/>
      <c r="P153" s="217">
        <v>0.61805555555555558</v>
      </c>
      <c r="Q153" s="217">
        <v>0.61805555555555558</v>
      </c>
      <c r="R153" s="12">
        <f t="shared" si="340"/>
        <v>0</v>
      </c>
      <c r="S153" s="13">
        <f t="shared" si="341"/>
        <v>0</v>
      </c>
      <c r="T153" s="13">
        <f t="shared" si="342"/>
        <v>0</v>
      </c>
      <c r="U153" s="217">
        <v>0.625</v>
      </c>
      <c r="V153" s="12">
        <f t="shared" si="343"/>
        <v>6.9444444444444198E-3</v>
      </c>
      <c r="W153" s="13">
        <f t="shared" si="344"/>
        <v>0</v>
      </c>
      <c r="X153" s="13">
        <f t="shared" si="345"/>
        <v>10</v>
      </c>
      <c r="Y153" s="217">
        <v>0.62847222222222221</v>
      </c>
      <c r="Z153" s="12">
        <f t="shared" si="346"/>
        <v>3.4722222222222099E-3</v>
      </c>
      <c r="AA153" s="13">
        <f t="shared" si="347"/>
        <v>0</v>
      </c>
      <c r="AB153" s="13">
        <f t="shared" si="348"/>
        <v>5</v>
      </c>
      <c r="AC153" s="217">
        <v>0.65277777777777779</v>
      </c>
      <c r="AD153" s="12">
        <f t="shared" si="349"/>
        <v>2.430555555555558E-2</v>
      </c>
      <c r="AE153" s="13">
        <f t="shared" si="350"/>
        <v>0</v>
      </c>
      <c r="AF153" s="13">
        <f t="shared" si="351"/>
        <v>35</v>
      </c>
      <c r="AG153" s="217">
        <v>0.67013888888888884</v>
      </c>
      <c r="AH153" s="217">
        <v>0.70138888888888884</v>
      </c>
      <c r="AI153" s="12">
        <f t="shared" si="352"/>
        <v>3.125E-2</v>
      </c>
      <c r="AJ153" s="90">
        <f t="shared" si="353"/>
        <v>0</v>
      </c>
      <c r="AK153" s="90">
        <f t="shared" si="354"/>
        <v>45</v>
      </c>
      <c r="AL153" s="217">
        <v>0.67013888888888884</v>
      </c>
      <c r="AM153" s="217">
        <v>0.70138888888888884</v>
      </c>
      <c r="AN153" s="12">
        <f t="shared" si="355"/>
        <v>3.125E-2</v>
      </c>
      <c r="AO153" s="13">
        <f t="shared" si="356"/>
        <v>0</v>
      </c>
      <c r="AP153" s="13">
        <f t="shared" si="357"/>
        <v>45</v>
      </c>
      <c r="AQ153" s="217">
        <v>0.90625</v>
      </c>
      <c r="AR153" s="12">
        <f t="shared" si="358"/>
        <v>0.20486111111111116</v>
      </c>
      <c r="AS153" s="90">
        <f t="shared" si="359"/>
        <v>4</v>
      </c>
      <c r="AT153" s="13">
        <f t="shared" si="360"/>
        <v>55</v>
      </c>
      <c r="AU153" s="217">
        <v>0.9770833333333333</v>
      </c>
      <c r="AV153" s="12">
        <f t="shared" si="361"/>
        <v>7.0833333333333304E-2</v>
      </c>
      <c r="AW153" s="13">
        <f t="shared" si="362"/>
        <v>1</v>
      </c>
      <c r="AX153" s="13">
        <f t="shared" si="363"/>
        <v>42</v>
      </c>
      <c r="AY153" s="217">
        <v>1.0666666666666667</v>
      </c>
      <c r="AZ153" s="12">
        <f t="shared" si="364"/>
        <v>8.9583333333333348E-2</v>
      </c>
      <c r="BA153" s="90">
        <f t="shared" si="365"/>
        <v>2</v>
      </c>
      <c r="BB153" s="90">
        <f t="shared" si="366"/>
        <v>9</v>
      </c>
      <c r="BC153" s="217">
        <v>1.0666666666666667</v>
      </c>
      <c r="BD153" s="217">
        <v>1.0666666666666667</v>
      </c>
      <c r="BE153" s="12">
        <f t="shared" si="367"/>
        <v>0</v>
      </c>
      <c r="BF153" s="13">
        <f t="shared" si="368"/>
        <v>0</v>
      </c>
      <c r="BG153" s="13">
        <f t="shared" si="369"/>
        <v>0</v>
      </c>
      <c r="BH153" s="217">
        <v>0</v>
      </c>
      <c r="BI153" s="217">
        <v>0</v>
      </c>
      <c r="BJ153" s="220"/>
      <c r="BK153" s="69">
        <f t="shared" si="334"/>
        <v>0</v>
      </c>
      <c r="BL153" s="13">
        <f t="shared" si="319"/>
        <v>0</v>
      </c>
      <c r="BM153" s="13">
        <f t="shared" si="320"/>
        <v>0</v>
      </c>
      <c r="BN153" s="217">
        <v>1.0736111111111111</v>
      </c>
      <c r="BO153" s="12">
        <f t="shared" si="370"/>
        <v>6.9444444444444198E-3</v>
      </c>
      <c r="BP153" s="90">
        <f t="shared" si="371"/>
        <v>0</v>
      </c>
      <c r="BQ153" s="90">
        <f t="shared" si="372"/>
        <v>10</v>
      </c>
      <c r="BR153" s="217">
        <v>1.0798611111111112</v>
      </c>
      <c r="BS153" s="12">
        <f t="shared" si="373"/>
        <v>6.2500000000000888E-3</v>
      </c>
      <c r="BT153" s="90">
        <f t="shared" si="374"/>
        <v>0</v>
      </c>
      <c r="BU153" s="90">
        <f t="shared" si="375"/>
        <v>9</v>
      </c>
      <c r="BV153" s="217">
        <v>1.0798611111111112</v>
      </c>
      <c r="BW153" s="217">
        <v>1.0972222222222221</v>
      </c>
      <c r="BX153" s="12">
        <f t="shared" si="376"/>
        <v>1.7361111111110938E-2</v>
      </c>
      <c r="BY153" s="13">
        <f t="shared" si="377"/>
        <v>0</v>
      </c>
      <c r="BZ153" s="13">
        <f t="shared" si="378"/>
        <v>25</v>
      </c>
      <c r="CA153" s="12">
        <f t="shared" si="379"/>
        <v>0.47916666666666652</v>
      </c>
      <c r="CB153" s="13">
        <f t="shared" si="380"/>
        <v>11</v>
      </c>
      <c r="CC153" s="13">
        <f t="shared" si="381"/>
        <v>30</v>
      </c>
      <c r="CD153" s="12">
        <f t="shared" si="333"/>
        <v>0.24236111111111125</v>
      </c>
      <c r="CE153" s="13">
        <f t="shared" si="382"/>
        <v>5</v>
      </c>
      <c r="CF153" s="13">
        <f t="shared" si="383"/>
        <v>49</v>
      </c>
      <c r="CG153" s="12">
        <f t="shared" si="408"/>
        <v>3.125E-2</v>
      </c>
      <c r="CH153" s="13">
        <f t="shared" si="384"/>
        <v>0</v>
      </c>
      <c r="CI153" s="13">
        <f t="shared" si="385"/>
        <v>45</v>
      </c>
      <c r="CJ153" s="12">
        <f t="shared" si="409"/>
        <v>8.9583333333333348E-2</v>
      </c>
      <c r="CK153" s="13">
        <f t="shared" si="386"/>
        <v>2</v>
      </c>
      <c r="CL153" s="13">
        <f t="shared" si="387"/>
        <v>9</v>
      </c>
      <c r="CM153" s="69">
        <f t="shared" si="335"/>
        <v>0</v>
      </c>
      <c r="CN153" s="70">
        <f t="shared" si="336"/>
        <v>0</v>
      </c>
      <c r="CO153" s="13">
        <f t="shared" si="337"/>
        <v>0</v>
      </c>
      <c r="CP153" s="12">
        <f t="shared" si="388"/>
        <v>8.9583333333333348E-2</v>
      </c>
      <c r="CQ153" s="13">
        <f t="shared" si="389"/>
        <v>2</v>
      </c>
      <c r="CR153" s="13">
        <f t="shared" si="390"/>
        <v>9</v>
      </c>
      <c r="CS153" s="217"/>
      <c r="CT153" s="13">
        <f t="shared" si="391"/>
        <v>0</v>
      </c>
      <c r="CU153" s="13">
        <f t="shared" si="392"/>
        <v>0</v>
      </c>
      <c r="CV153" s="217"/>
      <c r="CW153" s="13">
        <f t="shared" si="393"/>
        <v>0</v>
      </c>
      <c r="CX153" s="13">
        <f t="shared" si="394"/>
        <v>0</v>
      </c>
      <c r="CY153" s="217"/>
      <c r="CZ153" s="13">
        <f t="shared" si="395"/>
        <v>0</v>
      </c>
      <c r="DA153" s="13">
        <f t="shared" si="396"/>
        <v>0</v>
      </c>
      <c r="DB153" s="217"/>
      <c r="DC153" s="13">
        <f t="shared" si="397"/>
        <v>0</v>
      </c>
      <c r="DD153" s="13">
        <f t="shared" si="398"/>
        <v>0</v>
      </c>
      <c r="DE153" s="217"/>
      <c r="DF153" s="13">
        <f t="shared" si="399"/>
        <v>0</v>
      </c>
      <c r="DG153" s="13">
        <f t="shared" si="400"/>
        <v>0</v>
      </c>
      <c r="DH153" s="217"/>
      <c r="DI153" s="13">
        <f t="shared" si="401"/>
        <v>0</v>
      </c>
      <c r="DJ153" s="13">
        <f t="shared" si="402"/>
        <v>0</v>
      </c>
      <c r="DK153" s="217"/>
      <c r="DL153" s="35">
        <f t="shared" si="403"/>
        <v>0</v>
      </c>
      <c r="DM153" s="61">
        <f t="shared" si="404"/>
        <v>0</v>
      </c>
      <c r="DN153" s="66">
        <f t="shared" si="314"/>
        <v>530761.60000000021</v>
      </c>
      <c r="DO153" s="74">
        <f t="shared" si="410"/>
        <v>8633</v>
      </c>
      <c r="DP153" s="66">
        <f t="shared" si="412"/>
        <v>61.864067796610172</v>
      </c>
      <c r="DQ153" s="63">
        <f t="shared" si="338"/>
        <v>61.480551372639894</v>
      </c>
      <c r="DR153" s="66" t="e">
        <f t="shared" si="318"/>
        <v>#NUM!</v>
      </c>
      <c r="DS153" s="96" t="e">
        <f t="shared" si="315"/>
        <v>#NUM!</v>
      </c>
      <c r="DT153" s="66" t="e">
        <f t="shared" si="316"/>
        <v>#NUM!</v>
      </c>
      <c r="DU153" s="66" t="e">
        <f t="shared" si="317"/>
        <v>#NUM!</v>
      </c>
      <c r="DV153" s="421"/>
      <c r="DW153" s="66">
        <f t="shared" si="411"/>
        <v>0</v>
      </c>
      <c r="DX153" s="66"/>
      <c r="DY153" s="66">
        <f t="shared" si="406"/>
        <v>0</v>
      </c>
      <c r="DZ153" s="66">
        <f t="shared" si="405"/>
        <v>0</v>
      </c>
      <c r="EA153" s="66"/>
      <c r="EB153" s="66">
        <f t="shared" si="407"/>
        <v>0</v>
      </c>
      <c r="EC153" s="12"/>
      <c r="ED153" s="12"/>
      <c r="EE153" s="12"/>
      <c r="EF153" s="12"/>
      <c r="EG153" s="12"/>
      <c r="EH153" s="12"/>
      <c r="EI153" s="12"/>
      <c r="EJ153" s="12"/>
      <c r="EK153" s="12"/>
      <c r="EL153" s="12"/>
      <c r="EM153" s="12"/>
      <c r="EN153" s="66"/>
      <c r="EO153" s="66"/>
      <c r="EP153" s="66"/>
      <c r="EQ153" s="66"/>
      <c r="ER153" s="66"/>
      <c r="ES153" s="66"/>
      <c r="ET153" s="66"/>
      <c r="EU153" s="66"/>
      <c r="EV153" s="66"/>
      <c r="EW153" s="66"/>
      <c r="EX153" s="66"/>
      <c r="EY153" s="66"/>
      <c r="EZ153" s="66"/>
      <c r="FA153" s="66"/>
      <c r="FB153" s="66"/>
      <c r="FC153" s="66"/>
      <c r="FD153" s="66"/>
      <c r="FE153" s="62"/>
      <c r="FF153" s="62"/>
      <c r="FG153" s="62"/>
      <c r="FH153" s="62"/>
      <c r="FI153" s="62"/>
    </row>
    <row r="154" spans="1:165" s="221" customFormat="1">
      <c r="A154" s="199">
        <v>153</v>
      </c>
      <c r="B154" s="212">
        <v>39</v>
      </c>
      <c r="C154" s="213">
        <v>40765</v>
      </c>
      <c r="D154" s="214">
        <f t="shared" si="339"/>
        <v>8</v>
      </c>
      <c r="E154" s="215" t="s">
        <v>303</v>
      </c>
      <c r="F154" s="212">
        <v>1</v>
      </c>
      <c r="G154" s="216" t="s">
        <v>302</v>
      </c>
      <c r="H154" s="216" t="s">
        <v>288</v>
      </c>
      <c r="I154" s="216" t="s">
        <v>272</v>
      </c>
      <c r="J154" s="217">
        <v>0.85763888888888884</v>
      </c>
      <c r="K154" s="218">
        <v>3633.88</v>
      </c>
      <c r="L154" s="216" t="s">
        <v>34</v>
      </c>
      <c r="M154" s="212">
        <v>59</v>
      </c>
      <c r="N154" s="212">
        <v>0</v>
      </c>
      <c r="O154" s="216"/>
      <c r="P154" s="217">
        <v>0.85763888888888884</v>
      </c>
      <c r="Q154" s="217">
        <v>0.85763888888888884</v>
      </c>
      <c r="R154" s="12">
        <f t="shared" si="340"/>
        <v>0</v>
      </c>
      <c r="S154" s="13">
        <f t="shared" si="341"/>
        <v>0</v>
      </c>
      <c r="T154" s="13">
        <f t="shared" si="342"/>
        <v>0</v>
      </c>
      <c r="U154" s="217">
        <v>0.875</v>
      </c>
      <c r="V154" s="12">
        <f t="shared" si="343"/>
        <v>1.736111111111116E-2</v>
      </c>
      <c r="W154" s="13">
        <f t="shared" si="344"/>
        <v>0</v>
      </c>
      <c r="X154" s="13">
        <f t="shared" si="345"/>
        <v>25</v>
      </c>
      <c r="Y154" s="217">
        <v>0.98611111111111116</v>
      </c>
      <c r="Z154" s="12">
        <f t="shared" si="346"/>
        <v>0.11111111111111116</v>
      </c>
      <c r="AA154" s="13">
        <f t="shared" si="347"/>
        <v>2</v>
      </c>
      <c r="AB154" s="13">
        <f t="shared" si="348"/>
        <v>40</v>
      </c>
      <c r="AC154" s="217">
        <v>1.0069444444444444</v>
      </c>
      <c r="AD154" s="12">
        <f t="shared" si="349"/>
        <v>2.0833333333333259E-2</v>
      </c>
      <c r="AE154" s="13">
        <f t="shared" si="350"/>
        <v>0</v>
      </c>
      <c r="AF154" s="13">
        <f t="shared" si="351"/>
        <v>30</v>
      </c>
      <c r="AG154" s="217">
        <v>1.0277777777777779</v>
      </c>
      <c r="AH154" s="217">
        <v>1.0625</v>
      </c>
      <c r="AI154" s="12">
        <f t="shared" si="352"/>
        <v>3.4722222222222099E-2</v>
      </c>
      <c r="AJ154" s="90">
        <f t="shared" si="353"/>
        <v>0</v>
      </c>
      <c r="AK154" s="90">
        <f t="shared" si="354"/>
        <v>50</v>
      </c>
      <c r="AL154" s="217">
        <v>1.0277777777777779</v>
      </c>
      <c r="AM154" s="217">
        <v>1.0625</v>
      </c>
      <c r="AN154" s="12">
        <f t="shared" si="355"/>
        <v>3.4722222222222099E-2</v>
      </c>
      <c r="AO154" s="13">
        <f t="shared" si="356"/>
        <v>0</v>
      </c>
      <c r="AP154" s="13">
        <f t="shared" si="357"/>
        <v>50</v>
      </c>
      <c r="AQ154" s="217">
        <v>1.0763888888888888</v>
      </c>
      <c r="AR154" s="12">
        <f t="shared" si="358"/>
        <v>1.388888888888884E-2</v>
      </c>
      <c r="AS154" s="90">
        <f t="shared" si="359"/>
        <v>0</v>
      </c>
      <c r="AT154" s="13">
        <f t="shared" si="360"/>
        <v>20</v>
      </c>
      <c r="AU154" s="217">
        <v>1.132638888888889</v>
      </c>
      <c r="AV154" s="12">
        <f t="shared" si="361"/>
        <v>5.6250000000000133E-2</v>
      </c>
      <c r="AW154" s="13">
        <f t="shared" si="362"/>
        <v>1</v>
      </c>
      <c r="AX154" s="13">
        <f t="shared" si="363"/>
        <v>21</v>
      </c>
      <c r="AY154" s="217">
        <v>1.2138888888888888</v>
      </c>
      <c r="AZ154" s="12">
        <f t="shared" si="364"/>
        <v>8.1249999999999822E-2</v>
      </c>
      <c r="BA154" s="90">
        <f t="shared" si="365"/>
        <v>1</v>
      </c>
      <c r="BB154" s="90">
        <f t="shared" si="366"/>
        <v>57</v>
      </c>
      <c r="BC154" s="217">
        <v>1.2138888888888888</v>
      </c>
      <c r="BD154" s="217">
        <v>1.2138888888888888</v>
      </c>
      <c r="BE154" s="12">
        <f t="shared" si="367"/>
        <v>0</v>
      </c>
      <c r="BF154" s="13">
        <f t="shared" si="368"/>
        <v>0</v>
      </c>
      <c r="BG154" s="13">
        <f t="shared" si="369"/>
        <v>0</v>
      </c>
      <c r="BH154" s="217">
        <v>0</v>
      </c>
      <c r="BI154" s="217">
        <v>0</v>
      </c>
      <c r="BJ154" s="220"/>
      <c r="BK154" s="69">
        <f t="shared" si="334"/>
        <v>0</v>
      </c>
      <c r="BL154" s="13">
        <f t="shared" si="319"/>
        <v>0</v>
      </c>
      <c r="BM154" s="13">
        <f t="shared" si="320"/>
        <v>0</v>
      </c>
      <c r="BN154" s="217">
        <v>1.2208333333333334</v>
      </c>
      <c r="BO154" s="12">
        <f t="shared" si="370"/>
        <v>6.9444444444446418E-3</v>
      </c>
      <c r="BP154" s="90">
        <f t="shared" si="371"/>
        <v>0</v>
      </c>
      <c r="BQ154" s="90">
        <f t="shared" si="372"/>
        <v>10</v>
      </c>
      <c r="BR154" s="217">
        <v>1.2256944444444444</v>
      </c>
      <c r="BS154" s="12">
        <f t="shared" si="373"/>
        <v>4.8611111111109828E-3</v>
      </c>
      <c r="BT154" s="90">
        <f t="shared" si="374"/>
        <v>0</v>
      </c>
      <c r="BU154" s="90">
        <f t="shared" si="375"/>
        <v>7</v>
      </c>
      <c r="BV154" s="217">
        <v>1.2256944444444444</v>
      </c>
      <c r="BW154" s="217">
        <v>1.2465277777777779</v>
      </c>
      <c r="BX154" s="12">
        <f t="shared" si="376"/>
        <v>2.0833333333333481E-2</v>
      </c>
      <c r="BY154" s="13">
        <f t="shared" si="377"/>
        <v>0</v>
      </c>
      <c r="BZ154" s="13">
        <f t="shared" si="378"/>
        <v>30</v>
      </c>
      <c r="CA154" s="12">
        <f t="shared" si="379"/>
        <v>0.38888888888888906</v>
      </c>
      <c r="CB154" s="13">
        <f t="shared" si="380"/>
        <v>9</v>
      </c>
      <c r="CC154" s="13">
        <f t="shared" si="381"/>
        <v>20</v>
      </c>
      <c r="CD154" s="12">
        <f t="shared" si="333"/>
        <v>4.6527777777777724E-2</v>
      </c>
      <c r="CE154" s="13">
        <f t="shared" si="382"/>
        <v>1</v>
      </c>
      <c r="CF154" s="13">
        <f t="shared" si="383"/>
        <v>7</v>
      </c>
      <c r="CG154" s="12">
        <f t="shared" si="408"/>
        <v>3.4722222222222099E-2</v>
      </c>
      <c r="CH154" s="13">
        <f t="shared" si="384"/>
        <v>0</v>
      </c>
      <c r="CI154" s="13">
        <f t="shared" si="385"/>
        <v>50</v>
      </c>
      <c r="CJ154" s="12">
        <f t="shared" si="409"/>
        <v>8.1249999999999822E-2</v>
      </c>
      <c r="CK154" s="13">
        <f t="shared" si="386"/>
        <v>1</v>
      </c>
      <c r="CL154" s="13">
        <f t="shared" si="387"/>
        <v>57</v>
      </c>
      <c r="CM154" s="69">
        <f t="shared" si="335"/>
        <v>0</v>
      </c>
      <c r="CN154" s="70">
        <f t="shared" si="336"/>
        <v>0</v>
      </c>
      <c r="CO154" s="13">
        <f t="shared" si="337"/>
        <v>0</v>
      </c>
      <c r="CP154" s="12">
        <f t="shared" si="388"/>
        <v>8.1249999999999822E-2</v>
      </c>
      <c r="CQ154" s="13">
        <f t="shared" si="389"/>
        <v>1</v>
      </c>
      <c r="CR154" s="13">
        <f t="shared" si="390"/>
        <v>57</v>
      </c>
      <c r="CS154" s="217"/>
      <c r="CT154" s="13">
        <f t="shared" si="391"/>
        <v>0</v>
      </c>
      <c r="CU154" s="13">
        <f t="shared" si="392"/>
        <v>0</v>
      </c>
      <c r="CV154" s="217"/>
      <c r="CW154" s="13">
        <f t="shared" si="393"/>
        <v>0</v>
      </c>
      <c r="CX154" s="13">
        <f t="shared" si="394"/>
        <v>0</v>
      </c>
      <c r="CY154" s="217"/>
      <c r="CZ154" s="13">
        <f t="shared" si="395"/>
        <v>0</v>
      </c>
      <c r="DA154" s="13">
        <f t="shared" si="396"/>
        <v>0</v>
      </c>
      <c r="DB154" s="217"/>
      <c r="DC154" s="13">
        <f t="shared" si="397"/>
        <v>0</v>
      </c>
      <c r="DD154" s="13">
        <f t="shared" si="398"/>
        <v>0</v>
      </c>
      <c r="DE154" s="217"/>
      <c r="DF154" s="13">
        <f t="shared" si="399"/>
        <v>0</v>
      </c>
      <c r="DG154" s="13">
        <f t="shared" si="400"/>
        <v>0</v>
      </c>
      <c r="DH154" s="217"/>
      <c r="DI154" s="13">
        <f t="shared" si="401"/>
        <v>0</v>
      </c>
      <c r="DJ154" s="13">
        <f t="shared" si="402"/>
        <v>0</v>
      </c>
      <c r="DK154" s="217"/>
      <c r="DL154" s="35">
        <f t="shared" si="403"/>
        <v>0</v>
      </c>
      <c r="DM154" s="61">
        <f t="shared" si="404"/>
        <v>0</v>
      </c>
      <c r="DN154" s="66">
        <f t="shared" si="314"/>
        <v>534395.48000000021</v>
      </c>
      <c r="DO154" s="74">
        <f t="shared" si="410"/>
        <v>8692</v>
      </c>
      <c r="DP154" s="66">
        <f t="shared" si="412"/>
        <v>61.591186440677966</v>
      </c>
      <c r="DQ154" s="63">
        <f t="shared" si="338"/>
        <v>61.481302346985757</v>
      </c>
      <c r="DR154" s="66" t="e">
        <f t="shared" si="318"/>
        <v>#NUM!</v>
      </c>
      <c r="DS154" s="96" t="e">
        <f t="shared" si="315"/>
        <v>#NUM!</v>
      </c>
      <c r="DT154" s="66" t="e">
        <f t="shared" si="316"/>
        <v>#NUM!</v>
      </c>
      <c r="DU154" s="66" t="e">
        <f t="shared" si="317"/>
        <v>#NUM!</v>
      </c>
      <c r="DV154" s="421"/>
      <c r="DW154" s="66">
        <f t="shared" si="411"/>
        <v>0</v>
      </c>
      <c r="DX154" s="66"/>
      <c r="DY154" s="66">
        <f t="shared" si="406"/>
        <v>0</v>
      </c>
      <c r="DZ154" s="66">
        <f t="shared" si="405"/>
        <v>0</v>
      </c>
      <c r="EA154" s="66"/>
      <c r="EB154" s="66">
        <f t="shared" si="407"/>
        <v>0</v>
      </c>
      <c r="EC154" s="12"/>
      <c r="ED154" s="12"/>
      <c r="EE154" s="12"/>
      <c r="EF154" s="12"/>
      <c r="EG154" s="12"/>
      <c r="EH154" s="12"/>
      <c r="EI154" s="12"/>
      <c r="EJ154" s="12"/>
      <c r="EK154" s="12"/>
      <c r="EL154" s="12"/>
      <c r="EM154" s="12"/>
      <c r="EN154" s="66"/>
      <c r="EO154" s="66"/>
      <c r="EP154" s="66"/>
      <c r="EQ154" s="66"/>
      <c r="ER154" s="66"/>
      <c r="ES154" s="66"/>
      <c r="ET154" s="66"/>
      <c r="EU154" s="66"/>
      <c r="EV154" s="66"/>
      <c r="EW154" s="66"/>
      <c r="EX154" s="66"/>
      <c r="EY154" s="66"/>
      <c r="EZ154" s="66"/>
      <c r="FA154" s="66"/>
      <c r="FB154" s="66"/>
      <c r="FC154" s="66"/>
      <c r="FD154" s="66"/>
      <c r="FE154" s="62"/>
      <c r="FF154" s="62"/>
      <c r="FG154" s="62"/>
      <c r="FH154" s="62"/>
      <c r="FI154" s="62"/>
    </row>
    <row r="155" spans="1:165" s="221" customFormat="1">
      <c r="A155" s="175">
        <v>154</v>
      </c>
      <c r="B155" s="212">
        <v>40</v>
      </c>
      <c r="C155" s="213">
        <v>40766</v>
      </c>
      <c r="D155" s="214">
        <f t="shared" si="339"/>
        <v>8</v>
      </c>
      <c r="E155" s="215" t="s">
        <v>171</v>
      </c>
      <c r="F155" s="212">
        <v>7</v>
      </c>
      <c r="G155" s="216" t="s">
        <v>325</v>
      </c>
      <c r="H155" s="216" t="s">
        <v>430</v>
      </c>
      <c r="I155" s="216" t="s">
        <v>385</v>
      </c>
      <c r="J155" s="217">
        <v>8.3333333333333329E-2</v>
      </c>
      <c r="K155" s="218">
        <v>3649.84</v>
      </c>
      <c r="L155" s="216" t="s">
        <v>34</v>
      </c>
      <c r="M155" s="212">
        <v>59</v>
      </c>
      <c r="N155" s="212">
        <v>0</v>
      </c>
      <c r="O155" s="216"/>
      <c r="P155" s="217">
        <v>8.3333333333333329E-2</v>
      </c>
      <c r="Q155" s="217">
        <v>8.3333333333333329E-2</v>
      </c>
      <c r="R155" s="12">
        <f t="shared" si="340"/>
        <v>0</v>
      </c>
      <c r="S155" s="13">
        <f t="shared" si="341"/>
        <v>0</v>
      </c>
      <c r="T155" s="13">
        <f t="shared" si="342"/>
        <v>0</v>
      </c>
      <c r="U155" s="217">
        <v>0.13194444444444445</v>
      </c>
      <c r="V155" s="12">
        <f t="shared" si="343"/>
        <v>4.8611111111111119E-2</v>
      </c>
      <c r="W155" s="13">
        <f t="shared" si="344"/>
        <v>1</v>
      </c>
      <c r="X155" s="13">
        <f t="shared" si="345"/>
        <v>10</v>
      </c>
      <c r="Y155" s="217">
        <v>0.14583333333333334</v>
      </c>
      <c r="Z155" s="12">
        <f t="shared" si="346"/>
        <v>1.3888888888888895E-2</v>
      </c>
      <c r="AA155" s="13">
        <f t="shared" si="347"/>
        <v>0</v>
      </c>
      <c r="AB155" s="13">
        <f t="shared" si="348"/>
        <v>20</v>
      </c>
      <c r="AC155" s="217">
        <v>0.16666666666666666</v>
      </c>
      <c r="AD155" s="12">
        <f t="shared" si="349"/>
        <v>2.0833333333333315E-2</v>
      </c>
      <c r="AE155" s="13">
        <f t="shared" si="350"/>
        <v>0</v>
      </c>
      <c r="AF155" s="13">
        <f t="shared" si="351"/>
        <v>30</v>
      </c>
      <c r="AG155" s="217">
        <v>0.17013888888888887</v>
      </c>
      <c r="AH155" s="217">
        <v>0.21180555555555555</v>
      </c>
      <c r="AI155" s="12">
        <f t="shared" si="352"/>
        <v>4.1666666666666685E-2</v>
      </c>
      <c r="AJ155" s="90">
        <f t="shared" si="353"/>
        <v>1</v>
      </c>
      <c r="AK155" s="90">
        <f t="shared" si="354"/>
        <v>0</v>
      </c>
      <c r="AL155" s="217">
        <v>0.17013888888888887</v>
      </c>
      <c r="AM155" s="217">
        <v>0.21180555555555555</v>
      </c>
      <c r="AN155" s="12">
        <f t="shared" si="355"/>
        <v>4.1666666666666685E-2</v>
      </c>
      <c r="AO155" s="13">
        <f t="shared" si="356"/>
        <v>1</v>
      </c>
      <c r="AP155" s="13">
        <f t="shared" si="357"/>
        <v>0</v>
      </c>
      <c r="AQ155" s="217">
        <v>0.21666666666666667</v>
      </c>
      <c r="AR155" s="12">
        <f t="shared" si="358"/>
        <v>4.8611111111111216E-3</v>
      </c>
      <c r="AS155" s="90">
        <f t="shared" si="359"/>
        <v>0</v>
      </c>
      <c r="AT155" s="13">
        <f t="shared" si="360"/>
        <v>7</v>
      </c>
      <c r="AU155" s="217">
        <v>0.26180555555555557</v>
      </c>
      <c r="AV155" s="12">
        <f t="shared" si="361"/>
        <v>4.5138888888888895E-2</v>
      </c>
      <c r="AW155" s="13">
        <f t="shared" si="362"/>
        <v>1</v>
      </c>
      <c r="AX155" s="13">
        <f t="shared" si="363"/>
        <v>5</v>
      </c>
      <c r="AY155" s="217">
        <v>0.3527777777777778</v>
      </c>
      <c r="AZ155" s="12">
        <f t="shared" si="364"/>
        <v>9.0972222222222232E-2</v>
      </c>
      <c r="BA155" s="90">
        <f t="shared" si="365"/>
        <v>2</v>
      </c>
      <c r="BB155" s="90">
        <f t="shared" si="366"/>
        <v>11</v>
      </c>
      <c r="BC155" s="217">
        <v>0.3527777777777778</v>
      </c>
      <c r="BD155" s="217">
        <v>0.3527777777777778</v>
      </c>
      <c r="BE155" s="12">
        <f t="shared" si="367"/>
        <v>0</v>
      </c>
      <c r="BF155" s="13">
        <f t="shared" si="368"/>
        <v>0</v>
      </c>
      <c r="BG155" s="13">
        <f t="shared" si="369"/>
        <v>0</v>
      </c>
      <c r="BH155" s="217">
        <v>0</v>
      </c>
      <c r="BI155" s="217">
        <v>0</v>
      </c>
      <c r="BJ155" s="220"/>
      <c r="BK155" s="69">
        <f t="shared" si="334"/>
        <v>0</v>
      </c>
      <c r="BL155" s="13">
        <f t="shared" si="319"/>
        <v>0</v>
      </c>
      <c r="BM155" s="13">
        <f t="shared" si="320"/>
        <v>0</v>
      </c>
      <c r="BN155" s="217">
        <v>0.35972222222222222</v>
      </c>
      <c r="BO155" s="12">
        <f t="shared" si="370"/>
        <v>6.9444444444444198E-3</v>
      </c>
      <c r="BP155" s="90">
        <f t="shared" si="371"/>
        <v>0</v>
      </c>
      <c r="BQ155" s="90">
        <f t="shared" si="372"/>
        <v>10</v>
      </c>
      <c r="BR155" s="217">
        <v>0.36458333333333331</v>
      </c>
      <c r="BS155" s="12">
        <f t="shared" si="373"/>
        <v>4.8611111111110938E-3</v>
      </c>
      <c r="BT155" s="90">
        <f t="shared" si="374"/>
        <v>0</v>
      </c>
      <c r="BU155" s="90">
        <f t="shared" si="375"/>
        <v>7</v>
      </c>
      <c r="BV155" s="217">
        <v>0.36458333333333331</v>
      </c>
      <c r="BW155" s="217">
        <v>0.375</v>
      </c>
      <c r="BX155" s="12">
        <f t="shared" si="376"/>
        <v>1.0416666666666685E-2</v>
      </c>
      <c r="BY155" s="13">
        <f t="shared" si="377"/>
        <v>0</v>
      </c>
      <c r="BZ155" s="13">
        <f t="shared" si="378"/>
        <v>15</v>
      </c>
      <c r="CA155" s="12">
        <f t="shared" si="379"/>
        <v>0.29166666666666669</v>
      </c>
      <c r="CB155" s="13">
        <f t="shared" si="380"/>
        <v>7</v>
      </c>
      <c r="CC155" s="13">
        <f t="shared" si="381"/>
        <v>0</v>
      </c>
      <c r="CD155" s="12">
        <f t="shared" si="333"/>
        <v>3.749999999999995E-2</v>
      </c>
      <c r="CE155" s="13">
        <f t="shared" si="382"/>
        <v>0</v>
      </c>
      <c r="CF155" s="13">
        <f t="shared" si="383"/>
        <v>54</v>
      </c>
      <c r="CG155" s="12">
        <f t="shared" si="408"/>
        <v>4.1666666666666685E-2</v>
      </c>
      <c r="CH155" s="13">
        <f t="shared" si="384"/>
        <v>1</v>
      </c>
      <c r="CI155" s="13">
        <f t="shared" si="385"/>
        <v>0</v>
      </c>
      <c r="CJ155" s="12">
        <f t="shared" si="409"/>
        <v>9.0972222222222232E-2</v>
      </c>
      <c r="CK155" s="13">
        <f t="shared" si="386"/>
        <v>2</v>
      </c>
      <c r="CL155" s="13">
        <f t="shared" si="387"/>
        <v>11</v>
      </c>
      <c r="CM155" s="69">
        <f t="shared" si="335"/>
        <v>0</v>
      </c>
      <c r="CN155" s="70">
        <f t="shared" si="336"/>
        <v>0</v>
      </c>
      <c r="CO155" s="13">
        <f t="shared" si="337"/>
        <v>0</v>
      </c>
      <c r="CP155" s="12">
        <f t="shared" si="388"/>
        <v>9.0972222222222232E-2</v>
      </c>
      <c r="CQ155" s="13">
        <f t="shared" si="389"/>
        <v>2</v>
      </c>
      <c r="CR155" s="13">
        <f t="shared" si="390"/>
        <v>11</v>
      </c>
      <c r="CS155" s="217"/>
      <c r="CT155" s="13">
        <f t="shared" si="391"/>
        <v>0</v>
      </c>
      <c r="CU155" s="13">
        <f t="shared" si="392"/>
        <v>0</v>
      </c>
      <c r="CV155" s="217"/>
      <c r="CW155" s="13">
        <f t="shared" si="393"/>
        <v>0</v>
      </c>
      <c r="CX155" s="13">
        <f t="shared" si="394"/>
        <v>0</v>
      </c>
      <c r="CY155" s="217"/>
      <c r="CZ155" s="13">
        <f t="shared" si="395"/>
        <v>0</v>
      </c>
      <c r="DA155" s="13">
        <f t="shared" si="396"/>
        <v>0</v>
      </c>
      <c r="DB155" s="217"/>
      <c r="DC155" s="13">
        <f t="shared" si="397"/>
        <v>0</v>
      </c>
      <c r="DD155" s="13">
        <f t="shared" si="398"/>
        <v>0</v>
      </c>
      <c r="DE155" s="217"/>
      <c r="DF155" s="13">
        <f t="shared" si="399"/>
        <v>0</v>
      </c>
      <c r="DG155" s="13">
        <f t="shared" si="400"/>
        <v>0</v>
      </c>
      <c r="DH155" s="217"/>
      <c r="DI155" s="13">
        <f t="shared" si="401"/>
        <v>0</v>
      </c>
      <c r="DJ155" s="13">
        <f t="shared" si="402"/>
        <v>0</v>
      </c>
      <c r="DK155" s="217"/>
      <c r="DL155" s="35">
        <f t="shared" si="403"/>
        <v>0</v>
      </c>
      <c r="DM155" s="61">
        <f t="shared" si="404"/>
        <v>0</v>
      </c>
      <c r="DN155" s="66">
        <f t="shared" si="314"/>
        <v>538045.32000000018</v>
      </c>
      <c r="DO155" s="74">
        <f t="shared" si="410"/>
        <v>8742</v>
      </c>
      <c r="DP155" s="66">
        <f t="shared" si="412"/>
        <v>61.86169491525424</v>
      </c>
      <c r="DQ155" s="63">
        <f t="shared" si="338"/>
        <v>61.547165408373388</v>
      </c>
      <c r="DR155" s="66" t="e">
        <f t="shared" si="318"/>
        <v>#NUM!</v>
      </c>
      <c r="DS155" s="96" t="e">
        <f t="shared" si="315"/>
        <v>#NUM!</v>
      </c>
      <c r="DT155" s="66" t="e">
        <f t="shared" si="316"/>
        <v>#NUM!</v>
      </c>
      <c r="DU155" s="66" t="e">
        <f t="shared" si="317"/>
        <v>#NUM!</v>
      </c>
      <c r="DV155" s="421"/>
      <c r="DW155" s="66">
        <f t="shared" si="411"/>
        <v>0</v>
      </c>
      <c r="DX155" s="66"/>
      <c r="DY155" s="66">
        <f t="shared" si="406"/>
        <v>0</v>
      </c>
      <c r="DZ155" s="66">
        <f t="shared" si="405"/>
        <v>0</v>
      </c>
      <c r="EA155" s="66"/>
      <c r="EB155" s="66">
        <f t="shared" si="407"/>
        <v>0</v>
      </c>
      <c r="EC155" s="12"/>
      <c r="ED155" s="12"/>
      <c r="EE155" s="12"/>
      <c r="EF155" s="12"/>
      <c r="EG155" s="12"/>
      <c r="EH155" s="12"/>
      <c r="EI155" s="12"/>
      <c r="EJ155" s="12"/>
      <c r="EK155" s="12"/>
      <c r="EL155" s="12"/>
      <c r="EM155" s="12"/>
      <c r="EN155" s="66"/>
      <c r="EO155" s="66"/>
      <c r="EP155" s="66"/>
      <c r="EQ155" s="66"/>
      <c r="ER155" s="66"/>
      <c r="ES155" s="66"/>
      <c r="ET155" s="66"/>
      <c r="EU155" s="66"/>
      <c r="EV155" s="66"/>
      <c r="EW155" s="66"/>
      <c r="EX155" s="66"/>
      <c r="EY155" s="66"/>
      <c r="EZ155" s="66"/>
      <c r="FA155" s="66"/>
      <c r="FB155" s="66"/>
      <c r="FC155" s="66"/>
      <c r="FD155" s="66"/>
      <c r="FE155" s="62"/>
      <c r="FF155" s="62"/>
      <c r="FG155" s="62"/>
      <c r="FH155" s="62"/>
      <c r="FI155" s="62"/>
    </row>
    <row r="156" spans="1:165" s="221" customFormat="1" ht="30">
      <c r="A156" s="175">
        <v>155</v>
      </c>
      <c r="B156" s="212">
        <v>41</v>
      </c>
      <c r="C156" s="213">
        <v>40766</v>
      </c>
      <c r="D156" s="214">
        <f t="shared" si="339"/>
        <v>8</v>
      </c>
      <c r="E156" s="215" t="s">
        <v>39</v>
      </c>
      <c r="F156" s="212">
        <v>21</v>
      </c>
      <c r="G156" s="216" t="s">
        <v>38</v>
      </c>
      <c r="H156" s="216" t="s">
        <v>448</v>
      </c>
      <c r="I156" s="216" t="s">
        <v>449</v>
      </c>
      <c r="J156" s="217">
        <v>0.31944444444444448</v>
      </c>
      <c r="K156" s="218">
        <v>3101.03</v>
      </c>
      <c r="L156" s="216" t="s">
        <v>34</v>
      </c>
      <c r="M156" s="212">
        <v>50</v>
      </c>
      <c r="N156" s="212">
        <v>8</v>
      </c>
      <c r="O156" s="216"/>
      <c r="P156" s="217">
        <v>0.31944444444444448</v>
      </c>
      <c r="Q156" s="217">
        <v>0.31944444444444448</v>
      </c>
      <c r="R156" s="12">
        <f t="shared" si="340"/>
        <v>0</v>
      </c>
      <c r="S156" s="13">
        <f t="shared" si="341"/>
        <v>0</v>
      </c>
      <c r="T156" s="13">
        <f t="shared" si="342"/>
        <v>0</v>
      </c>
      <c r="U156" s="217">
        <v>0.3298611111111111</v>
      </c>
      <c r="V156" s="12">
        <f t="shared" si="343"/>
        <v>1.041666666666663E-2</v>
      </c>
      <c r="W156" s="13">
        <f t="shared" si="344"/>
        <v>0</v>
      </c>
      <c r="X156" s="13">
        <f t="shared" si="345"/>
        <v>15</v>
      </c>
      <c r="Y156" s="217">
        <v>0.33333333333333331</v>
      </c>
      <c r="Z156" s="12">
        <f t="shared" si="346"/>
        <v>3.4722222222222099E-3</v>
      </c>
      <c r="AA156" s="13">
        <f t="shared" si="347"/>
        <v>0</v>
      </c>
      <c r="AB156" s="13">
        <f t="shared" si="348"/>
        <v>5</v>
      </c>
      <c r="AC156" s="217">
        <v>0.34861111111111115</v>
      </c>
      <c r="AD156" s="12">
        <f t="shared" si="349"/>
        <v>1.5277777777777835E-2</v>
      </c>
      <c r="AE156" s="13">
        <f t="shared" si="350"/>
        <v>0</v>
      </c>
      <c r="AF156" s="13">
        <f t="shared" si="351"/>
        <v>22</v>
      </c>
      <c r="AG156" s="217">
        <v>0.34861111111111115</v>
      </c>
      <c r="AH156" s="217">
        <v>0.40625</v>
      </c>
      <c r="AI156" s="12">
        <f t="shared" si="352"/>
        <v>5.7638888888888851E-2</v>
      </c>
      <c r="AJ156" s="90">
        <f t="shared" si="353"/>
        <v>1</v>
      </c>
      <c r="AK156" s="90">
        <f t="shared" si="354"/>
        <v>23</v>
      </c>
      <c r="AL156" s="217">
        <v>0.34861111111111115</v>
      </c>
      <c r="AM156" s="217">
        <v>0.40625</v>
      </c>
      <c r="AN156" s="12">
        <f t="shared" si="355"/>
        <v>5.7638888888888851E-2</v>
      </c>
      <c r="AO156" s="13">
        <f t="shared" si="356"/>
        <v>1</v>
      </c>
      <c r="AP156" s="13">
        <f t="shared" si="357"/>
        <v>23</v>
      </c>
      <c r="AQ156" s="217">
        <v>0.4152777777777778</v>
      </c>
      <c r="AR156" s="12">
        <f t="shared" si="358"/>
        <v>9.0277777777778012E-3</v>
      </c>
      <c r="AS156" s="90">
        <f t="shared" si="359"/>
        <v>0</v>
      </c>
      <c r="AT156" s="13">
        <f t="shared" si="360"/>
        <v>13</v>
      </c>
      <c r="AU156" s="217">
        <v>0.41875000000000001</v>
      </c>
      <c r="AV156" s="12">
        <f t="shared" si="361"/>
        <v>3.4722222222222099E-3</v>
      </c>
      <c r="AW156" s="13">
        <f t="shared" si="362"/>
        <v>0</v>
      </c>
      <c r="AX156" s="13">
        <f t="shared" si="363"/>
        <v>5</v>
      </c>
      <c r="AY156" s="217">
        <v>0.50416666666666665</v>
      </c>
      <c r="AZ156" s="12">
        <f t="shared" si="364"/>
        <v>8.5416666666666641E-2</v>
      </c>
      <c r="BA156" s="90">
        <f t="shared" si="365"/>
        <v>2</v>
      </c>
      <c r="BB156" s="90">
        <f t="shared" si="366"/>
        <v>3</v>
      </c>
      <c r="BC156" s="217">
        <v>0.50416666666666665</v>
      </c>
      <c r="BD156" s="217">
        <v>0.50416666666666665</v>
      </c>
      <c r="BE156" s="12">
        <f t="shared" si="367"/>
        <v>0</v>
      </c>
      <c r="BF156" s="13">
        <f t="shared" si="368"/>
        <v>0</v>
      </c>
      <c r="BG156" s="13">
        <f t="shared" si="369"/>
        <v>0</v>
      </c>
      <c r="BH156" s="217">
        <v>0</v>
      </c>
      <c r="BI156" s="217">
        <v>0</v>
      </c>
      <c r="BJ156" s="220"/>
      <c r="BK156" s="69">
        <f t="shared" si="334"/>
        <v>0</v>
      </c>
      <c r="BL156" s="13">
        <f t="shared" si="319"/>
        <v>0</v>
      </c>
      <c r="BM156" s="13">
        <f t="shared" si="320"/>
        <v>0</v>
      </c>
      <c r="BN156" s="217">
        <v>0.51041666666666663</v>
      </c>
      <c r="BO156" s="12">
        <f t="shared" si="370"/>
        <v>6.2499999999999778E-3</v>
      </c>
      <c r="BP156" s="90">
        <f t="shared" si="371"/>
        <v>0</v>
      </c>
      <c r="BQ156" s="90">
        <f t="shared" si="372"/>
        <v>9</v>
      </c>
      <c r="BR156" s="217">
        <v>0.51736111111111105</v>
      </c>
      <c r="BS156" s="12">
        <f t="shared" si="373"/>
        <v>6.9444444444444198E-3</v>
      </c>
      <c r="BT156" s="90">
        <f t="shared" si="374"/>
        <v>0</v>
      </c>
      <c r="BU156" s="90">
        <f t="shared" si="375"/>
        <v>10</v>
      </c>
      <c r="BV156" s="217">
        <v>0.51736111111111105</v>
      </c>
      <c r="BW156" s="217">
        <v>0.52430555555555558</v>
      </c>
      <c r="BX156" s="12">
        <f t="shared" si="376"/>
        <v>6.9444444444445308E-3</v>
      </c>
      <c r="BY156" s="13">
        <f t="shared" si="377"/>
        <v>0</v>
      </c>
      <c r="BZ156" s="13">
        <f t="shared" si="378"/>
        <v>10</v>
      </c>
      <c r="CA156" s="12">
        <f t="shared" si="379"/>
        <v>0.2048611111111111</v>
      </c>
      <c r="CB156" s="13">
        <f t="shared" si="380"/>
        <v>4</v>
      </c>
      <c r="CC156" s="13">
        <f t="shared" si="381"/>
        <v>55</v>
      </c>
      <c r="CD156" s="12">
        <f t="shared" si="333"/>
        <v>3.7500000000000033E-2</v>
      </c>
      <c r="CE156" s="13">
        <f t="shared" si="382"/>
        <v>0</v>
      </c>
      <c r="CF156" s="13">
        <f t="shared" si="383"/>
        <v>54</v>
      </c>
      <c r="CG156" s="12">
        <f t="shared" si="408"/>
        <v>5.7638888888888851E-2</v>
      </c>
      <c r="CH156" s="13">
        <f t="shared" si="384"/>
        <v>1</v>
      </c>
      <c r="CI156" s="13">
        <f t="shared" si="385"/>
        <v>23</v>
      </c>
      <c r="CJ156" s="12">
        <f t="shared" si="409"/>
        <v>8.5416666666666641E-2</v>
      </c>
      <c r="CK156" s="13">
        <f t="shared" si="386"/>
        <v>2</v>
      </c>
      <c r="CL156" s="13">
        <f t="shared" si="387"/>
        <v>3</v>
      </c>
      <c r="CM156" s="69">
        <f t="shared" si="335"/>
        <v>0</v>
      </c>
      <c r="CN156" s="70">
        <f t="shared" si="336"/>
        <v>0</v>
      </c>
      <c r="CO156" s="13">
        <f t="shared" si="337"/>
        <v>0</v>
      </c>
      <c r="CP156" s="12">
        <f t="shared" si="388"/>
        <v>8.5416666666666641E-2</v>
      </c>
      <c r="CQ156" s="13">
        <f t="shared" si="389"/>
        <v>2</v>
      </c>
      <c r="CR156" s="13">
        <f t="shared" si="390"/>
        <v>3</v>
      </c>
      <c r="CS156" s="217"/>
      <c r="CT156" s="13">
        <f t="shared" si="391"/>
        <v>0</v>
      </c>
      <c r="CU156" s="13">
        <f t="shared" si="392"/>
        <v>0</v>
      </c>
      <c r="CV156" s="217"/>
      <c r="CW156" s="13">
        <f t="shared" si="393"/>
        <v>0</v>
      </c>
      <c r="CX156" s="13">
        <f t="shared" si="394"/>
        <v>0</v>
      </c>
      <c r="CY156" s="217"/>
      <c r="CZ156" s="13">
        <f t="shared" si="395"/>
        <v>0</v>
      </c>
      <c r="DA156" s="13">
        <f t="shared" si="396"/>
        <v>0</v>
      </c>
      <c r="DB156" s="217"/>
      <c r="DC156" s="13">
        <f t="shared" si="397"/>
        <v>0</v>
      </c>
      <c r="DD156" s="13">
        <f t="shared" si="398"/>
        <v>0</v>
      </c>
      <c r="DE156" s="217"/>
      <c r="DF156" s="13">
        <f t="shared" si="399"/>
        <v>0</v>
      </c>
      <c r="DG156" s="13">
        <f t="shared" si="400"/>
        <v>0</v>
      </c>
      <c r="DH156" s="217"/>
      <c r="DI156" s="13">
        <f t="shared" si="401"/>
        <v>0</v>
      </c>
      <c r="DJ156" s="13">
        <f t="shared" si="402"/>
        <v>0</v>
      </c>
      <c r="DK156" s="217"/>
      <c r="DL156" s="35">
        <f t="shared" si="403"/>
        <v>0</v>
      </c>
      <c r="DM156" s="61">
        <f t="shared" si="404"/>
        <v>0</v>
      </c>
      <c r="DN156" s="66">
        <f t="shared" si="314"/>
        <v>541146.35000000021</v>
      </c>
      <c r="DO156" s="74">
        <f t="shared" si="410"/>
        <v>8783</v>
      </c>
      <c r="DP156" s="66">
        <f t="shared" si="412"/>
        <v>62.020600000000002</v>
      </c>
      <c r="DQ156" s="63">
        <f t="shared" si="338"/>
        <v>61.612928384378939</v>
      </c>
      <c r="DR156" s="66" t="e">
        <f t="shared" si="318"/>
        <v>#NUM!</v>
      </c>
      <c r="DS156" s="96" t="e">
        <f t="shared" si="315"/>
        <v>#NUM!</v>
      </c>
      <c r="DT156" s="66" t="e">
        <f t="shared" si="316"/>
        <v>#NUM!</v>
      </c>
      <c r="DU156" s="66" t="e">
        <f t="shared" si="317"/>
        <v>#NUM!</v>
      </c>
      <c r="DV156" s="421"/>
      <c r="DW156" s="66">
        <f t="shared" si="411"/>
        <v>0</v>
      </c>
      <c r="DX156" s="66"/>
      <c r="DY156" s="66">
        <f t="shared" si="406"/>
        <v>0</v>
      </c>
      <c r="DZ156" s="66">
        <f t="shared" si="405"/>
        <v>0</v>
      </c>
      <c r="EA156" s="66"/>
      <c r="EB156" s="66">
        <f t="shared" si="407"/>
        <v>0</v>
      </c>
      <c r="EC156" s="12"/>
      <c r="ED156" s="12"/>
      <c r="EE156" s="12"/>
      <c r="EF156" s="12"/>
      <c r="EG156" s="12"/>
      <c r="EH156" s="12"/>
      <c r="EI156" s="12"/>
      <c r="EJ156" s="12"/>
      <c r="EK156" s="12"/>
      <c r="EL156" s="12"/>
      <c r="EM156" s="12"/>
      <c r="EN156" s="66"/>
      <c r="EO156" s="66"/>
      <c r="EP156" s="66"/>
      <c r="EQ156" s="66"/>
      <c r="ER156" s="66"/>
      <c r="ES156" s="66"/>
      <c r="ET156" s="66"/>
      <c r="EU156" s="66"/>
      <c r="EV156" s="66"/>
      <c r="EW156" s="66"/>
      <c r="EX156" s="66"/>
      <c r="EY156" s="66"/>
      <c r="EZ156" s="66"/>
      <c r="FA156" s="66"/>
      <c r="FB156" s="66"/>
      <c r="FC156" s="66"/>
      <c r="FD156" s="66"/>
      <c r="FE156" s="62"/>
      <c r="FF156" s="62"/>
      <c r="FG156" s="62"/>
      <c r="FH156" s="62"/>
      <c r="FI156" s="62"/>
    </row>
    <row r="157" spans="1:165" s="221" customFormat="1">
      <c r="A157" s="199">
        <v>156</v>
      </c>
      <c r="B157" s="212">
        <v>42</v>
      </c>
      <c r="C157" s="213">
        <v>40766</v>
      </c>
      <c r="D157" s="214">
        <f t="shared" si="339"/>
        <v>8</v>
      </c>
      <c r="E157" s="215" t="s">
        <v>392</v>
      </c>
      <c r="F157" s="212">
        <v>3</v>
      </c>
      <c r="G157" s="216" t="s">
        <v>393</v>
      </c>
      <c r="H157" s="216" t="s">
        <v>394</v>
      </c>
      <c r="I157" s="216" t="s">
        <v>348</v>
      </c>
      <c r="J157" s="217">
        <v>0.51388888888888895</v>
      </c>
      <c r="K157" s="218">
        <v>2549.5300000000002</v>
      </c>
      <c r="L157" s="216" t="s">
        <v>34</v>
      </c>
      <c r="M157" s="212">
        <v>41</v>
      </c>
      <c r="N157" s="212">
        <v>0</v>
      </c>
      <c r="O157" s="216"/>
      <c r="P157" s="217">
        <v>0.51388888888888895</v>
      </c>
      <c r="Q157" s="217">
        <v>0.51388888888888895</v>
      </c>
      <c r="R157" s="12">
        <f t="shared" si="340"/>
        <v>0</v>
      </c>
      <c r="S157" s="13">
        <f t="shared" si="341"/>
        <v>0</v>
      </c>
      <c r="T157" s="13">
        <f t="shared" si="342"/>
        <v>0</v>
      </c>
      <c r="U157" s="217">
        <v>0.53472222222222221</v>
      </c>
      <c r="V157" s="12">
        <f t="shared" si="343"/>
        <v>2.0833333333333259E-2</v>
      </c>
      <c r="W157" s="13">
        <f t="shared" si="344"/>
        <v>0</v>
      </c>
      <c r="X157" s="13">
        <f t="shared" si="345"/>
        <v>30</v>
      </c>
      <c r="Y157" s="217">
        <v>0.53819444444444442</v>
      </c>
      <c r="Z157" s="12">
        <f t="shared" si="346"/>
        <v>3.4722222222222099E-3</v>
      </c>
      <c r="AA157" s="13">
        <f t="shared" si="347"/>
        <v>0</v>
      </c>
      <c r="AB157" s="13">
        <f t="shared" si="348"/>
        <v>5</v>
      </c>
      <c r="AC157" s="217">
        <v>0.54999999999999993</v>
      </c>
      <c r="AD157" s="12">
        <f t="shared" si="349"/>
        <v>1.1805555555555514E-2</v>
      </c>
      <c r="AE157" s="13">
        <f t="shared" si="350"/>
        <v>0</v>
      </c>
      <c r="AF157" s="13">
        <f t="shared" si="351"/>
        <v>17</v>
      </c>
      <c r="AG157" s="217">
        <v>0.54999999999999993</v>
      </c>
      <c r="AH157" s="217">
        <v>0.57638888888888895</v>
      </c>
      <c r="AI157" s="12">
        <f t="shared" si="352"/>
        <v>2.6388888888889017E-2</v>
      </c>
      <c r="AJ157" s="90">
        <f t="shared" si="353"/>
        <v>0</v>
      </c>
      <c r="AK157" s="90">
        <f t="shared" si="354"/>
        <v>38</v>
      </c>
      <c r="AL157" s="217">
        <v>0.54999999999999993</v>
      </c>
      <c r="AM157" s="217">
        <v>0.57638888888888895</v>
      </c>
      <c r="AN157" s="12">
        <f t="shared" si="355"/>
        <v>2.6388888888889017E-2</v>
      </c>
      <c r="AO157" s="13">
        <f t="shared" si="356"/>
        <v>0</v>
      </c>
      <c r="AP157" s="13">
        <f t="shared" si="357"/>
        <v>38</v>
      </c>
      <c r="AQ157" s="217">
        <v>0.57638888888888895</v>
      </c>
      <c r="AR157" s="12">
        <f t="shared" si="358"/>
        <v>0</v>
      </c>
      <c r="AS157" s="90">
        <f t="shared" si="359"/>
        <v>0</v>
      </c>
      <c r="AT157" s="13">
        <f t="shared" si="360"/>
        <v>0</v>
      </c>
      <c r="AU157" s="217">
        <v>0.6020833333333333</v>
      </c>
      <c r="AV157" s="12">
        <f t="shared" si="361"/>
        <v>2.5694444444444353E-2</v>
      </c>
      <c r="AW157" s="13">
        <f t="shared" si="362"/>
        <v>0</v>
      </c>
      <c r="AX157" s="13">
        <f t="shared" si="363"/>
        <v>37</v>
      </c>
      <c r="AY157" s="217">
        <v>0.7284722222222223</v>
      </c>
      <c r="AZ157" s="12">
        <f t="shared" si="364"/>
        <v>0.12638888888888899</v>
      </c>
      <c r="BA157" s="90">
        <f t="shared" si="365"/>
        <v>3</v>
      </c>
      <c r="BB157" s="90">
        <f t="shared" si="366"/>
        <v>2</v>
      </c>
      <c r="BC157" s="217">
        <v>0.7284722222222223</v>
      </c>
      <c r="BD157" s="217">
        <v>0.7284722222222223</v>
      </c>
      <c r="BE157" s="12">
        <f t="shared" si="367"/>
        <v>0</v>
      </c>
      <c r="BF157" s="13">
        <f t="shared" si="368"/>
        <v>0</v>
      </c>
      <c r="BG157" s="13">
        <f t="shared" si="369"/>
        <v>0</v>
      </c>
      <c r="BH157" s="217">
        <v>0</v>
      </c>
      <c r="BI157" s="217">
        <v>0</v>
      </c>
      <c r="BJ157" s="220"/>
      <c r="BK157" s="69">
        <f t="shared" si="334"/>
        <v>0</v>
      </c>
      <c r="BL157" s="13">
        <f t="shared" si="319"/>
        <v>0</v>
      </c>
      <c r="BM157" s="13">
        <f t="shared" si="320"/>
        <v>0</v>
      </c>
      <c r="BN157" s="217">
        <v>0.73541666666666661</v>
      </c>
      <c r="BO157" s="12">
        <f t="shared" si="370"/>
        <v>6.9444444444443088E-3</v>
      </c>
      <c r="BP157" s="90">
        <f t="shared" si="371"/>
        <v>0</v>
      </c>
      <c r="BQ157" s="90">
        <f t="shared" si="372"/>
        <v>10</v>
      </c>
      <c r="BR157" s="217">
        <v>0.7416666666666667</v>
      </c>
      <c r="BS157" s="12">
        <f t="shared" si="373"/>
        <v>6.2500000000000888E-3</v>
      </c>
      <c r="BT157" s="90">
        <f t="shared" si="374"/>
        <v>0</v>
      </c>
      <c r="BU157" s="90">
        <f t="shared" si="375"/>
        <v>9</v>
      </c>
      <c r="BV157" s="217">
        <v>0.74305555555555547</v>
      </c>
      <c r="BW157" s="217">
        <v>0.76250000000000007</v>
      </c>
      <c r="BX157" s="12">
        <f t="shared" si="376"/>
        <v>1.9444444444444597E-2</v>
      </c>
      <c r="BY157" s="13">
        <f t="shared" si="377"/>
        <v>0</v>
      </c>
      <c r="BZ157" s="13">
        <f t="shared" si="378"/>
        <v>28</v>
      </c>
      <c r="CA157" s="12">
        <f t="shared" si="379"/>
        <v>0.24861111111111112</v>
      </c>
      <c r="CB157" s="13">
        <f t="shared" si="380"/>
        <v>5</v>
      </c>
      <c r="CC157" s="13">
        <f t="shared" si="381"/>
        <v>58</v>
      </c>
      <c r="CD157" s="12">
        <f t="shared" si="333"/>
        <v>2.4999999999999911E-2</v>
      </c>
      <c r="CE157" s="13">
        <f t="shared" si="382"/>
        <v>0</v>
      </c>
      <c r="CF157" s="13">
        <f t="shared" si="383"/>
        <v>36</v>
      </c>
      <c r="CG157" s="12">
        <f t="shared" si="408"/>
        <v>2.6388888888889017E-2</v>
      </c>
      <c r="CH157" s="13">
        <f t="shared" si="384"/>
        <v>0</v>
      </c>
      <c r="CI157" s="13">
        <f t="shared" si="385"/>
        <v>38</v>
      </c>
      <c r="CJ157" s="12">
        <f t="shared" si="409"/>
        <v>0.12638888888888899</v>
      </c>
      <c r="CK157" s="13">
        <f t="shared" si="386"/>
        <v>3</v>
      </c>
      <c r="CL157" s="13">
        <f t="shared" si="387"/>
        <v>2</v>
      </c>
      <c r="CM157" s="69">
        <f t="shared" si="335"/>
        <v>0</v>
      </c>
      <c r="CN157" s="70">
        <f t="shared" si="336"/>
        <v>0</v>
      </c>
      <c r="CO157" s="13">
        <f t="shared" si="337"/>
        <v>0</v>
      </c>
      <c r="CP157" s="12">
        <f t="shared" si="388"/>
        <v>0.12638888888888899</v>
      </c>
      <c r="CQ157" s="13">
        <f t="shared" si="389"/>
        <v>3</v>
      </c>
      <c r="CR157" s="13">
        <f t="shared" si="390"/>
        <v>2</v>
      </c>
      <c r="CS157" s="217"/>
      <c r="CT157" s="13">
        <f t="shared" si="391"/>
        <v>0</v>
      </c>
      <c r="CU157" s="13">
        <f t="shared" si="392"/>
        <v>0</v>
      </c>
      <c r="CV157" s="217"/>
      <c r="CW157" s="13">
        <f t="shared" si="393"/>
        <v>0</v>
      </c>
      <c r="CX157" s="13">
        <f t="shared" si="394"/>
        <v>0</v>
      </c>
      <c r="CY157" s="217"/>
      <c r="CZ157" s="13">
        <f t="shared" si="395"/>
        <v>0</v>
      </c>
      <c r="DA157" s="13">
        <f t="shared" si="396"/>
        <v>0</v>
      </c>
      <c r="DB157" s="217"/>
      <c r="DC157" s="13">
        <f t="shared" si="397"/>
        <v>0</v>
      </c>
      <c r="DD157" s="13">
        <f t="shared" si="398"/>
        <v>0</v>
      </c>
      <c r="DE157" s="217"/>
      <c r="DF157" s="13">
        <f t="shared" si="399"/>
        <v>0</v>
      </c>
      <c r="DG157" s="13">
        <f t="shared" si="400"/>
        <v>0</v>
      </c>
      <c r="DH157" s="217"/>
      <c r="DI157" s="13">
        <f t="shared" si="401"/>
        <v>0</v>
      </c>
      <c r="DJ157" s="13">
        <f t="shared" si="402"/>
        <v>0</v>
      </c>
      <c r="DK157" s="217"/>
      <c r="DL157" s="35">
        <f t="shared" si="403"/>
        <v>0</v>
      </c>
      <c r="DM157" s="61">
        <f t="shared" si="404"/>
        <v>0</v>
      </c>
      <c r="DN157" s="66">
        <f t="shared" si="314"/>
        <v>543695.88000000024</v>
      </c>
      <c r="DO157" s="74">
        <f t="shared" si="410"/>
        <v>8842</v>
      </c>
      <c r="DP157" s="66">
        <f t="shared" si="412"/>
        <v>62.183658536585369</v>
      </c>
      <c r="DQ157" s="63">
        <f t="shared" si="338"/>
        <v>61.490147025559857</v>
      </c>
      <c r="DR157" s="66" t="e">
        <f t="shared" si="318"/>
        <v>#NUM!</v>
      </c>
      <c r="DS157" s="96" t="e">
        <f t="shared" si="315"/>
        <v>#NUM!</v>
      </c>
      <c r="DT157" s="66" t="e">
        <f t="shared" si="316"/>
        <v>#NUM!</v>
      </c>
      <c r="DU157" s="66" t="e">
        <f t="shared" si="317"/>
        <v>#NUM!</v>
      </c>
      <c r="DV157" s="421"/>
      <c r="DW157" s="66">
        <f t="shared" si="411"/>
        <v>0</v>
      </c>
      <c r="DX157" s="66"/>
      <c r="DY157" s="66">
        <f t="shared" si="406"/>
        <v>0</v>
      </c>
      <c r="DZ157" s="66">
        <f t="shared" si="405"/>
        <v>0</v>
      </c>
      <c r="EA157" s="66"/>
      <c r="EB157" s="66">
        <f t="shared" si="407"/>
        <v>0</v>
      </c>
      <c r="EC157" s="12"/>
      <c r="ED157" s="12"/>
      <c r="EE157" s="12"/>
      <c r="EF157" s="12"/>
      <c r="EG157" s="12"/>
      <c r="EH157" s="12"/>
      <c r="EI157" s="12"/>
      <c r="EJ157" s="12"/>
      <c r="EK157" s="12"/>
      <c r="EL157" s="12"/>
      <c r="EM157" s="12"/>
      <c r="EN157" s="66"/>
      <c r="EO157" s="66"/>
      <c r="EP157" s="66"/>
      <c r="EQ157" s="66"/>
      <c r="ER157" s="66"/>
      <c r="ES157" s="66"/>
      <c r="ET157" s="66"/>
      <c r="EU157" s="66"/>
      <c r="EV157" s="66"/>
      <c r="EW157" s="66"/>
      <c r="EX157" s="66"/>
      <c r="EY157" s="66"/>
      <c r="EZ157" s="66"/>
      <c r="FA157" s="66"/>
      <c r="FB157" s="66"/>
      <c r="FC157" s="66"/>
      <c r="FD157" s="66"/>
      <c r="FE157" s="62"/>
      <c r="FF157" s="62"/>
      <c r="FG157" s="62"/>
      <c r="FH157" s="62"/>
      <c r="FI157" s="62"/>
    </row>
    <row r="158" spans="1:165" s="221" customFormat="1">
      <c r="A158" s="175">
        <v>157</v>
      </c>
      <c r="B158" s="212">
        <v>43</v>
      </c>
      <c r="C158" s="213">
        <v>40766</v>
      </c>
      <c r="D158" s="214">
        <f t="shared" si="339"/>
        <v>8</v>
      </c>
      <c r="E158" s="215" t="s">
        <v>443</v>
      </c>
      <c r="F158" s="212">
        <v>1</v>
      </c>
      <c r="G158" s="216" t="s">
        <v>403</v>
      </c>
      <c r="H158" s="216" t="s">
        <v>394</v>
      </c>
      <c r="I158" s="216" t="s">
        <v>348</v>
      </c>
      <c r="J158" s="217">
        <v>0.75694444444444453</v>
      </c>
      <c r="K158" s="218">
        <v>3728.73</v>
      </c>
      <c r="L158" s="216" t="s">
        <v>34</v>
      </c>
      <c r="M158" s="212">
        <v>59</v>
      </c>
      <c r="N158" s="212">
        <v>0</v>
      </c>
      <c r="O158" s="216"/>
      <c r="P158" s="217">
        <v>0.75694444444444453</v>
      </c>
      <c r="Q158" s="217">
        <v>0.75694444444444453</v>
      </c>
      <c r="R158" s="12">
        <f t="shared" si="340"/>
        <v>0</v>
      </c>
      <c r="S158" s="13">
        <f t="shared" si="341"/>
        <v>0</v>
      </c>
      <c r="T158" s="13">
        <f t="shared" si="342"/>
        <v>0</v>
      </c>
      <c r="U158" s="217">
        <v>0.79166666666666663</v>
      </c>
      <c r="V158" s="12">
        <f t="shared" si="343"/>
        <v>3.4722222222222099E-2</v>
      </c>
      <c r="W158" s="13">
        <f t="shared" si="344"/>
        <v>0</v>
      </c>
      <c r="X158" s="13">
        <f t="shared" si="345"/>
        <v>50</v>
      </c>
      <c r="Y158" s="217">
        <v>0.79513888888888884</v>
      </c>
      <c r="Z158" s="12">
        <f t="shared" si="346"/>
        <v>3.4722222222222099E-3</v>
      </c>
      <c r="AA158" s="13">
        <f t="shared" si="347"/>
        <v>0</v>
      </c>
      <c r="AB158" s="13">
        <f t="shared" si="348"/>
        <v>5</v>
      </c>
      <c r="AC158" s="217">
        <v>0.80555555555555547</v>
      </c>
      <c r="AD158" s="12">
        <f t="shared" si="349"/>
        <v>1.041666666666663E-2</v>
      </c>
      <c r="AE158" s="13">
        <f t="shared" si="350"/>
        <v>0</v>
      </c>
      <c r="AF158" s="13">
        <f t="shared" si="351"/>
        <v>15</v>
      </c>
      <c r="AG158" s="217">
        <v>0.80694444444444446</v>
      </c>
      <c r="AH158" s="217">
        <v>0.84583333333333333</v>
      </c>
      <c r="AI158" s="12">
        <f t="shared" si="352"/>
        <v>3.8888888888888862E-2</v>
      </c>
      <c r="AJ158" s="90">
        <f t="shared" si="353"/>
        <v>0</v>
      </c>
      <c r="AK158" s="90">
        <f t="shared" si="354"/>
        <v>56</v>
      </c>
      <c r="AL158" s="217">
        <v>0.80694444444444446</v>
      </c>
      <c r="AM158" s="217">
        <v>0.84583333333333333</v>
      </c>
      <c r="AN158" s="12">
        <f t="shared" si="355"/>
        <v>3.8888888888888862E-2</v>
      </c>
      <c r="AO158" s="13">
        <f t="shared" si="356"/>
        <v>0</v>
      </c>
      <c r="AP158" s="13">
        <f t="shared" si="357"/>
        <v>56</v>
      </c>
      <c r="AQ158" s="217">
        <v>0.80555555555555547</v>
      </c>
      <c r="AR158" s="12">
        <f t="shared" si="358"/>
        <v>-4.0277777777777857E-2</v>
      </c>
      <c r="AS158" s="90" t="e">
        <f t="shared" si="359"/>
        <v>#NUM!</v>
      </c>
      <c r="AT158" s="13" t="e">
        <f t="shared" si="360"/>
        <v>#NUM!</v>
      </c>
      <c r="AU158" s="217">
        <v>0.82638888888888884</v>
      </c>
      <c r="AV158" s="12">
        <f t="shared" si="361"/>
        <v>2.083333333333337E-2</v>
      </c>
      <c r="AW158" s="13">
        <f t="shared" si="362"/>
        <v>0</v>
      </c>
      <c r="AX158" s="13">
        <f t="shared" si="363"/>
        <v>30</v>
      </c>
      <c r="AY158" s="217">
        <v>0.93680555555555556</v>
      </c>
      <c r="AZ158" s="12">
        <f t="shared" si="364"/>
        <v>0.11041666666666672</v>
      </c>
      <c r="BA158" s="90">
        <f t="shared" si="365"/>
        <v>2</v>
      </c>
      <c r="BB158" s="90">
        <f t="shared" si="366"/>
        <v>39</v>
      </c>
      <c r="BC158" s="217">
        <v>0.93680555555555556</v>
      </c>
      <c r="BD158" s="217">
        <v>0.93680555555555556</v>
      </c>
      <c r="BE158" s="12">
        <f t="shared" si="367"/>
        <v>0</v>
      </c>
      <c r="BF158" s="13">
        <f t="shared" si="368"/>
        <v>0</v>
      </c>
      <c r="BG158" s="13">
        <f t="shared" si="369"/>
        <v>0</v>
      </c>
      <c r="BH158" s="217">
        <v>0</v>
      </c>
      <c r="BI158" s="217">
        <v>0</v>
      </c>
      <c r="BJ158" s="220"/>
      <c r="BK158" s="69">
        <f t="shared" si="334"/>
        <v>0</v>
      </c>
      <c r="BL158" s="13">
        <f t="shared" si="319"/>
        <v>0</v>
      </c>
      <c r="BM158" s="13">
        <f t="shared" si="320"/>
        <v>0</v>
      </c>
      <c r="BN158" s="217">
        <v>0.94374999999999998</v>
      </c>
      <c r="BO158" s="12">
        <f t="shared" si="370"/>
        <v>6.9444444444444198E-3</v>
      </c>
      <c r="BP158" s="90">
        <f t="shared" si="371"/>
        <v>0</v>
      </c>
      <c r="BQ158" s="90">
        <f t="shared" si="372"/>
        <v>10</v>
      </c>
      <c r="BR158" s="217">
        <v>0.94791666666666663</v>
      </c>
      <c r="BS158" s="12">
        <f t="shared" si="373"/>
        <v>4.1666666666666519E-3</v>
      </c>
      <c r="BT158" s="90">
        <f t="shared" si="374"/>
        <v>0</v>
      </c>
      <c r="BU158" s="90">
        <f t="shared" si="375"/>
        <v>6</v>
      </c>
      <c r="BV158" s="217">
        <v>0.94791666666666663</v>
      </c>
      <c r="BW158" s="217">
        <v>0.95833333333333337</v>
      </c>
      <c r="BX158" s="12">
        <f t="shared" si="376"/>
        <v>1.0416666666666741E-2</v>
      </c>
      <c r="BY158" s="13">
        <f t="shared" si="377"/>
        <v>0</v>
      </c>
      <c r="BZ158" s="13">
        <f t="shared" si="378"/>
        <v>15</v>
      </c>
      <c r="CA158" s="12">
        <f t="shared" si="379"/>
        <v>0.20138888888888884</v>
      </c>
      <c r="CB158" s="13">
        <f t="shared" si="380"/>
        <v>4</v>
      </c>
      <c r="CC158" s="13">
        <f t="shared" si="381"/>
        <v>50</v>
      </c>
      <c r="CD158" s="12">
        <f t="shared" si="333"/>
        <v>-1.8750000000000155E-2</v>
      </c>
      <c r="CE158" s="13" t="e">
        <f t="shared" si="382"/>
        <v>#NUM!</v>
      </c>
      <c r="CF158" s="13" t="e">
        <f t="shared" si="383"/>
        <v>#NUM!</v>
      </c>
      <c r="CG158" s="12">
        <f t="shared" si="408"/>
        <v>3.8888888888888862E-2</v>
      </c>
      <c r="CH158" s="13">
        <f t="shared" si="384"/>
        <v>0</v>
      </c>
      <c r="CI158" s="13">
        <f t="shared" si="385"/>
        <v>56</v>
      </c>
      <c r="CJ158" s="12">
        <f t="shared" si="409"/>
        <v>0.11041666666666672</v>
      </c>
      <c r="CK158" s="13">
        <f t="shared" si="386"/>
        <v>2</v>
      </c>
      <c r="CL158" s="13">
        <f t="shared" si="387"/>
        <v>39</v>
      </c>
      <c r="CM158" s="69">
        <f t="shared" si="335"/>
        <v>0</v>
      </c>
      <c r="CN158" s="70">
        <f t="shared" si="336"/>
        <v>0</v>
      </c>
      <c r="CO158" s="13">
        <f t="shared" si="337"/>
        <v>0</v>
      </c>
      <c r="CP158" s="12">
        <f t="shared" si="388"/>
        <v>0.11041666666666672</v>
      </c>
      <c r="CQ158" s="13">
        <f t="shared" si="389"/>
        <v>2</v>
      </c>
      <c r="CR158" s="13">
        <f t="shared" si="390"/>
        <v>39</v>
      </c>
      <c r="CS158" s="217"/>
      <c r="CT158" s="13">
        <f t="shared" si="391"/>
        <v>0</v>
      </c>
      <c r="CU158" s="13">
        <f t="shared" si="392"/>
        <v>0</v>
      </c>
      <c r="CV158" s="217"/>
      <c r="CW158" s="13">
        <f t="shared" si="393"/>
        <v>0</v>
      </c>
      <c r="CX158" s="13">
        <f t="shared" si="394"/>
        <v>0</v>
      </c>
      <c r="CY158" s="217"/>
      <c r="CZ158" s="13">
        <f t="shared" si="395"/>
        <v>0</v>
      </c>
      <c r="DA158" s="13">
        <f t="shared" si="396"/>
        <v>0</v>
      </c>
      <c r="DB158" s="217"/>
      <c r="DC158" s="13">
        <f t="shared" si="397"/>
        <v>0</v>
      </c>
      <c r="DD158" s="13">
        <f t="shared" si="398"/>
        <v>0</v>
      </c>
      <c r="DE158" s="217"/>
      <c r="DF158" s="13">
        <f t="shared" si="399"/>
        <v>0</v>
      </c>
      <c r="DG158" s="13">
        <f t="shared" si="400"/>
        <v>0</v>
      </c>
      <c r="DH158" s="217"/>
      <c r="DI158" s="13">
        <f t="shared" si="401"/>
        <v>0</v>
      </c>
      <c r="DJ158" s="13">
        <f t="shared" si="402"/>
        <v>0</v>
      </c>
      <c r="DK158" s="217"/>
      <c r="DL158" s="35">
        <f t="shared" si="403"/>
        <v>0</v>
      </c>
      <c r="DM158" s="61">
        <f t="shared" si="404"/>
        <v>0</v>
      </c>
      <c r="DN158" s="66">
        <f t="shared" si="314"/>
        <v>547424.61000000022</v>
      </c>
      <c r="DO158" s="74">
        <f t="shared" si="410"/>
        <v>8897</v>
      </c>
      <c r="DP158" s="66">
        <f t="shared" si="412"/>
        <v>63.198813559322033</v>
      </c>
      <c r="DQ158" s="63">
        <f t="shared" si="338"/>
        <v>61.529123299988782</v>
      </c>
      <c r="DR158" s="66" t="e">
        <f t="shared" si="318"/>
        <v>#NUM!</v>
      </c>
      <c r="DS158" s="96" t="e">
        <f t="shared" si="315"/>
        <v>#NUM!</v>
      </c>
      <c r="DT158" s="66" t="e">
        <f t="shared" si="316"/>
        <v>#NUM!</v>
      </c>
      <c r="DU158" s="66" t="e">
        <f t="shared" si="317"/>
        <v>#NUM!</v>
      </c>
      <c r="DV158" s="421"/>
      <c r="DW158" s="66">
        <f t="shared" si="411"/>
        <v>0</v>
      </c>
      <c r="DX158" s="66"/>
      <c r="DY158" s="66">
        <f t="shared" si="406"/>
        <v>0</v>
      </c>
      <c r="DZ158" s="66">
        <f t="shared" si="405"/>
        <v>0</v>
      </c>
      <c r="EA158" s="66"/>
      <c r="EB158" s="66">
        <f t="shared" si="407"/>
        <v>0</v>
      </c>
      <c r="EC158" s="12"/>
      <c r="ED158" s="12"/>
      <c r="EE158" s="12"/>
      <c r="EF158" s="12"/>
      <c r="EG158" s="12"/>
      <c r="EH158" s="12"/>
      <c r="EI158" s="12"/>
      <c r="EJ158" s="12"/>
      <c r="EK158" s="12"/>
      <c r="EL158" s="12"/>
      <c r="EM158" s="12"/>
      <c r="EN158" s="66"/>
      <c r="EO158" s="66"/>
      <c r="EP158" s="66"/>
      <c r="EQ158" s="66"/>
      <c r="ER158" s="66"/>
      <c r="ES158" s="66"/>
      <c r="ET158" s="66"/>
      <c r="EU158" s="66"/>
      <c r="EV158" s="66"/>
      <c r="EW158" s="66"/>
      <c r="EX158" s="66"/>
      <c r="EY158" s="66"/>
      <c r="EZ158" s="66"/>
      <c r="FA158" s="66"/>
      <c r="FB158" s="66"/>
      <c r="FC158" s="66"/>
      <c r="FD158" s="66"/>
      <c r="FE158" s="62"/>
      <c r="FF158" s="62"/>
      <c r="FG158" s="62"/>
      <c r="FH158" s="62"/>
      <c r="FI158" s="62"/>
    </row>
    <row r="159" spans="1:165" s="221" customFormat="1">
      <c r="A159" s="199">
        <v>158</v>
      </c>
      <c r="B159" s="212">
        <v>44</v>
      </c>
      <c r="C159" s="213">
        <v>40767</v>
      </c>
      <c r="D159" s="214">
        <f t="shared" si="339"/>
        <v>8</v>
      </c>
      <c r="E159" s="215" t="s">
        <v>171</v>
      </c>
      <c r="F159" s="212">
        <v>8</v>
      </c>
      <c r="G159" s="216" t="s">
        <v>325</v>
      </c>
      <c r="H159" s="216" t="s">
        <v>430</v>
      </c>
      <c r="I159" s="216" t="s">
        <v>385</v>
      </c>
      <c r="J159" s="217">
        <v>0.51041666666666663</v>
      </c>
      <c r="K159" s="218">
        <v>3405.03</v>
      </c>
      <c r="L159" s="216" t="s">
        <v>34</v>
      </c>
      <c r="M159" s="212">
        <v>55</v>
      </c>
      <c r="N159" s="212">
        <v>3</v>
      </c>
      <c r="O159" s="216"/>
      <c r="P159" s="217">
        <v>0.51041666666666663</v>
      </c>
      <c r="Q159" s="217">
        <v>0.51041666666666663</v>
      </c>
      <c r="R159" s="12">
        <f t="shared" si="340"/>
        <v>0</v>
      </c>
      <c r="S159" s="13">
        <f t="shared" si="341"/>
        <v>0</v>
      </c>
      <c r="T159" s="13">
        <f t="shared" si="342"/>
        <v>0</v>
      </c>
      <c r="U159" s="217">
        <v>0.51041666666666663</v>
      </c>
      <c r="V159" s="12">
        <f t="shared" si="343"/>
        <v>0</v>
      </c>
      <c r="W159" s="13">
        <f t="shared" si="344"/>
        <v>0</v>
      </c>
      <c r="X159" s="13">
        <f t="shared" si="345"/>
        <v>0</v>
      </c>
      <c r="Y159" s="217">
        <v>0.51388888888888895</v>
      </c>
      <c r="Z159" s="12">
        <f t="shared" si="346"/>
        <v>3.4722222222223209E-3</v>
      </c>
      <c r="AA159" s="13">
        <f t="shared" si="347"/>
        <v>0</v>
      </c>
      <c r="AB159" s="13">
        <f t="shared" si="348"/>
        <v>5</v>
      </c>
      <c r="AC159" s="217">
        <v>0.52430555555555558</v>
      </c>
      <c r="AD159" s="12">
        <f t="shared" si="349"/>
        <v>1.041666666666663E-2</v>
      </c>
      <c r="AE159" s="13">
        <f t="shared" si="350"/>
        <v>0</v>
      </c>
      <c r="AF159" s="13">
        <f t="shared" si="351"/>
        <v>15</v>
      </c>
      <c r="AG159" s="217">
        <v>0.52430555555555558</v>
      </c>
      <c r="AH159" s="217">
        <v>0.57986111111111105</v>
      </c>
      <c r="AI159" s="12">
        <f t="shared" si="352"/>
        <v>5.5555555555555469E-2</v>
      </c>
      <c r="AJ159" s="90">
        <f t="shared" si="353"/>
        <v>1</v>
      </c>
      <c r="AK159" s="90">
        <f t="shared" si="354"/>
        <v>20</v>
      </c>
      <c r="AL159" s="217">
        <v>0.52430555555555558</v>
      </c>
      <c r="AM159" s="217">
        <v>0.57986111111111105</v>
      </c>
      <c r="AN159" s="12">
        <f t="shared" si="355"/>
        <v>5.5555555555555469E-2</v>
      </c>
      <c r="AO159" s="13">
        <f t="shared" si="356"/>
        <v>1</v>
      </c>
      <c r="AP159" s="13">
        <f t="shared" si="357"/>
        <v>20</v>
      </c>
      <c r="AQ159" s="217">
        <v>0.58194444444444449</v>
      </c>
      <c r="AR159" s="12">
        <f t="shared" si="358"/>
        <v>2.083333333333437E-3</v>
      </c>
      <c r="AS159" s="90">
        <f t="shared" si="359"/>
        <v>0</v>
      </c>
      <c r="AT159" s="13">
        <f t="shared" si="360"/>
        <v>3</v>
      </c>
      <c r="AU159" s="217">
        <v>0.58333333333333337</v>
      </c>
      <c r="AV159" s="12">
        <f t="shared" si="361"/>
        <v>1.388888888888884E-3</v>
      </c>
      <c r="AW159" s="13">
        <f t="shared" si="362"/>
        <v>0</v>
      </c>
      <c r="AX159" s="13">
        <f t="shared" si="363"/>
        <v>2</v>
      </c>
      <c r="AY159" s="217">
        <v>0.6645833333333333</v>
      </c>
      <c r="AZ159" s="12">
        <f t="shared" si="364"/>
        <v>8.1249999999999933E-2</v>
      </c>
      <c r="BA159" s="90">
        <f t="shared" si="365"/>
        <v>1</v>
      </c>
      <c r="BB159" s="90">
        <f t="shared" si="366"/>
        <v>57</v>
      </c>
      <c r="BC159" s="217">
        <v>0.6645833333333333</v>
      </c>
      <c r="BD159" s="217">
        <v>0.6645833333333333</v>
      </c>
      <c r="BE159" s="12">
        <f t="shared" si="367"/>
        <v>0</v>
      </c>
      <c r="BF159" s="13">
        <f t="shared" si="368"/>
        <v>0</v>
      </c>
      <c r="BG159" s="13">
        <f t="shared" si="369"/>
        <v>0</v>
      </c>
      <c r="BH159" s="217">
        <v>0</v>
      </c>
      <c r="BI159" s="217">
        <v>0</v>
      </c>
      <c r="BJ159" s="220"/>
      <c r="BK159" s="69">
        <f t="shared" si="334"/>
        <v>0</v>
      </c>
      <c r="BL159" s="13">
        <f t="shared" si="319"/>
        <v>0</v>
      </c>
      <c r="BM159" s="13">
        <f t="shared" si="320"/>
        <v>0</v>
      </c>
      <c r="BN159" s="217">
        <v>0.67361111111111116</v>
      </c>
      <c r="BO159" s="12">
        <f t="shared" si="370"/>
        <v>9.0277777777778567E-3</v>
      </c>
      <c r="BP159" s="90">
        <f t="shared" si="371"/>
        <v>0</v>
      </c>
      <c r="BQ159" s="90">
        <f t="shared" si="372"/>
        <v>13</v>
      </c>
      <c r="BR159" s="217">
        <v>0.68055555555555547</v>
      </c>
      <c r="BS159" s="12">
        <f t="shared" si="373"/>
        <v>6.9444444444443088E-3</v>
      </c>
      <c r="BT159" s="90">
        <f t="shared" si="374"/>
        <v>0</v>
      </c>
      <c r="BU159" s="90">
        <f t="shared" si="375"/>
        <v>10</v>
      </c>
      <c r="BV159" s="217">
        <v>0.73611111111111116</v>
      </c>
      <c r="BW159" s="217">
        <v>0.73958333333333337</v>
      </c>
      <c r="BX159" s="12">
        <f t="shared" si="376"/>
        <v>3.4722222222222099E-3</v>
      </c>
      <c r="BY159" s="13">
        <f t="shared" si="377"/>
        <v>0</v>
      </c>
      <c r="BZ159" s="13">
        <f t="shared" si="378"/>
        <v>5</v>
      </c>
      <c r="CA159" s="12">
        <f t="shared" si="379"/>
        <v>0.22916666666666674</v>
      </c>
      <c r="CB159" s="13">
        <f t="shared" si="380"/>
        <v>5</v>
      </c>
      <c r="CC159" s="13">
        <f t="shared" si="381"/>
        <v>30</v>
      </c>
      <c r="CD159" s="12">
        <f t="shared" si="333"/>
        <v>2.8472222222222232E-2</v>
      </c>
      <c r="CE159" s="13">
        <f t="shared" si="382"/>
        <v>0</v>
      </c>
      <c r="CF159" s="13">
        <f t="shared" si="383"/>
        <v>41</v>
      </c>
      <c r="CG159" s="12">
        <f t="shared" si="408"/>
        <v>5.5555555555555469E-2</v>
      </c>
      <c r="CH159" s="13">
        <f t="shared" si="384"/>
        <v>1</v>
      </c>
      <c r="CI159" s="13">
        <f t="shared" si="385"/>
        <v>20</v>
      </c>
      <c r="CJ159" s="12">
        <f t="shared" si="409"/>
        <v>8.1249999999999933E-2</v>
      </c>
      <c r="CK159" s="13">
        <f t="shared" si="386"/>
        <v>1</v>
      </c>
      <c r="CL159" s="13">
        <f t="shared" si="387"/>
        <v>57</v>
      </c>
      <c r="CM159" s="69">
        <f t="shared" si="335"/>
        <v>0</v>
      </c>
      <c r="CN159" s="70">
        <f t="shared" si="336"/>
        <v>0</v>
      </c>
      <c r="CO159" s="13">
        <f t="shared" si="337"/>
        <v>0</v>
      </c>
      <c r="CP159" s="12">
        <f t="shared" si="388"/>
        <v>8.1249999999999933E-2</v>
      </c>
      <c r="CQ159" s="13">
        <f t="shared" si="389"/>
        <v>1</v>
      </c>
      <c r="CR159" s="13">
        <f t="shared" si="390"/>
        <v>57</v>
      </c>
      <c r="CS159" s="217"/>
      <c r="CT159" s="13">
        <f t="shared" si="391"/>
        <v>0</v>
      </c>
      <c r="CU159" s="13">
        <f t="shared" si="392"/>
        <v>0</v>
      </c>
      <c r="CV159" s="217"/>
      <c r="CW159" s="13">
        <f t="shared" si="393"/>
        <v>0</v>
      </c>
      <c r="CX159" s="13">
        <f t="shared" si="394"/>
        <v>0</v>
      </c>
      <c r="CY159" s="217"/>
      <c r="CZ159" s="13">
        <f t="shared" si="395"/>
        <v>0</v>
      </c>
      <c r="DA159" s="13">
        <f t="shared" si="396"/>
        <v>0</v>
      </c>
      <c r="DB159" s="217"/>
      <c r="DC159" s="13">
        <f t="shared" si="397"/>
        <v>0</v>
      </c>
      <c r="DD159" s="13">
        <f t="shared" si="398"/>
        <v>0</v>
      </c>
      <c r="DE159" s="217"/>
      <c r="DF159" s="13">
        <f t="shared" si="399"/>
        <v>0</v>
      </c>
      <c r="DG159" s="13">
        <f t="shared" si="400"/>
        <v>0</v>
      </c>
      <c r="DH159" s="217"/>
      <c r="DI159" s="13">
        <f t="shared" si="401"/>
        <v>0</v>
      </c>
      <c r="DJ159" s="13">
        <f t="shared" si="402"/>
        <v>0</v>
      </c>
      <c r="DK159" s="217"/>
      <c r="DL159" s="35">
        <f t="shared" si="403"/>
        <v>0</v>
      </c>
      <c r="DM159" s="61">
        <f t="shared" si="404"/>
        <v>0</v>
      </c>
      <c r="DN159" s="66">
        <f t="shared" si="314"/>
        <v>550829.64000000025</v>
      </c>
      <c r="DO159" s="74">
        <f t="shared" si="410"/>
        <v>8955</v>
      </c>
      <c r="DP159" s="66">
        <f t="shared" si="412"/>
        <v>61.909636363636366</v>
      </c>
      <c r="DQ159" s="63">
        <f t="shared" si="338"/>
        <v>61.510847571189309</v>
      </c>
      <c r="DR159" s="66" t="e">
        <f t="shared" si="318"/>
        <v>#NUM!</v>
      </c>
      <c r="DS159" s="96" t="e">
        <f t="shared" si="315"/>
        <v>#NUM!</v>
      </c>
      <c r="DT159" s="66" t="e">
        <f t="shared" si="316"/>
        <v>#NUM!</v>
      </c>
      <c r="DU159" s="66" t="e">
        <f t="shared" si="317"/>
        <v>#NUM!</v>
      </c>
      <c r="DV159" s="421"/>
      <c r="DW159" s="66">
        <f t="shared" si="411"/>
        <v>0</v>
      </c>
      <c r="DX159" s="66"/>
      <c r="DY159" s="66">
        <f t="shared" si="406"/>
        <v>0</v>
      </c>
      <c r="DZ159" s="66">
        <f t="shared" si="405"/>
        <v>0</v>
      </c>
      <c r="EA159" s="66"/>
      <c r="EB159" s="66">
        <f t="shared" si="407"/>
        <v>0</v>
      </c>
      <c r="EC159" s="12"/>
      <c r="ED159" s="12"/>
      <c r="EE159" s="12"/>
      <c r="EF159" s="12"/>
      <c r="EG159" s="12"/>
      <c r="EH159" s="12"/>
      <c r="EI159" s="12"/>
      <c r="EJ159" s="12"/>
      <c r="EK159" s="12"/>
      <c r="EL159" s="12"/>
      <c r="EM159" s="12"/>
      <c r="EN159" s="66"/>
      <c r="EO159" s="66"/>
      <c r="EP159" s="66"/>
      <c r="EQ159" s="66"/>
      <c r="ER159" s="66"/>
      <c r="ES159" s="66"/>
      <c r="ET159" s="66"/>
      <c r="EU159" s="66"/>
      <c r="EV159" s="66"/>
      <c r="EW159" s="66"/>
      <c r="EX159" s="66"/>
      <c r="EY159" s="66"/>
      <c r="EZ159" s="66"/>
      <c r="FA159" s="66"/>
      <c r="FB159" s="66"/>
      <c r="FC159" s="66"/>
      <c r="FD159" s="66"/>
      <c r="FE159" s="62"/>
      <c r="FF159" s="62"/>
      <c r="FG159" s="62"/>
      <c r="FH159" s="62"/>
      <c r="FI159" s="62"/>
    </row>
    <row r="160" spans="1:165" s="221" customFormat="1">
      <c r="A160" s="175">
        <v>159</v>
      </c>
      <c r="B160" s="212">
        <v>45</v>
      </c>
      <c r="C160" s="213">
        <v>40767</v>
      </c>
      <c r="D160" s="214">
        <f t="shared" si="339"/>
        <v>8</v>
      </c>
      <c r="E160" s="215" t="s">
        <v>286</v>
      </c>
      <c r="F160" s="212">
        <v>8</v>
      </c>
      <c r="G160" s="216" t="s">
        <v>287</v>
      </c>
      <c r="H160" s="216" t="s">
        <v>288</v>
      </c>
      <c r="I160" s="216" t="s">
        <v>179</v>
      </c>
      <c r="J160" s="217">
        <v>0.57638888888888895</v>
      </c>
      <c r="K160" s="218">
        <v>3648.83</v>
      </c>
      <c r="L160" s="216" t="s">
        <v>33</v>
      </c>
      <c r="M160" s="212">
        <v>58</v>
      </c>
      <c r="N160" s="212">
        <v>0</v>
      </c>
      <c r="O160" s="216"/>
      <c r="P160" s="217">
        <v>0.57638888888888895</v>
      </c>
      <c r="Q160" s="217">
        <v>0.57638888888888895</v>
      </c>
      <c r="R160" s="12">
        <f t="shared" si="340"/>
        <v>0</v>
      </c>
      <c r="S160" s="13">
        <f t="shared" si="341"/>
        <v>0</v>
      </c>
      <c r="T160" s="13">
        <f t="shared" si="342"/>
        <v>0</v>
      </c>
      <c r="U160" s="217">
        <v>0.60069444444444442</v>
      </c>
      <c r="V160" s="12">
        <f t="shared" si="343"/>
        <v>2.4305555555555469E-2</v>
      </c>
      <c r="W160" s="13">
        <f t="shared" si="344"/>
        <v>0</v>
      </c>
      <c r="X160" s="13">
        <f t="shared" si="345"/>
        <v>35</v>
      </c>
      <c r="Y160" s="217">
        <v>0.60416666666666663</v>
      </c>
      <c r="Z160" s="12">
        <f t="shared" si="346"/>
        <v>3.4722222222222099E-3</v>
      </c>
      <c r="AA160" s="13">
        <f t="shared" si="347"/>
        <v>0</v>
      </c>
      <c r="AB160" s="13">
        <f t="shared" si="348"/>
        <v>5</v>
      </c>
      <c r="AC160" s="217">
        <v>0.61805555555555558</v>
      </c>
      <c r="AD160" s="12">
        <f t="shared" si="349"/>
        <v>1.3888888888888951E-2</v>
      </c>
      <c r="AE160" s="13">
        <f t="shared" si="350"/>
        <v>0</v>
      </c>
      <c r="AF160" s="13">
        <f t="shared" si="351"/>
        <v>20</v>
      </c>
      <c r="AG160" s="217">
        <v>0.61944444444444446</v>
      </c>
      <c r="AH160" s="217">
        <v>0.73055555555555562</v>
      </c>
      <c r="AI160" s="12">
        <f t="shared" si="352"/>
        <v>0.11111111111111116</v>
      </c>
      <c r="AJ160" s="90">
        <f t="shared" si="353"/>
        <v>2</v>
      </c>
      <c r="AK160" s="90">
        <f t="shared" si="354"/>
        <v>40</v>
      </c>
      <c r="AL160" s="217">
        <v>0.61944444444444446</v>
      </c>
      <c r="AM160" s="217">
        <v>0.73055555555555562</v>
      </c>
      <c r="AN160" s="12">
        <f t="shared" si="355"/>
        <v>0.11111111111111116</v>
      </c>
      <c r="AO160" s="13">
        <f t="shared" si="356"/>
        <v>2</v>
      </c>
      <c r="AP160" s="13">
        <f t="shared" si="357"/>
        <v>40</v>
      </c>
      <c r="AQ160" s="217">
        <v>0.73055555555555562</v>
      </c>
      <c r="AR160" s="12">
        <f t="shared" si="358"/>
        <v>0</v>
      </c>
      <c r="AS160" s="90">
        <f t="shared" si="359"/>
        <v>0</v>
      </c>
      <c r="AT160" s="13">
        <f t="shared" si="360"/>
        <v>0</v>
      </c>
      <c r="AU160" s="217">
        <v>0.73263888888888884</v>
      </c>
      <c r="AV160" s="12">
        <f t="shared" si="361"/>
        <v>2.0833333333332149E-3</v>
      </c>
      <c r="AW160" s="13">
        <f t="shared" si="362"/>
        <v>0</v>
      </c>
      <c r="AX160" s="13">
        <f t="shared" si="363"/>
        <v>3</v>
      </c>
      <c r="AY160" s="217">
        <v>0.8534722222222223</v>
      </c>
      <c r="AZ160" s="12">
        <f t="shared" si="364"/>
        <v>0.12083333333333346</v>
      </c>
      <c r="BA160" s="90">
        <f t="shared" si="365"/>
        <v>2</v>
      </c>
      <c r="BB160" s="90">
        <f t="shared" si="366"/>
        <v>54</v>
      </c>
      <c r="BC160" s="217">
        <v>0.8534722222222223</v>
      </c>
      <c r="BD160" s="217">
        <v>0.8534722222222223</v>
      </c>
      <c r="BE160" s="12">
        <f t="shared" si="367"/>
        <v>0</v>
      </c>
      <c r="BF160" s="13">
        <f t="shared" si="368"/>
        <v>0</v>
      </c>
      <c r="BG160" s="13">
        <f t="shared" si="369"/>
        <v>0</v>
      </c>
      <c r="BH160" s="217">
        <v>0</v>
      </c>
      <c r="BI160" s="217">
        <v>0</v>
      </c>
      <c r="BJ160" s="220"/>
      <c r="BK160" s="69">
        <f t="shared" si="334"/>
        <v>0</v>
      </c>
      <c r="BL160" s="13">
        <f t="shared" si="319"/>
        <v>0</v>
      </c>
      <c r="BM160" s="13">
        <f t="shared" si="320"/>
        <v>0</v>
      </c>
      <c r="BN160" s="217">
        <v>0.86041666666666661</v>
      </c>
      <c r="BO160" s="12">
        <f t="shared" si="370"/>
        <v>6.9444444444443088E-3</v>
      </c>
      <c r="BP160" s="90">
        <f t="shared" si="371"/>
        <v>0</v>
      </c>
      <c r="BQ160" s="90">
        <f t="shared" si="372"/>
        <v>10</v>
      </c>
      <c r="BR160" s="217">
        <v>0.86805555555555547</v>
      </c>
      <c r="BS160" s="12">
        <f t="shared" si="373"/>
        <v>7.6388888888888618E-3</v>
      </c>
      <c r="BT160" s="90">
        <f t="shared" si="374"/>
        <v>0</v>
      </c>
      <c r="BU160" s="90">
        <f t="shared" si="375"/>
        <v>11</v>
      </c>
      <c r="BV160" s="217">
        <v>0.16666666666666666</v>
      </c>
      <c r="BW160" s="217">
        <v>1.1805555555555556</v>
      </c>
      <c r="BX160" s="12">
        <f t="shared" si="376"/>
        <v>1.0138888888888888</v>
      </c>
      <c r="BY160" s="13">
        <f t="shared" si="377"/>
        <v>0</v>
      </c>
      <c r="BZ160" s="13">
        <f t="shared" si="378"/>
        <v>20</v>
      </c>
      <c r="CA160" s="12">
        <f t="shared" si="379"/>
        <v>0.60416666666666663</v>
      </c>
      <c r="CB160" s="13">
        <f t="shared" si="380"/>
        <v>14</v>
      </c>
      <c r="CC160" s="13">
        <f t="shared" si="381"/>
        <v>30</v>
      </c>
      <c r="CD160" s="12">
        <f t="shared" si="333"/>
        <v>2.8472222222222121E-2</v>
      </c>
      <c r="CE160" s="13">
        <f t="shared" si="382"/>
        <v>0</v>
      </c>
      <c r="CF160" s="13">
        <f t="shared" si="383"/>
        <v>41</v>
      </c>
      <c r="CG160" s="12">
        <f t="shared" si="408"/>
        <v>0.11111111111111116</v>
      </c>
      <c r="CH160" s="13">
        <f t="shared" si="384"/>
        <v>2</v>
      </c>
      <c r="CI160" s="13">
        <f t="shared" si="385"/>
        <v>40</v>
      </c>
      <c r="CJ160" s="12">
        <f t="shared" si="409"/>
        <v>0.12083333333333346</v>
      </c>
      <c r="CK160" s="13">
        <f t="shared" si="386"/>
        <v>2</v>
      </c>
      <c r="CL160" s="13">
        <f t="shared" si="387"/>
        <v>54</v>
      </c>
      <c r="CM160" s="69">
        <f t="shared" si="335"/>
        <v>0</v>
      </c>
      <c r="CN160" s="70">
        <f t="shared" si="336"/>
        <v>0</v>
      </c>
      <c r="CO160" s="13">
        <f t="shared" si="337"/>
        <v>0</v>
      </c>
      <c r="CP160" s="12">
        <f t="shared" si="388"/>
        <v>0.12083333333333346</v>
      </c>
      <c r="CQ160" s="13">
        <f t="shared" si="389"/>
        <v>2</v>
      </c>
      <c r="CR160" s="13">
        <f t="shared" si="390"/>
        <v>54</v>
      </c>
      <c r="CS160" s="217"/>
      <c r="CT160" s="13">
        <f t="shared" si="391"/>
        <v>0</v>
      </c>
      <c r="CU160" s="13">
        <f t="shared" si="392"/>
        <v>0</v>
      </c>
      <c r="CV160" s="217"/>
      <c r="CW160" s="13">
        <f t="shared" si="393"/>
        <v>0</v>
      </c>
      <c r="CX160" s="13">
        <f t="shared" si="394"/>
        <v>0</v>
      </c>
      <c r="CY160" s="217"/>
      <c r="CZ160" s="13">
        <f t="shared" si="395"/>
        <v>0</v>
      </c>
      <c r="DA160" s="13">
        <f t="shared" si="396"/>
        <v>0</v>
      </c>
      <c r="DB160" s="217"/>
      <c r="DC160" s="13">
        <f t="shared" si="397"/>
        <v>0</v>
      </c>
      <c r="DD160" s="13">
        <f t="shared" si="398"/>
        <v>0</v>
      </c>
      <c r="DE160" s="217"/>
      <c r="DF160" s="13">
        <f t="shared" si="399"/>
        <v>0</v>
      </c>
      <c r="DG160" s="13">
        <f t="shared" si="400"/>
        <v>0</v>
      </c>
      <c r="DH160" s="217"/>
      <c r="DI160" s="13">
        <f t="shared" si="401"/>
        <v>0</v>
      </c>
      <c r="DJ160" s="13">
        <f t="shared" si="402"/>
        <v>0</v>
      </c>
      <c r="DK160" s="217"/>
      <c r="DL160" s="35">
        <f t="shared" si="403"/>
        <v>0</v>
      </c>
      <c r="DM160" s="61">
        <f t="shared" si="404"/>
        <v>0</v>
      </c>
      <c r="DN160" s="66">
        <f t="shared" si="314"/>
        <v>554478.4700000002</v>
      </c>
      <c r="DO160" s="74">
        <f t="shared" si="410"/>
        <v>9014</v>
      </c>
      <c r="DP160" s="66">
        <f t="shared" si="412"/>
        <v>62.910862068965514</v>
      </c>
      <c r="DQ160" s="63">
        <f t="shared" si="338"/>
        <v>61.513031950299556</v>
      </c>
      <c r="DR160" s="66" t="e">
        <f t="shared" si="318"/>
        <v>#NUM!</v>
      </c>
      <c r="DS160" s="96" t="e">
        <f t="shared" si="315"/>
        <v>#NUM!</v>
      </c>
      <c r="DT160" s="66" t="e">
        <f t="shared" si="316"/>
        <v>#NUM!</v>
      </c>
      <c r="DU160" s="66" t="e">
        <f t="shared" si="317"/>
        <v>#NUM!</v>
      </c>
      <c r="DV160" s="421"/>
      <c r="DW160" s="66">
        <f t="shared" si="411"/>
        <v>0</v>
      </c>
      <c r="DX160" s="66"/>
      <c r="DY160" s="66">
        <f t="shared" si="406"/>
        <v>0</v>
      </c>
      <c r="DZ160" s="66">
        <f t="shared" si="405"/>
        <v>0</v>
      </c>
      <c r="EA160" s="66"/>
      <c r="EB160" s="66">
        <f t="shared" si="407"/>
        <v>0</v>
      </c>
      <c r="EC160" s="12"/>
      <c r="ED160" s="12"/>
      <c r="EE160" s="12"/>
      <c r="EF160" s="12"/>
      <c r="EG160" s="12"/>
      <c r="EH160" s="12"/>
      <c r="EI160" s="12"/>
      <c r="EJ160" s="12"/>
      <c r="EK160" s="12"/>
      <c r="EL160" s="12"/>
      <c r="EM160" s="12"/>
      <c r="EN160" s="66"/>
      <c r="EO160" s="66"/>
      <c r="EP160" s="66"/>
      <c r="EQ160" s="66"/>
      <c r="ER160" s="66"/>
      <c r="ES160" s="66"/>
      <c r="ET160" s="66"/>
      <c r="EU160" s="66"/>
      <c r="EV160" s="66"/>
      <c r="EW160" s="66"/>
      <c r="EX160" s="66"/>
      <c r="EY160" s="66"/>
      <c r="EZ160" s="66"/>
      <c r="FA160" s="66"/>
      <c r="FB160" s="66"/>
      <c r="FC160" s="66"/>
      <c r="FD160" s="66"/>
      <c r="FE160" s="62"/>
      <c r="FF160" s="62"/>
      <c r="FG160" s="62"/>
      <c r="FH160" s="62"/>
      <c r="FI160" s="62"/>
    </row>
    <row r="161" spans="1:165" s="221" customFormat="1">
      <c r="A161" s="199">
        <v>160</v>
      </c>
      <c r="B161" s="212">
        <v>46</v>
      </c>
      <c r="C161" s="213">
        <v>40767</v>
      </c>
      <c r="D161" s="214">
        <f t="shared" si="339"/>
        <v>8</v>
      </c>
      <c r="E161" s="215" t="s">
        <v>444</v>
      </c>
      <c r="F161" s="212">
        <v>1</v>
      </c>
      <c r="G161" s="216" t="s">
        <v>445</v>
      </c>
      <c r="H161" s="216" t="s">
        <v>324</v>
      </c>
      <c r="I161" s="216" t="s">
        <v>322</v>
      </c>
      <c r="J161" s="217">
        <v>1.0173611111111112</v>
      </c>
      <c r="K161" s="218">
        <v>3519.09</v>
      </c>
      <c r="L161" s="216" t="s">
        <v>34</v>
      </c>
      <c r="M161" s="212">
        <v>59</v>
      </c>
      <c r="N161" s="212">
        <v>0</v>
      </c>
      <c r="O161" s="216"/>
      <c r="P161" s="217">
        <v>1.0173611111111112</v>
      </c>
      <c r="Q161" s="217">
        <v>1.0173611111111112</v>
      </c>
      <c r="R161" s="12">
        <f t="shared" si="340"/>
        <v>0</v>
      </c>
      <c r="S161" s="13">
        <f t="shared" si="341"/>
        <v>0</v>
      </c>
      <c r="T161" s="13">
        <f t="shared" si="342"/>
        <v>0</v>
      </c>
      <c r="U161" s="217">
        <v>1.03125</v>
      </c>
      <c r="V161" s="12">
        <f t="shared" si="343"/>
        <v>1.388888888888884E-2</v>
      </c>
      <c r="W161" s="13">
        <f t="shared" si="344"/>
        <v>0</v>
      </c>
      <c r="X161" s="13">
        <f t="shared" si="345"/>
        <v>20</v>
      </c>
      <c r="Y161" s="217">
        <v>1.0381944444444444</v>
      </c>
      <c r="Z161" s="12">
        <f t="shared" si="346"/>
        <v>6.9444444444444198E-3</v>
      </c>
      <c r="AA161" s="13">
        <f t="shared" si="347"/>
        <v>0</v>
      </c>
      <c r="AB161" s="13">
        <f t="shared" si="348"/>
        <v>10</v>
      </c>
      <c r="AC161" s="217">
        <v>1.0520833333333333</v>
      </c>
      <c r="AD161" s="12">
        <f t="shared" si="349"/>
        <v>1.388888888888884E-2</v>
      </c>
      <c r="AE161" s="13">
        <f t="shared" si="350"/>
        <v>0</v>
      </c>
      <c r="AF161" s="13">
        <f t="shared" si="351"/>
        <v>20</v>
      </c>
      <c r="AG161" s="217">
        <v>1.054861111111111</v>
      </c>
      <c r="AH161" s="217">
        <v>1.1409722222222223</v>
      </c>
      <c r="AI161" s="12">
        <f t="shared" si="352"/>
        <v>8.6111111111111249E-2</v>
      </c>
      <c r="AJ161" s="90">
        <f t="shared" si="353"/>
        <v>2</v>
      </c>
      <c r="AK161" s="90">
        <f t="shared" si="354"/>
        <v>4</v>
      </c>
      <c r="AL161" s="217">
        <v>1.054861111111111</v>
      </c>
      <c r="AM161" s="217">
        <v>1.1409722222222223</v>
      </c>
      <c r="AN161" s="12">
        <f t="shared" si="355"/>
        <v>8.6111111111111249E-2</v>
      </c>
      <c r="AO161" s="13">
        <f t="shared" si="356"/>
        <v>2</v>
      </c>
      <c r="AP161" s="13">
        <f t="shared" si="357"/>
        <v>4</v>
      </c>
      <c r="AQ161" s="217">
        <v>5.486111111111111E-2</v>
      </c>
      <c r="AR161" s="12">
        <f t="shared" si="358"/>
        <v>-1.0861111111111112</v>
      </c>
      <c r="AS161" s="90" t="e">
        <f t="shared" si="359"/>
        <v>#NUM!</v>
      </c>
      <c r="AT161" s="13" t="e">
        <f t="shared" si="360"/>
        <v>#NUM!</v>
      </c>
      <c r="AU161" s="217">
        <v>9.8611111111111108E-2</v>
      </c>
      <c r="AV161" s="12">
        <f t="shared" si="361"/>
        <v>4.3749999999999997E-2</v>
      </c>
      <c r="AW161" s="13">
        <f t="shared" si="362"/>
        <v>1</v>
      </c>
      <c r="AX161" s="13">
        <f t="shared" si="363"/>
        <v>3</v>
      </c>
      <c r="AY161" s="217">
        <v>0.21597222222222223</v>
      </c>
      <c r="AZ161" s="12">
        <f t="shared" si="364"/>
        <v>0.11736111111111112</v>
      </c>
      <c r="BA161" s="90">
        <f t="shared" si="365"/>
        <v>2</v>
      </c>
      <c r="BB161" s="90">
        <f t="shared" si="366"/>
        <v>49</v>
      </c>
      <c r="BC161" s="217">
        <v>0.21597222222222223</v>
      </c>
      <c r="BD161" s="217">
        <v>0.21597222222222223</v>
      </c>
      <c r="BE161" s="12">
        <f t="shared" si="367"/>
        <v>0</v>
      </c>
      <c r="BF161" s="13">
        <f t="shared" si="368"/>
        <v>0</v>
      </c>
      <c r="BG161" s="13">
        <f t="shared" si="369"/>
        <v>0</v>
      </c>
      <c r="BH161" s="217">
        <v>0</v>
      </c>
      <c r="BI161" s="217">
        <v>0</v>
      </c>
      <c r="BJ161" s="220"/>
      <c r="BK161" s="69">
        <f t="shared" si="334"/>
        <v>0</v>
      </c>
      <c r="BL161" s="13">
        <f t="shared" si="319"/>
        <v>0</v>
      </c>
      <c r="BM161" s="13">
        <f t="shared" si="320"/>
        <v>0</v>
      </c>
      <c r="BN161" s="217">
        <v>0.22291666666666665</v>
      </c>
      <c r="BO161" s="12">
        <f t="shared" si="370"/>
        <v>6.9444444444444198E-3</v>
      </c>
      <c r="BP161" s="90">
        <f t="shared" si="371"/>
        <v>0</v>
      </c>
      <c r="BQ161" s="90">
        <f t="shared" si="372"/>
        <v>10</v>
      </c>
      <c r="BR161" s="217">
        <v>1.2291666666666667</v>
      </c>
      <c r="BS161" s="12">
        <f t="shared" si="373"/>
        <v>1.0062500000000001</v>
      </c>
      <c r="BT161" s="90">
        <f t="shared" si="374"/>
        <v>0</v>
      </c>
      <c r="BU161" s="90">
        <f t="shared" si="375"/>
        <v>9</v>
      </c>
      <c r="BV161" s="217">
        <v>1.2291666666666667</v>
      </c>
      <c r="BW161" s="217">
        <v>1.25</v>
      </c>
      <c r="BX161" s="12">
        <f t="shared" si="376"/>
        <v>2.0833333333333259E-2</v>
      </c>
      <c r="BY161" s="13">
        <f t="shared" si="377"/>
        <v>0</v>
      </c>
      <c r="BZ161" s="13">
        <f t="shared" si="378"/>
        <v>30</v>
      </c>
      <c r="CA161" s="12">
        <f t="shared" si="379"/>
        <v>0.23263888888888884</v>
      </c>
      <c r="CB161" s="13">
        <f t="shared" si="380"/>
        <v>5</v>
      </c>
      <c r="CC161" s="13">
        <f t="shared" si="381"/>
        <v>35</v>
      </c>
      <c r="CD161" s="12">
        <f t="shared" si="333"/>
        <v>-5.9027777777777901E-2</v>
      </c>
      <c r="CE161" s="13" t="e">
        <f t="shared" si="382"/>
        <v>#NUM!</v>
      </c>
      <c r="CF161" s="13" t="e">
        <f t="shared" si="383"/>
        <v>#NUM!</v>
      </c>
      <c r="CG161" s="12">
        <f t="shared" si="408"/>
        <v>8.6111111111111249E-2</v>
      </c>
      <c r="CH161" s="13">
        <f t="shared" si="384"/>
        <v>2</v>
      </c>
      <c r="CI161" s="13">
        <f t="shared" si="385"/>
        <v>4</v>
      </c>
      <c r="CJ161" s="12">
        <f t="shared" si="409"/>
        <v>0.11736111111111112</v>
      </c>
      <c r="CK161" s="13">
        <f t="shared" si="386"/>
        <v>2</v>
      </c>
      <c r="CL161" s="13">
        <f t="shared" si="387"/>
        <v>49</v>
      </c>
      <c r="CM161" s="69">
        <f t="shared" si="335"/>
        <v>0</v>
      </c>
      <c r="CN161" s="70">
        <f t="shared" si="336"/>
        <v>0</v>
      </c>
      <c r="CO161" s="13">
        <f t="shared" si="337"/>
        <v>0</v>
      </c>
      <c r="CP161" s="12">
        <f t="shared" si="388"/>
        <v>0.11736111111111112</v>
      </c>
      <c r="CQ161" s="13">
        <f t="shared" si="389"/>
        <v>2</v>
      </c>
      <c r="CR161" s="13">
        <f t="shared" si="390"/>
        <v>49</v>
      </c>
      <c r="CS161" s="217"/>
      <c r="CT161" s="13">
        <f t="shared" si="391"/>
        <v>0</v>
      </c>
      <c r="CU161" s="13">
        <f t="shared" si="392"/>
        <v>0</v>
      </c>
      <c r="CV161" s="217"/>
      <c r="CW161" s="13">
        <f t="shared" si="393"/>
        <v>0</v>
      </c>
      <c r="CX161" s="13">
        <f t="shared" si="394"/>
        <v>0</v>
      </c>
      <c r="CY161" s="217"/>
      <c r="CZ161" s="13">
        <f t="shared" si="395"/>
        <v>0</v>
      </c>
      <c r="DA161" s="13">
        <f t="shared" si="396"/>
        <v>0</v>
      </c>
      <c r="DB161" s="217"/>
      <c r="DC161" s="13">
        <f t="shared" si="397"/>
        <v>0</v>
      </c>
      <c r="DD161" s="13">
        <f t="shared" si="398"/>
        <v>0</v>
      </c>
      <c r="DE161" s="217"/>
      <c r="DF161" s="13">
        <f t="shared" si="399"/>
        <v>0</v>
      </c>
      <c r="DG161" s="13">
        <f t="shared" si="400"/>
        <v>0</v>
      </c>
      <c r="DH161" s="217"/>
      <c r="DI161" s="13">
        <f t="shared" si="401"/>
        <v>0</v>
      </c>
      <c r="DJ161" s="13">
        <f t="shared" si="402"/>
        <v>0</v>
      </c>
      <c r="DK161" s="217"/>
      <c r="DL161" s="35">
        <f t="shared" si="403"/>
        <v>0</v>
      </c>
      <c r="DM161" s="61">
        <f t="shared" si="404"/>
        <v>0</v>
      </c>
      <c r="DN161" s="66">
        <f t="shared" si="314"/>
        <v>557997.56000000017</v>
      </c>
      <c r="DO161" s="74">
        <f t="shared" si="410"/>
        <v>9073</v>
      </c>
      <c r="DP161" s="66">
        <f t="shared" si="412"/>
        <v>59.645593220338988</v>
      </c>
      <c r="DQ161" s="63">
        <f t="shared" si="338"/>
        <v>61.500888350049614</v>
      </c>
      <c r="DR161" s="66" t="e">
        <f t="shared" si="318"/>
        <v>#NUM!</v>
      </c>
      <c r="DS161" s="96" t="e">
        <f t="shared" si="315"/>
        <v>#NUM!</v>
      </c>
      <c r="DT161" s="66" t="e">
        <f t="shared" si="316"/>
        <v>#NUM!</v>
      </c>
      <c r="DU161" s="66" t="e">
        <f t="shared" si="317"/>
        <v>#NUM!</v>
      </c>
      <c r="DV161" s="421"/>
      <c r="DW161" s="66">
        <f t="shared" si="411"/>
        <v>0</v>
      </c>
      <c r="DX161" s="66"/>
      <c r="DY161" s="66">
        <f t="shared" si="406"/>
        <v>0</v>
      </c>
      <c r="DZ161" s="66">
        <f t="shared" si="405"/>
        <v>0</v>
      </c>
      <c r="EA161" s="66"/>
      <c r="EB161" s="66">
        <f t="shared" si="407"/>
        <v>0</v>
      </c>
      <c r="EC161" s="12"/>
      <c r="ED161" s="12"/>
      <c r="EE161" s="12"/>
      <c r="EF161" s="12"/>
      <c r="EG161" s="12"/>
      <c r="EH161" s="12"/>
      <c r="EI161" s="12"/>
      <c r="EJ161" s="12"/>
      <c r="EK161" s="12"/>
      <c r="EL161" s="12"/>
      <c r="EM161" s="12"/>
      <c r="EN161" s="66"/>
      <c r="EO161" s="66"/>
      <c r="EP161" s="66"/>
      <c r="EQ161" s="66"/>
      <c r="ER161" s="66"/>
      <c r="ES161" s="66"/>
      <c r="ET161" s="66"/>
      <c r="EU161" s="66"/>
      <c r="EV161" s="66"/>
      <c r="EW161" s="66"/>
      <c r="EX161" s="66"/>
      <c r="EY161" s="66"/>
      <c r="EZ161" s="66"/>
      <c r="FA161" s="66"/>
      <c r="FB161" s="66"/>
      <c r="FC161" s="66"/>
      <c r="FD161" s="66"/>
      <c r="FE161" s="62"/>
      <c r="FF161" s="62"/>
      <c r="FG161" s="62"/>
      <c r="FH161" s="62"/>
      <c r="FI161" s="62"/>
    </row>
    <row r="162" spans="1:165" s="221" customFormat="1" ht="45">
      <c r="A162" s="175">
        <v>161</v>
      </c>
      <c r="B162" s="212">
        <v>47</v>
      </c>
      <c r="C162" s="213">
        <v>40768</v>
      </c>
      <c r="D162" s="214">
        <f t="shared" si="339"/>
        <v>8</v>
      </c>
      <c r="E162" s="215" t="s">
        <v>39</v>
      </c>
      <c r="F162" s="212">
        <v>22</v>
      </c>
      <c r="G162" s="216" t="s">
        <v>38</v>
      </c>
      <c r="H162" s="216" t="s">
        <v>482</v>
      </c>
      <c r="I162" s="216" t="s">
        <v>594</v>
      </c>
      <c r="J162" s="217">
        <v>0.12361111111111112</v>
      </c>
      <c r="K162" s="218">
        <v>3761.65</v>
      </c>
      <c r="L162" s="216" t="s">
        <v>33</v>
      </c>
      <c r="M162" s="212">
        <v>59</v>
      </c>
      <c r="N162" s="212">
        <v>0</v>
      </c>
      <c r="O162" s="216"/>
      <c r="P162" s="217">
        <v>0.12361111111111112</v>
      </c>
      <c r="Q162" s="217">
        <v>0.12361111111111112</v>
      </c>
      <c r="R162" s="12">
        <f t="shared" si="340"/>
        <v>0</v>
      </c>
      <c r="S162" s="13">
        <f t="shared" si="341"/>
        <v>0</v>
      </c>
      <c r="T162" s="13">
        <f t="shared" si="342"/>
        <v>0</v>
      </c>
      <c r="U162" s="217">
        <v>0.1423611111111111</v>
      </c>
      <c r="V162" s="12">
        <f t="shared" si="343"/>
        <v>1.8749999999999989E-2</v>
      </c>
      <c r="W162" s="13">
        <f t="shared" si="344"/>
        <v>0</v>
      </c>
      <c r="X162" s="13">
        <f t="shared" si="345"/>
        <v>27</v>
      </c>
      <c r="Y162" s="217">
        <v>0.14583333333333334</v>
      </c>
      <c r="Z162" s="12">
        <f t="shared" si="346"/>
        <v>3.4722222222222376E-3</v>
      </c>
      <c r="AA162" s="13">
        <f t="shared" si="347"/>
        <v>0</v>
      </c>
      <c r="AB162" s="13">
        <f t="shared" si="348"/>
        <v>5</v>
      </c>
      <c r="AC162" s="217">
        <v>0.16666666666666666</v>
      </c>
      <c r="AD162" s="12">
        <f t="shared" si="349"/>
        <v>2.0833333333333315E-2</v>
      </c>
      <c r="AE162" s="13">
        <f t="shared" si="350"/>
        <v>0</v>
      </c>
      <c r="AF162" s="13">
        <f t="shared" si="351"/>
        <v>30</v>
      </c>
      <c r="AG162" s="217">
        <v>0.17222222222222225</v>
      </c>
      <c r="AH162" s="217">
        <v>0.26250000000000001</v>
      </c>
      <c r="AI162" s="12">
        <f t="shared" si="352"/>
        <v>9.0277777777777762E-2</v>
      </c>
      <c r="AJ162" s="90">
        <f t="shared" si="353"/>
        <v>2</v>
      </c>
      <c r="AK162" s="90">
        <f t="shared" si="354"/>
        <v>10</v>
      </c>
      <c r="AL162" s="217">
        <v>0.17222222222222225</v>
      </c>
      <c r="AM162" s="217">
        <v>0.26250000000000001</v>
      </c>
      <c r="AN162" s="12">
        <f t="shared" si="355"/>
        <v>9.0277777777777762E-2</v>
      </c>
      <c r="AO162" s="13">
        <f t="shared" si="356"/>
        <v>2</v>
      </c>
      <c r="AP162" s="13">
        <f t="shared" si="357"/>
        <v>10</v>
      </c>
      <c r="AQ162" s="217">
        <v>0.26527777777777778</v>
      </c>
      <c r="AR162" s="12">
        <f t="shared" si="358"/>
        <v>2.7777777777777679E-3</v>
      </c>
      <c r="AS162" s="90">
        <f t="shared" si="359"/>
        <v>0</v>
      </c>
      <c r="AT162" s="13">
        <f t="shared" si="360"/>
        <v>4</v>
      </c>
      <c r="AU162" s="217">
        <v>0.2673611111111111</v>
      </c>
      <c r="AV162" s="12">
        <f t="shared" si="361"/>
        <v>2.0833333333333259E-3</v>
      </c>
      <c r="AW162" s="13">
        <f t="shared" si="362"/>
        <v>0</v>
      </c>
      <c r="AX162" s="13">
        <f t="shared" si="363"/>
        <v>3</v>
      </c>
      <c r="AY162" s="217">
        <v>0.4152777777777778</v>
      </c>
      <c r="AZ162" s="12">
        <f t="shared" si="364"/>
        <v>0.1479166666666667</v>
      </c>
      <c r="BA162" s="90">
        <f t="shared" si="365"/>
        <v>3</v>
      </c>
      <c r="BB162" s="90">
        <f t="shared" si="366"/>
        <v>33</v>
      </c>
      <c r="BC162" s="217">
        <v>0.4152777777777778</v>
      </c>
      <c r="BD162" s="217">
        <v>0.4152777777777778</v>
      </c>
      <c r="BE162" s="12">
        <f t="shared" si="367"/>
        <v>0</v>
      </c>
      <c r="BF162" s="13">
        <f t="shared" si="368"/>
        <v>0</v>
      </c>
      <c r="BG162" s="13">
        <f t="shared" si="369"/>
        <v>0</v>
      </c>
      <c r="BH162" s="217">
        <v>0</v>
      </c>
      <c r="BI162" s="217">
        <v>0</v>
      </c>
      <c r="BJ162" s="220"/>
      <c r="BK162" s="69">
        <f t="shared" si="334"/>
        <v>0</v>
      </c>
      <c r="BL162" s="13">
        <f t="shared" si="319"/>
        <v>0</v>
      </c>
      <c r="BM162" s="13">
        <f t="shared" si="320"/>
        <v>0</v>
      </c>
      <c r="BN162" s="217">
        <v>0.42222222222222222</v>
      </c>
      <c r="BO162" s="12">
        <f t="shared" si="370"/>
        <v>6.9444444444444198E-3</v>
      </c>
      <c r="BP162" s="90">
        <f t="shared" si="371"/>
        <v>0</v>
      </c>
      <c r="BQ162" s="90">
        <f t="shared" si="372"/>
        <v>10</v>
      </c>
      <c r="BR162" s="217">
        <v>0.43055555555555558</v>
      </c>
      <c r="BS162" s="12">
        <f t="shared" si="373"/>
        <v>8.3333333333333592E-3</v>
      </c>
      <c r="BT162" s="90">
        <f t="shared" si="374"/>
        <v>0</v>
      </c>
      <c r="BU162" s="90">
        <f t="shared" si="375"/>
        <v>12</v>
      </c>
      <c r="BV162" s="217">
        <v>0.43055555555555558</v>
      </c>
      <c r="BW162" s="217">
        <v>0.51736111111111105</v>
      </c>
      <c r="BX162" s="12">
        <f t="shared" si="376"/>
        <v>8.6805555555555469E-2</v>
      </c>
      <c r="BY162" s="13">
        <f t="shared" si="377"/>
        <v>2</v>
      </c>
      <c r="BZ162" s="13">
        <f t="shared" si="378"/>
        <v>5</v>
      </c>
      <c r="CA162" s="12">
        <f t="shared" si="379"/>
        <v>0.39374999999999993</v>
      </c>
      <c r="CB162" s="13">
        <f t="shared" si="380"/>
        <v>9</v>
      </c>
      <c r="CC162" s="13">
        <f t="shared" si="381"/>
        <v>27</v>
      </c>
      <c r="CD162" s="12">
        <f t="shared" si="333"/>
        <v>3.8888888888888862E-2</v>
      </c>
      <c r="CE162" s="13">
        <f t="shared" si="382"/>
        <v>0</v>
      </c>
      <c r="CF162" s="13">
        <f t="shared" si="383"/>
        <v>56</v>
      </c>
      <c r="CG162" s="12">
        <f t="shared" si="408"/>
        <v>9.0277777777777762E-2</v>
      </c>
      <c r="CH162" s="13">
        <f t="shared" si="384"/>
        <v>2</v>
      </c>
      <c r="CI162" s="13">
        <f t="shared" si="385"/>
        <v>10</v>
      </c>
      <c r="CJ162" s="12">
        <f t="shared" si="409"/>
        <v>0.1479166666666667</v>
      </c>
      <c r="CK162" s="13">
        <f t="shared" si="386"/>
        <v>3</v>
      </c>
      <c r="CL162" s="13">
        <f t="shared" si="387"/>
        <v>33</v>
      </c>
      <c r="CM162" s="69">
        <f t="shared" si="335"/>
        <v>0</v>
      </c>
      <c r="CN162" s="70">
        <f t="shared" si="336"/>
        <v>0</v>
      </c>
      <c r="CO162" s="13">
        <f t="shared" si="337"/>
        <v>0</v>
      </c>
      <c r="CP162" s="12">
        <f t="shared" si="388"/>
        <v>0.1479166666666667</v>
      </c>
      <c r="CQ162" s="13">
        <f t="shared" si="389"/>
        <v>3</v>
      </c>
      <c r="CR162" s="13">
        <f t="shared" si="390"/>
        <v>33</v>
      </c>
      <c r="CS162" s="217"/>
      <c r="CT162" s="13">
        <f t="shared" si="391"/>
        <v>0</v>
      </c>
      <c r="CU162" s="13">
        <f t="shared" si="392"/>
        <v>0</v>
      </c>
      <c r="CV162" s="217"/>
      <c r="CW162" s="13">
        <f t="shared" si="393"/>
        <v>0</v>
      </c>
      <c r="CX162" s="13">
        <f t="shared" si="394"/>
        <v>0</v>
      </c>
      <c r="CY162" s="217"/>
      <c r="CZ162" s="13">
        <f t="shared" si="395"/>
        <v>0</v>
      </c>
      <c r="DA162" s="13">
        <f t="shared" si="396"/>
        <v>0</v>
      </c>
      <c r="DB162" s="217"/>
      <c r="DC162" s="13">
        <f t="shared" si="397"/>
        <v>0</v>
      </c>
      <c r="DD162" s="13">
        <f t="shared" si="398"/>
        <v>0</v>
      </c>
      <c r="DE162" s="217"/>
      <c r="DF162" s="13">
        <f t="shared" si="399"/>
        <v>0</v>
      </c>
      <c r="DG162" s="13">
        <f t="shared" si="400"/>
        <v>0</v>
      </c>
      <c r="DH162" s="217"/>
      <c r="DI162" s="13">
        <f t="shared" si="401"/>
        <v>0</v>
      </c>
      <c r="DJ162" s="13">
        <f t="shared" si="402"/>
        <v>0</v>
      </c>
      <c r="DK162" s="217"/>
      <c r="DL162" s="35">
        <f t="shared" si="403"/>
        <v>0</v>
      </c>
      <c r="DM162" s="61">
        <f t="shared" si="404"/>
        <v>0</v>
      </c>
      <c r="DN162" s="66">
        <f t="shared" si="314"/>
        <v>561759.2100000002</v>
      </c>
      <c r="DO162" s="74">
        <f t="shared" si="410"/>
        <v>9131</v>
      </c>
      <c r="DP162" s="66">
        <f t="shared" si="412"/>
        <v>63.756779661016949</v>
      </c>
      <c r="DQ162" s="63">
        <f t="shared" si="338"/>
        <v>61.522200197130672</v>
      </c>
      <c r="DR162" s="66" t="e">
        <f t="shared" si="318"/>
        <v>#NUM!</v>
      </c>
      <c r="DS162" s="96" t="e">
        <f t="shared" si="315"/>
        <v>#NUM!</v>
      </c>
      <c r="DT162" s="66" t="e">
        <f t="shared" si="316"/>
        <v>#NUM!</v>
      </c>
      <c r="DU162" s="66" t="e">
        <f t="shared" si="317"/>
        <v>#NUM!</v>
      </c>
      <c r="DV162" s="421"/>
      <c r="DW162" s="66">
        <f t="shared" si="411"/>
        <v>0</v>
      </c>
      <c r="DX162" s="66"/>
      <c r="DY162" s="66">
        <f t="shared" si="406"/>
        <v>0</v>
      </c>
      <c r="DZ162" s="66">
        <f t="shared" si="405"/>
        <v>0</v>
      </c>
      <c r="EA162" s="66"/>
      <c r="EB162" s="66">
        <f t="shared" si="407"/>
        <v>0</v>
      </c>
      <c r="EC162" s="12"/>
      <c r="ED162" s="12"/>
      <c r="EE162" s="12"/>
      <c r="EF162" s="12"/>
      <c r="EG162" s="12"/>
      <c r="EH162" s="12"/>
      <c r="EI162" s="12"/>
      <c r="EJ162" s="12"/>
      <c r="EK162" s="12"/>
      <c r="EL162" s="12"/>
      <c r="EM162" s="12"/>
      <c r="EN162" s="66"/>
      <c r="EO162" s="66"/>
      <c r="EP162" s="66"/>
      <c r="EQ162" s="66"/>
      <c r="ER162" s="66"/>
      <c r="ES162" s="66"/>
      <c r="ET162" s="66"/>
      <c r="EU162" s="66"/>
      <c r="EV162" s="66"/>
      <c r="EW162" s="66"/>
      <c r="EX162" s="66"/>
      <c r="EY162" s="66"/>
      <c r="EZ162" s="66"/>
      <c r="FA162" s="66"/>
      <c r="FB162" s="66"/>
      <c r="FC162" s="66"/>
      <c r="FD162" s="66"/>
      <c r="FE162" s="62"/>
      <c r="FF162" s="62"/>
      <c r="FG162" s="62"/>
      <c r="FH162" s="62"/>
      <c r="FI162" s="62"/>
    </row>
    <row r="163" spans="1:165" s="221" customFormat="1" ht="30">
      <c r="A163" s="175">
        <v>162</v>
      </c>
      <c r="B163" s="212">
        <v>48</v>
      </c>
      <c r="C163" s="213">
        <v>40768</v>
      </c>
      <c r="D163" s="214">
        <f t="shared" si="339"/>
        <v>8</v>
      </c>
      <c r="E163" s="215" t="s">
        <v>39</v>
      </c>
      <c r="F163" s="212">
        <v>23</v>
      </c>
      <c r="G163" s="216" t="s">
        <v>38</v>
      </c>
      <c r="H163" s="216" t="s">
        <v>483</v>
      </c>
      <c r="I163" s="216" t="s">
        <v>595</v>
      </c>
      <c r="J163" s="217">
        <v>0.375</v>
      </c>
      <c r="K163" s="218">
        <v>3584.64</v>
      </c>
      <c r="L163" s="216" t="s">
        <v>34</v>
      </c>
      <c r="M163" s="212">
        <v>58</v>
      </c>
      <c r="N163" s="212">
        <v>0</v>
      </c>
      <c r="O163" s="216"/>
      <c r="P163" s="217">
        <v>0.375</v>
      </c>
      <c r="Q163" s="217">
        <v>0.375</v>
      </c>
      <c r="R163" s="12">
        <f t="shared" si="340"/>
        <v>0</v>
      </c>
      <c r="S163" s="13">
        <f t="shared" si="341"/>
        <v>0</v>
      </c>
      <c r="T163" s="13">
        <f t="shared" si="342"/>
        <v>0</v>
      </c>
      <c r="U163" s="217">
        <v>0.39930555555555558</v>
      </c>
      <c r="V163" s="12">
        <f t="shared" si="343"/>
        <v>2.430555555555558E-2</v>
      </c>
      <c r="W163" s="13">
        <f t="shared" si="344"/>
        <v>0</v>
      </c>
      <c r="X163" s="13">
        <f t="shared" si="345"/>
        <v>35</v>
      </c>
      <c r="Y163" s="217">
        <v>0.40277777777777773</v>
      </c>
      <c r="Z163" s="12">
        <f t="shared" si="346"/>
        <v>3.4722222222221544E-3</v>
      </c>
      <c r="AA163" s="13">
        <f t="shared" si="347"/>
        <v>0</v>
      </c>
      <c r="AB163" s="13">
        <f t="shared" si="348"/>
        <v>5</v>
      </c>
      <c r="AC163" s="217">
        <v>0.41111111111111115</v>
      </c>
      <c r="AD163" s="12">
        <f t="shared" si="349"/>
        <v>8.3333333333334147E-3</v>
      </c>
      <c r="AE163" s="13">
        <f t="shared" si="350"/>
        <v>0</v>
      </c>
      <c r="AF163" s="13">
        <f t="shared" si="351"/>
        <v>12</v>
      </c>
      <c r="AG163" s="217">
        <v>0.41180555555555554</v>
      </c>
      <c r="AH163" s="217">
        <v>0.5</v>
      </c>
      <c r="AI163" s="12">
        <f t="shared" si="352"/>
        <v>8.8194444444444464E-2</v>
      </c>
      <c r="AJ163" s="90">
        <f t="shared" si="353"/>
        <v>2</v>
      </c>
      <c r="AK163" s="90">
        <f t="shared" si="354"/>
        <v>7</v>
      </c>
      <c r="AL163" s="217">
        <v>0.41180555555555554</v>
      </c>
      <c r="AM163" s="217">
        <v>0.5</v>
      </c>
      <c r="AN163" s="12">
        <f t="shared" si="355"/>
        <v>8.8194444444444464E-2</v>
      </c>
      <c r="AO163" s="13">
        <f t="shared" si="356"/>
        <v>2</v>
      </c>
      <c r="AP163" s="13">
        <f t="shared" si="357"/>
        <v>7</v>
      </c>
      <c r="AQ163" s="217">
        <v>0.5</v>
      </c>
      <c r="AR163" s="12">
        <f t="shared" si="358"/>
        <v>0</v>
      </c>
      <c r="AS163" s="90">
        <f t="shared" si="359"/>
        <v>0</v>
      </c>
      <c r="AT163" s="13">
        <f t="shared" si="360"/>
        <v>0</v>
      </c>
      <c r="AU163" s="217">
        <v>0.51041666666666663</v>
      </c>
      <c r="AV163" s="12">
        <f t="shared" si="361"/>
        <v>1.041666666666663E-2</v>
      </c>
      <c r="AW163" s="13">
        <f t="shared" si="362"/>
        <v>0</v>
      </c>
      <c r="AX163" s="13">
        <f t="shared" si="363"/>
        <v>15</v>
      </c>
      <c r="AY163" s="217">
        <v>0.625</v>
      </c>
      <c r="AZ163" s="12">
        <f t="shared" si="364"/>
        <v>0.11458333333333337</v>
      </c>
      <c r="BA163" s="90">
        <f t="shared" si="365"/>
        <v>2</v>
      </c>
      <c r="BB163" s="90">
        <f t="shared" si="366"/>
        <v>45</v>
      </c>
      <c r="BC163" s="217">
        <v>0.625</v>
      </c>
      <c r="BD163" s="217">
        <v>0.625</v>
      </c>
      <c r="BE163" s="12">
        <f t="shared" si="367"/>
        <v>0</v>
      </c>
      <c r="BF163" s="13">
        <f t="shared" si="368"/>
        <v>0</v>
      </c>
      <c r="BG163" s="13">
        <f t="shared" si="369"/>
        <v>0</v>
      </c>
      <c r="BH163" s="217">
        <v>0</v>
      </c>
      <c r="BI163" s="217">
        <v>0</v>
      </c>
      <c r="BJ163" s="220"/>
      <c r="BK163" s="69">
        <f t="shared" si="334"/>
        <v>0</v>
      </c>
      <c r="BL163" s="13">
        <f t="shared" si="319"/>
        <v>0</v>
      </c>
      <c r="BM163" s="13">
        <f t="shared" si="320"/>
        <v>0</v>
      </c>
      <c r="BN163" s="217">
        <v>0.63194444444444442</v>
      </c>
      <c r="BO163" s="12">
        <f t="shared" si="370"/>
        <v>6.9444444444444198E-3</v>
      </c>
      <c r="BP163" s="90">
        <f t="shared" si="371"/>
        <v>0</v>
      </c>
      <c r="BQ163" s="90">
        <f t="shared" si="372"/>
        <v>10</v>
      </c>
      <c r="BR163" s="217">
        <v>0.63888888888888895</v>
      </c>
      <c r="BS163" s="12">
        <f t="shared" si="373"/>
        <v>6.9444444444445308E-3</v>
      </c>
      <c r="BT163" s="90">
        <f t="shared" si="374"/>
        <v>0</v>
      </c>
      <c r="BU163" s="90">
        <f t="shared" si="375"/>
        <v>10</v>
      </c>
      <c r="BV163" s="217">
        <v>0.67361111111111116</v>
      </c>
      <c r="BW163" s="217">
        <v>0.67708333333333337</v>
      </c>
      <c r="BX163" s="12">
        <f t="shared" si="376"/>
        <v>3.4722222222222099E-3</v>
      </c>
      <c r="BY163" s="13">
        <f t="shared" si="377"/>
        <v>0</v>
      </c>
      <c r="BZ163" s="13">
        <f t="shared" si="378"/>
        <v>5</v>
      </c>
      <c r="CA163" s="12">
        <f t="shared" si="379"/>
        <v>0.30208333333333337</v>
      </c>
      <c r="CB163" s="13">
        <f t="shared" si="380"/>
        <v>7</v>
      </c>
      <c r="CC163" s="13">
        <f t="shared" si="381"/>
        <v>15</v>
      </c>
      <c r="CD163" s="12">
        <f t="shared" si="333"/>
        <v>2.2222222222222365E-2</v>
      </c>
      <c r="CE163" s="13">
        <f t="shared" si="382"/>
        <v>0</v>
      </c>
      <c r="CF163" s="13">
        <f t="shared" si="383"/>
        <v>32</v>
      </c>
      <c r="CG163" s="12">
        <f t="shared" si="408"/>
        <v>8.8194444444444464E-2</v>
      </c>
      <c r="CH163" s="13">
        <f t="shared" si="384"/>
        <v>2</v>
      </c>
      <c r="CI163" s="13">
        <f t="shared" si="385"/>
        <v>7</v>
      </c>
      <c r="CJ163" s="12">
        <f t="shared" si="409"/>
        <v>0.11458333333333337</v>
      </c>
      <c r="CK163" s="13">
        <f t="shared" si="386"/>
        <v>2</v>
      </c>
      <c r="CL163" s="13">
        <f t="shared" si="387"/>
        <v>45</v>
      </c>
      <c r="CM163" s="69">
        <f t="shared" si="335"/>
        <v>0</v>
      </c>
      <c r="CN163" s="70">
        <f t="shared" si="336"/>
        <v>0</v>
      </c>
      <c r="CO163" s="13">
        <f t="shared" si="337"/>
        <v>0</v>
      </c>
      <c r="CP163" s="12">
        <f t="shared" si="388"/>
        <v>0.11458333333333337</v>
      </c>
      <c r="CQ163" s="13">
        <f t="shared" si="389"/>
        <v>2</v>
      </c>
      <c r="CR163" s="13">
        <f t="shared" si="390"/>
        <v>45</v>
      </c>
      <c r="CS163" s="217"/>
      <c r="CT163" s="13">
        <f t="shared" si="391"/>
        <v>0</v>
      </c>
      <c r="CU163" s="13">
        <f t="shared" si="392"/>
        <v>0</v>
      </c>
      <c r="CV163" s="217"/>
      <c r="CW163" s="13">
        <f t="shared" si="393"/>
        <v>0</v>
      </c>
      <c r="CX163" s="13">
        <f t="shared" si="394"/>
        <v>0</v>
      </c>
      <c r="CY163" s="217"/>
      <c r="CZ163" s="13">
        <f t="shared" si="395"/>
        <v>0</v>
      </c>
      <c r="DA163" s="13">
        <f t="shared" si="396"/>
        <v>0</v>
      </c>
      <c r="DB163" s="217"/>
      <c r="DC163" s="13">
        <f t="shared" si="397"/>
        <v>0</v>
      </c>
      <c r="DD163" s="13">
        <f t="shared" si="398"/>
        <v>0</v>
      </c>
      <c r="DE163" s="217"/>
      <c r="DF163" s="13">
        <f t="shared" si="399"/>
        <v>0</v>
      </c>
      <c r="DG163" s="13">
        <f t="shared" si="400"/>
        <v>0</v>
      </c>
      <c r="DH163" s="217"/>
      <c r="DI163" s="13">
        <f t="shared" si="401"/>
        <v>0</v>
      </c>
      <c r="DJ163" s="13">
        <f t="shared" si="402"/>
        <v>0</v>
      </c>
      <c r="DK163" s="217"/>
      <c r="DL163" s="35">
        <f t="shared" si="403"/>
        <v>0</v>
      </c>
      <c r="DM163" s="61">
        <f t="shared" si="404"/>
        <v>0</v>
      </c>
      <c r="DN163" s="66">
        <f t="shared" ref="DN163:DN226" si="413">DN162+K163</f>
        <v>565343.85000000021</v>
      </c>
      <c r="DO163" s="74">
        <f t="shared" si="410"/>
        <v>9185</v>
      </c>
      <c r="DP163" s="66">
        <f t="shared" si="412"/>
        <v>61.804137931034482</v>
      </c>
      <c r="DQ163" s="63">
        <f t="shared" si="338"/>
        <v>61.55077299945566</v>
      </c>
      <c r="DR163" s="66" t="e">
        <f t="shared" si="318"/>
        <v>#NUM!</v>
      </c>
      <c r="DS163" s="96" t="e">
        <f t="shared" si="315"/>
        <v>#NUM!</v>
      </c>
      <c r="DT163" s="66" t="e">
        <f t="shared" si="316"/>
        <v>#NUM!</v>
      </c>
      <c r="DU163" s="66" t="e">
        <f t="shared" si="317"/>
        <v>#NUM!</v>
      </c>
      <c r="DV163" s="421"/>
      <c r="DW163" s="66">
        <f t="shared" si="411"/>
        <v>0</v>
      </c>
      <c r="DX163" s="66"/>
      <c r="DY163" s="66">
        <f t="shared" si="406"/>
        <v>0</v>
      </c>
      <c r="DZ163" s="66">
        <f t="shared" si="405"/>
        <v>0</v>
      </c>
      <c r="EA163" s="66"/>
      <c r="EB163" s="66">
        <f t="shared" si="407"/>
        <v>0</v>
      </c>
      <c r="EC163" s="12"/>
      <c r="ED163" s="12"/>
      <c r="EE163" s="12"/>
      <c r="EF163" s="12"/>
      <c r="EG163" s="12"/>
      <c r="EH163" s="12"/>
      <c r="EI163" s="12"/>
      <c r="EJ163" s="12"/>
      <c r="EK163" s="12"/>
      <c r="EL163" s="12"/>
      <c r="EM163" s="12"/>
      <c r="EN163" s="66"/>
      <c r="EO163" s="66"/>
      <c r="EP163" s="66"/>
      <c r="EQ163" s="66"/>
      <c r="ER163" s="66"/>
      <c r="ES163" s="66"/>
      <c r="ET163" s="66"/>
      <c r="EU163" s="66"/>
      <c r="EV163" s="66"/>
      <c r="EW163" s="66"/>
      <c r="EX163" s="66"/>
      <c r="EY163" s="66"/>
      <c r="EZ163" s="66"/>
      <c r="FA163" s="66"/>
      <c r="FB163" s="66"/>
      <c r="FC163" s="66"/>
      <c r="FD163" s="66"/>
      <c r="FE163" s="62"/>
      <c r="FF163" s="62"/>
      <c r="FG163" s="62"/>
      <c r="FH163" s="62"/>
      <c r="FI163" s="62"/>
    </row>
    <row r="164" spans="1:165" s="221" customFormat="1">
      <c r="A164" s="199">
        <v>163</v>
      </c>
      <c r="B164" s="212">
        <v>49</v>
      </c>
      <c r="C164" s="213">
        <v>40768</v>
      </c>
      <c r="D164" s="214">
        <f t="shared" si="339"/>
        <v>8</v>
      </c>
      <c r="E164" s="215" t="s">
        <v>443</v>
      </c>
      <c r="F164" s="212">
        <v>2</v>
      </c>
      <c r="G164" s="216" t="s">
        <v>403</v>
      </c>
      <c r="H164" s="216" t="s">
        <v>394</v>
      </c>
      <c r="I164" s="216" t="s">
        <v>348</v>
      </c>
      <c r="J164" s="217">
        <v>0.5</v>
      </c>
      <c r="K164" s="218">
        <v>3314.19</v>
      </c>
      <c r="L164" s="216" t="s">
        <v>33</v>
      </c>
      <c r="M164" s="212">
        <v>54</v>
      </c>
      <c r="N164" s="212">
        <v>5</v>
      </c>
      <c r="O164" s="216"/>
      <c r="P164" s="217">
        <v>0.5</v>
      </c>
      <c r="Q164" s="217">
        <v>0.5</v>
      </c>
      <c r="R164" s="12">
        <f t="shared" si="340"/>
        <v>0</v>
      </c>
      <c r="S164" s="13">
        <f t="shared" si="341"/>
        <v>0</v>
      </c>
      <c r="T164" s="13">
        <f t="shared" si="342"/>
        <v>0</v>
      </c>
      <c r="U164" s="217">
        <v>0.52430555555555558</v>
      </c>
      <c r="V164" s="12">
        <f t="shared" si="343"/>
        <v>2.430555555555558E-2</v>
      </c>
      <c r="W164" s="13">
        <f t="shared" si="344"/>
        <v>0</v>
      </c>
      <c r="X164" s="13">
        <f t="shared" si="345"/>
        <v>35</v>
      </c>
      <c r="Y164" s="217">
        <v>0.52777777777777779</v>
      </c>
      <c r="Z164" s="12">
        <f t="shared" si="346"/>
        <v>3.4722222222222099E-3</v>
      </c>
      <c r="AA164" s="13">
        <f t="shared" si="347"/>
        <v>0</v>
      </c>
      <c r="AB164" s="13">
        <f t="shared" si="348"/>
        <v>5</v>
      </c>
      <c r="AC164" s="217">
        <v>0.54166666666666663</v>
      </c>
      <c r="AD164" s="12">
        <f t="shared" si="349"/>
        <v>1.388888888888884E-2</v>
      </c>
      <c r="AE164" s="13">
        <f t="shared" si="350"/>
        <v>0</v>
      </c>
      <c r="AF164" s="13">
        <f t="shared" si="351"/>
        <v>20</v>
      </c>
      <c r="AG164" s="217">
        <v>0.54166666666666663</v>
      </c>
      <c r="AH164" s="217">
        <v>0.58333333333333337</v>
      </c>
      <c r="AI164" s="12">
        <f t="shared" si="352"/>
        <v>4.1666666666666741E-2</v>
      </c>
      <c r="AJ164" s="90">
        <f t="shared" si="353"/>
        <v>1</v>
      </c>
      <c r="AK164" s="90">
        <f t="shared" si="354"/>
        <v>0</v>
      </c>
      <c r="AL164" s="217">
        <v>0.54166666666666663</v>
      </c>
      <c r="AM164" s="217">
        <v>0.58333333333333337</v>
      </c>
      <c r="AN164" s="12">
        <f t="shared" si="355"/>
        <v>4.1666666666666741E-2</v>
      </c>
      <c r="AO164" s="13">
        <f t="shared" si="356"/>
        <v>1</v>
      </c>
      <c r="AP164" s="13">
        <f t="shared" si="357"/>
        <v>0</v>
      </c>
      <c r="AQ164" s="217">
        <v>0.58333333333333337</v>
      </c>
      <c r="AR164" s="12">
        <f t="shared" si="358"/>
        <v>0</v>
      </c>
      <c r="AS164" s="90">
        <f t="shared" si="359"/>
        <v>0</v>
      </c>
      <c r="AT164" s="13">
        <f t="shared" si="360"/>
        <v>0</v>
      </c>
      <c r="AU164" s="217">
        <v>0.64236111111111105</v>
      </c>
      <c r="AV164" s="12">
        <f t="shared" si="361"/>
        <v>5.9027777777777679E-2</v>
      </c>
      <c r="AW164" s="13">
        <f t="shared" si="362"/>
        <v>1</v>
      </c>
      <c r="AX164" s="13">
        <f t="shared" si="363"/>
        <v>25</v>
      </c>
      <c r="AY164" s="217">
        <v>0.70972222222222225</v>
      </c>
      <c r="AZ164" s="12">
        <f t="shared" si="364"/>
        <v>6.7361111111111205E-2</v>
      </c>
      <c r="BA164" s="90">
        <f t="shared" si="365"/>
        <v>1</v>
      </c>
      <c r="BB164" s="90">
        <f t="shared" si="366"/>
        <v>37</v>
      </c>
      <c r="BC164" s="217">
        <v>0.70972222222222225</v>
      </c>
      <c r="BD164" s="217">
        <v>0.70972222222222225</v>
      </c>
      <c r="BE164" s="12">
        <f t="shared" si="367"/>
        <v>0</v>
      </c>
      <c r="BF164" s="13">
        <f t="shared" si="368"/>
        <v>0</v>
      </c>
      <c r="BG164" s="13">
        <f t="shared" si="369"/>
        <v>0</v>
      </c>
      <c r="BH164" s="217">
        <v>0</v>
      </c>
      <c r="BI164" s="217">
        <v>0</v>
      </c>
      <c r="BJ164" s="220"/>
      <c r="BK164" s="69">
        <f t="shared" si="334"/>
        <v>0</v>
      </c>
      <c r="BL164" s="13">
        <f t="shared" si="319"/>
        <v>0</v>
      </c>
      <c r="BM164" s="13">
        <f t="shared" si="320"/>
        <v>0</v>
      </c>
      <c r="BN164" s="217">
        <v>0.71736111111111101</v>
      </c>
      <c r="BO164" s="12">
        <f t="shared" si="370"/>
        <v>7.6388888888887507E-3</v>
      </c>
      <c r="BP164" s="90">
        <f t="shared" si="371"/>
        <v>0</v>
      </c>
      <c r="BQ164" s="90">
        <f t="shared" si="372"/>
        <v>11</v>
      </c>
      <c r="BR164" s="217">
        <v>0.72916666666666663</v>
      </c>
      <c r="BS164" s="12">
        <f t="shared" si="373"/>
        <v>1.1805555555555625E-2</v>
      </c>
      <c r="BT164" s="90">
        <f t="shared" si="374"/>
        <v>0</v>
      </c>
      <c r="BU164" s="90">
        <f t="shared" si="375"/>
        <v>17</v>
      </c>
      <c r="BV164" s="217">
        <v>0.76041666666666663</v>
      </c>
      <c r="BW164" s="217">
        <v>0.76736111111111116</v>
      </c>
      <c r="BX164" s="12">
        <f t="shared" si="376"/>
        <v>6.9444444444445308E-3</v>
      </c>
      <c r="BY164" s="13">
        <f t="shared" si="377"/>
        <v>0</v>
      </c>
      <c r="BZ164" s="13">
        <f t="shared" si="378"/>
        <v>10</v>
      </c>
      <c r="CA164" s="12">
        <f t="shared" si="379"/>
        <v>0.26736111111111116</v>
      </c>
      <c r="CB164" s="13">
        <f t="shared" si="380"/>
        <v>6</v>
      </c>
      <c r="CC164" s="13">
        <f t="shared" si="381"/>
        <v>25</v>
      </c>
      <c r="CD164" s="12">
        <f t="shared" si="333"/>
        <v>3.3333333333333215E-2</v>
      </c>
      <c r="CE164" s="13">
        <f t="shared" si="382"/>
        <v>0</v>
      </c>
      <c r="CF164" s="13">
        <f t="shared" si="383"/>
        <v>48</v>
      </c>
      <c r="CG164" s="12">
        <f t="shared" si="408"/>
        <v>4.1666666666666741E-2</v>
      </c>
      <c r="CH164" s="13">
        <f t="shared" si="384"/>
        <v>1</v>
      </c>
      <c r="CI164" s="13">
        <f t="shared" si="385"/>
        <v>0</v>
      </c>
      <c r="CJ164" s="12">
        <f t="shared" si="409"/>
        <v>6.7361111111111205E-2</v>
      </c>
      <c r="CK164" s="13">
        <f t="shared" si="386"/>
        <v>1</v>
      </c>
      <c r="CL164" s="13">
        <f t="shared" si="387"/>
        <v>37</v>
      </c>
      <c r="CM164" s="69">
        <f t="shared" si="335"/>
        <v>0</v>
      </c>
      <c r="CN164" s="70">
        <f t="shared" si="336"/>
        <v>0</v>
      </c>
      <c r="CO164" s="13">
        <f t="shared" si="337"/>
        <v>0</v>
      </c>
      <c r="CP164" s="12">
        <f t="shared" si="388"/>
        <v>6.7361111111111205E-2</v>
      </c>
      <c r="CQ164" s="13">
        <f t="shared" si="389"/>
        <v>1</v>
      </c>
      <c r="CR164" s="13">
        <f t="shared" si="390"/>
        <v>37</v>
      </c>
      <c r="CS164" s="217"/>
      <c r="CT164" s="13">
        <f t="shared" si="391"/>
        <v>0</v>
      </c>
      <c r="CU164" s="13">
        <f t="shared" si="392"/>
        <v>0</v>
      </c>
      <c r="CV164" s="217"/>
      <c r="CW164" s="13">
        <f t="shared" si="393"/>
        <v>0</v>
      </c>
      <c r="CX164" s="13">
        <f t="shared" si="394"/>
        <v>0</v>
      </c>
      <c r="CY164" s="217"/>
      <c r="CZ164" s="13">
        <f t="shared" si="395"/>
        <v>0</v>
      </c>
      <c r="DA164" s="13">
        <f t="shared" si="396"/>
        <v>0</v>
      </c>
      <c r="DB164" s="217"/>
      <c r="DC164" s="13">
        <f t="shared" si="397"/>
        <v>0</v>
      </c>
      <c r="DD164" s="13">
        <f t="shared" si="398"/>
        <v>0</v>
      </c>
      <c r="DE164" s="217"/>
      <c r="DF164" s="13">
        <f t="shared" si="399"/>
        <v>0</v>
      </c>
      <c r="DG164" s="13">
        <f t="shared" si="400"/>
        <v>0</v>
      </c>
      <c r="DH164" s="217"/>
      <c r="DI164" s="13">
        <f t="shared" si="401"/>
        <v>0</v>
      </c>
      <c r="DJ164" s="13">
        <f t="shared" si="402"/>
        <v>0</v>
      </c>
      <c r="DK164" s="217"/>
      <c r="DL164" s="35">
        <f t="shared" si="403"/>
        <v>0</v>
      </c>
      <c r="DM164" s="61">
        <f t="shared" si="404"/>
        <v>0</v>
      </c>
      <c r="DN164" s="66">
        <f t="shared" si="413"/>
        <v>568658.04000000015</v>
      </c>
      <c r="DO164" s="74">
        <f t="shared" si="410"/>
        <v>9244</v>
      </c>
      <c r="DP164" s="66">
        <f t="shared" si="412"/>
        <v>61.373888888888892</v>
      </c>
      <c r="DQ164" s="63">
        <f t="shared" si="338"/>
        <v>61.516447425357008</v>
      </c>
      <c r="DR164" s="66" t="e">
        <f t="shared" si="318"/>
        <v>#NUM!</v>
      </c>
      <c r="DS164" s="96" t="e">
        <f t="shared" si="315"/>
        <v>#NUM!</v>
      </c>
      <c r="DT164" s="66" t="e">
        <f t="shared" si="316"/>
        <v>#NUM!</v>
      </c>
      <c r="DU164" s="66" t="e">
        <f t="shared" si="317"/>
        <v>#NUM!</v>
      </c>
      <c r="DV164" s="421"/>
      <c r="DW164" s="66">
        <f t="shared" si="411"/>
        <v>0</v>
      </c>
      <c r="DX164" s="66"/>
      <c r="DY164" s="66">
        <f t="shared" si="406"/>
        <v>0</v>
      </c>
      <c r="DZ164" s="66">
        <f t="shared" si="405"/>
        <v>0</v>
      </c>
      <c r="EA164" s="66"/>
      <c r="EB164" s="66">
        <f t="shared" si="407"/>
        <v>0</v>
      </c>
      <c r="EC164" s="12"/>
      <c r="ED164" s="12"/>
      <c r="EE164" s="12"/>
      <c r="EF164" s="12"/>
      <c r="EG164" s="12"/>
      <c r="EH164" s="12"/>
      <c r="EI164" s="12"/>
      <c r="EJ164" s="12"/>
      <c r="EK164" s="12"/>
      <c r="EL164" s="12"/>
      <c r="EM164" s="12"/>
      <c r="EN164" s="66"/>
      <c r="EO164" s="66"/>
      <c r="EP164" s="66"/>
      <c r="EQ164" s="66"/>
      <c r="ER164" s="66"/>
      <c r="ES164" s="66"/>
      <c r="ET164" s="66"/>
      <c r="EU164" s="66"/>
      <c r="EV164" s="66"/>
      <c r="EW164" s="66"/>
      <c r="EX164" s="66"/>
      <c r="EY164" s="66"/>
      <c r="EZ164" s="66"/>
      <c r="FA164" s="66"/>
      <c r="FB164" s="66"/>
      <c r="FC164" s="66"/>
      <c r="FD164" s="66"/>
      <c r="FE164" s="62"/>
      <c r="FF164" s="62"/>
      <c r="FG164" s="62"/>
      <c r="FH164" s="62"/>
      <c r="FI164" s="62"/>
    </row>
    <row r="165" spans="1:165" s="221" customFormat="1" ht="30">
      <c r="A165" s="175">
        <v>164</v>
      </c>
      <c r="B165" s="212">
        <v>50</v>
      </c>
      <c r="C165" s="213">
        <v>40768</v>
      </c>
      <c r="D165" s="214">
        <f t="shared" si="339"/>
        <v>8</v>
      </c>
      <c r="E165" s="215" t="s">
        <v>39</v>
      </c>
      <c r="F165" s="212">
        <v>24</v>
      </c>
      <c r="G165" s="216" t="s">
        <v>38</v>
      </c>
      <c r="H165" s="216" t="s">
        <v>484</v>
      </c>
      <c r="I165" s="216" t="s">
        <v>596</v>
      </c>
      <c r="J165" s="217">
        <v>0.60416666666666663</v>
      </c>
      <c r="K165" s="218">
        <v>3738.72</v>
      </c>
      <c r="L165" s="216" t="s">
        <v>33</v>
      </c>
      <c r="M165" s="212">
        <v>59</v>
      </c>
      <c r="N165" s="212">
        <v>0</v>
      </c>
      <c r="O165" s="216"/>
      <c r="P165" s="217">
        <v>0.60416666666666663</v>
      </c>
      <c r="Q165" s="217">
        <v>0.60416666666666663</v>
      </c>
      <c r="R165" s="12">
        <f t="shared" si="340"/>
        <v>0</v>
      </c>
      <c r="S165" s="13">
        <f t="shared" si="341"/>
        <v>0</v>
      </c>
      <c r="T165" s="13">
        <f t="shared" si="342"/>
        <v>0</v>
      </c>
      <c r="U165" s="217">
        <v>0.66319444444444442</v>
      </c>
      <c r="V165" s="12">
        <f t="shared" si="343"/>
        <v>5.902777777777779E-2</v>
      </c>
      <c r="W165" s="13">
        <f t="shared" si="344"/>
        <v>1</v>
      </c>
      <c r="X165" s="13">
        <f t="shared" si="345"/>
        <v>25</v>
      </c>
      <c r="Y165" s="217">
        <v>0.66666666666666663</v>
      </c>
      <c r="Z165" s="12">
        <f t="shared" si="346"/>
        <v>3.4722222222222099E-3</v>
      </c>
      <c r="AA165" s="13">
        <f t="shared" si="347"/>
        <v>0</v>
      </c>
      <c r="AB165" s="13">
        <f t="shared" si="348"/>
        <v>5</v>
      </c>
      <c r="AC165" s="217">
        <v>0.68333333333333324</v>
      </c>
      <c r="AD165" s="12">
        <f t="shared" si="349"/>
        <v>1.6666666666666607E-2</v>
      </c>
      <c r="AE165" s="13">
        <f t="shared" si="350"/>
        <v>0</v>
      </c>
      <c r="AF165" s="13">
        <f t="shared" si="351"/>
        <v>24</v>
      </c>
      <c r="AG165" s="217">
        <v>0.68402777777777779</v>
      </c>
      <c r="AH165" s="217">
        <v>0.75</v>
      </c>
      <c r="AI165" s="12">
        <f t="shared" si="352"/>
        <v>6.597222222222221E-2</v>
      </c>
      <c r="AJ165" s="90">
        <f t="shared" si="353"/>
        <v>1</v>
      </c>
      <c r="AK165" s="90">
        <f t="shared" si="354"/>
        <v>35</v>
      </c>
      <c r="AL165" s="217">
        <v>0.68402777777777779</v>
      </c>
      <c r="AM165" s="217">
        <v>0.75</v>
      </c>
      <c r="AN165" s="12">
        <f t="shared" si="355"/>
        <v>6.597222222222221E-2</v>
      </c>
      <c r="AO165" s="13">
        <f t="shared" si="356"/>
        <v>1</v>
      </c>
      <c r="AP165" s="13">
        <f t="shared" si="357"/>
        <v>35</v>
      </c>
      <c r="AQ165" s="217">
        <v>0.75624999999999998</v>
      </c>
      <c r="AR165" s="12">
        <f t="shared" si="358"/>
        <v>6.2499999999999778E-3</v>
      </c>
      <c r="AS165" s="90">
        <f t="shared" si="359"/>
        <v>0</v>
      </c>
      <c r="AT165" s="13">
        <f t="shared" si="360"/>
        <v>9</v>
      </c>
      <c r="AU165" s="217">
        <v>0.76736111111111116</v>
      </c>
      <c r="AV165" s="12">
        <f t="shared" si="361"/>
        <v>1.1111111111111183E-2</v>
      </c>
      <c r="AW165" s="13">
        <f t="shared" si="362"/>
        <v>0</v>
      </c>
      <c r="AX165" s="13">
        <f t="shared" si="363"/>
        <v>16</v>
      </c>
      <c r="AY165" s="217">
        <v>0.92013888888888884</v>
      </c>
      <c r="AZ165" s="12">
        <f t="shared" si="364"/>
        <v>0.15277777777777768</v>
      </c>
      <c r="BA165" s="90">
        <f t="shared" si="365"/>
        <v>3</v>
      </c>
      <c r="BB165" s="90">
        <f t="shared" si="366"/>
        <v>40</v>
      </c>
      <c r="BC165" s="217">
        <v>0.92013888888888884</v>
      </c>
      <c r="BD165" s="217">
        <v>0.92013888888888884</v>
      </c>
      <c r="BE165" s="12">
        <f t="shared" si="367"/>
        <v>0</v>
      </c>
      <c r="BF165" s="13">
        <f t="shared" si="368"/>
        <v>0</v>
      </c>
      <c r="BG165" s="13">
        <f t="shared" si="369"/>
        <v>0</v>
      </c>
      <c r="BH165" s="217">
        <v>0</v>
      </c>
      <c r="BI165" s="217">
        <v>0</v>
      </c>
      <c r="BJ165" s="220"/>
      <c r="BK165" s="69">
        <f t="shared" si="334"/>
        <v>0</v>
      </c>
      <c r="BL165" s="13">
        <f t="shared" si="319"/>
        <v>0</v>
      </c>
      <c r="BM165" s="13">
        <f t="shared" si="320"/>
        <v>0</v>
      </c>
      <c r="BN165" s="217">
        <v>0.92708333333333337</v>
      </c>
      <c r="BO165" s="12">
        <f t="shared" si="370"/>
        <v>6.9444444444445308E-3</v>
      </c>
      <c r="BP165" s="90">
        <f t="shared" si="371"/>
        <v>0</v>
      </c>
      <c r="BQ165" s="90">
        <f t="shared" si="372"/>
        <v>10</v>
      </c>
      <c r="BR165" s="217">
        <v>0.93402777777777779</v>
      </c>
      <c r="BS165" s="12">
        <f t="shared" si="373"/>
        <v>6.9444444444444198E-3</v>
      </c>
      <c r="BT165" s="90">
        <f t="shared" si="374"/>
        <v>0</v>
      </c>
      <c r="BU165" s="90">
        <f t="shared" si="375"/>
        <v>10</v>
      </c>
      <c r="BV165" s="217">
        <v>0.97916666666666663</v>
      </c>
      <c r="BW165" s="217">
        <v>0.98263888888888884</v>
      </c>
      <c r="BX165" s="12">
        <f t="shared" si="376"/>
        <v>3.4722222222222099E-3</v>
      </c>
      <c r="BY165" s="13">
        <f t="shared" si="377"/>
        <v>0</v>
      </c>
      <c r="BZ165" s="13">
        <f t="shared" si="378"/>
        <v>5</v>
      </c>
      <c r="CA165" s="12">
        <f t="shared" si="379"/>
        <v>0.37847222222222221</v>
      </c>
      <c r="CB165" s="13">
        <f t="shared" si="380"/>
        <v>9</v>
      </c>
      <c r="CC165" s="13">
        <f t="shared" si="381"/>
        <v>5</v>
      </c>
      <c r="CD165" s="12">
        <f t="shared" si="333"/>
        <v>3.6805555555555536E-2</v>
      </c>
      <c r="CE165" s="13">
        <f t="shared" si="382"/>
        <v>0</v>
      </c>
      <c r="CF165" s="13">
        <f t="shared" si="383"/>
        <v>53</v>
      </c>
      <c r="CG165" s="12">
        <f t="shared" si="408"/>
        <v>6.597222222222221E-2</v>
      </c>
      <c r="CH165" s="13">
        <f t="shared" si="384"/>
        <v>1</v>
      </c>
      <c r="CI165" s="13">
        <f t="shared" si="385"/>
        <v>35</v>
      </c>
      <c r="CJ165" s="12">
        <f t="shared" si="409"/>
        <v>0.15277777777777768</v>
      </c>
      <c r="CK165" s="13">
        <f t="shared" si="386"/>
        <v>3</v>
      </c>
      <c r="CL165" s="13">
        <f t="shared" si="387"/>
        <v>40</v>
      </c>
      <c r="CM165" s="69">
        <f t="shared" si="335"/>
        <v>0</v>
      </c>
      <c r="CN165" s="70">
        <f t="shared" si="336"/>
        <v>0</v>
      </c>
      <c r="CO165" s="13">
        <f t="shared" si="337"/>
        <v>0</v>
      </c>
      <c r="CP165" s="12">
        <f t="shared" si="388"/>
        <v>0.15277777777777768</v>
      </c>
      <c r="CQ165" s="13">
        <f t="shared" si="389"/>
        <v>3</v>
      </c>
      <c r="CR165" s="13">
        <f t="shared" si="390"/>
        <v>40</v>
      </c>
      <c r="CS165" s="217"/>
      <c r="CT165" s="13">
        <f t="shared" si="391"/>
        <v>0</v>
      </c>
      <c r="CU165" s="13">
        <f t="shared" si="392"/>
        <v>0</v>
      </c>
      <c r="CV165" s="217"/>
      <c r="CW165" s="13">
        <f t="shared" si="393"/>
        <v>0</v>
      </c>
      <c r="CX165" s="13">
        <f t="shared" si="394"/>
        <v>0</v>
      </c>
      <c r="CY165" s="217"/>
      <c r="CZ165" s="13">
        <f t="shared" si="395"/>
        <v>0</v>
      </c>
      <c r="DA165" s="13">
        <f t="shared" si="396"/>
        <v>0</v>
      </c>
      <c r="DB165" s="217"/>
      <c r="DC165" s="13">
        <f t="shared" si="397"/>
        <v>0</v>
      </c>
      <c r="DD165" s="13">
        <f t="shared" si="398"/>
        <v>0</v>
      </c>
      <c r="DE165" s="217"/>
      <c r="DF165" s="13">
        <f t="shared" si="399"/>
        <v>0</v>
      </c>
      <c r="DG165" s="13">
        <f t="shared" si="400"/>
        <v>0</v>
      </c>
      <c r="DH165" s="217"/>
      <c r="DI165" s="13">
        <f t="shared" si="401"/>
        <v>0</v>
      </c>
      <c r="DJ165" s="13">
        <f t="shared" si="402"/>
        <v>0</v>
      </c>
      <c r="DK165" s="217"/>
      <c r="DL165" s="35">
        <f t="shared" si="403"/>
        <v>0</v>
      </c>
      <c r="DM165" s="61">
        <f t="shared" si="404"/>
        <v>0</v>
      </c>
      <c r="DN165" s="66">
        <f t="shared" si="413"/>
        <v>572396.76000000013</v>
      </c>
      <c r="DO165" s="74">
        <f t="shared" si="410"/>
        <v>9294</v>
      </c>
      <c r="DP165" s="66">
        <f t="shared" si="412"/>
        <v>63.368135593220337</v>
      </c>
      <c r="DQ165" s="63">
        <f t="shared" si="338"/>
        <v>61.587772756617184</v>
      </c>
      <c r="DR165" s="66" t="e">
        <f t="shared" ref="DR165:DR228" si="414">DR164+CE165</f>
        <v>#NUM!</v>
      </c>
      <c r="DS165" s="96" t="e">
        <f t="shared" ref="DS165:DS228" si="415">DS164+CF165</f>
        <v>#NUM!</v>
      </c>
      <c r="DT165" s="66" t="e">
        <f t="shared" ref="DT165:DT228" si="416">DS165/60</f>
        <v>#NUM!</v>
      </c>
      <c r="DU165" s="66" t="e">
        <f t="shared" ref="DU165:DU228" si="417">DR165+DT165</f>
        <v>#NUM!</v>
      </c>
      <c r="DV165" s="421"/>
      <c r="DW165" s="66">
        <f t="shared" si="411"/>
        <v>0</v>
      </c>
      <c r="DX165" s="66"/>
      <c r="DY165" s="66">
        <f t="shared" si="406"/>
        <v>0</v>
      </c>
      <c r="DZ165" s="66">
        <f t="shared" si="405"/>
        <v>0</v>
      </c>
      <c r="EA165" s="66"/>
      <c r="EB165" s="66">
        <f t="shared" si="407"/>
        <v>0</v>
      </c>
      <c r="EC165" s="12"/>
      <c r="ED165" s="12"/>
      <c r="EE165" s="12"/>
      <c r="EF165" s="12"/>
      <c r="EG165" s="12"/>
      <c r="EH165" s="12"/>
      <c r="EI165" s="12"/>
      <c r="EJ165" s="12"/>
      <c r="EK165" s="12"/>
      <c r="EL165" s="12"/>
      <c r="EM165" s="12"/>
      <c r="EN165" s="66"/>
      <c r="EO165" s="66"/>
      <c r="EP165" s="66"/>
      <c r="EQ165" s="66"/>
      <c r="ER165" s="66"/>
      <c r="ES165" s="66"/>
      <c r="ET165" s="66"/>
      <c r="EU165" s="66"/>
      <c r="EV165" s="66"/>
      <c r="EW165" s="66"/>
      <c r="EX165" s="66"/>
      <c r="EY165" s="66"/>
      <c r="EZ165" s="66"/>
      <c r="FA165" s="66"/>
      <c r="FB165" s="66"/>
      <c r="FC165" s="66"/>
      <c r="FD165" s="66"/>
      <c r="FE165" s="62"/>
      <c r="FF165" s="62"/>
      <c r="FG165" s="62"/>
      <c r="FH165" s="62"/>
      <c r="FI165" s="62"/>
    </row>
    <row r="166" spans="1:165" s="221" customFormat="1">
      <c r="A166" s="199">
        <v>165</v>
      </c>
      <c r="B166" s="212">
        <v>51</v>
      </c>
      <c r="C166" s="213">
        <v>40768</v>
      </c>
      <c r="D166" s="214">
        <f t="shared" si="339"/>
        <v>8</v>
      </c>
      <c r="E166" s="215" t="s">
        <v>402</v>
      </c>
      <c r="F166" s="212">
        <v>1</v>
      </c>
      <c r="G166" s="216" t="s">
        <v>467</v>
      </c>
      <c r="H166" s="216" t="s">
        <v>394</v>
      </c>
      <c r="I166" s="216" t="s">
        <v>427</v>
      </c>
      <c r="J166" s="217">
        <v>0.73611111111111116</v>
      </c>
      <c r="K166" s="218">
        <v>3171.31</v>
      </c>
      <c r="L166" s="216" t="s">
        <v>34</v>
      </c>
      <c r="M166" s="212">
        <v>50</v>
      </c>
      <c r="N166" s="212">
        <v>8</v>
      </c>
      <c r="O166" s="216"/>
      <c r="P166" s="217">
        <v>0.73611111111111116</v>
      </c>
      <c r="Q166" s="217">
        <v>0.73611111111111116</v>
      </c>
      <c r="R166" s="12">
        <f t="shared" si="340"/>
        <v>0</v>
      </c>
      <c r="S166" s="13">
        <f t="shared" si="341"/>
        <v>0</v>
      </c>
      <c r="T166" s="13">
        <f t="shared" si="342"/>
        <v>0</v>
      </c>
      <c r="U166" s="217">
        <v>0.73958333333333337</v>
      </c>
      <c r="V166" s="12">
        <f t="shared" si="343"/>
        <v>3.4722222222222099E-3</v>
      </c>
      <c r="W166" s="13">
        <f t="shared" si="344"/>
        <v>0</v>
      </c>
      <c r="X166" s="13">
        <f t="shared" si="345"/>
        <v>5</v>
      </c>
      <c r="Y166" s="217">
        <v>0.73958333333333337</v>
      </c>
      <c r="Z166" s="12">
        <f t="shared" si="346"/>
        <v>0</v>
      </c>
      <c r="AA166" s="13">
        <f t="shared" si="347"/>
        <v>0</v>
      </c>
      <c r="AB166" s="13">
        <f t="shared" si="348"/>
        <v>0</v>
      </c>
      <c r="AC166" s="217">
        <v>0.75</v>
      </c>
      <c r="AD166" s="12">
        <f t="shared" si="349"/>
        <v>1.041666666666663E-2</v>
      </c>
      <c r="AE166" s="13">
        <f t="shared" si="350"/>
        <v>0</v>
      </c>
      <c r="AF166" s="13">
        <f t="shared" si="351"/>
        <v>15</v>
      </c>
      <c r="AG166" s="217">
        <v>0.75</v>
      </c>
      <c r="AH166" s="217">
        <v>0.875</v>
      </c>
      <c r="AI166" s="12">
        <f t="shared" si="352"/>
        <v>0.125</v>
      </c>
      <c r="AJ166" s="90">
        <f t="shared" si="353"/>
        <v>3</v>
      </c>
      <c r="AK166" s="90">
        <f t="shared" si="354"/>
        <v>0</v>
      </c>
      <c r="AL166" s="217">
        <v>0.75</v>
      </c>
      <c r="AM166" s="217">
        <v>0.875</v>
      </c>
      <c r="AN166" s="12">
        <f t="shared" si="355"/>
        <v>0.125</v>
      </c>
      <c r="AO166" s="13">
        <f t="shared" si="356"/>
        <v>3</v>
      </c>
      <c r="AP166" s="13">
        <f t="shared" si="357"/>
        <v>0</v>
      </c>
      <c r="AQ166" s="217">
        <v>0.87847222222222221</v>
      </c>
      <c r="AR166" s="12">
        <f t="shared" si="358"/>
        <v>3.4722222222222099E-3</v>
      </c>
      <c r="AS166" s="90">
        <f t="shared" si="359"/>
        <v>0</v>
      </c>
      <c r="AT166" s="13">
        <f t="shared" si="360"/>
        <v>5</v>
      </c>
      <c r="AU166" s="217">
        <v>0.97361111111111109</v>
      </c>
      <c r="AV166" s="12">
        <f t="shared" si="361"/>
        <v>9.5138888888888884E-2</v>
      </c>
      <c r="AW166" s="13">
        <f t="shared" si="362"/>
        <v>2</v>
      </c>
      <c r="AX166" s="13">
        <f t="shared" si="363"/>
        <v>17</v>
      </c>
      <c r="AY166" s="217">
        <v>1.0291666666666666</v>
      </c>
      <c r="AZ166" s="12">
        <f t="shared" si="364"/>
        <v>5.5555555555555469E-2</v>
      </c>
      <c r="BA166" s="90">
        <f t="shared" si="365"/>
        <v>1</v>
      </c>
      <c r="BB166" s="90">
        <f t="shared" si="366"/>
        <v>20</v>
      </c>
      <c r="BC166" s="217">
        <v>0.92013888888888884</v>
      </c>
      <c r="BD166" s="217">
        <v>0.92013888888888884</v>
      </c>
      <c r="BE166" s="12">
        <f t="shared" si="367"/>
        <v>0</v>
      </c>
      <c r="BF166" s="13">
        <f t="shared" si="368"/>
        <v>0</v>
      </c>
      <c r="BG166" s="13">
        <f t="shared" si="369"/>
        <v>0</v>
      </c>
      <c r="BH166" s="217">
        <v>0</v>
      </c>
      <c r="BI166" s="217">
        <v>0</v>
      </c>
      <c r="BJ166" s="220"/>
      <c r="BK166" s="69">
        <f t="shared" si="334"/>
        <v>0</v>
      </c>
      <c r="BL166" s="13">
        <f t="shared" si="319"/>
        <v>0</v>
      </c>
      <c r="BM166" s="13">
        <f t="shared" si="320"/>
        <v>0</v>
      </c>
      <c r="BN166" s="217">
        <v>1.0361111111111112</v>
      </c>
      <c r="BO166" s="12">
        <f t="shared" si="370"/>
        <v>0.11597222222222237</v>
      </c>
      <c r="BP166" s="90">
        <f t="shared" si="371"/>
        <v>2</v>
      </c>
      <c r="BQ166" s="90">
        <f t="shared" si="372"/>
        <v>47</v>
      </c>
      <c r="BR166" s="217">
        <v>1.0486111111111112</v>
      </c>
      <c r="BS166" s="12">
        <f t="shared" si="373"/>
        <v>1.2499999999999956E-2</v>
      </c>
      <c r="BT166" s="90">
        <f t="shared" si="374"/>
        <v>0</v>
      </c>
      <c r="BU166" s="90">
        <f t="shared" si="375"/>
        <v>18</v>
      </c>
      <c r="BV166" s="217">
        <v>1.0520833333333333</v>
      </c>
      <c r="BW166" s="217">
        <v>1.0590277777777779</v>
      </c>
      <c r="BX166" s="12">
        <f t="shared" si="376"/>
        <v>6.9444444444446418E-3</v>
      </c>
      <c r="BY166" s="13">
        <f t="shared" si="377"/>
        <v>0</v>
      </c>
      <c r="BZ166" s="13">
        <f t="shared" si="378"/>
        <v>10</v>
      </c>
      <c r="CA166" s="12">
        <f t="shared" si="379"/>
        <v>0.32291666666666674</v>
      </c>
      <c r="CB166" s="13">
        <f t="shared" si="380"/>
        <v>7</v>
      </c>
      <c r="CC166" s="13">
        <f t="shared" si="381"/>
        <v>45</v>
      </c>
      <c r="CD166" s="12">
        <f t="shared" si="333"/>
        <v>0.14236111111111116</v>
      </c>
      <c r="CE166" s="13">
        <f t="shared" si="382"/>
        <v>3</v>
      </c>
      <c r="CF166" s="13">
        <f t="shared" si="383"/>
        <v>25</v>
      </c>
      <c r="CG166" s="12">
        <f t="shared" si="408"/>
        <v>0.125</v>
      </c>
      <c r="CH166" s="13">
        <f t="shared" si="384"/>
        <v>3</v>
      </c>
      <c r="CI166" s="13">
        <f t="shared" si="385"/>
        <v>0</v>
      </c>
      <c r="CJ166" s="12">
        <f t="shared" si="409"/>
        <v>5.5555555555555469E-2</v>
      </c>
      <c r="CK166" s="13">
        <f t="shared" si="386"/>
        <v>1</v>
      </c>
      <c r="CL166" s="13">
        <f t="shared" si="387"/>
        <v>20</v>
      </c>
      <c r="CM166" s="69">
        <f t="shared" si="335"/>
        <v>0</v>
      </c>
      <c r="CN166" s="70">
        <f t="shared" si="336"/>
        <v>0</v>
      </c>
      <c r="CO166" s="13">
        <f t="shared" si="337"/>
        <v>0</v>
      </c>
      <c r="CP166" s="12">
        <f t="shared" si="388"/>
        <v>5.5555555555555469E-2</v>
      </c>
      <c r="CQ166" s="13">
        <f t="shared" si="389"/>
        <v>1</v>
      </c>
      <c r="CR166" s="13">
        <f t="shared" si="390"/>
        <v>20</v>
      </c>
      <c r="CS166" s="217"/>
      <c r="CT166" s="13">
        <f t="shared" si="391"/>
        <v>0</v>
      </c>
      <c r="CU166" s="13">
        <f t="shared" si="392"/>
        <v>0</v>
      </c>
      <c r="CV166" s="217"/>
      <c r="CW166" s="13">
        <f t="shared" si="393"/>
        <v>0</v>
      </c>
      <c r="CX166" s="13">
        <f t="shared" si="394"/>
        <v>0</v>
      </c>
      <c r="CY166" s="217"/>
      <c r="CZ166" s="13">
        <f t="shared" si="395"/>
        <v>0</v>
      </c>
      <c r="DA166" s="13">
        <f t="shared" si="396"/>
        <v>0</v>
      </c>
      <c r="DB166" s="217"/>
      <c r="DC166" s="13">
        <f t="shared" si="397"/>
        <v>0</v>
      </c>
      <c r="DD166" s="13">
        <f t="shared" si="398"/>
        <v>0</v>
      </c>
      <c r="DE166" s="217"/>
      <c r="DF166" s="13">
        <f t="shared" si="399"/>
        <v>0</v>
      </c>
      <c r="DG166" s="13">
        <f t="shared" si="400"/>
        <v>0</v>
      </c>
      <c r="DH166" s="217"/>
      <c r="DI166" s="13">
        <f t="shared" si="401"/>
        <v>0</v>
      </c>
      <c r="DJ166" s="13">
        <f t="shared" si="402"/>
        <v>0</v>
      </c>
      <c r="DK166" s="217"/>
      <c r="DL166" s="35">
        <f t="shared" si="403"/>
        <v>0</v>
      </c>
      <c r="DM166" s="61">
        <f t="shared" si="404"/>
        <v>0</v>
      </c>
      <c r="DN166" s="66">
        <f t="shared" si="413"/>
        <v>575568.07000000018</v>
      </c>
      <c r="DO166" s="74">
        <f t="shared" si="410"/>
        <v>9353</v>
      </c>
      <c r="DP166" s="66">
        <f t="shared" si="412"/>
        <v>63.426200000000001</v>
      </c>
      <c r="DQ166" s="63">
        <f t="shared" si="338"/>
        <v>61.53833743184007</v>
      </c>
      <c r="DR166" s="66" t="e">
        <f t="shared" si="414"/>
        <v>#NUM!</v>
      </c>
      <c r="DS166" s="96" t="e">
        <f t="shared" si="415"/>
        <v>#NUM!</v>
      </c>
      <c r="DT166" s="66" t="e">
        <f t="shared" si="416"/>
        <v>#NUM!</v>
      </c>
      <c r="DU166" s="66" t="e">
        <f t="shared" si="417"/>
        <v>#NUM!</v>
      </c>
      <c r="DV166" s="421"/>
      <c r="DW166" s="66">
        <f t="shared" si="411"/>
        <v>0</v>
      </c>
      <c r="DX166" s="66"/>
      <c r="DY166" s="66">
        <f t="shared" si="406"/>
        <v>0</v>
      </c>
      <c r="DZ166" s="66">
        <f t="shared" si="405"/>
        <v>0</v>
      </c>
      <c r="EA166" s="66"/>
      <c r="EB166" s="66">
        <f t="shared" si="407"/>
        <v>0</v>
      </c>
      <c r="EC166" s="12"/>
      <c r="ED166" s="12"/>
      <c r="EE166" s="12"/>
      <c r="EF166" s="12"/>
      <c r="EG166" s="12"/>
      <c r="EH166" s="12"/>
      <c r="EI166" s="12"/>
      <c r="EJ166" s="12"/>
      <c r="EK166" s="12"/>
      <c r="EL166" s="12"/>
      <c r="EM166" s="12"/>
      <c r="EN166" s="66"/>
      <c r="EO166" s="66"/>
      <c r="EP166" s="66"/>
      <c r="EQ166" s="66"/>
      <c r="ER166" s="66"/>
      <c r="ES166" s="66"/>
      <c r="ET166" s="66"/>
      <c r="EU166" s="66"/>
      <c r="EV166" s="66"/>
      <c r="EW166" s="66"/>
      <c r="EX166" s="66"/>
      <c r="EY166" s="66"/>
      <c r="EZ166" s="66"/>
      <c r="FA166" s="66"/>
      <c r="FB166" s="66"/>
      <c r="FC166" s="66"/>
      <c r="FD166" s="66"/>
      <c r="FE166" s="62"/>
      <c r="FF166" s="62"/>
      <c r="FG166" s="62"/>
      <c r="FH166" s="62"/>
      <c r="FI166" s="62"/>
    </row>
    <row r="167" spans="1:165" s="221" customFormat="1" ht="45">
      <c r="A167" s="175">
        <v>166</v>
      </c>
      <c r="B167" s="212">
        <v>52</v>
      </c>
      <c r="C167" s="213">
        <v>40769</v>
      </c>
      <c r="D167" s="214">
        <f t="shared" si="339"/>
        <v>8</v>
      </c>
      <c r="E167" s="215" t="s">
        <v>39</v>
      </c>
      <c r="F167" s="212">
        <v>25</v>
      </c>
      <c r="G167" s="216" t="s">
        <v>38</v>
      </c>
      <c r="H167" s="216" t="s">
        <v>485</v>
      </c>
      <c r="I167" s="216" t="s">
        <v>597</v>
      </c>
      <c r="J167" s="217">
        <v>0.26111111111111113</v>
      </c>
      <c r="K167" s="218">
        <v>3731.68</v>
      </c>
      <c r="L167" s="216" t="s">
        <v>33</v>
      </c>
      <c r="M167" s="212">
        <v>59</v>
      </c>
      <c r="N167" s="212">
        <v>0</v>
      </c>
      <c r="O167" s="216"/>
      <c r="P167" s="217">
        <v>0.26111111111111113</v>
      </c>
      <c r="Q167" s="217">
        <v>0.26111111111111113</v>
      </c>
      <c r="R167" s="12">
        <f t="shared" si="340"/>
        <v>0</v>
      </c>
      <c r="S167" s="13">
        <f t="shared" si="341"/>
        <v>0</v>
      </c>
      <c r="T167" s="13">
        <f t="shared" si="342"/>
        <v>0</v>
      </c>
      <c r="U167" s="217">
        <v>0.2673611111111111</v>
      </c>
      <c r="V167" s="12">
        <f t="shared" si="343"/>
        <v>6.2499999999999778E-3</v>
      </c>
      <c r="W167" s="13">
        <f t="shared" si="344"/>
        <v>0</v>
      </c>
      <c r="X167" s="13">
        <f t="shared" si="345"/>
        <v>9</v>
      </c>
      <c r="Y167" s="217">
        <v>0.27430555555555552</v>
      </c>
      <c r="Z167" s="12">
        <f t="shared" si="346"/>
        <v>6.9444444444444198E-3</v>
      </c>
      <c r="AA167" s="13">
        <f t="shared" si="347"/>
        <v>0</v>
      </c>
      <c r="AB167" s="13">
        <f t="shared" si="348"/>
        <v>10</v>
      </c>
      <c r="AC167" s="217">
        <v>0.28472222222222221</v>
      </c>
      <c r="AD167" s="12">
        <f t="shared" si="349"/>
        <v>1.0416666666666685E-2</v>
      </c>
      <c r="AE167" s="13">
        <f t="shared" si="350"/>
        <v>0</v>
      </c>
      <c r="AF167" s="13">
        <f t="shared" si="351"/>
        <v>15</v>
      </c>
      <c r="AG167" s="217">
        <v>0.28472222222222221</v>
      </c>
      <c r="AH167" s="217">
        <v>0.36805555555555558</v>
      </c>
      <c r="AI167" s="12">
        <f t="shared" si="352"/>
        <v>8.333333333333337E-2</v>
      </c>
      <c r="AJ167" s="90">
        <f t="shared" si="353"/>
        <v>2</v>
      </c>
      <c r="AK167" s="90">
        <f t="shared" si="354"/>
        <v>0</v>
      </c>
      <c r="AL167" s="217">
        <v>0.36805555555555558</v>
      </c>
      <c r="AM167" s="217">
        <v>0.36805555555555558</v>
      </c>
      <c r="AN167" s="12">
        <f t="shared" si="355"/>
        <v>0</v>
      </c>
      <c r="AO167" s="13">
        <f t="shared" si="356"/>
        <v>0</v>
      </c>
      <c r="AP167" s="13">
        <f t="shared" si="357"/>
        <v>0</v>
      </c>
      <c r="AQ167" s="217">
        <v>0.36805555555555558</v>
      </c>
      <c r="AR167" s="12">
        <f t="shared" si="358"/>
        <v>0</v>
      </c>
      <c r="AS167" s="90">
        <f t="shared" si="359"/>
        <v>0</v>
      </c>
      <c r="AT167" s="13">
        <f t="shared" si="360"/>
        <v>0</v>
      </c>
      <c r="AU167" s="217">
        <v>0.36805555555555558</v>
      </c>
      <c r="AV167" s="12">
        <f t="shared" si="361"/>
        <v>0</v>
      </c>
      <c r="AW167" s="13">
        <f t="shared" si="362"/>
        <v>0</v>
      </c>
      <c r="AX167" s="13">
        <f t="shared" si="363"/>
        <v>0</v>
      </c>
      <c r="AY167" s="217">
        <v>0.68472222222222223</v>
      </c>
      <c r="AZ167" s="12">
        <f t="shared" si="364"/>
        <v>0.31666666666666665</v>
      </c>
      <c r="BA167" s="90">
        <f t="shared" si="365"/>
        <v>7</v>
      </c>
      <c r="BB167" s="90">
        <f t="shared" si="366"/>
        <v>36</v>
      </c>
      <c r="BC167" s="217">
        <v>0.68472222222222223</v>
      </c>
      <c r="BD167" s="217">
        <v>0.68472222222222223</v>
      </c>
      <c r="BE167" s="12">
        <f t="shared" si="367"/>
        <v>0</v>
      </c>
      <c r="BF167" s="13">
        <f t="shared" si="368"/>
        <v>0</v>
      </c>
      <c r="BG167" s="13">
        <f t="shared" si="369"/>
        <v>0</v>
      </c>
      <c r="BH167" s="217">
        <v>0</v>
      </c>
      <c r="BI167" s="217">
        <v>0</v>
      </c>
      <c r="BJ167" s="220"/>
      <c r="BK167" s="69">
        <f t="shared" si="334"/>
        <v>0</v>
      </c>
      <c r="BL167" s="13">
        <f t="shared" si="319"/>
        <v>0</v>
      </c>
      <c r="BM167" s="13">
        <f t="shared" si="320"/>
        <v>0</v>
      </c>
      <c r="BN167" s="217">
        <v>0.69166666666666676</v>
      </c>
      <c r="BO167" s="12">
        <f t="shared" si="370"/>
        <v>6.9444444444445308E-3</v>
      </c>
      <c r="BP167" s="90">
        <f t="shared" si="371"/>
        <v>0</v>
      </c>
      <c r="BQ167" s="90">
        <f t="shared" si="372"/>
        <v>10</v>
      </c>
      <c r="BR167" s="217">
        <v>0.69791666666666663</v>
      </c>
      <c r="BS167" s="12">
        <f t="shared" si="373"/>
        <v>6.2499999999998668E-3</v>
      </c>
      <c r="BT167" s="90">
        <f t="shared" si="374"/>
        <v>0</v>
      </c>
      <c r="BU167" s="90">
        <f t="shared" si="375"/>
        <v>9</v>
      </c>
      <c r="BV167" s="217">
        <v>0.70138888888888884</v>
      </c>
      <c r="BW167" s="217">
        <v>0.70486111111111116</v>
      </c>
      <c r="BX167" s="12">
        <f t="shared" si="376"/>
        <v>3.4722222222223209E-3</v>
      </c>
      <c r="BY167" s="13">
        <f t="shared" si="377"/>
        <v>0</v>
      </c>
      <c r="BZ167" s="13">
        <f t="shared" si="378"/>
        <v>5</v>
      </c>
      <c r="CA167" s="12">
        <f t="shared" si="379"/>
        <v>0.44375000000000003</v>
      </c>
      <c r="CB167" s="13">
        <f t="shared" si="380"/>
        <v>10</v>
      </c>
      <c r="CC167" s="13">
        <f t="shared" si="381"/>
        <v>39</v>
      </c>
      <c r="CD167" s="12">
        <f t="shared" si="333"/>
        <v>2.3611111111111083E-2</v>
      </c>
      <c r="CE167" s="13">
        <f t="shared" si="382"/>
        <v>0</v>
      </c>
      <c r="CF167" s="13">
        <f t="shared" si="383"/>
        <v>34</v>
      </c>
      <c r="CG167" s="12">
        <f t="shared" si="408"/>
        <v>8.333333333333337E-2</v>
      </c>
      <c r="CH167" s="13">
        <f t="shared" si="384"/>
        <v>2</v>
      </c>
      <c r="CI167" s="13">
        <f t="shared" si="385"/>
        <v>0</v>
      </c>
      <c r="CJ167" s="12">
        <f t="shared" si="409"/>
        <v>0.31666666666666665</v>
      </c>
      <c r="CK167" s="13">
        <f t="shared" si="386"/>
        <v>7</v>
      </c>
      <c r="CL167" s="13">
        <f t="shared" si="387"/>
        <v>36</v>
      </c>
      <c r="CM167" s="69">
        <f t="shared" si="335"/>
        <v>0</v>
      </c>
      <c r="CN167" s="70">
        <f t="shared" si="336"/>
        <v>0</v>
      </c>
      <c r="CO167" s="13">
        <f t="shared" si="337"/>
        <v>0</v>
      </c>
      <c r="CP167" s="12">
        <f t="shared" si="388"/>
        <v>0.31666666666666665</v>
      </c>
      <c r="CQ167" s="13">
        <f t="shared" si="389"/>
        <v>7</v>
      </c>
      <c r="CR167" s="13">
        <f t="shared" si="390"/>
        <v>36</v>
      </c>
      <c r="CS167" s="217"/>
      <c r="CT167" s="13">
        <f t="shared" si="391"/>
        <v>0</v>
      </c>
      <c r="CU167" s="13">
        <f t="shared" si="392"/>
        <v>0</v>
      </c>
      <c r="CV167" s="217"/>
      <c r="CW167" s="13">
        <f t="shared" si="393"/>
        <v>0</v>
      </c>
      <c r="CX167" s="13">
        <f t="shared" si="394"/>
        <v>0</v>
      </c>
      <c r="CY167" s="217"/>
      <c r="CZ167" s="13">
        <f t="shared" si="395"/>
        <v>0</v>
      </c>
      <c r="DA167" s="13">
        <f t="shared" si="396"/>
        <v>0</v>
      </c>
      <c r="DB167" s="217"/>
      <c r="DC167" s="13">
        <f t="shared" si="397"/>
        <v>0</v>
      </c>
      <c r="DD167" s="13">
        <f t="shared" si="398"/>
        <v>0</v>
      </c>
      <c r="DE167" s="217"/>
      <c r="DF167" s="13">
        <f t="shared" si="399"/>
        <v>0</v>
      </c>
      <c r="DG167" s="13">
        <f t="shared" si="400"/>
        <v>0</v>
      </c>
      <c r="DH167" s="217"/>
      <c r="DI167" s="13">
        <f t="shared" si="401"/>
        <v>0</v>
      </c>
      <c r="DJ167" s="13">
        <f t="shared" si="402"/>
        <v>0</v>
      </c>
      <c r="DK167" s="217"/>
      <c r="DL167" s="35">
        <f t="shared" si="403"/>
        <v>0</v>
      </c>
      <c r="DM167" s="61">
        <f t="shared" si="404"/>
        <v>0</v>
      </c>
      <c r="DN167" s="66">
        <f t="shared" si="413"/>
        <v>579299.75000000023</v>
      </c>
      <c r="DO167" s="74">
        <f t="shared" si="410"/>
        <v>9412</v>
      </c>
      <c r="DP167" s="66">
        <f t="shared" si="412"/>
        <v>63.248813559322031</v>
      </c>
      <c r="DQ167" s="63">
        <f t="shared" si="338"/>
        <v>61.549059711007253</v>
      </c>
      <c r="DR167" s="66" t="e">
        <f t="shared" si="414"/>
        <v>#NUM!</v>
      </c>
      <c r="DS167" s="96" t="e">
        <f t="shared" si="415"/>
        <v>#NUM!</v>
      </c>
      <c r="DT167" s="66" t="e">
        <f t="shared" si="416"/>
        <v>#NUM!</v>
      </c>
      <c r="DU167" s="66" t="e">
        <f t="shared" si="417"/>
        <v>#NUM!</v>
      </c>
      <c r="DV167" s="421"/>
      <c r="DW167" s="66">
        <f t="shared" si="411"/>
        <v>0</v>
      </c>
      <c r="DX167" s="66"/>
      <c r="DY167" s="66">
        <f t="shared" si="406"/>
        <v>0</v>
      </c>
      <c r="DZ167" s="66">
        <f t="shared" si="405"/>
        <v>0</v>
      </c>
      <c r="EA167" s="66"/>
      <c r="EB167" s="66">
        <f t="shared" si="407"/>
        <v>0</v>
      </c>
      <c r="EC167" s="12"/>
      <c r="ED167" s="12"/>
      <c r="EE167" s="12"/>
      <c r="EF167" s="12"/>
      <c r="EG167" s="12"/>
      <c r="EH167" s="12"/>
      <c r="EI167" s="12"/>
      <c r="EJ167" s="12"/>
      <c r="EK167" s="12"/>
      <c r="EL167" s="12"/>
      <c r="EM167" s="12"/>
      <c r="EN167" s="66"/>
      <c r="EO167" s="66"/>
      <c r="EP167" s="66"/>
      <c r="EQ167" s="66"/>
      <c r="ER167" s="66"/>
      <c r="ES167" s="66"/>
      <c r="ET167" s="66"/>
      <c r="EU167" s="66"/>
      <c r="EV167" s="66"/>
      <c r="EW167" s="66"/>
      <c r="EX167" s="66"/>
      <c r="EY167" s="66"/>
      <c r="EZ167" s="66"/>
      <c r="FA167" s="66"/>
      <c r="FB167" s="66"/>
      <c r="FC167" s="66"/>
      <c r="FD167" s="66"/>
      <c r="FE167" s="62"/>
      <c r="FF167" s="62"/>
      <c r="FG167" s="62"/>
      <c r="FH167" s="62"/>
      <c r="FI167" s="62"/>
    </row>
    <row r="168" spans="1:165" s="221" customFormat="1" ht="30">
      <c r="A168" s="199">
        <v>167</v>
      </c>
      <c r="B168" s="212">
        <v>53</v>
      </c>
      <c r="C168" s="213">
        <v>40769</v>
      </c>
      <c r="D168" s="214">
        <f t="shared" si="339"/>
        <v>8</v>
      </c>
      <c r="E168" s="215" t="s">
        <v>39</v>
      </c>
      <c r="F168" s="212">
        <v>26</v>
      </c>
      <c r="G168" s="216" t="s">
        <v>38</v>
      </c>
      <c r="H168" s="216" t="s">
        <v>486</v>
      </c>
      <c r="I168" s="216" t="s">
        <v>426</v>
      </c>
      <c r="J168" s="217">
        <v>0.3576388888888889</v>
      </c>
      <c r="K168" s="218">
        <v>3649.86</v>
      </c>
      <c r="L168" s="216" t="s">
        <v>34</v>
      </c>
      <c r="M168" s="212">
        <v>59</v>
      </c>
      <c r="N168" s="212">
        <v>0</v>
      </c>
      <c r="O168" s="216"/>
      <c r="P168" s="217">
        <v>0.3576388888888889</v>
      </c>
      <c r="Q168" s="217">
        <v>0.3576388888888889</v>
      </c>
      <c r="R168" s="12">
        <f t="shared" si="340"/>
        <v>0</v>
      </c>
      <c r="S168" s="13">
        <f t="shared" si="341"/>
        <v>0</v>
      </c>
      <c r="T168" s="13">
        <f t="shared" si="342"/>
        <v>0</v>
      </c>
      <c r="U168" s="217">
        <v>0.375</v>
      </c>
      <c r="V168" s="12">
        <f t="shared" si="343"/>
        <v>1.7361111111111105E-2</v>
      </c>
      <c r="W168" s="13">
        <f t="shared" si="344"/>
        <v>0</v>
      </c>
      <c r="X168" s="13">
        <f t="shared" si="345"/>
        <v>25</v>
      </c>
      <c r="Y168" s="217">
        <v>0.38194444444444442</v>
      </c>
      <c r="Z168" s="12">
        <f t="shared" si="346"/>
        <v>6.9444444444444198E-3</v>
      </c>
      <c r="AA168" s="13">
        <f t="shared" si="347"/>
        <v>0</v>
      </c>
      <c r="AB168" s="13">
        <f t="shared" si="348"/>
        <v>10</v>
      </c>
      <c r="AC168" s="217">
        <v>0.39583333333333331</v>
      </c>
      <c r="AD168" s="12">
        <f t="shared" si="349"/>
        <v>1.3888888888888895E-2</v>
      </c>
      <c r="AE168" s="13">
        <f t="shared" si="350"/>
        <v>0</v>
      </c>
      <c r="AF168" s="13">
        <f t="shared" si="351"/>
        <v>20</v>
      </c>
      <c r="AG168" s="217">
        <v>0.39583333333333331</v>
      </c>
      <c r="AH168" s="217">
        <v>0.47569444444444442</v>
      </c>
      <c r="AI168" s="12">
        <f t="shared" si="352"/>
        <v>7.9861111111111105E-2</v>
      </c>
      <c r="AJ168" s="90">
        <f t="shared" si="353"/>
        <v>1</v>
      </c>
      <c r="AK168" s="90">
        <f t="shared" si="354"/>
        <v>55</v>
      </c>
      <c r="AL168" s="217">
        <v>0.39583333333333331</v>
      </c>
      <c r="AM168" s="217">
        <v>0.47569444444444442</v>
      </c>
      <c r="AN168" s="12">
        <f t="shared" si="355"/>
        <v>7.9861111111111105E-2</v>
      </c>
      <c r="AO168" s="13">
        <f t="shared" si="356"/>
        <v>1</v>
      </c>
      <c r="AP168" s="13">
        <f t="shared" si="357"/>
        <v>55</v>
      </c>
      <c r="AQ168" s="217">
        <v>0.47569444444444442</v>
      </c>
      <c r="AR168" s="12">
        <f t="shared" si="358"/>
        <v>0</v>
      </c>
      <c r="AS168" s="90">
        <f t="shared" si="359"/>
        <v>0</v>
      </c>
      <c r="AT168" s="13">
        <f t="shared" si="360"/>
        <v>0</v>
      </c>
      <c r="AU168" s="217">
        <v>0.48055555555555557</v>
      </c>
      <c r="AV168" s="12">
        <f t="shared" si="361"/>
        <v>4.8611111111111494E-3</v>
      </c>
      <c r="AW168" s="13">
        <f t="shared" si="362"/>
        <v>0</v>
      </c>
      <c r="AX168" s="13">
        <f t="shared" si="363"/>
        <v>7</v>
      </c>
      <c r="AY168" s="217">
        <v>0.63194444444444442</v>
      </c>
      <c r="AZ168" s="12">
        <f t="shared" si="364"/>
        <v>0.15138888888888885</v>
      </c>
      <c r="BA168" s="90">
        <f t="shared" si="365"/>
        <v>3</v>
      </c>
      <c r="BB168" s="90">
        <f t="shared" si="366"/>
        <v>38</v>
      </c>
      <c r="BC168" s="217">
        <v>0.63194444444444442</v>
      </c>
      <c r="BD168" s="217">
        <v>0.63194444444444442</v>
      </c>
      <c r="BE168" s="12">
        <f t="shared" si="367"/>
        <v>0</v>
      </c>
      <c r="BF168" s="13">
        <f t="shared" si="368"/>
        <v>0</v>
      </c>
      <c r="BG168" s="13">
        <f t="shared" si="369"/>
        <v>0</v>
      </c>
      <c r="BH168" s="217">
        <v>0</v>
      </c>
      <c r="BI168" s="217">
        <v>0</v>
      </c>
      <c r="BJ168" s="220"/>
      <c r="BK168" s="69">
        <f t="shared" si="334"/>
        <v>0</v>
      </c>
      <c r="BL168" s="13">
        <f t="shared" ref="BL168:BL231" si="418">HOUR(BK168)</f>
        <v>0</v>
      </c>
      <c r="BM168" s="13">
        <f t="shared" ref="BM168:BM231" si="419">MINUTE(BK168)</f>
        <v>0</v>
      </c>
      <c r="BN168" s="217">
        <v>0.63888888888888895</v>
      </c>
      <c r="BO168" s="12">
        <f t="shared" si="370"/>
        <v>6.9444444444445308E-3</v>
      </c>
      <c r="BP168" s="90">
        <f t="shared" si="371"/>
        <v>0</v>
      </c>
      <c r="BQ168" s="90">
        <f t="shared" si="372"/>
        <v>10</v>
      </c>
      <c r="BR168" s="217">
        <v>0.64583333333333337</v>
      </c>
      <c r="BS168" s="12">
        <f t="shared" si="373"/>
        <v>6.9444444444444198E-3</v>
      </c>
      <c r="BT168" s="90">
        <f t="shared" si="374"/>
        <v>0</v>
      </c>
      <c r="BU168" s="90">
        <f t="shared" si="375"/>
        <v>10</v>
      </c>
      <c r="BV168" s="217">
        <v>0.64583333333333337</v>
      </c>
      <c r="BW168" s="217">
        <v>0.64930555555555558</v>
      </c>
      <c r="BX168" s="12">
        <f t="shared" si="376"/>
        <v>3.4722222222222099E-3</v>
      </c>
      <c r="BY168" s="13">
        <f t="shared" si="377"/>
        <v>0</v>
      </c>
      <c r="BZ168" s="13">
        <f t="shared" si="378"/>
        <v>5</v>
      </c>
      <c r="CA168" s="12">
        <f t="shared" si="379"/>
        <v>0.29166666666666669</v>
      </c>
      <c r="CB168" s="13">
        <f t="shared" si="380"/>
        <v>7</v>
      </c>
      <c r="CC168" s="13">
        <f t="shared" si="381"/>
        <v>0</v>
      </c>
      <c r="CD168" s="12">
        <f t="shared" si="333"/>
        <v>2.7777777777777846E-2</v>
      </c>
      <c r="CE168" s="13">
        <f t="shared" si="382"/>
        <v>0</v>
      </c>
      <c r="CF168" s="13">
        <f t="shared" si="383"/>
        <v>40</v>
      </c>
      <c r="CG168" s="12">
        <f t="shared" si="408"/>
        <v>7.9861111111111105E-2</v>
      </c>
      <c r="CH168" s="13">
        <f t="shared" si="384"/>
        <v>1</v>
      </c>
      <c r="CI168" s="13">
        <f t="shared" si="385"/>
        <v>55</v>
      </c>
      <c r="CJ168" s="12">
        <f t="shared" si="409"/>
        <v>0.15138888888888885</v>
      </c>
      <c r="CK168" s="13">
        <f t="shared" si="386"/>
        <v>3</v>
      </c>
      <c r="CL168" s="13">
        <f t="shared" si="387"/>
        <v>38</v>
      </c>
      <c r="CM168" s="69">
        <f t="shared" si="335"/>
        <v>0</v>
      </c>
      <c r="CN168" s="70">
        <f t="shared" si="336"/>
        <v>0</v>
      </c>
      <c r="CO168" s="13">
        <f t="shared" si="337"/>
        <v>0</v>
      </c>
      <c r="CP168" s="12">
        <f t="shared" si="388"/>
        <v>0.15138888888888885</v>
      </c>
      <c r="CQ168" s="13">
        <f t="shared" si="389"/>
        <v>3</v>
      </c>
      <c r="CR168" s="13">
        <f t="shared" si="390"/>
        <v>38</v>
      </c>
      <c r="CS168" s="217"/>
      <c r="CT168" s="13">
        <f t="shared" si="391"/>
        <v>0</v>
      </c>
      <c r="CU168" s="13">
        <f t="shared" si="392"/>
        <v>0</v>
      </c>
      <c r="CV168" s="217"/>
      <c r="CW168" s="13">
        <f t="shared" si="393"/>
        <v>0</v>
      </c>
      <c r="CX168" s="13">
        <f t="shared" si="394"/>
        <v>0</v>
      </c>
      <c r="CY168" s="217"/>
      <c r="CZ168" s="13">
        <f t="shared" si="395"/>
        <v>0</v>
      </c>
      <c r="DA168" s="13">
        <f t="shared" si="396"/>
        <v>0</v>
      </c>
      <c r="DB168" s="217"/>
      <c r="DC168" s="13">
        <f t="shared" si="397"/>
        <v>0</v>
      </c>
      <c r="DD168" s="13">
        <f t="shared" si="398"/>
        <v>0</v>
      </c>
      <c r="DE168" s="217"/>
      <c r="DF168" s="13">
        <f t="shared" si="399"/>
        <v>0</v>
      </c>
      <c r="DG168" s="13">
        <f t="shared" si="400"/>
        <v>0</v>
      </c>
      <c r="DH168" s="217"/>
      <c r="DI168" s="13">
        <f t="shared" si="401"/>
        <v>0</v>
      </c>
      <c r="DJ168" s="13">
        <f t="shared" si="402"/>
        <v>0</v>
      </c>
      <c r="DK168" s="217"/>
      <c r="DL168" s="35">
        <f t="shared" si="403"/>
        <v>0</v>
      </c>
      <c r="DM168" s="61">
        <f t="shared" si="404"/>
        <v>0</v>
      </c>
      <c r="DN168" s="66">
        <f t="shared" si="413"/>
        <v>582949.61000000022</v>
      </c>
      <c r="DO168" s="74">
        <f t="shared" si="410"/>
        <v>9471</v>
      </c>
      <c r="DP168" s="66">
        <f t="shared" si="412"/>
        <v>61.862033898305086</v>
      </c>
      <c r="DQ168" s="63">
        <f t="shared" si="338"/>
        <v>61.551009397106981</v>
      </c>
      <c r="DR168" s="66" t="e">
        <f t="shared" si="414"/>
        <v>#NUM!</v>
      </c>
      <c r="DS168" s="96" t="e">
        <f t="shared" si="415"/>
        <v>#NUM!</v>
      </c>
      <c r="DT168" s="66" t="e">
        <f t="shared" si="416"/>
        <v>#NUM!</v>
      </c>
      <c r="DU168" s="66" t="e">
        <f t="shared" si="417"/>
        <v>#NUM!</v>
      </c>
      <c r="DV168" s="421"/>
      <c r="DW168" s="66">
        <f t="shared" si="411"/>
        <v>0</v>
      </c>
      <c r="DX168" s="66"/>
      <c r="DY168" s="66">
        <f t="shared" si="406"/>
        <v>0</v>
      </c>
      <c r="DZ168" s="66">
        <f t="shared" si="405"/>
        <v>0</v>
      </c>
      <c r="EA168" s="66"/>
      <c r="EB168" s="66">
        <f t="shared" si="407"/>
        <v>0</v>
      </c>
      <c r="EC168" s="12"/>
      <c r="ED168" s="12"/>
      <c r="EE168" s="12"/>
      <c r="EF168" s="12"/>
      <c r="EG168" s="12"/>
      <c r="EH168" s="12"/>
      <c r="EI168" s="12"/>
      <c r="EJ168" s="12"/>
      <c r="EK168" s="12"/>
      <c r="EL168" s="12"/>
      <c r="EM168" s="12"/>
      <c r="EN168" s="66"/>
      <c r="EO168" s="66"/>
      <c r="EP168" s="66"/>
      <c r="EQ168" s="66"/>
      <c r="ER168" s="66"/>
      <c r="ES168" s="66"/>
      <c r="ET168" s="66"/>
      <c r="EU168" s="66"/>
      <c r="EV168" s="66"/>
      <c r="EW168" s="66"/>
      <c r="EX168" s="66"/>
      <c r="EY168" s="66"/>
      <c r="EZ168" s="66"/>
      <c r="FA168" s="66"/>
      <c r="FB168" s="66"/>
      <c r="FC168" s="66"/>
      <c r="FD168" s="66"/>
      <c r="FE168" s="62"/>
      <c r="FF168" s="62"/>
      <c r="FG168" s="62"/>
      <c r="FH168" s="62"/>
      <c r="FI168" s="62"/>
    </row>
    <row r="169" spans="1:165" s="221" customFormat="1">
      <c r="A169" s="175">
        <v>168</v>
      </c>
      <c r="B169" s="212">
        <v>54</v>
      </c>
      <c r="C169" s="213">
        <v>40769</v>
      </c>
      <c r="D169" s="214">
        <f t="shared" si="339"/>
        <v>8</v>
      </c>
      <c r="E169" s="215" t="s">
        <v>171</v>
      </c>
      <c r="F169" s="212">
        <v>9</v>
      </c>
      <c r="G169" s="216" t="s">
        <v>325</v>
      </c>
      <c r="H169" s="216" t="s">
        <v>430</v>
      </c>
      <c r="I169" s="216" t="s">
        <v>385</v>
      </c>
      <c r="J169" s="217">
        <v>0.57291666666666663</v>
      </c>
      <c r="K169" s="218">
        <v>3651.68</v>
      </c>
      <c r="L169" s="216" t="s">
        <v>34</v>
      </c>
      <c r="M169" s="212">
        <v>59</v>
      </c>
      <c r="N169" s="212">
        <v>0</v>
      </c>
      <c r="O169" s="216"/>
      <c r="P169" s="217">
        <v>0.57291666666666663</v>
      </c>
      <c r="Q169" s="217">
        <v>0.57291666666666663</v>
      </c>
      <c r="R169" s="12">
        <f t="shared" si="340"/>
        <v>0</v>
      </c>
      <c r="S169" s="13">
        <f t="shared" si="341"/>
        <v>0</v>
      </c>
      <c r="T169" s="13">
        <f t="shared" si="342"/>
        <v>0</v>
      </c>
      <c r="U169" s="217">
        <v>0.58333333333333337</v>
      </c>
      <c r="V169" s="12">
        <f t="shared" si="343"/>
        <v>1.0416666666666741E-2</v>
      </c>
      <c r="W169" s="13">
        <f t="shared" si="344"/>
        <v>0</v>
      </c>
      <c r="X169" s="13">
        <f t="shared" si="345"/>
        <v>15</v>
      </c>
      <c r="Y169" s="217">
        <v>0.58680555555555558</v>
      </c>
      <c r="Z169" s="12">
        <f t="shared" si="346"/>
        <v>3.4722222222222099E-3</v>
      </c>
      <c r="AA169" s="13">
        <f t="shared" si="347"/>
        <v>0</v>
      </c>
      <c r="AB169" s="13">
        <f t="shared" si="348"/>
        <v>5</v>
      </c>
      <c r="AC169" s="217">
        <v>0.60555555555555551</v>
      </c>
      <c r="AD169" s="12">
        <f t="shared" si="349"/>
        <v>1.8749999999999933E-2</v>
      </c>
      <c r="AE169" s="13">
        <f t="shared" si="350"/>
        <v>0</v>
      </c>
      <c r="AF169" s="13">
        <f t="shared" si="351"/>
        <v>27</v>
      </c>
      <c r="AG169" s="217">
        <v>0.60555555555555551</v>
      </c>
      <c r="AH169" s="217">
        <v>0.65625</v>
      </c>
      <c r="AI169" s="12">
        <f t="shared" si="352"/>
        <v>5.0694444444444486E-2</v>
      </c>
      <c r="AJ169" s="90">
        <f t="shared" si="353"/>
        <v>1</v>
      </c>
      <c r="AK169" s="90">
        <f t="shared" si="354"/>
        <v>13</v>
      </c>
      <c r="AL169" s="217">
        <v>0.60555555555555551</v>
      </c>
      <c r="AM169" s="217">
        <v>0.65625</v>
      </c>
      <c r="AN169" s="12">
        <f t="shared" si="355"/>
        <v>5.0694444444444486E-2</v>
      </c>
      <c r="AO169" s="13">
        <f t="shared" si="356"/>
        <v>1</v>
      </c>
      <c r="AP169" s="13">
        <f t="shared" si="357"/>
        <v>13</v>
      </c>
      <c r="AQ169" s="217">
        <v>0.6875</v>
      </c>
      <c r="AR169" s="12">
        <f t="shared" si="358"/>
        <v>3.125E-2</v>
      </c>
      <c r="AS169" s="90">
        <f t="shared" si="359"/>
        <v>0</v>
      </c>
      <c r="AT169" s="13">
        <f t="shared" si="360"/>
        <v>45</v>
      </c>
      <c r="AU169" s="217">
        <v>0.74375000000000002</v>
      </c>
      <c r="AV169" s="12">
        <f t="shared" si="361"/>
        <v>5.6250000000000022E-2</v>
      </c>
      <c r="AW169" s="13">
        <f t="shared" si="362"/>
        <v>1</v>
      </c>
      <c r="AX169" s="13">
        <f t="shared" si="363"/>
        <v>21</v>
      </c>
      <c r="AY169" s="217">
        <v>0.8340277777777777</v>
      </c>
      <c r="AZ169" s="12">
        <f t="shared" si="364"/>
        <v>9.0277777777777679E-2</v>
      </c>
      <c r="BA169" s="90">
        <f t="shared" si="365"/>
        <v>2</v>
      </c>
      <c r="BB169" s="90">
        <f t="shared" si="366"/>
        <v>10</v>
      </c>
      <c r="BC169" s="217">
        <v>0.8340277777777777</v>
      </c>
      <c r="BD169" s="217">
        <v>0.8340277777777777</v>
      </c>
      <c r="BE169" s="12">
        <f t="shared" si="367"/>
        <v>0</v>
      </c>
      <c r="BF169" s="13">
        <f t="shared" si="368"/>
        <v>0</v>
      </c>
      <c r="BG169" s="13">
        <f t="shared" si="369"/>
        <v>0</v>
      </c>
      <c r="BH169" s="217">
        <v>0</v>
      </c>
      <c r="BI169" s="217">
        <v>0</v>
      </c>
      <c r="BJ169" s="220"/>
      <c r="BK169" s="69">
        <f t="shared" si="334"/>
        <v>0</v>
      </c>
      <c r="BL169" s="13">
        <f t="shared" si="418"/>
        <v>0</v>
      </c>
      <c r="BM169" s="13">
        <f t="shared" si="419"/>
        <v>0</v>
      </c>
      <c r="BN169" s="217">
        <v>0.84097222222222223</v>
      </c>
      <c r="BO169" s="12">
        <f t="shared" si="370"/>
        <v>6.9444444444445308E-3</v>
      </c>
      <c r="BP169" s="90">
        <f t="shared" si="371"/>
        <v>0</v>
      </c>
      <c r="BQ169" s="90">
        <f t="shared" si="372"/>
        <v>10</v>
      </c>
      <c r="BR169" s="217">
        <v>0.84722222222222221</v>
      </c>
      <c r="BS169" s="12">
        <f t="shared" si="373"/>
        <v>6.2499999999999778E-3</v>
      </c>
      <c r="BT169" s="90">
        <f t="shared" si="374"/>
        <v>0</v>
      </c>
      <c r="BU169" s="90">
        <f t="shared" si="375"/>
        <v>9</v>
      </c>
      <c r="BV169" s="217">
        <v>0.875</v>
      </c>
      <c r="BW169" s="217">
        <v>0.87847222222222221</v>
      </c>
      <c r="BX169" s="12">
        <f t="shared" si="376"/>
        <v>3.4722222222222099E-3</v>
      </c>
      <c r="BY169" s="13">
        <f t="shared" si="377"/>
        <v>0</v>
      </c>
      <c r="BZ169" s="13">
        <f t="shared" si="378"/>
        <v>5</v>
      </c>
      <c r="CA169" s="12">
        <f t="shared" si="379"/>
        <v>0.30555555555555558</v>
      </c>
      <c r="CB169" s="13">
        <f t="shared" si="380"/>
        <v>7</v>
      </c>
      <c r="CC169" s="13">
        <f t="shared" si="381"/>
        <v>20</v>
      </c>
      <c r="CD169" s="12">
        <f t="shared" si="333"/>
        <v>6.3194444444444442E-2</v>
      </c>
      <c r="CE169" s="13">
        <f t="shared" si="382"/>
        <v>1</v>
      </c>
      <c r="CF169" s="13">
        <f t="shared" si="383"/>
        <v>31</v>
      </c>
      <c r="CG169" s="12">
        <f t="shared" si="408"/>
        <v>5.0694444444444486E-2</v>
      </c>
      <c r="CH169" s="13">
        <f t="shared" si="384"/>
        <v>1</v>
      </c>
      <c r="CI169" s="13">
        <f t="shared" si="385"/>
        <v>13</v>
      </c>
      <c r="CJ169" s="12">
        <f t="shared" si="409"/>
        <v>9.0277777777777679E-2</v>
      </c>
      <c r="CK169" s="13">
        <f t="shared" si="386"/>
        <v>2</v>
      </c>
      <c r="CL169" s="13">
        <f t="shared" si="387"/>
        <v>10</v>
      </c>
      <c r="CM169" s="69">
        <f t="shared" si="335"/>
        <v>0</v>
      </c>
      <c r="CN169" s="70">
        <f t="shared" si="336"/>
        <v>0</v>
      </c>
      <c r="CO169" s="13">
        <f t="shared" si="337"/>
        <v>0</v>
      </c>
      <c r="CP169" s="12">
        <f t="shared" si="388"/>
        <v>9.0277777777777679E-2</v>
      </c>
      <c r="CQ169" s="13">
        <f t="shared" si="389"/>
        <v>2</v>
      </c>
      <c r="CR169" s="13">
        <f t="shared" si="390"/>
        <v>10</v>
      </c>
      <c r="CS169" s="217"/>
      <c r="CT169" s="13">
        <f t="shared" si="391"/>
        <v>0</v>
      </c>
      <c r="CU169" s="13">
        <f t="shared" si="392"/>
        <v>0</v>
      </c>
      <c r="CV169" s="217"/>
      <c r="CW169" s="13">
        <f t="shared" si="393"/>
        <v>0</v>
      </c>
      <c r="CX169" s="13">
        <f t="shared" si="394"/>
        <v>0</v>
      </c>
      <c r="CY169" s="217"/>
      <c r="CZ169" s="13">
        <f t="shared" si="395"/>
        <v>0</v>
      </c>
      <c r="DA169" s="13">
        <f t="shared" si="396"/>
        <v>0</v>
      </c>
      <c r="DB169" s="217"/>
      <c r="DC169" s="13">
        <f t="shared" si="397"/>
        <v>0</v>
      </c>
      <c r="DD169" s="13">
        <f t="shared" si="398"/>
        <v>0</v>
      </c>
      <c r="DE169" s="217"/>
      <c r="DF169" s="13">
        <f t="shared" si="399"/>
        <v>0</v>
      </c>
      <c r="DG169" s="13">
        <f t="shared" si="400"/>
        <v>0</v>
      </c>
      <c r="DH169" s="217"/>
      <c r="DI169" s="13">
        <f t="shared" si="401"/>
        <v>0</v>
      </c>
      <c r="DJ169" s="13">
        <f t="shared" si="402"/>
        <v>0</v>
      </c>
      <c r="DK169" s="217"/>
      <c r="DL169" s="35">
        <f t="shared" si="403"/>
        <v>0</v>
      </c>
      <c r="DM169" s="61">
        <f t="shared" si="404"/>
        <v>0</v>
      </c>
      <c r="DN169" s="66">
        <f t="shared" si="413"/>
        <v>586601.29000000027</v>
      </c>
      <c r="DO169" s="74">
        <f t="shared" si="410"/>
        <v>9528</v>
      </c>
      <c r="DP169" s="66">
        <f t="shared" si="412"/>
        <v>61.892881355932204</v>
      </c>
      <c r="DQ169" s="63">
        <f t="shared" si="338"/>
        <v>61.566046389588607</v>
      </c>
      <c r="DR169" s="66" t="e">
        <f t="shared" si="414"/>
        <v>#NUM!</v>
      </c>
      <c r="DS169" s="96" t="e">
        <f t="shared" si="415"/>
        <v>#NUM!</v>
      </c>
      <c r="DT169" s="66" t="e">
        <f t="shared" si="416"/>
        <v>#NUM!</v>
      </c>
      <c r="DU169" s="66" t="e">
        <f t="shared" si="417"/>
        <v>#NUM!</v>
      </c>
      <c r="DV169" s="421"/>
      <c r="DW169" s="66">
        <f t="shared" si="411"/>
        <v>0</v>
      </c>
      <c r="DX169" s="66"/>
      <c r="DY169" s="66">
        <f t="shared" si="406"/>
        <v>0</v>
      </c>
      <c r="DZ169" s="66"/>
      <c r="EA169" s="66"/>
      <c r="EB169" s="66">
        <f t="shared" si="407"/>
        <v>0</v>
      </c>
      <c r="EC169" s="12"/>
      <c r="ED169" s="12"/>
      <c r="EE169" s="12"/>
      <c r="EF169" s="12"/>
      <c r="EG169" s="12"/>
      <c r="EH169" s="12"/>
      <c r="EI169" s="12"/>
      <c r="EJ169" s="12"/>
      <c r="EK169" s="12"/>
      <c r="EL169" s="12"/>
      <c r="EM169" s="12"/>
      <c r="EN169" s="66"/>
      <c r="EO169" s="66"/>
      <c r="EP169" s="66"/>
      <c r="EQ169" s="66"/>
      <c r="ER169" s="66"/>
      <c r="ES169" s="66"/>
      <c r="ET169" s="66"/>
      <c r="EU169" s="66"/>
      <c r="EV169" s="66"/>
      <c r="EW169" s="66"/>
      <c r="EX169" s="66"/>
      <c r="EY169" s="66"/>
      <c r="EZ169" s="66"/>
      <c r="FA169" s="66"/>
      <c r="FB169" s="66"/>
      <c r="FC169" s="66"/>
      <c r="FD169" s="66"/>
      <c r="FE169" s="62"/>
      <c r="FF169" s="62"/>
      <c r="FG169" s="62"/>
      <c r="FH169" s="62"/>
      <c r="FI169" s="62"/>
    </row>
    <row r="170" spans="1:165" s="221" customFormat="1" ht="30">
      <c r="A170" s="175">
        <v>169</v>
      </c>
      <c r="B170" s="212">
        <v>55</v>
      </c>
      <c r="C170" s="213">
        <v>40769</v>
      </c>
      <c r="D170" s="214">
        <f t="shared" si="339"/>
        <v>8</v>
      </c>
      <c r="E170" s="215" t="s">
        <v>39</v>
      </c>
      <c r="F170" s="212">
        <v>27</v>
      </c>
      <c r="G170" s="216" t="s">
        <v>38</v>
      </c>
      <c r="H170" s="216" t="s">
        <v>487</v>
      </c>
      <c r="I170" s="216" t="s">
        <v>424</v>
      </c>
      <c r="J170" s="217">
        <v>0.83333333333333337</v>
      </c>
      <c r="K170" s="218">
        <v>3522.15</v>
      </c>
      <c r="L170" s="216" t="s">
        <v>34</v>
      </c>
      <c r="M170" s="212">
        <v>57</v>
      </c>
      <c r="N170" s="212">
        <v>2</v>
      </c>
      <c r="O170" s="216"/>
      <c r="P170" s="217">
        <v>0.83333333333333337</v>
      </c>
      <c r="Q170" s="217">
        <v>0.83333333333333337</v>
      </c>
      <c r="R170" s="12">
        <f t="shared" si="340"/>
        <v>0</v>
      </c>
      <c r="S170" s="13">
        <f t="shared" si="341"/>
        <v>0</v>
      </c>
      <c r="T170" s="13">
        <f t="shared" si="342"/>
        <v>0</v>
      </c>
      <c r="U170" s="217">
        <v>0.83680555555555547</v>
      </c>
      <c r="V170" s="12">
        <f t="shared" si="343"/>
        <v>3.4722222222220989E-3</v>
      </c>
      <c r="W170" s="13">
        <f t="shared" si="344"/>
        <v>0</v>
      </c>
      <c r="X170" s="13">
        <f t="shared" si="345"/>
        <v>5</v>
      </c>
      <c r="Y170" s="217">
        <v>0.84027777777777779</v>
      </c>
      <c r="Z170" s="12">
        <f t="shared" si="346"/>
        <v>3.4722222222223209E-3</v>
      </c>
      <c r="AA170" s="13">
        <f t="shared" si="347"/>
        <v>0</v>
      </c>
      <c r="AB170" s="13">
        <f t="shared" si="348"/>
        <v>5</v>
      </c>
      <c r="AC170" s="217">
        <v>0.85416666666666663</v>
      </c>
      <c r="AD170" s="12">
        <f t="shared" si="349"/>
        <v>1.388888888888884E-2</v>
      </c>
      <c r="AE170" s="13">
        <f t="shared" si="350"/>
        <v>0</v>
      </c>
      <c r="AF170" s="13">
        <f t="shared" si="351"/>
        <v>20</v>
      </c>
      <c r="AG170" s="217">
        <v>0.85555555555555562</v>
      </c>
      <c r="AH170" s="217">
        <v>0.87986111111111109</v>
      </c>
      <c r="AI170" s="12">
        <f t="shared" si="352"/>
        <v>2.4305555555555469E-2</v>
      </c>
      <c r="AJ170" s="90">
        <f t="shared" si="353"/>
        <v>0</v>
      </c>
      <c r="AK170" s="90">
        <f t="shared" si="354"/>
        <v>35</v>
      </c>
      <c r="AL170" s="217">
        <v>0.85555555555555562</v>
      </c>
      <c r="AM170" s="217">
        <v>0.87986111111111109</v>
      </c>
      <c r="AN170" s="12">
        <f t="shared" si="355"/>
        <v>2.4305555555555469E-2</v>
      </c>
      <c r="AO170" s="13">
        <f t="shared" si="356"/>
        <v>0</v>
      </c>
      <c r="AP170" s="13">
        <f t="shared" si="357"/>
        <v>35</v>
      </c>
      <c r="AQ170" s="217">
        <v>0.87986111111111109</v>
      </c>
      <c r="AR170" s="12">
        <f t="shared" si="358"/>
        <v>0</v>
      </c>
      <c r="AS170" s="90">
        <f t="shared" si="359"/>
        <v>0</v>
      </c>
      <c r="AT170" s="13">
        <f t="shared" si="360"/>
        <v>0</v>
      </c>
      <c r="AU170" s="217">
        <v>0.88124999999999998</v>
      </c>
      <c r="AV170" s="12">
        <f t="shared" si="361"/>
        <v>1.388888888888884E-3</v>
      </c>
      <c r="AW170" s="13">
        <f t="shared" si="362"/>
        <v>0</v>
      </c>
      <c r="AX170" s="13">
        <f t="shared" si="363"/>
        <v>2</v>
      </c>
      <c r="AY170" s="217">
        <v>0.98819444444444438</v>
      </c>
      <c r="AZ170" s="12">
        <f t="shared" si="364"/>
        <v>0.1069444444444444</v>
      </c>
      <c r="BA170" s="90">
        <f t="shared" si="365"/>
        <v>2</v>
      </c>
      <c r="BB170" s="90">
        <f t="shared" si="366"/>
        <v>34</v>
      </c>
      <c r="BC170" s="217">
        <v>0.98819444444444438</v>
      </c>
      <c r="BD170" s="217">
        <v>0.98819444444444438</v>
      </c>
      <c r="BE170" s="12">
        <f t="shared" si="367"/>
        <v>0</v>
      </c>
      <c r="BF170" s="13">
        <f t="shared" si="368"/>
        <v>0</v>
      </c>
      <c r="BG170" s="13">
        <f t="shared" si="369"/>
        <v>0</v>
      </c>
      <c r="BH170" s="217">
        <v>0</v>
      </c>
      <c r="BI170" s="217">
        <v>0</v>
      </c>
      <c r="BJ170" s="220"/>
      <c r="BK170" s="69">
        <f t="shared" si="334"/>
        <v>0</v>
      </c>
      <c r="BL170" s="13">
        <f t="shared" si="418"/>
        <v>0</v>
      </c>
      <c r="BM170" s="13">
        <f t="shared" si="419"/>
        <v>0</v>
      </c>
      <c r="BN170" s="217">
        <v>0.99652777777777779</v>
      </c>
      <c r="BO170" s="12">
        <f t="shared" si="370"/>
        <v>8.3333333333334147E-3</v>
      </c>
      <c r="BP170" s="90">
        <f t="shared" si="371"/>
        <v>0</v>
      </c>
      <c r="BQ170" s="90">
        <f t="shared" si="372"/>
        <v>12</v>
      </c>
      <c r="BR170" s="217">
        <v>1</v>
      </c>
      <c r="BS170" s="12">
        <f t="shared" si="373"/>
        <v>3.4722222222222099E-3</v>
      </c>
      <c r="BT170" s="90">
        <f t="shared" si="374"/>
        <v>0</v>
      </c>
      <c r="BU170" s="90">
        <f t="shared" si="375"/>
        <v>5</v>
      </c>
      <c r="BV170" s="217">
        <v>1</v>
      </c>
      <c r="BW170" s="217">
        <v>1.0034722222222221</v>
      </c>
      <c r="BX170" s="12">
        <f t="shared" si="376"/>
        <v>3.4722222222220989E-3</v>
      </c>
      <c r="BY170" s="13">
        <f t="shared" si="377"/>
        <v>0</v>
      </c>
      <c r="BZ170" s="13">
        <f t="shared" si="378"/>
        <v>5</v>
      </c>
      <c r="CA170" s="12">
        <f t="shared" si="379"/>
        <v>0.17013888888888873</v>
      </c>
      <c r="CB170" s="13">
        <f t="shared" si="380"/>
        <v>4</v>
      </c>
      <c r="CC170" s="13">
        <f t="shared" si="381"/>
        <v>5</v>
      </c>
      <c r="CD170" s="12">
        <f t="shared" si="333"/>
        <v>2.5694444444444464E-2</v>
      </c>
      <c r="CE170" s="13">
        <f t="shared" si="382"/>
        <v>0</v>
      </c>
      <c r="CF170" s="13">
        <f t="shared" si="383"/>
        <v>37</v>
      </c>
      <c r="CG170" s="12">
        <f t="shared" si="408"/>
        <v>2.4305555555555469E-2</v>
      </c>
      <c r="CH170" s="13">
        <f t="shared" si="384"/>
        <v>0</v>
      </c>
      <c r="CI170" s="13">
        <f t="shared" si="385"/>
        <v>35</v>
      </c>
      <c r="CJ170" s="12">
        <f t="shared" si="409"/>
        <v>0.1069444444444444</v>
      </c>
      <c r="CK170" s="13">
        <f t="shared" si="386"/>
        <v>2</v>
      </c>
      <c r="CL170" s="13">
        <f t="shared" si="387"/>
        <v>34</v>
      </c>
      <c r="CM170" s="69">
        <f t="shared" si="335"/>
        <v>0</v>
      </c>
      <c r="CN170" s="70">
        <f t="shared" si="336"/>
        <v>0</v>
      </c>
      <c r="CO170" s="13">
        <f t="shared" si="337"/>
        <v>0</v>
      </c>
      <c r="CP170" s="12">
        <f t="shared" si="388"/>
        <v>0.1069444444444444</v>
      </c>
      <c r="CQ170" s="13">
        <f t="shared" si="389"/>
        <v>2</v>
      </c>
      <c r="CR170" s="13">
        <f t="shared" si="390"/>
        <v>34</v>
      </c>
      <c r="CS170" s="217"/>
      <c r="CT170" s="13">
        <f t="shared" si="391"/>
        <v>0</v>
      </c>
      <c r="CU170" s="13">
        <f t="shared" si="392"/>
        <v>0</v>
      </c>
      <c r="CV170" s="217"/>
      <c r="CW170" s="13">
        <f t="shared" si="393"/>
        <v>0</v>
      </c>
      <c r="CX170" s="13">
        <f t="shared" si="394"/>
        <v>0</v>
      </c>
      <c r="CY170" s="217"/>
      <c r="CZ170" s="13">
        <f t="shared" si="395"/>
        <v>0</v>
      </c>
      <c r="DA170" s="13">
        <f t="shared" si="396"/>
        <v>0</v>
      </c>
      <c r="DB170" s="217"/>
      <c r="DC170" s="13">
        <f t="shared" si="397"/>
        <v>0</v>
      </c>
      <c r="DD170" s="13">
        <f t="shared" si="398"/>
        <v>0</v>
      </c>
      <c r="DE170" s="217"/>
      <c r="DF170" s="13">
        <f t="shared" si="399"/>
        <v>0</v>
      </c>
      <c r="DG170" s="13">
        <f t="shared" si="400"/>
        <v>0</v>
      </c>
      <c r="DH170" s="217"/>
      <c r="DI170" s="13">
        <f t="shared" si="401"/>
        <v>0</v>
      </c>
      <c r="DJ170" s="13">
        <f t="shared" si="402"/>
        <v>0</v>
      </c>
      <c r="DK170" s="217"/>
      <c r="DL170" s="35">
        <f t="shared" si="403"/>
        <v>0</v>
      </c>
      <c r="DM170" s="61">
        <f t="shared" si="404"/>
        <v>0</v>
      </c>
      <c r="DN170" s="66">
        <f t="shared" si="413"/>
        <v>590123.44000000029</v>
      </c>
      <c r="DO170" s="74">
        <f t="shared" si="410"/>
        <v>9587</v>
      </c>
      <c r="DP170" s="66">
        <f t="shared" si="412"/>
        <v>61.792105263157893</v>
      </c>
      <c r="DQ170" s="63">
        <f t="shared" si="338"/>
        <v>61.554546782100793</v>
      </c>
      <c r="DR170" s="66" t="e">
        <f t="shared" si="414"/>
        <v>#NUM!</v>
      </c>
      <c r="DS170" s="96" t="e">
        <f t="shared" si="415"/>
        <v>#NUM!</v>
      </c>
      <c r="DT170" s="66" t="e">
        <f t="shared" si="416"/>
        <v>#NUM!</v>
      </c>
      <c r="DU170" s="66" t="e">
        <f t="shared" si="417"/>
        <v>#NUM!</v>
      </c>
      <c r="DV170" s="421"/>
      <c r="DW170" s="66">
        <f t="shared" si="411"/>
        <v>0</v>
      </c>
      <c r="DX170" s="66"/>
      <c r="DY170" s="66"/>
      <c r="DZ170" s="66"/>
      <c r="EA170" s="66"/>
      <c r="EB170" s="66">
        <f t="shared" si="407"/>
        <v>0</v>
      </c>
      <c r="EC170" s="12"/>
      <c r="ED170" s="12"/>
      <c r="EE170" s="12"/>
      <c r="EF170" s="12"/>
      <c r="EG170" s="12"/>
      <c r="EH170" s="12"/>
      <c r="EI170" s="12"/>
      <c r="EJ170" s="12"/>
      <c r="EK170" s="12"/>
      <c r="EL170" s="12"/>
      <c r="EM170" s="12"/>
      <c r="EN170" s="66"/>
      <c r="EO170" s="66"/>
      <c r="EP170" s="66"/>
      <c r="EQ170" s="66"/>
      <c r="ER170" s="66"/>
      <c r="ES170" s="66"/>
      <c r="ET170" s="66"/>
      <c r="EU170" s="66"/>
      <c r="EV170" s="66"/>
      <c r="EW170" s="66"/>
      <c r="EX170" s="66"/>
      <c r="EY170" s="66"/>
      <c r="EZ170" s="66"/>
      <c r="FA170" s="66"/>
      <c r="FB170" s="66"/>
      <c r="FC170" s="66"/>
      <c r="FD170" s="66"/>
      <c r="FE170" s="62"/>
      <c r="FF170" s="62"/>
      <c r="FG170" s="62"/>
      <c r="FH170" s="62"/>
      <c r="FI170" s="62"/>
    </row>
    <row r="171" spans="1:165" s="221" customFormat="1" ht="30">
      <c r="A171" s="199">
        <v>170</v>
      </c>
      <c r="B171" s="212">
        <v>56</v>
      </c>
      <c r="C171" s="213">
        <v>40770</v>
      </c>
      <c r="D171" s="214">
        <f t="shared" si="339"/>
        <v>8</v>
      </c>
      <c r="E171" s="215" t="s">
        <v>444</v>
      </c>
      <c r="F171" s="212">
        <v>2</v>
      </c>
      <c r="G171" s="216" t="s">
        <v>445</v>
      </c>
      <c r="H171" s="216" t="s">
        <v>324</v>
      </c>
      <c r="I171" s="216" t="s">
        <v>322</v>
      </c>
      <c r="J171" s="217">
        <v>0.12847222222222224</v>
      </c>
      <c r="K171" s="218">
        <v>3707.18</v>
      </c>
      <c r="L171" s="216" t="s">
        <v>299</v>
      </c>
      <c r="M171" s="212">
        <v>59</v>
      </c>
      <c r="N171" s="212">
        <v>0</v>
      </c>
      <c r="O171" s="216"/>
      <c r="P171" s="217">
        <v>0.12847222222222224</v>
      </c>
      <c r="Q171" s="217">
        <v>0.12847222222222224</v>
      </c>
      <c r="R171" s="12">
        <f t="shared" si="340"/>
        <v>0</v>
      </c>
      <c r="S171" s="13">
        <f t="shared" si="341"/>
        <v>0</v>
      </c>
      <c r="T171" s="13">
        <f t="shared" si="342"/>
        <v>0</v>
      </c>
      <c r="U171" s="217">
        <v>0.13194444444444445</v>
      </c>
      <c r="V171" s="12">
        <f t="shared" si="343"/>
        <v>3.4722222222222099E-3</v>
      </c>
      <c r="W171" s="13">
        <f t="shared" si="344"/>
        <v>0</v>
      </c>
      <c r="X171" s="13">
        <f t="shared" si="345"/>
        <v>5</v>
      </c>
      <c r="Y171" s="217">
        <v>0.1388888888888889</v>
      </c>
      <c r="Z171" s="12">
        <f t="shared" si="346"/>
        <v>6.9444444444444475E-3</v>
      </c>
      <c r="AA171" s="13">
        <f t="shared" si="347"/>
        <v>0</v>
      </c>
      <c r="AB171" s="13">
        <f t="shared" si="348"/>
        <v>10</v>
      </c>
      <c r="AC171" s="217">
        <v>0.15972222222222224</v>
      </c>
      <c r="AD171" s="12">
        <f t="shared" si="349"/>
        <v>2.0833333333333343E-2</v>
      </c>
      <c r="AE171" s="13">
        <f t="shared" si="350"/>
        <v>0</v>
      </c>
      <c r="AF171" s="13">
        <f t="shared" si="351"/>
        <v>30</v>
      </c>
      <c r="AG171" s="217">
        <v>0.16250000000000001</v>
      </c>
      <c r="AH171" s="217">
        <v>0.19791666666666666</v>
      </c>
      <c r="AI171" s="12">
        <f t="shared" si="352"/>
        <v>3.5416666666666652E-2</v>
      </c>
      <c r="AJ171" s="90">
        <f t="shared" si="353"/>
        <v>0</v>
      </c>
      <c r="AK171" s="90">
        <f t="shared" si="354"/>
        <v>51</v>
      </c>
      <c r="AL171" s="217">
        <v>0.16250000000000001</v>
      </c>
      <c r="AM171" s="217">
        <v>0.19791666666666666</v>
      </c>
      <c r="AN171" s="12">
        <f t="shared" si="355"/>
        <v>3.5416666666666652E-2</v>
      </c>
      <c r="AO171" s="13">
        <f t="shared" si="356"/>
        <v>0</v>
      </c>
      <c r="AP171" s="13">
        <f t="shared" si="357"/>
        <v>51</v>
      </c>
      <c r="AQ171" s="217">
        <v>0.19791666666666666</v>
      </c>
      <c r="AR171" s="12">
        <f t="shared" si="358"/>
        <v>0</v>
      </c>
      <c r="AS171" s="90">
        <f t="shared" si="359"/>
        <v>0</v>
      </c>
      <c r="AT171" s="13">
        <f t="shared" si="360"/>
        <v>0</v>
      </c>
      <c r="AU171" s="217">
        <v>0.20138888888888887</v>
      </c>
      <c r="AV171" s="12">
        <f t="shared" si="361"/>
        <v>3.4722222222222099E-3</v>
      </c>
      <c r="AW171" s="13">
        <f t="shared" si="362"/>
        <v>0</v>
      </c>
      <c r="AX171" s="13">
        <f t="shared" si="363"/>
        <v>5</v>
      </c>
      <c r="AY171" s="217">
        <v>0.28680555555555554</v>
      </c>
      <c r="AZ171" s="12">
        <f t="shared" si="364"/>
        <v>8.5416666666666669E-2</v>
      </c>
      <c r="BA171" s="90">
        <f t="shared" si="365"/>
        <v>2</v>
      </c>
      <c r="BB171" s="90">
        <f t="shared" si="366"/>
        <v>3</v>
      </c>
      <c r="BC171" s="217">
        <v>0.28680555555555554</v>
      </c>
      <c r="BD171" s="217">
        <v>0.28680555555555554</v>
      </c>
      <c r="BE171" s="12">
        <f t="shared" si="367"/>
        <v>0</v>
      </c>
      <c r="BF171" s="13">
        <f t="shared" si="368"/>
        <v>0</v>
      </c>
      <c r="BG171" s="13">
        <f t="shared" si="369"/>
        <v>0</v>
      </c>
      <c r="BH171" s="217">
        <v>0</v>
      </c>
      <c r="BI171" s="217">
        <v>0</v>
      </c>
      <c r="BJ171" s="220"/>
      <c r="BK171" s="69">
        <f t="shared" si="334"/>
        <v>0</v>
      </c>
      <c r="BL171" s="13">
        <f t="shared" si="418"/>
        <v>0</v>
      </c>
      <c r="BM171" s="13">
        <f t="shared" si="419"/>
        <v>0</v>
      </c>
      <c r="BN171" s="217">
        <v>1.2951388888888888</v>
      </c>
      <c r="BO171" s="12">
        <f t="shared" si="370"/>
        <v>1.0083333333333333</v>
      </c>
      <c r="BP171" s="90">
        <f t="shared" si="371"/>
        <v>0</v>
      </c>
      <c r="BQ171" s="90">
        <f t="shared" si="372"/>
        <v>12</v>
      </c>
      <c r="BR171" s="217">
        <v>1.3090277777777779</v>
      </c>
      <c r="BS171" s="12">
        <f t="shared" si="373"/>
        <v>1.3888888888889062E-2</v>
      </c>
      <c r="BT171" s="90">
        <f t="shared" si="374"/>
        <v>0</v>
      </c>
      <c r="BU171" s="90">
        <f t="shared" si="375"/>
        <v>20</v>
      </c>
      <c r="BV171" s="217">
        <v>0.30902777777777779</v>
      </c>
      <c r="BW171" s="217">
        <v>0.3125</v>
      </c>
      <c r="BX171" s="12">
        <f t="shared" si="376"/>
        <v>3.4722222222222099E-3</v>
      </c>
      <c r="BY171" s="13">
        <f t="shared" si="377"/>
        <v>0</v>
      </c>
      <c r="BZ171" s="13">
        <f t="shared" si="378"/>
        <v>5</v>
      </c>
      <c r="CA171" s="12">
        <f t="shared" si="379"/>
        <v>0.18402777777777776</v>
      </c>
      <c r="CB171" s="13">
        <f t="shared" si="380"/>
        <v>4</v>
      </c>
      <c r="CC171" s="13">
        <f t="shared" si="381"/>
        <v>25</v>
      </c>
      <c r="CD171" s="12">
        <f t="shared" si="333"/>
        <v>1.0430555555555556</v>
      </c>
      <c r="CE171" s="13">
        <f t="shared" si="382"/>
        <v>1</v>
      </c>
      <c r="CF171" s="13">
        <f t="shared" si="383"/>
        <v>2</v>
      </c>
      <c r="CG171" s="12">
        <f t="shared" si="408"/>
        <v>3.5416666666666652E-2</v>
      </c>
      <c r="CH171" s="13">
        <f t="shared" si="384"/>
        <v>0</v>
      </c>
      <c r="CI171" s="13">
        <f t="shared" si="385"/>
        <v>51</v>
      </c>
      <c r="CJ171" s="12">
        <f t="shared" si="409"/>
        <v>8.5416666666666669E-2</v>
      </c>
      <c r="CK171" s="13">
        <f t="shared" si="386"/>
        <v>2</v>
      </c>
      <c r="CL171" s="13">
        <f t="shared" si="387"/>
        <v>3</v>
      </c>
      <c r="CM171" s="69">
        <f t="shared" si="335"/>
        <v>0</v>
      </c>
      <c r="CN171" s="70">
        <f t="shared" si="336"/>
        <v>0</v>
      </c>
      <c r="CO171" s="13">
        <f t="shared" si="337"/>
        <v>0</v>
      </c>
      <c r="CP171" s="12">
        <f t="shared" si="388"/>
        <v>8.5416666666666669E-2</v>
      </c>
      <c r="CQ171" s="13">
        <f t="shared" si="389"/>
        <v>2</v>
      </c>
      <c r="CR171" s="13">
        <f t="shared" si="390"/>
        <v>3</v>
      </c>
      <c r="CS171" s="217"/>
      <c r="CT171" s="13">
        <f t="shared" si="391"/>
        <v>0</v>
      </c>
      <c r="CU171" s="13">
        <f t="shared" si="392"/>
        <v>0</v>
      </c>
      <c r="CV171" s="217"/>
      <c r="CW171" s="13">
        <f t="shared" si="393"/>
        <v>0</v>
      </c>
      <c r="CX171" s="13">
        <f t="shared" si="394"/>
        <v>0</v>
      </c>
      <c r="CY171" s="217"/>
      <c r="CZ171" s="13">
        <f t="shared" si="395"/>
        <v>0</v>
      </c>
      <c r="DA171" s="13">
        <f t="shared" si="396"/>
        <v>0</v>
      </c>
      <c r="DB171" s="217"/>
      <c r="DC171" s="13">
        <f t="shared" si="397"/>
        <v>0</v>
      </c>
      <c r="DD171" s="13">
        <f t="shared" si="398"/>
        <v>0</v>
      </c>
      <c r="DE171" s="217"/>
      <c r="DF171" s="13">
        <f t="shared" si="399"/>
        <v>0</v>
      </c>
      <c r="DG171" s="13">
        <f t="shared" si="400"/>
        <v>0</v>
      </c>
      <c r="DH171" s="217"/>
      <c r="DI171" s="13">
        <f t="shared" si="401"/>
        <v>0</v>
      </c>
      <c r="DJ171" s="13">
        <f t="shared" si="402"/>
        <v>0</v>
      </c>
      <c r="DK171" s="217"/>
      <c r="DL171" s="35">
        <f t="shared" si="403"/>
        <v>0</v>
      </c>
      <c r="DM171" s="61">
        <f t="shared" si="404"/>
        <v>0</v>
      </c>
      <c r="DN171" s="66">
        <f t="shared" si="413"/>
        <v>593830.62000000034</v>
      </c>
      <c r="DO171" s="74">
        <f t="shared" si="410"/>
        <v>9645</v>
      </c>
      <c r="DP171" s="66">
        <f t="shared" si="412"/>
        <v>62.833559322033892</v>
      </c>
      <c r="DQ171" s="63">
        <f t="shared" si="338"/>
        <v>61.568752721617457</v>
      </c>
      <c r="DR171" s="66" t="e">
        <f t="shared" si="414"/>
        <v>#NUM!</v>
      </c>
      <c r="DS171" s="96" t="e">
        <f t="shared" si="415"/>
        <v>#NUM!</v>
      </c>
      <c r="DT171" s="66" t="e">
        <f t="shared" si="416"/>
        <v>#NUM!</v>
      </c>
      <c r="DU171" s="66" t="e">
        <f t="shared" si="417"/>
        <v>#NUM!</v>
      </c>
      <c r="DV171" s="421"/>
      <c r="DW171" s="66">
        <f t="shared" si="411"/>
        <v>0</v>
      </c>
      <c r="DX171" s="66"/>
      <c r="DY171" s="66"/>
      <c r="DZ171" s="66"/>
      <c r="EA171" s="66"/>
      <c r="EB171" s="66">
        <f t="shared" si="407"/>
        <v>0</v>
      </c>
      <c r="EC171" s="12"/>
      <c r="ED171" s="12"/>
      <c r="EE171" s="12"/>
      <c r="EF171" s="12"/>
      <c r="EG171" s="12"/>
      <c r="EH171" s="12"/>
      <c r="EI171" s="12"/>
      <c r="EJ171" s="12"/>
      <c r="EK171" s="12"/>
      <c r="EL171" s="12"/>
      <c r="EM171" s="12"/>
      <c r="EN171" s="66"/>
      <c r="EO171" s="66"/>
      <c r="EP171" s="66"/>
      <c r="EQ171" s="66"/>
      <c r="ER171" s="66"/>
      <c r="ES171" s="66"/>
      <c r="ET171" s="66"/>
      <c r="EU171" s="66"/>
      <c r="EV171" s="66"/>
      <c r="EW171" s="66"/>
      <c r="EX171" s="66"/>
      <c r="EY171" s="66"/>
      <c r="EZ171" s="66"/>
      <c r="FA171" s="66"/>
      <c r="FB171" s="66"/>
      <c r="FC171" s="66"/>
      <c r="FD171" s="66"/>
      <c r="FE171" s="62"/>
      <c r="FF171" s="62"/>
      <c r="FG171" s="62"/>
      <c r="FH171" s="62"/>
      <c r="FI171" s="62"/>
    </row>
    <row r="172" spans="1:165" s="221" customFormat="1" ht="30">
      <c r="A172" s="175">
        <v>171</v>
      </c>
      <c r="B172" s="212">
        <v>57</v>
      </c>
      <c r="C172" s="213">
        <v>40770</v>
      </c>
      <c r="D172" s="214">
        <f t="shared" si="339"/>
        <v>8</v>
      </c>
      <c r="E172" s="215" t="s">
        <v>39</v>
      </c>
      <c r="F172" s="212">
        <v>28</v>
      </c>
      <c r="G172" s="216" t="s">
        <v>38</v>
      </c>
      <c r="H172" s="216" t="s">
        <v>487</v>
      </c>
      <c r="I172" s="216" t="s">
        <v>598</v>
      </c>
      <c r="J172" s="217">
        <v>0.20833333333333334</v>
      </c>
      <c r="K172" s="218">
        <v>3589.1</v>
      </c>
      <c r="L172" s="223" t="s">
        <v>34</v>
      </c>
      <c r="M172" s="212">
        <v>58</v>
      </c>
      <c r="N172" s="212">
        <v>1</v>
      </c>
      <c r="O172" s="216"/>
      <c r="P172" s="217">
        <v>0.20833333333333334</v>
      </c>
      <c r="Q172" s="217">
        <v>0.20833333333333334</v>
      </c>
      <c r="R172" s="12">
        <f t="shared" si="340"/>
        <v>0</v>
      </c>
      <c r="S172" s="13">
        <f t="shared" si="341"/>
        <v>0</v>
      </c>
      <c r="T172" s="13">
        <f t="shared" si="342"/>
        <v>0</v>
      </c>
      <c r="U172" s="217">
        <v>0.22222222222222221</v>
      </c>
      <c r="V172" s="12">
        <f t="shared" si="343"/>
        <v>1.3888888888888867E-2</v>
      </c>
      <c r="W172" s="13">
        <f t="shared" si="344"/>
        <v>0</v>
      </c>
      <c r="X172" s="13">
        <f t="shared" si="345"/>
        <v>20</v>
      </c>
      <c r="Y172" s="217">
        <v>0.22569444444444445</v>
      </c>
      <c r="Z172" s="12">
        <f t="shared" si="346"/>
        <v>3.4722222222222376E-3</v>
      </c>
      <c r="AA172" s="13">
        <f t="shared" si="347"/>
        <v>0</v>
      </c>
      <c r="AB172" s="13">
        <f t="shared" si="348"/>
        <v>5</v>
      </c>
      <c r="AC172" s="217">
        <v>0.24305555555555555</v>
      </c>
      <c r="AD172" s="12">
        <f t="shared" si="349"/>
        <v>1.7361111111111105E-2</v>
      </c>
      <c r="AE172" s="13">
        <f t="shared" si="350"/>
        <v>0</v>
      </c>
      <c r="AF172" s="13">
        <f t="shared" si="351"/>
        <v>25</v>
      </c>
      <c r="AG172" s="217">
        <v>0.24305555555555555</v>
      </c>
      <c r="AH172" s="217">
        <v>0.44444444444444442</v>
      </c>
      <c r="AI172" s="12">
        <f t="shared" si="352"/>
        <v>0.20138888888888887</v>
      </c>
      <c r="AJ172" s="90">
        <f t="shared" si="353"/>
        <v>4</v>
      </c>
      <c r="AK172" s="90">
        <f t="shared" si="354"/>
        <v>50</v>
      </c>
      <c r="AL172" s="217">
        <v>0.24305555555555555</v>
      </c>
      <c r="AM172" s="217">
        <v>0.44444444444444442</v>
      </c>
      <c r="AN172" s="12">
        <f t="shared" si="355"/>
        <v>0.20138888888888887</v>
      </c>
      <c r="AO172" s="13">
        <f t="shared" si="356"/>
        <v>4</v>
      </c>
      <c r="AP172" s="13">
        <f t="shared" si="357"/>
        <v>50</v>
      </c>
      <c r="AQ172" s="217">
        <v>0.35416666666666669</v>
      </c>
      <c r="AR172" s="12">
        <f t="shared" si="358"/>
        <v>-9.0277777777777735E-2</v>
      </c>
      <c r="AS172" s="90" t="e">
        <f t="shared" si="359"/>
        <v>#NUM!</v>
      </c>
      <c r="AT172" s="13" t="e">
        <f t="shared" si="360"/>
        <v>#NUM!</v>
      </c>
      <c r="AU172" s="217">
        <v>0.35486111111111113</v>
      </c>
      <c r="AV172" s="12">
        <f t="shared" si="361"/>
        <v>6.9444444444444198E-4</v>
      </c>
      <c r="AW172" s="13">
        <f t="shared" si="362"/>
        <v>0</v>
      </c>
      <c r="AX172" s="13">
        <f t="shared" si="363"/>
        <v>1</v>
      </c>
      <c r="AY172" s="217">
        <v>0.49236111111111108</v>
      </c>
      <c r="AZ172" s="12">
        <f t="shared" si="364"/>
        <v>0.13749999999999996</v>
      </c>
      <c r="BA172" s="90">
        <f t="shared" si="365"/>
        <v>3</v>
      </c>
      <c r="BB172" s="90">
        <f t="shared" si="366"/>
        <v>18</v>
      </c>
      <c r="BC172" s="217">
        <v>0.49236111111111108</v>
      </c>
      <c r="BD172" s="217">
        <v>0.49236111111111108</v>
      </c>
      <c r="BE172" s="12">
        <f t="shared" si="367"/>
        <v>0</v>
      </c>
      <c r="BF172" s="13">
        <f t="shared" si="368"/>
        <v>0</v>
      </c>
      <c r="BG172" s="13">
        <f t="shared" si="369"/>
        <v>0</v>
      </c>
      <c r="BH172" s="217">
        <v>0</v>
      </c>
      <c r="BI172" s="217">
        <v>0</v>
      </c>
      <c r="BJ172" s="220"/>
      <c r="BK172" s="69">
        <f t="shared" si="334"/>
        <v>0</v>
      </c>
      <c r="BL172" s="13">
        <f t="shared" si="418"/>
        <v>0</v>
      </c>
      <c r="BM172" s="13">
        <f t="shared" si="419"/>
        <v>0</v>
      </c>
      <c r="BN172" s="217">
        <v>0.5</v>
      </c>
      <c r="BO172" s="12">
        <f t="shared" si="370"/>
        <v>7.6388888888889173E-3</v>
      </c>
      <c r="BP172" s="90">
        <f t="shared" si="371"/>
        <v>0</v>
      </c>
      <c r="BQ172" s="90">
        <f t="shared" si="372"/>
        <v>11</v>
      </c>
      <c r="BR172" s="217">
        <v>0.51041666666666663</v>
      </c>
      <c r="BS172" s="12">
        <f t="shared" si="373"/>
        <v>1.041666666666663E-2</v>
      </c>
      <c r="BT172" s="90">
        <f t="shared" si="374"/>
        <v>0</v>
      </c>
      <c r="BU172" s="90">
        <f t="shared" si="375"/>
        <v>15</v>
      </c>
      <c r="BV172" s="217">
        <v>0.51736111111111105</v>
      </c>
      <c r="BW172" s="217">
        <v>0.52083333333333337</v>
      </c>
      <c r="BX172" s="12">
        <f t="shared" si="376"/>
        <v>3.4722222222223209E-3</v>
      </c>
      <c r="BY172" s="13">
        <f t="shared" si="377"/>
        <v>0</v>
      </c>
      <c r="BZ172" s="13">
        <f t="shared" si="378"/>
        <v>5</v>
      </c>
      <c r="CA172" s="12">
        <f t="shared" si="379"/>
        <v>0.3125</v>
      </c>
      <c r="CB172" s="13">
        <f t="shared" si="380"/>
        <v>7</v>
      </c>
      <c r="CC172" s="13">
        <f t="shared" si="381"/>
        <v>30</v>
      </c>
      <c r="CD172" s="12">
        <f t="shared" si="333"/>
        <v>-5.4861111111111083E-2</v>
      </c>
      <c r="CE172" s="13" t="e">
        <f t="shared" si="382"/>
        <v>#NUM!</v>
      </c>
      <c r="CF172" s="13" t="e">
        <f t="shared" si="383"/>
        <v>#NUM!</v>
      </c>
      <c r="CG172" s="12">
        <f t="shared" si="408"/>
        <v>0.20138888888888887</v>
      </c>
      <c r="CH172" s="13">
        <f t="shared" si="384"/>
        <v>4</v>
      </c>
      <c r="CI172" s="13">
        <f t="shared" si="385"/>
        <v>50</v>
      </c>
      <c r="CJ172" s="12">
        <f t="shared" si="409"/>
        <v>0.13749999999999996</v>
      </c>
      <c r="CK172" s="13">
        <f t="shared" si="386"/>
        <v>3</v>
      </c>
      <c r="CL172" s="13">
        <f t="shared" si="387"/>
        <v>18</v>
      </c>
      <c r="CM172" s="69">
        <f t="shared" si="335"/>
        <v>0</v>
      </c>
      <c r="CN172" s="70">
        <f t="shared" si="336"/>
        <v>0</v>
      </c>
      <c r="CO172" s="13">
        <f t="shared" si="337"/>
        <v>0</v>
      </c>
      <c r="CP172" s="12">
        <f t="shared" si="388"/>
        <v>0.13749999999999996</v>
      </c>
      <c r="CQ172" s="13">
        <f t="shared" si="389"/>
        <v>3</v>
      </c>
      <c r="CR172" s="13">
        <f t="shared" si="390"/>
        <v>18</v>
      </c>
      <c r="CS172" s="217"/>
      <c r="CT172" s="13">
        <f t="shared" si="391"/>
        <v>0</v>
      </c>
      <c r="CU172" s="13">
        <f t="shared" si="392"/>
        <v>0</v>
      </c>
      <c r="CV172" s="217"/>
      <c r="CW172" s="13">
        <f t="shared" si="393"/>
        <v>0</v>
      </c>
      <c r="CX172" s="13">
        <f t="shared" si="394"/>
        <v>0</v>
      </c>
      <c r="CY172" s="217"/>
      <c r="CZ172" s="13">
        <f t="shared" si="395"/>
        <v>0</v>
      </c>
      <c r="DA172" s="13">
        <f t="shared" si="396"/>
        <v>0</v>
      </c>
      <c r="DB172" s="217"/>
      <c r="DC172" s="13">
        <f t="shared" si="397"/>
        <v>0</v>
      </c>
      <c r="DD172" s="13">
        <f t="shared" si="398"/>
        <v>0</v>
      </c>
      <c r="DE172" s="217"/>
      <c r="DF172" s="13">
        <f t="shared" si="399"/>
        <v>0</v>
      </c>
      <c r="DG172" s="13">
        <f t="shared" si="400"/>
        <v>0</v>
      </c>
      <c r="DH172" s="217"/>
      <c r="DI172" s="13">
        <f t="shared" si="401"/>
        <v>0</v>
      </c>
      <c r="DJ172" s="13">
        <f t="shared" si="402"/>
        <v>0</v>
      </c>
      <c r="DK172" s="217"/>
      <c r="DL172" s="35">
        <f t="shared" si="403"/>
        <v>0</v>
      </c>
      <c r="DM172" s="61">
        <f t="shared" si="404"/>
        <v>0</v>
      </c>
      <c r="DN172" s="66">
        <f t="shared" si="413"/>
        <v>597419.72000000032</v>
      </c>
      <c r="DO172" s="74">
        <f t="shared" si="410"/>
        <v>9701</v>
      </c>
      <c r="DP172" s="66">
        <f t="shared" si="412"/>
        <v>61.881034482758622</v>
      </c>
      <c r="DQ172" s="63">
        <f t="shared" si="338"/>
        <v>61.583313060509262</v>
      </c>
      <c r="DR172" s="66" t="e">
        <f t="shared" si="414"/>
        <v>#NUM!</v>
      </c>
      <c r="DS172" s="96" t="e">
        <f t="shared" si="415"/>
        <v>#NUM!</v>
      </c>
      <c r="DT172" s="66" t="e">
        <f t="shared" si="416"/>
        <v>#NUM!</v>
      </c>
      <c r="DU172" s="66" t="e">
        <f t="shared" si="417"/>
        <v>#NUM!</v>
      </c>
      <c r="DV172" s="421"/>
      <c r="DW172" s="66">
        <f t="shared" si="411"/>
        <v>0</v>
      </c>
      <c r="DX172" s="66"/>
      <c r="DY172" s="66"/>
      <c r="DZ172" s="66"/>
      <c r="EA172" s="66"/>
      <c r="EB172" s="66">
        <f t="shared" si="407"/>
        <v>0</v>
      </c>
      <c r="EC172" s="12"/>
      <c r="ED172" s="12"/>
      <c r="EE172" s="12"/>
      <c r="EF172" s="12"/>
      <c r="EG172" s="12"/>
      <c r="EH172" s="12"/>
      <c r="EI172" s="12"/>
      <c r="EJ172" s="12"/>
      <c r="EK172" s="12"/>
      <c r="EL172" s="12"/>
      <c r="EM172" s="12"/>
      <c r="EN172" s="66"/>
      <c r="EO172" s="66"/>
      <c r="EP172" s="66"/>
      <c r="EQ172" s="66"/>
      <c r="ER172" s="66"/>
      <c r="ES172" s="66"/>
      <c r="ET172" s="66"/>
      <c r="EU172" s="66"/>
      <c r="EV172" s="66"/>
      <c r="EW172" s="66"/>
      <c r="EX172" s="66"/>
      <c r="EY172" s="66"/>
      <c r="EZ172" s="66"/>
      <c r="FA172" s="66"/>
      <c r="FB172" s="66"/>
      <c r="FC172" s="66"/>
      <c r="FD172" s="66"/>
      <c r="FE172" s="62"/>
      <c r="FF172" s="62"/>
      <c r="FG172" s="62"/>
      <c r="FH172" s="62"/>
      <c r="FI172" s="62"/>
    </row>
    <row r="173" spans="1:165" s="221" customFormat="1">
      <c r="A173" s="199">
        <v>172</v>
      </c>
      <c r="B173" s="212">
        <v>58</v>
      </c>
      <c r="C173" s="213">
        <v>40770</v>
      </c>
      <c r="D173" s="214">
        <f t="shared" si="339"/>
        <v>8</v>
      </c>
      <c r="E173" s="215" t="s">
        <v>39</v>
      </c>
      <c r="F173" s="212">
        <v>29</v>
      </c>
      <c r="G173" s="216" t="s">
        <v>38</v>
      </c>
      <c r="H173" s="216" t="s">
        <v>468</v>
      </c>
      <c r="I173" s="216" t="s">
        <v>176</v>
      </c>
      <c r="J173" s="217">
        <v>0.55208333333333337</v>
      </c>
      <c r="K173" s="218">
        <v>3427.51</v>
      </c>
      <c r="L173" s="216" t="s">
        <v>33</v>
      </c>
      <c r="M173" s="212">
        <v>56</v>
      </c>
      <c r="N173" s="212">
        <v>3</v>
      </c>
      <c r="O173" s="216"/>
      <c r="P173" s="217">
        <v>0.55208333333333337</v>
      </c>
      <c r="Q173" s="217">
        <v>0.55208333333333337</v>
      </c>
      <c r="R173" s="12">
        <f t="shared" si="340"/>
        <v>0</v>
      </c>
      <c r="S173" s="13">
        <f t="shared" si="341"/>
        <v>0</v>
      </c>
      <c r="T173" s="13">
        <f t="shared" si="342"/>
        <v>0</v>
      </c>
      <c r="U173" s="217">
        <v>0.58333333333333337</v>
      </c>
      <c r="V173" s="12">
        <f t="shared" si="343"/>
        <v>3.125E-2</v>
      </c>
      <c r="W173" s="13">
        <f t="shared" si="344"/>
        <v>0</v>
      </c>
      <c r="X173" s="13">
        <f t="shared" si="345"/>
        <v>45</v>
      </c>
      <c r="Y173" s="217">
        <v>0.58680555555555558</v>
      </c>
      <c r="Z173" s="12">
        <f t="shared" si="346"/>
        <v>3.4722222222222099E-3</v>
      </c>
      <c r="AA173" s="13">
        <f t="shared" si="347"/>
        <v>0</v>
      </c>
      <c r="AB173" s="13">
        <f t="shared" si="348"/>
        <v>5</v>
      </c>
      <c r="AC173" s="217">
        <v>0.59583333333333333</v>
      </c>
      <c r="AD173" s="12">
        <f t="shared" si="349"/>
        <v>9.0277777777777457E-3</v>
      </c>
      <c r="AE173" s="13">
        <f t="shared" si="350"/>
        <v>0</v>
      </c>
      <c r="AF173" s="13">
        <f t="shared" si="351"/>
        <v>13</v>
      </c>
      <c r="AG173" s="217">
        <v>0.59722222222222221</v>
      </c>
      <c r="AH173" s="217">
        <v>0.63888888888888895</v>
      </c>
      <c r="AI173" s="12">
        <f t="shared" si="352"/>
        <v>4.1666666666666741E-2</v>
      </c>
      <c r="AJ173" s="90">
        <f t="shared" si="353"/>
        <v>1</v>
      </c>
      <c r="AK173" s="90">
        <f t="shared" si="354"/>
        <v>0</v>
      </c>
      <c r="AL173" s="217">
        <v>0.63888888888888895</v>
      </c>
      <c r="AM173" s="217">
        <v>0.63888888888888895</v>
      </c>
      <c r="AN173" s="12">
        <f t="shared" si="355"/>
        <v>0</v>
      </c>
      <c r="AO173" s="13">
        <f t="shared" si="356"/>
        <v>0</v>
      </c>
      <c r="AP173" s="13">
        <f t="shared" si="357"/>
        <v>0</v>
      </c>
      <c r="AQ173" s="217">
        <v>0.64236111111111105</v>
      </c>
      <c r="AR173" s="12">
        <f t="shared" si="358"/>
        <v>3.4722222222220989E-3</v>
      </c>
      <c r="AS173" s="90">
        <f t="shared" si="359"/>
        <v>0</v>
      </c>
      <c r="AT173" s="13">
        <f t="shared" si="360"/>
        <v>5</v>
      </c>
      <c r="AU173" s="217">
        <v>0.64374999999999993</v>
      </c>
      <c r="AV173" s="12">
        <f t="shared" si="361"/>
        <v>1.388888888888884E-3</v>
      </c>
      <c r="AW173" s="13">
        <f t="shared" si="362"/>
        <v>0</v>
      </c>
      <c r="AX173" s="13">
        <f t="shared" si="363"/>
        <v>2</v>
      </c>
      <c r="AY173" s="217">
        <v>0.72083333333333333</v>
      </c>
      <c r="AZ173" s="12">
        <f t="shared" si="364"/>
        <v>7.7083333333333393E-2</v>
      </c>
      <c r="BA173" s="90">
        <f t="shared" si="365"/>
        <v>1</v>
      </c>
      <c r="BB173" s="90">
        <f t="shared" si="366"/>
        <v>51</v>
      </c>
      <c r="BC173" s="217">
        <v>0.72083333333333333</v>
      </c>
      <c r="BD173" s="217">
        <v>0.72083333333333333</v>
      </c>
      <c r="BE173" s="12">
        <f t="shared" si="367"/>
        <v>0</v>
      </c>
      <c r="BF173" s="13">
        <f t="shared" si="368"/>
        <v>0</v>
      </c>
      <c r="BG173" s="13">
        <f t="shared" si="369"/>
        <v>0</v>
      </c>
      <c r="BH173" s="217">
        <v>0</v>
      </c>
      <c r="BI173" s="217">
        <v>0</v>
      </c>
      <c r="BJ173" s="220"/>
      <c r="BK173" s="69">
        <f t="shared" si="334"/>
        <v>0</v>
      </c>
      <c r="BL173" s="13">
        <f t="shared" si="418"/>
        <v>0</v>
      </c>
      <c r="BM173" s="13">
        <f t="shared" si="419"/>
        <v>0</v>
      </c>
      <c r="BN173" s="217">
        <v>0.72777777777777775</v>
      </c>
      <c r="BO173" s="12">
        <f t="shared" si="370"/>
        <v>6.9444444444444198E-3</v>
      </c>
      <c r="BP173" s="90">
        <f t="shared" si="371"/>
        <v>0</v>
      </c>
      <c r="BQ173" s="90">
        <f t="shared" si="372"/>
        <v>10</v>
      </c>
      <c r="BR173" s="217">
        <v>0.73611111111111116</v>
      </c>
      <c r="BS173" s="12">
        <f t="shared" si="373"/>
        <v>8.3333333333334147E-3</v>
      </c>
      <c r="BT173" s="90">
        <f t="shared" si="374"/>
        <v>0</v>
      </c>
      <c r="BU173" s="90">
        <f t="shared" si="375"/>
        <v>12</v>
      </c>
      <c r="BV173" s="217">
        <v>0.74305555555555547</v>
      </c>
      <c r="BW173" s="217">
        <v>0.74652777777777779</v>
      </c>
      <c r="BX173" s="12">
        <f t="shared" si="376"/>
        <v>3.4722222222223209E-3</v>
      </c>
      <c r="BY173" s="13">
        <f t="shared" si="377"/>
        <v>0</v>
      </c>
      <c r="BZ173" s="13">
        <f t="shared" si="378"/>
        <v>5</v>
      </c>
      <c r="CA173" s="12">
        <f t="shared" si="379"/>
        <v>0.19444444444444442</v>
      </c>
      <c r="CB173" s="13">
        <f t="shared" si="380"/>
        <v>4</v>
      </c>
      <c r="CC173" s="13">
        <f t="shared" si="381"/>
        <v>40</v>
      </c>
      <c r="CD173" s="12">
        <f t="shared" si="333"/>
        <v>2.7777777777777679E-2</v>
      </c>
      <c r="CE173" s="13">
        <f t="shared" si="382"/>
        <v>0</v>
      </c>
      <c r="CF173" s="13">
        <f t="shared" si="383"/>
        <v>40</v>
      </c>
      <c r="CG173" s="12">
        <f t="shared" si="408"/>
        <v>4.1666666666666741E-2</v>
      </c>
      <c r="CH173" s="13">
        <f t="shared" si="384"/>
        <v>1</v>
      </c>
      <c r="CI173" s="13">
        <f t="shared" si="385"/>
        <v>0</v>
      </c>
      <c r="CJ173" s="12">
        <f t="shared" si="409"/>
        <v>7.7083333333333393E-2</v>
      </c>
      <c r="CK173" s="13">
        <f t="shared" si="386"/>
        <v>1</v>
      </c>
      <c r="CL173" s="13">
        <f t="shared" si="387"/>
        <v>51</v>
      </c>
      <c r="CM173" s="69">
        <f t="shared" si="335"/>
        <v>0</v>
      </c>
      <c r="CN173" s="70">
        <f t="shared" si="336"/>
        <v>0</v>
      </c>
      <c r="CO173" s="13">
        <f t="shared" si="337"/>
        <v>0</v>
      </c>
      <c r="CP173" s="12">
        <f t="shared" si="388"/>
        <v>7.7083333333333393E-2</v>
      </c>
      <c r="CQ173" s="13">
        <f t="shared" si="389"/>
        <v>1</v>
      </c>
      <c r="CR173" s="13">
        <f t="shared" si="390"/>
        <v>51</v>
      </c>
      <c r="CS173" s="217"/>
      <c r="CT173" s="13">
        <f t="shared" si="391"/>
        <v>0</v>
      </c>
      <c r="CU173" s="13">
        <f t="shared" si="392"/>
        <v>0</v>
      </c>
      <c r="CV173" s="217"/>
      <c r="CW173" s="13">
        <f t="shared" si="393"/>
        <v>0</v>
      </c>
      <c r="CX173" s="13">
        <f t="shared" si="394"/>
        <v>0</v>
      </c>
      <c r="CY173" s="217"/>
      <c r="CZ173" s="13">
        <f t="shared" si="395"/>
        <v>0</v>
      </c>
      <c r="DA173" s="13">
        <f t="shared" si="396"/>
        <v>0</v>
      </c>
      <c r="DB173" s="217"/>
      <c r="DC173" s="13">
        <f t="shared" si="397"/>
        <v>0</v>
      </c>
      <c r="DD173" s="13">
        <f t="shared" si="398"/>
        <v>0</v>
      </c>
      <c r="DE173" s="217"/>
      <c r="DF173" s="13">
        <f t="shared" si="399"/>
        <v>0</v>
      </c>
      <c r="DG173" s="13">
        <f t="shared" si="400"/>
        <v>0</v>
      </c>
      <c r="DH173" s="217"/>
      <c r="DI173" s="13">
        <f t="shared" si="401"/>
        <v>0</v>
      </c>
      <c r="DJ173" s="13">
        <f t="shared" si="402"/>
        <v>0</v>
      </c>
      <c r="DK173" s="217"/>
      <c r="DL173" s="35">
        <f t="shared" si="403"/>
        <v>0</v>
      </c>
      <c r="DM173" s="61">
        <f t="shared" si="404"/>
        <v>0</v>
      </c>
      <c r="DN173" s="66">
        <f t="shared" si="413"/>
        <v>600847.23000000033</v>
      </c>
      <c r="DO173" s="74">
        <f t="shared" si="410"/>
        <v>9757</v>
      </c>
      <c r="DP173" s="66">
        <f t="shared" si="412"/>
        <v>61.205535714285716</v>
      </c>
      <c r="DQ173" s="63">
        <f t="shared" si="338"/>
        <v>61.581144819104267</v>
      </c>
      <c r="DR173" s="66" t="e">
        <f t="shared" si="414"/>
        <v>#NUM!</v>
      </c>
      <c r="DS173" s="96" t="e">
        <f t="shared" si="415"/>
        <v>#NUM!</v>
      </c>
      <c r="DT173" s="66" t="e">
        <f t="shared" si="416"/>
        <v>#NUM!</v>
      </c>
      <c r="DU173" s="66" t="e">
        <f t="shared" si="417"/>
        <v>#NUM!</v>
      </c>
      <c r="DV173" s="421"/>
      <c r="DW173" s="66">
        <f t="shared" si="411"/>
        <v>0</v>
      </c>
      <c r="DX173" s="66"/>
      <c r="DY173" s="66"/>
      <c r="DZ173" s="66"/>
      <c r="EA173" s="66"/>
      <c r="EB173" s="66">
        <f t="shared" si="407"/>
        <v>0</v>
      </c>
      <c r="EC173" s="12"/>
      <c r="ED173" s="12"/>
      <c r="EE173" s="12"/>
      <c r="EF173" s="12"/>
      <c r="EG173" s="12"/>
      <c r="EH173" s="12"/>
      <c r="EI173" s="12"/>
      <c r="EJ173" s="12"/>
      <c r="EK173" s="12"/>
      <c r="EL173" s="12"/>
      <c r="EM173" s="12"/>
      <c r="EN173" s="66"/>
      <c r="EO173" s="66"/>
      <c r="EP173" s="66"/>
      <c r="EQ173" s="66"/>
      <c r="ER173" s="66"/>
      <c r="ES173" s="66"/>
      <c r="ET173" s="66"/>
      <c r="EU173" s="66"/>
      <c r="EV173" s="66"/>
      <c r="EW173" s="66"/>
      <c r="EX173" s="66"/>
      <c r="EY173" s="66"/>
      <c r="EZ173" s="66"/>
      <c r="FA173" s="66"/>
      <c r="FB173" s="66"/>
      <c r="FC173" s="66"/>
      <c r="FD173" s="66"/>
      <c r="FE173" s="62"/>
      <c r="FF173" s="62"/>
      <c r="FG173" s="62"/>
      <c r="FH173" s="62"/>
      <c r="FI173" s="62"/>
    </row>
    <row r="174" spans="1:165" s="221" customFormat="1">
      <c r="A174" s="175">
        <v>173</v>
      </c>
      <c r="B174" s="212">
        <v>59</v>
      </c>
      <c r="C174" s="213">
        <v>40770</v>
      </c>
      <c r="D174" s="214">
        <f t="shared" si="339"/>
        <v>8</v>
      </c>
      <c r="E174" s="215" t="s">
        <v>402</v>
      </c>
      <c r="F174" s="212">
        <v>2</v>
      </c>
      <c r="G174" s="216" t="s">
        <v>467</v>
      </c>
      <c r="H174" s="221" t="s">
        <v>394</v>
      </c>
      <c r="I174" s="216" t="s">
        <v>427</v>
      </c>
      <c r="J174" s="217">
        <v>0.4597222222222222</v>
      </c>
      <c r="K174" s="218">
        <v>3542.28</v>
      </c>
      <c r="L174" s="223" t="s">
        <v>34</v>
      </c>
      <c r="M174" s="212">
        <v>56</v>
      </c>
      <c r="N174" s="212">
        <v>3</v>
      </c>
      <c r="O174" s="216"/>
      <c r="P174" s="217">
        <v>0.4597222222222222</v>
      </c>
      <c r="Q174" s="217">
        <v>0.4597222222222222</v>
      </c>
      <c r="R174" s="12">
        <f t="shared" si="340"/>
        <v>0</v>
      </c>
      <c r="S174" s="13">
        <f t="shared" si="341"/>
        <v>0</v>
      </c>
      <c r="T174" s="13">
        <f t="shared" si="342"/>
        <v>0</v>
      </c>
      <c r="U174" s="217">
        <v>0.4826388888888889</v>
      </c>
      <c r="V174" s="12">
        <f t="shared" si="343"/>
        <v>2.2916666666666696E-2</v>
      </c>
      <c r="W174" s="13">
        <f t="shared" si="344"/>
        <v>0</v>
      </c>
      <c r="X174" s="13">
        <f t="shared" si="345"/>
        <v>33</v>
      </c>
      <c r="Y174" s="217">
        <v>0.4861111111111111</v>
      </c>
      <c r="Z174" s="12">
        <f t="shared" si="346"/>
        <v>3.4722222222222099E-3</v>
      </c>
      <c r="AA174" s="13">
        <f t="shared" si="347"/>
        <v>0</v>
      </c>
      <c r="AB174" s="13">
        <f t="shared" si="348"/>
        <v>5</v>
      </c>
      <c r="AC174" s="217">
        <v>0.49652777777777773</v>
      </c>
      <c r="AD174" s="12">
        <f t="shared" si="349"/>
        <v>1.041666666666663E-2</v>
      </c>
      <c r="AE174" s="13">
        <f t="shared" si="350"/>
        <v>0</v>
      </c>
      <c r="AF174" s="13">
        <f t="shared" si="351"/>
        <v>15</v>
      </c>
      <c r="AG174" s="217">
        <v>0.49861111111111112</v>
      </c>
      <c r="AH174" s="217">
        <v>0.80833333333333324</v>
      </c>
      <c r="AI174" s="12">
        <f t="shared" si="352"/>
        <v>0.30972222222222212</v>
      </c>
      <c r="AJ174" s="90">
        <f t="shared" si="353"/>
        <v>7</v>
      </c>
      <c r="AK174" s="90">
        <f t="shared" si="354"/>
        <v>26</v>
      </c>
      <c r="AL174" s="217">
        <v>0.80833333333333324</v>
      </c>
      <c r="AM174" s="217">
        <v>0.80833333333333324</v>
      </c>
      <c r="AN174" s="12">
        <f t="shared" si="355"/>
        <v>0</v>
      </c>
      <c r="AO174" s="13">
        <f t="shared" si="356"/>
        <v>0</v>
      </c>
      <c r="AP174" s="13">
        <f t="shared" si="357"/>
        <v>0</v>
      </c>
      <c r="AQ174" s="217">
        <v>0.80833333333333324</v>
      </c>
      <c r="AR174" s="12">
        <f t="shared" si="358"/>
        <v>0</v>
      </c>
      <c r="AS174" s="90">
        <f t="shared" si="359"/>
        <v>0</v>
      </c>
      <c r="AT174" s="13">
        <f t="shared" si="360"/>
        <v>0</v>
      </c>
      <c r="AU174" s="217">
        <v>0.80833333333333324</v>
      </c>
      <c r="AV174" s="12">
        <f t="shared" si="361"/>
        <v>0</v>
      </c>
      <c r="AW174" s="13">
        <f t="shared" si="362"/>
        <v>0</v>
      </c>
      <c r="AX174" s="13">
        <f t="shared" si="363"/>
        <v>0</v>
      </c>
      <c r="AY174" s="217">
        <v>0.86319444444444438</v>
      </c>
      <c r="AZ174" s="12">
        <f t="shared" si="364"/>
        <v>5.4861111111111138E-2</v>
      </c>
      <c r="BA174" s="90">
        <f t="shared" si="365"/>
        <v>1</v>
      </c>
      <c r="BB174" s="90">
        <f t="shared" si="366"/>
        <v>19</v>
      </c>
      <c r="BC174" s="217">
        <v>0.86319444444444438</v>
      </c>
      <c r="BD174" s="217">
        <v>0.86319444444444438</v>
      </c>
      <c r="BE174" s="12">
        <f t="shared" si="367"/>
        <v>0</v>
      </c>
      <c r="BF174" s="13">
        <f t="shared" si="368"/>
        <v>0</v>
      </c>
      <c r="BG174" s="13">
        <f t="shared" si="369"/>
        <v>0</v>
      </c>
      <c r="BH174" s="217">
        <v>0</v>
      </c>
      <c r="BI174" s="217">
        <v>0</v>
      </c>
      <c r="BJ174" s="220"/>
      <c r="BK174" s="69">
        <f t="shared" si="334"/>
        <v>0</v>
      </c>
      <c r="BL174" s="13">
        <f t="shared" si="418"/>
        <v>0</v>
      </c>
      <c r="BM174" s="13">
        <f t="shared" si="419"/>
        <v>0</v>
      </c>
      <c r="BN174" s="217">
        <v>0.87013888888888891</v>
      </c>
      <c r="BO174" s="12">
        <f t="shared" si="370"/>
        <v>6.9444444444445308E-3</v>
      </c>
      <c r="BP174" s="90">
        <f t="shared" si="371"/>
        <v>0</v>
      </c>
      <c r="BQ174" s="90">
        <f t="shared" si="372"/>
        <v>10</v>
      </c>
      <c r="BR174" s="217">
        <v>0.875</v>
      </c>
      <c r="BS174" s="12">
        <f t="shared" si="373"/>
        <v>4.8611111111110938E-3</v>
      </c>
      <c r="BT174" s="90">
        <f t="shared" si="374"/>
        <v>0</v>
      </c>
      <c r="BU174" s="90">
        <f t="shared" si="375"/>
        <v>7</v>
      </c>
      <c r="BV174" s="217">
        <v>0.88194444444444453</v>
      </c>
      <c r="BW174" s="217">
        <v>0.88541666666666663</v>
      </c>
      <c r="BX174" s="12">
        <f t="shared" si="376"/>
        <v>3.4722222222220989E-3</v>
      </c>
      <c r="BY174" s="13">
        <f t="shared" si="377"/>
        <v>0</v>
      </c>
      <c r="BZ174" s="13">
        <f t="shared" si="378"/>
        <v>5</v>
      </c>
      <c r="CA174" s="12">
        <f t="shared" si="379"/>
        <v>0.42569444444444443</v>
      </c>
      <c r="CB174" s="13">
        <f t="shared" si="380"/>
        <v>10</v>
      </c>
      <c r="CC174" s="13">
        <f t="shared" si="381"/>
        <v>13</v>
      </c>
      <c r="CD174" s="12">
        <f t="shared" si="333"/>
        <v>2.2222222222222254E-2</v>
      </c>
      <c r="CE174" s="13">
        <f t="shared" si="382"/>
        <v>0</v>
      </c>
      <c r="CF174" s="13">
        <f t="shared" si="383"/>
        <v>32</v>
      </c>
      <c r="CG174" s="12">
        <f t="shared" si="408"/>
        <v>0.30972222222222212</v>
      </c>
      <c r="CH174" s="13">
        <f t="shared" si="384"/>
        <v>7</v>
      </c>
      <c r="CI174" s="13">
        <f t="shared" si="385"/>
        <v>26</v>
      </c>
      <c r="CJ174" s="12">
        <f t="shared" si="409"/>
        <v>5.4861111111111138E-2</v>
      </c>
      <c r="CK174" s="13">
        <f t="shared" si="386"/>
        <v>1</v>
      </c>
      <c r="CL174" s="13">
        <f t="shared" si="387"/>
        <v>19</v>
      </c>
      <c r="CM174" s="69">
        <f t="shared" si="335"/>
        <v>0</v>
      </c>
      <c r="CN174" s="70">
        <f t="shared" si="336"/>
        <v>0</v>
      </c>
      <c r="CO174" s="13">
        <f t="shared" si="337"/>
        <v>0</v>
      </c>
      <c r="CP174" s="12">
        <f t="shared" si="388"/>
        <v>5.4861111111111138E-2</v>
      </c>
      <c r="CQ174" s="13">
        <f t="shared" si="389"/>
        <v>1</v>
      </c>
      <c r="CR174" s="13">
        <f t="shared" si="390"/>
        <v>19</v>
      </c>
      <c r="CS174" s="217"/>
      <c r="CT174" s="13">
        <f t="shared" si="391"/>
        <v>0</v>
      </c>
      <c r="CU174" s="13">
        <f t="shared" si="392"/>
        <v>0</v>
      </c>
      <c r="CV174" s="217"/>
      <c r="CW174" s="13">
        <f t="shared" si="393"/>
        <v>0</v>
      </c>
      <c r="CX174" s="13">
        <f t="shared" si="394"/>
        <v>0</v>
      </c>
      <c r="CY174" s="217"/>
      <c r="CZ174" s="13">
        <f t="shared" si="395"/>
        <v>0</v>
      </c>
      <c r="DA174" s="13">
        <f t="shared" si="396"/>
        <v>0</v>
      </c>
      <c r="DB174" s="217"/>
      <c r="DC174" s="13">
        <f t="shared" si="397"/>
        <v>0</v>
      </c>
      <c r="DD174" s="13">
        <f t="shared" si="398"/>
        <v>0</v>
      </c>
      <c r="DE174" s="217"/>
      <c r="DF174" s="13">
        <f t="shared" si="399"/>
        <v>0</v>
      </c>
      <c r="DG174" s="13">
        <f t="shared" si="400"/>
        <v>0</v>
      </c>
      <c r="DH174" s="217"/>
      <c r="DI174" s="13">
        <f t="shared" si="401"/>
        <v>0</v>
      </c>
      <c r="DJ174" s="13">
        <f t="shared" si="402"/>
        <v>0</v>
      </c>
      <c r="DK174" s="217"/>
      <c r="DL174" s="35">
        <f t="shared" si="403"/>
        <v>0</v>
      </c>
      <c r="DM174" s="61">
        <f t="shared" si="404"/>
        <v>0</v>
      </c>
      <c r="DN174" s="66">
        <f t="shared" si="413"/>
        <v>604389.51000000036</v>
      </c>
      <c r="DO174" s="74">
        <f t="shared" si="410"/>
        <v>9814</v>
      </c>
      <c r="DP174" s="66">
        <f t="shared" si="412"/>
        <v>63.255000000000003</v>
      </c>
      <c r="DQ174" s="63">
        <f t="shared" si="338"/>
        <v>61.584421234970485</v>
      </c>
      <c r="DR174" s="66" t="e">
        <f t="shared" si="414"/>
        <v>#NUM!</v>
      </c>
      <c r="DS174" s="96" t="e">
        <f t="shared" si="415"/>
        <v>#NUM!</v>
      </c>
      <c r="DT174" s="66" t="e">
        <f t="shared" si="416"/>
        <v>#NUM!</v>
      </c>
      <c r="DU174" s="66" t="e">
        <f t="shared" si="417"/>
        <v>#NUM!</v>
      </c>
      <c r="DV174" s="421"/>
      <c r="DW174" s="66">
        <f t="shared" si="411"/>
        <v>0</v>
      </c>
      <c r="DX174" s="66"/>
      <c r="DY174" s="66"/>
      <c r="DZ174" s="66"/>
      <c r="EA174" s="66"/>
      <c r="EB174" s="66">
        <f t="shared" si="407"/>
        <v>0</v>
      </c>
      <c r="EC174" s="12"/>
      <c r="ED174" s="12"/>
      <c r="EE174" s="12"/>
      <c r="EF174" s="12"/>
      <c r="EG174" s="12"/>
      <c r="EH174" s="12"/>
      <c r="EI174" s="12"/>
      <c r="EJ174" s="12"/>
      <c r="EK174" s="12"/>
      <c r="EL174" s="12"/>
      <c r="EM174" s="12"/>
      <c r="EN174" s="66"/>
      <c r="EO174" s="66"/>
      <c r="EP174" s="66"/>
      <c r="EQ174" s="66"/>
      <c r="ER174" s="66"/>
      <c r="ES174" s="66"/>
      <c r="ET174" s="66"/>
      <c r="EU174" s="66"/>
      <c r="EV174" s="66"/>
      <c r="EW174" s="66"/>
      <c r="EX174" s="66"/>
      <c r="EY174" s="66"/>
      <c r="EZ174" s="66"/>
      <c r="FA174" s="66"/>
      <c r="FB174" s="66"/>
      <c r="FC174" s="66"/>
      <c r="FD174" s="66"/>
      <c r="FE174" s="62"/>
      <c r="FF174" s="62"/>
      <c r="FG174" s="62"/>
      <c r="FH174" s="62"/>
      <c r="FI174" s="62"/>
    </row>
    <row r="175" spans="1:165" s="221" customFormat="1">
      <c r="A175" s="199">
        <v>174</v>
      </c>
      <c r="B175" s="212">
        <v>60</v>
      </c>
      <c r="C175" s="213">
        <v>40770</v>
      </c>
      <c r="D175" s="214">
        <f t="shared" si="339"/>
        <v>8</v>
      </c>
      <c r="E175" s="215" t="s">
        <v>39</v>
      </c>
      <c r="F175" s="212">
        <v>30</v>
      </c>
      <c r="G175" s="216" t="s">
        <v>38</v>
      </c>
      <c r="H175" s="216" t="s">
        <v>406</v>
      </c>
      <c r="I175" s="216" t="s">
        <v>400</v>
      </c>
      <c r="J175" s="217">
        <v>0.85416666666666663</v>
      </c>
      <c r="K175" s="218">
        <v>3525.26</v>
      </c>
      <c r="L175" s="223" t="s">
        <v>34</v>
      </c>
      <c r="M175" s="212">
        <v>57</v>
      </c>
      <c r="N175" s="212">
        <v>2</v>
      </c>
      <c r="O175" s="216"/>
      <c r="P175" s="217">
        <v>0.85416666666666663</v>
      </c>
      <c r="Q175" s="217">
        <v>0.85416666666666663</v>
      </c>
      <c r="R175" s="12">
        <f t="shared" si="340"/>
        <v>0</v>
      </c>
      <c r="S175" s="13">
        <f t="shared" si="341"/>
        <v>0</v>
      </c>
      <c r="T175" s="13">
        <f t="shared" si="342"/>
        <v>0</v>
      </c>
      <c r="U175" s="217">
        <v>0.88194444444444453</v>
      </c>
      <c r="V175" s="12">
        <f t="shared" si="343"/>
        <v>2.7777777777777901E-2</v>
      </c>
      <c r="W175" s="13">
        <f t="shared" si="344"/>
        <v>0</v>
      </c>
      <c r="X175" s="13">
        <f t="shared" si="345"/>
        <v>40</v>
      </c>
      <c r="Y175" s="217">
        <v>0.88541666666666663</v>
      </c>
      <c r="Z175" s="12">
        <f t="shared" si="346"/>
        <v>3.4722222222220989E-3</v>
      </c>
      <c r="AA175" s="13">
        <f t="shared" si="347"/>
        <v>0</v>
      </c>
      <c r="AB175" s="13">
        <f t="shared" si="348"/>
        <v>5</v>
      </c>
      <c r="AC175" s="217">
        <v>0.8979166666666667</v>
      </c>
      <c r="AD175" s="12">
        <f t="shared" si="349"/>
        <v>1.2500000000000067E-2</v>
      </c>
      <c r="AE175" s="13">
        <f t="shared" si="350"/>
        <v>0</v>
      </c>
      <c r="AF175" s="13">
        <f t="shared" si="351"/>
        <v>18</v>
      </c>
      <c r="AG175" s="217">
        <v>0.8979166666666667</v>
      </c>
      <c r="AH175" s="217">
        <v>0.92013888888888884</v>
      </c>
      <c r="AI175" s="12">
        <f t="shared" si="352"/>
        <v>2.2222222222222143E-2</v>
      </c>
      <c r="AJ175" s="90">
        <f t="shared" si="353"/>
        <v>0</v>
      </c>
      <c r="AK175" s="90">
        <f t="shared" si="354"/>
        <v>32</v>
      </c>
      <c r="AL175" s="217">
        <v>0.8979166666666667</v>
      </c>
      <c r="AM175" s="217">
        <v>0.92013888888888884</v>
      </c>
      <c r="AN175" s="12">
        <f t="shared" si="355"/>
        <v>2.2222222222222143E-2</v>
      </c>
      <c r="AO175" s="13">
        <f t="shared" si="356"/>
        <v>0</v>
      </c>
      <c r="AP175" s="13">
        <f t="shared" si="357"/>
        <v>32</v>
      </c>
      <c r="AQ175" s="217">
        <v>0.9291666666666667</v>
      </c>
      <c r="AR175" s="12">
        <f t="shared" si="358"/>
        <v>9.0277777777778567E-3</v>
      </c>
      <c r="AS175" s="90">
        <f t="shared" si="359"/>
        <v>0</v>
      </c>
      <c r="AT175" s="13">
        <f t="shared" si="360"/>
        <v>13</v>
      </c>
      <c r="AU175" s="217">
        <v>0.9291666666666667</v>
      </c>
      <c r="AV175" s="12">
        <f t="shared" si="361"/>
        <v>0</v>
      </c>
      <c r="AW175" s="13">
        <f t="shared" si="362"/>
        <v>0</v>
      </c>
      <c r="AX175" s="13">
        <f t="shared" si="363"/>
        <v>0</v>
      </c>
      <c r="AY175" s="217">
        <v>0.99375000000000002</v>
      </c>
      <c r="AZ175" s="12">
        <f t="shared" si="364"/>
        <v>6.4583333333333326E-2</v>
      </c>
      <c r="BA175" s="90">
        <f t="shared" si="365"/>
        <v>1</v>
      </c>
      <c r="BB175" s="90">
        <f t="shared" si="366"/>
        <v>33</v>
      </c>
      <c r="BC175" s="217">
        <v>0.99375000000000002</v>
      </c>
      <c r="BD175" s="217">
        <v>0.99375000000000002</v>
      </c>
      <c r="BE175" s="12">
        <f t="shared" si="367"/>
        <v>0</v>
      </c>
      <c r="BF175" s="13">
        <f t="shared" si="368"/>
        <v>0</v>
      </c>
      <c r="BG175" s="13">
        <f t="shared" si="369"/>
        <v>0</v>
      </c>
      <c r="BH175" s="217">
        <v>0</v>
      </c>
      <c r="BI175" s="217">
        <v>0</v>
      </c>
      <c r="BJ175" s="220"/>
      <c r="BK175" s="69">
        <f t="shared" si="334"/>
        <v>0</v>
      </c>
      <c r="BL175" s="13">
        <f t="shared" si="418"/>
        <v>0</v>
      </c>
      <c r="BM175" s="13">
        <f t="shared" si="419"/>
        <v>0</v>
      </c>
      <c r="BN175" s="217">
        <v>0.99791666666666667</v>
      </c>
      <c r="BO175" s="12">
        <f t="shared" si="370"/>
        <v>4.1666666666666519E-3</v>
      </c>
      <c r="BP175" s="90">
        <f t="shared" si="371"/>
        <v>0</v>
      </c>
      <c r="BQ175" s="90">
        <f t="shared" si="372"/>
        <v>6</v>
      </c>
      <c r="BR175" s="217">
        <v>1</v>
      </c>
      <c r="BS175" s="12">
        <f t="shared" si="373"/>
        <v>2.0833333333333259E-3</v>
      </c>
      <c r="BT175" s="90">
        <f t="shared" si="374"/>
        <v>0</v>
      </c>
      <c r="BU175" s="90">
        <f t="shared" si="375"/>
        <v>3</v>
      </c>
      <c r="BV175" s="217">
        <v>1</v>
      </c>
      <c r="BW175" s="217">
        <v>1</v>
      </c>
      <c r="BX175" s="12">
        <f t="shared" si="376"/>
        <v>0</v>
      </c>
      <c r="BY175" s="13">
        <f t="shared" si="377"/>
        <v>0</v>
      </c>
      <c r="BZ175" s="13">
        <f t="shared" si="378"/>
        <v>0</v>
      </c>
      <c r="CA175" s="12">
        <f t="shared" si="379"/>
        <v>0.14583333333333337</v>
      </c>
      <c r="CB175" s="13">
        <f t="shared" si="380"/>
        <v>3</v>
      </c>
      <c r="CC175" s="13">
        <f t="shared" si="381"/>
        <v>30</v>
      </c>
      <c r="CD175" s="12">
        <f t="shared" si="333"/>
        <v>2.7777777777777901E-2</v>
      </c>
      <c r="CE175" s="13">
        <f t="shared" si="382"/>
        <v>0</v>
      </c>
      <c r="CF175" s="13">
        <f t="shared" si="383"/>
        <v>40</v>
      </c>
      <c r="CG175" s="12">
        <f t="shared" si="408"/>
        <v>2.2222222222222143E-2</v>
      </c>
      <c r="CH175" s="13">
        <f t="shared" si="384"/>
        <v>0</v>
      </c>
      <c r="CI175" s="13">
        <f t="shared" si="385"/>
        <v>32</v>
      </c>
      <c r="CJ175" s="12">
        <f t="shared" si="409"/>
        <v>6.4583333333333326E-2</v>
      </c>
      <c r="CK175" s="13">
        <f t="shared" si="386"/>
        <v>1</v>
      </c>
      <c r="CL175" s="13">
        <f t="shared" si="387"/>
        <v>33</v>
      </c>
      <c r="CM175" s="69">
        <f t="shared" si="335"/>
        <v>0</v>
      </c>
      <c r="CN175" s="70">
        <f t="shared" si="336"/>
        <v>0</v>
      </c>
      <c r="CO175" s="13">
        <f t="shared" si="337"/>
        <v>0</v>
      </c>
      <c r="CP175" s="12">
        <f t="shared" si="388"/>
        <v>6.4583333333333326E-2</v>
      </c>
      <c r="CQ175" s="13">
        <f t="shared" si="389"/>
        <v>1</v>
      </c>
      <c r="CR175" s="13">
        <f t="shared" si="390"/>
        <v>33</v>
      </c>
      <c r="CS175" s="217"/>
      <c r="CT175" s="13">
        <f t="shared" si="391"/>
        <v>0</v>
      </c>
      <c r="CU175" s="13">
        <f t="shared" si="392"/>
        <v>0</v>
      </c>
      <c r="CV175" s="217"/>
      <c r="CW175" s="13">
        <f t="shared" si="393"/>
        <v>0</v>
      </c>
      <c r="CX175" s="13">
        <f t="shared" si="394"/>
        <v>0</v>
      </c>
      <c r="CY175" s="217"/>
      <c r="CZ175" s="13">
        <f t="shared" si="395"/>
        <v>0</v>
      </c>
      <c r="DA175" s="13">
        <f t="shared" si="396"/>
        <v>0</v>
      </c>
      <c r="DB175" s="217"/>
      <c r="DC175" s="13">
        <f t="shared" si="397"/>
        <v>0</v>
      </c>
      <c r="DD175" s="13">
        <f t="shared" si="398"/>
        <v>0</v>
      </c>
      <c r="DE175" s="217"/>
      <c r="DF175" s="13">
        <f t="shared" si="399"/>
        <v>0</v>
      </c>
      <c r="DG175" s="13">
        <f t="shared" si="400"/>
        <v>0</v>
      </c>
      <c r="DH175" s="217"/>
      <c r="DI175" s="13">
        <f t="shared" si="401"/>
        <v>0</v>
      </c>
      <c r="DJ175" s="13">
        <f t="shared" si="402"/>
        <v>0</v>
      </c>
      <c r="DK175" s="217"/>
      <c r="DL175" s="35">
        <f t="shared" si="403"/>
        <v>0</v>
      </c>
      <c r="DM175" s="61">
        <f t="shared" si="404"/>
        <v>0</v>
      </c>
      <c r="DN175" s="66">
        <f t="shared" si="413"/>
        <v>607914.77000000037</v>
      </c>
      <c r="DO175" s="74">
        <f t="shared" si="410"/>
        <v>9872</v>
      </c>
      <c r="DP175" s="66">
        <f t="shared" si="412"/>
        <v>61.846666666666671</v>
      </c>
      <c r="DQ175" s="63">
        <f t="shared" si="338"/>
        <v>61.5796971231767</v>
      </c>
      <c r="DR175" s="66" t="e">
        <f t="shared" si="414"/>
        <v>#NUM!</v>
      </c>
      <c r="DS175" s="96" t="e">
        <f t="shared" si="415"/>
        <v>#NUM!</v>
      </c>
      <c r="DT175" s="66" t="e">
        <f t="shared" si="416"/>
        <v>#NUM!</v>
      </c>
      <c r="DU175" s="66" t="e">
        <f t="shared" si="417"/>
        <v>#NUM!</v>
      </c>
      <c r="DV175" s="421"/>
      <c r="DW175" s="66">
        <f t="shared" si="411"/>
        <v>0</v>
      </c>
      <c r="DX175" s="66"/>
      <c r="DY175" s="66"/>
      <c r="DZ175" s="66"/>
      <c r="EA175" s="66"/>
      <c r="EB175" s="66">
        <f t="shared" si="407"/>
        <v>0</v>
      </c>
      <c r="EC175" s="12"/>
      <c r="ED175" s="12"/>
      <c r="EE175" s="12"/>
      <c r="EF175" s="12"/>
      <c r="EG175" s="12"/>
      <c r="EH175" s="12"/>
      <c r="EI175" s="12"/>
      <c r="EJ175" s="12"/>
      <c r="EK175" s="12"/>
      <c r="EL175" s="12"/>
      <c r="EM175" s="12"/>
      <c r="EN175" s="66"/>
      <c r="EO175" s="66"/>
      <c r="EP175" s="66"/>
      <c r="EQ175" s="66"/>
      <c r="ER175" s="66"/>
      <c r="ES175" s="66"/>
      <c r="ET175" s="66"/>
      <c r="EU175" s="66"/>
      <c r="EV175" s="66"/>
      <c r="EW175" s="66"/>
      <c r="EX175" s="66"/>
      <c r="EY175" s="66"/>
      <c r="EZ175" s="66"/>
      <c r="FA175" s="66"/>
      <c r="FB175" s="66"/>
      <c r="FC175" s="66"/>
      <c r="FD175" s="66"/>
      <c r="FE175" s="62"/>
      <c r="FF175" s="62"/>
      <c r="FG175" s="62"/>
      <c r="FH175" s="62"/>
      <c r="FI175" s="62"/>
    </row>
    <row r="176" spans="1:165" s="221" customFormat="1" ht="30">
      <c r="A176" s="175">
        <v>175</v>
      </c>
      <c r="B176" s="212">
        <v>61</v>
      </c>
      <c r="C176" s="213">
        <v>40771</v>
      </c>
      <c r="D176" s="214">
        <f t="shared" si="339"/>
        <v>8</v>
      </c>
      <c r="E176" s="215" t="s">
        <v>39</v>
      </c>
      <c r="F176" s="212">
        <v>31</v>
      </c>
      <c r="G176" s="216" t="s">
        <v>38</v>
      </c>
      <c r="H176" s="216" t="s">
        <v>488</v>
      </c>
      <c r="I176" s="216" t="s">
        <v>599</v>
      </c>
      <c r="J176" s="217">
        <v>0.17708333333333334</v>
      </c>
      <c r="K176" s="218">
        <v>3579.16</v>
      </c>
      <c r="L176" s="216" t="s">
        <v>33</v>
      </c>
      <c r="M176" s="212">
        <v>58</v>
      </c>
      <c r="N176" s="212">
        <v>1</v>
      </c>
      <c r="O176" s="216"/>
      <c r="P176" s="217">
        <v>0.17708333333333334</v>
      </c>
      <c r="Q176" s="217">
        <v>0.17708333333333334</v>
      </c>
      <c r="R176" s="12">
        <f t="shared" si="340"/>
        <v>0</v>
      </c>
      <c r="S176" s="13">
        <f t="shared" si="341"/>
        <v>0</v>
      </c>
      <c r="T176" s="13">
        <f t="shared" si="342"/>
        <v>0</v>
      </c>
      <c r="U176" s="217">
        <v>0.18402777777777779</v>
      </c>
      <c r="V176" s="12">
        <f t="shared" si="343"/>
        <v>6.9444444444444475E-3</v>
      </c>
      <c r="W176" s="13">
        <f t="shared" si="344"/>
        <v>0</v>
      </c>
      <c r="X176" s="13">
        <f t="shared" si="345"/>
        <v>10</v>
      </c>
      <c r="Y176" s="217">
        <v>0.1875</v>
      </c>
      <c r="Z176" s="12">
        <f t="shared" si="346"/>
        <v>3.4722222222222099E-3</v>
      </c>
      <c r="AA176" s="13">
        <f t="shared" si="347"/>
        <v>0</v>
      </c>
      <c r="AB176" s="13">
        <f t="shared" si="348"/>
        <v>5</v>
      </c>
      <c r="AC176" s="217">
        <v>0.21111111111111111</v>
      </c>
      <c r="AD176" s="12">
        <f t="shared" si="349"/>
        <v>2.361111111111111E-2</v>
      </c>
      <c r="AE176" s="13">
        <f t="shared" si="350"/>
        <v>0</v>
      </c>
      <c r="AF176" s="13">
        <f t="shared" si="351"/>
        <v>34</v>
      </c>
      <c r="AG176" s="217">
        <v>0.21249999999999999</v>
      </c>
      <c r="AH176" s="217">
        <v>0.24374999999999999</v>
      </c>
      <c r="AI176" s="12">
        <f t="shared" si="352"/>
        <v>3.125E-2</v>
      </c>
      <c r="AJ176" s="90">
        <f t="shared" si="353"/>
        <v>0</v>
      </c>
      <c r="AK176" s="90">
        <f t="shared" si="354"/>
        <v>45</v>
      </c>
      <c r="AL176" s="217">
        <v>0.21249999999999999</v>
      </c>
      <c r="AM176" s="217">
        <v>0.24374999999999999</v>
      </c>
      <c r="AN176" s="12">
        <f t="shared" si="355"/>
        <v>3.125E-2</v>
      </c>
      <c r="AO176" s="13">
        <f t="shared" si="356"/>
        <v>0</v>
      </c>
      <c r="AP176" s="13">
        <f t="shared" si="357"/>
        <v>45</v>
      </c>
      <c r="AQ176" s="217">
        <v>0.25</v>
      </c>
      <c r="AR176" s="12">
        <f t="shared" si="358"/>
        <v>6.2500000000000056E-3</v>
      </c>
      <c r="AS176" s="90">
        <f t="shared" si="359"/>
        <v>0</v>
      </c>
      <c r="AT176" s="13">
        <f t="shared" si="360"/>
        <v>9</v>
      </c>
      <c r="AU176" s="217">
        <v>0.25</v>
      </c>
      <c r="AV176" s="12">
        <f t="shared" si="361"/>
        <v>0</v>
      </c>
      <c r="AW176" s="13">
        <f t="shared" si="362"/>
        <v>0</v>
      </c>
      <c r="AX176" s="13">
        <f t="shared" si="363"/>
        <v>0</v>
      </c>
      <c r="AY176" s="217">
        <v>0.3972222222222222</v>
      </c>
      <c r="AZ176" s="12">
        <f t="shared" si="364"/>
        <v>0.1472222222222222</v>
      </c>
      <c r="BA176" s="90">
        <f t="shared" si="365"/>
        <v>3</v>
      </c>
      <c r="BB176" s="90">
        <f t="shared" si="366"/>
        <v>32</v>
      </c>
      <c r="BC176" s="217">
        <v>0.3972222222222222</v>
      </c>
      <c r="BD176" s="217">
        <v>0.3972222222222222</v>
      </c>
      <c r="BE176" s="12">
        <f t="shared" si="367"/>
        <v>0</v>
      </c>
      <c r="BF176" s="13">
        <f t="shared" si="368"/>
        <v>0</v>
      </c>
      <c r="BG176" s="13">
        <f t="shared" si="369"/>
        <v>0</v>
      </c>
      <c r="BH176" s="217">
        <v>0</v>
      </c>
      <c r="BI176" s="217">
        <v>0</v>
      </c>
      <c r="BJ176" s="220"/>
      <c r="BK176" s="69">
        <f t="shared" si="334"/>
        <v>0</v>
      </c>
      <c r="BL176" s="13">
        <f t="shared" si="418"/>
        <v>0</v>
      </c>
      <c r="BM176" s="13">
        <f t="shared" si="419"/>
        <v>0</v>
      </c>
      <c r="BN176" s="217">
        <v>0.40625</v>
      </c>
      <c r="BO176" s="12">
        <f t="shared" si="370"/>
        <v>9.0277777777778012E-3</v>
      </c>
      <c r="BP176" s="90">
        <f t="shared" si="371"/>
        <v>0</v>
      </c>
      <c r="BQ176" s="90">
        <f t="shared" si="372"/>
        <v>13</v>
      </c>
      <c r="BR176" s="217">
        <v>0.41319444444444442</v>
      </c>
      <c r="BS176" s="12">
        <f t="shared" si="373"/>
        <v>6.9444444444444198E-3</v>
      </c>
      <c r="BT176" s="90">
        <f t="shared" si="374"/>
        <v>0</v>
      </c>
      <c r="BU176" s="90">
        <f t="shared" si="375"/>
        <v>10</v>
      </c>
      <c r="BV176" s="217">
        <v>0.4236111111111111</v>
      </c>
      <c r="BW176" s="217">
        <v>0.42708333333333331</v>
      </c>
      <c r="BX176" s="12">
        <f t="shared" si="376"/>
        <v>3.4722222222222099E-3</v>
      </c>
      <c r="BY176" s="13">
        <f t="shared" si="377"/>
        <v>0</v>
      </c>
      <c r="BZ176" s="13">
        <f t="shared" si="378"/>
        <v>5</v>
      </c>
      <c r="CA176" s="12">
        <f t="shared" si="379"/>
        <v>0.24999999999999997</v>
      </c>
      <c r="CB176" s="13">
        <f t="shared" si="380"/>
        <v>6</v>
      </c>
      <c r="CC176" s="13">
        <f t="shared" si="381"/>
        <v>0</v>
      </c>
      <c r="CD176" s="12">
        <f t="shared" si="333"/>
        <v>4.5833333333333337E-2</v>
      </c>
      <c r="CE176" s="13">
        <f t="shared" si="382"/>
        <v>1</v>
      </c>
      <c r="CF176" s="13">
        <f t="shared" si="383"/>
        <v>6</v>
      </c>
      <c r="CG176" s="12">
        <f t="shared" si="408"/>
        <v>3.125E-2</v>
      </c>
      <c r="CH176" s="13">
        <f t="shared" si="384"/>
        <v>0</v>
      </c>
      <c r="CI176" s="13">
        <f t="shared" si="385"/>
        <v>45</v>
      </c>
      <c r="CJ176" s="12">
        <f t="shared" si="409"/>
        <v>0.1472222222222222</v>
      </c>
      <c r="CK176" s="13">
        <f t="shared" si="386"/>
        <v>3</v>
      </c>
      <c r="CL176" s="13">
        <f t="shared" si="387"/>
        <v>32</v>
      </c>
      <c r="CM176" s="69">
        <f t="shared" si="335"/>
        <v>0</v>
      </c>
      <c r="CN176" s="70">
        <f t="shared" si="336"/>
        <v>0</v>
      </c>
      <c r="CO176" s="13">
        <f t="shared" si="337"/>
        <v>0</v>
      </c>
      <c r="CP176" s="12">
        <f t="shared" si="388"/>
        <v>0.1472222222222222</v>
      </c>
      <c r="CQ176" s="13">
        <f t="shared" si="389"/>
        <v>3</v>
      </c>
      <c r="CR176" s="13">
        <f t="shared" si="390"/>
        <v>32</v>
      </c>
      <c r="CS176" s="217"/>
      <c r="CT176" s="13">
        <f t="shared" si="391"/>
        <v>0</v>
      </c>
      <c r="CU176" s="13">
        <f t="shared" si="392"/>
        <v>0</v>
      </c>
      <c r="CV176" s="217"/>
      <c r="CW176" s="13">
        <f t="shared" si="393"/>
        <v>0</v>
      </c>
      <c r="CX176" s="13">
        <f t="shared" si="394"/>
        <v>0</v>
      </c>
      <c r="CY176" s="217"/>
      <c r="CZ176" s="13">
        <f t="shared" si="395"/>
        <v>0</v>
      </c>
      <c r="DA176" s="13">
        <f t="shared" si="396"/>
        <v>0</v>
      </c>
      <c r="DB176" s="217"/>
      <c r="DC176" s="13">
        <f t="shared" si="397"/>
        <v>0</v>
      </c>
      <c r="DD176" s="13">
        <f t="shared" si="398"/>
        <v>0</v>
      </c>
      <c r="DE176" s="217"/>
      <c r="DF176" s="13">
        <f t="shared" si="399"/>
        <v>0</v>
      </c>
      <c r="DG176" s="13">
        <f t="shared" si="400"/>
        <v>0</v>
      </c>
      <c r="DH176" s="217"/>
      <c r="DI176" s="13">
        <f t="shared" si="401"/>
        <v>0</v>
      </c>
      <c r="DJ176" s="13">
        <f t="shared" si="402"/>
        <v>0</v>
      </c>
      <c r="DK176" s="217"/>
      <c r="DL176" s="35">
        <f t="shared" si="403"/>
        <v>0</v>
      </c>
      <c r="DM176" s="61">
        <f t="shared" si="404"/>
        <v>0</v>
      </c>
      <c r="DN176" s="66">
        <f t="shared" si="413"/>
        <v>611493.9300000004</v>
      </c>
      <c r="DO176" s="74">
        <f t="shared" si="410"/>
        <v>9931</v>
      </c>
      <c r="DP176" s="66">
        <f t="shared" si="412"/>
        <v>61.70965517241379</v>
      </c>
      <c r="DQ176" s="63">
        <f t="shared" si="338"/>
        <v>61.574255361997828</v>
      </c>
      <c r="DR176" s="66" t="e">
        <f t="shared" si="414"/>
        <v>#NUM!</v>
      </c>
      <c r="DS176" s="96" t="e">
        <f t="shared" si="415"/>
        <v>#NUM!</v>
      </c>
      <c r="DT176" s="66" t="e">
        <f t="shared" si="416"/>
        <v>#NUM!</v>
      </c>
      <c r="DU176" s="66" t="e">
        <f t="shared" si="417"/>
        <v>#NUM!</v>
      </c>
      <c r="DV176" s="421"/>
      <c r="DW176" s="66">
        <f t="shared" si="411"/>
        <v>0</v>
      </c>
      <c r="DX176" s="66"/>
      <c r="DY176" s="66"/>
      <c r="DZ176" s="66"/>
      <c r="EA176" s="66"/>
      <c r="EB176" s="66">
        <f t="shared" si="407"/>
        <v>0</v>
      </c>
      <c r="EC176" s="12"/>
      <c r="ED176" s="12"/>
      <c r="EE176" s="12"/>
      <c r="EF176" s="12"/>
      <c r="EG176" s="12"/>
      <c r="EH176" s="12"/>
      <c r="EI176" s="12"/>
      <c r="EJ176" s="12"/>
      <c r="EK176" s="12"/>
      <c r="EL176" s="12"/>
      <c r="EM176" s="12"/>
      <c r="EN176" s="66"/>
      <c r="EO176" s="66"/>
      <c r="EP176" s="66"/>
      <c r="EQ176" s="66"/>
      <c r="ER176" s="66"/>
      <c r="ES176" s="66"/>
      <c r="ET176" s="66"/>
      <c r="EU176" s="66"/>
      <c r="EV176" s="66"/>
      <c r="EW176" s="66"/>
      <c r="EX176" s="66"/>
      <c r="EY176" s="66"/>
      <c r="EZ176" s="66"/>
      <c r="FA176" s="66"/>
      <c r="FB176" s="66"/>
      <c r="FC176" s="66"/>
      <c r="FD176" s="66"/>
      <c r="FE176" s="62"/>
      <c r="FF176" s="62"/>
      <c r="FG176" s="62"/>
      <c r="FH176" s="62"/>
      <c r="FI176" s="62"/>
    </row>
    <row r="177" spans="1:165" s="221" customFormat="1">
      <c r="A177" s="175">
        <v>176</v>
      </c>
      <c r="B177" s="212">
        <v>62</v>
      </c>
      <c r="C177" s="213">
        <v>40771</v>
      </c>
      <c r="D177" s="214">
        <f t="shared" si="339"/>
        <v>8</v>
      </c>
      <c r="E177" s="215" t="s">
        <v>171</v>
      </c>
      <c r="F177" s="212">
        <v>10</v>
      </c>
      <c r="G177" s="216" t="s">
        <v>325</v>
      </c>
      <c r="H177" s="216" t="s">
        <v>430</v>
      </c>
      <c r="I177" s="216" t="s">
        <v>385</v>
      </c>
      <c r="J177" s="217">
        <v>0.28125</v>
      </c>
      <c r="K177" s="218">
        <v>3651.23</v>
      </c>
      <c r="L177" s="223" t="s">
        <v>34</v>
      </c>
      <c r="M177" s="212">
        <v>59</v>
      </c>
      <c r="N177" s="212">
        <v>0</v>
      </c>
      <c r="O177" s="216"/>
      <c r="P177" s="217">
        <v>0.28125</v>
      </c>
      <c r="Q177" s="217">
        <v>0.28125</v>
      </c>
      <c r="R177" s="12">
        <f t="shared" si="340"/>
        <v>0</v>
      </c>
      <c r="S177" s="13">
        <f t="shared" si="341"/>
        <v>0</v>
      </c>
      <c r="T177" s="13">
        <f t="shared" si="342"/>
        <v>0</v>
      </c>
      <c r="U177" s="217">
        <v>0.35069444444444442</v>
      </c>
      <c r="V177" s="12">
        <f t="shared" si="343"/>
        <v>6.944444444444442E-2</v>
      </c>
      <c r="W177" s="13">
        <f t="shared" si="344"/>
        <v>1</v>
      </c>
      <c r="X177" s="13">
        <f t="shared" si="345"/>
        <v>40</v>
      </c>
      <c r="Y177" s="217">
        <v>0.35416666666666669</v>
      </c>
      <c r="Z177" s="12">
        <f t="shared" si="346"/>
        <v>3.4722222222222654E-3</v>
      </c>
      <c r="AA177" s="13">
        <f t="shared" si="347"/>
        <v>0</v>
      </c>
      <c r="AB177" s="13">
        <f t="shared" si="348"/>
        <v>5</v>
      </c>
      <c r="AC177" s="217">
        <v>0.37152777777777773</v>
      </c>
      <c r="AD177" s="12">
        <f t="shared" si="349"/>
        <v>1.7361111111111049E-2</v>
      </c>
      <c r="AE177" s="13">
        <f t="shared" si="350"/>
        <v>0</v>
      </c>
      <c r="AF177" s="13">
        <f t="shared" si="351"/>
        <v>25</v>
      </c>
      <c r="AG177" s="217">
        <v>0.375</v>
      </c>
      <c r="AH177" s="217">
        <v>0.45833333333333331</v>
      </c>
      <c r="AI177" s="12">
        <f t="shared" si="352"/>
        <v>8.3333333333333315E-2</v>
      </c>
      <c r="AJ177" s="90">
        <f t="shared" si="353"/>
        <v>2</v>
      </c>
      <c r="AK177" s="90">
        <f t="shared" si="354"/>
        <v>0</v>
      </c>
      <c r="AL177" s="217">
        <v>0.375</v>
      </c>
      <c r="AM177" s="217">
        <v>0.45833333333333331</v>
      </c>
      <c r="AN177" s="12">
        <f t="shared" si="355"/>
        <v>8.3333333333333315E-2</v>
      </c>
      <c r="AO177" s="13">
        <f t="shared" si="356"/>
        <v>2</v>
      </c>
      <c r="AP177" s="13">
        <f t="shared" si="357"/>
        <v>0</v>
      </c>
      <c r="AQ177" s="217">
        <v>0.45833333333333331</v>
      </c>
      <c r="AR177" s="12">
        <f t="shared" si="358"/>
        <v>0</v>
      </c>
      <c r="AS177" s="90">
        <f t="shared" si="359"/>
        <v>0</v>
      </c>
      <c r="AT177" s="13">
        <f t="shared" si="360"/>
        <v>0</v>
      </c>
      <c r="AU177" s="217">
        <v>0.45833333333333331</v>
      </c>
      <c r="AV177" s="12">
        <f t="shared" si="361"/>
        <v>0</v>
      </c>
      <c r="AW177" s="13">
        <f t="shared" si="362"/>
        <v>0</v>
      </c>
      <c r="AX177" s="13">
        <f t="shared" si="363"/>
        <v>0</v>
      </c>
      <c r="AY177" s="217">
        <v>0.72430555555555554</v>
      </c>
      <c r="AZ177" s="12">
        <f t="shared" si="364"/>
        <v>0.26597222222222222</v>
      </c>
      <c r="BA177" s="90">
        <f t="shared" si="365"/>
        <v>6</v>
      </c>
      <c r="BB177" s="90">
        <f t="shared" si="366"/>
        <v>23</v>
      </c>
      <c r="BC177" s="217">
        <v>0.72430555555555554</v>
      </c>
      <c r="BD177" s="217">
        <v>0.72430555555555554</v>
      </c>
      <c r="BE177" s="12">
        <f t="shared" si="367"/>
        <v>0</v>
      </c>
      <c r="BF177" s="13">
        <f t="shared" si="368"/>
        <v>0</v>
      </c>
      <c r="BG177" s="13">
        <f t="shared" si="369"/>
        <v>0</v>
      </c>
      <c r="BH177" s="217">
        <v>0</v>
      </c>
      <c r="BI177" s="217">
        <v>0</v>
      </c>
      <c r="BJ177" s="220"/>
      <c r="BK177" s="69">
        <f t="shared" si="334"/>
        <v>0</v>
      </c>
      <c r="BL177" s="13">
        <f t="shared" si="418"/>
        <v>0</v>
      </c>
      <c r="BM177" s="13">
        <f t="shared" si="419"/>
        <v>0</v>
      </c>
      <c r="BN177" s="217">
        <v>0.73263888888888884</v>
      </c>
      <c r="BO177" s="12">
        <f t="shared" si="370"/>
        <v>8.3333333333333037E-3</v>
      </c>
      <c r="BP177" s="90">
        <f t="shared" si="371"/>
        <v>0</v>
      </c>
      <c r="BQ177" s="90">
        <f t="shared" si="372"/>
        <v>12</v>
      </c>
      <c r="BR177" s="217">
        <v>0.74305555555555547</v>
      </c>
      <c r="BS177" s="12">
        <f t="shared" si="373"/>
        <v>1.041666666666663E-2</v>
      </c>
      <c r="BT177" s="90">
        <f t="shared" si="374"/>
        <v>0</v>
      </c>
      <c r="BU177" s="90">
        <f t="shared" si="375"/>
        <v>15</v>
      </c>
      <c r="BV177" s="217">
        <v>8.3333333333333329E-2</v>
      </c>
      <c r="BW177" s="217">
        <v>1.0868055555555556</v>
      </c>
      <c r="BX177" s="12">
        <f t="shared" si="376"/>
        <v>1.0034722222222223</v>
      </c>
      <c r="BY177" s="13">
        <f t="shared" si="377"/>
        <v>0</v>
      </c>
      <c r="BZ177" s="13">
        <f t="shared" si="378"/>
        <v>5</v>
      </c>
      <c r="CA177" s="12">
        <f t="shared" si="379"/>
        <v>0.80555555555555558</v>
      </c>
      <c r="CB177" s="13">
        <f t="shared" si="380"/>
        <v>19</v>
      </c>
      <c r="CC177" s="13">
        <f t="shared" si="381"/>
        <v>20</v>
      </c>
      <c r="CD177" s="12">
        <f t="shared" si="333"/>
        <v>3.6111111111110983E-2</v>
      </c>
      <c r="CE177" s="13">
        <f t="shared" si="382"/>
        <v>0</v>
      </c>
      <c r="CF177" s="13">
        <f t="shared" si="383"/>
        <v>52</v>
      </c>
      <c r="CG177" s="12">
        <f t="shared" si="408"/>
        <v>8.3333333333333315E-2</v>
      </c>
      <c r="CH177" s="13">
        <f t="shared" si="384"/>
        <v>2</v>
      </c>
      <c r="CI177" s="13">
        <f t="shared" si="385"/>
        <v>0</v>
      </c>
      <c r="CJ177" s="12">
        <f t="shared" si="409"/>
        <v>0.26597222222222222</v>
      </c>
      <c r="CK177" s="13">
        <f t="shared" si="386"/>
        <v>6</v>
      </c>
      <c r="CL177" s="13">
        <f t="shared" si="387"/>
        <v>23</v>
      </c>
      <c r="CM177" s="69">
        <f t="shared" si="335"/>
        <v>0</v>
      </c>
      <c r="CN177" s="70">
        <f t="shared" si="336"/>
        <v>0</v>
      </c>
      <c r="CO177" s="13">
        <f t="shared" si="337"/>
        <v>0</v>
      </c>
      <c r="CP177" s="12">
        <f t="shared" si="388"/>
        <v>0.26597222222222222</v>
      </c>
      <c r="CQ177" s="13">
        <f t="shared" si="389"/>
        <v>6</v>
      </c>
      <c r="CR177" s="13">
        <f t="shared" si="390"/>
        <v>23</v>
      </c>
      <c r="CS177" s="217"/>
      <c r="CT177" s="13">
        <f t="shared" si="391"/>
        <v>0</v>
      </c>
      <c r="CU177" s="13">
        <f t="shared" si="392"/>
        <v>0</v>
      </c>
      <c r="CV177" s="217"/>
      <c r="CW177" s="13">
        <f t="shared" si="393"/>
        <v>0</v>
      </c>
      <c r="CX177" s="13">
        <f t="shared" si="394"/>
        <v>0</v>
      </c>
      <c r="CY177" s="217"/>
      <c r="CZ177" s="13">
        <f t="shared" si="395"/>
        <v>0</v>
      </c>
      <c r="DA177" s="13">
        <f t="shared" si="396"/>
        <v>0</v>
      </c>
      <c r="DB177" s="217"/>
      <c r="DC177" s="13">
        <f t="shared" si="397"/>
        <v>0</v>
      </c>
      <c r="DD177" s="13">
        <f t="shared" si="398"/>
        <v>0</v>
      </c>
      <c r="DE177" s="217"/>
      <c r="DF177" s="13">
        <f t="shared" si="399"/>
        <v>0</v>
      </c>
      <c r="DG177" s="13">
        <f t="shared" si="400"/>
        <v>0</v>
      </c>
      <c r="DH177" s="217"/>
      <c r="DI177" s="13">
        <f t="shared" si="401"/>
        <v>0</v>
      </c>
      <c r="DJ177" s="13">
        <f t="shared" si="402"/>
        <v>0</v>
      </c>
      <c r="DK177" s="217"/>
      <c r="DL177" s="35">
        <f t="shared" si="403"/>
        <v>0</v>
      </c>
      <c r="DM177" s="61">
        <f t="shared" si="404"/>
        <v>0</v>
      </c>
      <c r="DN177" s="66">
        <f t="shared" si="413"/>
        <v>615145.16000000038</v>
      </c>
      <c r="DO177" s="74">
        <f t="shared" si="410"/>
        <v>9988</v>
      </c>
      <c r="DP177" s="66">
        <f t="shared" si="412"/>
        <v>61.885254237288137</v>
      </c>
      <c r="DQ177" s="63">
        <f t="shared" si="338"/>
        <v>61.588422106527872</v>
      </c>
      <c r="DR177" s="66" t="e">
        <f t="shared" si="414"/>
        <v>#NUM!</v>
      </c>
      <c r="DS177" s="96" t="e">
        <f t="shared" si="415"/>
        <v>#NUM!</v>
      </c>
      <c r="DT177" s="66" t="e">
        <f t="shared" si="416"/>
        <v>#NUM!</v>
      </c>
      <c r="DU177" s="66" t="e">
        <f t="shared" si="417"/>
        <v>#NUM!</v>
      </c>
      <c r="DV177" s="421"/>
      <c r="DW177" s="421"/>
      <c r="DX177" s="421"/>
      <c r="DY177" s="421"/>
      <c r="DZ177" s="421"/>
      <c r="EA177" s="421"/>
      <c r="EB177" s="66">
        <f t="shared" si="407"/>
        <v>0</v>
      </c>
      <c r="EC177" s="12"/>
      <c r="ED177" s="12"/>
      <c r="EE177" s="12"/>
      <c r="EF177" s="12"/>
      <c r="EG177" s="12"/>
      <c r="EH177" s="12"/>
      <c r="EI177" s="12"/>
      <c r="EJ177" s="12"/>
      <c r="EK177" s="12"/>
      <c r="EL177" s="12"/>
      <c r="EM177" s="12"/>
      <c r="EN177" s="66"/>
      <c r="EO177" s="66"/>
      <c r="EP177" s="66"/>
      <c r="EQ177" s="66"/>
      <c r="ER177" s="66"/>
      <c r="ES177" s="66"/>
      <c r="ET177" s="66"/>
      <c r="EU177" s="66"/>
      <c r="EV177" s="66"/>
      <c r="EW177" s="66"/>
      <c r="EX177" s="66"/>
      <c r="EY177" s="66"/>
      <c r="EZ177" s="66"/>
      <c r="FA177" s="66"/>
      <c r="FB177" s="66"/>
      <c r="FC177" s="66"/>
      <c r="FD177" s="66"/>
      <c r="FE177" s="62"/>
      <c r="FF177" s="62"/>
      <c r="FG177" s="62"/>
      <c r="FH177" s="62"/>
      <c r="FI177" s="62"/>
    </row>
    <row r="178" spans="1:165" s="221" customFormat="1" ht="30">
      <c r="A178" s="199">
        <v>177</v>
      </c>
      <c r="B178" s="212">
        <v>63</v>
      </c>
      <c r="C178" s="213">
        <v>40771</v>
      </c>
      <c r="D178" s="214">
        <f t="shared" si="339"/>
        <v>8</v>
      </c>
      <c r="E178" s="215" t="s">
        <v>39</v>
      </c>
      <c r="F178" s="212">
        <v>32</v>
      </c>
      <c r="G178" s="216" t="s">
        <v>38</v>
      </c>
      <c r="H178" s="216" t="s">
        <v>489</v>
      </c>
      <c r="I178" s="216" t="s">
        <v>418</v>
      </c>
      <c r="J178" s="217">
        <v>0.45208333333333334</v>
      </c>
      <c r="K178" s="218">
        <v>3612.88</v>
      </c>
      <c r="L178" s="216" t="s">
        <v>33</v>
      </c>
      <c r="M178" s="212">
        <v>57</v>
      </c>
      <c r="N178" s="212">
        <v>2</v>
      </c>
      <c r="O178" s="216"/>
      <c r="P178" s="217">
        <v>0.45208333333333334</v>
      </c>
      <c r="Q178" s="217">
        <v>0.45208333333333334</v>
      </c>
      <c r="R178" s="12">
        <f t="shared" si="340"/>
        <v>0</v>
      </c>
      <c r="S178" s="13">
        <f t="shared" si="341"/>
        <v>0</v>
      </c>
      <c r="T178" s="13">
        <f t="shared" si="342"/>
        <v>0</v>
      </c>
      <c r="U178" s="217">
        <v>0.46527777777777773</v>
      </c>
      <c r="V178" s="12">
        <f t="shared" si="343"/>
        <v>1.3194444444444398E-2</v>
      </c>
      <c r="W178" s="13">
        <f t="shared" si="344"/>
        <v>0</v>
      </c>
      <c r="X178" s="13">
        <f t="shared" si="345"/>
        <v>19</v>
      </c>
      <c r="Y178" s="217">
        <v>0.46875</v>
      </c>
      <c r="Z178" s="12">
        <f t="shared" si="346"/>
        <v>3.4722222222222654E-3</v>
      </c>
      <c r="AA178" s="13">
        <f t="shared" si="347"/>
        <v>0</v>
      </c>
      <c r="AB178" s="13">
        <f t="shared" si="348"/>
        <v>5</v>
      </c>
      <c r="AC178" s="217">
        <v>0.4826388888888889</v>
      </c>
      <c r="AD178" s="12">
        <f t="shared" si="349"/>
        <v>1.3888888888888895E-2</v>
      </c>
      <c r="AE178" s="13">
        <f t="shared" si="350"/>
        <v>0</v>
      </c>
      <c r="AF178" s="13">
        <f t="shared" si="351"/>
        <v>20</v>
      </c>
      <c r="AG178" s="217">
        <v>0.4826388888888889</v>
      </c>
      <c r="AH178" s="217">
        <v>0.52777777777777779</v>
      </c>
      <c r="AI178" s="12">
        <f t="shared" si="352"/>
        <v>4.5138888888888895E-2</v>
      </c>
      <c r="AJ178" s="90">
        <f t="shared" si="353"/>
        <v>1</v>
      </c>
      <c r="AK178" s="90">
        <f t="shared" si="354"/>
        <v>5</v>
      </c>
      <c r="AL178" s="217">
        <v>0.4826388888888889</v>
      </c>
      <c r="AM178" s="217">
        <v>0.52777777777777779</v>
      </c>
      <c r="AN178" s="12">
        <f t="shared" si="355"/>
        <v>4.5138888888888895E-2</v>
      </c>
      <c r="AO178" s="13">
        <f t="shared" si="356"/>
        <v>1</v>
      </c>
      <c r="AP178" s="13">
        <f t="shared" si="357"/>
        <v>5</v>
      </c>
      <c r="AQ178" s="217">
        <v>0.84583333333333333</v>
      </c>
      <c r="AR178" s="12">
        <f t="shared" si="358"/>
        <v>0.31805555555555554</v>
      </c>
      <c r="AS178" s="90">
        <f t="shared" si="359"/>
        <v>7</v>
      </c>
      <c r="AT178" s="13">
        <f t="shared" si="360"/>
        <v>38</v>
      </c>
      <c r="AU178" s="217">
        <v>0.8520833333333333</v>
      </c>
      <c r="AV178" s="12">
        <f t="shared" si="361"/>
        <v>6.2499999999999778E-3</v>
      </c>
      <c r="AW178" s="13">
        <f t="shared" si="362"/>
        <v>0</v>
      </c>
      <c r="AX178" s="13">
        <f t="shared" si="363"/>
        <v>9</v>
      </c>
      <c r="AY178" s="217">
        <v>0.96736111111111101</v>
      </c>
      <c r="AZ178" s="12">
        <f t="shared" si="364"/>
        <v>0.1152777777777777</v>
      </c>
      <c r="BA178" s="90">
        <f t="shared" si="365"/>
        <v>2</v>
      </c>
      <c r="BB178" s="90">
        <f t="shared" si="366"/>
        <v>46</v>
      </c>
      <c r="BC178" s="217">
        <v>0.96736111111111101</v>
      </c>
      <c r="BD178" s="217">
        <v>0.96736111111111101</v>
      </c>
      <c r="BE178" s="12">
        <f t="shared" si="367"/>
        <v>0</v>
      </c>
      <c r="BF178" s="13">
        <f t="shared" si="368"/>
        <v>0</v>
      </c>
      <c r="BG178" s="13">
        <f t="shared" si="369"/>
        <v>0</v>
      </c>
      <c r="BH178" s="217">
        <v>0</v>
      </c>
      <c r="BI178" s="217">
        <v>0</v>
      </c>
      <c r="BJ178" s="220"/>
      <c r="BK178" s="69">
        <f t="shared" si="334"/>
        <v>0</v>
      </c>
      <c r="BL178" s="13">
        <f t="shared" si="418"/>
        <v>0</v>
      </c>
      <c r="BM178" s="13">
        <f t="shared" si="419"/>
        <v>0</v>
      </c>
      <c r="BN178" s="217">
        <v>0.97430555555555554</v>
      </c>
      <c r="BO178" s="12">
        <f t="shared" si="370"/>
        <v>6.9444444444445308E-3</v>
      </c>
      <c r="BP178" s="90">
        <f t="shared" si="371"/>
        <v>0</v>
      </c>
      <c r="BQ178" s="90">
        <f t="shared" si="372"/>
        <v>10</v>
      </c>
      <c r="BR178" s="217">
        <v>0.97916666666666663</v>
      </c>
      <c r="BS178" s="12">
        <f t="shared" si="373"/>
        <v>4.8611111111110938E-3</v>
      </c>
      <c r="BT178" s="90">
        <f t="shared" si="374"/>
        <v>0</v>
      </c>
      <c r="BU178" s="90">
        <f t="shared" si="375"/>
        <v>7</v>
      </c>
      <c r="BV178" s="217">
        <v>1.21875</v>
      </c>
      <c r="BW178" s="217">
        <v>1.2222222222222221</v>
      </c>
      <c r="BX178" s="12">
        <f t="shared" si="376"/>
        <v>3.4722222222220989E-3</v>
      </c>
      <c r="BY178" s="13">
        <f t="shared" si="377"/>
        <v>0</v>
      </c>
      <c r="BZ178" s="13">
        <f t="shared" si="378"/>
        <v>5</v>
      </c>
      <c r="CA178" s="12">
        <f t="shared" si="379"/>
        <v>0.77013888888888871</v>
      </c>
      <c r="CB178" s="13">
        <f t="shared" si="380"/>
        <v>18</v>
      </c>
      <c r="CC178" s="13">
        <f t="shared" si="381"/>
        <v>29</v>
      </c>
      <c r="CD178" s="12">
        <f t="shared" ref="CD178:CD241" si="420">AD178+AR178+BO178+BS178</f>
        <v>0.34375000000000006</v>
      </c>
      <c r="CE178" s="13">
        <f t="shared" si="382"/>
        <v>8</v>
      </c>
      <c r="CF178" s="13">
        <f t="shared" si="383"/>
        <v>15</v>
      </c>
      <c r="CG178" s="12">
        <f t="shared" si="408"/>
        <v>4.5138888888888895E-2</v>
      </c>
      <c r="CH178" s="13">
        <f t="shared" si="384"/>
        <v>1</v>
      </c>
      <c r="CI178" s="13">
        <f t="shared" si="385"/>
        <v>5</v>
      </c>
      <c r="CJ178" s="12">
        <f t="shared" si="409"/>
        <v>0.1152777777777777</v>
      </c>
      <c r="CK178" s="13">
        <f t="shared" si="386"/>
        <v>2</v>
      </c>
      <c r="CL178" s="13">
        <f t="shared" si="387"/>
        <v>46</v>
      </c>
      <c r="CM178" s="69">
        <f t="shared" si="335"/>
        <v>0</v>
      </c>
      <c r="CN178" s="70">
        <f t="shared" si="336"/>
        <v>0</v>
      </c>
      <c r="CO178" s="13">
        <f t="shared" si="337"/>
        <v>0</v>
      </c>
      <c r="CP178" s="12">
        <f t="shared" si="388"/>
        <v>0.1152777777777777</v>
      </c>
      <c r="CQ178" s="13">
        <f t="shared" si="389"/>
        <v>2</v>
      </c>
      <c r="CR178" s="13">
        <f t="shared" si="390"/>
        <v>46</v>
      </c>
      <c r="CS178" s="217"/>
      <c r="CT178" s="13">
        <f t="shared" si="391"/>
        <v>0</v>
      </c>
      <c r="CU178" s="13">
        <f t="shared" si="392"/>
        <v>0</v>
      </c>
      <c r="CV178" s="217"/>
      <c r="CW178" s="13">
        <f t="shared" si="393"/>
        <v>0</v>
      </c>
      <c r="CX178" s="13">
        <f t="shared" si="394"/>
        <v>0</v>
      </c>
      <c r="CY178" s="217"/>
      <c r="CZ178" s="13">
        <f t="shared" si="395"/>
        <v>0</v>
      </c>
      <c r="DA178" s="13">
        <f t="shared" si="396"/>
        <v>0</v>
      </c>
      <c r="DB178" s="217"/>
      <c r="DC178" s="13">
        <f t="shared" si="397"/>
        <v>0</v>
      </c>
      <c r="DD178" s="13">
        <f t="shared" si="398"/>
        <v>0</v>
      </c>
      <c r="DE178" s="217"/>
      <c r="DF178" s="13">
        <f t="shared" si="399"/>
        <v>0</v>
      </c>
      <c r="DG178" s="13">
        <f t="shared" si="400"/>
        <v>0</v>
      </c>
      <c r="DH178" s="217"/>
      <c r="DI178" s="13">
        <f t="shared" si="401"/>
        <v>0</v>
      </c>
      <c r="DJ178" s="13">
        <f t="shared" si="402"/>
        <v>0</v>
      </c>
      <c r="DK178" s="217"/>
      <c r="DL178" s="35">
        <f t="shared" si="403"/>
        <v>0</v>
      </c>
      <c r="DM178" s="61">
        <f t="shared" si="404"/>
        <v>0</v>
      </c>
      <c r="DN178" s="66">
        <f t="shared" si="413"/>
        <v>618758.04000000039</v>
      </c>
      <c r="DO178" s="74">
        <f t="shared" si="410"/>
        <v>10047</v>
      </c>
      <c r="DP178" s="66">
        <f t="shared" si="412"/>
        <v>63.383859649122812</v>
      </c>
      <c r="DQ178" s="63">
        <f t="shared" si="338"/>
        <v>61.586348163630973</v>
      </c>
      <c r="DR178" s="66" t="e">
        <f t="shared" si="414"/>
        <v>#NUM!</v>
      </c>
      <c r="DS178" s="96" t="e">
        <f t="shared" si="415"/>
        <v>#NUM!</v>
      </c>
      <c r="DT178" s="66" t="e">
        <f t="shared" si="416"/>
        <v>#NUM!</v>
      </c>
      <c r="DU178" s="66" t="e">
        <f t="shared" si="417"/>
        <v>#NUM!</v>
      </c>
      <c r="DV178" s="421"/>
      <c r="DW178" s="421"/>
      <c r="DX178" s="421"/>
      <c r="DY178" s="421"/>
      <c r="DZ178" s="421"/>
      <c r="EA178" s="421"/>
      <c r="EB178" s="66">
        <f t="shared" si="407"/>
        <v>0</v>
      </c>
      <c r="EC178" s="12"/>
      <c r="ED178" s="12"/>
      <c r="EE178" s="12"/>
      <c r="EF178" s="12"/>
      <c r="EG178" s="12"/>
      <c r="EH178" s="12"/>
      <c r="EI178" s="12"/>
      <c r="EJ178" s="12"/>
      <c r="EK178" s="12"/>
      <c r="EL178" s="12"/>
      <c r="EM178" s="12"/>
      <c r="EN178" s="66"/>
      <c r="EO178" s="66"/>
      <c r="EP178" s="66"/>
      <c r="EQ178" s="66"/>
      <c r="ER178" s="66"/>
      <c r="ES178" s="66"/>
      <c r="ET178" s="66"/>
      <c r="EU178" s="66"/>
      <c r="EV178" s="66"/>
      <c r="EW178" s="66"/>
      <c r="EX178" s="66"/>
      <c r="EY178" s="66"/>
      <c r="EZ178" s="66"/>
      <c r="FA178" s="66"/>
      <c r="FB178" s="66"/>
      <c r="FC178" s="66"/>
      <c r="FD178" s="66"/>
      <c r="FE178" s="62"/>
      <c r="FF178" s="62"/>
      <c r="FG178" s="62"/>
      <c r="FH178" s="62"/>
      <c r="FI178" s="62"/>
    </row>
    <row r="179" spans="1:165" s="221" customFormat="1" ht="30">
      <c r="A179" s="175">
        <v>178</v>
      </c>
      <c r="B179" s="212">
        <v>64</v>
      </c>
      <c r="C179" s="213">
        <v>40771</v>
      </c>
      <c r="D179" s="214">
        <f t="shared" si="339"/>
        <v>8</v>
      </c>
      <c r="E179" s="215" t="s">
        <v>39</v>
      </c>
      <c r="F179" s="212">
        <v>33</v>
      </c>
      <c r="G179" s="216" t="s">
        <v>38</v>
      </c>
      <c r="H179" s="216" t="s">
        <v>489</v>
      </c>
      <c r="I179" s="216" t="s">
        <v>418</v>
      </c>
      <c r="J179" s="217">
        <v>0.55208333333333337</v>
      </c>
      <c r="K179" s="218">
        <v>3659.83</v>
      </c>
      <c r="L179" s="223" t="s">
        <v>34</v>
      </c>
      <c r="M179" s="212">
        <v>59</v>
      </c>
      <c r="N179" s="212">
        <v>0</v>
      </c>
      <c r="O179" s="216"/>
      <c r="P179" s="217">
        <v>0.55208333333333337</v>
      </c>
      <c r="Q179" s="217">
        <v>0.55208333333333337</v>
      </c>
      <c r="R179" s="12">
        <f t="shared" si="340"/>
        <v>0</v>
      </c>
      <c r="S179" s="13">
        <f t="shared" si="341"/>
        <v>0</v>
      </c>
      <c r="T179" s="13">
        <f t="shared" si="342"/>
        <v>0</v>
      </c>
      <c r="U179" s="217">
        <v>0.5625</v>
      </c>
      <c r="V179" s="12">
        <f t="shared" si="343"/>
        <v>1.041666666666663E-2</v>
      </c>
      <c r="W179" s="13">
        <f t="shared" si="344"/>
        <v>0</v>
      </c>
      <c r="X179" s="13">
        <f t="shared" si="345"/>
        <v>15</v>
      </c>
      <c r="Y179" s="217">
        <v>0.56944444444444442</v>
      </c>
      <c r="Z179" s="12">
        <f t="shared" si="346"/>
        <v>6.9444444444444198E-3</v>
      </c>
      <c r="AA179" s="13">
        <f t="shared" si="347"/>
        <v>0</v>
      </c>
      <c r="AB179" s="13">
        <f t="shared" si="348"/>
        <v>10</v>
      </c>
      <c r="AC179" s="217">
        <v>0.58194444444444449</v>
      </c>
      <c r="AD179" s="12">
        <f t="shared" si="349"/>
        <v>1.2500000000000067E-2</v>
      </c>
      <c r="AE179" s="13">
        <f t="shared" si="350"/>
        <v>0</v>
      </c>
      <c r="AF179" s="13">
        <f t="shared" si="351"/>
        <v>18</v>
      </c>
      <c r="AG179" s="217">
        <v>0.58194444444444449</v>
      </c>
      <c r="AH179" s="217">
        <v>0.64583333333333337</v>
      </c>
      <c r="AI179" s="12">
        <f t="shared" si="352"/>
        <v>6.3888888888888884E-2</v>
      </c>
      <c r="AJ179" s="90">
        <f t="shared" si="353"/>
        <v>1</v>
      </c>
      <c r="AK179" s="90">
        <f t="shared" si="354"/>
        <v>32</v>
      </c>
      <c r="AL179" s="217">
        <v>0.58194444444444449</v>
      </c>
      <c r="AM179" s="217">
        <v>0.64583333333333337</v>
      </c>
      <c r="AN179" s="12">
        <f t="shared" si="355"/>
        <v>6.3888888888888884E-2</v>
      </c>
      <c r="AO179" s="13">
        <f t="shared" si="356"/>
        <v>1</v>
      </c>
      <c r="AP179" s="13">
        <f t="shared" si="357"/>
        <v>32</v>
      </c>
      <c r="AQ179" s="217">
        <v>0.9375</v>
      </c>
      <c r="AR179" s="12">
        <f t="shared" si="358"/>
        <v>0.29166666666666663</v>
      </c>
      <c r="AS179" s="90">
        <f t="shared" si="359"/>
        <v>7</v>
      </c>
      <c r="AT179" s="13">
        <f t="shared" si="360"/>
        <v>0</v>
      </c>
      <c r="AU179" s="217">
        <v>0.94097222222222221</v>
      </c>
      <c r="AV179" s="12">
        <f t="shared" si="361"/>
        <v>3.4722222222222099E-3</v>
      </c>
      <c r="AW179" s="13">
        <f t="shared" si="362"/>
        <v>0</v>
      </c>
      <c r="AX179" s="13">
        <f t="shared" si="363"/>
        <v>5</v>
      </c>
      <c r="AY179" s="217">
        <v>1</v>
      </c>
      <c r="AZ179" s="12">
        <f t="shared" si="364"/>
        <v>5.902777777777779E-2</v>
      </c>
      <c r="BA179" s="90">
        <f t="shared" si="365"/>
        <v>1</v>
      </c>
      <c r="BB179" s="90">
        <f t="shared" si="366"/>
        <v>25</v>
      </c>
      <c r="BC179" s="217">
        <v>0.94097222222222221</v>
      </c>
      <c r="BD179" s="217">
        <v>1</v>
      </c>
      <c r="BE179" s="12">
        <f t="shared" si="367"/>
        <v>5.902777777777779E-2</v>
      </c>
      <c r="BF179" s="13">
        <f t="shared" si="368"/>
        <v>1</v>
      </c>
      <c r="BG179" s="13">
        <f t="shared" si="369"/>
        <v>25</v>
      </c>
      <c r="BH179" s="217">
        <v>0</v>
      </c>
      <c r="BI179" s="217">
        <v>0</v>
      </c>
      <c r="BJ179" s="220"/>
      <c r="BK179" s="69">
        <f t="shared" ref="BK179:BK242" si="421">BI179-BH179</f>
        <v>0</v>
      </c>
      <c r="BL179" s="13">
        <f t="shared" si="418"/>
        <v>0</v>
      </c>
      <c r="BM179" s="13">
        <f t="shared" si="419"/>
        <v>0</v>
      </c>
      <c r="BN179" s="217">
        <v>1.0104166666666667</v>
      </c>
      <c r="BO179" s="12">
        <f t="shared" si="370"/>
        <v>1.0416666666666741E-2</v>
      </c>
      <c r="BP179" s="90">
        <f t="shared" si="371"/>
        <v>0</v>
      </c>
      <c r="BQ179" s="90">
        <f t="shared" si="372"/>
        <v>15</v>
      </c>
      <c r="BR179" s="217">
        <v>1.0152777777777777</v>
      </c>
      <c r="BS179" s="12">
        <f t="shared" si="373"/>
        <v>4.8611111111109828E-3</v>
      </c>
      <c r="BT179" s="90">
        <f t="shared" si="374"/>
        <v>0</v>
      </c>
      <c r="BU179" s="90">
        <f t="shared" si="375"/>
        <v>7</v>
      </c>
      <c r="BV179" s="217">
        <v>1.0208333333333333</v>
      </c>
      <c r="BW179" s="217">
        <v>1.0243055555555556</v>
      </c>
      <c r="BX179" s="12">
        <f t="shared" si="376"/>
        <v>3.4722222222223209E-3</v>
      </c>
      <c r="BY179" s="13">
        <f t="shared" si="377"/>
        <v>0</v>
      </c>
      <c r="BZ179" s="13">
        <f t="shared" si="378"/>
        <v>5</v>
      </c>
      <c r="CA179" s="12">
        <f t="shared" si="379"/>
        <v>0.47222222222222221</v>
      </c>
      <c r="CB179" s="13">
        <f t="shared" si="380"/>
        <v>11</v>
      </c>
      <c r="CC179" s="13">
        <f t="shared" si="381"/>
        <v>20</v>
      </c>
      <c r="CD179" s="12">
        <f t="shared" si="420"/>
        <v>0.31944444444444442</v>
      </c>
      <c r="CE179" s="13">
        <f t="shared" si="382"/>
        <v>7</v>
      </c>
      <c r="CF179" s="13">
        <f t="shared" si="383"/>
        <v>40</v>
      </c>
      <c r="CG179" s="12">
        <f t="shared" si="408"/>
        <v>6.3888888888888884E-2</v>
      </c>
      <c r="CH179" s="13">
        <f t="shared" si="384"/>
        <v>1</v>
      </c>
      <c r="CI179" s="13">
        <f t="shared" si="385"/>
        <v>32</v>
      </c>
      <c r="CJ179" s="12">
        <f t="shared" si="409"/>
        <v>5.902777777777779E-2</v>
      </c>
      <c r="CK179" s="13">
        <f t="shared" si="386"/>
        <v>1</v>
      </c>
      <c r="CL179" s="13">
        <f t="shared" si="387"/>
        <v>25</v>
      </c>
      <c r="CM179" s="69">
        <f>BK179</f>
        <v>0</v>
      </c>
      <c r="CN179" s="70">
        <f t="shared" ref="CN179:CN242" si="422">BL179</f>
        <v>0</v>
      </c>
      <c r="CO179" s="13">
        <f t="shared" ref="CO179:CO242" si="423">BM179</f>
        <v>0</v>
      </c>
      <c r="CP179" s="12">
        <f t="shared" si="388"/>
        <v>5.902777777777779E-2</v>
      </c>
      <c r="CQ179" s="13">
        <f t="shared" si="389"/>
        <v>1</v>
      </c>
      <c r="CR179" s="13">
        <f t="shared" si="390"/>
        <v>25</v>
      </c>
      <c r="CS179" s="217"/>
      <c r="CT179" s="13">
        <f t="shared" si="391"/>
        <v>0</v>
      </c>
      <c r="CU179" s="13">
        <f t="shared" si="392"/>
        <v>0</v>
      </c>
      <c r="CV179" s="217"/>
      <c r="CW179" s="13">
        <f t="shared" si="393"/>
        <v>0</v>
      </c>
      <c r="CX179" s="13">
        <f t="shared" si="394"/>
        <v>0</v>
      </c>
      <c r="CY179" s="217"/>
      <c r="CZ179" s="13">
        <f t="shared" si="395"/>
        <v>0</v>
      </c>
      <c r="DA179" s="13">
        <f t="shared" si="396"/>
        <v>0</v>
      </c>
      <c r="DB179" s="217"/>
      <c r="DC179" s="13">
        <f t="shared" si="397"/>
        <v>0</v>
      </c>
      <c r="DD179" s="13">
        <f t="shared" si="398"/>
        <v>0</v>
      </c>
      <c r="DE179" s="217"/>
      <c r="DF179" s="13">
        <f t="shared" si="399"/>
        <v>0</v>
      </c>
      <c r="DG179" s="13">
        <f t="shared" si="400"/>
        <v>0</v>
      </c>
      <c r="DH179" s="217"/>
      <c r="DI179" s="13">
        <f t="shared" si="401"/>
        <v>0</v>
      </c>
      <c r="DJ179" s="13">
        <f t="shared" si="402"/>
        <v>0</v>
      </c>
      <c r="DK179" s="217"/>
      <c r="DL179" s="35">
        <f t="shared" si="403"/>
        <v>0</v>
      </c>
      <c r="DM179" s="61">
        <f t="shared" si="404"/>
        <v>0</v>
      </c>
      <c r="DN179" s="66">
        <f t="shared" si="413"/>
        <v>622417.87000000034</v>
      </c>
      <c r="DO179" s="74">
        <f t="shared" si="410"/>
        <v>10098</v>
      </c>
      <c r="DP179" s="66">
        <f t="shared" si="412"/>
        <v>62.031016949152544</v>
      </c>
      <c r="DQ179" s="63">
        <f t="shared" si="338"/>
        <v>61.637737175678389</v>
      </c>
      <c r="DR179" s="66" t="e">
        <f t="shared" si="414"/>
        <v>#NUM!</v>
      </c>
      <c r="DS179" s="96" t="e">
        <f t="shared" si="415"/>
        <v>#NUM!</v>
      </c>
      <c r="DT179" s="66" t="e">
        <f t="shared" si="416"/>
        <v>#NUM!</v>
      </c>
      <c r="DU179" s="66" t="e">
        <f t="shared" si="417"/>
        <v>#NUM!</v>
      </c>
      <c r="DV179" s="421"/>
      <c r="DW179" s="421"/>
      <c r="DX179" s="421"/>
      <c r="DY179" s="421"/>
      <c r="DZ179" s="421"/>
      <c r="EA179" s="421"/>
      <c r="EB179" s="66">
        <f t="shared" si="407"/>
        <v>0</v>
      </c>
      <c r="EC179" s="12"/>
      <c r="ED179" s="12"/>
      <c r="EE179" s="12"/>
      <c r="EF179" s="12"/>
      <c r="EG179" s="12"/>
      <c r="EH179" s="12"/>
      <c r="EI179" s="12"/>
      <c r="EJ179" s="12"/>
      <c r="EK179" s="12"/>
      <c r="EL179" s="12"/>
      <c r="EM179" s="12"/>
      <c r="EN179" s="66"/>
      <c r="EO179" s="66"/>
      <c r="EP179" s="66"/>
      <c r="EQ179" s="66"/>
      <c r="ER179" s="66"/>
      <c r="ES179" s="66"/>
      <c r="ET179" s="66"/>
      <c r="EU179" s="66"/>
      <c r="EV179" s="66"/>
      <c r="EW179" s="66"/>
      <c r="EX179" s="66"/>
      <c r="EY179" s="66"/>
      <c r="EZ179" s="66"/>
      <c r="FA179" s="66"/>
      <c r="FB179" s="66"/>
      <c r="FC179" s="66"/>
      <c r="FD179" s="66"/>
      <c r="FE179" s="62"/>
      <c r="FF179" s="62"/>
      <c r="FG179" s="62"/>
      <c r="FH179" s="62"/>
      <c r="FI179" s="62"/>
    </row>
    <row r="180" spans="1:165" s="221" customFormat="1">
      <c r="A180" s="199">
        <v>179</v>
      </c>
      <c r="B180" s="212">
        <v>65</v>
      </c>
      <c r="C180" s="213">
        <v>40772</v>
      </c>
      <c r="D180" s="214">
        <f t="shared" si="339"/>
        <v>8</v>
      </c>
      <c r="E180" s="215" t="s">
        <v>39</v>
      </c>
      <c r="F180" s="212">
        <v>34</v>
      </c>
      <c r="G180" s="216" t="s">
        <v>38</v>
      </c>
      <c r="H180" s="216" t="s">
        <v>456</v>
      </c>
      <c r="I180" s="216" t="s">
        <v>458</v>
      </c>
      <c r="J180" s="217">
        <v>0.75</v>
      </c>
      <c r="K180" s="218">
        <v>3316.9</v>
      </c>
      <c r="L180" s="216" t="s">
        <v>34</v>
      </c>
      <c r="M180" s="212">
        <v>51</v>
      </c>
      <c r="N180" s="212">
        <v>7</v>
      </c>
      <c r="O180" s="216"/>
      <c r="P180" s="217">
        <v>0.75</v>
      </c>
      <c r="Q180" s="217">
        <v>0.75</v>
      </c>
      <c r="R180" s="12">
        <f t="shared" si="340"/>
        <v>0</v>
      </c>
      <c r="S180" s="13">
        <f t="shared" si="341"/>
        <v>0</v>
      </c>
      <c r="T180" s="13">
        <f t="shared" si="342"/>
        <v>0</v>
      </c>
      <c r="U180" s="217">
        <v>0.75347222222222221</v>
      </c>
      <c r="V180" s="12">
        <f t="shared" si="343"/>
        <v>3.4722222222222099E-3</v>
      </c>
      <c r="W180" s="13">
        <f t="shared" si="344"/>
        <v>0</v>
      </c>
      <c r="X180" s="13">
        <f t="shared" si="345"/>
        <v>5</v>
      </c>
      <c r="Y180" s="217">
        <v>0.75347222222222221</v>
      </c>
      <c r="Z180" s="12">
        <f t="shared" si="346"/>
        <v>0</v>
      </c>
      <c r="AA180" s="13">
        <f t="shared" si="347"/>
        <v>0</v>
      </c>
      <c r="AB180" s="13">
        <f t="shared" si="348"/>
        <v>0</v>
      </c>
      <c r="AC180" s="217">
        <v>1.0555555555555556</v>
      </c>
      <c r="AD180" s="12">
        <f t="shared" si="349"/>
        <v>0.30208333333333337</v>
      </c>
      <c r="AE180" s="13">
        <f t="shared" si="350"/>
        <v>7</v>
      </c>
      <c r="AF180" s="13">
        <f t="shared" si="351"/>
        <v>15</v>
      </c>
      <c r="AG180" s="217">
        <v>1.0555555555555556</v>
      </c>
      <c r="AH180" s="217">
        <v>1.125</v>
      </c>
      <c r="AI180" s="12">
        <f t="shared" si="352"/>
        <v>6.944444444444442E-2</v>
      </c>
      <c r="AJ180" s="90">
        <f t="shared" si="353"/>
        <v>1</v>
      </c>
      <c r="AK180" s="90">
        <f t="shared" si="354"/>
        <v>40</v>
      </c>
      <c r="AL180" s="217">
        <v>1.0555555555555556</v>
      </c>
      <c r="AM180" s="217">
        <v>1.125</v>
      </c>
      <c r="AN180" s="12">
        <f t="shared" si="355"/>
        <v>6.944444444444442E-2</v>
      </c>
      <c r="AO180" s="13">
        <f t="shared" si="356"/>
        <v>1</v>
      </c>
      <c r="AP180" s="13">
        <f t="shared" si="357"/>
        <v>40</v>
      </c>
      <c r="AQ180" s="217">
        <v>1.2090277777777778</v>
      </c>
      <c r="AR180" s="12">
        <f t="shared" si="358"/>
        <v>8.4027777777777812E-2</v>
      </c>
      <c r="AS180" s="90">
        <f t="shared" si="359"/>
        <v>2</v>
      </c>
      <c r="AT180" s="13">
        <f t="shared" si="360"/>
        <v>1</v>
      </c>
      <c r="AU180" s="217">
        <v>1.2090277777777778</v>
      </c>
      <c r="AV180" s="12">
        <f t="shared" si="361"/>
        <v>0</v>
      </c>
      <c r="AW180" s="13">
        <f t="shared" si="362"/>
        <v>0</v>
      </c>
      <c r="AX180" s="13">
        <f t="shared" si="363"/>
        <v>0</v>
      </c>
      <c r="AY180" s="217">
        <v>1.3770833333333332</v>
      </c>
      <c r="AZ180" s="12">
        <f t="shared" si="364"/>
        <v>0.1680555555555554</v>
      </c>
      <c r="BA180" s="90">
        <f t="shared" si="365"/>
        <v>4</v>
      </c>
      <c r="BB180" s="90">
        <f t="shared" si="366"/>
        <v>2</v>
      </c>
      <c r="BC180" s="217">
        <v>1.3770833333333332</v>
      </c>
      <c r="BD180" s="217">
        <v>1.3770833333333332</v>
      </c>
      <c r="BE180" s="12">
        <f t="shared" si="367"/>
        <v>0</v>
      </c>
      <c r="BF180" s="13">
        <f t="shared" si="368"/>
        <v>0</v>
      </c>
      <c r="BG180" s="13">
        <f t="shared" si="369"/>
        <v>0</v>
      </c>
      <c r="BH180" s="217">
        <v>1.3770833333333332</v>
      </c>
      <c r="BI180" s="217">
        <v>1.3770833333333332</v>
      </c>
      <c r="BJ180" s="220"/>
      <c r="BK180" s="69">
        <f t="shared" si="421"/>
        <v>0</v>
      </c>
      <c r="BL180" s="13">
        <f t="shared" si="418"/>
        <v>0</v>
      </c>
      <c r="BM180" s="13">
        <f t="shared" si="419"/>
        <v>0</v>
      </c>
      <c r="BN180" s="217">
        <v>1.3888888888888891</v>
      </c>
      <c r="BO180" s="12">
        <f t="shared" si="370"/>
        <v>1.1805555555555847E-2</v>
      </c>
      <c r="BP180" s="90">
        <f t="shared" si="371"/>
        <v>0</v>
      </c>
      <c r="BQ180" s="90">
        <f t="shared" si="372"/>
        <v>17</v>
      </c>
      <c r="BR180" s="217">
        <v>1.3923611111111109</v>
      </c>
      <c r="BS180" s="12">
        <f t="shared" si="373"/>
        <v>3.4722222222218768E-3</v>
      </c>
      <c r="BT180" s="90">
        <f t="shared" si="374"/>
        <v>0</v>
      </c>
      <c r="BU180" s="90">
        <f t="shared" si="375"/>
        <v>5</v>
      </c>
      <c r="BV180" s="217">
        <v>1.3923611111111109</v>
      </c>
      <c r="BW180" s="217">
        <v>1.3958333333333333</v>
      </c>
      <c r="BX180" s="12">
        <f t="shared" si="376"/>
        <v>3.4722222222223209E-3</v>
      </c>
      <c r="BY180" s="13">
        <f t="shared" si="377"/>
        <v>0</v>
      </c>
      <c r="BZ180" s="13">
        <f t="shared" si="378"/>
        <v>5</v>
      </c>
      <c r="CA180" s="12">
        <f t="shared" si="379"/>
        <v>0.64583333333333326</v>
      </c>
      <c r="CB180" s="13">
        <f t="shared" si="380"/>
        <v>15</v>
      </c>
      <c r="CC180" s="13">
        <f t="shared" si="381"/>
        <v>30</v>
      </c>
      <c r="CD180" s="12">
        <f t="shared" si="420"/>
        <v>0.40138888888888891</v>
      </c>
      <c r="CE180" s="13">
        <f t="shared" si="382"/>
        <v>9</v>
      </c>
      <c r="CF180" s="13">
        <f t="shared" si="383"/>
        <v>38</v>
      </c>
      <c r="CG180" s="12">
        <f t="shared" si="408"/>
        <v>6.944444444444442E-2</v>
      </c>
      <c r="CH180" s="13">
        <f t="shared" si="384"/>
        <v>1</v>
      </c>
      <c r="CI180" s="13">
        <f t="shared" si="385"/>
        <v>40</v>
      </c>
      <c r="CJ180" s="12">
        <f t="shared" si="409"/>
        <v>0.1680555555555554</v>
      </c>
      <c r="CK180" s="13">
        <f t="shared" si="386"/>
        <v>4</v>
      </c>
      <c r="CL180" s="13">
        <f t="shared" si="387"/>
        <v>2</v>
      </c>
      <c r="CM180" s="69">
        <f>BK180</f>
        <v>0</v>
      </c>
      <c r="CN180" s="70">
        <f t="shared" si="422"/>
        <v>0</v>
      </c>
      <c r="CO180" s="13">
        <f t="shared" si="423"/>
        <v>0</v>
      </c>
      <c r="CP180" s="12">
        <f t="shared" si="388"/>
        <v>0.1680555555555554</v>
      </c>
      <c r="CQ180" s="13">
        <f t="shared" si="389"/>
        <v>4</v>
      </c>
      <c r="CR180" s="13">
        <f t="shared" si="390"/>
        <v>2</v>
      </c>
      <c r="CS180" s="217"/>
      <c r="CT180" s="13">
        <f t="shared" si="391"/>
        <v>0</v>
      </c>
      <c r="CU180" s="13">
        <f t="shared" si="392"/>
        <v>0</v>
      </c>
      <c r="CV180" s="217"/>
      <c r="CW180" s="13">
        <f t="shared" si="393"/>
        <v>0</v>
      </c>
      <c r="CX180" s="13">
        <f t="shared" si="394"/>
        <v>0</v>
      </c>
      <c r="CY180" s="217"/>
      <c r="CZ180" s="13">
        <f t="shared" si="395"/>
        <v>0</v>
      </c>
      <c r="DA180" s="13">
        <f t="shared" si="396"/>
        <v>0</v>
      </c>
      <c r="DB180" s="217"/>
      <c r="DC180" s="13">
        <f t="shared" si="397"/>
        <v>0</v>
      </c>
      <c r="DD180" s="13">
        <f t="shared" si="398"/>
        <v>0</v>
      </c>
      <c r="DE180" s="217"/>
      <c r="DF180" s="13">
        <f t="shared" si="399"/>
        <v>0</v>
      </c>
      <c r="DG180" s="13">
        <f t="shared" si="400"/>
        <v>0</v>
      </c>
      <c r="DH180" s="217"/>
      <c r="DI180" s="13">
        <f t="shared" si="401"/>
        <v>0</v>
      </c>
      <c r="DJ180" s="13">
        <f t="shared" si="402"/>
        <v>0</v>
      </c>
      <c r="DK180" s="217"/>
      <c r="DL180" s="35">
        <f t="shared" si="403"/>
        <v>0</v>
      </c>
      <c r="DM180" s="61">
        <f t="shared" si="404"/>
        <v>0</v>
      </c>
      <c r="DN180" s="66">
        <f t="shared" si="413"/>
        <v>625734.77000000037</v>
      </c>
      <c r="DO180" s="74">
        <f t="shared" si="410"/>
        <v>10154</v>
      </c>
      <c r="DP180" s="66">
        <f t="shared" si="412"/>
        <v>65.037254901960793</v>
      </c>
      <c r="DQ180" s="63">
        <f t="shared" si="338"/>
        <v>61.624460311207443</v>
      </c>
      <c r="DR180" s="66" t="e">
        <f t="shared" si="414"/>
        <v>#NUM!</v>
      </c>
      <c r="DS180" s="96" t="e">
        <f t="shared" si="415"/>
        <v>#NUM!</v>
      </c>
      <c r="DT180" s="66" t="e">
        <f t="shared" si="416"/>
        <v>#NUM!</v>
      </c>
      <c r="DU180" s="66" t="e">
        <f t="shared" si="417"/>
        <v>#NUM!</v>
      </c>
      <c r="DV180" s="421"/>
      <c r="DW180" s="421"/>
      <c r="DX180" s="421"/>
      <c r="DY180" s="421"/>
      <c r="DZ180" s="421"/>
      <c r="EA180" s="421"/>
      <c r="EB180" s="66">
        <f t="shared" si="407"/>
        <v>0</v>
      </c>
      <c r="EC180" s="12"/>
      <c r="ED180" s="12"/>
      <c r="EE180" s="12"/>
      <c r="EF180" s="12"/>
      <c r="EG180" s="12"/>
      <c r="EH180" s="12"/>
      <c r="EI180" s="12"/>
      <c r="EJ180" s="12"/>
      <c r="EK180" s="12"/>
      <c r="EL180" s="12"/>
      <c r="EM180" s="12"/>
      <c r="EN180" s="66"/>
      <c r="EO180" s="66"/>
      <c r="EP180" s="66"/>
      <c r="EQ180" s="66"/>
      <c r="ER180" s="66"/>
      <c r="ES180" s="66"/>
      <c r="ET180" s="66"/>
      <c r="EU180" s="66"/>
      <c r="EV180" s="66"/>
      <c r="EW180" s="66"/>
      <c r="EX180" s="66"/>
      <c r="EY180" s="66"/>
      <c r="EZ180" s="66"/>
      <c r="FA180" s="66"/>
      <c r="FB180" s="66"/>
      <c r="FC180" s="66"/>
      <c r="FD180" s="66"/>
      <c r="FE180" s="62"/>
      <c r="FF180" s="62"/>
      <c r="FG180" s="62"/>
      <c r="FH180" s="62"/>
      <c r="FI180" s="62"/>
    </row>
    <row r="181" spans="1:165" s="221" customFormat="1" ht="45">
      <c r="A181" s="175">
        <v>180</v>
      </c>
      <c r="B181" s="212">
        <v>66</v>
      </c>
      <c r="C181" s="213">
        <v>40772</v>
      </c>
      <c r="D181" s="214">
        <f t="shared" si="339"/>
        <v>8</v>
      </c>
      <c r="E181" s="215" t="s">
        <v>39</v>
      </c>
      <c r="F181" s="212">
        <v>35</v>
      </c>
      <c r="G181" s="216" t="s">
        <v>38</v>
      </c>
      <c r="H181" s="216" t="s">
        <v>457</v>
      </c>
      <c r="I181" s="216" t="s">
        <v>459</v>
      </c>
      <c r="J181" s="217">
        <v>0.95833333333333337</v>
      </c>
      <c r="K181" s="218">
        <v>3486.58</v>
      </c>
      <c r="L181" s="216" t="s">
        <v>34</v>
      </c>
      <c r="M181" s="212">
        <v>56</v>
      </c>
      <c r="N181" s="212">
        <v>2</v>
      </c>
      <c r="O181" s="216"/>
      <c r="P181" s="217">
        <v>0.95833333333333337</v>
      </c>
      <c r="Q181" s="217">
        <v>0.95833333333333337</v>
      </c>
      <c r="R181" s="12">
        <f t="shared" si="340"/>
        <v>0</v>
      </c>
      <c r="S181" s="13">
        <f t="shared" si="341"/>
        <v>0</v>
      </c>
      <c r="T181" s="13">
        <f t="shared" si="342"/>
        <v>0</v>
      </c>
      <c r="U181" s="217">
        <v>0.96875</v>
      </c>
      <c r="V181" s="12">
        <f t="shared" si="343"/>
        <v>1.041666666666663E-2</v>
      </c>
      <c r="W181" s="13">
        <f t="shared" si="344"/>
        <v>0</v>
      </c>
      <c r="X181" s="13">
        <f t="shared" si="345"/>
        <v>15</v>
      </c>
      <c r="Y181" s="217">
        <v>0.96875</v>
      </c>
      <c r="Z181" s="12">
        <f t="shared" si="346"/>
        <v>0</v>
      </c>
      <c r="AA181" s="13">
        <f t="shared" si="347"/>
        <v>0</v>
      </c>
      <c r="AB181" s="13">
        <f t="shared" si="348"/>
        <v>0</v>
      </c>
      <c r="AC181" s="217">
        <v>1.25</v>
      </c>
      <c r="AD181" s="12">
        <f t="shared" si="349"/>
        <v>0.28125</v>
      </c>
      <c r="AE181" s="13">
        <f t="shared" si="350"/>
        <v>6</v>
      </c>
      <c r="AF181" s="13">
        <f t="shared" si="351"/>
        <v>45</v>
      </c>
      <c r="AG181" s="217">
        <v>1.25</v>
      </c>
      <c r="AH181" s="217">
        <v>1.34375</v>
      </c>
      <c r="AI181" s="12">
        <f t="shared" si="352"/>
        <v>9.375E-2</v>
      </c>
      <c r="AJ181" s="90">
        <f t="shared" si="353"/>
        <v>2</v>
      </c>
      <c r="AK181" s="90">
        <f t="shared" si="354"/>
        <v>15</v>
      </c>
      <c r="AL181" s="217">
        <v>1.25</v>
      </c>
      <c r="AM181" s="217">
        <v>1.34375</v>
      </c>
      <c r="AN181" s="12">
        <f t="shared" si="355"/>
        <v>9.375E-2</v>
      </c>
      <c r="AO181" s="13">
        <f t="shared" si="356"/>
        <v>2</v>
      </c>
      <c r="AP181" s="13">
        <f t="shared" si="357"/>
        <v>15</v>
      </c>
      <c r="AQ181" s="217">
        <v>1.3888888888888891</v>
      </c>
      <c r="AR181" s="12">
        <f t="shared" si="358"/>
        <v>4.5138888888889062E-2</v>
      </c>
      <c r="AS181" s="90">
        <f t="shared" si="359"/>
        <v>1</v>
      </c>
      <c r="AT181" s="13">
        <f t="shared" si="360"/>
        <v>5</v>
      </c>
      <c r="AU181" s="217">
        <v>1.3895833333333334</v>
      </c>
      <c r="AV181" s="12">
        <f t="shared" si="361"/>
        <v>6.9444444444433095E-4</v>
      </c>
      <c r="AW181" s="13">
        <f t="shared" si="362"/>
        <v>0</v>
      </c>
      <c r="AX181" s="13">
        <f t="shared" si="363"/>
        <v>1</v>
      </c>
      <c r="AY181" s="217">
        <v>1.5326388888888889</v>
      </c>
      <c r="AZ181" s="12">
        <f t="shared" si="364"/>
        <v>0.14305555555555549</v>
      </c>
      <c r="BA181" s="90">
        <f t="shared" si="365"/>
        <v>3</v>
      </c>
      <c r="BB181" s="90">
        <f t="shared" si="366"/>
        <v>26</v>
      </c>
      <c r="BC181" s="217">
        <v>1.5326388888888889</v>
      </c>
      <c r="BD181" s="217">
        <v>1.5326388888888889</v>
      </c>
      <c r="BE181" s="12">
        <f t="shared" si="367"/>
        <v>0</v>
      </c>
      <c r="BF181" s="13">
        <f t="shared" si="368"/>
        <v>0</v>
      </c>
      <c r="BG181" s="13">
        <f t="shared" si="369"/>
        <v>0</v>
      </c>
      <c r="BH181" s="217">
        <v>1.5326388888888889</v>
      </c>
      <c r="BI181" s="217">
        <v>1.5326388888888889</v>
      </c>
      <c r="BJ181" s="220"/>
      <c r="BK181" s="69" t="e">
        <f>#REF!-BI181</f>
        <v>#REF!</v>
      </c>
      <c r="BL181" s="13" t="e">
        <f t="shared" si="418"/>
        <v>#REF!</v>
      </c>
      <c r="BM181" s="13" t="e">
        <f t="shared" si="419"/>
        <v>#REF!</v>
      </c>
      <c r="BN181" s="217">
        <v>1.5694444444444444</v>
      </c>
      <c r="BO181" s="12">
        <f t="shared" si="370"/>
        <v>3.6805555555555536E-2</v>
      </c>
      <c r="BP181" s="90">
        <f t="shared" si="371"/>
        <v>0</v>
      </c>
      <c r="BQ181" s="90">
        <f t="shared" si="372"/>
        <v>53</v>
      </c>
      <c r="BR181" s="217">
        <v>1.5729166666666667</v>
      </c>
      <c r="BS181" s="12">
        <f t="shared" si="373"/>
        <v>3.4722222222223209E-3</v>
      </c>
      <c r="BT181" s="90">
        <f t="shared" si="374"/>
        <v>0</v>
      </c>
      <c r="BU181" s="90">
        <f t="shared" si="375"/>
        <v>5</v>
      </c>
      <c r="BV181" s="217">
        <v>1.5729166666666667</v>
      </c>
      <c r="BW181" s="217">
        <v>1.5729166666666667</v>
      </c>
      <c r="BX181" s="12">
        <f t="shared" si="376"/>
        <v>0</v>
      </c>
      <c r="BY181" s="13">
        <f t="shared" si="377"/>
        <v>0</v>
      </c>
      <c r="BZ181" s="13">
        <f t="shared" si="378"/>
        <v>0</v>
      </c>
      <c r="CA181" s="12">
        <f t="shared" si="379"/>
        <v>0.61458333333333337</v>
      </c>
      <c r="CB181" s="13">
        <f t="shared" si="380"/>
        <v>14</v>
      </c>
      <c r="CC181" s="13">
        <f t="shared" si="381"/>
        <v>45</v>
      </c>
      <c r="CD181" s="12">
        <f t="shared" si="420"/>
        <v>0.36666666666666692</v>
      </c>
      <c r="CE181" s="13">
        <f t="shared" si="382"/>
        <v>8</v>
      </c>
      <c r="CF181" s="13">
        <f t="shared" si="383"/>
        <v>48</v>
      </c>
      <c r="CG181" s="12">
        <f t="shared" si="408"/>
        <v>9.375E-2</v>
      </c>
      <c r="CH181" s="13">
        <f t="shared" si="384"/>
        <v>2</v>
      </c>
      <c r="CI181" s="13">
        <f t="shared" si="385"/>
        <v>15</v>
      </c>
      <c r="CJ181" s="12">
        <f t="shared" si="409"/>
        <v>0.14305555555555549</v>
      </c>
      <c r="CK181" s="13">
        <f t="shared" si="386"/>
        <v>3</v>
      </c>
      <c r="CL181" s="13">
        <f t="shared" si="387"/>
        <v>26</v>
      </c>
      <c r="CM181" s="69" t="e">
        <f>BK181</f>
        <v>#REF!</v>
      </c>
      <c r="CN181" s="70" t="e">
        <f t="shared" si="422"/>
        <v>#REF!</v>
      </c>
      <c r="CO181" s="13" t="e">
        <f t="shared" si="423"/>
        <v>#REF!</v>
      </c>
      <c r="CP181" s="12">
        <f t="shared" si="388"/>
        <v>0.14305555555555549</v>
      </c>
      <c r="CQ181" s="13">
        <f t="shared" si="389"/>
        <v>3</v>
      </c>
      <c r="CR181" s="13">
        <f t="shared" si="390"/>
        <v>26</v>
      </c>
      <c r="CS181" s="217"/>
      <c r="CT181" s="13">
        <f t="shared" si="391"/>
        <v>0</v>
      </c>
      <c r="CU181" s="13">
        <f t="shared" si="392"/>
        <v>0</v>
      </c>
      <c r="CV181" s="217"/>
      <c r="CW181" s="13">
        <f t="shared" si="393"/>
        <v>0</v>
      </c>
      <c r="CX181" s="13">
        <f t="shared" si="394"/>
        <v>0</v>
      </c>
      <c r="CY181" s="217"/>
      <c r="CZ181" s="13">
        <f t="shared" si="395"/>
        <v>0</v>
      </c>
      <c r="DA181" s="13">
        <f t="shared" si="396"/>
        <v>0</v>
      </c>
      <c r="DB181" s="217"/>
      <c r="DC181" s="13">
        <f t="shared" si="397"/>
        <v>0</v>
      </c>
      <c r="DD181" s="13">
        <f t="shared" si="398"/>
        <v>0</v>
      </c>
      <c r="DE181" s="217"/>
      <c r="DF181" s="13">
        <f t="shared" si="399"/>
        <v>0</v>
      </c>
      <c r="DG181" s="13">
        <f t="shared" si="400"/>
        <v>0</v>
      </c>
      <c r="DH181" s="217"/>
      <c r="DI181" s="13">
        <f t="shared" si="401"/>
        <v>0</v>
      </c>
      <c r="DJ181" s="13">
        <f t="shared" si="402"/>
        <v>0</v>
      </c>
      <c r="DK181" s="217"/>
      <c r="DL181" s="35">
        <f t="shared" si="403"/>
        <v>0</v>
      </c>
      <c r="DM181" s="61">
        <f t="shared" si="404"/>
        <v>0</v>
      </c>
      <c r="DN181" s="66">
        <f t="shared" si="413"/>
        <v>629221.35000000033</v>
      </c>
      <c r="DO181" s="74">
        <f t="shared" si="410"/>
        <v>10213</v>
      </c>
      <c r="DP181" s="66">
        <f t="shared" si="412"/>
        <v>62.260357142857139</v>
      </c>
      <c r="DQ181" s="63">
        <f t="shared" si="338"/>
        <v>61.609845295212018</v>
      </c>
      <c r="DR181" s="66" t="e">
        <f t="shared" si="414"/>
        <v>#NUM!</v>
      </c>
      <c r="DS181" s="96" t="e">
        <f t="shared" si="415"/>
        <v>#NUM!</v>
      </c>
      <c r="DT181" s="66" t="e">
        <f t="shared" si="416"/>
        <v>#NUM!</v>
      </c>
      <c r="DU181" s="66" t="e">
        <f t="shared" si="417"/>
        <v>#NUM!</v>
      </c>
      <c r="DV181" s="421"/>
      <c r="DW181" s="421"/>
      <c r="DX181" s="421"/>
      <c r="DY181" s="421"/>
      <c r="DZ181" s="421"/>
      <c r="EA181" s="421"/>
      <c r="EB181" s="66">
        <f t="shared" si="407"/>
        <v>0</v>
      </c>
      <c r="EC181" s="12"/>
      <c r="ED181" s="12"/>
      <c r="EE181" s="12"/>
      <c r="EF181" s="12"/>
      <c r="EG181" s="12"/>
      <c r="EH181" s="12"/>
      <c r="EI181" s="12"/>
      <c r="EJ181" s="12"/>
      <c r="EK181" s="12"/>
      <c r="EL181" s="12"/>
      <c r="EM181" s="12"/>
      <c r="EN181" s="66"/>
      <c r="EO181" s="66"/>
      <c r="EP181" s="66"/>
      <c r="EQ181" s="66"/>
      <c r="ER181" s="66"/>
      <c r="ES181" s="66"/>
      <c r="ET181" s="66"/>
      <c r="EU181" s="66"/>
      <c r="EV181" s="66"/>
      <c r="EW181" s="66"/>
      <c r="EX181" s="66"/>
      <c r="EY181" s="66"/>
      <c r="EZ181" s="66"/>
      <c r="FA181" s="66"/>
      <c r="FB181" s="66"/>
      <c r="FC181" s="66"/>
      <c r="FD181" s="66"/>
      <c r="FE181" s="62"/>
      <c r="FF181" s="62"/>
      <c r="FG181" s="62"/>
      <c r="FH181" s="62"/>
      <c r="FI181" s="62"/>
    </row>
    <row r="182" spans="1:165" s="221" customFormat="1">
      <c r="A182" s="199">
        <v>181</v>
      </c>
      <c r="B182" s="212">
        <v>67</v>
      </c>
      <c r="C182" s="213">
        <v>40772</v>
      </c>
      <c r="D182" s="214">
        <f t="shared" si="339"/>
        <v>8</v>
      </c>
      <c r="E182" s="215" t="s">
        <v>454</v>
      </c>
      <c r="F182" s="212">
        <v>1</v>
      </c>
      <c r="G182" s="216" t="s">
        <v>455</v>
      </c>
      <c r="H182" s="216" t="s">
        <v>394</v>
      </c>
      <c r="I182" s="216" t="s">
        <v>427</v>
      </c>
      <c r="J182" s="217">
        <v>0.41666666666666669</v>
      </c>
      <c r="K182" s="218">
        <v>3763.04</v>
      </c>
      <c r="L182" s="216" t="s">
        <v>34</v>
      </c>
      <c r="M182" s="212">
        <v>59</v>
      </c>
      <c r="N182" s="212">
        <v>0</v>
      </c>
      <c r="O182" s="216"/>
      <c r="P182" s="217">
        <v>0.41666666666666669</v>
      </c>
      <c r="Q182" s="217">
        <v>0.41666666666666669</v>
      </c>
      <c r="R182" s="12">
        <f t="shared" si="340"/>
        <v>0</v>
      </c>
      <c r="S182" s="13">
        <f t="shared" si="341"/>
        <v>0</v>
      </c>
      <c r="T182" s="13">
        <f t="shared" si="342"/>
        <v>0</v>
      </c>
      <c r="U182" s="217">
        <v>0.4236111111111111</v>
      </c>
      <c r="V182" s="12">
        <f t="shared" si="343"/>
        <v>6.9444444444444198E-3</v>
      </c>
      <c r="W182" s="13">
        <f t="shared" si="344"/>
        <v>0</v>
      </c>
      <c r="X182" s="13">
        <f t="shared" si="345"/>
        <v>10</v>
      </c>
      <c r="Y182" s="217">
        <v>0.4236111111111111</v>
      </c>
      <c r="Z182" s="12">
        <f t="shared" si="346"/>
        <v>0</v>
      </c>
      <c r="AA182" s="13">
        <f t="shared" si="347"/>
        <v>0</v>
      </c>
      <c r="AB182" s="13">
        <f t="shared" si="348"/>
        <v>0</v>
      </c>
      <c r="AC182" s="217">
        <v>0.5</v>
      </c>
      <c r="AD182" s="12">
        <f t="shared" si="349"/>
        <v>7.6388888888888895E-2</v>
      </c>
      <c r="AE182" s="13">
        <f t="shared" si="350"/>
        <v>1</v>
      </c>
      <c r="AF182" s="13">
        <f t="shared" si="351"/>
        <v>50</v>
      </c>
      <c r="AG182" s="217">
        <v>0.5</v>
      </c>
      <c r="AH182" s="217">
        <v>0.54166666666666663</v>
      </c>
      <c r="AI182" s="12">
        <f t="shared" si="352"/>
        <v>4.166666666666663E-2</v>
      </c>
      <c r="AJ182" s="90">
        <f t="shared" si="353"/>
        <v>1</v>
      </c>
      <c r="AK182" s="90">
        <f t="shared" si="354"/>
        <v>0</v>
      </c>
      <c r="AL182" s="217">
        <v>0.5</v>
      </c>
      <c r="AM182" s="217">
        <v>0.54166666666666663</v>
      </c>
      <c r="AN182" s="12">
        <f t="shared" si="355"/>
        <v>4.166666666666663E-2</v>
      </c>
      <c r="AO182" s="13">
        <f t="shared" si="356"/>
        <v>1</v>
      </c>
      <c r="AP182" s="13">
        <f t="shared" si="357"/>
        <v>0</v>
      </c>
      <c r="AQ182" s="217">
        <v>0.55069444444444449</v>
      </c>
      <c r="AR182" s="12">
        <f t="shared" si="358"/>
        <v>9.0277777777778567E-3</v>
      </c>
      <c r="AS182" s="90">
        <f t="shared" si="359"/>
        <v>0</v>
      </c>
      <c r="AT182" s="13">
        <f t="shared" si="360"/>
        <v>13</v>
      </c>
      <c r="AU182" s="217">
        <v>0.55277777777777781</v>
      </c>
      <c r="AV182" s="12">
        <f t="shared" si="361"/>
        <v>2.0833333333333259E-3</v>
      </c>
      <c r="AW182" s="13">
        <f t="shared" si="362"/>
        <v>0</v>
      </c>
      <c r="AX182" s="13">
        <f t="shared" si="363"/>
        <v>3</v>
      </c>
      <c r="AY182" s="217">
        <v>0.71319444444444446</v>
      </c>
      <c r="AZ182" s="12">
        <f t="shared" si="364"/>
        <v>0.16041666666666665</v>
      </c>
      <c r="BA182" s="90">
        <f t="shared" si="365"/>
        <v>3</v>
      </c>
      <c r="BB182" s="90">
        <f t="shared" si="366"/>
        <v>51</v>
      </c>
      <c r="BC182" s="217">
        <v>0.71319444444444446</v>
      </c>
      <c r="BD182" s="217">
        <v>0.71319444444444446</v>
      </c>
      <c r="BE182" s="12">
        <f t="shared" si="367"/>
        <v>0</v>
      </c>
      <c r="BF182" s="13">
        <f t="shared" si="368"/>
        <v>0</v>
      </c>
      <c r="BG182" s="13">
        <f t="shared" si="369"/>
        <v>0</v>
      </c>
      <c r="BH182" s="217">
        <v>0.71319444444444446</v>
      </c>
      <c r="BI182" s="217">
        <v>0.71319444444444446</v>
      </c>
      <c r="BJ182" s="220"/>
      <c r="BK182" s="69">
        <f t="shared" si="421"/>
        <v>0</v>
      </c>
      <c r="BL182" s="13">
        <f t="shared" si="418"/>
        <v>0</v>
      </c>
      <c r="BM182" s="13">
        <f t="shared" si="419"/>
        <v>0</v>
      </c>
      <c r="BN182" s="217">
        <v>0.76736111111111116</v>
      </c>
      <c r="BO182" s="12">
        <f t="shared" si="370"/>
        <v>5.4166666666666696E-2</v>
      </c>
      <c r="BP182" s="90">
        <f t="shared" si="371"/>
        <v>1</v>
      </c>
      <c r="BQ182" s="90">
        <f t="shared" si="372"/>
        <v>18</v>
      </c>
      <c r="BR182" s="217">
        <v>0.77083333333333337</v>
      </c>
      <c r="BS182" s="12">
        <f t="shared" si="373"/>
        <v>3.4722222222222099E-3</v>
      </c>
      <c r="BT182" s="90">
        <f t="shared" si="374"/>
        <v>0</v>
      </c>
      <c r="BU182" s="90">
        <f t="shared" si="375"/>
        <v>5</v>
      </c>
      <c r="BV182" s="217">
        <v>0.77083333333333337</v>
      </c>
      <c r="BW182" s="217">
        <v>0.77083333333333337</v>
      </c>
      <c r="BX182" s="12">
        <f t="shared" si="376"/>
        <v>0</v>
      </c>
      <c r="BY182" s="13">
        <f t="shared" si="377"/>
        <v>0</v>
      </c>
      <c r="BZ182" s="13">
        <f t="shared" si="378"/>
        <v>0</v>
      </c>
      <c r="CA182" s="12">
        <f t="shared" si="379"/>
        <v>0.35416666666666669</v>
      </c>
      <c r="CB182" s="13">
        <f t="shared" si="380"/>
        <v>8</v>
      </c>
      <c r="CC182" s="13">
        <f t="shared" si="381"/>
        <v>30</v>
      </c>
      <c r="CD182" s="12">
        <f t="shared" si="420"/>
        <v>0.14305555555555566</v>
      </c>
      <c r="CE182" s="13">
        <f t="shared" si="382"/>
        <v>3</v>
      </c>
      <c r="CF182" s="13">
        <f t="shared" si="383"/>
        <v>26</v>
      </c>
      <c r="CG182" s="12">
        <f t="shared" si="408"/>
        <v>4.166666666666663E-2</v>
      </c>
      <c r="CH182" s="13">
        <f t="shared" si="384"/>
        <v>1</v>
      </c>
      <c r="CI182" s="13">
        <f t="shared" si="385"/>
        <v>0</v>
      </c>
      <c r="CJ182" s="12">
        <f t="shared" si="409"/>
        <v>0.16041666666666665</v>
      </c>
      <c r="CK182" s="13">
        <f t="shared" si="386"/>
        <v>3</v>
      </c>
      <c r="CL182" s="13">
        <f t="shared" si="387"/>
        <v>51</v>
      </c>
      <c r="CM182" s="69">
        <f>BK182</f>
        <v>0</v>
      </c>
      <c r="CN182" s="70">
        <f t="shared" si="422"/>
        <v>0</v>
      </c>
      <c r="CO182" s="13">
        <f t="shared" si="423"/>
        <v>0</v>
      </c>
      <c r="CP182" s="12">
        <f t="shared" si="388"/>
        <v>0.16041666666666665</v>
      </c>
      <c r="CQ182" s="13">
        <f t="shared" si="389"/>
        <v>3</v>
      </c>
      <c r="CR182" s="13">
        <f t="shared" si="390"/>
        <v>51</v>
      </c>
      <c r="CS182" s="217"/>
      <c r="CT182" s="13">
        <f t="shared" si="391"/>
        <v>0</v>
      </c>
      <c r="CU182" s="13">
        <f t="shared" si="392"/>
        <v>0</v>
      </c>
      <c r="CV182" s="217"/>
      <c r="CW182" s="13">
        <f t="shared" si="393"/>
        <v>0</v>
      </c>
      <c r="CX182" s="13">
        <f t="shared" si="394"/>
        <v>0</v>
      </c>
      <c r="CY182" s="217"/>
      <c r="CZ182" s="13">
        <f t="shared" si="395"/>
        <v>0</v>
      </c>
      <c r="DA182" s="13">
        <f t="shared" si="396"/>
        <v>0</v>
      </c>
      <c r="DB182" s="217"/>
      <c r="DC182" s="13">
        <f t="shared" si="397"/>
        <v>0</v>
      </c>
      <c r="DD182" s="13">
        <f t="shared" si="398"/>
        <v>0</v>
      </c>
      <c r="DE182" s="217"/>
      <c r="DF182" s="13">
        <f t="shared" si="399"/>
        <v>0</v>
      </c>
      <c r="DG182" s="13">
        <f t="shared" si="400"/>
        <v>0</v>
      </c>
      <c r="DH182" s="217"/>
      <c r="DI182" s="13">
        <f t="shared" si="401"/>
        <v>0</v>
      </c>
      <c r="DJ182" s="13">
        <f t="shared" si="402"/>
        <v>0</v>
      </c>
      <c r="DK182" s="217"/>
      <c r="DL182" s="35">
        <f t="shared" si="403"/>
        <v>0</v>
      </c>
      <c r="DM182" s="61">
        <f t="shared" si="404"/>
        <v>0</v>
      </c>
      <c r="DN182" s="66">
        <f t="shared" si="413"/>
        <v>632984.39000000036</v>
      </c>
      <c r="DO182" s="74">
        <f t="shared" si="410"/>
        <v>10272</v>
      </c>
      <c r="DP182" s="66">
        <f t="shared" si="412"/>
        <v>63.780338983050846</v>
      </c>
      <c r="DQ182" s="63">
        <f t="shared" si="338"/>
        <v>61.622312110591935</v>
      </c>
      <c r="DR182" s="66" t="e">
        <f t="shared" si="414"/>
        <v>#NUM!</v>
      </c>
      <c r="DS182" s="96" t="e">
        <f t="shared" si="415"/>
        <v>#NUM!</v>
      </c>
      <c r="DT182" s="66" t="e">
        <f t="shared" si="416"/>
        <v>#NUM!</v>
      </c>
      <c r="DU182" s="66" t="e">
        <f t="shared" si="417"/>
        <v>#NUM!</v>
      </c>
      <c r="DV182" s="421"/>
      <c r="DW182" s="421"/>
      <c r="DX182" s="421"/>
      <c r="DY182" s="421"/>
      <c r="DZ182" s="421"/>
      <c r="EA182" s="421"/>
      <c r="EB182" s="66">
        <f t="shared" si="407"/>
        <v>0</v>
      </c>
      <c r="EC182" s="12"/>
      <c r="ED182" s="12"/>
      <c r="EE182" s="12"/>
      <c r="EF182" s="12"/>
      <c r="EG182" s="12"/>
      <c r="EH182" s="12"/>
      <c r="EI182" s="12"/>
      <c r="EJ182" s="12"/>
      <c r="EK182" s="12"/>
      <c r="EL182" s="12"/>
      <c r="EM182" s="12"/>
      <c r="EN182" s="66"/>
      <c r="EO182" s="66"/>
      <c r="EP182" s="66"/>
      <c r="EQ182" s="66"/>
      <c r="ER182" s="66"/>
      <c r="ES182" s="66"/>
      <c r="ET182" s="66"/>
      <c r="EU182" s="66"/>
      <c r="EV182" s="66"/>
      <c r="EW182" s="66"/>
      <c r="EX182" s="66"/>
      <c r="EY182" s="66"/>
      <c r="EZ182" s="66"/>
      <c r="FA182" s="66"/>
      <c r="FB182" s="66"/>
      <c r="FC182" s="66"/>
      <c r="FD182" s="66"/>
      <c r="FE182" s="62"/>
      <c r="FF182" s="62"/>
      <c r="FG182" s="62"/>
      <c r="FH182" s="62"/>
      <c r="FI182" s="62"/>
    </row>
    <row r="183" spans="1:165" s="221" customFormat="1">
      <c r="A183" s="175">
        <v>182</v>
      </c>
      <c r="B183" s="212">
        <v>68</v>
      </c>
      <c r="C183" s="213">
        <v>40772</v>
      </c>
      <c r="D183" s="214">
        <f t="shared" si="339"/>
        <v>8</v>
      </c>
      <c r="E183" s="215" t="s">
        <v>39</v>
      </c>
      <c r="F183" s="212">
        <v>36</v>
      </c>
      <c r="G183" s="216" t="s">
        <v>38</v>
      </c>
      <c r="H183" s="216" t="s">
        <v>305</v>
      </c>
      <c r="I183" s="216" t="s">
        <v>450</v>
      </c>
      <c r="J183" s="217">
        <v>0.57291666666666663</v>
      </c>
      <c r="K183" s="218">
        <v>3704.2</v>
      </c>
      <c r="L183" s="216" t="s">
        <v>33</v>
      </c>
      <c r="M183" s="212">
        <v>59</v>
      </c>
      <c r="N183" s="212">
        <v>0</v>
      </c>
      <c r="O183" s="216"/>
      <c r="P183" s="217">
        <v>0.57291666666666663</v>
      </c>
      <c r="Q183" s="217">
        <v>0.57291666666666663</v>
      </c>
      <c r="R183" s="12">
        <f t="shared" si="340"/>
        <v>0</v>
      </c>
      <c r="S183" s="13">
        <f t="shared" si="341"/>
        <v>0</v>
      </c>
      <c r="T183" s="13">
        <f t="shared" si="342"/>
        <v>0</v>
      </c>
      <c r="U183" s="217">
        <v>0.57638888888888895</v>
      </c>
      <c r="V183" s="12">
        <f t="shared" si="343"/>
        <v>3.4722222222223209E-3</v>
      </c>
      <c r="W183" s="13">
        <f t="shared" si="344"/>
        <v>0</v>
      </c>
      <c r="X183" s="13">
        <f t="shared" si="345"/>
        <v>5</v>
      </c>
      <c r="Y183" s="217">
        <v>0.57638888888888895</v>
      </c>
      <c r="Z183" s="12">
        <f t="shared" si="346"/>
        <v>0</v>
      </c>
      <c r="AA183" s="13">
        <f t="shared" si="347"/>
        <v>0</v>
      </c>
      <c r="AB183" s="13">
        <f t="shared" si="348"/>
        <v>0</v>
      </c>
      <c r="AC183" s="217">
        <v>0.74305555555555547</v>
      </c>
      <c r="AD183" s="12">
        <f t="shared" si="349"/>
        <v>0.16666666666666652</v>
      </c>
      <c r="AE183" s="13">
        <f t="shared" si="350"/>
        <v>4</v>
      </c>
      <c r="AF183" s="13">
        <f t="shared" si="351"/>
        <v>0</v>
      </c>
      <c r="AG183" s="217">
        <v>0.74305555555555547</v>
      </c>
      <c r="AH183" s="217">
        <v>0.76041666666666663</v>
      </c>
      <c r="AI183" s="12">
        <f t="shared" si="352"/>
        <v>1.736111111111116E-2</v>
      </c>
      <c r="AJ183" s="90">
        <f t="shared" si="353"/>
        <v>0</v>
      </c>
      <c r="AK183" s="90">
        <f t="shared" si="354"/>
        <v>25</v>
      </c>
      <c r="AL183" s="217">
        <v>0.74305555555555547</v>
      </c>
      <c r="AM183" s="217">
        <v>0.76041666666666663</v>
      </c>
      <c r="AN183" s="12">
        <f t="shared" si="355"/>
        <v>1.736111111111116E-2</v>
      </c>
      <c r="AO183" s="13">
        <f t="shared" si="356"/>
        <v>0</v>
      </c>
      <c r="AP183" s="13">
        <f t="shared" si="357"/>
        <v>25</v>
      </c>
      <c r="AQ183" s="217">
        <v>0.76041666666666663</v>
      </c>
      <c r="AR183" s="12">
        <f t="shared" si="358"/>
        <v>0</v>
      </c>
      <c r="AS183" s="90">
        <f t="shared" si="359"/>
        <v>0</v>
      </c>
      <c r="AT183" s="13">
        <f t="shared" si="360"/>
        <v>0</v>
      </c>
      <c r="AU183" s="217">
        <v>0.77777777777777779</v>
      </c>
      <c r="AV183" s="12">
        <f t="shared" si="361"/>
        <v>1.736111111111116E-2</v>
      </c>
      <c r="AW183" s="13">
        <f t="shared" si="362"/>
        <v>0</v>
      </c>
      <c r="AX183" s="13">
        <f t="shared" si="363"/>
        <v>25</v>
      </c>
      <c r="AY183" s="217">
        <v>0.84166666666666667</v>
      </c>
      <c r="AZ183" s="12">
        <f t="shared" si="364"/>
        <v>6.3888888888888884E-2</v>
      </c>
      <c r="BA183" s="90">
        <f t="shared" si="365"/>
        <v>1</v>
      </c>
      <c r="BB183" s="90">
        <f t="shared" si="366"/>
        <v>32</v>
      </c>
      <c r="BC183" s="217">
        <v>0.84166666666666667</v>
      </c>
      <c r="BD183" s="217">
        <v>0.84166666666666667</v>
      </c>
      <c r="BE183" s="12">
        <f t="shared" si="367"/>
        <v>0</v>
      </c>
      <c r="BF183" s="13">
        <f t="shared" si="368"/>
        <v>0</v>
      </c>
      <c r="BG183" s="13">
        <f t="shared" si="369"/>
        <v>0</v>
      </c>
      <c r="BH183" s="217">
        <v>0.84166666666666667</v>
      </c>
      <c r="BI183" s="217">
        <v>0.84166666666666667</v>
      </c>
      <c r="BJ183" s="220"/>
      <c r="BK183" s="69">
        <f t="shared" si="421"/>
        <v>0</v>
      </c>
      <c r="BL183" s="13">
        <f t="shared" si="418"/>
        <v>0</v>
      </c>
      <c r="BM183" s="13">
        <f t="shared" si="419"/>
        <v>0</v>
      </c>
      <c r="BN183" s="217">
        <v>0.86805555555555547</v>
      </c>
      <c r="BO183" s="12">
        <f t="shared" si="370"/>
        <v>2.6388888888888795E-2</v>
      </c>
      <c r="BP183" s="90">
        <f t="shared" si="371"/>
        <v>0</v>
      </c>
      <c r="BQ183" s="90">
        <f t="shared" si="372"/>
        <v>38</v>
      </c>
      <c r="BR183" s="217">
        <v>0.875</v>
      </c>
      <c r="BS183" s="12">
        <f t="shared" si="373"/>
        <v>6.9444444444445308E-3</v>
      </c>
      <c r="BT183" s="90">
        <f t="shared" si="374"/>
        <v>0</v>
      </c>
      <c r="BU183" s="90">
        <f t="shared" si="375"/>
        <v>10</v>
      </c>
      <c r="BV183" s="217">
        <v>0.875</v>
      </c>
      <c r="BW183" s="217">
        <v>0.90625</v>
      </c>
      <c r="BX183" s="12">
        <f t="shared" si="376"/>
        <v>3.125E-2</v>
      </c>
      <c r="BY183" s="13">
        <f t="shared" si="377"/>
        <v>0</v>
      </c>
      <c r="BZ183" s="13">
        <f t="shared" si="378"/>
        <v>45</v>
      </c>
      <c r="CA183" s="12">
        <f t="shared" si="379"/>
        <v>0.33333333333333337</v>
      </c>
      <c r="CB183" s="13">
        <f t="shared" si="380"/>
        <v>8</v>
      </c>
      <c r="CC183" s="13">
        <f t="shared" si="381"/>
        <v>0</v>
      </c>
      <c r="CD183" s="12">
        <f t="shared" si="420"/>
        <v>0.19999999999999984</v>
      </c>
      <c r="CE183" s="13">
        <f t="shared" si="382"/>
        <v>4</v>
      </c>
      <c r="CF183" s="13">
        <f t="shared" si="383"/>
        <v>48</v>
      </c>
      <c r="CG183" s="12">
        <f t="shared" si="408"/>
        <v>1.736111111111116E-2</v>
      </c>
      <c r="CH183" s="13">
        <f t="shared" si="384"/>
        <v>0</v>
      </c>
      <c r="CI183" s="13">
        <f t="shared" si="385"/>
        <v>25</v>
      </c>
      <c r="CJ183" s="12">
        <f t="shared" si="409"/>
        <v>6.3888888888888884E-2</v>
      </c>
      <c r="CK183" s="13">
        <f t="shared" si="386"/>
        <v>1</v>
      </c>
      <c r="CL183" s="13">
        <f t="shared" si="387"/>
        <v>32</v>
      </c>
      <c r="CM183" s="69">
        <f>BK183</f>
        <v>0</v>
      </c>
      <c r="CN183" s="70">
        <f t="shared" si="422"/>
        <v>0</v>
      </c>
      <c r="CO183" s="13">
        <f t="shared" si="423"/>
        <v>0</v>
      </c>
      <c r="CP183" s="12">
        <f t="shared" si="388"/>
        <v>6.3888888888888884E-2</v>
      </c>
      <c r="CQ183" s="13">
        <f t="shared" si="389"/>
        <v>1</v>
      </c>
      <c r="CR183" s="13">
        <f t="shared" si="390"/>
        <v>32</v>
      </c>
      <c r="CS183" s="217"/>
      <c r="CT183" s="13">
        <f t="shared" si="391"/>
        <v>0</v>
      </c>
      <c r="CU183" s="13">
        <f t="shared" si="392"/>
        <v>0</v>
      </c>
      <c r="CV183" s="217"/>
      <c r="CW183" s="13">
        <f t="shared" si="393"/>
        <v>0</v>
      </c>
      <c r="CX183" s="13">
        <f t="shared" si="394"/>
        <v>0</v>
      </c>
      <c r="CY183" s="217"/>
      <c r="CZ183" s="13">
        <f t="shared" si="395"/>
        <v>0</v>
      </c>
      <c r="DA183" s="13">
        <f t="shared" si="396"/>
        <v>0</v>
      </c>
      <c r="DB183" s="217"/>
      <c r="DC183" s="13">
        <f t="shared" si="397"/>
        <v>0</v>
      </c>
      <c r="DD183" s="13">
        <f t="shared" si="398"/>
        <v>0</v>
      </c>
      <c r="DE183" s="217"/>
      <c r="DF183" s="13">
        <f t="shared" si="399"/>
        <v>0</v>
      </c>
      <c r="DG183" s="13">
        <f t="shared" si="400"/>
        <v>0</v>
      </c>
      <c r="DH183" s="217"/>
      <c r="DI183" s="13">
        <f t="shared" si="401"/>
        <v>0</v>
      </c>
      <c r="DJ183" s="13">
        <f t="shared" si="402"/>
        <v>0</v>
      </c>
      <c r="DK183" s="217"/>
      <c r="DL183" s="35">
        <f t="shared" si="403"/>
        <v>0</v>
      </c>
      <c r="DM183" s="61">
        <f t="shared" si="404"/>
        <v>0</v>
      </c>
      <c r="DN183" s="66">
        <f t="shared" si="413"/>
        <v>636688.59000000032</v>
      </c>
      <c r="DO183" s="74">
        <f t="shared" si="410"/>
        <v>10319</v>
      </c>
      <c r="DP183" s="66">
        <f t="shared" si="412"/>
        <v>62.783050847457623</v>
      </c>
      <c r="DQ183" s="63">
        <f t="shared" si="338"/>
        <v>61.700609555189487</v>
      </c>
      <c r="DR183" s="66" t="e">
        <f t="shared" si="414"/>
        <v>#NUM!</v>
      </c>
      <c r="DS183" s="96" t="e">
        <f t="shared" si="415"/>
        <v>#NUM!</v>
      </c>
      <c r="DT183" s="66" t="e">
        <f t="shared" si="416"/>
        <v>#NUM!</v>
      </c>
      <c r="DU183" s="66" t="e">
        <f t="shared" si="417"/>
        <v>#NUM!</v>
      </c>
      <c r="DV183" s="421"/>
      <c r="DW183" s="421"/>
      <c r="DX183" s="421"/>
      <c r="DY183" s="421"/>
      <c r="DZ183" s="421"/>
      <c r="EA183" s="421"/>
      <c r="EB183" s="66">
        <f t="shared" si="407"/>
        <v>0</v>
      </c>
      <c r="EC183" s="12"/>
      <c r="ED183" s="12"/>
      <c r="EE183" s="12"/>
      <c r="EF183" s="12"/>
      <c r="EG183" s="12"/>
      <c r="EH183" s="12"/>
      <c r="EI183" s="12"/>
      <c r="EJ183" s="12"/>
      <c r="EK183" s="12"/>
      <c r="EL183" s="12"/>
      <c r="EM183" s="12"/>
      <c r="EN183" s="66"/>
      <c r="EO183" s="66"/>
      <c r="EP183" s="66"/>
      <c r="EQ183" s="66"/>
      <c r="ER183" s="66"/>
      <c r="ES183" s="66"/>
      <c r="ET183" s="66"/>
      <c r="EU183" s="66"/>
      <c r="EV183" s="66"/>
      <c r="EW183" s="66"/>
      <c r="EX183" s="66"/>
      <c r="EY183" s="66"/>
      <c r="EZ183" s="66"/>
      <c r="FA183" s="66"/>
      <c r="FB183" s="66"/>
      <c r="FC183" s="66"/>
      <c r="FD183" s="66"/>
      <c r="FE183" s="62"/>
      <c r="FF183" s="62"/>
      <c r="FG183" s="62"/>
      <c r="FH183" s="62"/>
      <c r="FI183" s="62"/>
    </row>
    <row r="184" spans="1:165" s="221" customFormat="1" ht="45">
      <c r="A184" s="175">
        <v>183</v>
      </c>
      <c r="B184" s="212">
        <v>69</v>
      </c>
      <c r="C184" s="213">
        <v>40772</v>
      </c>
      <c r="D184" s="214">
        <f t="shared" si="339"/>
        <v>8</v>
      </c>
      <c r="E184" s="215" t="s">
        <v>39</v>
      </c>
      <c r="F184" s="212">
        <v>38</v>
      </c>
      <c r="G184" s="216" t="s">
        <v>38</v>
      </c>
      <c r="H184" s="216" t="s">
        <v>460</v>
      </c>
      <c r="I184" s="216" t="s">
        <v>461</v>
      </c>
      <c r="J184" s="217">
        <v>0.90972222222222221</v>
      </c>
      <c r="K184" s="218">
        <v>2947.03</v>
      </c>
      <c r="L184" s="216" t="s">
        <v>34</v>
      </c>
      <c r="M184" s="212">
        <v>47</v>
      </c>
      <c r="N184" s="212">
        <v>11</v>
      </c>
      <c r="O184" s="216"/>
      <c r="P184" s="217">
        <v>0.90972222222222221</v>
      </c>
      <c r="Q184" s="217">
        <v>0.90972222222222221</v>
      </c>
      <c r="R184" s="12">
        <f t="shared" si="340"/>
        <v>0</v>
      </c>
      <c r="S184" s="13">
        <f t="shared" si="341"/>
        <v>0</v>
      </c>
      <c r="T184" s="13">
        <f t="shared" si="342"/>
        <v>0</v>
      </c>
      <c r="U184" s="217">
        <v>0.91666666666666663</v>
      </c>
      <c r="V184" s="12">
        <f t="shared" si="343"/>
        <v>6.9444444444444198E-3</v>
      </c>
      <c r="W184" s="13">
        <f t="shared" si="344"/>
        <v>0</v>
      </c>
      <c r="X184" s="13">
        <f t="shared" si="345"/>
        <v>10</v>
      </c>
      <c r="Y184" s="217">
        <v>0.91666666666666663</v>
      </c>
      <c r="Z184" s="12">
        <f t="shared" si="346"/>
        <v>0</v>
      </c>
      <c r="AA184" s="13">
        <f t="shared" si="347"/>
        <v>0</v>
      </c>
      <c r="AB184" s="13">
        <f t="shared" si="348"/>
        <v>0</v>
      </c>
      <c r="AC184" s="217">
        <v>0.95347222222222217</v>
      </c>
      <c r="AD184" s="12">
        <f t="shared" si="349"/>
        <v>3.6805555555555536E-2</v>
      </c>
      <c r="AE184" s="13">
        <f t="shared" si="350"/>
        <v>0</v>
      </c>
      <c r="AF184" s="13">
        <f t="shared" si="351"/>
        <v>53</v>
      </c>
      <c r="AG184" s="217">
        <v>0.95416666666666661</v>
      </c>
      <c r="AH184" s="217">
        <v>1.0069444444444444</v>
      </c>
      <c r="AI184" s="12">
        <f t="shared" si="352"/>
        <v>5.2777777777777812E-2</v>
      </c>
      <c r="AJ184" s="90">
        <f t="shared" si="353"/>
        <v>1</v>
      </c>
      <c r="AK184" s="90">
        <f t="shared" si="354"/>
        <v>16</v>
      </c>
      <c r="AL184" s="217">
        <v>0.95416666666666661</v>
      </c>
      <c r="AM184" s="217">
        <v>1.0069444444444444</v>
      </c>
      <c r="AN184" s="12">
        <f t="shared" si="355"/>
        <v>5.2777777777777812E-2</v>
      </c>
      <c r="AO184" s="13">
        <f t="shared" si="356"/>
        <v>1</v>
      </c>
      <c r="AP184" s="13">
        <f t="shared" si="357"/>
        <v>16</v>
      </c>
      <c r="AQ184" s="217">
        <v>1.0222222222222224</v>
      </c>
      <c r="AR184" s="12">
        <f t="shared" si="358"/>
        <v>1.5277777777777946E-2</v>
      </c>
      <c r="AS184" s="90">
        <f t="shared" si="359"/>
        <v>0</v>
      </c>
      <c r="AT184" s="13">
        <f t="shared" si="360"/>
        <v>22</v>
      </c>
      <c r="AU184" s="217">
        <v>1.0687499999999999</v>
      </c>
      <c r="AV184" s="12">
        <f t="shared" si="361"/>
        <v>4.6527777777777501E-2</v>
      </c>
      <c r="AW184" s="13">
        <f t="shared" si="362"/>
        <v>1</v>
      </c>
      <c r="AX184" s="13">
        <f t="shared" si="363"/>
        <v>7</v>
      </c>
      <c r="AY184" s="217">
        <v>1.1923611111111112</v>
      </c>
      <c r="AZ184" s="12">
        <f t="shared" si="364"/>
        <v>0.12361111111111134</v>
      </c>
      <c r="BA184" s="90">
        <f t="shared" si="365"/>
        <v>2</v>
      </c>
      <c r="BB184" s="90">
        <f t="shared" si="366"/>
        <v>58</v>
      </c>
      <c r="BC184" s="217">
        <v>1.1923611111111112</v>
      </c>
      <c r="BD184" s="217">
        <v>1.1923611111111112</v>
      </c>
      <c r="BE184" s="12">
        <f t="shared" si="367"/>
        <v>0</v>
      </c>
      <c r="BF184" s="13">
        <f t="shared" si="368"/>
        <v>0</v>
      </c>
      <c r="BG184" s="13">
        <f t="shared" si="369"/>
        <v>0</v>
      </c>
      <c r="BH184" s="217">
        <v>1.1923611111111112</v>
      </c>
      <c r="BI184" s="217">
        <v>1.1923611111111112</v>
      </c>
      <c r="BJ184" s="220"/>
      <c r="BK184" s="69">
        <f t="shared" si="421"/>
        <v>0</v>
      </c>
      <c r="BL184" s="13">
        <f t="shared" si="418"/>
        <v>0</v>
      </c>
      <c r="BM184" s="13">
        <f t="shared" si="419"/>
        <v>0</v>
      </c>
      <c r="BN184" s="217">
        <v>1.1944444444444444</v>
      </c>
      <c r="BO184" s="12">
        <f t="shared" si="370"/>
        <v>2.0833333333332149E-3</v>
      </c>
      <c r="BP184" s="90">
        <f t="shared" si="371"/>
        <v>0</v>
      </c>
      <c r="BQ184" s="90">
        <f t="shared" si="372"/>
        <v>3</v>
      </c>
      <c r="BR184" s="217">
        <v>1.1979166666666667</v>
      </c>
      <c r="BS184" s="12">
        <f t="shared" si="373"/>
        <v>3.4722222222223209E-3</v>
      </c>
      <c r="BT184" s="90">
        <f t="shared" si="374"/>
        <v>0</v>
      </c>
      <c r="BU184" s="90">
        <f t="shared" si="375"/>
        <v>5</v>
      </c>
      <c r="BV184" s="217">
        <v>1.1979166666666667</v>
      </c>
      <c r="BW184" s="217">
        <v>1.1979166666666667</v>
      </c>
      <c r="BX184" s="12">
        <f t="shared" si="376"/>
        <v>0</v>
      </c>
      <c r="BY184" s="13">
        <f t="shared" si="377"/>
        <v>0</v>
      </c>
      <c r="BZ184" s="13">
        <f t="shared" si="378"/>
        <v>0</v>
      </c>
      <c r="CA184" s="12">
        <f t="shared" si="379"/>
        <v>0.28819444444444453</v>
      </c>
      <c r="CB184" s="13">
        <f t="shared" si="380"/>
        <v>6</v>
      </c>
      <c r="CC184" s="13">
        <f t="shared" si="381"/>
        <v>55</v>
      </c>
      <c r="CD184" s="12">
        <f t="shared" si="420"/>
        <v>5.7638888888889017E-2</v>
      </c>
      <c r="CE184" s="13">
        <f t="shared" si="382"/>
        <v>1</v>
      </c>
      <c r="CF184" s="13">
        <f t="shared" si="383"/>
        <v>23</v>
      </c>
      <c r="CG184" s="12">
        <f t="shared" si="408"/>
        <v>5.2777777777777812E-2</v>
      </c>
      <c r="CH184" s="13">
        <f t="shared" si="384"/>
        <v>1</v>
      </c>
      <c r="CI184" s="13">
        <f t="shared" si="385"/>
        <v>16</v>
      </c>
      <c r="CJ184" s="12">
        <f t="shared" si="409"/>
        <v>0.12361111111111134</v>
      </c>
      <c r="CK184" s="13">
        <f t="shared" si="386"/>
        <v>2</v>
      </c>
      <c r="CL184" s="13">
        <f t="shared" si="387"/>
        <v>58</v>
      </c>
      <c r="CM184" s="13"/>
      <c r="CN184" s="70">
        <f t="shared" si="422"/>
        <v>0</v>
      </c>
      <c r="CO184" s="13">
        <f t="shared" si="423"/>
        <v>0</v>
      </c>
      <c r="CP184" s="12">
        <f t="shared" si="388"/>
        <v>0.12361111111111134</v>
      </c>
      <c r="CQ184" s="13">
        <f t="shared" si="389"/>
        <v>2</v>
      </c>
      <c r="CR184" s="13">
        <f t="shared" si="390"/>
        <v>58</v>
      </c>
      <c r="CS184" s="217"/>
      <c r="CT184" s="13">
        <f t="shared" si="391"/>
        <v>0</v>
      </c>
      <c r="CU184" s="13">
        <f t="shared" si="392"/>
        <v>0</v>
      </c>
      <c r="CV184" s="217"/>
      <c r="CW184" s="13">
        <f t="shared" si="393"/>
        <v>0</v>
      </c>
      <c r="CX184" s="13">
        <f t="shared" si="394"/>
        <v>0</v>
      </c>
      <c r="CY184" s="217"/>
      <c r="CZ184" s="13">
        <f t="shared" si="395"/>
        <v>0</v>
      </c>
      <c r="DA184" s="13">
        <f t="shared" si="396"/>
        <v>0</v>
      </c>
      <c r="DB184" s="217"/>
      <c r="DC184" s="13">
        <f t="shared" si="397"/>
        <v>0</v>
      </c>
      <c r="DD184" s="13">
        <f t="shared" si="398"/>
        <v>0</v>
      </c>
      <c r="DE184" s="217"/>
      <c r="DF184" s="13">
        <f t="shared" si="399"/>
        <v>0</v>
      </c>
      <c r="DG184" s="13">
        <f t="shared" si="400"/>
        <v>0</v>
      </c>
      <c r="DH184" s="217"/>
      <c r="DI184" s="13">
        <f t="shared" si="401"/>
        <v>0</v>
      </c>
      <c r="DJ184" s="13">
        <f t="shared" si="402"/>
        <v>0</v>
      </c>
      <c r="DK184" s="217"/>
      <c r="DL184" s="35">
        <f t="shared" si="403"/>
        <v>0</v>
      </c>
      <c r="DM184" s="61">
        <f t="shared" si="404"/>
        <v>0</v>
      </c>
      <c r="DN184" s="66">
        <f t="shared" si="413"/>
        <v>639635.62000000034</v>
      </c>
      <c r="DO184" s="74">
        <f t="shared" si="410"/>
        <v>10375</v>
      </c>
      <c r="DP184" s="66">
        <f t="shared" si="412"/>
        <v>62.702765957446815</v>
      </c>
      <c r="DQ184" s="63">
        <f t="shared" si="338"/>
        <v>61.651626024096416</v>
      </c>
      <c r="DR184" s="66" t="e">
        <f t="shared" si="414"/>
        <v>#NUM!</v>
      </c>
      <c r="DS184" s="96" t="e">
        <f t="shared" si="415"/>
        <v>#NUM!</v>
      </c>
      <c r="DT184" s="66" t="e">
        <f t="shared" si="416"/>
        <v>#NUM!</v>
      </c>
      <c r="DU184" s="66" t="e">
        <f t="shared" si="417"/>
        <v>#NUM!</v>
      </c>
      <c r="DV184" s="421"/>
      <c r="DW184" s="421"/>
      <c r="DX184" s="421"/>
      <c r="DY184" s="421"/>
      <c r="DZ184" s="421"/>
      <c r="EA184" s="421"/>
      <c r="EB184" s="66">
        <f t="shared" si="407"/>
        <v>0</v>
      </c>
      <c r="EC184" s="12"/>
      <c r="ED184" s="12"/>
      <c r="EE184" s="12"/>
      <c r="EF184" s="12"/>
      <c r="EG184" s="12"/>
      <c r="EH184" s="12"/>
      <c r="EI184" s="12"/>
      <c r="EJ184" s="12"/>
      <c r="EK184" s="12"/>
      <c r="EL184" s="12"/>
      <c r="EM184" s="12"/>
      <c r="EN184" s="66"/>
      <c r="EO184" s="66"/>
      <c r="EP184" s="66"/>
      <c r="EQ184" s="66"/>
      <c r="ER184" s="66"/>
      <c r="ES184" s="66"/>
      <c r="ET184" s="66"/>
      <c r="EU184" s="66"/>
      <c r="EV184" s="66"/>
      <c r="EW184" s="66"/>
      <c r="EX184" s="66"/>
      <c r="EY184" s="66"/>
      <c r="EZ184" s="66"/>
      <c r="FA184" s="66"/>
      <c r="FB184" s="66"/>
      <c r="FC184" s="66"/>
      <c r="FD184" s="66"/>
      <c r="FE184" s="62"/>
      <c r="FF184" s="62"/>
      <c r="FG184" s="62"/>
      <c r="FH184" s="62"/>
      <c r="FI184" s="62"/>
    </row>
    <row r="185" spans="1:165" s="221" customFormat="1">
      <c r="A185" s="199">
        <v>184</v>
      </c>
      <c r="B185" s="212">
        <v>70</v>
      </c>
      <c r="C185" s="213">
        <v>40773</v>
      </c>
      <c r="D185" s="214">
        <f t="shared" si="339"/>
        <v>8</v>
      </c>
      <c r="E185" s="215" t="s">
        <v>39</v>
      </c>
      <c r="F185" s="212">
        <v>37</v>
      </c>
      <c r="G185" s="216" t="s">
        <v>38</v>
      </c>
      <c r="H185" s="216" t="s">
        <v>462</v>
      </c>
      <c r="I185" s="216" t="s">
        <v>463</v>
      </c>
      <c r="J185" s="217">
        <v>0.60416666666666663</v>
      </c>
      <c r="K185" s="218">
        <v>3517.74</v>
      </c>
      <c r="L185" s="216" t="s">
        <v>33</v>
      </c>
      <c r="M185" s="212">
        <v>56</v>
      </c>
      <c r="N185" s="212">
        <v>3</v>
      </c>
      <c r="O185" s="216"/>
      <c r="P185" s="217">
        <v>0.60416666666666663</v>
      </c>
      <c r="Q185" s="217">
        <v>0.60416666666666663</v>
      </c>
      <c r="R185" s="12">
        <f t="shared" si="340"/>
        <v>0</v>
      </c>
      <c r="S185" s="13">
        <f t="shared" si="341"/>
        <v>0</v>
      </c>
      <c r="T185" s="13">
        <f t="shared" si="342"/>
        <v>0</v>
      </c>
      <c r="U185" s="217">
        <v>0.625</v>
      </c>
      <c r="V185" s="12">
        <f t="shared" si="343"/>
        <v>2.083333333333337E-2</v>
      </c>
      <c r="W185" s="13">
        <f t="shared" si="344"/>
        <v>0</v>
      </c>
      <c r="X185" s="13">
        <f t="shared" si="345"/>
        <v>30</v>
      </c>
      <c r="Y185" s="217">
        <v>0.63541666666666663</v>
      </c>
      <c r="Z185" s="12">
        <f t="shared" si="346"/>
        <v>1.041666666666663E-2</v>
      </c>
      <c r="AA185" s="13">
        <f t="shared" si="347"/>
        <v>0</v>
      </c>
      <c r="AB185" s="13">
        <f t="shared" si="348"/>
        <v>15</v>
      </c>
      <c r="AC185" s="217">
        <v>0.6743055555555556</v>
      </c>
      <c r="AD185" s="12">
        <f t="shared" si="349"/>
        <v>3.8888888888888973E-2</v>
      </c>
      <c r="AE185" s="13">
        <f t="shared" si="350"/>
        <v>0</v>
      </c>
      <c r="AF185" s="13">
        <f t="shared" si="351"/>
        <v>56</v>
      </c>
      <c r="AG185" s="217">
        <v>0.6743055555555556</v>
      </c>
      <c r="AH185" s="217">
        <v>0.91388888888888886</v>
      </c>
      <c r="AI185" s="12">
        <f t="shared" si="352"/>
        <v>0.23958333333333326</v>
      </c>
      <c r="AJ185" s="90">
        <f t="shared" si="353"/>
        <v>5</v>
      </c>
      <c r="AK185" s="90">
        <f t="shared" si="354"/>
        <v>45</v>
      </c>
      <c r="AL185" s="217">
        <v>0.6743055555555556</v>
      </c>
      <c r="AM185" s="217">
        <v>0.91388888888888886</v>
      </c>
      <c r="AN185" s="12">
        <f t="shared" si="355"/>
        <v>0.23958333333333326</v>
      </c>
      <c r="AO185" s="13">
        <f t="shared" si="356"/>
        <v>5</v>
      </c>
      <c r="AP185" s="13">
        <f t="shared" si="357"/>
        <v>45</v>
      </c>
      <c r="AQ185" s="217">
        <v>0.91527777777777775</v>
      </c>
      <c r="AR185" s="12">
        <f t="shared" si="358"/>
        <v>1.388888888888884E-3</v>
      </c>
      <c r="AS185" s="90">
        <f t="shared" si="359"/>
        <v>0</v>
      </c>
      <c r="AT185" s="13">
        <f t="shared" si="360"/>
        <v>2</v>
      </c>
      <c r="AU185" s="217">
        <v>0.91666666666666663</v>
      </c>
      <c r="AV185" s="12">
        <f t="shared" si="361"/>
        <v>1.388888888888884E-3</v>
      </c>
      <c r="AW185" s="13">
        <f t="shared" si="362"/>
        <v>0</v>
      </c>
      <c r="AX185" s="13">
        <f t="shared" si="363"/>
        <v>2</v>
      </c>
      <c r="AY185" s="217">
        <v>1.5694444444444444</v>
      </c>
      <c r="AZ185" s="12">
        <f t="shared" si="364"/>
        <v>0.65277777777777779</v>
      </c>
      <c r="BA185" s="90">
        <f t="shared" si="365"/>
        <v>15</v>
      </c>
      <c r="BB185" s="90">
        <f t="shared" si="366"/>
        <v>40</v>
      </c>
      <c r="BC185" s="217">
        <v>1.5694444444444444</v>
      </c>
      <c r="BD185" s="217">
        <v>1.5694444444444444</v>
      </c>
      <c r="BE185" s="12">
        <f t="shared" si="367"/>
        <v>0</v>
      </c>
      <c r="BF185" s="13">
        <f t="shared" si="368"/>
        <v>0</v>
      </c>
      <c r="BG185" s="13">
        <f t="shared" si="369"/>
        <v>0</v>
      </c>
      <c r="BH185" s="217">
        <v>1.5694444444444444</v>
      </c>
      <c r="BI185" s="217">
        <v>1.5694444444444444</v>
      </c>
      <c r="BJ185" s="220"/>
      <c r="BK185" s="69">
        <f t="shared" si="421"/>
        <v>0</v>
      </c>
      <c r="BL185" s="13">
        <f t="shared" si="418"/>
        <v>0</v>
      </c>
      <c r="BM185" s="13">
        <f t="shared" si="419"/>
        <v>0</v>
      </c>
      <c r="BN185" s="217">
        <v>1.575</v>
      </c>
      <c r="BO185" s="12">
        <f t="shared" si="370"/>
        <v>5.5555555555555358E-3</v>
      </c>
      <c r="BP185" s="90">
        <f t="shared" si="371"/>
        <v>0</v>
      </c>
      <c r="BQ185" s="90">
        <f t="shared" si="372"/>
        <v>8</v>
      </c>
      <c r="BR185" s="217">
        <v>1.5798611111111109</v>
      </c>
      <c r="BS185" s="12">
        <f t="shared" si="373"/>
        <v>4.8611111111109828E-3</v>
      </c>
      <c r="BT185" s="90">
        <f t="shared" si="374"/>
        <v>0</v>
      </c>
      <c r="BU185" s="90">
        <f t="shared" si="375"/>
        <v>7</v>
      </c>
      <c r="BV185" s="217">
        <v>1.5798611111111109</v>
      </c>
      <c r="BW185" s="217">
        <v>1.5868055555555556</v>
      </c>
      <c r="BX185" s="12">
        <f t="shared" si="376"/>
        <v>6.9444444444446418E-3</v>
      </c>
      <c r="BY185" s="13">
        <f t="shared" si="377"/>
        <v>0</v>
      </c>
      <c r="BZ185" s="13">
        <f t="shared" si="378"/>
        <v>10</v>
      </c>
      <c r="CA185" s="12">
        <f t="shared" si="379"/>
        <v>0.98263888888888895</v>
      </c>
      <c r="CB185" s="13">
        <f t="shared" si="380"/>
        <v>23</v>
      </c>
      <c r="CC185" s="13">
        <f t="shared" si="381"/>
        <v>35</v>
      </c>
      <c r="CD185" s="12">
        <f t="shared" si="420"/>
        <v>5.0694444444444375E-2</v>
      </c>
      <c r="CE185" s="13">
        <f t="shared" si="382"/>
        <v>1</v>
      </c>
      <c r="CF185" s="13">
        <f t="shared" si="383"/>
        <v>13</v>
      </c>
      <c r="CG185" s="12">
        <f t="shared" si="408"/>
        <v>0.23958333333333326</v>
      </c>
      <c r="CH185" s="13">
        <f t="shared" si="384"/>
        <v>5</v>
      </c>
      <c r="CI185" s="13">
        <f t="shared" si="385"/>
        <v>45</v>
      </c>
      <c r="CJ185" s="12">
        <f t="shared" si="409"/>
        <v>0.65277777777777779</v>
      </c>
      <c r="CK185" s="13">
        <f t="shared" si="386"/>
        <v>15</v>
      </c>
      <c r="CL185" s="13">
        <f t="shared" si="387"/>
        <v>40</v>
      </c>
      <c r="CM185" s="13"/>
      <c r="CN185" s="70">
        <f t="shared" si="422"/>
        <v>0</v>
      </c>
      <c r="CO185" s="13">
        <f t="shared" si="423"/>
        <v>0</v>
      </c>
      <c r="CP185" s="12">
        <f t="shared" si="388"/>
        <v>0.65277777777777779</v>
      </c>
      <c r="CQ185" s="13">
        <f t="shared" si="389"/>
        <v>15</v>
      </c>
      <c r="CR185" s="13">
        <f t="shared" si="390"/>
        <v>40</v>
      </c>
      <c r="CS185" s="217"/>
      <c r="CT185" s="13">
        <f t="shared" si="391"/>
        <v>0</v>
      </c>
      <c r="CU185" s="13">
        <f t="shared" si="392"/>
        <v>0</v>
      </c>
      <c r="CV185" s="217"/>
      <c r="CW185" s="13">
        <f t="shared" si="393"/>
        <v>0</v>
      </c>
      <c r="CX185" s="13">
        <f t="shared" si="394"/>
        <v>0</v>
      </c>
      <c r="CY185" s="217"/>
      <c r="CZ185" s="13">
        <f t="shared" si="395"/>
        <v>0</v>
      </c>
      <c r="DA185" s="13">
        <f t="shared" si="396"/>
        <v>0</v>
      </c>
      <c r="DB185" s="217"/>
      <c r="DC185" s="13">
        <f t="shared" si="397"/>
        <v>0</v>
      </c>
      <c r="DD185" s="13">
        <f t="shared" si="398"/>
        <v>0</v>
      </c>
      <c r="DE185" s="217"/>
      <c r="DF185" s="13">
        <f t="shared" si="399"/>
        <v>0</v>
      </c>
      <c r="DG185" s="13">
        <f t="shared" si="400"/>
        <v>0</v>
      </c>
      <c r="DH185" s="217"/>
      <c r="DI185" s="13">
        <f t="shared" si="401"/>
        <v>0</v>
      </c>
      <c r="DJ185" s="13">
        <f t="shared" si="402"/>
        <v>0</v>
      </c>
      <c r="DK185" s="217"/>
      <c r="DL185" s="35">
        <f t="shared" si="403"/>
        <v>0</v>
      </c>
      <c r="DM185" s="61">
        <f t="shared" si="404"/>
        <v>0</v>
      </c>
      <c r="DN185" s="66">
        <f t="shared" si="413"/>
        <v>643153.36000000034</v>
      </c>
      <c r="DO185" s="74">
        <f t="shared" si="410"/>
        <v>10434</v>
      </c>
      <c r="DP185" s="66">
        <f t="shared" si="412"/>
        <v>62.816785714285707</v>
      </c>
      <c r="DQ185" s="63">
        <f t="shared" si="338"/>
        <v>61.640153344834225</v>
      </c>
      <c r="DR185" s="66" t="e">
        <f t="shared" si="414"/>
        <v>#NUM!</v>
      </c>
      <c r="DS185" s="96" t="e">
        <f t="shared" si="415"/>
        <v>#NUM!</v>
      </c>
      <c r="DT185" s="66" t="e">
        <f t="shared" si="416"/>
        <v>#NUM!</v>
      </c>
      <c r="DU185" s="66" t="e">
        <f t="shared" si="417"/>
        <v>#NUM!</v>
      </c>
      <c r="DV185" s="421"/>
      <c r="DW185" s="421"/>
      <c r="DX185" s="421"/>
      <c r="DY185" s="421"/>
      <c r="DZ185" s="421"/>
      <c r="EA185" s="421"/>
      <c r="EB185" s="66">
        <f t="shared" si="407"/>
        <v>0</v>
      </c>
      <c r="EC185" s="12"/>
      <c r="ED185" s="12"/>
      <c r="EE185" s="12"/>
      <c r="EF185" s="12"/>
      <c r="EG185" s="12"/>
      <c r="EH185" s="12"/>
      <c r="EI185" s="12"/>
      <c r="EJ185" s="12"/>
      <c r="EK185" s="12"/>
      <c r="EL185" s="12"/>
      <c r="EM185" s="12"/>
      <c r="EN185" s="66"/>
      <c r="EO185" s="66"/>
      <c r="EP185" s="66"/>
      <c r="EQ185" s="66"/>
      <c r="ER185" s="66"/>
      <c r="ES185" s="66"/>
      <c r="ET185" s="66"/>
      <c r="EU185" s="66"/>
      <c r="EV185" s="66"/>
      <c r="EW185" s="66"/>
      <c r="EX185" s="66"/>
      <c r="EY185" s="66"/>
      <c r="EZ185" s="66"/>
      <c r="FA185" s="66"/>
      <c r="FB185" s="66"/>
      <c r="FC185" s="66"/>
      <c r="FD185" s="66"/>
      <c r="FE185" s="62"/>
      <c r="FF185" s="62"/>
      <c r="FG185" s="62"/>
      <c r="FH185" s="62"/>
      <c r="FI185" s="62"/>
    </row>
    <row r="186" spans="1:165" s="221" customFormat="1">
      <c r="A186" s="175">
        <v>185</v>
      </c>
      <c r="B186" s="212">
        <v>71</v>
      </c>
      <c r="C186" s="213">
        <v>40773</v>
      </c>
      <c r="D186" s="214">
        <f t="shared" si="339"/>
        <v>8</v>
      </c>
      <c r="E186" s="215" t="s">
        <v>444</v>
      </c>
      <c r="F186" s="212">
        <v>3</v>
      </c>
      <c r="G186" s="216" t="s">
        <v>445</v>
      </c>
      <c r="H186" s="216" t="s">
        <v>324</v>
      </c>
      <c r="I186" s="216" t="s">
        <v>322</v>
      </c>
      <c r="J186" s="217">
        <v>0.12847222222222224</v>
      </c>
      <c r="K186" s="218">
        <v>3699.48</v>
      </c>
      <c r="L186" s="216" t="s">
        <v>34</v>
      </c>
      <c r="M186" s="212">
        <v>59</v>
      </c>
      <c r="N186" s="212">
        <v>0</v>
      </c>
      <c r="O186" s="216"/>
      <c r="P186" s="217">
        <v>0.12847222222222224</v>
      </c>
      <c r="Q186" s="217">
        <v>0.12847222222222224</v>
      </c>
      <c r="R186" s="12">
        <f t="shared" si="340"/>
        <v>0</v>
      </c>
      <c r="S186" s="13">
        <f t="shared" si="341"/>
        <v>0</v>
      </c>
      <c r="T186" s="13">
        <f t="shared" si="342"/>
        <v>0</v>
      </c>
      <c r="U186" s="217">
        <v>0.14583333333333334</v>
      </c>
      <c r="V186" s="12">
        <f t="shared" si="343"/>
        <v>1.7361111111111105E-2</v>
      </c>
      <c r="W186" s="13">
        <f t="shared" si="344"/>
        <v>0</v>
      </c>
      <c r="X186" s="13">
        <f t="shared" si="345"/>
        <v>25</v>
      </c>
      <c r="Y186" s="217">
        <v>0.15277777777777776</v>
      </c>
      <c r="Z186" s="12">
        <f t="shared" si="346"/>
        <v>6.9444444444444198E-3</v>
      </c>
      <c r="AA186" s="13">
        <f t="shared" si="347"/>
        <v>0</v>
      </c>
      <c r="AB186" s="13">
        <f t="shared" si="348"/>
        <v>10</v>
      </c>
      <c r="AC186" s="217">
        <v>0.17361111111111113</v>
      </c>
      <c r="AD186" s="12">
        <f t="shared" si="349"/>
        <v>2.083333333333337E-2</v>
      </c>
      <c r="AE186" s="13">
        <f t="shared" si="350"/>
        <v>0</v>
      </c>
      <c r="AF186" s="13">
        <f t="shared" si="351"/>
        <v>30</v>
      </c>
      <c r="AG186" s="217">
        <v>0.17361111111111113</v>
      </c>
      <c r="AH186" s="217">
        <v>0.26041666666666669</v>
      </c>
      <c r="AI186" s="12">
        <f t="shared" si="352"/>
        <v>8.6805555555555552E-2</v>
      </c>
      <c r="AJ186" s="90">
        <f t="shared" si="353"/>
        <v>2</v>
      </c>
      <c r="AK186" s="90">
        <f t="shared" si="354"/>
        <v>5</v>
      </c>
      <c r="AL186" s="217">
        <v>0.17361111111111113</v>
      </c>
      <c r="AM186" s="217">
        <v>0.26041666666666669</v>
      </c>
      <c r="AN186" s="12">
        <f t="shared" si="355"/>
        <v>8.6805555555555552E-2</v>
      </c>
      <c r="AO186" s="13">
        <f t="shared" si="356"/>
        <v>2</v>
      </c>
      <c r="AP186" s="13">
        <f t="shared" si="357"/>
        <v>5</v>
      </c>
      <c r="AQ186" s="217">
        <v>0.26319444444444445</v>
      </c>
      <c r="AR186" s="12">
        <f t="shared" si="358"/>
        <v>2.7777777777777679E-3</v>
      </c>
      <c r="AS186" s="90">
        <f t="shared" si="359"/>
        <v>0</v>
      </c>
      <c r="AT186" s="13">
        <f t="shared" si="360"/>
        <v>4</v>
      </c>
      <c r="AU186" s="217">
        <v>0.26319444444444445</v>
      </c>
      <c r="AV186" s="12">
        <f t="shared" si="361"/>
        <v>0</v>
      </c>
      <c r="AW186" s="13">
        <f t="shared" si="362"/>
        <v>0</v>
      </c>
      <c r="AX186" s="13">
        <f t="shared" si="363"/>
        <v>0</v>
      </c>
      <c r="AY186" s="217">
        <v>0.41250000000000003</v>
      </c>
      <c r="AZ186" s="12">
        <f t="shared" si="364"/>
        <v>0.14930555555555558</v>
      </c>
      <c r="BA186" s="90">
        <f t="shared" si="365"/>
        <v>3</v>
      </c>
      <c r="BB186" s="90">
        <f t="shared" si="366"/>
        <v>35</v>
      </c>
      <c r="BC186" s="217">
        <v>0.41250000000000003</v>
      </c>
      <c r="BD186" s="217">
        <v>0.41250000000000003</v>
      </c>
      <c r="BE186" s="12">
        <f t="shared" si="367"/>
        <v>0</v>
      </c>
      <c r="BF186" s="13">
        <f t="shared" si="368"/>
        <v>0</v>
      </c>
      <c r="BG186" s="13">
        <f t="shared" si="369"/>
        <v>0</v>
      </c>
      <c r="BH186" s="217">
        <v>0.41250000000000003</v>
      </c>
      <c r="BI186" s="217">
        <v>0.41250000000000003</v>
      </c>
      <c r="BJ186" s="220"/>
      <c r="BK186" s="69">
        <f t="shared" si="421"/>
        <v>0</v>
      </c>
      <c r="BL186" s="13">
        <f t="shared" si="418"/>
        <v>0</v>
      </c>
      <c r="BM186" s="13">
        <f t="shared" si="419"/>
        <v>0</v>
      </c>
      <c r="BN186" s="217">
        <v>0.41666666666666669</v>
      </c>
      <c r="BO186" s="12">
        <f t="shared" si="370"/>
        <v>4.1666666666666519E-3</v>
      </c>
      <c r="BP186" s="90">
        <f t="shared" si="371"/>
        <v>0</v>
      </c>
      <c r="BQ186" s="90">
        <f t="shared" si="372"/>
        <v>6</v>
      </c>
      <c r="BR186" s="217">
        <v>0.4236111111111111</v>
      </c>
      <c r="BS186" s="12">
        <f t="shared" si="373"/>
        <v>6.9444444444444198E-3</v>
      </c>
      <c r="BT186" s="90">
        <f t="shared" si="374"/>
        <v>0</v>
      </c>
      <c r="BU186" s="90">
        <f t="shared" si="375"/>
        <v>10</v>
      </c>
      <c r="BV186" s="217">
        <v>0.4236111111111111</v>
      </c>
      <c r="BW186" s="217">
        <v>0.53819444444444442</v>
      </c>
      <c r="BX186" s="12">
        <f t="shared" si="376"/>
        <v>0.11458333333333331</v>
      </c>
      <c r="BY186" s="13">
        <f t="shared" si="377"/>
        <v>2</v>
      </c>
      <c r="BZ186" s="13">
        <f t="shared" si="378"/>
        <v>45</v>
      </c>
      <c r="CA186" s="12">
        <f t="shared" si="379"/>
        <v>0.40972222222222221</v>
      </c>
      <c r="CB186" s="13">
        <f t="shared" si="380"/>
        <v>9</v>
      </c>
      <c r="CC186" s="13">
        <f t="shared" si="381"/>
        <v>50</v>
      </c>
      <c r="CD186" s="12">
        <f t="shared" si="420"/>
        <v>3.472222222222221E-2</v>
      </c>
      <c r="CE186" s="13">
        <f t="shared" si="382"/>
        <v>0</v>
      </c>
      <c r="CF186" s="13">
        <f t="shared" si="383"/>
        <v>50</v>
      </c>
      <c r="CG186" s="12">
        <f t="shared" si="408"/>
        <v>8.6805555555555552E-2</v>
      </c>
      <c r="CH186" s="13">
        <f t="shared" si="384"/>
        <v>2</v>
      </c>
      <c r="CI186" s="13">
        <f t="shared" si="385"/>
        <v>5</v>
      </c>
      <c r="CJ186" s="12">
        <f t="shared" si="409"/>
        <v>0.14930555555555558</v>
      </c>
      <c r="CK186" s="13">
        <f t="shared" si="386"/>
        <v>3</v>
      </c>
      <c r="CL186" s="13">
        <f t="shared" si="387"/>
        <v>35</v>
      </c>
      <c r="CM186" s="13"/>
      <c r="CN186" s="70">
        <f t="shared" si="422"/>
        <v>0</v>
      </c>
      <c r="CO186" s="13">
        <f t="shared" si="423"/>
        <v>0</v>
      </c>
      <c r="CP186" s="12">
        <f t="shared" si="388"/>
        <v>0.14930555555555558</v>
      </c>
      <c r="CQ186" s="13">
        <f t="shared" si="389"/>
        <v>3</v>
      </c>
      <c r="CR186" s="13">
        <f t="shared" si="390"/>
        <v>35</v>
      </c>
      <c r="CS186" s="217"/>
      <c r="CT186" s="13">
        <f t="shared" si="391"/>
        <v>0</v>
      </c>
      <c r="CU186" s="13">
        <f t="shared" si="392"/>
        <v>0</v>
      </c>
      <c r="CV186" s="217"/>
      <c r="CW186" s="13">
        <f t="shared" si="393"/>
        <v>0</v>
      </c>
      <c r="CX186" s="13">
        <f t="shared" si="394"/>
        <v>0</v>
      </c>
      <c r="CY186" s="217"/>
      <c r="CZ186" s="13">
        <f t="shared" si="395"/>
        <v>0</v>
      </c>
      <c r="DA186" s="13">
        <f t="shared" si="396"/>
        <v>0</v>
      </c>
      <c r="DB186" s="217"/>
      <c r="DC186" s="13">
        <f t="shared" si="397"/>
        <v>0</v>
      </c>
      <c r="DD186" s="13">
        <f t="shared" si="398"/>
        <v>0</v>
      </c>
      <c r="DE186" s="217"/>
      <c r="DF186" s="13">
        <f t="shared" si="399"/>
        <v>0</v>
      </c>
      <c r="DG186" s="13">
        <f t="shared" si="400"/>
        <v>0</v>
      </c>
      <c r="DH186" s="217"/>
      <c r="DI186" s="13">
        <f t="shared" si="401"/>
        <v>0</v>
      </c>
      <c r="DJ186" s="13">
        <f t="shared" si="402"/>
        <v>0</v>
      </c>
      <c r="DK186" s="217"/>
      <c r="DL186" s="35">
        <f t="shared" si="403"/>
        <v>0</v>
      </c>
      <c r="DM186" s="61">
        <f t="shared" si="404"/>
        <v>0</v>
      </c>
      <c r="DN186" s="66">
        <f t="shared" si="413"/>
        <v>646852.84000000032</v>
      </c>
      <c r="DO186" s="74">
        <f t="shared" si="410"/>
        <v>10491</v>
      </c>
      <c r="DP186" s="66">
        <f t="shared" si="412"/>
        <v>62.703050847457625</v>
      </c>
      <c r="DQ186" s="63">
        <f t="shared" si="338"/>
        <v>61.657881994090204</v>
      </c>
      <c r="DR186" s="66" t="e">
        <f t="shared" si="414"/>
        <v>#NUM!</v>
      </c>
      <c r="DS186" s="96" t="e">
        <f t="shared" si="415"/>
        <v>#NUM!</v>
      </c>
      <c r="DT186" s="66" t="e">
        <f t="shared" si="416"/>
        <v>#NUM!</v>
      </c>
      <c r="DU186" s="66" t="e">
        <f t="shared" si="417"/>
        <v>#NUM!</v>
      </c>
      <c r="DV186" s="421"/>
      <c r="DW186" s="421"/>
      <c r="DX186" s="421"/>
      <c r="DY186" s="421"/>
      <c r="DZ186" s="421"/>
      <c r="EA186" s="421"/>
      <c r="EB186" s="66">
        <f t="shared" si="407"/>
        <v>0</v>
      </c>
      <c r="EC186" s="12"/>
      <c r="ED186" s="12"/>
      <c r="EE186" s="12"/>
      <c r="EF186" s="12"/>
      <c r="EG186" s="12"/>
      <c r="EH186" s="12"/>
      <c r="EI186" s="12"/>
      <c r="EJ186" s="12"/>
      <c r="EK186" s="12"/>
      <c r="EL186" s="12"/>
      <c r="EM186" s="12"/>
      <c r="EN186" s="66"/>
      <c r="EO186" s="66"/>
      <c r="EP186" s="66"/>
      <c r="EQ186" s="66"/>
      <c r="ER186" s="66"/>
      <c r="ES186" s="66"/>
      <c r="ET186" s="66"/>
      <c r="EU186" s="66"/>
      <c r="EV186" s="66"/>
      <c r="EW186" s="66"/>
      <c r="EX186" s="66"/>
      <c r="EY186" s="66"/>
      <c r="EZ186" s="66"/>
      <c r="FA186" s="66"/>
      <c r="FB186" s="66"/>
      <c r="FC186" s="66"/>
      <c r="FD186" s="66"/>
      <c r="FE186" s="62"/>
      <c r="FF186" s="62"/>
      <c r="FG186" s="62"/>
      <c r="FH186" s="62"/>
      <c r="FI186" s="62"/>
    </row>
    <row r="187" spans="1:165" s="221" customFormat="1" ht="45">
      <c r="A187" s="199">
        <v>186</v>
      </c>
      <c r="B187" s="212">
        <v>72</v>
      </c>
      <c r="C187" s="213">
        <v>40773</v>
      </c>
      <c r="D187" s="214">
        <f t="shared" si="339"/>
        <v>8</v>
      </c>
      <c r="E187" s="215" t="s">
        <v>39</v>
      </c>
      <c r="F187" s="212">
        <v>39</v>
      </c>
      <c r="G187" s="216" t="s">
        <v>38</v>
      </c>
      <c r="H187" s="216" t="s">
        <v>464</v>
      </c>
      <c r="I187" s="216" t="s">
        <v>465</v>
      </c>
      <c r="J187" s="217">
        <v>0.71875</v>
      </c>
      <c r="K187" s="218">
        <v>3519.89</v>
      </c>
      <c r="L187" s="216" t="s">
        <v>34</v>
      </c>
      <c r="M187" s="212">
        <v>57</v>
      </c>
      <c r="N187" s="212">
        <v>2</v>
      </c>
      <c r="O187" s="216"/>
      <c r="P187" s="217">
        <v>0.71875</v>
      </c>
      <c r="Q187" s="217">
        <v>0.71875</v>
      </c>
      <c r="R187" s="12">
        <f t="shared" si="340"/>
        <v>0</v>
      </c>
      <c r="S187" s="13">
        <f t="shared" si="341"/>
        <v>0</v>
      </c>
      <c r="T187" s="13">
        <f t="shared" si="342"/>
        <v>0</v>
      </c>
      <c r="U187" s="217">
        <v>0.72222222222222221</v>
      </c>
      <c r="V187" s="12">
        <f t="shared" si="343"/>
        <v>3.4722222222222099E-3</v>
      </c>
      <c r="W187" s="13">
        <f t="shared" si="344"/>
        <v>0</v>
      </c>
      <c r="X187" s="13">
        <f t="shared" si="345"/>
        <v>5</v>
      </c>
      <c r="Y187" s="217">
        <v>0.72569444444444453</v>
      </c>
      <c r="Z187" s="12">
        <f t="shared" si="346"/>
        <v>3.4722222222223209E-3</v>
      </c>
      <c r="AA187" s="13">
        <f t="shared" si="347"/>
        <v>0</v>
      </c>
      <c r="AB187" s="13">
        <f t="shared" si="348"/>
        <v>5</v>
      </c>
      <c r="AC187" s="217">
        <v>0.74722222222222223</v>
      </c>
      <c r="AD187" s="12">
        <f t="shared" si="349"/>
        <v>2.1527777777777701E-2</v>
      </c>
      <c r="AE187" s="13">
        <f t="shared" si="350"/>
        <v>0</v>
      </c>
      <c r="AF187" s="13">
        <f t="shared" si="351"/>
        <v>31</v>
      </c>
      <c r="AG187" s="217">
        <v>0.74791666666666667</v>
      </c>
      <c r="AH187" s="217">
        <v>0.77777777777777779</v>
      </c>
      <c r="AI187" s="12">
        <f t="shared" si="352"/>
        <v>2.9861111111111116E-2</v>
      </c>
      <c r="AJ187" s="90">
        <f t="shared" si="353"/>
        <v>0</v>
      </c>
      <c r="AK187" s="90">
        <f t="shared" si="354"/>
        <v>43</v>
      </c>
      <c r="AL187" s="217">
        <v>0.74791666666666667</v>
      </c>
      <c r="AM187" s="217">
        <v>0.77777777777777779</v>
      </c>
      <c r="AN187" s="12">
        <f t="shared" si="355"/>
        <v>2.9861111111111116E-2</v>
      </c>
      <c r="AO187" s="13">
        <f t="shared" si="356"/>
        <v>0</v>
      </c>
      <c r="AP187" s="13">
        <f t="shared" si="357"/>
        <v>43</v>
      </c>
      <c r="AQ187" s="217">
        <v>0.78125</v>
      </c>
      <c r="AR187" s="12">
        <f t="shared" si="358"/>
        <v>3.4722222222222099E-3</v>
      </c>
      <c r="AS187" s="90">
        <f t="shared" si="359"/>
        <v>0</v>
      </c>
      <c r="AT187" s="13">
        <f t="shared" si="360"/>
        <v>5</v>
      </c>
      <c r="AU187" s="217">
        <v>0.78402777777777777</v>
      </c>
      <c r="AV187" s="12">
        <f t="shared" si="361"/>
        <v>2.7777777777777679E-3</v>
      </c>
      <c r="AW187" s="13">
        <f t="shared" si="362"/>
        <v>0</v>
      </c>
      <c r="AX187" s="13">
        <f t="shared" si="363"/>
        <v>4</v>
      </c>
      <c r="AY187" s="217">
        <v>0.90208333333333324</v>
      </c>
      <c r="AZ187" s="12">
        <f t="shared" si="364"/>
        <v>0.11805555555555547</v>
      </c>
      <c r="BA187" s="90">
        <f t="shared" si="365"/>
        <v>2</v>
      </c>
      <c r="BB187" s="90">
        <f t="shared" si="366"/>
        <v>50</v>
      </c>
      <c r="BC187" s="217">
        <v>0.90208333333333324</v>
      </c>
      <c r="BD187" s="217">
        <v>0.90208333333333324</v>
      </c>
      <c r="BE187" s="12">
        <f t="shared" si="367"/>
        <v>0</v>
      </c>
      <c r="BF187" s="13">
        <f t="shared" si="368"/>
        <v>0</v>
      </c>
      <c r="BG187" s="13">
        <f t="shared" si="369"/>
        <v>0</v>
      </c>
      <c r="BH187" s="217">
        <v>0.90208333333333324</v>
      </c>
      <c r="BI187" s="217">
        <v>0.90208333333333324</v>
      </c>
      <c r="BJ187" s="220"/>
      <c r="BK187" s="69">
        <f t="shared" si="421"/>
        <v>0</v>
      </c>
      <c r="BL187" s="13">
        <f t="shared" si="418"/>
        <v>0</v>
      </c>
      <c r="BM187" s="13">
        <f t="shared" si="419"/>
        <v>0</v>
      </c>
      <c r="BN187" s="217">
        <v>0.91319444444444453</v>
      </c>
      <c r="BO187" s="12">
        <f t="shared" si="370"/>
        <v>1.1111111111111294E-2</v>
      </c>
      <c r="BP187" s="90">
        <f t="shared" si="371"/>
        <v>0</v>
      </c>
      <c r="BQ187" s="90">
        <f t="shared" si="372"/>
        <v>16</v>
      </c>
      <c r="BR187" s="217">
        <v>0.92013888888888884</v>
      </c>
      <c r="BS187" s="12">
        <f t="shared" si="373"/>
        <v>6.9444444444443088E-3</v>
      </c>
      <c r="BT187" s="90">
        <f t="shared" si="374"/>
        <v>0</v>
      </c>
      <c r="BU187" s="90">
        <f t="shared" si="375"/>
        <v>10</v>
      </c>
      <c r="BV187" s="217">
        <v>0.92013888888888884</v>
      </c>
      <c r="BW187" s="217">
        <v>0.94791666666666663</v>
      </c>
      <c r="BX187" s="12">
        <f t="shared" si="376"/>
        <v>2.777777777777779E-2</v>
      </c>
      <c r="BY187" s="13">
        <f t="shared" si="377"/>
        <v>0</v>
      </c>
      <c r="BZ187" s="13">
        <f t="shared" si="378"/>
        <v>40</v>
      </c>
      <c r="CA187" s="12">
        <f t="shared" si="379"/>
        <v>0.22916666666666663</v>
      </c>
      <c r="CB187" s="13">
        <f t="shared" si="380"/>
        <v>5</v>
      </c>
      <c r="CC187" s="13">
        <f t="shared" si="381"/>
        <v>30</v>
      </c>
      <c r="CD187" s="12">
        <f t="shared" si="420"/>
        <v>4.3055555555555514E-2</v>
      </c>
      <c r="CE187" s="13">
        <f t="shared" si="382"/>
        <v>1</v>
      </c>
      <c r="CF187" s="13">
        <f t="shared" si="383"/>
        <v>2</v>
      </c>
      <c r="CG187" s="12">
        <f t="shared" si="408"/>
        <v>2.9861111111111116E-2</v>
      </c>
      <c r="CH187" s="13">
        <f t="shared" si="384"/>
        <v>0</v>
      </c>
      <c r="CI187" s="13">
        <f t="shared" si="385"/>
        <v>43</v>
      </c>
      <c r="CJ187" s="12">
        <f t="shared" si="409"/>
        <v>0.11805555555555547</v>
      </c>
      <c r="CK187" s="13">
        <f t="shared" si="386"/>
        <v>2</v>
      </c>
      <c r="CL187" s="13">
        <f t="shared" si="387"/>
        <v>50</v>
      </c>
      <c r="CM187" s="13"/>
      <c r="CN187" s="70">
        <f t="shared" si="422"/>
        <v>0</v>
      </c>
      <c r="CO187" s="13">
        <f t="shared" si="423"/>
        <v>0</v>
      </c>
      <c r="CP187" s="12">
        <f t="shared" si="388"/>
        <v>0.11805555555555547</v>
      </c>
      <c r="CQ187" s="13">
        <f t="shared" si="389"/>
        <v>2</v>
      </c>
      <c r="CR187" s="13">
        <f t="shared" si="390"/>
        <v>50</v>
      </c>
      <c r="CS187" s="217"/>
      <c r="CT187" s="13">
        <f t="shared" si="391"/>
        <v>0</v>
      </c>
      <c r="CU187" s="13">
        <f t="shared" si="392"/>
        <v>0</v>
      </c>
      <c r="CV187" s="217"/>
      <c r="CW187" s="13">
        <f t="shared" si="393"/>
        <v>0</v>
      </c>
      <c r="CX187" s="13">
        <f t="shared" si="394"/>
        <v>0</v>
      </c>
      <c r="CY187" s="217"/>
      <c r="CZ187" s="13">
        <f t="shared" si="395"/>
        <v>0</v>
      </c>
      <c r="DA187" s="13">
        <f t="shared" si="396"/>
        <v>0</v>
      </c>
      <c r="DB187" s="217"/>
      <c r="DC187" s="13">
        <f t="shared" si="397"/>
        <v>0</v>
      </c>
      <c r="DD187" s="13">
        <f t="shared" si="398"/>
        <v>0</v>
      </c>
      <c r="DE187" s="217"/>
      <c r="DF187" s="13">
        <f t="shared" si="399"/>
        <v>0</v>
      </c>
      <c r="DG187" s="13">
        <f t="shared" si="400"/>
        <v>0</v>
      </c>
      <c r="DH187" s="217"/>
      <c r="DI187" s="13">
        <f t="shared" si="401"/>
        <v>0</v>
      </c>
      <c r="DJ187" s="13">
        <f t="shared" si="402"/>
        <v>0</v>
      </c>
      <c r="DK187" s="217"/>
      <c r="DL187" s="35">
        <f t="shared" si="403"/>
        <v>0</v>
      </c>
      <c r="DM187" s="61">
        <f t="shared" si="404"/>
        <v>0</v>
      </c>
      <c r="DN187" s="66">
        <f t="shared" si="413"/>
        <v>650372.73000000033</v>
      </c>
      <c r="DO187" s="74">
        <f t="shared" si="410"/>
        <v>10550</v>
      </c>
      <c r="DP187" s="66">
        <f t="shared" si="412"/>
        <v>61.752456140350873</v>
      </c>
      <c r="DQ187" s="63">
        <f t="shared" si="338"/>
        <v>61.646704265402875</v>
      </c>
      <c r="DR187" s="66" t="e">
        <f t="shared" si="414"/>
        <v>#NUM!</v>
      </c>
      <c r="DS187" s="96" t="e">
        <f t="shared" si="415"/>
        <v>#NUM!</v>
      </c>
      <c r="DT187" s="66" t="e">
        <f t="shared" si="416"/>
        <v>#NUM!</v>
      </c>
      <c r="DU187" s="66" t="e">
        <f t="shared" si="417"/>
        <v>#NUM!</v>
      </c>
      <c r="DV187" s="421"/>
      <c r="DW187" s="421"/>
      <c r="DX187" s="421"/>
      <c r="DY187" s="421"/>
      <c r="DZ187" s="421"/>
      <c r="EA187" s="421"/>
      <c r="EB187" s="66">
        <f t="shared" si="407"/>
        <v>0</v>
      </c>
      <c r="EC187" s="12"/>
      <c r="ED187" s="12"/>
      <c r="EE187" s="12"/>
      <c r="EF187" s="12"/>
      <c r="EG187" s="12"/>
      <c r="EH187" s="12"/>
      <c r="EI187" s="12"/>
      <c r="EJ187" s="12"/>
      <c r="EK187" s="12"/>
      <c r="EL187" s="12"/>
      <c r="EM187" s="12"/>
      <c r="EN187" s="66"/>
      <c r="EO187" s="66"/>
      <c r="EP187" s="66"/>
      <c r="EQ187" s="66"/>
      <c r="ER187" s="66"/>
      <c r="ES187" s="66"/>
      <c r="ET187" s="66"/>
      <c r="EU187" s="66"/>
      <c r="EV187" s="66"/>
      <c r="EW187" s="66"/>
      <c r="EX187" s="66"/>
      <c r="EY187" s="66"/>
      <c r="EZ187" s="66"/>
      <c r="FA187" s="66"/>
      <c r="FB187" s="66"/>
      <c r="FC187" s="66"/>
      <c r="FD187" s="66"/>
      <c r="FE187" s="62"/>
      <c r="FF187" s="62"/>
      <c r="FG187" s="62"/>
      <c r="FH187" s="62"/>
      <c r="FI187" s="62"/>
    </row>
    <row r="188" spans="1:165" s="221" customFormat="1">
      <c r="A188" s="175">
        <v>187</v>
      </c>
      <c r="B188" s="212">
        <v>73</v>
      </c>
      <c r="C188" s="213">
        <v>40774</v>
      </c>
      <c r="D188" s="214">
        <f t="shared" si="339"/>
        <v>8</v>
      </c>
      <c r="E188" s="215" t="s">
        <v>39</v>
      </c>
      <c r="F188" s="212">
        <v>40</v>
      </c>
      <c r="G188" s="216" t="s">
        <v>38</v>
      </c>
      <c r="H188" s="216" t="s">
        <v>468</v>
      </c>
      <c r="I188" s="216" t="s">
        <v>176</v>
      </c>
      <c r="J188" s="217">
        <v>0.82291666666666663</v>
      </c>
      <c r="K188" s="218">
        <v>3811.53</v>
      </c>
      <c r="L188" s="216" t="s">
        <v>33</v>
      </c>
      <c r="M188" s="212">
        <v>59</v>
      </c>
      <c r="N188" s="212">
        <v>0</v>
      </c>
      <c r="O188" s="216"/>
      <c r="P188" s="217">
        <v>0.82291666666666663</v>
      </c>
      <c r="Q188" s="217">
        <v>0.82291666666666663</v>
      </c>
      <c r="R188" s="12">
        <f t="shared" si="340"/>
        <v>0</v>
      </c>
      <c r="S188" s="13">
        <f t="shared" si="341"/>
        <v>0</v>
      </c>
      <c r="T188" s="13">
        <f t="shared" si="342"/>
        <v>0</v>
      </c>
      <c r="U188" s="217">
        <v>0.82986111111111116</v>
      </c>
      <c r="V188" s="12">
        <f t="shared" si="343"/>
        <v>6.9444444444445308E-3</v>
      </c>
      <c r="W188" s="13">
        <f t="shared" si="344"/>
        <v>0</v>
      </c>
      <c r="X188" s="13">
        <f t="shared" si="345"/>
        <v>10</v>
      </c>
      <c r="Y188" s="217">
        <v>0.82986111111111116</v>
      </c>
      <c r="Z188" s="12">
        <f t="shared" si="346"/>
        <v>0</v>
      </c>
      <c r="AA188" s="13">
        <f t="shared" si="347"/>
        <v>0</v>
      </c>
      <c r="AB188" s="13">
        <f t="shared" si="348"/>
        <v>0</v>
      </c>
      <c r="AC188" s="217">
        <v>0.83333333333333337</v>
      </c>
      <c r="AD188" s="12">
        <f t="shared" si="349"/>
        <v>3.4722222222222099E-3</v>
      </c>
      <c r="AE188" s="13">
        <f t="shared" si="350"/>
        <v>0</v>
      </c>
      <c r="AF188" s="13">
        <f t="shared" si="351"/>
        <v>5</v>
      </c>
      <c r="AG188" s="217">
        <v>0.83333333333333337</v>
      </c>
      <c r="AH188" s="217">
        <v>0.95138888888888884</v>
      </c>
      <c r="AI188" s="12">
        <f t="shared" si="352"/>
        <v>0.11805555555555547</v>
      </c>
      <c r="AJ188" s="90">
        <f t="shared" si="353"/>
        <v>2</v>
      </c>
      <c r="AK188" s="90">
        <f t="shared" si="354"/>
        <v>50</v>
      </c>
      <c r="AL188" s="217">
        <v>0.83333333333333337</v>
      </c>
      <c r="AM188" s="217">
        <v>0.95138888888888884</v>
      </c>
      <c r="AN188" s="12">
        <f t="shared" si="355"/>
        <v>0.11805555555555547</v>
      </c>
      <c r="AO188" s="13">
        <f t="shared" si="356"/>
        <v>2</v>
      </c>
      <c r="AP188" s="13">
        <f t="shared" si="357"/>
        <v>50</v>
      </c>
      <c r="AQ188" s="217">
        <v>0.95138888888888884</v>
      </c>
      <c r="AR188" s="12">
        <f t="shared" si="358"/>
        <v>0</v>
      </c>
      <c r="AS188" s="90">
        <f t="shared" si="359"/>
        <v>0</v>
      </c>
      <c r="AT188" s="13">
        <f t="shared" si="360"/>
        <v>0</v>
      </c>
      <c r="AU188" s="217">
        <v>0.95277777777777783</v>
      </c>
      <c r="AV188" s="12">
        <f t="shared" si="361"/>
        <v>1.388888888888995E-3</v>
      </c>
      <c r="AW188" s="13">
        <f t="shared" si="362"/>
        <v>0</v>
      </c>
      <c r="AX188" s="13">
        <f t="shared" si="363"/>
        <v>2</v>
      </c>
      <c r="AY188" s="217">
        <v>1.6194444444444445</v>
      </c>
      <c r="AZ188" s="12">
        <f t="shared" si="364"/>
        <v>0.66666666666666663</v>
      </c>
      <c r="BA188" s="90">
        <f t="shared" si="365"/>
        <v>16</v>
      </c>
      <c r="BB188" s="90">
        <f t="shared" si="366"/>
        <v>0</v>
      </c>
      <c r="BC188" s="217">
        <v>1.6194444444444445</v>
      </c>
      <c r="BD188" s="217">
        <v>1.6194444444444445</v>
      </c>
      <c r="BE188" s="12">
        <f t="shared" si="367"/>
        <v>0</v>
      </c>
      <c r="BF188" s="13">
        <f t="shared" si="368"/>
        <v>0</v>
      </c>
      <c r="BG188" s="13">
        <f t="shared" si="369"/>
        <v>0</v>
      </c>
      <c r="BH188" s="217">
        <v>1.6194444444444445</v>
      </c>
      <c r="BI188" s="217">
        <v>1.6194444444444445</v>
      </c>
      <c r="BJ188" s="220"/>
      <c r="BK188" s="69">
        <f t="shared" si="421"/>
        <v>0</v>
      </c>
      <c r="BL188" s="13">
        <f t="shared" si="418"/>
        <v>0</v>
      </c>
      <c r="BM188" s="13">
        <f t="shared" si="419"/>
        <v>0</v>
      </c>
      <c r="BN188" s="217">
        <v>1.625</v>
      </c>
      <c r="BO188" s="12">
        <f t="shared" si="370"/>
        <v>5.5555555555555358E-3</v>
      </c>
      <c r="BP188" s="90">
        <f t="shared" si="371"/>
        <v>0</v>
      </c>
      <c r="BQ188" s="90">
        <f t="shared" si="372"/>
        <v>8</v>
      </c>
      <c r="BR188" s="217">
        <v>1.6319444444444444</v>
      </c>
      <c r="BS188" s="12">
        <f t="shared" si="373"/>
        <v>6.9444444444444198E-3</v>
      </c>
      <c r="BT188" s="90">
        <f t="shared" si="374"/>
        <v>0</v>
      </c>
      <c r="BU188" s="90">
        <f t="shared" si="375"/>
        <v>10</v>
      </c>
      <c r="BV188" s="217">
        <v>1.6319444444444444</v>
      </c>
      <c r="BW188" s="217">
        <v>1.6354166666666667</v>
      </c>
      <c r="BX188" s="12">
        <f t="shared" si="376"/>
        <v>3.4722222222223209E-3</v>
      </c>
      <c r="BY188" s="13">
        <f t="shared" si="377"/>
        <v>0</v>
      </c>
      <c r="BZ188" s="13">
        <f t="shared" si="378"/>
        <v>5</v>
      </c>
      <c r="CA188" s="12">
        <f t="shared" si="379"/>
        <v>0.81250000000000011</v>
      </c>
      <c r="CB188" s="13">
        <f t="shared" si="380"/>
        <v>19</v>
      </c>
      <c r="CC188" s="13">
        <f t="shared" si="381"/>
        <v>30</v>
      </c>
      <c r="CD188" s="12">
        <f t="shared" si="420"/>
        <v>1.5972222222222165E-2</v>
      </c>
      <c r="CE188" s="13">
        <f t="shared" si="382"/>
        <v>0</v>
      </c>
      <c r="CF188" s="13">
        <f t="shared" si="383"/>
        <v>23</v>
      </c>
      <c r="CG188" s="12">
        <f t="shared" si="408"/>
        <v>0.11805555555555547</v>
      </c>
      <c r="CH188" s="13">
        <f t="shared" si="384"/>
        <v>2</v>
      </c>
      <c r="CI188" s="13">
        <f t="shared" si="385"/>
        <v>50</v>
      </c>
      <c r="CJ188" s="12">
        <f t="shared" si="409"/>
        <v>0.66666666666666663</v>
      </c>
      <c r="CK188" s="13">
        <f t="shared" si="386"/>
        <v>16</v>
      </c>
      <c r="CL188" s="13">
        <f t="shared" si="387"/>
        <v>0</v>
      </c>
      <c r="CM188" s="13"/>
      <c r="CN188" s="70">
        <f t="shared" si="422"/>
        <v>0</v>
      </c>
      <c r="CO188" s="13">
        <f t="shared" si="423"/>
        <v>0</v>
      </c>
      <c r="CP188" s="12">
        <f t="shared" si="388"/>
        <v>0.66666666666666663</v>
      </c>
      <c r="CQ188" s="13">
        <f t="shared" si="389"/>
        <v>16</v>
      </c>
      <c r="CR188" s="13">
        <f t="shared" si="390"/>
        <v>0</v>
      </c>
      <c r="CS188" s="217"/>
      <c r="CT188" s="13">
        <f t="shared" si="391"/>
        <v>0</v>
      </c>
      <c r="CU188" s="13">
        <f t="shared" si="392"/>
        <v>0</v>
      </c>
      <c r="CV188" s="217"/>
      <c r="CW188" s="13">
        <f t="shared" si="393"/>
        <v>0</v>
      </c>
      <c r="CX188" s="13">
        <f t="shared" si="394"/>
        <v>0</v>
      </c>
      <c r="CY188" s="217"/>
      <c r="CZ188" s="13">
        <f t="shared" si="395"/>
        <v>0</v>
      </c>
      <c r="DA188" s="13">
        <f t="shared" si="396"/>
        <v>0</v>
      </c>
      <c r="DB188" s="217"/>
      <c r="DC188" s="13">
        <f t="shared" si="397"/>
        <v>0</v>
      </c>
      <c r="DD188" s="13">
        <f t="shared" si="398"/>
        <v>0</v>
      </c>
      <c r="DE188" s="217"/>
      <c r="DF188" s="13">
        <f t="shared" si="399"/>
        <v>0</v>
      </c>
      <c r="DG188" s="13">
        <f t="shared" si="400"/>
        <v>0</v>
      </c>
      <c r="DH188" s="217"/>
      <c r="DI188" s="13">
        <f t="shared" si="401"/>
        <v>0</v>
      </c>
      <c r="DJ188" s="13">
        <f t="shared" si="402"/>
        <v>0</v>
      </c>
      <c r="DK188" s="217"/>
      <c r="DL188" s="35">
        <f t="shared" si="403"/>
        <v>0</v>
      </c>
      <c r="DM188" s="61">
        <f t="shared" si="404"/>
        <v>0</v>
      </c>
      <c r="DN188" s="66">
        <f t="shared" si="413"/>
        <v>654184.26000000036</v>
      </c>
      <c r="DO188" s="74">
        <f t="shared" si="410"/>
        <v>10608</v>
      </c>
      <c r="DP188" s="66">
        <f t="shared" si="412"/>
        <v>64.602203389830507</v>
      </c>
      <c r="DQ188" s="63">
        <f t="shared" si="338"/>
        <v>61.668953619909537</v>
      </c>
      <c r="DR188" s="66" t="e">
        <f t="shared" si="414"/>
        <v>#NUM!</v>
      </c>
      <c r="DS188" s="96" t="e">
        <f t="shared" si="415"/>
        <v>#NUM!</v>
      </c>
      <c r="DT188" s="66" t="e">
        <f t="shared" si="416"/>
        <v>#NUM!</v>
      </c>
      <c r="DU188" s="66" t="e">
        <f t="shared" si="417"/>
        <v>#NUM!</v>
      </c>
      <c r="DV188" s="421"/>
      <c r="DW188" s="421"/>
      <c r="DX188" s="421"/>
      <c r="DY188" s="421"/>
      <c r="DZ188" s="421"/>
      <c r="EA188" s="421"/>
      <c r="EB188" s="66">
        <f t="shared" si="407"/>
        <v>0</v>
      </c>
      <c r="EC188" s="12"/>
      <c r="ED188" s="12"/>
      <c r="EE188" s="12"/>
      <c r="EF188" s="12"/>
      <c r="EG188" s="12"/>
      <c r="EH188" s="12"/>
      <c r="EI188" s="12"/>
      <c r="EJ188" s="12"/>
      <c r="EK188" s="12"/>
      <c r="EL188" s="12"/>
      <c r="EM188" s="12"/>
      <c r="EN188" s="66"/>
      <c r="EO188" s="66"/>
      <c r="EP188" s="66"/>
      <c r="EQ188" s="66"/>
      <c r="ER188" s="66"/>
      <c r="ES188" s="66"/>
      <c r="ET188" s="66"/>
      <c r="EU188" s="66"/>
      <c r="EV188" s="66"/>
      <c r="EW188" s="66"/>
      <c r="EX188" s="66"/>
      <c r="EY188" s="66"/>
      <c r="EZ188" s="66"/>
      <c r="FA188" s="66"/>
      <c r="FB188" s="66"/>
      <c r="FC188" s="66"/>
      <c r="FD188" s="66"/>
      <c r="FE188" s="62"/>
      <c r="FF188" s="62"/>
      <c r="FG188" s="62"/>
      <c r="FH188" s="62"/>
      <c r="FI188" s="62"/>
    </row>
    <row r="189" spans="1:165" s="221" customFormat="1">
      <c r="A189" s="199">
        <v>188</v>
      </c>
      <c r="B189" s="212">
        <v>74</v>
      </c>
      <c r="C189" s="213">
        <v>40774</v>
      </c>
      <c r="D189" s="214">
        <f t="shared" si="339"/>
        <v>8</v>
      </c>
      <c r="E189" s="215" t="s">
        <v>454</v>
      </c>
      <c r="F189" s="212">
        <v>2</v>
      </c>
      <c r="G189" s="216" t="s">
        <v>455</v>
      </c>
      <c r="H189" s="216" t="s">
        <v>394</v>
      </c>
      <c r="I189" s="216" t="s">
        <v>427</v>
      </c>
      <c r="J189" s="217">
        <v>6.5972222222222224E-2</v>
      </c>
      <c r="K189" s="218">
        <v>3625.44</v>
      </c>
      <c r="L189" s="216" t="s">
        <v>33</v>
      </c>
      <c r="M189" s="212">
        <v>58</v>
      </c>
      <c r="N189" s="212">
        <v>1</v>
      </c>
      <c r="O189" s="216"/>
      <c r="P189" s="217">
        <v>6.5972222222222224E-2</v>
      </c>
      <c r="Q189" s="217">
        <v>6.5972222222222224E-2</v>
      </c>
      <c r="R189" s="12">
        <f t="shared" si="340"/>
        <v>0</v>
      </c>
      <c r="S189" s="13">
        <f t="shared" si="341"/>
        <v>0</v>
      </c>
      <c r="T189" s="13">
        <f t="shared" si="342"/>
        <v>0</v>
      </c>
      <c r="U189" s="217">
        <v>7.2916666666666671E-2</v>
      </c>
      <c r="V189" s="12">
        <f t="shared" si="343"/>
        <v>6.9444444444444475E-3</v>
      </c>
      <c r="W189" s="13">
        <f t="shared" si="344"/>
        <v>0</v>
      </c>
      <c r="X189" s="13">
        <f t="shared" si="345"/>
        <v>10</v>
      </c>
      <c r="Y189" s="217">
        <v>7.2916666666666671E-2</v>
      </c>
      <c r="Z189" s="12">
        <f t="shared" si="346"/>
        <v>0</v>
      </c>
      <c r="AA189" s="13">
        <f t="shared" si="347"/>
        <v>0</v>
      </c>
      <c r="AB189" s="13">
        <f t="shared" si="348"/>
        <v>0</v>
      </c>
      <c r="AC189" s="217">
        <v>0.12847222222222224</v>
      </c>
      <c r="AD189" s="12">
        <f t="shared" si="349"/>
        <v>5.5555555555555566E-2</v>
      </c>
      <c r="AE189" s="13">
        <f t="shared" si="350"/>
        <v>1</v>
      </c>
      <c r="AF189" s="13">
        <f t="shared" si="351"/>
        <v>20</v>
      </c>
      <c r="AG189" s="217">
        <v>0.14930555555555555</v>
      </c>
      <c r="AH189" s="217">
        <v>0.19791666666666666</v>
      </c>
      <c r="AI189" s="12">
        <f t="shared" si="352"/>
        <v>4.8611111111111105E-2</v>
      </c>
      <c r="AJ189" s="90">
        <f t="shared" si="353"/>
        <v>1</v>
      </c>
      <c r="AK189" s="90">
        <f t="shared" si="354"/>
        <v>10</v>
      </c>
      <c r="AL189" s="217">
        <v>0.14930555555555555</v>
      </c>
      <c r="AM189" s="217">
        <v>0.19791666666666666</v>
      </c>
      <c r="AN189" s="12">
        <f t="shared" si="355"/>
        <v>4.8611111111111105E-2</v>
      </c>
      <c r="AO189" s="13">
        <f t="shared" si="356"/>
        <v>1</v>
      </c>
      <c r="AP189" s="13">
        <f t="shared" si="357"/>
        <v>10</v>
      </c>
      <c r="AQ189" s="217">
        <v>0.21180555555555555</v>
      </c>
      <c r="AR189" s="12">
        <f t="shared" si="358"/>
        <v>1.3888888888888895E-2</v>
      </c>
      <c r="AS189" s="90">
        <f t="shared" si="359"/>
        <v>0</v>
      </c>
      <c r="AT189" s="13">
        <f t="shared" si="360"/>
        <v>20</v>
      </c>
      <c r="AU189" s="217">
        <v>0.3979166666666667</v>
      </c>
      <c r="AV189" s="12">
        <f t="shared" si="361"/>
        <v>0.18611111111111114</v>
      </c>
      <c r="AW189" s="13">
        <f t="shared" si="362"/>
        <v>4</v>
      </c>
      <c r="AX189" s="13">
        <f t="shared" si="363"/>
        <v>28</v>
      </c>
      <c r="AY189" s="217">
        <v>0.50347222222222221</v>
      </c>
      <c r="AZ189" s="12">
        <f t="shared" si="364"/>
        <v>0.10555555555555551</v>
      </c>
      <c r="BA189" s="90">
        <f t="shared" si="365"/>
        <v>2</v>
      </c>
      <c r="BB189" s="90">
        <f t="shared" si="366"/>
        <v>32</v>
      </c>
      <c r="BC189" s="217">
        <v>0.50347222222222221</v>
      </c>
      <c r="BD189" s="217">
        <v>0.50347222222222221</v>
      </c>
      <c r="BE189" s="12">
        <f t="shared" si="367"/>
        <v>0</v>
      </c>
      <c r="BF189" s="13">
        <f t="shared" si="368"/>
        <v>0</v>
      </c>
      <c r="BG189" s="13">
        <f t="shared" si="369"/>
        <v>0</v>
      </c>
      <c r="BH189" s="217">
        <v>0.3979166666666667</v>
      </c>
      <c r="BI189" s="217">
        <v>0.50347222222222221</v>
      </c>
      <c r="BJ189" s="220"/>
      <c r="BK189" s="69">
        <f t="shared" si="421"/>
        <v>0.10555555555555551</v>
      </c>
      <c r="BL189" s="13">
        <f t="shared" si="418"/>
        <v>2</v>
      </c>
      <c r="BM189" s="13">
        <f t="shared" si="419"/>
        <v>32</v>
      </c>
      <c r="BN189" s="217">
        <v>0.50694444444444442</v>
      </c>
      <c r="BO189" s="12">
        <f t="shared" si="370"/>
        <v>3.4722222222222099E-3</v>
      </c>
      <c r="BP189" s="90">
        <f t="shared" si="371"/>
        <v>0</v>
      </c>
      <c r="BQ189" s="90">
        <f t="shared" si="372"/>
        <v>5</v>
      </c>
      <c r="BR189" s="217">
        <v>0.51388888888888895</v>
      </c>
      <c r="BS189" s="12">
        <f t="shared" si="373"/>
        <v>6.9444444444445308E-3</v>
      </c>
      <c r="BT189" s="90">
        <f t="shared" si="374"/>
        <v>0</v>
      </c>
      <c r="BU189" s="90">
        <f t="shared" si="375"/>
        <v>10</v>
      </c>
      <c r="BV189" s="217">
        <v>0.51388888888888895</v>
      </c>
      <c r="BW189" s="217">
        <v>0.52083333333333337</v>
      </c>
      <c r="BX189" s="12">
        <f t="shared" si="376"/>
        <v>6.9444444444444198E-3</v>
      </c>
      <c r="BY189" s="13">
        <f t="shared" si="377"/>
        <v>0</v>
      </c>
      <c r="BZ189" s="13">
        <f t="shared" si="378"/>
        <v>10</v>
      </c>
      <c r="CA189" s="12">
        <f t="shared" si="379"/>
        <v>0.45486111111111116</v>
      </c>
      <c r="CB189" s="13">
        <f t="shared" si="380"/>
        <v>10</v>
      </c>
      <c r="CC189" s="13">
        <f t="shared" si="381"/>
        <v>55</v>
      </c>
      <c r="CD189" s="12">
        <f t="shared" si="420"/>
        <v>7.9861111111111202E-2</v>
      </c>
      <c r="CE189" s="13">
        <f t="shared" si="382"/>
        <v>1</v>
      </c>
      <c r="CF189" s="13">
        <f t="shared" si="383"/>
        <v>55</v>
      </c>
      <c r="CG189" s="12">
        <f t="shared" si="408"/>
        <v>4.8611111111111105E-2</v>
      </c>
      <c r="CH189" s="13">
        <f t="shared" si="384"/>
        <v>1</v>
      </c>
      <c r="CI189" s="13">
        <f t="shared" si="385"/>
        <v>10</v>
      </c>
      <c r="CJ189" s="12">
        <f t="shared" si="409"/>
        <v>0.10555555555555551</v>
      </c>
      <c r="CK189" s="13">
        <f t="shared" si="386"/>
        <v>2</v>
      </c>
      <c r="CL189" s="13">
        <f t="shared" si="387"/>
        <v>32</v>
      </c>
      <c r="CM189" s="13"/>
      <c r="CN189" s="70">
        <f t="shared" si="422"/>
        <v>2</v>
      </c>
      <c r="CO189" s="13">
        <f t="shared" si="423"/>
        <v>32</v>
      </c>
      <c r="CP189" s="12">
        <f t="shared" si="388"/>
        <v>0.10555555555555551</v>
      </c>
      <c r="CQ189" s="13">
        <f t="shared" si="389"/>
        <v>2</v>
      </c>
      <c r="CR189" s="13">
        <f t="shared" si="390"/>
        <v>32</v>
      </c>
      <c r="CS189" s="217"/>
      <c r="CT189" s="13">
        <f t="shared" si="391"/>
        <v>0</v>
      </c>
      <c r="CU189" s="13">
        <f t="shared" si="392"/>
        <v>0</v>
      </c>
      <c r="CV189" s="217"/>
      <c r="CW189" s="13">
        <f t="shared" si="393"/>
        <v>0</v>
      </c>
      <c r="CX189" s="13">
        <f t="shared" si="394"/>
        <v>0</v>
      </c>
      <c r="CY189" s="217"/>
      <c r="CZ189" s="13">
        <f t="shared" si="395"/>
        <v>0</v>
      </c>
      <c r="DA189" s="13">
        <f t="shared" si="396"/>
        <v>0</v>
      </c>
      <c r="DB189" s="217"/>
      <c r="DC189" s="13">
        <f t="shared" si="397"/>
        <v>0</v>
      </c>
      <c r="DD189" s="13">
        <f t="shared" si="398"/>
        <v>0</v>
      </c>
      <c r="DE189" s="217"/>
      <c r="DF189" s="13">
        <f t="shared" si="399"/>
        <v>0</v>
      </c>
      <c r="DG189" s="13">
        <f t="shared" si="400"/>
        <v>0</v>
      </c>
      <c r="DH189" s="217"/>
      <c r="DI189" s="13">
        <f t="shared" si="401"/>
        <v>0</v>
      </c>
      <c r="DJ189" s="13">
        <f t="shared" si="402"/>
        <v>0</v>
      </c>
      <c r="DK189" s="217"/>
      <c r="DL189" s="35">
        <f t="shared" si="403"/>
        <v>0</v>
      </c>
      <c r="DM189" s="61">
        <f t="shared" si="404"/>
        <v>0</v>
      </c>
      <c r="DN189" s="66">
        <f t="shared" si="413"/>
        <v>657809.7000000003</v>
      </c>
      <c r="DO189" s="74">
        <f t="shared" si="410"/>
        <v>10665</v>
      </c>
      <c r="DP189" s="66">
        <f t="shared" si="412"/>
        <v>62.507586206896555</v>
      </c>
      <c r="DQ189" s="63">
        <f t="shared" si="338"/>
        <v>61.679296765119581</v>
      </c>
      <c r="DR189" s="66" t="e">
        <f t="shared" si="414"/>
        <v>#NUM!</v>
      </c>
      <c r="DS189" s="96" t="e">
        <f t="shared" si="415"/>
        <v>#NUM!</v>
      </c>
      <c r="DT189" s="66" t="e">
        <f t="shared" si="416"/>
        <v>#NUM!</v>
      </c>
      <c r="DU189" s="66" t="e">
        <f t="shared" si="417"/>
        <v>#NUM!</v>
      </c>
      <c r="DV189" s="421"/>
      <c r="DW189" s="421"/>
      <c r="DX189" s="421"/>
      <c r="DY189" s="421"/>
      <c r="DZ189" s="421"/>
      <c r="EA189" s="421"/>
      <c r="EB189" s="66">
        <f t="shared" si="407"/>
        <v>0</v>
      </c>
      <c r="EC189" s="12"/>
      <c r="ED189" s="12"/>
      <c r="EE189" s="12"/>
      <c r="EF189" s="12"/>
      <c r="EG189" s="12"/>
      <c r="EH189" s="12"/>
      <c r="EI189" s="12"/>
      <c r="EJ189" s="12"/>
      <c r="EK189" s="12"/>
      <c r="EL189" s="12"/>
      <c r="EM189" s="12"/>
      <c r="EN189" s="66"/>
      <c r="EO189" s="66"/>
      <c r="EP189" s="66"/>
      <c r="EQ189" s="66"/>
      <c r="ER189" s="66"/>
      <c r="ES189" s="66"/>
      <c r="ET189" s="66"/>
      <c r="EU189" s="66"/>
      <c r="EV189" s="66"/>
      <c r="EW189" s="66"/>
      <c r="EX189" s="66"/>
      <c r="EY189" s="66"/>
      <c r="EZ189" s="66"/>
      <c r="FA189" s="66"/>
      <c r="FB189" s="66"/>
      <c r="FC189" s="66"/>
      <c r="FD189" s="66"/>
      <c r="FE189" s="62"/>
      <c r="FF189" s="62"/>
      <c r="FG189" s="62"/>
      <c r="FH189" s="62"/>
      <c r="FI189" s="62"/>
    </row>
    <row r="190" spans="1:165" s="221" customFormat="1" ht="30">
      <c r="A190" s="175">
        <v>189</v>
      </c>
      <c r="B190" s="212">
        <v>75</v>
      </c>
      <c r="C190" s="213">
        <v>40774</v>
      </c>
      <c r="D190" s="214">
        <f t="shared" si="339"/>
        <v>8</v>
      </c>
      <c r="E190" s="215" t="s">
        <v>39</v>
      </c>
      <c r="F190" s="212">
        <v>41</v>
      </c>
      <c r="G190" s="216" t="s">
        <v>38</v>
      </c>
      <c r="H190" s="216" t="s">
        <v>469</v>
      </c>
      <c r="I190" s="216" t="s">
        <v>470</v>
      </c>
      <c r="J190" s="217">
        <v>0.15625</v>
      </c>
      <c r="K190" s="218">
        <v>3509.28</v>
      </c>
      <c r="L190" s="216" t="s">
        <v>34</v>
      </c>
      <c r="M190" s="212">
        <v>57</v>
      </c>
      <c r="N190" s="212">
        <v>2</v>
      </c>
      <c r="O190" s="216"/>
      <c r="P190" s="217">
        <v>0.15625</v>
      </c>
      <c r="Q190" s="217">
        <v>0.15625</v>
      </c>
      <c r="R190" s="12">
        <f t="shared" si="340"/>
        <v>0</v>
      </c>
      <c r="S190" s="13">
        <f t="shared" si="341"/>
        <v>0</v>
      </c>
      <c r="T190" s="13">
        <f t="shared" si="342"/>
        <v>0</v>
      </c>
      <c r="U190" s="217">
        <v>0.16319444444444445</v>
      </c>
      <c r="V190" s="12">
        <f t="shared" si="343"/>
        <v>6.9444444444444475E-3</v>
      </c>
      <c r="W190" s="13">
        <f t="shared" si="344"/>
        <v>0</v>
      </c>
      <c r="X190" s="13">
        <f t="shared" si="345"/>
        <v>10</v>
      </c>
      <c r="Y190" s="217">
        <v>0.16319444444444445</v>
      </c>
      <c r="Z190" s="12">
        <f t="shared" si="346"/>
        <v>0</v>
      </c>
      <c r="AA190" s="13">
        <f t="shared" si="347"/>
        <v>0</v>
      </c>
      <c r="AB190" s="13">
        <f t="shared" si="348"/>
        <v>0</v>
      </c>
      <c r="AC190" s="217">
        <v>0.23958333333333334</v>
      </c>
      <c r="AD190" s="12">
        <f t="shared" si="349"/>
        <v>7.6388888888888895E-2</v>
      </c>
      <c r="AE190" s="13">
        <f t="shared" si="350"/>
        <v>1</v>
      </c>
      <c r="AF190" s="13">
        <f t="shared" si="351"/>
        <v>50</v>
      </c>
      <c r="AG190" s="217">
        <v>0.23958333333333334</v>
      </c>
      <c r="AH190" s="217">
        <v>0.4236111111111111</v>
      </c>
      <c r="AI190" s="12">
        <f t="shared" si="352"/>
        <v>0.18402777777777776</v>
      </c>
      <c r="AJ190" s="90">
        <f t="shared" si="353"/>
        <v>4</v>
      </c>
      <c r="AK190" s="90">
        <f t="shared" si="354"/>
        <v>25</v>
      </c>
      <c r="AL190" s="217">
        <v>0.23958333333333334</v>
      </c>
      <c r="AM190" s="217">
        <v>0.4236111111111111</v>
      </c>
      <c r="AN190" s="12">
        <f t="shared" si="355"/>
        <v>0.18402777777777776</v>
      </c>
      <c r="AO190" s="13">
        <f t="shared" si="356"/>
        <v>4</v>
      </c>
      <c r="AP190" s="13">
        <f t="shared" si="357"/>
        <v>25</v>
      </c>
      <c r="AQ190" s="217">
        <v>0.4236111111111111</v>
      </c>
      <c r="AR190" s="12">
        <f t="shared" si="358"/>
        <v>0</v>
      </c>
      <c r="AS190" s="90">
        <f t="shared" si="359"/>
        <v>0</v>
      </c>
      <c r="AT190" s="13">
        <f t="shared" si="360"/>
        <v>0</v>
      </c>
      <c r="AU190" s="217">
        <v>0.4284722222222222</v>
      </c>
      <c r="AV190" s="12">
        <f t="shared" si="361"/>
        <v>4.8611111111110938E-3</v>
      </c>
      <c r="AW190" s="13">
        <f t="shared" si="362"/>
        <v>0</v>
      </c>
      <c r="AX190" s="13">
        <f t="shared" si="363"/>
        <v>7</v>
      </c>
      <c r="AY190" s="217">
        <v>0.70833333333333337</v>
      </c>
      <c r="AZ190" s="12">
        <f t="shared" si="364"/>
        <v>0.27986111111111117</v>
      </c>
      <c r="BA190" s="90">
        <f t="shared" si="365"/>
        <v>6</v>
      </c>
      <c r="BB190" s="90">
        <f t="shared" si="366"/>
        <v>43</v>
      </c>
      <c r="BC190" s="217">
        <v>0.70833333333333337</v>
      </c>
      <c r="BD190" s="217">
        <v>0.70833333333333337</v>
      </c>
      <c r="BE190" s="12">
        <f t="shared" si="367"/>
        <v>0</v>
      </c>
      <c r="BF190" s="13">
        <f t="shared" si="368"/>
        <v>0</v>
      </c>
      <c r="BG190" s="13">
        <f t="shared" si="369"/>
        <v>0</v>
      </c>
      <c r="BH190" s="217">
        <v>0.70833333333333337</v>
      </c>
      <c r="BI190" s="217">
        <v>0.70833333333333337</v>
      </c>
      <c r="BJ190" s="220"/>
      <c r="BK190" s="69">
        <f t="shared" si="421"/>
        <v>0</v>
      </c>
      <c r="BL190" s="13">
        <f t="shared" si="418"/>
        <v>0</v>
      </c>
      <c r="BM190" s="13">
        <f t="shared" si="419"/>
        <v>0</v>
      </c>
      <c r="BN190" s="217">
        <v>0.71527777777777779</v>
      </c>
      <c r="BO190" s="12">
        <f t="shared" si="370"/>
        <v>6.9444444444444198E-3</v>
      </c>
      <c r="BP190" s="90">
        <f t="shared" si="371"/>
        <v>0</v>
      </c>
      <c r="BQ190" s="90">
        <f t="shared" si="372"/>
        <v>10</v>
      </c>
      <c r="BR190" s="217">
        <v>0.71875</v>
      </c>
      <c r="BS190" s="12">
        <f t="shared" si="373"/>
        <v>3.4722222222222099E-3</v>
      </c>
      <c r="BT190" s="90">
        <f t="shared" si="374"/>
        <v>0</v>
      </c>
      <c r="BU190" s="90">
        <f t="shared" si="375"/>
        <v>5</v>
      </c>
      <c r="BV190" s="217">
        <v>0.71875</v>
      </c>
      <c r="BW190" s="217">
        <v>0.72569444444444453</v>
      </c>
      <c r="BX190" s="12">
        <f t="shared" si="376"/>
        <v>6.9444444444445308E-3</v>
      </c>
      <c r="BY190" s="13">
        <f t="shared" si="377"/>
        <v>0</v>
      </c>
      <c r="BZ190" s="13">
        <f t="shared" si="378"/>
        <v>10</v>
      </c>
      <c r="CA190" s="12">
        <f t="shared" si="379"/>
        <v>0.56944444444444453</v>
      </c>
      <c r="CB190" s="13">
        <f t="shared" si="380"/>
        <v>13</v>
      </c>
      <c r="CC190" s="13">
        <f t="shared" si="381"/>
        <v>40</v>
      </c>
      <c r="CD190" s="12">
        <f t="shared" si="420"/>
        <v>8.6805555555555525E-2</v>
      </c>
      <c r="CE190" s="13">
        <f t="shared" si="382"/>
        <v>2</v>
      </c>
      <c r="CF190" s="13">
        <f t="shared" si="383"/>
        <v>5</v>
      </c>
      <c r="CG190" s="12">
        <f t="shared" si="408"/>
        <v>0.18402777777777776</v>
      </c>
      <c r="CH190" s="13">
        <f t="shared" si="384"/>
        <v>4</v>
      </c>
      <c r="CI190" s="13">
        <f t="shared" si="385"/>
        <v>25</v>
      </c>
      <c r="CJ190" s="12">
        <f t="shared" si="409"/>
        <v>0.27986111111111117</v>
      </c>
      <c r="CK190" s="13">
        <f t="shared" si="386"/>
        <v>6</v>
      </c>
      <c r="CL190" s="13">
        <f t="shared" si="387"/>
        <v>43</v>
      </c>
      <c r="CM190" s="13"/>
      <c r="CN190" s="70">
        <f t="shared" si="422"/>
        <v>0</v>
      </c>
      <c r="CO190" s="13">
        <f t="shared" si="423"/>
        <v>0</v>
      </c>
      <c r="CP190" s="12">
        <f t="shared" si="388"/>
        <v>0.27986111111111117</v>
      </c>
      <c r="CQ190" s="13">
        <f t="shared" si="389"/>
        <v>6</v>
      </c>
      <c r="CR190" s="13">
        <f t="shared" si="390"/>
        <v>43</v>
      </c>
      <c r="CS190" s="217"/>
      <c r="CT190" s="13">
        <f t="shared" si="391"/>
        <v>0</v>
      </c>
      <c r="CU190" s="13">
        <f t="shared" si="392"/>
        <v>0</v>
      </c>
      <c r="CV190" s="217"/>
      <c r="CW190" s="13">
        <f t="shared" si="393"/>
        <v>0</v>
      </c>
      <c r="CX190" s="13">
        <f t="shared" si="394"/>
        <v>0</v>
      </c>
      <c r="CY190" s="217"/>
      <c r="CZ190" s="13">
        <f t="shared" si="395"/>
        <v>0</v>
      </c>
      <c r="DA190" s="13">
        <f t="shared" si="396"/>
        <v>0</v>
      </c>
      <c r="DB190" s="217"/>
      <c r="DC190" s="13">
        <f t="shared" si="397"/>
        <v>0</v>
      </c>
      <c r="DD190" s="13">
        <f t="shared" si="398"/>
        <v>0</v>
      </c>
      <c r="DE190" s="217"/>
      <c r="DF190" s="13">
        <f t="shared" si="399"/>
        <v>0</v>
      </c>
      <c r="DG190" s="13">
        <f t="shared" si="400"/>
        <v>0</v>
      </c>
      <c r="DH190" s="217"/>
      <c r="DI190" s="13">
        <f t="shared" si="401"/>
        <v>0</v>
      </c>
      <c r="DJ190" s="13">
        <f t="shared" si="402"/>
        <v>0</v>
      </c>
      <c r="DK190" s="217"/>
      <c r="DL190" s="35">
        <f t="shared" si="403"/>
        <v>0</v>
      </c>
      <c r="DM190" s="61">
        <f t="shared" si="404"/>
        <v>0</v>
      </c>
      <c r="DN190" s="66">
        <f t="shared" si="413"/>
        <v>661318.98000000033</v>
      </c>
      <c r="DO190" s="74">
        <f t="shared" si="410"/>
        <v>10720</v>
      </c>
      <c r="DP190" s="66">
        <f t="shared" si="412"/>
        <v>61.566315789473691</v>
      </c>
      <c r="DQ190" s="63">
        <f t="shared" ref="DQ190:DQ253" si="424">DN190/DO190</f>
        <v>61.690203358208983</v>
      </c>
      <c r="DR190" s="66" t="e">
        <f t="shared" si="414"/>
        <v>#NUM!</v>
      </c>
      <c r="DS190" s="96" t="e">
        <f t="shared" si="415"/>
        <v>#NUM!</v>
      </c>
      <c r="DT190" s="66" t="e">
        <f t="shared" si="416"/>
        <v>#NUM!</v>
      </c>
      <c r="DU190" s="66" t="e">
        <f t="shared" si="417"/>
        <v>#NUM!</v>
      </c>
      <c r="DV190" s="421"/>
      <c r="DW190" s="421"/>
      <c r="DX190" s="421"/>
      <c r="DY190" s="421"/>
      <c r="DZ190" s="421"/>
      <c r="EA190" s="421"/>
      <c r="EB190" s="66">
        <f t="shared" si="407"/>
        <v>0</v>
      </c>
      <c r="EC190" s="12"/>
      <c r="ED190" s="12"/>
      <c r="EE190" s="12"/>
      <c r="EF190" s="12"/>
      <c r="EG190" s="12"/>
      <c r="EH190" s="12"/>
      <c r="EI190" s="12"/>
      <c r="EJ190" s="12"/>
      <c r="EK190" s="12"/>
      <c r="EL190" s="12"/>
      <c r="EM190" s="12"/>
      <c r="EN190" s="66"/>
      <c r="EO190" s="66"/>
      <c r="EP190" s="66"/>
      <c r="EQ190" s="66"/>
      <c r="ER190" s="66"/>
      <c r="ES190" s="66"/>
      <c r="ET190" s="66"/>
      <c r="EU190" s="66"/>
      <c r="EV190" s="66"/>
      <c r="EW190" s="66"/>
      <c r="EX190" s="66"/>
      <c r="EY190" s="66"/>
      <c r="EZ190" s="66"/>
      <c r="FA190" s="66"/>
      <c r="FB190" s="66"/>
      <c r="FC190" s="66"/>
      <c r="FD190" s="66"/>
      <c r="FE190" s="62"/>
      <c r="FF190" s="62"/>
      <c r="FG190" s="62"/>
      <c r="FH190" s="62"/>
      <c r="FI190" s="62"/>
    </row>
    <row r="191" spans="1:165" s="221" customFormat="1">
      <c r="A191" s="175">
        <v>190</v>
      </c>
      <c r="B191" s="212">
        <v>76</v>
      </c>
      <c r="C191" s="213">
        <v>40774</v>
      </c>
      <c r="D191" s="214">
        <f t="shared" si="339"/>
        <v>8</v>
      </c>
      <c r="E191" s="215" t="s">
        <v>171</v>
      </c>
      <c r="F191" s="212">
        <v>11</v>
      </c>
      <c r="G191" s="216" t="s">
        <v>325</v>
      </c>
      <c r="H191" s="216" t="s">
        <v>430</v>
      </c>
      <c r="I191" s="216" t="s">
        <v>385</v>
      </c>
      <c r="J191" s="217">
        <v>0.375</v>
      </c>
      <c r="K191" s="218">
        <v>3447.72</v>
      </c>
      <c r="L191" s="216" t="s">
        <v>34</v>
      </c>
      <c r="M191" s="212">
        <v>55</v>
      </c>
      <c r="N191" s="212">
        <v>4</v>
      </c>
      <c r="O191" s="216"/>
      <c r="P191" s="217">
        <v>0.375</v>
      </c>
      <c r="Q191" s="217">
        <v>0.375</v>
      </c>
      <c r="R191" s="12">
        <f t="shared" si="340"/>
        <v>0</v>
      </c>
      <c r="S191" s="13">
        <f t="shared" si="341"/>
        <v>0</v>
      </c>
      <c r="T191" s="13">
        <f t="shared" si="342"/>
        <v>0</v>
      </c>
      <c r="U191" s="217">
        <v>0.38541666666666669</v>
      </c>
      <c r="V191" s="12">
        <f t="shared" si="343"/>
        <v>1.0416666666666685E-2</v>
      </c>
      <c r="W191" s="13">
        <f t="shared" si="344"/>
        <v>0</v>
      </c>
      <c r="X191" s="13">
        <f t="shared" si="345"/>
        <v>15</v>
      </c>
      <c r="Y191" s="217">
        <v>0.38541666666666669</v>
      </c>
      <c r="Z191" s="12">
        <f t="shared" si="346"/>
        <v>0</v>
      </c>
      <c r="AA191" s="13">
        <f t="shared" si="347"/>
        <v>0</v>
      </c>
      <c r="AB191" s="13">
        <f t="shared" si="348"/>
        <v>0</v>
      </c>
      <c r="AC191" s="217">
        <v>0.58333333333333337</v>
      </c>
      <c r="AD191" s="12">
        <f t="shared" si="349"/>
        <v>0.19791666666666669</v>
      </c>
      <c r="AE191" s="13">
        <f t="shared" si="350"/>
        <v>4</v>
      </c>
      <c r="AF191" s="13">
        <f t="shared" si="351"/>
        <v>45</v>
      </c>
      <c r="AG191" s="217">
        <v>0.62847222222222221</v>
      </c>
      <c r="AH191" s="217">
        <v>0.68055555555555547</v>
      </c>
      <c r="AI191" s="12">
        <f t="shared" si="352"/>
        <v>5.2083333333333259E-2</v>
      </c>
      <c r="AJ191" s="90">
        <f t="shared" si="353"/>
        <v>1</v>
      </c>
      <c r="AK191" s="90">
        <f t="shared" si="354"/>
        <v>15</v>
      </c>
      <c r="AL191" s="217">
        <v>0.62847222222222221</v>
      </c>
      <c r="AM191" s="217">
        <v>0.68055555555555547</v>
      </c>
      <c r="AN191" s="12">
        <f t="shared" si="355"/>
        <v>5.2083333333333259E-2</v>
      </c>
      <c r="AO191" s="13">
        <f t="shared" si="356"/>
        <v>1</v>
      </c>
      <c r="AP191" s="13">
        <f t="shared" si="357"/>
        <v>15</v>
      </c>
      <c r="AQ191" s="217">
        <v>0.72569444444444453</v>
      </c>
      <c r="AR191" s="12">
        <f t="shared" si="358"/>
        <v>4.5138888888889062E-2</v>
      </c>
      <c r="AS191" s="90">
        <f t="shared" si="359"/>
        <v>1</v>
      </c>
      <c r="AT191" s="13">
        <f t="shared" si="360"/>
        <v>5</v>
      </c>
      <c r="AU191" s="217">
        <v>0.75347222222222221</v>
      </c>
      <c r="AV191" s="12">
        <f t="shared" si="361"/>
        <v>2.7777777777777679E-2</v>
      </c>
      <c r="AW191" s="13">
        <f t="shared" si="362"/>
        <v>0</v>
      </c>
      <c r="AX191" s="13">
        <f t="shared" si="363"/>
        <v>40</v>
      </c>
      <c r="AY191" s="217">
        <v>0.81874999999999998</v>
      </c>
      <c r="AZ191" s="12">
        <f t="shared" si="364"/>
        <v>6.5277777777777768E-2</v>
      </c>
      <c r="BA191" s="90">
        <f t="shared" si="365"/>
        <v>1</v>
      </c>
      <c r="BB191" s="90">
        <f t="shared" si="366"/>
        <v>34</v>
      </c>
      <c r="BC191" s="217">
        <v>0.81874999999999998</v>
      </c>
      <c r="BD191" s="217">
        <v>0.81874999999999998</v>
      </c>
      <c r="BE191" s="12">
        <f t="shared" si="367"/>
        <v>0</v>
      </c>
      <c r="BF191" s="13">
        <f t="shared" si="368"/>
        <v>0</v>
      </c>
      <c r="BG191" s="13">
        <f t="shared" si="369"/>
        <v>0</v>
      </c>
      <c r="BH191" s="217">
        <v>0.81874999999999998</v>
      </c>
      <c r="BI191" s="217">
        <v>0.81874999999999998</v>
      </c>
      <c r="BJ191" s="220"/>
      <c r="BK191" s="69">
        <f t="shared" si="421"/>
        <v>0</v>
      </c>
      <c r="BL191" s="13">
        <f t="shared" si="418"/>
        <v>0</v>
      </c>
      <c r="BM191" s="13">
        <f t="shared" si="419"/>
        <v>0</v>
      </c>
      <c r="BN191" s="217">
        <v>0.82291666666666663</v>
      </c>
      <c r="BO191" s="12">
        <f t="shared" si="370"/>
        <v>4.1666666666666519E-3</v>
      </c>
      <c r="BP191" s="90">
        <f t="shared" si="371"/>
        <v>0</v>
      </c>
      <c r="BQ191" s="90">
        <f t="shared" si="372"/>
        <v>6</v>
      </c>
      <c r="BR191" s="217">
        <v>0.82986111111111116</v>
      </c>
      <c r="BS191" s="12">
        <f t="shared" si="373"/>
        <v>6.9444444444445308E-3</v>
      </c>
      <c r="BT191" s="90">
        <f t="shared" si="374"/>
        <v>0</v>
      </c>
      <c r="BU191" s="90">
        <f t="shared" si="375"/>
        <v>10</v>
      </c>
      <c r="BV191" s="217">
        <v>0.82986111111111116</v>
      </c>
      <c r="BW191" s="217">
        <v>0.84027777777777779</v>
      </c>
      <c r="BX191" s="12">
        <f t="shared" si="376"/>
        <v>1.041666666666663E-2</v>
      </c>
      <c r="BY191" s="13">
        <f t="shared" si="377"/>
        <v>0</v>
      </c>
      <c r="BZ191" s="13">
        <f t="shared" si="378"/>
        <v>15</v>
      </c>
      <c r="CA191" s="12">
        <f t="shared" si="379"/>
        <v>0.46527777777777779</v>
      </c>
      <c r="CB191" s="13">
        <f t="shared" si="380"/>
        <v>11</v>
      </c>
      <c r="CC191" s="13">
        <f t="shared" si="381"/>
        <v>10</v>
      </c>
      <c r="CD191" s="12">
        <f t="shared" si="420"/>
        <v>0.25416666666666693</v>
      </c>
      <c r="CE191" s="13">
        <f t="shared" si="382"/>
        <v>6</v>
      </c>
      <c r="CF191" s="13">
        <f t="shared" si="383"/>
        <v>6</v>
      </c>
      <c r="CG191" s="12">
        <f t="shared" si="408"/>
        <v>5.2083333333333259E-2</v>
      </c>
      <c r="CH191" s="13">
        <f t="shared" si="384"/>
        <v>1</v>
      </c>
      <c r="CI191" s="13">
        <f t="shared" si="385"/>
        <v>15</v>
      </c>
      <c r="CJ191" s="12">
        <f t="shared" si="409"/>
        <v>6.5277777777777768E-2</v>
      </c>
      <c r="CK191" s="13">
        <f t="shared" si="386"/>
        <v>1</v>
      </c>
      <c r="CL191" s="13">
        <f t="shared" si="387"/>
        <v>34</v>
      </c>
      <c r="CM191" s="13"/>
      <c r="CN191" s="70">
        <f t="shared" si="422"/>
        <v>0</v>
      </c>
      <c r="CO191" s="13">
        <f t="shared" si="423"/>
        <v>0</v>
      </c>
      <c r="CP191" s="12">
        <f t="shared" si="388"/>
        <v>6.5277777777777768E-2</v>
      </c>
      <c r="CQ191" s="13">
        <f t="shared" si="389"/>
        <v>1</v>
      </c>
      <c r="CR191" s="13">
        <f t="shared" si="390"/>
        <v>34</v>
      </c>
      <c r="CS191" s="217"/>
      <c r="CT191" s="13">
        <f t="shared" si="391"/>
        <v>0</v>
      </c>
      <c r="CU191" s="13">
        <f t="shared" si="392"/>
        <v>0</v>
      </c>
      <c r="CV191" s="217"/>
      <c r="CW191" s="13">
        <f t="shared" si="393"/>
        <v>0</v>
      </c>
      <c r="CX191" s="13">
        <f t="shared" si="394"/>
        <v>0</v>
      </c>
      <c r="CY191" s="217"/>
      <c r="CZ191" s="13">
        <f t="shared" si="395"/>
        <v>0</v>
      </c>
      <c r="DA191" s="13">
        <f t="shared" si="396"/>
        <v>0</v>
      </c>
      <c r="DB191" s="217"/>
      <c r="DC191" s="13">
        <f t="shared" si="397"/>
        <v>0</v>
      </c>
      <c r="DD191" s="13">
        <f t="shared" si="398"/>
        <v>0</v>
      </c>
      <c r="DE191" s="217"/>
      <c r="DF191" s="13">
        <f t="shared" si="399"/>
        <v>0</v>
      </c>
      <c r="DG191" s="13">
        <f t="shared" si="400"/>
        <v>0</v>
      </c>
      <c r="DH191" s="217"/>
      <c r="DI191" s="13">
        <f t="shared" si="401"/>
        <v>0</v>
      </c>
      <c r="DJ191" s="13">
        <f t="shared" si="402"/>
        <v>0</v>
      </c>
      <c r="DK191" s="217"/>
      <c r="DL191" s="35">
        <f t="shared" si="403"/>
        <v>0</v>
      </c>
      <c r="DM191" s="61">
        <f t="shared" si="404"/>
        <v>0</v>
      </c>
      <c r="DN191" s="66">
        <f t="shared" si="413"/>
        <v>664766.7000000003</v>
      </c>
      <c r="DO191" s="74">
        <f t="shared" si="410"/>
        <v>10779</v>
      </c>
      <c r="DP191" s="66">
        <f t="shared" si="412"/>
        <v>62.685818181818178</v>
      </c>
      <c r="DQ191" s="63">
        <f t="shared" si="424"/>
        <v>61.672390759810774</v>
      </c>
      <c r="DR191" s="66" t="e">
        <f t="shared" si="414"/>
        <v>#NUM!</v>
      </c>
      <c r="DS191" s="96" t="e">
        <f t="shared" si="415"/>
        <v>#NUM!</v>
      </c>
      <c r="DT191" s="66" t="e">
        <f t="shared" si="416"/>
        <v>#NUM!</v>
      </c>
      <c r="DU191" s="66" t="e">
        <f t="shared" si="417"/>
        <v>#NUM!</v>
      </c>
      <c r="DV191" s="421"/>
      <c r="DW191" s="421"/>
      <c r="DX191" s="421"/>
      <c r="DY191" s="421"/>
      <c r="DZ191" s="421"/>
      <c r="EA191" s="421"/>
      <c r="EB191" s="66">
        <f t="shared" si="407"/>
        <v>0</v>
      </c>
      <c r="EC191" s="12"/>
      <c r="ED191" s="12"/>
      <c r="EE191" s="12"/>
      <c r="EF191" s="12"/>
      <c r="EG191" s="12"/>
      <c r="EH191" s="12"/>
      <c r="EI191" s="12"/>
      <c r="EJ191" s="12"/>
      <c r="EK191" s="12"/>
      <c r="EL191" s="12"/>
      <c r="EM191" s="12"/>
      <c r="EN191" s="66"/>
      <c r="EO191" s="66"/>
      <c r="EP191" s="66"/>
      <c r="EQ191" s="66"/>
      <c r="ER191" s="66"/>
      <c r="ES191" s="66"/>
      <c r="ET191" s="66"/>
      <c r="EU191" s="66"/>
      <c r="EV191" s="66"/>
      <c r="EW191" s="66"/>
      <c r="EX191" s="66"/>
      <c r="EY191" s="66"/>
      <c r="EZ191" s="66"/>
      <c r="FA191" s="66"/>
      <c r="FB191" s="66"/>
      <c r="FC191" s="66"/>
      <c r="FD191" s="66"/>
      <c r="FE191" s="62"/>
      <c r="FF191" s="62"/>
      <c r="FG191" s="62"/>
      <c r="FH191" s="62"/>
      <c r="FI191" s="62"/>
    </row>
    <row r="192" spans="1:165" s="221" customFormat="1">
      <c r="A192" s="199">
        <v>191</v>
      </c>
      <c r="B192" s="212">
        <v>77</v>
      </c>
      <c r="C192" s="213">
        <v>40774</v>
      </c>
      <c r="D192" s="214">
        <f t="shared" si="339"/>
        <v>8</v>
      </c>
      <c r="E192" s="215" t="s">
        <v>454</v>
      </c>
      <c r="F192" s="212">
        <v>3</v>
      </c>
      <c r="G192" s="216" t="s">
        <v>455</v>
      </c>
      <c r="H192" s="216" t="s">
        <v>394</v>
      </c>
      <c r="I192" s="216" t="s">
        <v>427</v>
      </c>
      <c r="J192" s="217">
        <v>0.51041666666666663</v>
      </c>
      <c r="K192" s="218">
        <v>3713.5</v>
      </c>
      <c r="L192" s="216" t="s">
        <v>34</v>
      </c>
      <c r="M192" s="212">
        <v>59</v>
      </c>
      <c r="N192" s="212">
        <v>0</v>
      </c>
      <c r="O192" s="216"/>
      <c r="P192" s="217">
        <v>0.51041666666666663</v>
      </c>
      <c r="Q192" s="217">
        <v>0.51041666666666663</v>
      </c>
      <c r="R192" s="12">
        <f t="shared" si="340"/>
        <v>0</v>
      </c>
      <c r="S192" s="13">
        <f t="shared" si="341"/>
        <v>0</v>
      </c>
      <c r="T192" s="13">
        <f t="shared" si="342"/>
        <v>0</v>
      </c>
      <c r="U192" s="217">
        <v>0.52083333333333337</v>
      </c>
      <c r="V192" s="12">
        <f t="shared" si="343"/>
        <v>1.0416666666666741E-2</v>
      </c>
      <c r="W192" s="13">
        <f t="shared" si="344"/>
        <v>0</v>
      </c>
      <c r="X192" s="13">
        <f t="shared" si="345"/>
        <v>15</v>
      </c>
      <c r="Y192" s="217">
        <v>0.52083333333333337</v>
      </c>
      <c r="Z192" s="12">
        <f t="shared" si="346"/>
        <v>0</v>
      </c>
      <c r="AA192" s="13">
        <f t="shared" si="347"/>
        <v>0</v>
      </c>
      <c r="AB192" s="13">
        <f t="shared" si="348"/>
        <v>0</v>
      </c>
      <c r="AC192" s="217">
        <v>0.71180555555555547</v>
      </c>
      <c r="AD192" s="12">
        <f t="shared" si="349"/>
        <v>0.1909722222222221</v>
      </c>
      <c r="AE192" s="13">
        <f t="shared" si="350"/>
        <v>4</v>
      </c>
      <c r="AF192" s="13">
        <f t="shared" si="351"/>
        <v>35</v>
      </c>
      <c r="AG192" s="217">
        <v>0.71875</v>
      </c>
      <c r="AH192" s="217">
        <v>0.87847222222222221</v>
      </c>
      <c r="AI192" s="12">
        <f t="shared" si="352"/>
        <v>0.15972222222222221</v>
      </c>
      <c r="AJ192" s="90">
        <f t="shared" si="353"/>
        <v>3</v>
      </c>
      <c r="AK192" s="90">
        <f t="shared" si="354"/>
        <v>50</v>
      </c>
      <c r="AL192" s="217">
        <v>0.71875</v>
      </c>
      <c r="AM192" s="217">
        <v>0.87847222222222221</v>
      </c>
      <c r="AN192" s="12">
        <f t="shared" si="355"/>
        <v>0.15972222222222221</v>
      </c>
      <c r="AO192" s="13">
        <f t="shared" si="356"/>
        <v>3</v>
      </c>
      <c r="AP192" s="13">
        <f t="shared" si="357"/>
        <v>50</v>
      </c>
      <c r="AQ192" s="217">
        <v>0.88194444444444453</v>
      </c>
      <c r="AR192" s="12">
        <f t="shared" si="358"/>
        <v>3.4722222222223209E-3</v>
      </c>
      <c r="AS192" s="90">
        <f t="shared" si="359"/>
        <v>0</v>
      </c>
      <c r="AT192" s="13">
        <f t="shared" si="360"/>
        <v>5</v>
      </c>
      <c r="AU192" s="217">
        <v>0.8847222222222223</v>
      </c>
      <c r="AV192" s="12">
        <f t="shared" si="361"/>
        <v>2.7777777777777679E-3</v>
      </c>
      <c r="AW192" s="13">
        <f t="shared" si="362"/>
        <v>0</v>
      </c>
      <c r="AX192" s="13">
        <f t="shared" si="363"/>
        <v>4</v>
      </c>
      <c r="AY192" s="217">
        <v>1.0347222222222221</v>
      </c>
      <c r="AZ192" s="12">
        <f t="shared" si="364"/>
        <v>0.1499999999999998</v>
      </c>
      <c r="BA192" s="90">
        <f t="shared" si="365"/>
        <v>3</v>
      </c>
      <c r="BB192" s="90">
        <f t="shared" si="366"/>
        <v>36</v>
      </c>
      <c r="BC192" s="217">
        <v>1.0347222222222221</v>
      </c>
      <c r="BD192" s="217">
        <v>1.0347222222222221</v>
      </c>
      <c r="BE192" s="12">
        <f t="shared" si="367"/>
        <v>0</v>
      </c>
      <c r="BF192" s="13">
        <f t="shared" si="368"/>
        <v>0</v>
      </c>
      <c r="BG192" s="13">
        <f t="shared" si="369"/>
        <v>0</v>
      </c>
      <c r="BH192" s="217">
        <v>1.0347222222222221</v>
      </c>
      <c r="BI192" s="217">
        <v>1.0347222222222221</v>
      </c>
      <c r="BJ192" s="220"/>
      <c r="BK192" s="69">
        <f t="shared" si="421"/>
        <v>0</v>
      </c>
      <c r="BL192" s="13">
        <f t="shared" si="418"/>
        <v>0</v>
      </c>
      <c r="BM192" s="13">
        <f t="shared" si="419"/>
        <v>0</v>
      </c>
      <c r="BN192" s="217">
        <v>1.0402777777777776</v>
      </c>
      <c r="BO192" s="12">
        <f t="shared" si="370"/>
        <v>5.5555555555555358E-3</v>
      </c>
      <c r="BP192" s="90">
        <f t="shared" si="371"/>
        <v>0</v>
      </c>
      <c r="BQ192" s="90">
        <f t="shared" si="372"/>
        <v>8</v>
      </c>
      <c r="BR192" s="217">
        <v>1.0486111111111112</v>
      </c>
      <c r="BS192" s="12">
        <f t="shared" si="373"/>
        <v>8.3333333333335258E-3</v>
      </c>
      <c r="BT192" s="90">
        <f t="shared" si="374"/>
        <v>0</v>
      </c>
      <c r="BU192" s="90">
        <f t="shared" si="375"/>
        <v>12</v>
      </c>
      <c r="BV192" s="217">
        <v>1.0486111111111112</v>
      </c>
      <c r="BW192" s="217">
        <v>1.0555555555555556</v>
      </c>
      <c r="BX192" s="12">
        <f t="shared" si="376"/>
        <v>6.9444444444444198E-3</v>
      </c>
      <c r="BY192" s="13">
        <f t="shared" si="377"/>
        <v>0</v>
      </c>
      <c r="BZ192" s="13">
        <f t="shared" si="378"/>
        <v>10</v>
      </c>
      <c r="CA192" s="12">
        <f t="shared" si="379"/>
        <v>0.54513888888888895</v>
      </c>
      <c r="CB192" s="13">
        <f t="shared" si="380"/>
        <v>13</v>
      </c>
      <c r="CC192" s="13">
        <f t="shared" si="381"/>
        <v>5</v>
      </c>
      <c r="CD192" s="12">
        <f t="shared" si="420"/>
        <v>0.20833333333333348</v>
      </c>
      <c r="CE192" s="13">
        <f t="shared" si="382"/>
        <v>5</v>
      </c>
      <c r="CF192" s="13">
        <f t="shared" si="383"/>
        <v>0</v>
      </c>
      <c r="CG192" s="12">
        <f t="shared" si="408"/>
        <v>0.15972222222222221</v>
      </c>
      <c r="CH192" s="13">
        <f t="shared" si="384"/>
        <v>3</v>
      </c>
      <c r="CI192" s="13">
        <f t="shared" si="385"/>
        <v>50</v>
      </c>
      <c r="CJ192" s="12">
        <f t="shared" si="409"/>
        <v>0.1499999999999998</v>
      </c>
      <c r="CK192" s="13">
        <f t="shared" si="386"/>
        <v>3</v>
      </c>
      <c r="CL192" s="13">
        <f t="shared" si="387"/>
        <v>36</v>
      </c>
      <c r="CM192" s="13"/>
      <c r="CN192" s="70">
        <f t="shared" si="422"/>
        <v>0</v>
      </c>
      <c r="CO192" s="13">
        <f t="shared" si="423"/>
        <v>0</v>
      </c>
      <c r="CP192" s="12">
        <f t="shared" si="388"/>
        <v>0.1499999999999998</v>
      </c>
      <c r="CQ192" s="13">
        <f t="shared" si="389"/>
        <v>3</v>
      </c>
      <c r="CR192" s="13">
        <f t="shared" si="390"/>
        <v>36</v>
      </c>
      <c r="CS192" s="217"/>
      <c r="CT192" s="13">
        <f t="shared" si="391"/>
        <v>0</v>
      </c>
      <c r="CU192" s="13">
        <f t="shared" si="392"/>
        <v>0</v>
      </c>
      <c r="CV192" s="217"/>
      <c r="CW192" s="13">
        <f t="shared" si="393"/>
        <v>0</v>
      </c>
      <c r="CX192" s="13">
        <f t="shared" si="394"/>
        <v>0</v>
      </c>
      <c r="CY192" s="217"/>
      <c r="CZ192" s="13">
        <f t="shared" si="395"/>
        <v>0</v>
      </c>
      <c r="DA192" s="13">
        <f t="shared" si="396"/>
        <v>0</v>
      </c>
      <c r="DB192" s="217"/>
      <c r="DC192" s="13">
        <f t="shared" si="397"/>
        <v>0</v>
      </c>
      <c r="DD192" s="13">
        <f t="shared" si="398"/>
        <v>0</v>
      </c>
      <c r="DE192" s="217"/>
      <c r="DF192" s="13">
        <f t="shared" si="399"/>
        <v>0</v>
      </c>
      <c r="DG192" s="13">
        <f t="shared" si="400"/>
        <v>0</v>
      </c>
      <c r="DH192" s="217"/>
      <c r="DI192" s="13">
        <f t="shared" si="401"/>
        <v>0</v>
      </c>
      <c r="DJ192" s="13">
        <f t="shared" si="402"/>
        <v>0</v>
      </c>
      <c r="DK192" s="217"/>
      <c r="DL192" s="35">
        <f t="shared" si="403"/>
        <v>0</v>
      </c>
      <c r="DM192" s="61">
        <f t="shared" si="404"/>
        <v>0</v>
      </c>
      <c r="DN192" s="66">
        <f t="shared" si="413"/>
        <v>668480.2000000003</v>
      </c>
      <c r="DO192" s="74">
        <f t="shared" si="410"/>
        <v>10835</v>
      </c>
      <c r="DP192" s="66">
        <f t="shared" si="412"/>
        <v>62.940677966101696</v>
      </c>
      <c r="DQ192" s="63">
        <f t="shared" si="424"/>
        <v>61.696372865712995</v>
      </c>
      <c r="DR192" s="66" t="e">
        <f t="shared" si="414"/>
        <v>#NUM!</v>
      </c>
      <c r="DS192" s="96" t="e">
        <f t="shared" si="415"/>
        <v>#NUM!</v>
      </c>
      <c r="DT192" s="66" t="e">
        <f t="shared" si="416"/>
        <v>#NUM!</v>
      </c>
      <c r="DU192" s="66" t="e">
        <f t="shared" si="417"/>
        <v>#NUM!</v>
      </c>
      <c r="DV192" s="421"/>
      <c r="DW192" s="421"/>
      <c r="DX192" s="421"/>
      <c r="DY192" s="421"/>
      <c r="DZ192" s="421"/>
      <c r="EA192" s="421"/>
      <c r="EB192" s="66">
        <f t="shared" si="407"/>
        <v>0</v>
      </c>
      <c r="EC192" s="12"/>
      <c r="ED192" s="12"/>
      <c r="EE192" s="12"/>
      <c r="EF192" s="12"/>
      <c r="EG192" s="12"/>
      <c r="EH192" s="12"/>
      <c r="EI192" s="12"/>
      <c r="EJ192" s="12"/>
      <c r="EK192" s="12"/>
      <c r="EL192" s="12"/>
      <c r="EM192" s="12"/>
      <c r="EN192" s="66"/>
      <c r="EO192" s="66"/>
      <c r="EP192" s="66"/>
      <c r="EQ192" s="66"/>
      <c r="ER192" s="66"/>
      <c r="ES192" s="66"/>
      <c r="ET192" s="66"/>
      <c r="EU192" s="66"/>
      <c r="EV192" s="66"/>
      <c r="EW192" s="66"/>
      <c r="EX192" s="66"/>
      <c r="EY192" s="66"/>
      <c r="EZ192" s="66"/>
      <c r="FA192" s="66"/>
      <c r="FB192" s="66"/>
      <c r="FC192" s="66"/>
      <c r="FD192" s="66"/>
      <c r="FE192" s="62"/>
      <c r="FF192" s="62"/>
      <c r="FG192" s="62"/>
      <c r="FH192" s="62"/>
      <c r="FI192" s="62"/>
    </row>
    <row r="193" spans="1:165" s="221" customFormat="1">
      <c r="A193" s="175">
        <v>192</v>
      </c>
      <c r="B193" s="212">
        <v>78</v>
      </c>
      <c r="C193" s="213">
        <v>40774</v>
      </c>
      <c r="D193" s="214">
        <f t="shared" si="339"/>
        <v>8</v>
      </c>
      <c r="E193" s="215" t="s">
        <v>466</v>
      </c>
      <c r="F193" s="212">
        <v>1</v>
      </c>
      <c r="G193" s="216" t="s">
        <v>467</v>
      </c>
      <c r="H193" s="216" t="s">
        <v>394</v>
      </c>
      <c r="I193" s="216" t="s">
        <v>427</v>
      </c>
      <c r="J193" s="217">
        <v>0.92708333333333337</v>
      </c>
      <c r="K193" s="218">
        <v>3437.46</v>
      </c>
      <c r="L193" s="216" t="s">
        <v>34</v>
      </c>
      <c r="M193" s="212">
        <v>56</v>
      </c>
      <c r="N193" s="212">
        <v>3</v>
      </c>
      <c r="O193" s="216"/>
      <c r="P193" s="217">
        <v>0.92708333333333337</v>
      </c>
      <c r="Q193" s="217">
        <v>0.92708333333333337</v>
      </c>
      <c r="R193" s="12">
        <f t="shared" si="340"/>
        <v>0</v>
      </c>
      <c r="S193" s="13">
        <f t="shared" si="341"/>
        <v>0</v>
      </c>
      <c r="T193" s="13">
        <f t="shared" si="342"/>
        <v>0</v>
      </c>
      <c r="U193" s="217">
        <v>0.9375</v>
      </c>
      <c r="V193" s="12">
        <f t="shared" si="343"/>
        <v>1.041666666666663E-2</v>
      </c>
      <c r="W193" s="13">
        <f t="shared" si="344"/>
        <v>0</v>
      </c>
      <c r="X193" s="13">
        <f t="shared" si="345"/>
        <v>15</v>
      </c>
      <c r="Y193" s="217">
        <v>0.9375</v>
      </c>
      <c r="Z193" s="12">
        <f t="shared" si="346"/>
        <v>0</v>
      </c>
      <c r="AA193" s="13">
        <f t="shared" si="347"/>
        <v>0</v>
      </c>
      <c r="AB193" s="13">
        <f t="shared" si="348"/>
        <v>0</v>
      </c>
      <c r="AC193" s="217">
        <v>0.9375</v>
      </c>
      <c r="AD193" s="12">
        <f t="shared" si="349"/>
        <v>0</v>
      </c>
      <c r="AE193" s="13">
        <f t="shared" si="350"/>
        <v>0</v>
      </c>
      <c r="AF193" s="13">
        <f t="shared" si="351"/>
        <v>0</v>
      </c>
      <c r="AG193" s="217">
        <v>0.9375</v>
      </c>
      <c r="AH193" s="217">
        <v>1.0381944444444444</v>
      </c>
      <c r="AI193" s="12">
        <f t="shared" si="352"/>
        <v>0.10069444444444442</v>
      </c>
      <c r="AJ193" s="90">
        <f t="shared" si="353"/>
        <v>2</v>
      </c>
      <c r="AK193" s="90">
        <f t="shared" si="354"/>
        <v>25</v>
      </c>
      <c r="AL193" s="217">
        <v>0.9375</v>
      </c>
      <c r="AM193" s="217">
        <v>1.0381944444444444</v>
      </c>
      <c r="AN193" s="12">
        <f t="shared" si="355"/>
        <v>0.10069444444444442</v>
      </c>
      <c r="AO193" s="13">
        <f t="shared" si="356"/>
        <v>2</v>
      </c>
      <c r="AP193" s="13">
        <f t="shared" si="357"/>
        <v>25</v>
      </c>
      <c r="AQ193" s="217">
        <v>1.0444444444444445</v>
      </c>
      <c r="AR193" s="12">
        <f t="shared" si="358"/>
        <v>6.2500000000000888E-3</v>
      </c>
      <c r="AS193" s="90">
        <f t="shared" si="359"/>
        <v>0</v>
      </c>
      <c r="AT193" s="13">
        <f t="shared" si="360"/>
        <v>9</v>
      </c>
      <c r="AU193" s="217">
        <v>1.1152777777777778</v>
      </c>
      <c r="AV193" s="12">
        <f t="shared" si="361"/>
        <v>7.0833333333333304E-2</v>
      </c>
      <c r="AW193" s="13">
        <f t="shared" si="362"/>
        <v>1</v>
      </c>
      <c r="AX193" s="13">
        <f t="shared" si="363"/>
        <v>42</v>
      </c>
      <c r="AY193" s="217">
        <v>1.2361111111111112</v>
      </c>
      <c r="AZ193" s="12">
        <f t="shared" si="364"/>
        <v>0.12083333333333335</v>
      </c>
      <c r="BA193" s="90">
        <f t="shared" si="365"/>
        <v>2</v>
      </c>
      <c r="BB193" s="90">
        <f t="shared" si="366"/>
        <v>54</v>
      </c>
      <c r="BC193" s="217">
        <v>1.2361111111111112</v>
      </c>
      <c r="BD193" s="217">
        <v>1.2361111111111112</v>
      </c>
      <c r="BE193" s="12">
        <f t="shared" si="367"/>
        <v>0</v>
      </c>
      <c r="BF193" s="13">
        <f t="shared" si="368"/>
        <v>0</v>
      </c>
      <c r="BG193" s="13">
        <f t="shared" si="369"/>
        <v>0</v>
      </c>
      <c r="BH193" s="217">
        <v>1.2361111111111112</v>
      </c>
      <c r="BI193" s="217">
        <v>1.2361111111111112</v>
      </c>
      <c r="BJ193" s="220"/>
      <c r="BK193" s="69">
        <f t="shared" si="421"/>
        <v>0</v>
      </c>
      <c r="BL193" s="13">
        <f t="shared" si="418"/>
        <v>0</v>
      </c>
      <c r="BM193" s="13">
        <f t="shared" si="419"/>
        <v>0</v>
      </c>
      <c r="BN193" s="217">
        <v>1.2569444444444444</v>
      </c>
      <c r="BO193" s="12">
        <f t="shared" si="370"/>
        <v>2.0833333333333259E-2</v>
      </c>
      <c r="BP193" s="90">
        <f t="shared" si="371"/>
        <v>0</v>
      </c>
      <c r="BQ193" s="90">
        <f t="shared" si="372"/>
        <v>30</v>
      </c>
      <c r="BR193" s="217">
        <v>1.2604166666666667</v>
      </c>
      <c r="BS193" s="12">
        <f t="shared" si="373"/>
        <v>3.4722222222223209E-3</v>
      </c>
      <c r="BT193" s="90">
        <f t="shared" si="374"/>
        <v>0</v>
      </c>
      <c r="BU193" s="90">
        <f t="shared" si="375"/>
        <v>5</v>
      </c>
      <c r="BV193" s="217">
        <v>1.2604166666666667</v>
      </c>
      <c r="BW193" s="217">
        <v>1.2604166666666667</v>
      </c>
      <c r="BX193" s="12">
        <f t="shared" si="376"/>
        <v>0</v>
      </c>
      <c r="BY193" s="13">
        <f t="shared" si="377"/>
        <v>0</v>
      </c>
      <c r="BZ193" s="13">
        <f t="shared" si="378"/>
        <v>0</v>
      </c>
      <c r="CA193" s="12">
        <f t="shared" si="379"/>
        <v>0.33333333333333337</v>
      </c>
      <c r="CB193" s="13">
        <f t="shared" si="380"/>
        <v>8</v>
      </c>
      <c r="CC193" s="13">
        <f t="shared" si="381"/>
        <v>0</v>
      </c>
      <c r="CD193" s="12">
        <f t="shared" si="420"/>
        <v>3.0555555555555669E-2</v>
      </c>
      <c r="CE193" s="13">
        <f t="shared" si="382"/>
        <v>0</v>
      </c>
      <c r="CF193" s="13">
        <f t="shared" si="383"/>
        <v>44</v>
      </c>
      <c r="CG193" s="12">
        <f t="shared" si="408"/>
        <v>0.10069444444444442</v>
      </c>
      <c r="CH193" s="13">
        <f t="shared" si="384"/>
        <v>2</v>
      </c>
      <c r="CI193" s="13">
        <f t="shared" si="385"/>
        <v>25</v>
      </c>
      <c r="CJ193" s="12">
        <f t="shared" si="409"/>
        <v>0.12083333333333335</v>
      </c>
      <c r="CK193" s="13">
        <f t="shared" si="386"/>
        <v>2</v>
      </c>
      <c r="CL193" s="13">
        <f t="shared" si="387"/>
        <v>54</v>
      </c>
      <c r="CM193" s="13"/>
      <c r="CN193" s="70">
        <f t="shared" si="422"/>
        <v>0</v>
      </c>
      <c r="CO193" s="13">
        <f t="shared" si="423"/>
        <v>0</v>
      </c>
      <c r="CP193" s="12">
        <f t="shared" si="388"/>
        <v>0.12083333333333335</v>
      </c>
      <c r="CQ193" s="13">
        <f t="shared" si="389"/>
        <v>2</v>
      </c>
      <c r="CR193" s="13">
        <f t="shared" si="390"/>
        <v>54</v>
      </c>
      <c r="CS193" s="217"/>
      <c r="CT193" s="13">
        <f t="shared" si="391"/>
        <v>0</v>
      </c>
      <c r="CU193" s="13">
        <f t="shared" si="392"/>
        <v>0</v>
      </c>
      <c r="CV193" s="217"/>
      <c r="CW193" s="13">
        <f t="shared" si="393"/>
        <v>0</v>
      </c>
      <c r="CX193" s="13">
        <f t="shared" si="394"/>
        <v>0</v>
      </c>
      <c r="CY193" s="217"/>
      <c r="CZ193" s="13">
        <f t="shared" si="395"/>
        <v>0</v>
      </c>
      <c r="DA193" s="13">
        <f t="shared" si="396"/>
        <v>0</v>
      </c>
      <c r="DB193" s="217"/>
      <c r="DC193" s="13">
        <f t="shared" si="397"/>
        <v>0</v>
      </c>
      <c r="DD193" s="13">
        <f t="shared" si="398"/>
        <v>0</v>
      </c>
      <c r="DE193" s="217"/>
      <c r="DF193" s="13">
        <f t="shared" si="399"/>
        <v>0</v>
      </c>
      <c r="DG193" s="13">
        <f t="shared" si="400"/>
        <v>0</v>
      </c>
      <c r="DH193" s="217"/>
      <c r="DI193" s="13">
        <f t="shared" si="401"/>
        <v>0</v>
      </c>
      <c r="DJ193" s="13">
        <f t="shared" si="402"/>
        <v>0</v>
      </c>
      <c r="DK193" s="217"/>
      <c r="DL193" s="35">
        <f t="shared" si="403"/>
        <v>0</v>
      </c>
      <c r="DM193" s="61">
        <f t="shared" si="404"/>
        <v>0</v>
      </c>
      <c r="DN193" s="66">
        <f t="shared" si="413"/>
        <v>671917.66000000027</v>
      </c>
      <c r="DO193" s="74">
        <f t="shared" si="410"/>
        <v>10894</v>
      </c>
      <c r="DP193" s="66">
        <f t="shared" si="412"/>
        <v>61.383214285714288</v>
      </c>
      <c r="DQ193" s="63">
        <f t="shared" si="424"/>
        <v>61.677773086102469</v>
      </c>
      <c r="DR193" s="66" t="e">
        <f t="shared" si="414"/>
        <v>#NUM!</v>
      </c>
      <c r="DS193" s="96" t="e">
        <f t="shared" si="415"/>
        <v>#NUM!</v>
      </c>
      <c r="DT193" s="66" t="e">
        <f t="shared" si="416"/>
        <v>#NUM!</v>
      </c>
      <c r="DU193" s="66" t="e">
        <f t="shared" si="417"/>
        <v>#NUM!</v>
      </c>
      <c r="DV193" s="421"/>
      <c r="DW193" s="421"/>
      <c r="DX193" s="421"/>
      <c r="DY193" s="421"/>
      <c r="DZ193" s="421"/>
      <c r="EA193" s="421"/>
      <c r="EB193" s="66">
        <f t="shared" si="407"/>
        <v>0</v>
      </c>
      <c r="EC193" s="12"/>
      <c r="ED193" s="12"/>
      <c r="EE193" s="12"/>
      <c r="EF193" s="12"/>
      <c r="EG193" s="12"/>
      <c r="EH193" s="12"/>
      <c r="EI193" s="12"/>
      <c r="EJ193" s="12"/>
      <c r="EK193" s="12"/>
      <c r="EL193" s="12"/>
      <c r="EM193" s="12"/>
      <c r="EN193" s="66"/>
      <c r="EO193" s="66"/>
      <c r="EP193" s="66"/>
      <c r="EQ193" s="66"/>
      <c r="ER193" s="66"/>
      <c r="ES193" s="66"/>
      <c r="ET193" s="66"/>
      <c r="EU193" s="66"/>
      <c r="EV193" s="66"/>
      <c r="EW193" s="66"/>
      <c r="EX193" s="66"/>
      <c r="EY193" s="66"/>
      <c r="EZ193" s="66"/>
      <c r="FA193" s="66"/>
      <c r="FB193" s="66"/>
      <c r="FC193" s="66"/>
      <c r="FD193" s="66"/>
      <c r="FE193" s="62"/>
      <c r="FF193" s="62"/>
      <c r="FG193" s="62"/>
      <c r="FH193" s="62"/>
      <c r="FI193" s="62"/>
    </row>
    <row r="194" spans="1:165" s="221" customFormat="1">
      <c r="A194" s="199">
        <v>193</v>
      </c>
      <c r="B194" s="212">
        <v>79</v>
      </c>
      <c r="C194" s="213">
        <v>40775</v>
      </c>
      <c r="D194" s="214">
        <f t="shared" ref="D194:D257" si="425">MONTH(C194)</f>
        <v>8</v>
      </c>
      <c r="E194" s="215" t="s">
        <v>39</v>
      </c>
      <c r="F194" s="212">
        <v>42</v>
      </c>
      <c r="G194" s="216" t="s">
        <v>38</v>
      </c>
      <c r="H194" s="216" t="s">
        <v>468</v>
      </c>
      <c r="I194" s="216" t="s">
        <v>176</v>
      </c>
      <c r="J194" s="217">
        <v>0.25347222222222221</v>
      </c>
      <c r="K194" s="218">
        <v>3873.88</v>
      </c>
      <c r="L194" s="216" t="s">
        <v>33</v>
      </c>
      <c r="M194" s="212">
        <v>59</v>
      </c>
      <c r="N194" s="212">
        <v>0</v>
      </c>
      <c r="O194" s="216"/>
      <c r="P194" s="217">
        <v>0.25347222222222221</v>
      </c>
      <c r="Q194" s="217">
        <v>0.25347222222222221</v>
      </c>
      <c r="R194" s="12">
        <f t="shared" ref="R194:R257" si="426">Q194-P194</f>
        <v>0</v>
      </c>
      <c r="S194" s="13">
        <f t="shared" ref="S194:S257" si="427">HOUR(R194)</f>
        <v>0</v>
      </c>
      <c r="T194" s="13">
        <f t="shared" ref="T194:T257" si="428">MINUTE(R194)</f>
        <v>0</v>
      </c>
      <c r="U194" s="217">
        <v>0.25694444444444448</v>
      </c>
      <c r="V194" s="12">
        <f t="shared" ref="V194:V257" si="429">U194-Q194</f>
        <v>3.4722222222222654E-3</v>
      </c>
      <c r="W194" s="13">
        <f t="shared" ref="W194:W257" si="430">HOUR(V194)</f>
        <v>0</v>
      </c>
      <c r="X194" s="13">
        <f t="shared" ref="X194:X257" si="431">MINUTE(V194)</f>
        <v>5</v>
      </c>
      <c r="Y194" s="217">
        <v>0.25833333333333336</v>
      </c>
      <c r="Z194" s="12">
        <f t="shared" ref="Z194:Z257" si="432">Y194-U194</f>
        <v>1.388888888888884E-3</v>
      </c>
      <c r="AA194" s="13">
        <f t="shared" ref="AA194:AA257" si="433">HOUR(Z194)</f>
        <v>0</v>
      </c>
      <c r="AB194" s="13">
        <f t="shared" ref="AB194:AB257" si="434">MINUTE(Z194)</f>
        <v>2</v>
      </c>
      <c r="AC194" s="217">
        <v>0.28472222222222221</v>
      </c>
      <c r="AD194" s="12">
        <f t="shared" ref="AD194:AD257" si="435">AC194-Y194</f>
        <v>2.6388888888888851E-2</v>
      </c>
      <c r="AE194" s="13">
        <f t="shared" ref="AE194:AE257" si="436">HOUR(AD194)</f>
        <v>0</v>
      </c>
      <c r="AF194" s="13">
        <f t="shared" ref="AF194:AF257" si="437">MINUTE(AD194)</f>
        <v>38</v>
      </c>
      <c r="AG194" s="217">
        <v>0.29166666666666669</v>
      </c>
      <c r="AH194" s="217">
        <v>0.31944444444444448</v>
      </c>
      <c r="AI194" s="12">
        <f t="shared" ref="AI194:AI257" si="438">AH194-AG194</f>
        <v>2.777777777777779E-2</v>
      </c>
      <c r="AJ194" s="90">
        <f t="shared" ref="AJ194:AJ257" si="439">HOUR(AI194)</f>
        <v>0</v>
      </c>
      <c r="AK194" s="90">
        <f t="shared" ref="AK194:AK257" si="440">MINUTE(AI194)</f>
        <v>40</v>
      </c>
      <c r="AL194" s="217">
        <v>0.29166666666666669</v>
      </c>
      <c r="AM194" s="217">
        <v>0.31944444444444448</v>
      </c>
      <c r="AN194" s="12">
        <f t="shared" ref="AN194:AN257" si="441">AM194-AL194</f>
        <v>2.777777777777779E-2</v>
      </c>
      <c r="AO194" s="13">
        <f t="shared" ref="AO194:AO257" si="442">HOUR(AN194)</f>
        <v>0</v>
      </c>
      <c r="AP194" s="13">
        <f t="shared" ref="AP194:AP257" si="443">MINUTE(AN194)</f>
        <v>40</v>
      </c>
      <c r="AQ194" s="217">
        <v>0.31944444444444448</v>
      </c>
      <c r="AR194" s="12">
        <f t="shared" ref="AR194:AR257" si="444">AQ194-AH194</f>
        <v>0</v>
      </c>
      <c r="AS194" s="90">
        <f t="shared" ref="AS194:AS257" si="445">HOUR(AR194)</f>
        <v>0</v>
      </c>
      <c r="AT194" s="13">
        <f t="shared" ref="AT194:AT257" si="446">MINUTE(AR194)</f>
        <v>0</v>
      </c>
      <c r="AU194" s="217">
        <v>0.31944444444444448</v>
      </c>
      <c r="AV194" s="12">
        <f t="shared" ref="AV194:AV257" si="447">AU194-AQ194</f>
        <v>0</v>
      </c>
      <c r="AW194" s="13">
        <f t="shared" ref="AW194:AW257" si="448">HOUR(AV194)</f>
        <v>0</v>
      </c>
      <c r="AX194" s="13">
        <f t="shared" ref="AX194:AX257" si="449">MINUTE(AV194)</f>
        <v>0</v>
      </c>
      <c r="AY194" s="217">
        <v>0.39583333333333331</v>
      </c>
      <c r="AZ194" s="12">
        <f t="shared" ref="AZ194:AZ257" si="450">AY194-AU194</f>
        <v>7.638888888888884E-2</v>
      </c>
      <c r="BA194" s="90">
        <f t="shared" ref="BA194:BA257" si="451">HOUR(AZ194)</f>
        <v>1</v>
      </c>
      <c r="BB194" s="90">
        <f t="shared" ref="BB194:BB257" si="452">MINUTE(AZ194)</f>
        <v>50</v>
      </c>
      <c r="BC194" s="217">
        <v>0.39583333333333331</v>
      </c>
      <c r="BD194" s="217">
        <v>0.39583333333333331</v>
      </c>
      <c r="BE194" s="12">
        <f t="shared" ref="BE194:BE257" si="453">BD194-BC194</f>
        <v>0</v>
      </c>
      <c r="BF194" s="13">
        <f t="shared" ref="BF194:BF257" si="454">HOUR(BE194)</f>
        <v>0</v>
      </c>
      <c r="BG194" s="13">
        <f t="shared" ref="BG194:BG257" si="455">MINUTE(BE194)</f>
        <v>0</v>
      </c>
      <c r="BH194" s="217">
        <v>0.39583333333333331</v>
      </c>
      <c r="BI194" s="217">
        <v>0.39583333333333331</v>
      </c>
      <c r="BJ194" s="220"/>
      <c r="BK194" s="69">
        <f t="shared" si="421"/>
        <v>0</v>
      </c>
      <c r="BL194" s="13">
        <f t="shared" si="418"/>
        <v>0</v>
      </c>
      <c r="BM194" s="13">
        <f t="shared" si="419"/>
        <v>0</v>
      </c>
      <c r="BN194" s="217">
        <v>0.40277777777777773</v>
      </c>
      <c r="BO194" s="12">
        <f t="shared" ref="BO194:BO257" si="456">BN194-BD194</f>
        <v>6.9444444444444198E-3</v>
      </c>
      <c r="BP194" s="90">
        <f t="shared" ref="BP194:BP257" si="457">HOUR(BO194)</f>
        <v>0</v>
      </c>
      <c r="BQ194" s="90">
        <f t="shared" ref="BQ194:BQ257" si="458">MINUTE(BO194)</f>
        <v>10</v>
      </c>
      <c r="BR194" s="217">
        <v>0.40972222222222227</v>
      </c>
      <c r="BS194" s="12">
        <f t="shared" ref="BS194:BS257" si="459">BR194-BN194</f>
        <v>6.9444444444445308E-3</v>
      </c>
      <c r="BT194" s="90">
        <f t="shared" ref="BT194:BT257" si="460">HOUR(BS194)</f>
        <v>0</v>
      </c>
      <c r="BU194" s="90">
        <f t="shared" ref="BU194:BU257" si="461">MINUTE(BS194)</f>
        <v>10</v>
      </c>
      <c r="BV194" s="217">
        <v>0.40972222222222227</v>
      </c>
      <c r="BW194" s="217">
        <v>0.41666666666666669</v>
      </c>
      <c r="BX194" s="12">
        <f t="shared" ref="BX194:BX257" si="462">BW194-BV194</f>
        <v>6.9444444444444198E-3</v>
      </c>
      <c r="BY194" s="13">
        <f t="shared" ref="BY194:BY257" si="463">HOUR(BX194)</f>
        <v>0</v>
      </c>
      <c r="BZ194" s="13">
        <f t="shared" ref="BZ194:BZ257" si="464">MINUTE(BX194)</f>
        <v>10</v>
      </c>
      <c r="CA194" s="12">
        <f t="shared" ref="CA194:CA257" si="465">BW194-P194</f>
        <v>0.16319444444444448</v>
      </c>
      <c r="CB194" s="13">
        <f t="shared" ref="CB194:CB257" si="466">HOUR(CA194)</f>
        <v>3</v>
      </c>
      <c r="CC194" s="13">
        <f t="shared" ref="CC194:CC257" si="467">MINUTE(CA194)</f>
        <v>55</v>
      </c>
      <c r="CD194" s="12">
        <f t="shared" si="420"/>
        <v>4.0277777777777801E-2</v>
      </c>
      <c r="CE194" s="13">
        <f t="shared" ref="CE194:CE257" si="468">HOUR(CD194)</f>
        <v>0</v>
      </c>
      <c r="CF194" s="13">
        <f t="shared" ref="CF194:CF257" si="469">MINUTE(CD194)</f>
        <v>58</v>
      </c>
      <c r="CG194" s="12">
        <f t="shared" si="408"/>
        <v>2.777777777777779E-2</v>
      </c>
      <c r="CH194" s="13">
        <f t="shared" ref="CH194:CH257" si="470">HOUR(CG194)</f>
        <v>0</v>
      </c>
      <c r="CI194" s="13">
        <f t="shared" ref="CI194:CI257" si="471">MINUTE(CG194)</f>
        <v>40</v>
      </c>
      <c r="CJ194" s="12">
        <f t="shared" si="409"/>
        <v>7.638888888888884E-2</v>
      </c>
      <c r="CK194" s="13">
        <f t="shared" ref="CK194:CK257" si="472">HOUR(CJ194)</f>
        <v>1</v>
      </c>
      <c r="CL194" s="13">
        <f t="shared" ref="CL194:CL257" si="473">MINUTE(CJ194)</f>
        <v>50</v>
      </c>
      <c r="CM194" s="13"/>
      <c r="CN194" s="70">
        <f t="shared" si="422"/>
        <v>0</v>
      </c>
      <c r="CO194" s="13">
        <f t="shared" si="423"/>
        <v>0</v>
      </c>
      <c r="CP194" s="12">
        <f t="shared" ref="CP194:CP257" si="474">AZ194-(CS194+CV194+CY194+DB194+DE194+DH194)</f>
        <v>7.638888888888884E-2</v>
      </c>
      <c r="CQ194" s="13">
        <f t="shared" ref="CQ194:CQ257" si="475">HOUR(CP194)</f>
        <v>1</v>
      </c>
      <c r="CR194" s="13">
        <f t="shared" ref="CR194:CR257" si="476">MINUTE(CP194)</f>
        <v>50</v>
      </c>
      <c r="CS194" s="217"/>
      <c r="CT194" s="13">
        <f t="shared" ref="CT194:CT257" si="477">HOUR(CS194)</f>
        <v>0</v>
      </c>
      <c r="CU194" s="13">
        <f t="shared" ref="CU194:CU257" si="478">MINUTE(CS194)</f>
        <v>0</v>
      </c>
      <c r="CV194" s="217"/>
      <c r="CW194" s="13">
        <f t="shared" ref="CW194:CW257" si="479">HOUR(CV194)</f>
        <v>0</v>
      </c>
      <c r="CX194" s="13">
        <f t="shared" ref="CX194:CX257" si="480">MINUTE(CV194)</f>
        <v>0</v>
      </c>
      <c r="CY194" s="217"/>
      <c r="CZ194" s="13">
        <f t="shared" ref="CZ194:CZ257" si="481">HOUR(CY194)</f>
        <v>0</v>
      </c>
      <c r="DA194" s="13">
        <f t="shared" ref="DA194:DA257" si="482">MINUTE(CY194)</f>
        <v>0</v>
      </c>
      <c r="DB194" s="217"/>
      <c r="DC194" s="13">
        <f t="shared" ref="DC194:DC257" si="483">HOUR(DB194)</f>
        <v>0</v>
      </c>
      <c r="DD194" s="13">
        <f t="shared" ref="DD194:DD257" si="484">MINUTE(DB194)</f>
        <v>0</v>
      </c>
      <c r="DE194" s="217"/>
      <c r="DF194" s="13">
        <f t="shared" ref="DF194:DF257" si="485">HOUR(DE194)</f>
        <v>0</v>
      </c>
      <c r="DG194" s="13">
        <f t="shared" ref="DG194:DG257" si="486">MINUTE(DE194)</f>
        <v>0</v>
      </c>
      <c r="DH194" s="217"/>
      <c r="DI194" s="13">
        <f t="shared" ref="DI194:DI257" si="487">HOUR(DH194)</f>
        <v>0</v>
      </c>
      <c r="DJ194" s="13">
        <f t="shared" ref="DJ194:DJ257" si="488">MINUTE(DH194)</f>
        <v>0</v>
      </c>
      <c r="DK194" s="217"/>
      <c r="DL194" s="35">
        <f t="shared" ref="DL194:DL257" si="489">HOUR(DK194)</f>
        <v>0</v>
      </c>
      <c r="DM194" s="61">
        <f t="shared" ref="DM194:DM257" si="490">MINUTE(DK194)</f>
        <v>0</v>
      </c>
      <c r="DN194" s="66">
        <f t="shared" si="413"/>
        <v>675791.54000000027</v>
      </c>
      <c r="DO194" s="74">
        <f t="shared" si="410"/>
        <v>10949</v>
      </c>
      <c r="DP194" s="66">
        <f t="shared" si="412"/>
        <v>65.658983050847453</v>
      </c>
      <c r="DQ194" s="63">
        <f t="shared" si="424"/>
        <v>61.721759064754799</v>
      </c>
      <c r="DR194" s="66" t="e">
        <f t="shared" si="414"/>
        <v>#NUM!</v>
      </c>
      <c r="DS194" s="96" t="e">
        <f t="shared" si="415"/>
        <v>#NUM!</v>
      </c>
      <c r="DT194" s="66" t="e">
        <f t="shared" si="416"/>
        <v>#NUM!</v>
      </c>
      <c r="DU194" s="66" t="e">
        <f t="shared" si="417"/>
        <v>#NUM!</v>
      </c>
      <c r="DV194" s="421"/>
      <c r="DW194" s="421"/>
      <c r="DX194" s="421"/>
      <c r="DY194" s="421"/>
      <c r="DZ194" s="421"/>
      <c r="EA194" s="421"/>
      <c r="EB194" s="66">
        <f t="shared" si="407"/>
        <v>0</v>
      </c>
      <c r="EC194" s="12"/>
      <c r="ED194" s="12"/>
      <c r="EE194" s="12"/>
      <c r="EF194" s="12"/>
      <c r="EG194" s="12"/>
      <c r="EH194" s="12"/>
      <c r="EI194" s="12"/>
      <c r="EJ194" s="12"/>
      <c r="EK194" s="12"/>
      <c r="EL194" s="12"/>
      <c r="EM194" s="12"/>
      <c r="EN194" s="66"/>
      <c r="EO194" s="66"/>
      <c r="EP194" s="66"/>
      <c r="EQ194" s="66"/>
      <c r="ER194" s="66"/>
      <c r="ES194" s="66"/>
      <c r="ET194" s="66"/>
      <c r="EU194" s="66"/>
      <c r="EV194" s="66"/>
      <c r="EW194" s="66"/>
      <c r="EX194" s="66"/>
      <c r="EY194" s="66"/>
      <c r="EZ194" s="66"/>
      <c r="FA194" s="66"/>
      <c r="FB194" s="66"/>
      <c r="FC194" s="66"/>
      <c r="FD194" s="66"/>
      <c r="FE194" s="62"/>
      <c r="FF194" s="62"/>
      <c r="FG194" s="62"/>
      <c r="FH194" s="62"/>
      <c r="FI194" s="62"/>
    </row>
    <row r="195" spans="1:165" s="221" customFormat="1">
      <c r="A195" s="175">
        <v>194</v>
      </c>
      <c r="B195" s="212">
        <v>80</v>
      </c>
      <c r="C195" s="213">
        <v>40775</v>
      </c>
      <c r="D195" s="214">
        <f t="shared" si="425"/>
        <v>8</v>
      </c>
      <c r="E195" s="215" t="s">
        <v>39</v>
      </c>
      <c r="F195" s="212">
        <v>43</v>
      </c>
      <c r="G195" s="216" t="s">
        <v>38</v>
      </c>
      <c r="H195" s="216" t="s">
        <v>406</v>
      </c>
      <c r="I195" s="216" t="s">
        <v>450</v>
      </c>
      <c r="J195" s="217">
        <v>0.35416666666666669</v>
      </c>
      <c r="K195" s="218">
        <v>3398.71</v>
      </c>
      <c r="L195" s="216" t="s">
        <v>34</v>
      </c>
      <c r="M195" s="212">
        <v>55</v>
      </c>
      <c r="N195" s="212">
        <v>3</v>
      </c>
      <c r="O195" s="216"/>
      <c r="P195" s="217">
        <v>0.35416666666666669</v>
      </c>
      <c r="Q195" s="217">
        <v>0.35416666666666669</v>
      </c>
      <c r="R195" s="12">
        <f t="shared" si="426"/>
        <v>0</v>
      </c>
      <c r="S195" s="13">
        <f t="shared" si="427"/>
        <v>0</v>
      </c>
      <c r="T195" s="13">
        <f t="shared" si="428"/>
        <v>0</v>
      </c>
      <c r="U195" s="217">
        <v>0.3576388888888889</v>
      </c>
      <c r="V195" s="12">
        <f t="shared" si="429"/>
        <v>3.4722222222222099E-3</v>
      </c>
      <c r="W195" s="13">
        <f t="shared" si="430"/>
        <v>0</v>
      </c>
      <c r="X195" s="13">
        <f t="shared" si="431"/>
        <v>5</v>
      </c>
      <c r="Y195" s="217">
        <v>0.3611111111111111</v>
      </c>
      <c r="Z195" s="12">
        <f t="shared" si="432"/>
        <v>3.4722222222222099E-3</v>
      </c>
      <c r="AA195" s="13">
        <f t="shared" si="433"/>
        <v>0</v>
      </c>
      <c r="AB195" s="13">
        <f t="shared" si="434"/>
        <v>5</v>
      </c>
      <c r="AC195" s="217">
        <v>0.4236111111111111</v>
      </c>
      <c r="AD195" s="12">
        <f t="shared" si="435"/>
        <v>6.25E-2</v>
      </c>
      <c r="AE195" s="13">
        <f t="shared" si="436"/>
        <v>1</v>
      </c>
      <c r="AF195" s="13">
        <f t="shared" si="437"/>
        <v>30</v>
      </c>
      <c r="AG195" s="217">
        <v>0.4236111111111111</v>
      </c>
      <c r="AH195" s="217">
        <v>0.45902777777777781</v>
      </c>
      <c r="AI195" s="12">
        <f t="shared" si="438"/>
        <v>3.5416666666666707E-2</v>
      </c>
      <c r="AJ195" s="90">
        <f t="shared" si="439"/>
        <v>0</v>
      </c>
      <c r="AK195" s="90">
        <f t="shared" si="440"/>
        <v>51</v>
      </c>
      <c r="AL195" s="217">
        <v>0.4236111111111111</v>
      </c>
      <c r="AM195" s="217">
        <v>0.45902777777777781</v>
      </c>
      <c r="AN195" s="12">
        <f t="shared" si="441"/>
        <v>3.5416666666666707E-2</v>
      </c>
      <c r="AO195" s="13">
        <f t="shared" si="442"/>
        <v>0</v>
      </c>
      <c r="AP195" s="13">
        <f t="shared" si="443"/>
        <v>51</v>
      </c>
      <c r="AQ195" s="217">
        <v>0.45902777777777781</v>
      </c>
      <c r="AR195" s="12">
        <f t="shared" si="444"/>
        <v>0</v>
      </c>
      <c r="AS195" s="90">
        <f t="shared" si="445"/>
        <v>0</v>
      </c>
      <c r="AT195" s="13">
        <f t="shared" si="446"/>
        <v>0</v>
      </c>
      <c r="AU195" s="217">
        <v>0.45902777777777781</v>
      </c>
      <c r="AV195" s="12">
        <f t="shared" si="447"/>
        <v>0</v>
      </c>
      <c r="AW195" s="13">
        <f t="shared" si="448"/>
        <v>0</v>
      </c>
      <c r="AX195" s="13">
        <f t="shared" si="449"/>
        <v>0</v>
      </c>
      <c r="AY195" s="217">
        <v>0.55208333333333337</v>
      </c>
      <c r="AZ195" s="12">
        <f t="shared" si="450"/>
        <v>9.3055555555555558E-2</v>
      </c>
      <c r="BA195" s="90">
        <f t="shared" si="451"/>
        <v>2</v>
      </c>
      <c r="BB195" s="90">
        <f t="shared" si="452"/>
        <v>14</v>
      </c>
      <c r="BC195" s="217">
        <v>0.55208333333333337</v>
      </c>
      <c r="BD195" s="217">
        <v>0.55208333333333337</v>
      </c>
      <c r="BE195" s="12">
        <f t="shared" si="453"/>
        <v>0</v>
      </c>
      <c r="BF195" s="13">
        <f t="shared" si="454"/>
        <v>0</v>
      </c>
      <c r="BG195" s="13">
        <f t="shared" si="455"/>
        <v>0</v>
      </c>
      <c r="BH195" s="217">
        <v>0.55208333333333337</v>
      </c>
      <c r="BI195" s="217">
        <v>0.55208333333333337</v>
      </c>
      <c r="BJ195" s="220"/>
      <c r="BK195" s="69">
        <f t="shared" si="421"/>
        <v>0</v>
      </c>
      <c r="BL195" s="13">
        <f t="shared" si="418"/>
        <v>0</v>
      </c>
      <c r="BM195" s="13">
        <f t="shared" si="419"/>
        <v>0</v>
      </c>
      <c r="BN195" s="217">
        <v>0.55902777777777779</v>
      </c>
      <c r="BO195" s="12">
        <f t="shared" si="456"/>
        <v>6.9444444444444198E-3</v>
      </c>
      <c r="BP195" s="90">
        <f t="shared" si="457"/>
        <v>0</v>
      </c>
      <c r="BQ195" s="90">
        <f t="shared" si="458"/>
        <v>10</v>
      </c>
      <c r="BR195" s="217">
        <v>0.57986111111111105</v>
      </c>
      <c r="BS195" s="12">
        <f t="shared" si="459"/>
        <v>2.0833333333333259E-2</v>
      </c>
      <c r="BT195" s="90">
        <f t="shared" si="460"/>
        <v>0</v>
      </c>
      <c r="BU195" s="90">
        <f t="shared" si="461"/>
        <v>30</v>
      </c>
      <c r="BV195" s="217">
        <v>0.57986111111111105</v>
      </c>
      <c r="BW195" s="217">
        <v>0.58333333333333337</v>
      </c>
      <c r="BX195" s="12">
        <f t="shared" si="462"/>
        <v>3.4722222222223209E-3</v>
      </c>
      <c r="BY195" s="13">
        <f t="shared" si="463"/>
        <v>0</v>
      </c>
      <c r="BZ195" s="13">
        <f t="shared" si="464"/>
        <v>5</v>
      </c>
      <c r="CA195" s="12">
        <f t="shared" si="465"/>
        <v>0.22916666666666669</v>
      </c>
      <c r="CB195" s="13">
        <f t="shared" si="466"/>
        <v>5</v>
      </c>
      <c r="CC195" s="13">
        <f t="shared" si="467"/>
        <v>30</v>
      </c>
      <c r="CD195" s="12">
        <f t="shared" si="420"/>
        <v>9.0277777777777679E-2</v>
      </c>
      <c r="CE195" s="13">
        <f t="shared" si="468"/>
        <v>2</v>
      </c>
      <c r="CF195" s="13">
        <f t="shared" si="469"/>
        <v>10</v>
      </c>
      <c r="CG195" s="12">
        <f t="shared" si="408"/>
        <v>3.5416666666666707E-2</v>
      </c>
      <c r="CH195" s="13">
        <f t="shared" si="470"/>
        <v>0</v>
      </c>
      <c r="CI195" s="13">
        <f t="shared" si="471"/>
        <v>51</v>
      </c>
      <c r="CJ195" s="12">
        <f t="shared" si="409"/>
        <v>9.3055555555555558E-2</v>
      </c>
      <c r="CK195" s="13">
        <f t="shared" si="472"/>
        <v>2</v>
      </c>
      <c r="CL195" s="13">
        <f t="shared" si="473"/>
        <v>14</v>
      </c>
      <c r="CM195" s="13"/>
      <c r="CN195" s="70">
        <f t="shared" si="422"/>
        <v>0</v>
      </c>
      <c r="CO195" s="13">
        <f t="shared" si="423"/>
        <v>0</v>
      </c>
      <c r="CP195" s="12">
        <f t="shared" si="474"/>
        <v>9.3055555555555558E-2</v>
      </c>
      <c r="CQ195" s="13">
        <f t="shared" si="475"/>
        <v>2</v>
      </c>
      <c r="CR195" s="13">
        <f t="shared" si="476"/>
        <v>14</v>
      </c>
      <c r="CS195" s="217"/>
      <c r="CT195" s="13">
        <f t="shared" si="477"/>
        <v>0</v>
      </c>
      <c r="CU195" s="13">
        <f t="shared" si="478"/>
        <v>0</v>
      </c>
      <c r="CV195" s="217"/>
      <c r="CW195" s="13">
        <f t="shared" si="479"/>
        <v>0</v>
      </c>
      <c r="CX195" s="13">
        <f t="shared" si="480"/>
        <v>0</v>
      </c>
      <c r="CY195" s="217"/>
      <c r="CZ195" s="13">
        <f t="shared" si="481"/>
        <v>0</v>
      </c>
      <c r="DA195" s="13">
        <f t="shared" si="482"/>
        <v>0</v>
      </c>
      <c r="DB195" s="217"/>
      <c r="DC195" s="13">
        <f t="shared" si="483"/>
        <v>0</v>
      </c>
      <c r="DD195" s="13">
        <f t="shared" si="484"/>
        <v>0</v>
      </c>
      <c r="DE195" s="217"/>
      <c r="DF195" s="13">
        <f t="shared" si="485"/>
        <v>0</v>
      </c>
      <c r="DG195" s="13">
        <f t="shared" si="486"/>
        <v>0</v>
      </c>
      <c r="DH195" s="217"/>
      <c r="DI195" s="13">
        <f t="shared" si="487"/>
        <v>0</v>
      </c>
      <c r="DJ195" s="13">
        <f t="shared" si="488"/>
        <v>0</v>
      </c>
      <c r="DK195" s="217"/>
      <c r="DL195" s="35">
        <f t="shared" si="489"/>
        <v>0</v>
      </c>
      <c r="DM195" s="61">
        <f t="shared" si="490"/>
        <v>0</v>
      </c>
      <c r="DN195" s="66">
        <f t="shared" si="413"/>
        <v>679190.25000000023</v>
      </c>
      <c r="DO195" s="74">
        <f t="shared" si="410"/>
        <v>11007</v>
      </c>
      <c r="DP195" s="66">
        <f t="shared" si="412"/>
        <v>61.794727272727272</v>
      </c>
      <c r="DQ195" s="63">
        <f t="shared" si="424"/>
        <v>61.705301171981489</v>
      </c>
      <c r="DR195" s="66" t="e">
        <f t="shared" si="414"/>
        <v>#NUM!</v>
      </c>
      <c r="DS195" s="96" t="e">
        <f t="shared" si="415"/>
        <v>#NUM!</v>
      </c>
      <c r="DT195" s="66" t="e">
        <f t="shared" si="416"/>
        <v>#NUM!</v>
      </c>
      <c r="DU195" s="66" t="e">
        <f t="shared" si="417"/>
        <v>#NUM!</v>
      </c>
      <c r="DV195" s="421"/>
      <c r="DW195" s="421"/>
      <c r="DX195" s="421"/>
      <c r="DY195" s="421"/>
      <c r="DZ195" s="421"/>
      <c r="EA195" s="421"/>
      <c r="EB195" s="66">
        <f t="shared" ref="EB195:EB206" si="491">DZ195</f>
        <v>0</v>
      </c>
      <c r="EC195" s="12"/>
      <c r="ED195" s="12"/>
      <c r="EE195" s="12"/>
      <c r="EF195" s="12"/>
      <c r="EG195" s="12"/>
      <c r="EH195" s="12"/>
      <c r="EI195" s="12"/>
      <c r="EJ195" s="12"/>
      <c r="EK195" s="12"/>
      <c r="EL195" s="12"/>
      <c r="EM195" s="12"/>
      <c r="EN195" s="66"/>
      <c r="EO195" s="66"/>
      <c r="EP195" s="66"/>
      <c r="EQ195" s="66"/>
      <c r="ER195" s="66"/>
      <c r="ES195" s="66"/>
      <c r="ET195" s="66"/>
      <c r="EU195" s="66"/>
      <c r="EV195" s="66"/>
      <c r="EW195" s="66"/>
      <c r="EX195" s="66"/>
      <c r="EY195" s="66"/>
      <c r="EZ195" s="66"/>
      <c r="FA195" s="66"/>
      <c r="FB195" s="66"/>
      <c r="FC195" s="66"/>
      <c r="FD195" s="66"/>
      <c r="FE195" s="62"/>
      <c r="FF195" s="62"/>
      <c r="FG195" s="62"/>
      <c r="FH195" s="62"/>
      <c r="FI195" s="62"/>
    </row>
    <row r="196" spans="1:165" s="221" customFormat="1" ht="30">
      <c r="A196" s="199">
        <v>195</v>
      </c>
      <c r="B196" s="212">
        <v>81</v>
      </c>
      <c r="C196" s="213">
        <v>40775</v>
      </c>
      <c r="D196" s="214">
        <f t="shared" si="425"/>
        <v>8</v>
      </c>
      <c r="E196" s="215" t="s">
        <v>39</v>
      </c>
      <c r="F196" s="212">
        <v>44</v>
      </c>
      <c r="G196" s="216" t="s">
        <v>38</v>
      </c>
      <c r="H196" s="216" t="s">
        <v>346</v>
      </c>
      <c r="I196" s="216" t="s">
        <v>471</v>
      </c>
      <c r="J196" s="217">
        <v>0.56944444444444442</v>
      </c>
      <c r="K196" s="218">
        <v>3590.14</v>
      </c>
      <c r="L196" s="216" t="s">
        <v>34</v>
      </c>
      <c r="M196" s="212">
        <v>58</v>
      </c>
      <c r="N196" s="212">
        <v>0</v>
      </c>
      <c r="O196" s="216"/>
      <c r="P196" s="217">
        <v>0.56944444444444442</v>
      </c>
      <c r="Q196" s="217">
        <v>0.56944444444444442</v>
      </c>
      <c r="R196" s="12">
        <f t="shared" si="426"/>
        <v>0</v>
      </c>
      <c r="S196" s="13">
        <f t="shared" si="427"/>
        <v>0</v>
      </c>
      <c r="T196" s="13">
        <f t="shared" si="428"/>
        <v>0</v>
      </c>
      <c r="U196" s="217">
        <v>0.57638888888888895</v>
      </c>
      <c r="V196" s="12">
        <f t="shared" si="429"/>
        <v>6.9444444444445308E-3</v>
      </c>
      <c r="W196" s="13">
        <f t="shared" si="430"/>
        <v>0</v>
      </c>
      <c r="X196" s="13">
        <f t="shared" si="431"/>
        <v>10</v>
      </c>
      <c r="Y196" s="217">
        <v>0.57986111111111105</v>
      </c>
      <c r="Z196" s="12">
        <f t="shared" si="432"/>
        <v>3.4722222222220989E-3</v>
      </c>
      <c r="AA196" s="13">
        <f t="shared" si="433"/>
        <v>0</v>
      </c>
      <c r="AB196" s="13">
        <f t="shared" si="434"/>
        <v>5</v>
      </c>
      <c r="AC196" s="217">
        <v>0.59305555555555556</v>
      </c>
      <c r="AD196" s="12">
        <f t="shared" si="435"/>
        <v>1.3194444444444509E-2</v>
      </c>
      <c r="AE196" s="13">
        <f t="shared" si="436"/>
        <v>0</v>
      </c>
      <c r="AF196" s="13">
        <f t="shared" si="437"/>
        <v>19</v>
      </c>
      <c r="AG196" s="217">
        <v>0.59375</v>
      </c>
      <c r="AH196" s="217">
        <v>0.67222222222222217</v>
      </c>
      <c r="AI196" s="12">
        <f t="shared" si="438"/>
        <v>7.8472222222222165E-2</v>
      </c>
      <c r="AJ196" s="90">
        <f t="shared" si="439"/>
        <v>1</v>
      </c>
      <c r="AK196" s="90">
        <f t="shared" si="440"/>
        <v>53</v>
      </c>
      <c r="AL196" s="217">
        <v>0.59375</v>
      </c>
      <c r="AM196" s="217">
        <v>0.67222222222222217</v>
      </c>
      <c r="AN196" s="12">
        <f t="shared" si="441"/>
        <v>7.8472222222222165E-2</v>
      </c>
      <c r="AO196" s="13">
        <f t="shared" si="442"/>
        <v>1</v>
      </c>
      <c r="AP196" s="13">
        <f t="shared" si="443"/>
        <v>53</v>
      </c>
      <c r="AQ196" s="217">
        <v>0.67222222222222217</v>
      </c>
      <c r="AR196" s="12">
        <f t="shared" si="444"/>
        <v>0</v>
      </c>
      <c r="AS196" s="90">
        <f t="shared" si="445"/>
        <v>0</v>
      </c>
      <c r="AT196" s="13">
        <f t="shared" si="446"/>
        <v>0</v>
      </c>
      <c r="AU196" s="217">
        <v>0.67222222222222217</v>
      </c>
      <c r="AV196" s="12">
        <f t="shared" si="447"/>
        <v>0</v>
      </c>
      <c r="AW196" s="13">
        <f t="shared" si="448"/>
        <v>0</v>
      </c>
      <c r="AX196" s="13">
        <f t="shared" si="449"/>
        <v>0</v>
      </c>
      <c r="AY196" s="217">
        <v>0.79027777777777775</v>
      </c>
      <c r="AZ196" s="12">
        <f t="shared" si="450"/>
        <v>0.11805555555555558</v>
      </c>
      <c r="BA196" s="90">
        <f t="shared" si="451"/>
        <v>2</v>
      </c>
      <c r="BB196" s="90">
        <f t="shared" si="452"/>
        <v>50</v>
      </c>
      <c r="BC196" s="217">
        <v>0.79027777777777775</v>
      </c>
      <c r="BD196" s="217">
        <v>0.79027777777777775</v>
      </c>
      <c r="BE196" s="12">
        <f t="shared" si="453"/>
        <v>0</v>
      </c>
      <c r="BF196" s="13">
        <f t="shared" si="454"/>
        <v>0</v>
      </c>
      <c r="BG196" s="13">
        <f t="shared" si="455"/>
        <v>0</v>
      </c>
      <c r="BH196" s="217">
        <v>0.79027777777777775</v>
      </c>
      <c r="BI196" s="217">
        <v>0.79027777777777775</v>
      </c>
      <c r="BJ196" s="220"/>
      <c r="BK196" s="69">
        <f t="shared" si="421"/>
        <v>0</v>
      </c>
      <c r="BL196" s="13">
        <f t="shared" si="418"/>
        <v>0</v>
      </c>
      <c r="BM196" s="13">
        <f t="shared" si="419"/>
        <v>0</v>
      </c>
      <c r="BN196" s="217">
        <v>0.79861111111111116</v>
      </c>
      <c r="BO196" s="12">
        <f t="shared" si="456"/>
        <v>8.3333333333334147E-3</v>
      </c>
      <c r="BP196" s="90">
        <f t="shared" si="457"/>
        <v>0</v>
      </c>
      <c r="BQ196" s="90">
        <f t="shared" si="458"/>
        <v>12</v>
      </c>
      <c r="BR196" s="217">
        <v>0.80555555555555547</v>
      </c>
      <c r="BS196" s="12">
        <f t="shared" si="459"/>
        <v>6.9444444444443088E-3</v>
      </c>
      <c r="BT196" s="90">
        <f t="shared" si="460"/>
        <v>0</v>
      </c>
      <c r="BU196" s="90">
        <f t="shared" si="461"/>
        <v>10</v>
      </c>
      <c r="BV196" s="217">
        <v>0.80555555555555547</v>
      </c>
      <c r="BW196" s="217">
        <v>0.80902777777777779</v>
      </c>
      <c r="BX196" s="12">
        <f t="shared" si="462"/>
        <v>3.4722222222223209E-3</v>
      </c>
      <c r="BY196" s="13">
        <f t="shared" si="463"/>
        <v>0</v>
      </c>
      <c r="BZ196" s="13">
        <f t="shared" si="464"/>
        <v>5</v>
      </c>
      <c r="CA196" s="12">
        <f t="shared" si="465"/>
        <v>0.23958333333333337</v>
      </c>
      <c r="CB196" s="13">
        <f t="shared" si="466"/>
        <v>5</v>
      </c>
      <c r="CC196" s="13">
        <f t="shared" si="467"/>
        <v>45</v>
      </c>
      <c r="CD196" s="12">
        <f t="shared" si="420"/>
        <v>2.8472222222222232E-2</v>
      </c>
      <c r="CE196" s="13">
        <f t="shared" si="468"/>
        <v>0</v>
      </c>
      <c r="CF196" s="13">
        <f t="shared" si="469"/>
        <v>41</v>
      </c>
      <c r="CG196" s="12">
        <f t="shared" ref="CG196:CG259" si="492">AI196</f>
        <v>7.8472222222222165E-2</v>
      </c>
      <c r="CH196" s="13">
        <f t="shared" si="470"/>
        <v>1</v>
      </c>
      <c r="CI196" s="13">
        <f t="shared" si="471"/>
        <v>53</v>
      </c>
      <c r="CJ196" s="12">
        <f t="shared" ref="CJ196:CJ259" si="493">AZ196</f>
        <v>0.11805555555555558</v>
      </c>
      <c r="CK196" s="13">
        <f t="shared" si="472"/>
        <v>2</v>
      </c>
      <c r="CL196" s="13">
        <f t="shared" si="473"/>
        <v>50</v>
      </c>
      <c r="CM196" s="13"/>
      <c r="CN196" s="70">
        <f t="shared" si="422"/>
        <v>0</v>
      </c>
      <c r="CO196" s="13">
        <f t="shared" si="423"/>
        <v>0</v>
      </c>
      <c r="CP196" s="12">
        <f t="shared" si="474"/>
        <v>0.11805555555555558</v>
      </c>
      <c r="CQ196" s="13">
        <f t="shared" si="475"/>
        <v>2</v>
      </c>
      <c r="CR196" s="13">
        <f t="shared" si="476"/>
        <v>50</v>
      </c>
      <c r="CS196" s="217"/>
      <c r="CT196" s="13">
        <f t="shared" si="477"/>
        <v>0</v>
      </c>
      <c r="CU196" s="13">
        <f t="shared" si="478"/>
        <v>0</v>
      </c>
      <c r="CV196" s="217"/>
      <c r="CW196" s="13">
        <f t="shared" si="479"/>
        <v>0</v>
      </c>
      <c r="CX196" s="13">
        <f t="shared" si="480"/>
        <v>0</v>
      </c>
      <c r="CY196" s="217"/>
      <c r="CZ196" s="13">
        <f t="shared" si="481"/>
        <v>0</v>
      </c>
      <c r="DA196" s="13">
        <f t="shared" si="482"/>
        <v>0</v>
      </c>
      <c r="DB196" s="217"/>
      <c r="DC196" s="13">
        <f t="shared" si="483"/>
        <v>0</v>
      </c>
      <c r="DD196" s="13">
        <f t="shared" si="484"/>
        <v>0</v>
      </c>
      <c r="DE196" s="217"/>
      <c r="DF196" s="13">
        <f t="shared" si="485"/>
        <v>0</v>
      </c>
      <c r="DG196" s="13">
        <f t="shared" si="486"/>
        <v>0</v>
      </c>
      <c r="DH196" s="217"/>
      <c r="DI196" s="13">
        <f t="shared" si="487"/>
        <v>0</v>
      </c>
      <c r="DJ196" s="13">
        <f t="shared" si="488"/>
        <v>0</v>
      </c>
      <c r="DK196" s="217"/>
      <c r="DL196" s="35">
        <f t="shared" si="489"/>
        <v>0</v>
      </c>
      <c r="DM196" s="61">
        <f t="shared" si="490"/>
        <v>0</v>
      </c>
      <c r="DN196" s="66">
        <f t="shared" si="413"/>
        <v>682780.39000000025</v>
      </c>
      <c r="DO196" s="74">
        <f t="shared" ref="DO196:DO259" si="494">DO195+M197</f>
        <v>11065</v>
      </c>
      <c r="DP196" s="66">
        <f t="shared" si="412"/>
        <v>61.898965517241379</v>
      </c>
      <c r="DQ196" s="63">
        <f t="shared" si="424"/>
        <v>61.706316312697716</v>
      </c>
      <c r="DR196" s="66" t="e">
        <f t="shared" si="414"/>
        <v>#NUM!</v>
      </c>
      <c r="DS196" s="96" t="e">
        <f t="shared" si="415"/>
        <v>#NUM!</v>
      </c>
      <c r="DT196" s="66" t="e">
        <f t="shared" si="416"/>
        <v>#NUM!</v>
      </c>
      <c r="DU196" s="66" t="e">
        <f t="shared" si="417"/>
        <v>#NUM!</v>
      </c>
      <c r="DV196" s="421"/>
      <c r="DW196" s="421"/>
      <c r="DX196" s="421"/>
      <c r="DY196" s="421"/>
      <c r="DZ196" s="421"/>
      <c r="EA196" s="421"/>
      <c r="EB196" s="66">
        <f t="shared" si="491"/>
        <v>0</v>
      </c>
      <c r="EC196" s="12"/>
      <c r="ED196" s="12"/>
      <c r="EE196" s="12"/>
      <c r="EF196" s="12"/>
      <c r="EG196" s="12"/>
      <c r="EH196" s="12"/>
      <c r="EI196" s="12"/>
      <c r="EJ196" s="12"/>
      <c r="EK196" s="12"/>
      <c r="EL196" s="12"/>
      <c r="EM196" s="12"/>
      <c r="EN196" s="66"/>
      <c r="EO196" s="66"/>
      <c r="EP196" s="66"/>
      <c r="EQ196" s="66"/>
      <c r="ER196" s="66"/>
      <c r="ES196" s="66"/>
      <c r="ET196" s="66"/>
      <c r="EU196" s="66"/>
      <c r="EV196" s="66"/>
      <c r="EW196" s="66"/>
      <c r="EX196" s="66"/>
      <c r="EY196" s="66"/>
      <c r="EZ196" s="66"/>
      <c r="FA196" s="66"/>
      <c r="FB196" s="66"/>
      <c r="FC196" s="66"/>
      <c r="FD196" s="66"/>
      <c r="FE196" s="62"/>
      <c r="FF196" s="62"/>
      <c r="FG196" s="62"/>
      <c r="FH196" s="62"/>
      <c r="FI196" s="62"/>
    </row>
    <row r="197" spans="1:165" s="221" customFormat="1">
      <c r="A197" s="175">
        <v>196</v>
      </c>
      <c r="B197" s="212">
        <v>82</v>
      </c>
      <c r="C197" s="213">
        <v>40776</v>
      </c>
      <c r="D197" s="214">
        <f t="shared" si="425"/>
        <v>8</v>
      </c>
      <c r="E197" s="215" t="s">
        <v>171</v>
      </c>
      <c r="F197" s="212">
        <v>12</v>
      </c>
      <c r="G197" s="216" t="s">
        <v>325</v>
      </c>
      <c r="H197" s="216" t="s">
        <v>472</v>
      </c>
      <c r="I197" s="216" t="s">
        <v>473</v>
      </c>
      <c r="J197" s="217">
        <v>0.12847222222222224</v>
      </c>
      <c r="K197" s="218">
        <v>3628.23</v>
      </c>
      <c r="L197" s="216" t="s">
        <v>34</v>
      </c>
      <c r="M197" s="212">
        <v>58</v>
      </c>
      <c r="N197" s="212">
        <v>1</v>
      </c>
      <c r="O197" s="216"/>
      <c r="P197" s="217">
        <v>0.12847222222222224</v>
      </c>
      <c r="Q197" s="217">
        <v>0.12847222222222224</v>
      </c>
      <c r="R197" s="12">
        <f t="shared" si="426"/>
        <v>0</v>
      </c>
      <c r="S197" s="13">
        <f t="shared" si="427"/>
        <v>0</v>
      </c>
      <c r="T197" s="13">
        <f t="shared" si="428"/>
        <v>0</v>
      </c>
      <c r="U197" s="217">
        <v>0.13541666666666666</v>
      </c>
      <c r="V197" s="12">
        <f t="shared" si="429"/>
        <v>6.9444444444444198E-3</v>
      </c>
      <c r="W197" s="13">
        <f t="shared" si="430"/>
        <v>0</v>
      </c>
      <c r="X197" s="13">
        <f t="shared" si="431"/>
        <v>10</v>
      </c>
      <c r="Y197" s="217">
        <v>0.13680555555555554</v>
      </c>
      <c r="Z197" s="12">
        <f t="shared" si="432"/>
        <v>1.388888888888884E-3</v>
      </c>
      <c r="AA197" s="13">
        <f t="shared" si="433"/>
        <v>0</v>
      </c>
      <c r="AB197" s="13">
        <f t="shared" si="434"/>
        <v>2</v>
      </c>
      <c r="AC197" s="217">
        <v>0.15347222222222223</v>
      </c>
      <c r="AD197" s="12">
        <f t="shared" si="435"/>
        <v>1.6666666666666691E-2</v>
      </c>
      <c r="AE197" s="13">
        <f t="shared" si="436"/>
        <v>0</v>
      </c>
      <c r="AF197" s="13">
        <f t="shared" si="437"/>
        <v>24</v>
      </c>
      <c r="AG197" s="217">
        <v>0.15833333333333333</v>
      </c>
      <c r="AH197" s="217">
        <v>0.20694444444444446</v>
      </c>
      <c r="AI197" s="12">
        <f t="shared" si="438"/>
        <v>4.8611111111111133E-2</v>
      </c>
      <c r="AJ197" s="90">
        <f t="shared" si="439"/>
        <v>1</v>
      </c>
      <c r="AK197" s="90">
        <f t="shared" si="440"/>
        <v>10</v>
      </c>
      <c r="AL197" s="217">
        <v>0.15833333333333333</v>
      </c>
      <c r="AM197" s="217">
        <v>0.20694444444444446</v>
      </c>
      <c r="AN197" s="12">
        <f t="shared" si="441"/>
        <v>4.8611111111111133E-2</v>
      </c>
      <c r="AO197" s="13">
        <f t="shared" si="442"/>
        <v>1</v>
      </c>
      <c r="AP197" s="13">
        <f t="shared" si="443"/>
        <v>10</v>
      </c>
      <c r="AQ197" s="217">
        <v>0.20972222222222223</v>
      </c>
      <c r="AR197" s="12">
        <f t="shared" si="444"/>
        <v>2.7777777777777679E-3</v>
      </c>
      <c r="AS197" s="90">
        <f t="shared" si="445"/>
        <v>0</v>
      </c>
      <c r="AT197" s="13">
        <f t="shared" si="446"/>
        <v>4</v>
      </c>
      <c r="AU197" s="217">
        <v>0.21527777777777779</v>
      </c>
      <c r="AV197" s="12">
        <f t="shared" si="447"/>
        <v>5.5555555555555636E-3</v>
      </c>
      <c r="AW197" s="13">
        <f t="shared" si="448"/>
        <v>0</v>
      </c>
      <c r="AX197" s="13">
        <f t="shared" si="449"/>
        <v>8</v>
      </c>
      <c r="AY197" s="217">
        <v>0.32222222222222224</v>
      </c>
      <c r="AZ197" s="12">
        <f t="shared" si="450"/>
        <v>0.10694444444444445</v>
      </c>
      <c r="BA197" s="90">
        <f t="shared" si="451"/>
        <v>2</v>
      </c>
      <c r="BB197" s="90">
        <f t="shared" si="452"/>
        <v>34</v>
      </c>
      <c r="BC197" s="217">
        <v>0.32222222222222224</v>
      </c>
      <c r="BD197" s="217">
        <v>0.32222222222222224</v>
      </c>
      <c r="BE197" s="12">
        <f t="shared" si="453"/>
        <v>0</v>
      </c>
      <c r="BF197" s="13">
        <f t="shared" si="454"/>
        <v>0</v>
      </c>
      <c r="BG197" s="13">
        <f t="shared" si="455"/>
        <v>0</v>
      </c>
      <c r="BH197" s="217">
        <v>0.32222222222222224</v>
      </c>
      <c r="BI197" s="217">
        <v>0.32222222222222224</v>
      </c>
      <c r="BJ197" s="220"/>
      <c r="BK197" s="69">
        <f t="shared" si="421"/>
        <v>0</v>
      </c>
      <c r="BL197" s="13">
        <f t="shared" si="418"/>
        <v>0</v>
      </c>
      <c r="BM197" s="13">
        <f t="shared" si="419"/>
        <v>0</v>
      </c>
      <c r="BN197" s="217">
        <v>0.32916666666666666</v>
      </c>
      <c r="BO197" s="12">
        <f t="shared" si="456"/>
        <v>6.9444444444444198E-3</v>
      </c>
      <c r="BP197" s="90">
        <f t="shared" si="457"/>
        <v>0</v>
      </c>
      <c r="BQ197" s="90">
        <f t="shared" si="458"/>
        <v>10</v>
      </c>
      <c r="BR197" s="217">
        <v>0.33333333333333331</v>
      </c>
      <c r="BS197" s="12">
        <f t="shared" si="459"/>
        <v>4.1666666666666519E-3</v>
      </c>
      <c r="BT197" s="90">
        <f t="shared" si="460"/>
        <v>0</v>
      </c>
      <c r="BU197" s="90">
        <f t="shared" si="461"/>
        <v>6</v>
      </c>
      <c r="BV197" s="217">
        <v>0.33333333333333331</v>
      </c>
      <c r="BW197" s="217">
        <v>0.33680555555555558</v>
      </c>
      <c r="BX197" s="12">
        <f t="shared" si="462"/>
        <v>3.4722222222222654E-3</v>
      </c>
      <c r="BY197" s="13">
        <f t="shared" si="463"/>
        <v>0</v>
      </c>
      <c r="BZ197" s="13">
        <f t="shared" si="464"/>
        <v>5</v>
      </c>
      <c r="CA197" s="12">
        <f t="shared" si="465"/>
        <v>0.20833333333333334</v>
      </c>
      <c r="CB197" s="13">
        <f t="shared" si="466"/>
        <v>5</v>
      </c>
      <c r="CC197" s="13">
        <f t="shared" si="467"/>
        <v>0</v>
      </c>
      <c r="CD197" s="12">
        <f t="shared" si="420"/>
        <v>3.055555555555553E-2</v>
      </c>
      <c r="CE197" s="13">
        <f t="shared" si="468"/>
        <v>0</v>
      </c>
      <c r="CF197" s="13">
        <f t="shared" si="469"/>
        <v>44</v>
      </c>
      <c r="CG197" s="12">
        <f t="shared" si="492"/>
        <v>4.8611111111111133E-2</v>
      </c>
      <c r="CH197" s="13">
        <f t="shared" si="470"/>
        <v>1</v>
      </c>
      <c r="CI197" s="13">
        <f t="shared" si="471"/>
        <v>10</v>
      </c>
      <c r="CJ197" s="12">
        <f t="shared" si="493"/>
        <v>0.10694444444444445</v>
      </c>
      <c r="CK197" s="13">
        <f t="shared" si="472"/>
        <v>2</v>
      </c>
      <c r="CL197" s="13">
        <f t="shared" si="473"/>
        <v>34</v>
      </c>
      <c r="CM197" s="13"/>
      <c r="CN197" s="70">
        <f t="shared" si="422"/>
        <v>0</v>
      </c>
      <c r="CO197" s="13">
        <f t="shared" si="423"/>
        <v>0</v>
      </c>
      <c r="CP197" s="12">
        <f t="shared" si="474"/>
        <v>0.10694444444444445</v>
      </c>
      <c r="CQ197" s="13">
        <f t="shared" si="475"/>
        <v>2</v>
      </c>
      <c r="CR197" s="13">
        <f t="shared" si="476"/>
        <v>34</v>
      </c>
      <c r="CS197" s="217"/>
      <c r="CT197" s="13">
        <f t="shared" si="477"/>
        <v>0</v>
      </c>
      <c r="CU197" s="13">
        <f t="shared" si="478"/>
        <v>0</v>
      </c>
      <c r="CV197" s="217"/>
      <c r="CW197" s="13">
        <f t="shared" si="479"/>
        <v>0</v>
      </c>
      <c r="CX197" s="13">
        <f t="shared" si="480"/>
        <v>0</v>
      </c>
      <c r="CY197" s="217"/>
      <c r="CZ197" s="13">
        <f t="shared" si="481"/>
        <v>0</v>
      </c>
      <c r="DA197" s="13">
        <f t="shared" si="482"/>
        <v>0</v>
      </c>
      <c r="DB197" s="217"/>
      <c r="DC197" s="13">
        <f t="shared" si="483"/>
        <v>0</v>
      </c>
      <c r="DD197" s="13">
        <f t="shared" si="484"/>
        <v>0</v>
      </c>
      <c r="DE197" s="217"/>
      <c r="DF197" s="13">
        <f t="shared" si="485"/>
        <v>0</v>
      </c>
      <c r="DG197" s="13">
        <f t="shared" si="486"/>
        <v>0</v>
      </c>
      <c r="DH197" s="217"/>
      <c r="DI197" s="13">
        <f t="shared" si="487"/>
        <v>0</v>
      </c>
      <c r="DJ197" s="13">
        <f t="shared" si="488"/>
        <v>0</v>
      </c>
      <c r="DK197" s="217"/>
      <c r="DL197" s="35">
        <f t="shared" si="489"/>
        <v>0</v>
      </c>
      <c r="DM197" s="61">
        <f t="shared" si="490"/>
        <v>0</v>
      </c>
      <c r="DN197" s="66">
        <f t="shared" si="413"/>
        <v>686408.62000000023</v>
      </c>
      <c r="DO197" s="74">
        <f t="shared" si="494"/>
        <v>11122</v>
      </c>
      <c r="DP197" s="66">
        <f t="shared" si="412"/>
        <v>62.555689655172415</v>
      </c>
      <c r="DQ197" s="63">
        <f t="shared" si="424"/>
        <v>61.71629383204462</v>
      </c>
      <c r="DR197" s="66" t="e">
        <f t="shared" si="414"/>
        <v>#NUM!</v>
      </c>
      <c r="DS197" s="96" t="e">
        <f t="shared" si="415"/>
        <v>#NUM!</v>
      </c>
      <c r="DT197" s="66" t="e">
        <f t="shared" si="416"/>
        <v>#NUM!</v>
      </c>
      <c r="DU197" s="66" t="e">
        <f t="shared" si="417"/>
        <v>#NUM!</v>
      </c>
      <c r="DV197" s="421"/>
      <c r="DW197" s="421"/>
      <c r="DX197" s="421"/>
      <c r="DY197" s="421"/>
      <c r="DZ197" s="421"/>
      <c r="EA197" s="421"/>
      <c r="EB197" s="66">
        <f t="shared" si="491"/>
        <v>0</v>
      </c>
      <c r="EC197" s="12"/>
      <c r="ED197" s="12"/>
      <c r="EE197" s="12"/>
      <c r="EF197" s="12"/>
      <c r="EG197" s="12"/>
      <c r="EH197" s="12"/>
      <c r="EI197" s="12"/>
      <c r="EJ197" s="12"/>
      <c r="EK197" s="12"/>
      <c r="EL197" s="12"/>
      <c r="EM197" s="12"/>
      <c r="EN197" s="66"/>
      <c r="EO197" s="66"/>
      <c r="EP197" s="66"/>
      <c r="EQ197" s="66"/>
      <c r="ER197" s="66"/>
      <c r="ES197" s="66"/>
      <c r="ET197" s="66"/>
      <c r="EU197" s="66"/>
      <c r="EV197" s="66"/>
      <c r="EW197" s="66"/>
      <c r="EX197" s="66"/>
      <c r="EY197" s="66"/>
      <c r="EZ197" s="66"/>
      <c r="FA197" s="66"/>
      <c r="FB197" s="66"/>
      <c r="FC197" s="66"/>
      <c r="FD197" s="66"/>
      <c r="FE197" s="62"/>
      <c r="FF197" s="62"/>
      <c r="FG197" s="62"/>
      <c r="FH197" s="62"/>
      <c r="FI197" s="62"/>
    </row>
    <row r="198" spans="1:165" s="221" customFormat="1">
      <c r="A198" s="175">
        <v>197</v>
      </c>
      <c r="B198" s="212">
        <v>83</v>
      </c>
      <c r="C198" s="213">
        <v>40776</v>
      </c>
      <c r="D198" s="214">
        <f t="shared" si="425"/>
        <v>8</v>
      </c>
      <c r="E198" s="215" t="s">
        <v>39</v>
      </c>
      <c r="F198" s="212">
        <v>45</v>
      </c>
      <c r="G198" s="216" t="s">
        <v>38</v>
      </c>
      <c r="H198" s="216" t="s">
        <v>468</v>
      </c>
      <c r="I198" s="216" t="s">
        <v>176</v>
      </c>
      <c r="J198" s="217">
        <v>0.23611111111111113</v>
      </c>
      <c r="K198" s="218">
        <v>3721.95</v>
      </c>
      <c r="L198" s="216" t="s">
        <v>33</v>
      </c>
      <c r="M198" s="212">
        <v>57</v>
      </c>
      <c r="N198" s="212">
        <v>2</v>
      </c>
      <c r="O198" s="216"/>
      <c r="P198" s="217">
        <v>0.23611111111111113</v>
      </c>
      <c r="Q198" s="217">
        <v>0.23611111111111113</v>
      </c>
      <c r="R198" s="12">
        <f t="shared" si="426"/>
        <v>0</v>
      </c>
      <c r="S198" s="13">
        <f t="shared" si="427"/>
        <v>0</v>
      </c>
      <c r="T198" s="13">
        <f t="shared" si="428"/>
        <v>0</v>
      </c>
      <c r="U198" s="217">
        <v>0.24305555555555555</v>
      </c>
      <c r="V198" s="12">
        <f t="shared" si="429"/>
        <v>6.9444444444444198E-3</v>
      </c>
      <c r="W198" s="13">
        <f t="shared" si="430"/>
        <v>0</v>
      </c>
      <c r="X198" s="13">
        <f t="shared" si="431"/>
        <v>10</v>
      </c>
      <c r="Y198" s="217">
        <v>0.24652777777777779</v>
      </c>
      <c r="Z198" s="12">
        <f t="shared" si="432"/>
        <v>3.4722222222222376E-3</v>
      </c>
      <c r="AA198" s="13">
        <f t="shared" si="433"/>
        <v>0</v>
      </c>
      <c r="AB198" s="13">
        <f t="shared" si="434"/>
        <v>5</v>
      </c>
      <c r="AC198" s="217">
        <v>0.26874999999999999</v>
      </c>
      <c r="AD198" s="12">
        <f t="shared" si="435"/>
        <v>2.2222222222222199E-2</v>
      </c>
      <c r="AE198" s="13">
        <f t="shared" si="436"/>
        <v>0</v>
      </c>
      <c r="AF198" s="13">
        <f t="shared" si="437"/>
        <v>32</v>
      </c>
      <c r="AG198" s="217">
        <v>0.27152777777777776</v>
      </c>
      <c r="AH198" s="217">
        <v>0.32291666666666669</v>
      </c>
      <c r="AI198" s="12">
        <f t="shared" si="438"/>
        <v>5.1388888888888928E-2</v>
      </c>
      <c r="AJ198" s="90">
        <f t="shared" si="439"/>
        <v>1</v>
      </c>
      <c r="AK198" s="90">
        <f t="shared" si="440"/>
        <v>14</v>
      </c>
      <c r="AL198" s="217">
        <v>0.27152777777777776</v>
      </c>
      <c r="AM198" s="217">
        <v>0.32291666666666669</v>
      </c>
      <c r="AN198" s="12">
        <f t="shared" si="441"/>
        <v>5.1388888888888928E-2</v>
      </c>
      <c r="AO198" s="13">
        <f t="shared" si="442"/>
        <v>1</v>
      </c>
      <c r="AP198" s="13">
        <f t="shared" si="443"/>
        <v>14</v>
      </c>
      <c r="AQ198" s="217">
        <v>0.32291666666666669</v>
      </c>
      <c r="AR198" s="12">
        <f t="shared" si="444"/>
        <v>0</v>
      </c>
      <c r="AS198" s="90">
        <f t="shared" si="445"/>
        <v>0</v>
      </c>
      <c r="AT198" s="13">
        <f t="shared" si="446"/>
        <v>0</v>
      </c>
      <c r="AU198" s="217">
        <v>0.35069444444444442</v>
      </c>
      <c r="AV198" s="12">
        <f t="shared" si="447"/>
        <v>2.7777777777777735E-2</v>
      </c>
      <c r="AW198" s="13">
        <f t="shared" si="448"/>
        <v>0</v>
      </c>
      <c r="AX198" s="13">
        <f t="shared" si="449"/>
        <v>40</v>
      </c>
      <c r="AY198" s="217">
        <v>0.46527777777777773</v>
      </c>
      <c r="AZ198" s="12">
        <f t="shared" si="450"/>
        <v>0.11458333333333331</v>
      </c>
      <c r="BA198" s="90">
        <f t="shared" si="451"/>
        <v>2</v>
      </c>
      <c r="BB198" s="90">
        <f t="shared" si="452"/>
        <v>45</v>
      </c>
      <c r="BC198" s="217">
        <v>0.46527777777777773</v>
      </c>
      <c r="BD198" s="217">
        <v>0.46527777777777773</v>
      </c>
      <c r="BE198" s="12">
        <f t="shared" si="453"/>
        <v>0</v>
      </c>
      <c r="BF198" s="13">
        <f t="shared" si="454"/>
        <v>0</v>
      </c>
      <c r="BG198" s="13">
        <f t="shared" si="455"/>
        <v>0</v>
      </c>
      <c r="BH198" s="217">
        <v>0.46527777777777773</v>
      </c>
      <c r="BI198" s="217">
        <v>0.46527777777777773</v>
      </c>
      <c r="BJ198" s="220"/>
      <c r="BK198" s="69">
        <f t="shared" si="421"/>
        <v>0</v>
      </c>
      <c r="BL198" s="13">
        <f t="shared" si="418"/>
        <v>0</v>
      </c>
      <c r="BM198" s="13">
        <f t="shared" si="419"/>
        <v>0</v>
      </c>
      <c r="BN198" s="217">
        <v>0.4770833333333333</v>
      </c>
      <c r="BO198" s="12">
        <f t="shared" si="456"/>
        <v>1.1805555555555569E-2</v>
      </c>
      <c r="BP198" s="90">
        <f t="shared" si="457"/>
        <v>0</v>
      </c>
      <c r="BQ198" s="90">
        <f t="shared" si="458"/>
        <v>17</v>
      </c>
      <c r="BR198" s="217">
        <v>0.47916666666666669</v>
      </c>
      <c r="BS198" s="12">
        <f t="shared" si="459"/>
        <v>2.0833333333333814E-3</v>
      </c>
      <c r="BT198" s="90">
        <f t="shared" si="460"/>
        <v>0</v>
      </c>
      <c r="BU198" s="90">
        <f t="shared" si="461"/>
        <v>3</v>
      </c>
      <c r="BV198" s="217">
        <v>0.47916666666666669</v>
      </c>
      <c r="BW198" s="217">
        <v>0.4826388888888889</v>
      </c>
      <c r="BX198" s="12">
        <f t="shared" si="462"/>
        <v>3.4722222222222099E-3</v>
      </c>
      <c r="BY198" s="13">
        <f t="shared" si="463"/>
        <v>0</v>
      </c>
      <c r="BZ198" s="13">
        <f t="shared" si="464"/>
        <v>5</v>
      </c>
      <c r="CA198" s="12">
        <f t="shared" si="465"/>
        <v>0.24652777777777776</v>
      </c>
      <c r="CB198" s="13">
        <f t="shared" si="466"/>
        <v>5</v>
      </c>
      <c r="CC198" s="13">
        <f t="shared" si="467"/>
        <v>55</v>
      </c>
      <c r="CD198" s="12">
        <f t="shared" si="420"/>
        <v>3.6111111111111149E-2</v>
      </c>
      <c r="CE198" s="13">
        <f t="shared" si="468"/>
        <v>0</v>
      </c>
      <c r="CF198" s="13">
        <f t="shared" si="469"/>
        <v>52</v>
      </c>
      <c r="CG198" s="12">
        <f t="shared" si="492"/>
        <v>5.1388888888888928E-2</v>
      </c>
      <c r="CH198" s="13">
        <f t="shared" si="470"/>
        <v>1</v>
      </c>
      <c r="CI198" s="13">
        <f t="shared" si="471"/>
        <v>14</v>
      </c>
      <c r="CJ198" s="12">
        <f t="shared" si="493"/>
        <v>0.11458333333333331</v>
      </c>
      <c r="CK198" s="13">
        <f t="shared" si="472"/>
        <v>2</v>
      </c>
      <c r="CL198" s="13">
        <f t="shared" si="473"/>
        <v>45</v>
      </c>
      <c r="CM198" s="13"/>
      <c r="CN198" s="70">
        <f t="shared" si="422"/>
        <v>0</v>
      </c>
      <c r="CO198" s="13">
        <f t="shared" si="423"/>
        <v>0</v>
      </c>
      <c r="CP198" s="12">
        <f t="shared" si="474"/>
        <v>0.11458333333333331</v>
      </c>
      <c r="CQ198" s="13">
        <f t="shared" si="475"/>
        <v>2</v>
      </c>
      <c r="CR198" s="13">
        <f t="shared" si="476"/>
        <v>45</v>
      </c>
      <c r="CS198" s="217"/>
      <c r="CT198" s="13">
        <f t="shared" si="477"/>
        <v>0</v>
      </c>
      <c r="CU198" s="13">
        <f t="shared" si="478"/>
        <v>0</v>
      </c>
      <c r="CV198" s="217"/>
      <c r="CW198" s="13">
        <f t="shared" si="479"/>
        <v>0</v>
      </c>
      <c r="CX198" s="13">
        <f t="shared" si="480"/>
        <v>0</v>
      </c>
      <c r="CY198" s="217"/>
      <c r="CZ198" s="13">
        <f t="shared" si="481"/>
        <v>0</v>
      </c>
      <c r="DA198" s="13">
        <f t="shared" si="482"/>
        <v>0</v>
      </c>
      <c r="DB198" s="217"/>
      <c r="DC198" s="13">
        <f t="shared" si="483"/>
        <v>0</v>
      </c>
      <c r="DD198" s="13">
        <f t="shared" si="484"/>
        <v>0</v>
      </c>
      <c r="DE198" s="217"/>
      <c r="DF198" s="13">
        <f t="shared" si="485"/>
        <v>0</v>
      </c>
      <c r="DG198" s="13">
        <f t="shared" si="486"/>
        <v>0</v>
      </c>
      <c r="DH198" s="217"/>
      <c r="DI198" s="13">
        <f t="shared" si="487"/>
        <v>0</v>
      </c>
      <c r="DJ198" s="13">
        <f t="shared" si="488"/>
        <v>0</v>
      </c>
      <c r="DK198" s="217"/>
      <c r="DL198" s="35">
        <f t="shared" si="489"/>
        <v>0</v>
      </c>
      <c r="DM198" s="61">
        <f t="shared" si="490"/>
        <v>0</v>
      </c>
      <c r="DN198" s="66">
        <f t="shared" si="413"/>
        <v>690130.57000000018</v>
      </c>
      <c r="DO198" s="74">
        <f t="shared" si="494"/>
        <v>11181</v>
      </c>
      <c r="DP198" s="66">
        <f t="shared" si="412"/>
        <v>65.297368421052624</v>
      </c>
      <c r="DQ198" s="63">
        <f t="shared" si="424"/>
        <v>61.723510419461604</v>
      </c>
      <c r="DR198" s="66" t="e">
        <f t="shared" si="414"/>
        <v>#NUM!</v>
      </c>
      <c r="DS198" s="96" t="e">
        <f t="shared" si="415"/>
        <v>#NUM!</v>
      </c>
      <c r="DT198" s="66" t="e">
        <f t="shared" si="416"/>
        <v>#NUM!</v>
      </c>
      <c r="DU198" s="66" t="e">
        <f t="shared" si="417"/>
        <v>#NUM!</v>
      </c>
      <c r="DV198" s="421"/>
      <c r="DW198" s="421"/>
      <c r="DX198" s="421"/>
      <c r="DY198" s="421"/>
      <c r="DZ198" s="421"/>
      <c r="EA198" s="421"/>
      <c r="EB198" s="66">
        <f t="shared" si="491"/>
        <v>0</v>
      </c>
      <c r="EC198" s="12"/>
      <c r="ED198" s="12"/>
      <c r="EE198" s="12"/>
      <c r="EF198" s="12"/>
      <c r="EG198" s="12"/>
      <c r="EH198" s="12"/>
      <c r="EI198" s="12"/>
      <c r="EJ198" s="12"/>
      <c r="EK198" s="12"/>
      <c r="EL198" s="12"/>
      <c r="EM198" s="12"/>
      <c r="EN198" s="66"/>
      <c r="EO198" s="66"/>
      <c r="EP198" s="66"/>
      <c r="EQ198" s="66"/>
      <c r="ER198" s="66"/>
      <c r="ES198" s="66"/>
      <c r="ET198" s="66"/>
      <c r="EU198" s="66"/>
      <c r="EV198" s="66"/>
      <c r="EW198" s="66"/>
      <c r="EX198" s="66"/>
      <c r="EY198" s="66"/>
      <c r="EZ198" s="66"/>
      <c r="FA198" s="66"/>
      <c r="FB198" s="66"/>
      <c r="FC198" s="66"/>
      <c r="FD198" s="66"/>
      <c r="FE198" s="62"/>
      <c r="FF198" s="62"/>
      <c r="FG198" s="62"/>
      <c r="FH198" s="62"/>
      <c r="FI198" s="62"/>
    </row>
    <row r="199" spans="1:165" s="221" customFormat="1">
      <c r="A199" s="199">
        <v>198</v>
      </c>
      <c r="B199" s="212">
        <v>84</v>
      </c>
      <c r="C199" s="213">
        <v>40776</v>
      </c>
      <c r="D199" s="214">
        <f t="shared" si="425"/>
        <v>8</v>
      </c>
      <c r="E199" s="215" t="s">
        <v>39</v>
      </c>
      <c r="F199" s="212">
        <v>46</v>
      </c>
      <c r="G199" s="216" t="s">
        <v>38</v>
      </c>
      <c r="H199" s="216" t="s">
        <v>406</v>
      </c>
      <c r="I199" s="216" t="s">
        <v>450</v>
      </c>
      <c r="J199" s="217">
        <v>0.4375</v>
      </c>
      <c r="K199" s="218">
        <v>3592.46</v>
      </c>
      <c r="L199" s="216" t="s">
        <v>34</v>
      </c>
      <c r="M199" s="212">
        <v>59</v>
      </c>
      <c r="N199" s="212">
        <v>0</v>
      </c>
      <c r="O199" s="216"/>
      <c r="P199" s="217">
        <v>0.4375</v>
      </c>
      <c r="Q199" s="217">
        <v>0.4375</v>
      </c>
      <c r="R199" s="12">
        <f t="shared" si="426"/>
        <v>0</v>
      </c>
      <c r="S199" s="13">
        <f t="shared" si="427"/>
        <v>0</v>
      </c>
      <c r="T199" s="13">
        <f t="shared" si="428"/>
        <v>0</v>
      </c>
      <c r="U199" s="217">
        <v>0.44097222222222227</v>
      </c>
      <c r="V199" s="12">
        <f t="shared" si="429"/>
        <v>3.4722222222222654E-3</v>
      </c>
      <c r="W199" s="13">
        <f t="shared" si="430"/>
        <v>0</v>
      </c>
      <c r="X199" s="13">
        <f t="shared" si="431"/>
        <v>5</v>
      </c>
      <c r="Y199" s="217">
        <v>0.44791666666666669</v>
      </c>
      <c r="Z199" s="12">
        <f t="shared" si="432"/>
        <v>6.9444444444444198E-3</v>
      </c>
      <c r="AA199" s="13">
        <f t="shared" si="433"/>
        <v>0</v>
      </c>
      <c r="AB199" s="13">
        <f t="shared" si="434"/>
        <v>10</v>
      </c>
      <c r="AC199" s="217">
        <v>0.45833333333333331</v>
      </c>
      <c r="AD199" s="12">
        <f t="shared" si="435"/>
        <v>1.041666666666663E-2</v>
      </c>
      <c r="AE199" s="13">
        <f t="shared" si="436"/>
        <v>0</v>
      </c>
      <c r="AF199" s="13">
        <f t="shared" si="437"/>
        <v>15</v>
      </c>
      <c r="AG199" s="217">
        <v>0.45833333333333331</v>
      </c>
      <c r="AH199" s="217">
        <v>0.5</v>
      </c>
      <c r="AI199" s="12">
        <f t="shared" si="438"/>
        <v>4.1666666666666685E-2</v>
      </c>
      <c r="AJ199" s="90">
        <f t="shared" si="439"/>
        <v>1</v>
      </c>
      <c r="AK199" s="90">
        <f t="shared" si="440"/>
        <v>0</v>
      </c>
      <c r="AL199" s="217">
        <v>0.45833333333333331</v>
      </c>
      <c r="AM199" s="217">
        <v>0.5</v>
      </c>
      <c r="AN199" s="12">
        <f t="shared" si="441"/>
        <v>4.1666666666666685E-2</v>
      </c>
      <c r="AO199" s="13">
        <f t="shared" si="442"/>
        <v>1</v>
      </c>
      <c r="AP199" s="13">
        <f t="shared" si="443"/>
        <v>0</v>
      </c>
      <c r="AQ199" s="217">
        <v>0.54166666666666663</v>
      </c>
      <c r="AR199" s="12">
        <f t="shared" si="444"/>
        <v>4.166666666666663E-2</v>
      </c>
      <c r="AS199" s="90">
        <f t="shared" si="445"/>
        <v>1</v>
      </c>
      <c r="AT199" s="13">
        <f t="shared" si="446"/>
        <v>0</v>
      </c>
      <c r="AU199" s="217">
        <v>0.54375000000000007</v>
      </c>
      <c r="AV199" s="12">
        <f t="shared" si="447"/>
        <v>2.083333333333437E-3</v>
      </c>
      <c r="AW199" s="13">
        <f t="shared" si="448"/>
        <v>0</v>
      </c>
      <c r="AX199" s="13">
        <f t="shared" si="449"/>
        <v>3</v>
      </c>
      <c r="AY199" s="217">
        <v>0.69444444444444453</v>
      </c>
      <c r="AZ199" s="12">
        <f t="shared" si="450"/>
        <v>0.15069444444444446</v>
      </c>
      <c r="BA199" s="90">
        <f t="shared" si="451"/>
        <v>3</v>
      </c>
      <c r="BB199" s="90">
        <f t="shared" si="452"/>
        <v>37</v>
      </c>
      <c r="BC199" s="217">
        <v>0.69444444444444453</v>
      </c>
      <c r="BD199" s="217">
        <v>0.69444444444444453</v>
      </c>
      <c r="BE199" s="12">
        <f t="shared" si="453"/>
        <v>0</v>
      </c>
      <c r="BF199" s="13">
        <f t="shared" si="454"/>
        <v>0</v>
      </c>
      <c r="BG199" s="13">
        <f t="shared" si="455"/>
        <v>0</v>
      </c>
      <c r="BH199" s="217">
        <v>0.69444444444444453</v>
      </c>
      <c r="BI199" s="217">
        <v>0.69444444444444453</v>
      </c>
      <c r="BJ199" s="220"/>
      <c r="BK199" s="69">
        <f t="shared" si="421"/>
        <v>0</v>
      </c>
      <c r="BL199" s="13">
        <f t="shared" si="418"/>
        <v>0</v>
      </c>
      <c r="BM199" s="13">
        <f t="shared" si="419"/>
        <v>0</v>
      </c>
      <c r="BN199" s="217">
        <v>0.70138888888888884</v>
      </c>
      <c r="BO199" s="12">
        <f t="shared" si="456"/>
        <v>6.9444444444443088E-3</v>
      </c>
      <c r="BP199" s="90">
        <f t="shared" si="457"/>
        <v>0</v>
      </c>
      <c r="BQ199" s="90">
        <f t="shared" si="458"/>
        <v>10</v>
      </c>
      <c r="BR199" s="217">
        <v>0.70624999999999993</v>
      </c>
      <c r="BS199" s="12">
        <f t="shared" si="459"/>
        <v>4.8611111111110938E-3</v>
      </c>
      <c r="BT199" s="90">
        <f t="shared" si="460"/>
        <v>0</v>
      </c>
      <c r="BU199" s="90">
        <f t="shared" si="461"/>
        <v>7</v>
      </c>
      <c r="BV199" s="217">
        <v>0.70624999999999993</v>
      </c>
      <c r="BW199" s="217">
        <v>0.71180555555555547</v>
      </c>
      <c r="BX199" s="12">
        <f t="shared" si="462"/>
        <v>5.5555555555555358E-3</v>
      </c>
      <c r="BY199" s="13">
        <f t="shared" si="463"/>
        <v>0</v>
      </c>
      <c r="BZ199" s="13">
        <f t="shared" si="464"/>
        <v>8</v>
      </c>
      <c r="CA199" s="12">
        <f t="shared" si="465"/>
        <v>0.27430555555555547</v>
      </c>
      <c r="CB199" s="13">
        <f t="shared" si="466"/>
        <v>6</v>
      </c>
      <c r="CC199" s="13">
        <f t="shared" si="467"/>
        <v>35</v>
      </c>
      <c r="CD199" s="12">
        <f t="shared" si="420"/>
        <v>6.3888888888888662E-2</v>
      </c>
      <c r="CE199" s="13">
        <f t="shared" si="468"/>
        <v>1</v>
      </c>
      <c r="CF199" s="13">
        <f t="shared" si="469"/>
        <v>32</v>
      </c>
      <c r="CG199" s="12">
        <f t="shared" si="492"/>
        <v>4.1666666666666685E-2</v>
      </c>
      <c r="CH199" s="13">
        <f t="shared" si="470"/>
        <v>1</v>
      </c>
      <c r="CI199" s="13">
        <f t="shared" si="471"/>
        <v>0</v>
      </c>
      <c r="CJ199" s="12">
        <f t="shared" si="493"/>
        <v>0.15069444444444446</v>
      </c>
      <c r="CK199" s="13">
        <f t="shared" si="472"/>
        <v>3</v>
      </c>
      <c r="CL199" s="13">
        <f t="shared" si="473"/>
        <v>37</v>
      </c>
      <c r="CM199" s="13"/>
      <c r="CN199" s="70">
        <f t="shared" si="422"/>
        <v>0</v>
      </c>
      <c r="CO199" s="13">
        <f t="shared" si="423"/>
        <v>0</v>
      </c>
      <c r="CP199" s="12">
        <f t="shared" si="474"/>
        <v>0.15069444444444446</v>
      </c>
      <c r="CQ199" s="13">
        <f t="shared" si="475"/>
        <v>3</v>
      </c>
      <c r="CR199" s="13">
        <f t="shared" si="476"/>
        <v>37</v>
      </c>
      <c r="CS199" s="217"/>
      <c r="CT199" s="13">
        <f t="shared" si="477"/>
        <v>0</v>
      </c>
      <c r="CU199" s="13">
        <f t="shared" si="478"/>
        <v>0</v>
      </c>
      <c r="CV199" s="217"/>
      <c r="CW199" s="13">
        <f t="shared" si="479"/>
        <v>0</v>
      </c>
      <c r="CX199" s="13">
        <f t="shared" si="480"/>
        <v>0</v>
      </c>
      <c r="CY199" s="217"/>
      <c r="CZ199" s="13">
        <f t="shared" si="481"/>
        <v>0</v>
      </c>
      <c r="DA199" s="13">
        <f t="shared" si="482"/>
        <v>0</v>
      </c>
      <c r="DB199" s="217"/>
      <c r="DC199" s="13">
        <f t="shared" si="483"/>
        <v>0</v>
      </c>
      <c r="DD199" s="13">
        <f t="shared" si="484"/>
        <v>0</v>
      </c>
      <c r="DE199" s="217"/>
      <c r="DF199" s="13">
        <f t="shared" si="485"/>
        <v>0</v>
      </c>
      <c r="DG199" s="13">
        <f t="shared" si="486"/>
        <v>0</v>
      </c>
      <c r="DH199" s="217"/>
      <c r="DI199" s="13">
        <f t="shared" si="487"/>
        <v>0</v>
      </c>
      <c r="DJ199" s="13">
        <f t="shared" si="488"/>
        <v>0</v>
      </c>
      <c r="DK199" s="217"/>
      <c r="DL199" s="35">
        <f t="shared" si="489"/>
        <v>0</v>
      </c>
      <c r="DM199" s="61">
        <f t="shared" si="490"/>
        <v>0</v>
      </c>
      <c r="DN199" s="66">
        <f t="shared" si="413"/>
        <v>693723.03000000014</v>
      </c>
      <c r="DO199" s="74">
        <f t="shared" si="494"/>
        <v>11240</v>
      </c>
      <c r="DP199" s="66">
        <f t="shared" si="412"/>
        <v>60.889152542372884</v>
      </c>
      <c r="DQ199" s="63">
        <f t="shared" si="424"/>
        <v>61.719130782918164</v>
      </c>
      <c r="DR199" s="66" t="e">
        <f t="shared" si="414"/>
        <v>#NUM!</v>
      </c>
      <c r="DS199" s="96" t="e">
        <f t="shared" si="415"/>
        <v>#NUM!</v>
      </c>
      <c r="DT199" s="66" t="e">
        <f t="shared" si="416"/>
        <v>#NUM!</v>
      </c>
      <c r="DU199" s="66" t="e">
        <f t="shared" si="417"/>
        <v>#NUM!</v>
      </c>
      <c r="DV199" s="421"/>
      <c r="DW199" s="421"/>
      <c r="DX199" s="421"/>
      <c r="DY199" s="421"/>
      <c r="DZ199" s="421"/>
      <c r="EA199" s="421"/>
      <c r="EB199" s="66">
        <f t="shared" si="491"/>
        <v>0</v>
      </c>
      <c r="EC199" s="12"/>
      <c r="ED199" s="12"/>
      <c r="EE199" s="12"/>
      <c r="EF199" s="12"/>
      <c r="EG199" s="12"/>
      <c r="EH199" s="12"/>
      <c r="EI199" s="12"/>
      <c r="EJ199" s="12"/>
      <c r="EK199" s="12"/>
      <c r="EL199" s="12"/>
      <c r="EM199" s="12"/>
      <c r="EN199" s="66"/>
      <c r="EO199" s="66"/>
      <c r="EP199" s="66"/>
      <c r="EQ199" s="66"/>
      <c r="ER199" s="66"/>
      <c r="ES199" s="66"/>
      <c r="ET199" s="66"/>
      <c r="EU199" s="66"/>
      <c r="EV199" s="66"/>
      <c r="EW199" s="66"/>
      <c r="EX199" s="66"/>
      <c r="EY199" s="66"/>
      <c r="EZ199" s="66"/>
      <c r="FA199" s="66"/>
      <c r="FB199" s="66"/>
      <c r="FC199" s="66"/>
      <c r="FD199" s="66"/>
      <c r="FE199" s="62"/>
      <c r="FF199" s="62"/>
      <c r="FG199" s="62"/>
      <c r="FH199" s="62"/>
      <c r="FI199" s="62"/>
    </row>
    <row r="200" spans="1:165" s="221" customFormat="1" ht="30">
      <c r="A200" s="175">
        <v>199</v>
      </c>
      <c r="B200" s="212">
        <v>85</v>
      </c>
      <c r="C200" s="213">
        <v>40776</v>
      </c>
      <c r="D200" s="214">
        <f t="shared" si="425"/>
        <v>8</v>
      </c>
      <c r="E200" s="215" t="s">
        <v>39</v>
      </c>
      <c r="F200" s="212">
        <v>47</v>
      </c>
      <c r="G200" s="216" t="s">
        <v>38</v>
      </c>
      <c r="H200" s="216" t="s">
        <v>469</v>
      </c>
      <c r="I200" s="216" t="s">
        <v>470</v>
      </c>
      <c r="J200" s="217">
        <v>0.54166666666666663</v>
      </c>
      <c r="K200" s="218">
        <v>3660.68</v>
      </c>
      <c r="L200" s="216" t="s">
        <v>33</v>
      </c>
      <c r="M200" s="212">
        <v>59</v>
      </c>
      <c r="N200" s="212">
        <v>0</v>
      </c>
      <c r="O200" s="216"/>
      <c r="P200" s="217">
        <v>0.54166666666666663</v>
      </c>
      <c r="Q200" s="217">
        <v>0.54166666666666663</v>
      </c>
      <c r="R200" s="12">
        <f t="shared" si="426"/>
        <v>0</v>
      </c>
      <c r="S200" s="13">
        <f t="shared" si="427"/>
        <v>0</v>
      </c>
      <c r="T200" s="13">
        <f t="shared" si="428"/>
        <v>0</v>
      </c>
      <c r="U200" s="217">
        <v>0.54513888888888895</v>
      </c>
      <c r="V200" s="12">
        <f t="shared" si="429"/>
        <v>3.4722222222223209E-3</v>
      </c>
      <c r="W200" s="13">
        <f t="shared" si="430"/>
        <v>0</v>
      </c>
      <c r="X200" s="13">
        <f t="shared" si="431"/>
        <v>5</v>
      </c>
      <c r="Y200" s="217">
        <v>0.54861111111111105</v>
      </c>
      <c r="Z200" s="12">
        <f t="shared" si="432"/>
        <v>3.4722222222220989E-3</v>
      </c>
      <c r="AA200" s="13">
        <f t="shared" si="433"/>
        <v>0</v>
      </c>
      <c r="AB200" s="13">
        <f t="shared" si="434"/>
        <v>5</v>
      </c>
      <c r="AC200" s="217">
        <v>0.60902777777777783</v>
      </c>
      <c r="AD200" s="12">
        <f t="shared" si="435"/>
        <v>6.0416666666666785E-2</v>
      </c>
      <c r="AE200" s="13">
        <f t="shared" si="436"/>
        <v>1</v>
      </c>
      <c r="AF200" s="13">
        <f t="shared" si="437"/>
        <v>27</v>
      </c>
      <c r="AG200" s="217">
        <v>0.60902777777777783</v>
      </c>
      <c r="AH200" s="217">
        <v>0.6875</v>
      </c>
      <c r="AI200" s="12">
        <f t="shared" si="438"/>
        <v>7.8472222222222165E-2</v>
      </c>
      <c r="AJ200" s="90">
        <f t="shared" si="439"/>
        <v>1</v>
      </c>
      <c r="AK200" s="90">
        <f t="shared" si="440"/>
        <v>53</v>
      </c>
      <c r="AL200" s="217">
        <v>0.60902777777777783</v>
      </c>
      <c r="AM200" s="217">
        <v>0.6875</v>
      </c>
      <c r="AN200" s="12">
        <f t="shared" si="441"/>
        <v>7.8472222222222165E-2</v>
      </c>
      <c r="AO200" s="13">
        <f t="shared" si="442"/>
        <v>1</v>
      </c>
      <c r="AP200" s="13">
        <f t="shared" si="443"/>
        <v>53</v>
      </c>
      <c r="AQ200" s="217">
        <v>0.70486111111111116</v>
      </c>
      <c r="AR200" s="12">
        <f t="shared" si="444"/>
        <v>1.736111111111116E-2</v>
      </c>
      <c r="AS200" s="90">
        <f t="shared" si="445"/>
        <v>0</v>
      </c>
      <c r="AT200" s="13">
        <f t="shared" si="446"/>
        <v>25</v>
      </c>
      <c r="AU200" s="217">
        <v>0.7284722222222223</v>
      </c>
      <c r="AV200" s="12">
        <f t="shared" si="447"/>
        <v>2.3611111111111138E-2</v>
      </c>
      <c r="AW200" s="13">
        <f t="shared" si="448"/>
        <v>0</v>
      </c>
      <c r="AX200" s="13">
        <f t="shared" si="449"/>
        <v>34</v>
      </c>
      <c r="AY200" s="217">
        <v>0.85763888888888884</v>
      </c>
      <c r="AZ200" s="12">
        <f t="shared" si="450"/>
        <v>0.12916666666666654</v>
      </c>
      <c r="BA200" s="90">
        <f t="shared" si="451"/>
        <v>3</v>
      </c>
      <c r="BB200" s="90">
        <f t="shared" si="452"/>
        <v>6</v>
      </c>
      <c r="BC200" s="217">
        <v>0.85763888888888884</v>
      </c>
      <c r="BD200" s="217">
        <v>0.85763888888888884</v>
      </c>
      <c r="BE200" s="12">
        <f t="shared" si="453"/>
        <v>0</v>
      </c>
      <c r="BF200" s="13">
        <f t="shared" si="454"/>
        <v>0</v>
      </c>
      <c r="BG200" s="13">
        <f t="shared" si="455"/>
        <v>0</v>
      </c>
      <c r="BH200" s="217">
        <v>0.85763888888888884</v>
      </c>
      <c r="BI200" s="217">
        <v>0.85763888888888884</v>
      </c>
      <c r="BJ200" s="220"/>
      <c r="BK200" s="69">
        <f t="shared" si="421"/>
        <v>0</v>
      </c>
      <c r="BL200" s="13">
        <f t="shared" si="418"/>
        <v>0</v>
      </c>
      <c r="BM200" s="13">
        <f t="shared" si="419"/>
        <v>0</v>
      </c>
      <c r="BN200" s="217">
        <v>0.88958333333333339</v>
      </c>
      <c r="BO200" s="12">
        <f t="shared" si="456"/>
        <v>3.1944444444444553E-2</v>
      </c>
      <c r="BP200" s="90">
        <f t="shared" si="457"/>
        <v>0</v>
      </c>
      <c r="BQ200" s="90">
        <f t="shared" si="458"/>
        <v>46</v>
      </c>
      <c r="BR200" s="217">
        <v>0.89444444444444438</v>
      </c>
      <c r="BS200" s="12">
        <f t="shared" si="459"/>
        <v>4.8611111111109828E-3</v>
      </c>
      <c r="BT200" s="90">
        <f t="shared" si="460"/>
        <v>0</v>
      </c>
      <c r="BU200" s="90">
        <f t="shared" si="461"/>
        <v>7</v>
      </c>
      <c r="BV200" s="217">
        <v>0.89444444444444438</v>
      </c>
      <c r="BW200" s="217">
        <v>0.89930555555555547</v>
      </c>
      <c r="BX200" s="12">
        <f t="shared" si="462"/>
        <v>4.8611111111110938E-3</v>
      </c>
      <c r="BY200" s="13">
        <f t="shared" si="463"/>
        <v>0</v>
      </c>
      <c r="BZ200" s="13">
        <f t="shared" si="464"/>
        <v>7</v>
      </c>
      <c r="CA200" s="12">
        <f t="shared" si="465"/>
        <v>0.35763888888888884</v>
      </c>
      <c r="CB200" s="13">
        <f t="shared" si="466"/>
        <v>8</v>
      </c>
      <c r="CC200" s="13">
        <f t="shared" si="467"/>
        <v>35</v>
      </c>
      <c r="CD200" s="12">
        <f t="shared" si="420"/>
        <v>0.11458333333333348</v>
      </c>
      <c r="CE200" s="13">
        <f t="shared" si="468"/>
        <v>2</v>
      </c>
      <c r="CF200" s="13">
        <f t="shared" si="469"/>
        <v>45</v>
      </c>
      <c r="CG200" s="12">
        <f t="shared" si="492"/>
        <v>7.8472222222222165E-2</v>
      </c>
      <c r="CH200" s="13">
        <f t="shared" si="470"/>
        <v>1</v>
      </c>
      <c r="CI200" s="13">
        <f t="shared" si="471"/>
        <v>53</v>
      </c>
      <c r="CJ200" s="12">
        <f t="shared" si="493"/>
        <v>0.12916666666666654</v>
      </c>
      <c r="CK200" s="13">
        <f t="shared" si="472"/>
        <v>3</v>
      </c>
      <c r="CL200" s="13">
        <f t="shared" si="473"/>
        <v>6</v>
      </c>
      <c r="CM200" s="13"/>
      <c r="CN200" s="70">
        <f t="shared" si="422"/>
        <v>0</v>
      </c>
      <c r="CO200" s="13">
        <f t="shared" si="423"/>
        <v>0</v>
      </c>
      <c r="CP200" s="12">
        <f t="shared" si="474"/>
        <v>0.12916666666666654</v>
      </c>
      <c r="CQ200" s="13">
        <f t="shared" si="475"/>
        <v>3</v>
      </c>
      <c r="CR200" s="13">
        <f t="shared" si="476"/>
        <v>6</v>
      </c>
      <c r="CS200" s="217"/>
      <c r="CT200" s="13">
        <f t="shared" si="477"/>
        <v>0</v>
      </c>
      <c r="CU200" s="13">
        <f t="shared" si="478"/>
        <v>0</v>
      </c>
      <c r="CV200" s="217"/>
      <c r="CW200" s="13">
        <f t="shared" si="479"/>
        <v>0</v>
      </c>
      <c r="CX200" s="13">
        <f t="shared" si="480"/>
        <v>0</v>
      </c>
      <c r="CY200" s="217"/>
      <c r="CZ200" s="13">
        <f t="shared" si="481"/>
        <v>0</v>
      </c>
      <c r="DA200" s="13">
        <f t="shared" si="482"/>
        <v>0</v>
      </c>
      <c r="DB200" s="217"/>
      <c r="DC200" s="13">
        <f t="shared" si="483"/>
        <v>0</v>
      </c>
      <c r="DD200" s="13">
        <f t="shared" si="484"/>
        <v>0</v>
      </c>
      <c r="DE200" s="217"/>
      <c r="DF200" s="13">
        <f t="shared" si="485"/>
        <v>0</v>
      </c>
      <c r="DG200" s="13">
        <f t="shared" si="486"/>
        <v>0</v>
      </c>
      <c r="DH200" s="217"/>
      <c r="DI200" s="13">
        <f t="shared" si="487"/>
        <v>0</v>
      </c>
      <c r="DJ200" s="13">
        <f t="shared" si="488"/>
        <v>0</v>
      </c>
      <c r="DK200" s="217"/>
      <c r="DL200" s="35">
        <f t="shared" si="489"/>
        <v>0</v>
      </c>
      <c r="DM200" s="61">
        <f t="shared" si="490"/>
        <v>0</v>
      </c>
      <c r="DN200" s="66">
        <f t="shared" si="413"/>
        <v>697383.7100000002</v>
      </c>
      <c r="DO200" s="74">
        <f t="shared" si="494"/>
        <v>11299</v>
      </c>
      <c r="DP200" s="66">
        <f t="shared" si="412"/>
        <v>62.045423728813553</v>
      </c>
      <c r="DQ200" s="63">
        <f t="shared" si="424"/>
        <v>61.72083458713162</v>
      </c>
      <c r="DR200" s="66" t="e">
        <f t="shared" si="414"/>
        <v>#NUM!</v>
      </c>
      <c r="DS200" s="96" t="e">
        <f t="shared" si="415"/>
        <v>#NUM!</v>
      </c>
      <c r="DT200" s="66" t="e">
        <f t="shared" si="416"/>
        <v>#NUM!</v>
      </c>
      <c r="DU200" s="66" t="e">
        <f t="shared" si="417"/>
        <v>#NUM!</v>
      </c>
      <c r="DV200" s="421"/>
      <c r="DW200" s="421"/>
      <c r="DX200" s="421"/>
      <c r="DY200" s="421"/>
      <c r="DZ200" s="421"/>
      <c r="EA200" s="421"/>
      <c r="EB200" s="66">
        <f t="shared" si="491"/>
        <v>0</v>
      </c>
      <c r="EC200" s="12"/>
      <c r="ED200" s="12"/>
      <c r="EE200" s="12"/>
      <c r="EF200" s="12"/>
      <c r="EG200" s="12"/>
      <c r="EH200" s="12"/>
      <c r="EI200" s="12"/>
      <c r="EJ200" s="12"/>
      <c r="EK200" s="12"/>
      <c r="EL200" s="12"/>
      <c r="EM200" s="12"/>
      <c r="EN200" s="66"/>
      <c r="EO200" s="66"/>
      <c r="EP200" s="66"/>
      <c r="EQ200" s="66"/>
      <c r="ER200" s="66"/>
      <c r="ES200" s="66"/>
      <c r="ET200" s="66"/>
      <c r="EU200" s="66"/>
      <c r="EV200" s="66"/>
      <c r="EW200" s="66"/>
      <c r="EX200" s="66"/>
      <c r="EY200" s="66"/>
      <c r="EZ200" s="66"/>
      <c r="FA200" s="66"/>
      <c r="FB200" s="66"/>
      <c r="FC200" s="66"/>
      <c r="FD200" s="66"/>
      <c r="FE200" s="62"/>
      <c r="FF200" s="62"/>
      <c r="FG200" s="62"/>
      <c r="FH200" s="62"/>
      <c r="FI200" s="62"/>
    </row>
    <row r="201" spans="1:165" s="221" customFormat="1">
      <c r="A201" s="199">
        <v>200</v>
      </c>
      <c r="B201" s="212">
        <v>86</v>
      </c>
      <c r="C201" s="213">
        <v>40776</v>
      </c>
      <c r="D201" s="214">
        <f t="shared" si="425"/>
        <v>8</v>
      </c>
      <c r="E201" s="215" t="s">
        <v>402</v>
      </c>
      <c r="F201" s="212">
        <v>3</v>
      </c>
      <c r="G201" s="216" t="s">
        <v>467</v>
      </c>
      <c r="H201" s="216" t="s">
        <v>394</v>
      </c>
      <c r="I201" s="216" t="s">
        <v>427</v>
      </c>
      <c r="J201" s="217">
        <v>0.75347222222222221</v>
      </c>
      <c r="K201" s="218">
        <v>3672.7</v>
      </c>
      <c r="L201" s="216" t="s">
        <v>34</v>
      </c>
      <c r="M201" s="212">
        <v>59</v>
      </c>
      <c r="N201" s="212">
        <v>0</v>
      </c>
      <c r="O201" s="216"/>
      <c r="P201" s="217">
        <v>0.75347222222222221</v>
      </c>
      <c r="Q201" s="217">
        <v>0.75347222222222221</v>
      </c>
      <c r="R201" s="12">
        <f t="shared" si="426"/>
        <v>0</v>
      </c>
      <c r="S201" s="13">
        <f t="shared" si="427"/>
        <v>0</v>
      </c>
      <c r="T201" s="13">
        <f t="shared" si="428"/>
        <v>0</v>
      </c>
      <c r="U201" s="217">
        <v>0.75694444444444453</v>
      </c>
      <c r="V201" s="12">
        <f t="shared" si="429"/>
        <v>3.4722222222223209E-3</v>
      </c>
      <c r="W201" s="13">
        <f t="shared" si="430"/>
        <v>0</v>
      </c>
      <c r="X201" s="13">
        <f t="shared" si="431"/>
        <v>5</v>
      </c>
      <c r="Y201" s="217">
        <v>0.76736111111111116</v>
      </c>
      <c r="Z201" s="12">
        <f t="shared" si="432"/>
        <v>1.041666666666663E-2</v>
      </c>
      <c r="AA201" s="13">
        <f t="shared" si="433"/>
        <v>0</v>
      </c>
      <c r="AB201" s="13">
        <f t="shared" si="434"/>
        <v>15</v>
      </c>
      <c r="AC201" s="217">
        <v>0.80208333333333337</v>
      </c>
      <c r="AD201" s="12">
        <f t="shared" si="435"/>
        <v>3.472222222222221E-2</v>
      </c>
      <c r="AE201" s="13">
        <f t="shared" si="436"/>
        <v>0</v>
      </c>
      <c r="AF201" s="13">
        <f t="shared" si="437"/>
        <v>50</v>
      </c>
      <c r="AG201" s="217">
        <v>0.80208333333333337</v>
      </c>
      <c r="AH201" s="217">
        <v>0.85416666666666663</v>
      </c>
      <c r="AI201" s="12">
        <f t="shared" si="438"/>
        <v>5.2083333333333259E-2</v>
      </c>
      <c r="AJ201" s="90">
        <f t="shared" si="439"/>
        <v>1</v>
      </c>
      <c r="AK201" s="90">
        <f t="shared" si="440"/>
        <v>15</v>
      </c>
      <c r="AL201" s="217">
        <v>0.80208333333333337</v>
      </c>
      <c r="AM201" s="217">
        <v>0.85416666666666663</v>
      </c>
      <c r="AN201" s="12">
        <f t="shared" si="441"/>
        <v>5.2083333333333259E-2</v>
      </c>
      <c r="AO201" s="13">
        <f t="shared" si="442"/>
        <v>1</v>
      </c>
      <c r="AP201" s="13">
        <f t="shared" si="443"/>
        <v>15</v>
      </c>
      <c r="AQ201" s="217">
        <v>0.875</v>
      </c>
      <c r="AR201" s="12">
        <f t="shared" si="444"/>
        <v>2.083333333333337E-2</v>
      </c>
      <c r="AS201" s="90">
        <f t="shared" si="445"/>
        <v>0</v>
      </c>
      <c r="AT201" s="13">
        <f t="shared" si="446"/>
        <v>30</v>
      </c>
      <c r="AU201" s="217">
        <v>0.93263888888888891</v>
      </c>
      <c r="AV201" s="12">
        <f t="shared" si="447"/>
        <v>5.7638888888888906E-2</v>
      </c>
      <c r="AW201" s="13">
        <f t="shared" si="448"/>
        <v>1</v>
      </c>
      <c r="AX201" s="13">
        <f t="shared" si="449"/>
        <v>23</v>
      </c>
      <c r="AY201" s="217">
        <v>1.023611111111111</v>
      </c>
      <c r="AZ201" s="12">
        <f t="shared" si="450"/>
        <v>9.0972222222222121E-2</v>
      </c>
      <c r="BA201" s="90">
        <f t="shared" si="451"/>
        <v>2</v>
      </c>
      <c r="BB201" s="90">
        <f t="shared" si="452"/>
        <v>11</v>
      </c>
      <c r="BC201" s="217">
        <v>1.023611111111111</v>
      </c>
      <c r="BD201" s="217">
        <v>1.023611111111111</v>
      </c>
      <c r="BE201" s="12">
        <f t="shared" si="453"/>
        <v>0</v>
      </c>
      <c r="BF201" s="13">
        <f t="shared" si="454"/>
        <v>0</v>
      </c>
      <c r="BG201" s="13">
        <f t="shared" si="455"/>
        <v>0</v>
      </c>
      <c r="BH201" s="217">
        <v>1.023611111111111</v>
      </c>
      <c r="BI201" s="217">
        <v>1.023611111111111</v>
      </c>
      <c r="BJ201" s="220"/>
      <c r="BK201" s="69">
        <f t="shared" si="421"/>
        <v>0</v>
      </c>
      <c r="BL201" s="13">
        <f t="shared" si="418"/>
        <v>0</v>
      </c>
      <c r="BM201" s="13">
        <f t="shared" si="419"/>
        <v>0</v>
      </c>
      <c r="BN201" s="217">
        <v>1.0381944444444444</v>
      </c>
      <c r="BO201" s="12">
        <f t="shared" si="456"/>
        <v>1.4583333333333393E-2</v>
      </c>
      <c r="BP201" s="90">
        <f t="shared" si="457"/>
        <v>0</v>
      </c>
      <c r="BQ201" s="90">
        <f t="shared" si="458"/>
        <v>21</v>
      </c>
      <c r="BR201" s="217">
        <v>1.0416666666666667</v>
      </c>
      <c r="BS201" s="12">
        <f t="shared" si="459"/>
        <v>3.4722222222223209E-3</v>
      </c>
      <c r="BT201" s="90">
        <f t="shared" si="460"/>
        <v>0</v>
      </c>
      <c r="BU201" s="90">
        <f t="shared" si="461"/>
        <v>5</v>
      </c>
      <c r="BV201" s="217">
        <v>1.0416666666666667</v>
      </c>
      <c r="BW201" s="217">
        <v>1.0416666666666667</v>
      </c>
      <c r="BX201" s="12">
        <f t="shared" si="462"/>
        <v>0</v>
      </c>
      <c r="BY201" s="13">
        <f t="shared" si="463"/>
        <v>0</v>
      </c>
      <c r="BZ201" s="13">
        <f t="shared" si="464"/>
        <v>0</v>
      </c>
      <c r="CA201" s="12">
        <f t="shared" si="465"/>
        <v>0.28819444444444453</v>
      </c>
      <c r="CB201" s="13">
        <f t="shared" si="466"/>
        <v>6</v>
      </c>
      <c r="CC201" s="13">
        <f t="shared" si="467"/>
        <v>55</v>
      </c>
      <c r="CD201" s="12">
        <f t="shared" si="420"/>
        <v>7.3611111111111294E-2</v>
      </c>
      <c r="CE201" s="13">
        <f t="shared" si="468"/>
        <v>1</v>
      </c>
      <c r="CF201" s="13">
        <f t="shared" si="469"/>
        <v>46</v>
      </c>
      <c r="CG201" s="12">
        <f t="shared" si="492"/>
        <v>5.2083333333333259E-2</v>
      </c>
      <c r="CH201" s="13">
        <f t="shared" si="470"/>
        <v>1</v>
      </c>
      <c r="CI201" s="13">
        <f t="shared" si="471"/>
        <v>15</v>
      </c>
      <c r="CJ201" s="12">
        <f t="shared" si="493"/>
        <v>9.0972222222222121E-2</v>
      </c>
      <c r="CK201" s="13">
        <f t="shared" si="472"/>
        <v>2</v>
      </c>
      <c r="CL201" s="13">
        <f t="shared" si="473"/>
        <v>11</v>
      </c>
      <c r="CM201" s="13"/>
      <c r="CN201" s="70">
        <f t="shared" si="422"/>
        <v>0</v>
      </c>
      <c r="CO201" s="13">
        <f t="shared" si="423"/>
        <v>0</v>
      </c>
      <c r="CP201" s="12">
        <f t="shared" si="474"/>
        <v>9.0972222222222121E-2</v>
      </c>
      <c r="CQ201" s="13">
        <f t="shared" si="475"/>
        <v>2</v>
      </c>
      <c r="CR201" s="13">
        <f t="shared" si="476"/>
        <v>11</v>
      </c>
      <c r="CS201" s="217"/>
      <c r="CT201" s="13">
        <f t="shared" si="477"/>
        <v>0</v>
      </c>
      <c r="CU201" s="13">
        <f t="shared" si="478"/>
        <v>0</v>
      </c>
      <c r="CV201" s="217"/>
      <c r="CW201" s="13">
        <f t="shared" si="479"/>
        <v>0</v>
      </c>
      <c r="CX201" s="13">
        <f t="shared" si="480"/>
        <v>0</v>
      </c>
      <c r="CY201" s="217"/>
      <c r="CZ201" s="13">
        <f t="shared" si="481"/>
        <v>0</v>
      </c>
      <c r="DA201" s="13">
        <f t="shared" si="482"/>
        <v>0</v>
      </c>
      <c r="DB201" s="217"/>
      <c r="DC201" s="13">
        <f t="shared" si="483"/>
        <v>0</v>
      </c>
      <c r="DD201" s="13">
        <f t="shared" si="484"/>
        <v>0</v>
      </c>
      <c r="DE201" s="217"/>
      <c r="DF201" s="13">
        <f t="shared" si="485"/>
        <v>0</v>
      </c>
      <c r="DG201" s="13">
        <f t="shared" si="486"/>
        <v>0</v>
      </c>
      <c r="DH201" s="217"/>
      <c r="DI201" s="13">
        <f t="shared" si="487"/>
        <v>0</v>
      </c>
      <c r="DJ201" s="13">
        <f t="shared" si="488"/>
        <v>0</v>
      </c>
      <c r="DK201" s="217"/>
      <c r="DL201" s="35">
        <f t="shared" si="489"/>
        <v>0</v>
      </c>
      <c r="DM201" s="61">
        <f t="shared" si="490"/>
        <v>0</v>
      </c>
      <c r="DN201" s="66">
        <f t="shared" si="413"/>
        <v>701056.41000000015</v>
      </c>
      <c r="DO201" s="74">
        <f t="shared" si="494"/>
        <v>11358</v>
      </c>
      <c r="DP201" s="66">
        <f t="shared" ref="DP201:DP264" si="495">K201/M201</f>
        <v>62.249152542372876</v>
      </c>
      <c r="DQ201" s="63">
        <f t="shared" si="424"/>
        <v>61.723578975171698</v>
      </c>
      <c r="DR201" s="66" t="e">
        <f t="shared" si="414"/>
        <v>#NUM!</v>
      </c>
      <c r="DS201" s="96" t="e">
        <f t="shared" si="415"/>
        <v>#NUM!</v>
      </c>
      <c r="DT201" s="66" t="e">
        <f t="shared" si="416"/>
        <v>#NUM!</v>
      </c>
      <c r="DU201" s="66" t="e">
        <f t="shared" si="417"/>
        <v>#NUM!</v>
      </c>
      <c r="DV201" s="421"/>
      <c r="DW201" s="421"/>
      <c r="DX201" s="421"/>
      <c r="DY201" s="421"/>
      <c r="DZ201" s="421"/>
      <c r="EA201" s="421"/>
      <c r="EB201" s="66">
        <f t="shared" si="491"/>
        <v>0</v>
      </c>
      <c r="EC201" s="12"/>
      <c r="ED201" s="12"/>
      <c r="EE201" s="12"/>
      <c r="EF201" s="12"/>
      <c r="EG201" s="12"/>
      <c r="EH201" s="12"/>
      <c r="EI201" s="12"/>
      <c r="EJ201" s="12"/>
      <c r="EK201" s="12"/>
      <c r="EL201" s="12"/>
      <c r="EM201" s="12"/>
      <c r="EN201" s="66"/>
      <c r="EO201" s="66"/>
      <c r="EP201" s="66"/>
      <c r="EQ201" s="66"/>
      <c r="ER201" s="66"/>
      <c r="ES201" s="66"/>
      <c r="ET201" s="66"/>
      <c r="EU201" s="66"/>
      <c r="EV201" s="66"/>
      <c r="EW201" s="66"/>
      <c r="EX201" s="66"/>
      <c r="EY201" s="66"/>
      <c r="EZ201" s="66"/>
      <c r="FA201" s="66"/>
      <c r="FB201" s="66"/>
      <c r="FC201" s="66"/>
      <c r="FD201" s="66"/>
      <c r="FE201" s="62"/>
      <c r="FF201" s="62"/>
      <c r="FG201" s="62"/>
      <c r="FH201" s="62"/>
      <c r="FI201" s="62"/>
    </row>
    <row r="202" spans="1:165" s="221" customFormat="1">
      <c r="A202" s="175">
        <v>201</v>
      </c>
      <c r="B202" s="212">
        <v>87</v>
      </c>
      <c r="C202" s="213">
        <v>40777</v>
      </c>
      <c r="D202" s="214">
        <f t="shared" si="425"/>
        <v>8</v>
      </c>
      <c r="E202" s="215" t="s">
        <v>39</v>
      </c>
      <c r="F202" s="212">
        <v>48</v>
      </c>
      <c r="G202" s="216" t="s">
        <v>38</v>
      </c>
      <c r="H202" s="216" t="s">
        <v>406</v>
      </c>
      <c r="I202" s="216" t="s">
        <v>450</v>
      </c>
      <c r="J202" s="217">
        <v>0.21875</v>
      </c>
      <c r="K202" s="218">
        <v>3684.98</v>
      </c>
      <c r="L202" s="216" t="s">
        <v>34</v>
      </c>
      <c r="M202" s="212">
        <v>59</v>
      </c>
      <c r="N202" s="212">
        <v>0</v>
      </c>
      <c r="O202" s="216"/>
      <c r="P202" s="217">
        <v>0.21875</v>
      </c>
      <c r="Q202" s="217">
        <v>0.21875</v>
      </c>
      <c r="R202" s="12">
        <f t="shared" si="426"/>
        <v>0</v>
      </c>
      <c r="S202" s="13">
        <f t="shared" si="427"/>
        <v>0</v>
      </c>
      <c r="T202" s="13">
        <f t="shared" si="428"/>
        <v>0</v>
      </c>
      <c r="U202" s="217">
        <v>0.22222222222222221</v>
      </c>
      <c r="V202" s="12">
        <f t="shared" si="429"/>
        <v>3.4722222222222099E-3</v>
      </c>
      <c r="W202" s="13">
        <f t="shared" si="430"/>
        <v>0</v>
      </c>
      <c r="X202" s="13">
        <f t="shared" si="431"/>
        <v>5</v>
      </c>
      <c r="Y202" s="217">
        <v>0.22569444444444445</v>
      </c>
      <c r="Z202" s="12">
        <f t="shared" si="432"/>
        <v>3.4722222222222376E-3</v>
      </c>
      <c r="AA202" s="13">
        <f t="shared" si="433"/>
        <v>0</v>
      </c>
      <c r="AB202" s="13">
        <f t="shared" si="434"/>
        <v>5</v>
      </c>
      <c r="AC202" s="217">
        <v>0.24652777777777779</v>
      </c>
      <c r="AD202" s="12">
        <f t="shared" si="435"/>
        <v>2.0833333333333343E-2</v>
      </c>
      <c r="AE202" s="13">
        <f t="shared" si="436"/>
        <v>0</v>
      </c>
      <c r="AF202" s="13">
        <f t="shared" si="437"/>
        <v>30</v>
      </c>
      <c r="AG202" s="217">
        <v>0.24652777777777779</v>
      </c>
      <c r="AH202" s="217">
        <v>0.32291666666666669</v>
      </c>
      <c r="AI202" s="12">
        <f t="shared" si="438"/>
        <v>7.6388888888888895E-2</v>
      </c>
      <c r="AJ202" s="90">
        <f t="shared" si="439"/>
        <v>1</v>
      </c>
      <c r="AK202" s="90">
        <f t="shared" si="440"/>
        <v>50</v>
      </c>
      <c r="AL202" s="217">
        <v>0.24652777777777779</v>
      </c>
      <c r="AM202" s="217">
        <v>0.32291666666666669</v>
      </c>
      <c r="AN202" s="12">
        <f t="shared" si="441"/>
        <v>7.6388888888888895E-2</v>
      </c>
      <c r="AO202" s="13">
        <f t="shared" si="442"/>
        <v>1</v>
      </c>
      <c r="AP202" s="13">
        <f t="shared" si="443"/>
        <v>50</v>
      </c>
      <c r="AQ202" s="217">
        <v>0.32291666666666669</v>
      </c>
      <c r="AR202" s="12">
        <f t="shared" si="444"/>
        <v>0</v>
      </c>
      <c r="AS202" s="90">
        <f t="shared" si="445"/>
        <v>0</v>
      </c>
      <c r="AT202" s="13">
        <f t="shared" si="446"/>
        <v>0</v>
      </c>
      <c r="AU202" s="217">
        <v>0.30138888888888887</v>
      </c>
      <c r="AV202" s="12">
        <f t="shared" si="447"/>
        <v>-2.1527777777777812E-2</v>
      </c>
      <c r="AW202" s="13" t="e">
        <f t="shared" si="448"/>
        <v>#NUM!</v>
      </c>
      <c r="AX202" s="13" t="e">
        <f t="shared" si="449"/>
        <v>#NUM!</v>
      </c>
      <c r="AY202" s="217">
        <v>0.44097222222222227</v>
      </c>
      <c r="AZ202" s="12">
        <f t="shared" si="450"/>
        <v>0.13958333333333339</v>
      </c>
      <c r="BA202" s="90">
        <f t="shared" si="451"/>
        <v>3</v>
      </c>
      <c r="BB202" s="90">
        <f t="shared" si="452"/>
        <v>21</v>
      </c>
      <c r="BC202" s="217">
        <v>0.44097222222222227</v>
      </c>
      <c r="BD202" s="217">
        <v>0.44097222222222227</v>
      </c>
      <c r="BE202" s="12">
        <f t="shared" si="453"/>
        <v>0</v>
      </c>
      <c r="BF202" s="13">
        <f t="shared" si="454"/>
        <v>0</v>
      </c>
      <c r="BG202" s="13">
        <f t="shared" si="455"/>
        <v>0</v>
      </c>
      <c r="BH202" s="217">
        <v>0.44097222222222227</v>
      </c>
      <c r="BI202" s="217">
        <v>0.44097222222222227</v>
      </c>
      <c r="BJ202" s="220"/>
      <c r="BK202" s="69">
        <f t="shared" si="421"/>
        <v>0</v>
      </c>
      <c r="BL202" s="13">
        <f t="shared" si="418"/>
        <v>0</v>
      </c>
      <c r="BM202" s="13">
        <f t="shared" si="419"/>
        <v>0</v>
      </c>
      <c r="BN202" s="217">
        <v>0.45</v>
      </c>
      <c r="BO202" s="12">
        <f t="shared" si="456"/>
        <v>9.0277777777777457E-3</v>
      </c>
      <c r="BP202" s="90">
        <f t="shared" si="457"/>
        <v>0</v>
      </c>
      <c r="BQ202" s="90">
        <f t="shared" si="458"/>
        <v>13</v>
      </c>
      <c r="BR202" s="217">
        <v>0.4548611111111111</v>
      </c>
      <c r="BS202" s="12">
        <f t="shared" si="459"/>
        <v>4.8611111111110938E-3</v>
      </c>
      <c r="BT202" s="90">
        <f t="shared" si="460"/>
        <v>0</v>
      </c>
      <c r="BU202" s="90">
        <f t="shared" si="461"/>
        <v>7</v>
      </c>
      <c r="BV202" s="217">
        <v>0.4548611111111111</v>
      </c>
      <c r="BW202" s="217">
        <v>0.46180555555555558</v>
      </c>
      <c r="BX202" s="12">
        <f t="shared" si="462"/>
        <v>6.9444444444444753E-3</v>
      </c>
      <c r="BY202" s="13">
        <f t="shared" si="463"/>
        <v>0</v>
      </c>
      <c r="BZ202" s="13">
        <f t="shared" si="464"/>
        <v>10</v>
      </c>
      <c r="CA202" s="12">
        <f t="shared" si="465"/>
        <v>0.24305555555555558</v>
      </c>
      <c r="CB202" s="13">
        <f t="shared" si="466"/>
        <v>5</v>
      </c>
      <c r="CC202" s="13">
        <f t="shared" si="467"/>
        <v>50</v>
      </c>
      <c r="CD202" s="12">
        <f t="shared" si="420"/>
        <v>3.4722222222222182E-2</v>
      </c>
      <c r="CE202" s="13">
        <f t="shared" si="468"/>
        <v>0</v>
      </c>
      <c r="CF202" s="13">
        <f t="shared" si="469"/>
        <v>50</v>
      </c>
      <c r="CG202" s="12">
        <f t="shared" si="492"/>
        <v>7.6388888888888895E-2</v>
      </c>
      <c r="CH202" s="13">
        <f t="shared" si="470"/>
        <v>1</v>
      </c>
      <c r="CI202" s="13">
        <f t="shared" si="471"/>
        <v>50</v>
      </c>
      <c r="CJ202" s="12">
        <f t="shared" si="493"/>
        <v>0.13958333333333339</v>
      </c>
      <c r="CK202" s="13">
        <f t="shared" si="472"/>
        <v>3</v>
      </c>
      <c r="CL202" s="13">
        <f t="shared" si="473"/>
        <v>21</v>
      </c>
      <c r="CM202" s="13"/>
      <c r="CN202" s="70">
        <f t="shared" si="422"/>
        <v>0</v>
      </c>
      <c r="CO202" s="13">
        <f t="shared" si="423"/>
        <v>0</v>
      </c>
      <c r="CP202" s="12">
        <f t="shared" si="474"/>
        <v>0.13958333333333339</v>
      </c>
      <c r="CQ202" s="13">
        <f t="shared" si="475"/>
        <v>3</v>
      </c>
      <c r="CR202" s="13">
        <f t="shared" si="476"/>
        <v>21</v>
      </c>
      <c r="CS202" s="217"/>
      <c r="CT202" s="13">
        <f t="shared" si="477"/>
        <v>0</v>
      </c>
      <c r="CU202" s="13">
        <f t="shared" si="478"/>
        <v>0</v>
      </c>
      <c r="CV202" s="217"/>
      <c r="CW202" s="13">
        <f t="shared" si="479"/>
        <v>0</v>
      </c>
      <c r="CX202" s="13">
        <f t="shared" si="480"/>
        <v>0</v>
      </c>
      <c r="CY202" s="217"/>
      <c r="CZ202" s="13">
        <f t="shared" si="481"/>
        <v>0</v>
      </c>
      <c r="DA202" s="13">
        <f t="shared" si="482"/>
        <v>0</v>
      </c>
      <c r="DB202" s="217"/>
      <c r="DC202" s="13">
        <f t="shared" si="483"/>
        <v>0</v>
      </c>
      <c r="DD202" s="13">
        <f t="shared" si="484"/>
        <v>0</v>
      </c>
      <c r="DE202" s="217"/>
      <c r="DF202" s="13">
        <f t="shared" si="485"/>
        <v>0</v>
      </c>
      <c r="DG202" s="13">
        <f t="shared" si="486"/>
        <v>0</v>
      </c>
      <c r="DH202" s="217"/>
      <c r="DI202" s="13">
        <f t="shared" si="487"/>
        <v>0</v>
      </c>
      <c r="DJ202" s="13">
        <f t="shared" si="488"/>
        <v>0</v>
      </c>
      <c r="DK202" s="217"/>
      <c r="DL202" s="35">
        <f t="shared" si="489"/>
        <v>0</v>
      </c>
      <c r="DM202" s="61">
        <f t="shared" si="490"/>
        <v>0</v>
      </c>
      <c r="DN202" s="66">
        <f t="shared" si="413"/>
        <v>704741.39000000013</v>
      </c>
      <c r="DO202" s="74">
        <f t="shared" si="494"/>
        <v>11413</v>
      </c>
      <c r="DP202" s="66">
        <f t="shared" si="495"/>
        <v>62.457288135593224</v>
      </c>
      <c r="DQ202" s="63">
        <f t="shared" si="424"/>
        <v>61.749004643827227</v>
      </c>
      <c r="DR202" s="66" t="e">
        <f t="shared" si="414"/>
        <v>#NUM!</v>
      </c>
      <c r="DS202" s="96" t="e">
        <f t="shared" si="415"/>
        <v>#NUM!</v>
      </c>
      <c r="DT202" s="66" t="e">
        <f t="shared" si="416"/>
        <v>#NUM!</v>
      </c>
      <c r="DU202" s="66" t="e">
        <f t="shared" si="417"/>
        <v>#NUM!</v>
      </c>
      <c r="DV202" s="421"/>
      <c r="DW202" s="421"/>
      <c r="DX202" s="421"/>
      <c r="DY202" s="421"/>
      <c r="DZ202" s="421"/>
      <c r="EA202" s="421"/>
      <c r="EB202" s="66">
        <f t="shared" si="491"/>
        <v>0</v>
      </c>
      <c r="EC202" s="12"/>
      <c r="ED202" s="12"/>
      <c r="EE202" s="12"/>
      <c r="EF202" s="12"/>
      <c r="EG202" s="12"/>
      <c r="EH202" s="12"/>
      <c r="EI202" s="12"/>
      <c r="EJ202" s="12"/>
      <c r="EK202" s="12"/>
      <c r="EL202" s="12"/>
      <c r="EM202" s="12"/>
      <c r="EN202" s="66"/>
      <c r="EO202" s="66"/>
      <c r="EP202" s="66"/>
      <c r="EQ202" s="66"/>
      <c r="ER202" s="66"/>
      <c r="ES202" s="66"/>
      <c r="ET202" s="66"/>
      <c r="EU202" s="66"/>
      <c r="EV202" s="66"/>
      <c r="EW202" s="66"/>
      <c r="EX202" s="66"/>
      <c r="EY202" s="66"/>
      <c r="EZ202" s="66"/>
      <c r="FA202" s="66"/>
      <c r="FB202" s="66"/>
      <c r="FC202" s="66"/>
      <c r="FD202" s="66"/>
      <c r="FE202" s="62"/>
      <c r="FF202" s="62"/>
      <c r="FG202" s="62"/>
      <c r="FH202" s="62"/>
      <c r="FI202" s="62"/>
    </row>
    <row r="203" spans="1:165" s="221" customFormat="1" ht="30">
      <c r="A203" s="199">
        <v>202</v>
      </c>
      <c r="B203" s="212">
        <v>88</v>
      </c>
      <c r="C203" s="213">
        <v>40777</v>
      </c>
      <c r="D203" s="214">
        <f t="shared" si="425"/>
        <v>8</v>
      </c>
      <c r="E203" s="215" t="s">
        <v>39</v>
      </c>
      <c r="F203" s="212">
        <v>49</v>
      </c>
      <c r="G203" s="216" t="s">
        <v>38</v>
      </c>
      <c r="H203" s="216" t="s">
        <v>346</v>
      </c>
      <c r="I203" s="216" t="s">
        <v>471</v>
      </c>
      <c r="J203" s="217">
        <v>0.3125</v>
      </c>
      <c r="K203" s="218">
        <v>3386.7</v>
      </c>
      <c r="L203" s="216" t="s">
        <v>33</v>
      </c>
      <c r="M203" s="212">
        <v>55</v>
      </c>
      <c r="N203" s="212">
        <v>4</v>
      </c>
      <c r="O203" s="216"/>
      <c r="P203" s="217">
        <v>0.3125</v>
      </c>
      <c r="Q203" s="217">
        <v>0.3125</v>
      </c>
      <c r="R203" s="12">
        <f t="shared" si="426"/>
        <v>0</v>
      </c>
      <c r="S203" s="13">
        <f t="shared" si="427"/>
        <v>0</v>
      </c>
      <c r="T203" s="13">
        <f t="shared" si="428"/>
        <v>0</v>
      </c>
      <c r="U203" s="217">
        <v>0.31944444444444448</v>
      </c>
      <c r="V203" s="12">
        <f t="shared" si="429"/>
        <v>6.9444444444444753E-3</v>
      </c>
      <c r="W203" s="13">
        <f t="shared" si="430"/>
        <v>0</v>
      </c>
      <c r="X203" s="13">
        <f t="shared" si="431"/>
        <v>10</v>
      </c>
      <c r="Y203" s="217">
        <v>0.3263888888888889</v>
      </c>
      <c r="Z203" s="12">
        <f t="shared" si="432"/>
        <v>6.9444444444444198E-3</v>
      </c>
      <c r="AA203" s="13">
        <f t="shared" si="433"/>
        <v>0</v>
      </c>
      <c r="AB203" s="13">
        <f t="shared" si="434"/>
        <v>10</v>
      </c>
      <c r="AC203" s="217">
        <v>0.35416666666666669</v>
      </c>
      <c r="AD203" s="12">
        <f t="shared" si="435"/>
        <v>2.777777777777779E-2</v>
      </c>
      <c r="AE203" s="13">
        <f t="shared" si="436"/>
        <v>0</v>
      </c>
      <c r="AF203" s="13">
        <f t="shared" si="437"/>
        <v>40</v>
      </c>
      <c r="AG203" s="217">
        <v>0.35416666666666669</v>
      </c>
      <c r="AH203" s="217">
        <v>0.38541666666666669</v>
      </c>
      <c r="AI203" s="12">
        <f t="shared" si="438"/>
        <v>3.125E-2</v>
      </c>
      <c r="AJ203" s="90">
        <f t="shared" si="439"/>
        <v>0</v>
      </c>
      <c r="AK203" s="90">
        <f t="shared" si="440"/>
        <v>45</v>
      </c>
      <c r="AL203" s="217">
        <v>0.35416666666666669</v>
      </c>
      <c r="AM203" s="217">
        <v>0.38541666666666669</v>
      </c>
      <c r="AN203" s="12">
        <f t="shared" si="441"/>
        <v>3.125E-2</v>
      </c>
      <c r="AO203" s="13">
        <f t="shared" si="442"/>
        <v>0</v>
      </c>
      <c r="AP203" s="13">
        <f t="shared" si="443"/>
        <v>45</v>
      </c>
      <c r="AQ203" s="217">
        <v>0.3923611111111111</v>
      </c>
      <c r="AR203" s="12">
        <f t="shared" si="444"/>
        <v>6.9444444444444198E-3</v>
      </c>
      <c r="AS203" s="90">
        <f t="shared" si="445"/>
        <v>0</v>
      </c>
      <c r="AT203" s="13">
        <f t="shared" si="446"/>
        <v>10</v>
      </c>
      <c r="AU203" s="217">
        <v>0.39861111111111108</v>
      </c>
      <c r="AV203" s="12">
        <f t="shared" si="447"/>
        <v>6.2499999999999778E-3</v>
      </c>
      <c r="AW203" s="13">
        <f t="shared" si="448"/>
        <v>0</v>
      </c>
      <c r="AX203" s="13">
        <f t="shared" si="449"/>
        <v>9</v>
      </c>
      <c r="AY203" s="217">
        <v>0.52638888888888891</v>
      </c>
      <c r="AZ203" s="12">
        <f t="shared" si="450"/>
        <v>0.12777777777777782</v>
      </c>
      <c r="BA203" s="90">
        <f t="shared" si="451"/>
        <v>3</v>
      </c>
      <c r="BB203" s="90">
        <f t="shared" si="452"/>
        <v>4</v>
      </c>
      <c r="BC203" s="217">
        <v>0.52638888888888891</v>
      </c>
      <c r="BD203" s="217">
        <v>0.52638888888888891</v>
      </c>
      <c r="BE203" s="12">
        <f t="shared" si="453"/>
        <v>0</v>
      </c>
      <c r="BF203" s="13">
        <f t="shared" si="454"/>
        <v>0</v>
      </c>
      <c r="BG203" s="13">
        <f t="shared" si="455"/>
        <v>0</v>
      </c>
      <c r="BH203" s="217">
        <v>0.52638888888888891</v>
      </c>
      <c r="BI203" s="217">
        <v>0.52638888888888891</v>
      </c>
      <c r="BJ203" s="220"/>
      <c r="BK203" s="69">
        <f t="shared" si="421"/>
        <v>0</v>
      </c>
      <c r="BL203" s="13">
        <f t="shared" si="418"/>
        <v>0</v>
      </c>
      <c r="BM203" s="13">
        <f t="shared" si="419"/>
        <v>0</v>
      </c>
      <c r="BN203" s="217">
        <v>0.52986111111111112</v>
      </c>
      <c r="BO203" s="12">
        <f t="shared" si="456"/>
        <v>3.4722222222222099E-3</v>
      </c>
      <c r="BP203" s="90">
        <f t="shared" si="457"/>
        <v>0</v>
      </c>
      <c r="BQ203" s="90">
        <f t="shared" si="458"/>
        <v>5</v>
      </c>
      <c r="BR203" s="217">
        <v>0.53472222222222221</v>
      </c>
      <c r="BS203" s="12">
        <f t="shared" si="459"/>
        <v>4.8611111111110938E-3</v>
      </c>
      <c r="BT203" s="90">
        <f t="shared" si="460"/>
        <v>0</v>
      </c>
      <c r="BU203" s="90">
        <f t="shared" si="461"/>
        <v>7</v>
      </c>
      <c r="BV203" s="217">
        <v>0.53472222222222221</v>
      </c>
      <c r="BW203" s="217">
        <v>0.54513888888888895</v>
      </c>
      <c r="BX203" s="12">
        <f t="shared" si="462"/>
        <v>1.0416666666666741E-2</v>
      </c>
      <c r="BY203" s="13">
        <f t="shared" si="463"/>
        <v>0</v>
      </c>
      <c r="BZ203" s="13">
        <f t="shared" si="464"/>
        <v>15</v>
      </c>
      <c r="CA203" s="12">
        <f t="shared" si="465"/>
        <v>0.23263888888888895</v>
      </c>
      <c r="CB203" s="13">
        <f t="shared" si="466"/>
        <v>5</v>
      </c>
      <c r="CC203" s="13">
        <f t="shared" si="467"/>
        <v>35</v>
      </c>
      <c r="CD203" s="12">
        <f t="shared" si="420"/>
        <v>4.3055555555555514E-2</v>
      </c>
      <c r="CE203" s="13">
        <f t="shared" si="468"/>
        <v>1</v>
      </c>
      <c r="CF203" s="13">
        <f t="shared" si="469"/>
        <v>2</v>
      </c>
      <c r="CG203" s="12">
        <f t="shared" si="492"/>
        <v>3.125E-2</v>
      </c>
      <c r="CH203" s="13">
        <f t="shared" si="470"/>
        <v>0</v>
      </c>
      <c r="CI203" s="13">
        <f t="shared" si="471"/>
        <v>45</v>
      </c>
      <c r="CJ203" s="12">
        <f t="shared" si="493"/>
        <v>0.12777777777777782</v>
      </c>
      <c r="CK203" s="13">
        <f t="shared" si="472"/>
        <v>3</v>
      </c>
      <c r="CL203" s="13">
        <f t="shared" si="473"/>
        <v>4</v>
      </c>
      <c r="CM203" s="13"/>
      <c r="CN203" s="70">
        <f t="shared" si="422"/>
        <v>0</v>
      </c>
      <c r="CO203" s="13">
        <f t="shared" si="423"/>
        <v>0</v>
      </c>
      <c r="CP203" s="12">
        <f t="shared" si="474"/>
        <v>0.12777777777777782</v>
      </c>
      <c r="CQ203" s="13">
        <f t="shared" si="475"/>
        <v>3</v>
      </c>
      <c r="CR203" s="13">
        <f t="shared" si="476"/>
        <v>4</v>
      </c>
      <c r="CS203" s="217"/>
      <c r="CT203" s="13">
        <f t="shared" si="477"/>
        <v>0</v>
      </c>
      <c r="CU203" s="13">
        <f t="shared" si="478"/>
        <v>0</v>
      </c>
      <c r="CV203" s="217"/>
      <c r="CW203" s="13">
        <f t="shared" si="479"/>
        <v>0</v>
      </c>
      <c r="CX203" s="13">
        <f t="shared" si="480"/>
        <v>0</v>
      </c>
      <c r="CY203" s="217"/>
      <c r="CZ203" s="13">
        <f t="shared" si="481"/>
        <v>0</v>
      </c>
      <c r="DA203" s="13">
        <f t="shared" si="482"/>
        <v>0</v>
      </c>
      <c r="DB203" s="217"/>
      <c r="DC203" s="13">
        <f t="shared" si="483"/>
        <v>0</v>
      </c>
      <c r="DD203" s="13">
        <f t="shared" si="484"/>
        <v>0</v>
      </c>
      <c r="DE203" s="217"/>
      <c r="DF203" s="13">
        <f t="shared" si="485"/>
        <v>0</v>
      </c>
      <c r="DG203" s="13">
        <f t="shared" si="486"/>
        <v>0</v>
      </c>
      <c r="DH203" s="217"/>
      <c r="DI203" s="13">
        <f t="shared" si="487"/>
        <v>0</v>
      </c>
      <c r="DJ203" s="13">
        <f t="shared" si="488"/>
        <v>0</v>
      </c>
      <c r="DK203" s="217"/>
      <c r="DL203" s="35">
        <f t="shared" si="489"/>
        <v>0</v>
      </c>
      <c r="DM203" s="61">
        <f t="shared" si="490"/>
        <v>0</v>
      </c>
      <c r="DN203" s="66">
        <f t="shared" si="413"/>
        <v>708128.09000000008</v>
      </c>
      <c r="DO203" s="74">
        <f t="shared" si="494"/>
        <v>11467</v>
      </c>
      <c r="DP203" s="66">
        <f t="shared" si="495"/>
        <v>61.576363636363631</v>
      </c>
      <c r="DQ203" s="63">
        <f t="shared" si="424"/>
        <v>61.753561524374298</v>
      </c>
      <c r="DR203" s="66" t="e">
        <f t="shared" si="414"/>
        <v>#NUM!</v>
      </c>
      <c r="DS203" s="96" t="e">
        <f t="shared" si="415"/>
        <v>#NUM!</v>
      </c>
      <c r="DT203" s="66" t="e">
        <f t="shared" si="416"/>
        <v>#NUM!</v>
      </c>
      <c r="DU203" s="66" t="e">
        <f t="shared" si="417"/>
        <v>#NUM!</v>
      </c>
      <c r="DV203" s="421"/>
      <c r="DW203" s="421"/>
      <c r="DX203" s="421"/>
      <c r="DY203" s="421"/>
      <c r="DZ203" s="421"/>
      <c r="EA203" s="421"/>
      <c r="EB203" s="66">
        <f t="shared" si="491"/>
        <v>0</v>
      </c>
      <c r="EC203" s="12"/>
      <c r="ED203" s="12"/>
      <c r="EE203" s="12"/>
      <c r="EF203" s="12"/>
      <c r="EG203" s="12"/>
      <c r="EH203" s="12"/>
      <c r="EI203" s="12"/>
      <c r="EJ203" s="12"/>
      <c r="EK203" s="12"/>
      <c r="EL203" s="12"/>
      <c r="EM203" s="12"/>
      <c r="EN203" s="66"/>
      <c r="EO203" s="66"/>
      <c r="EP203" s="66"/>
      <c r="EQ203" s="66"/>
      <c r="ER203" s="66"/>
      <c r="ES203" s="66"/>
      <c r="ET203" s="66"/>
      <c r="EU203" s="66"/>
      <c r="EV203" s="66"/>
      <c r="EW203" s="66"/>
      <c r="EX203" s="66"/>
      <c r="EY203" s="66"/>
      <c r="EZ203" s="66"/>
      <c r="FA203" s="66"/>
      <c r="FB203" s="66"/>
      <c r="FC203" s="66"/>
      <c r="FD203" s="66"/>
      <c r="FE203" s="62"/>
      <c r="FF203" s="62"/>
      <c r="FG203" s="62"/>
      <c r="FH203" s="62"/>
      <c r="FI203" s="62"/>
    </row>
    <row r="204" spans="1:165" s="221" customFormat="1">
      <c r="A204" s="175">
        <v>203</v>
      </c>
      <c r="B204" s="212">
        <v>89</v>
      </c>
      <c r="C204" s="213">
        <v>40777</v>
      </c>
      <c r="D204" s="214">
        <f t="shared" si="425"/>
        <v>8</v>
      </c>
      <c r="E204" s="215" t="s">
        <v>39</v>
      </c>
      <c r="F204" s="212">
        <v>50</v>
      </c>
      <c r="G204" s="216" t="s">
        <v>38</v>
      </c>
      <c r="H204" s="216" t="s">
        <v>468</v>
      </c>
      <c r="I204" s="216" t="s">
        <v>176</v>
      </c>
      <c r="J204" s="217">
        <v>0.40972222222222227</v>
      </c>
      <c r="K204" s="218">
        <v>3428.19</v>
      </c>
      <c r="L204" s="216" t="s">
        <v>33</v>
      </c>
      <c r="M204" s="212">
        <v>54</v>
      </c>
      <c r="N204" s="212">
        <v>5</v>
      </c>
      <c r="O204" s="216"/>
      <c r="P204" s="217">
        <v>0.40972222222222227</v>
      </c>
      <c r="Q204" s="217">
        <v>0.40972222222222227</v>
      </c>
      <c r="R204" s="12">
        <f t="shared" si="426"/>
        <v>0</v>
      </c>
      <c r="S204" s="13">
        <f t="shared" si="427"/>
        <v>0</v>
      </c>
      <c r="T204" s="13">
        <f t="shared" si="428"/>
        <v>0</v>
      </c>
      <c r="U204" s="217">
        <v>0.41666666666666669</v>
      </c>
      <c r="V204" s="12">
        <f t="shared" si="429"/>
        <v>6.9444444444444198E-3</v>
      </c>
      <c r="W204" s="13">
        <f t="shared" si="430"/>
        <v>0</v>
      </c>
      <c r="X204" s="13">
        <f t="shared" si="431"/>
        <v>10</v>
      </c>
      <c r="Y204" s="217">
        <v>0.43402777777777773</v>
      </c>
      <c r="Z204" s="12">
        <f t="shared" si="432"/>
        <v>1.7361111111111049E-2</v>
      </c>
      <c r="AA204" s="13">
        <f t="shared" si="433"/>
        <v>0</v>
      </c>
      <c r="AB204" s="13">
        <f t="shared" si="434"/>
        <v>25</v>
      </c>
      <c r="AC204" s="217">
        <v>0.45624999999999999</v>
      </c>
      <c r="AD204" s="12">
        <f t="shared" si="435"/>
        <v>2.2222222222222254E-2</v>
      </c>
      <c r="AE204" s="13">
        <f t="shared" si="436"/>
        <v>0</v>
      </c>
      <c r="AF204" s="13">
        <f t="shared" si="437"/>
        <v>32</v>
      </c>
      <c r="AG204" s="217">
        <v>0.45833333333333331</v>
      </c>
      <c r="AH204" s="217">
        <v>0.54861111111111105</v>
      </c>
      <c r="AI204" s="12">
        <f t="shared" si="438"/>
        <v>9.0277777777777735E-2</v>
      </c>
      <c r="AJ204" s="90">
        <f t="shared" si="439"/>
        <v>2</v>
      </c>
      <c r="AK204" s="90">
        <f t="shared" si="440"/>
        <v>10</v>
      </c>
      <c r="AL204" s="217">
        <v>0.45833333333333331</v>
      </c>
      <c r="AM204" s="217">
        <v>0.54861111111111105</v>
      </c>
      <c r="AN204" s="12">
        <f t="shared" si="441"/>
        <v>9.0277777777777735E-2</v>
      </c>
      <c r="AO204" s="13">
        <f t="shared" si="442"/>
        <v>2</v>
      </c>
      <c r="AP204" s="13">
        <f t="shared" si="443"/>
        <v>10</v>
      </c>
      <c r="AQ204" s="217">
        <v>0.55208333333333337</v>
      </c>
      <c r="AR204" s="12">
        <f t="shared" si="444"/>
        <v>3.4722222222223209E-3</v>
      </c>
      <c r="AS204" s="90">
        <f t="shared" si="445"/>
        <v>0</v>
      </c>
      <c r="AT204" s="13">
        <f t="shared" si="446"/>
        <v>5</v>
      </c>
      <c r="AU204" s="217">
        <v>0.5625</v>
      </c>
      <c r="AV204" s="12">
        <f t="shared" si="447"/>
        <v>1.041666666666663E-2</v>
      </c>
      <c r="AW204" s="13">
        <f t="shared" si="448"/>
        <v>0</v>
      </c>
      <c r="AX204" s="13">
        <f t="shared" si="449"/>
        <v>15</v>
      </c>
      <c r="AY204" s="217">
        <v>0.65625</v>
      </c>
      <c r="AZ204" s="12">
        <f t="shared" si="450"/>
        <v>9.375E-2</v>
      </c>
      <c r="BA204" s="90">
        <f t="shared" si="451"/>
        <v>2</v>
      </c>
      <c r="BB204" s="90">
        <f t="shared" si="452"/>
        <v>15</v>
      </c>
      <c r="BC204" s="217">
        <v>0.65625</v>
      </c>
      <c r="BD204" s="217">
        <v>0.65625</v>
      </c>
      <c r="BE204" s="12">
        <f t="shared" si="453"/>
        <v>0</v>
      </c>
      <c r="BF204" s="13">
        <f t="shared" si="454"/>
        <v>0</v>
      </c>
      <c r="BG204" s="13">
        <f t="shared" si="455"/>
        <v>0</v>
      </c>
      <c r="BH204" s="217">
        <v>0.65625</v>
      </c>
      <c r="BI204" s="217">
        <v>0.65625</v>
      </c>
      <c r="BJ204" s="220"/>
      <c r="BK204" s="69">
        <f t="shared" si="421"/>
        <v>0</v>
      </c>
      <c r="BL204" s="13">
        <f t="shared" si="418"/>
        <v>0</v>
      </c>
      <c r="BM204" s="13">
        <f t="shared" si="419"/>
        <v>0</v>
      </c>
      <c r="BN204" s="217">
        <v>0.66666666666666663</v>
      </c>
      <c r="BO204" s="12">
        <f t="shared" si="456"/>
        <v>1.041666666666663E-2</v>
      </c>
      <c r="BP204" s="90">
        <f t="shared" si="457"/>
        <v>0</v>
      </c>
      <c r="BQ204" s="90">
        <f t="shared" si="458"/>
        <v>15</v>
      </c>
      <c r="BR204" s="217">
        <v>0.67013888888888884</v>
      </c>
      <c r="BS204" s="12">
        <f t="shared" si="459"/>
        <v>3.4722222222222099E-3</v>
      </c>
      <c r="BT204" s="90">
        <f t="shared" si="460"/>
        <v>0</v>
      </c>
      <c r="BU204" s="90">
        <f t="shared" si="461"/>
        <v>5</v>
      </c>
      <c r="BV204" s="217">
        <v>0.67013888888888884</v>
      </c>
      <c r="BW204" s="217">
        <v>0.67708333333333337</v>
      </c>
      <c r="BX204" s="12">
        <f t="shared" si="462"/>
        <v>6.9444444444445308E-3</v>
      </c>
      <c r="BY204" s="13">
        <f t="shared" si="463"/>
        <v>0</v>
      </c>
      <c r="BZ204" s="13">
        <f t="shared" si="464"/>
        <v>10</v>
      </c>
      <c r="CA204" s="12">
        <f t="shared" si="465"/>
        <v>0.2673611111111111</v>
      </c>
      <c r="CB204" s="13">
        <f t="shared" si="466"/>
        <v>6</v>
      </c>
      <c r="CC204" s="13">
        <f t="shared" si="467"/>
        <v>25</v>
      </c>
      <c r="CD204" s="12">
        <f t="shared" si="420"/>
        <v>3.9583333333333415E-2</v>
      </c>
      <c r="CE204" s="13">
        <f t="shared" si="468"/>
        <v>0</v>
      </c>
      <c r="CF204" s="13">
        <f t="shared" si="469"/>
        <v>57</v>
      </c>
      <c r="CG204" s="12">
        <f t="shared" si="492"/>
        <v>9.0277777777777735E-2</v>
      </c>
      <c r="CH204" s="13">
        <f t="shared" si="470"/>
        <v>2</v>
      </c>
      <c r="CI204" s="13">
        <f t="shared" si="471"/>
        <v>10</v>
      </c>
      <c r="CJ204" s="12">
        <f t="shared" si="493"/>
        <v>9.375E-2</v>
      </c>
      <c r="CK204" s="13">
        <f t="shared" si="472"/>
        <v>2</v>
      </c>
      <c r="CL204" s="13">
        <f t="shared" si="473"/>
        <v>15</v>
      </c>
      <c r="CM204" s="13"/>
      <c r="CN204" s="70">
        <f t="shared" si="422"/>
        <v>0</v>
      </c>
      <c r="CO204" s="13">
        <f t="shared" si="423"/>
        <v>0</v>
      </c>
      <c r="CP204" s="12">
        <f t="shared" si="474"/>
        <v>9.375E-2</v>
      </c>
      <c r="CQ204" s="13">
        <f t="shared" si="475"/>
        <v>2</v>
      </c>
      <c r="CR204" s="13">
        <f t="shared" si="476"/>
        <v>15</v>
      </c>
      <c r="CS204" s="217"/>
      <c r="CT204" s="13">
        <f t="shared" si="477"/>
        <v>0</v>
      </c>
      <c r="CU204" s="13">
        <f t="shared" si="478"/>
        <v>0</v>
      </c>
      <c r="CV204" s="217"/>
      <c r="CW204" s="13">
        <f t="shared" si="479"/>
        <v>0</v>
      </c>
      <c r="CX204" s="13">
        <f t="shared" si="480"/>
        <v>0</v>
      </c>
      <c r="CY204" s="217"/>
      <c r="CZ204" s="13">
        <f t="shared" si="481"/>
        <v>0</v>
      </c>
      <c r="DA204" s="13">
        <f t="shared" si="482"/>
        <v>0</v>
      </c>
      <c r="DB204" s="217"/>
      <c r="DC204" s="13">
        <f t="shared" si="483"/>
        <v>0</v>
      </c>
      <c r="DD204" s="13">
        <f t="shared" si="484"/>
        <v>0</v>
      </c>
      <c r="DE204" s="217"/>
      <c r="DF204" s="13">
        <f t="shared" si="485"/>
        <v>0</v>
      </c>
      <c r="DG204" s="13">
        <f t="shared" si="486"/>
        <v>0</v>
      </c>
      <c r="DH204" s="217"/>
      <c r="DI204" s="13">
        <f t="shared" si="487"/>
        <v>0</v>
      </c>
      <c r="DJ204" s="13">
        <f t="shared" si="488"/>
        <v>0</v>
      </c>
      <c r="DK204" s="217"/>
      <c r="DL204" s="35">
        <f t="shared" si="489"/>
        <v>0</v>
      </c>
      <c r="DM204" s="61">
        <f t="shared" si="490"/>
        <v>0</v>
      </c>
      <c r="DN204" s="66">
        <f t="shared" si="413"/>
        <v>711556.28</v>
      </c>
      <c r="DO204" s="74">
        <f t="shared" si="494"/>
        <v>11525</v>
      </c>
      <c r="DP204" s="66">
        <f t="shared" si="495"/>
        <v>63.484999999999999</v>
      </c>
      <c r="DQ204" s="63">
        <f t="shared" si="424"/>
        <v>61.740241214750547</v>
      </c>
      <c r="DR204" s="66" t="e">
        <f t="shared" si="414"/>
        <v>#NUM!</v>
      </c>
      <c r="DS204" s="96" t="e">
        <f t="shared" si="415"/>
        <v>#NUM!</v>
      </c>
      <c r="DT204" s="66" t="e">
        <f t="shared" si="416"/>
        <v>#NUM!</v>
      </c>
      <c r="DU204" s="66" t="e">
        <f t="shared" si="417"/>
        <v>#NUM!</v>
      </c>
      <c r="DV204" s="421"/>
      <c r="DW204" s="421"/>
      <c r="DX204" s="421"/>
      <c r="DY204" s="421"/>
      <c r="DZ204" s="421"/>
      <c r="EA204" s="421"/>
      <c r="EB204" s="66">
        <f t="shared" si="491"/>
        <v>0</v>
      </c>
      <c r="EC204" s="12"/>
      <c r="ED204" s="12"/>
      <c r="EE204" s="12"/>
      <c r="EF204" s="12"/>
      <c r="EG204" s="12"/>
      <c r="EH204" s="12"/>
      <c r="EI204" s="12"/>
      <c r="EJ204" s="12"/>
      <c r="EK204" s="12"/>
      <c r="EL204" s="12"/>
      <c r="EM204" s="12"/>
      <c r="EN204" s="66"/>
      <c r="EO204" s="66"/>
      <c r="EP204" s="66"/>
      <c r="EQ204" s="66"/>
      <c r="ER204" s="66"/>
      <c r="ES204" s="66"/>
      <c r="ET204" s="66"/>
      <c r="EU204" s="66"/>
      <c r="EV204" s="66"/>
      <c r="EW204" s="66"/>
      <c r="EX204" s="66"/>
      <c r="EY204" s="66"/>
      <c r="EZ204" s="66"/>
      <c r="FA204" s="66"/>
      <c r="FB204" s="66"/>
      <c r="FC204" s="66"/>
      <c r="FD204" s="66"/>
      <c r="FE204" s="62"/>
      <c r="FF204" s="62"/>
      <c r="FG204" s="62"/>
      <c r="FH204" s="62"/>
      <c r="FI204" s="62"/>
    </row>
    <row r="205" spans="1:165" s="221" customFormat="1">
      <c r="A205" s="175">
        <v>204</v>
      </c>
      <c r="B205" s="212">
        <v>90</v>
      </c>
      <c r="C205" s="213">
        <v>40777</v>
      </c>
      <c r="D205" s="214">
        <f t="shared" si="425"/>
        <v>8</v>
      </c>
      <c r="E205" s="215" t="s">
        <v>171</v>
      </c>
      <c r="F205" s="212">
        <v>13</v>
      </c>
      <c r="G205" s="216" t="s">
        <v>325</v>
      </c>
      <c r="H205" s="216" t="s">
        <v>472</v>
      </c>
      <c r="I205" s="216" t="s">
        <v>473</v>
      </c>
      <c r="J205" s="217">
        <v>0.82291666666666663</v>
      </c>
      <c r="K205" s="218">
        <v>3629.61</v>
      </c>
      <c r="L205" s="216" t="s">
        <v>34</v>
      </c>
      <c r="M205" s="212">
        <v>58</v>
      </c>
      <c r="N205" s="212">
        <v>1</v>
      </c>
      <c r="O205" s="216"/>
      <c r="P205" s="217">
        <v>0.82291666666666663</v>
      </c>
      <c r="Q205" s="217">
        <v>0.82291666666666663</v>
      </c>
      <c r="R205" s="12">
        <f t="shared" si="426"/>
        <v>0</v>
      </c>
      <c r="S205" s="13">
        <f t="shared" si="427"/>
        <v>0</v>
      </c>
      <c r="T205" s="13">
        <f t="shared" si="428"/>
        <v>0</v>
      </c>
      <c r="U205" s="217">
        <v>0.83333333333333337</v>
      </c>
      <c r="V205" s="12">
        <f t="shared" si="429"/>
        <v>1.0416666666666741E-2</v>
      </c>
      <c r="W205" s="13">
        <f t="shared" si="430"/>
        <v>0</v>
      </c>
      <c r="X205" s="13">
        <f t="shared" si="431"/>
        <v>15</v>
      </c>
      <c r="Y205" s="217">
        <v>0.85763888888888884</v>
      </c>
      <c r="Z205" s="12">
        <f t="shared" si="432"/>
        <v>2.4305555555555469E-2</v>
      </c>
      <c r="AA205" s="13">
        <f t="shared" si="433"/>
        <v>0</v>
      </c>
      <c r="AB205" s="13">
        <f t="shared" si="434"/>
        <v>35</v>
      </c>
      <c r="AC205" s="217">
        <v>0.87986111111111109</v>
      </c>
      <c r="AD205" s="12">
        <f t="shared" si="435"/>
        <v>2.2222222222222254E-2</v>
      </c>
      <c r="AE205" s="13">
        <f t="shared" si="436"/>
        <v>0</v>
      </c>
      <c r="AF205" s="13">
        <f t="shared" si="437"/>
        <v>32</v>
      </c>
      <c r="AG205" s="217">
        <v>0.87986111111111109</v>
      </c>
      <c r="AH205" s="217">
        <v>0.92152777777777783</v>
      </c>
      <c r="AI205" s="12">
        <f t="shared" si="438"/>
        <v>4.1666666666666741E-2</v>
      </c>
      <c r="AJ205" s="90">
        <f t="shared" si="439"/>
        <v>1</v>
      </c>
      <c r="AK205" s="90">
        <f t="shared" si="440"/>
        <v>0</v>
      </c>
      <c r="AL205" s="217">
        <v>0.87986111111111109</v>
      </c>
      <c r="AM205" s="217">
        <v>0.92152777777777783</v>
      </c>
      <c r="AN205" s="12">
        <f t="shared" si="441"/>
        <v>4.1666666666666741E-2</v>
      </c>
      <c r="AO205" s="13">
        <f t="shared" si="442"/>
        <v>1</v>
      </c>
      <c r="AP205" s="13">
        <f t="shared" si="443"/>
        <v>0</v>
      </c>
      <c r="AQ205" s="217">
        <v>0.92152777777777783</v>
      </c>
      <c r="AR205" s="12">
        <f t="shared" si="444"/>
        <v>0</v>
      </c>
      <c r="AS205" s="90">
        <f t="shared" si="445"/>
        <v>0</v>
      </c>
      <c r="AT205" s="13">
        <f t="shared" si="446"/>
        <v>0</v>
      </c>
      <c r="AU205" s="217">
        <v>0.92152777777777783</v>
      </c>
      <c r="AV205" s="12">
        <f t="shared" si="447"/>
        <v>0</v>
      </c>
      <c r="AW205" s="13">
        <f t="shared" si="448"/>
        <v>0</v>
      </c>
      <c r="AX205" s="13">
        <f t="shared" si="449"/>
        <v>0</v>
      </c>
      <c r="AY205" s="217">
        <v>1.0923611111111111</v>
      </c>
      <c r="AZ205" s="12">
        <f t="shared" si="450"/>
        <v>0.17083333333333328</v>
      </c>
      <c r="BA205" s="90">
        <f t="shared" si="451"/>
        <v>4</v>
      </c>
      <c r="BB205" s="90">
        <f t="shared" si="452"/>
        <v>6</v>
      </c>
      <c r="BC205" s="217">
        <v>1.0923611111111111</v>
      </c>
      <c r="BD205" s="217">
        <v>1.0923611111111111</v>
      </c>
      <c r="BE205" s="12">
        <f t="shared" si="453"/>
        <v>0</v>
      </c>
      <c r="BF205" s="13">
        <f t="shared" si="454"/>
        <v>0</v>
      </c>
      <c r="BG205" s="13">
        <f t="shared" si="455"/>
        <v>0</v>
      </c>
      <c r="BH205" s="217">
        <v>1.0923611111111111</v>
      </c>
      <c r="BI205" s="217">
        <v>1.0923611111111111</v>
      </c>
      <c r="BJ205" s="220"/>
      <c r="BK205" s="69">
        <f t="shared" si="421"/>
        <v>0</v>
      </c>
      <c r="BL205" s="13">
        <f t="shared" si="418"/>
        <v>0</v>
      </c>
      <c r="BM205" s="13">
        <f t="shared" si="419"/>
        <v>0</v>
      </c>
      <c r="BN205" s="217">
        <v>1.1111111111111112</v>
      </c>
      <c r="BO205" s="12">
        <f t="shared" si="456"/>
        <v>1.8750000000000044E-2</v>
      </c>
      <c r="BP205" s="90">
        <f t="shared" si="457"/>
        <v>0</v>
      </c>
      <c r="BQ205" s="90">
        <f t="shared" si="458"/>
        <v>27</v>
      </c>
      <c r="BR205" s="217">
        <v>1.1138888888888889</v>
      </c>
      <c r="BS205" s="12">
        <f t="shared" si="459"/>
        <v>2.7777777777777679E-3</v>
      </c>
      <c r="BT205" s="90">
        <f t="shared" si="460"/>
        <v>0</v>
      </c>
      <c r="BU205" s="90">
        <f t="shared" si="461"/>
        <v>4</v>
      </c>
      <c r="BV205" s="217">
        <v>1.1138888888888889</v>
      </c>
      <c r="BW205" s="217">
        <v>1.1145833333333333</v>
      </c>
      <c r="BX205" s="12">
        <f t="shared" si="462"/>
        <v>6.9444444444433095E-4</v>
      </c>
      <c r="BY205" s="13">
        <f t="shared" si="463"/>
        <v>0</v>
      </c>
      <c r="BZ205" s="13">
        <f t="shared" si="464"/>
        <v>1</v>
      </c>
      <c r="CA205" s="12">
        <f t="shared" si="465"/>
        <v>0.29166666666666663</v>
      </c>
      <c r="CB205" s="13">
        <f t="shared" si="466"/>
        <v>7</v>
      </c>
      <c r="CC205" s="13">
        <f t="shared" si="467"/>
        <v>0</v>
      </c>
      <c r="CD205" s="12">
        <f t="shared" si="420"/>
        <v>4.3750000000000067E-2</v>
      </c>
      <c r="CE205" s="13">
        <f t="shared" si="468"/>
        <v>1</v>
      </c>
      <c r="CF205" s="13">
        <f t="shared" si="469"/>
        <v>3</v>
      </c>
      <c r="CG205" s="12">
        <f t="shared" si="492"/>
        <v>4.1666666666666741E-2</v>
      </c>
      <c r="CH205" s="13">
        <f t="shared" si="470"/>
        <v>1</v>
      </c>
      <c r="CI205" s="13">
        <f t="shared" si="471"/>
        <v>0</v>
      </c>
      <c r="CJ205" s="12">
        <f t="shared" si="493"/>
        <v>0.17083333333333328</v>
      </c>
      <c r="CK205" s="13">
        <f t="shared" si="472"/>
        <v>4</v>
      </c>
      <c r="CL205" s="13">
        <f t="shared" si="473"/>
        <v>6</v>
      </c>
      <c r="CM205" s="13"/>
      <c r="CN205" s="70">
        <f t="shared" si="422"/>
        <v>0</v>
      </c>
      <c r="CO205" s="13">
        <f t="shared" si="423"/>
        <v>0</v>
      </c>
      <c r="CP205" s="12">
        <f t="shared" si="474"/>
        <v>0.17083333333333328</v>
      </c>
      <c r="CQ205" s="13">
        <f t="shared" si="475"/>
        <v>4</v>
      </c>
      <c r="CR205" s="13">
        <f t="shared" si="476"/>
        <v>6</v>
      </c>
      <c r="CS205" s="217"/>
      <c r="CT205" s="13">
        <f t="shared" si="477"/>
        <v>0</v>
      </c>
      <c r="CU205" s="13">
        <f t="shared" si="478"/>
        <v>0</v>
      </c>
      <c r="CV205" s="217"/>
      <c r="CW205" s="13">
        <f t="shared" si="479"/>
        <v>0</v>
      </c>
      <c r="CX205" s="13">
        <f t="shared" si="480"/>
        <v>0</v>
      </c>
      <c r="CY205" s="217"/>
      <c r="CZ205" s="13">
        <f t="shared" si="481"/>
        <v>0</v>
      </c>
      <c r="DA205" s="13">
        <f t="shared" si="482"/>
        <v>0</v>
      </c>
      <c r="DB205" s="217"/>
      <c r="DC205" s="13">
        <f t="shared" si="483"/>
        <v>0</v>
      </c>
      <c r="DD205" s="13">
        <f t="shared" si="484"/>
        <v>0</v>
      </c>
      <c r="DE205" s="217"/>
      <c r="DF205" s="13">
        <f t="shared" si="485"/>
        <v>0</v>
      </c>
      <c r="DG205" s="13">
        <f t="shared" si="486"/>
        <v>0</v>
      </c>
      <c r="DH205" s="217"/>
      <c r="DI205" s="13">
        <f t="shared" si="487"/>
        <v>0</v>
      </c>
      <c r="DJ205" s="13">
        <f t="shared" si="488"/>
        <v>0</v>
      </c>
      <c r="DK205" s="217"/>
      <c r="DL205" s="35">
        <f t="shared" si="489"/>
        <v>0</v>
      </c>
      <c r="DM205" s="61">
        <f t="shared" si="490"/>
        <v>0</v>
      </c>
      <c r="DN205" s="66">
        <f t="shared" si="413"/>
        <v>715185.89</v>
      </c>
      <c r="DO205" s="74">
        <f t="shared" si="494"/>
        <v>11584</v>
      </c>
      <c r="DP205" s="66">
        <f t="shared" si="495"/>
        <v>62.579482758620692</v>
      </c>
      <c r="DQ205" s="63">
        <f t="shared" si="424"/>
        <v>61.739113432320444</v>
      </c>
      <c r="DR205" s="66" t="e">
        <f t="shared" si="414"/>
        <v>#NUM!</v>
      </c>
      <c r="DS205" s="96" t="e">
        <f t="shared" si="415"/>
        <v>#NUM!</v>
      </c>
      <c r="DT205" s="66" t="e">
        <f t="shared" si="416"/>
        <v>#NUM!</v>
      </c>
      <c r="DU205" s="66" t="e">
        <f t="shared" si="417"/>
        <v>#NUM!</v>
      </c>
      <c r="DV205" s="421"/>
      <c r="DW205" s="421"/>
      <c r="DX205" s="421"/>
      <c r="DY205" s="421"/>
      <c r="DZ205" s="421"/>
      <c r="EA205" s="421"/>
      <c r="EB205" s="66">
        <f t="shared" si="491"/>
        <v>0</v>
      </c>
      <c r="EC205" s="12"/>
      <c r="ED205" s="12"/>
      <c r="EE205" s="12"/>
      <c r="EF205" s="12"/>
      <c r="EG205" s="12"/>
      <c r="EH205" s="12"/>
      <c r="EI205" s="12"/>
      <c r="EJ205" s="12"/>
      <c r="EK205" s="12"/>
      <c r="EL205" s="12"/>
      <c r="EM205" s="12"/>
      <c r="EN205" s="66"/>
      <c r="EO205" s="66"/>
      <c r="EP205" s="66"/>
      <c r="EQ205" s="66"/>
      <c r="ER205" s="66"/>
      <c r="ES205" s="66"/>
      <c r="ET205" s="66"/>
      <c r="EU205" s="66"/>
      <c r="EV205" s="66"/>
      <c r="EW205" s="66"/>
      <c r="EX205" s="66"/>
      <c r="EY205" s="66"/>
      <c r="EZ205" s="66"/>
      <c r="FA205" s="66"/>
      <c r="FB205" s="66"/>
      <c r="FC205" s="66"/>
      <c r="FD205" s="66"/>
      <c r="FE205" s="62"/>
      <c r="FF205" s="62"/>
      <c r="FG205" s="62"/>
      <c r="FH205" s="62"/>
      <c r="FI205" s="62"/>
    </row>
    <row r="206" spans="1:165" s="221" customFormat="1">
      <c r="A206" s="199">
        <v>205</v>
      </c>
      <c r="B206" s="212">
        <v>91</v>
      </c>
      <c r="C206" s="213">
        <v>40778</v>
      </c>
      <c r="D206" s="214">
        <f t="shared" si="425"/>
        <v>8</v>
      </c>
      <c r="E206" s="215" t="s">
        <v>39</v>
      </c>
      <c r="F206" s="212">
        <v>51</v>
      </c>
      <c r="G206" s="216" t="s">
        <v>38</v>
      </c>
      <c r="H206" s="216" t="s">
        <v>406</v>
      </c>
      <c r="I206" s="216" t="s">
        <v>450</v>
      </c>
      <c r="J206" s="217">
        <v>0.17361111111111113</v>
      </c>
      <c r="K206" s="218">
        <v>3683.09</v>
      </c>
      <c r="L206" s="216" t="s">
        <v>34</v>
      </c>
      <c r="M206" s="212">
        <v>59</v>
      </c>
      <c r="N206" s="212">
        <v>0</v>
      </c>
      <c r="O206" s="216"/>
      <c r="P206" s="217">
        <v>0.17361111111111113</v>
      </c>
      <c r="Q206" s="217">
        <v>0.17361111111111113</v>
      </c>
      <c r="R206" s="12">
        <f t="shared" si="426"/>
        <v>0</v>
      </c>
      <c r="S206" s="13">
        <f t="shared" si="427"/>
        <v>0</v>
      </c>
      <c r="T206" s="13">
        <f t="shared" si="428"/>
        <v>0</v>
      </c>
      <c r="U206" s="217">
        <v>0.18055555555555555</v>
      </c>
      <c r="V206" s="12">
        <f t="shared" si="429"/>
        <v>6.9444444444444198E-3</v>
      </c>
      <c r="W206" s="13">
        <f t="shared" si="430"/>
        <v>0</v>
      </c>
      <c r="X206" s="13">
        <f t="shared" si="431"/>
        <v>10</v>
      </c>
      <c r="Y206" s="217">
        <v>0.18194444444444444</v>
      </c>
      <c r="Z206" s="12">
        <f t="shared" si="432"/>
        <v>1.388888888888884E-3</v>
      </c>
      <c r="AA206" s="13">
        <f t="shared" si="433"/>
        <v>0</v>
      </c>
      <c r="AB206" s="13">
        <f t="shared" si="434"/>
        <v>2</v>
      </c>
      <c r="AC206" s="217">
        <v>0.19791666666666666</v>
      </c>
      <c r="AD206" s="12">
        <f t="shared" si="435"/>
        <v>1.5972222222222221E-2</v>
      </c>
      <c r="AE206" s="13">
        <f t="shared" si="436"/>
        <v>0</v>
      </c>
      <c r="AF206" s="13">
        <f t="shared" si="437"/>
        <v>23</v>
      </c>
      <c r="AG206" s="217">
        <v>0.19791666666666666</v>
      </c>
      <c r="AH206" s="217">
        <v>0.23958333333333334</v>
      </c>
      <c r="AI206" s="12">
        <f t="shared" si="438"/>
        <v>4.1666666666666685E-2</v>
      </c>
      <c r="AJ206" s="90">
        <f t="shared" si="439"/>
        <v>1</v>
      </c>
      <c r="AK206" s="90">
        <f t="shared" si="440"/>
        <v>0</v>
      </c>
      <c r="AL206" s="217">
        <v>0.19791666666666666</v>
      </c>
      <c r="AM206" s="217">
        <v>0.23958333333333334</v>
      </c>
      <c r="AN206" s="12">
        <f t="shared" si="441"/>
        <v>4.1666666666666685E-2</v>
      </c>
      <c r="AO206" s="13">
        <f t="shared" si="442"/>
        <v>1</v>
      </c>
      <c r="AP206" s="13">
        <f t="shared" si="443"/>
        <v>0</v>
      </c>
      <c r="AQ206" s="217">
        <v>0.23958333333333334</v>
      </c>
      <c r="AR206" s="12">
        <f t="shared" si="444"/>
        <v>0</v>
      </c>
      <c r="AS206" s="90">
        <f t="shared" si="445"/>
        <v>0</v>
      </c>
      <c r="AT206" s="13">
        <f t="shared" si="446"/>
        <v>0</v>
      </c>
      <c r="AU206" s="217">
        <v>0.24027777777777778</v>
      </c>
      <c r="AV206" s="12">
        <f t="shared" si="447"/>
        <v>6.9444444444444198E-4</v>
      </c>
      <c r="AW206" s="13">
        <f t="shared" si="448"/>
        <v>0</v>
      </c>
      <c r="AX206" s="13">
        <f t="shared" si="449"/>
        <v>1</v>
      </c>
      <c r="AY206" s="217">
        <v>0.47916666666666669</v>
      </c>
      <c r="AZ206" s="12">
        <f t="shared" si="450"/>
        <v>0.2388888888888889</v>
      </c>
      <c r="BA206" s="90">
        <f t="shared" si="451"/>
        <v>5</v>
      </c>
      <c r="BB206" s="90">
        <f t="shared" si="452"/>
        <v>44</v>
      </c>
      <c r="BC206" s="217">
        <v>0.47916666666666669</v>
      </c>
      <c r="BD206" s="217">
        <v>0.47916666666666669</v>
      </c>
      <c r="BE206" s="12">
        <f t="shared" si="453"/>
        <v>0</v>
      </c>
      <c r="BF206" s="13">
        <f t="shared" si="454"/>
        <v>0</v>
      </c>
      <c r="BG206" s="13">
        <f t="shared" si="455"/>
        <v>0</v>
      </c>
      <c r="BH206" s="217">
        <v>0.47916666666666669</v>
      </c>
      <c r="BI206" s="217">
        <v>0.47916666666666669</v>
      </c>
      <c r="BJ206" s="220"/>
      <c r="BK206" s="69">
        <f t="shared" si="421"/>
        <v>0</v>
      </c>
      <c r="BL206" s="13">
        <f t="shared" si="418"/>
        <v>0</v>
      </c>
      <c r="BM206" s="13">
        <f t="shared" si="419"/>
        <v>0</v>
      </c>
      <c r="BN206" s="217">
        <v>0.48749999999999999</v>
      </c>
      <c r="BO206" s="12">
        <f t="shared" si="456"/>
        <v>8.3333333333333037E-3</v>
      </c>
      <c r="BP206" s="90">
        <f t="shared" si="457"/>
        <v>0</v>
      </c>
      <c r="BQ206" s="90">
        <f t="shared" si="458"/>
        <v>12</v>
      </c>
      <c r="BR206" s="217">
        <v>0.48958333333333331</v>
      </c>
      <c r="BS206" s="12">
        <f t="shared" si="459"/>
        <v>2.0833333333333259E-3</v>
      </c>
      <c r="BT206" s="90">
        <f t="shared" si="460"/>
        <v>0</v>
      </c>
      <c r="BU206" s="90">
        <f t="shared" si="461"/>
        <v>3</v>
      </c>
      <c r="BV206" s="217">
        <v>0.48958333333333331</v>
      </c>
      <c r="BW206" s="217">
        <v>0.49652777777777773</v>
      </c>
      <c r="BX206" s="12">
        <f t="shared" si="462"/>
        <v>6.9444444444444198E-3</v>
      </c>
      <c r="BY206" s="13">
        <f t="shared" si="463"/>
        <v>0</v>
      </c>
      <c r="BZ206" s="13">
        <f t="shared" si="464"/>
        <v>10</v>
      </c>
      <c r="CA206" s="12">
        <f t="shared" si="465"/>
        <v>0.32291666666666663</v>
      </c>
      <c r="CB206" s="13">
        <f t="shared" si="466"/>
        <v>7</v>
      </c>
      <c r="CC206" s="13">
        <f t="shared" si="467"/>
        <v>45</v>
      </c>
      <c r="CD206" s="12">
        <f t="shared" si="420"/>
        <v>2.6388888888888851E-2</v>
      </c>
      <c r="CE206" s="13">
        <f t="shared" si="468"/>
        <v>0</v>
      </c>
      <c r="CF206" s="13">
        <f t="shared" si="469"/>
        <v>38</v>
      </c>
      <c r="CG206" s="12">
        <f t="shared" si="492"/>
        <v>4.1666666666666685E-2</v>
      </c>
      <c r="CH206" s="13">
        <f t="shared" si="470"/>
        <v>1</v>
      </c>
      <c r="CI206" s="13">
        <f t="shared" si="471"/>
        <v>0</v>
      </c>
      <c r="CJ206" s="12">
        <f t="shared" si="493"/>
        <v>0.2388888888888889</v>
      </c>
      <c r="CK206" s="13">
        <f t="shared" si="472"/>
        <v>5</v>
      </c>
      <c r="CL206" s="13">
        <f t="shared" si="473"/>
        <v>44</v>
      </c>
      <c r="CM206" s="13"/>
      <c r="CN206" s="70">
        <f t="shared" si="422"/>
        <v>0</v>
      </c>
      <c r="CO206" s="13">
        <f t="shared" si="423"/>
        <v>0</v>
      </c>
      <c r="CP206" s="12">
        <f t="shared" si="474"/>
        <v>0.2388888888888889</v>
      </c>
      <c r="CQ206" s="13">
        <f t="shared" si="475"/>
        <v>5</v>
      </c>
      <c r="CR206" s="13">
        <f t="shared" si="476"/>
        <v>44</v>
      </c>
      <c r="CS206" s="217"/>
      <c r="CT206" s="13">
        <f t="shared" si="477"/>
        <v>0</v>
      </c>
      <c r="CU206" s="13">
        <f t="shared" si="478"/>
        <v>0</v>
      </c>
      <c r="CV206" s="217"/>
      <c r="CW206" s="13">
        <f t="shared" si="479"/>
        <v>0</v>
      </c>
      <c r="CX206" s="13">
        <f t="shared" si="480"/>
        <v>0</v>
      </c>
      <c r="CY206" s="217"/>
      <c r="CZ206" s="13">
        <f t="shared" si="481"/>
        <v>0</v>
      </c>
      <c r="DA206" s="13">
        <f t="shared" si="482"/>
        <v>0</v>
      </c>
      <c r="DB206" s="217"/>
      <c r="DC206" s="13">
        <f t="shared" si="483"/>
        <v>0</v>
      </c>
      <c r="DD206" s="13">
        <f t="shared" si="484"/>
        <v>0</v>
      </c>
      <c r="DE206" s="217"/>
      <c r="DF206" s="13">
        <f t="shared" si="485"/>
        <v>0</v>
      </c>
      <c r="DG206" s="13">
        <f t="shared" si="486"/>
        <v>0</v>
      </c>
      <c r="DH206" s="217"/>
      <c r="DI206" s="13">
        <f t="shared" si="487"/>
        <v>0</v>
      </c>
      <c r="DJ206" s="13">
        <f t="shared" si="488"/>
        <v>0</v>
      </c>
      <c r="DK206" s="217"/>
      <c r="DL206" s="35">
        <f t="shared" si="489"/>
        <v>0</v>
      </c>
      <c r="DM206" s="61">
        <f t="shared" si="490"/>
        <v>0</v>
      </c>
      <c r="DN206" s="66">
        <f t="shared" si="413"/>
        <v>718868.98</v>
      </c>
      <c r="DO206" s="74">
        <f t="shared" si="494"/>
        <v>11641</v>
      </c>
      <c r="DP206" s="66">
        <f t="shared" si="495"/>
        <v>62.425254237288136</v>
      </c>
      <c r="DQ206" s="63">
        <f t="shared" si="424"/>
        <v>61.75319817885061</v>
      </c>
      <c r="DR206" s="66" t="e">
        <f t="shared" si="414"/>
        <v>#NUM!</v>
      </c>
      <c r="DS206" s="96" t="e">
        <f t="shared" si="415"/>
        <v>#NUM!</v>
      </c>
      <c r="DT206" s="66" t="e">
        <f t="shared" si="416"/>
        <v>#NUM!</v>
      </c>
      <c r="DU206" s="66" t="e">
        <f t="shared" si="417"/>
        <v>#NUM!</v>
      </c>
      <c r="DV206" s="421"/>
      <c r="DW206" s="421"/>
      <c r="DX206" s="421"/>
      <c r="DY206" s="421"/>
      <c r="DZ206" s="421"/>
      <c r="EA206" s="421"/>
      <c r="EB206" s="66">
        <f t="shared" si="491"/>
        <v>0</v>
      </c>
      <c r="EC206" s="12"/>
      <c r="ED206" s="12"/>
      <c r="EE206" s="12"/>
      <c r="EF206" s="12"/>
      <c r="EG206" s="12"/>
      <c r="EH206" s="12"/>
      <c r="EI206" s="12"/>
      <c r="EJ206" s="12"/>
      <c r="EK206" s="12"/>
      <c r="EL206" s="12"/>
      <c r="EM206" s="12"/>
      <c r="EN206" s="66"/>
      <c r="EO206" s="66"/>
      <c r="EP206" s="66"/>
      <c r="EQ206" s="66"/>
      <c r="ER206" s="66"/>
      <c r="ES206" s="66"/>
      <c r="ET206" s="66"/>
      <c r="EU206" s="66"/>
      <c r="EV206" s="66"/>
      <c r="EW206" s="66"/>
      <c r="EX206" s="66"/>
      <c r="EY206" s="66"/>
      <c r="EZ206" s="66"/>
      <c r="FA206" s="66"/>
      <c r="FB206" s="66"/>
      <c r="FC206" s="66"/>
      <c r="FD206" s="66"/>
      <c r="FE206" s="62"/>
      <c r="FF206" s="62"/>
      <c r="FG206" s="62"/>
      <c r="FH206" s="62"/>
      <c r="FI206" s="62"/>
    </row>
    <row r="207" spans="1:165" s="221" customFormat="1" ht="30">
      <c r="A207" s="175">
        <v>206</v>
      </c>
      <c r="B207" s="212">
        <v>92</v>
      </c>
      <c r="C207" s="213">
        <v>40778</v>
      </c>
      <c r="D207" s="214">
        <f t="shared" si="425"/>
        <v>8</v>
      </c>
      <c r="E207" s="215" t="s">
        <v>39</v>
      </c>
      <c r="F207" s="212">
        <v>52</v>
      </c>
      <c r="G207" s="216" t="s">
        <v>38</v>
      </c>
      <c r="H207" s="216" t="s">
        <v>469</v>
      </c>
      <c r="I207" s="216" t="s">
        <v>470</v>
      </c>
      <c r="J207" s="217">
        <v>0.31944444444444448</v>
      </c>
      <c r="K207" s="218">
        <f>1617.08+1919.34</f>
        <v>3536.42</v>
      </c>
      <c r="L207" s="216" t="s">
        <v>34</v>
      </c>
      <c r="M207" s="212">
        <v>57</v>
      </c>
      <c r="N207" s="212">
        <v>1</v>
      </c>
      <c r="O207" s="216"/>
      <c r="P207" s="217">
        <v>0.31944444444444448</v>
      </c>
      <c r="Q207" s="217">
        <v>0.31944444444444448</v>
      </c>
      <c r="R207" s="12">
        <f t="shared" si="426"/>
        <v>0</v>
      </c>
      <c r="S207" s="13">
        <f t="shared" si="427"/>
        <v>0</v>
      </c>
      <c r="T207" s="13">
        <f t="shared" si="428"/>
        <v>0</v>
      </c>
      <c r="U207" s="217">
        <v>0.3263888888888889</v>
      </c>
      <c r="V207" s="12">
        <f t="shared" si="429"/>
        <v>6.9444444444444198E-3</v>
      </c>
      <c r="W207" s="13">
        <f t="shared" si="430"/>
        <v>0</v>
      </c>
      <c r="X207" s="13">
        <f t="shared" si="431"/>
        <v>10</v>
      </c>
      <c r="Y207" s="217">
        <v>0.3298611111111111</v>
      </c>
      <c r="Z207" s="12">
        <f t="shared" si="432"/>
        <v>3.4722222222222099E-3</v>
      </c>
      <c r="AA207" s="13">
        <f t="shared" si="433"/>
        <v>0</v>
      </c>
      <c r="AB207" s="13">
        <f t="shared" si="434"/>
        <v>5</v>
      </c>
      <c r="AC207" s="217">
        <v>0.3576388888888889</v>
      </c>
      <c r="AD207" s="12">
        <f t="shared" si="435"/>
        <v>2.777777777777779E-2</v>
      </c>
      <c r="AE207" s="13">
        <f t="shared" si="436"/>
        <v>0</v>
      </c>
      <c r="AF207" s="13">
        <f t="shared" si="437"/>
        <v>40</v>
      </c>
      <c r="AG207" s="217">
        <v>0.3611111111111111</v>
      </c>
      <c r="AH207" s="217">
        <v>0.39583333333333331</v>
      </c>
      <c r="AI207" s="12">
        <f t="shared" si="438"/>
        <v>3.472222222222221E-2</v>
      </c>
      <c r="AJ207" s="90">
        <f t="shared" si="439"/>
        <v>0</v>
      </c>
      <c r="AK207" s="90">
        <f t="shared" si="440"/>
        <v>50</v>
      </c>
      <c r="AL207" s="217">
        <v>0.3611111111111111</v>
      </c>
      <c r="AM207" s="217">
        <v>0.39583333333333331</v>
      </c>
      <c r="AN207" s="12">
        <f t="shared" si="441"/>
        <v>3.472222222222221E-2</v>
      </c>
      <c r="AO207" s="13">
        <f t="shared" si="442"/>
        <v>0</v>
      </c>
      <c r="AP207" s="13">
        <f t="shared" si="443"/>
        <v>50</v>
      </c>
      <c r="AQ207" s="217">
        <v>0.53402777777777777</v>
      </c>
      <c r="AR207" s="12">
        <f t="shared" si="444"/>
        <v>0.13819444444444445</v>
      </c>
      <c r="AS207" s="90">
        <f t="shared" si="445"/>
        <v>3</v>
      </c>
      <c r="AT207" s="13">
        <f t="shared" si="446"/>
        <v>19</v>
      </c>
      <c r="AU207" s="217">
        <v>0.53472222222222221</v>
      </c>
      <c r="AV207" s="12">
        <f t="shared" si="447"/>
        <v>6.9444444444444198E-4</v>
      </c>
      <c r="AW207" s="13">
        <f t="shared" si="448"/>
        <v>0</v>
      </c>
      <c r="AX207" s="13">
        <f t="shared" si="449"/>
        <v>1</v>
      </c>
      <c r="AY207" s="217">
        <v>0.66388888888888886</v>
      </c>
      <c r="AZ207" s="12">
        <f t="shared" si="450"/>
        <v>0.12916666666666665</v>
      </c>
      <c r="BA207" s="90">
        <f t="shared" si="451"/>
        <v>3</v>
      </c>
      <c r="BB207" s="90">
        <f t="shared" si="452"/>
        <v>6</v>
      </c>
      <c r="BC207" s="217">
        <v>0.66388888888888886</v>
      </c>
      <c r="BD207" s="217">
        <v>0.66388888888888886</v>
      </c>
      <c r="BE207" s="12">
        <f t="shared" si="453"/>
        <v>0</v>
      </c>
      <c r="BF207" s="13">
        <f t="shared" si="454"/>
        <v>0</v>
      </c>
      <c r="BG207" s="13">
        <f t="shared" si="455"/>
        <v>0</v>
      </c>
      <c r="BH207" s="217">
        <v>0.66388888888888886</v>
      </c>
      <c r="BI207" s="217">
        <v>0.66388888888888886</v>
      </c>
      <c r="BJ207" s="220"/>
      <c r="BK207" s="69">
        <f t="shared" si="421"/>
        <v>0</v>
      </c>
      <c r="BL207" s="13">
        <f t="shared" si="418"/>
        <v>0</v>
      </c>
      <c r="BM207" s="13">
        <f t="shared" si="419"/>
        <v>0</v>
      </c>
      <c r="BN207" s="217">
        <v>0.70486111111111116</v>
      </c>
      <c r="BO207" s="12">
        <f t="shared" si="456"/>
        <v>4.0972222222222299E-2</v>
      </c>
      <c r="BP207" s="90">
        <f t="shared" si="457"/>
        <v>0</v>
      </c>
      <c r="BQ207" s="90">
        <f t="shared" si="458"/>
        <v>59</v>
      </c>
      <c r="BR207" s="217">
        <v>0.70833333333333337</v>
      </c>
      <c r="BS207" s="12">
        <f t="shared" si="459"/>
        <v>3.4722222222222099E-3</v>
      </c>
      <c r="BT207" s="90">
        <f t="shared" si="460"/>
        <v>0</v>
      </c>
      <c r="BU207" s="90">
        <f t="shared" si="461"/>
        <v>5</v>
      </c>
      <c r="BV207" s="217">
        <v>0.70833333333333337</v>
      </c>
      <c r="BW207" s="217">
        <v>0.72222222222222221</v>
      </c>
      <c r="BX207" s="12">
        <f t="shared" si="462"/>
        <v>1.388888888888884E-2</v>
      </c>
      <c r="BY207" s="13">
        <f t="shared" si="463"/>
        <v>0</v>
      </c>
      <c r="BZ207" s="13">
        <f t="shared" si="464"/>
        <v>20</v>
      </c>
      <c r="CA207" s="12">
        <f t="shared" si="465"/>
        <v>0.40277777777777773</v>
      </c>
      <c r="CB207" s="13">
        <f t="shared" si="466"/>
        <v>9</v>
      </c>
      <c r="CC207" s="13">
        <f t="shared" si="467"/>
        <v>40</v>
      </c>
      <c r="CD207" s="12">
        <f t="shared" si="420"/>
        <v>0.21041666666666675</v>
      </c>
      <c r="CE207" s="13">
        <f t="shared" si="468"/>
        <v>5</v>
      </c>
      <c r="CF207" s="13">
        <f t="shared" si="469"/>
        <v>3</v>
      </c>
      <c r="CG207" s="12">
        <f t="shared" si="492"/>
        <v>3.472222222222221E-2</v>
      </c>
      <c r="CH207" s="13">
        <f t="shared" si="470"/>
        <v>0</v>
      </c>
      <c r="CI207" s="13">
        <f t="shared" si="471"/>
        <v>50</v>
      </c>
      <c r="CJ207" s="12">
        <f t="shared" si="493"/>
        <v>0.12916666666666665</v>
      </c>
      <c r="CK207" s="13">
        <f t="shared" si="472"/>
        <v>3</v>
      </c>
      <c r="CL207" s="13">
        <f t="shared" si="473"/>
        <v>6</v>
      </c>
      <c r="CM207" s="13"/>
      <c r="CN207" s="70">
        <f t="shared" si="422"/>
        <v>0</v>
      </c>
      <c r="CO207" s="13">
        <f t="shared" si="423"/>
        <v>0</v>
      </c>
      <c r="CP207" s="12">
        <f t="shared" si="474"/>
        <v>0.12916666666666665</v>
      </c>
      <c r="CQ207" s="13">
        <f t="shared" si="475"/>
        <v>3</v>
      </c>
      <c r="CR207" s="13">
        <f t="shared" si="476"/>
        <v>6</v>
      </c>
      <c r="CS207" s="217"/>
      <c r="CT207" s="13">
        <f t="shared" si="477"/>
        <v>0</v>
      </c>
      <c r="CU207" s="13">
        <f t="shared" si="478"/>
        <v>0</v>
      </c>
      <c r="CV207" s="217"/>
      <c r="CW207" s="13">
        <f t="shared" si="479"/>
        <v>0</v>
      </c>
      <c r="CX207" s="13">
        <f t="shared" si="480"/>
        <v>0</v>
      </c>
      <c r="CY207" s="217"/>
      <c r="CZ207" s="13">
        <f t="shared" si="481"/>
        <v>0</v>
      </c>
      <c r="DA207" s="13">
        <f t="shared" si="482"/>
        <v>0</v>
      </c>
      <c r="DB207" s="217"/>
      <c r="DC207" s="13">
        <f t="shared" si="483"/>
        <v>0</v>
      </c>
      <c r="DD207" s="13">
        <f t="shared" si="484"/>
        <v>0</v>
      </c>
      <c r="DE207" s="217"/>
      <c r="DF207" s="13">
        <f t="shared" si="485"/>
        <v>0</v>
      </c>
      <c r="DG207" s="13">
        <f t="shared" si="486"/>
        <v>0</v>
      </c>
      <c r="DH207" s="217"/>
      <c r="DI207" s="13">
        <f t="shared" si="487"/>
        <v>0</v>
      </c>
      <c r="DJ207" s="13">
        <f t="shared" si="488"/>
        <v>0</v>
      </c>
      <c r="DK207" s="217"/>
      <c r="DL207" s="35">
        <f t="shared" si="489"/>
        <v>0</v>
      </c>
      <c r="DM207" s="61">
        <f t="shared" si="490"/>
        <v>0</v>
      </c>
      <c r="DN207" s="66">
        <f t="shared" si="413"/>
        <v>722405.4</v>
      </c>
      <c r="DO207" s="74">
        <f t="shared" si="494"/>
        <v>11699</v>
      </c>
      <c r="DP207" s="66">
        <f t="shared" si="495"/>
        <v>62.042456140350879</v>
      </c>
      <c r="DQ207" s="63">
        <f t="shared" si="424"/>
        <v>61.749329002478845</v>
      </c>
      <c r="DR207" s="66" t="e">
        <f t="shared" si="414"/>
        <v>#NUM!</v>
      </c>
      <c r="DS207" s="96" t="e">
        <f t="shared" si="415"/>
        <v>#NUM!</v>
      </c>
      <c r="DT207" s="66" t="e">
        <f t="shared" si="416"/>
        <v>#NUM!</v>
      </c>
      <c r="DU207" s="66" t="e">
        <f t="shared" si="417"/>
        <v>#NUM!</v>
      </c>
      <c r="DV207" s="421"/>
      <c r="DW207" s="421"/>
      <c r="DX207" s="421"/>
      <c r="DY207" s="421"/>
      <c r="DZ207" s="421"/>
      <c r="EA207" s="421"/>
      <c r="EB207" s="421"/>
      <c r="EC207" s="12"/>
      <c r="ED207" s="12"/>
      <c r="EE207" s="12"/>
      <c r="EF207" s="12"/>
      <c r="EG207" s="12"/>
      <c r="EH207" s="12"/>
      <c r="EI207" s="12"/>
      <c r="EJ207" s="12"/>
      <c r="EK207" s="12"/>
      <c r="EL207" s="12"/>
      <c r="EM207" s="12"/>
      <c r="EN207" s="66"/>
      <c r="EO207" s="66"/>
      <c r="EP207" s="66"/>
      <c r="EQ207" s="66"/>
      <c r="ER207" s="66"/>
      <c r="ES207" s="66"/>
      <c r="ET207" s="66"/>
      <c r="EU207" s="66"/>
      <c r="EV207" s="66"/>
      <c r="EW207" s="66"/>
      <c r="EX207" s="66"/>
      <c r="EY207" s="66"/>
      <c r="EZ207" s="66"/>
      <c r="FA207" s="66"/>
      <c r="FB207" s="66"/>
      <c r="FC207" s="66"/>
      <c r="FD207" s="66"/>
      <c r="FE207" s="62"/>
      <c r="FF207" s="62"/>
      <c r="FG207" s="62"/>
      <c r="FH207" s="62"/>
      <c r="FI207" s="62"/>
    </row>
    <row r="208" spans="1:165" s="221" customFormat="1">
      <c r="A208" s="199">
        <v>207</v>
      </c>
      <c r="B208" s="212">
        <v>93</v>
      </c>
      <c r="C208" s="213">
        <v>40778</v>
      </c>
      <c r="D208" s="214">
        <f t="shared" si="425"/>
        <v>8</v>
      </c>
      <c r="E208" s="215" t="s">
        <v>286</v>
      </c>
      <c r="F208" s="212">
        <v>9</v>
      </c>
      <c r="G208" s="216" t="s">
        <v>287</v>
      </c>
      <c r="H208" s="216" t="s">
        <v>290</v>
      </c>
      <c r="I208" s="216" t="s">
        <v>179</v>
      </c>
      <c r="J208" s="217">
        <v>0.70833333333333337</v>
      </c>
      <c r="K208" s="218">
        <v>3522.22</v>
      </c>
      <c r="L208" s="216" t="s">
        <v>34</v>
      </c>
      <c r="M208" s="212">
        <v>58</v>
      </c>
      <c r="N208" s="212">
        <v>0</v>
      </c>
      <c r="O208" s="216"/>
      <c r="P208" s="217">
        <v>0.70833333333333337</v>
      </c>
      <c r="Q208" s="217">
        <v>0.70833333333333337</v>
      </c>
      <c r="R208" s="12">
        <f t="shared" si="426"/>
        <v>0</v>
      </c>
      <c r="S208" s="13">
        <f t="shared" si="427"/>
        <v>0</v>
      </c>
      <c r="T208" s="13">
        <f t="shared" si="428"/>
        <v>0</v>
      </c>
      <c r="U208" s="217">
        <v>0.71875</v>
      </c>
      <c r="V208" s="12">
        <f t="shared" si="429"/>
        <v>1.041666666666663E-2</v>
      </c>
      <c r="W208" s="13">
        <f t="shared" si="430"/>
        <v>0</v>
      </c>
      <c r="X208" s="13">
        <f t="shared" si="431"/>
        <v>15</v>
      </c>
      <c r="Y208" s="217">
        <v>0.72222222222222221</v>
      </c>
      <c r="Z208" s="12">
        <f t="shared" si="432"/>
        <v>3.4722222222222099E-3</v>
      </c>
      <c r="AA208" s="13">
        <f t="shared" si="433"/>
        <v>0</v>
      </c>
      <c r="AB208" s="13">
        <f t="shared" si="434"/>
        <v>5</v>
      </c>
      <c r="AC208" s="217">
        <v>0.73958333333333337</v>
      </c>
      <c r="AD208" s="12">
        <f t="shared" si="435"/>
        <v>1.736111111111116E-2</v>
      </c>
      <c r="AE208" s="13">
        <f t="shared" si="436"/>
        <v>0</v>
      </c>
      <c r="AF208" s="13">
        <f t="shared" si="437"/>
        <v>25</v>
      </c>
      <c r="AG208" s="217">
        <v>0.7416666666666667</v>
      </c>
      <c r="AH208" s="217">
        <v>0.78611111111111109</v>
      </c>
      <c r="AI208" s="12">
        <f t="shared" si="438"/>
        <v>4.4444444444444398E-2</v>
      </c>
      <c r="AJ208" s="90">
        <f t="shared" si="439"/>
        <v>1</v>
      </c>
      <c r="AK208" s="90">
        <f t="shared" si="440"/>
        <v>4</v>
      </c>
      <c r="AL208" s="217">
        <v>0.7416666666666667</v>
      </c>
      <c r="AM208" s="217">
        <v>0.78611111111111109</v>
      </c>
      <c r="AN208" s="12">
        <f t="shared" si="441"/>
        <v>4.4444444444444398E-2</v>
      </c>
      <c r="AO208" s="13">
        <f t="shared" si="442"/>
        <v>1</v>
      </c>
      <c r="AP208" s="13">
        <f t="shared" si="443"/>
        <v>4</v>
      </c>
      <c r="AQ208" s="217">
        <v>0.78611111111111109</v>
      </c>
      <c r="AR208" s="12">
        <f t="shared" si="444"/>
        <v>0</v>
      </c>
      <c r="AS208" s="90">
        <f t="shared" si="445"/>
        <v>0</v>
      </c>
      <c r="AT208" s="13">
        <f t="shared" si="446"/>
        <v>0</v>
      </c>
      <c r="AU208" s="217">
        <v>0.78819444444444453</v>
      </c>
      <c r="AV208" s="12">
        <f t="shared" si="447"/>
        <v>2.083333333333437E-3</v>
      </c>
      <c r="AW208" s="13">
        <f t="shared" si="448"/>
        <v>0</v>
      </c>
      <c r="AX208" s="13">
        <f t="shared" si="449"/>
        <v>3</v>
      </c>
      <c r="AY208" s="217">
        <v>0.86111111111111116</v>
      </c>
      <c r="AZ208" s="12">
        <f t="shared" si="450"/>
        <v>7.291666666666663E-2</v>
      </c>
      <c r="BA208" s="90">
        <f t="shared" si="451"/>
        <v>1</v>
      </c>
      <c r="BB208" s="90">
        <f t="shared" si="452"/>
        <v>45</v>
      </c>
      <c r="BC208" s="217">
        <v>0.86111111111111116</v>
      </c>
      <c r="BD208" s="217">
        <v>0.86111111111111116</v>
      </c>
      <c r="BE208" s="12">
        <f t="shared" si="453"/>
        <v>0</v>
      </c>
      <c r="BF208" s="13">
        <f t="shared" si="454"/>
        <v>0</v>
      </c>
      <c r="BG208" s="13">
        <f t="shared" si="455"/>
        <v>0</v>
      </c>
      <c r="BH208" s="217">
        <v>0.86111111111111116</v>
      </c>
      <c r="BI208" s="217">
        <v>0.86111111111111116</v>
      </c>
      <c r="BJ208" s="220"/>
      <c r="BK208" s="69">
        <f t="shared" si="421"/>
        <v>0</v>
      </c>
      <c r="BL208" s="13">
        <f t="shared" si="418"/>
        <v>0</v>
      </c>
      <c r="BM208" s="13">
        <f t="shared" si="419"/>
        <v>0</v>
      </c>
      <c r="BN208" s="217">
        <v>0.875</v>
      </c>
      <c r="BO208" s="12">
        <f t="shared" si="456"/>
        <v>1.388888888888884E-2</v>
      </c>
      <c r="BP208" s="90">
        <f t="shared" si="457"/>
        <v>0</v>
      </c>
      <c r="BQ208" s="90">
        <f t="shared" si="458"/>
        <v>20</v>
      </c>
      <c r="BR208" s="217">
        <v>0.88541666666666663</v>
      </c>
      <c r="BS208" s="12">
        <f t="shared" si="459"/>
        <v>1.041666666666663E-2</v>
      </c>
      <c r="BT208" s="90">
        <f t="shared" si="460"/>
        <v>0</v>
      </c>
      <c r="BU208" s="90">
        <f t="shared" si="461"/>
        <v>15</v>
      </c>
      <c r="BV208" s="217">
        <v>0.88541666666666663</v>
      </c>
      <c r="BW208" s="217">
        <v>0.94444444444444453</v>
      </c>
      <c r="BX208" s="12">
        <f t="shared" si="462"/>
        <v>5.9027777777777901E-2</v>
      </c>
      <c r="BY208" s="13">
        <f t="shared" si="463"/>
        <v>1</v>
      </c>
      <c r="BZ208" s="13">
        <f t="shared" si="464"/>
        <v>25</v>
      </c>
      <c r="CA208" s="12">
        <f t="shared" si="465"/>
        <v>0.23611111111111116</v>
      </c>
      <c r="CB208" s="13">
        <f t="shared" si="466"/>
        <v>5</v>
      </c>
      <c r="CC208" s="13">
        <f t="shared" si="467"/>
        <v>40</v>
      </c>
      <c r="CD208" s="12">
        <f t="shared" si="420"/>
        <v>4.166666666666663E-2</v>
      </c>
      <c r="CE208" s="13">
        <f t="shared" si="468"/>
        <v>1</v>
      </c>
      <c r="CF208" s="13">
        <f t="shared" si="469"/>
        <v>0</v>
      </c>
      <c r="CG208" s="12">
        <f t="shared" si="492"/>
        <v>4.4444444444444398E-2</v>
      </c>
      <c r="CH208" s="13">
        <f t="shared" si="470"/>
        <v>1</v>
      </c>
      <c r="CI208" s="13">
        <f t="shared" si="471"/>
        <v>4</v>
      </c>
      <c r="CJ208" s="12">
        <f t="shared" si="493"/>
        <v>7.291666666666663E-2</v>
      </c>
      <c r="CK208" s="13">
        <f t="shared" si="472"/>
        <v>1</v>
      </c>
      <c r="CL208" s="13">
        <f t="shared" si="473"/>
        <v>45</v>
      </c>
      <c r="CM208" s="13"/>
      <c r="CN208" s="70">
        <f t="shared" si="422"/>
        <v>0</v>
      </c>
      <c r="CO208" s="13">
        <f t="shared" si="423"/>
        <v>0</v>
      </c>
      <c r="CP208" s="12">
        <f t="shared" si="474"/>
        <v>7.291666666666663E-2</v>
      </c>
      <c r="CQ208" s="13">
        <f t="shared" si="475"/>
        <v>1</v>
      </c>
      <c r="CR208" s="13">
        <f t="shared" si="476"/>
        <v>45</v>
      </c>
      <c r="CS208" s="217"/>
      <c r="CT208" s="13">
        <f t="shared" si="477"/>
        <v>0</v>
      </c>
      <c r="CU208" s="13">
        <f t="shared" si="478"/>
        <v>0</v>
      </c>
      <c r="CV208" s="217"/>
      <c r="CW208" s="13">
        <f t="shared" si="479"/>
        <v>0</v>
      </c>
      <c r="CX208" s="13">
        <f t="shared" si="480"/>
        <v>0</v>
      </c>
      <c r="CY208" s="217"/>
      <c r="CZ208" s="13">
        <f t="shared" si="481"/>
        <v>0</v>
      </c>
      <c r="DA208" s="13">
        <f t="shared" si="482"/>
        <v>0</v>
      </c>
      <c r="DB208" s="217"/>
      <c r="DC208" s="13">
        <f t="shared" si="483"/>
        <v>0</v>
      </c>
      <c r="DD208" s="13">
        <f t="shared" si="484"/>
        <v>0</v>
      </c>
      <c r="DE208" s="217"/>
      <c r="DF208" s="13">
        <f t="shared" si="485"/>
        <v>0</v>
      </c>
      <c r="DG208" s="13">
        <f t="shared" si="486"/>
        <v>0</v>
      </c>
      <c r="DH208" s="217"/>
      <c r="DI208" s="13">
        <f t="shared" si="487"/>
        <v>0</v>
      </c>
      <c r="DJ208" s="13">
        <f t="shared" si="488"/>
        <v>0</v>
      </c>
      <c r="DK208" s="217"/>
      <c r="DL208" s="35">
        <f t="shared" si="489"/>
        <v>0</v>
      </c>
      <c r="DM208" s="61">
        <f t="shared" si="490"/>
        <v>0</v>
      </c>
      <c r="DN208" s="66">
        <f t="shared" si="413"/>
        <v>725927.62</v>
      </c>
      <c r="DO208" s="74">
        <f t="shared" si="494"/>
        <v>11758</v>
      </c>
      <c r="DP208" s="66">
        <f t="shared" si="495"/>
        <v>60.727931034482758</v>
      </c>
      <c r="DQ208" s="63">
        <f t="shared" si="424"/>
        <v>61.739038952202755</v>
      </c>
      <c r="DR208" s="66" t="e">
        <f t="shared" si="414"/>
        <v>#NUM!</v>
      </c>
      <c r="DS208" s="96" t="e">
        <f t="shared" si="415"/>
        <v>#NUM!</v>
      </c>
      <c r="DT208" s="66" t="e">
        <f t="shared" si="416"/>
        <v>#NUM!</v>
      </c>
      <c r="DU208" s="66" t="e">
        <f t="shared" si="417"/>
        <v>#NUM!</v>
      </c>
      <c r="DV208" s="421"/>
      <c r="DW208" s="421"/>
      <c r="DX208" s="421"/>
      <c r="DY208" s="421"/>
      <c r="DZ208" s="421"/>
      <c r="EA208" s="421"/>
      <c r="EB208" s="421"/>
      <c r="EC208" s="12"/>
      <c r="ED208" s="12"/>
      <c r="EE208" s="12"/>
      <c r="EF208" s="12"/>
      <c r="EG208" s="12"/>
      <c r="EH208" s="12"/>
      <c r="EI208" s="12"/>
      <c r="EJ208" s="12"/>
      <c r="EK208" s="12"/>
      <c r="EL208" s="12"/>
      <c r="EM208" s="12"/>
      <c r="EN208" s="66"/>
      <c r="EO208" s="66"/>
      <c r="EP208" s="66"/>
      <c r="EQ208" s="66"/>
      <c r="ER208" s="66"/>
      <c r="ES208" s="66"/>
      <c r="ET208" s="66"/>
      <c r="EU208" s="66"/>
      <c r="EV208" s="66"/>
      <c r="EW208" s="66"/>
      <c r="EX208" s="66"/>
      <c r="EY208" s="66"/>
      <c r="EZ208" s="66"/>
      <c r="FA208" s="66"/>
      <c r="FB208" s="66"/>
      <c r="FC208" s="66"/>
      <c r="FD208" s="66"/>
      <c r="FE208" s="62"/>
      <c r="FF208" s="62"/>
      <c r="FG208" s="62"/>
      <c r="FH208" s="62"/>
      <c r="FI208" s="62"/>
    </row>
    <row r="209" spans="1:165" s="221" customFormat="1" ht="30">
      <c r="A209" s="175">
        <v>208</v>
      </c>
      <c r="B209" s="212">
        <v>94</v>
      </c>
      <c r="C209" s="213">
        <v>40778</v>
      </c>
      <c r="D209" s="214">
        <f t="shared" si="425"/>
        <v>8</v>
      </c>
      <c r="E209" s="215" t="s">
        <v>39</v>
      </c>
      <c r="F209" s="212">
        <v>53</v>
      </c>
      <c r="G209" s="216" t="s">
        <v>38</v>
      </c>
      <c r="H209" s="216" t="s">
        <v>474</v>
      </c>
      <c r="I209" s="216" t="s">
        <v>475</v>
      </c>
      <c r="J209" s="217">
        <v>0.81944444444444453</v>
      </c>
      <c r="K209" s="218">
        <v>3856.39</v>
      </c>
      <c r="L209" s="216" t="s">
        <v>33</v>
      </c>
      <c r="M209" s="212">
        <v>59</v>
      </c>
      <c r="N209" s="212">
        <v>0</v>
      </c>
      <c r="O209" s="216"/>
      <c r="P209" s="217">
        <v>0.81944444444444453</v>
      </c>
      <c r="Q209" s="217">
        <v>0.81944444444444453</v>
      </c>
      <c r="R209" s="12">
        <f t="shared" si="426"/>
        <v>0</v>
      </c>
      <c r="S209" s="13">
        <f t="shared" si="427"/>
        <v>0</v>
      </c>
      <c r="T209" s="13">
        <f t="shared" si="428"/>
        <v>0</v>
      </c>
      <c r="U209" s="217">
        <v>0.82638888888888884</v>
      </c>
      <c r="V209" s="12">
        <f t="shared" si="429"/>
        <v>6.9444444444443088E-3</v>
      </c>
      <c r="W209" s="13">
        <f t="shared" si="430"/>
        <v>0</v>
      </c>
      <c r="X209" s="13">
        <f t="shared" si="431"/>
        <v>10</v>
      </c>
      <c r="Y209" s="217">
        <v>0.82986111111111116</v>
      </c>
      <c r="Z209" s="12">
        <f t="shared" si="432"/>
        <v>3.4722222222223209E-3</v>
      </c>
      <c r="AA209" s="13">
        <f t="shared" si="433"/>
        <v>0</v>
      </c>
      <c r="AB209" s="13">
        <f t="shared" si="434"/>
        <v>5</v>
      </c>
      <c r="AC209" s="217">
        <v>0.85416666666666663</v>
      </c>
      <c r="AD209" s="12">
        <f t="shared" si="435"/>
        <v>2.4305555555555469E-2</v>
      </c>
      <c r="AE209" s="13">
        <f t="shared" si="436"/>
        <v>0</v>
      </c>
      <c r="AF209" s="13">
        <f t="shared" si="437"/>
        <v>35</v>
      </c>
      <c r="AG209" s="217">
        <v>0.85416666666666663</v>
      </c>
      <c r="AH209" s="217">
        <v>0.9375</v>
      </c>
      <c r="AI209" s="12">
        <f t="shared" si="438"/>
        <v>8.333333333333337E-2</v>
      </c>
      <c r="AJ209" s="90">
        <f t="shared" si="439"/>
        <v>2</v>
      </c>
      <c r="AK209" s="90">
        <f t="shared" si="440"/>
        <v>0</v>
      </c>
      <c r="AL209" s="217">
        <v>0.85416666666666663</v>
      </c>
      <c r="AM209" s="217">
        <v>0.9375</v>
      </c>
      <c r="AN209" s="12">
        <f t="shared" si="441"/>
        <v>8.333333333333337E-2</v>
      </c>
      <c r="AO209" s="13">
        <f t="shared" si="442"/>
        <v>2</v>
      </c>
      <c r="AP209" s="13">
        <f t="shared" si="443"/>
        <v>0</v>
      </c>
      <c r="AQ209" s="217">
        <v>0.9375</v>
      </c>
      <c r="AR209" s="12">
        <f t="shared" si="444"/>
        <v>0</v>
      </c>
      <c r="AS209" s="90">
        <f t="shared" si="445"/>
        <v>0</v>
      </c>
      <c r="AT209" s="13">
        <f t="shared" si="446"/>
        <v>0</v>
      </c>
      <c r="AU209" s="217">
        <v>0.92986111111111114</v>
      </c>
      <c r="AV209" s="12">
        <f t="shared" si="447"/>
        <v>-7.6388888888888618E-3</v>
      </c>
      <c r="AW209" s="13" t="e">
        <f t="shared" si="448"/>
        <v>#NUM!</v>
      </c>
      <c r="AX209" s="13" t="e">
        <f t="shared" si="449"/>
        <v>#NUM!</v>
      </c>
      <c r="AY209" s="217">
        <v>1.0722222222222222</v>
      </c>
      <c r="AZ209" s="12">
        <f t="shared" si="450"/>
        <v>0.14236111111111105</v>
      </c>
      <c r="BA209" s="90">
        <f t="shared" si="451"/>
        <v>3</v>
      </c>
      <c r="BB209" s="90">
        <f t="shared" si="452"/>
        <v>25</v>
      </c>
      <c r="BC209" s="217">
        <v>1.0722222222222222</v>
      </c>
      <c r="BD209" s="217">
        <v>1.0722222222222222</v>
      </c>
      <c r="BE209" s="12">
        <f t="shared" si="453"/>
        <v>0</v>
      </c>
      <c r="BF209" s="13">
        <f t="shared" si="454"/>
        <v>0</v>
      </c>
      <c r="BG209" s="13">
        <f t="shared" si="455"/>
        <v>0</v>
      </c>
      <c r="BH209" s="217">
        <v>1.0722222222222222</v>
      </c>
      <c r="BI209" s="217">
        <v>1.0722222222222222</v>
      </c>
      <c r="BJ209" s="220"/>
      <c r="BK209" s="69">
        <f t="shared" si="421"/>
        <v>0</v>
      </c>
      <c r="BL209" s="13">
        <f t="shared" si="418"/>
        <v>0</v>
      </c>
      <c r="BM209" s="13">
        <f t="shared" si="419"/>
        <v>0</v>
      </c>
      <c r="BN209" s="217">
        <v>1.0763888888888888</v>
      </c>
      <c r="BO209" s="12">
        <f t="shared" si="456"/>
        <v>4.1666666666666519E-3</v>
      </c>
      <c r="BP209" s="90">
        <f t="shared" si="457"/>
        <v>0</v>
      </c>
      <c r="BQ209" s="90">
        <f t="shared" si="458"/>
        <v>6</v>
      </c>
      <c r="BR209" s="217">
        <v>1.0833333333333333</v>
      </c>
      <c r="BS209" s="12">
        <f t="shared" si="459"/>
        <v>6.9444444444444198E-3</v>
      </c>
      <c r="BT209" s="90">
        <f t="shared" si="460"/>
        <v>0</v>
      </c>
      <c r="BU209" s="90">
        <f t="shared" si="461"/>
        <v>10</v>
      </c>
      <c r="BV209" s="217">
        <v>1.0833333333333333</v>
      </c>
      <c r="BW209" s="217">
        <v>1.0972222222222221</v>
      </c>
      <c r="BX209" s="12">
        <f t="shared" si="462"/>
        <v>1.388888888888884E-2</v>
      </c>
      <c r="BY209" s="13">
        <f t="shared" si="463"/>
        <v>0</v>
      </c>
      <c r="BZ209" s="13">
        <f t="shared" si="464"/>
        <v>20</v>
      </c>
      <c r="CA209" s="12">
        <f t="shared" si="465"/>
        <v>0.27777777777777757</v>
      </c>
      <c r="CB209" s="13">
        <f t="shared" si="466"/>
        <v>6</v>
      </c>
      <c r="CC209" s="13">
        <f t="shared" si="467"/>
        <v>40</v>
      </c>
      <c r="CD209" s="12">
        <f t="shared" si="420"/>
        <v>3.5416666666666541E-2</v>
      </c>
      <c r="CE209" s="13">
        <f t="shared" si="468"/>
        <v>0</v>
      </c>
      <c r="CF209" s="13">
        <f t="shared" si="469"/>
        <v>51</v>
      </c>
      <c r="CG209" s="12">
        <f t="shared" si="492"/>
        <v>8.333333333333337E-2</v>
      </c>
      <c r="CH209" s="13">
        <f t="shared" si="470"/>
        <v>2</v>
      </c>
      <c r="CI209" s="13">
        <f t="shared" si="471"/>
        <v>0</v>
      </c>
      <c r="CJ209" s="12">
        <f t="shared" si="493"/>
        <v>0.14236111111111105</v>
      </c>
      <c r="CK209" s="13">
        <f t="shared" si="472"/>
        <v>3</v>
      </c>
      <c r="CL209" s="13">
        <f t="shared" si="473"/>
        <v>25</v>
      </c>
      <c r="CM209" s="13"/>
      <c r="CN209" s="70">
        <f t="shared" si="422"/>
        <v>0</v>
      </c>
      <c r="CO209" s="13">
        <f t="shared" si="423"/>
        <v>0</v>
      </c>
      <c r="CP209" s="12">
        <f t="shared" si="474"/>
        <v>0.14236111111111105</v>
      </c>
      <c r="CQ209" s="13">
        <f t="shared" si="475"/>
        <v>3</v>
      </c>
      <c r="CR209" s="13">
        <f t="shared" si="476"/>
        <v>25</v>
      </c>
      <c r="CS209" s="217"/>
      <c r="CT209" s="13">
        <f t="shared" si="477"/>
        <v>0</v>
      </c>
      <c r="CU209" s="13">
        <f t="shared" si="478"/>
        <v>0</v>
      </c>
      <c r="CV209" s="217"/>
      <c r="CW209" s="13">
        <f t="shared" si="479"/>
        <v>0</v>
      </c>
      <c r="CX209" s="13">
        <f t="shared" si="480"/>
        <v>0</v>
      </c>
      <c r="CY209" s="217"/>
      <c r="CZ209" s="13">
        <f t="shared" si="481"/>
        <v>0</v>
      </c>
      <c r="DA209" s="13">
        <f t="shared" si="482"/>
        <v>0</v>
      </c>
      <c r="DB209" s="217"/>
      <c r="DC209" s="13">
        <f t="shared" si="483"/>
        <v>0</v>
      </c>
      <c r="DD209" s="13">
        <f t="shared" si="484"/>
        <v>0</v>
      </c>
      <c r="DE209" s="217"/>
      <c r="DF209" s="13">
        <f t="shared" si="485"/>
        <v>0</v>
      </c>
      <c r="DG209" s="13">
        <f t="shared" si="486"/>
        <v>0</v>
      </c>
      <c r="DH209" s="217"/>
      <c r="DI209" s="13">
        <f t="shared" si="487"/>
        <v>0</v>
      </c>
      <c r="DJ209" s="13">
        <f t="shared" si="488"/>
        <v>0</v>
      </c>
      <c r="DK209" s="217"/>
      <c r="DL209" s="35">
        <f t="shared" si="489"/>
        <v>0</v>
      </c>
      <c r="DM209" s="61">
        <f t="shared" si="490"/>
        <v>0</v>
      </c>
      <c r="DN209" s="66">
        <f t="shared" si="413"/>
        <v>729784.01</v>
      </c>
      <c r="DO209" s="74">
        <f t="shared" si="494"/>
        <v>11815</v>
      </c>
      <c r="DP209" s="66">
        <f t="shared" si="495"/>
        <v>65.36254237288135</v>
      </c>
      <c r="DQ209" s="63">
        <f t="shared" si="424"/>
        <v>61.767584426576384</v>
      </c>
      <c r="DR209" s="66" t="e">
        <f t="shared" si="414"/>
        <v>#NUM!</v>
      </c>
      <c r="DS209" s="96" t="e">
        <f t="shared" si="415"/>
        <v>#NUM!</v>
      </c>
      <c r="DT209" s="66" t="e">
        <f t="shared" si="416"/>
        <v>#NUM!</v>
      </c>
      <c r="DU209" s="66" t="e">
        <f t="shared" si="417"/>
        <v>#NUM!</v>
      </c>
      <c r="DV209" s="421"/>
      <c r="DW209" s="421"/>
      <c r="DX209" s="421"/>
      <c r="DY209" s="421"/>
      <c r="DZ209" s="421"/>
      <c r="EA209" s="421"/>
      <c r="EB209" s="421"/>
      <c r="EC209" s="12"/>
      <c r="ED209" s="12"/>
      <c r="EE209" s="12"/>
      <c r="EF209" s="12"/>
      <c r="EG209" s="12"/>
      <c r="EH209" s="12"/>
      <c r="EI209" s="12"/>
      <c r="EJ209" s="12"/>
      <c r="EK209" s="12"/>
      <c r="EL209" s="12"/>
      <c r="EM209" s="12"/>
      <c r="EN209" s="66"/>
      <c r="EO209" s="66"/>
      <c r="EP209" s="66"/>
      <c r="EQ209" s="66"/>
      <c r="ER209" s="66"/>
      <c r="ES209" s="66"/>
      <c r="ET209" s="66"/>
      <c r="EU209" s="66"/>
      <c r="EV209" s="66"/>
      <c r="EW209" s="66"/>
      <c r="EX209" s="66"/>
      <c r="EY209" s="66"/>
      <c r="EZ209" s="66"/>
      <c r="FA209" s="66"/>
      <c r="FB209" s="66"/>
      <c r="FC209" s="66"/>
      <c r="FD209" s="66"/>
      <c r="FE209" s="62"/>
      <c r="FF209" s="62"/>
      <c r="FG209" s="62"/>
      <c r="FH209" s="62"/>
      <c r="FI209" s="62"/>
    </row>
    <row r="210" spans="1:165" s="221" customFormat="1">
      <c r="A210" s="199">
        <v>209</v>
      </c>
      <c r="B210" s="212">
        <v>95</v>
      </c>
      <c r="C210" s="213">
        <v>40779</v>
      </c>
      <c r="D210" s="214">
        <f t="shared" si="425"/>
        <v>8</v>
      </c>
      <c r="E210" s="215" t="s">
        <v>39</v>
      </c>
      <c r="F210" s="212">
        <v>54</v>
      </c>
      <c r="G210" s="216" t="s">
        <v>38</v>
      </c>
      <c r="H210" s="216" t="s">
        <v>406</v>
      </c>
      <c r="I210" s="216" t="s">
        <v>450</v>
      </c>
      <c r="J210" s="217">
        <v>0.13194444444444445</v>
      </c>
      <c r="K210" s="218">
        <v>3545.98</v>
      </c>
      <c r="L210" s="216" t="s">
        <v>34</v>
      </c>
      <c r="M210" s="212">
        <v>57</v>
      </c>
      <c r="N210" s="212">
        <v>2</v>
      </c>
      <c r="O210" s="216"/>
      <c r="P210" s="217">
        <v>0.13194444444444445</v>
      </c>
      <c r="Q210" s="217">
        <v>0.13194444444444445</v>
      </c>
      <c r="R210" s="12">
        <f t="shared" si="426"/>
        <v>0</v>
      </c>
      <c r="S210" s="13">
        <f t="shared" si="427"/>
        <v>0</v>
      </c>
      <c r="T210" s="13">
        <f t="shared" si="428"/>
        <v>0</v>
      </c>
      <c r="U210" s="217">
        <v>0.1423611111111111</v>
      </c>
      <c r="V210" s="12">
        <f t="shared" si="429"/>
        <v>1.0416666666666657E-2</v>
      </c>
      <c r="W210" s="13">
        <f t="shared" si="430"/>
        <v>0</v>
      </c>
      <c r="X210" s="13">
        <f t="shared" si="431"/>
        <v>15</v>
      </c>
      <c r="Y210" s="217">
        <v>0.14583333333333334</v>
      </c>
      <c r="Z210" s="12">
        <f t="shared" si="432"/>
        <v>3.4722222222222376E-3</v>
      </c>
      <c r="AA210" s="13">
        <f t="shared" si="433"/>
        <v>0</v>
      </c>
      <c r="AB210" s="13">
        <f t="shared" si="434"/>
        <v>5</v>
      </c>
      <c r="AC210" s="217">
        <v>0.17152777777777775</v>
      </c>
      <c r="AD210" s="12">
        <f t="shared" si="435"/>
        <v>2.5694444444444409E-2</v>
      </c>
      <c r="AE210" s="13">
        <f t="shared" si="436"/>
        <v>0</v>
      </c>
      <c r="AF210" s="13">
        <f t="shared" si="437"/>
        <v>37</v>
      </c>
      <c r="AG210" s="217">
        <v>0.17361111111111113</v>
      </c>
      <c r="AH210" s="217">
        <v>0.21527777777777779</v>
      </c>
      <c r="AI210" s="12">
        <f t="shared" si="438"/>
        <v>4.1666666666666657E-2</v>
      </c>
      <c r="AJ210" s="90">
        <f t="shared" si="439"/>
        <v>1</v>
      </c>
      <c r="AK210" s="90">
        <f t="shared" si="440"/>
        <v>0</v>
      </c>
      <c r="AL210" s="217">
        <v>0.17361111111111113</v>
      </c>
      <c r="AM210" s="217">
        <v>0.21527777777777779</v>
      </c>
      <c r="AN210" s="12">
        <f t="shared" si="441"/>
        <v>4.1666666666666657E-2</v>
      </c>
      <c r="AO210" s="13">
        <f t="shared" si="442"/>
        <v>1</v>
      </c>
      <c r="AP210" s="13">
        <f t="shared" si="443"/>
        <v>0</v>
      </c>
      <c r="AQ210" s="217">
        <v>0.17152777777777775</v>
      </c>
      <c r="AR210" s="12">
        <f t="shared" si="444"/>
        <v>-4.3750000000000039E-2</v>
      </c>
      <c r="AS210" s="90" t="e">
        <f t="shared" si="445"/>
        <v>#NUM!</v>
      </c>
      <c r="AT210" s="13" t="e">
        <f t="shared" si="446"/>
        <v>#NUM!</v>
      </c>
      <c r="AU210" s="217">
        <v>0.23958333333333334</v>
      </c>
      <c r="AV210" s="12">
        <f t="shared" si="447"/>
        <v>6.8055555555555591E-2</v>
      </c>
      <c r="AW210" s="13">
        <f t="shared" si="448"/>
        <v>1</v>
      </c>
      <c r="AX210" s="13">
        <f t="shared" si="449"/>
        <v>38</v>
      </c>
      <c r="AY210" s="217">
        <v>0.36805555555555558</v>
      </c>
      <c r="AZ210" s="12">
        <f t="shared" si="450"/>
        <v>0.12847222222222224</v>
      </c>
      <c r="BA210" s="90">
        <f t="shared" si="451"/>
        <v>3</v>
      </c>
      <c r="BB210" s="90">
        <f t="shared" si="452"/>
        <v>5</v>
      </c>
      <c r="BC210" s="217">
        <v>0.36805555555555558</v>
      </c>
      <c r="BD210" s="217">
        <v>0.36805555555555558</v>
      </c>
      <c r="BE210" s="12">
        <f t="shared" si="453"/>
        <v>0</v>
      </c>
      <c r="BF210" s="13">
        <f t="shared" si="454"/>
        <v>0</v>
      </c>
      <c r="BG210" s="13">
        <f t="shared" si="455"/>
        <v>0</v>
      </c>
      <c r="BH210" s="217">
        <v>0.25</v>
      </c>
      <c r="BI210" s="217">
        <v>0.39583333333333331</v>
      </c>
      <c r="BJ210" s="224">
        <v>46</v>
      </c>
      <c r="BK210" s="69">
        <f t="shared" si="421"/>
        <v>0.14583333333333331</v>
      </c>
      <c r="BL210" s="13">
        <f t="shared" si="418"/>
        <v>3</v>
      </c>
      <c r="BM210" s="13">
        <f t="shared" si="419"/>
        <v>30</v>
      </c>
      <c r="BN210" s="217">
        <v>0.4145833333333333</v>
      </c>
      <c r="BO210" s="12">
        <f t="shared" si="456"/>
        <v>4.6527777777777724E-2</v>
      </c>
      <c r="BP210" s="90">
        <f t="shared" si="457"/>
        <v>1</v>
      </c>
      <c r="BQ210" s="90">
        <f t="shared" si="458"/>
        <v>7</v>
      </c>
      <c r="BR210" s="217">
        <v>0.41666666666666669</v>
      </c>
      <c r="BS210" s="12">
        <f t="shared" si="459"/>
        <v>2.0833333333333814E-3</v>
      </c>
      <c r="BT210" s="90">
        <f t="shared" si="460"/>
        <v>0</v>
      </c>
      <c r="BU210" s="90">
        <f t="shared" si="461"/>
        <v>3</v>
      </c>
      <c r="BV210" s="217">
        <v>0.41666666666666669</v>
      </c>
      <c r="BW210" s="217">
        <v>0.4236111111111111</v>
      </c>
      <c r="BX210" s="12">
        <f t="shared" si="462"/>
        <v>6.9444444444444198E-3</v>
      </c>
      <c r="BY210" s="13">
        <f t="shared" si="463"/>
        <v>0</v>
      </c>
      <c r="BZ210" s="13">
        <f t="shared" si="464"/>
        <v>10</v>
      </c>
      <c r="CA210" s="12">
        <f t="shared" si="465"/>
        <v>0.29166666666666663</v>
      </c>
      <c r="CB210" s="13">
        <f t="shared" si="466"/>
        <v>7</v>
      </c>
      <c r="CC210" s="13">
        <f t="shared" si="467"/>
        <v>0</v>
      </c>
      <c r="CD210" s="12">
        <f t="shared" si="420"/>
        <v>3.0555555555555475E-2</v>
      </c>
      <c r="CE210" s="13">
        <f t="shared" si="468"/>
        <v>0</v>
      </c>
      <c r="CF210" s="13">
        <f t="shared" si="469"/>
        <v>44</v>
      </c>
      <c r="CG210" s="12">
        <f t="shared" si="492"/>
        <v>4.1666666666666657E-2</v>
      </c>
      <c r="CH210" s="13">
        <f t="shared" si="470"/>
        <v>1</v>
      </c>
      <c r="CI210" s="13">
        <f t="shared" si="471"/>
        <v>0</v>
      </c>
      <c r="CJ210" s="12">
        <f t="shared" si="493"/>
        <v>0.12847222222222224</v>
      </c>
      <c r="CK210" s="13">
        <f t="shared" si="472"/>
        <v>3</v>
      </c>
      <c r="CL210" s="13">
        <f t="shared" si="473"/>
        <v>5</v>
      </c>
      <c r="CM210" s="13"/>
      <c r="CN210" s="70">
        <f t="shared" si="422"/>
        <v>3</v>
      </c>
      <c r="CO210" s="13">
        <f t="shared" si="423"/>
        <v>30</v>
      </c>
      <c r="CP210" s="12">
        <f t="shared" si="474"/>
        <v>0.12847222222222224</v>
      </c>
      <c r="CQ210" s="13">
        <f t="shared" si="475"/>
        <v>3</v>
      </c>
      <c r="CR210" s="13">
        <f t="shared" si="476"/>
        <v>5</v>
      </c>
      <c r="CS210" s="217"/>
      <c r="CT210" s="13">
        <f t="shared" si="477"/>
        <v>0</v>
      </c>
      <c r="CU210" s="13">
        <f t="shared" si="478"/>
        <v>0</v>
      </c>
      <c r="CV210" s="217"/>
      <c r="CW210" s="13">
        <f t="shared" si="479"/>
        <v>0</v>
      </c>
      <c r="CX210" s="13">
        <f t="shared" si="480"/>
        <v>0</v>
      </c>
      <c r="CY210" s="217"/>
      <c r="CZ210" s="13">
        <f t="shared" si="481"/>
        <v>0</v>
      </c>
      <c r="DA210" s="13">
        <f t="shared" si="482"/>
        <v>0</v>
      </c>
      <c r="DB210" s="217"/>
      <c r="DC210" s="13">
        <f t="shared" si="483"/>
        <v>0</v>
      </c>
      <c r="DD210" s="13">
        <f t="shared" si="484"/>
        <v>0</v>
      </c>
      <c r="DE210" s="217"/>
      <c r="DF210" s="13">
        <f t="shared" si="485"/>
        <v>0</v>
      </c>
      <c r="DG210" s="13">
        <f t="shared" si="486"/>
        <v>0</v>
      </c>
      <c r="DH210" s="217"/>
      <c r="DI210" s="13">
        <f t="shared" si="487"/>
        <v>0</v>
      </c>
      <c r="DJ210" s="13">
        <f t="shared" si="488"/>
        <v>0</v>
      </c>
      <c r="DK210" s="217"/>
      <c r="DL210" s="35">
        <f t="shared" si="489"/>
        <v>0</v>
      </c>
      <c r="DM210" s="61">
        <f t="shared" si="490"/>
        <v>0</v>
      </c>
      <c r="DN210" s="66">
        <f t="shared" si="413"/>
        <v>733329.99</v>
      </c>
      <c r="DO210" s="74">
        <f t="shared" si="494"/>
        <v>11873</v>
      </c>
      <c r="DP210" s="66">
        <f t="shared" si="495"/>
        <v>62.210175438596494</v>
      </c>
      <c r="DQ210" s="63">
        <f t="shared" si="424"/>
        <v>61.764506864313987</v>
      </c>
      <c r="DR210" s="66" t="e">
        <f t="shared" si="414"/>
        <v>#NUM!</v>
      </c>
      <c r="DS210" s="96" t="e">
        <f t="shared" si="415"/>
        <v>#NUM!</v>
      </c>
      <c r="DT210" s="66" t="e">
        <f t="shared" si="416"/>
        <v>#NUM!</v>
      </c>
      <c r="DU210" s="66" t="e">
        <f t="shared" si="417"/>
        <v>#NUM!</v>
      </c>
      <c r="DV210" s="421"/>
      <c r="DW210" s="421"/>
      <c r="DX210" s="421"/>
      <c r="DY210" s="421"/>
      <c r="DZ210" s="421"/>
      <c r="EA210" s="421"/>
      <c r="EB210" s="421"/>
      <c r="EC210" s="12"/>
      <c r="ED210" s="12"/>
      <c r="EE210" s="12"/>
      <c r="EF210" s="12"/>
      <c r="EG210" s="12"/>
      <c r="EH210" s="12"/>
      <c r="EI210" s="12"/>
      <c r="EJ210" s="12"/>
      <c r="EK210" s="12"/>
      <c r="EL210" s="12"/>
      <c r="EM210" s="12"/>
      <c r="EN210" s="66"/>
      <c r="EO210" s="66"/>
      <c r="EP210" s="66"/>
      <c r="EQ210" s="66"/>
      <c r="ER210" s="66"/>
      <c r="ES210" s="66"/>
      <c r="ET210" s="66"/>
      <c r="EU210" s="66"/>
      <c r="EV210" s="66"/>
      <c r="EW210" s="66"/>
      <c r="EX210" s="66"/>
      <c r="EY210" s="66"/>
      <c r="EZ210" s="66"/>
      <c r="FA210" s="66"/>
      <c r="FB210" s="66"/>
      <c r="FC210" s="66"/>
      <c r="FD210" s="66"/>
      <c r="FE210" s="62"/>
      <c r="FF210" s="62"/>
      <c r="FG210" s="62"/>
      <c r="FH210" s="62"/>
      <c r="FI210" s="62"/>
    </row>
    <row r="211" spans="1:165" s="221" customFormat="1" ht="45">
      <c r="A211" s="175">
        <v>210</v>
      </c>
      <c r="B211" s="212">
        <v>96</v>
      </c>
      <c r="C211" s="213">
        <v>40779</v>
      </c>
      <c r="D211" s="214">
        <f t="shared" si="425"/>
        <v>8</v>
      </c>
      <c r="E211" s="215" t="s">
        <v>39</v>
      </c>
      <c r="F211" s="212">
        <v>55</v>
      </c>
      <c r="G211" s="216" t="s">
        <v>38</v>
      </c>
      <c r="H211" s="216" t="s">
        <v>476</v>
      </c>
      <c r="I211" s="216" t="s">
        <v>478</v>
      </c>
      <c r="J211" s="217">
        <v>0.52777777777777779</v>
      </c>
      <c r="K211" s="218">
        <v>3639.45</v>
      </c>
      <c r="L211" s="216" t="s">
        <v>34</v>
      </c>
      <c r="M211" s="212">
        <v>58</v>
      </c>
      <c r="N211" s="212">
        <v>1</v>
      </c>
      <c r="O211" s="216"/>
      <c r="P211" s="217">
        <v>0.52777777777777779</v>
      </c>
      <c r="Q211" s="217">
        <v>0.52777777777777779</v>
      </c>
      <c r="R211" s="12">
        <f t="shared" si="426"/>
        <v>0</v>
      </c>
      <c r="S211" s="13">
        <f t="shared" si="427"/>
        <v>0</v>
      </c>
      <c r="T211" s="13">
        <f t="shared" si="428"/>
        <v>0</v>
      </c>
      <c r="U211" s="217">
        <v>0.53472222222222221</v>
      </c>
      <c r="V211" s="12">
        <f t="shared" si="429"/>
        <v>6.9444444444444198E-3</v>
      </c>
      <c r="W211" s="13">
        <f t="shared" si="430"/>
        <v>0</v>
      </c>
      <c r="X211" s="13">
        <f t="shared" si="431"/>
        <v>10</v>
      </c>
      <c r="Y211" s="217">
        <v>0.53819444444444442</v>
      </c>
      <c r="Z211" s="12">
        <f t="shared" si="432"/>
        <v>3.4722222222222099E-3</v>
      </c>
      <c r="AA211" s="13">
        <f t="shared" si="433"/>
        <v>0</v>
      </c>
      <c r="AB211" s="13">
        <f t="shared" si="434"/>
        <v>5</v>
      </c>
      <c r="AC211" s="217">
        <v>0.54861111111111105</v>
      </c>
      <c r="AD211" s="12">
        <f t="shared" si="435"/>
        <v>1.041666666666663E-2</v>
      </c>
      <c r="AE211" s="13">
        <f t="shared" si="436"/>
        <v>0</v>
      </c>
      <c r="AF211" s="13">
        <f t="shared" si="437"/>
        <v>15</v>
      </c>
      <c r="AG211" s="217">
        <v>0.5493055555555556</v>
      </c>
      <c r="AH211" s="217">
        <v>0.57847222222222217</v>
      </c>
      <c r="AI211" s="12">
        <f t="shared" si="438"/>
        <v>2.9166666666666563E-2</v>
      </c>
      <c r="AJ211" s="90">
        <f t="shared" si="439"/>
        <v>0</v>
      </c>
      <c r="AK211" s="90">
        <f t="shared" si="440"/>
        <v>42</v>
      </c>
      <c r="AL211" s="217">
        <v>0.5493055555555556</v>
      </c>
      <c r="AM211" s="217">
        <v>0.57847222222222217</v>
      </c>
      <c r="AN211" s="12">
        <f t="shared" si="441"/>
        <v>2.9166666666666563E-2</v>
      </c>
      <c r="AO211" s="13">
        <f t="shared" si="442"/>
        <v>0</v>
      </c>
      <c r="AP211" s="13">
        <f t="shared" si="443"/>
        <v>42</v>
      </c>
      <c r="AQ211" s="217">
        <v>0.54861111111111105</v>
      </c>
      <c r="AR211" s="12">
        <f t="shared" si="444"/>
        <v>-2.9861111111111116E-2</v>
      </c>
      <c r="AS211" s="90" t="e">
        <f t="shared" si="445"/>
        <v>#NUM!</v>
      </c>
      <c r="AT211" s="13" t="e">
        <f t="shared" si="446"/>
        <v>#NUM!</v>
      </c>
      <c r="AU211" s="217">
        <v>0.57916666666666672</v>
      </c>
      <c r="AV211" s="12">
        <f t="shared" si="447"/>
        <v>3.0555555555555669E-2</v>
      </c>
      <c r="AW211" s="13">
        <f t="shared" si="448"/>
        <v>0</v>
      </c>
      <c r="AX211" s="13">
        <f t="shared" si="449"/>
        <v>44</v>
      </c>
      <c r="AY211" s="217">
        <v>0.69097222222222221</v>
      </c>
      <c r="AZ211" s="12">
        <f t="shared" si="450"/>
        <v>0.11180555555555549</v>
      </c>
      <c r="BA211" s="90">
        <f t="shared" si="451"/>
        <v>2</v>
      </c>
      <c r="BB211" s="90">
        <f t="shared" si="452"/>
        <v>41</v>
      </c>
      <c r="BC211" s="217">
        <v>0.69097222222222221</v>
      </c>
      <c r="BD211" s="217">
        <v>0.69097222222222221</v>
      </c>
      <c r="BE211" s="12">
        <f t="shared" si="453"/>
        <v>0</v>
      </c>
      <c r="BF211" s="13">
        <f t="shared" si="454"/>
        <v>0</v>
      </c>
      <c r="BG211" s="13">
        <f t="shared" si="455"/>
        <v>0</v>
      </c>
      <c r="BH211" s="217">
        <v>0.58333333333333337</v>
      </c>
      <c r="BI211" s="217">
        <v>0.70833333333333337</v>
      </c>
      <c r="BJ211" s="224">
        <v>47</v>
      </c>
      <c r="BK211" s="69">
        <f t="shared" si="421"/>
        <v>0.125</v>
      </c>
      <c r="BL211" s="13">
        <f t="shared" si="418"/>
        <v>3</v>
      </c>
      <c r="BM211" s="13">
        <f t="shared" si="419"/>
        <v>0</v>
      </c>
      <c r="BN211" s="217">
        <v>0.75069444444444444</v>
      </c>
      <c r="BO211" s="12">
        <f t="shared" si="456"/>
        <v>5.9722222222222232E-2</v>
      </c>
      <c r="BP211" s="90">
        <f t="shared" si="457"/>
        <v>1</v>
      </c>
      <c r="BQ211" s="90">
        <f t="shared" si="458"/>
        <v>26</v>
      </c>
      <c r="BR211" s="217">
        <v>0.75694444444444453</v>
      </c>
      <c r="BS211" s="12">
        <f t="shared" si="459"/>
        <v>6.2500000000000888E-3</v>
      </c>
      <c r="BT211" s="90">
        <f t="shared" si="460"/>
        <v>0</v>
      </c>
      <c r="BU211" s="90">
        <f t="shared" si="461"/>
        <v>9</v>
      </c>
      <c r="BV211" s="217">
        <v>0.75694444444444453</v>
      </c>
      <c r="BW211" s="217">
        <v>0.76041666666666663</v>
      </c>
      <c r="BX211" s="12">
        <f t="shared" si="462"/>
        <v>3.4722222222220989E-3</v>
      </c>
      <c r="BY211" s="13">
        <f t="shared" si="463"/>
        <v>0</v>
      </c>
      <c r="BZ211" s="13">
        <f t="shared" si="464"/>
        <v>5</v>
      </c>
      <c r="CA211" s="12">
        <f t="shared" si="465"/>
        <v>0.23263888888888884</v>
      </c>
      <c r="CB211" s="13">
        <f t="shared" si="466"/>
        <v>5</v>
      </c>
      <c r="CC211" s="13">
        <f t="shared" si="467"/>
        <v>35</v>
      </c>
      <c r="CD211" s="12">
        <f t="shared" si="420"/>
        <v>4.6527777777777835E-2</v>
      </c>
      <c r="CE211" s="13">
        <f t="shared" si="468"/>
        <v>1</v>
      </c>
      <c r="CF211" s="13">
        <f t="shared" si="469"/>
        <v>7</v>
      </c>
      <c r="CG211" s="12">
        <f t="shared" si="492"/>
        <v>2.9166666666666563E-2</v>
      </c>
      <c r="CH211" s="13">
        <f t="shared" si="470"/>
        <v>0</v>
      </c>
      <c r="CI211" s="13">
        <f t="shared" si="471"/>
        <v>42</v>
      </c>
      <c r="CJ211" s="12">
        <f t="shared" si="493"/>
        <v>0.11180555555555549</v>
      </c>
      <c r="CK211" s="13">
        <f t="shared" si="472"/>
        <v>2</v>
      </c>
      <c r="CL211" s="13">
        <f t="shared" si="473"/>
        <v>41</v>
      </c>
      <c r="CM211" s="13"/>
      <c r="CN211" s="70">
        <f t="shared" si="422"/>
        <v>3</v>
      </c>
      <c r="CO211" s="13">
        <f t="shared" si="423"/>
        <v>0</v>
      </c>
      <c r="CP211" s="12">
        <f t="shared" si="474"/>
        <v>0.11180555555555549</v>
      </c>
      <c r="CQ211" s="13">
        <f t="shared" si="475"/>
        <v>2</v>
      </c>
      <c r="CR211" s="13">
        <f t="shared" si="476"/>
        <v>41</v>
      </c>
      <c r="CS211" s="217"/>
      <c r="CT211" s="13">
        <f t="shared" si="477"/>
        <v>0</v>
      </c>
      <c r="CU211" s="13">
        <f t="shared" si="478"/>
        <v>0</v>
      </c>
      <c r="CV211" s="217"/>
      <c r="CW211" s="13">
        <f t="shared" si="479"/>
        <v>0</v>
      </c>
      <c r="CX211" s="13">
        <f t="shared" si="480"/>
        <v>0</v>
      </c>
      <c r="CY211" s="217"/>
      <c r="CZ211" s="13">
        <f t="shared" si="481"/>
        <v>0</v>
      </c>
      <c r="DA211" s="13">
        <f t="shared" si="482"/>
        <v>0</v>
      </c>
      <c r="DB211" s="217"/>
      <c r="DC211" s="13">
        <f t="shared" si="483"/>
        <v>0</v>
      </c>
      <c r="DD211" s="13">
        <f t="shared" si="484"/>
        <v>0</v>
      </c>
      <c r="DE211" s="217"/>
      <c r="DF211" s="13">
        <f t="shared" si="485"/>
        <v>0</v>
      </c>
      <c r="DG211" s="13">
        <f t="shared" si="486"/>
        <v>0</v>
      </c>
      <c r="DH211" s="217"/>
      <c r="DI211" s="13">
        <f t="shared" si="487"/>
        <v>0</v>
      </c>
      <c r="DJ211" s="13">
        <f t="shared" si="488"/>
        <v>0</v>
      </c>
      <c r="DK211" s="217"/>
      <c r="DL211" s="35">
        <f t="shared" si="489"/>
        <v>0</v>
      </c>
      <c r="DM211" s="61">
        <f t="shared" si="490"/>
        <v>0</v>
      </c>
      <c r="DN211" s="66">
        <f t="shared" si="413"/>
        <v>736969.44</v>
      </c>
      <c r="DO211" s="74">
        <f t="shared" si="494"/>
        <v>11932</v>
      </c>
      <c r="DP211" s="66">
        <f t="shared" si="495"/>
        <v>62.749137931034483</v>
      </c>
      <c r="DQ211" s="63">
        <f t="shared" si="424"/>
        <v>61.764116661079449</v>
      </c>
      <c r="DR211" s="66" t="e">
        <f t="shared" si="414"/>
        <v>#NUM!</v>
      </c>
      <c r="DS211" s="96" t="e">
        <f t="shared" si="415"/>
        <v>#NUM!</v>
      </c>
      <c r="DT211" s="66" t="e">
        <f t="shared" si="416"/>
        <v>#NUM!</v>
      </c>
      <c r="DU211" s="66" t="e">
        <f t="shared" si="417"/>
        <v>#NUM!</v>
      </c>
      <c r="DV211" s="421"/>
      <c r="DW211" s="421"/>
      <c r="DX211" s="421"/>
      <c r="DY211" s="421"/>
      <c r="DZ211" s="421"/>
      <c r="EA211" s="421"/>
      <c r="EB211" s="421"/>
      <c r="EC211" s="12"/>
      <c r="ED211" s="12"/>
      <c r="EE211" s="12"/>
      <c r="EF211" s="12"/>
      <c r="EG211" s="12"/>
      <c r="EH211" s="12"/>
      <c r="EI211" s="12"/>
      <c r="EJ211" s="12"/>
      <c r="EK211" s="12"/>
      <c r="EL211" s="12"/>
      <c r="EM211" s="12"/>
      <c r="EN211" s="66"/>
      <c r="EO211" s="66"/>
      <c r="EP211" s="66"/>
      <c r="EQ211" s="66"/>
      <c r="ER211" s="66"/>
      <c r="ES211" s="66"/>
      <c r="ET211" s="66"/>
      <c r="EU211" s="66"/>
      <c r="EV211" s="66"/>
      <c r="EW211" s="66"/>
      <c r="EX211" s="66"/>
      <c r="EY211" s="66"/>
      <c r="EZ211" s="66"/>
      <c r="FA211" s="66"/>
      <c r="FB211" s="66"/>
      <c r="FC211" s="66"/>
      <c r="FD211" s="66"/>
      <c r="FE211" s="62"/>
      <c r="FF211" s="62"/>
      <c r="FG211" s="62"/>
      <c r="FH211" s="62"/>
      <c r="FI211" s="62"/>
    </row>
    <row r="212" spans="1:165" s="221" customFormat="1">
      <c r="A212" s="175">
        <v>211</v>
      </c>
      <c r="B212" s="212">
        <v>97</v>
      </c>
      <c r="C212" s="213">
        <v>40779</v>
      </c>
      <c r="D212" s="214">
        <f t="shared" si="425"/>
        <v>8</v>
      </c>
      <c r="E212" s="215" t="s">
        <v>39</v>
      </c>
      <c r="F212" s="212">
        <v>56</v>
      </c>
      <c r="G212" s="216" t="s">
        <v>38</v>
      </c>
      <c r="H212" s="216" t="s">
        <v>468</v>
      </c>
      <c r="I212" s="216" t="s">
        <v>176</v>
      </c>
      <c r="J212" s="217">
        <v>0.72916666666666663</v>
      </c>
      <c r="K212" s="218">
        <v>3719.41</v>
      </c>
      <c r="L212" s="216" t="s">
        <v>33</v>
      </c>
      <c r="M212" s="212">
        <v>59</v>
      </c>
      <c r="N212" s="212">
        <v>0</v>
      </c>
      <c r="O212" s="216"/>
      <c r="P212" s="217">
        <v>0.72916666666666663</v>
      </c>
      <c r="Q212" s="217">
        <v>0.72916666666666663</v>
      </c>
      <c r="R212" s="12">
        <f t="shared" si="426"/>
        <v>0</v>
      </c>
      <c r="S212" s="13">
        <f t="shared" si="427"/>
        <v>0</v>
      </c>
      <c r="T212" s="13">
        <f t="shared" si="428"/>
        <v>0</v>
      </c>
      <c r="U212" s="217">
        <v>0.73958333333333337</v>
      </c>
      <c r="V212" s="12">
        <f t="shared" si="429"/>
        <v>1.0416666666666741E-2</v>
      </c>
      <c r="W212" s="13">
        <f t="shared" si="430"/>
        <v>0</v>
      </c>
      <c r="X212" s="13">
        <f t="shared" si="431"/>
        <v>15</v>
      </c>
      <c r="Y212" s="217">
        <v>0.74305555555555547</v>
      </c>
      <c r="Z212" s="12">
        <f t="shared" si="432"/>
        <v>3.4722222222220989E-3</v>
      </c>
      <c r="AA212" s="13">
        <f t="shared" si="433"/>
        <v>0</v>
      </c>
      <c r="AB212" s="13">
        <f t="shared" si="434"/>
        <v>5</v>
      </c>
      <c r="AC212" s="217">
        <v>0.76527777777777783</v>
      </c>
      <c r="AD212" s="12">
        <f t="shared" si="435"/>
        <v>2.2222222222222365E-2</v>
      </c>
      <c r="AE212" s="13">
        <f t="shared" si="436"/>
        <v>0</v>
      </c>
      <c r="AF212" s="13">
        <f t="shared" si="437"/>
        <v>32</v>
      </c>
      <c r="AG212" s="217">
        <v>0.76666666666666661</v>
      </c>
      <c r="AH212" s="217">
        <v>0.91319444444444453</v>
      </c>
      <c r="AI212" s="12">
        <f t="shared" si="438"/>
        <v>0.14652777777777792</v>
      </c>
      <c r="AJ212" s="90">
        <f t="shared" si="439"/>
        <v>3</v>
      </c>
      <c r="AK212" s="90">
        <f t="shared" si="440"/>
        <v>31</v>
      </c>
      <c r="AL212" s="217">
        <v>0.76666666666666661</v>
      </c>
      <c r="AM212" s="217">
        <v>0.91319444444444453</v>
      </c>
      <c r="AN212" s="12">
        <f t="shared" si="441"/>
        <v>0.14652777777777792</v>
      </c>
      <c r="AO212" s="13">
        <f t="shared" si="442"/>
        <v>3</v>
      </c>
      <c r="AP212" s="13">
        <f t="shared" si="443"/>
        <v>31</v>
      </c>
      <c r="AQ212" s="217">
        <v>0.85555555555555562</v>
      </c>
      <c r="AR212" s="12">
        <f t="shared" si="444"/>
        <v>-5.7638888888888906E-2</v>
      </c>
      <c r="AS212" s="90" t="e">
        <f t="shared" si="445"/>
        <v>#NUM!</v>
      </c>
      <c r="AT212" s="13" t="e">
        <f t="shared" si="446"/>
        <v>#NUM!</v>
      </c>
      <c r="AU212" s="217">
        <v>0.85625000000000007</v>
      </c>
      <c r="AV212" s="12">
        <f t="shared" si="447"/>
        <v>6.9444444444444198E-4</v>
      </c>
      <c r="AW212" s="13">
        <f t="shared" si="448"/>
        <v>0</v>
      </c>
      <c r="AX212" s="13">
        <f t="shared" si="449"/>
        <v>1</v>
      </c>
      <c r="AY212" s="217">
        <v>0.99375000000000002</v>
      </c>
      <c r="AZ212" s="12">
        <f t="shared" si="450"/>
        <v>0.13749999999999996</v>
      </c>
      <c r="BA212" s="90">
        <f t="shared" si="451"/>
        <v>3</v>
      </c>
      <c r="BB212" s="90">
        <f t="shared" si="452"/>
        <v>18</v>
      </c>
      <c r="BC212" s="217">
        <v>0.99375000000000002</v>
      </c>
      <c r="BD212" s="217">
        <v>0.99375000000000002</v>
      </c>
      <c r="BE212" s="12">
        <f t="shared" si="453"/>
        <v>0</v>
      </c>
      <c r="BF212" s="13">
        <f t="shared" si="454"/>
        <v>0</v>
      </c>
      <c r="BG212" s="13">
        <f t="shared" si="455"/>
        <v>0</v>
      </c>
      <c r="BH212" s="217">
        <v>0.99375000000000002</v>
      </c>
      <c r="BI212" s="217">
        <v>0.99375000000000002</v>
      </c>
      <c r="BJ212" s="224"/>
      <c r="BK212" s="69">
        <f t="shared" si="421"/>
        <v>0</v>
      </c>
      <c r="BL212" s="13">
        <f t="shared" si="418"/>
        <v>0</v>
      </c>
      <c r="BM212" s="13">
        <f t="shared" si="419"/>
        <v>0</v>
      </c>
      <c r="BN212" s="217">
        <v>1</v>
      </c>
      <c r="BO212" s="12">
        <f t="shared" si="456"/>
        <v>6.2499999999999778E-3</v>
      </c>
      <c r="BP212" s="90">
        <f t="shared" si="457"/>
        <v>0</v>
      </c>
      <c r="BQ212" s="90">
        <f t="shared" si="458"/>
        <v>9</v>
      </c>
      <c r="BR212" s="217">
        <v>1.0104166666666667</v>
      </c>
      <c r="BS212" s="12">
        <f t="shared" si="459"/>
        <v>1.0416666666666741E-2</v>
      </c>
      <c r="BT212" s="90">
        <f t="shared" si="460"/>
        <v>0</v>
      </c>
      <c r="BU212" s="90">
        <f t="shared" si="461"/>
        <v>15</v>
      </c>
      <c r="BV212" s="217">
        <v>1.0104166666666667</v>
      </c>
      <c r="BW212" s="217">
        <v>1.0173611111111112</v>
      </c>
      <c r="BX212" s="12">
        <f t="shared" si="462"/>
        <v>6.9444444444444198E-3</v>
      </c>
      <c r="BY212" s="13">
        <f t="shared" si="463"/>
        <v>0</v>
      </c>
      <c r="BZ212" s="13">
        <f t="shared" si="464"/>
        <v>10</v>
      </c>
      <c r="CA212" s="12">
        <f t="shared" si="465"/>
        <v>0.28819444444444453</v>
      </c>
      <c r="CB212" s="13">
        <f t="shared" si="466"/>
        <v>6</v>
      </c>
      <c r="CC212" s="13">
        <f t="shared" si="467"/>
        <v>55</v>
      </c>
      <c r="CD212" s="12">
        <f t="shared" si="420"/>
        <v>-1.8749999999999822E-2</v>
      </c>
      <c r="CE212" s="13" t="e">
        <f t="shared" si="468"/>
        <v>#NUM!</v>
      </c>
      <c r="CF212" s="13" t="e">
        <f t="shared" si="469"/>
        <v>#NUM!</v>
      </c>
      <c r="CG212" s="12">
        <f t="shared" si="492"/>
        <v>0.14652777777777792</v>
      </c>
      <c r="CH212" s="13">
        <f t="shared" si="470"/>
        <v>3</v>
      </c>
      <c r="CI212" s="13">
        <f t="shared" si="471"/>
        <v>31</v>
      </c>
      <c r="CJ212" s="12">
        <f t="shared" si="493"/>
        <v>0.13749999999999996</v>
      </c>
      <c r="CK212" s="13">
        <f t="shared" si="472"/>
        <v>3</v>
      </c>
      <c r="CL212" s="13">
        <f t="shared" si="473"/>
        <v>18</v>
      </c>
      <c r="CM212" s="13"/>
      <c r="CN212" s="70">
        <f t="shared" si="422"/>
        <v>0</v>
      </c>
      <c r="CO212" s="13">
        <f t="shared" si="423"/>
        <v>0</v>
      </c>
      <c r="CP212" s="12">
        <f t="shared" si="474"/>
        <v>0.13749999999999996</v>
      </c>
      <c r="CQ212" s="13">
        <f t="shared" si="475"/>
        <v>3</v>
      </c>
      <c r="CR212" s="13">
        <f t="shared" si="476"/>
        <v>18</v>
      </c>
      <c r="CS212" s="217"/>
      <c r="CT212" s="13">
        <f t="shared" si="477"/>
        <v>0</v>
      </c>
      <c r="CU212" s="13">
        <f t="shared" si="478"/>
        <v>0</v>
      </c>
      <c r="CV212" s="217"/>
      <c r="CW212" s="13">
        <f t="shared" si="479"/>
        <v>0</v>
      </c>
      <c r="CX212" s="13">
        <f t="shared" si="480"/>
        <v>0</v>
      </c>
      <c r="CY212" s="217"/>
      <c r="CZ212" s="13">
        <f t="shared" si="481"/>
        <v>0</v>
      </c>
      <c r="DA212" s="13">
        <f t="shared" si="482"/>
        <v>0</v>
      </c>
      <c r="DB212" s="217"/>
      <c r="DC212" s="13">
        <f t="shared" si="483"/>
        <v>0</v>
      </c>
      <c r="DD212" s="13">
        <f t="shared" si="484"/>
        <v>0</v>
      </c>
      <c r="DE212" s="217"/>
      <c r="DF212" s="13">
        <f t="shared" si="485"/>
        <v>0</v>
      </c>
      <c r="DG212" s="13">
        <f t="shared" si="486"/>
        <v>0</v>
      </c>
      <c r="DH212" s="217"/>
      <c r="DI212" s="13">
        <f t="shared" si="487"/>
        <v>0</v>
      </c>
      <c r="DJ212" s="13">
        <f t="shared" si="488"/>
        <v>0</v>
      </c>
      <c r="DK212" s="217"/>
      <c r="DL212" s="35">
        <f t="shared" si="489"/>
        <v>0</v>
      </c>
      <c r="DM212" s="61">
        <f t="shared" si="490"/>
        <v>0</v>
      </c>
      <c r="DN212" s="66">
        <f t="shared" si="413"/>
        <v>740688.85</v>
      </c>
      <c r="DO212" s="74">
        <f t="shared" si="494"/>
        <v>11990</v>
      </c>
      <c r="DP212" s="66">
        <f t="shared" si="495"/>
        <v>63.040847457627116</v>
      </c>
      <c r="DQ212" s="63">
        <f t="shared" si="424"/>
        <v>61.775550458715593</v>
      </c>
      <c r="DR212" s="66" t="e">
        <f t="shared" si="414"/>
        <v>#NUM!</v>
      </c>
      <c r="DS212" s="96" t="e">
        <f t="shared" si="415"/>
        <v>#NUM!</v>
      </c>
      <c r="DT212" s="66" t="e">
        <f t="shared" si="416"/>
        <v>#NUM!</v>
      </c>
      <c r="DU212" s="66" t="e">
        <f t="shared" si="417"/>
        <v>#NUM!</v>
      </c>
      <c r="DV212" s="421"/>
      <c r="DW212" s="421"/>
      <c r="DX212" s="421"/>
      <c r="DY212" s="421"/>
      <c r="DZ212" s="421"/>
      <c r="EA212" s="421"/>
      <c r="EB212" s="421"/>
      <c r="EC212" s="12"/>
      <c r="ED212" s="12"/>
      <c r="EE212" s="12"/>
      <c r="EF212" s="12"/>
      <c r="EG212" s="12"/>
      <c r="EH212" s="12"/>
      <c r="EI212" s="12"/>
      <c r="EJ212" s="12"/>
      <c r="EK212" s="12"/>
      <c r="EL212" s="12"/>
      <c r="EM212" s="12"/>
      <c r="EN212" s="66"/>
      <c r="EO212" s="66"/>
      <c r="EP212" s="66"/>
      <c r="EQ212" s="66"/>
      <c r="ER212" s="66"/>
      <c r="ES212" s="66"/>
      <c r="ET212" s="66"/>
      <c r="EU212" s="66"/>
      <c r="EV212" s="66"/>
      <c r="EW212" s="66"/>
      <c r="EX212" s="66"/>
      <c r="EY212" s="66"/>
      <c r="EZ212" s="66"/>
      <c r="FA212" s="66"/>
      <c r="FB212" s="66"/>
      <c r="FC212" s="66"/>
      <c r="FD212" s="66"/>
      <c r="FE212" s="62"/>
      <c r="FF212" s="62"/>
      <c r="FG212" s="62"/>
      <c r="FH212" s="62"/>
      <c r="FI212" s="62"/>
    </row>
    <row r="213" spans="1:165" s="221" customFormat="1">
      <c r="A213" s="199">
        <v>212</v>
      </c>
      <c r="B213" s="212">
        <v>98</v>
      </c>
      <c r="C213" s="213">
        <v>40779</v>
      </c>
      <c r="D213" s="214">
        <f t="shared" si="425"/>
        <v>8</v>
      </c>
      <c r="E213" s="215" t="s">
        <v>171</v>
      </c>
      <c r="F213" s="212">
        <v>14</v>
      </c>
      <c r="G213" s="216" t="s">
        <v>325</v>
      </c>
      <c r="H213" s="216" t="s">
        <v>477</v>
      </c>
      <c r="I213" s="216" t="s">
        <v>479</v>
      </c>
      <c r="J213" s="217">
        <v>0.82986111111111116</v>
      </c>
      <c r="K213" s="218">
        <v>3637.7</v>
      </c>
      <c r="L213" s="216" t="s">
        <v>34</v>
      </c>
      <c r="M213" s="212">
        <v>58</v>
      </c>
      <c r="N213" s="212">
        <v>1</v>
      </c>
      <c r="O213" s="216"/>
      <c r="P213" s="217">
        <v>0.82986111111111116</v>
      </c>
      <c r="Q213" s="217">
        <v>0.82986111111111116</v>
      </c>
      <c r="R213" s="12">
        <f t="shared" si="426"/>
        <v>0</v>
      </c>
      <c r="S213" s="13">
        <f t="shared" si="427"/>
        <v>0</v>
      </c>
      <c r="T213" s="13">
        <f t="shared" si="428"/>
        <v>0</v>
      </c>
      <c r="U213" s="217">
        <v>0.83680555555555547</v>
      </c>
      <c r="V213" s="12">
        <f t="shared" si="429"/>
        <v>6.9444444444443088E-3</v>
      </c>
      <c r="W213" s="13">
        <f t="shared" si="430"/>
        <v>0</v>
      </c>
      <c r="X213" s="13">
        <f t="shared" si="431"/>
        <v>10</v>
      </c>
      <c r="Y213" s="217">
        <v>0.84027777777777779</v>
      </c>
      <c r="Z213" s="12">
        <f t="shared" si="432"/>
        <v>3.4722222222223209E-3</v>
      </c>
      <c r="AA213" s="13">
        <f t="shared" si="433"/>
        <v>0</v>
      </c>
      <c r="AB213" s="13">
        <f t="shared" si="434"/>
        <v>5</v>
      </c>
      <c r="AC213" s="217">
        <v>0.92013888888888884</v>
      </c>
      <c r="AD213" s="12">
        <f t="shared" si="435"/>
        <v>7.9861111111111049E-2</v>
      </c>
      <c r="AE213" s="13">
        <f t="shared" si="436"/>
        <v>1</v>
      </c>
      <c r="AF213" s="13">
        <f t="shared" si="437"/>
        <v>55</v>
      </c>
      <c r="AG213" s="217">
        <v>0.92083333333333339</v>
      </c>
      <c r="AH213" s="217">
        <v>0.97222222222222221</v>
      </c>
      <c r="AI213" s="12">
        <f t="shared" si="438"/>
        <v>5.1388888888888817E-2</v>
      </c>
      <c r="AJ213" s="90">
        <f t="shared" si="439"/>
        <v>1</v>
      </c>
      <c r="AK213" s="90">
        <f t="shared" si="440"/>
        <v>14</v>
      </c>
      <c r="AL213" s="217">
        <v>0.92083333333333339</v>
      </c>
      <c r="AM213" s="217">
        <v>0.97222222222222221</v>
      </c>
      <c r="AN213" s="12">
        <f t="shared" si="441"/>
        <v>5.1388888888888817E-2</v>
      </c>
      <c r="AO213" s="13">
        <f t="shared" si="442"/>
        <v>1</v>
      </c>
      <c r="AP213" s="13">
        <f t="shared" si="443"/>
        <v>14</v>
      </c>
      <c r="AQ213" s="217">
        <v>0.97569444444444453</v>
      </c>
      <c r="AR213" s="12">
        <f t="shared" si="444"/>
        <v>3.4722222222223209E-3</v>
      </c>
      <c r="AS213" s="90">
        <f t="shared" si="445"/>
        <v>0</v>
      </c>
      <c r="AT213" s="13">
        <f t="shared" si="446"/>
        <v>5</v>
      </c>
      <c r="AU213" s="217">
        <v>0.97569444444444453</v>
      </c>
      <c r="AV213" s="12">
        <f t="shared" si="447"/>
        <v>0</v>
      </c>
      <c r="AW213" s="13">
        <f t="shared" si="448"/>
        <v>0</v>
      </c>
      <c r="AX213" s="13">
        <f t="shared" si="449"/>
        <v>0</v>
      </c>
      <c r="AY213" s="217">
        <v>1.0784722222222223</v>
      </c>
      <c r="AZ213" s="12">
        <f t="shared" si="450"/>
        <v>0.10277777777777775</v>
      </c>
      <c r="BA213" s="90">
        <f t="shared" si="451"/>
        <v>2</v>
      </c>
      <c r="BB213" s="90">
        <f t="shared" si="452"/>
        <v>28</v>
      </c>
      <c r="BC213" s="217">
        <v>1.0784722222222223</v>
      </c>
      <c r="BD213" s="217">
        <v>1.0784722222222223</v>
      </c>
      <c r="BE213" s="12">
        <f t="shared" si="453"/>
        <v>0</v>
      </c>
      <c r="BF213" s="13">
        <f t="shared" si="454"/>
        <v>0</v>
      </c>
      <c r="BG213" s="13">
        <f t="shared" si="455"/>
        <v>0</v>
      </c>
      <c r="BH213" s="217">
        <v>1</v>
      </c>
      <c r="BI213" s="217">
        <v>1.0833333333333333</v>
      </c>
      <c r="BJ213" s="224">
        <v>48</v>
      </c>
      <c r="BK213" s="69">
        <f t="shared" si="421"/>
        <v>8.3333333333333259E-2</v>
      </c>
      <c r="BL213" s="13">
        <f t="shared" si="418"/>
        <v>2</v>
      </c>
      <c r="BM213" s="13">
        <f t="shared" si="419"/>
        <v>0</v>
      </c>
      <c r="BN213" s="217">
        <v>1.09375</v>
      </c>
      <c r="BO213" s="12">
        <f t="shared" si="456"/>
        <v>1.5277777777777724E-2</v>
      </c>
      <c r="BP213" s="90">
        <f t="shared" si="457"/>
        <v>0</v>
      </c>
      <c r="BQ213" s="90">
        <f t="shared" si="458"/>
        <v>22</v>
      </c>
      <c r="BR213" s="217">
        <v>1.1041666666666667</v>
      </c>
      <c r="BS213" s="12">
        <f t="shared" si="459"/>
        <v>1.0416666666666741E-2</v>
      </c>
      <c r="BT213" s="90">
        <f t="shared" si="460"/>
        <v>0</v>
      </c>
      <c r="BU213" s="90">
        <f t="shared" si="461"/>
        <v>15</v>
      </c>
      <c r="BV213" s="217">
        <v>1.1041666666666667</v>
      </c>
      <c r="BW213" s="217">
        <v>1.1111111111111112</v>
      </c>
      <c r="BX213" s="12">
        <f t="shared" si="462"/>
        <v>6.9444444444444198E-3</v>
      </c>
      <c r="BY213" s="13">
        <f t="shared" si="463"/>
        <v>0</v>
      </c>
      <c r="BZ213" s="13">
        <f t="shared" si="464"/>
        <v>10</v>
      </c>
      <c r="CA213" s="12">
        <f t="shared" si="465"/>
        <v>0.28125</v>
      </c>
      <c r="CB213" s="13">
        <f t="shared" si="466"/>
        <v>6</v>
      </c>
      <c r="CC213" s="13">
        <f t="shared" si="467"/>
        <v>45</v>
      </c>
      <c r="CD213" s="12">
        <f t="shared" si="420"/>
        <v>0.10902777777777783</v>
      </c>
      <c r="CE213" s="13">
        <f t="shared" si="468"/>
        <v>2</v>
      </c>
      <c r="CF213" s="13">
        <f t="shared" si="469"/>
        <v>37</v>
      </c>
      <c r="CG213" s="12">
        <f t="shared" si="492"/>
        <v>5.1388888888888817E-2</v>
      </c>
      <c r="CH213" s="13">
        <f t="shared" si="470"/>
        <v>1</v>
      </c>
      <c r="CI213" s="13">
        <f t="shared" si="471"/>
        <v>14</v>
      </c>
      <c r="CJ213" s="12">
        <f t="shared" si="493"/>
        <v>0.10277777777777775</v>
      </c>
      <c r="CK213" s="13">
        <f t="shared" si="472"/>
        <v>2</v>
      </c>
      <c r="CL213" s="13">
        <f t="shared" si="473"/>
        <v>28</v>
      </c>
      <c r="CM213" s="13"/>
      <c r="CN213" s="70">
        <f t="shared" si="422"/>
        <v>2</v>
      </c>
      <c r="CO213" s="13">
        <f t="shared" si="423"/>
        <v>0</v>
      </c>
      <c r="CP213" s="12">
        <f t="shared" si="474"/>
        <v>0.10277777777777775</v>
      </c>
      <c r="CQ213" s="13">
        <f t="shared" si="475"/>
        <v>2</v>
      </c>
      <c r="CR213" s="13">
        <f t="shared" si="476"/>
        <v>28</v>
      </c>
      <c r="CS213" s="217"/>
      <c r="CT213" s="13">
        <f t="shared" si="477"/>
        <v>0</v>
      </c>
      <c r="CU213" s="13">
        <f t="shared" si="478"/>
        <v>0</v>
      </c>
      <c r="CV213" s="217"/>
      <c r="CW213" s="13">
        <f t="shared" si="479"/>
        <v>0</v>
      </c>
      <c r="CX213" s="13">
        <f t="shared" si="480"/>
        <v>0</v>
      </c>
      <c r="CY213" s="217"/>
      <c r="CZ213" s="13">
        <f t="shared" si="481"/>
        <v>0</v>
      </c>
      <c r="DA213" s="13">
        <f t="shared" si="482"/>
        <v>0</v>
      </c>
      <c r="DB213" s="217"/>
      <c r="DC213" s="13">
        <f t="shared" si="483"/>
        <v>0</v>
      </c>
      <c r="DD213" s="13">
        <f t="shared" si="484"/>
        <v>0</v>
      </c>
      <c r="DE213" s="217"/>
      <c r="DF213" s="13">
        <f t="shared" si="485"/>
        <v>0</v>
      </c>
      <c r="DG213" s="13">
        <f t="shared" si="486"/>
        <v>0</v>
      </c>
      <c r="DH213" s="217"/>
      <c r="DI213" s="13">
        <f t="shared" si="487"/>
        <v>0</v>
      </c>
      <c r="DJ213" s="13">
        <f t="shared" si="488"/>
        <v>0</v>
      </c>
      <c r="DK213" s="217"/>
      <c r="DL213" s="35">
        <f t="shared" si="489"/>
        <v>0</v>
      </c>
      <c r="DM213" s="61">
        <f t="shared" si="490"/>
        <v>0</v>
      </c>
      <c r="DN213" s="66">
        <f t="shared" si="413"/>
        <v>744326.54999999993</v>
      </c>
      <c r="DO213" s="74">
        <f t="shared" si="494"/>
        <v>12049</v>
      </c>
      <c r="DP213" s="66">
        <f t="shared" si="495"/>
        <v>62.718965517241379</v>
      </c>
      <c r="DQ213" s="63">
        <f t="shared" si="424"/>
        <v>61.774964727363262</v>
      </c>
      <c r="DR213" s="66" t="e">
        <f t="shared" si="414"/>
        <v>#NUM!</v>
      </c>
      <c r="DS213" s="96" t="e">
        <f t="shared" si="415"/>
        <v>#NUM!</v>
      </c>
      <c r="DT213" s="66" t="e">
        <f t="shared" si="416"/>
        <v>#NUM!</v>
      </c>
      <c r="DU213" s="66" t="e">
        <f t="shared" si="417"/>
        <v>#NUM!</v>
      </c>
      <c r="DV213" s="421"/>
      <c r="DW213" s="421"/>
      <c r="DX213" s="421"/>
      <c r="DY213" s="421"/>
      <c r="DZ213" s="421"/>
      <c r="EA213" s="421"/>
      <c r="EB213" s="421"/>
      <c r="EC213" s="12"/>
      <c r="ED213" s="12"/>
      <c r="EE213" s="12"/>
      <c r="EF213" s="12"/>
      <c r="EG213" s="12"/>
      <c r="EH213" s="12"/>
      <c r="EI213" s="12"/>
      <c r="EJ213" s="12"/>
      <c r="EK213" s="12"/>
      <c r="EL213" s="12"/>
      <c r="EM213" s="12"/>
      <c r="EN213" s="66"/>
      <c r="EO213" s="66"/>
      <c r="EP213" s="66"/>
      <c r="EQ213" s="66"/>
      <c r="ER213" s="66"/>
      <c r="ES213" s="66"/>
      <c r="ET213" s="66"/>
      <c r="EU213" s="66"/>
      <c r="EV213" s="66"/>
      <c r="EW213" s="66"/>
      <c r="EX213" s="66"/>
      <c r="EY213" s="66"/>
      <c r="EZ213" s="66"/>
      <c r="FA213" s="66"/>
      <c r="FB213" s="66"/>
      <c r="FC213" s="66"/>
      <c r="FD213" s="423"/>
      <c r="FE213" s="62"/>
      <c r="FF213" s="62"/>
      <c r="FG213" s="62"/>
      <c r="FH213" s="62"/>
      <c r="FI213" s="62"/>
    </row>
    <row r="214" spans="1:165" s="221" customFormat="1">
      <c r="A214" s="175">
        <v>213</v>
      </c>
      <c r="B214" s="212">
        <v>99</v>
      </c>
      <c r="C214" s="213">
        <v>40780</v>
      </c>
      <c r="D214" s="214">
        <f t="shared" si="425"/>
        <v>8</v>
      </c>
      <c r="E214" s="215" t="s">
        <v>39</v>
      </c>
      <c r="F214" s="212">
        <v>57</v>
      </c>
      <c r="G214" s="216" t="s">
        <v>38</v>
      </c>
      <c r="H214" s="216" t="s">
        <v>406</v>
      </c>
      <c r="I214" s="216" t="s">
        <v>450</v>
      </c>
      <c r="J214" s="217">
        <v>0.22222222222222221</v>
      </c>
      <c r="K214" s="218">
        <v>3745.61</v>
      </c>
      <c r="L214" s="216" t="s">
        <v>34</v>
      </c>
      <c r="M214" s="212">
        <v>59</v>
      </c>
      <c r="N214" s="212">
        <v>0</v>
      </c>
      <c r="O214" s="216"/>
      <c r="P214" s="217">
        <v>0.22222222222222221</v>
      </c>
      <c r="Q214" s="217">
        <v>0.22222222222222221</v>
      </c>
      <c r="R214" s="12">
        <f t="shared" si="426"/>
        <v>0</v>
      </c>
      <c r="S214" s="13">
        <f t="shared" si="427"/>
        <v>0</v>
      </c>
      <c r="T214" s="13">
        <f t="shared" si="428"/>
        <v>0</v>
      </c>
      <c r="U214" s="217">
        <v>0.22569444444444445</v>
      </c>
      <c r="V214" s="12">
        <f t="shared" si="429"/>
        <v>3.4722222222222376E-3</v>
      </c>
      <c r="W214" s="13">
        <f t="shared" si="430"/>
        <v>0</v>
      </c>
      <c r="X214" s="13">
        <f t="shared" si="431"/>
        <v>5</v>
      </c>
      <c r="Y214" s="217">
        <v>0.22777777777777777</v>
      </c>
      <c r="Z214" s="12">
        <f t="shared" si="432"/>
        <v>2.0833333333333259E-3</v>
      </c>
      <c r="AA214" s="13">
        <f t="shared" si="433"/>
        <v>0</v>
      </c>
      <c r="AB214" s="13">
        <f t="shared" si="434"/>
        <v>3</v>
      </c>
      <c r="AC214" s="217">
        <v>0.25416666666666665</v>
      </c>
      <c r="AD214" s="12">
        <f t="shared" si="435"/>
        <v>2.6388888888888878E-2</v>
      </c>
      <c r="AE214" s="13">
        <f t="shared" si="436"/>
        <v>0</v>
      </c>
      <c r="AF214" s="13">
        <f t="shared" si="437"/>
        <v>38</v>
      </c>
      <c r="AG214" s="217">
        <v>0.25416666666666665</v>
      </c>
      <c r="AH214" s="217">
        <v>0.2986111111111111</v>
      </c>
      <c r="AI214" s="12">
        <f t="shared" si="438"/>
        <v>4.4444444444444453E-2</v>
      </c>
      <c r="AJ214" s="90">
        <f t="shared" si="439"/>
        <v>1</v>
      </c>
      <c r="AK214" s="90">
        <f t="shared" si="440"/>
        <v>4</v>
      </c>
      <c r="AL214" s="217">
        <v>0.25416666666666665</v>
      </c>
      <c r="AM214" s="217">
        <v>0.2986111111111111</v>
      </c>
      <c r="AN214" s="12">
        <f t="shared" si="441"/>
        <v>4.4444444444444453E-2</v>
      </c>
      <c r="AO214" s="13">
        <f t="shared" si="442"/>
        <v>1</v>
      </c>
      <c r="AP214" s="13">
        <f t="shared" si="443"/>
        <v>4</v>
      </c>
      <c r="AQ214" s="217">
        <v>0.2986111111111111</v>
      </c>
      <c r="AR214" s="12">
        <f t="shared" si="444"/>
        <v>0</v>
      </c>
      <c r="AS214" s="90">
        <f t="shared" si="445"/>
        <v>0</v>
      </c>
      <c r="AT214" s="13">
        <f t="shared" si="446"/>
        <v>0</v>
      </c>
      <c r="AU214" s="217">
        <v>0.30069444444444443</v>
      </c>
      <c r="AV214" s="12">
        <f t="shared" si="447"/>
        <v>2.0833333333333259E-3</v>
      </c>
      <c r="AW214" s="13">
        <f t="shared" si="448"/>
        <v>0</v>
      </c>
      <c r="AX214" s="13">
        <f t="shared" si="449"/>
        <v>3</v>
      </c>
      <c r="AY214" s="217">
        <v>0.41944444444444445</v>
      </c>
      <c r="AZ214" s="12">
        <f t="shared" si="450"/>
        <v>0.11875000000000002</v>
      </c>
      <c r="BA214" s="90">
        <f t="shared" si="451"/>
        <v>2</v>
      </c>
      <c r="BB214" s="90">
        <f t="shared" si="452"/>
        <v>51</v>
      </c>
      <c r="BC214" s="217">
        <v>0.41944444444444445</v>
      </c>
      <c r="BD214" s="217">
        <v>0.41944444444444445</v>
      </c>
      <c r="BE214" s="12">
        <f t="shared" si="453"/>
        <v>0</v>
      </c>
      <c r="BF214" s="13">
        <f t="shared" si="454"/>
        <v>0</v>
      </c>
      <c r="BG214" s="13">
        <f t="shared" si="455"/>
        <v>0</v>
      </c>
      <c r="BH214" s="217">
        <v>0.31041666666666667</v>
      </c>
      <c r="BI214" s="220">
        <v>0.46111111111111108</v>
      </c>
      <c r="BJ214" s="224">
        <v>49</v>
      </c>
      <c r="BK214" s="69">
        <f t="shared" si="421"/>
        <v>0.15069444444444441</v>
      </c>
      <c r="BL214" s="13">
        <f t="shared" si="418"/>
        <v>3</v>
      </c>
      <c r="BM214" s="13">
        <f t="shared" si="419"/>
        <v>37</v>
      </c>
      <c r="BN214" s="217">
        <v>0.49374999999999997</v>
      </c>
      <c r="BO214" s="12">
        <f t="shared" si="456"/>
        <v>7.4305555555555514E-2</v>
      </c>
      <c r="BP214" s="90">
        <f t="shared" si="457"/>
        <v>1</v>
      </c>
      <c r="BQ214" s="90">
        <f t="shared" si="458"/>
        <v>47</v>
      </c>
      <c r="BR214" s="217">
        <v>0.5</v>
      </c>
      <c r="BS214" s="12">
        <f t="shared" si="459"/>
        <v>6.2500000000000333E-3</v>
      </c>
      <c r="BT214" s="90">
        <f t="shared" si="460"/>
        <v>0</v>
      </c>
      <c r="BU214" s="90">
        <f t="shared" si="461"/>
        <v>9</v>
      </c>
      <c r="BV214" s="217">
        <v>0.5</v>
      </c>
      <c r="BW214" s="217">
        <v>0.50347222222222221</v>
      </c>
      <c r="BX214" s="12">
        <f t="shared" si="462"/>
        <v>3.4722222222222099E-3</v>
      </c>
      <c r="BY214" s="13">
        <f t="shared" si="463"/>
        <v>0</v>
      </c>
      <c r="BZ214" s="13">
        <f t="shared" si="464"/>
        <v>5</v>
      </c>
      <c r="CA214" s="12">
        <f t="shared" si="465"/>
        <v>0.28125</v>
      </c>
      <c r="CB214" s="13">
        <f t="shared" si="466"/>
        <v>6</v>
      </c>
      <c r="CC214" s="13">
        <f t="shared" si="467"/>
        <v>45</v>
      </c>
      <c r="CD214" s="12">
        <f t="shared" si="420"/>
        <v>0.10694444444444443</v>
      </c>
      <c r="CE214" s="13">
        <f t="shared" si="468"/>
        <v>2</v>
      </c>
      <c r="CF214" s="13">
        <f t="shared" si="469"/>
        <v>34</v>
      </c>
      <c r="CG214" s="12">
        <f t="shared" si="492"/>
        <v>4.4444444444444453E-2</v>
      </c>
      <c r="CH214" s="13">
        <f t="shared" si="470"/>
        <v>1</v>
      </c>
      <c r="CI214" s="13">
        <f t="shared" si="471"/>
        <v>4</v>
      </c>
      <c r="CJ214" s="12">
        <f t="shared" si="493"/>
        <v>0.11875000000000002</v>
      </c>
      <c r="CK214" s="13">
        <f t="shared" si="472"/>
        <v>2</v>
      </c>
      <c r="CL214" s="13">
        <f t="shared" si="473"/>
        <v>51</v>
      </c>
      <c r="CM214" s="13"/>
      <c r="CN214" s="70">
        <f t="shared" si="422"/>
        <v>3</v>
      </c>
      <c r="CO214" s="13">
        <f t="shared" si="423"/>
        <v>37</v>
      </c>
      <c r="CP214" s="12">
        <f t="shared" si="474"/>
        <v>0.11875000000000002</v>
      </c>
      <c r="CQ214" s="13">
        <f t="shared" si="475"/>
        <v>2</v>
      </c>
      <c r="CR214" s="13">
        <f t="shared" si="476"/>
        <v>51</v>
      </c>
      <c r="CS214" s="217"/>
      <c r="CT214" s="13">
        <f t="shared" si="477"/>
        <v>0</v>
      </c>
      <c r="CU214" s="13">
        <f t="shared" si="478"/>
        <v>0</v>
      </c>
      <c r="CV214" s="217"/>
      <c r="CW214" s="13">
        <f t="shared" si="479"/>
        <v>0</v>
      </c>
      <c r="CX214" s="13">
        <f t="shared" si="480"/>
        <v>0</v>
      </c>
      <c r="CY214" s="217"/>
      <c r="CZ214" s="13">
        <f t="shared" si="481"/>
        <v>0</v>
      </c>
      <c r="DA214" s="13">
        <f t="shared" si="482"/>
        <v>0</v>
      </c>
      <c r="DB214" s="217"/>
      <c r="DC214" s="13">
        <f t="shared" si="483"/>
        <v>0</v>
      </c>
      <c r="DD214" s="13">
        <f t="shared" si="484"/>
        <v>0</v>
      </c>
      <c r="DE214" s="217"/>
      <c r="DF214" s="13">
        <f t="shared" si="485"/>
        <v>0</v>
      </c>
      <c r="DG214" s="13">
        <f t="shared" si="486"/>
        <v>0</v>
      </c>
      <c r="DH214" s="217"/>
      <c r="DI214" s="13">
        <f t="shared" si="487"/>
        <v>0</v>
      </c>
      <c r="DJ214" s="13">
        <f t="shared" si="488"/>
        <v>0</v>
      </c>
      <c r="DK214" s="217"/>
      <c r="DL214" s="35">
        <f t="shared" si="489"/>
        <v>0</v>
      </c>
      <c r="DM214" s="61">
        <f t="shared" si="490"/>
        <v>0</v>
      </c>
      <c r="DN214" s="66">
        <f t="shared" si="413"/>
        <v>748072.15999999992</v>
      </c>
      <c r="DO214" s="74">
        <f t="shared" si="494"/>
        <v>12107</v>
      </c>
      <c r="DP214" s="66">
        <f t="shared" si="495"/>
        <v>63.484915254237293</v>
      </c>
      <c r="DQ214" s="63">
        <f t="shared" si="424"/>
        <v>61.78840009911621</v>
      </c>
      <c r="DR214" s="66" t="e">
        <f t="shared" si="414"/>
        <v>#NUM!</v>
      </c>
      <c r="DS214" s="96" t="e">
        <f t="shared" si="415"/>
        <v>#NUM!</v>
      </c>
      <c r="DT214" s="66" t="e">
        <f t="shared" si="416"/>
        <v>#NUM!</v>
      </c>
      <c r="DU214" s="66" t="e">
        <f t="shared" si="417"/>
        <v>#NUM!</v>
      </c>
      <c r="DV214" s="421"/>
      <c r="DW214" s="421"/>
      <c r="DX214" s="421"/>
      <c r="DY214" s="421"/>
      <c r="DZ214" s="421"/>
      <c r="EA214" s="421"/>
      <c r="EB214" s="421"/>
      <c r="EC214" s="12"/>
      <c r="ED214" s="12"/>
      <c r="EE214" s="12"/>
      <c r="EF214" s="12"/>
      <c r="EG214" s="12"/>
      <c r="EH214" s="12"/>
      <c r="EI214" s="12"/>
      <c r="EJ214" s="12"/>
      <c r="EK214" s="12"/>
      <c r="EL214" s="12"/>
      <c r="EM214" s="12"/>
      <c r="EN214" s="66"/>
      <c r="EO214" s="66"/>
      <c r="EP214" s="66"/>
      <c r="EQ214" s="66"/>
      <c r="ER214" s="66"/>
      <c r="ES214" s="66"/>
      <c r="ET214" s="66"/>
      <c r="EU214" s="66"/>
      <c r="EV214" s="66"/>
      <c r="EW214" s="66"/>
      <c r="EX214" s="66"/>
      <c r="EY214" s="66"/>
      <c r="EZ214" s="66"/>
      <c r="FA214" s="66"/>
      <c r="FB214" s="66"/>
      <c r="FC214" s="66"/>
      <c r="FD214" s="66"/>
      <c r="FE214" s="62"/>
      <c r="FF214" s="62"/>
      <c r="FG214" s="62"/>
      <c r="FH214" s="62"/>
      <c r="FI214" s="62"/>
    </row>
    <row r="215" spans="1:165" s="221" customFormat="1" ht="30">
      <c r="A215" s="199">
        <v>214</v>
      </c>
      <c r="B215" s="212">
        <v>100</v>
      </c>
      <c r="C215" s="213">
        <v>40780</v>
      </c>
      <c r="D215" s="214">
        <f t="shared" si="425"/>
        <v>8</v>
      </c>
      <c r="E215" s="215" t="s">
        <v>39</v>
      </c>
      <c r="F215" s="212">
        <v>58</v>
      </c>
      <c r="G215" s="216" t="s">
        <v>38</v>
      </c>
      <c r="H215" s="216" t="s">
        <v>480</v>
      </c>
      <c r="I215" s="216" t="s">
        <v>481</v>
      </c>
      <c r="J215" s="217">
        <v>0.4375</v>
      </c>
      <c r="K215" s="218">
        <v>3645.47</v>
      </c>
      <c r="L215" s="216" t="s">
        <v>34</v>
      </c>
      <c r="M215" s="212">
        <v>58</v>
      </c>
      <c r="N215" s="212">
        <v>0</v>
      </c>
      <c r="O215" s="216"/>
      <c r="P215" s="217">
        <v>0.4375</v>
      </c>
      <c r="Q215" s="217">
        <v>0.4375</v>
      </c>
      <c r="R215" s="12">
        <f t="shared" si="426"/>
        <v>0</v>
      </c>
      <c r="S215" s="13">
        <f t="shared" si="427"/>
        <v>0</v>
      </c>
      <c r="T215" s="13">
        <f t="shared" si="428"/>
        <v>0</v>
      </c>
      <c r="U215" s="217">
        <v>0.44444444444444442</v>
      </c>
      <c r="V215" s="12">
        <f t="shared" si="429"/>
        <v>6.9444444444444198E-3</v>
      </c>
      <c r="W215" s="13">
        <f t="shared" si="430"/>
        <v>0</v>
      </c>
      <c r="X215" s="13">
        <f t="shared" si="431"/>
        <v>10</v>
      </c>
      <c r="Y215" s="217">
        <v>0.44791666666666669</v>
      </c>
      <c r="Z215" s="12">
        <f t="shared" si="432"/>
        <v>3.4722222222222654E-3</v>
      </c>
      <c r="AA215" s="13">
        <f t="shared" si="433"/>
        <v>0</v>
      </c>
      <c r="AB215" s="13">
        <f t="shared" si="434"/>
        <v>5</v>
      </c>
      <c r="AC215" s="217">
        <v>0.4548611111111111</v>
      </c>
      <c r="AD215" s="12">
        <f t="shared" si="435"/>
        <v>6.9444444444444198E-3</v>
      </c>
      <c r="AE215" s="13">
        <f t="shared" si="436"/>
        <v>0</v>
      </c>
      <c r="AF215" s="13">
        <f t="shared" si="437"/>
        <v>10</v>
      </c>
      <c r="AG215" s="217">
        <v>0.45624999999999999</v>
      </c>
      <c r="AH215" s="217">
        <v>0.52777777777777779</v>
      </c>
      <c r="AI215" s="12">
        <f t="shared" si="438"/>
        <v>7.1527777777777801E-2</v>
      </c>
      <c r="AJ215" s="90">
        <f t="shared" si="439"/>
        <v>1</v>
      </c>
      <c r="AK215" s="90">
        <f t="shared" si="440"/>
        <v>43</v>
      </c>
      <c r="AL215" s="217">
        <v>0.45624999999999999</v>
      </c>
      <c r="AM215" s="217">
        <v>0.52777777777777779</v>
      </c>
      <c r="AN215" s="12">
        <f t="shared" si="441"/>
        <v>7.1527777777777801E-2</v>
      </c>
      <c r="AO215" s="13">
        <f t="shared" si="442"/>
        <v>1</v>
      </c>
      <c r="AP215" s="13">
        <f t="shared" si="443"/>
        <v>43</v>
      </c>
      <c r="AQ215" s="217">
        <v>0.53125</v>
      </c>
      <c r="AR215" s="12">
        <f t="shared" si="444"/>
        <v>3.4722222222222099E-3</v>
      </c>
      <c r="AS215" s="90">
        <f t="shared" si="445"/>
        <v>0</v>
      </c>
      <c r="AT215" s="13">
        <f t="shared" si="446"/>
        <v>5</v>
      </c>
      <c r="AU215" s="217">
        <v>0.53125</v>
      </c>
      <c r="AV215" s="12">
        <f t="shared" si="447"/>
        <v>0</v>
      </c>
      <c r="AW215" s="13">
        <f t="shared" si="448"/>
        <v>0</v>
      </c>
      <c r="AX215" s="13">
        <f t="shared" si="449"/>
        <v>0</v>
      </c>
      <c r="AY215" s="217">
        <v>0.66041666666666665</v>
      </c>
      <c r="AZ215" s="12">
        <f t="shared" si="450"/>
        <v>0.12916666666666665</v>
      </c>
      <c r="BA215" s="90">
        <f t="shared" si="451"/>
        <v>3</v>
      </c>
      <c r="BB215" s="90">
        <f t="shared" si="452"/>
        <v>6</v>
      </c>
      <c r="BC215" s="217">
        <v>0.66041666666666665</v>
      </c>
      <c r="BD215" s="217">
        <v>0.66041666666666665</v>
      </c>
      <c r="BE215" s="12">
        <f t="shared" si="453"/>
        <v>0</v>
      </c>
      <c r="BF215" s="13">
        <f t="shared" si="454"/>
        <v>0</v>
      </c>
      <c r="BG215" s="13">
        <f t="shared" si="455"/>
        <v>0</v>
      </c>
      <c r="BH215" s="217">
        <v>0.54166666666666663</v>
      </c>
      <c r="BI215" s="220">
        <v>0.70208333333333339</v>
      </c>
      <c r="BJ215" s="224">
        <v>50</v>
      </c>
      <c r="BK215" s="69">
        <f t="shared" si="421"/>
        <v>0.16041666666666676</v>
      </c>
      <c r="BL215" s="13">
        <f t="shared" si="418"/>
        <v>3</v>
      </c>
      <c r="BM215" s="13">
        <f t="shared" si="419"/>
        <v>51</v>
      </c>
      <c r="BN215" s="217">
        <v>0.71180555555555547</v>
      </c>
      <c r="BO215" s="12">
        <f t="shared" si="456"/>
        <v>5.1388888888888817E-2</v>
      </c>
      <c r="BP215" s="90">
        <f t="shared" si="457"/>
        <v>1</v>
      </c>
      <c r="BQ215" s="90">
        <f t="shared" si="458"/>
        <v>14</v>
      </c>
      <c r="BR215" s="217">
        <v>0.71875</v>
      </c>
      <c r="BS215" s="12">
        <f t="shared" si="459"/>
        <v>6.9444444444445308E-3</v>
      </c>
      <c r="BT215" s="90">
        <f t="shared" si="460"/>
        <v>0</v>
      </c>
      <c r="BU215" s="90">
        <f t="shared" si="461"/>
        <v>10</v>
      </c>
      <c r="BV215" s="217">
        <v>0.71875</v>
      </c>
      <c r="BW215" s="217">
        <v>0.72222222222222221</v>
      </c>
      <c r="BX215" s="12">
        <f t="shared" si="462"/>
        <v>3.4722222222222099E-3</v>
      </c>
      <c r="BY215" s="13">
        <f t="shared" si="463"/>
        <v>0</v>
      </c>
      <c r="BZ215" s="13">
        <f t="shared" si="464"/>
        <v>5</v>
      </c>
      <c r="CA215" s="12">
        <f t="shared" si="465"/>
        <v>0.28472222222222221</v>
      </c>
      <c r="CB215" s="13">
        <f t="shared" si="466"/>
        <v>6</v>
      </c>
      <c r="CC215" s="13">
        <f t="shared" si="467"/>
        <v>50</v>
      </c>
      <c r="CD215" s="12">
        <f t="shared" si="420"/>
        <v>6.8749999999999978E-2</v>
      </c>
      <c r="CE215" s="13">
        <f t="shared" si="468"/>
        <v>1</v>
      </c>
      <c r="CF215" s="13">
        <f t="shared" si="469"/>
        <v>39</v>
      </c>
      <c r="CG215" s="12">
        <f t="shared" si="492"/>
        <v>7.1527777777777801E-2</v>
      </c>
      <c r="CH215" s="13">
        <f t="shared" si="470"/>
        <v>1</v>
      </c>
      <c r="CI215" s="13">
        <f t="shared" si="471"/>
        <v>43</v>
      </c>
      <c r="CJ215" s="12">
        <f t="shared" si="493"/>
        <v>0.12916666666666665</v>
      </c>
      <c r="CK215" s="13">
        <f t="shared" si="472"/>
        <v>3</v>
      </c>
      <c r="CL215" s="13">
        <f t="shared" si="473"/>
        <v>6</v>
      </c>
      <c r="CM215" s="13"/>
      <c r="CN215" s="70">
        <f t="shared" si="422"/>
        <v>3</v>
      </c>
      <c r="CO215" s="13">
        <f t="shared" si="423"/>
        <v>51</v>
      </c>
      <c r="CP215" s="12">
        <f t="shared" si="474"/>
        <v>0.12916666666666665</v>
      </c>
      <c r="CQ215" s="13">
        <f t="shared" si="475"/>
        <v>3</v>
      </c>
      <c r="CR215" s="13">
        <f t="shared" si="476"/>
        <v>6</v>
      </c>
      <c r="CS215" s="217"/>
      <c r="CT215" s="13">
        <f t="shared" si="477"/>
        <v>0</v>
      </c>
      <c r="CU215" s="13">
        <f t="shared" si="478"/>
        <v>0</v>
      </c>
      <c r="CV215" s="217"/>
      <c r="CW215" s="13">
        <f t="shared" si="479"/>
        <v>0</v>
      </c>
      <c r="CX215" s="13">
        <f t="shared" si="480"/>
        <v>0</v>
      </c>
      <c r="CY215" s="217"/>
      <c r="CZ215" s="13">
        <f t="shared" si="481"/>
        <v>0</v>
      </c>
      <c r="DA215" s="13">
        <f t="shared" si="482"/>
        <v>0</v>
      </c>
      <c r="DB215" s="217"/>
      <c r="DC215" s="13">
        <f t="shared" si="483"/>
        <v>0</v>
      </c>
      <c r="DD215" s="13">
        <f t="shared" si="484"/>
        <v>0</v>
      </c>
      <c r="DE215" s="217"/>
      <c r="DF215" s="13">
        <f t="shared" si="485"/>
        <v>0</v>
      </c>
      <c r="DG215" s="13">
        <f t="shared" si="486"/>
        <v>0</v>
      </c>
      <c r="DH215" s="217"/>
      <c r="DI215" s="13">
        <f t="shared" si="487"/>
        <v>0</v>
      </c>
      <c r="DJ215" s="13">
        <f t="shared" si="488"/>
        <v>0</v>
      </c>
      <c r="DK215" s="217"/>
      <c r="DL215" s="35">
        <f t="shared" si="489"/>
        <v>0</v>
      </c>
      <c r="DM215" s="61">
        <f t="shared" si="490"/>
        <v>0</v>
      </c>
      <c r="DN215" s="66">
        <f t="shared" si="413"/>
        <v>751717.62999999989</v>
      </c>
      <c r="DO215" s="74">
        <f t="shared" si="494"/>
        <v>12165</v>
      </c>
      <c r="DP215" s="66">
        <f t="shared" si="495"/>
        <v>62.852931034482758</v>
      </c>
      <c r="DQ215" s="63">
        <f t="shared" si="424"/>
        <v>61.79347554459514</v>
      </c>
      <c r="DR215" s="66" t="e">
        <f t="shared" si="414"/>
        <v>#NUM!</v>
      </c>
      <c r="DS215" s="96" t="e">
        <f t="shared" si="415"/>
        <v>#NUM!</v>
      </c>
      <c r="DT215" s="66" t="e">
        <f t="shared" si="416"/>
        <v>#NUM!</v>
      </c>
      <c r="DU215" s="66" t="e">
        <f t="shared" si="417"/>
        <v>#NUM!</v>
      </c>
      <c r="DV215" s="421"/>
      <c r="DW215" s="421"/>
      <c r="DX215" s="421"/>
      <c r="DY215" s="421"/>
      <c r="DZ215" s="421"/>
      <c r="EA215" s="421"/>
      <c r="EB215" s="421"/>
      <c r="EC215" s="12"/>
      <c r="ED215" s="12"/>
      <c r="EE215" s="12"/>
      <c r="EF215" s="12"/>
      <c r="EG215" s="12"/>
      <c r="EH215" s="12"/>
      <c r="EI215" s="12"/>
      <c r="EJ215" s="12"/>
      <c r="EK215" s="12"/>
      <c r="EL215" s="12"/>
      <c r="EM215" s="12"/>
      <c r="EN215" s="66"/>
      <c r="EO215" s="66"/>
      <c r="EP215" s="66"/>
      <c r="EQ215" s="66"/>
      <c r="ER215" s="66"/>
      <c r="ES215" s="66"/>
      <c r="ET215" s="66"/>
      <c r="EU215" s="66"/>
      <c r="EV215" s="66"/>
      <c r="EW215" s="66"/>
      <c r="EX215" s="66"/>
      <c r="EY215" s="66"/>
      <c r="EZ215" s="66"/>
      <c r="FA215" s="66"/>
      <c r="FB215" s="66"/>
      <c r="FC215" s="66"/>
      <c r="FD215" s="66"/>
      <c r="FE215" s="62"/>
      <c r="FF215" s="62"/>
      <c r="FG215" s="62"/>
      <c r="FH215" s="62"/>
      <c r="FI215" s="62"/>
    </row>
    <row r="216" spans="1:165" s="221" customFormat="1">
      <c r="A216" s="175">
        <v>215</v>
      </c>
      <c r="B216" s="212">
        <v>101</v>
      </c>
      <c r="C216" s="213">
        <v>40780</v>
      </c>
      <c r="D216" s="214">
        <f t="shared" si="425"/>
        <v>8</v>
      </c>
      <c r="E216" s="215" t="s">
        <v>39</v>
      </c>
      <c r="F216" s="212">
        <v>59</v>
      </c>
      <c r="G216" s="216" t="s">
        <v>38</v>
      </c>
      <c r="H216" s="216" t="s">
        <v>468</v>
      </c>
      <c r="I216" s="216" t="s">
        <v>176</v>
      </c>
      <c r="J216" s="217">
        <v>0.8125</v>
      </c>
      <c r="K216" s="218">
        <v>3719.35</v>
      </c>
      <c r="L216" s="216" t="s">
        <v>33</v>
      </c>
      <c r="M216" s="212">
        <v>58</v>
      </c>
      <c r="N216" s="212">
        <v>1</v>
      </c>
      <c r="O216" s="216"/>
      <c r="P216" s="217">
        <v>0.8125</v>
      </c>
      <c r="Q216" s="217">
        <v>0.8125</v>
      </c>
      <c r="R216" s="12">
        <f t="shared" si="426"/>
        <v>0</v>
      </c>
      <c r="S216" s="13">
        <f t="shared" si="427"/>
        <v>0</v>
      </c>
      <c r="T216" s="13">
        <f t="shared" si="428"/>
        <v>0</v>
      </c>
      <c r="U216" s="217">
        <v>0.82291666666666663</v>
      </c>
      <c r="V216" s="12">
        <f t="shared" si="429"/>
        <v>1.041666666666663E-2</v>
      </c>
      <c r="W216" s="13">
        <f t="shared" si="430"/>
        <v>0</v>
      </c>
      <c r="X216" s="13">
        <f t="shared" si="431"/>
        <v>15</v>
      </c>
      <c r="Y216" s="217">
        <v>0.82638888888888884</v>
      </c>
      <c r="Z216" s="12">
        <f t="shared" si="432"/>
        <v>3.4722222222222099E-3</v>
      </c>
      <c r="AA216" s="13">
        <f t="shared" si="433"/>
        <v>0</v>
      </c>
      <c r="AB216" s="13">
        <f t="shared" si="434"/>
        <v>5</v>
      </c>
      <c r="AC216" s="217">
        <v>0.83680555555555547</v>
      </c>
      <c r="AD216" s="12">
        <f t="shared" si="435"/>
        <v>1.041666666666663E-2</v>
      </c>
      <c r="AE216" s="13">
        <f t="shared" si="436"/>
        <v>0</v>
      </c>
      <c r="AF216" s="13">
        <f t="shared" si="437"/>
        <v>15</v>
      </c>
      <c r="AG216" s="217">
        <v>0.83819444444444446</v>
      </c>
      <c r="AH216" s="217">
        <v>0.90486111111111101</v>
      </c>
      <c r="AI216" s="12">
        <f t="shared" si="438"/>
        <v>6.6666666666666541E-2</v>
      </c>
      <c r="AJ216" s="90">
        <f t="shared" si="439"/>
        <v>1</v>
      </c>
      <c r="AK216" s="90">
        <f t="shared" si="440"/>
        <v>36</v>
      </c>
      <c r="AL216" s="217">
        <v>0.83819444444444446</v>
      </c>
      <c r="AM216" s="217">
        <v>0.90486111111111101</v>
      </c>
      <c r="AN216" s="12">
        <f t="shared" si="441"/>
        <v>6.6666666666666541E-2</v>
      </c>
      <c r="AO216" s="13">
        <f t="shared" si="442"/>
        <v>1</v>
      </c>
      <c r="AP216" s="13">
        <f t="shared" si="443"/>
        <v>36</v>
      </c>
      <c r="AQ216" s="217">
        <v>0.89513888888888893</v>
      </c>
      <c r="AR216" s="12">
        <f t="shared" si="444"/>
        <v>-9.7222222222220767E-3</v>
      </c>
      <c r="AS216" s="90" t="e">
        <f t="shared" si="445"/>
        <v>#NUM!</v>
      </c>
      <c r="AT216" s="13" t="e">
        <f t="shared" si="446"/>
        <v>#NUM!</v>
      </c>
      <c r="AU216" s="217">
        <v>0.89583333333333337</v>
      </c>
      <c r="AV216" s="12">
        <f t="shared" si="447"/>
        <v>6.9444444444444198E-4</v>
      </c>
      <c r="AW216" s="13">
        <f t="shared" si="448"/>
        <v>0</v>
      </c>
      <c r="AX216" s="13">
        <f t="shared" si="449"/>
        <v>1</v>
      </c>
      <c r="AY216" s="217">
        <v>0.96597222222222223</v>
      </c>
      <c r="AZ216" s="12">
        <f t="shared" si="450"/>
        <v>7.0138888888888862E-2</v>
      </c>
      <c r="BA216" s="90">
        <f t="shared" si="451"/>
        <v>1</v>
      </c>
      <c r="BB216" s="90">
        <f t="shared" si="452"/>
        <v>41</v>
      </c>
      <c r="BC216" s="217">
        <v>0.96597222222222223</v>
      </c>
      <c r="BD216" s="217">
        <v>0.96597222222222223</v>
      </c>
      <c r="BE216" s="12">
        <f t="shared" si="453"/>
        <v>0</v>
      </c>
      <c r="BF216" s="13">
        <f t="shared" si="454"/>
        <v>0</v>
      </c>
      <c r="BG216" s="13">
        <f t="shared" si="455"/>
        <v>0</v>
      </c>
      <c r="BH216" s="217">
        <v>0.96597222222222223</v>
      </c>
      <c r="BI216" s="217">
        <v>0.96597222222222223</v>
      </c>
      <c r="BJ216" s="224"/>
      <c r="BK216" s="69">
        <f t="shared" si="421"/>
        <v>0</v>
      </c>
      <c r="BL216" s="13">
        <f t="shared" si="418"/>
        <v>0</v>
      </c>
      <c r="BM216" s="13">
        <f t="shared" si="419"/>
        <v>0</v>
      </c>
      <c r="BN216" s="217">
        <v>0.97291666666666676</v>
      </c>
      <c r="BO216" s="12">
        <f t="shared" si="456"/>
        <v>6.9444444444445308E-3</v>
      </c>
      <c r="BP216" s="90">
        <f t="shared" si="457"/>
        <v>0</v>
      </c>
      <c r="BQ216" s="90">
        <f t="shared" si="458"/>
        <v>10</v>
      </c>
      <c r="BR216" s="217">
        <v>0.97361111111111109</v>
      </c>
      <c r="BS216" s="12">
        <f t="shared" si="459"/>
        <v>6.9444444444433095E-4</v>
      </c>
      <c r="BT216" s="90">
        <f t="shared" si="460"/>
        <v>0</v>
      </c>
      <c r="BU216" s="90">
        <f t="shared" si="461"/>
        <v>1</v>
      </c>
      <c r="BV216" s="217">
        <v>0.97361111111111109</v>
      </c>
      <c r="BW216" s="217">
        <v>0.97569444444444453</v>
      </c>
      <c r="BX216" s="12">
        <f t="shared" si="462"/>
        <v>2.083333333333437E-3</v>
      </c>
      <c r="BY216" s="13">
        <f t="shared" si="463"/>
        <v>0</v>
      </c>
      <c r="BZ216" s="13">
        <f t="shared" si="464"/>
        <v>3</v>
      </c>
      <c r="CA216" s="12">
        <f t="shared" si="465"/>
        <v>0.16319444444444453</v>
      </c>
      <c r="CB216" s="13">
        <f t="shared" si="466"/>
        <v>3</v>
      </c>
      <c r="CC216" s="13">
        <f t="shared" si="467"/>
        <v>55</v>
      </c>
      <c r="CD216" s="12">
        <f t="shared" si="420"/>
        <v>8.3333333333334147E-3</v>
      </c>
      <c r="CE216" s="13">
        <f t="shared" si="468"/>
        <v>0</v>
      </c>
      <c r="CF216" s="13">
        <f t="shared" si="469"/>
        <v>12</v>
      </c>
      <c r="CG216" s="12">
        <f t="shared" si="492"/>
        <v>6.6666666666666541E-2</v>
      </c>
      <c r="CH216" s="13">
        <f t="shared" si="470"/>
        <v>1</v>
      </c>
      <c r="CI216" s="13">
        <f t="shared" si="471"/>
        <v>36</v>
      </c>
      <c r="CJ216" s="12">
        <f t="shared" si="493"/>
        <v>7.0138888888888862E-2</v>
      </c>
      <c r="CK216" s="13">
        <f t="shared" si="472"/>
        <v>1</v>
      </c>
      <c r="CL216" s="13">
        <f t="shared" si="473"/>
        <v>41</v>
      </c>
      <c r="CM216" s="13"/>
      <c r="CN216" s="70">
        <f t="shared" si="422"/>
        <v>0</v>
      </c>
      <c r="CO216" s="13">
        <f t="shared" si="423"/>
        <v>0</v>
      </c>
      <c r="CP216" s="12">
        <f t="shared" si="474"/>
        <v>7.0138888888888862E-2</v>
      </c>
      <c r="CQ216" s="13">
        <f t="shared" si="475"/>
        <v>1</v>
      </c>
      <c r="CR216" s="13">
        <f t="shared" si="476"/>
        <v>41</v>
      </c>
      <c r="CS216" s="217"/>
      <c r="CT216" s="13">
        <f t="shared" si="477"/>
        <v>0</v>
      </c>
      <c r="CU216" s="13">
        <f t="shared" si="478"/>
        <v>0</v>
      </c>
      <c r="CV216" s="217"/>
      <c r="CW216" s="13">
        <f t="shared" si="479"/>
        <v>0</v>
      </c>
      <c r="CX216" s="13">
        <f t="shared" si="480"/>
        <v>0</v>
      </c>
      <c r="CY216" s="217"/>
      <c r="CZ216" s="13">
        <f t="shared" si="481"/>
        <v>0</v>
      </c>
      <c r="DA216" s="13">
        <f t="shared" si="482"/>
        <v>0</v>
      </c>
      <c r="DB216" s="217"/>
      <c r="DC216" s="13">
        <f t="shared" si="483"/>
        <v>0</v>
      </c>
      <c r="DD216" s="13">
        <f t="shared" si="484"/>
        <v>0</v>
      </c>
      <c r="DE216" s="217"/>
      <c r="DF216" s="13">
        <f t="shared" si="485"/>
        <v>0</v>
      </c>
      <c r="DG216" s="13">
        <f t="shared" si="486"/>
        <v>0</v>
      </c>
      <c r="DH216" s="217"/>
      <c r="DI216" s="13">
        <f t="shared" si="487"/>
        <v>0</v>
      </c>
      <c r="DJ216" s="13">
        <f t="shared" si="488"/>
        <v>0</v>
      </c>
      <c r="DK216" s="217"/>
      <c r="DL216" s="35">
        <f t="shared" si="489"/>
        <v>0</v>
      </c>
      <c r="DM216" s="61">
        <f t="shared" si="490"/>
        <v>0</v>
      </c>
      <c r="DN216" s="66">
        <f t="shared" si="413"/>
        <v>755436.97999999986</v>
      </c>
      <c r="DO216" s="74">
        <f t="shared" si="494"/>
        <v>12223</v>
      </c>
      <c r="DP216" s="66">
        <f t="shared" si="495"/>
        <v>64.126724137931035</v>
      </c>
      <c r="DQ216" s="63">
        <f t="shared" si="424"/>
        <v>61.804547165180388</v>
      </c>
      <c r="DR216" s="66" t="e">
        <f t="shared" si="414"/>
        <v>#NUM!</v>
      </c>
      <c r="DS216" s="96" t="e">
        <f t="shared" si="415"/>
        <v>#NUM!</v>
      </c>
      <c r="DT216" s="66" t="e">
        <f t="shared" si="416"/>
        <v>#NUM!</v>
      </c>
      <c r="DU216" s="66" t="e">
        <f t="shared" si="417"/>
        <v>#NUM!</v>
      </c>
      <c r="DV216" s="421"/>
      <c r="DW216" s="421"/>
      <c r="DX216" s="421"/>
      <c r="DY216" s="421"/>
      <c r="DZ216" s="421"/>
      <c r="EA216" s="421"/>
      <c r="EB216" s="421"/>
      <c r="EC216" s="12"/>
      <c r="ED216" s="12"/>
      <c r="EE216" s="12"/>
      <c r="EF216" s="12"/>
      <c r="EG216" s="12"/>
      <c r="EH216" s="12"/>
      <c r="EI216" s="12"/>
      <c r="EJ216" s="12"/>
      <c r="EK216" s="12"/>
      <c r="EL216" s="12"/>
      <c r="EM216" s="12"/>
      <c r="EN216" s="66"/>
      <c r="EO216" s="66"/>
      <c r="EP216" s="66"/>
      <c r="EQ216" s="66"/>
      <c r="ER216" s="66"/>
      <c r="ES216" s="66"/>
      <c r="ET216" s="66"/>
      <c r="EU216" s="66"/>
      <c r="EV216" s="66"/>
      <c r="EW216" s="66"/>
      <c r="EX216" s="66"/>
      <c r="EY216" s="66"/>
      <c r="EZ216" s="66"/>
      <c r="FA216" s="66"/>
      <c r="FB216" s="66"/>
      <c r="FC216" s="66"/>
      <c r="FD216" s="66"/>
      <c r="FE216" s="62"/>
      <c r="FF216" s="62"/>
      <c r="FG216" s="62"/>
      <c r="FH216" s="62"/>
      <c r="FI216" s="62"/>
    </row>
    <row r="217" spans="1:165" s="221" customFormat="1">
      <c r="A217" s="199">
        <v>216</v>
      </c>
      <c r="B217" s="212">
        <v>102</v>
      </c>
      <c r="C217" s="213">
        <v>40780</v>
      </c>
      <c r="D217" s="214">
        <f t="shared" si="425"/>
        <v>8</v>
      </c>
      <c r="E217" s="215" t="s">
        <v>443</v>
      </c>
      <c r="F217" s="212">
        <v>3</v>
      </c>
      <c r="G217" s="216" t="s">
        <v>403</v>
      </c>
      <c r="H217" s="216" t="s">
        <v>394</v>
      </c>
      <c r="I217" s="216" t="s">
        <v>348</v>
      </c>
      <c r="J217" s="217">
        <v>0.91666666666666663</v>
      </c>
      <c r="K217" s="218">
        <v>3599.18</v>
      </c>
      <c r="L217" s="216" t="s">
        <v>34</v>
      </c>
      <c r="M217" s="212">
        <v>58</v>
      </c>
      <c r="N217" s="212">
        <v>1</v>
      </c>
      <c r="O217" s="216"/>
      <c r="P217" s="217">
        <v>0.91666666666666663</v>
      </c>
      <c r="Q217" s="217">
        <v>0.91666666666666663</v>
      </c>
      <c r="R217" s="12">
        <f t="shared" si="426"/>
        <v>0</v>
      </c>
      <c r="S217" s="13">
        <f t="shared" si="427"/>
        <v>0</v>
      </c>
      <c r="T217" s="13">
        <f t="shared" si="428"/>
        <v>0</v>
      </c>
      <c r="U217" s="217">
        <v>0.92361111111111116</v>
      </c>
      <c r="V217" s="12">
        <f t="shared" si="429"/>
        <v>6.9444444444445308E-3</v>
      </c>
      <c r="W217" s="13">
        <f t="shared" si="430"/>
        <v>0</v>
      </c>
      <c r="X217" s="13">
        <f t="shared" si="431"/>
        <v>10</v>
      </c>
      <c r="Y217" s="217">
        <v>0.92708333333333337</v>
      </c>
      <c r="Z217" s="12">
        <f t="shared" si="432"/>
        <v>3.4722222222222099E-3</v>
      </c>
      <c r="AA217" s="13">
        <f t="shared" si="433"/>
        <v>0</v>
      </c>
      <c r="AB217" s="13">
        <f t="shared" si="434"/>
        <v>5</v>
      </c>
      <c r="AC217" s="217">
        <v>0.96180555555555547</v>
      </c>
      <c r="AD217" s="12">
        <f t="shared" si="435"/>
        <v>3.4722222222222099E-2</v>
      </c>
      <c r="AE217" s="13">
        <f t="shared" si="436"/>
        <v>0</v>
      </c>
      <c r="AF217" s="13">
        <f t="shared" si="437"/>
        <v>50</v>
      </c>
      <c r="AG217" s="217">
        <v>0.96527777777777779</v>
      </c>
      <c r="AH217" s="217">
        <v>1</v>
      </c>
      <c r="AI217" s="12">
        <f t="shared" si="438"/>
        <v>3.472222222222221E-2</v>
      </c>
      <c r="AJ217" s="90">
        <f t="shared" si="439"/>
        <v>0</v>
      </c>
      <c r="AK217" s="90">
        <f t="shared" si="440"/>
        <v>50</v>
      </c>
      <c r="AL217" s="217">
        <v>0.96527777777777779</v>
      </c>
      <c r="AM217" s="217">
        <v>1</v>
      </c>
      <c r="AN217" s="12">
        <f t="shared" si="441"/>
        <v>3.472222222222221E-2</v>
      </c>
      <c r="AO217" s="13">
        <f t="shared" si="442"/>
        <v>0</v>
      </c>
      <c r="AP217" s="13">
        <f t="shared" si="443"/>
        <v>50</v>
      </c>
      <c r="AQ217" s="217">
        <v>1.0069444444444444</v>
      </c>
      <c r="AR217" s="12">
        <f t="shared" si="444"/>
        <v>6.9444444444444198E-3</v>
      </c>
      <c r="AS217" s="90">
        <f t="shared" si="445"/>
        <v>0</v>
      </c>
      <c r="AT217" s="13">
        <f t="shared" si="446"/>
        <v>10</v>
      </c>
      <c r="AU217" s="217">
        <v>1.0152777777777777</v>
      </c>
      <c r="AV217" s="12">
        <f t="shared" si="447"/>
        <v>8.3333333333333037E-3</v>
      </c>
      <c r="AW217" s="13">
        <f t="shared" si="448"/>
        <v>0</v>
      </c>
      <c r="AX217" s="13">
        <f t="shared" si="449"/>
        <v>12</v>
      </c>
      <c r="AY217" s="217">
        <v>1.08125</v>
      </c>
      <c r="AZ217" s="12">
        <f t="shared" si="450"/>
        <v>6.5972222222222321E-2</v>
      </c>
      <c r="BA217" s="90">
        <f t="shared" si="451"/>
        <v>1</v>
      </c>
      <c r="BB217" s="90">
        <f t="shared" si="452"/>
        <v>35</v>
      </c>
      <c r="BC217" s="217">
        <v>1.08125</v>
      </c>
      <c r="BD217" s="217">
        <v>1.08125</v>
      </c>
      <c r="BE217" s="12">
        <f t="shared" si="453"/>
        <v>0</v>
      </c>
      <c r="BF217" s="13">
        <f t="shared" si="454"/>
        <v>0</v>
      </c>
      <c r="BG217" s="13">
        <f t="shared" si="455"/>
        <v>0</v>
      </c>
      <c r="BH217" s="217">
        <v>1.08125</v>
      </c>
      <c r="BI217" s="217">
        <v>1.08125</v>
      </c>
      <c r="BJ217" s="224"/>
      <c r="BK217" s="69">
        <f t="shared" si="421"/>
        <v>0</v>
      </c>
      <c r="BL217" s="13">
        <f t="shared" si="418"/>
        <v>0</v>
      </c>
      <c r="BM217" s="13">
        <f t="shared" si="419"/>
        <v>0</v>
      </c>
      <c r="BN217" s="217">
        <v>1.0819444444444444</v>
      </c>
      <c r="BO217" s="12">
        <f t="shared" si="456"/>
        <v>6.9444444444433095E-4</v>
      </c>
      <c r="BP217" s="90">
        <f t="shared" si="457"/>
        <v>0</v>
      </c>
      <c r="BQ217" s="90">
        <f t="shared" si="458"/>
        <v>1</v>
      </c>
      <c r="BR217" s="217">
        <v>1.0833333333333333</v>
      </c>
      <c r="BS217" s="12">
        <f t="shared" si="459"/>
        <v>1.388888888888884E-3</v>
      </c>
      <c r="BT217" s="90">
        <f t="shared" si="460"/>
        <v>0</v>
      </c>
      <c r="BU217" s="90">
        <f t="shared" si="461"/>
        <v>2</v>
      </c>
      <c r="BV217" s="217">
        <v>1.0833333333333333</v>
      </c>
      <c r="BW217" s="217">
        <v>1.0833333333333333</v>
      </c>
      <c r="BX217" s="12">
        <f t="shared" si="462"/>
        <v>0</v>
      </c>
      <c r="BY217" s="13">
        <f t="shared" si="463"/>
        <v>0</v>
      </c>
      <c r="BZ217" s="13">
        <f t="shared" si="464"/>
        <v>0</v>
      </c>
      <c r="CA217" s="12">
        <f t="shared" si="465"/>
        <v>0.16666666666666663</v>
      </c>
      <c r="CB217" s="13">
        <f t="shared" si="466"/>
        <v>4</v>
      </c>
      <c r="CC217" s="13">
        <f t="shared" si="467"/>
        <v>0</v>
      </c>
      <c r="CD217" s="12">
        <f t="shared" si="420"/>
        <v>4.3749999999999734E-2</v>
      </c>
      <c r="CE217" s="13">
        <f t="shared" si="468"/>
        <v>1</v>
      </c>
      <c r="CF217" s="13">
        <f t="shared" si="469"/>
        <v>3</v>
      </c>
      <c r="CG217" s="12">
        <f t="shared" si="492"/>
        <v>3.472222222222221E-2</v>
      </c>
      <c r="CH217" s="13">
        <f t="shared" si="470"/>
        <v>0</v>
      </c>
      <c r="CI217" s="13">
        <f t="shared" si="471"/>
        <v>50</v>
      </c>
      <c r="CJ217" s="12">
        <f t="shared" si="493"/>
        <v>6.5972222222222321E-2</v>
      </c>
      <c r="CK217" s="13">
        <f t="shared" si="472"/>
        <v>1</v>
      </c>
      <c r="CL217" s="13">
        <f t="shared" si="473"/>
        <v>35</v>
      </c>
      <c r="CM217" s="13"/>
      <c r="CN217" s="70">
        <f t="shared" si="422"/>
        <v>0</v>
      </c>
      <c r="CO217" s="13">
        <f t="shared" si="423"/>
        <v>0</v>
      </c>
      <c r="CP217" s="12">
        <f t="shared" si="474"/>
        <v>6.5972222222222321E-2</v>
      </c>
      <c r="CQ217" s="13">
        <f t="shared" si="475"/>
        <v>1</v>
      </c>
      <c r="CR217" s="13">
        <f t="shared" si="476"/>
        <v>35</v>
      </c>
      <c r="CS217" s="217"/>
      <c r="CT217" s="13">
        <f t="shared" si="477"/>
        <v>0</v>
      </c>
      <c r="CU217" s="13">
        <f t="shared" si="478"/>
        <v>0</v>
      </c>
      <c r="CV217" s="217"/>
      <c r="CW217" s="13">
        <f t="shared" si="479"/>
        <v>0</v>
      </c>
      <c r="CX217" s="13">
        <f t="shared" si="480"/>
        <v>0</v>
      </c>
      <c r="CY217" s="217"/>
      <c r="CZ217" s="13">
        <f t="shared" si="481"/>
        <v>0</v>
      </c>
      <c r="DA217" s="13">
        <f t="shared" si="482"/>
        <v>0</v>
      </c>
      <c r="DB217" s="217"/>
      <c r="DC217" s="13">
        <f t="shared" si="483"/>
        <v>0</v>
      </c>
      <c r="DD217" s="13">
        <f t="shared" si="484"/>
        <v>0</v>
      </c>
      <c r="DE217" s="217"/>
      <c r="DF217" s="13">
        <f t="shared" si="485"/>
        <v>0</v>
      </c>
      <c r="DG217" s="13">
        <f t="shared" si="486"/>
        <v>0</v>
      </c>
      <c r="DH217" s="217"/>
      <c r="DI217" s="13">
        <f t="shared" si="487"/>
        <v>0</v>
      </c>
      <c r="DJ217" s="13">
        <f t="shared" si="488"/>
        <v>0</v>
      </c>
      <c r="DK217" s="217"/>
      <c r="DL217" s="35">
        <f t="shared" si="489"/>
        <v>0</v>
      </c>
      <c r="DM217" s="61">
        <f t="shared" si="490"/>
        <v>0</v>
      </c>
      <c r="DN217" s="66">
        <f t="shared" si="413"/>
        <v>759036.15999999992</v>
      </c>
      <c r="DO217" s="74">
        <f t="shared" si="494"/>
        <v>12278</v>
      </c>
      <c r="DP217" s="66">
        <f t="shared" si="495"/>
        <v>62.054827586206891</v>
      </c>
      <c r="DQ217" s="63">
        <f t="shared" si="424"/>
        <v>61.820830754194489</v>
      </c>
      <c r="DR217" s="66" t="e">
        <f t="shared" si="414"/>
        <v>#NUM!</v>
      </c>
      <c r="DS217" s="96" t="e">
        <f t="shared" si="415"/>
        <v>#NUM!</v>
      </c>
      <c r="DT217" s="66" t="e">
        <f t="shared" si="416"/>
        <v>#NUM!</v>
      </c>
      <c r="DU217" s="66" t="e">
        <f t="shared" si="417"/>
        <v>#NUM!</v>
      </c>
      <c r="DV217" s="421"/>
      <c r="DW217" s="421"/>
      <c r="DX217" s="421"/>
      <c r="DY217" s="421"/>
      <c r="DZ217" s="421"/>
      <c r="EA217" s="421"/>
      <c r="EB217" s="421"/>
      <c r="EC217" s="12"/>
      <c r="ED217" s="12"/>
      <c r="EE217" s="12"/>
      <c r="EF217" s="12"/>
      <c r="EG217" s="12"/>
      <c r="EH217" s="12"/>
      <c r="EI217" s="12"/>
      <c r="EJ217" s="12"/>
      <c r="EK217" s="12"/>
      <c r="EL217" s="12"/>
      <c r="EM217" s="12"/>
      <c r="EN217" s="66"/>
      <c r="EO217" s="66"/>
      <c r="EP217" s="66"/>
      <c r="EQ217" s="66"/>
      <c r="ER217" s="66"/>
      <c r="ES217" s="66"/>
      <c r="ET217" s="66"/>
      <c r="EU217" s="66"/>
      <c r="EV217" s="66"/>
      <c r="EW217" s="66"/>
      <c r="EX217" s="66"/>
      <c r="EY217" s="66"/>
      <c r="EZ217" s="66"/>
      <c r="FA217" s="66"/>
      <c r="FB217" s="66"/>
      <c r="FC217" s="66"/>
      <c r="FD217" s="66"/>
      <c r="FE217" s="62"/>
      <c r="FF217" s="62"/>
      <c r="FG217" s="62"/>
      <c r="FH217" s="62"/>
      <c r="FI217" s="62"/>
    </row>
    <row r="218" spans="1:165" s="221" customFormat="1">
      <c r="A218" s="175">
        <v>217</v>
      </c>
      <c r="B218" s="212">
        <v>103</v>
      </c>
      <c r="C218" s="213">
        <v>40781</v>
      </c>
      <c r="D218" s="214">
        <f t="shared" si="425"/>
        <v>8</v>
      </c>
      <c r="E218" s="215" t="s">
        <v>39</v>
      </c>
      <c r="F218" s="212">
        <v>60</v>
      </c>
      <c r="G218" s="216" t="s">
        <v>38</v>
      </c>
      <c r="H218" s="216" t="s">
        <v>406</v>
      </c>
      <c r="I218" s="216" t="s">
        <v>450</v>
      </c>
      <c r="J218" s="217">
        <v>0.13541666666666666</v>
      </c>
      <c r="K218" s="218">
        <v>3398.74</v>
      </c>
      <c r="L218" s="216" t="s">
        <v>34</v>
      </c>
      <c r="M218" s="212">
        <v>55</v>
      </c>
      <c r="N218" s="212">
        <v>3</v>
      </c>
      <c r="O218" s="216"/>
      <c r="P218" s="217">
        <v>0.13541666666666666</v>
      </c>
      <c r="Q218" s="217">
        <v>0.13541666666666666</v>
      </c>
      <c r="R218" s="12">
        <f t="shared" si="426"/>
        <v>0</v>
      </c>
      <c r="S218" s="13">
        <f t="shared" si="427"/>
        <v>0</v>
      </c>
      <c r="T218" s="13">
        <f t="shared" si="428"/>
        <v>0</v>
      </c>
      <c r="U218" s="217">
        <v>0.1423611111111111</v>
      </c>
      <c r="V218" s="12">
        <f t="shared" si="429"/>
        <v>6.9444444444444475E-3</v>
      </c>
      <c r="W218" s="13">
        <f t="shared" si="430"/>
        <v>0</v>
      </c>
      <c r="X218" s="13">
        <f t="shared" si="431"/>
        <v>10</v>
      </c>
      <c r="Y218" s="217">
        <v>0.14583333333333334</v>
      </c>
      <c r="Z218" s="12">
        <f t="shared" si="432"/>
        <v>3.4722222222222376E-3</v>
      </c>
      <c r="AA218" s="13">
        <f t="shared" si="433"/>
        <v>0</v>
      </c>
      <c r="AB218" s="13">
        <f t="shared" si="434"/>
        <v>5</v>
      </c>
      <c r="AC218" s="217">
        <v>0.15972222222222224</v>
      </c>
      <c r="AD218" s="12">
        <f t="shared" si="435"/>
        <v>1.3888888888888895E-2</v>
      </c>
      <c r="AE218" s="13">
        <f t="shared" si="436"/>
        <v>0</v>
      </c>
      <c r="AF218" s="13">
        <f t="shared" si="437"/>
        <v>20</v>
      </c>
      <c r="AG218" s="217">
        <v>0.15972222222222224</v>
      </c>
      <c r="AH218" s="217">
        <v>0.20138888888888887</v>
      </c>
      <c r="AI218" s="12">
        <f t="shared" si="438"/>
        <v>4.166666666666663E-2</v>
      </c>
      <c r="AJ218" s="90">
        <f t="shared" si="439"/>
        <v>1</v>
      </c>
      <c r="AK218" s="90">
        <f t="shared" si="440"/>
        <v>0</v>
      </c>
      <c r="AL218" s="217">
        <v>0.15972222222222224</v>
      </c>
      <c r="AM218" s="217">
        <v>0.20138888888888887</v>
      </c>
      <c r="AN218" s="12">
        <f t="shared" si="441"/>
        <v>4.166666666666663E-2</v>
      </c>
      <c r="AO218" s="13">
        <f t="shared" si="442"/>
        <v>1</v>
      </c>
      <c r="AP218" s="13">
        <f t="shared" si="443"/>
        <v>0</v>
      </c>
      <c r="AQ218" s="217">
        <v>0.20138888888888887</v>
      </c>
      <c r="AR218" s="12">
        <f t="shared" si="444"/>
        <v>0</v>
      </c>
      <c r="AS218" s="90">
        <f t="shared" si="445"/>
        <v>0</v>
      </c>
      <c r="AT218" s="13">
        <f t="shared" si="446"/>
        <v>0</v>
      </c>
      <c r="AU218" s="217">
        <v>0.20555555555555557</v>
      </c>
      <c r="AV218" s="12">
        <f t="shared" si="447"/>
        <v>4.1666666666667074E-3</v>
      </c>
      <c r="AW218" s="13">
        <f t="shared" si="448"/>
        <v>0</v>
      </c>
      <c r="AX218" s="13">
        <f t="shared" si="449"/>
        <v>6</v>
      </c>
      <c r="AY218" s="217">
        <v>0.28055555555555556</v>
      </c>
      <c r="AZ218" s="12">
        <f t="shared" si="450"/>
        <v>7.4999999999999983E-2</v>
      </c>
      <c r="BA218" s="90">
        <f t="shared" si="451"/>
        <v>1</v>
      </c>
      <c r="BB218" s="90">
        <f t="shared" si="452"/>
        <v>48</v>
      </c>
      <c r="BC218" s="217">
        <v>0.28055555555555556</v>
      </c>
      <c r="BD218" s="217">
        <v>0.28055555555555556</v>
      </c>
      <c r="BE218" s="12">
        <f t="shared" si="453"/>
        <v>0</v>
      </c>
      <c r="BF218" s="13">
        <f t="shared" si="454"/>
        <v>0</v>
      </c>
      <c r="BG218" s="13">
        <f t="shared" si="455"/>
        <v>0</v>
      </c>
      <c r="BH218" s="217">
        <v>0.22916666666666666</v>
      </c>
      <c r="BI218" s="220">
        <v>0.32222222222222224</v>
      </c>
      <c r="BJ218" s="224">
        <v>51</v>
      </c>
      <c r="BK218" s="69">
        <f t="shared" si="421"/>
        <v>9.3055555555555586E-2</v>
      </c>
      <c r="BL218" s="13">
        <f t="shared" si="418"/>
        <v>2</v>
      </c>
      <c r="BM218" s="13">
        <f t="shared" si="419"/>
        <v>14</v>
      </c>
      <c r="BN218" s="217">
        <v>0.34027777777777773</v>
      </c>
      <c r="BO218" s="12">
        <f t="shared" si="456"/>
        <v>5.9722222222222177E-2</v>
      </c>
      <c r="BP218" s="90">
        <f t="shared" si="457"/>
        <v>1</v>
      </c>
      <c r="BQ218" s="90">
        <f t="shared" si="458"/>
        <v>26</v>
      </c>
      <c r="BR218" s="217">
        <v>0.34027777777777773</v>
      </c>
      <c r="BS218" s="12">
        <f t="shared" si="459"/>
        <v>0</v>
      </c>
      <c r="BT218" s="90">
        <f t="shared" si="460"/>
        <v>0</v>
      </c>
      <c r="BU218" s="90">
        <f t="shared" si="461"/>
        <v>0</v>
      </c>
      <c r="BV218" s="217">
        <v>0.34027777777777773</v>
      </c>
      <c r="BW218" s="217">
        <v>0.34375</v>
      </c>
      <c r="BX218" s="12">
        <f t="shared" si="462"/>
        <v>3.4722222222222654E-3</v>
      </c>
      <c r="BY218" s="13">
        <f t="shared" si="463"/>
        <v>0</v>
      </c>
      <c r="BZ218" s="13">
        <f t="shared" si="464"/>
        <v>5</v>
      </c>
      <c r="CA218" s="12">
        <f>BW218-P218</f>
        <v>0.20833333333333334</v>
      </c>
      <c r="CB218" s="13">
        <f>HOUR(CA218)</f>
        <v>5</v>
      </c>
      <c r="CC218" s="13">
        <f t="shared" si="467"/>
        <v>0</v>
      </c>
      <c r="CD218" s="12">
        <f t="shared" si="420"/>
        <v>7.3611111111111072E-2</v>
      </c>
      <c r="CE218" s="13">
        <f>HOUR(CD218)</f>
        <v>1</v>
      </c>
      <c r="CF218" s="13">
        <f>MINUTE(CD218)</f>
        <v>46</v>
      </c>
      <c r="CG218" s="12">
        <f t="shared" si="492"/>
        <v>4.166666666666663E-2</v>
      </c>
      <c r="CH218" s="13">
        <f t="shared" si="470"/>
        <v>1</v>
      </c>
      <c r="CI218" s="13">
        <f t="shared" si="471"/>
        <v>0</v>
      </c>
      <c r="CJ218" s="12">
        <f t="shared" si="493"/>
        <v>7.4999999999999983E-2</v>
      </c>
      <c r="CK218" s="13">
        <f t="shared" si="472"/>
        <v>1</v>
      </c>
      <c r="CL218" s="13">
        <f t="shared" si="473"/>
        <v>48</v>
      </c>
      <c r="CM218" s="13"/>
      <c r="CN218" s="70">
        <f t="shared" si="422"/>
        <v>2</v>
      </c>
      <c r="CO218" s="13">
        <f t="shared" si="423"/>
        <v>14</v>
      </c>
      <c r="CP218" s="12">
        <f t="shared" si="474"/>
        <v>7.4999999999999983E-2</v>
      </c>
      <c r="CQ218" s="13">
        <f t="shared" si="475"/>
        <v>1</v>
      </c>
      <c r="CR218" s="13">
        <f t="shared" si="476"/>
        <v>48</v>
      </c>
      <c r="CS218" s="217"/>
      <c r="CT218" s="13">
        <f t="shared" si="477"/>
        <v>0</v>
      </c>
      <c r="CU218" s="13">
        <f t="shared" si="478"/>
        <v>0</v>
      </c>
      <c r="CV218" s="217"/>
      <c r="CW218" s="13">
        <f t="shared" si="479"/>
        <v>0</v>
      </c>
      <c r="CX218" s="13">
        <f t="shared" si="480"/>
        <v>0</v>
      </c>
      <c r="CY218" s="217"/>
      <c r="CZ218" s="13">
        <f t="shared" si="481"/>
        <v>0</v>
      </c>
      <c r="DA218" s="13">
        <f t="shared" si="482"/>
        <v>0</v>
      </c>
      <c r="DB218" s="217"/>
      <c r="DC218" s="13">
        <f t="shared" si="483"/>
        <v>0</v>
      </c>
      <c r="DD218" s="13">
        <f t="shared" si="484"/>
        <v>0</v>
      </c>
      <c r="DE218" s="217"/>
      <c r="DF218" s="13">
        <f t="shared" si="485"/>
        <v>0</v>
      </c>
      <c r="DG218" s="13">
        <f t="shared" si="486"/>
        <v>0</v>
      </c>
      <c r="DH218" s="217"/>
      <c r="DI218" s="13">
        <f t="shared" si="487"/>
        <v>0</v>
      </c>
      <c r="DJ218" s="13">
        <f t="shared" si="488"/>
        <v>0</v>
      </c>
      <c r="DK218" s="217"/>
      <c r="DL218" s="35">
        <f t="shared" si="489"/>
        <v>0</v>
      </c>
      <c r="DM218" s="61">
        <f t="shared" si="490"/>
        <v>0</v>
      </c>
      <c r="DN218" s="66">
        <f t="shared" si="413"/>
        <v>762434.89999999991</v>
      </c>
      <c r="DO218" s="74">
        <f t="shared" si="494"/>
        <v>12332</v>
      </c>
      <c r="DP218" s="66">
        <f t="shared" si="495"/>
        <v>61.795272727272724</v>
      </c>
      <c r="DQ218" s="63">
        <f t="shared" si="424"/>
        <v>61.825729808627955</v>
      </c>
      <c r="DR218" s="66" t="e">
        <f t="shared" si="414"/>
        <v>#NUM!</v>
      </c>
      <c r="DS218" s="96" t="e">
        <f t="shared" si="415"/>
        <v>#NUM!</v>
      </c>
      <c r="DT218" s="66" t="e">
        <f t="shared" si="416"/>
        <v>#NUM!</v>
      </c>
      <c r="DU218" s="66" t="e">
        <f t="shared" si="417"/>
        <v>#NUM!</v>
      </c>
      <c r="DV218" s="421"/>
      <c r="DW218" s="421"/>
      <c r="DX218" s="421"/>
      <c r="DY218" s="421"/>
      <c r="DZ218" s="421"/>
      <c r="EA218" s="421"/>
      <c r="EB218" s="421"/>
      <c r="EC218" s="12"/>
      <c r="ED218" s="12"/>
      <c r="EE218" s="12"/>
      <c r="EF218" s="12"/>
      <c r="EG218" s="12"/>
      <c r="EH218" s="12"/>
      <c r="EI218" s="12"/>
      <c r="EJ218" s="12"/>
      <c r="EK218" s="12"/>
      <c r="EL218" s="12"/>
      <c r="EM218" s="12"/>
      <c r="EN218" s="66"/>
      <c r="EO218" s="66"/>
      <c r="EP218" s="66"/>
      <c r="EQ218" s="66"/>
      <c r="ER218" s="66"/>
      <c r="ES218" s="66"/>
      <c r="ET218" s="66"/>
      <c r="EU218" s="66"/>
      <c r="EV218" s="66"/>
      <c r="EW218" s="66"/>
      <c r="EX218" s="66"/>
      <c r="EY218" s="66"/>
      <c r="EZ218" s="66"/>
      <c r="FA218" s="66"/>
      <c r="FB218" s="66"/>
      <c r="FC218" s="66"/>
      <c r="FD218" s="66"/>
      <c r="FE218" s="62"/>
      <c r="FF218" s="62"/>
      <c r="FG218" s="62"/>
      <c r="FH218" s="62"/>
      <c r="FI218" s="62"/>
    </row>
    <row r="219" spans="1:165" s="221" customFormat="1" ht="30">
      <c r="A219" s="175">
        <v>218</v>
      </c>
      <c r="B219" s="212">
        <v>104</v>
      </c>
      <c r="C219" s="213">
        <v>40781</v>
      </c>
      <c r="D219" s="214">
        <f t="shared" si="425"/>
        <v>8</v>
      </c>
      <c r="E219" s="215" t="s">
        <v>39</v>
      </c>
      <c r="F219" s="212">
        <v>61</v>
      </c>
      <c r="G219" s="216" t="s">
        <v>38</v>
      </c>
      <c r="H219" s="216" t="s">
        <v>490</v>
      </c>
      <c r="I219" s="216" t="s">
        <v>471</v>
      </c>
      <c r="J219" s="217">
        <v>0.39583333333333331</v>
      </c>
      <c r="K219" s="218">
        <v>3280.08</v>
      </c>
      <c r="L219" s="216" t="s">
        <v>34</v>
      </c>
      <c r="M219" s="212">
        <v>54</v>
      </c>
      <c r="N219" s="212">
        <v>5</v>
      </c>
      <c r="O219" s="216"/>
      <c r="P219" s="217">
        <v>0.39583333333333331</v>
      </c>
      <c r="Q219" s="217">
        <v>0.39583333333333331</v>
      </c>
      <c r="R219" s="12">
        <f t="shared" si="426"/>
        <v>0</v>
      </c>
      <c r="S219" s="13">
        <f t="shared" si="427"/>
        <v>0</v>
      </c>
      <c r="T219" s="13">
        <f t="shared" si="428"/>
        <v>0</v>
      </c>
      <c r="U219" s="217">
        <v>0.40625</v>
      </c>
      <c r="V219" s="12">
        <f t="shared" si="429"/>
        <v>1.0416666666666685E-2</v>
      </c>
      <c r="W219" s="13">
        <f t="shared" si="430"/>
        <v>0</v>
      </c>
      <c r="X219" s="13">
        <f t="shared" si="431"/>
        <v>15</v>
      </c>
      <c r="Y219" s="217">
        <v>0.4201388888888889</v>
      </c>
      <c r="Z219" s="12">
        <f t="shared" si="432"/>
        <v>1.3888888888888895E-2</v>
      </c>
      <c r="AA219" s="13">
        <f t="shared" si="433"/>
        <v>0</v>
      </c>
      <c r="AB219" s="13">
        <f t="shared" si="434"/>
        <v>20</v>
      </c>
      <c r="AC219" s="217">
        <v>0.4236111111111111</v>
      </c>
      <c r="AD219" s="12">
        <f t="shared" si="435"/>
        <v>3.4722222222222099E-3</v>
      </c>
      <c r="AE219" s="13">
        <f t="shared" si="436"/>
        <v>0</v>
      </c>
      <c r="AF219" s="13">
        <f t="shared" si="437"/>
        <v>5</v>
      </c>
      <c r="AG219" s="217">
        <v>0.4236111111111111</v>
      </c>
      <c r="AH219" s="217">
        <v>0.52777777777777779</v>
      </c>
      <c r="AI219" s="12">
        <f t="shared" si="438"/>
        <v>0.10416666666666669</v>
      </c>
      <c r="AJ219" s="90">
        <f t="shared" si="439"/>
        <v>2</v>
      </c>
      <c r="AK219" s="90">
        <f t="shared" si="440"/>
        <v>30</v>
      </c>
      <c r="AL219" s="217">
        <v>0.4236111111111111</v>
      </c>
      <c r="AM219" s="217">
        <v>0.52777777777777779</v>
      </c>
      <c r="AN219" s="12">
        <f t="shared" si="441"/>
        <v>0.10416666666666669</v>
      </c>
      <c r="AO219" s="13">
        <f t="shared" si="442"/>
        <v>2</v>
      </c>
      <c r="AP219" s="13">
        <f t="shared" si="443"/>
        <v>30</v>
      </c>
      <c r="AQ219" s="217">
        <v>0.52777777777777779</v>
      </c>
      <c r="AR219" s="12">
        <f t="shared" si="444"/>
        <v>0</v>
      </c>
      <c r="AS219" s="90">
        <f t="shared" si="445"/>
        <v>0</v>
      </c>
      <c r="AT219" s="13">
        <f t="shared" si="446"/>
        <v>0</v>
      </c>
      <c r="AU219" s="217">
        <v>0.47013888888888888</v>
      </c>
      <c r="AV219" s="12">
        <f t="shared" si="447"/>
        <v>-5.7638888888888906E-2</v>
      </c>
      <c r="AW219" s="13" t="e">
        <f t="shared" si="448"/>
        <v>#NUM!</v>
      </c>
      <c r="AX219" s="13" t="e">
        <f t="shared" si="449"/>
        <v>#NUM!</v>
      </c>
      <c r="AY219" s="217">
        <v>0.61249999999999993</v>
      </c>
      <c r="AZ219" s="12">
        <f t="shared" si="450"/>
        <v>0.14236111111111105</v>
      </c>
      <c r="BA219" s="90">
        <f t="shared" si="451"/>
        <v>3</v>
      </c>
      <c r="BB219" s="90">
        <f t="shared" si="452"/>
        <v>25</v>
      </c>
      <c r="BC219" s="217">
        <v>0.61249999999999993</v>
      </c>
      <c r="BD219" s="217">
        <v>0.61249999999999993</v>
      </c>
      <c r="BE219" s="12">
        <f t="shared" si="453"/>
        <v>0</v>
      </c>
      <c r="BF219" s="13">
        <f t="shared" si="454"/>
        <v>0</v>
      </c>
      <c r="BG219" s="13">
        <f t="shared" si="455"/>
        <v>0</v>
      </c>
      <c r="BH219" s="217">
        <v>0.5</v>
      </c>
      <c r="BI219" s="220">
        <v>0.65277777777777779</v>
      </c>
      <c r="BJ219" s="224">
        <v>52</v>
      </c>
      <c r="BK219" s="69">
        <f t="shared" si="421"/>
        <v>0.15277777777777779</v>
      </c>
      <c r="BL219" s="13">
        <f t="shared" si="418"/>
        <v>3</v>
      </c>
      <c r="BM219" s="13">
        <f t="shared" si="419"/>
        <v>40</v>
      </c>
      <c r="BN219" s="217">
        <v>0.65972222222222221</v>
      </c>
      <c r="BO219" s="12">
        <f t="shared" si="456"/>
        <v>4.7222222222222276E-2</v>
      </c>
      <c r="BP219" s="90">
        <f t="shared" si="457"/>
        <v>1</v>
      </c>
      <c r="BQ219" s="90">
        <f t="shared" si="458"/>
        <v>8</v>
      </c>
      <c r="BR219" s="217">
        <v>0.66319444444444442</v>
      </c>
      <c r="BS219" s="12">
        <f t="shared" si="459"/>
        <v>3.4722222222222099E-3</v>
      </c>
      <c r="BT219" s="90">
        <f t="shared" si="460"/>
        <v>0</v>
      </c>
      <c r="BU219" s="90">
        <f t="shared" si="461"/>
        <v>5</v>
      </c>
      <c r="BV219" s="217">
        <v>0.66319444444444442</v>
      </c>
      <c r="BW219" s="217">
        <v>0.66666666666666663</v>
      </c>
      <c r="BX219" s="12">
        <f t="shared" si="462"/>
        <v>3.4722222222222099E-3</v>
      </c>
      <c r="BY219" s="13">
        <f t="shared" si="463"/>
        <v>0</v>
      </c>
      <c r="BZ219" s="13">
        <f t="shared" si="464"/>
        <v>5</v>
      </c>
      <c r="CA219" s="12">
        <f>BW219-P219</f>
        <v>0.27083333333333331</v>
      </c>
      <c r="CB219" s="13">
        <f>HOUR(CA219)</f>
        <v>6</v>
      </c>
      <c r="CC219" s="13">
        <f t="shared" si="467"/>
        <v>30</v>
      </c>
      <c r="CD219" s="12">
        <f t="shared" si="420"/>
        <v>5.4166666666666696E-2</v>
      </c>
      <c r="CE219" s="13">
        <f>HOUR(CD219)</f>
        <v>1</v>
      </c>
      <c r="CF219" s="13">
        <f>MINUTE(CD219)</f>
        <v>18</v>
      </c>
      <c r="CG219" s="12">
        <f t="shared" si="492"/>
        <v>0.10416666666666669</v>
      </c>
      <c r="CH219" s="13">
        <f t="shared" si="470"/>
        <v>2</v>
      </c>
      <c r="CI219" s="13">
        <f t="shared" si="471"/>
        <v>30</v>
      </c>
      <c r="CJ219" s="12">
        <f t="shared" si="493"/>
        <v>0.14236111111111105</v>
      </c>
      <c r="CK219" s="13">
        <f t="shared" si="472"/>
        <v>3</v>
      </c>
      <c r="CL219" s="13">
        <f t="shared" si="473"/>
        <v>25</v>
      </c>
      <c r="CM219" s="13"/>
      <c r="CN219" s="70">
        <f t="shared" si="422"/>
        <v>3</v>
      </c>
      <c r="CO219" s="13">
        <f t="shared" si="423"/>
        <v>40</v>
      </c>
      <c r="CP219" s="12">
        <f t="shared" si="474"/>
        <v>0.14236111111111105</v>
      </c>
      <c r="CQ219" s="13">
        <f t="shared" si="475"/>
        <v>3</v>
      </c>
      <c r="CR219" s="13">
        <f t="shared" si="476"/>
        <v>25</v>
      </c>
      <c r="CS219" s="217"/>
      <c r="CT219" s="13">
        <f t="shared" si="477"/>
        <v>0</v>
      </c>
      <c r="CU219" s="13">
        <f t="shared" si="478"/>
        <v>0</v>
      </c>
      <c r="CV219" s="217"/>
      <c r="CW219" s="13">
        <f t="shared" si="479"/>
        <v>0</v>
      </c>
      <c r="CX219" s="13">
        <f t="shared" si="480"/>
        <v>0</v>
      </c>
      <c r="CY219" s="217"/>
      <c r="CZ219" s="13">
        <f t="shared" si="481"/>
        <v>0</v>
      </c>
      <c r="DA219" s="13">
        <f t="shared" si="482"/>
        <v>0</v>
      </c>
      <c r="DB219" s="217"/>
      <c r="DC219" s="13">
        <f t="shared" si="483"/>
        <v>0</v>
      </c>
      <c r="DD219" s="13">
        <f t="shared" si="484"/>
        <v>0</v>
      </c>
      <c r="DE219" s="217"/>
      <c r="DF219" s="13">
        <f t="shared" si="485"/>
        <v>0</v>
      </c>
      <c r="DG219" s="13">
        <f t="shared" si="486"/>
        <v>0</v>
      </c>
      <c r="DH219" s="217"/>
      <c r="DI219" s="13">
        <f t="shared" si="487"/>
        <v>0</v>
      </c>
      <c r="DJ219" s="13">
        <f t="shared" si="488"/>
        <v>0</v>
      </c>
      <c r="DK219" s="217"/>
      <c r="DL219" s="35">
        <f t="shared" si="489"/>
        <v>0</v>
      </c>
      <c r="DM219" s="61">
        <f t="shared" si="490"/>
        <v>0</v>
      </c>
      <c r="DN219" s="66">
        <f t="shared" si="413"/>
        <v>765714.97999999986</v>
      </c>
      <c r="DO219" s="74">
        <f t="shared" si="494"/>
        <v>12389</v>
      </c>
      <c r="DP219" s="66">
        <f t="shared" si="495"/>
        <v>60.742222222222217</v>
      </c>
      <c r="DQ219" s="63">
        <f t="shared" si="424"/>
        <v>61.806035999677121</v>
      </c>
      <c r="DR219" s="66" t="e">
        <f t="shared" si="414"/>
        <v>#NUM!</v>
      </c>
      <c r="DS219" s="96" t="e">
        <f t="shared" si="415"/>
        <v>#NUM!</v>
      </c>
      <c r="DT219" s="66" t="e">
        <f t="shared" si="416"/>
        <v>#NUM!</v>
      </c>
      <c r="DU219" s="66" t="e">
        <f t="shared" si="417"/>
        <v>#NUM!</v>
      </c>
      <c r="DV219" s="421"/>
      <c r="DW219" s="421"/>
      <c r="DX219" s="421"/>
      <c r="DY219" s="421"/>
      <c r="DZ219" s="421"/>
      <c r="EA219" s="421"/>
      <c r="EB219" s="421"/>
      <c r="EC219" s="12"/>
      <c r="ED219" s="12"/>
      <c r="EE219" s="12"/>
      <c r="EF219" s="12"/>
      <c r="EG219" s="12"/>
      <c r="EH219" s="12"/>
      <c r="EI219" s="12"/>
      <c r="EJ219" s="12"/>
      <c r="EK219" s="12"/>
      <c r="EL219" s="12"/>
      <c r="EM219" s="12"/>
      <c r="EN219" s="66"/>
      <c r="EO219" s="66"/>
      <c r="EP219" s="66"/>
      <c r="EQ219" s="66"/>
      <c r="ER219" s="66"/>
      <c r="ES219" s="66"/>
      <c r="ET219" s="66"/>
      <c r="EU219" s="66"/>
      <c r="EV219" s="66"/>
      <c r="EW219" s="66"/>
      <c r="EX219" s="66"/>
      <c r="EY219" s="66"/>
      <c r="EZ219" s="66"/>
      <c r="FA219" s="66"/>
      <c r="FB219" s="66"/>
      <c r="FC219" s="66"/>
      <c r="FD219" s="66"/>
      <c r="FE219" s="62"/>
      <c r="FF219" s="62"/>
      <c r="FG219" s="62"/>
      <c r="FH219" s="62"/>
      <c r="FI219" s="62"/>
    </row>
    <row r="220" spans="1:165" s="221" customFormat="1">
      <c r="A220" s="199">
        <v>219</v>
      </c>
      <c r="B220" s="212">
        <v>105</v>
      </c>
      <c r="C220" s="213">
        <v>40781</v>
      </c>
      <c r="D220" s="214">
        <f t="shared" si="425"/>
        <v>8</v>
      </c>
      <c r="E220" s="215" t="s">
        <v>39</v>
      </c>
      <c r="F220" s="212">
        <v>62</v>
      </c>
      <c r="G220" s="216" t="s">
        <v>38</v>
      </c>
      <c r="H220" s="216" t="s">
        <v>491</v>
      </c>
      <c r="I220" s="216" t="s">
        <v>475</v>
      </c>
      <c r="J220" s="217">
        <v>0.4861111111111111</v>
      </c>
      <c r="K220" s="218">
        <v>3685.03</v>
      </c>
      <c r="L220" s="216" t="s">
        <v>33</v>
      </c>
      <c r="M220" s="212">
        <v>57</v>
      </c>
      <c r="N220" s="212">
        <v>2</v>
      </c>
      <c r="O220" s="216"/>
      <c r="P220" s="217">
        <v>0.4861111111111111</v>
      </c>
      <c r="Q220" s="217">
        <v>0.4861111111111111</v>
      </c>
      <c r="R220" s="12">
        <f t="shared" si="426"/>
        <v>0</v>
      </c>
      <c r="S220" s="13">
        <f t="shared" si="427"/>
        <v>0</v>
      </c>
      <c r="T220" s="13">
        <f t="shared" si="428"/>
        <v>0</v>
      </c>
      <c r="U220" s="217">
        <v>0.49305555555555558</v>
      </c>
      <c r="V220" s="12">
        <f t="shared" si="429"/>
        <v>6.9444444444444753E-3</v>
      </c>
      <c r="W220" s="13">
        <f t="shared" si="430"/>
        <v>0</v>
      </c>
      <c r="X220" s="13">
        <f t="shared" si="431"/>
        <v>10</v>
      </c>
      <c r="Y220" s="217">
        <v>0.50347222222222221</v>
      </c>
      <c r="Z220" s="12">
        <f t="shared" si="432"/>
        <v>1.041666666666663E-2</v>
      </c>
      <c r="AA220" s="13">
        <f t="shared" si="433"/>
        <v>0</v>
      </c>
      <c r="AB220" s="13">
        <f t="shared" si="434"/>
        <v>15</v>
      </c>
      <c r="AC220" s="217">
        <v>0.5395833333333333</v>
      </c>
      <c r="AD220" s="12">
        <f t="shared" si="435"/>
        <v>3.6111111111111094E-2</v>
      </c>
      <c r="AE220" s="13">
        <f t="shared" si="436"/>
        <v>0</v>
      </c>
      <c r="AF220" s="13">
        <f t="shared" si="437"/>
        <v>52</v>
      </c>
      <c r="AG220" s="217">
        <v>0.54166666666666663</v>
      </c>
      <c r="AH220" s="217">
        <v>0.66666666666666663</v>
      </c>
      <c r="AI220" s="12">
        <f t="shared" si="438"/>
        <v>0.125</v>
      </c>
      <c r="AJ220" s="90">
        <f t="shared" si="439"/>
        <v>3</v>
      </c>
      <c r="AK220" s="90">
        <f t="shared" si="440"/>
        <v>0</v>
      </c>
      <c r="AL220" s="217">
        <v>0.54166666666666663</v>
      </c>
      <c r="AM220" s="217">
        <v>0.66666666666666663</v>
      </c>
      <c r="AN220" s="12">
        <f t="shared" si="441"/>
        <v>0.125</v>
      </c>
      <c r="AO220" s="13">
        <f t="shared" si="442"/>
        <v>3</v>
      </c>
      <c r="AP220" s="13">
        <f t="shared" si="443"/>
        <v>0</v>
      </c>
      <c r="AQ220" s="217">
        <v>0.66666666666666663</v>
      </c>
      <c r="AR220" s="12">
        <f t="shared" si="444"/>
        <v>0</v>
      </c>
      <c r="AS220" s="90">
        <f t="shared" si="445"/>
        <v>0</v>
      </c>
      <c r="AT220" s="13">
        <f t="shared" si="446"/>
        <v>0</v>
      </c>
      <c r="AU220" s="217">
        <v>0.67499999999999993</v>
      </c>
      <c r="AV220" s="12">
        <f t="shared" si="447"/>
        <v>8.3333333333333037E-3</v>
      </c>
      <c r="AW220" s="13">
        <f t="shared" si="448"/>
        <v>0</v>
      </c>
      <c r="AX220" s="13">
        <f t="shared" si="449"/>
        <v>12</v>
      </c>
      <c r="AY220" s="217">
        <v>1.0486111111111112</v>
      </c>
      <c r="AZ220" s="12">
        <f t="shared" si="450"/>
        <v>0.37361111111111123</v>
      </c>
      <c r="BA220" s="90">
        <f t="shared" si="451"/>
        <v>8</v>
      </c>
      <c r="BB220" s="90">
        <f t="shared" si="452"/>
        <v>58</v>
      </c>
      <c r="BC220" s="217">
        <v>1.0486111111111112</v>
      </c>
      <c r="BD220" s="217">
        <v>1.0486111111111112</v>
      </c>
      <c r="BE220" s="12">
        <f t="shared" si="453"/>
        <v>0</v>
      </c>
      <c r="BF220" s="13">
        <f t="shared" si="454"/>
        <v>0</v>
      </c>
      <c r="BG220" s="13">
        <f t="shared" si="455"/>
        <v>0</v>
      </c>
      <c r="BH220" s="217">
        <v>1.0486111111111112</v>
      </c>
      <c r="BI220" s="217">
        <v>1.0486111111111112</v>
      </c>
      <c r="BJ220" s="224"/>
      <c r="BK220" s="69">
        <f t="shared" si="421"/>
        <v>0</v>
      </c>
      <c r="BL220" s="13">
        <f t="shared" si="418"/>
        <v>0</v>
      </c>
      <c r="BM220" s="13">
        <f t="shared" si="419"/>
        <v>0</v>
      </c>
      <c r="BN220" s="217">
        <v>1.0590277777777779</v>
      </c>
      <c r="BO220" s="12">
        <f t="shared" si="456"/>
        <v>1.0416666666666741E-2</v>
      </c>
      <c r="BP220" s="90">
        <f t="shared" si="457"/>
        <v>0</v>
      </c>
      <c r="BQ220" s="90">
        <f t="shared" si="458"/>
        <v>15</v>
      </c>
      <c r="BR220" s="217">
        <v>1.0590277777777779</v>
      </c>
      <c r="BS220" s="12">
        <f t="shared" si="459"/>
        <v>0</v>
      </c>
      <c r="BT220" s="90">
        <f t="shared" si="460"/>
        <v>0</v>
      </c>
      <c r="BU220" s="90">
        <f t="shared" si="461"/>
        <v>0</v>
      </c>
      <c r="BV220" s="217">
        <v>1.0590277777777779</v>
      </c>
      <c r="BW220" s="217">
        <v>1.0625</v>
      </c>
      <c r="BX220" s="12">
        <f t="shared" si="462"/>
        <v>3.4722222222220989E-3</v>
      </c>
      <c r="BY220" s="13">
        <f t="shared" si="463"/>
        <v>0</v>
      </c>
      <c r="BZ220" s="13">
        <f t="shared" si="464"/>
        <v>5</v>
      </c>
      <c r="CA220" s="12">
        <f>BW220-P220</f>
        <v>0.57638888888888884</v>
      </c>
      <c r="CB220" s="13">
        <f>HOUR(CA220)</f>
        <v>13</v>
      </c>
      <c r="CC220" s="13">
        <f t="shared" si="467"/>
        <v>50</v>
      </c>
      <c r="CD220" s="12">
        <f t="shared" si="420"/>
        <v>4.6527777777777835E-2</v>
      </c>
      <c r="CE220" s="13">
        <f>HOUR(CD220)</f>
        <v>1</v>
      </c>
      <c r="CF220" s="13">
        <f>MINUTE(CD220)</f>
        <v>7</v>
      </c>
      <c r="CG220" s="12">
        <f t="shared" si="492"/>
        <v>0.125</v>
      </c>
      <c r="CH220" s="13">
        <f t="shared" si="470"/>
        <v>3</v>
      </c>
      <c r="CI220" s="13">
        <f t="shared" si="471"/>
        <v>0</v>
      </c>
      <c r="CJ220" s="12">
        <f t="shared" si="493"/>
        <v>0.37361111111111123</v>
      </c>
      <c r="CK220" s="13">
        <f t="shared" si="472"/>
        <v>8</v>
      </c>
      <c r="CL220" s="13">
        <f t="shared" si="473"/>
        <v>58</v>
      </c>
      <c r="CM220" s="13"/>
      <c r="CN220" s="70">
        <f t="shared" si="422"/>
        <v>0</v>
      </c>
      <c r="CO220" s="13">
        <f t="shared" si="423"/>
        <v>0</v>
      </c>
      <c r="CP220" s="12">
        <f t="shared" si="474"/>
        <v>0.37361111111111123</v>
      </c>
      <c r="CQ220" s="13">
        <f t="shared" si="475"/>
        <v>8</v>
      </c>
      <c r="CR220" s="13">
        <f t="shared" si="476"/>
        <v>58</v>
      </c>
      <c r="CS220" s="217"/>
      <c r="CT220" s="13">
        <f t="shared" si="477"/>
        <v>0</v>
      </c>
      <c r="CU220" s="13">
        <f t="shared" si="478"/>
        <v>0</v>
      </c>
      <c r="CV220" s="217"/>
      <c r="CW220" s="13">
        <f t="shared" si="479"/>
        <v>0</v>
      </c>
      <c r="CX220" s="13">
        <f t="shared" si="480"/>
        <v>0</v>
      </c>
      <c r="CY220" s="217"/>
      <c r="CZ220" s="13">
        <f t="shared" si="481"/>
        <v>0</v>
      </c>
      <c r="DA220" s="13">
        <f t="shared" si="482"/>
        <v>0</v>
      </c>
      <c r="DB220" s="217"/>
      <c r="DC220" s="13">
        <f t="shared" si="483"/>
        <v>0</v>
      </c>
      <c r="DD220" s="13">
        <f t="shared" si="484"/>
        <v>0</v>
      </c>
      <c r="DE220" s="217"/>
      <c r="DF220" s="13">
        <f t="shared" si="485"/>
        <v>0</v>
      </c>
      <c r="DG220" s="13">
        <f t="shared" si="486"/>
        <v>0</v>
      </c>
      <c r="DH220" s="217"/>
      <c r="DI220" s="13">
        <f t="shared" si="487"/>
        <v>0</v>
      </c>
      <c r="DJ220" s="13">
        <f t="shared" si="488"/>
        <v>0</v>
      </c>
      <c r="DK220" s="217"/>
      <c r="DL220" s="35">
        <f t="shared" si="489"/>
        <v>0</v>
      </c>
      <c r="DM220" s="61">
        <f t="shared" si="490"/>
        <v>0</v>
      </c>
      <c r="DN220" s="66">
        <f t="shared" si="413"/>
        <v>769400.00999999989</v>
      </c>
      <c r="DO220" s="74">
        <f t="shared" si="494"/>
        <v>12448</v>
      </c>
      <c r="DP220" s="66">
        <f t="shared" si="495"/>
        <v>64.64964912280702</v>
      </c>
      <c r="DQ220" s="63">
        <f t="shared" si="424"/>
        <v>61.809126767352176</v>
      </c>
      <c r="DR220" s="66" t="e">
        <f t="shared" si="414"/>
        <v>#NUM!</v>
      </c>
      <c r="DS220" s="96" t="e">
        <f t="shared" si="415"/>
        <v>#NUM!</v>
      </c>
      <c r="DT220" s="66" t="e">
        <f t="shared" si="416"/>
        <v>#NUM!</v>
      </c>
      <c r="DU220" s="66" t="e">
        <f t="shared" si="417"/>
        <v>#NUM!</v>
      </c>
      <c r="DV220" s="421"/>
      <c r="DW220" s="421"/>
      <c r="DX220" s="421"/>
      <c r="DY220" s="421"/>
      <c r="DZ220" s="421"/>
      <c r="EA220" s="421"/>
      <c r="EB220" s="421"/>
      <c r="EC220" s="12"/>
      <c r="ED220" s="12"/>
      <c r="EE220" s="12"/>
      <c r="EF220" s="12"/>
      <c r="EG220" s="12"/>
      <c r="EH220" s="12"/>
      <c r="EI220" s="12"/>
      <c r="EJ220" s="12"/>
      <c r="EK220" s="12"/>
      <c r="EL220" s="12"/>
      <c r="EM220" s="12"/>
      <c r="EN220" s="66"/>
      <c r="EO220" s="66"/>
      <c r="EP220" s="66"/>
      <c r="EQ220" s="66"/>
      <c r="ER220" s="66"/>
      <c r="ES220" s="66"/>
      <c r="ET220" s="66"/>
      <c r="EU220" s="66"/>
      <c r="EV220" s="66"/>
      <c r="EW220" s="66"/>
      <c r="EX220" s="66"/>
      <c r="EY220" s="66"/>
      <c r="EZ220" s="66"/>
      <c r="FA220" s="66"/>
      <c r="FB220" s="66"/>
      <c r="FC220" s="66"/>
      <c r="FD220" s="66"/>
      <c r="FE220" s="62"/>
      <c r="FF220" s="62"/>
      <c r="FG220" s="62"/>
      <c r="FH220" s="62"/>
      <c r="FI220" s="62"/>
    </row>
    <row r="221" spans="1:165" s="221" customFormat="1" ht="30">
      <c r="A221" s="175">
        <v>220</v>
      </c>
      <c r="B221" s="212">
        <v>106</v>
      </c>
      <c r="C221" s="213">
        <v>40781</v>
      </c>
      <c r="D221" s="214">
        <f t="shared" si="425"/>
        <v>8</v>
      </c>
      <c r="E221" s="215" t="s">
        <v>171</v>
      </c>
      <c r="F221" s="212">
        <v>15</v>
      </c>
      <c r="G221" s="216" t="s">
        <v>325</v>
      </c>
      <c r="H221" s="216" t="s">
        <v>477</v>
      </c>
      <c r="I221" s="216" t="s">
        <v>479</v>
      </c>
      <c r="J221" s="217">
        <v>0.69444444444444453</v>
      </c>
      <c r="K221" s="218">
        <v>3675.12</v>
      </c>
      <c r="L221" s="216" t="s">
        <v>335</v>
      </c>
      <c r="M221" s="212">
        <v>59</v>
      </c>
      <c r="N221" s="212">
        <v>0</v>
      </c>
      <c r="O221" s="216"/>
      <c r="P221" s="217">
        <v>0.69444444444444453</v>
      </c>
      <c r="Q221" s="217">
        <v>0.69444444444444453</v>
      </c>
      <c r="R221" s="12">
        <f t="shared" si="426"/>
        <v>0</v>
      </c>
      <c r="S221" s="13">
        <f t="shared" si="427"/>
        <v>0</v>
      </c>
      <c r="T221" s="13">
        <f t="shared" si="428"/>
        <v>0</v>
      </c>
      <c r="U221" s="217">
        <v>0.70486111111111116</v>
      </c>
      <c r="V221" s="12">
        <f t="shared" si="429"/>
        <v>1.041666666666663E-2</v>
      </c>
      <c r="W221" s="13">
        <f t="shared" si="430"/>
        <v>0</v>
      </c>
      <c r="X221" s="13">
        <f t="shared" si="431"/>
        <v>15</v>
      </c>
      <c r="Y221" s="217">
        <v>0.71527777777777779</v>
      </c>
      <c r="Z221" s="12">
        <f t="shared" si="432"/>
        <v>1.041666666666663E-2</v>
      </c>
      <c r="AA221" s="13">
        <f t="shared" si="433"/>
        <v>0</v>
      </c>
      <c r="AB221" s="13">
        <f t="shared" si="434"/>
        <v>15</v>
      </c>
      <c r="AC221" s="217">
        <v>0.72569444444444453</v>
      </c>
      <c r="AD221" s="12">
        <f t="shared" si="435"/>
        <v>1.0416666666666741E-2</v>
      </c>
      <c r="AE221" s="13">
        <f t="shared" si="436"/>
        <v>0</v>
      </c>
      <c r="AF221" s="13">
        <f t="shared" si="437"/>
        <v>15</v>
      </c>
      <c r="AG221" s="217">
        <v>0.72569444444444453</v>
      </c>
      <c r="AH221" s="217">
        <v>0.77083333333333337</v>
      </c>
      <c r="AI221" s="12">
        <f t="shared" si="438"/>
        <v>4.513888888888884E-2</v>
      </c>
      <c r="AJ221" s="90">
        <f t="shared" si="439"/>
        <v>1</v>
      </c>
      <c r="AK221" s="90">
        <f t="shared" si="440"/>
        <v>5</v>
      </c>
      <c r="AL221" s="217">
        <v>0.72569444444444453</v>
      </c>
      <c r="AM221" s="217">
        <v>0.77083333333333337</v>
      </c>
      <c r="AN221" s="12">
        <f t="shared" si="441"/>
        <v>4.513888888888884E-2</v>
      </c>
      <c r="AO221" s="13">
        <f t="shared" si="442"/>
        <v>1</v>
      </c>
      <c r="AP221" s="13">
        <f t="shared" si="443"/>
        <v>5</v>
      </c>
      <c r="AQ221" s="217">
        <v>0.8618055555555556</v>
      </c>
      <c r="AR221" s="12">
        <f t="shared" si="444"/>
        <v>9.0972222222222232E-2</v>
      </c>
      <c r="AS221" s="90">
        <f t="shared" si="445"/>
        <v>2</v>
      </c>
      <c r="AT221" s="13">
        <f t="shared" si="446"/>
        <v>11</v>
      </c>
      <c r="AU221" s="217">
        <v>0.86249999999999993</v>
      </c>
      <c r="AV221" s="12">
        <f t="shared" si="447"/>
        <v>6.9444444444433095E-4</v>
      </c>
      <c r="AW221" s="13">
        <f t="shared" si="448"/>
        <v>0</v>
      </c>
      <c r="AX221" s="13">
        <f t="shared" si="449"/>
        <v>1</v>
      </c>
      <c r="AY221" s="217">
        <v>1.211111111111111</v>
      </c>
      <c r="AZ221" s="12">
        <f t="shared" si="450"/>
        <v>0.34861111111111109</v>
      </c>
      <c r="BA221" s="90">
        <f t="shared" si="451"/>
        <v>8</v>
      </c>
      <c r="BB221" s="90">
        <f t="shared" si="452"/>
        <v>22</v>
      </c>
      <c r="BC221" s="217">
        <v>1.211111111111111</v>
      </c>
      <c r="BD221" s="217">
        <v>1.211111111111111</v>
      </c>
      <c r="BE221" s="12">
        <f t="shared" si="453"/>
        <v>0</v>
      </c>
      <c r="BF221" s="13">
        <f t="shared" si="454"/>
        <v>0</v>
      </c>
      <c r="BG221" s="13">
        <f t="shared" si="455"/>
        <v>0</v>
      </c>
      <c r="BH221" s="217">
        <v>1.211111111111111</v>
      </c>
      <c r="BI221" s="217">
        <v>1.211111111111111</v>
      </c>
      <c r="BJ221" s="224"/>
      <c r="BK221" s="69">
        <f t="shared" si="421"/>
        <v>0</v>
      </c>
      <c r="BL221" s="13">
        <f t="shared" si="418"/>
        <v>0</v>
      </c>
      <c r="BM221" s="13">
        <f t="shared" si="419"/>
        <v>0</v>
      </c>
      <c r="BN221" s="217">
        <v>1.2256944444444444</v>
      </c>
      <c r="BO221" s="12">
        <f t="shared" si="456"/>
        <v>1.4583333333333393E-2</v>
      </c>
      <c r="BP221" s="90">
        <f t="shared" si="457"/>
        <v>0</v>
      </c>
      <c r="BQ221" s="90">
        <f t="shared" si="458"/>
        <v>21</v>
      </c>
      <c r="BR221" s="217">
        <v>1.2291666666666667</v>
      </c>
      <c r="BS221" s="12">
        <f t="shared" si="459"/>
        <v>3.4722222222223209E-3</v>
      </c>
      <c r="BT221" s="90">
        <f t="shared" si="460"/>
        <v>0</v>
      </c>
      <c r="BU221" s="90">
        <f t="shared" si="461"/>
        <v>5</v>
      </c>
      <c r="BV221" s="217">
        <v>1.2291666666666667</v>
      </c>
      <c r="BW221" s="217">
        <v>1.2361111111111112</v>
      </c>
      <c r="BX221" s="12">
        <f t="shared" si="462"/>
        <v>6.9444444444444198E-3</v>
      </c>
      <c r="BY221" s="13">
        <f t="shared" si="463"/>
        <v>0</v>
      </c>
      <c r="BZ221" s="13">
        <f t="shared" si="464"/>
        <v>10</v>
      </c>
      <c r="CA221" s="12">
        <f>BW221-P221</f>
        <v>0.54166666666666663</v>
      </c>
      <c r="CB221" s="13">
        <f>HOUR(CA221)</f>
        <v>13</v>
      </c>
      <c r="CC221" s="13">
        <f t="shared" si="467"/>
        <v>0</v>
      </c>
      <c r="CD221" s="12">
        <f t="shared" si="420"/>
        <v>0.11944444444444469</v>
      </c>
      <c r="CE221" s="13">
        <f>HOUR(CD221)</f>
        <v>2</v>
      </c>
      <c r="CF221" s="13">
        <f>MINUTE(CD221)</f>
        <v>52</v>
      </c>
      <c r="CG221" s="12">
        <f t="shared" si="492"/>
        <v>4.513888888888884E-2</v>
      </c>
      <c r="CH221" s="13">
        <f t="shared" si="470"/>
        <v>1</v>
      </c>
      <c r="CI221" s="13">
        <f t="shared" si="471"/>
        <v>5</v>
      </c>
      <c r="CJ221" s="12">
        <f t="shared" si="493"/>
        <v>0.34861111111111109</v>
      </c>
      <c r="CK221" s="13">
        <f t="shared" si="472"/>
        <v>8</v>
      </c>
      <c r="CL221" s="13">
        <f t="shared" si="473"/>
        <v>22</v>
      </c>
      <c r="CM221" s="13"/>
      <c r="CN221" s="70">
        <f t="shared" si="422"/>
        <v>0</v>
      </c>
      <c r="CO221" s="13">
        <f t="shared" si="423"/>
        <v>0</v>
      </c>
      <c r="CP221" s="12">
        <f t="shared" si="474"/>
        <v>0.34861111111111109</v>
      </c>
      <c r="CQ221" s="13">
        <f t="shared" si="475"/>
        <v>8</v>
      </c>
      <c r="CR221" s="13">
        <f t="shared" si="476"/>
        <v>22</v>
      </c>
      <c r="CS221" s="217"/>
      <c r="CT221" s="13">
        <f t="shared" si="477"/>
        <v>0</v>
      </c>
      <c r="CU221" s="13">
        <f t="shared" si="478"/>
        <v>0</v>
      </c>
      <c r="CV221" s="217"/>
      <c r="CW221" s="13">
        <f t="shared" si="479"/>
        <v>0</v>
      </c>
      <c r="CX221" s="13">
        <f t="shared" si="480"/>
        <v>0</v>
      </c>
      <c r="CY221" s="217"/>
      <c r="CZ221" s="13">
        <f t="shared" si="481"/>
        <v>0</v>
      </c>
      <c r="DA221" s="13">
        <f t="shared" si="482"/>
        <v>0</v>
      </c>
      <c r="DB221" s="217"/>
      <c r="DC221" s="13">
        <f t="shared" si="483"/>
        <v>0</v>
      </c>
      <c r="DD221" s="13">
        <f t="shared" si="484"/>
        <v>0</v>
      </c>
      <c r="DE221" s="217"/>
      <c r="DF221" s="13">
        <f t="shared" si="485"/>
        <v>0</v>
      </c>
      <c r="DG221" s="13">
        <f t="shared" si="486"/>
        <v>0</v>
      </c>
      <c r="DH221" s="217"/>
      <c r="DI221" s="13">
        <f t="shared" si="487"/>
        <v>0</v>
      </c>
      <c r="DJ221" s="13">
        <f t="shared" si="488"/>
        <v>0</v>
      </c>
      <c r="DK221" s="217"/>
      <c r="DL221" s="35">
        <f t="shared" si="489"/>
        <v>0</v>
      </c>
      <c r="DM221" s="61">
        <f t="shared" si="490"/>
        <v>0</v>
      </c>
      <c r="DN221" s="66">
        <f t="shared" si="413"/>
        <v>773075.12999999989</v>
      </c>
      <c r="DO221" s="74">
        <f t="shared" si="494"/>
        <v>12506</v>
      </c>
      <c r="DP221" s="66">
        <f t="shared" si="495"/>
        <v>62.290169491525425</v>
      </c>
      <c r="DQ221" s="63">
        <f t="shared" si="424"/>
        <v>61.816338557492394</v>
      </c>
      <c r="DR221" s="66" t="e">
        <f t="shared" si="414"/>
        <v>#NUM!</v>
      </c>
      <c r="DS221" s="96" t="e">
        <f t="shared" si="415"/>
        <v>#NUM!</v>
      </c>
      <c r="DT221" s="66" t="e">
        <f t="shared" si="416"/>
        <v>#NUM!</v>
      </c>
      <c r="DU221" s="66" t="e">
        <f t="shared" si="417"/>
        <v>#NUM!</v>
      </c>
      <c r="DV221" s="421"/>
      <c r="DW221" s="421"/>
      <c r="DX221" s="421"/>
      <c r="DY221" s="421"/>
      <c r="DZ221" s="421"/>
      <c r="EA221" s="421"/>
      <c r="EB221" s="421"/>
      <c r="EC221" s="12"/>
      <c r="ED221" s="12"/>
      <c r="EE221" s="12"/>
      <c r="EF221" s="12"/>
      <c r="EG221" s="12"/>
      <c r="EH221" s="12"/>
      <c r="EI221" s="12"/>
      <c r="EJ221" s="12"/>
      <c r="EK221" s="12"/>
      <c r="EL221" s="12"/>
      <c r="EM221" s="12"/>
      <c r="EN221" s="66"/>
      <c r="EO221" s="66"/>
      <c r="EP221" s="66"/>
      <c r="EQ221" s="66"/>
      <c r="ER221" s="66"/>
      <c r="ES221" s="66"/>
      <c r="ET221" s="66"/>
      <c r="EU221" s="66"/>
      <c r="EV221" s="66"/>
      <c r="EW221" s="66"/>
      <c r="EX221" s="66"/>
      <c r="EY221" s="66"/>
      <c r="EZ221" s="66"/>
      <c r="FA221" s="66"/>
      <c r="FB221" s="66"/>
      <c r="FC221" s="66"/>
      <c r="FD221" s="66"/>
      <c r="FE221" s="62"/>
      <c r="FF221" s="62"/>
      <c r="FG221" s="62"/>
      <c r="FH221" s="62"/>
      <c r="FI221" s="62"/>
    </row>
    <row r="222" spans="1:165" s="221" customFormat="1">
      <c r="A222" s="199">
        <v>221</v>
      </c>
      <c r="B222" s="212">
        <v>107</v>
      </c>
      <c r="C222" s="213">
        <v>40782</v>
      </c>
      <c r="D222" s="214">
        <f t="shared" si="425"/>
        <v>8</v>
      </c>
      <c r="E222" s="215" t="s">
        <v>300</v>
      </c>
      <c r="F222" s="212">
        <v>3</v>
      </c>
      <c r="G222" s="216" t="s">
        <v>302</v>
      </c>
      <c r="H222" s="216" t="s">
        <v>288</v>
      </c>
      <c r="I222" s="216" t="s">
        <v>272</v>
      </c>
      <c r="J222" s="217">
        <v>0.35416666666666669</v>
      </c>
      <c r="K222" s="218">
        <v>3634.31</v>
      </c>
      <c r="L222" s="216" t="s">
        <v>34</v>
      </c>
      <c r="M222" s="212">
        <v>58</v>
      </c>
      <c r="N222" s="212">
        <v>1</v>
      </c>
      <c r="O222" s="216"/>
      <c r="P222" s="217">
        <v>0.35416666666666669</v>
      </c>
      <c r="Q222" s="217">
        <v>0.35416666666666669</v>
      </c>
      <c r="R222" s="12">
        <f t="shared" si="426"/>
        <v>0</v>
      </c>
      <c r="S222" s="13">
        <f t="shared" si="427"/>
        <v>0</v>
      </c>
      <c r="T222" s="13">
        <f t="shared" si="428"/>
        <v>0</v>
      </c>
      <c r="U222" s="217">
        <v>0.3611111111111111</v>
      </c>
      <c r="V222" s="12">
        <f t="shared" si="429"/>
        <v>6.9444444444444198E-3</v>
      </c>
      <c r="W222" s="13">
        <f t="shared" si="430"/>
        <v>0</v>
      </c>
      <c r="X222" s="13">
        <f t="shared" si="431"/>
        <v>10</v>
      </c>
      <c r="Y222" s="217">
        <v>0.36458333333333331</v>
      </c>
      <c r="Z222" s="12">
        <f t="shared" si="432"/>
        <v>3.4722222222222099E-3</v>
      </c>
      <c r="AA222" s="13">
        <f t="shared" si="433"/>
        <v>0</v>
      </c>
      <c r="AB222" s="13">
        <f t="shared" si="434"/>
        <v>5</v>
      </c>
      <c r="AC222" s="217">
        <v>0.38194444444444442</v>
      </c>
      <c r="AD222" s="12">
        <f t="shared" si="435"/>
        <v>1.7361111111111105E-2</v>
      </c>
      <c r="AE222" s="13">
        <f t="shared" si="436"/>
        <v>0</v>
      </c>
      <c r="AF222" s="13">
        <f t="shared" si="437"/>
        <v>25</v>
      </c>
      <c r="AG222" s="217">
        <v>0.38194444444444442</v>
      </c>
      <c r="AH222" s="217">
        <v>0.4201388888888889</v>
      </c>
      <c r="AI222" s="12">
        <f t="shared" si="438"/>
        <v>3.8194444444444475E-2</v>
      </c>
      <c r="AJ222" s="90">
        <f t="shared" si="439"/>
        <v>0</v>
      </c>
      <c r="AK222" s="90">
        <f t="shared" si="440"/>
        <v>55</v>
      </c>
      <c r="AL222" s="217">
        <v>0.38194444444444442</v>
      </c>
      <c r="AM222" s="217">
        <v>0.4201388888888889</v>
      </c>
      <c r="AN222" s="12">
        <f t="shared" si="441"/>
        <v>3.8194444444444475E-2</v>
      </c>
      <c r="AO222" s="13">
        <f t="shared" si="442"/>
        <v>0</v>
      </c>
      <c r="AP222" s="13">
        <f t="shared" si="443"/>
        <v>55</v>
      </c>
      <c r="AQ222" s="217">
        <v>0.42222222222222222</v>
      </c>
      <c r="AR222" s="12">
        <f t="shared" si="444"/>
        <v>2.0833333333333259E-3</v>
      </c>
      <c r="AS222" s="90">
        <f t="shared" si="445"/>
        <v>0</v>
      </c>
      <c r="AT222" s="13">
        <f t="shared" si="446"/>
        <v>3</v>
      </c>
      <c r="AU222" s="217">
        <v>0.42222222222222222</v>
      </c>
      <c r="AV222" s="12">
        <f t="shared" si="447"/>
        <v>0</v>
      </c>
      <c r="AW222" s="13">
        <f t="shared" si="448"/>
        <v>0</v>
      </c>
      <c r="AX222" s="13">
        <f t="shared" si="449"/>
        <v>0</v>
      </c>
      <c r="AY222" s="217">
        <v>0.57222222222222219</v>
      </c>
      <c r="AZ222" s="12">
        <f t="shared" si="450"/>
        <v>0.14999999999999997</v>
      </c>
      <c r="BA222" s="90">
        <f t="shared" si="451"/>
        <v>3</v>
      </c>
      <c r="BB222" s="90">
        <f t="shared" si="452"/>
        <v>36</v>
      </c>
      <c r="BC222" s="217">
        <v>0.57222222222222219</v>
      </c>
      <c r="BD222" s="217">
        <v>0.57222222222222219</v>
      </c>
      <c r="BE222" s="12">
        <f t="shared" si="453"/>
        <v>0</v>
      </c>
      <c r="BF222" s="13">
        <f t="shared" si="454"/>
        <v>0</v>
      </c>
      <c r="BG222" s="13">
        <f t="shared" si="455"/>
        <v>0</v>
      </c>
      <c r="BH222" s="217">
        <v>0.57222222222222219</v>
      </c>
      <c r="BI222" s="217">
        <v>0.57222222222222219</v>
      </c>
      <c r="BJ222" s="224"/>
      <c r="BK222" s="69">
        <f t="shared" si="421"/>
        <v>0</v>
      </c>
      <c r="BL222" s="13">
        <f t="shared" si="418"/>
        <v>0</v>
      </c>
      <c r="BM222" s="13">
        <f t="shared" si="419"/>
        <v>0</v>
      </c>
      <c r="BN222" s="217">
        <v>0.57291666666666663</v>
      </c>
      <c r="BO222" s="12">
        <f t="shared" si="456"/>
        <v>6.9444444444444198E-4</v>
      </c>
      <c r="BP222" s="90">
        <f t="shared" si="457"/>
        <v>0</v>
      </c>
      <c r="BQ222" s="90">
        <f t="shared" si="458"/>
        <v>1</v>
      </c>
      <c r="BR222" s="217">
        <v>0.57638888888888895</v>
      </c>
      <c r="BS222" s="12">
        <f t="shared" si="459"/>
        <v>3.4722222222223209E-3</v>
      </c>
      <c r="BT222" s="90">
        <f t="shared" si="460"/>
        <v>0</v>
      </c>
      <c r="BU222" s="90">
        <f t="shared" si="461"/>
        <v>5</v>
      </c>
      <c r="BV222" s="217">
        <v>0.57638888888888895</v>
      </c>
      <c r="BW222" s="217">
        <v>0.58333333333333337</v>
      </c>
      <c r="BX222" s="12">
        <f t="shared" si="462"/>
        <v>6.9444444444444198E-3</v>
      </c>
      <c r="BY222" s="13">
        <f t="shared" si="463"/>
        <v>0</v>
      </c>
      <c r="BZ222" s="13">
        <f t="shared" si="464"/>
        <v>10</v>
      </c>
      <c r="CA222" s="12">
        <f t="shared" si="465"/>
        <v>0.22916666666666669</v>
      </c>
      <c r="CB222" s="13">
        <f t="shared" si="466"/>
        <v>5</v>
      </c>
      <c r="CC222" s="13">
        <f t="shared" si="467"/>
        <v>30</v>
      </c>
      <c r="CD222" s="12">
        <f t="shared" si="420"/>
        <v>2.3611111111111194E-2</v>
      </c>
      <c r="CE222" s="13">
        <f t="shared" si="468"/>
        <v>0</v>
      </c>
      <c r="CF222" s="13">
        <f t="shared" si="469"/>
        <v>34</v>
      </c>
      <c r="CG222" s="12">
        <f t="shared" si="492"/>
        <v>3.8194444444444475E-2</v>
      </c>
      <c r="CH222" s="13">
        <f t="shared" si="470"/>
        <v>0</v>
      </c>
      <c r="CI222" s="13">
        <f t="shared" si="471"/>
        <v>55</v>
      </c>
      <c r="CJ222" s="12">
        <f t="shared" si="493"/>
        <v>0.14999999999999997</v>
      </c>
      <c r="CK222" s="13">
        <f t="shared" si="472"/>
        <v>3</v>
      </c>
      <c r="CL222" s="13">
        <f t="shared" si="473"/>
        <v>36</v>
      </c>
      <c r="CM222" s="13"/>
      <c r="CN222" s="70">
        <f t="shared" si="422"/>
        <v>0</v>
      </c>
      <c r="CO222" s="13">
        <f t="shared" si="423"/>
        <v>0</v>
      </c>
      <c r="CP222" s="12">
        <f t="shared" si="474"/>
        <v>0.14999999999999997</v>
      </c>
      <c r="CQ222" s="13">
        <f t="shared" si="475"/>
        <v>3</v>
      </c>
      <c r="CR222" s="13">
        <f t="shared" si="476"/>
        <v>36</v>
      </c>
      <c r="CS222" s="217"/>
      <c r="CT222" s="13">
        <f t="shared" si="477"/>
        <v>0</v>
      </c>
      <c r="CU222" s="13">
        <f t="shared" si="478"/>
        <v>0</v>
      </c>
      <c r="CV222" s="217"/>
      <c r="CW222" s="13">
        <f t="shared" si="479"/>
        <v>0</v>
      </c>
      <c r="CX222" s="13">
        <f t="shared" si="480"/>
        <v>0</v>
      </c>
      <c r="CY222" s="217"/>
      <c r="CZ222" s="13">
        <f t="shared" si="481"/>
        <v>0</v>
      </c>
      <c r="DA222" s="13">
        <f t="shared" si="482"/>
        <v>0</v>
      </c>
      <c r="DB222" s="217"/>
      <c r="DC222" s="13">
        <f t="shared" si="483"/>
        <v>0</v>
      </c>
      <c r="DD222" s="13">
        <f t="shared" si="484"/>
        <v>0</v>
      </c>
      <c r="DE222" s="217"/>
      <c r="DF222" s="13">
        <f t="shared" si="485"/>
        <v>0</v>
      </c>
      <c r="DG222" s="13">
        <f t="shared" si="486"/>
        <v>0</v>
      </c>
      <c r="DH222" s="217"/>
      <c r="DI222" s="13">
        <f t="shared" si="487"/>
        <v>0</v>
      </c>
      <c r="DJ222" s="13">
        <f t="shared" si="488"/>
        <v>0</v>
      </c>
      <c r="DK222" s="217"/>
      <c r="DL222" s="35">
        <f t="shared" si="489"/>
        <v>0</v>
      </c>
      <c r="DM222" s="61">
        <f t="shared" si="490"/>
        <v>0</v>
      </c>
      <c r="DN222" s="66">
        <f t="shared" si="413"/>
        <v>776709.44</v>
      </c>
      <c r="DO222" s="74">
        <f t="shared" si="494"/>
        <v>12563</v>
      </c>
      <c r="DP222" s="66">
        <f t="shared" si="495"/>
        <v>62.66051724137931</v>
      </c>
      <c r="DQ222" s="63">
        <f t="shared" si="424"/>
        <v>61.8251564116851</v>
      </c>
      <c r="DR222" s="66" t="e">
        <f t="shared" si="414"/>
        <v>#NUM!</v>
      </c>
      <c r="DS222" s="96" t="e">
        <f t="shared" si="415"/>
        <v>#NUM!</v>
      </c>
      <c r="DT222" s="66" t="e">
        <f t="shared" si="416"/>
        <v>#NUM!</v>
      </c>
      <c r="DU222" s="66" t="e">
        <f t="shared" si="417"/>
        <v>#NUM!</v>
      </c>
      <c r="DV222" s="421"/>
      <c r="DW222" s="421"/>
      <c r="DX222" s="421"/>
      <c r="DY222" s="421"/>
      <c r="DZ222" s="421"/>
      <c r="EA222" s="421"/>
      <c r="EB222" s="421"/>
      <c r="EC222" s="12"/>
      <c r="ED222" s="12"/>
      <c r="EE222" s="12"/>
      <c r="EF222" s="12"/>
      <c r="EG222" s="12"/>
      <c r="EH222" s="12"/>
      <c r="EI222" s="12"/>
      <c r="EJ222" s="12"/>
      <c r="EK222" s="12"/>
      <c r="EL222" s="12"/>
      <c r="EM222" s="12"/>
      <c r="EN222" s="66"/>
      <c r="EO222" s="66"/>
      <c r="EP222" s="66"/>
      <c r="EQ222" s="66"/>
      <c r="ER222" s="66"/>
      <c r="ES222" s="66"/>
      <c r="ET222" s="66"/>
      <c r="EU222" s="66"/>
      <c r="EV222" s="66"/>
      <c r="EW222" s="66"/>
      <c r="EX222" s="66"/>
      <c r="EY222" s="66"/>
      <c r="EZ222" s="66"/>
      <c r="FA222" s="66"/>
      <c r="FB222" s="66"/>
      <c r="FC222" s="66"/>
      <c r="FD222" s="66"/>
      <c r="FE222" s="62"/>
      <c r="FF222" s="62"/>
      <c r="FG222" s="62"/>
      <c r="FH222" s="62"/>
      <c r="FI222" s="62"/>
    </row>
    <row r="223" spans="1:165" s="221" customFormat="1">
      <c r="A223" s="175">
        <v>222</v>
      </c>
      <c r="B223" s="212">
        <v>108</v>
      </c>
      <c r="C223" s="213">
        <v>40782</v>
      </c>
      <c r="D223" s="214">
        <f t="shared" si="425"/>
        <v>8</v>
      </c>
      <c r="E223" s="215" t="s">
        <v>39</v>
      </c>
      <c r="F223" s="212">
        <v>63</v>
      </c>
      <c r="G223" s="216" t="s">
        <v>38</v>
      </c>
      <c r="H223" s="216" t="s">
        <v>406</v>
      </c>
      <c r="I223" s="216" t="s">
        <v>450</v>
      </c>
      <c r="J223" s="217">
        <v>0.44791666666666669</v>
      </c>
      <c r="K223" s="218">
        <v>3563.37</v>
      </c>
      <c r="L223" s="216" t="s">
        <v>34</v>
      </c>
      <c r="M223" s="212">
        <v>57</v>
      </c>
      <c r="N223" s="212">
        <v>1</v>
      </c>
      <c r="O223" s="216"/>
      <c r="P223" s="217">
        <v>0.44791666666666669</v>
      </c>
      <c r="Q223" s="217">
        <v>0.44791666666666669</v>
      </c>
      <c r="R223" s="12">
        <f t="shared" si="426"/>
        <v>0</v>
      </c>
      <c r="S223" s="13">
        <f t="shared" si="427"/>
        <v>0</v>
      </c>
      <c r="T223" s="13">
        <f t="shared" si="428"/>
        <v>0</v>
      </c>
      <c r="U223" s="217">
        <v>0.45833333333333331</v>
      </c>
      <c r="V223" s="12">
        <f t="shared" si="429"/>
        <v>1.041666666666663E-2</v>
      </c>
      <c r="W223" s="13">
        <f t="shared" si="430"/>
        <v>0</v>
      </c>
      <c r="X223" s="13">
        <f t="shared" si="431"/>
        <v>15</v>
      </c>
      <c r="Y223" s="217">
        <v>0.46180555555555558</v>
      </c>
      <c r="Z223" s="12">
        <f t="shared" si="432"/>
        <v>3.4722222222222654E-3</v>
      </c>
      <c r="AA223" s="13">
        <f t="shared" si="433"/>
        <v>0</v>
      </c>
      <c r="AB223" s="13">
        <f t="shared" si="434"/>
        <v>5</v>
      </c>
      <c r="AC223" s="217">
        <v>0.47916666666666669</v>
      </c>
      <c r="AD223" s="12">
        <f t="shared" si="435"/>
        <v>1.7361111111111105E-2</v>
      </c>
      <c r="AE223" s="13">
        <f t="shared" si="436"/>
        <v>0</v>
      </c>
      <c r="AF223" s="13">
        <f t="shared" si="437"/>
        <v>25</v>
      </c>
      <c r="AG223" s="217">
        <v>0.47916666666666669</v>
      </c>
      <c r="AH223" s="217">
        <v>0.5625</v>
      </c>
      <c r="AI223" s="12">
        <f t="shared" si="438"/>
        <v>8.3333333333333315E-2</v>
      </c>
      <c r="AJ223" s="90">
        <f t="shared" si="439"/>
        <v>2</v>
      </c>
      <c r="AK223" s="90">
        <f t="shared" si="440"/>
        <v>0</v>
      </c>
      <c r="AL223" s="217">
        <v>0.47916666666666669</v>
      </c>
      <c r="AM223" s="217">
        <v>0.5625</v>
      </c>
      <c r="AN223" s="12">
        <f t="shared" si="441"/>
        <v>8.3333333333333315E-2</v>
      </c>
      <c r="AO223" s="13">
        <f t="shared" si="442"/>
        <v>2</v>
      </c>
      <c r="AP223" s="13">
        <f t="shared" si="443"/>
        <v>0</v>
      </c>
      <c r="AQ223" s="217">
        <v>0.58333333333333337</v>
      </c>
      <c r="AR223" s="12">
        <f t="shared" si="444"/>
        <v>2.083333333333337E-2</v>
      </c>
      <c r="AS223" s="90">
        <f t="shared" si="445"/>
        <v>0</v>
      </c>
      <c r="AT223" s="13">
        <f t="shared" si="446"/>
        <v>30</v>
      </c>
      <c r="AU223" s="217">
        <v>0.59583333333333333</v>
      </c>
      <c r="AV223" s="12">
        <f t="shared" si="447"/>
        <v>1.2499999999999956E-2</v>
      </c>
      <c r="AW223" s="13">
        <f t="shared" si="448"/>
        <v>0</v>
      </c>
      <c r="AX223" s="13">
        <f t="shared" si="449"/>
        <v>18</v>
      </c>
      <c r="AY223" s="217">
        <v>0.6875</v>
      </c>
      <c r="AZ223" s="12">
        <f t="shared" si="450"/>
        <v>9.1666666666666674E-2</v>
      </c>
      <c r="BA223" s="90">
        <f t="shared" si="451"/>
        <v>2</v>
      </c>
      <c r="BB223" s="90">
        <f t="shared" si="452"/>
        <v>12</v>
      </c>
      <c r="BC223" s="217">
        <v>0.6875</v>
      </c>
      <c r="BD223" s="217">
        <v>0.6875</v>
      </c>
      <c r="BE223" s="12">
        <f t="shared" si="453"/>
        <v>0</v>
      </c>
      <c r="BF223" s="13">
        <f t="shared" si="454"/>
        <v>0</v>
      </c>
      <c r="BG223" s="13">
        <f t="shared" si="455"/>
        <v>0</v>
      </c>
      <c r="BH223" s="217">
        <v>0.60416666666666663</v>
      </c>
      <c r="BI223" s="220">
        <v>0.71875</v>
      </c>
      <c r="BJ223" s="224">
        <v>53</v>
      </c>
      <c r="BK223" s="69">
        <f t="shared" si="421"/>
        <v>0.11458333333333337</v>
      </c>
      <c r="BL223" s="13">
        <f t="shared" si="418"/>
        <v>2</v>
      </c>
      <c r="BM223" s="13">
        <f t="shared" si="419"/>
        <v>45</v>
      </c>
      <c r="BN223" s="217">
        <v>0.72569444444444453</v>
      </c>
      <c r="BO223" s="12">
        <f t="shared" si="456"/>
        <v>3.8194444444444531E-2</v>
      </c>
      <c r="BP223" s="90">
        <f t="shared" si="457"/>
        <v>0</v>
      </c>
      <c r="BQ223" s="90">
        <f t="shared" si="458"/>
        <v>55</v>
      </c>
      <c r="BR223" s="217">
        <v>0.72916666666666663</v>
      </c>
      <c r="BS223" s="12">
        <f t="shared" si="459"/>
        <v>3.4722222222220989E-3</v>
      </c>
      <c r="BT223" s="90">
        <f t="shared" si="460"/>
        <v>0</v>
      </c>
      <c r="BU223" s="90">
        <f t="shared" si="461"/>
        <v>5</v>
      </c>
      <c r="BV223" s="217">
        <v>0.72916666666666663</v>
      </c>
      <c r="BW223" s="217">
        <v>0.73958333333333337</v>
      </c>
      <c r="BX223" s="12">
        <f t="shared" si="462"/>
        <v>1.0416666666666741E-2</v>
      </c>
      <c r="BY223" s="13">
        <f t="shared" si="463"/>
        <v>0</v>
      </c>
      <c r="BZ223" s="13">
        <f t="shared" si="464"/>
        <v>15</v>
      </c>
      <c r="CA223" s="12">
        <f t="shared" si="465"/>
        <v>0.29166666666666669</v>
      </c>
      <c r="CB223" s="13">
        <f t="shared" si="466"/>
        <v>7</v>
      </c>
      <c r="CC223" s="13">
        <f t="shared" si="467"/>
        <v>0</v>
      </c>
      <c r="CD223" s="12">
        <f t="shared" si="420"/>
        <v>7.9861111111111105E-2</v>
      </c>
      <c r="CE223" s="13">
        <f t="shared" si="468"/>
        <v>1</v>
      </c>
      <c r="CF223" s="13">
        <f t="shared" si="469"/>
        <v>55</v>
      </c>
      <c r="CG223" s="12">
        <f t="shared" si="492"/>
        <v>8.3333333333333315E-2</v>
      </c>
      <c r="CH223" s="13">
        <f t="shared" si="470"/>
        <v>2</v>
      </c>
      <c r="CI223" s="13">
        <f t="shared" si="471"/>
        <v>0</v>
      </c>
      <c r="CJ223" s="12">
        <f t="shared" si="493"/>
        <v>9.1666666666666674E-2</v>
      </c>
      <c r="CK223" s="13">
        <f t="shared" si="472"/>
        <v>2</v>
      </c>
      <c r="CL223" s="13">
        <f t="shared" si="473"/>
        <v>12</v>
      </c>
      <c r="CM223" s="13"/>
      <c r="CN223" s="70">
        <f t="shared" si="422"/>
        <v>2</v>
      </c>
      <c r="CO223" s="13">
        <f t="shared" si="423"/>
        <v>45</v>
      </c>
      <c r="CP223" s="12">
        <f t="shared" si="474"/>
        <v>9.1666666666666674E-2</v>
      </c>
      <c r="CQ223" s="13">
        <f t="shared" si="475"/>
        <v>2</v>
      </c>
      <c r="CR223" s="13">
        <f t="shared" si="476"/>
        <v>12</v>
      </c>
      <c r="CS223" s="217"/>
      <c r="CT223" s="13">
        <f t="shared" si="477"/>
        <v>0</v>
      </c>
      <c r="CU223" s="13">
        <f t="shared" si="478"/>
        <v>0</v>
      </c>
      <c r="CV223" s="217"/>
      <c r="CW223" s="13">
        <f t="shared" si="479"/>
        <v>0</v>
      </c>
      <c r="CX223" s="13">
        <f t="shared" si="480"/>
        <v>0</v>
      </c>
      <c r="CY223" s="217"/>
      <c r="CZ223" s="13">
        <f t="shared" si="481"/>
        <v>0</v>
      </c>
      <c r="DA223" s="13">
        <f t="shared" si="482"/>
        <v>0</v>
      </c>
      <c r="DB223" s="217"/>
      <c r="DC223" s="13">
        <f t="shared" si="483"/>
        <v>0</v>
      </c>
      <c r="DD223" s="13">
        <f t="shared" si="484"/>
        <v>0</v>
      </c>
      <c r="DE223" s="217"/>
      <c r="DF223" s="13">
        <f t="shared" si="485"/>
        <v>0</v>
      </c>
      <c r="DG223" s="13">
        <f t="shared" si="486"/>
        <v>0</v>
      </c>
      <c r="DH223" s="217"/>
      <c r="DI223" s="13">
        <f t="shared" si="487"/>
        <v>0</v>
      </c>
      <c r="DJ223" s="13">
        <f t="shared" si="488"/>
        <v>0</v>
      </c>
      <c r="DK223" s="217"/>
      <c r="DL223" s="35">
        <f t="shared" si="489"/>
        <v>0</v>
      </c>
      <c r="DM223" s="61">
        <f t="shared" si="490"/>
        <v>0</v>
      </c>
      <c r="DN223" s="66">
        <f t="shared" si="413"/>
        <v>780272.80999999994</v>
      </c>
      <c r="DO223" s="74">
        <f t="shared" si="494"/>
        <v>12621</v>
      </c>
      <c r="DP223" s="66">
        <f t="shared" si="495"/>
        <v>62.515263157894736</v>
      </c>
      <c r="DQ223" s="63">
        <f t="shared" si="424"/>
        <v>61.82337453450598</v>
      </c>
      <c r="DR223" s="66" t="e">
        <f t="shared" si="414"/>
        <v>#NUM!</v>
      </c>
      <c r="DS223" s="96" t="e">
        <f t="shared" si="415"/>
        <v>#NUM!</v>
      </c>
      <c r="DT223" s="66" t="e">
        <f t="shared" si="416"/>
        <v>#NUM!</v>
      </c>
      <c r="DU223" s="66" t="e">
        <f t="shared" si="417"/>
        <v>#NUM!</v>
      </c>
      <c r="DV223" s="421"/>
      <c r="DW223" s="421"/>
      <c r="DX223" s="421"/>
      <c r="DY223" s="421"/>
      <c r="DZ223" s="421"/>
      <c r="EA223" s="421"/>
      <c r="EB223" s="421"/>
      <c r="EC223" s="62"/>
      <c r="ED223" s="62"/>
      <c r="EE223" s="62"/>
      <c r="EF223" s="62"/>
      <c r="EG223" s="62"/>
      <c r="EH223" s="62"/>
      <c r="EI223" s="62"/>
      <c r="EJ223" s="62"/>
      <c r="EK223" s="62"/>
      <c r="EL223" s="62"/>
      <c r="EM223" s="62"/>
      <c r="EN223" s="66"/>
      <c r="EO223" s="66"/>
      <c r="EP223" s="66"/>
      <c r="EQ223" s="66"/>
      <c r="ER223" s="66"/>
      <c r="ES223" s="66"/>
      <c r="ET223" s="66"/>
      <c r="EU223" s="66"/>
      <c r="EV223" s="66"/>
      <c r="EW223" s="66"/>
      <c r="EX223" s="66"/>
      <c r="EY223" s="66"/>
      <c r="EZ223" s="66"/>
      <c r="FA223" s="66"/>
      <c r="FB223" s="66"/>
      <c r="FC223" s="66"/>
      <c r="FD223" s="66"/>
      <c r="FE223" s="62"/>
      <c r="FF223" s="62"/>
      <c r="FG223" s="62"/>
      <c r="FH223" s="62"/>
      <c r="FI223" s="62"/>
    </row>
    <row r="224" spans="1:165" s="221" customFormat="1" ht="30">
      <c r="A224" s="199">
        <v>223</v>
      </c>
      <c r="B224" s="212">
        <v>109</v>
      </c>
      <c r="C224" s="213">
        <v>40782</v>
      </c>
      <c r="D224" s="214">
        <f t="shared" si="425"/>
        <v>8</v>
      </c>
      <c r="E224" s="215" t="s">
        <v>39</v>
      </c>
      <c r="F224" s="212">
        <v>64</v>
      </c>
      <c r="G224" s="216" t="s">
        <v>38</v>
      </c>
      <c r="H224" s="216" t="s">
        <v>493</v>
      </c>
      <c r="I224" s="216" t="s">
        <v>494</v>
      </c>
      <c r="J224" s="217">
        <v>0.54513888888888895</v>
      </c>
      <c r="K224" s="218">
        <v>3611.46</v>
      </c>
      <c r="L224" s="216" t="s">
        <v>34</v>
      </c>
      <c r="M224" s="212">
        <v>58</v>
      </c>
      <c r="N224" s="212">
        <v>1</v>
      </c>
      <c r="O224" s="216"/>
      <c r="P224" s="217">
        <v>0.54513888888888895</v>
      </c>
      <c r="Q224" s="217">
        <v>0.54513888888888895</v>
      </c>
      <c r="R224" s="12">
        <f t="shared" si="426"/>
        <v>0</v>
      </c>
      <c r="S224" s="13">
        <f t="shared" si="427"/>
        <v>0</v>
      </c>
      <c r="T224" s="13">
        <f t="shared" si="428"/>
        <v>0</v>
      </c>
      <c r="U224" s="217">
        <v>0.55208333333333337</v>
      </c>
      <c r="V224" s="12">
        <f t="shared" si="429"/>
        <v>6.9444444444444198E-3</v>
      </c>
      <c r="W224" s="13">
        <f t="shared" si="430"/>
        <v>0</v>
      </c>
      <c r="X224" s="13">
        <f t="shared" si="431"/>
        <v>10</v>
      </c>
      <c r="Y224" s="217">
        <v>0.55555555555555558</v>
      </c>
      <c r="Z224" s="12">
        <f t="shared" si="432"/>
        <v>3.4722222222222099E-3</v>
      </c>
      <c r="AA224" s="13">
        <f t="shared" si="433"/>
        <v>0</v>
      </c>
      <c r="AB224" s="13">
        <f t="shared" si="434"/>
        <v>5</v>
      </c>
      <c r="AC224" s="217">
        <v>0.57638888888888895</v>
      </c>
      <c r="AD224" s="12">
        <f t="shared" si="435"/>
        <v>2.083333333333337E-2</v>
      </c>
      <c r="AE224" s="13">
        <f t="shared" si="436"/>
        <v>0</v>
      </c>
      <c r="AF224" s="13">
        <f t="shared" si="437"/>
        <v>30</v>
      </c>
      <c r="AG224" s="217">
        <v>0.58333333333333337</v>
      </c>
      <c r="AH224" s="217">
        <v>0.69097222222222221</v>
      </c>
      <c r="AI224" s="12">
        <f t="shared" si="438"/>
        <v>0.10763888888888884</v>
      </c>
      <c r="AJ224" s="90">
        <f t="shared" si="439"/>
        <v>2</v>
      </c>
      <c r="AK224" s="90">
        <f t="shared" si="440"/>
        <v>35</v>
      </c>
      <c r="AL224" s="217">
        <v>0.58333333333333337</v>
      </c>
      <c r="AM224" s="217">
        <v>0.69097222222222221</v>
      </c>
      <c r="AN224" s="12">
        <f t="shared" si="441"/>
        <v>0.10763888888888884</v>
      </c>
      <c r="AO224" s="13">
        <f t="shared" si="442"/>
        <v>2</v>
      </c>
      <c r="AP224" s="13">
        <f t="shared" si="443"/>
        <v>35</v>
      </c>
      <c r="AQ224" s="217">
        <v>0.75486111111111109</v>
      </c>
      <c r="AR224" s="12">
        <f t="shared" si="444"/>
        <v>6.3888888888888884E-2</v>
      </c>
      <c r="AS224" s="90">
        <f t="shared" si="445"/>
        <v>1</v>
      </c>
      <c r="AT224" s="13">
        <f t="shared" si="446"/>
        <v>32</v>
      </c>
      <c r="AU224" s="217">
        <v>0.75555555555555554</v>
      </c>
      <c r="AV224" s="12">
        <f t="shared" si="447"/>
        <v>6.9444444444444198E-4</v>
      </c>
      <c r="AW224" s="13">
        <f t="shared" si="448"/>
        <v>0</v>
      </c>
      <c r="AX224" s="13">
        <f t="shared" si="449"/>
        <v>1</v>
      </c>
      <c r="AY224" s="217">
        <v>0.89513888888888893</v>
      </c>
      <c r="AZ224" s="12">
        <f t="shared" si="450"/>
        <v>0.13958333333333339</v>
      </c>
      <c r="BA224" s="90">
        <f t="shared" si="451"/>
        <v>3</v>
      </c>
      <c r="BB224" s="90">
        <f t="shared" si="452"/>
        <v>21</v>
      </c>
      <c r="BC224" s="217">
        <v>0.89513888888888893</v>
      </c>
      <c r="BD224" s="217">
        <v>0.89513888888888893</v>
      </c>
      <c r="BE224" s="12">
        <f t="shared" si="453"/>
        <v>0</v>
      </c>
      <c r="BF224" s="13">
        <f t="shared" si="454"/>
        <v>0</v>
      </c>
      <c r="BG224" s="13">
        <f t="shared" si="455"/>
        <v>0</v>
      </c>
      <c r="BH224" s="217">
        <v>0.77083333333333337</v>
      </c>
      <c r="BI224" s="220">
        <v>0.89930555555555547</v>
      </c>
      <c r="BJ224" s="224">
        <v>54</v>
      </c>
      <c r="BK224" s="69">
        <f t="shared" si="421"/>
        <v>0.1284722222222221</v>
      </c>
      <c r="BL224" s="13">
        <f t="shared" si="418"/>
        <v>3</v>
      </c>
      <c r="BM224" s="13">
        <f t="shared" si="419"/>
        <v>5</v>
      </c>
      <c r="BN224" s="217">
        <v>0.90347222222222223</v>
      </c>
      <c r="BO224" s="12">
        <f t="shared" si="456"/>
        <v>8.3333333333333037E-3</v>
      </c>
      <c r="BP224" s="90">
        <f t="shared" si="457"/>
        <v>0</v>
      </c>
      <c r="BQ224" s="90">
        <f t="shared" si="458"/>
        <v>12</v>
      </c>
      <c r="BR224" s="217">
        <v>0.90625</v>
      </c>
      <c r="BS224" s="12">
        <f t="shared" si="459"/>
        <v>2.7777777777777679E-3</v>
      </c>
      <c r="BT224" s="90">
        <f t="shared" si="460"/>
        <v>0</v>
      </c>
      <c r="BU224" s="90">
        <f t="shared" si="461"/>
        <v>4</v>
      </c>
      <c r="BV224" s="217">
        <v>0.90625</v>
      </c>
      <c r="BW224" s="217">
        <v>0.90972222222222221</v>
      </c>
      <c r="BX224" s="12">
        <f t="shared" si="462"/>
        <v>3.4722222222222099E-3</v>
      </c>
      <c r="BY224" s="13">
        <f t="shared" si="463"/>
        <v>0</v>
      </c>
      <c r="BZ224" s="13">
        <f t="shared" si="464"/>
        <v>5</v>
      </c>
      <c r="CA224" s="12">
        <f t="shared" si="465"/>
        <v>0.36458333333333326</v>
      </c>
      <c r="CB224" s="13">
        <f t="shared" si="466"/>
        <v>8</v>
      </c>
      <c r="CC224" s="13">
        <f t="shared" si="467"/>
        <v>45</v>
      </c>
      <c r="CD224" s="12">
        <f t="shared" si="420"/>
        <v>9.5833333333333326E-2</v>
      </c>
      <c r="CE224" s="13">
        <f t="shared" si="468"/>
        <v>2</v>
      </c>
      <c r="CF224" s="13">
        <f t="shared" si="469"/>
        <v>18</v>
      </c>
      <c r="CG224" s="12">
        <f t="shared" si="492"/>
        <v>0.10763888888888884</v>
      </c>
      <c r="CH224" s="13">
        <f t="shared" si="470"/>
        <v>2</v>
      </c>
      <c r="CI224" s="13">
        <f t="shared" si="471"/>
        <v>35</v>
      </c>
      <c r="CJ224" s="12">
        <f t="shared" si="493"/>
        <v>0.13958333333333339</v>
      </c>
      <c r="CK224" s="13">
        <f t="shared" si="472"/>
        <v>3</v>
      </c>
      <c r="CL224" s="13">
        <f t="shared" si="473"/>
        <v>21</v>
      </c>
      <c r="CM224" s="13"/>
      <c r="CN224" s="70">
        <f t="shared" si="422"/>
        <v>3</v>
      </c>
      <c r="CO224" s="13">
        <f t="shared" si="423"/>
        <v>5</v>
      </c>
      <c r="CP224" s="12">
        <f t="shared" si="474"/>
        <v>0.13958333333333339</v>
      </c>
      <c r="CQ224" s="13">
        <f t="shared" si="475"/>
        <v>3</v>
      </c>
      <c r="CR224" s="13">
        <f t="shared" si="476"/>
        <v>21</v>
      </c>
      <c r="CS224" s="217"/>
      <c r="CT224" s="13">
        <f t="shared" si="477"/>
        <v>0</v>
      </c>
      <c r="CU224" s="13">
        <f t="shared" si="478"/>
        <v>0</v>
      </c>
      <c r="CV224" s="217"/>
      <c r="CW224" s="13">
        <f t="shared" si="479"/>
        <v>0</v>
      </c>
      <c r="CX224" s="13">
        <f t="shared" si="480"/>
        <v>0</v>
      </c>
      <c r="CY224" s="217"/>
      <c r="CZ224" s="13">
        <f t="shared" si="481"/>
        <v>0</v>
      </c>
      <c r="DA224" s="13">
        <f t="shared" si="482"/>
        <v>0</v>
      </c>
      <c r="DB224" s="217"/>
      <c r="DC224" s="13">
        <f t="shared" si="483"/>
        <v>0</v>
      </c>
      <c r="DD224" s="13">
        <f t="shared" si="484"/>
        <v>0</v>
      </c>
      <c r="DE224" s="217"/>
      <c r="DF224" s="13">
        <f t="shared" si="485"/>
        <v>0</v>
      </c>
      <c r="DG224" s="13">
        <f t="shared" si="486"/>
        <v>0</v>
      </c>
      <c r="DH224" s="217"/>
      <c r="DI224" s="13">
        <f t="shared" si="487"/>
        <v>0</v>
      </c>
      <c r="DJ224" s="13">
        <f t="shared" si="488"/>
        <v>0</v>
      </c>
      <c r="DK224" s="217"/>
      <c r="DL224" s="35">
        <f t="shared" si="489"/>
        <v>0</v>
      </c>
      <c r="DM224" s="61">
        <f t="shared" si="490"/>
        <v>0</v>
      </c>
      <c r="DN224" s="66">
        <f t="shared" si="413"/>
        <v>783884.2699999999</v>
      </c>
      <c r="DO224" s="74">
        <f t="shared" si="494"/>
        <v>12677</v>
      </c>
      <c r="DP224" s="66">
        <f t="shared" si="495"/>
        <v>62.266551724137933</v>
      </c>
      <c r="DQ224" s="63">
        <f t="shared" si="424"/>
        <v>61.835155793957554</v>
      </c>
      <c r="DR224" s="66" t="e">
        <f t="shared" si="414"/>
        <v>#NUM!</v>
      </c>
      <c r="DS224" s="96" t="e">
        <f t="shared" si="415"/>
        <v>#NUM!</v>
      </c>
      <c r="DT224" s="66" t="e">
        <f t="shared" si="416"/>
        <v>#NUM!</v>
      </c>
      <c r="DU224" s="66" t="e">
        <f t="shared" si="417"/>
        <v>#NUM!</v>
      </c>
      <c r="DV224" s="421"/>
      <c r="DW224" s="421"/>
      <c r="DX224" s="421"/>
      <c r="DY224" s="421"/>
      <c r="DZ224" s="421"/>
      <c r="EA224" s="421"/>
      <c r="EB224" s="421"/>
      <c r="EC224" s="62"/>
      <c r="ED224" s="62"/>
      <c r="EE224" s="62"/>
      <c r="EF224" s="62"/>
      <c r="EG224" s="62"/>
      <c r="EH224" s="62"/>
      <c r="EI224" s="62"/>
      <c r="EJ224" s="62"/>
      <c r="EK224" s="62"/>
      <c r="EL224" s="62"/>
      <c r="EM224" s="62"/>
      <c r="EN224" s="66"/>
      <c r="EO224" s="66"/>
      <c r="EP224" s="66"/>
      <c r="EQ224" s="66"/>
      <c r="ER224" s="66"/>
      <c r="ES224" s="66"/>
      <c r="ET224" s="66"/>
      <c r="EU224" s="66"/>
      <c r="EV224" s="66"/>
      <c r="EW224" s="66"/>
      <c r="EX224" s="66"/>
      <c r="EY224" s="66"/>
      <c r="EZ224" s="66"/>
      <c r="FA224" s="66"/>
      <c r="FB224" s="66"/>
      <c r="FC224" s="66"/>
      <c r="FD224" s="66"/>
      <c r="FE224" s="62"/>
      <c r="FF224" s="62"/>
      <c r="FG224" s="62"/>
      <c r="FH224" s="62"/>
      <c r="FI224" s="62"/>
    </row>
    <row r="225" spans="1:165" s="221" customFormat="1" ht="30">
      <c r="A225" s="175">
        <v>224</v>
      </c>
      <c r="B225" s="212">
        <v>110</v>
      </c>
      <c r="C225" s="213">
        <v>40783</v>
      </c>
      <c r="D225" s="214">
        <f t="shared" si="425"/>
        <v>8</v>
      </c>
      <c r="E225" s="215" t="s">
        <v>39</v>
      </c>
      <c r="F225" s="212">
        <v>65</v>
      </c>
      <c r="G225" s="216" t="s">
        <v>38</v>
      </c>
      <c r="H225" s="216" t="s">
        <v>489</v>
      </c>
      <c r="I225" s="216" t="s">
        <v>498</v>
      </c>
      <c r="J225" s="217">
        <v>0.1111111111111111</v>
      </c>
      <c r="K225" s="218">
        <v>3509.87</v>
      </c>
      <c r="L225" s="216" t="s">
        <v>335</v>
      </c>
      <c r="M225" s="212">
        <v>56</v>
      </c>
      <c r="N225" s="212">
        <v>2</v>
      </c>
      <c r="O225" s="216"/>
      <c r="P225" s="217">
        <v>0.1111111111111111</v>
      </c>
      <c r="Q225" s="217">
        <v>0.1111111111111111</v>
      </c>
      <c r="R225" s="12">
        <f t="shared" si="426"/>
        <v>0</v>
      </c>
      <c r="S225" s="13">
        <f t="shared" si="427"/>
        <v>0</v>
      </c>
      <c r="T225" s="13">
        <f t="shared" si="428"/>
        <v>0</v>
      </c>
      <c r="U225" s="217">
        <v>0.11805555555555557</v>
      </c>
      <c r="V225" s="12">
        <f t="shared" si="429"/>
        <v>6.9444444444444614E-3</v>
      </c>
      <c r="W225" s="13">
        <f t="shared" si="430"/>
        <v>0</v>
      </c>
      <c r="X225" s="13">
        <f t="shared" si="431"/>
        <v>10</v>
      </c>
      <c r="Y225" s="217">
        <v>0.12152777777777778</v>
      </c>
      <c r="Z225" s="12">
        <f t="shared" si="432"/>
        <v>3.4722222222222099E-3</v>
      </c>
      <c r="AA225" s="13">
        <f t="shared" si="433"/>
        <v>0</v>
      </c>
      <c r="AB225" s="13">
        <f t="shared" si="434"/>
        <v>5</v>
      </c>
      <c r="AC225" s="217">
        <v>0.13472222222222222</v>
      </c>
      <c r="AD225" s="12">
        <f t="shared" si="435"/>
        <v>1.3194444444444439E-2</v>
      </c>
      <c r="AE225" s="13">
        <f t="shared" si="436"/>
        <v>0</v>
      </c>
      <c r="AF225" s="13">
        <f t="shared" si="437"/>
        <v>19</v>
      </c>
      <c r="AG225" s="217">
        <v>0.13541666666666666</v>
      </c>
      <c r="AH225" s="217">
        <v>0.1875</v>
      </c>
      <c r="AI225" s="12">
        <f t="shared" si="438"/>
        <v>5.2083333333333343E-2</v>
      </c>
      <c r="AJ225" s="90">
        <f t="shared" si="439"/>
        <v>1</v>
      </c>
      <c r="AK225" s="90">
        <f t="shared" si="440"/>
        <v>15</v>
      </c>
      <c r="AL225" s="217">
        <v>0.13541666666666666</v>
      </c>
      <c r="AM225" s="217">
        <v>0.1875</v>
      </c>
      <c r="AN225" s="12">
        <f t="shared" si="441"/>
        <v>5.2083333333333343E-2</v>
      </c>
      <c r="AO225" s="13">
        <f t="shared" si="442"/>
        <v>1</v>
      </c>
      <c r="AP225" s="13">
        <f t="shared" si="443"/>
        <v>15</v>
      </c>
      <c r="AQ225" s="217">
        <v>0.19652777777777777</v>
      </c>
      <c r="AR225" s="12">
        <f t="shared" si="444"/>
        <v>9.0277777777777735E-3</v>
      </c>
      <c r="AS225" s="90">
        <f t="shared" si="445"/>
        <v>0</v>
      </c>
      <c r="AT225" s="13">
        <f t="shared" si="446"/>
        <v>13</v>
      </c>
      <c r="AU225" s="217">
        <v>0.20138888888888887</v>
      </c>
      <c r="AV225" s="12">
        <f t="shared" si="447"/>
        <v>4.8611111111110938E-3</v>
      </c>
      <c r="AW225" s="13">
        <f t="shared" si="448"/>
        <v>0</v>
      </c>
      <c r="AX225" s="13">
        <f t="shared" si="449"/>
        <v>7</v>
      </c>
      <c r="AY225" s="217">
        <v>0.40486111111111112</v>
      </c>
      <c r="AZ225" s="12">
        <f t="shared" si="450"/>
        <v>0.20347222222222225</v>
      </c>
      <c r="BA225" s="90">
        <f t="shared" si="451"/>
        <v>4</v>
      </c>
      <c r="BB225" s="90">
        <f t="shared" si="452"/>
        <v>53</v>
      </c>
      <c r="BC225" s="217">
        <v>0.40486111111111112</v>
      </c>
      <c r="BD225" s="217">
        <v>0.40486111111111112</v>
      </c>
      <c r="BE225" s="12">
        <f t="shared" si="453"/>
        <v>0</v>
      </c>
      <c r="BF225" s="13">
        <f t="shared" si="454"/>
        <v>0</v>
      </c>
      <c r="BG225" s="13">
        <f t="shared" si="455"/>
        <v>0</v>
      </c>
      <c r="BH225" s="217">
        <v>0.22916666666666666</v>
      </c>
      <c r="BI225" s="220">
        <v>0.41666666666666669</v>
      </c>
      <c r="BJ225" s="224">
        <v>55</v>
      </c>
      <c r="BK225" s="69">
        <f t="shared" si="421"/>
        <v>0.18750000000000003</v>
      </c>
      <c r="BL225" s="13">
        <f t="shared" si="418"/>
        <v>4</v>
      </c>
      <c r="BM225" s="13">
        <f t="shared" si="419"/>
        <v>30</v>
      </c>
      <c r="BN225" s="217">
        <v>0.4375</v>
      </c>
      <c r="BO225" s="12">
        <f t="shared" si="456"/>
        <v>3.2638888888888884E-2</v>
      </c>
      <c r="BP225" s="90">
        <f t="shared" si="457"/>
        <v>0</v>
      </c>
      <c r="BQ225" s="90">
        <f t="shared" si="458"/>
        <v>47</v>
      </c>
      <c r="BR225" s="217">
        <v>0.44097222222222227</v>
      </c>
      <c r="BS225" s="12">
        <f>BW225-BN225</f>
        <v>6.9444444444444198E-3</v>
      </c>
      <c r="BT225" s="90">
        <f t="shared" si="460"/>
        <v>0</v>
      </c>
      <c r="BU225" s="90">
        <f t="shared" si="461"/>
        <v>10</v>
      </c>
      <c r="BV225" s="217">
        <v>0.44097222222222227</v>
      </c>
      <c r="BW225" s="217">
        <v>0.44444444444444442</v>
      </c>
      <c r="BX225" s="12">
        <f t="shared" si="462"/>
        <v>3.4722222222221544E-3</v>
      </c>
      <c r="BY225" s="13">
        <f t="shared" si="463"/>
        <v>0</v>
      </c>
      <c r="BZ225" s="13">
        <f t="shared" si="464"/>
        <v>5</v>
      </c>
      <c r="CA225" s="12">
        <f t="shared" si="465"/>
        <v>0.33333333333333331</v>
      </c>
      <c r="CB225" s="13">
        <f t="shared" si="466"/>
        <v>8</v>
      </c>
      <c r="CC225" s="13">
        <f t="shared" si="467"/>
        <v>0</v>
      </c>
      <c r="CD225" s="12">
        <f t="shared" si="420"/>
        <v>6.1805555555555516E-2</v>
      </c>
      <c r="CE225" s="13">
        <f t="shared" si="468"/>
        <v>1</v>
      </c>
      <c r="CF225" s="13">
        <f t="shared" si="469"/>
        <v>29</v>
      </c>
      <c r="CG225" s="12">
        <f t="shared" si="492"/>
        <v>5.2083333333333343E-2</v>
      </c>
      <c r="CH225" s="13">
        <f t="shared" si="470"/>
        <v>1</v>
      </c>
      <c r="CI225" s="13">
        <f t="shared" si="471"/>
        <v>15</v>
      </c>
      <c r="CJ225" s="12">
        <f t="shared" si="493"/>
        <v>0.20347222222222225</v>
      </c>
      <c r="CK225" s="13">
        <f t="shared" si="472"/>
        <v>4</v>
      </c>
      <c r="CL225" s="13">
        <f t="shared" si="473"/>
        <v>53</v>
      </c>
      <c r="CM225" s="13"/>
      <c r="CN225" s="70">
        <f t="shared" si="422"/>
        <v>4</v>
      </c>
      <c r="CO225" s="13">
        <f t="shared" si="423"/>
        <v>30</v>
      </c>
      <c r="CP225" s="12">
        <f t="shared" si="474"/>
        <v>0.20347222222222225</v>
      </c>
      <c r="CQ225" s="13">
        <f t="shared" si="475"/>
        <v>4</v>
      </c>
      <c r="CR225" s="13">
        <f t="shared" si="476"/>
        <v>53</v>
      </c>
      <c r="CS225" s="217"/>
      <c r="CT225" s="13">
        <f t="shared" si="477"/>
        <v>0</v>
      </c>
      <c r="CU225" s="13">
        <f t="shared" si="478"/>
        <v>0</v>
      </c>
      <c r="CV225" s="217"/>
      <c r="CW225" s="13">
        <f t="shared" si="479"/>
        <v>0</v>
      </c>
      <c r="CX225" s="13">
        <f t="shared" si="480"/>
        <v>0</v>
      </c>
      <c r="CY225" s="217"/>
      <c r="CZ225" s="13">
        <f t="shared" si="481"/>
        <v>0</v>
      </c>
      <c r="DA225" s="13">
        <f t="shared" si="482"/>
        <v>0</v>
      </c>
      <c r="DB225" s="217"/>
      <c r="DC225" s="13">
        <f t="shared" si="483"/>
        <v>0</v>
      </c>
      <c r="DD225" s="13">
        <f t="shared" si="484"/>
        <v>0</v>
      </c>
      <c r="DE225" s="217"/>
      <c r="DF225" s="13">
        <f t="shared" si="485"/>
        <v>0</v>
      </c>
      <c r="DG225" s="13">
        <f t="shared" si="486"/>
        <v>0</v>
      </c>
      <c r="DH225" s="217"/>
      <c r="DI225" s="13">
        <f t="shared" si="487"/>
        <v>0</v>
      </c>
      <c r="DJ225" s="13">
        <f t="shared" si="488"/>
        <v>0</v>
      </c>
      <c r="DK225" s="217"/>
      <c r="DL225" s="35">
        <f t="shared" si="489"/>
        <v>0</v>
      </c>
      <c r="DM225" s="61">
        <f t="shared" si="490"/>
        <v>0</v>
      </c>
      <c r="DN225" s="66">
        <f t="shared" si="413"/>
        <v>787394.1399999999</v>
      </c>
      <c r="DO225" s="74">
        <f t="shared" si="494"/>
        <v>12736</v>
      </c>
      <c r="DP225" s="66">
        <f t="shared" si="495"/>
        <v>62.676249999999996</v>
      </c>
      <c r="DQ225" s="63">
        <f t="shared" si="424"/>
        <v>61.824288630653257</v>
      </c>
      <c r="DR225" s="66" t="e">
        <f t="shared" si="414"/>
        <v>#NUM!</v>
      </c>
      <c r="DS225" s="96" t="e">
        <f t="shared" si="415"/>
        <v>#NUM!</v>
      </c>
      <c r="DT225" s="66" t="e">
        <f t="shared" si="416"/>
        <v>#NUM!</v>
      </c>
      <c r="DU225" s="66" t="e">
        <f t="shared" si="417"/>
        <v>#NUM!</v>
      </c>
      <c r="DV225" s="421"/>
      <c r="DW225" s="421"/>
      <c r="DX225" s="421"/>
      <c r="DY225" s="421"/>
      <c r="DZ225" s="421"/>
      <c r="EA225" s="421"/>
      <c r="EB225" s="421"/>
      <c r="EC225" s="62"/>
      <c r="ED225" s="62"/>
      <c r="EE225" s="62"/>
      <c r="EF225" s="62"/>
      <c r="EG225" s="62"/>
      <c r="EH225" s="62"/>
      <c r="EI225" s="62"/>
      <c r="EJ225" s="62"/>
      <c r="EK225" s="62"/>
      <c r="EL225" s="62"/>
      <c r="EM225" s="62"/>
      <c r="EN225" s="66"/>
      <c r="EO225" s="66"/>
      <c r="EP225" s="66"/>
      <c r="EQ225" s="66"/>
      <c r="ER225" s="66"/>
      <c r="ES225" s="66"/>
      <c r="ET225" s="66"/>
      <c r="EU225" s="66"/>
      <c r="EV225" s="66"/>
      <c r="EW225" s="66"/>
      <c r="EX225" s="66"/>
      <c r="EY225" s="66"/>
      <c r="EZ225" s="66"/>
      <c r="FA225" s="66"/>
      <c r="FB225" s="66"/>
      <c r="FC225" s="66"/>
      <c r="FD225" s="66"/>
      <c r="FE225" s="62"/>
      <c r="FF225" s="62"/>
      <c r="FG225" s="62"/>
      <c r="FH225" s="62"/>
      <c r="FI225" s="62"/>
    </row>
    <row r="226" spans="1:165" s="221" customFormat="1">
      <c r="A226" s="175">
        <v>225</v>
      </c>
      <c r="B226" s="212">
        <v>111</v>
      </c>
      <c r="C226" s="213">
        <v>40783</v>
      </c>
      <c r="D226" s="214">
        <f t="shared" si="425"/>
        <v>8</v>
      </c>
      <c r="E226" s="215" t="s">
        <v>39</v>
      </c>
      <c r="F226" s="212">
        <v>66</v>
      </c>
      <c r="G226" s="216" t="s">
        <v>38</v>
      </c>
      <c r="H226" s="216" t="s">
        <v>406</v>
      </c>
      <c r="I226" s="216" t="s">
        <v>450</v>
      </c>
      <c r="J226" s="217">
        <v>0.29166666666666669</v>
      </c>
      <c r="K226" s="218">
        <v>3777.6</v>
      </c>
      <c r="L226" s="216" t="s">
        <v>34</v>
      </c>
      <c r="M226" s="212">
        <v>59</v>
      </c>
      <c r="N226" s="212">
        <v>0</v>
      </c>
      <c r="O226" s="216"/>
      <c r="P226" s="217">
        <v>0.29166666666666669</v>
      </c>
      <c r="Q226" s="217">
        <v>0.29166666666666669</v>
      </c>
      <c r="R226" s="12">
        <f t="shared" si="426"/>
        <v>0</v>
      </c>
      <c r="S226" s="13">
        <f t="shared" si="427"/>
        <v>0</v>
      </c>
      <c r="T226" s="13">
        <f t="shared" si="428"/>
        <v>0</v>
      </c>
      <c r="U226" s="217">
        <v>0.2986111111111111</v>
      </c>
      <c r="V226" s="12">
        <f t="shared" si="429"/>
        <v>6.9444444444444198E-3</v>
      </c>
      <c r="W226" s="13">
        <f t="shared" si="430"/>
        <v>0</v>
      </c>
      <c r="X226" s="13">
        <f t="shared" si="431"/>
        <v>10</v>
      </c>
      <c r="Y226" s="217">
        <v>0.30208333333333331</v>
      </c>
      <c r="Z226" s="12">
        <f t="shared" si="432"/>
        <v>3.4722222222222099E-3</v>
      </c>
      <c r="AA226" s="13">
        <f t="shared" si="433"/>
        <v>0</v>
      </c>
      <c r="AB226" s="13">
        <f t="shared" si="434"/>
        <v>5</v>
      </c>
      <c r="AC226" s="217">
        <v>0.31944444444444448</v>
      </c>
      <c r="AD226" s="12">
        <f t="shared" si="435"/>
        <v>1.736111111111116E-2</v>
      </c>
      <c r="AE226" s="13">
        <f t="shared" si="436"/>
        <v>0</v>
      </c>
      <c r="AF226" s="13">
        <f t="shared" si="437"/>
        <v>25</v>
      </c>
      <c r="AG226" s="217">
        <v>0.3263888888888889</v>
      </c>
      <c r="AH226" s="217">
        <v>0.48958333333333331</v>
      </c>
      <c r="AI226" s="12">
        <f t="shared" si="438"/>
        <v>0.16319444444444442</v>
      </c>
      <c r="AJ226" s="90">
        <f t="shared" si="439"/>
        <v>3</v>
      </c>
      <c r="AK226" s="90">
        <f t="shared" si="440"/>
        <v>55</v>
      </c>
      <c r="AL226" s="217">
        <v>0.3263888888888889</v>
      </c>
      <c r="AM226" s="217">
        <v>0.48958333333333331</v>
      </c>
      <c r="AN226" s="12">
        <f t="shared" si="441"/>
        <v>0.16319444444444442</v>
      </c>
      <c r="AO226" s="13">
        <f t="shared" si="442"/>
        <v>3</v>
      </c>
      <c r="AP226" s="13">
        <f t="shared" si="443"/>
        <v>55</v>
      </c>
      <c r="AQ226" s="217">
        <v>0.4375</v>
      </c>
      <c r="AR226" s="12">
        <f t="shared" si="444"/>
        <v>-5.2083333333333315E-2</v>
      </c>
      <c r="AS226" s="90" t="e">
        <f t="shared" si="445"/>
        <v>#NUM!</v>
      </c>
      <c r="AT226" s="13" t="e">
        <f t="shared" si="446"/>
        <v>#NUM!</v>
      </c>
      <c r="AU226" s="217">
        <v>0.44305555555555554</v>
      </c>
      <c r="AV226" s="12">
        <f t="shared" si="447"/>
        <v>5.5555555555555358E-3</v>
      </c>
      <c r="AW226" s="13">
        <f t="shared" si="448"/>
        <v>0</v>
      </c>
      <c r="AX226" s="13">
        <f t="shared" si="449"/>
        <v>8</v>
      </c>
      <c r="AY226" s="217">
        <v>0.55208333333333337</v>
      </c>
      <c r="AZ226" s="12">
        <f t="shared" si="450"/>
        <v>0.10902777777777783</v>
      </c>
      <c r="BA226" s="90">
        <f t="shared" si="451"/>
        <v>2</v>
      </c>
      <c r="BB226" s="90">
        <f t="shared" si="452"/>
        <v>37</v>
      </c>
      <c r="BC226" s="217">
        <v>0.55208333333333337</v>
      </c>
      <c r="BD226" s="217">
        <v>0.55208333333333337</v>
      </c>
      <c r="BE226" s="12">
        <f t="shared" si="453"/>
        <v>0</v>
      </c>
      <c r="BF226" s="13">
        <f t="shared" si="454"/>
        <v>0</v>
      </c>
      <c r="BG226" s="13">
        <f t="shared" si="455"/>
        <v>0</v>
      </c>
      <c r="BH226" s="217">
        <v>0.45833333333333331</v>
      </c>
      <c r="BI226" s="220">
        <v>0.57291666666666663</v>
      </c>
      <c r="BJ226" s="224">
        <v>56</v>
      </c>
      <c r="BK226" s="69">
        <f t="shared" si="421"/>
        <v>0.11458333333333331</v>
      </c>
      <c r="BL226" s="13">
        <f t="shared" si="418"/>
        <v>2</v>
      </c>
      <c r="BM226" s="13">
        <f t="shared" si="419"/>
        <v>45</v>
      </c>
      <c r="BN226" s="217">
        <v>0.59375</v>
      </c>
      <c r="BO226" s="12">
        <f t="shared" si="456"/>
        <v>4.166666666666663E-2</v>
      </c>
      <c r="BP226" s="90">
        <f t="shared" si="457"/>
        <v>1</v>
      </c>
      <c r="BQ226" s="90">
        <f t="shared" si="458"/>
        <v>0</v>
      </c>
      <c r="BR226" s="217">
        <v>0.60416666666666663</v>
      </c>
      <c r="BS226" s="12">
        <f>BW226-BN226</f>
        <v>1.3888888888888951E-2</v>
      </c>
      <c r="BT226" s="90">
        <f t="shared" si="460"/>
        <v>0</v>
      </c>
      <c r="BU226" s="90">
        <f t="shared" si="461"/>
        <v>20</v>
      </c>
      <c r="BV226" s="217">
        <v>0.60416666666666663</v>
      </c>
      <c r="BW226" s="217">
        <v>0.60763888888888895</v>
      </c>
      <c r="BX226" s="12">
        <f t="shared" si="462"/>
        <v>3.4722222222223209E-3</v>
      </c>
      <c r="BY226" s="13">
        <f t="shared" si="463"/>
        <v>0</v>
      </c>
      <c r="BZ226" s="13">
        <f t="shared" si="464"/>
        <v>5</v>
      </c>
      <c r="CA226" s="12">
        <f t="shared" si="465"/>
        <v>0.31597222222222227</v>
      </c>
      <c r="CB226" s="13">
        <f t="shared" si="466"/>
        <v>7</v>
      </c>
      <c r="CC226" s="13">
        <f t="shared" si="467"/>
        <v>35</v>
      </c>
      <c r="CD226" s="12">
        <f t="shared" si="420"/>
        <v>2.0833333333333426E-2</v>
      </c>
      <c r="CE226" s="13">
        <f t="shared" si="468"/>
        <v>0</v>
      </c>
      <c r="CF226" s="13">
        <f t="shared" si="469"/>
        <v>30</v>
      </c>
      <c r="CG226" s="12">
        <f t="shared" si="492"/>
        <v>0.16319444444444442</v>
      </c>
      <c r="CH226" s="13">
        <f t="shared" si="470"/>
        <v>3</v>
      </c>
      <c r="CI226" s="13">
        <f t="shared" si="471"/>
        <v>55</v>
      </c>
      <c r="CJ226" s="12">
        <f t="shared" si="493"/>
        <v>0.10902777777777783</v>
      </c>
      <c r="CK226" s="13">
        <f t="shared" si="472"/>
        <v>2</v>
      </c>
      <c r="CL226" s="13">
        <f t="shared" si="473"/>
        <v>37</v>
      </c>
      <c r="CM226" s="13"/>
      <c r="CN226" s="70">
        <f t="shared" si="422"/>
        <v>2</v>
      </c>
      <c r="CO226" s="13">
        <f t="shared" si="423"/>
        <v>45</v>
      </c>
      <c r="CP226" s="12">
        <f t="shared" si="474"/>
        <v>0.10902777777777783</v>
      </c>
      <c r="CQ226" s="13">
        <f t="shared" si="475"/>
        <v>2</v>
      </c>
      <c r="CR226" s="13">
        <f t="shared" si="476"/>
        <v>37</v>
      </c>
      <c r="CS226" s="217"/>
      <c r="CT226" s="13">
        <f t="shared" si="477"/>
        <v>0</v>
      </c>
      <c r="CU226" s="13">
        <f t="shared" si="478"/>
        <v>0</v>
      </c>
      <c r="CV226" s="217"/>
      <c r="CW226" s="13">
        <f t="shared" si="479"/>
        <v>0</v>
      </c>
      <c r="CX226" s="13">
        <f t="shared" si="480"/>
        <v>0</v>
      </c>
      <c r="CY226" s="217"/>
      <c r="CZ226" s="13">
        <f t="shared" si="481"/>
        <v>0</v>
      </c>
      <c r="DA226" s="13">
        <f t="shared" si="482"/>
        <v>0</v>
      </c>
      <c r="DB226" s="217"/>
      <c r="DC226" s="13">
        <f t="shared" si="483"/>
        <v>0</v>
      </c>
      <c r="DD226" s="13">
        <f t="shared" si="484"/>
        <v>0</v>
      </c>
      <c r="DE226" s="217"/>
      <c r="DF226" s="13">
        <f t="shared" si="485"/>
        <v>0</v>
      </c>
      <c r="DG226" s="13">
        <f t="shared" si="486"/>
        <v>0</v>
      </c>
      <c r="DH226" s="217"/>
      <c r="DI226" s="13">
        <f t="shared" si="487"/>
        <v>0</v>
      </c>
      <c r="DJ226" s="13">
        <f t="shared" si="488"/>
        <v>0</v>
      </c>
      <c r="DK226" s="217"/>
      <c r="DL226" s="35">
        <f t="shared" si="489"/>
        <v>0</v>
      </c>
      <c r="DM226" s="61">
        <f t="shared" si="490"/>
        <v>0</v>
      </c>
      <c r="DN226" s="66">
        <f t="shared" si="413"/>
        <v>791171.73999999987</v>
      </c>
      <c r="DO226" s="74">
        <f t="shared" si="494"/>
        <v>12794</v>
      </c>
      <c r="DP226" s="66">
        <f t="shared" si="495"/>
        <v>64.027118644067798</v>
      </c>
      <c r="DQ226" s="63">
        <f t="shared" si="424"/>
        <v>61.839279349695161</v>
      </c>
      <c r="DR226" s="66" t="e">
        <f t="shared" si="414"/>
        <v>#NUM!</v>
      </c>
      <c r="DS226" s="96" t="e">
        <f t="shared" si="415"/>
        <v>#NUM!</v>
      </c>
      <c r="DT226" s="66" t="e">
        <f t="shared" si="416"/>
        <v>#NUM!</v>
      </c>
      <c r="DU226" s="66" t="e">
        <f t="shared" si="417"/>
        <v>#NUM!</v>
      </c>
      <c r="DV226" s="421"/>
      <c r="DW226" s="421"/>
      <c r="DX226" s="421"/>
      <c r="DY226" s="421"/>
      <c r="DZ226" s="421"/>
      <c r="EA226" s="421"/>
      <c r="EB226" s="421"/>
      <c r="EC226" s="62"/>
      <c r="ED226" s="62"/>
      <c r="EE226" s="62"/>
      <c r="EF226" s="62"/>
      <c r="EG226" s="62"/>
      <c r="EH226" s="62"/>
      <c r="EI226" s="62"/>
      <c r="EJ226" s="62"/>
      <c r="EK226" s="62"/>
      <c r="EL226" s="62"/>
      <c r="EM226" s="62"/>
      <c r="EN226" s="66"/>
      <c r="EO226" s="66"/>
      <c r="EP226" s="66"/>
      <c r="EQ226" s="66"/>
      <c r="ER226" s="66"/>
      <c r="ES226" s="66"/>
      <c r="ET226" s="66"/>
      <c r="EU226" s="66"/>
      <c r="EV226" s="66"/>
      <c r="EW226" s="66"/>
      <c r="EX226" s="66"/>
      <c r="EY226" s="66"/>
      <c r="EZ226" s="66"/>
      <c r="FA226" s="66"/>
      <c r="FB226" s="66"/>
      <c r="FC226" s="66"/>
      <c r="FD226" s="66"/>
      <c r="FE226" s="62"/>
      <c r="FF226" s="62"/>
      <c r="FG226" s="62"/>
      <c r="FH226" s="62"/>
      <c r="FI226" s="62"/>
    </row>
    <row r="227" spans="1:165" s="221" customFormat="1" ht="45">
      <c r="A227" s="199">
        <v>226</v>
      </c>
      <c r="B227" s="212">
        <v>112</v>
      </c>
      <c r="C227" s="213">
        <v>40783</v>
      </c>
      <c r="D227" s="214">
        <f t="shared" si="425"/>
        <v>8</v>
      </c>
      <c r="E227" s="215" t="s">
        <v>39</v>
      </c>
      <c r="F227" s="212">
        <v>67</v>
      </c>
      <c r="G227" s="216" t="s">
        <v>38</v>
      </c>
      <c r="H227" s="216" t="s">
        <v>495</v>
      </c>
      <c r="I227" s="216" t="s">
        <v>497</v>
      </c>
      <c r="J227" s="217">
        <v>0.54513888888888895</v>
      </c>
      <c r="K227" s="218">
        <v>3540.4</v>
      </c>
      <c r="L227" s="216" t="s">
        <v>34</v>
      </c>
      <c r="M227" s="212">
        <v>58</v>
      </c>
      <c r="N227" s="212">
        <v>0</v>
      </c>
      <c r="O227" s="216"/>
      <c r="P227" s="217">
        <v>0.54513888888888895</v>
      </c>
      <c r="Q227" s="217">
        <v>0.54513888888888895</v>
      </c>
      <c r="R227" s="12">
        <f t="shared" si="426"/>
        <v>0</v>
      </c>
      <c r="S227" s="13">
        <f t="shared" si="427"/>
        <v>0</v>
      </c>
      <c r="T227" s="13">
        <f t="shared" si="428"/>
        <v>0</v>
      </c>
      <c r="U227" s="217">
        <v>0.54861111111111105</v>
      </c>
      <c r="V227" s="12">
        <f t="shared" si="429"/>
        <v>3.4722222222220989E-3</v>
      </c>
      <c r="W227" s="13">
        <f t="shared" si="430"/>
        <v>0</v>
      </c>
      <c r="X227" s="13">
        <f t="shared" si="431"/>
        <v>5</v>
      </c>
      <c r="Y227" s="217">
        <v>0.55208333333333337</v>
      </c>
      <c r="Z227" s="12">
        <f t="shared" si="432"/>
        <v>3.4722222222223209E-3</v>
      </c>
      <c r="AA227" s="13">
        <f t="shared" si="433"/>
        <v>0</v>
      </c>
      <c r="AB227" s="13">
        <f t="shared" si="434"/>
        <v>5</v>
      </c>
      <c r="AC227" s="217">
        <v>0.56944444444444442</v>
      </c>
      <c r="AD227" s="12">
        <f t="shared" si="435"/>
        <v>1.7361111111111049E-2</v>
      </c>
      <c r="AE227" s="13">
        <f t="shared" si="436"/>
        <v>0</v>
      </c>
      <c r="AF227" s="13">
        <f t="shared" si="437"/>
        <v>25</v>
      </c>
      <c r="AG227" s="217">
        <v>0.59027777777777779</v>
      </c>
      <c r="AH227" s="217">
        <v>0.65625</v>
      </c>
      <c r="AI227" s="12">
        <f t="shared" si="438"/>
        <v>6.597222222222221E-2</v>
      </c>
      <c r="AJ227" s="90">
        <f t="shared" si="439"/>
        <v>1</v>
      </c>
      <c r="AK227" s="90">
        <f t="shared" si="440"/>
        <v>35</v>
      </c>
      <c r="AL227" s="217">
        <v>0.59027777777777779</v>
      </c>
      <c r="AM227" s="217">
        <v>0.65625</v>
      </c>
      <c r="AN227" s="12">
        <f t="shared" si="441"/>
        <v>6.597222222222221E-2</v>
      </c>
      <c r="AO227" s="13">
        <f t="shared" si="442"/>
        <v>1</v>
      </c>
      <c r="AP227" s="13">
        <f t="shared" si="443"/>
        <v>35</v>
      </c>
      <c r="AQ227" s="217">
        <v>0.65625</v>
      </c>
      <c r="AR227" s="12">
        <f t="shared" si="444"/>
        <v>0</v>
      </c>
      <c r="AS227" s="90">
        <f t="shared" si="445"/>
        <v>0</v>
      </c>
      <c r="AT227" s="13">
        <f t="shared" si="446"/>
        <v>0</v>
      </c>
      <c r="AU227" s="217">
        <v>0.65625</v>
      </c>
      <c r="AV227" s="12">
        <f t="shared" si="447"/>
        <v>0</v>
      </c>
      <c r="AW227" s="13">
        <f t="shared" si="448"/>
        <v>0</v>
      </c>
      <c r="AX227" s="13">
        <f t="shared" si="449"/>
        <v>0</v>
      </c>
      <c r="AY227" s="217">
        <v>0.74930555555555556</v>
      </c>
      <c r="AZ227" s="12">
        <f t="shared" si="450"/>
        <v>9.3055555555555558E-2</v>
      </c>
      <c r="BA227" s="90">
        <f t="shared" si="451"/>
        <v>2</v>
      </c>
      <c r="BB227" s="90">
        <f t="shared" si="452"/>
        <v>14</v>
      </c>
      <c r="BC227" s="217">
        <v>0.74930555555555556</v>
      </c>
      <c r="BD227" s="217">
        <v>0.74930555555555556</v>
      </c>
      <c r="BE227" s="12">
        <f t="shared" si="453"/>
        <v>0</v>
      </c>
      <c r="BF227" s="13">
        <f t="shared" si="454"/>
        <v>0</v>
      </c>
      <c r="BG227" s="13">
        <f t="shared" si="455"/>
        <v>0</v>
      </c>
      <c r="BH227" s="217">
        <v>0.74930555555555556</v>
      </c>
      <c r="BI227" s="217">
        <v>0.74930555555555556</v>
      </c>
      <c r="BJ227" s="224"/>
      <c r="BK227" s="69">
        <f t="shared" si="421"/>
        <v>0</v>
      </c>
      <c r="BL227" s="13">
        <f t="shared" si="418"/>
        <v>0</v>
      </c>
      <c r="BM227" s="13">
        <f t="shared" si="419"/>
        <v>0</v>
      </c>
      <c r="BN227" s="217">
        <v>0.76736111111111116</v>
      </c>
      <c r="BO227" s="12">
        <f t="shared" si="456"/>
        <v>1.8055555555555602E-2</v>
      </c>
      <c r="BP227" s="90">
        <f t="shared" si="457"/>
        <v>0</v>
      </c>
      <c r="BQ227" s="90">
        <f t="shared" si="458"/>
        <v>26</v>
      </c>
      <c r="BR227" s="217">
        <v>0.77083333333333337</v>
      </c>
      <c r="BS227" s="12">
        <f>BW227-BN227</f>
        <v>6.9444444444443088E-3</v>
      </c>
      <c r="BT227" s="90">
        <f t="shared" si="460"/>
        <v>0</v>
      </c>
      <c r="BU227" s="90">
        <f t="shared" si="461"/>
        <v>10</v>
      </c>
      <c r="BV227" s="217">
        <v>0.77083333333333337</v>
      </c>
      <c r="BW227" s="217">
        <v>0.77430555555555547</v>
      </c>
      <c r="BX227" s="12">
        <f t="shared" si="462"/>
        <v>3.4722222222220989E-3</v>
      </c>
      <c r="BY227" s="13">
        <f t="shared" si="463"/>
        <v>0</v>
      </c>
      <c r="BZ227" s="13">
        <f t="shared" si="464"/>
        <v>5</v>
      </c>
      <c r="CA227" s="12">
        <f t="shared" si="465"/>
        <v>0.22916666666666652</v>
      </c>
      <c r="CB227" s="13">
        <f t="shared" si="466"/>
        <v>5</v>
      </c>
      <c r="CC227" s="13">
        <f t="shared" si="467"/>
        <v>30</v>
      </c>
      <c r="CD227" s="12">
        <f t="shared" si="420"/>
        <v>4.2361111111110961E-2</v>
      </c>
      <c r="CE227" s="13">
        <f t="shared" si="468"/>
        <v>1</v>
      </c>
      <c r="CF227" s="13">
        <f t="shared" si="469"/>
        <v>1</v>
      </c>
      <c r="CG227" s="12">
        <f t="shared" si="492"/>
        <v>6.597222222222221E-2</v>
      </c>
      <c r="CH227" s="13">
        <f t="shared" si="470"/>
        <v>1</v>
      </c>
      <c r="CI227" s="13">
        <f t="shared" si="471"/>
        <v>35</v>
      </c>
      <c r="CJ227" s="12">
        <f t="shared" si="493"/>
        <v>9.3055555555555558E-2</v>
      </c>
      <c r="CK227" s="13">
        <f t="shared" si="472"/>
        <v>2</v>
      </c>
      <c r="CL227" s="13">
        <f t="shared" si="473"/>
        <v>14</v>
      </c>
      <c r="CM227" s="13"/>
      <c r="CN227" s="70">
        <f t="shared" si="422"/>
        <v>0</v>
      </c>
      <c r="CO227" s="13">
        <f t="shared" si="423"/>
        <v>0</v>
      </c>
      <c r="CP227" s="12">
        <f t="shared" si="474"/>
        <v>9.3055555555555558E-2</v>
      </c>
      <c r="CQ227" s="13">
        <f t="shared" si="475"/>
        <v>2</v>
      </c>
      <c r="CR227" s="13">
        <f t="shared" si="476"/>
        <v>14</v>
      </c>
      <c r="CS227" s="217"/>
      <c r="CT227" s="13">
        <f t="shared" si="477"/>
        <v>0</v>
      </c>
      <c r="CU227" s="13">
        <f t="shared" si="478"/>
        <v>0</v>
      </c>
      <c r="CV227" s="217"/>
      <c r="CW227" s="13">
        <f t="shared" si="479"/>
        <v>0</v>
      </c>
      <c r="CX227" s="13">
        <f t="shared" si="480"/>
        <v>0</v>
      </c>
      <c r="CY227" s="217"/>
      <c r="CZ227" s="13">
        <f t="shared" si="481"/>
        <v>0</v>
      </c>
      <c r="DA227" s="13">
        <f t="shared" si="482"/>
        <v>0</v>
      </c>
      <c r="DB227" s="217"/>
      <c r="DC227" s="13">
        <f t="shared" si="483"/>
        <v>0</v>
      </c>
      <c r="DD227" s="13">
        <f t="shared" si="484"/>
        <v>0</v>
      </c>
      <c r="DE227" s="217"/>
      <c r="DF227" s="13">
        <f t="shared" si="485"/>
        <v>0</v>
      </c>
      <c r="DG227" s="13">
        <f t="shared" si="486"/>
        <v>0</v>
      </c>
      <c r="DH227" s="217"/>
      <c r="DI227" s="13">
        <f t="shared" si="487"/>
        <v>0</v>
      </c>
      <c r="DJ227" s="13">
        <f t="shared" si="488"/>
        <v>0</v>
      </c>
      <c r="DK227" s="217"/>
      <c r="DL227" s="35">
        <f t="shared" si="489"/>
        <v>0</v>
      </c>
      <c r="DM227" s="61">
        <f t="shared" si="490"/>
        <v>0</v>
      </c>
      <c r="DN227" s="66">
        <f t="shared" ref="DN227:DN290" si="496">DN226+K227</f>
        <v>794712.1399999999</v>
      </c>
      <c r="DO227" s="74">
        <f t="shared" si="494"/>
        <v>12853</v>
      </c>
      <c r="DP227" s="66">
        <f t="shared" si="495"/>
        <v>61.04137931034483</v>
      </c>
      <c r="DQ227" s="63">
        <f t="shared" si="424"/>
        <v>61.830867501750554</v>
      </c>
      <c r="DR227" s="66" t="e">
        <f t="shared" si="414"/>
        <v>#NUM!</v>
      </c>
      <c r="DS227" s="96" t="e">
        <f t="shared" si="415"/>
        <v>#NUM!</v>
      </c>
      <c r="DT227" s="66" t="e">
        <f t="shared" si="416"/>
        <v>#NUM!</v>
      </c>
      <c r="DU227" s="66" t="e">
        <f t="shared" si="417"/>
        <v>#NUM!</v>
      </c>
      <c r="DV227" s="421"/>
      <c r="DW227" s="421"/>
      <c r="DX227" s="421"/>
      <c r="DY227" s="421"/>
      <c r="DZ227" s="421"/>
      <c r="EA227" s="421"/>
      <c r="EB227" s="421"/>
      <c r="EC227" s="62"/>
      <c r="ED227" s="62"/>
      <c r="EE227" s="62"/>
      <c r="EF227" s="62"/>
      <c r="EG227" s="62"/>
      <c r="EH227" s="62"/>
      <c r="EI227" s="62"/>
      <c r="EJ227" s="62"/>
      <c r="EK227" s="62"/>
      <c r="EL227" s="62"/>
      <c r="EM227" s="62"/>
      <c r="EN227" s="66"/>
      <c r="EO227" s="66"/>
      <c r="EP227" s="66"/>
      <c r="EQ227" s="66"/>
      <c r="ER227" s="66"/>
      <c r="ES227" s="66"/>
      <c r="ET227" s="66"/>
      <c r="EU227" s="66"/>
      <c r="EV227" s="66"/>
      <c r="EW227" s="66"/>
      <c r="EX227" s="66"/>
      <c r="EY227" s="66"/>
      <c r="EZ227" s="66"/>
      <c r="FA227" s="66"/>
      <c r="FB227" s="66"/>
      <c r="FC227" s="66"/>
      <c r="FD227" s="66"/>
      <c r="FE227" s="62"/>
      <c r="FF227" s="62"/>
      <c r="FG227" s="62"/>
      <c r="FH227" s="62"/>
      <c r="FI227" s="62"/>
    </row>
    <row r="228" spans="1:165" s="221" customFormat="1">
      <c r="A228" s="175">
        <v>227</v>
      </c>
      <c r="B228" s="212">
        <v>113</v>
      </c>
      <c r="C228" s="213">
        <v>40783</v>
      </c>
      <c r="D228" s="214">
        <f t="shared" si="425"/>
        <v>8</v>
      </c>
      <c r="E228" s="215" t="s">
        <v>171</v>
      </c>
      <c r="F228" s="212">
        <v>16</v>
      </c>
      <c r="G228" s="216" t="s">
        <v>325</v>
      </c>
      <c r="H228" s="216" t="s">
        <v>477</v>
      </c>
      <c r="I228" s="216" t="s">
        <v>479</v>
      </c>
      <c r="J228" s="217">
        <v>0.65277777777777779</v>
      </c>
      <c r="K228" s="218">
        <v>3762.78</v>
      </c>
      <c r="L228" s="216" t="s">
        <v>34</v>
      </c>
      <c r="M228" s="212">
        <v>59</v>
      </c>
      <c r="N228" s="212">
        <v>0</v>
      </c>
      <c r="O228" s="216"/>
      <c r="P228" s="217">
        <v>0.65277777777777779</v>
      </c>
      <c r="Q228" s="217">
        <v>0.65277777777777779</v>
      </c>
      <c r="R228" s="12">
        <f t="shared" si="426"/>
        <v>0</v>
      </c>
      <c r="S228" s="13">
        <f t="shared" si="427"/>
        <v>0</v>
      </c>
      <c r="T228" s="13">
        <f t="shared" si="428"/>
        <v>0</v>
      </c>
      <c r="U228" s="217">
        <v>0.66319444444444442</v>
      </c>
      <c r="V228" s="12">
        <f t="shared" si="429"/>
        <v>1.041666666666663E-2</v>
      </c>
      <c r="W228" s="13">
        <f t="shared" si="430"/>
        <v>0</v>
      </c>
      <c r="X228" s="13">
        <f t="shared" si="431"/>
        <v>15</v>
      </c>
      <c r="Y228" s="217">
        <v>0.66666666666666663</v>
      </c>
      <c r="Z228" s="12">
        <f t="shared" si="432"/>
        <v>3.4722222222222099E-3</v>
      </c>
      <c r="AA228" s="13">
        <f t="shared" si="433"/>
        <v>0</v>
      </c>
      <c r="AB228" s="13">
        <f t="shared" si="434"/>
        <v>5</v>
      </c>
      <c r="AC228" s="217">
        <v>0.69444444444444453</v>
      </c>
      <c r="AD228" s="12">
        <f t="shared" si="435"/>
        <v>2.7777777777777901E-2</v>
      </c>
      <c r="AE228" s="13">
        <f t="shared" si="436"/>
        <v>0</v>
      </c>
      <c r="AF228" s="13">
        <f t="shared" si="437"/>
        <v>40</v>
      </c>
      <c r="AG228" s="217">
        <v>0.69444444444444453</v>
      </c>
      <c r="AH228" s="217">
        <v>0.73611111111111116</v>
      </c>
      <c r="AI228" s="12">
        <f t="shared" si="438"/>
        <v>4.166666666666663E-2</v>
      </c>
      <c r="AJ228" s="90">
        <f t="shared" si="439"/>
        <v>1</v>
      </c>
      <c r="AK228" s="90">
        <f t="shared" si="440"/>
        <v>0</v>
      </c>
      <c r="AL228" s="217">
        <v>0.69444444444444453</v>
      </c>
      <c r="AM228" s="217">
        <v>0.73611111111111116</v>
      </c>
      <c r="AN228" s="12">
        <f t="shared" si="441"/>
        <v>4.166666666666663E-2</v>
      </c>
      <c r="AO228" s="13">
        <f t="shared" si="442"/>
        <v>1</v>
      </c>
      <c r="AP228" s="13">
        <f t="shared" si="443"/>
        <v>0</v>
      </c>
      <c r="AQ228" s="217">
        <v>0.76388888888888884</v>
      </c>
      <c r="AR228" s="12">
        <f t="shared" si="444"/>
        <v>2.7777777777777679E-2</v>
      </c>
      <c r="AS228" s="90">
        <f t="shared" si="445"/>
        <v>0</v>
      </c>
      <c r="AT228" s="13">
        <f t="shared" si="446"/>
        <v>40</v>
      </c>
      <c r="AU228" s="217">
        <v>0.78333333333333333</v>
      </c>
      <c r="AV228" s="12">
        <f t="shared" si="447"/>
        <v>1.9444444444444486E-2</v>
      </c>
      <c r="AW228" s="13">
        <f t="shared" si="448"/>
        <v>0</v>
      </c>
      <c r="AX228" s="13">
        <f t="shared" si="449"/>
        <v>28</v>
      </c>
      <c r="AY228" s="217">
        <v>0.96597222222222223</v>
      </c>
      <c r="AZ228" s="12">
        <f t="shared" si="450"/>
        <v>0.18263888888888891</v>
      </c>
      <c r="BA228" s="90">
        <f t="shared" si="451"/>
        <v>4</v>
      </c>
      <c r="BB228" s="90">
        <f t="shared" si="452"/>
        <v>23</v>
      </c>
      <c r="BC228" s="217">
        <v>0.96597222222222223</v>
      </c>
      <c r="BD228" s="217">
        <v>0.96597222222222223</v>
      </c>
      <c r="BE228" s="12">
        <f t="shared" si="453"/>
        <v>0</v>
      </c>
      <c r="BF228" s="13">
        <f t="shared" si="454"/>
        <v>0</v>
      </c>
      <c r="BG228" s="13">
        <f t="shared" si="455"/>
        <v>0</v>
      </c>
      <c r="BH228" s="217">
        <v>0.96597222222222223</v>
      </c>
      <c r="BI228" s="217">
        <v>0.96597222222222223</v>
      </c>
      <c r="BJ228" s="224"/>
      <c r="BK228" s="69">
        <f t="shared" si="421"/>
        <v>0</v>
      </c>
      <c r="BL228" s="13">
        <f t="shared" si="418"/>
        <v>0</v>
      </c>
      <c r="BM228" s="13">
        <f t="shared" si="419"/>
        <v>0</v>
      </c>
      <c r="BN228" s="217">
        <v>0.99305555555555547</v>
      </c>
      <c r="BO228" s="12">
        <f t="shared" si="456"/>
        <v>2.7083333333333237E-2</v>
      </c>
      <c r="BP228" s="90">
        <f t="shared" si="457"/>
        <v>0</v>
      </c>
      <c r="BQ228" s="90">
        <f t="shared" si="458"/>
        <v>39</v>
      </c>
      <c r="BR228" s="217">
        <v>0.99305555555555547</v>
      </c>
      <c r="BS228" s="12">
        <f>BW228-BN228</f>
        <v>3.4722222222223209E-3</v>
      </c>
      <c r="BT228" s="90">
        <f t="shared" si="460"/>
        <v>0</v>
      </c>
      <c r="BU228" s="90">
        <f t="shared" si="461"/>
        <v>5</v>
      </c>
      <c r="BV228" s="217">
        <v>0.99305555555555547</v>
      </c>
      <c r="BW228" s="217">
        <v>0.99652777777777779</v>
      </c>
      <c r="BX228" s="12">
        <f t="shared" si="462"/>
        <v>3.4722222222223209E-3</v>
      </c>
      <c r="BY228" s="13">
        <f t="shared" si="463"/>
        <v>0</v>
      </c>
      <c r="BZ228" s="13">
        <f t="shared" si="464"/>
        <v>5</v>
      </c>
      <c r="CA228" s="12">
        <f t="shared" si="465"/>
        <v>0.34375</v>
      </c>
      <c r="CB228" s="13">
        <f t="shared" si="466"/>
        <v>8</v>
      </c>
      <c r="CC228" s="13">
        <f t="shared" si="467"/>
        <v>15</v>
      </c>
      <c r="CD228" s="12">
        <f t="shared" si="420"/>
        <v>8.6111111111111138E-2</v>
      </c>
      <c r="CE228" s="13">
        <f t="shared" si="468"/>
        <v>2</v>
      </c>
      <c r="CF228" s="13">
        <f t="shared" si="469"/>
        <v>4</v>
      </c>
      <c r="CG228" s="12">
        <f t="shared" si="492"/>
        <v>4.166666666666663E-2</v>
      </c>
      <c r="CH228" s="13">
        <f t="shared" si="470"/>
        <v>1</v>
      </c>
      <c r="CI228" s="13">
        <f t="shared" si="471"/>
        <v>0</v>
      </c>
      <c r="CJ228" s="12">
        <f t="shared" si="493"/>
        <v>0.18263888888888891</v>
      </c>
      <c r="CK228" s="13">
        <f t="shared" si="472"/>
        <v>4</v>
      </c>
      <c r="CL228" s="13">
        <f t="shared" si="473"/>
        <v>23</v>
      </c>
      <c r="CM228" s="13"/>
      <c r="CN228" s="70">
        <f t="shared" si="422"/>
        <v>0</v>
      </c>
      <c r="CO228" s="13">
        <f t="shared" si="423"/>
        <v>0</v>
      </c>
      <c r="CP228" s="12">
        <f t="shared" si="474"/>
        <v>0.18263888888888891</v>
      </c>
      <c r="CQ228" s="13">
        <f t="shared" si="475"/>
        <v>4</v>
      </c>
      <c r="CR228" s="13">
        <f t="shared" si="476"/>
        <v>23</v>
      </c>
      <c r="CS228" s="217"/>
      <c r="CT228" s="13">
        <f t="shared" si="477"/>
        <v>0</v>
      </c>
      <c r="CU228" s="13">
        <f t="shared" si="478"/>
        <v>0</v>
      </c>
      <c r="CV228" s="217"/>
      <c r="CW228" s="13">
        <f t="shared" si="479"/>
        <v>0</v>
      </c>
      <c r="CX228" s="13">
        <f t="shared" si="480"/>
        <v>0</v>
      </c>
      <c r="CY228" s="217"/>
      <c r="CZ228" s="13">
        <f t="shared" si="481"/>
        <v>0</v>
      </c>
      <c r="DA228" s="13">
        <f t="shared" si="482"/>
        <v>0</v>
      </c>
      <c r="DB228" s="217"/>
      <c r="DC228" s="13">
        <f t="shared" si="483"/>
        <v>0</v>
      </c>
      <c r="DD228" s="13">
        <f t="shared" si="484"/>
        <v>0</v>
      </c>
      <c r="DE228" s="217"/>
      <c r="DF228" s="13">
        <f t="shared" si="485"/>
        <v>0</v>
      </c>
      <c r="DG228" s="13">
        <f t="shared" si="486"/>
        <v>0</v>
      </c>
      <c r="DH228" s="217"/>
      <c r="DI228" s="13">
        <f t="shared" si="487"/>
        <v>0</v>
      </c>
      <c r="DJ228" s="13">
        <f t="shared" si="488"/>
        <v>0</v>
      </c>
      <c r="DK228" s="217"/>
      <c r="DL228" s="35">
        <f t="shared" si="489"/>
        <v>0</v>
      </c>
      <c r="DM228" s="61">
        <f t="shared" si="490"/>
        <v>0</v>
      </c>
      <c r="DN228" s="66">
        <f t="shared" si="496"/>
        <v>798474.91999999993</v>
      </c>
      <c r="DO228" s="74">
        <f t="shared" si="494"/>
        <v>12912</v>
      </c>
      <c r="DP228" s="66">
        <f t="shared" si="495"/>
        <v>63.775932203389836</v>
      </c>
      <c r="DQ228" s="63">
        <f t="shared" si="424"/>
        <v>61.839755266418827</v>
      </c>
      <c r="DR228" s="66" t="e">
        <f t="shared" si="414"/>
        <v>#NUM!</v>
      </c>
      <c r="DS228" s="96" t="e">
        <f t="shared" si="415"/>
        <v>#NUM!</v>
      </c>
      <c r="DT228" s="66" t="e">
        <f t="shared" si="416"/>
        <v>#NUM!</v>
      </c>
      <c r="DU228" s="66" t="e">
        <f t="shared" si="417"/>
        <v>#NUM!</v>
      </c>
      <c r="DV228" s="421"/>
      <c r="DW228" s="421"/>
      <c r="DX228" s="421"/>
      <c r="DY228" s="421"/>
      <c r="DZ228" s="421"/>
      <c r="EA228" s="421"/>
      <c r="EB228" s="421"/>
      <c r="EC228" s="62"/>
      <c r="ED228" s="62"/>
      <c r="EE228" s="62"/>
      <c r="EF228" s="62"/>
      <c r="EG228" s="62"/>
      <c r="EH228" s="62"/>
      <c r="EI228" s="62"/>
      <c r="EJ228" s="62"/>
      <c r="EK228" s="62"/>
      <c r="EL228" s="62"/>
      <c r="EM228" s="62"/>
      <c r="EN228" s="66"/>
      <c r="EO228" s="66"/>
      <c r="EP228" s="66"/>
      <c r="EQ228" s="66"/>
      <c r="ER228" s="66"/>
      <c r="ES228" s="66"/>
      <c r="ET228" s="66"/>
      <c r="EU228" s="66"/>
      <c r="EV228" s="66"/>
      <c r="EW228" s="66"/>
      <c r="EX228" s="66"/>
      <c r="EY228" s="66"/>
      <c r="EZ228" s="66"/>
      <c r="FA228" s="66"/>
      <c r="FB228" s="66"/>
      <c r="FC228" s="66"/>
      <c r="FD228" s="66"/>
      <c r="FE228" s="62"/>
      <c r="FF228" s="62"/>
      <c r="FG228" s="62"/>
      <c r="FH228" s="62"/>
      <c r="FI228" s="62"/>
    </row>
    <row r="229" spans="1:165" s="221" customFormat="1">
      <c r="A229" s="199">
        <v>228</v>
      </c>
      <c r="B229" s="212">
        <v>114</v>
      </c>
      <c r="C229" s="213">
        <v>40783</v>
      </c>
      <c r="D229" s="214">
        <f t="shared" si="425"/>
        <v>8</v>
      </c>
      <c r="E229" s="215" t="s">
        <v>286</v>
      </c>
      <c r="F229" s="212">
        <v>10</v>
      </c>
      <c r="G229" s="216" t="s">
        <v>287</v>
      </c>
      <c r="H229" s="216" t="s">
        <v>288</v>
      </c>
      <c r="I229" s="216" t="s">
        <v>496</v>
      </c>
      <c r="J229" s="217">
        <v>0.73958333333333337</v>
      </c>
      <c r="K229" s="218">
        <v>3682.29</v>
      </c>
      <c r="L229" s="216" t="s">
        <v>34</v>
      </c>
      <c r="M229" s="212">
        <v>59</v>
      </c>
      <c r="N229" s="212">
        <v>0</v>
      </c>
      <c r="O229" s="216"/>
      <c r="P229" s="217">
        <v>0.73958333333333337</v>
      </c>
      <c r="Q229" s="217">
        <v>0.73958333333333337</v>
      </c>
      <c r="R229" s="12">
        <f t="shared" si="426"/>
        <v>0</v>
      </c>
      <c r="S229" s="13">
        <f t="shared" si="427"/>
        <v>0</v>
      </c>
      <c r="T229" s="13">
        <f t="shared" si="428"/>
        <v>0</v>
      </c>
      <c r="U229" s="217">
        <v>0.74652777777777779</v>
      </c>
      <c r="V229" s="12">
        <f t="shared" si="429"/>
        <v>6.9444444444444198E-3</v>
      </c>
      <c r="W229" s="13">
        <f t="shared" si="430"/>
        <v>0</v>
      </c>
      <c r="X229" s="13">
        <f t="shared" si="431"/>
        <v>10</v>
      </c>
      <c r="Y229" s="217">
        <v>0.75</v>
      </c>
      <c r="Z229" s="12">
        <f t="shared" si="432"/>
        <v>3.4722222222222099E-3</v>
      </c>
      <c r="AA229" s="13">
        <f t="shared" si="433"/>
        <v>0</v>
      </c>
      <c r="AB229" s="13">
        <f t="shared" si="434"/>
        <v>5</v>
      </c>
      <c r="AC229" s="217">
        <v>0.77083333333333337</v>
      </c>
      <c r="AD229" s="12">
        <f t="shared" si="435"/>
        <v>2.083333333333337E-2</v>
      </c>
      <c r="AE229" s="13">
        <f t="shared" si="436"/>
        <v>0</v>
      </c>
      <c r="AF229" s="13">
        <f t="shared" si="437"/>
        <v>30</v>
      </c>
      <c r="AG229" s="217">
        <v>0.79166666666666663</v>
      </c>
      <c r="AH229" s="217">
        <v>0.875</v>
      </c>
      <c r="AI229" s="12">
        <f t="shared" si="438"/>
        <v>8.333333333333337E-2</v>
      </c>
      <c r="AJ229" s="90">
        <f t="shared" si="439"/>
        <v>2</v>
      </c>
      <c r="AK229" s="90">
        <f t="shared" si="440"/>
        <v>0</v>
      </c>
      <c r="AL229" s="217">
        <v>0.79166666666666663</v>
      </c>
      <c r="AM229" s="217">
        <v>0.875</v>
      </c>
      <c r="AN229" s="12">
        <f t="shared" si="441"/>
        <v>8.333333333333337E-2</v>
      </c>
      <c r="AO229" s="13">
        <f t="shared" si="442"/>
        <v>2</v>
      </c>
      <c r="AP229" s="13">
        <f t="shared" si="443"/>
        <v>0</v>
      </c>
      <c r="AQ229" s="217">
        <v>1.0069444444444444</v>
      </c>
      <c r="AR229" s="12">
        <f t="shared" si="444"/>
        <v>0.13194444444444442</v>
      </c>
      <c r="AS229" s="90">
        <f t="shared" si="445"/>
        <v>3</v>
      </c>
      <c r="AT229" s="13">
        <f t="shared" si="446"/>
        <v>10</v>
      </c>
      <c r="AU229" s="217">
        <v>1.0298611111111111</v>
      </c>
      <c r="AV229" s="12">
        <f t="shared" si="447"/>
        <v>2.2916666666666696E-2</v>
      </c>
      <c r="AW229" s="13">
        <f t="shared" si="448"/>
        <v>0</v>
      </c>
      <c r="AX229" s="13">
        <f t="shared" si="449"/>
        <v>33</v>
      </c>
      <c r="AY229" s="217">
        <v>1.1736111111111112</v>
      </c>
      <c r="AZ229" s="12">
        <f t="shared" si="450"/>
        <v>0.14375000000000004</v>
      </c>
      <c r="BA229" s="90">
        <f t="shared" si="451"/>
        <v>3</v>
      </c>
      <c r="BB229" s="90">
        <f t="shared" si="452"/>
        <v>27</v>
      </c>
      <c r="BC229" s="217">
        <v>1.1736111111111112</v>
      </c>
      <c r="BD229" s="217">
        <v>1.1736111111111112</v>
      </c>
      <c r="BE229" s="12">
        <f t="shared" si="453"/>
        <v>0</v>
      </c>
      <c r="BF229" s="13">
        <f t="shared" si="454"/>
        <v>0</v>
      </c>
      <c r="BG229" s="13">
        <f t="shared" si="455"/>
        <v>0</v>
      </c>
      <c r="BH229" s="217">
        <v>1.1736111111111112</v>
      </c>
      <c r="BI229" s="217">
        <v>1.1736111111111112</v>
      </c>
      <c r="BJ229" s="224"/>
      <c r="BK229" s="69">
        <f t="shared" si="421"/>
        <v>0</v>
      </c>
      <c r="BL229" s="13">
        <f t="shared" si="418"/>
        <v>0</v>
      </c>
      <c r="BM229" s="13">
        <f t="shared" si="419"/>
        <v>0</v>
      </c>
      <c r="BN229" s="217">
        <v>1.1770833333333333</v>
      </c>
      <c r="BO229" s="12">
        <f t="shared" si="456"/>
        <v>3.4722222222220989E-3</v>
      </c>
      <c r="BP229" s="90">
        <f t="shared" si="457"/>
        <v>0</v>
      </c>
      <c r="BQ229" s="90">
        <f t="shared" si="458"/>
        <v>5</v>
      </c>
      <c r="BR229" s="217">
        <v>1.1840277777777779</v>
      </c>
      <c r="BS229" s="12">
        <f>BW229-BN229</f>
        <v>1.0416666666666741E-2</v>
      </c>
      <c r="BT229" s="90">
        <f t="shared" si="460"/>
        <v>0</v>
      </c>
      <c r="BU229" s="90">
        <f t="shared" si="461"/>
        <v>15</v>
      </c>
      <c r="BV229" s="217">
        <v>1.1840277777777779</v>
      </c>
      <c r="BW229" s="217">
        <v>1.1875</v>
      </c>
      <c r="BX229" s="12">
        <f t="shared" si="462"/>
        <v>3.4722222222220989E-3</v>
      </c>
      <c r="BY229" s="13">
        <f t="shared" si="463"/>
        <v>0</v>
      </c>
      <c r="BZ229" s="13">
        <f t="shared" si="464"/>
        <v>5</v>
      </c>
      <c r="CA229" s="12">
        <f t="shared" si="465"/>
        <v>0.44791666666666663</v>
      </c>
      <c r="CB229" s="13">
        <f t="shared" si="466"/>
        <v>10</v>
      </c>
      <c r="CC229" s="13">
        <f t="shared" si="467"/>
        <v>45</v>
      </c>
      <c r="CD229" s="12">
        <f t="shared" si="420"/>
        <v>0.16666666666666663</v>
      </c>
      <c r="CE229" s="13">
        <f t="shared" si="468"/>
        <v>4</v>
      </c>
      <c r="CF229" s="13">
        <f t="shared" si="469"/>
        <v>0</v>
      </c>
      <c r="CG229" s="12">
        <f t="shared" si="492"/>
        <v>8.333333333333337E-2</v>
      </c>
      <c r="CH229" s="13">
        <f t="shared" si="470"/>
        <v>2</v>
      </c>
      <c r="CI229" s="13">
        <f t="shared" si="471"/>
        <v>0</v>
      </c>
      <c r="CJ229" s="12">
        <f t="shared" si="493"/>
        <v>0.14375000000000004</v>
      </c>
      <c r="CK229" s="13">
        <f t="shared" si="472"/>
        <v>3</v>
      </c>
      <c r="CL229" s="13">
        <f t="shared" si="473"/>
        <v>27</v>
      </c>
      <c r="CM229" s="13"/>
      <c r="CN229" s="70">
        <f t="shared" si="422"/>
        <v>0</v>
      </c>
      <c r="CO229" s="13">
        <f t="shared" si="423"/>
        <v>0</v>
      </c>
      <c r="CP229" s="12">
        <f t="shared" si="474"/>
        <v>0.14375000000000004</v>
      </c>
      <c r="CQ229" s="13">
        <f t="shared" si="475"/>
        <v>3</v>
      </c>
      <c r="CR229" s="13">
        <f t="shared" si="476"/>
        <v>27</v>
      </c>
      <c r="CS229" s="217"/>
      <c r="CT229" s="13">
        <f t="shared" si="477"/>
        <v>0</v>
      </c>
      <c r="CU229" s="13">
        <f t="shared" si="478"/>
        <v>0</v>
      </c>
      <c r="CV229" s="217"/>
      <c r="CW229" s="13">
        <f t="shared" si="479"/>
        <v>0</v>
      </c>
      <c r="CX229" s="13">
        <f t="shared" si="480"/>
        <v>0</v>
      </c>
      <c r="CY229" s="217"/>
      <c r="CZ229" s="13">
        <f t="shared" si="481"/>
        <v>0</v>
      </c>
      <c r="DA229" s="13">
        <f t="shared" si="482"/>
        <v>0</v>
      </c>
      <c r="DB229" s="217"/>
      <c r="DC229" s="13">
        <f t="shared" si="483"/>
        <v>0</v>
      </c>
      <c r="DD229" s="13">
        <f t="shared" si="484"/>
        <v>0</v>
      </c>
      <c r="DE229" s="217"/>
      <c r="DF229" s="13">
        <f t="shared" si="485"/>
        <v>0</v>
      </c>
      <c r="DG229" s="13">
        <f t="shared" si="486"/>
        <v>0</v>
      </c>
      <c r="DH229" s="217"/>
      <c r="DI229" s="13">
        <f t="shared" si="487"/>
        <v>0</v>
      </c>
      <c r="DJ229" s="13">
        <f t="shared" si="488"/>
        <v>0</v>
      </c>
      <c r="DK229" s="217"/>
      <c r="DL229" s="35">
        <f t="shared" si="489"/>
        <v>0</v>
      </c>
      <c r="DM229" s="61">
        <f t="shared" si="490"/>
        <v>0</v>
      </c>
      <c r="DN229" s="66">
        <f t="shared" si="496"/>
        <v>802157.21</v>
      </c>
      <c r="DO229" s="74">
        <f t="shared" si="494"/>
        <v>12971</v>
      </c>
      <c r="DP229" s="66">
        <f t="shared" si="495"/>
        <v>62.411694915254238</v>
      </c>
      <c r="DQ229" s="63">
        <f t="shared" si="424"/>
        <v>61.842356795929376</v>
      </c>
      <c r="DR229" s="66" t="e">
        <f t="shared" ref="DR229:DR292" si="497">DR228+CE229</f>
        <v>#NUM!</v>
      </c>
      <c r="DS229" s="96" t="e">
        <f t="shared" ref="DS229:DS292" si="498">DS228+CF229</f>
        <v>#NUM!</v>
      </c>
      <c r="DT229" s="66" t="e">
        <f t="shared" ref="DT229:DT292" si="499">DS229/60</f>
        <v>#NUM!</v>
      </c>
      <c r="DU229" s="66" t="e">
        <f t="shared" ref="DU229:DU292" si="500">DR229+DT229</f>
        <v>#NUM!</v>
      </c>
      <c r="DV229" s="421"/>
      <c r="DW229" s="421"/>
      <c r="DX229" s="421"/>
      <c r="DY229" s="421"/>
      <c r="DZ229" s="421"/>
      <c r="EA229" s="421"/>
      <c r="EB229" s="421"/>
      <c r="EC229" s="62"/>
      <c r="ED229" s="62"/>
      <c r="EE229" s="62"/>
      <c r="EF229" s="62"/>
      <c r="EG229" s="62"/>
      <c r="EH229" s="62"/>
      <c r="EI229" s="62"/>
      <c r="EJ229" s="62"/>
      <c r="EK229" s="62"/>
      <c r="EL229" s="62"/>
      <c r="EM229" s="62"/>
      <c r="EN229" s="66"/>
      <c r="EO229" s="66"/>
      <c r="EP229" s="66"/>
      <c r="EQ229" s="66"/>
      <c r="ER229" s="66"/>
      <c r="ES229" s="66"/>
      <c r="ET229" s="66"/>
      <c r="EU229" s="66"/>
      <c r="EV229" s="66"/>
      <c r="EW229" s="66"/>
      <c r="EX229" s="66"/>
      <c r="EY229" s="66"/>
      <c r="EZ229" s="66"/>
      <c r="FA229" s="66"/>
      <c r="FB229" s="66"/>
      <c r="FC229" s="66"/>
      <c r="FD229" s="66"/>
      <c r="FE229" s="62"/>
      <c r="FF229" s="62"/>
      <c r="FG229" s="62"/>
      <c r="FH229" s="62"/>
      <c r="FI229" s="62"/>
    </row>
    <row r="230" spans="1:165" s="221" customFormat="1" ht="30">
      <c r="A230" s="175">
        <v>229</v>
      </c>
      <c r="B230" s="212">
        <v>115</v>
      </c>
      <c r="C230" s="213">
        <v>40784</v>
      </c>
      <c r="D230" s="214">
        <f t="shared" si="425"/>
        <v>8</v>
      </c>
      <c r="E230" s="215" t="s">
        <v>39</v>
      </c>
      <c r="F230" s="212">
        <v>68</v>
      </c>
      <c r="G230" s="216" t="s">
        <v>38</v>
      </c>
      <c r="H230" s="216" t="s">
        <v>493</v>
      </c>
      <c r="I230" s="216" t="s">
        <v>494</v>
      </c>
      <c r="J230" s="217">
        <v>6.25E-2</v>
      </c>
      <c r="K230" s="218">
        <v>3664.05</v>
      </c>
      <c r="L230" s="216" t="s">
        <v>34</v>
      </c>
      <c r="M230" s="212">
        <v>59</v>
      </c>
      <c r="N230" s="212">
        <v>0</v>
      </c>
      <c r="O230" s="216"/>
      <c r="P230" s="217">
        <v>6.25E-2</v>
      </c>
      <c r="Q230" s="217">
        <v>6.25E-2</v>
      </c>
      <c r="R230" s="12">
        <f t="shared" si="426"/>
        <v>0</v>
      </c>
      <c r="S230" s="13">
        <f t="shared" si="427"/>
        <v>0</v>
      </c>
      <c r="T230" s="13">
        <f t="shared" si="428"/>
        <v>0</v>
      </c>
      <c r="U230" s="217">
        <v>6.5972222222222224E-2</v>
      </c>
      <c r="V230" s="12">
        <f t="shared" si="429"/>
        <v>3.4722222222222238E-3</v>
      </c>
      <c r="W230" s="13">
        <f t="shared" si="430"/>
        <v>0</v>
      </c>
      <c r="X230" s="13">
        <f t="shared" si="431"/>
        <v>5</v>
      </c>
      <c r="Y230" s="217">
        <v>6.7361111111111108E-2</v>
      </c>
      <c r="Z230" s="12">
        <f t="shared" si="432"/>
        <v>1.388888888888884E-3</v>
      </c>
      <c r="AA230" s="13">
        <f t="shared" si="433"/>
        <v>0</v>
      </c>
      <c r="AB230" s="13">
        <f t="shared" si="434"/>
        <v>2</v>
      </c>
      <c r="AC230" s="217">
        <v>9.0277777777777776E-2</v>
      </c>
      <c r="AD230" s="12">
        <f t="shared" si="435"/>
        <v>2.2916666666666669E-2</v>
      </c>
      <c r="AE230" s="13">
        <f t="shared" si="436"/>
        <v>0</v>
      </c>
      <c r="AF230" s="13">
        <f t="shared" si="437"/>
        <v>33</v>
      </c>
      <c r="AG230" s="217">
        <v>9.375E-2</v>
      </c>
      <c r="AH230" s="217">
        <v>0.13194444444444445</v>
      </c>
      <c r="AI230" s="12">
        <f t="shared" si="438"/>
        <v>3.8194444444444448E-2</v>
      </c>
      <c r="AJ230" s="90">
        <f t="shared" si="439"/>
        <v>0</v>
      </c>
      <c r="AK230" s="90">
        <f t="shared" si="440"/>
        <v>55</v>
      </c>
      <c r="AL230" s="217">
        <v>9.375E-2</v>
      </c>
      <c r="AM230" s="217">
        <v>0.13194444444444445</v>
      </c>
      <c r="AN230" s="12">
        <f t="shared" si="441"/>
        <v>3.8194444444444448E-2</v>
      </c>
      <c r="AO230" s="13">
        <f t="shared" si="442"/>
        <v>0</v>
      </c>
      <c r="AP230" s="13">
        <f t="shared" si="443"/>
        <v>55</v>
      </c>
      <c r="AQ230" s="217">
        <v>0.20833333333333334</v>
      </c>
      <c r="AR230" s="12">
        <f t="shared" si="444"/>
        <v>7.6388888888888895E-2</v>
      </c>
      <c r="AS230" s="90">
        <f t="shared" si="445"/>
        <v>1</v>
      </c>
      <c r="AT230" s="13">
        <f t="shared" si="446"/>
        <v>50</v>
      </c>
      <c r="AU230" s="217">
        <v>0.22222222222222221</v>
      </c>
      <c r="AV230" s="12">
        <f t="shared" si="447"/>
        <v>1.3888888888888867E-2</v>
      </c>
      <c r="AW230" s="13">
        <f t="shared" si="448"/>
        <v>0</v>
      </c>
      <c r="AX230" s="13">
        <f t="shared" si="449"/>
        <v>20</v>
      </c>
      <c r="AY230" s="217">
        <v>0.38055555555555554</v>
      </c>
      <c r="AZ230" s="12">
        <f t="shared" si="450"/>
        <v>0.15833333333333333</v>
      </c>
      <c r="BA230" s="90">
        <f t="shared" si="451"/>
        <v>3</v>
      </c>
      <c r="BB230" s="90">
        <f t="shared" si="452"/>
        <v>48</v>
      </c>
      <c r="BC230" s="217">
        <v>0.38055555555555554</v>
      </c>
      <c r="BD230" s="217">
        <v>0.38055555555555554</v>
      </c>
      <c r="BE230" s="12">
        <f t="shared" si="453"/>
        <v>0</v>
      </c>
      <c r="BF230" s="13">
        <f t="shared" si="454"/>
        <v>0</v>
      </c>
      <c r="BG230" s="13">
        <f t="shared" si="455"/>
        <v>0</v>
      </c>
      <c r="BH230" s="217">
        <v>0.38055555555555554</v>
      </c>
      <c r="BI230" s="217">
        <v>0.38055555555555554</v>
      </c>
      <c r="BJ230" s="224"/>
      <c r="BK230" s="69">
        <f t="shared" si="421"/>
        <v>0</v>
      </c>
      <c r="BL230" s="13">
        <f t="shared" si="418"/>
        <v>0</v>
      </c>
      <c r="BM230" s="13">
        <f t="shared" si="419"/>
        <v>0</v>
      </c>
      <c r="BN230" s="217">
        <v>0.38541666666666669</v>
      </c>
      <c r="BO230" s="12">
        <f t="shared" si="456"/>
        <v>4.8611111111111494E-3</v>
      </c>
      <c r="BP230" s="90">
        <f t="shared" si="457"/>
        <v>0</v>
      </c>
      <c r="BQ230" s="90">
        <f t="shared" si="458"/>
        <v>7</v>
      </c>
      <c r="BR230" s="217">
        <v>0.3888888888888889</v>
      </c>
      <c r="BS230" s="12">
        <f t="shared" si="459"/>
        <v>3.4722222222222099E-3</v>
      </c>
      <c r="BT230" s="90">
        <f t="shared" si="460"/>
        <v>0</v>
      </c>
      <c r="BU230" s="90">
        <f t="shared" si="461"/>
        <v>5</v>
      </c>
      <c r="BV230" s="217">
        <v>0.3888888888888889</v>
      </c>
      <c r="BW230" s="217">
        <v>0.39583333333333331</v>
      </c>
      <c r="BX230" s="12">
        <f t="shared" si="462"/>
        <v>6.9444444444444198E-3</v>
      </c>
      <c r="BY230" s="13">
        <f t="shared" si="463"/>
        <v>0</v>
      </c>
      <c r="BZ230" s="13">
        <f t="shared" si="464"/>
        <v>10</v>
      </c>
      <c r="CA230" s="12">
        <f t="shared" si="465"/>
        <v>0.33333333333333331</v>
      </c>
      <c r="CB230" s="13">
        <f t="shared" si="466"/>
        <v>8</v>
      </c>
      <c r="CC230" s="13">
        <f t="shared" si="467"/>
        <v>0</v>
      </c>
      <c r="CD230" s="12">
        <f t="shared" si="420"/>
        <v>0.10763888888888892</v>
      </c>
      <c r="CE230" s="13">
        <f t="shared" si="468"/>
        <v>2</v>
      </c>
      <c r="CF230" s="13">
        <f t="shared" si="469"/>
        <v>35</v>
      </c>
      <c r="CG230" s="12">
        <f t="shared" si="492"/>
        <v>3.8194444444444448E-2</v>
      </c>
      <c r="CH230" s="13">
        <f t="shared" si="470"/>
        <v>0</v>
      </c>
      <c r="CI230" s="13">
        <f t="shared" si="471"/>
        <v>55</v>
      </c>
      <c r="CJ230" s="12">
        <f t="shared" si="493"/>
        <v>0.15833333333333333</v>
      </c>
      <c r="CK230" s="13">
        <f t="shared" si="472"/>
        <v>3</v>
      </c>
      <c r="CL230" s="13">
        <f t="shared" si="473"/>
        <v>48</v>
      </c>
      <c r="CM230" s="13"/>
      <c r="CN230" s="70">
        <f t="shared" si="422"/>
        <v>0</v>
      </c>
      <c r="CO230" s="13">
        <f t="shared" si="423"/>
        <v>0</v>
      </c>
      <c r="CP230" s="12">
        <f t="shared" si="474"/>
        <v>0.15833333333333333</v>
      </c>
      <c r="CQ230" s="13">
        <f t="shared" si="475"/>
        <v>3</v>
      </c>
      <c r="CR230" s="13">
        <f t="shared" si="476"/>
        <v>48</v>
      </c>
      <c r="CS230" s="217"/>
      <c r="CT230" s="13">
        <f t="shared" si="477"/>
        <v>0</v>
      </c>
      <c r="CU230" s="13">
        <f t="shared" si="478"/>
        <v>0</v>
      </c>
      <c r="CV230" s="217"/>
      <c r="CW230" s="13">
        <f t="shared" si="479"/>
        <v>0</v>
      </c>
      <c r="CX230" s="13">
        <f t="shared" si="480"/>
        <v>0</v>
      </c>
      <c r="CY230" s="217"/>
      <c r="CZ230" s="13">
        <f t="shared" si="481"/>
        <v>0</v>
      </c>
      <c r="DA230" s="13">
        <f t="shared" si="482"/>
        <v>0</v>
      </c>
      <c r="DB230" s="217"/>
      <c r="DC230" s="13">
        <f t="shared" si="483"/>
        <v>0</v>
      </c>
      <c r="DD230" s="13">
        <f t="shared" si="484"/>
        <v>0</v>
      </c>
      <c r="DE230" s="217"/>
      <c r="DF230" s="13">
        <f t="shared" si="485"/>
        <v>0</v>
      </c>
      <c r="DG230" s="13">
        <f t="shared" si="486"/>
        <v>0</v>
      </c>
      <c r="DH230" s="217"/>
      <c r="DI230" s="13">
        <f t="shared" si="487"/>
        <v>0</v>
      </c>
      <c r="DJ230" s="13">
        <f t="shared" si="488"/>
        <v>0</v>
      </c>
      <c r="DK230" s="217"/>
      <c r="DL230" s="35">
        <f t="shared" si="489"/>
        <v>0</v>
      </c>
      <c r="DM230" s="61">
        <f t="shared" si="490"/>
        <v>0</v>
      </c>
      <c r="DN230" s="66">
        <f t="shared" si="496"/>
        <v>805821.26</v>
      </c>
      <c r="DO230" s="74">
        <f t="shared" si="494"/>
        <v>13030</v>
      </c>
      <c r="DP230" s="66">
        <f t="shared" si="495"/>
        <v>62.102542372881359</v>
      </c>
      <c r="DQ230" s="63">
        <f t="shared" si="424"/>
        <v>61.843534919416733</v>
      </c>
      <c r="DR230" s="66" t="e">
        <f t="shared" si="497"/>
        <v>#NUM!</v>
      </c>
      <c r="DS230" s="96" t="e">
        <f t="shared" si="498"/>
        <v>#NUM!</v>
      </c>
      <c r="DT230" s="66" t="e">
        <f t="shared" si="499"/>
        <v>#NUM!</v>
      </c>
      <c r="DU230" s="66" t="e">
        <f t="shared" si="500"/>
        <v>#NUM!</v>
      </c>
      <c r="DV230" s="421"/>
      <c r="DW230" s="421"/>
      <c r="DX230" s="421"/>
      <c r="DY230" s="421"/>
      <c r="DZ230" s="421"/>
      <c r="EA230" s="421"/>
      <c r="EB230" s="421"/>
      <c r="EC230" s="62"/>
      <c r="ED230" s="62"/>
      <c r="EE230" s="62"/>
      <c r="EF230" s="62"/>
      <c r="EG230" s="62"/>
      <c r="EH230" s="62"/>
      <c r="EI230" s="62"/>
      <c r="EJ230" s="62"/>
      <c r="EK230" s="62"/>
      <c r="EL230" s="62"/>
      <c r="EM230" s="62"/>
      <c r="EN230" s="66"/>
      <c r="EO230" s="66"/>
      <c r="EP230" s="66"/>
      <c r="EQ230" s="66"/>
      <c r="ER230" s="66"/>
      <c r="ES230" s="66"/>
      <c r="ET230" s="66"/>
      <c r="EU230" s="66"/>
      <c r="EV230" s="66"/>
      <c r="EW230" s="66"/>
      <c r="EX230" s="66"/>
      <c r="EY230" s="66"/>
      <c r="EZ230" s="66"/>
      <c r="FA230" s="66"/>
      <c r="FB230" s="66"/>
      <c r="FC230" s="66"/>
      <c r="FD230" s="66"/>
      <c r="FE230" s="62"/>
      <c r="FF230" s="62"/>
      <c r="FG230" s="62"/>
      <c r="FH230" s="62"/>
      <c r="FI230" s="62"/>
    </row>
    <row r="231" spans="1:165" s="221" customFormat="1">
      <c r="A231" s="199">
        <v>230</v>
      </c>
      <c r="B231" s="212">
        <v>116</v>
      </c>
      <c r="C231" s="213">
        <v>40784</v>
      </c>
      <c r="D231" s="214">
        <f t="shared" si="425"/>
        <v>8</v>
      </c>
      <c r="E231" s="215" t="s">
        <v>39</v>
      </c>
      <c r="F231" s="212">
        <v>69</v>
      </c>
      <c r="G231" s="216" t="s">
        <v>38</v>
      </c>
      <c r="H231" s="216" t="s">
        <v>406</v>
      </c>
      <c r="I231" s="216" t="s">
        <v>450</v>
      </c>
      <c r="J231" s="217">
        <v>0.28819444444444448</v>
      </c>
      <c r="K231" s="218">
        <v>3505.51</v>
      </c>
      <c r="L231" s="216" t="s">
        <v>34</v>
      </c>
      <c r="M231" s="212">
        <v>59</v>
      </c>
      <c r="N231" s="212">
        <v>0</v>
      </c>
      <c r="O231" s="216"/>
      <c r="P231" s="217">
        <v>0.28819444444444448</v>
      </c>
      <c r="Q231" s="217">
        <v>0.28819444444444448</v>
      </c>
      <c r="R231" s="12">
        <f t="shared" si="426"/>
        <v>0</v>
      </c>
      <c r="S231" s="13">
        <f t="shared" si="427"/>
        <v>0</v>
      </c>
      <c r="T231" s="13">
        <f t="shared" si="428"/>
        <v>0</v>
      </c>
      <c r="U231" s="217">
        <v>0.29166666666666669</v>
      </c>
      <c r="V231" s="12">
        <f t="shared" si="429"/>
        <v>3.4722222222222099E-3</v>
      </c>
      <c r="W231" s="13">
        <f t="shared" si="430"/>
        <v>0</v>
      </c>
      <c r="X231" s="13">
        <f t="shared" si="431"/>
        <v>5</v>
      </c>
      <c r="Y231" s="217">
        <v>0.2986111111111111</v>
      </c>
      <c r="Z231" s="12">
        <f t="shared" si="432"/>
        <v>6.9444444444444198E-3</v>
      </c>
      <c r="AA231" s="13">
        <f t="shared" si="433"/>
        <v>0</v>
      </c>
      <c r="AB231" s="13">
        <f t="shared" si="434"/>
        <v>10</v>
      </c>
      <c r="AC231" s="217">
        <v>0.3125</v>
      </c>
      <c r="AD231" s="12">
        <f t="shared" si="435"/>
        <v>1.3888888888888895E-2</v>
      </c>
      <c r="AE231" s="13">
        <f t="shared" si="436"/>
        <v>0</v>
      </c>
      <c r="AF231" s="13">
        <f t="shared" si="437"/>
        <v>20</v>
      </c>
      <c r="AG231" s="217">
        <v>0.31388888888888888</v>
      </c>
      <c r="AH231" s="217">
        <v>0.41666666666666669</v>
      </c>
      <c r="AI231" s="12">
        <f t="shared" si="438"/>
        <v>0.1027777777777778</v>
      </c>
      <c r="AJ231" s="90">
        <f t="shared" si="439"/>
        <v>2</v>
      </c>
      <c r="AK231" s="90">
        <f t="shared" si="440"/>
        <v>28</v>
      </c>
      <c r="AL231" s="217">
        <v>0.31388888888888888</v>
      </c>
      <c r="AM231" s="217">
        <v>0.41666666666666669</v>
      </c>
      <c r="AN231" s="12">
        <f t="shared" si="441"/>
        <v>0.1027777777777778</v>
      </c>
      <c r="AO231" s="13">
        <f t="shared" si="442"/>
        <v>2</v>
      </c>
      <c r="AP231" s="13">
        <f t="shared" si="443"/>
        <v>28</v>
      </c>
      <c r="AQ231" s="217">
        <v>0.42569444444444443</v>
      </c>
      <c r="AR231" s="12">
        <f t="shared" si="444"/>
        <v>9.0277777777777457E-3</v>
      </c>
      <c r="AS231" s="90">
        <f t="shared" si="445"/>
        <v>0</v>
      </c>
      <c r="AT231" s="13">
        <f t="shared" si="446"/>
        <v>13</v>
      </c>
      <c r="AU231" s="217">
        <v>0.42708333333333331</v>
      </c>
      <c r="AV231" s="12">
        <f t="shared" si="447"/>
        <v>1.388888888888884E-3</v>
      </c>
      <c r="AW231" s="13">
        <f t="shared" si="448"/>
        <v>0</v>
      </c>
      <c r="AX231" s="13">
        <f t="shared" si="449"/>
        <v>2</v>
      </c>
      <c r="AY231" s="217">
        <v>0.49305555555555558</v>
      </c>
      <c r="AZ231" s="12">
        <f t="shared" si="450"/>
        <v>6.5972222222222265E-2</v>
      </c>
      <c r="BA231" s="90">
        <f t="shared" si="451"/>
        <v>1</v>
      </c>
      <c r="BB231" s="90">
        <f t="shared" si="452"/>
        <v>35</v>
      </c>
      <c r="BC231" s="217">
        <v>0.49305555555555558</v>
      </c>
      <c r="BD231" s="217">
        <v>0.49305555555555558</v>
      </c>
      <c r="BE231" s="12">
        <f t="shared" si="453"/>
        <v>0</v>
      </c>
      <c r="BF231" s="13">
        <f t="shared" si="454"/>
        <v>0</v>
      </c>
      <c r="BG231" s="13">
        <f t="shared" si="455"/>
        <v>0</v>
      </c>
      <c r="BH231" s="217">
        <v>0.49305555555555558</v>
      </c>
      <c r="BI231" s="217">
        <v>0.49305555555555558</v>
      </c>
      <c r="BJ231" s="224"/>
      <c r="BK231" s="69">
        <f t="shared" si="421"/>
        <v>0</v>
      </c>
      <c r="BL231" s="13">
        <f t="shared" si="418"/>
        <v>0</v>
      </c>
      <c r="BM231" s="13">
        <f t="shared" si="419"/>
        <v>0</v>
      </c>
      <c r="BN231" s="217">
        <v>0.56874999999999998</v>
      </c>
      <c r="BO231" s="12">
        <f t="shared" si="456"/>
        <v>7.5694444444444398E-2</v>
      </c>
      <c r="BP231" s="90">
        <f t="shared" si="457"/>
        <v>1</v>
      </c>
      <c r="BQ231" s="90">
        <f t="shared" si="458"/>
        <v>49</v>
      </c>
      <c r="BR231" s="217">
        <v>0.57291666666666663</v>
      </c>
      <c r="BS231" s="12">
        <f t="shared" si="459"/>
        <v>4.1666666666666519E-3</v>
      </c>
      <c r="BT231" s="90">
        <f t="shared" si="460"/>
        <v>0</v>
      </c>
      <c r="BU231" s="90">
        <f t="shared" si="461"/>
        <v>6</v>
      </c>
      <c r="BV231" s="217">
        <v>0.57291666666666663</v>
      </c>
      <c r="BW231" s="217">
        <v>0.57986111111111105</v>
      </c>
      <c r="BX231" s="12">
        <f t="shared" si="462"/>
        <v>6.9444444444444198E-3</v>
      </c>
      <c r="BY231" s="13">
        <f t="shared" si="463"/>
        <v>0</v>
      </c>
      <c r="BZ231" s="13">
        <f t="shared" si="464"/>
        <v>10</v>
      </c>
      <c r="CA231" s="12">
        <f t="shared" si="465"/>
        <v>0.29166666666666657</v>
      </c>
      <c r="CB231" s="13">
        <f t="shared" si="466"/>
        <v>7</v>
      </c>
      <c r="CC231" s="13">
        <f t="shared" si="467"/>
        <v>0</v>
      </c>
      <c r="CD231" s="12">
        <f t="shared" si="420"/>
        <v>0.10277777777777769</v>
      </c>
      <c r="CE231" s="13">
        <f t="shared" si="468"/>
        <v>2</v>
      </c>
      <c r="CF231" s="13">
        <f t="shared" si="469"/>
        <v>28</v>
      </c>
      <c r="CG231" s="12">
        <f t="shared" si="492"/>
        <v>0.1027777777777778</v>
      </c>
      <c r="CH231" s="13">
        <f t="shared" si="470"/>
        <v>2</v>
      </c>
      <c r="CI231" s="13">
        <f t="shared" si="471"/>
        <v>28</v>
      </c>
      <c r="CJ231" s="12">
        <f t="shared" si="493"/>
        <v>6.5972222222222265E-2</v>
      </c>
      <c r="CK231" s="13">
        <f t="shared" si="472"/>
        <v>1</v>
      </c>
      <c r="CL231" s="13">
        <f t="shared" si="473"/>
        <v>35</v>
      </c>
      <c r="CM231" s="13"/>
      <c r="CN231" s="70">
        <f t="shared" si="422"/>
        <v>0</v>
      </c>
      <c r="CO231" s="13">
        <f t="shared" si="423"/>
        <v>0</v>
      </c>
      <c r="CP231" s="12">
        <f t="shared" si="474"/>
        <v>6.5972222222222265E-2</v>
      </c>
      <c r="CQ231" s="13">
        <f t="shared" si="475"/>
        <v>1</v>
      </c>
      <c r="CR231" s="13">
        <f t="shared" si="476"/>
        <v>35</v>
      </c>
      <c r="CS231" s="217"/>
      <c r="CT231" s="13">
        <f t="shared" si="477"/>
        <v>0</v>
      </c>
      <c r="CU231" s="13">
        <f t="shared" si="478"/>
        <v>0</v>
      </c>
      <c r="CV231" s="217"/>
      <c r="CW231" s="13">
        <f t="shared" si="479"/>
        <v>0</v>
      </c>
      <c r="CX231" s="13">
        <f t="shared" si="480"/>
        <v>0</v>
      </c>
      <c r="CY231" s="217"/>
      <c r="CZ231" s="13">
        <f t="shared" si="481"/>
        <v>0</v>
      </c>
      <c r="DA231" s="13">
        <f t="shared" si="482"/>
        <v>0</v>
      </c>
      <c r="DB231" s="217"/>
      <c r="DC231" s="13">
        <f t="shared" si="483"/>
        <v>0</v>
      </c>
      <c r="DD231" s="13">
        <f t="shared" si="484"/>
        <v>0</v>
      </c>
      <c r="DE231" s="217"/>
      <c r="DF231" s="13">
        <f t="shared" si="485"/>
        <v>0</v>
      </c>
      <c r="DG231" s="13">
        <f t="shared" si="486"/>
        <v>0</v>
      </c>
      <c r="DH231" s="217"/>
      <c r="DI231" s="13">
        <f t="shared" si="487"/>
        <v>0</v>
      </c>
      <c r="DJ231" s="13">
        <f t="shared" si="488"/>
        <v>0</v>
      </c>
      <c r="DK231" s="217"/>
      <c r="DL231" s="35">
        <f t="shared" si="489"/>
        <v>0</v>
      </c>
      <c r="DM231" s="61">
        <f t="shared" si="490"/>
        <v>0</v>
      </c>
      <c r="DN231" s="66">
        <f t="shared" si="496"/>
        <v>809326.77</v>
      </c>
      <c r="DO231" s="74">
        <f t="shared" si="494"/>
        <v>13085</v>
      </c>
      <c r="DP231" s="66">
        <f t="shared" si="495"/>
        <v>59.415423728813565</v>
      </c>
      <c r="DQ231" s="63">
        <f t="shared" si="424"/>
        <v>61.851491784486058</v>
      </c>
      <c r="DR231" s="66" t="e">
        <f t="shared" si="497"/>
        <v>#NUM!</v>
      </c>
      <c r="DS231" s="96" t="e">
        <f t="shared" si="498"/>
        <v>#NUM!</v>
      </c>
      <c r="DT231" s="66" t="e">
        <f t="shared" si="499"/>
        <v>#NUM!</v>
      </c>
      <c r="DU231" s="66" t="e">
        <f t="shared" si="500"/>
        <v>#NUM!</v>
      </c>
      <c r="DV231" s="421"/>
      <c r="DW231" s="421"/>
      <c r="DX231" s="421"/>
      <c r="DY231" s="421"/>
      <c r="DZ231" s="421"/>
      <c r="EA231" s="421"/>
      <c r="EB231" s="421"/>
      <c r="EC231" s="62"/>
      <c r="ED231" s="62"/>
      <c r="EE231" s="62"/>
      <c r="EF231" s="62"/>
      <c r="EG231" s="62"/>
      <c r="EH231" s="62"/>
      <c r="EI231" s="62"/>
      <c r="EJ231" s="62"/>
      <c r="EK231" s="62"/>
      <c r="EL231" s="62"/>
      <c r="EM231" s="62"/>
      <c r="EN231" s="66"/>
      <c r="EO231" s="66"/>
      <c r="EP231" s="66"/>
      <c r="EQ231" s="66"/>
      <c r="ER231" s="66"/>
      <c r="ES231" s="66"/>
      <c r="ET231" s="66"/>
      <c r="EU231" s="66"/>
      <c r="EV231" s="66"/>
      <c r="EW231" s="66"/>
      <c r="EX231" s="66"/>
      <c r="EY231" s="66"/>
      <c r="EZ231" s="66"/>
      <c r="FA231" s="66"/>
      <c r="FB231" s="66"/>
      <c r="FC231" s="66"/>
      <c r="FD231" s="66"/>
      <c r="FE231" s="62"/>
      <c r="FF231" s="62"/>
      <c r="FG231" s="62"/>
      <c r="FH231" s="62"/>
      <c r="FI231" s="62"/>
    </row>
    <row r="232" spans="1:165" s="221" customFormat="1" ht="30">
      <c r="A232" s="175">
        <v>231</v>
      </c>
      <c r="B232" s="212">
        <v>117</v>
      </c>
      <c r="C232" s="213">
        <v>40784</v>
      </c>
      <c r="D232" s="214">
        <f t="shared" si="425"/>
        <v>8</v>
      </c>
      <c r="E232" s="215" t="s">
        <v>39</v>
      </c>
      <c r="F232" s="212">
        <v>70</v>
      </c>
      <c r="G232" s="216" t="s">
        <v>38</v>
      </c>
      <c r="H232" s="216" t="s">
        <v>489</v>
      </c>
      <c r="I232" s="216" t="s">
        <v>498</v>
      </c>
      <c r="J232" s="217">
        <v>0.51736111111111105</v>
      </c>
      <c r="K232" s="218">
        <v>3670.16</v>
      </c>
      <c r="L232" s="216" t="s">
        <v>335</v>
      </c>
      <c r="M232" s="212">
        <v>55</v>
      </c>
      <c r="N232" s="212">
        <v>2</v>
      </c>
      <c r="O232" s="216"/>
      <c r="P232" s="217">
        <v>0.51736111111111105</v>
      </c>
      <c r="Q232" s="217">
        <v>0.51736111111111105</v>
      </c>
      <c r="R232" s="12">
        <f t="shared" si="426"/>
        <v>0</v>
      </c>
      <c r="S232" s="13">
        <f t="shared" si="427"/>
        <v>0</v>
      </c>
      <c r="T232" s="13">
        <f t="shared" si="428"/>
        <v>0</v>
      </c>
      <c r="U232" s="217">
        <v>0.52083333333333337</v>
      </c>
      <c r="V232" s="12">
        <f t="shared" si="429"/>
        <v>3.4722222222223209E-3</v>
      </c>
      <c r="W232" s="13">
        <f t="shared" si="430"/>
        <v>0</v>
      </c>
      <c r="X232" s="13">
        <f t="shared" si="431"/>
        <v>5</v>
      </c>
      <c r="Y232" s="217">
        <v>0.53125</v>
      </c>
      <c r="Z232" s="12">
        <f t="shared" si="432"/>
        <v>1.041666666666663E-2</v>
      </c>
      <c r="AA232" s="13">
        <f t="shared" si="433"/>
        <v>0</v>
      </c>
      <c r="AB232" s="13">
        <f t="shared" si="434"/>
        <v>15</v>
      </c>
      <c r="AC232" s="217">
        <v>0.54166666666666663</v>
      </c>
      <c r="AD232" s="12">
        <f t="shared" si="435"/>
        <v>1.041666666666663E-2</v>
      </c>
      <c r="AE232" s="13">
        <f t="shared" si="436"/>
        <v>0</v>
      </c>
      <c r="AF232" s="13">
        <f t="shared" si="437"/>
        <v>15</v>
      </c>
      <c r="AG232" s="217">
        <v>0.54166666666666663</v>
      </c>
      <c r="AH232" s="217">
        <v>0.60763888888888895</v>
      </c>
      <c r="AI232" s="12">
        <f t="shared" si="438"/>
        <v>6.5972222222222321E-2</v>
      </c>
      <c r="AJ232" s="90">
        <f t="shared" si="439"/>
        <v>1</v>
      </c>
      <c r="AK232" s="90">
        <f t="shared" si="440"/>
        <v>35</v>
      </c>
      <c r="AL232" s="217">
        <v>0.54166666666666663</v>
      </c>
      <c r="AM232" s="217">
        <v>0.60763888888888895</v>
      </c>
      <c r="AN232" s="12">
        <f t="shared" si="441"/>
        <v>6.5972222222222321E-2</v>
      </c>
      <c r="AO232" s="13">
        <f t="shared" si="442"/>
        <v>1</v>
      </c>
      <c r="AP232" s="13">
        <f t="shared" si="443"/>
        <v>35</v>
      </c>
      <c r="AQ232" s="217">
        <v>0.60902777777777783</v>
      </c>
      <c r="AR232" s="12">
        <f t="shared" si="444"/>
        <v>1.388888888888884E-3</v>
      </c>
      <c r="AS232" s="90">
        <f t="shared" si="445"/>
        <v>0</v>
      </c>
      <c r="AT232" s="13">
        <f t="shared" si="446"/>
        <v>2</v>
      </c>
      <c r="AU232" s="217">
        <v>0.61111111111111105</v>
      </c>
      <c r="AV232" s="12">
        <f t="shared" si="447"/>
        <v>2.0833333333332149E-3</v>
      </c>
      <c r="AW232" s="13">
        <f t="shared" si="448"/>
        <v>0</v>
      </c>
      <c r="AX232" s="13">
        <f t="shared" si="449"/>
        <v>3</v>
      </c>
      <c r="AY232" s="217">
        <v>0.78541666666666676</v>
      </c>
      <c r="AZ232" s="12">
        <f t="shared" si="450"/>
        <v>0.17430555555555571</v>
      </c>
      <c r="BA232" s="90">
        <f t="shared" si="451"/>
        <v>4</v>
      </c>
      <c r="BB232" s="90">
        <f t="shared" si="452"/>
        <v>11</v>
      </c>
      <c r="BC232" s="217">
        <v>0.78541666666666676</v>
      </c>
      <c r="BD232" s="217">
        <v>0.78541666666666676</v>
      </c>
      <c r="BE232" s="12">
        <f t="shared" si="453"/>
        <v>0</v>
      </c>
      <c r="BF232" s="13">
        <f t="shared" si="454"/>
        <v>0</v>
      </c>
      <c r="BG232" s="13">
        <f t="shared" si="455"/>
        <v>0</v>
      </c>
      <c r="BH232" s="217">
        <v>0.65277777777777779</v>
      </c>
      <c r="BI232" s="217">
        <v>0.77083333333333337</v>
      </c>
      <c r="BJ232" s="224">
        <v>57</v>
      </c>
      <c r="BK232" s="69">
        <f t="shared" si="421"/>
        <v>0.11805555555555558</v>
      </c>
      <c r="BL232" s="13">
        <f t="shared" ref="BL232:BL295" si="501">HOUR(BK232)</f>
        <v>2</v>
      </c>
      <c r="BM232" s="13">
        <f t="shared" ref="BM232:BM295" si="502">MINUTE(BK232)</f>
        <v>50</v>
      </c>
      <c r="BN232" s="217">
        <v>0.79166666666666663</v>
      </c>
      <c r="BO232" s="12">
        <f t="shared" si="456"/>
        <v>6.2499999999998668E-3</v>
      </c>
      <c r="BP232" s="90">
        <f t="shared" si="457"/>
        <v>0</v>
      </c>
      <c r="BQ232" s="90">
        <f t="shared" si="458"/>
        <v>9</v>
      </c>
      <c r="BR232" s="217">
        <v>0.79513888888888884</v>
      </c>
      <c r="BS232" s="12">
        <f t="shared" si="459"/>
        <v>3.4722222222222099E-3</v>
      </c>
      <c r="BT232" s="90">
        <f t="shared" si="460"/>
        <v>0</v>
      </c>
      <c r="BU232" s="90">
        <f t="shared" si="461"/>
        <v>5</v>
      </c>
      <c r="BV232" s="217">
        <v>0.79513888888888884</v>
      </c>
      <c r="BW232" s="217">
        <v>0.80555555555555547</v>
      </c>
      <c r="BX232" s="12">
        <f t="shared" si="462"/>
        <v>1.041666666666663E-2</v>
      </c>
      <c r="BY232" s="13">
        <f t="shared" si="463"/>
        <v>0</v>
      </c>
      <c r="BZ232" s="13">
        <f t="shared" si="464"/>
        <v>15</v>
      </c>
      <c r="CA232" s="12">
        <f t="shared" si="465"/>
        <v>0.28819444444444442</v>
      </c>
      <c r="CB232" s="13">
        <f t="shared" si="466"/>
        <v>6</v>
      </c>
      <c r="CC232" s="13">
        <f t="shared" si="467"/>
        <v>55</v>
      </c>
      <c r="CD232" s="12">
        <f t="shared" si="420"/>
        <v>2.152777777777759E-2</v>
      </c>
      <c r="CE232" s="13">
        <f t="shared" si="468"/>
        <v>0</v>
      </c>
      <c r="CF232" s="13">
        <f t="shared" si="469"/>
        <v>31</v>
      </c>
      <c r="CG232" s="12">
        <f t="shared" si="492"/>
        <v>6.5972222222222321E-2</v>
      </c>
      <c r="CH232" s="13">
        <f t="shared" si="470"/>
        <v>1</v>
      </c>
      <c r="CI232" s="13">
        <f t="shared" si="471"/>
        <v>35</v>
      </c>
      <c r="CJ232" s="12">
        <f t="shared" si="493"/>
        <v>0.17430555555555571</v>
      </c>
      <c r="CK232" s="13">
        <f t="shared" si="472"/>
        <v>4</v>
      </c>
      <c r="CL232" s="13">
        <f t="shared" si="473"/>
        <v>11</v>
      </c>
      <c r="CM232" s="13"/>
      <c r="CN232" s="70">
        <f t="shared" si="422"/>
        <v>2</v>
      </c>
      <c r="CO232" s="13">
        <f t="shared" si="423"/>
        <v>50</v>
      </c>
      <c r="CP232" s="12">
        <f t="shared" si="474"/>
        <v>0.17430555555555571</v>
      </c>
      <c r="CQ232" s="13">
        <f t="shared" si="475"/>
        <v>4</v>
      </c>
      <c r="CR232" s="13">
        <f t="shared" si="476"/>
        <v>11</v>
      </c>
      <c r="CS232" s="217"/>
      <c r="CT232" s="13">
        <f t="shared" si="477"/>
        <v>0</v>
      </c>
      <c r="CU232" s="13">
        <f t="shared" si="478"/>
        <v>0</v>
      </c>
      <c r="CV232" s="217"/>
      <c r="CW232" s="13">
        <f t="shared" si="479"/>
        <v>0</v>
      </c>
      <c r="CX232" s="13">
        <f t="shared" si="480"/>
        <v>0</v>
      </c>
      <c r="CY232" s="217"/>
      <c r="CZ232" s="13">
        <f t="shared" si="481"/>
        <v>0</v>
      </c>
      <c r="DA232" s="13">
        <f t="shared" si="482"/>
        <v>0</v>
      </c>
      <c r="DB232" s="217"/>
      <c r="DC232" s="13">
        <f t="shared" si="483"/>
        <v>0</v>
      </c>
      <c r="DD232" s="13">
        <f t="shared" si="484"/>
        <v>0</v>
      </c>
      <c r="DE232" s="217"/>
      <c r="DF232" s="13">
        <f t="shared" si="485"/>
        <v>0</v>
      </c>
      <c r="DG232" s="13">
        <f t="shared" si="486"/>
        <v>0</v>
      </c>
      <c r="DH232" s="217"/>
      <c r="DI232" s="13">
        <f t="shared" si="487"/>
        <v>0</v>
      </c>
      <c r="DJ232" s="13">
        <f t="shared" si="488"/>
        <v>0</v>
      </c>
      <c r="DK232" s="217"/>
      <c r="DL232" s="35">
        <f t="shared" si="489"/>
        <v>0</v>
      </c>
      <c r="DM232" s="61">
        <f t="shared" si="490"/>
        <v>0</v>
      </c>
      <c r="DN232" s="66">
        <f t="shared" si="496"/>
        <v>812996.93</v>
      </c>
      <c r="DO232" s="74">
        <f t="shared" si="494"/>
        <v>13144</v>
      </c>
      <c r="DP232" s="66">
        <f t="shared" si="495"/>
        <v>66.730181818181819</v>
      </c>
      <c r="DQ232" s="63">
        <f t="shared" si="424"/>
        <v>61.853083536214243</v>
      </c>
      <c r="DR232" s="66" t="e">
        <f t="shared" si="497"/>
        <v>#NUM!</v>
      </c>
      <c r="DS232" s="96" t="e">
        <f t="shared" si="498"/>
        <v>#NUM!</v>
      </c>
      <c r="DT232" s="66" t="e">
        <f t="shared" si="499"/>
        <v>#NUM!</v>
      </c>
      <c r="DU232" s="66" t="e">
        <f t="shared" si="500"/>
        <v>#NUM!</v>
      </c>
      <c r="DV232" s="421"/>
      <c r="DW232" s="421"/>
      <c r="DX232" s="421"/>
      <c r="DY232" s="421"/>
      <c r="DZ232" s="421"/>
      <c r="EA232" s="421"/>
      <c r="EB232" s="421"/>
      <c r="EC232" s="62"/>
      <c r="ED232" s="62"/>
      <c r="EE232" s="62"/>
      <c r="EF232" s="62"/>
      <c r="EG232" s="62"/>
      <c r="EH232" s="62"/>
      <c r="EI232" s="62"/>
      <c r="EJ232" s="62"/>
      <c r="EK232" s="62"/>
      <c r="EL232" s="62"/>
      <c r="EM232" s="62"/>
      <c r="EN232" s="66"/>
      <c r="EO232" s="66"/>
      <c r="EP232" s="66"/>
      <c r="EQ232" s="66"/>
      <c r="ER232" s="66"/>
      <c r="ES232" s="66"/>
      <c r="ET232" s="66"/>
      <c r="EU232" s="66"/>
      <c r="EV232" s="66"/>
      <c r="EW232" s="66"/>
      <c r="EX232" s="66"/>
      <c r="EY232" s="66"/>
      <c r="EZ232" s="66"/>
      <c r="FA232" s="66"/>
      <c r="FB232" s="66"/>
      <c r="FC232" s="66"/>
      <c r="FD232" s="66"/>
      <c r="FE232" s="62"/>
      <c r="FF232" s="62"/>
      <c r="FG232" s="62"/>
      <c r="FH232" s="62"/>
      <c r="FI232" s="62"/>
    </row>
    <row r="233" spans="1:165" s="221" customFormat="1">
      <c r="A233" s="175">
        <v>232</v>
      </c>
      <c r="B233" s="212">
        <v>118</v>
      </c>
      <c r="C233" s="213">
        <v>40784</v>
      </c>
      <c r="D233" s="214">
        <f t="shared" si="425"/>
        <v>8</v>
      </c>
      <c r="E233" s="215" t="s">
        <v>402</v>
      </c>
      <c r="F233" s="212">
        <v>4</v>
      </c>
      <c r="G233" s="216" t="s">
        <v>467</v>
      </c>
      <c r="H233" s="216" t="s">
        <v>394</v>
      </c>
      <c r="I233" s="216" t="s">
        <v>427</v>
      </c>
      <c r="J233" s="217">
        <v>0.625</v>
      </c>
      <c r="K233" s="218">
        <v>3308.72</v>
      </c>
      <c r="L233" s="216" t="s">
        <v>34</v>
      </c>
      <c r="M233" s="212">
        <v>59</v>
      </c>
      <c r="N233" s="212">
        <v>0</v>
      </c>
      <c r="O233" s="216"/>
      <c r="P233" s="217">
        <v>0.625</v>
      </c>
      <c r="Q233" s="217">
        <v>0.625</v>
      </c>
      <c r="R233" s="12">
        <f t="shared" si="426"/>
        <v>0</v>
      </c>
      <c r="S233" s="13">
        <f t="shared" si="427"/>
        <v>0</v>
      </c>
      <c r="T233" s="13">
        <f t="shared" si="428"/>
        <v>0</v>
      </c>
      <c r="U233" s="217">
        <v>0.62847222222222221</v>
      </c>
      <c r="V233" s="12">
        <f t="shared" si="429"/>
        <v>3.4722222222222099E-3</v>
      </c>
      <c r="W233" s="13">
        <f t="shared" si="430"/>
        <v>0</v>
      </c>
      <c r="X233" s="13">
        <f t="shared" si="431"/>
        <v>5</v>
      </c>
      <c r="Y233" s="217">
        <v>0.64236111111111105</v>
      </c>
      <c r="Z233" s="12">
        <f t="shared" si="432"/>
        <v>1.388888888888884E-2</v>
      </c>
      <c r="AA233" s="13">
        <f t="shared" si="433"/>
        <v>0</v>
      </c>
      <c r="AB233" s="13">
        <f t="shared" si="434"/>
        <v>20</v>
      </c>
      <c r="AC233" s="217">
        <v>0.70138888888888884</v>
      </c>
      <c r="AD233" s="12">
        <f t="shared" si="435"/>
        <v>5.902777777777779E-2</v>
      </c>
      <c r="AE233" s="13">
        <f t="shared" si="436"/>
        <v>1</v>
      </c>
      <c r="AF233" s="13">
        <f t="shared" si="437"/>
        <v>25</v>
      </c>
      <c r="AG233" s="217">
        <v>0.72916666666666663</v>
      </c>
      <c r="AH233" s="217">
        <v>0.79861111111111116</v>
      </c>
      <c r="AI233" s="12">
        <f t="shared" si="438"/>
        <v>6.9444444444444531E-2</v>
      </c>
      <c r="AJ233" s="90">
        <f t="shared" si="439"/>
        <v>1</v>
      </c>
      <c r="AK233" s="90">
        <f t="shared" si="440"/>
        <v>40</v>
      </c>
      <c r="AL233" s="217">
        <v>0.72916666666666663</v>
      </c>
      <c r="AM233" s="217">
        <v>0.79861111111111116</v>
      </c>
      <c r="AN233" s="12">
        <f t="shared" si="441"/>
        <v>6.9444444444444531E-2</v>
      </c>
      <c r="AO233" s="13">
        <f t="shared" si="442"/>
        <v>1</v>
      </c>
      <c r="AP233" s="13">
        <f t="shared" si="443"/>
        <v>40</v>
      </c>
      <c r="AQ233" s="217">
        <v>0.80208333333333337</v>
      </c>
      <c r="AR233" s="12">
        <f t="shared" si="444"/>
        <v>3.4722222222222099E-3</v>
      </c>
      <c r="AS233" s="90">
        <f t="shared" si="445"/>
        <v>0</v>
      </c>
      <c r="AT233" s="13">
        <f t="shared" si="446"/>
        <v>5</v>
      </c>
      <c r="AU233" s="217">
        <v>0.81666666666666676</v>
      </c>
      <c r="AV233" s="12">
        <f t="shared" si="447"/>
        <v>1.4583333333333393E-2</v>
      </c>
      <c r="AW233" s="13">
        <f t="shared" si="448"/>
        <v>0</v>
      </c>
      <c r="AX233" s="13">
        <f t="shared" si="449"/>
        <v>21</v>
      </c>
      <c r="AY233" s="217">
        <v>0.90486111111111101</v>
      </c>
      <c r="AZ233" s="12">
        <f t="shared" si="450"/>
        <v>8.8194444444444242E-2</v>
      </c>
      <c r="BA233" s="90">
        <f t="shared" si="451"/>
        <v>2</v>
      </c>
      <c r="BB233" s="90">
        <f t="shared" si="452"/>
        <v>7</v>
      </c>
      <c r="BC233" s="217">
        <v>0.90486111111111101</v>
      </c>
      <c r="BD233" s="217">
        <v>0.90486111111111101</v>
      </c>
      <c r="BE233" s="12">
        <f t="shared" si="453"/>
        <v>0</v>
      </c>
      <c r="BF233" s="13">
        <f t="shared" si="454"/>
        <v>0</v>
      </c>
      <c r="BG233" s="13">
        <f t="shared" si="455"/>
        <v>0</v>
      </c>
      <c r="BH233" s="217">
        <v>0.90486111111111101</v>
      </c>
      <c r="BI233" s="217">
        <v>0.90486111111111101</v>
      </c>
      <c r="BJ233" s="219"/>
      <c r="BK233" s="69">
        <f t="shared" si="421"/>
        <v>0</v>
      </c>
      <c r="BL233" s="13">
        <f t="shared" si="501"/>
        <v>0</v>
      </c>
      <c r="BM233" s="13">
        <f t="shared" si="502"/>
        <v>0</v>
      </c>
      <c r="BN233" s="217">
        <v>0.90972222222222221</v>
      </c>
      <c r="BO233" s="12">
        <f t="shared" si="456"/>
        <v>4.8611111111112049E-3</v>
      </c>
      <c r="BP233" s="90">
        <f t="shared" si="457"/>
        <v>0</v>
      </c>
      <c r="BQ233" s="90">
        <f t="shared" si="458"/>
        <v>7</v>
      </c>
      <c r="BR233" s="217">
        <v>0.91666666666666663</v>
      </c>
      <c r="BS233" s="12">
        <f t="shared" si="459"/>
        <v>6.9444444444444198E-3</v>
      </c>
      <c r="BT233" s="90">
        <f t="shared" si="460"/>
        <v>0</v>
      </c>
      <c r="BU233" s="90">
        <f t="shared" si="461"/>
        <v>10</v>
      </c>
      <c r="BV233" s="217">
        <v>0.91666666666666663</v>
      </c>
      <c r="BW233" s="217">
        <v>0.92013888888888884</v>
      </c>
      <c r="BX233" s="12">
        <f t="shared" si="462"/>
        <v>3.4722222222222099E-3</v>
      </c>
      <c r="BY233" s="13">
        <f t="shared" si="463"/>
        <v>0</v>
      </c>
      <c r="BZ233" s="13">
        <f t="shared" si="464"/>
        <v>5</v>
      </c>
      <c r="CA233" s="12">
        <f t="shared" si="465"/>
        <v>0.29513888888888884</v>
      </c>
      <c r="CB233" s="13">
        <f t="shared" si="466"/>
        <v>7</v>
      </c>
      <c r="CC233" s="13">
        <f t="shared" si="467"/>
        <v>5</v>
      </c>
      <c r="CD233" s="12">
        <f t="shared" si="420"/>
        <v>7.4305555555555625E-2</v>
      </c>
      <c r="CE233" s="13">
        <f t="shared" si="468"/>
        <v>1</v>
      </c>
      <c r="CF233" s="13">
        <f t="shared" si="469"/>
        <v>47</v>
      </c>
      <c r="CG233" s="12">
        <f t="shared" si="492"/>
        <v>6.9444444444444531E-2</v>
      </c>
      <c r="CH233" s="13">
        <f t="shared" si="470"/>
        <v>1</v>
      </c>
      <c r="CI233" s="13">
        <f t="shared" si="471"/>
        <v>40</v>
      </c>
      <c r="CJ233" s="12">
        <f t="shared" si="493"/>
        <v>8.8194444444444242E-2</v>
      </c>
      <c r="CK233" s="13">
        <f t="shared" si="472"/>
        <v>2</v>
      </c>
      <c r="CL233" s="13">
        <f t="shared" si="473"/>
        <v>7</v>
      </c>
      <c r="CM233" s="13"/>
      <c r="CN233" s="70">
        <f t="shared" si="422"/>
        <v>0</v>
      </c>
      <c r="CO233" s="13">
        <f t="shared" si="423"/>
        <v>0</v>
      </c>
      <c r="CP233" s="12">
        <f t="shared" si="474"/>
        <v>8.8194444444444242E-2</v>
      </c>
      <c r="CQ233" s="13">
        <f t="shared" si="475"/>
        <v>2</v>
      </c>
      <c r="CR233" s="13">
        <f t="shared" si="476"/>
        <v>7</v>
      </c>
      <c r="CS233" s="217"/>
      <c r="CT233" s="13">
        <f t="shared" si="477"/>
        <v>0</v>
      </c>
      <c r="CU233" s="13">
        <f t="shared" si="478"/>
        <v>0</v>
      </c>
      <c r="CV233" s="217"/>
      <c r="CW233" s="13">
        <f t="shared" si="479"/>
        <v>0</v>
      </c>
      <c r="CX233" s="13">
        <f t="shared" si="480"/>
        <v>0</v>
      </c>
      <c r="CY233" s="217"/>
      <c r="CZ233" s="13">
        <f t="shared" si="481"/>
        <v>0</v>
      </c>
      <c r="DA233" s="13">
        <f t="shared" si="482"/>
        <v>0</v>
      </c>
      <c r="DB233" s="217"/>
      <c r="DC233" s="13">
        <f t="shared" si="483"/>
        <v>0</v>
      </c>
      <c r="DD233" s="13">
        <f t="shared" si="484"/>
        <v>0</v>
      </c>
      <c r="DE233" s="217"/>
      <c r="DF233" s="13">
        <f t="shared" si="485"/>
        <v>0</v>
      </c>
      <c r="DG233" s="13">
        <f t="shared" si="486"/>
        <v>0</v>
      </c>
      <c r="DH233" s="217"/>
      <c r="DI233" s="13">
        <f t="shared" si="487"/>
        <v>0</v>
      </c>
      <c r="DJ233" s="13">
        <f t="shared" si="488"/>
        <v>0</v>
      </c>
      <c r="DK233" s="217"/>
      <c r="DL233" s="35">
        <f t="shared" si="489"/>
        <v>0</v>
      </c>
      <c r="DM233" s="61">
        <f t="shared" si="490"/>
        <v>0</v>
      </c>
      <c r="DN233" s="66">
        <f t="shared" si="496"/>
        <v>816305.65</v>
      </c>
      <c r="DO233" s="74">
        <f t="shared" si="494"/>
        <v>13197</v>
      </c>
      <c r="DP233" s="66">
        <f t="shared" si="495"/>
        <v>56.08</v>
      </c>
      <c r="DQ233" s="63">
        <f t="shared" si="424"/>
        <v>61.855395165567934</v>
      </c>
      <c r="DR233" s="66" t="e">
        <f t="shared" si="497"/>
        <v>#NUM!</v>
      </c>
      <c r="DS233" s="96" t="e">
        <f t="shared" si="498"/>
        <v>#NUM!</v>
      </c>
      <c r="DT233" s="66" t="e">
        <f t="shared" si="499"/>
        <v>#NUM!</v>
      </c>
      <c r="DU233" s="66" t="e">
        <f t="shared" si="500"/>
        <v>#NUM!</v>
      </c>
      <c r="DV233" s="421"/>
      <c r="DW233" s="421"/>
      <c r="DX233" s="421"/>
      <c r="DY233" s="421"/>
      <c r="DZ233" s="421"/>
      <c r="EA233" s="421"/>
      <c r="EB233" s="421"/>
      <c r="EC233" s="62"/>
      <c r="ED233" s="62"/>
      <c r="EE233" s="62"/>
      <c r="EF233" s="62"/>
      <c r="EG233" s="62"/>
      <c r="EH233" s="62"/>
      <c r="EI233" s="62"/>
      <c r="EJ233" s="62"/>
      <c r="EK233" s="62"/>
      <c r="EL233" s="62"/>
      <c r="EM233" s="62"/>
      <c r="EN233" s="66"/>
      <c r="EO233" s="66"/>
      <c r="EP233" s="66"/>
      <c r="EQ233" s="66"/>
      <c r="ER233" s="66"/>
      <c r="ES233" s="66"/>
      <c r="ET233" s="66"/>
      <c r="EU233" s="66"/>
      <c r="EV233" s="66"/>
      <c r="EW233" s="66"/>
      <c r="EX233" s="66"/>
      <c r="EY233" s="66"/>
      <c r="EZ233" s="66"/>
      <c r="FA233" s="66"/>
      <c r="FB233" s="66"/>
      <c r="FC233" s="66"/>
      <c r="FD233" s="66"/>
      <c r="FE233" s="62"/>
      <c r="FF233" s="62"/>
      <c r="FG233" s="62"/>
      <c r="FH233" s="62"/>
      <c r="FI233" s="62"/>
    </row>
    <row r="234" spans="1:165" s="221" customFormat="1" ht="45">
      <c r="A234" s="199">
        <v>233</v>
      </c>
      <c r="B234" s="212">
        <v>119</v>
      </c>
      <c r="C234" s="213">
        <v>40785</v>
      </c>
      <c r="D234" s="214">
        <f t="shared" si="425"/>
        <v>8</v>
      </c>
      <c r="E234" s="215" t="s">
        <v>39</v>
      </c>
      <c r="F234" s="212">
        <v>71</v>
      </c>
      <c r="G234" s="216" t="s">
        <v>38</v>
      </c>
      <c r="H234" s="216" t="s">
        <v>502</v>
      </c>
      <c r="I234" s="216" t="s">
        <v>503</v>
      </c>
      <c r="J234" s="217">
        <v>0.93055555555555547</v>
      </c>
      <c r="K234" s="218">
        <v>3306.88</v>
      </c>
      <c r="L234" s="216" t="s">
        <v>33</v>
      </c>
      <c r="M234" s="212">
        <v>53</v>
      </c>
      <c r="N234" s="212">
        <v>6</v>
      </c>
      <c r="O234" s="216"/>
      <c r="P234" s="217">
        <v>0.93055555555555547</v>
      </c>
      <c r="Q234" s="217">
        <v>0.93055555555555547</v>
      </c>
      <c r="R234" s="12">
        <f t="shared" si="426"/>
        <v>0</v>
      </c>
      <c r="S234" s="13">
        <f t="shared" si="427"/>
        <v>0</v>
      </c>
      <c r="T234" s="13">
        <f t="shared" si="428"/>
        <v>0</v>
      </c>
      <c r="U234" s="217">
        <v>0.93194444444444446</v>
      </c>
      <c r="V234" s="12">
        <f t="shared" si="429"/>
        <v>1.388888888888995E-3</v>
      </c>
      <c r="W234" s="13">
        <f t="shared" si="430"/>
        <v>0</v>
      </c>
      <c r="X234" s="13">
        <f t="shared" si="431"/>
        <v>2</v>
      </c>
      <c r="Y234" s="217">
        <v>0.93402777777777779</v>
      </c>
      <c r="Z234" s="12">
        <f t="shared" si="432"/>
        <v>2.0833333333333259E-3</v>
      </c>
      <c r="AA234" s="13">
        <f t="shared" si="433"/>
        <v>0</v>
      </c>
      <c r="AB234" s="13">
        <f t="shared" si="434"/>
        <v>3</v>
      </c>
      <c r="AC234" s="217">
        <v>0.9604166666666667</v>
      </c>
      <c r="AD234" s="12">
        <f t="shared" si="435"/>
        <v>2.6388888888888906E-2</v>
      </c>
      <c r="AE234" s="13">
        <f t="shared" si="436"/>
        <v>0</v>
      </c>
      <c r="AF234" s="13">
        <f t="shared" si="437"/>
        <v>38</v>
      </c>
      <c r="AG234" s="217">
        <v>0.96180555555555547</v>
      </c>
      <c r="AH234" s="217">
        <v>1.03125</v>
      </c>
      <c r="AI234" s="12">
        <f t="shared" si="438"/>
        <v>6.9444444444444531E-2</v>
      </c>
      <c r="AJ234" s="90">
        <f t="shared" si="439"/>
        <v>1</v>
      </c>
      <c r="AK234" s="90">
        <f t="shared" si="440"/>
        <v>40</v>
      </c>
      <c r="AL234" s="217">
        <v>0.96180555555555547</v>
      </c>
      <c r="AM234" s="217">
        <v>1.03125</v>
      </c>
      <c r="AN234" s="12">
        <f t="shared" si="441"/>
        <v>6.9444444444444531E-2</v>
      </c>
      <c r="AO234" s="13">
        <f t="shared" si="442"/>
        <v>1</v>
      </c>
      <c r="AP234" s="13">
        <f t="shared" si="443"/>
        <v>40</v>
      </c>
      <c r="AQ234" s="217">
        <v>1.0347222222222221</v>
      </c>
      <c r="AR234" s="12">
        <f t="shared" si="444"/>
        <v>3.4722222222220989E-3</v>
      </c>
      <c r="AS234" s="90">
        <f t="shared" si="445"/>
        <v>0</v>
      </c>
      <c r="AT234" s="13">
        <f t="shared" si="446"/>
        <v>5</v>
      </c>
      <c r="AU234" s="217">
        <v>1.04375</v>
      </c>
      <c r="AV234" s="12">
        <f t="shared" si="447"/>
        <v>9.0277777777778567E-3</v>
      </c>
      <c r="AW234" s="13">
        <f t="shared" si="448"/>
        <v>0</v>
      </c>
      <c r="AX234" s="13">
        <f t="shared" si="449"/>
        <v>13</v>
      </c>
      <c r="AY234" s="217">
        <v>1.1284722222222221</v>
      </c>
      <c r="AZ234" s="12">
        <f t="shared" si="450"/>
        <v>8.4722222222222143E-2</v>
      </c>
      <c r="BA234" s="90">
        <f t="shared" si="451"/>
        <v>2</v>
      </c>
      <c r="BB234" s="90">
        <f t="shared" si="452"/>
        <v>2</v>
      </c>
      <c r="BC234" s="217">
        <v>1.1284722222222221</v>
      </c>
      <c r="BD234" s="217">
        <v>1.1284722222222221</v>
      </c>
      <c r="BE234" s="12">
        <f t="shared" si="453"/>
        <v>0</v>
      </c>
      <c r="BF234" s="13">
        <f t="shared" si="454"/>
        <v>0</v>
      </c>
      <c r="BG234" s="13">
        <f t="shared" si="455"/>
        <v>0</v>
      </c>
      <c r="BH234" s="217">
        <v>1.1284722222222221</v>
      </c>
      <c r="BI234" s="217">
        <v>1.1284722222222221</v>
      </c>
      <c r="BJ234" s="219"/>
      <c r="BK234" s="69">
        <f t="shared" si="421"/>
        <v>0</v>
      </c>
      <c r="BL234" s="13">
        <f t="shared" si="501"/>
        <v>0</v>
      </c>
      <c r="BM234" s="13">
        <f t="shared" si="502"/>
        <v>0</v>
      </c>
      <c r="BN234" s="217">
        <v>1.1423611111111112</v>
      </c>
      <c r="BO234" s="12">
        <f t="shared" si="456"/>
        <v>1.3888888888889062E-2</v>
      </c>
      <c r="BP234" s="90">
        <f t="shared" si="457"/>
        <v>0</v>
      </c>
      <c r="BQ234" s="90">
        <f t="shared" si="458"/>
        <v>20</v>
      </c>
      <c r="BR234" s="217">
        <v>1.1493055555555556</v>
      </c>
      <c r="BS234" s="12">
        <f t="shared" si="459"/>
        <v>6.9444444444444198E-3</v>
      </c>
      <c r="BT234" s="90">
        <f t="shared" si="460"/>
        <v>0</v>
      </c>
      <c r="BU234" s="90">
        <f t="shared" si="461"/>
        <v>10</v>
      </c>
      <c r="BV234" s="217">
        <v>1.1493055555555556</v>
      </c>
      <c r="BW234" s="217">
        <v>1.3263888888888888</v>
      </c>
      <c r="BX234" s="12">
        <f t="shared" si="462"/>
        <v>0.17708333333333326</v>
      </c>
      <c r="BY234" s="13">
        <f t="shared" si="463"/>
        <v>4</v>
      </c>
      <c r="BZ234" s="13">
        <f t="shared" si="464"/>
        <v>15</v>
      </c>
      <c r="CA234" s="12">
        <f t="shared" si="465"/>
        <v>0.39583333333333337</v>
      </c>
      <c r="CB234" s="13">
        <f t="shared" si="466"/>
        <v>9</v>
      </c>
      <c r="CC234" s="13">
        <f t="shared" si="467"/>
        <v>30</v>
      </c>
      <c r="CD234" s="12">
        <f t="shared" si="420"/>
        <v>5.0694444444444486E-2</v>
      </c>
      <c r="CE234" s="13">
        <f t="shared" si="468"/>
        <v>1</v>
      </c>
      <c r="CF234" s="13">
        <f t="shared" si="469"/>
        <v>13</v>
      </c>
      <c r="CG234" s="12">
        <f t="shared" si="492"/>
        <v>6.9444444444444531E-2</v>
      </c>
      <c r="CH234" s="13">
        <f t="shared" si="470"/>
        <v>1</v>
      </c>
      <c r="CI234" s="13">
        <f t="shared" si="471"/>
        <v>40</v>
      </c>
      <c r="CJ234" s="12">
        <f t="shared" si="493"/>
        <v>8.4722222222222143E-2</v>
      </c>
      <c r="CK234" s="13">
        <f t="shared" si="472"/>
        <v>2</v>
      </c>
      <c r="CL234" s="13">
        <f t="shared" si="473"/>
        <v>2</v>
      </c>
      <c r="CM234" s="13"/>
      <c r="CN234" s="70">
        <f t="shared" si="422"/>
        <v>0</v>
      </c>
      <c r="CO234" s="13">
        <f t="shared" si="423"/>
        <v>0</v>
      </c>
      <c r="CP234" s="12">
        <f t="shared" si="474"/>
        <v>8.4722222222222143E-2</v>
      </c>
      <c r="CQ234" s="13">
        <f t="shared" si="475"/>
        <v>2</v>
      </c>
      <c r="CR234" s="13">
        <f t="shared" si="476"/>
        <v>2</v>
      </c>
      <c r="CS234" s="217"/>
      <c r="CT234" s="13">
        <f t="shared" si="477"/>
        <v>0</v>
      </c>
      <c r="CU234" s="13">
        <f t="shared" si="478"/>
        <v>0</v>
      </c>
      <c r="CV234" s="217"/>
      <c r="CW234" s="13">
        <f t="shared" si="479"/>
        <v>0</v>
      </c>
      <c r="CX234" s="13">
        <f t="shared" si="480"/>
        <v>0</v>
      </c>
      <c r="CY234" s="217"/>
      <c r="CZ234" s="13">
        <f t="shared" si="481"/>
        <v>0</v>
      </c>
      <c r="DA234" s="13">
        <f t="shared" si="482"/>
        <v>0</v>
      </c>
      <c r="DB234" s="217"/>
      <c r="DC234" s="13">
        <f t="shared" si="483"/>
        <v>0</v>
      </c>
      <c r="DD234" s="13">
        <f t="shared" si="484"/>
        <v>0</v>
      </c>
      <c r="DE234" s="217"/>
      <c r="DF234" s="13">
        <f t="shared" si="485"/>
        <v>0</v>
      </c>
      <c r="DG234" s="13">
        <f t="shared" si="486"/>
        <v>0</v>
      </c>
      <c r="DH234" s="217"/>
      <c r="DI234" s="13">
        <f t="shared" si="487"/>
        <v>0</v>
      </c>
      <c r="DJ234" s="13">
        <f t="shared" si="488"/>
        <v>0</v>
      </c>
      <c r="DK234" s="217"/>
      <c r="DL234" s="35">
        <f t="shared" si="489"/>
        <v>0</v>
      </c>
      <c r="DM234" s="61">
        <f t="shared" si="490"/>
        <v>0</v>
      </c>
      <c r="DN234" s="66">
        <f t="shared" si="496"/>
        <v>819612.53</v>
      </c>
      <c r="DO234" s="74">
        <f t="shared" si="494"/>
        <v>13256</v>
      </c>
      <c r="DP234" s="66">
        <f t="shared" si="495"/>
        <v>62.393962264150943</v>
      </c>
      <c r="DQ234" s="63">
        <f t="shared" si="424"/>
        <v>61.829551146650573</v>
      </c>
      <c r="DR234" s="66" t="e">
        <f t="shared" si="497"/>
        <v>#NUM!</v>
      </c>
      <c r="DS234" s="96" t="e">
        <f t="shared" si="498"/>
        <v>#NUM!</v>
      </c>
      <c r="DT234" s="66" t="e">
        <f t="shared" si="499"/>
        <v>#NUM!</v>
      </c>
      <c r="DU234" s="66" t="e">
        <f t="shared" si="500"/>
        <v>#NUM!</v>
      </c>
      <c r="DV234" s="421"/>
      <c r="DW234" s="421"/>
      <c r="DX234" s="421"/>
      <c r="DY234" s="421"/>
      <c r="DZ234" s="421"/>
      <c r="EA234" s="421"/>
      <c r="EB234" s="421"/>
      <c r="EC234" s="62"/>
      <c r="ED234" s="62"/>
      <c r="EE234" s="62"/>
      <c r="EF234" s="62"/>
      <c r="EG234" s="62"/>
      <c r="EH234" s="62"/>
      <c r="EI234" s="62"/>
      <c r="EJ234" s="62"/>
      <c r="EK234" s="62"/>
      <c r="EL234" s="62"/>
      <c r="EM234" s="62"/>
      <c r="EN234" s="66"/>
      <c r="EO234" s="66"/>
      <c r="EP234" s="66"/>
      <c r="EQ234" s="66"/>
      <c r="ER234" s="66"/>
      <c r="ES234" s="66"/>
      <c r="ET234" s="66"/>
      <c r="EU234" s="66"/>
      <c r="EV234" s="66"/>
      <c r="EW234" s="66"/>
      <c r="EX234" s="66"/>
      <c r="EY234" s="66"/>
      <c r="EZ234" s="66"/>
      <c r="FA234" s="66"/>
      <c r="FB234" s="66"/>
      <c r="FC234" s="66"/>
      <c r="FD234" s="66"/>
      <c r="FE234" s="62"/>
      <c r="FF234" s="62"/>
      <c r="FG234" s="62"/>
      <c r="FH234" s="62"/>
      <c r="FI234" s="62"/>
    </row>
    <row r="235" spans="1:165" s="221" customFormat="1">
      <c r="A235" s="175">
        <v>234</v>
      </c>
      <c r="B235" s="212">
        <v>120</v>
      </c>
      <c r="C235" s="213">
        <v>40785</v>
      </c>
      <c r="D235" s="214">
        <f t="shared" si="425"/>
        <v>8</v>
      </c>
      <c r="E235" s="215" t="s">
        <v>501</v>
      </c>
      <c r="F235" s="212">
        <v>1</v>
      </c>
      <c r="G235" s="216" t="s">
        <v>455</v>
      </c>
      <c r="H235" s="216" t="s">
        <v>394</v>
      </c>
      <c r="I235" s="216" t="s">
        <v>427</v>
      </c>
      <c r="J235" s="217">
        <v>0.1423611111111111</v>
      </c>
      <c r="K235" s="218">
        <v>3728.15</v>
      </c>
      <c r="L235" s="216" t="s">
        <v>34</v>
      </c>
      <c r="M235" s="212">
        <v>59</v>
      </c>
      <c r="N235" s="212">
        <v>0</v>
      </c>
      <c r="O235" s="216"/>
      <c r="P235" s="217">
        <v>0.1423611111111111</v>
      </c>
      <c r="Q235" s="217">
        <v>0.1423611111111111</v>
      </c>
      <c r="R235" s="12">
        <f t="shared" si="426"/>
        <v>0</v>
      </c>
      <c r="S235" s="13">
        <f t="shared" si="427"/>
        <v>0</v>
      </c>
      <c r="T235" s="13">
        <f t="shared" si="428"/>
        <v>0</v>
      </c>
      <c r="U235" s="217">
        <v>0.14444444444444446</v>
      </c>
      <c r="V235" s="12">
        <f t="shared" si="429"/>
        <v>2.0833333333333537E-3</v>
      </c>
      <c r="W235" s="13">
        <f t="shared" si="430"/>
        <v>0</v>
      </c>
      <c r="X235" s="13">
        <f t="shared" si="431"/>
        <v>3</v>
      </c>
      <c r="Y235" s="217">
        <v>0.14930555555555555</v>
      </c>
      <c r="Z235" s="12">
        <f t="shared" si="432"/>
        <v>4.8611111111110938E-3</v>
      </c>
      <c r="AA235" s="13">
        <f t="shared" si="433"/>
        <v>0</v>
      </c>
      <c r="AB235" s="13">
        <f t="shared" si="434"/>
        <v>7</v>
      </c>
      <c r="AC235" s="217">
        <v>0.17361111111111113</v>
      </c>
      <c r="AD235" s="12">
        <f t="shared" si="435"/>
        <v>2.430555555555558E-2</v>
      </c>
      <c r="AE235" s="13">
        <f t="shared" si="436"/>
        <v>0</v>
      </c>
      <c r="AF235" s="13">
        <f t="shared" si="437"/>
        <v>35</v>
      </c>
      <c r="AG235" s="217">
        <v>0.17708333333333334</v>
      </c>
      <c r="AH235" s="217">
        <v>0.44791666666666669</v>
      </c>
      <c r="AI235" s="12">
        <f t="shared" si="438"/>
        <v>0.27083333333333337</v>
      </c>
      <c r="AJ235" s="90">
        <f t="shared" si="439"/>
        <v>6</v>
      </c>
      <c r="AK235" s="90">
        <f t="shared" si="440"/>
        <v>30</v>
      </c>
      <c r="AL235" s="217">
        <v>0.17708333333333334</v>
      </c>
      <c r="AM235" s="217">
        <v>0.44791666666666669</v>
      </c>
      <c r="AN235" s="12">
        <f t="shared" si="441"/>
        <v>0.27083333333333337</v>
      </c>
      <c r="AO235" s="13">
        <f t="shared" si="442"/>
        <v>6</v>
      </c>
      <c r="AP235" s="13">
        <f t="shared" si="443"/>
        <v>30</v>
      </c>
      <c r="AQ235" s="217">
        <v>0.3298611111111111</v>
      </c>
      <c r="AR235" s="12">
        <f t="shared" si="444"/>
        <v>-0.11805555555555558</v>
      </c>
      <c r="AS235" s="90" t="e">
        <f t="shared" si="445"/>
        <v>#NUM!</v>
      </c>
      <c r="AT235" s="13" t="e">
        <f t="shared" si="446"/>
        <v>#NUM!</v>
      </c>
      <c r="AU235" s="217">
        <v>0.33333333333333331</v>
      </c>
      <c r="AV235" s="12">
        <f t="shared" si="447"/>
        <v>3.4722222222222099E-3</v>
      </c>
      <c r="AW235" s="13">
        <f t="shared" si="448"/>
        <v>0</v>
      </c>
      <c r="AX235" s="13">
        <f t="shared" si="449"/>
        <v>5</v>
      </c>
      <c r="AY235" s="217">
        <v>0.55208333333333337</v>
      </c>
      <c r="AZ235" s="12">
        <f t="shared" si="450"/>
        <v>0.21875000000000006</v>
      </c>
      <c r="BA235" s="90">
        <f t="shared" si="451"/>
        <v>5</v>
      </c>
      <c r="BB235" s="90">
        <f t="shared" si="452"/>
        <v>15</v>
      </c>
      <c r="BC235" s="217">
        <v>0.55208333333333337</v>
      </c>
      <c r="BD235" s="217">
        <v>0.55208333333333337</v>
      </c>
      <c r="BE235" s="12">
        <f t="shared" si="453"/>
        <v>0</v>
      </c>
      <c r="BF235" s="13">
        <f t="shared" si="454"/>
        <v>0</v>
      </c>
      <c r="BG235" s="13">
        <f t="shared" si="455"/>
        <v>0</v>
      </c>
      <c r="BH235" s="217">
        <v>0.55208333333333337</v>
      </c>
      <c r="BI235" s="217">
        <v>0.55208333333333337</v>
      </c>
      <c r="BJ235" s="219"/>
      <c r="BK235" s="69">
        <f t="shared" si="421"/>
        <v>0</v>
      </c>
      <c r="BL235" s="13">
        <f t="shared" si="501"/>
        <v>0</v>
      </c>
      <c r="BM235" s="13">
        <f t="shared" si="502"/>
        <v>0</v>
      </c>
      <c r="BN235" s="217">
        <v>0.55555555555555558</v>
      </c>
      <c r="BO235" s="12">
        <f t="shared" si="456"/>
        <v>3.4722222222222099E-3</v>
      </c>
      <c r="BP235" s="90">
        <f t="shared" si="457"/>
        <v>0</v>
      </c>
      <c r="BQ235" s="90">
        <f t="shared" si="458"/>
        <v>5</v>
      </c>
      <c r="BR235" s="217">
        <v>0.55902777777777779</v>
      </c>
      <c r="BS235" s="12">
        <f t="shared" si="459"/>
        <v>3.4722222222222099E-3</v>
      </c>
      <c r="BT235" s="90">
        <f t="shared" si="460"/>
        <v>0</v>
      </c>
      <c r="BU235" s="90">
        <f t="shared" si="461"/>
        <v>5</v>
      </c>
      <c r="BV235" s="217">
        <v>0.55902777777777779</v>
      </c>
      <c r="BW235" s="217">
        <v>0.57291666666666663</v>
      </c>
      <c r="BX235" s="12">
        <f t="shared" si="462"/>
        <v>1.388888888888884E-2</v>
      </c>
      <c r="BY235" s="13">
        <f t="shared" si="463"/>
        <v>0</v>
      </c>
      <c r="BZ235" s="13">
        <f t="shared" si="464"/>
        <v>20</v>
      </c>
      <c r="CA235" s="12">
        <f t="shared" si="465"/>
        <v>0.43055555555555552</v>
      </c>
      <c r="CB235" s="13">
        <f t="shared" si="466"/>
        <v>10</v>
      </c>
      <c r="CC235" s="13">
        <f t="shared" si="467"/>
        <v>20</v>
      </c>
      <c r="CD235" s="12">
        <f t="shared" si="420"/>
        <v>-8.680555555555558E-2</v>
      </c>
      <c r="CE235" s="13" t="e">
        <f t="shared" si="468"/>
        <v>#NUM!</v>
      </c>
      <c r="CF235" s="13" t="e">
        <f t="shared" si="469"/>
        <v>#NUM!</v>
      </c>
      <c r="CG235" s="12">
        <f t="shared" si="492"/>
        <v>0.27083333333333337</v>
      </c>
      <c r="CH235" s="13">
        <f t="shared" si="470"/>
        <v>6</v>
      </c>
      <c r="CI235" s="13">
        <f t="shared" si="471"/>
        <v>30</v>
      </c>
      <c r="CJ235" s="12">
        <f t="shared" si="493"/>
        <v>0.21875000000000006</v>
      </c>
      <c r="CK235" s="13">
        <f t="shared" si="472"/>
        <v>5</v>
      </c>
      <c r="CL235" s="13">
        <f t="shared" si="473"/>
        <v>15</v>
      </c>
      <c r="CM235" s="13"/>
      <c r="CN235" s="70">
        <f t="shared" si="422"/>
        <v>0</v>
      </c>
      <c r="CO235" s="13">
        <f t="shared" si="423"/>
        <v>0</v>
      </c>
      <c r="CP235" s="12">
        <f t="shared" si="474"/>
        <v>0.21875000000000006</v>
      </c>
      <c r="CQ235" s="13">
        <f t="shared" si="475"/>
        <v>5</v>
      </c>
      <c r="CR235" s="13">
        <f t="shared" si="476"/>
        <v>15</v>
      </c>
      <c r="CS235" s="217"/>
      <c r="CT235" s="13">
        <f t="shared" si="477"/>
        <v>0</v>
      </c>
      <c r="CU235" s="13">
        <f t="shared" si="478"/>
        <v>0</v>
      </c>
      <c r="CV235" s="217"/>
      <c r="CW235" s="13">
        <f t="shared" si="479"/>
        <v>0</v>
      </c>
      <c r="CX235" s="13">
        <f t="shared" si="480"/>
        <v>0</v>
      </c>
      <c r="CY235" s="217"/>
      <c r="CZ235" s="13">
        <f t="shared" si="481"/>
        <v>0</v>
      </c>
      <c r="DA235" s="13">
        <f t="shared" si="482"/>
        <v>0</v>
      </c>
      <c r="DB235" s="217"/>
      <c r="DC235" s="13">
        <f t="shared" si="483"/>
        <v>0</v>
      </c>
      <c r="DD235" s="13">
        <f t="shared" si="484"/>
        <v>0</v>
      </c>
      <c r="DE235" s="217"/>
      <c r="DF235" s="13">
        <f t="shared" si="485"/>
        <v>0</v>
      </c>
      <c r="DG235" s="13">
        <f t="shared" si="486"/>
        <v>0</v>
      </c>
      <c r="DH235" s="217"/>
      <c r="DI235" s="13">
        <f t="shared" si="487"/>
        <v>0</v>
      </c>
      <c r="DJ235" s="13">
        <f t="shared" si="488"/>
        <v>0</v>
      </c>
      <c r="DK235" s="217"/>
      <c r="DL235" s="35">
        <f t="shared" si="489"/>
        <v>0</v>
      </c>
      <c r="DM235" s="61">
        <f t="shared" si="490"/>
        <v>0</v>
      </c>
      <c r="DN235" s="66">
        <f t="shared" si="496"/>
        <v>823340.68</v>
      </c>
      <c r="DO235" s="74">
        <f t="shared" si="494"/>
        <v>13315</v>
      </c>
      <c r="DP235" s="66">
        <f t="shared" si="495"/>
        <v>63.188983050847462</v>
      </c>
      <c r="DQ235" s="63">
        <f t="shared" si="424"/>
        <v>61.835574915508829</v>
      </c>
      <c r="DR235" s="66" t="e">
        <f t="shared" si="497"/>
        <v>#NUM!</v>
      </c>
      <c r="DS235" s="96" t="e">
        <f t="shared" si="498"/>
        <v>#NUM!</v>
      </c>
      <c r="DT235" s="66" t="e">
        <f t="shared" si="499"/>
        <v>#NUM!</v>
      </c>
      <c r="DU235" s="66" t="e">
        <f t="shared" si="500"/>
        <v>#NUM!</v>
      </c>
      <c r="DV235" s="421"/>
      <c r="DW235" s="421"/>
      <c r="DX235" s="421"/>
      <c r="DY235" s="421"/>
      <c r="DZ235" s="421"/>
      <c r="EA235" s="421"/>
      <c r="EB235" s="421"/>
      <c r="EC235" s="62"/>
      <c r="ED235" s="62"/>
      <c r="EE235" s="62"/>
      <c r="EF235" s="62"/>
      <c r="EG235" s="62"/>
      <c r="EH235" s="62"/>
      <c r="EI235" s="62"/>
      <c r="EJ235" s="62"/>
      <c r="EK235" s="62"/>
      <c r="EL235" s="62"/>
      <c r="EM235" s="62"/>
      <c r="EN235" s="66"/>
      <c r="EO235" s="66"/>
      <c r="EP235" s="66"/>
      <c r="EQ235" s="66"/>
      <c r="ER235" s="66"/>
      <c r="ES235" s="66"/>
      <c r="ET235" s="66"/>
      <c r="EU235" s="66"/>
      <c r="EV235" s="66"/>
      <c r="EW235" s="66"/>
      <c r="EX235" s="66"/>
      <c r="EY235" s="66"/>
      <c r="EZ235" s="66"/>
      <c r="FA235" s="66"/>
      <c r="FB235" s="66"/>
      <c r="FC235" s="66"/>
      <c r="FD235" s="66"/>
      <c r="FE235" s="62"/>
      <c r="FF235" s="62"/>
      <c r="FG235" s="62"/>
      <c r="FH235" s="62"/>
      <c r="FI235" s="62"/>
    </row>
    <row r="236" spans="1:165" s="221" customFormat="1">
      <c r="A236" s="199">
        <v>235</v>
      </c>
      <c r="B236" s="212">
        <v>121</v>
      </c>
      <c r="C236" s="213">
        <v>40785</v>
      </c>
      <c r="D236" s="214">
        <f t="shared" si="425"/>
        <v>8</v>
      </c>
      <c r="E236" s="215" t="s">
        <v>286</v>
      </c>
      <c r="F236" s="212">
        <v>11</v>
      </c>
      <c r="G236" s="216" t="s">
        <v>287</v>
      </c>
      <c r="H236" s="216" t="s">
        <v>288</v>
      </c>
      <c r="I236" s="216" t="s">
        <v>179</v>
      </c>
      <c r="J236" s="217">
        <v>0.47916666666666669</v>
      </c>
      <c r="K236" s="218">
        <v>3432.03</v>
      </c>
      <c r="L236" s="216" t="s">
        <v>34</v>
      </c>
      <c r="M236" s="212">
        <v>59</v>
      </c>
      <c r="N236" s="212">
        <v>0</v>
      </c>
      <c r="O236" s="216"/>
      <c r="P236" s="217">
        <v>0.47916666666666669</v>
      </c>
      <c r="Q236" s="217">
        <v>0.47916666666666669</v>
      </c>
      <c r="R236" s="12">
        <f t="shared" si="426"/>
        <v>0</v>
      </c>
      <c r="S236" s="13">
        <f t="shared" si="427"/>
        <v>0</v>
      </c>
      <c r="T236" s="13">
        <f t="shared" si="428"/>
        <v>0</v>
      </c>
      <c r="U236" s="217">
        <v>0.4826388888888889</v>
      </c>
      <c r="V236" s="12">
        <f t="shared" si="429"/>
        <v>3.4722222222222099E-3</v>
      </c>
      <c r="W236" s="13">
        <f t="shared" si="430"/>
        <v>0</v>
      </c>
      <c r="X236" s="13">
        <f t="shared" si="431"/>
        <v>5</v>
      </c>
      <c r="Y236" s="217">
        <v>0.4861111111111111</v>
      </c>
      <c r="Z236" s="12">
        <f t="shared" si="432"/>
        <v>3.4722222222222099E-3</v>
      </c>
      <c r="AA236" s="13">
        <f t="shared" si="433"/>
        <v>0</v>
      </c>
      <c r="AB236" s="13">
        <f t="shared" si="434"/>
        <v>5</v>
      </c>
      <c r="AC236" s="217">
        <v>0.5</v>
      </c>
      <c r="AD236" s="12">
        <f t="shared" si="435"/>
        <v>1.3888888888888895E-2</v>
      </c>
      <c r="AE236" s="13">
        <f t="shared" si="436"/>
        <v>0</v>
      </c>
      <c r="AF236" s="13">
        <f t="shared" si="437"/>
        <v>20</v>
      </c>
      <c r="AG236" s="217">
        <v>0.50694444444444442</v>
      </c>
      <c r="AH236" s="217">
        <v>0.64583333333333337</v>
      </c>
      <c r="AI236" s="12">
        <f t="shared" si="438"/>
        <v>0.13888888888888895</v>
      </c>
      <c r="AJ236" s="90">
        <f t="shared" si="439"/>
        <v>3</v>
      </c>
      <c r="AK236" s="90">
        <f t="shared" si="440"/>
        <v>20</v>
      </c>
      <c r="AL236" s="217">
        <v>0.50694444444444442</v>
      </c>
      <c r="AM236" s="217">
        <v>0.64583333333333337</v>
      </c>
      <c r="AN236" s="12">
        <f t="shared" si="441"/>
        <v>0.13888888888888895</v>
      </c>
      <c r="AO236" s="13">
        <f t="shared" si="442"/>
        <v>3</v>
      </c>
      <c r="AP236" s="13">
        <f t="shared" si="443"/>
        <v>20</v>
      </c>
      <c r="AQ236" s="217">
        <v>0.66180555555555554</v>
      </c>
      <c r="AR236" s="12">
        <f t="shared" si="444"/>
        <v>1.5972222222222165E-2</v>
      </c>
      <c r="AS236" s="90">
        <f t="shared" si="445"/>
        <v>0</v>
      </c>
      <c r="AT236" s="13">
        <f t="shared" si="446"/>
        <v>23</v>
      </c>
      <c r="AU236" s="217">
        <v>0.66249999999999998</v>
      </c>
      <c r="AV236" s="12">
        <f t="shared" si="447"/>
        <v>6.9444444444444198E-4</v>
      </c>
      <c r="AW236" s="13">
        <f t="shared" si="448"/>
        <v>0</v>
      </c>
      <c r="AX236" s="13">
        <f t="shared" si="449"/>
        <v>1</v>
      </c>
      <c r="AY236" s="217">
        <v>0.76736111111111116</v>
      </c>
      <c r="AZ236" s="12">
        <f t="shared" si="450"/>
        <v>0.10486111111111118</v>
      </c>
      <c r="BA236" s="90">
        <f t="shared" si="451"/>
        <v>2</v>
      </c>
      <c r="BB236" s="90">
        <f t="shared" si="452"/>
        <v>31</v>
      </c>
      <c r="BC236" s="217">
        <v>0.76736111111111116</v>
      </c>
      <c r="BD236" s="217">
        <v>0.76736111111111116</v>
      </c>
      <c r="BE236" s="12">
        <f t="shared" si="453"/>
        <v>0</v>
      </c>
      <c r="BF236" s="13">
        <f t="shared" si="454"/>
        <v>0</v>
      </c>
      <c r="BG236" s="13">
        <f t="shared" si="455"/>
        <v>0</v>
      </c>
      <c r="BH236" s="217">
        <v>0.76736111111111116</v>
      </c>
      <c r="BI236" s="217">
        <v>0.76736111111111116</v>
      </c>
      <c r="BJ236" s="219"/>
      <c r="BK236" s="69">
        <f t="shared" si="421"/>
        <v>0</v>
      </c>
      <c r="BL236" s="13">
        <f t="shared" si="501"/>
        <v>0</v>
      </c>
      <c r="BM236" s="13">
        <f t="shared" si="502"/>
        <v>0</v>
      </c>
      <c r="BN236" s="217">
        <v>0.77083333333333337</v>
      </c>
      <c r="BO236" s="12">
        <f t="shared" si="456"/>
        <v>3.4722222222222099E-3</v>
      </c>
      <c r="BP236" s="90">
        <f t="shared" si="457"/>
        <v>0</v>
      </c>
      <c r="BQ236" s="90">
        <f t="shared" si="458"/>
        <v>5</v>
      </c>
      <c r="BR236" s="217">
        <v>0.77430555555555547</v>
      </c>
      <c r="BS236" s="12">
        <f t="shared" si="459"/>
        <v>3.4722222222220989E-3</v>
      </c>
      <c r="BT236" s="90">
        <f t="shared" si="460"/>
        <v>0</v>
      </c>
      <c r="BU236" s="90">
        <f t="shared" si="461"/>
        <v>5</v>
      </c>
      <c r="BV236" s="217">
        <v>0.77430555555555547</v>
      </c>
      <c r="BW236" s="217">
        <v>0.78472222222222221</v>
      </c>
      <c r="BX236" s="12">
        <f t="shared" si="462"/>
        <v>1.0416666666666741E-2</v>
      </c>
      <c r="BY236" s="13">
        <f t="shared" si="463"/>
        <v>0</v>
      </c>
      <c r="BZ236" s="13">
        <f t="shared" si="464"/>
        <v>15</v>
      </c>
      <c r="CA236" s="12">
        <f t="shared" si="465"/>
        <v>0.30555555555555552</v>
      </c>
      <c r="CB236" s="13">
        <f t="shared" si="466"/>
        <v>7</v>
      </c>
      <c r="CC236" s="13">
        <f t="shared" si="467"/>
        <v>20</v>
      </c>
      <c r="CD236" s="12">
        <f t="shared" si="420"/>
        <v>3.6805555555555369E-2</v>
      </c>
      <c r="CE236" s="13">
        <f t="shared" si="468"/>
        <v>0</v>
      </c>
      <c r="CF236" s="13">
        <f t="shared" si="469"/>
        <v>53</v>
      </c>
      <c r="CG236" s="12">
        <f t="shared" si="492"/>
        <v>0.13888888888888895</v>
      </c>
      <c r="CH236" s="13">
        <f t="shared" si="470"/>
        <v>3</v>
      </c>
      <c r="CI236" s="13">
        <f t="shared" si="471"/>
        <v>20</v>
      </c>
      <c r="CJ236" s="12">
        <f t="shared" si="493"/>
        <v>0.10486111111111118</v>
      </c>
      <c r="CK236" s="13">
        <f t="shared" si="472"/>
        <v>2</v>
      </c>
      <c r="CL236" s="13">
        <f t="shared" si="473"/>
        <v>31</v>
      </c>
      <c r="CM236" s="13"/>
      <c r="CN236" s="70">
        <f t="shared" si="422"/>
        <v>0</v>
      </c>
      <c r="CO236" s="13">
        <f t="shared" si="423"/>
        <v>0</v>
      </c>
      <c r="CP236" s="12">
        <f t="shared" si="474"/>
        <v>0.10486111111111118</v>
      </c>
      <c r="CQ236" s="13">
        <f t="shared" si="475"/>
        <v>2</v>
      </c>
      <c r="CR236" s="13">
        <f t="shared" si="476"/>
        <v>31</v>
      </c>
      <c r="CS236" s="217"/>
      <c r="CT236" s="13">
        <f t="shared" si="477"/>
        <v>0</v>
      </c>
      <c r="CU236" s="13">
        <f t="shared" si="478"/>
        <v>0</v>
      </c>
      <c r="CV236" s="217"/>
      <c r="CW236" s="13">
        <f t="shared" si="479"/>
        <v>0</v>
      </c>
      <c r="CX236" s="13">
        <f t="shared" si="480"/>
        <v>0</v>
      </c>
      <c r="CY236" s="217"/>
      <c r="CZ236" s="13">
        <f t="shared" si="481"/>
        <v>0</v>
      </c>
      <c r="DA236" s="13">
        <f t="shared" si="482"/>
        <v>0</v>
      </c>
      <c r="DB236" s="217"/>
      <c r="DC236" s="13">
        <f t="shared" si="483"/>
        <v>0</v>
      </c>
      <c r="DD236" s="13">
        <f t="shared" si="484"/>
        <v>0</v>
      </c>
      <c r="DE236" s="217"/>
      <c r="DF236" s="13">
        <f t="shared" si="485"/>
        <v>0</v>
      </c>
      <c r="DG236" s="13">
        <f t="shared" si="486"/>
        <v>0</v>
      </c>
      <c r="DH236" s="217"/>
      <c r="DI236" s="13">
        <f t="shared" si="487"/>
        <v>0</v>
      </c>
      <c r="DJ236" s="13">
        <f t="shared" si="488"/>
        <v>0</v>
      </c>
      <c r="DK236" s="217"/>
      <c r="DL236" s="35">
        <f t="shared" si="489"/>
        <v>0</v>
      </c>
      <c r="DM236" s="61">
        <f t="shared" si="490"/>
        <v>0</v>
      </c>
      <c r="DN236" s="66">
        <f t="shared" si="496"/>
        <v>826772.71000000008</v>
      </c>
      <c r="DO236" s="74">
        <f t="shared" si="494"/>
        <v>13374</v>
      </c>
      <c r="DP236" s="66">
        <f t="shared" si="495"/>
        <v>58.17</v>
      </c>
      <c r="DQ236" s="63">
        <f t="shared" si="424"/>
        <v>61.819404067593844</v>
      </c>
      <c r="DR236" s="66" t="e">
        <f t="shared" si="497"/>
        <v>#NUM!</v>
      </c>
      <c r="DS236" s="96" t="e">
        <f t="shared" si="498"/>
        <v>#NUM!</v>
      </c>
      <c r="DT236" s="66" t="e">
        <f t="shared" si="499"/>
        <v>#NUM!</v>
      </c>
      <c r="DU236" s="66" t="e">
        <f t="shared" si="500"/>
        <v>#NUM!</v>
      </c>
      <c r="DV236" s="421"/>
      <c r="DW236" s="421"/>
      <c r="DX236" s="421"/>
      <c r="DY236" s="421"/>
      <c r="DZ236" s="421"/>
      <c r="EA236" s="421"/>
      <c r="EB236" s="421"/>
      <c r="EC236" s="62"/>
      <c r="ED236" s="62"/>
      <c r="EE236" s="62"/>
      <c r="EF236" s="62"/>
      <c r="EG236" s="62"/>
      <c r="EH236" s="62"/>
      <c r="EI236" s="62"/>
      <c r="EJ236" s="62"/>
      <c r="EK236" s="62"/>
      <c r="EL236" s="62"/>
      <c r="EM236" s="62"/>
      <c r="EN236" s="66"/>
      <c r="EO236" s="66"/>
      <c r="EP236" s="66"/>
      <c r="EQ236" s="66"/>
      <c r="ER236" s="66"/>
      <c r="ES236" s="66"/>
      <c r="ET236" s="66"/>
      <c r="EU236" s="66"/>
      <c r="EV236" s="66"/>
      <c r="EW236" s="66"/>
      <c r="EX236" s="66"/>
      <c r="EY236" s="66"/>
      <c r="EZ236" s="66"/>
      <c r="FA236" s="66"/>
      <c r="FB236" s="66"/>
      <c r="FC236" s="66"/>
      <c r="FD236" s="66"/>
      <c r="FE236" s="62"/>
      <c r="FF236" s="62"/>
      <c r="FG236" s="62"/>
      <c r="FH236" s="62"/>
      <c r="FI236" s="62"/>
    </row>
    <row r="237" spans="1:165" s="221" customFormat="1">
      <c r="A237" s="175">
        <v>236</v>
      </c>
      <c r="B237" s="212">
        <v>122</v>
      </c>
      <c r="C237" s="213">
        <v>40785</v>
      </c>
      <c r="D237" s="214">
        <f t="shared" si="425"/>
        <v>8</v>
      </c>
      <c r="E237" s="215" t="s">
        <v>171</v>
      </c>
      <c r="F237" s="212">
        <v>17</v>
      </c>
      <c r="G237" s="216" t="s">
        <v>325</v>
      </c>
      <c r="H237" s="216" t="s">
        <v>472</v>
      </c>
      <c r="I237" s="216" t="s">
        <v>473</v>
      </c>
      <c r="J237" s="217">
        <v>0.36458333333333331</v>
      </c>
      <c r="K237" s="218">
        <v>3498.01</v>
      </c>
      <c r="L237" s="216" t="s">
        <v>33</v>
      </c>
      <c r="M237" s="212">
        <v>59</v>
      </c>
      <c r="N237" s="212">
        <v>0</v>
      </c>
      <c r="O237" s="216"/>
      <c r="P237" s="217">
        <v>0.36458333333333331</v>
      </c>
      <c r="Q237" s="217">
        <v>0.36458333333333331</v>
      </c>
      <c r="R237" s="12">
        <f t="shared" si="426"/>
        <v>0</v>
      </c>
      <c r="S237" s="13">
        <f t="shared" si="427"/>
        <v>0</v>
      </c>
      <c r="T237" s="13">
        <f t="shared" si="428"/>
        <v>0</v>
      </c>
      <c r="U237" s="217">
        <v>0.36805555555555558</v>
      </c>
      <c r="V237" s="12">
        <f t="shared" si="429"/>
        <v>3.4722222222222654E-3</v>
      </c>
      <c r="W237" s="13">
        <f t="shared" si="430"/>
        <v>0</v>
      </c>
      <c r="X237" s="13">
        <f t="shared" si="431"/>
        <v>5</v>
      </c>
      <c r="Y237" s="217">
        <v>0.37152777777777773</v>
      </c>
      <c r="Z237" s="12">
        <f t="shared" si="432"/>
        <v>3.4722222222221544E-3</v>
      </c>
      <c r="AA237" s="13">
        <f t="shared" si="433"/>
        <v>0</v>
      </c>
      <c r="AB237" s="13">
        <f t="shared" si="434"/>
        <v>5</v>
      </c>
      <c r="AC237" s="217">
        <v>0.42708333333333331</v>
      </c>
      <c r="AD237" s="12">
        <f t="shared" si="435"/>
        <v>5.555555555555558E-2</v>
      </c>
      <c r="AE237" s="13">
        <f t="shared" si="436"/>
        <v>1</v>
      </c>
      <c r="AF237" s="13">
        <f t="shared" si="437"/>
        <v>20</v>
      </c>
      <c r="AG237" s="217">
        <v>0.45833333333333331</v>
      </c>
      <c r="AH237" s="217">
        <v>0.54166666666666663</v>
      </c>
      <c r="AI237" s="12">
        <f t="shared" si="438"/>
        <v>8.3333333333333315E-2</v>
      </c>
      <c r="AJ237" s="90">
        <f t="shared" si="439"/>
        <v>2</v>
      </c>
      <c r="AK237" s="90">
        <f t="shared" si="440"/>
        <v>0</v>
      </c>
      <c r="AL237" s="217">
        <v>0.45833333333333331</v>
      </c>
      <c r="AM237" s="217">
        <v>0.54166666666666663</v>
      </c>
      <c r="AN237" s="12">
        <f t="shared" si="441"/>
        <v>8.3333333333333315E-2</v>
      </c>
      <c r="AO237" s="13">
        <f t="shared" si="442"/>
        <v>2</v>
      </c>
      <c r="AP237" s="13">
        <f t="shared" si="443"/>
        <v>0</v>
      </c>
      <c r="AQ237" s="217">
        <v>0.58333333333333337</v>
      </c>
      <c r="AR237" s="12">
        <f t="shared" si="444"/>
        <v>4.1666666666666741E-2</v>
      </c>
      <c r="AS237" s="90">
        <f t="shared" si="445"/>
        <v>1</v>
      </c>
      <c r="AT237" s="13">
        <f t="shared" si="446"/>
        <v>0</v>
      </c>
      <c r="AU237" s="217">
        <v>0.80069444444444438</v>
      </c>
      <c r="AV237" s="12">
        <f t="shared" si="447"/>
        <v>0.21736111111111101</v>
      </c>
      <c r="AW237" s="13">
        <f t="shared" si="448"/>
        <v>5</v>
      </c>
      <c r="AX237" s="13">
        <f t="shared" si="449"/>
        <v>13</v>
      </c>
      <c r="AY237" s="217">
        <v>0.91527777777777775</v>
      </c>
      <c r="AZ237" s="12">
        <f t="shared" si="450"/>
        <v>0.11458333333333337</v>
      </c>
      <c r="BA237" s="90">
        <f t="shared" si="451"/>
        <v>2</v>
      </c>
      <c r="BB237" s="90">
        <f t="shared" si="452"/>
        <v>45</v>
      </c>
      <c r="BC237" s="217">
        <v>0.91527777777777775</v>
      </c>
      <c r="BD237" s="217">
        <v>0.91527777777777775</v>
      </c>
      <c r="BE237" s="12">
        <f t="shared" si="453"/>
        <v>0</v>
      </c>
      <c r="BF237" s="13">
        <f t="shared" si="454"/>
        <v>0</v>
      </c>
      <c r="BG237" s="13">
        <f t="shared" si="455"/>
        <v>0</v>
      </c>
      <c r="BH237" s="217">
        <v>0.8125</v>
      </c>
      <c r="BI237" s="217">
        <v>0.91666666666666663</v>
      </c>
      <c r="BJ237" s="224">
        <v>58</v>
      </c>
      <c r="BK237" s="69">
        <f t="shared" si="421"/>
        <v>0.10416666666666663</v>
      </c>
      <c r="BL237" s="13">
        <f t="shared" si="501"/>
        <v>2</v>
      </c>
      <c r="BM237" s="13">
        <f t="shared" si="502"/>
        <v>30</v>
      </c>
      <c r="BN237" s="217">
        <v>0.92708333333333337</v>
      </c>
      <c r="BO237" s="12">
        <f t="shared" si="456"/>
        <v>1.1805555555555625E-2</v>
      </c>
      <c r="BP237" s="90">
        <f t="shared" si="457"/>
        <v>0</v>
      </c>
      <c r="BQ237" s="90">
        <f t="shared" si="458"/>
        <v>17</v>
      </c>
      <c r="BR237" s="217">
        <v>0.93055555555555547</v>
      </c>
      <c r="BS237" s="12">
        <f t="shared" si="459"/>
        <v>3.4722222222220989E-3</v>
      </c>
      <c r="BT237" s="90">
        <f t="shared" si="460"/>
        <v>0</v>
      </c>
      <c r="BU237" s="90">
        <f t="shared" si="461"/>
        <v>5</v>
      </c>
      <c r="BV237" s="217">
        <v>0.93055555555555547</v>
      </c>
      <c r="BW237" s="217">
        <v>0.93402777777777779</v>
      </c>
      <c r="BX237" s="12">
        <f t="shared" si="462"/>
        <v>3.4722222222223209E-3</v>
      </c>
      <c r="BY237" s="13">
        <f t="shared" si="463"/>
        <v>0</v>
      </c>
      <c r="BZ237" s="13">
        <f t="shared" si="464"/>
        <v>5</v>
      </c>
      <c r="CA237" s="12">
        <f t="shared" si="465"/>
        <v>0.56944444444444442</v>
      </c>
      <c r="CB237" s="13">
        <f t="shared" si="466"/>
        <v>13</v>
      </c>
      <c r="CC237" s="13">
        <f t="shared" si="467"/>
        <v>40</v>
      </c>
      <c r="CD237" s="12">
        <f t="shared" si="420"/>
        <v>0.11250000000000004</v>
      </c>
      <c r="CE237" s="13">
        <f t="shared" si="468"/>
        <v>2</v>
      </c>
      <c r="CF237" s="13">
        <f t="shared" si="469"/>
        <v>42</v>
      </c>
      <c r="CG237" s="12">
        <f t="shared" si="492"/>
        <v>8.3333333333333315E-2</v>
      </c>
      <c r="CH237" s="13">
        <f t="shared" si="470"/>
        <v>2</v>
      </c>
      <c r="CI237" s="13">
        <f t="shared" si="471"/>
        <v>0</v>
      </c>
      <c r="CJ237" s="12">
        <f t="shared" si="493"/>
        <v>0.11458333333333337</v>
      </c>
      <c r="CK237" s="13">
        <f t="shared" si="472"/>
        <v>2</v>
      </c>
      <c r="CL237" s="13">
        <f t="shared" si="473"/>
        <v>45</v>
      </c>
      <c r="CM237" s="13"/>
      <c r="CN237" s="70">
        <f t="shared" si="422"/>
        <v>2</v>
      </c>
      <c r="CO237" s="13">
        <f t="shared" si="423"/>
        <v>30</v>
      </c>
      <c r="CP237" s="12">
        <f t="shared" si="474"/>
        <v>0.11458333333333337</v>
      </c>
      <c r="CQ237" s="13">
        <f t="shared" si="475"/>
        <v>2</v>
      </c>
      <c r="CR237" s="13">
        <f t="shared" si="476"/>
        <v>45</v>
      </c>
      <c r="CS237" s="217"/>
      <c r="CT237" s="13">
        <f t="shared" si="477"/>
        <v>0</v>
      </c>
      <c r="CU237" s="13">
        <f t="shared" si="478"/>
        <v>0</v>
      </c>
      <c r="CV237" s="217"/>
      <c r="CW237" s="13">
        <f t="shared" si="479"/>
        <v>0</v>
      </c>
      <c r="CX237" s="13">
        <f t="shared" si="480"/>
        <v>0</v>
      </c>
      <c r="CY237" s="217"/>
      <c r="CZ237" s="13">
        <f t="shared" si="481"/>
        <v>0</v>
      </c>
      <c r="DA237" s="13">
        <f t="shared" si="482"/>
        <v>0</v>
      </c>
      <c r="DB237" s="217"/>
      <c r="DC237" s="13">
        <f t="shared" si="483"/>
        <v>0</v>
      </c>
      <c r="DD237" s="13">
        <f t="shared" si="484"/>
        <v>0</v>
      </c>
      <c r="DE237" s="217"/>
      <c r="DF237" s="13">
        <f t="shared" si="485"/>
        <v>0</v>
      </c>
      <c r="DG237" s="13">
        <f t="shared" si="486"/>
        <v>0</v>
      </c>
      <c r="DH237" s="217"/>
      <c r="DI237" s="13">
        <f t="shared" si="487"/>
        <v>0</v>
      </c>
      <c r="DJ237" s="13">
        <f t="shared" si="488"/>
        <v>0</v>
      </c>
      <c r="DK237" s="217"/>
      <c r="DL237" s="35">
        <f t="shared" si="489"/>
        <v>0</v>
      </c>
      <c r="DM237" s="61">
        <f t="shared" si="490"/>
        <v>0</v>
      </c>
      <c r="DN237" s="66">
        <f t="shared" si="496"/>
        <v>830270.72000000009</v>
      </c>
      <c r="DO237" s="74">
        <f t="shared" si="494"/>
        <v>13433</v>
      </c>
      <c r="DP237" s="66">
        <f t="shared" si="495"/>
        <v>59.288305084745765</v>
      </c>
      <c r="DQ237" s="63">
        <f t="shared" si="424"/>
        <v>61.808287054269343</v>
      </c>
      <c r="DR237" s="66" t="e">
        <f t="shared" si="497"/>
        <v>#NUM!</v>
      </c>
      <c r="DS237" s="96" t="e">
        <f t="shared" si="498"/>
        <v>#NUM!</v>
      </c>
      <c r="DT237" s="66" t="e">
        <f t="shared" si="499"/>
        <v>#NUM!</v>
      </c>
      <c r="DU237" s="66" t="e">
        <f t="shared" si="500"/>
        <v>#NUM!</v>
      </c>
      <c r="DV237" s="421"/>
      <c r="DW237" s="421"/>
      <c r="DX237" s="421"/>
      <c r="DY237" s="421"/>
      <c r="DZ237" s="421"/>
      <c r="EA237" s="421"/>
      <c r="EB237" s="421"/>
      <c r="EC237" s="62"/>
      <c r="ED237" s="62"/>
      <c r="EE237" s="62"/>
      <c r="EF237" s="62"/>
      <c r="EG237" s="62"/>
      <c r="EH237" s="62"/>
      <c r="EI237" s="62"/>
      <c r="EJ237" s="62"/>
      <c r="EK237" s="62"/>
      <c r="EL237" s="62"/>
      <c r="EM237" s="62"/>
      <c r="EN237" s="66"/>
      <c r="EO237" s="66"/>
      <c r="EP237" s="66"/>
      <c r="EQ237" s="66"/>
      <c r="ER237" s="66"/>
      <c r="ES237" s="66"/>
      <c r="ET237" s="66"/>
      <c r="EU237" s="66"/>
      <c r="EV237" s="66"/>
      <c r="EW237" s="66"/>
      <c r="EX237" s="66"/>
      <c r="EY237" s="66"/>
      <c r="EZ237" s="66"/>
      <c r="FA237" s="66"/>
      <c r="FB237" s="66"/>
      <c r="FC237" s="66"/>
      <c r="FD237" s="66"/>
      <c r="FE237" s="62"/>
      <c r="FF237" s="62"/>
      <c r="FG237" s="62"/>
      <c r="FH237" s="62"/>
      <c r="FI237" s="62"/>
    </row>
    <row r="238" spans="1:165" s="221" customFormat="1" ht="20.25" customHeight="1">
      <c r="A238" s="199">
        <v>237</v>
      </c>
      <c r="B238" s="212">
        <v>123</v>
      </c>
      <c r="C238" s="213">
        <v>40785</v>
      </c>
      <c r="D238" s="214">
        <f t="shared" si="425"/>
        <v>8</v>
      </c>
      <c r="E238" s="215" t="s">
        <v>39</v>
      </c>
      <c r="F238" s="212">
        <v>72</v>
      </c>
      <c r="G238" s="216" t="s">
        <v>38</v>
      </c>
      <c r="H238" s="216" t="s">
        <v>504</v>
      </c>
      <c r="I238" s="216" t="s">
        <v>176</v>
      </c>
      <c r="J238" s="217">
        <v>0.70833333333333337</v>
      </c>
      <c r="K238" s="218">
        <v>3713.64</v>
      </c>
      <c r="L238" s="216" t="s">
        <v>33</v>
      </c>
      <c r="M238" s="212">
        <v>59</v>
      </c>
      <c r="N238" s="212">
        <v>0</v>
      </c>
      <c r="O238" s="216"/>
      <c r="P238" s="217">
        <v>0.70833333333333337</v>
      </c>
      <c r="Q238" s="217">
        <v>0.70833333333333337</v>
      </c>
      <c r="R238" s="12">
        <f t="shared" si="426"/>
        <v>0</v>
      </c>
      <c r="S238" s="13">
        <f t="shared" si="427"/>
        <v>0</v>
      </c>
      <c r="T238" s="13">
        <f t="shared" si="428"/>
        <v>0</v>
      </c>
      <c r="U238" s="217">
        <v>0.71527777777777779</v>
      </c>
      <c r="V238" s="12">
        <f t="shared" si="429"/>
        <v>6.9444444444444198E-3</v>
      </c>
      <c r="W238" s="13">
        <f t="shared" si="430"/>
        <v>0</v>
      </c>
      <c r="X238" s="13">
        <f t="shared" si="431"/>
        <v>10</v>
      </c>
      <c r="Y238" s="217">
        <v>0.72222222222222221</v>
      </c>
      <c r="Z238" s="12">
        <f t="shared" si="432"/>
        <v>6.9444444444444198E-3</v>
      </c>
      <c r="AA238" s="13">
        <f t="shared" si="433"/>
        <v>0</v>
      </c>
      <c r="AB238" s="13">
        <f t="shared" si="434"/>
        <v>10</v>
      </c>
      <c r="AC238" s="217">
        <v>0.7416666666666667</v>
      </c>
      <c r="AD238" s="12">
        <f t="shared" si="435"/>
        <v>1.9444444444444486E-2</v>
      </c>
      <c r="AE238" s="13">
        <f t="shared" si="436"/>
        <v>0</v>
      </c>
      <c r="AF238" s="13">
        <f t="shared" si="437"/>
        <v>28</v>
      </c>
      <c r="AG238" s="217">
        <v>0.74305555555555547</v>
      </c>
      <c r="AH238" s="217">
        <v>0.89583333333333337</v>
      </c>
      <c r="AI238" s="12">
        <f t="shared" si="438"/>
        <v>0.1527777777777779</v>
      </c>
      <c r="AJ238" s="90">
        <f t="shared" si="439"/>
        <v>3</v>
      </c>
      <c r="AK238" s="90">
        <f t="shared" si="440"/>
        <v>40</v>
      </c>
      <c r="AL238" s="217">
        <v>0.74305555555555547</v>
      </c>
      <c r="AM238" s="217">
        <v>0.89583333333333337</v>
      </c>
      <c r="AN238" s="12">
        <f t="shared" si="441"/>
        <v>0.1527777777777779</v>
      </c>
      <c r="AO238" s="13">
        <f t="shared" si="442"/>
        <v>3</v>
      </c>
      <c r="AP238" s="13">
        <f t="shared" si="443"/>
        <v>40</v>
      </c>
      <c r="AQ238" s="217">
        <v>1.0138888888888888</v>
      </c>
      <c r="AR238" s="12">
        <f t="shared" si="444"/>
        <v>0.11805555555555547</v>
      </c>
      <c r="AS238" s="90">
        <f t="shared" si="445"/>
        <v>2</v>
      </c>
      <c r="AT238" s="13">
        <f t="shared" si="446"/>
        <v>50</v>
      </c>
      <c r="AU238" s="217">
        <v>1.0166666666666666</v>
      </c>
      <c r="AV238" s="12">
        <f t="shared" si="447"/>
        <v>2.7777777777777679E-3</v>
      </c>
      <c r="AW238" s="13">
        <f t="shared" si="448"/>
        <v>0</v>
      </c>
      <c r="AX238" s="13">
        <f t="shared" si="449"/>
        <v>4</v>
      </c>
      <c r="AY238" s="217">
        <v>1.16875</v>
      </c>
      <c r="AZ238" s="12">
        <f t="shared" si="450"/>
        <v>0.15208333333333335</v>
      </c>
      <c r="BA238" s="90">
        <f t="shared" si="451"/>
        <v>3</v>
      </c>
      <c r="BB238" s="90">
        <f t="shared" si="452"/>
        <v>39</v>
      </c>
      <c r="BC238" s="217">
        <v>1.16875</v>
      </c>
      <c r="BD238" s="217">
        <v>1.16875</v>
      </c>
      <c r="BE238" s="12">
        <f t="shared" si="453"/>
        <v>0</v>
      </c>
      <c r="BF238" s="13">
        <f t="shared" si="454"/>
        <v>0</v>
      </c>
      <c r="BG238" s="13">
        <f t="shared" si="455"/>
        <v>0</v>
      </c>
      <c r="BH238" s="217">
        <v>1.16875</v>
      </c>
      <c r="BI238" s="217">
        <v>1.16875</v>
      </c>
      <c r="BJ238" s="219"/>
      <c r="BK238" s="69">
        <f t="shared" si="421"/>
        <v>0</v>
      </c>
      <c r="BL238" s="13">
        <f t="shared" si="501"/>
        <v>0</v>
      </c>
      <c r="BM238" s="13">
        <f t="shared" si="502"/>
        <v>0</v>
      </c>
      <c r="BN238" s="217">
        <v>1.1736111111111112</v>
      </c>
      <c r="BO238" s="12">
        <f t="shared" si="456"/>
        <v>4.8611111111112049E-3</v>
      </c>
      <c r="BP238" s="90">
        <f t="shared" si="457"/>
        <v>0</v>
      </c>
      <c r="BQ238" s="90">
        <f t="shared" si="458"/>
        <v>7</v>
      </c>
      <c r="BR238" s="217">
        <v>1.1805555555555556</v>
      </c>
      <c r="BS238" s="12">
        <f t="shared" si="459"/>
        <v>6.9444444444444198E-3</v>
      </c>
      <c r="BT238" s="90">
        <f t="shared" si="460"/>
        <v>0</v>
      </c>
      <c r="BU238" s="90">
        <f t="shared" si="461"/>
        <v>10</v>
      </c>
      <c r="BV238" s="217">
        <v>1.1805555555555556</v>
      </c>
      <c r="BW238" s="217">
        <v>1.1840277777777779</v>
      </c>
      <c r="BX238" s="12">
        <f t="shared" si="462"/>
        <v>3.4722222222223209E-3</v>
      </c>
      <c r="BY238" s="13">
        <f t="shared" si="463"/>
        <v>0</v>
      </c>
      <c r="BZ238" s="13">
        <f t="shared" si="464"/>
        <v>5</v>
      </c>
      <c r="CA238" s="12">
        <f t="shared" si="465"/>
        <v>0.47569444444444453</v>
      </c>
      <c r="CB238" s="13">
        <f t="shared" si="466"/>
        <v>11</v>
      </c>
      <c r="CC238" s="13">
        <f t="shared" si="467"/>
        <v>25</v>
      </c>
      <c r="CD238" s="12">
        <f t="shared" si="420"/>
        <v>0.14930555555555558</v>
      </c>
      <c r="CE238" s="13">
        <f t="shared" si="468"/>
        <v>3</v>
      </c>
      <c r="CF238" s="13">
        <f t="shared" si="469"/>
        <v>35</v>
      </c>
      <c r="CG238" s="12">
        <f t="shared" si="492"/>
        <v>0.1527777777777779</v>
      </c>
      <c r="CH238" s="13">
        <f t="shared" si="470"/>
        <v>3</v>
      </c>
      <c r="CI238" s="13">
        <f t="shared" si="471"/>
        <v>40</v>
      </c>
      <c r="CJ238" s="12">
        <f t="shared" si="493"/>
        <v>0.15208333333333335</v>
      </c>
      <c r="CK238" s="13">
        <f t="shared" si="472"/>
        <v>3</v>
      </c>
      <c r="CL238" s="13">
        <f t="shared" si="473"/>
        <v>39</v>
      </c>
      <c r="CM238" s="13"/>
      <c r="CN238" s="70">
        <f t="shared" si="422"/>
        <v>0</v>
      </c>
      <c r="CO238" s="13">
        <f t="shared" si="423"/>
        <v>0</v>
      </c>
      <c r="CP238" s="12">
        <f t="shared" si="474"/>
        <v>0.15208333333333335</v>
      </c>
      <c r="CQ238" s="13">
        <f t="shared" si="475"/>
        <v>3</v>
      </c>
      <c r="CR238" s="13">
        <f t="shared" si="476"/>
        <v>39</v>
      </c>
      <c r="CS238" s="217"/>
      <c r="CT238" s="13">
        <f t="shared" si="477"/>
        <v>0</v>
      </c>
      <c r="CU238" s="13">
        <f t="shared" si="478"/>
        <v>0</v>
      </c>
      <c r="CV238" s="217"/>
      <c r="CW238" s="13">
        <f t="shared" si="479"/>
        <v>0</v>
      </c>
      <c r="CX238" s="13">
        <f t="shared" si="480"/>
        <v>0</v>
      </c>
      <c r="CY238" s="217"/>
      <c r="CZ238" s="13">
        <f t="shared" si="481"/>
        <v>0</v>
      </c>
      <c r="DA238" s="13">
        <f t="shared" si="482"/>
        <v>0</v>
      </c>
      <c r="DB238" s="217"/>
      <c r="DC238" s="13">
        <f t="shared" si="483"/>
        <v>0</v>
      </c>
      <c r="DD238" s="13">
        <f t="shared" si="484"/>
        <v>0</v>
      </c>
      <c r="DE238" s="217"/>
      <c r="DF238" s="13">
        <f t="shared" si="485"/>
        <v>0</v>
      </c>
      <c r="DG238" s="13">
        <f t="shared" si="486"/>
        <v>0</v>
      </c>
      <c r="DH238" s="217"/>
      <c r="DI238" s="13">
        <f t="shared" si="487"/>
        <v>0</v>
      </c>
      <c r="DJ238" s="13">
        <f t="shared" si="488"/>
        <v>0</v>
      </c>
      <c r="DK238" s="217"/>
      <c r="DL238" s="35">
        <f t="shared" si="489"/>
        <v>0</v>
      </c>
      <c r="DM238" s="61">
        <f t="shared" si="490"/>
        <v>0</v>
      </c>
      <c r="DN238" s="66">
        <f t="shared" si="496"/>
        <v>833984.3600000001</v>
      </c>
      <c r="DO238" s="74">
        <f t="shared" si="494"/>
        <v>13491</v>
      </c>
      <c r="DP238" s="66">
        <f t="shared" si="495"/>
        <v>62.943050847457627</v>
      </c>
      <c r="DQ238" s="63">
        <f t="shared" si="424"/>
        <v>61.817831146690395</v>
      </c>
      <c r="DR238" s="66" t="e">
        <f t="shared" si="497"/>
        <v>#NUM!</v>
      </c>
      <c r="DS238" s="96" t="e">
        <f t="shared" si="498"/>
        <v>#NUM!</v>
      </c>
      <c r="DT238" s="66" t="e">
        <f t="shared" si="499"/>
        <v>#NUM!</v>
      </c>
      <c r="DU238" s="66" t="e">
        <f t="shared" si="500"/>
        <v>#NUM!</v>
      </c>
      <c r="DV238" s="421"/>
      <c r="DW238" s="421"/>
      <c r="DX238" s="421"/>
      <c r="DY238" s="421"/>
      <c r="DZ238" s="421"/>
      <c r="EA238" s="421"/>
      <c r="EB238" s="421"/>
      <c r="EC238" s="62"/>
      <c r="ED238" s="62"/>
      <c r="EE238" s="62"/>
      <c r="EF238" s="62"/>
      <c r="EG238" s="62"/>
      <c r="EH238" s="62"/>
      <c r="EI238" s="62"/>
      <c r="EJ238" s="62"/>
      <c r="EK238" s="62"/>
      <c r="EL238" s="62"/>
      <c r="EM238" s="62"/>
      <c r="EN238" s="66"/>
      <c r="EO238" s="66"/>
      <c r="EP238" s="66"/>
      <c r="EQ238" s="66"/>
      <c r="ER238" s="66"/>
      <c r="ES238" s="66"/>
      <c r="ET238" s="66"/>
      <c r="EU238" s="66"/>
      <c r="EV238" s="66"/>
      <c r="EW238" s="66"/>
      <c r="EX238" s="66"/>
      <c r="EY238" s="66"/>
      <c r="EZ238" s="66"/>
      <c r="FA238" s="66"/>
      <c r="FB238" s="66"/>
      <c r="FC238" s="66"/>
      <c r="FD238" s="66"/>
      <c r="FE238" s="62"/>
      <c r="FF238" s="62"/>
      <c r="FG238" s="62"/>
      <c r="FH238" s="62"/>
      <c r="FI238" s="62"/>
    </row>
    <row r="239" spans="1:165" s="221" customFormat="1">
      <c r="A239" s="175">
        <v>238</v>
      </c>
      <c r="B239" s="212">
        <v>124</v>
      </c>
      <c r="C239" s="213">
        <v>40786</v>
      </c>
      <c r="D239" s="214">
        <f t="shared" si="425"/>
        <v>8</v>
      </c>
      <c r="E239" s="215" t="s">
        <v>444</v>
      </c>
      <c r="F239" s="212">
        <v>4</v>
      </c>
      <c r="G239" s="216" t="s">
        <v>445</v>
      </c>
      <c r="H239" s="216" t="s">
        <v>324</v>
      </c>
      <c r="I239" s="216" t="s">
        <v>322</v>
      </c>
      <c r="J239" s="217">
        <v>5.2083333333333336E-2</v>
      </c>
      <c r="K239" s="218">
        <v>3662.44</v>
      </c>
      <c r="L239" s="216" t="s">
        <v>34</v>
      </c>
      <c r="M239" s="212">
        <v>58</v>
      </c>
      <c r="N239" s="212">
        <v>0</v>
      </c>
      <c r="O239" s="216"/>
      <c r="P239" s="217">
        <v>5.2083333333333336E-2</v>
      </c>
      <c r="Q239" s="217">
        <v>5.2083333333333336E-2</v>
      </c>
      <c r="R239" s="12">
        <f t="shared" si="426"/>
        <v>0</v>
      </c>
      <c r="S239" s="13">
        <f t="shared" si="427"/>
        <v>0</v>
      </c>
      <c r="T239" s="13">
        <f t="shared" si="428"/>
        <v>0</v>
      </c>
      <c r="U239" s="217">
        <v>6.25E-2</v>
      </c>
      <c r="V239" s="12">
        <f t="shared" si="429"/>
        <v>1.0416666666666664E-2</v>
      </c>
      <c r="W239" s="13">
        <f t="shared" si="430"/>
        <v>0</v>
      </c>
      <c r="X239" s="13">
        <f t="shared" si="431"/>
        <v>15</v>
      </c>
      <c r="Y239" s="217">
        <v>8.3333333333333329E-2</v>
      </c>
      <c r="Z239" s="12">
        <f t="shared" si="432"/>
        <v>2.0833333333333329E-2</v>
      </c>
      <c r="AA239" s="13">
        <f t="shared" si="433"/>
        <v>0</v>
      </c>
      <c r="AB239" s="13">
        <f t="shared" si="434"/>
        <v>30</v>
      </c>
      <c r="AC239" s="217">
        <v>0.12847222222222224</v>
      </c>
      <c r="AD239" s="12">
        <f t="shared" si="435"/>
        <v>4.5138888888888909E-2</v>
      </c>
      <c r="AE239" s="13">
        <f t="shared" si="436"/>
        <v>1</v>
      </c>
      <c r="AF239" s="13">
        <f t="shared" si="437"/>
        <v>5</v>
      </c>
      <c r="AG239" s="217">
        <v>0.13194444444444445</v>
      </c>
      <c r="AH239" s="217">
        <v>0.21527777777777779</v>
      </c>
      <c r="AI239" s="12">
        <f t="shared" si="438"/>
        <v>8.3333333333333343E-2</v>
      </c>
      <c r="AJ239" s="90">
        <f t="shared" si="439"/>
        <v>2</v>
      </c>
      <c r="AK239" s="90">
        <f t="shared" si="440"/>
        <v>0</v>
      </c>
      <c r="AL239" s="217">
        <v>0.13194444444444445</v>
      </c>
      <c r="AM239" s="217">
        <v>0.21527777777777779</v>
      </c>
      <c r="AN239" s="12">
        <f t="shared" si="441"/>
        <v>8.3333333333333343E-2</v>
      </c>
      <c r="AO239" s="13">
        <f t="shared" si="442"/>
        <v>2</v>
      </c>
      <c r="AP239" s="13">
        <f t="shared" si="443"/>
        <v>0</v>
      </c>
      <c r="AQ239" s="217">
        <v>0.21875</v>
      </c>
      <c r="AR239" s="12">
        <f t="shared" si="444"/>
        <v>3.4722222222222099E-3</v>
      </c>
      <c r="AS239" s="90">
        <f t="shared" si="445"/>
        <v>0</v>
      </c>
      <c r="AT239" s="13">
        <f t="shared" si="446"/>
        <v>5</v>
      </c>
      <c r="AU239" s="217">
        <v>0.22152777777777777</v>
      </c>
      <c r="AV239" s="12">
        <f t="shared" si="447"/>
        <v>2.7777777777777679E-3</v>
      </c>
      <c r="AW239" s="13">
        <f t="shared" si="448"/>
        <v>0</v>
      </c>
      <c r="AX239" s="13">
        <f t="shared" si="449"/>
        <v>4</v>
      </c>
      <c r="AY239" s="217">
        <v>0.2986111111111111</v>
      </c>
      <c r="AZ239" s="12">
        <f t="shared" si="450"/>
        <v>7.7083333333333337E-2</v>
      </c>
      <c r="BA239" s="90">
        <f t="shared" si="451"/>
        <v>1</v>
      </c>
      <c r="BB239" s="90">
        <f t="shared" si="452"/>
        <v>51</v>
      </c>
      <c r="BC239" s="217">
        <v>0.2986111111111111</v>
      </c>
      <c r="BD239" s="217">
        <v>0.2986111111111111</v>
      </c>
      <c r="BE239" s="12">
        <f t="shared" si="453"/>
        <v>0</v>
      </c>
      <c r="BF239" s="13">
        <f t="shared" si="454"/>
        <v>0</v>
      </c>
      <c r="BG239" s="13">
        <f t="shared" si="455"/>
        <v>0</v>
      </c>
      <c r="BH239" s="217">
        <v>0.2986111111111111</v>
      </c>
      <c r="BI239" s="217">
        <v>0.2986111111111111</v>
      </c>
      <c r="BJ239" s="219"/>
      <c r="BK239" s="69">
        <f t="shared" si="421"/>
        <v>0</v>
      </c>
      <c r="BL239" s="13">
        <f t="shared" si="501"/>
        <v>0</v>
      </c>
      <c r="BM239" s="13">
        <f t="shared" si="502"/>
        <v>0</v>
      </c>
      <c r="BN239" s="217">
        <v>0.30555555555555552</v>
      </c>
      <c r="BO239" s="12">
        <f t="shared" si="456"/>
        <v>6.9444444444444198E-3</v>
      </c>
      <c r="BP239" s="90">
        <f t="shared" si="457"/>
        <v>0</v>
      </c>
      <c r="BQ239" s="90">
        <f t="shared" si="458"/>
        <v>10</v>
      </c>
      <c r="BR239" s="217">
        <v>0.3125</v>
      </c>
      <c r="BS239" s="12">
        <f t="shared" si="459"/>
        <v>6.9444444444444753E-3</v>
      </c>
      <c r="BT239" s="90">
        <f t="shared" si="460"/>
        <v>0</v>
      </c>
      <c r="BU239" s="90">
        <f t="shared" si="461"/>
        <v>10</v>
      </c>
      <c r="BV239" s="217">
        <v>0.3125</v>
      </c>
      <c r="BW239" s="217">
        <v>0.31944444444444448</v>
      </c>
      <c r="BX239" s="12">
        <f t="shared" si="462"/>
        <v>6.9444444444444753E-3</v>
      </c>
      <c r="BY239" s="13">
        <f t="shared" si="463"/>
        <v>0</v>
      </c>
      <c r="BZ239" s="13">
        <f t="shared" si="464"/>
        <v>10</v>
      </c>
      <c r="CA239" s="12">
        <f t="shared" si="465"/>
        <v>0.26736111111111116</v>
      </c>
      <c r="CB239" s="13">
        <f t="shared" si="466"/>
        <v>6</v>
      </c>
      <c r="CC239" s="13">
        <f t="shared" si="467"/>
        <v>25</v>
      </c>
      <c r="CD239" s="12">
        <f t="shared" si="420"/>
        <v>6.2500000000000014E-2</v>
      </c>
      <c r="CE239" s="13">
        <f t="shared" si="468"/>
        <v>1</v>
      </c>
      <c r="CF239" s="13">
        <f t="shared" si="469"/>
        <v>30</v>
      </c>
      <c r="CG239" s="12">
        <f t="shared" si="492"/>
        <v>8.3333333333333343E-2</v>
      </c>
      <c r="CH239" s="13">
        <f t="shared" si="470"/>
        <v>2</v>
      </c>
      <c r="CI239" s="13">
        <f t="shared" si="471"/>
        <v>0</v>
      </c>
      <c r="CJ239" s="12">
        <f t="shared" si="493"/>
        <v>7.7083333333333337E-2</v>
      </c>
      <c r="CK239" s="13">
        <f t="shared" si="472"/>
        <v>1</v>
      </c>
      <c r="CL239" s="13">
        <f t="shared" si="473"/>
        <v>51</v>
      </c>
      <c r="CM239" s="13"/>
      <c r="CN239" s="70">
        <f t="shared" si="422"/>
        <v>0</v>
      </c>
      <c r="CO239" s="13">
        <f t="shared" si="423"/>
        <v>0</v>
      </c>
      <c r="CP239" s="12">
        <f t="shared" si="474"/>
        <v>7.7083333333333337E-2</v>
      </c>
      <c r="CQ239" s="13">
        <f t="shared" si="475"/>
        <v>1</v>
      </c>
      <c r="CR239" s="13">
        <f t="shared" si="476"/>
        <v>51</v>
      </c>
      <c r="CS239" s="217"/>
      <c r="CT239" s="13">
        <f t="shared" si="477"/>
        <v>0</v>
      </c>
      <c r="CU239" s="13">
        <f t="shared" si="478"/>
        <v>0</v>
      </c>
      <c r="CV239" s="217"/>
      <c r="CW239" s="13">
        <f t="shared" si="479"/>
        <v>0</v>
      </c>
      <c r="CX239" s="13">
        <f t="shared" si="480"/>
        <v>0</v>
      </c>
      <c r="CY239" s="217"/>
      <c r="CZ239" s="13">
        <f t="shared" si="481"/>
        <v>0</v>
      </c>
      <c r="DA239" s="13">
        <f t="shared" si="482"/>
        <v>0</v>
      </c>
      <c r="DB239" s="217"/>
      <c r="DC239" s="13">
        <f t="shared" si="483"/>
        <v>0</v>
      </c>
      <c r="DD239" s="13">
        <f t="shared" si="484"/>
        <v>0</v>
      </c>
      <c r="DE239" s="217"/>
      <c r="DF239" s="13">
        <f t="shared" si="485"/>
        <v>0</v>
      </c>
      <c r="DG239" s="13">
        <f t="shared" si="486"/>
        <v>0</v>
      </c>
      <c r="DH239" s="217"/>
      <c r="DI239" s="13">
        <f t="shared" si="487"/>
        <v>0</v>
      </c>
      <c r="DJ239" s="13">
        <f t="shared" si="488"/>
        <v>0</v>
      </c>
      <c r="DK239" s="217"/>
      <c r="DL239" s="35">
        <f t="shared" si="489"/>
        <v>0</v>
      </c>
      <c r="DM239" s="61">
        <f t="shared" si="490"/>
        <v>0</v>
      </c>
      <c r="DN239" s="66">
        <f t="shared" si="496"/>
        <v>837646.8</v>
      </c>
      <c r="DO239" s="74">
        <f t="shared" si="494"/>
        <v>13548</v>
      </c>
      <c r="DP239" s="66">
        <f t="shared" si="495"/>
        <v>63.145517241379309</v>
      </c>
      <c r="DQ239" s="63">
        <f t="shared" si="424"/>
        <v>61.828077945084146</v>
      </c>
      <c r="DR239" s="66" t="e">
        <f t="shared" si="497"/>
        <v>#NUM!</v>
      </c>
      <c r="DS239" s="96" t="e">
        <f t="shared" si="498"/>
        <v>#NUM!</v>
      </c>
      <c r="DT239" s="66" t="e">
        <f t="shared" si="499"/>
        <v>#NUM!</v>
      </c>
      <c r="DU239" s="66" t="e">
        <f t="shared" si="500"/>
        <v>#NUM!</v>
      </c>
      <c r="DV239" s="421"/>
      <c r="DW239" s="421"/>
      <c r="DX239" s="421"/>
      <c r="DY239" s="421"/>
      <c r="DZ239" s="421"/>
      <c r="EA239" s="421"/>
      <c r="EB239" s="421"/>
      <c r="EC239" s="62"/>
      <c r="ED239" s="62"/>
      <c r="EE239" s="62"/>
      <c r="EF239" s="62"/>
      <c r="EG239" s="62"/>
      <c r="EH239" s="62"/>
      <c r="EI239" s="62"/>
      <c r="EJ239" s="62"/>
      <c r="EK239" s="62"/>
      <c r="EL239" s="62"/>
      <c r="EM239" s="62"/>
      <c r="EN239" s="66"/>
      <c r="EO239" s="66"/>
      <c r="EP239" s="66"/>
      <c r="EQ239" s="66"/>
      <c r="ER239" s="66"/>
      <c r="ES239" s="66"/>
      <c r="ET239" s="66"/>
      <c r="EU239" s="66"/>
      <c r="EV239" s="66"/>
      <c r="EW239" s="66"/>
      <c r="EX239" s="66"/>
      <c r="EY239" s="66"/>
      <c r="EZ239" s="66"/>
      <c r="FA239" s="66"/>
      <c r="FB239" s="66"/>
      <c r="FC239" s="66"/>
      <c r="FD239" s="66"/>
      <c r="FE239" s="62"/>
      <c r="FF239" s="62"/>
      <c r="FG239" s="62"/>
      <c r="FH239" s="62"/>
      <c r="FI239" s="62"/>
    </row>
    <row r="240" spans="1:165" s="221" customFormat="1">
      <c r="A240" s="175">
        <v>239</v>
      </c>
      <c r="B240" s="212">
        <v>125</v>
      </c>
      <c r="C240" s="213">
        <v>40786</v>
      </c>
      <c r="D240" s="214">
        <f t="shared" si="425"/>
        <v>8</v>
      </c>
      <c r="E240" s="215" t="s">
        <v>39</v>
      </c>
      <c r="F240" s="212">
        <v>73</v>
      </c>
      <c r="G240" s="216" t="s">
        <v>38</v>
      </c>
      <c r="H240" s="216" t="s">
        <v>406</v>
      </c>
      <c r="I240" s="216" t="s">
        <v>450</v>
      </c>
      <c r="J240" s="217">
        <v>0.15625</v>
      </c>
      <c r="K240" s="218">
        <v>3625.74</v>
      </c>
      <c r="L240" s="216" t="s">
        <v>34</v>
      </c>
      <c r="M240" s="212">
        <v>57</v>
      </c>
      <c r="N240" s="212">
        <v>1</v>
      </c>
      <c r="O240" s="216"/>
      <c r="P240" s="217">
        <v>0.15625</v>
      </c>
      <c r="Q240" s="217">
        <v>0.15625</v>
      </c>
      <c r="R240" s="12">
        <f t="shared" si="426"/>
        <v>0</v>
      </c>
      <c r="S240" s="13">
        <f t="shared" si="427"/>
        <v>0</v>
      </c>
      <c r="T240" s="13">
        <f t="shared" si="428"/>
        <v>0</v>
      </c>
      <c r="U240" s="217">
        <v>0.15972222222222224</v>
      </c>
      <c r="V240" s="12">
        <f t="shared" si="429"/>
        <v>3.4722222222222376E-3</v>
      </c>
      <c r="W240" s="13">
        <f t="shared" si="430"/>
        <v>0</v>
      </c>
      <c r="X240" s="13">
        <f t="shared" si="431"/>
        <v>5</v>
      </c>
      <c r="Y240" s="217">
        <v>0.16666666666666666</v>
      </c>
      <c r="Z240" s="12">
        <f t="shared" si="432"/>
        <v>6.9444444444444198E-3</v>
      </c>
      <c r="AA240" s="13">
        <f t="shared" si="433"/>
        <v>0</v>
      </c>
      <c r="AB240" s="13">
        <f t="shared" si="434"/>
        <v>10</v>
      </c>
      <c r="AC240" s="217">
        <v>0.19305555555555554</v>
      </c>
      <c r="AD240" s="12">
        <f t="shared" si="435"/>
        <v>2.6388888888888878E-2</v>
      </c>
      <c r="AE240" s="13">
        <f t="shared" si="436"/>
        <v>0</v>
      </c>
      <c r="AF240" s="13">
        <f t="shared" si="437"/>
        <v>38</v>
      </c>
      <c r="AG240" s="217">
        <v>0.19444444444444445</v>
      </c>
      <c r="AH240" s="217">
        <v>0.24305555555555555</v>
      </c>
      <c r="AI240" s="12">
        <f t="shared" si="438"/>
        <v>4.8611111111111105E-2</v>
      </c>
      <c r="AJ240" s="90">
        <f t="shared" si="439"/>
        <v>1</v>
      </c>
      <c r="AK240" s="90">
        <f t="shared" si="440"/>
        <v>10</v>
      </c>
      <c r="AL240" s="217">
        <v>0.19444444444444445</v>
      </c>
      <c r="AM240" s="217">
        <v>0.24305555555555555</v>
      </c>
      <c r="AN240" s="12">
        <f t="shared" si="441"/>
        <v>4.8611111111111105E-2</v>
      </c>
      <c r="AO240" s="13">
        <f t="shared" si="442"/>
        <v>1</v>
      </c>
      <c r="AP240" s="13">
        <f t="shared" si="443"/>
        <v>10</v>
      </c>
      <c r="AQ240" s="217">
        <v>0.33611111111111108</v>
      </c>
      <c r="AR240" s="12">
        <f t="shared" si="444"/>
        <v>9.305555555555553E-2</v>
      </c>
      <c r="AS240" s="90">
        <f t="shared" si="445"/>
        <v>2</v>
      </c>
      <c r="AT240" s="13">
        <f t="shared" si="446"/>
        <v>14</v>
      </c>
      <c r="AU240" s="217">
        <v>0.3430555555555555</v>
      </c>
      <c r="AV240" s="12">
        <f t="shared" si="447"/>
        <v>6.9444444444444198E-3</v>
      </c>
      <c r="AW240" s="13">
        <f t="shared" si="448"/>
        <v>0</v>
      </c>
      <c r="AX240" s="13">
        <f t="shared" si="449"/>
        <v>10</v>
      </c>
      <c r="AY240" s="217">
        <v>0.42777777777777781</v>
      </c>
      <c r="AZ240" s="12">
        <f t="shared" si="450"/>
        <v>8.472222222222231E-2</v>
      </c>
      <c r="BA240" s="90">
        <f t="shared" si="451"/>
        <v>2</v>
      </c>
      <c r="BB240" s="90">
        <f t="shared" si="452"/>
        <v>2</v>
      </c>
      <c r="BC240" s="217">
        <v>0.42777777777777781</v>
      </c>
      <c r="BD240" s="217">
        <v>0.42777777777777781</v>
      </c>
      <c r="BE240" s="12">
        <f t="shared" si="453"/>
        <v>0</v>
      </c>
      <c r="BF240" s="13">
        <f t="shared" si="454"/>
        <v>0</v>
      </c>
      <c r="BG240" s="13">
        <f t="shared" si="455"/>
        <v>0</v>
      </c>
      <c r="BH240" s="217">
        <v>0.375</v>
      </c>
      <c r="BI240" s="217">
        <v>0.44791666666666669</v>
      </c>
      <c r="BJ240" s="224">
        <v>59</v>
      </c>
      <c r="BK240" s="69">
        <f t="shared" si="421"/>
        <v>7.2916666666666685E-2</v>
      </c>
      <c r="BL240" s="13">
        <f t="shared" si="501"/>
        <v>1</v>
      </c>
      <c r="BM240" s="13">
        <f t="shared" si="502"/>
        <v>45</v>
      </c>
      <c r="BN240" s="217">
        <v>0.46111111111111108</v>
      </c>
      <c r="BO240" s="12">
        <f t="shared" si="456"/>
        <v>3.333333333333327E-2</v>
      </c>
      <c r="BP240" s="90">
        <f t="shared" si="457"/>
        <v>0</v>
      </c>
      <c r="BQ240" s="90">
        <f t="shared" si="458"/>
        <v>48</v>
      </c>
      <c r="BR240" s="217">
        <v>0.46527777777777773</v>
      </c>
      <c r="BS240" s="12">
        <f t="shared" si="459"/>
        <v>4.1666666666666519E-3</v>
      </c>
      <c r="BT240" s="90">
        <f t="shared" si="460"/>
        <v>0</v>
      </c>
      <c r="BU240" s="90">
        <f t="shared" si="461"/>
        <v>6</v>
      </c>
      <c r="BV240" s="217">
        <v>0.46527777777777773</v>
      </c>
      <c r="BW240" s="217">
        <v>0.47222222222222227</v>
      </c>
      <c r="BX240" s="12">
        <f t="shared" si="462"/>
        <v>6.9444444444445308E-3</v>
      </c>
      <c r="BY240" s="13">
        <f t="shared" si="463"/>
        <v>0</v>
      </c>
      <c r="BZ240" s="13">
        <f t="shared" si="464"/>
        <v>10</v>
      </c>
      <c r="CA240" s="12">
        <f t="shared" si="465"/>
        <v>0.31597222222222227</v>
      </c>
      <c r="CB240" s="13">
        <f t="shared" si="466"/>
        <v>7</v>
      </c>
      <c r="CC240" s="13">
        <f t="shared" si="467"/>
        <v>35</v>
      </c>
      <c r="CD240" s="12">
        <f t="shared" si="420"/>
        <v>0.15694444444444433</v>
      </c>
      <c r="CE240" s="13">
        <f t="shared" si="468"/>
        <v>3</v>
      </c>
      <c r="CF240" s="13">
        <f t="shared" si="469"/>
        <v>46</v>
      </c>
      <c r="CG240" s="12">
        <f t="shared" si="492"/>
        <v>4.8611111111111105E-2</v>
      </c>
      <c r="CH240" s="13">
        <f t="shared" si="470"/>
        <v>1</v>
      </c>
      <c r="CI240" s="13">
        <f t="shared" si="471"/>
        <v>10</v>
      </c>
      <c r="CJ240" s="12">
        <f t="shared" si="493"/>
        <v>8.472222222222231E-2</v>
      </c>
      <c r="CK240" s="13">
        <f t="shared" si="472"/>
        <v>2</v>
      </c>
      <c r="CL240" s="13">
        <f t="shared" si="473"/>
        <v>2</v>
      </c>
      <c r="CM240" s="13"/>
      <c r="CN240" s="70">
        <f t="shared" si="422"/>
        <v>1</v>
      </c>
      <c r="CO240" s="13">
        <f t="shared" si="423"/>
        <v>45</v>
      </c>
      <c r="CP240" s="12">
        <f t="shared" si="474"/>
        <v>8.472222222222231E-2</v>
      </c>
      <c r="CQ240" s="13">
        <f t="shared" si="475"/>
        <v>2</v>
      </c>
      <c r="CR240" s="13">
        <f t="shared" si="476"/>
        <v>2</v>
      </c>
      <c r="CS240" s="217"/>
      <c r="CT240" s="13">
        <f t="shared" si="477"/>
        <v>0</v>
      </c>
      <c r="CU240" s="13">
        <f t="shared" si="478"/>
        <v>0</v>
      </c>
      <c r="CV240" s="217"/>
      <c r="CW240" s="13">
        <f t="shared" si="479"/>
        <v>0</v>
      </c>
      <c r="CX240" s="13">
        <f t="shared" si="480"/>
        <v>0</v>
      </c>
      <c r="CY240" s="217"/>
      <c r="CZ240" s="13">
        <f t="shared" si="481"/>
        <v>0</v>
      </c>
      <c r="DA240" s="13">
        <f t="shared" si="482"/>
        <v>0</v>
      </c>
      <c r="DB240" s="217"/>
      <c r="DC240" s="13">
        <f t="shared" si="483"/>
        <v>0</v>
      </c>
      <c r="DD240" s="13">
        <f t="shared" si="484"/>
        <v>0</v>
      </c>
      <c r="DE240" s="217"/>
      <c r="DF240" s="13">
        <f t="shared" si="485"/>
        <v>0</v>
      </c>
      <c r="DG240" s="13">
        <f t="shared" si="486"/>
        <v>0</v>
      </c>
      <c r="DH240" s="217"/>
      <c r="DI240" s="13">
        <f t="shared" si="487"/>
        <v>0</v>
      </c>
      <c r="DJ240" s="13">
        <f t="shared" si="488"/>
        <v>0</v>
      </c>
      <c r="DK240" s="217"/>
      <c r="DL240" s="35">
        <f t="shared" si="489"/>
        <v>0</v>
      </c>
      <c r="DM240" s="61">
        <f t="shared" si="490"/>
        <v>0</v>
      </c>
      <c r="DN240" s="66">
        <f t="shared" si="496"/>
        <v>841272.54</v>
      </c>
      <c r="DO240" s="74">
        <f t="shared" si="494"/>
        <v>13605</v>
      </c>
      <c r="DP240" s="66">
        <f t="shared" si="495"/>
        <v>63.609473684210521</v>
      </c>
      <c r="DQ240" s="63">
        <f t="shared" si="424"/>
        <v>61.835541345093716</v>
      </c>
      <c r="DR240" s="66" t="e">
        <f t="shared" si="497"/>
        <v>#NUM!</v>
      </c>
      <c r="DS240" s="96" t="e">
        <f t="shared" si="498"/>
        <v>#NUM!</v>
      </c>
      <c r="DT240" s="66" t="e">
        <f t="shared" si="499"/>
        <v>#NUM!</v>
      </c>
      <c r="DU240" s="66" t="e">
        <f t="shared" si="500"/>
        <v>#NUM!</v>
      </c>
      <c r="DV240" s="421"/>
      <c r="DW240" s="421"/>
      <c r="DX240" s="421"/>
      <c r="DY240" s="421"/>
      <c r="DZ240" s="421"/>
      <c r="EA240" s="421"/>
      <c r="EB240" s="421"/>
      <c r="EC240" s="62"/>
      <c r="ED240" s="62"/>
      <c r="EE240" s="62"/>
      <c r="EF240" s="62"/>
      <c r="EG240" s="62"/>
      <c r="EH240" s="62"/>
      <c r="EI240" s="62"/>
      <c r="EJ240" s="62"/>
      <c r="EK240" s="62"/>
      <c r="EL240" s="62"/>
      <c r="EM240" s="62"/>
      <c r="EN240" s="66"/>
      <c r="EO240" s="66"/>
      <c r="EP240" s="66"/>
      <c r="EQ240" s="66"/>
      <c r="ER240" s="66"/>
      <c r="ES240" s="66"/>
      <c r="ET240" s="66"/>
      <c r="EU240" s="66"/>
      <c r="EV240" s="66"/>
      <c r="EW240" s="66"/>
      <c r="EX240" s="66"/>
      <c r="EY240" s="66"/>
      <c r="EZ240" s="66"/>
      <c r="FA240" s="66"/>
      <c r="FB240" s="66"/>
      <c r="FC240" s="66"/>
      <c r="FD240" s="66"/>
      <c r="FE240" s="62"/>
      <c r="FF240" s="62"/>
      <c r="FG240" s="62"/>
      <c r="FH240" s="62"/>
      <c r="FI240" s="62"/>
    </row>
    <row r="241" spans="1:165" s="221" customFormat="1">
      <c r="A241" s="199">
        <v>240</v>
      </c>
      <c r="B241" s="212">
        <v>126</v>
      </c>
      <c r="C241" s="213">
        <v>40786</v>
      </c>
      <c r="D241" s="214">
        <f t="shared" si="425"/>
        <v>8</v>
      </c>
      <c r="E241" s="215" t="s">
        <v>39</v>
      </c>
      <c r="F241" s="212">
        <v>74</v>
      </c>
      <c r="G241" s="216" t="s">
        <v>38</v>
      </c>
      <c r="H241" s="216" t="s">
        <v>305</v>
      </c>
      <c r="I241" s="216" t="s">
        <v>450</v>
      </c>
      <c r="J241" s="217">
        <v>0.38194444444444442</v>
      </c>
      <c r="K241" s="218">
        <v>3565.83</v>
      </c>
      <c r="L241" s="216" t="s">
        <v>34</v>
      </c>
      <c r="M241" s="212">
        <v>57</v>
      </c>
      <c r="N241" s="212">
        <v>0</v>
      </c>
      <c r="O241" s="216"/>
      <c r="P241" s="217">
        <v>0.38194444444444442</v>
      </c>
      <c r="Q241" s="217">
        <v>0.38194444444444442</v>
      </c>
      <c r="R241" s="12">
        <f t="shared" si="426"/>
        <v>0</v>
      </c>
      <c r="S241" s="13">
        <f t="shared" si="427"/>
        <v>0</v>
      </c>
      <c r="T241" s="13">
        <f t="shared" si="428"/>
        <v>0</v>
      </c>
      <c r="U241" s="217">
        <v>0.38541666666666669</v>
      </c>
      <c r="V241" s="12">
        <f t="shared" si="429"/>
        <v>3.4722222222222654E-3</v>
      </c>
      <c r="W241" s="13">
        <f t="shared" si="430"/>
        <v>0</v>
      </c>
      <c r="X241" s="13">
        <f t="shared" si="431"/>
        <v>5</v>
      </c>
      <c r="Y241" s="217">
        <v>0.3888888888888889</v>
      </c>
      <c r="Z241" s="12">
        <f t="shared" si="432"/>
        <v>3.4722222222222099E-3</v>
      </c>
      <c r="AA241" s="13">
        <f t="shared" si="433"/>
        <v>0</v>
      </c>
      <c r="AB241" s="13">
        <f t="shared" si="434"/>
        <v>5</v>
      </c>
      <c r="AC241" s="217">
        <v>0.40277777777777773</v>
      </c>
      <c r="AD241" s="12">
        <f t="shared" si="435"/>
        <v>1.388888888888884E-2</v>
      </c>
      <c r="AE241" s="13">
        <f t="shared" si="436"/>
        <v>0</v>
      </c>
      <c r="AF241" s="13">
        <f t="shared" si="437"/>
        <v>20</v>
      </c>
      <c r="AG241" s="217">
        <v>0.4055555555555555</v>
      </c>
      <c r="AH241" s="217">
        <v>0.48402777777777778</v>
      </c>
      <c r="AI241" s="12">
        <f t="shared" si="438"/>
        <v>7.8472222222222276E-2</v>
      </c>
      <c r="AJ241" s="90">
        <f t="shared" si="439"/>
        <v>1</v>
      </c>
      <c r="AK241" s="90">
        <f t="shared" si="440"/>
        <v>53</v>
      </c>
      <c r="AL241" s="217">
        <v>0.4055555555555555</v>
      </c>
      <c r="AM241" s="217">
        <v>0.48402777777777778</v>
      </c>
      <c r="AN241" s="12">
        <f t="shared" si="441"/>
        <v>7.8472222222222276E-2</v>
      </c>
      <c r="AO241" s="13">
        <f t="shared" si="442"/>
        <v>1</v>
      </c>
      <c r="AP241" s="13">
        <f t="shared" si="443"/>
        <v>53</v>
      </c>
      <c r="AQ241" s="217">
        <v>0.48680555555555555</v>
      </c>
      <c r="AR241" s="12">
        <f t="shared" si="444"/>
        <v>2.7777777777777679E-3</v>
      </c>
      <c r="AS241" s="90">
        <f t="shared" si="445"/>
        <v>0</v>
      </c>
      <c r="AT241" s="13">
        <f t="shared" si="446"/>
        <v>4</v>
      </c>
      <c r="AU241" s="217">
        <v>0.48819444444444443</v>
      </c>
      <c r="AV241" s="12">
        <f t="shared" si="447"/>
        <v>1.388888888888884E-3</v>
      </c>
      <c r="AW241" s="13">
        <f t="shared" si="448"/>
        <v>0</v>
      </c>
      <c r="AX241" s="13">
        <f t="shared" si="449"/>
        <v>2</v>
      </c>
      <c r="AY241" s="217">
        <v>0.62152777777777779</v>
      </c>
      <c r="AZ241" s="12">
        <f t="shared" si="450"/>
        <v>0.13333333333333336</v>
      </c>
      <c r="BA241" s="90">
        <f t="shared" si="451"/>
        <v>3</v>
      </c>
      <c r="BB241" s="90">
        <f t="shared" si="452"/>
        <v>12</v>
      </c>
      <c r="BC241" s="217">
        <v>0.62152777777777779</v>
      </c>
      <c r="BD241" s="217">
        <v>0.62152777777777779</v>
      </c>
      <c r="BE241" s="12">
        <f t="shared" si="453"/>
        <v>0</v>
      </c>
      <c r="BF241" s="13">
        <f t="shared" si="454"/>
        <v>0</v>
      </c>
      <c r="BG241" s="13">
        <f t="shared" si="455"/>
        <v>0</v>
      </c>
      <c r="BH241" s="217">
        <v>0.51041666666666663</v>
      </c>
      <c r="BI241" s="217">
        <v>0.66666666666666663</v>
      </c>
      <c r="BJ241" s="224">
        <v>60</v>
      </c>
      <c r="BK241" s="69">
        <f t="shared" si="421"/>
        <v>0.15625</v>
      </c>
      <c r="BL241" s="13">
        <f t="shared" si="501"/>
        <v>3</v>
      </c>
      <c r="BM241" s="13">
        <f t="shared" si="502"/>
        <v>45</v>
      </c>
      <c r="BN241" s="217">
        <v>0.67708333333333337</v>
      </c>
      <c r="BO241" s="12">
        <f t="shared" si="456"/>
        <v>5.555555555555558E-2</v>
      </c>
      <c r="BP241" s="90">
        <f t="shared" si="457"/>
        <v>1</v>
      </c>
      <c r="BQ241" s="90">
        <f t="shared" si="458"/>
        <v>20</v>
      </c>
      <c r="BR241" s="217">
        <v>0.69097222222222221</v>
      </c>
      <c r="BS241" s="12">
        <f t="shared" si="459"/>
        <v>1.388888888888884E-2</v>
      </c>
      <c r="BT241" s="90">
        <f t="shared" si="460"/>
        <v>0</v>
      </c>
      <c r="BU241" s="90">
        <f t="shared" si="461"/>
        <v>20</v>
      </c>
      <c r="BV241" s="217">
        <v>0.69097222222222221</v>
      </c>
      <c r="BW241" s="217">
        <v>0.69791666666666663</v>
      </c>
      <c r="BX241" s="12">
        <f t="shared" si="462"/>
        <v>6.9444444444444198E-3</v>
      </c>
      <c r="BY241" s="13">
        <f t="shared" si="463"/>
        <v>0</v>
      </c>
      <c r="BZ241" s="13">
        <f t="shared" si="464"/>
        <v>10</v>
      </c>
      <c r="CA241" s="12">
        <f t="shared" si="465"/>
        <v>0.31597222222222221</v>
      </c>
      <c r="CB241" s="13">
        <f t="shared" si="466"/>
        <v>7</v>
      </c>
      <c r="CC241" s="13">
        <f t="shared" si="467"/>
        <v>35</v>
      </c>
      <c r="CD241" s="12">
        <f t="shared" si="420"/>
        <v>8.6111111111111027E-2</v>
      </c>
      <c r="CE241" s="13">
        <f t="shared" si="468"/>
        <v>2</v>
      </c>
      <c r="CF241" s="13">
        <f t="shared" si="469"/>
        <v>4</v>
      </c>
      <c r="CG241" s="12">
        <f t="shared" si="492"/>
        <v>7.8472222222222276E-2</v>
      </c>
      <c r="CH241" s="13">
        <f t="shared" si="470"/>
        <v>1</v>
      </c>
      <c r="CI241" s="13">
        <f t="shared" si="471"/>
        <v>53</v>
      </c>
      <c r="CJ241" s="12">
        <f t="shared" si="493"/>
        <v>0.13333333333333336</v>
      </c>
      <c r="CK241" s="13">
        <f t="shared" si="472"/>
        <v>3</v>
      </c>
      <c r="CL241" s="13">
        <f t="shared" si="473"/>
        <v>12</v>
      </c>
      <c r="CM241" s="13"/>
      <c r="CN241" s="70">
        <f t="shared" si="422"/>
        <v>3</v>
      </c>
      <c r="CO241" s="13">
        <f t="shared" si="423"/>
        <v>45</v>
      </c>
      <c r="CP241" s="12">
        <f t="shared" si="474"/>
        <v>0.13333333333333336</v>
      </c>
      <c r="CQ241" s="13">
        <f t="shared" si="475"/>
        <v>3</v>
      </c>
      <c r="CR241" s="13">
        <f t="shared" si="476"/>
        <v>12</v>
      </c>
      <c r="CS241" s="217"/>
      <c r="CT241" s="13">
        <f t="shared" si="477"/>
        <v>0</v>
      </c>
      <c r="CU241" s="13">
        <f t="shared" si="478"/>
        <v>0</v>
      </c>
      <c r="CV241" s="217"/>
      <c r="CW241" s="13">
        <f t="shared" si="479"/>
        <v>0</v>
      </c>
      <c r="CX241" s="13">
        <f t="shared" si="480"/>
        <v>0</v>
      </c>
      <c r="CY241" s="217"/>
      <c r="CZ241" s="13">
        <f t="shared" si="481"/>
        <v>0</v>
      </c>
      <c r="DA241" s="13">
        <f t="shared" si="482"/>
        <v>0</v>
      </c>
      <c r="DB241" s="217"/>
      <c r="DC241" s="13">
        <f t="shared" si="483"/>
        <v>0</v>
      </c>
      <c r="DD241" s="13">
        <f t="shared" si="484"/>
        <v>0</v>
      </c>
      <c r="DE241" s="217"/>
      <c r="DF241" s="13">
        <f t="shared" si="485"/>
        <v>0</v>
      </c>
      <c r="DG241" s="13">
        <f t="shared" si="486"/>
        <v>0</v>
      </c>
      <c r="DH241" s="217"/>
      <c r="DI241" s="13">
        <f t="shared" si="487"/>
        <v>0</v>
      </c>
      <c r="DJ241" s="13">
        <f t="shared" si="488"/>
        <v>0</v>
      </c>
      <c r="DK241" s="217"/>
      <c r="DL241" s="35">
        <f t="shared" si="489"/>
        <v>0</v>
      </c>
      <c r="DM241" s="61">
        <f t="shared" si="490"/>
        <v>0</v>
      </c>
      <c r="DN241" s="66">
        <f t="shared" si="496"/>
        <v>844838.37</v>
      </c>
      <c r="DO241" s="74">
        <f t="shared" si="494"/>
        <v>13662</v>
      </c>
      <c r="DP241" s="66">
        <f t="shared" si="495"/>
        <v>62.55842105263158</v>
      </c>
      <c r="DQ241" s="63">
        <f t="shared" si="424"/>
        <v>61.838557312252966</v>
      </c>
      <c r="DR241" s="66" t="e">
        <f t="shared" si="497"/>
        <v>#NUM!</v>
      </c>
      <c r="DS241" s="96" t="e">
        <f t="shared" si="498"/>
        <v>#NUM!</v>
      </c>
      <c r="DT241" s="66" t="e">
        <f t="shared" si="499"/>
        <v>#NUM!</v>
      </c>
      <c r="DU241" s="66" t="e">
        <f t="shared" si="500"/>
        <v>#NUM!</v>
      </c>
      <c r="DV241" s="421"/>
      <c r="DW241" s="421"/>
      <c r="DX241" s="421"/>
      <c r="DY241" s="421"/>
      <c r="DZ241" s="421"/>
      <c r="EA241" s="421"/>
      <c r="EB241" s="421"/>
      <c r="EC241" s="62"/>
      <c r="ED241" s="62"/>
      <c r="EE241" s="62"/>
      <c r="EF241" s="62"/>
      <c r="EG241" s="62"/>
      <c r="EH241" s="62"/>
      <c r="EI241" s="62"/>
      <c r="EJ241" s="62"/>
      <c r="EK241" s="62"/>
      <c r="EL241" s="62"/>
      <c r="EM241" s="62"/>
      <c r="EN241" s="66"/>
      <c r="EO241" s="66"/>
      <c r="EP241" s="66"/>
      <c r="EQ241" s="66"/>
      <c r="ER241" s="66"/>
      <c r="ES241" s="66"/>
      <c r="ET241" s="66"/>
      <c r="EU241" s="66"/>
      <c r="EV241" s="66"/>
      <c r="EW241" s="66"/>
      <c r="EX241" s="66"/>
      <c r="EY241" s="66"/>
      <c r="EZ241" s="66"/>
      <c r="FA241" s="66"/>
      <c r="FB241" s="66"/>
      <c r="FC241" s="66"/>
      <c r="FD241" s="66"/>
      <c r="FE241" s="62"/>
      <c r="FF241" s="62"/>
      <c r="FG241" s="62"/>
      <c r="FH241" s="62"/>
      <c r="FI241" s="62"/>
    </row>
    <row r="242" spans="1:165" s="221" customFormat="1">
      <c r="A242" s="175">
        <v>241</v>
      </c>
      <c r="B242" s="212">
        <v>127</v>
      </c>
      <c r="C242" s="213">
        <v>40786</v>
      </c>
      <c r="D242" s="214">
        <f t="shared" si="425"/>
        <v>8</v>
      </c>
      <c r="E242" s="215" t="s">
        <v>443</v>
      </c>
      <c r="F242" s="212">
        <v>4</v>
      </c>
      <c r="G242" s="216" t="s">
        <v>403</v>
      </c>
      <c r="H242" s="216" t="s">
        <v>394</v>
      </c>
      <c r="I242" s="216" t="s">
        <v>348</v>
      </c>
      <c r="J242" s="217">
        <v>0.61458333333333337</v>
      </c>
      <c r="K242" s="218">
        <v>3619.84</v>
      </c>
      <c r="L242" s="216" t="s">
        <v>34</v>
      </c>
      <c r="M242" s="212">
        <v>57</v>
      </c>
      <c r="N242" s="212">
        <v>2</v>
      </c>
      <c r="O242" s="216"/>
      <c r="P242" s="217">
        <v>0.61458333333333337</v>
      </c>
      <c r="Q242" s="217">
        <v>0.61458333333333337</v>
      </c>
      <c r="R242" s="12">
        <f t="shared" si="426"/>
        <v>0</v>
      </c>
      <c r="S242" s="13">
        <f t="shared" si="427"/>
        <v>0</v>
      </c>
      <c r="T242" s="13">
        <f t="shared" si="428"/>
        <v>0</v>
      </c>
      <c r="U242" s="217">
        <v>0.62152777777777779</v>
      </c>
      <c r="V242" s="12">
        <f t="shared" si="429"/>
        <v>6.9444444444444198E-3</v>
      </c>
      <c r="W242" s="13">
        <f t="shared" si="430"/>
        <v>0</v>
      </c>
      <c r="X242" s="13">
        <f t="shared" si="431"/>
        <v>10</v>
      </c>
      <c r="Y242" s="217">
        <v>0.625</v>
      </c>
      <c r="Z242" s="12">
        <f t="shared" si="432"/>
        <v>3.4722222222222099E-3</v>
      </c>
      <c r="AA242" s="13">
        <f t="shared" si="433"/>
        <v>0</v>
      </c>
      <c r="AB242" s="13">
        <f t="shared" si="434"/>
        <v>5</v>
      </c>
      <c r="AC242" s="217">
        <v>0.64236111111111105</v>
      </c>
      <c r="AD242" s="12">
        <f t="shared" si="435"/>
        <v>1.7361111111111049E-2</v>
      </c>
      <c r="AE242" s="13">
        <f t="shared" si="436"/>
        <v>0</v>
      </c>
      <c r="AF242" s="13">
        <f t="shared" si="437"/>
        <v>25</v>
      </c>
      <c r="AG242" s="217">
        <v>0.64374999999999993</v>
      </c>
      <c r="AH242" s="217">
        <v>0.67708333333333337</v>
      </c>
      <c r="AI242" s="12">
        <f t="shared" si="438"/>
        <v>3.3333333333333437E-2</v>
      </c>
      <c r="AJ242" s="90">
        <f t="shared" si="439"/>
        <v>0</v>
      </c>
      <c r="AK242" s="90">
        <f t="shared" si="440"/>
        <v>48</v>
      </c>
      <c r="AL242" s="217">
        <v>0.64374999999999993</v>
      </c>
      <c r="AM242" s="217">
        <v>0.67708333333333337</v>
      </c>
      <c r="AN242" s="12">
        <f t="shared" si="441"/>
        <v>3.3333333333333437E-2</v>
      </c>
      <c r="AO242" s="13">
        <f t="shared" si="442"/>
        <v>0</v>
      </c>
      <c r="AP242" s="13">
        <f t="shared" si="443"/>
        <v>48</v>
      </c>
      <c r="AQ242" s="217">
        <v>0.70833333333333337</v>
      </c>
      <c r="AR242" s="12">
        <f t="shared" si="444"/>
        <v>3.125E-2</v>
      </c>
      <c r="AS242" s="90">
        <f t="shared" si="445"/>
        <v>0</v>
      </c>
      <c r="AT242" s="13">
        <f t="shared" si="446"/>
        <v>45</v>
      </c>
      <c r="AU242" s="217">
        <v>0.71250000000000002</v>
      </c>
      <c r="AV242" s="12">
        <f t="shared" si="447"/>
        <v>4.1666666666666519E-3</v>
      </c>
      <c r="AW242" s="13">
        <f t="shared" si="448"/>
        <v>0</v>
      </c>
      <c r="AX242" s="13">
        <f t="shared" si="449"/>
        <v>6</v>
      </c>
      <c r="AY242" s="217">
        <v>0.8569444444444444</v>
      </c>
      <c r="AZ242" s="12">
        <f t="shared" si="450"/>
        <v>0.14444444444444438</v>
      </c>
      <c r="BA242" s="90">
        <f t="shared" si="451"/>
        <v>3</v>
      </c>
      <c r="BB242" s="90">
        <f t="shared" si="452"/>
        <v>28</v>
      </c>
      <c r="BC242" s="217">
        <v>0.8569444444444444</v>
      </c>
      <c r="BD242" s="217">
        <v>0.8569444444444444</v>
      </c>
      <c r="BE242" s="12">
        <f t="shared" si="453"/>
        <v>0</v>
      </c>
      <c r="BF242" s="13">
        <f t="shared" si="454"/>
        <v>0</v>
      </c>
      <c r="BG242" s="13">
        <f t="shared" si="455"/>
        <v>0</v>
      </c>
      <c r="BH242" s="217">
        <v>0.8569444444444444</v>
      </c>
      <c r="BI242" s="217">
        <v>0.8569444444444444</v>
      </c>
      <c r="BJ242" s="224"/>
      <c r="BK242" s="69">
        <f t="shared" si="421"/>
        <v>0</v>
      </c>
      <c r="BL242" s="13">
        <f t="shared" si="501"/>
        <v>0</v>
      </c>
      <c r="BM242" s="13">
        <f t="shared" si="502"/>
        <v>0</v>
      </c>
      <c r="BN242" s="217">
        <v>0.87847222222222221</v>
      </c>
      <c r="BO242" s="12">
        <f t="shared" si="456"/>
        <v>2.1527777777777812E-2</v>
      </c>
      <c r="BP242" s="90">
        <f t="shared" si="457"/>
        <v>0</v>
      </c>
      <c r="BQ242" s="90">
        <f t="shared" si="458"/>
        <v>31</v>
      </c>
      <c r="BR242" s="217">
        <v>0.88194444444444453</v>
      </c>
      <c r="BS242" s="12">
        <f t="shared" si="459"/>
        <v>3.4722222222223209E-3</v>
      </c>
      <c r="BT242" s="90">
        <f t="shared" si="460"/>
        <v>0</v>
      </c>
      <c r="BU242" s="90">
        <f t="shared" si="461"/>
        <v>5</v>
      </c>
      <c r="BV242" s="217">
        <v>0.88194444444444453</v>
      </c>
      <c r="BW242" s="217">
        <v>0.88541666666666663</v>
      </c>
      <c r="BX242" s="12">
        <f t="shared" si="462"/>
        <v>3.4722222222220989E-3</v>
      </c>
      <c r="BY242" s="13">
        <f t="shared" si="463"/>
        <v>0</v>
      </c>
      <c r="BZ242" s="13">
        <f t="shared" si="464"/>
        <v>5</v>
      </c>
      <c r="CA242" s="12">
        <f t="shared" si="465"/>
        <v>0.27083333333333326</v>
      </c>
      <c r="CB242" s="13">
        <f t="shared" si="466"/>
        <v>6</v>
      </c>
      <c r="CC242" s="13">
        <f t="shared" si="467"/>
        <v>30</v>
      </c>
      <c r="CD242" s="12">
        <f t="shared" ref="CD242:CD305" si="503">AD242+AR242+BO242+BS242</f>
        <v>7.3611111111111183E-2</v>
      </c>
      <c r="CE242" s="13">
        <f t="shared" si="468"/>
        <v>1</v>
      </c>
      <c r="CF242" s="13">
        <f t="shared" si="469"/>
        <v>46</v>
      </c>
      <c r="CG242" s="12">
        <f t="shared" si="492"/>
        <v>3.3333333333333437E-2</v>
      </c>
      <c r="CH242" s="13">
        <f t="shared" si="470"/>
        <v>0</v>
      </c>
      <c r="CI242" s="13">
        <f t="shared" si="471"/>
        <v>48</v>
      </c>
      <c r="CJ242" s="12">
        <f t="shared" si="493"/>
        <v>0.14444444444444438</v>
      </c>
      <c r="CK242" s="13">
        <f t="shared" si="472"/>
        <v>3</v>
      </c>
      <c r="CL242" s="13">
        <f t="shared" si="473"/>
        <v>28</v>
      </c>
      <c r="CM242" s="13"/>
      <c r="CN242" s="70">
        <f t="shared" si="422"/>
        <v>0</v>
      </c>
      <c r="CO242" s="13">
        <f t="shared" si="423"/>
        <v>0</v>
      </c>
      <c r="CP242" s="12">
        <f t="shared" si="474"/>
        <v>0.14444444444444438</v>
      </c>
      <c r="CQ242" s="13">
        <f t="shared" si="475"/>
        <v>3</v>
      </c>
      <c r="CR242" s="13">
        <f t="shared" si="476"/>
        <v>28</v>
      </c>
      <c r="CS242" s="217"/>
      <c r="CT242" s="13">
        <f t="shared" si="477"/>
        <v>0</v>
      </c>
      <c r="CU242" s="13">
        <f t="shared" si="478"/>
        <v>0</v>
      </c>
      <c r="CV242" s="217"/>
      <c r="CW242" s="13">
        <f t="shared" si="479"/>
        <v>0</v>
      </c>
      <c r="CX242" s="13">
        <f t="shared" si="480"/>
        <v>0</v>
      </c>
      <c r="CY242" s="217"/>
      <c r="CZ242" s="13">
        <f t="shared" si="481"/>
        <v>0</v>
      </c>
      <c r="DA242" s="13">
        <f t="shared" si="482"/>
        <v>0</v>
      </c>
      <c r="DB242" s="217"/>
      <c r="DC242" s="13">
        <f t="shared" si="483"/>
        <v>0</v>
      </c>
      <c r="DD242" s="13">
        <f t="shared" si="484"/>
        <v>0</v>
      </c>
      <c r="DE242" s="217"/>
      <c r="DF242" s="13">
        <f t="shared" si="485"/>
        <v>0</v>
      </c>
      <c r="DG242" s="13">
        <f t="shared" si="486"/>
        <v>0</v>
      </c>
      <c r="DH242" s="217"/>
      <c r="DI242" s="13">
        <f t="shared" si="487"/>
        <v>0</v>
      </c>
      <c r="DJ242" s="13">
        <f t="shared" si="488"/>
        <v>0</v>
      </c>
      <c r="DK242" s="217"/>
      <c r="DL242" s="35">
        <f t="shared" si="489"/>
        <v>0</v>
      </c>
      <c r="DM242" s="61">
        <f t="shared" si="490"/>
        <v>0</v>
      </c>
      <c r="DN242" s="66">
        <f t="shared" si="496"/>
        <v>848458.21</v>
      </c>
      <c r="DO242" s="74">
        <f t="shared" si="494"/>
        <v>13719</v>
      </c>
      <c r="DP242" s="66">
        <f t="shared" si="495"/>
        <v>63.505964912280703</v>
      </c>
      <c r="DQ242" s="63">
        <f t="shared" si="424"/>
        <v>61.845485093665715</v>
      </c>
      <c r="DR242" s="66" t="e">
        <f t="shared" si="497"/>
        <v>#NUM!</v>
      </c>
      <c r="DS242" s="96" t="e">
        <f t="shared" si="498"/>
        <v>#NUM!</v>
      </c>
      <c r="DT242" s="66" t="e">
        <f t="shared" si="499"/>
        <v>#NUM!</v>
      </c>
      <c r="DU242" s="66" t="e">
        <f t="shared" si="500"/>
        <v>#NUM!</v>
      </c>
      <c r="DV242" s="421"/>
      <c r="DW242" s="421"/>
      <c r="DX242" s="421"/>
      <c r="DY242" s="421"/>
      <c r="DZ242" s="421"/>
      <c r="EA242" s="421"/>
      <c r="EB242" s="421"/>
      <c r="EC242" s="62"/>
      <c r="ED242" s="62"/>
      <c r="EE242" s="62"/>
      <c r="EF242" s="62"/>
      <c r="EG242" s="62"/>
      <c r="EH242" s="62"/>
      <c r="EI242" s="62"/>
      <c r="EJ242" s="62"/>
      <c r="EK242" s="62"/>
      <c r="EL242" s="62"/>
      <c r="EM242" s="62"/>
      <c r="EN242" s="66"/>
      <c r="EO242" s="66"/>
      <c r="EP242" s="66"/>
      <c r="EQ242" s="66"/>
      <c r="ER242" s="66"/>
      <c r="ES242" s="66"/>
      <c r="ET242" s="66"/>
      <c r="EU242" s="66"/>
      <c r="EV242" s="66"/>
      <c r="EW242" s="66"/>
      <c r="EX242" s="66"/>
      <c r="EY242" s="66"/>
      <c r="EZ242" s="66"/>
      <c r="FA242" s="66"/>
      <c r="FB242" s="66"/>
      <c r="FC242" s="66"/>
      <c r="FD242" s="66"/>
      <c r="FE242" s="62"/>
      <c r="FF242" s="62"/>
      <c r="FG242" s="62"/>
      <c r="FH242" s="62"/>
      <c r="FI242" s="62"/>
    </row>
    <row r="243" spans="1:165" s="221" customFormat="1">
      <c r="A243" s="199">
        <v>242</v>
      </c>
      <c r="B243" s="212">
        <v>128</v>
      </c>
      <c r="C243" s="213">
        <v>40786</v>
      </c>
      <c r="D243" s="214">
        <f t="shared" si="425"/>
        <v>8</v>
      </c>
      <c r="E243" s="215" t="s">
        <v>402</v>
      </c>
      <c r="F243" s="212">
        <v>5</v>
      </c>
      <c r="G243" s="216" t="s">
        <v>467</v>
      </c>
      <c r="H243" s="216" t="s">
        <v>394</v>
      </c>
      <c r="I243" s="216" t="s">
        <v>427</v>
      </c>
      <c r="J243" s="217">
        <v>0.73958333333333337</v>
      </c>
      <c r="K243" s="218">
        <v>3561.11</v>
      </c>
      <c r="L243" s="216" t="s">
        <v>34</v>
      </c>
      <c r="M243" s="212">
        <v>57</v>
      </c>
      <c r="N243" s="212">
        <v>2</v>
      </c>
      <c r="O243" s="216"/>
      <c r="P243" s="217">
        <v>0.73958333333333337</v>
      </c>
      <c r="Q243" s="217">
        <v>0.73958333333333337</v>
      </c>
      <c r="R243" s="12">
        <f t="shared" si="426"/>
        <v>0</v>
      </c>
      <c r="S243" s="13">
        <f t="shared" si="427"/>
        <v>0</v>
      </c>
      <c r="T243" s="13">
        <f t="shared" si="428"/>
        <v>0</v>
      </c>
      <c r="U243" s="217">
        <v>0.74305555555555547</v>
      </c>
      <c r="V243" s="12">
        <f t="shared" si="429"/>
        <v>3.4722222222220989E-3</v>
      </c>
      <c r="W243" s="13">
        <f t="shared" si="430"/>
        <v>0</v>
      </c>
      <c r="X243" s="13">
        <f t="shared" si="431"/>
        <v>5</v>
      </c>
      <c r="Y243" s="217">
        <v>0.75</v>
      </c>
      <c r="Z243" s="12">
        <f t="shared" si="432"/>
        <v>6.9444444444445308E-3</v>
      </c>
      <c r="AA243" s="13">
        <f t="shared" si="433"/>
        <v>0</v>
      </c>
      <c r="AB243" s="13">
        <f t="shared" si="434"/>
        <v>10</v>
      </c>
      <c r="AC243" s="217">
        <v>0.77083333333333337</v>
      </c>
      <c r="AD243" s="12">
        <f t="shared" si="435"/>
        <v>2.083333333333337E-2</v>
      </c>
      <c r="AE243" s="13">
        <f t="shared" si="436"/>
        <v>0</v>
      </c>
      <c r="AF243" s="13">
        <f t="shared" si="437"/>
        <v>30</v>
      </c>
      <c r="AG243" s="217">
        <v>0.77777777777777779</v>
      </c>
      <c r="AH243" s="217">
        <v>0.875</v>
      </c>
      <c r="AI243" s="12">
        <f t="shared" si="438"/>
        <v>9.722222222222221E-2</v>
      </c>
      <c r="AJ243" s="90">
        <f t="shared" si="439"/>
        <v>2</v>
      </c>
      <c r="AK243" s="90">
        <f t="shared" si="440"/>
        <v>20</v>
      </c>
      <c r="AL243" s="217">
        <v>0.77777777777777779</v>
      </c>
      <c r="AM243" s="217">
        <v>0.875</v>
      </c>
      <c r="AN243" s="12">
        <f t="shared" si="441"/>
        <v>9.722222222222221E-2</v>
      </c>
      <c r="AO243" s="13">
        <f t="shared" si="442"/>
        <v>2</v>
      </c>
      <c r="AP243" s="13">
        <f t="shared" si="443"/>
        <v>20</v>
      </c>
      <c r="AQ243" s="217">
        <v>0.90277777777777779</v>
      </c>
      <c r="AR243" s="12">
        <f t="shared" si="444"/>
        <v>2.777777777777779E-2</v>
      </c>
      <c r="AS243" s="90">
        <f t="shared" si="445"/>
        <v>0</v>
      </c>
      <c r="AT243" s="13">
        <f t="shared" si="446"/>
        <v>40</v>
      </c>
      <c r="AU243" s="217">
        <v>0.92361111111111116</v>
      </c>
      <c r="AV243" s="12">
        <f t="shared" si="447"/>
        <v>2.083333333333337E-2</v>
      </c>
      <c r="AW243" s="13">
        <f t="shared" si="448"/>
        <v>0</v>
      </c>
      <c r="AX243" s="13">
        <f t="shared" si="449"/>
        <v>30</v>
      </c>
      <c r="AY243" s="217">
        <v>0.97916666666666663</v>
      </c>
      <c r="AZ243" s="12">
        <f t="shared" si="450"/>
        <v>5.5555555555555469E-2</v>
      </c>
      <c r="BA243" s="90">
        <f t="shared" si="451"/>
        <v>1</v>
      </c>
      <c r="BB243" s="90">
        <f t="shared" si="452"/>
        <v>20</v>
      </c>
      <c r="BC243" s="217">
        <v>0.97916666666666663</v>
      </c>
      <c r="BD243" s="217">
        <v>0.97916666666666663</v>
      </c>
      <c r="BE243" s="12">
        <f t="shared" si="453"/>
        <v>0</v>
      </c>
      <c r="BF243" s="13">
        <f t="shared" si="454"/>
        <v>0</v>
      </c>
      <c r="BG243" s="13">
        <f t="shared" si="455"/>
        <v>0</v>
      </c>
      <c r="BH243" s="217">
        <v>0.97916666666666663</v>
      </c>
      <c r="BI243" s="217">
        <v>0.97916666666666663</v>
      </c>
      <c r="BJ243" s="224"/>
      <c r="BK243" s="69">
        <f t="shared" ref="BK243:BK306" si="504">BI243-BH243</f>
        <v>0</v>
      </c>
      <c r="BL243" s="13">
        <f t="shared" si="501"/>
        <v>0</v>
      </c>
      <c r="BM243" s="13">
        <f t="shared" si="502"/>
        <v>0</v>
      </c>
      <c r="BN243" s="217">
        <v>0.98611111111111116</v>
      </c>
      <c r="BO243" s="12">
        <f t="shared" si="456"/>
        <v>6.9444444444445308E-3</v>
      </c>
      <c r="BP243" s="90">
        <f t="shared" si="457"/>
        <v>0</v>
      </c>
      <c r="BQ243" s="90">
        <f t="shared" si="458"/>
        <v>10</v>
      </c>
      <c r="BR243" s="217">
        <v>0.99305555555555547</v>
      </c>
      <c r="BS243" s="12">
        <f t="shared" si="459"/>
        <v>6.9444444444443088E-3</v>
      </c>
      <c r="BT243" s="90">
        <f t="shared" si="460"/>
        <v>0</v>
      </c>
      <c r="BU243" s="90">
        <f t="shared" si="461"/>
        <v>10</v>
      </c>
      <c r="BV243" s="217">
        <v>0.99305555555555547</v>
      </c>
      <c r="BW243" s="217">
        <v>0.99652777777777779</v>
      </c>
      <c r="BX243" s="12">
        <f t="shared" si="462"/>
        <v>3.4722222222223209E-3</v>
      </c>
      <c r="BY243" s="13">
        <f t="shared" si="463"/>
        <v>0</v>
      </c>
      <c r="BZ243" s="13">
        <f t="shared" si="464"/>
        <v>5</v>
      </c>
      <c r="CA243" s="12">
        <f t="shared" si="465"/>
        <v>0.25694444444444442</v>
      </c>
      <c r="CB243" s="13">
        <f t="shared" si="466"/>
        <v>6</v>
      </c>
      <c r="CC243" s="13">
        <f t="shared" si="467"/>
        <v>10</v>
      </c>
      <c r="CD243" s="12">
        <f t="shared" si="503"/>
        <v>6.25E-2</v>
      </c>
      <c r="CE243" s="13">
        <f t="shared" si="468"/>
        <v>1</v>
      </c>
      <c r="CF243" s="13">
        <f t="shared" si="469"/>
        <v>30</v>
      </c>
      <c r="CG243" s="12">
        <f t="shared" si="492"/>
        <v>9.722222222222221E-2</v>
      </c>
      <c r="CH243" s="13">
        <f t="shared" si="470"/>
        <v>2</v>
      </c>
      <c r="CI243" s="13">
        <f t="shared" si="471"/>
        <v>20</v>
      </c>
      <c r="CJ243" s="12">
        <f t="shared" si="493"/>
        <v>5.5555555555555469E-2</v>
      </c>
      <c r="CK243" s="13">
        <f t="shared" si="472"/>
        <v>1</v>
      </c>
      <c r="CL243" s="13">
        <f t="shared" si="473"/>
        <v>20</v>
      </c>
      <c r="CM243" s="13"/>
      <c r="CN243" s="70">
        <f>BL243</f>
        <v>0</v>
      </c>
      <c r="CO243" s="13">
        <f t="shared" ref="CO243:CO258" si="505">BM243</f>
        <v>0</v>
      </c>
      <c r="CP243" s="12">
        <f t="shared" si="474"/>
        <v>5.5555555555555469E-2</v>
      </c>
      <c r="CQ243" s="13">
        <f t="shared" si="475"/>
        <v>1</v>
      </c>
      <c r="CR243" s="13">
        <f t="shared" si="476"/>
        <v>20</v>
      </c>
      <c r="CS243" s="217"/>
      <c r="CT243" s="13">
        <f t="shared" si="477"/>
        <v>0</v>
      </c>
      <c r="CU243" s="13">
        <f t="shared" si="478"/>
        <v>0</v>
      </c>
      <c r="CV243" s="217"/>
      <c r="CW243" s="13">
        <f t="shared" si="479"/>
        <v>0</v>
      </c>
      <c r="CX243" s="13">
        <f t="shared" si="480"/>
        <v>0</v>
      </c>
      <c r="CY243" s="217"/>
      <c r="CZ243" s="13">
        <f t="shared" si="481"/>
        <v>0</v>
      </c>
      <c r="DA243" s="13">
        <f t="shared" si="482"/>
        <v>0</v>
      </c>
      <c r="DB243" s="217"/>
      <c r="DC243" s="13">
        <f t="shared" si="483"/>
        <v>0</v>
      </c>
      <c r="DD243" s="13">
        <f t="shared" si="484"/>
        <v>0</v>
      </c>
      <c r="DE243" s="217"/>
      <c r="DF243" s="13">
        <f t="shared" si="485"/>
        <v>0</v>
      </c>
      <c r="DG243" s="13">
        <f t="shared" si="486"/>
        <v>0</v>
      </c>
      <c r="DH243" s="217"/>
      <c r="DI243" s="13">
        <f t="shared" si="487"/>
        <v>0</v>
      </c>
      <c r="DJ243" s="13">
        <f t="shared" si="488"/>
        <v>0</v>
      </c>
      <c r="DK243" s="217"/>
      <c r="DL243" s="35">
        <f t="shared" si="489"/>
        <v>0</v>
      </c>
      <c r="DM243" s="61">
        <f t="shared" si="490"/>
        <v>0</v>
      </c>
      <c r="DN243" s="66">
        <f t="shared" si="496"/>
        <v>852019.32</v>
      </c>
      <c r="DO243" s="74">
        <f t="shared" si="494"/>
        <v>13775</v>
      </c>
      <c r="DP243" s="66">
        <f t="shared" si="495"/>
        <v>62.475614035087723</v>
      </c>
      <c r="DQ243" s="63">
        <f t="shared" si="424"/>
        <v>61.852582214156079</v>
      </c>
      <c r="DR243" s="66" t="e">
        <f t="shared" si="497"/>
        <v>#NUM!</v>
      </c>
      <c r="DS243" s="96" t="e">
        <f t="shared" si="498"/>
        <v>#NUM!</v>
      </c>
      <c r="DT243" s="66" t="e">
        <f t="shared" si="499"/>
        <v>#NUM!</v>
      </c>
      <c r="DU243" s="66" t="e">
        <f t="shared" si="500"/>
        <v>#NUM!</v>
      </c>
      <c r="DV243" s="421"/>
      <c r="DW243" s="421"/>
      <c r="DX243" s="421"/>
      <c r="DY243" s="421"/>
      <c r="DZ243" s="421"/>
      <c r="EA243" s="421"/>
      <c r="EB243" s="421"/>
      <c r="EC243" s="62"/>
      <c r="ED243" s="62"/>
      <c r="EE243" s="62"/>
      <c r="EF243" s="62"/>
      <c r="EG243" s="62"/>
      <c r="EH243" s="62"/>
      <c r="EI243" s="62"/>
      <c r="EJ243" s="62"/>
      <c r="EK243" s="62"/>
      <c r="EL243" s="62"/>
      <c r="EM243" s="62"/>
      <c r="EN243" s="66"/>
      <c r="EO243" s="66"/>
      <c r="EP243" s="66"/>
      <c r="EQ243" s="66"/>
      <c r="ER243" s="66"/>
      <c r="ES243" s="66"/>
      <c r="ET243" s="66"/>
      <c r="EU243" s="66"/>
      <c r="EV243" s="66"/>
      <c r="EW243" s="66"/>
      <c r="EX243" s="66"/>
      <c r="EY243" s="66"/>
      <c r="EZ243" s="66"/>
      <c r="FA243" s="66"/>
      <c r="FB243" s="66"/>
      <c r="FC243" s="66"/>
      <c r="FD243" s="66"/>
      <c r="FE243" s="62"/>
      <c r="FF243" s="62"/>
      <c r="FG243" s="62"/>
      <c r="FH243" s="62"/>
      <c r="FI243" s="62"/>
    </row>
    <row r="244" spans="1:165" s="162" customFormat="1">
      <c r="A244" s="175">
        <v>243</v>
      </c>
      <c r="B244" s="174">
        <v>1</v>
      </c>
      <c r="C244" s="202">
        <v>40787</v>
      </c>
      <c r="D244" s="161">
        <f t="shared" si="425"/>
        <v>9</v>
      </c>
      <c r="E244" s="156" t="s">
        <v>39</v>
      </c>
      <c r="F244" s="174">
        <v>1</v>
      </c>
      <c r="G244" s="157" t="s">
        <v>38</v>
      </c>
      <c r="H244" s="157" t="s">
        <v>406</v>
      </c>
      <c r="I244" s="157" t="s">
        <v>450</v>
      </c>
      <c r="J244" s="158">
        <v>6.9444444444444434E-2</v>
      </c>
      <c r="K244" s="159">
        <v>3419.64</v>
      </c>
      <c r="L244" s="157" t="s">
        <v>34</v>
      </c>
      <c r="M244" s="174">
        <v>56</v>
      </c>
      <c r="N244" s="174">
        <v>3</v>
      </c>
      <c r="O244" s="157"/>
      <c r="P244" s="158">
        <v>6.9444444444444434E-2</v>
      </c>
      <c r="Q244" s="158">
        <v>6.9444444444444434E-2</v>
      </c>
      <c r="R244" s="12">
        <f t="shared" si="426"/>
        <v>0</v>
      </c>
      <c r="S244" s="13">
        <f t="shared" si="427"/>
        <v>0</v>
      </c>
      <c r="T244" s="13">
        <f t="shared" si="428"/>
        <v>0</v>
      </c>
      <c r="U244" s="158">
        <v>7.2916666666666671E-2</v>
      </c>
      <c r="V244" s="12">
        <f t="shared" si="429"/>
        <v>3.4722222222222376E-3</v>
      </c>
      <c r="W244" s="13">
        <f t="shared" si="430"/>
        <v>0</v>
      </c>
      <c r="X244" s="13">
        <f t="shared" si="431"/>
        <v>5</v>
      </c>
      <c r="Y244" s="158">
        <v>8.3333333333333329E-2</v>
      </c>
      <c r="Z244" s="12">
        <f t="shared" si="432"/>
        <v>1.0416666666666657E-2</v>
      </c>
      <c r="AA244" s="13">
        <f t="shared" si="433"/>
        <v>0</v>
      </c>
      <c r="AB244" s="13">
        <f t="shared" si="434"/>
        <v>15</v>
      </c>
      <c r="AC244" s="158">
        <v>0.11458333333333333</v>
      </c>
      <c r="AD244" s="12">
        <f t="shared" si="435"/>
        <v>3.125E-2</v>
      </c>
      <c r="AE244" s="13">
        <f t="shared" si="436"/>
        <v>0</v>
      </c>
      <c r="AF244" s="13">
        <f t="shared" si="437"/>
        <v>45</v>
      </c>
      <c r="AG244" s="158">
        <v>0.11458333333333333</v>
      </c>
      <c r="AH244" s="158">
        <v>0.16666666666666666</v>
      </c>
      <c r="AI244" s="12">
        <f t="shared" si="438"/>
        <v>5.2083333333333329E-2</v>
      </c>
      <c r="AJ244" s="90">
        <f t="shared" si="439"/>
        <v>1</v>
      </c>
      <c r="AK244" s="90">
        <f t="shared" si="440"/>
        <v>15</v>
      </c>
      <c r="AL244" s="158">
        <v>0.11458333333333333</v>
      </c>
      <c r="AM244" s="158">
        <v>0.16666666666666666</v>
      </c>
      <c r="AN244" s="12">
        <f t="shared" si="441"/>
        <v>5.2083333333333329E-2</v>
      </c>
      <c r="AO244" s="13">
        <f t="shared" si="442"/>
        <v>1</v>
      </c>
      <c r="AP244" s="13">
        <f t="shared" si="443"/>
        <v>15</v>
      </c>
      <c r="AQ244" s="158">
        <v>0.17013888888888887</v>
      </c>
      <c r="AR244" s="12">
        <f t="shared" si="444"/>
        <v>3.4722222222222099E-3</v>
      </c>
      <c r="AS244" s="90">
        <f t="shared" si="445"/>
        <v>0</v>
      </c>
      <c r="AT244" s="13">
        <f t="shared" si="446"/>
        <v>5</v>
      </c>
      <c r="AU244" s="158">
        <v>0.17013888888888887</v>
      </c>
      <c r="AV244" s="12">
        <f t="shared" si="447"/>
        <v>0</v>
      </c>
      <c r="AW244" s="13">
        <f t="shared" si="448"/>
        <v>0</v>
      </c>
      <c r="AX244" s="13">
        <f t="shared" si="449"/>
        <v>0</v>
      </c>
      <c r="AY244" s="158">
        <v>0.24652777777777779</v>
      </c>
      <c r="AZ244" s="12">
        <f t="shared" si="450"/>
        <v>7.6388888888888923E-2</v>
      </c>
      <c r="BA244" s="90">
        <f t="shared" si="451"/>
        <v>1</v>
      </c>
      <c r="BB244" s="90">
        <f t="shared" si="452"/>
        <v>50</v>
      </c>
      <c r="BC244" s="158">
        <v>0.24652777777777779</v>
      </c>
      <c r="BD244" s="158">
        <v>0.24652777777777779</v>
      </c>
      <c r="BE244" s="12">
        <f t="shared" si="453"/>
        <v>0</v>
      </c>
      <c r="BF244" s="13">
        <f t="shared" si="454"/>
        <v>0</v>
      </c>
      <c r="BG244" s="13">
        <f t="shared" si="455"/>
        <v>0</v>
      </c>
      <c r="BH244" s="158">
        <v>0.24652777777777779</v>
      </c>
      <c r="BI244" s="158">
        <v>0.24652777777777779</v>
      </c>
      <c r="BJ244" s="203"/>
      <c r="BK244" s="69">
        <f t="shared" si="504"/>
        <v>0</v>
      </c>
      <c r="BL244" s="13">
        <f t="shared" si="501"/>
        <v>0</v>
      </c>
      <c r="BM244" s="13">
        <f t="shared" si="502"/>
        <v>0</v>
      </c>
      <c r="BN244" s="158">
        <v>0.25</v>
      </c>
      <c r="BO244" s="12">
        <f t="shared" si="456"/>
        <v>3.4722222222222099E-3</v>
      </c>
      <c r="BP244" s="90">
        <f t="shared" si="457"/>
        <v>0</v>
      </c>
      <c r="BQ244" s="90">
        <f t="shared" si="458"/>
        <v>5</v>
      </c>
      <c r="BR244" s="158">
        <v>0.25694444444444448</v>
      </c>
      <c r="BS244" s="12">
        <f t="shared" si="459"/>
        <v>6.9444444444444753E-3</v>
      </c>
      <c r="BT244" s="90">
        <f t="shared" si="460"/>
        <v>0</v>
      </c>
      <c r="BU244" s="90">
        <f t="shared" si="461"/>
        <v>10</v>
      </c>
      <c r="BV244" s="158">
        <v>0.25694444444444448</v>
      </c>
      <c r="BW244" s="158">
        <v>0.2638888888888889</v>
      </c>
      <c r="BX244" s="12">
        <f t="shared" si="462"/>
        <v>6.9444444444444198E-3</v>
      </c>
      <c r="BY244" s="13">
        <f t="shared" si="463"/>
        <v>0</v>
      </c>
      <c r="BZ244" s="13">
        <f t="shared" si="464"/>
        <v>10</v>
      </c>
      <c r="CA244" s="12">
        <f t="shared" si="465"/>
        <v>0.19444444444444448</v>
      </c>
      <c r="CB244" s="13">
        <f t="shared" si="466"/>
        <v>4</v>
      </c>
      <c r="CC244" s="13">
        <f t="shared" si="467"/>
        <v>40</v>
      </c>
      <c r="CD244" s="12">
        <f t="shared" si="503"/>
        <v>4.5138888888888895E-2</v>
      </c>
      <c r="CE244" s="13">
        <f t="shared" si="468"/>
        <v>1</v>
      </c>
      <c r="CF244" s="13">
        <f t="shared" si="469"/>
        <v>5</v>
      </c>
      <c r="CG244" s="12">
        <f t="shared" si="492"/>
        <v>5.2083333333333329E-2</v>
      </c>
      <c r="CH244" s="13">
        <f t="shared" si="470"/>
        <v>1</v>
      </c>
      <c r="CI244" s="13">
        <f t="shared" si="471"/>
        <v>15</v>
      </c>
      <c r="CJ244" s="12">
        <f t="shared" si="493"/>
        <v>7.6388888888888923E-2</v>
      </c>
      <c r="CK244" s="13">
        <f t="shared" si="472"/>
        <v>1</v>
      </c>
      <c r="CL244" s="13">
        <f t="shared" si="473"/>
        <v>50</v>
      </c>
      <c r="CM244" s="13"/>
      <c r="CN244" s="70">
        <f>BL244</f>
        <v>0</v>
      </c>
      <c r="CO244" s="13">
        <f t="shared" si="505"/>
        <v>0</v>
      </c>
      <c r="CP244" s="12">
        <f>AZ244-(CS244+CV244+CY244+DB244+DE244+DH244)</f>
        <v>7.6388888888888923E-2</v>
      </c>
      <c r="CQ244" s="13">
        <f t="shared" si="475"/>
        <v>1</v>
      </c>
      <c r="CR244" s="13">
        <f t="shared" si="476"/>
        <v>50</v>
      </c>
      <c r="CS244" s="158"/>
      <c r="CT244" s="13">
        <f t="shared" si="477"/>
        <v>0</v>
      </c>
      <c r="CU244" s="13">
        <f t="shared" si="478"/>
        <v>0</v>
      </c>
      <c r="CV244" s="158"/>
      <c r="CW244" s="13">
        <f t="shared" si="479"/>
        <v>0</v>
      </c>
      <c r="CX244" s="13">
        <f t="shared" si="480"/>
        <v>0</v>
      </c>
      <c r="CY244" s="158"/>
      <c r="CZ244" s="13">
        <f t="shared" si="481"/>
        <v>0</v>
      </c>
      <c r="DA244" s="13">
        <f t="shared" si="482"/>
        <v>0</v>
      </c>
      <c r="DB244" s="158"/>
      <c r="DC244" s="13">
        <f t="shared" si="483"/>
        <v>0</v>
      </c>
      <c r="DD244" s="13">
        <f t="shared" si="484"/>
        <v>0</v>
      </c>
      <c r="DE244" s="158"/>
      <c r="DF244" s="13">
        <f t="shared" si="485"/>
        <v>0</v>
      </c>
      <c r="DG244" s="13">
        <f t="shared" si="486"/>
        <v>0</v>
      </c>
      <c r="DH244" s="158"/>
      <c r="DI244" s="13">
        <f t="shared" si="487"/>
        <v>0</v>
      </c>
      <c r="DJ244" s="13">
        <f t="shared" si="488"/>
        <v>0</v>
      </c>
      <c r="DK244" s="158"/>
      <c r="DL244" s="35">
        <f t="shared" si="489"/>
        <v>0</v>
      </c>
      <c r="DM244" s="61">
        <f t="shared" si="490"/>
        <v>0</v>
      </c>
      <c r="DN244" s="66">
        <f t="shared" si="496"/>
        <v>855438.96</v>
      </c>
      <c r="DO244" s="74">
        <f t="shared" si="494"/>
        <v>13833</v>
      </c>
      <c r="DP244" s="66">
        <f t="shared" si="495"/>
        <v>61.064999999999998</v>
      </c>
      <c r="DQ244" s="63">
        <f t="shared" si="424"/>
        <v>61.840451095207108</v>
      </c>
      <c r="DR244" s="66" t="e">
        <f t="shared" si="497"/>
        <v>#NUM!</v>
      </c>
      <c r="DS244" s="96" t="e">
        <f t="shared" si="498"/>
        <v>#NUM!</v>
      </c>
      <c r="DT244" s="66" t="e">
        <f t="shared" si="499"/>
        <v>#NUM!</v>
      </c>
      <c r="DU244" s="66" t="e">
        <f t="shared" si="500"/>
        <v>#NUM!</v>
      </c>
      <c r="DV244" s="421"/>
      <c r="DW244" s="421"/>
      <c r="DX244" s="421"/>
      <c r="DY244" s="421"/>
      <c r="DZ244" s="421"/>
      <c r="EA244" s="421"/>
      <c r="EB244" s="421"/>
      <c r="EC244" s="62"/>
      <c r="ED244" s="62"/>
      <c r="EE244" s="62"/>
      <c r="EF244" s="62"/>
      <c r="EG244" s="62"/>
      <c r="EH244" s="62"/>
      <c r="EI244" s="62"/>
      <c r="EJ244" s="62"/>
      <c r="EK244" s="62"/>
      <c r="EL244" s="62"/>
      <c r="EM244" s="62"/>
      <c r="EN244" s="66"/>
      <c r="EO244" s="66"/>
      <c r="EP244" s="66"/>
      <c r="EQ244" s="66"/>
      <c r="ER244" s="66"/>
      <c r="ES244" s="66"/>
      <c r="ET244" s="66"/>
      <c r="EU244" s="66"/>
      <c r="EV244" s="66"/>
      <c r="EW244" s="66"/>
      <c r="EX244" s="66"/>
      <c r="EY244" s="66"/>
      <c r="EZ244" s="66"/>
      <c r="FA244" s="66"/>
      <c r="FB244" s="66"/>
      <c r="FC244" s="66"/>
      <c r="FD244" s="66"/>
      <c r="FE244" s="62"/>
      <c r="FF244" s="62"/>
      <c r="FG244" s="62"/>
      <c r="FH244" s="62"/>
      <c r="FI244" s="62"/>
    </row>
    <row r="245" spans="1:165" s="162" customFormat="1">
      <c r="A245" s="199">
        <v>244</v>
      </c>
      <c r="B245" s="174">
        <v>2</v>
      </c>
      <c r="C245" s="202">
        <v>40787</v>
      </c>
      <c r="D245" s="161">
        <f t="shared" si="425"/>
        <v>9</v>
      </c>
      <c r="E245" s="156" t="s">
        <v>39</v>
      </c>
      <c r="F245" s="174">
        <v>2</v>
      </c>
      <c r="G245" s="157" t="s">
        <v>38</v>
      </c>
      <c r="H245" s="157" t="s">
        <v>305</v>
      </c>
      <c r="I245" s="157" t="s">
        <v>450</v>
      </c>
      <c r="J245" s="158">
        <v>0.18402777777777779</v>
      </c>
      <c r="K245" s="159">
        <v>3627.26</v>
      </c>
      <c r="L245" s="157" t="s">
        <v>34</v>
      </c>
      <c r="M245" s="174">
        <v>58</v>
      </c>
      <c r="N245" s="174">
        <v>0</v>
      </c>
      <c r="O245" s="157"/>
      <c r="P245" s="158">
        <v>0.18402777777777779</v>
      </c>
      <c r="Q245" s="158">
        <v>0.18402777777777779</v>
      </c>
      <c r="R245" s="12">
        <f t="shared" si="426"/>
        <v>0</v>
      </c>
      <c r="S245" s="13">
        <f t="shared" si="427"/>
        <v>0</v>
      </c>
      <c r="T245" s="13">
        <f t="shared" si="428"/>
        <v>0</v>
      </c>
      <c r="U245" s="158">
        <v>0.1875</v>
      </c>
      <c r="V245" s="12">
        <f t="shared" si="429"/>
        <v>3.4722222222222099E-3</v>
      </c>
      <c r="W245" s="13">
        <f t="shared" si="430"/>
        <v>0</v>
      </c>
      <c r="X245" s="13">
        <f t="shared" si="431"/>
        <v>5</v>
      </c>
      <c r="Y245" s="158">
        <v>0.19791666666666666</v>
      </c>
      <c r="Z245" s="12">
        <f t="shared" si="432"/>
        <v>1.0416666666666657E-2</v>
      </c>
      <c r="AA245" s="13">
        <f t="shared" si="433"/>
        <v>0</v>
      </c>
      <c r="AB245" s="13">
        <f t="shared" si="434"/>
        <v>15</v>
      </c>
      <c r="AC245" s="158">
        <v>0.25</v>
      </c>
      <c r="AD245" s="12">
        <f t="shared" si="435"/>
        <v>5.2083333333333343E-2</v>
      </c>
      <c r="AE245" s="13">
        <f t="shared" si="436"/>
        <v>1</v>
      </c>
      <c r="AF245" s="13">
        <f t="shared" si="437"/>
        <v>15</v>
      </c>
      <c r="AG245" s="158">
        <v>0.25138888888888888</v>
      </c>
      <c r="AH245" s="158">
        <v>0.3125</v>
      </c>
      <c r="AI245" s="12">
        <f t="shared" si="438"/>
        <v>6.1111111111111116E-2</v>
      </c>
      <c r="AJ245" s="90">
        <f t="shared" si="439"/>
        <v>1</v>
      </c>
      <c r="AK245" s="90">
        <f t="shared" si="440"/>
        <v>28</v>
      </c>
      <c r="AL245" s="158">
        <v>0.25138888888888888</v>
      </c>
      <c r="AM245" s="158">
        <v>0.3125</v>
      </c>
      <c r="AN245" s="12">
        <f t="shared" si="441"/>
        <v>6.1111111111111116E-2</v>
      </c>
      <c r="AO245" s="13">
        <f t="shared" si="442"/>
        <v>1</v>
      </c>
      <c r="AP245" s="13">
        <f t="shared" si="443"/>
        <v>28</v>
      </c>
      <c r="AQ245" s="158">
        <v>0.31805555555555554</v>
      </c>
      <c r="AR245" s="12">
        <f t="shared" si="444"/>
        <v>5.5555555555555358E-3</v>
      </c>
      <c r="AS245" s="90">
        <f t="shared" si="445"/>
        <v>0</v>
      </c>
      <c r="AT245" s="13">
        <f t="shared" si="446"/>
        <v>8</v>
      </c>
      <c r="AU245" s="158">
        <v>0.32083333333333336</v>
      </c>
      <c r="AV245" s="12">
        <f t="shared" si="447"/>
        <v>2.7777777777778234E-3</v>
      </c>
      <c r="AW245" s="13">
        <f t="shared" si="448"/>
        <v>0</v>
      </c>
      <c r="AX245" s="13">
        <f t="shared" si="449"/>
        <v>4</v>
      </c>
      <c r="AY245" s="158">
        <v>0.38541666666666669</v>
      </c>
      <c r="AZ245" s="12">
        <f t="shared" si="450"/>
        <v>6.4583333333333326E-2</v>
      </c>
      <c r="BA245" s="90">
        <f t="shared" si="451"/>
        <v>1</v>
      </c>
      <c r="BB245" s="90">
        <f t="shared" si="452"/>
        <v>33</v>
      </c>
      <c r="BC245" s="158">
        <v>0.38541666666666669</v>
      </c>
      <c r="BD245" s="158">
        <v>0.38541666666666669</v>
      </c>
      <c r="BE245" s="12">
        <f t="shared" si="453"/>
        <v>0</v>
      </c>
      <c r="BF245" s="13">
        <f t="shared" si="454"/>
        <v>0</v>
      </c>
      <c r="BG245" s="13">
        <f t="shared" si="455"/>
        <v>0</v>
      </c>
      <c r="BH245" s="158">
        <v>0.38541666666666669</v>
      </c>
      <c r="BI245" s="158">
        <v>0.38541666666666669</v>
      </c>
      <c r="BJ245" s="203"/>
      <c r="BK245" s="69">
        <f t="shared" si="504"/>
        <v>0</v>
      </c>
      <c r="BL245" s="13">
        <f t="shared" si="501"/>
        <v>0</v>
      </c>
      <c r="BM245" s="13">
        <f t="shared" si="502"/>
        <v>0</v>
      </c>
      <c r="BN245" s="158">
        <v>0.4381944444444445</v>
      </c>
      <c r="BO245" s="12">
        <f t="shared" si="456"/>
        <v>5.2777777777777812E-2</v>
      </c>
      <c r="BP245" s="90">
        <f t="shared" si="457"/>
        <v>1</v>
      </c>
      <c r="BQ245" s="90">
        <f t="shared" si="458"/>
        <v>16</v>
      </c>
      <c r="BR245" s="158">
        <v>0.44444444444444442</v>
      </c>
      <c r="BS245" s="12">
        <f t="shared" si="459"/>
        <v>6.2499999999999223E-3</v>
      </c>
      <c r="BT245" s="90">
        <f t="shared" si="460"/>
        <v>0</v>
      </c>
      <c r="BU245" s="90">
        <f t="shared" si="461"/>
        <v>9</v>
      </c>
      <c r="BV245" s="158">
        <v>0.44444444444444442</v>
      </c>
      <c r="BW245" s="158">
        <v>0.4513888888888889</v>
      </c>
      <c r="BX245" s="12">
        <f t="shared" si="462"/>
        <v>6.9444444444444753E-3</v>
      </c>
      <c r="BY245" s="13">
        <f t="shared" si="463"/>
        <v>0</v>
      </c>
      <c r="BZ245" s="13">
        <f t="shared" si="464"/>
        <v>10</v>
      </c>
      <c r="CA245" s="12">
        <f t="shared" si="465"/>
        <v>0.2673611111111111</v>
      </c>
      <c r="CB245" s="13">
        <f t="shared" si="466"/>
        <v>6</v>
      </c>
      <c r="CC245" s="13">
        <f t="shared" si="467"/>
        <v>25</v>
      </c>
      <c r="CD245" s="12">
        <f t="shared" si="503"/>
        <v>0.11666666666666661</v>
      </c>
      <c r="CE245" s="13">
        <f t="shared" si="468"/>
        <v>2</v>
      </c>
      <c r="CF245" s="13">
        <f t="shared" si="469"/>
        <v>48</v>
      </c>
      <c r="CG245" s="12">
        <f t="shared" si="492"/>
        <v>6.1111111111111116E-2</v>
      </c>
      <c r="CH245" s="13">
        <f t="shared" si="470"/>
        <v>1</v>
      </c>
      <c r="CI245" s="13">
        <f t="shared" si="471"/>
        <v>28</v>
      </c>
      <c r="CJ245" s="12">
        <f t="shared" si="493"/>
        <v>6.4583333333333326E-2</v>
      </c>
      <c r="CK245" s="13">
        <f t="shared" si="472"/>
        <v>1</v>
      </c>
      <c r="CL245" s="13">
        <f t="shared" si="473"/>
        <v>33</v>
      </c>
      <c r="CM245" s="13"/>
      <c r="CN245" s="70">
        <f>BL245</f>
        <v>0</v>
      </c>
      <c r="CO245" s="13">
        <f t="shared" si="505"/>
        <v>0</v>
      </c>
      <c r="CP245" s="12">
        <f t="shared" si="474"/>
        <v>6.4583333333333326E-2</v>
      </c>
      <c r="CQ245" s="13">
        <f t="shared" si="475"/>
        <v>1</v>
      </c>
      <c r="CR245" s="13">
        <f t="shared" si="476"/>
        <v>33</v>
      </c>
      <c r="CS245" s="158"/>
      <c r="CT245" s="13">
        <f t="shared" si="477"/>
        <v>0</v>
      </c>
      <c r="CU245" s="13">
        <f t="shared" si="478"/>
        <v>0</v>
      </c>
      <c r="CV245" s="158"/>
      <c r="CW245" s="13">
        <f t="shared" si="479"/>
        <v>0</v>
      </c>
      <c r="CX245" s="13">
        <f t="shared" si="480"/>
        <v>0</v>
      </c>
      <c r="CY245" s="158"/>
      <c r="CZ245" s="13">
        <f t="shared" si="481"/>
        <v>0</v>
      </c>
      <c r="DA245" s="13">
        <f t="shared" si="482"/>
        <v>0</v>
      </c>
      <c r="DB245" s="158"/>
      <c r="DC245" s="13">
        <f t="shared" si="483"/>
        <v>0</v>
      </c>
      <c r="DD245" s="13">
        <f t="shared" si="484"/>
        <v>0</v>
      </c>
      <c r="DE245" s="158"/>
      <c r="DF245" s="13">
        <f t="shared" si="485"/>
        <v>0</v>
      </c>
      <c r="DG245" s="13">
        <f t="shared" si="486"/>
        <v>0</v>
      </c>
      <c r="DH245" s="158"/>
      <c r="DI245" s="13">
        <f t="shared" si="487"/>
        <v>0</v>
      </c>
      <c r="DJ245" s="13">
        <f t="shared" si="488"/>
        <v>0</v>
      </c>
      <c r="DK245" s="158"/>
      <c r="DL245" s="35">
        <f t="shared" si="489"/>
        <v>0</v>
      </c>
      <c r="DM245" s="61">
        <f t="shared" si="490"/>
        <v>0</v>
      </c>
      <c r="DN245" s="66">
        <f t="shared" si="496"/>
        <v>859066.22</v>
      </c>
      <c r="DO245" s="74">
        <f t="shared" si="494"/>
        <v>13890</v>
      </c>
      <c r="DP245" s="66">
        <f t="shared" si="495"/>
        <v>62.53896551724138</v>
      </c>
      <c r="DQ245" s="63">
        <f t="shared" si="424"/>
        <v>61.847820014398849</v>
      </c>
      <c r="DR245" s="66" t="e">
        <f t="shared" si="497"/>
        <v>#NUM!</v>
      </c>
      <c r="DS245" s="96" t="e">
        <f t="shared" si="498"/>
        <v>#NUM!</v>
      </c>
      <c r="DT245" s="66" t="e">
        <f t="shared" si="499"/>
        <v>#NUM!</v>
      </c>
      <c r="DU245" s="66" t="e">
        <f t="shared" si="500"/>
        <v>#NUM!</v>
      </c>
      <c r="DV245" s="421"/>
      <c r="DW245" s="421"/>
      <c r="DX245" s="421"/>
      <c r="DY245" s="421"/>
      <c r="DZ245" s="421"/>
      <c r="EA245" s="421"/>
      <c r="EB245" s="421"/>
      <c r="EC245" s="62"/>
      <c r="ED245" s="62"/>
      <c r="EE245" s="62"/>
      <c r="EF245" s="62"/>
      <c r="EG245" s="62"/>
      <c r="EH245" s="62"/>
      <c r="EI245" s="62"/>
      <c r="EJ245" s="62"/>
      <c r="EK245" s="62"/>
      <c r="EL245" s="62"/>
      <c r="EM245" s="62"/>
      <c r="EN245" s="66"/>
      <c r="EO245" s="66"/>
      <c r="EP245" s="66"/>
      <c r="EQ245" s="66"/>
      <c r="ER245" s="66"/>
      <c r="ES245" s="66"/>
      <c r="ET245" s="66"/>
      <c r="EU245" s="66"/>
      <c r="EV245" s="66"/>
      <c r="EW245" s="66"/>
      <c r="EX245" s="66"/>
      <c r="EY245" s="66"/>
      <c r="EZ245" s="66"/>
      <c r="FA245" s="66"/>
      <c r="FB245" s="66"/>
      <c r="FC245" s="66"/>
      <c r="FD245" s="66"/>
      <c r="FE245" s="62"/>
      <c r="FF245" s="62"/>
      <c r="FG245" s="62"/>
      <c r="FH245" s="62"/>
      <c r="FI245" s="62"/>
    </row>
    <row r="246" spans="1:165" s="162" customFormat="1" ht="29.25" customHeight="1">
      <c r="A246" s="175">
        <v>245</v>
      </c>
      <c r="B246" s="174">
        <v>3</v>
      </c>
      <c r="C246" s="202">
        <v>40787</v>
      </c>
      <c r="D246" s="161">
        <f t="shared" si="425"/>
        <v>9</v>
      </c>
      <c r="E246" s="156" t="s">
        <v>39</v>
      </c>
      <c r="F246" s="174">
        <v>3</v>
      </c>
      <c r="G246" s="157" t="s">
        <v>38</v>
      </c>
      <c r="H246" s="157" t="s">
        <v>505</v>
      </c>
      <c r="I246" s="157" t="s">
        <v>506</v>
      </c>
      <c r="J246" s="158">
        <v>0.47916666666666669</v>
      </c>
      <c r="K246" s="159">
        <v>3660.59</v>
      </c>
      <c r="L246" s="157" t="s">
        <v>33</v>
      </c>
      <c r="M246" s="174">
        <v>57</v>
      </c>
      <c r="N246" s="174">
        <v>1</v>
      </c>
      <c r="O246" s="157"/>
      <c r="P246" s="158">
        <v>0.47916666666666669</v>
      </c>
      <c r="Q246" s="158">
        <v>0.47916666666666669</v>
      </c>
      <c r="R246" s="12">
        <f t="shared" si="426"/>
        <v>0</v>
      </c>
      <c r="S246" s="13">
        <f t="shared" si="427"/>
        <v>0</v>
      </c>
      <c r="T246" s="13">
        <f t="shared" si="428"/>
        <v>0</v>
      </c>
      <c r="U246" s="158">
        <v>0.4826388888888889</v>
      </c>
      <c r="V246" s="12">
        <f t="shared" si="429"/>
        <v>3.4722222222222099E-3</v>
      </c>
      <c r="W246" s="13">
        <f t="shared" si="430"/>
        <v>0</v>
      </c>
      <c r="X246" s="13">
        <f t="shared" si="431"/>
        <v>5</v>
      </c>
      <c r="Y246" s="158">
        <v>0.4861111111111111</v>
      </c>
      <c r="Z246" s="12">
        <f t="shared" si="432"/>
        <v>3.4722222222222099E-3</v>
      </c>
      <c r="AA246" s="13">
        <f t="shared" si="433"/>
        <v>0</v>
      </c>
      <c r="AB246" s="13">
        <f t="shared" si="434"/>
        <v>5</v>
      </c>
      <c r="AC246" s="158">
        <v>0.51388888888888895</v>
      </c>
      <c r="AD246" s="12">
        <f t="shared" si="435"/>
        <v>2.7777777777777846E-2</v>
      </c>
      <c r="AE246" s="13">
        <f t="shared" si="436"/>
        <v>0</v>
      </c>
      <c r="AF246" s="13">
        <f t="shared" si="437"/>
        <v>40</v>
      </c>
      <c r="AG246" s="158">
        <v>0.51736111111111105</v>
      </c>
      <c r="AH246" s="158">
        <v>0.5625</v>
      </c>
      <c r="AI246" s="12">
        <f t="shared" si="438"/>
        <v>4.5138888888888951E-2</v>
      </c>
      <c r="AJ246" s="90">
        <f t="shared" si="439"/>
        <v>1</v>
      </c>
      <c r="AK246" s="90">
        <f t="shared" si="440"/>
        <v>5</v>
      </c>
      <c r="AL246" s="158">
        <v>0.51736111111111105</v>
      </c>
      <c r="AM246" s="158">
        <v>0.5625</v>
      </c>
      <c r="AN246" s="12">
        <f t="shared" si="441"/>
        <v>4.5138888888888951E-2</v>
      </c>
      <c r="AO246" s="13">
        <f t="shared" si="442"/>
        <v>1</v>
      </c>
      <c r="AP246" s="13">
        <f t="shared" si="443"/>
        <v>5</v>
      </c>
      <c r="AQ246" s="158">
        <v>0.56458333333333333</v>
      </c>
      <c r="AR246" s="12">
        <f t="shared" si="444"/>
        <v>2.0833333333333259E-3</v>
      </c>
      <c r="AS246" s="90">
        <f t="shared" si="445"/>
        <v>0</v>
      </c>
      <c r="AT246" s="13">
        <f t="shared" si="446"/>
        <v>3</v>
      </c>
      <c r="AU246" s="158">
        <v>0.56527777777777777</v>
      </c>
      <c r="AV246" s="12">
        <f t="shared" si="447"/>
        <v>6.9444444444444198E-4</v>
      </c>
      <c r="AW246" s="13">
        <f t="shared" si="448"/>
        <v>0</v>
      </c>
      <c r="AX246" s="13">
        <f t="shared" si="449"/>
        <v>1</v>
      </c>
      <c r="AY246" s="158">
        <v>0.7368055555555556</v>
      </c>
      <c r="AZ246" s="12">
        <f t="shared" si="450"/>
        <v>0.17152777777777783</v>
      </c>
      <c r="BA246" s="90">
        <f t="shared" si="451"/>
        <v>4</v>
      </c>
      <c r="BB246" s="90">
        <f t="shared" si="452"/>
        <v>7</v>
      </c>
      <c r="BC246" s="158">
        <v>0.7368055555555556</v>
      </c>
      <c r="BD246" s="158">
        <v>0.7368055555555556</v>
      </c>
      <c r="BE246" s="12">
        <f t="shared" si="453"/>
        <v>0</v>
      </c>
      <c r="BF246" s="13">
        <f t="shared" si="454"/>
        <v>0</v>
      </c>
      <c r="BG246" s="13">
        <f t="shared" si="455"/>
        <v>0</v>
      </c>
      <c r="BH246" s="158">
        <v>0.7368055555555556</v>
      </c>
      <c r="BI246" s="158">
        <v>0.7368055555555556</v>
      </c>
      <c r="BJ246" s="203"/>
      <c r="BK246" s="69">
        <f t="shared" si="504"/>
        <v>0</v>
      </c>
      <c r="BL246" s="13">
        <f t="shared" si="501"/>
        <v>0</v>
      </c>
      <c r="BM246" s="13">
        <f t="shared" si="502"/>
        <v>0</v>
      </c>
      <c r="BN246" s="158">
        <v>0.75</v>
      </c>
      <c r="BO246" s="12">
        <f t="shared" si="456"/>
        <v>1.3194444444444398E-2</v>
      </c>
      <c r="BP246" s="90">
        <f t="shared" si="457"/>
        <v>0</v>
      </c>
      <c r="BQ246" s="90">
        <f t="shared" si="458"/>
        <v>19</v>
      </c>
      <c r="BR246" s="158">
        <v>0.76041666666666663</v>
      </c>
      <c r="BS246" s="12">
        <f t="shared" si="459"/>
        <v>1.041666666666663E-2</v>
      </c>
      <c r="BT246" s="90">
        <f t="shared" si="460"/>
        <v>0</v>
      </c>
      <c r="BU246" s="90">
        <f t="shared" si="461"/>
        <v>15</v>
      </c>
      <c r="BV246" s="158">
        <v>0.76041666666666663</v>
      </c>
      <c r="BW246" s="158">
        <v>0.77083333333333337</v>
      </c>
      <c r="BX246" s="12">
        <f t="shared" si="462"/>
        <v>1.0416666666666741E-2</v>
      </c>
      <c r="BY246" s="13">
        <f t="shared" si="463"/>
        <v>0</v>
      </c>
      <c r="BZ246" s="13">
        <f t="shared" si="464"/>
        <v>15</v>
      </c>
      <c r="CA246" s="12">
        <f t="shared" si="465"/>
        <v>0.29166666666666669</v>
      </c>
      <c r="CB246" s="13">
        <f t="shared" si="466"/>
        <v>7</v>
      </c>
      <c r="CC246" s="13">
        <f t="shared" si="467"/>
        <v>0</v>
      </c>
      <c r="CD246" s="12">
        <f t="shared" si="503"/>
        <v>5.3472222222222199E-2</v>
      </c>
      <c r="CE246" s="13">
        <f t="shared" si="468"/>
        <v>1</v>
      </c>
      <c r="CF246" s="13">
        <f t="shared" si="469"/>
        <v>17</v>
      </c>
      <c r="CG246" s="12">
        <f t="shared" si="492"/>
        <v>4.5138888888888951E-2</v>
      </c>
      <c r="CH246" s="13">
        <f t="shared" si="470"/>
        <v>1</v>
      </c>
      <c r="CI246" s="13">
        <f t="shared" si="471"/>
        <v>5</v>
      </c>
      <c r="CJ246" s="12">
        <f t="shared" si="493"/>
        <v>0.17152777777777783</v>
      </c>
      <c r="CK246" s="13">
        <f t="shared" si="472"/>
        <v>4</v>
      </c>
      <c r="CL246" s="13">
        <f t="shared" si="473"/>
        <v>7</v>
      </c>
      <c r="CM246" s="13"/>
      <c r="CN246" s="13"/>
      <c r="CO246" s="13">
        <f t="shared" si="505"/>
        <v>0</v>
      </c>
      <c r="CP246" s="12">
        <f t="shared" si="474"/>
        <v>0.17152777777777783</v>
      </c>
      <c r="CQ246" s="13">
        <f t="shared" si="475"/>
        <v>4</v>
      </c>
      <c r="CR246" s="13">
        <f t="shared" si="476"/>
        <v>7</v>
      </c>
      <c r="CS246" s="158"/>
      <c r="CT246" s="13">
        <f t="shared" si="477"/>
        <v>0</v>
      </c>
      <c r="CU246" s="13">
        <f t="shared" si="478"/>
        <v>0</v>
      </c>
      <c r="CV246" s="158"/>
      <c r="CW246" s="13">
        <f t="shared" si="479"/>
        <v>0</v>
      </c>
      <c r="CX246" s="13">
        <f t="shared" si="480"/>
        <v>0</v>
      </c>
      <c r="CY246" s="158"/>
      <c r="CZ246" s="13">
        <f t="shared" si="481"/>
        <v>0</v>
      </c>
      <c r="DA246" s="13">
        <f t="shared" si="482"/>
        <v>0</v>
      </c>
      <c r="DB246" s="158"/>
      <c r="DC246" s="13">
        <f t="shared" si="483"/>
        <v>0</v>
      </c>
      <c r="DD246" s="13">
        <f t="shared" si="484"/>
        <v>0</v>
      </c>
      <c r="DE246" s="158"/>
      <c r="DF246" s="13">
        <f t="shared" si="485"/>
        <v>0</v>
      </c>
      <c r="DG246" s="13">
        <f t="shared" si="486"/>
        <v>0</v>
      </c>
      <c r="DH246" s="158"/>
      <c r="DI246" s="13">
        <f t="shared" si="487"/>
        <v>0</v>
      </c>
      <c r="DJ246" s="13">
        <f t="shared" si="488"/>
        <v>0</v>
      </c>
      <c r="DK246" s="158"/>
      <c r="DL246" s="35">
        <f t="shared" si="489"/>
        <v>0</v>
      </c>
      <c r="DM246" s="61">
        <f t="shared" si="490"/>
        <v>0</v>
      </c>
      <c r="DN246" s="66">
        <f t="shared" si="496"/>
        <v>862726.80999999994</v>
      </c>
      <c r="DO246" s="74">
        <f t="shared" si="494"/>
        <v>13941</v>
      </c>
      <c r="DP246" s="66">
        <f t="shared" si="495"/>
        <v>64.220877192982456</v>
      </c>
      <c r="DQ246" s="63">
        <f t="shared" si="424"/>
        <v>61.88414102288214</v>
      </c>
      <c r="DR246" s="66" t="e">
        <f t="shared" si="497"/>
        <v>#NUM!</v>
      </c>
      <c r="DS246" s="96" t="e">
        <f t="shared" si="498"/>
        <v>#NUM!</v>
      </c>
      <c r="DT246" s="66" t="e">
        <f t="shared" si="499"/>
        <v>#NUM!</v>
      </c>
      <c r="DU246" s="66" t="e">
        <f t="shared" si="500"/>
        <v>#NUM!</v>
      </c>
      <c r="DV246" s="421"/>
      <c r="DW246" s="421"/>
      <c r="DX246" s="421"/>
      <c r="DY246" s="421"/>
      <c r="DZ246" s="421"/>
      <c r="EA246" s="421"/>
      <c r="EB246" s="421"/>
      <c r="EC246" s="62"/>
      <c r="ED246" s="62"/>
      <c r="EE246" s="62"/>
      <c r="EF246" s="62"/>
      <c r="EG246" s="62"/>
      <c r="EH246" s="62"/>
      <c r="EI246" s="62"/>
      <c r="EJ246" s="62"/>
      <c r="EK246" s="62"/>
      <c r="EL246" s="62"/>
      <c r="EM246" s="62"/>
      <c r="EN246" s="66"/>
      <c r="EO246" s="66"/>
      <c r="EP246" s="66"/>
      <c r="EQ246" s="66"/>
      <c r="ER246" s="66"/>
      <c r="ES246" s="66"/>
      <c r="ET246" s="66"/>
      <c r="EU246" s="66"/>
      <c r="EV246" s="66"/>
      <c r="EW246" s="66"/>
      <c r="EX246" s="66"/>
      <c r="EY246" s="66"/>
      <c r="EZ246" s="66"/>
      <c r="FA246" s="66"/>
      <c r="FB246" s="66"/>
      <c r="FC246" s="66"/>
      <c r="FD246" s="66"/>
      <c r="FE246" s="62"/>
      <c r="FF246" s="62"/>
      <c r="FG246" s="62"/>
      <c r="FH246" s="62"/>
      <c r="FI246" s="62"/>
    </row>
    <row r="247" spans="1:165" s="162" customFormat="1">
      <c r="A247" s="175">
        <v>246</v>
      </c>
      <c r="B247" s="174">
        <v>4</v>
      </c>
      <c r="C247" s="202">
        <v>40787</v>
      </c>
      <c r="D247" s="161">
        <f t="shared" si="425"/>
        <v>9</v>
      </c>
      <c r="E247" s="156" t="s">
        <v>171</v>
      </c>
      <c r="F247" s="174">
        <v>1</v>
      </c>
      <c r="G247" s="157" t="s">
        <v>325</v>
      </c>
      <c r="H247" s="157" t="s">
        <v>453</v>
      </c>
      <c r="I247" s="157" t="s">
        <v>452</v>
      </c>
      <c r="J247" s="158">
        <v>0.56597222222222221</v>
      </c>
      <c r="K247" s="159">
        <v>3171.73</v>
      </c>
      <c r="L247" s="157" t="s">
        <v>34</v>
      </c>
      <c r="M247" s="174">
        <v>51</v>
      </c>
      <c r="N247" s="174">
        <v>9</v>
      </c>
      <c r="O247" s="157"/>
      <c r="P247" s="158">
        <v>0.56597222222222221</v>
      </c>
      <c r="Q247" s="158">
        <v>0.56597222222222221</v>
      </c>
      <c r="R247" s="12">
        <f t="shared" si="426"/>
        <v>0</v>
      </c>
      <c r="S247" s="13">
        <f t="shared" si="427"/>
        <v>0</v>
      </c>
      <c r="T247" s="13">
        <f t="shared" si="428"/>
        <v>0</v>
      </c>
      <c r="U247" s="158">
        <v>0.57291666666666663</v>
      </c>
      <c r="V247" s="12">
        <f t="shared" si="429"/>
        <v>6.9444444444444198E-3</v>
      </c>
      <c r="W247" s="13">
        <f t="shared" si="430"/>
        <v>0</v>
      </c>
      <c r="X247" s="13">
        <f t="shared" si="431"/>
        <v>10</v>
      </c>
      <c r="Y247" s="158">
        <v>0.58333333333333337</v>
      </c>
      <c r="Z247" s="12">
        <f t="shared" si="432"/>
        <v>1.0416666666666741E-2</v>
      </c>
      <c r="AA247" s="13">
        <f t="shared" si="433"/>
        <v>0</v>
      </c>
      <c r="AB247" s="13">
        <f t="shared" si="434"/>
        <v>15</v>
      </c>
      <c r="AC247" s="158">
        <v>0.62847222222222221</v>
      </c>
      <c r="AD247" s="12">
        <f t="shared" si="435"/>
        <v>4.513888888888884E-2</v>
      </c>
      <c r="AE247" s="13">
        <f t="shared" si="436"/>
        <v>1</v>
      </c>
      <c r="AF247" s="13">
        <f t="shared" si="437"/>
        <v>5</v>
      </c>
      <c r="AG247" s="158">
        <v>0.63541666666666663</v>
      </c>
      <c r="AH247" s="158">
        <v>0.70138888888888884</v>
      </c>
      <c r="AI247" s="12">
        <f t="shared" si="438"/>
        <v>6.597222222222221E-2</v>
      </c>
      <c r="AJ247" s="90">
        <f t="shared" si="439"/>
        <v>1</v>
      </c>
      <c r="AK247" s="90">
        <f t="shared" si="440"/>
        <v>35</v>
      </c>
      <c r="AL247" s="158">
        <v>0.63541666666666663</v>
      </c>
      <c r="AM247" s="158">
        <v>0.70138888888888884</v>
      </c>
      <c r="AN247" s="12">
        <f t="shared" si="441"/>
        <v>6.597222222222221E-2</v>
      </c>
      <c r="AO247" s="13">
        <f t="shared" si="442"/>
        <v>1</v>
      </c>
      <c r="AP247" s="13">
        <f t="shared" si="443"/>
        <v>35</v>
      </c>
      <c r="AQ247" s="158">
        <v>0.72916666666666663</v>
      </c>
      <c r="AR247" s="12">
        <f t="shared" si="444"/>
        <v>2.777777777777779E-2</v>
      </c>
      <c r="AS247" s="90">
        <f t="shared" si="445"/>
        <v>0</v>
      </c>
      <c r="AT247" s="13">
        <f t="shared" si="446"/>
        <v>40</v>
      </c>
      <c r="AU247" s="158">
        <v>0.75555555555555554</v>
      </c>
      <c r="AV247" s="12">
        <f t="shared" si="447"/>
        <v>2.6388888888888906E-2</v>
      </c>
      <c r="AW247" s="13">
        <f t="shared" si="448"/>
        <v>0</v>
      </c>
      <c r="AX247" s="13">
        <f t="shared" si="449"/>
        <v>38</v>
      </c>
      <c r="AY247" s="158">
        <v>0.84166666666666667</v>
      </c>
      <c r="AZ247" s="12">
        <f t="shared" si="450"/>
        <v>8.6111111111111138E-2</v>
      </c>
      <c r="BA247" s="90">
        <f t="shared" si="451"/>
        <v>2</v>
      </c>
      <c r="BB247" s="90">
        <f t="shared" si="452"/>
        <v>4</v>
      </c>
      <c r="BC247" s="158">
        <v>0.84166666666666667</v>
      </c>
      <c r="BD247" s="158">
        <v>0.84166666666666667</v>
      </c>
      <c r="BE247" s="12">
        <f t="shared" si="453"/>
        <v>0</v>
      </c>
      <c r="BF247" s="13">
        <f t="shared" si="454"/>
        <v>0</v>
      </c>
      <c r="BG247" s="13">
        <f t="shared" si="455"/>
        <v>0</v>
      </c>
      <c r="BH247" s="158">
        <v>0.84166666666666667</v>
      </c>
      <c r="BI247" s="158">
        <v>0.84166666666666667</v>
      </c>
      <c r="BJ247" s="203"/>
      <c r="BK247" s="69">
        <f t="shared" si="504"/>
        <v>0</v>
      </c>
      <c r="BL247" s="13">
        <f t="shared" si="501"/>
        <v>0</v>
      </c>
      <c r="BM247" s="13">
        <f t="shared" si="502"/>
        <v>0</v>
      </c>
      <c r="BN247" s="158">
        <v>0.85069444444444453</v>
      </c>
      <c r="BO247" s="12">
        <f t="shared" si="456"/>
        <v>9.0277777777778567E-3</v>
      </c>
      <c r="BP247" s="90">
        <f t="shared" si="457"/>
        <v>0</v>
      </c>
      <c r="BQ247" s="90">
        <f t="shared" si="458"/>
        <v>13</v>
      </c>
      <c r="BR247" s="158">
        <v>0.85416666666666663</v>
      </c>
      <c r="BS247" s="12">
        <f t="shared" si="459"/>
        <v>3.4722222222220989E-3</v>
      </c>
      <c r="BT247" s="90">
        <f t="shared" si="460"/>
        <v>0</v>
      </c>
      <c r="BU247" s="90">
        <f t="shared" si="461"/>
        <v>5</v>
      </c>
      <c r="BV247" s="158">
        <v>0.85416666666666663</v>
      </c>
      <c r="BW247" s="158">
        <v>0.87152777777777779</v>
      </c>
      <c r="BX247" s="12">
        <f t="shared" si="462"/>
        <v>1.736111111111116E-2</v>
      </c>
      <c r="BY247" s="13">
        <f t="shared" si="463"/>
        <v>0</v>
      </c>
      <c r="BZ247" s="13">
        <f t="shared" si="464"/>
        <v>25</v>
      </c>
      <c r="CA247" s="12">
        <f t="shared" si="465"/>
        <v>0.30555555555555558</v>
      </c>
      <c r="CB247" s="13">
        <f t="shared" si="466"/>
        <v>7</v>
      </c>
      <c r="CC247" s="13">
        <f t="shared" si="467"/>
        <v>20</v>
      </c>
      <c r="CD247" s="12">
        <f t="shared" si="503"/>
        <v>8.5416666666666585E-2</v>
      </c>
      <c r="CE247" s="13">
        <f t="shared" si="468"/>
        <v>2</v>
      </c>
      <c r="CF247" s="13">
        <f t="shared" si="469"/>
        <v>3</v>
      </c>
      <c r="CG247" s="12">
        <f t="shared" si="492"/>
        <v>6.597222222222221E-2</v>
      </c>
      <c r="CH247" s="13">
        <f t="shared" si="470"/>
        <v>1</v>
      </c>
      <c r="CI247" s="13">
        <f t="shared" si="471"/>
        <v>35</v>
      </c>
      <c r="CJ247" s="12">
        <f t="shared" si="493"/>
        <v>8.6111111111111138E-2</v>
      </c>
      <c r="CK247" s="13">
        <f t="shared" si="472"/>
        <v>2</v>
      </c>
      <c r="CL247" s="13">
        <f t="shared" si="473"/>
        <v>4</v>
      </c>
      <c r="CM247" s="13"/>
      <c r="CN247" s="13"/>
      <c r="CO247" s="13">
        <f t="shared" si="505"/>
        <v>0</v>
      </c>
      <c r="CP247" s="12">
        <f t="shared" si="474"/>
        <v>8.6111111111111138E-2</v>
      </c>
      <c r="CQ247" s="13">
        <f t="shared" si="475"/>
        <v>2</v>
      </c>
      <c r="CR247" s="13">
        <f t="shared" si="476"/>
        <v>4</v>
      </c>
      <c r="CS247" s="158"/>
      <c r="CT247" s="13">
        <f t="shared" si="477"/>
        <v>0</v>
      </c>
      <c r="CU247" s="13">
        <f t="shared" si="478"/>
        <v>0</v>
      </c>
      <c r="CV247" s="158"/>
      <c r="CW247" s="13">
        <f t="shared" si="479"/>
        <v>0</v>
      </c>
      <c r="CX247" s="13">
        <f t="shared" si="480"/>
        <v>0</v>
      </c>
      <c r="CY247" s="158"/>
      <c r="CZ247" s="13">
        <f t="shared" si="481"/>
        <v>0</v>
      </c>
      <c r="DA247" s="13">
        <f t="shared" si="482"/>
        <v>0</v>
      </c>
      <c r="DB247" s="158"/>
      <c r="DC247" s="13">
        <f t="shared" si="483"/>
        <v>0</v>
      </c>
      <c r="DD247" s="13">
        <f t="shared" si="484"/>
        <v>0</v>
      </c>
      <c r="DE247" s="158"/>
      <c r="DF247" s="13">
        <f t="shared" si="485"/>
        <v>0</v>
      </c>
      <c r="DG247" s="13">
        <f t="shared" si="486"/>
        <v>0</v>
      </c>
      <c r="DH247" s="158"/>
      <c r="DI247" s="13">
        <f t="shared" si="487"/>
        <v>0</v>
      </c>
      <c r="DJ247" s="13">
        <f t="shared" si="488"/>
        <v>0</v>
      </c>
      <c r="DK247" s="158"/>
      <c r="DL247" s="35">
        <f t="shared" si="489"/>
        <v>0</v>
      </c>
      <c r="DM247" s="61">
        <f t="shared" si="490"/>
        <v>0</v>
      </c>
      <c r="DN247" s="66">
        <f t="shared" si="496"/>
        <v>865898.53999999992</v>
      </c>
      <c r="DO247" s="74">
        <f t="shared" si="494"/>
        <v>13993</v>
      </c>
      <c r="DP247" s="66">
        <f t="shared" si="495"/>
        <v>62.190784313725487</v>
      </c>
      <c r="DQ247" s="63">
        <f t="shared" si="424"/>
        <v>61.880836132351888</v>
      </c>
      <c r="DR247" s="66" t="e">
        <f t="shared" si="497"/>
        <v>#NUM!</v>
      </c>
      <c r="DS247" s="96" t="e">
        <f t="shared" si="498"/>
        <v>#NUM!</v>
      </c>
      <c r="DT247" s="66" t="e">
        <f t="shared" si="499"/>
        <v>#NUM!</v>
      </c>
      <c r="DU247" s="66" t="e">
        <f t="shared" si="500"/>
        <v>#NUM!</v>
      </c>
      <c r="DV247" s="421"/>
      <c r="DW247" s="421"/>
      <c r="DX247" s="421"/>
      <c r="DY247" s="421"/>
      <c r="DZ247" s="421"/>
      <c r="EA247" s="421"/>
      <c r="EB247" s="421"/>
      <c r="EC247" s="62"/>
      <c r="ED247" s="62"/>
      <c r="EE247" s="62"/>
      <c r="EF247" s="62"/>
      <c r="EG247" s="62"/>
      <c r="EH247" s="62"/>
      <c r="EI247" s="62"/>
      <c r="EJ247" s="62"/>
      <c r="EK247" s="62"/>
      <c r="EL247" s="62"/>
      <c r="EM247" s="62"/>
      <c r="EN247" s="66"/>
      <c r="EO247" s="66"/>
      <c r="EP247" s="66"/>
      <c r="EQ247" s="66"/>
      <c r="ER247" s="66"/>
      <c r="ES247" s="66"/>
      <c r="ET247" s="66"/>
      <c r="EU247" s="66"/>
      <c r="EV247" s="66"/>
      <c r="EW247" s="66"/>
      <c r="EX247" s="66"/>
      <c r="EY247" s="66"/>
      <c r="EZ247" s="66"/>
      <c r="FA247" s="66"/>
      <c r="FB247" s="66"/>
      <c r="FC247" s="66"/>
      <c r="FD247" s="66"/>
      <c r="FE247" s="62"/>
      <c r="FF247" s="62"/>
      <c r="FG247" s="62"/>
      <c r="FH247" s="62"/>
      <c r="FI247" s="62"/>
    </row>
    <row r="248" spans="1:165" s="162" customFormat="1" ht="21" customHeight="1">
      <c r="A248" s="199">
        <v>247</v>
      </c>
      <c r="B248" s="174">
        <v>5</v>
      </c>
      <c r="C248" s="202">
        <v>40787</v>
      </c>
      <c r="D248" s="161">
        <f t="shared" si="425"/>
        <v>9</v>
      </c>
      <c r="E248" s="156" t="s">
        <v>286</v>
      </c>
      <c r="F248" s="174">
        <v>1</v>
      </c>
      <c r="G248" s="157" t="s">
        <v>287</v>
      </c>
      <c r="H248" s="157" t="s">
        <v>288</v>
      </c>
      <c r="I248" s="157" t="s">
        <v>179</v>
      </c>
      <c r="J248" s="158">
        <v>0.65972222222222221</v>
      </c>
      <c r="K248" s="159">
        <v>3225.92</v>
      </c>
      <c r="L248" s="157" t="s">
        <v>33</v>
      </c>
      <c r="M248" s="174">
        <v>52</v>
      </c>
      <c r="N248" s="174">
        <v>7</v>
      </c>
      <c r="O248" s="157"/>
      <c r="P248" s="158">
        <v>0.65972222222222221</v>
      </c>
      <c r="Q248" s="158">
        <v>0.65972222222222221</v>
      </c>
      <c r="R248" s="12">
        <f t="shared" si="426"/>
        <v>0</v>
      </c>
      <c r="S248" s="13">
        <f t="shared" si="427"/>
        <v>0</v>
      </c>
      <c r="T248" s="13">
        <f t="shared" si="428"/>
        <v>0</v>
      </c>
      <c r="U248" s="158">
        <v>0.66666666666666663</v>
      </c>
      <c r="V248" s="12">
        <f t="shared" si="429"/>
        <v>6.9444444444444198E-3</v>
      </c>
      <c r="W248" s="13">
        <f t="shared" si="430"/>
        <v>0</v>
      </c>
      <c r="X248" s="13">
        <f t="shared" si="431"/>
        <v>10</v>
      </c>
      <c r="Y248" s="158">
        <v>0.68055555555555547</v>
      </c>
      <c r="Z248" s="12">
        <f t="shared" si="432"/>
        <v>1.388888888888884E-2</v>
      </c>
      <c r="AA248" s="13">
        <f t="shared" si="433"/>
        <v>0</v>
      </c>
      <c r="AB248" s="13">
        <f t="shared" si="434"/>
        <v>20</v>
      </c>
      <c r="AC248" s="158">
        <v>0.73958333333333337</v>
      </c>
      <c r="AD248" s="12">
        <f t="shared" si="435"/>
        <v>5.9027777777777901E-2</v>
      </c>
      <c r="AE248" s="13">
        <f t="shared" si="436"/>
        <v>1</v>
      </c>
      <c r="AF248" s="13">
        <f t="shared" si="437"/>
        <v>25</v>
      </c>
      <c r="AG248" s="158">
        <v>0.74652777777777779</v>
      </c>
      <c r="AH248" s="158">
        <v>0.85416666666666663</v>
      </c>
      <c r="AI248" s="12">
        <f t="shared" si="438"/>
        <v>0.10763888888888884</v>
      </c>
      <c r="AJ248" s="90">
        <f t="shared" si="439"/>
        <v>2</v>
      </c>
      <c r="AK248" s="90">
        <f t="shared" si="440"/>
        <v>35</v>
      </c>
      <c r="AL248" s="158">
        <v>0.74652777777777779</v>
      </c>
      <c r="AM248" s="158">
        <v>0.85416666666666663</v>
      </c>
      <c r="AN248" s="12">
        <f t="shared" si="441"/>
        <v>0.10763888888888884</v>
      </c>
      <c r="AO248" s="13">
        <f t="shared" si="442"/>
        <v>2</v>
      </c>
      <c r="AP248" s="13">
        <f t="shared" si="443"/>
        <v>35</v>
      </c>
      <c r="AQ248" s="158">
        <v>0.875</v>
      </c>
      <c r="AR248" s="12">
        <f t="shared" si="444"/>
        <v>2.083333333333337E-2</v>
      </c>
      <c r="AS248" s="90">
        <f t="shared" si="445"/>
        <v>0</v>
      </c>
      <c r="AT248" s="13">
        <f t="shared" si="446"/>
        <v>30</v>
      </c>
      <c r="AU248" s="158">
        <v>0.88611111111111107</v>
      </c>
      <c r="AV248" s="12">
        <f t="shared" si="447"/>
        <v>1.1111111111111072E-2</v>
      </c>
      <c r="AW248" s="13">
        <f t="shared" si="448"/>
        <v>0</v>
      </c>
      <c r="AX248" s="13">
        <f t="shared" si="449"/>
        <v>16</v>
      </c>
      <c r="AY248" s="158">
        <v>1.0381944444444444</v>
      </c>
      <c r="AZ248" s="12">
        <f t="shared" si="450"/>
        <v>0.15208333333333335</v>
      </c>
      <c r="BA248" s="90">
        <f t="shared" si="451"/>
        <v>3</v>
      </c>
      <c r="BB248" s="90">
        <f t="shared" si="452"/>
        <v>39</v>
      </c>
      <c r="BC248" s="158">
        <v>1.0381944444444444</v>
      </c>
      <c r="BD248" s="158">
        <v>1.0381944444444444</v>
      </c>
      <c r="BE248" s="12">
        <f t="shared" si="453"/>
        <v>0</v>
      </c>
      <c r="BF248" s="13">
        <f t="shared" si="454"/>
        <v>0</v>
      </c>
      <c r="BG248" s="13">
        <f t="shared" si="455"/>
        <v>0</v>
      </c>
      <c r="BH248" s="158">
        <v>1.0381944444444444</v>
      </c>
      <c r="BI248" s="158">
        <v>1.0381944444444444</v>
      </c>
      <c r="BJ248" s="203"/>
      <c r="BK248" s="69">
        <f t="shared" si="504"/>
        <v>0</v>
      </c>
      <c r="BL248" s="13">
        <f t="shared" si="501"/>
        <v>0</v>
      </c>
      <c r="BM248" s="13">
        <f t="shared" si="502"/>
        <v>0</v>
      </c>
      <c r="BN248" s="158">
        <v>1.0520833333333333</v>
      </c>
      <c r="BO248" s="12">
        <f t="shared" si="456"/>
        <v>1.388888888888884E-2</v>
      </c>
      <c r="BP248" s="90">
        <f t="shared" si="457"/>
        <v>0</v>
      </c>
      <c r="BQ248" s="90">
        <f t="shared" si="458"/>
        <v>20</v>
      </c>
      <c r="BR248" s="158">
        <v>1.0555555555555556</v>
      </c>
      <c r="BS248" s="12">
        <f t="shared" si="459"/>
        <v>3.4722222222223209E-3</v>
      </c>
      <c r="BT248" s="90">
        <f t="shared" si="460"/>
        <v>0</v>
      </c>
      <c r="BU248" s="90">
        <f t="shared" si="461"/>
        <v>5</v>
      </c>
      <c r="BV248" s="158">
        <v>1.0555555555555556</v>
      </c>
      <c r="BW248" s="158">
        <v>1.0590277777777779</v>
      </c>
      <c r="BX248" s="12">
        <f t="shared" si="462"/>
        <v>3.4722222222223209E-3</v>
      </c>
      <c r="BY248" s="13">
        <f t="shared" si="463"/>
        <v>0</v>
      </c>
      <c r="BZ248" s="13">
        <f t="shared" si="464"/>
        <v>5</v>
      </c>
      <c r="CA248" s="12">
        <f t="shared" si="465"/>
        <v>0.39930555555555569</v>
      </c>
      <c r="CB248" s="13">
        <f t="shared" si="466"/>
        <v>9</v>
      </c>
      <c r="CC248" s="13">
        <f t="shared" si="467"/>
        <v>35</v>
      </c>
      <c r="CD248" s="12">
        <f t="shared" si="503"/>
        <v>9.7222222222222432E-2</v>
      </c>
      <c r="CE248" s="13">
        <f t="shared" si="468"/>
        <v>2</v>
      </c>
      <c r="CF248" s="13">
        <f t="shared" si="469"/>
        <v>20</v>
      </c>
      <c r="CG248" s="12">
        <f t="shared" si="492"/>
        <v>0.10763888888888884</v>
      </c>
      <c r="CH248" s="13">
        <f t="shared" si="470"/>
        <v>2</v>
      </c>
      <c r="CI248" s="13">
        <f t="shared" si="471"/>
        <v>35</v>
      </c>
      <c r="CJ248" s="12">
        <f t="shared" si="493"/>
        <v>0.15208333333333335</v>
      </c>
      <c r="CK248" s="13">
        <f t="shared" si="472"/>
        <v>3</v>
      </c>
      <c r="CL248" s="13">
        <f t="shared" si="473"/>
        <v>39</v>
      </c>
      <c r="CM248" s="13"/>
      <c r="CN248" s="13"/>
      <c r="CO248" s="13">
        <f t="shared" si="505"/>
        <v>0</v>
      </c>
      <c r="CP248" s="12">
        <f t="shared" si="474"/>
        <v>0.15208333333333335</v>
      </c>
      <c r="CQ248" s="13">
        <f t="shared" si="475"/>
        <v>3</v>
      </c>
      <c r="CR248" s="13">
        <f t="shared" si="476"/>
        <v>39</v>
      </c>
      <c r="CS248" s="158"/>
      <c r="CT248" s="13">
        <f t="shared" si="477"/>
        <v>0</v>
      </c>
      <c r="CU248" s="13">
        <f t="shared" si="478"/>
        <v>0</v>
      </c>
      <c r="CV248" s="158"/>
      <c r="CW248" s="13">
        <f t="shared" si="479"/>
        <v>0</v>
      </c>
      <c r="CX248" s="13">
        <f t="shared" si="480"/>
        <v>0</v>
      </c>
      <c r="CY248" s="158"/>
      <c r="CZ248" s="13">
        <f t="shared" si="481"/>
        <v>0</v>
      </c>
      <c r="DA248" s="13">
        <f t="shared" si="482"/>
        <v>0</v>
      </c>
      <c r="DB248" s="158"/>
      <c r="DC248" s="13">
        <f t="shared" si="483"/>
        <v>0</v>
      </c>
      <c r="DD248" s="13">
        <f t="shared" si="484"/>
        <v>0</v>
      </c>
      <c r="DE248" s="158"/>
      <c r="DF248" s="13">
        <f t="shared" si="485"/>
        <v>0</v>
      </c>
      <c r="DG248" s="13">
        <f t="shared" si="486"/>
        <v>0</v>
      </c>
      <c r="DH248" s="158"/>
      <c r="DI248" s="13">
        <f t="shared" si="487"/>
        <v>0</v>
      </c>
      <c r="DJ248" s="13">
        <f t="shared" si="488"/>
        <v>0</v>
      </c>
      <c r="DK248" s="158"/>
      <c r="DL248" s="35">
        <f t="shared" si="489"/>
        <v>0</v>
      </c>
      <c r="DM248" s="61">
        <f t="shared" si="490"/>
        <v>0</v>
      </c>
      <c r="DN248" s="66">
        <f t="shared" si="496"/>
        <v>869124.46</v>
      </c>
      <c r="DO248" s="74">
        <f t="shared" si="494"/>
        <v>14052</v>
      </c>
      <c r="DP248" s="66">
        <f t="shared" si="495"/>
        <v>62.036923076923081</v>
      </c>
      <c r="DQ248" s="63">
        <f t="shared" si="424"/>
        <v>61.8505878166809</v>
      </c>
      <c r="DR248" s="66" t="e">
        <f t="shared" si="497"/>
        <v>#NUM!</v>
      </c>
      <c r="DS248" s="96" t="e">
        <f t="shared" si="498"/>
        <v>#NUM!</v>
      </c>
      <c r="DT248" s="66" t="e">
        <f t="shared" si="499"/>
        <v>#NUM!</v>
      </c>
      <c r="DU248" s="66" t="e">
        <f t="shared" si="500"/>
        <v>#NUM!</v>
      </c>
      <c r="DV248" s="421"/>
      <c r="DW248" s="421"/>
      <c r="DX248" s="421"/>
      <c r="DY248" s="421"/>
      <c r="DZ248" s="421"/>
      <c r="EA248" s="421"/>
      <c r="EB248" s="421"/>
      <c r="EC248" s="62"/>
      <c r="ED248" s="62"/>
      <c r="EE248" s="62"/>
      <c r="EF248" s="62"/>
      <c r="EG248" s="62"/>
      <c r="EH248" s="62"/>
      <c r="EI248" s="62"/>
      <c r="EJ248" s="62"/>
      <c r="EK248" s="62"/>
      <c r="EL248" s="62"/>
      <c r="EM248" s="62"/>
      <c r="EN248" s="66"/>
      <c r="EO248" s="66"/>
      <c r="EP248" s="66"/>
      <c r="EQ248" s="66"/>
      <c r="ER248" s="66"/>
      <c r="ES248" s="66"/>
      <c r="ET248" s="66"/>
      <c r="EU248" s="66"/>
      <c r="EV248" s="66"/>
      <c r="EW248" s="66"/>
      <c r="EX248" s="66"/>
      <c r="EY248" s="66"/>
      <c r="EZ248" s="66"/>
      <c r="FA248" s="66"/>
      <c r="FB248" s="66"/>
      <c r="FC248" s="66"/>
      <c r="FD248" s="66"/>
      <c r="FE248" s="62"/>
      <c r="FF248" s="62"/>
      <c r="FG248" s="62"/>
      <c r="FH248" s="62"/>
      <c r="FI248" s="62"/>
    </row>
    <row r="249" spans="1:165" s="162" customFormat="1">
      <c r="A249" s="175">
        <v>248</v>
      </c>
      <c r="B249" s="174">
        <v>6</v>
      </c>
      <c r="C249" s="202">
        <v>40788</v>
      </c>
      <c r="D249" s="161">
        <f t="shared" si="425"/>
        <v>9</v>
      </c>
      <c r="E249" s="156" t="s">
        <v>39</v>
      </c>
      <c r="F249" s="174">
        <v>4</v>
      </c>
      <c r="G249" s="157" t="s">
        <v>38</v>
      </c>
      <c r="H249" s="157" t="s">
        <v>305</v>
      </c>
      <c r="I249" s="157" t="s">
        <v>450</v>
      </c>
      <c r="J249" s="158">
        <v>0.11458333333333333</v>
      </c>
      <c r="K249" s="159">
        <v>3716</v>
      </c>
      <c r="L249" s="157" t="s">
        <v>34</v>
      </c>
      <c r="M249" s="174">
        <v>59</v>
      </c>
      <c r="N249" s="174">
        <v>0</v>
      </c>
      <c r="O249" s="157"/>
      <c r="P249" s="158">
        <v>0.11458333333333333</v>
      </c>
      <c r="Q249" s="158">
        <v>0.11458333333333333</v>
      </c>
      <c r="R249" s="12">
        <f t="shared" si="426"/>
        <v>0</v>
      </c>
      <c r="S249" s="13">
        <f t="shared" si="427"/>
        <v>0</v>
      </c>
      <c r="T249" s="13">
        <f t="shared" si="428"/>
        <v>0</v>
      </c>
      <c r="U249" s="158">
        <v>0.125</v>
      </c>
      <c r="V249" s="12">
        <f t="shared" si="429"/>
        <v>1.0416666666666671E-2</v>
      </c>
      <c r="W249" s="13">
        <f t="shared" si="430"/>
        <v>0</v>
      </c>
      <c r="X249" s="13">
        <f t="shared" si="431"/>
        <v>15</v>
      </c>
      <c r="Y249" s="158">
        <v>0.14583333333333334</v>
      </c>
      <c r="Z249" s="12">
        <f t="shared" si="432"/>
        <v>2.0833333333333343E-2</v>
      </c>
      <c r="AA249" s="13">
        <f t="shared" si="433"/>
        <v>0</v>
      </c>
      <c r="AB249" s="13">
        <f t="shared" si="434"/>
        <v>30</v>
      </c>
      <c r="AC249" s="158">
        <v>0.18402777777777779</v>
      </c>
      <c r="AD249" s="12">
        <f t="shared" si="435"/>
        <v>3.8194444444444448E-2</v>
      </c>
      <c r="AE249" s="13">
        <f t="shared" si="436"/>
        <v>0</v>
      </c>
      <c r="AF249" s="13">
        <f t="shared" si="437"/>
        <v>55</v>
      </c>
      <c r="AG249" s="158">
        <v>0.18402777777777779</v>
      </c>
      <c r="AH249" s="158">
        <v>0.24652777777777779</v>
      </c>
      <c r="AI249" s="12">
        <f t="shared" si="438"/>
        <v>6.25E-2</v>
      </c>
      <c r="AJ249" s="90">
        <f t="shared" si="439"/>
        <v>1</v>
      </c>
      <c r="AK249" s="90">
        <f t="shared" si="440"/>
        <v>30</v>
      </c>
      <c r="AL249" s="158">
        <v>0.18402777777777779</v>
      </c>
      <c r="AM249" s="158">
        <v>0.24652777777777779</v>
      </c>
      <c r="AN249" s="12">
        <f t="shared" si="441"/>
        <v>6.25E-2</v>
      </c>
      <c r="AO249" s="13">
        <f t="shared" si="442"/>
        <v>1</v>
      </c>
      <c r="AP249" s="13">
        <f t="shared" si="443"/>
        <v>30</v>
      </c>
      <c r="AQ249" s="158">
        <v>0.25</v>
      </c>
      <c r="AR249" s="12">
        <f t="shared" si="444"/>
        <v>3.4722222222222099E-3</v>
      </c>
      <c r="AS249" s="90">
        <f t="shared" si="445"/>
        <v>0</v>
      </c>
      <c r="AT249" s="13">
        <f t="shared" si="446"/>
        <v>5</v>
      </c>
      <c r="AU249" s="158">
        <v>0.25277777777777777</v>
      </c>
      <c r="AV249" s="12">
        <f t="shared" si="447"/>
        <v>2.7777777777777679E-3</v>
      </c>
      <c r="AW249" s="13">
        <f t="shared" si="448"/>
        <v>0</v>
      </c>
      <c r="AX249" s="13">
        <f t="shared" si="449"/>
        <v>4</v>
      </c>
      <c r="AY249" s="158">
        <v>0.35972222222222222</v>
      </c>
      <c r="AZ249" s="12">
        <f t="shared" si="450"/>
        <v>0.10694444444444445</v>
      </c>
      <c r="BA249" s="90">
        <f t="shared" si="451"/>
        <v>2</v>
      </c>
      <c r="BB249" s="90">
        <f t="shared" si="452"/>
        <v>34</v>
      </c>
      <c r="BC249" s="158">
        <v>0.35972222222222222</v>
      </c>
      <c r="BD249" s="158">
        <v>0.35972222222222222</v>
      </c>
      <c r="BE249" s="12">
        <f t="shared" si="453"/>
        <v>0</v>
      </c>
      <c r="BF249" s="13">
        <f t="shared" si="454"/>
        <v>0</v>
      </c>
      <c r="BG249" s="13">
        <f t="shared" si="455"/>
        <v>0</v>
      </c>
      <c r="BH249" s="158">
        <v>0.35972222222222222</v>
      </c>
      <c r="BI249" s="158">
        <v>0.35972222222222222</v>
      </c>
      <c r="BJ249" s="203"/>
      <c r="BK249" s="69">
        <f t="shared" si="504"/>
        <v>0</v>
      </c>
      <c r="BL249" s="13">
        <f t="shared" si="501"/>
        <v>0</v>
      </c>
      <c r="BM249" s="13">
        <f t="shared" si="502"/>
        <v>0</v>
      </c>
      <c r="BN249" s="158">
        <v>0.36458333333333331</v>
      </c>
      <c r="BO249" s="12">
        <f t="shared" si="456"/>
        <v>4.8611111111110938E-3</v>
      </c>
      <c r="BP249" s="90">
        <f t="shared" si="457"/>
        <v>0</v>
      </c>
      <c r="BQ249" s="90">
        <f t="shared" si="458"/>
        <v>7</v>
      </c>
      <c r="BR249" s="158">
        <v>0.37152777777777773</v>
      </c>
      <c r="BS249" s="12">
        <f t="shared" si="459"/>
        <v>6.9444444444444198E-3</v>
      </c>
      <c r="BT249" s="90">
        <f t="shared" si="460"/>
        <v>0</v>
      </c>
      <c r="BU249" s="90">
        <f t="shared" si="461"/>
        <v>10</v>
      </c>
      <c r="BV249" s="158">
        <v>0.37152777777777773</v>
      </c>
      <c r="BW249" s="158">
        <v>0.38194444444444442</v>
      </c>
      <c r="BX249" s="12">
        <f t="shared" si="462"/>
        <v>1.0416666666666685E-2</v>
      </c>
      <c r="BY249" s="13">
        <f t="shared" si="463"/>
        <v>0</v>
      </c>
      <c r="BZ249" s="13">
        <f t="shared" si="464"/>
        <v>15</v>
      </c>
      <c r="CA249" s="12">
        <f t="shared" si="465"/>
        <v>0.2673611111111111</v>
      </c>
      <c r="CB249" s="13">
        <f t="shared" si="466"/>
        <v>6</v>
      </c>
      <c r="CC249" s="13">
        <f t="shared" si="467"/>
        <v>25</v>
      </c>
      <c r="CD249" s="12">
        <f t="shared" si="503"/>
        <v>5.3472222222222171E-2</v>
      </c>
      <c r="CE249" s="13">
        <f t="shared" si="468"/>
        <v>1</v>
      </c>
      <c r="CF249" s="13">
        <f t="shared" si="469"/>
        <v>17</v>
      </c>
      <c r="CG249" s="12">
        <f t="shared" si="492"/>
        <v>6.25E-2</v>
      </c>
      <c r="CH249" s="13">
        <f t="shared" si="470"/>
        <v>1</v>
      </c>
      <c r="CI249" s="13">
        <f t="shared" si="471"/>
        <v>30</v>
      </c>
      <c r="CJ249" s="12">
        <f t="shared" si="493"/>
        <v>0.10694444444444445</v>
      </c>
      <c r="CK249" s="13">
        <f t="shared" si="472"/>
        <v>2</v>
      </c>
      <c r="CL249" s="13">
        <f t="shared" si="473"/>
        <v>34</v>
      </c>
      <c r="CM249" s="13"/>
      <c r="CN249" s="13"/>
      <c r="CO249" s="13">
        <f t="shared" si="505"/>
        <v>0</v>
      </c>
      <c r="CP249" s="12">
        <f t="shared" si="474"/>
        <v>0.10694444444444445</v>
      </c>
      <c r="CQ249" s="13">
        <f t="shared" si="475"/>
        <v>2</v>
      </c>
      <c r="CR249" s="13">
        <f t="shared" si="476"/>
        <v>34</v>
      </c>
      <c r="CS249" s="158"/>
      <c r="CT249" s="13">
        <f t="shared" si="477"/>
        <v>0</v>
      </c>
      <c r="CU249" s="13">
        <f t="shared" si="478"/>
        <v>0</v>
      </c>
      <c r="CV249" s="158"/>
      <c r="CW249" s="13">
        <f t="shared" si="479"/>
        <v>0</v>
      </c>
      <c r="CX249" s="13">
        <f t="shared" si="480"/>
        <v>0</v>
      </c>
      <c r="CY249" s="158"/>
      <c r="CZ249" s="13">
        <f t="shared" si="481"/>
        <v>0</v>
      </c>
      <c r="DA249" s="13">
        <f t="shared" si="482"/>
        <v>0</v>
      </c>
      <c r="DB249" s="158"/>
      <c r="DC249" s="13">
        <f t="shared" si="483"/>
        <v>0</v>
      </c>
      <c r="DD249" s="13">
        <f t="shared" si="484"/>
        <v>0</v>
      </c>
      <c r="DE249" s="158"/>
      <c r="DF249" s="13">
        <f t="shared" si="485"/>
        <v>0</v>
      </c>
      <c r="DG249" s="13">
        <f t="shared" si="486"/>
        <v>0</v>
      </c>
      <c r="DH249" s="158"/>
      <c r="DI249" s="13">
        <f t="shared" si="487"/>
        <v>0</v>
      </c>
      <c r="DJ249" s="13">
        <f t="shared" si="488"/>
        <v>0</v>
      </c>
      <c r="DK249" s="158"/>
      <c r="DL249" s="35">
        <f t="shared" si="489"/>
        <v>0</v>
      </c>
      <c r="DM249" s="61">
        <f t="shared" si="490"/>
        <v>0</v>
      </c>
      <c r="DN249" s="66">
        <f t="shared" si="496"/>
        <v>872840.46</v>
      </c>
      <c r="DO249" s="74">
        <f t="shared" si="494"/>
        <v>14107</v>
      </c>
      <c r="DP249" s="66">
        <f t="shared" si="495"/>
        <v>62.983050847457626</v>
      </c>
      <c r="DQ249" s="63">
        <f t="shared" si="424"/>
        <v>61.872861699865311</v>
      </c>
      <c r="DR249" s="66" t="e">
        <f t="shared" si="497"/>
        <v>#NUM!</v>
      </c>
      <c r="DS249" s="96" t="e">
        <f t="shared" si="498"/>
        <v>#NUM!</v>
      </c>
      <c r="DT249" s="66" t="e">
        <f t="shared" si="499"/>
        <v>#NUM!</v>
      </c>
      <c r="DU249" s="66" t="e">
        <f t="shared" si="500"/>
        <v>#NUM!</v>
      </c>
      <c r="DV249" s="421"/>
      <c r="DW249" s="421"/>
      <c r="DX249" s="421"/>
      <c r="DY249" s="421"/>
      <c r="DZ249" s="421"/>
      <c r="EA249" s="421"/>
      <c r="EB249" s="421"/>
      <c r="EC249" s="62"/>
      <c r="ED249" s="62"/>
      <c r="EE249" s="62"/>
      <c r="EF249" s="62"/>
      <c r="EG249" s="62"/>
      <c r="EH249" s="62"/>
      <c r="EI249" s="62"/>
      <c r="EJ249" s="62"/>
      <c r="EK249" s="62"/>
      <c r="EL249" s="62"/>
      <c r="EM249" s="62"/>
      <c r="EN249" s="66"/>
      <c r="EO249" s="66"/>
      <c r="EP249" s="66"/>
      <c r="EQ249" s="66"/>
      <c r="ER249" s="66"/>
      <c r="ES249" s="66"/>
      <c r="ET249" s="66"/>
      <c r="EU249" s="66"/>
      <c r="EV249" s="66"/>
      <c r="EW249" s="66"/>
      <c r="EX249" s="66"/>
      <c r="EY249" s="66"/>
      <c r="EZ249" s="66"/>
      <c r="FA249" s="66"/>
      <c r="FB249" s="66"/>
      <c r="FC249" s="66"/>
      <c r="FD249" s="66"/>
      <c r="FE249" s="62"/>
      <c r="FF249" s="62"/>
      <c r="FG249" s="62"/>
      <c r="FH249" s="62"/>
      <c r="FI249" s="62"/>
    </row>
    <row r="250" spans="1:165" s="162" customFormat="1" ht="51" customHeight="1">
      <c r="A250" s="199">
        <v>249</v>
      </c>
      <c r="B250" s="174">
        <v>7</v>
      </c>
      <c r="C250" s="202">
        <v>40788</v>
      </c>
      <c r="D250" s="161">
        <f t="shared" si="425"/>
        <v>9</v>
      </c>
      <c r="E250" s="156" t="s">
        <v>39</v>
      </c>
      <c r="F250" s="174">
        <v>5</v>
      </c>
      <c r="G250" s="157" t="s">
        <v>38</v>
      </c>
      <c r="H250" s="157" t="s">
        <v>507</v>
      </c>
      <c r="I250" s="157" t="s">
        <v>508</v>
      </c>
      <c r="J250" s="158">
        <v>0.23958333333333334</v>
      </c>
      <c r="K250" s="159">
        <v>3527.02</v>
      </c>
      <c r="L250" s="157" t="s">
        <v>335</v>
      </c>
      <c r="M250" s="174">
        <v>55</v>
      </c>
      <c r="N250" s="174">
        <v>4</v>
      </c>
      <c r="O250" s="157"/>
      <c r="P250" s="158">
        <v>0.23958333333333334</v>
      </c>
      <c r="Q250" s="158">
        <v>0.23958333333333334</v>
      </c>
      <c r="R250" s="12">
        <f t="shared" si="426"/>
        <v>0</v>
      </c>
      <c r="S250" s="13">
        <f t="shared" si="427"/>
        <v>0</v>
      </c>
      <c r="T250" s="13">
        <f t="shared" si="428"/>
        <v>0</v>
      </c>
      <c r="U250" s="158">
        <v>0.26041666666666669</v>
      </c>
      <c r="V250" s="12">
        <f t="shared" si="429"/>
        <v>2.0833333333333343E-2</v>
      </c>
      <c r="W250" s="13">
        <f t="shared" si="430"/>
        <v>0</v>
      </c>
      <c r="X250" s="13">
        <f t="shared" si="431"/>
        <v>30</v>
      </c>
      <c r="Y250" s="158">
        <v>0.28125</v>
      </c>
      <c r="Z250" s="12">
        <f t="shared" si="432"/>
        <v>2.0833333333333315E-2</v>
      </c>
      <c r="AA250" s="13">
        <f t="shared" si="433"/>
        <v>0</v>
      </c>
      <c r="AB250" s="13">
        <f t="shared" si="434"/>
        <v>30</v>
      </c>
      <c r="AC250" s="158">
        <v>0.31944444444444448</v>
      </c>
      <c r="AD250" s="12">
        <f>AC250-Y249</f>
        <v>0.17361111111111113</v>
      </c>
      <c r="AE250" s="13">
        <f t="shared" si="436"/>
        <v>4</v>
      </c>
      <c r="AF250" s="13">
        <f t="shared" si="437"/>
        <v>10</v>
      </c>
      <c r="AG250" s="158">
        <v>0.3263888888888889</v>
      </c>
      <c r="AH250" s="158">
        <v>0.3611111111111111</v>
      </c>
      <c r="AI250" s="12">
        <f t="shared" si="438"/>
        <v>3.472222222222221E-2</v>
      </c>
      <c r="AJ250" s="90">
        <f t="shared" si="439"/>
        <v>0</v>
      </c>
      <c r="AK250" s="90">
        <f t="shared" si="440"/>
        <v>50</v>
      </c>
      <c r="AL250" s="158">
        <v>0.3263888888888889</v>
      </c>
      <c r="AM250" s="158">
        <v>0.3611111111111111</v>
      </c>
      <c r="AN250" s="12">
        <f t="shared" si="441"/>
        <v>3.472222222222221E-2</v>
      </c>
      <c r="AO250" s="13">
        <f t="shared" si="442"/>
        <v>0</v>
      </c>
      <c r="AP250" s="13">
        <f t="shared" si="443"/>
        <v>50</v>
      </c>
      <c r="AQ250" s="158">
        <v>0.36805555555555558</v>
      </c>
      <c r="AR250" s="12">
        <f t="shared" si="444"/>
        <v>6.9444444444444753E-3</v>
      </c>
      <c r="AS250" s="90">
        <f t="shared" si="445"/>
        <v>0</v>
      </c>
      <c r="AT250" s="13">
        <f t="shared" si="446"/>
        <v>10</v>
      </c>
      <c r="AU250" s="158">
        <v>0.37638888888888888</v>
      </c>
      <c r="AV250" s="12">
        <f t="shared" si="447"/>
        <v>8.3333333333333037E-3</v>
      </c>
      <c r="AW250" s="13">
        <f t="shared" si="448"/>
        <v>0</v>
      </c>
      <c r="AX250" s="13">
        <f t="shared" si="449"/>
        <v>12</v>
      </c>
      <c r="AY250" s="158">
        <v>0.52847222222222223</v>
      </c>
      <c r="AZ250" s="12">
        <f t="shared" si="450"/>
        <v>0.15208333333333335</v>
      </c>
      <c r="BA250" s="90">
        <f t="shared" si="451"/>
        <v>3</v>
      </c>
      <c r="BB250" s="90">
        <f t="shared" si="452"/>
        <v>39</v>
      </c>
      <c r="BC250" s="158">
        <v>0.52847222222222223</v>
      </c>
      <c r="BD250" s="158">
        <v>0.52847222222222223</v>
      </c>
      <c r="BE250" s="12">
        <f t="shared" si="453"/>
        <v>0</v>
      </c>
      <c r="BF250" s="13">
        <f t="shared" si="454"/>
        <v>0</v>
      </c>
      <c r="BG250" s="13">
        <f t="shared" si="455"/>
        <v>0</v>
      </c>
      <c r="BH250" s="158">
        <v>0.52847222222222223</v>
      </c>
      <c r="BI250" s="158">
        <v>0.52847222222222223</v>
      </c>
      <c r="BJ250" s="160"/>
      <c r="BK250" s="69">
        <f t="shared" si="504"/>
        <v>0</v>
      </c>
      <c r="BL250" s="13">
        <f t="shared" si="501"/>
        <v>0</v>
      </c>
      <c r="BM250" s="13">
        <f t="shared" si="502"/>
        <v>0</v>
      </c>
      <c r="BN250" s="158">
        <v>0.53819444444444442</v>
      </c>
      <c r="BO250" s="12">
        <f t="shared" si="456"/>
        <v>9.7222222222221877E-3</v>
      </c>
      <c r="BP250" s="90">
        <f t="shared" si="457"/>
        <v>0</v>
      </c>
      <c r="BQ250" s="90">
        <f t="shared" si="458"/>
        <v>14</v>
      </c>
      <c r="BR250" s="158">
        <v>0.54513888888888895</v>
      </c>
      <c r="BS250" s="12">
        <f t="shared" si="459"/>
        <v>6.9444444444445308E-3</v>
      </c>
      <c r="BT250" s="90">
        <f t="shared" si="460"/>
        <v>0</v>
      </c>
      <c r="BU250" s="90">
        <f t="shared" si="461"/>
        <v>10</v>
      </c>
      <c r="BV250" s="158">
        <v>0.54513888888888895</v>
      </c>
      <c r="BW250" s="158">
        <v>0.54861111111111105</v>
      </c>
      <c r="BX250" s="12">
        <f t="shared" si="462"/>
        <v>3.4722222222220989E-3</v>
      </c>
      <c r="BY250" s="13">
        <f t="shared" si="463"/>
        <v>0</v>
      </c>
      <c r="BZ250" s="13">
        <f t="shared" si="464"/>
        <v>5</v>
      </c>
      <c r="CA250" s="12">
        <f t="shared" si="465"/>
        <v>0.30902777777777768</v>
      </c>
      <c r="CB250" s="13">
        <f t="shared" si="466"/>
        <v>7</v>
      </c>
      <c r="CC250" s="13">
        <f t="shared" si="467"/>
        <v>25</v>
      </c>
      <c r="CD250" s="12">
        <f t="shared" si="503"/>
        <v>0.19722222222222233</v>
      </c>
      <c r="CE250" s="13">
        <f t="shared" si="468"/>
        <v>4</v>
      </c>
      <c r="CF250" s="13">
        <f t="shared" si="469"/>
        <v>44</v>
      </c>
      <c r="CG250" s="12">
        <f t="shared" si="492"/>
        <v>3.472222222222221E-2</v>
      </c>
      <c r="CH250" s="13">
        <f t="shared" si="470"/>
        <v>0</v>
      </c>
      <c r="CI250" s="13">
        <f t="shared" si="471"/>
        <v>50</v>
      </c>
      <c r="CJ250" s="12">
        <f t="shared" si="493"/>
        <v>0.15208333333333335</v>
      </c>
      <c r="CK250" s="13">
        <f t="shared" si="472"/>
        <v>3</v>
      </c>
      <c r="CL250" s="13">
        <f t="shared" si="473"/>
        <v>39</v>
      </c>
      <c r="CM250" s="13"/>
      <c r="CN250" s="13"/>
      <c r="CO250" s="13">
        <f t="shared" si="505"/>
        <v>0</v>
      </c>
      <c r="CP250" s="12">
        <f t="shared" si="474"/>
        <v>0.15208333333333335</v>
      </c>
      <c r="CQ250" s="13">
        <f t="shared" si="475"/>
        <v>3</v>
      </c>
      <c r="CR250" s="13">
        <f t="shared" si="476"/>
        <v>39</v>
      </c>
      <c r="CS250" s="158"/>
      <c r="CT250" s="13">
        <f t="shared" si="477"/>
        <v>0</v>
      </c>
      <c r="CU250" s="13">
        <f t="shared" si="478"/>
        <v>0</v>
      </c>
      <c r="CV250" s="158"/>
      <c r="CW250" s="13">
        <f t="shared" si="479"/>
        <v>0</v>
      </c>
      <c r="CX250" s="13">
        <f t="shared" si="480"/>
        <v>0</v>
      </c>
      <c r="CY250" s="158"/>
      <c r="CZ250" s="13">
        <f t="shared" si="481"/>
        <v>0</v>
      </c>
      <c r="DA250" s="13">
        <f t="shared" si="482"/>
        <v>0</v>
      </c>
      <c r="DB250" s="158"/>
      <c r="DC250" s="13">
        <f t="shared" si="483"/>
        <v>0</v>
      </c>
      <c r="DD250" s="13">
        <f t="shared" si="484"/>
        <v>0</v>
      </c>
      <c r="DE250" s="158"/>
      <c r="DF250" s="13">
        <f t="shared" si="485"/>
        <v>0</v>
      </c>
      <c r="DG250" s="13">
        <f t="shared" si="486"/>
        <v>0</v>
      </c>
      <c r="DH250" s="158"/>
      <c r="DI250" s="13">
        <f t="shared" si="487"/>
        <v>0</v>
      </c>
      <c r="DJ250" s="13">
        <f t="shared" si="488"/>
        <v>0</v>
      </c>
      <c r="DK250" s="158"/>
      <c r="DL250" s="35">
        <f t="shared" si="489"/>
        <v>0</v>
      </c>
      <c r="DM250" s="61">
        <f t="shared" si="490"/>
        <v>0</v>
      </c>
      <c r="DN250" s="66">
        <f t="shared" si="496"/>
        <v>876367.48</v>
      </c>
      <c r="DO250" s="74">
        <f t="shared" si="494"/>
        <v>14166</v>
      </c>
      <c r="DP250" s="66">
        <f t="shared" si="495"/>
        <v>64.12763636363637</v>
      </c>
      <c r="DQ250" s="63">
        <f t="shared" si="424"/>
        <v>61.864145136241703</v>
      </c>
      <c r="DR250" s="66" t="e">
        <f t="shared" si="497"/>
        <v>#NUM!</v>
      </c>
      <c r="DS250" s="96" t="e">
        <f t="shared" si="498"/>
        <v>#NUM!</v>
      </c>
      <c r="DT250" s="66" t="e">
        <f t="shared" si="499"/>
        <v>#NUM!</v>
      </c>
      <c r="DU250" s="66" t="e">
        <f t="shared" si="500"/>
        <v>#NUM!</v>
      </c>
      <c r="DV250" s="421"/>
      <c r="DW250" s="421"/>
      <c r="DX250" s="421"/>
      <c r="DY250" s="421"/>
      <c r="DZ250" s="421"/>
      <c r="EA250" s="421"/>
      <c r="EB250" s="421"/>
      <c r="EC250" s="62"/>
      <c r="ED250" s="62"/>
      <c r="EE250" s="62"/>
      <c r="EF250" s="62"/>
      <c r="EG250" s="62"/>
      <c r="EH250" s="62"/>
      <c r="EI250" s="62"/>
      <c r="EJ250" s="62"/>
      <c r="EK250" s="62"/>
      <c r="EL250" s="62"/>
      <c r="EM250" s="62"/>
      <c r="EN250" s="66"/>
      <c r="EO250" s="66"/>
      <c r="EP250" s="66"/>
      <c r="EQ250" s="66"/>
      <c r="ER250" s="66"/>
      <c r="ES250" s="66"/>
      <c r="ET250" s="66"/>
      <c r="EU250" s="66"/>
      <c r="EV250" s="66"/>
      <c r="EW250" s="66"/>
      <c r="EX250" s="66"/>
      <c r="EY250" s="66"/>
      <c r="EZ250" s="66"/>
      <c r="FA250" s="66"/>
      <c r="FB250" s="66"/>
      <c r="FC250" s="66"/>
      <c r="FD250" s="66"/>
      <c r="FE250" s="62"/>
      <c r="FF250" s="62"/>
      <c r="FG250" s="62"/>
      <c r="FH250" s="62"/>
      <c r="FI250" s="62"/>
    </row>
    <row r="251" spans="1:165" s="162" customFormat="1">
      <c r="A251" s="175">
        <v>250</v>
      </c>
      <c r="B251" s="174">
        <v>8</v>
      </c>
      <c r="C251" s="202">
        <v>40788</v>
      </c>
      <c r="D251" s="161">
        <f t="shared" si="425"/>
        <v>9</v>
      </c>
      <c r="E251" s="156" t="s">
        <v>444</v>
      </c>
      <c r="F251" s="174">
        <v>1</v>
      </c>
      <c r="G251" s="157" t="s">
        <v>445</v>
      </c>
      <c r="H251" s="157" t="s">
        <v>324</v>
      </c>
      <c r="I251" s="157" t="s">
        <v>322</v>
      </c>
      <c r="J251" s="158">
        <v>0.47222222222222227</v>
      </c>
      <c r="K251" s="159">
        <v>3712.51</v>
      </c>
      <c r="L251" s="157" t="s">
        <v>33</v>
      </c>
      <c r="M251" s="174">
        <v>59</v>
      </c>
      <c r="N251" s="174">
        <v>0</v>
      </c>
      <c r="O251" s="157"/>
      <c r="P251" s="158">
        <v>0.47222222222222227</v>
      </c>
      <c r="Q251" s="158">
        <v>0.47222222222222227</v>
      </c>
      <c r="R251" s="12">
        <f t="shared" si="426"/>
        <v>0</v>
      </c>
      <c r="S251" s="13">
        <f t="shared" si="427"/>
        <v>0</v>
      </c>
      <c r="T251" s="13">
        <f t="shared" si="428"/>
        <v>0</v>
      </c>
      <c r="U251" s="158">
        <v>0.47569444444444442</v>
      </c>
      <c r="V251" s="12">
        <f t="shared" si="429"/>
        <v>3.4722222222221544E-3</v>
      </c>
      <c r="W251" s="13">
        <f t="shared" si="430"/>
        <v>0</v>
      </c>
      <c r="X251" s="13">
        <f t="shared" si="431"/>
        <v>5</v>
      </c>
      <c r="Y251" s="158">
        <v>0.47916666666666669</v>
      </c>
      <c r="Z251" s="12">
        <f t="shared" si="432"/>
        <v>3.4722222222222654E-3</v>
      </c>
      <c r="AA251" s="13">
        <f t="shared" si="433"/>
        <v>0</v>
      </c>
      <c r="AB251" s="13">
        <f t="shared" si="434"/>
        <v>5</v>
      </c>
      <c r="AC251" s="158">
        <v>0.48958333333333331</v>
      </c>
      <c r="AD251" s="12">
        <f t="shared" si="435"/>
        <v>1.041666666666663E-2</v>
      </c>
      <c r="AE251" s="13">
        <f t="shared" si="436"/>
        <v>0</v>
      </c>
      <c r="AF251" s="13">
        <f t="shared" si="437"/>
        <v>15</v>
      </c>
      <c r="AG251" s="158">
        <v>0.49305555555555558</v>
      </c>
      <c r="AH251" s="158">
        <v>0.54166666666666663</v>
      </c>
      <c r="AI251" s="12">
        <f t="shared" si="438"/>
        <v>4.8611111111111049E-2</v>
      </c>
      <c r="AJ251" s="90">
        <f t="shared" si="439"/>
        <v>1</v>
      </c>
      <c r="AK251" s="90">
        <f t="shared" si="440"/>
        <v>10</v>
      </c>
      <c r="AL251" s="158">
        <v>0.49305555555555558</v>
      </c>
      <c r="AM251" s="158">
        <v>0.54166666666666663</v>
      </c>
      <c r="AN251" s="12">
        <f t="shared" si="441"/>
        <v>4.8611111111111049E-2</v>
      </c>
      <c r="AO251" s="13">
        <f t="shared" si="442"/>
        <v>1</v>
      </c>
      <c r="AP251" s="13">
        <f t="shared" si="443"/>
        <v>10</v>
      </c>
      <c r="AQ251" s="158">
        <v>0.56944444444444442</v>
      </c>
      <c r="AR251" s="12">
        <f t="shared" si="444"/>
        <v>2.777777777777779E-2</v>
      </c>
      <c r="AS251" s="90">
        <f t="shared" si="445"/>
        <v>0</v>
      </c>
      <c r="AT251" s="13">
        <f t="shared" si="446"/>
        <v>40</v>
      </c>
      <c r="AU251" s="158">
        <v>0.59027777777777779</v>
      </c>
      <c r="AV251" s="12">
        <f t="shared" si="447"/>
        <v>2.083333333333337E-2</v>
      </c>
      <c r="AW251" s="13">
        <f t="shared" si="448"/>
        <v>0</v>
      </c>
      <c r="AX251" s="13">
        <f t="shared" si="449"/>
        <v>30</v>
      </c>
      <c r="AY251" s="158">
        <v>0.66527777777777775</v>
      </c>
      <c r="AZ251" s="12">
        <f t="shared" si="450"/>
        <v>7.4999999999999956E-2</v>
      </c>
      <c r="BA251" s="90">
        <f t="shared" si="451"/>
        <v>1</v>
      </c>
      <c r="BB251" s="90">
        <f t="shared" si="452"/>
        <v>48</v>
      </c>
      <c r="BC251" s="158">
        <v>0.66527777777777775</v>
      </c>
      <c r="BD251" s="158">
        <v>0.66527777777777775</v>
      </c>
      <c r="BE251" s="12">
        <f t="shared" si="453"/>
        <v>0</v>
      </c>
      <c r="BF251" s="13">
        <f t="shared" si="454"/>
        <v>0</v>
      </c>
      <c r="BG251" s="13">
        <f t="shared" si="455"/>
        <v>0</v>
      </c>
      <c r="BH251" s="158">
        <v>0.66527777777777775</v>
      </c>
      <c r="BI251" s="158">
        <v>0.66527777777777775</v>
      </c>
      <c r="BJ251" s="160"/>
      <c r="BK251" s="69">
        <f t="shared" si="504"/>
        <v>0</v>
      </c>
      <c r="BL251" s="13">
        <f t="shared" si="501"/>
        <v>0</v>
      </c>
      <c r="BM251" s="13">
        <f t="shared" si="502"/>
        <v>0</v>
      </c>
      <c r="BN251" s="158">
        <v>0.67013888888888884</v>
      </c>
      <c r="BO251" s="12">
        <f t="shared" si="456"/>
        <v>4.8611111111110938E-3</v>
      </c>
      <c r="BP251" s="90">
        <f t="shared" si="457"/>
        <v>0</v>
      </c>
      <c r="BQ251" s="90">
        <f t="shared" si="458"/>
        <v>7</v>
      </c>
      <c r="BR251" s="158">
        <v>0.67361111111111116</v>
      </c>
      <c r="BS251" s="12">
        <f t="shared" si="459"/>
        <v>3.4722222222223209E-3</v>
      </c>
      <c r="BT251" s="90">
        <f t="shared" si="460"/>
        <v>0</v>
      </c>
      <c r="BU251" s="90">
        <f t="shared" si="461"/>
        <v>5</v>
      </c>
      <c r="BV251" s="158">
        <v>0.67361111111111116</v>
      </c>
      <c r="BW251" s="158">
        <v>0.68055555555555547</v>
      </c>
      <c r="BX251" s="12">
        <f t="shared" si="462"/>
        <v>6.9444444444443088E-3</v>
      </c>
      <c r="BY251" s="13">
        <f t="shared" si="463"/>
        <v>0</v>
      </c>
      <c r="BZ251" s="13">
        <f t="shared" si="464"/>
        <v>10</v>
      </c>
      <c r="CA251" s="12">
        <f t="shared" si="465"/>
        <v>0.2083333333333332</v>
      </c>
      <c r="CB251" s="13">
        <f t="shared" si="466"/>
        <v>5</v>
      </c>
      <c r="CC251" s="13">
        <f t="shared" si="467"/>
        <v>0</v>
      </c>
      <c r="CD251" s="12">
        <f t="shared" si="503"/>
        <v>4.6527777777777835E-2</v>
      </c>
      <c r="CE251" s="13">
        <f t="shared" si="468"/>
        <v>1</v>
      </c>
      <c r="CF251" s="13">
        <f t="shared" si="469"/>
        <v>7</v>
      </c>
      <c r="CG251" s="12">
        <f t="shared" si="492"/>
        <v>4.8611111111111049E-2</v>
      </c>
      <c r="CH251" s="13">
        <f t="shared" si="470"/>
        <v>1</v>
      </c>
      <c r="CI251" s="13">
        <f t="shared" si="471"/>
        <v>10</v>
      </c>
      <c r="CJ251" s="12">
        <f t="shared" si="493"/>
        <v>7.4999999999999956E-2</v>
      </c>
      <c r="CK251" s="13">
        <f t="shared" si="472"/>
        <v>1</v>
      </c>
      <c r="CL251" s="13">
        <f t="shared" si="473"/>
        <v>48</v>
      </c>
      <c r="CM251" s="13"/>
      <c r="CN251" s="13"/>
      <c r="CO251" s="13">
        <f t="shared" si="505"/>
        <v>0</v>
      </c>
      <c r="CP251" s="12">
        <f t="shared" si="474"/>
        <v>7.4999999999999956E-2</v>
      </c>
      <c r="CQ251" s="13">
        <f t="shared" si="475"/>
        <v>1</v>
      </c>
      <c r="CR251" s="13">
        <f t="shared" si="476"/>
        <v>48</v>
      </c>
      <c r="CS251" s="158"/>
      <c r="CT251" s="13">
        <f t="shared" si="477"/>
        <v>0</v>
      </c>
      <c r="CU251" s="13">
        <f t="shared" si="478"/>
        <v>0</v>
      </c>
      <c r="CV251" s="158"/>
      <c r="CW251" s="13">
        <f t="shared" si="479"/>
        <v>0</v>
      </c>
      <c r="CX251" s="13">
        <f t="shared" si="480"/>
        <v>0</v>
      </c>
      <c r="CY251" s="158"/>
      <c r="CZ251" s="13">
        <f t="shared" si="481"/>
        <v>0</v>
      </c>
      <c r="DA251" s="13">
        <f t="shared" si="482"/>
        <v>0</v>
      </c>
      <c r="DB251" s="158"/>
      <c r="DC251" s="13">
        <f t="shared" si="483"/>
        <v>0</v>
      </c>
      <c r="DD251" s="13">
        <f t="shared" si="484"/>
        <v>0</v>
      </c>
      <c r="DE251" s="158"/>
      <c r="DF251" s="13">
        <f t="shared" si="485"/>
        <v>0</v>
      </c>
      <c r="DG251" s="13">
        <f t="shared" si="486"/>
        <v>0</v>
      </c>
      <c r="DH251" s="158"/>
      <c r="DI251" s="13">
        <f t="shared" si="487"/>
        <v>0</v>
      </c>
      <c r="DJ251" s="13">
        <f t="shared" si="488"/>
        <v>0</v>
      </c>
      <c r="DK251" s="158"/>
      <c r="DL251" s="35">
        <f t="shared" si="489"/>
        <v>0</v>
      </c>
      <c r="DM251" s="61">
        <f t="shared" si="490"/>
        <v>0</v>
      </c>
      <c r="DN251" s="66">
        <f t="shared" si="496"/>
        <v>880079.99</v>
      </c>
      <c r="DO251" s="74">
        <f t="shared" si="494"/>
        <v>14221</v>
      </c>
      <c r="DP251" s="66">
        <f t="shared" si="495"/>
        <v>62.923898305084748</v>
      </c>
      <c r="DQ251" s="63">
        <f t="shared" si="424"/>
        <v>61.88594262006891</v>
      </c>
      <c r="DR251" s="66" t="e">
        <f t="shared" si="497"/>
        <v>#NUM!</v>
      </c>
      <c r="DS251" s="96" t="e">
        <f t="shared" si="498"/>
        <v>#NUM!</v>
      </c>
      <c r="DT251" s="66" t="e">
        <f t="shared" si="499"/>
        <v>#NUM!</v>
      </c>
      <c r="DU251" s="66" t="e">
        <f t="shared" si="500"/>
        <v>#NUM!</v>
      </c>
      <c r="DV251" s="421"/>
      <c r="DW251" s="421"/>
      <c r="DX251" s="421"/>
      <c r="DY251" s="421"/>
      <c r="DZ251" s="421"/>
      <c r="EA251" s="421"/>
      <c r="EB251" s="421"/>
      <c r="EC251" s="62"/>
      <c r="ED251" s="62"/>
      <c r="EE251" s="62"/>
      <c r="EF251" s="62"/>
      <c r="EG251" s="62"/>
      <c r="EH251" s="62"/>
      <c r="EI251" s="62"/>
      <c r="EJ251" s="62"/>
      <c r="EK251" s="62"/>
      <c r="EL251" s="62"/>
      <c r="EM251" s="62"/>
      <c r="EN251" s="66"/>
      <c r="EO251" s="66"/>
      <c r="EP251" s="66"/>
      <c r="EQ251" s="66"/>
      <c r="ER251" s="66"/>
      <c r="ES251" s="66"/>
      <c r="ET251" s="66"/>
      <c r="EU251" s="66"/>
      <c r="EV251" s="66"/>
      <c r="EW251" s="66"/>
      <c r="EX251" s="66"/>
      <c r="EY251" s="66"/>
      <c r="EZ251" s="66"/>
      <c r="FA251" s="66"/>
      <c r="FB251" s="66"/>
      <c r="FC251" s="66"/>
      <c r="FD251" s="66"/>
      <c r="FE251" s="62"/>
      <c r="FF251" s="62"/>
      <c r="FG251" s="62"/>
      <c r="FH251" s="62"/>
      <c r="FI251" s="62"/>
    </row>
    <row r="252" spans="1:165" s="162" customFormat="1">
      <c r="A252" s="199">
        <v>251</v>
      </c>
      <c r="B252" s="174">
        <v>9</v>
      </c>
      <c r="C252" s="202">
        <v>40788</v>
      </c>
      <c r="D252" s="161">
        <f t="shared" si="425"/>
        <v>9</v>
      </c>
      <c r="E252" s="156" t="s">
        <v>402</v>
      </c>
      <c r="F252" s="174">
        <v>1</v>
      </c>
      <c r="G252" s="157" t="s">
        <v>467</v>
      </c>
      <c r="H252" s="157" t="s">
        <v>394</v>
      </c>
      <c r="I252" s="157" t="s">
        <v>427</v>
      </c>
      <c r="J252" s="158">
        <v>0.57638888888888895</v>
      </c>
      <c r="K252" s="159">
        <v>3502.92</v>
      </c>
      <c r="L252" s="157" t="s">
        <v>33</v>
      </c>
      <c r="M252" s="174">
        <v>55</v>
      </c>
      <c r="N252" s="174">
        <v>3</v>
      </c>
      <c r="O252" s="157"/>
      <c r="P252" s="158">
        <v>0.57638888888888895</v>
      </c>
      <c r="Q252" s="158">
        <v>0.57638888888888895</v>
      </c>
      <c r="R252" s="12">
        <f t="shared" si="426"/>
        <v>0</v>
      </c>
      <c r="S252" s="13">
        <f t="shared" si="427"/>
        <v>0</v>
      </c>
      <c r="T252" s="13">
        <f t="shared" si="428"/>
        <v>0</v>
      </c>
      <c r="U252" s="158">
        <v>0.58333333333333337</v>
      </c>
      <c r="V252" s="12">
        <f t="shared" si="429"/>
        <v>6.9444444444444198E-3</v>
      </c>
      <c r="W252" s="13">
        <f t="shared" si="430"/>
        <v>0</v>
      </c>
      <c r="X252" s="13">
        <f t="shared" si="431"/>
        <v>10</v>
      </c>
      <c r="Y252" s="158">
        <v>0.58680555555555558</v>
      </c>
      <c r="Z252" s="12">
        <f t="shared" si="432"/>
        <v>3.4722222222222099E-3</v>
      </c>
      <c r="AA252" s="13">
        <f t="shared" si="433"/>
        <v>0</v>
      </c>
      <c r="AB252" s="13">
        <f t="shared" si="434"/>
        <v>5</v>
      </c>
      <c r="AC252" s="158">
        <v>0.60416666666666663</v>
      </c>
      <c r="AD252" s="12">
        <f t="shared" si="435"/>
        <v>1.7361111111111049E-2</v>
      </c>
      <c r="AE252" s="13">
        <f t="shared" si="436"/>
        <v>0</v>
      </c>
      <c r="AF252" s="13">
        <f t="shared" si="437"/>
        <v>25</v>
      </c>
      <c r="AG252" s="158">
        <v>0.61458333333333337</v>
      </c>
      <c r="AH252" s="158">
        <v>0.6875</v>
      </c>
      <c r="AI252" s="12">
        <f t="shared" si="438"/>
        <v>7.291666666666663E-2</v>
      </c>
      <c r="AJ252" s="90">
        <f t="shared" si="439"/>
        <v>1</v>
      </c>
      <c r="AK252" s="90">
        <f t="shared" si="440"/>
        <v>45</v>
      </c>
      <c r="AL252" s="158">
        <v>0.61458333333333337</v>
      </c>
      <c r="AM252" s="158">
        <v>0.6875</v>
      </c>
      <c r="AN252" s="12">
        <f t="shared" si="441"/>
        <v>7.291666666666663E-2</v>
      </c>
      <c r="AO252" s="13">
        <f t="shared" si="442"/>
        <v>1</v>
      </c>
      <c r="AP252" s="13">
        <f t="shared" si="443"/>
        <v>45</v>
      </c>
      <c r="AQ252" s="158">
        <v>0.70833333333333337</v>
      </c>
      <c r="AR252" s="12">
        <f t="shared" si="444"/>
        <v>2.083333333333337E-2</v>
      </c>
      <c r="AS252" s="90">
        <f t="shared" si="445"/>
        <v>0</v>
      </c>
      <c r="AT252" s="13">
        <f t="shared" si="446"/>
        <v>30</v>
      </c>
      <c r="AU252" s="158">
        <v>0.71527777777777779</v>
      </c>
      <c r="AV252" s="12">
        <f t="shared" si="447"/>
        <v>6.9444444444444198E-3</v>
      </c>
      <c r="AW252" s="13">
        <f t="shared" si="448"/>
        <v>0</v>
      </c>
      <c r="AX252" s="13">
        <f t="shared" si="449"/>
        <v>10</v>
      </c>
      <c r="AY252" s="158">
        <v>0.79999999999999993</v>
      </c>
      <c r="AZ252" s="12">
        <f t="shared" si="450"/>
        <v>8.4722222222222143E-2</v>
      </c>
      <c r="BA252" s="90">
        <f t="shared" si="451"/>
        <v>2</v>
      </c>
      <c r="BB252" s="90">
        <f t="shared" si="452"/>
        <v>2</v>
      </c>
      <c r="BC252" s="158">
        <v>0.79999999999999993</v>
      </c>
      <c r="BD252" s="158">
        <v>0.79999999999999993</v>
      </c>
      <c r="BE252" s="12">
        <f t="shared" si="453"/>
        <v>0</v>
      </c>
      <c r="BF252" s="13">
        <f t="shared" si="454"/>
        <v>0</v>
      </c>
      <c r="BG252" s="13">
        <f t="shared" si="455"/>
        <v>0</v>
      </c>
      <c r="BH252" s="158">
        <v>0.79999999999999993</v>
      </c>
      <c r="BI252" s="158">
        <v>0.79999999999999993</v>
      </c>
      <c r="BJ252" s="160"/>
      <c r="BK252" s="69">
        <f t="shared" si="504"/>
        <v>0</v>
      </c>
      <c r="BL252" s="13">
        <f t="shared" si="501"/>
        <v>0</v>
      </c>
      <c r="BM252" s="13">
        <f t="shared" si="502"/>
        <v>0</v>
      </c>
      <c r="BN252" s="158">
        <v>0.8125</v>
      </c>
      <c r="BO252" s="12">
        <f t="shared" si="456"/>
        <v>1.2500000000000067E-2</v>
      </c>
      <c r="BP252" s="90">
        <f t="shared" si="457"/>
        <v>0</v>
      </c>
      <c r="BQ252" s="90">
        <f t="shared" si="458"/>
        <v>18</v>
      </c>
      <c r="BR252" s="158">
        <v>0.82291666666666663</v>
      </c>
      <c r="BS252" s="12">
        <f t="shared" si="459"/>
        <v>1.041666666666663E-2</v>
      </c>
      <c r="BT252" s="90">
        <f t="shared" si="460"/>
        <v>0</v>
      </c>
      <c r="BU252" s="90">
        <f t="shared" si="461"/>
        <v>15</v>
      </c>
      <c r="BV252" s="158">
        <v>0.82291666666666663</v>
      </c>
      <c r="BW252" s="158">
        <v>0.84027777777777779</v>
      </c>
      <c r="BX252" s="12">
        <f t="shared" si="462"/>
        <v>1.736111111111116E-2</v>
      </c>
      <c r="BY252" s="13">
        <f t="shared" si="463"/>
        <v>0</v>
      </c>
      <c r="BZ252" s="13">
        <f t="shared" si="464"/>
        <v>25</v>
      </c>
      <c r="CA252" s="12">
        <f t="shared" si="465"/>
        <v>0.26388888888888884</v>
      </c>
      <c r="CB252" s="13">
        <f t="shared" si="466"/>
        <v>6</v>
      </c>
      <c r="CC252" s="13">
        <f t="shared" si="467"/>
        <v>20</v>
      </c>
      <c r="CD252" s="12">
        <f t="shared" si="503"/>
        <v>6.1111111111111116E-2</v>
      </c>
      <c r="CE252" s="13">
        <f t="shared" si="468"/>
        <v>1</v>
      </c>
      <c r="CF252" s="13">
        <f t="shared" si="469"/>
        <v>28</v>
      </c>
      <c r="CG252" s="12">
        <f t="shared" si="492"/>
        <v>7.291666666666663E-2</v>
      </c>
      <c r="CH252" s="13">
        <f t="shared" si="470"/>
        <v>1</v>
      </c>
      <c r="CI252" s="13">
        <f t="shared" si="471"/>
        <v>45</v>
      </c>
      <c r="CJ252" s="12">
        <f t="shared" si="493"/>
        <v>8.4722222222222143E-2</v>
      </c>
      <c r="CK252" s="13">
        <f t="shared" si="472"/>
        <v>2</v>
      </c>
      <c r="CL252" s="13">
        <f t="shared" si="473"/>
        <v>2</v>
      </c>
      <c r="CM252" s="13"/>
      <c r="CN252" s="13"/>
      <c r="CO252" s="13">
        <f t="shared" si="505"/>
        <v>0</v>
      </c>
      <c r="CP252" s="12">
        <f t="shared" si="474"/>
        <v>8.4722222222222143E-2</v>
      </c>
      <c r="CQ252" s="13">
        <f t="shared" si="475"/>
        <v>2</v>
      </c>
      <c r="CR252" s="13">
        <f t="shared" si="476"/>
        <v>2</v>
      </c>
      <c r="CS252" s="158"/>
      <c r="CT252" s="13">
        <f t="shared" si="477"/>
        <v>0</v>
      </c>
      <c r="CU252" s="13">
        <f t="shared" si="478"/>
        <v>0</v>
      </c>
      <c r="CV252" s="158"/>
      <c r="CW252" s="13">
        <f t="shared" si="479"/>
        <v>0</v>
      </c>
      <c r="CX252" s="13">
        <f t="shared" si="480"/>
        <v>0</v>
      </c>
      <c r="CY252" s="158"/>
      <c r="CZ252" s="13">
        <f t="shared" si="481"/>
        <v>0</v>
      </c>
      <c r="DA252" s="13">
        <f t="shared" si="482"/>
        <v>0</v>
      </c>
      <c r="DB252" s="158"/>
      <c r="DC252" s="13">
        <f t="shared" si="483"/>
        <v>0</v>
      </c>
      <c r="DD252" s="13">
        <f t="shared" si="484"/>
        <v>0</v>
      </c>
      <c r="DE252" s="158"/>
      <c r="DF252" s="13">
        <f t="shared" si="485"/>
        <v>0</v>
      </c>
      <c r="DG252" s="13">
        <f t="shared" si="486"/>
        <v>0</v>
      </c>
      <c r="DH252" s="158"/>
      <c r="DI252" s="13">
        <f t="shared" si="487"/>
        <v>0</v>
      </c>
      <c r="DJ252" s="13">
        <f t="shared" si="488"/>
        <v>0</v>
      </c>
      <c r="DK252" s="158"/>
      <c r="DL252" s="35">
        <f t="shared" si="489"/>
        <v>0</v>
      </c>
      <c r="DM252" s="61">
        <f t="shared" si="490"/>
        <v>0</v>
      </c>
      <c r="DN252" s="66">
        <f t="shared" si="496"/>
        <v>883582.91</v>
      </c>
      <c r="DO252" s="74">
        <f t="shared" si="494"/>
        <v>14279</v>
      </c>
      <c r="DP252" s="66">
        <f t="shared" si="495"/>
        <v>63.689454545454545</v>
      </c>
      <c r="DQ252" s="63">
        <f t="shared" si="424"/>
        <v>61.879887247006096</v>
      </c>
      <c r="DR252" s="66" t="e">
        <f t="shared" si="497"/>
        <v>#NUM!</v>
      </c>
      <c r="DS252" s="96" t="e">
        <f t="shared" si="498"/>
        <v>#NUM!</v>
      </c>
      <c r="DT252" s="66" t="e">
        <f t="shared" si="499"/>
        <v>#NUM!</v>
      </c>
      <c r="DU252" s="66" t="e">
        <f t="shared" si="500"/>
        <v>#NUM!</v>
      </c>
      <c r="DV252" s="421"/>
      <c r="DW252" s="421"/>
      <c r="DX252" s="421"/>
      <c r="DY252" s="421"/>
      <c r="DZ252" s="421"/>
      <c r="EA252" s="421"/>
      <c r="EB252" s="421"/>
      <c r="EC252" s="62"/>
      <c r="ED252" s="62"/>
      <c r="EE252" s="62"/>
      <c r="EF252" s="62"/>
      <c r="EG252" s="62"/>
      <c r="EH252" s="62"/>
      <c r="EI252" s="62"/>
      <c r="EJ252" s="62"/>
      <c r="EK252" s="62"/>
      <c r="EL252" s="62"/>
      <c r="EM252" s="62"/>
      <c r="EN252" s="66"/>
      <c r="EO252" s="66"/>
      <c r="EP252" s="66"/>
      <c r="EQ252" s="66"/>
      <c r="ER252" s="66"/>
      <c r="ES252" s="66"/>
      <c r="ET252" s="66"/>
      <c r="EU252" s="66"/>
      <c r="EV252" s="66"/>
      <c r="EW252" s="66"/>
      <c r="EX252" s="66"/>
      <c r="EY252" s="66"/>
      <c r="EZ252" s="66"/>
      <c r="FA252" s="66"/>
      <c r="FB252" s="66"/>
      <c r="FC252" s="66"/>
      <c r="FD252" s="66"/>
      <c r="FE252" s="62"/>
      <c r="FF252" s="62"/>
      <c r="FG252" s="62"/>
      <c r="FH252" s="62"/>
      <c r="FI252" s="62"/>
    </row>
    <row r="253" spans="1:165" s="162" customFormat="1" ht="30">
      <c r="A253" s="175">
        <v>252</v>
      </c>
      <c r="B253" s="174">
        <v>10</v>
      </c>
      <c r="C253" s="202">
        <v>40788</v>
      </c>
      <c r="D253" s="161">
        <f t="shared" si="425"/>
        <v>9</v>
      </c>
      <c r="E253" s="156" t="s">
        <v>39</v>
      </c>
      <c r="F253" s="174">
        <v>6</v>
      </c>
      <c r="G253" s="157" t="s">
        <v>38</v>
      </c>
      <c r="H253" s="157" t="s">
        <v>509</v>
      </c>
      <c r="I253" s="157" t="s">
        <v>450</v>
      </c>
      <c r="J253" s="158">
        <v>0.89236111111111116</v>
      </c>
      <c r="K253" s="159">
        <v>3614.24</v>
      </c>
      <c r="L253" s="157" t="s">
        <v>34</v>
      </c>
      <c r="M253" s="174">
        <v>58</v>
      </c>
      <c r="N253" s="174">
        <v>1</v>
      </c>
      <c r="O253" s="157"/>
      <c r="P253" s="158">
        <v>0.89236111111111116</v>
      </c>
      <c r="Q253" s="158">
        <v>0.89236111111111116</v>
      </c>
      <c r="R253" s="12">
        <f t="shared" si="426"/>
        <v>0</v>
      </c>
      <c r="S253" s="13">
        <f t="shared" si="427"/>
        <v>0</v>
      </c>
      <c r="T253" s="13">
        <f t="shared" si="428"/>
        <v>0</v>
      </c>
      <c r="U253" s="158">
        <v>0.89930555555555547</v>
      </c>
      <c r="V253" s="12">
        <f t="shared" si="429"/>
        <v>6.9444444444443088E-3</v>
      </c>
      <c r="W253" s="13">
        <f t="shared" si="430"/>
        <v>0</v>
      </c>
      <c r="X253" s="13">
        <f t="shared" si="431"/>
        <v>10</v>
      </c>
      <c r="Y253" s="158">
        <v>0.90972222222222221</v>
      </c>
      <c r="Z253" s="12">
        <f t="shared" si="432"/>
        <v>1.0416666666666741E-2</v>
      </c>
      <c r="AA253" s="13">
        <f t="shared" si="433"/>
        <v>0</v>
      </c>
      <c r="AB253" s="13">
        <f t="shared" si="434"/>
        <v>15</v>
      </c>
      <c r="AC253" s="158">
        <v>0.92708333333333337</v>
      </c>
      <c r="AD253" s="12">
        <f t="shared" si="435"/>
        <v>1.736111111111116E-2</v>
      </c>
      <c r="AE253" s="13">
        <f t="shared" si="436"/>
        <v>0</v>
      </c>
      <c r="AF253" s="13">
        <f t="shared" si="437"/>
        <v>25</v>
      </c>
      <c r="AG253" s="158">
        <v>0.93055555555555547</v>
      </c>
      <c r="AH253" s="158">
        <v>0.97916666666666663</v>
      </c>
      <c r="AI253" s="12">
        <f t="shared" si="438"/>
        <v>4.861111111111116E-2</v>
      </c>
      <c r="AJ253" s="90">
        <f t="shared" si="439"/>
        <v>1</v>
      </c>
      <c r="AK253" s="90">
        <f t="shared" si="440"/>
        <v>10</v>
      </c>
      <c r="AL253" s="158">
        <v>0.93055555555555547</v>
      </c>
      <c r="AM253" s="158">
        <v>0.97916666666666663</v>
      </c>
      <c r="AN253" s="12">
        <f t="shared" si="441"/>
        <v>4.861111111111116E-2</v>
      </c>
      <c r="AO253" s="13">
        <f t="shared" si="442"/>
        <v>1</v>
      </c>
      <c r="AP253" s="13">
        <f t="shared" si="443"/>
        <v>10</v>
      </c>
      <c r="AQ253" s="158">
        <v>0.9819444444444444</v>
      </c>
      <c r="AR253" s="12">
        <f t="shared" si="444"/>
        <v>2.7777777777777679E-3</v>
      </c>
      <c r="AS253" s="90">
        <f t="shared" si="445"/>
        <v>0</v>
      </c>
      <c r="AT253" s="13">
        <f t="shared" si="446"/>
        <v>4</v>
      </c>
      <c r="AU253" s="158">
        <v>0.98402777777777783</v>
      </c>
      <c r="AV253" s="12">
        <f t="shared" si="447"/>
        <v>2.083333333333437E-3</v>
      </c>
      <c r="AW253" s="13">
        <f t="shared" si="448"/>
        <v>0</v>
      </c>
      <c r="AX253" s="13">
        <f t="shared" si="449"/>
        <v>3</v>
      </c>
      <c r="AY253" s="158">
        <v>1.2055555555555555</v>
      </c>
      <c r="AZ253" s="12">
        <f t="shared" si="450"/>
        <v>0.22152777777777766</v>
      </c>
      <c r="BA253" s="90">
        <f t="shared" si="451"/>
        <v>5</v>
      </c>
      <c r="BB253" s="90">
        <f t="shared" si="452"/>
        <v>19</v>
      </c>
      <c r="BC253" s="158">
        <v>1.2055555555555555</v>
      </c>
      <c r="BD253" s="158">
        <v>1.2055555555555555</v>
      </c>
      <c r="BE253" s="12">
        <f t="shared" si="453"/>
        <v>0</v>
      </c>
      <c r="BF253" s="13">
        <f t="shared" si="454"/>
        <v>0</v>
      </c>
      <c r="BG253" s="13">
        <f t="shared" si="455"/>
        <v>0</v>
      </c>
      <c r="BH253" s="158">
        <v>1.2055555555555555</v>
      </c>
      <c r="BI253" s="158">
        <v>1.2055555555555555</v>
      </c>
      <c r="BJ253" s="160"/>
      <c r="BK253" s="69">
        <f t="shared" si="504"/>
        <v>0</v>
      </c>
      <c r="BL253" s="13">
        <f t="shared" si="501"/>
        <v>0</v>
      </c>
      <c r="BM253" s="13">
        <f t="shared" si="502"/>
        <v>0</v>
      </c>
      <c r="BN253" s="158">
        <v>1.2152777777777779</v>
      </c>
      <c r="BO253" s="12">
        <f t="shared" si="456"/>
        <v>9.7222222222224097E-3</v>
      </c>
      <c r="BP253" s="90">
        <f t="shared" si="457"/>
        <v>0</v>
      </c>
      <c r="BQ253" s="90">
        <f t="shared" si="458"/>
        <v>14</v>
      </c>
      <c r="BR253" s="158">
        <v>1.2222222222222221</v>
      </c>
      <c r="BS253" s="12">
        <f t="shared" si="459"/>
        <v>6.9444444444441977E-3</v>
      </c>
      <c r="BT253" s="90">
        <f t="shared" si="460"/>
        <v>0</v>
      </c>
      <c r="BU253" s="90">
        <f t="shared" si="461"/>
        <v>10</v>
      </c>
      <c r="BV253" s="158">
        <v>1.2222222222222221</v>
      </c>
      <c r="BW253" s="158">
        <v>1.2430555555555556</v>
      </c>
      <c r="BX253" s="12">
        <f t="shared" si="462"/>
        <v>2.0833333333333481E-2</v>
      </c>
      <c r="BY253" s="13">
        <f t="shared" si="463"/>
        <v>0</v>
      </c>
      <c r="BZ253" s="13">
        <f t="shared" si="464"/>
        <v>30</v>
      </c>
      <c r="CA253" s="12">
        <f t="shared" si="465"/>
        <v>0.35069444444444442</v>
      </c>
      <c r="CB253" s="13">
        <f t="shared" si="466"/>
        <v>8</v>
      </c>
      <c r="CC253" s="13">
        <f t="shared" si="467"/>
        <v>25</v>
      </c>
      <c r="CD253" s="12">
        <f t="shared" si="503"/>
        <v>3.6805555555555536E-2</v>
      </c>
      <c r="CE253" s="13">
        <f t="shared" si="468"/>
        <v>0</v>
      </c>
      <c r="CF253" s="13">
        <f t="shared" si="469"/>
        <v>53</v>
      </c>
      <c r="CG253" s="12">
        <f t="shared" si="492"/>
        <v>4.861111111111116E-2</v>
      </c>
      <c r="CH253" s="13">
        <f t="shared" si="470"/>
        <v>1</v>
      </c>
      <c r="CI253" s="13">
        <f t="shared" si="471"/>
        <v>10</v>
      </c>
      <c r="CJ253" s="12">
        <f t="shared" si="493"/>
        <v>0.22152777777777766</v>
      </c>
      <c r="CK253" s="13">
        <f t="shared" si="472"/>
        <v>5</v>
      </c>
      <c r="CL253" s="13">
        <f t="shared" si="473"/>
        <v>19</v>
      </c>
      <c r="CM253" s="13"/>
      <c r="CN253" s="13"/>
      <c r="CO253" s="13">
        <f t="shared" si="505"/>
        <v>0</v>
      </c>
      <c r="CP253" s="12">
        <f t="shared" si="474"/>
        <v>0.22152777777777766</v>
      </c>
      <c r="CQ253" s="13">
        <f t="shared" si="475"/>
        <v>5</v>
      </c>
      <c r="CR253" s="13">
        <f t="shared" si="476"/>
        <v>19</v>
      </c>
      <c r="CS253" s="158"/>
      <c r="CT253" s="13">
        <f t="shared" si="477"/>
        <v>0</v>
      </c>
      <c r="CU253" s="13">
        <f t="shared" si="478"/>
        <v>0</v>
      </c>
      <c r="CV253" s="158"/>
      <c r="CW253" s="13">
        <f t="shared" si="479"/>
        <v>0</v>
      </c>
      <c r="CX253" s="13">
        <f t="shared" si="480"/>
        <v>0</v>
      </c>
      <c r="CY253" s="158"/>
      <c r="CZ253" s="13">
        <f t="shared" si="481"/>
        <v>0</v>
      </c>
      <c r="DA253" s="13">
        <f t="shared" si="482"/>
        <v>0</v>
      </c>
      <c r="DB253" s="158"/>
      <c r="DC253" s="13">
        <f t="shared" si="483"/>
        <v>0</v>
      </c>
      <c r="DD253" s="13">
        <f t="shared" si="484"/>
        <v>0</v>
      </c>
      <c r="DE253" s="158"/>
      <c r="DF253" s="13">
        <f t="shared" si="485"/>
        <v>0</v>
      </c>
      <c r="DG253" s="13">
        <f t="shared" si="486"/>
        <v>0</v>
      </c>
      <c r="DH253" s="158"/>
      <c r="DI253" s="13">
        <f t="shared" si="487"/>
        <v>0</v>
      </c>
      <c r="DJ253" s="13">
        <f t="shared" si="488"/>
        <v>0</v>
      </c>
      <c r="DK253" s="158"/>
      <c r="DL253" s="35">
        <f t="shared" si="489"/>
        <v>0</v>
      </c>
      <c r="DM253" s="61">
        <f t="shared" si="490"/>
        <v>0</v>
      </c>
      <c r="DN253" s="66">
        <f t="shared" si="496"/>
        <v>887197.15</v>
      </c>
      <c r="DO253" s="74">
        <f t="shared" si="494"/>
        <v>14332</v>
      </c>
      <c r="DP253" s="66">
        <f t="shared" si="495"/>
        <v>62.314482758620684</v>
      </c>
      <c r="DQ253" s="63">
        <f t="shared" si="424"/>
        <v>61.903234021769471</v>
      </c>
      <c r="DR253" s="66" t="e">
        <f t="shared" si="497"/>
        <v>#NUM!</v>
      </c>
      <c r="DS253" s="96" t="e">
        <f t="shared" si="498"/>
        <v>#NUM!</v>
      </c>
      <c r="DT253" s="66" t="e">
        <f t="shared" si="499"/>
        <v>#NUM!</v>
      </c>
      <c r="DU253" s="66" t="e">
        <f t="shared" si="500"/>
        <v>#NUM!</v>
      </c>
      <c r="DV253" s="421"/>
      <c r="DW253" s="421"/>
      <c r="DX253" s="421"/>
      <c r="DY253" s="421"/>
      <c r="DZ253" s="421"/>
      <c r="EA253" s="421"/>
      <c r="EB253" s="421"/>
      <c r="EC253" s="62"/>
      <c r="ED253" s="62"/>
      <c r="EE253" s="62"/>
      <c r="EF253" s="62"/>
      <c r="EG253" s="62"/>
      <c r="EH253" s="62"/>
      <c r="EI253" s="62"/>
      <c r="EJ253" s="62"/>
      <c r="EK253" s="62"/>
      <c r="EL253" s="62"/>
      <c r="EM253" s="62"/>
      <c r="EN253" s="66"/>
      <c r="EO253" s="66"/>
      <c r="EP253" s="66"/>
      <c r="EQ253" s="66"/>
      <c r="ER253" s="66"/>
      <c r="ES253" s="66"/>
      <c r="ET253" s="66"/>
      <c r="EU253" s="66"/>
      <c r="EV253" s="66"/>
      <c r="EW253" s="66"/>
      <c r="EX253" s="66"/>
      <c r="EY253" s="66"/>
      <c r="EZ253" s="66"/>
      <c r="FA253" s="66"/>
      <c r="FB253" s="66"/>
      <c r="FC253" s="66"/>
      <c r="FD253" s="66"/>
      <c r="FE253" s="62"/>
      <c r="FF253" s="62"/>
      <c r="FG253" s="62"/>
      <c r="FH253" s="62"/>
      <c r="FI253" s="62"/>
    </row>
    <row r="254" spans="1:165" s="162" customFormat="1" ht="30">
      <c r="A254" s="175">
        <v>253</v>
      </c>
      <c r="B254" s="174">
        <v>11</v>
      </c>
      <c r="C254" s="202">
        <v>40789</v>
      </c>
      <c r="D254" s="161">
        <f t="shared" si="425"/>
        <v>9</v>
      </c>
      <c r="E254" s="156" t="s">
        <v>39</v>
      </c>
      <c r="F254" s="174">
        <v>7</v>
      </c>
      <c r="G254" s="157" t="s">
        <v>38</v>
      </c>
      <c r="H254" s="157" t="s">
        <v>511</v>
      </c>
      <c r="I254" s="157" t="s">
        <v>506</v>
      </c>
      <c r="J254" s="158">
        <v>0.21875</v>
      </c>
      <c r="K254" s="159">
        <v>3391.95</v>
      </c>
      <c r="L254" s="157" t="s">
        <v>33</v>
      </c>
      <c r="M254" s="174">
        <v>53</v>
      </c>
      <c r="N254" s="174">
        <v>6</v>
      </c>
      <c r="O254" s="157"/>
      <c r="P254" s="158">
        <v>0.21875</v>
      </c>
      <c r="Q254" s="158">
        <v>0.21875</v>
      </c>
      <c r="R254" s="12">
        <f t="shared" si="426"/>
        <v>0</v>
      </c>
      <c r="S254" s="13">
        <f t="shared" si="427"/>
        <v>0</v>
      </c>
      <c r="T254" s="13">
        <f t="shared" si="428"/>
        <v>0</v>
      </c>
      <c r="U254" s="158">
        <v>0.22222222222222221</v>
      </c>
      <c r="V254" s="12">
        <f t="shared" si="429"/>
        <v>3.4722222222222099E-3</v>
      </c>
      <c r="W254" s="13">
        <f t="shared" si="430"/>
        <v>0</v>
      </c>
      <c r="X254" s="13">
        <f t="shared" si="431"/>
        <v>5</v>
      </c>
      <c r="Y254" s="158">
        <v>0.22916666666666666</v>
      </c>
      <c r="Z254" s="12">
        <f t="shared" si="432"/>
        <v>6.9444444444444475E-3</v>
      </c>
      <c r="AA254" s="13">
        <f t="shared" si="433"/>
        <v>0</v>
      </c>
      <c r="AB254" s="13">
        <f t="shared" si="434"/>
        <v>10</v>
      </c>
      <c r="AC254" s="158">
        <v>0.23958333333333334</v>
      </c>
      <c r="AD254" s="12">
        <f t="shared" si="435"/>
        <v>1.0416666666666685E-2</v>
      </c>
      <c r="AE254" s="13">
        <f t="shared" si="436"/>
        <v>0</v>
      </c>
      <c r="AF254" s="13">
        <f t="shared" si="437"/>
        <v>15</v>
      </c>
      <c r="AG254" s="158">
        <v>0.24305555555555555</v>
      </c>
      <c r="AH254" s="158">
        <v>0.34652777777777777</v>
      </c>
      <c r="AI254" s="12">
        <f t="shared" si="438"/>
        <v>0.10347222222222222</v>
      </c>
      <c r="AJ254" s="90">
        <f t="shared" si="439"/>
        <v>2</v>
      </c>
      <c r="AK254" s="90">
        <f t="shared" si="440"/>
        <v>29</v>
      </c>
      <c r="AL254" s="158">
        <v>0.24305555555555555</v>
      </c>
      <c r="AM254" s="158">
        <v>0.34652777777777777</v>
      </c>
      <c r="AN254" s="12">
        <f t="shared" si="441"/>
        <v>0.10347222222222222</v>
      </c>
      <c r="AO254" s="13">
        <f t="shared" si="442"/>
        <v>2</v>
      </c>
      <c r="AP254" s="13">
        <f t="shared" si="443"/>
        <v>29</v>
      </c>
      <c r="AQ254" s="158">
        <v>0.34722222222222227</v>
      </c>
      <c r="AR254" s="12">
        <f t="shared" si="444"/>
        <v>6.9444444444449749E-4</v>
      </c>
      <c r="AS254" s="90">
        <f t="shared" si="445"/>
        <v>0</v>
      </c>
      <c r="AT254" s="13">
        <f t="shared" si="446"/>
        <v>1</v>
      </c>
      <c r="AU254" s="158">
        <v>0.3527777777777778</v>
      </c>
      <c r="AV254" s="12">
        <f t="shared" si="447"/>
        <v>5.5555555555555358E-3</v>
      </c>
      <c r="AW254" s="13">
        <f t="shared" si="448"/>
        <v>0</v>
      </c>
      <c r="AX254" s="13">
        <f t="shared" si="449"/>
        <v>8</v>
      </c>
      <c r="AY254" s="158">
        <v>0.51527777777777783</v>
      </c>
      <c r="AZ254" s="12">
        <f t="shared" si="450"/>
        <v>0.16250000000000003</v>
      </c>
      <c r="BA254" s="90">
        <f t="shared" si="451"/>
        <v>3</v>
      </c>
      <c r="BB254" s="90">
        <f t="shared" si="452"/>
        <v>54</v>
      </c>
      <c r="BC254" s="158">
        <v>0.51527777777777783</v>
      </c>
      <c r="BD254" s="158">
        <v>0.51527777777777783</v>
      </c>
      <c r="BE254" s="12">
        <f t="shared" si="453"/>
        <v>0</v>
      </c>
      <c r="BF254" s="13">
        <f t="shared" si="454"/>
        <v>0</v>
      </c>
      <c r="BG254" s="13">
        <f t="shared" si="455"/>
        <v>0</v>
      </c>
      <c r="BH254" s="158">
        <v>0.51527777777777783</v>
      </c>
      <c r="BI254" s="158">
        <v>0.51527777777777783</v>
      </c>
      <c r="BJ254" s="160"/>
      <c r="BK254" s="69">
        <f t="shared" si="504"/>
        <v>0</v>
      </c>
      <c r="BL254" s="13">
        <f t="shared" si="501"/>
        <v>0</v>
      </c>
      <c r="BM254" s="13">
        <f t="shared" si="502"/>
        <v>0</v>
      </c>
      <c r="BN254" s="158">
        <v>0.54236111111111118</v>
      </c>
      <c r="BO254" s="12">
        <f t="shared" si="456"/>
        <v>2.7083333333333348E-2</v>
      </c>
      <c r="BP254" s="90">
        <f t="shared" si="457"/>
        <v>0</v>
      </c>
      <c r="BQ254" s="90">
        <f t="shared" si="458"/>
        <v>39</v>
      </c>
      <c r="BR254" s="158">
        <v>0.54722222222222217</v>
      </c>
      <c r="BS254" s="12">
        <f t="shared" si="459"/>
        <v>4.8611111111109828E-3</v>
      </c>
      <c r="BT254" s="90">
        <f t="shared" si="460"/>
        <v>0</v>
      </c>
      <c r="BU254" s="90">
        <f t="shared" si="461"/>
        <v>7</v>
      </c>
      <c r="BV254" s="158">
        <v>0.54722222222222217</v>
      </c>
      <c r="BW254" s="158">
        <v>0.55208333333333337</v>
      </c>
      <c r="BX254" s="12">
        <f t="shared" si="462"/>
        <v>4.8611111111112049E-3</v>
      </c>
      <c r="BY254" s="13">
        <f t="shared" si="463"/>
        <v>0</v>
      </c>
      <c r="BZ254" s="13">
        <f t="shared" si="464"/>
        <v>7</v>
      </c>
      <c r="CA254" s="12">
        <f t="shared" si="465"/>
        <v>0.33333333333333337</v>
      </c>
      <c r="CB254" s="13">
        <f t="shared" si="466"/>
        <v>8</v>
      </c>
      <c r="CC254" s="13">
        <f t="shared" si="467"/>
        <v>0</v>
      </c>
      <c r="CD254" s="12">
        <f t="shared" si="503"/>
        <v>4.3055555555555514E-2</v>
      </c>
      <c r="CE254" s="13">
        <f t="shared" si="468"/>
        <v>1</v>
      </c>
      <c r="CF254" s="13">
        <f t="shared" si="469"/>
        <v>2</v>
      </c>
      <c r="CG254" s="12">
        <f t="shared" si="492"/>
        <v>0.10347222222222222</v>
      </c>
      <c r="CH254" s="13">
        <f t="shared" si="470"/>
        <v>2</v>
      </c>
      <c r="CI254" s="13">
        <f t="shared" si="471"/>
        <v>29</v>
      </c>
      <c r="CJ254" s="12">
        <f t="shared" si="493"/>
        <v>0.16250000000000003</v>
      </c>
      <c r="CK254" s="13">
        <f t="shared" si="472"/>
        <v>3</v>
      </c>
      <c r="CL254" s="13">
        <f t="shared" si="473"/>
        <v>54</v>
      </c>
      <c r="CM254" s="13"/>
      <c r="CN254" s="13"/>
      <c r="CO254" s="13">
        <f t="shared" si="505"/>
        <v>0</v>
      </c>
      <c r="CP254" s="12">
        <f t="shared" si="474"/>
        <v>0.16250000000000003</v>
      </c>
      <c r="CQ254" s="13">
        <f t="shared" si="475"/>
        <v>3</v>
      </c>
      <c r="CR254" s="13">
        <f t="shared" si="476"/>
        <v>54</v>
      </c>
      <c r="CS254" s="158"/>
      <c r="CT254" s="13">
        <f t="shared" si="477"/>
        <v>0</v>
      </c>
      <c r="CU254" s="13">
        <f t="shared" si="478"/>
        <v>0</v>
      </c>
      <c r="CV254" s="158"/>
      <c r="CW254" s="13">
        <f t="shared" si="479"/>
        <v>0</v>
      </c>
      <c r="CX254" s="13">
        <f t="shared" si="480"/>
        <v>0</v>
      </c>
      <c r="CY254" s="158"/>
      <c r="CZ254" s="13">
        <f t="shared" si="481"/>
        <v>0</v>
      </c>
      <c r="DA254" s="13">
        <f t="shared" si="482"/>
        <v>0</v>
      </c>
      <c r="DB254" s="158"/>
      <c r="DC254" s="13">
        <f t="shared" si="483"/>
        <v>0</v>
      </c>
      <c r="DD254" s="13">
        <f t="shared" si="484"/>
        <v>0</v>
      </c>
      <c r="DE254" s="158"/>
      <c r="DF254" s="13">
        <f t="shared" si="485"/>
        <v>0</v>
      </c>
      <c r="DG254" s="13">
        <f t="shared" si="486"/>
        <v>0</v>
      </c>
      <c r="DH254" s="158"/>
      <c r="DI254" s="13">
        <f t="shared" si="487"/>
        <v>0</v>
      </c>
      <c r="DJ254" s="13">
        <f t="shared" si="488"/>
        <v>0</v>
      </c>
      <c r="DK254" s="158"/>
      <c r="DL254" s="35">
        <f t="shared" si="489"/>
        <v>0</v>
      </c>
      <c r="DM254" s="61">
        <f t="shared" si="490"/>
        <v>0</v>
      </c>
      <c r="DN254" s="66">
        <f t="shared" si="496"/>
        <v>890589.1</v>
      </c>
      <c r="DO254" s="74">
        <f t="shared" si="494"/>
        <v>14390</v>
      </c>
      <c r="DP254" s="66">
        <f t="shared" si="495"/>
        <v>63.999056603773582</v>
      </c>
      <c r="DQ254" s="63">
        <f t="shared" ref="DQ254:DQ317" si="506">DN254/DO254</f>
        <v>61.889444058373869</v>
      </c>
      <c r="DR254" s="66" t="e">
        <f t="shared" si="497"/>
        <v>#NUM!</v>
      </c>
      <c r="DS254" s="96" t="e">
        <f t="shared" si="498"/>
        <v>#NUM!</v>
      </c>
      <c r="DT254" s="66" t="e">
        <f t="shared" si="499"/>
        <v>#NUM!</v>
      </c>
      <c r="DU254" s="66" t="e">
        <f t="shared" si="500"/>
        <v>#NUM!</v>
      </c>
      <c r="DV254" s="421"/>
      <c r="DW254" s="421"/>
      <c r="DX254" s="421"/>
      <c r="DY254" s="421"/>
      <c r="DZ254" s="421"/>
      <c r="EA254" s="421"/>
      <c r="EB254" s="421"/>
      <c r="EC254" s="62"/>
      <c r="ED254" s="62"/>
      <c r="EE254" s="62"/>
      <c r="EF254" s="62"/>
      <c r="EG254" s="62"/>
      <c r="EH254" s="62"/>
      <c r="EI254" s="62"/>
      <c r="EJ254" s="62"/>
      <c r="EK254" s="62"/>
      <c r="EL254" s="62"/>
      <c r="EM254" s="62"/>
      <c r="EN254" s="66"/>
      <c r="EO254" s="66"/>
      <c r="EP254" s="66"/>
      <c r="EQ254" s="66"/>
      <c r="ER254" s="66"/>
      <c r="ES254" s="66"/>
      <c r="ET254" s="66"/>
      <c r="EU254" s="66"/>
      <c r="EV254" s="66"/>
      <c r="EW254" s="66"/>
      <c r="EX254" s="66"/>
      <c r="EY254" s="66"/>
      <c r="EZ254" s="66"/>
      <c r="FA254" s="66"/>
      <c r="FB254" s="66"/>
      <c r="FC254" s="66"/>
      <c r="FD254" s="66"/>
      <c r="FE254" s="62"/>
      <c r="FF254" s="62"/>
      <c r="FG254" s="62"/>
      <c r="FH254" s="62"/>
      <c r="FI254" s="62"/>
    </row>
    <row r="255" spans="1:165" s="162" customFormat="1">
      <c r="A255" s="199">
        <v>254</v>
      </c>
      <c r="B255" s="174">
        <v>12</v>
      </c>
      <c r="C255" s="202">
        <v>40789</v>
      </c>
      <c r="D255" s="161">
        <f t="shared" si="425"/>
        <v>9</v>
      </c>
      <c r="E255" s="156" t="s">
        <v>171</v>
      </c>
      <c r="F255" s="174">
        <v>2</v>
      </c>
      <c r="G255" s="157" t="s">
        <v>325</v>
      </c>
      <c r="H255" s="157" t="s">
        <v>453</v>
      </c>
      <c r="I255" s="157" t="s">
        <v>452</v>
      </c>
      <c r="J255" s="158">
        <v>0.42708333333333331</v>
      </c>
      <c r="K255" s="159">
        <v>3646.72</v>
      </c>
      <c r="L255" s="157" t="s">
        <v>34</v>
      </c>
      <c r="M255" s="174">
        <v>58</v>
      </c>
      <c r="N255" s="174">
        <v>0</v>
      </c>
      <c r="O255" s="157"/>
      <c r="P255" s="158">
        <v>0.42708333333333331</v>
      </c>
      <c r="Q255" s="158">
        <v>0.42708333333333331</v>
      </c>
      <c r="R255" s="12">
        <f t="shared" si="426"/>
        <v>0</v>
      </c>
      <c r="S255" s="13">
        <f t="shared" si="427"/>
        <v>0</v>
      </c>
      <c r="T255" s="13">
        <f t="shared" si="428"/>
        <v>0</v>
      </c>
      <c r="U255" s="158">
        <v>0.4375</v>
      </c>
      <c r="V255" s="12">
        <f t="shared" si="429"/>
        <v>1.0416666666666685E-2</v>
      </c>
      <c r="W255" s="13">
        <f t="shared" si="430"/>
        <v>0</v>
      </c>
      <c r="X255" s="13">
        <f t="shared" si="431"/>
        <v>15</v>
      </c>
      <c r="Y255" s="158">
        <v>0.44791666666666669</v>
      </c>
      <c r="Z255" s="12">
        <f t="shared" si="432"/>
        <v>1.0416666666666685E-2</v>
      </c>
      <c r="AA255" s="13">
        <f t="shared" si="433"/>
        <v>0</v>
      </c>
      <c r="AB255" s="13">
        <f t="shared" si="434"/>
        <v>15</v>
      </c>
      <c r="AC255" s="158">
        <v>0.47361111111111115</v>
      </c>
      <c r="AD255" s="12">
        <f t="shared" si="435"/>
        <v>2.5694444444444464E-2</v>
      </c>
      <c r="AE255" s="13">
        <f t="shared" si="436"/>
        <v>0</v>
      </c>
      <c r="AF255" s="13">
        <f t="shared" si="437"/>
        <v>37</v>
      </c>
      <c r="AG255" s="158">
        <v>0.47430555555555554</v>
      </c>
      <c r="AH255" s="158">
        <v>0.56944444444444442</v>
      </c>
      <c r="AI255" s="12">
        <f t="shared" si="438"/>
        <v>9.5138888888888884E-2</v>
      </c>
      <c r="AJ255" s="90">
        <f t="shared" si="439"/>
        <v>2</v>
      </c>
      <c r="AK255" s="90">
        <f t="shared" si="440"/>
        <v>17</v>
      </c>
      <c r="AL255" s="158">
        <v>0.47430555555555554</v>
      </c>
      <c r="AM255" s="158">
        <v>0.56944444444444442</v>
      </c>
      <c r="AN255" s="12">
        <f t="shared" si="441"/>
        <v>9.5138888888888884E-2</v>
      </c>
      <c r="AO255" s="13">
        <f t="shared" si="442"/>
        <v>2</v>
      </c>
      <c r="AP255" s="13">
        <f t="shared" si="443"/>
        <v>17</v>
      </c>
      <c r="AQ255" s="158">
        <v>0.5708333333333333</v>
      </c>
      <c r="AR255" s="12">
        <f t="shared" si="444"/>
        <v>1.388888888888884E-3</v>
      </c>
      <c r="AS255" s="90">
        <f t="shared" si="445"/>
        <v>0</v>
      </c>
      <c r="AT255" s="13">
        <f t="shared" si="446"/>
        <v>2</v>
      </c>
      <c r="AU255" s="158">
        <v>0.61805555555555558</v>
      </c>
      <c r="AV255" s="12">
        <f t="shared" si="447"/>
        <v>4.7222222222222276E-2</v>
      </c>
      <c r="AW255" s="13">
        <f t="shared" si="448"/>
        <v>1</v>
      </c>
      <c r="AX255" s="13">
        <f t="shared" si="449"/>
        <v>8</v>
      </c>
      <c r="AY255" s="158">
        <v>0.72569444444444453</v>
      </c>
      <c r="AZ255" s="12">
        <f t="shared" si="450"/>
        <v>0.10763888888888895</v>
      </c>
      <c r="BA255" s="90">
        <f t="shared" si="451"/>
        <v>2</v>
      </c>
      <c r="BB255" s="90">
        <f t="shared" si="452"/>
        <v>35</v>
      </c>
      <c r="BC255" s="158">
        <v>0.72569444444444453</v>
      </c>
      <c r="BD255" s="158">
        <v>0.72569444444444453</v>
      </c>
      <c r="BE255" s="12">
        <f t="shared" si="453"/>
        <v>0</v>
      </c>
      <c r="BF255" s="13">
        <f t="shared" si="454"/>
        <v>0</v>
      </c>
      <c r="BG255" s="13">
        <f t="shared" si="455"/>
        <v>0</v>
      </c>
      <c r="BH255" s="158">
        <v>0.72569444444444453</v>
      </c>
      <c r="BI255" s="158">
        <v>0.72569444444444453</v>
      </c>
      <c r="BJ255" s="160"/>
      <c r="BK255" s="69">
        <f t="shared" si="504"/>
        <v>0</v>
      </c>
      <c r="BL255" s="13">
        <f t="shared" si="501"/>
        <v>0</v>
      </c>
      <c r="BM255" s="13">
        <f t="shared" si="502"/>
        <v>0</v>
      </c>
      <c r="BN255" s="158">
        <v>0.73263888888888884</v>
      </c>
      <c r="BO255" s="12">
        <f t="shared" si="456"/>
        <v>6.9444444444443088E-3</v>
      </c>
      <c r="BP255" s="90">
        <f t="shared" si="457"/>
        <v>0</v>
      </c>
      <c r="BQ255" s="90">
        <f t="shared" si="458"/>
        <v>10</v>
      </c>
      <c r="BR255" s="158">
        <v>0.73749999999999993</v>
      </c>
      <c r="BS255" s="12">
        <f t="shared" si="459"/>
        <v>4.8611111111110938E-3</v>
      </c>
      <c r="BT255" s="90">
        <f t="shared" si="460"/>
        <v>0</v>
      </c>
      <c r="BU255" s="90">
        <f t="shared" si="461"/>
        <v>7</v>
      </c>
      <c r="BV255" s="158">
        <v>0.73749999999999993</v>
      </c>
      <c r="BW255" s="158">
        <v>0.74305555555555547</v>
      </c>
      <c r="BX255" s="12">
        <f t="shared" si="462"/>
        <v>5.5555555555555358E-3</v>
      </c>
      <c r="BY255" s="13">
        <f t="shared" si="463"/>
        <v>0</v>
      </c>
      <c r="BZ255" s="13">
        <f t="shared" si="464"/>
        <v>8</v>
      </c>
      <c r="CA255" s="12">
        <f t="shared" si="465"/>
        <v>0.31597222222222215</v>
      </c>
      <c r="CB255" s="13">
        <f t="shared" si="466"/>
        <v>7</v>
      </c>
      <c r="CC255" s="13">
        <f t="shared" si="467"/>
        <v>35</v>
      </c>
      <c r="CD255" s="12">
        <f t="shared" si="503"/>
        <v>3.8888888888888751E-2</v>
      </c>
      <c r="CE255" s="13">
        <f t="shared" si="468"/>
        <v>0</v>
      </c>
      <c r="CF255" s="13">
        <f t="shared" si="469"/>
        <v>56</v>
      </c>
      <c r="CG255" s="12">
        <f t="shared" si="492"/>
        <v>9.5138888888888884E-2</v>
      </c>
      <c r="CH255" s="13">
        <f t="shared" si="470"/>
        <v>2</v>
      </c>
      <c r="CI255" s="13">
        <f t="shared" si="471"/>
        <v>17</v>
      </c>
      <c r="CJ255" s="12">
        <f t="shared" si="493"/>
        <v>0.10763888888888895</v>
      </c>
      <c r="CK255" s="13">
        <f t="shared" si="472"/>
        <v>2</v>
      </c>
      <c r="CL255" s="13">
        <f t="shared" si="473"/>
        <v>35</v>
      </c>
      <c r="CM255" s="13"/>
      <c r="CN255" s="13"/>
      <c r="CO255" s="13">
        <f t="shared" si="505"/>
        <v>0</v>
      </c>
      <c r="CP255" s="12">
        <f t="shared" si="474"/>
        <v>0.10763888888888895</v>
      </c>
      <c r="CQ255" s="13">
        <f t="shared" si="475"/>
        <v>2</v>
      </c>
      <c r="CR255" s="13">
        <f t="shared" si="476"/>
        <v>35</v>
      </c>
      <c r="CS255" s="158"/>
      <c r="CT255" s="13">
        <f t="shared" si="477"/>
        <v>0</v>
      </c>
      <c r="CU255" s="13">
        <f t="shared" si="478"/>
        <v>0</v>
      </c>
      <c r="CV255" s="158"/>
      <c r="CW255" s="13">
        <f t="shared" si="479"/>
        <v>0</v>
      </c>
      <c r="CX255" s="13">
        <f t="shared" si="480"/>
        <v>0</v>
      </c>
      <c r="CY255" s="158"/>
      <c r="CZ255" s="13">
        <f t="shared" si="481"/>
        <v>0</v>
      </c>
      <c r="DA255" s="13">
        <f t="shared" si="482"/>
        <v>0</v>
      </c>
      <c r="DB255" s="158"/>
      <c r="DC255" s="13">
        <f t="shared" si="483"/>
        <v>0</v>
      </c>
      <c r="DD255" s="13">
        <f t="shared" si="484"/>
        <v>0</v>
      </c>
      <c r="DE255" s="158"/>
      <c r="DF255" s="13">
        <f t="shared" si="485"/>
        <v>0</v>
      </c>
      <c r="DG255" s="13">
        <f t="shared" si="486"/>
        <v>0</v>
      </c>
      <c r="DH255" s="158"/>
      <c r="DI255" s="13">
        <f t="shared" si="487"/>
        <v>0</v>
      </c>
      <c r="DJ255" s="13">
        <f t="shared" si="488"/>
        <v>0</v>
      </c>
      <c r="DK255" s="158"/>
      <c r="DL255" s="35">
        <f t="shared" si="489"/>
        <v>0</v>
      </c>
      <c r="DM255" s="61">
        <f t="shared" si="490"/>
        <v>0</v>
      </c>
      <c r="DN255" s="66">
        <f t="shared" si="496"/>
        <v>894235.82</v>
      </c>
      <c r="DO255" s="74">
        <f t="shared" si="494"/>
        <v>14449</v>
      </c>
      <c r="DP255" s="66">
        <f t="shared" si="495"/>
        <v>62.874482758620687</v>
      </c>
      <c r="DQ255" s="63">
        <f t="shared" si="506"/>
        <v>61.889114817634436</v>
      </c>
      <c r="DR255" s="66" t="e">
        <f t="shared" si="497"/>
        <v>#NUM!</v>
      </c>
      <c r="DS255" s="96" t="e">
        <f t="shared" si="498"/>
        <v>#NUM!</v>
      </c>
      <c r="DT255" s="66" t="e">
        <f t="shared" si="499"/>
        <v>#NUM!</v>
      </c>
      <c r="DU255" s="66" t="e">
        <f t="shared" si="500"/>
        <v>#NUM!</v>
      </c>
      <c r="DV255" s="421"/>
      <c r="DW255" s="421"/>
      <c r="DX255" s="421"/>
      <c r="DY255" s="421"/>
      <c r="DZ255" s="421"/>
      <c r="EA255" s="421"/>
      <c r="EB255" s="421"/>
      <c r="EC255" s="62"/>
      <c r="ED255" s="62"/>
      <c r="EE255" s="62"/>
      <c r="EF255" s="62"/>
      <c r="EG255" s="62"/>
      <c r="EH255" s="62"/>
      <c r="EI255" s="62"/>
      <c r="EJ255" s="62"/>
      <c r="EK255" s="62"/>
      <c r="EL255" s="62"/>
      <c r="EM255" s="62"/>
      <c r="EN255" s="66"/>
      <c r="EO255" s="66"/>
      <c r="EP255" s="66"/>
      <c r="EQ255" s="66"/>
      <c r="ER255" s="66"/>
      <c r="ES255" s="66"/>
      <c r="ET255" s="66"/>
      <c r="EU255" s="66"/>
      <c r="EV255" s="66"/>
      <c r="EW255" s="66"/>
      <c r="EX255" s="66"/>
      <c r="EY255" s="66"/>
      <c r="EZ255" s="66"/>
      <c r="FA255" s="66"/>
      <c r="FB255" s="66"/>
      <c r="FC255" s="66"/>
      <c r="FD255" s="66"/>
      <c r="FE255" s="62"/>
      <c r="FF255" s="62"/>
      <c r="FG255" s="62"/>
      <c r="FH255" s="62"/>
      <c r="FI255" s="62"/>
    </row>
    <row r="256" spans="1:165" s="162" customFormat="1">
      <c r="A256" s="175">
        <v>255</v>
      </c>
      <c r="B256" s="174">
        <v>13</v>
      </c>
      <c r="C256" s="202">
        <v>40789</v>
      </c>
      <c r="D256" s="161">
        <f t="shared" si="425"/>
        <v>9</v>
      </c>
      <c r="E256" s="156" t="s">
        <v>286</v>
      </c>
      <c r="F256" s="174">
        <v>2</v>
      </c>
      <c r="G256" s="157" t="s">
        <v>287</v>
      </c>
      <c r="H256" s="157" t="s">
        <v>288</v>
      </c>
      <c r="I256" s="157" t="s">
        <v>179</v>
      </c>
      <c r="J256" s="158">
        <v>0.52430555555555558</v>
      </c>
      <c r="K256" s="159">
        <v>3666.78</v>
      </c>
      <c r="L256" s="157" t="s">
        <v>33</v>
      </c>
      <c r="M256" s="174">
        <v>59</v>
      </c>
      <c r="N256" s="174">
        <v>0</v>
      </c>
      <c r="O256" s="157"/>
      <c r="P256" s="158">
        <v>0.52430555555555558</v>
      </c>
      <c r="Q256" s="158">
        <v>0.52430555555555558</v>
      </c>
      <c r="R256" s="12">
        <f t="shared" si="426"/>
        <v>0</v>
      </c>
      <c r="S256" s="13">
        <f t="shared" si="427"/>
        <v>0</v>
      </c>
      <c r="T256" s="13">
        <f t="shared" si="428"/>
        <v>0</v>
      </c>
      <c r="U256" s="158">
        <v>0.53472222222222221</v>
      </c>
      <c r="V256" s="12">
        <f t="shared" si="429"/>
        <v>1.041666666666663E-2</v>
      </c>
      <c r="W256" s="13">
        <f t="shared" si="430"/>
        <v>0</v>
      </c>
      <c r="X256" s="13">
        <f t="shared" si="431"/>
        <v>15</v>
      </c>
      <c r="Y256" s="158">
        <v>0.54513888888888895</v>
      </c>
      <c r="Z256" s="12">
        <f t="shared" si="432"/>
        <v>1.0416666666666741E-2</v>
      </c>
      <c r="AA256" s="13">
        <f t="shared" si="433"/>
        <v>0</v>
      </c>
      <c r="AB256" s="13">
        <f t="shared" si="434"/>
        <v>15</v>
      </c>
      <c r="AC256" s="158">
        <v>0.5625</v>
      </c>
      <c r="AD256" s="12">
        <f t="shared" si="435"/>
        <v>1.7361111111111049E-2</v>
      </c>
      <c r="AE256" s="13">
        <f t="shared" si="436"/>
        <v>0</v>
      </c>
      <c r="AF256" s="13">
        <f t="shared" si="437"/>
        <v>25</v>
      </c>
      <c r="AG256" s="158">
        <v>0.57291666666666663</v>
      </c>
      <c r="AH256" s="158">
        <v>0.625</v>
      </c>
      <c r="AI256" s="12">
        <f t="shared" si="438"/>
        <v>5.208333333333337E-2</v>
      </c>
      <c r="AJ256" s="90">
        <f t="shared" si="439"/>
        <v>1</v>
      </c>
      <c r="AK256" s="90">
        <f t="shared" si="440"/>
        <v>15</v>
      </c>
      <c r="AL256" s="158">
        <v>0.57291666666666663</v>
      </c>
      <c r="AM256" s="158">
        <v>0.625</v>
      </c>
      <c r="AN256" s="12">
        <f t="shared" si="441"/>
        <v>5.208333333333337E-2</v>
      </c>
      <c r="AO256" s="13">
        <f t="shared" si="442"/>
        <v>1</v>
      </c>
      <c r="AP256" s="13">
        <f t="shared" si="443"/>
        <v>15</v>
      </c>
      <c r="AQ256" s="158">
        <v>0.77083333333333337</v>
      </c>
      <c r="AR256" s="12">
        <f t="shared" si="444"/>
        <v>0.14583333333333337</v>
      </c>
      <c r="AS256" s="90">
        <f t="shared" si="445"/>
        <v>3</v>
      </c>
      <c r="AT256" s="13">
        <f t="shared" si="446"/>
        <v>30</v>
      </c>
      <c r="AU256" s="158">
        <v>0.77430555555555547</v>
      </c>
      <c r="AV256" s="12">
        <f t="shared" si="447"/>
        <v>3.4722222222220989E-3</v>
      </c>
      <c r="AW256" s="13">
        <f t="shared" si="448"/>
        <v>0</v>
      </c>
      <c r="AX256" s="13">
        <f t="shared" si="449"/>
        <v>5</v>
      </c>
      <c r="AY256" s="158">
        <v>0.8979166666666667</v>
      </c>
      <c r="AZ256" s="12">
        <f t="shared" si="450"/>
        <v>0.12361111111111123</v>
      </c>
      <c r="BA256" s="90">
        <f t="shared" si="451"/>
        <v>2</v>
      </c>
      <c r="BB256" s="90">
        <f t="shared" si="452"/>
        <v>58</v>
      </c>
      <c r="BC256" s="158">
        <v>0.8979166666666667</v>
      </c>
      <c r="BD256" s="158">
        <v>0.8979166666666667</v>
      </c>
      <c r="BE256" s="12">
        <f t="shared" si="453"/>
        <v>0</v>
      </c>
      <c r="BF256" s="13">
        <f t="shared" si="454"/>
        <v>0</v>
      </c>
      <c r="BG256" s="13">
        <f t="shared" si="455"/>
        <v>0</v>
      </c>
      <c r="BH256" s="158">
        <v>0.8979166666666667</v>
      </c>
      <c r="BI256" s="158">
        <v>0.8979166666666667</v>
      </c>
      <c r="BJ256" s="160"/>
      <c r="BK256" s="69">
        <f t="shared" si="504"/>
        <v>0</v>
      </c>
      <c r="BL256" s="13">
        <f t="shared" si="501"/>
        <v>0</v>
      </c>
      <c r="BM256" s="13">
        <f t="shared" si="502"/>
        <v>0</v>
      </c>
      <c r="BN256" s="158">
        <v>0.90277777777777779</v>
      </c>
      <c r="BO256" s="12">
        <f t="shared" si="456"/>
        <v>4.8611111111110938E-3</v>
      </c>
      <c r="BP256" s="90">
        <f t="shared" si="457"/>
        <v>0</v>
      </c>
      <c r="BQ256" s="90">
        <f t="shared" si="458"/>
        <v>7</v>
      </c>
      <c r="BR256" s="158">
        <v>0.90972222222222221</v>
      </c>
      <c r="BS256" s="12">
        <f t="shared" si="459"/>
        <v>6.9444444444444198E-3</v>
      </c>
      <c r="BT256" s="90">
        <f t="shared" si="460"/>
        <v>0</v>
      </c>
      <c r="BU256" s="90">
        <f t="shared" si="461"/>
        <v>10</v>
      </c>
      <c r="BV256" s="158">
        <v>0.90972222222222221</v>
      </c>
      <c r="BW256" s="158">
        <v>0.91666666666666663</v>
      </c>
      <c r="BX256" s="12">
        <f t="shared" si="462"/>
        <v>6.9444444444444198E-3</v>
      </c>
      <c r="BY256" s="13">
        <f t="shared" si="463"/>
        <v>0</v>
      </c>
      <c r="BZ256" s="13">
        <f t="shared" si="464"/>
        <v>10</v>
      </c>
      <c r="CA256" s="12">
        <f t="shared" si="465"/>
        <v>0.39236111111111105</v>
      </c>
      <c r="CB256" s="13">
        <f t="shared" si="466"/>
        <v>9</v>
      </c>
      <c r="CC256" s="13">
        <f t="shared" si="467"/>
        <v>25</v>
      </c>
      <c r="CD256" s="12">
        <f t="shared" si="503"/>
        <v>0.17499999999999993</v>
      </c>
      <c r="CE256" s="13">
        <f t="shared" si="468"/>
        <v>4</v>
      </c>
      <c r="CF256" s="13">
        <f t="shared" si="469"/>
        <v>12</v>
      </c>
      <c r="CG256" s="12">
        <f t="shared" si="492"/>
        <v>5.208333333333337E-2</v>
      </c>
      <c r="CH256" s="13">
        <f t="shared" si="470"/>
        <v>1</v>
      </c>
      <c r="CI256" s="13">
        <f t="shared" si="471"/>
        <v>15</v>
      </c>
      <c r="CJ256" s="12">
        <f t="shared" si="493"/>
        <v>0.12361111111111123</v>
      </c>
      <c r="CK256" s="13">
        <f t="shared" si="472"/>
        <v>2</v>
      </c>
      <c r="CL256" s="13">
        <f t="shared" si="473"/>
        <v>58</v>
      </c>
      <c r="CM256" s="13"/>
      <c r="CN256" s="13"/>
      <c r="CO256" s="13">
        <f t="shared" si="505"/>
        <v>0</v>
      </c>
      <c r="CP256" s="12">
        <f t="shared" si="474"/>
        <v>0.12361111111111123</v>
      </c>
      <c r="CQ256" s="13">
        <f t="shared" si="475"/>
        <v>2</v>
      </c>
      <c r="CR256" s="13">
        <f t="shared" si="476"/>
        <v>58</v>
      </c>
      <c r="CS256" s="158"/>
      <c r="CT256" s="13">
        <f t="shared" si="477"/>
        <v>0</v>
      </c>
      <c r="CU256" s="13">
        <f t="shared" si="478"/>
        <v>0</v>
      </c>
      <c r="CV256" s="158"/>
      <c r="CW256" s="13">
        <f t="shared" si="479"/>
        <v>0</v>
      </c>
      <c r="CX256" s="13">
        <f t="shared" si="480"/>
        <v>0</v>
      </c>
      <c r="CY256" s="158"/>
      <c r="CZ256" s="13">
        <f t="shared" si="481"/>
        <v>0</v>
      </c>
      <c r="DA256" s="13">
        <f t="shared" si="482"/>
        <v>0</v>
      </c>
      <c r="DB256" s="158"/>
      <c r="DC256" s="13">
        <f t="shared" si="483"/>
        <v>0</v>
      </c>
      <c r="DD256" s="13">
        <f t="shared" si="484"/>
        <v>0</v>
      </c>
      <c r="DE256" s="158"/>
      <c r="DF256" s="13">
        <f t="shared" si="485"/>
        <v>0</v>
      </c>
      <c r="DG256" s="13">
        <f t="shared" si="486"/>
        <v>0</v>
      </c>
      <c r="DH256" s="158"/>
      <c r="DI256" s="13">
        <f t="shared" si="487"/>
        <v>0</v>
      </c>
      <c r="DJ256" s="13">
        <f t="shared" si="488"/>
        <v>0</v>
      </c>
      <c r="DK256" s="158"/>
      <c r="DL256" s="35">
        <f t="shared" si="489"/>
        <v>0</v>
      </c>
      <c r="DM256" s="61">
        <f t="shared" si="490"/>
        <v>0</v>
      </c>
      <c r="DN256" s="66">
        <f t="shared" si="496"/>
        <v>897902.6</v>
      </c>
      <c r="DO256" s="74">
        <f t="shared" si="494"/>
        <v>14508</v>
      </c>
      <c r="DP256" s="66">
        <f t="shared" si="495"/>
        <v>62.148813559322036</v>
      </c>
      <c r="DQ256" s="63">
        <f t="shared" si="506"/>
        <v>61.89017094017094</v>
      </c>
      <c r="DR256" s="66" t="e">
        <f t="shared" si="497"/>
        <v>#NUM!</v>
      </c>
      <c r="DS256" s="96" t="e">
        <f t="shared" si="498"/>
        <v>#NUM!</v>
      </c>
      <c r="DT256" s="66" t="e">
        <f t="shared" si="499"/>
        <v>#NUM!</v>
      </c>
      <c r="DU256" s="66" t="e">
        <f t="shared" si="500"/>
        <v>#NUM!</v>
      </c>
      <c r="DV256" s="421"/>
      <c r="DW256" s="421"/>
      <c r="DX256" s="421"/>
      <c r="DY256" s="421"/>
      <c r="DZ256" s="421"/>
      <c r="EA256" s="421"/>
      <c r="EB256" s="421"/>
      <c r="EC256" s="62"/>
      <c r="ED256" s="62"/>
      <c r="EE256" s="62"/>
      <c r="EF256" s="62"/>
      <c r="EG256" s="62"/>
      <c r="EH256" s="62"/>
      <c r="EI256" s="62"/>
      <c r="EJ256" s="62"/>
      <c r="EK256" s="62"/>
      <c r="EL256" s="62"/>
      <c r="EM256" s="62"/>
      <c r="EN256" s="66"/>
      <c r="EO256" s="66"/>
      <c r="EP256" s="66"/>
      <c r="EQ256" s="66"/>
      <c r="ER256" s="66"/>
      <c r="ES256" s="66"/>
      <c r="ET256" s="66"/>
      <c r="EU256" s="66"/>
      <c r="EV256" s="66"/>
      <c r="EW256" s="66"/>
      <c r="EX256" s="66"/>
      <c r="EY256" s="66"/>
      <c r="EZ256" s="66"/>
      <c r="FA256" s="66"/>
      <c r="FB256" s="66"/>
      <c r="FC256" s="66"/>
      <c r="FD256" s="66"/>
      <c r="FE256" s="62"/>
      <c r="FF256" s="62"/>
      <c r="FG256" s="62"/>
      <c r="FH256" s="62"/>
      <c r="FI256" s="62"/>
    </row>
    <row r="257" spans="1:165" s="162" customFormat="1" ht="30">
      <c r="A257" s="199">
        <v>256</v>
      </c>
      <c r="B257" s="174">
        <v>14</v>
      </c>
      <c r="C257" s="202">
        <v>40789</v>
      </c>
      <c r="D257" s="161">
        <f t="shared" si="425"/>
        <v>9</v>
      </c>
      <c r="E257" s="156" t="s">
        <v>39</v>
      </c>
      <c r="F257" s="174">
        <v>8</v>
      </c>
      <c r="G257" s="157" t="s">
        <v>38</v>
      </c>
      <c r="H257" s="157" t="s">
        <v>509</v>
      </c>
      <c r="I257" s="157" t="s">
        <v>512</v>
      </c>
      <c r="J257" s="158">
        <v>0.95486111111111116</v>
      </c>
      <c r="K257" s="159">
        <v>3678.61</v>
      </c>
      <c r="L257" s="157" t="s">
        <v>34</v>
      </c>
      <c r="M257" s="174">
        <v>59</v>
      </c>
      <c r="N257" s="174">
        <v>0</v>
      </c>
      <c r="O257" s="157"/>
      <c r="P257" s="158">
        <v>0.95486111111111116</v>
      </c>
      <c r="Q257" s="158">
        <v>0.95486111111111116</v>
      </c>
      <c r="R257" s="12">
        <f t="shared" si="426"/>
        <v>0</v>
      </c>
      <c r="S257" s="13">
        <f t="shared" si="427"/>
        <v>0</v>
      </c>
      <c r="T257" s="13">
        <f t="shared" si="428"/>
        <v>0</v>
      </c>
      <c r="U257" s="158">
        <v>0.96180555555555547</v>
      </c>
      <c r="V257" s="12">
        <f t="shared" si="429"/>
        <v>6.9444444444443088E-3</v>
      </c>
      <c r="W257" s="13">
        <f t="shared" si="430"/>
        <v>0</v>
      </c>
      <c r="X257" s="13">
        <f t="shared" si="431"/>
        <v>10</v>
      </c>
      <c r="Y257" s="158">
        <v>0.96875</v>
      </c>
      <c r="Z257" s="12">
        <f t="shared" si="432"/>
        <v>6.9444444444445308E-3</v>
      </c>
      <c r="AA257" s="13">
        <f t="shared" si="433"/>
        <v>0</v>
      </c>
      <c r="AB257" s="13">
        <f t="shared" si="434"/>
        <v>10</v>
      </c>
      <c r="AC257" s="158">
        <v>0.98819444444444438</v>
      </c>
      <c r="AD257" s="12">
        <f t="shared" si="435"/>
        <v>1.9444444444444375E-2</v>
      </c>
      <c r="AE257" s="13">
        <f t="shared" si="436"/>
        <v>0</v>
      </c>
      <c r="AF257" s="13">
        <f t="shared" si="437"/>
        <v>28</v>
      </c>
      <c r="AG257" s="158">
        <v>0.98819444444444438</v>
      </c>
      <c r="AH257" s="158">
        <v>1.0902777777777779</v>
      </c>
      <c r="AI257" s="12">
        <f t="shared" si="438"/>
        <v>0.10208333333333353</v>
      </c>
      <c r="AJ257" s="90">
        <f t="shared" si="439"/>
        <v>2</v>
      </c>
      <c r="AK257" s="90">
        <f t="shared" si="440"/>
        <v>27</v>
      </c>
      <c r="AL257" s="158">
        <v>0.98819444444444438</v>
      </c>
      <c r="AM257" s="158">
        <v>1.0902777777777779</v>
      </c>
      <c r="AN257" s="12">
        <f t="shared" si="441"/>
        <v>0.10208333333333353</v>
      </c>
      <c r="AO257" s="13">
        <f t="shared" si="442"/>
        <v>2</v>
      </c>
      <c r="AP257" s="13">
        <f t="shared" si="443"/>
        <v>27</v>
      </c>
      <c r="AQ257" s="158">
        <v>1.0618055555555557</v>
      </c>
      <c r="AR257" s="12">
        <f t="shared" si="444"/>
        <v>-2.8472222222222232E-2</v>
      </c>
      <c r="AS257" s="90" t="e">
        <f t="shared" si="445"/>
        <v>#NUM!</v>
      </c>
      <c r="AT257" s="13" t="e">
        <f t="shared" si="446"/>
        <v>#NUM!</v>
      </c>
      <c r="AU257" s="158">
        <v>1.0638888888888889</v>
      </c>
      <c r="AV257" s="12">
        <f t="shared" si="447"/>
        <v>2.0833333333332149E-3</v>
      </c>
      <c r="AW257" s="13">
        <f t="shared" si="448"/>
        <v>0</v>
      </c>
      <c r="AX257" s="13">
        <f t="shared" si="449"/>
        <v>3</v>
      </c>
      <c r="AY257" s="158">
        <v>1.2138888888888888</v>
      </c>
      <c r="AZ257" s="12">
        <f t="shared" si="450"/>
        <v>0.14999999999999991</v>
      </c>
      <c r="BA257" s="90">
        <f t="shared" si="451"/>
        <v>3</v>
      </c>
      <c r="BB257" s="90">
        <f t="shared" si="452"/>
        <v>36</v>
      </c>
      <c r="BC257" s="158">
        <v>1.2138888888888888</v>
      </c>
      <c r="BD257" s="158">
        <v>1.2138888888888888</v>
      </c>
      <c r="BE257" s="12">
        <f t="shared" si="453"/>
        <v>0</v>
      </c>
      <c r="BF257" s="13">
        <f t="shared" si="454"/>
        <v>0</v>
      </c>
      <c r="BG257" s="13">
        <f t="shared" si="455"/>
        <v>0</v>
      </c>
      <c r="BH257" s="158">
        <v>1.2138888888888888</v>
      </c>
      <c r="BI257" s="158">
        <v>1.2138888888888888</v>
      </c>
      <c r="BJ257" s="160"/>
      <c r="BK257" s="69">
        <f t="shared" si="504"/>
        <v>0</v>
      </c>
      <c r="BL257" s="13">
        <f t="shared" si="501"/>
        <v>0</v>
      </c>
      <c r="BM257" s="13">
        <f t="shared" si="502"/>
        <v>0</v>
      </c>
      <c r="BN257" s="158">
        <v>1.2222222222222221</v>
      </c>
      <c r="BO257" s="12">
        <f t="shared" si="456"/>
        <v>8.3333333333333037E-3</v>
      </c>
      <c r="BP257" s="90">
        <f t="shared" si="457"/>
        <v>0</v>
      </c>
      <c r="BQ257" s="90">
        <f t="shared" si="458"/>
        <v>12</v>
      </c>
      <c r="BR257" s="158">
        <v>1.2361111111111112</v>
      </c>
      <c r="BS257" s="12">
        <f t="shared" si="459"/>
        <v>1.3888888888889062E-2</v>
      </c>
      <c r="BT257" s="90">
        <f t="shared" si="460"/>
        <v>0</v>
      </c>
      <c r="BU257" s="90">
        <f t="shared" si="461"/>
        <v>20</v>
      </c>
      <c r="BV257" s="158">
        <v>1.2361111111111112</v>
      </c>
      <c r="BW257" s="158">
        <v>1.2604166666666667</v>
      </c>
      <c r="BX257" s="12">
        <f t="shared" si="462"/>
        <v>2.430555555555558E-2</v>
      </c>
      <c r="BY257" s="13">
        <f t="shared" si="463"/>
        <v>0</v>
      </c>
      <c r="BZ257" s="13">
        <f t="shared" si="464"/>
        <v>35</v>
      </c>
      <c r="CA257" s="12">
        <f t="shared" si="465"/>
        <v>0.30555555555555558</v>
      </c>
      <c r="CB257" s="13">
        <f t="shared" si="466"/>
        <v>7</v>
      </c>
      <c r="CC257" s="13">
        <f t="shared" si="467"/>
        <v>20</v>
      </c>
      <c r="CD257" s="12">
        <f t="shared" si="503"/>
        <v>1.3194444444444509E-2</v>
      </c>
      <c r="CE257" s="13">
        <f t="shared" si="468"/>
        <v>0</v>
      </c>
      <c r="CF257" s="13">
        <f t="shared" si="469"/>
        <v>19</v>
      </c>
      <c r="CG257" s="12">
        <f t="shared" si="492"/>
        <v>0.10208333333333353</v>
      </c>
      <c r="CH257" s="13">
        <f t="shared" si="470"/>
        <v>2</v>
      </c>
      <c r="CI257" s="13">
        <f t="shared" si="471"/>
        <v>27</v>
      </c>
      <c r="CJ257" s="12">
        <f t="shared" si="493"/>
        <v>0.14999999999999991</v>
      </c>
      <c r="CK257" s="13">
        <f t="shared" si="472"/>
        <v>3</v>
      </c>
      <c r="CL257" s="13">
        <f t="shared" si="473"/>
        <v>36</v>
      </c>
      <c r="CM257" s="13"/>
      <c r="CN257" s="13"/>
      <c r="CO257" s="13">
        <f t="shared" si="505"/>
        <v>0</v>
      </c>
      <c r="CP257" s="12">
        <f t="shared" si="474"/>
        <v>0.14999999999999991</v>
      </c>
      <c r="CQ257" s="13">
        <f t="shared" si="475"/>
        <v>3</v>
      </c>
      <c r="CR257" s="13">
        <f t="shared" si="476"/>
        <v>36</v>
      </c>
      <c r="CS257" s="158"/>
      <c r="CT257" s="13">
        <f t="shared" si="477"/>
        <v>0</v>
      </c>
      <c r="CU257" s="13">
        <f t="shared" si="478"/>
        <v>0</v>
      </c>
      <c r="CV257" s="158"/>
      <c r="CW257" s="13">
        <f t="shared" si="479"/>
        <v>0</v>
      </c>
      <c r="CX257" s="13">
        <f t="shared" si="480"/>
        <v>0</v>
      </c>
      <c r="CY257" s="158"/>
      <c r="CZ257" s="13">
        <f t="shared" si="481"/>
        <v>0</v>
      </c>
      <c r="DA257" s="13">
        <f t="shared" si="482"/>
        <v>0</v>
      </c>
      <c r="DB257" s="158"/>
      <c r="DC257" s="13">
        <f t="shared" si="483"/>
        <v>0</v>
      </c>
      <c r="DD257" s="13">
        <f t="shared" si="484"/>
        <v>0</v>
      </c>
      <c r="DE257" s="158"/>
      <c r="DF257" s="13">
        <f t="shared" si="485"/>
        <v>0</v>
      </c>
      <c r="DG257" s="13">
        <f t="shared" si="486"/>
        <v>0</v>
      </c>
      <c r="DH257" s="158"/>
      <c r="DI257" s="13">
        <f t="shared" si="487"/>
        <v>0</v>
      </c>
      <c r="DJ257" s="13">
        <f t="shared" si="488"/>
        <v>0</v>
      </c>
      <c r="DK257" s="158"/>
      <c r="DL257" s="35">
        <f t="shared" si="489"/>
        <v>0</v>
      </c>
      <c r="DM257" s="61">
        <f t="shared" si="490"/>
        <v>0</v>
      </c>
      <c r="DN257" s="66">
        <f t="shared" si="496"/>
        <v>901581.21</v>
      </c>
      <c r="DO257" s="74">
        <f t="shared" si="494"/>
        <v>14565</v>
      </c>
      <c r="DP257" s="66">
        <f t="shared" si="495"/>
        <v>62.349322033898311</v>
      </c>
      <c r="DQ257" s="63">
        <f t="shared" si="506"/>
        <v>61.900529351184346</v>
      </c>
      <c r="DR257" s="66" t="e">
        <f t="shared" si="497"/>
        <v>#NUM!</v>
      </c>
      <c r="DS257" s="96" t="e">
        <f t="shared" si="498"/>
        <v>#NUM!</v>
      </c>
      <c r="DT257" s="66" t="e">
        <f t="shared" si="499"/>
        <v>#NUM!</v>
      </c>
      <c r="DU257" s="66" t="e">
        <f t="shared" si="500"/>
        <v>#NUM!</v>
      </c>
      <c r="DV257" s="421"/>
      <c r="DW257" s="421"/>
      <c r="DX257" s="421"/>
      <c r="DY257" s="421"/>
      <c r="DZ257" s="421"/>
      <c r="EA257" s="421"/>
      <c r="EB257" s="421"/>
      <c r="EC257" s="62"/>
      <c r="ED257" s="62"/>
      <c r="EE257" s="62"/>
      <c r="EF257" s="62"/>
      <c r="EG257" s="62"/>
      <c r="EH257" s="62"/>
      <c r="EI257" s="62"/>
      <c r="EJ257" s="62"/>
      <c r="EK257" s="62"/>
      <c r="EL257" s="62"/>
      <c r="EM257" s="62"/>
      <c r="EN257" s="66"/>
      <c r="EO257" s="66"/>
      <c r="EP257" s="66"/>
      <c r="EQ257" s="66"/>
      <c r="ER257" s="66"/>
      <c r="ES257" s="66"/>
      <c r="ET257" s="66"/>
      <c r="EU257" s="66"/>
      <c r="EV257" s="66"/>
      <c r="EW257" s="66"/>
      <c r="EX257" s="66"/>
      <c r="EY257" s="66"/>
      <c r="EZ257" s="66"/>
      <c r="FA257" s="66"/>
      <c r="FB257" s="66"/>
      <c r="FC257" s="66"/>
      <c r="FD257" s="66"/>
      <c r="FE257" s="62"/>
      <c r="FF257" s="62"/>
      <c r="FG257" s="62"/>
      <c r="FH257" s="62"/>
      <c r="FI257" s="62"/>
    </row>
    <row r="258" spans="1:165" s="162" customFormat="1" ht="30">
      <c r="A258" s="175">
        <v>257</v>
      </c>
      <c r="B258" s="174">
        <v>15</v>
      </c>
      <c r="C258" s="202">
        <v>40790</v>
      </c>
      <c r="D258" s="161">
        <f t="shared" ref="D258:D323" si="507">MONTH(C258)</f>
        <v>9</v>
      </c>
      <c r="E258" s="156" t="s">
        <v>39</v>
      </c>
      <c r="F258" s="174">
        <v>9</v>
      </c>
      <c r="G258" s="157" t="s">
        <v>38</v>
      </c>
      <c r="H258" s="157" t="s">
        <v>513</v>
      </c>
      <c r="I258" s="157" t="s">
        <v>514</v>
      </c>
      <c r="J258" s="158">
        <v>0.17013888888888887</v>
      </c>
      <c r="K258" s="159">
        <v>3546.2</v>
      </c>
      <c r="L258" s="157" t="s">
        <v>33</v>
      </c>
      <c r="M258" s="174">
        <v>57</v>
      </c>
      <c r="N258" s="174">
        <v>0</v>
      </c>
      <c r="O258" s="157"/>
      <c r="P258" s="158">
        <v>0.17013888888888887</v>
      </c>
      <c r="Q258" s="158">
        <v>0.17013888888888887</v>
      </c>
      <c r="R258" s="12">
        <f t="shared" ref="R258:R321" si="508">Q258-P258</f>
        <v>0</v>
      </c>
      <c r="S258" s="13">
        <f t="shared" ref="S258:S321" si="509">HOUR(R258)</f>
        <v>0</v>
      </c>
      <c r="T258" s="13">
        <f t="shared" ref="T258:T321" si="510">MINUTE(R258)</f>
        <v>0</v>
      </c>
      <c r="U258" s="158">
        <v>0.17361111111111113</v>
      </c>
      <c r="V258" s="12">
        <f t="shared" ref="V258:V321" si="511">U258-Q258</f>
        <v>3.4722222222222654E-3</v>
      </c>
      <c r="W258" s="13">
        <f t="shared" ref="W258:W321" si="512">HOUR(V258)</f>
        <v>0</v>
      </c>
      <c r="X258" s="13">
        <f t="shared" ref="X258:X321" si="513">MINUTE(V258)</f>
        <v>5</v>
      </c>
      <c r="Y258" s="158">
        <v>0.17708333333333334</v>
      </c>
      <c r="Z258" s="12">
        <f t="shared" ref="Z258:Z321" si="514">Y258-U258</f>
        <v>3.4722222222222099E-3</v>
      </c>
      <c r="AA258" s="13">
        <f t="shared" ref="AA258:AA316" si="515">HOUR(Z258)</f>
        <v>0</v>
      </c>
      <c r="AB258" s="13">
        <f t="shared" ref="AB258:AB316" si="516">MINUTE(Z258)</f>
        <v>5</v>
      </c>
      <c r="AC258" s="158">
        <v>0.20138888888888887</v>
      </c>
      <c r="AD258" s="12">
        <f t="shared" ref="AD258:AD316" si="517">AC258-Y258</f>
        <v>2.4305555555555525E-2</v>
      </c>
      <c r="AE258" s="13">
        <f t="shared" ref="AE258:AE316" si="518">HOUR(AD258)</f>
        <v>0</v>
      </c>
      <c r="AF258" s="13">
        <f t="shared" ref="AF258:AF316" si="519">MINUTE(AD258)</f>
        <v>35</v>
      </c>
      <c r="AG258" s="158">
        <v>0.20486111111111113</v>
      </c>
      <c r="AH258" s="158">
        <v>0.3576388888888889</v>
      </c>
      <c r="AI258" s="12">
        <f t="shared" ref="AI258:AI316" si="520">AH258-AG258</f>
        <v>0.15277777777777776</v>
      </c>
      <c r="AJ258" s="90">
        <f t="shared" ref="AJ258:AJ316" si="521">HOUR(AI258)</f>
        <v>3</v>
      </c>
      <c r="AK258" s="90">
        <f t="shared" ref="AK258:AK316" si="522">MINUTE(AI258)</f>
        <v>40</v>
      </c>
      <c r="AL258" s="158">
        <v>0.20486111111111113</v>
      </c>
      <c r="AM258" s="158">
        <v>0.3576388888888889</v>
      </c>
      <c r="AN258" s="12">
        <f t="shared" ref="AN258:AN316" si="523">AM258-AL258</f>
        <v>0.15277777777777776</v>
      </c>
      <c r="AO258" s="13">
        <f t="shared" ref="AO258:AO316" si="524">HOUR(AN258)</f>
        <v>3</v>
      </c>
      <c r="AP258" s="13">
        <f t="shared" ref="AP258:AP316" si="525">MINUTE(AN258)</f>
        <v>40</v>
      </c>
      <c r="AQ258" s="158">
        <v>0.36041666666666666</v>
      </c>
      <c r="AR258" s="12">
        <f t="shared" ref="AR258:AR316" si="526">AQ258-AH258</f>
        <v>2.7777777777777679E-3</v>
      </c>
      <c r="AS258" s="90">
        <f t="shared" ref="AS258:AS316" si="527">HOUR(AR258)</f>
        <v>0</v>
      </c>
      <c r="AT258" s="13">
        <f t="shared" ref="AT258:AT316" si="528">MINUTE(AR258)</f>
        <v>4</v>
      </c>
      <c r="AU258" s="158">
        <v>0.3611111111111111</v>
      </c>
      <c r="AV258" s="12">
        <f t="shared" ref="AV258:AV316" si="529">AU258-AQ258</f>
        <v>6.9444444444444198E-4</v>
      </c>
      <c r="AW258" s="13">
        <f t="shared" ref="AW258:AW316" si="530">HOUR(AV258)</f>
        <v>0</v>
      </c>
      <c r="AX258" s="13">
        <f t="shared" ref="AX258:AX316" si="531">MINUTE(AV258)</f>
        <v>1</v>
      </c>
      <c r="AY258" s="158">
        <v>0.52847222222222223</v>
      </c>
      <c r="AZ258" s="12">
        <f t="shared" ref="AZ258:AZ316" si="532">AY258-AU258</f>
        <v>0.16736111111111113</v>
      </c>
      <c r="BA258" s="90">
        <f t="shared" ref="BA258:BA316" si="533">HOUR(AZ258)</f>
        <v>4</v>
      </c>
      <c r="BB258" s="90">
        <f t="shared" ref="BB258:BB316" si="534">MINUTE(AZ258)</f>
        <v>1</v>
      </c>
      <c r="BC258" s="158">
        <v>0.52847222222222223</v>
      </c>
      <c r="BD258" s="158">
        <v>0.52847222222222223</v>
      </c>
      <c r="BE258" s="12">
        <f t="shared" ref="BE258:BE316" si="535">BD258-BC258</f>
        <v>0</v>
      </c>
      <c r="BF258" s="13">
        <f t="shared" ref="BF258:BF316" si="536">HOUR(BE258)</f>
        <v>0</v>
      </c>
      <c r="BG258" s="13">
        <f t="shared" ref="BG258:BG316" si="537">MINUTE(BE258)</f>
        <v>0</v>
      </c>
      <c r="BH258" s="158">
        <v>0.52847222222222223</v>
      </c>
      <c r="BI258" s="158">
        <v>0.52847222222222223</v>
      </c>
      <c r="BJ258" s="160"/>
      <c r="BK258" s="69">
        <f t="shared" si="504"/>
        <v>0</v>
      </c>
      <c r="BL258" s="13">
        <f t="shared" si="501"/>
        <v>0</v>
      </c>
      <c r="BM258" s="13">
        <f t="shared" si="502"/>
        <v>0</v>
      </c>
      <c r="BN258" s="158">
        <v>0.53472222222222221</v>
      </c>
      <c r="BO258" s="12">
        <f t="shared" ref="BO258:BO316" si="538">BN258-BD258</f>
        <v>6.2499999999999778E-3</v>
      </c>
      <c r="BP258" s="90">
        <f t="shared" ref="BP258:BP316" si="539">HOUR(BO258)</f>
        <v>0</v>
      </c>
      <c r="BQ258" s="90">
        <f t="shared" ref="BQ258:BQ316" si="540">MINUTE(BO258)</f>
        <v>9</v>
      </c>
      <c r="BR258" s="158">
        <v>0.54166666666666663</v>
      </c>
      <c r="BS258" s="12">
        <f t="shared" ref="BS258:BS316" si="541">BR258-BN258</f>
        <v>6.9444444444444198E-3</v>
      </c>
      <c r="BT258" s="90">
        <f t="shared" ref="BT258:BT316" si="542">HOUR(BS258)</f>
        <v>0</v>
      </c>
      <c r="BU258" s="90">
        <f t="shared" ref="BU258:BU316" si="543">MINUTE(BS258)</f>
        <v>10</v>
      </c>
      <c r="BV258" s="158">
        <v>0.54166666666666663</v>
      </c>
      <c r="BW258" s="158">
        <v>0.55555555555555558</v>
      </c>
      <c r="BX258" s="12">
        <f t="shared" ref="BX258:BX316" si="544">BW258-BV258</f>
        <v>1.3888888888888951E-2</v>
      </c>
      <c r="BY258" s="13">
        <f t="shared" ref="BY258:BY316" si="545">HOUR(BX258)</f>
        <v>0</v>
      </c>
      <c r="BZ258" s="13">
        <f t="shared" ref="BZ258:BZ316" si="546">MINUTE(BX258)</f>
        <v>20</v>
      </c>
      <c r="CA258" s="12">
        <f t="shared" ref="CA258:CA316" si="547">BW258-P258</f>
        <v>0.38541666666666674</v>
      </c>
      <c r="CB258" s="13">
        <f t="shared" ref="CB258:CB321" si="548">HOUR(CA258)</f>
        <v>9</v>
      </c>
      <c r="CC258" s="13">
        <f t="shared" ref="CC258:CC316" si="549">MINUTE(CA258)</f>
        <v>15</v>
      </c>
      <c r="CD258" s="12">
        <f t="shared" si="503"/>
        <v>4.027777777777769E-2</v>
      </c>
      <c r="CE258" s="13">
        <f t="shared" ref="CE258:CE316" si="550">HOUR(CD258)</f>
        <v>0</v>
      </c>
      <c r="CF258" s="13">
        <f t="shared" ref="CF258:CF316" si="551">MINUTE(CD258)</f>
        <v>58</v>
      </c>
      <c r="CG258" s="12">
        <f t="shared" si="492"/>
        <v>0.15277777777777776</v>
      </c>
      <c r="CH258" s="13">
        <f t="shared" ref="CH258:CH316" si="552">HOUR(CG258)</f>
        <v>3</v>
      </c>
      <c r="CI258" s="13">
        <f t="shared" ref="CI258:CI316" si="553">MINUTE(CG258)</f>
        <v>40</v>
      </c>
      <c r="CJ258" s="12">
        <f t="shared" si="493"/>
        <v>0.16736111111111113</v>
      </c>
      <c r="CK258" s="13">
        <f t="shared" ref="CK258:CK321" si="554">HOUR(CJ258)</f>
        <v>4</v>
      </c>
      <c r="CL258" s="13">
        <f t="shared" ref="CL258:CL316" si="555">MINUTE(CJ258)</f>
        <v>1</v>
      </c>
      <c r="CM258" s="13"/>
      <c r="CN258" s="13"/>
      <c r="CO258" s="13">
        <f t="shared" si="505"/>
        <v>0</v>
      </c>
      <c r="CP258" s="12">
        <f t="shared" ref="CP258:CP316" si="556">AZ258-(CS258+CV258+CY258+DB258+DE258+DH258)</f>
        <v>0.16736111111111113</v>
      </c>
      <c r="CQ258" s="13">
        <f t="shared" ref="CQ258:CQ316" si="557">HOUR(CP258)</f>
        <v>4</v>
      </c>
      <c r="CR258" s="13">
        <f t="shared" ref="CR258:CR316" si="558">MINUTE(CP258)</f>
        <v>1</v>
      </c>
      <c r="CS258" s="158"/>
      <c r="CT258" s="13">
        <f t="shared" ref="CT258:CT316" si="559">HOUR(CS258)</f>
        <v>0</v>
      </c>
      <c r="CU258" s="13">
        <f t="shared" ref="CU258:CU316" si="560">MINUTE(CS258)</f>
        <v>0</v>
      </c>
      <c r="CV258" s="158"/>
      <c r="CW258" s="13">
        <f t="shared" ref="CW258:CW316" si="561">HOUR(CV258)</f>
        <v>0</v>
      </c>
      <c r="CX258" s="13">
        <f t="shared" ref="CX258:CX316" si="562">MINUTE(CV258)</f>
        <v>0</v>
      </c>
      <c r="CY258" s="158"/>
      <c r="CZ258" s="13">
        <f t="shared" ref="CZ258:CZ316" si="563">HOUR(CY258)</f>
        <v>0</v>
      </c>
      <c r="DA258" s="13">
        <f t="shared" ref="DA258:DA316" si="564">MINUTE(CY258)</f>
        <v>0</v>
      </c>
      <c r="DB258" s="158"/>
      <c r="DC258" s="13">
        <f t="shared" ref="DC258:DC316" si="565">HOUR(DB258)</f>
        <v>0</v>
      </c>
      <c r="DD258" s="13">
        <f t="shared" ref="DD258:DD316" si="566">MINUTE(DB258)</f>
        <v>0</v>
      </c>
      <c r="DE258" s="158"/>
      <c r="DF258" s="13">
        <f t="shared" ref="DF258:DF316" si="567">HOUR(DE258)</f>
        <v>0</v>
      </c>
      <c r="DG258" s="13">
        <f t="shared" ref="DG258:DG316" si="568">MINUTE(DE258)</f>
        <v>0</v>
      </c>
      <c r="DH258" s="158"/>
      <c r="DI258" s="13">
        <f t="shared" ref="DI258:DI316" si="569">HOUR(DH258)</f>
        <v>0</v>
      </c>
      <c r="DJ258" s="13">
        <f t="shared" ref="DJ258:DJ316" si="570">MINUTE(DH258)</f>
        <v>0</v>
      </c>
      <c r="DK258" s="158"/>
      <c r="DL258" s="35">
        <f t="shared" ref="DL258:DL316" si="571">HOUR(DK258)</f>
        <v>0</v>
      </c>
      <c r="DM258" s="61">
        <f t="shared" ref="DM258:DM316" si="572">MINUTE(DK258)</f>
        <v>0</v>
      </c>
      <c r="DN258" s="66">
        <f t="shared" si="496"/>
        <v>905127.40999999992</v>
      </c>
      <c r="DO258" s="74">
        <f t="shared" si="494"/>
        <v>14624</v>
      </c>
      <c r="DP258" s="66">
        <f t="shared" si="495"/>
        <v>62.214035087719296</v>
      </c>
      <c r="DQ258" s="63">
        <f t="shared" si="506"/>
        <v>61.89328569474835</v>
      </c>
      <c r="DR258" s="66" t="e">
        <f t="shared" si="497"/>
        <v>#NUM!</v>
      </c>
      <c r="DS258" s="96" t="e">
        <f t="shared" si="498"/>
        <v>#NUM!</v>
      </c>
      <c r="DT258" s="66" t="e">
        <f t="shared" si="499"/>
        <v>#NUM!</v>
      </c>
      <c r="DU258" s="66" t="e">
        <f t="shared" si="500"/>
        <v>#NUM!</v>
      </c>
      <c r="DV258" s="421"/>
      <c r="DW258" s="421"/>
      <c r="DX258" s="421"/>
      <c r="DY258" s="421"/>
      <c r="DZ258" s="421"/>
      <c r="EA258" s="421"/>
      <c r="EB258" s="421"/>
      <c r="EC258" s="62"/>
      <c r="ED258" s="62"/>
      <c r="EE258" s="62"/>
      <c r="EF258" s="62"/>
      <c r="EG258" s="62"/>
      <c r="EH258" s="62"/>
      <c r="EI258" s="62"/>
      <c r="EJ258" s="62"/>
      <c r="EK258" s="62"/>
      <c r="EL258" s="62"/>
      <c r="EM258" s="62"/>
      <c r="EN258" s="66"/>
      <c r="EO258" s="66"/>
      <c r="EP258" s="66"/>
      <c r="EQ258" s="66"/>
      <c r="ER258" s="66"/>
      <c r="ES258" s="66"/>
      <c r="ET258" s="66"/>
      <c r="EU258" s="66"/>
      <c r="EV258" s="66"/>
      <c r="EW258" s="66"/>
      <c r="EX258" s="66"/>
      <c r="EY258" s="66"/>
      <c r="EZ258" s="66"/>
      <c r="FA258" s="66"/>
      <c r="FB258" s="66"/>
      <c r="FC258" s="66"/>
      <c r="FD258" s="66"/>
      <c r="FE258" s="62"/>
      <c r="FF258" s="62"/>
      <c r="FG258" s="62"/>
      <c r="FH258" s="62"/>
      <c r="FI258" s="62"/>
    </row>
    <row r="259" spans="1:165" s="162" customFormat="1">
      <c r="A259" s="199">
        <v>258</v>
      </c>
      <c r="B259" s="174">
        <v>16</v>
      </c>
      <c r="C259" s="202">
        <v>40790</v>
      </c>
      <c r="D259" s="161">
        <f t="shared" si="507"/>
        <v>9</v>
      </c>
      <c r="E259" s="156" t="s">
        <v>444</v>
      </c>
      <c r="F259" s="174">
        <v>2</v>
      </c>
      <c r="G259" s="157" t="s">
        <v>445</v>
      </c>
      <c r="H259" s="157" t="s">
        <v>324</v>
      </c>
      <c r="I259" s="157" t="s">
        <v>322</v>
      </c>
      <c r="J259" s="158">
        <v>0.2638888888888889</v>
      </c>
      <c r="K259" s="159">
        <v>3396.4</v>
      </c>
      <c r="L259" s="157" t="s">
        <v>34</v>
      </c>
      <c r="M259" s="174">
        <v>59</v>
      </c>
      <c r="N259" s="174">
        <v>0</v>
      </c>
      <c r="O259" s="157"/>
      <c r="P259" s="158">
        <v>0.2638888888888889</v>
      </c>
      <c r="Q259" s="158">
        <v>0.2638888888888889</v>
      </c>
      <c r="R259" s="12">
        <f t="shared" si="508"/>
        <v>0</v>
      </c>
      <c r="S259" s="13">
        <f t="shared" si="509"/>
        <v>0</v>
      </c>
      <c r="T259" s="13">
        <f t="shared" si="510"/>
        <v>0</v>
      </c>
      <c r="U259" s="158">
        <v>0.27083333333333331</v>
      </c>
      <c r="V259" s="12">
        <f t="shared" si="511"/>
        <v>6.9444444444444198E-3</v>
      </c>
      <c r="W259" s="13">
        <f t="shared" si="512"/>
        <v>0</v>
      </c>
      <c r="X259" s="13">
        <f t="shared" si="513"/>
        <v>10</v>
      </c>
      <c r="Y259" s="158">
        <v>0.27430555555555552</v>
      </c>
      <c r="Z259" s="12">
        <f t="shared" si="514"/>
        <v>3.4722222222222099E-3</v>
      </c>
      <c r="AA259" s="13">
        <f t="shared" si="515"/>
        <v>0</v>
      </c>
      <c r="AB259" s="13">
        <f t="shared" si="516"/>
        <v>5</v>
      </c>
      <c r="AC259" s="158">
        <v>0.2951388888888889</v>
      </c>
      <c r="AD259" s="12">
        <f t="shared" si="517"/>
        <v>2.083333333333337E-2</v>
      </c>
      <c r="AE259" s="13">
        <f t="shared" si="518"/>
        <v>0</v>
      </c>
      <c r="AF259" s="13">
        <f t="shared" si="519"/>
        <v>30</v>
      </c>
      <c r="AG259" s="158">
        <v>0.34722222222222227</v>
      </c>
      <c r="AH259" s="158">
        <v>0.4375</v>
      </c>
      <c r="AI259" s="12">
        <f t="shared" si="520"/>
        <v>9.0277777777777735E-2</v>
      </c>
      <c r="AJ259" s="90">
        <f t="shared" si="521"/>
        <v>2</v>
      </c>
      <c r="AK259" s="90">
        <f t="shared" si="522"/>
        <v>10</v>
      </c>
      <c r="AL259" s="158">
        <v>0.34722222222222227</v>
      </c>
      <c r="AM259" s="158">
        <v>0.4375</v>
      </c>
      <c r="AN259" s="12">
        <f t="shared" si="523"/>
        <v>9.0277777777777735E-2</v>
      </c>
      <c r="AO259" s="13">
        <f t="shared" si="524"/>
        <v>2</v>
      </c>
      <c r="AP259" s="13">
        <f t="shared" si="525"/>
        <v>10</v>
      </c>
      <c r="AQ259" s="158">
        <v>0.44444444444444442</v>
      </c>
      <c r="AR259" s="12">
        <f t="shared" si="526"/>
        <v>6.9444444444444198E-3</v>
      </c>
      <c r="AS259" s="90">
        <f t="shared" si="527"/>
        <v>0</v>
      </c>
      <c r="AT259" s="13">
        <f t="shared" si="528"/>
        <v>10</v>
      </c>
      <c r="AU259" s="158">
        <v>0.44791666666666669</v>
      </c>
      <c r="AV259" s="12">
        <f t="shared" si="529"/>
        <v>3.4722222222222654E-3</v>
      </c>
      <c r="AW259" s="13">
        <f t="shared" si="530"/>
        <v>0</v>
      </c>
      <c r="AX259" s="13">
        <f t="shared" si="531"/>
        <v>5</v>
      </c>
      <c r="AY259" s="158">
        <v>0.8618055555555556</v>
      </c>
      <c r="AZ259" s="12">
        <f t="shared" si="532"/>
        <v>0.41388888888888892</v>
      </c>
      <c r="BA259" s="90">
        <f t="shared" si="533"/>
        <v>9</v>
      </c>
      <c r="BB259" s="90">
        <f t="shared" si="534"/>
        <v>56</v>
      </c>
      <c r="BC259" s="158">
        <v>0.8618055555555556</v>
      </c>
      <c r="BD259" s="158">
        <v>0.8618055555555556</v>
      </c>
      <c r="BE259" s="12">
        <f t="shared" si="535"/>
        <v>0</v>
      </c>
      <c r="BF259" s="13">
        <f t="shared" si="536"/>
        <v>0</v>
      </c>
      <c r="BG259" s="13">
        <f t="shared" si="537"/>
        <v>0</v>
      </c>
      <c r="BH259" s="158">
        <v>0.8618055555555556</v>
      </c>
      <c r="BI259" s="158">
        <v>0.8618055555555556</v>
      </c>
      <c r="BJ259" s="160"/>
      <c r="BK259" s="69">
        <f t="shared" si="504"/>
        <v>0</v>
      </c>
      <c r="BL259" s="13">
        <f t="shared" si="501"/>
        <v>0</v>
      </c>
      <c r="BM259" s="13">
        <f t="shared" si="502"/>
        <v>0</v>
      </c>
      <c r="BN259" s="158">
        <v>0.86805555555555547</v>
      </c>
      <c r="BO259" s="12">
        <f t="shared" si="538"/>
        <v>6.2499999999998668E-3</v>
      </c>
      <c r="BP259" s="90">
        <f t="shared" si="539"/>
        <v>0</v>
      </c>
      <c r="BQ259" s="90">
        <f t="shared" si="540"/>
        <v>9</v>
      </c>
      <c r="BR259" s="158">
        <v>0.875</v>
      </c>
      <c r="BS259" s="12">
        <f t="shared" si="541"/>
        <v>6.9444444444445308E-3</v>
      </c>
      <c r="BT259" s="90">
        <f t="shared" si="542"/>
        <v>0</v>
      </c>
      <c r="BU259" s="90">
        <f t="shared" si="543"/>
        <v>10</v>
      </c>
      <c r="BV259" s="158">
        <v>0.875</v>
      </c>
      <c r="BW259" s="158">
        <v>0.88541666666666663</v>
      </c>
      <c r="BX259" s="12">
        <f t="shared" si="544"/>
        <v>1.041666666666663E-2</v>
      </c>
      <c r="BY259" s="13">
        <f t="shared" si="545"/>
        <v>0</v>
      </c>
      <c r="BZ259" s="13">
        <f t="shared" si="546"/>
        <v>15</v>
      </c>
      <c r="CA259" s="12">
        <f t="shared" si="547"/>
        <v>0.62152777777777768</v>
      </c>
      <c r="CB259" s="13">
        <f t="shared" si="548"/>
        <v>14</v>
      </c>
      <c r="CC259" s="13">
        <f t="shared" si="549"/>
        <v>55</v>
      </c>
      <c r="CD259" s="12">
        <f t="shared" si="503"/>
        <v>4.0972222222222188E-2</v>
      </c>
      <c r="CE259" s="13">
        <f t="shared" si="550"/>
        <v>0</v>
      </c>
      <c r="CF259" s="13">
        <f t="shared" si="551"/>
        <v>59</v>
      </c>
      <c r="CG259" s="12">
        <f t="shared" si="492"/>
        <v>9.0277777777777735E-2</v>
      </c>
      <c r="CH259" s="13">
        <f t="shared" si="552"/>
        <v>2</v>
      </c>
      <c r="CI259" s="13">
        <f t="shared" si="553"/>
        <v>10</v>
      </c>
      <c r="CJ259" s="12">
        <f t="shared" si="493"/>
        <v>0.41388888888888892</v>
      </c>
      <c r="CK259" s="13">
        <f t="shared" si="554"/>
        <v>9</v>
      </c>
      <c r="CL259" s="13">
        <f t="shared" si="555"/>
        <v>56</v>
      </c>
      <c r="CM259" s="13"/>
      <c r="CN259" s="13"/>
      <c r="CO259" s="13"/>
      <c r="CP259" s="12">
        <f t="shared" si="556"/>
        <v>0.41388888888888892</v>
      </c>
      <c r="CQ259" s="13">
        <f t="shared" si="557"/>
        <v>9</v>
      </c>
      <c r="CR259" s="13">
        <f t="shared" si="558"/>
        <v>56</v>
      </c>
      <c r="CS259" s="158"/>
      <c r="CT259" s="13">
        <f t="shared" si="559"/>
        <v>0</v>
      </c>
      <c r="CU259" s="13">
        <f t="shared" si="560"/>
        <v>0</v>
      </c>
      <c r="CV259" s="158"/>
      <c r="CW259" s="13">
        <f t="shared" si="561"/>
        <v>0</v>
      </c>
      <c r="CX259" s="13">
        <f t="shared" si="562"/>
        <v>0</v>
      </c>
      <c r="CY259" s="158"/>
      <c r="CZ259" s="13">
        <f t="shared" si="563"/>
        <v>0</v>
      </c>
      <c r="DA259" s="13">
        <f t="shared" si="564"/>
        <v>0</v>
      </c>
      <c r="DB259" s="158"/>
      <c r="DC259" s="13">
        <f t="shared" si="565"/>
        <v>0</v>
      </c>
      <c r="DD259" s="13">
        <f t="shared" si="566"/>
        <v>0</v>
      </c>
      <c r="DE259" s="158"/>
      <c r="DF259" s="13">
        <f t="shared" si="567"/>
        <v>0</v>
      </c>
      <c r="DG259" s="13">
        <f t="shared" si="568"/>
        <v>0</v>
      </c>
      <c r="DH259" s="158"/>
      <c r="DI259" s="13">
        <f t="shared" si="569"/>
        <v>0</v>
      </c>
      <c r="DJ259" s="13">
        <f t="shared" si="570"/>
        <v>0</v>
      </c>
      <c r="DK259" s="158"/>
      <c r="DL259" s="35">
        <f t="shared" si="571"/>
        <v>0</v>
      </c>
      <c r="DM259" s="61">
        <f t="shared" si="572"/>
        <v>0</v>
      </c>
      <c r="DN259" s="66">
        <f t="shared" si="496"/>
        <v>908523.80999999994</v>
      </c>
      <c r="DO259" s="74">
        <f t="shared" si="494"/>
        <v>14680</v>
      </c>
      <c r="DP259" s="66">
        <f t="shared" si="495"/>
        <v>57.566101694915254</v>
      </c>
      <c r="DQ259" s="63">
        <f t="shared" si="506"/>
        <v>61.888542915531332</v>
      </c>
      <c r="DR259" s="66" t="e">
        <f t="shared" si="497"/>
        <v>#NUM!</v>
      </c>
      <c r="DS259" s="96" t="e">
        <f t="shared" si="498"/>
        <v>#NUM!</v>
      </c>
      <c r="DT259" s="66" t="e">
        <f t="shared" si="499"/>
        <v>#NUM!</v>
      </c>
      <c r="DU259" s="66" t="e">
        <f t="shared" si="500"/>
        <v>#NUM!</v>
      </c>
      <c r="DV259" s="421"/>
      <c r="DW259" s="421"/>
      <c r="DX259" s="421"/>
      <c r="DY259" s="421"/>
      <c r="DZ259" s="421"/>
      <c r="EA259" s="421"/>
      <c r="EB259" s="421"/>
      <c r="EC259" s="62"/>
      <c r="ED259" s="62"/>
      <c r="EE259" s="62"/>
      <c r="EF259" s="62"/>
      <c r="EG259" s="62"/>
      <c r="EH259" s="62"/>
      <c r="EI259" s="62"/>
      <c r="EJ259" s="62"/>
      <c r="EK259" s="62"/>
      <c r="EL259" s="62"/>
      <c r="EM259" s="62"/>
      <c r="EN259" s="66"/>
      <c r="EO259" s="66"/>
      <c r="EP259" s="66"/>
      <c r="EQ259" s="66"/>
      <c r="ER259" s="66"/>
      <c r="ES259" s="66"/>
      <c r="ET259" s="66"/>
      <c r="EU259" s="66"/>
      <c r="EV259" s="66"/>
      <c r="EW259" s="66"/>
      <c r="EX259" s="66"/>
      <c r="EY259" s="66"/>
      <c r="EZ259" s="66"/>
      <c r="FA259" s="66"/>
      <c r="FB259" s="66"/>
      <c r="FC259" s="66"/>
      <c r="FD259" s="66"/>
      <c r="FE259" s="62"/>
      <c r="FF259" s="62"/>
      <c r="FG259" s="62"/>
      <c r="FH259" s="62"/>
      <c r="FI259" s="62"/>
    </row>
    <row r="260" spans="1:165" s="162" customFormat="1" ht="30">
      <c r="A260" s="175">
        <v>259</v>
      </c>
      <c r="B260" s="174">
        <v>17</v>
      </c>
      <c r="C260" s="202">
        <v>40791</v>
      </c>
      <c r="D260" s="161">
        <f t="shared" si="507"/>
        <v>9</v>
      </c>
      <c r="E260" s="156" t="s">
        <v>39</v>
      </c>
      <c r="F260" s="174">
        <v>10</v>
      </c>
      <c r="G260" s="157" t="s">
        <v>38</v>
      </c>
      <c r="H260" s="157" t="s">
        <v>517</v>
      </c>
      <c r="I260" s="157" t="s">
        <v>512</v>
      </c>
      <c r="J260" s="158">
        <v>0.93402777777777779</v>
      </c>
      <c r="K260" s="159">
        <v>3141.85</v>
      </c>
      <c r="L260" s="157" t="s">
        <v>34</v>
      </c>
      <c r="M260" s="174">
        <v>56</v>
      </c>
      <c r="N260" s="174">
        <v>2</v>
      </c>
      <c r="O260" s="157"/>
      <c r="P260" s="158">
        <v>0.93402777777777779</v>
      </c>
      <c r="Q260" s="158">
        <v>0.93402777777777779</v>
      </c>
      <c r="R260" s="12">
        <f t="shared" si="508"/>
        <v>0</v>
      </c>
      <c r="S260" s="13">
        <f t="shared" si="509"/>
        <v>0</v>
      </c>
      <c r="T260" s="13">
        <f t="shared" si="510"/>
        <v>0</v>
      </c>
      <c r="U260" s="158">
        <v>0.9375</v>
      </c>
      <c r="V260" s="12">
        <f t="shared" si="511"/>
        <v>3.4722222222222099E-3</v>
      </c>
      <c r="W260" s="13">
        <f t="shared" si="512"/>
        <v>0</v>
      </c>
      <c r="X260" s="13">
        <f t="shared" si="513"/>
        <v>5</v>
      </c>
      <c r="Y260" s="158">
        <v>0.94791666666666663</v>
      </c>
      <c r="Z260" s="12">
        <f t="shared" si="514"/>
        <v>1.041666666666663E-2</v>
      </c>
      <c r="AA260" s="13">
        <f t="shared" si="515"/>
        <v>0</v>
      </c>
      <c r="AB260" s="13">
        <f t="shared" si="516"/>
        <v>15</v>
      </c>
      <c r="AC260" s="158">
        <v>0.96666666666666667</v>
      </c>
      <c r="AD260" s="12">
        <f t="shared" si="517"/>
        <v>1.8750000000000044E-2</v>
      </c>
      <c r="AE260" s="13">
        <f t="shared" si="518"/>
        <v>0</v>
      </c>
      <c r="AF260" s="13">
        <f t="shared" si="519"/>
        <v>27</v>
      </c>
      <c r="AG260" s="158">
        <v>0.96666666666666667</v>
      </c>
      <c r="AH260" s="158">
        <v>1.0208333333333333</v>
      </c>
      <c r="AI260" s="12">
        <f t="shared" si="520"/>
        <v>5.4166666666666585E-2</v>
      </c>
      <c r="AJ260" s="90">
        <f t="shared" si="521"/>
        <v>1</v>
      </c>
      <c r="AK260" s="90">
        <f t="shared" si="522"/>
        <v>18</v>
      </c>
      <c r="AL260" s="158">
        <v>0.96666666666666667</v>
      </c>
      <c r="AM260" s="158">
        <v>1.0208333333333333</v>
      </c>
      <c r="AN260" s="12">
        <f t="shared" si="523"/>
        <v>5.4166666666666585E-2</v>
      </c>
      <c r="AO260" s="13">
        <f t="shared" si="524"/>
        <v>1</v>
      </c>
      <c r="AP260" s="13">
        <f t="shared" si="525"/>
        <v>18</v>
      </c>
      <c r="AQ260" s="158">
        <v>1.0208333333333333</v>
      </c>
      <c r="AR260" s="12">
        <f t="shared" si="526"/>
        <v>0</v>
      </c>
      <c r="AS260" s="90">
        <f t="shared" si="527"/>
        <v>0</v>
      </c>
      <c r="AT260" s="13">
        <f t="shared" si="528"/>
        <v>0</v>
      </c>
      <c r="AU260" s="158">
        <v>1.0222222222222224</v>
      </c>
      <c r="AV260" s="12">
        <f t="shared" si="529"/>
        <v>1.388888888889106E-3</v>
      </c>
      <c r="AW260" s="13">
        <f t="shared" si="530"/>
        <v>0</v>
      </c>
      <c r="AX260" s="13">
        <f t="shared" si="531"/>
        <v>2</v>
      </c>
      <c r="AY260" s="158">
        <v>1.2430555555555556</v>
      </c>
      <c r="AZ260" s="12">
        <f t="shared" si="532"/>
        <v>0.22083333333333321</v>
      </c>
      <c r="BA260" s="90">
        <f t="shared" si="533"/>
        <v>5</v>
      </c>
      <c r="BB260" s="90">
        <f t="shared" si="534"/>
        <v>18</v>
      </c>
      <c r="BC260" s="158">
        <v>1.2430555555555556</v>
      </c>
      <c r="BD260" s="158">
        <v>1.2430555555555556</v>
      </c>
      <c r="BE260" s="12">
        <f t="shared" si="535"/>
        <v>0</v>
      </c>
      <c r="BF260" s="13">
        <f t="shared" si="536"/>
        <v>0</v>
      </c>
      <c r="BG260" s="13">
        <f t="shared" si="537"/>
        <v>0</v>
      </c>
      <c r="BH260" s="158">
        <v>1.2430555555555556</v>
      </c>
      <c r="BI260" s="158">
        <v>1.2430555555555556</v>
      </c>
      <c r="BJ260" s="160"/>
      <c r="BK260" s="69">
        <f t="shared" si="504"/>
        <v>0</v>
      </c>
      <c r="BL260" s="13">
        <f t="shared" si="501"/>
        <v>0</v>
      </c>
      <c r="BM260" s="13">
        <f t="shared" si="502"/>
        <v>0</v>
      </c>
      <c r="BN260" s="158">
        <v>1.28125</v>
      </c>
      <c r="BO260" s="12">
        <f t="shared" si="538"/>
        <v>3.819444444444442E-2</v>
      </c>
      <c r="BP260" s="90">
        <f t="shared" si="539"/>
        <v>0</v>
      </c>
      <c r="BQ260" s="90">
        <f t="shared" si="540"/>
        <v>55</v>
      </c>
      <c r="BR260" s="158">
        <v>1.2847222222222221</v>
      </c>
      <c r="BS260" s="12">
        <f t="shared" si="541"/>
        <v>3.4722222222220989E-3</v>
      </c>
      <c r="BT260" s="90">
        <f t="shared" si="542"/>
        <v>0</v>
      </c>
      <c r="BU260" s="90">
        <f t="shared" si="543"/>
        <v>5</v>
      </c>
      <c r="BV260" s="158">
        <v>1.2847222222222221</v>
      </c>
      <c r="BW260" s="158">
        <v>1.2916666666666667</v>
      </c>
      <c r="BX260" s="12">
        <f t="shared" si="544"/>
        <v>6.9444444444446418E-3</v>
      </c>
      <c r="BY260" s="13">
        <f t="shared" si="545"/>
        <v>0</v>
      </c>
      <c r="BZ260" s="13">
        <f t="shared" si="546"/>
        <v>10</v>
      </c>
      <c r="CA260" s="12">
        <f t="shared" si="547"/>
        <v>0.35763888888888895</v>
      </c>
      <c r="CB260" s="13">
        <f t="shared" si="548"/>
        <v>8</v>
      </c>
      <c r="CC260" s="13">
        <f t="shared" si="549"/>
        <v>35</v>
      </c>
      <c r="CD260" s="12">
        <f t="shared" si="503"/>
        <v>6.0416666666666563E-2</v>
      </c>
      <c r="CE260" s="13">
        <f t="shared" si="550"/>
        <v>1</v>
      </c>
      <c r="CF260" s="13">
        <f t="shared" si="551"/>
        <v>27</v>
      </c>
      <c r="CG260" s="12">
        <f t="shared" ref="CG260:CG323" si="573">AI260</f>
        <v>5.4166666666666585E-2</v>
      </c>
      <c r="CH260" s="13">
        <f t="shared" si="552"/>
        <v>1</v>
      </c>
      <c r="CI260" s="13">
        <f t="shared" si="553"/>
        <v>18</v>
      </c>
      <c r="CJ260" s="12">
        <f t="shared" ref="CJ260:CJ323" si="574">AZ260</f>
        <v>0.22083333333333321</v>
      </c>
      <c r="CK260" s="13">
        <f t="shared" si="554"/>
        <v>5</v>
      </c>
      <c r="CL260" s="13">
        <f t="shared" si="555"/>
        <v>18</v>
      </c>
      <c r="CM260" s="13"/>
      <c r="CN260" s="13"/>
      <c r="CO260" s="13"/>
      <c r="CP260" s="12">
        <f t="shared" si="556"/>
        <v>0.22083333333333321</v>
      </c>
      <c r="CQ260" s="13">
        <f t="shared" si="557"/>
        <v>5</v>
      </c>
      <c r="CR260" s="13">
        <f t="shared" si="558"/>
        <v>18</v>
      </c>
      <c r="CS260" s="158"/>
      <c r="CT260" s="13">
        <f t="shared" si="559"/>
        <v>0</v>
      </c>
      <c r="CU260" s="13">
        <f t="shared" si="560"/>
        <v>0</v>
      </c>
      <c r="CV260" s="158"/>
      <c r="CW260" s="13">
        <f t="shared" si="561"/>
        <v>0</v>
      </c>
      <c r="CX260" s="13">
        <f t="shared" si="562"/>
        <v>0</v>
      </c>
      <c r="CY260" s="158"/>
      <c r="CZ260" s="13">
        <f t="shared" si="563"/>
        <v>0</v>
      </c>
      <c r="DA260" s="13">
        <f t="shared" si="564"/>
        <v>0</v>
      </c>
      <c r="DB260" s="158"/>
      <c r="DC260" s="13">
        <f t="shared" si="565"/>
        <v>0</v>
      </c>
      <c r="DD260" s="13">
        <f t="shared" si="566"/>
        <v>0</v>
      </c>
      <c r="DE260" s="158"/>
      <c r="DF260" s="13">
        <f t="shared" si="567"/>
        <v>0</v>
      </c>
      <c r="DG260" s="13">
        <f t="shared" si="568"/>
        <v>0</v>
      </c>
      <c r="DH260" s="158"/>
      <c r="DI260" s="13">
        <f t="shared" si="569"/>
        <v>0</v>
      </c>
      <c r="DJ260" s="13">
        <f t="shared" si="570"/>
        <v>0</v>
      </c>
      <c r="DK260" s="158"/>
      <c r="DL260" s="35">
        <f t="shared" si="571"/>
        <v>0</v>
      </c>
      <c r="DM260" s="61">
        <f t="shared" si="572"/>
        <v>0</v>
      </c>
      <c r="DN260" s="66">
        <f t="shared" si="496"/>
        <v>911665.65999999992</v>
      </c>
      <c r="DO260" s="74">
        <f t="shared" ref="DO260:DO323" si="575">DO259+M261</f>
        <v>14738</v>
      </c>
      <c r="DP260" s="66">
        <f t="shared" si="495"/>
        <v>56.104464285714286</v>
      </c>
      <c r="DQ260" s="63">
        <f t="shared" si="506"/>
        <v>61.85816664404939</v>
      </c>
      <c r="DR260" s="66" t="e">
        <f t="shared" si="497"/>
        <v>#NUM!</v>
      </c>
      <c r="DS260" s="96" t="e">
        <f t="shared" si="498"/>
        <v>#NUM!</v>
      </c>
      <c r="DT260" s="66" t="e">
        <f t="shared" si="499"/>
        <v>#NUM!</v>
      </c>
      <c r="DU260" s="66" t="e">
        <f t="shared" si="500"/>
        <v>#NUM!</v>
      </c>
      <c r="DV260" s="421"/>
      <c r="DW260" s="421"/>
      <c r="DX260" s="421"/>
      <c r="DY260" s="421"/>
      <c r="DZ260" s="421"/>
      <c r="EA260" s="421"/>
      <c r="EB260" s="421"/>
      <c r="EC260" s="62"/>
      <c r="ED260" s="62"/>
      <c r="EE260" s="62"/>
      <c r="EF260" s="62"/>
      <c r="EG260" s="62"/>
      <c r="EH260" s="62"/>
      <c r="EI260" s="62"/>
      <c r="EJ260" s="62"/>
      <c r="EK260" s="62"/>
      <c r="EL260" s="62"/>
      <c r="EM260" s="62"/>
      <c r="EN260" s="66"/>
      <c r="EO260" s="66"/>
      <c r="EP260" s="66"/>
      <c r="EQ260" s="66"/>
      <c r="ER260" s="66"/>
      <c r="ES260" s="66"/>
      <c r="ET260" s="66"/>
      <c r="EU260" s="66"/>
      <c r="EV260" s="66"/>
      <c r="EW260" s="66"/>
      <c r="EX260" s="66"/>
      <c r="EY260" s="66"/>
      <c r="EZ260" s="66"/>
      <c r="FA260" s="66"/>
      <c r="FB260" s="66"/>
      <c r="FC260" s="66"/>
      <c r="FD260" s="66"/>
      <c r="FE260" s="62"/>
      <c r="FF260" s="62"/>
      <c r="FG260" s="62"/>
      <c r="FH260" s="62"/>
      <c r="FI260" s="62"/>
    </row>
    <row r="261" spans="1:165" s="162" customFormat="1" ht="32.25" customHeight="1">
      <c r="A261" s="175">
        <v>260</v>
      </c>
      <c r="B261" s="174">
        <v>18</v>
      </c>
      <c r="C261" s="202">
        <v>40791</v>
      </c>
      <c r="D261" s="161">
        <f t="shared" si="507"/>
        <v>9</v>
      </c>
      <c r="E261" s="156" t="s">
        <v>39</v>
      </c>
      <c r="F261" s="174">
        <v>11</v>
      </c>
      <c r="G261" s="157" t="s">
        <v>38</v>
      </c>
      <c r="H261" s="157" t="s">
        <v>518</v>
      </c>
      <c r="I261" s="157" t="s">
        <v>519</v>
      </c>
      <c r="J261" s="158">
        <v>1.0347222222222221</v>
      </c>
      <c r="K261" s="159">
        <v>4033.5</v>
      </c>
      <c r="L261" s="157" t="s">
        <v>34</v>
      </c>
      <c r="M261" s="174">
        <v>58</v>
      </c>
      <c r="N261" s="174">
        <v>0</v>
      </c>
      <c r="O261" s="157"/>
      <c r="P261" s="158">
        <v>1.0347222222222221</v>
      </c>
      <c r="Q261" s="158">
        <v>1.0347222222222221</v>
      </c>
      <c r="R261" s="12">
        <f t="shared" si="508"/>
        <v>0</v>
      </c>
      <c r="S261" s="13">
        <f t="shared" si="509"/>
        <v>0</v>
      </c>
      <c r="T261" s="13">
        <f t="shared" si="510"/>
        <v>0</v>
      </c>
      <c r="U261" s="158">
        <v>1.0625</v>
      </c>
      <c r="V261" s="12">
        <f t="shared" si="511"/>
        <v>2.7777777777777901E-2</v>
      </c>
      <c r="W261" s="13">
        <f t="shared" si="512"/>
        <v>0</v>
      </c>
      <c r="X261" s="13">
        <f t="shared" si="513"/>
        <v>40</v>
      </c>
      <c r="Y261" s="158">
        <v>1.0833333333333333</v>
      </c>
      <c r="Z261" s="12">
        <f t="shared" si="514"/>
        <v>2.0833333333333259E-2</v>
      </c>
      <c r="AA261" s="13">
        <f t="shared" si="515"/>
        <v>0</v>
      </c>
      <c r="AB261" s="13">
        <f t="shared" si="516"/>
        <v>30</v>
      </c>
      <c r="AC261" s="158">
        <v>1.1458333333333333</v>
      </c>
      <c r="AD261" s="12">
        <f t="shared" si="517"/>
        <v>6.25E-2</v>
      </c>
      <c r="AE261" s="13">
        <f t="shared" si="518"/>
        <v>1</v>
      </c>
      <c r="AF261" s="13">
        <f t="shared" si="519"/>
        <v>30</v>
      </c>
      <c r="AG261" s="158">
        <v>1.15625</v>
      </c>
      <c r="AH261" s="158">
        <v>1.2916666666666667</v>
      </c>
      <c r="AI261" s="12">
        <f t="shared" si="520"/>
        <v>0.13541666666666674</v>
      </c>
      <c r="AJ261" s="90">
        <f t="shared" si="521"/>
        <v>3</v>
      </c>
      <c r="AK261" s="90">
        <f t="shared" si="522"/>
        <v>15</v>
      </c>
      <c r="AL261" s="158">
        <v>1.15625</v>
      </c>
      <c r="AM261" s="158">
        <v>1.2916666666666667</v>
      </c>
      <c r="AN261" s="12">
        <f t="shared" si="523"/>
        <v>0.13541666666666674</v>
      </c>
      <c r="AO261" s="13">
        <f t="shared" si="524"/>
        <v>3</v>
      </c>
      <c r="AP261" s="13">
        <f t="shared" si="525"/>
        <v>15</v>
      </c>
      <c r="AQ261" s="158">
        <v>1.2916666666666667</v>
      </c>
      <c r="AR261" s="12">
        <f t="shared" si="526"/>
        <v>0</v>
      </c>
      <c r="AS261" s="90">
        <f t="shared" si="527"/>
        <v>0</v>
      </c>
      <c r="AT261" s="13">
        <f t="shared" si="528"/>
        <v>0</v>
      </c>
      <c r="AU261" s="158">
        <v>1.3020833333333333</v>
      </c>
      <c r="AV261" s="12">
        <f t="shared" si="529"/>
        <v>1.0416666666666519E-2</v>
      </c>
      <c r="AW261" s="13">
        <f t="shared" si="530"/>
        <v>0</v>
      </c>
      <c r="AX261" s="13">
        <f t="shared" si="531"/>
        <v>15</v>
      </c>
      <c r="AY261" s="158">
        <v>1.4909722222222221</v>
      </c>
      <c r="AZ261" s="12">
        <f t="shared" si="532"/>
        <v>0.18888888888888888</v>
      </c>
      <c r="BA261" s="90">
        <f t="shared" si="533"/>
        <v>4</v>
      </c>
      <c r="BB261" s="90">
        <f t="shared" si="534"/>
        <v>32</v>
      </c>
      <c r="BC261" s="158">
        <v>1.4909722222222221</v>
      </c>
      <c r="BD261" s="158">
        <v>1.4909722222222221</v>
      </c>
      <c r="BE261" s="12">
        <f t="shared" si="535"/>
        <v>0</v>
      </c>
      <c r="BF261" s="13">
        <f t="shared" si="536"/>
        <v>0</v>
      </c>
      <c r="BG261" s="13">
        <f t="shared" si="537"/>
        <v>0</v>
      </c>
      <c r="BH261" s="158">
        <v>1.4909722222222221</v>
      </c>
      <c r="BI261" s="158">
        <v>1.4909722222222221</v>
      </c>
      <c r="BJ261" s="160"/>
      <c r="BK261" s="69">
        <f t="shared" si="504"/>
        <v>0</v>
      </c>
      <c r="BL261" s="13">
        <f t="shared" si="501"/>
        <v>0</v>
      </c>
      <c r="BM261" s="13">
        <f t="shared" si="502"/>
        <v>0</v>
      </c>
      <c r="BN261" s="158">
        <v>1.5034722222222223</v>
      </c>
      <c r="BO261" s="12">
        <f t="shared" si="538"/>
        <v>1.2500000000000178E-2</v>
      </c>
      <c r="BP261" s="90">
        <f t="shared" si="539"/>
        <v>0</v>
      </c>
      <c r="BQ261" s="90">
        <f t="shared" si="540"/>
        <v>18</v>
      </c>
      <c r="BR261" s="158">
        <v>1.5069444444444444</v>
      </c>
      <c r="BS261" s="12">
        <f t="shared" si="541"/>
        <v>3.4722222222220989E-3</v>
      </c>
      <c r="BT261" s="90">
        <f t="shared" si="542"/>
        <v>0</v>
      </c>
      <c r="BU261" s="90">
        <f t="shared" si="543"/>
        <v>5</v>
      </c>
      <c r="BV261" s="158">
        <v>1.5069444444444444</v>
      </c>
      <c r="BW261" s="158">
        <v>1.5138888888888891</v>
      </c>
      <c r="BX261" s="12">
        <f t="shared" si="544"/>
        <v>6.9444444444446418E-3</v>
      </c>
      <c r="BY261" s="13">
        <f t="shared" si="545"/>
        <v>0</v>
      </c>
      <c r="BZ261" s="13">
        <f t="shared" si="546"/>
        <v>10</v>
      </c>
      <c r="CA261" s="12">
        <f t="shared" si="547"/>
        <v>0.47916666666666696</v>
      </c>
      <c r="CB261" s="13">
        <f t="shared" si="548"/>
        <v>11</v>
      </c>
      <c r="CC261" s="13">
        <f t="shared" si="549"/>
        <v>30</v>
      </c>
      <c r="CD261" s="12">
        <f t="shared" si="503"/>
        <v>7.8472222222222276E-2</v>
      </c>
      <c r="CE261" s="13">
        <f t="shared" si="550"/>
        <v>1</v>
      </c>
      <c r="CF261" s="13">
        <f t="shared" si="551"/>
        <v>53</v>
      </c>
      <c r="CG261" s="12">
        <f t="shared" si="573"/>
        <v>0.13541666666666674</v>
      </c>
      <c r="CH261" s="13">
        <f t="shared" si="552"/>
        <v>3</v>
      </c>
      <c r="CI261" s="13">
        <f t="shared" si="553"/>
        <v>15</v>
      </c>
      <c r="CJ261" s="12">
        <f t="shared" si="574"/>
        <v>0.18888888888888888</v>
      </c>
      <c r="CK261" s="13">
        <f t="shared" si="554"/>
        <v>4</v>
      </c>
      <c r="CL261" s="13">
        <f t="shared" si="555"/>
        <v>32</v>
      </c>
      <c r="CM261" s="13"/>
      <c r="CN261" s="13"/>
      <c r="CO261" s="13"/>
      <c r="CP261" s="12">
        <f t="shared" si="556"/>
        <v>0.18888888888888888</v>
      </c>
      <c r="CQ261" s="13">
        <f t="shared" si="557"/>
        <v>4</v>
      </c>
      <c r="CR261" s="13">
        <f t="shared" si="558"/>
        <v>32</v>
      </c>
      <c r="CS261" s="158"/>
      <c r="CT261" s="13">
        <f t="shared" si="559"/>
        <v>0</v>
      </c>
      <c r="CU261" s="13">
        <f t="shared" si="560"/>
        <v>0</v>
      </c>
      <c r="CV261" s="158"/>
      <c r="CW261" s="13">
        <f t="shared" si="561"/>
        <v>0</v>
      </c>
      <c r="CX261" s="13">
        <f t="shared" si="562"/>
        <v>0</v>
      </c>
      <c r="CY261" s="158"/>
      <c r="CZ261" s="13">
        <f t="shared" si="563"/>
        <v>0</v>
      </c>
      <c r="DA261" s="13">
        <f t="shared" si="564"/>
        <v>0</v>
      </c>
      <c r="DB261" s="158"/>
      <c r="DC261" s="13">
        <f t="shared" si="565"/>
        <v>0</v>
      </c>
      <c r="DD261" s="13">
        <f t="shared" si="566"/>
        <v>0</v>
      </c>
      <c r="DE261" s="158"/>
      <c r="DF261" s="13">
        <f t="shared" si="567"/>
        <v>0</v>
      </c>
      <c r="DG261" s="13">
        <f t="shared" si="568"/>
        <v>0</v>
      </c>
      <c r="DH261" s="158"/>
      <c r="DI261" s="13">
        <f t="shared" si="569"/>
        <v>0</v>
      </c>
      <c r="DJ261" s="13">
        <f t="shared" si="570"/>
        <v>0</v>
      </c>
      <c r="DK261" s="158"/>
      <c r="DL261" s="35">
        <f t="shared" si="571"/>
        <v>0</v>
      </c>
      <c r="DM261" s="61">
        <f t="shared" si="572"/>
        <v>0</v>
      </c>
      <c r="DN261" s="66">
        <f t="shared" si="496"/>
        <v>915699.15999999992</v>
      </c>
      <c r="DO261" s="74">
        <f t="shared" si="575"/>
        <v>14797</v>
      </c>
      <c r="DP261" s="66">
        <f t="shared" si="495"/>
        <v>69.543103448275858</v>
      </c>
      <c r="DQ261" s="63">
        <f t="shared" si="506"/>
        <v>61.88410894100155</v>
      </c>
      <c r="DR261" s="66" t="e">
        <f t="shared" si="497"/>
        <v>#NUM!</v>
      </c>
      <c r="DS261" s="96" t="e">
        <f t="shared" si="498"/>
        <v>#NUM!</v>
      </c>
      <c r="DT261" s="66" t="e">
        <f t="shared" si="499"/>
        <v>#NUM!</v>
      </c>
      <c r="DU261" s="66" t="e">
        <f t="shared" si="500"/>
        <v>#NUM!</v>
      </c>
      <c r="DV261" s="421"/>
      <c r="DW261" s="421"/>
      <c r="DX261" s="421"/>
      <c r="DY261" s="421"/>
      <c r="DZ261" s="421"/>
      <c r="EA261" s="421"/>
      <c r="EB261" s="421"/>
      <c r="EC261" s="62"/>
      <c r="ED261" s="62"/>
      <c r="EE261" s="62"/>
      <c r="EF261" s="62"/>
      <c r="EG261" s="62"/>
      <c r="EH261" s="62"/>
      <c r="EI261" s="62"/>
      <c r="EJ261" s="62"/>
      <c r="EK261" s="62"/>
      <c r="EL261" s="62"/>
      <c r="EM261" s="62"/>
      <c r="EN261" s="66"/>
      <c r="EO261" s="66"/>
      <c r="EP261" s="66"/>
      <c r="EQ261" s="66"/>
      <c r="ER261" s="66"/>
      <c r="ES261" s="66"/>
      <c r="ET261" s="66"/>
      <c r="EU261" s="66"/>
      <c r="EV261" s="66"/>
      <c r="EW261" s="66"/>
      <c r="EX261" s="66"/>
      <c r="EY261" s="66"/>
      <c r="EZ261" s="66"/>
      <c r="FA261" s="66"/>
      <c r="FB261" s="66"/>
      <c r="FC261" s="66"/>
      <c r="FD261" s="66"/>
      <c r="FE261" s="62"/>
      <c r="FF261" s="62"/>
      <c r="FG261" s="62"/>
      <c r="FH261" s="62"/>
      <c r="FI261" s="62"/>
    </row>
    <row r="262" spans="1:165" s="162" customFormat="1">
      <c r="A262" s="199">
        <v>261</v>
      </c>
      <c r="B262" s="174">
        <v>19</v>
      </c>
      <c r="C262" s="202">
        <v>40791</v>
      </c>
      <c r="D262" s="161">
        <f t="shared" si="507"/>
        <v>9</v>
      </c>
      <c r="E262" s="156" t="s">
        <v>286</v>
      </c>
      <c r="F262" s="174">
        <v>3</v>
      </c>
      <c r="G262" s="157" t="s">
        <v>287</v>
      </c>
      <c r="H262" s="157" t="s">
        <v>288</v>
      </c>
      <c r="I262" s="157" t="s">
        <v>522</v>
      </c>
      <c r="J262" s="158">
        <v>0.15277777777777776</v>
      </c>
      <c r="K262" s="159">
        <v>3621.68</v>
      </c>
      <c r="L262" s="157" t="s">
        <v>33</v>
      </c>
      <c r="M262" s="174">
        <v>59</v>
      </c>
      <c r="N262" s="174">
        <v>0</v>
      </c>
      <c r="O262" s="157"/>
      <c r="P262" s="158">
        <v>0.15277777777777776</v>
      </c>
      <c r="Q262" s="158">
        <v>0.15277777777777776</v>
      </c>
      <c r="R262" s="12">
        <f t="shared" si="508"/>
        <v>0</v>
      </c>
      <c r="S262" s="13">
        <f t="shared" si="509"/>
        <v>0</v>
      </c>
      <c r="T262" s="13">
        <f t="shared" si="510"/>
        <v>0</v>
      </c>
      <c r="U262" s="158">
        <v>0.17361111111111113</v>
      </c>
      <c r="V262" s="12">
        <f t="shared" si="511"/>
        <v>2.083333333333337E-2</v>
      </c>
      <c r="W262" s="13">
        <f t="shared" si="512"/>
        <v>0</v>
      </c>
      <c r="X262" s="13">
        <f t="shared" si="513"/>
        <v>30</v>
      </c>
      <c r="Y262" s="158">
        <v>0.27083333333333331</v>
      </c>
      <c r="Z262" s="12">
        <f t="shared" si="514"/>
        <v>9.7222222222222182E-2</v>
      </c>
      <c r="AA262" s="13">
        <f t="shared" si="515"/>
        <v>2</v>
      </c>
      <c r="AB262" s="13">
        <f t="shared" si="516"/>
        <v>20</v>
      </c>
      <c r="AC262" s="158">
        <v>0.29166666666666669</v>
      </c>
      <c r="AD262" s="12">
        <f t="shared" si="517"/>
        <v>2.083333333333337E-2</v>
      </c>
      <c r="AE262" s="13">
        <f t="shared" si="518"/>
        <v>0</v>
      </c>
      <c r="AF262" s="13">
        <f t="shared" si="519"/>
        <v>30</v>
      </c>
      <c r="AG262" s="158">
        <v>0.2986111111111111</v>
      </c>
      <c r="AH262" s="158">
        <v>0.33333333333333331</v>
      </c>
      <c r="AI262" s="12">
        <f t="shared" si="520"/>
        <v>3.472222222222221E-2</v>
      </c>
      <c r="AJ262" s="90">
        <f t="shared" si="521"/>
        <v>0</v>
      </c>
      <c r="AK262" s="90">
        <f t="shared" si="522"/>
        <v>50</v>
      </c>
      <c r="AL262" s="158">
        <v>0.2986111111111111</v>
      </c>
      <c r="AM262" s="158">
        <v>0.33333333333333331</v>
      </c>
      <c r="AN262" s="12">
        <f t="shared" si="523"/>
        <v>3.472222222222221E-2</v>
      </c>
      <c r="AO262" s="13">
        <f t="shared" si="524"/>
        <v>0</v>
      </c>
      <c r="AP262" s="13">
        <f t="shared" si="525"/>
        <v>50</v>
      </c>
      <c r="AQ262" s="158">
        <v>0.58333333333333337</v>
      </c>
      <c r="AR262" s="12">
        <f t="shared" si="526"/>
        <v>0.25000000000000006</v>
      </c>
      <c r="AS262" s="90">
        <f t="shared" si="527"/>
        <v>6</v>
      </c>
      <c r="AT262" s="13">
        <f t="shared" si="528"/>
        <v>0</v>
      </c>
      <c r="AU262" s="158">
        <v>0.58472222222222225</v>
      </c>
      <c r="AV262" s="12">
        <f t="shared" si="529"/>
        <v>1.388888888888884E-3</v>
      </c>
      <c r="AW262" s="13">
        <f t="shared" si="530"/>
        <v>0</v>
      </c>
      <c r="AX262" s="13">
        <f t="shared" si="531"/>
        <v>2</v>
      </c>
      <c r="AY262" s="158">
        <v>0.77430555555555547</v>
      </c>
      <c r="AZ262" s="12">
        <f t="shared" si="532"/>
        <v>0.18958333333333321</v>
      </c>
      <c r="BA262" s="90">
        <f t="shared" si="533"/>
        <v>4</v>
      </c>
      <c r="BB262" s="90">
        <f t="shared" si="534"/>
        <v>33</v>
      </c>
      <c r="BC262" s="158">
        <v>0.77430555555555547</v>
      </c>
      <c r="BD262" s="158">
        <v>0.77430555555555547</v>
      </c>
      <c r="BE262" s="12">
        <f t="shared" si="535"/>
        <v>0</v>
      </c>
      <c r="BF262" s="13">
        <f t="shared" si="536"/>
        <v>0</v>
      </c>
      <c r="BG262" s="13">
        <f t="shared" si="537"/>
        <v>0</v>
      </c>
      <c r="BH262" s="158">
        <v>0.77430555555555547</v>
      </c>
      <c r="BI262" s="158">
        <v>0.77430555555555547</v>
      </c>
      <c r="BJ262" s="160"/>
      <c r="BK262" s="69">
        <f t="shared" si="504"/>
        <v>0</v>
      </c>
      <c r="BL262" s="13">
        <f t="shared" si="501"/>
        <v>0</v>
      </c>
      <c r="BM262" s="13">
        <f t="shared" si="502"/>
        <v>0</v>
      </c>
      <c r="BN262" s="158">
        <v>0.79166666666666663</v>
      </c>
      <c r="BO262" s="12">
        <f t="shared" si="538"/>
        <v>1.736111111111116E-2</v>
      </c>
      <c r="BP262" s="90">
        <f t="shared" si="539"/>
        <v>0</v>
      </c>
      <c r="BQ262" s="90">
        <f t="shared" si="540"/>
        <v>25</v>
      </c>
      <c r="BR262" s="158">
        <v>0.80208333333333337</v>
      </c>
      <c r="BS262" s="12">
        <f t="shared" si="541"/>
        <v>1.0416666666666741E-2</v>
      </c>
      <c r="BT262" s="90">
        <f t="shared" si="542"/>
        <v>0</v>
      </c>
      <c r="BU262" s="90">
        <f t="shared" si="543"/>
        <v>15</v>
      </c>
      <c r="BV262" s="158">
        <v>0.80208333333333337</v>
      </c>
      <c r="BW262" s="158">
        <v>0.81597222222222221</v>
      </c>
      <c r="BX262" s="12">
        <f t="shared" si="544"/>
        <v>1.388888888888884E-2</v>
      </c>
      <c r="BY262" s="13">
        <f t="shared" si="545"/>
        <v>0</v>
      </c>
      <c r="BZ262" s="13">
        <f t="shared" si="546"/>
        <v>20</v>
      </c>
      <c r="CA262" s="12">
        <f t="shared" si="547"/>
        <v>0.66319444444444442</v>
      </c>
      <c r="CB262" s="13">
        <f t="shared" si="548"/>
        <v>15</v>
      </c>
      <c r="CC262" s="13">
        <f t="shared" si="549"/>
        <v>55</v>
      </c>
      <c r="CD262" s="12">
        <f t="shared" si="503"/>
        <v>0.29861111111111133</v>
      </c>
      <c r="CE262" s="13">
        <f t="shared" si="550"/>
        <v>7</v>
      </c>
      <c r="CF262" s="13">
        <f t="shared" si="551"/>
        <v>10</v>
      </c>
      <c r="CG262" s="12">
        <f t="shared" si="573"/>
        <v>3.472222222222221E-2</v>
      </c>
      <c r="CH262" s="13">
        <f t="shared" si="552"/>
        <v>0</v>
      </c>
      <c r="CI262" s="13">
        <f t="shared" si="553"/>
        <v>50</v>
      </c>
      <c r="CJ262" s="12">
        <f t="shared" si="574"/>
        <v>0.18958333333333321</v>
      </c>
      <c r="CK262" s="13">
        <f t="shared" si="554"/>
        <v>4</v>
      </c>
      <c r="CL262" s="13">
        <f t="shared" si="555"/>
        <v>33</v>
      </c>
      <c r="CM262" s="13"/>
      <c r="CN262" s="13"/>
      <c r="CO262" s="13"/>
      <c r="CP262" s="12">
        <f t="shared" si="556"/>
        <v>0.18958333333333321</v>
      </c>
      <c r="CQ262" s="13">
        <f t="shared" si="557"/>
        <v>4</v>
      </c>
      <c r="CR262" s="13">
        <f t="shared" si="558"/>
        <v>33</v>
      </c>
      <c r="CS262" s="158"/>
      <c r="CT262" s="13">
        <f t="shared" si="559"/>
        <v>0</v>
      </c>
      <c r="CU262" s="13">
        <f t="shared" si="560"/>
        <v>0</v>
      </c>
      <c r="CV262" s="158"/>
      <c r="CW262" s="13">
        <f t="shared" si="561"/>
        <v>0</v>
      </c>
      <c r="CX262" s="13">
        <f t="shared" si="562"/>
        <v>0</v>
      </c>
      <c r="CY262" s="158"/>
      <c r="CZ262" s="13">
        <f t="shared" si="563"/>
        <v>0</v>
      </c>
      <c r="DA262" s="13">
        <f t="shared" si="564"/>
        <v>0</v>
      </c>
      <c r="DB262" s="158"/>
      <c r="DC262" s="13">
        <f t="shared" si="565"/>
        <v>0</v>
      </c>
      <c r="DD262" s="13">
        <f t="shared" si="566"/>
        <v>0</v>
      </c>
      <c r="DE262" s="158"/>
      <c r="DF262" s="13">
        <f t="shared" si="567"/>
        <v>0</v>
      </c>
      <c r="DG262" s="13">
        <f t="shared" si="568"/>
        <v>0</v>
      </c>
      <c r="DH262" s="158"/>
      <c r="DI262" s="13">
        <f t="shared" si="569"/>
        <v>0</v>
      </c>
      <c r="DJ262" s="13">
        <f t="shared" si="570"/>
        <v>0</v>
      </c>
      <c r="DK262" s="158"/>
      <c r="DL262" s="35">
        <f t="shared" si="571"/>
        <v>0</v>
      </c>
      <c r="DM262" s="61">
        <f t="shared" si="572"/>
        <v>0</v>
      </c>
      <c r="DN262" s="66">
        <f t="shared" si="496"/>
        <v>919320.84</v>
      </c>
      <c r="DO262" s="74">
        <f t="shared" si="575"/>
        <v>14856</v>
      </c>
      <c r="DP262" s="66">
        <f t="shared" si="495"/>
        <v>61.384406779661013</v>
      </c>
      <c r="DQ262" s="63">
        <f t="shared" si="506"/>
        <v>61.882124394184167</v>
      </c>
      <c r="DR262" s="66" t="e">
        <f t="shared" si="497"/>
        <v>#NUM!</v>
      </c>
      <c r="DS262" s="96" t="e">
        <f t="shared" si="498"/>
        <v>#NUM!</v>
      </c>
      <c r="DT262" s="66" t="e">
        <f t="shared" si="499"/>
        <v>#NUM!</v>
      </c>
      <c r="DU262" s="66" t="e">
        <f t="shared" si="500"/>
        <v>#NUM!</v>
      </c>
      <c r="DV262" s="421"/>
      <c r="DW262" s="421"/>
      <c r="DX262" s="421"/>
      <c r="DY262" s="421"/>
      <c r="DZ262" s="421"/>
      <c r="EA262" s="421"/>
      <c r="EB262" s="421"/>
      <c r="EC262" s="62"/>
      <c r="ED262" s="62"/>
      <c r="EE262" s="62"/>
      <c r="EF262" s="62"/>
      <c r="EG262" s="62"/>
      <c r="EH262" s="62"/>
      <c r="EI262" s="62"/>
      <c r="EJ262" s="62"/>
      <c r="EK262" s="62"/>
      <c r="EL262" s="62"/>
      <c r="EM262" s="62"/>
      <c r="EN262" s="66"/>
      <c r="EO262" s="66"/>
      <c r="EP262" s="66"/>
      <c r="EQ262" s="66"/>
      <c r="ER262" s="66"/>
      <c r="ES262" s="66"/>
      <c r="ET262" s="66"/>
      <c r="EU262" s="66"/>
      <c r="EV262" s="66"/>
      <c r="EW262" s="66"/>
      <c r="EX262" s="66"/>
      <c r="EY262" s="66"/>
      <c r="EZ262" s="66"/>
      <c r="FA262" s="66"/>
      <c r="FB262" s="66"/>
      <c r="FC262" s="66"/>
      <c r="FD262" s="66"/>
      <c r="FE262" s="62"/>
      <c r="FF262" s="62"/>
      <c r="FG262" s="62"/>
      <c r="FH262" s="62"/>
      <c r="FI262" s="62"/>
    </row>
    <row r="263" spans="1:165" s="162" customFormat="1" ht="30">
      <c r="A263" s="175">
        <v>262</v>
      </c>
      <c r="B263" s="174">
        <v>20</v>
      </c>
      <c r="C263" s="202">
        <v>40791</v>
      </c>
      <c r="D263" s="161">
        <f t="shared" si="507"/>
        <v>9</v>
      </c>
      <c r="E263" s="156" t="s">
        <v>39</v>
      </c>
      <c r="F263" s="174">
        <v>12</v>
      </c>
      <c r="G263" s="157" t="s">
        <v>38</v>
      </c>
      <c r="H263" s="157" t="s">
        <v>520</v>
      </c>
      <c r="I263" s="157" t="s">
        <v>521</v>
      </c>
      <c r="J263" s="158">
        <v>0.63194444444444442</v>
      </c>
      <c r="K263" s="159">
        <v>3750.17</v>
      </c>
      <c r="L263" s="157" t="s">
        <v>33</v>
      </c>
      <c r="M263" s="174">
        <v>59</v>
      </c>
      <c r="N263" s="174">
        <v>0</v>
      </c>
      <c r="O263" s="157"/>
      <c r="P263" s="158">
        <v>0.63194444444444442</v>
      </c>
      <c r="Q263" s="158">
        <v>0.63194444444444442</v>
      </c>
      <c r="R263" s="12">
        <f t="shared" si="508"/>
        <v>0</v>
      </c>
      <c r="S263" s="13">
        <f t="shared" si="509"/>
        <v>0</v>
      </c>
      <c r="T263" s="13">
        <f t="shared" si="510"/>
        <v>0</v>
      </c>
      <c r="U263" s="158">
        <v>0.63888888888888895</v>
      </c>
      <c r="V263" s="12">
        <f t="shared" si="511"/>
        <v>6.9444444444445308E-3</v>
      </c>
      <c r="W263" s="13">
        <f t="shared" si="512"/>
        <v>0</v>
      </c>
      <c r="X263" s="13">
        <f t="shared" si="513"/>
        <v>10</v>
      </c>
      <c r="Y263" s="158">
        <v>0.64583333333333337</v>
      </c>
      <c r="Z263" s="12">
        <f t="shared" si="514"/>
        <v>6.9444444444444198E-3</v>
      </c>
      <c r="AA263" s="13">
        <f t="shared" si="515"/>
        <v>0</v>
      </c>
      <c r="AB263" s="13">
        <f t="shared" si="516"/>
        <v>10</v>
      </c>
      <c r="AC263" s="158">
        <v>0.66666666666666663</v>
      </c>
      <c r="AD263" s="12">
        <f t="shared" si="517"/>
        <v>2.0833333333333259E-2</v>
      </c>
      <c r="AE263" s="13">
        <f t="shared" si="518"/>
        <v>0</v>
      </c>
      <c r="AF263" s="13">
        <f t="shared" si="519"/>
        <v>30</v>
      </c>
      <c r="AG263" s="158">
        <v>0.67013888888888884</v>
      </c>
      <c r="AH263" s="158">
        <v>0.72916666666666663</v>
      </c>
      <c r="AI263" s="12">
        <f t="shared" si="520"/>
        <v>5.902777777777779E-2</v>
      </c>
      <c r="AJ263" s="90">
        <f t="shared" si="521"/>
        <v>1</v>
      </c>
      <c r="AK263" s="90">
        <f t="shared" si="522"/>
        <v>25</v>
      </c>
      <c r="AL263" s="158">
        <v>0.67013888888888884</v>
      </c>
      <c r="AM263" s="158">
        <v>0.72916666666666663</v>
      </c>
      <c r="AN263" s="12">
        <f t="shared" si="523"/>
        <v>5.902777777777779E-2</v>
      </c>
      <c r="AO263" s="13">
        <f t="shared" si="524"/>
        <v>1</v>
      </c>
      <c r="AP263" s="13">
        <f t="shared" si="525"/>
        <v>25</v>
      </c>
      <c r="AQ263" s="158">
        <v>0.81597222222222221</v>
      </c>
      <c r="AR263" s="12">
        <f t="shared" si="526"/>
        <v>8.680555555555558E-2</v>
      </c>
      <c r="AS263" s="90">
        <f t="shared" si="527"/>
        <v>2</v>
      </c>
      <c r="AT263" s="13">
        <f t="shared" si="528"/>
        <v>5</v>
      </c>
      <c r="AU263" s="158">
        <v>0.82430555555555562</v>
      </c>
      <c r="AV263" s="12">
        <f t="shared" si="529"/>
        <v>8.3333333333334147E-3</v>
      </c>
      <c r="AW263" s="13">
        <f t="shared" si="530"/>
        <v>0</v>
      </c>
      <c r="AX263" s="13">
        <f t="shared" si="531"/>
        <v>12</v>
      </c>
      <c r="AY263" s="158">
        <v>1.0993055555555555</v>
      </c>
      <c r="AZ263" s="12">
        <f t="shared" si="532"/>
        <v>0.27499999999999991</v>
      </c>
      <c r="BA263" s="90">
        <f t="shared" si="533"/>
        <v>6</v>
      </c>
      <c r="BB263" s="90">
        <f t="shared" si="534"/>
        <v>36</v>
      </c>
      <c r="BC263" s="158">
        <v>1.0993055555555555</v>
      </c>
      <c r="BD263" s="158">
        <v>1.0993055555555555</v>
      </c>
      <c r="BE263" s="12">
        <f t="shared" si="535"/>
        <v>0</v>
      </c>
      <c r="BF263" s="13">
        <f t="shared" si="536"/>
        <v>0</v>
      </c>
      <c r="BG263" s="13">
        <f t="shared" si="537"/>
        <v>0</v>
      </c>
      <c r="BH263" s="158">
        <v>1.0993055555555555</v>
      </c>
      <c r="BI263" s="158">
        <v>1.0993055555555555</v>
      </c>
      <c r="BJ263" s="160"/>
      <c r="BK263" s="69">
        <f t="shared" si="504"/>
        <v>0</v>
      </c>
      <c r="BL263" s="13">
        <f t="shared" si="501"/>
        <v>0</v>
      </c>
      <c r="BM263" s="13">
        <f t="shared" si="502"/>
        <v>0</v>
      </c>
      <c r="BN263" s="158">
        <v>1.1041666666666667</v>
      </c>
      <c r="BO263" s="12">
        <f t="shared" si="538"/>
        <v>4.8611111111112049E-3</v>
      </c>
      <c r="BP263" s="90">
        <f t="shared" si="539"/>
        <v>0</v>
      </c>
      <c r="BQ263" s="90">
        <f t="shared" si="540"/>
        <v>7</v>
      </c>
      <c r="BR263" s="158">
        <v>1.1180555555555556</v>
      </c>
      <c r="BS263" s="12">
        <f t="shared" si="541"/>
        <v>1.388888888888884E-2</v>
      </c>
      <c r="BT263" s="90">
        <f t="shared" si="542"/>
        <v>0</v>
      </c>
      <c r="BU263" s="90">
        <f t="shared" si="543"/>
        <v>20</v>
      </c>
      <c r="BV263" s="158">
        <v>1.1180555555555556</v>
      </c>
      <c r="BW263" s="158">
        <v>1.125</v>
      </c>
      <c r="BX263" s="12">
        <f t="shared" si="544"/>
        <v>6.9444444444444198E-3</v>
      </c>
      <c r="BY263" s="13">
        <f t="shared" si="545"/>
        <v>0</v>
      </c>
      <c r="BZ263" s="13">
        <f t="shared" si="546"/>
        <v>10</v>
      </c>
      <c r="CA263" s="12">
        <f t="shared" si="547"/>
        <v>0.49305555555555558</v>
      </c>
      <c r="CB263" s="13">
        <f t="shared" si="548"/>
        <v>11</v>
      </c>
      <c r="CC263" s="13">
        <f t="shared" si="549"/>
        <v>50</v>
      </c>
      <c r="CD263" s="12">
        <f t="shared" si="503"/>
        <v>0.12638888888888888</v>
      </c>
      <c r="CE263" s="13">
        <f t="shared" si="550"/>
        <v>3</v>
      </c>
      <c r="CF263" s="13">
        <f t="shared" si="551"/>
        <v>2</v>
      </c>
      <c r="CG263" s="12">
        <f t="shared" si="573"/>
        <v>5.902777777777779E-2</v>
      </c>
      <c r="CH263" s="13">
        <f t="shared" si="552"/>
        <v>1</v>
      </c>
      <c r="CI263" s="13">
        <f t="shared" si="553"/>
        <v>25</v>
      </c>
      <c r="CJ263" s="12">
        <f t="shared" si="574"/>
        <v>0.27499999999999991</v>
      </c>
      <c r="CK263" s="13">
        <f t="shared" si="554"/>
        <v>6</v>
      </c>
      <c r="CL263" s="13">
        <f t="shared" si="555"/>
        <v>36</v>
      </c>
      <c r="CM263" s="13"/>
      <c r="CN263" s="13"/>
      <c r="CO263" s="13"/>
      <c r="CP263" s="12">
        <f t="shared" si="556"/>
        <v>0.27499999999999991</v>
      </c>
      <c r="CQ263" s="13">
        <f t="shared" si="557"/>
        <v>6</v>
      </c>
      <c r="CR263" s="13">
        <f t="shared" si="558"/>
        <v>36</v>
      </c>
      <c r="CS263" s="158"/>
      <c r="CT263" s="13">
        <f t="shared" si="559"/>
        <v>0</v>
      </c>
      <c r="CU263" s="13">
        <f t="shared" si="560"/>
        <v>0</v>
      </c>
      <c r="CV263" s="158"/>
      <c r="CW263" s="13">
        <f t="shared" si="561"/>
        <v>0</v>
      </c>
      <c r="CX263" s="13">
        <f t="shared" si="562"/>
        <v>0</v>
      </c>
      <c r="CY263" s="158"/>
      <c r="CZ263" s="13">
        <f t="shared" si="563"/>
        <v>0</v>
      </c>
      <c r="DA263" s="13">
        <f t="shared" si="564"/>
        <v>0</v>
      </c>
      <c r="DB263" s="158"/>
      <c r="DC263" s="13">
        <f t="shared" si="565"/>
        <v>0</v>
      </c>
      <c r="DD263" s="13">
        <f t="shared" si="566"/>
        <v>0</v>
      </c>
      <c r="DE263" s="158"/>
      <c r="DF263" s="13">
        <f t="shared" si="567"/>
        <v>0</v>
      </c>
      <c r="DG263" s="13">
        <f t="shared" si="568"/>
        <v>0</v>
      </c>
      <c r="DH263" s="158"/>
      <c r="DI263" s="13">
        <f t="shared" si="569"/>
        <v>0</v>
      </c>
      <c r="DJ263" s="13">
        <f t="shared" si="570"/>
        <v>0</v>
      </c>
      <c r="DK263" s="158"/>
      <c r="DL263" s="35">
        <f t="shared" si="571"/>
        <v>0</v>
      </c>
      <c r="DM263" s="61">
        <f t="shared" si="572"/>
        <v>0</v>
      </c>
      <c r="DN263" s="66">
        <f t="shared" si="496"/>
        <v>923071.01</v>
      </c>
      <c r="DO263" s="74">
        <f t="shared" si="575"/>
        <v>14912</v>
      </c>
      <c r="DP263" s="66">
        <f t="shared" si="495"/>
        <v>63.562203389830508</v>
      </c>
      <c r="DQ263" s="63">
        <f t="shared" si="506"/>
        <v>61.90122116416309</v>
      </c>
      <c r="DR263" s="66" t="e">
        <f t="shared" si="497"/>
        <v>#NUM!</v>
      </c>
      <c r="DS263" s="96" t="e">
        <f t="shared" si="498"/>
        <v>#NUM!</v>
      </c>
      <c r="DT263" s="66" t="e">
        <f t="shared" si="499"/>
        <v>#NUM!</v>
      </c>
      <c r="DU263" s="66" t="e">
        <f t="shared" si="500"/>
        <v>#NUM!</v>
      </c>
      <c r="DV263" s="421"/>
      <c r="DW263" s="421"/>
      <c r="DX263" s="421"/>
      <c r="DY263" s="421"/>
      <c r="DZ263" s="421"/>
      <c r="EA263" s="421"/>
      <c r="EB263" s="421"/>
      <c r="EC263" s="62"/>
      <c r="ED263" s="62"/>
      <c r="EE263" s="62"/>
      <c r="EF263" s="62"/>
      <c r="EG263" s="62"/>
      <c r="EH263" s="62"/>
      <c r="EI263" s="62"/>
      <c r="EJ263" s="62"/>
      <c r="EK263" s="62"/>
      <c r="EL263" s="62"/>
      <c r="EM263" s="62"/>
      <c r="EN263" s="66"/>
      <c r="EO263" s="66"/>
      <c r="EP263" s="66"/>
      <c r="EQ263" s="66"/>
      <c r="ER263" s="66"/>
      <c r="ES263" s="66"/>
      <c r="ET263" s="66"/>
      <c r="EU263" s="66"/>
      <c r="EV263" s="66"/>
      <c r="EW263" s="66"/>
      <c r="EX263" s="66"/>
      <c r="EY263" s="66"/>
      <c r="EZ263" s="66"/>
      <c r="FA263" s="66"/>
      <c r="FB263" s="66"/>
      <c r="FC263" s="66"/>
      <c r="FD263" s="66"/>
      <c r="FE263" s="62"/>
      <c r="FF263" s="62"/>
      <c r="FG263" s="62"/>
      <c r="FH263" s="62"/>
      <c r="FI263" s="62"/>
    </row>
    <row r="264" spans="1:165" s="162" customFormat="1" ht="30">
      <c r="A264" s="199">
        <v>263</v>
      </c>
      <c r="B264" s="174">
        <v>21</v>
      </c>
      <c r="C264" s="202">
        <v>40792</v>
      </c>
      <c r="D264" s="161">
        <f t="shared" si="507"/>
        <v>9</v>
      </c>
      <c r="E264" s="156" t="s">
        <v>39</v>
      </c>
      <c r="F264" s="174">
        <v>13</v>
      </c>
      <c r="G264" s="157" t="s">
        <v>38</v>
      </c>
      <c r="H264" s="157" t="s">
        <v>523</v>
      </c>
      <c r="I264" s="157" t="s">
        <v>512</v>
      </c>
      <c r="J264" s="158">
        <v>0.90972222222222221</v>
      </c>
      <c r="K264" s="159">
        <v>3491.07</v>
      </c>
      <c r="L264" s="157" t="s">
        <v>34</v>
      </c>
      <c r="M264" s="174">
        <v>56</v>
      </c>
      <c r="N264" s="174">
        <v>3</v>
      </c>
      <c r="O264" s="157"/>
      <c r="P264" s="158">
        <v>0.90972222222222221</v>
      </c>
      <c r="Q264" s="158">
        <v>0.90972222222222221</v>
      </c>
      <c r="R264" s="12">
        <f t="shared" si="508"/>
        <v>0</v>
      </c>
      <c r="S264" s="13">
        <f t="shared" si="509"/>
        <v>0</v>
      </c>
      <c r="T264" s="13">
        <f t="shared" si="510"/>
        <v>0</v>
      </c>
      <c r="U264" s="158">
        <v>0.92361111111111116</v>
      </c>
      <c r="V264" s="12">
        <f t="shared" si="511"/>
        <v>1.3888888888888951E-2</v>
      </c>
      <c r="W264" s="13">
        <f t="shared" si="512"/>
        <v>0</v>
      </c>
      <c r="X264" s="13">
        <f t="shared" si="513"/>
        <v>20</v>
      </c>
      <c r="Y264" s="158">
        <v>0.92708333333333337</v>
      </c>
      <c r="Z264" s="12">
        <f t="shared" si="514"/>
        <v>3.4722222222222099E-3</v>
      </c>
      <c r="AA264" s="13">
        <f t="shared" si="515"/>
        <v>0</v>
      </c>
      <c r="AB264" s="13">
        <f t="shared" si="516"/>
        <v>5</v>
      </c>
      <c r="AC264" s="158">
        <v>0.98958333333333337</v>
      </c>
      <c r="AD264" s="12">
        <f t="shared" si="517"/>
        <v>6.25E-2</v>
      </c>
      <c r="AE264" s="13">
        <f t="shared" si="518"/>
        <v>1</v>
      </c>
      <c r="AF264" s="13">
        <f t="shared" si="519"/>
        <v>30</v>
      </c>
      <c r="AG264" s="158">
        <v>0.98958333333333337</v>
      </c>
      <c r="AH264" s="158">
        <v>1.0625</v>
      </c>
      <c r="AI264" s="12">
        <f t="shared" si="520"/>
        <v>7.291666666666663E-2</v>
      </c>
      <c r="AJ264" s="90">
        <f t="shared" si="521"/>
        <v>1</v>
      </c>
      <c r="AK264" s="90">
        <f t="shared" si="522"/>
        <v>45</v>
      </c>
      <c r="AL264" s="158">
        <v>0.98958333333333337</v>
      </c>
      <c r="AM264" s="158">
        <v>1.0625</v>
      </c>
      <c r="AN264" s="12">
        <f t="shared" si="523"/>
        <v>7.291666666666663E-2</v>
      </c>
      <c r="AO264" s="13">
        <f t="shared" si="524"/>
        <v>1</v>
      </c>
      <c r="AP264" s="13">
        <f t="shared" si="525"/>
        <v>45</v>
      </c>
      <c r="AQ264" s="158">
        <v>1.1145833333333333</v>
      </c>
      <c r="AR264" s="12">
        <f t="shared" si="526"/>
        <v>5.2083333333333259E-2</v>
      </c>
      <c r="AS264" s="90">
        <f t="shared" si="527"/>
        <v>1</v>
      </c>
      <c r="AT264" s="13">
        <f t="shared" si="528"/>
        <v>15</v>
      </c>
      <c r="AU264" s="158">
        <v>1.1423611111111112</v>
      </c>
      <c r="AV264" s="12">
        <f t="shared" si="529"/>
        <v>2.7777777777777901E-2</v>
      </c>
      <c r="AW264" s="13">
        <f t="shared" si="530"/>
        <v>0</v>
      </c>
      <c r="AX264" s="13">
        <f t="shared" si="531"/>
        <v>40</v>
      </c>
      <c r="AY264" s="158">
        <v>1.242361111111111</v>
      </c>
      <c r="AZ264" s="12">
        <f t="shared" si="532"/>
        <v>9.9999999999999867E-2</v>
      </c>
      <c r="BA264" s="90">
        <f t="shared" si="533"/>
        <v>2</v>
      </c>
      <c r="BB264" s="90">
        <f t="shared" si="534"/>
        <v>24</v>
      </c>
      <c r="BC264" s="158">
        <v>1.242361111111111</v>
      </c>
      <c r="BD264" s="158">
        <v>1.242361111111111</v>
      </c>
      <c r="BE264" s="12">
        <f t="shared" si="535"/>
        <v>0</v>
      </c>
      <c r="BF264" s="13">
        <f t="shared" si="536"/>
        <v>0</v>
      </c>
      <c r="BG264" s="13">
        <f t="shared" si="537"/>
        <v>0</v>
      </c>
      <c r="BH264" s="158">
        <v>1.242361111111111</v>
      </c>
      <c r="BI264" s="158">
        <v>1.242361111111111</v>
      </c>
      <c r="BJ264" s="160"/>
      <c r="BK264" s="69">
        <f t="shared" si="504"/>
        <v>0</v>
      </c>
      <c r="BL264" s="13">
        <f t="shared" si="501"/>
        <v>0</v>
      </c>
      <c r="BM264" s="13">
        <f t="shared" si="502"/>
        <v>0</v>
      </c>
      <c r="BN264" s="158">
        <v>1.2465277777777779</v>
      </c>
      <c r="BO264" s="12">
        <f t="shared" si="538"/>
        <v>4.1666666666668739E-3</v>
      </c>
      <c r="BP264" s="90">
        <f t="shared" si="539"/>
        <v>0</v>
      </c>
      <c r="BQ264" s="90">
        <f t="shared" si="540"/>
        <v>6</v>
      </c>
      <c r="BR264" s="158">
        <v>1.25</v>
      </c>
      <c r="BS264" s="12">
        <f>BR264-BN264</f>
        <v>3.4722222222220989E-3</v>
      </c>
      <c r="BT264" s="90">
        <f t="shared" si="542"/>
        <v>0</v>
      </c>
      <c r="BU264" s="90">
        <f t="shared" si="543"/>
        <v>5</v>
      </c>
      <c r="BV264" s="158">
        <v>1.25</v>
      </c>
      <c r="BW264" s="158">
        <v>1.2673611111111112</v>
      </c>
      <c r="BX264" s="12">
        <f t="shared" si="544"/>
        <v>1.736111111111116E-2</v>
      </c>
      <c r="BY264" s="13">
        <f t="shared" si="545"/>
        <v>0</v>
      </c>
      <c r="BZ264" s="13">
        <f t="shared" si="546"/>
        <v>25</v>
      </c>
      <c r="CA264" s="12">
        <f t="shared" si="547"/>
        <v>0.35763888888888895</v>
      </c>
      <c r="CB264" s="13">
        <f t="shared" si="548"/>
        <v>8</v>
      </c>
      <c r="CC264" s="13">
        <f t="shared" si="549"/>
        <v>35</v>
      </c>
      <c r="CD264" s="12">
        <f t="shared" si="503"/>
        <v>0.12222222222222223</v>
      </c>
      <c r="CE264" s="13">
        <f t="shared" si="550"/>
        <v>2</v>
      </c>
      <c r="CF264" s="13">
        <f t="shared" si="551"/>
        <v>56</v>
      </c>
      <c r="CG264" s="12">
        <f t="shared" si="573"/>
        <v>7.291666666666663E-2</v>
      </c>
      <c r="CH264" s="13">
        <f t="shared" si="552"/>
        <v>1</v>
      </c>
      <c r="CI264" s="13">
        <f t="shared" si="553"/>
        <v>45</v>
      </c>
      <c r="CJ264" s="12">
        <f t="shared" si="574"/>
        <v>9.9999999999999867E-2</v>
      </c>
      <c r="CK264" s="13">
        <f t="shared" si="554"/>
        <v>2</v>
      </c>
      <c r="CL264" s="13">
        <f t="shared" si="555"/>
        <v>24</v>
      </c>
      <c r="CM264" s="13"/>
      <c r="CN264" s="13"/>
      <c r="CO264" s="13"/>
      <c r="CP264" s="12">
        <f t="shared" si="556"/>
        <v>9.9999999999999867E-2</v>
      </c>
      <c r="CQ264" s="13">
        <f t="shared" si="557"/>
        <v>2</v>
      </c>
      <c r="CR264" s="13">
        <f t="shared" si="558"/>
        <v>24</v>
      </c>
      <c r="CS264" s="158"/>
      <c r="CT264" s="13">
        <f t="shared" si="559"/>
        <v>0</v>
      </c>
      <c r="CU264" s="13">
        <f t="shared" si="560"/>
        <v>0</v>
      </c>
      <c r="CV264" s="158"/>
      <c r="CW264" s="13">
        <f t="shared" si="561"/>
        <v>0</v>
      </c>
      <c r="CX264" s="13">
        <f t="shared" si="562"/>
        <v>0</v>
      </c>
      <c r="CY264" s="158"/>
      <c r="CZ264" s="13">
        <f t="shared" si="563"/>
        <v>0</v>
      </c>
      <c r="DA264" s="13">
        <f t="shared" si="564"/>
        <v>0</v>
      </c>
      <c r="DB264" s="158"/>
      <c r="DC264" s="13">
        <f t="shared" si="565"/>
        <v>0</v>
      </c>
      <c r="DD264" s="13">
        <f t="shared" si="566"/>
        <v>0</v>
      </c>
      <c r="DE264" s="158"/>
      <c r="DF264" s="13">
        <f t="shared" si="567"/>
        <v>0</v>
      </c>
      <c r="DG264" s="13">
        <f t="shared" si="568"/>
        <v>0</v>
      </c>
      <c r="DH264" s="158"/>
      <c r="DI264" s="13">
        <f t="shared" si="569"/>
        <v>0</v>
      </c>
      <c r="DJ264" s="13">
        <f t="shared" si="570"/>
        <v>0</v>
      </c>
      <c r="DK264" s="158"/>
      <c r="DL264" s="35">
        <f t="shared" si="571"/>
        <v>0</v>
      </c>
      <c r="DM264" s="61">
        <f t="shared" si="572"/>
        <v>0</v>
      </c>
      <c r="DN264" s="66">
        <f t="shared" si="496"/>
        <v>926562.08</v>
      </c>
      <c r="DO264" s="74">
        <f t="shared" si="575"/>
        <v>14969</v>
      </c>
      <c r="DP264" s="66">
        <f t="shared" si="495"/>
        <v>62.340535714285714</v>
      </c>
      <c r="DQ264" s="63">
        <f t="shared" si="506"/>
        <v>61.898729374039682</v>
      </c>
      <c r="DR264" s="66" t="e">
        <f t="shared" si="497"/>
        <v>#NUM!</v>
      </c>
      <c r="DS264" s="96" t="e">
        <f t="shared" si="498"/>
        <v>#NUM!</v>
      </c>
      <c r="DT264" s="66" t="e">
        <f t="shared" si="499"/>
        <v>#NUM!</v>
      </c>
      <c r="DU264" s="66" t="e">
        <f t="shared" si="500"/>
        <v>#NUM!</v>
      </c>
      <c r="DV264" s="421"/>
      <c r="DW264" s="421"/>
      <c r="DX264" s="421"/>
      <c r="DY264" s="421"/>
      <c r="DZ264" s="421"/>
      <c r="EA264" s="421"/>
      <c r="EB264" s="421"/>
      <c r="EC264" s="62"/>
      <c r="ED264" s="62"/>
      <c r="EE264" s="62"/>
      <c r="EF264" s="62"/>
      <c r="EG264" s="62"/>
      <c r="EH264" s="62"/>
      <c r="EI264" s="62"/>
      <c r="EJ264" s="62"/>
      <c r="EK264" s="62"/>
      <c r="EL264" s="62"/>
      <c r="EM264" s="62"/>
      <c r="EN264" s="66"/>
      <c r="EO264" s="66"/>
      <c r="EP264" s="66"/>
      <c r="EQ264" s="66"/>
      <c r="ER264" s="66"/>
      <c r="ES264" s="66"/>
      <c r="ET264" s="66"/>
      <c r="EU264" s="66"/>
      <c r="EV264" s="66"/>
      <c r="EW264" s="66"/>
      <c r="EX264" s="66"/>
      <c r="EY264" s="66"/>
      <c r="EZ264" s="66"/>
      <c r="FA264" s="66"/>
      <c r="FB264" s="66"/>
      <c r="FC264" s="66"/>
      <c r="FD264" s="66"/>
      <c r="FE264" s="62"/>
      <c r="FF264" s="62"/>
      <c r="FG264" s="62"/>
      <c r="FH264" s="62"/>
      <c r="FI264" s="62"/>
    </row>
    <row r="265" spans="1:165" s="162" customFormat="1" ht="33" customHeight="1">
      <c r="A265" s="175">
        <v>264</v>
      </c>
      <c r="B265" s="174">
        <v>22</v>
      </c>
      <c r="C265" s="202">
        <v>40792</v>
      </c>
      <c r="D265" s="161">
        <f t="shared" si="507"/>
        <v>9</v>
      </c>
      <c r="E265" s="156" t="s">
        <v>39</v>
      </c>
      <c r="F265" s="174">
        <v>14</v>
      </c>
      <c r="G265" s="157" t="s">
        <v>38</v>
      </c>
      <c r="H265" s="157" t="s">
        <v>476</v>
      </c>
      <c r="I265" s="157" t="s">
        <v>499</v>
      </c>
      <c r="J265" s="158">
        <v>0.12152777777777778</v>
      </c>
      <c r="K265" s="159">
        <v>3523.73</v>
      </c>
      <c r="L265" s="157" t="s">
        <v>34</v>
      </c>
      <c r="M265" s="174">
        <v>57</v>
      </c>
      <c r="N265" s="174">
        <v>2</v>
      </c>
      <c r="O265" s="157"/>
      <c r="P265" s="158">
        <v>0.12152777777777778</v>
      </c>
      <c r="Q265" s="158">
        <v>0.12152777777777778</v>
      </c>
      <c r="R265" s="12">
        <f t="shared" si="508"/>
        <v>0</v>
      </c>
      <c r="S265" s="13">
        <f t="shared" si="509"/>
        <v>0</v>
      </c>
      <c r="T265" s="13">
        <f t="shared" si="510"/>
        <v>0</v>
      </c>
      <c r="U265" s="158">
        <v>0.13541666666666666</v>
      </c>
      <c r="V265" s="12">
        <f t="shared" si="511"/>
        <v>1.3888888888888881E-2</v>
      </c>
      <c r="W265" s="13">
        <f t="shared" si="512"/>
        <v>0</v>
      </c>
      <c r="X265" s="13">
        <f t="shared" si="513"/>
        <v>20</v>
      </c>
      <c r="Y265" s="158">
        <v>0.14583333333333334</v>
      </c>
      <c r="Z265" s="12">
        <f t="shared" si="514"/>
        <v>1.0416666666666685E-2</v>
      </c>
      <c r="AA265" s="13">
        <f t="shared" si="515"/>
        <v>0</v>
      </c>
      <c r="AB265" s="13">
        <f t="shared" si="516"/>
        <v>15</v>
      </c>
      <c r="AC265" s="158">
        <v>0.16666666666666666</v>
      </c>
      <c r="AD265" s="12">
        <f t="shared" si="517"/>
        <v>2.0833333333333315E-2</v>
      </c>
      <c r="AE265" s="13">
        <f t="shared" si="518"/>
        <v>0</v>
      </c>
      <c r="AF265" s="13">
        <f t="shared" si="519"/>
        <v>30</v>
      </c>
      <c r="AG265" s="158">
        <v>0.16666666666666666</v>
      </c>
      <c r="AH265" s="158">
        <v>0.25</v>
      </c>
      <c r="AI265" s="12">
        <f t="shared" si="520"/>
        <v>8.3333333333333343E-2</v>
      </c>
      <c r="AJ265" s="90">
        <f t="shared" si="521"/>
        <v>2</v>
      </c>
      <c r="AK265" s="90">
        <f t="shared" si="522"/>
        <v>0</v>
      </c>
      <c r="AL265" s="158">
        <v>0.16666666666666666</v>
      </c>
      <c r="AM265" s="158">
        <v>0.25</v>
      </c>
      <c r="AN265" s="12">
        <f t="shared" si="523"/>
        <v>8.3333333333333343E-2</v>
      </c>
      <c r="AO265" s="13">
        <f t="shared" si="524"/>
        <v>2</v>
      </c>
      <c r="AP265" s="13">
        <f t="shared" si="525"/>
        <v>0</v>
      </c>
      <c r="AQ265" s="158">
        <v>0.2673611111111111</v>
      </c>
      <c r="AR265" s="12">
        <f t="shared" si="526"/>
        <v>1.7361111111111105E-2</v>
      </c>
      <c r="AS265" s="90">
        <f t="shared" si="527"/>
        <v>0</v>
      </c>
      <c r="AT265" s="13">
        <f t="shared" si="528"/>
        <v>25</v>
      </c>
      <c r="AU265" s="158">
        <v>0.2673611111111111</v>
      </c>
      <c r="AV265" s="12">
        <f t="shared" si="529"/>
        <v>0</v>
      </c>
      <c r="AW265" s="13">
        <f t="shared" si="530"/>
        <v>0</v>
      </c>
      <c r="AX265" s="13">
        <f t="shared" si="531"/>
        <v>0</v>
      </c>
      <c r="AY265" s="158">
        <v>0.40972222222222227</v>
      </c>
      <c r="AZ265" s="12">
        <f t="shared" si="532"/>
        <v>0.14236111111111116</v>
      </c>
      <c r="BA265" s="90">
        <f t="shared" si="533"/>
        <v>3</v>
      </c>
      <c r="BB265" s="90">
        <f t="shared" si="534"/>
        <v>25</v>
      </c>
      <c r="BC265" s="158">
        <v>0.40972222222222227</v>
      </c>
      <c r="BD265" s="158">
        <v>0.40972222222222227</v>
      </c>
      <c r="BE265" s="12">
        <f t="shared" si="535"/>
        <v>0</v>
      </c>
      <c r="BF265" s="13">
        <f t="shared" si="536"/>
        <v>0</v>
      </c>
      <c r="BG265" s="13">
        <f t="shared" si="537"/>
        <v>0</v>
      </c>
      <c r="BH265" s="158">
        <v>0.40972222222222227</v>
      </c>
      <c r="BI265" s="158">
        <v>0.40972222222222227</v>
      </c>
      <c r="BJ265" s="160"/>
      <c r="BK265" s="69">
        <f t="shared" si="504"/>
        <v>0</v>
      </c>
      <c r="BL265" s="13">
        <f t="shared" si="501"/>
        <v>0</v>
      </c>
      <c r="BM265" s="13">
        <f t="shared" si="502"/>
        <v>0</v>
      </c>
      <c r="BN265" s="158">
        <v>0.42986111111111108</v>
      </c>
      <c r="BO265" s="12">
        <f t="shared" si="538"/>
        <v>2.0138888888888817E-2</v>
      </c>
      <c r="BP265" s="90">
        <f t="shared" si="539"/>
        <v>0</v>
      </c>
      <c r="BQ265" s="90">
        <f t="shared" si="540"/>
        <v>29</v>
      </c>
      <c r="BR265" s="158">
        <v>0.43402777777777773</v>
      </c>
      <c r="BS265" s="12">
        <f t="shared" ref="BS265:BS271" si="576">BR265-BN265</f>
        <v>4.1666666666666519E-3</v>
      </c>
      <c r="BT265" s="90">
        <f t="shared" si="542"/>
        <v>0</v>
      </c>
      <c r="BU265" s="90">
        <f t="shared" si="543"/>
        <v>6</v>
      </c>
      <c r="BV265" s="158">
        <v>0.43402777777777773</v>
      </c>
      <c r="BW265" s="158">
        <v>0.4513888888888889</v>
      </c>
      <c r="BX265" s="12">
        <f t="shared" si="544"/>
        <v>1.736111111111116E-2</v>
      </c>
      <c r="BY265" s="13">
        <f t="shared" si="545"/>
        <v>0</v>
      </c>
      <c r="BZ265" s="13">
        <f t="shared" si="546"/>
        <v>25</v>
      </c>
      <c r="CA265" s="12">
        <f t="shared" si="547"/>
        <v>0.3298611111111111</v>
      </c>
      <c r="CB265" s="13">
        <f t="shared" si="548"/>
        <v>7</v>
      </c>
      <c r="CC265" s="13">
        <f t="shared" si="549"/>
        <v>55</v>
      </c>
      <c r="CD265" s="12">
        <f t="shared" si="503"/>
        <v>6.2499999999999889E-2</v>
      </c>
      <c r="CE265" s="13">
        <f t="shared" si="550"/>
        <v>1</v>
      </c>
      <c r="CF265" s="13">
        <f t="shared" si="551"/>
        <v>30</v>
      </c>
      <c r="CG265" s="12">
        <f t="shared" si="573"/>
        <v>8.3333333333333343E-2</v>
      </c>
      <c r="CH265" s="13">
        <f t="shared" si="552"/>
        <v>2</v>
      </c>
      <c r="CI265" s="13">
        <f t="shared" si="553"/>
        <v>0</v>
      </c>
      <c r="CJ265" s="12">
        <f t="shared" si="574"/>
        <v>0.14236111111111116</v>
      </c>
      <c r="CK265" s="13">
        <f t="shared" si="554"/>
        <v>3</v>
      </c>
      <c r="CL265" s="13">
        <f t="shared" si="555"/>
        <v>25</v>
      </c>
      <c r="CM265" s="13"/>
      <c r="CN265" s="13"/>
      <c r="CO265" s="13"/>
      <c r="CP265" s="12">
        <f t="shared" si="556"/>
        <v>0.14236111111111116</v>
      </c>
      <c r="CQ265" s="13">
        <f t="shared" si="557"/>
        <v>3</v>
      </c>
      <c r="CR265" s="13">
        <f t="shared" si="558"/>
        <v>25</v>
      </c>
      <c r="CS265" s="158"/>
      <c r="CT265" s="13">
        <f t="shared" si="559"/>
        <v>0</v>
      </c>
      <c r="CU265" s="13">
        <f t="shared" si="560"/>
        <v>0</v>
      </c>
      <c r="CV265" s="158"/>
      <c r="CW265" s="13">
        <f t="shared" si="561"/>
        <v>0</v>
      </c>
      <c r="CX265" s="13">
        <f t="shared" si="562"/>
        <v>0</v>
      </c>
      <c r="CY265" s="158"/>
      <c r="CZ265" s="13">
        <f t="shared" si="563"/>
        <v>0</v>
      </c>
      <c r="DA265" s="13">
        <f t="shared" si="564"/>
        <v>0</v>
      </c>
      <c r="DB265" s="158"/>
      <c r="DC265" s="13">
        <f t="shared" si="565"/>
        <v>0</v>
      </c>
      <c r="DD265" s="13">
        <f t="shared" si="566"/>
        <v>0</v>
      </c>
      <c r="DE265" s="158"/>
      <c r="DF265" s="13">
        <f t="shared" si="567"/>
        <v>0</v>
      </c>
      <c r="DG265" s="13">
        <f t="shared" si="568"/>
        <v>0</v>
      </c>
      <c r="DH265" s="158"/>
      <c r="DI265" s="13">
        <f t="shared" si="569"/>
        <v>0</v>
      </c>
      <c r="DJ265" s="13">
        <f t="shared" si="570"/>
        <v>0</v>
      </c>
      <c r="DK265" s="158"/>
      <c r="DL265" s="35">
        <f t="shared" si="571"/>
        <v>0</v>
      </c>
      <c r="DM265" s="61">
        <f t="shared" si="572"/>
        <v>0</v>
      </c>
      <c r="DN265" s="66">
        <f t="shared" si="496"/>
        <v>930085.80999999994</v>
      </c>
      <c r="DO265" s="74">
        <f t="shared" si="575"/>
        <v>15028</v>
      </c>
      <c r="DP265" s="66">
        <f t="shared" ref="DP265:DP318" si="577">K265/M265</f>
        <v>61.819824561403507</v>
      </c>
      <c r="DQ265" s="63">
        <f t="shared" si="506"/>
        <v>61.890192307692303</v>
      </c>
      <c r="DR265" s="66" t="e">
        <f t="shared" si="497"/>
        <v>#NUM!</v>
      </c>
      <c r="DS265" s="96" t="e">
        <f t="shared" si="498"/>
        <v>#NUM!</v>
      </c>
      <c r="DT265" s="66" t="e">
        <f t="shared" si="499"/>
        <v>#NUM!</v>
      </c>
      <c r="DU265" s="66" t="e">
        <f t="shared" si="500"/>
        <v>#NUM!</v>
      </c>
      <c r="DV265" s="421"/>
      <c r="DW265" s="421"/>
      <c r="DX265" s="421"/>
      <c r="DY265" s="421"/>
      <c r="DZ265" s="421"/>
      <c r="EA265" s="421"/>
      <c r="EB265" s="421"/>
      <c r="EC265" s="62"/>
      <c r="ED265" s="62"/>
      <c r="EE265" s="62"/>
      <c r="EF265" s="62"/>
      <c r="EG265" s="62"/>
      <c r="EH265" s="62"/>
      <c r="EI265" s="62"/>
      <c r="EJ265" s="62"/>
      <c r="EK265" s="62"/>
      <c r="EL265" s="62"/>
      <c r="EM265" s="62"/>
      <c r="EN265" s="66"/>
      <c r="EO265" s="66"/>
      <c r="EP265" s="66"/>
      <c r="EQ265" s="66"/>
      <c r="ER265" s="66"/>
      <c r="ES265" s="66"/>
      <c r="ET265" s="66"/>
      <c r="EU265" s="66"/>
      <c r="EV265" s="66"/>
      <c r="EW265" s="66"/>
      <c r="EX265" s="66"/>
      <c r="EY265" s="66"/>
      <c r="EZ265" s="66"/>
      <c r="FA265" s="66"/>
      <c r="FB265" s="66"/>
      <c r="FC265" s="66"/>
      <c r="FD265" s="66"/>
      <c r="FE265" s="62"/>
      <c r="FF265" s="62"/>
      <c r="FG265" s="62"/>
      <c r="FH265" s="62"/>
      <c r="FI265" s="62"/>
    </row>
    <row r="266" spans="1:165" s="162" customFormat="1">
      <c r="A266" s="199">
        <v>265</v>
      </c>
      <c r="B266" s="174">
        <v>23</v>
      </c>
      <c r="C266" s="202">
        <v>40792</v>
      </c>
      <c r="D266" s="161">
        <f t="shared" si="507"/>
        <v>9</v>
      </c>
      <c r="E266" s="156" t="s">
        <v>171</v>
      </c>
      <c r="F266" s="174">
        <v>3</v>
      </c>
      <c r="G266" s="157" t="s">
        <v>325</v>
      </c>
      <c r="H266" s="157" t="s">
        <v>477</v>
      </c>
      <c r="I266" s="157" t="s">
        <v>479</v>
      </c>
      <c r="J266" s="158">
        <v>0.375</v>
      </c>
      <c r="K266" s="159">
        <v>3563.07</v>
      </c>
      <c r="L266" s="157" t="s">
        <v>34</v>
      </c>
      <c r="M266" s="174">
        <v>59</v>
      </c>
      <c r="N266" s="174">
        <v>0</v>
      </c>
      <c r="O266" s="157"/>
      <c r="P266" s="158">
        <v>0.375</v>
      </c>
      <c r="Q266" s="158">
        <v>0.375</v>
      </c>
      <c r="R266" s="12">
        <f t="shared" si="508"/>
        <v>0</v>
      </c>
      <c r="S266" s="13">
        <f t="shared" si="509"/>
        <v>0</v>
      </c>
      <c r="T266" s="13">
        <f t="shared" si="510"/>
        <v>0</v>
      </c>
      <c r="U266" s="158">
        <v>0.38194444444444442</v>
      </c>
      <c r="V266" s="12">
        <f t="shared" si="511"/>
        <v>6.9444444444444198E-3</v>
      </c>
      <c r="W266" s="13">
        <f t="shared" si="512"/>
        <v>0</v>
      </c>
      <c r="X266" s="13">
        <f t="shared" si="513"/>
        <v>10</v>
      </c>
      <c r="Y266" s="158">
        <v>0.3923611111111111</v>
      </c>
      <c r="Z266" s="12">
        <f t="shared" si="514"/>
        <v>1.0416666666666685E-2</v>
      </c>
      <c r="AA266" s="13">
        <f t="shared" si="515"/>
        <v>0</v>
      </c>
      <c r="AB266" s="13">
        <f t="shared" si="516"/>
        <v>15</v>
      </c>
      <c r="AC266" s="158">
        <v>0.41666666666666669</v>
      </c>
      <c r="AD266" s="12">
        <f t="shared" si="517"/>
        <v>2.430555555555558E-2</v>
      </c>
      <c r="AE266" s="13">
        <f t="shared" si="518"/>
        <v>0</v>
      </c>
      <c r="AF266" s="13">
        <f t="shared" si="519"/>
        <v>35</v>
      </c>
      <c r="AG266" s="158">
        <v>0.4201388888888889</v>
      </c>
      <c r="AH266" s="158">
        <v>0.46180555555555558</v>
      </c>
      <c r="AI266" s="12">
        <f t="shared" si="520"/>
        <v>4.1666666666666685E-2</v>
      </c>
      <c r="AJ266" s="90">
        <f t="shared" si="521"/>
        <v>1</v>
      </c>
      <c r="AK266" s="90">
        <f t="shared" si="522"/>
        <v>0</v>
      </c>
      <c r="AL266" s="158">
        <v>0.4201388888888889</v>
      </c>
      <c r="AM266" s="158">
        <v>0.46180555555555558</v>
      </c>
      <c r="AN266" s="12">
        <f t="shared" si="523"/>
        <v>4.1666666666666685E-2</v>
      </c>
      <c r="AO266" s="13">
        <f t="shared" si="524"/>
        <v>1</v>
      </c>
      <c r="AP266" s="13">
        <f t="shared" si="525"/>
        <v>0</v>
      </c>
      <c r="AQ266" s="158">
        <v>0.51388888888888895</v>
      </c>
      <c r="AR266" s="12">
        <f t="shared" si="526"/>
        <v>5.208333333333337E-2</v>
      </c>
      <c r="AS266" s="90">
        <f t="shared" si="527"/>
        <v>1</v>
      </c>
      <c r="AT266" s="13">
        <f t="shared" si="528"/>
        <v>15</v>
      </c>
      <c r="AU266" s="158">
        <v>0.57777777777777783</v>
      </c>
      <c r="AV266" s="12">
        <f t="shared" si="529"/>
        <v>6.3888888888888884E-2</v>
      </c>
      <c r="AW266" s="13">
        <f t="shared" si="530"/>
        <v>1</v>
      </c>
      <c r="AX266" s="13">
        <f t="shared" si="531"/>
        <v>32</v>
      </c>
      <c r="AY266" s="158">
        <v>0.8534722222222223</v>
      </c>
      <c r="AZ266" s="12">
        <f t="shared" si="532"/>
        <v>0.27569444444444446</v>
      </c>
      <c r="BA266" s="90">
        <f t="shared" si="533"/>
        <v>6</v>
      </c>
      <c r="BB266" s="90">
        <f t="shared" si="534"/>
        <v>37</v>
      </c>
      <c r="BC266" s="158">
        <v>0.8534722222222223</v>
      </c>
      <c r="BD266" s="158">
        <v>0.8534722222222223</v>
      </c>
      <c r="BE266" s="12">
        <f t="shared" si="535"/>
        <v>0</v>
      </c>
      <c r="BF266" s="13">
        <f t="shared" si="536"/>
        <v>0</v>
      </c>
      <c r="BG266" s="13">
        <f t="shared" si="537"/>
        <v>0</v>
      </c>
      <c r="BH266" s="158">
        <v>0.8534722222222223</v>
      </c>
      <c r="BI266" s="158">
        <v>0.8534722222222223</v>
      </c>
      <c r="BJ266" s="160"/>
      <c r="BK266" s="69">
        <f t="shared" si="504"/>
        <v>0</v>
      </c>
      <c r="BL266" s="13">
        <f t="shared" si="501"/>
        <v>0</v>
      </c>
      <c r="BM266" s="13">
        <f t="shared" si="502"/>
        <v>0</v>
      </c>
      <c r="BN266" s="158">
        <v>0.85763888888888884</v>
      </c>
      <c r="BO266" s="12">
        <f t="shared" si="538"/>
        <v>4.1666666666665408E-3</v>
      </c>
      <c r="BP266" s="90">
        <f t="shared" si="539"/>
        <v>0</v>
      </c>
      <c r="BQ266" s="90">
        <f t="shared" si="540"/>
        <v>6</v>
      </c>
      <c r="BR266" s="158">
        <v>0.86458333333333337</v>
      </c>
      <c r="BS266" s="12">
        <f t="shared" si="576"/>
        <v>6.9444444444445308E-3</v>
      </c>
      <c r="BT266" s="90">
        <f t="shared" si="542"/>
        <v>0</v>
      </c>
      <c r="BU266" s="90">
        <f t="shared" si="543"/>
        <v>10</v>
      </c>
      <c r="BV266" s="158">
        <v>0.86458333333333337</v>
      </c>
      <c r="BW266" s="158">
        <v>0.90277777777777779</v>
      </c>
      <c r="BX266" s="12">
        <f t="shared" si="544"/>
        <v>3.819444444444442E-2</v>
      </c>
      <c r="BY266" s="13">
        <f t="shared" si="545"/>
        <v>0</v>
      </c>
      <c r="BZ266" s="13">
        <f t="shared" si="546"/>
        <v>55</v>
      </c>
      <c r="CA266" s="12">
        <f t="shared" si="547"/>
        <v>0.52777777777777779</v>
      </c>
      <c r="CB266" s="13">
        <f t="shared" si="548"/>
        <v>12</v>
      </c>
      <c r="CC266" s="13">
        <f t="shared" si="549"/>
        <v>40</v>
      </c>
      <c r="CD266" s="12">
        <f t="shared" si="503"/>
        <v>8.7500000000000022E-2</v>
      </c>
      <c r="CE266" s="13">
        <f t="shared" si="550"/>
        <v>2</v>
      </c>
      <c r="CF266" s="13">
        <f t="shared" si="551"/>
        <v>6</v>
      </c>
      <c r="CG266" s="12">
        <f t="shared" si="573"/>
        <v>4.1666666666666685E-2</v>
      </c>
      <c r="CH266" s="13">
        <f t="shared" si="552"/>
        <v>1</v>
      </c>
      <c r="CI266" s="13">
        <f t="shared" si="553"/>
        <v>0</v>
      </c>
      <c r="CJ266" s="12">
        <f t="shared" si="574"/>
        <v>0.27569444444444446</v>
      </c>
      <c r="CK266" s="13">
        <f t="shared" si="554"/>
        <v>6</v>
      </c>
      <c r="CL266" s="13">
        <f t="shared" si="555"/>
        <v>37</v>
      </c>
      <c r="CM266" s="13"/>
      <c r="CN266" s="13"/>
      <c r="CO266" s="13"/>
      <c r="CP266" s="12">
        <f t="shared" si="556"/>
        <v>0.27569444444444446</v>
      </c>
      <c r="CQ266" s="13">
        <f t="shared" si="557"/>
        <v>6</v>
      </c>
      <c r="CR266" s="13">
        <f t="shared" si="558"/>
        <v>37</v>
      </c>
      <c r="CS266" s="158"/>
      <c r="CT266" s="13">
        <f t="shared" si="559"/>
        <v>0</v>
      </c>
      <c r="CU266" s="13">
        <f t="shared" si="560"/>
        <v>0</v>
      </c>
      <c r="CV266" s="158"/>
      <c r="CW266" s="13">
        <f t="shared" si="561"/>
        <v>0</v>
      </c>
      <c r="CX266" s="13">
        <f t="shared" si="562"/>
        <v>0</v>
      </c>
      <c r="CY266" s="158"/>
      <c r="CZ266" s="13">
        <f t="shared" si="563"/>
        <v>0</v>
      </c>
      <c r="DA266" s="13">
        <f t="shared" si="564"/>
        <v>0</v>
      </c>
      <c r="DB266" s="158"/>
      <c r="DC266" s="13">
        <f t="shared" si="565"/>
        <v>0</v>
      </c>
      <c r="DD266" s="13">
        <f t="shared" si="566"/>
        <v>0</v>
      </c>
      <c r="DE266" s="158"/>
      <c r="DF266" s="13">
        <f t="shared" si="567"/>
        <v>0</v>
      </c>
      <c r="DG266" s="13">
        <f t="shared" si="568"/>
        <v>0</v>
      </c>
      <c r="DH266" s="158"/>
      <c r="DI266" s="13">
        <f t="shared" si="569"/>
        <v>0</v>
      </c>
      <c r="DJ266" s="13">
        <f t="shared" si="570"/>
        <v>0</v>
      </c>
      <c r="DK266" s="158"/>
      <c r="DL266" s="35">
        <f t="shared" si="571"/>
        <v>0</v>
      </c>
      <c r="DM266" s="61">
        <f t="shared" si="572"/>
        <v>0</v>
      </c>
      <c r="DN266" s="66">
        <f t="shared" si="496"/>
        <v>933648.87999999989</v>
      </c>
      <c r="DO266" s="74">
        <f t="shared" si="575"/>
        <v>15086</v>
      </c>
      <c r="DP266" s="66">
        <f t="shared" si="577"/>
        <v>60.391016949152544</v>
      </c>
      <c r="DQ266" s="63">
        <f t="shared" si="506"/>
        <v>61.888431658491307</v>
      </c>
      <c r="DR266" s="66" t="e">
        <f t="shared" si="497"/>
        <v>#NUM!</v>
      </c>
      <c r="DS266" s="96" t="e">
        <f t="shared" si="498"/>
        <v>#NUM!</v>
      </c>
      <c r="DT266" s="66" t="e">
        <f t="shared" si="499"/>
        <v>#NUM!</v>
      </c>
      <c r="DU266" s="66" t="e">
        <f t="shared" si="500"/>
        <v>#NUM!</v>
      </c>
      <c r="DV266" s="421"/>
      <c r="DW266" s="421"/>
      <c r="DX266" s="421"/>
      <c r="DY266" s="421"/>
      <c r="DZ266" s="421"/>
      <c r="EA266" s="421"/>
      <c r="EB266" s="421"/>
      <c r="EC266" s="62"/>
      <c r="ED266" s="62"/>
      <c r="EE266" s="62"/>
      <c r="EF266" s="62"/>
      <c r="EG266" s="62"/>
      <c r="EH266" s="62"/>
      <c r="EI266" s="62"/>
      <c r="EJ266" s="62"/>
      <c r="EK266" s="62"/>
      <c r="EL266" s="62"/>
      <c r="EM266" s="62"/>
      <c r="EN266" s="66"/>
      <c r="EO266" s="66"/>
      <c r="EP266" s="66"/>
      <c r="EQ266" s="66"/>
      <c r="ER266" s="66"/>
      <c r="ES266" s="66"/>
      <c r="ET266" s="66"/>
      <c r="EU266" s="66"/>
      <c r="EV266" s="66"/>
      <c r="EW266" s="66"/>
      <c r="EX266" s="66"/>
      <c r="EY266" s="66"/>
      <c r="EZ266" s="66"/>
      <c r="FA266" s="66"/>
      <c r="FB266" s="66"/>
      <c r="FC266" s="66"/>
      <c r="FD266" s="66"/>
      <c r="FE266" s="62"/>
      <c r="FF266" s="62"/>
      <c r="FG266" s="62"/>
      <c r="FH266" s="62"/>
      <c r="FI266" s="62"/>
    </row>
    <row r="267" spans="1:165" s="162" customFormat="1" ht="30">
      <c r="A267" s="175">
        <v>266</v>
      </c>
      <c r="B267" s="174">
        <v>24</v>
      </c>
      <c r="C267" s="202">
        <v>40792</v>
      </c>
      <c r="D267" s="161">
        <f t="shared" si="507"/>
        <v>9</v>
      </c>
      <c r="E267" s="156" t="s">
        <v>39</v>
      </c>
      <c r="F267" s="174">
        <v>15</v>
      </c>
      <c r="G267" s="157" t="s">
        <v>38</v>
      </c>
      <c r="H267" s="157" t="s">
        <v>517</v>
      </c>
      <c r="I267" s="157" t="s">
        <v>512</v>
      </c>
      <c r="J267" s="158">
        <v>0.80902777777777779</v>
      </c>
      <c r="K267" s="159">
        <v>3528.35</v>
      </c>
      <c r="L267" s="157" t="s">
        <v>34</v>
      </c>
      <c r="M267" s="174">
        <v>58</v>
      </c>
      <c r="N267" s="174">
        <v>1</v>
      </c>
      <c r="O267" s="157"/>
      <c r="P267" s="158">
        <v>0.80902777777777779</v>
      </c>
      <c r="Q267" s="158">
        <v>0.80902777777777779</v>
      </c>
      <c r="R267" s="12">
        <f t="shared" si="508"/>
        <v>0</v>
      </c>
      <c r="S267" s="13">
        <f t="shared" si="509"/>
        <v>0</v>
      </c>
      <c r="T267" s="13">
        <f t="shared" si="510"/>
        <v>0</v>
      </c>
      <c r="U267" s="158">
        <v>0.81597222222222221</v>
      </c>
      <c r="V267" s="12">
        <f t="shared" si="511"/>
        <v>6.9444444444444198E-3</v>
      </c>
      <c r="W267" s="13">
        <f t="shared" si="512"/>
        <v>0</v>
      </c>
      <c r="X267" s="13">
        <f t="shared" si="513"/>
        <v>10</v>
      </c>
      <c r="Y267" s="158">
        <v>0.82638888888888884</v>
      </c>
      <c r="Z267" s="12">
        <f t="shared" si="514"/>
        <v>1.041666666666663E-2</v>
      </c>
      <c r="AA267" s="13">
        <f t="shared" si="515"/>
        <v>0</v>
      </c>
      <c r="AB267" s="13">
        <f t="shared" si="516"/>
        <v>15</v>
      </c>
      <c r="AC267" s="158">
        <v>0.84027777777777779</v>
      </c>
      <c r="AD267" s="12">
        <f t="shared" si="517"/>
        <v>1.3888888888888951E-2</v>
      </c>
      <c r="AE267" s="13">
        <f t="shared" si="518"/>
        <v>0</v>
      </c>
      <c r="AF267" s="13">
        <f t="shared" si="519"/>
        <v>20</v>
      </c>
      <c r="AG267" s="158">
        <v>0.84375</v>
      </c>
      <c r="AH267" s="158">
        <v>0.93055555555555547</v>
      </c>
      <c r="AI267" s="12">
        <f t="shared" si="520"/>
        <v>8.6805555555555469E-2</v>
      </c>
      <c r="AJ267" s="90">
        <f t="shared" si="521"/>
        <v>2</v>
      </c>
      <c r="AK267" s="90">
        <f t="shared" si="522"/>
        <v>5</v>
      </c>
      <c r="AL267" s="158">
        <v>0.84375</v>
      </c>
      <c r="AM267" s="158">
        <v>0.93055555555555547</v>
      </c>
      <c r="AN267" s="12">
        <f t="shared" si="523"/>
        <v>8.6805555555555469E-2</v>
      </c>
      <c r="AO267" s="13">
        <f t="shared" si="524"/>
        <v>2</v>
      </c>
      <c r="AP267" s="13">
        <f t="shared" si="525"/>
        <v>5</v>
      </c>
      <c r="AQ267" s="158">
        <v>0.9375</v>
      </c>
      <c r="AR267" s="12">
        <f t="shared" si="526"/>
        <v>6.9444444444445308E-3</v>
      </c>
      <c r="AS267" s="90">
        <f t="shared" si="527"/>
        <v>0</v>
      </c>
      <c r="AT267" s="13">
        <f t="shared" si="528"/>
        <v>10</v>
      </c>
      <c r="AU267" s="158">
        <v>0.93819444444444444</v>
      </c>
      <c r="AV267" s="12">
        <f t="shared" si="529"/>
        <v>6.9444444444444198E-4</v>
      </c>
      <c r="AW267" s="13">
        <f t="shared" si="530"/>
        <v>0</v>
      </c>
      <c r="AX267" s="13">
        <f t="shared" si="531"/>
        <v>1</v>
      </c>
      <c r="AY267" s="158">
        <v>1.0444444444444445</v>
      </c>
      <c r="AZ267" s="12">
        <f t="shared" si="532"/>
        <v>0.10625000000000007</v>
      </c>
      <c r="BA267" s="90">
        <f t="shared" si="533"/>
        <v>2</v>
      </c>
      <c r="BB267" s="90">
        <f t="shared" si="534"/>
        <v>33</v>
      </c>
      <c r="BC267" s="158">
        <v>1.0444444444444445</v>
      </c>
      <c r="BD267" s="158">
        <v>1.0444444444444445</v>
      </c>
      <c r="BE267" s="12">
        <f t="shared" si="535"/>
        <v>0</v>
      </c>
      <c r="BF267" s="13">
        <f t="shared" si="536"/>
        <v>0</v>
      </c>
      <c r="BG267" s="13">
        <f t="shared" si="537"/>
        <v>0</v>
      </c>
      <c r="BH267" s="158">
        <v>1.0444444444444445</v>
      </c>
      <c r="BI267" s="158">
        <v>1.0444444444444445</v>
      </c>
      <c r="BJ267" s="160"/>
      <c r="BK267" s="69">
        <f t="shared" si="504"/>
        <v>0</v>
      </c>
      <c r="BL267" s="13">
        <f t="shared" si="501"/>
        <v>0</v>
      </c>
      <c r="BM267" s="13">
        <f t="shared" si="502"/>
        <v>0</v>
      </c>
      <c r="BN267" s="158">
        <v>1.0486111111111112</v>
      </c>
      <c r="BO267" s="12">
        <f t="shared" si="538"/>
        <v>4.1666666666666519E-3</v>
      </c>
      <c r="BP267" s="90">
        <f t="shared" si="539"/>
        <v>0</v>
      </c>
      <c r="BQ267" s="90">
        <f t="shared" si="540"/>
        <v>6</v>
      </c>
      <c r="BR267" s="158">
        <v>1.0520833333333333</v>
      </c>
      <c r="BS267" s="12">
        <f t="shared" si="576"/>
        <v>3.4722222222220989E-3</v>
      </c>
      <c r="BT267" s="90">
        <f t="shared" si="542"/>
        <v>0</v>
      </c>
      <c r="BU267" s="90">
        <f t="shared" si="543"/>
        <v>5</v>
      </c>
      <c r="BV267" s="158">
        <v>1.0520833333333333</v>
      </c>
      <c r="BW267" s="158">
        <v>1.0590277777777779</v>
      </c>
      <c r="BX267" s="12">
        <f t="shared" si="544"/>
        <v>6.9444444444446418E-3</v>
      </c>
      <c r="BY267" s="13">
        <f t="shared" si="545"/>
        <v>0</v>
      </c>
      <c r="BZ267" s="13">
        <f t="shared" si="546"/>
        <v>10</v>
      </c>
      <c r="CA267" s="12">
        <f t="shared" si="547"/>
        <v>0.25000000000000011</v>
      </c>
      <c r="CB267" s="13">
        <f t="shared" si="548"/>
        <v>6</v>
      </c>
      <c r="CC267" s="13">
        <f t="shared" si="549"/>
        <v>0</v>
      </c>
      <c r="CD267" s="12">
        <f t="shared" si="503"/>
        <v>2.8472222222222232E-2</v>
      </c>
      <c r="CE267" s="13">
        <f t="shared" si="550"/>
        <v>0</v>
      </c>
      <c r="CF267" s="13">
        <f t="shared" si="551"/>
        <v>41</v>
      </c>
      <c r="CG267" s="12">
        <f t="shared" si="573"/>
        <v>8.6805555555555469E-2</v>
      </c>
      <c r="CH267" s="13">
        <f t="shared" si="552"/>
        <v>2</v>
      </c>
      <c r="CI267" s="13">
        <f t="shared" si="553"/>
        <v>5</v>
      </c>
      <c r="CJ267" s="12">
        <f t="shared" si="574"/>
        <v>0.10625000000000007</v>
      </c>
      <c r="CK267" s="13">
        <f t="shared" si="554"/>
        <v>2</v>
      </c>
      <c r="CL267" s="13">
        <f t="shared" si="555"/>
        <v>33</v>
      </c>
      <c r="CM267" s="13"/>
      <c r="CN267" s="13"/>
      <c r="CO267" s="13"/>
      <c r="CP267" s="12">
        <f t="shared" si="556"/>
        <v>0.10625000000000007</v>
      </c>
      <c r="CQ267" s="13">
        <f t="shared" si="557"/>
        <v>2</v>
      </c>
      <c r="CR267" s="13">
        <f t="shared" si="558"/>
        <v>33</v>
      </c>
      <c r="CS267" s="158"/>
      <c r="CT267" s="13">
        <f t="shared" si="559"/>
        <v>0</v>
      </c>
      <c r="CU267" s="13">
        <f t="shared" si="560"/>
        <v>0</v>
      </c>
      <c r="CV267" s="158"/>
      <c r="CW267" s="13">
        <f t="shared" si="561"/>
        <v>0</v>
      </c>
      <c r="CX267" s="13">
        <f t="shared" si="562"/>
        <v>0</v>
      </c>
      <c r="CY267" s="158"/>
      <c r="CZ267" s="13">
        <f t="shared" si="563"/>
        <v>0</v>
      </c>
      <c r="DA267" s="13">
        <f t="shared" si="564"/>
        <v>0</v>
      </c>
      <c r="DB267" s="158"/>
      <c r="DC267" s="13">
        <f t="shared" si="565"/>
        <v>0</v>
      </c>
      <c r="DD267" s="13">
        <f t="shared" si="566"/>
        <v>0</v>
      </c>
      <c r="DE267" s="158"/>
      <c r="DF267" s="13">
        <f t="shared" si="567"/>
        <v>0</v>
      </c>
      <c r="DG267" s="13">
        <f t="shared" si="568"/>
        <v>0</v>
      </c>
      <c r="DH267" s="158"/>
      <c r="DI267" s="13">
        <f t="shared" si="569"/>
        <v>0</v>
      </c>
      <c r="DJ267" s="13">
        <f t="shared" si="570"/>
        <v>0</v>
      </c>
      <c r="DK267" s="158"/>
      <c r="DL267" s="35">
        <f t="shared" si="571"/>
        <v>0</v>
      </c>
      <c r="DM267" s="61">
        <f t="shared" si="572"/>
        <v>0</v>
      </c>
      <c r="DN267" s="66">
        <f t="shared" si="496"/>
        <v>937177.22999999986</v>
      </c>
      <c r="DO267" s="74">
        <f t="shared" si="575"/>
        <v>15139</v>
      </c>
      <c r="DP267" s="66">
        <f t="shared" si="577"/>
        <v>60.83362068965517</v>
      </c>
      <c r="DQ267" s="63">
        <f t="shared" si="506"/>
        <v>61.904830570050855</v>
      </c>
      <c r="DR267" s="66" t="e">
        <f t="shared" si="497"/>
        <v>#NUM!</v>
      </c>
      <c r="DS267" s="96" t="e">
        <f t="shared" si="498"/>
        <v>#NUM!</v>
      </c>
      <c r="DT267" s="66" t="e">
        <f t="shared" si="499"/>
        <v>#NUM!</v>
      </c>
      <c r="DU267" s="66" t="e">
        <f t="shared" si="500"/>
        <v>#NUM!</v>
      </c>
      <c r="DV267" s="421"/>
      <c r="DW267" s="421"/>
      <c r="DX267" s="421"/>
      <c r="DY267" s="421"/>
      <c r="DZ267" s="421"/>
      <c r="EA267" s="421"/>
      <c r="EB267" s="421"/>
      <c r="EC267" s="62"/>
      <c r="ED267" s="62"/>
      <c r="EE267" s="62"/>
      <c r="EF267" s="62"/>
      <c r="EG267" s="62"/>
      <c r="EH267" s="62"/>
      <c r="EI267" s="62"/>
      <c r="EJ267" s="62"/>
      <c r="EK267" s="62"/>
      <c r="EL267" s="62"/>
      <c r="EM267" s="62"/>
      <c r="EN267" s="66"/>
      <c r="EO267" s="66"/>
      <c r="EP267" s="66"/>
      <c r="EQ267" s="66"/>
      <c r="ER267" s="66"/>
      <c r="ES267" s="66"/>
      <c r="ET267" s="66"/>
      <c r="EU267" s="66"/>
      <c r="EV267" s="66"/>
      <c r="EW267" s="66"/>
      <c r="EX267" s="66"/>
      <c r="EY267" s="66"/>
      <c r="EZ267" s="66"/>
      <c r="FA267" s="66"/>
      <c r="FB267" s="66"/>
      <c r="FC267" s="66"/>
      <c r="FD267" s="66"/>
      <c r="FE267" s="62"/>
      <c r="FF267" s="62"/>
      <c r="FG267" s="62"/>
      <c r="FH267" s="62"/>
      <c r="FI267" s="62"/>
    </row>
    <row r="268" spans="1:165" s="162" customFormat="1" ht="20.25" customHeight="1">
      <c r="A268" s="175">
        <v>267</v>
      </c>
      <c r="B268" s="174">
        <v>25</v>
      </c>
      <c r="C268" s="202">
        <v>40792</v>
      </c>
      <c r="D268" s="161">
        <f t="shared" si="507"/>
        <v>9</v>
      </c>
      <c r="E268" s="156" t="s">
        <v>286</v>
      </c>
      <c r="F268" s="174">
        <v>4</v>
      </c>
      <c r="G268" s="157" t="s">
        <v>287</v>
      </c>
      <c r="H268" s="157" t="s">
        <v>288</v>
      </c>
      <c r="I268" s="157" t="s">
        <v>496</v>
      </c>
      <c r="J268" s="158">
        <v>0.94097222222222221</v>
      </c>
      <c r="K268" s="159">
        <v>3307.15</v>
      </c>
      <c r="L268" s="157" t="s">
        <v>34</v>
      </c>
      <c r="M268" s="174">
        <v>53</v>
      </c>
      <c r="N268" s="174">
        <v>4</v>
      </c>
      <c r="O268" s="157"/>
      <c r="P268" s="158">
        <v>0.94097222222222221</v>
      </c>
      <c r="Q268" s="158">
        <v>0.94097222222222221</v>
      </c>
      <c r="R268" s="12">
        <f t="shared" si="508"/>
        <v>0</v>
      </c>
      <c r="S268" s="13">
        <f t="shared" si="509"/>
        <v>0</v>
      </c>
      <c r="T268" s="13">
        <f t="shared" si="510"/>
        <v>0</v>
      </c>
      <c r="U268" s="158">
        <v>0.9458333333333333</v>
      </c>
      <c r="V268" s="12">
        <f t="shared" si="511"/>
        <v>4.8611111111110938E-3</v>
      </c>
      <c r="W268" s="13">
        <f t="shared" si="512"/>
        <v>0</v>
      </c>
      <c r="X268" s="13">
        <f t="shared" si="513"/>
        <v>7</v>
      </c>
      <c r="Y268" s="158">
        <v>0.95486111111111116</v>
      </c>
      <c r="Z268" s="12">
        <f t="shared" si="514"/>
        <v>9.0277777777778567E-3</v>
      </c>
      <c r="AA268" s="13">
        <f t="shared" si="515"/>
        <v>0</v>
      </c>
      <c r="AB268" s="13">
        <f t="shared" si="516"/>
        <v>13</v>
      </c>
      <c r="AC268" s="158">
        <v>0.97222222222222221</v>
      </c>
      <c r="AD268" s="12">
        <f t="shared" si="517"/>
        <v>1.7361111111111049E-2</v>
      </c>
      <c r="AE268" s="13">
        <f t="shared" si="518"/>
        <v>0</v>
      </c>
      <c r="AF268" s="13">
        <f t="shared" si="519"/>
        <v>25</v>
      </c>
      <c r="AG268" s="158">
        <v>0.97569444444444453</v>
      </c>
      <c r="AH268" s="158">
        <v>1.0416666666666667</v>
      </c>
      <c r="AI268" s="12">
        <f t="shared" si="520"/>
        <v>6.597222222222221E-2</v>
      </c>
      <c r="AJ268" s="90">
        <f t="shared" si="521"/>
        <v>1</v>
      </c>
      <c r="AK268" s="90">
        <f t="shared" si="522"/>
        <v>35</v>
      </c>
      <c r="AL268" s="158">
        <v>0.97569444444444453</v>
      </c>
      <c r="AM268" s="158">
        <v>1.0416666666666667</v>
      </c>
      <c r="AN268" s="12">
        <f t="shared" si="523"/>
        <v>6.597222222222221E-2</v>
      </c>
      <c r="AO268" s="13">
        <f t="shared" si="524"/>
        <v>1</v>
      </c>
      <c r="AP268" s="13">
        <f t="shared" si="525"/>
        <v>35</v>
      </c>
      <c r="AQ268" s="158">
        <v>1.0659722222222221</v>
      </c>
      <c r="AR268" s="12">
        <f t="shared" si="526"/>
        <v>2.4305555555555358E-2</v>
      </c>
      <c r="AS268" s="90">
        <f t="shared" si="527"/>
        <v>0</v>
      </c>
      <c r="AT268" s="13">
        <f t="shared" si="528"/>
        <v>35</v>
      </c>
      <c r="AU268" s="158">
        <v>1.0972222222222221</v>
      </c>
      <c r="AV268" s="12">
        <f t="shared" si="529"/>
        <v>3.125E-2</v>
      </c>
      <c r="AW268" s="13">
        <f t="shared" si="530"/>
        <v>0</v>
      </c>
      <c r="AX268" s="13">
        <f t="shared" si="531"/>
        <v>45</v>
      </c>
      <c r="AY268" s="158">
        <v>1.2034722222222223</v>
      </c>
      <c r="AZ268" s="12">
        <f t="shared" si="532"/>
        <v>0.10625000000000018</v>
      </c>
      <c r="BA268" s="90">
        <f t="shared" si="533"/>
        <v>2</v>
      </c>
      <c r="BB268" s="90">
        <f t="shared" si="534"/>
        <v>33</v>
      </c>
      <c r="BC268" s="158">
        <v>1.2034722222222223</v>
      </c>
      <c r="BD268" s="158">
        <v>1.2034722222222223</v>
      </c>
      <c r="BE268" s="12">
        <f t="shared" si="535"/>
        <v>0</v>
      </c>
      <c r="BF268" s="13">
        <f t="shared" si="536"/>
        <v>0</v>
      </c>
      <c r="BG268" s="13">
        <f t="shared" si="537"/>
        <v>0</v>
      </c>
      <c r="BH268" s="158">
        <v>1.2034722222222223</v>
      </c>
      <c r="BI268" s="158">
        <v>1.2034722222222223</v>
      </c>
      <c r="BJ268" s="160"/>
      <c r="BK268" s="69">
        <f t="shared" si="504"/>
        <v>0</v>
      </c>
      <c r="BL268" s="13">
        <f t="shared" si="501"/>
        <v>0</v>
      </c>
      <c r="BM268" s="13">
        <f t="shared" si="502"/>
        <v>0</v>
      </c>
      <c r="BN268" s="158">
        <v>1.2083333333333333</v>
      </c>
      <c r="BO268" s="12">
        <f t="shared" si="538"/>
        <v>4.8611111111109828E-3</v>
      </c>
      <c r="BP268" s="90">
        <f t="shared" si="539"/>
        <v>0</v>
      </c>
      <c r="BQ268" s="90">
        <f t="shared" si="540"/>
        <v>7</v>
      </c>
      <c r="BR268" s="158">
        <v>1.2152777777777779</v>
      </c>
      <c r="BS268" s="12">
        <f t="shared" si="576"/>
        <v>6.9444444444446418E-3</v>
      </c>
      <c r="BT268" s="90">
        <f t="shared" si="542"/>
        <v>0</v>
      </c>
      <c r="BU268" s="90">
        <f t="shared" si="543"/>
        <v>10</v>
      </c>
      <c r="BV268" s="158">
        <v>1.2152777777777779</v>
      </c>
      <c r="BW268" s="158">
        <v>1.21875</v>
      </c>
      <c r="BX268" s="12">
        <f t="shared" si="544"/>
        <v>3.4722222222220989E-3</v>
      </c>
      <c r="BY268" s="13">
        <f t="shared" si="545"/>
        <v>0</v>
      </c>
      <c r="BZ268" s="13">
        <f t="shared" si="546"/>
        <v>5</v>
      </c>
      <c r="CA268" s="12">
        <f t="shared" si="547"/>
        <v>0.27777777777777779</v>
      </c>
      <c r="CB268" s="13">
        <f t="shared" si="548"/>
        <v>6</v>
      </c>
      <c r="CC268" s="13">
        <f t="shared" si="549"/>
        <v>40</v>
      </c>
      <c r="CD268" s="12">
        <f t="shared" si="503"/>
        <v>5.3472222222222032E-2</v>
      </c>
      <c r="CE268" s="13">
        <f t="shared" si="550"/>
        <v>1</v>
      </c>
      <c r="CF268" s="13">
        <f t="shared" si="551"/>
        <v>17</v>
      </c>
      <c r="CG268" s="12">
        <f t="shared" si="573"/>
        <v>6.597222222222221E-2</v>
      </c>
      <c r="CH268" s="13">
        <f t="shared" si="552"/>
        <v>1</v>
      </c>
      <c r="CI268" s="13">
        <f t="shared" si="553"/>
        <v>35</v>
      </c>
      <c r="CJ268" s="12">
        <f t="shared" si="574"/>
        <v>0.10625000000000018</v>
      </c>
      <c r="CK268" s="13">
        <f t="shared" si="554"/>
        <v>2</v>
      </c>
      <c r="CL268" s="13">
        <f t="shared" si="555"/>
        <v>33</v>
      </c>
      <c r="CM268" s="13"/>
      <c r="CN268" s="13"/>
      <c r="CO268" s="13"/>
      <c r="CP268" s="12">
        <f t="shared" si="556"/>
        <v>0.10625000000000018</v>
      </c>
      <c r="CQ268" s="13">
        <f t="shared" si="557"/>
        <v>2</v>
      </c>
      <c r="CR268" s="13">
        <f t="shared" si="558"/>
        <v>33</v>
      </c>
      <c r="CS268" s="158"/>
      <c r="CT268" s="13">
        <f t="shared" si="559"/>
        <v>0</v>
      </c>
      <c r="CU268" s="13">
        <f t="shared" si="560"/>
        <v>0</v>
      </c>
      <c r="CV268" s="158"/>
      <c r="CW268" s="13">
        <f t="shared" si="561"/>
        <v>0</v>
      </c>
      <c r="CX268" s="13">
        <f t="shared" si="562"/>
        <v>0</v>
      </c>
      <c r="CY268" s="158"/>
      <c r="CZ268" s="13">
        <f t="shared" si="563"/>
        <v>0</v>
      </c>
      <c r="DA268" s="13">
        <f t="shared" si="564"/>
        <v>0</v>
      </c>
      <c r="DB268" s="158"/>
      <c r="DC268" s="13">
        <f t="shared" si="565"/>
        <v>0</v>
      </c>
      <c r="DD268" s="13">
        <f t="shared" si="566"/>
        <v>0</v>
      </c>
      <c r="DE268" s="158"/>
      <c r="DF268" s="13">
        <f t="shared" si="567"/>
        <v>0</v>
      </c>
      <c r="DG268" s="13">
        <f t="shared" si="568"/>
        <v>0</v>
      </c>
      <c r="DH268" s="158"/>
      <c r="DI268" s="13">
        <f t="shared" si="569"/>
        <v>0</v>
      </c>
      <c r="DJ268" s="13">
        <f t="shared" si="570"/>
        <v>0</v>
      </c>
      <c r="DK268" s="158"/>
      <c r="DL268" s="35">
        <f t="shared" si="571"/>
        <v>0</v>
      </c>
      <c r="DM268" s="61">
        <f t="shared" si="572"/>
        <v>0</v>
      </c>
      <c r="DN268" s="66">
        <f t="shared" si="496"/>
        <v>940484.37999999989</v>
      </c>
      <c r="DO268" s="74">
        <f t="shared" si="575"/>
        <v>15197</v>
      </c>
      <c r="DP268" s="66">
        <f t="shared" si="577"/>
        <v>62.399056603773587</v>
      </c>
      <c r="DQ268" s="63">
        <f t="shared" si="506"/>
        <v>61.886186747384343</v>
      </c>
      <c r="DR268" s="66" t="e">
        <f t="shared" si="497"/>
        <v>#NUM!</v>
      </c>
      <c r="DS268" s="96" t="e">
        <f t="shared" si="498"/>
        <v>#NUM!</v>
      </c>
      <c r="DT268" s="66" t="e">
        <f t="shared" si="499"/>
        <v>#NUM!</v>
      </c>
      <c r="DU268" s="66" t="e">
        <f t="shared" si="500"/>
        <v>#NUM!</v>
      </c>
      <c r="DV268" s="421"/>
      <c r="DW268" s="421"/>
      <c r="DX268" s="421"/>
      <c r="DY268" s="421"/>
      <c r="DZ268" s="421"/>
      <c r="EA268" s="421"/>
      <c r="EB268" s="421"/>
      <c r="EC268" s="62"/>
      <c r="ED268" s="62"/>
      <c r="EE268" s="62"/>
      <c r="EF268" s="62"/>
      <c r="EG268" s="62"/>
      <c r="EH268" s="62"/>
      <c r="EI268" s="62"/>
      <c r="EJ268" s="62"/>
      <c r="EK268" s="62"/>
      <c r="EL268" s="62"/>
      <c r="EM268" s="62"/>
      <c r="EN268" s="66"/>
      <c r="EO268" s="66"/>
      <c r="EP268" s="66"/>
      <c r="EQ268" s="66"/>
      <c r="ER268" s="66"/>
      <c r="ES268" s="66"/>
      <c r="ET268" s="66"/>
      <c r="EU268" s="66"/>
      <c r="EV268" s="66"/>
      <c r="EW268" s="66"/>
      <c r="EX268" s="66"/>
      <c r="EY268" s="66"/>
      <c r="EZ268" s="66"/>
      <c r="FA268" s="66"/>
      <c r="FB268" s="66"/>
      <c r="FC268" s="66"/>
      <c r="FD268" s="66"/>
      <c r="FE268" s="62"/>
      <c r="FF268" s="62"/>
      <c r="FG268" s="62"/>
      <c r="FH268" s="62"/>
      <c r="FI268" s="62"/>
    </row>
    <row r="269" spans="1:165" s="162" customFormat="1">
      <c r="A269" s="199">
        <v>268</v>
      </c>
      <c r="B269" s="174">
        <v>26</v>
      </c>
      <c r="C269" s="202">
        <v>40793</v>
      </c>
      <c r="D269" s="161">
        <f t="shared" si="507"/>
        <v>9</v>
      </c>
      <c r="E269" s="156" t="s">
        <v>444</v>
      </c>
      <c r="F269" s="174">
        <v>3</v>
      </c>
      <c r="G269" s="157" t="s">
        <v>445</v>
      </c>
      <c r="H269" s="157" t="s">
        <v>324</v>
      </c>
      <c r="I269" s="157" t="s">
        <v>322</v>
      </c>
      <c r="J269" s="158">
        <v>0.67361111111111116</v>
      </c>
      <c r="K269" s="159">
        <v>3745.55</v>
      </c>
      <c r="L269" s="157" t="s">
        <v>34</v>
      </c>
      <c r="M269" s="174">
        <v>58</v>
      </c>
      <c r="N269" s="174">
        <v>0</v>
      </c>
      <c r="O269" s="157"/>
      <c r="P269" s="158">
        <v>0.67361111111111116</v>
      </c>
      <c r="Q269" s="158">
        <v>0.67361111111111116</v>
      </c>
      <c r="R269" s="12">
        <f t="shared" si="508"/>
        <v>0</v>
      </c>
      <c r="S269" s="13">
        <f t="shared" si="509"/>
        <v>0</v>
      </c>
      <c r="T269" s="13">
        <f t="shared" si="510"/>
        <v>0</v>
      </c>
      <c r="U269" s="158">
        <v>0.67708333333333337</v>
      </c>
      <c r="V269" s="12">
        <f t="shared" si="511"/>
        <v>3.4722222222222099E-3</v>
      </c>
      <c r="W269" s="13">
        <f t="shared" si="512"/>
        <v>0</v>
      </c>
      <c r="X269" s="13">
        <f t="shared" si="513"/>
        <v>5</v>
      </c>
      <c r="Y269" s="158">
        <v>0.68402777777777779</v>
      </c>
      <c r="Z269" s="12">
        <f t="shared" si="514"/>
        <v>6.9444444444444198E-3</v>
      </c>
      <c r="AA269" s="13">
        <f t="shared" si="515"/>
        <v>0</v>
      </c>
      <c r="AB269" s="13">
        <f t="shared" si="516"/>
        <v>10</v>
      </c>
      <c r="AC269" s="158">
        <v>0.7006944444444444</v>
      </c>
      <c r="AD269" s="12">
        <f t="shared" si="517"/>
        <v>1.6666666666666607E-2</v>
      </c>
      <c r="AE269" s="13">
        <f t="shared" si="518"/>
        <v>0</v>
      </c>
      <c r="AF269" s="13">
        <f t="shared" si="519"/>
        <v>24</v>
      </c>
      <c r="AG269" s="158">
        <v>0.70486111111111116</v>
      </c>
      <c r="AH269" s="158">
        <v>0.76041666666666663</v>
      </c>
      <c r="AI269" s="12">
        <f t="shared" si="520"/>
        <v>5.5555555555555469E-2</v>
      </c>
      <c r="AJ269" s="90">
        <f t="shared" si="521"/>
        <v>1</v>
      </c>
      <c r="AK269" s="90">
        <f t="shared" si="522"/>
        <v>20</v>
      </c>
      <c r="AL269" s="158">
        <v>0.70486111111111116</v>
      </c>
      <c r="AM269" s="158">
        <v>0.76041666666666663</v>
      </c>
      <c r="AN269" s="12">
        <f t="shared" si="523"/>
        <v>5.5555555555555469E-2</v>
      </c>
      <c r="AO269" s="13">
        <f t="shared" si="524"/>
        <v>1</v>
      </c>
      <c r="AP269" s="13">
        <f t="shared" si="525"/>
        <v>20</v>
      </c>
      <c r="AQ269" s="158">
        <v>0.78749999999999998</v>
      </c>
      <c r="AR269" s="12">
        <f t="shared" si="526"/>
        <v>2.7083333333333348E-2</v>
      </c>
      <c r="AS269" s="90">
        <f t="shared" si="527"/>
        <v>0</v>
      </c>
      <c r="AT269" s="13">
        <f t="shared" si="528"/>
        <v>39</v>
      </c>
      <c r="AU269" s="158">
        <v>0.84930555555555554</v>
      </c>
      <c r="AV269" s="12">
        <f t="shared" si="529"/>
        <v>6.1805555555555558E-2</v>
      </c>
      <c r="AW269" s="13">
        <f t="shared" si="530"/>
        <v>1</v>
      </c>
      <c r="AX269" s="13">
        <f t="shared" si="531"/>
        <v>29</v>
      </c>
      <c r="AY269" s="158">
        <v>0.9291666666666667</v>
      </c>
      <c r="AZ269" s="12">
        <f t="shared" si="532"/>
        <v>7.986111111111116E-2</v>
      </c>
      <c r="BA269" s="90">
        <f t="shared" si="533"/>
        <v>1</v>
      </c>
      <c r="BB269" s="90">
        <f t="shared" si="534"/>
        <v>55</v>
      </c>
      <c r="BC269" s="158">
        <v>0.9291666666666667</v>
      </c>
      <c r="BD269" s="158">
        <v>0.9291666666666667</v>
      </c>
      <c r="BE269" s="12">
        <f t="shared" si="535"/>
        <v>0</v>
      </c>
      <c r="BF269" s="13">
        <f t="shared" si="536"/>
        <v>0</v>
      </c>
      <c r="BG269" s="13">
        <f t="shared" si="537"/>
        <v>0</v>
      </c>
      <c r="BH269" s="158">
        <v>0.9291666666666667</v>
      </c>
      <c r="BI269" s="158">
        <v>0.9291666666666667</v>
      </c>
      <c r="BJ269" s="160"/>
      <c r="BK269" s="69">
        <f t="shared" si="504"/>
        <v>0</v>
      </c>
      <c r="BL269" s="13">
        <f t="shared" si="501"/>
        <v>0</v>
      </c>
      <c r="BM269" s="13">
        <f t="shared" si="502"/>
        <v>0</v>
      </c>
      <c r="BN269" s="158">
        <v>0.9375</v>
      </c>
      <c r="BO269" s="12">
        <f t="shared" si="538"/>
        <v>8.3333333333333037E-3</v>
      </c>
      <c r="BP269" s="90">
        <f>HOUR(BO269)</f>
        <v>0</v>
      </c>
      <c r="BQ269" s="90">
        <f>MINUTE(BO269)</f>
        <v>12</v>
      </c>
      <c r="BR269" s="158">
        <v>0.94305555555555554</v>
      </c>
      <c r="BS269" s="12">
        <f t="shared" si="576"/>
        <v>5.5555555555555358E-3</v>
      </c>
      <c r="BT269" s="90">
        <f t="shared" si="542"/>
        <v>0</v>
      </c>
      <c r="BU269" s="90">
        <f t="shared" si="543"/>
        <v>8</v>
      </c>
      <c r="BV269" s="158">
        <v>0.94305555555555554</v>
      </c>
      <c r="BW269" s="158">
        <v>0.95138888888888884</v>
      </c>
      <c r="BX269" s="12">
        <f t="shared" si="544"/>
        <v>8.3333333333333037E-3</v>
      </c>
      <c r="BY269" s="13">
        <f t="shared" si="545"/>
        <v>0</v>
      </c>
      <c r="BZ269" s="13">
        <f t="shared" si="546"/>
        <v>12</v>
      </c>
      <c r="CA269" s="12">
        <f t="shared" si="547"/>
        <v>0.27777777777777768</v>
      </c>
      <c r="CB269" s="13">
        <f t="shared" si="548"/>
        <v>6</v>
      </c>
      <c r="CC269" s="13">
        <f t="shared" si="549"/>
        <v>40</v>
      </c>
      <c r="CD269" s="12">
        <f t="shared" si="503"/>
        <v>5.7638888888888795E-2</v>
      </c>
      <c r="CE269" s="13">
        <f t="shared" si="550"/>
        <v>1</v>
      </c>
      <c r="CF269" s="13">
        <f t="shared" si="551"/>
        <v>23</v>
      </c>
      <c r="CG269" s="12">
        <f t="shared" si="573"/>
        <v>5.5555555555555469E-2</v>
      </c>
      <c r="CH269" s="13">
        <f t="shared" si="552"/>
        <v>1</v>
      </c>
      <c r="CI269" s="13">
        <f t="shared" si="553"/>
        <v>20</v>
      </c>
      <c r="CJ269" s="12">
        <f t="shared" si="574"/>
        <v>7.986111111111116E-2</v>
      </c>
      <c r="CK269" s="13">
        <f t="shared" si="554"/>
        <v>1</v>
      </c>
      <c r="CL269" s="13">
        <f t="shared" si="555"/>
        <v>55</v>
      </c>
      <c r="CM269" s="13"/>
      <c r="CN269" s="13"/>
      <c r="CO269" s="13"/>
      <c r="CP269" s="12">
        <f t="shared" si="556"/>
        <v>7.986111111111116E-2</v>
      </c>
      <c r="CQ269" s="13">
        <f t="shared" si="557"/>
        <v>1</v>
      </c>
      <c r="CR269" s="13">
        <f t="shared" si="558"/>
        <v>55</v>
      </c>
      <c r="CS269" s="158"/>
      <c r="CT269" s="13">
        <f t="shared" si="559"/>
        <v>0</v>
      </c>
      <c r="CU269" s="13">
        <f t="shared" si="560"/>
        <v>0</v>
      </c>
      <c r="CV269" s="158"/>
      <c r="CW269" s="13">
        <f t="shared" si="561"/>
        <v>0</v>
      </c>
      <c r="CX269" s="13">
        <f t="shared" si="562"/>
        <v>0</v>
      </c>
      <c r="CY269" s="158"/>
      <c r="CZ269" s="13">
        <f t="shared" si="563"/>
        <v>0</v>
      </c>
      <c r="DA269" s="13">
        <f t="shared" si="564"/>
        <v>0</v>
      </c>
      <c r="DB269" s="158"/>
      <c r="DC269" s="13">
        <f t="shared" si="565"/>
        <v>0</v>
      </c>
      <c r="DD269" s="13">
        <f t="shared" si="566"/>
        <v>0</v>
      </c>
      <c r="DE269" s="158"/>
      <c r="DF269" s="13">
        <f t="shared" si="567"/>
        <v>0</v>
      </c>
      <c r="DG269" s="13">
        <f t="shared" si="568"/>
        <v>0</v>
      </c>
      <c r="DH269" s="158"/>
      <c r="DI269" s="13">
        <f t="shared" si="569"/>
        <v>0</v>
      </c>
      <c r="DJ269" s="13">
        <f t="shared" si="570"/>
        <v>0</v>
      </c>
      <c r="DK269" s="158"/>
      <c r="DL269" s="35">
        <f t="shared" si="571"/>
        <v>0</v>
      </c>
      <c r="DM269" s="61">
        <f t="shared" si="572"/>
        <v>0</v>
      </c>
      <c r="DN269" s="66">
        <f t="shared" si="496"/>
        <v>944229.92999999993</v>
      </c>
      <c r="DO269" s="74">
        <f t="shared" si="575"/>
        <v>15251</v>
      </c>
      <c r="DP269" s="66">
        <f t="shared" si="577"/>
        <v>64.578448275862073</v>
      </c>
      <c r="DQ269" s="63">
        <f t="shared" si="506"/>
        <v>61.912656874959012</v>
      </c>
      <c r="DR269" s="66" t="e">
        <f t="shared" si="497"/>
        <v>#NUM!</v>
      </c>
      <c r="DS269" s="96" t="e">
        <f t="shared" si="498"/>
        <v>#NUM!</v>
      </c>
      <c r="DT269" s="66" t="e">
        <f t="shared" si="499"/>
        <v>#NUM!</v>
      </c>
      <c r="DU269" s="66" t="e">
        <f t="shared" si="500"/>
        <v>#NUM!</v>
      </c>
      <c r="DV269" s="421"/>
      <c r="DW269" s="421"/>
      <c r="DX269" s="421"/>
      <c r="DY269" s="421"/>
      <c r="DZ269" s="421"/>
      <c r="EA269" s="421"/>
      <c r="EB269" s="421"/>
      <c r="EC269" s="62"/>
      <c r="ED269" s="62"/>
      <c r="EE269" s="62"/>
      <c r="EF269" s="62"/>
      <c r="EG269" s="62"/>
      <c r="EH269" s="62"/>
      <c r="EI269" s="62"/>
      <c r="EJ269" s="62"/>
      <c r="EK269" s="62"/>
      <c r="EL269" s="62"/>
      <c r="EM269" s="62"/>
      <c r="EN269" s="66"/>
      <c r="EO269" s="66"/>
      <c r="EP269" s="66"/>
      <c r="EQ269" s="66"/>
      <c r="ER269" s="66"/>
      <c r="ES269" s="66"/>
      <c r="ET269" s="66"/>
      <c r="EU269" s="66"/>
      <c r="EV269" s="66"/>
      <c r="EW269" s="66"/>
      <c r="EX269" s="66"/>
      <c r="EY269" s="66"/>
      <c r="EZ269" s="66"/>
      <c r="FA269" s="66"/>
      <c r="FB269" s="66"/>
      <c r="FC269" s="66"/>
      <c r="FD269" s="66"/>
      <c r="FE269" s="62"/>
      <c r="FF269" s="62"/>
      <c r="FG269" s="62"/>
      <c r="FH269" s="62"/>
      <c r="FI269" s="62"/>
    </row>
    <row r="270" spans="1:165" s="162" customFormat="1">
      <c r="A270" s="175">
        <v>269</v>
      </c>
      <c r="B270" s="174">
        <v>27</v>
      </c>
      <c r="C270" s="202">
        <v>40793</v>
      </c>
      <c r="D270" s="161">
        <f t="shared" si="507"/>
        <v>9</v>
      </c>
      <c r="E270" s="156" t="s">
        <v>524</v>
      </c>
      <c r="F270" s="174">
        <v>1</v>
      </c>
      <c r="G270" s="157" t="s">
        <v>403</v>
      </c>
      <c r="H270" s="157" t="s">
        <v>394</v>
      </c>
      <c r="I270" s="157" t="s">
        <v>348</v>
      </c>
      <c r="J270" s="158">
        <v>0.78125</v>
      </c>
      <c r="K270" s="159">
        <v>3354.82</v>
      </c>
      <c r="L270" s="157" t="s">
        <v>33</v>
      </c>
      <c r="M270" s="174">
        <v>54</v>
      </c>
      <c r="N270" s="174">
        <v>5</v>
      </c>
      <c r="O270" s="157"/>
      <c r="P270" s="158">
        <v>0.78125</v>
      </c>
      <c r="Q270" s="158">
        <v>0.78125</v>
      </c>
      <c r="R270" s="12">
        <f t="shared" si="508"/>
        <v>0</v>
      </c>
      <c r="S270" s="13">
        <f t="shared" si="509"/>
        <v>0</v>
      </c>
      <c r="T270" s="13">
        <f t="shared" si="510"/>
        <v>0</v>
      </c>
      <c r="U270" s="158">
        <v>0.79166666666666663</v>
      </c>
      <c r="V270" s="12">
        <f t="shared" si="511"/>
        <v>1.041666666666663E-2</v>
      </c>
      <c r="W270" s="13">
        <f t="shared" si="512"/>
        <v>0</v>
      </c>
      <c r="X270" s="13">
        <f t="shared" si="513"/>
        <v>15</v>
      </c>
      <c r="Y270" s="158">
        <v>0.91666666666666663</v>
      </c>
      <c r="Z270" s="12">
        <f t="shared" si="514"/>
        <v>0.125</v>
      </c>
      <c r="AA270" s="13">
        <f t="shared" si="515"/>
        <v>3</v>
      </c>
      <c r="AB270" s="13">
        <f t="shared" si="516"/>
        <v>0</v>
      </c>
      <c r="AC270" s="158">
        <v>0.94444444444444453</v>
      </c>
      <c r="AD270" s="12">
        <f t="shared" si="517"/>
        <v>2.7777777777777901E-2</v>
      </c>
      <c r="AE270" s="13">
        <f t="shared" si="518"/>
        <v>0</v>
      </c>
      <c r="AF270" s="13">
        <f t="shared" si="519"/>
        <v>40</v>
      </c>
      <c r="AG270" s="158">
        <v>0.94444444444444453</v>
      </c>
      <c r="AH270" s="158">
        <v>0.98958333333333337</v>
      </c>
      <c r="AI270" s="12">
        <f t="shared" si="520"/>
        <v>4.513888888888884E-2</v>
      </c>
      <c r="AJ270" s="90">
        <f t="shared" si="521"/>
        <v>1</v>
      </c>
      <c r="AK270" s="90">
        <f t="shared" si="522"/>
        <v>5</v>
      </c>
      <c r="AL270" s="158">
        <v>0.94444444444444453</v>
      </c>
      <c r="AM270" s="158">
        <v>0.98958333333333337</v>
      </c>
      <c r="AN270" s="12">
        <f t="shared" si="523"/>
        <v>4.513888888888884E-2</v>
      </c>
      <c r="AO270" s="13">
        <f t="shared" si="524"/>
        <v>1</v>
      </c>
      <c r="AP270" s="13">
        <f t="shared" si="525"/>
        <v>5</v>
      </c>
      <c r="AQ270" s="158">
        <v>0.98958333333333337</v>
      </c>
      <c r="AR270" s="12">
        <f t="shared" si="526"/>
        <v>0</v>
      </c>
      <c r="AS270" s="90">
        <f t="shared" si="527"/>
        <v>0</v>
      </c>
      <c r="AT270" s="13">
        <f t="shared" si="528"/>
        <v>0</v>
      </c>
      <c r="AU270" s="158">
        <v>1.0013888888888889</v>
      </c>
      <c r="AV270" s="12">
        <f t="shared" si="529"/>
        <v>1.1805555555555514E-2</v>
      </c>
      <c r="AW270" s="13">
        <f t="shared" si="530"/>
        <v>0</v>
      </c>
      <c r="AX270" s="13">
        <f t="shared" si="531"/>
        <v>17</v>
      </c>
      <c r="AY270" s="158">
        <v>1.0451388888888888</v>
      </c>
      <c r="AZ270" s="12">
        <f t="shared" si="532"/>
        <v>4.3749999999999956E-2</v>
      </c>
      <c r="BA270" s="90">
        <f t="shared" si="533"/>
        <v>1</v>
      </c>
      <c r="BB270" s="90">
        <f t="shared" si="534"/>
        <v>3</v>
      </c>
      <c r="BC270" s="158">
        <v>1.0451388888888888</v>
      </c>
      <c r="BD270" s="158">
        <v>1.0451388888888888</v>
      </c>
      <c r="BE270" s="12">
        <f t="shared" si="535"/>
        <v>0</v>
      </c>
      <c r="BF270" s="13">
        <f t="shared" si="536"/>
        <v>0</v>
      </c>
      <c r="BG270" s="13">
        <f t="shared" si="537"/>
        <v>0</v>
      </c>
      <c r="BH270" s="158">
        <v>1.0451388888888888</v>
      </c>
      <c r="BI270" s="158">
        <v>1.0451388888888888</v>
      </c>
      <c r="BJ270" s="160"/>
      <c r="BK270" s="69">
        <f t="shared" si="504"/>
        <v>0</v>
      </c>
      <c r="BL270" s="13">
        <f t="shared" si="501"/>
        <v>0</v>
      </c>
      <c r="BM270" s="13">
        <f t="shared" si="502"/>
        <v>0</v>
      </c>
      <c r="BN270" s="158">
        <v>1.0625</v>
      </c>
      <c r="BO270" s="12">
        <f t="shared" si="538"/>
        <v>1.736111111111116E-2</v>
      </c>
      <c r="BP270" s="90">
        <f>HOUR(BO270)</f>
        <v>0</v>
      </c>
      <c r="BQ270" s="90">
        <f>MINUTE(BO270)</f>
        <v>25</v>
      </c>
      <c r="BR270" s="158">
        <v>1.0763888888888888</v>
      </c>
      <c r="BS270" s="12">
        <f t="shared" si="576"/>
        <v>1.388888888888884E-2</v>
      </c>
      <c r="BT270" s="90">
        <f t="shared" si="542"/>
        <v>0</v>
      </c>
      <c r="BU270" s="90">
        <f t="shared" si="543"/>
        <v>20</v>
      </c>
      <c r="BV270" s="158">
        <v>1.0763888888888888</v>
      </c>
      <c r="BW270" s="158">
        <v>1.1145833333333333</v>
      </c>
      <c r="BX270" s="12">
        <f t="shared" si="544"/>
        <v>3.819444444444442E-2</v>
      </c>
      <c r="BY270" s="13">
        <f t="shared" si="545"/>
        <v>0</v>
      </c>
      <c r="BZ270" s="13">
        <f t="shared" si="546"/>
        <v>55</v>
      </c>
      <c r="CA270" s="12">
        <f t="shared" si="547"/>
        <v>0.33333333333333326</v>
      </c>
      <c r="CB270" s="13">
        <f t="shared" si="548"/>
        <v>8</v>
      </c>
      <c r="CC270" s="13">
        <f t="shared" si="549"/>
        <v>0</v>
      </c>
      <c r="CD270" s="12">
        <f t="shared" si="503"/>
        <v>5.9027777777777901E-2</v>
      </c>
      <c r="CE270" s="13">
        <f t="shared" si="550"/>
        <v>1</v>
      </c>
      <c r="CF270" s="13">
        <f t="shared" si="551"/>
        <v>25</v>
      </c>
      <c r="CG270" s="12">
        <f t="shared" si="573"/>
        <v>4.513888888888884E-2</v>
      </c>
      <c r="CH270" s="13">
        <f t="shared" si="552"/>
        <v>1</v>
      </c>
      <c r="CI270" s="13">
        <f t="shared" si="553"/>
        <v>5</v>
      </c>
      <c r="CJ270" s="12">
        <f t="shared" si="574"/>
        <v>4.3749999999999956E-2</v>
      </c>
      <c r="CK270" s="13">
        <f t="shared" si="554"/>
        <v>1</v>
      </c>
      <c r="CL270" s="13">
        <f t="shared" si="555"/>
        <v>3</v>
      </c>
      <c r="CM270" s="13"/>
      <c r="CN270" s="13"/>
      <c r="CO270" s="13"/>
      <c r="CP270" s="12">
        <f t="shared" si="556"/>
        <v>4.3749999999999956E-2</v>
      </c>
      <c r="CQ270" s="13">
        <f t="shared" si="557"/>
        <v>1</v>
      </c>
      <c r="CR270" s="13">
        <f t="shared" si="558"/>
        <v>3</v>
      </c>
      <c r="CS270" s="158"/>
      <c r="CT270" s="13">
        <f t="shared" si="559"/>
        <v>0</v>
      </c>
      <c r="CU270" s="13">
        <f t="shared" si="560"/>
        <v>0</v>
      </c>
      <c r="CV270" s="158"/>
      <c r="CW270" s="13">
        <f t="shared" si="561"/>
        <v>0</v>
      </c>
      <c r="CX270" s="13">
        <f t="shared" si="562"/>
        <v>0</v>
      </c>
      <c r="CY270" s="158"/>
      <c r="CZ270" s="13">
        <f t="shared" si="563"/>
        <v>0</v>
      </c>
      <c r="DA270" s="13">
        <f t="shared" si="564"/>
        <v>0</v>
      </c>
      <c r="DB270" s="158"/>
      <c r="DC270" s="13">
        <f t="shared" si="565"/>
        <v>0</v>
      </c>
      <c r="DD270" s="13">
        <f t="shared" si="566"/>
        <v>0</v>
      </c>
      <c r="DE270" s="158"/>
      <c r="DF270" s="13">
        <f t="shared" si="567"/>
        <v>0</v>
      </c>
      <c r="DG270" s="13">
        <f t="shared" si="568"/>
        <v>0</v>
      </c>
      <c r="DH270" s="158"/>
      <c r="DI270" s="13">
        <f t="shared" si="569"/>
        <v>0</v>
      </c>
      <c r="DJ270" s="13">
        <f t="shared" si="570"/>
        <v>0</v>
      </c>
      <c r="DK270" s="158"/>
      <c r="DL270" s="35">
        <f t="shared" si="571"/>
        <v>0</v>
      </c>
      <c r="DM270" s="61">
        <f t="shared" si="572"/>
        <v>0</v>
      </c>
      <c r="DN270" s="66">
        <f t="shared" si="496"/>
        <v>947584.74999999988</v>
      </c>
      <c r="DO270" s="74">
        <f t="shared" si="575"/>
        <v>15310</v>
      </c>
      <c r="DP270" s="66">
        <f t="shared" si="577"/>
        <v>62.126296296296296</v>
      </c>
      <c r="DQ270" s="63">
        <f t="shared" si="506"/>
        <v>61.893190725016325</v>
      </c>
      <c r="DR270" s="66" t="e">
        <f t="shared" si="497"/>
        <v>#NUM!</v>
      </c>
      <c r="DS270" s="96" t="e">
        <f t="shared" si="498"/>
        <v>#NUM!</v>
      </c>
      <c r="DT270" s="66" t="e">
        <f t="shared" si="499"/>
        <v>#NUM!</v>
      </c>
      <c r="DU270" s="66" t="e">
        <f t="shared" si="500"/>
        <v>#NUM!</v>
      </c>
      <c r="DV270" s="421"/>
      <c r="DW270" s="421"/>
      <c r="DX270" s="421"/>
      <c r="DY270" s="421"/>
      <c r="DZ270" s="421"/>
      <c r="EA270" s="421"/>
      <c r="EB270" s="421"/>
      <c r="EC270" s="62"/>
      <c r="ED270" s="62"/>
      <c r="EE270" s="62"/>
      <c r="EF270" s="62"/>
      <c r="EG270" s="62"/>
      <c r="EH270" s="62"/>
      <c r="EI270" s="62"/>
      <c r="EJ270" s="62"/>
      <c r="EK270" s="62"/>
      <c r="EL270" s="62"/>
      <c r="EM270" s="62"/>
      <c r="EN270" s="66"/>
      <c r="EO270" s="66"/>
      <c r="EP270" s="66"/>
      <c r="EQ270" s="66"/>
      <c r="ER270" s="66"/>
      <c r="ES270" s="66"/>
      <c r="ET270" s="66"/>
      <c r="EU270" s="66"/>
      <c r="EV270" s="66"/>
      <c r="EW270" s="66"/>
      <c r="EX270" s="66"/>
      <c r="EY270" s="66"/>
      <c r="EZ270" s="66"/>
      <c r="FA270" s="66"/>
      <c r="FB270" s="66"/>
      <c r="FC270" s="66"/>
      <c r="FD270" s="66"/>
      <c r="FE270" s="62"/>
      <c r="FF270" s="62"/>
      <c r="FG270" s="62"/>
      <c r="FH270" s="62"/>
      <c r="FI270" s="62"/>
    </row>
    <row r="271" spans="1:165" s="162" customFormat="1" ht="30">
      <c r="A271" s="199">
        <v>270</v>
      </c>
      <c r="B271" s="174">
        <v>28</v>
      </c>
      <c r="C271" s="202">
        <v>40794</v>
      </c>
      <c r="D271" s="161">
        <f t="shared" si="507"/>
        <v>9</v>
      </c>
      <c r="E271" s="156" t="s">
        <v>39</v>
      </c>
      <c r="F271" s="174">
        <v>16</v>
      </c>
      <c r="G271" s="157" t="s">
        <v>38</v>
      </c>
      <c r="H271" s="157" t="s">
        <v>525</v>
      </c>
      <c r="I271" s="157" t="s">
        <v>519</v>
      </c>
      <c r="J271" s="158">
        <v>0.87847222222222221</v>
      </c>
      <c r="K271" s="159">
        <v>3682.83</v>
      </c>
      <c r="L271" s="157" t="s">
        <v>34</v>
      </c>
      <c r="M271" s="174">
        <v>59</v>
      </c>
      <c r="N271" s="174">
        <v>0</v>
      </c>
      <c r="O271" s="157"/>
      <c r="P271" s="158">
        <v>0.87847222222222221</v>
      </c>
      <c r="Q271" s="158">
        <v>0.87847222222222221</v>
      </c>
      <c r="R271" s="12">
        <f t="shared" si="508"/>
        <v>0</v>
      </c>
      <c r="S271" s="13">
        <f t="shared" si="509"/>
        <v>0</v>
      </c>
      <c r="T271" s="13">
        <f t="shared" si="510"/>
        <v>0</v>
      </c>
      <c r="U271" s="158">
        <v>0.88541666666666663</v>
      </c>
      <c r="V271" s="12">
        <f t="shared" si="511"/>
        <v>6.9444444444444198E-3</v>
      </c>
      <c r="W271" s="13">
        <f t="shared" si="512"/>
        <v>0</v>
      </c>
      <c r="X271" s="13">
        <f t="shared" si="513"/>
        <v>10</v>
      </c>
      <c r="Y271" s="158">
        <v>0.92361111111111116</v>
      </c>
      <c r="Z271" s="12">
        <f t="shared" si="514"/>
        <v>3.8194444444444531E-2</v>
      </c>
      <c r="AA271" s="13">
        <f t="shared" si="515"/>
        <v>0</v>
      </c>
      <c r="AB271" s="13">
        <f t="shared" si="516"/>
        <v>55</v>
      </c>
      <c r="AC271" s="158">
        <v>0.95138888888888884</v>
      </c>
      <c r="AD271" s="12">
        <f t="shared" si="517"/>
        <v>2.7777777777777679E-2</v>
      </c>
      <c r="AE271" s="13">
        <f t="shared" si="518"/>
        <v>0</v>
      </c>
      <c r="AF271" s="13">
        <f t="shared" si="519"/>
        <v>40</v>
      </c>
      <c r="AG271" s="158">
        <v>0.95138888888888884</v>
      </c>
      <c r="AH271" s="158">
        <v>0.99305555555555547</v>
      </c>
      <c r="AI271" s="12">
        <f t="shared" si="520"/>
        <v>4.166666666666663E-2</v>
      </c>
      <c r="AJ271" s="90">
        <f t="shared" si="521"/>
        <v>1</v>
      </c>
      <c r="AK271" s="90">
        <f t="shared" si="522"/>
        <v>0</v>
      </c>
      <c r="AL271" s="158">
        <v>0.95138888888888884</v>
      </c>
      <c r="AM271" s="158">
        <v>0.99305555555555547</v>
      </c>
      <c r="AN271" s="12">
        <f t="shared" si="523"/>
        <v>4.166666666666663E-2</v>
      </c>
      <c r="AO271" s="13">
        <f t="shared" si="524"/>
        <v>1</v>
      </c>
      <c r="AP271" s="13">
        <f t="shared" si="525"/>
        <v>0</v>
      </c>
      <c r="AQ271" s="158">
        <v>0.99583333333333324</v>
      </c>
      <c r="AR271" s="12">
        <f t="shared" si="526"/>
        <v>2.7777777777777679E-3</v>
      </c>
      <c r="AS271" s="90">
        <f t="shared" si="527"/>
        <v>0</v>
      </c>
      <c r="AT271" s="13">
        <f t="shared" si="528"/>
        <v>4</v>
      </c>
      <c r="AU271" s="158">
        <v>1.1319444444444444</v>
      </c>
      <c r="AV271" s="12">
        <f t="shared" si="529"/>
        <v>0.13611111111111118</v>
      </c>
      <c r="AW271" s="13">
        <f t="shared" si="530"/>
        <v>3</v>
      </c>
      <c r="AX271" s="13">
        <f t="shared" si="531"/>
        <v>16</v>
      </c>
      <c r="AY271" s="158">
        <v>1.2555555555555555</v>
      </c>
      <c r="AZ271" s="12">
        <f t="shared" si="532"/>
        <v>0.12361111111111112</v>
      </c>
      <c r="BA271" s="90">
        <f t="shared" si="533"/>
        <v>2</v>
      </c>
      <c r="BB271" s="90">
        <f t="shared" si="534"/>
        <v>58</v>
      </c>
      <c r="BC271" s="158">
        <v>1.2555555555555555</v>
      </c>
      <c r="BD271" s="158">
        <v>1.2555555555555555</v>
      </c>
      <c r="BE271" s="12">
        <f t="shared" si="535"/>
        <v>0</v>
      </c>
      <c r="BF271" s="13">
        <f t="shared" si="536"/>
        <v>0</v>
      </c>
      <c r="BG271" s="13">
        <f t="shared" si="537"/>
        <v>0</v>
      </c>
      <c r="BH271" s="158">
        <v>1.2555555555555555</v>
      </c>
      <c r="BI271" s="158">
        <v>1.2555555555555555</v>
      </c>
      <c r="BJ271" s="160"/>
      <c r="BK271" s="69">
        <f t="shared" si="504"/>
        <v>0</v>
      </c>
      <c r="BL271" s="13">
        <f t="shared" si="501"/>
        <v>0</v>
      </c>
      <c r="BM271" s="13">
        <f t="shared" si="502"/>
        <v>0</v>
      </c>
      <c r="BN271" s="158">
        <v>1.3027777777777778</v>
      </c>
      <c r="BO271" s="12">
        <f t="shared" si="538"/>
        <v>4.7222222222222276E-2</v>
      </c>
      <c r="BP271" s="90">
        <f t="shared" si="539"/>
        <v>1</v>
      </c>
      <c r="BQ271" s="90">
        <f t="shared" si="540"/>
        <v>8</v>
      </c>
      <c r="BR271" s="158">
        <v>1.3090277777777779</v>
      </c>
      <c r="BS271" s="12">
        <f t="shared" si="576"/>
        <v>6.2500000000000888E-3</v>
      </c>
      <c r="BT271" s="90">
        <f t="shared" si="542"/>
        <v>0</v>
      </c>
      <c r="BU271" s="90">
        <f t="shared" si="543"/>
        <v>9</v>
      </c>
      <c r="BV271" s="158">
        <v>1.3090277777777779</v>
      </c>
      <c r="BW271" s="158">
        <v>1.34375</v>
      </c>
      <c r="BX271" s="12">
        <f t="shared" si="544"/>
        <v>3.4722222222222099E-2</v>
      </c>
      <c r="BY271" s="13">
        <f t="shared" si="545"/>
        <v>0</v>
      </c>
      <c r="BZ271" s="13">
        <f t="shared" si="546"/>
        <v>50</v>
      </c>
      <c r="CA271" s="12">
        <f t="shared" si="547"/>
        <v>0.46527777777777779</v>
      </c>
      <c r="CB271" s="13">
        <f t="shared" si="548"/>
        <v>11</v>
      </c>
      <c r="CC271" s="13">
        <f t="shared" si="549"/>
        <v>10</v>
      </c>
      <c r="CD271" s="12">
        <f t="shared" si="503"/>
        <v>8.4027777777777812E-2</v>
      </c>
      <c r="CE271" s="13">
        <f t="shared" si="550"/>
        <v>2</v>
      </c>
      <c r="CF271" s="13">
        <f t="shared" si="551"/>
        <v>1</v>
      </c>
      <c r="CG271" s="12">
        <f t="shared" si="573"/>
        <v>4.166666666666663E-2</v>
      </c>
      <c r="CH271" s="13">
        <f t="shared" si="552"/>
        <v>1</v>
      </c>
      <c r="CI271" s="13">
        <f t="shared" si="553"/>
        <v>0</v>
      </c>
      <c r="CJ271" s="12">
        <f t="shared" si="574"/>
        <v>0.12361111111111112</v>
      </c>
      <c r="CK271" s="13">
        <f t="shared" si="554"/>
        <v>2</v>
      </c>
      <c r="CL271" s="13">
        <f t="shared" si="555"/>
        <v>58</v>
      </c>
      <c r="CM271" s="13"/>
      <c r="CN271" s="13"/>
      <c r="CO271" s="13"/>
      <c r="CP271" s="12">
        <f t="shared" si="556"/>
        <v>0.12361111111111112</v>
      </c>
      <c r="CQ271" s="13">
        <f t="shared" si="557"/>
        <v>2</v>
      </c>
      <c r="CR271" s="13">
        <f t="shared" si="558"/>
        <v>58</v>
      </c>
      <c r="CS271" s="158"/>
      <c r="CT271" s="13">
        <f t="shared" si="559"/>
        <v>0</v>
      </c>
      <c r="CU271" s="13">
        <f t="shared" si="560"/>
        <v>0</v>
      </c>
      <c r="CV271" s="158"/>
      <c r="CW271" s="13">
        <f t="shared" si="561"/>
        <v>0</v>
      </c>
      <c r="CX271" s="13">
        <f t="shared" si="562"/>
        <v>0</v>
      </c>
      <c r="CY271" s="158"/>
      <c r="CZ271" s="13">
        <f t="shared" si="563"/>
        <v>0</v>
      </c>
      <c r="DA271" s="13">
        <f t="shared" si="564"/>
        <v>0</v>
      </c>
      <c r="DB271" s="158"/>
      <c r="DC271" s="13">
        <f t="shared" si="565"/>
        <v>0</v>
      </c>
      <c r="DD271" s="13">
        <f t="shared" si="566"/>
        <v>0</v>
      </c>
      <c r="DE271" s="158"/>
      <c r="DF271" s="13">
        <f t="shared" si="567"/>
        <v>0</v>
      </c>
      <c r="DG271" s="13">
        <f t="shared" si="568"/>
        <v>0</v>
      </c>
      <c r="DH271" s="158"/>
      <c r="DI271" s="13">
        <f t="shared" si="569"/>
        <v>0</v>
      </c>
      <c r="DJ271" s="13">
        <f t="shared" si="570"/>
        <v>0</v>
      </c>
      <c r="DK271" s="158"/>
      <c r="DL271" s="35">
        <f t="shared" si="571"/>
        <v>0</v>
      </c>
      <c r="DM271" s="61">
        <f t="shared" si="572"/>
        <v>0</v>
      </c>
      <c r="DN271" s="66">
        <f t="shared" si="496"/>
        <v>951267.57999999984</v>
      </c>
      <c r="DO271" s="74">
        <f t="shared" si="575"/>
        <v>15369</v>
      </c>
      <c r="DP271" s="66">
        <f t="shared" si="577"/>
        <v>62.420847457627119</v>
      </c>
      <c r="DQ271" s="63">
        <f t="shared" si="506"/>
        <v>61.895216344589748</v>
      </c>
      <c r="DR271" s="66" t="e">
        <f t="shared" si="497"/>
        <v>#NUM!</v>
      </c>
      <c r="DS271" s="96" t="e">
        <f t="shared" si="498"/>
        <v>#NUM!</v>
      </c>
      <c r="DT271" s="66" t="e">
        <f t="shared" si="499"/>
        <v>#NUM!</v>
      </c>
      <c r="DU271" s="66" t="e">
        <f t="shared" si="500"/>
        <v>#NUM!</v>
      </c>
      <c r="DV271" s="421"/>
      <c r="DW271" s="421"/>
      <c r="DX271" s="421"/>
      <c r="DY271" s="421"/>
      <c r="DZ271" s="421"/>
      <c r="EA271" s="421"/>
      <c r="EB271" s="421"/>
      <c r="EC271" s="62"/>
      <c r="ED271" s="62"/>
      <c r="EE271" s="62"/>
      <c r="EF271" s="62"/>
      <c r="EG271" s="62"/>
      <c r="EH271" s="62"/>
      <c r="EI271" s="62"/>
      <c r="EJ271" s="62"/>
      <c r="EK271" s="62"/>
      <c r="EL271" s="62"/>
      <c r="EM271" s="62"/>
      <c r="EN271" s="66"/>
      <c r="EO271" s="66"/>
      <c r="EP271" s="66"/>
      <c r="EQ271" s="66"/>
      <c r="ER271" s="66"/>
      <c r="ES271" s="66"/>
      <c r="ET271" s="66"/>
      <c r="EU271" s="66"/>
      <c r="EV271" s="66"/>
      <c r="EW271" s="66"/>
      <c r="EX271" s="66"/>
      <c r="EY271" s="66"/>
      <c r="EZ271" s="66"/>
      <c r="FA271" s="66"/>
      <c r="FB271" s="66"/>
      <c r="FC271" s="66"/>
      <c r="FD271" s="66"/>
      <c r="FE271" s="62"/>
      <c r="FF271" s="62"/>
      <c r="FG271" s="62"/>
      <c r="FH271" s="62"/>
      <c r="FI271" s="62"/>
    </row>
    <row r="272" spans="1:165" s="162" customFormat="1" ht="30">
      <c r="A272" s="175">
        <v>271</v>
      </c>
      <c r="B272" s="174">
        <v>29</v>
      </c>
      <c r="C272" s="202">
        <v>40794</v>
      </c>
      <c r="D272" s="161">
        <f t="shared" si="507"/>
        <v>9</v>
      </c>
      <c r="E272" s="156" t="s">
        <v>39</v>
      </c>
      <c r="F272" s="174">
        <v>17</v>
      </c>
      <c r="G272" s="157" t="s">
        <v>38</v>
      </c>
      <c r="H272" s="157" t="s">
        <v>525</v>
      </c>
      <c r="I272" s="157" t="s">
        <v>519</v>
      </c>
      <c r="J272" s="158">
        <v>0.52083333333333337</v>
      </c>
      <c r="K272" s="159">
        <v>3834.51</v>
      </c>
      <c r="L272" s="157" t="s">
        <v>335</v>
      </c>
      <c r="M272" s="174">
        <v>59</v>
      </c>
      <c r="N272" s="174">
        <v>0</v>
      </c>
      <c r="O272" s="157"/>
      <c r="P272" s="158">
        <v>0.52083333333333337</v>
      </c>
      <c r="Q272" s="158">
        <v>0.52083333333333337</v>
      </c>
      <c r="R272" s="12">
        <f t="shared" si="508"/>
        <v>0</v>
      </c>
      <c r="S272" s="13">
        <f t="shared" si="509"/>
        <v>0</v>
      </c>
      <c r="T272" s="13">
        <f t="shared" si="510"/>
        <v>0</v>
      </c>
      <c r="U272" s="158">
        <v>0.53472222222222221</v>
      </c>
      <c r="V272" s="12">
        <f t="shared" si="511"/>
        <v>1.388888888888884E-2</v>
      </c>
      <c r="W272" s="13">
        <f t="shared" si="512"/>
        <v>0</v>
      </c>
      <c r="X272" s="13">
        <f t="shared" si="513"/>
        <v>20</v>
      </c>
      <c r="Y272" s="158">
        <v>0.55555555555555558</v>
      </c>
      <c r="Z272" s="12">
        <f t="shared" si="514"/>
        <v>2.083333333333337E-2</v>
      </c>
      <c r="AA272" s="13">
        <f t="shared" si="515"/>
        <v>0</v>
      </c>
      <c r="AB272" s="13">
        <f t="shared" si="516"/>
        <v>30</v>
      </c>
      <c r="AC272" s="158">
        <v>0.57638888888888895</v>
      </c>
      <c r="AD272" s="12">
        <f t="shared" si="517"/>
        <v>2.083333333333337E-2</v>
      </c>
      <c r="AE272" s="13">
        <f t="shared" si="518"/>
        <v>0</v>
      </c>
      <c r="AF272" s="13">
        <f t="shared" si="519"/>
        <v>30</v>
      </c>
      <c r="AG272" s="158">
        <v>0.58680555555555558</v>
      </c>
      <c r="AH272" s="158">
        <v>0.83333333333333337</v>
      </c>
      <c r="AI272" s="12">
        <f t="shared" si="520"/>
        <v>0.24652777777777779</v>
      </c>
      <c r="AJ272" s="90">
        <f t="shared" si="521"/>
        <v>5</v>
      </c>
      <c r="AK272" s="90">
        <f t="shared" si="522"/>
        <v>55</v>
      </c>
      <c r="AL272" s="158">
        <v>0.58680555555555558</v>
      </c>
      <c r="AM272" s="158">
        <v>0.83333333333333337</v>
      </c>
      <c r="AN272" s="12">
        <f t="shared" si="523"/>
        <v>0.24652777777777779</v>
      </c>
      <c r="AO272" s="13">
        <f t="shared" si="524"/>
        <v>5</v>
      </c>
      <c r="AP272" s="13">
        <f t="shared" si="525"/>
        <v>55</v>
      </c>
      <c r="AQ272" s="158">
        <v>0.80555555555555547</v>
      </c>
      <c r="AR272" s="12">
        <f t="shared" si="526"/>
        <v>-2.7777777777777901E-2</v>
      </c>
      <c r="AS272" s="90" t="e">
        <f t="shared" si="527"/>
        <v>#NUM!</v>
      </c>
      <c r="AT272" s="13" t="e">
        <f t="shared" si="528"/>
        <v>#NUM!</v>
      </c>
      <c r="AU272" s="158">
        <v>0.80694444444444446</v>
      </c>
      <c r="AV272" s="12">
        <f t="shared" si="529"/>
        <v>1.388888888888995E-3</v>
      </c>
      <c r="AW272" s="13">
        <f t="shared" si="530"/>
        <v>0</v>
      </c>
      <c r="AX272" s="13">
        <f t="shared" si="531"/>
        <v>2</v>
      </c>
      <c r="AY272" s="158">
        <v>1.0444444444444445</v>
      </c>
      <c r="AZ272" s="12">
        <f t="shared" si="532"/>
        <v>0.23750000000000004</v>
      </c>
      <c r="BA272" s="90">
        <f t="shared" si="533"/>
        <v>5</v>
      </c>
      <c r="BB272" s="90">
        <f t="shared" si="534"/>
        <v>42</v>
      </c>
      <c r="BC272" s="158">
        <v>1.0444444444444445</v>
      </c>
      <c r="BD272" s="158">
        <v>1.0444444444444445</v>
      </c>
      <c r="BE272" s="12">
        <f t="shared" si="535"/>
        <v>0</v>
      </c>
      <c r="BF272" s="13">
        <f t="shared" si="536"/>
        <v>0</v>
      </c>
      <c r="BG272" s="13">
        <f t="shared" si="537"/>
        <v>0</v>
      </c>
      <c r="BH272" s="158">
        <v>0.91666666666666663</v>
      </c>
      <c r="BI272" s="158">
        <v>1.0444444444444445</v>
      </c>
      <c r="BJ272" s="160"/>
      <c r="BK272" s="69">
        <f t="shared" si="504"/>
        <v>0.12777777777777788</v>
      </c>
      <c r="BL272" s="13">
        <f t="shared" si="501"/>
        <v>3</v>
      </c>
      <c r="BM272" s="13">
        <f t="shared" si="502"/>
        <v>4</v>
      </c>
      <c r="BN272" s="158">
        <v>1.0486111111111112</v>
      </c>
      <c r="BO272" s="12">
        <f t="shared" si="538"/>
        <v>4.1666666666666519E-3</v>
      </c>
      <c r="BP272" s="90">
        <f t="shared" si="539"/>
        <v>0</v>
      </c>
      <c r="BQ272" s="90">
        <f t="shared" si="540"/>
        <v>6</v>
      </c>
      <c r="BR272" s="158">
        <v>1.0555555555555556</v>
      </c>
      <c r="BS272" s="12">
        <f t="shared" si="541"/>
        <v>6.9444444444444198E-3</v>
      </c>
      <c r="BT272" s="90">
        <f t="shared" si="542"/>
        <v>0</v>
      </c>
      <c r="BU272" s="90">
        <f t="shared" si="543"/>
        <v>10</v>
      </c>
      <c r="BV272" s="158">
        <v>1.0555555555555556</v>
      </c>
      <c r="BW272" s="158">
        <v>1.0625</v>
      </c>
      <c r="BX272" s="12">
        <f t="shared" si="544"/>
        <v>6.9444444444444198E-3</v>
      </c>
      <c r="BY272" s="13">
        <f t="shared" si="545"/>
        <v>0</v>
      </c>
      <c r="BZ272" s="13">
        <f t="shared" si="546"/>
        <v>10</v>
      </c>
      <c r="CA272" s="12">
        <f t="shared" si="547"/>
        <v>0.54166666666666663</v>
      </c>
      <c r="CB272" s="13">
        <f t="shared" si="548"/>
        <v>13</v>
      </c>
      <c r="CC272" s="13">
        <f t="shared" si="549"/>
        <v>0</v>
      </c>
      <c r="CD272" s="12">
        <f t="shared" si="503"/>
        <v>4.1666666666665408E-3</v>
      </c>
      <c r="CE272" s="13">
        <f t="shared" si="550"/>
        <v>0</v>
      </c>
      <c r="CF272" s="13">
        <f t="shared" si="551"/>
        <v>6</v>
      </c>
      <c r="CG272" s="12">
        <f t="shared" si="573"/>
        <v>0.24652777777777779</v>
      </c>
      <c r="CH272" s="13">
        <f t="shared" si="552"/>
        <v>5</v>
      </c>
      <c r="CI272" s="13">
        <f t="shared" si="553"/>
        <v>55</v>
      </c>
      <c r="CJ272" s="12">
        <f t="shared" si="574"/>
        <v>0.23750000000000004</v>
      </c>
      <c r="CK272" s="13">
        <f t="shared" si="554"/>
        <v>5</v>
      </c>
      <c r="CL272" s="13">
        <f t="shared" si="555"/>
        <v>42</v>
      </c>
      <c r="CM272" s="13"/>
      <c r="CN272" s="13"/>
      <c r="CO272" s="13"/>
      <c r="CP272" s="12">
        <f t="shared" si="556"/>
        <v>0.23750000000000004</v>
      </c>
      <c r="CQ272" s="13">
        <f t="shared" si="557"/>
        <v>5</v>
      </c>
      <c r="CR272" s="13">
        <f t="shared" si="558"/>
        <v>42</v>
      </c>
      <c r="CS272" s="158"/>
      <c r="CT272" s="13">
        <f t="shared" si="559"/>
        <v>0</v>
      </c>
      <c r="CU272" s="13">
        <f t="shared" si="560"/>
        <v>0</v>
      </c>
      <c r="CV272" s="158"/>
      <c r="CW272" s="13">
        <f t="shared" si="561"/>
        <v>0</v>
      </c>
      <c r="CX272" s="13">
        <f t="shared" si="562"/>
        <v>0</v>
      </c>
      <c r="CY272" s="158"/>
      <c r="CZ272" s="13">
        <f t="shared" si="563"/>
        <v>0</v>
      </c>
      <c r="DA272" s="13">
        <f t="shared" si="564"/>
        <v>0</v>
      </c>
      <c r="DB272" s="158"/>
      <c r="DC272" s="13">
        <f t="shared" si="565"/>
        <v>0</v>
      </c>
      <c r="DD272" s="13">
        <f t="shared" si="566"/>
        <v>0</v>
      </c>
      <c r="DE272" s="158"/>
      <c r="DF272" s="13">
        <f t="shared" si="567"/>
        <v>0</v>
      </c>
      <c r="DG272" s="13">
        <f t="shared" si="568"/>
        <v>0</v>
      </c>
      <c r="DH272" s="158"/>
      <c r="DI272" s="13">
        <f t="shared" si="569"/>
        <v>0</v>
      </c>
      <c r="DJ272" s="13">
        <f t="shared" si="570"/>
        <v>0</v>
      </c>
      <c r="DK272" s="158"/>
      <c r="DL272" s="35">
        <f t="shared" si="571"/>
        <v>0</v>
      </c>
      <c r="DM272" s="61">
        <f t="shared" si="572"/>
        <v>0</v>
      </c>
      <c r="DN272" s="66">
        <f t="shared" si="496"/>
        <v>955102.08999999985</v>
      </c>
      <c r="DO272" s="74">
        <f t="shared" si="575"/>
        <v>15425</v>
      </c>
      <c r="DP272" s="66">
        <f t="shared" si="577"/>
        <v>64.991694915254243</v>
      </c>
      <c r="DQ272" s="63">
        <f t="shared" si="506"/>
        <v>61.919098217179894</v>
      </c>
      <c r="DR272" s="66" t="e">
        <f t="shared" si="497"/>
        <v>#NUM!</v>
      </c>
      <c r="DS272" s="96" t="e">
        <f t="shared" si="498"/>
        <v>#NUM!</v>
      </c>
      <c r="DT272" s="66" t="e">
        <f t="shared" si="499"/>
        <v>#NUM!</v>
      </c>
      <c r="DU272" s="66" t="e">
        <f t="shared" si="500"/>
        <v>#NUM!</v>
      </c>
      <c r="DV272" s="421"/>
      <c r="DW272" s="421"/>
      <c r="DX272" s="421"/>
      <c r="DY272" s="421"/>
      <c r="DZ272" s="421"/>
      <c r="EA272" s="421"/>
      <c r="EB272" s="421"/>
      <c r="EC272" s="62"/>
      <c r="ED272" s="62"/>
      <c r="EE272" s="62"/>
      <c r="EF272" s="62"/>
      <c r="EG272" s="62"/>
      <c r="EH272" s="62"/>
      <c r="EI272" s="62"/>
      <c r="EJ272" s="62"/>
      <c r="EK272" s="62"/>
      <c r="EL272" s="62"/>
      <c r="EM272" s="62"/>
      <c r="EN272" s="66"/>
      <c r="EO272" s="66"/>
      <c r="EP272" s="66"/>
      <c r="EQ272" s="66"/>
      <c r="ER272" s="66"/>
      <c r="ES272" s="66"/>
      <c r="ET272" s="66"/>
      <c r="EU272" s="66"/>
      <c r="EV272" s="66"/>
      <c r="EW272" s="66"/>
      <c r="EX272" s="66"/>
      <c r="EY272" s="66"/>
      <c r="EZ272" s="66"/>
      <c r="FA272" s="66"/>
      <c r="FB272" s="66"/>
      <c r="FC272" s="66"/>
      <c r="FD272" s="66"/>
      <c r="FE272" s="62"/>
      <c r="FF272" s="62"/>
      <c r="FG272" s="62"/>
      <c r="FH272" s="62"/>
      <c r="FI272" s="62"/>
    </row>
    <row r="273" spans="1:165" s="162" customFormat="1">
      <c r="A273" s="199">
        <v>272</v>
      </c>
      <c r="B273" s="174">
        <v>30</v>
      </c>
      <c r="C273" s="202">
        <v>40794</v>
      </c>
      <c r="D273" s="161">
        <f t="shared" si="507"/>
        <v>9</v>
      </c>
      <c r="E273" s="156" t="s">
        <v>286</v>
      </c>
      <c r="F273" s="174">
        <v>5</v>
      </c>
      <c r="G273" s="157" t="s">
        <v>287</v>
      </c>
      <c r="H273" s="157" t="s">
        <v>288</v>
      </c>
      <c r="I273" s="157" t="s">
        <v>496</v>
      </c>
      <c r="J273" s="158">
        <v>0.64930555555555558</v>
      </c>
      <c r="K273" s="159">
        <v>3484.24</v>
      </c>
      <c r="L273" s="157" t="s">
        <v>34</v>
      </c>
      <c r="M273" s="174">
        <v>56</v>
      </c>
      <c r="N273" s="174">
        <v>1</v>
      </c>
      <c r="O273" s="157"/>
      <c r="P273" s="158">
        <v>0.65625</v>
      </c>
      <c r="Q273" s="158">
        <v>0.65625</v>
      </c>
      <c r="R273" s="12">
        <f t="shared" si="508"/>
        <v>0</v>
      </c>
      <c r="S273" s="13">
        <f t="shared" si="509"/>
        <v>0</v>
      </c>
      <c r="T273" s="13">
        <f t="shared" si="510"/>
        <v>0</v>
      </c>
      <c r="U273" s="158">
        <v>0.67361111111111116</v>
      </c>
      <c r="V273" s="12">
        <f t="shared" si="511"/>
        <v>1.736111111111116E-2</v>
      </c>
      <c r="W273" s="13">
        <f t="shared" si="512"/>
        <v>0</v>
      </c>
      <c r="X273" s="13">
        <f t="shared" si="513"/>
        <v>25</v>
      </c>
      <c r="Y273" s="158">
        <v>0.67708333333333337</v>
      </c>
      <c r="Z273" s="12">
        <f t="shared" si="514"/>
        <v>3.4722222222222099E-3</v>
      </c>
      <c r="AA273" s="13">
        <f t="shared" si="515"/>
        <v>0</v>
      </c>
      <c r="AB273" s="13">
        <f t="shared" si="516"/>
        <v>5</v>
      </c>
      <c r="AC273" s="158">
        <v>0.70138888888888884</v>
      </c>
      <c r="AD273" s="12">
        <f t="shared" si="517"/>
        <v>2.4305555555555469E-2</v>
      </c>
      <c r="AE273" s="13">
        <f t="shared" si="518"/>
        <v>0</v>
      </c>
      <c r="AF273" s="13">
        <f t="shared" si="519"/>
        <v>35</v>
      </c>
      <c r="AG273" s="158">
        <v>0.70833333333333337</v>
      </c>
      <c r="AH273" s="158">
        <v>0.79166666666666663</v>
      </c>
      <c r="AI273" s="12">
        <f t="shared" si="520"/>
        <v>8.3333333333333259E-2</v>
      </c>
      <c r="AJ273" s="90">
        <f t="shared" si="521"/>
        <v>2</v>
      </c>
      <c r="AK273" s="90">
        <f t="shared" si="522"/>
        <v>0</v>
      </c>
      <c r="AL273" s="158">
        <v>0.70833333333333337</v>
      </c>
      <c r="AM273" s="158">
        <v>0.79166666666666663</v>
      </c>
      <c r="AN273" s="12">
        <f t="shared" si="523"/>
        <v>8.3333333333333259E-2</v>
      </c>
      <c r="AO273" s="13">
        <f t="shared" si="524"/>
        <v>2</v>
      </c>
      <c r="AP273" s="13">
        <f t="shared" si="525"/>
        <v>0</v>
      </c>
      <c r="AQ273" s="158">
        <v>0.80694444444444446</v>
      </c>
      <c r="AR273" s="12">
        <f t="shared" si="526"/>
        <v>1.5277777777777835E-2</v>
      </c>
      <c r="AS273" s="90">
        <f t="shared" si="527"/>
        <v>0</v>
      </c>
      <c r="AT273" s="13">
        <f t="shared" si="528"/>
        <v>22</v>
      </c>
      <c r="AU273" s="158">
        <v>0.80694444444444446</v>
      </c>
      <c r="AV273" s="12">
        <f t="shared" si="529"/>
        <v>0</v>
      </c>
      <c r="AW273" s="13">
        <f t="shared" si="530"/>
        <v>0</v>
      </c>
      <c r="AX273" s="13">
        <f t="shared" si="531"/>
        <v>0</v>
      </c>
      <c r="AY273" s="158">
        <v>0.89930555555555547</v>
      </c>
      <c r="AZ273" s="12">
        <f t="shared" si="532"/>
        <v>9.2361111111111005E-2</v>
      </c>
      <c r="BA273" s="90">
        <f t="shared" si="533"/>
        <v>2</v>
      </c>
      <c r="BB273" s="90">
        <f t="shared" si="534"/>
        <v>13</v>
      </c>
      <c r="BC273" s="158">
        <v>0.89930555555555547</v>
      </c>
      <c r="BD273" s="158">
        <v>0.89930555555555547</v>
      </c>
      <c r="BE273" s="12">
        <f t="shared" si="535"/>
        <v>0</v>
      </c>
      <c r="BF273" s="13">
        <f t="shared" si="536"/>
        <v>0</v>
      </c>
      <c r="BG273" s="13">
        <f t="shared" si="537"/>
        <v>0</v>
      </c>
      <c r="BH273" s="158">
        <v>0.89930555555555547</v>
      </c>
      <c r="BI273" s="158">
        <v>0.89930555555555547</v>
      </c>
      <c r="BJ273" s="160"/>
      <c r="BK273" s="69">
        <f t="shared" si="504"/>
        <v>0</v>
      </c>
      <c r="BL273" s="13">
        <f t="shared" si="501"/>
        <v>0</v>
      </c>
      <c r="BM273" s="13">
        <f t="shared" si="502"/>
        <v>0</v>
      </c>
      <c r="BN273" s="158">
        <v>0.90625</v>
      </c>
      <c r="BO273" s="12">
        <f t="shared" si="538"/>
        <v>6.9444444444445308E-3</v>
      </c>
      <c r="BP273" s="90">
        <f t="shared" si="539"/>
        <v>0</v>
      </c>
      <c r="BQ273" s="90">
        <f t="shared" si="540"/>
        <v>10</v>
      </c>
      <c r="BR273" s="158">
        <v>0.91319444444444453</v>
      </c>
      <c r="BS273" s="12">
        <f t="shared" si="541"/>
        <v>6.9444444444445308E-3</v>
      </c>
      <c r="BT273" s="90">
        <f t="shared" si="542"/>
        <v>0</v>
      </c>
      <c r="BU273" s="90">
        <f t="shared" si="543"/>
        <v>10</v>
      </c>
      <c r="BV273" s="158">
        <v>0.91319444444444453</v>
      </c>
      <c r="BW273" s="158">
        <v>0.91666666666666663</v>
      </c>
      <c r="BX273" s="12">
        <f t="shared" si="544"/>
        <v>3.4722222222220989E-3</v>
      </c>
      <c r="BY273" s="13">
        <f t="shared" si="545"/>
        <v>0</v>
      </c>
      <c r="BZ273" s="13">
        <f t="shared" si="546"/>
        <v>5</v>
      </c>
      <c r="CA273" s="12">
        <f t="shared" si="547"/>
        <v>0.26041666666666663</v>
      </c>
      <c r="CB273" s="13">
        <f t="shared" si="548"/>
        <v>6</v>
      </c>
      <c r="CC273" s="13">
        <f t="shared" si="549"/>
        <v>15</v>
      </c>
      <c r="CD273" s="12">
        <f t="shared" si="503"/>
        <v>5.3472222222222365E-2</v>
      </c>
      <c r="CE273" s="13">
        <f t="shared" si="550"/>
        <v>1</v>
      </c>
      <c r="CF273" s="13">
        <f t="shared" si="551"/>
        <v>17</v>
      </c>
      <c r="CG273" s="12">
        <f t="shared" si="573"/>
        <v>8.3333333333333259E-2</v>
      </c>
      <c r="CH273" s="13">
        <f t="shared" si="552"/>
        <v>2</v>
      </c>
      <c r="CI273" s="13">
        <f t="shared" si="553"/>
        <v>0</v>
      </c>
      <c r="CJ273" s="12">
        <f t="shared" si="574"/>
        <v>9.2361111111111005E-2</v>
      </c>
      <c r="CK273" s="13">
        <f t="shared" si="554"/>
        <v>2</v>
      </c>
      <c r="CL273" s="13">
        <f t="shared" si="555"/>
        <v>13</v>
      </c>
      <c r="CM273" s="13"/>
      <c r="CN273" s="13"/>
      <c r="CO273" s="13"/>
      <c r="CP273" s="12">
        <f t="shared" si="556"/>
        <v>9.2361111111111005E-2</v>
      </c>
      <c r="CQ273" s="13">
        <f t="shared" si="557"/>
        <v>2</v>
      </c>
      <c r="CR273" s="13">
        <f t="shared" si="558"/>
        <v>13</v>
      </c>
      <c r="CS273" s="158"/>
      <c r="CT273" s="13">
        <f t="shared" si="559"/>
        <v>0</v>
      </c>
      <c r="CU273" s="13">
        <f t="shared" si="560"/>
        <v>0</v>
      </c>
      <c r="CV273" s="158"/>
      <c r="CW273" s="13">
        <f t="shared" si="561"/>
        <v>0</v>
      </c>
      <c r="CX273" s="13">
        <f t="shared" si="562"/>
        <v>0</v>
      </c>
      <c r="CY273" s="158"/>
      <c r="CZ273" s="13">
        <f t="shared" si="563"/>
        <v>0</v>
      </c>
      <c r="DA273" s="13">
        <f t="shared" si="564"/>
        <v>0</v>
      </c>
      <c r="DB273" s="158"/>
      <c r="DC273" s="13">
        <f t="shared" si="565"/>
        <v>0</v>
      </c>
      <c r="DD273" s="13">
        <f t="shared" si="566"/>
        <v>0</v>
      </c>
      <c r="DE273" s="158"/>
      <c r="DF273" s="13">
        <f t="shared" si="567"/>
        <v>0</v>
      </c>
      <c r="DG273" s="13">
        <f t="shared" si="568"/>
        <v>0</v>
      </c>
      <c r="DH273" s="158"/>
      <c r="DI273" s="13">
        <f t="shared" si="569"/>
        <v>0</v>
      </c>
      <c r="DJ273" s="13">
        <f t="shared" si="570"/>
        <v>0</v>
      </c>
      <c r="DK273" s="158"/>
      <c r="DL273" s="35">
        <f t="shared" si="571"/>
        <v>0</v>
      </c>
      <c r="DM273" s="61">
        <f t="shared" si="572"/>
        <v>0</v>
      </c>
      <c r="DN273" s="66">
        <f t="shared" si="496"/>
        <v>958586.32999999984</v>
      </c>
      <c r="DO273" s="74">
        <f t="shared" si="575"/>
        <v>15484</v>
      </c>
      <c r="DP273" s="66">
        <f t="shared" si="577"/>
        <v>62.218571428571423</v>
      </c>
      <c r="DQ273" s="63">
        <f t="shared" si="506"/>
        <v>61.908184577628511</v>
      </c>
      <c r="DR273" s="66" t="e">
        <f t="shared" si="497"/>
        <v>#NUM!</v>
      </c>
      <c r="DS273" s="96" t="e">
        <f t="shared" si="498"/>
        <v>#NUM!</v>
      </c>
      <c r="DT273" s="66" t="e">
        <f t="shared" si="499"/>
        <v>#NUM!</v>
      </c>
      <c r="DU273" s="66" t="e">
        <f t="shared" si="500"/>
        <v>#NUM!</v>
      </c>
      <c r="DV273" s="421"/>
      <c r="DW273" s="421"/>
      <c r="DX273" s="421"/>
      <c r="DY273" s="421"/>
      <c r="DZ273" s="421"/>
      <c r="EA273" s="421"/>
      <c r="EB273" s="421"/>
      <c r="EC273" s="62"/>
      <c r="ED273" s="62"/>
      <c r="EE273" s="62"/>
      <c r="EF273" s="62"/>
      <c r="EG273" s="62"/>
      <c r="EH273" s="62"/>
      <c r="EI273" s="62"/>
      <c r="EJ273" s="62"/>
      <c r="EK273" s="62"/>
      <c r="EL273" s="62"/>
      <c r="EM273" s="62"/>
      <c r="EN273" s="66"/>
      <c r="EO273" s="66"/>
      <c r="EP273" s="66"/>
      <c r="EQ273" s="66"/>
      <c r="ER273" s="66"/>
      <c r="ES273" s="66"/>
      <c r="ET273" s="66"/>
      <c r="EU273" s="66"/>
      <c r="EV273" s="66"/>
      <c r="EW273" s="66"/>
      <c r="EX273" s="66"/>
      <c r="EY273" s="66"/>
      <c r="EZ273" s="66"/>
      <c r="FA273" s="66"/>
      <c r="FB273" s="66"/>
      <c r="FC273" s="66"/>
      <c r="FD273" s="66"/>
      <c r="FE273" s="62"/>
      <c r="FF273" s="62"/>
      <c r="FG273" s="62"/>
      <c r="FH273" s="62"/>
      <c r="FI273" s="62"/>
    </row>
    <row r="274" spans="1:165" s="162" customFormat="1">
      <c r="A274" s="175">
        <v>273</v>
      </c>
      <c r="B274" s="174">
        <v>31</v>
      </c>
      <c r="C274" s="202">
        <v>40794</v>
      </c>
      <c r="D274" s="161">
        <f t="shared" si="507"/>
        <v>9</v>
      </c>
      <c r="E274" s="156" t="s">
        <v>444</v>
      </c>
      <c r="F274" s="174">
        <v>4</v>
      </c>
      <c r="G274" s="157" t="s">
        <v>445</v>
      </c>
      <c r="H274" s="157" t="s">
        <v>324</v>
      </c>
      <c r="I274" s="157" t="s">
        <v>322</v>
      </c>
      <c r="J274" s="158">
        <v>0.7319444444444444</v>
      </c>
      <c r="K274" s="159">
        <v>3756.12</v>
      </c>
      <c r="L274" s="157" t="s">
        <v>34</v>
      </c>
      <c r="M274" s="174">
        <v>59</v>
      </c>
      <c r="N274" s="174">
        <v>0</v>
      </c>
      <c r="O274" s="157"/>
      <c r="P274" s="158">
        <v>0.7319444444444444</v>
      </c>
      <c r="Q274" s="158">
        <v>0.7319444444444444</v>
      </c>
      <c r="R274" s="12">
        <f t="shared" si="508"/>
        <v>0</v>
      </c>
      <c r="S274" s="13">
        <f t="shared" si="509"/>
        <v>0</v>
      </c>
      <c r="T274" s="13">
        <f t="shared" si="510"/>
        <v>0</v>
      </c>
      <c r="U274" s="158">
        <v>0.73958333333333337</v>
      </c>
      <c r="V274" s="12">
        <f t="shared" si="511"/>
        <v>7.6388888888889728E-3</v>
      </c>
      <c r="W274" s="13">
        <f t="shared" si="512"/>
        <v>0</v>
      </c>
      <c r="X274" s="13">
        <f t="shared" si="513"/>
        <v>11</v>
      </c>
      <c r="Y274" s="158">
        <v>0.85416666666666663</v>
      </c>
      <c r="Z274" s="12">
        <f t="shared" si="514"/>
        <v>0.11458333333333326</v>
      </c>
      <c r="AA274" s="13">
        <f t="shared" si="515"/>
        <v>2</v>
      </c>
      <c r="AB274" s="13">
        <f t="shared" si="516"/>
        <v>45</v>
      </c>
      <c r="AC274" s="158">
        <v>0.87847222222222221</v>
      </c>
      <c r="AD274" s="12">
        <f t="shared" si="517"/>
        <v>2.430555555555558E-2</v>
      </c>
      <c r="AE274" s="13">
        <f t="shared" si="518"/>
        <v>0</v>
      </c>
      <c r="AF274" s="13">
        <f t="shared" si="519"/>
        <v>35</v>
      </c>
      <c r="AG274" s="158">
        <v>0.88194444444444453</v>
      </c>
      <c r="AH274" s="158">
        <v>1.0763888888888888</v>
      </c>
      <c r="AI274" s="12">
        <f t="shared" si="520"/>
        <v>0.19444444444444431</v>
      </c>
      <c r="AJ274" s="90">
        <f t="shared" si="521"/>
        <v>4</v>
      </c>
      <c r="AK274" s="90">
        <f t="shared" si="522"/>
        <v>40</v>
      </c>
      <c r="AL274" s="158">
        <v>0.88194444444444453</v>
      </c>
      <c r="AM274" s="158">
        <v>1.0763888888888888</v>
      </c>
      <c r="AN274" s="12">
        <f t="shared" si="523"/>
        <v>0.19444444444444431</v>
      </c>
      <c r="AO274" s="13">
        <f t="shared" si="524"/>
        <v>4</v>
      </c>
      <c r="AP274" s="13">
        <f t="shared" si="525"/>
        <v>40</v>
      </c>
      <c r="AQ274" s="158">
        <v>1.0791666666666666</v>
      </c>
      <c r="AR274" s="12">
        <f t="shared" si="526"/>
        <v>2.7777777777777679E-3</v>
      </c>
      <c r="AS274" s="90">
        <f t="shared" si="527"/>
        <v>0</v>
      </c>
      <c r="AT274" s="13">
        <f t="shared" si="528"/>
        <v>4</v>
      </c>
      <c r="AU274" s="158">
        <v>1.0798611111111112</v>
      </c>
      <c r="AV274" s="12">
        <f t="shared" si="529"/>
        <v>6.94444444444553E-4</v>
      </c>
      <c r="AW274" s="13">
        <f t="shared" si="530"/>
        <v>0</v>
      </c>
      <c r="AX274" s="13">
        <f t="shared" si="531"/>
        <v>1</v>
      </c>
      <c r="AY274" s="158">
        <v>1.1368055555555556</v>
      </c>
      <c r="AZ274" s="12">
        <f t="shared" si="532"/>
        <v>5.6944444444444464E-2</v>
      </c>
      <c r="BA274" s="90">
        <f t="shared" si="533"/>
        <v>1</v>
      </c>
      <c r="BB274" s="90">
        <f t="shared" si="534"/>
        <v>22</v>
      </c>
      <c r="BC274" s="158">
        <v>1.1368055555555556</v>
      </c>
      <c r="BD274" s="158">
        <v>1.1368055555555556</v>
      </c>
      <c r="BE274" s="12">
        <f t="shared" si="535"/>
        <v>0</v>
      </c>
      <c r="BF274" s="13">
        <f t="shared" si="536"/>
        <v>0</v>
      </c>
      <c r="BG274" s="13">
        <f t="shared" si="537"/>
        <v>0</v>
      </c>
      <c r="BH274" s="158">
        <v>1.1368055555555556</v>
      </c>
      <c r="BI274" s="158">
        <v>1.1368055555555556</v>
      </c>
      <c r="BJ274" s="160"/>
      <c r="BK274" s="69">
        <f t="shared" si="504"/>
        <v>0</v>
      </c>
      <c r="BL274" s="13">
        <f t="shared" si="501"/>
        <v>0</v>
      </c>
      <c r="BM274" s="13">
        <f t="shared" si="502"/>
        <v>0</v>
      </c>
      <c r="BN274" s="158">
        <v>1.1423611111111112</v>
      </c>
      <c r="BO274" s="12">
        <f t="shared" si="538"/>
        <v>5.5555555555555358E-3</v>
      </c>
      <c r="BP274" s="90">
        <f t="shared" si="539"/>
        <v>0</v>
      </c>
      <c r="BQ274" s="90">
        <f t="shared" si="540"/>
        <v>8</v>
      </c>
      <c r="BR274" s="158">
        <v>1.1458333333333333</v>
      </c>
      <c r="BS274" s="12">
        <f t="shared" si="541"/>
        <v>3.4722222222220989E-3</v>
      </c>
      <c r="BT274" s="90">
        <f t="shared" si="542"/>
        <v>0</v>
      </c>
      <c r="BU274" s="90">
        <f t="shared" si="543"/>
        <v>5</v>
      </c>
      <c r="BV274" s="158">
        <v>1.1458333333333333</v>
      </c>
      <c r="BW274" s="158">
        <v>1.1666666666666667</v>
      </c>
      <c r="BX274" s="12">
        <f t="shared" si="544"/>
        <v>2.0833333333333481E-2</v>
      </c>
      <c r="BY274" s="13">
        <f t="shared" si="545"/>
        <v>0</v>
      </c>
      <c r="BZ274" s="13">
        <f t="shared" si="546"/>
        <v>30</v>
      </c>
      <c r="CA274" s="12">
        <f t="shared" si="547"/>
        <v>0.43472222222222234</v>
      </c>
      <c r="CB274" s="13">
        <f t="shared" si="548"/>
        <v>10</v>
      </c>
      <c r="CC274" s="13">
        <f t="shared" si="549"/>
        <v>26</v>
      </c>
      <c r="CD274" s="12">
        <f t="shared" si="503"/>
        <v>3.6111111111110983E-2</v>
      </c>
      <c r="CE274" s="13">
        <f t="shared" si="550"/>
        <v>0</v>
      </c>
      <c r="CF274" s="13">
        <f t="shared" si="551"/>
        <v>52</v>
      </c>
      <c r="CG274" s="12">
        <f t="shared" si="573"/>
        <v>0.19444444444444431</v>
      </c>
      <c r="CH274" s="13">
        <f t="shared" si="552"/>
        <v>4</v>
      </c>
      <c r="CI274" s="13">
        <f t="shared" si="553"/>
        <v>40</v>
      </c>
      <c r="CJ274" s="12">
        <f t="shared" si="574"/>
        <v>5.6944444444444464E-2</v>
      </c>
      <c r="CK274" s="13">
        <f t="shared" si="554"/>
        <v>1</v>
      </c>
      <c r="CL274" s="13">
        <f t="shared" si="555"/>
        <v>22</v>
      </c>
      <c r="CM274" s="13"/>
      <c r="CN274" s="13"/>
      <c r="CO274" s="13"/>
      <c r="CP274" s="12">
        <f t="shared" si="556"/>
        <v>5.6944444444444464E-2</v>
      </c>
      <c r="CQ274" s="13">
        <f t="shared" si="557"/>
        <v>1</v>
      </c>
      <c r="CR274" s="13">
        <f t="shared" si="558"/>
        <v>22</v>
      </c>
      <c r="CS274" s="158"/>
      <c r="CT274" s="13">
        <f t="shared" si="559"/>
        <v>0</v>
      </c>
      <c r="CU274" s="13">
        <f t="shared" si="560"/>
        <v>0</v>
      </c>
      <c r="CV274" s="158"/>
      <c r="CW274" s="13">
        <f t="shared" si="561"/>
        <v>0</v>
      </c>
      <c r="CX274" s="13">
        <f t="shared" si="562"/>
        <v>0</v>
      </c>
      <c r="CY274" s="158"/>
      <c r="CZ274" s="13">
        <f t="shared" si="563"/>
        <v>0</v>
      </c>
      <c r="DA274" s="13">
        <f t="shared" si="564"/>
        <v>0</v>
      </c>
      <c r="DB274" s="158"/>
      <c r="DC274" s="13">
        <f t="shared" si="565"/>
        <v>0</v>
      </c>
      <c r="DD274" s="13">
        <f t="shared" si="566"/>
        <v>0</v>
      </c>
      <c r="DE274" s="158"/>
      <c r="DF274" s="13">
        <f t="shared" si="567"/>
        <v>0</v>
      </c>
      <c r="DG274" s="13">
        <f t="shared" si="568"/>
        <v>0</v>
      </c>
      <c r="DH274" s="158"/>
      <c r="DI274" s="13">
        <f t="shared" si="569"/>
        <v>0</v>
      </c>
      <c r="DJ274" s="13">
        <f t="shared" si="570"/>
        <v>0</v>
      </c>
      <c r="DK274" s="158"/>
      <c r="DL274" s="35">
        <f t="shared" si="571"/>
        <v>0</v>
      </c>
      <c r="DM274" s="61">
        <f t="shared" si="572"/>
        <v>0</v>
      </c>
      <c r="DN274" s="66">
        <f t="shared" si="496"/>
        <v>962342.44999999984</v>
      </c>
      <c r="DO274" s="74">
        <f t="shared" si="575"/>
        <v>15543</v>
      </c>
      <c r="DP274" s="66">
        <f t="shared" si="577"/>
        <v>63.663050847457626</v>
      </c>
      <c r="DQ274" s="63">
        <f t="shared" si="506"/>
        <v>61.914845911342717</v>
      </c>
      <c r="DR274" s="66" t="e">
        <f t="shared" si="497"/>
        <v>#NUM!</v>
      </c>
      <c r="DS274" s="96" t="e">
        <f t="shared" si="498"/>
        <v>#NUM!</v>
      </c>
      <c r="DT274" s="66" t="e">
        <f t="shared" si="499"/>
        <v>#NUM!</v>
      </c>
      <c r="DU274" s="66" t="e">
        <f t="shared" si="500"/>
        <v>#NUM!</v>
      </c>
      <c r="DV274" s="421"/>
      <c r="DW274" s="421"/>
      <c r="DX274" s="421"/>
      <c r="DY274" s="421"/>
      <c r="DZ274" s="421"/>
      <c r="EA274" s="421"/>
      <c r="EB274" s="421"/>
      <c r="EC274" s="62"/>
      <c r="ED274" s="62"/>
      <c r="EE274" s="62"/>
      <c r="EF274" s="62"/>
      <c r="EG274" s="62"/>
      <c r="EH274" s="62"/>
      <c r="EI274" s="62"/>
      <c r="EJ274" s="62"/>
      <c r="EK274" s="62"/>
      <c r="EL274" s="62"/>
      <c r="EM274" s="62"/>
      <c r="EN274" s="66"/>
      <c r="EO274" s="66"/>
      <c r="EP274" s="66"/>
      <c r="EQ274" s="66"/>
      <c r="ER274" s="66"/>
      <c r="ES274" s="66"/>
      <c r="ET274" s="66"/>
      <c r="EU274" s="66"/>
      <c r="EV274" s="66"/>
      <c r="EW274" s="66"/>
      <c r="EX274" s="66"/>
      <c r="EY274" s="66"/>
      <c r="EZ274" s="66"/>
      <c r="FA274" s="66"/>
      <c r="FB274" s="66"/>
      <c r="FC274" s="66"/>
      <c r="FD274" s="66"/>
      <c r="FE274" s="62"/>
      <c r="FF274" s="62"/>
      <c r="FG274" s="62"/>
      <c r="FH274" s="62"/>
      <c r="FI274" s="62"/>
    </row>
    <row r="275" spans="1:165" s="162" customFormat="1">
      <c r="A275" s="175">
        <v>274</v>
      </c>
      <c r="B275" s="174">
        <v>32</v>
      </c>
      <c r="C275" s="202">
        <v>40795</v>
      </c>
      <c r="D275" s="161">
        <f t="shared" si="507"/>
        <v>9</v>
      </c>
      <c r="E275" s="156" t="s">
        <v>300</v>
      </c>
      <c r="F275" s="174">
        <v>1</v>
      </c>
      <c r="G275" s="157" t="s">
        <v>289</v>
      </c>
      <c r="H275" s="157" t="s">
        <v>288</v>
      </c>
      <c r="I275" s="157" t="s">
        <v>272</v>
      </c>
      <c r="J275" s="158">
        <v>1.0347222222222221</v>
      </c>
      <c r="K275" s="159">
        <v>3691.56</v>
      </c>
      <c r="L275" s="157" t="s">
        <v>34</v>
      </c>
      <c r="M275" s="174">
        <v>59</v>
      </c>
      <c r="N275" s="174">
        <v>0</v>
      </c>
      <c r="O275" s="157"/>
      <c r="P275" s="158">
        <v>1.0347222222222221</v>
      </c>
      <c r="Q275" s="158">
        <v>1.0347222222222221</v>
      </c>
      <c r="R275" s="12">
        <f t="shared" si="508"/>
        <v>0</v>
      </c>
      <c r="S275" s="13">
        <f t="shared" si="509"/>
        <v>0</v>
      </c>
      <c r="T275" s="13">
        <f t="shared" si="510"/>
        <v>0</v>
      </c>
      <c r="U275" s="158">
        <v>1.0402777777777776</v>
      </c>
      <c r="V275" s="12">
        <f t="shared" si="511"/>
        <v>5.5555555555555358E-3</v>
      </c>
      <c r="W275" s="13">
        <f t="shared" si="512"/>
        <v>0</v>
      </c>
      <c r="X275" s="13">
        <f t="shared" si="513"/>
        <v>8</v>
      </c>
      <c r="Y275" s="158">
        <v>1.1736111111111112</v>
      </c>
      <c r="Z275" s="12">
        <f t="shared" si="514"/>
        <v>0.13333333333333353</v>
      </c>
      <c r="AA275" s="13">
        <f t="shared" si="515"/>
        <v>3</v>
      </c>
      <c r="AB275" s="13">
        <f t="shared" si="516"/>
        <v>12</v>
      </c>
      <c r="AC275" s="158">
        <v>1.2013888888888888</v>
      </c>
      <c r="AD275" s="12">
        <f t="shared" si="517"/>
        <v>2.7777777777777679E-2</v>
      </c>
      <c r="AE275" s="13">
        <f t="shared" si="518"/>
        <v>0</v>
      </c>
      <c r="AF275" s="13">
        <f t="shared" si="519"/>
        <v>40</v>
      </c>
      <c r="AG275" s="158">
        <v>1.2152777777777779</v>
      </c>
      <c r="AH275" s="158">
        <v>1.2986111111111112</v>
      </c>
      <c r="AI275" s="12">
        <f t="shared" si="520"/>
        <v>8.3333333333333259E-2</v>
      </c>
      <c r="AJ275" s="90">
        <f t="shared" si="521"/>
        <v>2</v>
      </c>
      <c r="AK275" s="90">
        <f t="shared" si="522"/>
        <v>0</v>
      </c>
      <c r="AL275" s="158">
        <v>1.2152777777777779</v>
      </c>
      <c r="AM275" s="158">
        <v>1.2986111111111112</v>
      </c>
      <c r="AN275" s="12">
        <f t="shared" si="523"/>
        <v>8.3333333333333259E-2</v>
      </c>
      <c r="AO275" s="13">
        <f t="shared" si="524"/>
        <v>2</v>
      </c>
      <c r="AP275" s="13">
        <f t="shared" si="525"/>
        <v>0</v>
      </c>
      <c r="AQ275" s="158">
        <v>1.4444444444444444</v>
      </c>
      <c r="AR275" s="12">
        <f t="shared" si="526"/>
        <v>0.14583333333333326</v>
      </c>
      <c r="AS275" s="90">
        <f t="shared" si="527"/>
        <v>3</v>
      </c>
      <c r="AT275" s="13">
        <f t="shared" si="528"/>
        <v>30</v>
      </c>
      <c r="AU275" s="158">
        <v>1.4513888888888891</v>
      </c>
      <c r="AV275" s="12">
        <f t="shared" si="529"/>
        <v>6.9444444444446418E-3</v>
      </c>
      <c r="AW275" s="13">
        <f t="shared" si="530"/>
        <v>0</v>
      </c>
      <c r="AX275" s="13">
        <f t="shared" si="531"/>
        <v>10</v>
      </c>
      <c r="AY275" s="158">
        <v>1.5548611111111112</v>
      </c>
      <c r="AZ275" s="12">
        <f t="shared" si="532"/>
        <v>0.10347222222222219</v>
      </c>
      <c r="BA275" s="90">
        <f t="shared" si="533"/>
        <v>2</v>
      </c>
      <c r="BB275" s="90">
        <f t="shared" si="534"/>
        <v>29</v>
      </c>
      <c r="BC275" s="158">
        <v>1.5548611111111112</v>
      </c>
      <c r="BD275" s="158">
        <v>1.5548611111111112</v>
      </c>
      <c r="BE275" s="12">
        <f t="shared" si="535"/>
        <v>0</v>
      </c>
      <c r="BF275" s="13">
        <f t="shared" si="536"/>
        <v>0</v>
      </c>
      <c r="BG275" s="13">
        <f t="shared" si="537"/>
        <v>0</v>
      </c>
      <c r="BH275" s="158">
        <v>1.5548611111111112</v>
      </c>
      <c r="BI275" s="158">
        <v>1.5548611111111112</v>
      </c>
      <c r="BJ275" s="160"/>
      <c r="BK275" s="69">
        <f t="shared" si="504"/>
        <v>0</v>
      </c>
      <c r="BL275" s="13">
        <f t="shared" si="501"/>
        <v>0</v>
      </c>
      <c r="BM275" s="13">
        <f t="shared" si="502"/>
        <v>0</v>
      </c>
      <c r="BN275" s="158">
        <v>1.5673611111111112</v>
      </c>
      <c r="BO275" s="12">
        <f t="shared" si="538"/>
        <v>1.2499999999999956E-2</v>
      </c>
      <c r="BP275" s="90">
        <f t="shared" si="539"/>
        <v>0</v>
      </c>
      <c r="BQ275" s="90">
        <f t="shared" si="540"/>
        <v>18</v>
      </c>
      <c r="BR275" s="158">
        <v>1.5708333333333335</v>
      </c>
      <c r="BS275" s="12">
        <f t="shared" si="541"/>
        <v>3.4722222222223209E-3</v>
      </c>
      <c r="BT275" s="90">
        <f t="shared" si="542"/>
        <v>0</v>
      </c>
      <c r="BU275" s="90">
        <f t="shared" si="543"/>
        <v>5</v>
      </c>
      <c r="BV275" s="158">
        <v>1.5708333333333335</v>
      </c>
      <c r="BW275" s="158">
        <v>1.5729166666666667</v>
      </c>
      <c r="BX275" s="12">
        <f t="shared" si="544"/>
        <v>2.0833333333332149E-3</v>
      </c>
      <c r="BY275" s="13">
        <f t="shared" si="545"/>
        <v>0</v>
      </c>
      <c r="BZ275" s="13">
        <f t="shared" si="546"/>
        <v>3</v>
      </c>
      <c r="CA275" s="12">
        <f t="shared" si="547"/>
        <v>0.53819444444444464</v>
      </c>
      <c r="CB275" s="13">
        <f t="shared" si="548"/>
        <v>12</v>
      </c>
      <c r="CC275" s="13">
        <f t="shared" si="549"/>
        <v>55</v>
      </c>
      <c r="CD275" s="12">
        <f t="shared" si="503"/>
        <v>0.18958333333333321</v>
      </c>
      <c r="CE275" s="13">
        <f t="shared" si="550"/>
        <v>4</v>
      </c>
      <c r="CF275" s="13">
        <f t="shared" si="551"/>
        <v>33</v>
      </c>
      <c r="CG275" s="12">
        <f t="shared" si="573"/>
        <v>8.3333333333333259E-2</v>
      </c>
      <c r="CH275" s="13">
        <f t="shared" si="552"/>
        <v>2</v>
      </c>
      <c r="CI275" s="13">
        <f t="shared" si="553"/>
        <v>0</v>
      </c>
      <c r="CJ275" s="12">
        <f t="shared" si="574"/>
        <v>0.10347222222222219</v>
      </c>
      <c r="CK275" s="13">
        <f t="shared" si="554"/>
        <v>2</v>
      </c>
      <c r="CL275" s="13">
        <f t="shared" si="555"/>
        <v>29</v>
      </c>
      <c r="CM275" s="13"/>
      <c r="CN275" s="13"/>
      <c r="CO275" s="13"/>
      <c r="CP275" s="12">
        <f t="shared" si="556"/>
        <v>0.10347222222222219</v>
      </c>
      <c r="CQ275" s="13">
        <f t="shared" si="557"/>
        <v>2</v>
      </c>
      <c r="CR275" s="13">
        <f t="shared" si="558"/>
        <v>29</v>
      </c>
      <c r="CS275" s="158"/>
      <c r="CT275" s="13">
        <f t="shared" si="559"/>
        <v>0</v>
      </c>
      <c r="CU275" s="13">
        <f t="shared" si="560"/>
        <v>0</v>
      </c>
      <c r="CV275" s="158"/>
      <c r="CW275" s="13">
        <f t="shared" si="561"/>
        <v>0</v>
      </c>
      <c r="CX275" s="13">
        <f t="shared" si="562"/>
        <v>0</v>
      </c>
      <c r="CY275" s="158"/>
      <c r="CZ275" s="13">
        <f t="shared" si="563"/>
        <v>0</v>
      </c>
      <c r="DA275" s="13">
        <f t="shared" si="564"/>
        <v>0</v>
      </c>
      <c r="DB275" s="158"/>
      <c r="DC275" s="13">
        <f t="shared" si="565"/>
        <v>0</v>
      </c>
      <c r="DD275" s="13">
        <f t="shared" si="566"/>
        <v>0</v>
      </c>
      <c r="DE275" s="158"/>
      <c r="DF275" s="13">
        <f t="shared" si="567"/>
        <v>0</v>
      </c>
      <c r="DG275" s="13">
        <f t="shared" si="568"/>
        <v>0</v>
      </c>
      <c r="DH275" s="158"/>
      <c r="DI275" s="13">
        <f t="shared" si="569"/>
        <v>0</v>
      </c>
      <c r="DJ275" s="13">
        <f t="shared" si="570"/>
        <v>0</v>
      </c>
      <c r="DK275" s="158"/>
      <c r="DL275" s="35">
        <f t="shared" si="571"/>
        <v>0</v>
      </c>
      <c r="DM275" s="61">
        <f t="shared" si="572"/>
        <v>0</v>
      </c>
      <c r="DN275" s="66">
        <f t="shared" si="496"/>
        <v>966034.00999999989</v>
      </c>
      <c r="DO275" s="74">
        <f t="shared" si="575"/>
        <v>15601</v>
      </c>
      <c r="DP275" s="66">
        <f t="shared" si="577"/>
        <v>62.568813559322031</v>
      </c>
      <c r="DQ275" s="63">
        <f t="shared" si="506"/>
        <v>61.921287737965507</v>
      </c>
      <c r="DR275" s="66" t="e">
        <f t="shared" si="497"/>
        <v>#NUM!</v>
      </c>
      <c r="DS275" s="96" t="e">
        <f t="shared" si="498"/>
        <v>#NUM!</v>
      </c>
      <c r="DT275" s="66" t="e">
        <f t="shared" si="499"/>
        <v>#NUM!</v>
      </c>
      <c r="DU275" s="66" t="e">
        <f t="shared" si="500"/>
        <v>#NUM!</v>
      </c>
      <c r="DV275" s="421"/>
      <c r="DW275" s="421"/>
      <c r="DX275" s="421"/>
      <c r="DY275" s="421"/>
      <c r="DZ275" s="421"/>
      <c r="EA275" s="421"/>
      <c r="EB275" s="421"/>
      <c r="EC275" s="62"/>
      <c r="ED275" s="62"/>
      <c r="EE275" s="62"/>
      <c r="EF275" s="62"/>
      <c r="EG275" s="62"/>
      <c r="EH275" s="62"/>
      <c r="EI275" s="62"/>
      <c r="EJ275" s="62"/>
      <c r="EK275" s="62"/>
      <c r="EL275" s="62"/>
      <c r="EM275" s="62"/>
      <c r="EN275" s="66"/>
      <c r="EO275" s="66"/>
      <c r="EP275" s="66"/>
      <c r="EQ275" s="66"/>
      <c r="ER275" s="66"/>
      <c r="ES275" s="66"/>
      <c r="ET275" s="66"/>
      <c r="EU275" s="66"/>
      <c r="EV275" s="66"/>
      <c r="EW275" s="66"/>
      <c r="EX275" s="66"/>
      <c r="EY275" s="66"/>
      <c r="EZ275" s="66"/>
      <c r="FA275" s="66"/>
      <c r="FB275" s="66"/>
      <c r="FC275" s="66"/>
      <c r="FD275" s="66"/>
      <c r="FE275" s="62"/>
      <c r="FF275" s="62"/>
      <c r="FG275" s="62"/>
      <c r="FH275" s="62"/>
      <c r="FI275" s="62"/>
    </row>
    <row r="276" spans="1:165" s="162" customFormat="1">
      <c r="A276" s="199">
        <v>275</v>
      </c>
      <c r="B276" s="174">
        <v>33</v>
      </c>
      <c r="C276" s="202">
        <v>40795</v>
      </c>
      <c r="D276" s="161">
        <f t="shared" si="507"/>
        <v>9</v>
      </c>
      <c r="E276" s="156" t="s">
        <v>39</v>
      </c>
      <c r="F276" s="174">
        <v>18</v>
      </c>
      <c r="G276" s="157" t="s">
        <v>38</v>
      </c>
      <c r="H276" s="157" t="s">
        <v>527</v>
      </c>
      <c r="I276" s="157" t="s">
        <v>528</v>
      </c>
      <c r="J276" s="158">
        <v>0.59930555555555554</v>
      </c>
      <c r="K276" s="159">
        <v>3650.16</v>
      </c>
      <c r="L276" s="157" t="s">
        <v>33</v>
      </c>
      <c r="M276" s="174">
        <v>58</v>
      </c>
      <c r="N276" s="174">
        <v>0</v>
      </c>
      <c r="O276" s="157"/>
      <c r="P276" s="158">
        <v>0.59930555555555554</v>
      </c>
      <c r="Q276" s="158">
        <v>0.59930555555555554</v>
      </c>
      <c r="R276" s="12">
        <f t="shared" si="508"/>
        <v>0</v>
      </c>
      <c r="S276" s="13">
        <f t="shared" si="509"/>
        <v>0</v>
      </c>
      <c r="T276" s="13">
        <f t="shared" si="510"/>
        <v>0</v>
      </c>
      <c r="U276" s="158">
        <v>0.60416666666666663</v>
      </c>
      <c r="V276" s="12">
        <f t="shared" si="511"/>
        <v>4.8611111111110938E-3</v>
      </c>
      <c r="W276" s="13">
        <f t="shared" si="512"/>
        <v>0</v>
      </c>
      <c r="X276" s="13">
        <f t="shared" si="513"/>
        <v>7</v>
      </c>
      <c r="Y276" s="158">
        <v>0.60763888888888895</v>
      </c>
      <c r="Z276" s="12">
        <f t="shared" si="514"/>
        <v>3.4722222222223209E-3</v>
      </c>
      <c r="AA276" s="13">
        <f t="shared" si="515"/>
        <v>0</v>
      </c>
      <c r="AB276" s="13">
        <f t="shared" si="516"/>
        <v>5</v>
      </c>
      <c r="AC276" s="158">
        <v>0.62847222222222221</v>
      </c>
      <c r="AD276" s="12">
        <f t="shared" si="517"/>
        <v>2.0833333333333259E-2</v>
      </c>
      <c r="AE276" s="13">
        <f t="shared" si="518"/>
        <v>0</v>
      </c>
      <c r="AF276" s="13">
        <f t="shared" si="519"/>
        <v>30</v>
      </c>
      <c r="AG276" s="158">
        <v>0.62847222222222221</v>
      </c>
      <c r="AH276" s="158">
        <v>0.65277777777777779</v>
      </c>
      <c r="AI276" s="12">
        <f t="shared" si="520"/>
        <v>2.430555555555558E-2</v>
      </c>
      <c r="AJ276" s="90">
        <f t="shared" si="521"/>
        <v>0</v>
      </c>
      <c r="AK276" s="90">
        <f t="shared" si="522"/>
        <v>35</v>
      </c>
      <c r="AL276" s="158">
        <v>0.62847222222222221</v>
      </c>
      <c r="AM276" s="158">
        <v>0.65277777777777779</v>
      </c>
      <c r="AN276" s="12">
        <f t="shared" si="523"/>
        <v>2.430555555555558E-2</v>
      </c>
      <c r="AO276" s="13">
        <f t="shared" si="524"/>
        <v>0</v>
      </c>
      <c r="AP276" s="13">
        <f t="shared" si="525"/>
        <v>35</v>
      </c>
      <c r="AQ276" s="158">
        <v>0.65416666666666667</v>
      </c>
      <c r="AR276" s="12">
        <f t="shared" si="526"/>
        <v>1.388888888888884E-3</v>
      </c>
      <c r="AS276" s="90">
        <f t="shared" si="527"/>
        <v>0</v>
      </c>
      <c r="AT276" s="13">
        <f t="shared" si="528"/>
        <v>2</v>
      </c>
      <c r="AU276" s="158">
        <v>0.65486111111111112</v>
      </c>
      <c r="AV276" s="12">
        <f t="shared" si="529"/>
        <v>6.9444444444444198E-4</v>
      </c>
      <c r="AW276" s="13">
        <f t="shared" si="530"/>
        <v>0</v>
      </c>
      <c r="AX276" s="13">
        <f t="shared" si="531"/>
        <v>1</v>
      </c>
      <c r="AY276" s="158">
        <v>0.84583333333333333</v>
      </c>
      <c r="AZ276" s="12">
        <f t="shared" si="532"/>
        <v>0.19097222222222221</v>
      </c>
      <c r="BA276" s="90">
        <f t="shared" si="533"/>
        <v>4</v>
      </c>
      <c r="BB276" s="90">
        <f t="shared" si="534"/>
        <v>35</v>
      </c>
      <c r="BC276" s="158">
        <v>0.84583333333333333</v>
      </c>
      <c r="BD276" s="158">
        <v>0.84583333333333333</v>
      </c>
      <c r="BE276" s="12">
        <f t="shared" si="535"/>
        <v>0</v>
      </c>
      <c r="BF276" s="13">
        <f t="shared" si="536"/>
        <v>0</v>
      </c>
      <c r="BG276" s="13">
        <f t="shared" si="537"/>
        <v>0</v>
      </c>
      <c r="BH276" s="158">
        <v>0.84583333333333333</v>
      </c>
      <c r="BI276" s="158">
        <v>0.84583333333333333</v>
      </c>
      <c r="BJ276" s="160"/>
      <c r="BK276" s="69">
        <f t="shared" si="504"/>
        <v>0</v>
      </c>
      <c r="BL276" s="13">
        <f t="shared" si="501"/>
        <v>0</v>
      </c>
      <c r="BM276" s="13">
        <f t="shared" si="502"/>
        <v>0</v>
      </c>
      <c r="BN276" s="158">
        <v>0.85069444444444453</v>
      </c>
      <c r="BO276" s="12">
        <f t="shared" si="538"/>
        <v>4.8611111111112049E-3</v>
      </c>
      <c r="BP276" s="90">
        <f t="shared" si="539"/>
        <v>0</v>
      </c>
      <c r="BQ276" s="90">
        <f t="shared" si="540"/>
        <v>7</v>
      </c>
      <c r="BR276" s="158">
        <v>0.85416666666666663</v>
      </c>
      <c r="BS276" s="12">
        <f t="shared" si="541"/>
        <v>3.4722222222220989E-3</v>
      </c>
      <c r="BT276" s="90">
        <f t="shared" si="542"/>
        <v>0</v>
      </c>
      <c r="BU276" s="90">
        <f t="shared" si="543"/>
        <v>5</v>
      </c>
      <c r="BV276" s="158">
        <v>0.85416666666666663</v>
      </c>
      <c r="BW276" s="158">
        <v>0.86458333333333337</v>
      </c>
      <c r="BX276" s="12">
        <f t="shared" si="544"/>
        <v>1.0416666666666741E-2</v>
      </c>
      <c r="BY276" s="13">
        <f t="shared" si="545"/>
        <v>0</v>
      </c>
      <c r="BZ276" s="13">
        <f t="shared" si="546"/>
        <v>15</v>
      </c>
      <c r="CA276" s="12">
        <f t="shared" si="547"/>
        <v>0.26527777777777783</v>
      </c>
      <c r="CB276" s="13">
        <f t="shared" si="548"/>
        <v>6</v>
      </c>
      <c r="CC276" s="13">
        <f t="shared" si="549"/>
        <v>22</v>
      </c>
      <c r="CD276" s="12">
        <f t="shared" si="503"/>
        <v>3.0555555555555447E-2</v>
      </c>
      <c r="CE276" s="13">
        <f t="shared" si="550"/>
        <v>0</v>
      </c>
      <c r="CF276" s="13">
        <f t="shared" si="551"/>
        <v>44</v>
      </c>
      <c r="CG276" s="12">
        <f t="shared" si="573"/>
        <v>2.430555555555558E-2</v>
      </c>
      <c r="CH276" s="13">
        <f t="shared" si="552"/>
        <v>0</v>
      </c>
      <c r="CI276" s="13">
        <f t="shared" si="553"/>
        <v>35</v>
      </c>
      <c r="CJ276" s="12">
        <f t="shared" si="574"/>
        <v>0.19097222222222221</v>
      </c>
      <c r="CK276" s="13">
        <f t="shared" si="554"/>
        <v>4</v>
      </c>
      <c r="CL276" s="13">
        <f t="shared" si="555"/>
        <v>35</v>
      </c>
      <c r="CM276" s="13"/>
      <c r="CN276" s="13"/>
      <c r="CO276" s="13"/>
      <c r="CP276" s="12">
        <f t="shared" si="556"/>
        <v>0.19097222222222221</v>
      </c>
      <c r="CQ276" s="13">
        <f t="shared" si="557"/>
        <v>4</v>
      </c>
      <c r="CR276" s="13">
        <f t="shared" si="558"/>
        <v>35</v>
      </c>
      <c r="CS276" s="158"/>
      <c r="CT276" s="13">
        <f t="shared" si="559"/>
        <v>0</v>
      </c>
      <c r="CU276" s="13">
        <f t="shared" si="560"/>
        <v>0</v>
      </c>
      <c r="CV276" s="158"/>
      <c r="CW276" s="13">
        <f t="shared" si="561"/>
        <v>0</v>
      </c>
      <c r="CX276" s="13">
        <f t="shared" si="562"/>
        <v>0</v>
      </c>
      <c r="CY276" s="158"/>
      <c r="CZ276" s="13">
        <f t="shared" si="563"/>
        <v>0</v>
      </c>
      <c r="DA276" s="13">
        <f t="shared" si="564"/>
        <v>0</v>
      </c>
      <c r="DB276" s="158"/>
      <c r="DC276" s="13">
        <f t="shared" si="565"/>
        <v>0</v>
      </c>
      <c r="DD276" s="13">
        <f t="shared" si="566"/>
        <v>0</v>
      </c>
      <c r="DE276" s="158"/>
      <c r="DF276" s="13">
        <f t="shared" si="567"/>
        <v>0</v>
      </c>
      <c r="DG276" s="13">
        <f t="shared" si="568"/>
        <v>0</v>
      </c>
      <c r="DH276" s="158"/>
      <c r="DI276" s="13">
        <f t="shared" si="569"/>
        <v>0</v>
      </c>
      <c r="DJ276" s="13">
        <f t="shared" si="570"/>
        <v>0</v>
      </c>
      <c r="DK276" s="158"/>
      <c r="DL276" s="35">
        <f t="shared" si="571"/>
        <v>0</v>
      </c>
      <c r="DM276" s="61">
        <f t="shared" si="572"/>
        <v>0</v>
      </c>
      <c r="DN276" s="66">
        <f t="shared" si="496"/>
        <v>969684.16999999993</v>
      </c>
      <c r="DO276" s="74">
        <f t="shared" si="575"/>
        <v>15659</v>
      </c>
      <c r="DP276" s="66">
        <f t="shared" si="577"/>
        <v>62.933793103448274</v>
      </c>
      <c r="DQ276" s="63">
        <f t="shared" si="506"/>
        <v>61.92503799731783</v>
      </c>
      <c r="DR276" s="66" t="e">
        <f t="shared" si="497"/>
        <v>#NUM!</v>
      </c>
      <c r="DS276" s="96" t="e">
        <f t="shared" si="498"/>
        <v>#NUM!</v>
      </c>
      <c r="DT276" s="66" t="e">
        <f t="shared" si="499"/>
        <v>#NUM!</v>
      </c>
      <c r="DU276" s="66" t="e">
        <f t="shared" si="500"/>
        <v>#NUM!</v>
      </c>
      <c r="DV276" s="421"/>
      <c r="DW276" s="421"/>
      <c r="DX276" s="421"/>
      <c r="DY276" s="421"/>
      <c r="DZ276" s="421"/>
      <c r="EA276" s="421"/>
      <c r="EB276" s="421"/>
      <c r="EC276" s="62"/>
      <c r="ED276" s="62"/>
      <c r="EE276" s="62"/>
      <c r="EF276" s="62"/>
      <c r="EG276" s="62"/>
      <c r="EH276" s="62"/>
      <c r="EI276" s="62"/>
      <c r="EJ276" s="62"/>
      <c r="EK276" s="62"/>
      <c r="EL276" s="62"/>
      <c r="EM276" s="62"/>
      <c r="EN276" s="66"/>
      <c r="EO276" s="66"/>
      <c r="EP276" s="66"/>
      <c r="EQ276" s="66"/>
      <c r="ER276" s="66"/>
      <c r="ES276" s="66"/>
      <c r="ET276" s="66"/>
      <c r="EU276" s="66"/>
      <c r="EV276" s="66"/>
      <c r="EW276" s="66"/>
      <c r="EX276" s="66"/>
      <c r="EY276" s="66"/>
      <c r="EZ276" s="66"/>
      <c r="FA276" s="66"/>
      <c r="FB276" s="66"/>
      <c r="FC276" s="66"/>
      <c r="FD276" s="66"/>
      <c r="FE276" s="62"/>
      <c r="FF276" s="62"/>
      <c r="FG276" s="62"/>
      <c r="FH276" s="62"/>
      <c r="FI276" s="62"/>
    </row>
    <row r="277" spans="1:165" s="162" customFormat="1">
      <c r="A277" s="175">
        <v>276</v>
      </c>
      <c r="B277" s="174">
        <v>34</v>
      </c>
      <c r="C277" s="202">
        <v>40795</v>
      </c>
      <c r="D277" s="161">
        <f t="shared" si="507"/>
        <v>9</v>
      </c>
      <c r="E277" s="156" t="s">
        <v>526</v>
      </c>
      <c r="F277" s="174">
        <v>1</v>
      </c>
      <c r="G277" s="157" t="s">
        <v>467</v>
      </c>
      <c r="H277" s="157" t="s">
        <v>394</v>
      </c>
      <c r="I277" s="157" t="s">
        <v>427</v>
      </c>
      <c r="J277" s="158">
        <v>0.69444444444444453</v>
      </c>
      <c r="K277" s="159">
        <v>3644.42</v>
      </c>
      <c r="L277" s="157" t="s">
        <v>34</v>
      </c>
      <c r="M277" s="174">
        <v>58</v>
      </c>
      <c r="N277" s="174">
        <v>0</v>
      </c>
      <c r="O277" s="157"/>
      <c r="P277" s="158">
        <v>0.69444444444444453</v>
      </c>
      <c r="Q277" s="158">
        <v>0.69444444444444453</v>
      </c>
      <c r="R277" s="12">
        <f t="shared" si="508"/>
        <v>0</v>
      </c>
      <c r="S277" s="13">
        <f t="shared" si="509"/>
        <v>0</v>
      </c>
      <c r="T277" s="13">
        <f t="shared" si="510"/>
        <v>0</v>
      </c>
      <c r="U277" s="158">
        <v>0.70486111111111116</v>
      </c>
      <c r="V277" s="12">
        <f t="shared" si="511"/>
        <v>1.041666666666663E-2</v>
      </c>
      <c r="W277" s="13">
        <f t="shared" si="512"/>
        <v>0</v>
      </c>
      <c r="X277" s="13">
        <f t="shared" si="513"/>
        <v>15</v>
      </c>
      <c r="Y277" s="158">
        <v>0.70833333333333337</v>
      </c>
      <c r="Z277" s="12">
        <f t="shared" si="514"/>
        <v>3.4722222222222099E-3</v>
      </c>
      <c r="AA277" s="13">
        <f t="shared" si="515"/>
        <v>0</v>
      </c>
      <c r="AB277" s="13">
        <f t="shared" si="516"/>
        <v>5</v>
      </c>
      <c r="AC277" s="158">
        <v>0.72569444444444453</v>
      </c>
      <c r="AD277" s="12">
        <f t="shared" si="517"/>
        <v>1.736111111111116E-2</v>
      </c>
      <c r="AE277" s="13">
        <f t="shared" si="518"/>
        <v>0</v>
      </c>
      <c r="AF277" s="13">
        <f t="shared" si="519"/>
        <v>25</v>
      </c>
      <c r="AG277" s="158">
        <v>0.72569444444444453</v>
      </c>
      <c r="AH277" s="158">
        <v>0.79166666666666663</v>
      </c>
      <c r="AI277" s="12">
        <f t="shared" si="520"/>
        <v>6.5972222222222099E-2</v>
      </c>
      <c r="AJ277" s="90">
        <f t="shared" si="521"/>
        <v>1</v>
      </c>
      <c r="AK277" s="90">
        <f t="shared" si="522"/>
        <v>35</v>
      </c>
      <c r="AL277" s="158">
        <v>0.72569444444444453</v>
      </c>
      <c r="AM277" s="158">
        <v>0.79166666666666663</v>
      </c>
      <c r="AN277" s="12">
        <f t="shared" si="523"/>
        <v>6.5972222222222099E-2</v>
      </c>
      <c r="AO277" s="13">
        <f t="shared" si="524"/>
        <v>1</v>
      </c>
      <c r="AP277" s="13">
        <f t="shared" si="525"/>
        <v>35</v>
      </c>
      <c r="AQ277" s="158">
        <v>0.85763888888888884</v>
      </c>
      <c r="AR277" s="12">
        <f t="shared" si="526"/>
        <v>6.597222222222221E-2</v>
      </c>
      <c r="AS277" s="90">
        <f t="shared" si="527"/>
        <v>1</v>
      </c>
      <c r="AT277" s="13">
        <f t="shared" si="528"/>
        <v>35</v>
      </c>
      <c r="AU277" s="158">
        <v>0.88124999999999998</v>
      </c>
      <c r="AV277" s="12">
        <f t="shared" si="529"/>
        <v>2.3611111111111138E-2</v>
      </c>
      <c r="AW277" s="13">
        <f t="shared" si="530"/>
        <v>0</v>
      </c>
      <c r="AX277" s="13">
        <f t="shared" si="531"/>
        <v>34</v>
      </c>
      <c r="AY277" s="158">
        <v>0.98611111111111116</v>
      </c>
      <c r="AZ277" s="12">
        <f t="shared" si="532"/>
        <v>0.10486111111111118</v>
      </c>
      <c r="BA277" s="90">
        <f t="shared" si="533"/>
        <v>2</v>
      </c>
      <c r="BB277" s="90">
        <f t="shared" si="534"/>
        <v>31</v>
      </c>
      <c r="BC277" s="158">
        <v>0.98611111111111116</v>
      </c>
      <c r="BD277" s="158">
        <v>0.98611111111111116</v>
      </c>
      <c r="BE277" s="12">
        <f t="shared" si="535"/>
        <v>0</v>
      </c>
      <c r="BF277" s="13">
        <f t="shared" si="536"/>
        <v>0</v>
      </c>
      <c r="BG277" s="13">
        <f t="shared" si="537"/>
        <v>0</v>
      </c>
      <c r="BH277" s="158">
        <v>0.98611111111111116</v>
      </c>
      <c r="BI277" s="158">
        <v>0.98611111111111116</v>
      </c>
      <c r="BJ277" s="160"/>
      <c r="BK277" s="69">
        <f t="shared" si="504"/>
        <v>0</v>
      </c>
      <c r="BL277" s="13">
        <f t="shared" si="501"/>
        <v>0</v>
      </c>
      <c r="BM277" s="13">
        <f t="shared" si="502"/>
        <v>0</v>
      </c>
      <c r="BN277" s="158">
        <v>0.99097222222222225</v>
      </c>
      <c r="BO277" s="12">
        <f t="shared" si="538"/>
        <v>4.8611111111110938E-3</v>
      </c>
      <c r="BP277" s="90">
        <f t="shared" si="539"/>
        <v>0</v>
      </c>
      <c r="BQ277" s="90">
        <f t="shared" si="540"/>
        <v>7</v>
      </c>
      <c r="BR277" s="158">
        <v>0.99444444444444446</v>
      </c>
      <c r="BS277" s="12">
        <f t="shared" si="541"/>
        <v>3.4722222222222099E-3</v>
      </c>
      <c r="BT277" s="90">
        <f t="shared" si="542"/>
        <v>0</v>
      </c>
      <c r="BU277" s="90">
        <f t="shared" si="543"/>
        <v>5</v>
      </c>
      <c r="BV277" s="158">
        <v>0.99444444444444446</v>
      </c>
      <c r="BW277" s="158">
        <v>0.99652777777777779</v>
      </c>
      <c r="BX277" s="12">
        <f t="shared" si="544"/>
        <v>2.0833333333333259E-3</v>
      </c>
      <c r="BY277" s="13">
        <f t="shared" si="545"/>
        <v>0</v>
      </c>
      <c r="BZ277" s="13">
        <f t="shared" si="546"/>
        <v>3</v>
      </c>
      <c r="CA277" s="12">
        <f t="shared" si="547"/>
        <v>0.30208333333333326</v>
      </c>
      <c r="CB277" s="13">
        <f t="shared" si="548"/>
        <v>7</v>
      </c>
      <c r="CC277" s="13">
        <f t="shared" si="549"/>
        <v>15</v>
      </c>
      <c r="CD277" s="12">
        <f t="shared" si="503"/>
        <v>9.1666666666666674E-2</v>
      </c>
      <c r="CE277" s="13">
        <f t="shared" si="550"/>
        <v>2</v>
      </c>
      <c r="CF277" s="13">
        <f t="shared" si="551"/>
        <v>12</v>
      </c>
      <c r="CG277" s="12">
        <f t="shared" si="573"/>
        <v>6.5972222222222099E-2</v>
      </c>
      <c r="CH277" s="13">
        <f t="shared" si="552"/>
        <v>1</v>
      </c>
      <c r="CI277" s="13">
        <f t="shared" si="553"/>
        <v>35</v>
      </c>
      <c r="CJ277" s="12">
        <f t="shared" si="574"/>
        <v>0.10486111111111118</v>
      </c>
      <c r="CK277" s="13">
        <f t="shared" si="554"/>
        <v>2</v>
      </c>
      <c r="CL277" s="13">
        <f t="shared" si="555"/>
        <v>31</v>
      </c>
      <c r="CM277" s="13"/>
      <c r="CN277" s="13"/>
      <c r="CO277" s="13"/>
      <c r="CP277" s="12">
        <f t="shared" si="556"/>
        <v>0.10486111111111118</v>
      </c>
      <c r="CQ277" s="13">
        <f t="shared" si="557"/>
        <v>2</v>
      </c>
      <c r="CR277" s="13">
        <f t="shared" si="558"/>
        <v>31</v>
      </c>
      <c r="CS277" s="158"/>
      <c r="CT277" s="13">
        <f t="shared" si="559"/>
        <v>0</v>
      </c>
      <c r="CU277" s="13">
        <f t="shared" si="560"/>
        <v>0</v>
      </c>
      <c r="CV277" s="158"/>
      <c r="CW277" s="13">
        <f t="shared" si="561"/>
        <v>0</v>
      </c>
      <c r="CX277" s="13">
        <f t="shared" si="562"/>
        <v>0</v>
      </c>
      <c r="CY277" s="158"/>
      <c r="CZ277" s="13">
        <f t="shared" si="563"/>
        <v>0</v>
      </c>
      <c r="DA277" s="13">
        <f t="shared" si="564"/>
        <v>0</v>
      </c>
      <c r="DB277" s="158"/>
      <c r="DC277" s="13">
        <f t="shared" si="565"/>
        <v>0</v>
      </c>
      <c r="DD277" s="13">
        <f t="shared" si="566"/>
        <v>0</v>
      </c>
      <c r="DE277" s="158"/>
      <c r="DF277" s="13">
        <f t="shared" si="567"/>
        <v>0</v>
      </c>
      <c r="DG277" s="13">
        <f t="shared" si="568"/>
        <v>0</v>
      </c>
      <c r="DH277" s="158"/>
      <c r="DI277" s="13">
        <f t="shared" si="569"/>
        <v>0</v>
      </c>
      <c r="DJ277" s="13">
        <f t="shared" si="570"/>
        <v>0</v>
      </c>
      <c r="DK277" s="158"/>
      <c r="DL277" s="35">
        <f t="shared" si="571"/>
        <v>0</v>
      </c>
      <c r="DM277" s="61">
        <f t="shared" si="572"/>
        <v>0</v>
      </c>
      <c r="DN277" s="66">
        <f t="shared" si="496"/>
        <v>973328.59</v>
      </c>
      <c r="DO277" s="74">
        <f t="shared" si="575"/>
        <v>15718</v>
      </c>
      <c r="DP277" s="66">
        <f t="shared" si="577"/>
        <v>62.834827586206899</v>
      </c>
      <c r="DQ277" s="63">
        <f t="shared" si="506"/>
        <v>61.924455401450565</v>
      </c>
      <c r="DR277" s="66" t="e">
        <f t="shared" si="497"/>
        <v>#NUM!</v>
      </c>
      <c r="DS277" s="96" t="e">
        <f t="shared" si="498"/>
        <v>#NUM!</v>
      </c>
      <c r="DT277" s="66" t="e">
        <f t="shared" si="499"/>
        <v>#NUM!</v>
      </c>
      <c r="DU277" s="66" t="e">
        <f t="shared" si="500"/>
        <v>#NUM!</v>
      </c>
      <c r="DV277" s="421"/>
      <c r="DW277" s="421"/>
      <c r="DX277" s="421"/>
      <c r="DY277" s="421"/>
      <c r="DZ277" s="421"/>
      <c r="EA277" s="421"/>
      <c r="EB277" s="421"/>
      <c r="EC277" s="62"/>
      <c r="ED277" s="62"/>
      <c r="EE277" s="62"/>
      <c r="EF277" s="62"/>
      <c r="EG277" s="62"/>
      <c r="EH277" s="62"/>
      <c r="EI277" s="62"/>
      <c r="EJ277" s="62"/>
      <c r="EK277" s="62"/>
      <c r="EL277" s="62"/>
      <c r="EM277" s="62"/>
      <c r="EN277" s="66"/>
      <c r="EO277" s="66"/>
      <c r="EP277" s="66"/>
      <c r="EQ277" s="66"/>
      <c r="ER277" s="66"/>
      <c r="ES277" s="66"/>
      <c r="ET277" s="66"/>
      <c r="EU277" s="66"/>
      <c r="EV277" s="66"/>
      <c r="EW277" s="66"/>
      <c r="EX277" s="66"/>
      <c r="EY277" s="66"/>
      <c r="EZ277" s="66"/>
      <c r="FA277" s="66"/>
      <c r="FB277" s="66"/>
      <c r="FC277" s="66"/>
      <c r="FD277" s="66"/>
      <c r="FE277" s="62"/>
      <c r="FF277" s="62"/>
      <c r="FG277" s="62"/>
      <c r="FH277" s="62"/>
      <c r="FI277" s="62"/>
    </row>
    <row r="278" spans="1:165" s="162" customFormat="1">
      <c r="A278" s="199">
        <v>277</v>
      </c>
      <c r="B278" s="174">
        <v>35</v>
      </c>
      <c r="C278" s="202">
        <v>40795</v>
      </c>
      <c r="D278" s="161">
        <f t="shared" si="507"/>
        <v>9</v>
      </c>
      <c r="E278" s="156" t="s">
        <v>454</v>
      </c>
      <c r="F278" s="174">
        <v>1</v>
      </c>
      <c r="G278" s="157" t="s">
        <v>455</v>
      </c>
      <c r="H278" s="157" t="s">
        <v>394</v>
      </c>
      <c r="I278" s="157" t="s">
        <v>427</v>
      </c>
      <c r="J278" s="158">
        <v>0.82291666666666663</v>
      </c>
      <c r="K278" s="159">
        <v>3679.08</v>
      </c>
      <c r="L278" s="157" t="s">
        <v>34</v>
      </c>
      <c r="M278" s="174">
        <v>59</v>
      </c>
      <c r="N278" s="174">
        <v>0</v>
      </c>
      <c r="O278" s="157"/>
      <c r="P278" s="158">
        <v>0.82291666666666663</v>
      </c>
      <c r="Q278" s="158">
        <v>0.82291666666666663</v>
      </c>
      <c r="R278" s="12">
        <f t="shared" si="508"/>
        <v>0</v>
      </c>
      <c r="S278" s="13">
        <f t="shared" si="509"/>
        <v>0</v>
      </c>
      <c r="T278" s="13">
        <f t="shared" si="510"/>
        <v>0</v>
      </c>
      <c r="U278" s="158">
        <v>0.82777777777777783</v>
      </c>
      <c r="V278" s="12">
        <f t="shared" si="511"/>
        <v>4.8611111111112049E-3</v>
      </c>
      <c r="W278" s="13">
        <f t="shared" si="512"/>
        <v>0</v>
      </c>
      <c r="X278" s="13">
        <f t="shared" si="513"/>
        <v>7</v>
      </c>
      <c r="Y278" s="158">
        <v>0.875</v>
      </c>
      <c r="Z278" s="12">
        <f t="shared" si="514"/>
        <v>4.7222222222222165E-2</v>
      </c>
      <c r="AA278" s="13">
        <f t="shared" si="515"/>
        <v>1</v>
      </c>
      <c r="AB278" s="13">
        <f t="shared" si="516"/>
        <v>8</v>
      </c>
      <c r="AC278" s="158">
        <v>0.89930555555555547</v>
      </c>
      <c r="AD278" s="12">
        <f t="shared" si="517"/>
        <v>2.4305555555555469E-2</v>
      </c>
      <c r="AE278" s="13">
        <f t="shared" si="518"/>
        <v>0</v>
      </c>
      <c r="AF278" s="13">
        <f t="shared" si="519"/>
        <v>35</v>
      </c>
      <c r="AG278" s="158">
        <v>0.89930555555555547</v>
      </c>
      <c r="AH278" s="158">
        <v>0.94791666666666663</v>
      </c>
      <c r="AI278" s="12">
        <f t="shared" si="520"/>
        <v>4.861111111111116E-2</v>
      </c>
      <c r="AJ278" s="90">
        <f t="shared" si="521"/>
        <v>1</v>
      </c>
      <c r="AK278" s="90">
        <f t="shared" si="522"/>
        <v>10</v>
      </c>
      <c r="AL278" s="158">
        <v>0.89930555555555547</v>
      </c>
      <c r="AM278" s="158">
        <v>0.94791666666666663</v>
      </c>
      <c r="AN278" s="12">
        <f t="shared" si="523"/>
        <v>4.861111111111116E-2</v>
      </c>
      <c r="AO278" s="13">
        <f t="shared" si="524"/>
        <v>1</v>
      </c>
      <c r="AP278" s="13">
        <f t="shared" si="525"/>
        <v>10</v>
      </c>
      <c r="AQ278" s="158">
        <v>1</v>
      </c>
      <c r="AR278" s="12">
        <f t="shared" si="526"/>
        <v>5.208333333333337E-2</v>
      </c>
      <c r="AS278" s="90">
        <f t="shared" si="527"/>
        <v>1</v>
      </c>
      <c r="AT278" s="13">
        <f t="shared" si="528"/>
        <v>15</v>
      </c>
      <c r="AU278" s="158">
        <v>1.0034722222222221</v>
      </c>
      <c r="AV278" s="12">
        <f t="shared" si="529"/>
        <v>3.4722222222220989E-3</v>
      </c>
      <c r="AW278" s="13">
        <f t="shared" si="530"/>
        <v>0</v>
      </c>
      <c r="AX278" s="13">
        <f t="shared" si="531"/>
        <v>5</v>
      </c>
      <c r="AY278" s="158">
        <v>1.1006944444444444</v>
      </c>
      <c r="AZ278" s="12">
        <f t="shared" si="532"/>
        <v>9.7222222222222321E-2</v>
      </c>
      <c r="BA278" s="90">
        <f t="shared" si="533"/>
        <v>2</v>
      </c>
      <c r="BB278" s="90">
        <f t="shared" si="534"/>
        <v>20</v>
      </c>
      <c r="BC278" s="158">
        <v>1.1006944444444444</v>
      </c>
      <c r="BD278" s="158">
        <v>1.1006944444444444</v>
      </c>
      <c r="BE278" s="12">
        <f t="shared" si="535"/>
        <v>0</v>
      </c>
      <c r="BF278" s="13">
        <f t="shared" si="536"/>
        <v>0</v>
      </c>
      <c r="BG278" s="13">
        <f t="shared" si="537"/>
        <v>0</v>
      </c>
      <c r="BH278" s="158">
        <v>1.1006944444444444</v>
      </c>
      <c r="BI278" s="158">
        <v>1.1006944444444444</v>
      </c>
      <c r="BJ278" s="160"/>
      <c r="BK278" s="69">
        <f t="shared" si="504"/>
        <v>0</v>
      </c>
      <c r="BL278" s="13">
        <f t="shared" si="501"/>
        <v>0</v>
      </c>
      <c r="BM278" s="13">
        <f t="shared" si="502"/>
        <v>0</v>
      </c>
      <c r="BN278" s="158">
        <v>1.1041666666666667</v>
      </c>
      <c r="BO278" s="12">
        <f t="shared" si="538"/>
        <v>3.4722222222223209E-3</v>
      </c>
      <c r="BP278" s="90">
        <f t="shared" si="539"/>
        <v>0</v>
      </c>
      <c r="BQ278" s="90">
        <f t="shared" si="540"/>
        <v>5</v>
      </c>
      <c r="BR278" s="158">
        <v>1.1076388888888888</v>
      </c>
      <c r="BS278" s="12">
        <f t="shared" si="541"/>
        <v>3.4722222222220989E-3</v>
      </c>
      <c r="BT278" s="90">
        <f t="shared" si="542"/>
        <v>0</v>
      </c>
      <c r="BU278" s="90">
        <f t="shared" si="543"/>
        <v>5</v>
      </c>
      <c r="BV278" s="158">
        <v>1.1076388888888888</v>
      </c>
      <c r="BW278" s="158">
        <v>1.1145833333333333</v>
      </c>
      <c r="BX278" s="12">
        <f t="shared" si="544"/>
        <v>6.9444444444444198E-3</v>
      </c>
      <c r="BY278" s="13">
        <f t="shared" si="545"/>
        <v>0</v>
      </c>
      <c r="BZ278" s="13">
        <f t="shared" si="546"/>
        <v>10</v>
      </c>
      <c r="CA278" s="12">
        <f t="shared" si="547"/>
        <v>0.29166666666666663</v>
      </c>
      <c r="CB278" s="13">
        <f t="shared" si="548"/>
        <v>7</v>
      </c>
      <c r="CC278" s="13">
        <f t="shared" si="549"/>
        <v>0</v>
      </c>
      <c r="CD278" s="12">
        <f t="shared" si="503"/>
        <v>8.3333333333333259E-2</v>
      </c>
      <c r="CE278" s="13">
        <f t="shared" si="550"/>
        <v>2</v>
      </c>
      <c r="CF278" s="13">
        <f t="shared" si="551"/>
        <v>0</v>
      </c>
      <c r="CG278" s="12">
        <f t="shared" si="573"/>
        <v>4.861111111111116E-2</v>
      </c>
      <c r="CH278" s="13">
        <f t="shared" si="552"/>
        <v>1</v>
      </c>
      <c r="CI278" s="13">
        <f t="shared" si="553"/>
        <v>10</v>
      </c>
      <c r="CJ278" s="12">
        <f t="shared" si="574"/>
        <v>9.7222222222222321E-2</v>
      </c>
      <c r="CK278" s="13">
        <f t="shared" si="554"/>
        <v>2</v>
      </c>
      <c r="CL278" s="13">
        <f t="shared" si="555"/>
        <v>20</v>
      </c>
      <c r="CM278" s="13"/>
      <c r="CN278" s="13"/>
      <c r="CO278" s="13"/>
      <c r="CP278" s="12">
        <f t="shared" si="556"/>
        <v>9.7222222222222321E-2</v>
      </c>
      <c r="CQ278" s="13">
        <f t="shared" si="557"/>
        <v>2</v>
      </c>
      <c r="CR278" s="13">
        <f t="shared" si="558"/>
        <v>20</v>
      </c>
      <c r="CS278" s="158"/>
      <c r="CT278" s="13">
        <f t="shared" si="559"/>
        <v>0</v>
      </c>
      <c r="CU278" s="13">
        <f t="shared" si="560"/>
        <v>0</v>
      </c>
      <c r="CV278" s="158"/>
      <c r="CW278" s="13">
        <f t="shared" si="561"/>
        <v>0</v>
      </c>
      <c r="CX278" s="13">
        <f t="shared" si="562"/>
        <v>0</v>
      </c>
      <c r="CY278" s="158"/>
      <c r="CZ278" s="13">
        <f t="shared" si="563"/>
        <v>0</v>
      </c>
      <c r="DA278" s="13">
        <f t="shared" si="564"/>
        <v>0</v>
      </c>
      <c r="DB278" s="158"/>
      <c r="DC278" s="13">
        <f t="shared" si="565"/>
        <v>0</v>
      </c>
      <c r="DD278" s="13">
        <f t="shared" si="566"/>
        <v>0</v>
      </c>
      <c r="DE278" s="158"/>
      <c r="DF278" s="13">
        <f t="shared" si="567"/>
        <v>0</v>
      </c>
      <c r="DG278" s="13">
        <f t="shared" si="568"/>
        <v>0</v>
      </c>
      <c r="DH278" s="158"/>
      <c r="DI278" s="13">
        <f t="shared" si="569"/>
        <v>0</v>
      </c>
      <c r="DJ278" s="13">
        <f t="shared" si="570"/>
        <v>0</v>
      </c>
      <c r="DK278" s="158"/>
      <c r="DL278" s="35">
        <f t="shared" si="571"/>
        <v>0</v>
      </c>
      <c r="DM278" s="61">
        <f t="shared" si="572"/>
        <v>0</v>
      </c>
      <c r="DN278" s="66">
        <f t="shared" si="496"/>
        <v>977007.66999999993</v>
      </c>
      <c r="DO278" s="74">
        <f t="shared" si="575"/>
        <v>15775</v>
      </c>
      <c r="DP278" s="66">
        <f t="shared" si="577"/>
        <v>62.357288135593222</v>
      </c>
      <c r="DQ278" s="63">
        <f t="shared" si="506"/>
        <v>61.933925198098251</v>
      </c>
      <c r="DR278" s="66" t="e">
        <f t="shared" si="497"/>
        <v>#NUM!</v>
      </c>
      <c r="DS278" s="96" t="e">
        <f t="shared" si="498"/>
        <v>#NUM!</v>
      </c>
      <c r="DT278" s="66" t="e">
        <f t="shared" si="499"/>
        <v>#NUM!</v>
      </c>
      <c r="DU278" s="66" t="e">
        <f t="shared" si="500"/>
        <v>#NUM!</v>
      </c>
      <c r="DV278" s="421"/>
      <c r="DW278" s="421"/>
      <c r="DX278" s="421"/>
      <c r="DY278" s="421"/>
      <c r="DZ278" s="421"/>
      <c r="EA278" s="421"/>
      <c r="EB278" s="421"/>
      <c r="EC278" s="62"/>
      <c r="ED278" s="62"/>
      <c r="EE278" s="62"/>
      <c r="EF278" s="62"/>
      <c r="EG278" s="62"/>
      <c r="EH278" s="62"/>
      <c r="EI278" s="62"/>
      <c r="EJ278" s="62"/>
      <c r="EK278" s="62"/>
      <c r="EL278" s="62"/>
      <c r="EM278" s="62"/>
      <c r="EN278" s="66"/>
      <c r="EO278" s="66"/>
      <c r="EP278" s="66"/>
      <c r="EQ278" s="66"/>
      <c r="ER278" s="66"/>
      <c r="ES278" s="66"/>
      <c r="ET278" s="66"/>
      <c r="EU278" s="66"/>
      <c r="EV278" s="66"/>
      <c r="EW278" s="66"/>
      <c r="EX278" s="66"/>
      <c r="EY278" s="66"/>
      <c r="EZ278" s="66"/>
      <c r="FA278" s="66"/>
      <c r="FB278" s="66"/>
      <c r="FC278" s="66"/>
      <c r="FD278" s="66"/>
      <c r="FE278" s="62"/>
      <c r="FF278" s="62"/>
      <c r="FG278" s="62"/>
      <c r="FH278" s="62"/>
      <c r="FI278" s="62"/>
    </row>
    <row r="279" spans="1:165" s="162" customFormat="1">
      <c r="A279" s="175">
        <v>278</v>
      </c>
      <c r="B279" s="174">
        <v>36</v>
      </c>
      <c r="C279" s="202">
        <v>40795</v>
      </c>
      <c r="D279" s="161">
        <f t="shared" si="507"/>
        <v>9</v>
      </c>
      <c r="E279" s="156" t="s">
        <v>526</v>
      </c>
      <c r="F279" s="174">
        <v>2</v>
      </c>
      <c r="G279" s="157" t="s">
        <v>467</v>
      </c>
      <c r="H279" s="157" t="s">
        <v>394</v>
      </c>
      <c r="I279" s="157" t="s">
        <v>427</v>
      </c>
      <c r="J279" s="158">
        <v>1.0347222222222221</v>
      </c>
      <c r="K279" s="159">
        <v>3561.45</v>
      </c>
      <c r="L279" s="157" t="s">
        <v>34</v>
      </c>
      <c r="M279" s="174">
        <v>57</v>
      </c>
      <c r="N279" s="174">
        <v>0</v>
      </c>
      <c r="O279" s="157"/>
      <c r="P279" s="158">
        <v>1.0347222222222221</v>
      </c>
      <c r="Q279" s="158">
        <v>1.0347222222222221</v>
      </c>
      <c r="R279" s="12">
        <f t="shared" si="508"/>
        <v>0</v>
      </c>
      <c r="S279" s="13">
        <f t="shared" si="509"/>
        <v>0</v>
      </c>
      <c r="T279" s="13">
        <f t="shared" si="510"/>
        <v>0</v>
      </c>
      <c r="U279" s="158">
        <v>1.0416666666666667</v>
      </c>
      <c r="V279" s="12">
        <f t="shared" si="511"/>
        <v>6.9444444444446418E-3</v>
      </c>
      <c r="W279" s="13">
        <f t="shared" si="512"/>
        <v>0</v>
      </c>
      <c r="X279" s="13">
        <f t="shared" si="513"/>
        <v>10</v>
      </c>
      <c r="Y279" s="158">
        <v>1.0833333333333333</v>
      </c>
      <c r="Z279" s="12">
        <f t="shared" si="514"/>
        <v>4.1666666666666519E-2</v>
      </c>
      <c r="AA279" s="13">
        <f t="shared" si="515"/>
        <v>1</v>
      </c>
      <c r="AB279" s="13">
        <f t="shared" si="516"/>
        <v>0</v>
      </c>
      <c r="AC279" s="158">
        <v>1.1041666666666667</v>
      </c>
      <c r="AD279" s="12">
        <f t="shared" si="517"/>
        <v>2.0833333333333481E-2</v>
      </c>
      <c r="AE279" s="13">
        <f t="shared" si="518"/>
        <v>0</v>
      </c>
      <c r="AF279" s="13">
        <f t="shared" si="519"/>
        <v>30</v>
      </c>
      <c r="AG279" s="158">
        <v>1.1041666666666667</v>
      </c>
      <c r="AH279" s="158">
        <v>1.1527777777777779</v>
      </c>
      <c r="AI279" s="12">
        <f t="shared" si="520"/>
        <v>4.861111111111116E-2</v>
      </c>
      <c r="AJ279" s="90">
        <f t="shared" si="521"/>
        <v>1</v>
      </c>
      <c r="AK279" s="90">
        <f t="shared" si="522"/>
        <v>10</v>
      </c>
      <c r="AL279" s="158">
        <v>1.1041666666666667</v>
      </c>
      <c r="AM279" s="158">
        <v>1.1527777777777779</v>
      </c>
      <c r="AN279" s="12">
        <f t="shared" si="523"/>
        <v>4.861111111111116E-2</v>
      </c>
      <c r="AO279" s="13">
        <f t="shared" si="524"/>
        <v>1</v>
      </c>
      <c r="AP279" s="13">
        <f t="shared" si="525"/>
        <v>10</v>
      </c>
      <c r="AQ279" s="158">
        <v>1.1631944444444444</v>
      </c>
      <c r="AR279" s="12">
        <f t="shared" si="526"/>
        <v>1.0416666666666519E-2</v>
      </c>
      <c r="AS279" s="90">
        <f t="shared" si="527"/>
        <v>0</v>
      </c>
      <c r="AT279" s="13">
        <f t="shared" si="528"/>
        <v>15</v>
      </c>
      <c r="AU279" s="158">
        <v>1.163888888888889</v>
      </c>
      <c r="AV279" s="12">
        <f t="shared" si="529"/>
        <v>6.94444444444553E-4</v>
      </c>
      <c r="AW279" s="13">
        <f t="shared" si="530"/>
        <v>0</v>
      </c>
      <c r="AX279" s="13">
        <f t="shared" si="531"/>
        <v>1</v>
      </c>
      <c r="AY279" s="158">
        <v>1.211111111111111</v>
      </c>
      <c r="AZ279" s="12">
        <f t="shared" si="532"/>
        <v>4.7222222222222054E-2</v>
      </c>
      <c r="BA279" s="90">
        <f t="shared" si="533"/>
        <v>1</v>
      </c>
      <c r="BB279" s="90">
        <f t="shared" si="534"/>
        <v>8</v>
      </c>
      <c r="BC279" s="158">
        <v>1.211111111111111</v>
      </c>
      <c r="BD279" s="158">
        <v>1.211111111111111</v>
      </c>
      <c r="BE279" s="12">
        <f t="shared" si="535"/>
        <v>0</v>
      </c>
      <c r="BF279" s="13">
        <f t="shared" si="536"/>
        <v>0</v>
      </c>
      <c r="BG279" s="13">
        <f t="shared" si="537"/>
        <v>0</v>
      </c>
      <c r="BH279" s="158">
        <v>1.211111111111111</v>
      </c>
      <c r="BI279" s="158">
        <v>1.211111111111111</v>
      </c>
      <c r="BJ279" s="160"/>
      <c r="BK279" s="69">
        <f t="shared" si="504"/>
        <v>0</v>
      </c>
      <c r="BL279" s="13">
        <f t="shared" si="501"/>
        <v>0</v>
      </c>
      <c r="BM279" s="13">
        <f t="shared" si="502"/>
        <v>0</v>
      </c>
      <c r="BN279" s="158">
        <v>1.2152777777777779</v>
      </c>
      <c r="BO279" s="12">
        <f t="shared" si="538"/>
        <v>4.1666666666668739E-3</v>
      </c>
      <c r="BP279" s="90">
        <f t="shared" si="539"/>
        <v>0</v>
      </c>
      <c r="BQ279" s="90">
        <f t="shared" si="540"/>
        <v>6</v>
      </c>
      <c r="BR279" s="158">
        <v>1.2256944444444444</v>
      </c>
      <c r="BS279" s="12">
        <f t="shared" si="541"/>
        <v>1.0416666666666519E-2</v>
      </c>
      <c r="BT279" s="90">
        <f t="shared" si="542"/>
        <v>0</v>
      </c>
      <c r="BU279" s="90">
        <f t="shared" si="543"/>
        <v>15</v>
      </c>
      <c r="BV279" s="158">
        <v>1.2256944444444444</v>
      </c>
      <c r="BW279" s="158">
        <v>1.2326388888888888</v>
      </c>
      <c r="BX279" s="12">
        <f t="shared" si="544"/>
        <v>6.9444444444444198E-3</v>
      </c>
      <c r="BY279" s="13">
        <f t="shared" si="545"/>
        <v>0</v>
      </c>
      <c r="BZ279" s="13">
        <f t="shared" si="546"/>
        <v>10</v>
      </c>
      <c r="CA279" s="12">
        <f t="shared" si="547"/>
        <v>0.19791666666666674</v>
      </c>
      <c r="CB279" s="13">
        <f t="shared" si="548"/>
        <v>4</v>
      </c>
      <c r="CC279" s="13">
        <f t="shared" si="549"/>
        <v>45</v>
      </c>
      <c r="CD279" s="12">
        <f t="shared" si="503"/>
        <v>4.5833333333333393E-2</v>
      </c>
      <c r="CE279" s="13">
        <f t="shared" si="550"/>
        <v>1</v>
      </c>
      <c r="CF279" s="13">
        <f t="shared" si="551"/>
        <v>6</v>
      </c>
      <c r="CG279" s="12">
        <f t="shared" si="573"/>
        <v>4.861111111111116E-2</v>
      </c>
      <c r="CH279" s="13">
        <f t="shared" si="552"/>
        <v>1</v>
      </c>
      <c r="CI279" s="13">
        <f t="shared" si="553"/>
        <v>10</v>
      </c>
      <c r="CJ279" s="12">
        <f t="shared" si="574"/>
        <v>4.7222222222222054E-2</v>
      </c>
      <c r="CK279" s="13">
        <f t="shared" si="554"/>
        <v>1</v>
      </c>
      <c r="CL279" s="13">
        <f t="shared" si="555"/>
        <v>8</v>
      </c>
      <c r="CM279" s="13"/>
      <c r="CN279" s="13"/>
      <c r="CO279" s="13"/>
      <c r="CP279" s="12">
        <f t="shared" si="556"/>
        <v>4.7222222222222054E-2</v>
      </c>
      <c r="CQ279" s="13">
        <f t="shared" si="557"/>
        <v>1</v>
      </c>
      <c r="CR279" s="13">
        <f t="shared" si="558"/>
        <v>8</v>
      </c>
      <c r="CS279" s="158"/>
      <c r="CT279" s="13">
        <f t="shared" si="559"/>
        <v>0</v>
      </c>
      <c r="CU279" s="13">
        <f t="shared" si="560"/>
        <v>0</v>
      </c>
      <c r="CV279" s="158"/>
      <c r="CW279" s="13">
        <f t="shared" si="561"/>
        <v>0</v>
      </c>
      <c r="CX279" s="13">
        <f t="shared" si="562"/>
        <v>0</v>
      </c>
      <c r="CY279" s="158"/>
      <c r="CZ279" s="13">
        <f t="shared" si="563"/>
        <v>0</v>
      </c>
      <c r="DA279" s="13">
        <f t="shared" si="564"/>
        <v>0</v>
      </c>
      <c r="DB279" s="158"/>
      <c r="DC279" s="13">
        <f t="shared" si="565"/>
        <v>0</v>
      </c>
      <c r="DD279" s="13">
        <f t="shared" si="566"/>
        <v>0</v>
      </c>
      <c r="DE279" s="158"/>
      <c r="DF279" s="13">
        <f t="shared" si="567"/>
        <v>0</v>
      </c>
      <c r="DG279" s="13">
        <f t="shared" si="568"/>
        <v>0</v>
      </c>
      <c r="DH279" s="158"/>
      <c r="DI279" s="13">
        <f t="shared" si="569"/>
        <v>0</v>
      </c>
      <c r="DJ279" s="13">
        <f t="shared" si="570"/>
        <v>0</v>
      </c>
      <c r="DK279" s="158"/>
      <c r="DL279" s="35">
        <f t="shared" si="571"/>
        <v>0</v>
      </c>
      <c r="DM279" s="61">
        <f t="shared" si="572"/>
        <v>0</v>
      </c>
      <c r="DN279" s="66">
        <f t="shared" si="496"/>
        <v>980569.11999999988</v>
      </c>
      <c r="DO279" s="74">
        <f t="shared" si="575"/>
        <v>15834</v>
      </c>
      <c r="DP279" s="66">
        <f t="shared" si="577"/>
        <v>62.481578947368419</v>
      </c>
      <c r="DQ279" s="63">
        <f t="shared" si="506"/>
        <v>61.928073765315141</v>
      </c>
      <c r="DR279" s="66" t="e">
        <f t="shared" si="497"/>
        <v>#NUM!</v>
      </c>
      <c r="DS279" s="96" t="e">
        <f t="shared" si="498"/>
        <v>#NUM!</v>
      </c>
      <c r="DT279" s="66" t="e">
        <f t="shared" si="499"/>
        <v>#NUM!</v>
      </c>
      <c r="DU279" s="66" t="e">
        <f t="shared" si="500"/>
        <v>#NUM!</v>
      </c>
      <c r="DV279" s="421"/>
      <c r="DW279" s="421"/>
      <c r="DX279" s="421"/>
      <c r="DY279" s="421"/>
      <c r="DZ279" s="421"/>
      <c r="EA279" s="421"/>
      <c r="EB279" s="421"/>
      <c r="EC279" s="62"/>
      <c r="ED279" s="62"/>
      <c r="EE279" s="62"/>
      <c r="EF279" s="62"/>
      <c r="EG279" s="62"/>
      <c r="EH279" s="62"/>
      <c r="EI279" s="62"/>
      <c r="EJ279" s="62"/>
      <c r="EK279" s="62"/>
      <c r="EL279" s="62"/>
      <c r="EM279" s="62"/>
      <c r="EN279" s="66"/>
      <c r="EO279" s="66"/>
      <c r="EP279" s="66"/>
      <c r="EQ279" s="66"/>
      <c r="ER279" s="66"/>
      <c r="ES279" s="66"/>
      <c r="ET279" s="66"/>
      <c r="EU279" s="66"/>
      <c r="EV279" s="66"/>
      <c r="EW279" s="66"/>
      <c r="EX279" s="66"/>
      <c r="EY279" s="66"/>
      <c r="EZ279" s="66"/>
      <c r="FA279" s="66"/>
      <c r="FB279" s="66"/>
      <c r="FC279" s="66"/>
      <c r="FD279" s="66"/>
      <c r="FE279" s="62"/>
      <c r="FF279" s="62"/>
      <c r="FG279" s="62"/>
      <c r="FH279" s="62"/>
      <c r="FI279" s="62"/>
    </row>
    <row r="280" spans="1:165" s="162" customFormat="1">
      <c r="A280" s="199">
        <v>279</v>
      </c>
      <c r="B280" s="174">
        <v>37</v>
      </c>
      <c r="C280" s="202">
        <v>40796</v>
      </c>
      <c r="D280" s="161">
        <f t="shared" si="507"/>
        <v>9</v>
      </c>
      <c r="E280" s="156" t="s">
        <v>526</v>
      </c>
      <c r="F280" s="174">
        <v>3</v>
      </c>
      <c r="G280" s="157" t="s">
        <v>467</v>
      </c>
      <c r="H280" s="157" t="s">
        <v>394</v>
      </c>
      <c r="I280" s="157" t="s">
        <v>427</v>
      </c>
      <c r="J280" s="158">
        <v>0.33680555555555558</v>
      </c>
      <c r="K280" s="159">
        <v>3571.64</v>
      </c>
      <c r="L280" s="157" t="s">
        <v>34</v>
      </c>
      <c r="M280" s="174">
        <v>59</v>
      </c>
      <c r="N280" s="174">
        <v>2</v>
      </c>
      <c r="O280" s="157"/>
      <c r="P280" s="158">
        <v>0.33680555555555558</v>
      </c>
      <c r="Q280" s="158">
        <v>0.33680555555555558</v>
      </c>
      <c r="R280" s="12">
        <f t="shared" si="508"/>
        <v>0</v>
      </c>
      <c r="S280" s="13">
        <f t="shared" si="509"/>
        <v>0</v>
      </c>
      <c r="T280" s="13">
        <f t="shared" si="510"/>
        <v>0</v>
      </c>
      <c r="U280" s="158">
        <v>0.34375</v>
      </c>
      <c r="V280" s="12">
        <f t="shared" si="511"/>
        <v>6.9444444444444198E-3</v>
      </c>
      <c r="W280" s="13">
        <f t="shared" si="512"/>
        <v>0</v>
      </c>
      <c r="X280" s="13">
        <f t="shared" si="513"/>
        <v>10</v>
      </c>
      <c r="Y280" s="158">
        <v>0.35069444444444442</v>
      </c>
      <c r="Z280" s="12">
        <f t="shared" si="514"/>
        <v>6.9444444444444198E-3</v>
      </c>
      <c r="AA280" s="13">
        <f t="shared" si="515"/>
        <v>0</v>
      </c>
      <c r="AB280" s="13">
        <f t="shared" si="516"/>
        <v>10</v>
      </c>
      <c r="AC280" s="158">
        <v>0.35833333333333334</v>
      </c>
      <c r="AD280" s="12">
        <f t="shared" si="517"/>
        <v>7.6388888888889173E-3</v>
      </c>
      <c r="AE280" s="13">
        <f t="shared" si="518"/>
        <v>0</v>
      </c>
      <c r="AF280" s="13">
        <f t="shared" si="519"/>
        <v>11</v>
      </c>
      <c r="AG280" s="158">
        <v>0.36458333333333331</v>
      </c>
      <c r="AH280" s="158">
        <v>0.42708333333333331</v>
      </c>
      <c r="AI280" s="12">
        <f t="shared" si="520"/>
        <v>6.25E-2</v>
      </c>
      <c r="AJ280" s="90">
        <f t="shared" si="521"/>
        <v>1</v>
      </c>
      <c r="AK280" s="90">
        <f t="shared" si="522"/>
        <v>30</v>
      </c>
      <c r="AL280" s="158">
        <v>0.36458333333333331</v>
      </c>
      <c r="AM280" s="158">
        <v>0.42708333333333331</v>
      </c>
      <c r="AN280" s="12">
        <f t="shared" si="523"/>
        <v>6.25E-2</v>
      </c>
      <c r="AO280" s="13">
        <f t="shared" si="524"/>
        <v>1</v>
      </c>
      <c r="AP280" s="13">
        <f t="shared" si="525"/>
        <v>30</v>
      </c>
      <c r="AQ280" s="158">
        <v>0.40972222222222227</v>
      </c>
      <c r="AR280" s="12">
        <f t="shared" si="526"/>
        <v>-1.7361111111111049E-2</v>
      </c>
      <c r="AS280" s="90" t="e">
        <f t="shared" si="527"/>
        <v>#NUM!</v>
      </c>
      <c r="AT280" s="13" t="e">
        <f t="shared" si="528"/>
        <v>#NUM!</v>
      </c>
      <c r="AU280" s="158">
        <v>0.41111111111111115</v>
      </c>
      <c r="AV280" s="12">
        <f t="shared" si="529"/>
        <v>1.388888888888884E-3</v>
      </c>
      <c r="AW280" s="13">
        <f t="shared" si="530"/>
        <v>0</v>
      </c>
      <c r="AX280" s="13">
        <f t="shared" si="531"/>
        <v>2</v>
      </c>
      <c r="AY280" s="158">
        <v>0.51250000000000007</v>
      </c>
      <c r="AZ280" s="12">
        <f t="shared" si="532"/>
        <v>0.10138888888888892</v>
      </c>
      <c r="BA280" s="90">
        <f t="shared" si="533"/>
        <v>2</v>
      </c>
      <c r="BB280" s="90">
        <f t="shared" si="534"/>
        <v>26</v>
      </c>
      <c r="BC280" s="158">
        <v>0.51250000000000007</v>
      </c>
      <c r="BD280" s="158">
        <v>0.51250000000000007</v>
      </c>
      <c r="BE280" s="12">
        <f t="shared" si="535"/>
        <v>0</v>
      </c>
      <c r="BF280" s="13">
        <f t="shared" si="536"/>
        <v>0</v>
      </c>
      <c r="BG280" s="13">
        <f t="shared" si="537"/>
        <v>0</v>
      </c>
      <c r="BH280" s="160"/>
      <c r="BI280" s="160"/>
      <c r="BJ280" s="160"/>
      <c r="BK280" s="69">
        <f t="shared" si="504"/>
        <v>0</v>
      </c>
      <c r="BL280" s="13">
        <f t="shared" si="501"/>
        <v>0</v>
      </c>
      <c r="BM280" s="13">
        <f t="shared" si="502"/>
        <v>0</v>
      </c>
      <c r="BN280" s="158">
        <v>0.52847222222222223</v>
      </c>
      <c r="BO280" s="12">
        <f t="shared" si="538"/>
        <v>1.5972222222222165E-2</v>
      </c>
      <c r="BP280" s="90">
        <f t="shared" si="539"/>
        <v>0</v>
      </c>
      <c r="BQ280" s="90">
        <f t="shared" si="540"/>
        <v>23</v>
      </c>
      <c r="BR280" s="158">
        <v>0.53263888888888888</v>
      </c>
      <c r="BS280" s="12">
        <f t="shared" si="541"/>
        <v>4.1666666666666519E-3</v>
      </c>
      <c r="BT280" s="90">
        <f t="shared" si="542"/>
        <v>0</v>
      </c>
      <c r="BU280" s="90">
        <f t="shared" si="543"/>
        <v>6</v>
      </c>
      <c r="BV280" s="158">
        <v>0.53263888888888888</v>
      </c>
      <c r="BW280" s="158">
        <v>0.53472222222222221</v>
      </c>
      <c r="BX280" s="12">
        <f t="shared" si="544"/>
        <v>2.0833333333333259E-3</v>
      </c>
      <c r="BY280" s="13">
        <f t="shared" si="545"/>
        <v>0</v>
      </c>
      <c r="BZ280" s="13">
        <f t="shared" si="546"/>
        <v>3</v>
      </c>
      <c r="CA280" s="12">
        <f t="shared" si="547"/>
        <v>0.19791666666666663</v>
      </c>
      <c r="CB280" s="13">
        <f t="shared" si="548"/>
        <v>4</v>
      </c>
      <c r="CC280" s="13">
        <f t="shared" si="549"/>
        <v>45</v>
      </c>
      <c r="CD280" s="12">
        <f t="shared" si="503"/>
        <v>1.0416666666666685E-2</v>
      </c>
      <c r="CE280" s="13">
        <f t="shared" si="550"/>
        <v>0</v>
      </c>
      <c r="CF280" s="13">
        <f t="shared" si="551"/>
        <v>15</v>
      </c>
      <c r="CG280" s="12">
        <f t="shared" si="573"/>
        <v>6.25E-2</v>
      </c>
      <c r="CH280" s="13">
        <f t="shared" si="552"/>
        <v>1</v>
      </c>
      <c r="CI280" s="13">
        <f t="shared" si="553"/>
        <v>30</v>
      </c>
      <c r="CJ280" s="12">
        <f t="shared" si="574"/>
        <v>0.10138888888888892</v>
      </c>
      <c r="CK280" s="13">
        <f t="shared" si="554"/>
        <v>2</v>
      </c>
      <c r="CL280" s="13">
        <f t="shared" si="555"/>
        <v>26</v>
      </c>
      <c r="CM280" s="13"/>
      <c r="CN280" s="13"/>
      <c r="CO280" s="13"/>
      <c r="CP280" s="12">
        <f t="shared" si="556"/>
        <v>0.10138888888888892</v>
      </c>
      <c r="CQ280" s="13">
        <f t="shared" si="557"/>
        <v>2</v>
      </c>
      <c r="CR280" s="13">
        <f t="shared" si="558"/>
        <v>26</v>
      </c>
      <c r="CS280" s="158"/>
      <c r="CT280" s="13">
        <f t="shared" si="559"/>
        <v>0</v>
      </c>
      <c r="CU280" s="13">
        <f t="shared" si="560"/>
        <v>0</v>
      </c>
      <c r="CV280" s="158"/>
      <c r="CW280" s="13">
        <f t="shared" si="561"/>
        <v>0</v>
      </c>
      <c r="CX280" s="13">
        <f t="shared" si="562"/>
        <v>0</v>
      </c>
      <c r="CY280" s="158"/>
      <c r="CZ280" s="13">
        <f t="shared" si="563"/>
        <v>0</v>
      </c>
      <c r="DA280" s="13">
        <f t="shared" si="564"/>
        <v>0</v>
      </c>
      <c r="DB280" s="158"/>
      <c r="DC280" s="13">
        <f t="shared" si="565"/>
        <v>0</v>
      </c>
      <c r="DD280" s="13">
        <f t="shared" si="566"/>
        <v>0</v>
      </c>
      <c r="DE280" s="158"/>
      <c r="DF280" s="13">
        <f t="shared" si="567"/>
        <v>0</v>
      </c>
      <c r="DG280" s="13">
        <f t="shared" si="568"/>
        <v>0</v>
      </c>
      <c r="DH280" s="158"/>
      <c r="DI280" s="13">
        <f t="shared" si="569"/>
        <v>0</v>
      </c>
      <c r="DJ280" s="13">
        <f t="shared" si="570"/>
        <v>0</v>
      </c>
      <c r="DK280" s="158"/>
      <c r="DL280" s="35">
        <f t="shared" si="571"/>
        <v>0</v>
      </c>
      <c r="DM280" s="61">
        <f t="shared" si="572"/>
        <v>0</v>
      </c>
      <c r="DN280" s="66">
        <f t="shared" si="496"/>
        <v>984140.75999999989</v>
      </c>
      <c r="DO280" s="74">
        <f t="shared" si="575"/>
        <v>15892</v>
      </c>
      <c r="DP280" s="66">
        <f t="shared" si="577"/>
        <v>60.536271186440679</v>
      </c>
      <c r="DQ280" s="63">
        <f t="shared" si="506"/>
        <v>61.926803423105959</v>
      </c>
      <c r="DR280" s="66" t="e">
        <f t="shared" si="497"/>
        <v>#NUM!</v>
      </c>
      <c r="DS280" s="96" t="e">
        <f t="shared" si="498"/>
        <v>#NUM!</v>
      </c>
      <c r="DT280" s="66" t="e">
        <f t="shared" si="499"/>
        <v>#NUM!</v>
      </c>
      <c r="DU280" s="66" t="e">
        <f t="shared" si="500"/>
        <v>#NUM!</v>
      </c>
      <c r="DV280" s="421"/>
      <c r="DW280" s="421"/>
      <c r="DX280" s="421"/>
      <c r="DY280" s="421"/>
      <c r="DZ280" s="421"/>
      <c r="EA280" s="421"/>
      <c r="EB280" s="421"/>
      <c r="EC280" s="62"/>
      <c r="ED280" s="62"/>
      <c r="EE280" s="62"/>
      <c r="EF280" s="62"/>
      <c r="EG280" s="62"/>
      <c r="EH280" s="62"/>
      <c r="EI280" s="62"/>
      <c r="EJ280" s="62"/>
      <c r="EK280" s="62"/>
      <c r="EL280" s="62"/>
      <c r="EM280" s="62"/>
      <c r="EN280" s="66"/>
      <c r="EO280" s="66"/>
      <c r="EP280" s="66"/>
      <c r="EQ280" s="66"/>
      <c r="ER280" s="66"/>
      <c r="ES280" s="66"/>
      <c r="ET280" s="66"/>
      <c r="EU280" s="66"/>
      <c r="EV280" s="66"/>
      <c r="EW280" s="66"/>
      <c r="EX280" s="66"/>
      <c r="EY280" s="66"/>
      <c r="EZ280" s="66"/>
      <c r="FA280" s="66"/>
      <c r="FB280" s="66"/>
      <c r="FC280" s="66"/>
      <c r="FD280" s="66"/>
      <c r="FE280" s="62"/>
      <c r="FF280" s="62"/>
      <c r="FG280" s="62"/>
      <c r="FH280" s="62"/>
      <c r="FI280" s="62"/>
    </row>
    <row r="281" spans="1:165" s="162" customFormat="1" ht="30">
      <c r="A281" s="175">
        <v>280</v>
      </c>
      <c r="B281" s="174">
        <v>38</v>
      </c>
      <c r="C281" s="202">
        <v>40796</v>
      </c>
      <c r="D281" s="161">
        <f t="shared" si="507"/>
        <v>9</v>
      </c>
      <c r="E281" s="156" t="s">
        <v>39</v>
      </c>
      <c r="F281" s="174">
        <v>19</v>
      </c>
      <c r="G281" s="157" t="s">
        <v>38</v>
      </c>
      <c r="H281" s="157" t="s">
        <v>517</v>
      </c>
      <c r="I281" s="157" t="s">
        <v>512</v>
      </c>
      <c r="J281" s="158">
        <v>0.55902777777777779</v>
      </c>
      <c r="K281" s="159">
        <v>3641.34</v>
      </c>
      <c r="L281" s="157" t="s">
        <v>34</v>
      </c>
      <c r="M281" s="174">
        <v>58</v>
      </c>
      <c r="N281" s="174">
        <v>0</v>
      </c>
      <c r="O281" s="157"/>
      <c r="P281" s="158">
        <v>0.55902777777777779</v>
      </c>
      <c r="Q281" s="158">
        <v>0.55902777777777779</v>
      </c>
      <c r="R281" s="12">
        <f t="shared" si="508"/>
        <v>0</v>
      </c>
      <c r="S281" s="13">
        <f t="shared" si="509"/>
        <v>0</v>
      </c>
      <c r="T281" s="13">
        <f t="shared" si="510"/>
        <v>0</v>
      </c>
      <c r="U281" s="158">
        <v>0.56597222222222221</v>
      </c>
      <c r="V281" s="12">
        <f t="shared" si="511"/>
        <v>6.9444444444444198E-3</v>
      </c>
      <c r="W281" s="13">
        <f t="shared" si="512"/>
        <v>0</v>
      </c>
      <c r="X281" s="13">
        <f t="shared" si="513"/>
        <v>10</v>
      </c>
      <c r="Y281" s="158">
        <v>0.57638888888888895</v>
      </c>
      <c r="Z281" s="12">
        <f t="shared" si="514"/>
        <v>1.0416666666666741E-2</v>
      </c>
      <c r="AA281" s="13">
        <f t="shared" si="515"/>
        <v>0</v>
      </c>
      <c r="AB281" s="13">
        <f t="shared" si="516"/>
        <v>15</v>
      </c>
      <c r="AC281" s="158">
        <v>0.59027777777777779</v>
      </c>
      <c r="AD281" s="12">
        <f t="shared" si="517"/>
        <v>1.388888888888884E-2</v>
      </c>
      <c r="AE281" s="13">
        <f t="shared" si="518"/>
        <v>0</v>
      </c>
      <c r="AF281" s="13">
        <f t="shared" si="519"/>
        <v>20</v>
      </c>
      <c r="AG281" s="158">
        <v>0.59375</v>
      </c>
      <c r="AH281" s="158">
        <v>0.66666666666666663</v>
      </c>
      <c r="AI281" s="12">
        <f t="shared" si="520"/>
        <v>7.291666666666663E-2</v>
      </c>
      <c r="AJ281" s="90">
        <f t="shared" si="521"/>
        <v>1</v>
      </c>
      <c r="AK281" s="90">
        <f t="shared" si="522"/>
        <v>45</v>
      </c>
      <c r="AL281" s="158">
        <v>0.59375</v>
      </c>
      <c r="AM281" s="158">
        <v>0.66666666666666663</v>
      </c>
      <c r="AN281" s="12">
        <f t="shared" si="523"/>
        <v>7.291666666666663E-2</v>
      </c>
      <c r="AO281" s="13">
        <f t="shared" si="524"/>
        <v>1</v>
      </c>
      <c r="AP281" s="13">
        <f t="shared" si="525"/>
        <v>45</v>
      </c>
      <c r="AQ281" s="158">
        <v>0.64236111111111105</v>
      </c>
      <c r="AR281" s="12">
        <f t="shared" si="526"/>
        <v>-2.430555555555558E-2</v>
      </c>
      <c r="AS281" s="90" t="e">
        <f t="shared" si="527"/>
        <v>#NUM!</v>
      </c>
      <c r="AT281" s="13" t="e">
        <f t="shared" si="528"/>
        <v>#NUM!</v>
      </c>
      <c r="AU281" s="158">
        <v>0.65069444444444446</v>
      </c>
      <c r="AV281" s="12">
        <f t="shared" si="529"/>
        <v>8.3333333333334147E-3</v>
      </c>
      <c r="AW281" s="13">
        <f t="shared" si="530"/>
        <v>0</v>
      </c>
      <c r="AX281" s="13">
        <f t="shared" si="531"/>
        <v>12</v>
      </c>
      <c r="AY281" s="158">
        <v>0.76388888888888884</v>
      </c>
      <c r="AZ281" s="12">
        <f t="shared" si="532"/>
        <v>0.11319444444444438</v>
      </c>
      <c r="BA281" s="90">
        <f t="shared" si="533"/>
        <v>2</v>
      </c>
      <c r="BB281" s="90">
        <f t="shared" si="534"/>
        <v>43</v>
      </c>
      <c r="BC281" s="158">
        <v>0.76388888888888884</v>
      </c>
      <c r="BD281" s="158">
        <v>0.76388888888888884</v>
      </c>
      <c r="BE281" s="12">
        <f t="shared" si="535"/>
        <v>0</v>
      </c>
      <c r="BF281" s="13">
        <f t="shared" si="536"/>
        <v>0</v>
      </c>
      <c r="BG281" s="13">
        <f t="shared" si="537"/>
        <v>0</v>
      </c>
      <c r="BH281" s="160"/>
      <c r="BI281" s="160"/>
      <c r="BJ281" s="160"/>
      <c r="BK281" s="69">
        <f t="shared" si="504"/>
        <v>0</v>
      </c>
      <c r="BL281" s="13">
        <f t="shared" si="501"/>
        <v>0</v>
      </c>
      <c r="BM281" s="13">
        <f t="shared" si="502"/>
        <v>0</v>
      </c>
      <c r="BN281" s="158">
        <v>0.77916666666666667</v>
      </c>
      <c r="BO281" s="12">
        <f t="shared" si="538"/>
        <v>1.5277777777777835E-2</v>
      </c>
      <c r="BP281" s="90">
        <f t="shared" si="539"/>
        <v>0</v>
      </c>
      <c r="BQ281" s="90">
        <f t="shared" si="540"/>
        <v>22</v>
      </c>
      <c r="BR281" s="158">
        <v>0.78194444444444444</v>
      </c>
      <c r="BS281" s="12">
        <f t="shared" si="541"/>
        <v>2.7777777777777679E-3</v>
      </c>
      <c r="BT281" s="90">
        <f t="shared" si="542"/>
        <v>0</v>
      </c>
      <c r="BU281" s="90">
        <f t="shared" si="543"/>
        <v>4</v>
      </c>
      <c r="BV281" s="158">
        <v>0.78194444444444444</v>
      </c>
      <c r="BW281" s="158">
        <v>0.78472222222222221</v>
      </c>
      <c r="BX281" s="12">
        <f t="shared" si="544"/>
        <v>2.7777777777777679E-3</v>
      </c>
      <c r="BY281" s="13">
        <f t="shared" si="545"/>
        <v>0</v>
      </c>
      <c r="BZ281" s="13">
        <f t="shared" si="546"/>
        <v>4</v>
      </c>
      <c r="CA281" s="12">
        <f t="shared" si="547"/>
        <v>0.22569444444444442</v>
      </c>
      <c r="CB281" s="13">
        <f t="shared" si="548"/>
        <v>5</v>
      </c>
      <c r="CC281" s="13">
        <f t="shared" si="549"/>
        <v>25</v>
      </c>
      <c r="CD281" s="12">
        <f t="shared" si="503"/>
        <v>7.6388888888888618E-3</v>
      </c>
      <c r="CE281" s="13">
        <f t="shared" si="550"/>
        <v>0</v>
      </c>
      <c r="CF281" s="13">
        <f t="shared" si="551"/>
        <v>11</v>
      </c>
      <c r="CG281" s="12">
        <f t="shared" si="573"/>
        <v>7.291666666666663E-2</v>
      </c>
      <c r="CH281" s="13">
        <f t="shared" si="552"/>
        <v>1</v>
      </c>
      <c r="CI281" s="13">
        <f t="shared" si="553"/>
        <v>45</v>
      </c>
      <c r="CJ281" s="12">
        <f t="shared" si="574"/>
        <v>0.11319444444444438</v>
      </c>
      <c r="CK281" s="13">
        <f t="shared" si="554"/>
        <v>2</v>
      </c>
      <c r="CL281" s="13">
        <f t="shared" si="555"/>
        <v>43</v>
      </c>
      <c r="CM281" s="13"/>
      <c r="CN281" s="13"/>
      <c r="CO281" s="13"/>
      <c r="CP281" s="12">
        <f t="shared" si="556"/>
        <v>0.11319444444444438</v>
      </c>
      <c r="CQ281" s="13">
        <f t="shared" si="557"/>
        <v>2</v>
      </c>
      <c r="CR281" s="13">
        <f t="shared" si="558"/>
        <v>43</v>
      </c>
      <c r="CS281" s="158"/>
      <c r="CT281" s="13">
        <f t="shared" si="559"/>
        <v>0</v>
      </c>
      <c r="CU281" s="13">
        <f t="shared" si="560"/>
        <v>0</v>
      </c>
      <c r="CV281" s="158"/>
      <c r="CW281" s="13">
        <f t="shared" si="561"/>
        <v>0</v>
      </c>
      <c r="CX281" s="13">
        <f t="shared" si="562"/>
        <v>0</v>
      </c>
      <c r="CY281" s="158"/>
      <c r="CZ281" s="13">
        <f t="shared" si="563"/>
        <v>0</v>
      </c>
      <c r="DA281" s="13">
        <f t="shared" si="564"/>
        <v>0</v>
      </c>
      <c r="DB281" s="158"/>
      <c r="DC281" s="13">
        <f t="shared" si="565"/>
        <v>0</v>
      </c>
      <c r="DD281" s="13">
        <f t="shared" si="566"/>
        <v>0</v>
      </c>
      <c r="DE281" s="158"/>
      <c r="DF281" s="13">
        <f t="shared" si="567"/>
        <v>0</v>
      </c>
      <c r="DG281" s="13">
        <f t="shared" si="568"/>
        <v>0</v>
      </c>
      <c r="DH281" s="158"/>
      <c r="DI281" s="13">
        <f t="shared" si="569"/>
        <v>0</v>
      </c>
      <c r="DJ281" s="13">
        <f t="shared" si="570"/>
        <v>0</v>
      </c>
      <c r="DK281" s="158"/>
      <c r="DL281" s="35">
        <f t="shared" si="571"/>
        <v>0</v>
      </c>
      <c r="DM281" s="61">
        <f t="shared" si="572"/>
        <v>0</v>
      </c>
      <c r="DN281" s="66">
        <f t="shared" si="496"/>
        <v>987782.09999999986</v>
      </c>
      <c r="DO281" s="74">
        <f t="shared" si="575"/>
        <v>15951</v>
      </c>
      <c r="DP281" s="66">
        <f t="shared" si="577"/>
        <v>62.781724137931036</v>
      </c>
      <c r="DQ281" s="63">
        <f t="shared" si="506"/>
        <v>61.92602971600526</v>
      </c>
      <c r="DR281" s="66" t="e">
        <f t="shared" si="497"/>
        <v>#NUM!</v>
      </c>
      <c r="DS281" s="96" t="e">
        <f t="shared" si="498"/>
        <v>#NUM!</v>
      </c>
      <c r="DT281" s="66" t="e">
        <f t="shared" si="499"/>
        <v>#NUM!</v>
      </c>
      <c r="DU281" s="66" t="e">
        <f t="shared" si="500"/>
        <v>#NUM!</v>
      </c>
      <c r="DV281" s="421"/>
      <c r="DW281" s="421"/>
      <c r="DX281" s="421"/>
      <c r="DY281" s="421"/>
      <c r="DZ281" s="421"/>
      <c r="EA281" s="421"/>
      <c r="EB281" s="421"/>
      <c r="EC281" s="62"/>
      <c r="ED281" s="62"/>
      <c r="EE281" s="62"/>
      <c r="EF281" s="62"/>
      <c r="EG281" s="62"/>
      <c r="EH281" s="62"/>
      <c r="EI281" s="62"/>
      <c r="EJ281" s="62"/>
      <c r="EK281" s="62"/>
      <c r="EL281" s="62"/>
      <c r="EM281" s="62"/>
      <c r="EN281" s="66"/>
      <c r="EO281" s="66"/>
      <c r="EP281" s="66"/>
      <c r="EQ281" s="66"/>
      <c r="ER281" s="66"/>
      <c r="ES281" s="66"/>
      <c r="ET281" s="66"/>
      <c r="EU281" s="66"/>
      <c r="EV281" s="66"/>
      <c r="EW281" s="66"/>
      <c r="EX281" s="66"/>
      <c r="EY281" s="66"/>
      <c r="EZ281" s="66"/>
      <c r="FA281" s="66"/>
      <c r="FB281" s="66"/>
      <c r="FC281" s="66"/>
      <c r="FD281" s="66"/>
      <c r="FE281" s="62"/>
      <c r="FF281" s="62"/>
      <c r="FG281" s="62"/>
      <c r="FH281" s="62"/>
      <c r="FI281" s="62"/>
    </row>
    <row r="282" spans="1:165" s="162" customFormat="1">
      <c r="A282" s="175">
        <v>281</v>
      </c>
      <c r="B282" s="174">
        <v>39</v>
      </c>
      <c r="C282" s="202">
        <v>40796</v>
      </c>
      <c r="D282" s="161">
        <f t="shared" si="507"/>
        <v>9</v>
      </c>
      <c r="E282" s="156" t="s">
        <v>171</v>
      </c>
      <c r="F282" s="174">
        <v>4</v>
      </c>
      <c r="G282" s="157" t="s">
        <v>325</v>
      </c>
      <c r="H282" s="157" t="s">
        <v>453</v>
      </c>
      <c r="I282" s="157" t="s">
        <v>452</v>
      </c>
      <c r="J282" s="158">
        <v>0.77083333333333337</v>
      </c>
      <c r="K282" s="159">
        <v>3696.91</v>
      </c>
      <c r="L282" s="157" t="s">
        <v>34</v>
      </c>
      <c r="M282" s="174">
        <v>59</v>
      </c>
      <c r="N282" s="174">
        <v>0</v>
      </c>
      <c r="O282" s="157"/>
      <c r="P282" s="158">
        <v>0.77083333333333337</v>
      </c>
      <c r="Q282" s="158">
        <v>0.77083333333333337</v>
      </c>
      <c r="R282" s="12">
        <f t="shared" si="508"/>
        <v>0</v>
      </c>
      <c r="S282" s="13">
        <f t="shared" si="509"/>
        <v>0</v>
      </c>
      <c r="T282" s="13">
        <f t="shared" si="510"/>
        <v>0</v>
      </c>
      <c r="U282" s="158">
        <v>0.77430555555555547</v>
      </c>
      <c r="V282" s="12">
        <f t="shared" si="511"/>
        <v>3.4722222222220989E-3</v>
      </c>
      <c r="W282" s="13">
        <f t="shared" si="512"/>
        <v>0</v>
      </c>
      <c r="X282" s="13">
        <f t="shared" si="513"/>
        <v>5</v>
      </c>
      <c r="Y282" s="158">
        <v>0.78125</v>
      </c>
      <c r="Z282" s="12">
        <f t="shared" si="514"/>
        <v>6.9444444444445308E-3</v>
      </c>
      <c r="AA282" s="13">
        <f t="shared" si="515"/>
        <v>0</v>
      </c>
      <c r="AB282" s="13">
        <f t="shared" si="516"/>
        <v>10</v>
      </c>
      <c r="AC282" s="158">
        <v>0.80208333333333337</v>
      </c>
      <c r="AD282" s="12">
        <f t="shared" si="517"/>
        <v>2.083333333333337E-2</v>
      </c>
      <c r="AE282" s="13">
        <f t="shared" si="518"/>
        <v>0</v>
      </c>
      <c r="AF282" s="13">
        <f t="shared" si="519"/>
        <v>30</v>
      </c>
      <c r="AG282" s="158">
        <v>0.80555555555555547</v>
      </c>
      <c r="AH282" s="158">
        <v>0.86805555555555547</v>
      </c>
      <c r="AI282" s="12">
        <f t="shared" si="520"/>
        <v>6.25E-2</v>
      </c>
      <c r="AJ282" s="90">
        <f t="shared" si="521"/>
        <v>1</v>
      </c>
      <c r="AK282" s="90">
        <f t="shared" si="522"/>
        <v>30</v>
      </c>
      <c r="AL282" s="158">
        <v>0.80555555555555547</v>
      </c>
      <c r="AM282" s="158">
        <v>0.86805555555555547</v>
      </c>
      <c r="AN282" s="12">
        <f t="shared" si="523"/>
        <v>6.25E-2</v>
      </c>
      <c r="AO282" s="13">
        <f t="shared" si="524"/>
        <v>1</v>
      </c>
      <c r="AP282" s="13">
        <f t="shared" si="525"/>
        <v>30</v>
      </c>
      <c r="AQ282" s="158">
        <v>0.85972222222222217</v>
      </c>
      <c r="AR282" s="12">
        <f t="shared" si="526"/>
        <v>-8.3333333333333037E-3</v>
      </c>
      <c r="AS282" s="90" t="e">
        <f t="shared" si="527"/>
        <v>#NUM!</v>
      </c>
      <c r="AT282" s="13" t="e">
        <f t="shared" si="528"/>
        <v>#NUM!</v>
      </c>
      <c r="AU282" s="158">
        <v>0.86249999999999993</v>
      </c>
      <c r="AV282" s="12">
        <f t="shared" si="529"/>
        <v>2.7777777777777679E-3</v>
      </c>
      <c r="AW282" s="13">
        <f t="shared" si="530"/>
        <v>0</v>
      </c>
      <c r="AX282" s="13">
        <f t="shared" si="531"/>
        <v>4</v>
      </c>
      <c r="AY282" s="158">
        <v>0.96111111111111114</v>
      </c>
      <c r="AZ282" s="12">
        <f t="shared" si="532"/>
        <v>9.8611111111111205E-2</v>
      </c>
      <c r="BA282" s="90">
        <f t="shared" si="533"/>
        <v>2</v>
      </c>
      <c r="BB282" s="90">
        <f t="shared" si="534"/>
        <v>22</v>
      </c>
      <c r="BC282" s="158">
        <v>0.96111111111111114</v>
      </c>
      <c r="BD282" s="158">
        <v>0.96111111111111114</v>
      </c>
      <c r="BE282" s="12">
        <f t="shared" si="535"/>
        <v>0</v>
      </c>
      <c r="BF282" s="13">
        <f t="shared" si="536"/>
        <v>0</v>
      </c>
      <c r="BG282" s="13">
        <f t="shared" si="537"/>
        <v>0</v>
      </c>
      <c r="BH282" s="160"/>
      <c r="BI282" s="160"/>
      <c r="BJ282" s="160"/>
      <c r="BK282" s="69">
        <f t="shared" si="504"/>
        <v>0</v>
      </c>
      <c r="BL282" s="13">
        <f t="shared" si="501"/>
        <v>0</v>
      </c>
      <c r="BM282" s="13">
        <f t="shared" si="502"/>
        <v>0</v>
      </c>
      <c r="BN282" s="158">
        <v>0.96875</v>
      </c>
      <c r="BO282" s="12">
        <f t="shared" si="538"/>
        <v>7.6388888888888618E-3</v>
      </c>
      <c r="BP282" s="90">
        <f t="shared" si="539"/>
        <v>0</v>
      </c>
      <c r="BQ282" s="90">
        <f t="shared" si="540"/>
        <v>11</v>
      </c>
      <c r="BR282" s="158">
        <v>0.97916666666666663</v>
      </c>
      <c r="BS282" s="12">
        <f t="shared" si="541"/>
        <v>1.041666666666663E-2</v>
      </c>
      <c r="BT282" s="90">
        <f t="shared" si="542"/>
        <v>0</v>
      </c>
      <c r="BU282" s="90">
        <f t="shared" si="543"/>
        <v>15</v>
      </c>
      <c r="BV282" s="158">
        <v>0.97916666666666663</v>
      </c>
      <c r="BW282" s="158">
        <v>0.99652777777777779</v>
      </c>
      <c r="BX282" s="12">
        <f t="shared" si="544"/>
        <v>1.736111111111116E-2</v>
      </c>
      <c r="BY282" s="13">
        <f t="shared" si="545"/>
        <v>0</v>
      </c>
      <c r="BZ282" s="13">
        <f t="shared" si="546"/>
        <v>25</v>
      </c>
      <c r="CA282" s="12">
        <f t="shared" si="547"/>
        <v>0.22569444444444442</v>
      </c>
      <c r="CB282" s="13">
        <f t="shared" si="548"/>
        <v>5</v>
      </c>
      <c r="CC282" s="13">
        <f t="shared" si="549"/>
        <v>25</v>
      </c>
      <c r="CD282" s="12">
        <f t="shared" si="503"/>
        <v>3.0555555555555558E-2</v>
      </c>
      <c r="CE282" s="13">
        <f t="shared" si="550"/>
        <v>0</v>
      </c>
      <c r="CF282" s="13">
        <f t="shared" si="551"/>
        <v>44</v>
      </c>
      <c r="CG282" s="12">
        <f t="shared" si="573"/>
        <v>6.25E-2</v>
      </c>
      <c r="CH282" s="13">
        <f t="shared" si="552"/>
        <v>1</v>
      </c>
      <c r="CI282" s="13">
        <f t="shared" si="553"/>
        <v>30</v>
      </c>
      <c r="CJ282" s="12">
        <f t="shared" si="574"/>
        <v>9.8611111111111205E-2</v>
      </c>
      <c r="CK282" s="13">
        <f t="shared" si="554"/>
        <v>2</v>
      </c>
      <c r="CL282" s="13">
        <f t="shared" si="555"/>
        <v>22</v>
      </c>
      <c r="CM282" s="13"/>
      <c r="CN282" s="13"/>
      <c r="CO282" s="13"/>
      <c r="CP282" s="12">
        <f t="shared" si="556"/>
        <v>9.8611111111111205E-2</v>
      </c>
      <c r="CQ282" s="13">
        <f t="shared" si="557"/>
        <v>2</v>
      </c>
      <c r="CR282" s="13">
        <f t="shared" si="558"/>
        <v>22</v>
      </c>
      <c r="CS282" s="158"/>
      <c r="CT282" s="13">
        <f t="shared" si="559"/>
        <v>0</v>
      </c>
      <c r="CU282" s="13">
        <f t="shared" si="560"/>
        <v>0</v>
      </c>
      <c r="CV282" s="158"/>
      <c r="CW282" s="13">
        <f t="shared" si="561"/>
        <v>0</v>
      </c>
      <c r="CX282" s="13">
        <f t="shared" si="562"/>
        <v>0</v>
      </c>
      <c r="CY282" s="158"/>
      <c r="CZ282" s="13">
        <f t="shared" si="563"/>
        <v>0</v>
      </c>
      <c r="DA282" s="13">
        <f t="shared" si="564"/>
        <v>0</v>
      </c>
      <c r="DB282" s="158"/>
      <c r="DC282" s="13">
        <f t="shared" si="565"/>
        <v>0</v>
      </c>
      <c r="DD282" s="13">
        <f t="shared" si="566"/>
        <v>0</v>
      </c>
      <c r="DE282" s="158"/>
      <c r="DF282" s="13">
        <f t="shared" si="567"/>
        <v>0</v>
      </c>
      <c r="DG282" s="13">
        <f t="shared" si="568"/>
        <v>0</v>
      </c>
      <c r="DH282" s="158"/>
      <c r="DI282" s="13">
        <f t="shared" si="569"/>
        <v>0</v>
      </c>
      <c r="DJ282" s="13">
        <f t="shared" si="570"/>
        <v>0</v>
      </c>
      <c r="DK282" s="158"/>
      <c r="DL282" s="35">
        <f t="shared" si="571"/>
        <v>0</v>
      </c>
      <c r="DM282" s="61">
        <f t="shared" si="572"/>
        <v>0</v>
      </c>
      <c r="DN282" s="66">
        <f t="shared" si="496"/>
        <v>991479.00999999989</v>
      </c>
      <c r="DO282" s="74">
        <f t="shared" si="575"/>
        <v>16010</v>
      </c>
      <c r="DP282" s="66">
        <f t="shared" si="577"/>
        <v>62.659491525423725</v>
      </c>
      <c r="DQ282" s="63">
        <f t="shared" si="506"/>
        <v>61.928732667083068</v>
      </c>
      <c r="DR282" s="66" t="e">
        <f t="shared" si="497"/>
        <v>#NUM!</v>
      </c>
      <c r="DS282" s="96" t="e">
        <f t="shared" si="498"/>
        <v>#NUM!</v>
      </c>
      <c r="DT282" s="66" t="e">
        <f t="shared" si="499"/>
        <v>#NUM!</v>
      </c>
      <c r="DU282" s="66" t="e">
        <f t="shared" si="500"/>
        <v>#NUM!</v>
      </c>
      <c r="DV282" s="421"/>
      <c r="DW282" s="421"/>
      <c r="DX282" s="421"/>
      <c r="DY282" s="421"/>
      <c r="DZ282" s="421"/>
      <c r="EA282" s="421"/>
      <c r="EB282" s="421"/>
      <c r="EC282" s="62"/>
      <c r="ED282" s="62"/>
      <c r="EE282" s="62"/>
      <c r="EF282" s="62"/>
      <c r="EG282" s="62"/>
      <c r="EH282" s="62"/>
      <c r="EI282" s="62"/>
      <c r="EJ282" s="62"/>
      <c r="EK282" s="62"/>
      <c r="EL282" s="62"/>
      <c r="EM282" s="62"/>
      <c r="EN282" s="66"/>
      <c r="EO282" s="66"/>
      <c r="EP282" s="66"/>
      <c r="EQ282" s="66"/>
      <c r="ER282" s="66"/>
      <c r="ES282" s="66"/>
      <c r="ET282" s="66"/>
      <c r="EU282" s="66"/>
      <c r="EV282" s="66"/>
      <c r="EW282" s="66"/>
      <c r="EX282" s="66"/>
      <c r="EY282" s="66"/>
      <c r="EZ282" s="66"/>
      <c r="FA282" s="66"/>
      <c r="FB282" s="66"/>
      <c r="FC282" s="66"/>
      <c r="FD282" s="66"/>
      <c r="FE282" s="62"/>
      <c r="FF282" s="62"/>
      <c r="FG282" s="62"/>
      <c r="FH282" s="62"/>
      <c r="FI282" s="62"/>
    </row>
    <row r="283" spans="1:165" s="162" customFormat="1">
      <c r="A283" s="199">
        <v>282</v>
      </c>
      <c r="B283" s="174">
        <v>40</v>
      </c>
      <c r="C283" s="202">
        <v>40796</v>
      </c>
      <c r="D283" s="161">
        <f t="shared" si="507"/>
        <v>9</v>
      </c>
      <c r="E283" s="156" t="s">
        <v>501</v>
      </c>
      <c r="F283" s="174">
        <v>1</v>
      </c>
      <c r="G283" s="157" t="s">
        <v>455</v>
      </c>
      <c r="H283" s="157" t="s">
        <v>394</v>
      </c>
      <c r="I283" s="157" t="s">
        <v>427</v>
      </c>
      <c r="J283" s="158">
        <v>0.9375</v>
      </c>
      <c r="K283" s="159">
        <v>3739.14</v>
      </c>
      <c r="L283" s="157" t="s">
        <v>34</v>
      </c>
      <c r="M283" s="174">
        <v>59</v>
      </c>
      <c r="N283" s="174">
        <v>0</v>
      </c>
      <c r="O283" s="157"/>
      <c r="P283" s="158">
        <v>0.9375</v>
      </c>
      <c r="Q283" s="158">
        <v>0.9375</v>
      </c>
      <c r="R283" s="12">
        <f t="shared" si="508"/>
        <v>0</v>
      </c>
      <c r="S283" s="13">
        <f t="shared" si="509"/>
        <v>0</v>
      </c>
      <c r="T283" s="13">
        <f t="shared" si="510"/>
        <v>0</v>
      </c>
      <c r="U283" s="158">
        <v>0.94027777777777777</v>
      </c>
      <c r="V283" s="12">
        <f t="shared" si="511"/>
        <v>2.7777777777777679E-3</v>
      </c>
      <c r="W283" s="13">
        <f t="shared" si="512"/>
        <v>0</v>
      </c>
      <c r="X283" s="13">
        <f t="shared" si="513"/>
        <v>4</v>
      </c>
      <c r="Y283" s="158">
        <v>0.94791666666666663</v>
      </c>
      <c r="Z283" s="12">
        <f t="shared" si="514"/>
        <v>7.6388888888888618E-3</v>
      </c>
      <c r="AA283" s="13">
        <f t="shared" si="515"/>
        <v>0</v>
      </c>
      <c r="AB283" s="13">
        <f t="shared" si="516"/>
        <v>11</v>
      </c>
      <c r="AC283" s="158">
        <v>0.96875</v>
      </c>
      <c r="AD283" s="12">
        <f t="shared" si="517"/>
        <v>2.083333333333337E-2</v>
      </c>
      <c r="AE283" s="13">
        <f t="shared" si="518"/>
        <v>0</v>
      </c>
      <c r="AF283" s="13">
        <f t="shared" si="519"/>
        <v>30</v>
      </c>
      <c r="AG283" s="158">
        <v>0.97083333333333333</v>
      </c>
      <c r="AH283" s="158">
        <v>1.0104166666666667</v>
      </c>
      <c r="AI283" s="12">
        <f t="shared" si="520"/>
        <v>3.9583333333333415E-2</v>
      </c>
      <c r="AJ283" s="90">
        <f t="shared" si="521"/>
        <v>0</v>
      </c>
      <c r="AK283" s="90">
        <f t="shared" si="522"/>
        <v>57</v>
      </c>
      <c r="AL283" s="158">
        <v>0.97083333333333333</v>
      </c>
      <c r="AM283" s="158">
        <v>1.0104166666666667</v>
      </c>
      <c r="AN283" s="12">
        <f t="shared" si="523"/>
        <v>3.9583333333333415E-2</v>
      </c>
      <c r="AO283" s="13">
        <f t="shared" si="524"/>
        <v>0</v>
      </c>
      <c r="AP283" s="13">
        <f t="shared" si="525"/>
        <v>57</v>
      </c>
      <c r="AQ283" s="158">
        <v>1.0138888888888888</v>
      </c>
      <c r="AR283" s="12">
        <f t="shared" si="526"/>
        <v>3.4722222222220989E-3</v>
      </c>
      <c r="AS283" s="90">
        <f t="shared" si="527"/>
        <v>0</v>
      </c>
      <c r="AT283" s="13">
        <f t="shared" si="528"/>
        <v>5</v>
      </c>
      <c r="AU283" s="158">
        <v>1.038888888888889</v>
      </c>
      <c r="AV283" s="12">
        <f t="shared" si="529"/>
        <v>2.5000000000000133E-2</v>
      </c>
      <c r="AW283" s="13">
        <f t="shared" si="530"/>
        <v>0</v>
      </c>
      <c r="AX283" s="13">
        <f t="shared" si="531"/>
        <v>36</v>
      </c>
      <c r="AY283" s="158">
        <v>1.1284722222222221</v>
      </c>
      <c r="AZ283" s="12">
        <f t="shared" si="532"/>
        <v>8.9583333333333126E-2</v>
      </c>
      <c r="BA283" s="90">
        <f t="shared" si="533"/>
        <v>2</v>
      </c>
      <c r="BB283" s="90">
        <f t="shared" si="534"/>
        <v>9</v>
      </c>
      <c r="BC283" s="158">
        <v>1.1284722222222221</v>
      </c>
      <c r="BD283" s="158">
        <v>1.1284722222222221</v>
      </c>
      <c r="BE283" s="12">
        <f t="shared" si="535"/>
        <v>0</v>
      </c>
      <c r="BF283" s="13">
        <f t="shared" si="536"/>
        <v>0</v>
      </c>
      <c r="BG283" s="13">
        <f t="shared" si="537"/>
        <v>0</v>
      </c>
      <c r="BH283" s="160"/>
      <c r="BI283" s="160"/>
      <c r="BJ283" s="160"/>
      <c r="BK283" s="69">
        <f t="shared" si="504"/>
        <v>0</v>
      </c>
      <c r="BL283" s="13">
        <f t="shared" si="501"/>
        <v>0</v>
      </c>
      <c r="BM283" s="13">
        <f t="shared" si="502"/>
        <v>0</v>
      </c>
      <c r="BN283" s="158">
        <v>1.1333333333333333</v>
      </c>
      <c r="BO283" s="12">
        <f t="shared" si="538"/>
        <v>4.8611111111112049E-3</v>
      </c>
      <c r="BP283" s="90">
        <f t="shared" si="539"/>
        <v>0</v>
      </c>
      <c r="BQ283" s="90">
        <f t="shared" si="540"/>
        <v>7</v>
      </c>
      <c r="BR283" s="158">
        <v>1.1388888888888888</v>
      </c>
      <c r="BS283" s="12">
        <f t="shared" si="541"/>
        <v>5.5555555555555358E-3</v>
      </c>
      <c r="BT283" s="90">
        <f t="shared" si="542"/>
        <v>0</v>
      </c>
      <c r="BU283" s="90">
        <f t="shared" si="543"/>
        <v>8</v>
      </c>
      <c r="BV283" s="158">
        <v>1.1388888888888888</v>
      </c>
      <c r="BW283" s="158">
        <v>1.1458333333333333</v>
      </c>
      <c r="BX283" s="12">
        <f t="shared" si="544"/>
        <v>6.9444444444444198E-3</v>
      </c>
      <c r="BY283" s="13">
        <f t="shared" si="545"/>
        <v>0</v>
      </c>
      <c r="BZ283" s="13">
        <f t="shared" si="546"/>
        <v>10</v>
      </c>
      <c r="CA283" s="12">
        <f t="shared" si="547"/>
        <v>0.20833333333333326</v>
      </c>
      <c r="CB283" s="13">
        <f t="shared" si="548"/>
        <v>5</v>
      </c>
      <c r="CC283" s="13">
        <f t="shared" si="549"/>
        <v>0</v>
      </c>
      <c r="CD283" s="12">
        <f t="shared" si="503"/>
        <v>3.472222222222221E-2</v>
      </c>
      <c r="CE283" s="13">
        <f t="shared" si="550"/>
        <v>0</v>
      </c>
      <c r="CF283" s="13">
        <f t="shared" si="551"/>
        <v>50</v>
      </c>
      <c r="CG283" s="12">
        <f t="shared" si="573"/>
        <v>3.9583333333333415E-2</v>
      </c>
      <c r="CH283" s="13">
        <f t="shared" si="552"/>
        <v>0</v>
      </c>
      <c r="CI283" s="13">
        <f t="shared" si="553"/>
        <v>57</v>
      </c>
      <c r="CJ283" s="12">
        <f t="shared" si="574"/>
        <v>8.9583333333333126E-2</v>
      </c>
      <c r="CK283" s="13">
        <f t="shared" si="554"/>
        <v>2</v>
      </c>
      <c r="CL283" s="13">
        <f t="shared" si="555"/>
        <v>9</v>
      </c>
      <c r="CM283" s="13"/>
      <c r="CN283" s="13"/>
      <c r="CO283" s="13"/>
      <c r="CP283" s="12">
        <f t="shared" si="556"/>
        <v>8.9583333333333126E-2</v>
      </c>
      <c r="CQ283" s="13">
        <f t="shared" si="557"/>
        <v>2</v>
      </c>
      <c r="CR283" s="13">
        <f t="shared" si="558"/>
        <v>9</v>
      </c>
      <c r="CS283" s="158"/>
      <c r="CT283" s="13">
        <f t="shared" si="559"/>
        <v>0</v>
      </c>
      <c r="CU283" s="13">
        <f t="shared" si="560"/>
        <v>0</v>
      </c>
      <c r="CV283" s="158"/>
      <c r="CW283" s="13">
        <f t="shared" si="561"/>
        <v>0</v>
      </c>
      <c r="CX283" s="13">
        <f t="shared" si="562"/>
        <v>0</v>
      </c>
      <c r="CY283" s="158"/>
      <c r="CZ283" s="13">
        <f t="shared" si="563"/>
        <v>0</v>
      </c>
      <c r="DA283" s="13">
        <f t="shared" si="564"/>
        <v>0</v>
      </c>
      <c r="DB283" s="158"/>
      <c r="DC283" s="13">
        <f t="shared" si="565"/>
        <v>0</v>
      </c>
      <c r="DD283" s="13">
        <f t="shared" si="566"/>
        <v>0</v>
      </c>
      <c r="DE283" s="158"/>
      <c r="DF283" s="13">
        <f t="shared" si="567"/>
        <v>0</v>
      </c>
      <c r="DG283" s="13">
        <f t="shared" si="568"/>
        <v>0</v>
      </c>
      <c r="DH283" s="158"/>
      <c r="DI283" s="13">
        <f t="shared" si="569"/>
        <v>0</v>
      </c>
      <c r="DJ283" s="13">
        <f t="shared" si="570"/>
        <v>0</v>
      </c>
      <c r="DK283" s="158"/>
      <c r="DL283" s="35">
        <f t="shared" si="571"/>
        <v>0</v>
      </c>
      <c r="DM283" s="61">
        <f t="shared" si="572"/>
        <v>0</v>
      </c>
      <c r="DN283" s="66">
        <f t="shared" si="496"/>
        <v>995218.14999999991</v>
      </c>
      <c r="DO283" s="74">
        <f t="shared" si="575"/>
        <v>16069</v>
      </c>
      <c r="DP283" s="66">
        <f t="shared" si="577"/>
        <v>63.375254237288132</v>
      </c>
      <c r="DQ283" s="63">
        <f t="shared" si="506"/>
        <v>61.934043811064775</v>
      </c>
      <c r="DR283" s="66" t="e">
        <f t="shared" si="497"/>
        <v>#NUM!</v>
      </c>
      <c r="DS283" s="96" t="e">
        <f t="shared" si="498"/>
        <v>#NUM!</v>
      </c>
      <c r="DT283" s="66" t="e">
        <f t="shared" si="499"/>
        <v>#NUM!</v>
      </c>
      <c r="DU283" s="66" t="e">
        <f t="shared" si="500"/>
        <v>#NUM!</v>
      </c>
      <c r="DV283" s="421"/>
      <c r="DW283" s="421"/>
      <c r="DX283" s="421"/>
      <c r="DY283" s="421"/>
      <c r="DZ283" s="421"/>
      <c r="EA283" s="421"/>
      <c r="EB283" s="421"/>
      <c r="EC283" s="62"/>
      <c r="ED283" s="62"/>
      <c r="EE283" s="62"/>
      <c r="EF283" s="62"/>
      <c r="EG283" s="62"/>
      <c r="EH283" s="62"/>
      <c r="EI283" s="62"/>
      <c r="EJ283" s="62"/>
      <c r="EK283" s="62"/>
      <c r="EL283" s="62"/>
      <c r="EM283" s="62"/>
      <c r="EN283" s="66"/>
      <c r="EO283" s="66"/>
      <c r="EP283" s="66"/>
      <c r="EQ283" s="66"/>
      <c r="ER283" s="66"/>
      <c r="ES283" s="66"/>
      <c r="ET283" s="66"/>
      <c r="EU283" s="66"/>
      <c r="EV283" s="66"/>
      <c r="EW283" s="66"/>
      <c r="EX283" s="66"/>
      <c r="EY283" s="66"/>
      <c r="EZ283" s="66"/>
      <c r="FA283" s="66"/>
      <c r="FB283" s="66"/>
      <c r="FC283" s="66"/>
      <c r="FD283" s="66"/>
      <c r="FE283" s="62"/>
      <c r="FF283" s="62"/>
      <c r="FG283" s="62"/>
      <c r="FH283" s="62"/>
      <c r="FI283" s="62"/>
    </row>
    <row r="284" spans="1:165" s="162" customFormat="1" ht="30">
      <c r="A284" s="175">
        <v>283</v>
      </c>
      <c r="B284" s="174">
        <v>41</v>
      </c>
      <c r="C284" s="202">
        <v>40797</v>
      </c>
      <c r="D284" s="159">
        <f t="shared" si="507"/>
        <v>9</v>
      </c>
      <c r="E284" s="156" t="s">
        <v>39</v>
      </c>
      <c r="F284" s="174">
        <v>20</v>
      </c>
      <c r="G284" s="157" t="s">
        <v>38</v>
      </c>
      <c r="H284" s="157" t="s">
        <v>523</v>
      </c>
      <c r="I284" s="157" t="s">
        <v>512</v>
      </c>
      <c r="J284" s="158">
        <v>0.125</v>
      </c>
      <c r="K284" s="159">
        <v>3623</v>
      </c>
      <c r="L284" s="157" t="s">
        <v>34</v>
      </c>
      <c r="M284" s="174">
        <v>59</v>
      </c>
      <c r="N284" s="174">
        <v>0</v>
      </c>
      <c r="O284" s="157"/>
      <c r="P284" s="158">
        <v>0.125</v>
      </c>
      <c r="Q284" s="158">
        <v>0.125</v>
      </c>
      <c r="R284" s="12">
        <f t="shared" si="508"/>
        <v>0</v>
      </c>
      <c r="S284" s="13">
        <f t="shared" si="509"/>
        <v>0</v>
      </c>
      <c r="T284" s="13">
        <f t="shared" si="510"/>
        <v>0</v>
      </c>
      <c r="U284" s="158">
        <v>0.12847222222222224</v>
      </c>
      <c r="V284" s="12">
        <f t="shared" si="511"/>
        <v>3.4722222222222376E-3</v>
      </c>
      <c r="W284" s="13">
        <f t="shared" si="512"/>
        <v>0</v>
      </c>
      <c r="X284" s="13">
        <f t="shared" si="513"/>
        <v>5</v>
      </c>
      <c r="Y284" s="158">
        <v>0.1388888888888889</v>
      </c>
      <c r="Z284" s="12">
        <f t="shared" si="514"/>
        <v>1.0416666666666657E-2</v>
      </c>
      <c r="AA284" s="13">
        <f t="shared" si="515"/>
        <v>0</v>
      </c>
      <c r="AB284" s="13">
        <f t="shared" si="516"/>
        <v>15</v>
      </c>
      <c r="AC284" s="158">
        <v>0.16111111111111112</v>
      </c>
      <c r="AD284" s="12">
        <f t="shared" si="517"/>
        <v>2.2222222222222227E-2</v>
      </c>
      <c r="AE284" s="13">
        <f t="shared" si="518"/>
        <v>0</v>
      </c>
      <c r="AF284" s="13">
        <f t="shared" si="519"/>
        <v>32</v>
      </c>
      <c r="AG284" s="158">
        <v>0.16250000000000001</v>
      </c>
      <c r="AH284" s="158">
        <v>0.19097222222222221</v>
      </c>
      <c r="AI284" s="12">
        <f t="shared" si="520"/>
        <v>2.8472222222222204E-2</v>
      </c>
      <c r="AJ284" s="90">
        <f t="shared" si="521"/>
        <v>0</v>
      </c>
      <c r="AK284" s="90">
        <f t="shared" si="522"/>
        <v>41</v>
      </c>
      <c r="AL284" s="158">
        <v>0.16250000000000001</v>
      </c>
      <c r="AM284" s="158">
        <v>0.19097222222222221</v>
      </c>
      <c r="AN284" s="12">
        <f t="shared" si="523"/>
        <v>2.8472222222222204E-2</v>
      </c>
      <c r="AO284" s="13">
        <f t="shared" si="524"/>
        <v>0</v>
      </c>
      <c r="AP284" s="13">
        <f t="shared" si="525"/>
        <v>41</v>
      </c>
      <c r="AQ284" s="158">
        <v>0.19444444444444445</v>
      </c>
      <c r="AR284" s="12">
        <f t="shared" si="526"/>
        <v>3.4722222222222376E-3</v>
      </c>
      <c r="AS284" s="90">
        <f t="shared" si="527"/>
        <v>0</v>
      </c>
      <c r="AT284" s="13">
        <f t="shared" si="528"/>
        <v>5</v>
      </c>
      <c r="AU284" s="158">
        <v>0.19791666666666666</v>
      </c>
      <c r="AV284" s="12">
        <f t="shared" si="529"/>
        <v>3.4722222222222099E-3</v>
      </c>
      <c r="AW284" s="13">
        <f t="shared" si="530"/>
        <v>0</v>
      </c>
      <c r="AX284" s="13">
        <f t="shared" si="531"/>
        <v>5</v>
      </c>
      <c r="AY284" s="158">
        <v>0.3</v>
      </c>
      <c r="AZ284" s="12">
        <f t="shared" si="532"/>
        <v>0.10208333333333333</v>
      </c>
      <c r="BA284" s="90">
        <f t="shared" si="533"/>
        <v>2</v>
      </c>
      <c r="BB284" s="90">
        <f t="shared" si="534"/>
        <v>27</v>
      </c>
      <c r="BC284" s="158">
        <v>0.3</v>
      </c>
      <c r="BD284" s="158">
        <v>0.3</v>
      </c>
      <c r="BE284" s="12">
        <f t="shared" si="535"/>
        <v>0</v>
      </c>
      <c r="BF284" s="13">
        <f t="shared" si="536"/>
        <v>0</v>
      </c>
      <c r="BG284" s="13">
        <f t="shared" si="537"/>
        <v>0</v>
      </c>
      <c r="BH284" s="158">
        <v>0.3</v>
      </c>
      <c r="BI284" s="158">
        <v>0.3611111111111111</v>
      </c>
      <c r="BJ284" s="160">
        <v>61</v>
      </c>
      <c r="BK284" s="69">
        <f t="shared" si="504"/>
        <v>6.1111111111111116E-2</v>
      </c>
      <c r="BL284" s="13">
        <f t="shared" si="501"/>
        <v>1</v>
      </c>
      <c r="BM284" s="13">
        <f t="shared" si="502"/>
        <v>28</v>
      </c>
      <c r="BN284" s="158">
        <v>0.37152777777777773</v>
      </c>
      <c r="BO284" s="12">
        <f t="shared" si="538"/>
        <v>7.1527777777777746E-2</v>
      </c>
      <c r="BP284" s="90">
        <f t="shared" si="539"/>
        <v>1</v>
      </c>
      <c r="BQ284" s="90">
        <f t="shared" si="540"/>
        <v>43</v>
      </c>
      <c r="BR284" s="158">
        <v>0.375</v>
      </c>
      <c r="BS284" s="12">
        <f t="shared" si="541"/>
        <v>3.4722222222222654E-3</v>
      </c>
      <c r="BT284" s="90">
        <f t="shared" si="542"/>
        <v>0</v>
      </c>
      <c r="BU284" s="90">
        <f t="shared" si="543"/>
        <v>5</v>
      </c>
      <c r="BV284" s="158">
        <v>0.375</v>
      </c>
      <c r="BW284" s="158">
        <v>0.375</v>
      </c>
      <c r="BX284" s="12">
        <f t="shared" si="544"/>
        <v>0</v>
      </c>
      <c r="BY284" s="13">
        <f t="shared" si="545"/>
        <v>0</v>
      </c>
      <c r="BZ284" s="13">
        <f t="shared" si="546"/>
        <v>0</v>
      </c>
      <c r="CA284" s="12">
        <f t="shared" si="547"/>
        <v>0.25</v>
      </c>
      <c r="CB284" s="13">
        <f t="shared" si="548"/>
        <v>6</v>
      </c>
      <c r="CC284" s="13">
        <f t="shared" si="549"/>
        <v>0</v>
      </c>
      <c r="CD284" s="12">
        <f t="shared" si="503"/>
        <v>0.10069444444444448</v>
      </c>
      <c r="CE284" s="13">
        <f t="shared" si="550"/>
        <v>2</v>
      </c>
      <c r="CF284" s="13">
        <f t="shared" si="551"/>
        <v>25</v>
      </c>
      <c r="CG284" s="12">
        <f t="shared" si="573"/>
        <v>2.8472222222222204E-2</v>
      </c>
      <c r="CH284" s="13">
        <f t="shared" si="552"/>
        <v>0</v>
      </c>
      <c r="CI284" s="13">
        <f t="shared" si="553"/>
        <v>41</v>
      </c>
      <c r="CJ284" s="12">
        <f t="shared" si="574"/>
        <v>0.10208333333333333</v>
      </c>
      <c r="CK284" s="13">
        <f t="shared" si="554"/>
        <v>2</v>
      </c>
      <c r="CL284" s="13">
        <f t="shared" si="555"/>
        <v>27</v>
      </c>
      <c r="CM284" s="13"/>
      <c r="CN284" s="13"/>
      <c r="CO284" s="13"/>
      <c r="CP284" s="12">
        <f t="shared" si="556"/>
        <v>8.6805555555555552E-2</v>
      </c>
      <c r="CQ284" s="13">
        <f t="shared" si="557"/>
        <v>2</v>
      </c>
      <c r="CR284" s="13">
        <f t="shared" si="558"/>
        <v>5</v>
      </c>
      <c r="CS284" s="158">
        <v>0</v>
      </c>
      <c r="CT284" s="13">
        <f t="shared" si="559"/>
        <v>0</v>
      </c>
      <c r="CU284" s="13">
        <f t="shared" si="560"/>
        <v>0</v>
      </c>
      <c r="CV284" s="158">
        <v>1.5277777777777777E-2</v>
      </c>
      <c r="CW284" s="13">
        <f t="shared" si="561"/>
        <v>0</v>
      </c>
      <c r="CX284" s="13">
        <f t="shared" si="562"/>
        <v>22</v>
      </c>
      <c r="CY284" s="158">
        <v>0</v>
      </c>
      <c r="CZ284" s="13">
        <f t="shared" si="563"/>
        <v>0</v>
      </c>
      <c r="DA284" s="13">
        <f t="shared" si="564"/>
        <v>0</v>
      </c>
      <c r="DB284" s="158">
        <v>0</v>
      </c>
      <c r="DC284" s="13">
        <f t="shared" si="565"/>
        <v>0</v>
      </c>
      <c r="DD284" s="13">
        <f t="shared" si="566"/>
        <v>0</v>
      </c>
      <c r="DE284" s="158">
        <v>0</v>
      </c>
      <c r="DF284" s="13">
        <f t="shared" si="567"/>
        <v>0</v>
      </c>
      <c r="DG284" s="13">
        <f t="shared" si="568"/>
        <v>0</v>
      </c>
      <c r="DH284" s="158">
        <v>0</v>
      </c>
      <c r="DI284" s="13">
        <f t="shared" si="569"/>
        <v>0</v>
      </c>
      <c r="DJ284" s="13">
        <f t="shared" si="570"/>
        <v>0</v>
      </c>
      <c r="DK284" s="158">
        <v>0</v>
      </c>
      <c r="DL284" s="35">
        <f t="shared" si="571"/>
        <v>0</v>
      </c>
      <c r="DM284" s="61">
        <f t="shared" si="572"/>
        <v>0</v>
      </c>
      <c r="DN284" s="66">
        <f t="shared" si="496"/>
        <v>998841.14999999991</v>
      </c>
      <c r="DO284" s="74">
        <f t="shared" si="575"/>
        <v>16128</v>
      </c>
      <c r="DP284" s="66">
        <f t="shared" si="577"/>
        <v>61.406779661016948</v>
      </c>
      <c r="DQ284" s="63">
        <f t="shared" si="506"/>
        <v>61.932114955357136</v>
      </c>
      <c r="DR284" s="66" t="e">
        <f t="shared" si="497"/>
        <v>#NUM!</v>
      </c>
      <c r="DS284" s="96" t="e">
        <f t="shared" si="498"/>
        <v>#NUM!</v>
      </c>
      <c r="DT284" s="66" t="e">
        <f t="shared" si="499"/>
        <v>#NUM!</v>
      </c>
      <c r="DU284" s="66" t="e">
        <f t="shared" si="500"/>
        <v>#NUM!</v>
      </c>
      <c r="DV284" s="421"/>
      <c r="DW284" s="421"/>
      <c r="DX284" s="421"/>
      <c r="DY284" s="421"/>
      <c r="DZ284" s="421"/>
      <c r="EA284" s="421"/>
      <c r="EB284" s="421"/>
      <c r="EC284" s="62"/>
      <c r="ED284" s="62"/>
      <c r="EE284" s="62"/>
      <c r="EF284" s="62"/>
      <c r="EG284" s="62"/>
      <c r="EH284" s="62"/>
      <c r="EI284" s="62"/>
      <c r="EJ284" s="62"/>
      <c r="EK284" s="62"/>
      <c r="EL284" s="62"/>
      <c r="EM284" s="62"/>
      <c r="EN284" s="66"/>
      <c r="EO284" s="66"/>
      <c r="EP284" s="66"/>
      <c r="EQ284" s="66"/>
      <c r="ER284" s="66"/>
      <c r="ES284" s="66"/>
      <c r="ET284" s="66"/>
      <c r="EU284" s="66"/>
      <c r="EV284" s="66"/>
      <c r="EW284" s="66"/>
      <c r="EX284" s="66"/>
      <c r="EY284" s="66"/>
      <c r="EZ284" s="66"/>
      <c r="FA284" s="66"/>
      <c r="FB284" s="66"/>
      <c r="FC284" s="66"/>
      <c r="FD284" s="66"/>
      <c r="FE284" s="62"/>
      <c r="FF284" s="62"/>
      <c r="FG284" s="62"/>
      <c r="FH284" s="62"/>
      <c r="FI284" s="62"/>
    </row>
    <row r="285" spans="1:165" s="162" customFormat="1">
      <c r="A285" s="199">
        <v>284</v>
      </c>
      <c r="B285" s="174">
        <v>42</v>
      </c>
      <c r="C285" s="202">
        <v>40797</v>
      </c>
      <c r="D285" s="159">
        <f t="shared" si="507"/>
        <v>9</v>
      </c>
      <c r="E285" s="156" t="s">
        <v>444</v>
      </c>
      <c r="F285" s="174">
        <v>5</v>
      </c>
      <c r="G285" s="157" t="s">
        <v>445</v>
      </c>
      <c r="H285" s="157" t="s">
        <v>324</v>
      </c>
      <c r="I285" s="157" t="s">
        <v>322</v>
      </c>
      <c r="J285" s="158">
        <v>0.34375</v>
      </c>
      <c r="K285" s="159">
        <v>3685.29</v>
      </c>
      <c r="L285" s="157" t="s">
        <v>34</v>
      </c>
      <c r="M285" s="174">
        <v>59</v>
      </c>
      <c r="N285" s="174">
        <v>0</v>
      </c>
      <c r="O285" s="157"/>
      <c r="P285" s="158">
        <v>0.34375</v>
      </c>
      <c r="Q285" s="158">
        <v>0.34375</v>
      </c>
      <c r="R285" s="12">
        <f t="shared" si="508"/>
        <v>0</v>
      </c>
      <c r="S285" s="13">
        <f t="shared" si="509"/>
        <v>0</v>
      </c>
      <c r="T285" s="13">
        <f t="shared" si="510"/>
        <v>0</v>
      </c>
      <c r="U285" s="158">
        <v>0.34375</v>
      </c>
      <c r="V285" s="12">
        <f t="shared" si="511"/>
        <v>0</v>
      </c>
      <c r="W285" s="13">
        <f t="shared" si="512"/>
        <v>0</v>
      </c>
      <c r="X285" s="13">
        <f t="shared" si="513"/>
        <v>0</v>
      </c>
      <c r="Y285" s="158">
        <v>0.34722222222222227</v>
      </c>
      <c r="Z285" s="12">
        <f t="shared" si="514"/>
        <v>3.4722222222222654E-3</v>
      </c>
      <c r="AA285" s="13">
        <f t="shared" si="515"/>
        <v>0</v>
      </c>
      <c r="AB285" s="13">
        <f t="shared" si="516"/>
        <v>5</v>
      </c>
      <c r="AC285" s="158">
        <v>0.37152777777777773</v>
      </c>
      <c r="AD285" s="12">
        <f t="shared" si="517"/>
        <v>2.4305555555555469E-2</v>
      </c>
      <c r="AE285" s="13">
        <f t="shared" si="518"/>
        <v>0</v>
      </c>
      <c r="AF285" s="13">
        <f t="shared" si="519"/>
        <v>35</v>
      </c>
      <c r="AG285" s="158">
        <v>0.375</v>
      </c>
      <c r="AH285" s="158">
        <v>0.42708333333333331</v>
      </c>
      <c r="AI285" s="12">
        <f t="shared" si="520"/>
        <v>5.2083333333333315E-2</v>
      </c>
      <c r="AJ285" s="90">
        <f t="shared" si="521"/>
        <v>1</v>
      </c>
      <c r="AK285" s="90">
        <f t="shared" si="522"/>
        <v>15</v>
      </c>
      <c r="AL285" s="158">
        <v>0.375</v>
      </c>
      <c r="AM285" s="158">
        <v>0.42708333333333331</v>
      </c>
      <c r="AN285" s="12">
        <f t="shared" si="523"/>
        <v>5.2083333333333315E-2</v>
      </c>
      <c r="AO285" s="13">
        <f t="shared" si="524"/>
        <v>1</v>
      </c>
      <c r="AP285" s="13">
        <f t="shared" si="525"/>
        <v>15</v>
      </c>
      <c r="AQ285" s="158">
        <v>0.40972222222222227</v>
      </c>
      <c r="AR285" s="12">
        <f t="shared" si="526"/>
        <v>-1.7361111111111049E-2</v>
      </c>
      <c r="AS285" s="90" t="e">
        <f t="shared" si="527"/>
        <v>#NUM!</v>
      </c>
      <c r="AT285" s="13" t="e">
        <f t="shared" si="528"/>
        <v>#NUM!</v>
      </c>
      <c r="AU285" s="158">
        <v>0.41041666666666665</v>
      </c>
      <c r="AV285" s="12">
        <f t="shared" si="529"/>
        <v>6.9444444444438647E-4</v>
      </c>
      <c r="AW285" s="13">
        <f t="shared" si="530"/>
        <v>0</v>
      </c>
      <c r="AX285" s="13">
        <f t="shared" si="531"/>
        <v>1</v>
      </c>
      <c r="AY285" s="158">
        <v>0.4993055555555555</v>
      </c>
      <c r="AZ285" s="12">
        <f t="shared" si="532"/>
        <v>8.8888888888888851E-2</v>
      </c>
      <c r="BA285" s="90">
        <f t="shared" si="533"/>
        <v>2</v>
      </c>
      <c r="BB285" s="90">
        <f t="shared" si="534"/>
        <v>8</v>
      </c>
      <c r="BC285" s="158">
        <v>0.4993055555555555</v>
      </c>
      <c r="BD285" s="158">
        <v>0.4993055555555555</v>
      </c>
      <c r="BE285" s="12">
        <f t="shared" si="535"/>
        <v>0</v>
      </c>
      <c r="BF285" s="13">
        <f t="shared" si="536"/>
        <v>0</v>
      </c>
      <c r="BG285" s="13">
        <f t="shared" si="537"/>
        <v>0</v>
      </c>
      <c r="BH285" s="158">
        <v>0.4993055555555555</v>
      </c>
      <c r="BI285" s="158">
        <v>0.4993055555555555</v>
      </c>
      <c r="BJ285" s="160"/>
      <c r="BK285" s="69">
        <f t="shared" si="504"/>
        <v>0</v>
      </c>
      <c r="BL285" s="13">
        <f t="shared" si="501"/>
        <v>0</v>
      </c>
      <c r="BM285" s="13">
        <f t="shared" si="502"/>
        <v>0</v>
      </c>
      <c r="BN285" s="158">
        <v>0.50347222222222221</v>
      </c>
      <c r="BO285" s="12">
        <f t="shared" si="538"/>
        <v>4.1666666666667074E-3</v>
      </c>
      <c r="BP285" s="90">
        <f t="shared" si="539"/>
        <v>0</v>
      </c>
      <c r="BQ285" s="90">
        <f t="shared" si="540"/>
        <v>6</v>
      </c>
      <c r="BR285" s="158">
        <v>0.51041666666666663</v>
      </c>
      <c r="BS285" s="12">
        <f t="shared" si="541"/>
        <v>6.9444444444444198E-3</v>
      </c>
      <c r="BT285" s="90">
        <f t="shared" si="542"/>
        <v>0</v>
      </c>
      <c r="BU285" s="90">
        <f t="shared" si="543"/>
        <v>10</v>
      </c>
      <c r="BV285" s="158">
        <v>0.51041666666666663</v>
      </c>
      <c r="BW285" s="158">
        <v>0.53125</v>
      </c>
      <c r="BX285" s="12">
        <f t="shared" si="544"/>
        <v>2.083333333333337E-2</v>
      </c>
      <c r="BY285" s="13">
        <f t="shared" si="545"/>
        <v>0</v>
      </c>
      <c r="BZ285" s="13">
        <f t="shared" si="546"/>
        <v>30</v>
      </c>
      <c r="CA285" s="12">
        <f t="shared" si="547"/>
        <v>0.1875</v>
      </c>
      <c r="CB285" s="13">
        <f t="shared" si="548"/>
        <v>4</v>
      </c>
      <c r="CC285" s="13">
        <f t="shared" si="549"/>
        <v>30</v>
      </c>
      <c r="CD285" s="12">
        <f t="shared" si="503"/>
        <v>1.8055555555555547E-2</v>
      </c>
      <c r="CE285" s="13">
        <f t="shared" si="550"/>
        <v>0</v>
      </c>
      <c r="CF285" s="13">
        <f t="shared" si="551"/>
        <v>26</v>
      </c>
      <c r="CG285" s="12">
        <f t="shared" si="573"/>
        <v>5.2083333333333315E-2</v>
      </c>
      <c r="CH285" s="13">
        <f t="shared" si="552"/>
        <v>1</v>
      </c>
      <c r="CI285" s="13">
        <f t="shared" si="553"/>
        <v>15</v>
      </c>
      <c r="CJ285" s="12">
        <f t="shared" si="574"/>
        <v>8.8888888888888851E-2</v>
      </c>
      <c r="CK285" s="13">
        <f t="shared" si="554"/>
        <v>2</v>
      </c>
      <c r="CL285" s="13">
        <f t="shared" si="555"/>
        <v>8</v>
      </c>
      <c r="CM285" s="13"/>
      <c r="CN285" s="13"/>
      <c r="CO285" s="13"/>
      <c r="CP285" s="12">
        <f t="shared" si="556"/>
        <v>7.7777777777777737E-2</v>
      </c>
      <c r="CQ285" s="13">
        <f t="shared" si="557"/>
        <v>1</v>
      </c>
      <c r="CR285" s="13">
        <f t="shared" si="558"/>
        <v>52</v>
      </c>
      <c r="CS285" s="158">
        <v>0</v>
      </c>
      <c r="CT285" s="13">
        <f t="shared" si="559"/>
        <v>0</v>
      </c>
      <c r="CU285" s="13">
        <f t="shared" si="560"/>
        <v>0</v>
      </c>
      <c r="CV285" s="158">
        <v>0</v>
      </c>
      <c r="CW285" s="13">
        <f t="shared" si="561"/>
        <v>0</v>
      </c>
      <c r="CX285" s="13">
        <f t="shared" si="562"/>
        <v>0</v>
      </c>
      <c r="CY285" s="158">
        <v>0</v>
      </c>
      <c r="CZ285" s="13">
        <f t="shared" si="563"/>
        <v>0</v>
      </c>
      <c r="DA285" s="13">
        <f t="shared" si="564"/>
        <v>0</v>
      </c>
      <c r="DB285" s="158">
        <v>0</v>
      </c>
      <c r="DC285" s="13">
        <f t="shared" si="565"/>
        <v>0</v>
      </c>
      <c r="DD285" s="13">
        <f t="shared" si="566"/>
        <v>0</v>
      </c>
      <c r="DE285" s="158">
        <v>0</v>
      </c>
      <c r="DF285" s="13">
        <f t="shared" si="567"/>
        <v>0</v>
      </c>
      <c r="DG285" s="13">
        <f t="shared" si="568"/>
        <v>0</v>
      </c>
      <c r="DH285" s="158">
        <v>1.1111111111111112E-2</v>
      </c>
      <c r="DI285" s="13">
        <f t="shared" si="569"/>
        <v>0</v>
      </c>
      <c r="DJ285" s="13">
        <f t="shared" si="570"/>
        <v>16</v>
      </c>
      <c r="DK285" s="158">
        <v>0</v>
      </c>
      <c r="DL285" s="35">
        <f t="shared" si="571"/>
        <v>0</v>
      </c>
      <c r="DM285" s="61">
        <f t="shared" si="572"/>
        <v>0</v>
      </c>
      <c r="DN285" s="66">
        <f t="shared" si="496"/>
        <v>1002526.44</v>
      </c>
      <c r="DO285" s="74">
        <f t="shared" si="575"/>
        <v>16185</v>
      </c>
      <c r="DP285" s="66">
        <f t="shared" si="577"/>
        <v>62.462542372881359</v>
      </c>
      <c r="DQ285" s="63">
        <f t="shared" si="506"/>
        <v>61.941701575532896</v>
      </c>
      <c r="DR285" s="66" t="e">
        <f t="shared" si="497"/>
        <v>#NUM!</v>
      </c>
      <c r="DS285" s="96" t="e">
        <f t="shared" si="498"/>
        <v>#NUM!</v>
      </c>
      <c r="DT285" s="66" t="e">
        <f t="shared" si="499"/>
        <v>#NUM!</v>
      </c>
      <c r="DU285" s="66" t="e">
        <f t="shared" si="500"/>
        <v>#NUM!</v>
      </c>
      <c r="DV285" s="421"/>
      <c r="DW285" s="421"/>
      <c r="DX285" s="421"/>
      <c r="DY285" s="421"/>
      <c r="DZ285" s="421"/>
      <c r="EA285" s="421"/>
      <c r="EB285" s="421"/>
      <c r="EC285" s="62"/>
      <c r="ED285" s="62"/>
      <c r="EE285" s="62"/>
      <c r="EF285" s="62"/>
      <c r="EG285" s="62"/>
      <c r="EH285" s="62"/>
      <c r="EI285" s="62"/>
      <c r="EJ285" s="62"/>
      <c r="EK285" s="62"/>
      <c r="EL285" s="62"/>
      <c r="EM285" s="62"/>
      <c r="EN285" s="66"/>
      <c r="EO285" s="66"/>
      <c r="EP285" s="66"/>
      <c r="EQ285" s="66"/>
      <c r="ER285" s="66"/>
      <c r="ES285" s="66"/>
      <c r="ET285" s="66"/>
      <c r="EU285" s="66"/>
      <c r="EV285" s="66"/>
      <c r="EW285" s="66"/>
      <c r="EX285" s="66"/>
      <c r="EY285" s="66"/>
      <c r="EZ285" s="66"/>
      <c r="FA285" s="66"/>
      <c r="FB285" s="66"/>
      <c r="FC285" s="66"/>
      <c r="FD285" s="66"/>
      <c r="FE285" s="62"/>
      <c r="FF285" s="62"/>
      <c r="FG285" s="62"/>
      <c r="FH285" s="62"/>
      <c r="FI285" s="62"/>
    </row>
    <row r="286" spans="1:165" s="162" customFormat="1">
      <c r="A286" s="175">
        <v>285</v>
      </c>
      <c r="B286" s="174">
        <v>43</v>
      </c>
      <c r="C286" s="202">
        <v>40797</v>
      </c>
      <c r="D286" s="159">
        <f t="shared" si="507"/>
        <v>9</v>
      </c>
      <c r="E286" s="156" t="s">
        <v>39</v>
      </c>
      <c r="F286" s="174">
        <v>21</v>
      </c>
      <c r="G286" s="157" t="s">
        <v>38</v>
      </c>
      <c r="H286" s="157" t="s">
        <v>529</v>
      </c>
      <c r="I286" s="157" t="s">
        <v>515</v>
      </c>
      <c r="J286" s="158">
        <v>0.5444444444444444</v>
      </c>
      <c r="K286" s="159">
        <v>3699.56</v>
      </c>
      <c r="L286" s="157" t="s">
        <v>33</v>
      </c>
      <c r="M286" s="174">
        <v>57</v>
      </c>
      <c r="N286" s="174">
        <v>2</v>
      </c>
      <c r="O286" s="157"/>
      <c r="P286" s="158">
        <v>0.5444444444444444</v>
      </c>
      <c r="Q286" s="158">
        <v>0.5444444444444444</v>
      </c>
      <c r="R286" s="12">
        <f t="shared" si="508"/>
        <v>0</v>
      </c>
      <c r="S286" s="13">
        <f t="shared" si="509"/>
        <v>0</v>
      </c>
      <c r="T286" s="13">
        <f t="shared" si="510"/>
        <v>0</v>
      </c>
      <c r="U286" s="158">
        <v>0.54861111111111105</v>
      </c>
      <c r="V286" s="12">
        <f t="shared" si="511"/>
        <v>4.1666666666666519E-3</v>
      </c>
      <c r="W286" s="13">
        <f t="shared" si="512"/>
        <v>0</v>
      </c>
      <c r="X286" s="13">
        <f t="shared" si="513"/>
        <v>6</v>
      </c>
      <c r="Y286" s="158">
        <v>0.55555555555555558</v>
      </c>
      <c r="Z286" s="12">
        <f t="shared" si="514"/>
        <v>6.9444444444445308E-3</v>
      </c>
      <c r="AA286" s="13">
        <f t="shared" si="515"/>
        <v>0</v>
      </c>
      <c r="AB286" s="13">
        <f t="shared" si="516"/>
        <v>10</v>
      </c>
      <c r="AC286" s="158">
        <v>0.57986111111111105</v>
      </c>
      <c r="AD286" s="12">
        <f t="shared" si="517"/>
        <v>2.4305555555555469E-2</v>
      </c>
      <c r="AE286" s="13">
        <f t="shared" si="518"/>
        <v>0</v>
      </c>
      <c r="AF286" s="13">
        <f t="shared" si="519"/>
        <v>35</v>
      </c>
      <c r="AG286" s="158">
        <v>0.58680555555555558</v>
      </c>
      <c r="AH286" s="158">
        <v>0.64930555555555558</v>
      </c>
      <c r="AI286" s="12">
        <f t="shared" si="520"/>
        <v>6.25E-2</v>
      </c>
      <c r="AJ286" s="90">
        <f t="shared" si="521"/>
        <v>1</v>
      </c>
      <c r="AK286" s="90">
        <f t="shared" si="522"/>
        <v>30</v>
      </c>
      <c r="AL286" s="158">
        <v>0.58680555555555558</v>
      </c>
      <c r="AM286" s="158">
        <v>0.64930555555555558</v>
      </c>
      <c r="AN286" s="12">
        <f t="shared" si="523"/>
        <v>6.25E-2</v>
      </c>
      <c r="AO286" s="13">
        <f t="shared" si="524"/>
        <v>1</v>
      </c>
      <c r="AP286" s="13">
        <f t="shared" si="525"/>
        <v>30</v>
      </c>
      <c r="AQ286" s="158">
        <v>0.67499999999999993</v>
      </c>
      <c r="AR286" s="12">
        <f t="shared" si="526"/>
        <v>2.5694444444444353E-2</v>
      </c>
      <c r="AS286" s="90">
        <f t="shared" si="527"/>
        <v>0</v>
      </c>
      <c r="AT286" s="13">
        <f t="shared" si="528"/>
        <v>37</v>
      </c>
      <c r="AU286" s="158">
        <v>0.67708333333333337</v>
      </c>
      <c r="AV286" s="12">
        <f t="shared" si="529"/>
        <v>2.083333333333437E-3</v>
      </c>
      <c r="AW286" s="13">
        <f t="shared" si="530"/>
        <v>0</v>
      </c>
      <c r="AX286" s="13">
        <f t="shared" si="531"/>
        <v>3</v>
      </c>
      <c r="AY286" s="158">
        <v>0.74791666666666667</v>
      </c>
      <c r="AZ286" s="12">
        <f t="shared" si="532"/>
        <v>7.0833333333333304E-2</v>
      </c>
      <c r="BA286" s="90">
        <f t="shared" si="533"/>
        <v>1</v>
      </c>
      <c r="BB286" s="90">
        <f t="shared" si="534"/>
        <v>42</v>
      </c>
      <c r="BC286" s="158">
        <v>0.74791666666666667</v>
      </c>
      <c r="BD286" s="158">
        <v>0.74791666666666667</v>
      </c>
      <c r="BE286" s="12">
        <f t="shared" si="535"/>
        <v>0</v>
      </c>
      <c r="BF286" s="13">
        <f t="shared" si="536"/>
        <v>0</v>
      </c>
      <c r="BG286" s="13">
        <f t="shared" si="537"/>
        <v>0</v>
      </c>
      <c r="BH286" s="158">
        <v>0.74791666666666667</v>
      </c>
      <c r="BI286" s="158">
        <v>0.74791666666666667</v>
      </c>
      <c r="BJ286" s="160"/>
      <c r="BK286" s="69">
        <f t="shared" si="504"/>
        <v>0</v>
      </c>
      <c r="BL286" s="13">
        <f t="shared" si="501"/>
        <v>0</v>
      </c>
      <c r="BM286" s="13">
        <f t="shared" si="502"/>
        <v>0</v>
      </c>
      <c r="BN286" s="158">
        <v>0.75624999999999998</v>
      </c>
      <c r="BO286" s="12">
        <f t="shared" si="538"/>
        <v>8.3333333333333037E-3</v>
      </c>
      <c r="BP286" s="90">
        <f t="shared" si="539"/>
        <v>0</v>
      </c>
      <c r="BQ286" s="90">
        <f t="shared" si="540"/>
        <v>12</v>
      </c>
      <c r="BR286" s="158">
        <v>0.76041666666666663</v>
      </c>
      <c r="BS286" s="12">
        <f t="shared" si="541"/>
        <v>4.1666666666666519E-3</v>
      </c>
      <c r="BT286" s="90">
        <f t="shared" si="542"/>
        <v>0</v>
      </c>
      <c r="BU286" s="90">
        <f t="shared" si="543"/>
        <v>6</v>
      </c>
      <c r="BV286" s="158">
        <v>0.76041666666666663</v>
      </c>
      <c r="BW286" s="158">
        <v>0.76736111111111116</v>
      </c>
      <c r="BX286" s="12">
        <f t="shared" si="544"/>
        <v>6.9444444444445308E-3</v>
      </c>
      <c r="BY286" s="13">
        <f t="shared" si="545"/>
        <v>0</v>
      </c>
      <c r="BZ286" s="13">
        <f t="shared" si="546"/>
        <v>10</v>
      </c>
      <c r="CA286" s="12">
        <f t="shared" si="547"/>
        <v>0.22291666666666676</v>
      </c>
      <c r="CB286" s="13">
        <f t="shared" si="548"/>
        <v>5</v>
      </c>
      <c r="CC286" s="13">
        <f t="shared" si="549"/>
        <v>21</v>
      </c>
      <c r="CD286" s="12">
        <f t="shared" si="503"/>
        <v>6.2499999999999778E-2</v>
      </c>
      <c r="CE286" s="13">
        <f t="shared" si="550"/>
        <v>1</v>
      </c>
      <c r="CF286" s="13">
        <f t="shared" si="551"/>
        <v>30</v>
      </c>
      <c r="CG286" s="12">
        <f t="shared" si="573"/>
        <v>6.25E-2</v>
      </c>
      <c r="CH286" s="13">
        <f t="shared" si="552"/>
        <v>1</v>
      </c>
      <c r="CI286" s="13">
        <f t="shared" si="553"/>
        <v>30</v>
      </c>
      <c r="CJ286" s="12">
        <f t="shared" si="574"/>
        <v>7.0833333333333304E-2</v>
      </c>
      <c r="CK286" s="13">
        <f t="shared" si="554"/>
        <v>1</v>
      </c>
      <c r="CL286" s="13">
        <f t="shared" si="555"/>
        <v>42</v>
      </c>
      <c r="CM286" s="13"/>
      <c r="CN286" s="13"/>
      <c r="CO286" s="13"/>
      <c r="CP286" s="12">
        <f t="shared" si="556"/>
        <v>5.5555555555555525E-2</v>
      </c>
      <c r="CQ286" s="13">
        <f t="shared" si="557"/>
        <v>1</v>
      </c>
      <c r="CR286" s="13">
        <f t="shared" si="558"/>
        <v>20</v>
      </c>
      <c r="CS286" s="158">
        <v>0</v>
      </c>
      <c r="CT286" s="13">
        <f t="shared" si="559"/>
        <v>0</v>
      </c>
      <c r="CU286" s="13">
        <f t="shared" si="560"/>
        <v>0</v>
      </c>
      <c r="CV286" s="158">
        <v>0</v>
      </c>
      <c r="CW286" s="13">
        <f t="shared" si="561"/>
        <v>0</v>
      </c>
      <c r="CX286" s="13">
        <f t="shared" si="562"/>
        <v>0</v>
      </c>
      <c r="CY286" s="158">
        <v>0</v>
      </c>
      <c r="CZ286" s="13">
        <f t="shared" si="563"/>
        <v>0</v>
      </c>
      <c r="DA286" s="13">
        <f t="shared" si="564"/>
        <v>0</v>
      </c>
      <c r="DB286" s="158">
        <v>0</v>
      </c>
      <c r="DC286" s="13">
        <f t="shared" si="565"/>
        <v>0</v>
      </c>
      <c r="DD286" s="13">
        <f t="shared" si="566"/>
        <v>0</v>
      </c>
      <c r="DE286" s="158">
        <v>0</v>
      </c>
      <c r="DF286" s="13">
        <f t="shared" si="567"/>
        <v>0</v>
      </c>
      <c r="DG286" s="13">
        <f t="shared" si="568"/>
        <v>0</v>
      </c>
      <c r="DH286" s="158">
        <v>1.5277777777777777E-2</v>
      </c>
      <c r="DI286" s="13">
        <f t="shared" si="569"/>
        <v>0</v>
      </c>
      <c r="DJ286" s="13">
        <f t="shared" si="570"/>
        <v>22</v>
      </c>
      <c r="DK286" s="158">
        <v>0</v>
      </c>
      <c r="DL286" s="35">
        <f t="shared" si="571"/>
        <v>0</v>
      </c>
      <c r="DM286" s="61">
        <f t="shared" si="572"/>
        <v>0</v>
      </c>
      <c r="DN286" s="66">
        <f t="shared" si="496"/>
        <v>1006226</v>
      </c>
      <c r="DO286" s="74">
        <f t="shared" si="575"/>
        <v>16242</v>
      </c>
      <c r="DP286" s="66">
        <f t="shared" si="577"/>
        <v>64.904561403508765</v>
      </c>
      <c r="DQ286" s="63">
        <f t="shared" si="506"/>
        <v>61.952099495136068</v>
      </c>
      <c r="DR286" s="66" t="e">
        <f t="shared" si="497"/>
        <v>#NUM!</v>
      </c>
      <c r="DS286" s="96" t="e">
        <f t="shared" si="498"/>
        <v>#NUM!</v>
      </c>
      <c r="DT286" s="66" t="e">
        <f t="shared" si="499"/>
        <v>#NUM!</v>
      </c>
      <c r="DU286" s="66" t="e">
        <f t="shared" si="500"/>
        <v>#NUM!</v>
      </c>
      <c r="DV286" s="421"/>
      <c r="DW286" s="421"/>
      <c r="DX286" s="421"/>
      <c r="DY286" s="421"/>
      <c r="DZ286" s="421"/>
      <c r="EA286" s="421"/>
      <c r="EB286" s="421"/>
      <c r="EC286" s="62"/>
      <c r="ED286" s="62"/>
      <c r="EE286" s="62"/>
      <c r="EF286" s="62"/>
      <c r="EG286" s="62"/>
      <c r="EH286" s="62"/>
      <c r="EI286" s="62"/>
      <c r="EJ286" s="62"/>
      <c r="EK286" s="62"/>
      <c r="EL286" s="62"/>
      <c r="EM286" s="62"/>
      <c r="EN286" s="66"/>
      <c r="EO286" s="66"/>
      <c r="EP286" s="66"/>
      <c r="EQ286" s="66"/>
      <c r="ER286" s="66"/>
      <c r="ES286" s="66"/>
      <c r="ET286" s="66"/>
      <c r="EU286" s="66"/>
      <c r="EV286" s="66"/>
      <c r="EW286" s="66"/>
      <c r="EX286" s="66"/>
      <c r="EY286" s="66"/>
      <c r="EZ286" s="66"/>
      <c r="FA286" s="66"/>
      <c r="FB286" s="66"/>
      <c r="FC286" s="66"/>
      <c r="FD286" s="66"/>
      <c r="FE286" s="62"/>
      <c r="FF286" s="62"/>
      <c r="FG286" s="62"/>
      <c r="FH286" s="62"/>
      <c r="FI286" s="62"/>
    </row>
    <row r="287" spans="1:165" s="162" customFormat="1">
      <c r="A287" s="199">
        <v>286</v>
      </c>
      <c r="B287" s="174">
        <v>44</v>
      </c>
      <c r="C287" s="202">
        <v>40798</v>
      </c>
      <c r="D287" s="159">
        <f t="shared" si="507"/>
        <v>9</v>
      </c>
      <c r="E287" s="156" t="s">
        <v>39</v>
      </c>
      <c r="F287" s="174">
        <v>22</v>
      </c>
      <c r="G287" s="157" t="s">
        <v>38</v>
      </c>
      <c r="H287" s="157" t="s">
        <v>419</v>
      </c>
      <c r="I287" s="157" t="s">
        <v>450</v>
      </c>
      <c r="J287" s="158">
        <v>4.5138888888888888E-2</v>
      </c>
      <c r="K287" s="159">
        <v>3601.08</v>
      </c>
      <c r="L287" s="157" t="s">
        <v>34</v>
      </c>
      <c r="M287" s="174">
        <v>57</v>
      </c>
      <c r="N287" s="174">
        <v>2</v>
      </c>
      <c r="O287" s="157"/>
      <c r="P287" s="158">
        <v>4.5138888888888888E-2</v>
      </c>
      <c r="Q287" s="158">
        <v>4.5138888888888888E-2</v>
      </c>
      <c r="R287" s="12">
        <f t="shared" si="508"/>
        <v>0</v>
      </c>
      <c r="S287" s="13">
        <f t="shared" si="509"/>
        <v>0</v>
      </c>
      <c r="T287" s="13">
        <f t="shared" si="510"/>
        <v>0</v>
      </c>
      <c r="U287" s="158">
        <v>4.8611111111111112E-2</v>
      </c>
      <c r="V287" s="12">
        <f t="shared" si="511"/>
        <v>3.4722222222222238E-3</v>
      </c>
      <c r="W287" s="13">
        <f t="shared" si="512"/>
        <v>0</v>
      </c>
      <c r="X287" s="13">
        <f t="shared" si="513"/>
        <v>5</v>
      </c>
      <c r="Y287" s="158">
        <v>5.5555555555555552E-2</v>
      </c>
      <c r="Z287" s="12">
        <f t="shared" si="514"/>
        <v>6.9444444444444406E-3</v>
      </c>
      <c r="AA287" s="13">
        <f t="shared" si="515"/>
        <v>0</v>
      </c>
      <c r="AB287" s="13">
        <f t="shared" si="516"/>
        <v>10</v>
      </c>
      <c r="AC287" s="158">
        <v>8.3333333333333329E-2</v>
      </c>
      <c r="AD287" s="12">
        <f t="shared" si="517"/>
        <v>2.7777777777777776E-2</v>
      </c>
      <c r="AE287" s="13">
        <f t="shared" si="518"/>
        <v>0</v>
      </c>
      <c r="AF287" s="13">
        <f t="shared" si="519"/>
        <v>40</v>
      </c>
      <c r="AG287" s="158">
        <v>8.6805555555555566E-2</v>
      </c>
      <c r="AH287" s="158">
        <v>0.12361111111111112</v>
      </c>
      <c r="AI287" s="12">
        <f t="shared" si="520"/>
        <v>3.680555555555555E-2</v>
      </c>
      <c r="AJ287" s="90">
        <f t="shared" si="521"/>
        <v>0</v>
      </c>
      <c r="AK287" s="90">
        <f t="shared" si="522"/>
        <v>53</v>
      </c>
      <c r="AL287" s="158">
        <v>8.6805555555555566E-2</v>
      </c>
      <c r="AM287" s="158">
        <v>0.12361111111111112</v>
      </c>
      <c r="AN287" s="12">
        <f t="shared" si="523"/>
        <v>3.680555555555555E-2</v>
      </c>
      <c r="AO287" s="13">
        <f t="shared" si="524"/>
        <v>0</v>
      </c>
      <c r="AP287" s="13">
        <f t="shared" si="525"/>
        <v>53</v>
      </c>
      <c r="AQ287" s="158">
        <v>8.6111111111111124E-2</v>
      </c>
      <c r="AR287" s="12">
        <f t="shared" si="526"/>
        <v>-3.7499999999999992E-2</v>
      </c>
      <c r="AS287" s="90" t="e">
        <f t="shared" si="527"/>
        <v>#NUM!</v>
      </c>
      <c r="AT287" s="13" t="e">
        <f t="shared" si="528"/>
        <v>#NUM!</v>
      </c>
      <c r="AU287" s="158">
        <v>0.125</v>
      </c>
      <c r="AV287" s="12">
        <f t="shared" si="529"/>
        <v>3.8888888888888876E-2</v>
      </c>
      <c r="AW287" s="13">
        <f t="shared" si="530"/>
        <v>0</v>
      </c>
      <c r="AX287" s="13">
        <f t="shared" si="531"/>
        <v>56</v>
      </c>
      <c r="AY287" s="158">
        <v>0.22847222222222222</v>
      </c>
      <c r="AZ287" s="12">
        <f t="shared" si="532"/>
        <v>0.10347222222222222</v>
      </c>
      <c r="BA287" s="90">
        <f t="shared" si="533"/>
        <v>2</v>
      </c>
      <c r="BB287" s="90">
        <f t="shared" si="534"/>
        <v>29</v>
      </c>
      <c r="BC287" s="158">
        <v>0.22847222222222222</v>
      </c>
      <c r="BD287" s="158">
        <v>0.22847222222222222</v>
      </c>
      <c r="BE287" s="12">
        <f t="shared" si="535"/>
        <v>0</v>
      </c>
      <c r="BF287" s="13">
        <f t="shared" si="536"/>
        <v>0</v>
      </c>
      <c r="BG287" s="13">
        <f t="shared" si="537"/>
        <v>0</v>
      </c>
      <c r="BH287" s="158">
        <v>0.22916666666666666</v>
      </c>
      <c r="BI287" s="158">
        <v>0.29166666666666669</v>
      </c>
      <c r="BJ287" s="160">
        <v>62</v>
      </c>
      <c r="BK287" s="69">
        <f t="shared" si="504"/>
        <v>6.2500000000000028E-2</v>
      </c>
      <c r="BL287" s="13">
        <f t="shared" si="501"/>
        <v>1</v>
      </c>
      <c r="BM287" s="13">
        <f t="shared" si="502"/>
        <v>30</v>
      </c>
      <c r="BN287" s="158">
        <v>0.2986111111111111</v>
      </c>
      <c r="BO287" s="12">
        <f t="shared" si="538"/>
        <v>7.013888888888889E-2</v>
      </c>
      <c r="BP287" s="90">
        <f t="shared" si="539"/>
        <v>1</v>
      </c>
      <c r="BQ287" s="90">
        <f t="shared" si="540"/>
        <v>41</v>
      </c>
      <c r="BR287" s="158">
        <v>0.30555555555555552</v>
      </c>
      <c r="BS287" s="12">
        <f t="shared" si="541"/>
        <v>6.9444444444444198E-3</v>
      </c>
      <c r="BT287" s="90">
        <f t="shared" si="542"/>
        <v>0</v>
      </c>
      <c r="BU287" s="90">
        <f t="shared" si="543"/>
        <v>10</v>
      </c>
      <c r="BV287" s="158">
        <v>0.30555555555555552</v>
      </c>
      <c r="BW287" s="158">
        <v>0.3125</v>
      </c>
      <c r="BX287" s="12">
        <f t="shared" si="544"/>
        <v>6.9444444444444753E-3</v>
      </c>
      <c r="BY287" s="13">
        <f t="shared" si="545"/>
        <v>0</v>
      </c>
      <c r="BZ287" s="13">
        <f t="shared" si="546"/>
        <v>10</v>
      </c>
      <c r="CA287" s="12">
        <f t="shared" si="547"/>
        <v>0.2673611111111111</v>
      </c>
      <c r="CB287" s="13">
        <f t="shared" si="548"/>
        <v>6</v>
      </c>
      <c r="CC287" s="13">
        <f t="shared" si="549"/>
        <v>25</v>
      </c>
      <c r="CD287" s="12">
        <f t="shared" si="503"/>
        <v>6.7361111111111094E-2</v>
      </c>
      <c r="CE287" s="13">
        <f t="shared" si="550"/>
        <v>1</v>
      </c>
      <c r="CF287" s="13">
        <f t="shared" si="551"/>
        <v>37</v>
      </c>
      <c r="CG287" s="12">
        <f t="shared" si="573"/>
        <v>3.680555555555555E-2</v>
      </c>
      <c r="CH287" s="13">
        <f t="shared" si="552"/>
        <v>0</v>
      </c>
      <c r="CI287" s="13">
        <f t="shared" si="553"/>
        <v>53</v>
      </c>
      <c r="CJ287" s="12">
        <f t="shared" si="574"/>
        <v>0.10347222222222222</v>
      </c>
      <c r="CK287" s="13">
        <f t="shared" si="554"/>
        <v>2</v>
      </c>
      <c r="CL287" s="13">
        <f t="shared" si="555"/>
        <v>29</v>
      </c>
      <c r="CM287" s="13"/>
      <c r="CN287" s="13"/>
      <c r="CO287" s="13"/>
      <c r="CP287" s="12">
        <f t="shared" si="556"/>
        <v>6.041666666666666E-2</v>
      </c>
      <c r="CQ287" s="13">
        <f t="shared" si="557"/>
        <v>1</v>
      </c>
      <c r="CR287" s="13">
        <f t="shared" si="558"/>
        <v>27</v>
      </c>
      <c r="CS287" s="158">
        <v>0</v>
      </c>
      <c r="CT287" s="13">
        <f t="shared" si="559"/>
        <v>0</v>
      </c>
      <c r="CU287" s="13">
        <f t="shared" si="560"/>
        <v>0</v>
      </c>
      <c r="CV287" s="158">
        <v>8.3333333333333332E-3</v>
      </c>
      <c r="CW287" s="13">
        <f t="shared" si="561"/>
        <v>0</v>
      </c>
      <c r="CX287" s="13">
        <f t="shared" si="562"/>
        <v>12</v>
      </c>
      <c r="CY287" s="158">
        <v>9.0277777777777787E-3</v>
      </c>
      <c r="CZ287" s="13">
        <f t="shared" si="563"/>
        <v>0</v>
      </c>
      <c r="DA287" s="13">
        <f t="shared" si="564"/>
        <v>13</v>
      </c>
      <c r="DB287" s="158">
        <v>0</v>
      </c>
      <c r="DC287" s="13">
        <f t="shared" si="565"/>
        <v>0</v>
      </c>
      <c r="DD287" s="13">
        <f t="shared" si="566"/>
        <v>0</v>
      </c>
      <c r="DE287" s="158">
        <v>0</v>
      </c>
      <c r="DF287" s="13">
        <f t="shared" si="567"/>
        <v>0</v>
      </c>
      <c r="DG287" s="13">
        <f t="shared" si="568"/>
        <v>0</v>
      </c>
      <c r="DH287" s="158">
        <v>2.5694444444444447E-2</v>
      </c>
      <c r="DI287" s="13">
        <f t="shared" si="569"/>
        <v>0</v>
      </c>
      <c r="DJ287" s="13">
        <f t="shared" si="570"/>
        <v>37</v>
      </c>
      <c r="DK287" s="158">
        <v>0</v>
      </c>
      <c r="DL287" s="35">
        <f t="shared" si="571"/>
        <v>0</v>
      </c>
      <c r="DM287" s="61">
        <f t="shared" si="572"/>
        <v>0</v>
      </c>
      <c r="DN287" s="66">
        <f t="shared" si="496"/>
        <v>1009827.08</v>
      </c>
      <c r="DO287" s="74">
        <f t="shared" si="575"/>
        <v>16300</v>
      </c>
      <c r="DP287" s="66">
        <f t="shared" si="577"/>
        <v>63.176842105263155</v>
      </c>
      <c r="DQ287" s="63">
        <f t="shared" si="506"/>
        <v>61.95258159509202</v>
      </c>
      <c r="DR287" s="66" t="e">
        <f t="shared" si="497"/>
        <v>#NUM!</v>
      </c>
      <c r="DS287" s="96" t="e">
        <f t="shared" si="498"/>
        <v>#NUM!</v>
      </c>
      <c r="DT287" s="66" t="e">
        <f t="shared" si="499"/>
        <v>#NUM!</v>
      </c>
      <c r="DU287" s="66" t="e">
        <f t="shared" si="500"/>
        <v>#NUM!</v>
      </c>
      <c r="DV287" s="421"/>
      <c r="DW287" s="421"/>
      <c r="DX287" s="421"/>
      <c r="DY287" s="421"/>
      <c r="DZ287" s="421"/>
      <c r="EA287" s="421"/>
      <c r="EB287" s="421"/>
      <c r="EC287" s="62"/>
      <c r="ED287" s="62"/>
      <c r="EE287" s="62"/>
      <c r="EF287" s="62"/>
      <c r="EG287" s="62"/>
      <c r="EH287" s="62"/>
      <c r="EI287" s="62"/>
      <c r="EJ287" s="62"/>
      <c r="EK287" s="62"/>
      <c r="EL287" s="62"/>
      <c r="EM287" s="62"/>
      <c r="EN287" s="66"/>
      <c r="EO287" s="66"/>
      <c r="EP287" s="66"/>
      <c r="EQ287" s="66"/>
      <c r="ER287" s="66"/>
      <c r="ES287" s="66"/>
      <c r="ET287" s="66"/>
      <c r="EU287" s="66"/>
      <c r="EV287" s="66"/>
      <c r="EW287" s="66"/>
      <c r="EX287" s="66"/>
      <c r="EY287" s="66"/>
      <c r="EZ287" s="66"/>
      <c r="FA287" s="66"/>
      <c r="FB287" s="66"/>
      <c r="FC287" s="66"/>
      <c r="FD287" s="66"/>
      <c r="FE287" s="62"/>
      <c r="FF287" s="62"/>
      <c r="FG287" s="62"/>
      <c r="FH287" s="62"/>
      <c r="FI287" s="62"/>
    </row>
    <row r="288" spans="1:165" s="162" customFormat="1">
      <c r="A288" s="175">
        <v>287</v>
      </c>
      <c r="B288" s="174">
        <v>45</v>
      </c>
      <c r="C288" s="202">
        <v>40798</v>
      </c>
      <c r="D288" s="159">
        <f t="shared" si="507"/>
        <v>9</v>
      </c>
      <c r="E288" s="156" t="s">
        <v>39</v>
      </c>
      <c r="F288" s="174">
        <v>23</v>
      </c>
      <c r="G288" s="157" t="s">
        <v>38</v>
      </c>
      <c r="H288" s="157" t="s">
        <v>529</v>
      </c>
      <c r="I288" s="157" t="s">
        <v>515</v>
      </c>
      <c r="J288" s="158">
        <v>0.85069444444444453</v>
      </c>
      <c r="K288" s="159">
        <v>3500.6</v>
      </c>
      <c r="L288" s="157" t="s">
        <v>33</v>
      </c>
      <c r="M288" s="174">
        <v>58</v>
      </c>
      <c r="N288" s="174">
        <v>1</v>
      </c>
      <c r="O288" s="157"/>
      <c r="P288" s="158">
        <v>0.85069444444444453</v>
      </c>
      <c r="Q288" s="158">
        <v>0.85069444444444453</v>
      </c>
      <c r="R288" s="12">
        <f t="shared" si="508"/>
        <v>0</v>
      </c>
      <c r="S288" s="13">
        <f t="shared" si="509"/>
        <v>0</v>
      </c>
      <c r="T288" s="13">
        <f t="shared" si="510"/>
        <v>0</v>
      </c>
      <c r="U288" s="158">
        <v>0.85416666666666663</v>
      </c>
      <c r="V288" s="12">
        <f t="shared" si="511"/>
        <v>3.4722222222220989E-3</v>
      </c>
      <c r="W288" s="13">
        <f t="shared" si="512"/>
        <v>0</v>
      </c>
      <c r="X288" s="13">
        <f t="shared" si="513"/>
        <v>5</v>
      </c>
      <c r="Y288" s="158">
        <v>0.86458333333333337</v>
      </c>
      <c r="Z288" s="12">
        <f t="shared" si="514"/>
        <v>1.0416666666666741E-2</v>
      </c>
      <c r="AA288" s="13">
        <f t="shared" si="515"/>
        <v>0</v>
      </c>
      <c r="AB288" s="13">
        <f t="shared" si="516"/>
        <v>15</v>
      </c>
      <c r="AC288" s="158">
        <v>0.88541666666666663</v>
      </c>
      <c r="AD288" s="12">
        <f t="shared" si="517"/>
        <v>2.0833333333333259E-2</v>
      </c>
      <c r="AE288" s="13">
        <f t="shared" si="518"/>
        <v>0</v>
      </c>
      <c r="AF288" s="13">
        <f t="shared" si="519"/>
        <v>30</v>
      </c>
      <c r="AG288" s="158">
        <v>0.89027777777777783</v>
      </c>
      <c r="AH288" s="158">
        <v>0.90833333333333333</v>
      </c>
      <c r="AI288" s="12">
        <f t="shared" si="520"/>
        <v>1.8055555555555491E-2</v>
      </c>
      <c r="AJ288" s="90">
        <f t="shared" si="521"/>
        <v>0</v>
      </c>
      <c r="AK288" s="90">
        <f t="shared" si="522"/>
        <v>26</v>
      </c>
      <c r="AL288" s="158">
        <v>0.89027777777777783</v>
      </c>
      <c r="AM288" s="158">
        <v>0.90833333333333333</v>
      </c>
      <c r="AN288" s="12">
        <f t="shared" si="523"/>
        <v>1.8055555555555491E-2</v>
      </c>
      <c r="AO288" s="13">
        <f t="shared" si="524"/>
        <v>0</v>
      </c>
      <c r="AP288" s="13">
        <f t="shared" si="525"/>
        <v>26</v>
      </c>
      <c r="AQ288" s="158">
        <v>0.88958333333333339</v>
      </c>
      <c r="AR288" s="12">
        <f t="shared" si="526"/>
        <v>-1.8749999999999933E-2</v>
      </c>
      <c r="AS288" s="90" t="e">
        <f t="shared" si="527"/>
        <v>#NUM!</v>
      </c>
      <c r="AT288" s="13" t="e">
        <f t="shared" si="528"/>
        <v>#NUM!</v>
      </c>
      <c r="AU288" s="158">
        <v>0.93055555555555547</v>
      </c>
      <c r="AV288" s="12">
        <f t="shared" si="529"/>
        <v>4.0972222222222077E-2</v>
      </c>
      <c r="AW288" s="13">
        <f t="shared" si="530"/>
        <v>0</v>
      </c>
      <c r="AX288" s="13">
        <f t="shared" si="531"/>
        <v>59</v>
      </c>
      <c r="AY288" s="158">
        <v>1.0194444444444444</v>
      </c>
      <c r="AZ288" s="12">
        <f t="shared" si="532"/>
        <v>8.8888888888888906E-2</v>
      </c>
      <c r="BA288" s="90">
        <f t="shared" si="533"/>
        <v>2</v>
      </c>
      <c r="BB288" s="90">
        <f t="shared" si="534"/>
        <v>8</v>
      </c>
      <c r="BC288" s="158">
        <v>1.0194444444444444</v>
      </c>
      <c r="BD288" s="158">
        <v>1.0194444444444444</v>
      </c>
      <c r="BE288" s="12">
        <f t="shared" si="535"/>
        <v>0</v>
      </c>
      <c r="BF288" s="13">
        <f t="shared" si="536"/>
        <v>0</v>
      </c>
      <c r="BG288" s="13">
        <f t="shared" si="537"/>
        <v>0</v>
      </c>
      <c r="BH288" s="158">
        <v>1.0194444444444444</v>
      </c>
      <c r="BI288" s="158">
        <v>1.0194444444444444</v>
      </c>
      <c r="BJ288" s="160"/>
      <c r="BK288" s="69">
        <f t="shared" si="504"/>
        <v>0</v>
      </c>
      <c r="BL288" s="13">
        <f t="shared" si="501"/>
        <v>0</v>
      </c>
      <c r="BM288" s="13">
        <f t="shared" si="502"/>
        <v>0</v>
      </c>
      <c r="BN288" s="158">
        <v>1.0263888888888888</v>
      </c>
      <c r="BO288" s="12">
        <f t="shared" si="538"/>
        <v>6.9444444444444198E-3</v>
      </c>
      <c r="BP288" s="90">
        <f t="shared" si="539"/>
        <v>0</v>
      </c>
      <c r="BQ288" s="90">
        <f t="shared" si="540"/>
        <v>10</v>
      </c>
      <c r="BR288" s="158">
        <v>1.03125</v>
      </c>
      <c r="BS288" s="12">
        <f t="shared" si="541"/>
        <v>4.8611111111112049E-3</v>
      </c>
      <c r="BT288" s="90">
        <f t="shared" si="542"/>
        <v>0</v>
      </c>
      <c r="BU288" s="90">
        <f t="shared" si="543"/>
        <v>7</v>
      </c>
      <c r="BV288" s="158">
        <v>1.03125</v>
      </c>
      <c r="BW288" s="158">
        <v>1.0347222222222221</v>
      </c>
      <c r="BX288" s="12">
        <f t="shared" si="544"/>
        <v>3.4722222222220989E-3</v>
      </c>
      <c r="BY288" s="13">
        <f t="shared" si="545"/>
        <v>0</v>
      </c>
      <c r="BZ288" s="13">
        <f t="shared" si="546"/>
        <v>5</v>
      </c>
      <c r="CA288" s="12">
        <f t="shared" si="547"/>
        <v>0.18402777777777757</v>
      </c>
      <c r="CB288" s="13">
        <f t="shared" si="548"/>
        <v>4</v>
      </c>
      <c r="CC288" s="13">
        <f t="shared" si="549"/>
        <v>25</v>
      </c>
      <c r="CD288" s="12">
        <f t="shared" si="503"/>
        <v>1.3888888888888951E-2</v>
      </c>
      <c r="CE288" s="13">
        <f t="shared" si="550"/>
        <v>0</v>
      </c>
      <c r="CF288" s="13">
        <f t="shared" si="551"/>
        <v>20</v>
      </c>
      <c r="CG288" s="12">
        <f t="shared" si="573"/>
        <v>1.8055555555555491E-2</v>
      </c>
      <c r="CH288" s="13">
        <f t="shared" si="552"/>
        <v>0</v>
      </c>
      <c r="CI288" s="13">
        <f t="shared" si="553"/>
        <v>26</v>
      </c>
      <c r="CJ288" s="12">
        <f t="shared" si="574"/>
        <v>8.8888888888888906E-2</v>
      </c>
      <c r="CK288" s="13">
        <f t="shared" si="554"/>
        <v>2</v>
      </c>
      <c r="CL288" s="13">
        <f t="shared" si="555"/>
        <v>8</v>
      </c>
      <c r="CM288" s="13"/>
      <c r="CN288" s="13"/>
      <c r="CO288" s="13"/>
      <c r="CP288" s="12">
        <f t="shared" si="556"/>
        <v>3.9583333333333352E-2</v>
      </c>
      <c r="CQ288" s="13">
        <f t="shared" si="557"/>
        <v>0</v>
      </c>
      <c r="CR288" s="13">
        <f t="shared" si="558"/>
        <v>57</v>
      </c>
      <c r="CS288" s="158">
        <v>0</v>
      </c>
      <c r="CT288" s="13">
        <f t="shared" si="559"/>
        <v>0</v>
      </c>
      <c r="CU288" s="13">
        <f t="shared" si="560"/>
        <v>0</v>
      </c>
      <c r="CV288" s="158">
        <v>0</v>
      </c>
      <c r="CW288" s="13">
        <f t="shared" si="561"/>
        <v>0</v>
      </c>
      <c r="CX288" s="13">
        <f t="shared" si="562"/>
        <v>0</v>
      </c>
      <c r="CY288" s="158">
        <v>0</v>
      </c>
      <c r="CZ288" s="13">
        <f t="shared" si="563"/>
        <v>0</v>
      </c>
      <c r="DA288" s="13">
        <f t="shared" si="564"/>
        <v>0</v>
      </c>
      <c r="DB288" s="158">
        <v>0</v>
      </c>
      <c r="DC288" s="13">
        <f t="shared" si="565"/>
        <v>0</v>
      </c>
      <c r="DD288" s="13">
        <f t="shared" si="566"/>
        <v>0</v>
      </c>
      <c r="DE288" s="158">
        <v>0</v>
      </c>
      <c r="DF288" s="13">
        <f t="shared" si="567"/>
        <v>0</v>
      </c>
      <c r="DG288" s="13">
        <f t="shared" si="568"/>
        <v>0</v>
      </c>
      <c r="DH288" s="158">
        <v>4.9305555555555554E-2</v>
      </c>
      <c r="DI288" s="13">
        <f t="shared" si="569"/>
        <v>1</v>
      </c>
      <c r="DJ288" s="13">
        <f t="shared" si="570"/>
        <v>11</v>
      </c>
      <c r="DK288" s="158">
        <v>0</v>
      </c>
      <c r="DL288" s="35">
        <f t="shared" si="571"/>
        <v>0</v>
      </c>
      <c r="DM288" s="61">
        <f t="shared" si="572"/>
        <v>0</v>
      </c>
      <c r="DN288" s="66">
        <f t="shared" si="496"/>
        <v>1013327.6799999999</v>
      </c>
      <c r="DO288" s="74">
        <f t="shared" si="575"/>
        <v>16359</v>
      </c>
      <c r="DP288" s="66">
        <f t="shared" si="577"/>
        <v>60.355172413793099</v>
      </c>
      <c r="DQ288" s="63">
        <f t="shared" si="506"/>
        <v>61.943130998227268</v>
      </c>
      <c r="DR288" s="66" t="e">
        <f t="shared" si="497"/>
        <v>#NUM!</v>
      </c>
      <c r="DS288" s="96" t="e">
        <f t="shared" si="498"/>
        <v>#NUM!</v>
      </c>
      <c r="DT288" s="66" t="e">
        <f t="shared" si="499"/>
        <v>#NUM!</v>
      </c>
      <c r="DU288" s="66" t="e">
        <f t="shared" si="500"/>
        <v>#NUM!</v>
      </c>
      <c r="DV288" s="421"/>
      <c r="DW288" s="421"/>
      <c r="DX288" s="421"/>
      <c r="DY288" s="421"/>
      <c r="DZ288" s="421"/>
      <c r="EA288" s="421"/>
      <c r="EB288" s="421"/>
      <c r="EC288" s="62"/>
      <c r="ED288" s="62"/>
      <c r="EE288" s="62"/>
      <c r="EF288" s="62"/>
      <c r="EG288" s="62"/>
      <c r="EH288" s="62"/>
      <c r="EI288" s="62"/>
      <c r="EJ288" s="62"/>
      <c r="EK288" s="62"/>
      <c r="EL288" s="62"/>
      <c r="EM288" s="62"/>
      <c r="EN288" s="66"/>
      <c r="EO288" s="66"/>
      <c r="EP288" s="66"/>
      <c r="EQ288" s="66"/>
      <c r="ER288" s="66"/>
      <c r="ES288" s="66"/>
      <c r="ET288" s="66"/>
      <c r="EU288" s="66"/>
      <c r="EV288" s="66"/>
      <c r="EW288" s="66"/>
      <c r="EX288" s="66"/>
      <c r="EY288" s="66"/>
      <c r="EZ288" s="66"/>
      <c r="FA288" s="66"/>
      <c r="FB288" s="66"/>
      <c r="FC288" s="66"/>
      <c r="FD288" s="66"/>
      <c r="FE288" s="62"/>
      <c r="FF288" s="62"/>
      <c r="FG288" s="62"/>
      <c r="FH288" s="62"/>
      <c r="FI288" s="62"/>
    </row>
    <row r="289" spans="1:165" s="162" customFormat="1">
      <c r="A289" s="175">
        <v>288</v>
      </c>
      <c r="B289" s="174">
        <v>46</v>
      </c>
      <c r="C289" s="202">
        <v>40798</v>
      </c>
      <c r="D289" s="159">
        <f t="shared" si="507"/>
        <v>9</v>
      </c>
      <c r="E289" s="156" t="s">
        <v>444</v>
      </c>
      <c r="F289" s="174">
        <v>6</v>
      </c>
      <c r="G289" s="157" t="s">
        <v>445</v>
      </c>
      <c r="H289" s="157" t="s">
        <v>324</v>
      </c>
      <c r="I289" s="157" t="s">
        <v>322</v>
      </c>
      <c r="J289" s="158">
        <v>0.95833333333333337</v>
      </c>
      <c r="K289" s="159">
        <v>3753.23</v>
      </c>
      <c r="L289" s="157" t="s">
        <v>34</v>
      </c>
      <c r="M289" s="174">
        <v>59</v>
      </c>
      <c r="N289" s="174">
        <v>0</v>
      </c>
      <c r="O289" s="157"/>
      <c r="P289" s="158">
        <v>0.95833333333333337</v>
      </c>
      <c r="Q289" s="158">
        <v>0.95833333333333337</v>
      </c>
      <c r="R289" s="12">
        <f t="shared" si="508"/>
        <v>0</v>
      </c>
      <c r="S289" s="13">
        <f t="shared" si="509"/>
        <v>0</v>
      </c>
      <c r="T289" s="13">
        <f t="shared" si="510"/>
        <v>0</v>
      </c>
      <c r="U289" s="158">
        <v>0.96180555555555547</v>
      </c>
      <c r="V289" s="12">
        <f t="shared" si="511"/>
        <v>3.4722222222220989E-3</v>
      </c>
      <c r="W289" s="13">
        <f t="shared" si="512"/>
        <v>0</v>
      </c>
      <c r="X289" s="13">
        <f t="shared" si="513"/>
        <v>5</v>
      </c>
      <c r="Y289" s="158">
        <v>0.96875</v>
      </c>
      <c r="Z289" s="12">
        <f t="shared" si="514"/>
        <v>6.9444444444445308E-3</v>
      </c>
      <c r="AA289" s="13">
        <f t="shared" si="515"/>
        <v>0</v>
      </c>
      <c r="AB289" s="13">
        <f t="shared" si="516"/>
        <v>10</v>
      </c>
      <c r="AC289" s="158">
        <v>0.99652777777777779</v>
      </c>
      <c r="AD289" s="12">
        <f t="shared" si="517"/>
        <v>2.777777777777779E-2</v>
      </c>
      <c r="AE289" s="13">
        <f t="shared" si="518"/>
        <v>0</v>
      </c>
      <c r="AF289" s="13">
        <f t="shared" si="519"/>
        <v>40</v>
      </c>
      <c r="AG289" s="158">
        <v>1</v>
      </c>
      <c r="AH289" s="158">
        <v>1.0208333333333333</v>
      </c>
      <c r="AI289" s="12">
        <f t="shared" si="520"/>
        <v>2.0833333333333259E-2</v>
      </c>
      <c r="AJ289" s="90">
        <f t="shared" si="521"/>
        <v>0</v>
      </c>
      <c r="AK289" s="90">
        <f t="shared" si="522"/>
        <v>30</v>
      </c>
      <c r="AL289" s="158">
        <v>1</v>
      </c>
      <c r="AM289" s="158">
        <v>1.0208333333333333</v>
      </c>
      <c r="AN289" s="12">
        <f t="shared" si="523"/>
        <v>2.0833333333333259E-2</v>
      </c>
      <c r="AO289" s="13">
        <f t="shared" si="524"/>
        <v>0</v>
      </c>
      <c r="AP289" s="13">
        <f t="shared" si="525"/>
        <v>30</v>
      </c>
      <c r="AQ289" s="158">
        <v>1.0416666666666667</v>
      </c>
      <c r="AR289" s="12">
        <f t="shared" si="526"/>
        <v>2.0833333333333481E-2</v>
      </c>
      <c r="AS289" s="90">
        <f t="shared" si="527"/>
        <v>0</v>
      </c>
      <c r="AT289" s="13">
        <f t="shared" si="528"/>
        <v>30</v>
      </c>
      <c r="AU289" s="158">
        <v>1.0555555555555556</v>
      </c>
      <c r="AV289" s="12">
        <f t="shared" si="529"/>
        <v>1.388888888888884E-2</v>
      </c>
      <c r="AW289" s="13">
        <f t="shared" si="530"/>
        <v>0</v>
      </c>
      <c r="AX289" s="13">
        <f t="shared" si="531"/>
        <v>20</v>
      </c>
      <c r="AY289" s="158">
        <v>1.1138888888888889</v>
      </c>
      <c r="AZ289" s="12">
        <f t="shared" si="532"/>
        <v>5.8333333333333348E-2</v>
      </c>
      <c r="BA289" s="90">
        <f t="shared" si="533"/>
        <v>1</v>
      </c>
      <c r="BB289" s="90">
        <f t="shared" si="534"/>
        <v>24</v>
      </c>
      <c r="BC289" s="158">
        <v>1.1138888888888889</v>
      </c>
      <c r="BD289" s="158">
        <v>1.1138888888888889</v>
      </c>
      <c r="BE289" s="12">
        <f t="shared" si="535"/>
        <v>0</v>
      </c>
      <c r="BF289" s="13">
        <f t="shared" si="536"/>
        <v>0</v>
      </c>
      <c r="BG289" s="13">
        <f t="shared" si="537"/>
        <v>0</v>
      </c>
      <c r="BH289" s="158">
        <v>1.1138888888888889</v>
      </c>
      <c r="BI289" s="158">
        <v>1.1138888888888889</v>
      </c>
      <c r="BJ289" s="160"/>
      <c r="BK289" s="69">
        <f t="shared" si="504"/>
        <v>0</v>
      </c>
      <c r="BL289" s="13">
        <f t="shared" si="501"/>
        <v>0</v>
      </c>
      <c r="BM289" s="13">
        <f t="shared" si="502"/>
        <v>0</v>
      </c>
      <c r="BN289" s="158">
        <v>1.125</v>
      </c>
      <c r="BO289" s="12">
        <f t="shared" si="538"/>
        <v>1.1111111111111072E-2</v>
      </c>
      <c r="BP289" s="90">
        <f t="shared" si="539"/>
        <v>0</v>
      </c>
      <c r="BQ289" s="90">
        <f t="shared" si="540"/>
        <v>16</v>
      </c>
      <c r="BR289" s="158">
        <v>1.1354166666666667</v>
      </c>
      <c r="BS289" s="12">
        <f t="shared" si="541"/>
        <v>1.0416666666666741E-2</v>
      </c>
      <c r="BT289" s="90">
        <f t="shared" si="542"/>
        <v>0</v>
      </c>
      <c r="BU289" s="90">
        <f t="shared" si="543"/>
        <v>15</v>
      </c>
      <c r="BV289" s="158">
        <v>1.1354166666666667</v>
      </c>
      <c r="BW289" s="158">
        <v>1.15625</v>
      </c>
      <c r="BX289" s="12">
        <f t="shared" si="544"/>
        <v>2.0833333333333259E-2</v>
      </c>
      <c r="BY289" s="13">
        <f t="shared" si="545"/>
        <v>0</v>
      </c>
      <c r="BZ289" s="13">
        <f t="shared" si="546"/>
        <v>30</v>
      </c>
      <c r="CA289" s="12">
        <f t="shared" si="547"/>
        <v>0.19791666666666663</v>
      </c>
      <c r="CB289" s="13">
        <f t="shared" si="548"/>
        <v>4</v>
      </c>
      <c r="CC289" s="13">
        <f t="shared" si="549"/>
        <v>45</v>
      </c>
      <c r="CD289" s="12">
        <f t="shared" si="503"/>
        <v>7.0138888888889084E-2</v>
      </c>
      <c r="CE289" s="13">
        <f t="shared" si="550"/>
        <v>1</v>
      </c>
      <c r="CF289" s="13">
        <f t="shared" si="551"/>
        <v>41</v>
      </c>
      <c r="CG289" s="12">
        <f t="shared" si="573"/>
        <v>2.0833333333333259E-2</v>
      </c>
      <c r="CH289" s="13">
        <f t="shared" si="552"/>
        <v>0</v>
      </c>
      <c r="CI289" s="13">
        <f t="shared" si="553"/>
        <v>30</v>
      </c>
      <c r="CJ289" s="12">
        <f t="shared" si="574"/>
        <v>5.8333333333333348E-2</v>
      </c>
      <c r="CK289" s="13">
        <f t="shared" si="554"/>
        <v>1</v>
      </c>
      <c r="CL289" s="13">
        <f t="shared" si="555"/>
        <v>24</v>
      </c>
      <c r="CM289" s="13"/>
      <c r="CN289" s="13"/>
      <c r="CO289" s="13"/>
      <c r="CP289" s="12">
        <f t="shared" si="556"/>
        <v>5.0000000000000017E-2</v>
      </c>
      <c r="CQ289" s="13">
        <f t="shared" si="557"/>
        <v>1</v>
      </c>
      <c r="CR289" s="13">
        <f t="shared" si="558"/>
        <v>12</v>
      </c>
      <c r="CS289" s="158">
        <v>0</v>
      </c>
      <c r="CT289" s="13">
        <f t="shared" si="559"/>
        <v>0</v>
      </c>
      <c r="CU289" s="13">
        <f t="shared" si="560"/>
        <v>0</v>
      </c>
      <c r="CV289" s="158">
        <v>0</v>
      </c>
      <c r="CW289" s="13">
        <f t="shared" si="561"/>
        <v>0</v>
      </c>
      <c r="CX289" s="13">
        <f t="shared" si="562"/>
        <v>0</v>
      </c>
      <c r="CY289" s="158">
        <v>0</v>
      </c>
      <c r="CZ289" s="13">
        <f t="shared" si="563"/>
        <v>0</v>
      </c>
      <c r="DA289" s="13">
        <f t="shared" si="564"/>
        <v>0</v>
      </c>
      <c r="DB289" s="158">
        <v>0</v>
      </c>
      <c r="DC289" s="13">
        <f t="shared" si="565"/>
        <v>0</v>
      </c>
      <c r="DD289" s="13">
        <f t="shared" si="566"/>
        <v>0</v>
      </c>
      <c r="DE289" s="158">
        <v>0</v>
      </c>
      <c r="DF289" s="13">
        <f t="shared" si="567"/>
        <v>0</v>
      </c>
      <c r="DG289" s="13">
        <f t="shared" si="568"/>
        <v>0</v>
      </c>
      <c r="DH289" s="158">
        <v>8.3333333333333332E-3</v>
      </c>
      <c r="DI289" s="13">
        <f t="shared" si="569"/>
        <v>0</v>
      </c>
      <c r="DJ289" s="13">
        <f t="shared" si="570"/>
        <v>12</v>
      </c>
      <c r="DK289" s="158">
        <v>0</v>
      </c>
      <c r="DL289" s="35">
        <f t="shared" si="571"/>
        <v>0</v>
      </c>
      <c r="DM289" s="61">
        <f t="shared" si="572"/>
        <v>0</v>
      </c>
      <c r="DN289" s="66">
        <f t="shared" si="496"/>
        <v>1017080.9099999999</v>
      </c>
      <c r="DO289" s="74">
        <f t="shared" si="575"/>
        <v>16417</v>
      </c>
      <c r="DP289" s="66">
        <f t="shared" si="577"/>
        <v>63.614067796610172</v>
      </c>
      <c r="DQ289" s="63">
        <f t="shared" si="506"/>
        <v>61.952909179509042</v>
      </c>
      <c r="DR289" s="66" t="e">
        <f t="shared" si="497"/>
        <v>#NUM!</v>
      </c>
      <c r="DS289" s="96" t="e">
        <f t="shared" si="498"/>
        <v>#NUM!</v>
      </c>
      <c r="DT289" s="66" t="e">
        <f t="shared" si="499"/>
        <v>#NUM!</v>
      </c>
      <c r="DU289" s="66" t="e">
        <f t="shared" si="500"/>
        <v>#NUM!</v>
      </c>
      <c r="DV289" s="421"/>
      <c r="DW289" s="421"/>
      <c r="DX289" s="421"/>
      <c r="DY289" s="421"/>
      <c r="DZ289" s="421"/>
      <c r="EA289" s="421"/>
      <c r="EB289" s="421"/>
      <c r="EC289" s="62"/>
      <c r="ED289" s="62"/>
      <c r="EE289" s="62"/>
      <c r="EF289" s="62"/>
      <c r="EG289" s="62"/>
      <c r="EH289" s="62"/>
      <c r="EI289" s="62"/>
      <c r="EJ289" s="62"/>
      <c r="EK289" s="62"/>
      <c r="EL289" s="62"/>
      <c r="EM289" s="62"/>
      <c r="EN289" s="66"/>
      <c r="EO289" s="66"/>
      <c r="EP289" s="66"/>
      <c r="EQ289" s="66"/>
      <c r="ER289" s="66"/>
      <c r="ES289" s="66"/>
      <c r="ET289" s="66"/>
      <c r="EU289" s="66"/>
      <c r="EV289" s="66"/>
      <c r="EW289" s="66"/>
      <c r="EX289" s="66"/>
      <c r="EY289" s="66"/>
      <c r="EZ289" s="66"/>
      <c r="FA289" s="66"/>
      <c r="FB289" s="66"/>
      <c r="FC289" s="66"/>
      <c r="FD289" s="66"/>
      <c r="FE289" s="62"/>
      <c r="FF289" s="62"/>
      <c r="FG289" s="62"/>
      <c r="FH289" s="62"/>
      <c r="FI289" s="62"/>
    </row>
    <row r="290" spans="1:165" s="162" customFormat="1" ht="30">
      <c r="A290" s="199">
        <v>289</v>
      </c>
      <c r="B290" s="174">
        <v>47</v>
      </c>
      <c r="C290" s="202">
        <v>40799</v>
      </c>
      <c r="D290" s="159">
        <f t="shared" si="507"/>
        <v>9</v>
      </c>
      <c r="E290" s="156" t="s">
        <v>39</v>
      </c>
      <c r="F290" s="174">
        <v>24</v>
      </c>
      <c r="G290" s="157" t="s">
        <v>38</v>
      </c>
      <c r="H290" s="157" t="s">
        <v>523</v>
      </c>
      <c r="I290" s="157" t="s">
        <v>512</v>
      </c>
      <c r="J290" s="158">
        <v>0.15625</v>
      </c>
      <c r="K290" s="159">
        <f>2062.07+1690.29</f>
        <v>3752.36</v>
      </c>
      <c r="L290" s="157" t="s">
        <v>34</v>
      </c>
      <c r="M290" s="174">
        <v>58</v>
      </c>
      <c r="N290" s="174"/>
      <c r="O290" s="157"/>
      <c r="P290" s="158">
        <v>0.15625</v>
      </c>
      <c r="Q290" s="158">
        <v>0.15625</v>
      </c>
      <c r="R290" s="12">
        <f t="shared" si="508"/>
        <v>0</v>
      </c>
      <c r="S290" s="13">
        <f t="shared" si="509"/>
        <v>0</v>
      </c>
      <c r="T290" s="13">
        <f t="shared" si="510"/>
        <v>0</v>
      </c>
      <c r="U290" s="158">
        <v>0.15972222222222224</v>
      </c>
      <c r="V290" s="12">
        <f t="shared" si="511"/>
        <v>3.4722222222222376E-3</v>
      </c>
      <c r="W290" s="13">
        <f t="shared" si="512"/>
        <v>0</v>
      </c>
      <c r="X290" s="13">
        <f t="shared" si="513"/>
        <v>5</v>
      </c>
      <c r="Y290" s="158">
        <v>0.17708333333333334</v>
      </c>
      <c r="Z290" s="12">
        <f t="shared" si="514"/>
        <v>1.7361111111111105E-2</v>
      </c>
      <c r="AA290" s="13">
        <f t="shared" si="515"/>
        <v>0</v>
      </c>
      <c r="AB290" s="13">
        <f t="shared" si="516"/>
        <v>25</v>
      </c>
      <c r="AC290" s="158">
        <v>0.19791666666666666</v>
      </c>
      <c r="AD290" s="12">
        <f t="shared" si="517"/>
        <v>2.0833333333333315E-2</v>
      </c>
      <c r="AE290" s="13">
        <f t="shared" si="518"/>
        <v>0</v>
      </c>
      <c r="AF290" s="13">
        <f t="shared" si="519"/>
        <v>30</v>
      </c>
      <c r="AG290" s="158">
        <v>0.20138888888888887</v>
      </c>
      <c r="AH290" s="158">
        <v>0.29166666666666669</v>
      </c>
      <c r="AI290" s="12">
        <f t="shared" si="520"/>
        <v>9.0277777777777818E-2</v>
      </c>
      <c r="AJ290" s="90">
        <f t="shared" si="521"/>
        <v>2</v>
      </c>
      <c r="AK290" s="90">
        <f t="shared" si="522"/>
        <v>10</v>
      </c>
      <c r="AL290" s="158">
        <v>0.20138888888888887</v>
      </c>
      <c r="AM290" s="158">
        <v>0.29166666666666669</v>
      </c>
      <c r="AN290" s="12">
        <f t="shared" si="523"/>
        <v>9.0277777777777818E-2</v>
      </c>
      <c r="AO290" s="13">
        <f t="shared" si="524"/>
        <v>2</v>
      </c>
      <c r="AP290" s="13">
        <f t="shared" si="525"/>
        <v>10</v>
      </c>
      <c r="AQ290" s="158">
        <v>0.2638888888888889</v>
      </c>
      <c r="AR290" s="12">
        <f t="shared" si="526"/>
        <v>-2.777777777777779E-2</v>
      </c>
      <c r="AS290" s="90" t="e">
        <f t="shared" si="527"/>
        <v>#NUM!</v>
      </c>
      <c r="AT290" s="13" t="e">
        <f t="shared" si="528"/>
        <v>#NUM!</v>
      </c>
      <c r="AU290" s="158">
        <v>0.26458333333333334</v>
      </c>
      <c r="AV290" s="12">
        <f t="shared" si="529"/>
        <v>6.9444444444444198E-4</v>
      </c>
      <c r="AW290" s="13">
        <f t="shared" si="530"/>
        <v>0</v>
      </c>
      <c r="AX290" s="13">
        <f t="shared" si="531"/>
        <v>1</v>
      </c>
      <c r="AY290" s="158">
        <v>0.41736111111111113</v>
      </c>
      <c r="AZ290" s="12">
        <f t="shared" si="532"/>
        <v>0.15277777777777779</v>
      </c>
      <c r="BA290" s="90">
        <f t="shared" si="533"/>
        <v>3</v>
      </c>
      <c r="BB290" s="90">
        <f t="shared" si="534"/>
        <v>40</v>
      </c>
      <c r="BC290" s="158">
        <v>0.41736111111111113</v>
      </c>
      <c r="BD290" s="158">
        <v>0.41736111111111113</v>
      </c>
      <c r="BE290" s="12">
        <f t="shared" si="535"/>
        <v>0</v>
      </c>
      <c r="BF290" s="13">
        <f t="shared" si="536"/>
        <v>0</v>
      </c>
      <c r="BG290" s="13">
        <f t="shared" si="537"/>
        <v>0</v>
      </c>
      <c r="BH290" s="158">
        <v>0.41736111111111113</v>
      </c>
      <c r="BI290" s="158">
        <v>0.41736111111111113</v>
      </c>
      <c r="BJ290" s="160"/>
      <c r="BK290" s="69">
        <f t="shared" si="504"/>
        <v>0</v>
      </c>
      <c r="BL290" s="13">
        <f t="shared" si="501"/>
        <v>0</v>
      </c>
      <c r="BM290" s="13">
        <f t="shared" si="502"/>
        <v>0</v>
      </c>
      <c r="BN290" s="158">
        <v>0.47430555555555554</v>
      </c>
      <c r="BO290" s="12">
        <f t="shared" si="538"/>
        <v>5.6944444444444409E-2</v>
      </c>
      <c r="BP290" s="90">
        <f t="shared" si="539"/>
        <v>1</v>
      </c>
      <c r="BQ290" s="90">
        <f t="shared" si="540"/>
        <v>22</v>
      </c>
      <c r="BR290" s="158">
        <v>0.47916666666666669</v>
      </c>
      <c r="BS290" s="12">
        <f t="shared" si="541"/>
        <v>4.8611111111111494E-3</v>
      </c>
      <c r="BT290" s="90">
        <f t="shared" si="542"/>
        <v>0</v>
      </c>
      <c r="BU290" s="90">
        <f t="shared" si="543"/>
        <v>7</v>
      </c>
      <c r="BV290" s="158">
        <v>0.47916666666666669</v>
      </c>
      <c r="BW290" s="158">
        <v>0.47916666666666669</v>
      </c>
      <c r="BX290" s="12">
        <f t="shared" si="544"/>
        <v>0</v>
      </c>
      <c r="BY290" s="13">
        <f t="shared" si="545"/>
        <v>0</v>
      </c>
      <c r="BZ290" s="13">
        <f t="shared" si="546"/>
        <v>0</v>
      </c>
      <c r="CA290" s="12">
        <f t="shared" si="547"/>
        <v>0.32291666666666669</v>
      </c>
      <c r="CB290" s="13">
        <f t="shared" si="548"/>
        <v>7</v>
      </c>
      <c r="CC290" s="13">
        <f t="shared" si="549"/>
        <v>45</v>
      </c>
      <c r="CD290" s="12">
        <f t="shared" si="503"/>
        <v>5.4861111111111083E-2</v>
      </c>
      <c r="CE290" s="13">
        <f t="shared" si="550"/>
        <v>1</v>
      </c>
      <c r="CF290" s="13">
        <f t="shared" si="551"/>
        <v>19</v>
      </c>
      <c r="CG290" s="12">
        <f t="shared" si="573"/>
        <v>9.0277777777777818E-2</v>
      </c>
      <c r="CH290" s="13">
        <f t="shared" si="552"/>
        <v>2</v>
      </c>
      <c r="CI290" s="13">
        <f t="shared" si="553"/>
        <v>10</v>
      </c>
      <c r="CJ290" s="12">
        <f t="shared" si="574"/>
        <v>0.15277777777777779</v>
      </c>
      <c r="CK290" s="13">
        <f t="shared" si="554"/>
        <v>3</v>
      </c>
      <c r="CL290" s="13">
        <f t="shared" si="555"/>
        <v>40</v>
      </c>
      <c r="CM290" s="13"/>
      <c r="CN290" s="13"/>
      <c r="CO290" s="13"/>
      <c r="CP290" s="12">
        <f t="shared" si="556"/>
        <v>0.15277777777777779</v>
      </c>
      <c r="CQ290" s="13">
        <f t="shared" si="557"/>
        <v>3</v>
      </c>
      <c r="CR290" s="13">
        <f t="shared" si="558"/>
        <v>40</v>
      </c>
      <c r="CS290" s="158"/>
      <c r="CT290" s="13">
        <f t="shared" si="559"/>
        <v>0</v>
      </c>
      <c r="CU290" s="13">
        <f t="shared" si="560"/>
        <v>0</v>
      </c>
      <c r="CV290" s="158"/>
      <c r="CW290" s="13">
        <f t="shared" si="561"/>
        <v>0</v>
      </c>
      <c r="CX290" s="13">
        <f t="shared" si="562"/>
        <v>0</v>
      </c>
      <c r="CY290" s="158"/>
      <c r="CZ290" s="13">
        <f t="shared" si="563"/>
        <v>0</v>
      </c>
      <c r="DA290" s="13">
        <f t="shared" si="564"/>
        <v>0</v>
      </c>
      <c r="DB290" s="158"/>
      <c r="DC290" s="13">
        <f t="shared" si="565"/>
        <v>0</v>
      </c>
      <c r="DD290" s="13">
        <f t="shared" si="566"/>
        <v>0</v>
      </c>
      <c r="DE290" s="158"/>
      <c r="DF290" s="13">
        <f t="shared" si="567"/>
        <v>0</v>
      </c>
      <c r="DG290" s="13">
        <f t="shared" si="568"/>
        <v>0</v>
      </c>
      <c r="DH290" s="158"/>
      <c r="DI290" s="13">
        <f t="shared" si="569"/>
        <v>0</v>
      </c>
      <c r="DJ290" s="13">
        <f t="shared" si="570"/>
        <v>0</v>
      </c>
      <c r="DK290" s="158"/>
      <c r="DL290" s="35">
        <f t="shared" si="571"/>
        <v>0</v>
      </c>
      <c r="DM290" s="61">
        <f t="shared" si="572"/>
        <v>0</v>
      </c>
      <c r="DN290" s="66">
        <f t="shared" si="496"/>
        <v>1020833.2699999999</v>
      </c>
      <c r="DO290" s="74">
        <f t="shared" si="575"/>
        <v>16476</v>
      </c>
      <c r="DP290" s="66">
        <f t="shared" si="577"/>
        <v>64.695862068965525</v>
      </c>
      <c r="DQ290" s="63">
        <f t="shared" si="506"/>
        <v>61.958804928380665</v>
      </c>
      <c r="DR290" s="66" t="e">
        <f t="shared" si="497"/>
        <v>#NUM!</v>
      </c>
      <c r="DS290" s="96" t="e">
        <f t="shared" si="498"/>
        <v>#NUM!</v>
      </c>
      <c r="DT290" s="66" t="e">
        <f t="shared" si="499"/>
        <v>#NUM!</v>
      </c>
      <c r="DU290" s="66" t="e">
        <f t="shared" si="500"/>
        <v>#NUM!</v>
      </c>
      <c r="DV290" s="421"/>
      <c r="DW290" s="421"/>
      <c r="DX290" s="421"/>
      <c r="DY290" s="421"/>
      <c r="DZ290" s="421"/>
      <c r="EA290" s="421"/>
      <c r="EB290" s="421"/>
      <c r="EC290" s="62"/>
      <c r="ED290" s="62"/>
      <c r="EE290" s="62"/>
      <c r="EF290" s="62"/>
      <c r="EG290" s="62"/>
      <c r="EH290" s="62"/>
      <c r="EI290" s="62"/>
      <c r="EJ290" s="62"/>
      <c r="EK290" s="62"/>
      <c r="EL290" s="62"/>
      <c r="EM290" s="62"/>
      <c r="EN290" s="66"/>
      <c r="EO290" s="66"/>
      <c r="EP290" s="66"/>
      <c r="EQ290" s="66"/>
      <c r="ER290" s="66"/>
      <c r="ES290" s="66"/>
      <c r="ET290" s="66"/>
      <c r="EU290" s="66"/>
      <c r="EV290" s="66"/>
      <c r="EW290" s="66"/>
      <c r="EX290" s="66"/>
      <c r="EY290" s="66"/>
      <c r="EZ290" s="66"/>
      <c r="FA290" s="66"/>
      <c r="FB290" s="66"/>
      <c r="FC290" s="66"/>
      <c r="FD290" s="66"/>
      <c r="FE290" s="62"/>
      <c r="FF290" s="62"/>
      <c r="FG290" s="62"/>
      <c r="FH290" s="62"/>
      <c r="FI290" s="62"/>
    </row>
    <row r="291" spans="1:165" s="162" customFormat="1">
      <c r="A291" s="175">
        <v>290</v>
      </c>
      <c r="B291" s="174">
        <v>48</v>
      </c>
      <c r="C291" s="202">
        <v>40799</v>
      </c>
      <c r="D291" s="159">
        <f t="shared" si="507"/>
        <v>9</v>
      </c>
      <c r="E291" s="156" t="s">
        <v>39</v>
      </c>
      <c r="F291" s="174">
        <v>25</v>
      </c>
      <c r="G291" s="157" t="s">
        <v>38</v>
      </c>
      <c r="H291" s="157" t="s">
        <v>529</v>
      </c>
      <c r="I291" s="157" t="s">
        <v>515</v>
      </c>
      <c r="J291" s="158">
        <v>0.26527777777777778</v>
      </c>
      <c r="K291" s="159">
        <v>3634.29</v>
      </c>
      <c r="L291" s="157" t="s">
        <v>33</v>
      </c>
      <c r="M291" s="174">
        <v>59</v>
      </c>
      <c r="N291" s="174"/>
      <c r="O291" s="157"/>
      <c r="P291" s="158">
        <v>0.26527777777777778</v>
      </c>
      <c r="Q291" s="158">
        <v>0.26527777777777778</v>
      </c>
      <c r="R291" s="12">
        <f t="shared" si="508"/>
        <v>0</v>
      </c>
      <c r="S291" s="13">
        <f t="shared" si="509"/>
        <v>0</v>
      </c>
      <c r="T291" s="13">
        <f t="shared" si="510"/>
        <v>0</v>
      </c>
      <c r="U291" s="158">
        <v>0.27083333333333331</v>
      </c>
      <c r="V291" s="12">
        <f t="shared" si="511"/>
        <v>5.5555555555555358E-3</v>
      </c>
      <c r="W291" s="13">
        <f t="shared" si="512"/>
        <v>0</v>
      </c>
      <c r="X291" s="13">
        <f t="shared" si="513"/>
        <v>8</v>
      </c>
      <c r="Y291" s="158">
        <v>0.27777777777777779</v>
      </c>
      <c r="Z291" s="12">
        <f t="shared" si="514"/>
        <v>6.9444444444444753E-3</v>
      </c>
      <c r="AA291" s="13">
        <f t="shared" si="515"/>
        <v>0</v>
      </c>
      <c r="AB291" s="13">
        <f t="shared" si="516"/>
        <v>10</v>
      </c>
      <c r="AC291" s="158">
        <v>0.31597222222222221</v>
      </c>
      <c r="AD291" s="12">
        <f t="shared" si="517"/>
        <v>3.819444444444442E-2</v>
      </c>
      <c r="AE291" s="13">
        <f t="shared" si="518"/>
        <v>0</v>
      </c>
      <c r="AF291" s="13">
        <f t="shared" si="519"/>
        <v>55</v>
      </c>
      <c r="AG291" s="158">
        <v>0.31597222222222221</v>
      </c>
      <c r="AH291" s="158">
        <v>0.3576388888888889</v>
      </c>
      <c r="AI291" s="12">
        <f t="shared" si="520"/>
        <v>4.1666666666666685E-2</v>
      </c>
      <c r="AJ291" s="90">
        <f t="shared" si="521"/>
        <v>1</v>
      </c>
      <c r="AK291" s="90">
        <f t="shared" si="522"/>
        <v>0</v>
      </c>
      <c r="AL291" s="158">
        <v>0.31597222222222221</v>
      </c>
      <c r="AM291" s="158">
        <v>0.3576388888888889</v>
      </c>
      <c r="AN291" s="12">
        <f t="shared" si="523"/>
        <v>4.1666666666666685E-2</v>
      </c>
      <c r="AO291" s="13">
        <f t="shared" si="524"/>
        <v>1</v>
      </c>
      <c r="AP291" s="13">
        <f t="shared" si="525"/>
        <v>0</v>
      </c>
      <c r="AQ291" s="158">
        <v>0.3576388888888889</v>
      </c>
      <c r="AR291" s="12">
        <f t="shared" si="526"/>
        <v>0</v>
      </c>
      <c r="AS291" s="90">
        <f t="shared" si="527"/>
        <v>0</v>
      </c>
      <c r="AT291" s="13">
        <f t="shared" si="528"/>
        <v>0</v>
      </c>
      <c r="AU291" s="158">
        <v>0.49652777777777773</v>
      </c>
      <c r="AV291" s="12">
        <f t="shared" si="529"/>
        <v>0.13888888888888884</v>
      </c>
      <c r="AW291" s="13">
        <f t="shared" si="530"/>
        <v>3</v>
      </c>
      <c r="AX291" s="13">
        <f t="shared" si="531"/>
        <v>20</v>
      </c>
      <c r="AY291" s="158">
        <v>0.57708333333333328</v>
      </c>
      <c r="AZ291" s="12">
        <f t="shared" si="532"/>
        <v>8.0555555555555547E-2</v>
      </c>
      <c r="BA291" s="90">
        <f t="shared" si="533"/>
        <v>1</v>
      </c>
      <c r="BB291" s="90">
        <f t="shared" si="534"/>
        <v>56</v>
      </c>
      <c r="BC291" s="158">
        <v>0.57708333333333328</v>
      </c>
      <c r="BD291" s="158">
        <v>0.57708333333333328</v>
      </c>
      <c r="BE291" s="12">
        <f t="shared" si="535"/>
        <v>0</v>
      </c>
      <c r="BF291" s="13">
        <f t="shared" si="536"/>
        <v>0</v>
      </c>
      <c r="BG291" s="13">
        <f t="shared" si="537"/>
        <v>0</v>
      </c>
      <c r="BH291" s="158">
        <v>0.57708333333333328</v>
      </c>
      <c r="BI291" s="158">
        <v>0.57708333333333328</v>
      </c>
      <c r="BJ291" s="160"/>
      <c r="BK291" s="69">
        <f t="shared" si="504"/>
        <v>0</v>
      </c>
      <c r="BL291" s="13">
        <f t="shared" si="501"/>
        <v>0</v>
      </c>
      <c r="BM291" s="13">
        <f t="shared" si="502"/>
        <v>0</v>
      </c>
      <c r="BN291" s="158">
        <v>0.58333333333333337</v>
      </c>
      <c r="BO291" s="12">
        <f t="shared" si="538"/>
        <v>6.2500000000000888E-3</v>
      </c>
      <c r="BP291" s="90">
        <f t="shared" si="539"/>
        <v>0</v>
      </c>
      <c r="BQ291" s="90">
        <f t="shared" si="540"/>
        <v>9</v>
      </c>
      <c r="BR291" s="158">
        <v>0.59027777777777779</v>
      </c>
      <c r="BS291" s="12">
        <f t="shared" si="541"/>
        <v>6.9444444444444198E-3</v>
      </c>
      <c r="BT291" s="90">
        <f t="shared" si="542"/>
        <v>0</v>
      </c>
      <c r="BU291" s="90">
        <f t="shared" si="543"/>
        <v>10</v>
      </c>
      <c r="BV291" s="158">
        <v>0.59027777777777779</v>
      </c>
      <c r="BW291" s="158">
        <v>0.59722222222222221</v>
      </c>
      <c r="BX291" s="12">
        <f t="shared" si="544"/>
        <v>6.9444444444444198E-3</v>
      </c>
      <c r="BY291" s="13">
        <f t="shared" si="545"/>
        <v>0</v>
      </c>
      <c r="BZ291" s="13">
        <f t="shared" si="546"/>
        <v>10</v>
      </c>
      <c r="CA291" s="12">
        <f t="shared" si="547"/>
        <v>0.33194444444444443</v>
      </c>
      <c r="CB291" s="13">
        <f t="shared" si="548"/>
        <v>7</v>
      </c>
      <c r="CC291" s="13">
        <f t="shared" si="549"/>
        <v>58</v>
      </c>
      <c r="CD291" s="12">
        <f t="shared" si="503"/>
        <v>5.1388888888888928E-2</v>
      </c>
      <c r="CE291" s="13">
        <f t="shared" si="550"/>
        <v>1</v>
      </c>
      <c r="CF291" s="13">
        <f t="shared" si="551"/>
        <v>14</v>
      </c>
      <c r="CG291" s="12">
        <f t="shared" si="573"/>
        <v>4.1666666666666685E-2</v>
      </c>
      <c r="CH291" s="13">
        <f t="shared" si="552"/>
        <v>1</v>
      </c>
      <c r="CI291" s="13">
        <f t="shared" si="553"/>
        <v>0</v>
      </c>
      <c r="CJ291" s="12">
        <f t="shared" si="574"/>
        <v>8.0555555555555547E-2</v>
      </c>
      <c r="CK291" s="13">
        <f t="shared" si="554"/>
        <v>1</v>
      </c>
      <c r="CL291" s="13">
        <f t="shared" si="555"/>
        <v>56</v>
      </c>
      <c r="CM291" s="13"/>
      <c r="CN291" s="13"/>
      <c r="CO291" s="13"/>
      <c r="CP291" s="12">
        <f t="shared" si="556"/>
        <v>8.0555555555555547E-2</v>
      </c>
      <c r="CQ291" s="13">
        <f t="shared" si="557"/>
        <v>1</v>
      </c>
      <c r="CR291" s="13">
        <f t="shared" si="558"/>
        <v>56</v>
      </c>
      <c r="CS291" s="158"/>
      <c r="CT291" s="13">
        <f t="shared" si="559"/>
        <v>0</v>
      </c>
      <c r="CU291" s="13">
        <f t="shared" si="560"/>
        <v>0</v>
      </c>
      <c r="CV291" s="158"/>
      <c r="CW291" s="13">
        <f t="shared" si="561"/>
        <v>0</v>
      </c>
      <c r="CX291" s="13">
        <f t="shared" si="562"/>
        <v>0</v>
      </c>
      <c r="CY291" s="158"/>
      <c r="CZ291" s="13">
        <f t="shared" si="563"/>
        <v>0</v>
      </c>
      <c r="DA291" s="13">
        <f t="shared" si="564"/>
        <v>0</v>
      </c>
      <c r="DB291" s="158"/>
      <c r="DC291" s="13">
        <f t="shared" si="565"/>
        <v>0</v>
      </c>
      <c r="DD291" s="13">
        <f t="shared" si="566"/>
        <v>0</v>
      </c>
      <c r="DE291" s="158"/>
      <c r="DF291" s="13">
        <f t="shared" si="567"/>
        <v>0</v>
      </c>
      <c r="DG291" s="13">
        <f t="shared" si="568"/>
        <v>0</v>
      </c>
      <c r="DH291" s="158"/>
      <c r="DI291" s="13">
        <f t="shared" si="569"/>
        <v>0</v>
      </c>
      <c r="DJ291" s="13">
        <f t="shared" si="570"/>
        <v>0</v>
      </c>
      <c r="DK291" s="158"/>
      <c r="DL291" s="35">
        <f t="shared" si="571"/>
        <v>0</v>
      </c>
      <c r="DM291" s="61">
        <f t="shared" si="572"/>
        <v>0</v>
      </c>
      <c r="DN291" s="66">
        <f t="shared" ref="DN291:DN354" si="578">DN290+K291</f>
        <v>1024467.5599999999</v>
      </c>
      <c r="DO291" s="74">
        <f t="shared" si="575"/>
        <v>16534</v>
      </c>
      <c r="DP291" s="66">
        <f t="shared" si="577"/>
        <v>61.598135593220341</v>
      </c>
      <c r="DQ291" s="63">
        <f t="shared" si="506"/>
        <v>61.961265271561629</v>
      </c>
      <c r="DR291" s="66" t="e">
        <f t="shared" si="497"/>
        <v>#NUM!</v>
      </c>
      <c r="DS291" s="96" t="e">
        <f t="shared" si="498"/>
        <v>#NUM!</v>
      </c>
      <c r="DT291" s="66" t="e">
        <f t="shared" si="499"/>
        <v>#NUM!</v>
      </c>
      <c r="DU291" s="66" t="e">
        <f t="shared" si="500"/>
        <v>#NUM!</v>
      </c>
      <c r="DV291" s="421"/>
      <c r="DW291" s="421"/>
      <c r="DX291" s="421"/>
      <c r="DY291" s="421"/>
      <c r="DZ291" s="421"/>
      <c r="EA291" s="421"/>
      <c r="EB291" s="421"/>
      <c r="EC291" s="62"/>
      <c r="ED291" s="62"/>
      <c r="EE291" s="62"/>
      <c r="EF291" s="62"/>
      <c r="EG291" s="62"/>
      <c r="EH291" s="62"/>
      <c r="EI291" s="62"/>
      <c r="EJ291" s="62"/>
      <c r="EK291" s="62"/>
      <c r="EL291" s="62"/>
      <c r="EM291" s="62"/>
      <c r="EN291" s="66"/>
      <c r="EO291" s="66"/>
      <c r="EP291" s="66"/>
      <c r="EQ291" s="66"/>
      <c r="ER291" s="66"/>
      <c r="ES291" s="66"/>
      <c r="ET291" s="66"/>
      <c r="EU291" s="66"/>
      <c r="EV291" s="66"/>
      <c r="EW291" s="66"/>
      <c r="EX291" s="66"/>
      <c r="EY291" s="66"/>
      <c r="EZ291" s="66"/>
      <c r="FA291" s="66"/>
      <c r="FB291" s="66"/>
      <c r="FC291" s="66"/>
      <c r="FD291" s="66"/>
      <c r="FE291" s="62"/>
      <c r="FF291" s="62"/>
      <c r="FG291" s="62"/>
      <c r="FH291" s="62"/>
      <c r="FI291" s="62"/>
    </row>
    <row r="292" spans="1:165" s="162" customFormat="1">
      <c r="A292" s="199">
        <v>291</v>
      </c>
      <c r="B292" s="174">
        <v>49</v>
      </c>
      <c r="C292" s="202">
        <v>40799</v>
      </c>
      <c r="D292" s="159">
        <f t="shared" si="507"/>
        <v>9</v>
      </c>
      <c r="E292" s="156" t="s">
        <v>444</v>
      </c>
      <c r="F292" s="174">
        <v>7</v>
      </c>
      <c r="G292" s="157" t="s">
        <v>445</v>
      </c>
      <c r="H292" s="157" t="s">
        <v>324</v>
      </c>
      <c r="I292" s="157" t="s">
        <v>322</v>
      </c>
      <c r="J292" s="158">
        <v>5.9027777777777783E-2</v>
      </c>
      <c r="K292" s="159">
        <v>3627.22</v>
      </c>
      <c r="L292" s="157" t="s">
        <v>34</v>
      </c>
      <c r="M292" s="174">
        <v>58</v>
      </c>
      <c r="N292" s="174"/>
      <c r="O292" s="157"/>
      <c r="P292" s="158">
        <v>5.9027777777777783E-2</v>
      </c>
      <c r="Q292" s="158">
        <v>5.9027777777777783E-2</v>
      </c>
      <c r="R292" s="12">
        <f t="shared" si="508"/>
        <v>0</v>
      </c>
      <c r="S292" s="13">
        <f t="shared" si="509"/>
        <v>0</v>
      </c>
      <c r="T292" s="13">
        <f t="shared" si="510"/>
        <v>0</v>
      </c>
      <c r="U292" s="158">
        <v>0.3576388888888889</v>
      </c>
      <c r="V292" s="12">
        <f t="shared" si="511"/>
        <v>0.2986111111111111</v>
      </c>
      <c r="W292" s="13">
        <f t="shared" si="512"/>
        <v>7</v>
      </c>
      <c r="X292" s="13">
        <f t="shared" si="513"/>
        <v>10</v>
      </c>
      <c r="Y292" s="158">
        <v>0.36458333333333331</v>
      </c>
      <c r="Z292" s="12">
        <f t="shared" si="514"/>
        <v>6.9444444444444198E-3</v>
      </c>
      <c r="AA292" s="13">
        <f t="shared" si="515"/>
        <v>0</v>
      </c>
      <c r="AB292" s="13">
        <f t="shared" si="516"/>
        <v>10</v>
      </c>
      <c r="AC292" s="158">
        <v>0.56805555555555554</v>
      </c>
      <c r="AD292" s="12">
        <f t="shared" si="517"/>
        <v>0.20347222222222222</v>
      </c>
      <c r="AE292" s="13">
        <f t="shared" si="518"/>
        <v>4</v>
      </c>
      <c r="AF292" s="13">
        <f t="shared" si="519"/>
        <v>53</v>
      </c>
      <c r="AG292" s="158">
        <v>0.56805555555555554</v>
      </c>
      <c r="AH292" s="158">
        <v>0.65138888888888891</v>
      </c>
      <c r="AI292" s="12">
        <f t="shared" si="520"/>
        <v>8.333333333333337E-2</v>
      </c>
      <c r="AJ292" s="90">
        <f t="shared" si="521"/>
        <v>2</v>
      </c>
      <c r="AK292" s="90">
        <f t="shared" si="522"/>
        <v>0</v>
      </c>
      <c r="AL292" s="158">
        <v>0.56805555555555554</v>
      </c>
      <c r="AM292" s="158">
        <v>0.65138888888888891</v>
      </c>
      <c r="AN292" s="12">
        <f t="shared" si="523"/>
        <v>8.333333333333337E-2</v>
      </c>
      <c r="AO292" s="13">
        <f t="shared" si="524"/>
        <v>2</v>
      </c>
      <c r="AP292" s="13">
        <f t="shared" si="525"/>
        <v>0</v>
      </c>
      <c r="AQ292" s="158">
        <v>0.65347222222222223</v>
      </c>
      <c r="AR292" s="12">
        <f t="shared" si="526"/>
        <v>2.0833333333333259E-3</v>
      </c>
      <c r="AS292" s="90">
        <f t="shared" si="527"/>
        <v>0</v>
      </c>
      <c r="AT292" s="13">
        <f t="shared" si="528"/>
        <v>3</v>
      </c>
      <c r="AU292" s="158">
        <v>0.65416666666666667</v>
      </c>
      <c r="AV292" s="12">
        <f t="shared" si="529"/>
        <v>6.9444444444444198E-4</v>
      </c>
      <c r="AW292" s="13">
        <f t="shared" si="530"/>
        <v>0</v>
      </c>
      <c r="AX292" s="13">
        <f t="shared" si="531"/>
        <v>1</v>
      </c>
      <c r="AY292" s="158">
        <v>0.70416666666666661</v>
      </c>
      <c r="AZ292" s="12">
        <f t="shared" si="532"/>
        <v>4.9999999999999933E-2</v>
      </c>
      <c r="BA292" s="90">
        <f t="shared" si="533"/>
        <v>1</v>
      </c>
      <c r="BB292" s="90">
        <f t="shared" si="534"/>
        <v>12</v>
      </c>
      <c r="BC292" s="158">
        <v>0.70416666666666661</v>
      </c>
      <c r="BD292" s="158">
        <v>0.70416666666666661</v>
      </c>
      <c r="BE292" s="12">
        <f t="shared" si="535"/>
        <v>0</v>
      </c>
      <c r="BF292" s="13">
        <f t="shared" si="536"/>
        <v>0</v>
      </c>
      <c r="BG292" s="13">
        <f t="shared" si="537"/>
        <v>0</v>
      </c>
      <c r="BH292" s="158">
        <v>0.70416666666666661</v>
      </c>
      <c r="BI292" s="158">
        <v>0.70416666666666661</v>
      </c>
      <c r="BJ292" s="160"/>
      <c r="BK292" s="69">
        <f t="shared" si="504"/>
        <v>0</v>
      </c>
      <c r="BL292" s="13">
        <f t="shared" si="501"/>
        <v>0</v>
      </c>
      <c r="BM292" s="13">
        <f t="shared" si="502"/>
        <v>0</v>
      </c>
      <c r="BN292" s="158">
        <v>0.70833333333333337</v>
      </c>
      <c r="BO292" s="12">
        <f t="shared" si="538"/>
        <v>4.1666666666667629E-3</v>
      </c>
      <c r="BP292" s="90">
        <f t="shared" si="539"/>
        <v>0</v>
      </c>
      <c r="BQ292" s="90">
        <f t="shared" si="540"/>
        <v>6</v>
      </c>
      <c r="BR292" s="158">
        <v>0.71527777777777779</v>
      </c>
      <c r="BS292" s="12">
        <f t="shared" si="541"/>
        <v>6.9444444444444198E-3</v>
      </c>
      <c r="BT292" s="90">
        <f t="shared" si="542"/>
        <v>0</v>
      </c>
      <c r="BU292" s="90">
        <f t="shared" si="543"/>
        <v>10</v>
      </c>
      <c r="BV292" s="158">
        <v>0.71527777777777779</v>
      </c>
      <c r="BW292" s="158">
        <v>0.72569444444444453</v>
      </c>
      <c r="BX292" s="12">
        <f t="shared" si="544"/>
        <v>1.0416666666666741E-2</v>
      </c>
      <c r="BY292" s="13">
        <f t="shared" si="545"/>
        <v>0</v>
      </c>
      <c r="BZ292" s="13">
        <f t="shared" si="546"/>
        <v>15</v>
      </c>
      <c r="CA292" s="12">
        <f t="shared" si="547"/>
        <v>0.66666666666666674</v>
      </c>
      <c r="CB292" s="13">
        <f t="shared" si="548"/>
        <v>16</v>
      </c>
      <c r="CC292" s="13">
        <f t="shared" si="549"/>
        <v>0</v>
      </c>
      <c r="CD292" s="12">
        <f t="shared" si="503"/>
        <v>0.21666666666666673</v>
      </c>
      <c r="CE292" s="13">
        <f t="shared" si="550"/>
        <v>5</v>
      </c>
      <c r="CF292" s="13">
        <f t="shared" si="551"/>
        <v>12</v>
      </c>
      <c r="CG292" s="12">
        <f t="shared" si="573"/>
        <v>8.333333333333337E-2</v>
      </c>
      <c r="CH292" s="13">
        <f t="shared" si="552"/>
        <v>2</v>
      </c>
      <c r="CI292" s="13">
        <f t="shared" si="553"/>
        <v>0</v>
      </c>
      <c r="CJ292" s="12">
        <f t="shared" si="574"/>
        <v>4.9999999999999933E-2</v>
      </c>
      <c r="CK292" s="13">
        <f t="shared" si="554"/>
        <v>1</v>
      </c>
      <c r="CL292" s="13">
        <f t="shared" si="555"/>
        <v>12</v>
      </c>
      <c r="CM292" s="13"/>
      <c r="CN292" s="13"/>
      <c r="CO292" s="13"/>
      <c r="CP292" s="12">
        <f t="shared" si="556"/>
        <v>4.9999999999999933E-2</v>
      </c>
      <c r="CQ292" s="13">
        <f t="shared" si="557"/>
        <v>1</v>
      </c>
      <c r="CR292" s="13">
        <f t="shared" si="558"/>
        <v>12</v>
      </c>
      <c r="CS292" s="158"/>
      <c r="CT292" s="13">
        <f t="shared" si="559"/>
        <v>0</v>
      </c>
      <c r="CU292" s="13">
        <f t="shared" si="560"/>
        <v>0</v>
      </c>
      <c r="CV292" s="158"/>
      <c r="CW292" s="13">
        <f t="shared" si="561"/>
        <v>0</v>
      </c>
      <c r="CX292" s="13">
        <f t="shared" si="562"/>
        <v>0</v>
      </c>
      <c r="CY292" s="158"/>
      <c r="CZ292" s="13">
        <f t="shared" si="563"/>
        <v>0</v>
      </c>
      <c r="DA292" s="13">
        <f t="shared" si="564"/>
        <v>0</v>
      </c>
      <c r="DB292" s="158"/>
      <c r="DC292" s="13">
        <f t="shared" si="565"/>
        <v>0</v>
      </c>
      <c r="DD292" s="13">
        <f t="shared" si="566"/>
        <v>0</v>
      </c>
      <c r="DE292" s="158"/>
      <c r="DF292" s="13">
        <f t="shared" si="567"/>
        <v>0</v>
      </c>
      <c r="DG292" s="13">
        <f t="shared" si="568"/>
        <v>0</v>
      </c>
      <c r="DH292" s="158"/>
      <c r="DI292" s="13">
        <f t="shared" si="569"/>
        <v>0</v>
      </c>
      <c r="DJ292" s="13">
        <f t="shared" si="570"/>
        <v>0</v>
      </c>
      <c r="DK292" s="158"/>
      <c r="DL292" s="35">
        <f t="shared" si="571"/>
        <v>0</v>
      </c>
      <c r="DM292" s="61">
        <f t="shared" si="572"/>
        <v>0</v>
      </c>
      <c r="DN292" s="66">
        <f t="shared" si="578"/>
        <v>1028094.7799999999</v>
      </c>
      <c r="DO292" s="74">
        <f t="shared" si="575"/>
        <v>16593</v>
      </c>
      <c r="DP292" s="66">
        <f t="shared" si="577"/>
        <v>62.538275862068964</v>
      </c>
      <c r="DQ292" s="63">
        <f t="shared" si="506"/>
        <v>61.959548002169583</v>
      </c>
      <c r="DR292" s="66" t="e">
        <f t="shared" si="497"/>
        <v>#NUM!</v>
      </c>
      <c r="DS292" s="96" t="e">
        <f t="shared" si="498"/>
        <v>#NUM!</v>
      </c>
      <c r="DT292" s="66" t="e">
        <f t="shared" si="499"/>
        <v>#NUM!</v>
      </c>
      <c r="DU292" s="66" t="e">
        <f t="shared" si="500"/>
        <v>#NUM!</v>
      </c>
      <c r="DV292" s="421"/>
      <c r="DW292" s="421"/>
      <c r="DX292" s="421"/>
      <c r="DY292" s="421"/>
      <c r="DZ292" s="421"/>
      <c r="EA292" s="421"/>
      <c r="EB292" s="421"/>
      <c r="EC292" s="62"/>
      <c r="ED292" s="62"/>
      <c r="EE292" s="62"/>
      <c r="EF292" s="62"/>
      <c r="EG292" s="62"/>
      <c r="EH292" s="62"/>
      <c r="EI292" s="62"/>
      <c r="EJ292" s="62"/>
      <c r="EK292" s="62"/>
      <c r="EL292" s="62"/>
      <c r="EM292" s="62"/>
      <c r="EN292" s="66"/>
      <c r="EO292" s="66"/>
      <c r="EP292" s="66"/>
      <c r="EQ292" s="66"/>
      <c r="ER292" s="66"/>
      <c r="ES292" s="66"/>
      <c r="ET292" s="66"/>
      <c r="EU292" s="66"/>
      <c r="EV292" s="66"/>
      <c r="EW292" s="66"/>
      <c r="EX292" s="66"/>
      <c r="EY292" s="66"/>
      <c r="EZ292" s="66"/>
      <c r="FA292" s="66"/>
      <c r="FB292" s="66"/>
      <c r="FC292" s="66"/>
      <c r="FD292" s="66"/>
      <c r="FE292" s="62"/>
      <c r="FF292" s="62"/>
      <c r="FG292" s="62"/>
      <c r="FH292" s="62"/>
      <c r="FI292" s="62"/>
    </row>
    <row r="293" spans="1:165" s="162" customFormat="1">
      <c r="A293" s="175">
        <v>292</v>
      </c>
      <c r="B293" s="174">
        <v>50</v>
      </c>
      <c r="C293" s="202">
        <v>40799</v>
      </c>
      <c r="D293" s="159">
        <f t="shared" si="507"/>
        <v>9</v>
      </c>
      <c r="E293" s="156" t="s">
        <v>171</v>
      </c>
      <c r="F293" s="174">
        <v>5</v>
      </c>
      <c r="G293" s="157" t="s">
        <v>325</v>
      </c>
      <c r="H293" s="157" t="s">
        <v>453</v>
      </c>
      <c r="I293" s="157" t="s">
        <v>452</v>
      </c>
      <c r="J293" s="158">
        <v>0.75</v>
      </c>
      <c r="K293" s="159">
        <v>3731.22</v>
      </c>
      <c r="L293" s="157" t="s">
        <v>34</v>
      </c>
      <c r="M293" s="174">
        <v>59</v>
      </c>
      <c r="N293" s="174"/>
      <c r="O293" s="157"/>
      <c r="P293" s="158">
        <v>0.75</v>
      </c>
      <c r="Q293" s="158">
        <v>0.75</v>
      </c>
      <c r="R293" s="12">
        <f t="shared" si="508"/>
        <v>0</v>
      </c>
      <c r="S293" s="13">
        <f t="shared" si="509"/>
        <v>0</v>
      </c>
      <c r="T293" s="13">
        <f t="shared" si="510"/>
        <v>0</v>
      </c>
      <c r="U293" s="158">
        <v>0.75347222222222221</v>
      </c>
      <c r="V293" s="12">
        <f t="shared" si="511"/>
        <v>3.4722222222222099E-3</v>
      </c>
      <c r="W293" s="13">
        <f t="shared" si="512"/>
        <v>0</v>
      </c>
      <c r="X293" s="13">
        <f t="shared" si="513"/>
        <v>5</v>
      </c>
      <c r="Y293" s="158">
        <v>0.76041666666666663</v>
      </c>
      <c r="Z293" s="12">
        <f t="shared" si="514"/>
        <v>6.9444444444444198E-3</v>
      </c>
      <c r="AA293" s="13">
        <f t="shared" si="515"/>
        <v>0</v>
      </c>
      <c r="AB293" s="13">
        <f t="shared" si="516"/>
        <v>10</v>
      </c>
      <c r="AC293" s="158">
        <v>0.78541666666666676</v>
      </c>
      <c r="AD293" s="12">
        <f t="shared" si="517"/>
        <v>2.5000000000000133E-2</v>
      </c>
      <c r="AE293" s="13">
        <f t="shared" si="518"/>
        <v>0</v>
      </c>
      <c r="AF293" s="13">
        <f t="shared" si="519"/>
        <v>36</v>
      </c>
      <c r="AG293" s="158">
        <v>0.78611111111111109</v>
      </c>
      <c r="AH293" s="158">
        <v>0.82291666666666663</v>
      </c>
      <c r="AI293" s="12">
        <f t="shared" si="520"/>
        <v>3.6805555555555536E-2</v>
      </c>
      <c r="AJ293" s="90">
        <f t="shared" si="521"/>
        <v>0</v>
      </c>
      <c r="AK293" s="90">
        <f t="shared" si="522"/>
        <v>53</v>
      </c>
      <c r="AL293" s="158">
        <v>0.78611111111111109</v>
      </c>
      <c r="AM293" s="158">
        <v>0.82291666666666663</v>
      </c>
      <c r="AN293" s="12">
        <f t="shared" si="523"/>
        <v>3.6805555555555536E-2</v>
      </c>
      <c r="AO293" s="13">
        <f t="shared" si="524"/>
        <v>0</v>
      </c>
      <c r="AP293" s="13">
        <f t="shared" si="525"/>
        <v>53</v>
      </c>
      <c r="AQ293" s="158">
        <v>0.78472222222222221</v>
      </c>
      <c r="AR293" s="12">
        <f t="shared" si="526"/>
        <v>-3.819444444444442E-2</v>
      </c>
      <c r="AS293" s="90" t="e">
        <f t="shared" si="527"/>
        <v>#NUM!</v>
      </c>
      <c r="AT293" s="13" t="e">
        <f t="shared" si="528"/>
        <v>#NUM!</v>
      </c>
      <c r="AU293" s="158">
        <v>0.82430555555555562</v>
      </c>
      <c r="AV293" s="12">
        <f t="shared" si="529"/>
        <v>3.9583333333333415E-2</v>
      </c>
      <c r="AW293" s="13">
        <f t="shared" si="530"/>
        <v>0</v>
      </c>
      <c r="AX293" s="13">
        <f t="shared" si="531"/>
        <v>57</v>
      </c>
      <c r="AY293" s="158">
        <v>0.8847222222222223</v>
      </c>
      <c r="AZ293" s="12">
        <f t="shared" si="532"/>
        <v>6.0416666666666674E-2</v>
      </c>
      <c r="BA293" s="90">
        <f t="shared" si="533"/>
        <v>1</v>
      </c>
      <c r="BB293" s="90">
        <f t="shared" si="534"/>
        <v>27</v>
      </c>
      <c r="BC293" s="158">
        <v>0.8847222222222223</v>
      </c>
      <c r="BD293" s="158">
        <v>0.8847222222222223</v>
      </c>
      <c r="BE293" s="12">
        <f t="shared" si="535"/>
        <v>0</v>
      </c>
      <c r="BF293" s="13">
        <f t="shared" si="536"/>
        <v>0</v>
      </c>
      <c r="BG293" s="13">
        <f t="shared" si="537"/>
        <v>0</v>
      </c>
      <c r="BH293" s="158">
        <v>0.8847222222222223</v>
      </c>
      <c r="BI293" s="158">
        <v>0.8847222222222223</v>
      </c>
      <c r="BJ293" s="160"/>
      <c r="BK293" s="69">
        <f t="shared" si="504"/>
        <v>0</v>
      </c>
      <c r="BL293" s="13">
        <f t="shared" si="501"/>
        <v>0</v>
      </c>
      <c r="BM293" s="13">
        <f t="shared" si="502"/>
        <v>0</v>
      </c>
      <c r="BN293" s="158">
        <v>0.89236111111111116</v>
      </c>
      <c r="BO293" s="12">
        <f t="shared" si="538"/>
        <v>7.6388888888888618E-3</v>
      </c>
      <c r="BP293" s="90">
        <f t="shared" si="539"/>
        <v>0</v>
      </c>
      <c r="BQ293" s="90">
        <f t="shared" si="540"/>
        <v>11</v>
      </c>
      <c r="BR293" s="158">
        <v>0.89583333333333337</v>
      </c>
      <c r="BS293" s="12">
        <f t="shared" si="541"/>
        <v>3.4722222222222099E-3</v>
      </c>
      <c r="BT293" s="90">
        <f t="shared" si="542"/>
        <v>0</v>
      </c>
      <c r="BU293" s="90">
        <f t="shared" si="543"/>
        <v>5</v>
      </c>
      <c r="BV293" s="158">
        <v>0.89583333333333337</v>
      </c>
      <c r="BW293" s="158">
        <v>0.90277777777777779</v>
      </c>
      <c r="BX293" s="12">
        <f t="shared" si="544"/>
        <v>6.9444444444444198E-3</v>
      </c>
      <c r="BY293" s="13">
        <f t="shared" si="545"/>
        <v>0</v>
      </c>
      <c r="BZ293" s="13">
        <f t="shared" si="546"/>
        <v>10</v>
      </c>
      <c r="CA293" s="12">
        <f t="shared" si="547"/>
        <v>0.15277777777777779</v>
      </c>
      <c r="CB293" s="13">
        <f t="shared" si="548"/>
        <v>3</v>
      </c>
      <c r="CC293" s="13">
        <f t="shared" si="549"/>
        <v>40</v>
      </c>
      <c r="CD293" s="12">
        <f t="shared" si="503"/>
        <v>-2.0833333333332149E-3</v>
      </c>
      <c r="CE293" s="13" t="e">
        <f t="shared" si="550"/>
        <v>#NUM!</v>
      </c>
      <c r="CF293" s="13" t="e">
        <f t="shared" si="551"/>
        <v>#NUM!</v>
      </c>
      <c r="CG293" s="12">
        <f t="shared" si="573"/>
        <v>3.6805555555555536E-2</v>
      </c>
      <c r="CH293" s="13">
        <f t="shared" si="552"/>
        <v>0</v>
      </c>
      <c r="CI293" s="13">
        <f t="shared" si="553"/>
        <v>53</v>
      </c>
      <c r="CJ293" s="12">
        <f t="shared" si="574"/>
        <v>6.0416666666666674E-2</v>
      </c>
      <c r="CK293" s="13">
        <f t="shared" si="554"/>
        <v>1</v>
      </c>
      <c r="CL293" s="13">
        <f t="shared" si="555"/>
        <v>27</v>
      </c>
      <c r="CM293" s="13"/>
      <c r="CN293" s="13"/>
      <c r="CO293" s="13"/>
      <c r="CP293" s="12">
        <f t="shared" si="556"/>
        <v>6.0416666666666674E-2</v>
      </c>
      <c r="CQ293" s="13">
        <f t="shared" si="557"/>
        <v>1</v>
      </c>
      <c r="CR293" s="13">
        <f t="shared" si="558"/>
        <v>27</v>
      </c>
      <c r="CS293" s="158"/>
      <c r="CT293" s="13">
        <f t="shared" si="559"/>
        <v>0</v>
      </c>
      <c r="CU293" s="13">
        <f t="shared" si="560"/>
        <v>0</v>
      </c>
      <c r="CV293" s="158"/>
      <c r="CW293" s="13">
        <f t="shared" si="561"/>
        <v>0</v>
      </c>
      <c r="CX293" s="13">
        <f t="shared" si="562"/>
        <v>0</v>
      </c>
      <c r="CY293" s="158"/>
      <c r="CZ293" s="13">
        <f t="shared" si="563"/>
        <v>0</v>
      </c>
      <c r="DA293" s="13">
        <f t="shared" si="564"/>
        <v>0</v>
      </c>
      <c r="DB293" s="158"/>
      <c r="DC293" s="13">
        <f t="shared" si="565"/>
        <v>0</v>
      </c>
      <c r="DD293" s="13">
        <f t="shared" si="566"/>
        <v>0</v>
      </c>
      <c r="DE293" s="158"/>
      <c r="DF293" s="13">
        <f t="shared" si="567"/>
        <v>0</v>
      </c>
      <c r="DG293" s="13">
        <f t="shared" si="568"/>
        <v>0</v>
      </c>
      <c r="DH293" s="158"/>
      <c r="DI293" s="13">
        <f t="shared" si="569"/>
        <v>0</v>
      </c>
      <c r="DJ293" s="13">
        <f t="shared" si="570"/>
        <v>0</v>
      </c>
      <c r="DK293" s="158"/>
      <c r="DL293" s="35">
        <f t="shared" si="571"/>
        <v>0</v>
      </c>
      <c r="DM293" s="61">
        <f t="shared" si="572"/>
        <v>0</v>
      </c>
      <c r="DN293" s="66">
        <f t="shared" si="578"/>
        <v>1031825.9999999999</v>
      </c>
      <c r="DO293" s="74">
        <f t="shared" si="575"/>
        <v>16651</v>
      </c>
      <c r="DP293" s="66">
        <f t="shared" si="577"/>
        <v>63.241016949152538</v>
      </c>
      <c r="DQ293" s="63">
        <f t="shared" si="506"/>
        <v>61.967809741156678</v>
      </c>
      <c r="DR293" s="66" t="e">
        <f t="shared" ref="DR293:DR356" si="579">DR292+CE293</f>
        <v>#NUM!</v>
      </c>
      <c r="DS293" s="96" t="e">
        <f t="shared" ref="DS293:DS356" si="580">DS292+CF293</f>
        <v>#NUM!</v>
      </c>
      <c r="DT293" s="66" t="e">
        <f t="shared" ref="DT293:DT356" si="581">DS293/60</f>
        <v>#NUM!</v>
      </c>
      <c r="DU293" s="66" t="e">
        <f t="shared" ref="DU293:DU356" si="582">DR293+DT293</f>
        <v>#NUM!</v>
      </c>
      <c r="DV293" s="421"/>
      <c r="DW293" s="421"/>
      <c r="DX293" s="421"/>
      <c r="DY293" s="421"/>
      <c r="DZ293" s="421"/>
      <c r="EA293" s="421"/>
      <c r="EB293" s="421"/>
      <c r="EC293" s="62"/>
      <c r="ED293" s="62"/>
      <c r="EE293" s="62"/>
      <c r="EF293" s="62"/>
      <c r="EG293" s="62"/>
      <c r="EH293" s="62"/>
      <c r="EI293" s="62"/>
      <c r="EJ293" s="62"/>
      <c r="EK293" s="62"/>
      <c r="EL293" s="62"/>
      <c r="EM293" s="62"/>
      <c r="EN293" s="66"/>
      <c r="EO293" s="66"/>
      <c r="EP293" s="66"/>
      <c r="EQ293" s="66"/>
      <c r="ER293" s="66"/>
      <c r="ES293" s="66"/>
      <c r="ET293" s="66"/>
      <c r="EU293" s="66"/>
      <c r="EV293" s="66"/>
      <c r="EW293" s="66"/>
      <c r="EX293" s="66"/>
      <c r="EY293" s="66"/>
      <c r="EZ293" s="66"/>
      <c r="FA293" s="66"/>
      <c r="FB293" s="66"/>
      <c r="FC293" s="66"/>
      <c r="FD293" s="66"/>
      <c r="FE293" s="62"/>
      <c r="FF293" s="62"/>
      <c r="FG293" s="62"/>
      <c r="FH293" s="62"/>
      <c r="FI293" s="62"/>
    </row>
    <row r="294" spans="1:165" s="162" customFormat="1">
      <c r="A294" s="199">
        <v>293</v>
      </c>
      <c r="B294" s="174">
        <v>51</v>
      </c>
      <c r="C294" s="202">
        <v>40800</v>
      </c>
      <c r="D294" s="159">
        <f t="shared" si="507"/>
        <v>9</v>
      </c>
      <c r="E294" s="156" t="s">
        <v>530</v>
      </c>
      <c r="F294" s="174">
        <v>1</v>
      </c>
      <c r="G294" s="157" t="s">
        <v>532</v>
      </c>
      <c r="H294" s="157" t="s">
        <v>288</v>
      </c>
      <c r="I294" s="157" t="s">
        <v>533</v>
      </c>
      <c r="J294" s="158">
        <v>5.5555555555555552E-2</v>
      </c>
      <c r="K294" s="159">
        <v>3149.84</v>
      </c>
      <c r="L294" s="157" t="s">
        <v>34</v>
      </c>
      <c r="M294" s="174">
        <v>58</v>
      </c>
      <c r="N294" s="174">
        <v>8</v>
      </c>
      <c r="O294" s="157"/>
      <c r="P294" s="158">
        <v>5.5555555555555552E-2</v>
      </c>
      <c r="Q294" s="158">
        <v>5.5555555555555552E-2</v>
      </c>
      <c r="R294" s="12">
        <f t="shared" si="508"/>
        <v>0</v>
      </c>
      <c r="S294" s="13">
        <f t="shared" si="509"/>
        <v>0</v>
      </c>
      <c r="T294" s="13">
        <f t="shared" si="510"/>
        <v>0</v>
      </c>
      <c r="U294" s="158">
        <v>5.9027777777777783E-2</v>
      </c>
      <c r="V294" s="12">
        <f t="shared" si="511"/>
        <v>3.4722222222222307E-3</v>
      </c>
      <c r="W294" s="13">
        <f t="shared" si="512"/>
        <v>0</v>
      </c>
      <c r="X294" s="13">
        <f t="shared" si="513"/>
        <v>5</v>
      </c>
      <c r="Y294" s="158">
        <v>6.5972222222222224E-2</v>
      </c>
      <c r="Z294" s="12">
        <f t="shared" si="514"/>
        <v>6.9444444444444406E-3</v>
      </c>
      <c r="AA294" s="13">
        <f t="shared" si="515"/>
        <v>0</v>
      </c>
      <c r="AB294" s="13">
        <f t="shared" si="516"/>
        <v>10</v>
      </c>
      <c r="AC294" s="158">
        <v>7.9861111111111105E-2</v>
      </c>
      <c r="AD294" s="12">
        <f t="shared" si="517"/>
        <v>1.3888888888888881E-2</v>
      </c>
      <c r="AE294" s="13">
        <f t="shared" si="518"/>
        <v>0</v>
      </c>
      <c r="AF294" s="13">
        <f t="shared" si="519"/>
        <v>20</v>
      </c>
      <c r="AG294" s="158">
        <v>8.3333333333333329E-2</v>
      </c>
      <c r="AH294" s="158">
        <v>0.16666666666666666</v>
      </c>
      <c r="AI294" s="12">
        <f t="shared" si="520"/>
        <v>8.3333333333333329E-2</v>
      </c>
      <c r="AJ294" s="90">
        <f t="shared" si="521"/>
        <v>2</v>
      </c>
      <c r="AK294" s="90">
        <f t="shared" si="522"/>
        <v>0</v>
      </c>
      <c r="AL294" s="158">
        <v>8.3333333333333329E-2</v>
      </c>
      <c r="AM294" s="158">
        <v>0.16666666666666666</v>
      </c>
      <c r="AN294" s="12">
        <f t="shared" si="523"/>
        <v>8.3333333333333329E-2</v>
      </c>
      <c r="AO294" s="13">
        <f t="shared" si="524"/>
        <v>2</v>
      </c>
      <c r="AP294" s="13">
        <f t="shared" si="525"/>
        <v>0</v>
      </c>
      <c r="AQ294" s="158">
        <v>0.1673611111111111</v>
      </c>
      <c r="AR294" s="12">
        <f t="shared" si="526"/>
        <v>6.9444444444444198E-4</v>
      </c>
      <c r="AS294" s="90">
        <f t="shared" si="527"/>
        <v>0</v>
      </c>
      <c r="AT294" s="13">
        <f t="shared" si="528"/>
        <v>1</v>
      </c>
      <c r="AU294" s="158">
        <v>0.17083333333333331</v>
      </c>
      <c r="AV294" s="12">
        <f t="shared" si="529"/>
        <v>3.4722222222222099E-3</v>
      </c>
      <c r="AW294" s="13">
        <f t="shared" si="530"/>
        <v>0</v>
      </c>
      <c r="AX294" s="13">
        <f t="shared" si="531"/>
        <v>5</v>
      </c>
      <c r="AY294" s="158">
        <v>0.26041666666666669</v>
      </c>
      <c r="AZ294" s="12">
        <f t="shared" si="532"/>
        <v>8.9583333333333376E-2</v>
      </c>
      <c r="BA294" s="90">
        <f t="shared" si="533"/>
        <v>2</v>
      </c>
      <c r="BB294" s="90">
        <f t="shared" si="534"/>
        <v>9</v>
      </c>
      <c r="BC294" s="158">
        <v>0.26041666666666669</v>
      </c>
      <c r="BD294" s="158">
        <v>0.26041666666666669</v>
      </c>
      <c r="BE294" s="12">
        <f t="shared" si="535"/>
        <v>0</v>
      </c>
      <c r="BF294" s="13">
        <f t="shared" si="536"/>
        <v>0</v>
      </c>
      <c r="BG294" s="13">
        <f t="shared" si="537"/>
        <v>0</v>
      </c>
      <c r="BH294" s="158">
        <v>0.26041666666666669</v>
      </c>
      <c r="BI294" s="158">
        <v>0.26041666666666669</v>
      </c>
      <c r="BJ294" s="160"/>
      <c r="BK294" s="69">
        <f t="shared" si="504"/>
        <v>0</v>
      </c>
      <c r="BL294" s="13">
        <f t="shared" si="501"/>
        <v>0</v>
      </c>
      <c r="BM294" s="13">
        <f t="shared" si="502"/>
        <v>0</v>
      </c>
      <c r="BN294" s="158">
        <v>0.25</v>
      </c>
      <c r="BO294" s="12">
        <f t="shared" si="538"/>
        <v>-1.0416666666666685E-2</v>
      </c>
      <c r="BP294" s="90" t="e">
        <f t="shared" si="539"/>
        <v>#NUM!</v>
      </c>
      <c r="BQ294" s="90" t="e">
        <f t="shared" si="540"/>
        <v>#NUM!</v>
      </c>
      <c r="BR294" s="158">
        <v>0.25694444444444448</v>
      </c>
      <c r="BS294" s="12">
        <f t="shared" si="541"/>
        <v>6.9444444444444753E-3</v>
      </c>
      <c r="BT294" s="90">
        <f t="shared" si="542"/>
        <v>0</v>
      </c>
      <c r="BU294" s="90">
        <f t="shared" si="543"/>
        <v>10</v>
      </c>
      <c r="BV294" s="158">
        <v>0.25694444444444448</v>
      </c>
      <c r="BW294" s="158">
        <v>0.29166666666666669</v>
      </c>
      <c r="BX294" s="12">
        <f t="shared" si="544"/>
        <v>3.472222222222221E-2</v>
      </c>
      <c r="BY294" s="13">
        <f t="shared" si="545"/>
        <v>0</v>
      </c>
      <c r="BZ294" s="13">
        <f t="shared" si="546"/>
        <v>50</v>
      </c>
      <c r="CA294" s="12">
        <f t="shared" si="547"/>
        <v>0.23611111111111113</v>
      </c>
      <c r="CB294" s="13">
        <f t="shared" si="548"/>
        <v>5</v>
      </c>
      <c r="CC294" s="13">
        <f t="shared" si="549"/>
        <v>40</v>
      </c>
      <c r="CD294" s="12">
        <f t="shared" si="503"/>
        <v>1.1111111111111113E-2</v>
      </c>
      <c r="CE294" s="13">
        <f t="shared" si="550"/>
        <v>0</v>
      </c>
      <c r="CF294" s="13">
        <f t="shared" si="551"/>
        <v>16</v>
      </c>
      <c r="CG294" s="12">
        <f t="shared" si="573"/>
        <v>8.3333333333333329E-2</v>
      </c>
      <c r="CH294" s="13">
        <f t="shared" si="552"/>
        <v>2</v>
      </c>
      <c r="CI294" s="13">
        <f t="shared" si="553"/>
        <v>0</v>
      </c>
      <c r="CJ294" s="12">
        <f t="shared" si="574"/>
        <v>8.9583333333333376E-2</v>
      </c>
      <c r="CK294" s="13">
        <f t="shared" si="554"/>
        <v>2</v>
      </c>
      <c r="CL294" s="13">
        <f t="shared" si="555"/>
        <v>9</v>
      </c>
      <c r="CM294" s="13"/>
      <c r="CN294" s="13"/>
      <c r="CO294" s="13"/>
      <c r="CP294" s="12">
        <f t="shared" si="556"/>
        <v>8.9583333333333376E-2</v>
      </c>
      <c r="CQ294" s="13">
        <f t="shared" si="557"/>
        <v>2</v>
      </c>
      <c r="CR294" s="13">
        <f t="shared" si="558"/>
        <v>9</v>
      </c>
      <c r="CS294" s="158"/>
      <c r="CT294" s="13">
        <f t="shared" si="559"/>
        <v>0</v>
      </c>
      <c r="CU294" s="13">
        <f t="shared" si="560"/>
        <v>0</v>
      </c>
      <c r="CV294" s="158"/>
      <c r="CW294" s="13">
        <f t="shared" si="561"/>
        <v>0</v>
      </c>
      <c r="CX294" s="13">
        <f t="shared" si="562"/>
        <v>0</v>
      </c>
      <c r="CY294" s="158"/>
      <c r="CZ294" s="13">
        <f t="shared" si="563"/>
        <v>0</v>
      </c>
      <c r="DA294" s="13">
        <f t="shared" si="564"/>
        <v>0</v>
      </c>
      <c r="DB294" s="158"/>
      <c r="DC294" s="13">
        <f t="shared" si="565"/>
        <v>0</v>
      </c>
      <c r="DD294" s="13">
        <f t="shared" si="566"/>
        <v>0</v>
      </c>
      <c r="DE294" s="158"/>
      <c r="DF294" s="13">
        <f t="shared" si="567"/>
        <v>0</v>
      </c>
      <c r="DG294" s="13">
        <f t="shared" si="568"/>
        <v>0</v>
      </c>
      <c r="DH294" s="158"/>
      <c r="DI294" s="13">
        <f t="shared" si="569"/>
        <v>0</v>
      </c>
      <c r="DJ294" s="13">
        <f t="shared" si="570"/>
        <v>0</v>
      </c>
      <c r="DK294" s="158"/>
      <c r="DL294" s="35">
        <f t="shared" si="571"/>
        <v>0</v>
      </c>
      <c r="DM294" s="61">
        <f t="shared" si="572"/>
        <v>0</v>
      </c>
      <c r="DN294" s="66">
        <f t="shared" si="578"/>
        <v>1034975.8399999999</v>
      </c>
      <c r="DO294" s="74">
        <f t="shared" si="575"/>
        <v>16710</v>
      </c>
      <c r="DP294" s="66">
        <f t="shared" si="577"/>
        <v>54.307586206896552</v>
      </c>
      <c r="DQ294" s="63">
        <f t="shared" si="506"/>
        <v>61.937512866546967</v>
      </c>
      <c r="DR294" s="66" t="e">
        <f t="shared" si="579"/>
        <v>#NUM!</v>
      </c>
      <c r="DS294" s="96" t="e">
        <f t="shared" si="580"/>
        <v>#NUM!</v>
      </c>
      <c r="DT294" s="66" t="e">
        <f t="shared" si="581"/>
        <v>#NUM!</v>
      </c>
      <c r="DU294" s="66" t="e">
        <f t="shared" si="582"/>
        <v>#NUM!</v>
      </c>
      <c r="DV294" s="421"/>
      <c r="DW294" s="421"/>
      <c r="DX294" s="421"/>
      <c r="DY294" s="421"/>
      <c r="DZ294" s="421"/>
      <c r="EA294" s="421"/>
      <c r="EB294" s="421"/>
      <c r="EC294" s="62"/>
      <c r="ED294" s="62"/>
      <c r="EE294" s="62"/>
      <c r="EF294" s="62"/>
      <c r="EG294" s="62"/>
      <c r="EH294" s="62"/>
      <c r="EI294" s="62"/>
      <c r="EJ294" s="62"/>
      <c r="EK294" s="62"/>
      <c r="EL294" s="62"/>
      <c r="EM294" s="62"/>
      <c r="EN294" s="66"/>
      <c r="EO294" s="66"/>
      <c r="EP294" s="66"/>
      <c r="EQ294" s="66"/>
      <c r="ER294" s="66"/>
      <c r="ES294" s="66"/>
      <c r="ET294" s="66"/>
      <c r="EU294" s="66"/>
      <c r="EV294" s="66"/>
      <c r="EW294" s="66"/>
      <c r="EX294" s="66"/>
      <c r="EY294" s="66"/>
      <c r="EZ294" s="66"/>
      <c r="FA294" s="66"/>
      <c r="FB294" s="66"/>
      <c r="FC294" s="66"/>
      <c r="FD294" s="66"/>
      <c r="FE294" s="62"/>
      <c r="FF294" s="62"/>
      <c r="FG294" s="62"/>
      <c r="FH294" s="62"/>
      <c r="FI294" s="62"/>
    </row>
    <row r="295" spans="1:165" s="162" customFormat="1">
      <c r="A295" s="175">
        <v>294</v>
      </c>
      <c r="B295" s="174">
        <v>52</v>
      </c>
      <c r="C295" s="202">
        <v>40800</v>
      </c>
      <c r="D295" s="159">
        <f t="shared" si="507"/>
        <v>9</v>
      </c>
      <c r="E295" s="156" t="s">
        <v>39</v>
      </c>
      <c r="F295" s="174">
        <v>26</v>
      </c>
      <c r="G295" s="157" t="s">
        <v>38</v>
      </c>
      <c r="H295" s="157" t="s">
        <v>419</v>
      </c>
      <c r="I295" s="157" t="s">
        <v>450</v>
      </c>
      <c r="J295" s="158">
        <v>0.18055555555555555</v>
      </c>
      <c r="K295" s="159">
        <v>3288.68</v>
      </c>
      <c r="L295" s="157" t="s">
        <v>34</v>
      </c>
      <c r="M295" s="174">
        <v>59</v>
      </c>
      <c r="N295" s="174">
        <v>7</v>
      </c>
      <c r="O295" s="157"/>
      <c r="P295" s="158">
        <v>0.18055555555555555</v>
      </c>
      <c r="Q295" s="158">
        <v>0.18055555555555555</v>
      </c>
      <c r="R295" s="12">
        <f t="shared" si="508"/>
        <v>0</v>
      </c>
      <c r="S295" s="13">
        <f t="shared" si="509"/>
        <v>0</v>
      </c>
      <c r="T295" s="13">
        <f t="shared" si="510"/>
        <v>0</v>
      </c>
      <c r="U295" s="158">
        <v>0.1875</v>
      </c>
      <c r="V295" s="12">
        <f t="shared" si="511"/>
        <v>6.9444444444444475E-3</v>
      </c>
      <c r="W295" s="13">
        <f t="shared" si="512"/>
        <v>0</v>
      </c>
      <c r="X295" s="13">
        <f t="shared" si="513"/>
        <v>10</v>
      </c>
      <c r="Y295" s="158">
        <v>0.19097222222222221</v>
      </c>
      <c r="Z295" s="12">
        <f t="shared" si="514"/>
        <v>3.4722222222222099E-3</v>
      </c>
      <c r="AA295" s="13">
        <f t="shared" si="515"/>
        <v>0</v>
      </c>
      <c r="AB295" s="13">
        <f t="shared" si="516"/>
        <v>5</v>
      </c>
      <c r="AC295" s="158">
        <v>0.25</v>
      </c>
      <c r="AD295" s="12">
        <f t="shared" si="517"/>
        <v>5.902777777777779E-2</v>
      </c>
      <c r="AE295" s="13">
        <f t="shared" si="518"/>
        <v>1</v>
      </c>
      <c r="AF295" s="13">
        <f t="shared" si="519"/>
        <v>25</v>
      </c>
      <c r="AG295" s="158">
        <v>0.25347222222222221</v>
      </c>
      <c r="AH295" s="158">
        <v>0.3125</v>
      </c>
      <c r="AI295" s="12">
        <f t="shared" si="520"/>
        <v>5.902777777777779E-2</v>
      </c>
      <c r="AJ295" s="90">
        <f t="shared" si="521"/>
        <v>1</v>
      </c>
      <c r="AK295" s="90">
        <f t="shared" si="522"/>
        <v>25</v>
      </c>
      <c r="AL295" s="158">
        <v>0.25347222222222221</v>
      </c>
      <c r="AM295" s="158">
        <v>0.3125</v>
      </c>
      <c r="AN295" s="12">
        <f t="shared" si="523"/>
        <v>5.902777777777779E-2</v>
      </c>
      <c r="AO295" s="13">
        <f t="shared" si="524"/>
        <v>1</v>
      </c>
      <c r="AP295" s="13">
        <f t="shared" si="525"/>
        <v>25</v>
      </c>
      <c r="AQ295" s="158">
        <v>0.43263888888888885</v>
      </c>
      <c r="AR295" s="12">
        <f t="shared" si="526"/>
        <v>0.12013888888888885</v>
      </c>
      <c r="AS295" s="90">
        <f t="shared" si="527"/>
        <v>2</v>
      </c>
      <c r="AT295" s="13">
        <f t="shared" si="528"/>
        <v>53</v>
      </c>
      <c r="AU295" s="158">
        <v>0.4465277777777778</v>
      </c>
      <c r="AV295" s="12">
        <f t="shared" si="529"/>
        <v>1.3888888888888951E-2</v>
      </c>
      <c r="AW295" s="13">
        <f t="shared" si="530"/>
        <v>0</v>
      </c>
      <c r="AX295" s="13">
        <f t="shared" si="531"/>
        <v>20</v>
      </c>
      <c r="AY295" s="158">
        <v>0.56319444444444444</v>
      </c>
      <c r="AZ295" s="12">
        <f t="shared" si="532"/>
        <v>0.11666666666666664</v>
      </c>
      <c r="BA295" s="90">
        <f t="shared" si="533"/>
        <v>2</v>
      </c>
      <c r="BB295" s="90">
        <f t="shared" si="534"/>
        <v>48</v>
      </c>
      <c r="BC295" s="158">
        <v>0.56319444444444444</v>
      </c>
      <c r="BD295" s="158">
        <v>0.56319444444444444</v>
      </c>
      <c r="BE295" s="12">
        <f t="shared" si="535"/>
        <v>0</v>
      </c>
      <c r="BF295" s="13">
        <f t="shared" si="536"/>
        <v>0</v>
      </c>
      <c r="BG295" s="13">
        <f t="shared" si="537"/>
        <v>0</v>
      </c>
      <c r="BH295" s="158">
        <v>0.54166666666666663</v>
      </c>
      <c r="BI295" s="158">
        <v>0.625</v>
      </c>
      <c r="BJ295" s="160">
        <v>63</v>
      </c>
      <c r="BK295" s="69">
        <f t="shared" si="504"/>
        <v>8.333333333333337E-2</v>
      </c>
      <c r="BL295" s="13">
        <f t="shared" si="501"/>
        <v>2</v>
      </c>
      <c r="BM295" s="13">
        <f t="shared" si="502"/>
        <v>0</v>
      </c>
      <c r="BN295" s="158">
        <v>0.62916666666666665</v>
      </c>
      <c r="BO295" s="12">
        <f t="shared" si="538"/>
        <v>6.597222222222221E-2</v>
      </c>
      <c r="BP295" s="90">
        <f t="shared" si="539"/>
        <v>1</v>
      </c>
      <c r="BQ295" s="90">
        <f t="shared" si="540"/>
        <v>35</v>
      </c>
      <c r="BR295" s="158">
        <v>0.63541666666666663</v>
      </c>
      <c r="BS295" s="12">
        <f t="shared" si="541"/>
        <v>6.2499999999999778E-3</v>
      </c>
      <c r="BT295" s="90">
        <f t="shared" si="542"/>
        <v>0</v>
      </c>
      <c r="BU295" s="90">
        <f t="shared" si="543"/>
        <v>9</v>
      </c>
      <c r="BV295" s="158">
        <v>0.63541666666666663</v>
      </c>
      <c r="BW295" s="158">
        <v>0.63888888888888895</v>
      </c>
      <c r="BX295" s="12">
        <f t="shared" si="544"/>
        <v>3.4722222222223209E-3</v>
      </c>
      <c r="BY295" s="13">
        <f t="shared" si="545"/>
        <v>0</v>
      </c>
      <c r="BZ295" s="13">
        <f t="shared" si="546"/>
        <v>5</v>
      </c>
      <c r="CA295" s="12">
        <f t="shared" si="547"/>
        <v>0.45833333333333337</v>
      </c>
      <c r="CB295" s="13">
        <f t="shared" si="548"/>
        <v>11</v>
      </c>
      <c r="CC295" s="13">
        <f t="shared" si="549"/>
        <v>0</v>
      </c>
      <c r="CD295" s="12">
        <f t="shared" si="503"/>
        <v>0.25138888888888883</v>
      </c>
      <c r="CE295" s="13">
        <f t="shared" si="550"/>
        <v>6</v>
      </c>
      <c r="CF295" s="13">
        <f t="shared" si="551"/>
        <v>2</v>
      </c>
      <c r="CG295" s="12">
        <f t="shared" si="573"/>
        <v>5.902777777777779E-2</v>
      </c>
      <c r="CH295" s="13">
        <f t="shared" si="552"/>
        <v>1</v>
      </c>
      <c r="CI295" s="13">
        <f t="shared" si="553"/>
        <v>25</v>
      </c>
      <c r="CJ295" s="12">
        <f t="shared" si="574"/>
        <v>0.11666666666666664</v>
      </c>
      <c r="CK295" s="13">
        <f t="shared" si="554"/>
        <v>2</v>
      </c>
      <c r="CL295" s="13">
        <f t="shared" si="555"/>
        <v>48</v>
      </c>
      <c r="CM295" s="13"/>
      <c r="CN295" s="13"/>
      <c r="CO295" s="13"/>
      <c r="CP295" s="12">
        <f t="shared" si="556"/>
        <v>0.11666666666666664</v>
      </c>
      <c r="CQ295" s="13">
        <f t="shared" si="557"/>
        <v>2</v>
      </c>
      <c r="CR295" s="13">
        <f t="shared" si="558"/>
        <v>48</v>
      </c>
      <c r="CS295" s="158"/>
      <c r="CT295" s="13">
        <f t="shared" si="559"/>
        <v>0</v>
      </c>
      <c r="CU295" s="13">
        <f t="shared" si="560"/>
        <v>0</v>
      </c>
      <c r="CV295" s="158"/>
      <c r="CW295" s="13">
        <f t="shared" si="561"/>
        <v>0</v>
      </c>
      <c r="CX295" s="13">
        <f t="shared" si="562"/>
        <v>0</v>
      </c>
      <c r="CY295" s="158"/>
      <c r="CZ295" s="13">
        <f t="shared" si="563"/>
        <v>0</v>
      </c>
      <c r="DA295" s="13">
        <f t="shared" si="564"/>
        <v>0</v>
      </c>
      <c r="DB295" s="158"/>
      <c r="DC295" s="13">
        <f t="shared" si="565"/>
        <v>0</v>
      </c>
      <c r="DD295" s="13">
        <f t="shared" si="566"/>
        <v>0</v>
      </c>
      <c r="DE295" s="158"/>
      <c r="DF295" s="13">
        <f t="shared" si="567"/>
        <v>0</v>
      </c>
      <c r="DG295" s="13">
        <f t="shared" si="568"/>
        <v>0</v>
      </c>
      <c r="DH295" s="158"/>
      <c r="DI295" s="13">
        <f t="shared" si="569"/>
        <v>0</v>
      </c>
      <c r="DJ295" s="13">
        <f t="shared" si="570"/>
        <v>0</v>
      </c>
      <c r="DK295" s="158"/>
      <c r="DL295" s="35">
        <f t="shared" si="571"/>
        <v>0</v>
      </c>
      <c r="DM295" s="61">
        <f t="shared" si="572"/>
        <v>0</v>
      </c>
      <c r="DN295" s="66">
        <f t="shared" si="578"/>
        <v>1038264.5199999999</v>
      </c>
      <c r="DO295" s="74">
        <f t="shared" si="575"/>
        <v>16769</v>
      </c>
      <c r="DP295" s="66">
        <f t="shared" si="577"/>
        <v>55.740338983050847</v>
      </c>
      <c r="DQ295" s="63">
        <f t="shared" si="506"/>
        <v>61.915708748285518</v>
      </c>
      <c r="DR295" s="66" t="e">
        <f t="shared" si="579"/>
        <v>#NUM!</v>
      </c>
      <c r="DS295" s="96" t="e">
        <f t="shared" si="580"/>
        <v>#NUM!</v>
      </c>
      <c r="DT295" s="66" t="e">
        <f t="shared" si="581"/>
        <v>#NUM!</v>
      </c>
      <c r="DU295" s="66" t="e">
        <f t="shared" si="582"/>
        <v>#NUM!</v>
      </c>
      <c r="DV295" s="421"/>
      <c r="DW295" s="421"/>
      <c r="DX295" s="421"/>
      <c r="DY295" s="421"/>
      <c r="DZ295" s="421"/>
      <c r="EA295" s="421"/>
      <c r="EB295" s="421"/>
      <c r="EC295" s="62"/>
      <c r="ED295" s="62"/>
      <c r="EE295" s="62"/>
      <c r="EF295" s="62"/>
      <c r="EG295" s="62"/>
      <c r="EH295" s="62"/>
      <c r="EI295" s="62"/>
      <c r="EJ295" s="62"/>
      <c r="EK295" s="62"/>
      <c r="EL295" s="62"/>
      <c r="EM295" s="62"/>
      <c r="EN295" s="66"/>
      <c r="EO295" s="66"/>
      <c r="EP295" s="66"/>
      <c r="EQ295" s="66"/>
      <c r="ER295" s="66"/>
      <c r="ES295" s="66"/>
      <c r="ET295" s="66"/>
      <c r="EU295" s="66"/>
      <c r="EV295" s="66"/>
      <c r="EW295" s="66"/>
      <c r="EX295" s="66"/>
      <c r="EY295" s="66"/>
      <c r="EZ295" s="66"/>
      <c r="FA295" s="66"/>
      <c r="FB295" s="66"/>
      <c r="FC295" s="66"/>
      <c r="FD295" s="66"/>
      <c r="FE295" s="62"/>
      <c r="FF295" s="62"/>
      <c r="FG295" s="62"/>
      <c r="FH295" s="62"/>
      <c r="FI295" s="62"/>
    </row>
    <row r="296" spans="1:165" s="162" customFormat="1">
      <c r="A296" s="175">
        <v>295</v>
      </c>
      <c r="B296" s="174">
        <v>53</v>
      </c>
      <c r="C296" s="202">
        <v>40800</v>
      </c>
      <c r="D296" s="159">
        <f t="shared" si="507"/>
        <v>9</v>
      </c>
      <c r="E296" s="156" t="s">
        <v>39</v>
      </c>
      <c r="F296" s="174">
        <v>27</v>
      </c>
      <c r="G296" s="157" t="s">
        <v>38</v>
      </c>
      <c r="H296" s="157" t="s">
        <v>529</v>
      </c>
      <c r="I296" s="157" t="s">
        <v>515</v>
      </c>
      <c r="J296" s="158">
        <v>0.40416666666666662</v>
      </c>
      <c r="K296" s="159">
        <v>3758.02</v>
      </c>
      <c r="L296" s="157" t="s">
        <v>33</v>
      </c>
      <c r="M296" s="174">
        <v>59</v>
      </c>
      <c r="N296" s="174">
        <v>0</v>
      </c>
      <c r="O296" s="157"/>
      <c r="P296" s="158">
        <v>0.40416666666666662</v>
      </c>
      <c r="Q296" s="158">
        <v>0.40416666666666662</v>
      </c>
      <c r="R296" s="12">
        <f t="shared" si="508"/>
        <v>0</v>
      </c>
      <c r="S296" s="13">
        <f t="shared" si="509"/>
        <v>0</v>
      </c>
      <c r="T296" s="13">
        <f t="shared" si="510"/>
        <v>0</v>
      </c>
      <c r="U296" s="158">
        <v>0.40972222222222227</v>
      </c>
      <c r="V296" s="12">
        <f t="shared" si="511"/>
        <v>5.5555555555556468E-3</v>
      </c>
      <c r="W296" s="13">
        <f t="shared" si="512"/>
        <v>0</v>
      </c>
      <c r="X296" s="13">
        <f t="shared" si="513"/>
        <v>8</v>
      </c>
      <c r="Y296" s="158">
        <v>0.41666666666666669</v>
      </c>
      <c r="Z296" s="12">
        <f t="shared" si="514"/>
        <v>6.9444444444444198E-3</v>
      </c>
      <c r="AA296" s="13">
        <f t="shared" si="515"/>
        <v>0</v>
      </c>
      <c r="AB296" s="13">
        <f t="shared" si="516"/>
        <v>10</v>
      </c>
      <c r="AC296" s="158">
        <v>0.44097222222222227</v>
      </c>
      <c r="AD296" s="12">
        <f t="shared" si="517"/>
        <v>2.430555555555558E-2</v>
      </c>
      <c r="AE296" s="13">
        <f t="shared" si="518"/>
        <v>0</v>
      </c>
      <c r="AF296" s="13">
        <f t="shared" si="519"/>
        <v>35</v>
      </c>
      <c r="AG296" s="158">
        <v>0.44444444444444442</v>
      </c>
      <c r="AH296" s="158">
        <v>0.5</v>
      </c>
      <c r="AI296" s="12">
        <f t="shared" si="520"/>
        <v>5.555555555555558E-2</v>
      </c>
      <c r="AJ296" s="90">
        <f t="shared" si="521"/>
        <v>1</v>
      </c>
      <c r="AK296" s="90">
        <f t="shared" si="522"/>
        <v>20</v>
      </c>
      <c r="AL296" s="158">
        <v>0.44444444444444442</v>
      </c>
      <c r="AM296" s="158">
        <v>0.5</v>
      </c>
      <c r="AN296" s="12">
        <f t="shared" si="523"/>
        <v>5.555555555555558E-2</v>
      </c>
      <c r="AO296" s="13">
        <f t="shared" si="524"/>
        <v>1</v>
      </c>
      <c r="AP296" s="13">
        <f t="shared" si="525"/>
        <v>20</v>
      </c>
      <c r="AQ296" s="158">
        <v>0.52986111111111112</v>
      </c>
      <c r="AR296" s="12">
        <f t="shared" si="526"/>
        <v>2.9861111111111116E-2</v>
      </c>
      <c r="AS296" s="90">
        <f t="shared" si="527"/>
        <v>0</v>
      </c>
      <c r="AT296" s="13">
        <f t="shared" si="528"/>
        <v>43</v>
      </c>
      <c r="AU296" s="158">
        <v>0.53055555555555556</v>
      </c>
      <c r="AV296" s="12">
        <f t="shared" si="529"/>
        <v>6.9444444444444198E-4</v>
      </c>
      <c r="AW296" s="13">
        <f t="shared" si="530"/>
        <v>0</v>
      </c>
      <c r="AX296" s="13">
        <f t="shared" si="531"/>
        <v>1</v>
      </c>
      <c r="AY296" s="158">
        <v>0.69027777777777777</v>
      </c>
      <c r="AZ296" s="12">
        <f t="shared" si="532"/>
        <v>0.15972222222222221</v>
      </c>
      <c r="BA296" s="90">
        <f t="shared" si="533"/>
        <v>3</v>
      </c>
      <c r="BB296" s="90">
        <f t="shared" si="534"/>
        <v>50</v>
      </c>
      <c r="BC296" s="158">
        <v>0.69027777777777777</v>
      </c>
      <c r="BD296" s="158">
        <v>0.69027777777777777</v>
      </c>
      <c r="BE296" s="12">
        <f t="shared" si="535"/>
        <v>0</v>
      </c>
      <c r="BF296" s="13">
        <f t="shared" si="536"/>
        <v>0</v>
      </c>
      <c r="BG296" s="13">
        <f t="shared" si="537"/>
        <v>0</v>
      </c>
      <c r="BH296" s="158">
        <v>0.69027777777777777</v>
      </c>
      <c r="BI296" s="158">
        <v>0.69027777777777777</v>
      </c>
      <c r="BJ296" s="160"/>
      <c r="BK296" s="69">
        <f t="shared" si="504"/>
        <v>0</v>
      </c>
      <c r="BL296" s="13">
        <f>HOUR(BK296)</f>
        <v>0</v>
      </c>
      <c r="BM296" s="13">
        <f>MINUTE(BK296)</f>
        <v>0</v>
      </c>
      <c r="BN296" s="158">
        <v>0.69444444444444453</v>
      </c>
      <c r="BO296" s="12">
        <f t="shared" si="538"/>
        <v>4.1666666666667629E-3</v>
      </c>
      <c r="BP296" s="90">
        <f t="shared" si="539"/>
        <v>0</v>
      </c>
      <c r="BQ296" s="90">
        <f t="shared" si="540"/>
        <v>6</v>
      </c>
      <c r="BR296" s="158">
        <v>0.69791666666666663</v>
      </c>
      <c r="BS296" s="12">
        <f t="shared" si="541"/>
        <v>3.4722222222220989E-3</v>
      </c>
      <c r="BT296" s="90">
        <f t="shared" si="542"/>
        <v>0</v>
      </c>
      <c r="BU296" s="90">
        <f t="shared" si="543"/>
        <v>5</v>
      </c>
      <c r="BV296" s="158">
        <v>0.69791666666666663</v>
      </c>
      <c r="BW296" s="158">
        <v>0.69791666666666663</v>
      </c>
      <c r="BX296" s="12">
        <f t="shared" si="544"/>
        <v>0</v>
      </c>
      <c r="BY296" s="13">
        <f t="shared" si="545"/>
        <v>0</v>
      </c>
      <c r="BZ296" s="13">
        <f t="shared" si="546"/>
        <v>0</v>
      </c>
      <c r="CA296" s="12">
        <f t="shared" si="547"/>
        <v>0.29375000000000001</v>
      </c>
      <c r="CB296" s="13">
        <f t="shared" si="548"/>
        <v>7</v>
      </c>
      <c r="CC296" s="13">
        <f t="shared" si="549"/>
        <v>3</v>
      </c>
      <c r="CD296" s="12">
        <f t="shared" si="503"/>
        <v>6.1805555555555558E-2</v>
      </c>
      <c r="CE296" s="13">
        <f t="shared" si="550"/>
        <v>1</v>
      </c>
      <c r="CF296" s="13">
        <f t="shared" si="551"/>
        <v>29</v>
      </c>
      <c r="CG296" s="12">
        <f t="shared" si="573"/>
        <v>5.555555555555558E-2</v>
      </c>
      <c r="CH296" s="13">
        <f t="shared" si="552"/>
        <v>1</v>
      </c>
      <c r="CI296" s="13">
        <f t="shared" si="553"/>
        <v>20</v>
      </c>
      <c r="CJ296" s="12">
        <f t="shared" si="574"/>
        <v>0.15972222222222221</v>
      </c>
      <c r="CK296" s="13">
        <f t="shared" si="554"/>
        <v>3</v>
      </c>
      <c r="CL296" s="13">
        <f t="shared" si="555"/>
        <v>50</v>
      </c>
      <c r="CM296" s="13"/>
      <c r="CN296" s="13"/>
      <c r="CO296" s="13"/>
      <c r="CP296" s="12">
        <f t="shared" si="556"/>
        <v>0.15972222222222221</v>
      </c>
      <c r="CQ296" s="13">
        <f t="shared" si="557"/>
        <v>3</v>
      </c>
      <c r="CR296" s="13">
        <f t="shared" si="558"/>
        <v>50</v>
      </c>
      <c r="CS296" s="158"/>
      <c r="CT296" s="13">
        <f t="shared" si="559"/>
        <v>0</v>
      </c>
      <c r="CU296" s="13">
        <f t="shared" si="560"/>
        <v>0</v>
      </c>
      <c r="CV296" s="158"/>
      <c r="CW296" s="13">
        <f t="shared" si="561"/>
        <v>0</v>
      </c>
      <c r="CX296" s="13">
        <f t="shared" si="562"/>
        <v>0</v>
      </c>
      <c r="CY296" s="158"/>
      <c r="CZ296" s="13">
        <f t="shared" si="563"/>
        <v>0</v>
      </c>
      <c r="DA296" s="13">
        <f t="shared" si="564"/>
        <v>0</v>
      </c>
      <c r="DB296" s="158"/>
      <c r="DC296" s="13">
        <f t="shared" si="565"/>
        <v>0</v>
      </c>
      <c r="DD296" s="13">
        <f t="shared" si="566"/>
        <v>0</v>
      </c>
      <c r="DE296" s="158"/>
      <c r="DF296" s="13">
        <f t="shared" si="567"/>
        <v>0</v>
      </c>
      <c r="DG296" s="13">
        <f t="shared" si="568"/>
        <v>0</v>
      </c>
      <c r="DH296" s="158"/>
      <c r="DI296" s="13">
        <f t="shared" si="569"/>
        <v>0</v>
      </c>
      <c r="DJ296" s="13">
        <f t="shared" si="570"/>
        <v>0</v>
      </c>
      <c r="DK296" s="158"/>
      <c r="DL296" s="35">
        <f t="shared" si="571"/>
        <v>0</v>
      </c>
      <c r="DM296" s="61">
        <f t="shared" si="572"/>
        <v>0</v>
      </c>
      <c r="DN296" s="66">
        <f t="shared" si="578"/>
        <v>1042022.5399999999</v>
      </c>
      <c r="DO296" s="74">
        <f t="shared" si="575"/>
        <v>16827</v>
      </c>
      <c r="DP296" s="66">
        <f t="shared" si="577"/>
        <v>63.695254237288133</v>
      </c>
      <c r="DQ296" s="63">
        <f t="shared" si="506"/>
        <v>61.925627859986918</v>
      </c>
      <c r="DR296" s="66" t="e">
        <f t="shared" si="579"/>
        <v>#NUM!</v>
      </c>
      <c r="DS296" s="96" t="e">
        <f t="shared" si="580"/>
        <v>#NUM!</v>
      </c>
      <c r="DT296" s="66" t="e">
        <f t="shared" si="581"/>
        <v>#NUM!</v>
      </c>
      <c r="DU296" s="66" t="e">
        <f t="shared" si="582"/>
        <v>#NUM!</v>
      </c>
      <c r="DV296" s="421"/>
      <c r="DW296" s="421"/>
      <c r="DX296" s="421"/>
      <c r="DY296" s="421"/>
      <c r="DZ296" s="421"/>
      <c r="EA296" s="421"/>
      <c r="EB296" s="421"/>
      <c r="EC296" s="62"/>
      <c r="ED296" s="62"/>
      <c r="EE296" s="62"/>
      <c r="EF296" s="62"/>
      <c r="EG296" s="62"/>
      <c r="EH296" s="62"/>
      <c r="EI296" s="62"/>
      <c r="EJ296" s="62"/>
      <c r="EK296" s="62"/>
      <c r="EL296" s="62"/>
      <c r="EM296" s="62"/>
      <c r="EN296" s="66"/>
      <c r="EO296" s="66"/>
      <c r="EP296" s="66"/>
      <c r="EQ296" s="66"/>
      <c r="ER296" s="66"/>
      <c r="ES296" s="66"/>
      <c r="ET296" s="66"/>
      <c r="EU296" s="66"/>
      <c r="EV296" s="66"/>
      <c r="EW296" s="66"/>
      <c r="EX296" s="66"/>
      <c r="EY296" s="66"/>
      <c r="EZ296" s="66"/>
      <c r="FA296" s="66"/>
      <c r="FB296" s="66"/>
      <c r="FC296" s="66"/>
      <c r="FD296" s="66"/>
      <c r="FE296" s="62"/>
      <c r="FF296" s="62"/>
      <c r="FG296" s="62"/>
      <c r="FH296" s="62"/>
      <c r="FI296" s="62"/>
    </row>
    <row r="297" spans="1:165" s="162" customFormat="1">
      <c r="A297" s="199">
        <v>296</v>
      </c>
      <c r="B297" s="174">
        <v>54</v>
      </c>
      <c r="C297" s="202">
        <v>40800</v>
      </c>
      <c r="D297" s="159">
        <f t="shared" si="507"/>
        <v>9</v>
      </c>
      <c r="E297" s="156" t="s">
        <v>531</v>
      </c>
      <c r="F297" s="174">
        <v>1</v>
      </c>
      <c r="G297" s="157" t="s">
        <v>414</v>
      </c>
      <c r="H297" s="157" t="s">
        <v>413</v>
      </c>
      <c r="I297" s="157" t="s">
        <v>412</v>
      </c>
      <c r="J297" s="158">
        <v>0.61805555555555558</v>
      </c>
      <c r="K297" s="159">
        <v>3487.78</v>
      </c>
      <c r="L297" s="157" t="s">
        <v>34</v>
      </c>
      <c r="M297" s="174">
        <v>58</v>
      </c>
      <c r="N297" s="174">
        <v>2</v>
      </c>
      <c r="O297" s="157"/>
      <c r="P297" s="158">
        <v>0.61805555555555558</v>
      </c>
      <c r="Q297" s="158">
        <v>0.61805555555555558</v>
      </c>
      <c r="R297" s="12">
        <f t="shared" si="508"/>
        <v>0</v>
      </c>
      <c r="S297" s="13">
        <f t="shared" si="509"/>
        <v>0</v>
      </c>
      <c r="T297" s="13">
        <f t="shared" si="510"/>
        <v>0</v>
      </c>
      <c r="U297" s="158">
        <v>0.66666666666666663</v>
      </c>
      <c r="V297" s="12">
        <f t="shared" si="511"/>
        <v>4.8611111111111049E-2</v>
      </c>
      <c r="W297" s="13">
        <f t="shared" si="512"/>
        <v>1</v>
      </c>
      <c r="X297" s="13">
        <f t="shared" si="513"/>
        <v>10</v>
      </c>
      <c r="Y297" s="158">
        <v>0.71180555555555547</v>
      </c>
      <c r="Z297" s="12">
        <f t="shared" si="514"/>
        <v>4.513888888888884E-2</v>
      </c>
      <c r="AA297" s="13">
        <f t="shared" si="515"/>
        <v>1</v>
      </c>
      <c r="AB297" s="13">
        <f t="shared" si="516"/>
        <v>5</v>
      </c>
      <c r="AC297" s="158">
        <v>0.72916666666666663</v>
      </c>
      <c r="AD297" s="12">
        <f t="shared" si="517"/>
        <v>1.736111111111116E-2</v>
      </c>
      <c r="AE297" s="13">
        <f t="shared" si="518"/>
        <v>0</v>
      </c>
      <c r="AF297" s="13">
        <f t="shared" si="519"/>
        <v>25</v>
      </c>
      <c r="AG297" s="158">
        <v>0.72986111111111107</v>
      </c>
      <c r="AH297" s="158">
        <v>0.77083333333333337</v>
      </c>
      <c r="AI297" s="12">
        <f t="shared" si="520"/>
        <v>4.0972222222222299E-2</v>
      </c>
      <c r="AJ297" s="90">
        <f t="shared" si="521"/>
        <v>0</v>
      </c>
      <c r="AK297" s="90">
        <f t="shared" si="522"/>
        <v>59</v>
      </c>
      <c r="AL297" s="158">
        <v>0.72986111111111107</v>
      </c>
      <c r="AM297" s="158">
        <v>0.77083333333333337</v>
      </c>
      <c r="AN297" s="12">
        <f t="shared" si="523"/>
        <v>4.0972222222222299E-2</v>
      </c>
      <c r="AO297" s="13">
        <f t="shared" si="524"/>
        <v>0</v>
      </c>
      <c r="AP297" s="13">
        <f t="shared" si="525"/>
        <v>59</v>
      </c>
      <c r="AQ297" s="158">
        <v>0.72916666666666663</v>
      </c>
      <c r="AR297" s="12">
        <f t="shared" si="526"/>
        <v>-4.1666666666666741E-2</v>
      </c>
      <c r="AS297" s="90" t="e">
        <f t="shared" si="527"/>
        <v>#NUM!</v>
      </c>
      <c r="AT297" s="13" t="e">
        <f t="shared" si="528"/>
        <v>#NUM!</v>
      </c>
      <c r="AU297" s="158">
        <v>0.9159722222222223</v>
      </c>
      <c r="AV297" s="12">
        <f t="shared" si="529"/>
        <v>0.18680555555555567</v>
      </c>
      <c r="AW297" s="13">
        <f t="shared" si="530"/>
        <v>4</v>
      </c>
      <c r="AX297" s="13">
        <f t="shared" si="531"/>
        <v>29</v>
      </c>
      <c r="AY297" s="158">
        <v>1.0131944444444445</v>
      </c>
      <c r="AZ297" s="12">
        <f t="shared" si="532"/>
        <v>9.722222222222221E-2</v>
      </c>
      <c r="BA297" s="90">
        <f t="shared" si="533"/>
        <v>2</v>
      </c>
      <c r="BB297" s="90">
        <f t="shared" si="534"/>
        <v>20</v>
      </c>
      <c r="BC297" s="158">
        <v>1.0131944444444445</v>
      </c>
      <c r="BD297" s="158">
        <v>1.0131944444444445</v>
      </c>
      <c r="BE297" s="12">
        <f t="shared" si="535"/>
        <v>0</v>
      </c>
      <c r="BF297" s="13">
        <f t="shared" si="536"/>
        <v>0</v>
      </c>
      <c r="BG297" s="13">
        <f t="shared" si="537"/>
        <v>0</v>
      </c>
      <c r="BH297" s="158">
        <v>1.0131944444444445</v>
      </c>
      <c r="BI297" s="158">
        <v>1.0131944444444445</v>
      </c>
      <c r="BJ297" s="160"/>
      <c r="BK297" s="69">
        <f t="shared" si="504"/>
        <v>0</v>
      </c>
      <c r="BL297" s="13">
        <f>HOUR(BK297)</f>
        <v>0</v>
      </c>
      <c r="BM297" s="13">
        <f>MINUTE(BK297)</f>
        <v>0</v>
      </c>
      <c r="BN297" s="158">
        <v>1.0208333333333333</v>
      </c>
      <c r="BO297" s="12">
        <f t="shared" si="538"/>
        <v>7.6388888888887507E-3</v>
      </c>
      <c r="BP297" s="90">
        <f t="shared" si="539"/>
        <v>0</v>
      </c>
      <c r="BQ297" s="90">
        <f t="shared" si="540"/>
        <v>11</v>
      </c>
      <c r="BR297" s="158">
        <v>1.03125</v>
      </c>
      <c r="BS297" s="12">
        <f t="shared" si="541"/>
        <v>1.0416666666666741E-2</v>
      </c>
      <c r="BT297" s="90">
        <f t="shared" si="542"/>
        <v>0</v>
      </c>
      <c r="BU297" s="90">
        <f t="shared" si="543"/>
        <v>15</v>
      </c>
      <c r="BV297" s="158">
        <v>1.03125</v>
      </c>
      <c r="BW297" s="158">
        <v>1.0347222222222221</v>
      </c>
      <c r="BX297" s="12">
        <f t="shared" si="544"/>
        <v>3.4722222222220989E-3</v>
      </c>
      <c r="BY297" s="13">
        <f t="shared" si="545"/>
        <v>0</v>
      </c>
      <c r="BZ297" s="13">
        <f t="shared" si="546"/>
        <v>5</v>
      </c>
      <c r="CA297" s="12">
        <f t="shared" si="547"/>
        <v>0.41666666666666652</v>
      </c>
      <c r="CB297" s="13">
        <f t="shared" si="548"/>
        <v>10</v>
      </c>
      <c r="CC297" s="13">
        <f t="shared" si="549"/>
        <v>0</v>
      </c>
      <c r="CD297" s="12">
        <f t="shared" si="503"/>
        <v>-6.2500000000000888E-3</v>
      </c>
      <c r="CE297" s="13" t="e">
        <f t="shared" si="550"/>
        <v>#NUM!</v>
      </c>
      <c r="CF297" s="13" t="e">
        <f t="shared" si="551"/>
        <v>#NUM!</v>
      </c>
      <c r="CG297" s="12">
        <f t="shared" si="573"/>
        <v>4.0972222222222299E-2</v>
      </c>
      <c r="CH297" s="13">
        <f t="shared" si="552"/>
        <v>0</v>
      </c>
      <c r="CI297" s="13">
        <f t="shared" si="553"/>
        <v>59</v>
      </c>
      <c r="CJ297" s="12">
        <f t="shared" si="574"/>
        <v>9.722222222222221E-2</v>
      </c>
      <c r="CK297" s="13">
        <f t="shared" si="554"/>
        <v>2</v>
      </c>
      <c r="CL297" s="13">
        <f t="shared" si="555"/>
        <v>20</v>
      </c>
      <c r="CM297" s="13"/>
      <c r="CN297" s="13"/>
      <c r="CO297" s="13"/>
      <c r="CP297" s="12">
        <f t="shared" si="556"/>
        <v>9.722222222222221E-2</v>
      </c>
      <c r="CQ297" s="13">
        <f t="shared" si="557"/>
        <v>2</v>
      </c>
      <c r="CR297" s="13">
        <f t="shared" si="558"/>
        <v>20</v>
      </c>
      <c r="CS297" s="158"/>
      <c r="CT297" s="13">
        <f t="shared" si="559"/>
        <v>0</v>
      </c>
      <c r="CU297" s="13">
        <f t="shared" si="560"/>
        <v>0</v>
      </c>
      <c r="CV297" s="158"/>
      <c r="CW297" s="13">
        <f t="shared" si="561"/>
        <v>0</v>
      </c>
      <c r="CX297" s="13">
        <f t="shared" si="562"/>
        <v>0</v>
      </c>
      <c r="CY297" s="158"/>
      <c r="CZ297" s="13">
        <f t="shared" si="563"/>
        <v>0</v>
      </c>
      <c r="DA297" s="13">
        <f t="shared" si="564"/>
        <v>0</v>
      </c>
      <c r="DB297" s="158"/>
      <c r="DC297" s="13">
        <f t="shared" si="565"/>
        <v>0</v>
      </c>
      <c r="DD297" s="13">
        <f t="shared" si="566"/>
        <v>0</v>
      </c>
      <c r="DE297" s="158"/>
      <c r="DF297" s="13">
        <f t="shared" si="567"/>
        <v>0</v>
      </c>
      <c r="DG297" s="13">
        <f t="shared" si="568"/>
        <v>0</v>
      </c>
      <c r="DH297" s="158"/>
      <c r="DI297" s="13">
        <f t="shared" si="569"/>
        <v>0</v>
      </c>
      <c r="DJ297" s="13">
        <f t="shared" si="570"/>
        <v>0</v>
      </c>
      <c r="DK297" s="158"/>
      <c r="DL297" s="35">
        <f t="shared" si="571"/>
        <v>0</v>
      </c>
      <c r="DM297" s="61">
        <f t="shared" si="572"/>
        <v>0</v>
      </c>
      <c r="DN297" s="66">
        <f t="shared" si="578"/>
        <v>1045510.32</v>
      </c>
      <c r="DO297" s="74">
        <f t="shared" si="575"/>
        <v>16886</v>
      </c>
      <c r="DP297" s="66">
        <f t="shared" si="577"/>
        <v>60.134137931034488</v>
      </c>
      <c r="DQ297" s="63">
        <f t="shared" si="506"/>
        <v>61.915807177543527</v>
      </c>
      <c r="DR297" s="66" t="e">
        <f t="shared" si="579"/>
        <v>#NUM!</v>
      </c>
      <c r="DS297" s="96" t="e">
        <f t="shared" si="580"/>
        <v>#NUM!</v>
      </c>
      <c r="DT297" s="66" t="e">
        <f t="shared" si="581"/>
        <v>#NUM!</v>
      </c>
      <c r="DU297" s="66" t="e">
        <f t="shared" si="582"/>
        <v>#NUM!</v>
      </c>
      <c r="DV297" s="421"/>
      <c r="DW297" s="421"/>
      <c r="DX297" s="421"/>
      <c r="DY297" s="421"/>
      <c r="DZ297" s="421"/>
      <c r="EA297" s="421"/>
      <c r="EB297" s="421"/>
      <c r="EC297" s="62"/>
      <c r="ED297" s="62"/>
      <c r="EE297" s="62"/>
      <c r="EF297" s="62"/>
      <c r="EG297" s="62"/>
      <c r="EH297" s="62"/>
      <c r="EI297" s="62"/>
      <c r="EJ297" s="62"/>
      <c r="EK297" s="62"/>
      <c r="EL297" s="62"/>
      <c r="EM297" s="62"/>
      <c r="EN297" s="66"/>
      <c r="EO297" s="66"/>
      <c r="EP297" s="66"/>
      <c r="EQ297" s="66"/>
      <c r="ER297" s="66"/>
      <c r="ES297" s="66"/>
      <c r="ET297" s="66"/>
      <c r="EU297" s="66"/>
      <c r="EV297" s="66"/>
      <c r="EW297" s="66"/>
      <c r="EX297" s="66"/>
      <c r="EY297" s="66"/>
      <c r="EZ297" s="66"/>
      <c r="FA297" s="66"/>
      <c r="FB297" s="66"/>
      <c r="FC297" s="66"/>
      <c r="FD297" s="66"/>
      <c r="FE297" s="62"/>
      <c r="FF297" s="62"/>
      <c r="FG297" s="62"/>
      <c r="FH297" s="62"/>
      <c r="FI297" s="62"/>
    </row>
    <row r="298" spans="1:165" s="162" customFormat="1">
      <c r="A298" s="175">
        <v>297</v>
      </c>
      <c r="B298" s="174">
        <v>55</v>
      </c>
      <c r="C298" s="202">
        <v>40800</v>
      </c>
      <c r="D298" s="159">
        <f t="shared" si="507"/>
        <v>9</v>
      </c>
      <c r="E298" s="156" t="s">
        <v>39</v>
      </c>
      <c r="F298" s="174">
        <v>28</v>
      </c>
      <c r="G298" s="157" t="s">
        <v>38</v>
      </c>
      <c r="H298" s="157" t="s">
        <v>529</v>
      </c>
      <c r="I298" s="157" t="s">
        <v>515</v>
      </c>
      <c r="J298" s="158">
        <v>0.74652777777777779</v>
      </c>
      <c r="K298" s="159">
        <v>3745.71</v>
      </c>
      <c r="L298" s="157" t="s">
        <v>33</v>
      </c>
      <c r="M298" s="174">
        <v>59</v>
      </c>
      <c r="N298" s="174">
        <v>0</v>
      </c>
      <c r="O298" s="157"/>
      <c r="P298" s="158">
        <v>0.74652777777777779</v>
      </c>
      <c r="Q298" s="158">
        <v>0.74652777777777779</v>
      </c>
      <c r="R298" s="12">
        <f t="shared" si="508"/>
        <v>0</v>
      </c>
      <c r="S298" s="13">
        <f t="shared" si="509"/>
        <v>0</v>
      </c>
      <c r="T298" s="13">
        <f t="shared" si="510"/>
        <v>0</v>
      </c>
      <c r="U298" s="158">
        <v>0.78819444444444453</v>
      </c>
      <c r="V298" s="12">
        <f t="shared" si="511"/>
        <v>4.1666666666666741E-2</v>
      </c>
      <c r="W298" s="13">
        <f t="shared" si="512"/>
        <v>1</v>
      </c>
      <c r="X298" s="13">
        <f t="shared" si="513"/>
        <v>0</v>
      </c>
      <c r="Y298" s="158">
        <v>0.79513888888888884</v>
      </c>
      <c r="Z298" s="12">
        <f t="shared" si="514"/>
        <v>6.9444444444443088E-3</v>
      </c>
      <c r="AA298" s="13">
        <f t="shared" si="515"/>
        <v>0</v>
      </c>
      <c r="AB298" s="13">
        <f t="shared" si="516"/>
        <v>10</v>
      </c>
      <c r="AC298" s="158">
        <v>0.83333333333333337</v>
      </c>
      <c r="AD298" s="12">
        <f t="shared" si="517"/>
        <v>3.8194444444444531E-2</v>
      </c>
      <c r="AE298" s="13">
        <f t="shared" si="518"/>
        <v>0</v>
      </c>
      <c r="AF298" s="13">
        <f t="shared" si="519"/>
        <v>55</v>
      </c>
      <c r="AG298" s="158">
        <v>0.83333333333333337</v>
      </c>
      <c r="AH298" s="158">
        <v>0.875</v>
      </c>
      <c r="AI298" s="12">
        <f t="shared" si="520"/>
        <v>4.166666666666663E-2</v>
      </c>
      <c r="AJ298" s="90">
        <f t="shared" si="521"/>
        <v>1</v>
      </c>
      <c r="AK298" s="90">
        <f t="shared" si="522"/>
        <v>0</v>
      </c>
      <c r="AL298" s="158">
        <v>0.83333333333333337</v>
      </c>
      <c r="AM298" s="158">
        <v>0.875</v>
      </c>
      <c r="AN298" s="12">
        <f t="shared" si="523"/>
        <v>4.166666666666663E-2</v>
      </c>
      <c r="AO298" s="13">
        <f t="shared" si="524"/>
        <v>1</v>
      </c>
      <c r="AP298" s="13">
        <f t="shared" si="525"/>
        <v>0</v>
      </c>
      <c r="AQ298" s="158">
        <v>0.875</v>
      </c>
      <c r="AR298" s="12">
        <f t="shared" si="526"/>
        <v>0</v>
      </c>
      <c r="AS298" s="90">
        <f t="shared" si="527"/>
        <v>0</v>
      </c>
      <c r="AT298" s="13">
        <f t="shared" si="528"/>
        <v>0</v>
      </c>
      <c r="AU298" s="158">
        <v>0.87708333333333333</v>
      </c>
      <c r="AV298" s="12">
        <f t="shared" si="529"/>
        <v>2.0833333333333259E-3</v>
      </c>
      <c r="AW298" s="13">
        <f t="shared" si="530"/>
        <v>0</v>
      </c>
      <c r="AX298" s="13">
        <f t="shared" si="531"/>
        <v>3</v>
      </c>
      <c r="AY298" s="158">
        <v>1.1006944444444444</v>
      </c>
      <c r="AZ298" s="12">
        <f t="shared" si="532"/>
        <v>0.22361111111111109</v>
      </c>
      <c r="BA298" s="90">
        <f t="shared" si="533"/>
        <v>5</v>
      </c>
      <c r="BB298" s="90">
        <f t="shared" si="534"/>
        <v>22</v>
      </c>
      <c r="BC298" s="158">
        <v>1.1006944444444444</v>
      </c>
      <c r="BD298" s="158">
        <v>1.1006944444444444</v>
      </c>
      <c r="BE298" s="12">
        <f t="shared" si="535"/>
        <v>0</v>
      </c>
      <c r="BF298" s="13">
        <f t="shared" si="536"/>
        <v>0</v>
      </c>
      <c r="BG298" s="13">
        <f t="shared" si="537"/>
        <v>0</v>
      </c>
      <c r="BH298" s="158">
        <v>1.1006944444444444</v>
      </c>
      <c r="BI298" s="158">
        <v>1.1006944444444444</v>
      </c>
      <c r="BJ298" s="160"/>
      <c r="BK298" s="69">
        <f t="shared" si="504"/>
        <v>0</v>
      </c>
      <c r="BL298" s="13">
        <f t="shared" ref="BL298:BL307" si="583">HOUR(BK298)</f>
        <v>0</v>
      </c>
      <c r="BM298" s="13">
        <f t="shared" ref="BM298:BM307" si="584">MINUTE(BK298)</f>
        <v>0</v>
      </c>
      <c r="BN298" s="158">
        <v>1.1145833333333333</v>
      </c>
      <c r="BO298" s="12">
        <f t="shared" si="538"/>
        <v>1.388888888888884E-2</v>
      </c>
      <c r="BP298" s="90">
        <f t="shared" si="539"/>
        <v>0</v>
      </c>
      <c r="BQ298" s="90">
        <f t="shared" si="540"/>
        <v>20</v>
      </c>
      <c r="BR298" s="158">
        <v>1.125</v>
      </c>
      <c r="BS298" s="12">
        <f t="shared" si="541"/>
        <v>1.0416666666666741E-2</v>
      </c>
      <c r="BT298" s="90">
        <f t="shared" si="542"/>
        <v>0</v>
      </c>
      <c r="BU298" s="90">
        <f t="shared" si="543"/>
        <v>15</v>
      </c>
      <c r="BV298" s="158">
        <v>1.125</v>
      </c>
      <c r="BW298" s="158">
        <v>1.1354166666666667</v>
      </c>
      <c r="BX298" s="12">
        <f t="shared" si="544"/>
        <v>1.0416666666666741E-2</v>
      </c>
      <c r="BY298" s="13">
        <f t="shared" si="545"/>
        <v>0</v>
      </c>
      <c r="BZ298" s="13">
        <f t="shared" si="546"/>
        <v>15</v>
      </c>
      <c r="CA298" s="12">
        <f t="shared" si="547"/>
        <v>0.38888888888888895</v>
      </c>
      <c r="CB298" s="13">
        <f t="shared" si="548"/>
        <v>9</v>
      </c>
      <c r="CC298" s="13">
        <f t="shared" si="549"/>
        <v>20</v>
      </c>
      <c r="CD298" s="12">
        <f t="shared" si="503"/>
        <v>6.2500000000000111E-2</v>
      </c>
      <c r="CE298" s="13">
        <f t="shared" si="550"/>
        <v>1</v>
      </c>
      <c r="CF298" s="13">
        <f t="shared" si="551"/>
        <v>30</v>
      </c>
      <c r="CG298" s="12">
        <f t="shared" si="573"/>
        <v>4.166666666666663E-2</v>
      </c>
      <c r="CH298" s="13">
        <f t="shared" si="552"/>
        <v>1</v>
      </c>
      <c r="CI298" s="13">
        <f t="shared" si="553"/>
        <v>0</v>
      </c>
      <c r="CJ298" s="12">
        <f t="shared" si="574"/>
        <v>0.22361111111111109</v>
      </c>
      <c r="CK298" s="13">
        <f t="shared" si="554"/>
        <v>5</v>
      </c>
      <c r="CL298" s="13">
        <f t="shared" si="555"/>
        <v>22</v>
      </c>
      <c r="CM298" s="13"/>
      <c r="CN298" s="13"/>
      <c r="CO298" s="13"/>
      <c r="CP298" s="12">
        <f t="shared" si="556"/>
        <v>0.22361111111111109</v>
      </c>
      <c r="CQ298" s="13">
        <f t="shared" si="557"/>
        <v>5</v>
      </c>
      <c r="CR298" s="13">
        <f t="shared" si="558"/>
        <v>22</v>
      </c>
      <c r="CS298" s="158"/>
      <c r="CT298" s="13">
        <f t="shared" si="559"/>
        <v>0</v>
      </c>
      <c r="CU298" s="13">
        <f t="shared" si="560"/>
        <v>0</v>
      </c>
      <c r="CV298" s="158"/>
      <c r="CW298" s="13">
        <f t="shared" si="561"/>
        <v>0</v>
      </c>
      <c r="CX298" s="13">
        <f t="shared" si="562"/>
        <v>0</v>
      </c>
      <c r="CY298" s="158"/>
      <c r="CZ298" s="13">
        <f t="shared" si="563"/>
        <v>0</v>
      </c>
      <c r="DA298" s="13">
        <f t="shared" si="564"/>
        <v>0</v>
      </c>
      <c r="DB298" s="158"/>
      <c r="DC298" s="13">
        <f t="shared" si="565"/>
        <v>0</v>
      </c>
      <c r="DD298" s="13">
        <f t="shared" si="566"/>
        <v>0</v>
      </c>
      <c r="DE298" s="158"/>
      <c r="DF298" s="13">
        <f t="shared" si="567"/>
        <v>0</v>
      </c>
      <c r="DG298" s="13">
        <f t="shared" si="568"/>
        <v>0</v>
      </c>
      <c r="DH298" s="158"/>
      <c r="DI298" s="13">
        <f t="shared" si="569"/>
        <v>0</v>
      </c>
      <c r="DJ298" s="13">
        <f t="shared" si="570"/>
        <v>0</v>
      </c>
      <c r="DK298" s="158"/>
      <c r="DL298" s="35">
        <f t="shared" si="571"/>
        <v>0</v>
      </c>
      <c r="DM298" s="61">
        <f t="shared" si="572"/>
        <v>0</v>
      </c>
      <c r="DN298" s="66">
        <f t="shared" si="578"/>
        <v>1049256.03</v>
      </c>
      <c r="DO298" s="74">
        <f t="shared" si="575"/>
        <v>16944</v>
      </c>
      <c r="DP298" s="66">
        <f t="shared" si="577"/>
        <v>63.486610169491527</v>
      </c>
      <c r="DQ298" s="63">
        <f t="shared" si="506"/>
        <v>61.924930949008498</v>
      </c>
      <c r="DR298" s="66" t="e">
        <f t="shared" si="579"/>
        <v>#NUM!</v>
      </c>
      <c r="DS298" s="96" t="e">
        <f t="shared" si="580"/>
        <v>#NUM!</v>
      </c>
      <c r="DT298" s="66" t="e">
        <f t="shared" si="581"/>
        <v>#NUM!</v>
      </c>
      <c r="DU298" s="66" t="e">
        <f t="shared" si="582"/>
        <v>#NUM!</v>
      </c>
      <c r="DV298" s="421"/>
      <c r="DW298" s="421"/>
      <c r="DX298" s="421"/>
      <c r="DY298" s="421"/>
      <c r="DZ298" s="421"/>
      <c r="EA298" s="421"/>
      <c r="EB298" s="421"/>
      <c r="EC298" s="62"/>
      <c r="ED298" s="62"/>
      <c r="EE298" s="62"/>
      <c r="EF298" s="62"/>
      <c r="EG298" s="62"/>
      <c r="EH298" s="62"/>
      <c r="EI298" s="62"/>
      <c r="EJ298" s="62"/>
      <c r="EK298" s="62"/>
      <c r="EL298" s="62"/>
      <c r="EM298" s="62"/>
      <c r="EN298" s="66"/>
      <c r="EO298" s="66"/>
      <c r="EP298" s="66"/>
      <c r="EQ298" s="66"/>
      <c r="ER298" s="66"/>
      <c r="ES298" s="66"/>
      <c r="ET298" s="66"/>
      <c r="EU298" s="66"/>
      <c r="EV298" s="66"/>
      <c r="EW298" s="66"/>
      <c r="EX298" s="66"/>
      <c r="EY298" s="66"/>
      <c r="EZ298" s="66"/>
      <c r="FA298" s="66"/>
      <c r="FB298" s="66"/>
      <c r="FC298" s="66"/>
      <c r="FD298" s="66"/>
      <c r="FE298" s="62"/>
      <c r="FF298" s="62"/>
      <c r="FG298" s="62"/>
      <c r="FH298" s="62"/>
      <c r="FI298" s="62"/>
    </row>
    <row r="299" spans="1:165" s="162" customFormat="1">
      <c r="A299" s="199">
        <v>298</v>
      </c>
      <c r="B299" s="174">
        <v>56</v>
      </c>
      <c r="C299" s="202">
        <v>40801</v>
      </c>
      <c r="D299" s="159">
        <f t="shared" si="507"/>
        <v>9</v>
      </c>
      <c r="E299" s="156" t="s">
        <v>454</v>
      </c>
      <c r="F299" s="174">
        <v>2</v>
      </c>
      <c r="G299" s="157" t="s">
        <v>455</v>
      </c>
      <c r="H299" s="157" t="s">
        <v>394</v>
      </c>
      <c r="I299" s="157" t="s">
        <v>427</v>
      </c>
      <c r="J299" s="158">
        <v>0.45833333333333331</v>
      </c>
      <c r="K299" s="159">
        <v>3365.24</v>
      </c>
      <c r="L299" s="157" t="s">
        <v>34</v>
      </c>
      <c r="M299" s="174">
        <v>58</v>
      </c>
      <c r="N299" s="174">
        <v>0</v>
      </c>
      <c r="O299" s="157"/>
      <c r="P299" s="158">
        <v>0.45833333333333331</v>
      </c>
      <c r="Q299" s="158">
        <v>0.45833333333333331</v>
      </c>
      <c r="R299" s="12">
        <f t="shared" si="508"/>
        <v>0</v>
      </c>
      <c r="S299" s="13">
        <f t="shared" si="509"/>
        <v>0</v>
      </c>
      <c r="T299" s="13">
        <f t="shared" si="510"/>
        <v>0</v>
      </c>
      <c r="U299" s="158">
        <v>0.46180555555555558</v>
      </c>
      <c r="V299" s="12">
        <f t="shared" si="511"/>
        <v>3.4722222222222654E-3</v>
      </c>
      <c r="W299" s="13">
        <f t="shared" si="512"/>
        <v>0</v>
      </c>
      <c r="X299" s="13">
        <f t="shared" si="513"/>
        <v>5</v>
      </c>
      <c r="Y299" s="158">
        <v>0.46249999999999997</v>
      </c>
      <c r="Z299" s="12">
        <f t="shared" si="514"/>
        <v>6.9444444444438647E-4</v>
      </c>
      <c r="AA299" s="13">
        <f t="shared" si="515"/>
        <v>0</v>
      </c>
      <c r="AB299" s="13">
        <f t="shared" si="516"/>
        <v>1</v>
      </c>
      <c r="AC299" s="158">
        <v>1</v>
      </c>
      <c r="AD299" s="12">
        <f t="shared" si="517"/>
        <v>0.53750000000000009</v>
      </c>
      <c r="AE299" s="13">
        <f t="shared" si="518"/>
        <v>12</v>
      </c>
      <c r="AF299" s="13">
        <f t="shared" si="519"/>
        <v>54</v>
      </c>
      <c r="AG299" s="158">
        <v>0.44791666666666669</v>
      </c>
      <c r="AH299" s="158">
        <v>0.47500000000000003</v>
      </c>
      <c r="AI299" s="12">
        <f t="shared" si="520"/>
        <v>2.7083333333333348E-2</v>
      </c>
      <c r="AJ299" s="90">
        <f t="shared" si="521"/>
        <v>0</v>
      </c>
      <c r="AK299" s="90">
        <f t="shared" si="522"/>
        <v>39</v>
      </c>
      <c r="AL299" s="158">
        <v>0.44791666666666669</v>
      </c>
      <c r="AM299" s="158">
        <v>0.47500000000000003</v>
      </c>
      <c r="AN299" s="12">
        <f t="shared" si="523"/>
        <v>2.7083333333333348E-2</v>
      </c>
      <c r="AO299" s="13">
        <f t="shared" si="524"/>
        <v>0</v>
      </c>
      <c r="AP299" s="13">
        <f t="shared" si="525"/>
        <v>39</v>
      </c>
      <c r="AQ299" s="158">
        <v>0.4777777777777778</v>
      </c>
      <c r="AR299" s="12">
        <f t="shared" si="526"/>
        <v>2.7777777777777679E-3</v>
      </c>
      <c r="AS299" s="90">
        <f t="shared" si="527"/>
        <v>0</v>
      </c>
      <c r="AT299" s="13">
        <f t="shared" si="528"/>
        <v>4</v>
      </c>
      <c r="AU299" s="158">
        <v>0.47916666666666669</v>
      </c>
      <c r="AV299" s="12">
        <f t="shared" si="529"/>
        <v>1.388888888888884E-3</v>
      </c>
      <c r="AW299" s="13">
        <f t="shared" si="530"/>
        <v>0</v>
      </c>
      <c r="AX299" s="13">
        <f t="shared" si="531"/>
        <v>2</v>
      </c>
      <c r="AY299" s="158">
        <v>0.55486111111111114</v>
      </c>
      <c r="AZ299" s="12">
        <f t="shared" si="532"/>
        <v>7.5694444444444453E-2</v>
      </c>
      <c r="BA299" s="90">
        <f t="shared" si="533"/>
        <v>1</v>
      </c>
      <c r="BB299" s="90">
        <f t="shared" si="534"/>
        <v>49</v>
      </c>
      <c r="BC299" s="158">
        <v>0.55486111111111114</v>
      </c>
      <c r="BD299" s="158">
        <v>0.55486111111111114</v>
      </c>
      <c r="BE299" s="12">
        <f t="shared" si="535"/>
        <v>0</v>
      </c>
      <c r="BF299" s="13">
        <f t="shared" si="536"/>
        <v>0</v>
      </c>
      <c r="BG299" s="13">
        <f t="shared" si="537"/>
        <v>0</v>
      </c>
      <c r="BH299" s="158">
        <v>0.55486111111111114</v>
      </c>
      <c r="BI299" s="158">
        <v>0.55486111111111114</v>
      </c>
      <c r="BJ299" s="160"/>
      <c r="BK299" s="69">
        <f t="shared" si="504"/>
        <v>0</v>
      </c>
      <c r="BL299" s="13">
        <f t="shared" si="583"/>
        <v>0</v>
      </c>
      <c r="BM299" s="13">
        <f t="shared" si="584"/>
        <v>0</v>
      </c>
      <c r="BN299" s="158">
        <v>0.55902777777777779</v>
      </c>
      <c r="BO299" s="12">
        <f t="shared" si="538"/>
        <v>4.1666666666666519E-3</v>
      </c>
      <c r="BP299" s="90">
        <f t="shared" si="539"/>
        <v>0</v>
      </c>
      <c r="BQ299" s="90">
        <f t="shared" si="540"/>
        <v>6</v>
      </c>
      <c r="BR299" s="158">
        <v>0.56944444444444442</v>
      </c>
      <c r="BS299" s="12">
        <f t="shared" si="541"/>
        <v>1.041666666666663E-2</v>
      </c>
      <c r="BT299" s="90">
        <f t="shared" si="542"/>
        <v>0</v>
      </c>
      <c r="BU299" s="90">
        <f t="shared" si="543"/>
        <v>15</v>
      </c>
      <c r="BV299" s="158">
        <v>0.56944444444444442</v>
      </c>
      <c r="BW299" s="158">
        <v>0.60069444444444442</v>
      </c>
      <c r="BX299" s="12">
        <f t="shared" si="544"/>
        <v>3.125E-2</v>
      </c>
      <c r="BY299" s="13">
        <f t="shared" si="545"/>
        <v>0</v>
      </c>
      <c r="BZ299" s="13">
        <f t="shared" si="546"/>
        <v>45</v>
      </c>
      <c r="CA299" s="12">
        <f t="shared" si="547"/>
        <v>0.1423611111111111</v>
      </c>
      <c r="CB299" s="13">
        <f t="shared" si="548"/>
        <v>3</v>
      </c>
      <c r="CC299" s="13">
        <f t="shared" si="549"/>
        <v>25</v>
      </c>
      <c r="CD299" s="12">
        <f t="shared" si="503"/>
        <v>0.55486111111111114</v>
      </c>
      <c r="CE299" s="13">
        <f t="shared" si="550"/>
        <v>13</v>
      </c>
      <c r="CF299" s="13">
        <f t="shared" si="551"/>
        <v>19</v>
      </c>
      <c r="CG299" s="12">
        <f t="shared" si="573"/>
        <v>2.7083333333333348E-2</v>
      </c>
      <c r="CH299" s="13">
        <f t="shared" si="552"/>
        <v>0</v>
      </c>
      <c r="CI299" s="13">
        <f t="shared" si="553"/>
        <v>39</v>
      </c>
      <c r="CJ299" s="12">
        <f t="shared" si="574"/>
        <v>7.5694444444444453E-2</v>
      </c>
      <c r="CK299" s="13">
        <f t="shared" si="554"/>
        <v>1</v>
      </c>
      <c r="CL299" s="13">
        <f t="shared" si="555"/>
        <v>49</v>
      </c>
      <c r="CM299" s="13"/>
      <c r="CN299" s="13"/>
      <c r="CO299" s="13"/>
      <c r="CP299" s="12">
        <f t="shared" si="556"/>
        <v>7.5694444444444453E-2</v>
      </c>
      <c r="CQ299" s="13">
        <f t="shared" si="557"/>
        <v>1</v>
      </c>
      <c r="CR299" s="13">
        <f t="shared" si="558"/>
        <v>49</v>
      </c>
      <c r="CS299" s="158"/>
      <c r="CT299" s="13">
        <f t="shared" si="559"/>
        <v>0</v>
      </c>
      <c r="CU299" s="13">
        <f t="shared" si="560"/>
        <v>0</v>
      </c>
      <c r="CV299" s="158"/>
      <c r="CW299" s="13">
        <f t="shared" si="561"/>
        <v>0</v>
      </c>
      <c r="CX299" s="13">
        <f t="shared" si="562"/>
        <v>0</v>
      </c>
      <c r="CY299" s="158"/>
      <c r="CZ299" s="13">
        <f t="shared" si="563"/>
        <v>0</v>
      </c>
      <c r="DA299" s="13">
        <f t="shared" si="564"/>
        <v>0</v>
      </c>
      <c r="DB299" s="158"/>
      <c r="DC299" s="13">
        <f t="shared" si="565"/>
        <v>0</v>
      </c>
      <c r="DD299" s="13">
        <f t="shared" si="566"/>
        <v>0</v>
      </c>
      <c r="DE299" s="158"/>
      <c r="DF299" s="13">
        <f t="shared" si="567"/>
        <v>0</v>
      </c>
      <c r="DG299" s="13">
        <f t="shared" si="568"/>
        <v>0</v>
      </c>
      <c r="DH299" s="158"/>
      <c r="DI299" s="13">
        <f t="shared" si="569"/>
        <v>0</v>
      </c>
      <c r="DJ299" s="13">
        <f t="shared" si="570"/>
        <v>0</v>
      </c>
      <c r="DK299" s="158"/>
      <c r="DL299" s="35">
        <f t="shared" si="571"/>
        <v>0</v>
      </c>
      <c r="DM299" s="61">
        <f t="shared" si="572"/>
        <v>0</v>
      </c>
      <c r="DN299" s="66">
        <f t="shared" si="578"/>
        <v>1052621.27</v>
      </c>
      <c r="DO299" s="74">
        <f t="shared" si="575"/>
        <v>17002</v>
      </c>
      <c r="DP299" s="66">
        <f t="shared" si="577"/>
        <v>58.021379310344827</v>
      </c>
      <c r="DQ299" s="63">
        <f t="shared" si="506"/>
        <v>61.911614515939306</v>
      </c>
      <c r="DR299" s="66" t="e">
        <f t="shared" si="579"/>
        <v>#NUM!</v>
      </c>
      <c r="DS299" s="96" t="e">
        <f t="shared" si="580"/>
        <v>#NUM!</v>
      </c>
      <c r="DT299" s="66" t="e">
        <f t="shared" si="581"/>
        <v>#NUM!</v>
      </c>
      <c r="DU299" s="66" t="e">
        <f t="shared" si="582"/>
        <v>#NUM!</v>
      </c>
      <c r="DV299" s="421"/>
      <c r="DW299" s="421"/>
      <c r="DX299" s="421"/>
      <c r="DY299" s="421"/>
      <c r="DZ299" s="421"/>
      <c r="EA299" s="421"/>
      <c r="EB299" s="421"/>
      <c r="EC299" s="62"/>
      <c r="ED299" s="62"/>
      <c r="EE299" s="62"/>
      <c r="EF299" s="62"/>
      <c r="EG299" s="62"/>
      <c r="EH299" s="62"/>
      <c r="EI299" s="62"/>
      <c r="EJ299" s="62"/>
      <c r="EK299" s="62"/>
      <c r="EL299" s="62"/>
      <c r="EM299" s="62"/>
      <c r="EN299" s="66"/>
      <c r="EO299" s="66"/>
      <c r="EP299" s="66"/>
      <c r="EQ299" s="66"/>
      <c r="ER299" s="66"/>
      <c r="ES299" s="66"/>
      <c r="ET299" s="66"/>
      <c r="EU299" s="66"/>
      <c r="EV299" s="66"/>
      <c r="EW299" s="66"/>
      <c r="EX299" s="66"/>
      <c r="EY299" s="66"/>
      <c r="EZ299" s="66"/>
      <c r="FA299" s="66"/>
      <c r="FB299" s="66"/>
      <c r="FC299" s="66"/>
      <c r="FD299" s="66"/>
      <c r="FE299" s="62"/>
      <c r="FF299" s="62"/>
      <c r="FG299" s="62"/>
      <c r="FH299" s="62"/>
      <c r="FI299" s="62"/>
    </row>
    <row r="300" spans="1:165" s="162" customFormat="1">
      <c r="A300" s="175">
        <v>299</v>
      </c>
      <c r="B300" s="174">
        <v>57</v>
      </c>
      <c r="C300" s="202">
        <v>40801</v>
      </c>
      <c r="D300" s="159">
        <f t="shared" si="507"/>
        <v>9</v>
      </c>
      <c r="E300" s="156" t="s">
        <v>444</v>
      </c>
      <c r="F300" s="174">
        <v>8</v>
      </c>
      <c r="G300" s="157" t="s">
        <v>445</v>
      </c>
      <c r="H300" s="157" t="s">
        <v>324</v>
      </c>
      <c r="I300" s="157" t="s">
        <v>322</v>
      </c>
      <c r="J300" s="158">
        <v>0.50694444444444442</v>
      </c>
      <c r="K300" s="159">
        <v>3581.64</v>
      </c>
      <c r="L300" s="157" t="s">
        <v>34</v>
      </c>
      <c r="M300" s="174">
        <v>58</v>
      </c>
      <c r="N300" s="174">
        <v>0</v>
      </c>
      <c r="O300" s="157"/>
      <c r="P300" s="158">
        <v>0.50694444444444442</v>
      </c>
      <c r="Q300" s="158">
        <v>0.50694444444444442</v>
      </c>
      <c r="R300" s="12">
        <f t="shared" si="508"/>
        <v>0</v>
      </c>
      <c r="S300" s="13">
        <f t="shared" si="509"/>
        <v>0</v>
      </c>
      <c r="T300" s="13">
        <f t="shared" si="510"/>
        <v>0</v>
      </c>
      <c r="U300" s="158">
        <v>0.51041666666666663</v>
      </c>
      <c r="V300" s="12">
        <f t="shared" si="511"/>
        <v>3.4722222222222099E-3</v>
      </c>
      <c r="W300" s="13">
        <f t="shared" si="512"/>
        <v>0</v>
      </c>
      <c r="X300" s="13">
        <f t="shared" si="513"/>
        <v>5</v>
      </c>
      <c r="Y300" s="158">
        <v>0.52777777777777779</v>
      </c>
      <c r="Z300" s="12">
        <f t="shared" si="514"/>
        <v>1.736111111111116E-2</v>
      </c>
      <c r="AA300" s="13">
        <f t="shared" si="515"/>
        <v>0</v>
      </c>
      <c r="AB300" s="13">
        <f t="shared" si="516"/>
        <v>25</v>
      </c>
      <c r="AC300" s="158">
        <v>0.54166666666666663</v>
      </c>
      <c r="AD300" s="12">
        <f t="shared" si="517"/>
        <v>1.388888888888884E-2</v>
      </c>
      <c r="AE300" s="13">
        <f t="shared" si="518"/>
        <v>0</v>
      </c>
      <c r="AF300" s="13">
        <f t="shared" si="519"/>
        <v>20</v>
      </c>
      <c r="AG300" s="158">
        <v>0.54861111111111105</v>
      </c>
      <c r="AH300" s="158">
        <v>0.66319444444444442</v>
      </c>
      <c r="AI300" s="12">
        <f t="shared" si="520"/>
        <v>0.11458333333333337</v>
      </c>
      <c r="AJ300" s="90">
        <f t="shared" si="521"/>
        <v>2</v>
      </c>
      <c r="AK300" s="90">
        <f t="shared" si="522"/>
        <v>45</v>
      </c>
      <c r="AL300" s="158">
        <v>0.54861111111111105</v>
      </c>
      <c r="AM300" s="158">
        <v>0.66319444444444442</v>
      </c>
      <c r="AN300" s="12">
        <f t="shared" si="523"/>
        <v>0.11458333333333337</v>
      </c>
      <c r="AO300" s="13">
        <f t="shared" si="524"/>
        <v>2</v>
      </c>
      <c r="AP300" s="13">
        <f t="shared" si="525"/>
        <v>45</v>
      </c>
      <c r="AQ300" s="158">
        <v>0.66527777777777775</v>
      </c>
      <c r="AR300" s="12">
        <f t="shared" si="526"/>
        <v>2.0833333333333259E-3</v>
      </c>
      <c r="AS300" s="90">
        <f t="shared" si="527"/>
        <v>0</v>
      </c>
      <c r="AT300" s="13">
        <f t="shared" si="528"/>
        <v>3</v>
      </c>
      <c r="AU300" s="158">
        <v>0.66597222222222219</v>
      </c>
      <c r="AV300" s="12">
        <f t="shared" si="529"/>
        <v>6.9444444444444198E-4</v>
      </c>
      <c r="AW300" s="13">
        <f t="shared" si="530"/>
        <v>0</v>
      </c>
      <c r="AX300" s="13">
        <f t="shared" si="531"/>
        <v>1</v>
      </c>
      <c r="AY300" s="158">
        <v>0.72916666666666663</v>
      </c>
      <c r="AZ300" s="12">
        <f t="shared" si="532"/>
        <v>6.3194444444444442E-2</v>
      </c>
      <c r="BA300" s="90">
        <f t="shared" si="533"/>
        <v>1</v>
      </c>
      <c r="BB300" s="90">
        <f t="shared" si="534"/>
        <v>31</v>
      </c>
      <c r="BC300" s="158">
        <v>0.72916666666666663</v>
      </c>
      <c r="BD300" s="158">
        <v>0.72916666666666663</v>
      </c>
      <c r="BE300" s="12">
        <f t="shared" si="535"/>
        <v>0</v>
      </c>
      <c r="BF300" s="13">
        <f t="shared" si="536"/>
        <v>0</v>
      </c>
      <c r="BG300" s="13">
        <f t="shared" si="537"/>
        <v>0</v>
      </c>
      <c r="BH300" s="158">
        <v>0.72916666666666663</v>
      </c>
      <c r="BI300" s="158">
        <v>0.72916666666666663</v>
      </c>
      <c r="BJ300" s="160"/>
      <c r="BK300" s="69">
        <f t="shared" si="504"/>
        <v>0</v>
      </c>
      <c r="BL300" s="13">
        <f t="shared" si="583"/>
        <v>0</v>
      </c>
      <c r="BM300" s="13">
        <f t="shared" si="584"/>
        <v>0</v>
      </c>
      <c r="BN300" s="158">
        <v>0.73611111111111116</v>
      </c>
      <c r="BO300" s="12">
        <f t="shared" si="538"/>
        <v>6.9444444444445308E-3</v>
      </c>
      <c r="BP300" s="90">
        <f t="shared" si="539"/>
        <v>0</v>
      </c>
      <c r="BQ300" s="90">
        <f t="shared" si="540"/>
        <v>10</v>
      </c>
      <c r="BR300" s="158">
        <v>0.74305555555555547</v>
      </c>
      <c r="BS300" s="12">
        <f t="shared" si="541"/>
        <v>6.9444444444443088E-3</v>
      </c>
      <c r="BT300" s="90">
        <f t="shared" si="542"/>
        <v>0</v>
      </c>
      <c r="BU300" s="90">
        <f t="shared" si="543"/>
        <v>10</v>
      </c>
      <c r="BV300" s="158">
        <v>0.74305555555555547</v>
      </c>
      <c r="BW300" s="158">
        <v>0.77430555555555547</v>
      </c>
      <c r="BX300" s="12">
        <f t="shared" si="544"/>
        <v>3.125E-2</v>
      </c>
      <c r="BY300" s="13">
        <f t="shared" si="545"/>
        <v>0</v>
      </c>
      <c r="BZ300" s="13">
        <f t="shared" si="546"/>
        <v>45</v>
      </c>
      <c r="CA300" s="12">
        <f t="shared" si="547"/>
        <v>0.26736111111111105</v>
      </c>
      <c r="CB300" s="13">
        <f t="shared" si="548"/>
        <v>6</v>
      </c>
      <c r="CC300" s="13">
        <f t="shared" si="549"/>
        <v>25</v>
      </c>
      <c r="CD300" s="12">
        <f t="shared" si="503"/>
        <v>2.9861111111111005E-2</v>
      </c>
      <c r="CE300" s="13">
        <f t="shared" si="550"/>
        <v>0</v>
      </c>
      <c r="CF300" s="13">
        <f t="shared" si="551"/>
        <v>43</v>
      </c>
      <c r="CG300" s="12">
        <f t="shared" si="573"/>
        <v>0.11458333333333337</v>
      </c>
      <c r="CH300" s="13">
        <f t="shared" si="552"/>
        <v>2</v>
      </c>
      <c r="CI300" s="13">
        <f t="shared" si="553"/>
        <v>45</v>
      </c>
      <c r="CJ300" s="12">
        <f t="shared" si="574"/>
        <v>6.3194444444444442E-2</v>
      </c>
      <c r="CK300" s="13">
        <f t="shared" si="554"/>
        <v>1</v>
      </c>
      <c r="CL300" s="13">
        <f t="shared" si="555"/>
        <v>31</v>
      </c>
      <c r="CM300" s="13"/>
      <c r="CN300" s="13"/>
      <c r="CO300" s="13"/>
      <c r="CP300" s="12">
        <f t="shared" si="556"/>
        <v>6.3194444444444442E-2</v>
      </c>
      <c r="CQ300" s="13">
        <f t="shared" si="557"/>
        <v>1</v>
      </c>
      <c r="CR300" s="13">
        <f t="shared" si="558"/>
        <v>31</v>
      </c>
      <c r="CS300" s="158"/>
      <c r="CT300" s="13">
        <f t="shared" si="559"/>
        <v>0</v>
      </c>
      <c r="CU300" s="13">
        <f t="shared" si="560"/>
        <v>0</v>
      </c>
      <c r="CV300" s="158"/>
      <c r="CW300" s="13">
        <f t="shared" si="561"/>
        <v>0</v>
      </c>
      <c r="CX300" s="13">
        <f t="shared" si="562"/>
        <v>0</v>
      </c>
      <c r="CY300" s="158"/>
      <c r="CZ300" s="13">
        <f t="shared" si="563"/>
        <v>0</v>
      </c>
      <c r="DA300" s="13">
        <f t="shared" si="564"/>
        <v>0</v>
      </c>
      <c r="DB300" s="158"/>
      <c r="DC300" s="13">
        <f t="shared" si="565"/>
        <v>0</v>
      </c>
      <c r="DD300" s="13">
        <f t="shared" si="566"/>
        <v>0</v>
      </c>
      <c r="DE300" s="158"/>
      <c r="DF300" s="13">
        <f t="shared" si="567"/>
        <v>0</v>
      </c>
      <c r="DG300" s="13">
        <f t="shared" si="568"/>
        <v>0</v>
      </c>
      <c r="DH300" s="158"/>
      <c r="DI300" s="13">
        <f t="shared" si="569"/>
        <v>0</v>
      </c>
      <c r="DJ300" s="13">
        <f t="shared" si="570"/>
        <v>0</v>
      </c>
      <c r="DK300" s="158"/>
      <c r="DL300" s="35">
        <f t="shared" si="571"/>
        <v>0</v>
      </c>
      <c r="DM300" s="61">
        <f t="shared" si="572"/>
        <v>0</v>
      </c>
      <c r="DN300" s="66">
        <f t="shared" si="578"/>
        <v>1056202.9099999999</v>
      </c>
      <c r="DO300" s="74">
        <f t="shared" si="575"/>
        <v>17060</v>
      </c>
      <c r="DP300" s="66">
        <f t="shared" si="577"/>
        <v>61.752413793103443</v>
      </c>
      <c r="DQ300" s="63">
        <f t="shared" si="506"/>
        <v>61.911073270808906</v>
      </c>
      <c r="DR300" s="66" t="e">
        <f t="shared" si="579"/>
        <v>#NUM!</v>
      </c>
      <c r="DS300" s="96" t="e">
        <f t="shared" si="580"/>
        <v>#NUM!</v>
      </c>
      <c r="DT300" s="66" t="e">
        <f t="shared" si="581"/>
        <v>#NUM!</v>
      </c>
      <c r="DU300" s="66" t="e">
        <f t="shared" si="582"/>
        <v>#NUM!</v>
      </c>
      <c r="DV300" s="421"/>
      <c r="DW300" s="421"/>
      <c r="DX300" s="421"/>
      <c r="DY300" s="421"/>
      <c r="DZ300" s="421"/>
      <c r="EA300" s="421"/>
      <c r="EB300" s="421"/>
      <c r="EC300" s="62"/>
      <c r="ED300" s="62"/>
      <c r="EE300" s="62"/>
      <c r="EF300" s="62"/>
      <c r="EG300" s="62"/>
      <c r="EH300" s="62"/>
      <c r="EI300" s="62"/>
      <c r="EJ300" s="62"/>
      <c r="EK300" s="62"/>
      <c r="EL300" s="62"/>
      <c r="EM300" s="62"/>
      <c r="EN300" s="66"/>
      <c r="EO300" s="66"/>
      <c r="EP300" s="66"/>
      <c r="EQ300" s="66"/>
      <c r="ER300" s="66"/>
      <c r="ES300" s="66"/>
      <c r="ET300" s="66"/>
      <c r="EU300" s="66"/>
      <c r="EV300" s="66"/>
      <c r="EW300" s="66"/>
      <c r="EX300" s="66"/>
      <c r="EY300" s="66"/>
      <c r="EZ300" s="66"/>
      <c r="FA300" s="66"/>
      <c r="FB300" s="66"/>
      <c r="FC300" s="66"/>
      <c r="FD300" s="66"/>
      <c r="FE300" s="62"/>
      <c r="FF300" s="62"/>
      <c r="FG300" s="62"/>
      <c r="FH300" s="62"/>
      <c r="FI300" s="62"/>
    </row>
    <row r="301" spans="1:165" s="162" customFormat="1">
      <c r="A301" s="199">
        <v>300</v>
      </c>
      <c r="B301" s="174">
        <v>58</v>
      </c>
      <c r="C301" s="202">
        <v>40801</v>
      </c>
      <c r="D301" s="159">
        <f t="shared" si="507"/>
        <v>9</v>
      </c>
      <c r="E301" s="156" t="s">
        <v>39</v>
      </c>
      <c r="F301" s="174">
        <v>29</v>
      </c>
      <c r="G301" s="157" t="s">
        <v>38</v>
      </c>
      <c r="H301" s="157" t="s">
        <v>419</v>
      </c>
      <c r="I301" s="157" t="s">
        <v>450</v>
      </c>
      <c r="J301" s="158">
        <v>0.59027777777777779</v>
      </c>
      <c r="K301" s="159">
        <v>3624</v>
      </c>
      <c r="L301" s="157" t="s">
        <v>34</v>
      </c>
      <c r="M301" s="174">
        <v>58</v>
      </c>
      <c r="N301" s="174">
        <v>0</v>
      </c>
      <c r="O301" s="157"/>
      <c r="P301" s="158">
        <v>0.59027777777777779</v>
      </c>
      <c r="Q301" s="158">
        <v>0.59027777777777779</v>
      </c>
      <c r="R301" s="12">
        <f t="shared" si="508"/>
        <v>0</v>
      </c>
      <c r="S301" s="13">
        <f t="shared" si="509"/>
        <v>0</v>
      </c>
      <c r="T301" s="13">
        <f t="shared" si="510"/>
        <v>0</v>
      </c>
      <c r="U301" s="158">
        <v>0.59375</v>
      </c>
      <c r="V301" s="12">
        <f t="shared" si="511"/>
        <v>3.4722222222222099E-3</v>
      </c>
      <c r="W301" s="13">
        <f t="shared" si="512"/>
        <v>0</v>
      </c>
      <c r="X301" s="13">
        <f t="shared" si="513"/>
        <v>5</v>
      </c>
      <c r="Y301" s="158">
        <v>0.81597222222222221</v>
      </c>
      <c r="Z301" s="12">
        <f t="shared" si="514"/>
        <v>0.22222222222222221</v>
      </c>
      <c r="AA301" s="13">
        <f t="shared" si="515"/>
        <v>5</v>
      </c>
      <c r="AB301" s="13">
        <f t="shared" si="516"/>
        <v>20</v>
      </c>
      <c r="AC301" s="158">
        <v>0.83194444444444438</v>
      </c>
      <c r="AD301" s="12">
        <f t="shared" si="517"/>
        <v>1.5972222222222165E-2</v>
      </c>
      <c r="AE301" s="13">
        <f t="shared" si="518"/>
        <v>0</v>
      </c>
      <c r="AF301" s="13">
        <f t="shared" si="519"/>
        <v>23</v>
      </c>
      <c r="AG301" s="158">
        <v>0.83333333333333337</v>
      </c>
      <c r="AH301" s="158">
        <v>0.98611111111111116</v>
      </c>
      <c r="AI301" s="12">
        <f t="shared" si="520"/>
        <v>0.15277777777777779</v>
      </c>
      <c r="AJ301" s="90">
        <f t="shared" si="521"/>
        <v>3</v>
      </c>
      <c r="AK301" s="90">
        <f t="shared" si="522"/>
        <v>40</v>
      </c>
      <c r="AL301" s="158">
        <v>0.83333333333333337</v>
      </c>
      <c r="AM301" s="158">
        <v>0.98611111111111116</v>
      </c>
      <c r="AN301" s="12">
        <f t="shared" si="523"/>
        <v>0.15277777777777779</v>
      </c>
      <c r="AO301" s="13">
        <f t="shared" si="524"/>
        <v>3</v>
      </c>
      <c r="AP301" s="13">
        <f t="shared" si="525"/>
        <v>40</v>
      </c>
      <c r="AQ301" s="158">
        <v>0.91180555555555554</v>
      </c>
      <c r="AR301" s="12">
        <f t="shared" si="526"/>
        <v>-7.4305555555555625E-2</v>
      </c>
      <c r="AS301" s="90" t="e">
        <f t="shared" si="527"/>
        <v>#NUM!</v>
      </c>
      <c r="AT301" s="13" t="e">
        <f t="shared" si="528"/>
        <v>#NUM!</v>
      </c>
      <c r="AU301" s="158">
        <v>0.91180555555555554</v>
      </c>
      <c r="AV301" s="12">
        <f t="shared" si="529"/>
        <v>0</v>
      </c>
      <c r="AW301" s="13">
        <f t="shared" si="530"/>
        <v>0</v>
      </c>
      <c r="AX301" s="13">
        <f t="shared" si="531"/>
        <v>0</v>
      </c>
      <c r="AY301" s="158">
        <v>1.0784722222222223</v>
      </c>
      <c r="AZ301" s="12">
        <f t="shared" si="532"/>
        <v>0.16666666666666674</v>
      </c>
      <c r="BA301" s="90">
        <f t="shared" si="533"/>
        <v>4</v>
      </c>
      <c r="BB301" s="90">
        <f t="shared" si="534"/>
        <v>0</v>
      </c>
      <c r="BC301" s="158">
        <v>1.0784722222222223</v>
      </c>
      <c r="BD301" s="158">
        <v>1.0784722222222223</v>
      </c>
      <c r="BE301" s="12">
        <f t="shared" si="535"/>
        <v>0</v>
      </c>
      <c r="BF301" s="13">
        <f t="shared" si="536"/>
        <v>0</v>
      </c>
      <c r="BG301" s="13">
        <f t="shared" si="537"/>
        <v>0</v>
      </c>
      <c r="BH301" s="158">
        <v>1.0784722222222223</v>
      </c>
      <c r="BI301" s="158">
        <v>1.0784722222222223</v>
      </c>
      <c r="BJ301" s="160"/>
      <c r="BK301" s="69">
        <f t="shared" si="504"/>
        <v>0</v>
      </c>
      <c r="BL301" s="13">
        <f t="shared" si="583"/>
        <v>0</v>
      </c>
      <c r="BM301" s="13">
        <f t="shared" si="584"/>
        <v>0</v>
      </c>
      <c r="BN301" s="158">
        <v>1.0868055555555556</v>
      </c>
      <c r="BO301" s="12">
        <f t="shared" si="538"/>
        <v>8.3333333333333037E-3</v>
      </c>
      <c r="BP301" s="90">
        <f t="shared" si="539"/>
        <v>0</v>
      </c>
      <c r="BQ301" s="90">
        <f t="shared" si="540"/>
        <v>12</v>
      </c>
      <c r="BR301" s="158">
        <v>1.0902777777777779</v>
      </c>
      <c r="BS301" s="12">
        <f t="shared" si="541"/>
        <v>3.4722222222223209E-3</v>
      </c>
      <c r="BT301" s="90">
        <f t="shared" si="542"/>
        <v>0</v>
      </c>
      <c r="BU301" s="90">
        <f t="shared" si="543"/>
        <v>5</v>
      </c>
      <c r="BV301" s="158">
        <v>1.0902777777777779</v>
      </c>
      <c r="BW301" s="158">
        <v>1.09375</v>
      </c>
      <c r="BX301" s="12">
        <f t="shared" si="544"/>
        <v>3.4722222222220989E-3</v>
      </c>
      <c r="BY301" s="13">
        <f t="shared" si="545"/>
        <v>0</v>
      </c>
      <c r="BZ301" s="13">
        <f t="shared" si="546"/>
        <v>5</v>
      </c>
      <c r="CA301" s="12">
        <f t="shared" si="547"/>
        <v>0.50347222222222221</v>
      </c>
      <c r="CB301" s="13">
        <f t="shared" si="548"/>
        <v>12</v>
      </c>
      <c r="CC301" s="13">
        <f t="shared" si="549"/>
        <v>5</v>
      </c>
      <c r="CD301" s="12">
        <f t="shared" si="503"/>
        <v>-4.6527777777777835E-2</v>
      </c>
      <c r="CE301" s="13" t="e">
        <f t="shared" si="550"/>
        <v>#NUM!</v>
      </c>
      <c r="CF301" s="13" t="e">
        <f t="shared" si="551"/>
        <v>#NUM!</v>
      </c>
      <c r="CG301" s="12">
        <f t="shared" si="573"/>
        <v>0.15277777777777779</v>
      </c>
      <c r="CH301" s="13">
        <f t="shared" si="552"/>
        <v>3</v>
      </c>
      <c r="CI301" s="13">
        <f t="shared" si="553"/>
        <v>40</v>
      </c>
      <c r="CJ301" s="12">
        <f t="shared" si="574"/>
        <v>0.16666666666666674</v>
      </c>
      <c r="CK301" s="13">
        <f t="shared" si="554"/>
        <v>4</v>
      </c>
      <c r="CL301" s="13">
        <f t="shared" si="555"/>
        <v>0</v>
      </c>
      <c r="CM301" s="13"/>
      <c r="CN301" s="13"/>
      <c r="CO301" s="13"/>
      <c r="CP301" s="12">
        <f t="shared" si="556"/>
        <v>0.16666666666666674</v>
      </c>
      <c r="CQ301" s="13">
        <f t="shared" si="557"/>
        <v>4</v>
      </c>
      <c r="CR301" s="13">
        <f t="shared" si="558"/>
        <v>0</v>
      </c>
      <c r="CS301" s="158"/>
      <c r="CT301" s="13">
        <f t="shared" si="559"/>
        <v>0</v>
      </c>
      <c r="CU301" s="13">
        <f t="shared" si="560"/>
        <v>0</v>
      </c>
      <c r="CV301" s="158"/>
      <c r="CW301" s="13">
        <f t="shared" si="561"/>
        <v>0</v>
      </c>
      <c r="CX301" s="13">
        <f t="shared" si="562"/>
        <v>0</v>
      </c>
      <c r="CY301" s="158"/>
      <c r="CZ301" s="13">
        <f t="shared" si="563"/>
        <v>0</v>
      </c>
      <c r="DA301" s="13">
        <f t="shared" si="564"/>
        <v>0</v>
      </c>
      <c r="DB301" s="158"/>
      <c r="DC301" s="13">
        <f t="shared" si="565"/>
        <v>0</v>
      </c>
      <c r="DD301" s="13">
        <f t="shared" si="566"/>
        <v>0</v>
      </c>
      <c r="DE301" s="158"/>
      <c r="DF301" s="13">
        <f t="shared" si="567"/>
        <v>0</v>
      </c>
      <c r="DG301" s="13">
        <f t="shared" si="568"/>
        <v>0</v>
      </c>
      <c r="DH301" s="158"/>
      <c r="DI301" s="13">
        <f t="shared" si="569"/>
        <v>0</v>
      </c>
      <c r="DJ301" s="13">
        <f t="shared" si="570"/>
        <v>0</v>
      </c>
      <c r="DK301" s="158"/>
      <c r="DL301" s="35">
        <f t="shared" si="571"/>
        <v>0</v>
      </c>
      <c r="DM301" s="61">
        <f t="shared" si="572"/>
        <v>0</v>
      </c>
      <c r="DN301" s="66">
        <f t="shared" si="578"/>
        <v>1059826.9099999999</v>
      </c>
      <c r="DO301" s="74">
        <f t="shared" si="575"/>
        <v>17117</v>
      </c>
      <c r="DP301" s="66">
        <f t="shared" si="577"/>
        <v>62.482758620689658</v>
      </c>
      <c r="DQ301" s="63">
        <f t="shared" si="506"/>
        <v>61.916627329555411</v>
      </c>
      <c r="DR301" s="66" t="e">
        <f t="shared" si="579"/>
        <v>#NUM!</v>
      </c>
      <c r="DS301" s="96" t="e">
        <f t="shared" si="580"/>
        <v>#NUM!</v>
      </c>
      <c r="DT301" s="66" t="e">
        <f t="shared" si="581"/>
        <v>#NUM!</v>
      </c>
      <c r="DU301" s="66" t="e">
        <f t="shared" si="582"/>
        <v>#NUM!</v>
      </c>
      <c r="DV301" s="421"/>
      <c r="DW301" s="421"/>
      <c r="DX301" s="421"/>
      <c r="DY301" s="421"/>
      <c r="DZ301" s="421"/>
      <c r="EA301" s="421"/>
      <c r="EB301" s="421"/>
      <c r="EC301" s="62"/>
      <c r="ED301" s="62"/>
      <c r="EE301" s="62"/>
      <c r="EF301" s="62"/>
      <c r="EG301" s="62"/>
      <c r="EH301" s="62"/>
      <c r="EI301" s="62"/>
      <c r="EJ301" s="62"/>
      <c r="EK301" s="62"/>
      <c r="EL301" s="62"/>
      <c r="EM301" s="62"/>
      <c r="EN301" s="66"/>
      <c r="EO301" s="66"/>
      <c r="EP301" s="66"/>
      <c r="EQ301" s="66"/>
      <c r="ER301" s="66"/>
      <c r="ES301" s="66"/>
      <c r="ET301" s="66"/>
      <c r="EU301" s="66"/>
      <c r="EV301" s="66"/>
      <c r="EW301" s="66"/>
      <c r="EX301" s="66"/>
      <c r="EY301" s="66"/>
      <c r="EZ301" s="66"/>
      <c r="FA301" s="66"/>
      <c r="FB301" s="66"/>
      <c r="FC301" s="66"/>
      <c r="FD301" s="66"/>
      <c r="FE301" s="62"/>
      <c r="FF301" s="62"/>
      <c r="FG301" s="62"/>
      <c r="FH301" s="62"/>
      <c r="FI301" s="62"/>
    </row>
    <row r="302" spans="1:165" s="162" customFormat="1">
      <c r="A302" s="175">
        <v>301</v>
      </c>
      <c r="B302" s="174">
        <v>59</v>
      </c>
      <c r="C302" s="202">
        <v>40803</v>
      </c>
      <c r="D302" s="159">
        <f t="shared" si="507"/>
        <v>9</v>
      </c>
      <c r="E302" s="156" t="s">
        <v>39</v>
      </c>
      <c r="F302" s="174">
        <v>30</v>
      </c>
      <c r="G302" s="157" t="s">
        <v>38</v>
      </c>
      <c r="H302" s="157" t="s">
        <v>305</v>
      </c>
      <c r="I302" s="157" t="s">
        <v>535</v>
      </c>
      <c r="J302" s="158">
        <v>0.46875</v>
      </c>
      <c r="K302" s="159">
        <v>3554.27</v>
      </c>
      <c r="L302" s="157" t="s">
        <v>34</v>
      </c>
      <c r="M302" s="174">
        <v>57</v>
      </c>
      <c r="N302" s="174">
        <v>2</v>
      </c>
      <c r="O302" s="157"/>
      <c r="P302" s="158">
        <v>0.46875</v>
      </c>
      <c r="Q302" s="158">
        <v>0.46875</v>
      </c>
      <c r="R302" s="12">
        <f t="shared" si="508"/>
        <v>0</v>
      </c>
      <c r="S302" s="13">
        <f t="shared" si="509"/>
        <v>0</v>
      </c>
      <c r="T302" s="13">
        <f t="shared" si="510"/>
        <v>0</v>
      </c>
      <c r="U302" s="158">
        <v>0.47222222222222227</v>
      </c>
      <c r="V302" s="12">
        <f t="shared" si="511"/>
        <v>3.4722222222222654E-3</v>
      </c>
      <c r="W302" s="13">
        <f t="shared" si="512"/>
        <v>0</v>
      </c>
      <c r="X302" s="13">
        <f t="shared" si="513"/>
        <v>5</v>
      </c>
      <c r="Y302" s="158">
        <v>0.47361111111111115</v>
      </c>
      <c r="Z302" s="12">
        <f t="shared" si="514"/>
        <v>1.388888888888884E-3</v>
      </c>
      <c r="AA302" s="13">
        <f t="shared" si="515"/>
        <v>0</v>
      </c>
      <c r="AB302" s="13">
        <f t="shared" si="516"/>
        <v>2</v>
      </c>
      <c r="AC302" s="158">
        <v>0.4861111111111111</v>
      </c>
      <c r="AD302" s="12">
        <f t="shared" si="517"/>
        <v>1.2499999999999956E-2</v>
      </c>
      <c r="AE302" s="13">
        <f t="shared" si="518"/>
        <v>0</v>
      </c>
      <c r="AF302" s="13">
        <f t="shared" si="519"/>
        <v>18</v>
      </c>
      <c r="AG302" s="158">
        <v>0.4861111111111111</v>
      </c>
      <c r="AH302" s="158">
        <v>0.52777777777777779</v>
      </c>
      <c r="AI302" s="12">
        <f t="shared" si="520"/>
        <v>4.1666666666666685E-2</v>
      </c>
      <c r="AJ302" s="90">
        <f t="shared" si="521"/>
        <v>1</v>
      </c>
      <c r="AK302" s="90">
        <f t="shared" si="522"/>
        <v>0</v>
      </c>
      <c r="AL302" s="158">
        <v>0.4861111111111111</v>
      </c>
      <c r="AM302" s="158">
        <v>0.52777777777777779</v>
      </c>
      <c r="AN302" s="12">
        <f t="shared" si="523"/>
        <v>4.1666666666666685E-2</v>
      </c>
      <c r="AO302" s="13">
        <f t="shared" si="524"/>
        <v>1</v>
      </c>
      <c r="AP302" s="13">
        <f t="shared" si="525"/>
        <v>0</v>
      </c>
      <c r="AQ302" s="158">
        <v>0.52777777777777779</v>
      </c>
      <c r="AR302" s="12">
        <f t="shared" si="526"/>
        <v>0</v>
      </c>
      <c r="AS302" s="90">
        <f t="shared" si="527"/>
        <v>0</v>
      </c>
      <c r="AT302" s="13">
        <f t="shared" si="528"/>
        <v>0</v>
      </c>
      <c r="AU302" s="158">
        <v>0.53125</v>
      </c>
      <c r="AV302" s="12">
        <f t="shared" si="529"/>
        <v>3.4722222222222099E-3</v>
      </c>
      <c r="AW302" s="13">
        <f t="shared" si="530"/>
        <v>0</v>
      </c>
      <c r="AX302" s="13">
        <f t="shared" si="531"/>
        <v>5</v>
      </c>
      <c r="AY302" s="158">
        <v>0.59027777777777779</v>
      </c>
      <c r="AZ302" s="12">
        <f t="shared" si="532"/>
        <v>5.902777777777779E-2</v>
      </c>
      <c r="BA302" s="90">
        <f t="shared" si="533"/>
        <v>1</v>
      </c>
      <c r="BB302" s="90">
        <f t="shared" si="534"/>
        <v>25</v>
      </c>
      <c r="BC302" s="158">
        <v>0.59027777777777779</v>
      </c>
      <c r="BD302" s="158">
        <v>0.59027777777777779</v>
      </c>
      <c r="BE302" s="12">
        <f t="shared" si="535"/>
        <v>0</v>
      </c>
      <c r="BF302" s="13">
        <f t="shared" si="536"/>
        <v>0</v>
      </c>
      <c r="BG302" s="13">
        <f t="shared" si="537"/>
        <v>0</v>
      </c>
      <c r="BH302" s="158">
        <v>0.59027777777777779</v>
      </c>
      <c r="BI302" s="158">
        <v>0.59027777777777779</v>
      </c>
      <c r="BJ302" s="160"/>
      <c r="BK302" s="69">
        <f t="shared" si="504"/>
        <v>0</v>
      </c>
      <c r="BL302" s="13">
        <f t="shared" si="583"/>
        <v>0</v>
      </c>
      <c r="BM302" s="13">
        <f t="shared" si="584"/>
        <v>0</v>
      </c>
      <c r="BN302" s="158">
        <v>0.59722222222222221</v>
      </c>
      <c r="BO302" s="12">
        <f t="shared" si="538"/>
        <v>6.9444444444444198E-3</v>
      </c>
      <c r="BP302" s="90">
        <f t="shared" si="539"/>
        <v>0</v>
      </c>
      <c r="BQ302" s="90">
        <f t="shared" si="540"/>
        <v>10</v>
      </c>
      <c r="BR302" s="158">
        <v>0.60416666666666663</v>
      </c>
      <c r="BS302" s="12">
        <f t="shared" si="541"/>
        <v>6.9444444444444198E-3</v>
      </c>
      <c r="BT302" s="90">
        <f t="shared" si="542"/>
        <v>0</v>
      </c>
      <c r="BU302" s="90">
        <f t="shared" si="543"/>
        <v>10</v>
      </c>
      <c r="BV302" s="158">
        <v>0.60416666666666663</v>
      </c>
      <c r="BW302" s="158">
        <v>0.61111111111111105</v>
      </c>
      <c r="BX302" s="12">
        <f t="shared" si="544"/>
        <v>6.9444444444444198E-3</v>
      </c>
      <c r="BY302" s="13">
        <f t="shared" si="545"/>
        <v>0</v>
      </c>
      <c r="BZ302" s="13">
        <f t="shared" si="546"/>
        <v>10</v>
      </c>
      <c r="CA302" s="12">
        <f t="shared" si="547"/>
        <v>0.14236111111111105</v>
      </c>
      <c r="CB302" s="13">
        <f t="shared" si="548"/>
        <v>3</v>
      </c>
      <c r="CC302" s="13">
        <f t="shared" si="549"/>
        <v>25</v>
      </c>
      <c r="CD302" s="12">
        <f t="shared" si="503"/>
        <v>2.6388888888888795E-2</v>
      </c>
      <c r="CE302" s="13">
        <f t="shared" si="550"/>
        <v>0</v>
      </c>
      <c r="CF302" s="13">
        <f t="shared" si="551"/>
        <v>38</v>
      </c>
      <c r="CG302" s="12">
        <f t="shared" si="573"/>
        <v>4.1666666666666685E-2</v>
      </c>
      <c r="CH302" s="13">
        <f t="shared" si="552"/>
        <v>1</v>
      </c>
      <c r="CI302" s="13">
        <f t="shared" si="553"/>
        <v>0</v>
      </c>
      <c r="CJ302" s="12">
        <f t="shared" si="574"/>
        <v>5.902777777777779E-2</v>
      </c>
      <c r="CK302" s="13">
        <f t="shared" si="554"/>
        <v>1</v>
      </c>
      <c r="CL302" s="13">
        <f t="shared" si="555"/>
        <v>25</v>
      </c>
      <c r="CM302" s="13"/>
      <c r="CN302" s="13"/>
      <c r="CO302" s="13"/>
      <c r="CP302" s="12">
        <f t="shared" si="556"/>
        <v>5.902777777777779E-2</v>
      </c>
      <c r="CQ302" s="13">
        <f t="shared" si="557"/>
        <v>1</v>
      </c>
      <c r="CR302" s="13">
        <f t="shared" si="558"/>
        <v>25</v>
      </c>
      <c r="CS302" s="158"/>
      <c r="CT302" s="13">
        <f t="shared" si="559"/>
        <v>0</v>
      </c>
      <c r="CU302" s="13">
        <f t="shared" si="560"/>
        <v>0</v>
      </c>
      <c r="CV302" s="158"/>
      <c r="CW302" s="13">
        <f t="shared" si="561"/>
        <v>0</v>
      </c>
      <c r="CX302" s="13">
        <f t="shared" si="562"/>
        <v>0</v>
      </c>
      <c r="CY302" s="158"/>
      <c r="CZ302" s="13">
        <f t="shared" si="563"/>
        <v>0</v>
      </c>
      <c r="DA302" s="13">
        <f t="shared" si="564"/>
        <v>0</v>
      </c>
      <c r="DB302" s="158"/>
      <c r="DC302" s="13">
        <f t="shared" si="565"/>
        <v>0</v>
      </c>
      <c r="DD302" s="13">
        <f t="shared" si="566"/>
        <v>0</v>
      </c>
      <c r="DE302" s="158"/>
      <c r="DF302" s="13">
        <f t="shared" si="567"/>
        <v>0</v>
      </c>
      <c r="DG302" s="13">
        <f t="shared" si="568"/>
        <v>0</v>
      </c>
      <c r="DH302" s="158"/>
      <c r="DI302" s="13">
        <f t="shared" si="569"/>
        <v>0</v>
      </c>
      <c r="DJ302" s="13">
        <f t="shared" si="570"/>
        <v>0</v>
      </c>
      <c r="DK302" s="158"/>
      <c r="DL302" s="35">
        <f t="shared" si="571"/>
        <v>0</v>
      </c>
      <c r="DM302" s="61">
        <f t="shared" si="572"/>
        <v>0</v>
      </c>
      <c r="DN302" s="66">
        <f t="shared" si="578"/>
        <v>1063381.18</v>
      </c>
      <c r="DO302" s="74">
        <f t="shared" si="575"/>
        <v>17175</v>
      </c>
      <c r="DP302" s="66">
        <f t="shared" si="577"/>
        <v>62.355614035087719</v>
      </c>
      <c r="DQ302" s="63">
        <f t="shared" si="506"/>
        <v>61.914479184861712</v>
      </c>
      <c r="DR302" s="66" t="e">
        <f t="shared" si="579"/>
        <v>#NUM!</v>
      </c>
      <c r="DS302" s="96" t="e">
        <f t="shared" si="580"/>
        <v>#NUM!</v>
      </c>
      <c r="DT302" s="66" t="e">
        <f t="shared" si="581"/>
        <v>#NUM!</v>
      </c>
      <c r="DU302" s="66" t="e">
        <f t="shared" si="582"/>
        <v>#NUM!</v>
      </c>
      <c r="DV302" s="421"/>
      <c r="DW302" s="421"/>
      <c r="DX302" s="421"/>
      <c r="DY302" s="421"/>
      <c r="DZ302" s="421"/>
      <c r="EA302" s="421"/>
      <c r="EB302" s="421"/>
      <c r="EC302" s="62"/>
      <c r="ED302" s="62"/>
      <c r="EE302" s="62"/>
      <c r="EF302" s="62"/>
      <c r="EG302" s="62"/>
      <c r="EH302" s="62"/>
      <c r="EI302" s="62"/>
      <c r="EJ302" s="62"/>
      <c r="EK302" s="62"/>
      <c r="EL302" s="62"/>
      <c r="EM302" s="62"/>
      <c r="EN302" s="66"/>
      <c r="EO302" s="66"/>
      <c r="EP302" s="66"/>
      <c r="EQ302" s="66"/>
      <c r="ER302" s="66"/>
      <c r="ES302" s="66"/>
      <c r="ET302" s="66"/>
      <c r="EU302" s="66"/>
      <c r="EV302" s="66"/>
      <c r="EW302" s="66"/>
      <c r="EX302" s="66"/>
      <c r="EY302" s="66"/>
      <c r="EZ302" s="66"/>
      <c r="FA302" s="66"/>
      <c r="FB302" s="66"/>
      <c r="FC302" s="66"/>
      <c r="FD302" s="66"/>
      <c r="FE302" s="62"/>
      <c r="FF302" s="62"/>
      <c r="FG302" s="62"/>
      <c r="FH302" s="62"/>
      <c r="FI302" s="62"/>
    </row>
    <row r="303" spans="1:165" s="162" customFormat="1">
      <c r="A303" s="175">
        <v>302</v>
      </c>
      <c r="B303" s="174">
        <v>60</v>
      </c>
      <c r="C303" s="202">
        <v>40803</v>
      </c>
      <c r="D303" s="159">
        <f t="shared" si="507"/>
        <v>9</v>
      </c>
      <c r="E303" s="156" t="s">
        <v>531</v>
      </c>
      <c r="F303" s="174">
        <v>2</v>
      </c>
      <c r="G303" s="157" t="s">
        <v>414</v>
      </c>
      <c r="H303" s="157" t="s">
        <v>413</v>
      </c>
      <c r="I303" s="157" t="s">
        <v>412</v>
      </c>
      <c r="J303" s="158">
        <v>0.625</v>
      </c>
      <c r="K303" s="159">
        <v>3500.45</v>
      </c>
      <c r="L303" s="157" t="s">
        <v>34</v>
      </c>
      <c r="M303" s="174">
        <v>58</v>
      </c>
      <c r="N303" s="174">
        <v>1</v>
      </c>
      <c r="O303" s="157"/>
      <c r="P303" s="158">
        <v>0.625</v>
      </c>
      <c r="Q303" s="158">
        <v>0.625</v>
      </c>
      <c r="R303" s="12">
        <f t="shared" si="508"/>
        <v>0</v>
      </c>
      <c r="S303" s="13">
        <f t="shared" si="509"/>
        <v>0</v>
      </c>
      <c r="T303" s="13">
        <f t="shared" si="510"/>
        <v>0</v>
      </c>
      <c r="U303" s="158">
        <v>0.62847222222222221</v>
      </c>
      <c r="V303" s="12">
        <f t="shared" si="511"/>
        <v>3.4722222222222099E-3</v>
      </c>
      <c r="W303" s="13">
        <f t="shared" si="512"/>
        <v>0</v>
      </c>
      <c r="X303" s="13">
        <f t="shared" si="513"/>
        <v>5</v>
      </c>
      <c r="Y303" s="158">
        <v>0.63055555555555554</v>
      </c>
      <c r="Z303" s="12">
        <f t="shared" si="514"/>
        <v>2.0833333333333259E-3</v>
      </c>
      <c r="AA303" s="13">
        <f t="shared" si="515"/>
        <v>0</v>
      </c>
      <c r="AB303" s="13">
        <f t="shared" si="516"/>
        <v>3</v>
      </c>
      <c r="AC303" s="158">
        <v>0.64583333333333337</v>
      </c>
      <c r="AD303" s="12">
        <f t="shared" si="517"/>
        <v>1.5277777777777835E-2</v>
      </c>
      <c r="AE303" s="13">
        <f t="shared" si="518"/>
        <v>0</v>
      </c>
      <c r="AF303" s="13">
        <f t="shared" si="519"/>
        <v>22</v>
      </c>
      <c r="AG303" s="158">
        <v>0.64583333333333337</v>
      </c>
      <c r="AH303" s="158">
        <v>0.69791666666666663</v>
      </c>
      <c r="AI303" s="12">
        <f t="shared" si="520"/>
        <v>5.2083333333333259E-2</v>
      </c>
      <c r="AJ303" s="90">
        <f t="shared" si="521"/>
        <v>1</v>
      </c>
      <c r="AK303" s="90">
        <f t="shared" si="522"/>
        <v>15</v>
      </c>
      <c r="AL303" s="158">
        <v>0.64583333333333337</v>
      </c>
      <c r="AM303" s="158">
        <v>0.69791666666666663</v>
      </c>
      <c r="AN303" s="12">
        <f t="shared" si="523"/>
        <v>5.2083333333333259E-2</v>
      </c>
      <c r="AO303" s="13">
        <f t="shared" si="524"/>
        <v>1</v>
      </c>
      <c r="AP303" s="13">
        <f t="shared" si="525"/>
        <v>15</v>
      </c>
      <c r="AQ303" s="158">
        <v>0.69791666666666663</v>
      </c>
      <c r="AR303" s="12">
        <f t="shared" si="526"/>
        <v>0</v>
      </c>
      <c r="AS303" s="90">
        <f t="shared" si="527"/>
        <v>0</v>
      </c>
      <c r="AT303" s="13">
        <f t="shared" si="528"/>
        <v>0</v>
      </c>
      <c r="AU303" s="158">
        <v>0.69930555555555562</v>
      </c>
      <c r="AV303" s="12">
        <f t="shared" si="529"/>
        <v>1.388888888888995E-3</v>
      </c>
      <c r="AW303" s="13">
        <f t="shared" si="530"/>
        <v>0</v>
      </c>
      <c r="AX303" s="13">
        <f t="shared" si="531"/>
        <v>2</v>
      </c>
      <c r="AY303" s="158">
        <v>0.80208333333333337</v>
      </c>
      <c r="AZ303" s="12">
        <f t="shared" si="532"/>
        <v>0.10277777777777775</v>
      </c>
      <c r="BA303" s="90">
        <f t="shared" si="533"/>
        <v>2</v>
      </c>
      <c r="BB303" s="90">
        <f t="shared" si="534"/>
        <v>28</v>
      </c>
      <c r="BC303" s="158">
        <v>0.80208333333333337</v>
      </c>
      <c r="BD303" s="158">
        <v>0.80208333333333337</v>
      </c>
      <c r="BE303" s="12">
        <f t="shared" si="535"/>
        <v>0</v>
      </c>
      <c r="BF303" s="13">
        <f t="shared" si="536"/>
        <v>0</v>
      </c>
      <c r="BG303" s="13">
        <f t="shared" si="537"/>
        <v>0</v>
      </c>
      <c r="BH303" s="158">
        <v>0.80208333333333337</v>
      </c>
      <c r="BI303" s="158">
        <v>0.80208333333333337</v>
      </c>
      <c r="BJ303" s="160"/>
      <c r="BK303" s="69">
        <f t="shared" si="504"/>
        <v>0</v>
      </c>
      <c r="BL303" s="13">
        <f t="shared" si="583"/>
        <v>0</v>
      </c>
      <c r="BM303" s="13">
        <f t="shared" si="584"/>
        <v>0</v>
      </c>
      <c r="BN303" s="158">
        <v>0.8125</v>
      </c>
      <c r="BO303" s="12">
        <f t="shared" si="538"/>
        <v>1.041666666666663E-2</v>
      </c>
      <c r="BP303" s="90">
        <f t="shared" si="539"/>
        <v>0</v>
      </c>
      <c r="BQ303" s="90">
        <f t="shared" si="540"/>
        <v>15</v>
      </c>
      <c r="BR303" s="158">
        <v>0.8208333333333333</v>
      </c>
      <c r="BS303" s="12">
        <f t="shared" si="541"/>
        <v>8.3333333333333037E-3</v>
      </c>
      <c r="BT303" s="90">
        <f t="shared" si="542"/>
        <v>0</v>
      </c>
      <c r="BU303" s="90">
        <f t="shared" si="543"/>
        <v>12</v>
      </c>
      <c r="BV303" s="158">
        <v>0.8208333333333333</v>
      </c>
      <c r="BW303" s="158">
        <v>0.82291666666666663</v>
      </c>
      <c r="BX303" s="12">
        <f t="shared" si="544"/>
        <v>2.0833333333333259E-3</v>
      </c>
      <c r="BY303" s="13">
        <f t="shared" si="545"/>
        <v>0</v>
      </c>
      <c r="BZ303" s="13">
        <f t="shared" si="546"/>
        <v>3</v>
      </c>
      <c r="CA303" s="12">
        <f t="shared" si="547"/>
        <v>0.19791666666666663</v>
      </c>
      <c r="CB303" s="13">
        <f t="shared" si="548"/>
        <v>4</v>
      </c>
      <c r="CC303" s="13">
        <f t="shared" si="549"/>
        <v>45</v>
      </c>
      <c r="CD303" s="12">
        <f t="shared" si="503"/>
        <v>3.4027777777777768E-2</v>
      </c>
      <c r="CE303" s="13">
        <f t="shared" si="550"/>
        <v>0</v>
      </c>
      <c r="CF303" s="13">
        <f t="shared" si="551"/>
        <v>49</v>
      </c>
      <c r="CG303" s="12">
        <f t="shared" si="573"/>
        <v>5.2083333333333259E-2</v>
      </c>
      <c r="CH303" s="13">
        <f t="shared" si="552"/>
        <v>1</v>
      </c>
      <c r="CI303" s="13">
        <f t="shared" si="553"/>
        <v>15</v>
      </c>
      <c r="CJ303" s="12">
        <f t="shared" si="574"/>
        <v>0.10277777777777775</v>
      </c>
      <c r="CK303" s="13">
        <f t="shared" si="554"/>
        <v>2</v>
      </c>
      <c r="CL303" s="13">
        <f t="shared" si="555"/>
        <v>28</v>
      </c>
      <c r="CM303" s="13"/>
      <c r="CN303" s="13"/>
      <c r="CO303" s="13"/>
      <c r="CP303" s="12">
        <f t="shared" si="556"/>
        <v>0.10277777777777775</v>
      </c>
      <c r="CQ303" s="13">
        <f t="shared" si="557"/>
        <v>2</v>
      </c>
      <c r="CR303" s="13">
        <f t="shared" si="558"/>
        <v>28</v>
      </c>
      <c r="CS303" s="158"/>
      <c r="CT303" s="13">
        <f t="shared" si="559"/>
        <v>0</v>
      </c>
      <c r="CU303" s="13">
        <f t="shared" si="560"/>
        <v>0</v>
      </c>
      <c r="CV303" s="158"/>
      <c r="CW303" s="13">
        <f t="shared" si="561"/>
        <v>0</v>
      </c>
      <c r="CX303" s="13">
        <f t="shared" si="562"/>
        <v>0</v>
      </c>
      <c r="CY303" s="158"/>
      <c r="CZ303" s="13">
        <f t="shared" si="563"/>
        <v>0</v>
      </c>
      <c r="DA303" s="13">
        <f t="shared" si="564"/>
        <v>0</v>
      </c>
      <c r="DB303" s="158"/>
      <c r="DC303" s="13">
        <f t="shared" si="565"/>
        <v>0</v>
      </c>
      <c r="DD303" s="13">
        <f t="shared" si="566"/>
        <v>0</v>
      </c>
      <c r="DE303" s="158"/>
      <c r="DF303" s="13">
        <f t="shared" si="567"/>
        <v>0</v>
      </c>
      <c r="DG303" s="13">
        <f t="shared" si="568"/>
        <v>0</v>
      </c>
      <c r="DH303" s="158"/>
      <c r="DI303" s="13">
        <f t="shared" si="569"/>
        <v>0</v>
      </c>
      <c r="DJ303" s="13">
        <f t="shared" si="570"/>
        <v>0</v>
      </c>
      <c r="DK303" s="158"/>
      <c r="DL303" s="35">
        <f t="shared" si="571"/>
        <v>0</v>
      </c>
      <c r="DM303" s="61">
        <f t="shared" si="572"/>
        <v>0</v>
      </c>
      <c r="DN303" s="66">
        <f t="shared" si="578"/>
        <v>1066881.6299999999</v>
      </c>
      <c r="DO303" s="74">
        <f t="shared" si="575"/>
        <v>17234</v>
      </c>
      <c r="DP303" s="66">
        <f t="shared" si="577"/>
        <v>60.352586206896547</v>
      </c>
      <c r="DQ303" s="63">
        <f t="shared" si="506"/>
        <v>61.905630149704066</v>
      </c>
      <c r="DR303" s="66" t="e">
        <f t="shared" si="579"/>
        <v>#NUM!</v>
      </c>
      <c r="DS303" s="96" t="e">
        <f t="shared" si="580"/>
        <v>#NUM!</v>
      </c>
      <c r="DT303" s="66" t="e">
        <f t="shared" si="581"/>
        <v>#NUM!</v>
      </c>
      <c r="DU303" s="66" t="e">
        <f t="shared" si="582"/>
        <v>#NUM!</v>
      </c>
      <c r="DV303" s="421"/>
      <c r="DW303" s="421"/>
      <c r="DX303" s="421"/>
      <c r="DY303" s="421"/>
      <c r="DZ303" s="421"/>
      <c r="EA303" s="421"/>
      <c r="EB303" s="421"/>
      <c r="EC303" s="62"/>
      <c r="ED303" s="62"/>
      <c r="EE303" s="62"/>
      <c r="EF303" s="62"/>
      <c r="EG303" s="62"/>
      <c r="EH303" s="62"/>
      <c r="EI303" s="62"/>
      <c r="EJ303" s="62"/>
      <c r="EK303" s="62"/>
      <c r="EL303" s="62"/>
      <c r="EM303" s="62"/>
      <c r="EN303" s="66"/>
      <c r="EO303" s="66"/>
      <c r="EP303" s="66"/>
      <c r="EQ303" s="66"/>
      <c r="ER303" s="66"/>
      <c r="ES303" s="66"/>
      <c r="ET303" s="66"/>
      <c r="EU303" s="66"/>
      <c r="EV303" s="66"/>
      <c r="EW303" s="66"/>
      <c r="EX303" s="66"/>
      <c r="EY303" s="66"/>
      <c r="EZ303" s="66"/>
      <c r="FA303" s="66"/>
      <c r="FB303" s="66"/>
      <c r="FC303" s="66"/>
      <c r="FD303" s="66"/>
      <c r="FE303" s="62"/>
      <c r="FF303" s="62"/>
      <c r="FG303" s="62"/>
      <c r="FH303" s="62"/>
      <c r="FI303" s="62"/>
    </row>
    <row r="304" spans="1:165" s="162" customFormat="1">
      <c r="A304" s="199">
        <v>303</v>
      </c>
      <c r="B304" s="174">
        <v>61</v>
      </c>
      <c r="C304" s="202">
        <v>40803</v>
      </c>
      <c r="D304" s="159">
        <f t="shared" si="507"/>
        <v>9</v>
      </c>
      <c r="E304" s="156" t="s">
        <v>39</v>
      </c>
      <c r="F304" s="174">
        <v>31</v>
      </c>
      <c r="G304" s="157" t="s">
        <v>38</v>
      </c>
      <c r="H304" s="157" t="s">
        <v>529</v>
      </c>
      <c r="I304" s="157" t="s">
        <v>515</v>
      </c>
      <c r="J304" s="158">
        <v>0.83333333333333337</v>
      </c>
      <c r="K304" s="159">
        <v>3714.5</v>
      </c>
      <c r="L304" s="157" t="s">
        <v>33</v>
      </c>
      <c r="M304" s="174">
        <v>59</v>
      </c>
      <c r="N304" s="174">
        <v>0</v>
      </c>
      <c r="O304" s="157"/>
      <c r="P304" s="158">
        <v>0.83333333333333337</v>
      </c>
      <c r="Q304" s="158">
        <v>0.83333333333333337</v>
      </c>
      <c r="R304" s="12">
        <f t="shared" si="508"/>
        <v>0</v>
      </c>
      <c r="S304" s="13">
        <f t="shared" si="509"/>
        <v>0</v>
      </c>
      <c r="T304" s="13">
        <f t="shared" si="510"/>
        <v>0</v>
      </c>
      <c r="U304" s="158">
        <v>0.83680555555555547</v>
      </c>
      <c r="V304" s="12">
        <f t="shared" si="511"/>
        <v>3.4722222222220989E-3</v>
      </c>
      <c r="W304" s="13">
        <f t="shared" si="512"/>
        <v>0</v>
      </c>
      <c r="X304" s="13">
        <f t="shared" si="513"/>
        <v>5</v>
      </c>
      <c r="Y304" s="158">
        <v>0.83888888888888891</v>
      </c>
      <c r="Z304" s="12">
        <f t="shared" si="514"/>
        <v>2.083333333333437E-3</v>
      </c>
      <c r="AA304" s="13">
        <f t="shared" si="515"/>
        <v>0</v>
      </c>
      <c r="AB304" s="13">
        <f t="shared" si="516"/>
        <v>3</v>
      </c>
      <c r="AC304" s="158">
        <v>0.85416666666666663</v>
      </c>
      <c r="AD304" s="12">
        <f t="shared" si="517"/>
        <v>1.5277777777777724E-2</v>
      </c>
      <c r="AE304" s="13">
        <f t="shared" si="518"/>
        <v>0</v>
      </c>
      <c r="AF304" s="13">
        <f t="shared" si="519"/>
        <v>22</v>
      </c>
      <c r="AG304" s="158">
        <v>0.85416666666666663</v>
      </c>
      <c r="AH304" s="158">
        <v>0.91319444444444453</v>
      </c>
      <c r="AI304" s="12">
        <f t="shared" si="520"/>
        <v>5.9027777777777901E-2</v>
      </c>
      <c r="AJ304" s="90">
        <f t="shared" si="521"/>
        <v>1</v>
      </c>
      <c r="AK304" s="90">
        <f t="shared" si="522"/>
        <v>25</v>
      </c>
      <c r="AL304" s="158">
        <v>0.85416666666666663</v>
      </c>
      <c r="AM304" s="158">
        <v>0.91319444444444453</v>
      </c>
      <c r="AN304" s="12">
        <f t="shared" si="523"/>
        <v>5.9027777777777901E-2</v>
      </c>
      <c r="AO304" s="13">
        <f t="shared" si="524"/>
        <v>1</v>
      </c>
      <c r="AP304" s="13">
        <f t="shared" si="525"/>
        <v>25</v>
      </c>
      <c r="AQ304" s="158">
        <v>0.91319444444444453</v>
      </c>
      <c r="AR304" s="12">
        <f t="shared" si="526"/>
        <v>0</v>
      </c>
      <c r="AS304" s="90">
        <f t="shared" si="527"/>
        <v>0</v>
      </c>
      <c r="AT304" s="13">
        <f t="shared" si="528"/>
        <v>0</v>
      </c>
      <c r="AU304" s="158">
        <v>0.91666666666666663</v>
      </c>
      <c r="AV304" s="12">
        <f t="shared" si="529"/>
        <v>3.4722222222220989E-3</v>
      </c>
      <c r="AW304" s="13">
        <f t="shared" si="530"/>
        <v>0</v>
      </c>
      <c r="AX304" s="13">
        <f t="shared" si="531"/>
        <v>5</v>
      </c>
      <c r="AY304" s="158">
        <v>0.98958333333333337</v>
      </c>
      <c r="AZ304" s="12">
        <f t="shared" si="532"/>
        <v>7.2916666666666741E-2</v>
      </c>
      <c r="BA304" s="90">
        <f t="shared" si="533"/>
        <v>1</v>
      </c>
      <c r="BB304" s="90">
        <f t="shared" si="534"/>
        <v>45</v>
      </c>
      <c r="BC304" s="158">
        <v>0.98958333333333337</v>
      </c>
      <c r="BD304" s="158">
        <v>0.98958333333333337</v>
      </c>
      <c r="BE304" s="12">
        <f t="shared" si="535"/>
        <v>0</v>
      </c>
      <c r="BF304" s="13">
        <f t="shared" si="536"/>
        <v>0</v>
      </c>
      <c r="BG304" s="13">
        <f t="shared" si="537"/>
        <v>0</v>
      </c>
      <c r="BH304" s="158">
        <v>0.98958333333333337</v>
      </c>
      <c r="BI304" s="158">
        <v>0.98958333333333337</v>
      </c>
      <c r="BJ304" s="160"/>
      <c r="BK304" s="69">
        <f t="shared" si="504"/>
        <v>0</v>
      </c>
      <c r="BL304" s="13">
        <f t="shared" si="583"/>
        <v>0</v>
      </c>
      <c r="BM304" s="13">
        <f t="shared" si="584"/>
        <v>0</v>
      </c>
      <c r="BN304" s="158">
        <v>0.99652777777777779</v>
      </c>
      <c r="BO304" s="12">
        <f t="shared" si="538"/>
        <v>6.9444444444444198E-3</v>
      </c>
      <c r="BP304" s="90">
        <f t="shared" si="539"/>
        <v>0</v>
      </c>
      <c r="BQ304" s="90">
        <f t="shared" si="540"/>
        <v>10</v>
      </c>
      <c r="BR304" s="158">
        <v>1.0034722222222221</v>
      </c>
      <c r="BS304" s="12">
        <f t="shared" si="541"/>
        <v>6.9444444444443088E-3</v>
      </c>
      <c r="BT304" s="90">
        <f t="shared" si="542"/>
        <v>0</v>
      </c>
      <c r="BU304" s="90">
        <f t="shared" si="543"/>
        <v>10</v>
      </c>
      <c r="BV304" s="158">
        <v>1.0034722222222221</v>
      </c>
      <c r="BW304" s="158">
        <v>1.0173611111111112</v>
      </c>
      <c r="BX304" s="12">
        <f t="shared" si="544"/>
        <v>1.3888888888889062E-2</v>
      </c>
      <c r="BY304" s="13">
        <f t="shared" si="545"/>
        <v>0</v>
      </c>
      <c r="BZ304" s="13">
        <f t="shared" si="546"/>
        <v>20</v>
      </c>
      <c r="CA304" s="12">
        <f t="shared" si="547"/>
        <v>0.18402777777777779</v>
      </c>
      <c r="CB304" s="13">
        <f t="shared" si="548"/>
        <v>4</v>
      </c>
      <c r="CC304" s="13">
        <f t="shared" si="549"/>
        <v>25</v>
      </c>
      <c r="CD304" s="12">
        <f t="shared" si="503"/>
        <v>2.9166666666666452E-2</v>
      </c>
      <c r="CE304" s="13">
        <f t="shared" si="550"/>
        <v>0</v>
      </c>
      <c r="CF304" s="13">
        <f t="shared" si="551"/>
        <v>42</v>
      </c>
      <c r="CG304" s="12">
        <f t="shared" si="573"/>
        <v>5.9027777777777901E-2</v>
      </c>
      <c r="CH304" s="13">
        <f t="shared" si="552"/>
        <v>1</v>
      </c>
      <c r="CI304" s="13">
        <f t="shared" si="553"/>
        <v>25</v>
      </c>
      <c r="CJ304" s="12">
        <f t="shared" si="574"/>
        <v>7.2916666666666741E-2</v>
      </c>
      <c r="CK304" s="13">
        <f t="shared" si="554"/>
        <v>1</v>
      </c>
      <c r="CL304" s="13">
        <f t="shared" si="555"/>
        <v>45</v>
      </c>
      <c r="CM304" s="13"/>
      <c r="CN304" s="13"/>
      <c r="CO304" s="13"/>
      <c r="CP304" s="12">
        <f t="shared" si="556"/>
        <v>7.2916666666666741E-2</v>
      </c>
      <c r="CQ304" s="13">
        <f t="shared" si="557"/>
        <v>1</v>
      </c>
      <c r="CR304" s="13">
        <f t="shared" si="558"/>
        <v>45</v>
      </c>
      <c r="CS304" s="158"/>
      <c r="CT304" s="13">
        <f t="shared" si="559"/>
        <v>0</v>
      </c>
      <c r="CU304" s="13">
        <f t="shared" si="560"/>
        <v>0</v>
      </c>
      <c r="CV304" s="158"/>
      <c r="CW304" s="13">
        <f t="shared" si="561"/>
        <v>0</v>
      </c>
      <c r="CX304" s="13">
        <f t="shared" si="562"/>
        <v>0</v>
      </c>
      <c r="CY304" s="158"/>
      <c r="CZ304" s="13">
        <f t="shared" si="563"/>
        <v>0</v>
      </c>
      <c r="DA304" s="13">
        <f t="shared" si="564"/>
        <v>0</v>
      </c>
      <c r="DB304" s="158"/>
      <c r="DC304" s="13">
        <f t="shared" si="565"/>
        <v>0</v>
      </c>
      <c r="DD304" s="13">
        <f t="shared" si="566"/>
        <v>0</v>
      </c>
      <c r="DE304" s="158"/>
      <c r="DF304" s="13">
        <f t="shared" si="567"/>
        <v>0</v>
      </c>
      <c r="DG304" s="13">
        <f t="shared" si="568"/>
        <v>0</v>
      </c>
      <c r="DH304" s="158"/>
      <c r="DI304" s="13">
        <f t="shared" si="569"/>
        <v>0</v>
      </c>
      <c r="DJ304" s="13">
        <f t="shared" si="570"/>
        <v>0</v>
      </c>
      <c r="DK304" s="158"/>
      <c r="DL304" s="35">
        <f t="shared" si="571"/>
        <v>0</v>
      </c>
      <c r="DM304" s="61">
        <f t="shared" si="572"/>
        <v>0</v>
      </c>
      <c r="DN304" s="66">
        <f t="shared" si="578"/>
        <v>1070596.1299999999</v>
      </c>
      <c r="DO304" s="74">
        <f t="shared" si="575"/>
        <v>17293</v>
      </c>
      <c r="DP304" s="66">
        <f t="shared" si="577"/>
        <v>62.957627118644069</v>
      </c>
      <c r="DQ304" s="63">
        <f t="shared" si="506"/>
        <v>61.909219337304108</v>
      </c>
      <c r="DR304" s="66" t="e">
        <f t="shared" si="579"/>
        <v>#NUM!</v>
      </c>
      <c r="DS304" s="96" t="e">
        <f t="shared" si="580"/>
        <v>#NUM!</v>
      </c>
      <c r="DT304" s="66" t="e">
        <f t="shared" si="581"/>
        <v>#NUM!</v>
      </c>
      <c r="DU304" s="66" t="e">
        <f t="shared" si="582"/>
        <v>#NUM!</v>
      </c>
      <c r="DV304" s="421"/>
      <c r="DW304" s="421"/>
      <c r="DX304" s="421"/>
      <c r="DY304" s="421"/>
      <c r="DZ304" s="421"/>
      <c r="EA304" s="421"/>
      <c r="EB304" s="421"/>
      <c r="EC304" s="62"/>
      <c r="ED304" s="62"/>
      <c r="EE304" s="62"/>
      <c r="EF304" s="62"/>
      <c r="EG304" s="62"/>
      <c r="EH304" s="62"/>
      <c r="EI304" s="62"/>
      <c r="EJ304" s="62"/>
      <c r="EK304" s="62"/>
      <c r="EL304" s="62"/>
      <c r="EM304" s="62"/>
      <c r="EN304" s="66"/>
      <c r="EO304" s="66"/>
      <c r="EP304" s="66"/>
      <c r="EQ304" s="66"/>
      <c r="ER304" s="66"/>
      <c r="ES304" s="66"/>
      <c r="ET304" s="66"/>
      <c r="EU304" s="66"/>
      <c r="EV304" s="66"/>
      <c r="EW304" s="66"/>
      <c r="EX304" s="66"/>
      <c r="EY304" s="66"/>
      <c r="EZ304" s="66"/>
      <c r="FA304" s="66"/>
      <c r="FB304" s="66"/>
      <c r="FC304" s="66"/>
      <c r="FD304" s="66"/>
      <c r="FE304" s="62"/>
      <c r="FF304" s="62"/>
      <c r="FG304" s="62"/>
      <c r="FH304" s="62"/>
      <c r="FI304" s="62"/>
    </row>
    <row r="305" spans="1:165" s="162" customFormat="1">
      <c r="A305" s="175">
        <v>304</v>
      </c>
      <c r="B305" s="174">
        <v>62</v>
      </c>
      <c r="C305" s="202">
        <v>40803</v>
      </c>
      <c r="D305" s="159">
        <f t="shared" si="507"/>
        <v>9</v>
      </c>
      <c r="E305" s="156" t="s">
        <v>444</v>
      </c>
      <c r="F305" s="174">
        <v>9</v>
      </c>
      <c r="G305" s="157" t="s">
        <v>445</v>
      </c>
      <c r="H305" s="157" t="s">
        <v>324</v>
      </c>
      <c r="I305" s="157" t="s">
        <v>322</v>
      </c>
      <c r="J305" s="158">
        <v>0.90625</v>
      </c>
      <c r="K305" s="159">
        <v>3704.3</v>
      </c>
      <c r="L305" s="157" t="s">
        <v>34</v>
      </c>
      <c r="M305" s="174">
        <v>59</v>
      </c>
      <c r="N305" s="174">
        <v>0</v>
      </c>
      <c r="O305" s="157"/>
      <c r="P305" s="158">
        <v>0.90625</v>
      </c>
      <c r="Q305" s="158">
        <v>0.90625</v>
      </c>
      <c r="R305" s="12">
        <f t="shared" si="508"/>
        <v>0</v>
      </c>
      <c r="S305" s="13">
        <f t="shared" si="509"/>
        <v>0</v>
      </c>
      <c r="T305" s="13">
        <f t="shared" si="510"/>
        <v>0</v>
      </c>
      <c r="U305" s="158">
        <v>0.90972222222222221</v>
      </c>
      <c r="V305" s="12">
        <f t="shared" si="511"/>
        <v>3.4722222222222099E-3</v>
      </c>
      <c r="W305" s="13">
        <f t="shared" si="512"/>
        <v>0</v>
      </c>
      <c r="X305" s="13">
        <f t="shared" si="513"/>
        <v>5</v>
      </c>
      <c r="Y305" s="158">
        <v>0.91319444444444453</v>
      </c>
      <c r="Z305" s="12">
        <f t="shared" si="514"/>
        <v>3.4722222222223209E-3</v>
      </c>
      <c r="AA305" s="13">
        <f t="shared" si="515"/>
        <v>0</v>
      </c>
      <c r="AB305" s="13">
        <f t="shared" si="516"/>
        <v>5</v>
      </c>
      <c r="AC305" s="158">
        <v>0.93402777777777779</v>
      </c>
      <c r="AD305" s="12">
        <f t="shared" si="517"/>
        <v>2.0833333333333259E-2</v>
      </c>
      <c r="AE305" s="13">
        <f t="shared" si="518"/>
        <v>0</v>
      </c>
      <c r="AF305" s="13">
        <f t="shared" si="519"/>
        <v>30</v>
      </c>
      <c r="AG305" s="158">
        <v>0.93402777777777779</v>
      </c>
      <c r="AH305" s="158">
        <v>0.99652777777777779</v>
      </c>
      <c r="AI305" s="12">
        <f t="shared" si="520"/>
        <v>6.25E-2</v>
      </c>
      <c r="AJ305" s="90">
        <f t="shared" si="521"/>
        <v>1</v>
      </c>
      <c r="AK305" s="90">
        <f t="shared" si="522"/>
        <v>30</v>
      </c>
      <c r="AL305" s="158">
        <v>0.93402777777777779</v>
      </c>
      <c r="AM305" s="158">
        <v>0.99652777777777779</v>
      </c>
      <c r="AN305" s="12">
        <f t="shared" si="523"/>
        <v>6.25E-2</v>
      </c>
      <c r="AO305" s="13">
        <f t="shared" si="524"/>
        <v>1</v>
      </c>
      <c r="AP305" s="13">
        <f t="shared" si="525"/>
        <v>30</v>
      </c>
      <c r="AQ305" s="158">
        <v>0.99652777777777779</v>
      </c>
      <c r="AR305" s="12">
        <f t="shared" si="526"/>
        <v>0</v>
      </c>
      <c r="AS305" s="90">
        <f t="shared" si="527"/>
        <v>0</v>
      </c>
      <c r="AT305" s="13">
        <f t="shared" si="528"/>
        <v>0</v>
      </c>
      <c r="AU305" s="158">
        <v>1.0034722222222221</v>
      </c>
      <c r="AV305" s="12">
        <f t="shared" si="529"/>
        <v>6.9444444444443088E-3</v>
      </c>
      <c r="AW305" s="13">
        <f t="shared" si="530"/>
        <v>0</v>
      </c>
      <c r="AX305" s="13">
        <f t="shared" si="531"/>
        <v>10</v>
      </c>
      <c r="AY305" s="158">
        <v>1.0798611111111112</v>
      </c>
      <c r="AZ305" s="12">
        <f t="shared" si="532"/>
        <v>7.6388888888889062E-2</v>
      </c>
      <c r="BA305" s="90">
        <f t="shared" si="533"/>
        <v>1</v>
      </c>
      <c r="BB305" s="90">
        <f t="shared" si="534"/>
        <v>50</v>
      </c>
      <c r="BC305" s="158">
        <v>1.0798611111111112</v>
      </c>
      <c r="BD305" s="158">
        <v>1.0798611111111112</v>
      </c>
      <c r="BE305" s="12">
        <f t="shared" si="535"/>
        <v>0</v>
      </c>
      <c r="BF305" s="13">
        <f t="shared" si="536"/>
        <v>0</v>
      </c>
      <c r="BG305" s="13">
        <f t="shared" si="537"/>
        <v>0</v>
      </c>
      <c r="BH305" s="158">
        <v>1.0798611111111112</v>
      </c>
      <c r="BI305" s="158">
        <v>1.0798611111111112</v>
      </c>
      <c r="BJ305" s="160"/>
      <c r="BK305" s="69">
        <f t="shared" si="504"/>
        <v>0</v>
      </c>
      <c r="BL305" s="13">
        <f t="shared" si="583"/>
        <v>0</v>
      </c>
      <c r="BM305" s="13">
        <f t="shared" si="584"/>
        <v>0</v>
      </c>
      <c r="BN305" s="158">
        <v>1.0868055555555556</v>
      </c>
      <c r="BO305" s="12">
        <f t="shared" si="538"/>
        <v>6.9444444444444198E-3</v>
      </c>
      <c r="BP305" s="90">
        <f t="shared" si="539"/>
        <v>0</v>
      </c>
      <c r="BQ305" s="90">
        <f t="shared" si="540"/>
        <v>10</v>
      </c>
      <c r="BR305" s="158">
        <v>1.0902777777777779</v>
      </c>
      <c r="BS305" s="12">
        <f t="shared" si="541"/>
        <v>3.4722222222223209E-3</v>
      </c>
      <c r="BT305" s="90">
        <f t="shared" si="542"/>
        <v>0</v>
      </c>
      <c r="BU305" s="90">
        <f t="shared" si="543"/>
        <v>5</v>
      </c>
      <c r="BV305" s="158">
        <v>1.0902777777777779</v>
      </c>
      <c r="BW305" s="158">
        <v>1.1076388888888888</v>
      </c>
      <c r="BX305" s="12">
        <f t="shared" si="544"/>
        <v>1.7361111111110938E-2</v>
      </c>
      <c r="BY305" s="13">
        <f t="shared" si="545"/>
        <v>0</v>
      </c>
      <c r="BZ305" s="13">
        <f t="shared" si="546"/>
        <v>25</v>
      </c>
      <c r="CA305" s="12">
        <f t="shared" si="547"/>
        <v>0.20138888888888884</v>
      </c>
      <c r="CB305" s="13">
        <f t="shared" si="548"/>
        <v>4</v>
      </c>
      <c r="CC305" s="13">
        <f t="shared" si="549"/>
        <v>50</v>
      </c>
      <c r="CD305" s="12">
        <f t="shared" si="503"/>
        <v>3.125E-2</v>
      </c>
      <c r="CE305" s="13">
        <f t="shared" si="550"/>
        <v>0</v>
      </c>
      <c r="CF305" s="13">
        <f t="shared" si="551"/>
        <v>45</v>
      </c>
      <c r="CG305" s="12">
        <f t="shared" si="573"/>
        <v>6.25E-2</v>
      </c>
      <c r="CH305" s="13">
        <f t="shared" si="552"/>
        <v>1</v>
      </c>
      <c r="CI305" s="13">
        <f t="shared" si="553"/>
        <v>30</v>
      </c>
      <c r="CJ305" s="12">
        <f t="shared" si="574"/>
        <v>7.6388888888889062E-2</v>
      </c>
      <c r="CK305" s="13">
        <f t="shared" si="554"/>
        <v>1</v>
      </c>
      <c r="CL305" s="13">
        <f t="shared" si="555"/>
        <v>50</v>
      </c>
      <c r="CM305" s="13"/>
      <c r="CN305" s="13"/>
      <c r="CO305" s="13"/>
      <c r="CP305" s="12">
        <f t="shared" si="556"/>
        <v>7.6388888888889062E-2</v>
      </c>
      <c r="CQ305" s="13">
        <f t="shared" si="557"/>
        <v>1</v>
      </c>
      <c r="CR305" s="13">
        <f t="shared" si="558"/>
        <v>50</v>
      </c>
      <c r="CS305" s="158"/>
      <c r="CT305" s="13">
        <f t="shared" si="559"/>
        <v>0</v>
      </c>
      <c r="CU305" s="13">
        <f t="shared" si="560"/>
        <v>0</v>
      </c>
      <c r="CV305" s="158"/>
      <c r="CW305" s="13">
        <f t="shared" si="561"/>
        <v>0</v>
      </c>
      <c r="CX305" s="13">
        <f t="shared" si="562"/>
        <v>0</v>
      </c>
      <c r="CY305" s="158"/>
      <c r="CZ305" s="13">
        <f t="shared" si="563"/>
        <v>0</v>
      </c>
      <c r="DA305" s="13">
        <f t="shared" si="564"/>
        <v>0</v>
      </c>
      <c r="DB305" s="158"/>
      <c r="DC305" s="13">
        <f t="shared" si="565"/>
        <v>0</v>
      </c>
      <c r="DD305" s="13">
        <f t="shared" si="566"/>
        <v>0</v>
      </c>
      <c r="DE305" s="158"/>
      <c r="DF305" s="13">
        <f t="shared" si="567"/>
        <v>0</v>
      </c>
      <c r="DG305" s="13">
        <f t="shared" si="568"/>
        <v>0</v>
      </c>
      <c r="DH305" s="158"/>
      <c r="DI305" s="13">
        <f t="shared" si="569"/>
        <v>0</v>
      </c>
      <c r="DJ305" s="13">
        <f t="shared" si="570"/>
        <v>0</v>
      </c>
      <c r="DK305" s="158"/>
      <c r="DL305" s="35">
        <f t="shared" si="571"/>
        <v>0</v>
      </c>
      <c r="DM305" s="61">
        <f t="shared" si="572"/>
        <v>0</v>
      </c>
      <c r="DN305" s="66">
        <f t="shared" si="578"/>
        <v>1074300.43</v>
      </c>
      <c r="DO305" s="74">
        <f t="shared" si="575"/>
        <v>17348</v>
      </c>
      <c r="DP305" s="66">
        <f t="shared" si="577"/>
        <v>62.784745762711864</v>
      </c>
      <c r="DQ305" s="63">
        <f t="shared" si="506"/>
        <v>61.926471639382058</v>
      </c>
      <c r="DR305" s="66" t="e">
        <f t="shared" si="579"/>
        <v>#NUM!</v>
      </c>
      <c r="DS305" s="96" t="e">
        <f t="shared" si="580"/>
        <v>#NUM!</v>
      </c>
      <c r="DT305" s="66" t="e">
        <f t="shared" si="581"/>
        <v>#NUM!</v>
      </c>
      <c r="DU305" s="66" t="e">
        <f t="shared" si="582"/>
        <v>#NUM!</v>
      </c>
      <c r="DV305" s="421"/>
      <c r="DW305" s="421"/>
      <c r="DX305" s="421"/>
      <c r="DY305" s="421"/>
      <c r="DZ305" s="421"/>
      <c r="EA305" s="421"/>
      <c r="EB305" s="421"/>
      <c r="EC305" s="62"/>
      <c r="ED305" s="62"/>
      <c r="EE305" s="62"/>
      <c r="EF305" s="62"/>
      <c r="EG305" s="62"/>
      <c r="EH305" s="62"/>
      <c r="EI305" s="62"/>
      <c r="EJ305" s="62"/>
      <c r="EK305" s="62"/>
      <c r="EL305" s="62"/>
      <c r="EM305" s="62"/>
      <c r="EN305" s="66"/>
      <c r="EO305" s="66"/>
      <c r="EP305" s="66"/>
      <c r="EQ305" s="66"/>
      <c r="ER305" s="66"/>
      <c r="ES305" s="66"/>
      <c r="ET305" s="66"/>
      <c r="EU305" s="66"/>
      <c r="EV305" s="66"/>
      <c r="EW305" s="66"/>
      <c r="EX305" s="66"/>
      <c r="EY305" s="66"/>
      <c r="EZ305" s="66"/>
      <c r="FA305" s="66"/>
      <c r="FB305" s="66"/>
      <c r="FC305" s="66"/>
      <c r="FD305" s="66"/>
      <c r="FE305" s="62"/>
      <c r="FF305" s="62"/>
      <c r="FG305" s="62"/>
      <c r="FH305" s="62"/>
      <c r="FI305" s="62"/>
    </row>
    <row r="306" spans="1:165" s="162" customFormat="1">
      <c r="A306" s="199">
        <v>305</v>
      </c>
      <c r="B306" s="174">
        <v>63</v>
      </c>
      <c r="C306" s="202">
        <v>40804</v>
      </c>
      <c r="D306" s="159">
        <f t="shared" si="507"/>
        <v>9</v>
      </c>
      <c r="E306" s="156" t="s">
        <v>286</v>
      </c>
      <c r="F306" s="174">
        <v>6</v>
      </c>
      <c r="G306" s="157" t="s">
        <v>287</v>
      </c>
      <c r="H306" s="157" t="s">
        <v>288</v>
      </c>
      <c r="I306" s="157" t="s">
        <v>291</v>
      </c>
      <c r="J306" s="158">
        <v>0.1388888888888889</v>
      </c>
      <c r="K306" s="159">
        <v>3411.13</v>
      </c>
      <c r="L306" s="157" t="s">
        <v>34</v>
      </c>
      <c r="M306" s="174">
        <v>55</v>
      </c>
      <c r="N306" s="174">
        <v>4</v>
      </c>
      <c r="O306" s="157"/>
      <c r="P306" s="158">
        <v>0.1388888888888889</v>
      </c>
      <c r="Q306" s="158">
        <v>0.1388888888888889</v>
      </c>
      <c r="R306" s="12">
        <f t="shared" si="508"/>
        <v>0</v>
      </c>
      <c r="S306" s="13">
        <f t="shared" si="509"/>
        <v>0</v>
      </c>
      <c r="T306" s="13">
        <f t="shared" si="510"/>
        <v>0</v>
      </c>
      <c r="U306" s="158">
        <v>0.1423611111111111</v>
      </c>
      <c r="V306" s="12">
        <f t="shared" si="511"/>
        <v>3.4722222222222099E-3</v>
      </c>
      <c r="W306" s="13">
        <f t="shared" si="512"/>
        <v>0</v>
      </c>
      <c r="X306" s="13">
        <f t="shared" si="513"/>
        <v>5</v>
      </c>
      <c r="Y306" s="158">
        <v>0.14930555555555555</v>
      </c>
      <c r="Z306" s="12">
        <f t="shared" si="514"/>
        <v>6.9444444444444475E-3</v>
      </c>
      <c r="AA306" s="13">
        <f t="shared" si="515"/>
        <v>0</v>
      </c>
      <c r="AB306" s="13">
        <f t="shared" si="516"/>
        <v>10</v>
      </c>
      <c r="AC306" s="158">
        <v>0.16666666666666666</v>
      </c>
      <c r="AD306" s="12">
        <f t="shared" si="517"/>
        <v>1.7361111111111105E-2</v>
      </c>
      <c r="AE306" s="13">
        <f t="shared" si="518"/>
        <v>0</v>
      </c>
      <c r="AF306" s="13">
        <f t="shared" si="519"/>
        <v>25</v>
      </c>
      <c r="AG306" s="158">
        <v>0.17361111111111113</v>
      </c>
      <c r="AH306" s="158">
        <v>0.21527777777777779</v>
      </c>
      <c r="AI306" s="12">
        <f t="shared" si="520"/>
        <v>4.1666666666666657E-2</v>
      </c>
      <c r="AJ306" s="90">
        <f t="shared" si="521"/>
        <v>1</v>
      </c>
      <c r="AK306" s="90">
        <f t="shared" si="522"/>
        <v>0</v>
      </c>
      <c r="AL306" s="158">
        <v>0.17361111111111113</v>
      </c>
      <c r="AM306" s="158">
        <v>0.21527777777777779</v>
      </c>
      <c r="AN306" s="12">
        <f t="shared" si="523"/>
        <v>4.1666666666666657E-2</v>
      </c>
      <c r="AO306" s="13">
        <f t="shared" si="524"/>
        <v>1</v>
      </c>
      <c r="AP306" s="13">
        <f t="shared" si="525"/>
        <v>0</v>
      </c>
      <c r="AQ306" s="158">
        <v>0.22569444444444445</v>
      </c>
      <c r="AR306" s="12">
        <f t="shared" si="526"/>
        <v>1.0416666666666657E-2</v>
      </c>
      <c r="AS306" s="90">
        <f t="shared" si="527"/>
        <v>0</v>
      </c>
      <c r="AT306" s="13">
        <f t="shared" si="528"/>
        <v>15</v>
      </c>
      <c r="AU306" s="158">
        <v>0.22708333333333333</v>
      </c>
      <c r="AV306" s="12">
        <f t="shared" si="529"/>
        <v>1.388888888888884E-3</v>
      </c>
      <c r="AW306" s="13">
        <f t="shared" si="530"/>
        <v>0</v>
      </c>
      <c r="AX306" s="13">
        <f t="shared" si="531"/>
        <v>2</v>
      </c>
      <c r="AY306" s="158">
        <v>0.30138888888888887</v>
      </c>
      <c r="AZ306" s="12">
        <f t="shared" si="532"/>
        <v>7.4305555555555541E-2</v>
      </c>
      <c r="BA306" s="90">
        <f t="shared" si="533"/>
        <v>1</v>
      </c>
      <c r="BB306" s="90">
        <f t="shared" si="534"/>
        <v>47</v>
      </c>
      <c r="BC306" s="158">
        <v>0.30138888888888887</v>
      </c>
      <c r="BD306" s="158">
        <v>0.30138888888888887</v>
      </c>
      <c r="BE306" s="12">
        <f t="shared" si="535"/>
        <v>0</v>
      </c>
      <c r="BF306" s="13">
        <f t="shared" si="536"/>
        <v>0</v>
      </c>
      <c r="BG306" s="13">
        <f t="shared" si="537"/>
        <v>0</v>
      </c>
      <c r="BH306" s="158">
        <v>0.30138888888888887</v>
      </c>
      <c r="BI306" s="158">
        <v>0.30138888888888887</v>
      </c>
      <c r="BJ306" s="160"/>
      <c r="BK306" s="69">
        <f t="shared" si="504"/>
        <v>0</v>
      </c>
      <c r="BL306" s="13">
        <f t="shared" si="583"/>
        <v>0</v>
      </c>
      <c r="BM306" s="13">
        <f t="shared" si="584"/>
        <v>0</v>
      </c>
      <c r="BN306" s="158">
        <v>0.30555555555555552</v>
      </c>
      <c r="BO306" s="12">
        <f t="shared" si="538"/>
        <v>4.1666666666666519E-3</v>
      </c>
      <c r="BP306" s="90">
        <f t="shared" si="539"/>
        <v>0</v>
      </c>
      <c r="BQ306" s="90">
        <f t="shared" si="540"/>
        <v>6</v>
      </c>
      <c r="BR306" s="158">
        <v>0.3125</v>
      </c>
      <c r="BS306" s="12">
        <f t="shared" si="541"/>
        <v>6.9444444444444753E-3</v>
      </c>
      <c r="BT306" s="90">
        <f t="shared" si="542"/>
        <v>0</v>
      </c>
      <c r="BU306" s="90">
        <f t="shared" si="543"/>
        <v>10</v>
      </c>
      <c r="BV306" s="158">
        <v>0.3125</v>
      </c>
      <c r="BW306" s="158">
        <v>0.32291666666666669</v>
      </c>
      <c r="BX306" s="12">
        <f t="shared" si="544"/>
        <v>1.0416666666666685E-2</v>
      </c>
      <c r="BY306" s="13">
        <f t="shared" si="545"/>
        <v>0</v>
      </c>
      <c r="BZ306" s="13">
        <f t="shared" si="546"/>
        <v>15</v>
      </c>
      <c r="CA306" s="12">
        <f t="shared" si="547"/>
        <v>0.18402777777777779</v>
      </c>
      <c r="CB306" s="13">
        <f t="shared" si="548"/>
        <v>4</v>
      </c>
      <c r="CC306" s="13">
        <f t="shared" si="549"/>
        <v>25</v>
      </c>
      <c r="CD306" s="12">
        <f t="shared" ref="CD306:CD369" si="585">AD306+AR306+BO306+BS306</f>
        <v>3.888888888888889E-2</v>
      </c>
      <c r="CE306" s="13">
        <f t="shared" si="550"/>
        <v>0</v>
      </c>
      <c r="CF306" s="13">
        <f t="shared" si="551"/>
        <v>56</v>
      </c>
      <c r="CG306" s="12">
        <f t="shared" si="573"/>
        <v>4.1666666666666657E-2</v>
      </c>
      <c r="CH306" s="13">
        <f t="shared" si="552"/>
        <v>1</v>
      </c>
      <c r="CI306" s="13">
        <f t="shared" si="553"/>
        <v>0</v>
      </c>
      <c r="CJ306" s="12">
        <f t="shared" si="574"/>
        <v>7.4305555555555541E-2</v>
      </c>
      <c r="CK306" s="13">
        <f t="shared" si="554"/>
        <v>1</v>
      </c>
      <c r="CL306" s="13">
        <f t="shared" si="555"/>
        <v>47</v>
      </c>
      <c r="CM306" s="13"/>
      <c r="CN306" s="13"/>
      <c r="CO306" s="13"/>
      <c r="CP306" s="12">
        <f t="shared" si="556"/>
        <v>7.4305555555555541E-2</v>
      </c>
      <c r="CQ306" s="13">
        <f t="shared" si="557"/>
        <v>1</v>
      </c>
      <c r="CR306" s="13">
        <f t="shared" si="558"/>
        <v>47</v>
      </c>
      <c r="CS306" s="158"/>
      <c r="CT306" s="13">
        <f t="shared" si="559"/>
        <v>0</v>
      </c>
      <c r="CU306" s="13">
        <f t="shared" si="560"/>
        <v>0</v>
      </c>
      <c r="CV306" s="158"/>
      <c r="CW306" s="13">
        <f t="shared" si="561"/>
        <v>0</v>
      </c>
      <c r="CX306" s="13">
        <f t="shared" si="562"/>
        <v>0</v>
      </c>
      <c r="CY306" s="158"/>
      <c r="CZ306" s="13">
        <f t="shared" si="563"/>
        <v>0</v>
      </c>
      <c r="DA306" s="13">
        <f t="shared" si="564"/>
        <v>0</v>
      </c>
      <c r="DB306" s="158"/>
      <c r="DC306" s="13">
        <f t="shared" si="565"/>
        <v>0</v>
      </c>
      <c r="DD306" s="13">
        <f t="shared" si="566"/>
        <v>0</v>
      </c>
      <c r="DE306" s="158"/>
      <c r="DF306" s="13">
        <f t="shared" si="567"/>
        <v>0</v>
      </c>
      <c r="DG306" s="13">
        <f t="shared" si="568"/>
        <v>0</v>
      </c>
      <c r="DH306" s="158"/>
      <c r="DI306" s="13">
        <f t="shared" si="569"/>
        <v>0</v>
      </c>
      <c r="DJ306" s="13">
        <f t="shared" si="570"/>
        <v>0</v>
      </c>
      <c r="DK306" s="158"/>
      <c r="DL306" s="35">
        <f t="shared" si="571"/>
        <v>0</v>
      </c>
      <c r="DM306" s="61">
        <f t="shared" si="572"/>
        <v>0</v>
      </c>
      <c r="DN306" s="66">
        <f t="shared" si="578"/>
        <v>1077711.5599999998</v>
      </c>
      <c r="DO306" s="74">
        <f t="shared" si="575"/>
        <v>17406</v>
      </c>
      <c r="DP306" s="66">
        <f t="shared" si="577"/>
        <v>62.020545454545456</v>
      </c>
      <c r="DQ306" s="63">
        <f t="shared" si="506"/>
        <v>61.91609559921865</v>
      </c>
      <c r="DR306" s="66" t="e">
        <f t="shared" si="579"/>
        <v>#NUM!</v>
      </c>
      <c r="DS306" s="96" t="e">
        <f t="shared" si="580"/>
        <v>#NUM!</v>
      </c>
      <c r="DT306" s="66" t="e">
        <f t="shared" si="581"/>
        <v>#NUM!</v>
      </c>
      <c r="DU306" s="66" t="e">
        <f t="shared" si="582"/>
        <v>#NUM!</v>
      </c>
      <c r="DV306" s="421"/>
      <c r="DW306" s="421"/>
      <c r="DX306" s="421"/>
      <c r="DY306" s="421"/>
      <c r="DZ306" s="421"/>
      <c r="EA306" s="421"/>
      <c r="EB306" s="421"/>
      <c r="EC306" s="62"/>
      <c r="ED306" s="62"/>
      <c r="EE306" s="62"/>
      <c r="EF306" s="62"/>
      <c r="EG306" s="62"/>
      <c r="EH306" s="62"/>
      <c r="EI306" s="62"/>
      <c r="EJ306" s="62"/>
      <c r="EK306" s="62"/>
      <c r="EL306" s="62"/>
      <c r="EM306" s="62"/>
      <c r="EN306" s="66"/>
      <c r="EO306" s="66"/>
      <c r="EP306" s="66"/>
      <c r="EQ306" s="66"/>
      <c r="ER306" s="66"/>
      <c r="ES306" s="66"/>
      <c r="ET306" s="66"/>
      <c r="EU306" s="66"/>
      <c r="EV306" s="66"/>
      <c r="EW306" s="66"/>
      <c r="EX306" s="66"/>
      <c r="EY306" s="66"/>
      <c r="EZ306" s="66"/>
      <c r="FA306" s="66"/>
      <c r="FB306" s="66"/>
      <c r="FC306" s="66"/>
      <c r="FD306" s="66"/>
      <c r="FE306" s="62"/>
      <c r="FF306" s="62"/>
      <c r="FG306" s="62"/>
      <c r="FH306" s="62"/>
      <c r="FI306" s="62"/>
    </row>
    <row r="307" spans="1:165" s="162" customFormat="1">
      <c r="A307" s="175">
        <v>306</v>
      </c>
      <c r="B307" s="174">
        <v>64</v>
      </c>
      <c r="C307" s="202">
        <v>40804</v>
      </c>
      <c r="D307" s="159">
        <f t="shared" si="507"/>
        <v>9</v>
      </c>
      <c r="E307" s="156" t="s">
        <v>171</v>
      </c>
      <c r="F307" s="174">
        <v>6</v>
      </c>
      <c r="G307" s="157" t="s">
        <v>325</v>
      </c>
      <c r="H307" s="157" t="s">
        <v>453</v>
      </c>
      <c r="I307" s="157" t="s">
        <v>452</v>
      </c>
      <c r="J307" s="158">
        <v>0.34375</v>
      </c>
      <c r="K307" s="159">
        <v>3625.49</v>
      </c>
      <c r="L307" s="157" t="s">
        <v>34</v>
      </c>
      <c r="M307" s="174">
        <v>58</v>
      </c>
      <c r="N307" s="174">
        <v>0</v>
      </c>
      <c r="O307" s="157"/>
      <c r="P307" s="158">
        <v>0.34375</v>
      </c>
      <c r="Q307" s="158">
        <v>0.34375</v>
      </c>
      <c r="R307" s="12">
        <f t="shared" si="508"/>
        <v>0</v>
      </c>
      <c r="S307" s="13">
        <f t="shared" si="509"/>
        <v>0</v>
      </c>
      <c r="T307" s="13">
        <f t="shared" si="510"/>
        <v>0</v>
      </c>
      <c r="U307" s="158">
        <v>0.34722222222222227</v>
      </c>
      <c r="V307" s="12">
        <f t="shared" si="511"/>
        <v>3.4722222222222654E-3</v>
      </c>
      <c r="W307" s="13">
        <f t="shared" si="512"/>
        <v>0</v>
      </c>
      <c r="X307" s="13">
        <f t="shared" si="513"/>
        <v>5</v>
      </c>
      <c r="Y307" s="158">
        <v>0.35416666666666669</v>
      </c>
      <c r="Z307" s="12">
        <f t="shared" si="514"/>
        <v>6.9444444444444198E-3</v>
      </c>
      <c r="AA307" s="13">
        <f t="shared" si="515"/>
        <v>0</v>
      </c>
      <c r="AB307" s="13">
        <f t="shared" si="516"/>
        <v>10</v>
      </c>
      <c r="AC307" s="158">
        <v>0.36805555555555558</v>
      </c>
      <c r="AD307" s="12">
        <f t="shared" si="517"/>
        <v>1.3888888888888895E-2</v>
      </c>
      <c r="AE307" s="13">
        <f t="shared" si="518"/>
        <v>0</v>
      </c>
      <c r="AF307" s="13">
        <f t="shared" si="519"/>
        <v>20</v>
      </c>
      <c r="AG307" s="158">
        <v>0.37152777777777773</v>
      </c>
      <c r="AH307" s="158">
        <v>0.43055555555555558</v>
      </c>
      <c r="AI307" s="12">
        <f t="shared" si="520"/>
        <v>5.9027777777777846E-2</v>
      </c>
      <c r="AJ307" s="90">
        <f t="shared" si="521"/>
        <v>1</v>
      </c>
      <c r="AK307" s="90">
        <f t="shared" si="522"/>
        <v>25</v>
      </c>
      <c r="AL307" s="158">
        <v>0.37152777777777773</v>
      </c>
      <c r="AM307" s="158">
        <v>0.43055555555555558</v>
      </c>
      <c r="AN307" s="12">
        <f t="shared" si="523"/>
        <v>5.9027777777777846E-2</v>
      </c>
      <c r="AO307" s="13">
        <f t="shared" si="524"/>
        <v>1</v>
      </c>
      <c r="AP307" s="13">
        <f t="shared" si="525"/>
        <v>25</v>
      </c>
      <c r="AQ307" s="158">
        <v>0.36805555555555558</v>
      </c>
      <c r="AR307" s="12">
        <f t="shared" si="526"/>
        <v>-6.25E-2</v>
      </c>
      <c r="AS307" s="90" t="e">
        <f t="shared" si="527"/>
        <v>#NUM!</v>
      </c>
      <c r="AT307" s="13" t="e">
        <f t="shared" si="528"/>
        <v>#NUM!</v>
      </c>
      <c r="AU307" s="158">
        <v>0.43472222222222223</v>
      </c>
      <c r="AV307" s="12">
        <f t="shared" si="529"/>
        <v>6.6666666666666652E-2</v>
      </c>
      <c r="AW307" s="13">
        <f t="shared" si="530"/>
        <v>1</v>
      </c>
      <c r="AX307" s="13">
        <f t="shared" si="531"/>
        <v>36</v>
      </c>
      <c r="AY307" s="158">
        <v>0.50763888888888886</v>
      </c>
      <c r="AZ307" s="12">
        <f t="shared" si="532"/>
        <v>7.291666666666663E-2</v>
      </c>
      <c r="BA307" s="90">
        <f t="shared" si="533"/>
        <v>1</v>
      </c>
      <c r="BB307" s="90">
        <f t="shared" si="534"/>
        <v>45</v>
      </c>
      <c r="BC307" s="158">
        <v>0.50763888888888886</v>
      </c>
      <c r="BD307" s="158">
        <v>0.50763888888888886</v>
      </c>
      <c r="BE307" s="12">
        <f t="shared" si="535"/>
        <v>0</v>
      </c>
      <c r="BF307" s="13">
        <f t="shared" si="536"/>
        <v>0</v>
      </c>
      <c r="BG307" s="13">
        <f t="shared" si="537"/>
        <v>0</v>
      </c>
      <c r="BH307" s="158">
        <v>0.5</v>
      </c>
      <c r="BI307" s="158">
        <v>0.57291666666666663</v>
      </c>
      <c r="BJ307" s="160"/>
      <c r="BK307" s="69">
        <f t="shared" ref="BK307:BK313" si="586">BI307-BH307</f>
        <v>7.291666666666663E-2</v>
      </c>
      <c r="BL307" s="13">
        <f t="shared" si="583"/>
        <v>1</v>
      </c>
      <c r="BM307" s="13">
        <f t="shared" si="584"/>
        <v>45</v>
      </c>
      <c r="BN307" s="158">
        <v>0.57986111111111105</v>
      </c>
      <c r="BO307" s="12">
        <f t="shared" si="538"/>
        <v>7.2222222222222188E-2</v>
      </c>
      <c r="BP307" s="90">
        <f t="shared" si="539"/>
        <v>1</v>
      </c>
      <c r="BQ307" s="90">
        <f t="shared" si="540"/>
        <v>44</v>
      </c>
      <c r="BR307" s="158">
        <v>0.58333333333333337</v>
      </c>
      <c r="BS307" s="12">
        <f t="shared" si="541"/>
        <v>3.4722222222223209E-3</v>
      </c>
      <c r="BT307" s="90">
        <f t="shared" si="542"/>
        <v>0</v>
      </c>
      <c r="BU307" s="90">
        <f t="shared" si="543"/>
        <v>5</v>
      </c>
      <c r="BV307" s="158">
        <v>0.58333333333333337</v>
      </c>
      <c r="BW307" s="158">
        <v>0.59027777777777779</v>
      </c>
      <c r="BX307" s="12">
        <f t="shared" si="544"/>
        <v>6.9444444444444198E-3</v>
      </c>
      <c r="BY307" s="13">
        <f t="shared" si="545"/>
        <v>0</v>
      </c>
      <c r="BZ307" s="13">
        <f t="shared" si="546"/>
        <v>10</v>
      </c>
      <c r="CA307" s="12">
        <f t="shared" si="547"/>
        <v>0.24652777777777779</v>
      </c>
      <c r="CB307" s="13">
        <f t="shared" si="548"/>
        <v>5</v>
      </c>
      <c r="CC307" s="13">
        <f t="shared" si="549"/>
        <v>55</v>
      </c>
      <c r="CD307" s="12">
        <f t="shared" si="585"/>
        <v>2.7083333333333404E-2</v>
      </c>
      <c r="CE307" s="13">
        <f t="shared" si="550"/>
        <v>0</v>
      </c>
      <c r="CF307" s="13">
        <f t="shared" si="551"/>
        <v>39</v>
      </c>
      <c r="CG307" s="12">
        <f t="shared" si="573"/>
        <v>5.9027777777777846E-2</v>
      </c>
      <c r="CH307" s="13">
        <f t="shared" si="552"/>
        <v>1</v>
      </c>
      <c r="CI307" s="13">
        <f t="shared" si="553"/>
        <v>25</v>
      </c>
      <c r="CJ307" s="12">
        <f t="shared" si="574"/>
        <v>7.291666666666663E-2</v>
      </c>
      <c r="CK307" s="13">
        <f t="shared" si="554"/>
        <v>1</v>
      </c>
      <c r="CL307" s="13">
        <f t="shared" si="555"/>
        <v>45</v>
      </c>
      <c r="CM307" s="13"/>
      <c r="CN307" s="13"/>
      <c r="CO307" s="13"/>
      <c r="CP307" s="12">
        <f t="shared" si="556"/>
        <v>7.291666666666663E-2</v>
      </c>
      <c r="CQ307" s="13">
        <f t="shared" si="557"/>
        <v>1</v>
      </c>
      <c r="CR307" s="13">
        <f t="shared" si="558"/>
        <v>45</v>
      </c>
      <c r="CS307" s="158"/>
      <c r="CT307" s="13">
        <f t="shared" si="559"/>
        <v>0</v>
      </c>
      <c r="CU307" s="13">
        <f t="shared" si="560"/>
        <v>0</v>
      </c>
      <c r="CV307" s="158"/>
      <c r="CW307" s="13">
        <f t="shared" si="561"/>
        <v>0</v>
      </c>
      <c r="CX307" s="13">
        <f t="shared" si="562"/>
        <v>0</v>
      </c>
      <c r="CY307" s="158"/>
      <c r="CZ307" s="13">
        <f t="shared" si="563"/>
        <v>0</v>
      </c>
      <c r="DA307" s="13">
        <f t="shared" si="564"/>
        <v>0</v>
      </c>
      <c r="DB307" s="158"/>
      <c r="DC307" s="13">
        <f t="shared" si="565"/>
        <v>0</v>
      </c>
      <c r="DD307" s="13">
        <f t="shared" si="566"/>
        <v>0</v>
      </c>
      <c r="DE307" s="158"/>
      <c r="DF307" s="13">
        <f t="shared" si="567"/>
        <v>0</v>
      </c>
      <c r="DG307" s="13">
        <f t="shared" si="568"/>
        <v>0</v>
      </c>
      <c r="DH307" s="158"/>
      <c r="DI307" s="13">
        <f t="shared" si="569"/>
        <v>0</v>
      </c>
      <c r="DJ307" s="13">
        <f t="shared" si="570"/>
        <v>0</v>
      </c>
      <c r="DK307" s="158"/>
      <c r="DL307" s="35">
        <f t="shared" si="571"/>
        <v>0</v>
      </c>
      <c r="DM307" s="61">
        <f t="shared" si="572"/>
        <v>0</v>
      </c>
      <c r="DN307" s="66">
        <f t="shared" si="578"/>
        <v>1081337.0499999998</v>
      </c>
      <c r="DO307" s="74">
        <f t="shared" si="575"/>
        <v>17462</v>
      </c>
      <c r="DP307" s="66">
        <f t="shared" si="577"/>
        <v>62.508448275862065</v>
      </c>
      <c r="DQ307" s="63">
        <f t="shared" si="506"/>
        <v>61.92515462146374</v>
      </c>
      <c r="DR307" s="66" t="e">
        <f t="shared" si="579"/>
        <v>#NUM!</v>
      </c>
      <c r="DS307" s="96" t="e">
        <f t="shared" si="580"/>
        <v>#NUM!</v>
      </c>
      <c r="DT307" s="66" t="e">
        <f t="shared" si="581"/>
        <v>#NUM!</v>
      </c>
      <c r="DU307" s="66" t="e">
        <f t="shared" si="582"/>
        <v>#NUM!</v>
      </c>
      <c r="DV307" s="421"/>
      <c r="DW307" s="421"/>
      <c r="DX307" s="421"/>
      <c r="DY307" s="421"/>
      <c r="DZ307" s="421"/>
      <c r="EA307" s="421"/>
      <c r="EB307" s="421"/>
      <c r="EC307" s="62"/>
      <c r="ED307" s="62"/>
      <c r="EE307" s="62"/>
      <c r="EF307" s="62"/>
      <c r="EG307" s="62"/>
      <c r="EH307" s="62"/>
      <c r="EI307" s="62"/>
      <c r="EJ307" s="62"/>
      <c r="EK307" s="62"/>
      <c r="EL307" s="62"/>
      <c r="EM307" s="62"/>
      <c r="EN307" s="66"/>
      <c r="EO307" s="66"/>
      <c r="EP307" s="66"/>
      <c r="EQ307" s="66"/>
      <c r="ER307" s="66"/>
      <c r="ES307" s="66"/>
      <c r="ET307" s="66"/>
      <c r="EU307" s="66"/>
      <c r="EV307" s="66"/>
      <c r="EW307" s="66"/>
      <c r="EX307" s="66"/>
      <c r="EY307" s="66"/>
      <c r="EZ307" s="66"/>
      <c r="FA307" s="66"/>
      <c r="FB307" s="66"/>
      <c r="FC307" s="66"/>
      <c r="FD307" s="66"/>
      <c r="FE307" s="62"/>
      <c r="FF307" s="62"/>
      <c r="FG307" s="62"/>
      <c r="FH307" s="62"/>
      <c r="FI307" s="62"/>
    </row>
    <row r="308" spans="1:165" s="162" customFormat="1" ht="30">
      <c r="A308" s="199">
        <v>307</v>
      </c>
      <c r="B308" s="174">
        <v>65</v>
      </c>
      <c r="C308" s="202">
        <v>40805</v>
      </c>
      <c r="D308" s="159">
        <f t="shared" si="507"/>
        <v>9</v>
      </c>
      <c r="E308" s="156" t="s">
        <v>39</v>
      </c>
      <c r="F308" s="174">
        <v>32</v>
      </c>
      <c r="G308" s="157" t="s">
        <v>38</v>
      </c>
      <c r="H308" s="157" t="s">
        <v>346</v>
      </c>
      <c r="I308" s="157" t="s">
        <v>540</v>
      </c>
      <c r="J308" s="158">
        <v>3.125E-2</v>
      </c>
      <c r="K308" s="159">
        <v>3473.88</v>
      </c>
      <c r="L308" s="157" t="s">
        <v>34</v>
      </c>
      <c r="M308" s="174">
        <v>56</v>
      </c>
      <c r="N308" s="174">
        <v>2</v>
      </c>
      <c r="O308" s="157"/>
      <c r="P308" s="158">
        <v>3.125E-2</v>
      </c>
      <c r="Q308" s="158">
        <v>3.125E-2</v>
      </c>
      <c r="R308" s="12">
        <f t="shared" si="508"/>
        <v>0</v>
      </c>
      <c r="S308" s="13">
        <f t="shared" si="509"/>
        <v>0</v>
      </c>
      <c r="T308" s="13">
        <f>MINUTE(R308)</f>
        <v>0</v>
      </c>
      <c r="U308" s="158">
        <v>3.4722222222222224E-2</v>
      </c>
      <c r="V308" s="12">
        <f t="shared" si="511"/>
        <v>3.4722222222222238E-3</v>
      </c>
      <c r="W308" s="13">
        <f t="shared" si="512"/>
        <v>0</v>
      </c>
      <c r="X308" s="13">
        <f t="shared" si="513"/>
        <v>5</v>
      </c>
      <c r="Y308" s="158">
        <v>4.1666666666666664E-2</v>
      </c>
      <c r="Z308" s="12">
        <f t="shared" si="514"/>
        <v>6.9444444444444406E-3</v>
      </c>
      <c r="AA308" s="13">
        <f t="shared" si="515"/>
        <v>0</v>
      </c>
      <c r="AB308" s="13">
        <f t="shared" si="516"/>
        <v>10</v>
      </c>
      <c r="AC308" s="158">
        <v>5.5555555555555552E-2</v>
      </c>
      <c r="AD308" s="12">
        <f t="shared" si="517"/>
        <v>1.3888888888888888E-2</v>
      </c>
      <c r="AE308" s="13">
        <f t="shared" si="518"/>
        <v>0</v>
      </c>
      <c r="AF308" s="13">
        <f t="shared" si="519"/>
        <v>20</v>
      </c>
      <c r="AG308" s="158">
        <v>5.9027777777777783E-2</v>
      </c>
      <c r="AH308" s="158">
        <v>0.1111111111111111</v>
      </c>
      <c r="AI308" s="12">
        <f t="shared" si="520"/>
        <v>5.2083333333333322E-2</v>
      </c>
      <c r="AJ308" s="90">
        <f t="shared" si="521"/>
        <v>1</v>
      </c>
      <c r="AK308" s="90">
        <f t="shared" si="522"/>
        <v>15</v>
      </c>
      <c r="AL308" s="158">
        <v>5.9027777777777783E-2</v>
      </c>
      <c r="AM308" s="158">
        <v>0.1111111111111111</v>
      </c>
      <c r="AN308" s="12">
        <f t="shared" si="523"/>
        <v>5.2083333333333322E-2</v>
      </c>
      <c r="AO308" s="13">
        <f t="shared" si="524"/>
        <v>1</v>
      </c>
      <c r="AP308" s="13">
        <f t="shared" si="525"/>
        <v>15</v>
      </c>
      <c r="AQ308" s="158">
        <v>0.11180555555555556</v>
      </c>
      <c r="AR308" s="12">
        <f t="shared" si="526"/>
        <v>6.9444444444445586E-4</v>
      </c>
      <c r="AS308" s="90">
        <f t="shared" si="527"/>
        <v>0</v>
      </c>
      <c r="AT308" s="13">
        <f t="shared" si="528"/>
        <v>1</v>
      </c>
      <c r="AU308" s="158">
        <v>0.1125</v>
      </c>
      <c r="AV308" s="12">
        <f t="shared" si="529"/>
        <v>6.9444444444444198E-4</v>
      </c>
      <c r="AW308" s="13">
        <f t="shared" si="530"/>
        <v>0</v>
      </c>
      <c r="AX308" s="13">
        <f t="shared" si="531"/>
        <v>1</v>
      </c>
      <c r="AY308" s="158">
        <v>0.30555555555555552</v>
      </c>
      <c r="AZ308" s="12">
        <f t="shared" si="532"/>
        <v>0.19305555555555554</v>
      </c>
      <c r="BA308" s="90">
        <f t="shared" si="533"/>
        <v>4</v>
      </c>
      <c r="BB308" s="90">
        <f t="shared" si="534"/>
        <v>38</v>
      </c>
      <c r="BC308" s="158">
        <v>0.30555555555555552</v>
      </c>
      <c r="BD308" s="158">
        <v>0.30555555555555552</v>
      </c>
      <c r="BE308" s="12">
        <f t="shared" si="535"/>
        <v>0</v>
      </c>
      <c r="BF308" s="13">
        <f t="shared" si="536"/>
        <v>0</v>
      </c>
      <c r="BG308" s="13">
        <f t="shared" si="537"/>
        <v>0</v>
      </c>
      <c r="BH308" s="158">
        <v>0.25</v>
      </c>
      <c r="BI308" s="158">
        <v>0.30555555555555552</v>
      </c>
      <c r="BJ308" s="160"/>
      <c r="BK308" s="69">
        <f t="shared" si="586"/>
        <v>5.5555555555555525E-2</v>
      </c>
      <c r="BL308" s="13">
        <f t="shared" ref="BL308:BL313" si="587">HOUR(BK308)</f>
        <v>1</v>
      </c>
      <c r="BM308" s="13">
        <f t="shared" ref="BM308:BM313" si="588">MINUTE(BK308)</f>
        <v>20</v>
      </c>
      <c r="BN308" s="158">
        <v>0.3125</v>
      </c>
      <c r="BO308" s="12">
        <f t="shared" si="538"/>
        <v>6.9444444444444753E-3</v>
      </c>
      <c r="BP308" s="90">
        <f t="shared" si="539"/>
        <v>0</v>
      </c>
      <c r="BQ308" s="90">
        <f t="shared" si="540"/>
        <v>10</v>
      </c>
      <c r="BR308" s="158">
        <v>0.31666666666666665</v>
      </c>
      <c r="BS308" s="12">
        <f t="shared" si="541"/>
        <v>4.1666666666666519E-3</v>
      </c>
      <c r="BT308" s="90">
        <f t="shared" si="542"/>
        <v>0</v>
      </c>
      <c r="BU308" s="90">
        <f t="shared" si="543"/>
        <v>6</v>
      </c>
      <c r="BV308" s="158">
        <v>0.31666666666666665</v>
      </c>
      <c r="BW308" s="158">
        <v>0.32291666666666669</v>
      </c>
      <c r="BX308" s="12">
        <f t="shared" si="544"/>
        <v>6.2500000000000333E-3</v>
      </c>
      <c r="BY308" s="13">
        <f t="shared" si="545"/>
        <v>0</v>
      </c>
      <c r="BZ308" s="13">
        <f t="shared" si="546"/>
        <v>9</v>
      </c>
      <c r="CA308" s="12">
        <f t="shared" si="547"/>
        <v>0.29166666666666669</v>
      </c>
      <c r="CB308" s="13">
        <f t="shared" si="548"/>
        <v>7</v>
      </c>
      <c r="CC308" s="13">
        <f t="shared" si="549"/>
        <v>0</v>
      </c>
      <c r="CD308" s="12">
        <f t="shared" si="585"/>
        <v>2.5694444444444471E-2</v>
      </c>
      <c r="CE308" s="13">
        <f t="shared" si="550"/>
        <v>0</v>
      </c>
      <c r="CF308" s="13">
        <f t="shared" si="551"/>
        <v>37</v>
      </c>
      <c r="CG308" s="12">
        <f t="shared" si="573"/>
        <v>5.2083333333333322E-2</v>
      </c>
      <c r="CH308" s="13">
        <f t="shared" si="552"/>
        <v>1</v>
      </c>
      <c r="CI308" s="13">
        <f t="shared" si="553"/>
        <v>15</v>
      </c>
      <c r="CJ308" s="12">
        <f t="shared" si="574"/>
        <v>0.19305555555555554</v>
      </c>
      <c r="CK308" s="13">
        <f t="shared" si="554"/>
        <v>4</v>
      </c>
      <c r="CL308" s="13">
        <f t="shared" si="555"/>
        <v>38</v>
      </c>
      <c r="CM308" s="13"/>
      <c r="CN308" s="13"/>
      <c r="CO308" s="13"/>
      <c r="CP308" s="12">
        <f t="shared" si="556"/>
        <v>0.19305555555555554</v>
      </c>
      <c r="CQ308" s="13">
        <f t="shared" si="557"/>
        <v>4</v>
      </c>
      <c r="CR308" s="13">
        <f t="shared" si="558"/>
        <v>38</v>
      </c>
      <c r="CS308" s="158"/>
      <c r="CT308" s="13">
        <f t="shared" si="559"/>
        <v>0</v>
      </c>
      <c r="CU308" s="13">
        <f t="shared" si="560"/>
        <v>0</v>
      </c>
      <c r="CV308" s="158"/>
      <c r="CW308" s="13">
        <f t="shared" si="561"/>
        <v>0</v>
      </c>
      <c r="CX308" s="13">
        <f t="shared" si="562"/>
        <v>0</v>
      </c>
      <c r="CY308" s="158"/>
      <c r="CZ308" s="13">
        <f t="shared" si="563"/>
        <v>0</v>
      </c>
      <c r="DA308" s="13">
        <f t="shared" si="564"/>
        <v>0</v>
      </c>
      <c r="DB308" s="158"/>
      <c r="DC308" s="13">
        <f t="shared" si="565"/>
        <v>0</v>
      </c>
      <c r="DD308" s="13">
        <f t="shared" si="566"/>
        <v>0</v>
      </c>
      <c r="DE308" s="158"/>
      <c r="DF308" s="13">
        <f t="shared" si="567"/>
        <v>0</v>
      </c>
      <c r="DG308" s="13">
        <f t="shared" si="568"/>
        <v>0</v>
      </c>
      <c r="DH308" s="158"/>
      <c r="DI308" s="13">
        <f t="shared" si="569"/>
        <v>0</v>
      </c>
      <c r="DJ308" s="13">
        <f t="shared" si="570"/>
        <v>0</v>
      </c>
      <c r="DK308" s="158"/>
      <c r="DL308" s="35">
        <f t="shared" si="571"/>
        <v>0</v>
      </c>
      <c r="DM308" s="61">
        <f t="shared" si="572"/>
        <v>0</v>
      </c>
      <c r="DN308" s="66">
        <f t="shared" si="578"/>
        <v>1084810.9299999997</v>
      </c>
      <c r="DO308" s="74">
        <f t="shared" si="575"/>
        <v>17521</v>
      </c>
      <c r="DP308" s="66">
        <f t="shared" si="577"/>
        <v>62.033571428571427</v>
      </c>
      <c r="DQ308" s="63">
        <f t="shared" si="506"/>
        <v>61.914898122253277</v>
      </c>
      <c r="DR308" s="66" t="e">
        <f t="shared" si="579"/>
        <v>#NUM!</v>
      </c>
      <c r="DS308" s="96" t="e">
        <f t="shared" si="580"/>
        <v>#NUM!</v>
      </c>
      <c r="DT308" s="66" t="e">
        <f t="shared" si="581"/>
        <v>#NUM!</v>
      </c>
      <c r="DU308" s="66" t="e">
        <f t="shared" si="582"/>
        <v>#NUM!</v>
      </c>
      <c r="DV308" s="421"/>
      <c r="DW308" s="421"/>
      <c r="DX308" s="421"/>
      <c r="DY308" s="421"/>
      <c r="DZ308" s="421"/>
      <c r="EA308" s="421"/>
      <c r="EB308" s="421"/>
      <c r="EC308" s="62"/>
      <c r="ED308" s="62"/>
      <c r="EE308" s="62"/>
      <c r="EF308" s="62"/>
      <c r="EG308" s="62"/>
      <c r="EH308" s="62"/>
      <c r="EI308" s="62"/>
      <c r="EJ308" s="62"/>
      <c r="EK308" s="62"/>
      <c r="EL308" s="62"/>
      <c r="EM308" s="62"/>
      <c r="EN308" s="66"/>
      <c r="EO308" s="66"/>
      <c r="EP308" s="66"/>
      <c r="EQ308" s="66"/>
      <c r="ER308" s="66"/>
      <c r="ES308" s="66"/>
      <c r="ET308" s="66"/>
      <c r="EU308" s="66"/>
      <c r="EV308" s="66"/>
      <c r="EW308" s="66"/>
      <c r="EX308" s="66"/>
      <c r="EY308" s="66"/>
      <c r="EZ308" s="66"/>
      <c r="FA308" s="66"/>
      <c r="FB308" s="66"/>
      <c r="FC308" s="66"/>
      <c r="FD308" s="66"/>
      <c r="FE308" s="62"/>
      <c r="FF308" s="62"/>
      <c r="FG308" s="62"/>
      <c r="FH308" s="62"/>
      <c r="FI308" s="62"/>
    </row>
    <row r="309" spans="1:165" s="162" customFormat="1">
      <c r="A309" s="175">
        <v>308</v>
      </c>
      <c r="B309" s="174">
        <v>66</v>
      </c>
      <c r="C309" s="202">
        <v>40805</v>
      </c>
      <c r="D309" s="159">
        <f t="shared" si="507"/>
        <v>9</v>
      </c>
      <c r="E309" s="156" t="s">
        <v>539</v>
      </c>
      <c r="F309" s="174">
        <v>1</v>
      </c>
      <c r="G309" s="157" t="s">
        <v>289</v>
      </c>
      <c r="H309" s="157" t="s">
        <v>288</v>
      </c>
      <c r="I309" s="157" t="s">
        <v>272</v>
      </c>
      <c r="J309" s="158">
        <v>0.77083333333333337</v>
      </c>
      <c r="K309" s="159">
        <v>3456.48</v>
      </c>
      <c r="L309" s="157" t="s">
        <v>34</v>
      </c>
      <c r="M309" s="174">
        <v>59</v>
      </c>
      <c r="N309" s="174">
        <v>0</v>
      </c>
      <c r="O309" s="157"/>
      <c r="P309" s="158">
        <v>0.77083333333333337</v>
      </c>
      <c r="Q309" s="158">
        <v>0.77083333333333337</v>
      </c>
      <c r="R309" s="12">
        <f t="shared" si="508"/>
        <v>0</v>
      </c>
      <c r="S309" s="13">
        <f t="shared" si="509"/>
        <v>0</v>
      </c>
      <c r="T309" s="13">
        <f t="shared" si="510"/>
        <v>0</v>
      </c>
      <c r="U309" s="158">
        <v>0.77430555555555547</v>
      </c>
      <c r="V309" s="12">
        <f t="shared" si="511"/>
        <v>3.4722222222220989E-3</v>
      </c>
      <c r="W309" s="13">
        <f t="shared" si="512"/>
        <v>0</v>
      </c>
      <c r="X309" s="13">
        <f t="shared" si="513"/>
        <v>5</v>
      </c>
      <c r="Y309" s="158">
        <v>0.77430555555555547</v>
      </c>
      <c r="Z309" s="12">
        <f t="shared" si="514"/>
        <v>0</v>
      </c>
      <c r="AA309" s="13">
        <f t="shared" si="515"/>
        <v>0</v>
      </c>
      <c r="AB309" s="13">
        <f t="shared" si="516"/>
        <v>0</v>
      </c>
      <c r="AC309" s="158">
        <v>0.79861111111111116</v>
      </c>
      <c r="AD309" s="12">
        <f t="shared" si="517"/>
        <v>2.4305555555555691E-2</v>
      </c>
      <c r="AE309" s="13">
        <f t="shared" si="518"/>
        <v>0</v>
      </c>
      <c r="AF309" s="13">
        <f t="shared" si="519"/>
        <v>35</v>
      </c>
      <c r="AG309" s="158">
        <v>0.80208333333333337</v>
      </c>
      <c r="AH309" s="158">
        <v>0.90972222222222221</v>
      </c>
      <c r="AI309" s="12">
        <f t="shared" si="520"/>
        <v>0.10763888888888884</v>
      </c>
      <c r="AJ309" s="90">
        <f t="shared" si="521"/>
        <v>2</v>
      </c>
      <c r="AK309" s="90">
        <f t="shared" si="522"/>
        <v>35</v>
      </c>
      <c r="AL309" s="158">
        <v>0.80208333333333337</v>
      </c>
      <c r="AM309" s="158">
        <v>0.90972222222222221</v>
      </c>
      <c r="AN309" s="12">
        <f t="shared" si="523"/>
        <v>0.10763888888888884</v>
      </c>
      <c r="AO309" s="13">
        <f t="shared" si="524"/>
        <v>2</v>
      </c>
      <c r="AP309" s="13">
        <f t="shared" si="525"/>
        <v>35</v>
      </c>
      <c r="AQ309" s="158">
        <v>0.85763888888888884</v>
      </c>
      <c r="AR309" s="12">
        <f t="shared" si="526"/>
        <v>-5.208333333333337E-2</v>
      </c>
      <c r="AS309" s="90" t="e">
        <f t="shared" si="527"/>
        <v>#NUM!</v>
      </c>
      <c r="AT309" s="13" t="e">
        <f t="shared" si="528"/>
        <v>#NUM!</v>
      </c>
      <c r="AU309" s="158">
        <v>0.86111111111111116</v>
      </c>
      <c r="AV309" s="12">
        <f t="shared" si="529"/>
        <v>3.4722222222223209E-3</v>
      </c>
      <c r="AW309" s="13">
        <f t="shared" si="530"/>
        <v>0</v>
      </c>
      <c r="AX309" s="13">
        <f t="shared" si="531"/>
        <v>5</v>
      </c>
      <c r="AY309" s="158">
        <v>0.96250000000000002</v>
      </c>
      <c r="AZ309" s="12">
        <f t="shared" si="532"/>
        <v>0.10138888888888886</v>
      </c>
      <c r="BA309" s="90">
        <f t="shared" si="533"/>
        <v>2</v>
      </c>
      <c r="BB309" s="90">
        <f t="shared" si="534"/>
        <v>26</v>
      </c>
      <c r="BC309" s="158">
        <v>0.96250000000000002</v>
      </c>
      <c r="BD309" s="158">
        <v>0.96250000000000002</v>
      </c>
      <c r="BE309" s="12">
        <f t="shared" si="535"/>
        <v>0</v>
      </c>
      <c r="BF309" s="13">
        <f t="shared" si="536"/>
        <v>0</v>
      </c>
      <c r="BG309" s="13">
        <f t="shared" si="537"/>
        <v>0</v>
      </c>
      <c r="BH309" s="158">
        <v>0.96250000000000002</v>
      </c>
      <c r="BI309" s="158">
        <v>0.96250000000000002</v>
      </c>
      <c r="BJ309" s="160"/>
      <c r="BK309" s="69">
        <f t="shared" si="586"/>
        <v>0</v>
      </c>
      <c r="BL309" s="13">
        <f t="shared" si="587"/>
        <v>0</v>
      </c>
      <c r="BM309" s="13">
        <f t="shared" si="588"/>
        <v>0</v>
      </c>
      <c r="BN309" s="158">
        <v>0.98958333333333337</v>
      </c>
      <c r="BO309" s="12">
        <f t="shared" si="538"/>
        <v>2.7083333333333348E-2</v>
      </c>
      <c r="BP309" s="90">
        <f t="shared" si="539"/>
        <v>0</v>
      </c>
      <c r="BQ309" s="90">
        <f t="shared" si="540"/>
        <v>39</v>
      </c>
      <c r="BR309" s="158">
        <v>0.99305555555555547</v>
      </c>
      <c r="BS309" s="12">
        <f t="shared" si="541"/>
        <v>3.4722222222220989E-3</v>
      </c>
      <c r="BT309" s="90">
        <f t="shared" si="542"/>
        <v>0</v>
      </c>
      <c r="BU309" s="90">
        <f t="shared" si="543"/>
        <v>5</v>
      </c>
      <c r="BV309" s="158">
        <v>0.99305555555555547</v>
      </c>
      <c r="BW309" s="158">
        <v>0.99652777777777779</v>
      </c>
      <c r="BX309" s="12">
        <f t="shared" si="544"/>
        <v>3.4722222222223209E-3</v>
      </c>
      <c r="BY309" s="13">
        <f t="shared" si="545"/>
        <v>0</v>
      </c>
      <c r="BZ309" s="13">
        <f t="shared" si="546"/>
        <v>5</v>
      </c>
      <c r="CA309" s="12">
        <f t="shared" si="547"/>
        <v>0.22569444444444442</v>
      </c>
      <c r="CB309" s="13">
        <f t="shared" si="548"/>
        <v>5</v>
      </c>
      <c r="CC309" s="13">
        <f t="shared" si="549"/>
        <v>25</v>
      </c>
      <c r="CD309" s="12">
        <f t="shared" si="585"/>
        <v>2.7777777777777679E-3</v>
      </c>
      <c r="CE309" s="13">
        <f t="shared" si="550"/>
        <v>0</v>
      </c>
      <c r="CF309" s="13">
        <f t="shared" si="551"/>
        <v>4</v>
      </c>
      <c r="CG309" s="12">
        <f t="shared" si="573"/>
        <v>0.10763888888888884</v>
      </c>
      <c r="CH309" s="13">
        <f t="shared" si="552"/>
        <v>2</v>
      </c>
      <c r="CI309" s="13">
        <f t="shared" si="553"/>
        <v>35</v>
      </c>
      <c r="CJ309" s="12">
        <f t="shared" si="574"/>
        <v>0.10138888888888886</v>
      </c>
      <c r="CK309" s="13">
        <f t="shared" si="554"/>
        <v>2</v>
      </c>
      <c r="CL309" s="13">
        <f t="shared" si="555"/>
        <v>26</v>
      </c>
      <c r="CM309" s="13"/>
      <c r="CN309" s="13"/>
      <c r="CO309" s="13"/>
      <c r="CP309" s="12">
        <f t="shared" si="556"/>
        <v>0.10138888888888886</v>
      </c>
      <c r="CQ309" s="13">
        <f t="shared" si="557"/>
        <v>2</v>
      </c>
      <c r="CR309" s="13">
        <f t="shared" si="558"/>
        <v>26</v>
      </c>
      <c r="CS309" s="158"/>
      <c r="CT309" s="13">
        <f t="shared" si="559"/>
        <v>0</v>
      </c>
      <c r="CU309" s="13">
        <f t="shared" si="560"/>
        <v>0</v>
      </c>
      <c r="CV309" s="158"/>
      <c r="CW309" s="13">
        <f t="shared" si="561"/>
        <v>0</v>
      </c>
      <c r="CX309" s="13">
        <f t="shared" si="562"/>
        <v>0</v>
      </c>
      <c r="CY309" s="158"/>
      <c r="CZ309" s="13">
        <f t="shared" si="563"/>
        <v>0</v>
      </c>
      <c r="DA309" s="13">
        <f t="shared" si="564"/>
        <v>0</v>
      </c>
      <c r="DB309" s="158"/>
      <c r="DC309" s="13">
        <f t="shared" si="565"/>
        <v>0</v>
      </c>
      <c r="DD309" s="13">
        <f t="shared" si="566"/>
        <v>0</v>
      </c>
      <c r="DE309" s="158"/>
      <c r="DF309" s="13">
        <f t="shared" si="567"/>
        <v>0</v>
      </c>
      <c r="DG309" s="13">
        <f t="shared" si="568"/>
        <v>0</v>
      </c>
      <c r="DH309" s="158"/>
      <c r="DI309" s="13">
        <f t="shared" si="569"/>
        <v>0</v>
      </c>
      <c r="DJ309" s="13">
        <f t="shared" si="570"/>
        <v>0</v>
      </c>
      <c r="DK309" s="158"/>
      <c r="DL309" s="35">
        <f t="shared" si="571"/>
        <v>0</v>
      </c>
      <c r="DM309" s="61">
        <f t="shared" si="572"/>
        <v>0</v>
      </c>
      <c r="DN309" s="66">
        <f t="shared" si="578"/>
        <v>1088267.4099999997</v>
      </c>
      <c r="DO309" s="74">
        <f t="shared" si="575"/>
        <v>17579</v>
      </c>
      <c r="DP309" s="66">
        <f t="shared" si="577"/>
        <v>58.584406779661016</v>
      </c>
      <c r="DQ309" s="63">
        <f t="shared" si="506"/>
        <v>61.907242163945597</v>
      </c>
      <c r="DR309" s="66" t="e">
        <f t="shared" si="579"/>
        <v>#NUM!</v>
      </c>
      <c r="DS309" s="96" t="e">
        <f t="shared" si="580"/>
        <v>#NUM!</v>
      </c>
      <c r="DT309" s="66" t="e">
        <f t="shared" si="581"/>
        <v>#NUM!</v>
      </c>
      <c r="DU309" s="66" t="e">
        <f t="shared" si="582"/>
        <v>#NUM!</v>
      </c>
      <c r="DV309" s="421"/>
      <c r="DW309" s="421"/>
      <c r="DX309" s="421"/>
      <c r="DY309" s="421"/>
      <c r="DZ309" s="421"/>
      <c r="EA309" s="421"/>
      <c r="EB309" s="421"/>
      <c r="EC309" s="62"/>
      <c r="ED309" s="62"/>
      <c r="EE309" s="62"/>
      <c r="EF309" s="62"/>
      <c r="EG309" s="62"/>
      <c r="EH309" s="62"/>
      <c r="EI309" s="62"/>
      <c r="EJ309" s="62"/>
      <c r="EK309" s="62"/>
      <c r="EL309" s="62"/>
      <c r="EM309" s="62"/>
      <c r="EN309" s="66"/>
      <c r="EO309" s="66"/>
      <c r="EP309" s="66"/>
      <c r="EQ309" s="66"/>
      <c r="ER309" s="66"/>
      <c r="ES309" s="66"/>
      <c r="ET309" s="66"/>
      <c r="EU309" s="66"/>
      <c r="EV309" s="66"/>
      <c r="EW309" s="66"/>
      <c r="EX309" s="66"/>
      <c r="EY309" s="66"/>
      <c r="EZ309" s="66"/>
      <c r="FA309" s="66"/>
      <c r="FB309" s="66"/>
      <c r="FC309" s="66"/>
      <c r="FD309" s="66"/>
      <c r="FE309" s="62"/>
      <c r="FF309" s="62"/>
      <c r="FG309" s="62"/>
      <c r="FH309" s="62"/>
      <c r="FI309" s="62"/>
    </row>
    <row r="310" spans="1:165" s="162" customFormat="1">
      <c r="A310" s="175">
        <v>309</v>
      </c>
      <c r="B310" s="174">
        <v>67</v>
      </c>
      <c r="C310" s="202">
        <v>40805</v>
      </c>
      <c r="D310" s="159">
        <f t="shared" si="507"/>
        <v>9</v>
      </c>
      <c r="E310" s="156" t="s">
        <v>171</v>
      </c>
      <c r="F310" s="174">
        <v>7</v>
      </c>
      <c r="G310" s="157" t="s">
        <v>325</v>
      </c>
      <c r="H310" s="157" t="s">
        <v>430</v>
      </c>
      <c r="I310" s="157" t="s">
        <v>534</v>
      </c>
      <c r="J310" s="158">
        <v>0.82291666666666663</v>
      </c>
      <c r="K310" s="159">
        <v>3602.16</v>
      </c>
      <c r="L310" s="157" t="s">
        <v>34</v>
      </c>
      <c r="M310" s="174">
        <v>58</v>
      </c>
      <c r="N310" s="174">
        <v>0</v>
      </c>
      <c r="O310" s="157"/>
      <c r="P310" s="158">
        <v>0.82291666666666663</v>
      </c>
      <c r="Q310" s="158">
        <v>0.82291666666666663</v>
      </c>
      <c r="R310" s="12">
        <f t="shared" si="508"/>
        <v>0</v>
      </c>
      <c r="S310" s="13">
        <f t="shared" si="509"/>
        <v>0</v>
      </c>
      <c r="T310" s="13">
        <f t="shared" si="510"/>
        <v>0</v>
      </c>
      <c r="U310" s="158">
        <v>0.82638888888888884</v>
      </c>
      <c r="V310" s="12">
        <f t="shared" si="511"/>
        <v>3.4722222222222099E-3</v>
      </c>
      <c r="W310" s="13">
        <f t="shared" si="512"/>
        <v>0</v>
      </c>
      <c r="X310" s="13">
        <f t="shared" si="513"/>
        <v>5</v>
      </c>
      <c r="Y310" s="158">
        <v>0.82777777777777783</v>
      </c>
      <c r="Z310" s="12">
        <f t="shared" si="514"/>
        <v>1.388888888888995E-3</v>
      </c>
      <c r="AA310" s="13">
        <f t="shared" si="515"/>
        <v>0</v>
      </c>
      <c r="AB310" s="13">
        <f t="shared" si="516"/>
        <v>2</v>
      </c>
      <c r="AC310" s="158">
        <v>0.84027777777777779</v>
      </c>
      <c r="AD310" s="12">
        <f t="shared" si="517"/>
        <v>1.2499999999999956E-2</v>
      </c>
      <c r="AE310" s="13">
        <f t="shared" si="518"/>
        <v>0</v>
      </c>
      <c r="AF310" s="13">
        <f t="shared" si="519"/>
        <v>18</v>
      </c>
      <c r="AG310" s="158">
        <v>0.84375</v>
      </c>
      <c r="AH310" s="158">
        <v>0.91666666666666663</v>
      </c>
      <c r="AI310" s="12">
        <f t="shared" si="520"/>
        <v>7.291666666666663E-2</v>
      </c>
      <c r="AJ310" s="90">
        <f t="shared" si="521"/>
        <v>1</v>
      </c>
      <c r="AK310" s="90">
        <f t="shared" si="522"/>
        <v>45</v>
      </c>
      <c r="AL310" s="158">
        <v>0.84375</v>
      </c>
      <c r="AM310" s="158">
        <v>0.91666666666666663</v>
      </c>
      <c r="AN310" s="12">
        <f t="shared" si="523"/>
        <v>7.291666666666663E-2</v>
      </c>
      <c r="AO310" s="13">
        <f t="shared" si="524"/>
        <v>1</v>
      </c>
      <c r="AP310" s="13">
        <f t="shared" si="525"/>
        <v>45</v>
      </c>
      <c r="AQ310" s="158">
        <v>0.99722222222222223</v>
      </c>
      <c r="AR310" s="12">
        <f t="shared" si="526"/>
        <v>8.0555555555555602E-2</v>
      </c>
      <c r="AS310" s="90">
        <f t="shared" si="527"/>
        <v>1</v>
      </c>
      <c r="AT310" s="13">
        <f t="shared" si="528"/>
        <v>56</v>
      </c>
      <c r="AU310" s="158">
        <v>1.0152777777777777</v>
      </c>
      <c r="AV310" s="12">
        <f t="shared" si="529"/>
        <v>1.8055555555555491E-2</v>
      </c>
      <c r="AW310" s="13">
        <f t="shared" si="530"/>
        <v>0</v>
      </c>
      <c r="AX310" s="13">
        <f t="shared" si="531"/>
        <v>26</v>
      </c>
      <c r="AY310" s="158">
        <v>1.1034722222222222</v>
      </c>
      <c r="AZ310" s="12">
        <f t="shared" si="532"/>
        <v>8.8194444444444464E-2</v>
      </c>
      <c r="BA310" s="90">
        <f t="shared" si="533"/>
        <v>2</v>
      </c>
      <c r="BB310" s="90">
        <f t="shared" si="534"/>
        <v>7</v>
      </c>
      <c r="BC310" s="158">
        <v>1.1034722222222222</v>
      </c>
      <c r="BD310" s="158">
        <v>1.1034722222222222</v>
      </c>
      <c r="BE310" s="12">
        <f t="shared" si="535"/>
        <v>0</v>
      </c>
      <c r="BF310" s="13">
        <f t="shared" si="536"/>
        <v>0</v>
      </c>
      <c r="BG310" s="13">
        <f t="shared" si="537"/>
        <v>0</v>
      </c>
      <c r="BH310" s="158">
        <v>1.0833333333333333</v>
      </c>
      <c r="BI310" s="158">
        <v>1.1388888888888888</v>
      </c>
      <c r="BJ310" s="160"/>
      <c r="BK310" s="69">
        <f t="shared" si="586"/>
        <v>5.555555555555558E-2</v>
      </c>
      <c r="BL310" s="13">
        <f t="shared" si="587"/>
        <v>1</v>
      </c>
      <c r="BM310" s="13">
        <f t="shared" si="588"/>
        <v>20</v>
      </c>
      <c r="BN310" s="158">
        <v>1.1458333333333333</v>
      </c>
      <c r="BO310" s="12">
        <f t="shared" si="538"/>
        <v>4.2361111111111072E-2</v>
      </c>
      <c r="BP310" s="90">
        <f t="shared" si="539"/>
        <v>1</v>
      </c>
      <c r="BQ310" s="90">
        <f t="shared" si="540"/>
        <v>1</v>
      </c>
      <c r="BR310" s="158">
        <v>1.1493055555555556</v>
      </c>
      <c r="BS310" s="12">
        <f t="shared" si="541"/>
        <v>3.4722222222223209E-3</v>
      </c>
      <c r="BT310" s="90">
        <f t="shared" si="542"/>
        <v>0</v>
      </c>
      <c r="BU310" s="90">
        <f t="shared" si="543"/>
        <v>5</v>
      </c>
      <c r="BV310" s="158">
        <v>1.1493055555555556</v>
      </c>
      <c r="BW310" s="158">
        <v>1.15625</v>
      </c>
      <c r="BX310" s="12">
        <f t="shared" si="544"/>
        <v>6.9444444444444198E-3</v>
      </c>
      <c r="BY310" s="13">
        <f t="shared" si="545"/>
        <v>0</v>
      </c>
      <c r="BZ310" s="13">
        <f t="shared" si="546"/>
        <v>10</v>
      </c>
      <c r="CA310" s="12">
        <f t="shared" si="547"/>
        <v>0.33333333333333337</v>
      </c>
      <c r="CB310" s="13">
        <f t="shared" si="548"/>
        <v>8</v>
      </c>
      <c r="CC310" s="13">
        <f t="shared" si="549"/>
        <v>0</v>
      </c>
      <c r="CD310" s="12">
        <f t="shared" si="585"/>
        <v>0.13888888888888895</v>
      </c>
      <c r="CE310" s="13">
        <f t="shared" si="550"/>
        <v>3</v>
      </c>
      <c r="CF310" s="13">
        <f t="shared" si="551"/>
        <v>20</v>
      </c>
      <c r="CG310" s="12">
        <f t="shared" si="573"/>
        <v>7.291666666666663E-2</v>
      </c>
      <c r="CH310" s="13">
        <f t="shared" si="552"/>
        <v>1</v>
      </c>
      <c r="CI310" s="13">
        <f t="shared" si="553"/>
        <v>45</v>
      </c>
      <c r="CJ310" s="12">
        <f t="shared" si="574"/>
        <v>8.8194444444444464E-2</v>
      </c>
      <c r="CK310" s="13">
        <f t="shared" si="554"/>
        <v>2</v>
      </c>
      <c r="CL310" s="13">
        <f t="shared" si="555"/>
        <v>7</v>
      </c>
      <c r="CM310" s="13"/>
      <c r="CN310" s="13"/>
      <c r="CO310" s="13"/>
      <c r="CP310" s="12">
        <f t="shared" si="556"/>
        <v>8.8194444444444464E-2</v>
      </c>
      <c r="CQ310" s="13">
        <f t="shared" si="557"/>
        <v>2</v>
      </c>
      <c r="CR310" s="13">
        <f t="shared" si="558"/>
        <v>7</v>
      </c>
      <c r="CS310" s="158"/>
      <c r="CT310" s="13">
        <f t="shared" si="559"/>
        <v>0</v>
      </c>
      <c r="CU310" s="13">
        <f t="shared" si="560"/>
        <v>0</v>
      </c>
      <c r="CV310" s="158"/>
      <c r="CW310" s="13">
        <f t="shared" si="561"/>
        <v>0</v>
      </c>
      <c r="CX310" s="13">
        <f t="shared" si="562"/>
        <v>0</v>
      </c>
      <c r="CY310" s="158"/>
      <c r="CZ310" s="13">
        <f t="shared" si="563"/>
        <v>0</v>
      </c>
      <c r="DA310" s="13">
        <f t="shared" si="564"/>
        <v>0</v>
      </c>
      <c r="DB310" s="158"/>
      <c r="DC310" s="13">
        <f t="shared" si="565"/>
        <v>0</v>
      </c>
      <c r="DD310" s="13">
        <f t="shared" si="566"/>
        <v>0</v>
      </c>
      <c r="DE310" s="158"/>
      <c r="DF310" s="13">
        <f t="shared" si="567"/>
        <v>0</v>
      </c>
      <c r="DG310" s="13">
        <f t="shared" si="568"/>
        <v>0</v>
      </c>
      <c r="DH310" s="158"/>
      <c r="DI310" s="13">
        <f t="shared" si="569"/>
        <v>0</v>
      </c>
      <c r="DJ310" s="13">
        <f t="shared" si="570"/>
        <v>0</v>
      </c>
      <c r="DK310" s="158"/>
      <c r="DL310" s="35">
        <f t="shared" si="571"/>
        <v>0</v>
      </c>
      <c r="DM310" s="61">
        <f t="shared" si="572"/>
        <v>0</v>
      </c>
      <c r="DN310" s="66">
        <f t="shared" si="578"/>
        <v>1091869.5699999996</v>
      </c>
      <c r="DO310" s="74">
        <f t="shared" si="575"/>
        <v>17638</v>
      </c>
      <c r="DP310" s="66">
        <f t="shared" si="577"/>
        <v>62.106206896551718</v>
      </c>
      <c r="DQ310" s="63">
        <f t="shared" si="506"/>
        <v>61.904386551763217</v>
      </c>
      <c r="DR310" s="66" t="e">
        <f t="shared" si="579"/>
        <v>#NUM!</v>
      </c>
      <c r="DS310" s="96" t="e">
        <f t="shared" si="580"/>
        <v>#NUM!</v>
      </c>
      <c r="DT310" s="66" t="e">
        <f t="shared" si="581"/>
        <v>#NUM!</v>
      </c>
      <c r="DU310" s="66" t="e">
        <f t="shared" si="582"/>
        <v>#NUM!</v>
      </c>
      <c r="DV310" s="421"/>
      <c r="DW310" s="421"/>
      <c r="DX310" s="421"/>
      <c r="DY310" s="421"/>
      <c r="DZ310" s="421"/>
      <c r="EA310" s="421"/>
      <c r="EB310" s="421"/>
      <c r="EC310" s="62"/>
      <c r="ED310" s="62"/>
      <c r="EE310" s="62"/>
      <c r="EF310" s="62"/>
      <c r="EG310" s="62"/>
      <c r="EH310" s="62"/>
      <c r="EI310" s="62"/>
      <c r="EJ310" s="62"/>
      <c r="EK310" s="62"/>
      <c r="EL310" s="62"/>
      <c r="EM310" s="62"/>
      <c r="EN310" s="66"/>
      <c r="EO310" s="66"/>
      <c r="EP310" s="66"/>
      <c r="EQ310" s="66"/>
      <c r="ER310" s="66"/>
      <c r="ES310" s="66"/>
      <c r="ET310" s="66"/>
      <c r="EU310" s="66"/>
      <c r="EV310" s="66"/>
      <c r="EW310" s="66"/>
      <c r="EX310" s="66"/>
      <c r="EY310" s="66"/>
      <c r="EZ310" s="66"/>
      <c r="FA310" s="66"/>
      <c r="FB310" s="66"/>
      <c r="FC310" s="66"/>
      <c r="FD310" s="66"/>
      <c r="FE310" s="62"/>
      <c r="FF310" s="62"/>
      <c r="FG310" s="62"/>
      <c r="FH310" s="62"/>
      <c r="FI310" s="62"/>
    </row>
    <row r="311" spans="1:165" s="162" customFormat="1">
      <c r="A311" s="199">
        <v>310</v>
      </c>
      <c r="B311" s="174">
        <v>68</v>
      </c>
      <c r="C311" s="202">
        <v>40806</v>
      </c>
      <c r="D311" s="159">
        <f t="shared" si="507"/>
        <v>9</v>
      </c>
      <c r="E311" s="156" t="s">
        <v>39</v>
      </c>
      <c r="F311" s="174">
        <v>33</v>
      </c>
      <c r="G311" s="157" t="s">
        <v>541</v>
      </c>
      <c r="H311" s="157" t="s">
        <v>543</v>
      </c>
      <c r="I311" s="157" t="s">
        <v>515</v>
      </c>
      <c r="J311" s="158">
        <v>0.90625</v>
      </c>
      <c r="K311" s="159">
        <v>3561.77</v>
      </c>
      <c r="L311" s="157" t="s">
        <v>33</v>
      </c>
      <c r="M311" s="174">
        <v>59</v>
      </c>
      <c r="N311" s="174">
        <v>0</v>
      </c>
      <c r="O311" s="157"/>
      <c r="P311" s="158">
        <v>0.90625</v>
      </c>
      <c r="Q311" s="158">
        <v>0.90625</v>
      </c>
      <c r="R311" s="12">
        <f t="shared" si="508"/>
        <v>0</v>
      </c>
      <c r="S311" s="13">
        <f t="shared" si="509"/>
        <v>0</v>
      </c>
      <c r="T311" s="13">
        <f t="shared" si="510"/>
        <v>0</v>
      </c>
      <c r="U311" s="158">
        <v>0.92361111111111116</v>
      </c>
      <c r="V311" s="12">
        <f t="shared" si="511"/>
        <v>1.736111111111116E-2</v>
      </c>
      <c r="W311" s="13">
        <f t="shared" si="512"/>
        <v>0</v>
      </c>
      <c r="X311" s="13">
        <f t="shared" si="513"/>
        <v>25</v>
      </c>
      <c r="Y311" s="158">
        <v>0.95486111111111116</v>
      </c>
      <c r="Z311" s="12">
        <f t="shared" si="514"/>
        <v>3.125E-2</v>
      </c>
      <c r="AA311" s="13">
        <f t="shared" si="515"/>
        <v>0</v>
      </c>
      <c r="AB311" s="13">
        <f t="shared" si="516"/>
        <v>45</v>
      </c>
      <c r="AC311" s="158">
        <v>1.0104166666666667</v>
      </c>
      <c r="AD311" s="12">
        <f t="shared" si="517"/>
        <v>5.555555555555558E-2</v>
      </c>
      <c r="AE311" s="13">
        <f t="shared" si="518"/>
        <v>1</v>
      </c>
      <c r="AF311" s="13">
        <f t="shared" si="519"/>
        <v>20</v>
      </c>
      <c r="AG311" s="158">
        <v>1.3888888888888888E-2</v>
      </c>
      <c r="AH311" s="158">
        <v>6.25E-2</v>
      </c>
      <c r="AI311" s="12">
        <f t="shared" si="520"/>
        <v>4.8611111111111112E-2</v>
      </c>
      <c r="AJ311" s="90">
        <f t="shared" si="521"/>
        <v>1</v>
      </c>
      <c r="AK311" s="90">
        <f t="shared" si="522"/>
        <v>10</v>
      </c>
      <c r="AL311" s="158">
        <v>1.0138888888888888</v>
      </c>
      <c r="AM311" s="158">
        <v>1.0625</v>
      </c>
      <c r="AN311" s="12">
        <f t="shared" si="523"/>
        <v>4.861111111111116E-2</v>
      </c>
      <c r="AO311" s="13">
        <f t="shared" si="524"/>
        <v>1</v>
      </c>
      <c r="AP311" s="13">
        <f t="shared" si="525"/>
        <v>10</v>
      </c>
      <c r="AQ311" s="158">
        <v>0.17708333333333334</v>
      </c>
      <c r="AR311" s="12">
        <f t="shared" si="526"/>
        <v>0.11458333333333334</v>
      </c>
      <c r="AS311" s="90">
        <f t="shared" si="527"/>
        <v>2</v>
      </c>
      <c r="AT311" s="13">
        <f t="shared" si="528"/>
        <v>45</v>
      </c>
      <c r="AU311" s="158">
        <v>0.17777777777777778</v>
      </c>
      <c r="AV311" s="12">
        <f t="shared" si="529"/>
        <v>6.9444444444444198E-4</v>
      </c>
      <c r="AW311" s="13">
        <f t="shared" si="530"/>
        <v>0</v>
      </c>
      <c r="AX311" s="13">
        <f t="shared" si="531"/>
        <v>1</v>
      </c>
      <c r="AY311" s="158">
        <v>0.2388888888888889</v>
      </c>
      <c r="AZ311" s="12">
        <f t="shared" si="532"/>
        <v>6.1111111111111116E-2</v>
      </c>
      <c r="BA311" s="90">
        <f t="shared" si="533"/>
        <v>1</v>
      </c>
      <c r="BB311" s="90">
        <f t="shared" si="534"/>
        <v>28</v>
      </c>
      <c r="BC311" s="158">
        <v>0.2388888888888889</v>
      </c>
      <c r="BD311" s="158">
        <v>0.2388888888888889</v>
      </c>
      <c r="BE311" s="12">
        <f t="shared" si="535"/>
        <v>0</v>
      </c>
      <c r="BF311" s="13">
        <f t="shared" si="536"/>
        <v>0</v>
      </c>
      <c r="BG311" s="13">
        <f t="shared" si="537"/>
        <v>0</v>
      </c>
      <c r="BH311" s="158">
        <v>0.2388888888888889</v>
      </c>
      <c r="BI311" s="158">
        <v>0.2388888888888889</v>
      </c>
      <c r="BJ311" s="160"/>
      <c r="BK311" s="69">
        <f t="shared" si="586"/>
        <v>0</v>
      </c>
      <c r="BL311" s="13">
        <f t="shared" si="587"/>
        <v>0</v>
      </c>
      <c r="BM311" s="13">
        <f t="shared" si="588"/>
        <v>0</v>
      </c>
      <c r="BN311" s="158">
        <v>0.27083333333333331</v>
      </c>
      <c r="BO311" s="12">
        <f t="shared" si="538"/>
        <v>3.1944444444444414E-2</v>
      </c>
      <c r="BP311" s="90">
        <f t="shared" si="539"/>
        <v>0</v>
      </c>
      <c r="BQ311" s="90">
        <f t="shared" si="540"/>
        <v>46</v>
      </c>
      <c r="BR311" s="158">
        <v>1.2777777777777779</v>
      </c>
      <c r="BS311" s="12">
        <f t="shared" si="541"/>
        <v>1.0069444444444446</v>
      </c>
      <c r="BT311" s="90">
        <f t="shared" si="542"/>
        <v>0</v>
      </c>
      <c r="BU311" s="90">
        <f t="shared" si="543"/>
        <v>10</v>
      </c>
      <c r="BV311" s="158">
        <v>1.2777777777777779</v>
      </c>
      <c r="BW311" s="158">
        <v>1.28125</v>
      </c>
      <c r="BX311" s="12">
        <f t="shared" si="544"/>
        <v>3.4722222222220989E-3</v>
      </c>
      <c r="BY311" s="13">
        <f t="shared" si="545"/>
        <v>0</v>
      </c>
      <c r="BZ311" s="13">
        <f t="shared" si="546"/>
        <v>5</v>
      </c>
      <c r="CA311" s="12">
        <f t="shared" si="547"/>
        <v>0.375</v>
      </c>
      <c r="CB311" s="13">
        <f t="shared" si="548"/>
        <v>9</v>
      </c>
      <c r="CC311" s="13">
        <f t="shared" si="549"/>
        <v>0</v>
      </c>
      <c r="CD311" s="12">
        <f t="shared" si="585"/>
        <v>1.209027777777778</v>
      </c>
      <c r="CE311" s="13">
        <f t="shared" si="550"/>
        <v>5</v>
      </c>
      <c r="CF311" s="13">
        <f t="shared" si="551"/>
        <v>1</v>
      </c>
      <c r="CG311" s="12">
        <f t="shared" si="573"/>
        <v>4.8611111111111112E-2</v>
      </c>
      <c r="CH311" s="13">
        <f t="shared" si="552"/>
        <v>1</v>
      </c>
      <c r="CI311" s="13">
        <f t="shared" si="553"/>
        <v>10</v>
      </c>
      <c r="CJ311" s="12">
        <f t="shared" si="574"/>
        <v>6.1111111111111116E-2</v>
      </c>
      <c r="CK311" s="13">
        <f t="shared" si="554"/>
        <v>1</v>
      </c>
      <c r="CL311" s="13">
        <f t="shared" si="555"/>
        <v>28</v>
      </c>
      <c r="CM311" s="13"/>
      <c r="CN311" s="13"/>
      <c r="CO311" s="13"/>
      <c r="CP311" s="12">
        <f t="shared" si="556"/>
        <v>6.1111111111111116E-2</v>
      </c>
      <c r="CQ311" s="13">
        <f t="shared" si="557"/>
        <v>1</v>
      </c>
      <c r="CR311" s="13">
        <f t="shared" si="558"/>
        <v>28</v>
      </c>
      <c r="CS311" s="158"/>
      <c r="CT311" s="13">
        <f t="shared" si="559"/>
        <v>0</v>
      </c>
      <c r="CU311" s="13">
        <f t="shared" si="560"/>
        <v>0</v>
      </c>
      <c r="CV311" s="158"/>
      <c r="CW311" s="13">
        <f t="shared" si="561"/>
        <v>0</v>
      </c>
      <c r="CX311" s="13">
        <f t="shared" si="562"/>
        <v>0</v>
      </c>
      <c r="CY311" s="158"/>
      <c r="CZ311" s="13">
        <f t="shared" si="563"/>
        <v>0</v>
      </c>
      <c r="DA311" s="13">
        <f t="shared" si="564"/>
        <v>0</v>
      </c>
      <c r="DB311" s="158"/>
      <c r="DC311" s="13">
        <f t="shared" si="565"/>
        <v>0</v>
      </c>
      <c r="DD311" s="13">
        <f t="shared" si="566"/>
        <v>0</v>
      </c>
      <c r="DE311" s="158"/>
      <c r="DF311" s="13">
        <f t="shared" si="567"/>
        <v>0</v>
      </c>
      <c r="DG311" s="13">
        <f t="shared" si="568"/>
        <v>0</v>
      </c>
      <c r="DH311" s="158"/>
      <c r="DI311" s="13">
        <f t="shared" si="569"/>
        <v>0</v>
      </c>
      <c r="DJ311" s="13">
        <f t="shared" si="570"/>
        <v>0</v>
      </c>
      <c r="DK311" s="158"/>
      <c r="DL311" s="35">
        <f t="shared" si="571"/>
        <v>0</v>
      </c>
      <c r="DM311" s="61">
        <f t="shared" si="572"/>
        <v>0</v>
      </c>
      <c r="DN311" s="66">
        <f t="shared" si="578"/>
        <v>1095431.3399999996</v>
      </c>
      <c r="DO311" s="74">
        <f t="shared" si="575"/>
        <v>17697</v>
      </c>
      <c r="DP311" s="66">
        <f t="shared" si="577"/>
        <v>60.368983050847454</v>
      </c>
      <c r="DQ311" s="63">
        <f t="shared" si="506"/>
        <v>61.899267672486843</v>
      </c>
      <c r="DR311" s="66" t="e">
        <f t="shared" si="579"/>
        <v>#NUM!</v>
      </c>
      <c r="DS311" s="96" t="e">
        <f t="shared" si="580"/>
        <v>#NUM!</v>
      </c>
      <c r="DT311" s="66" t="e">
        <f t="shared" si="581"/>
        <v>#NUM!</v>
      </c>
      <c r="DU311" s="66" t="e">
        <f t="shared" si="582"/>
        <v>#NUM!</v>
      </c>
      <c r="DV311" s="421"/>
      <c r="DW311" s="421"/>
      <c r="DX311" s="421"/>
      <c r="DY311" s="421"/>
      <c r="DZ311" s="421"/>
      <c r="EA311" s="421"/>
      <c r="EB311" s="421"/>
      <c r="EC311" s="62"/>
      <c r="ED311" s="62"/>
      <c r="EE311" s="62"/>
      <c r="EF311" s="62"/>
      <c r="EG311" s="62"/>
      <c r="EH311" s="62"/>
      <c r="EI311" s="62"/>
      <c r="EJ311" s="62"/>
      <c r="EK311" s="62"/>
      <c r="EL311" s="62"/>
      <c r="EM311" s="62"/>
      <c r="EN311" s="66"/>
      <c r="EO311" s="66"/>
      <c r="EP311" s="66"/>
      <c r="EQ311" s="66"/>
      <c r="ER311" s="66"/>
      <c r="ES311" s="66"/>
      <c r="ET311" s="66"/>
      <c r="EU311" s="66"/>
      <c r="EV311" s="66"/>
      <c r="EW311" s="66"/>
      <c r="EX311" s="66"/>
      <c r="EY311" s="66"/>
      <c r="EZ311" s="66"/>
      <c r="FA311" s="66"/>
      <c r="FB311" s="66"/>
      <c r="FC311" s="66"/>
      <c r="FD311" s="66"/>
      <c r="FE311" s="62"/>
      <c r="FF311" s="62"/>
      <c r="FG311" s="62"/>
      <c r="FH311" s="62"/>
      <c r="FI311" s="62"/>
    </row>
    <row r="312" spans="1:165" s="162" customFormat="1">
      <c r="A312" s="175">
        <v>311</v>
      </c>
      <c r="B312" s="174">
        <v>69</v>
      </c>
      <c r="C312" s="202">
        <v>40806</v>
      </c>
      <c r="D312" s="159">
        <f t="shared" si="507"/>
        <v>9</v>
      </c>
      <c r="E312" s="156" t="s">
        <v>444</v>
      </c>
      <c r="F312" s="174">
        <v>10</v>
      </c>
      <c r="G312" s="157" t="s">
        <v>445</v>
      </c>
      <c r="H312" s="157" t="s">
        <v>324</v>
      </c>
      <c r="I312" s="157" t="s">
        <v>322</v>
      </c>
      <c r="J312" s="158">
        <v>0.94166666666666676</v>
      </c>
      <c r="K312" s="159">
        <v>3760.31</v>
      </c>
      <c r="L312" s="157" t="s">
        <v>34</v>
      </c>
      <c r="M312" s="174">
        <v>59</v>
      </c>
      <c r="N312" s="174">
        <v>0</v>
      </c>
      <c r="O312" s="157"/>
      <c r="P312" s="158">
        <v>0.94166666666666676</v>
      </c>
      <c r="Q312" s="158">
        <v>0.94166666666666676</v>
      </c>
      <c r="R312" s="12">
        <f t="shared" si="508"/>
        <v>0</v>
      </c>
      <c r="S312" s="13">
        <f t="shared" si="509"/>
        <v>0</v>
      </c>
      <c r="T312" s="13">
        <f t="shared" si="510"/>
        <v>0</v>
      </c>
      <c r="U312" s="158">
        <v>1.0208333333333333</v>
      </c>
      <c r="V312" s="12">
        <f t="shared" si="511"/>
        <v>7.9166666666666496E-2</v>
      </c>
      <c r="W312" s="13">
        <f t="shared" si="512"/>
        <v>1</v>
      </c>
      <c r="X312" s="13">
        <f t="shared" si="513"/>
        <v>54</v>
      </c>
      <c r="Y312" s="158">
        <v>1.0347222222222221</v>
      </c>
      <c r="Z312" s="12">
        <f t="shared" si="514"/>
        <v>1.388888888888884E-2</v>
      </c>
      <c r="AA312" s="13">
        <f t="shared" si="515"/>
        <v>0</v>
      </c>
      <c r="AB312" s="13">
        <f t="shared" si="516"/>
        <v>20</v>
      </c>
      <c r="AC312" s="158">
        <v>1.0694444444444444</v>
      </c>
      <c r="AD312" s="12">
        <f t="shared" si="517"/>
        <v>3.4722222222222321E-2</v>
      </c>
      <c r="AE312" s="13">
        <f t="shared" si="518"/>
        <v>0</v>
      </c>
      <c r="AF312" s="13">
        <f t="shared" si="519"/>
        <v>50</v>
      </c>
      <c r="AG312" s="158">
        <v>1.0729166666666667</v>
      </c>
      <c r="AH312" s="158">
        <v>1.125</v>
      </c>
      <c r="AI312" s="12">
        <f t="shared" si="520"/>
        <v>5.2083333333333259E-2</v>
      </c>
      <c r="AJ312" s="90">
        <f t="shared" si="521"/>
        <v>1</v>
      </c>
      <c r="AK312" s="90">
        <f t="shared" si="522"/>
        <v>15</v>
      </c>
      <c r="AL312" s="158">
        <v>1.0729166666666667</v>
      </c>
      <c r="AM312" s="158">
        <v>1.125</v>
      </c>
      <c r="AN312" s="12">
        <f t="shared" si="523"/>
        <v>5.2083333333333259E-2</v>
      </c>
      <c r="AO312" s="13">
        <f t="shared" si="524"/>
        <v>1</v>
      </c>
      <c r="AP312" s="13">
        <f t="shared" si="525"/>
        <v>15</v>
      </c>
      <c r="AQ312" s="158">
        <v>1.2777777777777779</v>
      </c>
      <c r="AR312" s="12">
        <f t="shared" si="526"/>
        <v>0.1527777777777779</v>
      </c>
      <c r="AS312" s="90">
        <f t="shared" si="527"/>
        <v>3</v>
      </c>
      <c r="AT312" s="13">
        <f t="shared" si="528"/>
        <v>40</v>
      </c>
      <c r="AU312" s="158">
        <v>1.3006944444444444</v>
      </c>
      <c r="AV312" s="12">
        <f t="shared" si="529"/>
        <v>2.2916666666666474E-2</v>
      </c>
      <c r="AW312" s="13">
        <f t="shared" si="530"/>
        <v>0</v>
      </c>
      <c r="AX312" s="13">
        <f t="shared" si="531"/>
        <v>33</v>
      </c>
      <c r="AY312" s="158">
        <v>1.5319444444444443</v>
      </c>
      <c r="AZ312" s="12">
        <f t="shared" si="532"/>
        <v>0.23124999999999996</v>
      </c>
      <c r="BA312" s="90">
        <f t="shared" si="533"/>
        <v>5</v>
      </c>
      <c r="BB312" s="90">
        <f t="shared" si="534"/>
        <v>33</v>
      </c>
      <c r="BC312" s="158">
        <v>1.5319444444444443</v>
      </c>
      <c r="BD312" s="158">
        <v>1.5319444444444443</v>
      </c>
      <c r="BE312" s="12">
        <f t="shared" si="535"/>
        <v>0</v>
      </c>
      <c r="BF312" s="13">
        <f t="shared" si="536"/>
        <v>0</v>
      </c>
      <c r="BG312" s="13">
        <f t="shared" si="537"/>
        <v>0</v>
      </c>
      <c r="BH312" s="158">
        <v>1.5319444444444443</v>
      </c>
      <c r="BI312" s="158">
        <v>1.5319444444444443</v>
      </c>
      <c r="BJ312" s="160"/>
      <c r="BK312" s="69">
        <f t="shared" si="586"/>
        <v>0</v>
      </c>
      <c r="BL312" s="13">
        <f t="shared" si="587"/>
        <v>0</v>
      </c>
      <c r="BM312" s="13">
        <f t="shared" si="588"/>
        <v>0</v>
      </c>
      <c r="BN312" s="158">
        <v>1.5347222222222223</v>
      </c>
      <c r="BO312" s="12">
        <f t="shared" si="538"/>
        <v>2.77777777777799E-3</v>
      </c>
      <c r="BP312" s="90">
        <f t="shared" si="539"/>
        <v>0</v>
      </c>
      <c r="BQ312" s="90">
        <f t="shared" si="540"/>
        <v>4</v>
      </c>
      <c r="BR312" s="158">
        <v>1.5381944444444444</v>
      </c>
      <c r="BS312" s="12">
        <f t="shared" si="541"/>
        <v>3.4722222222220989E-3</v>
      </c>
      <c r="BT312" s="90">
        <f t="shared" si="542"/>
        <v>0</v>
      </c>
      <c r="BU312" s="90">
        <f t="shared" si="543"/>
        <v>5</v>
      </c>
      <c r="BV312" s="158">
        <v>1.5381944444444444</v>
      </c>
      <c r="BW312" s="158">
        <v>1.5416666666666667</v>
      </c>
      <c r="BX312" s="12">
        <f t="shared" si="544"/>
        <v>3.4722222222223209E-3</v>
      </c>
      <c r="BY312" s="13">
        <f t="shared" si="545"/>
        <v>0</v>
      </c>
      <c r="BZ312" s="13">
        <f t="shared" si="546"/>
        <v>5</v>
      </c>
      <c r="CA312" s="12">
        <f t="shared" si="547"/>
        <v>0.6</v>
      </c>
      <c r="CB312" s="13">
        <f t="shared" si="548"/>
        <v>14</v>
      </c>
      <c r="CC312" s="13">
        <f t="shared" si="549"/>
        <v>24</v>
      </c>
      <c r="CD312" s="12">
        <f t="shared" si="585"/>
        <v>0.19375000000000031</v>
      </c>
      <c r="CE312" s="13">
        <f t="shared" si="550"/>
        <v>4</v>
      </c>
      <c r="CF312" s="13">
        <f t="shared" si="551"/>
        <v>39</v>
      </c>
      <c r="CG312" s="12">
        <f t="shared" si="573"/>
        <v>5.2083333333333259E-2</v>
      </c>
      <c r="CH312" s="13">
        <f t="shared" si="552"/>
        <v>1</v>
      </c>
      <c r="CI312" s="13">
        <f t="shared" si="553"/>
        <v>15</v>
      </c>
      <c r="CJ312" s="12">
        <f t="shared" si="574"/>
        <v>0.23124999999999996</v>
      </c>
      <c r="CK312" s="13">
        <f t="shared" si="554"/>
        <v>5</v>
      </c>
      <c r="CL312" s="13">
        <f t="shared" si="555"/>
        <v>33</v>
      </c>
      <c r="CM312" s="13"/>
      <c r="CN312" s="13"/>
      <c r="CO312" s="13"/>
      <c r="CP312" s="12">
        <f t="shared" si="556"/>
        <v>0.23124999999999996</v>
      </c>
      <c r="CQ312" s="13">
        <f t="shared" si="557"/>
        <v>5</v>
      </c>
      <c r="CR312" s="13">
        <f t="shared" si="558"/>
        <v>33</v>
      </c>
      <c r="CS312" s="158"/>
      <c r="CT312" s="13">
        <f t="shared" si="559"/>
        <v>0</v>
      </c>
      <c r="CU312" s="13">
        <f t="shared" si="560"/>
        <v>0</v>
      </c>
      <c r="CV312" s="158"/>
      <c r="CW312" s="13">
        <f t="shared" si="561"/>
        <v>0</v>
      </c>
      <c r="CX312" s="13">
        <f t="shared" si="562"/>
        <v>0</v>
      </c>
      <c r="CY312" s="158"/>
      <c r="CZ312" s="13">
        <f t="shared" si="563"/>
        <v>0</v>
      </c>
      <c r="DA312" s="13">
        <f t="shared" si="564"/>
        <v>0</v>
      </c>
      <c r="DB312" s="158"/>
      <c r="DC312" s="13">
        <f t="shared" si="565"/>
        <v>0</v>
      </c>
      <c r="DD312" s="13">
        <f t="shared" si="566"/>
        <v>0</v>
      </c>
      <c r="DE312" s="158"/>
      <c r="DF312" s="13">
        <f t="shared" si="567"/>
        <v>0</v>
      </c>
      <c r="DG312" s="13">
        <f t="shared" si="568"/>
        <v>0</v>
      </c>
      <c r="DH312" s="158"/>
      <c r="DI312" s="13">
        <f t="shared" si="569"/>
        <v>0</v>
      </c>
      <c r="DJ312" s="13">
        <f t="shared" si="570"/>
        <v>0</v>
      </c>
      <c r="DK312" s="158"/>
      <c r="DL312" s="35">
        <f t="shared" si="571"/>
        <v>0</v>
      </c>
      <c r="DM312" s="61">
        <f t="shared" si="572"/>
        <v>0</v>
      </c>
      <c r="DN312" s="66">
        <f t="shared" si="578"/>
        <v>1099191.6499999997</v>
      </c>
      <c r="DO312" s="74">
        <f t="shared" si="575"/>
        <v>17756</v>
      </c>
      <c r="DP312" s="66">
        <f t="shared" si="577"/>
        <v>63.734067796610169</v>
      </c>
      <c r="DQ312" s="63">
        <f t="shared" si="506"/>
        <v>61.905364383870221</v>
      </c>
      <c r="DR312" s="66" t="e">
        <f t="shared" si="579"/>
        <v>#NUM!</v>
      </c>
      <c r="DS312" s="96" t="e">
        <f t="shared" si="580"/>
        <v>#NUM!</v>
      </c>
      <c r="DT312" s="66" t="e">
        <f t="shared" si="581"/>
        <v>#NUM!</v>
      </c>
      <c r="DU312" s="66" t="e">
        <f t="shared" si="582"/>
        <v>#NUM!</v>
      </c>
      <c r="DV312" s="421"/>
      <c r="DW312" s="421"/>
      <c r="DX312" s="421"/>
      <c r="DY312" s="421"/>
      <c r="DZ312" s="421"/>
      <c r="EA312" s="421"/>
      <c r="EB312" s="421"/>
      <c r="EC312" s="62"/>
      <c r="ED312" s="62"/>
      <c r="EE312" s="62"/>
      <c r="EF312" s="62"/>
      <c r="EG312" s="62"/>
      <c r="EH312" s="62"/>
      <c r="EI312" s="62"/>
      <c r="EJ312" s="62"/>
      <c r="EK312" s="62"/>
      <c r="EL312" s="62"/>
      <c r="EM312" s="62"/>
      <c r="EN312" s="66"/>
      <c r="EO312" s="66"/>
      <c r="EP312" s="66"/>
      <c r="EQ312" s="66"/>
      <c r="ER312" s="66"/>
      <c r="ES312" s="66"/>
      <c r="ET312" s="66"/>
      <c r="EU312" s="66"/>
      <c r="EV312" s="66"/>
      <c r="EW312" s="66"/>
      <c r="EX312" s="66"/>
      <c r="EY312" s="66"/>
      <c r="EZ312" s="66"/>
      <c r="FA312" s="66"/>
      <c r="FB312" s="66"/>
      <c r="FC312" s="66"/>
      <c r="FD312" s="66"/>
      <c r="FE312" s="62"/>
      <c r="FF312" s="62"/>
      <c r="FG312" s="62"/>
      <c r="FH312" s="62"/>
      <c r="FI312" s="62"/>
    </row>
    <row r="313" spans="1:165" s="162" customFormat="1">
      <c r="A313" s="199">
        <v>312</v>
      </c>
      <c r="B313" s="174">
        <v>70</v>
      </c>
      <c r="C313" s="202">
        <v>40806</v>
      </c>
      <c r="D313" s="159">
        <f t="shared" si="507"/>
        <v>9</v>
      </c>
      <c r="E313" s="156" t="s">
        <v>530</v>
      </c>
      <c r="F313" s="174">
        <v>2</v>
      </c>
      <c r="G313" s="157" t="s">
        <v>532</v>
      </c>
      <c r="H313" s="157" t="s">
        <v>288</v>
      </c>
      <c r="I313" s="157" t="s">
        <v>533</v>
      </c>
      <c r="J313" s="158">
        <v>0.46875</v>
      </c>
      <c r="K313" s="159">
        <v>3629.43</v>
      </c>
      <c r="L313" s="157" t="s">
        <v>34</v>
      </c>
      <c r="M313" s="174">
        <v>59</v>
      </c>
      <c r="N313" s="174">
        <v>0</v>
      </c>
      <c r="O313" s="157"/>
      <c r="P313" s="158">
        <v>0.46875</v>
      </c>
      <c r="Q313" s="158">
        <v>0.46875</v>
      </c>
      <c r="R313" s="12">
        <f t="shared" si="508"/>
        <v>0</v>
      </c>
      <c r="S313" s="13">
        <f t="shared" si="509"/>
        <v>0</v>
      </c>
      <c r="T313" s="13">
        <f t="shared" si="510"/>
        <v>0</v>
      </c>
      <c r="U313" s="158">
        <v>0.47222222222222227</v>
      </c>
      <c r="V313" s="12">
        <f t="shared" si="511"/>
        <v>3.4722222222222654E-3</v>
      </c>
      <c r="W313" s="13">
        <f t="shared" si="512"/>
        <v>0</v>
      </c>
      <c r="X313" s="13">
        <f t="shared" si="513"/>
        <v>5</v>
      </c>
      <c r="Y313" s="158">
        <v>0.47569444444444442</v>
      </c>
      <c r="Z313" s="12">
        <f t="shared" si="514"/>
        <v>3.4722222222221544E-3</v>
      </c>
      <c r="AA313" s="13">
        <f t="shared" si="515"/>
        <v>0</v>
      </c>
      <c r="AB313" s="13">
        <f t="shared" si="516"/>
        <v>5</v>
      </c>
      <c r="AC313" s="158">
        <v>0.48958333333333331</v>
      </c>
      <c r="AD313" s="12">
        <f t="shared" si="517"/>
        <v>1.3888888888888895E-2</v>
      </c>
      <c r="AE313" s="13">
        <f t="shared" si="518"/>
        <v>0</v>
      </c>
      <c r="AF313" s="13">
        <f t="shared" si="519"/>
        <v>20</v>
      </c>
      <c r="AG313" s="158">
        <v>0.49305555555555558</v>
      </c>
      <c r="AH313" s="158">
        <v>0.5625</v>
      </c>
      <c r="AI313" s="12">
        <f t="shared" si="520"/>
        <v>6.944444444444442E-2</v>
      </c>
      <c r="AJ313" s="90">
        <f t="shared" si="521"/>
        <v>1</v>
      </c>
      <c r="AK313" s="90">
        <f t="shared" si="522"/>
        <v>40</v>
      </c>
      <c r="AL313" s="158">
        <v>0.49305555555555558</v>
      </c>
      <c r="AM313" s="158">
        <v>0.5625</v>
      </c>
      <c r="AN313" s="12">
        <f t="shared" si="523"/>
        <v>6.944444444444442E-2</v>
      </c>
      <c r="AO313" s="13">
        <f t="shared" si="524"/>
        <v>1</v>
      </c>
      <c r="AP313" s="13">
        <f t="shared" si="525"/>
        <v>40</v>
      </c>
      <c r="AQ313" s="158">
        <v>0.56319444444444444</v>
      </c>
      <c r="AR313" s="12">
        <f t="shared" si="526"/>
        <v>6.9444444444444198E-4</v>
      </c>
      <c r="AS313" s="90">
        <f t="shared" si="527"/>
        <v>0</v>
      </c>
      <c r="AT313" s="13">
        <f t="shared" si="528"/>
        <v>1</v>
      </c>
      <c r="AU313" s="158">
        <v>0.56388888888888888</v>
      </c>
      <c r="AV313" s="12">
        <f t="shared" si="529"/>
        <v>6.9444444444444198E-4</v>
      </c>
      <c r="AW313" s="13">
        <f t="shared" si="530"/>
        <v>0</v>
      </c>
      <c r="AX313" s="13">
        <f t="shared" si="531"/>
        <v>1</v>
      </c>
      <c r="AY313" s="158">
        <v>0.63472222222222219</v>
      </c>
      <c r="AZ313" s="12">
        <f t="shared" si="532"/>
        <v>7.0833333333333304E-2</v>
      </c>
      <c r="BA313" s="90">
        <f t="shared" si="533"/>
        <v>1</v>
      </c>
      <c r="BB313" s="90">
        <f t="shared" si="534"/>
        <v>42</v>
      </c>
      <c r="BC313" s="158">
        <v>0.63472222222222219</v>
      </c>
      <c r="BD313" s="158">
        <v>0.63472222222222219</v>
      </c>
      <c r="BE313" s="12">
        <f t="shared" si="535"/>
        <v>0</v>
      </c>
      <c r="BF313" s="13">
        <f t="shared" si="536"/>
        <v>0</v>
      </c>
      <c r="BG313" s="13">
        <f t="shared" si="537"/>
        <v>0</v>
      </c>
      <c r="BH313" s="158">
        <v>0.63472222222222219</v>
      </c>
      <c r="BI313" s="158">
        <v>0.63472222222222219</v>
      </c>
      <c r="BJ313" s="160"/>
      <c r="BK313" s="69">
        <f t="shared" si="586"/>
        <v>0</v>
      </c>
      <c r="BL313" s="13">
        <f t="shared" si="587"/>
        <v>0</v>
      </c>
      <c r="BM313" s="13">
        <f t="shared" si="588"/>
        <v>0</v>
      </c>
      <c r="BN313" s="158">
        <v>0.64236111111111105</v>
      </c>
      <c r="BO313" s="12">
        <f t="shared" si="538"/>
        <v>7.6388888888888618E-3</v>
      </c>
      <c r="BP313" s="90">
        <f t="shared" si="539"/>
        <v>0</v>
      </c>
      <c r="BQ313" s="90">
        <f t="shared" si="540"/>
        <v>11</v>
      </c>
      <c r="BR313" s="158">
        <v>0.64930555555555558</v>
      </c>
      <c r="BS313" s="12">
        <f t="shared" si="541"/>
        <v>6.9444444444445308E-3</v>
      </c>
      <c r="BT313" s="90">
        <f t="shared" si="542"/>
        <v>0</v>
      </c>
      <c r="BU313" s="90">
        <f t="shared" si="543"/>
        <v>10</v>
      </c>
      <c r="BV313" s="158">
        <v>0.64930555555555558</v>
      </c>
      <c r="BW313" s="158">
        <v>0.67708333333333337</v>
      </c>
      <c r="BX313" s="12">
        <f t="shared" si="544"/>
        <v>2.777777777777779E-2</v>
      </c>
      <c r="BY313" s="13">
        <f t="shared" si="545"/>
        <v>0</v>
      </c>
      <c r="BZ313" s="13">
        <f t="shared" si="546"/>
        <v>40</v>
      </c>
      <c r="CA313" s="12">
        <f t="shared" si="547"/>
        <v>0.20833333333333337</v>
      </c>
      <c r="CB313" s="13">
        <f t="shared" si="548"/>
        <v>5</v>
      </c>
      <c r="CC313" s="13">
        <f t="shared" si="549"/>
        <v>0</v>
      </c>
      <c r="CD313" s="12">
        <f t="shared" si="585"/>
        <v>2.916666666666673E-2</v>
      </c>
      <c r="CE313" s="13">
        <f t="shared" si="550"/>
        <v>0</v>
      </c>
      <c r="CF313" s="13">
        <f t="shared" si="551"/>
        <v>42</v>
      </c>
      <c r="CG313" s="12">
        <f t="shared" si="573"/>
        <v>6.944444444444442E-2</v>
      </c>
      <c r="CH313" s="13">
        <f t="shared" si="552"/>
        <v>1</v>
      </c>
      <c r="CI313" s="13">
        <f t="shared" si="553"/>
        <v>40</v>
      </c>
      <c r="CJ313" s="12">
        <f t="shared" si="574"/>
        <v>7.0833333333333304E-2</v>
      </c>
      <c r="CK313" s="13">
        <f t="shared" si="554"/>
        <v>1</v>
      </c>
      <c r="CL313" s="13">
        <f t="shared" si="555"/>
        <v>42</v>
      </c>
      <c r="CM313" s="13"/>
      <c r="CN313" s="13"/>
      <c r="CO313" s="13"/>
      <c r="CP313" s="12">
        <f t="shared" si="556"/>
        <v>7.0833333333333304E-2</v>
      </c>
      <c r="CQ313" s="13">
        <f t="shared" si="557"/>
        <v>1</v>
      </c>
      <c r="CR313" s="13">
        <f t="shared" si="558"/>
        <v>42</v>
      </c>
      <c r="CS313" s="158"/>
      <c r="CT313" s="13">
        <f t="shared" si="559"/>
        <v>0</v>
      </c>
      <c r="CU313" s="13">
        <f t="shared" si="560"/>
        <v>0</v>
      </c>
      <c r="CV313" s="158"/>
      <c r="CW313" s="13">
        <f t="shared" si="561"/>
        <v>0</v>
      </c>
      <c r="CX313" s="13">
        <f t="shared" si="562"/>
        <v>0</v>
      </c>
      <c r="CY313" s="158"/>
      <c r="CZ313" s="13">
        <f t="shared" si="563"/>
        <v>0</v>
      </c>
      <c r="DA313" s="13">
        <f t="shared" si="564"/>
        <v>0</v>
      </c>
      <c r="DB313" s="158"/>
      <c r="DC313" s="13">
        <f t="shared" si="565"/>
        <v>0</v>
      </c>
      <c r="DD313" s="13">
        <f t="shared" si="566"/>
        <v>0</v>
      </c>
      <c r="DE313" s="158"/>
      <c r="DF313" s="13">
        <f t="shared" si="567"/>
        <v>0</v>
      </c>
      <c r="DG313" s="13">
        <f t="shared" si="568"/>
        <v>0</v>
      </c>
      <c r="DH313" s="158"/>
      <c r="DI313" s="13">
        <f t="shared" si="569"/>
        <v>0</v>
      </c>
      <c r="DJ313" s="13">
        <f t="shared" si="570"/>
        <v>0</v>
      </c>
      <c r="DK313" s="158"/>
      <c r="DL313" s="35">
        <f t="shared" si="571"/>
        <v>0</v>
      </c>
      <c r="DM313" s="61">
        <f t="shared" si="572"/>
        <v>0</v>
      </c>
      <c r="DN313" s="66">
        <f t="shared" si="578"/>
        <v>1102821.0799999996</v>
      </c>
      <c r="DO313" s="74">
        <f t="shared" si="575"/>
        <v>17813</v>
      </c>
      <c r="DP313" s="66">
        <f t="shared" si="577"/>
        <v>61.515762711864404</v>
      </c>
      <c r="DQ313" s="63">
        <f t="shared" si="506"/>
        <v>61.911024532644674</v>
      </c>
      <c r="DR313" s="66" t="e">
        <f t="shared" si="579"/>
        <v>#NUM!</v>
      </c>
      <c r="DS313" s="96" t="e">
        <f t="shared" si="580"/>
        <v>#NUM!</v>
      </c>
      <c r="DT313" s="66" t="e">
        <f t="shared" si="581"/>
        <v>#NUM!</v>
      </c>
      <c r="DU313" s="66" t="e">
        <f t="shared" si="582"/>
        <v>#NUM!</v>
      </c>
      <c r="DV313" s="421"/>
      <c r="DW313" s="421"/>
      <c r="DX313" s="421"/>
      <c r="DY313" s="421"/>
      <c r="DZ313" s="421"/>
      <c r="EA313" s="421"/>
      <c r="EB313" s="421"/>
      <c r="EC313" s="62"/>
      <c r="ED313" s="62"/>
      <c r="EE313" s="62"/>
      <c r="EF313" s="62"/>
      <c r="EG313" s="62"/>
      <c r="EH313" s="62"/>
      <c r="EI313" s="62"/>
      <c r="EJ313" s="62"/>
      <c r="EK313" s="62"/>
      <c r="EL313" s="62"/>
      <c r="EM313" s="62"/>
      <c r="EN313" s="66"/>
      <c r="EO313" s="66"/>
      <c r="EP313" s="66"/>
      <c r="EQ313" s="66"/>
      <c r="ER313" s="66"/>
      <c r="ES313" s="66"/>
      <c r="ET313" s="66"/>
      <c r="EU313" s="66"/>
      <c r="EV313" s="66"/>
      <c r="EW313" s="66"/>
      <c r="EX313" s="66"/>
      <c r="EY313" s="66"/>
      <c r="EZ313" s="66"/>
      <c r="FA313" s="66"/>
      <c r="FB313" s="66"/>
      <c r="FC313" s="66"/>
      <c r="FD313" s="66"/>
      <c r="FE313" s="62"/>
      <c r="FF313" s="62"/>
      <c r="FG313" s="62"/>
      <c r="FH313" s="62"/>
      <c r="FI313" s="62"/>
    </row>
    <row r="314" spans="1:165" s="162" customFormat="1">
      <c r="A314" s="175">
        <v>313</v>
      </c>
      <c r="B314" s="174">
        <v>71</v>
      </c>
      <c r="C314" s="202">
        <v>40806</v>
      </c>
      <c r="D314" s="159">
        <f t="shared" si="507"/>
        <v>9</v>
      </c>
      <c r="E314" s="156" t="s">
        <v>39</v>
      </c>
      <c r="F314" s="174">
        <v>34</v>
      </c>
      <c r="G314" s="157" t="s">
        <v>541</v>
      </c>
      <c r="H314" s="157" t="s">
        <v>419</v>
      </c>
      <c r="I314" s="157" t="s">
        <v>450</v>
      </c>
      <c r="J314" s="158">
        <v>0.71180555555555547</v>
      </c>
      <c r="K314" s="159">
        <v>3552.5</v>
      </c>
      <c r="L314" s="157" t="s">
        <v>34</v>
      </c>
      <c r="M314" s="174">
        <v>57</v>
      </c>
      <c r="N314" s="174">
        <v>2</v>
      </c>
      <c r="O314" s="157"/>
      <c r="P314" s="158">
        <v>0.71180555555555547</v>
      </c>
      <c r="Q314" s="158">
        <v>0.71180555555555547</v>
      </c>
      <c r="R314" s="12">
        <f t="shared" si="508"/>
        <v>0</v>
      </c>
      <c r="S314" s="13">
        <f t="shared" si="509"/>
        <v>0</v>
      </c>
      <c r="T314" s="13">
        <f t="shared" si="510"/>
        <v>0</v>
      </c>
      <c r="U314" s="158">
        <v>0.71527777777777779</v>
      </c>
      <c r="V314" s="12">
        <f t="shared" si="511"/>
        <v>3.4722222222223209E-3</v>
      </c>
      <c r="W314" s="13">
        <f t="shared" si="512"/>
        <v>0</v>
      </c>
      <c r="X314" s="13">
        <f t="shared" si="513"/>
        <v>5</v>
      </c>
      <c r="Y314" s="158">
        <v>0.71875</v>
      </c>
      <c r="Z314" s="12">
        <f t="shared" si="514"/>
        <v>3.4722222222222099E-3</v>
      </c>
      <c r="AA314" s="13">
        <f t="shared" si="515"/>
        <v>0</v>
      </c>
      <c r="AB314" s="13">
        <f t="shared" si="516"/>
        <v>5</v>
      </c>
      <c r="AC314" s="158">
        <v>0.72222222222222221</v>
      </c>
      <c r="AD314" s="12">
        <f t="shared" si="517"/>
        <v>3.4722222222222099E-3</v>
      </c>
      <c r="AE314" s="13">
        <f t="shared" si="518"/>
        <v>0</v>
      </c>
      <c r="AF314" s="13">
        <f t="shared" si="519"/>
        <v>5</v>
      </c>
      <c r="AG314" s="158">
        <v>0.72569444444444453</v>
      </c>
      <c r="AH314" s="158">
        <v>0.76736111111111116</v>
      </c>
      <c r="AI314" s="12">
        <f t="shared" si="520"/>
        <v>4.166666666666663E-2</v>
      </c>
      <c r="AJ314" s="90">
        <f t="shared" si="521"/>
        <v>1</v>
      </c>
      <c r="AK314" s="90">
        <f t="shared" si="522"/>
        <v>0</v>
      </c>
      <c r="AL314" s="158">
        <v>0.72569444444444453</v>
      </c>
      <c r="AM314" s="158">
        <v>0.76736111111111116</v>
      </c>
      <c r="AN314" s="12">
        <f t="shared" si="523"/>
        <v>4.166666666666663E-2</v>
      </c>
      <c r="AO314" s="13">
        <f t="shared" si="524"/>
        <v>1</v>
      </c>
      <c r="AP314" s="13">
        <f t="shared" si="525"/>
        <v>0</v>
      </c>
      <c r="AQ314" s="158">
        <v>0.76944444444444438</v>
      </c>
      <c r="AR314" s="12">
        <f t="shared" si="526"/>
        <v>2.0833333333332149E-3</v>
      </c>
      <c r="AS314" s="90">
        <f t="shared" si="527"/>
        <v>0</v>
      </c>
      <c r="AT314" s="13">
        <f t="shared" si="528"/>
        <v>3</v>
      </c>
      <c r="AU314" s="158">
        <v>0.77083333333333337</v>
      </c>
      <c r="AV314" s="12">
        <f t="shared" si="529"/>
        <v>1.388888888888995E-3</v>
      </c>
      <c r="AW314" s="13">
        <f t="shared" si="530"/>
        <v>0</v>
      </c>
      <c r="AX314" s="13">
        <f t="shared" si="531"/>
        <v>2</v>
      </c>
      <c r="AY314" s="158">
        <v>0.83888888888888891</v>
      </c>
      <c r="AZ314" s="12">
        <f t="shared" si="532"/>
        <v>6.8055555555555536E-2</v>
      </c>
      <c r="BA314" s="90">
        <f t="shared" si="533"/>
        <v>1</v>
      </c>
      <c r="BB314" s="90">
        <f t="shared" si="534"/>
        <v>38</v>
      </c>
      <c r="BC314" s="158">
        <v>0.83888888888888891</v>
      </c>
      <c r="BD314" s="158">
        <v>0.83888888888888891</v>
      </c>
      <c r="BE314" s="12">
        <f t="shared" si="535"/>
        <v>0</v>
      </c>
      <c r="BF314" s="13">
        <f t="shared" si="536"/>
        <v>0</v>
      </c>
      <c r="BG314" s="13">
        <f t="shared" si="537"/>
        <v>0</v>
      </c>
      <c r="BH314" s="158">
        <v>0.83888888888888891</v>
      </c>
      <c r="BI314" s="158">
        <v>0.83888888888888891</v>
      </c>
      <c r="BJ314" s="160"/>
      <c r="BK314" s="69">
        <f t="shared" ref="BK314:BK345" si="589">BI314-BH314</f>
        <v>0</v>
      </c>
      <c r="BL314" s="13">
        <f t="shared" ref="BL314:BL327" si="590">HOUR(BK314)</f>
        <v>0</v>
      </c>
      <c r="BM314" s="13">
        <f t="shared" ref="BM314:BM327" si="591">MINUTE(BK314)</f>
        <v>0</v>
      </c>
      <c r="BN314" s="158">
        <v>0.86458333333333337</v>
      </c>
      <c r="BO314" s="12">
        <f t="shared" si="538"/>
        <v>2.5694444444444464E-2</v>
      </c>
      <c r="BP314" s="90">
        <f t="shared" si="539"/>
        <v>0</v>
      </c>
      <c r="BQ314" s="90">
        <f t="shared" si="540"/>
        <v>37</v>
      </c>
      <c r="BR314" s="158">
        <v>0.86805555555555547</v>
      </c>
      <c r="BS314" s="12">
        <f t="shared" si="541"/>
        <v>3.4722222222220989E-3</v>
      </c>
      <c r="BT314" s="90">
        <f t="shared" si="542"/>
        <v>0</v>
      </c>
      <c r="BU314" s="90">
        <f t="shared" si="543"/>
        <v>5</v>
      </c>
      <c r="BV314" s="158">
        <v>0.86805555555555547</v>
      </c>
      <c r="BW314" s="158">
        <v>0.87847222222222221</v>
      </c>
      <c r="BX314" s="12">
        <f t="shared" si="544"/>
        <v>1.0416666666666741E-2</v>
      </c>
      <c r="BY314" s="13">
        <f t="shared" si="545"/>
        <v>0</v>
      </c>
      <c r="BZ314" s="13">
        <f t="shared" si="546"/>
        <v>15</v>
      </c>
      <c r="CA314" s="12">
        <f t="shared" si="547"/>
        <v>0.16666666666666674</v>
      </c>
      <c r="CB314" s="13">
        <f t="shared" si="548"/>
        <v>4</v>
      </c>
      <c r="CC314" s="13">
        <f t="shared" si="549"/>
        <v>0</v>
      </c>
      <c r="CD314" s="12">
        <f t="shared" si="585"/>
        <v>3.4722222222221988E-2</v>
      </c>
      <c r="CE314" s="13">
        <f t="shared" si="550"/>
        <v>0</v>
      </c>
      <c r="CF314" s="13">
        <f t="shared" si="551"/>
        <v>50</v>
      </c>
      <c r="CG314" s="12">
        <f t="shared" si="573"/>
        <v>4.166666666666663E-2</v>
      </c>
      <c r="CH314" s="13">
        <f t="shared" si="552"/>
        <v>1</v>
      </c>
      <c r="CI314" s="13">
        <f t="shared" si="553"/>
        <v>0</v>
      </c>
      <c r="CJ314" s="12">
        <f t="shared" si="574"/>
        <v>6.8055555555555536E-2</v>
      </c>
      <c r="CK314" s="13">
        <f t="shared" si="554"/>
        <v>1</v>
      </c>
      <c r="CL314" s="13">
        <f t="shared" si="555"/>
        <v>38</v>
      </c>
      <c r="CM314" s="13"/>
      <c r="CN314" s="13"/>
      <c r="CO314" s="13"/>
      <c r="CP314" s="12">
        <f t="shared" si="556"/>
        <v>6.8055555555555536E-2</v>
      </c>
      <c r="CQ314" s="13">
        <f t="shared" si="557"/>
        <v>1</v>
      </c>
      <c r="CR314" s="13">
        <f t="shared" si="558"/>
        <v>38</v>
      </c>
      <c r="CS314" s="158"/>
      <c r="CT314" s="13">
        <f t="shared" si="559"/>
        <v>0</v>
      </c>
      <c r="CU314" s="13">
        <f t="shared" si="560"/>
        <v>0</v>
      </c>
      <c r="CV314" s="158"/>
      <c r="CW314" s="13">
        <f t="shared" si="561"/>
        <v>0</v>
      </c>
      <c r="CX314" s="13">
        <f t="shared" si="562"/>
        <v>0</v>
      </c>
      <c r="CY314" s="158"/>
      <c r="CZ314" s="13">
        <f t="shared" si="563"/>
        <v>0</v>
      </c>
      <c r="DA314" s="13">
        <f t="shared" si="564"/>
        <v>0</v>
      </c>
      <c r="DB314" s="158"/>
      <c r="DC314" s="13">
        <f t="shared" si="565"/>
        <v>0</v>
      </c>
      <c r="DD314" s="13">
        <f t="shared" si="566"/>
        <v>0</v>
      </c>
      <c r="DE314" s="158"/>
      <c r="DF314" s="13">
        <f t="shared" si="567"/>
        <v>0</v>
      </c>
      <c r="DG314" s="13">
        <f t="shared" si="568"/>
        <v>0</v>
      </c>
      <c r="DH314" s="158"/>
      <c r="DI314" s="13">
        <f t="shared" si="569"/>
        <v>0</v>
      </c>
      <c r="DJ314" s="13">
        <f t="shared" si="570"/>
        <v>0</v>
      </c>
      <c r="DK314" s="158"/>
      <c r="DL314" s="35">
        <f t="shared" si="571"/>
        <v>0</v>
      </c>
      <c r="DM314" s="61">
        <f t="shared" si="572"/>
        <v>0</v>
      </c>
      <c r="DN314" s="66">
        <f t="shared" si="578"/>
        <v>1106373.5799999996</v>
      </c>
      <c r="DO314" s="74">
        <f t="shared" si="575"/>
        <v>17872</v>
      </c>
      <c r="DP314" s="66">
        <f t="shared" si="577"/>
        <v>62.324561403508774</v>
      </c>
      <c r="DQ314" s="63">
        <f t="shared" si="506"/>
        <v>61.905415174574735</v>
      </c>
      <c r="DR314" s="66" t="e">
        <f t="shared" si="579"/>
        <v>#NUM!</v>
      </c>
      <c r="DS314" s="96" t="e">
        <f t="shared" si="580"/>
        <v>#NUM!</v>
      </c>
      <c r="DT314" s="66" t="e">
        <f t="shared" si="581"/>
        <v>#NUM!</v>
      </c>
      <c r="DU314" s="66" t="e">
        <f t="shared" si="582"/>
        <v>#NUM!</v>
      </c>
      <c r="DV314" s="421"/>
      <c r="DW314" s="421"/>
      <c r="DX314" s="421"/>
      <c r="DY314" s="421"/>
      <c r="DZ314" s="421"/>
      <c r="EA314" s="421"/>
      <c r="EB314" s="421"/>
      <c r="EC314" s="62"/>
      <c r="ED314" s="62"/>
      <c r="EE314" s="62"/>
      <c r="EF314" s="62"/>
      <c r="EG314" s="62"/>
      <c r="EH314" s="62"/>
      <c r="EI314" s="62"/>
      <c r="EJ314" s="62"/>
      <c r="EK314" s="62"/>
      <c r="EL314" s="62"/>
      <c r="EM314" s="62"/>
      <c r="EN314" s="66"/>
      <c r="EO314" s="66"/>
      <c r="EP314" s="66"/>
      <c r="EQ314" s="66"/>
      <c r="ER314" s="66"/>
      <c r="ES314" s="66"/>
      <c r="ET314" s="66"/>
      <c r="EU314" s="66"/>
      <c r="EV314" s="66"/>
      <c r="EW314" s="66"/>
      <c r="EX314" s="66"/>
      <c r="EY314" s="66"/>
      <c r="EZ314" s="66"/>
      <c r="FA314" s="66"/>
      <c r="FB314" s="66"/>
      <c r="FC314" s="66"/>
      <c r="FD314" s="66"/>
      <c r="FE314" s="62"/>
      <c r="FF314" s="62"/>
      <c r="FG314" s="62"/>
      <c r="FH314" s="62"/>
      <c r="FI314" s="62"/>
    </row>
    <row r="315" spans="1:165" s="162" customFormat="1">
      <c r="A315" s="199">
        <v>314</v>
      </c>
      <c r="B315" s="174">
        <v>72</v>
      </c>
      <c r="C315" s="202">
        <v>40806</v>
      </c>
      <c r="D315" s="159">
        <f t="shared" si="507"/>
        <v>9</v>
      </c>
      <c r="E315" s="156" t="s">
        <v>531</v>
      </c>
      <c r="F315" s="174">
        <v>3</v>
      </c>
      <c r="G315" s="157" t="s">
        <v>414</v>
      </c>
      <c r="H315" s="157" t="s">
        <v>413</v>
      </c>
      <c r="I315" s="157" t="s">
        <v>412</v>
      </c>
      <c r="J315" s="158">
        <v>0.80902777777777779</v>
      </c>
      <c r="K315" s="159">
        <v>3588.79</v>
      </c>
      <c r="L315" s="157" t="s">
        <v>34</v>
      </c>
      <c r="M315" s="174">
        <v>59</v>
      </c>
      <c r="N315" s="174">
        <v>0</v>
      </c>
      <c r="O315" s="157"/>
      <c r="P315" s="158">
        <v>0.80902777777777779</v>
      </c>
      <c r="Q315" s="158">
        <v>0.80902777777777779</v>
      </c>
      <c r="R315" s="12">
        <f t="shared" si="508"/>
        <v>0</v>
      </c>
      <c r="S315" s="13">
        <f t="shared" si="509"/>
        <v>0</v>
      </c>
      <c r="T315" s="13">
        <f t="shared" si="510"/>
        <v>0</v>
      </c>
      <c r="U315" s="158">
        <v>0.8125</v>
      </c>
      <c r="V315" s="12">
        <f t="shared" si="511"/>
        <v>3.4722222222222099E-3</v>
      </c>
      <c r="W315" s="13">
        <f t="shared" si="512"/>
        <v>0</v>
      </c>
      <c r="X315" s="13">
        <f t="shared" si="513"/>
        <v>5</v>
      </c>
      <c r="Y315" s="158">
        <v>0.82291666666666663</v>
      </c>
      <c r="Z315" s="12">
        <f t="shared" si="514"/>
        <v>1.041666666666663E-2</v>
      </c>
      <c r="AA315" s="13">
        <f t="shared" si="515"/>
        <v>0</v>
      </c>
      <c r="AB315" s="13">
        <f t="shared" si="516"/>
        <v>15</v>
      </c>
      <c r="AC315" s="158">
        <v>0.84027777777777779</v>
      </c>
      <c r="AD315" s="12">
        <f t="shared" si="517"/>
        <v>1.736111111111116E-2</v>
      </c>
      <c r="AE315" s="13">
        <f t="shared" si="518"/>
        <v>0</v>
      </c>
      <c r="AF315" s="13">
        <f t="shared" si="519"/>
        <v>25</v>
      </c>
      <c r="AG315" s="158">
        <v>0.84375</v>
      </c>
      <c r="AH315" s="158">
        <v>0.86805555555555547</v>
      </c>
      <c r="AI315" s="12">
        <f t="shared" si="520"/>
        <v>2.4305555555555469E-2</v>
      </c>
      <c r="AJ315" s="90">
        <f t="shared" si="521"/>
        <v>0</v>
      </c>
      <c r="AK315" s="90">
        <f t="shared" si="522"/>
        <v>35</v>
      </c>
      <c r="AL315" s="158">
        <v>0.84375</v>
      </c>
      <c r="AM315" s="158">
        <v>0.86805555555555547</v>
      </c>
      <c r="AN315" s="12">
        <f t="shared" si="523"/>
        <v>2.4305555555555469E-2</v>
      </c>
      <c r="AO315" s="13">
        <f t="shared" si="524"/>
        <v>0</v>
      </c>
      <c r="AP315" s="13">
        <f t="shared" si="525"/>
        <v>35</v>
      </c>
      <c r="AQ315" s="158">
        <v>0.87222222222222223</v>
      </c>
      <c r="AR315" s="12">
        <f t="shared" si="526"/>
        <v>4.1666666666667629E-3</v>
      </c>
      <c r="AS315" s="90">
        <f t="shared" si="527"/>
        <v>0</v>
      </c>
      <c r="AT315" s="13">
        <f t="shared" si="528"/>
        <v>6</v>
      </c>
      <c r="AU315" s="158">
        <v>0.89930555555555547</v>
      </c>
      <c r="AV315" s="12">
        <f t="shared" si="529"/>
        <v>2.7083333333333237E-2</v>
      </c>
      <c r="AW315" s="13">
        <f t="shared" si="530"/>
        <v>0</v>
      </c>
      <c r="AX315" s="13">
        <f t="shared" si="531"/>
        <v>39</v>
      </c>
      <c r="AY315" s="158">
        <v>0.9784722222222223</v>
      </c>
      <c r="AZ315" s="12">
        <f t="shared" si="532"/>
        <v>7.9166666666666829E-2</v>
      </c>
      <c r="BA315" s="90">
        <f t="shared" si="533"/>
        <v>1</v>
      </c>
      <c r="BB315" s="90">
        <f t="shared" si="534"/>
        <v>54</v>
      </c>
      <c r="BC315" s="158">
        <v>0.9784722222222223</v>
      </c>
      <c r="BD315" s="158">
        <v>0.9784722222222223</v>
      </c>
      <c r="BE315" s="12">
        <f t="shared" si="535"/>
        <v>0</v>
      </c>
      <c r="BF315" s="13">
        <f t="shared" si="536"/>
        <v>0</v>
      </c>
      <c r="BG315" s="13">
        <f t="shared" si="537"/>
        <v>0</v>
      </c>
      <c r="BH315" s="158">
        <v>0.9784722222222223</v>
      </c>
      <c r="BI315" s="158">
        <v>0.9784722222222223</v>
      </c>
      <c r="BJ315" s="160"/>
      <c r="BK315" s="69">
        <f t="shared" si="589"/>
        <v>0</v>
      </c>
      <c r="BL315" s="13">
        <f t="shared" si="590"/>
        <v>0</v>
      </c>
      <c r="BM315" s="13">
        <f t="shared" si="591"/>
        <v>0</v>
      </c>
      <c r="BN315" s="158">
        <v>0.98611111111111116</v>
      </c>
      <c r="BO315" s="12">
        <f t="shared" si="538"/>
        <v>7.6388888888888618E-3</v>
      </c>
      <c r="BP315" s="90">
        <f t="shared" si="539"/>
        <v>0</v>
      </c>
      <c r="BQ315" s="90">
        <f t="shared" si="540"/>
        <v>11</v>
      </c>
      <c r="BR315" s="158">
        <v>0.98958333333333337</v>
      </c>
      <c r="BS315" s="12">
        <f t="shared" si="541"/>
        <v>3.4722222222222099E-3</v>
      </c>
      <c r="BT315" s="90">
        <f t="shared" si="542"/>
        <v>0</v>
      </c>
      <c r="BU315" s="90">
        <f t="shared" si="543"/>
        <v>5</v>
      </c>
      <c r="BV315" s="158">
        <v>0.98958333333333337</v>
      </c>
      <c r="BW315" s="158">
        <v>0.99305555555555547</v>
      </c>
      <c r="BX315" s="12">
        <f t="shared" si="544"/>
        <v>3.4722222222220989E-3</v>
      </c>
      <c r="BY315" s="13">
        <f t="shared" si="545"/>
        <v>0</v>
      </c>
      <c r="BZ315" s="13">
        <f t="shared" si="546"/>
        <v>5</v>
      </c>
      <c r="CA315" s="12">
        <f t="shared" si="547"/>
        <v>0.18402777777777768</v>
      </c>
      <c r="CB315" s="13">
        <f t="shared" si="548"/>
        <v>4</v>
      </c>
      <c r="CC315" s="13">
        <f t="shared" si="549"/>
        <v>25</v>
      </c>
      <c r="CD315" s="12">
        <f t="shared" si="585"/>
        <v>3.2638888888888995E-2</v>
      </c>
      <c r="CE315" s="13">
        <f t="shared" si="550"/>
        <v>0</v>
      </c>
      <c r="CF315" s="13">
        <f t="shared" si="551"/>
        <v>47</v>
      </c>
      <c r="CG315" s="12">
        <f t="shared" si="573"/>
        <v>2.4305555555555469E-2</v>
      </c>
      <c r="CH315" s="13">
        <f t="shared" si="552"/>
        <v>0</v>
      </c>
      <c r="CI315" s="13">
        <f t="shared" si="553"/>
        <v>35</v>
      </c>
      <c r="CJ315" s="12">
        <f t="shared" si="574"/>
        <v>7.9166666666666829E-2</v>
      </c>
      <c r="CK315" s="13">
        <f t="shared" si="554"/>
        <v>1</v>
      </c>
      <c r="CL315" s="13">
        <f t="shared" si="555"/>
        <v>54</v>
      </c>
      <c r="CM315" s="13"/>
      <c r="CN315" s="13"/>
      <c r="CO315" s="13"/>
      <c r="CP315" s="12">
        <f t="shared" si="556"/>
        <v>7.9166666666666829E-2</v>
      </c>
      <c r="CQ315" s="13">
        <f t="shared" si="557"/>
        <v>1</v>
      </c>
      <c r="CR315" s="13">
        <f t="shared" si="558"/>
        <v>54</v>
      </c>
      <c r="CS315" s="158"/>
      <c r="CT315" s="13">
        <f t="shared" si="559"/>
        <v>0</v>
      </c>
      <c r="CU315" s="13">
        <f t="shared" si="560"/>
        <v>0</v>
      </c>
      <c r="CV315" s="158"/>
      <c r="CW315" s="13">
        <f t="shared" si="561"/>
        <v>0</v>
      </c>
      <c r="CX315" s="13">
        <f t="shared" si="562"/>
        <v>0</v>
      </c>
      <c r="CY315" s="158"/>
      <c r="CZ315" s="13">
        <f t="shared" si="563"/>
        <v>0</v>
      </c>
      <c r="DA315" s="13">
        <f t="shared" si="564"/>
        <v>0</v>
      </c>
      <c r="DB315" s="158"/>
      <c r="DC315" s="13">
        <f t="shared" si="565"/>
        <v>0</v>
      </c>
      <c r="DD315" s="13">
        <f t="shared" si="566"/>
        <v>0</v>
      </c>
      <c r="DE315" s="158"/>
      <c r="DF315" s="13">
        <f t="shared" si="567"/>
        <v>0</v>
      </c>
      <c r="DG315" s="13">
        <f t="shared" si="568"/>
        <v>0</v>
      </c>
      <c r="DH315" s="158"/>
      <c r="DI315" s="13">
        <f t="shared" si="569"/>
        <v>0</v>
      </c>
      <c r="DJ315" s="13">
        <f t="shared" si="570"/>
        <v>0</v>
      </c>
      <c r="DK315" s="158"/>
      <c r="DL315" s="35">
        <f t="shared" si="571"/>
        <v>0</v>
      </c>
      <c r="DM315" s="61">
        <f t="shared" si="572"/>
        <v>0</v>
      </c>
      <c r="DN315" s="66">
        <f t="shared" si="578"/>
        <v>1109962.3699999996</v>
      </c>
      <c r="DO315" s="74">
        <f t="shared" si="575"/>
        <v>17931</v>
      </c>
      <c r="DP315" s="66">
        <f t="shared" si="577"/>
        <v>60.826949152542369</v>
      </c>
      <c r="DQ315" s="63">
        <f t="shared" si="506"/>
        <v>61.901866599743443</v>
      </c>
      <c r="DR315" s="66" t="e">
        <f t="shared" si="579"/>
        <v>#NUM!</v>
      </c>
      <c r="DS315" s="96" t="e">
        <f t="shared" si="580"/>
        <v>#NUM!</v>
      </c>
      <c r="DT315" s="66" t="e">
        <f t="shared" si="581"/>
        <v>#NUM!</v>
      </c>
      <c r="DU315" s="66" t="e">
        <f t="shared" si="582"/>
        <v>#NUM!</v>
      </c>
      <c r="DV315" s="421"/>
      <c r="DW315" s="421"/>
      <c r="DX315" s="421"/>
      <c r="DY315" s="421"/>
      <c r="DZ315" s="421"/>
      <c r="EA315" s="421"/>
      <c r="EB315" s="421"/>
      <c r="EC315" s="62"/>
      <c r="ED315" s="62"/>
      <c r="EE315" s="62"/>
      <c r="EF315" s="62"/>
      <c r="EG315" s="62"/>
      <c r="EH315" s="62"/>
      <c r="EI315" s="62"/>
      <c r="EJ315" s="62"/>
      <c r="EK315" s="62"/>
      <c r="EL315" s="62"/>
      <c r="EM315" s="62"/>
      <c r="EN315" s="66"/>
      <c r="EO315" s="66"/>
      <c r="EP315" s="66"/>
      <c r="EQ315" s="66"/>
      <c r="ER315" s="66"/>
      <c r="ES315" s="66"/>
      <c r="ET315" s="66"/>
      <c r="EU315" s="66"/>
      <c r="EV315" s="66"/>
      <c r="EW315" s="66"/>
      <c r="EX315" s="66"/>
      <c r="EY315" s="66"/>
      <c r="EZ315" s="66"/>
      <c r="FA315" s="66"/>
      <c r="FB315" s="66"/>
      <c r="FC315" s="66"/>
      <c r="FD315" s="66"/>
      <c r="FE315" s="62"/>
      <c r="FF315" s="62"/>
      <c r="FG315" s="62"/>
      <c r="FH315" s="62"/>
      <c r="FI315" s="62"/>
    </row>
    <row r="316" spans="1:165" s="162" customFormat="1">
      <c r="A316" s="175">
        <v>315</v>
      </c>
      <c r="B316" s="174">
        <v>73</v>
      </c>
      <c r="C316" s="202">
        <v>40809</v>
      </c>
      <c r="D316" s="159">
        <f t="shared" si="507"/>
        <v>9</v>
      </c>
      <c r="E316" s="156" t="s">
        <v>286</v>
      </c>
      <c r="F316" s="174">
        <v>7</v>
      </c>
      <c r="G316" s="157" t="s">
        <v>287</v>
      </c>
      <c r="H316" s="157" t="s">
        <v>288</v>
      </c>
      <c r="I316" s="157" t="s">
        <v>291</v>
      </c>
      <c r="J316" s="158">
        <v>6.25E-2</v>
      </c>
      <c r="K316" s="159">
        <v>3621.42</v>
      </c>
      <c r="L316" s="157" t="s">
        <v>34</v>
      </c>
      <c r="M316" s="174">
        <v>59</v>
      </c>
      <c r="N316" s="174">
        <v>0</v>
      </c>
      <c r="O316" s="157"/>
      <c r="P316" s="158">
        <v>6.25E-2</v>
      </c>
      <c r="Q316" s="158">
        <v>6.25E-2</v>
      </c>
      <c r="R316" s="12">
        <f t="shared" si="508"/>
        <v>0</v>
      </c>
      <c r="S316" s="13">
        <f t="shared" si="509"/>
        <v>0</v>
      </c>
      <c r="T316" s="13">
        <f t="shared" si="510"/>
        <v>0</v>
      </c>
      <c r="U316" s="158">
        <v>0.40277777777777773</v>
      </c>
      <c r="V316" s="12">
        <f t="shared" si="511"/>
        <v>0.34027777777777773</v>
      </c>
      <c r="W316" s="13">
        <f t="shared" si="512"/>
        <v>8</v>
      </c>
      <c r="X316" s="13">
        <f t="shared" si="513"/>
        <v>10</v>
      </c>
      <c r="Y316" s="158">
        <v>0.40972222222222227</v>
      </c>
      <c r="Z316" s="12">
        <f t="shared" si="514"/>
        <v>6.9444444444445308E-3</v>
      </c>
      <c r="AA316" s="13">
        <f t="shared" si="515"/>
        <v>0</v>
      </c>
      <c r="AB316" s="13">
        <f t="shared" si="516"/>
        <v>10</v>
      </c>
      <c r="AC316" s="158">
        <v>0.41666666666666669</v>
      </c>
      <c r="AD316" s="12">
        <f t="shared" si="517"/>
        <v>6.9444444444444198E-3</v>
      </c>
      <c r="AE316" s="13">
        <f t="shared" si="518"/>
        <v>0</v>
      </c>
      <c r="AF316" s="13">
        <f t="shared" si="519"/>
        <v>10</v>
      </c>
      <c r="AG316" s="158">
        <v>0.42708333333333331</v>
      </c>
      <c r="AH316" s="158">
        <v>0.45833333333333331</v>
      </c>
      <c r="AI316" s="12">
        <f t="shared" si="520"/>
        <v>3.125E-2</v>
      </c>
      <c r="AJ316" s="90">
        <f t="shared" si="521"/>
        <v>0</v>
      </c>
      <c r="AK316" s="90">
        <f t="shared" si="522"/>
        <v>45</v>
      </c>
      <c r="AL316" s="158">
        <v>0.42708333333333331</v>
      </c>
      <c r="AM316" s="158">
        <v>0.45833333333333331</v>
      </c>
      <c r="AN316" s="12">
        <f t="shared" si="523"/>
        <v>3.125E-2</v>
      </c>
      <c r="AO316" s="13">
        <f t="shared" si="524"/>
        <v>0</v>
      </c>
      <c r="AP316" s="13">
        <f t="shared" si="525"/>
        <v>45</v>
      </c>
      <c r="AQ316" s="158">
        <v>0.42708333333333331</v>
      </c>
      <c r="AR316" s="12">
        <f t="shared" si="526"/>
        <v>-3.125E-2</v>
      </c>
      <c r="AS316" s="90" t="e">
        <f t="shared" si="527"/>
        <v>#NUM!</v>
      </c>
      <c r="AT316" s="13" t="e">
        <f t="shared" si="528"/>
        <v>#NUM!</v>
      </c>
      <c r="AU316" s="158">
        <v>2.974305555555556</v>
      </c>
      <c r="AV316" s="226">
        <f t="shared" si="529"/>
        <v>2.5472222222222225</v>
      </c>
      <c r="AW316" s="13">
        <f t="shared" si="530"/>
        <v>13</v>
      </c>
      <c r="AX316" s="13">
        <f t="shared" si="531"/>
        <v>8</v>
      </c>
      <c r="AY316" s="158">
        <v>3.1368055555555556</v>
      </c>
      <c r="AZ316" s="12">
        <f t="shared" si="532"/>
        <v>0.16249999999999964</v>
      </c>
      <c r="BA316" s="90">
        <f t="shared" si="533"/>
        <v>3</v>
      </c>
      <c r="BB316" s="90">
        <f t="shared" si="534"/>
        <v>54</v>
      </c>
      <c r="BC316" s="158">
        <v>3.1368055555555556</v>
      </c>
      <c r="BD316" s="158">
        <v>3.1368055555555556</v>
      </c>
      <c r="BE316" s="12">
        <f t="shared" si="535"/>
        <v>0</v>
      </c>
      <c r="BF316" s="13">
        <f t="shared" si="536"/>
        <v>0</v>
      </c>
      <c r="BG316" s="13">
        <f t="shared" si="537"/>
        <v>0</v>
      </c>
      <c r="BH316" s="163">
        <v>3.1368055555555556</v>
      </c>
      <c r="BI316" s="163">
        <v>3.1368055555555556</v>
      </c>
      <c r="BJ316" s="160"/>
      <c r="BK316" s="69">
        <f t="shared" si="589"/>
        <v>0</v>
      </c>
      <c r="BL316" s="13">
        <f t="shared" si="590"/>
        <v>0</v>
      </c>
      <c r="BM316" s="13">
        <f t="shared" si="591"/>
        <v>0</v>
      </c>
      <c r="BN316" s="158">
        <v>3.1493055555555554</v>
      </c>
      <c r="BO316" s="12">
        <f t="shared" si="538"/>
        <v>1.2499999999999734E-2</v>
      </c>
      <c r="BP316" s="90">
        <f t="shared" si="539"/>
        <v>0</v>
      </c>
      <c r="BQ316" s="90">
        <f t="shared" si="540"/>
        <v>18</v>
      </c>
      <c r="BR316" s="158">
        <v>3.15625</v>
      </c>
      <c r="BS316" s="12">
        <f t="shared" si="541"/>
        <v>6.9444444444446418E-3</v>
      </c>
      <c r="BT316" s="90">
        <f t="shared" si="542"/>
        <v>0</v>
      </c>
      <c r="BU316" s="90">
        <f t="shared" si="543"/>
        <v>10</v>
      </c>
      <c r="BV316" s="158">
        <v>3.15625</v>
      </c>
      <c r="BW316" s="158">
        <v>3.1597222222222219</v>
      </c>
      <c r="BX316" s="12">
        <f t="shared" si="544"/>
        <v>3.4722222222218768E-3</v>
      </c>
      <c r="BY316" s="13">
        <f t="shared" si="545"/>
        <v>0</v>
      </c>
      <c r="BZ316" s="13">
        <f t="shared" si="546"/>
        <v>5</v>
      </c>
      <c r="CA316" s="226">
        <f t="shared" si="547"/>
        <v>3.0972222222222219</v>
      </c>
      <c r="CB316" s="13">
        <f t="shared" si="548"/>
        <v>2</v>
      </c>
      <c r="CC316" s="13">
        <f t="shared" si="549"/>
        <v>20</v>
      </c>
      <c r="CD316" s="12">
        <f t="shared" si="585"/>
        <v>-4.8611111111112049E-3</v>
      </c>
      <c r="CE316" s="13" t="e">
        <f t="shared" si="550"/>
        <v>#NUM!</v>
      </c>
      <c r="CF316" s="13" t="e">
        <f t="shared" si="551"/>
        <v>#NUM!</v>
      </c>
      <c r="CG316" s="12">
        <f t="shared" si="573"/>
        <v>3.125E-2</v>
      </c>
      <c r="CH316" s="13">
        <f t="shared" si="552"/>
        <v>0</v>
      </c>
      <c r="CI316" s="13">
        <f t="shared" si="553"/>
        <v>45</v>
      </c>
      <c r="CJ316" s="12">
        <f t="shared" si="574"/>
        <v>0.16249999999999964</v>
      </c>
      <c r="CK316" s="13">
        <f t="shared" si="554"/>
        <v>3</v>
      </c>
      <c r="CL316" s="13">
        <f t="shared" si="555"/>
        <v>54</v>
      </c>
      <c r="CM316" s="13"/>
      <c r="CN316" s="13"/>
      <c r="CO316" s="13"/>
      <c r="CP316" s="12">
        <f t="shared" si="556"/>
        <v>0.16249999999999964</v>
      </c>
      <c r="CQ316" s="13">
        <f t="shared" si="557"/>
        <v>3</v>
      </c>
      <c r="CR316" s="13">
        <f t="shared" si="558"/>
        <v>54</v>
      </c>
      <c r="CS316" s="158"/>
      <c r="CT316" s="13">
        <f t="shared" si="559"/>
        <v>0</v>
      </c>
      <c r="CU316" s="13">
        <f t="shared" si="560"/>
        <v>0</v>
      </c>
      <c r="CV316" s="158"/>
      <c r="CW316" s="13">
        <f t="shared" si="561"/>
        <v>0</v>
      </c>
      <c r="CX316" s="13">
        <f t="shared" si="562"/>
        <v>0</v>
      </c>
      <c r="CY316" s="158"/>
      <c r="CZ316" s="13">
        <f t="shared" si="563"/>
        <v>0</v>
      </c>
      <c r="DA316" s="13">
        <f t="shared" si="564"/>
        <v>0</v>
      </c>
      <c r="DB316" s="158"/>
      <c r="DC316" s="13">
        <f t="shared" si="565"/>
        <v>0</v>
      </c>
      <c r="DD316" s="13">
        <f t="shared" si="566"/>
        <v>0</v>
      </c>
      <c r="DE316" s="158"/>
      <c r="DF316" s="13">
        <f t="shared" si="567"/>
        <v>0</v>
      </c>
      <c r="DG316" s="13">
        <f t="shared" si="568"/>
        <v>0</v>
      </c>
      <c r="DH316" s="158"/>
      <c r="DI316" s="13">
        <f t="shared" si="569"/>
        <v>0</v>
      </c>
      <c r="DJ316" s="13">
        <f t="shared" si="570"/>
        <v>0</v>
      </c>
      <c r="DK316" s="158"/>
      <c r="DL316" s="35">
        <f t="shared" si="571"/>
        <v>0</v>
      </c>
      <c r="DM316" s="61">
        <f t="shared" si="572"/>
        <v>0</v>
      </c>
      <c r="DN316" s="66">
        <f t="shared" si="578"/>
        <v>1113583.7899999996</v>
      </c>
      <c r="DO316" s="74">
        <f t="shared" si="575"/>
        <v>17990</v>
      </c>
      <c r="DP316" s="66">
        <f t="shared" si="577"/>
        <v>61.38</v>
      </c>
      <c r="DQ316" s="63">
        <f t="shared" si="506"/>
        <v>61.900155086158954</v>
      </c>
      <c r="DR316" s="66" t="e">
        <f t="shared" si="579"/>
        <v>#NUM!</v>
      </c>
      <c r="DS316" s="96" t="e">
        <f t="shared" si="580"/>
        <v>#NUM!</v>
      </c>
      <c r="DT316" s="66" t="e">
        <f t="shared" si="581"/>
        <v>#NUM!</v>
      </c>
      <c r="DU316" s="66" t="e">
        <f t="shared" si="582"/>
        <v>#NUM!</v>
      </c>
      <c r="DV316" s="421"/>
      <c r="DW316" s="421"/>
      <c r="DX316" s="421"/>
      <c r="DY316" s="421"/>
      <c r="DZ316" s="421"/>
      <c r="EA316" s="421"/>
      <c r="EB316" s="421"/>
      <c r="EC316" s="62"/>
      <c r="ED316" s="62"/>
      <c r="EE316" s="62"/>
      <c r="EF316" s="62"/>
      <c r="EG316" s="62"/>
      <c r="EH316" s="62"/>
      <c r="EI316" s="62"/>
      <c r="EJ316" s="62"/>
      <c r="EK316" s="62"/>
      <c r="EL316" s="62"/>
      <c r="EM316" s="62"/>
      <c r="EN316" s="62"/>
      <c r="EO316" s="62"/>
      <c r="EP316" s="62"/>
      <c r="EQ316" s="62"/>
      <c r="ER316" s="62"/>
      <c r="ES316" s="62"/>
      <c r="ET316" s="62"/>
      <c r="EU316" s="62"/>
      <c r="EV316" s="62"/>
      <c r="EW316" s="62"/>
      <c r="EX316" s="62"/>
      <c r="EY316" s="62"/>
      <c r="EZ316" s="62"/>
      <c r="FA316" s="62"/>
      <c r="FB316" s="62"/>
      <c r="FC316" s="62"/>
      <c r="FD316" s="62"/>
      <c r="FE316" s="62"/>
      <c r="FF316" s="62"/>
      <c r="FG316" s="62"/>
      <c r="FH316" s="62"/>
      <c r="FI316" s="62"/>
    </row>
    <row r="317" spans="1:165" s="162" customFormat="1">
      <c r="A317" s="175">
        <v>316</v>
      </c>
      <c r="B317" s="174">
        <v>74</v>
      </c>
      <c r="C317" s="202">
        <v>40810</v>
      </c>
      <c r="D317" s="159">
        <f t="shared" si="507"/>
        <v>9</v>
      </c>
      <c r="E317" s="156" t="s">
        <v>171</v>
      </c>
      <c r="F317" s="174">
        <v>8</v>
      </c>
      <c r="G317" s="157" t="s">
        <v>325</v>
      </c>
      <c r="H317" s="157" t="s">
        <v>430</v>
      </c>
      <c r="I317" s="157" t="s">
        <v>534</v>
      </c>
      <c r="J317" s="158">
        <v>0.92708333333333337</v>
      </c>
      <c r="K317" s="159">
        <v>3625.13</v>
      </c>
      <c r="L317" s="157" t="s">
        <v>34</v>
      </c>
      <c r="M317" s="174">
        <v>59</v>
      </c>
      <c r="N317" s="174">
        <v>0</v>
      </c>
      <c r="O317" s="157"/>
      <c r="P317" s="158">
        <v>0.92708333333333337</v>
      </c>
      <c r="Q317" s="158">
        <v>0.92708333333333337</v>
      </c>
      <c r="R317" s="12">
        <f t="shared" si="508"/>
        <v>0</v>
      </c>
      <c r="S317" s="13">
        <f t="shared" si="509"/>
        <v>0</v>
      </c>
      <c r="T317" s="13">
        <f t="shared" si="510"/>
        <v>0</v>
      </c>
      <c r="U317" s="158">
        <v>0.93055555555555547</v>
      </c>
      <c r="V317" s="12">
        <f t="shared" si="511"/>
        <v>3.4722222222220989E-3</v>
      </c>
      <c r="W317" s="13">
        <f t="shared" si="512"/>
        <v>0</v>
      </c>
      <c r="X317" s="13">
        <f t="shared" si="513"/>
        <v>5</v>
      </c>
      <c r="Y317" s="158">
        <v>0.94444444444444453</v>
      </c>
      <c r="Z317" s="12">
        <f t="shared" si="514"/>
        <v>1.3888888888889062E-2</v>
      </c>
      <c r="AA317" s="13">
        <f t="shared" ref="AA317:AA335" si="592">HOUR(Z317)</f>
        <v>0</v>
      </c>
      <c r="AB317" s="13">
        <f t="shared" ref="AB317:AB335" si="593">MINUTE(Z317)</f>
        <v>20</v>
      </c>
      <c r="AC317" s="158">
        <v>0.95833333333333337</v>
      </c>
      <c r="AD317" s="12">
        <f t="shared" ref="AD317:AD336" si="594">AC317-Y317</f>
        <v>1.388888888888884E-2</v>
      </c>
      <c r="AE317" s="13">
        <f t="shared" ref="AE317:AE335" si="595">HOUR(AD317)</f>
        <v>0</v>
      </c>
      <c r="AF317" s="13">
        <f t="shared" ref="AF317:AF335" si="596">MINUTE(AD317)</f>
        <v>20</v>
      </c>
      <c r="AG317" s="158">
        <v>0.95833333333333337</v>
      </c>
      <c r="AH317" s="158">
        <v>1.2395833333333333</v>
      </c>
      <c r="AI317" s="12">
        <f t="shared" ref="AI317:AI341" si="597">AH317-AG317</f>
        <v>0.28124999999999989</v>
      </c>
      <c r="AJ317" s="90">
        <f t="shared" ref="AJ317:AJ334" si="598">HOUR(AI317)</f>
        <v>6</v>
      </c>
      <c r="AK317" s="90">
        <f t="shared" ref="AK317:AK334" si="599">MINUTE(AI317)</f>
        <v>45</v>
      </c>
      <c r="AL317" s="158">
        <v>0.95833333333333337</v>
      </c>
      <c r="AM317" s="158">
        <v>1.2395833333333333</v>
      </c>
      <c r="AN317" s="12">
        <f t="shared" ref="AN317:AN332" si="600">AM317-AL317</f>
        <v>0.28124999999999989</v>
      </c>
      <c r="AO317" s="13">
        <f t="shared" ref="AO317:AO332" si="601">HOUR(AN317)</f>
        <v>6</v>
      </c>
      <c r="AP317" s="13">
        <f t="shared" ref="AP317:AP332" si="602">MINUTE(AN317)</f>
        <v>45</v>
      </c>
      <c r="AQ317" s="158">
        <v>1.2916666666666667</v>
      </c>
      <c r="AR317" s="12">
        <f t="shared" ref="AR317:AR334" si="603">AQ317-AH317</f>
        <v>5.2083333333333481E-2</v>
      </c>
      <c r="AS317" s="90">
        <f t="shared" ref="AS317:AS334" si="604">HOUR(AR317)</f>
        <v>1</v>
      </c>
      <c r="AT317" s="13">
        <f t="shared" ref="AT317:AT334" si="605">MINUTE(AR317)</f>
        <v>15</v>
      </c>
      <c r="AU317" s="158">
        <v>1.3520833333333335</v>
      </c>
      <c r="AV317" s="226">
        <f t="shared" ref="AV317:AV366" si="606">AU317-AQ317</f>
        <v>6.0416666666666785E-2</v>
      </c>
      <c r="AW317" s="13">
        <f t="shared" ref="AW317:AW366" si="607">HOUR(AV317)</f>
        <v>1</v>
      </c>
      <c r="AX317" s="13">
        <f t="shared" ref="AX317:AX366" si="608">MINUTE(AV317)</f>
        <v>27</v>
      </c>
      <c r="AY317" s="158">
        <v>1.4465277777777779</v>
      </c>
      <c r="AZ317" s="12">
        <f t="shared" ref="AZ317:AZ334" si="609">AY317-AU317</f>
        <v>9.4444444444444331E-2</v>
      </c>
      <c r="BA317" s="90">
        <f t="shared" ref="BA317:BA334" si="610">HOUR(AZ317)</f>
        <v>2</v>
      </c>
      <c r="BB317" s="90">
        <f t="shared" ref="BB317:BB334" si="611">MINUTE(AZ317)</f>
        <v>16</v>
      </c>
      <c r="BC317" s="158">
        <v>1.4465277777777779</v>
      </c>
      <c r="BD317" s="158">
        <v>1.4465277777777779</v>
      </c>
      <c r="BE317" s="12">
        <f t="shared" ref="BE317:BE336" si="612">BD317-BC317</f>
        <v>0</v>
      </c>
      <c r="BF317" s="13">
        <f t="shared" ref="BF317:BF329" si="613">HOUR(BE317)</f>
        <v>0</v>
      </c>
      <c r="BG317" s="13">
        <f t="shared" ref="BG317:BG329" si="614">MINUTE(BE317)</f>
        <v>0</v>
      </c>
      <c r="BH317" s="158">
        <v>1.4465277777777779</v>
      </c>
      <c r="BI317" s="158">
        <v>1.4465277777777779</v>
      </c>
      <c r="BJ317" s="157"/>
      <c r="BK317" s="69">
        <f t="shared" si="589"/>
        <v>0</v>
      </c>
      <c r="BL317" s="13">
        <f t="shared" si="590"/>
        <v>0</v>
      </c>
      <c r="BM317" s="13">
        <f t="shared" si="591"/>
        <v>0</v>
      </c>
      <c r="BN317" s="158">
        <v>1.4583333333333333</v>
      </c>
      <c r="BO317" s="12">
        <f t="shared" ref="BO317:BO346" si="615">BN317-BD317</f>
        <v>1.1805555555555403E-2</v>
      </c>
      <c r="BP317" s="90">
        <f t="shared" ref="BP317:BP334" si="616">HOUR(BO317)</f>
        <v>0</v>
      </c>
      <c r="BQ317" s="90">
        <f t="shared" ref="BQ317:BQ334" si="617">MINUTE(BO317)</f>
        <v>17</v>
      </c>
      <c r="BR317" s="158">
        <v>1.46875</v>
      </c>
      <c r="BS317" s="12">
        <f t="shared" ref="BS317:BS371" si="618">BR317-BN317</f>
        <v>1.0416666666666741E-2</v>
      </c>
      <c r="BT317" s="90">
        <f t="shared" ref="BT317:BT334" si="619">HOUR(BS317)</f>
        <v>0</v>
      </c>
      <c r="BU317" s="90">
        <f t="shared" ref="BU317:BU334" si="620">MINUTE(BS317)</f>
        <v>15</v>
      </c>
      <c r="BV317" s="158">
        <v>1.46875</v>
      </c>
      <c r="BW317" s="158">
        <v>1.4965277777777777</v>
      </c>
      <c r="BX317" s="12">
        <f t="shared" ref="BX317:BX344" si="621">BW317-BV317</f>
        <v>2.7777777777777679E-2</v>
      </c>
      <c r="BY317" s="13">
        <f t="shared" ref="BY317:BY344" si="622">HOUR(BX317)</f>
        <v>0</v>
      </c>
      <c r="BZ317" s="13">
        <f t="shared" ref="BZ317:BZ344" si="623">MINUTE(BX317)</f>
        <v>40</v>
      </c>
      <c r="CA317" s="226">
        <f t="shared" ref="CA317:CA344" si="624">BW317-P317</f>
        <v>0.56944444444444431</v>
      </c>
      <c r="CB317" s="13">
        <f t="shared" si="548"/>
        <v>13</v>
      </c>
      <c r="CC317" s="13">
        <f t="shared" ref="CC317:CC344" si="625">MINUTE(CA317)</f>
        <v>40</v>
      </c>
      <c r="CD317" s="12">
        <f t="shared" si="585"/>
        <v>8.8194444444444464E-2</v>
      </c>
      <c r="CE317" s="13">
        <f t="shared" ref="CE317:CE344" si="626">HOUR(CD317)</f>
        <v>2</v>
      </c>
      <c r="CF317" s="13">
        <f t="shared" ref="CF317:CF344" si="627">MINUTE(CD317)</f>
        <v>7</v>
      </c>
      <c r="CG317" s="12">
        <f t="shared" si="573"/>
        <v>0.28124999999999989</v>
      </c>
      <c r="CH317" s="13">
        <f t="shared" ref="CH317:CH344" si="628">HOUR(CG317)</f>
        <v>6</v>
      </c>
      <c r="CI317" s="13">
        <f t="shared" ref="CI317:CI344" si="629">MINUTE(CG317)</f>
        <v>45</v>
      </c>
      <c r="CJ317" s="12">
        <f t="shared" si="574"/>
        <v>9.4444444444444331E-2</v>
      </c>
      <c r="CK317" s="13">
        <f t="shared" si="554"/>
        <v>2</v>
      </c>
      <c r="CL317" s="13">
        <f t="shared" ref="CL317:CL344" si="630">MINUTE(CJ317)</f>
        <v>16</v>
      </c>
      <c r="CM317" s="13"/>
      <c r="CN317" s="13"/>
      <c r="CO317" s="13"/>
      <c r="CP317" s="12">
        <f t="shared" ref="CP317:CP344" si="631">AZ317-(CS317+CV317+CY317+DB317+DE317+DH317)</f>
        <v>9.4444444444444331E-2</v>
      </c>
      <c r="CQ317" s="13">
        <f t="shared" ref="CQ317:CQ344" si="632">HOUR(CP317)</f>
        <v>2</v>
      </c>
      <c r="CR317" s="13">
        <f t="shared" ref="CR317:CR344" si="633">MINUTE(CP317)</f>
        <v>16</v>
      </c>
      <c r="CS317" s="158"/>
      <c r="CT317" s="13">
        <f t="shared" ref="CT317:CT380" si="634">HOUR(CS317)</f>
        <v>0</v>
      </c>
      <c r="CU317" s="13">
        <f t="shared" ref="CU317:CU380" si="635">MINUTE(CS317)</f>
        <v>0</v>
      </c>
      <c r="CV317" s="158"/>
      <c r="CW317" s="13">
        <f t="shared" ref="CW317:CW380" si="636">HOUR(CV317)</f>
        <v>0</v>
      </c>
      <c r="CX317" s="13">
        <f t="shared" ref="CX317:CX380" si="637">MINUTE(CV317)</f>
        <v>0</v>
      </c>
      <c r="CY317" s="158"/>
      <c r="CZ317" s="13">
        <f t="shared" ref="CZ317:CZ380" si="638">HOUR(CY317)</f>
        <v>0</v>
      </c>
      <c r="DA317" s="13">
        <f t="shared" ref="DA317:DA380" si="639">MINUTE(CY317)</f>
        <v>0</v>
      </c>
      <c r="DB317" s="158"/>
      <c r="DC317" s="13">
        <f t="shared" ref="DC317:DC380" si="640">HOUR(DB317)</f>
        <v>0</v>
      </c>
      <c r="DD317" s="13">
        <f t="shared" ref="DD317:DD380" si="641">MINUTE(DB317)</f>
        <v>0</v>
      </c>
      <c r="DE317" s="158"/>
      <c r="DF317" s="13">
        <f t="shared" ref="DF317:DF380" si="642">HOUR(DE317)</f>
        <v>0</v>
      </c>
      <c r="DG317" s="13">
        <f t="shared" ref="DG317:DG380" si="643">MINUTE(DE317)</f>
        <v>0</v>
      </c>
      <c r="DH317" s="158"/>
      <c r="DI317" s="13">
        <f t="shared" ref="DI317:DI380" si="644">HOUR(DH317)</f>
        <v>0</v>
      </c>
      <c r="DJ317" s="13">
        <f t="shared" ref="DJ317:DJ380" si="645">MINUTE(DH317)</f>
        <v>0</v>
      </c>
      <c r="DK317" s="158"/>
      <c r="DL317" s="35">
        <f t="shared" ref="DL317:DL380" si="646">HOUR(DK317)</f>
        <v>0</v>
      </c>
      <c r="DM317" s="61">
        <f t="shared" ref="DM317:DM380" si="647">MINUTE(DK317)</f>
        <v>0</v>
      </c>
      <c r="DN317" s="66">
        <f t="shared" si="578"/>
        <v>1117208.9199999995</v>
      </c>
      <c r="DO317" s="74">
        <f t="shared" si="575"/>
        <v>18048</v>
      </c>
      <c r="DP317" s="66">
        <f t="shared" si="577"/>
        <v>61.442881355932208</v>
      </c>
      <c r="DQ317" s="63">
        <f t="shared" si="506"/>
        <v>61.902089982269473</v>
      </c>
      <c r="DR317" s="66" t="e">
        <f t="shared" si="579"/>
        <v>#NUM!</v>
      </c>
      <c r="DS317" s="96" t="e">
        <f t="shared" si="580"/>
        <v>#NUM!</v>
      </c>
      <c r="DT317" s="66" t="e">
        <f t="shared" si="581"/>
        <v>#NUM!</v>
      </c>
      <c r="DU317" s="66" t="e">
        <f t="shared" si="582"/>
        <v>#NUM!</v>
      </c>
      <c r="DV317" s="62"/>
      <c r="DW317" s="62"/>
      <c r="DX317" s="62"/>
      <c r="DY317" s="62"/>
      <c r="DZ317" s="62"/>
      <c r="EA317" s="62"/>
      <c r="EB317" s="62"/>
      <c r="EC317" s="62"/>
      <c r="ED317" s="62"/>
      <c r="EE317" s="62"/>
      <c r="EF317" s="62"/>
      <c r="EG317" s="62"/>
      <c r="EH317" s="62"/>
      <c r="EI317" s="62"/>
      <c r="EJ317" s="62"/>
      <c r="EK317" s="62"/>
      <c r="EL317" s="62"/>
      <c r="EM317" s="62"/>
      <c r="EN317" s="62"/>
      <c r="EO317" s="62"/>
      <c r="EP317" s="62"/>
      <c r="EQ317" s="62"/>
      <c r="ER317" s="62"/>
      <c r="ES317" s="62"/>
      <c r="ET317" s="62"/>
      <c r="EU317" s="62"/>
      <c r="EV317" s="62"/>
      <c r="EW317" s="62"/>
      <c r="EX317" s="62"/>
      <c r="EY317" s="62"/>
      <c r="EZ317" s="62"/>
      <c r="FA317" s="62"/>
      <c r="FB317" s="62"/>
      <c r="FC317" s="62"/>
      <c r="FD317" s="62"/>
      <c r="FE317" s="62"/>
      <c r="FF317" s="62"/>
      <c r="FG317" s="62"/>
      <c r="FH317" s="62"/>
      <c r="FI317" s="62"/>
    </row>
    <row r="318" spans="1:165" s="162" customFormat="1">
      <c r="A318" s="199">
        <v>317</v>
      </c>
      <c r="B318" s="174">
        <v>75</v>
      </c>
      <c r="C318" s="202">
        <v>40810</v>
      </c>
      <c r="D318" s="159">
        <f t="shared" si="507"/>
        <v>9</v>
      </c>
      <c r="E318" s="156" t="s">
        <v>554</v>
      </c>
      <c r="F318" s="174">
        <v>1</v>
      </c>
      <c r="G318" s="157" t="s">
        <v>393</v>
      </c>
      <c r="H318" s="157" t="s">
        <v>394</v>
      </c>
      <c r="I318" s="157" t="s">
        <v>537</v>
      </c>
      <c r="J318" s="158">
        <v>0.98958333333333337</v>
      </c>
      <c r="K318" s="159">
        <v>3645.56</v>
      </c>
      <c r="L318" s="157" t="s">
        <v>34</v>
      </c>
      <c r="M318" s="174">
        <v>58</v>
      </c>
      <c r="N318" s="174">
        <v>0</v>
      </c>
      <c r="O318" s="157"/>
      <c r="P318" s="158">
        <v>0.98958333333333337</v>
      </c>
      <c r="Q318" s="158">
        <v>0.98958333333333337</v>
      </c>
      <c r="R318" s="12">
        <f t="shared" si="508"/>
        <v>0</v>
      </c>
      <c r="S318" s="13">
        <f t="shared" si="509"/>
        <v>0</v>
      </c>
      <c r="T318" s="13">
        <f t="shared" si="510"/>
        <v>0</v>
      </c>
      <c r="U318" s="158">
        <v>0.99652777777777779</v>
      </c>
      <c r="V318" s="12">
        <f t="shared" si="511"/>
        <v>6.9444444444444198E-3</v>
      </c>
      <c r="W318" s="13">
        <f t="shared" si="512"/>
        <v>0</v>
      </c>
      <c r="X318" s="13">
        <f t="shared" si="513"/>
        <v>10</v>
      </c>
      <c r="Y318" s="158">
        <v>1.2569444444444444</v>
      </c>
      <c r="Z318" s="12">
        <f t="shared" si="514"/>
        <v>0.26041666666666663</v>
      </c>
      <c r="AA318" s="13">
        <f t="shared" si="592"/>
        <v>6</v>
      </c>
      <c r="AB318" s="13">
        <f t="shared" si="593"/>
        <v>15</v>
      </c>
      <c r="AC318" s="158">
        <v>1.2916666666666667</v>
      </c>
      <c r="AD318" s="12">
        <f t="shared" si="594"/>
        <v>3.4722222222222321E-2</v>
      </c>
      <c r="AE318" s="13">
        <f t="shared" si="595"/>
        <v>0</v>
      </c>
      <c r="AF318" s="13">
        <f t="shared" si="596"/>
        <v>50</v>
      </c>
      <c r="AG318" s="158">
        <v>1.2916666666666667</v>
      </c>
      <c r="AH318" s="158">
        <v>1.375</v>
      </c>
      <c r="AI318" s="12">
        <f t="shared" si="597"/>
        <v>8.3333333333333259E-2</v>
      </c>
      <c r="AJ318" s="90">
        <f t="shared" si="598"/>
        <v>2</v>
      </c>
      <c r="AK318" s="90">
        <f t="shared" si="599"/>
        <v>0</v>
      </c>
      <c r="AL318" s="158">
        <v>1.2916666666666667</v>
      </c>
      <c r="AM318" s="158">
        <v>1.375</v>
      </c>
      <c r="AN318" s="12">
        <f t="shared" si="600"/>
        <v>8.3333333333333259E-2</v>
      </c>
      <c r="AO318" s="13">
        <f t="shared" si="601"/>
        <v>2</v>
      </c>
      <c r="AP318" s="13">
        <f t="shared" si="602"/>
        <v>0</v>
      </c>
      <c r="AQ318" s="158">
        <v>1.4979166666666668</v>
      </c>
      <c r="AR318" s="12">
        <f t="shared" si="603"/>
        <v>0.12291666666666679</v>
      </c>
      <c r="AS318" s="90">
        <f t="shared" si="604"/>
        <v>2</v>
      </c>
      <c r="AT318" s="13">
        <f t="shared" si="605"/>
        <v>57</v>
      </c>
      <c r="AU318" s="158">
        <v>1.5055555555555555</v>
      </c>
      <c r="AV318" s="226">
        <f t="shared" si="606"/>
        <v>7.6388888888887507E-3</v>
      </c>
      <c r="AW318" s="13">
        <f t="shared" si="607"/>
        <v>0</v>
      </c>
      <c r="AX318" s="13">
        <f t="shared" si="608"/>
        <v>11</v>
      </c>
      <c r="AY318" s="158">
        <v>1.5743055555555554</v>
      </c>
      <c r="AZ318" s="12">
        <f t="shared" si="609"/>
        <v>6.8749999999999867E-2</v>
      </c>
      <c r="BA318" s="90">
        <f t="shared" si="610"/>
        <v>1</v>
      </c>
      <c r="BB318" s="90">
        <f t="shared" si="611"/>
        <v>39</v>
      </c>
      <c r="BC318" s="158">
        <v>1.5743055555555554</v>
      </c>
      <c r="BD318" s="158">
        <v>1.5743055555555554</v>
      </c>
      <c r="BE318" s="12">
        <f t="shared" si="612"/>
        <v>0</v>
      </c>
      <c r="BF318" s="13">
        <f t="shared" si="613"/>
        <v>0</v>
      </c>
      <c r="BG318" s="13">
        <f t="shared" si="614"/>
        <v>0</v>
      </c>
      <c r="BH318" s="158">
        <v>1.5743055555555554</v>
      </c>
      <c r="BI318" s="158">
        <v>1.5743055555555554</v>
      </c>
      <c r="BJ318" s="157"/>
      <c r="BK318" s="69">
        <f t="shared" si="589"/>
        <v>0</v>
      </c>
      <c r="BL318" s="13">
        <f t="shared" si="590"/>
        <v>0</v>
      </c>
      <c r="BM318" s="13">
        <f t="shared" si="591"/>
        <v>0</v>
      </c>
      <c r="BN318" s="158">
        <v>1.5798611111111109</v>
      </c>
      <c r="BO318" s="12">
        <f t="shared" si="615"/>
        <v>5.5555555555555358E-3</v>
      </c>
      <c r="BP318" s="90">
        <f t="shared" si="616"/>
        <v>0</v>
      </c>
      <c r="BQ318" s="90">
        <f t="shared" si="617"/>
        <v>8</v>
      </c>
      <c r="BR318" s="158">
        <v>1.5833333333333333</v>
      </c>
      <c r="BS318" s="12">
        <f t="shared" si="618"/>
        <v>3.4722222222223209E-3</v>
      </c>
      <c r="BT318" s="90">
        <f t="shared" si="619"/>
        <v>0</v>
      </c>
      <c r="BU318" s="90">
        <f t="shared" si="620"/>
        <v>5</v>
      </c>
      <c r="BV318" s="158">
        <v>1.5833333333333333</v>
      </c>
      <c r="BW318" s="158">
        <v>1.5972222222222223</v>
      </c>
      <c r="BX318" s="12">
        <f t="shared" si="621"/>
        <v>1.3888888888889062E-2</v>
      </c>
      <c r="BY318" s="13">
        <f t="shared" si="622"/>
        <v>0</v>
      </c>
      <c r="BZ318" s="13">
        <f t="shared" si="623"/>
        <v>20</v>
      </c>
      <c r="CA318" s="226">
        <f t="shared" si="624"/>
        <v>0.60763888888888895</v>
      </c>
      <c r="CB318" s="13">
        <f t="shared" si="548"/>
        <v>14</v>
      </c>
      <c r="CC318" s="13">
        <f t="shared" si="625"/>
        <v>35</v>
      </c>
      <c r="CD318" s="12">
        <f t="shared" si="585"/>
        <v>0.16666666666666696</v>
      </c>
      <c r="CE318" s="13">
        <f t="shared" si="626"/>
        <v>4</v>
      </c>
      <c r="CF318" s="13">
        <f t="shared" si="627"/>
        <v>0</v>
      </c>
      <c r="CG318" s="12">
        <f t="shared" si="573"/>
        <v>8.3333333333333259E-2</v>
      </c>
      <c r="CH318" s="13">
        <f t="shared" si="628"/>
        <v>2</v>
      </c>
      <c r="CI318" s="13">
        <f t="shared" si="629"/>
        <v>0</v>
      </c>
      <c r="CJ318" s="12">
        <f t="shared" si="574"/>
        <v>6.8749999999999867E-2</v>
      </c>
      <c r="CK318" s="13">
        <f t="shared" si="554"/>
        <v>1</v>
      </c>
      <c r="CL318" s="13">
        <f t="shared" si="630"/>
        <v>39</v>
      </c>
      <c r="CM318" s="13"/>
      <c r="CN318" s="13"/>
      <c r="CO318" s="13"/>
      <c r="CP318" s="12">
        <f t="shared" si="631"/>
        <v>6.8749999999999867E-2</v>
      </c>
      <c r="CQ318" s="13">
        <f t="shared" si="632"/>
        <v>1</v>
      </c>
      <c r="CR318" s="13">
        <f t="shared" si="633"/>
        <v>39</v>
      </c>
      <c r="CS318" s="158"/>
      <c r="CT318" s="13">
        <f t="shared" si="634"/>
        <v>0</v>
      </c>
      <c r="CU318" s="13">
        <f t="shared" si="635"/>
        <v>0</v>
      </c>
      <c r="CV318" s="158"/>
      <c r="CW318" s="13">
        <f t="shared" si="636"/>
        <v>0</v>
      </c>
      <c r="CX318" s="13">
        <f t="shared" si="637"/>
        <v>0</v>
      </c>
      <c r="CY318" s="158"/>
      <c r="CZ318" s="13">
        <f t="shared" si="638"/>
        <v>0</v>
      </c>
      <c r="DA318" s="13">
        <f t="shared" si="639"/>
        <v>0</v>
      </c>
      <c r="DB318" s="158"/>
      <c r="DC318" s="13">
        <f t="shared" si="640"/>
        <v>0</v>
      </c>
      <c r="DD318" s="13">
        <f t="shared" si="641"/>
        <v>0</v>
      </c>
      <c r="DE318" s="158"/>
      <c r="DF318" s="13">
        <f t="shared" si="642"/>
        <v>0</v>
      </c>
      <c r="DG318" s="13">
        <f t="shared" si="643"/>
        <v>0</v>
      </c>
      <c r="DH318" s="158"/>
      <c r="DI318" s="13">
        <f t="shared" si="644"/>
        <v>0</v>
      </c>
      <c r="DJ318" s="13">
        <f t="shared" si="645"/>
        <v>0</v>
      </c>
      <c r="DK318" s="158"/>
      <c r="DL318" s="35">
        <f t="shared" si="646"/>
        <v>0</v>
      </c>
      <c r="DM318" s="61">
        <f t="shared" si="647"/>
        <v>0</v>
      </c>
      <c r="DN318" s="66">
        <f t="shared" si="578"/>
        <v>1120854.4799999995</v>
      </c>
      <c r="DO318" s="74">
        <f t="shared" si="575"/>
        <v>18106</v>
      </c>
      <c r="DP318" s="66">
        <f t="shared" si="577"/>
        <v>62.854482758620691</v>
      </c>
      <c r="DQ318" s="63">
        <f t="shared" ref="DQ318:DQ381" si="648">DN318/DO318</f>
        <v>61.905140837291476</v>
      </c>
      <c r="DR318" s="66" t="e">
        <f t="shared" si="579"/>
        <v>#NUM!</v>
      </c>
      <c r="DS318" s="96" t="e">
        <f t="shared" si="580"/>
        <v>#NUM!</v>
      </c>
      <c r="DT318" s="66" t="e">
        <f t="shared" si="581"/>
        <v>#NUM!</v>
      </c>
      <c r="DU318" s="66" t="e">
        <f t="shared" si="582"/>
        <v>#NUM!</v>
      </c>
      <c r="DV318" s="62"/>
      <c r="DW318" s="62"/>
      <c r="DX318" s="62"/>
      <c r="DY318" s="62"/>
      <c r="DZ318" s="62"/>
      <c r="EA318" s="62"/>
      <c r="EB318" s="62"/>
      <c r="EC318" s="62"/>
      <c r="ED318" s="62"/>
      <c r="EE318" s="62"/>
      <c r="EF318" s="62"/>
      <c r="EG318" s="62"/>
      <c r="EH318" s="62"/>
      <c r="EI318" s="62"/>
      <c r="EJ318" s="62"/>
      <c r="EK318" s="62"/>
      <c r="EL318" s="62"/>
      <c r="EM318" s="62"/>
      <c r="EN318" s="62"/>
      <c r="EO318" s="62"/>
      <c r="EP318" s="62"/>
      <c r="EQ318" s="62"/>
      <c r="ER318" s="62"/>
      <c r="ES318" s="62"/>
      <c r="ET318" s="62"/>
      <c r="EU318" s="62"/>
      <c r="EV318" s="62"/>
      <c r="EW318" s="62"/>
      <c r="EX318" s="62"/>
      <c r="EY318" s="62"/>
      <c r="EZ318" s="62"/>
      <c r="FA318" s="62"/>
      <c r="FB318" s="62"/>
      <c r="FC318" s="62"/>
      <c r="FD318" s="62"/>
      <c r="FE318" s="62"/>
      <c r="FF318" s="62"/>
      <c r="FG318" s="62"/>
      <c r="FH318" s="62"/>
      <c r="FI318" s="62"/>
    </row>
    <row r="319" spans="1:165" s="162" customFormat="1" ht="30">
      <c r="A319" s="175">
        <v>318</v>
      </c>
      <c r="B319" s="174">
        <v>76</v>
      </c>
      <c r="C319" s="202">
        <v>40810</v>
      </c>
      <c r="D319" s="159">
        <f t="shared" si="507"/>
        <v>9</v>
      </c>
      <c r="E319" s="156" t="s">
        <v>39</v>
      </c>
      <c r="F319" s="174">
        <v>35</v>
      </c>
      <c r="G319" s="157" t="s">
        <v>38</v>
      </c>
      <c r="H319" s="157" t="s">
        <v>346</v>
      </c>
      <c r="I319" s="157" t="s">
        <v>540</v>
      </c>
      <c r="J319" s="158">
        <v>0.5625</v>
      </c>
      <c r="K319" s="159">
        <v>3495.52</v>
      </c>
      <c r="L319" s="157" t="s">
        <v>34</v>
      </c>
      <c r="M319" s="174">
        <v>58</v>
      </c>
      <c r="N319" s="174">
        <v>1</v>
      </c>
      <c r="O319" s="157"/>
      <c r="P319" s="158">
        <v>0.5625</v>
      </c>
      <c r="Q319" s="158">
        <v>0.5625</v>
      </c>
      <c r="R319" s="12">
        <f t="shared" si="508"/>
        <v>0</v>
      </c>
      <c r="S319" s="13">
        <f t="shared" si="509"/>
        <v>0</v>
      </c>
      <c r="T319" s="13">
        <f t="shared" si="510"/>
        <v>0</v>
      </c>
      <c r="U319" s="158">
        <v>0.56944444444444442</v>
      </c>
      <c r="V319" s="12">
        <f t="shared" si="511"/>
        <v>6.9444444444444198E-3</v>
      </c>
      <c r="W319" s="13">
        <f t="shared" si="512"/>
        <v>0</v>
      </c>
      <c r="X319" s="13">
        <f t="shared" si="513"/>
        <v>10</v>
      </c>
      <c r="Y319" s="158">
        <v>0.57291666666666663</v>
      </c>
      <c r="Z319" s="12">
        <f t="shared" si="514"/>
        <v>3.4722222222222099E-3</v>
      </c>
      <c r="AA319" s="13">
        <f t="shared" si="592"/>
        <v>0</v>
      </c>
      <c r="AB319" s="13">
        <f t="shared" si="593"/>
        <v>5</v>
      </c>
      <c r="AC319" s="158">
        <v>0.57986111111111105</v>
      </c>
      <c r="AD319" s="12">
        <f t="shared" si="594"/>
        <v>6.9444444444444198E-3</v>
      </c>
      <c r="AE319" s="13">
        <f t="shared" si="595"/>
        <v>0</v>
      </c>
      <c r="AF319" s="13">
        <f t="shared" si="596"/>
        <v>10</v>
      </c>
      <c r="AG319" s="158">
        <v>0.57986111111111105</v>
      </c>
      <c r="AH319" s="158">
        <v>0.59722222222222221</v>
      </c>
      <c r="AI319" s="12">
        <f t="shared" si="597"/>
        <v>1.736111111111116E-2</v>
      </c>
      <c r="AJ319" s="90">
        <f t="shared" si="598"/>
        <v>0</v>
      </c>
      <c r="AK319" s="90">
        <f t="shared" si="599"/>
        <v>25</v>
      </c>
      <c r="AL319" s="158">
        <v>0.57986111111111105</v>
      </c>
      <c r="AM319" s="158">
        <v>0.59722222222222221</v>
      </c>
      <c r="AN319" s="12">
        <f t="shared" si="600"/>
        <v>1.736111111111116E-2</v>
      </c>
      <c r="AO319" s="13">
        <f t="shared" si="601"/>
        <v>0</v>
      </c>
      <c r="AP319" s="13">
        <f t="shared" si="602"/>
        <v>25</v>
      </c>
      <c r="AQ319" s="158">
        <v>0.60069444444444442</v>
      </c>
      <c r="AR319" s="12">
        <f t="shared" si="603"/>
        <v>3.4722222222222099E-3</v>
      </c>
      <c r="AS319" s="90">
        <f t="shared" si="604"/>
        <v>0</v>
      </c>
      <c r="AT319" s="13">
        <f t="shared" si="605"/>
        <v>5</v>
      </c>
      <c r="AU319" s="158">
        <v>0.60069444444444442</v>
      </c>
      <c r="AV319" s="226">
        <f t="shared" si="606"/>
        <v>0</v>
      </c>
      <c r="AW319" s="13">
        <f t="shared" si="607"/>
        <v>0</v>
      </c>
      <c r="AX319" s="13">
        <f t="shared" si="608"/>
        <v>0</v>
      </c>
      <c r="AY319" s="158">
        <v>0.70208333333333339</v>
      </c>
      <c r="AZ319" s="12">
        <f t="shared" si="609"/>
        <v>0.10138888888888897</v>
      </c>
      <c r="BA319" s="90">
        <f t="shared" si="610"/>
        <v>2</v>
      </c>
      <c r="BB319" s="90">
        <f t="shared" si="611"/>
        <v>26</v>
      </c>
      <c r="BC319" s="158">
        <v>0.70208333333333339</v>
      </c>
      <c r="BD319" s="158">
        <v>0.70208333333333339</v>
      </c>
      <c r="BE319" s="12">
        <f t="shared" si="612"/>
        <v>0</v>
      </c>
      <c r="BF319" s="13">
        <f t="shared" si="613"/>
        <v>0</v>
      </c>
      <c r="BG319" s="13">
        <f t="shared" si="614"/>
        <v>0</v>
      </c>
      <c r="BH319" s="158">
        <v>0.70208333333333339</v>
      </c>
      <c r="BI319" s="158">
        <v>0.70208333333333339</v>
      </c>
      <c r="BJ319" s="157"/>
      <c r="BK319" s="69">
        <f t="shared" si="589"/>
        <v>0</v>
      </c>
      <c r="BL319" s="13">
        <f t="shared" si="590"/>
        <v>0</v>
      </c>
      <c r="BM319" s="13">
        <f t="shared" si="591"/>
        <v>0</v>
      </c>
      <c r="BN319" s="158">
        <v>0.70833333333333337</v>
      </c>
      <c r="BO319" s="12">
        <f t="shared" si="615"/>
        <v>6.2499999999999778E-3</v>
      </c>
      <c r="BP319" s="90">
        <f t="shared" si="616"/>
        <v>0</v>
      </c>
      <c r="BQ319" s="90">
        <f t="shared" si="617"/>
        <v>9</v>
      </c>
      <c r="BR319" s="158">
        <v>0.71527777777777779</v>
      </c>
      <c r="BS319" s="12">
        <f t="shared" si="618"/>
        <v>6.9444444444444198E-3</v>
      </c>
      <c r="BT319" s="90">
        <f t="shared" si="619"/>
        <v>0</v>
      </c>
      <c r="BU319" s="90">
        <f t="shared" si="620"/>
        <v>10</v>
      </c>
      <c r="BV319" s="158">
        <v>0.71527777777777779</v>
      </c>
      <c r="BW319" s="158">
        <v>0.74305555555555547</v>
      </c>
      <c r="BX319" s="12">
        <f t="shared" si="621"/>
        <v>2.7777777777777679E-2</v>
      </c>
      <c r="BY319" s="13">
        <f t="shared" si="622"/>
        <v>0</v>
      </c>
      <c r="BZ319" s="13">
        <f t="shared" si="623"/>
        <v>40</v>
      </c>
      <c r="CA319" s="226">
        <f t="shared" si="624"/>
        <v>0.18055555555555547</v>
      </c>
      <c r="CB319" s="13">
        <f t="shared" si="548"/>
        <v>4</v>
      </c>
      <c r="CC319" s="13">
        <f t="shared" si="625"/>
        <v>20</v>
      </c>
      <c r="CD319" s="12">
        <f t="shared" si="585"/>
        <v>2.3611111111111027E-2</v>
      </c>
      <c r="CE319" s="13">
        <f t="shared" si="626"/>
        <v>0</v>
      </c>
      <c r="CF319" s="13">
        <f t="shared" si="627"/>
        <v>34</v>
      </c>
      <c r="CG319" s="12">
        <f t="shared" si="573"/>
        <v>1.736111111111116E-2</v>
      </c>
      <c r="CH319" s="13">
        <f t="shared" si="628"/>
        <v>0</v>
      </c>
      <c r="CI319" s="13">
        <f t="shared" si="629"/>
        <v>25</v>
      </c>
      <c r="CJ319" s="12">
        <f t="shared" si="574"/>
        <v>0.10138888888888897</v>
      </c>
      <c r="CK319" s="13">
        <f t="shared" si="554"/>
        <v>2</v>
      </c>
      <c r="CL319" s="13">
        <f t="shared" si="630"/>
        <v>26</v>
      </c>
      <c r="CM319" s="13"/>
      <c r="CN319" s="13"/>
      <c r="CO319" s="13"/>
      <c r="CP319" s="12">
        <f t="shared" si="631"/>
        <v>0.10138888888888897</v>
      </c>
      <c r="CQ319" s="13">
        <f t="shared" si="632"/>
        <v>2</v>
      </c>
      <c r="CR319" s="13">
        <f t="shared" si="633"/>
        <v>26</v>
      </c>
      <c r="CS319" s="158"/>
      <c r="CT319" s="13">
        <f t="shared" si="634"/>
        <v>0</v>
      </c>
      <c r="CU319" s="13">
        <f t="shared" si="635"/>
        <v>0</v>
      </c>
      <c r="CV319" s="158"/>
      <c r="CW319" s="13">
        <f t="shared" si="636"/>
        <v>0</v>
      </c>
      <c r="CX319" s="13">
        <f t="shared" si="637"/>
        <v>0</v>
      </c>
      <c r="CY319" s="158"/>
      <c r="CZ319" s="13">
        <f t="shared" si="638"/>
        <v>0</v>
      </c>
      <c r="DA319" s="13">
        <f t="shared" si="639"/>
        <v>0</v>
      </c>
      <c r="DB319" s="158"/>
      <c r="DC319" s="13">
        <f t="shared" si="640"/>
        <v>0</v>
      </c>
      <c r="DD319" s="13">
        <f t="shared" si="641"/>
        <v>0</v>
      </c>
      <c r="DE319" s="158"/>
      <c r="DF319" s="13">
        <f t="shared" si="642"/>
        <v>0</v>
      </c>
      <c r="DG319" s="13">
        <f t="shared" si="643"/>
        <v>0</v>
      </c>
      <c r="DH319" s="158"/>
      <c r="DI319" s="13">
        <f t="shared" si="644"/>
        <v>0</v>
      </c>
      <c r="DJ319" s="13">
        <f t="shared" si="645"/>
        <v>0</v>
      </c>
      <c r="DK319" s="158"/>
      <c r="DL319" s="35">
        <f t="shared" si="646"/>
        <v>0</v>
      </c>
      <c r="DM319" s="61">
        <f t="shared" si="647"/>
        <v>0</v>
      </c>
      <c r="DN319" s="66">
        <f t="shared" si="578"/>
        <v>1124349.9999999995</v>
      </c>
      <c r="DO319" s="74">
        <f t="shared" si="575"/>
        <v>18162</v>
      </c>
      <c r="DP319" s="66">
        <f>K319/M319</f>
        <v>60.267586206896553</v>
      </c>
      <c r="DQ319" s="63">
        <f t="shared" si="648"/>
        <v>61.906728333883905</v>
      </c>
      <c r="DR319" s="66" t="e">
        <f t="shared" si="579"/>
        <v>#NUM!</v>
      </c>
      <c r="DS319" s="96" t="e">
        <f t="shared" si="580"/>
        <v>#NUM!</v>
      </c>
      <c r="DT319" s="66" t="e">
        <f t="shared" si="581"/>
        <v>#NUM!</v>
      </c>
      <c r="DU319" s="66" t="e">
        <f t="shared" si="582"/>
        <v>#NUM!</v>
      </c>
      <c r="DV319" s="62"/>
      <c r="DW319" s="62"/>
      <c r="DX319" s="62"/>
      <c r="DY319" s="62"/>
      <c r="DZ319" s="62"/>
      <c r="EA319" s="62"/>
      <c r="EB319" s="62"/>
      <c r="EC319" s="62"/>
      <c r="ED319" s="62"/>
      <c r="EE319" s="62"/>
      <c r="EF319" s="62"/>
      <c r="EG319" s="62"/>
      <c r="EH319" s="62"/>
      <c r="EI319" s="62"/>
      <c r="EJ319" s="62"/>
      <c r="EK319" s="62"/>
      <c r="EL319" s="62"/>
      <c r="EM319" s="62"/>
      <c r="EN319" s="62"/>
      <c r="EO319" s="62"/>
      <c r="EP319" s="62"/>
      <c r="EQ319" s="62"/>
      <c r="ER319" s="62"/>
      <c r="ES319" s="62"/>
      <c r="ET319" s="62"/>
      <c r="EU319" s="62"/>
      <c r="EV319" s="62"/>
      <c r="EW319" s="62"/>
      <c r="EX319" s="62"/>
      <c r="EY319" s="62"/>
      <c r="EZ319" s="62"/>
      <c r="FA319" s="62"/>
      <c r="FB319" s="62"/>
      <c r="FC319" s="62"/>
      <c r="FD319" s="62"/>
      <c r="FE319" s="62"/>
      <c r="FF319" s="62"/>
      <c r="FG319" s="62"/>
      <c r="FH319" s="62"/>
      <c r="FI319" s="62"/>
    </row>
    <row r="320" spans="1:165" s="162" customFormat="1">
      <c r="A320" s="199">
        <v>319</v>
      </c>
      <c r="B320" s="174">
        <v>77</v>
      </c>
      <c r="C320" s="202">
        <v>40810</v>
      </c>
      <c r="D320" s="159">
        <f t="shared" si="507"/>
        <v>9</v>
      </c>
      <c r="E320" s="156" t="s">
        <v>171</v>
      </c>
      <c r="F320" s="174">
        <v>9</v>
      </c>
      <c r="G320" s="157" t="s">
        <v>325</v>
      </c>
      <c r="H320" s="157" t="s">
        <v>430</v>
      </c>
      <c r="I320" s="157" t="s">
        <v>534</v>
      </c>
      <c r="J320" s="158">
        <v>0.70833333333333337</v>
      </c>
      <c r="K320" s="159">
        <v>3501.61</v>
      </c>
      <c r="L320" s="157" t="s">
        <v>34</v>
      </c>
      <c r="M320" s="174">
        <v>56</v>
      </c>
      <c r="N320" s="174">
        <v>2</v>
      </c>
      <c r="O320" s="157"/>
      <c r="P320" s="158">
        <v>0.70833333333333337</v>
      </c>
      <c r="Q320" s="158">
        <v>0.70833333333333337</v>
      </c>
      <c r="R320" s="12">
        <f t="shared" si="508"/>
        <v>0</v>
      </c>
      <c r="S320" s="13">
        <f t="shared" si="509"/>
        <v>0</v>
      </c>
      <c r="T320" s="13">
        <f t="shared" si="510"/>
        <v>0</v>
      </c>
      <c r="U320" s="158">
        <v>0.71180555555555547</v>
      </c>
      <c r="V320" s="12">
        <f t="shared" si="511"/>
        <v>3.4722222222220989E-3</v>
      </c>
      <c r="W320" s="13">
        <f t="shared" si="512"/>
        <v>0</v>
      </c>
      <c r="X320" s="13">
        <f t="shared" si="513"/>
        <v>5</v>
      </c>
      <c r="Y320" s="158">
        <v>0.71527777777777779</v>
      </c>
      <c r="Z320" s="12">
        <f t="shared" si="514"/>
        <v>3.4722222222223209E-3</v>
      </c>
      <c r="AA320" s="13">
        <f t="shared" si="592"/>
        <v>0</v>
      </c>
      <c r="AB320" s="13">
        <f t="shared" si="593"/>
        <v>5</v>
      </c>
      <c r="AC320" s="158">
        <v>0.72222222222222221</v>
      </c>
      <c r="AD320" s="12">
        <f t="shared" si="594"/>
        <v>6.9444444444444198E-3</v>
      </c>
      <c r="AE320" s="13">
        <f t="shared" si="595"/>
        <v>0</v>
      </c>
      <c r="AF320" s="13">
        <f t="shared" si="596"/>
        <v>10</v>
      </c>
      <c r="AG320" s="158">
        <v>0.72222222222222221</v>
      </c>
      <c r="AH320" s="158">
        <v>0.75</v>
      </c>
      <c r="AI320" s="12">
        <f t="shared" si="597"/>
        <v>2.777777777777779E-2</v>
      </c>
      <c r="AJ320" s="90">
        <f t="shared" si="598"/>
        <v>0</v>
      </c>
      <c r="AK320" s="90">
        <f t="shared" si="599"/>
        <v>40</v>
      </c>
      <c r="AL320" s="158">
        <v>0.72222222222222221</v>
      </c>
      <c r="AM320" s="158">
        <v>0.75</v>
      </c>
      <c r="AN320" s="12">
        <f t="shared" si="600"/>
        <v>2.777777777777779E-2</v>
      </c>
      <c r="AO320" s="13">
        <f t="shared" si="601"/>
        <v>0</v>
      </c>
      <c r="AP320" s="13">
        <f t="shared" si="602"/>
        <v>40</v>
      </c>
      <c r="AQ320" s="158">
        <v>0.75</v>
      </c>
      <c r="AR320" s="12">
        <f t="shared" si="603"/>
        <v>0</v>
      </c>
      <c r="AS320" s="90">
        <f t="shared" si="604"/>
        <v>0</v>
      </c>
      <c r="AT320" s="13">
        <f t="shared" si="605"/>
        <v>0</v>
      </c>
      <c r="AU320" s="158">
        <v>0.75138888888888899</v>
      </c>
      <c r="AV320" s="226">
        <f t="shared" si="606"/>
        <v>1.388888888888995E-3</v>
      </c>
      <c r="AW320" s="13">
        <f t="shared" si="607"/>
        <v>0</v>
      </c>
      <c r="AX320" s="13">
        <f t="shared" si="608"/>
        <v>2</v>
      </c>
      <c r="AY320" s="158">
        <v>0.80902777777777779</v>
      </c>
      <c r="AZ320" s="12">
        <f t="shared" si="609"/>
        <v>5.7638888888888795E-2</v>
      </c>
      <c r="BA320" s="90">
        <f t="shared" si="610"/>
        <v>1</v>
      </c>
      <c r="BB320" s="90">
        <f t="shared" si="611"/>
        <v>23</v>
      </c>
      <c r="BC320" s="158">
        <v>0.80902777777777779</v>
      </c>
      <c r="BD320" s="158">
        <v>0.80902777777777779</v>
      </c>
      <c r="BE320" s="12">
        <f t="shared" si="612"/>
        <v>0</v>
      </c>
      <c r="BF320" s="13">
        <f t="shared" si="613"/>
        <v>0</v>
      </c>
      <c r="BG320" s="13">
        <f t="shared" si="614"/>
        <v>0</v>
      </c>
      <c r="BH320" s="158">
        <v>0.80902777777777779</v>
      </c>
      <c r="BI320" s="158">
        <v>0.80902777777777779</v>
      </c>
      <c r="BJ320" s="157"/>
      <c r="BK320" s="69">
        <f t="shared" si="589"/>
        <v>0</v>
      </c>
      <c r="BL320" s="13">
        <f t="shared" si="590"/>
        <v>0</v>
      </c>
      <c r="BM320" s="13">
        <f t="shared" si="591"/>
        <v>0</v>
      </c>
      <c r="BN320" s="158">
        <v>0.81597222222222221</v>
      </c>
      <c r="BO320" s="12">
        <f t="shared" si="615"/>
        <v>6.9444444444444198E-3</v>
      </c>
      <c r="BP320" s="90">
        <f t="shared" si="616"/>
        <v>0</v>
      </c>
      <c r="BQ320" s="90">
        <f t="shared" si="617"/>
        <v>10</v>
      </c>
      <c r="BR320" s="158">
        <v>0.82291666666666663</v>
      </c>
      <c r="BS320" s="12">
        <f t="shared" si="618"/>
        <v>6.9444444444444198E-3</v>
      </c>
      <c r="BT320" s="90">
        <f t="shared" si="619"/>
        <v>0</v>
      </c>
      <c r="BU320" s="90">
        <f t="shared" si="620"/>
        <v>10</v>
      </c>
      <c r="BV320" s="158">
        <v>0.82291666666666663</v>
      </c>
      <c r="BW320" s="158">
        <v>0.875</v>
      </c>
      <c r="BX320" s="12">
        <f t="shared" si="621"/>
        <v>5.208333333333337E-2</v>
      </c>
      <c r="BY320" s="13">
        <f t="shared" si="622"/>
        <v>1</v>
      </c>
      <c r="BZ320" s="13">
        <f t="shared" si="623"/>
        <v>15</v>
      </c>
      <c r="CA320" s="226">
        <f t="shared" si="624"/>
        <v>0.16666666666666663</v>
      </c>
      <c r="CB320" s="13">
        <f t="shared" si="548"/>
        <v>4</v>
      </c>
      <c r="CC320" s="13">
        <f t="shared" si="625"/>
        <v>0</v>
      </c>
      <c r="CD320" s="12">
        <f t="shared" si="585"/>
        <v>2.0833333333333259E-2</v>
      </c>
      <c r="CE320" s="13">
        <f t="shared" si="626"/>
        <v>0</v>
      </c>
      <c r="CF320" s="13">
        <f t="shared" si="627"/>
        <v>30</v>
      </c>
      <c r="CG320" s="12">
        <f t="shared" si="573"/>
        <v>2.777777777777779E-2</v>
      </c>
      <c r="CH320" s="13">
        <f t="shared" si="628"/>
        <v>0</v>
      </c>
      <c r="CI320" s="13">
        <f t="shared" si="629"/>
        <v>40</v>
      </c>
      <c r="CJ320" s="12">
        <f t="shared" si="574"/>
        <v>5.7638888888888795E-2</v>
      </c>
      <c r="CK320" s="13">
        <f t="shared" si="554"/>
        <v>1</v>
      </c>
      <c r="CL320" s="13">
        <f t="shared" si="630"/>
        <v>23</v>
      </c>
      <c r="CM320" s="13"/>
      <c r="CN320" s="13"/>
      <c r="CO320" s="13"/>
      <c r="CP320" s="12">
        <f t="shared" si="631"/>
        <v>5.7638888888888795E-2</v>
      </c>
      <c r="CQ320" s="13">
        <f t="shared" si="632"/>
        <v>1</v>
      </c>
      <c r="CR320" s="13">
        <f t="shared" si="633"/>
        <v>23</v>
      </c>
      <c r="CS320" s="158"/>
      <c r="CT320" s="13">
        <f t="shared" si="634"/>
        <v>0</v>
      </c>
      <c r="CU320" s="13">
        <f t="shared" si="635"/>
        <v>0</v>
      </c>
      <c r="CV320" s="158"/>
      <c r="CW320" s="13">
        <f t="shared" si="636"/>
        <v>0</v>
      </c>
      <c r="CX320" s="13">
        <f t="shared" si="637"/>
        <v>0</v>
      </c>
      <c r="CY320" s="158"/>
      <c r="CZ320" s="13">
        <f t="shared" si="638"/>
        <v>0</v>
      </c>
      <c r="DA320" s="13">
        <f t="shared" si="639"/>
        <v>0</v>
      </c>
      <c r="DB320" s="158"/>
      <c r="DC320" s="13">
        <f t="shared" si="640"/>
        <v>0</v>
      </c>
      <c r="DD320" s="13">
        <f t="shared" si="641"/>
        <v>0</v>
      </c>
      <c r="DE320" s="158"/>
      <c r="DF320" s="13">
        <f t="shared" si="642"/>
        <v>0</v>
      </c>
      <c r="DG320" s="13">
        <f t="shared" si="643"/>
        <v>0</v>
      </c>
      <c r="DH320" s="158"/>
      <c r="DI320" s="13">
        <f t="shared" si="644"/>
        <v>0</v>
      </c>
      <c r="DJ320" s="13">
        <f t="shared" si="645"/>
        <v>0</v>
      </c>
      <c r="DK320" s="158"/>
      <c r="DL320" s="35">
        <f t="shared" si="646"/>
        <v>0</v>
      </c>
      <c r="DM320" s="61">
        <f t="shared" si="647"/>
        <v>0</v>
      </c>
      <c r="DN320" s="66">
        <f t="shared" si="578"/>
        <v>1127851.6099999996</v>
      </c>
      <c r="DO320" s="74">
        <f t="shared" si="575"/>
        <v>18218</v>
      </c>
      <c r="DP320" s="66">
        <f>K320/M320</f>
        <v>62.528750000000002</v>
      </c>
      <c r="DQ320" s="63">
        <f t="shared" si="648"/>
        <v>61.90864035569215</v>
      </c>
      <c r="DR320" s="66" t="e">
        <f t="shared" si="579"/>
        <v>#NUM!</v>
      </c>
      <c r="DS320" s="96" t="e">
        <f t="shared" si="580"/>
        <v>#NUM!</v>
      </c>
      <c r="DT320" s="66" t="e">
        <f t="shared" si="581"/>
        <v>#NUM!</v>
      </c>
      <c r="DU320" s="66" t="e">
        <f t="shared" si="582"/>
        <v>#NUM!</v>
      </c>
      <c r="DV320" s="62"/>
      <c r="DW320" s="62"/>
      <c r="DX320" s="62"/>
      <c r="DY320" s="62"/>
      <c r="DZ320" s="62"/>
      <c r="EA320" s="62"/>
      <c r="EB320" s="62"/>
      <c r="EC320" s="62"/>
      <c r="ED320" s="62"/>
      <c r="EE320" s="62"/>
      <c r="EF320" s="62"/>
      <c r="EG320" s="62"/>
      <c r="EH320" s="62"/>
      <c r="EI320" s="62"/>
      <c r="EJ320" s="62"/>
      <c r="EK320" s="62"/>
      <c r="EL320" s="62"/>
      <c r="EM320" s="62"/>
      <c r="EN320" s="62"/>
      <c r="EO320" s="62"/>
      <c r="EP320" s="62"/>
      <c r="EQ320" s="62"/>
      <c r="ER320" s="62"/>
      <c r="ES320" s="62"/>
      <c r="ET320" s="62"/>
      <c r="EU320" s="62"/>
      <c r="EV320" s="62"/>
      <c r="EW320" s="62"/>
      <c r="EX320" s="62"/>
      <c r="EY320" s="62"/>
      <c r="EZ320" s="62"/>
      <c r="FA320" s="62"/>
      <c r="FB320" s="62"/>
      <c r="FC320" s="62"/>
      <c r="FD320" s="62"/>
      <c r="FE320" s="62"/>
      <c r="FF320" s="62"/>
      <c r="FG320" s="62"/>
      <c r="FH320" s="62"/>
      <c r="FI320" s="62"/>
    </row>
    <row r="321" spans="1:165" s="162" customFormat="1">
      <c r="A321" s="175">
        <v>320</v>
      </c>
      <c r="B321" s="174">
        <v>78</v>
      </c>
      <c r="C321" s="202">
        <v>40810</v>
      </c>
      <c r="D321" s="159">
        <f t="shared" si="507"/>
        <v>9</v>
      </c>
      <c r="E321" s="156" t="s">
        <v>554</v>
      </c>
      <c r="F321" s="174">
        <v>2</v>
      </c>
      <c r="G321" s="157" t="s">
        <v>393</v>
      </c>
      <c r="H321" s="157" t="s">
        <v>394</v>
      </c>
      <c r="I321" s="157" t="s">
        <v>537</v>
      </c>
      <c r="J321" s="158">
        <v>0.86805555555555547</v>
      </c>
      <c r="K321" s="159">
        <v>3829.21</v>
      </c>
      <c r="L321" s="157" t="s">
        <v>34</v>
      </c>
      <c r="M321" s="174">
        <v>56</v>
      </c>
      <c r="N321" s="174">
        <v>0</v>
      </c>
      <c r="O321" s="157"/>
      <c r="P321" s="158">
        <v>0.86805555555555547</v>
      </c>
      <c r="Q321" s="158">
        <v>0.86805555555555547</v>
      </c>
      <c r="R321" s="12">
        <f t="shared" si="508"/>
        <v>0</v>
      </c>
      <c r="S321" s="13">
        <f t="shared" si="509"/>
        <v>0</v>
      </c>
      <c r="T321" s="13">
        <f t="shared" si="510"/>
        <v>0</v>
      </c>
      <c r="U321" s="158">
        <v>0.87152777777777779</v>
      </c>
      <c r="V321" s="12">
        <f t="shared" si="511"/>
        <v>3.4722222222223209E-3</v>
      </c>
      <c r="W321" s="13">
        <f t="shared" si="512"/>
        <v>0</v>
      </c>
      <c r="X321" s="13">
        <f t="shared" si="513"/>
        <v>5</v>
      </c>
      <c r="Y321" s="158">
        <v>0.875</v>
      </c>
      <c r="Z321" s="12">
        <f t="shared" si="514"/>
        <v>3.4722222222222099E-3</v>
      </c>
      <c r="AA321" s="13">
        <f t="shared" si="592"/>
        <v>0</v>
      </c>
      <c r="AB321" s="13">
        <f t="shared" si="593"/>
        <v>5</v>
      </c>
      <c r="AC321" s="158">
        <v>0.89236111111111116</v>
      </c>
      <c r="AD321" s="12">
        <f t="shared" si="594"/>
        <v>1.736111111111116E-2</v>
      </c>
      <c r="AE321" s="13">
        <f t="shared" si="595"/>
        <v>0</v>
      </c>
      <c r="AF321" s="13">
        <f t="shared" si="596"/>
        <v>25</v>
      </c>
      <c r="AG321" s="158">
        <v>0.89583333333333337</v>
      </c>
      <c r="AH321" s="158">
        <v>0.95833333333333337</v>
      </c>
      <c r="AI321" s="12">
        <f t="shared" si="597"/>
        <v>6.25E-2</v>
      </c>
      <c r="AJ321" s="90">
        <f t="shared" si="598"/>
        <v>1</v>
      </c>
      <c r="AK321" s="90">
        <f t="shared" si="599"/>
        <v>30</v>
      </c>
      <c r="AL321" s="158">
        <v>0.89583333333333337</v>
      </c>
      <c r="AM321" s="158">
        <v>0.95833333333333337</v>
      </c>
      <c r="AN321" s="12">
        <f t="shared" si="600"/>
        <v>6.25E-2</v>
      </c>
      <c r="AO321" s="13">
        <f t="shared" si="601"/>
        <v>1</v>
      </c>
      <c r="AP321" s="13">
        <f t="shared" si="602"/>
        <v>30</v>
      </c>
      <c r="AQ321" s="158">
        <v>0.95833333333333337</v>
      </c>
      <c r="AR321" s="12">
        <f t="shared" si="603"/>
        <v>0</v>
      </c>
      <c r="AS321" s="90">
        <f t="shared" si="604"/>
        <v>0</v>
      </c>
      <c r="AT321" s="13">
        <f t="shared" si="605"/>
        <v>0</v>
      </c>
      <c r="AU321" s="158">
        <v>0.96527777777777779</v>
      </c>
      <c r="AV321" s="226">
        <f t="shared" si="606"/>
        <v>6.9444444444444198E-3</v>
      </c>
      <c r="AW321" s="13">
        <f t="shared" si="607"/>
        <v>0</v>
      </c>
      <c r="AX321" s="13">
        <f t="shared" si="608"/>
        <v>10</v>
      </c>
      <c r="AY321" s="158">
        <v>1.0250000000000001</v>
      </c>
      <c r="AZ321" s="12">
        <f t="shared" si="609"/>
        <v>5.9722222222222343E-2</v>
      </c>
      <c r="BA321" s="90">
        <f t="shared" si="610"/>
        <v>1</v>
      </c>
      <c r="BB321" s="90">
        <f t="shared" si="611"/>
        <v>26</v>
      </c>
      <c r="BC321" s="158">
        <v>1.0250000000000001</v>
      </c>
      <c r="BD321" s="158">
        <v>1.0250000000000001</v>
      </c>
      <c r="BE321" s="12">
        <f t="shared" si="612"/>
        <v>0</v>
      </c>
      <c r="BF321" s="13">
        <f t="shared" si="613"/>
        <v>0</v>
      </c>
      <c r="BG321" s="13">
        <f t="shared" si="614"/>
        <v>0</v>
      </c>
      <c r="BH321" s="158">
        <v>1.0250000000000001</v>
      </c>
      <c r="BI321" s="158">
        <v>1.0250000000000001</v>
      </c>
      <c r="BJ321" s="157"/>
      <c r="BK321" s="69">
        <f t="shared" si="589"/>
        <v>0</v>
      </c>
      <c r="BL321" s="13">
        <f t="shared" si="590"/>
        <v>0</v>
      </c>
      <c r="BM321" s="13">
        <f t="shared" si="591"/>
        <v>0</v>
      </c>
      <c r="BN321" s="158">
        <v>1.0347222222222221</v>
      </c>
      <c r="BO321" s="12">
        <f t="shared" si="615"/>
        <v>9.7222222222219656E-3</v>
      </c>
      <c r="BP321" s="90">
        <f t="shared" si="616"/>
        <v>0</v>
      </c>
      <c r="BQ321" s="90">
        <f t="shared" si="617"/>
        <v>14</v>
      </c>
      <c r="BR321" s="158">
        <v>1.0416666666666667</v>
      </c>
      <c r="BS321" s="12">
        <f t="shared" si="618"/>
        <v>6.9444444444446418E-3</v>
      </c>
      <c r="BT321" s="90">
        <f t="shared" si="619"/>
        <v>0</v>
      </c>
      <c r="BU321" s="90">
        <f t="shared" si="620"/>
        <v>10</v>
      </c>
      <c r="BV321" s="158">
        <v>1.0416666666666667</v>
      </c>
      <c r="BW321" s="158">
        <v>1.0520833333333333</v>
      </c>
      <c r="BX321" s="12">
        <f t="shared" si="621"/>
        <v>1.0416666666666519E-2</v>
      </c>
      <c r="BY321" s="13">
        <f t="shared" si="622"/>
        <v>0</v>
      </c>
      <c r="BZ321" s="13">
        <f t="shared" si="623"/>
        <v>15</v>
      </c>
      <c r="CA321" s="226">
        <f t="shared" si="624"/>
        <v>0.18402777777777779</v>
      </c>
      <c r="CB321" s="13">
        <f t="shared" si="548"/>
        <v>4</v>
      </c>
      <c r="CC321" s="13">
        <f t="shared" si="625"/>
        <v>25</v>
      </c>
      <c r="CD321" s="12">
        <f t="shared" si="585"/>
        <v>3.4027777777777768E-2</v>
      </c>
      <c r="CE321" s="13">
        <f t="shared" si="626"/>
        <v>0</v>
      </c>
      <c r="CF321" s="13">
        <f t="shared" si="627"/>
        <v>49</v>
      </c>
      <c r="CG321" s="12">
        <f t="shared" si="573"/>
        <v>6.25E-2</v>
      </c>
      <c r="CH321" s="13">
        <f t="shared" si="628"/>
        <v>1</v>
      </c>
      <c r="CI321" s="13">
        <f t="shared" si="629"/>
        <v>30</v>
      </c>
      <c r="CJ321" s="12">
        <f t="shared" si="574"/>
        <v>5.9722222222222343E-2</v>
      </c>
      <c r="CK321" s="13">
        <f t="shared" si="554"/>
        <v>1</v>
      </c>
      <c r="CL321" s="13">
        <f t="shared" si="630"/>
        <v>26</v>
      </c>
      <c r="CM321" s="13"/>
      <c r="CN321" s="13"/>
      <c r="CO321" s="13"/>
      <c r="CP321" s="12">
        <f t="shared" si="631"/>
        <v>5.9722222222222343E-2</v>
      </c>
      <c r="CQ321" s="13">
        <f t="shared" si="632"/>
        <v>1</v>
      </c>
      <c r="CR321" s="13">
        <f t="shared" si="633"/>
        <v>26</v>
      </c>
      <c r="CS321" s="158"/>
      <c r="CT321" s="13">
        <f t="shared" si="634"/>
        <v>0</v>
      </c>
      <c r="CU321" s="13">
        <f t="shared" si="635"/>
        <v>0</v>
      </c>
      <c r="CV321" s="158"/>
      <c r="CW321" s="13">
        <f t="shared" si="636"/>
        <v>0</v>
      </c>
      <c r="CX321" s="13">
        <f t="shared" si="637"/>
        <v>0</v>
      </c>
      <c r="CY321" s="158"/>
      <c r="CZ321" s="13">
        <f t="shared" si="638"/>
        <v>0</v>
      </c>
      <c r="DA321" s="13">
        <f t="shared" si="639"/>
        <v>0</v>
      </c>
      <c r="DB321" s="158"/>
      <c r="DC321" s="13">
        <f t="shared" si="640"/>
        <v>0</v>
      </c>
      <c r="DD321" s="13">
        <f t="shared" si="641"/>
        <v>0</v>
      </c>
      <c r="DE321" s="158"/>
      <c r="DF321" s="13">
        <f t="shared" si="642"/>
        <v>0</v>
      </c>
      <c r="DG321" s="13">
        <f t="shared" si="643"/>
        <v>0</v>
      </c>
      <c r="DH321" s="158"/>
      <c r="DI321" s="13">
        <f t="shared" si="644"/>
        <v>0</v>
      </c>
      <c r="DJ321" s="13">
        <f t="shared" si="645"/>
        <v>0</v>
      </c>
      <c r="DK321" s="158"/>
      <c r="DL321" s="35">
        <f t="shared" si="646"/>
        <v>0</v>
      </c>
      <c r="DM321" s="61">
        <f t="shared" si="647"/>
        <v>0</v>
      </c>
      <c r="DN321" s="66">
        <f t="shared" si="578"/>
        <v>1131680.8199999996</v>
      </c>
      <c r="DO321" s="74">
        <f t="shared" si="575"/>
        <v>18275</v>
      </c>
      <c r="DP321" s="66">
        <f>K321/M321</f>
        <v>68.378749999999997</v>
      </c>
      <c r="DQ321" s="63">
        <f t="shared" si="648"/>
        <v>61.92507906976742</v>
      </c>
      <c r="DR321" s="66" t="e">
        <f t="shared" si="579"/>
        <v>#NUM!</v>
      </c>
      <c r="DS321" s="96" t="e">
        <f t="shared" si="580"/>
        <v>#NUM!</v>
      </c>
      <c r="DT321" s="66" t="e">
        <f t="shared" si="581"/>
        <v>#NUM!</v>
      </c>
      <c r="DU321" s="66" t="e">
        <f t="shared" si="582"/>
        <v>#NUM!</v>
      </c>
      <c r="DV321" s="62"/>
      <c r="DW321" s="62"/>
      <c r="DX321" s="62"/>
      <c r="DY321" s="62"/>
      <c r="DZ321" s="62"/>
      <c r="EA321" s="62"/>
      <c r="EB321" s="62"/>
      <c r="EC321" s="62"/>
      <c r="ED321" s="62"/>
      <c r="EE321" s="62"/>
      <c r="EF321" s="62"/>
      <c r="EG321" s="62"/>
      <c r="EH321" s="62"/>
      <c r="EI321" s="62"/>
      <c r="EJ321" s="62"/>
      <c r="EK321" s="62"/>
      <c r="EL321" s="62"/>
      <c r="EM321" s="62"/>
      <c r="EN321" s="62"/>
      <c r="EO321" s="62"/>
      <c r="EP321" s="62"/>
      <c r="EQ321" s="62"/>
      <c r="ER321" s="62"/>
      <c r="ES321" s="62"/>
      <c r="ET321" s="62"/>
      <c r="EU321" s="62"/>
      <c r="EV321" s="62"/>
      <c r="EW321" s="62"/>
      <c r="EX321" s="62"/>
      <c r="EY321" s="62"/>
      <c r="EZ321" s="62"/>
      <c r="FA321" s="62"/>
      <c r="FB321" s="62"/>
      <c r="FC321" s="62"/>
      <c r="FD321" s="62"/>
      <c r="FE321" s="62"/>
      <c r="FF321" s="62"/>
      <c r="FG321" s="62"/>
      <c r="FH321" s="62"/>
      <c r="FI321" s="62"/>
    </row>
    <row r="322" spans="1:165" s="162" customFormat="1">
      <c r="A322" s="199">
        <v>321</v>
      </c>
      <c r="B322" s="174">
        <v>79</v>
      </c>
      <c r="C322" s="202">
        <v>40811</v>
      </c>
      <c r="D322" s="159">
        <f t="shared" si="507"/>
        <v>9</v>
      </c>
      <c r="E322" s="156" t="s">
        <v>39</v>
      </c>
      <c r="F322" s="174">
        <v>36</v>
      </c>
      <c r="G322" s="157" t="s">
        <v>38</v>
      </c>
      <c r="H322" s="157" t="s">
        <v>419</v>
      </c>
      <c r="I322" s="157" t="s">
        <v>450</v>
      </c>
      <c r="J322" s="158">
        <v>8.3333333333333329E-2</v>
      </c>
      <c r="K322" s="159">
        <v>3572.5</v>
      </c>
      <c r="L322" s="157" t="s">
        <v>34</v>
      </c>
      <c r="M322" s="174">
        <v>57</v>
      </c>
      <c r="N322" s="174">
        <v>2</v>
      </c>
      <c r="O322" s="157"/>
      <c r="P322" s="158">
        <v>8.3333333333333329E-2</v>
      </c>
      <c r="Q322" s="158">
        <v>8.3333333333333329E-2</v>
      </c>
      <c r="R322" s="12">
        <f t="shared" ref="R322:R341" si="649">Q322-P322</f>
        <v>0</v>
      </c>
      <c r="S322" s="13">
        <f t="shared" ref="S322:S341" si="650">HOUR(R322)</f>
        <v>0</v>
      </c>
      <c r="T322" s="13">
        <f t="shared" ref="T322:T341" si="651">MINUTE(R322)</f>
        <v>0</v>
      </c>
      <c r="U322" s="158">
        <v>8.6805555555555566E-2</v>
      </c>
      <c r="V322" s="12">
        <f t="shared" ref="V322:V341" si="652">U322-Q322</f>
        <v>3.4722222222222376E-3</v>
      </c>
      <c r="W322" s="13">
        <f t="shared" ref="W322:W337" si="653">HOUR(V322)</f>
        <v>0</v>
      </c>
      <c r="X322" s="13">
        <f t="shared" ref="X322:X337" si="654">MINUTE(V322)</f>
        <v>5</v>
      </c>
      <c r="Y322" s="158">
        <v>9.375E-2</v>
      </c>
      <c r="Z322" s="12">
        <f t="shared" ref="Z322:Z341" si="655">Y322-U322</f>
        <v>6.9444444444444337E-3</v>
      </c>
      <c r="AA322" s="13">
        <f t="shared" si="592"/>
        <v>0</v>
      </c>
      <c r="AB322" s="13">
        <f t="shared" si="593"/>
        <v>10</v>
      </c>
      <c r="AC322" s="158">
        <v>0.1076388888888889</v>
      </c>
      <c r="AD322" s="12">
        <f t="shared" si="594"/>
        <v>1.3888888888888895E-2</v>
      </c>
      <c r="AE322" s="13">
        <f t="shared" si="595"/>
        <v>0</v>
      </c>
      <c r="AF322" s="13">
        <f t="shared" si="596"/>
        <v>20</v>
      </c>
      <c r="AG322" s="158">
        <v>0.1111111111111111</v>
      </c>
      <c r="AH322" s="158">
        <v>0.17708333333333334</v>
      </c>
      <c r="AI322" s="12">
        <f t="shared" si="597"/>
        <v>6.5972222222222238E-2</v>
      </c>
      <c r="AJ322" s="90">
        <f t="shared" si="598"/>
        <v>1</v>
      </c>
      <c r="AK322" s="90">
        <f t="shared" si="599"/>
        <v>35</v>
      </c>
      <c r="AL322" s="158">
        <v>0.1111111111111111</v>
      </c>
      <c r="AM322" s="158">
        <v>0.17708333333333334</v>
      </c>
      <c r="AN322" s="12">
        <f t="shared" si="600"/>
        <v>6.5972222222222238E-2</v>
      </c>
      <c r="AO322" s="13">
        <f t="shared" si="601"/>
        <v>1</v>
      </c>
      <c r="AP322" s="13">
        <f t="shared" si="602"/>
        <v>35</v>
      </c>
      <c r="AQ322" s="158">
        <v>0.1875</v>
      </c>
      <c r="AR322" s="12">
        <f t="shared" si="603"/>
        <v>1.0416666666666657E-2</v>
      </c>
      <c r="AS322" s="90">
        <f t="shared" si="604"/>
        <v>0</v>
      </c>
      <c r="AT322" s="13">
        <f t="shared" si="605"/>
        <v>15</v>
      </c>
      <c r="AU322" s="158">
        <v>0.19791666666666666</v>
      </c>
      <c r="AV322" s="226">
        <f t="shared" si="606"/>
        <v>1.0416666666666657E-2</v>
      </c>
      <c r="AW322" s="13">
        <f t="shared" si="607"/>
        <v>0</v>
      </c>
      <c r="AX322" s="13">
        <f t="shared" si="608"/>
        <v>15</v>
      </c>
      <c r="AY322" s="158">
        <v>0.27638888888888885</v>
      </c>
      <c r="AZ322" s="12">
        <f t="shared" si="609"/>
        <v>7.8472222222222193E-2</v>
      </c>
      <c r="BA322" s="90">
        <f t="shared" si="610"/>
        <v>1</v>
      </c>
      <c r="BB322" s="90">
        <f t="shared" si="611"/>
        <v>53</v>
      </c>
      <c r="BC322" s="158">
        <v>0.27638888888888885</v>
      </c>
      <c r="BD322" s="158">
        <v>0.27638888888888885</v>
      </c>
      <c r="BE322" s="12">
        <f t="shared" si="612"/>
        <v>0</v>
      </c>
      <c r="BF322" s="13">
        <f t="shared" si="613"/>
        <v>0</v>
      </c>
      <c r="BG322" s="13">
        <f t="shared" si="614"/>
        <v>0</v>
      </c>
      <c r="BH322" s="158">
        <v>0.27638888888888885</v>
      </c>
      <c r="BI322" s="158">
        <v>0.27638888888888885</v>
      </c>
      <c r="BJ322" s="157"/>
      <c r="BK322" s="69">
        <f t="shared" si="589"/>
        <v>0</v>
      </c>
      <c r="BL322" s="13">
        <f t="shared" si="590"/>
        <v>0</v>
      </c>
      <c r="BM322" s="13">
        <f t="shared" si="591"/>
        <v>0</v>
      </c>
      <c r="BN322" s="158">
        <v>0.28472222222222221</v>
      </c>
      <c r="BO322" s="12">
        <f t="shared" si="615"/>
        <v>8.3333333333333592E-3</v>
      </c>
      <c r="BP322" s="90">
        <f t="shared" si="616"/>
        <v>0</v>
      </c>
      <c r="BQ322" s="90">
        <f t="shared" si="617"/>
        <v>12</v>
      </c>
      <c r="BR322" s="158">
        <v>0.28819444444444448</v>
      </c>
      <c r="BS322" s="12">
        <f t="shared" si="618"/>
        <v>3.4722222222222654E-3</v>
      </c>
      <c r="BT322" s="90">
        <f t="shared" si="619"/>
        <v>0</v>
      </c>
      <c r="BU322" s="90">
        <f t="shared" si="620"/>
        <v>5</v>
      </c>
      <c r="BV322" s="158">
        <v>0.28819444444444448</v>
      </c>
      <c r="BW322" s="158">
        <v>0.29166666666666669</v>
      </c>
      <c r="BX322" s="12">
        <f t="shared" si="621"/>
        <v>3.4722222222222099E-3</v>
      </c>
      <c r="BY322" s="13">
        <f t="shared" si="622"/>
        <v>0</v>
      </c>
      <c r="BZ322" s="13">
        <f t="shared" si="623"/>
        <v>5</v>
      </c>
      <c r="CA322" s="226">
        <f t="shared" si="624"/>
        <v>0.20833333333333337</v>
      </c>
      <c r="CB322" s="13">
        <f t="shared" ref="CB322:CB349" si="656">HOUR(CA322)</f>
        <v>5</v>
      </c>
      <c r="CC322" s="13">
        <f t="shared" si="625"/>
        <v>0</v>
      </c>
      <c r="CD322" s="12">
        <f t="shared" si="585"/>
        <v>3.6111111111111177E-2</v>
      </c>
      <c r="CE322" s="13">
        <f t="shared" si="626"/>
        <v>0</v>
      </c>
      <c r="CF322" s="13">
        <f t="shared" si="627"/>
        <v>52</v>
      </c>
      <c r="CG322" s="12">
        <f t="shared" si="573"/>
        <v>6.5972222222222238E-2</v>
      </c>
      <c r="CH322" s="13">
        <f t="shared" si="628"/>
        <v>1</v>
      </c>
      <c r="CI322" s="13">
        <f t="shared" si="629"/>
        <v>35</v>
      </c>
      <c r="CJ322" s="12">
        <f t="shared" si="574"/>
        <v>7.8472222222222193E-2</v>
      </c>
      <c r="CK322" s="13">
        <f t="shared" ref="CK322:CK385" si="657">HOUR(CJ322)</f>
        <v>1</v>
      </c>
      <c r="CL322" s="13">
        <f t="shared" si="630"/>
        <v>53</v>
      </c>
      <c r="CM322" s="13"/>
      <c r="CN322" s="13"/>
      <c r="CO322" s="13"/>
      <c r="CP322" s="12">
        <f t="shared" si="631"/>
        <v>7.8472222222222193E-2</v>
      </c>
      <c r="CQ322" s="13">
        <f t="shared" si="632"/>
        <v>1</v>
      </c>
      <c r="CR322" s="13">
        <f t="shared" si="633"/>
        <v>53</v>
      </c>
      <c r="CS322" s="158"/>
      <c r="CT322" s="13">
        <f t="shared" si="634"/>
        <v>0</v>
      </c>
      <c r="CU322" s="13">
        <f t="shared" si="635"/>
        <v>0</v>
      </c>
      <c r="CV322" s="158"/>
      <c r="CW322" s="13">
        <f t="shared" si="636"/>
        <v>0</v>
      </c>
      <c r="CX322" s="13">
        <f t="shared" si="637"/>
        <v>0</v>
      </c>
      <c r="CY322" s="158"/>
      <c r="CZ322" s="13">
        <f t="shared" si="638"/>
        <v>0</v>
      </c>
      <c r="DA322" s="13">
        <f t="shared" si="639"/>
        <v>0</v>
      </c>
      <c r="DB322" s="158"/>
      <c r="DC322" s="13">
        <f t="shared" si="640"/>
        <v>0</v>
      </c>
      <c r="DD322" s="13">
        <f t="shared" si="641"/>
        <v>0</v>
      </c>
      <c r="DE322" s="158"/>
      <c r="DF322" s="13">
        <f t="shared" si="642"/>
        <v>0</v>
      </c>
      <c r="DG322" s="13">
        <f t="shared" si="643"/>
        <v>0</v>
      </c>
      <c r="DH322" s="158"/>
      <c r="DI322" s="13">
        <f t="shared" si="644"/>
        <v>0</v>
      </c>
      <c r="DJ322" s="13">
        <f t="shared" si="645"/>
        <v>0</v>
      </c>
      <c r="DK322" s="158"/>
      <c r="DL322" s="35">
        <f t="shared" si="646"/>
        <v>0</v>
      </c>
      <c r="DM322" s="61">
        <f t="shared" si="647"/>
        <v>0</v>
      </c>
      <c r="DN322" s="66">
        <f t="shared" si="578"/>
        <v>1135253.3199999996</v>
      </c>
      <c r="DO322" s="74">
        <f t="shared" si="575"/>
        <v>18331</v>
      </c>
      <c r="DP322" s="66">
        <f xml:space="preserve"> K322/M322</f>
        <v>62.675438596491226</v>
      </c>
      <c r="DQ322" s="63">
        <f t="shared" si="648"/>
        <v>61.930790464240879</v>
      </c>
      <c r="DR322" s="66" t="e">
        <f t="shared" si="579"/>
        <v>#NUM!</v>
      </c>
      <c r="DS322" s="96" t="e">
        <f t="shared" si="580"/>
        <v>#NUM!</v>
      </c>
      <c r="DT322" s="66" t="e">
        <f t="shared" si="581"/>
        <v>#NUM!</v>
      </c>
      <c r="DU322" s="66" t="e">
        <f t="shared" si="582"/>
        <v>#NUM!</v>
      </c>
      <c r="DV322" s="62"/>
      <c r="DW322" s="62"/>
      <c r="DX322" s="62"/>
      <c r="DY322" s="62"/>
      <c r="DZ322" s="62"/>
      <c r="EA322" s="62"/>
      <c r="EB322" s="62"/>
      <c r="EC322" s="62"/>
      <c r="ED322" s="62"/>
      <c r="EE322" s="62"/>
      <c r="EF322" s="62"/>
      <c r="EG322" s="62"/>
      <c r="EH322" s="62"/>
      <c r="EI322" s="62"/>
      <c r="EJ322" s="62"/>
      <c r="EK322" s="62"/>
      <c r="EL322" s="62"/>
      <c r="EM322" s="62"/>
      <c r="EN322" s="62"/>
      <c r="EO322" s="62"/>
      <c r="EP322" s="62"/>
      <c r="EQ322" s="62"/>
      <c r="ER322" s="62"/>
      <c r="ES322" s="62"/>
      <c r="ET322" s="62"/>
      <c r="EU322" s="62"/>
      <c r="EV322" s="62"/>
      <c r="EW322" s="62"/>
      <c r="EX322" s="62"/>
      <c r="EY322" s="62"/>
      <c r="EZ322" s="62"/>
      <c r="FA322" s="62"/>
      <c r="FB322" s="62"/>
      <c r="FC322" s="62"/>
      <c r="FD322" s="62"/>
      <c r="FE322" s="62"/>
      <c r="FF322" s="62"/>
      <c r="FG322" s="62"/>
      <c r="FH322" s="62"/>
      <c r="FI322" s="62"/>
    </row>
    <row r="323" spans="1:165" s="162" customFormat="1">
      <c r="A323" s="175">
        <v>322</v>
      </c>
      <c r="B323" s="174">
        <v>80</v>
      </c>
      <c r="C323" s="202">
        <v>40811</v>
      </c>
      <c r="D323" s="159">
        <f t="shared" si="507"/>
        <v>9</v>
      </c>
      <c r="E323" s="156" t="s">
        <v>554</v>
      </c>
      <c r="F323" s="174">
        <v>3</v>
      </c>
      <c r="G323" s="157" t="s">
        <v>393</v>
      </c>
      <c r="H323" s="157" t="s">
        <v>394</v>
      </c>
      <c r="I323" s="157" t="s">
        <v>537</v>
      </c>
      <c r="J323" s="158">
        <v>0.19097222222222221</v>
      </c>
      <c r="K323" s="159">
        <v>3629.77</v>
      </c>
      <c r="L323" s="157" t="s">
        <v>34</v>
      </c>
      <c r="M323" s="174">
        <v>56</v>
      </c>
      <c r="N323" s="174">
        <v>3</v>
      </c>
      <c r="O323" s="157"/>
      <c r="P323" s="158">
        <v>0.19097222222222221</v>
      </c>
      <c r="Q323" s="158">
        <v>0.19097222222222221</v>
      </c>
      <c r="R323" s="12">
        <f t="shared" si="649"/>
        <v>0</v>
      </c>
      <c r="S323" s="13">
        <f t="shared" si="650"/>
        <v>0</v>
      </c>
      <c r="T323" s="13">
        <f t="shared" si="651"/>
        <v>0</v>
      </c>
      <c r="U323" s="158">
        <v>0.19444444444444445</v>
      </c>
      <c r="V323" s="12">
        <f t="shared" si="652"/>
        <v>3.4722222222222376E-3</v>
      </c>
      <c r="W323" s="13">
        <f t="shared" si="653"/>
        <v>0</v>
      </c>
      <c r="X323" s="13">
        <f t="shared" si="654"/>
        <v>5</v>
      </c>
      <c r="Y323" s="158">
        <v>0.20138888888888887</v>
      </c>
      <c r="Z323" s="12">
        <f t="shared" si="655"/>
        <v>6.9444444444444198E-3</v>
      </c>
      <c r="AA323" s="13">
        <f t="shared" si="592"/>
        <v>0</v>
      </c>
      <c r="AB323" s="13">
        <f t="shared" si="593"/>
        <v>10</v>
      </c>
      <c r="AC323" s="158">
        <v>0.22222222222222221</v>
      </c>
      <c r="AD323" s="12">
        <f t="shared" si="594"/>
        <v>2.0833333333333343E-2</v>
      </c>
      <c r="AE323" s="13">
        <f t="shared" si="595"/>
        <v>0</v>
      </c>
      <c r="AF323" s="13">
        <f t="shared" si="596"/>
        <v>30</v>
      </c>
      <c r="AG323" s="158">
        <v>0.22916666666666666</v>
      </c>
      <c r="AH323" s="158">
        <v>0.39583333333333331</v>
      </c>
      <c r="AI323" s="12">
        <f t="shared" si="597"/>
        <v>0.16666666666666666</v>
      </c>
      <c r="AJ323" s="90">
        <f t="shared" si="598"/>
        <v>4</v>
      </c>
      <c r="AK323" s="90">
        <f t="shared" si="599"/>
        <v>0</v>
      </c>
      <c r="AL323" s="158">
        <v>0.22916666666666666</v>
      </c>
      <c r="AM323" s="158">
        <v>0.39583333333333331</v>
      </c>
      <c r="AN323" s="12">
        <f t="shared" si="600"/>
        <v>0.16666666666666666</v>
      </c>
      <c r="AO323" s="13">
        <f t="shared" si="601"/>
        <v>4</v>
      </c>
      <c r="AP323" s="13">
        <f t="shared" si="602"/>
        <v>0</v>
      </c>
      <c r="AQ323" s="158">
        <v>0.4236111111111111</v>
      </c>
      <c r="AR323" s="12">
        <f t="shared" si="603"/>
        <v>2.777777777777779E-2</v>
      </c>
      <c r="AS323" s="90">
        <f t="shared" si="604"/>
        <v>0</v>
      </c>
      <c r="AT323" s="13">
        <f t="shared" si="605"/>
        <v>40</v>
      </c>
      <c r="AU323" s="158">
        <v>0.42569444444444443</v>
      </c>
      <c r="AV323" s="226">
        <f t="shared" si="606"/>
        <v>2.0833333333333259E-3</v>
      </c>
      <c r="AW323" s="13">
        <f t="shared" si="607"/>
        <v>0</v>
      </c>
      <c r="AX323" s="13">
        <f t="shared" si="608"/>
        <v>3</v>
      </c>
      <c r="AY323" s="158">
        <v>0.47638888888888892</v>
      </c>
      <c r="AZ323" s="12">
        <f t="shared" si="609"/>
        <v>5.0694444444444486E-2</v>
      </c>
      <c r="BA323" s="90">
        <f t="shared" si="610"/>
        <v>1</v>
      </c>
      <c r="BB323" s="90">
        <f t="shared" si="611"/>
        <v>13</v>
      </c>
      <c r="BC323" s="158">
        <v>0.47638888888888892</v>
      </c>
      <c r="BD323" s="158">
        <v>0.47638888888888892</v>
      </c>
      <c r="BE323" s="12">
        <f t="shared" si="612"/>
        <v>0</v>
      </c>
      <c r="BF323" s="13">
        <f t="shared" si="613"/>
        <v>0</v>
      </c>
      <c r="BG323" s="13">
        <f t="shared" si="614"/>
        <v>0</v>
      </c>
      <c r="BH323" s="158">
        <v>0.47638888888888892</v>
      </c>
      <c r="BI323" s="158">
        <v>0.47638888888888892</v>
      </c>
      <c r="BJ323" s="157"/>
      <c r="BK323" s="69">
        <f t="shared" si="589"/>
        <v>0</v>
      </c>
      <c r="BL323" s="13">
        <f t="shared" si="590"/>
        <v>0</v>
      </c>
      <c r="BM323" s="13">
        <f t="shared" si="591"/>
        <v>0</v>
      </c>
      <c r="BN323" s="158">
        <v>0.49652777777777773</v>
      </c>
      <c r="BO323" s="12">
        <f t="shared" si="615"/>
        <v>2.0138888888888817E-2</v>
      </c>
      <c r="BP323" s="90">
        <f t="shared" si="616"/>
        <v>0</v>
      </c>
      <c r="BQ323" s="90">
        <f t="shared" si="617"/>
        <v>29</v>
      </c>
      <c r="BR323" s="158">
        <v>0.50694444444444442</v>
      </c>
      <c r="BS323" s="12">
        <f t="shared" si="618"/>
        <v>1.0416666666666685E-2</v>
      </c>
      <c r="BT323" s="90">
        <f t="shared" si="619"/>
        <v>0</v>
      </c>
      <c r="BU323" s="90">
        <f t="shared" si="620"/>
        <v>15</v>
      </c>
      <c r="BV323" s="158">
        <v>0.50694444444444442</v>
      </c>
      <c r="BW323" s="158">
        <v>0.51388888888888895</v>
      </c>
      <c r="BX323" s="12">
        <f t="shared" si="621"/>
        <v>6.9444444444445308E-3</v>
      </c>
      <c r="BY323" s="13">
        <f t="shared" si="622"/>
        <v>0</v>
      </c>
      <c r="BZ323" s="13">
        <f t="shared" si="623"/>
        <v>10</v>
      </c>
      <c r="CA323" s="226">
        <f t="shared" si="624"/>
        <v>0.32291666666666674</v>
      </c>
      <c r="CB323" s="13">
        <f t="shared" si="656"/>
        <v>7</v>
      </c>
      <c r="CC323" s="13">
        <f t="shared" si="625"/>
        <v>45</v>
      </c>
      <c r="CD323" s="12">
        <f t="shared" si="585"/>
        <v>7.9166666666666635E-2</v>
      </c>
      <c r="CE323" s="13">
        <f t="shared" si="626"/>
        <v>1</v>
      </c>
      <c r="CF323" s="13">
        <f t="shared" si="627"/>
        <v>54</v>
      </c>
      <c r="CG323" s="12">
        <f t="shared" si="573"/>
        <v>0.16666666666666666</v>
      </c>
      <c r="CH323" s="13">
        <f t="shared" si="628"/>
        <v>4</v>
      </c>
      <c r="CI323" s="13">
        <f t="shared" si="629"/>
        <v>0</v>
      </c>
      <c r="CJ323" s="12">
        <f t="shared" si="574"/>
        <v>5.0694444444444486E-2</v>
      </c>
      <c r="CK323" s="13">
        <f t="shared" si="657"/>
        <v>1</v>
      </c>
      <c r="CL323" s="13">
        <f t="shared" si="630"/>
        <v>13</v>
      </c>
      <c r="CM323" s="13"/>
      <c r="CN323" s="13"/>
      <c r="CO323" s="13"/>
      <c r="CP323" s="12">
        <f t="shared" si="631"/>
        <v>5.0694444444444486E-2</v>
      </c>
      <c r="CQ323" s="13">
        <f t="shared" si="632"/>
        <v>1</v>
      </c>
      <c r="CR323" s="13">
        <f t="shared" si="633"/>
        <v>13</v>
      </c>
      <c r="CS323" s="158"/>
      <c r="CT323" s="13">
        <f t="shared" si="634"/>
        <v>0</v>
      </c>
      <c r="CU323" s="13">
        <f t="shared" si="635"/>
        <v>0</v>
      </c>
      <c r="CV323" s="158"/>
      <c r="CW323" s="13">
        <f t="shared" si="636"/>
        <v>0</v>
      </c>
      <c r="CX323" s="13">
        <f t="shared" si="637"/>
        <v>0</v>
      </c>
      <c r="CY323" s="158"/>
      <c r="CZ323" s="13">
        <f t="shared" si="638"/>
        <v>0</v>
      </c>
      <c r="DA323" s="13">
        <f t="shared" si="639"/>
        <v>0</v>
      </c>
      <c r="DB323" s="158"/>
      <c r="DC323" s="13">
        <f t="shared" si="640"/>
        <v>0</v>
      </c>
      <c r="DD323" s="13">
        <f t="shared" si="641"/>
        <v>0</v>
      </c>
      <c r="DE323" s="158"/>
      <c r="DF323" s="13">
        <f t="shared" si="642"/>
        <v>0</v>
      </c>
      <c r="DG323" s="13">
        <f t="shared" si="643"/>
        <v>0</v>
      </c>
      <c r="DH323" s="158"/>
      <c r="DI323" s="13">
        <f t="shared" si="644"/>
        <v>0</v>
      </c>
      <c r="DJ323" s="13">
        <f t="shared" si="645"/>
        <v>0</v>
      </c>
      <c r="DK323" s="158"/>
      <c r="DL323" s="35">
        <f t="shared" si="646"/>
        <v>0</v>
      </c>
      <c r="DM323" s="61">
        <f t="shared" si="647"/>
        <v>0</v>
      </c>
      <c r="DN323" s="66">
        <f t="shared" si="578"/>
        <v>1138883.0899999996</v>
      </c>
      <c r="DO323" s="74">
        <f t="shared" si="575"/>
        <v>18390</v>
      </c>
      <c r="DP323" s="66">
        <f xml:space="preserve"> K323/M323</f>
        <v>64.817321428571432</v>
      </c>
      <c r="DQ323" s="63">
        <f t="shared" si="648"/>
        <v>61.929477433387689</v>
      </c>
      <c r="DR323" s="66" t="e">
        <f t="shared" si="579"/>
        <v>#NUM!</v>
      </c>
      <c r="DS323" s="96" t="e">
        <f t="shared" si="580"/>
        <v>#NUM!</v>
      </c>
      <c r="DT323" s="66" t="e">
        <f t="shared" si="581"/>
        <v>#NUM!</v>
      </c>
      <c r="DU323" s="66" t="e">
        <f t="shared" si="582"/>
        <v>#NUM!</v>
      </c>
      <c r="DV323" s="62"/>
      <c r="DW323" s="62"/>
      <c r="DX323" s="62"/>
      <c r="DY323" s="62"/>
      <c r="DZ323" s="62"/>
      <c r="EA323" s="62"/>
      <c r="EB323" s="62"/>
      <c r="EC323" s="62"/>
      <c r="ED323" s="62"/>
      <c r="EE323" s="62"/>
      <c r="EF323" s="62"/>
      <c r="EG323" s="62"/>
      <c r="EH323" s="62"/>
      <c r="EI323" s="62"/>
      <c r="EJ323" s="62"/>
      <c r="EK323" s="62"/>
      <c r="EL323" s="62"/>
      <c r="EM323" s="62"/>
      <c r="EN323" s="62"/>
      <c r="EO323" s="62"/>
      <c r="EP323" s="62"/>
      <c r="EQ323" s="62"/>
      <c r="ER323" s="62"/>
      <c r="ES323" s="62"/>
      <c r="ET323" s="62"/>
      <c r="EU323" s="62"/>
      <c r="EV323" s="62"/>
      <c r="EW323" s="62"/>
      <c r="EX323" s="62"/>
      <c r="EY323" s="62"/>
      <c r="EZ323" s="62"/>
      <c r="FA323" s="62"/>
      <c r="FB323" s="62"/>
      <c r="FC323" s="62"/>
      <c r="FD323" s="62"/>
      <c r="FE323" s="62"/>
      <c r="FF323" s="62"/>
      <c r="FG323" s="62"/>
      <c r="FH323" s="62"/>
      <c r="FI323" s="62"/>
    </row>
    <row r="324" spans="1:165" s="162" customFormat="1">
      <c r="A324" s="175">
        <v>323</v>
      </c>
      <c r="B324" s="174">
        <v>81</v>
      </c>
      <c r="C324" s="202">
        <v>40811</v>
      </c>
      <c r="D324" s="159">
        <f>MONTH(C324)</f>
        <v>9</v>
      </c>
      <c r="E324" s="156" t="s">
        <v>530</v>
      </c>
      <c r="F324" s="174">
        <v>3</v>
      </c>
      <c r="G324" s="157" t="s">
        <v>532</v>
      </c>
      <c r="H324" s="157" t="s">
        <v>288</v>
      </c>
      <c r="I324" s="157" t="s">
        <v>533</v>
      </c>
      <c r="J324" s="158">
        <v>0.40277777777777773</v>
      </c>
      <c r="K324" s="159">
        <v>3661.04</v>
      </c>
      <c r="L324" s="157" t="s">
        <v>34</v>
      </c>
      <c r="M324" s="174">
        <v>59</v>
      </c>
      <c r="N324" s="174">
        <v>0</v>
      </c>
      <c r="O324" s="157"/>
      <c r="P324" s="158">
        <v>0.40277777777777773</v>
      </c>
      <c r="Q324" s="158">
        <v>0.40277777777777773</v>
      </c>
      <c r="R324" s="12">
        <f t="shared" si="649"/>
        <v>0</v>
      </c>
      <c r="S324" s="13">
        <f t="shared" si="650"/>
        <v>0</v>
      </c>
      <c r="T324" s="13">
        <f t="shared" si="651"/>
        <v>0</v>
      </c>
      <c r="U324" s="158">
        <v>0.40625</v>
      </c>
      <c r="V324" s="12">
        <f t="shared" si="652"/>
        <v>3.4722222222222654E-3</v>
      </c>
      <c r="W324" s="13">
        <f t="shared" si="653"/>
        <v>0</v>
      </c>
      <c r="X324" s="13">
        <f t="shared" si="654"/>
        <v>5</v>
      </c>
      <c r="Y324" s="158">
        <v>0.47916666666666669</v>
      </c>
      <c r="Z324" s="12">
        <f t="shared" si="655"/>
        <v>7.2916666666666685E-2</v>
      </c>
      <c r="AA324" s="13">
        <f t="shared" si="592"/>
        <v>1</v>
      </c>
      <c r="AB324" s="13">
        <f t="shared" si="593"/>
        <v>45</v>
      </c>
      <c r="AC324" s="158">
        <v>0.52083333333333337</v>
      </c>
      <c r="AD324" s="12">
        <f t="shared" si="594"/>
        <v>4.1666666666666685E-2</v>
      </c>
      <c r="AE324" s="13">
        <f t="shared" si="595"/>
        <v>1</v>
      </c>
      <c r="AF324" s="13">
        <f t="shared" si="596"/>
        <v>0</v>
      </c>
      <c r="AG324" s="158">
        <v>0.52430555555555558</v>
      </c>
      <c r="AH324" s="158">
        <v>0.57638888888888895</v>
      </c>
      <c r="AI324" s="12">
        <f t="shared" si="597"/>
        <v>5.208333333333337E-2</v>
      </c>
      <c r="AJ324" s="90">
        <f t="shared" si="598"/>
        <v>1</v>
      </c>
      <c r="AK324" s="90">
        <f t="shared" si="599"/>
        <v>15</v>
      </c>
      <c r="AL324" s="158">
        <v>0.52430555555555558</v>
      </c>
      <c r="AM324" s="158">
        <v>0.57638888888888895</v>
      </c>
      <c r="AN324" s="12">
        <f t="shared" si="600"/>
        <v>5.208333333333337E-2</v>
      </c>
      <c r="AO324" s="13">
        <f t="shared" si="601"/>
        <v>1</v>
      </c>
      <c r="AP324" s="13">
        <f t="shared" si="602"/>
        <v>15</v>
      </c>
      <c r="AQ324" s="158">
        <v>0.59305555555555556</v>
      </c>
      <c r="AR324" s="12">
        <f t="shared" si="603"/>
        <v>1.6666666666666607E-2</v>
      </c>
      <c r="AS324" s="90">
        <f t="shared" si="604"/>
        <v>0</v>
      </c>
      <c r="AT324" s="13">
        <f t="shared" si="605"/>
        <v>24</v>
      </c>
      <c r="AU324" s="158">
        <v>0.59444444444444444</v>
      </c>
      <c r="AV324" s="226">
        <f t="shared" si="606"/>
        <v>1.388888888888884E-3</v>
      </c>
      <c r="AW324" s="13">
        <f t="shared" si="607"/>
        <v>0</v>
      </c>
      <c r="AX324" s="13">
        <f t="shared" si="608"/>
        <v>2</v>
      </c>
      <c r="AY324" s="158">
        <v>0.64513888888888882</v>
      </c>
      <c r="AZ324" s="12">
        <f t="shared" si="609"/>
        <v>5.0694444444444375E-2</v>
      </c>
      <c r="BA324" s="90">
        <f t="shared" si="610"/>
        <v>1</v>
      </c>
      <c r="BB324" s="90">
        <f t="shared" si="611"/>
        <v>13</v>
      </c>
      <c r="BC324" s="158">
        <v>0.64513888888888882</v>
      </c>
      <c r="BD324" s="158">
        <v>0.64513888888888882</v>
      </c>
      <c r="BE324" s="12">
        <f t="shared" si="612"/>
        <v>0</v>
      </c>
      <c r="BF324" s="13">
        <f t="shared" si="613"/>
        <v>0</v>
      </c>
      <c r="BG324" s="13">
        <f t="shared" si="614"/>
        <v>0</v>
      </c>
      <c r="BH324" s="158">
        <v>0.64513888888888882</v>
      </c>
      <c r="BI324" s="158">
        <v>0.64513888888888882</v>
      </c>
      <c r="BJ324" s="157"/>
      <c r="BK324" s="69">
        <f t="shared" si="589"/>
        <v>0</v>
      </c>
      <c r="BL324" s="13">
        <f t="shared" si="590"/>
        <v>0</v>
      </c>
      <c r="BM324" s="13">
        <f t="shared" si="591"/>
        <v>0</v>
      </c>
      <c r="BN324" s="158">
        <v>0.64722222222222225</v>
      </c>
      <c r="BO324" s="12">
        <f t="shared" si="615"/>
        <v>2.083333333333437E-3</v>
      </c>
      <c r="BP324" s="90">
        <f t="shared" si="616"/>
        <v>0</v>
      </c>
      <c r="BQ324" s="90">
        <f t="shared" si="617"/>
        <v>3</v>
      </c>
      <c r="BR324" s="158">
        <v>0.64861111111111114</v>
      </c>
      <c r="BS324" s="12">
        <f t="shared" si="618"/>
        <v>1.388888888888884E-3</v>
      </c>
      <c r="BT324" s="225">
        <f t="shared" si="619"/>
        <v>0</v>
      </c>
      <c r="BU324" s="225">
        <f t="shared" si="620"/>
        <v>2</v>
      </c>
      <c r="BV324" s="158">
        <v>0.64861111111111114</v>
      </c>
      <c r="BW324" s="158">
        <v>0.64930555555555558</v>
      </c>
      <c r="BX324" s="12">
        <f t="shared" si="621"/>
        <v>6.9444444444444198E-4</v>
      </c>
      <c r="BY324" s="13">
        <f t="shared" si="622"/>
        <v>0</v>
      </c>
      <c r="BZ324" s="13">
        <f t="shared" si="623"/>
        <v>1</v>
      </c>
      <c r="CA324" s="226">
        <f t="shared" si="624"/>
        <v>0.24652777777777785</v>
      </c>
      <c r="CB324" s="13">
        <f t="shared" si="656"/>
        <v>5</v>
      </c>
      <c r="CC324" s="13">
        <f t="shared" si="625"/>
        <v>55</v>
      </c>
      <c r="CD324" s="12">
        <f t="shared" si="585"/>
        <v>6.1805555555555614E-2</v>
      </c>
      <c r="CE324" s="13">
        <f t="shared" si="626"/>
        <v>1</v>
      </c>
      <c r="CF324" s="13">
        <f t="shared" si="627"/>
        <v>29</v>
      </c>
      <c r="CG324" s="12">
        <f t="shared" ref="CG324:CG387" si="658">AI324</f>
        <v>5.208333333333337E-2</v>
      </c>
      <c r="CH324" s="13">
        <f t="shared" si="628"/>
        <v>1</v>
      </c>
      <c r="CI324" s="13">
        <f t="shared" si="629"/>
        <v>15</v>
      </c>
      <c r="CJ324" s="12">
        <f t="shared" ref="CJ324:CJ387" si="659">AZ324</f>
        <v>5.0694444444444375E-2</v>
      </c>
      <c r="CK324" s="13">
        <f t="shared" si="657"/>
        <v>1</v>
      </c>
      <c r="CL324" s="13">
        <f t="shared" si="630"/>
        <v>13</v>
      </c>
      <c r="CM324" s="13"/>
      <c r="CN324" s="13"/>
      <c r="CO324" s="13"/>
      <c r="CP324" s="12">
        <f t="shared" si="631"/>
        <v>5.0694444444444375E-2</v>
      </c>
      <c r="CQ324" s="13">
        <f t="shared" si="632"/>
        <v>1</v>
      </c>
      <c r="CR324" s="13">
        <f t="shared" si="633"/>
        <v>13</v>
      </c>
      <c r="CS324" s="158"/>
      <c r="CT324" s="13">
        <f t="shared" si="634"/>
        <v>0</v>
      </c>
      <c r="CU324" s="13">
        <f t="shared" si="635"/>
        <v>0</v>
      </c>
      <c r="CV324" s="158"/>
      <c r="CW324" s="13">
        <f t="shared" si="636"/>
        <v>0</v>
      </c>
      <c r="CX324" s="13">
        <f t="shared" si="637"/>
        <v>0</v>
      </c>
      <c r="CY324" s="158"/>
      <c r="CZ324" s="13">
        <f t="shared" si="638"/>
        <v>0</v>
      </c>
      <c r="DA324" s="13">
        <f t="shared" si="639"/>
        <v>0</v>
      </c>
      <c r="DB324" s="158"/>
      <c r="DC324" s="13">
        <f t="shared" si="640"/>
        <v>0</v>
      </c>
      <c r="DD324" s="13">
        <f t="shared" si="641"/>
        <v>0</v>
      </c>
      <c r="DE324" s="158"/>
      <c r="DF324" s="13">
        <f t="shared" si="642"/>
        <v>0</v>
      </c>
      <c r="DG324" s="13">
        <f t="shared" si="643"/>
        <v>0</v>
      </c>
      <c r="DH324" s="158"/>
      <c r="DI324" s="13">
        <f t="shared" si="644"/>
        <v>0</v>
      </c>
      <c r="DJ324" s="13">
        <f t="shared" si="645"/>
        <v>0</v>
      </c>
      <c r="DK324" s="158"/>
      <c r="DL324" s="35">
        <f t="shared" si="646"/>
        <v>0</v>
      </c>
      <c r="DM324" s="61">
        <f t="shared" si="647"/>
        <v>0</v>
      </c>
      <c r="DN324" s="66">
        <f t="shared" si="578"/>
        <v>1142544.1299999997</v>
      </c>
      <c r="DO324" s="74">
        <f t="shared" ref="DO324:DO387" si="660">DO323+M325</f>
        <v>18422</v>
      </c>
      <c r="DP324" s="66">
        <f xml:space="preserve"> K324/M324</f>
        <v>62.051525423728812</v>
      </c>
      <c r="DQ324" s="63">
        <f t="shared" si="648"/>
        <v>62.020634567365086</v>
      </c>
      <c r="DR324" s="66" t="e">
        <f t="shared" si="579"/>
        <v>#NUM!</v>
      </c>
      <c r="DS324" s="96" t="e">
        <f t="shared" si="580"/>
        <v>#NUM!</v>
      </c>
      <c r="DT324" s="66" t="e">
        <f t="shared" si="581"/>
        <v>#NUM!</v>
      </c>
      <c r="DU324" s="66" t="e">
        <f t="shared" si="582"/>
        <v>#NUM!</v>
      </c>
      <c r="DV324" s="62"/>
      <c r="DW324" s="62"/>
      <c r="DX324" s="62"/>
      <c r="DY324" s="62"/>
      <c r="DZ324" s="62"/>
      <c r="EA324" s="62"/>
      <c r="EB324" s="62"/>
      <c r="EC324" s="62"/>
      <c r="ED324" s="62"/>
      <c r="EE324" s="62"/>
      <c r="EF324" s="62"/>
      <c r="EG324" s="62"/>
      <c r="EH324" s="62"/>
      <c r="EI324" s="62"/>
      <c r="EJ324" s="62"/>
      <c r="EK324" s="62"/>
      <c r="EL324" s="62"/>
      <c r="EM324" s="62"/>
      <c r="EN324" s="62"/>
      <c r="EO324" s="62"/>
      <c r="EP324" s="62"/>
      <c r="EQ324" s="62"/>
      <c r="ER324" s="62"/>
      <c r="ES324" s="62"/>
      <c r="ET324" s="62"/>
      <c r="EU324" s="62"/>
      <c r="EV324" s="62"/>
      <c r="EW324" s="62"/>
      <c r="EX324" s="62"/>
      <c r="EY324" s="62"/>
      <c r="EZ324" s="62"/>
      <c r="FA324" s="62"/>
      <c r="FB324" s="62"/>
      <c r="FC324" s="62"/>
      <c r="FD324" s="62"/>
      <c r="FE324" s="62"/>
      <c r="FF324" s="62"/>
      <c r="FG324" s="62"/>
      <c r="FH324" s="62"/>
      <c r="FI324" s="62"/>
    </row>
    <row r="325" spans="1:165" s="162" customFormat="1">
      <c r="A325" s="199">
        <v>324</v>
      </c>
      <c r="B325" s="174">
        <v>82</v>
      </c>
      <c r="C325" s="202">
        <v>40815</v>
      </c>
      <c r="D325" s="159">
        <f>MONTH(C325)</f>
        <v>9</v>
      </c>
      <c r="E325" s="156" t="s">
        <v>570</v>
      </c>
      <c r="F325" s="174">
        <v>11</v>
      </c>
      <c r="G325" s="157" t="s">
        <v>445</v>
      </c>
      <c r="H325" s="157" t="s">
        <v>324</v>
      </c>
      <c r="I325" s="157" t="s">
        <v>322</v>
      </c>
      <c r="J325" s="158">
        <v>0.19097222222222221</v>
      </c>
      <c r="K325" s="159">
        <v>1820.2360000000001</v>
      </c>
      <c r="L325" s="157" t="s">
        <v>34</v>
      </c>
      <c r="M325" s="174">
        <v>32</v>
      </c>
      <c r="N325" s="174">
        <v>0</v>
      </c>
      <c r="O325" s="157"/>
      <c r="P325" s="158">
        <v>0.19097222222222221</v>
      </c>
      <c r="Q325" s="158">
        <v>0.19097222222222221</v>
      </c>
      <c r="R325" s="12">
        <f t="shared" si="649"/>
        <v>0</v>
      </c>
      <c r="S325" s="13">
        <f t="shared" si="650"/>
        <v>0</v>
      </c>
      <c r="T325" s="13">
        <f t="shared" si="651"/>
        <v>0</v>
      </c>
      <c r="U325" s="158">
        <v>0.20138888888888887</v>
      </c>
      <c r="V325" s="12">
        <f t="shared" si="652"/>
        <v>1.0416666666666657E-2</v>
      </c>
      <c r="W325" s="13">
        <f t="shared" si="653"/>
        <v>0</v>
      </c>
      <c r="X325" s="13">
        <f t="shared" si="654"/>
        <v>15</v>
      </c>
      <c r="Y325" s="158">
        <v>0.20833333333333334</v>
      </c>
      <c r="Z325" s="12">
        <f t="shared" si="655"/>
        <v>6.9444444444444753E-3</v>
      </c>
      <c r="AA325" s="13">
        <f t="shared" si="592"/>
        <v>0</v>
      </c>
      <c r="AB325" s="13">
        <f t="shared" si="593"/>
        <v>10</v>
      </c>
      <c r="AC325" s="158">
        <v>0.22569444444444445</v>
      </c>
      <c r="AD325" s="12">
        <f t="shared" si="594"/>
        <v>1.7361111111111105E-2</v>
      </c>
      <c r="AE325" s="13">
        <f t="shared" si="595"/>
        <v>0</v>
      </c>
      <c r="AF325" s="13">
        <f t="shared" si="596"/>
        <v>25</v>
      </c>
      <c r="AG325" s="158">
        <v>0.22916666666666666</v>
      </c>
      <c r="AH325" s="158">
        <v>0.25</v>
      </c>
      <c r="AI325" s="12">
        <f t="shared" si="597"/>
        <v>2.0833333333333343E-2</v>
      </c>
      <c r="AJ325" s="90">
        <f t="shared" si="598"/>
        <v>0</v>
      </c>
      <c r="AK325" s="90">
        <f t="shared" si="599"/>
        <v>30</v>
      </c>
      <c r="AL325" s="158">
        <v>0.22916666666666666</v>
      </c>
      <c r="AM325" s="158">
        <v>0.25</v>
      </c>
      <c r="AN325" s="12">
        <f t="shared" si="600"/>
        <v>2.0833333333333343E-2</v>
      </c>
      <c r="AO325" s="13">
        <f t="shared" si="601"/>
        <v>0</v>
      </c>
      <c r="AP325" s="13">
        <f t="shared" si="602"/>
        <v>30</v>
      </c>
      <c r="AQ325" s="158">
        <v>0.25555555555555559</v>
      </c>
      <c r="AR325" s="12">
        <f t="shared" si="603"/>
        <v>5.5555555555555913E-3</v>
      </c>
      <c r="AS325" s="90">
        <f t="shared" si="604"/>
        <v>0</v>
      </c>
      <c r="AT325" s="13">
        <f t="shared" si="605"/>
        <v>8</v>
      </c>
      <c r="AU325" s="158">
        <v>0.25625000000000003</v>
      </c>
      <c r="AV325" s="226">
        <f t="shared" si="606"/>
        <v>6.9444444444444198E-4</v>
      </c>
      <c r="AW325" s="13">
        <f t="shared" si="607"/>
        <v>0</v>
      </c>
      <c r="AX325" s="13">
        <f t="shared" si="608"/>
        <v>1</v>
      </c>
      <c r="AY325" s="158">
        <v>0.29791666666666666</v>
      </c>
      <c r="AZ325" s="12">
        <f t="shared" si="609"/>
        <v>4.166666666666663E-2</v>
      </c>
      <c r="BA325" s="90">
        <f t="shared" si="610"/>
        <v>1</v>
      </c>
      <c r="BB325" s="90">
        <f t="shared" si="611"/>
        <v>0</v>
      </c>
      <c r="BC325" s="158">
        <v>0.29791666666666666</v>
      </c>
      <c r="BD325" s="158">
        <v>0.29791666666666666</v>
      </c>
      <c r="BE325" s="12">
        <f t="shared" si="612"/>
        <v>0</v>
      </c>
      <c r="BF325" s="13">
        <f t="shared" si="613"/>
        <v>0</v>
      </c>
      <c r="BG325" s="13">
        <f t="shared" si="614"/>
        <v>0</v>
      </c>
      <c r="BH325" s="158">
        <v>0.29791666666666666</v>
      </c>
      <c r="BI325" s="158">
        <v>0.29791666666666666</v>
      </c>
      <c r="BJ325" s="157"/>
      <c r="BK325" s="69">
        <f t="shared" si="589"/>
        <v>0</v>
      </c>
      <c r="BL325" s="13">
        <f t="shared" si="590"/>
        <v>0</v>
      </c>
      <c r="BM325" s="13">
        <f t="shared" si="591"/>
        <v>0</v>
      </c>
      <c r="BN325" s="158">
        <v>0.3298611111111111</v>
      </c>
      <c r="BO325" s="12">
        <f t="shared" si="615"/>
        <v>3.1944444444444442E-2</v>
      </c>
      <c r="BP325" s="90">
        <f t="shared" si="616"/>
        <v>0</v>
      </c>
      <c r="BQ325" s="90">
        <f t="shared" si="617"/>
        <v>46</v>
      </c>
      <c r="BR325" s="158">
        <v>0.33680555555555558</v>
      </c>
      <c r="BS325" s="12">
        <f t="shared" si="618"/>
        <v>6.9444444444444753E-3</v>
      </c>
      <c r="BT325" s="225">
        <f t="shared" si="619"/>
        <v>0</v>
      </c>
      <c r="BU325" s="225">
        <f t="shared" si="620"/>
        <v>10</v>
      </c>
      <c r="BV325" s="158">
        <v>0.33680555555555558</v>
      </c>
      <c r="BW325" s="158">
        <v>0.34027777777777773</v>
      </c>
      <c r="BX325" s="12">
        <f t="shared" si="621"/>
        <v>3.4722222222221544E-3</v>
      </c>
      <c r="BY325" s="13">
        <f t="shared" si="622"/>
        <v>0</v>
      </c>
      <c r="BZ325" s="13">
        <f t="shared" si="623"/>
        <v>5</v>
      </c>
      <c r="CA325" s="226">
        <f t="shared" si="624"/>
        <v>0.14930555555555552</v>
      </c>
      <c r="CB325" s="13">
        <f t="shared" si="656"/>
        <v>3</v>
      </c>
      <c r="CC325" s="13">
        <f t="shared" si="625"/>
        <v>35</v>
      </c>
      <c r="CD325" s="12">
        <f t="shared" si="585"/>
        <v>6.1805555555555614E-2</v>
      </c>
      <c r="CE325" s="13">
        <f t="shared" si="626"/>
        <v>1</v>
      </c>
      <c r="CF325" s="13">
        <f t="shared" si="627"/>
        <v>29</v>
      </c>
      <c r="CG325" s="12">
        <f t="shared" si="658"/>
        <v>2.0833333333333343E-2</v>
      </c>
      <c r="CH325" s="13">
        <f t="shared" si="628"/>
        <v>0</v>
      </c>
      <c r="CI325" s="13">
        <f t="shared" si="629"/>
        <v>30</v>
      </c>
      <c r="CJ325" s="12">
        <f t="shared" si="659"/>
        <v>4.166666666666663E-2</v>
      </c>
      <c r="CK325" s="13">
        <f t="shared" si="657"/>
        <v>1</v>
      </c>
      <c r="CL325" s="13">
        <f t="shared" si="630"/>
        <v>0</v>
      </c>
      <c r="CM325" s="13"/>
      <c r="CN325" s="13"/>
      <c r="CO325" s="13"/>
      <c r="CP325" s="12">
        <f t="shared" si="631"/>
        <v>4.166666666666663E-2</v>
      </c>
      <c r="CQ325" s="13">
        <f t="shared" si="632"/>
        <v>1</v>
      </c>
      <c r="CR325" s="13">
        <f t="shared" si="633"/>
        <v>0</v>
      </c>
      <c r="CS325" s="158"/>
      <c r="CT325" s="13">
        <f t="shared" si="634"/>
        <v>0</v>
      </c>
      <c r="CU325" s="13">
        <f t="shared" si="635"/>
        <v>0</v>
      </c>
      <c r="CV325" s="158"/>
      <c r="CW325" s="13">
        <f t="shared" si="636"/>
        <v>0</v>
      </c>
      <c r="CX325" s="13">
        <f t="shared" si="637"/>
        <v>0</v>
      </c>
      <c r="CY325" s="158"/>
      <c r="CZ325" s="13">
        <f t="shared" si="638"/>
        <v>0</v>
      </c>
      <c r="DA325" s="13">
        <f t="shared" si="639"/>
        <v>0</v>
      </c>
      <c r="DB325" s="158"/>
      <c r="DC325" s="13">
        <f t="shared" si="640"/>
        <v>0</v>
      </c>
      <c r="DD325" s="13">
        <f t="shared" si="641"/>
        <v>0</v>
      </c>
      <c r="DE325" s="158"/>
      <c r="DF325" s="13">
        <f t="shared" si="642"/>
        <v>0</v>
      </c>
      <c r="DG325" s="13">
        <f t="shared" si="643"/>
        <v>0</v>
      </c>
      <c r="DH325" s="158"/>
      <c r="DI325" s="13">
        <f t="shared" si="644"/>
        <v>0</v>
      </c>
      <c r="DJ325" s="13">
        <f t="shared" si="645"/>
        <v>0</v>
      </c>
      <c r="DK325" s="158"/>
      <c r="DL325" s="35">
        <f t="shared" si="646"/>
        <v>0</v>
      </c>
      <c r="DM325" s="61">
        <f t="shared" si="647"/>
        <v>0</v>
      </c>
      <c r="DN325" s="66">
        <f t="shared" si="578"/>
        <v>1144364.3659999997</v>
      </c>
      <c r="DO325" s="74">
        <f t="shared" si="660"/>
        <v>18480</v>
      </c>
      <c r="DP325" s="66">
        <f t="shared" ref="DP325:DP393" si="661" xml:space="preserve"> K325/M325</f>
        <v>56.882375000000003</v>
      </c>
      <c r="DQ325" s="63">
        <f t="shared" si="648"/>
        <v>61.92447867965366</v>
      </c>
      <c r="DR325" s="66" t="e">
        <f t="shared" si="579"/>
        <v>#NUM!</v>
      </c>
      <c r="DS325" s="96" t="e">
        <f t="shared" si="580"/>
        <v>#NUM!</v>
      </c>
      <c r="DT325" s="66" t="e">
        <f t="shared" si="581"/>
        <v>#NUM!</v>
      </c>
      <c r="DU325" s="66" t="e">
        <f t="shared" si="582"/>
        <v>#NUM!</v>
      </c>
      <c r="DV325" s="62"/>
      <c r="DW325" s="62"/>
      <c r="DX325" s="62"/>
      <c r="DY325" s="62"/>
      <c r="DZ325" s="62"/>
      <c r="EA325" s="62"/>
      <c r="EB325" s="62"/>
      <c r="EC325" s="62"/>
      <c r="ED325" s="62"/>
      <c r="EE325" s="62"/>
      <c r="EF325" s="62"/>
      <c r="EG325" s="62"/>
      <c r="EH325" s="62"/>
      <c r="EI325" s="62"/>
      <c r="EJ325" s="62"/>
      <c r="EK325" s="62"/>
      <c r="EL325" s="62"/>
      <c r="EM325" s="62"/>
      <c r="EN325" s="62"/>
      <c r="EO325" s="62"/>
      <c r="EP325" s="62"/>
      <c r="EQ325" s="62"/>
      <c r="ER325" s="62"/>
      <c r="ES325" s="62"/>
      <c r="ET325" s="62"/>
      <c r="EU325" s="62"/>
      <c r="EV325" s="62"/>
      <c r="EW325" s="62"/>
      <c r="EX325" s="62"/>
      <c r="EY325" s="62"/>
      <c r="EZ325" s="62"/>
      <c r="FA325" s="62"/>
      <c r="FB325" s="62"/>
      <c r="FC325" s="62"/>
      <c r="FD325" s="62"/>
      <c r="FE325" s="62"/>
      <c r="FF325" s="62"/>
      <c r="FG325" s="62"/>
      <c r="FH325" s="62"/>
      <c r="FI325" s="62"/>
    </row>
    <row r="326" spans="1:165" s="162" customFormat="1">
      <c r="A326" s="175">
        <v>325</v>
      </c>
      <c r="B326" s="174">
        <v>83</v>
      </c>
      <c r="C326" s="202">
        <v>40815</v>
      </c>
      <c r="D326" s="159">
        <f>MONTH(C326)</f>
        <v>9</v>
      </c>
      <c r="E326" s="156" t="s">
        <v>571</v>
      </c>
      <c r="F326" s="174">
        <v>1</v>
      </c>
      <c r="G326" s="157" t="s">
        <v>572</v>
      </c>
      <c r="H326" s="157" t="s">
        <v>413</v>
      </c>
      <c r="I326" s="157" t="s">
        <v>537</v>
      </c>
      <c r="J326" s="158">
        <v>0.31944444444444448</v>
      </c>
      <c r="K326" s="159">
        <v>3648.59</v>
      </c>
      <c r="L326" s="157" t="s">
        <v>34</v>
      </c>
      <c r="M326" s="174">
        <v>58</v>
      </c>
      <c r="N326" s="174">
        <v>1</v>
      </c>
      <c r="O326" s="157"/>
      <c r="P326" s="158">
        <v>0.31944444444444448</v>
      </c>
      <c r="Q326" s="158">
        <v>0.31944444444444448</v>
      </c>
      <c r="R326" s="12">
        <f t="shared" si="649"/>
        <v>0</v>
      </c>
      <c r="S326" s="13">
        <f t="shared" si="650"/>
        <v>0</v>
      </c>
      <c r="T326" s="13">
        <f t="shared" si="651"/>
        <v>0</v>
      </c>
      <c r="U326" s="158">
        <v>0.3263888888888889</v>
      </c>
      <c r="V326" s="12">
        <f t="shared" si="652"/>
        <v>6.9444444444444198E-3</v>
      </c>
      <c r="W326" s="13">
        <f t="shared" si="653"/>
        <v>0</v>
      </c>
      <c r="X326" s="13">
        <f t="shared" si="654"/>
        <v>10</v>
      </c>
      <c r="Y326" s="158">
        <v>0.33333333333333331</v>
      </c>
      <c r="Z326" s="12">
        <f t="shared" si="655"/>
        <v>6.9444444444444198E-3</v>
      </c>
      <c r="AA326" s="13">
        <f t="shared" si="592"/>
        <v>0</v>
      </c>
      <c r="AB326" s="13">
        <f t="shared" si="593"/>
        <v>10</v>
      </c>
      <c r="AC326" s="158">
        <v>0.35069444444444442</v>
      </c>
      <c r="AD326" s="12">
        <f t="shared" si="594"/>
        <v>1.7361111111111105E-2</v>
      </c>
      <c r="AE326" s="13">
        <f t="shared" si="595"/>
        <v>0</v>
      </c>
      <c r="AF326" s="13">
        <f t="shared" si="596"/>
        <v>25</v>
      </c>
      <c r="AG326" s="158">
        <v>0.35416666666666669</v>
      </c>
      <c r="AH326" s="158">
        <v>0.41666666666666669</v>
      </c>
      <c r="AI326" s="12">
        <f t="shared" si="597"/>
        <v>6.25E-2</v>
      </c>
      <c r="AJ326" s="90">
        <f t="shared" si="598"/>
        <v>1</v>
      </c>
      <c r="AK326" s="90">
        <f t="shared" si="599"/>
        <v>30</v>
      </c>
      <c r="AL326" s="158">
        <v>0.35416666666666669</v>
      </c>
      <c r="AM326" s="158">
        <v>0.41666666666666669</v>
      </c>
      <c r="AN326" s="12">
        <f t="shared" si="600"/>
        <v>6.25E-2</v>
      </c>
      <c r="AO326" s="13">
        <f t="shared" si="601"/>
        <v>1</v>
      </c>
      <c r="AP326" s="13">
        <f t="shared" si="602"/>
        <v>30</v>
      </c>
      <c r="AQ326" s="158">
        <v>0.42708333333333331</v>
      </c>
      <c r="AR326" s="12">
        <f t="shared" si="603"/>
        <v>1.041666666666663E-2</v>
      </c>
      <c r="AS326" s="90">
        <f t="shared" si="604"/>
        <v>0</v>
      </c>
      <c r="AT326" s="13">
        <f t="shared" si="605"/>
        <v>15</v>
      </c>
      <c r="AU326" s="158">
        <v>0.42986111111111108</v>
      </c>
      <c r="AV326" s="226">
        <f t="shared" si="606"/>
        <v>2.7777777777777679E-3</v>
      </c>
      <c r="AW326" s="13">
        <f t="shared" si="607"/>
        <v>0</v>
      </c>
      <c r="AX326" s="13">
        <f t="shared" si="608"/>
        <v>4</v>
      </c>
      <c r="AY326" s="158">
        <v>0.50486111111111109</v>
      </c>
      <c r="AZ326" s="12">
        <f t="shared" si="609"/>
        <v>7.5000000000000011E-2</v>
      </c>
      <c r="BA326" s="225">
        <f t="shared" si="610"/>
        <v>1</v>
      </c>
      <c r="BB326" s="225">
        <f t="shared" si="611"/>
        <v>48</v>
      </c>
      <c r="BC326" s="158">
        <v>0.50486111111111109</v>
      </c>
      <c r="BD326" s="158">
        <v>0.50486111111111109</v>
      </c>
      <c r="BE326" s="12">
        <f t="shared" si="612"/>
        <v>0</v>
      </c>
      <c r="BF326" s="13">
        <f t="shared" si="613"/>
        <v>0</v>
      </c>
      <c r="BG326" s="13">
        <f t="shared" si="614"/>
        <v>0</v>
      </c>
      <c r="BH326" s="158">
        <v>0.50486111111111109</v>
      </c>
      <c r="BI326" s="158">
        <v>0.50486111111111109</v>
      </c>
      <c r="BJ326" s="157"/>
      <c r="BK326" s="69">
        <f t="shared" si="589"/>
        <v>0</v>
      </c>
      <c r="BL326" s="13">
        <f t="shared" si="590"/>
        <v>0</v>
      </c>
      <c r="BM326" s="13">
        <f t="shared" si="591"/>
        <v>0</v>
      </c>
      <c r="BN326" s="158">
        <v>0.53749999999999998</v>
      </c>
      <c r="BO326" s="12">
        <f t="shared" si="615"/>
        <v>3.2638888888888884E-2</v>
      </c>
      <c r="BP326" s="90">
        <f t="shared" si="616"/>
        <v>0</v>
      </c>
      <c r="BQ326" s="90">
        <f t="shared" si="617"/>
        <v>47</v>
      </c>
      <c r="BR326" s="158">
        <v>0.54513888888888895</v>
      </c>
      <c r="BS326" s="12">
        <f t="shared" si="618"/>
        <v>7.6388888888889728E-3</v>
      </c>
      <c r="BT326" s="225">
        <f t="shared" si="619"/>
        <v>0</v>
      </c>
      <c r="BU326" s="225">
        <f t="shared" si="620"/>
        <v>11</v>
      </c>
      <c r="BV326" s="158">
        <v>0.54513888888888895</v>
      </c>
      <c r="BW326" s="158">
        <v>0.54861111111111105</v>
      </c>
      <c r="BX326" s="12">
        <f t="shared" si="621"/>
        <v>3.4722222222220989E-3</v>
      </c>
      <c r="BY326" s="13">
        <f t="shared" si="622"/>
        <v>0</v>
      </c>
      <c r="BZ326" s="13">
        <f t="shared" si="623"/>
        <v>5</v>
      </c>
      <c r="CA326" s="226">
        <f t="shared" si="624"/>
        <v>0.22916666666666657</v>
      </c>
      <c r="CB326" s="13">
        <f t="shared" si="656"/>
        <v>5</v>
      </c>
      <c r="CC326" s="13">
        <f t="shared" si="625"/>
        <v>30</v>
      </c>
      <c r="CD326" s="12">
        <f t="shared" si="585"/>
        <v>6.8055555555555591E-2</v>
      </c>
      <c r="CE326" s="13">
        <f t="shared" si="626"/>
        <v>1</v>
      </c>
      <c r="CF326" s="13">
        <f t="shared" si="627"/>
        <v>38</v>
      </c>
      <c r="CG326" s="12">
        <f t="shared" si="658"/>
        <v>6.25E-2</v>
      </c>
      <c r="CH326" s="13">
        <f t="shared" si="628"/>
        <v>1</v>
      </c>
      <c r="CI326" s="13">
        <f t="shared" si="629"/>
        <v>30</v>
      </c>
      <c r="CJ326" s="12">
        <f t="shared" si="659"/>
        <v>7.5000000000000011E-2</v>
      </c>
      <c r="CK326" s="13">
        <f t="shared" si="657"/>
        <v>1</v>
      </c>
      <c r="CL326" s="13">
        <f t="shared" si="630"/>
        <v>48</v>
      </c>
      <c r="CM326" s="13"/>
      <c r="CN326" s="13"/>
      <c r="CO326" s="13"/>
      <c r="CP326" s="12">
        <f t="shared" si="631"/>
        <v>7.5000000000000011E-2</v>
      </c>
      <c r="CQ326" s="13">
        <f t="shared" si="632"/>
        <v>1</v>
      </c>
      <c r="CR326" s="13">
        <f t="shared" si="633"/>
        <v>48</v>
      </c>
      <c r="CS326" s="158"/>
      <c r="CT326" s="13">
        <f t="shared" si="634"/>
        <v>0</v>
      </c>
      <c r="CU326" s="13">
        <f t="shared" si="635"/>
        <v>0</v>
      </c>
      <c r="CV326" s="158"/>
      <c r="CW326" s="13">
        <f t="shared" si="636"/>
        <v>0</v>
      </c>
      <c r="CX326" s="13">
        <f t="shared" si="637"/>
        <v>0</v>
      </c>
      <c r="CY326" s="158"/>
      <c r="CZ326" s="13">
        <f t="shared" si="638"/>
        <v>0</v>
      </c>
      <c r="DA326" s="13">
        <f t="shared" si="639"/>
        <v>0</v>
      </c>
      <c r="DB326" s="158"/>
      <c r="DC326" s="13">
        <f t="shared" si="640"/>
        <v>0</v>
      </c>
      <c r="DD326" s="13">
        <f t="shared" si="641"/>
        <v>0</v>
      </c>
      <c r="DE326" s="158"/>
      <c r="DF326" s="13">
        <f t="shared" si="642"/>
        <v>0</v>
      </c>
      <c r="DG326" s="13">
        <f t="shared" si="643"/>
        <v>0</v>
      </c>
      <c r="DH326" s="158"/>
      <c r="DI326" s="13">
        <f t="shared" si="644"/>
        <v>0</v>
      </c>
      <c r="DJ326" s="13">
        <f t="shared" si="645"/>
        <v>0</v>
      </c>
      <c r="DK326" s="158"/>
      <c r="DL326" s="35">
        <f t="shared" si="646"/>
        <v>0</v>
      </c>
      <c r="DM326" s="61">
        <f t="shared" si="647"/>
        <v>0</v>
      </c>
      <c r="DN326" s="66">
        <f t="shared" si="578"/>
        <v>1148012.9559999998</v>
      </c>
      <c r="DO326" s="74">
        <f t="shared" si="660"/>
        <v>18538</v>
      </c>
      <c r="DP326" s="66">
        <f t="shared" si="661"/>
        <v>62.906724137931036</v>
      </c>
      <c r="DQ326" s="63">
        <f t="shared" si="648"/>
        <v>61.927551839464869</v>
      </c>
      <c r="DR326" s="66" t="e">
        <f t="shared" si="579"/>
        <v>#NUM!</v>
      </c>
      <c r="DS326" s="96" t="e">
        <f t="shared" si="580"/>
        <v>#NUM!</v>
      </c>
      <c r="DT326" s="66" t="e">
        <f t="shared" si="581"/>
        <v>#NUM!</v>
      </c>
      <c r="DU326" s="66" t="e">
        <f t="shared" si="582"/>
        <v>#NUM!</v>
      </c>
      <c r="DV326" s="62"/>
      <c r="DW326" s="62"/>
      <c r="DX326" s="62"/>
      <c r="DY326" s="62"/>
      <c r="DZ326" s="62"/>
      <c r="EA326" s="62"/>
      <c r="EB326" s="62"/>
      <c r="EC326" s="62"/>
      <c r="ED326" s="62"/>
      <c r="EE326" s="62"/>
      <c r="EF326" s="62"/>
      <c r="EG326" s="62"/>
      <c r="EH326" s="62"/>
      <c r="EI326" s="62"/>
      <c r="EJ326" s="62"/>
      <c r="EK326" s="62"/>
      <c r="EL326" s="62"/>
      <c r="EM326" s="62"/>
      <c r="EN326" s="62"/>
      <c r="EO326" s="62"/>
      <c r="EP326" s="62"/>
      <c r="EQ326" s="62"/>
      <c r="ER326" s="62"/>
      <c r="ES326" s="62"/>
      <c r="ET326" s="62"/>
      <c r="EU326" s="62"/>
      <c r="EV326" s="62"/>
      <c r="EW326" s="62"/>
      <c r="EX326" s="62"/>
      <c r="EY326" s="62"/>
      <c r="EZ326" s="62"/>
      <c r="FA326" s="62"/>
      <c r="FB326" s="62"/>
      <c r="FC326" s="62"/>
      <c r="FD326" s="62"/>
      <c r="FE326" s="62"/>
      <c r="FF326" s="62"/>
      <c r="FG326" s="62"/>
      <c r="FH326" s="62"/>
      <c r="FI326" s="62"/>
    </row>
    <row r="327" spans="1:165" s="162" customFormat="1">
      <c r="A327" s="199">
        <v>326</v>
      </c>
      <c r="B327" s="174">
        <v>84</v>
      </c>
      <c r="C327" s="202">
        <v>40815</v>
      </c>
      <c r="D327" s="159">
        <f>MONTH(C327)</f>
        <v>9</v>
      </c>
      <c r="E327" s="156" t="s">
        <v>531</v>
      </c>
      <c r="F327" s="174">
        <v>4</v>
      </c>
      <c r="G327" s="157" t="s">
        <v>414</v>
      </c>
      <c r="H327" s="157" t="s">
        <v>413</v>
      </c>
      <c r="I327" s="157" t="s">
        <v>412</v>
      </c>
      <c r="J327" s="158">
        <v>0.54513888888888895</v>
      </c>
      <c r="K327" s="159">
        <v>3607.96</v>
      </c>
      <c r="L327" s="157" t="s">
        <v>34</v>
      </c>
      <c r="M327" s="174">
        <v>58</v>
      </c>
      <c r="N327" s="174">
        <v>1</v>
      </c>
      <c r="O327" s="157"/>
      <c r="P327" s="158">
        <v>0.54513888888888895</v>
      </c>
      <c r="Q327" s="158">
        <v>0.54513888888888895</v>
      </c>
      <c r="R327" s="12">
        <f t="shared" si="649"/>
        <v>0</v>
      </c>
      <c r="S327" s="13">
        <f t="shared" si="650"/>
        <v>0</v>
      </c>
      <c r="T327" s="13">
        <f t="shared" si="651"/>
        <v>0</v>
      </c>
      <c r="U327" s="158">
        <v>0.54861111111111105</v>
      </c>
      <c r="V327" s="12">
        <f t="shared" si="652"/>
        <v>3.4722222222220989E-3</v>
      </c>
      <c r="W327" s="13">
        <f t="shared" si="653"/>
        <v>0</v>
      </c>
      <c r="X327" s="13">
        <f t="shared" si="654"/>
        <v>5</v>
      </c>
      <c r="Y327" s="158">
        <v>0.56944444444444442</v>
      </c>
      <c r="Z327" s="12">
        <f t="shared" si="655"/>
        <v>2.083333333333337E-2</v>
      </c>
      <c r="AA327" s="13">
        <f t="shared" si="592"/>
        <v>0</v>
      </c>
      <c r="AB327" s="13">
        <f t="shared" si="593"/>
        <v>30</v>
      </c>
      <c r="AC327" s="158">
        <v>0.57638888888888895</v>
      </c>
      <c r="AD327" s="12">
        <f t="shared" si="594"/>
        <v>6.9444444444445308E-3</v>
      </c>
      <c r="AE327" s="13">
        <f t="shared" si="595"/>
        <v>0</v>
      </c>
      <c r="AF327" s="13">
        <f t="shared" si="596"/>
        <v>10</v>
      </c>
      <c r="AG327" s="158">
        <v>0.59027777777777779</v>
      </c>
      <c r="AH327" s="158">
        <v>0.63541666666666663</v>
      </c>
      <c r="AI327" s="12">
        <f t="shared" si="597"/>
        <v>4.513888888888884E-2</v>
      </c>
      <c r="AJ327" s="225">
        <f t="shared" si="598"/>
        <v>1</v>
      </c>
      <c r="AK327" s="225">
        <f t="shared" si="599"/>
        <v>5</v>
      </c>
      <c r="AL327" s="158">
        <v>0.59027777777777779</v>
      </c>
      <c r="AM327" s="158">
        <v>0.63541666666666663</v>
      </c>
      <c r="AN327" s="12">
        <f t="shared" si="600"/>
        <v>4.513888888888884E-2</v>
      </c>
      <c r="AO327" s="13">
        <f t="shared" si="601"/>
        <v>1</v>
      </c>
      <c r="AP327" s="13">
        <f t="shared" si="602"/>
        <v>5</v>
      </c>
      <c r="AQ327" s="158">
        <v>0.64583333333333337</v>
      </c>
      <c r="AR327" s="12">
        <f t="shared" si="603"/>
        <v>1.0416666666666741E-2</v>
      </c>
      <c r="AS327" s="90">
        <f t="shared" si="604"/>
        <v>0</v>
      </c>
      <c r="AT327" s="13">
        <f t="shared" si="605"/>
        <v>15</v>
      </c>
      <c r="AU327" s="158">
        <v>0.64652777777777781</v>
      </c>
      <c r="AV327" s="226">
        <f t="shared" si="606"/>
        <v>6.9444444444444198E-4</v>
      </c>
      <c r="AW327" s="13">
        <f t="shared" si="607"/>
        <v>0</v>
      </c>
      <c r="AX327" s="13">
        <f t="shared" si="608"/>
        <v>1</v>
      </c>
      <c r="AY327" s="158">
        <v>0.7055555555555556</v>
      </c>
      <c r="AZ327" s="12">
        <f t="shared" si="609"/>
        <v>5.902777777777779E-2</v>
      </c>
      <c r="BA327" s="225">
        <f t="shared" si="610"/>
        <v>1</v>
      </c>
      <c r="BB327" s="225">
        <f t="shared" si="611"/>
        <v>25</v>
      </c>
      <c r="BC327" s="158">
        <v>0.7055555555555556</v>
      </c>
      <c r="BD327" s="158">
        <v>0.7055555555555556</v>
      </c>
      <c r="BE327" s="12">
        <f t="shared" si="612"/>
        <v>0</v>
      </c>
      <c r="BF327" s="13">
        <f t="shared" si="613"/>
        <v>0</v>
      </c>
      <c r="BG327" s="13">
        <f t="shared" si="614"/>
        <v>0</v>
      </c>
      <c r="BH327" s="158">
        <v>0.7055555555555556</v>
      </c>
      <c r="BI327" s="158">
        <v>0.7055555555555556</v>
      </c>
      <c r="BJ327" s="157"/>
      <c r="BK327" s="69">
        <f t="shared" si="589"/>
        <v>0</v>
      </c>
      <c r="BL327" s="13">
        <f t="shared" si="590"/>
        <v>0</v>
      </c>
      <c r="BM327" s="13">
        <f t="shared" si="591"/>
        <v>0</v>
      </c>
      <c r="BN327" s="158">
        <v>0.73611111111111116</v>
      </c>
      <c r="BO327" s="12">
        <f t="shared" si="615"/>
        <v>3.0555555555555558E-2</v>
      </c>
      <c r="BP327" s="90">
        <f t="shared" si="616"/>
        <v>0</v>
      </c>
      <c r="BQ327" s="90">
        <f t="shared" si="617"/>
        <v>44</v>
      </c>
      <c r="BR327" s="158">
        <v>0.74305555555555547</v>
      </c>
      <c r="BS327" s="12">
        <f t="shared" si="618"/>
        <v>6.9444444444443088E-3</v>
      </c>
      <c r="BT327" s="225">
        <f t="shared" si="619"/>
        <v>0</v>
      </c>
      <c r="BU327" s="225">
        <f t="shared" si="620"/>
        <v>10</v>
      </c>
      <c r="BV327" s="158">
        <v>0.74305555555555547</v>
      </c>
      <c r="BW327" s="158">
        <v>0.74652777777777779</v>
      </c>
      <c r="BX327" s="12">
        <f t="shared" si="621"/>
        <v>3.4722222222223209E-3</v>
      </c>
      <c r="BY327" s="13">
        <f t="shared" si="622"/>
        <v>0</v>
      </c>
      <c r="BZ327" s="13">
        <f t="shared" si="623"/>
        <v>5</v>
      </c>
      <c r="CA327" s="226">
        <f t="shared" si="624"/>
        <v>0.20138888888888884</v>
      </c>
      <c r="CB327" s="13">
        <f t="shared" si="656"/>
        <v>4</v>
      </c>
      <c r="CC327" s="13">
        <f t="shared" si="625"/>
        <v>50</v>
      </c>
      <c r="CD327" s="12">
        <f t="shared" si="585"/>
        <v>5.4861111111111138E-2</v>
      </c>
      <c r="CE327" s="13">
        <f t="shared" si="626"/>
        <v>1</v>
      </c>
      <c r="CF327" s="13">
        <f t="shared" si="627"/>
        <v>19</v>
      </c>
      <c r="CG327" s="12">
        <f t="shared" si="658"/>
        <v>4.513888888888884E-2</v>
      </c>
      <c r="CH327" s="13">
        <f t="shared" si="628"/>
        <v>1</v>
      </c>
      <c r="CI327" s="13">
        <f t="shared" si="629"/>
        <v>5</v>
      </c>
      <c r="CJ327" s="12">
        <f t="shared" si="659"/>
        <v>5.902777777777779E-2</v>
      </c>
      <c r="CK327" s="13">
        <f t="shared" si="657"/>
        <v>1</v>
      </c>
      <c r="CL327" s="13">
        <f t="shared" si="630"/>
        <v>25</v>
      </c>
      <c r="CM327" s="13"/>
      <c r="CN327" s="13"/>
      <c r="CO327" s="13"/>
      <c r="CP327" s="12">
        <f t="shared" si="631"/>
        <v>5.902777777777779E-2</v>
      </c>
      <c r="CQ327" s="13">
        <f t="shared" si="632"/>
        <v>1</v>
      </c>
      <c r="CR327" s="13">
        <f t="shared" si="633"/>
        <v>25</v>
      </c>
      <c r="CS327" s="158"/>
      <c r="CT327" s="13">
        <f t="shared" si="634"/>
        <v>0</v>
      </c>
      <c r="CU327" s="13">
        <f t="shared" si="635"/>
        <v>0</v>
      </c>
      <c r="CV327" s="158"/>
      <c r="CW327" s="13">
        <f t="shared" si="636"/>
        <v>0</v>
      </c>
      <c r="CX327" s="13">
        <f t="shared" si="637"/>
        <v>0</v>
      </c>
      <c r="CY327" s="158"/>
      <c r="CZ327" s="13">
        <f t="shared" si="638"/>
        <v>0</v>
      </c>
      <c r="DA327" s="13">
        <f t="shared" si="639"/>
        <v>0</v>
      </c>
      <c r="DB327" s="158"/>
      <c r="DC327" s="13">
        <f t="shared" si="640"/>
        <v>0</v>
      </c>
      <c r="DD327" s="13">
        <f t="shared" si="641"/>
        <v>0</v>
      </c>
      <c r="DE327" s="158"/>
      <c r="DF327" s="13">
        <f t="shared" si="642"/>
        <v>0</v>
      </c>
      <c r="DG327" s="13">
        <f t="shared" si="643"/>
        <v>0</v>
      </c>
      <c r="DH327" s="158"/>
      <c r="DI327" s="13">
        <f t="shared" si="644"/>
        <v>0</v>
      </c>
      <c r="DJ327" s="13">
        <f t="shared" si="645"/>
        <v>0</v>
      </c>
      <c r="DK327" s="158"/>
      <c r="DL327" s="35">
        <f t="shared" si="646"/>
        <v>0</v>
      </c>
      <c r="DM327" s="61">
        <f t="shared" si="647"/>
        <v>0</v>
      </c>
      <c r="DN327" s="66">
        <f t="shared" si="578"/>
        <v>1151620.9159999997</v>
      </c>
      <c r="DO327" s="74">
        <f t="shared" si="660"/>
        <v>18597</v>
      </c>
      <c r="DP327" s="66">
        <f t="shared" si="661"/>
        <v>62.206206896551727</v>
      </c>
      <c r="DQ327" s="63">
        <f t="shared" si="648"/>
        <v>61.925090928644394</v>
      </c>
      <c r="DR327" s="66" t="e">
        <f t="shared" si="579"/>
        <v>#NUM!</v>
      </c>
      <c r="DS327" s="96" t="e">
        <f t="shared" si="580"/>
        <v>#NUM!</v>
      </c>
      <c r="DT327" s="66" t="e">
        <f t="shared" si="581"/>
        <v>#NUM!</v>
      </c>
      <c r="DU327" s="66" t="e">
        <f t="shared" si="582"/>
        <v>#NUM!</v>
      </c>
      <c r="DV327" s="62"/>
      <c r="DW327" s="62"/>
      <c r="DX327" s="62"/>
      <c r="DY327" s="62"/>
      <c r="DZ327" s="62"/>
      <c r="EA327" s="62"/>
      <c r="EB327" s="62"/>
      <c r="EC327" s="62"/>
      <c r="ED327" s="62"/>
      <c r="EE327" s="62"/>
      <c r="EF327" s="62"/>
      <c r="EG327" s="62"/>
      <c r="EH327" s="62"/>
      <c r="EI327" s="62"/>
      <c r="EJ327" s="62"/>
      <c r="EK327" s="62"/>
      <c r="EL327" s="62"/>
      <c r="EM327" s="62"/>
      <c r="EN327" s="62"/>
      <c r="EO327" s="62"/>
      <c r="EP327" s="62"/>
      <c r="EQ327" s="62"/>
      <c r="ER327" s="62"/>
      <c r="ES327" s="62"/>
      <c r="ET327" s="62"/>
      <c r="EU327" s="62"/>
      <c r="EV327" s="62"/>
      <c r="EW327" s="62"/>
      <c r="EX327" s="62"/>
      <c r="EY327" s="62"/>
      <c r="EZ327" s="62"/>
      <c r="FA327" s="62"/>
      <c r="FB327" s="62"/>
      <c r="FC327" s="62"/>
      <c r="FD327" s="62"/>
      <c r="FE327" s="62"/>
      <c r="FF327" s="62"/>
      <c r="FG327" s="62"/>
      <c r="FH327" s="62"/>
      <c r="FI327" s="62"/>
    </row>
    <row r="328" spans="1:165" s="162" customFormat="1">
      <c r="A328" s="175">
        <v>327</v>
      </c>
      <c r="B328" s="174">
        <v>85</v>
      </c>
      <c r="C328" s="202">
        <v>40816</v>
      </c>
      <c r="D328" s="161">
        <v>9</v>
      </c>
      <c r="E328" s="156" t="s">
        <v>39</v>
      </c>
      <c r="F328" s="174">
        <v>37</v>
      </c>
      <c r="G328" s="157" t="s">
        <v>38</v>
      </c>
      <c r="H328" s="157" t="s">
        <v>543</v>
      </c>
      <c r="I328" s="157" t="s">
        <v>562</v>
      </c>
      <c r="J328" s="158">
        <v>0.77430555555555547</v>
      </c>
      <c r="K328" s="159">
        <v>3456.23</v>
      </c>
      <c r="L328" s="157" t="s">
        <v>33</v>
      </c>
      <c r="M328" s="174">
        <v>59</v>
      </c>
      <c r="N328" s="174">
        <v>0</v>
      </c>
      <c r="O328" s="157"/>
      <c r="P328" s="158">
        <v>0.77430555555555547</v>
      </c>
      <c r="Q328" s="158">
        <v>0.77430555555555547</v>
      </c>
      <c r="R328" s="12">
        <f t="shared" si="649"/>
        <v>0</v>
      </c>
      <c r="S328" s="13">
        <f t="shared" si="650"/>
        <v>0</v>
      </c>
      <c r="T328" s="13">
        <f t="shared" si="651"/>
        <v>0</v>
      </c>
      <c r="U328" s="158">
        <v>0.77777777777777779</v>
      </c>
      <c r="V328" s="12">
        <f t="shared" si="652"/>
        <v>3.4722222222223209E-3</v>
      </c>
      <c r="W328" s="13">
        <f t="shared" si="653"/>
        <v>0</v>
      </c>
      <c r="X328" s="13">
        <f t="shared" si="654"/>
        <v>5</v>
      </c>
      <c r="Y328" s="158">
        <v>0.80208333333333337</v>
      </c>
      <c r="Z328" s="12">
        <f t="shared" si="655"/>
        <v>2.430555555555558E-2</v>
      </c>
      <c r="AA328" s="13">
        <f t="shared" si="592"/>
        <v>0</v>
      </c>
      <c r="AB328" s="13">
        <f t="shared" si="593"/>
        <v>35</v>
      </c>
      <c r="AC328" s="158">
        <v>0.81944444444444453</v>
      </c>
      <c r="AD328" s="12">
        <f t="shared" si="594"/>
        <v>1.736111111111116E-2</v>
      </c>
      <c r="AE328" s="13">
        <f t="shared" si="595"/>
        <v>0</v>
      </c>
      <c r="AF328" s="13">
        <f t="shared" si="596"/>
        <v>25</v>
      </c>
      <c r="AG328" s="158">
        <v>0.82291666666666663</v>
      </c>
      <c r="AH328" s="158">
        <v>1.125</v>
      </c>
      <c r="AI328" s="12">
        <f t="shared" si="597"/>
        <v>0.30208333333333337</v>
      </c>
      <c r="AJ328" s="225">
        <f t="shared" si="598"/>
        <v>7</v>
      </c>
      <c r="AK328" s="225">
        <f t="shared" si="599"/>
        <v>15</v>
      </c>
      <c r="AL328" s="158">
        <v>0.82291666666666663</v>
      </c>
      <c r="AM328" s="158">
        <v>1.125</v>
      </c>
      <c r="AN328" s="12">
        <f t="shared" si="600"/>
        <v>0.30208333333333337</v>
      </c>
      <c r="AO328" s="13">
        <f t="shared" si="601"/>
        <v>7</v>
      </c>
      <c r="AP328" s="13">
        <f t="shared" si="602"/>
        <v>15</v>
      </c>
      <c r="AQ328" s="158">
        <v>1.0486111111111112</v>
      </c>
      <c r="AR328" s="12">
        <f t="shared" si="603"/>
        <v>-7.638888888888884E-2</v>
      </c>
      <c r="AS328" s="90" t="e">
        <f t="shared" si="604"/>
        <v>#NUM!</v>
      </c>
      <c r="AT328" s="13" t="e">
        <f t="shared" si="605"/>
        <v>#NUM!</v>
      </c>
      <c r="AU328" s="158">
        <v>1.0645833333333334</v>
      </c>
      <c r="AV328" s="226">
        <f t="shared" si="606"/>
        <v>1.5972222222222276E-2</v>
      </c>
      <c r="AW328" s="13">
        <f t="shared" si="607"/>
        <v>0</v>
      </c>
      <c r="AX328" s="13">
        <f t="shared" si="608"/>
        <v>23</v>
      </c>
      <c r="AY328" s="158">
        <v>1.2375</v>
      </c>
      <c r="AZ328" s="12">
        <f t="shared" si="609"/>
        <v>0.17291666666666661</v>
      </c>
      <c r="BA328" s="225">
        <f t="shared" si="610"/>
        <v>4</v>
      </c>
      <c r="BB328" s="225">
        <f t="shared" si="611"/>
        <v>9</v>
      </c>
      <c r="BC328" s="158">
        <v>1.2375</v>
      </c>
      <c r="BD328" s="158">
        <v>1.2375</v>
      </c>
      <c r="BE328" s="12">
        <f t="shared" si="612"/>
        <v>0</v>
      </c>
      <c r="BF328" s="13">
        <f t="shared" si="613"/>
        <v>0</v>
      </c>
      <c r="BG328" s="13">
        <f t="shared" si="614"/>
        <v>0</v>
      </c>
      <c r="BH328" s="158">
        <v>1.2375</v>
      </c>
      <c r="BI328" s="158">
        <v>1.2375</v>
      </c>
      <c r="BJ328" s="157"/>
      <c r="BK328" s="69">
        <f t="shared" si="589"/>
        <v>0</v>
      </c>
      <c r="BL328" s="13">
        <f t="shared" ref="BL328:BL345" si="662">HOUR(BK328)</f>
        <v>0</v>
      </c>
      <c r="BM328" s="13">
        <f t="shared" ref="BM328:BM345" si="663">MINUTE(BK328)</f>
        <v>0</v>
      </c>
      <c r="BN328" s="158">
        <v>1.2458333333333333</v>
      </c>
      <c r="BO328" s="12">
        <f t="shared" si="615"/>
        <v>8.3333333333333037E-3</v>
      </c>
      <c r="BP328" s="90">
        <f t="shared" si="616"/>
        <v>0</v>
      </c>
      <c r="BQ328" s="90">
        <f t="shared" si="617"/>
        <v>12</v>
      </c>
      <c r="BR328" s="158">
        <v>1.25</v>
      </c>
      <c r="BS328" s="12">
        <f t="shared" si="618"/>
        <v>4.1666666666666519E-3</v>
      </c>
      <c r="BT328" s="225">
        <f t="shared" si="619"/>
        <v>0</v>
      </c>
      <c r="BU328" s="225">
        <f t="shared" si="620"/>
        <v>6</v>
      </c>
      <c r="BV328" s="158">
        <v>1.25</v>
      </c>
      <c r="BW328" s="158">
        <v>1.2569444444444444</v>
      </c>
      <c r="BX328" s="12">
        <f t="shared" si="621"/>
        <v>6.9444444444444198E-3</v>
      </c>
      <c r="BY328" s="13">
        <f t="shared" si="622"/>
        <v>0</v>
      </c>
      <c r="BZ328" s="13">
        <f t="shared" si="623"/>
        <v>10</v>
      </c>
      <c r="CA328" s="226">
        <f t="shared" si="624"/>
        <v>0.48263888888888895</v>
      </c>
      <c r="CB328" s="13">
        <f t="shared" si="656"/>
        <v>11</v>
      </c>
      <c r="CC328" s="13">
        <f t="shared" si="625"/>
        <v>35</v>
      </c>
      <c r="CD328" s="12">
        <f t="shared" si="585"/>
        <v>-4.6527777777777724E-2</v>
      </c>
      <c r="CE328" s="13" t="e">
        <f t="shared" si="626"/>
        <v>#NUM!</v>
      </c>
      <c r="CF328" s="13" t="e">
        <f t="shared" si="627"/>
        <v>#NUM!</v>
      </c>
      <c r="CG328" s="12">
        <f t="shared" si="658"/>
        <v>0.30208333333333337</v>
      </c>
      <c r="CH328" s="13">
        <f t="shared" si="628"/>
        <v>7</v>
      </c>
      <c r="CI328" s="13">
        <f t="shared" si="629"/>
        <v>15</v>
      </c>
      <c r="CJ328" s="12">
        <f t="shared" si="659"/>
        <v>0.17291666666666661</v>
      </c>
      <c r="CK328" s="13">
        <f t="shared" si="657"/>
        <v>4</v>
      </c>
      <c r="CL328" s="13">
        <f t="shared" si="630"/>
        <v>9</v>
      </c>
      <c r="CM328" s="13"/>
      <c r="CN328" s="13"/>
      <c r="CO328" s="13"/>
      <c r="CP328" s="12">
        <f t="shared" si="631"/>
        <v>0.17291666666666661</v>
      </c>
      <c r="CQ328" s="13">
        <f t="shared" si="632"/>
        <v>4</v>
      </c>
      <c r="CR328" s="13">
        <f t="shared" si="633"/>
        <v>9</v>
      </c>
      <c r="CS328" s="158"/>
      <c r="CT328" s="13">
        <f t="shared" si="634"/>
        <v>0</v>
      </c>
      <c r="CU328" s="13">
        <f t="shared" si="635"/>
        <v>0</v>
      </c>
      <c r="CV328" s="158"/>
      <c r="CW328" s="13">
        <f t="shared" si="636"/>
        <v>0</v>
      </c>
      <c r="CX328" s="13">
        <f t="shared" si="637"/>
        <v>0</v>
      </c>
      <c r="CY328" s="158"/>
      <c r="CZ328" s="13">
        <f t="shared" si="638"/>
        <v>0</v>
      </c>
      <c r="DA328" s="13">
        <f t="shared" si="639"/>
        <v>0</v>
      </c>
      <c r="DB328" s="158"/>
      <c r="DC328" s="13">
        <f t="shared" si="640"/>
        <v>0</v>
      </c>
      <c r="DD328" s="13">
        <f t="shared" si="641"/>
        <v>0</v>
      </c>
      <c r="DE328" s="158"/>
      <c r="DF328" s="13">
        <f t="shared" si="642"/>
        <v>0</v>
      </c>
      <c r="DG328" s="13">
        <f t="shared" si="643"/>
        <v>0</v>
      </c>
      <c r="DH328" s="158"/>
      <c r="DI328" s="13">
        <f t="shared" si="644"/>
        <v>0</v>
      </c>
      <c r="DJ328" s="13">
        <f t="shared" si="645"/>
        <v>0</v>
      </c>
      <c r="DK328" s="158"/>
      <c r="DL328" s="35">
        <f t="shared" si="646"/>
        <v>0</v>
      </c>
      <c r="DM328" s="61">
        <f t="shared" si="647"/>
        <v>0</v>
      </c>
      <c r="DN328" s="66">
        <f t="shared" si="578"/>
        <v>1155077.1459999997</v>
      </c>
      <c r="DO328" s="74">
        <f t="shared" si="660"/>
        <v>18639</v>
      </c>
      <c r="DP328" s="66">
        <f t="shared" si="661"/>
        <v>58.580169491525425</v>
      </c>
      <c r="DQ328" s="63">
        <f t="shared" si="648"/>
        <v>61.970982670744121</v>
      </c>
      <c r="DR328" s="66" t="e">
        <f t="shared" si="579"/>
        <v>#NUM!</v>
      </c>
      <c r="DS328" s="96" t="e">
        <f t="shared" si="580"/>
        <v>#NUM!</v>
      </c>
      <c r="DT328" s="66" t="e">
        <f t="shared" si="581"/>
        <v>#NUM!</v>
      </c>
      <c r="DU328" s="66" t="e">
        <f t="shared" si="582"/>
        <v>#NUM!</v>
      </c>
      <c r="DV328" s="62"/>
      <c r="DW328" s="62"/>
      <c r="DX328" s="62"/>
      <c r="DY328" s="62"/>
      <c r="DZ328" s="62"/>
      <c r="EA328" s="62"/>
      <c r="EB328" s="62"/>
      <c r="EC328" s="62"/>
      <c r="ED328" s="62"/>
      <c r="EE328" s="62"/>
      <c r="EF328" s="62"/>
      <c r="EG328" s="62"/>
      <c r="EH328" s="62"/>
      <c r="EI328" s="62"/>
      <c r="EJ328" s="62"/>
      <c r="EK328" s="62"/>
      <c r="EL328" s="62"/>
      <c r="EM328" s="62"/>
      <c r="EN328" s="62"/>
      <c r="EO328" s="62"/>
      <c r="EP328" s="62"/>
      <c r="EQ328" s="62"/>
      <c r="ER328" s="62"/>
      <c r="ES328" s="62"/>
      <c r="ET328" s="62"/>
      <c r="EU328" s="62"/>
      <c r="EV328" s="62"/>
      <c r="EW328" s="62"/>
      <c r="EX328" s="62"/>
      <c r="EY328" s="62"/>
      <c r="EZ328" s="62"/>
      <c r="FA328" s="62"/>
      <c r="FB328" s="62"/>
      <c r="FC328" s="62"/>
      <c r="FD328" s="62"/>
      <c r="FE328" s="62"/>
      <c r="FF328" s="62"/>
      <c r="FG328" s="62"/>
      <c r="FH328" s="62"/>
      <c r="FI328" s="62"/>
    </row>
    <row r="329" spans="1:165" s="162" customFormat="1">
      <c r="A329" s="199">
        <v>328</v>
      </c>
      <c r="B329" s="174">
        <v>86</v>
      </c>
      <c r="C329" s="202">
        <v>40816</v>
      </c>
      <c r="D329" s="161">
        <v>9</v>
      </c>
      <c r="E329" s="156" t="s">
        <v>39</v>
      </c>
      <c r="F329" s="174">
        <v>38</v>
      </c>
      <c r="G329" s="157" t="s">
        <v>38</v>
      </c>
      <c r="H329" s="157" t="s">
        <v>573</v>
      </c>
      <c r="I329" s="157" t="s">
        <v>499</v>
      </c>
      <c r="J329" s="158">
        <v>0.87847222222222221</v>
      </c>
      <c r="K329" s="159">
        <v>2344.58</v>
      </c>
      <c r="L329" s="157" t="s">
        <v>34</v>
      </c>
      <c r="M329" s="174">
        <v>42</v>
      </c>
      <c r="N329" s="174">
        <v>3</v>
      </c>
      <c r="O329" s="157"/>
      <c r="P329" s="158">
        <v>0.87847222222222221</v>
      </c>
      <c r="Q329" s="158">
        <v>0.87847222222222221</v>
      </c>
      <c r="R329" s="12">
        <f t="shared" si="649"/>
        <v>0</v>
      </c>
      <c r="S329" s="13">
        <f t="shared" si="650"/>
        <v>0</v>
      </c>
      <c r="T329" s="62"/>
      <c r="U329" s="158">
        <v>0.92361111111111116</v>
      </c>
      <c r="V329" s="12">
        <f t="shared" si="652"/>
        <v>4.5138888888888951E-2</v>
      </c>
      <c r="W329" s="13">
        <f t="shared" si="653"/>
        <v>1</v>
      </c>
      <c r="X329" s="13">
        <f t="shared" si="654"/>
        <v>5</v>
      </c>
      <c r="Y329" s="158">
        <v>0.93055555555555547</v>
      </c>
      <c r="Z329" s="12">
        <f t="shared" si="655"/>
        <v>6.9444444444443088E-3</v>
      </c>
      <c r="AA329" s="13">
        <f t="shared" si="592"/>
        <v>0</v>
      </c>
      <c r="AB329" s="13">
        <f t="shared" si="593"/>
        <v>10</v>
      </c>
      <c r="AC329" s="158">
        <v>1.0625</v>
      </c>
      <c r="AD329" s="12">
        <f t="shared" si="594"/>
        <v>0.13194444444444453</v>
      </c>
      <c r="AE329" s="13">
        <f t="shared" si="595"/>
        <v>3</v>
      </c>
      <c r="AF329" s="13">
        <f t="shared" si="596"/>
        <v>10</v>
      </c>
      <c r="AG329" s="158">
        <v>1.0659722222222221</v>
      </c>
      <c r="AH329" s="158">
        <v>1.1041666666666667</v>
      </c>
      <c r="AI329" s="12">
        <f t="shared" si="597"/>
        <v>3.8194444444444642E-2</v>
      </c>
      <c r="AJ329" s="225">
        <f t="shared" si="598"/>
        <v>0</v>
      </c>
      <c r="AK329" s="225">
        <f t="shared" si="599"/>
        <v>55</v>
      </c>
      <c r="AL329" s="158">
        <v>1.0659722222222221</v>
      </c>
      <c r="AM329" s="158">
        <v>1.1041666666666667</v>
      </c>
      <c r="AN329" s="12">
        <f t="shared" si="600"/>
        <v>3.8194444444444642E-2</v>
      </c>
      <c r="AO329" s="13">
        <f t="shared" si="601"/>
        <v>0</v>
      </c>
      <c r="AP329" s="13">
        <f t="shared" si="602"/>
        <v>55</v>
      </c>
      <c r="AQ329" s="158">
        <v>1.1076388888888888</v>
      </c>
      <c r="AR329" s="12">
        <f t="shared" si="603"/>
        <v>3.4722222222220989E-3</v>
      </c>
      <c r="AS329" s="90">
        <f t="shared" si="604"/>
        <v>0</v>
      </c>
      <c r="AT329" s="13">
        <f t="shared" si="605"/>
        <v>5</v>
      </c>
      <c r="AU329" s="158">
        <v>1.1090277777777777</v>
      </c>
      <c r="AV329" s="226">
        <f t="shared" si="606"/>
        <v>1.388888888888884E-3</v>
      </c>
      <c r="AW329" s="13">
        <f t="shared" si="607"/>
        <v>0</v>
      </c>
      <c r="AX329" s="13">
        <f t="shared" si="608"/>
        <v>2</v>
      </c>
      <c r="AY329" s="158">
        <v>1.2479166666666666</v>
      </c>
      <c r="AZ329" s="12">
        <f t="shared" si="609"/>
        <v>0.13888888888888884</v>
      </c>
      <c r="BA329" s="225">
        <f t="shared" si="610"/>
        <v>3</v>
      </c>
      <c r="BB329" s="225">
        <f t="shared" si="611"/>
        <v>20</v>
      </c>
      <c r="BC329" s="158">
        <v>1.2479166666666666</v>
      </c>
      <c r="BD329" s="158">
        <v>1.2479166666666666</v>
      </c>
      <c r="BE329" s="12">
        <f t="shared" si="612"/>
        <v>0</v>
      </c>
      <c r="BF329" s="13">
        <f t="shared" si="613"/>
        <v>0</v>
      </c>
      <c r="BG329" s="13">
        <f t="shared" si="614"/>
        <v>0</v>
      </c>
      <c r="BH329" s="158">
        <v>1.2479166666666666</v>
      </c>
      <c r="BI329" s="158">
        <v>1.2479166666666666</v>
      </c>
      <c r="BJ329" s="157"/>
      <c r="BK329" s="69">
        <f t="shared" si="589"/>
        <v>0</v>
      </c>
      <c r="BL329" s="13">
        <f t="shared" si="662"/>
        <v>0</v>
      </c>
      <c r="BM329" s="13">
        <f t="shared" si="663"/>
        <v>0</v>
      </c>
      <c r="BN329" s="158">
        <v>1.2534722222222221</v>
      </c>
      <c r="BO329" s="12">
        <f t="shared" si="615"/>
        <v>5.5555555555555358E-3</v>
      </c>
      <c r="BP329" s="225">
        <f t="shared" si="616"/>
        <v>0</v>
      </c>
      <c r="BQ329" s="225">
        <f t="shared" si="617"/>
        <v>8</v>
      </c>
      <c r="BR329" s="158">
        <v>1.2569444444444444</v>
      </c>
      <c r="BS329" s="12">
        <f t="shared" si="618"/>
        <v>3.4722222222223209E-3</v>
      </c>
      <c r="BT329" s="225">
        <f t="shared" si="619"/>
        <v>0</v>
      </c>
      <c r="BU329" s="225">
        <f t="shared" si="620"/>
        <v>5</v>
      </c>
      <c r="BV329" s="158">
        <v>1.2569444444444444</v>
      </c>
      <c r="BW329" s="158">
        <v>1.2604166666666667</v>
      </c>
      <c r="BX329" s="12">
        <f t="shared" si="621"/>
        <v>3.4722222222223209E-3</v>
      </c>
      <c r="BY329" s="13">
        <f t="shared" si="622"/>
        <v>0</v>
      </c>
      <c r="BZ329" s="13">
        <f t="shared" si="623"/>
        <v>5</v>
      </c>
      <c r="CA329" s="226">
        <f t="shared" si="624"/>
        <v>0.38194444444444453</v>
      </c>
      <c r="CB329" s="13">
        <f t="shared" si="656"/>
        <v>9</v>
      </c>
      <c r="CC329" s="13">
        <f t="shared" si="625"/>
        <v>10</v>
      </c>
      <c r="CD329" s="12">
        <f t="shared" si="585"/>
        <v>0.14444444444444449</v>
      </c>
      <c r="CE329" s="13">
        <f t="shared" si="626"/>
        <v>3</v>
      </c>
      <c r="CF329" s="13">
        <f t="shared" si="627"/>
        <v>28</v>
      </c>
      <c r="CG329" s="12">
        <f t="shared" si="658"/>
        <v>3.8194444444444642E-2</v>
      </c>
      <c r="CH329" s="13">
        <f t="shared" si="628"/>
        <v>0</v>
      </c>
      <c r="CI329" s="13">
        <f t="shared" si="629"/>
        <v>55</v>
      </c>
      <c r="CJ329" s="12">
        <f t="shared" si="659"/>
        <v>0.13888888888888884</v>
      </c>
      <c r="CK329" s="13">
        <f t="shared" si="657"/>
        <v>3</v>
      </c>
      <c r="CL329" s="13">
        <f t="shared" si="630"/>
        <v>20</v>
      </c>
      <c r="CM329" s="13"/>
      <c r="CN329" s="13"/>
      <c r="CO329" s="13"/>
      <c r="CP329" s="12">
        <f t="shared" si="631"/>
        <v>0.13888888888888884</v>
      </c>
      <c r="CQ329" s="13">
        <f t="shared" si="632"/>
        <v>3</v>
      </c>
      <c r="CR329" s="13">
        <f t="shared" si="633"/>
        <v>20</v>
      </c>
      <c r="CS329" s="158"/>
      <c r="CT329" s="13">
        <f t="shared" si="634"/>
        <v>0</v>
      </c>
      <c r="CU329" s="13">
        <f t="shared" si="635"/>
        <v>0</v>
      </c>
      <c r="CV329" s="158"/>
      <c r="CW329" s="13">
        <f t="shared" si="636"/>
        <v>0</v>
      </c>
      <c r="CX329" s="13">
        <f t="shared" si="637"/>
        <v>0</v>
      </c>
      <c r="CY329" s="158"/>
      <c r="CZ329" s="13">
        <f t="shared" si="638"/>
        <v>0</v>
      </c>
      <c r="DA329" s="13">
        <f t="shared" si="639"/>
        <v>0</v>
      </c>
      <c r="DB329" s="158"/>
      <c r="DC329" s="13">
        <f t="shared" si="640"/>
        <v>0</v>
      </c>
      <c r="DD329" s="13">
        <f t="shared" si="641"/>
        <v>0</v>
      </c>
      <c r="DE329" s="158"/>
      <c r="DF329" s="13">
        <f t="shared" si="642"/>
        <v>0</v>
      </c>
      <c r="DG329" s="13">
        <f t="shared" si="643"/>
        <v>0</v>
      </c>
      <c r="DH329" s="158"/>
      <c r="DI329" s="13">
        <f t="shared" si="644"/>
        <v>0</v>
      </c>
      <c r="DJ329" s="13">
        <f t="shared" si="645"/>
        <v>0</v>
      </c>
      <c r="DK329" s="158"/>
      <c r="DL329" s="35">
        <f t="shared" si="646"/>
        <v>0</v>
      </c>
      <c r="DM329" s="61">
        <f t="shared" si="647"/>
        <v>0</v>
      </c>
      <c r="DN329" s="66">
        <f t="shared" si="578"/>
        <v>1157421.7259999998</v>
      </c>
      <c r="DO329" s="74">
        <f t="shared" si="660"/>
        <v>18698</v>
      </c>
      <c r="DP329" s="66">
        <f t="shared" si="661"/>
        <v>55.823333333333331</v>
      </c>
      <c r="DQ329" s="63">
        <f t="shared" si="648"/>
        <v>61.900830356187818</v>
      </c>
      <c r="DR329" s="66" t="e">
        <f t="shared" si="579"/>
        <v>#NUM!</v>
      </c>
      <c r="DS329" s="96" t="e">
        <f t="shared" si="580"/>
        <v>#NUM!</v>
      </c>
      <c r="DT329" s="66" t="e">
        <f t="shared" si="581"/>
        <v>#NUM!</v>
      </c>
      <c r="DU329" s="66" t="e">
        <f t="shared" si="582"/>
        <v>#NUM!</v>
      </c>
      <c r="DV329" s="62"/>
      <c r="DW329" s="62"/>
      <c r="DX329" s="62"/>
      <c r="DY329" s="62"/>
      <c r="DZ329" s="62"/>
      <c r="EA329" s="62"/>
      <c r="EB329" s="62"/>
      <c r="EC329" s="62"/>
      <c r="ED329" s="62"/>
      <c r="EE329" s="62"/>
      <c r="EF329" s="62"/>
      <c r="EG329" s="62"/>
      <c r="EH329" s="62"/>
      <c r="EI329" s="62"/>
      <c r="EJ329" s="62"/>
      <c r="EK329" s="62"/>
      <c r="EL329" s="62"/>
      <c r="EM329" s="62"/>
      <c r="EN329" s="62"/>
      <c r="EO329" s="62"/>
      <c r="EP329" s="62"/>
      <c r="EQ329" s="62"/>
      <c r="ER329" s="62"/>
      <c r="ES329" s="62"/>
      <c r="ET329" s="62"/>
      <c r="EU329" s="62"/>
      <c r="EV329" s="62"/>
      <c r="EW329" s="62"/>
      <c r="EX329" s="62"/>
      <c r="EY329" s="62"/>
      <c r="EZ329" s="62"/>
      <c r="FA329" s="62"/>
      <c r="FB329" s="62"/>
      <c r="FC329" s="62"/>
      <c r="FD329" s="62"/>
      <c r="FE329" s="62"/>
      <c r="FF329" s="62"/>
      <c r="FG329" s="62"/>
      <c r="FH329" s="62"/>
      <c r="FI329" s="62"/>
    </row>
    <row r="330" spans="1:165" s="162" customFormat="1">
      <c r="A330" s="175">
        <v>329</v>
      </c>
      <c r="B330" s="174">
        <v>87</v>
      </c>
      <c r="C330" s="202">
        <v>40816</v>
      </c>
      <c r="D330" s="161">
        <v>9</v>
      </c>
      <c r="E330" s="156" t="s">
        <v>171</v>
      </c>
      <c r="F330" s="174">
        <v>10</v>
      </c>
      <c r="G330" s="157" t="s">
        <v>325</v>
      </c>
      <c r="H330" s="157" t="s">
        <v>477</v>
      </c>
      <c r="I330" s="157" t="s">
        <v>574</v>
      </c>
      <c r="J330" s="158">
        <v>0.10416666666666667</v>
      </c>
      <c r="K330" s="159">
        <v>3561.46</v>
      </c>
      <c r="L330" s="157" t="s">
        <v>34</v>
      </c>
      <c r="M330" s="174">
        <v>59</v>
      </c>
      <c r="N330" s="174">
        <v>0</v>
      </c>
      <c r="O330" s="157"/>
      <c r="P330" s="158">
        <v>0.10416666666666667</v>
      </c>
      <c r="Q330" s="158">
        <v>0.10416666666666667</v>
      </c>
      <c r="R330" s="12">
        <f t="shared" si="649"/>
        <v>0</v>
      </c>
      <c r="S330" s="13">
        <f t="shared" si="650"/>
        <v>0</v>
      </c>
      <c r="T330" s="13">
        <f t="shared" si="651"/>
        <v>0</v>
      </c>
      <c r="U330" s="158">
        <v>0.26041666666666669</v>
      </c>
      <c r="V330" s="12">
        <f t="shared" si="652"/>
        <v>0.15625</v>
      </c>
      <c r="W330" s="13">
        <f t="shared" si="653"/>
        <v>3</v>
      </c>
      <c r="X330" s="13">
        <f t="shared" si="654"/>
        <v>45</v>
      </c>
      <c r="Y330" s="158">
        <v>0.27083333333333331</v>
      </c>
      <c r="Z330" s="12">
        <f t="shared" si="655"/>
        <v>1.041666666666663E-2</v>
      </c>
      <c r="AA330" s="13">
        <f t="shared" si="592"/>
        <v>0</v>
      </c>
      <c r="AB330" s="13">
        <f t="shared" si="593"/>
        <v>15</v>
      </c>
      <c r="AC330" s="158">
        <v>0.28472222222222221</v>
      </c>
      <c r="AD330" s="12">
        <f t="shared" si="594"/>
        <v>1.3888888888888895E-2</v>
      </c>
      <c r="AE330" s="13">
        <f t="shared" si="595"/>
        <v>0</v>
      </c>
      <c r="AF330" s="13">
        <f t="shared" si="596"/>
        <v>20</v>
      </c>
      <c r="AG330" s="158">
        <v>0.28819444444444448</v>
      </c>
      <c r="AH330" s="158">
        <v>0.33333333333333331</v>
      </c>
      <c r="AI330" s="12">
        <f t="shared" si="597"/>
        <v>4.513888888888884E-2</v>
      </c>
      <c r="AJ330" s="225">
        <f t="shared" si="598"/>
        <v>1</v>
      </c>
      <c r="AK330" s="225">
        <f t="shared" si="599"/>
        <v>5</v>
      </c>
      <c r="AL330" s="158">
        <v>0.28819444444444448</v>
      </c>
      <c r="AM330" s="158">
        <v>0.33333333333333331</v>
      </c>
      <c r="AN330" s="12">
        <f t="shared" si="600"/>
        <v>4.513888888888884E-2</v>
      </c>
      <c r="AO330" s="13">
        <f t="shared" si="601"/>
        <v>1</v>
      </c>
      <c r="AP330" s="13">
        <f t="shared" si="602"/>
        <v>5</v>
      </c>
      <c r="AQ330" s="158">
        <v>0.33402777777777781</v>
      </c>
      <c r="AR330" s="12">
        <f t="shared" si="603"/>
        <v>6.9444444444449749E-4</v>
      </c>
      <c r="AS330" s="90">
        <f t="shared" si="604"/>
        <v>0</v>
      </c>
      <c r="AT330" s="13">
        <f t="shared" si="605"/>
        <v>1</v>
      </c>
      <c r="AU330" s="158">
        <v>0.3347222222222222</v>
      </c>
      <c r="AV330" s="226">
        <f t="shared" si="606"/>
        <v>6.9444444444438647E-4</v>
      </c>
      <c r="AW330" s="13">
        <f t="shared" si="607"/>
        <v>0</v>
      </c>
      <c r="AX330" s="13">
        <f t="shared" si="608"/>
        <v>1</v>
      </c>
      <c r="AY330" s="158">
        <v>0.45208333333333334</v>
      </c>
      <c r="AZ330" s="12">
        <f t="shared" si="609"/>
        <v>0.11736111111111114</v>
      </c>
      <c r="BA330" s="225">
        <f t="shared" si="610"/>
        <v>2</v>
      </c>
      <c r="BB330" s="225">
        <f t="shared" si="611"/>
        <v>49</v>
      </c>
      <c r="BC330" s="158">
        <v>0.45208333333333334</v>
      </c>
      <c r="BD330" s="158">
        <v>0.45208333333333334</v>
      </c>
      <c r="BE330" s="12">
        <f t="shared" si="612"/>
        <v>0</v>
      </c>
      <c r="BF330" s="13">
        <f t="shared" ref="BF330:BF336" si="664">HOUR(BE330)</f>
        <v>0</v>
      </c>
      <c r="BG330" s="13">
        <f t="shared" ref="BG330:BG336" si="665">MINUTE(BE330)</f>
        <v>0</v>
      </c>
      <c r="BH330" s="158">
        <v>0.45208333333333334</v>
      </c>
      <c r="BI330" s="158">
        <v>0.45208333333333334</v>
      </c>
      <c r="BJ330" s="157"/>
      <c r="BK330" s="69">
        <f t="shared" si="589"/>
        <v>0</v>
      </c>
      <c r="BL330" s="13">
        <f t="shared" si="662"/>
        <v>0</v>
      </c>
      <c r="BM330" s="13">
        <f t="shared" si="663"/>
        <v>0</v>
      </c>
      <c r="BN330" s="158">
        <v>0.47152777777777777</v>
      </c>
      <c r="BO330" s="12">
        <f t="shared" si="615"/>
        <v>1.9444444444444431E-2</v>
      </c>
      <c r="BP330" s="225">
        <f t="shared" si="616"/>
        <v>0</v>
      </c>
      <c r="BQ330" s="225">
        <f t="shared" si="617"/>
        <v>28</v>
      </c>
      <c r="BR330" s="158">
        <v>0.47569444444444442</v>
      </c>
      <c r="BS330" s="12">
        <f t="shared" si="618"/>
        <v>4.1666666666666519E-3</v>
      </c>
      <c r="BT330" s="225">
        <f t="shared" si="619"/>
        <v>0</v>
      </c>
      <c r="BU330" s="225">
        <f t="shared" si="620"/>
        <v>6</v>
      </c>
      <c r="BV330" s="158">
        <v>0.47569444444444442</v>
      </c>
      <c r="BW330" s="158">
        <v>0.47916666666666669</v>
      </c>
      <c r="BX330" s="12">
        <f t="shared" si="621"/>
        <v>3.4722222222222654E-3</v>
      </c>
      <c r="BY330" s="13">
        <f t="shared" si="622"/>
        <v>0</v>
      </c>
      <c r="BZ330" s="13">
        <f t="shared" si="623"/>
        <v>5</v>
      </c>
      <c r="CA330" s="226">
        <f t="shared" si="624"/>
        <v>0.375</v>
      </c>
      <c r="CB330" s="13">
        <f t="shared" si="656"/>
        <v>9</v>
      </c>
      <c r="CC330" s="13">
        <f t="shared" si="625"/>
        <v>0</v>
      </c>
      <c r="CD330" s="12">
        <f t="shared" si="585"/>
        <v>3.8194444444444475E-2</v>
      </c>
      <c r="CE330" s="13">
        <f t="shared" si="626"/>
        <v>0</v>
      </c>
      <c r="CF330" s="13">
        <f t="shared" si="627"/>
        <v>55</v>
      </c>
      <c r="CG330" s="12">
        <f t="shared" si="658"/>
        <v>4.513888888888884E-2</v>
      </c>
      <c r="CH330" s="13">
        <f t="shared" si="628"/>
        <v>1</v>
      </c>
      <c r="CI330" s="13">
        <f t="shared" si="629"/>
        <v>5</v>
      </c>
      <c r="CJ330" s="12">
        <f t="shared" si="659"/>
        <v>0.11736111111111114</v>
      </c>
      <c r="CK330" s="13">
        <f t="shared" si="657"/>
        <v>2</v>
      </c>
      <c r="CL330" s="13">
        <f t="shared" si="630"/>
        <v>49</v>
      </c>
      <c r="CM330" s="13"/>
      <c r="CN330" s="13"/>
      <c r="CO330" s="13"/>
      <c r="CP330" s="12">
        <f t="shared" si="631"/>
        <v>0.11736111111111114</v>
      </c>
      <c r="CQ330" s="13">
        <f t="shared" si="632"/>
        <v>2</v>
      </c>
      <c r="CR330" s="13">
        <f t="shared" si="633"/>
        <v>49</v>
      </c>
      <c r="CS330" s="158"/>
      <c r="CT330" s="13">
        <f t="shared" si="634"/>
        <v>0</v>
      </c>
      <c r="CU330" s="13">
        <f t="shared" si="635"/>
        <v>0</v>
      </c>
      <c r="CV330" s="158"/>
      <c r="CW330" s="13">
        <f t="shared" si="636"/>
        <v>0</v>
      </c>
      <c r="CX330" s="13">
        <f t="shared" si="637"/>
        <v>0</v>
      </c>
      <c r="CY330" s="158"/>
      <c r="CZ330" s="13">
        <f t="shared" si="638"/>
        <v>0</v>
      </c>
      <c r="DA330" s="13">
        <f t="shared" si="639"/>
        <v>0</v>
      </c>
      <c r="DB330" s="158"/>
      <c r="DC330" s="13">
        <f t="shared" si="640"/>
        <v>0</v>
      </c>
      <c r="DD330" s="13">
        <f t="shared" si="641"/>
        <v>0</v>
      </c>
      <c r="DE330" s="158"/>
      <c r="DF330" s="13">
        <f t="shared" si="642"/>
        <v>0</v>
      </c>
      <c r="DG330" s="13">
        <f t="shared" si="643"/>
        <v>0</v>
      </c>
      <c r="DH330" s="158"/>
      <c r="DI330" s="13">
        <f t="shared" si="644"/>
        <v>0</v>
      </c>
      <c r="DJ330" s="13">
        <f t="shared" si="645"/>
        <v>0</v>
      </c>
      <c r="DK330" s="158"/>
      <c r="DL330" s="35">
        <f t="shared" si="646"/>
        <v>0</v>
      </c>
      <c r="DM330" s="61">
        <f t="shared" si="647"/>
        <v>0</v>
      </c>
      <c r="DN330" s="66">
        <f t="shared" si="578"/>
        <v>1160983.1859999998</v>
      </c>
      <c r="DO330" s="74">
        <f t="shared" si="660"/>
        <v>18757</v>
      </c>
      <c r="DP330" s="66">
        <f t="shared" si="661"/>
        <v>60.36372881355932</v>
      </c>
      <c r="DQ330" s="63">
        <f t="shared" si="648"/>
        <v>61.895995415045036</v>
      </c>
      <c r="DR330" s="66" t="e">
        <f t="shared" si="579"/>
        <v>#NUM!</v>
      </c>
      <c r="DS330" s="96" t="e">
        <f t="shared" si="580"/>
        <v>#NUM!</v>
      </c>
      <c r="DT330" s="66" t="e">
        <f t="shared" si="581"/>
        <v>#NUM!</v>
      </c>
      <c r="DU330" s="66" t="e">
        <f t="shared" si="582"/>
        <v>#NUM!</v>
      </c>
      <c r="DV330" s="62"/>
      <c r="DW330" s="62"/>
      <c r="DX330" s="62"/>
      <c r="DY330" s="62"/>
      <c r="DZ330" s="62"/>
      <c r="EA330" s="62"/>
      <c r="EB330" s="62"/>
      <c r="EC330" s="62"/>
      <c r="ED330" s="62"/>
      <c r="EE330" s="62"/>
      <c r="EF330" s="62"/>
      <c r="EG330" s="62"/>
      <c r="EH330" s="62"/>
      <c r="EI330" s="62"/>
      <c r="EJ330" s="62"/>
      <c r="EK330" s="62"/>
      <c r="EL330" s="62"/>
      <c r="EM330" s="62"/>
      <c r="EN330" s="62"/>
      <c r="EO330" s="62"/>
      <c r="EP330" s="62"/>
      <c r="EQ330" s="62"/>
      <c r="ER330" s="62"/>
      <c r="ES330" s="62"/>
      <c r="ET330" s="62"/>
      <c r="EU330" s="62"/>
      <c r="EV330" s="62"/>
      <c r="EW330" s="62"/>
      <c r="EX330" s="62"/>
      <c r="EY330" s="62"/>
      <c r="EZ330" s="62"/>
      <c r="FA330" s="62"/>
      <c r="FB330" s="62"/>
      <c r="FC330" s="62"/>
      <c r="FD330" s="62"/>
      <c r="FE330" s="62"/>
      <c r="FF330" s="62"/>
      <c r="FG330" s="62"/>
      <c r="FH330" s="62"/>
      <c r="FI330" s="62"/>
    </row>
    <row r="331" spans="1:165" s="162" customFormat="1">
      <c r="A331" s="175">
        <v>330</v>
      </c>
      <c r="B331" s="174">
        <v>88</v>
      </c>
      <c r="C331" s="202">
        <v>40816</v>
      </c>
      <c r="D331" s="161">
        <v>9</v>
      </c>
      <c r="E331" s="156" t="s">
        <v>530</v>
      </c>
      <c r="F331" s="174">
        <v>4</v>
      </c>
      <c r="G331" s="157" t="s">
        <v>532</v>
      </c>
      <c r="H331" s="157" t="s">
        <v>288</v>
      </c>
      <c r="I331" s="157" t="s">
        <v>533</v>
      </c>
      <c r="J331" s="158">
        <v>0.67013888888888884</v>
      </c>
      <c r="K331" s="159">
        <v>3566.34</v>
      </c>
      <c r="L331" s="157" t="s">
        <v>34</v>
      </c>
      <c r="M331" s="174">
        <v>59</v>
      </c>
      <c r="N331" s="174">
        <v>0</v>
      </c>
      <c r="O331" s="157"/>
      <c r="P331" s="158">
        <v>0.67013888888888884</v>
      </c>
      <c r="Q331" s="158">
        <v>0.67013888888888884</v>
      </c>
      <c r="R331" s="12">
        <f t="shared" si="649"/>
        <v>0</v>
      </c>
      <c r="S331" s="13">
        <f t="shared" si="650"/>
        <v>0</v>
      </c>
      <c r="T331" s="13">
        <f t="shared" si="651"/>
        <v>0</v>
      </c>
      <c r="U331" s="158">
        <v>0.67708333333333337</v>
      </c>
      <c r="V331" s="12">
        <f t="shared" si="652"/>
        <v>6.9444444444445308E-3</v>
      </c>
      <c r="W331" s="13">
        <f t="shared" si="653"/>
        <v>0</v>
      </c>
      <c r="X331" s="13">
        <f t="shared" si="654"/>
        <v>10</v>
      </c>
      <c r="Y331" s="158">
        <v>0.68402777777777779</v>
      </c>
      <c r="Z331" s="12">
        <f t="shared" si="655"/>
        <v>6.9444444444444198E-3</v>
      </c>
      <c r="AA331" s="13">
        <f t="shared" si="592"/>
        <v>0</v>
      </c>
      <c r="AB331" s="13">
        <f t="shared" si="593"/>
        <v>10</v>
      </c>
      <c r="AC331" s="158">
        <v>0.70138888888888884</v>
      </c>
      <c r="AD331" s="12">
        <f t="shared" si="594"/>
        <v>1.7361111111111049E-2</v>
      </c>
      <c r="AE331" s="13">
        <f t="shared" si="595"/>
        <v>0</v>
      </c>
      <c r="AF331" s="13">
        <f t="shared" si="596"/>
        <v>25</v>
      </c>
      <c r="AG331" s="158">
        <v>0.70138888888888884</v>
      </c>
      <c r="AH331" s="158">
        <v>0.72916666666666663</v>
      </c>
      <c r="AI331" s="12">
        <f t="shared" si="597"/>
        <v>2.777777777777779E-2</v>
      </c>
      <c r="AJ331" s="225">
        <f t="shared" si="598"/>
        <v>0</v>
      </c>
      <c r="AK331" s="225">
        <f t="shared" si="599"/>
        <v>40</v>
      </c>
      <c r="AL331" s="158">
        <v>0.70138888888888884</v>
      </c>
      <c r="AM331" s="158">
        <v>0.72916666666666663</v>
      </c>
      <c r="AN331" s="12">
        <f t="shared" si="600"/>
        <v>2.777777777777779E-2</v>
      </c>
      <c r="AO331" s="13">
        <f t="shared" si="601"/>
        <v>0</v>
      </c>
      <c r="AP331" s="13">
        <f t="shared" si="602"/>
        <v>40</v>
      </c>
      <c r="AQ331" s="158">
        <v>0.73263888888888884</v>
      </c>
      <c r="AR331" s="12">
        <f t="shared" si="603"/>
        <v>3.4722222222222099E-3</v>
      </c>
      <c r="AS331" s="90">
        <f t="shared" si="604"/>
        <v>0</v>
      </c>
      <c r="AT331" s="13">
        <f t="shared" si="605"/>
        <v>5</v>
      </c>
      <c r="AU331" s="158">
        <v>0.73333333333333339</v>
      </c>
      <c r="AV331" s="226">
        <f t="shared" si="606"/>
        <v>6.94444444444553E-4</v>
      </c>
      <c r="AW331" s="13">
        <f t="shared" si="607"/>
        <v>0</v>
      </c>
      <c r="AX331" s="13">
        <f t="shared" si="608"/>
        <v>1</v>
      </c>
      <c r="AY331" s="158">
        <v>0.81597222222222221</v>
      </c>
      <c r="AZ331" s="12">
        <f t="shared" si="609"/>
        <v>8.2638888888888817E-2</v>
      </c>
      <c r="BA331" s="225">
        <f t="shared" si="610"/>
        <v>1</v>
      </c>
      <c r="BB331" s="225">
        <f t="shared" si="611"/>
        <v>59</v>
      </c>
      <c r="BC331" s="158">
        <v>0.81597222222222221</v>
      </c>
      <c r="BD331" s="158">
        <v>0.81597222222222221</v>
      </c>
      <c r="BE331" s="12">
        <f t="shared" si="612"/>
        <v>0</v>
      </c>
      <c r="BF331" s="13">
        <f t="shared" si="664"/>
        <v>0</v>
      </c>
      <c r="BG331" s="13">
        <f t="shared" si="665"/>
        <v>0</v>
      </c>
      <c r="BH331" s="158">
        <v>0.81597222222222221</v>
      </c>
      <c r="BI331" s="158">
        <v>0.81597222222222221</v>
      </c>
      <c r="BJ331" s="157"/>
      <c r="BK331" s="69">
        <f t="shared" si="589"/>
        <v>0</v>
      </c>
      <c r="BL331" s="13">
        <f t="shared" si="662"/>
        <v>0</v>
      </c>
      <c r="BM331" s="13">
        <f t="shared" si="663"/>
        <v>0</v>
      </c>
      <c r="BN331" s="158">
        <v>0.86805555555555547</v>
      </c>
      <c r="BO331" s="12">
        <f t="shared" si="615"/>
        <v>5.2083333333333259E-2</v>
      </c>
      <c r="BP331" s="225">
        <f t="shared" si="616"/>
        <v>1</v>
      </c>
      <c r="BQ331" s="225">
        <f t="shared" si="617"/>
        <v>15</v>
      </c>
      <c r="BR331" s="158">
        <v>0.87152777777777779</v>
      </c>
      <c r="BS331" s="12">
        <f t="shared" si="618"/>
        <v>3.4722222222223209E-3</v>
      </c>
      <c r="BT331" s="225">
        <f t="shared" si="619"/>
        <v>0</v>
      </c>
      <c r="BU331" s="225">
        <f t="shared" si="620"/>
        <v>5</v>
      </c>
      <c r="BV331" s="158">
        <v>0.87152777777777779</v>
      </c>
      <c r="BW331" s="158">
        <v>0.875</v>
      </c>
      <c r="BX331" s="12">
        <f t="shared" si="621"/>
        <v>3.4722222222222099E-3</v>
      </c>
      <c r="BY331" s="13">
        <f t="shared" si="622"/>
        <v>0</v>
      </c>
      <c r="BZ331" s="13">
        <f t="shared" si="623"/>
        <v>5</v>
      </c>
      <c r="CA331" s="226">
        <f t="shared" si="624"/>
        <v>0.20486111111111116</v>
      </c>
      <c r="CB331" s="13">
        <f t="shared" si="656"/>
        <v>4</v>
      </c>
      <c r="CC331" s="13">
        <f t="shared" si="625"/>
        <v>55</v>
      </c>
      <c r="CD331" s="12">
        <f t="shared" si="585"/>
        <v>7.638888888888884E-2</v>
      </c>
      <c r="CE331" s="13">
        <f t="shared" si="626"/>
        <v>1</v>
      </c>
      <c r="CF331" s="13">
        <f t="shared" si="627"/>
        <v>50</v>
      </c>
      <c r="CG331" s="12">
        <f t="shared" si="658"/>
        <v>2.777777777777779E-2</v>
      </c>
      <c r="CH331" s="13">
        <f t="shared" si="628"/>
        <v>0</v>
      </c>
      <c r="CI331" s="13">
        <f t="shared" si="629"/>
        <v>40</v>
      </c>
      <c r="CJ331" s="12">
        <f t="shared" si="659"/>
        <v>8.2638888888888817E-2</v>
      </c>
      <c r="CK331" s="13">
        <f t="shared" si="657"/>
        <v>1</v>
      </c>
      <c r="CL331" s="13">
        <f t="shared" si="630"/>
        <v>59</v>
      </c>
      <c r="CM331" s="13"/>
      <c r="CN331" s="13"/>
      <c r="CO331" s="13"/>
      <c r="CP331" s="12">
        <f t="shared" si="631"/>
        <v>8.2638888888888817E-2</v>
      </c>
      <c r="CQ331" s="13">
        <f t="shared" si="632"/>
        <v>1</v>
      </c>
      <c r="CR331" s="13">
        <f t="shared" si="633"/>
        <v>59</v>
      </c>
      <c r="CS331" s="158"/>
      <c r="CT331" s="13">
        <f t="shared" si="634"/>
        <v>0</v>
      </c>
      <c r="CU331" s="13">
        <f t="shared" si="635"/>
        <v>0</v>
      </c>
      <c r="CV331" s="158"/>
      <c r="CW331" s="13">
        <f t="shared" si="636"/>
        <v>0</v>
      </c>
      <c r="CX331" s="13">
        <f t="shared" si="637"/>
        <v>0</v>
      </c>
      <c r="CY331" s="158"/>
      <c r="CZ331" s="13">
        <f t="shared" si="638"/>
        <v>0</v>
      </c>
      <c r="DA331" s="13">
        <f t="shared" si="639"/>
        <v>0</v>
      </c>
      <c r="DB331" s="158"/>
      <c r="DC331" s="13">
        <f t="shared" si="640"/>
        <v>0</v>
      </c>
      <c r="DD331" s="13">
        <f t="shared" si="641"/>
        <v>0</v>
      </c>
      <c r="DE331" s="158"/>
      <c r="DF331" s="13">
        <f t="shared" si="642"/>
        <v>0</v>
      </c>
      <c r="DG331" s="13">
        <f t="shared" si="643"/>
        <v>0</v>
      </c>
      <c r="DH331" s="158"/>
      <c r="DI331" s="13">
        <f t="shared" si="644"/>
        <v>0</v>
      </c>
      <c r="DJ331" s="13">
        <f t="shared" si="645"/>
        <v>0</v>
      </c>
      <c r="DK331" s="158"/>
      <c r="DL331" s="35">
        <f t="shared" si="646"/>
        <v>0</v>
      </c>
      <c r="DM331" s="61">
        <f t="shared" si="647"/>
        <v>0</v>
      </c>
      <c r="DN331" s="66">
        <f t="shared" si="578"/>
        <v>1164549.5259999998</v>
      </c>
      <c r="DO331" s="74">
        <f t="shared" si="660"/>
        <v>18812</v>
      </c>
      <c r="DP331" s="66">
        <f t="shared" si="661"/>
        <v>60.446440677966102</v>
      </c>
      <c r="DQ331" s="63">
        <f t="shared" si="648"/>
        <v>61.904610142462246</v>
      </c>
      <c r="DR331" s="66" t="e">
        <f t="shared" si="579"/>
        <v>#NUM!</v>
      </c>
      <c r="DS331" s="96" t="e">
        <f t="shared" si="580"/>
        <v>#NUM!</v>
      </c>
      <c r="DT331" s="66" t="e">
        <f t="shared" si="581"/>
        <v>#NUM!</v>
      </c>
      <c r="DU331" s="66" t="e">
        <f t="shared" si="582"/>
        <v>#NUM!</v>
      </c>
      <c r="DV331" s="62"/>
      <c r="DW331" s="62"/>
      <c r="DX331" s="62"/>
      <c r="DY331" s="62"/>
      <c r="DZ331" s="62"/>
      <c r="EA331" s="62"/>
      <c r="EB331" s="62"/>
      <c r="EC331" s="62"/>
      <c r="ED331" s="62"/>
      <c r="EE331" s="62"/>
      <c r="EF331" s="62"/>
      <c r="EG331" s="62"/>
      <c r="EH331" s="62"/>
      <c r="EI331" s="62"/>
      <c r="EJ331" s="62"/>
      <c r="EK331" s="62"/>
      <c r="EL331" s="62"/>
      <c r="EM331" s="62"/>
      <c r="EN331" s="62"/>
      <c r="EO331" s="62"/>
      <c r="EP331" s="62"/>
      <c r="EQ331" s="62"/>
      <c r="ER331" s="62"/>
      <c r="ES331" s="62"/>
      <c r="ET331" s="62"/>
      <c r="EU331" s="62"/>
      <c r="EV331" s="62"/>
      <c r="EW331" s="62"/>
      <c r="EX331" s="62"/>
      <c r="EY331" s="62"/>
      <c r="EZ331" s="62"/>
      <c r="FA331" s="62"/>
      <c r="FB331" s="62"/>
      <c r="FC331" s="62"/>
      <c r="FD331" s="62"/>
      <c r="FE331" s="62"/>
      <c r="FF331" s="62"/>
      <c r="FG331" s="62"/>
      <c r="FH331" s="62"/>
      <c r="FI331" s="62"/>
    </row>
    <row r="332" spans="1:165" s="87" customFormat="1">
      <c r="A332" s="199">
        <v>331</v>
      </c>
      <c r="B332" s="205">
        <v>89</v>
      </c>
      <c r="C332" s="206">
        <v>40816</v>
      </c>
      <c r="D332" s="207">
        <v>9</v>
      </c>
      <c r="E332" s="208" t="s">
        <v>286</v>
      </c>
      <c r="F332" s="205">
        <v>8</v>
      </c>
      <c r="G332" s="209" t="s">
        <v>287</v>
      </c>
      <c r="H332" s="209" t="s">
        <v>288</v>
      </c>
      <c r="I332" s="209" t="s">
        <v>533</v>
      </c>
      <c r="J332" s="210">
        <v>0.81597222222222221</v>
      </c>
      <c r="K332" s="211">
        <v>3329.22</v>
      </c>
      <c r="L332" s="209" t="s">
        <v>34</v>
      </c>
      <c r="M332" s="205">
        <v>55</v>
      </c>
      <c r="N332" s="205">
        <v>4</v>
      </c>
      <c r="O332" s="209"/>
      <c r="P332" s="210">
        <v>0.81597222222222221</v>
      </c>
      <c r="Q332" s="210">
        <v>0.81597222222222221</v>
      </c>
      <c r="R332" s="228">
        <f t="shared" si="649"/>
        <v>0</v>
      </c>
      <c r="S332" s="229">
        <f t="shared" si="650"/>
        <v>0</v>
      </c>
      <c r="T332" s="229">
        <f t="shared" si="651"/>
        <v>0</v>
      </c>
      <c r="U332" s="210">
        <v>0.81944444444444453</v>
      </c>
      <c r="V332" s="228">
        <f t="shared" si="652"/>
        <v>3.4722222222223209E-3</v>
      </c>
      <c r="W332" s="229">
        <f t="shared" si="653"/>
        <v>0</v>
      </c>
      <c r="X332" s="232">
        <f t="shared" si="654"/>
        <v>5</v>
      </c>
      <c r="Y332" s="210">
        <v>0.82291666666666663</v>
      </c>
      <c r="Z332" s="228">
        <f t="shared" si="655"/>
        <v>3.4722222222220989E-3</v>
      </c>
      <c r="AA332" s="229">
        <f t="shared" si="592"/>
        <v>0</v>
      </c>
      <c r="AB332" s="229">
        <f t="shared" si="593"/>
        <v>5</v>
      </c>
      <c r="AC332" s="210">
        <v>0.84375</v>
      </c>
      <c r="AD332" s="228">
        <f t="shared" si="594"/>
        <v>2.083333333333337E-2</v>
      </c>
      <c r="AE332" s="229">
        <f t="shared" si="595"/>
        <v>0</v>
      </c>
      <c r="AF332" s="229">
        <f t="shared" si="596"/>
        <v>30</v>
      </c>
      <c r="AG332" s="210">
        <v>0.84722222222222221</v>
      </c>
      <c r="AH332" s="210">
        <v>0.91666666666666663</v>
      </c>
      <c r="AI332" s="228">
        <f t="shared" si="597"/>
        <v>6.944444444444442E-2</v>
      </c>
      <c r="AJ332" s="232">
        <f t="shared" si="598"/>
        <v>1</v>
      </c>
      <c r="AK332" s="232">
        <f t="shared" si="599"/>
        <v>40</v>
      </c>
      <c r="AL332" s="210">
        <v>0.84722222222222221</v>
      </c>
      <c r="AM332" s="210">
        <v>0.91666666666666663</v>
      </c>
      <c r="AN332" s="228">
        <f t="shared" si="600"/>
        <v>6.944444444444442E-2</v>
      </c>
      <c r="AO332" s="229">
        <f t="shared" si="601"/>
        <v>1</v>
      </c>
      <c r="AP332" s="229">
        <f t="shared" si="602"/>
        <v>40</v>
      </c>
      <c r="AQ332" s="210">
        <v>0.92013888888888884</v>
      </c>
      <c r="AR332" s="228">
        <f t="shared" si="603"/>
        <v>3.4722222222222099E-3</v>
      </c>
      <c r="AS332" s="232">
        <f t="shared" si="604"/>
        <v>0</v>
      </c>
      <c r="AT332" s="232">
        <f t="shared" si="605"/>
        <v>5</v>
      </c>
      <c r="AU332" s="210">
        <v>0.92361111111111116</v>
      </c>
      <c r="AV332" s="233">
        <f t="shared" si="606"/>
        <v>3.4722222222223209E-3</v>
      </c>
      <c r="AW332" s="229">
        <f t="shared" si="607"/>
        <v>0</v>
      </c>
      <c r="AX332" s="229">
        <f t="shared" si="608"/>
        <v>5</v>
      </c>
      <c r="AY332" s="210">
        <v>0.96875</v>
      </c>
      <c r="AZ332" s="228">
        <f t="shared" si="609"/>
        <v>4.513888888888884E-2</v>
      </c>
      <c r="BA332" s="232">
        <f t="shared" si="610"/>
        <v>1</v>
      </c>
      <c r="BB332" s="232">
        <f t="shared" si="611"/>
        <v>5</v>
      </c>
      <c r="BC332" s="210">
        <v>0.96875</v>
      </c>
      <c r="BD332" s="210">
        <v>0.96875</v>
      </c>
      <c r="BE332" s="228">
        <f t="shared" si="612"/>
        <v>0</v>
      </c>
      <c r="BF332" s="229">
        <f t="shared" si="664"/>
        <v>0</v>
      </c>
      <c r="BG332" s="229">
        <f t="shared" si="665"/>
        <v>0</v>
      </c>
      <c r="BH332" s="210">
        <v>0.96875</v>
      </c>
      <c r="BI332" s="210">
        <v>0.96875</v>
      </c>
      <c r="BJ332" s="209"/>
      <c r="BK332" s="234">
        <f t="shared" si="589"/>
        <v>0</v>
      </c>
      <c r="BL332" s="229">
        <f t="shared" si="662"/>
        <v>0</v>
      </c>
      <c r="BM332" s="229">
        <f t="shared" si="663"/>
        <v>0</v>
      </c>
      <c r="BN332" s="210">
        <v>0.97569444444444453</v>
      </c>
      <c r="BO332" s="228">
        <f t="shared" si="615"/>
        <v>6.9444444444445308E-3</v>
      </c>
      <c r="BP332" s="232">
        <f t="shared" si="616"/>
        <v>0</v>
      </c>
      <c r="BQ332" s="232">
        <f t="shared" si="617"/>
        <v>10</v>
      </c>
      <c r="BR332" s="210">
        <v>0.97916666666666663</v>
      </c>
      <c r="BS332" s="228">
        <f t="shared" si="618"/>
        <v>3.4722222222220989E-3</v>
      </c>
      <c r="BT332" s="232">
        <f t="shared" si="619"/>
        <v>0</v>
      </c>
      <c r="BU332" s="232">
        <f t="shared" si="620"/>
        <v>5</v>
      </c>
      <c r="BV332" s="210">
        <v>0.97916666666666663</v>
      </c>
      <c r="BW332" s="210">
        <v>0.98263888888888884</v>
      </c>
      <c r="BX332" s="228">
        <f t="shared" si="621"/>
        <v>3.4722222222222099E-3</v>
      </c>
      <c r="BY332" s="229">
        <f t="shared" si="622"/>
        <v>0</v>
      </c>
      <c r="BZ332" s="229">
        <f t="shared" si="623"/>
        <v>5</v>
      </c>
      <c r="CA332" s="233">
        <f t="shared" si="624"/>
        <v>0.16666666666666663</v>
      </c>
      <c r="CB332" s="229">
        <f t="shared" si="656"/>
        <v>4</v>
      </c>
      <c r="CC332" s="229">
        <f t="shared" si="625"/>
        <v>0</v>
      </c>
      <c r="CD332" s="12">
        <f t="shared" si="585"/>
        <v>3.472222222222221E-2</v>
      </c>
      <c r="CE332" s="229">
        <f t="shared" si="626"/>
        <v>0</v>
      </c>
      <c r="CF332" s="229">
        <f t="shared" si="627"/>
        <v>50</v>
      </c>
      <c r="CG332" s="12">
        <f t="shared" si="658"/>
        <v>6.944444444444442E-2</v>
      </c>
      <c r="CH332" s="229">
        <f t="shared" si="628"/>
        <v>1</v>
      </c>
      <c r="CI332" s="229">
        <f t="shared" si="629"/>
        <v>40</v>
      </c>
      <c r="CJ332" s="12">
        <f t="shared" si="659"/>
        <v>4.513888888888884E-2</v>
      </c>
      <c r="CK332" s="13">
        <f t="shared" si="657"/>
        <v>1</v>
      </c>
      <c r="CL332" s="229">
        <f t="shared" si="630"/>
        <v>5</v>
      </c>
      <c r="CM332" s="229"/>
      <c r="CN332" s="229"/>
      <c r="CO332" s="229"/>
      <c r="CP332" s="228">
        <f t="shared" si="631"/>
        <v>4.513888888888884E-2</v>
      </c>
      <c r="CQ332" s="229">
        <f t="shared" si="632"/>
        <v>1</v>
      </c>
      <c r="CR332" s="229">
        <f t="shared" si="633"/>
        <v>5</v>
      </c>
      <c r="CS332" s="210"/>
      <c r="CT332" s="13">
        <f t="shared" si="634"/>
        <v>0</v>
      </c>
      <c r="CU332" s="13">
        <f t="shared" si="635"/>
        <v>0</v>
      </c>
      <c r="CV332" s="158"/>
      <c r="CW332" s="13">
        <f t="shared" si="636"/>
        <v>0</v>
      </c>
      <c r="CX332" s="13">
        <f t="shared" si="637"/>
        <v>0</v>
      </c>
      <c r="CY332" s="158"/>
      <c r="CZ332" s="13">
        <f t="shared" si="638"/>
        <v>0</v>
      </c>
      <c r="DA332" s="13">
        <f t="shared" si="639"/>
        <v>0</v>
      </c>
      <c r="DB332" s="158"/>
      <c r="DC332" s="13">
        <f t="shared" si="640"/>
        <v>0</v>
      </c>
      <c r="DD332" s="13">
        <f t="shared" si="641"/>
        <v>0</v>
      </c>
      <c r="DE332" s="158"/>
      <c r="DF332" s="13">
        <f t="shared" si="642"/>
        <v>0</v>
      </c>
      <c r="DG332" s="13">
        <f t="shared" si="643"/>
        <v>0</v>
      </c>
      <c r="DH332" s="158"/>
      <c r="DI332" s="13">
        <f t="shared" si="644"/>
        <v>0</v>
      </c>
      <c r="DJ332" s="13">
        <f t="shared" si="645"/>
        <v>0</v>
      </c>
      <c r="DK332" s="158"/>
      <c r="DL332" s="35">
        <f t="shared" si="646"/>
        <v>0</v>
      </c>
      <c r="DM332" s="61">
        <f t="shared" si="647"/>
        <v>0</v>
      </c>
      <c r="DN332" s="66">
        <f t="shared" si="578"/>
        <v>1167878.7459999998</v>
      </c>
      <c r="DO332" s="74">
        <f t="shared" si="660"/>
        <v>18869</v>
      </c>
      <c r="DP332" s="424">
        <f t="shared" si="661"/>
        <v>60.531272727272722</v>
      </c>
      <c r="DQ332" s="63">
        <f t="shared" si="648"/>
        <v>61.894045577402075</v>
      </c>
      <c r="DR332" s="66" t="e">
        <f t="shared" si="579"/>
        <v>#NUM!</v>
      </c>
      <c r="DS332" s="96" t="e">
        <f t="shared" si="580"/>
        <v>#NUM!</v>
      </c>
      <c r="DT332" s="66" t="e">
        <f t="shared" si="581"/>
        <v>#NUM!</v>
      </c>
      <c r="DU332" s="66" t="e">
        <f t="shared" si="582"/>
        <v>#NUM!</v>
      </c>
      <c r="DV332" s="425"/>
      <c r="DW332" s="425"/>
      <c r="DX332" s="425"/>
      <c r="DY332" s="425"/>
      <c r="DZ332" s="425"/>
      <c r="EA332" s="425"/>
      <c r="EB332" s="425"/>
      <c r="EC332" s="425"/>
      <c r="ED332" s="425"/>
      <c r="EE332" s="425"/>
      <c r="EF332" s="425"/>
      <c r="EG332" s="425"/>
      <c r="EH332" s="425"/>
      <c r="EI332" s="425"/>
      <c r="EJ332" s="425"/>
      <c r="EK332" s="425"/>
      <c r="EL332" s="425"/>
      <c r="EM332" s="425"/>
      <c r="EN332" s="425"/>
      <c r="EO332" s="425"/>
      <c r="EP332" s="425"/>
      <c r="EQ332" s="425"/>
      <c r="ER332" s="425"/>
      <c r="ES332" s="425"/>
      <c r="ET332" s="425"/>
      <c r="EU332" s="425"/>
      <c r="EV332" s="425"/>
      <c r="EW332" s="425"/>
      <c r="EX332" s="425"/>
      <c r="EY332" s="425"/>
      <c r="EZ332" s="425"/>
      <c r="FA332" s="425"/>
      <c r="FB332" s="425"/>
      <c r="FC332" s="425"/>
      <c r="FD332" s="425"/>
      <c r="FE332" s="425"/>
      <c r="FF332" s="425"/>
      <c r="FG332" s="425"/>
      <c r="FH332" s="425"/>
      <c r="FI332" s="425"/>
    </row>
    <row r="333" spans="1:165" s="247" customFormat="1" ht="45">
      <c r="A333" s="175">
        <v>332</v>
      </c>
      <c r="B333" s="243">
        <v>1</v>
      </c>
      <c r="C333" s="244">
        <v>40817</v>
      </c>
      <c r="D333" s="249">
        <f t="shared" ref="D333:D396" si="666">MONTH(C333)</f>
        <v>10</v>
      </c>
      <c r="E333" s="246" t="s">
        <v>39</v>
      </c>
      <c r="F333" s="243">
        <v>1</v>
      </c>
      <c r="G333" s="247" t="s">
        <v>38</v>
      </c>
      <c r="H333" s="247" t="s">
        <v>579</v>
      </c>
      <c r="I333" s="247" t="s">
        <v>580</v>
      </c>
      <c r="J333" s="248">
        <v>0.43402777777777773</v>
      </c>
      <c r="K333" s="249">
        <v>3574.19</v>
      </c>
      <c r="L333" s="247" t="s">
        <v>299</v>
      </c>
      <c r="M333" s="243">
        <v>57</v>
      </c>
      <c r="N333" s="243">
        <v>2</v>
      </c>
      <c r="P333" s="248">
        <v>0.4236111111111111</v>
      </c>
      <c r="Q333" s="248">
        <v>0.4236111111111111</v>
      </c>
      <c r="R333" s="12">
        <f t="shared" si="649"/>
        <v>0</v>
      </c>
      <c r="S333" s="13">
        <f t="shared" si="650"/>
        <v>0</v>
      </c>
      <c r="T333" s="13">
        <f t="shared" si="651"/>
        <v>0</v>
      </c>
      <c r="U333" s="248">
        <v>0.4375</v>
      </c>
      <c r="V333" s="12">
        <f t="shared" si="652"/>
        <v>1.3888888888888895E-2</v>
      </c>
      <c r="W333" s="13">
        <f t="shared" si="653"/>
        <v>0</v>
      </c>
      <c r="X333" s="225">
        <f t="shared" si="654"/>
        <v>20</v>
      </c>
      <c r="Y333" s="248">
        <v>0.44097222222222227</v>
      </c>
      <c r="Z333" s="12">
        <f t="shared" si="655"/>
        <v>3.4722222222222654E-3</v>
      </c>
      <c r="AA333" s="13">
        <f t="shared" si="592"/>
        <v>0</v>
      </c>
      <c r="AB333" s="13">
        <f t="shared" si="593"/>
        <v>5</v>
      </c>
      <c r="AC333" s="248">
        <v>0.4513888888888889</v>
      </c>
      <c r="AD333" s="12">
        <f t="shared" si="594"/>
        <v>1.041666666666663E-2</v>
      </c>
      <c r="AE333" s="13">
        <f t="shared" si="595"/>
        <v>0</v>
      </c>
      <c r="AF333" s="13">
        <f t="shared" si="596"/>
        <v>15</v>
      </c>
      <c r="AG333" s="248">
        <v>0.45833333333333331</v>
      </c>
      <c r="AH333" s="248">
        <v>0.47916666666666669</v>
      </c>
      <c r="AI333" s="12">
        <f t="shared" si="597"/>
        <v>2.083333333333337E-2</v>
      </c>
      <c r="AJ333" s="225">
        <f t="shared" si="598"/>
        <v>0</v>
      </c>
      <c r="AK333" s="225">
        <f t="shared" si="599"/>
        <v>30</v>
      </c>
      <c r="AL333" s="248">
        <v>0.45833333333333331</v>
      </c>
      <c r="AM333" s="248">
        <v>0.47916666666666669</v>
      </c>
      <c r="AN333" s="12">
        <f t="shared" ref="AN333:AN353" si="667">AM333-AL333</f>
        <v>2.083333333333337E-2</v>
      </c>
      <c r="AO333" s="13">
        <f t="shared" ref="AO333:AO353" si="668">HOUR(AN333)</f>
        <v>0</v>
      </c>
      <c r="AP333" s="13">
        <f t="shared" ref="AP333:AP353" si="669">MINUTE(AN333)</f>
        <v>30</v>
      </c>
      <c r="AQ333" s="248">
        <v>0.45277777777777778</v>
      </c>
      <c r="AR333" s="12">
        <f t="shared" si="603"/>
        <v>-2.6388888888888906E-2</v>
      </c>
      <c r="AS333" s="225" t="e">
        <f t="shared" si="604"/>
        <v>#NUM!</v>
      </c>
      <c r="AT333" s="62" t="e">
        <f t="shared" si="605"/>
        <v>#NUM!</v>
      </c>
      <c r="AU333" s="248">
        <v>0.46180555555555558</v>
      </c>
      <c r="AV333" s="226">
        <f t="shared" si="606"/>
        <v>9.0277777777778012E-3</v>
      </c>
      <c r="AW333" s="13">
        <f t="shared" si="607"/>
        <v>0</v>
      </c>
      <c r="AX333" s="13">
        <f t="shared" si="608"/>
        <v>13</v>
      </c>
      <c r="AY333" s="248">
        <v>0.71458333333333324</v>
      </c>
      <c r="AZ333" s="12">
        <f t="shared" si="609"/>
        <v>0.25277777777777766</v>
      </c>
      <c r="BA333" s="225">
        <f t="shared" si="610"/>
        <v>6</v>
      </c>
      <c r="BB333" s="225">
        <f t="shared" si="611"/>
        <v>4</v>
      </c>
      <c r="BC333" s="248">
        <v>0.71458333333333324</v>
      </c>
      <c r="BD333" s="248">
        <v>0.71458333333333324</v>
      </c>
      <c r="BE333" s="12">
        <f t="shared" si="612"/>
        <v>0</v>
      </c>
      <c r="BF333" s="13">
        <f t="shared" si="664"/>
        <v>0</v>
      </c>
      <c r="BG333" s="13">
        <f t="shared" si="665"/>
        <v>0</v>
      </c>
      <c r="BH333" s="248">
        <v>0.71458333333333324</v>
      </c>
      <c r="BI333" s="248">
        <v>0.71458333333333324</v>
      </c>
      <c r="BK333" s="69">
        <f t="shared" si="589"/>
        <v>0</v>
      </c>
      <c r="BL333" s="13">
        <f t="shared" si="662"/>
        <v>0</v>
      </c>
      <c r="BM333" s="13">
        <f t="shared" si="663"/>
        <v>0</v>
      </c>
      <c r="BN333" s="248">
        <v>0.72222222222222221</v>
      </c>
      <c r="BO333" s="12">
        <f t="shared" si="615"/>
        <v>7.6388888888889728E-3</v>
      </c>
      <c r="BP333" s="225">
        <f t="shared" si="616"/>
        <v>0</v>
      </c>
      <c r="BQ333" s="225">
        <f t="shared" si="617"/>
        <v>11</v>
      </c>
      <c r="BR333" s="248">
        <v>0.74305555555555547</v>
      </c>
      <c r="BS333" s="12">
        <f t="shared" si="618"/>
        <v>2.0833333333333259E-2</v>
      </c>
      <c r="BT333" s="225">
        <f t="shared" si="619"/>
        <v>0</v>
      </c>
      <c r="BU333" s="225">
        <f t="shared" si="620"/>
        <v>30</v>
      </c>
      <c r="BV333" s="248">
        <v>0.74305555555555547</v>
      </c>
      <c r="BW333" s="248">
        <v>0.74444444444444446</v>
      </c>
      <c r="BX333" s="12">
        <f t="shared" si="621"/>
        <v>1.388888888888995E-3</v>
      </c>
      <c r="BY333" s="13">
        <f t="shared" si="622"/>
        <v>0</v>
      </c>
      <c r="BZ333" s="13">
        <f t="shared" si="623"/>
        <v>2</v>
      </c>
      <c r="CA333" s="226">
        <f t="shared" si="624"/>
        <v>0.32083333333333336</v>
      </c>
      <c r="CB333" s="13">
        <f t="shared" si="656"/>
        <v>7</v>
      </c>
      <c r="CC333" s="13">
        <f t="shared" si="625"/>
        <v>42</v>
      </c>
      <c r="CD333" s="12">
        <f t="shared" si="585"/>
        <v>1.2499999999999956E-2</v>
      </c>
      <c r="CE333" s="13">
        <f t="shared" si="626"/>
        <v>0</v>
      </c>
      <c r="CF333" s="13">
        <f t="shared" si="627"/>
        <v>18</v>
      </c>
      <c r="CG333" s="12">
        <f t="shared" si="658"/>
        <v>2.083333333333337E-2</v>
      </c>
      <c r="CH333" s="13">
        <f t="shared" si="628"/>
        <v>0</v>
      </c>
      <c r="CI333" s="13">
        <f t="shared" si="629"/>
        <v>30</v>
      </c>
      <c r="CJ333" s="12">
        <f t="shared" si="659"/>
        <v>0.25277777777777766</v>
      </c>
      <c r="CK333" s="13">
        <f t="shared" si="657"/>
        <v>6</v>
      </c>
      <c r="CL333" s="13">
        <f t="shared" si="630"/>
        <v>4</v>
      </c>
      <c r="CM333" s="13"/>
      <c r="CN333" s="13"/>
      <c r="CO333" s="13"/>
      <c r="CP333" s="12">
        <f t="shared" si="631"/>
        <v>0.25277777777777766</v>
      </c>
      <c r="CQ333" s="13">
        <f t="shared" si="632"/>
        <v>6</v>
      </c>
      <c r="CR333" s="13">
        <f t="shared" si="633"/>
        <v>4</v>
      </c>
      <c r="CS333" s="248"/>
      <c r="CT333" s="13">
        <f t="shared" si="634"/>
        <v>0</v>
      </c>
      <c r="CU333" s="13">
        <f t="shared" si="635"/>
        <v>0</v>
      </c>
      <c r="CV333" s="158"/>
      <c r="CW333" s="13">
        <f t="shared" si="636"/>
        <v>0</v>
      </c>
      <c r="CX333" s="13">
        <f t="shared" si="637"/>
        <v>0</v>
      </c>
      <c r="CY333" s="158"/>
      <c r="CZ333" s="13">
        <f t="shared" si="638"/>
        <v>0</v>
      </c>
      <c r="DA333" s="13">
        <f t="shared" si="639"/>
        <v>0</v>
      </c>
      <c r="DB333" s="158"/>
      <c r="DC333" s="13">
        <f t="shared" si="640"/>
        <v>0</v>
      </c>
      <c r="DD333" s="13">
        <f t="shared" si="641"/>
        <v>0</v>
      </c>
      <c r="DE333" s="158"/>
      <c r="DF333" s="13">
        <f t="shared" si="642"/>
        <v>0</v>
      </c>
      <c r="DG333" s="13">
        <f t="shared" si="643"/>
        <v>0</v>
      </c>
      <c r="DH333" s="158"/>
      <c r="DI333" s="13">
        <f t="shared" si="644"/>
        <v>0</v>
      </c>
      <c r="DJ333" s="13">
        <f t="shared" si="645"/>
        <v>0</v>
      </c>
      <c r="DK333" s="158"/>
      <c r="DL333" s="35">
        <f t="shared" si="646"/>
        <v>0</v>
      </c>
      <c r="DM333" s="61">
        <f t="shared" si="647"/>
        <v>0</v>
      </c>
      <c r="DN333" s="66">
        <f t="shared" si="578"/>
        <v>1171452.9359999998</v>
      </c>
      <c r="DO333" s="74">
        <f t="shared" si="660"/>
        <v>18914</v>
      </c>
      <c r="DP333" s="66">
        <f t="shared" si="661"/>
        <v>62.705087719298248</v>
      </c>
      <c r="DQ333" s="63">
        <f t="shared" si="648"/>
        <v>61.935758485777718</v>
      </c>
      <c r="DR333" s="66" t="e">
        <f t="shared" si="579"/>
        <v>#NUM!</v>
      </c>
      <c r="DS333" s="96" t="e">
        <f t="shared" si="580"/>
        <v>#NUM!</v>
      </c>
      <c r="DT333" s="66" t="e">
        <f t="shared" si="581"/>
        <v>#NUM!</v>
      </c>
      <c r="DU333" s="66" t="e">
        <f t="shared" si="582"/>
        <v>#NUM!</v>
      </c>
      <c r="DV333" s="62"/>
      <c r="DW333" s="62"/>
      <c r="DX333" s="62"/>
      <c r="DY333" s="62"/>
      <c r="DZ333" s="62"/>
      <c r="EA333" s="62"/>
      <c r="EB333" s="62"/>
      <c r="EC333" s="62"/>
      <c r="ED333" s="62"/>
      <c r="EE333" s="62"/>
      <c r="EF333" s="62"/>
      <c r="EG333" s="62"/>
      <c r="EH333" s="62"/>
      <c r="EI333" s="62"/>
      <c r="EJ333" s="62"/>
      <c r="EK333" s="62"/>
      <c r="EL333" s="62"/>
      <c r="EM333" s="62"/>
      <c r="EN333" s="62"/>
      <c r="EO333" s="62"/>
      <c r="EP333" s="62"/>
      <c r="EQ333" s="62"/>
      <c r="ER333" s="62"/>
      <c r="ES333" s="62"/>
      <c r="ET333" s="62"/>
      <c r="EU333" s="62"/>
      <c r="EV333" s="62"/>
      <c r="EW333" s="62"/>
      <c r="EX333" s="62"/>
      <c r="EY333" s="62"/>
      <c r="EZ333" s="62"/>
      <c r="FA333" s="62"/>
      <c r="FB333" s="62"/>
      <c r="FC333" s="62"/>
      <c r="FD333" s="62"/>
      <c r="FE333" s="62"/>
      <c r="FF333" s="62"/>
      <c r="FG333" s="62"/>
      <c r="FH333" s="62"/>
      <c r="FI333" s="62"/>
    </row>
    <row r="334" spans="1:165" s="247" customFormat="1">
      <c r="A334" s="199">
        <v>333</v>
      </c>
      <c r="B334" s="243">
        <v>2</v>
      </c>
      <c r="C334" s="244">
        <v>40817</v>
      </c>
      <c r="D334" s="249">
        <f t="shared" si="666"/>
        <v>10</v>
      </c>
      <c r="E334" s="246" t="s">
        <v>39</v>
      </c>
      <c r="F334" s="243">
        <v>2</v>
      </c>
      <c r="G334" s="247" t="s">
        <v>38</v>
      </c>
      <c r="H334" s="247" t="s">
        <v>419</v>
      </c>
      <c r="I334" s="247" t="s">
        <v>450</v>
      </c>
      <c r="J334" s="248">
        <v>0.55902777777777779</v>
      </c>
      <c r="K334" s="249">
        <v>2843.01</v>
      </c>
      <c r="L334" s="247" t="s">
        <v>34</v>
      </c>
      <c r="M334" s="243">
        <v>45</v>
      </c>
      <c r="N334" s="243">
        <v>14</v>
      </c>
      <c r="P334" s="248">
        <v>0.55902777777777779</v>
      </c>
      <c r="Q334" s="248">
        <v>0.55902777777777779</v>
      </c>
      <c r="R334" s="12">
        <f t="shared" si="649"/>
        <v>0</v>
      </c>
      <c r="S334" s="13">
        <f t="shared" si="650"/>
        <v>0</v>
      </c>
      <c r="T334" s="13">
        <f t="shared" si="651"/>
        <v>0</v>
      </c>
      <c r="U334" s="248">
        <v>0.68402777777777779</v>
      </c>
      <c r="V334" s="12">
        <f t="shared" si="652"/>
        <v>0.125</v>
      </c>
      <c r="W334" s="13">
        <f t="shared" si="653"/>
        <v>3</v>
      </c>
      <c r="X334" s="225">
        <f t="shared" si="654"/>
        <v>0</v>
      </c>
      <c r="Y334" s="248">
        <v>0.6875</v>
      </c>
      <c r="Z334" s="12">
        <f t="shared" si="655"/>
        <v>3.4722222222222099E-3</v>
      </c>
      <c r="AA334" s="13">
        <f t="shared" si="592"/>
        <v>0</v>
      </c>
      <c r="AB334" s="13">
        <f t="shared" si="593"/>
        <v>5</v>
      </c>
      <c r="AC334" s="248">
        <v>0.70138888888888884</v>
      </c>
      <c r="AD334" s="12">
        <f t="shared" si="594"/>
        <v>1.388888888888884E-2</v>
      </c>
      <c r="AE334" s="13">
        <f t="shared" si="595"/>
        <v>0</v>
      </c>
      <c r="AF334" s="13">
        <f t="shared" si="596"/>
        <v>20</v>
      </c>
      <c r="AG334" s="248">
        <v>0.70138888888888884</v>
      </c>
      <c r="AH334" s="248">
        <v>0.75</v>
      </c>
      <c r="AI334" s="12">
        <f t="shared" si="597"/>
        <v>4.861111111111116E-2</v>
      </c>
      <c r="AJ334" s="225">
        <f t="shared" si="598"/>
        <v>1</v>
      </c>
      <c r="AK334" s="225">
        <f t="shared" si="599"/>
        <v>10</v>
      </c>
      <c r="AL334" s="248">
        <v>0.70138888888888884</v>
      </c>
      <c r="AM334" s="248">
        <v>0.75</v>
      </c>
      <c r="AN334" s="12">
        <f t="shared" si="667"/>
        <v>4.861111111111116E-2</v>
      </c>
      <c r="AO334" s="13">
        <f t="shared" si="668"/>
        <v>1</v>
      </c>
      <c r="AP334" s="13">
        <f t="shared" si="669"/>
        <v>10</v>
      </c>
      <c r="AQ334" s="248">
        <v>0.75347222222222221</v>
      </c>
      <c r="AR334" s="12">
        <f t="shared" si="603"/>
        <v>3.4722222222222099E-3</v>
      </c>
      <c r="AS334" s="225">
        <f t="shared" si="604"/>
        <v>0</v>
      </c>
      <c r="AT334" s="13">
        <f t="shared" si="605"/>
        <v>5</v>
      </c>
      <c r="AU334" s="248">
        <v>0.77430555555555547</v>
      </c>
      <c r="AV334" s="226">
        <f t="shared" si="606"/>
        <v>2.0833333333333259E-2</v>
      </c>
      <c r="AW334" s="13">
        <f t="shared" si="607"/>
        <v>0</v>
      </c>
      <c r="AX334" s="13">
        <f t="shared" si="608"/>
        <v>30</v>
      </c>
      <c r="AY334" s="248">
        <v>0.8569444444444444</v>
      </c>
      <c r="AZ334" s="12">
        <f t="shared" si="609"/>
        <v>8.2638888888888928E-2</v>
      </c>
      <c r="BA334" s="225">
        <f t="shared" si="610"/>
        <v>1</v>
      </c>
      <c r="BB334" s="225">
        <f t="shared" si="611"/>
        <v>59</v>
      </c>
      <c r="BC334" s="248">
        <v>0.8569444444444444</v>
      </c>
      <c r="BD334" s="248">
        <v>0.8569444444444444</v>
      </c>
      <c r="BE334" s="12">
        <f t="shared" si="612"/>
        <v>0</v>
      </c>
      <c r="BF334" s="13">
        <f t="shared" si="664"/>
        <v>0</v>
      </c>
      <c r="BG334" s="13">
        <f t="shared" si="665"/>
        <v>0</v>
      </c>
      <c r="BH334" s="248">
        <v>0.8569444444444444</v>
      </c>
      <c r="BI334" s="248">
        <v>0.8569444444444444</v>
      </c>
      <c r="BK334" s="69">
        <f t="shared" si="589"/>
        <v>0</v>
      </c>
      <c r="BL334" s="13">
        <f t="shared" si="662"/>
        <v>0</v>
      </c>
      <c r="BM334" s="13">
        <f t="shared" si="663"/>
        <v>0</v>
      </c>
      <c r="BN334" s="248">
        <v>0.87152777777777779</v>
      </c>
      <c r="BO334" s="12">
        <f t="shared" si="615"/>
        <v>1.4583333333333393E-2</v>
      </c>
      <c r="BP334" s="225">
        <f t="shared" si="616"/>
        <v>0</v>
      </c>
      <c r="BQ334" s="225">
        <f t="shared" si="617"/>
        <v>21</v>
      </c>
      <c r="BR334" s="248">
        <v>0.87291666666666667</v>
      </c>
      <c r="BS334" s="12">
        <f t="shared" si="618"/>
        <v>1.388888888888884E-3</v>
      </c>
      <c r="BT334" s="225">
        <f t="shared" si="619"/>
        <v>0</v>
      </c>
      <c r="BU334" s="225">
        <f t="shared" si="620"/>
        <v>2</v>
      </c>
      <c r="BV334" s="248">
        <v>0.87291666666666667</v>
      </c>
      <c r="BW334" s="248">
        <v>0.875</v>
      </c>
      <c r="BX334" s="12">
        <f t="shared" si="621"/>
        <v>2.0833333333333259E-3</v>
      </c>
      <c r="BY334" s="13">
        <f t="shared" si="622"/>
        <v>0</v>
      </c>
      <c r="BZ334" s="13">
        <f t="shared" si="623"/>
        <v>3</v>
      </c>
      <c r="CA334" s="226">
        <f t="shared" si="624"/>
        <v>0.31597222222222221</v>
      </c>
      <c r="CB334" s="13">
        <f t="shared" si="656"/>
        <v>7</v>
      </c>
      <c r="CC334" s="13">
        <f t="shared" si="625"/>
        <v>35</v>
      </c>
      <c r="CD334" s="12">
        <f t="shared" si="585"/>
        <v>3.3333333333333326E-2</v>
      </c>
      <c r="CE334" s="13">
        <f t="shared" si="626"/>
        <v>0</v>
      </c>
      <c r="CF334" s="13">
        <f t="shared" si="627"/>
        <v>48</v>
      </c>
      <c r="CG334" s="12">
        <f t="shared" si="658"/>
        <v>4.861111111111116E-2</v>
      </c>
      <c r="CH334" s="13">
        <f t="shared" si="628"/>
        <v>1</v>
      </c>
      <c r="CI334" s="13">
        <f t="shared" si="629"/>
        <v>10</v>
      </c>
      <c r="CJ334" s="12">
        <f t="shared" si="659"/>
        <v>8.2638888888888928E-2</v>
      </c>
      <c r="CK334" s="13">
        <f t="shared" si="657"/>
        <v>1</v>
      </c>
      <c r="CL334" s="13">
        <f t="shared" si="630"/>
        <v>59</v>
      </c>
      <c r="CM334" s="13"/>
      <c r="CN334" s="13"/>
      <c r="CO334" s="13"/>
      <c r="CP334" s="12">
        <f t="shared" si="631"/>
        <v>8.2638888888888928E-2</v>
      </c>
      <c r="CQ334" s="13">
        <f t="shared" si="632"/>
        <v>1</v>
      </c>
      <c r="CR334" s="13">
        <f t="shared" si="633"/>
        <v>59</v>
      </c>
      <c r="CS334" s="248"/>
      <c r="CT334" s="13">
        <f t="shared" si="634"/>
        <v>0</v>
      </c>
      <c r="CU334" s="13">
        <f t="shared" si="635"/>
        <v>0</v>
      </c>
      <c r="CV334" s="158"/>
      <c r="CW334" s="13">
        <f t="shared" si="636"/>
        <v>0</v>
      </c>
      <c r="CX334" s="13">
        <f t="shared" si="637"/>
        <v>0</v>
      </c>
      <c r="CY334" s="158"/>
      <c r="CZ334" s="13">
        <f t="shared" si="638"/>
        <v>0</v>
      </c>
      <c r="DA334" s="13">
        <f t="shared" si="639"/>
        <v>0</v>
      </c>
      <c r="DB334" s="158"/>
      <c r="DC334" s="13">
        <f t="shared" si="640"/>
        <v>0</v>
      </c>
      <c r="DD334" s="13">
        <f t="shared" si="641"/>
        <v>0</v>
      </c>
      <c r="DE334" s="158"/>
      <c r="DF334" s="13">
        <f t="shared" si="642"/>
        <v>0</v>
      </c>
      <c r="DG334" s="13">
        <f t="shared" si="643"/>
        <v>0</v>
      </c>
      <c r="DH334" s="158"/>
      <c r="DI334" s="13">
        <f t="shared" si="644"/>
        <v>0</v>
      </c>
      <c r="DJ334" s="13">
        <f t="shared" si="645"/>
        <v>0</v>
      </c>
      <c r="DK334" s="158"/>
      <c r="DL334" s="35">
        <f t="shared" si="646"/>
        <v>0</v>
      </c>
      <c r="DM334" s="61">
        <f t="shared" si="647"/>
        <v>0</v>
      </c>
      <c r="DN334" s="66">
        <f t="shared" si="578"/>
        <v>1174295.9459999998</v>
      </c>
      <c r="DO334" s="74">
        <f t="shared" si="660"/>
        <v>18973</v>
      </c>
      <c r="DP334" s="66">
        <f t="shared" si="661"/>
        <v>63.178000000000004</v>
      </c>
      <c r="DQ334" s="63">
        <f t="shared" si="648"/>
        <v>61.893003004269211</v>
      </c>
      <c r="DR334" s="66" t="e">
        <f t="shared" si="579"/>
        <v>#NUM!</v>
      </c>
      <c r="DS334" s="96" t="e">
        <f t="shared" si="580"/>
        <v>#NUM!</v>
      </c>
      <c r="DT334" s="66" t="e">
        <f t="shared" si="581"/>
        <v>#NUM!</v>
      </c>
      <c r="DU334" s="66" t="e">
        <f t="shared" si="582"/>
        <v>#NUM!</v>
      </c>
      <c r="DV334" s="62"/>
      <c r="DW334" s="62"/>
      <c r="DX334" s="62"/>
      <c r="DY334" s="62"/>
      <c r="DZ334" s="62"/>
      <c r="EA334" s="62"/>
      <c r="EB334" s="62"/>
      <c r="EC334" s="62"/>
      <c r="ED334" s="62"/>
      <c r="EE334" s="62"/>
      <c r="EF334" s="62"/>
      <c r="EG334" s="62"/>
      <c r="EH334" s="62"/>
      <c r="EI334" s="62"/>
      <c r="EJ334" s="62"/>
      <c r="EK334" s="62"/>
      <c r="EL334" s="62"/>
      <c r="EM334" s="62"/>
      <c r="EN334" s="62"/>
      <c r="EO334" s="62"/>
      <c r="EP334" s="62"/>
      <c r="EQ334" s="62"/>
      <c r="ER334" s="62"/>
      <c r="ES334" s="62"/>
      <c r="ET334" s="62"/>
      <c r="EU334" s="62"/>
      <c r="EV334" s="62"/>
      <c r="EW334" s="62"/>
      <c r="EX334" s="62"/>
      <c r="EY334" s="62"/>
      <c r="EZ334" s="62"/>
      <c r="FA334" s="62"/>
      <c r="FB334" s="62"/>
      <c r="FC334" s="62"/>
      <c r="FD334" s="62"/>
      <c r="FE334" s="62"/>
      <c r="FF334" s="62"/>
      <c r="FG334" s="62"/>
      <c r="FH334" s="62"/>
      <c r="FI334" s="62"/>
    </row>
    <row r="335" spans="1:165" s="247" customFormat="1">
      <c r="A335" s="175">
        <v>334</v>
      </c>
      <c r="B335" s="243">
        <v>3</v>
      </c>
      <c r="C335" s="244">
        <v>40817</v>
      </c>
      <c r="D335" s="249">
        <f t="shared" si="666"/>
        <v>10</v>
      </c>
      <c r="E335" s="246" t="s">
        <v>571</v>
      </c>
      <c r="F335" s="243">
        <v>1</v>
      </c>
      <c r="G335" s="247" t="s">
        <v>581</v>
      </c>
      <c r="H335" s="247" t="s">
        <v>413</v>
      </c>
      <c r="I335" s="247" t="s">
        <v>537</v>
      </c>
      <c r="J335" s="248">
        <v>0.67361111111111116</v>
      </c>
      <c r="K335" s="249">
        <v>3679.72</v>
      </c>
      <c r="L335" s="247" t="s">
        <v>34</v>
      </c>
      <c r="M335" s="243">
        <v>59</v>
      </c>
      <c r="N335" s="243">
        <v>0</v>
      </c>
      <c r="P335" s="248">
        <v>0.67361111111111116</v>
      </c>
      <c r="Q335" s="248">
        <v>0.67361111111111116</v>
      </c>
      <c r="R335" s="12">
        <f t="shared" si="649"/>
        <v>0</v>
      </c>
      <c r="S335" s="13">
        <f t="shared" si="650"/>
        <v>0</v>
      </c>
      <c r="T335" s="13">
        <f t="shared" si="651"/>
        <v>0</v>
      </c>
      <c r="U335" s="248">
        <v>0.69791666666666663</v>
      </c>
      <c r="V335" s="12">
        <f t="shared" si="652"/>
        <v>2.4305555555555469E-2</v>
      </c>
      <c r="W335" s="13">
        <f t="shared" si="653"/>
        <v>0</v>
      </c>
      <c r="X335" s="225">
        <f t="shared" si="654"/>
        <v>35</v>
      </c>
      <c r="Y335" s="248">
        <v>0.70138888888888884</v>
      </c>
      <c r="Z335" s="12">
        <f t="shared" si="655"/>
        <v>3.4722222222222099E-3</v>
      </c>
      <c r="AA335" s="13">
        <f t="shared" si="592"/>
        <v>0</v>
      </c>
      <c r="AB335" s="13">
        <f t="shared" si="593"/>
        <v>5</v>
      </c>
      <c r="AC335" s="248">
        <v>0.71875</v>
      </c>
      <c r="AD335" s="12">
        <f t="shared" si="594"/>
        <v>1.736111111111116E-2</v>
      </c>
      <c r="AE335" s="13">
        <f t="shared" si="595"/>
        <v>0</v>
      </c>
      <c r="AF335" s="13">
        <f t="shared" si="596"/>
        <v>25</v>
      </c>
      <c r="AG335" s="248">
        <v>0.76041666666666663</v>
      </c>
      <c r="AH335" s="248">
        <v>0.82291666666666663</v>
      </c>
      <c r="AI335" s="12">
        <f t="shared" si="597"/>
        <v>6.25E-2</v>
      </c>
      <c r="AJ335" s="225">
        <f t="shared" ref="AJ335:AJ341" si="670">HOUR(AI335)</f>
        <v>1</v>
      </c>
      <c r="AK335" s="225">
        <f t="shared" ref="AK335:AK341" si="671">MINUTE(AI335)</f>
        <v>30</v>
      </c>
      <c r="AL335" s="248">
        <v>0.76041666666666663</v>
      </c>
      <c r="AM335" s="248">
        <v>0.82291666666666663</v>
      </c>
      <c r="AN335" s="12">
        <f t="shared" si="667"/>
        <v>6.25E-2</v>
      </c>
      <c r="AO335" s="13">
        <f t="shared" si="668"/>
        <v>1</v>
      </c>
      <c r="AP335" s="13">
        <f t="shared" si="669"/>
        <v>30</v>
      </c>
      <c r="AQ335" s="248">
        <v>0.88194444444444453</v>
      </c>
      <c r="AR335" s="12">
        <f t="shared" ref="AR335:AR368" si="672">AQ335-AH335</f>
        <v>5.9027777777777901E-2</v>
      </c>
      <c r="AS335" s="225">
        <f t="shared" ref="AS335:AS368" si="673">HOUR(AR335)</f>
        <v>1</v>
      </c>
      <c r="AT335" s="13">
        <f t="shared" ref="AT335:AT368" si="674">MINUTE(AR335)</f>
        <v>25</v>
      </c>
      <c r="AU335" s="248">
        <v>0.89583333333333337</v>
      </c>
      <c r="AV335" s="226">
        <f t="shared" si="606"/>
        <v>1.388888888888884E-2</v>
      </c>
      <c r="AW335" s="13">
        <f t="shared" si="607"/>
        <v>0</v>
      </c>
      <c r="AX335" s="13">
        <f t="shared" si="608"/>
        <v>20</v>
      </c>
      <c r="AY335" s="248">
        <v>0.95486111111111116</v>
      </c>
      <c r="AZ335" s="12">
        <f t="shared" ref="AZ335:AZ341" si="675">AY335-AU335</f>
        <v>5.902777777777779E-2</v>
      </c>
      <c r="BA335" s="225">
        <f t="shared" ref="BA335:BA341" si="676">HOUR(AZ335)</f>
        <v>1</v>
      </c>
      <c r="BB335" s="225">
        <f t="shared" ref="BB335:BB341" si="677">MINUTE(AZ335)</f>
        <v>25</v>
      </c>
      <c r="BC335" s="248">
        <v>0.95486111111111116</v>
      </c>
      <c r="BD335" s="248">
        <v>0.95486111111111116</v>
      </c>
      <c r="BE335" s="12">
        <f t="shared" si="612"/>
        <v>0</v>
      </c>
      <c r="BF335" s="13">
        <f t="shared" si="664"/>
        <v>0</v>
      </c>
      <c r="BG335" s="13">
        <f t="shared" si="665"/>
        <v>0</v>
      </c>
      <c r="BH335" s="248">
        <v>0.95486111111111116</v>
      </c>
      <c r="BI335" s="248">
        <v>0.95486111111111116</v>
      </c>
      <c r="BK335" s="69">
        <f t="shared" si="589"/>
        <v>0</v>
      </c>
      <c r="BL335" s="13">
        <f t="shared" si="662"/>
        <v>0</v>
      </c>
      <c r="BM335" s="13">
        <f t="shared" si="663"/>
        <v>0</v>
      </c>
      <c r="BN335" s="248">
        <v>0.95833333333333337</v>
      </c>
      <c r="BO335" s="12">
        <f t="shared" si="615"/>
        <v>3.4722222222222099E-3</v>
      </c>
      <c r="BP335" s="225">
        <f t="shared" ref="BP335:BP346" si="678">HOUR(BO335)</f>
        <v>0</v>
      </c>
      <c r="BQ335" s="225">
        <f t="shared" ref="BQ335:BQ346" si="679">MINUTE(BO335)</f>
        <v>5</v>
      </c>
      <c r="BR335" s="248">
        <v>0.96180555555555547</v>
      </c>
      <c r="BS335" s="12">
        <f t="shared" si="618"/>
        <v>3.4722222222220989E-3</v>
      </c>
      <c r="BT335" s="225">
        <f t="shared" ref="BT335:BT371" si="680">HOUR(BS335)</f>
        <v>0</v>
      </c>
      <c r="BU335" s="225">
        <f t="shared" ref="BU335:BU371" si="681">MINUTE(BS335)</f>
        <v>5</v>
      </c>
      <c r="BV335" s="248">
        <v>0.96180555555555547</v>
      </c>
      <c r="BW335" s="248">
        <v>0.96527777777777779</v>
      </c>
      <c r="BX335" s="12">
        <f t="shared" si="621"/>
        <v>3.4722222222223209E-3</v>
      </c>
      <c r="BY335" s="13">
        <f t="shared" si="622"/>
        <v>0</v>
      </c>
      <c r="BZ335" s="13">
        <f t="shared" si="623"/>
        <v>5</v>
      </c>
      <c r="CA335" s="226">
        <f t="shared" si="624"/>
        <v>0.29166666666666663</v>
      </c>
      <c r="CB335" s="13">
        <f t="shared" si="656"/>
        <v>7</v>
      </c>
      <c r="CC335" s="13">
        <f t="shared" si="625"/>
        <v>0</v>
      </c>
      <c r="CD335" s="12">
        <f t="shared" si="585"/>
        <v>8.333333333333337E-2</v>
      </c>
      <c r="CE335" s="13">
        <f t="shared" si="626"/>
        <v>2</v>
      </c>
      <c r="CF335" s="13">
        <f t="shared" si="627"/>
        <v>0</v>
      </c>
      <c r="CG335" s="12">
        <f t="shared" si="658"/>
        <v>6.25E-2</v>
      </c>
      <c r="CH335" s="13">
        <f t="shared" si="628"/>
        <v>1</v>
      </c>
      <c r="CI335" s="13">
        <f t="shared" si="629"/>
        <v>30</v>
      </c>
      <c r="CJ335" s="12">
        <f t="shared" si="659"/>
        <v>5.902777777777779E-2</v>
      </c>
      <c r="CK335" s="13">
        <f t="shared" si="657"/>
        <v>1</v>
      </c>
      <c r="CL335" s="13">
        <f t="shared" si="630"/>
        <v>25</v>
      </c>
      <c r="CM335" s="13"/>
      <c r="CN335" s="13"/>
      <c r="CO335" s="13"/>
      <c r="CP335" s="12">
        <f t="shared" si="631"/>
        <v>5.902777777777779E-2</v>
      </c>
      <c r="CQ335" s="13">
        <f t="shared" si="632"/>
        <v>1</v>
      </c>
      <c r="CR335" s="13">
        <f t="shared" si="633"/>
        <v>25</v>
      </c>
      <c r="CS335" s="248"/>
      <c r="CT335" s="13">
        <f t="shared" si="634"/>
        <v>0</v>
      </c>
      <c r="CU335" s="13">
        <f t="shared" si="635"/>
        <v>0</v>
      </c>
      <c r="CV335" s="158"/>
      <c r="CW335" s="13">
        <f t="shared" si="636"/>
        <v>0</v>
      </c>
      <c r="CX335" s="13">
        <f t="shared" si="637"/>
        <v>0</v>
      </c>
      <c r="CY335" s="158"/>
      <c r="CZ335" s="13">
        <f t="shared" si="638"/>
        <v>0</v>
      </c>
      <c r="DA335" s="13">
        <f t="shared" si="639"/>
        <v>0</v>
      </c>
      <c r="DB335" s="158"/>
      <c r="DC335" s="13">
        <f t="shared" si="640"/>
        <v>0</v>
      </c>
      <c r="DD335" s="13">
        <f t="shared" si="641"/>
        <v>0</v>
      </c>
      <c r="DE335" s="158"/>
      <c r="DF335" s="13">
        <f t="shared" si="642"/>
        <v>0</v>
      </c>
      <c r="DG335" s="13">
        <f t="shared" si="643"/>
        <v>0</v>
      </c>
      <c r="DH335" s="158"/>
      <c r="DI335" s="13">
        <f t="shared" si="644"/>
        <v>0</v>
      </c>
      <c r="DJ335" s="13">
        <f t="shared" si="645"/>
        <v>0</v>
      </c>
      <c r="DK335" s="158"/>
      <c r="DL335" s="35">
        <f t="shared" si="646"/>
        <v>0</v>
      </c>
      <c r="DM335" s="61">
        <f t="shared" si="647"/>
        <v>0</v>
      </c>
      <c r="DN335" s="66">
        <f t="shared" si="578"/>
        <v>1177975.6659999997</v>
      </c>
      <c r="DO335" s="74">
        <f t="shared" si="660"/>
        <v>19032</v>
      </c>
      <c r="DP335" s="66">
        <f t="shared" si="661"/>
        <v>62.368135593220337</v>
      </c>
      <c r="DQ335" s="63">
        <f t="shared" si="648"/>
        <v>61.894475935266904</v>
      </c>
      <c r="DR335" s="66" t="e">
        <f t="shared" si="579"/>
        <v>#NUM!</v>
      </c>
      <c r="DS335" s="96" t="e">
        <f t="shared" si="580"/>
        <v>#NUM!</v>
      </c>
      <c r="DT335" s="66" t="e">
        <f t="shared" si="581"/>
        <v>#NUM!</v>
      </c>
      <c r="DU335" s="66" t="e">
        <f t="shared" si="582"/>
        <v>#NUM!</v>
      </c>
      <c r="DV335" s="62"/>
      <c r="DW335" s="62"/>
      <c r="DX335" s="62"/>
      <c r="DY335" s="62"/>
      <c r="DZ335" s="62"/>
      <c r="EA335" s="62"/>
      <c r="EB335" s="62"/>
      <c r="EC335" s="62"/>
      <c r="ED335" s="62"/>
      <c r="EE335" s="62"/>
      <c r="EF335" s="62"/>
      <c r="EG335" s="62"/>
      <c r="EH335" s="62"/>
      <c r="EI335" s="62"/>
      <c r="EJ335" s="62"/>
      <c r="EK335" s="62"/>
      <c r="EL335" s="62"/>
      <c r="EM335" s="62"/>
      <c r="EN335" s="62"/>
      <c r="EO335" s="62"/>
      <c r="EP335" s="62"/>
      <c r="EQ335" s="62"/>
      <c r="ER335" s="62"/>
      <c r="ES335" s="62"/>
      <c r="ET335" s="62"/>
      <c r="EU335" s="62"/>
      <c r="EV335" s="62"/>
      <c r="EW335" s="62"/>
      <c r="EX335" s="62"/>
      <c r="EY335" s="62"/>
      <c r="EZ335" s="62"/>
      <c r="FA335" s="62"/>
      <c r="FB335" s="62"/>
      <c r="FC335" s="62"/>
      <c r="FD335" s="62"/>
      <c r="FE335" s="62"/>
      <c r="FF335" s="62"/>
      <c r="FG335" s="62"/>
      <c r="FH335" s="62"/>
      <c r="FI335" s="62"/>
    </row>
    <row r="336" spans="1:165" s="247" customFormat="1">
      <c r="A336" s="199">
        <v>335</v>
      </c>
      <c r="B336" s="243">
        <v>4</v>
      </c>
      <c r="C336" s="244">
        <v>40817</v>
      </c>
      <c r="D336" s="249">
        <f t="shared" si="666"/>
        <v>10</v>
      </c>
      <c r="E336" s="246" t="s">
        <v>443</v>
      </c>
      <c r="F336" s="243">
        <v>1</v>
      </c>
      <c r="G336" s="247" t="s">
        <v>467</v>
      </c>
      <c r="H336" s="247" t="s">
        <v>394</v>
      </c>
      <c r="I336" s="247" t="s">
        <v>427</v>
      </c>
      <c r="J336" s="248">
        <v>0.86458333333333337</v>
      </c>
      <c r="K336" s="249">
        <v>3688.7</v>
      </c>
      <c r="L336" s="247" t="s">
        <v>34</v>
      </c>
      <c r="M336" s="243">
        <v>59</v>
      </c>
      <c r="N336" s="243">
        <v>0</v>
      </c>
      <c r="P336" s="248">
        <v>0.86458333333333337</v>
      </c>
      <c r="Q336" s="248">
        <v>0.86458333333333337</v>
      </c>
      <c r="R336" s="12">
        <f t="shared" si="649"/>
        <v>0</v>
      </c>
      <c r="S336" s="13">
        <f t="shared" si="650"/>
        <v>0</v>
      </c>
      <c r="T336" s="13">
        <f t="shared" si="651"/>
        <v>0</v>
      </c>
      <c r="U336" s="248">
        <v>0.95138888888888884</v>
      </c>
      <c r="V336" s="12">
        <f t="shared" si="652"/>
        <v>8.6805555555555469E-2</v>
      </c>
      <c r="W336" s="13">
        <f t="shared" si="653"/>
        <v>2</v>
      </c>
      <c r="X336" s="225">
        <f t="shared" si="654"/>
        <v>5</v>
      </c>
      <c r="Y336" s="248">
        <v>0.95833333333333337</v>
      </c>
      <c r="Z336" s="12">
        <f t="shared" si="655"/>
        <v>6.9444444444445308E-3</v>
      </c>
      <c r="AA336" s="13">
        <f t="shared" ref="AA336:AA368" si="682">HOUR(Z336)</f>
        <v>0</v>
      </c>
      <c r="AB336" s="13">
        <f t="shared" ref="AB336:AB368" si="683">MINUTE(Z336)</f>
        <v>10</v>
      </c>
      <c r="AC336" s="248">
        <v>0.96527777777777779</v>
      </c>
      <c r="AD336" s="12">
        <f t="shared" si="594"/>
        <v>6.9444444444444198E-3</v>
      </c>
      <c r="AE336" s="13">
        <f t="shared" ref="AE336:AE368" si="684">HOUR(AD336)</f>
        <v>0</v>
      </c>
      <c r="AF336" s="13">
        <f t="shared" ref="AF336:AF368" si="685">MINUTE(AD336)</f>
        <v>10</v>
      </c>
      <c r="AG336" s="248">
        <v>0.96875</v>
      </c>
      <c r="AH336" s="248">
        <v>1.0104166666666667</v>
      </c>
      <c r="AI336" s="12">
        <f t="shared" si="597"/>
        <v>4.1666666666666741E-2</v>
      </c>
      <c r="AJ336" s="225">
        <f t="shared" si="670"/>
        <v>1</v>
      </c>
      <c r="AK336" s="225">
        <f t="shared" si="671"/>
        <v>0</v>
      </c>
      <c r="AL336" s="248">
        <v>0.96875</v>
      </c>
      <c r="AM336" s="248">
        <v>1.0104166666666667</v>
      </c>
      <c r="AN336" s="12">
        <f t="shared" si="667"/>
        <v>4.1666666666666741E-2</v>
      </c>
      <c r="AO336" s="13">
        <f t="shared" si="668"/>
        <v>1</v>
      </c>
      <c r="AP336" s="13">
        <f t="shared" si="669"/>
        <v>0</v>
      </c>
      <c r="AQ336" s="248">
        <v>1.0131944444444445</v>
      </c>
      <c r="AR336" s="12">
        <f t="shared" si="672"/>
        <v>2.7777777777777679E-3</v>
      </c>
      <c r="AS336" s="225">
        <f t="shared" si="673"/>
        <v>0</v>
      </c>
      <c r="AT336" s="13">
        <f t="shared" si="674"/>
        <v>4</v>
      </c>
      <c r="AU336" s="248">
        <v>1.0138888888888888</v>
      </c>
      <c r="AV336" s="226">
        <f t="shared" si="606"/>
        <v>6.9444444444433095E-4</v>
      </c>
      <c r="AW336" s="13">
        <f t="shared" si="607"/>
        <v>0</v>
      </c>
      <c r="AX336" s="13">
        <f t="shared" si="608"/>
        <v>1</v>
      </c>
      <c r="AY336" s="248">
        <v>1.1097222222222223</v>
      </c>
      <c r="AZ336" s="12">
        <f t="shared" si="675"/>
        <v>9.5833333333333437E-2</v>
      </c>
      <c r="BA336" s="225">
        <f t="shared" si="676"/>
        <v>2</v>
      </c>
      <c r="BB336" s="225">
        <f t="shared" si="677"/>
        <v>18</v>
      </c>
      <c r="BC336" s="248">
        <v>1.1097222222222223</v>
      </c>
      <c r="BD336" s="248">
        <v>1.1097222222222223</v>
      </c>
      <c r="BE336" s="12">
        <f t="shared" si="612"/>
        <v>0</v>
      </c>
      <c r="BF336" s="13">
        <f t="shared" si="664"/>
        <v>0</v>
      </c>
      <c r="BG336" s="13">
        <f t="shared" si="665"/>
        <v>0</v>
      </c>
      <c r="BH336" s="248">
        <v>1.1097222222222223</v>
      </c>
      <c r="BI336" s="248">
        <v>1.1097222222222223</v>
      </c>
      <c r="BK336" s="69">
        <f t="shared" si="589"/>
        <v>0</v>
      </c>
      <c r="BL336" s="13">
        <f t="shared" si="662"/>
        <v>0</v>
      </c>
      <c r="BM336" s="13">
        <f t="shared" si="663"/>
        <v>0</v>
      </c>
      <c r="BN336" s="248">
        <v>1.1277777777777778</v>
      </c>
      <c r="BO336" s="12">
        <f t="shared" si="615"/>
        <v>1.8055555555555491E-2</v>
      </c>
      <c r="BP336" s="225">
        <f t="shared" si="678"/>
        <v>0</v>
      </c>
      <c r="BQ336" s="225">
        <f t="shared" si="679"/>
        <v>26</v>
      </c>
      <c r="BR336" s="248">
        <v>1.1298611111111112</v>
      </c>
      <c r="BS336" s="12">
        <f t="shared" si="618"/>
        <v>2.083333333333437E-3</v>
      </c>
      <c r="BT336" s="225">
        <f t="shared" si="680"/>
        <v>0</v>
      </c>
      <c r="BU336" s="225">
        <f t="shared" si="681"/>
        <v>3</v>
      </c>
      <c r="BV336" s="248">
        <v>1.1298611111111112</v>
      </c>
      <c r="BW336" s="248">
        <v>1.1319444444444444</v>
      </c>
      <c r="BX336" s="12">
        <f t="shared" si="621"/>
        <v>2.0833333333332149E-3</v>
      </c>
      <c r="BY336" s="13">
        <f t="shared" si="622"/>
        <v>0</v>
      </c>
      <c r="BZ336" s="13">
        <f t="shared" si="623"/>
        <v>3</v>
      </c>
      <c r="CA336" s="226">
        <f t="shared" si="624"/>
        <v>0.26736111111111105</v>
      </c>
      <c r="CB336" s="13">
        <f t="shared" si="656"/>
        <v>6</v>
      </c>
      <c r="CC336" s="13">
        <f t="shared" si="625"/>
        <v>25</v>
      </c>
      <c r="CD336" s="12">
        <f t="shared" si="585"/>
        <v>2.9861111111111116E-2</v>
      </c>
      <c r="CE336" s="13">
        <f t="shared" si="626"/>
        <v>0</v>
      </c>
      <c r="CF336" s="13">
        <f t="shared" si="627"/>
        <v>43</v>
      </c>
      <c r="CG336" s="12">
        <f t="shared" si="658"/>
        <v>4.1666666666666741E-2</v>
      </c>
      <c r="CH336" s="13">
        <f t="shared" si="628"/>
        <v>1</v>
      </c>
      <c r="CI336" s="13">
        <f t="shared" si="629"/>
        <v>0</v>
      </c>
      <c r="CJ336" s="12">
        <f t="shared" si="659"/>
        <v>9.5833333333333437E-2</v>
      </c>
      <c r="CK336" s="13">
        <f t="shared" si="657"/>
        <v>2</v>
      </c>
      <c r="CL336" s="13">
        <f t="shared" si="630"/>
        <v>18</v>
      </c>
      <c r="CM336" s="13"/>
      <c r="CN336" s="13"/>
      <c r="CO336" s="13"/>
      <c r="CP336" s="12">
        <f t="shared" si="631"/>
        <v>9.5833333333333437E-2</v>
      </c>
      <c r="CQ336" s="13">
        <f t="shared" si="632"/>
        <v>2</v>
      </c>
      <c r="CR336" s="13">
        <f t="shared" si="633"/>
        <v>18</v>
      </c>
      <c r="CS336" s="248"/>
      <c r="CT336" s="13">
        <f t="shared" si="634"/>
        <v>0</v>
      </c>
      <c r="CU336" s="13">
        <f t="shared" si="635"/>
        <v>0</v>
      </c>
      <c r="CV336" s="158"/>
      <c r="CW336" s="13">
        <f t="shared" si="636"/>
        <v>0</v>
      </c>
      <c r="CX336" s="13">
        <f t="shared" si="637"/>
        <v>0</v>
      </c>
      <c r="CY336" s="158"/>
      <c r="CZ336" s="13">
        <f t="shared" si="638"/>
        <v>0</v>
      </c>
      <c r="DA336" s="13">
        <f t="shared" si="639"/>
        <v>0</v>
      </c>
      <c r="DB336" s="158"/>
      <c r="DC336" s="13">
        <f t="shared" si="640"/>
        <v>0</v>
      </c>
      <c r="DD336" s="13">
        <f t="shared" si="641"/>
        <v>0</v>
      </c>
      <c r="DE336" s="158"/>
      <c r="DF336" s="13">
        <f t="shared" si="642"/>
        <v>0</v>
      </c>
      <c r="DG336" s="13">
        <f t="shared" si="643"/>
        <v>0</v>
      </c>
      <c r="DH336" s="158"/>
      <c r="DI336" s="13">
        <f t="shared" si="644"/>
        <v>0</v>
      </c>
      <c r="DJ336" s="13">
        <f t="shared" si="645"/>
        <v>0</v>
      </c>
      <c r="DK336" s="158"/>
      <c r="DL336" s="35">
        <f t="shared" si="646"/>
        <v>0</v>
      </c>
      <c r="DM336" s="61">
        <f t="shared" si="647"/>
        <v>0</v>
      </c>
      <c r="DN336" s="66">
        <f t="shared" si="578"/>
        <v>1181664.3659999997</v>
      </c>
      <c r="DO336" s="74">
        <f t="shared" si="660"/>
        <v>19090</v>
      </c>
      <c r="DP336" s="66">
        <f t="shared" si="661"/>
        <v>62.520338983050841</v>
      </c>
      <c r="DQ336" s="63">
        <f t="shared" si="648"/>
        <v>61.899652488213711</v>
      </c>
      <c r="DR336" s="66" t="e">
        <f t="shared" si="579"/>
        <v>#NUM!</v>
      </c>
      <c r="DS336" s="96" t="e">
        <f t="shared" si="580"/>
        <v>#NUM!</v>
      </c>
      <c r="DT336" s="66" t="e">
        <f t="shared" si="581"/>
        <v>#NUM!</v>
      </c>
      <c r="DU336" s="66" t="e">
        <f t="shared" si="582"/>
        <v>#NUM!</v>
      </c>
      <c r="DV336" s="62"/>
      <c r="DW336" s="62"/>
      <c r="DX336" s="62"/>
      <c r="DY336" s="62"/>
      <c r="DZ336" s="62"/>
      <c r="EA336" s="62"/>
      <c r="EB336" s="62"/>
      <c r="EC336" s="62"/>
      <c r="ED336" s="62"/>
      <c r="EE336" s="62"/>
      <c r="EF336" s="62"/>
      <c r="EG336" s="62"/>
      <c r="EH336" s="62"/>
      <c r="EI336" s="62"/>
      <c r="EJ336" s="62"/>
      <c r="EK336" s="62"/>
      <c r="EL336" s="62"/>
      <c r="EM336" s="62"/>
      <c r="EN336" s="62"/>
      <c r="EO336" s="62"/>
      <c r="EP336" s="62"/>
      <c r="EQ336" s="62"/>
      <c r="ER336" s="62"/>
      <c r="ES336" s="62"/>
      <c r="ET336" s="62"/>
      <c r="EU336" s="62"/>
      <c r="EV336" s="62"/>
      <c r="EW336" s="62"/>
      <c r="EX336" s="62"/>
      <c r="EY336" s="62"/>
      <c r="EZ336" s="62"/>
      <c r="FA336" s="62"/>
      <c r="FB336" s="62"/>
      <c r="FC336" s="62"/>
      <c r="FD336" s="62"/>
      <c r="FE336" s="62"/>
      <c r="FF336" s="62"/>
      <c r="FG336" s="62"/>
      <c r="FH336" s="62"/>
      <c r="FI336" s="62"/>
    </row>
    <row r="337" spans="1:165" s="247" customFormat="1">
      <c r="A337" s="175">
        <v>336</v>
      </c>
      <c r="B337" s="243">
        <v>5</v>
      </c>
      <c r="C337" s="244">
        <v>40817</v>
      </c>
      <c r="D337" s="249">
        <f t="shared" si="666"/>
        <v>10</v>
      </c>
      <c r="E337" s="246" t="s">
        <v>300</v>
      </c>
      <c r="F337" s="243">
        <v>1</v>
      </c>
      <c r="G337" s="247" t="s">
        <v>289</v>
      </c>
      <c r="H337" s="247" t="s">
        <v>288</v>
      </c>
      <c r="I337" s="247" t="s">
        <v>272</v>
      </c>
      <c r="J337" s="248">
        <v>1</v>
      </c>
      <c r="K337" s="249">
        <v>3590.93</v>
      </c>
      <c r="L337" s="247" t="s">
        <v>34</v>
      </c>
      <c r="M337" s="243">
        <v>58</v>
      </c>
      <c r="N337" s="243">
        <v>1</v>
      </c>
      <c r="P337" s="248">
        <v>1</v>
      </c>
      <c r="Q337" s="248">
        <v>1</v>
      </c>
      <c r="R337" s="12">
        <f t="shared" si="649"/>
        <v>0</v>
      </c>
      <c r="S337" s="13">
        <f t="shared" si="650"/>
        <v>0</v>
      </c>
      <c r="T337" s="13">
        <f t="shared" si="651"/>
        <v>0</v>
      </c>
      <c r="U337" s="248">
        <v>1.0590277777777779</v>
      </c>
      <c r="V337" s="12">
        <f t="shared" si="652"/>
        <v>5.9027777777777901E-2</v>
      </c>
      <c r="W337" s="13">
        <f t="shared" si="653"/>
        <v>1</v>
      </c>
      <c r="X337" s="225">
        <f t="shared" si="654"/>
        <v>25</v>
      </c>
      <c r="Y337" s="248">
        <v>1.0659722222222221</v>
      </c>
      <c r="Z337" s="12">
        <f t="shared" si="655"/>
        <v>6.9444444444441977E-3</v>
      </c>
      <c r="AA337" s="13">
        <f t="shared" si="682"/>
        <v>0</v>
      </c>
      <c r="AB337" s="13">
        <f t="shared" si="683"/>
        <v>10</v>
      </c>
      <c r="AC337" s="248">
        <v>1.0729166666666667</v>
      </c>
      <c r="AD337" s="12">
        <f t="shared" ref="AD337:AD368" si="686">AC337-Y337</f>
        <v>6.9444444444446418E-3</v>
      </c>
      <c r="AE337" s="13">
        <f t="shared" si="684"/>
        <v>0</v>
      </c>
      <c r="AF337" s="13">
        <f t="shared" si="685"/>
        <v>10</v>
      </c>
      <c r="AG337" s="248">
        <v>1.0729166666666667</v>
      </c>
      <c r="AH337" s="248">
        <v>1.125</v>
      </c>
      <c r="AI337" s="12">
        <f t="shared" si="597"/>
        <v>5.2083333333333259E-2</v>
      </c>
      <c r="AJ337" s="225">
        <f t="shared" si="670"/>
        <v>1</v>
      </c>
      <c r="AK337" s="225">
        <f t="shared" si="671"/>
        <v>15</v>
      </c>
      <c r="AL337" s="248">
        <v>1.0729166666666667</v>
      </c>
      <c r="AM337" s="248">
        <v>1.125</v>
      </c>
      <c r="AN337" s="12">
        <f t="shared" si="667"/>
        <v>5.2083333333333259E-2</v>
      </c>
      <c r="AO337" s="13">
        <f t="shared" si="668"/>
        <v>1</v>
      </c>
      <c r="AP337" s="13">
        <f t="shared" si="669"/>
        <v>15</v>
      </c>
      <c r="AQ337" s="248">
        <v>1.1319444444444444</v>
      </c>
      <c r="AR337" s="12">
        <f t="shared" si="672"/>
        <v>6.9444444444444198E-3</v>
      </c>
      <c r="AS337" s="225">
        <f t="shared" si="673"/>
        <v>0</v>
      </c>
      <c r="AT337" s="13">
        <f t="shared" si="674"/>
        <v>10</v>
      </c>
      <c r="AU337" s="248">
        <v>1.1395833333333334</v>
      </c>
      <c r="AV337" s="226">
        <f t="shared" si="606"/>
        <v>7.6388888888889728E-3</v>
      </c>
      <c r="AW337" s="13">
        <f t="shared" si="607"/>
        <v>0</v>
      </c>
      <c r="AX337" s="13">
        <f t="shared" si="608"/>
        <v>11</v>
      </c>
      <c r="AY337" s="248">
        <v>1.2395833333333333</v>
      </c>
      <c r="AZ337" s="12">
        <f t="shared" si="675"/>
        <v>9.9999999999999867E-2</v>
      </c>
      <c r="BA337" s="225">
        <f t="shared" si="676"/>
        <v>2</v>
      </c>
      <c r="BB337" s="225">
        <f t="shared" si="677"/>
        <v>24</v>
      </c>
      <c r="BC337" s="248">
        <v>1.2395833333333333</v>
      </c>
      <c r="BD337" s="248">
        <v>1.2395833333333333</v>
      </c>
      <c r="BE337" s="12">
        <f t="shared" ref="BE337:BE353" si="687">BD337-BC337</f>
        <v>0</v>
      </c>
      <c r="BF337" s="13">
        <f t="shared" ref="BF337:BF353" si="688">HOUR(BE337)</f>
        <v>0</v>
      </c>
      <c r="BG337" s="13">
        <f t="shared" ref="BG337:BG353" si="689">MINUTE(BE337)</f>
        <v>0</v>
      </c>
      <c r="BH337" s="248">
        <v>1.2395833333333333</v>
      </c>
      <c r="BI337" s="248">
        <v>1.2395833333333333</v>
      </c>
      <c r="BK337" s="69">
        <f t="shared" si="589"/>
        <v>0</v>
      </c>
      <c r="BL337" s="13">
        <f t="shared" si="662"/>
        <v>0</v>
      </c>
      <c r="BM337" s="13">
        <f t="shared" si="663"/>
        <v>0</v>
      </c>
      <c r="BN337" s="248">
        <v>1.2451388888888888</v>
      </c>
      <c r="BO337" s="12">
        <f t="shared" si="615"/>
        <v>5.5555555555555358E-3</v>
      </c>
      <c r="BP337" s="225">
        <f t="shared" si="678"/>
        <v>0</v>
      </c>
      <c r="BQ337" s="225">
        <f t="shared" si="679"/>
        <v>8</v>
      </c>
      <c r="BR337" s="248">
        <v>1.2465277777777779</v>
      </c>
      <c r="BS337" s="12">
        <f t="shared" si="618"/>
        <v>1.388888888889106E-3</v>
      </c>
      <c r="BT337" s="225">
        <f t="shared" si="680"/>
        <v>0</v>
      </c>
      <c r="BU337" s="225">
        <f t="shared" si="681"/>
        <v>2</v>
      </c>
      <c r="BV337" s="248">
        <v>1.2465277777777779</v>
      </c>
      <c r="BW337" s="248">
        <v>1.25</v>
      </c>
      <c r="BX337" s="12">
        <f t="shared" si="621"/>
        <v>3.4722222222220989E-3</v>
      </c>
      <c r="BY337" s="13">
        <f t="shared" si="622"/>
        <v>0</v>
      </c>
      <c r="BZ337" s="13">
        <f t="shared" si="623"/>
        <v>5</v>
      </c>
      <c r="CA337" s="226">
        <f t="shared" si="624"/>
        <v>0.25</v>
      </c>
      <c r="CB337" s="13">
        <f t="shared" si="656"/>
        <v>6</v>
      </c>
      <c r="CC337" s="13">
        <f t="shared" si="625"/>
        <v>0</v>
      </c>
      <c r="CD337" s="12">
        <f t="shared" si="585"/>
        <v>2.0833333333333703E-2</v>
      </c>
      <c r="CE337" s="13">
        <f t="shared" si="626"/>
        <v>0</v>
      </c>
      <c r="CF337" s="13">
        <f t="shared" si="627"/>
        <v>30</v>
      </c>
      <c r="CG337" s="12">
        <f t="shared" si="658"/>
        <v>5.2083333333333259E-2</v>
      </c>
      <c r="CH337" s="13">
        <f t="shared" si="628"/>
        <v>1</v>
      </c>
      <c r="CI337" s="13">
        <f t="shared" si="629"/>
        <v>15</v>
      </c>
      <c r="CJ337" s="12">
        <f t="shared" si="659"/>
        <v>9.9999999999999867E-2</v>
      </c>
      <c r="CK337" s="13">
        <f t="shared" si="657"/>
        <v>2</v>
      </c>
      <c r="CL337" s="13">
        <f t="shared" si="630"/>
        <v>24</v>
      </c>
      <c r="CM337" s="13"/>
      <c r="CN337" s="13"/>
      <c r="CO337" s="13"/>
      <c r="CP337" s="12">
        <f t="shared" si="631"/>
        <v>9.9999999999999867E-2</v>
      </c>
      <c r="CQ337" s="13">
        <f t="shared" si="632"/>
        <v>2</v>
      </c>
      <c r="CR337" s="13">
        <f t="shared" si="633"/>
        <v>24</v>
      </c>
      <c r="CS337" s="248"/>
      <c r="CT337" s="13">
        <f t="shared" si="634"/>
        <v>0</v>
      </c>
      <c r="CU337" s="13">
        <f t="shared" si="635"/>
        <v>0</v>
      </c>
      <c r="CV337" s="158"/>
      <c r="CW337" s="13">
        <f t="shared" si="636"/>
        <v>0</v>
      </c>
      <c r="CX337" s="13">
        <f t="shared" si="637"/>
        <v>0</v>
      </c>
      <c r="CY337" s="158"/>
      <c r="CZ337" s="13">
        <f t="shared" si="638"/>
        <v>0</v>
      </c>
      <c r="DA337" s="13">
        <f t="shared" si="639"/>
        <v>0</v>
      </c>
      <c r="DB337" s="158"/>
      <c r="DC337" s="13">
        <f t="shared" si="640"/>
        <v>0</v>
      </c>
      <c r="DD337" s="13">
        <f t="shared" si="641"/>
        <v>0</v>
      </c>
      <c r="DE337" s="158"/>
      <c r="DF337" s="13">
        <f t="shared" si="642"/>
        <v>0</v>
      </c>
      <c r="DG337" s="13">
        <f t="shared" si="643"/>
        <v>0</v>
      </c>
      <c r="DH337" s="158"/>
      <c r="DI337" s="13">
        <f t="shared" si="644"/>
        <v>0</v>
      </c>
      <c r="DJ337" s="13">
        <f t="shared" si="645"/>
        <v>0</v>
      </c>
      <c r="DK337" s="158"/>
      <c r="DL337" s="35">
        <f t="shared" si="646"/>
        <v>0</v>
      </c>
      <c r="DM337" s="61">
        <f t="shared" si="647"/>
        <v>0</v>
      </c>
      <c r="DN337" s="66">
        <f t="shared" si="578"/>
        <v>1185255.2959999996</v>
      </c>
      <c r="DO337" s="74">
        <f t="shared" si="660"/>
        <v>19149</v>
      </c>
      <c r="DP337" s="66">
        <f t="shared" si="661"/>
        <v>61.912586206896549</v>
      </c>
      <c r="DQ337" s="63">
        <f t="shared" si="648"/>
        <v>61.896459136247302</v>
      </c>
      <c r="DR337" s="66" t="e">
        <f t="shared" si="579"/>
        <v>#NUM!</v>
      </c>
      <c r="DS337" s="96" t="e">
        <f t="shared" si="580"/>
        <v>#NUM!</v>
      </c>
      <c r="DT337" s="66" t="e">
        <f t="shared" si="581"/>
        <v>#NUM!</v>
      </c>
      <c r="DU337" s="66" t="e">
        <f t="shared" si="582"/>
        <v>#NUM!</v>
      </c>
      <c r="DV337" s="62"/>
      <c r="DW337" s="62"/>
      <c r="DX337" s="62"/>
      <c r="DY337" s="62"/>
      <c r="DZ337" s="62"/>
      <c r="EA337" s="62"/>
      <c r="EB337" s="62"/>
      <c r="EC337" s="62"/>
      <c r="ED337" s="62"/>
      <c r="EE337" s="62"/>
      <c r="EF337" s="62"/>
      <c r="EG337" s="62"/>
      <c r="EH337" s="62"/>
      <c r="EI337" s="62"/>
      <c r="EJ337" s="62"/>
      <c r="EK337" s="62"/>
      <c r="EL337" s="62"/>
      <c r="EM337" s="62"/>
      <c r="EN337" s="62"/>
      <c r="EO337" s="62"/>
      <c r="EP337" s="62"/>
      <c r="EQ337" s="62"/>
      <c r="ER337" s="62"/>
      <c r="ES337" s="62"/>
      <c r="ET337" s="62"/>
      <c r="EU337" s="62"/>
      <c r="EV337" s="62"/>
      <c r="EW337" s="62"/>
      <c r="EX337" s="62"/>
      <c r="EY337" s="62"/>
      <c r="EZ337" s="62"/>
      <c r="FA337" s="62"/>
      <c r="FB337" s="62"/>
      <c r="FC337" s="62"/>
      <c r="FD337" s="62"/>
      <c r="FE337" s="62"/>
      <c r="FF337" s="62"/>
      <c r="FG337" s="62"/>
      <c r="FH337" s="62"/>
      <c r="FI337" s="62"/>
    </row>
    <row r="338" spans="1:165" s="247" customFormat="1">
      <c r="A338" s="175">
        <v>337</v>
      </c>
      <c r="B338" s="243">
        <v>6</v>
      </c>
      <c r="C338" s="244">
        <v>40818</v>
      </c>
      <c r="D338" s="249">
        <f t="shared" si="666"/>
        <v>10</v>
      </c>
      <c r="E338" s="246" t="s">
        <v>402</v>
      </c>
      <c r="F338" s="243">
        <v>1</v>
      </c>
      <c r="G338" s="247" t="s">
        <v>467</v>
      </c>
      <c r="H338" s="247" t="s">
        <v>394</v>
      </c>
      <c r="I338" s="247" t="s">
        <v>427</v>
      </c>
      <c r="J338" s="248">
        <v>0.24652777777777779</v>
      </c>
      <c r="K338" s="249">
        <v>3655.97</v>
      </c>
      <c r="L338" s="247" t="s">
        <v>34</v>
      </c>
      <c r="M338" s="243">
        <v>59</v>
      </c>
      <c r="N338" s="243">
        <v>0</v>
      </c>
      <c r="P338" s="248">
        <v>0.24652777777777779</v>
      </c>
      <c r="Q338" s="248">
        <v>0.24652777777777779</v>
      </c>
      <c r="R338" s="12">
        <f t="shared" si="649"/>
        <v>0</v>
      </c>
      <c r="S338" s="13">
        <f t="shared" si="650"/>
        <v>0</v>
      </c>
      <c r="T338" s="13">
        <f t="shared" si="651"/>
        <v>0</v>
      </c>
      <c r="U338" s="248">
        <v>0.25</v>
      </c>
      <c r="V338" s="12">
        <f t="shared" si="652"/>
        <v>3.4722222222222099E-3</v>
      </c>
      <c r="W338" s="13">
        <f t="shared" ref="W338:W368" si="690">HOUR(V338)</f>
        <v>0</v>
      </c>
      <c r="X338" s="225">
        <f t="shared" ref="X338:X368" si="691">MINUTE(V338)</f>
        <v>5</v>
      </c>
      <c r="Y338" s="248">
        <v>0.25694444444444448</v>
      </c>
      <c r="Z338" s="12">
        <f t="shared" si="655"/>
        <v>6.9444444444444753E-3</v>
      </c>
      <c r="AA338" s="13">
        <f t="shared" si="682"/>
        <v>0</v>
      </c>
      <c r="AB338" s="13">
        <f t="shared" si="683"/>
        <v>10</v>
      </c>
      <c r="AC338" s="248">
        <v>0.2638888888888889</v>
      </c>
      <c r="AD338" s="12">
        <f t="shared" si="686"/>
        <v>6.9444444444444198E-3</v>
      </c>
      <c r="AE338" s="13">
        <f t="shared" si="684"/>
        <v>0</v>
      </c>
      <c r="AF338" s="13">
        <f t="shared" si="685"/>
        <v>10</v>
      </c>
      <c r="AG338" s="248">
        <v>0.2673611111111111</v>
      </c>
      <c r="AH338" s="248">
        <v>0.31597222222222221</v>
      </c>
      <c r="AI338" s="12">
        <f t="shared" si="597"/>
        <v>4.8611111111111105E-2</v>
      </c>
      <c r="AJ338" s="225">
        <f t="shared" si="670"/>
        <v>1</v>
      </c>
      <c r="AK338" s="225">
        <f t="shared" si="671"/>
        <v>10</v>
      </c>
      <c r="AL338" s="248">
        <v>0.2673611111111111</v>
      </c>
      <c r="AM338" s="248">
        <v>0.31597222222222221</v>
      </c>
      <c r="AN338" s="12">
        <f t="shared" si="667"/>
        <v>4.8611111111111105E-2</v>
      </c>
      <c r="AO338" s="13">
        <f t="shared" si="668"/>
        <v>1</v>
      </c>
      <c r="AP338" s="13">
        <f t="shared" si="669"/>
        <v>10</v>
      </c>
      <c r="AQ338" s="248">
        <v>0.26527777777777778</v>
      </c>
      <c r="AR338" s="62">
        <f t="shared" si="672"/>
        <v>-5.0694444444444431E-2</v>
      </c>
      <c r="AS338" s="225" t="e">
        <f t="shared" si="673"/>
        <v>#NUM!</v>
      </c>
      <c r="AT338" s="62" t="e">
        <f t="shared" si="674"/>
        <v>#NUM!</v>
      </c>
      <c r="AU338" s="248">
        <v>0.32847222222222222</v>
      </c>
      <c r="AV338" s="226">
        <f t="shared" si="606"/>
        <v>6.3194444444444442E-2</v>
      </c>
      <c r="AW338" s="13">
        <f t="shared" si="607"/>
        <v>1</v>
      </c>
      <c r="AX338" s="13">
        <f t="shared" si="608"/>
        <v>31</v>
      </c>
      <c r="AY338" s="248">
        <v>0.48472222222222222</v>
      </c>
      <c r="AZ338" s="12">
        <f t="shared" si="675"/>
        <v>0.15625</v>
      </c>
      <c r="BA338" s="225">
        <f t="shared" si="676"/>
        <v>3</v>
      </c>
      <c r="BB338" s="225">
        <f t="shared" si="677"/>
        <v>45</v>
      </c>
      <c r="BC338" s="248">
        <v>0.48472222222222222</v>
      </c>
      <c r="BD338" s="248">
        <v>0.48472222222222222</v>
      </c>
      <c r="BE338" s="12">
        <f t="shared" si="687"/>
        <v>0</v>
      </c>
      <c r="BF338" s="13">
        <f t="shared" si="688"/>
        <v>0</v>
      </c>
      <c r="BG338" s="13">
        <f t="shared" si="689"/>
        <v>0</v>
      </c>
      <c r="BH338" s="248">
        <v>0.48472222222222222</v>
      </c>
      <c r="BI338" s="248">
        <v>0.48472222222222222</v>
      </c>
      <c r="BK338" s="69">
        <f t="shared" si="589"/>
        <v>0</v>
      </c>
      <c r="BL338" s="13">
        <f t="shared" si="662"/>
        <v>0</v>
      </c>
      <c r="BM338" s="13">
        <f t="shared" si="663"/>
        <v>0</v>
      </c>
      <c r="BN338" s="248">
        <v>0.48958333333333331</v>
      </c>
      <c r="BO338" s="12">
        <f t="shared" si="615"/>
        <v>4.8611111111110938E-3</v>
      </c>
      <c r="BP338" s="225">
        <f t="shared" si="678"/>
        <v>0</v>
      </c>
      <c r="BQ338" s="225">
        <f t="shared" si="679"/>
        <v>7</v>
      </c>
      <c r="BR338" s="248">
        <v>0.4909722222222222</v>
      </c>
      <c r="BS338" s="12">
        <f t="shared" si="618"/>
        <v>1.388888888888884E-3</v>
      </c>
      <c r="BT338" s="225">
        <f t="shared" si="680"/>
        <v>0</v>
      </c>
      <c r="BU338" s="225">
        <f t="shared" si="681"/>
        <v>2</v>
      </c>
      <c r="BV338" s="248">
        <v>0.4909722222222222</v>
      </c>
      <c r="BW338" s="248">
        <v>0.49305555555555558</v>
      </c>
      <c r="BX338" s="12">
        <f t="shared" si="621"/>
        <v>2.0833333333333814E-3</v>
      </c>
      <c r="BY338" s="13">
        <f t="shared" si="622"/>
        <v>0</v>
      </c>
      <c r="BZ338" s="13">
        <f t="shared" si="623"/>
        <v>3</v>
      </c>
      <c r="CA338" s="226">
        <f t="shared" si="624"/>
        <v>0.24652777777777779</v>
      </c>
      <c r="CB338" s="13">
        <f t="shared" si="656"/>
        <v>5</v>
      </c>
      <c r="CC338" s="13">
        <f t="shared" si="625"/>
        <v>55</v>
      </c>
      <c r="CD338" s="12">
        <f t="shared" si="585"/>
        <v>-3.7500000000000033E-2</v>
      </c>
      <c r="CE338" s="13" t="e">
        <f t="shared" si="626"/>
        <v>#NUM!</v>
      </c>
      <c r="CF338" s="13" t="e">
        <f t="shared" si="627"/>
        <v>#NUM!</v>
      </c>
      <c r="CG338" s="12">
        <f t="shared" si="658"/>
        <v>4.8611111111111105E-2</v>
      </c>
      <c r="CH338" s="13">
        <f t="shared" si="628"/>
        <v>1</v>
      </c>
      <c r="CI338" s="13">
        <f t="shared" si="629"/>
        <v>10</v>
      </c>
      <c r="CJ338" s="12">
        <f t="shared" si="659"/>
        <v>0.15625</v>
      </c>
      <c r="CK338" s="13">
        <f t="shared" si="657"/>
        <v>3</v>
      </c>
      <c r="CL338" s="13">
        <f t="shared" si="630"/>
        <v>45</v>
      </c>
      <c r="CM338" s="13"/>
      <c r="CN338" s="13"/>
      <c r="CO338" s="13"/>
      <c r="CP338" s="12">
        <f t="shared" si="631"/>
        <v>0.15625</v>
      </c>
      <c r="CQ338" s="13">
        <f t="shared" si="632"/>
        <v>3</v>
      </c>
      <c r="CR338" s="13">
        <f t="shared" si="633"/>
        <v>45</v>
      </c>
      <c r="CS338" s="248"/>
      <c r="CT338" s="13">
        <f t="shared" si="634"/>
        <v>0</v>
      </c>
      <c r="CU338" s="13">
        <f t="shared" si="635"/>
        <v>0</v>
      </c>
      <c r="CV338" s="158"/>
      <c r="CW338" s="13">
        <f t="shared" si="636"/>
        <v>0</v>
      </c>
      <c r="CX338" s="13">
        <f t="shared" si="637"/>
        <v>0</v>
      </c>
      <c r="CY338" s="158"/>
      <c r="CZ338" s="13">
        <f t="shared" si="638"/>
        <v>0</v>
      </c>
      <c r="DA338" s="13">
        <f t="shared" si="639"/>
        <v>0</v>
      </c>
      <c r="DB338" s="158"/>
      <c r="DC338" s="13">
        <f t="shared" si="640"/>
        <v>0</v>
      </c>
      <c r="DD338" s="13">
        <f t="shared" si="641"/>
        <v>0</v>
      </c>
      <c r="DE338" s="158"/>
      <c r="DF338" s="13">
        <f t="shared" si="642"/>
        <v>0</v>
      </c>
      <c r="DG338" s="13">
        <f t="shared" si="643"/>
        <v>0</v>
      </c>
      <c r="DH338" s="158"/>
      <c r="DI338" s="13">
        <f t="shared" si="644"/>
        <v>0</v>
      </c>
      <c r="DJ338" s="13">
        <f t="shared" si="645"/>
        <v>0</v>
      </c>
      <c r="DK338" s="158"/>
      <c r="DL338" s="35">
        <f t="shared" si="646"/>
        <v>0</v>
      </c>
      <c r="DM338" s="61">
        <f t="shared" si="647"/>
        <v>0</v>
      </c>
      <c r="DN338" s="66">
        <f t="shared" si="578"/>
        <v>1188911.2659999996</v>
      </c>
      <c r="DO338" s="74">
        <f t="shared" si="660"/>
        <v>19207</v>
      </c>
      <c r="DP338" s="66">
        <f t="shared" si="661"/>
        <v>61.965593220338981</v>
      </c>
      <c r="DQ338" s="63">
        <f t="shared" si="648"/>
        <v>61.899894101108949</v>
      </c>
      <c r="DR338" s="66" t="e">
        <f t="shared" si="579"/>
        <v>#NUM!</v>
      </c>
      <c r="DS338" s="96" t="e">
        <f t="shared" si="580"/>
        <v>#NUM!</v>
      </c>
      <c r="DT338" s="66" t="e">
        <f t="shared" si="581"/>
        <v>#NUM!</v>
      </c>
      <c r="DU338" s="66" t="e">
        <f t="shared" si="582"/>
        <v>#NUM!</v>
      </c>
      <c r="DV338" s="62"/>
      <c r="DW338" s="62"/>
      <c r="DX338" s="62"/>
      <c r="DY338" s="62"/>
      <c r="DZ338" s="62"/>
      <c r="EA338" s="62"/>
      <c r="EB338" s="62"/>
      <c r="EC338" s="62"/>
      <c r="ED338" s="62"/>
      <c r="EE338" s="62"/>
      <c r="EF338" s="62"/>
      <c r="EG338" s="62"/>
      <c r="EH338" s="62"/>
      <c r="EI338" s="62"/>
      <c r="EJ338" s="62"/>
      <c r="EK338" s="62"/>
      <c r="EL338" s="62"/>
      <c r="EM338" s="62"/>
      <c r="EN338" s="62"/>
      <c r="EO338" s="62"/>
      <c r="EP338" s="62"/>
      <c r="EQ338" s="62"/>
      <c r="ER338" s="62"/>
      <c r="ES338" s="62"/>
      <c r="ET338" s="62"/>
      <c r="EU338" s="62"/>
      <c r="EV338" s="62"/>
      <c r="EW338" s="62"/>
      <c r="EX338" s="62"/>
      <c r="EY338" s="62"/>
      <c r="EZ338" s="62"/>
      <c r="FA338" s="62"/>
      <c r="FB338" s="62"/>
      <c r="FC338" s="62"/>
      <c r="FD338" s="62"/>
      <c r="FE338" s="62"/>
      <c r="FF338" s="62"/>
      <c r="FG338" s="62"/>
      <c r="FH338" s="62"/>
      <c r="FI338" s="62"/>
    </row>
    <row r="339" spans="1:165" s="247" customFormat="1">
      <c r="A339" s="199">
        <v>338</v>
      </c>
      <c r="B339" s="243">
        <v>7</v>
      </c>
      <c r="C339" s="244">
        <v>40818</v>
      </c>
      <c r="D339" s="249">
        <f t="shared" si="666"/>
        <v>10</v>
      </c>
      <c r="E339" s="246" t="s">
        <v>171</v>
      </c>
      <c r="F339" s="243">
        <v>1</v>
      </c>
      <c r="G339" s="247" t="s">
        <v>325</v>
      </c>
      <c r="H339" s="247" t="s">
        <v>430</v>
      </c>
      <c r="I339" s="247" t="s">
        <v>534</v>
      </c>
      <c r="J339" s="248">
        <v>0.45833333333333331</v>
      </c>
      <c r="K339" s="249">
        <v>3591.93</v>
      </c>
      <c r="L339" s="247" t="s">
        <v>34</v>
      </c>
      <c r="M339" s="243">
        <v>58</v>
      </c>
      <c r="N339" s="243">
        <v>1</v>
      </c>
      <c r="P339" s="248">
        <v>0.45833333333333331</v>
      </c>
      <c r="Q339" s="248">
        <v>0.45833333333333331</v>
      </c>
      <c r="R339" s="12">
        <f t="shared" si="649"/>
        <v>0</v>
      </c>
      <c r="S339" s="13">
        <f t="shared" si="650"/>
        <v>0</v>
      </c>
      <c r="T339" s="13">
        <f t="shared" si="651"/>
        <v>0</v>
      </c>
      <c r="U339" s="248">
        <v>0.46180555555555558</v>
      </c>
      <c r="V339" s="12">
        <f t="shared" si="652"/>
        <v>3.4722222222222654E-3</v>
      </c>
      <c r="W339" s="13">
        <f t="shared" si="690"/>
        <v>0</v>
      </c>
      <c r="X339" s="225">
        <f t="shared" si="691"/>
        <v>5</v>
      </c>
      <c r="Y339" s="248">
        <v>0.46527777777777773</v>
      </c>
      <c r="Z339" s="12">
        <f t="shared" si="655"/>
        <v>3.4722222222221544E-3</v>
      </c>
      <c r="AA339" s="13">
        <f t="shared" si="682"/>
        <v>0</v>
      </c>
      <c r="AB339" s="13">
        <f t="shared" si="683"/>
        <v>5</v>
      </c>
      <c r="AC339" s="248">
        <v>0.47916666666666669</v>
      </c>
      <c r="AD339" s="12">
        <f t="shared" si="686"/>
        <v>1.3888888888888951E-2</v>
      </c>
      <c r="AE339" s="13">
        <f t="shared" si="684"/>
        <v>0</v>
      </c>
      <c r="AF339" s="13">
        <f t="shared" si="685"/>
        <v>20</v>
      </c>
      <c r="AG339" s="248">
        <v>0.4826388888888889</v>
      </c>
      <c r="AH339" s="248">
        <v>0.55208333333333337</v>
      </c>
      <c r="AI339" s="12">
        <f t="shared" si="597"/>
        <v>6.9444444444444475E-2</v>
      </c>
      <c r="AJ339" s="225">
        <f t="shared" si="670"/>
        <v>1</v>
      </c>
      <c r="AK339" s="225">
        <f t="shared" si="671"/>
        <v>40</v>
      </c>
      <c r="AL339" s="248">
        <v>0.4826388888888889</v>
      </c>
      <c r="AM339" s="248">
        <v>0.55208333333333337</v>
      </c>
      <c r="AN339" s="12">
        <f t="shared" si="667"/>
        <v>6.9444444444444475E-2</v>
      </c>
      <c r="AO339" s="13">
        <f t="shared" si="668"/>
        <v>1</v>
      </c>
      <c r="AP339" s="13">
        <f t="shared" si="669"/>
        <v>40</v>
      </c>
      <c r="AQ339" s="248">
        <v>0.55555555555555558</v>
      </c>
      <c r="AR339" s="12">
        <f t="shared" si="672"/>
        <v>3.4722222222222099E-3</v>
      </c>
      <c r="AS339" s="225">
        <f t="shared" si="673"/>
        <v>0</v>
      </c>
      <c r="AT339" s="13">
        <f t="shared" si="674"/>
        <v>5</v>
      </c>
      <c r="AU339" s="248">
        <v>0.5625</v>
      </c>
      <c r="AV339" s="226">
        <f t="shared" si="606"/>
        <v>6.9444444444444198E-3</v>
      </c>
      <c r="AW339" s="13">
        <f t="shared" si="607"/>
        <v>0</v>
      </c>
      <c r="AX339" s="13">
        <f t="shared" si="608"/>
        <v>10</v>
      </c>
      <c r="AY339" s="248">
        <v>0.63680555555555551</v>
      </c>
      <c r="AZ339" s="12">
        <f t="shared" si="675"/>
        <v>7.4305555555555514E-2</v>
      </c>
      <c r="BA339" s="225">
        <f t="shared" si="676"/>
        <v>1</v>
      </c>
      <c r="BB339" s="225">
        <f t="shared" si="677"/>
        <v>47</v>
      </c>
      <c r="BC339" s="248">
        <v>0.63680555555555551</v>
      </c>
      <c r="BD339" s="248">
        <v>0.63680555555555551</v>
      </c>
      <c r="BE339" s="12">
        <f t="shared" si="687"/>
        <v>0</v>
      </c>
      <c r="BF339" s="13">
        <f t="shared" si="688"/>
        <v>0</v>
      </c>
      <c r="BG339" s="13">
        <f t="shared" si="689"/>
        <v>0</v>
      </c>
      <c r="BH339" s="248">
        <v>0.63680555555555551</v>
      </c>
      <c r="BI339" s="248">
        <v>0.63680555555555551</v>
      </c>
      <c r="BK339" s="69">
        <f t="shared" si="589"/>
        <v>0</v>
      </c>
      <c r="BL339" s="13">
        <f t="shared" si="662"/>
        <v>0</v>
      </c>
      <c r="BM339" s="13">
        <f t="shared" si="663"/>
        <v>0</v>
      </c>
      <c r="BN339" s="248">
        <v>0.65277777777777779</v>
      </c>
      <c r="BO339" s="12">
        <f t="shared" si="615"/>
        <v>1.5972222222222276E-2</v>
      </c>
      <c r="BP339" s="225">
        <f t="shared" si="678"/>
        <v>0</v>
      </c>
      <c r="BQ339" s="225">
        <f t="shared" si="679"/>
        <v>23</v>
      </c>
      <c r="BR339" s="248">
        <v>0.65555555555555556</v>
      </c>
      <c r="BS339" s="12">
        <f t="shared" si="618"/>
        <v>2.7777777777777679E-3</v>
      </c>
      <c r="BT339" s="225">
        <f t="shared" si="680"/>
        <v>0</v>
      </c>
      <c r="BU339" s="225">
        <f t="shared" si="681"/>
        <v>4</v>
      </c>
      <c r="BV339" s="248">
        <v>0.65555555555555556</v>
      </c>
      <c r="BW339" s="248">
        <v>0.65972222222222221</v>
      </c>
      <c r="BX339" s="12">
        <f t="shared" si="621"/>
        <v>4.1666666666666519E-3</v>
      </c>
      <c r="BY339" s="13">
        <f t="shared" si="622"/>
        <v>0</v>
      </c>
      <c r="BZ339" s="13">
        <f t="shared" si="623"/>
        <v>6</v>
      </c>
      <c r="CA339" s="226">
        <f t="shared" si="624"/>
        <v>0.2013888888888889</v>
      </c>
      <c r="CB339" s="13">
        <f t="shared" si="656"/>
        <v>4</v>
      </c>
      <c r="CC339" s="13">
        <f t="shared" si="625"/>
        <v>50</v>
      </c>
      <c r="CD339" s="12">
        <f t="shared" si="585"/>
        <v>3.6111111111111205E-2</v>
      </c>
      <c r="CE339" s="13">
        <f t="shared" si="626"/>
        <v>0</v>
      </c>
      <c r="CF339" s="13">
        <f t="shared" si="627"/>
        <v>52</v>
      </c>
      <c r="CG339" s="12">
        <f t="shared" si="658"/>
        <v>6.9444444444444475E-2</v>
      </c>
      <c r="CH339" s="13">
        <f t="shared" si="628"/>
        <v>1</v>
      </c>
      <c r="CI339" s="13">
        <f t="shared" si="629"/>
        <v>40</v>
      </c>
      <c r="CJ339" s="12">
        <f t="shared" si="659"/>
        <v>7.4305555555555514E-2</v>
      </c>
      <c r="CK339" s="13">
        <f t="shared" si="657"/>
        <v>1</v>
      </c>
      <c r="CL339" s="13">
        <f t="shared" si="630"/>
        <v>47</v>
      </c>
      <c r="CM339" s="13"/>
      <c r="CN339" s="13"/>
      <c r="CO339" s="13"/>
      <c r="CP339" s="12">
        <f t="shared" si="631"/>
        <v>7.4305555555555514E-2</v>
      </c>
      <c r="CQ339" s="13">
        <f t="shared" si="632"/>
        <v>1</v>
      </c>
      <c r="CR339" s="13">
        <f t="shared" si="633"/>
        <v>47</v>
      </c>
      <c r="CS339" s="248"/>
      <c r="CT339" s="13">
        <f t="shared" si="634"/>
        <v>0</v>
      </c>
      <c r="CU339" s="13">
        <f t="shared" si="635"/>
        <v>0</v>
      </c>
      <c r="CV339" s="158"/>
      <c r="CW339" s="13">
        <f t="shared" si="636"/>
        <v>0</v>
      </c>
      <c r="CX339" s="13">
        <f t="shared" si="637"/>
        <v>0</v>
      </c>
      <c r="CY339" s="158"/>
      <c r="CZ339" s="13">
        <f t="shared" si="638"/>
        <v>0</v>
      </c>
      <c r="DA339" s="13">
        <f t="shared" si="639"/>
        <v>0</v>
      </c>
      <c r="DB339" s="158"/>
      <c r="DC339" s="13">
        <f t="shared" si="640"/>
        <v>0</v>
      </c>
      <c r="DD339" s="13">
        <f t="shared" si="641"/>
        <v>0</v>
      </c>
      <c r="DE339" s="158"/>
      <c r="DF339" s="13">
        <f t="shared" si="642"/>
        <v>0</v>
      </c>
      <c r="DG339" s="13">
        <f t="shared" si="643"/>
        <v>0</v>
      </c>
      <c r="DH339" s="158"/>
      <c r="DI339" s="13">
        <f t="shared" si="644"/>
        <v>0</v>
      </c>
      <c r="DJ339" s="13">
        <f t="shared" si="645"/>
        <v>0</v>
      </c>
      <c r="DK339" s="158"/>
      <c r="DL339" s="35">
        <f t="shared" si="646"/>
        <v>0</v>
      </c>
      <c r="DM339" s="61">
        <f t="shared" si="647"/>
        <v>0</v>
      </c>
      <c r="DN339" s="66">
        <f t="shared" si="578"/>
        <v>1192503.1959999995</v>
      </c>
      <c r="DO339" s="74">
        <f t="shared" si="660"/>
        <v>19266</v>
      </c>
      <c r="DP339" s="66">
        <f t="shared" si="661"/>
        <v>61.929827586206891</v>
      </c>
      <c r="DQ339" s="63">
        <f t="shared" si="648"/>
        <v>61.896771306965611</v>
      </c>
      <c r="DR339" s="66" t="e">
        <f t="shared" si="579"/>
        <v>#NUM!</v>
      </c>
      <c r="DS339" s="96" t="e">
        <f t="shared" si="580"/>
        <v>#NUM!</v>
      </c>
      <c r="DT339" s="66" t="e">
        <f t="shared" si="581"/>
        <v>#NUM!</v>
      </c>
      <c r="DU339" s="66" t="e">
        <f t="shared" si="582"/>
        <v>#NUM!</v>
      </c>
      <c r="DV339" s="62"/>
      <c r="DW339" s="62"/>
      <c r="DX339" s="62"/>
      <c r="DY339" s="62"/>
      <c r="DZ339" s="62"/>
      <c r="EA339" s="62"/>
      <c r="EB339" s="62"/>
      <c r="EC339" s="62"/>
      <c r="ED339" s="62"/>
      <c r="EE339" s="62"/>
      <c r="EF339" s="62"/>
      <c r="EG339" s="62"/>
      <c r="EH339" s="62"/>
      <c r="EI339" s="62"/>
      <c r="EJ339" s="62"/>
      <c r="EK339" s="62"/>
      <c r="EL339" s="62"/>
      <c r="EM339" s="62"/>
      <c r="EN339" s="62"/>
      <c r="EO339" s="62"/>
      <c r="EP339" s="62"/>
      <c r="EQ339" s="62"/>
      <c r="ER339" s="62"/>
      <c r="ES339" s="62"/>
      <c r="ET339" s="62"/>
      <c r="EU339" s="62"/>
      <c r="EV339" s="62"/>
      <c r="EW339" s="62"/>
      <c r="EX339" s="62"/>
      <c r="EY339" s="62"/>
      <c r="EZ339" s="62"/>
      <c r="FA339" s="62"/>
      <c r="FB339" s="62"/>
      <c r="FC339" s="62"/>
      <c r="FD339" s="62"/>
      <c r="FE339" s="62"/>
      <c r="FF339" s="62"/>
      <c r="FG339" s="62"/>
      <c r="FH339" s="62"/>
      <c r="FI339" s="62"/>
    </row>
    <row r="340" spans="1:165" s="247" customFormat="1">
      <c r="A340" s="175">
        <v>339</v>
      </c>
      <c r="B340" s="243">
        <v>8</v>
      </c>
      <c r="C340" s="244">
        <v>40818</v>
      </c>
      <c r="D340" s="249">
        <f t="shared" si="666"/>
        <v>10</v>
      </c>
      <c r="E340" s="246" t="s">
        <v>530</v>
      </c>
      <c r="F340" s="243">
        <v>1</v>
      </c>
      <c r="G340" s="247" t="s">
        <v>532</v>
      </c>
      <c r="H340" s="247" t="s">
        <v>288</v>
      </c>
      <c r="I340" s="247" t="s">
        <v>548</v>
      </c>
      <c r="J340" s="248">
        <v>0.65972222222222221</v>
      </c>
      <c r="K340" s="249">
        <v>3702.46</v>
      </c>
      <c r="L340" s="247" t="s">
        <v>34</v>
      </c>
      <c r="M340" s="243">
        <v>59</v>
      </c>
      <c r="N340" s="243">
        <v>0</v>
      </c>
      <c r="P340" s="248">
        <v>0.65833333333333333</v>
      </c>
      <c r="Q340" s="248">
        <v>0.65833333333333333</v>
      </c>
      <c r="R340" s="12">
        <f t="shared" si="649"/>
        <v>0</v>
      </c>
      <c r="S340" s="13">
        <f t="shared" si="650"/>
        <v>0</v>
      </c>
      <c r="T340" s="13">
        <f t="shared" si="651"/>
        <v>0</v>
      </c>
      <c r="U340" s="248">
        <v>0.66319444444444442</v>
      </c>
      <c r="V340" s="12">
        <f t="shared" si="652"/>
        <v>4.8611111111110938E-3</v>
      </c>
      <c r="W340" s="13">
        <f t="shared" si="690"/>
        <v>0</v>
      </c>
      <c r="X340" s="225">
        <f t="shared" si="691"/>
        <v>7</v>
      </c>
      <c r="Y340" s="248">
        <v>0.67708333333333337</v>
      </c>
      <c r="Z340" s="12">
        <f t="shared" si="655"/>
        <v>1.3888888888888951E-2</v>
      </c>
      <c r="AA340" s="13">
        <f t="shared" si="682"/>
        <v>0</v>
      </c>
      <c r="AB340" s="13">
        <f t="shared" si="683"/>
        <v>20</v>
      </c>
      <c r="AC340" s="248">
        <v>0.69444444444444453</v>
      </c>
      <c r="AD340" s="12">
        <f t="shared" si="686"/>
        <v>1.736111111111116E-2</v>
      </c>
      <c r="AE340" s="13">
        <f t="shared" si="684"/>
        <v>0</v>
      </c>
      <c r="AF340" s="13">
        <f t="shared" si="685"/>
        <v>25</v>
      </c>
      <c r="AG340" s="248">
        <v>0.69791666666666663</v>
      </c>
      <c r="AH340" s="248">
        <v>0.72916666666666663</v>
      </c>
      <c r="AI340" s="12">
        <f t="shared" si="597"/>
        <v>3.125E-2</v>
      </c>
      <c r="AJ340" s="225">
        <f t="shared" si="670"/>
        <v>0</v>
      </c>
      <c r="AK340" s="225">
        <f t="shared" si="671"/>
        <v>45</v>
      </c>
      <c r="AL340" s="248">
        <v>0.69791666666666663</v>
      </c>
      <c r="AM340" s="248">
        <v>0.72916666666666663</v>
      </c>
      <c r="AN340" s="12">
        <f t="shared" si="667"/>
        <v>3.125E-2</v>
      </c>
      <c r="AO340" s="13">
        <f t="shared" si="668"/>
        <v>0</v>
      </c>
      <c r="AP340" s="13">
        <f t="shared" si="669"/>
        <v>45</v>
      </c>
      <c r="AQ340" s="248">
        <v>0.75694444444444453</v>
      </c>
      <c r="AR340" s="12">
        <f t="shared" si="672"/>
        <v>2.7777777777777901E-2</v>
      </c>
      <c r="AS340" s="225">
        <f t="shared" si="673"/>
        <v>0</v>
      </c>
      <c r="AT340" s="13">
        <f t="shared" si="674"/>
        <v>40</v>
      </c>
      <c r="AU340" s="248">
        <v>0.76736111111111116</v>
      </c>
      <c r="AV340" s="226">
        <f t="shared" si="606"/>
        <v>1.041666666666663E-2</v>
      </c>
      <c r="AW340" s="13">
        <f t="shared" si="607"/>
        <v>0</v>
      </c>
      <c r="AX340" s="13">
        <f t="shared" si="608"/>
        <v>15</v>
      </c>
      <c r="AY340" s="248">
        <v>0.90486111111111101</v>
      </c>
      <c r="AZ340" s="12">
        <f t="shared" si="675"/>
        <v>0.13749999999999984</v>
      </c>
      <c r="BA340" s="225">
        <f t="shared" si="676"/>
        <v>3</v>
      </c>
      <c r="BB340" s="225">
        <f t="shared" si="677"/>
        <v>18</v>
      </c>
      <c r="BC340" s="248">
        <v>0.90486111111111101</v>
      </c>
      <c r="BD340" s="248">
        <v>0.90486111111111101</v>
      </c>
      <c r="BE340" s="12">
        <f t="shared" si="687"/>
        <v>0</v>
      </c>
      <c r="BF340" s="13">
        <f t="shared" si="688"/>
        <v>0</v>
      </c>
      <c r="BG340" s="13">
        <f t="shared" si="689"/>
        <v>0</v>
      </c>
      <c r="BH340" s="248">
        <v>0.90486111111111101</v>
      </c>
      <c r="BI340" s="248">
        <v>0.90486111111111101</v>
      </c>
      <c r="BK340" s="69">
        <f t="shared" si="589"/>
        <v>0</v>
      </c>
      <c r="BL340" s="13">
        <f t="shared" si="662"/>
        <v>0</v>
      </c>
      <c r="BM340" s="13">
        <f t="shared" si="663"/>
        <v>0</v>
      </c>
      <c r="BN340" s="248">
        <v>0.90763888888888899</v>
      </c>
      <c r="BO340" s="12">
        <f t="shared" si="615"/>
        <v>2.77777777777799E-3</v>
      </c>
      <c r="BP340" s="225">
        <f t="shared" si="678"/>
        <v>0</v>
      </c>
      <c r="BQ340" s="225">
        <f t="shared" si="679"/>
        <v>4</v>
      </c>
      <c r="BR340" s="248">
        <v>0.90833333333333333</v>
      </c>
      <c r="BS340" s="12">
        <f t="shared" si="618"/>
        <v>6.9444444444433095E-4</v>
      </c>
      <c r="BT340" s="225">
        <f t="shared" si="680"/>
        <v>0</v>
      </c>
      <c r="BU340" s="225">
        <f t="shared" si="681"/>
        <v>1</v>
      </c>
      <c r="BV340" s="248">
        <v>0.90833333333333333</v>
      </c>
      <c r="BW340" s="248">
        <v>0.90972222222222221</v>
      </c>
      <c r="BX340" s="12">
        <f t="shared" si="621"/>
        <v>1.388888888888884E-3</v>
      </c>
      <c r="BY340" s="13">
        <f t="shared" si="622"/>
        <v>0</v>
      </c>
      <c r="BZ340" s="13">
        <f t="shared" si="623"/>
        <v>2</v>
      </c>
      <c r="CA340" s="226">
        <f t="shared" si="624"/>
        <v>0.25138888888888888</v>
      </c>
      <c r="CB340" s="13">
        <f t="shared" si="656"/>
        <v>6</v>
      </c>
      <c r="CC340" s="13">
        <f t="shared" si="625"/>
        <v>2</v>
      </c>
      <c r="CD340" s="12">
        <f t="shared" si="585"/>
        <v>4.8611111111111382E-2</v>
      </c>
      <c r="CE340" s="13">
        <f t="shared" si="626"/>
        <v>1</v>
      </c>
      <c r="CF340" s="13">
        <f t="shared" si="627"/>
        <v>10</v>
      </c>
      <c r="CG340" s="12">
        <f t="shared" si="658"/>
        <v>3.125E-2</v>
      </c>
      <c r="CH340" s="13">
        <f t="shared" si="628"/>
        <v>0</v>
      </c>
      <c r="CI340" s="13">
        <f t="shared" si="629"/>
        <v>45</v>
      </c>
      <c r="CJ340" s="12">
        <f t="shared" si="659"/>
        <v>0.13749999999999984</v>
      </c>
      <c r="CK340" s="13">
        <f t="shared" si="657"/>
        <v>3</v>
      </c>
      <c r="CL340" s="13">
        <f t="shared" si="630"/>
        <v>18</v>
      </c>
      <c r="CM340" s="13"/>
      <c r="CN340" s="13"/>
      <c r="CO340" s="13"/>
      <c r="CP340" s="12">
        <f t="shared" si="631"/>
        <v>0.13749999999999984</v>
      </c>
      <c r="CQ340" s="13">
        <f t="shared" si="632"/>
        <v>3</v>
      </c>
      <c r="CR340" s="13">
        <f t="shared" si="633"/>
        <v>18</v>
      </c>
      <c r="CS340" s="248"/>
      <c r="CT340" s="13">
        <f t="shared" si="634"/>
        <v>0</v>
      </c>
      <c r="CU340" s="13">
        <f t="shared" si="635"/>
        <v>0</v>
      </c>
      <c r="CV340" s="158"/>
      <c r="CW340" s="13">
        <f t="shared" si="636"/>
        <v>0</v>
      </c>
      <c r="CX340" s="13">
        <f t="shared" si="637"/>
        <v>0</v>
      </c>
      <c r="CY340" s="158"/>
      <c r="CZ340" s="13">
        <f t="shared" si="638"/>
        <v>0</v>
      </c>
      <c r="DA340" s="13">
        <f t="shared" si="639"/>
        <v>0</v>
      </c>
      <c r="DB340" s="158"/>
      <c r="DC340" s="13">
        <f t="shared" si="640"/>
        <v>0</v>
      </c>
      <c r="DD340" s="13">
        <f t="shared" si="641"/>
        <v>0</v>
      </c>
      <c r="DE340" s="158"/>
      <c r="DF340" s="13">
        <f t="shared" si="642"/>
        <v>0</v>
      </c>
      <c r="DG340" s="13">
        <f t="shared" si="643"/>
        <v>0</v>
      </c>
      <c r="DH340" s="158"/>
      <c r="DI340" s="13">
        <f t="shared" si="644"/>
        <v>0</v>
      </c>
      <c r="DJ340" s="13">
        <f t="shared" si="645"/>
        <v>0</v>
      </c>
      <c r="DK340" s="158"/>
      <c r="DL340" s="35">
        <f t="shared" si="646"/>
        <v>0</v>
      </c>
      <c r="DM340" s="61">
        <f t="shared" si="647"/>
        <v>0</v>
      </c>
      <c r="DN340" s="66">
        <f t="shared" si="578"/>
        <v>1196205.6559999995</v>
      </c>
      <c r="DO340" s="74">
        <f t="shared" si="660"/>
        <v>19325</v>
      </c>
      <c r="DP340" s="66">
        <f t="shared" si="661"/>
        <v>62.753559322033901</v>
      </c>
      <c r="DQ340" s="63">
        <f t="shared" si="648"/>
        <v>61.899387115135809</v>
      </c>
      <c r="DR340" s="66" t="e">
        <f t="shared" si="579"/>
        <v>#NUM!</v>
      </c>
      <c r="DS340" s="96" t="e">
        <f t="shared" si="580"/>
        <v>#NUM!</v>
      </c>
      <c r="DT340" s="66" t="e">
        <f t="shared" si="581"/>
        <v>#NUM!</v>
      </c>
      <c r="DU340" s="66" t="e">
        <f t="shared" si="582"/>
        <v>#NUM!</v>
      </c>
      <c r="DV340" s="62"/>
      <c r="DW340" s="62"/>
      <c r="DX340" s="62"/>
      <c r="DY340" s="62"/>
      <c r="DZ340" s="62"/>
      <c r="EA340" s="62"/>
      <c r="EB340" s="62"/>
      <c r="EC340" s="62"/>
      <c r="ED340" s="62"/>
      <c r="EE340" s="62"/>
      <c r="EF340" s="62"/>
      <c r="EG340" s="62"/>
      <c r="EH340" s="62"/>
      <c r="EI340" s="62"/>
      <c r="EJ340" s="62"/>
      <c r="EK340" s="62"/>
      <c r="EL340" s="62"/>
      <c r="EM340" s="62"/>
      <c r="EN340" s="62"/>
      <c r="EO340" s="62"/>
      <c r="EP340" s="62"/>
      <c r="EQ340" s="62"/>
      <c r="ER340" s="62"/>
      <c r="ES340" s="62"/>
      <c r="ET340" s="62"/>
      <c r="EU340" s="62"/>
      <c r="EV340" s="62"/>
      <c r="EW340" s="62"/>
      <c r="EX340" s="62"/>
      <c r="EY340" s="62"/>
      <c r="EZ340" s="62"/>
      <c r="FA340" s="62"/>
      <c r="FB340" s="62"/>
      <c r="FC340" s="62"/>
      <c r="FD340" s="62"/>
      <c r="FE340" s="62"/>
      <c r="FF340" s="62"/>
      <c r="FG340" s="62"/>
      <c r="FH340" s="62"/>
      <c r="FI340" s="62"/>
    </row>
    <row r="341" spans="1:165" s="247" customFormat="1" ht="30">
      <c r="A341" s="199">
        <v>340</v>
      </c>
      <c r="B341" s="243">
        <v>9</v>
      </c>
      <c r="C341" s="244">
        <v>40818</v>
      </c>
      <c r="D341" s="249">
        <f t="shared" si="666"/>
        <v>10</v>
      </c>
      <c r="E341" s="246" t="s">
        <v>39</v>
      </c>
      <c r="F341" s="243">
        <v>3</v>
      </c>
      <c r="G341" s="247" t="s">
        <v>38</v>
      </c>
      <c r="H341" s="247" t="s">
        <v>346</v>
      </c>
      <c r="I341" s="247" t="s">
        <v>540</v>
      </c>
      <c r="J341" s="248">
        <v>0.85763888888888884</v>
      </c>
      <c r="K341" s="249">
        <v>3618.41</v>
      </c>
      <c r="L341" s="247" t="s">
        <v>33</v>
      </c>
      <c r="M341" s="243">
        <v>59</v>
      </c>
      <c r="N341" s="243">
        <v>0</v>
      </c>
      <c r="P341" s="248">
        <v>0.85416666666666663</v>
      </c>
      <c r="Q341" s="248">
        <v>0.85416666666666663</v>
      </c>
      <c r="R341" s="12">
        <f t="shared" si="649"/>
        <v>0</v>
      </c>
      <c r="S341" s="13">
        <f t="shared" si="650"/>
        <v>0</v>
      </c>
      <c r="T341" s="13">
        <f t="shared" si="651"/>
        <v>0</v>
      </c>
      <c r="U341" s="248">
        <v>0.86111111111111116</v>
      </c>
      <c r="V341" s="12">
        <f t="shared" si="652"/>
        <v>6.9444444444445308E-3</v>
      </c>
      <c r="W341" s="13">
        <f t="shared" si="690"/>
        <v>0</v>
      </c>
      <c r="X341" s="225">
        <f t="shared" si="691"/>
        <v>10</v>
      </c>
      <c r="Y341" s="248">
        <v>0.86805555555555547</v>
      </c>
      <c r="Z341" s="12">
        <f t="shared" si="655"/>
        <v>6.9444444444443088E-3</v>
      </c>
      <c r="AA341" s="13">
        <f t="shared" si="682"/>
        <v>0</v>
      </c>
      <c r="AB341" s="13">
        <f t="shared" si="683"/>
        <v>10</v>
      </c>
      <c r="AC341" s="248">
        <v>0.88194444444444453</v>
      </c>
      <c r="AD341" s="12">
        <f t="shared" si="686"/>
        <v>1.3888888888889062E-2</v>
      </c>
      <c r="AE341" s="13">
        <f t="shared" si="684"/>
        <v>0</v>
      </c>
      <c r="AF341" s="13">
        <f t="shared" si="685"/>
        <v>20</v>
      </c>
      <c r="AG341" s="248">
        <v>0.88541666666666663</v>
      </c>
      <c r="AH341" s="248">
        <v>0.94444444444444453</v>
      </c>
      <c r="AI341" s="12">
        <f t="shared" si="597"/>
        <v>5.9027777777777901E-2</v>
      </c>
      <c r="AJ341" s="225">
        <f t="shared" si="670"/>
        <v>1</v>
      </c>
      <c r="AK341" s="225">
        <f t="shared" si="671"/>
        <v>25</v>
      </c>
      <c r="AL341" s="248">
        <v>0.88541666666666663</v>
      </c>
      <c r="AM341" s="248">
        <v>0.94444444444444453</v>
      </c>
      <c r="AN341" s="12">
        <f t="shared" si="667"/>
        <v>5.9027777777777901E-2</v>
      </c>
      <c r="AO341" s="13">
        <f t="shared" si="668"/>
        <v>1</v>
      </c>
      <c r="AP341" s="13">
        <f t="shared" si="669"/>
        <v>25</v>
      </c>
      <c r="AQ341" s="248">
        <v>0.9472222222222223</v>
      </c>
      <c r="AR341" s="12">
        <f t="shared" si="672"/>
        <v>2.7777777777777679E-3</v>
      </c>
      <c r="AS341" s="225">
        <f t="shared" si="673"/>
        <v>0</v>
      </c>
      <c r="AT341" s="13">
        <f t="shared" si="674"/>
        <v>4</v>
      </c>
      <c r="AU341" s="248">
        <v>0.94861111111111107</v>
      </c>
      <c r="AV341" s="226">
        <f t="shared" si="606"/>
        <v>1.3888888888887729E-3</v>
      </c>
      <c r="AW341" s="13">
        <f t="shared" si="607"/>
        <v>0</v>
      </c>
      <c r="AX341" s="13">
        <f t="shared" si="608"/>
        <v>2</v>
      </c>
      <c r="AY341" s="248">
        <v>1.054861111111111</v>
      </c>
      <c r="AZ341" s="12">
        <f t="shared" si="675"/>
        <v>0.10624999999999996</v>
      </c>
      <c r="BA341" s="225">
        <f t="shared" si="676"/>
        <v>2</v>
      </c>
      <c r="BB341" s="225">
        <f t="shared" si="677"/>
        <v>33</v>
      </c>
      <c r="BC341" s="248">
        <v>1.054861111111111</v>
      </c>
      <c r="BD341" s="248">
        <v>1.054861111111111</v>
      </c>
      <c r="BE341" s="12">
        <f t="shared" si="687"/>
        <v>0</v>
      </c>
      <c r="BF341" s="13">
        <f t="shared" si="688"/>
        <v>0</v>
      </c>
      <c r="BG341" s="13">
        <f t="shared" si="689"/>
        <v>0</v>
      </c>
      <c r="BH341" s="248">
        <v>1.054861111111111</v>
      </c>
      <c r="BI341" s="248">
        <v>1.054861111111111</v>
      </c>
      <c r="BK341" s="69">
        <f t="shared" si="589"/>
        <v>0</v>
      </c>
      <c r="BL341" s="13">
        <f t="shared" si="662"/>
        <v>0</v>
      </c>
      <c r="BM341" s="13">
        <f t="shared" si="663"/>
        <v>0</v>
      </c>
      <c r="BN341" s="248">
        <v>1.0590277777777779</v>
      </c>
      <c r="BO341" s="12">
        <f t="shared" si="615"/>
        <v>4.1666666666668739E-3</v>
      </c>
      <c r="BP341" s="225">
        <f t="shared" si="678"/>
        <v>0</v>
      </c>
      <c r="BQ341" s="225">
        <f t="shared" si="679"/>
        <v>6</v>
      </c>
      <c r="BR341" s="248">
        <v>1.0625</v>
      </c>
      <c r="BS341" s="12">
        <f t="shared" si="618"/>
        <v>3.4722222222220989E-3</v>
      </c>
      <c r="BT341" s="225">
        <f t="shared" si="680"/>
        <v>0</v>
      </c>
      <c r="BU341" s="225">
        <f t="shared" si="681"/>
        <v>5</v>
      </c>
      <c r="BV341" s="248">
        <v>1.0638888888888889</v>
      </c>
      <c r="BW341" s="248">
        <v>1.0659722222222221</v>
      </c>
      <c r="BX341" s="12">
        <f t="shared" si="621"/>
        <v>2.0833333333332149E-3</v>
      </c>
      <c r="BY341" s="13">
        <f t="shared" si="622"/>
        <v>0</v>
      </c>
      <c r="BZ341" s="13">
        <f t="shared" si="623"/>
        <v>3</v>
      </c>
      <c r="CA341" s="226">
        <f t="shared" si="624"/>
        <v>0.21180555555555547</v>
      </c>
      <c r="CB341" s="13">
        <f t="shared" si="656"/>
        <v>5</v>
      </c>
      <c r="CC341" s="13">
        <f t="shared" si="625"/>
        <v>5</v>
      </c>
      <c r="CD341" s="12">
        <f t="shared" si="585"/>
        <v>2.4305555555555802E-2</v>
      </c>
      <c r="CE341" s="13">
        <f t="shared" si="626"/>
        <v>0</v>
      </c>
      <c r="CF341" s="13">
        <f t="shared" si="627"/>
        <v>35</v>
      </c>
      <c r="CG341" s="12">
        <f t="shared" si="658"/>
        <v>5.9027777777777901E-2</v>
      </c>
      <c r="CH341" s="13">
        <f t="shared" si="628"/>
        <v>1</v>
      </c>
      <c r="CI341" s="13">
        <f t="shared" si="629"/>
        <v>25</v>
      </c>
      <c r="CJ341" s="12">
        <f t="shared" si="659"/>
        <v>0.10624999999999996</v>
      </c>
      <c r="CK341" s="13">
        <f t="shared" si="657"/>
        <v>2</v>
      </c>
      <c r="CL341" s="13">
        <f t="shared" si="630"/>
        <v>33</v>
      </c>
      <c r="CM341" s="13"/>
      <c r="CN341" s="13"/>
      <c r="CO341" s="13"/>
      <c r="CP341" s="12">
        <f t="shared" si="631"/>
        <v>0.10624999999999996</v>
      </c>
      <c r="CQ341" s="13">
        <f t="shared" si="632"/>
        <v>2</v>
      </c>
      <c r="CR341" s="13">
        <f t="shared" si="633"/>
        <v>33</v>
      </c>
      <c r="CS341" s="248"/>
      <c r="CT341" s="13">
        <f t="shared" si="634"/>
        <v>0</v>
      </c>
      <c r="CU341" s="13">
        <f t="shared" si="635"/>
        <v>0</v>
      </c>
      <c r="CV341" s="158"/>
      <c r="CW341" s="13">
        <f t="shared" si="636"/>
        <v>0</v>
      </c>
      <c r="CX341" s="13">
        <f t="shared" si="637"/>
        <v>0</v>
      </c>
      <c r="CY341" s="158"/>
      <c r="CZ341" s="13">
        <f t="shared" si="638"/>
        <v>0</v>
      </c>
      <c r="DA341" s="13">
        <f t="shared" si="639"/>
        <v>0</v>
      </c>
      <c r="DB341" s="158"/>
      <c r="DC341" s="13">
        <f t="shared" si="640"/>
        <v>0</v>
      </c>
      <c r="DD341" s="13">
        <f t="shared" si="641"/>
        <v>0</v>
      </c>
      <c r="DE341" s="158"/>
      <c r="DF341" s="13">
        <f t="shared" si="642"/>
        <v>0</v>
      </c>
      <c r="DG341" s="13">
        <f t="shared" si="643"/>
        <v>0</v>
      </c>
      <c r="DH341" s="158"/>
      <c r="DI341" s="13">
        <f t="shared" si="644"/>
        <v>0</v>
      </c>
      <c r="DJ341" s="13">
        <f t="shared" si="645"/>
        <v>0</v>
      </c>
      <c r="DK341" s="158"/>
      <c r="DL341" s="35">
        <f t="shared" si="646"/>
        <v>0</v>
      </c>
      <c r="DM341" s="61">
        <f t="shared" si="647"/>
        <v>0</v>
      </c>
      <c r="DN341" s="66">
        <f t="shared" si="578"/>
        <v>1199824.0659999994</v>
      </c>
      <c r="DO341" s="74">
        <f t="shared" si="660"/>
        <v>19384</v>
      </c>
      <c r="DP341" s="66">
        <f t="shared" si="661"/>
        <v>61.328983050847455</v>
      </c>
      <c r="DQ341" s="63">
        <f t="shared" si="648"/>
        <v>61.89765094923645</v>
      </c>
      <c r="DR341" s="66" t="e">
        <f t="shared" si="579"/>
        <v>#NUM!</v>
      </c>
      <c r="DS341" s="96" t="e">
        <f t="shared" si="580"/>
        <v>#NUM!</v>
      </c>
      <c r="DT341" s="66" t="e">
        <f t="shared" si="581"/>
        <v>#NUM!</v>
      </c>
      <c r="DU341" s="66" t="e">
        <f t="shared" si="582"/>
        <v>#NUM!</v>
      </c>
      <c r="DV341" s="62"/>
      <c r="DW341" s="62"/>
      <c r="DX341" s="62"/>
      <c r="DY341" s="62"/>
      <c r="DZ341" s="62"/>
      <c r="EA341" s="62"/>
      <c r="EB341" s="62"/>
      <c r="EC341" s="62"/>
      <c r="ED341" s="62"/>
      <c r="EE341" s="62"/>
      <c r="EF341" s="62"/>
      <c r="EG341" s="62"/>
      <c r="EH341" s="62"/>
      <c r="EI341" s="62"/>
      <c r="EJ341" s="62"/>
      <c r="EK341" s="62"/>
      <c r="EL341" s="62"/>
      <c r="EM341" s="62"/>
      <c r="EN341" s="62"/>
      <c r="EO341" s="62"/>
      <c r="EP341" s="62"/>
      <c r="EQ341" s="62"/>
      <c r="ER341" s="62"/>
      <c r="ES341" s="62"/>
      <c r="ET341" s="62"/>
      <c r="EU341" s="62"/>
      <c r="EV341" s="62"/>
      <c r="EW341" s="62"/>
      <c r="EX341" s="62"/>
      <c r="EY341" s="62"/>
      <c r="EZ341" s="62"/>
      <c r="FA341" s="62"/>
      <c r="FB341" s="62"/>
      <c r="FC341" s="62"/>
      <c r="FD341" s="62"/>
      <c r="FE341" s="62"/>
      <c r="FF341" s="62"/>
      <c r="FG341" s="62"/>
      <c r="FH341" s="62"/>
      <c r="FI341" s="62"/>
    </row>
    <row r="342" spans="1:165" s="247" customFormat="1">
      <c r="A342" s="175">
        <v>341</v>
      </c>
      <c r="B342" s="243">
        <v>10</v>
      </c>
      <c r="C342" s="244">
        <v>40819</v>
      </c>
      <c r="D342" s="249">
        <f t="shared" si="666"/>
        <v>10</v>
      </c>
      <c r="E342" s="246" t="s">
        <v>39</v>
      </c>
      <c r="F342" s="243">
        <v>4</v>
      </c>
      <c r="G342" s="247" t="s">
        <v>38</v>
      </c>
      <c r="H342" s="247" t="s">
        <v>419</v>
      </c>
      <c r="I342" s="616" t="s">
        <v>575</v>
      </c>
      <c r="J342" s="248">
        <v>0.95138888888888884</v>
      </c>
      <c r="K342" s="249">
        <v>3698.63</v>
      </c>
      <c r="L342" s="247" t="s">
        <v>34</v>
      </c>
      <c r="M342" s="243">
        <v>59</v>
      </c>
      <c r="N342" s="243">
        <v>0</v>
      </c>
      <c r="P342" s="248">
        <v>0.95138888888888884</v>
      </c>
      <c r="Q342" s="248">
        <v>0.95138888888888884</v>
      </c>
      <c r="R342" s="12">
        <f t="shared" ref="R342:R353" si="692">Q342-P342</f>
        <v>0</v>
      </c>
      <c r="S342" s="13">
        <f t="shared" ref="S342:S353" si="693">HOUR(R342)</f>
        <v>0</v>
      </c>
      <c r="T342" s="13">
        <f t="shared" ref="T342:T353" si="694">MINUTE(R342)</f>
        <v>0</v>
      </c>
      <c r="U342" s="248">
        <v>0.95486111111111116</v>
      </c>
      <c r="V342" s="12">
        <f>U342-Q342</f>
        <v>3.4722222222223209E-3</v>
      </c>
      <c r="W342" s="13">
        <f t="shared" si="690"/>
        <v>0</v>
      </c>
      <c r="X342" s="225">
        <f t="shared" si="691"/>
        <v>5</v>
      </c>
      <c r="Y342" s="248">
        <v>0.96527777777777779</v>
      </c>
      <c r="Z342" s="12">
        <f t="shared" ref="Z342:Z368" si="695">Y342-U342</f>
        <v>1.041666666666663E-2</v>
      </c>
      <c r="AA342" s="13">
        <f t="shared" si="682"/>
        <v>0</v>
      </c>
      <c r="AB342" s="13">
        <f t="shared" si="683"/>
        <v>15</v>
      </c>
      <c r="AC342" s="248">
        <v>0.98263888888888884</v>
      </c>
      <c r="AD342" s="12">
        <f t="shared" si="686"/>
        <v>1.7361111111111049E-2</v>
      </c>
      <c r="AE342" s="13">
        <f t="shared" si="684"/>
        <v>0</v>
      </c>
      <c r="AF342" s="13">
        <f t="shared" si="685"/>
        <v>25</v>
      </c>
      <c r="AG342" s="248">
        <v>0.98611111111111116</v>
      </c>
      <c r="AH342" s="248">
        <v>1.0486111111111112</v>
      </c>
      <c r="AI342" s="12">
        <f>AH342-AG342</f>
        <v>6.25E-2</v>
      </c>
      <c r="AJ342" s="225">
        <f>HOUR(AI342)</f>
        <v>1</v>
      </c>
      <c r="AK342" s="225">
        <f>MINUTE(AI342)</f>
        <v>30</v>
      </c>
      <c r="AL342" s="248">
        <v>0.98611111111111116</v>
      </c>
      <c r="AM342" s="248">
        <v>1.0486111111111112</v>
      </c>
      <c r="AN342" s="12">
        <f t="shared" si="667"/>
        <v>6.25E-2</v>
      </c>
      <c r="AO342" s="13">
        <f t="shared" si="668"/>
        <v>1</v>
      </c>
      <c r="AP342" s="13">
        <f t="shared" si="669"/>
        <v>30</v>
      </c>
      <c r="AQ342" s="248">
        <v>1.0520833333333333</v>
      </c>
      <c r="AR342" s="12">
        <f t="shared" si="672"/>
        <v>3.4722222222220989E-3</v>
      </c>
      <c r="AS342" s="225">
        <f t="shared" si="673"/>
        <v>0</v>
      </c>
      <c r="AT342" s="13">
        <f t="shared" si="674"/>
        <v>5</v>
      </c>
      <c r="AU342" s="248">
        <v>1.0659722222222221</v>
      </c>
      <c r="AV342" s="226">
        <f t="shared" si="606"/>
        <v>1.388888888888884E-2</v>
      </c>
      <c r="AW342" s="13">
        <f t="shared" si="607"/>
        <v>0</v>
      </c>
      <c r="AX342" s="13">
        <f t="shared" si="608"/>
        <v>20</v>
      </c>
      <c r="AY342" s="248">
        <v>1.2874999999999999</v>
      </c>
      <c r="AZ342" s="12">
        <f>AY342-AU342</f>
        <v>0.22152777777777777</v>
      </c>
      <c r="BA342" s="225">
        <f>HOUR(AZ342)</f>
        <v>5</v>
      </c>
      <c r="BB342" s="225">
        <f t="shared" ref="BB342:BB348" si="696">MINUTE(AZ342)</f>
        <v>19</v>
      </c>
      <c r="BC342" s="248">
        <v>0.28750000000000003</v>
      </c>
      <c r="BD342" s="248">
        <v>0.28750000000000003</v>
      </c>
      <c r="BE342" s="12">
        <f t="shared" si="687"/>
        <v>0</v>
      </c>
      <c r="BF342" s="13">
        <f t="shared" si="688"/>
        <v>0</v>
      </c>
      <c r="BG342" s="13">
        <f t="shared" si="689"/>
        <v>0</v>
      </c>
      <c r="BH342" s="248">
        <v>0.28750000000000003</v>
      </c>
      <c r="BI342" s="248">
        <v>0.28750000000000003</v>
      </c>
      <c r="BK342" s="69">
        <f t="shared" si="589"/>
        <v>0</v>
      </c>
      <c r="BL342" s="13">
        <f t="shared" si="662"/>
        <v>0</v>
      </c>
      <c r="BM342" s="13">
        <f t="shared" si="663"/>
        <v>0</v>
      </c>
      <c r="BN342" s="248">
        <v>1.3020833333333333</v>
      </c>
      <c r="BO342" s="12">
        <f t="shared" si="615"/>
        <v>1.0145833333333332</v>
      </c>
      <c r="BP342" s="225">
        <f t="shared" si="678"/>
        <v>0</v>
      </c>
      <c r="BQ342" s="225">
        <f t="shared" si="679"/>
        <v>21</v>
      </c>
      <c r="BR342" s="248">
        <v>1.3104166666666666</v>
      </c>
      <c r="BS342" s="12">
        <f t="shared" si="618"/>
        <v>8.3333333333333037E-3</v>
      </c>
      <c r="BT342" s="225">
        <f t="shared" si="680"/>
        <v>0</v>
      </c>
      <c r="BU342" s="225">
        <f t="shared" si="681"/>
        <v>12</v>
      </c>
      <c r="BV342" s="248">
        <v>1.3104166666666666</v>
      </c>
      <c r="BW342" s="248">
        <v>1.3125</v>
      </c>
      <c r="BX342" s="12">
        <f t="shared" si="621"/>
        <v>2.083333333333437E-3</v>
      </c>
      <c r="BY342" s="13">
        <f t="shared" si="622"/>
        <v>0</v>
      </c>
      <c r="BZ342" s="13">
        <f t="shared" si="623"/>
        <v>3</v>
      </c>
      <c r="CA342" s="226">
        <f>BW342-P342</f>
        <v>0.36111111111111116</v>
      </c>
      <c r="CB342" s="13">
        <f>HOUR(CA342)</f>
        <v>8</v>
      </c>
      <c r="CC342" s="13">
        <f>MINUTE(CA342)</f>
        <v>40</v>
      </c>
      <c r="CD342" s="12">
        <f t="shared" si="585"/>
        <v>1.0437499999999997</v>
      </c>
      <c r="CE342" s="13">
        <f>HOUR(CD342)</f>
        <v>1</v>
      </c>
      <c r="CF342" s="13">
        <f t="shared" si="627"/>
        <v>3</v>
      </c>
      <c r="CG342" s="12">
        <f t="shared" si="658"/>
        <v>6.25E-2</v>
      </c>
      <c r="CH342" s="13">
        <f t="shared" si="628"/>
        <v>1</v>
      </c>
      <c r="CI342" s="13">
        <f t="shared" si="629"/>
        <v>30</v>
      </c>
      <c r="CJ342" s="12">
        <f t="shared" si="659"/>
        <v>0.22152777777777777</v>
      </c>
      <c r="CK342" s="13">
        <f t="shared" si="657"/>
        <v>5</v>
      </c>
      <c r="CL342" s="13">
        <f t="shared" si="630"/>
        <v>19</v>
      </c>
      <c r="CM342" s="13"/>
      <c r="CN342" s="13"/>
      <c r="CO342" s="13"/>
      <c r="CP342" s="12">
        <f t="shared" si="631"/>
        <v>0.22152777777777777</v>
      </c>
      <c r="CQ342" s="13">
        <f t="shared" si="632"/>
        <v>5</v>
      </c>
      <c r="CR342" s="13">
        <f t="shared" si="633"/>
        <v>19</v>
      </c>
      <c r="CS342" s="248"/>
      <c r="CT342" s="13">
        <f t="shared" si="634"/>
        <v>0</v>
      </c>
      <c r="CU342" s="13">
        <f t="shared" si="635"/>
        <v>0</v>
      </c>
      <c r="CV342" s="158"/>
      <c r="CW342" s="13">
        <f t="shared" si="636"/>
        <v>0</v>
      </c>
      <c r="CX342" s="13">
        <f t="shared" si="637"/>
        <v>0</v>
      </c>
      <c r="CY342" s="158"/>
      <c r="CZ342" s="13">
        <f t="shared" si="638"/>
        <v>0</v>
      </c>
      <c r="DA342" s="13">
        <f t="shared" si="639"/>
        <v>0</v>
      </c>
      <c r="DB342" s="158"/>
      <c r="DC342" s="13">
        <f t="shared" si="640"/>
        <v>0</v>
      </c>
      <c r="DD342" s="13">
        <f t="shared" si="641"/>
        <v>0</v>
      </c>
      <c r="DE342" s="158"/>
      <c r="DF342" s="13">
        <f t="shared" si="642"/>
        <v>0</v>
      </c>
      <c r="DG342" s="13">
        <f t="shared" si="643"/>
        <v>0</v>
      </c>
      <c r="DH342" s="158"/>
      <c r="DI342" s="13">
        <f t="shared" si="644"/>
        <v>0</v>
      </c>
      <c r="DJ342" s="13">
        <f t="shared" si="645"/>
        <v>0</v>
      </c>
      <c r="DK342" s="158"/>
      <c r="DL342" s="35">
        <f t="shared" si="646"/>
        <v>0</v>
      </c>
      <c r="DM342" s="61">
        <f t="shared" si="647"/>
        <v>0</v>
      </c>
      <c r="DN342" s="66">
        <f t="shared" si="578"/>
        <v>1203522.6959999993</v>
      </c>
      <c r="DO342" s="74">
        <f t="shared" si="660"/>
        <v>19443</v>
      </c>
      <c r="DP342" s="66">
        <f t="shared" si="661"/>
        <v>62.688644067796609</v>
      </c>
      <c r="DQ342" s="63">
        <f t="shared" si="648"/>
        <v>61.900051226662519</v>
      </c>
      <c r="DR342" s="66" t="e">
        <f t="shared" si="579"/>
        <v>#NUM!</v>
      </c>
      <c r="DS342" s="96" t="e">
        <f t="shared" si="580"/>
        <v>#NUM!</v>
      </c>
      <c r="DT342" s="66" t="e">
        <f t="shared" si="581"/>
        <v>#NUM!</v>
      </c>
      <c r="DU342" s="66" t="e">
        <f t="shared" si="582"/>
        <v>#NUM!</v>
      </c>
      <c r="DV342" s="62"/>
      <c r="DW342" s="62"/>
      <c r="DX342" s="62"/>
      <c r="DY342" s="62"/>
      <c r="DZ342" s="62"/>
      <c r="EA342" s="62"/>
      <c r="EB342" s="62"/>
      <c r="EC342" s="62"/>
      <c r="ED342" s="62"/>
      <c r="EE342" s="62"/>
      <c r="EF342" s="62"/>
      <c r="EG342" s="62"/>
      <c r="EH342" s="62"/>
      <c r="EI342" s="62"/>
      <c r="EJ342" s="62"/>
      <c r="EK342" s="62"/>
      <c r="EL342" s="62"/>
      <c r="EM342" s="62"/>
      <c r="EN342" s="62"/>
      <c r="EO342" s="62"/>
      <c r="EP342" s="62"/>
      <c r="EQ342" s="62"/>
      <c r="ER342" s="62"/>
      <c r="ES342" s="62"/>
      <c r="ET342" s="62"/>
      <c r="EU342" s="62"/>
      <c r="EV342" s="62"/>
      <c r="EW342" s="62"/>
      <c r="EX342" s="62"/>
      <c r="EY342" s="62"/>
      <c r="EZ342" s="62"/>
      <c r="FA342" s="62"/>
      <c r="FB342" s="62"/>
      <c r="FC342" s="62"/>
      <c r="FD342" s="62"/>
      <c r="FE342" s="62"/>
      <c r="FF342" s="62"/>
      <c r="FG342" s="62"/>
      <c r="FH342" s="62"/>
      <c r="FI342" s="62"/>
    </row>
    <row r="343" spans="1:165" s="247" customFormat="1" ht="30">
      <c r="A343" s="199">
        <v>342</v>
      </c>
      <c r="B343" s="243">
        <v>11</v>
      </c>
      <c r="C343" s="244">
        <v>40819</v>
      </c>
      <c r="D343" s="249">
        <f t="shared" si="666"/>
        <v>10</v>
      </c>
      <c r="E343" s="246" t="s">
        <v>39</v>
      </c>
      <c r="F343" s="243">
        <v>5</v>
      </c>
      <c r="G343" s="247" t="s">
        <v>38</v>
      </c>
      <c r="H343" s="247" t="s">
        <v>346</v>
      </c>
      <c r="I343" s="247" t="s">
        <v>540</v>
      </c>
      <c r="J343" s="248">
        <v>0.15625</v>
      </c>
      <c r="K343" s="249">
        <v>3574.42</v>
      </c>
      <c r="L343" s="247" t="s">
        <v>34</v>
      </c>
      <c r="M343" s="243">
        <v>59</v>
      </c>
      <c r="N343" s="243">
        <v>0</v>
      </c>
      <c r="P343" s="248">
        <v>0.15625</v>
      </c>
      <c r="Q343" s="248">
        <v>0.15625</v>
      </c>
      <c r="R343" s="12">
        <f t="shared" si="692"/>
        <v>0</v>
      </c>
      <c r="S343" s="13">
        <f t="shared" si="693"/>
        <v>0</v>
      </c>
      <c r="T343" s="13">
        <f t="shared" si="694"/>
        <v>0</v>
      </c>
      <c r="U343" s="248">
        <v>0.15972222222222224</v>
      </c>
      <c r="V343" s="12">
        <f>U343-Q343</f>
        <v>3.4722222222222376E-3</v>
      </c>
      <c r="W343" s="13">
        <f t="shared" si="690"/>
        <v>0</v>
      </c>
      <c r="X343" s="225">
        <f t="shared" si="691"/>
        <v>5</v>
      </c>
      <c r="Y343" s="248">
        <v>0.16666666666666666</v>
      </c>
      <c r="Z343" s="12">
        <f t="shared" si="695"/>
        <v>6.9444444444444198E-3</v>
      </c>
      <c r="AA343" s="13">
        <f t="shared" si="682"/>
        <v>0</v>
      </c>
      <c r="AB343" s="13">
        <f t="shared" si="683"/>
        <v>10</v>
      </c>
      <c r="AC343" s="248">
        <v>0.18402777777777779</v>
      </c>
      <c r="AD343" s="12">
        <f t="shared" si="686"/>
        <v>1.7361111111111133E-2</v>
      </c>
      <c r="AE343" s="13">
        <f t="shared" si="684"/>
        <v>0</v>
      </c>
      <c r="AF343" s="13">
        <f t="shared" si="685"/>
        <v>25</v>
      </c>
      <c r="AG343" s="248">
        <v>0.1875</v>
      </c>
      <c r="AH343" s="248">
        <v>0.30694444444444441</v>
      </c>
      <c r="AI343" s="12">
        <f>AH343-AG343</f>
        <v>0.11944444444444441</v>
      </c>
      <c r="AJ343" s="225">
        <f>HOUR(AI343)</f>
        <v>2</v>
      </c>
      <c r="AK343" s="225">
        <f>MINUTE(AI343)</f>
        <v>52</v>
      </c>
      <c r="AL343" s="248">
        <v>0.1875</v>
      </c>
      <c r="AM343" s="248">
        <v>0.30694444444444441</v>
      </c>
      <c r="AN343" s="12">
        <f t="shared" si="667"/>
        <v>0.11944444444444441</v>
      </c>
      <c r="AO343" s="13">
        <f t="shared" si="668"/>
        <v>2</v>
      </c>
      <c r="AP343" s="13">
        <f t="shared" si="669"/>
        <v>52</v>
      </c>
      <c r="AQ343" s="248">
        <v>0.30902777777777779</v>
      </c>
      <c r="AR343" s="12">
        <f t="shared" si="672"/>
        <v>2.0833333333333814E-3</v>
      </c>
      <c r="AS343" s="225">
        <f t="shared" si="673"/>
        <v>0</v>
      </c>
      <c r="AT343" s="13">
        <f t="shared" si="674"/>
        <v>3</v>
      </c>
      <c r="AU343" s="248">
        <v>0.3125</v>
      </c>
      <c r="AV343" s="226">
        <f>AU343-AQ343</f>
        <v>3.4722222222222099E-3</v>
      </c>
      <c r="AW343" s="13">
        <f>HOUR(AV343)</f>
        <v>0</v>
      </c>
      <c r="AX343" s="13">
        <f>MINUTE(AV343)</f>
        <v>5</v>
      </c>
      <c r="AY343" s="248">
        <v>0.42986111111111108</v>
      </c>
      <c r="AZ343" s="12">
        <f t="shared" ref="AZ343:AZ348" si="697">AY343-AU343</f>
        <v>0.11736111111111108</v>
      </c>
      <c r="BA343" s="225">
        <f>HOUR(AZ343)</f>
        <v>2</v>
      </c>
      <c r="BB343" s="225">
        <f t="shared" si="696"/>
        <v>49</v>
      </c>
      <c r="BC343" s="248">
        <v>0.42986111111111108</v>
      </c>
      <c r="BD343" s="248">
        <v>0.42986111111111108</v>
      </c>
      <c r="BE343" s="12">
        <f t="shared" si="687"/>
        <v>0</v>
      </c>
      <c r="BF343" s="13">
        <f t="shared" si="688"/>
        <v>0</v>
      </c>
      <c r="BG343" s="13">
        <f t="shared" si="689"/>
        <v>0</v>
      </c>
      <c r="BH343" s="248">
        <v>0.42986111111111108</v>
      </c>
      <c r="BI343" s="248">
        <v>0.42986111111111108</v>
      </c>
      <c r="BK343" s="69">
        <f t="shared" si="589"/>
        <v>0</v>
      </c>
      <c r="BL343" s="13">
        <f t="shared" si="662"/>
        <v>0</v>
      </c>
      <c r="BM343" s="13">
        <f t="shared" si="663"/>
        <v>0</v>
      </c>
      <c r="BN343" s="248">
        <v>0.44444444444444442</v>
      </c>
      <c r="BO343" s="12">
        <f t="shared" si="615"/>
        <v>1.4583333333333337E-2</v>
      </c>
      <c r="BP343" s="225">
        <f t="shared" si="678"/>
        <v>0</v>
      </c>
      <c r="BQ343" s="225">
        <f t="shared" si="679"/>
        <v>21</v>
      </c>
      <c r="BR343" s="248">
        <v>0.4458333333333333</v>
      </c>
      <c r="BS343" s="12">
        <f t="shared" si="618"/>
        <v>1.388888888888884E-3</v>
      </c>
      <c r="BT343" s="225">
        <f t="shared" si="680"/>
        <v>0</v>
      </c>
      <c r="BU343" s="225">
        <f t="shared" si="681"/>
        <v>2</v>
      </c>
      <c r="BV343" s="248">
        <v>0.4458333333333333</v>
      </c>
      <c r="BW343" s="248">
        <v>0.44791666666666669</v>
      </c>
      <c r="BX343" s="12">
        <f t="shared" si="621"/>
        <v>2.0833333333333814E-3</v>
      </c>
      <c r="BY343" s="13">
        <f t="shared" si="622"/>
        <v>0</v>
      </c>
      <c r="BZ343" s="13">
        <f t="shared" si="623"/>
        <v>3</v>
      </c>
      <c r="CA343" s="226">
        <f t="shared" si="624"/>
        <v>0.29166666666666669</v>
      </c>
      <c r="CB343" s="13">
        <f t="shared" si="656"/>
        <v>7</v>
      </c>
      <c r="CC343" s="13">
        <f t="shared" si="625"/>
        <v>0</v>
      </c>
      <c r="CD343" s="12">
        <f t="shared" si="585"/>
        <v>3.5416666666666735E-2</v>
      </c>
      <c r="CE343" s="13">
        <f t="shared" si="626"/>
        <v>0</v>
      </c>
      <c r="CF343" s="13">
        <f t="shared" si="627"/>
        <v>51</v>
      </c>
      <c r="CG343" s="12">
        <f t="shared" si="658"/>
        <v>0.11944444444444441</v>
      </c>
      <c r="CH343" s="13">
        <f t="shared" si="628"/>
        <v>2</v>
      </c>
      <c r="CI343" s="13">
        <f t="shared" si="629"/>
        <v>52</v>
      </c>
      <c r="CJ343" s="12">
        <f t="shared" si="659"/>
        <v>0.11736111111111108</v>
      </c>
      <c r="CK343" s="13">
        <f t="shared" si="657"/>
        <v>2</v>
      </c>
      <c r="CL343" s="13">
        <f t="shared" si="630"/>
        <v>49</v>
      </c>
      <c r="CM343" s="13"/>
      <c r="CN343" s="13"/>
      <c r="CO343" s="13"/>
      <c r="CP343" s="12">
        <f t="shared" si="631"/>
        <v>0.11736111111111108</v>
      </c>
      <c r="CQ343" s="13">
        <f t="shared" si="632"/>
        <v>2</v>
      </c>
      <c r="CR343" s="13">
        <f t="shared" si="633"/>
        <v>49</v>
      </c>
      <c r="CS343" s="248"/>
      <c r="CT343" s="13">
        <f t="shared" si="634"/>
        <v>0</v>
      </c>
      <c r="CU343" s="13">
        <f t="shared" si="635"/>
        <v>0</v>
      </c>
      <c r="CV343" s="158"/>
      <c r="CW343" s="13">
        <f t="shared" si="636"/>
        <v>0</v>
      </c>
      <c r="CX343" s="13">
        <f t="shared" si="637"/>
        <v>0</v>
      </c>
      <c r="CY343" s="158"/>
      <c r="CZ343" s="13">
        <f t="shared" si="638"/>
        <v>0</v>
      </c>
      <c r="DA343" s="13">
        <f t="shared" si="639"/>
        <v>0</v>
      </c>
      <c r="DB343" s="158"/>
      <c r="DC343" s="13">
        <f t="shared" si="640"/>
        <v>0</v>
      </c>
      <c r="DD343" s="13">
        <f t="shared" si="641"/>
        <v>0</v>
      </c>
      <c r="DE343" s="158"/>
      <c r="DF343" s="13">
        <f t="shared" si="642"/>
        <v>0</v>
      </c>
      <c r="DG343" s="13">
        <f t="shared" si="643"/>
        <v>0</v>
      </c>
      <c r="DH343" s="158"/>
      <c r="DI343" s="13">
        <f t="shared" si="644"/>
        <v>0</v>
      </c>
      <c r="DJ343" s="13">
        <f t="shared" si="645"/>
        <v>0</v>
      </c>
      <c r="DK343" s="158"/>
      <c r="DL343" s="35">
        <f t="shared" si="646"/>
        <v>0</v>
      </c>
      <c r="DM343" s="61">
        <f t="shared" si="647"/>
        <v>0</v>
      </c>
      <c r="DN343" s="66">
        <f t="shared" si="578"/>
        <v>1207097.1159999992</v>
      </c>
      <c r="DO343" s="74">
        <f t="shared" si="660"/>
        <v>19501</v>
      </c>
      <c r="DP343" s="66">
        <f t="shared" si="661"/>
        <v>60.583389830508473</v>
      </c>
      <c r="DQ343" s="63">
        <f t="shared" si="648"/>
        <v>61.8992418850315</v>
      </c>
      <c r="DR343" s="66" t="e">
        <f t="shared" si="579"/>
        <v>#NUM!</v>
      </c>
      <c r="DS343" s="96" t="e">
        <f t="shared" si="580"/>
        <v>#NUM!</v>
      </c>
      <c r="DT343" s="66" t="e">
        <f t="shared" si="581"/>
        <v>#NUM!</v>
      </c>
      <c r="DU343" s="66" t="e">
        <f t="shared" si="582"/>
        <v>#NUM!</v>
      </c>
      <c r="DV343" s="62"/>
      <c r="DW343" s="62"/>
      <c r="DX343" s="62"/>
      <c r="DY343" s="62"/>
      <c r="DZ343" s="62"/>
      <c r="EA343" s="62"/>
      <c r="EB343" s="62"/>
      <c r="EC343" s="62"/>
      <c r="ED343" s="62"/>
      <c r="EE343" s="62"/>
      <c r="EF343" s="62"/>
      <c r="EG343" s="62"/>
      <c r="EH343" s="62"/>
      <c r="EI343" s="62"/>
      <c r="EJ343" s="62"/>
      <c r="EK343" s="62"/>
      <c r="EL343" s="62"/>
      <c r="EM343" s="62"/>
      <c r="EN343" s="62"/>
      <c r="EO343" s="62"/>
      <c r="EP343" s="62"/>
      <c r="EQ343" s="62"/>
      <c r="ER343" s="62"/>
      <c r="ES343" s="62"/>
      <c r="ET343" s="62"/>
      <c r="EU343" s="62"/>
      <c r="EV343" s="62"/>
      <c r="EW343" s="62"/>
      <c r="EX343" s="62"/>
      <c r="EY343" s="62"/>
      <c r="EZ343" s="62"/>
      <c r="FA343" s="62"/>
      <c r="FB343" s="62"/>
      <c r="FC343" s="62"/>
      <c r="FD343" s="62"/>
      <c r="FE343" s="62"/>
      <c r="FF343" s="62"/>
      <c r="FG343" s="62"/>
      <c r="FH343" s="62"/>
      <c r="FI343" s="62"/>
    </row>
    <row r="344" spans="1:165" s="247" customFormat="1" ht="30">
      <c r="A344" s="175">
        <v>343</v>
      </c>
      <c r="B344" s="243">
        <v>12</v>
      </c>
      <c r="C344" s="244">
        <v>40819</v>
      </c>
      <c r="D344" s="249">
        <f t="shared" si="666"/>
        <v>10</v>
      </c>
      <c r="E344" s="246" t="s">
        <v>39</v>
      </c>
      <c r="F344" s="243">
        <v>6</v>
      </c>
      <c r="G344" s="247" t="s">
        <v>38</v>
      </c>
      <c r="H344" s="247" t="s">
        <v>346</v>
      </c>
      <c r="I344" s="247" t="s">
        <v>540</v>
      </c>
      <c r="J344" s="248">
        <v>0.36458333333333331</v>
      </c>
      <c r="K344" s="249">
        <v>3604.34</v>
      </c>
      <c r="L344" s="247" t="s">
        <v>34</v>
      </c>
      <c r="M344" s="243">
        <v>58</v>
      </c>
      <c r="N344" s="243">
        <v>1</v>
      </c>
      <c r="P344" s="248">
        <v>0.36458333333333331</v>
      </c>
      <c r="Q344" s="248">
        <v>0.36458333333333331</v>
      </c>
      <c r="R344" s="12">
        <f t="shared" si="692"/>
        <v>0</v>
      </c>
      <c r="S344" s="13">
        <f t="shared" si="693"/>
        <v>0</v>
      </c>
      <c r="T344" s="13">
        <f t="shared" si="694"/>
        <v>0</v>
      </c>
      <c r="U344" s="248">
        <v>0.36805555555555558</v>
      </c>
      <c r="V344" s="12">
        <f>U344-Q344</f>
        <v>3.4722222222222654E-3</v>
      </c>
      <c r="W344" s="13">
        <f t="shared" si="690"/>
        <v>0</v>
      </c>
      <c r="X344" s="225">
        <f t="shared" si="691"/>
        <v>5</v>
      </c>
      <c r="Y344" s="248">
        <v>0.5</v>
      </c>
      <c r="Z344" s="12">
        <f t="shared" si="695"/>
        <v>0.13194444444444442</v>
      </c>
      <c r="AA344" s="13">
        <f t="shared" si="682"/>
        <v>3</v>
      </c>
      <c r="AB344" s="13">
        <f t="shared" si="683"/>
        <v>10</v>
      </c>
      <c r="AC344" s="248">
        <v>0.60069444444444442</v>
      </c>
      <c r="AD344" s="12">
        <f t="shared" si="686"/>
        <v>0.10069444444444442</v>
      </c>
      <c r="AE344" s="13">
        <f t="shared" si="684"/>
        <v>2</v>
      </c>
      <c r="AF344" s="13">
        <f t="shared" si="685"/>
        <v>25</v>
      </c>
      <c r="AG344" s="248">
        <v>0.60416666666666663</v>
      </c>
      <c r="AH344" s="248">
        <v>0.63194444444444442</v>
      </c>
      <c r="AI344" s="12">
        <f>AH344-AG344</f>
        <v>2.777777777777779E-2</v>
      </c>
      <c r="AJ344" s="225">
        <f>HOUR(AI344)</f>
        <v>0</v>
      </c>
      <c r="AK344" s="225">
        <f>MINUTE(AI344)</f>
        <v>40</v>
      </c>
      <c r="AL344" s="248">
        <v>0.60416666666666663</v>
      </c>
      <c r="AM344" s="248">
        <v>0.63194444444444442</v>
      </c>
      <c r="AN344" s="12">
        <f t="shared" si="667"/>
        <v>2.777777777777779E-2</v>
      </c>
      <c r="AO344" s="13">
        <f t="shared" si="668"/>
        <v>0</v>
      </c>
      <c r="AP344" s="13">
        <f t="shared" si="669"/>
        <v>40</v>
      </c>
      <c r="AQ344" s="248">
        <v>0.63541666666666663</v>
      </c>
      <c r="AR344" s="12">
        <f t="shared" si="672"/>
        <v>3.4722222222222099E-3</v>
      </c>
      <c r="AS344" s="225">
        <f t="shared" si="673"/>
        <v>0</v>
      </c>
      <c r="AT344" s="13">
        <f t="shared" si="674"/>
        <v>5</v>
      </c>
      <c r="AU344" s="248">
        <v>0.63750000000000007</v>
      </c>
      <c r="AV344" s="226">
        <f>AU344-AQ344</f>
        <v>2.083333333333437E-3</v>
      </c>
      <c r="AW344" s="13">
        <f>HOUR(AV344)</f>
        <v>0</v>
      </c>
      <c r="AX344" s="13">
        <f>MINUTE(AV344)</f>
        <v>3</v>
      </c>
      <c r="AY344" s="248">
        <v>0.75902777777777775</v>
      </c>
      <c r="AZ344" s="12">
        <f t="shared" si="697"/>
        <v>0.12152777777777768</v>
      </c>
      <c r="BA344" s="225">
        <f>HOUR(AZ344)</f>
        <v>2</v>
      </c>
      <c r="BB344" s="225">
        <f t="shared" si="696"/>
        <v>55</v>
      </c>
      <c r="BC344" s="248">
        <v>0.75902777777777775</v>
      </c>
      <c r="BD344" s="248">
        <v>0.75902777777777775</v>
      </c>
      <c r="BE344" s="12">
        <f t="shared" si="687"/>
        <v>0</v>
      </c>
      <c r="BF344" s="13">
        <f t="shared" si="688"/>
        <v>0</v>
      </c>
      <c r="BG344" s="13">
        <f t="shared" si="689"/>
        <v>0</v>
      </c>
      <c r="BH344" s="248">
        <v>0.75902777777777775</v>
      </c>
      <c r="BI344" s="248">
        <v>0.75902777777777775</v>
      </c>
      <c r="BK344" s="69">
        <f t="shared" si="589"/>
        <v>0</v>
      </c>
      <c r="BL344" s="13">
        <f t="shared" si="662"/>
        <v>0</v>
      </c>
      <c r="BM344" s="13">
        <f t="shared" si="663"/>
        <v>0</v>
      </c>
      <c r="BN344" s="248">
        <v>0.76736111111111116</v>
      </c>
      <c r="BO344" s="12">
        <f t="shared" si="615"/>
        <v>8.3333333333334147E-3</v>
      </c>
      <c r="BP344" s="225">
        <f t="shared" si="678"/>
        <v>0</v>
      </c>
      <c r="BQ344" s="225">
        <f t="shared" si="679"/>
        <v>12</v>
      </c>
      <c r="BR344" s="248">
        <v>0.76874999999999993</v>
      </c>
      <c r="BS344" s="12">
        <f t="shared" si="618"/>
        <v>1.3888888888887729E-3</v>
      </c>
      <c r="BT344" s="225">
        <f t="shared" si="680"/>
        <v>0</v>
      </c>
      <c r="BU344" s="225">
        <f t="shared" si="681"/>
        <v>2</v>
      </c>
      <c r="BV344" s="248">
        <v>0.76874999999999993</v>
      </c>
      <c r="BW344" s="248">
        <v>0.77083333333333337</v>
      </c>
      <c r="BX344" s="12">
        <f t="shared" si="621"/>
        <v>2.083333333333437E-3</v>
      </c>
      <c r="BY344" s="13">
        <f t="shared" si="622"/>
        <v>0</v>
      </c>
      <c r="BZ344" s="13">
        <f t="shared" si="623"/>
        <v>3</v>
      </c>
      <c r="CA344" s="226">
        <f t="shared" si="624"/>
        <v>0.40625000000000006</v>
      </c>
      <c r="CB344" s="13">
        <f t="shared" si="656"/>
        <v>9</v>
      </c>
      <c r="CC344" s="13">
        <f t="shared" si="625"/>
        <v>45</v>
      </c>
      <c r="CD344" s="12">
        <f t="shared" si="585"/>
        <v>0.11388888888888882</v>
      </c>
      <c r="CE344" s="13">
        <f t="shared" si="626"/>
        <v>2</v>
      </c>
      <c r="CF344" s="13">
        <f t="shared" si="627"/>
        <v>44</v>
      </c>
      <c r="CG344" s="12">
        <f t="shared" si="658"/>
        <v>2.777777777777779E-2</v>
      </c>
      <c r="CH344" s="13">
        <f t="shared" si="628"/>
        <v>0</v>
      </c>
      <c r="CI344" s="13">
        <f t="shared" si="629"/>
        <v>40</v>
      </c>
      <c r="CJ344" s="12">
        <f t="shared" si="659"/>
        <v>0.12152777777777768</v>
      </c>
      <c r="CK344" s="13">
        <f t="shared" si="657"/>
        <v>2</v>
      </c>
      <c r="CL344" s="13">
        <f t="shared" si="630"/>
        <v>55</v>
      </c>
      <c r="CM344" s="13"/>
      <c r="CN344" s="13"/>
      <c r="CO344" s="13"/>
      <c r="CP344" s="12">
        <f t="shared" si="631"/>
        <v>0.12152777777777768</v>
      </c>
      <c r="CQ344" s="13">
        <f t="shared" si="632"/>
        <v>2</v>
      </c>
      <c r="CR344" s="13">
        <f t="shared" si="633"/>
        <v>55</v>
      </c>
      <c r="CS344" s="248"/>
      <c r="CT344" s="13">
        <f t="shared" si="634"/>
        <v>0</v>
      </c>
      <c r="CU344" s="13">
        <f t="shared" si="635"/>
        <v>0</v>
      </c>
      <c r="CV344" s="158"/>
      <c r="CW344" s="13">
        <f t="shared" si="636"/>
        <v>0</v>
      </c>
      <c r="CX344" s="13">
        <f t="shared" si="637"/>
        <v>0</v>
      </c>
      <c r="CY344" s="158"/>
      <c r="CZ344" s="13">
        <f t="shared" si="638"/>
        <v>0</v>
      </c>
      <c r="DA344" s="13">
        <f t="shared" si="639"/>
        <v>0</v>
      </c>
      <c r="DB344" s="158"/>
      <c r="DC344" s="13">
        <f t="shared" si="640"/>
        <v>0</v>
      </c>
      <c r="DD344" s="13">
        <f t="shared" si="641"/>
        <v>0</v>
      </c>
      <c r="DE344" s="158"/>
      <c r="DF344" s="13">
        <f t="shared" si="642"/>
        <v>0</v>
      </c>
      <c r="DG344" s="13">
        <f t="shared" si="643"/>
        <v>0</v>
      </c>
      <c r="DH344" s="158"/>
      <c r="DI344" s="13">
        <f t="shared" si="644"/>
        <v>0</v>
      </c>
      <c r="DJ344" s="13">
        <f t="shared" si="645"/>
        <v>0</v>
      </c>
      <c r="DK344" s="158"/>
      <c r="DL344" s="35">
        <f t="shared" si="646"/>
        <v>0</v>
      </c>
      <c r="DM344" s="61">
        <f t="shared" si="647"/>
        <v>0</v>
      </c>
      <c r="DN344" s="66">
        <f t="shared" si="578"/>
        <v>1210701.4559999993</v>
      </c>
      <c r="DO344" s="74">
        <f t="shared" si="660"/>
        <v>19558</v>
      </c>
      <c r="DP344" s="66">
        <f t="shared" si="661"/>
        <v>62.143793103448282</v>
      </c>
      <c r="DQ344" s="63">
        <f t="shared" si="648"/>
        <v>61.903132017588675</v>
      </c>
      <c r="DR344" s="66" t="e">
        <f t="shared" si="579"/>
        <v>#NUM!</v>
      </c>
      <c r="DS344" s="96" t="e">
        <f t="shared" si="580"/>
        <v>#NUM!</v>
      </c>
      <c r="DT344" s="66" t="e">
        <f t="shared" si="581"/>
        <v>#NUM!</v>
      </c>
      <c r="DU344" s="66" t="e">
        <f t="shared" si="582"/>
        <v>#NUM!</v>
      </c>
      <c r="DV344" s="62"/>
      <c r="DW344" s="62"/>
      <c r="DX344" s="62"/>
      <c r="DY344" s="62"/>
      <c r="DZ344" s="62"/>
      <c r="EA344" s="62"/>
      <c r="EB344" s="62"/>
      <c r="EC344" s="62"/>
      <c r="ED344" s="62"/>
      <c r="EE344" s="62"/>
      <c r="EF344" s="62"/>
      <c r="EG344" s="62"/>
      <c r="EH344" s="62"/>
      <c r="EI344" s="62"/>
      <c r="EJ344" s="62"/>
      <c r="EK344" s="62"/>
      <c r="EL344" s="62"/>
      <c r="EM344" s="62"/>
      <c r="EN344" s="62"/>
      <c r="EO344" s="62"/>
      <c r="EP344" s="62"/>
      <c r="EQ344" s="62"/>
      <c r="ER344" s="62"/>
      <c r="ES344" s="62"/>
      <c r="ET344" s="62"/>
      <c r="EU344" s="62"/>
      <c r="EV344" s="62"/>
      <c r="EW344" s="62"/>
      <c r="EX344" s="62"/>
      <c r="EY344" s="62"/>
      <c r="EZ344" s="62"/>
      <c r="FA344" s="62"/>
      <c r="FB344" s="62"/>
      <c r="FC344" s="62"/>
      <c r="FD344" s="62"/>
      <c r="FE344" s="62"/>
      <c r="FF344" s="62"/>
      <c r="FG344" s="62"/>
      <c r="FH344" s="62"/>
      <c r="FI344" s="62"/>
    </row>
    <row r="345" spans="1:165" s="247" customFormat="1">
      <c r="A345" s="175">
        <v>344</v>
      </c>
      <c r="B345" s="243">
        <v>13</v>
      </c>
      <c r="C345" s="244">
        <v>40819</v>
      </c>
      <c r="D345" s="249">
        <f t="shared" si="666"/>
        <v>10</v>
      </c>
      <c r="E345" s="246" t="s">
        <v>171</v>
      </c>
      <c r="F345" s="243">
        <v>2</v>
      </c>
      <c r="G345" s="247" t="s">
        <v>325</v>
      </c>
      <c r="H345" s="247" t="s">
        <v>430</v>
      </c>
      <c r="I345" s="247" t="s">
        <v>534</v>
      </c>
      <c r="J345" s="248">
        <v>0.58333333333333337</v>
      </c>
      <c r="K345" s="249">
        <v>3593.04</v>
      </c>
      <c r="L345" s="247" t="s">
        <v>34</v>
      </c>
      <c r="M345" s="243">
        <v>57</v>
      </c>
      <c r="N345" s="243">
        <v>2</v>
      </c>
      <c r="P345" s="248">
        <v>0.58333333333333337</v>
      </c>
      <c r="Q345" s="248">
        <v>0.58333333333333337</v>
      </c>
      <c r="R345" s="12">
        <f t="shared" si="692"/>
        <v>0</v>
      </c>
      <c r="S345" s="13">
        <f t="shared" si="693"/>
        <v>0</v>
      </c>
      <c r="T345" s="13">
        <f t="shared" si="694"/>
        <v>0</v>
      </c>
      <c r="U345" s="248">
        <v>0.59722222222222221</v>
      </c>
      <c r="V345" s="12">
        <f>U345-Q345</f>
        <v>1.388888888888884E-2</v>
      </c>
      <c r="W345" s="13">
        <f t="shared" si="690"/>
        <v>0</v>
      </c>
      <c r="X345" s="225">
        <f t="shared" si="691"/>
        <v>20</v>
      </c>
      <c r="Y345" s="248">
        <v>0.63888888888888895</v>
      </c>
      <c r="Z345" s="12">
        <f t="shared" si="695"/>
        <v>4.1666666666666741E-2</v>
      </c>
      <c r="AA345" s="13">
        <f t="shared" si="682"/>
        <v>1</v>
      </c>
      <c r="AB345" s="13">
        <f t="shared" si="683"/>
        <v>0</v>
      </c>
      <c r="AC345" s="248">
        <v>0.65972222222222221</v>
      </c>
      <c r="AD345" s="12">
        <f t="shared" si="686"/>
        <v>2.0833333333333259E-2</v>
      </c>
      <c r="AE345" s="13">
        <f t="shared" si="684"/>
        <v>0</v>
      </c>
      <c r="AF345" s="13">
        <f t="shared" si="685"/>
        <v>30</v>
      </c>
      <c r="AG345" s="248">
        <v>0.66666666666666663</v>
      </c>
      <c r="AH345" s="248">
        <v>0.75</v>
      </c>
      <c r="AI345" s="12">
        <f>AH345-AG345</f>
        <v>8.333333333333337E-2</v>
      </c>
      <c r="AJ345" s="225">
        <f>HOUR(AI345)</f>
        <v>2</v>
      </c>
      <c r="AK345" s="225">
        <f>MINUTE(AI345)</f>
        <v>0</v>
      </c>
      <c r="AL345" s="248">
        <v>0.66666666666666663</v>
      </c>
      <c r="AM345" s="248">
        <v>0.75</v>
      </c>
      <c r="AN345" s="12">
        <f t="shared" si="667"/>
        <v>8.333333333333337E-2</v>
      </c>
      <c r="AO345" s="13">
        <f t="shared" si="668"/>
        <v>2</v>
      </c>
      <c r="AP345" s="13">
        <f t="shared" si="669"/>
        <v>0</v>
      </c>
      <c r="AQ345" s="248">
        <v>0.9770833333333333</v>
      </c>
      <c r="AR345" s="12">
        <f t="shared" si="672"/>
        <v>0.2270833333333333</v>
      </c>
      <c r="AS345" s="225">
        <f t="shared" si="673"/>
        <v>5</v>
      </c>
      <c r="AT345" s="13">
        <f t="shared" si="674"/>
        <v>27</v>
      </c>
      <c r="AU345" s="248">
        <v>0.97986111111111107</v>
      </c>
      <c r="AV345" s="226">
        <f>AU345-AQ345</f>
        <v>2.7777777777777679E-3</v>
      </c>
      <c r="AW345" s="13">
        <f>HOUR(AV345)</f>
        <v>0</v>
      </c>
      <c r="AX345" s="13">
        <f>MINUTE(AV345)</f>
        <v>4</v>
      </c>
      <c r="AY345" s="248">
        <v>1.0777777777777777</v>
      </c>
      <c r="AZ345" s="12">
        <f t="shared" si="697"/>
        <v>9.7916666666666652E-2</v>
      </c>
      <c r="BA345" s="225">
        <f>HOUR(AZ345)</f>
        <v>2</v>
      </c>
      <c r="BB345" s="225">
        <f t="shared" si="696"/>
        <v>21</v>
      </c>
      <c r="BC345" s="248">
        <v>1.0777777777777777</v>
      </c>
      <c r="BD345" s="248">
        <v>1.0777777777777777</v>
      </c>
      <c r="BE345" s="12">
        <f t="shared" si="687"/>
        <v>0</v>
      </c>
      <c r="BF345" s="13">
        <f t="shared" si="688"/>
        <v>0</v>
      </c>
      <c r="BG345" s="13">
        <f t="shared" si="689"/>
        <v>0</v>
      </c>
      <c r="BH345" s="248">
        <v>1.0777777777777777</v>
      </c>
      <c r="BI345" s="248">
        <v>1.0777777777777777</v>
      </c>
      <c r="BK345" s="69">
        <f t="shared" si="589"/>
        <v>0</v>
      </c>
      <c r="BL345" s="13">
        <f t="shared" si="662"/>
        <v>0</v>
      </c>
      <c r="BM345" s="13">
        <f t="shared" si="663"/>
        <v>0</v>
      </c>
      <c r="BN345" s="248">
        <v>1.0798611111111112</v>
      </c>
      <c r="BO345" s="12">
        <f t="shared" si="615"/>
        <v>2.083333333333437E-3</v>
      </c>
      <c r="BP345" s="225">
        <f t="shared" si="678"/>
        <v>0</v>
      </c>
      <c r="BQ345" s="225">
        <f t="shared" si="679"/>
        <v>3</v>
      </c>
      <c r="BR345" s="248">
        <v>1.08125</v>
      </c>
      <c r="BS345" s="12">
        <f t="shared" si="618"/>
        <v>1.388888888888884E-3</v>
      </c>
      <c r="BT345" s="225">
        <f t="shared" si="680"/>
        <v>0</v>
      </c>
      <c r="BU345" s="225">
        <f t="shared" si="681"/>
        <v>2</v>
      </c>
      <c r="BV345" s="248">
        <v>1.08125</v>
      </c>
      <c r="BW345" s="248">
        <v>1.0833333333333333</v>
      </c>
      <c r="BX345" s="12">
        <f t="shared" ref="BX345:BX368" si="698">BW345-BV345</f>
        <v>2.0833333333332149E-3</v>
      </c>
      <c r="BY345" s="13">
        <f t="shared" ref="BY345:BY368" si="699">HOUR(BX345)</f>
        <v>0</v>
      </c>
      <c r="BZ345" s="13">
        <f t="shared" ref="BZ345:BZ368" si="700">MINUTE(BX345)</f>
        <v>3</v>
      </c>
      <c r="CA345" s="226">
        <f>BW345-P345</f>
        <v>0.49999999999999989</v>
      </c>
      <c r="CB345" s="13">
        <f>HOUR(CA345)</f>
        <v>12</v>
      </c>
      <c r="CC345" s="13">
        <f t="shared" ref="CC345:CC352" si="701">MINUTE(CA345)</f>
        <v>0</v>
      </c>
      <c r="CD345" s="12">
        <f t="shared" si="585"/>
        <v>0.25138888888888888</v>
      </c>
      <c r="CE345" s="13">
        <f t="shared" ref="CE345:CE352" si="702">HOUR(CD345)</f>
        <v>6</v>
      </c>
      <c r="CF345" s="13">
        <f>MINUTE(CD345)</f>
        <v>2</v>
      </c>
      <c r="CG345" s="12">
        <f t="shared" si="658"/>
        <v>8.333333333333337E-2</v>
      </c>
      <c r="CH345" s="13">
        <f>HOUR(CG345)</f>
        <v>2</v>
      </c>
      <c r="CI345" s="13">
        <f>MINUTE(CG345)</f>
        <v>0</v>
      </c>
      <c r="CJ345" s="12">
        <f t="shared" si="659"/>
        <v>9.7916666666666652E-2</v>
      </c>
      <c r="CK345" s="13">
        <f t="shared" si="657"/>
        <v>2</v>
      </c>
      <c r="CL345" s="13">
        <f>MINUTE(CJ345)</f>
        <v>21</v>
      </c>
      <c r="CM345" s="62"/>
      <c r="CN345" s="62"/>
      <c r="CO345" s="62"/>
      <c r="CP345" s="12">
        <f>AZ345-(CS345+CV345+CY345+DB345+DE345+DH345)</f>
        <v>9.7916666666666652E-2</v>
      </c>
      <c r="CQ345" s="13">
        <f>HOUR(CP345)</f>
        <v>2</v>
      </c>
      <c r="CR345" s="13">
        <f>MINUTE(CP345)</f>
        <v>21</v>
      </c>
      <c r="CS345" s="248"/>
      <c r="CT345" s="13">
        <f t="shared" si="634"/>
        <v>0</v>
      </c>
      <c r="CU345" s="13">
        <f t="shared" si="635"/>
        <v>0</v>
      </c>
      <c r="CV345" s="158"/>
      <c r="CW345" s="13">
        <f t="shared" si="636"/>
        <v>0</v>
      </c>
      <c r="CX345" s="13">
        <f t="shared" si="637"/>
        <v>0</v>
      </c>
      <c r="CY345" s="158"/>
      <c r="CZ345" s="13">
        <f t="shared" si="638"/>
        <v>0</v>
      </c>
      <c r="DA345" s="13">
        <f t="shared" si="639"/>
        <v>0</v>
      </c>
      <c r="DB345" s="158"/>
      <c r="DC345" s="13">
        <f t="shared" si="640"/>
        <v>0</v>
      </c>
      <c r="DD345" s="13">
        <f t="shared" si="641"/>
        <v>0</v>
      </c>
      <c r="DE345" s="158"/>
      <c r="DF345" s="13">
        <f t="shared" si="642"/>
        <v>0</v>
      </c>
      <c r="DG345" s="13">
        <f t="shared" si="643"/>
        <v>0</v>
      </c>
      <c r="DH345" s="158"/>
      <c r="DI345" s="13">
        <f t="shared" si="644"/>
        <v>0</v>
      </c>
      <c r="DJ345" s="13">
        <f t="shared" si="645"/>
        <v>0</v>
      </c>
      <c r="DK345" s="158"/>
      <c r="DL345" s="35">
        <f t="shared" si="646"/>
        <v>0</v>
      </c>
      <c r="DM345" s="61">
        <f t="shared" si="647"/>
        <v>0</v>
      </c>
      <c r="DN345" s="66">
        <f t="shared" si="578"/>
        <v>1214294.4959999993</v>
      </c>
      <c r="DO345" s="74">
        <f t="shared" si="660"/>
        <v>19616</v>
      </c>
      <c r="DP345" s="66">
        <f t="shared" si="661"/>
        <v>63.035789473684211</v>
      </c>
      <c r="DQ345" s="63">
        <f t="shared" si="648"/>
        <v>61.903267536704696</v>
      </c>
      <c r="DR345" s="66" t="e">
        <f t="shared" si="579"/>
        <v>#NUM!</v>
      </c>
      <c r="DS345" s="96" t="e">
        <f t="shared" si="580"/>
        <v>#NUM!</v>
      </c>
      <c r="DT345" s="66" t="e">
        <f t="shared" si="581"/>
        <v>#NUM!</v>
      </c>
      <c r="DU345" s="66" t="e">
        <f t="shared" si="582"/>
        <v>#NUM!</v>
      </c>
      <c r="DV345" s="62"/>
      <c r="DW345" s="62"/>
      <c r="DX345" s="62"/>
      <c r="DY345" s="62"/>
      <c r="DZ345" s="62"/>
      <c r="EA345" s="62"/>
      <c r="EB345" s="62"/>
      <c r="EC345" s="62"/>
      <c r="ED345" s="62"/>
      <c r="EE345" s="62"/>
      <c r="EF345" s="62"/>
      <c r="EG345" s="62"/>
      <c r="EH345" s="62"/>
      <c r="EI345" s="62"/>
      <c r="EJ345" s="62"/>
      <c r="EK345" s="62"/>
      <c r="EL345" s="62"/>
      <c r="EM345" s="62"/>
      <c r="EN345" s="62"/>
      <c r="EO345" s="62"/>
      <c r="EP345" s="62"/>
      <c r="EQ345" s="62"/>
      <c r="ER345" s="62"/>
      <c r="ES345" s="62"/>
      <c r="ET345" s="62"/>
      <c r="EU345" s="62"/>
      <c r="EV345" s="62"/>
      <c r="EW345" s="62"/>
      <c r="EX345" s="62"/>
      <c r="EY345" s="62"/>
      <c r="EZ345" s="62"/>
      <c r="FA345" s="62"/>
      <c r="FB345" s="62"/>
      <c r="FC345" s="62"/>
      <c r="FD345" s="62"/>
      <c r="FE345" s="62"/>
      <c r="FF345" s="62"/>
      <c r="FG345" s="62"/>
      <c r="FH345" s="62"/>
      <c r="FI345" s="62"/>
    </row>
    <row r="346" spans="1:165" s="247" customFormat="1">
      <c r="A346" s="199">
        <v>345</v>
      </c>
      <c r="B346" s="243">
        <v>14</v>
      </c>
      <c r="C346" s="244">
        <v>40820</v>
      </c>
      <c r="D346" s="249">
        <f t="shared" si="666"/>
        <v>10</v>
      </c>
      <c r="E346" s="246" t="s">
        <v>39</v>
      </c>
      <c r="F346" s="243">
        <v>7</v>
      </c>
      <c r="G346" s="247" t="s">
        <v>38</v>
      </c>
      <c r="H346" s="247" t="s">
        <v>419</v>
      </c>
      <c r="I346" s="616" t="s">
        <v>575</v>
      </c>
      <c r="J346" s="248">
        <v>7.9861111111111105E-2</v>
      </c>
      <c r="K346" s="249">
        <v>3607.8</v>
      </c>
      <c r="L346" s="247" t="s">
        <v>33</v>
      </c>
      <c r="M346" s="243">
        <v>58</v>
      </c>
      <c r="N346" s="243">
        <v>0</v>
      </c>
      <c r="P346" s="248">
        <v>7.9861111111111105E-2</v>
      </c>
      <c r="Q346" s="248">
        <v>7.9861111111111105E-2</v>
      </c>
      <c r="R346" s="12">
        <f t="shared" si="692"/>
        <v>0</v>
      </c>
      <c r="S346" s="13">
        <f t="shared" si="693"/>
        <v>0</v>
      </c>
      <c r="T346" s="13">
        <f t="shared" si="694"/>
        <v>0</v>
      </c>
      <c r="U346" s="248">
        <v>0.37847222222222227</v>
      </c>
      <c r="V346" s="12">
        <f t="shared" ref="V346:V353" si="703">U346-Q346</f>
        <v>0.29861111111111116</v>
      </c>
      <c r="W346" s="13">
        <f t="shared" si="690"/>
        <v>7</v>
      </c>
      <c r="X346" s="225">
        <f t="shared" si="691"/>
        <v>10</v>
      </c>
      <c r="Y346" s="248">
        <v>0.38541666666666669</v>
      </c>
      <c r="Z346" s="12">
        <f t="shared" si="695"/>
        <v>6.9444444444444198E-3</v>
      </c>
      <c r="AA346" s="13">
        <f t="shared" si="682"/>
        <v>0</v>
      </c>
      <c r="AB346" s="13">
        <f t="shared" si="683"/>
        <v>10</v>
      </c>
      <c r="AC346" s="248">
        <v>0.4375</v>
      </c>
      <c r="AD346" s="12">
        <f t="shared" si="686"/>
        <v>5.2083333333333315E-2</v>
      </c>
      <c r="AE346" s="13">
        <f t="shared" si="684"/>
        <v>1</v>
      </c>
      <c r="AF346" s="13">
        <f t="shared" si="685"/>
        <v>15</v>
      </c>
      <c r="AG346" s="248">
        <v>0.44444444444444442</v>
      </c>
      <c r="AH346" s="248">
        <v>0.47916666666666669</v>
      </c>
      <c r="AI346" s="12">
        <f>AH346-AG346</f>
        <v>3.4722222222222265E-2</v>
      </c>
      <c r="AJ346" s="225">
        <f>HOUR(AI346)</f>
        <v>0</v>
      </c>
      <c r="AK346" s="225">
        <f>MINUTE(AI346)</f>
        <v>50</v>
      </c>
      <c r="AL346" s="248">
        <v>0.44444444444444442</v>
      </c>
      <c r="AM346" s="248">
        <v>0.47916666666666669</v>
      </c>
      <c r="AN346" s="12">
        <f t="shared" si="667"/>
        <v>3.4722222222222265E-2</v>
      </c>
      <c r="AO346" s="13">
        <f t="shared" si="668"/>
        <v>0</v>
      </c>
      <c r="AP346" s="13">
        <f t="shared" si="669"/>
        <v>50</v>
      </c>
      <c r="AQ346" s="248">
        <v>0.50347222222222221</v>
      </c>
      <c r="AR346" s="12">
        <f t="shared" si="672"/>
        <v>2.4305555555555525E-2</v>
      </c>
      <c r="AS346" s="225">
        <f t="shared" si="673"/>
        <v>0</v>
      </c>
      <c r="AT346" s="13">
        <f t="shared" si="674"/>
        <v>35</v>
      </c>
      <c r="AU346" s="248">
        <v>0.50694444444444442</v>
      </c>
      <c r="AV346" s="226">
        <f t="shared" si="606"/>
        <v>3.4722222222222099E-3</v>
      </c>
      <c r="AW346" s="13">
        <f t="shared" si="607"/>
        <v>0</v>
      </c>
      <c r="AX346" s="13">
        <f t="shared" si="608"/>
        <v>5</v>
      </c>
      <c r="AY346" s="248">
        <v>0.61527777777777781</v>
      </c>
      <c r="AZ346" s="12">
        <f t="shared" si="697"/>
        <v>0.10833333333333339</v>
      </c>
      <c r="BA346" s="225">
        <f>HOUR(AZ346)</f>
        <v>2</v>
      </c>
      <c r="BB346" s="225">
        <f t="shared" si="696"/>
        <v>36</v>
      </c>
      <c r="BC346" s="248">
        <v>0.61527777777777781</v>
      </c>
      <c r="BD346" s="248">
        <v>0.61527777777777781</v>
      </c>
      <c r="BE346" s="12">
        <f t="shared" si="687"/>
        <v>0</v>
      </c>
      <c r="BF346" s="13">
        <f t="shared" si="688"/>
        <v>0</v>
      </c>
      <c r="BG346" s="13">
        <f t="shared" si="689"/>
        <v>0</v>
      </c>
      <c r="BH346" s="248">
        <v>0.61527777777777781</v>
      </c>
      <c r="BI346" s="248">
        <v>0.61527777777777781</v>
      </c>
      <c r="BK346" s="69">
        <f t="shared" ref="BK346:BK368" si="704">BI346-BH346</f>
        <v>0</v>
      </c>
      <c r="BL346" s="13">
        <f t="shared" ref="BL346:BL368" si="705">HOUR(BK346)</f>
        <v>0</v>
      </c>
      <c r="BM346" s="13">
        <f t="shared" ref="BM346:BM368" si="706">MINUTE(BK346)</f>
        <v>0</v>
      </c>
      <c r="BN346" s="248">
        <v>0.62847222222222221</v>
      </c>
      <c r="BO346" s="12">
        <f t="shared" si="615"/>
        <v>1.3194444444444398E-2</v>
      </c>
      <c r="BP346" s="225">
        <f t="shared" si="678"/>
        <v>0</v>
      </c>
      <c r="BQ346" s="225">
        <f t="shared" si="679"/>
        <v>19</v>
      </c>
      <c r="BR346" s="248">
        <v>0.63194444444444442</v>
      </c>
      <c r="BS346" s="12">
        <f t="shared" si="618"/>
        <v>3.4722222222222099E-3</v>
      </c>
      <c r="BT346" s="225">
        <f t="shared" si="680"/>
        <v>0</v>
      </c>
      <c r="BU346" s="225">
        <f t="shared" si="681"/>
        <v>5</v>
      </c>
      <c r="BV346" s="248">
        <v>0.63194444444444442</v>
      </c>
      <c r="BW346" s="248">
        <v>0.63541666666666663</v>
      </c>
      <c r="BX346" s="12">
        <f t="shared" si="698"/>
        <v>3.4722222222222099E-3</v>
      </c>
      <c r="BY346" s="13">
        <f t="shared" si="699"/>
        <v>0</v>
      </c>
      <c r="BZ346" s="13">
        <f t="shared" si="700"/>
        <v>5</v>
      </c>
      <c r="CA346" s="226">
        <f t="shared" ref="CA346:CA352" si="707">BW346-P346</f>
        <v>0.55555555555555558</v>
      </c>
      <c r="CB346" s="13">
        <f t="shared" si="656"/>
        <v>13</v>
      </c>
      <c r="CC346" s="13">
        <f t="shared" si="701"/>
        <v>20</v>
      </c>
      <c r="CD346" s="12">
        <f t="shared" si="585"/>
        <v>9.3055555555555447E-2</v>
      </c>
      <c r="CE346" s="13">
        <f t="shared" si="702"/>
        <v>2</v>
      </c>
      <c r="CF346" s="13">
        <f t="shared" ref="CF346:CF352" si="708">MINUTE(CD346)</f>
        <v>14</v>
      </c>
      <c r="CG346" s="12">
        <f t="shared" si="658"/>
        <v>3.4722222222222265E-2</v>
      </c>
      <c r="CH346" s="13">
        <f>HOUR(CG346)</f>
        <v>0</v>
      </c>
      <c r="CI346" s="13">
        <f>MINUTE(CG346)</f>
        <v>50</v>
      </c>
      <c r="CJ346" s="12">
        <f t="shared" si="659"/>
        <v>0.10833333333333339</v>
      </c>
      <c r="CK346" s="13">
        <f t="shared" si="657"/>
        <v>2</v>
      </c>
      <c r="CL346" s="13">
        <f>MINUTE(CJ346)</f>
        <v>36</v>
      </c>
      <c r="CM346" s="62"/>
      <c r="CN346" s="62"/>
      <c r="CO346" s="62"/>
      <c r="CP346" s="12">
        <f>AZ346-(CS346+CV346+CY346+DB346+DE346+DH346)</f>
        <v>0.10833333333333339</v>
      </c>
      <c r="CQ346" s="13">
        <f>HOUR(CP346)</f>
        <v>2</v>
      </c>
      <c r="CR346" s="13">
        <f>MINUTE(CP346)</f>
        <v>36</v>
      </c>
      <c r="CS346" s="248"/>
      <c r="CT346" s="13">
        <f t="shared" si="634"/>
        <v>0</v>
      </c>
      <c r="CU346" s="13">
        <f t="shared" si="635"/>
        <v>0</v>
      </c>
      <c r="CV346" s="158"/>
      <c r="CW346" s="13">
        <f t="shared" si="636"/>
        <v>0</v>
      </c>
      <c r="CX346" s="13">
        <f t="shared" si="637"/>
        <v>0</v>
      </c>
      <c r="CY346" s="158"/>
      <c r="CZ346" s="13">
        <f t="shared" si="638"/>
        <v>0</v>
      </c>
      <c r="DA346" s="13">
        <f t="shared" si="639"/>
        <v>0</v>
      </c>
      <c r="DB346" s="158"/>
      <c r="DC346" s="13">
        <f t="shared" si="640"/>
        <v>0</v>
      </c>
      <c r="DD346" s="13">
        <f t="shared" si="641"/>
        <v>0</v>
      </c>
      <c r="DE346" s="158"/>
      <c r="DF346" s="13">
        <f t="shared" si="642"/>
        <v>0</v>
      </c>
      <c r="DG346" s="13">
        <f t="shared" si="643"/>
        <v>0</v>
      </c>
      <c r="DH346" s="158"/>
      <c r="DI346" s="13">
        <f t="shared" si="644"/>
        <v>0</v>
      </c>
      <c r="DJ346" s="13">
        <f t="shared" si="645"/>
        <v>0</v>
      </c>
      <c r="DK346" s="158"/>
      <c r="DL346" s="35">
        <f t="shared" si="646"/>
        <v>0</v>
      </c>
      <c r="DM346" s="61">
        <f t="shared" si="647"/>
        <v>0</v>
      </c>
      <c r="DN346" s="66">
        <f t="shared" si="578"/>
        <v>1217902.2959999994</v>
      </c>
      <c r="DO346" s="74">
        <f t="shared" si="660"/>
        <v>19673</v>
      </c>
      <c r="DP346" s="66">
        <f t="shared" si="661"/>
        <v>62.203448275862073</v>
      </c>
      <c r="DQ346" s="63">
        <f t="shared" si="648"/>
        <v>61.907299140954578</v>
      </c>
      <c r="DR346" s="66" t="e">
        <f t="shared" si="579"/>
        <v>#NUM!</v>
      </c>
      <c r="DS346" s="96" t="e">
        <f t="shared" si="580"/>
        <v>#NUM!</v>
      </c>
      <c r="DT346" s="66" t="e">
        <f t="shared" si="581"/>
        <v>#NUM!</v>
      </c>
      <c r="DU346" s="66" t="e">
        <f t="shared" si="582"/>
        <v>#NUM!</v>
      </c>
      <c r="DV346" s="62"/>
      <c r="DW346" s="62"/>
      <c r="DX346" s="62"/>
      <c r="DY346" s="62"/>
      <c r="DZ346" s="62"/>
      <c r="EA346" s="62"/>
      <c r="EB346" s="62"/>
      <c r="EC346" s="62"/>
      <c r="ED346" s="62"/>
      <c r="EE346" s="62"/>
      <c r="EF346" s="62"/>
      <c r="EG346" s="62"/>
      <c r="EH346" s="62"/>
      <c r="EI346" s="62"/>
      <c r="EJ346" s="62"/>
      <c r="EK346" s="62"/>
      <c r="EL346" s="62"/>
      <c r="EM346" s="62"/>
      <c r="EN346" s="62"/>
      <c r="EO346" s="62"/>
      <c r="EP346" s="62"/>
      <c r="EQ346" s="62"/>
      <c r="ER346" s="62"/>
      <c r="ES346" s="62"/>
      <c r="ET346" s="62"/>
      <c r="EU346" s="62"/>
      <c r="EV346" s="62"/>
      <c r="EW346" s="62"/>
      <c r="EX346" s="62"/>
      <c r="EY346" s="62"/>
      <c r="EZ346" s="62"/>
      <c r="FA346" s="62"/>
      <c r="FB346" s="62"/>
      <c r="FC346" s="62"/>
      <c r="FD346" s="62"/>
      <c r="FE346" s="62"/>
      <c r="FF346" s="62"/>
      <c r="FG346" s="62"/>
      <c r="FH346" s="62"/>
      <c r="FI346" s="62"/>
    </row>
    <row r="347" spans="1:165" s="247" customFormat="1">
      <c r="A347" s="175">
        <v>346</v>
      </c>
      <c r="B347" s="243">
        <v>15</v>
      </c>
      <c r="C347" s="244">
        <v>40820</v>
      </c>
      <c r="D347" s="249">
        <f t="shared" si="666"/>
        <v>10</v>
      </c>
      <c r="E347" s="246" t="s">
        <v>524</v>
      </c>
      <c r="F347" s="243">
        <v>1</v>
      </c>
      <c r="G347" s="247" t="s">
        <v>582</v>
      </c>
      <c r="H347" s="247" t="s">
        <v>394</v>
      </c>
      <c r="I347" s="617" t="s">
        <v>536</v>
      </c>
      <c r="J347" s="248">
        <v>0.4826388888888889</v>
      </c>
      <c r="K347" s="249">
        <v>3298.14</v>
      </c>
      <c r="L347" s="247" t="s">
        <v>34</v>
      </c>
      <c r="M347" s="243">
        <v>57</v>
      </c>
      <c r="N347" s="243">
        <v>2</v>
      </c>
      <c r="P347" s="248">
        <v>0.4826388888888889</v>
      </c>
      <c r="Q347" s="248">
        <v>0.4826388888888889</v>
      </c>
      <c r="R347" s="12">
        <f t="shared" si="692"/>
        <v>0</v>
      </c>
      <c r="S347" s="13">
        <f t="shared" si="693"/>
        <v>0</v>
      </c>
      <c r="T347" s="13">
        <f t="shared" si="694"/>
        <v>0</v>
      </c>
      <c r="U347" s="248">
        <v>0.5</v>
      </c>
      <c r="V347" s="12">
        <f t="shared" si="703"/>
        <v>1.7361111111111105E-2</v>
      </c>
      <c r="W347" s="13">
        <f t="shared" si="690"/>
        <v>0</v>
      </c>
      <c r="X347" s="225">
        <f t="shared" si="691"/>
        <v>25</v>
      </c>
      <c r="Y347" s="248">
        <v>0.5</v>
      </c>
      <c r="Z347" s="12">
        <f t="shared" si="695"/>
        <v>0</v>
      </c>
      <c r="AA347" s="13">
        <f t="shared" si="682"/>
        <v>0</v>
      </c>
      <c r="AB347" s="13">
        <f t="shared" si="683"/>
        <v>0</v>
      </c>
      <c r="AC347" s="248">
        <v>0.53125</v>
      </c>
      <c r="AD347" s="12">
        <f t="shared" si="686"/>
        <v>3.125E-2</v>
      </c>
      <c r="AE347" s="13">
        <f t="shared" si="684"/>
        <v>0</v>
      </c>
      <c r="AF347" s="13">
        <f t="shared" si="685"/>
        <v>45</v>
      </c>
      <c r="AG347" s="248">
        <v>0.53472222222222221</v>
      </c>
      <c r="AH347" s="248">
        <v>0.58333333333333337</v>
      </c>
      <c r="AI347" s="12">
        <f t="shared" ref="AI347:AI354" si="709">AH347-AG347</f>
        <v>4.861111111111116E-2</v>
      </c>
      <c r="AJ347" s="225">
        <f t="shared" ref="AJ347:AJ354" si="710">HOUR(AI347)</f>
        <v>1</v>
      </c>
      <c r="AK347" s="225">
        <f t="shared" ref="AK347:AK354" si="711">MINUTE(AI347)</f>
        <v>10</v>
      </c>
      <c r="AL347" s="248">
        <v>0.53472222222222221</v>
      </c>
      <c r="AM347" s="248">
        <v>0.58333333333333337</v>
      </c>
      <c r="AN347" s="12">
        <f t="shared" si="667"/>
        <v>4.861111111111116E-2</v>
      </c>
      <c r="AO347" s="13">
        <f t="shared" si="668"/>
        <v>1</v>
      </c>
      <c r="AP347" s="13">
        <f t="shared" si="669"/>
        <v>10</v>
      </c>
      <c r="AQ347" s="248">
        <v>0.59375</v>
      </c>
      <c r="AR347" s="12">
        <f t="shared" si="672"/>
        <v>1.041666666666663E-2</v>
      </c>
      <c r="AS347" s="225">
        <f t="shared" si="673"/>
        <v>0</v>
      </c>
      <c r="AT347" s="13">
        <f t="shared" si="674"/>
        <v>15</v>
      </c>
      <c r="AU347" s="248">
        <v>0.59513888888888888</v>
      </c>
      <c r="AV347" s="226">
        <f t="shared" si="606"/>
        <v>1.388888888888884E-3</v>
      </c>
      <c r="AW347" s="13">
        <f t="shared" si="607"/>
        <v>0</v>
      </c>
      <c r="AX347" s="13">
        <f t="shared" si="608"/>
        <v>2</v>
      </c>
      <c r="AY347" s="248">
        <v>1.7729166666666665</v>
      </c>
      <c r="AZ347" s="12">
        <f t="shared" si="697"/>
        <v>1.1777777777777776</v>
      </c>
      <c r="BA347" s="225">
        <v>28</v>
      </c>
      <c r="BB347" s="225">
        <f t="shared" si="696"/>
        <v>16</v>
      </c>
      <c r="BC347" s="248">
        <v>1.7729166666666665</v>
      </c>
      <c r="BD347" s="248">
        <v>1.7729166666666665</v>
      </c>
      <c r="BE347" s="12">
        <f t="shared" si="687"/>
        <v>0</v>
      </c>
      <c r="BF347" s="13">
        <f t="shared" si="688"/>
        <v>0</v>
      </c>
      <c r="BG347" s="13">
        <f t="shared" si="689"/>
        <v>0</v>
      </c>
      <c r="BH347" s="248">
        <v>1.7729166666666665</v>
      </c>
      <c r="BI347" s="248">
        <v>1.7729166666666665</v>
      </c>
      <c r="BK347" s="69">
        <f t="shared" si="704"/>
        <v>0</v>
      </c>
      <c r="BL347" s="13">
        <f t="shared" si="705"/>
        <v>0</v>
      </c>
      <c r="BM347" s="13">
        <f t="shared" si="706"/>
        <v>0</v>
      </c>
      <c r="BN347" s="248">
        <v>1.7986111111111109</v>
      </c>
      <c r="BO347" s="12">
        <f t="shared" ref="BO347:BO371" si="712">BN347-BD347</f>
        <v>2.5694444444444464E-2</v>
      </c>
      <c r="BP347" s="225">
        <f t="shared" ref="BP347:BP371" si="713">HOUR(BO347)</f>
        <v>0</v>
      </c>
      <c r="BQ347" s="225">
        <f t="shared" ref="BQ347:BQ371" si="714">MINUTE(BO347)</f>
        <v>37</v>
      </c>
      <c r="BR347" s="248">
        <v>1.8020833333333333</v>
      </c>
      <c r="BS347" s="12">
        <f t="shared" si="618"/>
        <v>3.4722222222223209E-3</v>
      </c>
      <c r="BT347" s="225">
        <f t="shared" si="680"/>
        <v>0</v>
      </c>
      <c r="BU347" s="225">
        <f t="shared" si="681"/>
        <v>5</v>
      </c>
      <c r="BV347" s="248">
        <v>1.8020833333333333</v>
      </c>
      <c r="BW347" s="248">
        <v>1.8090277777777777</v>
      </c>
      <c r="BX347" s="12">
        <f t="shared" si="698"/>
        <v>6.9444444444444198E-3</v>
      </c>
      <c r="BY347" s="13">
        <f t="shared" si="699"/>
        <v>0</v>
      </c>
      <c r="BZ347" s="13">
        <f t="shared" si="700"/>
        <v>10</v>
      </c>
      <c r="CA347" s="226">
        <f t="shared" si="707"/>
        <v>1.3263888888888888</v>
      </c>
      <c r="CB347" s="13">
        <f xml:space="preserve"> 31</f>
        <v>31</v>
      </c>
      <c r="CC347" s="13">
        <f t="shared" si="701"/>
        <v>50</v>
      </c>
      <c r="CD347" s="12">
        <f t="shared" si="585"/>
        <v>7.0833333333333415E-2</v>
      </c>
      <c r="CE347" s="13">
        <f t="shared" si="702"/>
        <v>1</v>
      </c>
      <c r="CF347" s="13">
        <f t="shared" si="708"/>
        <v>42</v>
      </c>
      <c r="CG347" s="12">
        <f t="shared" si="658"/>
        <v>4.861111111111116E-2</v>
      </c>
      <c r="CH347" s="13">
        <f>HOUR(CG347)</f>
        <v>1</v>
      </c>
      <c r="CI347" s="13">
        <f>MINUTE(CG347)</f>
        <v>10</v>
      </c>
      <c r="CJ347" s="12">
        <f t="shared" si="659"/>
        <v>1.1777777777777776</v>
      </c>
      <c r="CK347" s="13">
        <f t="shared" si="657"/>
        <v>4</v>
      </c>
      <c r="CL347" s="13">
        <f>MINUTE(CJ347)</f>
        <v>16</v>
      </c>
      <c r="CM347" s="62"/>
      <c r="CN347" s="62"/>
      <c r="CO347" s="62"/>
      <c r="CP347" s="12">
        <f>AZ347-(CS347+CV347+CY347+DB347+DE347+DH347)</f>
        <v>1.1777777777777776</v>
      </c>
      <c r="CQ347" s="13">
        <f>HOUR(CP347)</f>
        <v>4</v>
      </c>
      <c r="CR347" s="13">
        <f>MINUTE(CP347)</f>
        <v>16</v>
      </c>
      <c r="CS347" s="248"/>
      <c r="CT347" s="13">
        <f t="shared" si="634"/>
        <v>0</v>
      </c>
      <c r="CU347" s="13">
        <f t="shared" si="635"/>
        <v>0</v>
      </c>
      <c r="CV347" s="158"/>
      <c r="CW347" s="13">
        <f t="shared" si="636"/>
        <v>0</v>
      </c>
      <c r="CX347" s="13">
        <f t="shared" si="637"/>
        <v>0</v>
      </c>
      <c r="CY347" s="158"/>
      <c r="CZ347" s="13">
        <f t="shared" si="638"/>
        <v>0</v>
      </c>
      <c r="DA347" s="13">
        <f t="shared" si="639"/>
        <v>0</v>
      </c>
      <c r="DB347" s="158"/>
      <c r="DC347" s="13">
        <f t="shared" si="640"/>
        <v>0</v>
      </c>
      <c r="DD347" s="13">
        <f t="shared" si="641"/>
        <v>0</v>
      </c>
      <c r="DE347" s="158"/>
      <c r="DF347" s="13">
        <f t="shared" si="642"/>
        <v>0</v>
      </c>
      <c r="DG347" s="13">
        <f t="shared" si="643"/>
        <v>0</v>
      </c>
      <c r="DH347" s="158"/>
      <c r="DI347" s="13">
        <f t="shared" si="644"/>
        <v>0</v>
      </c>
      <c r="DJ347" s="13">
        <f t="shared" si="645"/>
        <v>0</v>
      </c>
      <c r="DK347" s="158"/>
      <c r="DL347" s="35">
        <f t="shared" si="646"/>
        <v>0</v>
      </c>
      <c r="DM347" s="61">
        <f t="shared" si="647"/>
        <v>0</v>
      </c>
      <c r="DN347" s="66">
        <f t="shared" si="578"/>
        <v>1221200.4359999993</v>
      </c>
      <c r="DO347" s="74">
        <f t="shared" si="660"/>
        <v>19732</v>
      </c>
      <c r="DP347" s="66">
        <f t="shared" si="661"/>
        <v>57.862105263157893</v>
      </c>
      <c r="DQ347" s="63">
        <f t="shared" si="648"/>
        <v>61.889338941820355</v>
      </c>
      <c r="DR347" s="66" t="e">
        <f t="shared" si="579"/>
        <v>#NUM!</v>
      </c>
      <c r="DS347" s="96" t="e">
        <f t="shared" si="580"/>
        <v>#NUM!</v>
      </c>
      <c r="DT347" s="66" t="e">
        <f t="shared" si="581"/>
        <v>#NUM!</v>
      </c>
      <c r="DU347" s="66" t="e">
        <f t="shared" si="582"/>
        <v>#NUM!</v>
      </c>
      <c r="DV347" s="62"/>
      <c r="DW347" s="62"/>
      <c r="DX347" s="62"/>
      <c r="DY347" s="62"/>
      <c r="DZ347" s="62"/>
      <c r="EA347" s="62"/>
      <c r="EB347" s="62"/>
      <c r="EC347" s="62"/>
      <c r="ED347" s="62"/>
      <c r="EE347" s="62"/>
      <c r="EF347" s="62"/>
      <c r="EG347" s="62"/>
      <c r="EH347" s="62"/>
      <c r="EI347" s="62"/>
      <c r="EJ347" s="62"/>
      <c r="EK347" s="62"/>
      <c r="EL347" s="62"/>
      <c r="EM347" s="62"/>
      <c r="EN347" s="62"/>
      <c r="EO347" s="62"/>
      <c r="EP347" s="62"/>
      <c r="EQ347" s="62"/>
      <c r="ER347" s="62"/>
      <c r="ES347" s="62"/>
      <c r="ET347" s="62"/>
      <c r="EU347" s="62"/>
      <c r="EV347" s="62"/>
      <c r="EW347" s="62"/>
      <c r="EX347" s="62"/>
      <c r="EY347" s="62"/>
      <c r="EZ347" s="62"/>
      <c r="FA347" s="62"/>
      <c r="FB347" s="62"/>
      <c r="FC347" s="62"/>
      <c r="FD347" s="62"/>
      <c r="FE347" s="62"/>
      <c r="FF347" s="62"/>
      <c r="FG347" s="62"/>
      <c r="FH347" s="62"/>
      <c r="FI347" s="62"/>
    </row>
    <row r="348" spans="1:165" s="247" customFormat="1">
      <c r="A348" s="199">
        <v>347</v>
      </c>
      <c r="B348" s="243">
        <v>16</v>
      </c>
      <c r="C348" s="244">
        <v>40820</v>
      </c>
      <c r="D348" s="249">
        <f t="shared" si="666"/>
        <v>10</v>
      </c>
      <c r="E348" s="246" t="s">
        <v>402</v>
      </c>
      <c r="F348" s="243">
        <v>2</v>
      </c>
      <c r="G348" s="247" t="s">
        <v>467</v>
      </c>
      <c r="H348" s="247" t="s">
        <v>394</v>
      </c>
      <c r="I348" s="247" t="s">
        <v>427</v>
      </c>
      <c r="J348" s="248">
        <v>0.70486111111111116</v>
      </c>
      <c r="K348" s="249">
        <v>3659.93</v>
      </c>
      <c r="L348" s="247" t="s">
        <v>34</v>
      </c>
      <c r="M348" s="243">
        <v>59</v>
      </c>
      <c r="N348" s="243">
        <v>0</v>
      </c>
      <c r="P348" s="248">
        <v>0.70486111111111116</v>
      </c>
      <c r="Q348" s="248">
        <v>0.70486111111111116</v>
      </c>
      <c r="R348" s="12">
        <f t="shared" si="692"/>
        <v>0</v>
      </c>
      <c r="S348" s="13">
        <f t="shared" si="693"/>
        <v>0</v>
      </c>
      <c r="T348" s="13">
        <f t="shared" si="694"/>
        <v>0</v>
      </c>
      <c r="U348" s="248">
        <v>0.71180555555555547</v>
      </c>
      <c r="V348" s="12">
        <f t="shared" si="703"/>
        <v>6.9444444444443088E-3</v>
      </c>
      <c r="W348" s="13">
        <f t="shared" si="690"/>
        <v>0</v>
      </c>
      <c r="X348" s="225">
        <f t="shared" si="691"/>
        <v>10</v>
      </c>
      <c r="Y348" s="248">
        <v>0.71875</v>
      </c>
      <c r="Z348" s="12">
        <f t="shared" si="695"/>
        <v>6.9444444444445308E-3</v>
      </c>
      <c r="AA348" s="13">
        <f t="shared" si="682"/>
        <v>0</v>
      </c>
      <c r="AB348" s="13">
        <f t="shared" si="683"/>
        <v>10</v>
      </c>
      <c r="AC348" s="248">
        <v>0.78472222222222221</v>
      </c>
      <c r="AD348" s="12">
        <f t="shared" si="686"/>
        <v>6.597222222222221E-2</v>
      </c>
      <c r="AE348" s="13">
        <f t="shared" si="684"/>
        <v>1</v>
      </c>
      <c r="AF348" s="13">
        <f t="shared" si="685"/>
        <v>35</v>
      </c>
      <c r="AG348" s="248">
        <v>0.78819444444444453</v>
      </c>
      <c r="AH348" s="248">
        <v>0.82500000000000007</v>
      </c>
      <c r="AI348" s="12">
        <f t="shared" si="709"/>
        <v>3.6805555555555536E-2</v>
      </c>
      <c r="AJ348" s="225">
        <f t="shared" si="710"/>
        <v>0</v>
      </c>
      <c r="AK348" s="225">
        <f t="shared" si="711"/>
        <v>53</v>
      </c>
      <c r="AL348" s="248">
        <v>0.78819444444444453</v>
      </c>
      <c r="AM348" s="248">
        <v>0.82500000000000007</v>
      </c>
      <c r="AN348" s="12">
        <f t="shared" si="667"/>
        <v>3.6805555555555536E-2</v>
      </c>
      <c r="AO348" s="13">
        <f t="shared" si="668"/>
        <v>0</v>
      </c>
      <c r="AP348" s="13">
        <f t="shared" si="669"/>
        <v>53</v>
      </c>
      <c r="AQ348" s="248">
        <v>0.82986111111111116</v>
      </c>
      <c r="AR348" s="12">
        <f t="shared" si="672"/>
        <v>4.8611111111110938E-3</v>
      </c>
      <c r="AS348" s="225">
        <f t="shared" si="673"/>
        <v>0</v>
      </c>
      <c r="AT348" s="13">
        <f t="shared" si="674"/>
        <v>7</v>
      </c>
      <c r="AU348" s="248">
        <v>0.83124999999999993</v>
      </c>
      <c r="AV348" s="226">
        <f t="shared" si="606"/>
        <v>1.3888888888887729E-3</v>
      </c>
      <c r="AW348" s="13">
        <f t="shared" si="607"/>
        <v>0</v>
      </c>
      <c r="AX348" s="13">
        <f t="shared" si="608"/>
        <v>2</v>
      </c>
      <c r="AY348" s="248">
        <v>0.93055555555555547</v>
      </c>
      <c r="AZ348" s="12">
        <f t="shared" si="697"/>
        <v>9.9305555555555536E-2</v>
      </c>
      <c r="BA348" s="225">
        <f>HOUR(AZ348)</f>
        <v>2</v>
      </c>
      <c r="BB348" s="225">
        <f t="shared" si="696"/>
        <v>23</v>
      </c>
      <c r="BC348" s="248">
        <v>0.93055555555555547</v>
      </c>
      <c r="BD348" s="248">
        <v>0.93055555555555547</v>
      </c>
      <c r="BE348" s="12">
        <f t="shared" si="687"/>
        <v>0</v>
      </c>
      <c r="BF348" s="13">
        <f t="shared" si="688"/>
        <v>0</v>
      </c>
      <c r="BG348" s="13">
        <f t="shared" si="689"/>
        <v>0</v>
      </c>
      <c r="BH348" s="248">
        <v>0.93055555555555547</v>
      </c>
      <c r="BI348" s="248">
        <v>0.93055555555555547</v>
      </c>
      <c r="BK348" s="69">
        <f t="shared" si="704"/>
        <v>0</v>
      </c>
      <c r="BL348" s="13">
        <f t="shared" si="705"/>
        <v>0</v>
      </c>
      <c r="BM348" s="13">
        <f t="shared" si="706"/>
        <v>0</v>
      </c>
      <c r="BN348" s="248">
        <v>0.93333333333333324</v>
      </c>
      <c r="BO348" s="12">
        <f t="shared" si="712"/>
        <v>2.7777777777777679E-3</v>
      </c>
      <c r="BP348" s="225">
        <f t="shared" si="713"/>
        <v>0</v>
      </c>
      <c r="BQ348" s="225">
        <f t="shared" si="714"/>
        <v>4</v>
      </c>
      <c r="BR348" s="248">
        <v>0.93541666666666667</v>
      </c>
      <c r="BS348" s="12">
        <f t="shared" si="618"/>
        <v>2.083333333333437E-3</v>
      </c>
      <c r="BT348" s="225">
        <f t="shared" si="680"/>
        <v>0</v>
      </c>
      <c r="BU348" s="225">
        <f t="shared" si="681"/>
        <v>3</v>
      </c>
      <c r="BV348" s="248">
        <v>0.93541666666666667</v>
      </c>
      <c r="BW348" s="248">
        <v>0.9375</v>
      </c>
      <c r="BX348" s="12">
        <f t="shared" si="698"/>
        <v>2.0833333333333259E-3</v>
      </c>
      <c r="BY348" s="13">
        <f t="shared" si="699"/>
        <v>0</v>
      </c>
      <c r="BZ348" s="13">
        <f t="shared" si="700"/>
        <v>3</v>
      </c>
      <c r="CA348" s="226">
        <f t="shared" si="707"/>
        <v>0.23263888888888884</v>
      </c>
      <c r="CB348" s="13">
        <f t="shared" si="656"/>
        <v>5</v>
      </c>
      <c r="CC348" s="13">
        <f t="shared" si="701"/>
        <v>35</v>
      </c>
      <c r="CD348" s="12">
        <f t="shared" si="585"/>
        <v>7.5694444444444509E-2</v>
      </c>
      <c r="CE348" s="13">
        <f t="shared" si="702"/>
        <v>1</v>
      </c>
      <c r="CF348" s="13">
        <f t="shared" si="708"/>
        <v>49</v>
      </c>
      <c r="CG348" s="12">
        <f t="shared" si="658"/>
        <v>3.6805555555555536E-2</v>
      </c>
      <c r="CH348" s="13">
        <f>HOUR(CG348)</f>
        <v>0</v>
      </c>
      <c r="CI348" s="13">
        <f>MINUTE(CG348)</f>
        <v>53</v>
      </c>
      <c r="CJ348" s="12">
        <f t="shared" si="659"/>
        <v>9.9305555555555536E-2</v>
      </c>
      <c r="CK348" s="13">
        <f t="shared" si="657"/>
        <v>2</v>
      </c>
      <c r="CL348" s="13">
        <f>MINUTE(CJ348)</f>
        <v>23</v>
      </c>
      <c r="CM348" s="62"/>
      <c r="CN348" s="62"/>
      <c r="CO348" s="62"/>
      <c r="CP348" s="12">
        <f>AZ348-(CS348+CV348+CY348+DB348+DE348+DH348)</f>
        <v>9.9305555555555536E-2</v>
      </c>
      <c r="CQ348" s="13">
        <f>HOUR(CP348)</f>
        <v>2</v>
      </c>
      <c r="CR348" s="13">
        <f>MINUTE(CP348)</f>
        <v>23</v>
      </c>
      <c r="CS348" s="248"/>
      <c r="CT348" s="13">
        <f t="shared" si="634"/>
        <v>0</v>
      </c>
      <c r="CU348" s="13">
        <f t="shared" si="635"/>
        <v>0</v>
      </c>
      <c r="CV348" s="158"/>
      <c r="CW348" s="13">
        <f t="shared" si="636"/>
        <v>0</v>
      </c>
      <c r="CX348" s="13">
        <f t="shared" si="637"/>
        <v>0</v>
      </c>
      <c r="CY348" s="158"/>
      <c r="CZ348" s="13">
        <f t="shared" si="638"/>
        <v>0</v>
      </c>
      <c r="DA348" s="13">
        <f t="shared" si="639"/>
        <v>0</v>
      </c>
      <c r="DB348" s="158"/>
      <c r="DC348" s="13">
        <f t="shared" si="640"/>
        <v>0</v>
      </c>
      <c r="DD348" s="13">
        <f t="shared" si="641"/>
        <v>0</v>
      </c>
      <c r="DE348" s="158"/>
      <c r="DF348" s="13">
        <f t="shared" si="642"/>
        <v>0</v>
      </c>
      <c r="DG348" s="13">
        <f t="shared" si="643"/>
        <v>0</v>
      </c>
      <c r="DH348" s="158"/>
      <c r="DI348" s="13">
        <f t="shared" si="644"/>
        <v>0</v>
      </c>
      <c r="DJ348" s="13">
        <f t="shared" si="645"/>
        <v>0</v>
      </c>
      <c r="DK348" s="158"/>
      <c r="DL348" s="35">
        <f t="shared" si="646"/>
        <v>0</v>
      </c>
      <c r="DM348" s="61">
        <f t="shared" si="647"/>
        <v>0</v>
      </c>
      <c r="DN348" s="66">
        <f t="shared" si="578"/>
        <v>1224860.3659999992</v>
      </c>
      <c r="DO348" s="74">
        <f t="shared" si="660"/>
        <v>19789</v>
      </c>
      <c r="DP348" s="66">
        <f t="shared" si="661"/>
        <v>62.032711864406778</v>
      </c>
      <c r="DQ348" s="63">
        <f t="shared" si="648"/>
        <v>61.896021324978484</v>
      </c>
      <c r="DR348" s="66" t="e">
        <f t="shared" si="579"/>
        <v>#NUM!</v>
      </c>
      <c r="DS348" s="96" t="e">
        <f t="shared" si="580"/>
        <v>#NUM!</v>
      </c>
      <c r="DT348" s="66" t="e">
        <f t="shared" si="581"/>
        <v>#NUM!</v>
      </c>
      <c r="DU348" s="66" t="e">
        <f t="shared" si="582"/>
        <v>#NUM!</v>
      </c>
      <c r="DV348" s="62"/>
      <c r="DW348" s="62"/>
      <c r="DX348" s="62"/>
      <c r="DY348" s="62"/>
      <c r="DZ348" s="62"/>
      <c r="EA348" s="62"/>
      <c r="EB348" s="62"/>
      <c r="EC348" s="62"/>
      <c r="ED348" s="62"/>
      <c r="EE348" s="62"/>
      <c r="EF348" s="62"/>
      <c r="EG348" s="62"/>
      <c r="EH348" s="62"/>
      <c r="EI348" s="62"/>
      <c r="EJ348" s="62"/>
      <c r="EK348" s="62"/>
      <c r="EL348" s="62"/>
      <c r="EM348" s="62"/>
      <c r="EN348" s="62"/>
      <c r="EO348" s="62"/>
      <c r="EP348" s="62"/>
      <c r="EQ348" s="62"/>
      <c r="ER348" s="62"/>
      <c r="ES348" s="62"/>
      <c r="ET348" s="62"/>
      <c r="EU348" s="62"/>
      <c r="EV348" s="62"/>
      <c r="EW348" s="62"/>
      <c r="EX348" s="62"/>
      <c r="EY348" s="62"/>
      <c r="EZ348" s="62"/>
      <c r="FA348" s="62"/>
      <c r="FB348" s="62"/>
      <c r="FC348" s="62"/>
      <c r="FD348" s="62"/>
      <c r="FE348" s="62"/>
      <c r="FF348" s="62"/>
      <c r="FG348" s="62"/>
      <c r="FH348" s="62"/>
      <c r="FI348" s="62"/>
    </row>
    <row r="349" spans="1:165" s="247" customFormat="1" ht="30">
      <c r="A349" s="175">
        <v>348</v>
      </c>
      <c r="B349" s="243">
        <v>17</v>
      </c>
      <c r="C349" s="244">
        <v>40820</v>
      </c>
      <c r="D349" s="249">
        <f t="shared" si="666"/>
        <v>10</v>
      </c>
      <c r="E349" s="246" t="s">
        <v>39</v>
      </c>
      <c r="F349" s="243">
        <v>8</v>
      </c>
      <c r="G349" s="247" t="s">
        <v>38</v>
      </c>
      <c r="H349" s="247" t="s">
        <v>346</v>
      </c>
      <c r="I349" s="247" t="s">
        <v>540</v>
      </c>
      <c r="J349" s="248">
        <v>0.8125</v>
      </c>
      <c r="K349" s="249">
        <v>3518.88</v>
      </c>
      <c r="L349" s="247" t="s">
        <v>34</v>
      </c>
      <c r="M349" s="243">
        <v>57</v>
      </c>
      <c r="N349" s="243">
        <v>1</v>
      </c>
      <c r="P349" s="248">
        <v>0.8125</v>
      </c>
      <c r="Q349" s="248">
        <v>0.8125</v>
      </c>
      <c r="R349" s="12">
        <f t="shared" si="692"/>
        <v>0</v>
      </c>
      <c r="S349" s="13">
        <f t="shared" si="693"/>
        <v>0</v>
      </c>
      <c r="T349" s="13">
        <f t="shared" si="694"/>
        <v>0</v>
      </c>
      <c r="U349" s="248">
        <v>0.88194444444444453</v>
      </c>
      <c r="V349" s="12">
        <f t="shared" si="703"/>
        <v>6.9444444444444531E-2</v>
      </c>
      <c r="W349" s="13">
        <f t="shared" si="690"/>
        <v>1</v>
      </c>
      <c r="X349" s="225">
        <f t="shared" si="691"/>
        <v>40</v>
      </c>
      <c r="Y349" s="248">
        <v>0.91666666666666663</v>
      </c>
      <c r="Z349" s="12">
        <f t="shared" si="695"/>
        <v>3.4722222222222099E-2</v>
      </c>
      <c r="AA349" s="13">
        <f t="shared" si="682"/>
        <v>0</v>
      </c>
      <c r="AB349" s="13">
        <f t="shared" si="683"/>
        <v>50</v>
      </c>
      <c r="AC349" s="248">
        <v>0.92361111111111116</v>
      </c>
      <c r="AD349" s="12">
        <f t="shared" si="686"/>
        <v>6.9444444444445308E-3</v>
      </c>
      <c r="AE349" s="13">
        <f t="shared" si="684"/>
        <v>0</v>
      </c>
      <c r="AF349" s="13">
        <f t="shared" si="685"/>
        <v>10</v>
      </c>
      <c r="AG349" s="248">
        <v>0.92708333333333337</v>
      </c>
      <c r="AH349" s="248">
        <v>0.9916666666666667</v>
      </c>
      <c r="AI349" s="12">
        <f t="shared" si="709"/>
        <v>6.4583333333333326E-2</v>
      </c>
      <c r="AJ349" s="225">
        <f t="shared" si="710"/>
        <v>1</v>
      </c>
      <c r="AK349" s="225">
        <f t="shared" si="711"/>
        <v>33</v>
      </c>
      <c r="AL349" s="248">
        <v>0.92708333333333337</v>
      </c>
      <c r="AM349" s="248">
        <v>0.9916666666666667</v>
      </c>
      <c r="AN349" s="12">
        <f t="shared" si="667"/>
        <v>6.4583333333333326E-2</v>
      </c>
      <c r="AO349" s="13">
        <f t="shared" si="668"/>
        <v>1</v>
      </c>
      <c r="AP349" s="13">
        <f t="shared" si="669"/>
        <v>33</v>
      </c>
      <c r="AQ349" s="248">
        <v>0.99444444444444446</v>
      </c>
      <c r="AR349" s="12">
        <f t="shared" si="672"/>
        <v>2.7777777777777679E-3</v>
      </c>
      <c r="AS349" s="225">
        <f t="shared" si="673"/>
        <v>0</v>
      </c>
      <c r="AT349" s="13">
        <f t="shared" si="674"/>
        <v>4</v>
      </c>
      <c r="AU349" s="248">
        <v>0.99444444444444446</v>
      </c>
      <c r="AV349" s="226">
        <f t="shared" si="606"/>
        <v>0</v>
      </c>
      <c r="AW349" s="13">
        <f t="shared" si="607"/>
        <v>0</v>
      </c>
      <c r="AX349" s="13">
        <f t="shared" si="608"/>
        <v>0</v>
      </c>
      <c r="AY349" s="248">
        <v>1.1263888888888889</v>
      </c>
      <c r="AZ349" s="12">
        <f t="shared" ref="AZ349:AZ374" si="715">AY349-AU349</f>
        <v>0.13194444444444442</v>
      </c>
      <c r="BA349" s="225">
        <f t="shared" ref="BA349:BA371" si="716">HOUR(AZ349)</f>
        <v>3</v>
      </c>
      <c r="BB349" s="225">
        <f t="shared" ref="BB349:BB371" si="717">MINUTE(AZ349)</f>
        <v>10</v>
      </c>
      <c r="BC349" s="248">
        <v>1.1263888888888889</v>
      </c>
      <c r="BD349" s="248">
        <v>1.1263888888888889</v>
      </c>
      <c r="BE349" s="12">
        <f t="shared" si="687"/>
        <v>0</v>
      </c>
      <c r="BF349" s="13">
        <f t="shared" si="688"/>
        <v>0</v>
      </c>
      <c r="BG349" s="13">
        <f t="shared" si="689"/>
        <v>0</v>
      </c>
      <c r="BH349" s="248">
        <v>1.1263888888888889</v>
      </c>
      <c r="BI349" s="248">
        <v>1.1263888888888889</v>
      </c>
      <c r="BK349" s="69">
        <f t="shared" si="704"/>
        <v>0</v>
      </c>
      <c r="BL349" s="13">
        <f t="shared" si="705"/>
        <v>0</v>
      </c>
      <c r="BM349" s="13">
        <f t="shared" si="706"/>
        <v>0</v>
      </c>
      <c r="BN349" s="248">
        <v>1.1319444444444444</v>
      </c>
      <c r="BO349" s="12">
        <f t="shared" si="712"/>
        <v>5.5555555555555358E-3</v>
      </c>
      <c r="BP349" s="225">
        <f t="shared" si="713"/>
        <v>0</v>
      </c>
      <c r="BQ349" s="225">
        <f t="shared" si="714"/>
        <v>8</v>
      </c>
      <c r="BR349" s="248">
        <v>1.1354166666666667</v>
      </c>
      <c r="BS349" s="12">
        <f t="shared" si="618"/>
        <v>3.4722222222223209E-3</v>
      </c>
      <c r="BT349" s="225">
        <f t="shared" si="680"/>
        <v>0</v>
      </c>
      <c r="BU349" s="225">
        <f t="shared" si="681"/>
        <v>5</v>
      </c>
      <c r="BV349" s="248">
        <v>1.1354166666666667</v>
      </c>
      <c r="BW349" s="248">
        <v>1.1368055555555556</v>
      </c>
      <c r="BX349" s="12">
        <f t="shared" si="698"/>
        <v>1.388888888888884E-3</v>
      </c>
      <c r="BY349" s="13">
        <f t="shared" si="699"/>
        <v>0</v>
      </c>
      <c r="BZ349" s="13">
        <f t="shared" si="700"/>
        <v>2</v>
      </c>
      <c r="CA349" s="226">
        <f t="shared" si="707"/>
        <v>0.32430555555555562</v>
      </c>
      <c r="CB349" s="13">
        <f t="shared" si="656"/>
        <v>7</v>
      </c>
      <c r="CC349" s="13">
        <f t="shared" si="701"/>
        <v>47</v>
      </c>
      <c r="CD349" s="12">
        <f t="shared" si="585"/>
        <v>1.8750000000000155E-2</v>
      </c>
      <c r="CE349" s="13">
        <f t="shared" si="702"/>
        <v>0</v>
      </c>
      <c r="CF349" s="13">
        <f t="shared" si="708"/>
        <v>27</v>
      </c>
      <c r="CG349" s="12">
        <f t="shared" si="658"/>
        <v>6.4583333333333326E-2</v>
      </c>
      <c r="CH349" s="13">
        <f>HOUR(CG349)</f>
        <v>1</v>
      </c>
      <c r="CI349" s="13">
        <f>MINUTE(CG349)</f>
        <v>33</v>
      </c>
      <c r="CJ349" s="12">
        <f t="shared" si="659"/>
        <v>0.13194444444444442</v>
      </c>
      <c r="CK349" s="13">
        <f t="shared" si="657"/>
        <v>3</v>
      </c>
      <c r="CL349" s="13">
        <f>MINUTE(CJ349)</f>
        <v>10</v>
      </c>
      <c r="CM349" s="62"/>
      <c r="CN349" s="62"/>
      <c r="CO349" s="62"/>
      <c r="CP349" s="12">
        <f>AZ349-(CS349+CV349+CY349+DB349+DE349+DH349)</f>
        <v>0.13194444444444442</v>
      </c>
      <c r="CQ349" s="13">
        <f>HOUR(CP349)</f>
        <v>3</v>
      </c>
      <c r="CR349" s="13">
        <f>MINUTE(CP349)</f>
        <v>10</v>
      </c>
      <c r="CS349" s="248"/>
      <c r="CT349" s="13">
        <f t="shared" si="634"/>
        <v>0</v>
      </c>
      <c r="CU349" s="13">
        <f t="shared" si="635"/>
        <v>0</v>
      </c>
      <c r="CV349" s="158"/>
      <c r="CW349" s="13">
        <f t="shared" si="636"/>
        <v>0</v>
      </c>
      <c r="CX349" s="13">
        <f t="shared" si="637"/>
        <v>0</v>
      </c>
      <c r="CY349" s="158"/>
      <c r="CZ349" s="13">
        <f t="shared" si="638"/>
        <v>0</v>
      </c>
      <c r="DA349" s="13">
        <f t="shared" si="639"/>
        <v>0</v>
      </c>
      <c r="DB349" s="158"/>
      <c r="DC349" s="13">
        <f t="shared" si="640"/>
        <v>0</v>
      </c>
      <c r="DD349" s="13">
        <f t="shared" si="641"/>
        <v>0</v>
      </c>
      <c r="DE349" s="158"/>
      <c r="DF349" s="13">
        <f t="shared" si="642"/>
        <v>0</v>
      </c>
      <c r="DG349" s="13">
        <f t="shared" si="643"/>
        <v>0</v>
      </c>
      <c r="DH349" s="158"/>
      <c r="DI349" s="13">
        <f t="shared" si="644"/>
        <v>0</v>
      </c>
      <c r="DJ349" s="13">
        <f t="shared" si="645"/>
        <v>0</v>
      </c>
      <c r="DK349" s="158"/>
      <c r="DL349" s="35">
        <f t="shared" si="646"/>
        <v>0</v>
      </c>
      <c r="DM349" s="61">
        <f t="shared" si="647"/>
        <v>0</v>
      </c>
      <c r="DN349" s="66">
        <f t="shared" si="578"/>
        <v>1228379.2459999991</v>
      </c>
      <c r="DO349" s="74">
        <f t="shared" si="660"/>
        <v>19845</v>
      </c>
      <c r="DP349" s="66">
        <f t="shared" si="661"/>
        <v>61.734736842105264</v>
      </c>
      <c r="DQ349" s="63">
        <f t="shared" si="648"/>
        <v>61.8986770471151</v>
      </c>
      <c r="DR349" s="66" t="e">
        <f t="shared" si="579"/>
        <v>#NUM!</v>
      </c>
      <c r="DS349" s="96" t="e">
        <f t="shared" si="580"/>
        <v>#NUM!</v>
      </c>
      <c r="DT349" s="66" t="e">
        <f t="shared" si="581"/>
        <v>#NUM!</v>
      </c>
      <c r="DU349" s="66" t="e">
        <f t="shared" si="582"/>
        <v>#NUM!</v>
      </c>
      <c r="DV349" s="62"/>
      <c r="DW349" s="62"/>
      <c r="DX349" s="62"/>
      <c r="DY349" s="62"/>
      <c r="DZ349" s="62"/>
      <c r="EA349" s="62"/>
      <c r="EB349" s="62"/>
      <c r="EC349" s="62"/>
      <c r="ED349" s="62"/>
      <c r="EE349" s="62"/>
      <c r="EF349" s="62"/>
      <c r="EG349" s="62"/>
      <c r="EH349" s="62"/>
      <c r="EI349" s="62"/>
      <c r="EJ349" s="62"/>
      <c r="EK349" s="62"/>
      <c r="EL349" s="62"/>
      <c r="EM349" s="62"/>
      <c r="EN349" s="62"/>
      <c r="EO349" s="62"/>
      <c r="EP349" s="62"/>
      <c r="EQ349" s="62"/>
      <c r="ER349" s="62"/>
      <c r="ES349" s="62"/>
      <c r="ET349" s="62"/>
      <c r="EU349" s="62"/>
      <c r="EV349" s="62"/>
      <c r="EW349" s="62"/>
      <c r="EX349" s="62"/>
      <c r="EY349" s="62"/>
      <c r="EZ349" s="62"/>
      <c r="FA349" s="62"/>
      <c r="FB349" s="62"/>
      <c r="FC349" s="62"/>
      <c r="FD349" s="62"/>
      <c r="FE349" s="62"/>
      <c r="FF349" s="62"/>
      <c r="FG349" s="62"/>
      <c r="FH349" s="62"/>
      <c r="FI349" s="62"/>
    </row>
    <row r="350" spans="1:165" s="247" customFormat="1">
      <c r="A350" s="199">
        <v>349</v>
      </c>
      <c r="B350" s="243">
        <v>18</v>
      </c>
      <c r="C350" s="244">
        <v>40821</v>
      </c>
      <c r="D350" s="249">
        <f t="shared" si="666"/>
        <v>10</v>
      </c>
      <c r="E350" s="246" t="s">
        <v>531</v>
      </c>
      <c r="F350" s="243">
        <v>1</v>
      </c>
      <c r="G350" s="247" t="s">
        <v>414</v>
      </c>
      <c r="H350" s="247" t="s">
        <v>413</v>
      </c>
      <c r="I350" s="247" t="s">
        <v>412</v>
      </c>
      <c r="J350" s="248">
        <v>0.40972222222222227</v>
      </c>
      <c r="K350" s="249">
        <v>3264.88</v>
      </c>
      <c r="L350" s="247" t="s">
        <v>34</v>
      </c>
      <c r="M350" s="243">
        <v>56</v>
      </c>
      <c r="N350" s="243">
        <v>3</v>
      </c>
      <c r="P350" s="248">
        <v>0.40972222222222227</v>
      </c>
      <c r="Q350" s="248">
        <v>0.40972222222222227</v>
      </c>
      <c r="R350" s="12">
        <f t="shared" si="692"/>
        <v>0</v>
      </c>
      <c r="S350" s="13">
        <f t="shared" si="693"/>
        <v>0</v>
      </c>
      <c r="T350" s="13">
        <f t="shared" si="694"/>
        <v>0</v>
      </c>
      <c r="U350" s="248">
        <v>0.41319444444444442</v>
      </c>
      <c r="V350" s="12">
        <f t="shared" si="703"/>
        <v>3.4722222222221544E-3</v>
      </c>
      <c r="W350" s="13">
        <f t="shared" si="690"/>
        <v>0</v>
      </c>
      <c r="X350" s="225">
        <f t="shared" si="691"/>
        <v>5</v>
      </c>
      <c r="Y350" s="248">
        <v>0.41666666666666669</v>
      </c>
      <c r="Z350" s="12">
        <f t="shared" si="695"/>
        <v>3.4722222222222654E-3</v>
      </c>
      <c r="AA350" s="13">
        <f t="shared" si="682"/>
        <v>0</v>
      </c>
      <c r="AB350" s="13">
        <f t="shared" si="683"/>
        <v>5</v>
      </c>
      <c r="AC350" s="248">
        <v>0.47222222222222227</v>
      </c>
      <c r="AD350" s="12">
        <f t="shared" si="686"/>
        <v>5.555555555555558E-2</v>
      </c>
      <c r="AE350" s="13">
        <f t="shared" si="684"/>
        <v>1</v>
      </c>
      <c r="AF350" s="13">
        <f t="shared" si="685"/>
        <v>20</v>
      </c>
      <c r="AG350" s="248">
        <v>0.47430555555555554</v>
      </c>
      <c r="AH350" s="248">
        <v>0.5</v>
      </c>
      <c r="AI350" s="12">
        <f t="shared" si="709"/>
        <v>2.5694444444444464E-2</v>
      </c>
      <c r="AJ350" s="225">
        <f t="shared" si="710"/>
        <v>0</v>
      </c>
      <c r="AK350" s="225">
        <f t="shared" si="711"/>
        <v>37</v>
      </c>
      <c r="AL350" s="248">
        <v>0.47430555555555554</v>
      </c>
      <c r="AM350" s="248">
        <v>0.5</v>
      </c>
      <c r="AN350" s="12">
        <f t="shared" si="667"/>
        <v>2.5694444444444464E-2</v>
      </c>
      <c r="AO350" s="13">
        <f t="shared" si="668"/>
        <v>0</v>
      </c>
      <c r="AP350" s="13">
        <f t="shared" si="669"/>
        <v>37</v>
      </c>
      <c r="AQ350" s="248">
        <v>0.50555555555555554</v>
      </c>
      <c r="AR350" s="12">
        <f t="shared" si="672"/>
        <v>5.5555555555555358E-3</v>
      </c>
      <c r="AS350" s="225">
        <f t="shared" si="673"/>
        <v>0</v>
      </c>
      <c r="AT350" s="13">
        <f t="shared" si="674"/>
        <v>8</v>
      </c>
      <c r="AU350" s="248">
        <v>0.50555555555555554</v>
      </c>
      <c r="AV350" s="226">
        <f t="shared" si="606"/>
        <v>0</v>
      </c>
      <c r="AW350" s="13">
        <f t="shared" si="607"/>
        <v>0</v>
      </c>
      <c r="AX350" s="13">
        <f t="shared" si="608"/>
        <v>0</v>
      </c>
      <c r="AY350" s="248">
        <v>0.57222222222222219</v>
      </c>
      <c r="AZ350" s="12">
        <f t="shared" si="715"/>
        <v>6.6666666666666652E-2</v>
      </c>
      <c r="BA350" s="225">
        <f t="shared" si="716"/>
        <v>1</v>
      </c>
      <c r="BB350" s="225">
        <f t="shared" si="717"/>
        <v>36</v>
      </c>
      <c r="BC350" s="248">
        <v>0.57222222222222219</v>
      </c>
      <c r="BD350" s="248">
        <v>0.57222222222222219</v>
      </c>
      <c r="BE350" s="12">
        <f t="shared" si="687"/>
        <v>0</v>
      </c>
      <c r="BF350" s="13">
        <f t="shared" si="688"/>
        <v>0</v>
      </c>
      <c r="BG350" s="13">
        <f t="shared" si="689"/>
        <v>0</v>
      </c>
      <c r="BH350" s="248">
        <v>0.57222222222222219</v>
      </c>
      <c r="BI350" s="248">
        <v>0.57222222222222219</v>
      </c>
      <c r="BK350" s="69">
        <f t="shared" si="704"/>
        <v>0</v>
      </c>
      <c r="BL350" s="13">
        <f t="shared" si="705"/>
        <v>0</v>
      </c>
      <c r="BM350" s="13">
        <f t="shared" si="706"/>
        <v>0</v>
      </c>
      <c r="BN350" s="248">
        <v>0.57638888888888895</v>
      </c>
      <c r="BO350" s="12">
        <f t="shared" si="712"/>
        <v>4.1666666666667629E-3</v>
      </c>
      <c r="BP350" s="225">
        <f t="shared" si="713"/>
        <v>0</v>
      </c>
      <c r="BQ350" s="225">
        <f t="shared" si="714"/>
        <v>6</v>
      </c>
      <c r="BR350" s="248">
        <v>0.58124999999999993</v>
      </c>
      <c r="BS350" s="12">
        <f t="shared" si="618"/>
        <v>4.8611111111109828E-3</v>
      </c>
      <c r="BT350" s="225">
        <f t="shared" si="680"/>
        <v>0</v>
      </c>
      <c r="BU350" s="225">
        <f t="shared" si="681"/>
        <v>7</v>
      </c>
      <c r="BV350" s="248">
        <v>0.58124999999999993</v>
      </c>
      <c r="BW350" s="248">
        <v>0.58333333333333337</v>
      </c>
      <c r="BX350" s="12">
        <f t="shared" si="698"/>
        <v>2.083333333333437E-3</v>
      </c>
      <c r="BY350" s="13">
        <f t="shared" si="699"/>
        <v>0</v>
      </c>
      <c r="BZ350" s="13">
        <f t="shared" si="700"/>
        <v>3</v>
      </c>
      <c r="CA350" s="226">
        <f t="shared" si="707"/>
        <v>0.1736111111111111</v>
      </c>
      <c r="CB350" s="13">
        <f>HOUR(CA350)</f>
        <v>4</v>
      </c>
      <c r="CC350" s="13">
        <f t="shared" si="701"/>
        <v>10</v>
      </c>
      <c r="CD350" s="12">
        <f t="shared" si="585"/>
        <v>7.0138888888888862E-2</v>
      </c>
      <c r="CE350" s="13">
        <f t="shared" si="702"/>
        <v>1</v>
      </c>
      <c r="CF350" s="13">
        <f t="shared" si="708"/>
        <v>41</v>
      </c>
      <c r="CG350" s="12">
        <f t="shared" si="658"/>
        <v>2.5694444444444464E-2</v>
      </c>
      <c r="CH350" s="13">
        <f t="shared" ref="CH350:CH371" si="718">HOUR(CG350)</f>
        <v>0</v>
      </c>
      <c r="CI350" s="13">
        <f t="shared" ref="CI350:CI371" si="719">MINUTE(CG350)</f>
        <v>37</v>
      </c>
      <c r="CJ350" s="12">
        <f t="shared" si="659"/>
        <v>6.6666666666666652E-2</v>
      </c>
      <c r="CK350" s="13">
        <f t="shared" si="657"/>
        <v>1</v>
      </c>
      <c r="CL350" s="13">
        <f t="shared" ref="CL350:CL371" si="720">MINUTE(CJ350)</f>
        <v>36</v>
      </c>
      <c r="CM350" s="62"/>
      <c r="CN350" s="62"/>
      <c r="CO350" s="62"/>
      <c r="CP350" s="12">
        <f t="shared" ref="CP350:CP371" si="721">AZ350-(CS350+CV350+CY350+DB350+DE350+DH350)</f>
        <v>6.6666666666666652E-2</v>
      </c>
      <c r="CQ350" s="13">
        <f t="shared" ref="CQ350:CQ371" si="722">HOUR(CP350)</f>
        <v>1</v>
      </c>
      <c r="CR350" s="13">
        <f t="shared" ref="CR350:CR371" si="723">MINUTE(CP350)</f>
        <v>36</v>
      </c>
      <c r="CS350" s="248"/>
      <c r="CT350" s="13">
        <f t="shared" si="634"/>
        <v>0</v>
      </c>
      <c r="CU350" s="13">
        <f t="shared" si="635"/>
        <v>0</v>
      </c>
      <c r="CV350" s="158"/>
      <c r="CW350" s="13">
        <f t="shared" si="636"/>
        <v>0</v>
      </c>
      <c r="CX350" s="13">
        <f t="shared" si="637"/>
        <v>0</v>
      </c>
      <c r="CY350" s="158"/>
      <c r="CZ350" s="13">
        <f t="shared" si="638"/>
        <v>0</v>
      </c>
      <c r="DA350" s="13">
        <f t="shared" si="639"/>
        <v>0</v>
      </c>
      <c r="DB350" s="158"/>
      <c r="DC350" s="13">
        <f t="shared" si="640"/>
        <v>0</v>
      </c>
      <c r="DD350" s="13">
        <f t="shared" si="641"/>
        <v>0</v>
      </c>
      <c r="DE350" s="158"/>
      <c r="DF350" s="13">
        <f t="shared" si="642"/>
        <v>0</v>
      </c>
      <c r="DG350" s="13">
        <f t="shared" si="643"/>
        <v>0</v>
      </c>
      <c r="DH350" s="158"/>
      <c r="DI350" s="13">
        <f t="shared" si="644"/>
        <v>0</v>
      </c>
      <c r="DJ350" s="13">
        <f t="shared" si="645"/>
        <v>0</v>
      </c>
      <c r="DK350" s="158"/>
      <c r="DL350" s="35">
        <f t="shared" si="646"/>
        <v>0</v>
      </c>
      <c r="DM350" s="61">
        <f t="shared" si="647"/>
        <v>0</v>
      </c>
      <c r="DN350" s="66">
        <f t="shared" si="578"/>
        <v>1231644.125999999</v>
      </c>
      <c r="DO350" s="74">
        <f t="shared" si="660"/>
        <v>19901</v>
      </c>
      <c r="DP350" s="66">
        <f t="shared" si="661"/>
        <v>58.301428571428573</v>
      </c>
      <c r="DQ350" s="63">
        <f t="shared" si="648"/>
        <v>61.888554645495148</v>
      </c>
      <c r="DR350" s="66" t="e">
        <f t="shared" si="579"/>
        <v>#NUM!</v>
      </c>
      <c r="DS350" s="96" t="e">
        <f t="shared" si="580"/>
        <v>#NUM!</v>
      </c>
      <c r="DT350" s="66" t="e">
        <f t="shared" si="581"/>
        <v>#NUM!</v>
      </c>
      <c r="DU350" s="66" t="e">
        <f t="shared" si="582"/>
        <v>#NUM!</v>
      </c>
      <c r="DV350" s="62"/>
      <c r="DW350" s="62"/>
      <c r="DX350" s="62"/>
      <c r="DY350" s="62"/>
      <c r="DZ350" s="62"/>
      <c r="EA350" s="62"/>
      <c r="EB350" s="62"/>
      <c r="EC350" s="62"/>
      <c r="ED350" s="62"/>
      <c r="EE350" s="62"/>
      <c r="EF350" s="62"/>
      <c r="EG350" s="62"/>
      <c r="EH350" s="62"/>
      <c r="EI350" s="62"/>
      <c r="EJ350" s="62"/>
      <c r="EK350" s="62"/>
      <c r="EL350" s="62"/>
      <c r="EM350" s="62"/>
      <c r="EN350" s="62"/>
      <c r="EO350" s="62"/>
      <c r="EP350" s="62"/>
      <c r="EQ350" s="62"/>
      <c r="ER350" s="62"/>
      <c r="ES350" s="62"/>
      <c r="ET350" s="62"/>
      <c r="EU350" s="62"/>
      <c r="EV350" s="62"/>
      <c r="EW350" s="62"/>
      <c r="EX350" s="62"/>
      <c r="EY350" s="62"/>
      <c r="EZ350" s="62"/>
      <c r="FA350" s="62"/>
      <c r="FB350" s="62"/>
      <c r="FC350" s="62"/>
      <c r="FD350" s="62"/>
      <c r="FE350" s="62"/>
      <c r="FF350" s="62"/>
      <c r="FG350" s="62"/>
      <c r="FH350" s="62"/>
      <c r="FI350" s="62"/>
    </row>
    <row r="351" spans="1:165" s="247" customFormat="1">
      <c r="A351" s="175">
        <v>350</v>
      </c>
      <c r="B351" s="243">
        <v>19</v>
      </c>
      <c r="C351" s="244">
        <v>40821</v>
      </c>
      <c r="D351" s="249">
        <f t="shared" si="666"/>
        <v>10</v>
      </c>
      <c r="E351" s="246" t="s">
        <v>39</v>
      </c>
      <c r="F351" s="243">
        <v>9</v>
      </c>
      <c r="G351" s="247" t="s">
        <v>38</v>
      </c>
      <c r="H351" s="247" t="s">
        <v>406</v>
      </c>
      <c r="I351" s="616" t="s">
        <v>575</v>
      </c>
      <c r="J351" s="248">
        <v>0.4861111111111111</v>
      </c>
      <c r="K351" s="249">
        <v>3463.12</v>
      </c>
      <c r="L351" s="247" t="s">
        <v>34</v>
      </c>
      <c r="M351" s="243">
        <v>56</v>
      </c>
      <c r="N351" s="243">
        <v>3</v>
      </c>
      <c r="P351" s="248">
        <v>0.4861111111111111</v>
      </c>
      <c r="Q351" s="248">
        <v>0.4861111111111111</v>
      </c>
      <c r="R351" s="12">
        <f t="shared" si="692"/>
        <v>0</v>
      </c>
      <c r="S351" s="13">
        <f t="shared" si="693"/>
        <v>0</v>
      </c>
      <c r="T351" s="13">
        <f t="shared" si="694"/>
        <v>0</v>
      </c>
      <c r="U351" s="248">
        <v>0.5</v>
      </c>
      <c r="V351" s="12">
        <f t="shared" si="703"/>
        <v>1.3888888888888895E-2</v>
      </c>
      <c r="W351" s="13">
        <f t="shared" si="690"/>
        <v>0</v>
      </c>
      <c r="X351" s="225">
        <f t="shared" si="691"/>
        <v>20</v>
      </c>
      <c r="Y351" s="248">
        <v>0.53125</v>
      </c>
      <c r="Z351" s="12">
        <f t="shared" si="695"/>
        <v>3.125E-2</v>
      </c>
      <c r="AA351" s="13">
        <f t="shared" si="682"/>
        <v>0</v>
      </c>
      <c r="AB351" s="13">
        <f t="shared" si="683"/>
        <v>45</v>
      </c>
      <c r="AC351" s="248">
        <v>0.55208333333333337</v>
      </c>
      <c r="AD351" s="12">
        <f t="shared" si="686"/>
        <v>2.083333333333337E-2</v>
      </c>
      <c r="AE351" s="13">
        <f t="shared" si="684"/>
        <v>0</v>
      </c>
      <c r="AF351" s="13">
        <f t="shared" si="685"/>
        <v>30</v>
      </c>
      <c r="AG351" s="248">
        <v>0.55694444444444446</v>
      </c>
      <c r="AH351" s="248">
        <v>0.59722222222222221</v>
      </c>
      <c r="AI351" s="12">
        <f t="shared" si="709"/>
        <v>4.0277777777777746E-2</v>
      </c>
      <c r="AJ351" s="225">
        <f t="shared" si="710"/>
        <v>0</v>
      </c>
      <c r="AK351" s="225">
        <f t="shared" si="711"/>
        <v>58</v>
      </c>
      <c r="AL351" s="248">
        <v>0.55694444444444446</v>
      </c>
      <c r="AM351" s="248">
        <v>0.59722222222222221</v>
      </c>
      <c r="AN351" s="12">
        <f t="shared" si="667"/>
        <v>4.0277777777777746E-2</v>
      </c>
      <c r="AO351" s="13">
        <f t="shared" si="668"/>
        <v>0</v>
      </c>
      <c r="AP351" s="13">
        <f t="shared" si="669"/>
        <v>58</v>
      </c>
      <c r="AQ351" s="248">
        <v>0.68611111111111101</v>
      </c>
      <c r="AR351" s="12">
        <f t="shared" si="672"/>
        <v>8.8888888888888795E-2</v>
      </c>
      <c r="AS351" s="225">
        <f t="shared" si="673"/>
        <v>2</v>
      </c>
      <c r="AT351" s="13">
        <f t="shared" si="674"/>
        <v>8</v>
      </c>
      <c r="AU351" s="248">
        <v>0.68611111111111101</v>
      </c>
      <c r="AV351" s="226">
        <f t="shared" si="606"/>
        <v>0</v>
      </c>
      <c r="AW351" s="13">
        <f t="shared" si="607"/>
        <v>0</v>
      </c>
      <c r="AX351" s="13">
        <f t="shared" si="608"/>
        <v>0</v>
      </c>
      <c r="AY351" s="248">
        <v>0.74236111111111114</v>
      </c>
      <c r="AZ351" s="12">
        <f t="shared" si="715"/>
        <v>5.6250000000000133E-2</v>
      </c>
      <c r="BA351" s="225">
        <f t="shared" si="716"/>
        <v>1</v>
      </c>
      <c r="BB351" s="225">
        <f t="shared" si="717"/>
        <v>21</v>
      </c>
      <c r="BC351" s="248">
        <v>0.74236111111111114</v>
      </c>
      <c r="BD351" s="248">
        <v>0.74236111111111114</v>
      </c>
      <c r="BE351" s="12">
        <f t="shared" si="687"/>
        <v>0</v>
      </c>
      <c r="BF351" s="13">
        <f t="shared" si="688"/>
        <v>0</v>
      </c>
      <c r="BG351" s="13">
        <f t="shared" si="689"/>
        <v>0</v>
      </c>
      <c r="BH351" s="248">
        <v>0.74236111111111114</v>
      </c>
      <c r="BI351" s="248">
        <v>0.74236111111111114</v>
      </c>
      <c r="BK351" s="69">
        <f t="shared" si="704"/>
        <v>0</v>
      </c>
      <c r="BL351" s="13">
        <f t="shared" si="705"/>
        <v>0</v>
      </c>
      <c r="BM351" s="13">
        <f t="shared" si="706"/>
        <v>0</v>
      </c>
      <c r="BN351" s="248">
        <v>0.74652777777777779</v>
      </c>
      <c r="BO351" s="12">
        <f t="shared" si="712"/>
        <v>4.1666666666666519E-3</v>
      </c>
      <c r="BP351" s="225">
        <f t="shared" si="713"/>
        <v>0</v>
      </c>
      <c r="BQ351" s="225">
        <f t="shared" si="714"/>
        <v>6</v>
      </c>
      <c r="BR351" s="248">
        <v>0.74791666666666667</v>
      </c>
      <c r="BS351" s="12">
        <f t="shared" si="618"/>
        <v>1.388888888888884E-3</v>
      </c>
      <c r="BT351" s="225">
        <f t="shared" si="680"/>
        <v>0</v>
      </c>
      <c r="BU351" s="225">
        <f t="shared" si="681"/>
        <v>2</v>
      </c>
      <c r="BV351" s="248">
        <v>0.74791666666666667</v>
      </c>
      <c r="BW351" s="248">
        <v>0.75</v>
      </c>
      <c r="BX351" s="12">
        <f t="shared" si="698"/>
        <v>2.0833333333333259E-3</v>
      </c>
      <c r="BY351" s="13">
        <f t="shared" si="699"/>
        <v>0</v>
      </c>
      <c r="BZ351" s="13">
        <f t="shared" si="700"/>
        <v>3</v>
      </c>
      <c r="CA351" s="226">
        <f t="shared" si="707"/>
        <v>0.2638888888888889</v>
      </c>
      <c r="CB351" s="13">
        <f>HOUR(CA351)</f>
        <v>6</v>
      </c>
      <c r="CC351" s="13">
        <f t="shared" si="701"/>
        <v>20</v>
      </c>
      <c r="CD351" s="12">
        <f t="shared" si="585"/>
        <v>0.1152777777777777</v>
      </c>
      <c r="CE351" s="13">
        <f t="shared" si="702"/>
        <v>2</v>
      </c>
      <c r="CF351" s="13">
        <f t="shared" si="708"/>
        <v>46</v>
      </c>
      <c r="CG351" s="12">
        <f t="shared" si="658"/>
        <v>4.0277777777777746E-2</v>
      </c>
      <c r="CH351" s="13">
        <f t="shared" si="718"/>
        <v>0</v>
      </c>
      <c r="CI351" s="13">
        <f t="shared" si="719"/>
        <v>58</v>
      </c>
      <c r="CJ351" s="12">
        <f t="shared" si="659"/>
        <v>5.6250000000000133E-2</v>
      </c>
      <c r="CK351" s="13">
        <f t="shared" si="657"/>
        <v>1</v>
      </c>
      <c r="CL351" s="13">
        <f t="shared" si="720"/>
        <v>21</v>
      </c>
      <c r="CM351" s="62"/>
      <c r="CN351" s="62"/>
      <c r="CO351" s="62"/>
      <c r="CP351" s="12">
        <f t="shared" si="721"/>
        <v>5.6250000000000133E-2</v>
      </c>
      <c r="CQ351" s="13">
        <f t="shared" si="722"/>
        <v>1</v>
      </c>
      <c r="CR351" s="13">
        <f t="shared" si="723"/>
        <v>21</v>
      </c>
      <c r="CS351" s="248"/>
      <c r="CT351" s="13">
        <f t="shared" si="634"/>
        <v>0</v>
      </c>
      <c r="CU351" s="13">
        <f t="shared" si="635"/>
        <v>0</v>
      </c>
      <c r="CV351" s="158"/>
      <c r="CW351" s="13">
        <f t="shared" si="636"/>
        <v>0</v>
      </c>
      <c r="CX351" s="13">
        <f t="shared" si="637"/>
        <v>0</v>
      </c>
      <c r="CY351" s="158"/>
      <c r="CZ351" s="13">
        <f t="shared" si="638"/>
        <v>0</v>
      </c>
      <c r="DA351" s="13">
        <f t="shared" si="639"/>
        <v>0</v>
      </c>
      <c r="DB351" s="158"/>
      <c r="DC351" s="13">
        <f t="shared" si="640"/>
        <v>0</v>
      </c>
      <c r="DD351" s="13">
        <f t="shared" si="641"/>
        <v>0</v>
      </c>
      <c r="DE351" s="158"/>
      <c r="DF351" s="13">
        <f t="shared" si="642"/>
        <v>0</v>
      </c>
      <c r="DG351" s="13">
        <f t="shared" si="643"/>
        <v>0</v>
      </c>
      <c r="DH351" s="158"/>
      <c r="DI351" s="13">
        <f t="shared" si="644"/>
        <v>0</v>
      </c>
      <c r="DJ351" s="13">
        <f t="shared" si="645"/>
        <v>0</v>
      </c>
      <c r="DK351" s="158"/>
      <c r="DL351" s="35">
        <f t="shared" si="646"/>
        <v>0</v>
      </c>
      <c r="DM351" s="61">
        <f t="shared" si="647"/>
        <v>0</v>
      </c>
      <c r="DN351" s="66">
        <f t="shared" si="578"/>
        <v>1235107.2459999991</v>
      </c>
      <c r="DO351" s="74">
        <f t="shared" si="660"/>
        <v>19956</v>
      </c>
      <c r="DP351" s="66">
        <f t="shared" si="661"/>
        <v>61.841428571428573</v>
      </c>
      <c r="DQ351" s="63">
        <f t="shared" si="648"/>
        <v>61.891523652034429</v>
      </c>
      <c r="DR351" s="66" t="e">
        <f t="shared" si="579"/>
        <v>#NUM!</v>
      </c>
      <c r="DS351" s="96" t="e">
        <f t="shared" si="580"/>
        <v>#NUM!</v>
      </c>
      <c r="DT351" s="66" t="e">
        <f t="shared" si="581"/>
        <v>#NUM!</v>
      </c>
      <c r="DU351" s="66" t="e">
        <f t="shared" si="582"/>
        <v>#NUM!</v>
      </c>
      <c r="DV351" s="62"/>
      <c r="DW351" s="62"/>
      <c r="DX351" s="62"/>
      <c r="DY351" s="62"/>
      <c r="DZ351" s="62"/>
      <c r="EA351" s="62"/>
      <c r="EB351" s="62"/>
      <c r="EC351" s="62"/>
      <c r="ED351" s="62"/>
      <c r="EE351" s="62"/>
      <c r="EF351" s="62"/>
      <c r="EG351" s="62"/>
      <c r="EH351" s="62"/>
      <c r="EI351" s="62"/>
      <c r="EJ351" s="62"/>
      <c r="EK351" s="62"/>
      <c r="EL351" s="62"/>
      <c r="EM351" s="62"/>
      <c r="EN351" s="62"/>
      <c r="EO351" s="62"/>
      <c r="EP351" s="62"/>
      <c r="EQ351" s="62"/>
      <c r="ER351" s="62"/>
      <c r="ES351" s="62"/>
      <c r="ET351" s="62"/>
      <c r="EU351" s="62"/>
      <c r="EV351" s="62"/>
      <c r="EW351" s="62"/>
      <c r="EX351" s="62"/>
      <c r="EY351" s="62"/>
      <c r="EZ351" s="62"/>
      <c r="FA351" s="62"/>
      <c r="FB351" s="62"/>
      <c r="FC351" s="62"/>
      <c r="FD351" s="62"/>
      <c r="FE351" s="62"/>
      <c r="FF351" s="62"/>
      <c r="FG351" s="62"/>
      <c r="FH351" s="62"/>
      <c r="FI351" s="62"/>
    </row>
    <row r="352" spans="1:165" s="247" customFormat="1" ht="30">
      <c r="A352" s="175">
        <v>351</v>
      </c>
      <c r="B352" s="243">
        <v>20</v>
      </c>
      <c r="C352" s="244">
        <v>40821</v>
      </c>
      <c r="D352" s="249">
        <f t="shared" si="666"/>
        <v>10</v>
      </c>
      <c r="E352" s="246" t="s">
        <v>39</v>
      </c>
      <c r="F352" s="243">
        <v>10</v>
      </c>
      <c r="G352" s="247" t="s">
        <v>38</v>
      </c>
      <c r="H352" s="247" t="s">
        <v>346</v>
      </c>
      <c r="I352" s="247" t="s">
        <v>540</v>
      </c>
      <c r="J352" s="248">
        <v>0.6875</v>
      </c>
      <c r="K352" s="249">
        <v>3403.66</v>
      </c>
      <c r="L352" s="247" t="s">
        <v>34</v>
      </c>
      <c r="M352" s="243">
        <v>55</v>
      </c>
      <c r="N352" s="243">
        <v>4</v>
      </c>
      <c r="P352" s="248">
        <v>0.6875</v>
      </c>
      <c r="Q352" s="248">
        <v>0.6875</v>
      </c>
      <c r="R352" s="12">
        <f t="shared" si="692"/>
        <v>0</v>
      </c>
      <c r="S352" s="13">
        <f t="shared" si="693"/>
        <v>0</v>
      </c>
      <c r="T352" s="13">
        <f t="shared" si="694"/>
        <v>0</v>
      </c>
      <c r="U352" s="248">
        <v>0.69097222222222221</v>
      </c>
      <c r="V352" s="12">
        <f t="shared" si="703"/>
        <v>3.4722222222222099E-3</v>
      </c>
      <c r="W352" s="13">
        <f t="shared" si="690"/>
        <v>0</v>
      </c>
      <c r="X352" s="225">
        <f t="shared" si="691"/>
        <v>5</v>
      </c>
      <c r="Y352" s="248">
        <v>0.69444444444444453</v>
      </c>
      <c r="Z352" s="12">
        <f t="shared" si="695"/>
        <v>3.4722222222223209E-3</v>
      </c>
      <c r="AA352" s="13">
        <f t="shared" si="682"/>
        <v>0</v>
      </c>
      <c r="AB352" s="13">
        <f t="shared" si="683"/>
        <v>5</v>
      </c>
      <c r="AC352" s="248">
        <v>0.76388888888888884</v>
      </c>
      <c r="AD352" s="12">
        <f t="shared" si="686"/>
        <v>6.9444444444444309E-2</v>
      </c>
      <c r="AE352" s="13">
        <f t="shared" si="684"/>
        <v>1</v>
      </c>
      <c r="AF352" s="13">
        <f t="shared" si="685"/>
        <v>40</v>
      </c>
      <c r="AG352" s="248">
        <v>0.77083333333333337</v>
      </c>
      <c r="AH352" s="248">
        <v>0.81597222222222221</v>
      </c>
      <c r="AI352" s="12">
        <f t="shared" si="709"/>
        <v>4.513888888888884E-2</v>
      </c>
      <c r="AJ352" s="225">
        <f t="shared" si="710"/>
        <v>1</v>
      </c>
      <c r="AK352" s="225">
        <f t="shared" si="711"/>
        <v>5</v>
      </c>
      <c r="AL352" s="248">
        <v>0.77083333333333337</v>
      </c>
      <c r="AM352" s="248">
        <v>0.81597222222222221</v>
      </c>
      <c r="AN352" s="12">
        <f t="shared" si="667"/>
        <v>4.513888888888884E-2</v>
      </c>
      <c r="AO352" s="13">
        <f t="shared" si="668"/>
        <v>1</v>
      </c>
      <c r="AP352" s="13">
        <f t="shared" si="669"/>
        <v>5</v>
      </c>
      <c r="AQ352" s="248">
        <v>0.81944444444444453</v>
      </c>
      <c r="AR352" s="12">
        <f t="shared" si="672"/>
        <v>3.4722222222223209E-3</v>
      </c>
      <c r="AS352" s="225">
        <f t="shared" si="673"/>
        <v>0</v>
      </c>
      <c r="AT352" s="13">
        <f t="shared" si="674"/>
        <v>5</v>
      </c>
      <c r="AU352" s="248">
        <v>0.82638888888888884</v>
      </c>
      <c r="AV352" s="226">
        <f t="shared" si="606"/>
        <v>6.9444444444443088E-3</v>
      </c>
      <c r="AW352" s="13">
        <f t="shared" si="607"/>
        <v>0</v>
      </c>
      <c r="AX352" s="13">
        <f t="shared" si="608"/>
        <v>10</v>
      </c>
      <c r="AY352" s="248">
        <v>0.93194444444444446</v>
      </c>
      <c r="AZ352" s="12">
        <f t="shared" si="715"/>
        <v>0.10555555555555562</v>
      </c>
      <c r="BA352" s="225">
        <f t="shared" si="716"/>
        <v>2</v>
      </c>
      <c r="BB352" s="225">
        <f t="shared" si="717"/>
        <v>32</v>
      </c>
      <c r="BC352" s="248">
        <v>0.93194444444444446</v>
      </c>
      <c r="BD352" s="248">
        <v>0.93194444444444446</v>
      </c>
      <c r="BE352" s="12">
        <f t="shared" si="687"/>
        <v>0</v>
      </c>
      <c r="BF352" s="13">
        <f t="shared" si="688"/>
        <v>0</v>
      </c>
      <c r="BG352" s="13">
        <f t="shared" si="689"/>
        <v>0</v>
      </c>
      <c r="BH352" s="248">
        <v>0.93194444444444446</v>
      </c>
      <c r="BI352" s="248">
        <v>0.93194444444444446</v>
      </c>
      <c r="BK352" s="69">
        <f t="shared" si="704"/>
        <v>0</v>
      </c>
      <c r="BL352" s="13">
        <f t="shared" si="705"/>
        <v>0</v>
      </c>
      <c r="BM352" s="13">
        <f t="shared" si="706"/>
        <v>0</v>
      </c>
      <c r="BN352" s="248">
        <v>0.94305555555555554</v>
      </c>
      <c r="BO352" s="12">
        <f t="shared" si="712"/>
        <v>1.1111111111111072E-2</v>
      </c>
      <c r="BP352" s="225">
        <f t="shared" si="713"/>
        <v>0</v>
      </c>
      <c r="BQ352" s="225">
        <f t="shared" si="714"/>
        <v>16</v>
      </c>
      <c r="BR352" s="248">
        <v>0.94513888888888886</v>
      </c>
      <c r="BS352" s="12">
        <f t="shared" si="618"/>
        <v>2.0833333333333259E-3</v>
      </c>
      <c r="BT352" s="225">
        <f t="shared" si="680"/>
        <v>0</v>
      </c>
      <c r="BU352" s="225">
        <f t="shared" si="681"/>
        <v>3</v>
      </c>
      <c r="BV352" s="248">
        <v>0.94513888888888886</v>
      </c>
      <c r="BW352" s="248">
        <v>0.94791666666666663</v>
      </c>
      <c r="BX352" s="12">
        <f t="shared" si="698"/>
        <v>2.7777777777777679E-3</v>
      </c>
      <c r="BY352" s="13">
        <f t="shared" si="699"/>
        <v>0</v>
      </c>
      <c r="BZ352" s="13">
        <f t="shared" si="700"/>
        <v>4</v>
      </c>
      <c r="CA352" s="226">
        <f t="shared" si="707"/>
        <v>0.26041666666666663</v>
      </c>
      <c r="CB352" s="13">
        <f>HOUR(CA352)</f>
        <v>6</v>
      </c>
      <c r="CC352" s="13">
        <f t="shared" si="701"/>
        <v>15</v>
      </c>
      <c r="CD352" s="12">
        <f t="shared" si="585"/>
        <v>8.6111111111111027E-2</v>
      </c>
      <c r="CE352" s="13">
        <f t="shared" si="702"/>
        <v>2</v>
      </c>
      <c r="CF352" s="13">
        <f t="shared" si="708"/>
        <v>4</v>
      </c>
      <c r="CG352" s="12">
        <f t="shared" si="658"/>
        <v>4.513888888888884E-2</v>
      </c>
      <c r="CH352" s="13">
        <f t="shared" si="718"/>
        <v>1</v>
      </c>
      <c r="CI352" s="13">
        <f t="shared" si="719"/>
        <v>5</v>
      </c>
      <c r="CJ352" s="12">
        <f t="shared" si="659"/>
        <v>0.10555555555555562</v>
      </c>
      <c r="CK352" s="13">
        <f t="shared" si="657"/>
        <v>2</v>
      </c>
      <c r="CL352" s="13">
        <f t="shared" si="720"/>
        <v>32</v>
      </c>
      <c r="CM352" s="62"/>
      <c r="CN352" s="62"/>
      <c r="CO352" s="62"/>
      <c r="CP352" s="12">
        <f t="shared" si="721"/>
        <v>0.10555555555555562</v>
      </c>
      <c r="CQ352" s="13">
        <f t="shared" si="722"/>
        <v>2</v>
      </c>
      <c r="CR352" s="13">
        <f t="shared" si="723"/>
        <v>32</v>
      </c>
      <c r="CS352" s="248"/>
      <c r="CT352" s="13">
        <f t="shared" si="634"/>
        <v>0</v>
      </c>
      <c r="CU352" s="13">
        <f t="shared" si="635"/>
        <v>0</v>
      </c>
      <c r="CV352" s="158"/>
      <c r="CW352" s="13">
        <f t="shared" si="636"/>
        <v>0</v>
      </c>
      <c r="CX352" s="13">
        <f t="shared" si="637"/>
        <v>0</v>
      </c>
      <c r="CY352" s="158"/>
      <c r="CZ352" s="13">
        <f t="shared" si="638"/>
        <v>0</v>
      </c>
      <c r="DA352" s="13">
        <f t="shared" si="639"/>
        <v>0</v>
      </c>
      <c r="DB352" s="158"/>
      <c r="DC352" s="13">
        <f t="shared" si="640"/>
        <v>0</v>
      </c>
      <c r="DD352" s="13">
        <f t="shared" si="641"/>
        <v>0</v>
      </c>
      <c r="DE352" s="158"/>
      <c r="DF352" s="13">
        <f t="shared" si="642"/>
        <v>0</v>
      </c>
      <c r="DG352" s="13">
        <f t="shared" si="643"/>
        <v>0</v>
      </c>
      <c r="DH352" s="158"/>
      <c r="DI352" s="13">
        <f t="shared" si="644"/>
        <v>0</v>
      </c>
      <c r="DJ352" s="13">
        <f t="shared" si="645"/>
        <v>0</v>
      </c>
      <c r="DK352" s="158"/>
      <c r="DL352" s="35">
        <f t="shared" si="646"/>
        <v>0</v>
      </c>
      <c r="DM352" s="61">
        <f t="shared" si="647"/>
        <v>0</v>
      </c>
      <c r="DN352" s="66">
        <f t="shared" si="578"/>
        <v>1238510.905999999</v>
      </c>
      <c r="DO352" s="74">
        <f t="shared" si="660"/>
        <v>20012</v>
      </c>
      <c r="DP352" s="66">
        <f t="shared" si="661"/>
        <v>61.884727272727268</v>
      </c>
      <c r="DQ352" s="63">
        <f t="shared" si="648"/>
        <v>61.888412252648365</v>
      </c>
      <c r="DR352" s="66" t="e">
        <f t="shared" si="579"/>
        <v>#NUM!</v>
      </c>
      <c r="DS352" s="96" t="e">
        <f t="shared" si="580"/>
        <v>#NUM!</v>
      </c>
      <c r="DT352" s="66" t="e">
        <f t="shared" si="581"/>
        <v>#NUM!</v>
      </c>
      <c r="DU352" s="66" t="e">
        <f t="shared" si="582"/>
        <v>#NUM!</v>
      </c>
      <c r="DV352" s="62"/>
      <c r="DW352" s="62"/>
      <c r="DX352" s="62"/>
      <c r="DY352" s="62"/>
      <c r="DZ352" s="62"/>
      <c r="EA352" s="62"/>
      <c r="EB352" s="62"/>
      <c r="EC352" s="62"/>
      <c r="ED352" s="62"/>
      <c r="EE352" s="62"/>
      <c r="EF352" s="62"/>
      <c r="EG352" s="62"/>
      <c r="EH352" s="62"/>
      <c r="EI352" s="62"/>
      <c r="EJ352" s="62"/>
      <c r="EK352" s="62"/>
      <c r="EL352" s="62"/>
      <c r="EM352" s="62"/>
      <c r="EN352" s="62"/>
      <c r="EO352" s="62"/>
      <c r="EP352" s="62"/>
      <c r="EQ352" s="62"/>
      <c r="ER352" s="62"/>
      <c r="ES352" s="62"/>
      <c r="ET352" s="62"/>
      <c r="EU352" s="62"/>
      <c r="EV352" s="62"/>
      <c r="EW352" s="62"/>
      <c r="EX352" s="62"/>
      <c r="EY352" s="62"/>
      <c r="EZ352" s="62"/>
      <c r="FA352" s="62"/>
      <c r="FB352" s="62"/>
      <c r="FC352" s="62"/>
      <c r="FD352" s="62"/>
      <c r="FE352" s="62"/>
      <c r="FF352" s="62"/>
      <c r="FG352" s="62"/>
      <c r="FH352" s="62"/>
      <c r="FI352" s="62"/>
    </row>
    <row r="353" spans="1:165" s="247" customFormat="1">
      <c r="A353" s="199">
        <v>352</v>
      </c>
      <c r="B353" s="243">
        <v>21</v>
      </c>
      <c r="C353" s="244">
        <v>40821</v>
      </c>
      <c r="D353" s="249">
        <f t="shared" si="666"/>
        <v>10</v>
      </c>
      <c r="E353" s="246" t="s">
        <v>39</v>
      </c>
      <c r="F353" s="243">
        <v>11</v>
      </c>
      <c r="G353" s="247" t="s">
        <v>38</v>
      </c>
      <c r="H353" s="247" t="s">
        <v>529</v>
      </c>
      <c r="I353" s="247" t="s">
        <v>562</v>
      </c>
      <c r="J353" s="248">
        <v>0.83333333333333337</v>
      </c>
      <c r="K353" s="249">
        <v>3717.08</v>
      </c>
      <c r="L353" s="247" t="s">
        <v>33</v>
      </c>
      <c r="M353" s="243">
        <v>56</v>
      </c>
      <c r="N353" s="243">
        <v>3</v>
      </c>
      <c r="P353" s="248">
        <v>0.83333333333333337</v>
      </c>
      <c r="Q353" s="248">
        <v>0.83333333333333337</v>
      </c>
      <c r="R353" s="12">
        <f t="shared" si="692"/>
        <v>0</v>
      </c>
      <c r="S353" s="13">
        <f t="shared" si="693"/>
        <v>0</v>
      </c>
      <c r="T353" s="13">
        <f t="shared" si="694"/>
        <v>0</v>
      </c>
      <c r="U353" s="248">
        <v>0.84722222222222221</v>
      </c>
      <c r="V353" s="12">
        <f t="shared" si="703"/>
        <v>1.388888888888884E-2</v>
      </c>
      <c r="W353" s="13">
        <f t="shared" si="690"/>
        <v>0</v>
      </c>
      <c r="X353" s="225">
        <f t="shared" si="691"/>
        <v>20</v>
      </c>
      <c r="Y353" s="248">
        <v>0.85763888888888884</v>
      </c>
      <c r="Z353" s="12">
        <f t="shared" si="695"/>
        <v>1.041666666666663E-2</v>
      </c>
      <c r="AA353" s="13">
        <f t="shared" si="682"/>
        <v>0</v>
      </c>
      <c r="AB353" s="13">
        <f t="shared" si="683"/>
        <v>15</v>
      </c>
      <c r="AC353" s="248">
        <v>0.92361111111111116</v>
      </c>
      <c r="AD353" s="12">
        <f t="shared" si="686"/>
        <v>6.5972222222222321E-2</v>
      </c>
      <c r="AE353" s="13">
        <f t="shared" si="684"/>
        <v>1</v>
      </c>
      <c r="AF353" s="13">
        <f t="shared" si="685"/>
        <v>35</v>
      </c>
      <c r="AG353" s="248">
        <v>0.93055555555555547</v>
      </c>
      <c r="AH353" s="248">
        <v>1.0576388888888888</v>
      </c>
      <c r="AI353" s="12">
        <f t="shared" si="709"/>
        <v>0.12708333333333333</v>
      </c>
      <c r="AJ353" s="225">
        <f t="shared" si="710"/>
        <v>3</v>
      </c>
      <c r="AK353" s="225">
        <f t="shared" si="711"/>
        <v>3</v>
      </c>
      <c r="AL353" s="248">
        <v>0.93055555555555547</v>
      </c>
      <c r="AM353" s="248">
        <v>1.0576388888888888</v>
      </c>
      <c r="AN353" s="12">
        <f t="shared" si="667"/>
        <v>0.12708333333333333</v>
      </c>
      <c r="AO353" s="13">
        <f t="shared" si="668"/>
        <v>3</v>
      </c>
      <c r="AP353" s="13">
        <f t="shared" si="669"/>
        <v>3</v>
      </c>
      <c r="AQ353" s="248">
        <v>1.0611111111111111</v>
      </c>
      <c r="AR353" s="12">
        <f t="shared" si="672"/>
        <v>3.4722222222223209E-3</v>
      </c>
      <c r="AS353" s="225">
        <f t="shared" si="673"/>
        <v>0</v>
      </c>
      <c r="AT353" s="13">
        <f t="shared" si="674"/>
        <v>5</v>
      </c>
      <c r="AU353" s="248">
        <v>1.0638888888888889</v>
      </c>
      <c r="AV353" s="226">
        <f t="shared" si="606"/>
        <v>2.7777777777777679E-3</v>
      </c>
      <c r="AW353" s="13">
        <f t="shared" si="607"/>
        <v>0</v>
      </c>
      <c r="AX353" s="13">
        <f t="shared" si="608"/>
        <v>4</v>
      </c>
      <c r="AY353" s="248">
        <v>1.1402777777777777</v>
      </c>
      <c r="AZ353" s="12">
        <f t="shared" si="715"/>
        <v>7.638888888888884E-2</v>
      </c>
      <c r="BA353" s="225">
        <f t="shared" si="716"/>
        <v>1</v>
      </c>
      <c r="BB353" s="225">
        <f t="shared" si="717"/>
        <v>50</v>
      </c>
      <c r="BC353" s="248">
        <v>1.1402777777777777</v>
      </c>
      <c r="BD353" s="248">
        <v>1.1402777777777777</v>
      </c>
      <c r="BE353" s="12">
        <f t="shared" si="687"/>
        <v>0</v>
      </c>
      <c r="BF353" s="13">
        <f t="shared" si="688"/>
        <v>0</v>
      </c>
      <c r="BG353" s="13">
        <f t="shared" si="689"/>
        <v>0</v>
      </c>
      <c r="BH353" s="248">
        <v>1.1402777777777777</v>
      </c>
      <c r="BI353" s="248">
        <v>1.1402777777777777</v>
      </c>
      <c r="BK353" s="69">
        <f t="shared" si="704"/>
        <v>0</v>
      </c>
      <c r="BL353" s="13">
        <f t="shared" si="705"/>
        <v>0</v>
      </c>
      <c r="BM353" s="13">
        <f t="shared" si="706"/>
        <v>0</v>
      </c>
      <c r="BN353" s="248">
        <v>1.1645833333333333</v>
      </c>
      <c r="BO353" s="12">
        <f t="shared" si="712"/>
        <v>2.430555555555558E-2</v>
      </c>
      <c r="BP353" s="225">
        <f t="shared" si="713"/>
        <v>0</v>
      </c>
      <c r="BQ353" s="225">
        <f t="shared" si="714"/>
        <v>35</v>
      </c>
      <c r="BR353" s="248">
        <v>1.1701388888888888</v>
      </c>
      <c r="BS353" s="12">
        <f t="shared" si="618"/>
        <v>5.5555555555555358E-3</v>
      </c>
      <c r="BT353" s="225">
        <f t="shared" si="680"/>
        <v>0</v>
      </c>
      <c r="BU353" s="225">
        <f t="shared" si="681"/>
        <v>8</v>
      </c>
      <c r="BV353" s="248">
        <v>1.1701388888888888</v>
      </c>
      <c r="BW353" s="248">
        <v>1.1770833333333333</v>
      </c>
      <c r="BX353" s="12">
        <f t="shared" si="698"/>
        <v>6.9444444444444198E-3</v>
      </c>
      <c r="BY353" s="13">
        <f t="shared" si="699"/>
        <v>0</v>
      </c>
      <c r="BZ353" s="13">
        <f t="shared" si="700"/>
        <v>10</v>
      </c>
      <c r="CA353" s="226">
        <f t="shared" ref="CA353:CA371" si="724">BW353-P353</f>
        <v>0.34374999999999989</v>
      </c>
      <c r="CB353" s="13">
        <f t="shared" ref="CB353:CB371" si="725">HOUR(CA353)</f>
        <v>8</v>
      </c>
      <c r="CC353" s="13">
        <f t="shared" ref="CC353:CC371" si="726">MINUTE(CA353)</f>
        <v>15</v>
      </c>
      <c r="CD353" s="12">
        <f t="shared" si="585"/>
        <v>9.9305555555555758E-2</v>
      </c>
      <c r="CE353" s="13">
        <f t="shared" ref="CE353:CE371" si="727">HOUR(CD353)</f>
        <v>2</v>
      </c>
      <c r="CF353" s="13">
        <f t="shared" ref="CF353:CF371" si="728">MINUTE(CD353)</f>
        <v>23</v>
      </c>
      <c r="CG353" s="12">
        <f t="shared" si="658"/>
        <v>0.12708333333333333</v>
      </c>
      <c r="CH353" s="13">
        <f t="shared" si="718"/>
        <v>3</v>
      </c>
      <c r="CI353" s="13">
        <f t="shared" si="719"/>
        <v>3</v>
      </c>
      <c r="CJ353" s="12">
        <f t="shared" si="659"/>
        <v>7.638888888888884E-2</v>
      </c>
      <c r="CK353" s="13">
        <f t="shared" si="657"/>
        <v>1</v>
      </c>
      <c r="CL353" s="13">
        <f t="shared" si="720"/>
        <v>50</v>
      </c>
      <c r="CM353" s="62"/>
      <c r="CN353" s="62"/>
      <c r="CO353" s="62"/>
      <c r="CP353" s="12">
        <f t="shared" si="721"/>
        <v>7.638888888888884E-2</v>
      </c>
      <c r="CQ353" s="13">
        <f t="shared" si="722"/>
        <v>1</v>
      </c>
      <c r="CR353" s="13">
        <f t="shared" si="723"/>
        <v>50</v>
      </c>
      <c r="CS353" s="248"/>
      <c r="CT353" s="13">
        <f t="shared" si="634"/>
        <v>0</v>
      </c>
      <c r="CU353" s="13">
        <f t="shared" si="635"/>
        <v>0</v>
      </c>
      <c r="CV353" s="158"/>
      <c r="CW353" s="13">
        <f t="shared" si="636"/>
        <v>0</v>
      </c>
      <c r="CX353" s="13">
        <f t="shared" si="637"/>
        <v>0</v>
      </c>
      <c r="CY353" s="158"/>
      <c r="CZ353" s="13">
        <f t="shared" si="638"/>
        <v>0</v>
      </c>
      <c r="DA353" s="13">
        <f t="shared" si="639"/>
        <v>0</v>
      </c>
      <c r="DB353" s="158"/>
      <c r="DC353" s="13">
        <f t="shared" si="640"/>
        <v>0</v>
      </c>
      <c r="DD353" s="13">
        <f t="shared" si="641"/>
        <v>0</v>
      </c>
      <c r="DE353" s="158"/>
      <c r="DF353" s="13">
        <f t="shared" si="642"/>
        <v>0</v>
      </c>
      <c r="DG353" s="13">
        <f t="shared" si="643"/>
        <v>0</v>
      </c>
      <c r="DH353" s="158"/>
      <c r="DI353" s="13">
        <f t="shared" si="644"/>
        <v>0</v>
      </c>
      <c r="DJ353" s="13">
        <f t="shared" si="645"/>
        <v>0</v>
      </c>
      <c r="DK353" s="158"/>
      <c r="DL353" s="35">
        <f t="shared" si="646"/>
        <v>0</v>
      </c>
      <c r="DM353" s="61">
        <f t="shared" si="647"/>
        <v>0</v>
      </c>
      <c r="DN353" s="66">
        <f t="shared" si="578"/>
        <v>1242227.9859999991</v>
      </c>
      <c r="DO353" s="74">
        <f t="shared" si="660"/>
        <v>20070</v>
      </c>
      <c r="DP353" s="66">
        <f t="shared" si="661"/>
        <v>66.376428571428576</v>
      </c>
      <c r="DQ353" s="63">
        <f t="shared" si="648"/>
        <v>61.894767613353217</v>
      </c>
      <c r="DR353" s="66" t="e">
        <f t="shared" si="579"/>
        <v>#NUM!</v>
      </c>
      <c r="DS353" s="96" t="e">
        <f t="shared" si="580"/>
        <v>#NUM!</v>
      </c>
      <c r="DT353" s="66" t="e">
        <f t="shared" si="581"/>
        <v>#NUM!</v>
      </c>
      <c r="DU353" s="66" t="e">
        <f t="shared" si="582"/>
        <v>#NUM!</v>
      </c>
      <c r="DV353" s="62"/>
      <c r="DW353" s="62"/>
      <c r="DX353" s="62"/>
      <c r="DY353" s="62"/>
      <c r="DZ353" s="62"/>
      <c r="EA353" s="62"/>
      <c r="EB353" s="62"/>
      <c r="EC353" s="62"/>
      <c r="ED353" s="62"/>
      <c r="EE353" s="62"/>
      <c r="EF353" s="62"/>
      <c r="EG353" s="62"/>
      <c r="EH353" s="62"/>
      <c r="EI353" s="62"/>
      <c r="EJ353" s="62"/>
      <c r="EK353" s="62"/>
      <c r="EL353" s="62"/>
      <c r="EM353" s="62"/>
      <c r="EN353" s="62"/>
      <c r="EO353" s="62"/>
      <c r="EP353" s="62"/>
      <c r="EQ353" s="62"/>
      <c r="ER353" s="62"/>
      <c r="ES353" s="62"/>
      <c r="ET353" s="62"/>
      <c r="EU353" s="62"/>
      <c r="EV353" s="62"/>
      <c r="EW353" s="62"/>
      <c r="EX353" s="62"/>
      <c r="EY353" s="62"/>
      <c r="EZ353" s="62"/>
      <c r="FA353" s="62"/>
      <c r="FB353" s="62"/>
      <c r="FC353" s="62"/>
      <c r="FD353" s="62"/>
      <c r="FE353" s="62"/>
      <c r="FF353" s="62"/>
      <c r="FG353" s="62"/>
      <c r="FH353" s="62"/>
      <c r="FI353" s="62"/>
    </row>
    <row r="354" spans="1:165" s="247" customFormat="1">
      <c r="A354" s="175">
        <v>353</v>
      </c>
      <c r="B354" s="243">
        <v>22</v>
      </c>
      <c r="C354" s="244">
        <v>40821</v>
      </c>
      <c r="D354" s="249">
        <f t="shared" si="666"/>
        <v>10</v>
      </c>
      <c r="E354" s="246" t="s">
        <v>171</v>
      </c>
      <c r="F354" s="243">
        <v>3</v>
      </c>
      <c r="G354" s="247" t="s">
        <v>325</v>
      </c>
      <c r="H354" s="247" t="s">
        <v>430</v>
      </c>
      <c r="I354" s="247" t="s">
        <v>534</v>
      </c>
      <c r="J354" s="248">
        <v>0.90625</v>
      </c>
      <c r="K354" s="249">
        <v>3585.57</v>
      </c>
      <c r="L354" s="247" t="s">
        <v>34</v>
      </c>
      <c r="M354" s="243">
        <v>58</v>
      </c>
      <c r="N354" s="243">
        <v>1</v>
      </c>
      <c r="P354" s="248">
        <v>0.90625</v>
      </c>
      <c r="Q354" s="248">
        <v>0.90625</v>
      </c>
      <c r="R354" s="12">
        <f t="shared" ref="R354:R419" si="729">Q354-P354</f>
        <v>0</v>
      </c>
      <c r="S354" s="13">
        <f t="shared" ref="S354:S419" si="730">HOUR(R354)</f>
        <v>0</v>
      </c>
      <c r="T354" s="13">
        <f t="shared" ref="T354:T419" si="731">MINUTE(R354)</f>
        <v>0</v>
      </c>
      <c r="U354" s="248">
        <v>0.90972222222222221</v>
      </c>
      <c r="V354" s="12">
        <f t="shared" ref="V354:V368" si="732">U354-Q354</f>
        <v>3.4722222222222099E-3</v>
      </c>
      <c r="W354" s="13">
        <f t="shared" si="690"/>
        <v>0</v>
      </c>
      <c r="X354" s="225">
        <f t="shared" si="691"/>
        <v>5</v>
      </c>
      <c r="Y354" s="248">
        <v>0.91666666666666663</v>
      </c>
      <c r="Z354" s="12">
        <f t="shared" si="695"/>
        <v>6.9444444444444198E-3</v>
      </c>
      <c r="AA354" s="13">
        <f t="shared" si="682"/>
        <v>0</v>
      </c>
      <c r="AB354" s="13">
        <f t="shared" si="683"/>
        <v>10</v>
      </c>
      <c r="AC354" s="248">
        <v>0.93194444444444446</v>
      </c>
      <c r="AD354" s="12">
        <f t="shared" si="686"/>
        <v>1.5277777777777835E-2</v>
      </c>
      <c r="AE354" s="13">
        <f t="shared" si="684"/>
        <v>0</v>
      </c>
      <c r="AF354" s="13">
        <f t="shared" si="685"/>
        <v>22</v>
      </c>
      <c r="AG354" s="248">
        <v>0.9375</v>
      </c>
      <c r="AH354" s="248">
        <v>1.0625</v>
      </c>
      <c r="AI354" s="12">
        <f t="shared" si="709"/>
        <v>0.125</v>
      </c>
      <c r="AJ354" s="225">
        <f t="shared" si="710"/>
        <v>3</v>
      </c>
      <c r="AK354" s="225">
        <f t="shared" si="711"/>
        <v>0</v>
      </c>
      <c r="AL354" s="248">
        <v>0.9375</v>
      </c>
      <c r="AM354" s="248">
        <v>1.0625</v>
      </c>
      <c r="AN354" s="12">
        <f t="shared" ref="AN354:AN378" si="733">AM354-AL354</f>
        <v>0.125</v>
      </c>
      <c r="AO354" s="13">
        <f t="shared" ref="AO354:AO378" si="734">HOUR(AN354)</f>
        <v>3</v>
      </c>
      <c r="AP354" s="13">
        <f t="shared" ref="AP354:AP378" si="735">MINUTE(AN354)</f>
        <v>0</v>
      </c>
      <c r="AQ354" s="248">
        <v>1.1111111111111112</v>
      </c>
      <c r="AR354" s="12">
        <f t="shared" si="672"/>
        <v>4.861111111111116E-2</v>
      </c>
      <c r="AS354" s="225">
        <f t="shared" si="673"/>
        <v>1</v>
      </c>
      <c r="AT354" s="13">
        <f t="shared" si="674"/>
        <v>10</v>
      </c>
      <c r="AU354" s="248">
        <v>1.1118055555555555</v>
      </c>
      <c r="AV354" s="226">
        <f t="shared" si="606"/>
        <v>6.9444444444433095E-4</v>
      </c>
      <c r="AW354" s="13">
        <f t="shared" si="607"/>
        <v>0</v>
      </c>
      <c r="AX354" s="13">
        <f t="shared" si="608"/>
        <v>1</v>
      </c>
      <c r="AY354" s="248">
        <v>1.2472222222222222</v>
      </c>
      <c r="AZ354" s="12">
        <f t="shared" si="715"/>
        <v>0.13541666666666674</v>
      </c>
      <c r="BA354" s="225">
        <f t="shared" si="716"/>
        <v>3</v>
      </c>
      <c r="BB354" s="225">
        <f t="shared" si="717"/>
        <v>15</v>
      </c>
      <c r="BC354" s="248">
        <v>1.2472222222222222</v>
      </c>
      <c r="BD354" s="248">
        <v>1.2472222222222222</v>
      </c>
      <c r="BE354" s="12">
        <f t="shared" ref="BE354:BE387" si="736">BD354-BC354</f>
        <v>0</v>
      </c>
      <c r="BF354" s="13">
        <f t="shared" ref="BF354:BF387" si="737">HOUR(BE354)</f>
        <v>0</v>
      </c>
      <c r="BG354" s="13">
        <f t="shared" ref="BG354:BG387" si="738">MINUTE(BE354)</f>
        <v>0</v>
      </c>
      <c r="BH354" s="248">
        <v>1.2472222222222222</v>
      </c>
      <c r="BI354" s="248">
        <v>1.2472222222222222</v>
      </c>
      <c r="BK354" s="69">
        <f t="shared" si="704"/>
        <v>0</v>
      </c>
      <c r="BL354" s="13">
        <f t="shared" si="705"/>
        <v>0</v>
      </c>
      <c r="BM354" s="13">
        <f t="shared" si="706"/>
        <v>0</v>
      </c>
      <c r="BN354" s="248">
        <v>1.2486111111111111</v>
      </c>
      <c r="BO354" s="12">
        <f t="shared" si="712"/>
        <v>1.388888888888884E-3</v>
      </c>
      <c r="BP354" s="225">
        <f t="shared" si="713"/>
        <v>0</v>
      </c>
      <c r="BQ354" s="225">
        <f t="shared" si="714"/>
        <v>2</v>
      </c>
      <c r="BR354" s="248">
        <v>1.2493055555555557</v>
      </c>
      <c r="BS354" s="12">
        <f t="shared" si="618"/>
        <v>6.94444444444553E-4</v>
      </c>
      <c r="BT354" s="225">
        <f t="shared" si="680"/>
        <v>0</v>
      </c>
      <c r="BU354" s="225">
        <f t="shared" si="681"/>
        <v>1</v>
      </c>
      <c r="BV354" s="248">
        <v>1.2493055555555557</v>
      </c>
      <c r="BW354" s="248">
        <v>1.25</v>
      </c>
      <c r="BX354" s="12">
        <f t="shared" si="698"/>
        <v>6.9444444444433095E-4</v>
      </c>
      <c r="BY354" s="13">
        <f t="shared" si="699"/>
        <v>0</v>
      </c>
      <c r="BZ354" s="13">
        <f t="shared" si="700"/>
        <v>1</v>
      </c>
      <c r="CA354" s="226">
        <f t="shared" si="724"/>
        <v>0.34375</v>
      </c>
      <c r="CB354" s="13">
        <f t="shared" si="725"/>
        <v>8</v>
      </c>
      <c r="CC354" s="13">
        <f t="shared" si="726"/>
        <v>15</v>
      </c>
      <c r="CD354" s="12">
        <f t="shared" si="585"/>
        <v>6.5972222222222432E-2</v>
      </c>
      <c r="CE354" s="13">
        <f t="shared" si="727"/>
        <v>1</v>
      </c>
      <c r="CF354" s="13">
        <f t="shared" si="728"/>
        <v>35</v>
      </c>
      <c r="CG354" s="12">
        <f t="shared" si="658"/>
        <v>0.125</v>
      </c>
      <c r="CH354" s="13">
        <f t="shared" si="718"/>
        <v>3</v>
      </c>
      <c r="CI354" s="13">
        <f t="shared" si="719"/>
        <v>0</v>
      </c>
      <c r="CJ354" s="12">
        <f t="shared" si="659"/>
        <v>0.13541666666666674</v>
      </c>
      <c r="CK354" s="13">
        <f t="shared" si="657"/>
        <v>3</v>
      </c>
      <c r="CL354" s="13">
        <f t="shared" si="720"/>
        <v>15</v>
      </c>
      <c r="CM354" s="62"/>
      <c r="CN354" s="62"/>
      <c r="CO354" s="62"/>
      <c r="CP354" s="12">
        <f t="shared" si="721"/>
        <v>0.13541666666666674</v>
      </c>
      <c r="CQ354" s="13">
        <f t="shared" si="722"/>
        <v>3</v>
      </c>
      <c r="CR354" s="13">
        <f t="shared" si="723"/>
        <v>15</v>
      </c>
      <c r="CS354" s="248"/>
      <c r="CT354" s="13">
        <f t="shared" si="634"/>
        <v>0</v>
      </c>
      <c r="CU354" s="13">
        <f t="shared" si="635"/>
        <v>0</v>
      </c>
      <c r="CV354" s="158"/>
      <c r="CW354" s="13">
        <f t="shared" si="636"/>
        <v>0</v>
      </c>
      <c r="CX354" s="13">
        <f t="shared" si="637"/>
        <v>0</v>
      </c>
      <c r="CY354" s="158"/>
      <c r="CZ354" s="13">
        <f t="shared" si="638"/>
        <v>0</v>
      </c>
      <c r="DA354" s="13">
        <f t="shared" si="639"/>
        <v>0</v>
      </c>
      <c r="DB354" s="158"/>
      <c r="DC354" s="13">
        <f t="shared" si="640"/>
        <v>0</v>
      </c>
      <c r="DD354" s="13">
        <f t="shared" si="641"/>
        <v>0</v>
      </c>
      <c r="DE354" s="158"/>
      <c r="DF354" s="13">
        <f t="shared" si="642"/>
        <v>0</v>
      </c>
      <c r="DG354" s="13">
        <f t="shared" si="643"/>
        <v>0</v>
      </c>
      <c r="DH354" s="158"/>
      <c r="DI354" s="13">
        <f t="shared" si="644"/>
        <v>0</v>
      </c>
      <c r="DJ354" s="13">
        <f t="shared" si="645"/>
        <v>0</v>
      </c>
      <c r="DK354" s="158"/>
      <c r="DL354" s="35">
        <f t="shared" si="646"/>
        <v>0</v>
      </c>
      <c r="DM354" s="61">
        <f t="shared" si="647"/>
        <v>0</v>
      </c>
      <c r="DN354" s="66">
        <f t="shared" si="578"/>
        <v>1245813.5559999992</v>
      </c>
      <c r="DO354" s="74">
        <f t="shared" si="660"/>
        <v>20128</v>
      </c>
      <c r="DP354" s="66">
        <f t="shared" si="661"/>
        <v>61.820172413793109</v>
      </c>
      <c r="DQ354" s="63">
        <f t="shared" si="648"/>
        <v>61.894552662957032</v>
      </c>
      <c r="DR354" s="66" t="e">
        <f t="shared" si="579"/>
        <v>#NUM!</v>
      </c>
      <c r="DS354" s="96" t="e">
        <f t="shared" si="580"/>
        <v>#NUM!</v>
      </c>
      <c r="DT354" s="66" t="e">
        <f t="shared" si="581"/>
        <v>#NUM!</v>
      </c>
      <c r="DU354" s="66" t="e">
        <f t="shared" si="582"/>
        <v>#NUM!</v>
      </c>
      <c r="DV354" s="62"/>
      <c r="DW354" s="62"/>
      <c r="DX354" s="62"/>
      <c r="DY354" s="62"/>
      <c r="DZ354" s="62"/>
      <c r="EA354" s="62"/>
      <c r="EB354" s="62"/>
      <c r="EC354" s="62"/>
      <c r="ED354" s="62"/>
      <c r="EE354" s="62"/>
      <c r="EF354" s="62"/>
      <c r="EG354" s="62"/>
      <c r="EH354" s="62"/>
      <c r="EI354" s="62"/>
      <c r="EJ354" s="62"/>
      <c r="EK354" s="62"/>
      <c r="EL354" s="62"/>
      <c r="EM354" s="62"/>
      <c r="EN354" s="62"/>
      <c r="EO354" s="62"/>
      <c r="EP354" s="62"/>
      <c r="EQ354" s="62"/>
      <c r="ER354" s="62"/>
      <c r="ES354" s="62"/>
      <c r="ET354" s="62"/>
      <c r="EU354" s="62"/>
      <c r="EV354" s="62"/>
      <c r="EW354" s="62"/>
      <c r="EX354" s="62"/>
      <c r="EY354" s="62"/>
      <c r="EZ354" s="62"/>
      <c r="FA354" s="62"/>
      <c r="FB354" s="62"/>
      <c r="FC354" s="62"/>
      <c r="FD354" s="62"/>
      <c r="FE354" s="62"/>
      <c r="FF354" s="62"/>
      <c r="FG354" s="62"/>
      <c r="FH354" s="62"/>
      <c r="FI354" s="62"/>
    </row>
    <row r="355" spans="1:165" s="247" customFormat="1">
      <c r="A355" s="199">
        <v>354</v>
      </c>
      <c r="B355" s="243">
        <v>23</v>
      </c>
      <c r="C355" s="244">
        <v>40822</v>
      </c>
      <c r="D355" s="249">
        <f t="shared" si="666"/>
        <v>10</v>
      </c>
      <c r="E355" s="246" t="s">
        <v>39</v>
      </c>
      <c r="F355" s="243">
        <v>12</v>
      </c>
      <c r="G355" s="247" t="s">
        <v>38</v>
      </c>
      <c r="H355" s="247" t="s">
        <v>406</v>
      </c>
      <c r="I355" s="616" t="s">
        <v>575</v>
      </c>
      <c r="J355" s="248">
        <v>0.23958333333333334</v>
      </c>
      <c r="K355" s="249">
        <v>3518.82</v>
      </c>
      <c r="L355" s="247" t="s">
        <v>34</v>
      </c>
      <c r="M355" s="243">
        <v>58</v>
      </c>
      <c r="N355" s="243">
        <v>1</v>
      </c>
      <c r="P355" s="248">
        <v>0.23958333333333334</v>
      </c>
      <c r="Q355" s="248">
        <v>0.23958333333333334</v>
      </c>
      <c r="R355" s="12">
        <f t="shared" si="729"/>
        <v>0</v>
      </c>
      <c r="S355" s="13">
        <f t="shared" si="730"/>
        <v>0</v>
      </c>
      <c r="T355" s="13">
        <f t="shared" si="731"/>
        <v>0</v>
      </c>
      <c r="U355" s="248">
        <v>0.24305555555555555</v>
      </c>
      <c r="V355" s="12">
        <f t="shared" si="732"/>
        <v>3.4722222222222099E-3</v>
      </c>
      <c r="W355" s="13">
        <f t="shared" si="690"/>
        <v>0</v>
      </c>
      <c r="X355" s="225">
        <f t="shared" si="691"/>
        <v>5</v>
      </c>
      <c r="Y355" s="248">
        <v>0.25</v>
      </c>
      <c r="Z355" s="12">
        <f t="shared" si="695"/>
        <v>6.9444444444444475E-3</v>
      </c>
      <c r="AA355" s="13">
        <f t="shared" si="682"/>
        <v>0</v>
      </c>
      <c r="AB355" s="13">
        <f t="shared" si="683"/>
        <v>10</v>
      </c>
      <c r="AC355" s="248">
        <v>0.26041666666666669</v>
      </c>
      <c r="AD355" s="12">
        <f t="shared" si="686"/>
        <v>1.0416666666666685E-2</v>
      </c>
      <c r="AE355" s="13">
        <f t="shared" si="684"/>
        <v>0</v>
      </c>
      <c r="AF355" s="13">
        <f t="shared" si="685"/>
        <v>15</v>
      </c>
      <c r="AG355" s="248">
        <v>0.2673611111111111</v>
      </c>
      <c r="AH355" s="248">
        <v>0.30902777777777779</v>
      </c>
      <c r="AI355" s="12">
        <f t="shared" ref="AI355:AI371" si="739">AH355-AG355</f>
        <v>4.1666666666666685E-2</v>
      </c>
      <c r="AJ355" s="225">
        <f t="shared" ref="AJ355:AJ371" si="740">HOUR(AI355)</f>
        <v>1</v>
      </c>
      <c r="AK355" s="225">
        <f t="shared" ref="AK355:AK371" si="741">MINUTE(AI355)</f>
        <v>0</v>
      </c>
      <c r="AL355" s="248">
        <v>0.2673611111111111</v>
      </c>
      <c r="AM355" s="248">
        <v>0.30902777777777779</v>
      </c>
      <c r="AN355" s="12">
        <f t="shared" si="733"/>
        <v>4.1666666666666685E-2</v>
      </c>
      <c r="AO355" s="13">
        <f t="shared" si="734"/>
        <v>1</v>
      </c>
      <c r="AP355" s="13">
        <f t="shared" si="735"/>
        <v>0</v>
      </c>
      <c r="AQ355" s="248">
        <v>0.31111111111111112</v>
      </c>
      <c r="AR355" s="12">
        <f t="shared" si="672"/>
        <v>2.0833333333333259E-3</v>
      </c>
      <c r="AS355" s="225">
        <f t="shared" si="673"/>
        <v>0</v>
      </c>
      <c r="AT355" s="13">
        <f t="shared" si="674"/>
        <v>3</v>
      </c>
      <c r="AU355" s="248">
        <v>0.31319444444444444</v>
      </c>
      <c r="AV355" s="226">
        <f t="shared" si="606"/>
        <v>2.0833333333333259E-3</v>
      </c>
      <c r="AW355" s="13">
        <f t="shared" si="607"/>
        <v>0</v>
      </c>
      <c r="AX355" s="13">
        <f t="shared" si="608"/>
        <v>3</v>
      </c>
      <c r="AY355" s="248">
        <v>0.41388888888888892</v>
      </c>
      <c r="AZ355" s="12">
        <f t="shared" si="715"/>
        <v>0.10069444444444448</v>
      </c>
      <c r="BA355" s="225">
        <f t="shared" si="716"/>
        <v>2</v>
      </c>
      <c r="BB355" s="225">
        <f t="shared" si="717"/>
        <v>25</v>
      </c>
      <c r="BC355" s="248">
        <v>0.41388888888888892</v>
      </c>
      <c r="BD355" s="248">
        <v>0.41388888888888892</v>
      </c>
      <c r="BE355" s="12">
        <f t="shared" si="736"/>
        <v>0</v>
      </c>
      <c r="BF355" s="13">
        <f t="shared" si="737"/>
        <v>0</v>
      </c>
      <c r="BG355" s="13">
        <f t="shared" si="738"/>
        <v>0</v>
      </c>
      <c r="BH355" s="248">
        <v>0.41388888888888892</v>
      </c>
      <c r="BI355" s="248">
        <v>0.41388888888888892</v>
      </c>
      <c r="BK355" s="69">
        <f t="shared" si="704"/>
        <v>0</v>
      </c>
      <c r="BL355" s="13">
        <f t="shared" si="705"/>
        <v>0</v>
      </c>
      <c r="BM355" s="13">
        <f t="shared" si="706"/>
        <v>0</v>
      </c>
      <c r="BN355" s="248">
        <v>0.4236111111111111</v>
      </c>
      <c r="BO355" s="12">
        <f t="shared" si="712"/>
        <v>9.7222222222221877E-3</v>
      </c>
      <c r="BP355" s="225">
        <f t="shared" si="713"/>
        <v>0</v>
      </c>
      <c r="BQ355" s="225">
        <f t="shared" si="714"/>
        <v>14</v>
      </c>
      <c r="BR355" s="248">
        <v>0.42430555555555555</v>
      </c>
      <c r="BS355" s="12">
        <f t="shared" si="618"/>
        <v>6.9444444444444198E-4</v>
      </c>
      <c r="BT355" s="225">
        <f t="shared" si="680"/>
        <v>0</v>
      </c>
      <c r="BU355" s="225">
        <f t="shared" si="681"/>
        <v>1</v>
      </c>
      <c r="BV355" s="248">
        <v>0.42430555555555555</v>
      </c>
      <c r="BW355" s="248">
        <v>0.42499999999999999</v>
      </c>
      <c r="BX355" s="12">
        <f t="shared" si="698"/>
        <v>6.9444444444444198E-4</v>
      </c>
      <c r="BY355" s="13">
        <f t="shared" si="699"/>
        <v>0</v>
      </c>
      <c r="BZ355" s="13">
        <f t="shared" si="700"/>
        <v>1</v>
      </c>
      <c r="CA355" s="226">
        <f t="shared" si="724"/>
        <v>0.18541666666666665</v>
      </c>
      <c r="CB355" s="13">
        <f t="shared" si="725"/>
        <v>4</v>
      </c>
      <c r="CC355" s="13">
        <f t="shared" si="726"/>
        <v>27</v>
      </c>
      <c r="CD355" s="12">
        <f t="shared" si="585"/>
        <v>2.2916666666666641E-2</v>
      </c>
      <c r="CE355" s="13">
        <f t="shared" si="727"/>
        <v>0</v>
      </c>
      <c r="CF355" s="13">
        <f t="shared" si="728"/>
        <v>33</v>
      </c>
      <c r="CG355" s="12">
        <f t="shared" si="658"/>
        <v>4.1666666666666685E-2</v>
      </c>
      <c r="CH355" s="13">
        <f t="shared" si="718"/>
        <v>1</v>
      </c>
      <c r="CI355" s="13">
        <f t="shared" si="719"/>
        <v>0</v>
      </c>
      <c r="CJ355" s="12">
        <f t="shared" si="659"/>
        <v>0.10069444444444448</v>
      </c>
      <c r="CK355" s="13">
        <f t="shared" si="657"/>
        <v>2</v>
      </c>
      <c r="CL355" s="13">
        <f t="shared" si="720"/>
        <v>25</v>
      </c>
      <c r="CM355" s="62"/>
      <c r="CN355" s="62"/>
      <c r="CO355" s="62"/>
      <c r="CP355" s="12">
        <f t="shared" si="721"/>
        <v>0.10069444444444448</v>
      </c>
      <c r="CQ355" s="13">
        <f t="shared" si="722"/>
        <v>2</v>
      </c>
      <c r="CR355" s="13">
        <f t="shared" si="723"/>
        <v>25</v>
      </c>
      <c r="CS355" s="248"/>
      <c r="CT355" s="13">
        <f t="shared" si="634"/>
        <v>0</v>
      </c>
      <c r="CU355" s="13">
        <f t="shared" si="635"/>
        <v>0</v>
      </c>
      <c r="CV355" s="158"/>
      <c r="CW355" s="13">
        <f t="shared" si="636"/>
        <v>0</v>
      </c>
      <c r="CX355" s="13">
        <f t="shared" si="637"/>
        <v>0</v>
      </c>
      <c r="CY355" s="158"/>
      <c r="CZ355" s="13">
        <f t="shared" si="638"/>
        <v>0</v>
      </c>
      <c r="DA355" s="13">
        <f t="shared" si="639"/>
        <v>0</v>
      </c>
      <c r="DB355" s="158"/>
      <c r="DC355" s="13">
        <f t="shared" si="640"/>
        <v>0</v>
      </c>
      <c r="DD355" s="13">
        <f t="shared" si="641"/>
        <v>0</v>
      </c>
      <c r="DE355" s="158"/>
      <c r="DF355" s="13">
        <f t="shared" si="642"/>
        <v>0</v>
      </c>
      <c r="DG355" s="13">
        <f t="shared" si="643"/>
        <v>0</v>
      </c>
      <c r="DH355" s="158"/>
      <c r="DI355" s="13">
        <f t="shared" si="644"/>
        <v>0</v>
      </c>
      <c r="DJ355" s="13">
        <f t="shared" si="645"/>
        <v>0</v>
      </c>
      <c r="DK355" s="158"/>
      <c r="DL355" s="35">
        <f t="shared" si="646"/>
        <v>0</v>
      </c>
      <c r="DM355" s="61">
        <f t="shared" si="647"/>
        <v>0</v>
      </c>
      <c r="DN355" s="66">
        <f t="shared" ref="DN355:DN390" si="742">DN354+K355</f>
        <v>1249332.3759999992</v>
      </c>
      <c r="DO355" s="74">
        <f t="shared" si="660"/>
        <v>20181</v>
      </c>
      <c r="DP355" s="66">
        <f t="shared" si="661"/>
        <v>60.669310344827586</v>
      </c>
      <c r="DQ355" s="63">
        <f t="shared" si="648"/>
        <v>61.906366186016513</v>
      </c>
      <c r="DR355" s="66" t="e">
        <f t="shared" si="579"/>
        <v>#NUM!</v>
      </c>
      <c r="DS355" s="96" t="e">
        <f t="shared" si="580"/>
        <v>#NUM!</v>
      </c>
      <c r="DT355" s="66" t="e">
        <f t="shared" si="581"/>
        <v>#NUM!</v>
      </c>
      <c r="DU355" s="66" t="e">
        <f t="shared" si="582"/>
        <v>#NUM!</v>
      </c>
      <c r="DV355" s="62"/>
      <c r="DW355" s="62"/>
      <c r="DX355" s="62"/>
      <c r="DY355" s="62"/>
      <c r="DZ355" s="62"/>
      <c r="EA355" s="62"/>
      <c r="EB355" s="62"/>
      <c r="EC355" s="62"/>
      <c r="ED355" s="62"/>
      <c r="EE355" s="62"/>
      <c r="EF355" s="62"/>
      <c r="EG355" s="62"/>
      <c r="EH355" s="62"/>
      <c r="EI355" s="62"/>
      <c r="EJ355" s="62"/>
      <c r="EK355" s="62"/>
      <c r="EL355" s="62"/>
      <c r="EM355" s="62"/>
      <c r="EN355" s="62"/>
      <c r="EO355" s="62"/>
      <c r="EP355" s="62"/>
      <c r="EQ355" s="62"/>
      <c r="ER355" s="62"/>
      <c r="ES355" s="62"/>
      <c r="ET355" s="62"/>
      <c r="EU355" s="62"/>
      <c r="EV355" s="62"/>
      <c r="EW355" s="62"/>
      <c r="EX355" s="62"/>
      <c r="EY355" s="62"/>
      <c r="EZ355" s="62"/>
      <c r="FA355" s="62"/>
      <c r="FB355" s="62"/>
      <c r="FC355" s="62"/>
      <c r="FD355" s="62"/>
      <c r="FE355" s="62"/>
      <c r="FF355" s="62"/>
      <c r="FG355" s="62"/>
      <c r="FH355" s="62"/>
      <c r="FI355" s="62"/>
    </row>
    <row r="356" spans="1:165" s="247" customFormat="1" ht="30">
      <c r="A356" s="175">
        <v>355</v>
      </c>
      <c r="B356" s="243">
        <v>24</v>
      </c>
      <c r="C356" s="244">
        <v>40822</v>
      </c>
      <c r="D356" s="249">
        <f t="shared" si="666"/>
        <v>10</v>
      </c>
      <c r="E356" s="246" t="s">
        <v>39</v>
      </c>
      <c r="F356" s="243">
        <v>13</v>
      </c>
      <c r="G356" s="247" t="s">
        <v>38</v>
      </c>
      <c r="H356" s="247" t="s">
        <v>346</v>
      </c>
      <c r="I356" s="247" t="s">
        <v>540</v>
      </c>
      <c r="J356" s="248">
        <v>0.45833333333333331</v>
      </c>
      <c r="K356" s="249">
        <v>3283.59</v>
      </c>
      <c r="L356" s="247" t="s">
        <v>34</v>
      </c>
      <c r="M356" s="243">
        <v>53</v>
      </c>
      <c r="N356" s="243">
        <v>6</v>
      </c>
      <c r="P356" s="248">
        <v>0.45833333333333331</v>
      </c>
      <c r="Q356" s="248">
        <v>0.45833333333333331</v>
      </c>
      <c r="R356" s="12">
        <f t="shared" si="729"/>
        <v>0</v>
      </c>
      <c r="S356" s="13">
        <f t="shared" si="730"/>
        <v>0</v>
      </c>
      <c r="T356" s="13">
        <f t="shared" si="731"/>
        <v>0</v>
      </c>
      <c r="U356" s="248">
        <v>0.46180555555555558</v>
      </c>
      <c r="V356" s="12">
        <f t="shared" si="732"/>
        <v>3.4722222222222654E-3</v>
      </c>
      <c r="W356" s="13">
        <f t="shared" si="690"/>
        <v>0</v>
      </c>
      <c r="X356" s="225">
        <f t="shared" si="691"/>
        <v>5</v>
      </c>
      <c r="Y356" s="248">
        <v>0.46875</v>
      </c>
      <c r="Z356" s="12">
        <f t="shared" si="695"/>
        <v>6.9444444444444198E-3</v>
      </c>
      <c r="AA356" s="13">
        <f t="shared" si="682"/>
        <v>0</v>
      </c>
      <c r="AB356" s="13">
        <f t="shared" si="683"/>
        <v>10</v>
      </c>
      <c r="AC356" s="248">
        <v>0.4826388888888889</v>
      </c>
      <c r="AD356" s="12">
        <f t="shared" si="686"/>
        <v>1.3888888888888895E-2</v>
      </c>
      <c r="AE356" s="13">
        <f t="shared" si="684"/>
        <v>0</v>
      </c>
      <c r="AF356" s="13">
        <f t="shared" si="685"/>
        <v>20</v>
      </c>
      <c r="AG356" s="248">
        <v>0.4861111111111111</v>
      </c>
      <c r="AH356" s="248">
        <v>0.50694444444444442</v>
      </c>
      <c r="AI356" s="12">
        <f t="shared" si="739"/>
        <v>2.0833333333333315E-2</v>
      </c>
      <c r="AJ356" s="225">
        <f t="shared" si="740"/>
        <v>0</v>
      </c>
      <c r="AK356" s="225">
        <f t="shared" si="741"/>
        <v>30</v>
      </c>
      <c r="AL356" s="248">
        <v>0.4861111111111111</v>
      </c>
      <c r="AM356" s="248">
        <v>0.50694444444444442</v>
      </c>
      <c r="AN356" s="12">
        <f t="shared" si="733"/>
        <v>2.0833333333333315E-2</v>
      </c>
      <c r="AO356" s="13">
        <f t="shared" si="734"/>
        <v>0</v>
      </c>
      <c r="AP356" s="13">
        <f t="shared" si="735"/>
        <v>30</v>
      </c>
      <c r="AQ356" s="248">
        <v>0.51041666666666663</v>
      </c>
      <c r="AR356" s="12">
        <f t="shared" si="672"/>
        <v>3.4722222222222099E-3</v>
      </c>
      <c r="AS356" s="225">
        <f t="shared" si="673"/>
        <v>0</v>
      </c>
      <c r="AT356" s="13">
        <f t="shared" si="674"/>
        <v>5</v>
      </c>
      <c r="AU356" s="248">
        <v>0.51944444444444449</v>
      </c>
      <c r="AV356" s="226">
        <f t="shared" si="606"/>
        <v>9.0277777777778567E-3</v>
      </c>
      <c r="AW356" s="13">
        <f t="shared" si="607"/>
        <v>0</v>
      </c>
      <c r="AX356" s="13">
        <f t="shared" si="608"/>
        <v>13</v>
      </c>
      <c r="AY356" s="248">
        <v>0.61458333333333337</v>
      </c>
      <c r="AZ356" s="12">
        <f t="shared" si="715"/>
        <v>9.5138888888888884E-2</v>
      </c>
      <c r="BA356" s="225">
        <f t="shared" si="716"/>
        <v>2</v>
      </c>
      <c r="BB356" s="225">
        <f t="shared" si="717"/>
        <v>17</v>
      </c>
      <c r="BC356" s="248">
        <v>0.61458333333333337</v>
      </c>
      <c r="BD356" s="248">
        <v>0.61458333333333337</v>
      </c>
      <c r="BE356" s="12">
        <f t="shared" si="736"/>
        <v>0</v>
      </c>
      <c r="BF356" s="13">
        <f t="shared" si="737"/>
        <v>0</v>
      </c>
      <c r="BG356" s="13">
        <f t="shared" si="738"/>
        <v>0</v>
      </c>
      <c r="BH356" s="248">
        <v>0.61458333333333337</v>
      </c>
      <c r="BI356" s="248">
        <v>0.61458333333333337</v>
      </c>
      <c r="BK356" s="69">
        <f t="shared" si="704"/>
        <v>0</v>
      </c>
      <c r="BL356" s="13">
        <f t="shared" si="705"/>
        <v>0</v>
      </c>
      <c r="BM356" s="13">
        <f t="shared" si="706"/>
        <v>0</v>
      </c>
      <c r="BN356" s="248">
        <v>0.62152777777777779</v>
      </c>
      <c r="BO356" s="12">
        <f t="shared" si="712"/>
        <v>6.9444444444444198E-3</v>
      </c>
      <c r="BP356" s="225">
        <f t="shared" si="713"/>
        <v>0</v>
      </c>
      <c r="BQ356" s="225">
        <f t="shared" si="714"/>
        <v>10</v>
      </c>
      <c r="BR356" s="248">
        <v>0.62222222222222223</v>
      </c>
      <c r="BS356" s="12">
        <f t="shared" si="618"/>
        <v>6.9444444444444198E-4</v>
      </c>
      <c r="BT356" s="225">
        <f t="shared" si="680"/>
        <v>0</v>
      </c>
      <c r="BU356" s="225">
        <f t="shared" si="681"/>
        <v>1</v>
      </c>
      <c r="BV356" s="248">
        <v>0.62222222222222223</v>
      </c>
      <c r="BW356" s="248">
        <v>0.625</v>
      </c>
      <c r="BX356" s="12">
        <f t="shared" si="698"/>
        <v>2.7777777777777679E-3</v>
      </c>
      <c r="BY356" s="13">
        <f t="shared" si="699"/>
        <v>0</v>
      </c>
      <c r="BZ356" s="13">
        <f t="shared" si="700"/>
        <v>4</v>
      </c>
      <c r="CA356" s="226">
        <f t="shared" si="724"/>
        <v>0.16666666666666669</v>
      </c>
      <c r="CB356" s="13">
        <f t="shared" si="725"/>
        <v>4</v>
      </c>
      <c r="CC356" s="13">
        <f t="shared" si="726"/>
        <v>0</v>
      </c>
      <c r="CD356" s="12">
        <f t="shared" si="585"/>
        <v>2.4999999999999967E-2</v>
      </c>
      <c r="CE356" s="13">
        <f t="shared" si="727"/>
        <v>0</v>
      </c>
      <c r="CF356" s="13">
        <f t="shared" si="728"/>
        <v>36</v>
      </c>
      <c r="CG356" s="12">
        <f t="shared" si="658"/>
        <v>2.0833333333333315E-2</v>
      </c>
      <c r="CH356" s="13">
        <f t="shared" si="718"/>
        <v>0</v>
      </c>
      <c r="CI356" s="13">
        <f t="shared" si="719"/>
        <v>30</v>
      </c>
      <c r="CJ356" s="12">
        <f t="shared" si="659"/>
        <v>9.5138888888888884E-2</v>
      </c>
      <c r="CK356" s="13">
        <f t="shared" si="657"/>
        <v>2</v>
      </c>
      <c r="CL356" s="13">
        <f t="shared" si="720"/>
        <v>17</v>
      </c>
      <c r="CM356" s="62"/>
      <c r="CN356" s="62"/>
      <c r="CO356" s="62"/>
      <c r="CP356" s="12">
        <f t="shared" si="721"/>
        <v>9.5138888888888884E-2</v>
      </c>
      <c r="CQ356" s="13">
        <f t="shared" si="722"/>
        <v>2</v>
      </c>
      <c r="CR356" s="13">
        <f t="shared" si="723"/>
        <v>17</v>
      </c>
      <c r="CS356" s="248"/>
      <c r="CT356" s="13">
        <f t="shared" si="634"/>
        <v>0</v>
      </c>
      <c r="CU356" s="13">
        <f t="shared" si="635"/>
        <v>0</v>
      </c>
      <c r="CV356" s="158"/>
      <c r="CW356" s="13">
        <f t="shared" si="636"/>
        <v>0</v>
      </c>
      <c r="CX356" s="13">
        <f t="shared" si="637"/>
        <v>0</v>
      </c>
      <c r="CY356" s="158"/>
      <c r="CZ356" s="13">
        <f t="shared" si="638"/>
        <v>0</v>
      </c>
      <c r="DA356" s="13">
        <f t="shared" si="639"/>
        <v>0</v>
      </c>
      <c r="DB356" s="158"/>
      <c r="DC356" s="13">
        <f t="shared" si="640"/>
        <v>0</v>
      </c>
      <c r="DD356" s="13">
        <f t="shared" si="641"/>
        <v>0</v>
      </c>
      <c r="DE356" s="158"/>
      <c r="DF356" s="13">
        <f t="shared" si="642"/>
        <v>0</v>
      </c>
      <c r="DG356" s="13">
        <f t="shared" si="643"/>
        <v>0</v>
      </c>
      <c r="DH356" s="158"/>
      <c r="DI356" s="13">
        <f t="shared" si="644"/>
        <v>0</v>
      </c>
      <c r="DJ356" s="13">
        <f t="shared" si="645"/>
        <v>0</v>
      </c>
      <c r="DK356" s="158"/>
      <c r="DL356" s="35">
        <f t="shared" si="646"/>
        <v>0</v>
      </c>
      <c r="DM356" s="61">
        <f t="shared" si="647"/>
        <v>0</v>
      </c>
      <c r="DN356" s="66">
        <f t="shared" si="742"/>
        <v>1252615.9659999993</v>
      </c>
      <c r="DO356" s="74">
        <f t="shared" si="660"/>
        <v>20239</v>
      </c>
      <c r="DP356" s="66">
        <f t="shared" si="661"/>
        <v>61.954528301886796</v>
      </c>
      <c r="DQ356" s="63">
        <f t="shared" si="648"/>
        <v>61.89119847818565</v>
      </c>
      <c r="DR356" s="66" t="e">
        <f t="shared" si="579"/>
        <v>#NUM!</v>
      </c>
      <c r="DS356" s="96" t="e">
        <f t="shared" si="580"/>
        <v>#NUM!</v>
      </c>
      <c r="DT356" s="66" t="e">
        <f t="shared" si="581"/>
        <v>#NUM!</v>
      </c>
      <c r="DU356" s="66" t="e">
        <f t="shared" si="582"/>
        <v>#NUM!</v>
      </c>
      <c r="DV356" s="62"/>
      <c r="DW356" s="62"/>
      <c r="DX356" s="62"/>
      <c r="DY356" s="62"/>
      <c r="DZ356" s="62"/>
      <c r="EA356" s="62"/>
      <c r="EB356" s="62"/>
      <c r="EC356" s="62"/>
      <c r="ED356" s="62"/>
      <c r="EE356" s="62"/>
      <c r="EF356" s="62"/>
      <c r="EG356" s="62"/>
      <c r="EH356" s="62"/>
      <c r="EI356" s="62"/>
      <c r="EJ356" s="62"/>
      <c r="EK356" s="62"/>
      <c r="EL356" s="62"/>
      <c r="EM356" s="62"/>
      <c r="EN356" s="62"/>
      <c r="EO356" s="62"/>
      <c r="EP356" s="62"/>
      <c r="EQ356" s="62"/>
      <c r="ER356" s="62"/>
      <c r="ES356" s="62"/>
      <c r="ET356" s="62"/>
      <c r="EU356" s="62"/>
      <c r="EV356" s="62"/>
      <c r="EW356" s="62"/>
      <c r="EX356" s="62"/>
      <c r="EY356" s="62"/>
      <c r="EZ356" s="62"/>
      <c r="FA356" s="62"/>
      <c r="FB356" s="62"/>
      <c r="FC356" s="62"/>
      <c r="FD356" s="62"/>
      <c r="FE356" s="62"/>
      <c r="FF356" s="62"/>
      <c r="FG356" s="62"/>
      <c r="FH356" s="62"/>
      <c r="FI356" s="62"/>
    </row>
    <row r="357" spans="1:165" s="247" customFormat="1">
      <c r="A357" s="199">
        <v>356</v>
      </c>
      <c r="B357" s="243">
        <v>25</v>
      </c>
      <c r="C357" s="244">
        <v>40822</v>
      </c>
      <c r="D357" s="249">
        <f t="shared" si="666"/>
        <v>10</v>
      </c>
      <c r="E357" s="246" t="s">
        <v>39</v>
      </c>
      <c r="F357" s="243">
        <v>14</v>
      </c>
      <c r="G357" s="247" t="s">
        <v>38</v>
      </c>
      <c r="H357" s="247" t="s">
        <v>529</v>
      </c>
      <c r="I357" s="247" t="s">
        <v>562</v>
      </c>
      <c r="J357" s="248">
        <v>0.67708333333333337</v>
      </c>
      <c r="K357" s="249">
        <v>3700.04</v>
      </c>
      <c r="L357" s="247" t="s">
        <v>33</v>
      </c>
      <c r="M357" s="243">
        <v>58</v>
      </c>
      <c r="N357" s="243">
        <v>1</v>
      </c>
      <c r="P357" s="248">
        <v>0.67708333333333337</v>
      </c>
      <c r="Q357" s="248">
        <v>0.67708333333333337</v>
      </c>
      <c r="R357" s="12">
        <f t="shared" si="729"/>
        <v>0</v>
      </c>
      <c r="S357" s="13">
        <f t="shared" si="730"/>
        <v>0</v>
      </c>
      <c r="T357" s="13">
        <f t="shared" si="731"/>
        <v>0</v>
      </c>
      <c r="U357" s="248">
        <v>0.68055555555555547</v>
      </c>
      <c r="V357" s="12">
        <f t="shared" si="732"/>
        <v>3.4722222222220989E-3</v>
      </c>
      <c r="W357" s="13">
        <f t="shared" si="690"/>
        <v>0</v>
      </c>
      <c r="X357" s="225">
        <f t="shared" si="691"/>
        <v>5</v>
      </c>
      <c r="Y357" s="248">
        <v>0.72916666666666663</v>
      </c>
      <c r="Z357" s="12">
        <f t="shared" si="695"/>
        <v>4.861111111111116E-2</v>
      </c>
      <c r="AA357" s="13">
        <f t="shared" si="682"/>
        <v>1</v>
      </c>
      <c r="AB357" s="13">
        <f t="shared" si="683"/>
        <v>10</v>
      </c>
      <c r="AC357" s="248">
        <v>0.75416666666666676</v>
      </c>
      <c r="AD357" s="12">
        <f t="shared" si="686"/>
        <v>2.5000000000000133E-2</v>
      </c>
      <c r="AE357" s="13">
        <f t="shared" si="684"/>
        <v>0</v>
      </c>
      <c r="AF357" s="13">
        <f t="shared" si="685"/>
        <v>36</v>
      </c>
      <c r="AG357" s="248">
        <v>0.75416666666666676</v>
      </c>
      <c r="AH357" s="248">
        <v>0.77986111111111101</v>
      </c>
      <c r="AI357" s="12">
        <f t="shared" si="739"/>
        <v>2.5694444444444242E-2</v>
      </c>
      <c r="AJ357" s="225">
        <f t="shared" si="740"/>
        <v>0</v>
      </c>
      <c r="AK357" s="225">
        <f t="shared" si="741"/>
        <v>37</v>
      </c>
      <c r="AL357" s="248">
        <v>0.75416666666666676</v>
      </c>
      <c r="AM357" s="248">
        <v>0.77986111111111101</v>
      </c>
      <c r="AN357" s="12">
        <f t="shared" si="733"/>
        <v>2.5694444444444242E-2</v>
      </c>
      <c r="AO357" s="13">
        <f t="shared" si="734"/>
        <v>0</v>
      </c>
      <c r="AP357" s="13">
        <f t="shared" si="735"/>
        <v>37</v>
      </c>
      <c r="AQ357" s="248">
        <v>0.77986111111111101</v>
      </c>
      <c r="AR357" s="12">
        <f t="shared" si="672"/>
        <v>0</v>
      </c>
      <c r="AS357" s="225">
        <f t="shared" si="673"/>
        <v>0</v>
      </c>
      <c r="AT357" s="13">
        <f t="shared" si="674"/>
        <v>0</v>
      </c>
      <c r="AU357" s="248">
        <v>0.77986111111111101</v>
      </c>
      <c r="AV357" s="226">
        <f t="shared" si="606"/>
        <v>0</v>
      </c>
      <c r="AW357" s="13">
        <f t="shared" si="607"/>
        <v>0</v>
      </c>
      <c r="AX357" s="13">
        <f t="shared" si="608"/>
        <v>0</v>
      </c>
      <c r="AY357" s="248">
        <v>0.84097222222222223</v>
      </c>
      <c r="AZ357" s="12">
        <f t="shared" si="715"/>
        <v>6.1111111111111227E-2</v>
      </c>
      <c r="BA357" s="225">
        <f t="shared" si="716"/>
        <v>1</v>
      </c>
      <c r="BB357" s="225">
        <f t="shared" si="717"/>
        <v>28</v>
      </c>
      <c r="BC357" s="248">
        <v>0.84097222222222223</v>
      </c>
      <c r="BD357" s="248">
        <v>0.84097222222222223</v>
      </c>
      <c r="BE357" s="12">
        <f t="shared" si="736"/>
        <v>0</v>
      </c>
      <c r="BF357" s="13">
        <f t="shared" si="737"/>
        <v>0</v>
      </c>
      <c r="BG357" s="13">
        <f t="shared" si="738"/>
        <v>0</v>
      </c>
      <c r="BH357" s="248">
        <v>0.84097222222222223</v>
      </c>
      <c r="BI357" s="248">
        <v>0.84097222222222223</v>
      </c>
      <c r="BK357" s="69">
        <f t="shared" si="704"/>
        <v>0</v>
      </c>
      <c r="BL357" s="13">
        <f t="shared" si="705"/>
        <v>0</v>
      </c>
      <c r="BM357" s="13">
        <f t="shared" si="706"/>
        <v>0</v>
      </c>
      <c r="BN357" s="248">
        <v>0.84375</v>
      </c>
      <c r="BO357" s="12">
        <f t="shared" si="712"/>
        <v>2.7777777777777679E-3</v>
      </c>
      <c r="BP357" s="225">
        <f t="shared" si="713"/>
        <v>0</v>
      </c>
      <c r="BQ357" s="225">
        <f t="shared" si="714"/>
        <v>4</v>
      </c>
      <c r="BR357" s="248">
        <v>0.84444444444444444</v>
      </c>
      <c r="BS357" s="12">
        <f t="shared" si="618"/>
        <v>6.9444444444444198E-4</v>
      </c>
      <c r="BT357" s="225">
        <f t="shared" si="680"/>
        <v>0</v>
      </c>
      <c r="BU357" s="225">
        <f t="shared" si="681"/>
        <v>1</v>
      </c>
      <c r="BV357" s="248">
        <v>0.84444444444444444</v>
      </c>
      <c r="BW357" s="248">
        <v>0.84513888888888899</v>
      </c>
      <c r="BX357" s="12">
        <f t="shared" si="698"/>
        <v>6.94444444444553E-4</v>
      </c>
      <c r="BY357" s="13">
        <f t="shared" si="699"/>
        <v>0</v>
      </c>
      <c r="BZ357" s="13">
        <f t="shared" si="700"/>
        <v>1</v>
      </c>
      <c r="CA357" s="226">
        <f t="shared" si="724"/>
        <v>0.16805555555555562</v>
      </c>
      <c r="CB357" s="13">
        <f t="shared" si="725"/>
        <v>4</v>
      </c>
      <c r="CC357" s="13">
        <f t="shared" si="726"/>
        <v>2</v>
      </c>
      <c r="CD357" s="12">
        <f t="shared" si="585"/>
        <v>2.8472222222222343E-2</v>
      </c>
      <c r="CE357" s="13">
        <f t="shared" si="727"/>
        <v>0</v>
      </c>
      <c r="CF357" s="13">
        <f t="shared" si="728"/>
        <v>41</v>
      </c>
      <c r="CG357" s="12">
        <f t="shared" si="658"/>
        <v>2.5694444444444242E-2</v>
      </c>
      <c r="CH357" s="13">
        <f t="shared" si="718"/>
        <v>0</v>
      </c>
      <c r="CI357" s="13">
        <f t="shared" si="719"/>
        <v>37</v>
      </c>
      <c r="CJ357" s="12">
        <f t="shared" si="659"/>
        <v>6.1111111111111227E-2</v>
      </c>
      <c r="CK357" s="13">
        <f t="shared" si="657"/>
        <v>1</v>
      </c>
      <c r="CL357" s="13">
        <f t="shared" si="720"/>
        <v>28</v>
      </c>
      <c r="CM357" s="62"/>
      <c r="CN357" s="62"/>
      <c r="CO357" s="62"/>
      <c r="CP357" s="12">
        <f t="shared" si="721"/>
        <v>6.1111111111111227E-2</v>
      </c>
      <c r="CQ357" s="13">
        <f t="shared" si="722"/>
        <v>1</v>
      </c>
      <c r="CR357" s="13">
        <f t="shared" si="723"/>
        <v>28</v>
      </c>
      <c r="CS357" s="248"/>
      <c r="CT357" s="13">
        <f t="shared" si="634"/>
        <v>0</v>
      </c>
      <c r="CU357" s="13">
        <f t="shared" si="635"/>
        <v>0</v>
      </c>
      <c r="CV357" s="158"/>
      <c r="CW357" s="13">
        <f t="shared" si="636"/>
        <v>0</v>
      </c>
      <c r="CX357" s="13">
        <f t="shared" si="637"/>
        <v>0</v>
      </c>
      <c r="CY357" s="158"/>
      <c r="CZ357" s="13">
        <f t="shared" si="638"/>
        <v>0</v>
      </c>
      <c r="DA357" s="13">
        <f t="shared" si="639"/>
        <v>0</v>
      </c>
      <c r="DB357" s="158"/>
      <c r="DC357" s="13">
        <f t="shared" si="640"/>
        <v>0</v>
      </c>
      <c r="DD357" s="13">
        <f t="shared" si="641"/>
        <v>0</v>
      </c>
      <c r="DE357" s="158"/>
      <c r="DF357" s="13">
        <f t="shared" si="642"/>
        <v>0</v>
      </c>
      <c r="DG357" s="13">
        <f t="shared" si="643"/>
        <v>0</v>
      </c>
      <c r="DH357" s="158"/>
      <c r="DI357" s="13">
        <f t="shared" si="644"/>
        <v>0</v>
      </c>
      <c r="DJ357" s="13">
        <f t="shared" si="645"/>
        <v>0</v>
      </c>
      <c r="DK357" s="158"/>
      <c r="DL357" s="35">
        <f t="shared" si="646"/>
        <v>0</v>
      </c>
      <c r="DM357" s="61">
        <f t="shared" si="647"/>
        <v>0</v>
      </c>
      <c r="DN357" s="66">
        <f t="shared" si="742"/>
        <v>1256316.0059999994</v>
      </c>
      <c r="DO357" s="74">
        <f t="shared" si="660"/>
        <v>20297</v>
      </c>
      <c r="DP357" s="66">
        <f t="shared" si="661"/>
        <v>63.793793103448273</v>
      </c>
      <c r="DQ357" s="63">
        <f t="shared" si="648"/>
        <v>61.896635266295483</v>
      </c>
      <c r="DR357" s="66" t="e">
        <f t="shared" ref="DR357:DR420" si="743">DR356+CE357</f>
        <v>#NUM!</v>
      </c>
      <c r="DS357" s="96" t="e">
        <f t="shared" ref="DS357:DS420" si="744">DS356+CF357</f>
        <v>#NUM!</v>
      </c>
      <c r="DT357" s="66" t="e">
        <f t="shared" ref="DT357:DT420" si="745">DS357/60</f>
        <v>#NUM!</v>
      </c>
      <c r="DU357" s="66" t="e">
        <f t="shared" ref="DU357:DU420" si="746">DR357+DT357</f>
        <v>#NUM!</v>
      </c>
      <c r="DV357" s="62"/>
      <c r="DW357" s="62"/>
      <c r="DX357" s="62"/>
      <c r="DY357" s="62"/>
      <c r="DZ357" s="62"/>
      <c r="EA357" s="62"/>
      <c r="EB357" s="62"/>
      <c r="EC357" s="62"/>
      <c r="ED357" s="62"/>
      <c r="EE357" s="62"/>
      <c r="EF357" s="62"/>
      <c r="EG357" s="62"/>
      <c r="EH357" s="62"/>
      <c r="EI357" s="62"/>
      <c r="EJ357" s="62"/>
      <c r="EK357" s="62"/>
      <c r="EL357" s="62"/>
      <c r="EM357" s="62"/>
      <c r="EN357" s="62"/>
      <c r="EO357" s="62"/>
      <c r="EP357" s="62"/>
      <c r="EQ357" s="62"/>
      <c r="ER357" s="62"/>
      <c r="ES357" s="62"/>
      <c r="ET357" s="62"/>
      <c r="EU357" s="62"/>
      <c r="EV357" s="62"/>
      <c r="EW357" s="62"/>
      <c r="EX357" s="62"/>
      <c r="EY357" s="62"/>
      <c r="EZ357" s="62"/>
      <c r="FA357" s="62"/>
      <c r="FB357" s="62"/>
      <c r="FC357" s="62"/>
      <c r="FD357" s="62"/>
      <c r="FE357" s="62"/>
      <c r="FF357" s="62"/>
      <c r="FG357" s="62"/>
      <c r="FH357" s="62"/>
      <c r="FI357" s="62"/>
    </row>
    <row r="358" spans="1:165" s="247" customFormat="1">
      <c r="A358" s="175">
        <v>357</v>
      </c>
      <c r="B358" s="243">
        <v>26</v>
      </c>
      <c r="C358" s="244">
        <v>40822</v>
      </c>
      <c r="D358" s="249">
        <f t="shared" si="666"/>
        <v>10</v>
      </c>
      <c r="E358" s="246" t="s">
        <v>171</v>
      </c>
      <c r="F358" s="243">
        <v>4</v>
      </c>
      <c r="G358" s="247" t="s">
        <v>325</v>
      </c>
      <c r="H358" s="247" t="s">
        <v>430</v>
      </c>
      <c r="I358" s="247" t="s">
        <v>534</v>
      </c>
      <c r="J358" s="248">
        <v>0.78125</v>
      </c>
      <c r="K358" s="249">
        <v>3610.69</v>
      </c>
      <c r="L358" s="247" t="s">
        <v>34</v>
      </c>
      <c r="M358" s="243">
        <v>58</v>
      </c>
      <c r="N358" s="243">
        <v>1</v>
      </c>
      <c r="P358" s="248">
        <v>0.78125</v>
      </c>
      <c r="Q358" s="248">
        <v>0.78125</v>
      </c>
      <c r="R358" s="12">
        <f t="shared" si="729"/>
        <v>0</v>
      </c>
      <c r="S358" s="13">
        <f t="shared" si="730"/>
        <v>0</v>
      </c>
      <c r="T358" s="13">
        <f t="shared" si="731"/>
        <v>0</v>
      </c>
      <c r="U358" s="248">
        <v>0.78472222222222221</v>
      </c>
      <c r="V358" s="12">
        <f t="shared" si="732"/>
        <v>3.4722222222222099E-3</v>
      </c>
      <c r="W358" s="13">
        <f t="shared" si="690"/>
        <v>0</v>
      </c>
      <c r="X358" s="225">
        <f t="shared" si="691"/>
        <v>5</v>
      </c>
      <c r="Y358" s="248">
        <v>0.79166666666666663</v>
      </c>
      <c r="Z358" s="12">
        <f t="shared" si="695"/>
        <v>6.9444444444444198E-3</v>
      </c>
      <c r="AA358" s="13">
        <f t="shared" si="682"/>
        <v>0</v>
      </c>
      <c r="AB358" s="13">
        <f t="shared" si="683"/>
        <v>10</v>
      </c>
      <c r="AC358" s="248">
        <v>0.79861111111111116</v>
      </c>
      <c r="AD358" s="12">
        <f t="shared" si="686"/>
        <v>6.9444444444445308E-3</v>
      </c>
      <c r="AE358" s="13">
        <f t="shared" si="684"/>
        <v>0</v>
      </c>
      <c r="AF358" s="13">
        <f t="shared" si="685"/>
        <v>10</v>
      </c>
      <c r="AG358" s="248">
        <v>0.80208333333333337</v>
      </c>
      <c r="AH358" s="248">
        <v>0.83333333333333337</v>
      </c>
      <c r="AI358" s="12">
        <f t="shared" si="739"/>
        <v>3.125E-2</v>
      </c>
      <c r="AJ358" s="225">
        <f t="shared" si="740"/>
        <v>0</v>
      </c>
      <c r="AK358" s="225">
        <f t="shared" si="741"/>
        <v>45</v>
      </c>
      <c r="AL358" s="248">
        <v>0.80208333333333337</v>
      </c>
      <c r="AM358" s="248">
        <v>0.83333333333333337</v>
      </c>
      <c r="AN358" s="12">
        <f t="shared" si="733"/>
        <v>3.125E-2</v>
      </c>
      <c r="AO358" s="13">
        <f t="shared" si="734"/>
        <v>0</v>
      </c>
      <c r="AP358" s="13">
        <f t="shared" si="735"/>
        <v>45</v>
      </c>
      <c r="AQ358" s="248">
        <v>0.88194444444444453</v>
      </c>
      <c r="AR358" s="12">
        <f t="shared" si="672"/>
        <v>4.861111111111116E-2</v>
      </c>
      <c r="AS358" s="225">
        <f t="shared" si="673"/>
        <v>1</v>
      </c>
      <c r="AT358" s="13">
        <f t="shared" si="674"/>
        <v>10</v>
      </c>
      <c r="AU358" s="248">
        <v>0.88402777777777775</v>
      </c>
      <c r="AV358" s="226">
        <f t="shared" si="606"/>
        <v>2.0833333333332149E-3</v>
      </c>
      <c r="AW358" s="13">
        <f t="shared" si="607"/>
        <v>0</v>
      </c>
      <c r="AX358" s="13">
        <f t="shared" si="608"/>
        <v>3</v>
      </c>
      <c r="AY358" s="248">
        <v>0.98402777777777783</v>
      </c>
      <c r="AZ358" s="12">
        <f t="shared" si="715"/>
        <v>0.10000000000000009</v>
      </c>
      <c r="BA358" s="225">
        <f t="shared" si="716"/>
        <v>2</v>
      </c>
      <c r="BB358" s="225">
        <f t="shared" si="717"/>
        <v>24</v>
      </c>
      <c r="BC358" s="248">
        <v>0.98402777777777783</v>
      </c>
      <c r="BD358" s="248">
        <v>0.98402777777777783</v>
      </c>
      <c r="BE358" s="12">
        <f t="shared" si="736"/>
        <v>0</v>
      </c>
      <c r="BF358" s="13">
        <f t="shared" si="737"/>
        <v>0</v>
      </c>
      <c r="BG358" s="13">
        <f t="shared" si="738"/>
        <v>0</v>
      </c>
      <c r="BH358" s="248">
        <v>0.98402777777777783</v>
      </c>
      <c r="BI358" s="248">
        <v>0.98402777777777783</v>
      </c>
      <c r="BK358" s="69">
        <f t="shared" si="704"/>
        <v>0</v>
      </c>
      <c r="BL358" s="13">
        <f t="shared" si="705"/>
        <v>0</v>
      </c>
      <c r="BM358" s="13">
        <f t="shared" si="706"/>
        <v>0</v>
      </c>
      <c r="BN358" s="248">
        <v>0.98749999999999993</v>
      </c>
      <c r="BO358" s="12">
        <f t="shared" si="712"/>
        <v>3.4722222222220989E-3</v>
      </c>
      <c r="BP358" s="225">
        <f t="shared" si="713"/>
        <v>0</v>
      </c>
      <c r="BQ358" s="225">
        <f t="shared" si="714"/>
        <v>5</v>
      </c>
      <c r="BR358" s="248">
        <v>0.98819444444444438</v>
      </c>
      <c r="BS358" s="12">
        <f t="shared" si="618"/>
        <v>6.9444444444444198E-4</v>
      </c>
      <c r="BT358" s="225">
        <f t="shared" si="680"/>
        <v>0</v>
      </c>
      <c r="BU358" s="225">
        <f t="shared" si="681"/>
        <v>1</v>
      </c>
      <c r="BV358" s="248">
        <v>0.98819444444444438</v>
      </c>
      <c r="BW358" s="248">
        <v>0.98958333333333337</v>
      </c>
      <c r="BX358" s="12">
        <f t="shared" si="698"/>
        <v>1.388888888888995E-3</v>
      </c>
      <c r="BY358" s="13">
        <f t="shared" si="699"/>
        <v>0</v>
      </c>
      <c r="BZ358" s="13">
        <f t="shared" si="700"/>
        <v>2</v>
      </c>
      <c r="CA358" s="226">
        <f t="shared" si="724"/>
        <v>0.20833333333333337</v>
      </c>
      <c r="CB358" s="13">
        <f t="shared" si="725"/>
        <v>5</v>
      </c>
      <c r="CC358" s="13">
        <f t="shared" si="726"/>
        <v>0</v>
      </c>
      <c r="CD358" s="12">
        <f t="shared" si="585"/>
        <v>5.9722222222222232E-2</v>
      </c>
      <c r="CE358" s="13">
        <f t="shared" si="727"/>
        <v>1</v>
      </c>
      <c r="CF358" s="13">
        <f t="shared" si="728"/>
        <v>26</v>
      </c>
      <c r="CG358" s="12">
        <f t="shared" si="658"/>
        <v>3.125E-2</v>
      </c>
      <c r="CH358" s="13">
        <f t="shared" si="718"/>
        <v>0</v>
      </c>
      <c r="CI358" s="13">
        <f t="shared" si="719"/>
        <v>45</v>
      </c>
      <c r="CJ358" s="12">
        <f t="shared" si="659"/>
        <v>0.10000000000000009</v>
      </c>
      <c r="CK358" s="13">
        <f t="shared" si="657"/>
        <v>2</v>
      </c>
      <c r="CL358" s="13">
        <f t="shared" si="720"/>
        <v>24</v>
      </c>
      <c r="CM358" s="62"/>
      <c r="CN358" s="62"/>
      <c r="CO358" s="62"/>
      <c r="CP358" s="12">
        <f t="shared" si="721"/>
        <v>0.10000000000000009</v>
      </c>
      <c r="CQ358" s="13">
        <f t="shared" si="722"/>
        <v>2</v>
      </c>
      <c r="CR358" s="13">
        <f t="shared" si="723"/>
        <v>24</v>
      </c>
      <c r="CS358" s="248"/>
      <c r="CT358" s="13">
        <f t="shared" si="634"/>
        <v>0</v>
      </c>
      <c r="CU358" s="13">
        <f t="shared" si="635"/>
        <v>0</v>
      </c>
      <c r="CV358" s="158"/>
      <c r="CW358" s="13">
        <f t="shared" si="636"/>
        <v>0</v>
      </c>
      <c r="CX358" s="13">
        <f t="shared" si="637"/>
        <v>0</v>
      </c>
      <c r="CY358" s="158"/>
      <c r="CZ358" s="13">
        <f t="shared" si="638"/>
        <v>0</v>
      </c>
      <c r="DA358" s="13">
        <f t="shared" si="639"/>
        <v>0</v>
      </c>
      <c r="DB358" s="158"/>
      <c r="DC358" s="13">
        <f t="shared" si="640"/>
        <v>0</v>
      </c>
      <c r="DD358" s="13">
        <f t="shared" si="641"/>
        <v>0</v>
      </c>
      <c r="DE358" s="158"/>
      <c r="DF358" s="13">
        <f t="shared" si="642"/>
        <v>0</v>
      </c>
      <c r="DG358" s="13">
        <f t="shared" si="643"/>
        <v>0</v>
      </c>
      <c r="DH358" s="158"/>
      <c r="DI358" s="13">
        <f t="shared" si="644"/>
        <v>0</v>
      </c>
      <c r="DJ358" s="13">
        <f t="shared" si="645"/>
        <v>0</v>
      </c>
      <c r="DK358" s="158"/>
      <c r="DL358" s="35">
        <f t="shared" si="646"/>
        <v>0</v>
      </c>
      <c r="DM358" s="61">
        <f t="shared" si="647"/>
        <v>0</v>
      </c>
      <c r="DN358" s="66">
        <f t="shared" si="742"/>
        <v>1259926.6959999993</v>
      </c>
      <c r="DO358" s="74">
        <f t="shared" si="660"/>
        <v>20356</v>
      </c>
      <c r="DP358" s="66">
        <f t="shared" si="661"/>
        <v>62.253275862068968</v>
      </c>
      <c r="DQ358" s="63">
        <f t="shared" si="648"/>
        <v>61.894610729023348</v>
      </c>
      <c r="DR358" s="66" t="e">
        <f t="shared" si="743"/>
        <v>#NUM!</v>
      </c>
      <c r="DS358" s="96" t="e">
        <f t="shared" si="744"/>
        <v>#NUM!</v>
      </c>
      <c r="DT358" s="66" t="e">
        <f t="shared" si="745"/>
        <v>#NUM!</v>
      </c>
      <c r="DU358" s="66" t="e">
        <f t="shared" si="746"/>
        <v>#NUM!</v>
      </c>
      <c r="DV358" s="62"/>
      <c r="DW358" s="62"/>
      <c r="DX358" s="62"/>
      <c r="DY358" s="62"/>
      <c r="DZ358" s="62"/>
      <c r="EA358" s="62"/>
      <c r="EB358" s="62"/>
      <c r="EC358" s="62"/>
      <c r="ED358" s="62"/>
      <c r="EE358" s="62"/>
      <c r="EF358" s="62"/>
      <c r="EG358" s="62"/>
      <c r="EH358" s="62"/>
      <c r="EI358" s="62"/>
      <c r="EJ358" s="62"/>
      <c r="EK358" s="62"/>
      <c r="EL358" s="62"/>
      <c r="EM358" s="62"/>
      <c r="EN358" s="62"/>
      <c r="EO358" s="62"/>
      <c r="EP358" s="62"/>
      <c r="EQ358" s="62"/>
      <c r="ER358" s="62"/>
      <c r="ES358" s="62"/>
      <c r="ET358" s="62"/>
      <c r="EU358" s="62"/>
      <c r="EV358" s="62"/>
      <c r="EW358" s="62"/>
      <c r="EX358" s="62"/>
      <c r="EY358" s="62"/>
      <c r="EZ358" s="62"/>
      <c r="FA358" s="62"/>
      <c r="FB358" s="62"/>
      <c r="FC358" s="62"/>
      <c r="FD358" s="62"/>
      <c r="FE358" s="62"/>
      <c r="FF358" s="62"/>
      <c r="FG358" s="62"/>
      <c r="FH358" s="62"/>
      <c r="FI358" s="62"/>
    </row>
    <row r="359" spans="1:165" s="247" customFormat="1">
      <c r="A359" s="175">
        <v>358</v>
      </c>
      <c r="B359" s="243">
        <v>27</v>
      </c>
      <c r="C359" s="244">
        <v>40822</v>
      </c>
      <c r="D359" s="249">
        <f t="shared" si="666"/>
        <v>10</v>
      </c>
      <c r="E359" s="246" t="s">
        <v>531</v>
      </c>
      <c r="F359" s="243">
        <v>2</v>
      </c>
      <c r="G359" s="247" t="s">
        <v>414</v>
      </c>
      <c r="H359" s="247" t="s">
        <v>413</v>
      </c>
      <c r="I359" s="247" t="s">
        <v>412</v>
      </c>
      <c r="J359" s="248">
        <v>0.99305555555555547</v>
      </c>
      <c r="K359" s="249">
        <v>3636.84</v>
      </c>
      <c r="L359" s="247" t="s">
        <v>34</v>
      </c>
      <c r="M359" s="243">
        <v>59</v>
      </c>
      <c r="N359" s="243">
        <v>0</v>
      </c>
      <c r="P359" s="248">
        <v>0.99305555555555547</v>
      </c>
      <c r="Q359" s="248">
        <v>0.99305555555555547</v>
      </c>
      <c r="R359" s="12">
        <f t="shared" si="729"/>
        <v>0</v>
      </c>
      <c r="S359" s="13">
        <f t="shared" si="730"/>
        <v>0</v>
      </c>
      <c r="T359" s="13">
        <f t="shared" si="731"/>
        <v>0</v>
      </c>
      <c r="U359" s="248">
        <v>0.99652777777777779</v>
      </c>
      <c r="V359" s="12">
        <f t="shared" si="732"/>
        <v>3.4722222222223209E-3</v>
      </c>
      <c r="W359" s="13">
        <f t="shared" si="690"/>
        <v>0</v>
      </c>
      <c r="X359" s="225">
        <f t="shared" si="691"/>
        <v>5</v>
      </c>
      <c r="Y359" s="248">
        <v>1.0034722222222221</v>
      </c>
      <c r="Z359" s="12">
        <f t="shared" si="695"/>
        <v>6.9444444444443088E-3</v>
      </c>
      <c r="AA359" s="13">
        <f t="shared" si="682"/>
        <v>0</v>
      </c>
      <c r="AB359" s="13">
        <f t="shared" si="683"/>
        <v>10</v>
      </c>
      <c r="AC359" s="248">
        <v>1.0125</v>
      </c>
      <c r="AD359" s="12">
        <f t="shared" si="686"/>
        <v>9.0277777777778567E-3</v>
      </c>
      <c r="AE359" s="13">
        <f t="shared" si="684"/>
        <v>0</v>
      </c>
      <c r="AF359" s="13">
        <f t="shared" si="685"/>
        <v>13</v>
      </c>
      <c r="AG359" s="248">
        <v>1.0138888888888888</v>
      </c>
      <c r="AH359" s="248">
        <v>1.0486111111111112</v>
      </c>
      <c r="AI359" s="12">
        <f t="shared" si="739"/>
        <v>3.4722222222222321E-2</v>
      </c>
      <c r="AJ359" s="225">
        <f t="shared" si="740"/>
        <v>0</v>
      </c>
      <c r="AK359" s="225">
        <f t="shared" si="741"/>
        <v>50</v>
      </c>
      <c r="AL359" s="248">
        <v>1.0138888888888888</v>
      </c>
      <c r="AM359" s="248">
        <v>1.0486111111111112</v>
      </c>
      <c r="AN359" s="12">
        <f t="shared" si="733"/>
        <v>3.4722222222222321E-2</v>
      </c>
      <c r="AO359" s="13">
        <f t="shared" si="734"/>
        <v>0</v>
      </c>
      <c r="AP359" s="13">
        <f t="shared" si="735"/>
        <v>50</v>
      </c>
      <c r="AQ359" s="248">
        <v>1.0555555555555556</v>
      </c>
      <c r="AR359" s="12">
        <f t="shared" si="672"/>
        <v>6.9444444444444198E-3</v>
      </c>
      <c r="AS359" s="225">
        <f t="shared" si="673"/>
        <v>0</v>
      </c>
      <c r="AT359" s="13">
        <f t="shared" si="674"/>
        <v>10</v>
      </c>
      <c r="AU359" s="248">
        <v>1.0583333333333333</v>
      </c>
      <c r="AV359" s="226">
        <f t="shared" si="606"/>
        <v>2.7777777777777679E-3</v>
      </c>
      <c r="AW359" s="13">
        <f t="shared" si="607"/>
        <v>0</v>
      </c>
      <c r="AX359" s="13">
        <f t="shared" si="608"/>
        <v>4</v>
      </c>
      <c r="AY359" s="248">
        <v>1.1555555555555557</v>
      </c>
      <c r="AZ359" s="12">
        <f t="shared" si="715"/>
        <v>9.7222222222222321E-2</v>
      </c>
      <c r="BA359" s="225">
        <f t="shared" si="716"/>
        <v>2</v>
      </c>
      <c r="BB359" s="225">
        <f t="shared" si="717"/>
        <v>20</v>
      </c>
      <c r="BC359" s="248">
        <v>1.1555555555555557</v>
      </c>
      <c r="BD359" s="248">
        <v>1.1555555555555557</v>
      </c>
      <c r="BE359" s="12">
        <f t="shared" si="736"/>
        <v>0</v>
      </c>
      <c r="BF359" s="13">
        <f t="shared" si="737"/>
        <v>0</v>
      </c>
      <c r="BG359" s="13">
        <f t="shared" si="738"/>
        <v>0</v>
      </c>
      <c r="BH359" s="248">
        <v>1.1555555555555557</v>
      </c>
      <c r="BI359" s="248">
        <v>1.1555555555555557</v>
      </c>
      <c r="BK359" s="69">
        <f t="shared" si="704"/>
        <v>0</v>
      </c>
      <c r="BL359" s="13">
        <f t="shared" si="705"/>
        <v>0</v>
      </c>
      <c r="BM359" s="13">
        <f t="shared" si="706"/>
        <v>0</v>
      </c>
      <c r="BN359" s="248">
        <v>1.1576388888888889</v>
      </c>
      <c r="BO359" s="12">
        <f t="shared" si="712"/>
        <v>2.0833333333332149E-3</v>
      </c>
      <c r="BP359" s="225">
        <f t="shared" si="713"/>
        <v>0</v>
      </c>
      <c r="BQ359" s="225">
        <f t="shared" si="714"/>
        <v>3</v>
      </c>
      <c r="BR359" s="248">
        <v>1.1583333333333334</v>
      </c>
      <c r="BS359" s="12">
        <f t="shared" si="618"/>
        <v>6.94444444444553E-4</v>
      </c>
      <c r="BT359" s="225">
        <f t="shared" si="680"/>
        <v>0</v>
      </c>
      <c r="BU359" s="225">
        <f t="shared" si="681"/>
        <v>1</v>
      </c>
      <c r="BV359" s="248">
        <v>1.1583333333333334</v>
      </c>
      <c r="BW359" s="248">
        <v>1.1597222222222221</v>
      </c>
      <c r="BX359" s="12">
        <f t="shared" si="698"/>
        <v>1.3888888888886619E-3</v>
      </c>
      <c r="BY359" s="13">
        <f t="shared" si="699"/>
        <v>0</v>
      </c>
      <c r="BZ359" s="13">
        <f t="shared" si="700"/>
        <v>2</v>
      </c>
      <c r="CA359" s="226">
        <f t="shared" si="724"/>
        <v>0.16666666666666663</v>
      </c>
      <c r="CB359" s="13">
        <f t="shared" si="725"/>
        <v>4</v>
      </c>
      <c r="CC359" s="13">
        <f t="shared" si="726"/>
        <v>0</v>
      </c>
      <c r="CD359" s="12">
        <f t="shared" si="585"/>
        <v>1.8750000000000044E-2</v>
      </c>
      <c r="CE359" s="13">
        <f t="shared" si="727"/>
        <v>0</v>
      </c>
      <c r="CF359" s="13">
        <f t="shared" si="728"/>
        <v>27</v>
      </c>
      <c r="CG359" s="12">
        <f t="shared" si="658"/>
        <v>3.4722222222222321E-2</v>
      </c>
      <c r="CH359" s="13">
        <f t="shared" si="718"/>
        <v>0</v>
      </c>
      <c r="CI359" s="13">
        <f t="shared" si="719"/>
        <v>50</v>
      </c>
      <c r="CJ359" s="12">
        <f t="shared" si="659"/>
        <v>9.7222222222222321E-2</v>
      </c>
      <c r="CK359" s="13">
        <f t="shared" si="657"/>
        <v>2</v>
      </c>
      <c r="CL359" s="13">
        <f t="shared" si="720"/>
        <v>20</v>
      </c>
      <c r="CM359" s="62"/>
      <c r="CN359" s="62"/>
      <c r="CO359" s="62"/>
      <c r="CP359" s="12">
        <f t="shared" si="721"/>
        <v>9.7222222222222321E-2</v>
      </c>
      <c r="CQ359" s="13">
        <f t="shared" si="722"/>
        <v>2</v>
      </c>
      <c r="CR359" s="13">
        <f t="shared" si="723"/>
        <v>20</v>
      </c>
      <c r="CS359" s="248"/>
      <c r="CT359" s="13">
        <f t="shared" si="634"/>
        <v>0</v>
      </c>
      <c r="CU359" s="13">
        <f t="shared" si="635"/>
        <v>0</v>
      </c>
      <c r="CV359" s="158"/>
      <c r="CW359" s="13">
        <f t="shared" si="636"/>
        <v>0</v>
      </c>
      <c r="CX359" s="13">
        <f t="shared" si="637"/>
        <v>0</v>
      </c>
      <c r="CY359" s="158"/>
      <c r="CZ359" s="13">
        <f t="shared" si="638"/>
        <v>0</v>
      </c>
      <c r="DA359" s="13">
        <f t="shared" si="639"/>
        <v>0</v>
      </c>
      <c r="DB359" s="158"/>
      <c r="DC359" s="13">
        <f t="shared" si="640"/>
        <v>0</v>
      </c>
      <c r="DD359" s="13">
        <f t="shared" si="641"/>
        <v>0</v>
      </c>
      <c r="DE359" s="158"/>
      <c r="DF359" s="13">
        <f t="shared" si="642"/>
        <v>0</v>
      </c>
      <c r="DG359" s="13">
        <f t="shared" si="643"/>
        <v>0</v>
      </c>
      <c r="DH359" s="158"/>
      <c r="DI359" s="13">
        <f t="shared" si="644"/>
        <v>0</v>
      </c>
      <c r="DJ359" s="13">
        <f t="shared" si="645"/>
        <v>0</v>
      </c>
      <c r="DK359" s="158"/>
      <c r="DL359" s="35">
        <f t="shared" si="646"/>
        <v>0</v>
      </c>
      <c r="DM359" s="61">
        <f t="shared" si="647"/>
        <v>0</v>
      </c>
      <c r="DN359" s="66">
        <f t="shared" si="742"/>
        <v>1263563.5359999994</v>
      </c>
      <c r="DO359" s="74">
        <f t="shared" si="660"/>
        <v>20415</v>
      </c>
      <c r="DP359" s="66">
        <f t="shared" si="661"/>
        <v>61.641355932203389</v>
      </c>
      <c r="DQ359" s="63">
        <f t="shared" si="648"/>
        <v>61.89387881459708</v>
      </c>
      <c r="DR359" s="66" t="e">
        <f t="shared" si="743"/>
        <v>#NUM!</v>
      </c>
      <c r="DS359" s="96" t="e">
        <f t="shared" si="744"/>
        <v>#NUM!</v>
      </c>
      <c r="DT359" s="66" t="e">
        <f t="shared" si="745"/>
        <v>#NUM!</v>
      </c>
      <c r="DU359" s="66" t="e">
        <f t="shared" si="746"/>
        <v>#NUM!</v>
      </c>
      <c r="DV359" s="62"/>
      <c r="DW359" s="62"/>
      <c r="DX359" s="62"/>
      <c r="DY359" s="62"/>
      <c r="DZ359" s="62"/>
      <c r="EA359" s="62"/>
      <c r="EB359" s="62"/>
      <c r="EC359" s="62"/>
      <c r="ED359" s="62"/>
      <c r="EE359" s="62"/>
      <c r="EF359" s="62"/>
      <c r="EG359" s="62"/>
      <c r="EH359" s="62"/>
      <c r="EI359" s="62"/>
      <c r="EJ359" s="62"/>
      <c r="EK359" s="62"/>
      <c r="EL359" s="62"/>
      <c r="EM359" s="62"/>
      <c r="EN359" s="62"/>
      <c r="EO359" s="62"/>
      <c r="EP359" s="62"/>
      <c r="EQ359" s="62"/>
      <c r="ER359" s="62"/>
      <c r="ES359" s="62"/>
      <c r="ET359" s="62"/>
      <c r="EU359" s="62"/>
      <c r="EV359" s="62"/>
      <c r="EW359" s="62"/>
      <c r="EX359" s="62"/>
      <c r="EY359" s="62"/>
      <c r="EZ359" s="62"/>
      <c r="FA359" s="62"/>
      <c r="FB359" s="62"/>
      <c r="FC359" s="62"/>
      <c r="FD359" s="62"/>
      <c r="FE359" s="62"/>
      <c r="FF359" s="62"/>
      <c r="FG359" s="62"/>
      <c r="FH359" s="62"/>
      <c r="FI359" s="62"/>
    </row>
    <row r="360" spans="1:165" s="247" customFormat="1">
      <c r="A360" s="199">
        <v>359</v>
      </c>
      <c r="B360" s="243">
        <v>28</v>
      </c>
      <c r="C360" s="244">
        <v>40823</v>
      </c>
      <c r="D360" s="249">
        <f t="shared" si="666"/>
        <v>10</v>
      </c>
      <c r="E360" s="246" t="s">
        <v>286</v>
      </c>
      <c r="F360" s="243">
        <v>1</v>
      </c>
      <c r="G360" s="247" t="s">
        <v>287</v>
      </c>
      <c r="H360" s="247" t="s">
        <v>288</v>
      </c>
      <c r="I360" s="247" t="s">
        <v>291</v>
      </c>
      <c r="J360" s="248">
        <v>8.3333333333333329E-2</v>
      </c>
      <c r="K360" s="249">
        <v>3704.65</v>
      </c>
      <c r="L360" s="247" t="s">
        <v>34</v>
      </c>
      <c r="M360" s="243">
        <v>59</v>
      </c>
      <c r="N360" s="243">
        <v>0</v>
      </c>
      <c r="P360" s="248">
        <v>8.3333333333333329E-2</v>
      </c>
      <c r="Q360" s="248">
        <v>8.3333333333333329E-2</v>
      </c>
      <c r="R360" s="12">
        <f t="shared" si="729"/>
        <v>0</v>
      </c>
      <c r="S360" s="13">
        <f t="shared" si="730"/>
        <v>0</v>
      </c>
      <c r="T360" s="13">
        <f t="shared" si="731"/>
        <v>0</v>
      </c>
      <c r="U360" s="248">
        <v>8.6805555555555566E-2</v>
      </c>
      <c r="V360" s="12">
        <f t="shared" si="732"/>
        <v>3.4722222222222376E-3</v>
      </c>
      <c r="W360" s="13">
        <f t="shared" si="690"/>
        <v>0</v>
      </c>
      <c r="X360" s="225">
        <f t="shared" si="691"/>
        <v>5</v>
      </c>
      <c r="Y360" s="248">
        <v>9.375E-2</v>
      </c>
      <c r="Z360" s="12">
        <f t="shared" si="695"/>
        <v>6.9444444444444337E-3</v>
      </c>
      <c r="AA360" s="13">
        <f t="shared" si="682"/>
        <v>0</v>
      </c>
      <c r="AB360" s="13">
        <f t="shared" si="683"/>
        <v>10</v>
      </c>
      <c r="AC360" s="248">
        <v>0.125</v>
      </c>
      <c r="AD360" s="12">
        <f t="shared" si="686"/>
        <v>3.125E-2</v>
      </c>
      <c r="AE360" s="13">
        <f t="shared" si="684"/>
        <v>0</v>
      </c>
      <c r="AF360" s="13">
        <f t="shared" si="685"/>
        <v>45</v>
      </c>
      <c r="AG360" s="248">
        <v>0.12847222222222224</v>
      </c>
      <c r="AH360" s="248">
        <v>0.17708333333333334</v>
      </c>
      <c r="AI360" s="12">
        <f t="shared" si="739"/>
        <v>4.8611111111111105E-2</v>
      </c>
      <c r="AJ360" s="225">
        <f t="shared" si="740"/>
        <v>1</v>
      </c>
      <c r="AK360" s="225">
        <f t="shared" si="741"/>
        <v>10</v>
      </c>
      <c r="AL360" s="248">
        <v>0.12847222222222224</v>
      </c>
      <c r="AM360" s="248">
        <v>0.17708333333333334</v>
      </c>
      <c r="AN360" s="12">
        <f t="shared" si="733"/>
        <v>4.8611111111111105E-2</v>
      </c>
      <c r="AO360" s="13">
        <f t="shared" si="734"/>
        <v>1</v>
      </c>
      <c r="AP360" s="13">
        <f t="shared" si="735"/>
        <v>10</v>
      </c>
      <c r="AQ360" s="248">
        <v>0.17986111111111111</v>
      </c>
      <c r="AR360" s="12">
        <f t="shared" si="672"/>
        <v>2.7777777777777679E-3</v>
      </c>
      <c r="AS360" s="225">
        <f t="shared" si="673"/>
        <v>0</v>
      </c>
      <c r="AT360" s="13">
        <f t="shared" si="674"/>
        <v>4</v>
      </c>
      <c r="AU360" s="248">
        <v>0.18055555555555555</v>
      </c>
      <c r="AV360" s="226">
        <f t="shared" si="606"/>
        <v>6.9444444444444198E-4</v>
      </c>
      <c r="AW360" s="13">
        <f t="shared" si="607"/>
        <v>0</v>
      </c>
      <c r="AX360" s="13">
        <f t="shared" si="608"/>
        <v>1</v>
      </c>
      <c r="AY360" s="248">
        <v>0.27638888888888885</v>
      </c>
      <c r="AZ360" s="12">
        <f t="shared" si="715"/>
        <v>9.5833333333333298E-2</v>
      </c>
      <c r="BA360" s="225">
        <f t="shared" si="716"/>
        <v>2</v>
      </c>
      <c r="BB360" s="225">
        <f t="shared" si="717"/>
        <v>18</v>
      </c>
      <c r="BC360" s="248">
        <v>0.27638888888888885</v>
      </c>
      <c r="BD360" s="248">
        <v>0.27638888888888885</v>
      </c>
      <c r="BE360" s="12">
        <f t="shared" si="736"/>
        <v>0</v>
      </c>
      <c r="BF360" s="13">
        <f t="shared" si="737"/>
        <v>0</v>
      </c>
      <c r="BG360" s="13">
        <f t="shared" si="738"/>
        <v>0</v>
      </c>
      <c r="BH360" s="248">
        <v>0.27638888888888885</v>
      </c>
      <c r="BI360" s="248">
        <v>0.27638888888888885</v>
      </c>
      <c r="BK360" s="69">
        <f t="shared" si="704"/>
        <v>0</v>
      </c>
      <c r="BL360" s="13">
        <f t="shared" si="705"/>
        <v>0</v>
      </c>
      <c r="BM360" s="13">
        <f t="shared" si="706"/>
        <v>0</v>
      </c>
      <c r="BN360" s="248">
        <v>0.28472222222222221</v>
      </c>
      <c r="BO360" s="12">
        <f t="shared" si="712"/>
        <v>8.3333333333333592E-3</v>
      </c>
      <c r="BP360" s="225">
        <f t="shared" si="713"/>
        <v>0</v>
      </c>
      <c r="BQ360" s="225">
        <f t="shared" si="714"/>
        <v>12</v>
      </c>
      <c r="BR360" s="248">
        <v>0.29166666666666669</v>
      </c>
      <c r="BS360" s="12">
        <f t="shared" si="618"/>
        <v>6.9444444444444753E-3</v>
      </c>
      <c r="BT360" s="225">
        <f t="shared" si="680"/>
        <v>0</v>
      </c>
      <c r="BU360" s="225">
        <f t="shared" si="681"/>
        <v>10</v>
      </c>
      <c r="BV360" s="248">
        <v>0.29166666666666669</v>
      </c>
      <c r="BW360" s="248">
        <v>0.2951388888888889</v>
      </c>
      <c r="BX360" s="12">
        <f t="shared" si="698"/>
        <v>3.4722222222222099E-3</v>
      </c>
      <c r="BY360" s="13">
        <f t="shared" si="699"/>
        <v>0</v>
      </c>
      <c r="BZ360" s="13">
        <f t="shared" si="700"/>
        <v>5</v>
      </c>
      <c r="CA360" s="226">
        <f t="shared" si="724"/>
        <v>0.21180555555555558</v>
      </c>
      <c r="CB360" s="13">
        <f t="shared" si="725"/>
        <v>5</v>
      </c>
      <c r="CC360" s="13">
        <f t="shared" si="726"/>
        <v>5</v>
      </c>
      <c r="CD360" s="12">
        <f t="shared" si="585"/>
        <v>4.9305555555555602E-2</v>
      </c>
      <c r="CE360" s="13">
        <f t="shared" si="727"/>
        <v>1</v>
      </c>
      <c r="CF360" s="13">
        <f t="shared" si="728"/>
        <v>11</v>
      </c>
      <c r="CG360" s="12">
        <f t="shared" si="658"/>
        <v>4.8611111111111105E-2</v>
      </c>
      <c r="CH360" s="13">
        <f t="shared" si="718"/>
        <v>1</v>
      </c>
      <c r="CI360" s="13">
        <f t="shared" si="719"/>
        <v>10</v>
      </c>
      <c r="CJ360" s="12">
        <f t="shared" si="659"/>
        <v>9.5833333333333298E-2</v>
      </c>
      <c r="CK360" s="13">
        <f t="shared" si="657"/>
        <v>2</v>
      </c>
      <c r="CL360" s="13">
        <f t="shared" si="720"/>
        <v>18</v>
      </c>
      <c r="CM360" s="62"/>
      <c r="CN360" s="62"/>
      <c r="CO360" s="62"/>
      <c r="CP360" s="12">
        <f t="shared" si="721"/>
        <v>9.5833333333333298E-2</v>
      </c>
      <c r="CQ360" s="13">
        <f t="shared" si="722"/>
        <v>2</v>
      </c>
      <c r="CR360" s="13">
        <f t="shared" si="723"/>
        <v>18</v>
      </c>
      <c r="CS360" s="248"/>
      <c r="CT360" s="13">
        <f t="shared" si="634"/>
        <v>0</v>
      </c>
      <c r="CU360" s="13">
        <f t="shared" si="635"/>
        <v>0</v>
      </c>
      <c r="CV360" s="158"/>
      <c r="CW360" s="13">
        <f t="shared" si="636"/>
        <v>0</v>
      </c>
      <c r="CX360" s="13">
        <f t="shared" si="637"/>
        <v>0</v>
      </c>
      <c r="CY360" s="158"/>
      <c r="CZ360" s="13">
        <f t="shared" si="638"/>
        <v>0</v>
      </c>
      <c r="DA360" s="13">
        <f t="shared" si="639"/>
        <v>0</v>
      </c>
      <c r="DB360" s="158"/>
      <c r="DC360" s="13">
        <f t="shared" si="640"/>
        <v>0</v>
      </c>
      <c r="DD360" s="13">
        <f t="shared" si="641"/>
        <v>0</v>
      </c>
      <c r="DE360" s="158"/>
      <c r="DF360" s="13">
        <f t="shared" si="642"/>
        <v>0</v>
      </c>
      <c r="DG360" s="13">
        <f t="shared" si="643"/>
        <v>0</v>
      </c>
      <c r="DH360" s="158"/>
      <c r="DI360" s="13">
        <f t="shared" si="644"/>
        <v>0</v>
      </c>
      <c r="DJ360" s="13">
        <f t="shared" si="645"/>
        <v>0</v>
      </c>
      <c r="DK360" s="158"/>
      <c r="DL360" s="35">
        <f t="shared" si="646"/>
        <v>0</v>
      </c>
      <c r="DM360" s="61">
        <f t="shared" si="647"/>
        <v>0</v>
      </c>
      <c r="DN360" s="66">
        <f t="shared" si="742"/>
        <v>1267268.1859999993</v>
      </c>
      <c r="DO360" s="74">
        <f t="shared" si="660"/>
        <v>20469</v>
      </c>
      <c r="DP360" s="66">
        <f t="shared" si="661"/>
        <v>62.790677966101697</v>
      </c>
      <c r="DQ360" s="63">
        <f t="shared" si="648"/>
        <v>61.911582686012963</v>
      </c>
      <c r="DR360" s="66" t="e">
        <f t="shared" si="743"/>
        <v>#NUM!</v>
      </c>
      <c r="DS360" s="96" t="e">
        <f t="shared" si="744"/>
        <v>#NUM!</v>
      </c>
      <c r="DT360" s="66" t="e">
        <f t="shared" si="745"/>
        <v>#NUM!</v>
      </c>
      <c r="DU360" s="66" t="e">
        <f t="shared" si="746"/>
        <v>#NUM!</v>
      </c>
      <c r="DV360" s="62"/>
      <c r="DW360" s="62"/>
      <c r="DX360" s="62"/>
      <c r="DY360" s="62"/>
      <c r="DZ360" s="62"/>
      <c r="EA360" s="62"/>
      <c r="EB360" s="62"/>
      <c r="EC360" s="62"/>
      <c r="ED360" s="62"/>
      <c r="EE360" s="62"/>
      <c r="EF360" s="62"/>
      <c r="EG360" s="62"/>
      <c r="EH360" s="62"/>
      <c r="EI360" s="62"/>
      <c r="EJ360" s="62"/>
      <c r="EK360" s="62"/>
      <c r="EL360" s="62"/>
      <c r="EM360" s="62"/>
      <c r="EN360" s="62"/>
      <c r="EO360" s="62"/>
      <c r="EP360" s="62"/>
      <c r="EQ360" s="62"/>
      <c r="ER360" s="62"/>
      <c r="ES360" s="62"/>
      <c r="ET360" s="62"/>
      <c r="EU360" s="62"/>
      <c r="EV360" s="62"/>
      <c r="EW360" s="62"/>
      <c r="EX360" s="62"/>
      <c r="EY360" s="62"/>
      <c r="EZ360" s="62"/>
      <c r="FA360" s="62"/>
      <c r="FB360" s="62"/>
      <c r="FC360" s="62"/>
      <c r="FD360" s="62"/>
      <c r="FE360" s="62"/>
      <c r="FF360" s="62"/>
      <c r="FG360" s="62"/>
      <c r="FH360" s="62"/>
      <c r="FI360" s="62"/>
    </row>
    <row r="361" spans="1:165" s="247" customFormat="1">
      <c r="A361" s="175">
        <v>360</v>
      </c>
      <c r="B361" s="243">
        <v>29</v>
      </c>
      <c r="C361" s="244">
        <v>40823</v>
      </c>
      <c r="D361" s="249">
        <f t="shared" si="666"/>
        <v>10</v>
      </c>
      <c r="E361" s="246" t="s">
        <v>39</v>
      </c>
      <c r="F361" s="243">
        <v>15</v>
      </c>
      <c r="G361" s="247" t="s">
        <v>38</v>
      </c>
      <c r="H361" s="247" t="s">
        <v>406</v>
      </c>
      <c r="I361" s="616" t="s">
        <v>575</v>
      </c>
      <c r="J361" s="248">
        <v>0.26041666666666669</v>
      </c>
      <c r="K361" s="249">
        <v>3358.57</v>
      </c>
      <c r="L361" s="247" t="s">
        <v>34</v>
      </c>
      <c r="M361" s="243">
        <v>54</v>
      </c>
      <c r="N361" s="243">
        <v>5</v>
      </c>
      <c r="P361" s="248">
        <v>0.26041666666666669</v>
      </c>
      <c r="Q361" s="248">
        <v>0.26041666666666669</v>
      </c>
      <c r="R361" s="12">
        <f t="shared" si="729"/>
        <v>0</v>
      </c>
      <c r="S361" s="13">
        <f t="shared" si="730"/>
        <v>0</v>
      </c>
      <c r="T361" s="13">
        <f t="shared" si="731"/>
        <v>0</v>
      </c>
      <c r="U361" s="248">
        <v>0.30138888888888887</v>
      </c>
      <c r="V361" s="12">
        <f t="shared" si="732"/>
        <v>4.0972222222222188E-2</v>
      </c>
      <c r="W361" s="13">
        <f t="shared" si="690"/>
        <v>0</v>
      </c>
      <c r="X361" s="225">
        <f t="shared" si="691"/>
        <v>59</v>
      </c>
      <c r="Y361" s="248">
        <v>0.30208333333333331</v>
      </c>
      <c r="Z361" s="12">
        <f t="shared" si="695"/>
        <v>6.9444444444444198E-4</v>
      </c>
      <c r="AA361" s="13">
        <f t="shared" si="682"/>
        <v>0</v>
      </c>
      <c r="AB361" s="13">
        <f t="shared" si="683"/>
        <v>1</v>
      </c>
      <c r="AC361" s="248">
        <v>0.30902777777777779</v>
      </c>
      <c r="AD361" s="12">
        <f t="shared" si="686"/>
        <v>6.9444444444444753E-3</v>
      </c>
      <c r="AE361" s="13">
        <f t="shared" si="684"/>
        <v>0</v>
      </c>
      <c r="AF361" s="13">
        <f t="shared" si="685"/>
        <v>10</v>
      </c>
      <c r="AG361" s="248">
        <v>0.30902777777777779</v>
      </c>
      <c r="AH361" s="248">
        <v>0.34027777777777773</v>
      </c>
      <c r="AI361" s="12">
        <f t="shared" si="739"/>
        <v>3.1249999999999944E-2</v>
      </c>
      <c r="AJ361" s="225">
        <f t="shared" si="740"/>
        <v>0</v>
      </c>
      <c r="AK361" s="225">
        <f t="shared" si="741"/>
        <v>45</v>
      </c>
      <c r="AL361" s="248">
        <v>0.30902777777777779</v>
      </c>
      <c r="AM361" s="248">
        <v>0.34027777777777773</v>
      </c>
      <c r="AN361" s="12">
        <f t="shared" si="733"/>
        <v>3.1249999999999944E-2</v>
      </c>
      <c r="AO361" s="13">
        <f t="shared" si="734"/>
        <v>0</v>
      </c>
      <c r="AP361" s="13">
        <f t="shared" si="735"/>
        <v>45</v>
      </c>
      <c r="AQ361" s="248">
        <v>0.34236111111111112</v>
      </c>
      <c r="AR361" s="12">
        <f t="shared" si="672"/>
        <v>2.0833333333333814E-3</v>
      </c>
      <c r="AS361" s="225">
        <f t="shared" si="673"/>
        <v>0</v>
      </c>
      <c r="AT361" s="13">
        <f t="shared" si="674"/>
        <v>3</v>
      </c>
      <c r="AU361" s="248">
        <v>0.3430555555555555</v>
      </c>
      <c r="AV361" s="226">
        <f t="shared" si="606"/>
        <v>6.9444444444438647E-4</v>
      </c>
      <c r="AW361" s="13">
        <f t="shared" si="607"/>
        <v>0</v>
      </c>
      <c r="AX361" s="13">
        <f t="shared" si="608"/>
        <v>1</v>
      </c>
      <c r="AY361" s="248">
        <v>0.3923611111111111</v>
      </c>
      <c r="AZ361" s="12">
        <f t="shared" si="715"/>
        <v>4.9305555555555602E-2</v>
      </c>
      <c r="BA361" s="225">
        <f t="shared" si="716"/>
        <v>1</v>
      </c>
      <c r="BB361" s="225">
        <f t="shared" si="717"/>
        <v>11</v>
      </c>
      <c r="BC361" s="248">
        <v>0.3923611111111111</v>
      </c>
      <c r="BD361" s="248">
        <v>0.3923611111111111</v>
      </c>
      <c r="BE361" s="12">
        <f t="shared" si="736"/>
        <v>0</v>
      </c>
      <c r="BF361" s="13">
        <f t="shared" si="737"/>
        <v>0</v>
      </c>
      <c r="BG361" s="13">
        <f t="shared" si="738"/>
        <v>0</v>
      </c>
      <c r="BH361" s="248">
        <v>0.3923611111111111</v>
      </c>
      <c r="BI361" s="248">
        <v>0.3923611111111111</v>
      </c>
      <c r="BK361" s="69">
        <f t="shared" si="704"/>
        <v>0</v>
      </c>
      <c r="BL361" s="13">
        <f t="shared" si="705"/>
        <v>0</v>
      </c>
      <c r="BM361" s="13">
        <f t="shared" si="706"/>
        <v>0</v>
      </c>
      <c r="BN361" s="248">
        <v>0.39930555555555558</v>
      </c>
      <c r="BO361" s="12">
        <f t="shared" si="712"/>
        <v>6.9444444444444753E-3</v>
      </c>
      <c r="BP361" s="225">
        <f t="shared" si="713"/>
        <v>0</v>
      </c>
      <c r="BQ361" s="225">
        <f t="shared" si="714"/>
        <v>10</v>
      </c>
      <c r="BR361" s="248">
        <v>0.40277777777777773</v>
      </c>
      <c r="BS361" s="12">
        <f t="shared" si="618"/>
        <v>3.4722222222221544E-3</v>
      </c>
      <c r="BT361" s="225">
        <f t="shared" si="680"/>
        <v>0</v>
      </c>
      <c r="BU361" s="225">
        <f t="shared" si="681"/>
        <v>5</v>
      </c>
      <c r="BV361" s="248">
        <v>0.40277777777777773</v>
      </c>
      <c r="BW361" s="248">
        <v>0.40625</v>
      </c>
      <c r="BX361" s="12">
        <f t="shared" si="698"/>
        <v>3.4722222222222654E-3</v>
      </c>
      <c r="BY361" s="13">
        <f t="shared" si="699"/>
        <v>0</v>
      </c>
      <c r="BZ361" s="13">
        <f t="shared" si="700"/>
        <v>5</v>
      </c>
      <c r="CA361" s="226">
        <f t="shared" si="724"/>
        <v>0.14583333333333331</v>
      </c>
      <c r="CB361" s="13">
        <f t="shared" si="725"/>
        <v>3</v>
      </c>
      <c r="CC361" s="13">
        <f t="shared" si="726"/>
        <v>30</v>
      </c>
      <c r="CD361" s="12">
        <f t="shared" si="585"/>
        <v>1.9444444444444486E-2</v>
      </c>
      <c r="CE361" s="13">
        <f t="shared" si="727"/>
        <v>0</v>
      </c>
      <c r="CF361" s="13">
        <f t="shared" si="728"/>
        <v>28</v>
      </c>
      <c r="CG361" s="12">
        <f t="shared" si="658"/>
        <v>3.1249999999999944E-2</v>
      </c>
      <c r="CH361" s="13">
        <f t="shared" si="718"/>
        <v>0</v>
      </c>
      <c r="CI361" s="13">
        <f t="shared" si="719"/>
        <v>45</v>
      </c>
      <c r="CJ361" s="12">
        <f t="shared" si="659"/>
        <v>4.9305555555555602E-2</v>
      </c>
      <c r="CK361" s="13">
        <f t="shared" si="657"/>
        <v>1</v>
      </c>
      <c r="CL361" s="13">
        <f t="shared" si="720"/>
        <v>11</v>
      </c>
      <c r="CM361" s="62"/>
      <c r="CN361" s="62"/>
      <c r="CO361" s="62"/>
      <c r="CP361" s="12">
        <f t="shared" si="721"/>
        <v>4.9305555555555602E-2</v>
      </c>
      <c r="CQ361" s="13">
        <f t="shared" si="722"/>
        <v>1</v>
      </c>
      <c r="CR361" s="13">
        <f t="shared" si="723"/>
        <v>11</v>
      </c>
      <c r="CS361" s="248"/>
      <c r="CT361" s="13">
        <f t="shared" si="634"/>
        <v>0</v>
      </c>
      <c r="CU361" s="13">
        <f t="shared" si="635"/>
        <v>0</v>
      </c>
      <c r="CV361" s="158"/>
      <c r="CW361" s="13">
        <f t="shared" si="636"/>
        <v>0</v>
      </c>
      <c r="CX361" s="13">
        <f t="shared" si="637"/>
        <v>0</v>
      </c>
      <c r="CY361" s="158"/>
      <c r="CZ361" s="13">
        <f t="shared" si="638"/>
        <v>0</v>
      </c>
      <c r="DA361" s="13">
        <f t="shared" si="639"/>
        <v>0</v>
      </c>
      <c r="DB361" s="158"/>
      <c r="DC361" s="13">
        <f t="shared" si="640"/>
        <v>0</v>
      </c>
      <c r="DD361" s="13">
        <f t="shared" si="641"/>
        <v>0</v>
      </c>
      <c r="DE361" s="158"/>
      <c r="DF361" s="13">
        <f t="shared" si="642"/>
        <v>0</v>
      </c>
      <c r="DG361" s="13">
        <f t="shared" si="643"/>
        <v>0</v>
      </c>
      <c r="DH361" s="158"/>
      <c r="DI361" s="13">
        <f t="shared" si="644"/>
        <v>0</v>
      </c>
      <c r="DJ361" s="13">
        <f t="shared" si="645"/>
        <v>0</v>
      </c>
      <c r="DK361" s="158"/>
      <c r="DL361" s="35">
        <f t="shared" si="646"/>
        <v>0</v>
      </c>
      <c r="DM361" s="61">
        <f t="shared" si="647"/>
        <v>0</v>
      </c>
      <c r="DN361" s="66">
        <f t="shared" si="742"/>
        <v>1270626.7559999994</v>
      </c>
      <c r="DO361" s="74">
        <f t="shared" si="660"/>
        <v>20528</v>
      </c>
      <c r="DP361" s="66">
        <f t="shared" si="661"/>
        <v>62.195740740740746</v>
      </c>
      <c r="DQ361" s="63">
        <f t="shared" si="648"/>
        <v>61.89725038971158</v>
      </c>
      <c r="DR361" s="66" t="e">
        <f t="shared" si="743"/>
        <v>#NUM!</v>
      </c>
      <c r="DS361" s="96" t="e">
        <f t="shared" si="744"/>
        <v>#NUM!</v>
      </c>
      <c r="DT361" s="66" t="e">
        <f t="shared" si="745"/>
        <v>#NUM!</v>
      </c>
      <c r="DU361" s="66" t="e">
        <f t="shared" si="746"/>
        <v>#NUM!</v>
      </c>
      <c r="DV361" s="62"/>
      <c r="DW361" s="62"/>
      <c r="DX361" s="62"/>
      <c r="DY361" s="62"/>
      <c r="DZ361" s="62"/>
      <c r="EA361" s="62"/>
      <c r="EB361" s="62"/>
      <c r="EC361" s="62"/>
      <c r="ED361" s="62"/>
      <c r="EE361" s="62"/>
      <c r="EF361" s="62"/>
      <c r="EG361" s="62"/>
      <c r="EH361" s="62"/>
      <c r="EI361" s="62"/>
      <c r="EJ361" s="62"/>
      <c r="EK361" s="62"/>
      <c r="EL361" s="62"/>
      <c r="EM361" s="62"/>
      <c r="EN361" s="62"/>
      <c r="EO361" s="62"/>
      <c r="EP361" s="62"/>
      <c r="EQ361" s="62"/>
      <c r="ER361" s="62"/>
      <c r="ES361" s="62"/>
      <c r="ET361" s="62"/>
      <c r="EU361" s="62"/>
      <c r="EV361" s="62"/>
      <c r="EW361" s="62"/>
      <c r="EX361" s="62"/>
      <c r="EY361" s="62"/>
      <c r="EZ361" s="62"/>
      <c r="FA361" s="62"/>
      <c r="FB361" s="62"/>
      <c r="FC361" s="62"/>
      <c r="FD361" s="62"/>
      <c r="FE361" s="62"/>
      <c r="FF361" s="62"/>
      <c r="FG361" s="62"/>
      <c r="FH361" s="62"/>
      <c r="FI361" s="62"/>
    </row>
    <row r="362" spans="1:165" s="247" customFormat="1">
      <c r="A362" s="199">
        <v>361</v>
      </c>
      <c r="B362" s="243">
        <v>30</v>
      </c>
      <c r="C362" s="244">
        <v>40823</v>
      </c>
      <c r="D362" s="249">
        <f t="shared" si="666"/>
        <v>10</v>
      </c>
      <c r="E362" s="246" t="s">
        <v>39</v>
      </c>
      <c r="F362" s="243">
        <v>16</v>
      </c>
      <c r="G362" s="247" t="s">
        <v>38</v>
      </c>
      <c r="H362" s="247" t="s">
        <v>529</v>
      </c>
      <c r="I362" s="247" t="s">
        <v>562</v>
      </c>
      <c r="J362" s="248">
        <v>0.54861111111111105</v>
      </c>
      <c r="K362" s="249">
        <v>3772.11</v>
      </c>
      <c r="L362" s="247" t="s">
        <v>33</v>
      </c>
      <c r="M362" s="243">
        <v>59</v>
      </c>
      <c r="N362" s="243">
        <v>0</v>
      </c>
      <c r="P362" s="248">
        <v>0.54861111111111105</v>
      </c>
      <c r="Q362" s="248">
        <v>0.54861111111111105</v>
      </c>
      <c r="R362" s="12">
        <f t="shared" si="729"/>
        <v>0</v>
      </c>
      <c r="S362" s="13">
        <f t="shared" si="730"/>
        <v>0</v>
      </c>
      <c r="T362" s="13">
        <f t="shared" si="731"/>
        <v>0</v>
      </c>
      <c r="U362" s="248">
        <v>0.55555555555555558</v>
      </c>
      <c r="V362" s="12">
        <f t="shared" si="732"/>
        <v>6.9444444444445308E-3</v>
      </c>
      <c r="W362" s="13">
        <f t="shared" si="690"/>
        <v>0</v>
      </c>
      <c r="X362" s="225">
        <f t="shared" si="691"/>
        <v>10</v>
      </c>
      <c r="Y362" s="248">
        <v>0.5625</v>
      </c>
      <c r="Z362" s="12">
        <f t="shared" si="695"/>
        <v>6.9444444444444198E-3</v>
      </c>
      <c r="AA362" s="13">
        <f t="shared" si="682"/>
        <v>0</v>
      </c>
      <c r="AB362" s="13">
        <f t="shared" si="683"/>
        <v>10</v>
      </c>
      <c r="AC362" s="248">
        <v>0.59027777777777779</v>
      </c>
      <c r="AD362" s="12">
        <f t="shared" si="686"/>
        <v>2.777777777777779E-2</v>
      </c>
      <c r="AE362" s="13">
        <f t="shared" si="684"/>
        <v>0</v>
      </c>
      <c r="AF362" s="13">
        <f t="shared" si="685"/>
        <v>40</v>
      </c>
      <c r="AG362" s="248">
        <v>0.59027777777777779</v>
      </c>
      <c r="AH362" s="248">
        <v>0.62847222222222221</v>
      </c>
      <c r="AI362" s="12">
        <f t="shared" si="739"/>
        <v>3.819444444444442E-2</v>
      </c>
      <c r="AJ362" s="225">
        <f t="shared" si="740"/>
        <v>0</v>
      </c>
      <c r="AK362" s="225">
        <f t="shared" si="741"/>
        <v>55</v>
      </c>
      <c r="AL362" s="248">
        <v>0.59027777777777779</v>
      </c>
      <c r="AM362" s="248">
        <v>0.62847222222222221</v>
      </c>
      <c r="AN362" s="12">
        <f t="shared" si="733"/>
        <v>3.819444444444442E-2</v>
      </c>
      <c r="AO362" s="13">
        <f t="shared" si="734"/>
        <v>0</v>
      </c>
      <c r="AP362" s="13">
        <f t="shared" si="735"/>
        <v>55</v>
      </c>
      <c r="AQ362" s="248">
        <v>0.59027777777777779</v>
      </c>
      <c r="AR362" s="12">
        <f t="shared" si="672"/>
        <v>-3.819444444444442E-2</v>
      </c>
      <c r="AS362" s="225" t="e">
        <f t="shared" si="673"/>
        <v>#NUM!</v>
      </c>
      <c r="AT362" s="13" t="e">
        <f t="shared" si="674"/>
        <v>#NUM!</v>
      </c>
      <c r="AU362" s="248">
        <v>0.63402777777777775</v>
      </c>
      <c r="AV362" s="226">
        <f t="shared" si="606"/>
        <v>4.3749999999999956E-2</v>
      </c>
      <c r="AW362" s="13">
        <f t="shared" si="607"/>
        <v>1</v>
      </c>
      <c r="AX362" s="13">
        <f t="shared" si="608"/>
        <v>3</v>
      </c>
      <c r="AY362" s="248">
        <v>0.71250000000000002</v>
      </c>
      <c r="AZ362" s="12">
        <f t="shared" si="715"/>
        <v>7.8472222222222276E-2</v>
      </c>
      <c r="BA362" s="225">
        <f t="shared" si="716"/>
        <v>1</v>
      </c>
      <c r="BB362" s="225">
        <f t="shared" si="717"/>
        <v>53</v>
      </c>
      <c r="BC362" s="248">
        <v>0.71250000000000002</v>
      </c>
      <c r="BD362" s="248">
        <v>0.71250000000000002</v>
      </c>
      <c r="BE362" s="12">
        <f t="shared" si="736"/>
        <v>0</v>
      </c>
      <c r="BF362" s="13">
        <f t="shared" si="737"/>
        <v>0</v>
      </c>
      <c r="BG362" s="13">
        <f t="shared" si="738"/>
        <v>0</v>
      </c>
      <c r="BH362" s="248">
        <v>0.71250000000000002</v>
      </c>
      <c r="BI362" s="248">
        <v>0.71250000000000002</v>
      </c>
      <c r="BK362" s="69">
        <f t="shared" si="704"/>
        <v>0</v>
      </c>
      <c r="BL362" s="13">
        <f t="shared" si="705"/>
        <v>0</v>
      </c>
      <c r="BM362" s="13">
        <f t="shared" si="706"/>
        <v>0</v>
      </c>
      <c r="BN362" s="248">
        <v>0.71527777777777779</v>
      </c>
      <c r="BO362" s="12">
        <f t="shared" si="712"/>
        <v>2.7777777777777679E-3</v>
      </c>
      <c r="BP362" s="225">
        <f t="shared" si="713"/>
        <v>0</v>
      </c>
      <c r="BQ362" s="225">
        <f t="shared" si="714"/>
        <v>4</v>
      </c>
      <c r="BR362" s="248">
        <v>0.71736111111111101</v>
      </c>
      <c r="BS362" s="12">
        <f t="shared" si="618"/>
        <v>2.0833333333332149E-3</v>
      </c>
      <c r="BT362" s="225">
        <f t="shared" si="680"/>
        <v>0</v>
      </c>
      <c r="BU362" s="225">
        <f t="shared" si="681"/>
        <v>3</v>
      </c>
      <c r="BV362" s="248">
        <v>0.71736111111111101</v>
      </c>
      <c r="BW362" s="248">
        <v>0.71875</v>
      </c>
      <c r="BX362" s="12">
        <f t="shared" si="698"/>
        <v>1.388888888888995E-3</v>
      </c>
      <c r="BY362" s="13">
        <f t="shared" si="699"/>
        <v>0</v>
      </c>
      <c r="BZ362" s="13">
        <f t="shared" si="700"/>
        <v>2</v>
      </c>
      <c r="CA362" s="226">
        <f t="shared" si="724"/>
        <v>0.17013888888888895</v>
      </c>
      <c r="CB362" s="13">
        <f t="shared" si="725"/>
        <v>4</v>
      </c>
      <c r="CC362" s="13">
        <f t="shared" si="726"/>
        <v>5</v>
      </c>
      <c r="CD362" s="12">
        <f t="shared" si="585"/>
        <v>-5.5555555555556468E-3</v>
      </c>
      <c r="CE362" s="13" t="e">
        <f t="shared" si="727"/>
        <v>#NUM!</v>
      </c>
      <c r="CF362" s="13" t="e">
        <f t="shared" si="728"/>
        <v>#NUM!</v>
      </c>
      <c r="CG362" s="12">
        <f t="shared" si="658"/>
        <v>3.819444444444442E-2</v>
      </c>
      <c r="CH362" s="13">
        <f t="shared" si="718"/>
        <v>0</v>
      </c>
      <c r="CI362" s="13">
        <f t="shared" si="719"/>
        <v>55</v>
      </c>
      <c r="CJ362" s="12">
        <f t="shared" si="659"/>
        <v>7.8472222222222276E-2</v>
      </c>
      <c r="CK362" s="13">
        <f t="shared" si="657"/>
        <v>1</v>
      </c>
      <c r="CL362" s="13">
        <f t="shared" si="720"/>
        <v>53</v>
      </c>
      <c r="CM362" s="62"/>
      <c r="CN362" s="62"/>
      <c r="CO362" s="62"/>
      <c r="CP362" s="12">
        <f t="shared" si="721"/>
        <v>7.8472222222222276E-2</v>
      </c>
      <c r="CQ362" s="13">
        <f t="shared" si="722"/>
        <v>1</v>
      </c>
      <c r="CR362" s="13">
        <f t="shared" si="723"/>
        <v>53</v>
      </c>
      <c r="CS362" s="248"/>
      <c r="CT362" s="13">
        <f t="shared" si="634"/>
        <v>0</v>
      </c>
      <c r="CU362" s="13">
        <f t="shared" si="635"/>
        <v>0</v>
      </c>
      <c r="CV362" s="158"/>
      <c r="CW362" s="13">
        <f t="shared" si="636"/>
        <v>0</v>
      </c>
      <c r="CX362" s="13">
        <f t="shared" si="637"/>
        <v>0</v>
      </c>
      <c r="CY362" s="158"/>
      <c r="CZ362" s="13">
        <f t="shared" si="638"/>
        <v>0</v>
      </c>
      <c r="DA362" s="13">
        <f t="shared" si="639"/>
        <v>0</v>
      </c>
      <c r="DB362" s="158"/>
      <c r="DC362" s="13">
        <f t="shared" si="640"/>
        <v>0</v>
      </c>
      <c r="DD362" s="13">
        <f t="shared" si="641"/>
        <v>0</v>
      </c>
      <c r="DE362" s="158"/>
      <c r="DF362" s="13">
        <f t="shared" si="642"/>
        <v>0</v>
      </c>
      <c r="DG362" s="13">
        <f t="shared" si="643"/>
        <v>0</v>
      </c>
      <c r="DH362" s="158"/>
      <c r="DI362" s="13">
        <f t="shared" si="644"/>
        <v>0</v>
      </c>
      <c r="DJ362" s="13">
        <f t="shared" si="645"/>
        <v>0</v>
      </c>
      <c r="DK362" s="158"/>
      <c r="DL362" s="35">
        <f t="shared" si="646"/>
        <v>0</v>
      </c>
      <c r="DM362" s="61">
        <f t="shared" si="647"/>
        <v>0</v>
      </c>
      <c r="DN362" s="66">
        <f t="shared" si="742"/>
        <v>1274398.8659999995</v>
      </c>
      <c r="DO362" s="74">
        <f t="shared" si="660"/>
        <v>20587</v>
      </c>
      <c r="DP362" s="66">
        <f t="shared" si="661"/>
        <v>63.934067796610172</v>
      </c>
      <c r="DQ362" s="63">
        <f t="shared" si="648"/>
        <v>61.903087676689147</v>
      </c>
      <c r="DR362" s="66" t="e">
        <f t="shared" si="743"/>
        <v>#NUM!</v>
      </c>
      <c r="DS362" s="96" t="e">
        <f t="shared" si="744"/>
        <v>#NUM!</v>
      </c>
      <c r="DT362" s="66" t="e">
        <f t="shared" si="745"/>
        <v>#NUM!</v>
      </c>
      <c r="DU362" s="66" t="e">
        <f t="shared" si="746"/>
        <v>#NUM!</v>
      </c>
      <c r="DV362" s="62"/>
      <c r="DW362" s="62"/>
      <c r="DX362" s="62"/>
      <c r="DY362" s="62"/>
      <c r="DZ362" s="62"/>
      <c r="EA362" s="62"/>
      <c r="EB362" s="62"/>
      <c r="EC362" s="62"/>
      <c r="ED362" s="62"/>
      <c r="EE362" s="62"/>
      <c r="EF362" s="62"/>
      <c r="EG362" s="62"/>
      <c r="EH362" s="62"/>
      <c r="EI362" s="62"/>
      <c r="EJ362" s="62"/>
      <c r="EK362" s="62"/>
      <c r="EL362" s="62"/>
      <c r="EM362" s="62"/>
      <c r="EN362" s="62"/>
      <c r="EO362" s="62"/>
      <c r="EP362" s="62"/>
      <c r="EQ362" s="62"/>
      <c r="ER362" s="62"/>
      <c r="ES362" s="62"/>
      <c r="ET362" s="62"/>
      <c r="EU362" s="62"/>
      <c r="EV362" s="62"/>
      <c r="EW362" s="62"/>
      <c r="EX362" s="62"/>
      <c r="EY362" s="62"/>
      <c r="EZ362" s="62"/>
      <c r="FA362" s="62"/>
      <c r="FB362" s="62"/>
      <c r="FC362" s="62"/>
      <c r="FD362" s="62"/>
      <c r="FE362" s="62"/>
      <c r="FF362" s="62"/>
      <c r="FG362" s="62"/>
      <c r="FH362" s="62"/>
      <c r="FI362" s="62"/>
    </row>
    <row r="363" spans="1:165" s="247" customFormat="1" ht="30">
      <c r="A363" s="175">
        <v>362</v>
      </c>
      <c r="B363" s="243">
        <v>31</v>
      </c>
      <c r="C363" s="244">
        <v>40823</v>
      </c>
      <c r="D363" s="249">
        <f t="shared" si="666"/>
        <v>10</v>
      </c>
      <c r="E363" s="246" t="s">
        <v>39</v>
      </c>
      <c r="F363" s="243">
        <v>17</v>
      </c>
      <c r="G363" s="247" t="s">
        <v>38</v>
      </c>
      <c r="H363" s="247" t="s">
        <v>346</v>
      </c>
      <c r="I363" s="247" t="s">
        <v>540</v>
      </c>
      <c r="J363" s="248">
        <v>0.64236111111111105</v>
      </c>
      <c r="K363" s="249">
        <v>3586.93</v>
      </c>
      <c r="L363" s="247" t="s">
        <v>34</v>
      </c>
      <c r="M363" s="243">
        <v>59</v>
      </c>
      <c r="N363" s="243">
        <v>0</v>
      </c>
      <c r="P363" s="248">
        <v>0.64236111111111105</v>
      </c>
      <c r="Q363" s="248">
        <v>0.64236111111111105</v>
      </c>
      <c r="R363" s="12">
        <f t="shared" si="729"/>
        <v>0</v>
      </c>
      <c r="S363" s="13">
        <f t="shared" si="730"/>
        <v>0</v>
      </c>
      <c r="T363" s="13">
        <f t="shared" si="731"/>
        <v>0</v>
      </c>
      <c r="U363" s="248">
        <v>0.64583333333333337</v>
      </c>
      <c r="V363" s="12">
        <f t="shared" si="732"/>
        <v>3.4722222222223209E-3</v>
      </c>
      <c r="W363" s="13">
        <f t="shared" si="690"/>
        <v>0</v>
      </c>
      <c r="X363" s="225">
        <f t="shared" si="691"/>
        <v>5</v>
      </c>
      <c r="Y363" s="248">
        <v>0.65277777777777779</v>
      </c>
      <c r="Z363" s="12">
        <f t="shared" si="695"/>
        <v>6.9444444444444198E-3</v>
      </c>
      <c r="AA363" s="13">
        <f t="shared" si="682"/>
        <v>0</v>
      </c>
      <c r="AB363" s="13">
        <f t="shared" si="683"/>
        <v>10</v>
      </c>
      <c r="AC363" s="248">
        <v>0.67708333333333337</v>
      </c>
      <c r="AD363" s="12">
        <f t="shared" si="686"/>
        <v>2.430555555555558E-2</v>
      </c>
      <c r="AE363" s="13">
        <f t="shared" si="684"/>
        <v>0</v>
      </c>
      <c r="AF363" s="13">
        <f t="shared" si="685"/>
        <v>35</v>
      </c>
      <c r="AG363" s="248">
        <v>0.67708333333333337</v>
      </c>
      <c r="AH363" s="248">
        <v>0.72916666666666663</v>
      </c>
      <c r="AI363" s="12">
        <f t="shared" si="739"/>
        <v>5.2083333333333259E-2</v>
      </c>
      <c r="AJ363" s="225">
        <f t="shared" si="740"/>
        <v>1</v>
      </c>
      <c r="AK363" s="225">
        <f t="shared" si="741"/>
        <v>15</v>
      </c>
      <c r="AL363" s="248">
        <v>0.67708333333333337</v>
      </c>
      <c r="AM363" s="248">
        <v>0.72916666666666663</v>
      </c>
      <c r="AN363" s="12">
        <f t="shared" si="733"/>
        <v>5.2083333333333259E-2</v>
      </c>
      <c r="AO363" s="13">
        <f t="shared" si="734"/>
        <v>1</v>
      </c>
      <c r="AP363" s="13">
        <f t="shared" si="735"/>
        <v>15</v>
      </c>
      <c r="AQ363" s="248">
        <v>0.71875</v>
      </c>
      <c r="AR363" s="12">
        <f t="shared" si="672"/>
        <v>-1.041666666666663E-2</v>
      </c>
      <c r="AS363" s="225" t="e">
        <f t="shared" si="673"/>
        <v>#NUM!</v>
      </c>
      <c r="AT363" s="13" t="e">
        <f t="shared" si="674"/>
        <v>#NUM!</v>
      </c>
      <c r="AU363" s="248">
        <v>0.74652777777777779</v>
      </c>
      <c r="AV363" s="226">
        <f t="shared" si="606"/>
        <v>2.777777777777779E-2</v>
      </c>
      <c r="AW363" s="13">
        <f t="shared" si="607"/>
        <v>0</v>
      </c>
      <c r="AX363" s="13">
        <f t="shared" si="608"/>
        <v>40</v>
      </c>
      <c r="AY363" s="248">
        <v>0.86597222222222225</v>
      </c>
      <c r="AZ363" s="12">
        <f t="shared" si="715"/>
        <v>0.11944444444444446</v>
      </c>
      <c r="BA363" s="225">
        <f t="shared" si="716"/>
        <v>2</v>
      </c>
      <c r="BB363" s="225">
        <f t="shared" si="717"/>
        <v>52</v>
      </c>
      <c r="BC363" s="248">
        <v>0.86597222222222225</v>
      </c>
      <c r="BD363" s="248">
        <v>0.86597222222222225</v>
      </c>
      <c r="BE363" s="12">
        <f t="shared" si="736"/>
        <v>0</v>
      </c>
      <c r="BF363" s="13">
        <f t="shared" si="737"/>
        <v>0</v>
      </c>
      <c r="BG363" s="13">
        <f t="shared" si="738"/>
        <v>0</v>
      </c>
      <c r="BH363" s="248">
        <v>0.86597222222222225</v>
      </c>
      <c r="BI363" s="248">
        <v>0.86597222222222225</v>
      </c>
      <c r="BK363" s="69">
        <f t="shared" si="704"/>
        <v>0</v>
      </c>
      <c r="BL363" s="13">
        <f t="shared" si="705"/>
        <v>0</v>
      </c>
      <c r="BM363" s="13">
        <f t="shared" si="706"/>
        <v>0</v>
      </c>
      <c r="BN363" s="248">
        <v>0.87152777777777779</v>
      </c>
      <c r="BO363" s="12">
        <f t="shared" si="712"/>
        <v>5.5555555555555358E-3</v>
      </c>
      <c r="BP363" s="225">
        <f t="shared" si="713"/>
        <v>0</v>
      </c>
      <c r="BQ363" s="225">
        <f t="shared" si="714"/>
        <v>8</v>
      </c>
      <c r="BR363" s="248">
        <v>0.875</v>
      </c>
      <c r="BS363" s="12">
        <f t="shared" si="618"/>
        <v>3.4722222222222099E-3</v>
      </c>
      <c r="BT363" s="225">
        <f t="shared" si="680"/>
        <v>0</v>
      </c>
      <c r="BU363" s="225">
        <f t="shared" si="681"/>
        <v>5</v>
      </c>
      <c r="BV363" s="248">
        <v>0.875</v>
      </c>
      <c r="BW363" s="248">
        <v>0.87847222222222221</v>
      </c>
      <c r="BX363" s="12">
        <f t="shared" si="698"/>
        <v>3.4722222222222099E-3</v>
      </c>
      <c r="BY363" s="13">
        <f t="shared" si="699"/>
        <v>0</v>
      </c>
      <c r="BZ363" s="13">
        <f t="shared" si="700"/>
        <v>5</v>
      </c>
      <c r="CA363" s="226">
        <f t="shared" si="724"/>
        <v>0.23611111111111116</v>
      </c>
      <c r="CB363" s="13">
        <f t="shared" si="725"/>
        <v>5</v>
      </c>
      <c r="CC363" s="13">
        <f t="shared" si="726"/>
        <v>40</v>
      </c>
      <c r="CD363" s="12">
        <f t="shared" si="585"/>
        <v>2.2916666666666696E-2</v>
      </c>
      <c r="CE363" s="13">
        <f t="shared" si="727"/>
        <v>0</v>
      </c>
      <c r="CF363" s="13">
        <f t="shared" si="728"/>
        <v>33</v>
      </c>
      <c r="CG363" s="12">
        <f t="shared" si="658"/>
        <v>5.2083333333333259E-2</v>
      </c>
      <c r="CH363" s="13">
        <f t="shared" si="718"/>
        <v>1</v>
      </c>
      <c r="CI363" s="13">
        <f t="shared" si="719"/>
        <v>15</v>
      </c>
      <c r="CJ363" s="12">
        <f t="shared" si="659"/>
        <v>0.11944444444444446</v>
      </c>
      <c r="CK363" s="13">
        <f t="shared" si="657"/>
        <v>2</v>
      </c>
      <c r="CL363" s="13">
        <f t="shared" si="720"/>
        <v>52</v>
      </c>
      <c r="CM363" s="62"/>
      <c r="CN363" s="62"/>
      <c r="CO363" s="62"/>
      <c r="CP363" s="12">
        <f t="shared" si="721"/>
        <v>0.11944444444444446</v>
      </c>
      <c r="CQ363" s="13">
        <f t="shared" si="722"/>
        <v>2</v>
      </c>
      <c r="CR363" s="13">
        <f t="shared" si="723"/>
        <v>52</v>
      </c>
      <c r="CS363" s="248"/>
      <c r="CT363" s="13">
        <f t="shared" si="634"/>
        <v>0</v>
      </c>
      <c r="CU363" s="13">
        <f t="shared" si="635"/>
        <v>0</v>
      </c>
      <c r="CV363" s="158"/>
      <c r="CW363" s="13">
        <f t="shared" si="636"/>
        <v>0</v>
      </c>
      <c r="CX363" s="13">
        <f t="shared" si="637"/>
        <v>0</v>
      </c>
      <c r="CY363" s="158"/>
      <c r="CZ363" s="13">
        <f t="shared" si="638"/>
        <v>0</v>
      </c>
      <c r="DA363" s="13">
        <f t="shared" si="639"/>
        <v>0</v>
      </c>
      <c r="DB363" s="158"/>
      <c r="DC363" s="13">
        <f t="shared" si="640"/>
        <v>0</v>
      </c>
      <c r="DD363" s="13">
        <f t="shared" si="641"/>
        <v>0</v>
      </c>
      <c r="DE363" s="158"/>
      <c r="DF363" s="13">
        <f t="shared" si="642"/>
        <v>0</v>
      </c>
      <c r="DG363" s="13">
        <f t="shared" si="643"/>
        <v>0</v>
      </c>
      <c r="DH363" s="158"/>
      <c r="DI363" s="13">
        <f t="shared" si="644"/>
        <v>0</v>
      </c>
      <c r="DJ363" s="13">
        <f t="shared" si="645"/>
        <v>0</v>
      </c>
      <c r="DK363" s="158"/>
      <c r="DL363" s="35">
        <f t="shared" si="646"/>
        <v>0</v>
      </c>
      <c r="DM363" s="61">
        <f t="shared" si="647"/>
        <v>0</v>
      </c>
      <c r="DN363" s="66">
        <f t="shared" si="742"/>
        <v>1277985.7959999994</v>
      </c>
      <c r="DO363" s="74">
        <f t="shared" si="660"/>
        <v>20646</v>
      </c>
      <c r="DP363" s="66">
        <f t="shared" si="661"/>
        <v>60.795423728813553</v>
      </c>
      <c r="DQ363" s="63">
        <f t="shared" si="648"/>
        <v>61.899922309406151</v>
      </c>
      <c r="DR363" s="66" t="e">
        <f t="shared" si="743"/>
        <v>#NUM!</v>
      </c>
      <c r="DS363" s="96" t="e">
        <f t="shared" si="744"/>
        <v>#NUM!</v>
      </c>
      <c r="DT363" s="66" t="e">
        <f t="shared" si="745"/>
        <v>#NUM!</v>
      </c>
      <c r="DU363" s="66" t="e">
        <f t="shared" si="746"/>
        <v>#NUM!</v>
      </c>
      <c r="DV363" s="62"/>
      <c r="DW363" s="62"/>
      <c r="DX363" s="62"/>
      <c r="DY363" s="62"/>
      <c r="DZ363" s="62"/>
      <c r="EA363" s="62"/>
      <c r="EB363" s="62"/>
      <c r="EC363" s="62"/>
      <c r="ED363" s="62"/>
      <c r="EE363" s="62"/>
      <c r="EF363" s="62"/>
      <c r="EG363" s="62"/>
      <c r="EH363" s="62"/>
      <c r="EI363" s="62"/>
      <c r="EJ363" s="62"/>
      <c r="EK363" s="62"/>
      <c r="EL363" s="62"/>
      <c r="EM363" s="62"/>
      <c r="EN363" s="62"/>
      <c r="EO363" s="62"/>
      <c r="EP363" s="62"/>
      <c r="EQ363" s="62"/>
      <c r="ER363" s="62"/>
      <c r="ES363" s="62"/>
      <c r="ET363" s="62"/>
      <c r="EU363" s="62"/>
      <c r="EV363" s="62"/>
      <c r="EW363" s="62"/>
      <c r="EX363" s="62"/>
      <c r="EY363" s="62"/>
      <c r="EZ363" s="62"/>
      <c r="FA363" s="62"/>
      <c r="FB363" s="62"/>
      <c r="FC363" s="62"/>
      <c r="FD363" s="62"/>
      <c r="FE363" s="62"/>
      <c r="FF363" s="62"/>
      <c r="FG363" s="62"/>
      <c r="FH363" s="62"/>
      <c r="FI363" s="62"/>
    </row>
    <row r="364" spans="1:165" s="247" customFormat="1">
      <c r="A364" s="199">
        <v>363</v>
      </c>
      <c r="B364" s="243">
        <v>32</v>
      </c>
      <c r="C364" s="244">
        <v>40824</v>
      </c>
      <c r="D364" s="249">
        <f t="shared" si="666"/>
        <v>10</v>
      </c>
      <c r="E364" s="246" t="s">
        <v>530</v>
      </c>
      <c r="F364" s="243">
        <v>2</v>
      </c>
      <c r="G364" s="247" t="s">
        <v>532</v>
      </c>
      <c r="H364" s="247" t="s">
        <v>288</v>
      </c>
      <c r="I364" s="247" t="s">
        <v>548</v>
      </c>
      <c r="J364" s="248">
        <v>0.15277777777777776</v>
      </c>
      <c r="K364" s="249">
        <v>3673.41</v>
      </c>
      <c r="L364" s="247" t="s">
        <v>34</v>
      </c>
      <c r="M364" s="243">
        <v>59</v>
      </c>
      <c r="N364" s="243">
        <v>0</v>
      </c>
      <c r="P364" s="248">
        <v>0.15277777777777776</v>
      </c>
      <c r="Q364" s="248">
        <v>0.15277777777777776</v>
      </c>
      <c r="R364" s="12">
        <f t="shared" si="729"/>
        <v>0</v>
      </c>
      <c r="S364" s="13">
        <f t="shared" si="730"/>
        <v>0</v>
      </c>
      <c r="T364" s="13">
        <f t="shared" si="731"/>
        <v>0</v>
      </c>
      <c r="U364" s="248">
        <v>0.15625</v>
      </c>
      <c r="V364" s="12">
        <f t="shared" si="732"/>
        <v>3.4722222222222376E-3</v>
      </c>
      <c r="W364" s="13">
        <f t="shared" si="690"/>
        <v>0</v>
      </c>
      <c r="X364" s="225">
        <f t="shared" si="691"/>
        <v>5</v>
      </c>
      <c r="Y364" s="248">
        <v>0.15972222222222224</v>
      </c>
      <c r="Z364" s="12">
        <f t="shared" si="695"/>
        <v>3.4722222222222376E-3</v>
      </c>
      <c r="AA364" s="13">
        <f t="shared" si="682"/>
        <v>0</v>
      </c>
      <c r="AB364" s="13">
        <f t="shared" si="683"/>
        <v>5</v>
      </c>
      <c r="AC364" s="248">
        <v>0.17361111111111113</v>
      </c>
      <c r="AD364" s="12">
        <f t="shared" si="686"/>
        <v>1.3888888888888895E-2</v>
      </c>
      <c r="AE364" s="13">
        <f t="shared" si="684"/>
        <v>0</v>
      </c>
      <c r="AF364" s="13">
        <f t="shared" si="685"/>
        <v>20</v>
      </c>
      <c r="AG364" s="248">
        <v>0.17708333333333334</v>
      </c>
      <c r="AH364" s="248">
        <v>0.26041666666666669</v>
      </c>
      <c r="AI364" s="12">
        <f t="shared" si="739"/>
        <v>8.3333333333333343E-2</v>
      </c>
      <c r="AJ364" s="225">
        <f t="shared" si="740"/>
        <v>2</v>
      </c>
      <c r="AK364" s="225">
        <f t="shared" si="741"/>
        <v>0</v>
      </c>
      <c r="AL364" s="248">
        <v>0.17708333333333334</v>
      </c>
      <c r="AM364" s="248">
        <v>0.26041666666666669</v>
      </c>
      <c r="AN364" s="12">
        <f t="shared" si="733"/>
        <v>8.3333333333333343E-2</v>
      </c>
      <c r="AO364" s="13">
        <f t="shared" si="734"/>
        <v>2</v>
      </c>
      <c r="AP364" s="13">
        <f t="shared" si="735"/>
        <v>0</v>
      </c>
      <c r="AQ364" s="248">
        <v>0.2673611111111111</v>
      </c>
      <c r="AR364" s="12">
        <f t="shared" si="672"/>
        <v>6.9444444444444198E-3</v>
      </c>
      <c r="AS364" s="225">
        <f t="shared" si="673"/>
        <v>0</v>
      </c>
      <c r="AT364" s="13">
        <f t="shared" si="674"/>
        <v>10</v>
      </c>
      <c r="AU364" s="248">
        <v>0.27083333333333331</v>
      </c>
      <c r="AV364" s="226">
        <f t="shared" si="606"/>
        <v>3.4722222222222099E-3</v>
      </c>
      <c r="AW364" s="13">
        <f t="shared" si="607"/>
        <v>0</v>
      </c>
      <c r="AX364" s="13">
        <f t="shared" si="608"/>
        <v>5</v>
      </c>
      <c r="AY364" s="248">
        <v>0.3840277777777778</v>
      </c>
      <c r="AZ364" s="12">
        <f t="shared" si="715"/>
        <v>0.11319444444444449</v>
      </c>
      <c r="BA364" s="225">
        <f t="shared" si="716"/>
        <v>2</v>
      </c>
      <c r="BB364" s="225">
        <f t="shared" si="717"/>
        <v>43</v>
      </c>
      <c r="BC364" s="248">
        <v>0.3840277777777778</v>
      </c>
      <c r="BD364" s="248">
        <v>0.3840277777777778</v>
      </c>
      <c r="BE364" s="12">
        <f t="shared" si="736"/>
        <v>0</v>
      </c>
      <c r="BF364" s="13">
        <f t="shared" si="737"/>
        <v>0</v>
      </c>
      <c r="BG364" s="13">
        <f t="shared" si="738"/>
        <v>0</v>
      </c>
      <c r="BH364" s="248">
        <v>0.3840277777777778</v>
      </c>
      <c r="BI364" s="248">
        <v>0.3840277777777778</v>
      </c>
      <c r="BK364" s="69">
        <f t="shared" si="704"/>
        <v>0</v>
      </c>
      <c r="BL364" s="13">
        <f t="shared" si="705"/>
        <v>0</v>
      </c>
      <c r="BM364" s="13">
        <f t="shared" si="706"/>
        <v>0</v>
      </c>
      <c r="BN364" s="248">
        <v>0.3923611111111111</v>
      </c>
      <c r="BO364" s="12">
        <f t="shared" si="712"/>
        <v>8.3333333333333037E-3</v>
      </c>
      <c r="BP364" s="225">
        <f t="shared" si="713"/>
        <v>0</v>
      </c>
      <c r="BQ364" s="225">
        <f t="shared" si="714"/>
        <v>12</v>
      </c>
      <c r="BR364" s="248">
        <v>0.39513888888888887</v>
      </c>
      <c r="BS364" s="12">
        <f t="shared" si="618"/>
        <v>2.7777777777777679E-3</v>
      </c>
      <c r="BT364" s="225">
        <f t="shared" si="680"/>
        <v>0</v>
      </c>
      <c r="BU364" s="225">
        <f t="shared" si="681"/>
        <v>4</v>
      </c>
      <c r="BV364" s="248">
        <v>0.39513888888888887</v>
      </c>
      <c r="BW364" s="248">
        <v>0.39930555555555558</v>
      </c>
      <c r="BX364" s="12">
        <f t="shared" si="698"/>
        <v>4.1666666666667074E-3</v>
      </c>
      <c r="BY364" s="13">
        <f t="shared" si="699"/>
        <v>0</v>
      </c>
      <c r="BZ364" s="13">
        <f t="shared" si="700"/>
        <v>6</v>
      </c>
      <c r="CA364" s="226">
        <f t="shared" si="724"/>
        <v>0.24652777777777782</v>
      </c>
      <c r="CB364" s="13">
        <f t="shared" si="725"/>
        <v>5</v>
      </c>
      <c r="CC364" s="13">
        <f t="shared" si="726"/>
        <v>55</v>
      </c>
      <c r="CD364" s="12">
        <f t="shared" si="585"/>
        <v>3.1944444444444386E-2</v>
      </c>
      <c r="CE364" s="13">
        <f t="shared" si="727"/>
        <v>0</v>
      </c>
      <c r="CF364" s="13">
        <f t="shared" si="728"/>
        <v>46</v>
      </c>
      <c r="CG364" s="12">
        <f t="shared" si="658"/>
        <v>8.3333333333333343E-2</v>
      </c>
      <c r="CH364" s="13">
        <f t="shared" si="718"/>
        <v>2</v>
      </c>
      <c r="CI364" s="13">
        <f t="shared" si="719"/>
        <v>0</v>
      </c>
      <c r="CJ364" s="12">
        <f t="shared" si="659"/>
        <v>0.11319444444444449</v>
      </c>
      <c r="CK364" s="13">
        <f t="shared" si="657"/>
        <v>2</v>
      </c>
      <c r="CL364" s="13">
        <f t="shared" si="720"/>
        <v>43</v>
      </c>
      <c r="CM364" s="62"/>
      <c r="CN364" s="62"/>
      <c r="CO364" s="62"/>
      <c r="CP364" s="12">
        <f t="shared" si="721"/>
        <v>0.11319444444444449</v>
      </c>
      <c r="CQ364" s="13">
        <f t="shared" si="722"/>
        <v>2</v>
      </c>
      <c r="CR364" s="13">
        <f t="shared" si="723"/>
        <v>43</v>
      </c>
      <c r="CS364" s="248"/>
      <c r="CT364" s="13">
        <f t="shared" si="634"/>
        <v>0</v>
      </c>
      <c r="CU364" s="13">
        <f t="shared" si="635"/>
        <v>0</v>
      </c>
      <c r="CV364" s="158"/>
      <c r="CW364" s="13">
        <f t="shared" si="636"/>
        <v>0</v>
      </c>
      <c r="CX364" s="13">
        <f t="shared" si="637"/>
        <v>0</v>
      </c>
      <c r="CY364" s="158"/>
      <c r="CZ364" s="13">
        <f t="shared" si="638"/>
        <v>0</v>
      </c>
      <c r="DA364" s="13">
        <f t="shared" si="639"/>
        <v>0</v>
      </c>
      <c r="DB364" s="158"/>
      <c r="DC364" s="13">
        <f t="shared" si="640"/>
        <v>0</v>
      </c>
      <c r="DD364" s="13">
        <f t="shared" si="641"/>
        <v>0</v>
      </c>
      <c r="DE364" s="158"/>
      <c r="DF364" s="13">
        <f t="shared" si="642"/>
        <v>0</v>
      </c>
      <c r="DG364" s="13">
        <f t="shared" si="643"/>
        <v>0</v>
      </c>
      <c r="DH364" s="158"/>
      <c r="DI364" s="13">
        <f t="shared" si="644"/>
        <v>0</v>
      </c>
      <c r="DJ364" s="13">
        <f t="shared" si="645"/>
        <v>0</v>
      </c>
      <c r="DK364" s="158"/>
      <c r="DL364" s="35">
        <f t="shared" si="646"/>
        <v>0</v>
      </c>
      <c r="DM364" s="61">
        <f t="shared" si="647"/>
        <v>0</v>
      </c>
      <c r="DN364" s="66">
        <f t="shared" si="742"/>
        <v>1281659.2059999993</v>
      </c>
      <c r="DO364" s="74">
        <f t="shared" si="660"/>
        <v>20704</v>
      </c>
      <c r="DP364" s="66">
        <f t="shared" si="661"/>
        <v>62.26118644067796</v>
      </c>
      <c r="DQ364" s="63">
        <f t="shared" si="648"/>
        <v>61.903941557186982</v>
      </c>
      <c r="DR364" s="66" t="e">
        <f t="shared" si="743"/>
        <v>#NUM!</v>
      </c>
      <c r="DS364" s="96" t="e">
        <f t="shared" si="744"/>
        <v>#NUM!</v>
      </c>
      <c r="DT364" s="66" t="e">
        <f t="shared" si="745"/>
        <v>#NUM!</v>
      </c>
      <c r="DU364" s="66" t="e">
        <f t="shared" si="746"/>
        <v>#NUM!</v>
      </c>
      <c r="DV364" s="62"/>
      <c r="DW364" s="62"/>
      <c r="DX364" s="62"/>
      <c r="DY364" s="62"/>
      <c r="DZ364" s="62"/>
      <c r="EA364" s="62"/>
      <c r="EB364" s="62"/>
      <c r="EC364" s="62"/>
      <c r="ED364" s="62"/>
      <c r="EE364" s="62"/>
      <c r="EF364" s="62"/>
      <c r="EG364" s="62"/>
      <c r="EH364" s="62"/>
      <c r="EI364" s="62"/>
      <c r="EJ364" s="62"/>
      <c r="EK364" s="62"/>
      <c r="EL364" s="62"/>
      <c r="EM364" s="62"/>
      <c r="EN364" s="62"/>
      <c r="EO364" s="62"/>
      <c r="EP364" s="62"/>
      <c r="EQ364" s="62"/>
      <c r="ER364" s="62"/>
      <c r="ES364" s="62"/>
      <c r="ET364" s="62"/>
      <c r="EU364" s="62"/>
      <c r="EV364" s="62"/>
      <c r="EW364" s="62"/>
      <c r="EX364" s="62"/>
      <c r="EY364" s="62"/>
      <c r="EZ364" s="62"/>
      <c r="FA364" s="62"/>
      <c r="FB364" s="62"/>
      <c r="FC364" s="62"/>
      <c r="FD364" s="62"/>
      <c r="FE364" s="62"/>
      <c r="FF364" s="62"/>
      <c r="FG364" s="62"/>
      <c r="FH364" s="62"/>
      <c r="FI364" s="62"/>
    </row>
    <row r="365" spans="1:165" s="247" customFormat="1">
      <c r="A365" s="175">
        <v>364</v>
      </c>
      <c r="B365" s="243">
        <v>33</v>
      </c>
      <c r="C365" s="244">
        <v>40824</v>
      </c>
      <c r="D365" s="249">
        <f t="shared" si="666"/>
        <v>10</v>
      </c>
      <c r="E365" s="246" t="s">
        <v>300</v>
      </c>
      <c r="F365" s="243">
        <v>2</v>
      </c>
      <c r="G365" s="247" t="s">
        <v>289</v>
      </c>
      <c r="H365" s="247" t="s">
        <v>288</v>
      </c>
      <c r="I365" s="247" t="s">
        <v>272</v>
      </c>
      <c r="J365" s="248">
        <v>0.25694444444444448</v>
      </c>
      <c r="K365" s="249">
        <v>3627.54</v>
      </c>
      <c r="L365" s="247" t="s">
        <v>34</v>
      </c>
      <c r="M365" s="243">
        <v>58</v>
      </c>
      <c r="N365" s="243">
        <v>1</v>
      </c>
      <c r="P365" s="248">
        <v>0.25694444444444448</v>
      </c>
      <c r="Q365" s="248">
        <v>0.25694444444444448</v>
      </c>
      <c r="R365" s="12">
        <f t="shared" si="729"/>
        <v>0</v>
      </c>
      <c r="S365" s="13">
        <f t="shared" si="730"/>
        <v>0</v>
      </c>
      <c r="T365" s="13">
        <f t="shared" si="731"/>
        <v>0</v>
      </c>
      <c r="U365" s="248">
        <v>0.26041666666666669</v>
      </c>
      <c r="V365" s="12">
        <f t="shared" si="732"/>
        <v>3.4722222222222099E-3</v>
      </c>
      <c r="W365" s="13">
        <f t="shared" si="690"/>
        <v>0</v>
      </c>
      <c r="X365" s="225">
        <f t="shared" si="691"/>
        <v>5</v>
      </c>
      <c r="Y365" s="248">
        <v>0.2673611111111111</v>
      </c>
      <c r="Z365" s="12">
        <f t="shared" si="695"/>
        <v>6.9444444444444198E-3</v>
      </c>
      <c r="AA365" s="13">
        <f t="shared" si="682"/>
        <v>0</v>
      </c>
      <c r="AB365" s="13">
        <f t="shared" si="683"/>
        <v>10</v>
      </c>
      <c r="AC365" s="248">
        <v>0.30208333333333331</v>
      </c>
      <c r="AD365" s="12">
        <f t="shared" si="686"/>
        <v>3.472222222222221E-2</v>
      </c>
      <c r="AE365" s="13">
        <f t="shared" si="684"/>
        <v>0</v>
      </c>
      <c r="AF365" s="13">
        <f t="shared" si="685"/>
        <v>50</v>
      </c>
      <c r="AG365" s="248">
        <v>0.30555555555555552</v>
      </c>
      <c r="AH365" s="248">
        <v>0.39583333333333331</v>
      </c>
      <c r="AI365" s="12">
        <f t="shared" si="739"/>
        <v>9.027777777777779E-2</v>
      </c>
      <c r="AJ365" s="225">
        <f t="shared" si="740"/>
        <v>2</v>
      </c>
      <c r="AK365" s="225">
        <f t="shared" si="741"/>
        <v>10</v>
      </c>
      <c r="AL365" s="248">
        <v>0.30555555555555552</v>
      </c>
      <c r="AM365" s="248">
        <v>0.39583333333333331</v>
      </c>
      <c r="AN365" s="12">
        <f t="shared" si="733"/>
        <v>9.027777777777779E-2</v>
      </c>
      <c r="AO365" s="13">
        <f t="shared" si="734"/>
        <v>2</v>
      </c>
      <c r="AP365" s="13">
        <f t="shared" si="735"/>
        <v>10</v>
      </c>
      <c r="AQ365" s="248">
        <v>0.40486111111111112</v>
      </c>
      <c r="AR365" s="12">
        <f t="shared" si="672"/>
        <v>9.0277777777778012E-3</v>
      </c>
      <c r="AS365" s="225">
        <f t="shared" si="673"/>
        <v>0</v>
      </c>
      <c r="AT365" s="13">
        <f t="shared" si="674"/>
        <v>13</v>
      </c>
      <c r="AU365" s="248">
        <v>0.41111111111111115</v>
      </c>
      <c r="AV365" s="226">
        <f t="shared" si="606"/>
        <v>6.2500000000000333E-3</v>
      </c>
      <c r="AW365" s="13">
        <f t="shared" si="607"/>
        <v>0</v>
      </c>
      <c r="AX365" s="13">
        <f t="shared" si="608"/>
        <v>9</v>
      </c>
      <c r="AY365" s="248">
        <v>0.48958333333333331</v>
      </c>
      <c r="AZ365" s="12">
        <f t="shared" si="715"/>
        <v>7.8472222222222165E-2</v>
      </c>
      <c r="BA365" s="225">
        <f t="shared" si="716"/>
        <v>1</v>
      </c>
      <c r="BB365" s="225">
        <f t="shared" si="717"/>
        <v>53</v>
      </c>
      <c r="BC365" s="248">
        <v>0.48958333333333331</v>
      </c>
      <c r="BD365" s="248">
        <v>0.48958333333333331</v>
      </c>
      <c r="BE365" s="12">
        <f t="shared" si="736"/>
        <v>0</v>
      </c>
      <c r="BF365" s="13">
        <f t="shared" si="737"/>
        <v>0</v>
      </c>
      <c r="BG365" s="13">
        <f t="shared" si="738"/>
        <v>0</v>
      </c>
      <c r="BH365" s="248">
        <v>0.48958333333333331</v>
      </c>
      <c r="BI365" s="248">
        <v>0.48958333333333331</v>
      </c>
      <c r="BK365" s="69">
        <f t="shared" si="704"/>
        <v>0</v>
      </c>
      <c r="BL365" s="13">
        <f t="shared" si="705"/>
        <v>0</v>
      </c>
      <c r="BM365" s="13">
        <f t="shared" si="706"/>
        <v>0</v>
      </c>
      <c r="BN365" s="248">
        <v>0.5</v>
      </c>
      <c r="BO365" s="12">
        <f t="shared" si="712"/>
        <v>1.0416666666666685E-2</v>
      </c>
      <c r="BP365" s="225">
        <f t="shared" si="713"/>
        <v>0</v>
      </c>
      <c r="BQ365" s="225">
        <f t="shared" si="714"/>
        <v>15</v>
      </c>
      <c r="BR365" s="248">
        <v>0.50347222222222221</v>
      </c>
      <c r="BS365" s="12">
        <f t="shared" si="618"/>
        <v>3.4722222222222099E-3</v>
      </c>
      <c r="BT365" s="225">
        <f t="shared" si="680"/>
        <v>0</v>
      </c>
      <c r="BU365" s="225">
        <f t="shared" si="681"/>
        <v>5</v>
      </c>
      <c r="BV365" s="248">
        <v>0.50347222222222221</v>
      </c>
      <c r="BW365" s="248">
        <v>0.50694444444444442</v>
      </c>
      <c r="BX365" s="12">
        <f t="shared" si="698"/>
        <v>3.4722222222222099E-3</v>
      </c>
      <c r="BY365" s="13">
        <f t="shared" si="699"/>
        <v>0</v>
      </c>
      <c r="BZ365" s="13">
        <f t="shared" si="700"/>
        <v>5</v>
      </c>
      <c r="CA365" s="226">
        <f t="shared" si="724"/>
        <v>0.24999999999999994</v>
      </c>
      <c r="CB365" s="13">
        <f t="shared" si="725"/>
        <v>6</v>
      </c>
      <c r="CC365" s="13">
        <f t="shared" si="726"/>
        <v>0</v>
      </c>
      <c r="CD365" s="12">
        <f t="shared" si="585"/>
        <v>5.7638888888888906E-2</v>
      </c>
      <c r="CE365" s="13">
        <f t="shared" si="727"/>
        <v>1</v>
      </c>
      <c r="CF365" s="13">
        <f t="shared" si="728"/>
        <v>23</v>
      </c>
      <c r="CG365" s="12">
        <f t="shared" si="658"/>
        <v>9.027777777777779E-2</v>
      </c>
      <c r="CH365" s="13">
        <f t="shared" si="718"/>
        <v>2</v>
      </c>
      <c r="CI365" s="13">
        <f t="shared" si="719"/>
        <v>10</v>
      </c>
      <c r="CJ365" s="12">
        <f t="shared" si="659"/>
        <v>7.8472222222222165E-2</v>
      </c>
      <c r="CK365" s="13">
        <f t="shared" si="657"/>
        <v>1</v>
      </c>
      <c r="CL365" s="13">
        <f t="shared" si="720"/>
        <v>53</v>
      </c>
      <c r="CM365" s="62"/>
      <c r="CN365" s="62"/>
      <c r="CO365" s="62"/>
      <c r="CP365" s="12">
        <f t="shared" si="721"/>
        <v>7.8472222222222165E-2</v>
      </c>
      <c r="CQ365" s="13">
        <f t="shared" si="722"/>
        <v>1</v>
      </c>
      <c r="CR365" s="13">
        <f t="shared" si="723"/>
        <v>53</v>
      </c>
      <c r="CS365" s="248"/>
      <c r="CT365" s="13">
        <f t="shared" si="634"/>
        <v>0</v>
      </c>
      <c r="CU365" s="13">
        <f t="shared" si="635"/>
        <v>0</v>
      </c>
      <c r="CV365" s="158"/>
      <c r="CW365" s="13">
        <f t="shared" si="636"/>
        <v>0</v>
      </c>
      <c r="CX365" s="13">
        <f t="shared" si="637"/>
        <v>0</v>
      </c>
      <c r="CY365" s="158"/>
      <c r="CZ365" s="13">
        <f t="shared" si="638"/>
        <v>0</v>
      </c>
      <c r="DA365" s="13">
        <f t="shared" si="639"/>
        <v>0</v>
      </c>
      <c r="DB365" s="158"/>
      <c r="DC365" s="13">
        <f t="shared" si="640"/>
        <v>0</v>
      </c>
      <c r="DD365" s="13">
        <f t="shared" si="641"/>
        <v>0</v>
      </c>
      <c r="DE365" s="158"/>
      <c r="DF365" s="13">
        <f t="shared" si="642"/>
        <v>0</v>
      </c>
      <c r="DG365" s="13">
        <f t="shared" si="643"/>
        <v>0</v>
      </c>
      <c r="DH365" s="158"/>
      <c r="DI365" s="13">
        <f t="shared" si="644"/>
        <v>0</v>
      </c>
      <c r="DJ365" s="13">
        <f t="shared" si="645"/>
        <v>0</v>
      </c>
      <c r="DK365" s="158"/>
      <c r="DL365" s="35">
        <f t="shared" si="646"/>
        <v>0</v>
      </c>
      <c r="DM365" s="61">
        <f t="shared" si="647"/>
        <v>0</v>
      </c>
      <c r="DN365" s="66">
        <f t="shared" si="742"/>
        <v>1285286.7459999993</v>
      </c>
      <c r="DO365" s="74">
        <f t="shared" si="660"/>
        <v>20763</v>
      </c>
      <c r="DP365" s="66">
        <f t="shared" si="661"/>
        <v>62.543793103448273</v>
      </c>
      <c r="DQ365" s="63">
        <f t="shared" si="648"/>
        <v>61.902747483504278</v>
      </c>
      <c r="DR365" s="66" t="e">
        <f t="shared" si="743"/>
        <v>#NUM!</v>
      </c>
      <c r="DS365" s="96" t="e">
        <f t="shared" si="744"/>
        <v>#NUM!</v>
      </c>
      <c r="DT365" s="66" t="e">
        <f t="shared" si="745"/>
        <v>#NUM!</v>
      </c>
      <c r="DU365" s="66" t="e">
        <f t="shared" si="746"/>
        <v>#NUM!</v>
      </c>
      <c r="DV365" s="62"/>
      <c r="DW365" s="62"/>
      <c r="DX365" s="62"/>
      <c r="DY365" s="62"/>
      <c r="DZ365" s="62"/>
      <c r="EA365" s="62"/>
      <c r="EB365" s="62"/>
      <c r="EC365" s="62"/>
      <c r="ED365" s="62"/>
      <c r="EE365" s="62"/>
      <c r="EF365" s="62"/>
      <c r="EG365" s="62"/>
      <c r="EH365" s="62"/>
      <c r="EI365" s="62"/>
      <c r="EJ365" s="62"/>
      <c r="EK365" s="62"/>
      <c r="EL365" s="62"/>
      <c r="EM365" s="62"/>
      <c r="EN365" s="62"/>
      <c r="EO365" s="62"/>
      <c r="EP365" s="62"/>
      <c r="EQ365" s="62"/>
      <c r="ER365" s="62"/>
      <c r="ES365" s="62"/>
      <c r="ET365" s="62"/>
      <c r="EU365" s="62"/>
      <c r="EV365" s="62"/>
      <c r="EW365" s="62"/>
      <c r="EX365" s="62"/>
      <c r="EY365" s="62"/>
      <c r="EZ365" s="62"/>
      <c r="FA365" s="62"/>
      <c r="FB365" s="62"/>
      <c r="FC365" s="62"/>
      <c r="FD365" s="62"/>
      <c r="FE365" s="62"/>
      <c r="FF365" s="62"/>
      <c r="FG365" s="62"/>
      <c r="FH365" s="62"/>
      <c r="FI365" s="62"/>
    </row>
    <row r="366" spans="1:165" s="247" customFormat="1">
      <c r="A366" s="175">
        <v>365</v>
      </c>
      <c r="B366" s="243">
        <v>34</v>
      </c>
      <c r="C366" s="244">
        <v>40824</v>
      </c>
      <c r="D366" s="249">
        <f t="shared" si="666"/>
        <v>10</v>
      </c>
      <c r="E366" s="246" t="s">
        <v>39</v>
      </c>
      <c r="F366" s="243">
        <v>18</v>
      </c>
      <c r="G366" s="247" t="s">
        <v>38</v>
      </c>
      <c r="H366" s="247" t="s">
        <v>406</v>
      </c>
      <c r="I366" s="616" t="s">
        <v>575</v>
      </c>
      <c r="J366" s="248">
        <v>0.43402777777777773</v>
      </c>
      <c r="K366" s="249">
        <v>3655.88</v>
      </c>
      <c r="L366" s="247" t="s">
        <v>34</v>
      </c>
      <c r="M366" s="243">
        <v>59</v>
      </c>
      <c r="N366" s="243">
        <v>0</v>
      </c>
      <c r="P366" s="248">
        <v>0.43402777777777773</v>
      </c>
      <c r="Q366" s="248">
        <v>0.43402777777777773</v>
      </c>
      <c r="R366" s="12">
        <f t="shared" si="729"/>
        <v>0</v>
      </c>
      <c r="S366" s="13">
        <f t="shared" si="730"/>
        <v>0</v>
      </c>
      <c r="T366" s="13">
        <f t="shared" si="731"/>
        <v>0</v>
      </c>
      <c r="U366" s="248">
        <v>0.4375</v>
      </c>
      <c r="V366" s="12">
        <f t="shared" si="732"/>
        <v>3.4722222222222654E-3</v>
      </c>
      <c r="W366" s="13">
        <f t="shared" si="690"/>
        <v>0</v>
      </c>
      <c r="X366" s="225">
        <f t="shared" si="691"/>
        <v>5</v>
      </c>
      <c r="Y366" s="248">
        <v>0.44444444444444442</v>
      </c>
      <c r="Z366" s="12">
        <f t="shared" si="695"/>
        <v>6.9444444444444198E-3</v>
      </c>
      <c r="AA366" s="13">
        <f t="shared" si="682"/>
        <v>0</v>
      </c>
      <c r="AB366" s="13">
        <f t="shared" si="683"/>
        <v>10</v>
      </c>
      <c r="AC366" s="248">
        <v>0.46875</v>
      </c>
      <c r="AD366" s="12">
        <f t="shared" si="686"/>
        <v>2.430555555555558E-2</v>
      </c>
      <c r="AE366" s="13">
        <f t="shared" si="684"/>
        <v>0</v>
      </c>
      <c r="AF366" s="13">
        <f t="shared" si="685"/>
        <v>35</v>
      </c>
      <c r="AG366" s="248">
        <v>0.47222222222222227</v>
      </c>
      <c r="AH366" s="248">
        <v>0.54513888888888895</v>
      </c>
      <c r="AI366" s="12">
        <f t="shared" si="739"/>
        <v>7.2916666666666685E-2</v>
      </c>
      <c r="AJ366" s="225">
        <f t="shared" si="740"/>
        <v>1</v>
      </c>
      <c r="AK366" s="225">
        <f t="shared" si="741"/>
        <v>45</v>
      </c>
      <c r="AL366" s="248">
        <v>0.47222222222222227</v>
      </c>
      <c r="AM366" s="248">
        <v>0.54513888888888895</v>
      </c>
      <c r="AN366" s="12">
        <f t="shared" si="733"/>
        <v>7.2916666666666685E-2</v>
      </c>
      <c r="AO366" s="13">
        <f t="shared" si="734"/>
        <v>1</v>
      </c>
      <c r="AP366" s="13">
        <f t="shared" si="735"/>
        <v>45</v>
      </c>
      <c r="AQ366" s="248">
        <v>0.56597222222222221</v>
      </c>
      <c r="AR366" s="12">
        <f t="shared" si="672"/>
        <v>2.0833333333333259E-2</v>
      </c>
      <c r="AS366" s="225">
        <f t="shared" si="673"/>
        <v>0</v>
      </c>
      <c r="AT366" s="13">
        <f t="shared" si="674"/>
        <v>30</v>
      </c>
      <c r="AU366" s="248">
        <v>0.56944444444444442</v>
      </c>
      <c r="AV366" s="226">
        <f t="shared" si="606"/>
        <v>3.4722222222222099E-3</v>
      </c>
      <c r="AW366" s="13">
        <f t="shared" si="607"/>
        <v>0</v>
      </c>
      <c r="AX366" s="13">
        <f t="shared" si="608"/>
        <v>5</v>
      </c>
      <c r="AY366" s="248">
        <v>0.64444444444444449</v>
      </c>
      <c r="AZ366" s="12">
        <f t="shared" si="715"/>
        <v>7.5000000000000067E-2</v>
      </c>
      <c r="BA366" s="225">
        <f t="shared" si="716"/>
        <v>1</v>
      </c>
      <c r="BB366" s="225">
        <f t="shared" si="717"/>
        <v>48</v>
      </c>
      <c r="BC366" s="248">
        <v>0.64444444444444449</v>
      </c>
      <c r="BD366" s="248">
        <v>0.64444444444444449</v>
      </c>
      <c r="BE366" s="12">
        <f t="shared" si="736"/>
        <v>0</v>
      </c>
      <c r="BF366" s="13">
        <f t="shared" si="737"/>
        <v>0</v>
      </c>
      <c r="BG366" s="13">
        <f t="shared" si="738"/>
        <v>0</v>
      </c>
      <c r="BH366" s="248">
        <v>0.64444444444444449</v>
      </c>
      <c r="BI366" s="248">
        <v>0.64444444444444449</v>
      </c>
      <c r="BK366" s="69">
        <f t="shared" si="704"/>
        <v>0</v>
      </c>
      <c r="BL366" s="13">
        <f t="shared" si="705"/>
        <v>0</v>
      </c>
      <c r="BM366" s="13">
        <f t="shared" si="706"/>
        <v>0</v>
      </c>
      <c r="BN366" s="248">
        <v>0.67361111111111116</v>
      </c>
      <c r="BO366" s="12">
        <f t="shared" si="712"/>
        <v>2.9166666666666674E-2</v>
      </c>
      <c r="BP366" s="225">
        <f t="shared" si="713"/>
        <v>0</v>
      </c>
      <c r="BQ366" s="225">
        <f t="shared" si="714"/>
        <v>42</v>
      </c>
      <c r="BR366" s="248">
        <v>0.67708333333333337</v>
      </c>
      <c r="BS366" s="12">
        <f t="shared" si="618"/>
        <v>3.4722222222222099E-3</v>
      </c>
      <c r="BT366" s="225">
        <f t="shared" si="680"/>
        <v>0</v>
      </c>
      <c r="BU366" s="225">
        <f t="shared" si="681"/>
        <v>5</v>
      </c>
      <c r="BV366" s="248">
        <v>0.67708333333333337</v>
      </c>
      <c r="BW366" s="248">
        <v>0.68402777777777779</v>
      </c>
      <c r="BX366" s="12">
        <f t="shared" si="698"/>
        <v>6.9444444444444198E-3</v>
      </c>
      <c r="BY366" s="13">
        <f t="shared" si="699"/>
        <v>0</v>
      </c>
      <c r="BZ366" s="13">
        <f t="shared" si="700"/>
        <v>10</v>
      </c>
      <c r="CA366" s="226">
        <f t="shared" si="724"/>
        <v>0.25000000000000006</v>
      </c>
      <c r="CB366" s="13">
        <f t="shared" si="725"/>
        <v>6</v>
      </c>
      <c r="CC366" s="13">
        <f t="shared" si="726"/>
        <v>0</v>
      </c>
      <c r="CD366" s="12">
        <f t="shared" si="585"/>
        <v>7.7777777777777724E-2</v>
      </c>
      <c r="CE366" s="13">
        <f t="shared" si="727"/>
        <v>1</v>
      </c>
      <c r="CF366" s="13">
        <f t="shared" si="728"/>
        <v>52</v>
      </c>
      <c r="CG366" s="12">
        <f t="shared" si="658"/>
        <v>7.2916666666666685E-2</v>
      </c>
      <c r="CH366" s="13">
        <f t="shared" si="718"/>
        <v>1</v>
      </c>
      <c r="CI366" s="13">
        <f t="shared" si="719"/>
        <v>45</v>
      </c>
      <c r="CJ366" s="12">
        <f t="shared" si="659"/>
        <v>7.5000000000000067E-2</v>
      </c>
      <c r="CK366" s="13">
        <f t="shared" si="657"/>
        <v>1</v>
      </c>
      <c r="CL366" s="13">
        <f t="shared" si="720"/>
        <v>48</v>
      </c>
      <c r="CM366" s="62"/>
      <c r="CN366" s="62"/>
      <c r="CO366" s="62"/>
      <c r="CP366" s="12">
        <f t="shared" si="721"/>
        <v>7.5000000000000067E-2</v>
      </c>
      <c r="CQ366" s="13">
        <f t="shared" si="722"/>
        <v>1</v>
      </c>
      <c r="CR366" s="13">
        <f t="shared" si="723"/>
        <v>48</v>
      </c>
      <c r="CS366" s="248"/>
      <c r="CT366" s="13">
        <f t="shared" si="634"/>
        <v>0</v>
      </c>
      <c r="CU366" s="13">
        <f t="shared" si="635"/>
        <v>0</v>
      </c>
      <c r="CV366" s="158"/>
      <c r="CW366" s="13">
        <f t="shared" si="636"/>
        <v>0</v>
      </c>
      <c r="CX366" s="13">
        <f t="shared" si="637"/>
        <v>0</v>
      </c>
      <c r="CY366" s="158"/>
      <c r="CZ366" s="13">
        <f t="shared" si="638"/>
        <v>0</v>
      </c>
      <c r="DA366" s="13">
        <f t="shared" si="639"/>
        <v>0</v>
      </c>
      <c r="DB366" s="158"/>
      <c r="DC366" s="13">
        <f t="shared" si="640"/>
        <v>0</v>
      </c>
      <c r="DD366" s="13">
        <f t="shared" si="641"/>
        <v>0</v>
      </c>
      <c r="DE366" s="158"/>
      <c r="DF366" s="13">
        <f t="shared" si="642"/>
        <v>0</v>
      </c>
      <c r="DG366" s="13">
        <f t="shared" si="643"/>
        <v>0</v>
      </c>
      <c r="DH366" s="158"/>
      <c r="DI366" s="13">
        <f t="shared" si="644"/>
        <v>0</v>
      </c>
      <c r="DJ366" s="13">
        <f t="shared" si="645"/>
        <v>0</v>
      </c>
      <c r="DK366" s="158"/>
      <c r="DL366" s="35">
        <f t="shared" si="646"/>
        <v>0</v>
      </c>
      <c r="DM366" s="61">
        <f t="shared" si="647"/>
        <v>0</v>
      </c>
      <c r="DN366" s="66">
        <f t="shared" si="742"/>
        <v>1288942.6259999992</v>
      </c>
      <c r="DO366" s="74">
        <f t="shared" si="660"/>
        <v>20821</v>
      </c>
      <c r="DP366" s="66">
        <f t="shared" si="661"/>
        <v>61.964067796610173</v>
      </c>
      <c r="DQ366" s="63">
        <f t="shared" si="648"/>
        <v>61.905894337447734</v>
      </c>
      <c r="DR366" s="66" t="e">
        <f t="shared" si="743"/>
        <v>#NUM!</v>
      </c>
      <c r="DS366" s="96" t="e">
        <f t="shared" si="744"/>
        <v>#NUM!</v>
      </c>
      <c r="DT366" s="66" t="e">
        <f t="shared" si="745"/>
        <v>#NUM!</v>
      </c>
      <c r="DU366" s="66" t="e">
        <f t="shared" si="746"/>
        <v>#NUM!</v>
      </c>
      <c r="DV366" s="62"/>
      <c r="DW366" s="62"/>
      <c r="DX366" s="62"/>
      <c r="DY366" s="62"/>
      <c r="DZ366" s="62"/>
      <c r="EA366" s="62"/>
      <c r="EB366" s="62"/>
      <c r="EC366" s="62"/>
      <c r="ED366" s="62"/>
      <c r="EE366" s="62"/>
      <c r="EF366" s="62"/>
      <c r="EG366" s="62"/>
      <c r="EH366" s="62"/>
      <c r="EI366" s="62"/>
      <c r="EJ366" s="62"/>
      <c r="EK366" s="62"/>
      <c r="EL366" s="62"/>
      <c r="EM366" s="62"/>
      <c r="EN366" s="62"/>
      <c r="EO366" s="62"/>
      <c r="EP366" s="62"/>
      <c r="EQ366" s="62"/>
      <c r="ER366" s="62"/>
      <c r="ES366" s="62"/>
      <c r="ET366" s="62"/>
      <c r="EU366" s="62"/>
      <c r="EV366" s="62"/>
      <c r="EW366" s="62"/>
      <c r="EX366" s="62"/>
      <c r="EY366" s="62"/>
      <c r="EZ366" s="62"/>
      <c r="FA366" s="62"/>
      <c r="FB366" s="62"/>
      <c r="FC366" s="62"/>
      <c r="FD366" s="62"/>
      <c r="FE366" s="62"/>
      <c r="FF366" s="62"/>
      <c r="FG366" s="62"/>
      <c r="FH366" s="62"/>
      <c r="FI366" s="62"/>
    </row>
    <row r="367" spans="1:165" s="247" customFormat="1">
      <c r="A367" s="199">
        <v>366</v>
      </c>
      <c r="B367" s="243">
        <v>35</v>
      </c>
      <c r="C367" s="244">
        <v>40824</v>
      </c>
      <c r="D367" s="249">
        <f t="shared" si="666"/>
        <v>10</v>
      </c>
      <c r="E367" s="246" t="s">
        <v>39</v>
      </c>
      <c r="F367" s="243">
        <v>19</v>
      </c>
      <c r="G367" s="247" t="s">
        <v>38</v>
      </c>
      <c r="H367" s="247" t="s">
        <v>529</v>
      </c>
      <c r="I367" s="247" t="s">
        <v>562</v>
      </c>
      <c r="J367" s="248">
        <v>0.63541666666666663</v>
      </c>
      <c r="K367" s="249">
        <v>3752.76</v>
      </c>
      <c r="L367" s="247" t="s">
        <v>33</v>
      </c>
      <c r="M367" s="243">
        <v>58</v>
      </c>
      <c r="N367" s="243">
        <v>1</v>
      </c>
      <c r="P367" s="248">
        <v>0.63541666666666663</v>
      </c>
      <c r="Q367" s="248">
        <v>0.63541666666666663</v>
      </c>
      <c r="R367" s="12">
        <f t="shared" si="729"/>
        <v>0</v>
      </c>
      <c r="S367" s="13">
        <f t="shared" si="730"/>
        <v>0</v>
      </c>
      <c r="T367" s="13">
        <f t="shared" si="731"/>
        <v>0</v>
      </c>
      <c r="U367" s="248">
        <v>0.63888888888888895</v>
      </c>
      <c r="V367" s="12">
        <f t="shared" si="732"/>
        <v>3.4722222222223209E-3</v>
      </c>
      <c r="W367" s="13">
        <f t="shared" si="690"/>
        <v>0</v>
      </c>
      <c r="X367" s="225">
        <f t="shared" si="691"/>
        <v>5</v>
      </c>
      <c r="Y367" s="248">
        <v>0.64236111111111105</v>
      </c>
      <c r="Z367" s="12">
        <f t="shared" si="695"/>
        <v>3.4722222222220989E-3</v>
      </c>
      <c r="AA367" s="13">
        <f t="shared" si="682"/>
        <v>0</v>
      </c>
      <c r="AB367" s="13">
        <f t="shared" si="683"/>
        <v>5</v>
      </c>
      <c r="AC367" s="248">
        <v>0.6479166666666667</v>
      </c>
      <c r="AD367" s="12">
        <f t="shared" si="686"/>
        <v>5.5555555555556468E-3</v>
      </c>
      <c r="AE367" s="13">
        <f t="shared" si="684"/>
        <v>0</v>
      </c>
      <c r="AF367" s="13">
        <f t="shared" si="685"/>
        <v>8</v>
      </c>
      <c r="AG367" s="248">
        <v>0.64930555555555558</v>
      </c>
      <c r="AH367" s="248">
        <v>0.71527777777777779</v>
      </c>
      <c r="AI367" s="12">
        <f t="shared" si="739"/>
        <v>6.597222222222221E-2</v>
      </c>
      <c r="AJ367" s="225">
        <f t="shared" si="740"/>
        <v>1</v>
      </c>
      <c r="AK367" s="225">
        <f t="shared" si="741"/>
        <v>35</v>
      </c>
      <c r="AL367" s="248">
        <v>0.64930555555555558</v>
      </c>
      <c r="AM367" s="248">
        <v>0.71527777777777779</v>
      </c>
      <c r="AN367" s="12">
        <f t="shared" si="733"/>
        <v>6.597222222222221E-2</v>
      </c>
      <c r="AO367" s="13">
        <f t="shared" si="734"/>
        <v>1</v>
      </c>
      <c r="AP367" s="13">
        <f t="shared" si="735"/>
        <v>35</v>
      </c>
      <c r="AQ367" s="248">
        <v>0.72222222222222221</v>
      </c>
      <c r="AR367" s="12">
        <f t="shared" si="672"/>
        <v>6.9444444444444198E-3</v>
      </c>
      <c r="AS367" s="225">
        <f t="shared" si="673"/>
        <v>0</v>
      </c>
      <c r="AT367" s="13">
        <f t="shared" si="674"/>
        <v>10</v>
      </c>
      <c r="AU367" s="248">
        <v>0.7319444444444444</v>
      </c>
      <c r="AV367" s="226">
        <f>AU367-AQ367</f>
        <v>9.7222222222221877E-3</v>
      </c>
      <c r="AW367" s="13">
        <f>HOUR(AV367)</f>
        <v>0</v>
      </c>
      <c r="AX367" s="13">
        <f>MINUTE(AV367)</f>
        <v>14</v>
      </c>
      <c r="AY367" s="248">
        <v>0.8340277777777777</v>
      </c>
      <c r="AZ367" s="12">
        <f t="shared" si="715"/>
        <v>0.1020833333333333</v>
      </c>
      <c r="BA367" s="225">
        <f t="shared" si="716"/>
        <v>2</v>
      </c>
      <c r="BB367" s="225">
        <f t="shared" si="717"/>
        <v>27</v>
      </c>
      <c r="BC367" s="248">
        <v>0.8340277777777777</v>
      </c>
      <c r="BD367" s="248">
        <v>0.8340277777777777</v>
      </c>
      <c r="BE367" s="12">
        <f t="shared" si="736"/>
        <v>0</v>
      </c>
      <c r="BF367" s="13">
        <f t="shared" si="737"/>
        <v>0</v>
      </c>
      <c r="BG367" s="13">
        <f t="shared" si="738"/>
        <v>0</v>
      </c>
      <c r="BH367" s="248">
        <v>0.8340277777777777</v>
      </c>
      <c r="BI367" s="248">
        <v>0.8340277777777777</v>
      </c>
      <c r="BK367" s="69">
        <f t="shared" si="704"/>
        <v>0</v>
      </c>
      <c r="BL367" s="13">
        <f t="shared" si="705"/>
        <v>0</v>
      </c>
      <c r="BM367" s="13">
        <f t="shared" si="706"/>
        <v>0</v>
      </c>
      <c r="BN367" s="248">
        <v>0.86458333333333337</v>
      </c>
      <c r="BO367" s="12">
        <f t="shared" si="712"/>
        <v>3.0555555555555669E-2</v>
      </c>
      <c r="BP367" s="225">
        <f t="shared" si="713"/>
        <v>0</v>
      </c>
      <c r="BQ367" s="225">
        <f t="shared" si="714"/>
        <v>44</v>
      </c>
      <c r="BR367" s="248">
        <v>0.87013888888888891</v>
      </c>
      <c r="BS367" s="12">
        <f t="shared" si="618"/>
        <v>5.5555555555555358E-3</v>
      </c>
      <c r="BT367" s="225">
        <f t="shared" si="680"/>
        <v>0</v>
      </c>
      <c r="BU367" s="225">
        <f t="shared" si="681"/>
        <v>8</v>
      </c>
      <c r="BV367" s="248">
        <v>0.87013888888888891</v>
      </c>
      <c r="BW367" s="248">
        <v>0.875</v>
      </c>
      <c r="BX367" s="12">
        <f t="shared" si="698"/>
        <v>4.8611111111110938E-3</v>
      </c>
      <c r="BY367" s="13">
        <f t="shared" si="699"/>
        <v>0</v>
      </c>
      <c r="BZ367" s="13">
        <f t="shared" si="700"/>
        <v>7</v>
      </c>
      <c r="CA367" s="226">
        <f t="shared" si="724"/>
        <v>0.23958333333333337</v>
      </c>
      <c r="CB367" s="13">
        <f t="shared" si="725"/>
        <v>5</v>
      </c>
      <c r="CC367" s="13">
        <f t="shared" si="726"/>
        <v>45</v>
      </c>
      <c r="CD367" s="12">
        <f t="shared" si="585"/>
        <v>4.8611111111111271E-2</v>
      </c>
      <c r="CE367" s="13">
        <f t="shared" si="727"/>
        <v>1</v>
      </c>
      <c r="CF367" s="13">
        <f t="shared" si="728"/>
        <v>10</v>
      </c>
      <c r="CG367" s="12">
        <f t="shared" si="658"/>
        <v>6.597222222222221E-2</v>
      </c>
      <c r="CH367" s="13">
        <f t="shared" si="718"/>
        <v>1</v>
      </c>
      <c r="CI367" s="13">
        <f t="shared" si="719"/>
        <v>35</v>
      </c>
      <c r="CJ367" s="12">
        <f t="shared" si="659"/>
        <v>0.1020833333333333</v>
      </c>
      <c r="CK367" s="13">
        <f t="shared" si="657"/>
        <v>2</v>
      </c>
      <c r="CL367" s="13">
        <f t="shared" si="720"/>
        <v>27</v>
      </c>
      <c r="CM367" s="62"/>
      <c r="CN367" s="62"/>
      <c r="CO367" s="62"/>
      <c r="CP367" s="12">
        <f t="shared" si="721"/>
        <v>0.1020833333333333</v>
      </c>
      <c r="CQ367" s="13">
        <f t="shared" si="722"/>
        <v>2</v>
      </c>
      <c r="CR367" s="13">
        <f t="shared" si="723"/>
        <v>27</v>
      </c>
      <c r="CS367" s="248"/>
      <c r="CT367" s="13">
        <f t="shared" si="634"/>
        <v>0</v>
      </c>
      <c r="CU367" s="13">
        <f t="shared" si="635"/>
        <v>0</v>
      </c>
      <c r="CV367" s="158"/>
      <c r="CW367" s="13">
        <f t="shared" si="636"/>
        <v>0</v>
      </c>
      <c r="CX367" s="13">
        <f t="shared" si="637"/>
        <v>0</v>
      </c>
      <c r="CY367" s="158"/>
      <c r="CZ367" s="13">
        <f t="shared" si="638"/>
        <v>0</v>
      </c>
      <c r="DA367" s="13">
        <f t="shared" si="639"/>
        <v>0</v>
      </c>
      <c r="DB367" s="158"/>
      <c r="DC367" s="13">
        <f t="shared" si="640"/>
        <v>0</v>
      </c>
      <c r="DD367" s="13">
        <f t="shared" si="641"/>
        <v>0</v>
      </c>
      <c r="DE367" s="158"/>
      <c r="DF367" s="13">
        <f t="shared" si="642"/>
        <v>0</v>
      </c>
      <c r="DG367" s="13">
        <f t="shared" si="643"/>
        <v>0</v>
      </c>
      <c r="DH367" s="158"/>
      <c r="DI367" s="13">
        <f t="shared" si="644"/>
        <v>0</v>
      </c>
      <c r="DJ367" s="13">
        <f t="shared" si="645"/>
        <v>0</v>
      </c>
      <c r="DK367" s="158"/>
      <c r="DL367" s="35">
        <f t="shared" si="646"/>
        <v>0</v>
      </c>
      <c r="DM367" s="61">
        <f t="shared" si="647"/>
        <v>0</v>
      </c>
      <c r="DN367" s="66">
        <f t="shared" si="742"/>
        <v>1292695.3859999992</v>
      </c>
      <c r="DO367" s="74">
        <f t="shared" si="660"/>
        <v>20880</v>
      </c>
      <c r="DP367" s="66">
        <f t="shared" si="661"/>
        <v>64.702758620689664</v>
      </c>
      <c r="DQ367" s="63">
        <f t="shared" si="648"/>
        <v>61.910698563218354</v>
      </c>
      <c r="DR367" s="66" t="e">
        <f t="shared" si="743"/>
        <v>#NUM!</v>
      </c>
      <c r="DS367" s="96" t="e">
        <f t="shared" si="744"/>
        <v>#NUM!</v>
      </c>
      <c r="DT367" s="66" t="e">
        <f t="shared" si="745"/>
        <v>#NUM!</v>
      </c>
      <c r="DU367" s="66" t="e">
        <f t="shared" si="746"/>
        <v>#NUM!</v>
      </c>
      <c r="DV367" s="62"/>
      <c r="DW367" s="62"/>
      <c r="DX367" s="62"/>
      <c r="DY367" s="62"/>
      <c r="DZ367" s="62"/>
      <c r="EA367" s="62"/>
      <c r="EB367" s="62"/>
      <c r="EC367" s="62"/>
      <c r="ED367" s="62"/>
      <c r="EE367" s="62"/>
      <c r="EF367" s="62"/>
      <c r="EG367" s="62"/>
      <c r="EH367" s="62"/>
      <c r="EI367" s="62"/>
      <c r="EJ367" s="62"/>
      <c r="EK367" s="62"/>
      <c r="EL367" s="62"/>
      <c r="EM367" s="62"/>
      <c r="EN367" s="62"/>
      <c r="EO367" s="62"/>
      <c r="EP367" s="62"/>
      <c r="EQ367" s="62"/>
      <c r="ER367" s="62"/>
      <c r="ES367" s="62"/>
      <c r="ET367" s="62"/>
      <c r="EU367" s="62"/>
      <c r="EV367" s="62"/>
      <c r="EW367" s="62"/>
      <c r="EX367" s="62"/>
      <c r="EY367" s="62"/>
      <c r="EZ367" s="62"/>
      <c r="FA367" s="62"/>
      <c r="FB367" s="62"/>
      <c r="FC367" s="62"/>
      <c r="FD367" s="62"/>
      <c r="FE367" s="62"/>
      <c r="FF367" s="62"/>
      <c r="FG367" s="62"/>
      <c r="FH367" s="62"/>
      <c r="FI367" s="62"/>
    </row>
    <row r="368" spans="1:165" s="247" customFormat="1" ht="30">
      <c r="A368" s="175">
        <v>367</v>
      </c>
      <c r="B368" s="243">
        <v>36</v>
      </c>
      <c r="C368" s="244">
        <v>40824</v>
      </c>
      <c r="D368" s="249">
        <f t="shared" si="666"/>
        <v>10</v>
      </c>
      <c r="E368" s="246" t="s">
        <v>39</v>
      </c>
      <c r="F368" s="243">
        <v>20</v>
      </c>
      <c r="G368" s="247" t="s">
        <v>38</v>
      </c>
      <c r="H368" s="247" t="s">
        <v>346</v>
      </c>
      <c r="I368" s="247" t="s">
        <v>540</v>
      </c>
      <c r="J368" s="248">
        <v>0.72916666666666663</v>
      </c>
      <c r="K368" s="249">
        <v>3755.22</v>
      </c>
      <c r="L368" s="247" t="s">
        <v>34</v>
      </c>
      <c r="M368" s="243">
        <v>59</v>
      </c>
      <c r="N368" s="243">
        <v>0</v>
      </c>
      <c r="P368" s="248">
        <v>0.72916666666666663</v>
      </c>
      <c r="Q368" s="248">
        <v>0.72916666666666663</v>
      </c>
      <c r="R368" s="12">
        <f t="shared" si="729"/>
        <v>0</v>
      </c>
      <c r="S368" s="13">
        <f t="shared" si="730"/>
        <v>0</v>
      </c>
      <c r="T368" s="13">
        <f t="shared" si="731"/>
        <v>0</v>
      </c>
      <c r="U368" s="248">
        <v>0.73263888888888884</v>
      </c>
      <c r="V368" s="12">
        <f t="shared" si="732"/>
        <v>3.4722222222222099E-3</v>
      </c>
      <c r="W368" s="13">
        <f t="shared" si="690"/>
        <v>0</v>
      </c>
      <c r="X368" s="225">
        <f t="shared" si="691"/>
        <v>5</v>
      </c>
      <c r="Y368" s="248">
        <v>0.73958333333333337</v>
      </c>
      <c r="Z368" s="12">
        <f t="shared" si="695"/>
        <v>6.9444444444445308E-3</v>
      </c>
      <c r="AA368" s="13">
        <f t="shared" si="682"/>
        <v>0</v>
      </c>
      <c r="AB368" s="13">
        <f t="shared" si="683"/>
        <v>10</v>
      </c>
      <c r="AC368" s="248">
        <v>0.77083333333333337</v>
      </c>
      <c r="AD368" s="12">
        <f t="shared" si="686"/>
        <v>3.125E-2</v>
      </c>
      <c r="AE368" s="13">
        <f t="shared" si="684"/>
        <v>0</v>
      </c>
      <c r="AF368" s="13">
        <f t="shared" si="685"/>
        <v>45</v>
      </c>
      <c r="AG368" s="248">
        <v>0.7715277777777777</v>
      </c>
      <c r="AH368" s="248">
        <v>0.83333333333333337</v>
      </c>
      <c r="AI368" s="12">
        <f t="shared" si="739"/>
        <v>6.1805555555555669E-2</v>
      </c>
      <c r="AJ368" s="225">
        <f t="shared" si="740"/>
        <v>1</v>
      </c>
      <c r="AK368" s="225">
        <f t="shared" si="741"/>
        <v>29</v>
      </c>
      <c r="AL368" s="248">
        <v>0.7715277777777777</v>
      </c>
      <c r="AM368" s="248">
        <v>0.83333333333333337</v>
      </c>
      <c r="AN368" s="12">
        <f t="shared" si="733"/>
        <v>6.1805555555555669E-2</v>
      </c>
      <c r="AO368" s="13">
        <f t="shared" si="734"/>
        <v>1</v>
      </c>
      <c r="AP368" s="13">
        <f t="shared" si="735"/>
        <v>29</v>
      </c>
      <c r="AQ368" s="248">
        <v>0.86805555555555547</v>
      </c>
      <c r="AR368" s="12">
        <f t="shared" si="672"/>
        <v>3.4722222222222099E-2</v>
      </c>
      <c r="AS368" s="225">
        <f t="shared" si="673"/>
        <v>0</v>
      </c>
      <c r="AT368" s="13">
        <f t="shared" si="674"/>
        <v>50</v>
      </c>
      <c r="AU368" s="248">
        <v>0.86875000000000002</v>
      </c>
      <c r="AV368" s="226">
        <f>AU368-AQ368</f>
        <v>6.94444444444553E-4</v>
      </c>
      <c r="AW368" s="13">
        <f>HOUR(AV368)</f>
        <v>0</v>
      </c>
      <c r="AX368" s="13">
        <f>MINUTE(AV368)</f>
        <v>1</v>
      </c>
      <c r="AY368" s="248">
        <v>1.0034722222222221</v>
      </c>
      <c r="AZ368" s="12">
        <f t="shared" si="715"/>
        <v>0.13472222222222208</v>
      </c>
      <c r="BA368" s="225">
        <f t="shared" si="716"/>
        <v>3</v>
      </c>
      <c r="BB368" s="225">
        <f t="shared" si="717"/>
        <v>14</v>
      </c>
      <c r="BC368" s="248">
        <v>1.0034722222222221</v>
      </c>
      <c r="BD368" s="248">
        <v>1.0034722222222221</v>
      </c>
      <c r="BE368" s="12">
        <f t="shared" si="736"/>
        <v>0</v>
      </c>
      <c r="BF368" s="13">
        <f t="shared" si="737"/>
        <v>0</v>
      </c>
      <c r="BG368" s="13">
        <f t="shared" si="738"/>
        <v>0</v>
      </c>
      <c r="BH368" s="248">
        <v>1.0034722222222221</v>
      </c>
      <c r="BI368" s="248">
        <v>1.0034722222222221</v>
      </c>
      <c r="BK368" s="69">
        <f t="shared" si="704"/>
        <v>0</v>
      </c>
      <c r="BL368" s="13">
        <f t="shared" si="705"/>
        <v>0</v>
      </c>
      <c r="BM368" s="13">
        <f t="shared" si="706"/>
        <v>0</v>
      </c>
      <c r="BN368" s="248">
        <v>1.0138888888888888</v>
      </c>
      <c r="BO368" s="12">
        <f t="shared" si="712"/>
        <v>1.0416666666666741E-2</v>
      </c>
      <c r="BP368" s="225">
        <f t="shared" si="713"/>
        <v>0</v>
      </c>
      <c r="BQ368" s="225">
        <f t="shared" si="714"/>
        <v>15</v>
      </c>
      <c r="BR368" s="248">
        <v>1.0173611111111112</v>
      </c>
      <c r="BS368" s="12">
        <f t="shared" si="618"/>
        <v>3.4722222222223209E-3</v>
      </c>
      <c r="BT368" s="225">
        <f t="shared" si="680"/>
        <v>0</v>
      </c>
      <c r="BU368" s="225">
        <f t="shared" si="681"/>
        <v>5</v>
      </c>
      <c r="BV368" s="248">
        <v>1.0173611111111112</v>
      </c>
      <c r="BW368" s="248">
        <v>1.0208333333333333</v>
      </c>
      <c r="BX368" s="12">
        <f t="shared" si="698"/>
        <v>3.4722222222220989E-3</v>
      </c>
      <c r="BY368" s="13">
        <f t="shared" si="699"/>
        <v>0</v>
      </c>
      <c r="BZ368" s="13">
        <f t="shared" si="700"/>
        <v>5</v>
      </c>
      <c r="CA368" s="226">
        <f t="shared" si="724"/>
        <v>0.29166666666666663</v>
      </c>
      <c r="CB368" s="13">
        <f t="shared" si="725"/>
        <v>7</v>
      </c>
      <c r="CC368" s="13">
        <f t="shared" si="726"/>
        <v>0</v>
      </c>
      <c r="CD368" s="12">
        <f t="shared" si="585"/>
        <v>7.986111111111116E-2</v>
      </c>
      <c r="CE368" s="13">
        <f t="shared" si="727"/>
        <v>1</v>
      </c>
      <c r="CF368" s="13">
        <f t="shared" si="728"/>
        <v>55</v>
      </c>
      <c r="CG368" s="12">
        <f t="shared" si="658"/>
        <v>6.1805555555555669E-2</v>
      </c>
      <c r="CH368" s="13">
        <f t="shared" si="718"/>
        <v>1</v>
      </c>
      <c r="CI368" s="13">
        <f t="shared" si="719"/>
        <v>29</v>
      </c>
      <c r="CJ368" s="12">
        <f t="shared" si="659"/>
        <v>0.13472222222222208</v>
      </c>
      <c r="CK368" s="13">
        <f t="shared" si="657"/>
        <v>3</v>
      </c>
      <c r="CL368" s="13">
        <f t="shared" si="720"/>
        <v>14</v>
      </c>
      <c r="CM368" s="62"/>
      <c r="CN368" s="62"/>
      <c r="CO368" s="62"/>
      <c r="CP368" s="12">
        <f t="shared" si="721"/>
        <v>0.13472222222222208</v>
      </c>
      <c r="CQ368" s="13">
        <f t="shared" si="722"/>
        <v>3</v>
      </c>
      <c r="CR368" s="13">
        <f t="shared" si="723"/>
        <v>14</v>
      </c>
      <c r="CS368" s="248"/>
      <c r="CT368" s="13">
        <f t="shared" si="634"/>
        <v>0</v>
      </c>
      <c r="CU368" s="13">
        <f t="shared" si="635"/>
        <v>0</v>
      </c>
      <c r="CV368" s="158"/>
      <c r="CW368" s="13">
        <f t="shared" si="636"/>
        <v>0</v>
      </c>
      <c r="CX368" s="13">
        <f t="shared" si="637"/>
        <v>0</v>
      </c>
      <c r="CY368" s="158"/>
      <c r="CZ368" s="13">
        <f t="shared" si="638"/>
        <v>0</v>
      </c>
      <c r="DA368" s="13">
        <f t="shared" si="639"/>
        <v>0</v>
      </c>
      <c r="DB368" s="158"/>
      <c r="DC368" s="13">
        <f t="shared" si="640"/>
        <v>0</v>
      </c>
      <c r="DD368" s="13">
        <f t="shared" si="641"/>
        <v>0</v>
      </c>
      <c r="DE368" s="158"/>
      <c r="DF368" s="13">
        <f t="shared" si="642"/>
        <v>0</v>
      </c>
      <c r="DG368" s="13">
        <f t="shared" si="643"/>
        <v>0</v>
      </c>
      <c r="DH368" s="158"/>
      <c r="DI368" s="13">
        <f t="shared" si="644"/>
        <v>0</v>
      </c>
      <c r="DJ368" s="13">
        <f t="shared" si="645"/>
        <v>0</v>
      </c>
      <c r="DK368" s="158"/>
      <c r="DL368" s="35">
        <f t="shared" si="646"/>
        <v>0</v>
      </c>
      <c r="DM368" s="61">
        <f t="shared" si="647"/>
        <v>0</v>
      </c>
      <c r="DN368" s="66">
        <f t="shared" si="742"/>
        <v>1296450.6059999992</v>
      </c>
      <c r="DO368" s="74">
        <f t="shared" si="660"/>
        <v>20939</v>
      </c>
      <c r="DP368" s="66">
        <f t="shared" si="661"/>
        <v>63.647796610169486</v>
      </c>
      <c r="DQ368" s="63">
        <f t="shared" si="648"/>
        <v>61.915593199293149</v>
      </c>
      <c r="DR368" s="66" t="e">
        <f t="shared" si="743"/>
        <v>#NUM!</v>
      </c>
      <c r="DS368" s="96" t="e">
        <f t="shared" si="744"/>
        <v>#NUM!</v>
      </c>
      <c r="DT368" s="66" t="e">
        <f t="shared" si="745"/>
        <v>#NUM!</v>
      </c>
      <c r="DU368" s="66" t="e">
        <f t="shared" si="746"/>
        <v>#NUM!</v>
      </c>
      <c r="DV368" s="62"/>
      <c r="DW368" s="62"/>
      <c r="DX368" s="62"/>
      <c r="DY368" s="62"/>
      <c r="DZ368" s="62"/>
      <c r="EA368" s="62"/>
      <c r="EB368" s="62"/>
      <c r="EC368" s="62"/>
      <c r="ED368" s="62"/>
      <c r="EE368" s="62"/>
      <c r="EF368" s="62"/>
      <c r="EG368" s="62"/>
      <c r="EH368" s="62"/>
      <c r="EI368" s="62"/>
      <c r="EJ368" s="62"/>
      <c r="EK368" s="62"/>
      <c r="EL368" s="62"/>
      <c r="EM368" s="62"/>
      <c r="EN368" s="62"/>
      <c r="EO368" s="62"/>
      <c r="EP368" s="62"/>
      <c r="EQ368" s="62"/>
      <c r="ER368" s="62"/>
      <c r="ES368" s="62"/>
      <c r="ET368" s="62"/>
      <c r="EU368" s="62"/>
      <c r="EV368" s="62"/>
      <c r="EW368" s="62"/>
      <c r="EX368" s="62"/>
      <c r="EY368" s="62"/>
      <c r="EZ368" s="62"/>
      <c r="FA368" s="62"/>
      <c r="FB368" s="62"/>
      <c r="FC368" s="62"/>
      <c r="FD368" s="62"/>
      <c r="FE368" s="62"/>
      <c r="FF368" s="62"/>
      <c r="FG368" s="62"/>
      <c r="FH368" s="62"/>
      <c r="FI368" s="62"/>
    </row>
    <row r="369" spans="1:165" s="247" customFormat="1">
      <c r="A369" s="199">
        <v>368</v>
      </c>
      <c r="B369" s="243">
        <v>37</v>
      </c>
      <c r="C369" s="244">
        <v>40825</v>
      </c>
      <c r="D369" s="249">
        <f t="shared" si="666"/>
        <v>10</v>
      </c>
      <c r="E369" s="246" t="s">
        <v>583</v>
      </c>
      <c r="F369" s="243">
        <v>1</v>
      </c>
      <c r="G369" s="247" t="s">
        <v>403</v>
      </c>
      <c r="H369" s="247" t="s">
        <v>394</v>
      </c>
      <c r="I369" s="247" t="s">
        <v>537</v>
      </c>
      <c r="J369" s="248">
        <v>0.13541666666666666</v>
      </c>
      <c r="K369" s="249">
        <v>3893.03</v>
      </c>
      <c r="L369" s="247" t="s">
        <v>34</v>
      </c>
      <c r="M369" s="243">
        <v>59</v>
      </c>
      <c r="N369" s="243">
        <v>0</v>
      </c>
      <c r="P369" s="248">
        <v>0.13541666666666666</v>
      </c>
      <c r="Q369" s="248">
        <v>0.13541666666666666</v>
      </c>
      <c r="R369" s="12">
        <f t="shared" si="729"/>
        <v>0</v>
      </c>
      <c r="S369" s="13">
        <f t="shared" si="730"/>
        <v>0</v>
      </c>
      <c r="T369" s="13">
        <f t="shared" si="731"/>
        <v>0</v>
      </c>
      <c r="U369" s="248">
        <v>0.1388888888888889</v>
      </c>
      <c r="V369" s="12">
        <f t="shared" ref="V369:V374" si="747">U369-Q369</f>
        <v>3.4722222222222376E-3</v>
      </c>
      <c r="W369" s="13">
        <f t="shared" ref="W369:W374" si="748">HOUR(V369)</f>
        <v>0</v>
      </c>
      <c r="X369" s="225">
        <f t="shared" ref="X369:X374" si="749">MINUTE(V369)</f>
        <v>5</v>
      </c>
      <c r="Y369" s="248">
        <v>0.14583333333333334</v>
      </c>
      <c r="Z369" s="12">
        <f t="shared" ref="Z369:Z374" si="750">Y369-U369</f>
        <v>6.9444444444444475E-3</v>
      </c>
      <c r="AA369" s="13">
        <f t="shared" ref="AA369:AA374" si="751">HOUR(Z369)</f>
        <v>0</v>
      </c>
      <c r="AB369" s="13">
        <f t="shared" ref="AB369:AB374" si="752">MINUTE(Z369)</f>
        <v>10</v>
      </c>
      <c r="AC369" s="248">
        <v>0.19097222222222221</v>
      </c>
      <c r="AD369" s="12">
        <f t="shared" ref="AD369:AD374" si="753">AC369-Y369</f>
        <v>4.5138888888888867E-2</v>
      </c>
      <c r="AE369" s="13">
        <f t="shared" ref="AE369:AE374" si="754">HOUR(AD369)</f>
        <v>1</v>
      </c>
      <c r="AF369" s="13">
        <f t="shared" ref="AF369:AF374" si="755">MINUTE(AD369)</f>
        <v>5</v>
      </c>
      <c r="AG369" s="248">
        <v>0.19444444444444445</v>
      </c>
      <c r="AH369" s="248">
        <v>0.22916666666666666</v>
      </c>
      <c r="AI369" s="12">
        <f t="shared" si="739"/>
        <v>3.472222222222221E-2</v>
      </c>
      <c r="AJ369" s="225">
        <f t="shared" si="740"/>
        <v>0</v>
      </c>
      <c r="AK369" s="225">
        <f t="shared" si="741"/>
        <v>50</v>
      </c>
      <c r="AL369" s="248">
        <v>0.19444444444444445</v>
      </c>
      <c r="AM369" s="248">
        <v>0.22916666666666666</v>
      </c>
      <c r="AN369" s="12">
        <f t="shared" si="733"/>
        <v>3.472222222222221E-2</v>
      </c>
      <c r="AO369" s="13">
        <f t="shared" si="734"/>
        <v>0</v>
      </c>
      <c r="AP369" s="13">
        <f t="shared" si="735"/>
        <v>50</v>
      </c>
      <c r="AQ369" s="248">
        <v>0.21875</v>
      </c>
      <c r="AR369" s="12">
        <f t="shared" ref="AR369:AR374" si="756">AQ369-AH369</f>
        <v>-1.0416666666666657E-2</v>
      </c>
      <c r="AS369" s="225" t="e">
        <f t="shared" ref="AS369:AS374" si="757">HOUR(AR369)</f>
        <v>#NUM!</v>
      </c>
      <c r="AT369" s="13" t="e">
        <f t="shared" ref="AT369:AT374" si="758">MINUTE(AR369)</f>
        <v>#NUM!</v>
      </c>
      <c r="AU369" s="248">
        <v>0.23263888888888887</v>
      </c>
      <c r="AV369" s="226">
        <f t="shared" ref="AV369:AV374" si="759">AU369-AQ369</f>
        <v>1.3888888888888867E-2</v>
      </c>
      <c r="AW369" s="13">
        <f t="shared" ref="AW369:AW374" si="760">HOUR(AV369)</f>
        <v>0</v>
      </c>
      <c r="AX369" s="13">
        <f t="shared" ref="AX369:AX374" si="761">MINUTE(AV369)</f>
        <v>20</v>
      </c>
      <c r="AY369" s="248">
        <v>0.30972222222222223</v>
      </c>
      <c r="AZ369" s="12">
        <f t="shared" si="715"/>
        <v>7.7083333333333365E-2</v>
      </c>
      <c r="BA369" s="225">
        <f t="shared" si="716"/>
        <v>1</v>
      </c>
      <c r="BB369" s="225">
        <f t="shared" si="717"/>
        <v>51</v>
      </c>
      <c r="BC369" s="248">
        <v>0.30972222222222223</v>
      </c>
      <c r="BD369" s="248">
        <v>0.30972222222222223</v>
      </c>
      <c r="BE369" s="12">
        <f t="shared" si="736"/>
        <v>0</v>
      </c>
      <c r="BF369" s="13">
        <f t="shared" si="737"/>
        <v>0</v>
      </c>
      <c r="BG369" s="13">
        <f t="shared" si="738"/>
        <v>0</v>
      </c>
      <c r="BH369" s="248">
        <v>0.30972222222222223</v>
      </c>
      <c r="BI369" s="248">
        <v>0.30972222222222223</v>
      </c>
      <c r="BK369" s="69">
        <f t="shared" ref="BK369:BK374" si="762">BI369-BH369</f>
        <v>0</v>
      </c>
      <c r="BL369" s="13">
        <f t="shared" ref="BL369:BL374" si="763">HOUR(BK369)</f>
        <v>0</v>
      </c>
      <c r="BM369" s="13">
        <f t="shared" ref="BM369:BM374" si="764">MINUTE(BK369)</f>
        <v>0</v>
      </c>
      <c r="BN369" s="248">
        <v>0.31597222222222221</v>
      </c>
      <c r="BO369" s="12">
        <f t="shared" si="712"/>
        <v>6.2499999999999778E-3</v>
      </c>
      <c r="BP369" s="225">
        <f t="shared" si="713"/>
        <v>0</v>
      </c>
      <c r="BQ369" s="225">
        <f t="shared" si="714"/>
        <v>9</v>
      </c>
      <c r="BR369" s="248">
        <v>0.31736111111111115</v>
      </c>
      <c r="BS369" s="12">
        <f t="shared" si="618"/>
        <v>1.3888888888889395E-3</v>
      </c>
      <c r="BT369" s="225">
        <f t="shared" si="680"/>
        <v>0</v>
      </c>
      <c r="BU369" s="225">
        <f t="shared" si="681"/>
        <v>2</v>
      </c>
      <c r="BV369" s="248">
        <v>0.31736111111111115</v>
      </c>
      <c r="BW369" s="248">
        <v>0.32291666666666669</v>
      </c>
      <c r="BX369" s="12">
        <f t="shared" ref="BX369:BX374" si="765">BW369-BV369</f>
        <v>5.5555555555555358E-3</v>
      </c>
      <c r="BY369" s="13">
        <f t="shared" ref="BY369:BY374" si="766">HOUR(BX369)</f>
        <v>0</v>
      </c>
      <c r="BZ369" s="13">
        <f t="shared" ref="BZ369:BZ374" si="767">MINUTE(BX369)</f>
        <v>8</v>
      </c>
      <c r="CA369" s="226">
        <f t="shared" si="724"/>
        <v>0.18750000000000003</v>
      </c>
      <c r="CB369" s="13">
        <f t="shared" si="725"/>
        <v>4</v>
      </c>
      <c r="CC369" s="13">
        <f t="shared" si="726"/>
        <v>30</v>
      </c>
      <c r="CD369" s="12">
        <f t="shared" si="585"/>
        <v>4.2361111111111127E-2</v>
      </c>
      <c r="CE369" s="13">
        <f t="shared" si="727"/>
        <v>1</v>
      </c>
      <c r="CF369" s="13">
        <f t="shared" si="728"/>
        <v>1</v>
      </c>
      <c r="CG369" s="12">
        <f t="shared" si="658"/>
        <v>3.472222222222221E-2</v>
      </c>
      <c r="CH369" s="13">
        <f t="shared" si="718"/>
        <v>0</v>
      </c>
      <c r="CI369" s="13">
        <f t="shared" si="719"/>
        <v>50</v>
      </c>
      <c r="CJ369" s="12">
        <f t="shared" si="659"/>
        <v>7.7083333333333365E-2</v>
      </c>
      <c r="CK369" s="13">
        <f t="shared" si="657"/>
        <v>1</v>
      </c>
      <c r="CL369" s="13">
        <f t="shared" si="720"/>
        <v>51</v>
      </c>
      <c r="CM369" s="62"/>
      <c r="CN369" s="62"/>
      <c r="CO369" s="62"/>
      <c r="CP369" s="12">
        <f t="shared" si="721"/>
        <v>7.7083333333333365E-2</v>
      </c>
      <c r="CQ369" s="13">
        <f t="shared" si="722"/>
        <v>1</v>
      </c>
      <c r="CR369" s="13">
        <f t="shared" si="723"/>
        <v>51</v>
      </c>
      <c r="CS369" s="248"/>
      <c r="CT369" s="13">
        <f t="shared" si="634"/>
        <v>0</v>
      </c>
      <c r="CU369" s="13">
        <f t="shared" si="635"/>
        <v>0</v>
      </c>
      <c r="CV369" s="158"/>
      <c r="CW369" s="13">
        <f t="shared" si="636"/>
        <v>0</v>
      </c>
      <c r="CX369" s="13">
        <f t="shared" si="637"/>
        <v>0</v>
      </c>
      <c r="CY369" s="158"/>
      <c r="CZ369" s="13">
        <f t="shared" si="638"/>
        <v>0</v>
      </c>
      <c r="DA369" s="13">
        <f t="shared" si="639"/>
        <v>0</v>
      </c>
      <c r="DB369" s="158"/>
      <c r="DC369" s="13">
        <f t="shared" si="640"/>
        <v>0</v>
      </c>
      <c r="DD369" s="13">
        <f t="shared" si="641"/>
        <v>0</v>
      </c>
      <c r="DE369" s="158"/>
      <c r="DF369" s="13">
        <f t="shared" si="642"/>
        <v>0</v>
      </c>
      <c r="DG369" s="13">
        <f t="shared" si="643"/>
        <v>0</v>
      </c>
      <c r="DH369" s="158"/>
      <c r="DI369" s="13">
        <f t="shared" si="644"/>
        <v>0</v>
      </c>
      <c r="DJ369" s="13">
        <f t="shared" si="645"/>
        <v>0</v>
      </c>
      <c r="DK369" s="158"/>
      <c r="DL369" s="35">
        <f t="shared" si="646"/>
        <v>0</v>
      </c>
      <c r="DM369" s="61">
        <f t="shared" si="647"/>
        <v>0</v>
      </c>
      <c r="DN369" s="66">
        <f t="shared" si="742"/>
        <v>1300343.6359999992</v>
      </c>
      <c r="DO369" s="74">
        <f t="shared" si="660"/>
        <v>20996</v>
      </c>
      <c r="DP369" s="66">
        <f t="shared" si="661"/>
        <v>65.983559322033898</v>
      </c>
      <c r="DQ369" s="63">
        <f t="shared" si="648"/>
        <v>61.932922270908712</v>
      </c>
      <c r="DR369" s="66" t="e">
        <f t="shared" si="743"/>
        <v>#NUM!</v>
      </c>
      <c r="DS369" s="96" t="e">
        <f t="shared" si="744"/>
        <v>#NUM!</v>
      </c>
      <c r="DT369" s="66" t="e">
        <f t="shared" si="745"/>
        <v>#NUM!</v>
      </c>
      <c r="DU369" s="66" t="e">
        <f t="shared" si="746"/>
        <v>#NUM!</v>
      </c>
      <c r="DV369" s="62"/>
      <c r="DW369" s="62"/>
      <c r="DX369" s="62"/>
      <c r="DY369" s="62"/>
      <c r="DZ369" s="62"/>
      <c r="EA369" s="62"/>
      <c r="EB369" s="62"/>
      <c r="EC369" s="62"/>
      <c r="ED369" s="62"/>
      <c r="EE369" s="62"/>
      <c r="EF369" s="62"/>
      <c r="EG369" s="62"/>
      <c r="EH369" s="62"/>
      <c r="EI369" s="62"/>
      <c r="EJ369" s="62"/>
      <c r="EK369" s="62"/>
      <c r="EL369" s="62"/>
      <c r="EM369" s="62"/>
      <c r="EN369" s="62"/>
      <c r="EO369" s="62"/>
      <c r="EP369" s="62"/>
      <c r="EQ369" s="62"/>
      <c r="ER369" s="62"/>
      <c r="ES369" s="62"/>
      <c r="ET369" s="62"/>
      <c r="EU369" s="62"/>
      <c r="EV369" s="62"/>
      <c r="EW369" s="62"/>
      <c r="EX369" s="62"/>
      <c r="EY369" s="62"/>
      <c r="EZ369" s="62"/>
      <c r="FA369" s="62"/>
      <c r="FB369" s="62"/>
      <c r="FC369" s="62"/>
      <c r="FD369" s="62"/>
      <c r="FE369" s="62"/>
      <c r="FF369" s="62"/>
      <c r="FG369" s="62"/>
      <c r="FH369" s="62"/>
      <c r="FI369" s="62"/>
    </row>
    <row r="370" spans="1:165" s="247" customFormat="1">
      <c r="A370" s="175">
        <v>369</v>
      </c>
      <c r="B370" s="243">
        <v>38</v>
      </c>
      <c r="C370" s="244">
        <v>40825</v>
      </c>
      <c r="D370" s="249">
        <f t="shared" si="666"/>
        <v>10</v>
      </c>
      <c r="E370" s="246" t="s">
        <v>530</v>
      </c>
      <c r="F370" s="243">
        <v>3</v>
      </c>
      <c r="G370" s="247" t="s">
        <v>532</v>
      </c>
      <c r="H370" s="247" t="s">
        <v>288</v>
      </c>
      <c r="I370" s="247" t="s">
        <v>548</v>
      </c>
      <c r="J370" s="248">
        <v>0.19444444444444445</v>
      </c>
      <c r="K370" s="249">
        <v>3589.91</v>
      </c>
      <c r="L370" s="247" t="s">
        <v>34</v>
      </c>
      <c r="M370" s="243">
        <v>57</v>
      </c>
      <c r="N370" s="243">
        <v>2</v>
      </c>
      <c r="P370" s="248">
        <v>0.19444444444444445</v>
      </c>
      <c r="Q370" s="248">
        <v>0.19444444444444445</v>
      </c>
      <c r="R370" s="12">
        <f t="shared" si="729"/>
        <v>0</v>
      </c>
      <c r="S370" s="13">
        <f t="shared" si="730"/>
        <v>0</v>
      </c>
      <c r="T370" s="13">
        <f t="shared" si="731"/>
        <v>0</v>
      </c>
      <c r="U370" s="248">
        <v>0.20833333333333334</v>
      </c>
      <c r="V370" s="12">
        <f t="shared" si="747"/>
        <v>1.3888888888888895E-2</v>
      </c>
      <c r="W370" s="13">
        <f t="shared" si="748"/>
        <v>0</v>
      </c>
      <c r="X370" s="225">
        <f t="shared" si="749"/>
        <v>20</v>
      </c>
      <c r="Y370" s="248">
        <v>0.22569444444444445</v>
      </c>
      <c r="Z370" s="12">
        <f t="shared" si="750"/>
        <v>1.7361111111111105E-2</v>
      </c>
      <c r="AA370" s="13">
        <f t="shared" si="751"/>
        <v>0</v>
      </c>
      <c r="AB370" s="13">
        <f t="shared" si="752"/>
        <v>25</v>
      </c>
      <c r="AC370" s="248">
        <v>0.25</v>
      </c>
      <c r="AD370" s="12">
        <f t="shared" si="753"/>
        <v>2.4305555555555552E-2</v>
      </c>
      <c r="AE370" s="13">
        <f t="shared" si="754"/>
        <v>0</v>
      </c>
      <c r="AF370" s="13">
        <f t="shared" si="755"/>
        <v>35</v>
      </c>
      <c r="AG370" s="248">
        <v>0.25</v>
      </c>
      <c r="AH370" s="248">
        <v>0.375</v>
      </c>
      <c r="AI370" s="12">
        <f t="shared" si="739"/>
        <v>0.125</v>
      </c>
      <c r="AJ370" s="225">
        <f t="shared" si="740"/>
        <v>3</v>
      </c>
      <c r="AK370" s="225">
        <f t="shared" si="741"/>
        <v>0</v>
      </c>
      <c r="AL370" s="248">
        <v>0.25</v>
      </c>
      <c r="AM370" s="248">
        <v>0.375</v>
      </c>
      <c r="AN370" s="12">
        <f t="shared" si="733"/>
        <v>0.125</v>
      </c>
      <c r="AO370" s="13">
        <f t="shared" si="734"/>
        <v>3</v>
      </c>
      <c r="AP370" s="13">
        <f t="shared" si="735"/>
        <v>0</v>
      </c>
      <c r="AQ370" s="248">
        <v>0.39583333333333331</v>
      </c>
      <c r="AR370" s="12">
        <f t="shared" si="756"/>
        <v>2.0833333333333315E-2</v>
      </c>
      <c r="AS370" s="225">
        <f t="shared" si="757"/>
        <v>0</v>
      </c>
      <c r="AT370" s="13">
        <f t="shared" si="758"/>
        <v>30</v>
      </c>
      <c r="AU370" s="248">
        <v>0.39652777777777781</v>
      </c>
      <c r="AV370" s="226">
        <f t="shared" si="759"/>
        <v>6.9444444444449749E-4</v>
      </c>
      <c r="AW370" s="13">
        <f t="shared" si="760"/>
        <v>0</v>
      </c>
      <c r="AX370" s="13">
        <f t="shared" si="761"/>
        <v>1</v>
      </c>
      <c r="AY370" s="248">
        <v>0.49305555555555558</v>
      </c>
      <c r="AZ370" s="12">
        <f t="shared" si="715"/>
        <v>9.6527777777777768E-2</v>
      </c>
      <c r="BA370" s="225">
        <f t="shared" si="716"/>
        <v>2</v>
      </c>
      <c r="BB370" s="225">
        <f t="shared" si="717"/>
        <v>19</v>
      </c>
      <c r="BC370" s="248">
        <v>0.49305555555555558</v>
      </c>
      <c r="BD370" s="248">
        <v>0.49305555555555558</v>
      </c>
      <c r="BE370" s="12">
        <f t="shared" si="736"/>
        <v>0</v>
      </c>
      <c r="BF370" s="13">
        <f t="shared" si="737"/>
        <v>0</v>
      </c>
      <c r="BG370" s="13">
        <f t="shared" si="738"/>
        <v>0</v>
      </c>
      <c r="BH370" s="248">
        <v>0.49305555555555558</v>
      </c>
      <c r="BI370" s="248">
        <v>0.49305555555555558</v>
      </c>
      <c r="BK370" s="69">
        <f t="shared" si="762"/>
        <v>0</v>
      </c>
      <c r="BL370" s="13">
        <f t="shared" si="763"/>
        <v>0</v>
      </c>
      <c r="BM370" s="13">
        <f t="shared" si="764"/>
        <v>0</v>
      </c>
      <c r="BN370" s="248">
        <v>0.50694444444444442</v>
      </c>
      <c r="BO370" s="12">
        <f t="shared" si="712"/>
        <v>1.388888888888884E-2</v>
      </c>
      <c r="BP370" s="225">
        <f t="shared" si="713"/>
        <v>0</v>
      </c>
      <c r="BQ370" s="225">
        <f t="shared" si="714"/>
        <v>20</v>
      </c>
      <c r="BR370" s="248">
        <v>0.51041666666666663</v>
      </c>
      <c r="BS370" s="12">
        <f t="shared" si="618"/>
        <v>3.4722222222222099E-3</v>
      </c>
      <c r="BT370" s="225">
        <f t="shared" si="680"/>
        <v>0</v>
      </c>
      <c r="BU370" s="225">
        <f t="shared" si="681"/>
        <v>5</v>
      </c>
      <c r="BV370" s="248">
        <v>0.51041666666666663</v>
      </c>
      <c r="BW370" s="248">
        <v>0.51388888888888895</v>
      </c>
      <c r="BX370" s="12">
        <f t="shared" si="765"/>
        <v>3.4722222222223209E-3</v>
      </c>
      <c r="BY370" s="13">
        <f t="shared" si="766"/>
        <v>0</v>
      </c>
      <c r="BZ370" s="13">
        <f t="shared" si="767"/>
        <v>5</v>
      </c>
      <c r="CA370" s="226">
        <f t="shared" si="724"/>
        <v>0.31944444444444453</v>
      </c>
      <c r="CB370" s="13">
        <f t="shared" si="725"/>
        <v>7</v>
      </c>
      <c r="CC370" s="13">
        <f t="shared" si="726"/>
        <v>40</v>
      </c>
      <c r="CD370" s="12">
        <f t="shared" ref="CD370:CD436" si="768">AD370+AR370+BO370+BS370</f>
        <v>6.2499999999999917E-2</v>
      </c>
      <c r="CE370" s="13">
        <f t="shared" si="727"/>
        <v>1</v>
      </c>
      <c r="CF370" s="13">
        <f t="shared" si="728"/>
        <v>30</v>
      </c>
      <c r="CG370" s="12">
        <f t="shared" si="658"/>
        <v>0.125</v>
      </c>
      <c r="CH370" s="13">
        <f t="shared" si="718"/>
        <v>3</v>
      </c>
      <c r="CI370" s="13">
        <f t="shared" si="719"/>
        <v>0</v>
      </c>
      <c r="CJ370" s="12">
        <f t="shared" si="659"/>
        <v>9.6527777777777768E-2</v>
      </c>
      <c r="CK370" s="13">
        <f t="shared" si="657"/>
        <v>2</v>
      </c>
      <c r="CL370" s="13">
        <f t="shared" si="720"/>
        <v>19</v>
      </c>
      <c r="CM370" s="62"/>
      <c r="CN370" s="62"/>
      <c r="CO370" s="62"/>
      <c r="CP370" s="12">
        <f t="shared" si="721"/>
        <v>9.6527777777777768E-2</v>
      </c>
      <c r="CQ370" s="13">
        <f t="shared" si="722"/>
        <v>2</v>
      </c>
      <c r="CR370" s="13">
        <f t="shared" si="723"/>
        <v>19</v>
      </c>
      <c r="CS370" s="248"/>
      <c r="CT370" s="13">
        <f t="shared" si="634"/>
        <v>0</v>
      </c>
      <c r="CU370" s="13">
        <f t="shared" si="635"/>
        <v>0</v>
      </c>
      <c r="CV370" s="158"/>
      <c r="CW370" s="13">
        <f t="shared" si="636"/>
        <v>0</v>
      </c>
      <c r="CX370" s="13">
        <f t="shared" si="637"/>
        <v>0</v>
      </c>
      <c r="CY370" s="158"/>
      <c r="CZ370" s="13">
        <f t="shared" si="638"/>
        <v>0</v>
      </c>
      <c r="DA370" s="13">
        <f t="shared" si="639"/>
        <v>0</v>
      </c>
      <c r="DB370" s="158"/>
      <c r="DC370" s="13">
        <f t="shared" si="640"/>
        <v>0</v>
      </c>
      <c r="DD370" s="13">
        <f t="shared" si="641"/>
        <v>0</v>
      </c>
      <c r="DE370" s="158"/>
      <c r="DF370" s="13">
        <f t="shared" si="642"/>
        <v>0</v>
      </c>
      <c r="DG370" s="13">
        <f t="shared" si="643"/>
        <v>0</v>
      </c>
      <c r="DH370" s="158"/>
      <c r="DI370" s="13">
        <f t="shared" si="644"/>
        <v>0</v>
      </c>
      <c r="DJ370" s="13">
        <f t="shared" si="645"/>
        <v>0</v>
      </c>
      <c r="DK370" s="158"/>
      <c r="DL370" s="35">
        <f t="shared" si="646"/>
        <v>0</v>
      </c>
      <c r="DM370" s="61">
        <f t="shared" si="647"/>
        <v>0</v>
      </c>
      <c r="DN370" s="66">
        <f t="shared" si="742"/>
        <v>1303933.5459999992</v>
      </c>
      <c r="DO370" s="74">
        <f t="shared" si="660"/>
        <v>21050</v>
      </c>
      <c r="DP370" s="66">
        <f t="shared" si="661"/>
        <v>62.980877192982454</v>
      </c>
      <c r="DQ370" s="63">
        <f t="shared" si="648"/>
        <v>61.944586508313499</v>
      </c>
      <c r="DR370" s="66" t="e">
        <f t="shared" si="743"/>
        <v>#NUM!</v>
      </c>
      <c r="DS370" s="96" t="e">
        <f t="shared" si="744"/>
        <v>#NUM!</v>
      </c>
      <c r="DT370" s="66" t="e">
        <f t="shared" si="745"/>
        <v>#NUM!</v>
      </c>
      <c r="DU370" s="66" t="e">
        <f t="shared" si="746"/>
        <v>#NUM!</v>
      </c>
      <c r="DV370" s="62"/>
      <c r="DW370" s="62"/>
      <c r="DX370" s="62"/>
      <c r="DY370" s="62"/>
      <c r="DZ370" s="62"/>
      <c r="EA370" s="62"/>
      <c r="EB370" s="62"/>
      <c r="EC370" s="62"/>
      <c r="ED370" s="62"/>
      <c r="EE370" s="62"/>
      <c r="EF370" s="62"/>
      <c r="EG370" s="62"/>
      <c r="EH370" s="62"/>
      <c r="EI370" s="62"/>
      <c r="EJ370" s="62"/>
      <c r="EK370" s="62"/>
      <c r="EL370" s="62"/>
      <c r="EM370" s="62"/>
      <c r="EN370" s="62"/>
      <c r="EO370" s="62"/>
      <c r="EP370" s="62"/>
      <c r="EQ370" s="62"/>
      <c r="ER370" s="62"/>
      <c r="ES370" s="62"/>
      <c r="ET370" s="62"/>
      <c r="EU370" s="62"/>
      <c r="EV370" s="62"/>
      <c r="EW370" s="62"/>
      <c r="EX370" s="62"/>
      <c r="EY370" s="62"/>
      <c r="EZ370" s="62"/>
      <c r="FA370" s="62"/>
      <c r="FB370" s="62"/>
      <c r="FC370" s="62"/>
      <c r="FD370" s="62"/>
      <c r="FE370" s="62"/>
      <c r="FF370" s="62"/>
      <c r="FG370" s="62"/>
      <c r="FH370" s="62"/>
      <c r="FI370" s="62"/>
    </row>
    <row r="371" spans="1:165" s="247" customFormat="1">
      <c r="A371" s="199">
        <v>370</v>
      </c>
      <c r="B371" s="243">
        <v>39</v>
      </c>
      <c r="C371" s="244">
        <v>40825</v>
      </c>
      <c r="D371" s="249">
        <f t="shared" si="666"/>
        <v>10</v>
      </c>
      <c r="E371" s="246" t="s">
        <v>39</v>
      </c>
      <c r="F371" s="243">
        <v>21</v>
      </c>
      <c r="G371" s="247" t="s">
        <v>38</v>
      </c>
      <c r="H371" s="247" t="s">
        <v>406</v>
      </c>
      <c r="I371" s="247" t="s">
        <v>575</v>
      </c>
      <c r="J371" s="248">
        <v>0.26041666666666669</v>
      </c>
      <c r="K371" s="249">
        <v>3413.2</v>
      </c>
      <c r="L371" s="247" t="s">
        <v>34</v>
      </c>
      <c r="M371" s="243">
        <v>54</v>
      </c>
      <c r="N371" s="243">
        <v>5</v>
      </c>
      <c r="P371" s="248">
        <v>0.26041666666666669</v>
      </c>
      <c r="Q371" s="248">
        <v>0.26041666666666669</v>
      </c>
      <c r="R371" s="12">
        <f t="shared" si="729"/>
        <v>0</v>
      </c>
      <c r="S371" s="13">
        <f t="shared" si="730"/>
        <v>0</v>
      </c>
      <c r="T371" s="13">
        <f t="shared" si="731"/>
        <v>0</v>
      </c>
      <c r="U371" s="248">
        <v>0.2986111111111111</v>
      </c>
      <c r="V371" s="12">
        <f t="shared" si="747"/>
        <v>3.819444444444442E-2</v>
      </c>
      <c r="W371" s="13">
        <f t="shared" si="748"/>
        <v>0</v>
      </c>
      <c r="X371" s="225">
        <f t="shared" si="749"/>
        <v>55</v>
      </c>
      <c r="Y371" s="248">
        <v>0.39583333333333331</v>
      </c>
      <c r="Z371" s="12">
        <f t="shared" si="750"/>
        <v>9.722222222222221E-2</v>
      </c>
      <c r="AA371" s="13">
        <f t="shared" si="751"/>
        <v>2</v>
      </c>
      <c r="AB371" s="13">
        <f t="shared" si="752"/>
        <v>20</v>
      </c>
      <c r="AC371" s="248">
        <v>0.41666666666666669</v>
      </c>
      <c r="AD371" s="12">
        <f t="shared" si="753"/>
        <v>2.083333333333337E-2</v>
      </c>
      <c r="AE371" s="13">
        <f t="shared" si="754"/>
        <v>0</v>
      </c>
      <c r="AF371" s="13">
        <f t="shared" si="755"/>
        <v>30</v>
      </c>
      <c r="AG371" s="248">
        <v>0.41666666666666669</v>
      </c>
      <c r="AH371" s="248">
        <v>0.47916666666666669</v>
      </c>
      <c r="AI371" s="12">
        <f t="shared" si="739"/>
        <v>6.25E-2</v>
      </c>
      <c r="AJ371" s="225">
        <f t="shared" si="740"/>
        <v>1</v>
      </c>
      <c r="AK371" s="225">
        <f t="shared" si="741"/>
        <v>30</v>
      </c>
      <c r="AL371" s="248">
        <v>0.41666666666666669</v>
      </c>
      <c r="AM371" s="248">
        <v>0.47916666666666669</v>
      </c>
      <c r="AN371" s="12">
        <f t="shared" si="733"/>
        <v>6.25E-2</v>
      </c>
      <c r="AO371" s="13">
        <f t="shared" si="734"/>
        <v>1</v>
      </c>
      <c r="AP371" s="13">
        <f t="shared" si="735"/>
        <v>30</v>
      </c>
      <c r="AQ371" s="248">
        <v>0.53819444444444442</v>
      </c>
      <c r="AR371" s="12">
        <f t="shared" si="756"/>
        <v>5.9027777777777735E-2</v>
      </c>
      <c r="AS371" s="225">
        <f t="shared" si="757"/>
        <v>1</v>
      </c>
      <c r="AT371" s="13">
        <f t="shared" si="758"/>
        <v>25</v>
      </c>
      <c r="AU371" s="248">
        <v>0.54305555555555551</v>
      </c>
      <c r="AV371" s="226">
        <f t="shared" si="759"/>
        <v>4.8611111111110938E-3</v>
      </c>
      <c r="AW371" s="13">
        <f t="shared" si="760"/>
        <v>0</v>
      </c>
      <c r="AX371" s="13">
        <f t="shared" si="761"/>
        <v>7</v>
      </c>
      <c r="AY371" s="248">
        <v>0.6333333333333333</v>
      </c>
      <c r="AZ371" s="12">
        <f t="shared" si="715"/>
        <v>9.027777777777779E-2</v>
      </c>
      <c r="BA371" s="225">
        <f t="shared" si="716"/>
        <v>2</v>
      </c>
      <c r="BB371" s="225">
        <f t="shared" si="717"/>
        <v>10</v>
      </c>
      <c r="BC371" s="248">
        <v>0.6333333333333333</v>
      </c>
      <c r="BD371" s="248">
        <v>0.6333333333333333</v>
      </c>
      <c r="BE371" s="12">
        <f t="shared" si="736"/>
        <v>0</v>
      </c>
      <c r="BF371" s="13">
        <f t="shared" si="737"/>
        <v>0</v>
      </c>
      <c r="BG371" s="13">
        <f t="shared" si="738"/>
        <v>0</v>
      </c>
      <c r="BH371" s="248">
        <v>0.6333333333333333</v>
      </c>
      <c r="BI371" s="248">
        <v>0.6333333333333333</v>
      </c>
      <c r="BK371" s="69">
        <f t="shared" si="762"/>
        <v>0</v>
      </c>
      <c r="BL371" s="13">
        <f t="shared" si="763"/>
        <v>0</v>
      </c>
      <c r="BM371" s="13">
        <f t="shared" si="764"/>
        <v>0</v>
      </c>
      <c r="BN371" s="248">
        <v>0.63888888888888895</v>
      </c>
      <c r="BO371" s="12">
        <f t="shared" si="712"/>
        <v>5.5555555555556468E-3</v>
      </c>
      <c r="BP371" s="225">
        <f t="shared" si="713"/>
        <v>0</v>
      </c>
      <c r="BQ371" s="225">
        <f t="shared" si="714"/>
        <v>8</v>
      </c>
      <c r="BR371" s="248">
        <v>0.64097222222222217</v>
      </c>
      <c r="BS371" s="12">
        <f t="shared" si="618"/>
        <v>2.0833333333332149E-3</v>
      </c>
      <c r="BT371" s="225">
        <f t="shared" si="680"/>
        <v>0</v>
      </c>
      <c r="BU371" s="225">
        <f t="shared" si="681"/>
        <v>3</v>
      </c>
      <c r="BV371" s="248">
        <v>0.64097222222222217</v>
      </c>
      <c r="BW371" s="248">
        <v>0.64236111111111105</v>
      </c>
      <c r="BX371" s="12">
        <f t="shared" si="765"/>
        <v>1.388888888888884E-3</v>
      </c>
      <c r="BY371" s="13">
        <f t="shared" si="766"/>
        <v>0</v>
      </c>
      <c r="BZ371" s="13">
        <f t="shared" si="767"/>
        <v>2</v>
      </c>
      <c r="CA371" s="226">
        <f t="shared" si="724"/>
        <v>0.38194444444444436</v>
      </c>
      <c r="CB371" s="13">
        <f t="shared" si="725"/>
        <v>9</v>
      </c>
      <c r="CC371" s="13">
        <f t="shared" si="726"/>
        <v>10</v>
      </c>
      <c r="CD371" s="12">
        <f t="shared" si="768"/>
        <v>8.7499999999999967E-2</v>
      </c>
      <c r="CE371" s="13">
        <f t="shared" si="727"/>
        <v>2</v>
      </c>
      <c r="CF371" s="13">
        <f t="shared" si="728"/>
        <v>6</v>
      </c>
      <c r="CG371" s="12">
        <f t="shared" si="658"/>
        <v>6.25E-2</v>
      </c>
      <c r="CH371" s="13">
        <f t="shared" si="718"/>
        <v>1</v>
      </c>
      <c r="CI371" s="13">
        <f t="shared" si="719"/>
        <v>30</v>
      </c>
      <c r="CJ371" s="12">
        <f t="shared" si="659"/>
        <v>9.027777777777779E-2</v>
      </c>
      <c r="CK371" s="13">
        <f t="shared" si="657"/>
        <v>2</v>
      </c>
      <c r="CL371" s="13">
        <f t="shared" si="720"/>
        <v>10</v>
      </c>
      <c r="CM371" s="62"/>
      <c r="CN371" s="62"/>
      <c r="CO371" s="62"/>
      <c r="CP371" s="12">
        <f t="shared" si="721"/>
        <v>9.027777777777779E-2</v>
      </c>
      <c r="CQ371" s="13">
        <f t="shared" si="722"/>
        <v>2</v>
      </c>
      <c r="CR371" s="13">
        <f t="shared" si="723"/>
        <v>10</v>
      </c>
      <c r="CS371" s="248"/>
      <c r="CT371" s="13">
        <f t="shared" si="634"/>
        <v>0</v>
      </c>
      <c r="CU371" s="13">
        <f t="shared" si="635"/>
        <v>0</v>
      </c>
      <c r="CV371" s="158"/>
      <c r="CW371" s="13">
        <f t="shared" si="636"/>
        <v>0</v>
      </c>
      <c r="CX371" s="13">
        <f t="shared" si="637"/>
        <v>0</v>
      </c>
      <c r="CY371" s="158"/>
      <c r="CZ371" s="13">
        <f t="shared" si="638"/>
        <v>0</v>
      </c>
      <c r="DA371" s="13">
        <f t="shared" si="639"/>
        <v>0</v>
      </c>
      <c r="DB371" s="158"/>
      <c r="DC371" s="13">
        <f t="shared" si="640"/>
        <v>0</v>
      </c>
      <c r="DD371" s="13">
        <f t="shared" si="641"/>
        <v>0</v>
      </c>
      <c r="DE371" s="158"/>
      <c r="DF371" s="13">
        <f t="shared" si="642"/>
        <v>0</v>
      </c>
      <c r="DG371" s="13">
        <f t="shared" si="643"/>
        <v>0</v>
      </c>
      <c r="DH371" s="158"/>
      <c r="DI371" s="13">
        <f t="shared" si="644"/>
        <v>0</v>
      </c>
      <c r="DJ371" s="13">
        <f t="shared" si="645"/>
        <v>0</v>
      </c>
      <c r="DK371" s="158"/>
      <c r="DL371" s="35">
        <f t="shared" si="646"/>
        <v>0</v>
      </c>
      <c r="DM371" s="61">
        <f t="shared" si="647"/>
        <v>0</v>
      </c>
      <c r="DN371" s="66">
        <f t="shared" si="742"/>
        <v>1307346.7459999991</v>
      </c>
      <c r="DO371" s="74">
        <f t="shared" si="660"/>
        <v>21109</v>
      </c>
      <c r="DP371" s="66">
        <f t="shared" si="661"/>
        <v>63.207407407407402</v>
      </c>
      <c r="DQ371" s="63">
        <f t="shared" si="648"/>
        <v>61.933144440759825</v>
      </c>
      <c r="DR371" s="66" t="e">
        <f t="shared" si="743"/>
        <v>#NUM!</v>
      </c>
      <c r="DS371" s="96" t="e">
        <f t="shared" si="744"/>
        <v>#NUM!</v>
      </c>
      <c r="DT371" s="66" t="e">
        <f t="shared" si="745"/>
        <v>#NUM!</v>
      </c>
      <c r="DU371" s="66" t="e">
        <f t="shared" si="746"/>
        <v>#NUM!</v>
      </c>
      <c r="DV371" s="62"/>
      <c r="DW371" s="62"/>
      <c r="DX371" s="62"/>
      <c r="DY371" s="62"/>
      <c r="DZ371" s="62"/>
      <c r="EA371" s="62"/>
      <c r="EB371" s="62"/>
      <c r="EC371" s="62"/>
      <c r="ED371" s="62"/>
      <c r="EE371" s="62"/>
      <c r="EF371" s="62"/>
      <c r="EG371" s="62"/>
      <c r="EH371" s="62"/>
      <c r="EI371" s="62"/>
      <c r="EJ371" s="62"/>
      <c r="EK371" s="62"/>
      <c r="EL371" s="62"/>
      <c r="EM371" s="62"/>
      <c r="EN371" s="62"/>
      <c r="EO371" s="62"/>
      <c r="EP371" s="62"/>
      <c r="EQ371" s="62"/>
      <c r="ER371" s="62"/>
      <c r="ES371" s="62"/>
      <c r="ET371" s="62"/>
      <c r="EU371" s="62"/>
      <c r="EV371" s="62"/>
      <c r="EW371" s="62"/>
      <c r="EX371" s="62"/>
      <c r="EY371" s="62"/>
      <c r="EZ371" s="62"/>
      <c r="FA371" s="62"/>
      <c r="FB371" s="62"/>
      <c r="FC371" s="62"/>
      <c r="FD371" s="62"/>
      <c r="FE371" s="62"/>
      <c r="FF371" s="62"/>
      <c r="FG371" s="62"/>
      <c r="FH371" s="62"/>
      <c r="FI371" s="62"/>
    </row>
    <row r="372" spans="1:165" s="247" customFormat="1">
      <c r="A372" s="175">
        <v>371</v>
      </c>
      <c r="B372" s="243">
        <v>40</v>
      </c>
      <c r="C372" s="244">
        <v>40825</v>
      </c>
      <c r="D372" s="249">
        <f t="shared" si="666"/>
        <v>10</v>
      </c>
      <c r="E372" s="247" t="s">
        <v>39</v>
      </c>
      <c r="F372" s="243">
        <v>22</v>
      </c>
      <c r="G372" s="247" t="s">
        <v>38</v>
      </c>
      <c r="H372" s="247" t="s">
        <v>529</v>
      </c>
      <c r="I372" s="247" t="s">
        <v>562</v>
      </c>
      <c r="J372" s="248">
        <v>0.63194444444444442</v>
      </c>
      <c r="K372" s="245">
        <v>3529.97</v>
      </c>
      <c r="L372" s="247" t="s">
        <v>33</v>
      </c>
      <c r="M372" s="243">
        <v>59</v>
      </c>
      <c r="N372" s="243">
        <v>0</v>
      </c>
      <c r="P372" s="248">
        <v>0.63194444444444442</v>
      </c>
      <c r="Q372" s="248">
        <v>0.63194444444444442</v>
      </c>
      <c r="R372" s="12">
        <f>Q372-P372</f>
        <v>0</v>
      </c>
      <c r="S372" s="13">
        <f>HOUR(R372)</f>
        <v>0</v>
      </c>
      <c r="T372" s="13">
        <f>MINUTE(R372)</f>
        <v>0</v>
      </c>
      <c r="U372" s="248">
        <v>0.63541666666666663</v>
      </c>
      <c r="V372" s="12">
        <f t="shared" si="747"/>
        <v>3.4722222222222099E-3</v>
      </c>
      <c r="W372" s="13">
        <f t="shared" si="748"/>
        <v>0</v>
      </c>
      <c r="X372" s="225">
        <f t="shared" si="749"/>
        <v>5</v>
      </c>
      <c r="Y372" s="248">
        <v>0.64236111111111105</v>
      </c>
      <c r="Z372" s="12">
        <f t="shared" si="750"/>
        <v>6.9444444444444198E-3</v>
      </c>
      <c r="AA372" s="13">
        <f t="shared" si="751"/>
        <v>0</v>
      </c>
      <c r="AB372" s="13">
        <f t="shared" si="752"/>
        <v>10</v>
      </c>
      <c r="AC372" s="248">
        <v>0.66666666666666663</v>
      </c>
      <c r="AD372" s="12">
        <f t="shared" si="753"/>
        <v>2.430555555555558E-2</v>
      </c>
      <c r="AE372" s="13">
        <f t="shared" si="754"/>
        <v>0</v>
      </c>
      <c r="AF372" s="13">
        <f t="shared" si="755"/>
        <v>35</v>
      </c>
      <c r="AG372" s="248">
        <v>0.66666666666666663</v>
      </c>
      <c r="AH372" s="248">
        <v>0.73611111111111116</v>
      </c>
      <c r="AI372" s="12">
        <f t="shared" ref="AI372:AI379" si="769">AH372-AG372</f>
        <v>6.9444444444444531E-2</v>
      </c>
      <c r="AJ372" s="225">
        <f t="shared" ref="AJ372:AJ379" si="770">HOUR(AI372)</f>
        <v>1</v>
      </c>
      <c r="AK372" s="225">
        <f t="shared" ref="AK372:AK379" si="771">MINUTE(AI372)</f>
        <v>40</v>
      </c>
      <c r="AL372" s="248">
        <v>0.66666666666666663</v>
      </c>
      <c r="AM372" s="248">
        <v>0.73611111111111116</v>
      </c>
      <c r="AN372" s="12">
        <f>AM372-AL372</f>
        <v>6.9444444444444531E-2</v>
      </c>
      <c r="AO372" s="13">
        <f>HOUR(AN372)</f>
        <v>1</v>
      </c>
      <c r="AP372" s="13">
        <f>MINUTE(AN372)</f>
        <v>40</v>
      </c>
      <c r="AQ372" s="248">
        <v>0.73819444444444438</v>
      </c>
      <c r="AR372" s="12">
        <f t="shared" si="756"/>
        <v>2.0833333333332149E-3</v>
      </c>
      <c r="AS372" s="225">
        <f t="shared" si="757"/>
        <v>0</v>
      </c>
      <c r="AT372" s="13">
        <f t="shared" si="758"/>
        <v>3</v>
      </c>
      <c r="AU372" s="248">
        <v>0.74097222222222225</v>
      </c>
      <c r="AV372" s="226">
        <f t="shared" si="759"/>
        <v>2.7777777777778789E-3</v>
      </c>
      <c r="AW372" s="13">
        <f t="shared" si="760"/>
        <v>0</v>
      </c>
      <c r="AX372" s="13">
        <f t="shared" si="761"/>
        <v>4</v>
      </c>
      <c r="AY372" s="248">
        <v>0.85486111111111107</v>
      </c>
      <c r="AZ372" s="12">
        <f t="shared" si="715"/>
        <v>0.11388888888888882</v>
      </c>
      <c r="BA372" s="225">
        <f>HOUR(AZ372)</f>
        <v>2</v>
      </c>
      <c r="BB372" s="225">
        <f>MINUTE(AZ372)</f>
        <v>44</v>
      </c>
      <c r="BC372" s="248">
        <v>0.85486111111111107</v>
      </c>
      <c r="BD372" s="248">
        <v>0.85486111111111107</v>
      </c>
      <c r="BE372" s="12">
        <f>BD372-BC372</f>
        <v>0</v>
      </c>
      <c r="BF372" s="13">
        <f>HOUR(BE372)</f>
        <v>0</v>
      </c>
      <c r="BG372" s="13">
        <f>MINUTE(BE372)</f>
        <v>0</v>
      </c>
      <c r="BH372" s="248">
        <v>0.85486111111111107</v>
      </c>
      <c r="BI372" s="248">
        <v>0.85486111111111107</v>
      </c>
      <c r="BK372" s="69">
        <f t="shared" si="762"/>
        <v>0</v>
      </c>
      <c r="BL372" s="13">
        <f t="shared" si="763"/>
        <v>0</v>
      </c>
      <c r="BM372" s="13">
        <f t="shared" si="764"/>
        <v>0</v>
      </c>
      <c r="BN372" s="248">
        <v>0.85972222222222217</v>
      </c>
      <c r="BO372" s="12">
        <f>BN372-BD372</f>
        <v>4.8611111111110938E-3</v>
      </c>
      <c r="BP372" s="225">
        <f>HOUR(BO372)</f>
        <v>0</v>
      </c>
      <c r="BQ372" s="225">
        <f>MINUTE(BO372)</f>
        <v>7</v>
      </c>
      <c r="BR372" s="248">
        <v>0.86249999999999993</v>
      </c>
      <c r="BS372" s="12">
        <f>BR372-BN372</f>
        <v>2.7777777777777679E-3</v>
      </c>
      <c r="BT372" s="225">
        <f>HOUR(BS372)</f>
        <v>0</v>
      </c>
      <c r="BU372" s="225">
        <f>MINUTE(BS372)</f>
        <v>4</v>
      </c>
      <c r="BV372" s="248">
        <v>0.86249999999999993</v>
      </c>
      <c r="BW372" s="248">
        <v>0.86458333333333337</v>
      </c>
      <c r="BX372" s="12">
        <f t="shared" si="765"/>
        <v>2.083333333333437E-3</v>
      </c>
      <c r="BY372" s="13">
        <f t="shared" si="766"/>
        <v>0</v>
      </c>
      <c r="BZ372" s="13">
        <f t="shared" si="767"/>
        <v>3</v>
      </c>
      <c r="CA372" s="226">
        <f t="shared" ref="CA372:CA391" si="772">BW372-P372</f>
        <v>0.23263888888888895</v>
      </c>
      <c r="CB372" s="13">
        <f t="shared" ref="CB372:CB391" si="773">HOUR(CA372)</f>
        <v>5</v>
      </c>
      <c r="CC372" s="13">
        <f t="shared" ref="CC372:CC391" si="774">MINUTE(CA372)</f>
        <v>35</v>
      </c>
      <c r="CD372" s="12">
        <f t="shared" si="768"/>
        <v>3.4027777777777657E-2</v>
      </c>
      <c r="CE372" s="13">
        <f t="shared" ref="CE372:CE391" si="775">HOUR(CD372)</f>
        <v>0</v>
      </c>
      <c r="CF372" s="13">
        <f t="shared" ref="CF372:CF391" si="776">MINUTE(CD372)</f>
        <v>49</v>
      </c>
      <c r="CG372" s="12">
        <f t="shared" si="658"/>
        <v>6.9444444444444531E-2</v>
      </c>
      <c r="CH372" s="13">
        <f t="shared" ref="CH372:CH387" si="777">HOUR(CG372)</f>
        <v>1</v>
      </c>
      <c r="CI372" s="13">
        <f t="shared" ref="CI372:CI387" si="778">MINUTE(CG372)</f>
        <v>40</v>
      </c>
      <c r="CJ372" s="12">
        <f t="shared" si="659"/>
        <v>0.11388888888888882</v>
      </c>
      <c r="CK372" s="13">
        <f t="shared" si="657"/>
        <v>2</v>
      </c>
      <c r="CL372" s="13">
        <f t="shared" ref="CL372:CL393" si="779">MINUTE(CJ372)</f>
        <v>44</v>
      </c>
      <c r="CM372" s="62"/>
      <c r="CN372" s="62"/>
      <c r="CO372" s="66"/>
      <c r="CP372" s="12">
        <f t="shared" ref="CP372:CP387" si="780">AZ372-(CS372+CV372+CY372+DB372+DE372+DH372)</f>
        <v>0.11388888888888882</v>
      </c>
      <c r="CQ372" s="13">
        <f t="shared" ref="CQ372:CQ387" si="781">HOUR(CP372)</f>
        <v>2</v>
      </c>
      <c r="CR372" s="13">
        <f t="shared" ref="CR372:CR387" si="782">MINUTE(CP372)</f>
        <v>44</v>
      </c>
      <c r="CT372" s="13">
        <f t="shared" si="634"/>
        <v>0</v>
      </c>
      <c r="CU372" s="13">
        <f t="shared" si="635"/>
        <v>0</v>
      </c>
      <c r="CV372" s="158"/>
      <c r="CW372" s="13">
        <f t="shared" si="636"/>
        <v>0</v>
      </c>
      <c r="CX372" s="13">
        <f t="shared" si="637"/>
        <v>0</v>
      </c>
      <c r="CY372" s="158"/>
      <c r="CZ372" s="13">
        <f t="shared" si="638"/>
        <v>0</v>
      </c>
      <c r="DA372" s="13">
        <f t="shared" si="639"/>
        <v>0</v>
      </c>
      <c r="DB372" s="158"/>
      <c r="DC372" s="13">
        <f t="shared" si="640"/>
        <v>0</v>
      </c>
      <c r="DD372" s="13">
        <f t="shared" si="641"/>
        <v>0</v>
      </c>
      <c r="DE372" s="158"/>
      <c r="DF372" s="13">
        <f t="shared" si="642"/>
        <v>0</v>
      </c>
      <c r="DG372" s="13">
        <f t="shared" si="643"/>
        <v>0</v>
      </c>
      <c r="DH372" s="158"/>
      <c r="DI372" s="13">
        <f t="shared" si="644"/>
        <v>0</v>
      </c>
      <c r="DJ372" s="13">
        <f t="shared" si="645"/>
        <v>0</v>
      </c>
      <c r="DK372" s="158"/>
      <c r="DL372" s="35">
        <f t="shared" si="646"/>
        <v>0</v>
      </c>
      <c r="DM372" s="61">
        <f t="shared" si="647"/>
        <v>0</v>
      </c>
      <c r="DN372" s="66">
        <f t="shared" si="742"/>
        <v>1310876.7159999991</v>
      </c>
      <c r="DO372" s="74">
        <f t="shared" si="660"/>
        <v>21167</v>
      </c>
      <c r="DP372" s="66">
        <f t="shared" si="661"/>
        <v>59.83</v>
      </c>
      <c r="DQ372" s="63">
        <f t="shared" si="648"/>
        <v>61.930208154202255</v>
      </c>
      <c r="DR372" s="66" t="e">
        <f t="shared" si="743"/>
        <v>#NUM!</v>
      </c>
      <c r="DS372" s="96" t="e">
        <f t="shared" si="744"/>
        <v>#NUM!</v>
      </c>
      <c r="DT372" s="66" t="e">
        <f t="shared" si="745"/>
        <v>#NUM!</v>
      </c>
      <c r="DU372" s="66" t="e">
        <f t="shared" si="746"/>
        <v>#NUM!</v>
      </c>
      <c r="DV372" s="62"/>
      <c r="DW372" s="62"/>
      <c r="DX372" s="62"/>
      <c r="DY372" s="62"/>
      <c r="DZ372" s="62"/>
      <c r="EA372" s="62"/>
      <c r="EB372" s="62"/>
      <c r="EC372" s="62"/>
      <c r="ED372" s="62"/>
      <c r="EE372" s="62"/>
      <c r="EF372" s="62"/>
      <c r="EG372" s="62"/>
      <c r="EH372" s="62"/>
      <c r="EI372" s="62"/>
      <c r="EJ372" s="62"/>
      <c r="EK372" s="62"/>
      <c r="EL372" s="62"/>
      <c r="EM372" s="62"/>
      <c r="EN372" s="62"/>
      <c r="EO372" s="62"/>
      <c r="EP372" s="62"/>
      <c r="EQ372" s="62"/>
      <c r="ER372" s="62"/>
      <c r="ES372" s="62"/>
      <c r="ET372" s="62"/>
      <c r="EU372" s="62"/>
      <c r="EV372" s="62"/>
      <c r="EW372" s="62"/>
      <c r="EX372" s="62"/>
      <c r="EY372" s="62"/>
      <c r="EZ372" s="62"/>
      <c r="FA372" s="62"/>
      <c r="FB372" s="62"/>
      <c r="FC372" s="62"/>
      <c r="FD372" s="62"/>
      <c r="FE372" s="62"/>
      <c r="FF372" s="62"/>
      <c r="FG372" s="62"/>
      <c r="FH372" s="62"/>
      <c r="FI372" s="62"/>
    </row>
    <row r="373" spans="1:165" s="247" customFormat="1">
      <c r="A373" s="175">
        <v>372</v>
      </c>
      <c r="B373" s="243">
        <v>41</v>
      </c>
      <c r="C373" s="244">
        <v>40825</v>
      </c>
      <c r="D373" s="249">
        <f t="shared" si="666"/>
        <v>10</v>
      </c>
      <c r="E373" s="247" t="s">
        <v>531</v>
      </c>
      <c r="F373" s="243">
        <v>3</v>
      </c>
      <c r="G373" s="247" t="s">
        <v>414</v>
      </c>
      <c r="H373" s="247" t="s">
        <v>413</v>
      </c>
      <c r="I373" s="247" t="s">
        <v>412</v>
      </c>
      <c r="J373" s="248">
        <v>0.70833333333333337</v>
      </c>
      <c r="K373" s="245">
        <v>3419.99</v>
      </c>
      <c r="L373" s="247" t="s">
        <v>34</v>
      </c>
      <c r="M373" s="243">
        <v>58</v>
      </c>
      <c r="N373" s="243">
        <v>1</v>
      </c>
      <c r="P373" s="248">
        <v>0.70833333333333337</v>
      </c>
      <c r="Q373" s="248">
        <v>0.70833333333333337</v>
      </c>
      <c r="R373" s="12">
        <f>Q373-P373</f>
        <v>0</v>
      </c>
      <c r="S373" s="13">
        <f>HOUR(R373)</f>
        <v>0</v>
      </c>
      <c r="T373" s="13">
        <f>MINUTE(R373)</f>
        <v>0</v>
      </c>
      <c r="U373" s="248">
        <v>0.72916666666666663</v>
      </c>
      <c r="V373" s="12">
        <f t="shared" si="747"/>
        <v>2.0833333333333259E-2</v>
      </c>
      <c r="W373" s="13">
        <f t="shared" si="748"/>
        <v>0</v>
      </c>
      <c r="X373" s="225">
        <f t="shared" si="749"/>
        <v>30</v>
      </c>
      <c r="Y373" s="248">
        <v>0.73611111111111116</v>
      </c>
      <c r="Z373" s="12">
        <f t="shared" si="750"/>
        <v>6.9444444444445308E-3</v>
      </c>
      <c r="AA373" s="13">
        <f t="shared" si="751"/>
        <v>0</v>
      </c>
      <c r="AB373" s="13">
        <f t="shared" si="752"/>
        <v>10</v>
      </c>
      <c r="AC373" s="248">
        <v>0.76458333333333339</v>
      </c>
      <c r="AD373" s="12">
        <f t="shared" si="753"/>
        <v>2.8472222222222232E-2</v>
      </c>
      <c r="AE373" s="13">
        <f t="shared" si="754"/>
        <v>0</v>
      </c>
      <c r="AF373" s="13">
        <f t="shared" si="755"/>
        <v>41</v>
      </c>
      <c r="AG373" s="248">
        <v>0.76458333333333339</v>
      </c>
      <c r="AH373" s="248">
        <v>0.79652777777777783</v>
      </c>
      <c r="AI373" s="12">
        <f t="shared" si="769"/>
        <v>3.1944444444444442E-2</v>
      </c>
      <c r="AJ373" s="225">
        <f t="shared" si="770"/>
        <v>0</v>
      </c>
      <c r="AK373" s="225">
        <f t="shared" si="771"/>
        <v>46</v>
      </c>
      <c r="AL373" s="248">
        <v>0.76458333333333339</v>
      </c>
      <c r="AM373" s="248">
        <v>0.79652777777777783</v>
      </c>
      <c r="AN373" s="12">
        <f>AM373-AL373</f>
        <v>3.1944444444444442E-2</v>
      </c>
      <c r="AO373" s="13">
        <f>HOUR(AN373)</f>
        <v>0</v>
      </c>
      <c r="AP373" s="13">
        <f>MINUTE(AN373)</f>
        <v>46</v>
      </c>
      <c r="AQ373" s="248">
        <v>0.85416666666666663</v>
      </c>
      <c r="AR373" s="12">
        <f t="shared" si="756"/>
        <v>5.7638888888888795E-2</v>
      </c>
      <c r="AS373" s="225">
        <f t="shared" si="757"/>
        <v>1</v>
      </c>
      <c r="AT373" s="13">
        <f t="shared" si="758"/>
        <v>23</v>
      </c>
      <c r="AU373" s="248">
        <v>0.90555555555555556</v>
      </c>
      <c r="AV373" s="226">
        <f t="shared" si="759"/>
        <v>5.1388888888888928E-2</v>
      </c>
      <c r="AW373" s="13">
        <f t="shared" si="760"/>
        <v>1</v>
      </c>
      <c r="AX373" s="13">
        <f t="shared" si="761"/>
        <v>14</v>
      </c>
      <c r="AY373" s="248">
        <v>0.97986111111111107</v>
      </c>
      <c r="AZ373" s="12">
        <f t="shared" si="715"/>
        <v>7.4305555555555514E-2</v>
      </c>
      <c r="BA373" s="225">
        <f>HOUR(AZ373)</f>
        <v>1</v>
      </c>
      <c r="BB373" s="225">
        <f>MINUTE(AZ373)</f>
        <v>47</v>
      </c>
      <c r="BC373" s="248">
        <v>0.97986111111111107</v>
      </c>
      <c r="BD373" s="248">
        <v>0.97986111111111107</v>
      </c>
      <c r="BE373" s="12">
        <f>BD373-BC373</f>
        <v>0</v>
      </c>
      <c r="BF373" s="13">
        <f>HOUR(BE373)</f>
        <v>0</v>
      </c>
      <c r="BG373" s="13">
        <f>MINUTE(BE373)</f>
        <v>0</v>
      </c>
      <c r="BH373" s="248">
        <v>0.97986111111111107</v>
      </c>
      <c r="BI373" s="248">
        <v>0.97986111111111107</v>
      </c>
      <c r="BK373" s="69">
        <f t="shared" si="762"/>
        <v>0</v>
      </c>
      <c r="BL373" s="13">
        <f t="shared" si="763"/>
        <v>0</v>
      </c>
      <c r="BM373" s="13">
        <f t="shared" si="764"/>
        <v>0</v>
      </c>
      <c r="BN373" s="248">
        <v>0.98472222222222217</v>
      </c>
      <c r="BO373" s="12">
        <f>BN373-BD373</f>
        <v>4.8611111111110938E-3</v>
      </c>
      <c r="BP373" s="225">
        <f>HOUR(BO373)</f>
        <v>0</v>
      </c>
      <c r="BQ373" s="225">
        <f>MINUTE(BO373)</f>
        <v>7</v>
      </c>
      <c r="BR373" s="248">
        <v>0.98819444444444438</v>
      </c>
      <c r="BS373" s="12">
        <f>BR373-BN373</f>
        <v>3.4722222222222099E-3</v>
      </c>
      <c r="BT373" s="225">
        <f>HOUR(BS373)</f>
        <v>0</v>
      </c>
      <c r="BU373" s="225">
        <f>MINUTE(BS373)</f>
        <v>5</v>
      </c>
      <c r="BV373" s="248">
        <v>0.98819444444444438</v>
      </c>
      <c r="BW373" s="248">
        <v>0.99097222222222225</v>
      </c>
      <c r="BX373" s="12">
        <f t="shared" si="765"/>
        <v>2.7777777777778789E-3</v>
      </c>
      <c r="BY373" s="13">
        <f t="shared" si="766"/>
        <v>0</v>
      </c>
      <c r="BZ373" s="13">
        <f t="shared" si="767"/>
        <v>4</v>
      </c>
      <c r="CA373" s="226">
        <f t="shared" si="772"/>
        <v>0.28263888888888888</v>
      </c>
      <c r="CB373" s="13">
        <f t="shared" si="773"/>
        <v>6</v>
      </c>
      <c r="CC373" s="13">
        <f t="shared" si="774"/>
        <v>47</v>
      </c>
      <c r="CD373" s="12">
        <f t="shared" si="768"/>
        <v>9.4444444444444331E-2</v>
      </c>
      <c r="CE373" s="13">
        <f t="shared" si="775"/>
        <v>2</v>
      </c>
      <c r="CF373" s="13">
        <f t="shared" si="776"/>
        <v>16</v>
      </c>
      <c r="CG373" s="12">
        <f t="shared" si="658"/>
        <v>3.1944444444444442E-2</v>
      </c>
      <c r="CH373" s="13">
        <f t="shared" si="777"/>
        <v>0</v>
      </c>
      <c r="CI373" s="13">
        <f t="shared" si="778"/>
        <v>46</v>
      </c>
      <c r="CJ373" s="12">
        <f t="shared" si="659"/>
        <v>7.4305555555555514E-2</v>
      </c>
      <c r="CK373" s="13">
        <f t="shared" si="657"/>
        <v>1</v>
      </c>
      <c r="CL373" s="13">
        <f t="shared" si="779"/>
        <v>47</v>
      </c>
      <c r="CM373" s="62"/>
      <c r="CN373" s="62"/>
      <c r="CO373" s="66"/>
      <c r="CP373" s="12">
        <f t="shared" si="780"/>
        <v>7.4305555555555514E-2</v>
      </c>
      <c r="CQ373" s="13">
        <f t="shared" si="781"/>
        <v>1</v>
      </c>
      <c r="CR373" s="13">
        <f t="shared" si="782"/>
        <v>47</v>
      </c>
      <c r="CT373" s="13">
        <f t="shared" si="634"/>
        <v>0</v>
      </c>
      <c r="CU373" s="13">
        <f t="shared" si="635"/>
        <v>0</v>
      </c>
      <c r="CV373" s="158"/>
      <c r="CW373" s="13">
        <f t="shared" si="636"/>
        <v>0</v>
      </c>
      <c r="CX373" s="13">
        <f t="shared" si="637"/>
        <v>0</v>
      </c>
      <c r="CY373" s="158"/>
      <c r="CZ373" s="13">
        <f t="shared" si="638"/>
        <v>0</v>
      </c>
      <c r="DA373" s="13">
        <f t="shared" si="639"/>
        <v>0</v>
      </c>
      <c r="DB373" s="158"/>
      <c r="DC373" s="13">
        <f t="shared" si="640"/>
        <v>0</v>
      </c>
      <c r="DD373" s="13">
        <f t="shared" si="641"/>
        <v>0</v>
      </c>
      <c r="DE373" s="158"/>
      <c r="DF373" s="13">
        <f t="shared" si="642"/>
        <v>0</v>
      </c>
      <c r="DG373" s="13">
        <f t="shared" si="643"/>
        <v>0</v>
      </c>
      <c r="DH373" s="158"/>
      <c r="DI373" s="13">
        <f t="shared" si="644"/>
        <v>0</v>
      </c>
      <c r="DJ373" s="13">
        <f t="shared" si="645"/>
        <v>0</v>
      </c>
      <c r="DK373" s="158"/>
      <c r="DL373" s="35">
        <f t="shared" si="646"/>
        <v>0</v>
      </c>
      <c r="DM373" s="61">
        <f t="shared" si="647"/>
        <v>0</v>
      </c>
      <c r="DN373" s="66">
        <f t="shared" si="742"/>
        <v>1314296.7059999991</v>
      </c>
      <c r="DO373" s="74">
        <f t="shared" si="660"/>
        <v>21225</v>
      </c>
      <c r="DP373" s="66">
        <f t="shared" si="661"/>
        <v>58.9653448275862</v>
      </c>
      <c r="DQ373" s="63">
        <f t="shared" si="648"/>
        <v>61.922106289752605</v>
      </c>
      <c r="DR373" s="66" t="e">
        <f t="shared" si="743"/>
        <v>#NUM!</v>
      </c>
      <c r="DS373" s="96" t="e">
        <f t="shared" si="744"/>
        <v>#NUM!</v>
      </c>
      <c r="DT373" s="66" t="e">
        <f t="shared" si="745"/>
        <v>#NUM!</v>
      </c>
      <c r="DU373" s="66" t="e">
        <f t="shared" si="746"/>
        <v>#NUM!</v>
      </c>
      <c r="DV373" s="62"/>
      <c r="DW373" s="62"/>
      <c r="DX373" s="62"/>
      <c r="DY373" s="62"/>
      <c r="DZ373" s="62"/>
      <c r="EA373" s="62"/>
      <c r="EB373" s="62"/>
      <c r="EC373" s="62"/>
      <c r="ED373" s="62"/>
      <c r="EE373" s="62"/>
      <c r="EF373" s="62"/>
      <c r="EG373" s="62"/>
      <c r="EH373" s="62"/>
      <c r="EI373" s="62"/>
      <c r="EJ373" s="62"/>
      <c r="EK373" s="62"/>
      <c r="EL373" s="62"/>
      <c r="EM373" s="62"/>
      <c r="EN373" s="62"/>
      <c r="EO373" s="62"/>
      <c r="EP373" s="62"/>
      <c r="EQ373" s="62"/>
      <c r="ER373" s="62"/>
      <c r="ES373" s="62"/>
      <c r="ET373" s="62"/>
      <c r="EU373" s="62"/>
      <c r="EV373" s="62"/>
      <c r="EW373" s="62"/>
      <c r="EX373" s="62"/>
      <c r="EY373" s="62"/>
      <c r="EZ373" s="62"/>
      <c r="FA373" s="62"/>
      <c r="FB373" s="62"/>
      <c r="FC373" s="62"/>
      <c r="FD373" s="62"/>
      <c r="FE373" s="62"/>
      <c r="FF373" s="62"/>
      <c r="FG373" s="62"/>
      <c r="FH373" s="62"/>
      <c r="FI373" s="62"/>
    </row>
    <row r="374" spans="1:165" s="247" customFormat="1">
      <c r="A374" s="199">
        <v>373</v>
      </c>
      <c r="B374" s="243">
        <v>42</v>
      </c>
      <c r="C374" s="244">
        <v>40825</v>
      </c>
      <c r="D374" s="249">
        <f t="shared" si="666"/>
        <v>10</v>
      </c>
      <c r="E374" s="247" t="s">
        <v>39</v>
      </c>
      <c r="F374" s="243">
        <v>23</v>
      </c>
      <c r="G374" s="245" t="s">
        <v>38</v>
      </c>
      <c r="H374" s="247" t="s">
        <v>305</v>
      </c>
      <c r="I374" s="247" t="s">
        <v>535</v>
      </c>
      <c r="J374" s="248">
        <v>0.8125</v>
      </c>
      <c r="K374" s="245">
        <v>3682.5</v>
      </c>
      <c r="L374" s="247" t="s">
        <v>34</v>
      </c>
      <c r="M374" s="243">
        <v>58</v>
      </c>
      <c r="N374" s="243">
        <v>1</v>
      </c>
      <c r="P374" s="248">
        <v>0.8125</v>
      </c>
      <c r="Q374" s="248">
        <v>0.8125</v>
      </c>
      <c r="R374" s="12">
        <f>Q374-P374</f>
        <v>0</v>
      </c>
      <c r="S374" s="13">
        <f>HOUR(R374)</f>
        <v>0</v>
      </c>
      <c r="T374" s="13">
        <f>MINUTE(R374)</f>
        <v>0</v>
      </c>
      <c r="U374" s="248">
        <v>0.95138888888888884</v>
      </c>
      <c r="V374" s="12">
        <f t="shared" si="747"/>
        <v>0.13888888888888884</v>
      </c>
      <c r="W374" s="13">
        <f t="shared" si="748"/>
        <v>3</v>
      </c>
      <c r="X374" s="225">
        <f t="shared" si="749"/>
        <v>20</v>
      </c>
      <c r="Y374" s="248">
        <v>0.96180555555555547</v>
      </c>
      <c r="Z374" s="12">
        <f t="shared" si="750"/>
        <v>1.041666666666663E-2</v>
      </c>
      <c r="AA374" s="13">
        <f t="shared" si="751"/>
        <v>0</v>
      </c>
      <c r="AB374" s="13">
        <f t="shared" si="752"/>
        <v>15</v>
      </c>
      <c r="AC374" s="248">
        <v>0.9770833333333333</v>
      </c>
      <c r="AD374" s="12">
        <f t="shared" si="753"/>
        <v>1.5277777777777835E-2</v>
      </c>
      <c r="AE374" s="13">
        <f t="shared" si="754"/>
        <v>0</v>
      </c>
      <c r="AF374" s="13">
        <f t="shared" si="755"/>
        <v>22</v>
      </c>
      <c r="AG374" s="248">
        <v>0.98402777777777783</v>
      </c>
      <c r="AH374" s="248">
        <v>1.03125</v>
      </c>
      <c r="AI374" s="12">
        <f t="shared" si="769"/>
        <v>4.7222222222222165E-2</v>
      </c>
      <c r="AJ374" s="225">
        <f t="shared" si="770"/>
        <v>1</v>
      </c>
      <c r="AK374" s="225">
        <f t="shared" si="771"/>
        <v>8</v>
      </c>
      <c r="AL374" s="248">
        <v>0.98402777777777783</v>
      </c>
      <c r="AM374" s="248">
        <v>1.03125</v>
      </c>
      <c r="AN374" s="12">
        <f>AM374-AL374</f>
        <v>4.7222222222222165E-2</v>
      </c>
      <c r="AO374" s="13">
        <f>HOUR(AN374)</f>
        <v>1</v>
      </c>
      <c r="AP374" s="13">
        <f>MINUTE(AN374)</f>
        <v>8</v>
      </c>
      <c r="AQ374" s="248">
        <v>1.0361111111111112</v>
      </c>
      <c r="AR374" s="12">
        <f t="shared" si="756"/>
        <v>4.8611111111112049E-3</v>
      </c>
      <c r="AS374" s="225">
        <f t="shared" si="757"/>
        <v>0</v>
      </c>
      <c r="AT374" s="13">
        <f t="shared" si="758"/>
        <v>7</v>
      </c>
      <c r="AU374" s="248">
        <v>1.038888888888889</v>
      </c>
      <c r="AV374" s="226">
        <f t="shared" si="759"/>
        <v>2.7777777777777679E-3</v>
      </c>
      <c r="AW374" s="13">
        <f t="shared" si="760"/>
        <v>0</v>
      </c>
      <c r="AX374" s="13">
        <f t="shared" si="761"/>
        <v>4</v>
      </c>
      <c r="AY374" s="248">
        <v>1.1125</v>
      </c>
      <c r="AZ374" s="12">
        <f t="shared" si="715"/>
        <v>7.3611111111111072E-2</v>
      </c>
      <c r="BA374" s="225">
        <f>HOUR(AZ374)</f>
        <v>1</v>
      </c>
      <c r="BB374" s="225">
        <f>MINUTE(AZ374)</f>
        <v>46</v>
      </c>
      <c r="BC374" s="248">
        <v>1.1125</v>
      </c>
      <c r="BD374" s="248">
        <v>1.1125</v>
      </c>
      <c r="BE374" s="12">
        <f>BD374-BC374</f>
        <v>0</v>
      </c>
      <c r="BF374" s="13">
        <f>HOUR(BE374)</f>
        <v>0</v>
      </c>
      <c r="BG374" s="13">
        <f>MINUTE(BE374)</f>
        <v>0</v>
      </c>
      <c r="BH374" s="248">
        <v>1.1125</v>
      </c>
      <c r="BI374" s="248">
        <v>1.1125</v>
      </c>
      <c r="BK374" s="69">
        <f t="shared" si="762"/>
        <v>0</v>
      </c>
      <c r="BL374" s="13">
        <f t="shared" si="763"/>
        <v>0</v>
      </c>
      <c r="BM374" s="13">
        <f t="shared" si="764"/>
        <v>0</v>
      </c>
      <c r="BN374" s="248">
        <v>1.1180555555555556</v>
      </c>
      <c r="BO374" s="12">
        <f>BN374-BD374</f>
        <v>5.5555555555555358E-3</v>
      </c>
      <c r="BP374" s="225">
        <f>HOUR(BO374)</f>
        <v>0</v>
      </c>
      <c r="BQ374" s="225">
        <f>MINUTE(BO374)</f>
        <v>8</v>
      </c>
      <c r="BR374" s="248">
        <v>1.1215277777777779</v>
      </c>
      <c r="BS374" s="12">
        <f>BR374-BN374</f>
        <v>3.4722222222223209E-3</v>
      </c>
      <c r="BT374" s="225">
        <f>HOUR(BS374)</f>
        <v>0</v>
      </c>
      <c r="BU374" s="225">
        <f>MINUTE(BS374)</f>
        <v>5</v>
      </c>
      <c r="BV374" s="248">
        <v>1.1215277777777779</v>
      </c>
      <c r="BW374" s="248">
        <v>1.1229166666666666</v>
      </c>
      <c r="BX374" s="12">
        <f t="shared" si="765"/>
        <v>1.3888888888886619E-3</v>
      </c>
      <c r="BY374" s="13">
        <f t="shared" si="766"/>
        <v>0</v>
      </c>
      <c r="BZ374" s="13">
        <f t="shared" si="767"/>
        <v>2</v>
      </c>
      <c r="CA374" s="226">
        <f t="shared" si="772"/>
        <v>0.31041666666666656</v>
      </c>
      <c r="CB374" s="13">
        <f t="shared" si="773"/>
        <v>7</v>
      </c>
      <c r="CC374" s="13">
        <f t="shared" si="774"/>
        <v>27</v>
      </c>
      <c r="CD374" s="12">
        <f t="shared" si="768"/>
        <v>2.9166666666666896E-2</v>
      </c>
      <c r="CE374" s="13">
        <f t="shared" si="775"/>
        <v>0</v>
      </c>
      <c r="CF374" s="13">
        <f t="shared" si="776"/>
        <v>42</v>
      </c>
      <c r="CG374" s="12">
        <f t="shared" si="658"/>
        <v>4.7222222222222165E-2</v>
      </c>
      <c r="CH374" s="13">
        <f t="shared" si="777"/>
        <v>1</v>
      </c>
      <c r="CI374" s="13">
        <f t="shared" si="778"/>
        <v>8</v>
      </c>
      <c r="CJ374" s="12">
        <f t="shared" si="659"/>
        <v>7.3611111111111072E-2</v>
      </c>
      <c r="CK374" s="13">
        <f t="shared" si="657"/>
        <v>1</v>
      </c>
      <c r="CL374" s="13">
        <f t="shared" si="779"/>
        <v>46</v>
      </c>
      <c r="CM374" s="62"/>
      <c r="CN374" s="62"/>
      <c r="CO374" s="66"/>
      <c r="CP374" s="12">
        <f t="shared" si="780"/>
        <v>7.3611111111111072E-2</v>
      </c>
      <c r="CQ374" s="13">
        <f t="shared" si="781"/>
        <v>1</v>
      </c>
      <c r="CR374" s="13">
        <f t="shared" si="782"/>
        <v>46</v>
      </c>
      <c r="CT374" s="13">
        <f t="shared" si="634"/>
        <v>0</v>
      </c>
      <c r="CU374" s="13">
        <f t="shared" si="635"/>
        <v>0</v>
      </c>
      <c r="CV374" s="158"/>
      <c r="CW374" s="13">
        <f t="shared" si="636"/>
        <v>0</v>
      </c>
      <c r="CX374" s="13">
        <f t="shared" si="637"/>
        <v>0</v>
      </c>
      <c r="CY374" s="158"/>
      <c r="CZ374" s="13">
        <f t="shared" si="638"/>
        <v>0</v>
      </c>
      <c r="DA374" s="13">
        <f t="shared" si="639"/>
        <v>0</v>
      </c>
      <c r="DB374" s="158"/>
      <c r="DC374" s="13">
        <f t="shared" si="640"/>
        <v>0</v>
      </c>
      <c r="DD374" s="13">
        <f t="shared" si="641"/>
        <v>0</v>
      </c>
      <c r="DE374" s="158"/>
      <c r="DF374" s="13">
        <f t="shared" si="642"/>
        <v>0</v>
      </c>
      <c r="DG374" s="13">
        <f t="shared" si="643"/>
        <v>0</v>
      </c>
      <c r="DH374" s="158"/>
      <c r="DI374" s="13">
        <f t="shared" si="644"/>
        <v>0</v>
      </c>
      <c r="DJ374" s="13">
        <f t="shared" si="645"/>
        <v>0</v>
      </c>
      <c r="DK374" s="158"/>
      <c r="DL374" s="35">
        <f t="shared" si="646"/>
        <v>0</v>
      </c>
      <c r="DM374" s="61">
        <f t="shared" si="647"/>
        <v>0</v>
      </c>
      <c r="DN374" s="66">
        <f t="shared" si="742"/>
        <v>1317979.2059999991</v>
      </c>
      <c r="DO374" s="74">
        <f t="shared" si="660"/>
        <v>21284</v>
      </c>
      <c r="DP374" s="66">
        <f t="shared" si="661"/>
        <v>63.491379310344826</v>
      </c>
      <c r="DQ374" s="63">
        <f t="shared" si="648"/>
        <v>61.923473313286934</v>
      </c>
      <c r="DR374" s="66" t="e">
        <f t="shared" si="743"/>
        <v>#NUM!</v>
      </c>
      <c r="DS374" s="96" t="e">
        <f t="shared" si="744"/>
        <v>#NUM!</v>
      </c>
      <c r="DT374" s="66" t="e">
        <f t="shared" si="745"/>
        <v>#NUM!</v>
      </c>
      <c r="DU374" s="66" t="e">
        <f t="shared" si="746"/>
        <v>#NUM!</v>
      </c>
      <c r="DV374" s="62"/>
      <c r="DW374" s="62"/>
      <c r="DX374" s="62"/>
      <c r="DY374" s="62"/>
      <c r="DZ374" s="62"/>
      <c r="EA374" s="62"/>
      <c r="EB374" s="62"/>
      <c r="EC374" s="62"/>
      <c r="ED374" s="62"/>
      <c r="EE374" s="62"/>
      <c r="EF374" s="62"/>
      <c r="EG374" s="62"/>
      <c r="EH374" s="62"/>
      <c r="EI374" s="62"/>
      <c r="EJ374" s="62"/>
      <c r="EK374" s="62"/>
      <c r="EL374" s="62"/>
      <c r="EM374" s="62"/>
      <c r="EN374" s="62"/>
      <c r="EO374" s="62"/>
      <c r="EP374" s="62"/>
      <c r="EQ374" s="62"/>
      <c r="ER374" s="62"/>
      <c r="ES374" s="62"/>
      <c r="ET374" s="62"/>
      <c r="EU374" s="62"/>
      <c r="EV374" s="62"/>
      <c r="EW374" s="62"/>
      <c r="EX374" s="62"/>
      <c r="EY374" s="62"/>
      <c r="EZ374" s="62"/>
      <c r="FA374" s="62"/>
      <c r="FB374" s="62"/>
      <c r="FC374" s="62"/>
      <c r="FD374" s="62"/>
      <c r="FE374" s="62"/>
      <c r="FF374" s="62"/>
      <c r="FG374" s="62"/>
      <c r="FH374" s="62"/>
      <c r="FI374" s="62"/>
    </row>
    <row r="375" spans="1:165" s="247" customFormat="1">
      <c r="A375" s="175">
        <v>374</v>
      </c>
      <c r="B375" s="243">
        <v>43</v>
      </c>
      <c r="C375" s="244">
        <v>40826</v>
      </c>
      <c r="D375" s="249">
        <f t="shared" si="666"/>
        <v>10</v>
      </c>
      <c r="E375" s="247" t="s">
        <v>466</v>
      </c>
      <c r="F375" s="243">
        <v>1</v>
      </c>
      <c r="G375" s="247" t="s">
        <v>467</v>
      </c>
      <c r="H375" s="247" t="s">
        <v>394</v>
      </c>
      <c r="I375" s="247" t="s">
        <v>427</v>
      </c>
      <c r="J375" s="248">
        <v>0.23958333333333334</v>
      </c>
      <c r="K375" s="245">
        <v>3632.88</v>
      </c>
      <c r="L375" s="247" t="s">
        <v>33</v>
      </c>
      <c r="M375" s="243">
        <v>59</v>
      </c>
      <c r="N375" s="243">
        <v>0</v>
      </c>
      <c r="P375" s="248">
        <v>0.23958333333333334</v>
      </c>
      <c r="Q375" s="248">
        <v>0.23958333333333334</v>
      </c>
      <c r="R375" s="62"/>
      <c r="S375" s="66"/>
      <c r="T375" s="62"/>
      <c r="U375" s="248">
        <v>0.24305555555555555</v>
      </c>
      <c r="V375" s="12">
        <f t="shared" ref="V375:V387" si="783">U375-Q375</f>
        <v>3.4722222222222099E-3</v>
      </c>
      <c r="W375" s="13">
        <f t="shared" ref="W375:W387" si="784">HOUR(V375)</f>
        <v>0</v>
      </c>
      <c r="X375" s="225">
        <f t="shared" ref="X375:X387" si="785">MINUTE(V375)</f>
        <v>5</v>
      </c>
      <c r="Y375" s="248">
        <v>0.25694444444444448</v>
      </c>
      <c r="Z375" s="12">
        <f t="shared" ref="Z375:Z387" si="786">Y375-U375</f>
        <v>1.3888888888888923E-2</v>
      </c>
      <c r="AA375" s="13">
        <f t="shared" ref="AA375:AA387" si="787">HOUR(Z375)</f>
        <v>0</v>
      </c>
      <c r="AB375" s="13">
        <f t="shared" ref="AB375:AB387" si="788">MINUTE(Z375)</f>
        <v>20</v>
      </c>
      <c r="AC375" s="248">
        <v>0.27083333333333331</v>
      </c>
      <c r="AD375" s="12">
        <f t="shared" ref="AD375:AD387" si="789">AC375-Y375</f>
        <v>1.388888888888884E-2</v>
      </c>
      <c r="AE375" s="13">
        <f t="shared" ref="AE375:AE387" si="790">HOUR(AD375)</f>
        <v>0</v>
      </c>
      <c r="AF375" s="13">
        <f t="shared" ref="AF375:AF387" si="791">MINUTE(AD375)</f>
        <v>20</v>
      </c>
      <c r="AG375" s="248">
        <v>0.27152777777777776</v>
      </c>
      <c r="AH375" s="248">
        <v>0.29097222222222224</v>
      </c>
      <c r="AI375" s="12">
        <f t="shared" si="769"/>
        <v>1.9444444444444486E-2</v>
      </c>
      <c r="AJ375" s="225">
        <f t="shared" si="770"/>
        <v>0</v>
      </c>
      <c r="AK375" s="225">
        <f t="shared" si="771"/>
        <v>28</v>
      </c>
      <c r="AL375" s="248">
        <v>0.27152777777777776</v>
      </c>
      <c r="AM375" s="248">
        <v>0.29097222222222224</v>
      </c>
      <c r="AN375" s="12">
        <f>AM375-AL375</f>
        <v>1.9444444444444486E-2</v>
      </c>
      <c r="AO375" s="13">
        <f>HOUR(AN375)</f>
        <v>0</v>
      </c>
      <c r="AP375" s="13">
        <f>MINUTE(AN375)</f>
        <v>28</v>
      </c>
      <c r="AQ375" s="248">
        <v>0.27083333333333331</v>
      </c>
      <c r="AR375" s="12">
        <f t="shared" ref="AR375:AR386" si="792">AQ375-AH375</f>
        <v>-2.0138888888888928E-2</v>
      </c>
      <c r="AS375" s="225" t="e">
        <f t="shared" ref="AS375:AS386" si="793">HOUR(AR375)</f>
        <v>#NUM!</v>
      </c>
      <c r="AT375" s="13" t="e">
        <f t="shared" ref="AT375:AT386" si="794">MINUTE(AR375)</f>
        <v>#NUM!</v>
      </c>
      <c r="AU375" s="248">
        <v>0.29166666666666669</v>
      </c>
      <c r="AV375" s="226">
        <f t="shared" ref="AV375:AV387" si="795">AU375-AQ375</f>
        <v>2.083333333333337E-2</v>
      </c>
      <c r="AW375" s="13">
        <f t="shared" ref="AW375:AW387" si="796">HOUR(AV375)</f>
        <v>0</v>
      </c>
      <c r="AX375" s="13">
        <f t="shared" ref="AX375:AX387" si="797">MINUTE(AV375)</f>
        <v>30</v>
      </c>
      <c r="AY375" s="248">
        <v>0.36458333333333331</v>
      </c>
      <c r="AZ375" s="12">
        <f t="shared" ref="AZ375:AZ413" si="798">AY375-AU375</f>
        <v>7.291666666666663E-2</v>
      </c>
      <c r="BA375" s="225">
        <f t="shared" ref="BA375:BA413" si="799">HOUR(AZ375)</f>
        <v>1</v>
      </c>
      <c r="BB375" s="225">
        <f t="shared" ref="BB375:BB413" si="800">MINUTE(AZ375)</f>
        <v>45</v>
      </c>
      <c r="BC375" s="248">
        <v>0.36458333333333331</v>
      </c>
      <c r="BD375" s="248">
        <v>0.36458333333333331</v>
      </c>
      <c r="BE375" s="66"/>
      <c r="BF375" s="62"/>
      <c r="BG375" s="62"/>
      <c r="BH375" s="248">
        <v>0.36458333333333331</v>
      </c>
      <c r="BI375" s="248">
        <v>0.36458333333333331</v>
      </c>
      <c r="BK375" s="69">
        <f t="shared" ref="BK375:BK387" si="801">BI375-BH375</f>
        <v>0</v>
      </c>
      <c r="BL375" s="13">
        <f t="shared" ref="BL375:BL387" si="802">HOUR(BK375)</f>
        <v>0</v>
      </c>
      <c r="BM375" s="13">
        <f t="shared" ref="BM375:BM387" si="803">MINUTE(BK375)</f>
        <v>0</v>
      </c>
      <c r="BN375" s="248">
        <v>0.36944444444444446</v>
      </c>
      <c r="BO375" s="12">
        <f t="shared" ref="BO375:BO413" si="804">BN375-BD375</f>
        <v>4.8611111111111494E-3</v>
      </c>
      <c r="BP375" s="225">
        <f t="shared" ref="BP375:BP413" si="805">HOUR(BO375)</f>
        <v>0</v>
      </c>
      <c r="BQ375" s="225">
        <f t="shared" ref="BQ375:BQ413" si="806">MINUTE(BO375)</f>
        <v>7</v>
      </c>
      <c r="BR375" s="248">
        <v>0.37152777777777773</v>
      </c>
      <c r="BS375" s="12">
        <f t="shared" ref="BS375:BS413" si="807">BR375-BN375</f>
        <v>2.0833333333332704E-3</v>
      </c>
      <c r="BT375" s="225">
        <f t="shared" ref="BT375:BT413" si="808">HOUR(BS375)</f>
        <v>0</v>
      </c>
      <c r="BU375" s="225">
        <f t="shared" ref="BU375:BU413" si="809">MINUTE(BS375)</f>
        <v>3</v>
      </c>
      <c r="BV375" s="248">
        <v>0.37152777777777773</v>
      </c>
      <c r="BW375" s="248">
        <v>0.375</v>
      </c>
      <c r="BX375" s="12">
        <f t="shared" ref="BX375:BX391" si="810">BW375-BV375</f>
        <v>3.4722222222222654E-3</v>
      </c>
      <c r="BY375" s="13">
        <f t="shared" ref="BY375:BY391" si="811">HOUR(BX375)</f>
        <v>0</v>
      </c>
      <c r="BZ375" s="13">
        <f t="shared" ref="BZ375:BZ391" si="812">MINUTE(BX375)</f>
        <v>5</v>
      </c>
      <c r="CA375" s="226">
        <f t="shared" si="772"/>
        <v>0.13541666666666666</v>
      </c>
      <c r="CB375" s="13">
        <f t="shared" si="773"/>
        <v>3</v>
      </c>
      <c r="CC375" s="13">
        <f t="shared" si="774"/>
        <v>15</v>
      </c>
      <c r="CD375" s="12">
        <f t="shared" si="768"/>
        <v>6.9444444444433095E-4</v>
      </c>
      <c r="CE375" s="13">
        <f t="shared" si="775"/>
        <v>0</v>
      </c>
      <c r="CF375" s="13">
        <f t="shared" si="776"/>
        <v>1</v>
      </c>
      <c r="CG375" s="12">
        <f t="shared" si="658"/>
        <v>1.9444444444444486E-2</v>
      </c>
      <c r="CH375" s="13">
        <f t="shared" si="777"/>
        <v>0</v>
      </c>
      <c r="CI375" s="13">
        <f t="shared" si="778"/>
        <v>28</v>
      </c>
      <c r="CJ375" s="12">
        <f t="shared" si="659"/>
        <v>7.291666666666663E-2</v>
      </c>
      <c r="CK375" s="13">
        <f t="shared" si="657"/>
        <v>1</v>
      </c>
      <c r="CL375" s="13">
        <f t="shared" si="779"/>
        <v>45</v>
      </c>
      <c r="CM375" s="62"/>
      <c r="CN375" s="62"/>
      <c r="CO375" s="66"/>
      <c r="CP375" s="12">
        <f t="shared" si="780"/>
        <v>7.291666666666663E-2</v>
      </c>
      <c r="CQ375" s="13">
        <f t="shared" si="781"/>
        <v>1</v>
      </c>
      <c r="CR375" s="13">
        <f t="shared" si="782"/>
        <v>45</v>
      </c>
      <c r="CT375" s="13">
        <f t="shared" si="634"/>
        <v>0</v>
      </c>
      <c r="CU375" s="13">
        <f t="shared" si="635"/>
        <v>0</v>
      </c>
      <c r="CV375" s="158"/>
      <c r="CW375" s="13">
        <f t="shared" si="636"/>
        <v>0</v>
      </c>
      <c r="CX375" s="13">
        <f t="shared" si="637"/>
        <v>0</v>
      </c>
      <c r="CY375" s="158"/>
      <c r="CZ375" s="13">
        <f t="shared" si="638"/>
        <v>0</v>
      </c>
      <c r="DA375" s="13">
        <f t="shared" si="639"/>
        <v>0</v>
      </c>
      <c r="DB375" s="158"/>
      <c r="DC375" s="13">
        <f t="shared" si="640"/>
        <v>0</v>
      </c>
      <c r="DD375" s="13">
        <f t="shared" si="641"/>
        <v>0</v>
      </c>
      <c r="DE375" s="158"/>
      <c r="DF375" s="13">
        <f t="shared" si="642"/>
        <v>0</v>
      </c>
      <c r="DG375" s="13">
        <f t="shared" si="643"/>
        <v>0</v>
      </c>
      <c r="DH375" s="158"/>
      <c r="DI375" s="13">
        <f t="shared" si="644"/>
        <v>0</v>
      </c>
      <c r="DJ375" s="13">
        <f t="shared" si="645"/>
        <v>0</v>
      </c>
      <c r="DK375" s="158"/>
      <c r="DL375" s="35">
        <f t="shared" si="646"/>
        <v>0</v>
      </c>
      <c r="DM375" s="61">
        <f t="shared" si="647"/>
        <v>0</v>
      </c>
      <c r="DN375" s="66">
        <f t="shared" si="742"/>
        <v>1321612.085999999</v>
      </c>
      <c r="DO375" s="74">
        <f t="shared" si="660"/>
        <v>21336</v>
      </c>
      <c r="DP375" s="66">
        <f t="shared" si="661"/>
        <v>61.574237288135592</v>
      </c>
      <c r="DQ375" s="63">
        <f t="shared" si="648"/>
        <v>61.942823678290168</v>
      </c>
      <c r="DR375" s="66" t="e">
        <f t="shared" si="743"/>
        <v>#NUM!</v>
      </c>
      <c r="DS375" s="96" t="e">
        <f t="shared" si="744"/>
        <v>#NUM!</v>
      </c>
      <c r="DT375" s="66" t="e">
        <f t="shared" si="745"/>
        <v>#NUM!</v>
      </c>
      <c r="DU375" s="66" t="e">
        <f t="shared" si="746"/>
        <v>#NUM!</v>
      </c>
      <c r="DV375" s="62"/>
      <c r="DW375" s="62"/>
      <c r="DX375" s="62"/>
      <c r="DY375" s="62"/>
      <c r="DZ375" s="62"/>
      <c r="EA375" s="62"/>
      <c r="EB375" s="62"/>
      <c r="EC375" s="62"/>
      <c r="ED375" s="62"/>
      <c r="EE375" s="62"/>
      <c r="EF375" s="62"/>
      <c r="EG375" s="62"/>
      <c r="EH375" s="62"/>
      <c r="EI375" s="62"/>
      <c r="EJ375" s="62"/>
      <c r="EK375" s="62"/>
      <c r="EL375" s="62"/>
      <c r="EM375" s="62"/>
      <c r="EN375" s="62"/>
      <c r="EO375" s="62"/>
      <c r="EP375" s="62"/>
      <c r="EQ375" s="62"/>
      <c r="ER375" s="62"/>
      <c r="ES375" s="62"/>
      <c r="ET375" s="62"/>
      <c r="EU375" s="62"/>
      <c r="EV375" s="62"/>
      <c r="EW375" s="62"/>
      <c r="EX375" s="62"/>
      <c r="EY375" s="62"/>
      <c r="EZ375" s="62"/>
      <c r="FA375" s="62"/>
      <c r="FB375" s="62"/>
      <c r="FC375" s="62"/>
      <c r="FD375" s="62"/>
      <c r="FE375" s="62"/>
      <c r="FF375" s="62"/>
      <c r="FG375" s="62"/>
      <c r="FH375" s="62"/>
      <c r="FI375" s="62"/>
    </row>
    <row r="376" spans="1:165" s="247" customFormat="1">
      <c r="A376" s="199">
        <v>375</v>
      </c>
      <c r="B376" s="243">
        <v>44</v>
      </c>
      <c r="C376" s="244">
        <v>40826</v>
      </c>
      <c r="D376" s="249">
        <f t="shared" si="666"/>
        <v>10</v>
      </c>
      <c r="E376" s="247" t="s">
        <v>39</v>
      </c>
      <c r="F376" s="243">
        <v>24</v>
      </c>
      <c r="G376" s="247" t="s">
        <v>38</v>
      </c>
      <c r="H376" s="247" t="s">
        <v>406</v>
      </c>
      <c r="I376" s="247" t="s">
        <v>575</v>
      </c>
      <c r="J376" s="248">
        <v>0.35416666666666669</v>
      </c>
      <c r="K376" s="245">
        <v>3240.97</v>
      </c>
      <c r="L376" s="247" t="s">
        <v>34</v>
      </c>
      <c r="M376" s="243">
        <v>52</v>
      </c>
      <c r="N376" s="243">
        <v>5</v>
      </c>
      <c r="P376" s="248">
        <v>0.35416666666666669</v>
      </c>
      <c r="Q376" s="248">
        <v>0.35416666666666669</v>
      </c>
      <c r="R376" s="62"/>
      <c r="S376" s="66"/>
      <c r="T376" s="62"/>
      <c r="U376" s="248">
        <v>0.3611111111111111</v>
      </c>
      <c r="V376" s="12">
        <f t="shared" si="783"/>
        <v>6.9444444444444198E-3</v>
      </c>
      <c r="W376" s="13">
        <f t="shared" si="784"/>
        <v>0</v>
      </c>
      <c r="X376" s="225">
        <f t="shared" si="785"/>
        <v>10</v>
      </c>
      <c r="Y376" s="248">
        <v>0.36805555555555558</v>
      </c>
      <c r="Z376" s="12">
        <f t="shared" si="786"/>
        <v>6.9444444444444753E-3</v>
      </c>
      <c r="AA376" s="13">
        <f t="shared" si="787"/>
        <v>0</v>
      </c>
      <c r="AB376" s="13">
        <f t="shared" si="788"/>
        <v>10</v>
      </c>
      <c r="AC376" s="248">
        <v>0.40277777777777773</v>
      </c>
      <c r="AD376" s="12">
        <f t="shared" si="789"/>
        <v>3.4722222222222154E-2</v>
      </c>
      <c r="AE376" s="13">
        <f t="shared" si="790"/>
        <v>0</v>
      </c>
      <c r="AF376" s="13">
        <f t="shared" si="791"/>
        <v>50</v>
      </c>
      <c r="AG376" s="248">
        <v>0.40625</v>
      </c>
      <c r="AH376" s="248">
        <v>0.4236111111111111</v>
      </c>
      <c r="AI376" s="12">
        <f t="shared" si="769"/>
        <v>1.7361111111111105E-2</v>
      </c>
      <c r="AJ376" s="225">
        <f t="shared" si="770"/>
        <v>0</v>
      </c>
      <c r="AK376" s="225">
        <f t="shared" si="771"/>
        <v>25</v>
      </c>
      <c r="AL376" s="248">
        <v>0.40625</v>
      </c>
      <c r="AM376" s="248">
        <v>0.4236111111111111</v>
      </c>
      <c r="AN376" s="12">
        <f>AM376-AL376</f>
        <v>1.7361111111111105E-2</v>
      </c>
      <c r="AO376" s="13">
        <f>HOUR(AN376)</f>
        <v>0</v>
      </c>
      <c r="AP376" s="13">
        <f>MINUTE(AN376)</f>
        <v>25</v>
      </c>
      <c r="AQ376" s="248">
        <v>0.40277777777777773</v>
      </c>
      <c r="AR376" s="12">
        <f t="shared" si="792"/>
        <v>-2.083333333333337E-2</v>
      </c>
      <c r="AS376" s="225" t="e">
        <f t="shared" si="793"/>
        <v>#NUM!</v>
      </c>
      <c r="AT376" s="13" t="e">
        <f t="shared" si="794"/>
        <v>#NUM!</v>
      </c>
      <c r="AU376" s="248">
        <v>0.42638888888888887</v>
      </c>
      <c r="AV376" s="226">
        <f t="shared" si="795"/>
        <v>2.3611111111111138E-2</v>
      </c>
      <c r="AW376" s="13">
        <f t="shared" si="796"/>
        <v>0</v>
      </c>
      <c r="AX376" s="13">
        <f t="shared" si="797"/>
        <v>34</v>
      </c>
      <c r="AY376" s="248">
        <v>0.49513888888888885</v>
      </c>
      <c r="AZ376" s="12">
        <f t="shared" si="798"/>
        <v>6.8749999999999978E-2</v>
      </c>
      <c r="BA376" s="225">
        <f t="shared" si="799"/>
        <v>1</v>
      </c>
      <c r="BB376" s="225">
        <f t="shared" si="800"/>
        <v>39</v>
      </c>
      <c r="BC376" s="248">
        <v>0.49513888888888885</v>
      </c>
      <c r="BD376" s="248">
        <v>0.49513888888888885</v>
      </c>
      <c r="BE376" s="66"/>
      <c r="BF376" s="62"/>
      <c r="BG376" s="62"/>
      <c r="BH376" s="248">
        <v>0.49513888888888885</v>
      </c>
      <c r="BI376" s="248">
        <v>0.49513888888888885</v>
      </c>
      <c r="BK376" s="69">
        <f t="shared" si="801"/>
        <v>0</v>
      </c>
      <c r="BL376" s="13">
        <f t="shared" si="802"/>
        <v>0</v>
      </c>
      <c r="BM376" s="13">
        <f t="shared" si="803"/>
        <v>0</v>
      </c>
      <c r="BN376" s="248">
        <v>0.5</v>
      </c>
      <c r="BO376" s="12">
        <f t="shared" si="804"/>
        <v>4.8611111111111494E-3</v>
      </c>
      <c r="BP376" s="225">
        <f t="shared" si="805"/>
        <v>0</v>
      </c>
      <c r="BQ376" s="225">
        <f t="shared" si="806"/>
        <v>7</v>
      </c>
      <c r="BR376" s="248">
        <v>0.50347222222222221</v>
      </c>
      <c r="BS376" s="12">
        <f t="shared" si="807"/>
        <v>3.4722222222222099E-3</v>
      </c>
      <c r="BT376" s="225">
        <f t="shared" si="808"/>
        <v>0</v>
      </c>
      <c r="BU376" s="225">
        <f t="shared" si="809"/>
        <v>5</v>
      </c>
      <c r="BV376" s="248">
        <v>0.50347222222222221</v>
      </c>
      <c r="BW376" s="248">
        <v>0.51041666666666663</v>
      </c>
      <c r="BX376" s="12">
        <f t="shared" si="810"/>
        <v>6.9444444444444198E-3</v>
      </c>
      <c r="BY376" s="13">
        <f t="shared" si="811"/>
        <v>0</v>
      </c>
      <c r="BZ376" s="13">
        <f t="shared" si="812"/>
        <v>10</v>
      </c>
      <c r="CA376" s="226">
        <f t="shared" si="772"/>
        <v>0.15624999999999994</v>
      </c>
      <c r="CB376" s="13">
        <f t="shared" si="773"/>
        <v>3</v>
      </c>
      <c r="CC376" s="13">
        <f t="shared" si="774"/>
        <v>45</v>
      </c>
      <c r="CD376" s="12">
        <f t="shared" si="768"/>
        <v>2.2222222222222143E-2</v>
      </c>
      <c r="CE376" s="13">
        <f t="shared" si="775"/>
        <v>0</v>
      </c>
      <c r="CF376" s="13">
        <f t="shared" si="776"/>
        <v>32</v>
      </c>
      <c r="CG376" s="12">
        <f t="shared" si="658"/>
        <v>1.7361111111111105E-2</v>
      </c>
      <c r="CH376" s="13">
        <f t="shared" si="777"/>
        <v>0</v>
      </c>
      <c r="CI376" s="13">
        <f t="shared" si="778"/>
        <v>25</v>
      </c>
      <c r="CJ376" s="12">
        <f t="shared" si="659"/>
        <v>6.8749999999999978E-2</v>
      </c>
      <c r="CK376" s="13">
        <f t="shared" si="657"/>
        <v>1</v>
      </c>
      <c r="CL376" s="13">
        <f t="shared" si="779"/>
        <v>39</v>
      </c>
      <c r="CM376" s="62"/>
      <c r="CN376" s="62"/>
      <c r="CO376" s="66"/>
      <c r="CP376" s="12">
        <f t="shared" si="780"/>
        <v>6.8749999999999978E-2</v>
      </c>
      <c r="CQ376" s="13">
        <f t="shared" si="781"/>
        <v>1</v>
      </c>
      <c r="CR376" s="13">
        <f t="shared" si="782"/>
        <v>39</v>
      </c>
      <c r="CT376" s="13">
        <f t="shared" si="634"/>
        <v>0</v>
      </c>
      <c r="CU376" s="13">
        <f t="shared" si="635"/>
        <v>0</v>
      </c>
      <c r="CV376" s="158"/>
      <c r="CW376" s="13">
        <f t="shared" si="636"/>
        <v>0</v>
      </c>
      <c r="CX376" s="13">
        <f t="shared" si="637"/>
        <v>0</v>
      </c>
      <c r="CY376" s="158"/>
      <c r="CZ376" s="13">
        <f t="shared" si="638"/>
        <v>0</v>
      </c>
      <c r="DA376" s="13">
        <f t="shared" si="639"/>
        <v>0</v>
      </c>
      <c r="DB376" s="158"/>
      <c r="DC376" s="13">
        <f t="shared" si="640"/>
        <v>0</v>
      </c>
      <c r="DD376" s="13">
        <f t="shared" si="641"/>
        <v>0</v>
      </c>
      <c r="DE376" s="158"/>
      <c r="DF376" s="13">
        <f t="shared" si="642"/>
        <v>0</v>
      </c>
      <c r="DG376" s="13">
        <f t="shared" si="643"/>
        <v>0</v>
      </c>
      <c r="DH376" s="158"/>
      <c r="DI376" s="13">
        <f t="shared" si="644"/>
        <v>0</v>
      </c>
      <c r="DJ376" s="13">
        <f t="shared" si="645"/>
        <v>0</v>
      </c>
      <c r="DK376" s="158"/>
      <c r="DL376" s="35">
        <f t="shared" si="646"/>
        <v>0</v>
      </c>
      <c r="DM376" s="61">
        <f t="shared" si="647"/>
        <v>0</v>
      </c>
      <c r="DN376" s="66">
        <f t="shared" si="742"/>
        <v>1324853.0559999989</v>
      </c>
      <c r="DO376" s="74">
        <f t="shared" si="660"/>
        <v>21395</v>
      </c>
      <c r="DP376" s="66">
        <f t="shared" si="661"/>
        <v>62.326346153846153</v>
      </c>
      <c r="DQ376" s="63">
        <f t="shared" si="648"/>
        <v>61.923489413414302</v>
      </c>
      <c r="DR376" s="66" t="e">
        <f t="shared" si="743"/>
        <v>#NUM!</v>
      </c>
      <c r="DS376" s="96" t="e">
        <f t="shared" si="744"/>
        <v>#NUM!</v>
      </c>
      <c r="DT376" s="66" t="e">
        <f t="shared" si="745"/>
        <v>#NUM!</v>
      </c>
      <c r="DU376" s="66" t="e">
        <f t="shared" si="746"/>
        <v>#NUM!</v>
      </c>
      <c r="DV376" s="62"/>
      <c r="DW376" s="62"/>
      <c r="DX376" s="62"/>
      <c r="DY376" s="62"/>
      <c r="DZ376" s="62"/>
      <c r="EA376" s="62"/>
      <c r="EB376" s="62"/>
      <c r="EC376" s="62"/>
      <c r="ED376" s="62"/>
      <c r="EE376" s="62"/>
      <c r="EF376" s="62"/>
      <c r="EG376" s="62"/>
      <c r="EH376" s="62"/>
      <c r="EI376" s="62"/>
      <c r="EJ376" s="62"/>
      <c r="EK376" s="62"/>
      <c r="EL376" s="62"/>
      <c r="EM376" s="62"/>
      <c r="EN376" s="62"/>
      <c r="EO376" s="62"/>
      <c r="EP376" s="62"/>
      <c r="EQ376" s="62"/>
      <c r="ER376" s="62"/>
      <c r="ES376" s="62"/>
      <c r="ET376" s="62"/>
      <c r="EU376" s="62"/>
      <c r="EV376" s="62"/>
      <c r="EW376" s="62"/>
      <c r="EX376" s="62"/>
      <c r="EY376" s="62"/>
      <c r="EZ376" s="62"/>
      <c r="FA376" s="62"/>
      <c r="FB376" s="62"/>
      <c r="FC376" s="62"/>
      <c r="FD376" s="62"/>
      <c r="FE376" s="62"/>
      <c r="FF376" s="62"/>
      <c r="FG376" s="62"/>
      <c r="FH376" s="62"/>
      <c r="FI376" s="62"/>
    </row>
    <row r="377" spans="1:165" s="247" customFormat="1">
      <c r="A377" s="175">
        <v>376</v>
      </c>
      <c r="B377" s="243">
        <v>45</v>
      </c>
      <c r="C377" s="244">
        <v>40826</v>
      </c>
      <c r="D377" s="249">
        <f t="shared" si="666"/>
        <v>10</v>
      </c>
      <c r="E377" s="247" t="s">
        <v>39</v>
      </c>
      <c r="F377" s="243">
        <v>25</v>
      </c>
      <c r="G377" s="245" t="s">
        <v>38</v>
      </c>
      <c r="H377" s="247" t="s">
        <v>305</v>
      </c>
      <c r="I377" s="247" t="s">
        <v>535</v>
      </c>
      <c r="J377" s="248">
        <v>0.43402777777777773</v>
      </c>
      <c r="K377" s="249">
        <v>3696.84</v>
      </c>
      <c r="L377" s="247" t="s">
        <v>34</v>
      </c>
      <c r="M377" s="243">
        <v>59</v>
      </c>
      <c r="N377" s="243">
        <v>0</v>
      </c>
      <c r="P377" s="248">
        <v>0.43402777777777773</v>
      </c>
      <c r="Q377" s="248">
        <v>0.43402777777777773</v>
      </c>
      <c r="R377" s="12">
        <f t="shared" si="729"/>
        <v>0</v>
      </c>
      <c r="S377" s="13">
        <f t="shared" si="730"/>
        <v>0</v>
      </c>
      <c r="T377" s="13">
        <f t="shared" si="731"/>
        <v>0</v>
      </c>
      <c r="U377" s="248">
        <v>0.56944444444444442</v>
      </c>
      <c r="V377" s="12">
        <f t="shared" si="783"/>
        <v>0.13541666666666669</v>
      </c>
      <c r="W377" s="13">
        <f t="shared" si="784"/>
        <v>3</v>
      </c>
      <c r="X377" s="225">
        <f t="shared" si="785"/>
        <v>15</v>
      </c>
      <c r="Y377" s="248">
        <v>0.57291666666666663</v>
      </c>
      <c r="Z377" s="12">
        <f t="shared" si="786"/>
        <v>3.4722222222222099E-3</v>
      </c>
      <c r="AA377" s="13">
        <f t="shared" si="787"/>
        <v>0</v>
      </c>
      <c r="AB377" s="13">
        <f t="shared" si="788"/>
        <v>5</v>
      </c>
      <c r="AC377" s="248">
        <v>0.60625000000000007</v>
      </c>
      <c r="AD377" s="12">
        <f t="shared" si="789"/>
        <v>3.3333333333333437E-2</v>
      </c>
      <c r="AE377" s="13">
        <f t="shared" si="790"/>
        <v>0</v>
      </c>
      <c r="AF377" s="13">
        <f t="shared" si="791"/>
        <v>48</v>
      </c>
      <c r="AG377" s="248">
        <v>0.60833333333333328</v>
      </c>
      <c r="AH377" s="248">
        <v>0.65833333333333333</v>
      </c>
      <c r="AI377" s="12">
        <f t="shared" si="769"/>
        <v>5.0000000000000044E-2</v>
      </c>
      <c r="AJ377" s="225">
        <f t="shared" si="770"/>
        <v>1</v>
      </c>
      <c r="AK377" s="225">
        <f t="shared" si="771"/>
        <v>12</v>
      </c>
      <c r="AL377" s="248">
        <v>0.60833333333333328</v>
      </c>
      <c r="AM377" s="248">
        <v>0.65833333333333333</v>
      </c>
      <c r="AN377" s="12">
        <f t="shared" si="733"/>
        <v>5.0000000000000044E-2</v>
      </c>
      <c r="AO377" s="13">
        <f t="shared" si="734"/>
        <v>1</v>
      </c>
      <c r="AP377" s="13">
        <f t="shared" si="735"/>
        <v>12</v>
      </c>
      <c r="AQ377" s="248">
        <v>0.60833333333333328</v>
      </c>
      <c r="AR377" s="12">
        <f t="shared" si="792"/>
        <v>-5.0000000000000044E-2</v>
      </c>
      <c r="AS377" s="225" t="e">
        <f t="shared" si="793"/>
        <v>#NUM!</v>
      </c>
      <c r="AT377" s="13" t="e">
        <f t="shared" si="794"/>
        <v>#NUM!</v>
      </c>
      <c r="AU377" s="248">
        <v>0.66180555555555554</v>
      </c>
      <c r="AV377" s="226">
        <f t="shared" si="795"/>
        <v>5.3472222222222254E-2</v>
      </c>
      <c r="AW377" s="13">
        <f t="shared" si="796"/>
        <v>1</v>
      </c>
      <c r="AX377" s="13">
        <f t="shared" si="797"/>
        <v>17</v>
      </c>
      <c r="AY377" s="248">
        <v>0.79375000000000007</v>
      </c>
      <c r="AZ377" s="12">
        <f t="shared" si="798"/>
        <v>0.13194444444444453</v>
      </c>
      <c r="BA377" s="225">
        <f t="shared" si="799"/>
        <v>3</v>
      </c>
      <c r="BB377" s="225">
        <f t="shared" si="800"/>
        <v>10</v>
      </c>
      <c r="BC377" s="248">
        <v>0.79375000000000007</v>
      </c>
      <c r="BD377" s="248">
        <v>0.79375000000000007</v>
      </c>
      <c r="BE377" s="12">
        <f t="shared" si="736"/>
        <v>0</v>
      </c>
      <c r="BF377" s="13">
        <f t="shared" si="737"/>
        <v>0</v>
      </c>
      <c r="BG377" s="13">
        <f t="shared" si="738"/>
        <v>0</v>
      </c>
      <c r="BH377" s="248">
        <v>0.79375000000000007</v>
      </c>
      <c r="BI377" s="248">
        <v>0.79375000000000007</v>
      </c>
      <c r="BK377" s="69">
        <f t="shared" si="801"/>
        <v>0</v>
      </c>
      <c r="BL377" s="13">
        <f t="shared" si="802"/>
        <v>0</v>
      </c>
      <c r="BM377" s="13">
        <f t="shared" si="803"/>
        <v>0</v>
      </c>
      <c r="BN377" s="248">
        <v>0.80208333333333337</v>
      </c>
      <c r="BO377" s="12">
        <f t="shared" si="804"/>
        <v>8.3333333333333037E-3</v>
      </c>
      <c r="BP377" s="225">
        <f t="shared" si="805"/>
        <v>0</v>
      </c>
      <c r="BQ377" s="225">
        <f t="shared" si="806"/>
        <v>12</v>
      </c>
      <c r="BR377" s="248">
        <v>0.80555555555555547</v>
      </c>
      <c r="BS377" s="12">
        <f t="shared" si="807"/>
        <v>3.4722222222220989E-3</v>
      </c>
      <c r="BT377" s="225">
        <f t="shared" si="808"/>
        <v>0</v>
      </c>
      <c r="BU377" s="225">
        <f t="shared" si="809"/>
        <v>5</v>
      </c>
      <c r="BV377" s="248">
        <v>0.80555555555555547</v>
      </c>
      <c r="BW377" s="248">
        <v>0.80902777777777779</v>
      </c>
      <c r="BX377" s="12">
        <f t="shared" si="810"/>
        <v>3.4722222222223209E-3</v>
      </c>
      <c r="BY377" s="13">
        <f t="shared" si="811"/>
        <v>0</v>
      </c>
      <c r="BZ377" s="13">
        <f t="shared" si="812"/>
        <v>5</v>
      </c>
      <c r="CA377" s="226">
        <f t="shared" si="772"/>
        <v>0.37500000000000006</v>
      </c>
      <c r="CB377" s="13">
        <f t="shared" si="773"/>
        <v>9</v>
      </c>
      <c r="CC377" s="13">
        <f t="shared" si="774"/>
        <v>0</v>
      </c>
      <c r="CD377" s="12">
        <f t="shared" si="768"/>
        <v>-4.8611111111112049E-3</v>
      </c>
      <c r="CE377" s="13" t="e">
        <f t="shared" si="775"/>
        <v>#NUM!</v>
      </c>
      <c r="CF377" s="13" t="e">
        <f t="shared" si="776"/>
        <v>#NUM!</v>
      </c>
      <c r="CG377" s="12">
        <f t="shared" si="658"/>
        <v>5.0000000000000044E-2</v>
      </c>
      <c r="CH377" s="13">
        <f t="shared" si="777"/>
        <v>1</v>
      </c>
      <c r="CI377" s="13">
        <f t="shared" si="778"/>
        <v>12</v>
      </c>
      <c r="CJ377" s="12">
        <f t="shared" si="659"/>
        <v>0.13194444444444453</v>
      </c>
      <c r="CK377" s="13">
        <f t="shared" si="657"/>
        <v>3</v>
      </c>
      <c r="CL377" s="13">
        <f t="shared" si="779"/>
        <v>10</v>
      </c>
      <c r="CM377" s="62"/>
      <c r="CN377" s="62"/>
      <c r="CO377" s="66"/>
      <c r="CP377" s="12">
        <f t="shared" si="780"/>
        <v>0.13194444444444453</v>
      </c>
      <c r="CQ377" s="13">
        <f t="shared" si="781"/>
        <v>3</v>
      </c>
      <c r="CR377" s="13">
        <f t="shared" si="782"/>
        <v>10</v>
      </c>
      <c r="CS377" s="248"/>
      <c r="CT377" s="13">
        <f t="shared" si="634"/>
        <v>0</v>
      </c>
      <c r="CU377" s="13">
        <f t="shared" si="635"/>
        <v>0</v>
      </c>
      <c r="CV377" s="158"/>
      <c r="CW377" s="13">
        <f t="shared" si="636"/>
        <v>0</v>
      </c>
      <c r="CX377" s="13">
        <f t="shared" si="637"/>
        <v>0</v>
      </c>
      <c r="CY377" s="158"/>
      <c r="CZ377" s="13">
        <f t="shared" si="638"/>
        <v>0</v>
      </c>
      <c r="DA377" s="13">
        <f t="shared" si="639"/>
        <v>0</v>
      </c>
      <c r="DB377" s="158"/>
      <c r="DC377" s="13">
        <f t="shared" si="640"/>
        <v>0</v>
      </c>
      <c r="DD377" s="13">
        <f t="shared" si="641"/>
        <v>0</v>
      </c>
      <c r="DE377" s="158"/>
      <c r="DF377" s="13">
        <f t="shared" si="642"/>
        <v>0</v>
      </c>
      <c r="DG377" s="13">
        <f t="shared" si="643"/>
        <v>0</v>
      </c>
      <c r="DH377" s="158"/>
      <c r="DI377" s="13">
        <f t="shared" si="644"/>
        <v>0</v>
      </c>
      <c r="DJ377" s="13">
        <f t="shared" si="645"/>
        <v>0</v>
      </c>
      <c r="DK377" s="158"/>
      <c r="DL377" s="35">
        <f t="shared" si="646"/>
        <v>0</v>
      </c>
      <c r="DM377" s="61">
        <f t="shared" si="647"/>
        <v>0</v>
      </c>
      <c r="DN377" s="66">
        <f t="shared" si="742"/>
        <v>1328549.895999999</v>
      </c>
      <c r="DO377" s="74">
        <f t="shared" si="660"/>
        <v>21453</v>
      </c>
      <c r="DP377" s="66">
        <f t="shared" si="661"/>
        <v>62.658305084745763</v>
      </c>
      <c r="DQ377" s="63">
        <f t="shared" si="648"/>
        <v>61.928396774343867</v>
      </c>
      <c r="DR377" s="66" t="e">
        <f t="shared" si="743"/>
        <v>#NUM!</v>
      </c>
      <c r="DS377" s="96" t="e">
        <f t="shared" si="744"/>
        <v>#NUM!</v>
      </c>
      <c r="DT377" s="66" t="e">
        <f t="shared" si="745"/>
        <v>#NUM!</v>
      </c>
      <c r="DU377" s="66" t="e">
        <f t="shared" si="746"/>
        <v>#NUM!</v>
      </c>
      <c r="DV377" s="62"/>
      <c r="DW377" s="62"/>
      <c r="DX377" s="62"/>
      <c r="DY377" s="62"/>
      <c r="DZ377" s="62"/>
      <c r="EA377" s="62"/>
      <c r="EB377" s="62"/>
      <c r="EC377" s="62"/>
      <c r="ED377" s="62"/>
      <c r="EE377" s="62"/>
      <c r="EF377" s="62"/>
      <c r="EG377" s="62"/>
      <c r="EH377" s="62"/>
      <c r="EI377" s="62"/>
      <c r="EJ377" s="62"/>
      <c r="EK377" s="62"/>
      <c r="EL377" s="62"/>
      <c r="EM377" s="62"/>
      <c r="EN377" s="62"/>
      <c r="EO377" s="62"/>
      <c r="EP377" s="62"/>
      <c r="EQ377" s="62"/>
      <c r="ER377" s="62"/>
      <c r="ES377" s="62"/>
      <c r="ET377" s="62"/>
      <c r="EU377" s="62"/>
      <c r="EV377" s="62"/>
      <c r="EW377" s="62"/>
      <c r="EX377" s="62"/>
      <c r="EY377" s="62"/>
      <c r="EZ377" s="62"/>
      <c r="FA377" s="62"/>
      <c r="FB377" s="62"/>
      <c r="FC377" s="62"/>
      <c r="FD377" s="62"/>
      <c r="FE377" s="62"/>
      <c r="FF377" s="62"/>
      <c r="FG377" s="62"/>
      <c r="FH377" s="62"/>
      <c r="FI377" s="62"/>
    </row>
    <row r="378" spans="1:165" s="247" customFormat="1" ht="30">
      <c r="A378" s="199">
        <v>377</v>
      </c>
      <c r="B378" s="243">
        <v>46</v>
      </c>
      <c r="C378" s="244">
        <v>40826</v>
      </c>
      <c r="D378" s="249">
        <f t="shared" si="666"/>
        <v>10</v>
      </c>
      <c r="E378" s="247" t="s">
        <v>39</v>
      </c>
      <c r="F378" s="243">
        <v>26</v>
      </c>
      <c r="G378" s="247" t="s">
        <v>38</v>
      </c>
      <c r="H378" s="247" t="s">
        <v>585</v>
      </c>
      <c r="I378" s="247" t="s">
        <v>584</v>
      </c>
      <c r="J378" s="248">
        <v>0.76041666666666663</v>
      </c>
      <c r="K378" s="249">
        <v>3599.32</v>
      </c>
      <c r="L378" s="247" t="s">
        <v>299</v>
      </c>
      <c r="M378" s="243">
        <v>58</v>
      </c>
      <c r="N378" s="243">
        <v>1</v>
      </c>
      <c r="P378" s="248">
        <v>0.76041666666666663</v>
      </c>
      <c r="Q378" s="248">
        <v>0.76041666666666663</v>
      </c>
      <c r="R378" s="12">
        <f t="shared" si="729"/>
        <v>0</v>
      </c>
      <c r="S378" s="13">
        <f t="shared" si="730"/>
        <v>0</v>
      </c>
      <c r="T378" s="13">
        <f t="shared" si="731"/>
        <v>0</v>
      </c>
      <c r="U378" s="248">
        <v>0.76388888888888884</v>
      </c>
      <c r="V378" s="12">
        <f t="shared" si="783"/>
        <v>3.4722222222222099E-3</v>
      </c>
      <c r="W378" s="13">
        <f t="shared" si="784"/>
        <v>0</v>
      </c>
      <c r="X378" s="225">
        <f t="shared" si="785"/>
        <v>5</v>
      </c>
      <c r="Y378" s="248">
        <v>0.77083333333333337</v>
      </c>
      <c r="Z378" s="12">
        <f t="shared" si="786"/>
        <v>6.9444444444445308E-3</v>
      </c>
      <c r="AA378" s="13">
        <f t="shared" si="787"/>
        <v>0</v>
      </c>
      <c r="AB378" s="13">
        <f t="shared" si="788"/>
        <v>10</v>
      </c>
      <c r="AC378" s="248">
        <v>0.79722222222222217</v>
      </c>
      <c r="AD378" s="12">
        <f t="shared" si="789"/>
        <v>2.6388888888888795E-2</v>
      </c>
      <c r="AE378" s="13">
        <f t="shared" si="790"/>
        <v>0</v>
      </c>
      <c r="AF378" s="13">
        <f t="shared" si="791"/>
        <v>38</v>
      </c>
      <c r="AG378" s="248">
        <v>0.79791666666666661</v>
      </c>
      <c r="AH378" s="248">
        <v>0.82291666666666663</v>
      </c>
      <c r="AI378" s="12">
        <f t="shared" si="769"/>
        <v>2.5000000000000022E-2</v>
      </c>
      <c r="AJ378" s="225">
        <f t="shared" si="770"/>
        <v>0</v>
      </c>
      <c r="AK378" s="225">
        <f t="shared" si="771"/>
        <v>36</v>
      </c>
      <c r="AL378" s="248">
        <v>0.79791666666666661</v>
      </c>
      <c r="AM378" s="248">
        <v>0.82291666666666663</v>
      </c>
      <c r="AN378" s="12">
        <f t="shared" si="733"/>
        <v>2.5000000000000022E-2</v>
      </c>
      <c r="AO378" s="13">
        <f t="shared" si="734"/>
        <v>0</v>
      </c>
      <c r="AP378" s="13">
        <f t="shared" si="735"/>
        <v>36</v>
      </c>
      <c r="AQ378" s="248">
        <v>0.82986111111111116</v>
      </c>
      <c r="AR378" s="12">
        <f t="shared" si="792"/>
        <v>6.9444444444445308E-3</v>
      </c>
      <c r="AS378" s="225">
        <f t="shared" si="793"/>
        <v>0</v>
      </c>
      <c r="AT378" s="13">
        <f t="shared" si="794"/>
        <v>10</v>
      </c>
      <c r="AU378" s="248">
        <v>0.83680555555555547</v>
      </c>
      <c r="AV378" s="226">
        <f t="shared" si="795"/>
        <v>6.9444444444443088E-3</v>
      </c>
      <c r="AW378" s="13">
        <f t="shared" si="796"/>
        <v>0</v>
      </c>
      <c r="AX378" s="13">
        <f t="shared" si="797"/>
        <v>10</v>
      </c>
      <c r="AY378" s="248">
        <v>1.0090277777777776</v>
      </c>
      <c r="AZ378" s="12">
        <f t="shared" si="798"/>
        <v>0.17222222222222217</v>
      </c>
      <c r="BA378" s="225">
        <f t="shared" si="799"/>
        <v>4</v>
      </c>
      <c r="BB378" s="225">
        <f t="shared" si="800"/>
        <v>8</v>
      </c>
      <c r="BC378" s="248">
        <v>1.0090277777777776</v>
      </c>
      <c r="BD378" s="248">
        <v>1.0090277777777776</v>
      </c>
      <c r="BE378" s="12">
        <f t="shared" si="736"/>
        <v>0</v>
      </c>
      <c r="BF378" s="13">
        <f t="shared" si="737"/>
        <v>0</v>
      </c>
      <c r="BG378" s="13">
        <f t="shared" si="738"/>
        <v>0</v>
      </c>
      <c r="BH378" s="248">
        <v>1.0090277777777776</v>
      </c>
      <c r="BI378" s="248">
        <v>1.0090277777777776</v>
      </c>
      <c r="BK378" s="69">
        <f t="shared" si="801"/>
        <v>0</v>
      </c>
      <c r="BL378" s="13">
        <f t="shared" si="802"/>
        <v>0</v>
      </c>
      <c r="BM378" s="13">
        <f t="shared" si="803"/>
        <v>0</v>
      </c>
      <c r="BN378" s="248">
        <v>1.0152777777777777</v>
      </c>
      <c r="BO378" s="12">
        <f t="shared" si="804"/>
        <v>6.2500000000000888E-3</v>
      </c>
      <c r="BP378" s="225">
        <f t="shared" si="805"/>
        <v>0</v>
      </c>
      <c r="BQ378" s="225">
        <f t="shared" si="806"/>
        <v>9</v>
      </c>
      <c r="BR378" s="248">
        <v>1.0194444444444444</v>
      </c>
      <c r="BS378" s="12">
        <f t="shared" si="807"/>
        <v>4.1666666666666519E-3</v>
      </c>
      <c r="BT378" s="225">
        <f t="shared" si="808"/>
        <v>0</v>
      </c>
      <c r="BU378" s="225">
        <f t="shared" si="809"/>
        <v>6</v>
      </c>
      <c r="BV378" s="248">
        <v>1.0194444444444444</v>
      </c>
      <c r="BW378" s="248">
        <v>1.0243055555555556</v>
      </c>
      <c r="BX378" s="12">
        <f t="shared" si="810"/>
        <v>4.8611111111112049E-3</v>
      </c>
      <c r="BY378" s="13">
        <f t="shared" si="811"/>
        <v>0</v>
      </c>
      <c r="BZ378" s="13">
        <f t="shared" si="812"/>
        <v>7</v>
      </c>
      <c r="CA378" s="226">
        <f t="shared" si="772"/>
        <v>0.26388888888888895</v>
      </c>
      <c r="CB378" s="13">
        <f t="shared" si="773"/>
        <v>6</v>
      </c>
      <c r="CC378" s="13">
        <f t="shared" si="774"/>
        <v>20</v>
      </c>
      <c r="CD378" s="12">
        <f t="shared" si="768"/>
        <v>4.3750000000000067E-2</v>
      </c>
      <c r="CE378" s="13">
        <f t="shared" si="775"/>
        <v>1</v>
      </c>
      <c r="CF378" s="13">
        <f t="shared" si="776"/>
        <v>3</v>
      </c>
      <c r="CG378" s="12">
        <f t="shared" si="658"/>
        <v>2.5000000000000022E-2</v>
      </c>
      <c r="CH378" s="13">
        <f t="shared" si="777"/>
        <v>0</v>
      </c>
      <c r="CI378" s="13">
        <f t="shared" si="778"/>
        <v>36</v>
      </c>
      <c r="CJ378" s="12">
        <f t="shared" si="659"/>
        <v>0.17222222222222217</v>
      </c>
      <c r="CK378" s="13">
        <f t="shared" si="657"/>
        <v>4</v>
      </c>
      <c r="CL378" s="13">
        <f t="shared" si="779"/>
        <v>8</v>
      </c>
      <c r="CM378" s="62"/>
      <c r="CN378" s="62"/>
      <c r="CO378" s="66"/>
      <c r="CP378" s="12">
        <f t="shared" si="780"/>
        <v>0.17222222222222217</v>
      </c>
      <c r="CQ378" s="13">
        <f t="shared" si="781"/>
        <v>4</v>
      </c>
      <c r="CR378" s="13">
        <f t="shared" si="782"/>
        <v>8</v>
      </c>
      <c r="CS378" s="248"/>
      <c r="CT378" s="13">
        <f t="shared" si="634"/>
        <v>0</v>
      </c>
      <c r="CU378" s="13">
        <f t="shared" si="635"/>
        <v>0</v>
      </c>
      <c r="CV378" s="158"/>
      <c r="CW378" s="13">
        <f t="shared" si="636"/>
        <v>0</v>
      </c>
      <c r="CX378" s="13">
        <f t="shared" si="637"/>
        <v>0</v>
      </c>
      <c r="CY378" s="158"/>
      <c r="CZ378" s="13">
        <f t="shared" si="638"/>
        <v>0</v>
      </c>
      <c r="DA378" s="13">
        <f t="shared" si="639"/>
        <v>0</v>
      </c>
      <c r="DB378" s="158"/>
      <c r="DC378" s="13">
        <f t="shared" si="640"/>
        <v>0</v>
      </c>
      <c r="DD378" s="13">
        <f t="shared" si="641"/>
        <v>0</v>
      </c>
      <c r="DE378" s="158"/>
      <c r="DF378" s="13">
        <f t="shared" si="642"/>
        <v>0</v>
      </c>
      <c r="DG378" s="13">
        <f t="shared" si="643"/>
        <v>0</v>
      </c>
      <c r="DH378" s="158"/>
      <c r="DI378" s="13">
        <f t="shared" si="644"/>
        <v>0</v>
      </c>
      <c r="DJ378" s="13">
        <f t="shared" si="645"/>
        <v>0</v>
      </c>
      <c r="DK378" s="158"/>
      <c r="DL378" s="35">
        <f t="shared" si="646"/>
        <v>0</v>
      </c>
      <c r="DM378" s="61">
        <f t="shared" si="647"/>
        <v>0</v>
      </c>
      <c r="DN378" s="66">
        <f t="shared" si="742"/>
        <v>1332149.2159999991</v>
      </c>
      <c r="DO378" s="74">
        <f t="shared" si="660"/>
        <v>21512</v>
      </c>
      <c r="DP378" s="66">
        <f t="shared" si="661"/>
        <v>62.057241379310348</v>
      </c>
      <c r="DQ378" s="63">
        <f t="shared" si="648"/>
        <v>61.925865377463701</v>
      </c>
      <c r="DR378" s="66" t="e">
        <f t="shared" si="743"/>
        <v>#NUM!</v>
      </c>
      <c r="DS378" s="96" t="e">
        <f t="shared" si="744"/>
        <v>#NUM!</v>
      </c>
      <c r="DT378" s="66" t="e">
        <f t="shared" si="745"/>
        <v>#NUM!</v>
      </c>
      <c r="DU378" s="66" t="e">
        <f t="shared" si="746"/>
        <v>#NUM!</v>
      </c>
      <c r="DV378" s="62"/>
      <c r="DW378" s="62"/>
      <c r="DX378" s="62"/>
      <c r="DY378" s="62"/>
      <c r="DZ378" s="62"/>
      <c r="EA378" s="62"/>
      <c r="EB378" s="62"/>
      <c r="EC378" s="62"/>
      <c r="ED378" s="62"/>
      <c r="EE378" s="62"/>
      <c r="EF378" s="62"/>
      <c r="EG378" s="62"/>
      <c r="EH378" s="62"/>
      <c r="EI378" s="62"/>
      <c r="EJ378" s="62"/>
      <c r="EK378" s="62"/>
      <c r="EL378" s="62"/>
      <c r="EM378" s="62"/>
      <c r="EN378" s="62"/>
      <c r="EO378" s="62"/>
      <c r="EP378" s="62"/>
      <c r="EQ378" s="62"/>
      <c r="ER378" s="62"/>
      <c r="ES378" s="62"/>
      <c r="ET378" s="62"/>
      <c r="EU378" s="62"/>
      <c r="EV378" s="62"/>
      <c r="EW378" s="62"/>
      <c r="EX378" s="62"/>
      <c r="EY378" s="62"/>
      <c r="EZ378" s="62"/>
      <c r="FA378" s="62"/>
      <c r="FB378" s="62"/>
      <c r="FC378" s="62"/>
      <c r="FD378" s="62"/>
      <c r="FE378" s="62"/>
      <c r="FF378" s="62"/>
      <c r="FG378" s="62"/>
      <c r="FH378" s="62"/>
      <c r="FI378" s="62"/>
    </row>
    <row r="379" spans="1:165" s="247" customFormat="1">
      <c r="A379" s="175">
        <v>378</v>
      </c>
      <c r="B379" s="243">
        <v>47</v>
      </c>
      <c r="C379" s="244">
        <v>40826</v>
      </c>
      <c r="D379" s="249">
        <f t="shared" si="666"/>
        <v>10</v>
      </c>
      <c r="E379" s="247" t="s">
        <v>531</v>
      </c>
      <c r="F379" s="243">
        <v>4</v>
      </c>
      <c r="G379" s="247" t="s">
        <v>414</v>
      </c>
      <c r="H379" s="247" t="s">
        <v>413</v>
      </c>
      <c r="I379" s="247" t="s">
        <v>412</v>
      </c>
      <c r="J379" s="248">
        <v>0.8125</v>
      </c>
      <c r="K379" s="249">
        <v>3426.95</v>
      </c>
      <c r="L379" s="247" t="s">
        <v>34</v>
      </c>
      <c r="M379" s="243">
        <v>59</v>
      </c>
      <c r="N379" s="243">
        <v>0</v>
      </c>
      <c r="P379" s="248">
        <v>0.8125</v>
      </c>
      <c r="Q379" s="248">
        <v>0.8125</v>
      </c>
      <c r="R379" s="12">
        <f t="shared" si="729"/>
        <v>0</v>
      </c>
      <c r="S379" s="13">
        <f t="shared" si="730"/>
        <v>0</v>
      </c>
      <c r="T379" s="13">
        <f t="shared" si="731"/>
        <v>0</v>
      </c>
      <c r="U379" s="248">
        <v>0.94097222222222221</v>
      </c>
      <c r="V379" s="12">
        <f t="shared" si="783"/>
        <v>0.12847222222222221</v>
      </c>
      <c r="W379" s="13">
        <f t="shared" si="784"/>
        <v>3</v>
      </c>
      <c r="X379" s="225">
        <f t="shared" si="785"/>
        <v>5</v>
      </c>
      <c r="Y379" s="248">
        <v>0.96875</v>
      </c>
      <c r="Z379" s="12">
        <f t="shared" si="786"/>
        <v>2.777777777777779E-2</v>
      </c>
      <c r="AA379" s="13">
        <f t="shared" si="787"/>
        <v>0</v>
      </c>
      <c r="AB379" s="13">
        <f t="shared" si="788"/>
        <v>40</v>
      </c>
      <c r="AC379" s="248">
        <v>0.99305555555555547</v>
      </c>
      <c r="AD379" s="12">
        <f t="shared" si="789"/>
        <v>2.4305555555555469E-2</v>
      </c>
      <c r="AE379" s="13">
        <f t="shared" si="790"/>
        <v>0</v>
      </c>
      <c r="AF379" s="13">
        <f t="shared" si="791"/>
        <v>35</v>
      </c>
      <c r="AG379" s="248">
        <v>0.99652777777777779</v>
      </c>
      <c r="AH379" s="248">
        <v>1.0416666666666667</v>
      </c>
      <c r="AI379" s="12">
        <f t="shared" si="769"/>
        <v>4.5138888888888951E-2</v>
      </c>
      <c r="AJ379" s="225">
        <f t="shared" si="770"/>
        <v>1</v>
      </c>
      <c r="AK379" s="225">
        <f t="shared" si="771"/>
        <v>5</v>
      </c>
      <c r="AL379" s="248">
        <v>0.99652777777777779</v>
      </c>
      <c r="AM379" s="248">
        <v>1.0416666666666667</v>
      </c>
      <c r="AN379" s="12">
        <f t="shared" ref="AN379:AN387" si="813">AM379-AL379</f>
        <v>4.5138888888888951E-2</v>
      </c>
      <c r="AO379" s="13">
        <f t="shared" ref="AO379:AO387" si="814">HOUR(AN379)</f>
        <v>1</v>
      </c>
      <c r="AP379" s="13">
        <f t="shared" ref="AP379:AP386" si="815">MINUTE(AN379)</f>
        <v>5</v>
      </c>
      <c r="AQ379" s="248">
        <v>1.0458333333333334</v>
      </c>
      <c r="AR379" s="12">
        <f t="shared" si="792"/>
        <v>4.1666666666666519E-3</v>
      </c>
      <c r="AS379" s="225">
        <f t="shared" si="793"/>
        <v>0</v>
      </c>
      <c r="AT379" s="13">
        <f t="shared" si="794"/>
        <v>6</v>
      </c>
      <c r="AU379" s="248">
        <v>1.0472222222222223</v>
      </c>
      <c r="AV379" s="226">
        <f t="shared" si="795"/>
        <v>1.388888888888884E-3</v>
      </c>
      <c r="AW379" s="13">
        <f t="shared" si="796"/>
        <v>0</v>
      </c>
      <c r="AX379" s="13">
        <f t="shared" si="797"/>
        <v>2</v>
      </c>
      <c r="AY379" s="248">
        <v>1.1500000000000001</v>
      </c>
      <c r="AZ379" s="12">
        <f t="shared" si="798"/>
        <v>0.10277777777777786</v>
      </c>
      <c r="BA379" s="225">
        <f t="shared" si="799"/>
        <v>2</v>
      </c>
      <c r="BB379" s="225">
        <f t="shared" si="800"/>
        <v>28</v>
      </c>
      <c r="BC379" s="248">
        <v>1.1500000000000001</v>
      </c>
      <c r="BD379" s="248">
        <v>1.1500000000000001</v>
      </c>
      <c r="BE379" s="12">
        <f t="shared" si="736"/>
        <v>0</v>
      </c>
      <c r="BF379" s="13">
        <f t="shared" si="737"/>
        <v>0</v>
      </c>
      <c r="BG379" s="13">
        <f t="shared" si="738"/>
        <v>0</v>
      </c>
      <c r="BH379" s="248">
        <v>1.1500000000000001</v>
      </c>
      <c r="BI379" s="248">
        <v>1.1500000000000001</v>
      </c>
      <c r="BK379" s="69">
        <f t="shared" si="801"/>
        <v>0</v>
      </c>
      <c r="BL379" s="13">
        <f t="shared" si="802"/>
        <v>0</v>
      </c>
      <c r="BM379" s="13">
        <f t="shared" si="803"/>
        <v>0</v>
      </c>
      <c r="BN379" s="248">
        <v>1.1736111111111112</v>
      </c>
      <c r="BO379" s="12">
        <f t="shared" si="804"/>
        <v>2.3611111111111027E-2</v>
      </c>
      <c r="BP379" s="225">
        <f t="shared" si="805"/>
        <v>0</v>
      </c>
      <c r="BQ379" s="225">
        <f t="shared" si="806"/>
        <v>34</v>
      </c>
      <c r="BR379" s="248">
        <v>1.1770833333333333</v>
      </c>
      <c r="BS379" s="12">
        <f t="shared" si="807"/>
        <v>3.4722222222220989E-3</v>
      </c>
      <c r="BT379" s="225">
        <f t="shared" si="808"/>
        <v>0</v>
      </c>
      <c r="BU379" s="225">
        <f t="shared" si="809"/>
        <v>5</v>
      </c>
      <c r="BV379" s="248">
        <v>1.1770833333333333</v>
      </c>
      <c r="BW379" s="248">
        <v>1.1840277777777779</v>
      </c>
      <c r="BX379" s="12">
        <f t="shared" si="810"/>
        <v>6.9444444444446418E-3</v>
      </c>
      <c r="BY379" s="13">
        <f t="shared" si="811"/>
        <v>0</v>
      </c>
      <c r="BZ379" s="13">
        <f t="shared" si="812"/>
        <v>10</v>
      </c>
      <c r="CA379" s="226">
        <f t="shared" si="772"/>
        <v>0.3715277777777779</v>
      </c>
      <c r="CB379" s="13">
        <f t="shared" si="773"/>
        <v>8</v>
      </c>
      <c r="CC379" s="13">
        <f t="shared" si="774"/>
        <v>55</v>
      </c>
      <c r="CD379" s="12">
        <f t="shared" si="768"/>
        <v>5.5555555555555247E-2</v>
      </c>
      <c r="CE379" s="13">
        <f t="shared" si="775"/>
        <v>1</v>
      </c>
      <c r="CF379" s="13">
        <f t="shared" si="776"/>
        <v>20</v>
      </c>
      <c r="CG379" s="12">
        <f t="shared" si="658"/>
        <v>4.5138888888888951E-2</v>
      </c>
      <c r="CH379" s="13">
        <f t="shared" si="777"/>
        <v>1</v>
      </c>
      <c r="CI379" s="13">
        <f t="shared" si="778"/>
        <v>5</v>
      </c>
      <c r="CJ379" s="12">
        <f t="shared" si="659"/>
        <v>0.10277777777777786</v>
      </c>
      <c r="CK379" s="13">
        <f t="shared" si="657"/>
        <v>2</v>
      </c>
      <c r="CL379" s="13">
        <f t="shared" si="779"/>
        <v>28</v>
      </c>
      <c r="CM379" s="62"/>
      <c r="CN379" s="62"/>
      <c r="CO379" s="66"/>
      <c r="CP379" s="12">
        <f t="shared" si="780"/>
        <v>0.10277777777777786</v>
      </c>
      <c r="CQ379" s="13">
        <f t="shared" si="781"/>
        <v>2</v>
      </c>
      <c r="CR379" s="13">
        <f t="shared" si="782"/>
        <v>28</v>
      </c>
      <c r="CS379" s="248"/>
      <c r="CT379" s="13">
        <f t="shared" si="634"/>
        <v>0</v>
      </c>
      <c r="CU379" s="13">
        <f t="shared" si="635"/>
        <v>0</v>
      </c>
      <c r="CV379" s="158"/>
      <c r="CW379" s="13">
        <f t="shared" si="636"/>
        <v>0</v>
      </c>
      <c r="CX379" s="13">
        <f t="shared" si="637"/>
        <v>0</v>
      </c>
      <c r="CY379" s="158"/>
      <c r="CZ379" s="13">
        <f t="shared" si="638"/>
        <v>0</v>
      </c>
      <c r="DA379" s="13">
        <f t="shared" si="639"/>
        <v>0</v>
      </c>
      <c r="DB379" s="158"/>
      <c r="DC379" s="13">
        <f t="shared" si="640"/>
        <v>0</v>
      </c>
      <c r="DD379" s="13">
        <f t="shared" si="641"/>
        <v>0</v>
      </c>
      <c r="DE379" s="158"/>
      <c r="DF379" s="13">
        <f t="shared" si="642"/>
        <v>0</v>
      </c>
      <c r="DG379" s="13">
        <f t="shared" si="643"/>
        <v>0</v>
      </c>
      <c r="DH379" s="158"/>
      <c r="DI379" s="13">
        <f t="shared" si="644"/>
        <v>0</v>
      </c>
      <c r="DJ379" s="13">
        <f t="shared" si="645"/>
        <v>0</v>
      </c>
      <c r="DK379" s="158"/>
      <c r="DL379" s="35">
        <f t="shared" si="646"/>
        <v>0</v>
      </c>
      <c r="DM379" s="61">
        <f t="shared" si="647"/>
        <v>0</v>
      </c>
      <c r="DN379" s="66">
        <f t="shared" si="742"/>
        <v>1335576.165999999</v>
      </c>
      <c r="DO379" s="74">
        <f t="shared" si="660"/>
        <v>21570</v>
      </c>
      <c r="DP379" s="66">
        <f t="shared" si="661"/>
        <v>58.083898305084745</v>
      </c>
      <c r="DQ379" s="63">
        <f t="shared" si="648"/>
        <v>61.918227445526149</v>
      </c>
      <c r="DR379" s="66" t="e">
        <f t="shared" si="743"/>
        <v>#NUM!</v>
      </c>
      <c r="DS379" s="96" t="e">
        <f t="shared" si="744"/>
        <v>#NUM!</v>
      </c>
      <c r="DT379" s="66" t="e">
        <f t="shared" si="745"/>
        <v>#NUM!</v>
      </c>
      <c r="DU379" s="66" t="e">
        <f t="shared" si="746"/>
        <v>#NUM!</v>
      </c>
      <c r="DV379" s="62"/>
      <c r="DW379" s="62"/>
      <c r="DX379" s="62"/>
      <c r="DY379" s="62"/>
      <c r="DZ379" s="62"/>
      <c r="EA379" s="62"/>
      <c r="EB379" s="62"/>
      <c r="EC379" s="62"/>
      <c r="ED379" s="62"/>
      <c r="EE379" s="62"/>
      <c r="EF379" s="62"/>
      <c r="EG379" s="62"/>
      <c r="EH379" s="62"/>
      <c r="EI379" s="62"/>
      <c r="EJ379" s="62"/>
      <c r="EK379" s="62"/>
      <c r="EL379" s="62"/>
      <c r="EM379" s="62"/>
      <c r="EN379" s="62"/>
      <c r="EO379" s="62"/>
      <c r="EP379" s="62"/>
      <c r="EQ379" s="62"/>
      <c r="ER379" s="62"/>
      <c r="ES379" s="62"/>
      <c r="ET379" s="62"/>
      <c r="EU379" s="62"/>
      <c r="EV379" s="62"/>
      <c r="EW379" s="62"/>
      <c r="EX379" s="62"/>
      <c r="EY379" s="62"/>
      <c r="EZ379" s="62"/>
      <c r="FA379" s="62"/>
      <c r="FB379" s="62"/>
      <c r="FC379" s="62"/>
      <c r="FD379" s="62"/>
      <c r="FE379" s="62"/>
      <c r="FF379" s="62"/>
      <c r="FG379" s="62"/>
      <c r="FH379" s="62"/>
      <c r="FI379" s="62"/>
    </row>
    <row r="380" spans="1:165" s="385" customFormat="1">
      <c r="A380" s="175">
        <v>379</v>
      </c>
      <c r="B380" s="381">
        <v>48</v>
      </c>
      <c r="C380" s="382">
        <v>40827</v>
      </c>
      <c r="D380" s="249">
        <f t="shared" si="666"/>
        <v>10</v>
      </c>
      <c r="E380" s="384" t="s">
        <v>286</v>
      </c>
      <c r="F380" s="381">
        <v>2</v>
      </c>
      <c r="G380" s="385" t="s">
        <v>287</v>
      </c>
      <c r="H380" s="385" t="s">
        <v>288</v>
      </c>
      <c r="I380" s="385" t="s">
        <v>291</v>
      </c>
      <c r="J380" s="386">
        <v>0.21180555555555555</v>
      </c>
      <c r="K380" s="387">
        <v>3607.75</v>
      </c>
      <c r="L380" s="385" t="s">
        <v>34</v>
      </c>
      <c r="M380" s="381">
        <v>58</v>
      </c>
      <c r="N380" s="381">
        <v>2</v>
      </c>
      <c r="P380" s="386">
        <v>0.21180555555555555</v>
      </c>
      <c r="Q380" s="386">
        <v>0.21180555555555555</v>
      </c>
      <c r="R380" s="386">
        <f t="shared" si="729"/>
        <v>0</v>
      </c>
      <c r="S380" s="388">
        <f t="shared" si="730"/>
        <v>0</v>
      </c>
      <c r="T380" s="388">
        <f t="shared" si="731"/>
        <v>0</v>
      </c>
      <c r="U380" s="386">
        <v>0.21527777777777779</v>
      </c>
      <c r="V380" s="386">
        <f t="shared" si="783"/>
        <v>3.4722222222222376E-3</v>
      </c>
      <c r="W380" s="388">
        <f t="shared" si="784"/>
        <v>0</v>
      </c>
      <c r="X380" s="389">
        <f t="shared" si="785"/>
        <v>5</v>
      </c>
      <c r="Y380" s="386">
        <v>0.23263888888888887</v>
      </c>
      <c r="Z380" s="386">
        <f t="shared" si="786"/>
        <v>1.7361111111111077E-2</v>
      </c>
      <c r="AA380" s="388">
        <f t="shared" si="787"/>
        <v>0</v>
      </c>
      <c r="AB380" s="388">
        <f t="shared" si="788"/>
        <v>25</v>
      </c>
      <c r="AC380" s="386">
        <v>0.25</v>
      </c>
      <c r="AD380" s="386">
        <f t="shared" si="789"/>
        <v>1.7361111111111133E-2</v>
      </c>
      <c r="AE380" s="388">
        <f t="shared" si="790"/>
        <v>0</v>
      </c>
      <c r="AF380" s="388">
        <f t="shared" si="791"/>
        <v>25</v>
      </c>
      <c r="AG380" s="386">
        <v>0.25347222222222221</v>
      </c>
      <c r="AH380" s="386">
        <v>0.29166666666666669</v>
      </c>
      <c r="AI380" s="386">
        <f t="shared" ref="AI380:AI413" si="816">AH380-AG380</f>
        <v>3.8194444444444475E-2</v>
      </c>
      <c r="AJ380" s="389">
        <f t="shared" ref="AJ380:AJ413" si="817">HOUR(AI380)</f>
        <v>0</v>
      </c>
      <c r="AK380" s="389">
        <f t="shared" ref="AK380:AK413" si="818">MINUTE(AI380)</f>
        <v>55</v>
      </c>
      <c r="AL380" s="386">
        <v>0.25347222222222221</v>
      </c>
      <c r="AM380" s="386">
        <v>0.29166666666666669</v>
      </c>
      <c r="AN380" s="386">
        <f t="shared" si="813"/>
        <v>3.8194444444444475E-2</v>
      </c>
      <c r="AO380" s="388">
        <f t="shared" si="814"/>
        <v>0</v>
      </c>
      <c r="AP380" s="388">
        <f t="shared" si="815"/>
        <v>55</v>
      </c>
      <c r="AQ380" s="386">
        <v>0.29583333333333334</v>
      </c>
      <c r="AR380" s="386">
        <f t="shared" si="792"/>
        <v>4.1666666666666519E-3</v>
      </c>
      <c r="AS380" s="389">
        <f t="shared" si="793"/>
        <v>0</v>
      </c>
      <c r="AT380" s="388">
        <f t="shared" si="794"/>
        <v>6</v>
      </c>
      <c r="AU380" s="386">
        <v>0.29652777777777778</v>
      </c>
      <c r="AV380" s="390">
        <f t="shared" si="795"/>
        <v>6.9444444444444198E-4</v>
      </c>
      <c r="AW380" s="388">
        <f t="shared" si="796"/>
        <v>0</v>
      </c>
      <c r="AX380" s="388">
        <f t="shared" si="797"/>
        <v>1</v>
      </c>
      <c r="AY380" s="386">
        <v>0.37152777777777773</v>
      </c>
      <c r="AZ380" s="386">
        <f t="shared" si="798"/>
        <v>7.4999999999999956E-2</v>
      </c>
      <c r="BA380" s="389">
        <f t="shared" si="799"/>
        <v>1</v>
      </c>
      <c r="BB380" s="389">
        <f t="shared" si="800"/>
        <v>48</v>
      </c>
      <c r="BC380" s="386">
        <v>0.37152777777777773</v>
      </c>
      <c r="BD380" s="386">
        <v>0.37152777777777773</v>
      </c>
      <c r="BE380" s="386">
        <f t="shared" si="736"/>
        <v>0</v>
      </c>
      <c r="BF380" s="388">
        <f t="shared" si="737"/>
        <v>0</v>
      </c>
      <c r="BG380" s="388">
        <f t="shared" si="738"/>
        <v>0</v>
      </c>
      <c r="BH380" s="386">
        <v>0.37152777777777773</v>
      </c>
      <c r="BI380" s="386">
        <v>0.37152777777777773</v>
      </c>
      <c r="BK380" s="391">
        <f t="shared" si="801"/>
        <v>0</v>
      </c>
      <c r="BL380" s="388">
        <f t="shared" si="802"/>
        <v>0</v>
      </c>
      <c r="BM380" s="388">
        <f t="shared" si="803"/>
        <v>0</v>
      </c>
      <c r="BN380" s="386">
        <v>0.375</v>
      </c>
      <c r="BO380" s="386">
        <f t="shared" si="804"/>
        <v>3.4722222222222654E-3</v>
      </c>
      <c r="BP380" s="389">
        <f t="shared" si="805"/>
        <v>0</v>
      </c>
      <c r="BQ380" s="389">
        <f t="shared" si="806"/>
        <v>5</v>
      </c>
      <c r="BR380" s="386">
        <v>0.37638888888888888</v>
      </c>
      <c r="BS380" s="12">
        <f t="shared" si="807"/>
        <v>1.388888888888884E-3</v>
      </c>
      <c r="BT380" s="225">
        <f t="shared" si="808"/>
        <v>0</v>
      </c>
      <c r="BU380" s="225">
        <f t="shared" si="809"/>
        <v>2</v>
      </c>
      <c r="BV380" s="386">
        <v>0.37638888888888888</v>
      </c>
      <c r="BW380" s="386">
        <v>0.37847222222222227</v>
      </c>
      <c r="BX380" s="386">
        <f t="shared" si="810"/>
        <v>2.0833333333333814E-3</v>
      </c>
      <c r="BY380" s="388">
        <f t="shared" si="811"/>
        <v>0</v>
      </c>
      <c r="BZ380" s="388">
        <f t="shared" si="812"/>
        <v>3</v>
      </c>
      <c r="CA380" s="390">
        <f t="shared" si="772"/>
        <v>0.16666666666666671</v>
      </c>
      <c r="CB380" s="388">
        <f t="shared" si="773"/>
        <v>4</v>
      </c>
      <c r="CC380" s="388">
        <f t="shared" si="774"/>
        <v>0</v>
      </c>
      <c r="CD380" s="386">
        <f t="shared" si="768"/>
        <v>2.6388888888888934E-2</v>
      </c>
      <c r="CE380" s="388">
        <f t="shared" si="775"/>
        <v>0</v>
      </c>
      <c r="CF380" s="388">
        <f t="shared" si="776"/>
        <v>38</v>
      </c>
      <c r="CG380" s="386">
        <f t="shared" si="658"/>
        <v>3.8194444444444475E-2</v>
      </c>
      <c r="CH380" s="388">
        <f t="shared" si="777"/>
        <v>0</v>
      </c>
      <c r="CI380" s="388">
        <f t="shared" si="778"/>
        <v>55</v>
      </c>
      <c r="CJ380" s="386">
        <f t="shared" si="659"/>
        <v>7.4999999999999956E-2</v>
      </c>
      <c r="CK380" s="388">
        <f t="shared" si="657"/>
        <v>1</v>
      </c>
      <c r="CL380" s="388">
        <f t="shared" si="779"/>
        <v>48</v>
      </c>
      <c r="CP380" s="386">
        <f t="shared" si="780"/>
        <v>7.4999999999999956E-2</v>
      </c>
      <c r="CQ380" s="388">
        <f t="shared" si="781"/>
        <v>1</v>
      </c>
      <c r="CR380" s="388">
        <f t="shared" si="782"/>
        <v>48</v>
      </c>
      <c r="CS380" s="386"/>
      <c r="CT380" s="13">
        <f t="shared" si="634"/>
        <v>0</v>
      </c>
      <c r="CU380" s="13">
        <f t="shared" si="635"/>
        <v>0</v>
      </c>
      <c r="CV380" s="158"/>
      <c r="CW380" s="13">
        <f t="shared" si="636"/>
        <v>0</v>
      </c>
      <c r="CX380" s="13">
        <f t="shared" si="637"/>
        <v>0</v>
      </c>
      <c r="CY380" s="158"/>
      <c r="CZ380" s="13">
        <f t="shared" si="638"/>
        <v>0</v>
      </c>
      <c r="DA380" s="13">
        <f t="shared" si="639"/>
        <v>0</v>
      </c>
      <c r="DB380" s="158"/>
      <c r="DC380" s="13">
        <f t="shared" si="640"/>
        <v>0</v>
      </c>
      <c r="DD380" s="13">
        <f t="shared" si="641"/>
        <v>0</v>
      </c>
      <c r="DE380" s="158"/>
      <c r="DF380" s="13">
        <f t="shared" si="642"/>
        <v>0</v>
      </c>
      <c r="DG380" s="13">
        <f t="shared" si="643"/>
        <v>0</v>
      </c>
      <c r="DH380" s="158"/>
      <c r="DI380" s="13">
        <f t="shared" si="644"/>
        <v>0</v>
      </c>
      <c r="DJ380" s="13">
        <f t="shared" si="645"/>
        <v>0</v>
      </c>
      <c r="DK380" s="158"/>
      <c r="DL380" s="35">
        <f t="shared" si="646"/>
        <v>0</v>
      </c>
      <c r="DM380" s="61">
        <f t="shared" si="647"/>
        <v>0</v>
      </c>
      <c r="DN380" s="66">
        <f t="shared" si="742"/>
        <v>1339183.915999999</v>
      </c>
      <c r="DO380" s="74">
        <f t="shared" si="660"/>
        <v>21628</v>
      </c>
      <c r="DP380" s="66">
        <f t="shared" si="661"/>
        <v>62.202586206896555</v>
      </c>
      <c r="DQ380" s="63">
        <f t="shared" si="648"/>
        <v>61.918990012946139</v>
      </c>
      <c r="DR380" s="66" t="e">
        <f t="shared" si="743"/>
        <v>#NUM!</v>
      </c>
      <c r="DS380" s="96" t="e">
        <f t="shared" si="744"/>
        <v>#NUM!</v>
      </c>
      <c r="DT380" s="66" t="e">
        <f t="shared" si="745"/>
        <v>#NUM!</v>
      </c>
      <c r="DU380" s="66" t="e">
        <f t="shared" si="746"/>
        <v>#NUM!</v>
      </c>
      <c r="DV380" s="62"/>
      <c r="DW380" s="62"/>
      <c r="DX380" s="62"/>
      <c r="DY380" s="62"/>
      <c r="DZ380" s="62"/>
      <c r="EA380" s="62"/>
      <c r="EB380" s="62"/>
      <c r="EC380" s="62"/>
      <c r="ED380" s="62"/>
      <c r="EE380" s="62"/>
      <c r="EF380" s="62"/>
      <c r="EG380" s="62"/>
      <c r="EH380" s="62"/>
      <c r="EI380" s="62"/>
      <c r="EJ380" s="62"/>
      <c r="EK380" s="62"/>
      <c r="EL380" s="62"/>
      <c r="EM380" s="62"/>
      <c r="EN380" s="62"/>
      <c r="EO380" s="62"/>
      <c r="EP380" s="62"/>
      <c r="EQ380" s="62"/>
      <c r="ER380" s="62"/>
      <c r="ES380" s="62"/>
      <c r="ET380" s="62"/>
      <c r="EU380" s="62"/>
      <c r="EV380" s="62"/>
      <c r="EW380" s="62"/>
      <c r="EX380" s="62"/>
      <c r="EY380" s="62"/>
      <c r="EZ380" s="62"/>
      <c r="FA380" s="62"/>
      <c r="FB380" s="62"/>
      <c r="FC380" s="62"/>
      <c r="FD380" s="62"/>
      <c r="FE380" s="62"/>
      <c r="FF380" s="62"/>
      <c r="FG380" s="62"/>
      <c r="FH380" s="62"/>
      <c r="FI380" s="62"/>
    </row>
    <row r="381" spans="1:165" s="385" customFormat="1">
      <c r="A381" s="199">
        <v>380</v>
      </c>
      <c r="B381" s="381">
        <v>49</v>
      </c>
      <c r="C381" s="382">
        <v>40827</v>
      </c>
      <c r="D381" s="249">
        <f t="shared" si="666"/>
        <v>10</v>
      </c>
      <c r="E381" s="384" t="s">
        <v>39</v>
      </c>
      <c r="F381" s="381">
        <v>27</v>
      </c>
      <c r="G381" s="385" t="s">
        <v>38</v>
      </c>
      <c r="H381" s="385" t="s">
        <v>406</v>
      </c>
      <c r="I381" s="385" t="s">
        <v>575</v>
      </c>
      <c r="J381" s="386">
        <v>0.27430555555555552</v>
      </c>
      <c r="K381" s="387">
        <v>3566.04</v>
      </c>
      <c r="L381" s="385" t="s">
        <v>33</v>
      </c>
      <c r="M381" s="381">
        <v>58</v>
      </c>
      <c r="N381" s="381">
        <v>1</v>
      </c>
      <c r="P381" s="386">
        <v>0.27430555555555552</v>
      </c>
      <c r="Q381" s="386">
        <v>0.27430555555555552</v>
      </c>
      <c r="R381" s="386">
        <f t="shared" si="729"/>
        <v>0</v>
      </c>
      <c r="S381" s="388">
        <f t="shared" si="730"/>
        <v>0</v>
      </c>
      <c r="T381" s="388">
        <f t="shared" si="731"/>
        <v>0</v>
      </c>
      <c r="U381" s="386">
        <v>0.27777777777777779</v>
      </c>
      <c r="V381" s="386">
        <f t="shared" si="783"/>
        <v>3.4722222222222654E-3</v>
      </c>
      <c r="W381" s="388">
        <f t="shared" si="784"/>
        <v>0</v>
      </c>
      <c r="X381" s="389">
        <f t="shared" si="785"/>
        <v>5</v>
      </c>
      <c r="Y381" s="386">
        <v>0.28472222222222221</v>
      </c>
      <c r="Z381" s="386">
        <f t="shared" si="786"/>
        <v>6.9444444444444198E-3</v>
      </c>
      <c r="AA381" s="388">
        <f t="shared" si="787"/>
        <v>0</v>
      </c>
      <c r="AB381" s="388">
        <f t="shared" si="788"/>
        <v>10</v>
      </c>
      <c r="AC381" s="386">
        <v>0.33333333333333331</v>
      </c>
      <c r="AD381" s="386">
        <f t="shared" si="789"/>
        <v>4.8611111111111105E-2</v>
      </c>
      <c r="AE381" s="388">
        <f t="shared" si="790"/>
        <v>1</v>
      </c>
      <c r="AF381" s="388">
        <f t="shared" si="791"/>
        <v>10</v>
      </c>
      <c r="AG381" s="386">
        <v>0.33680555555555558</v>
      </c>
      <c r="AH381" s="386">
        <v>0.375</v>
      </c>
      <c r="AI381" s="386">
        <f t="shared" si="816"/>
        <v>3.819444444444442E-2</v>
      </c>
      <c r="AJ381" s="389">
        <f t="shared" si="817"/>
        <v>0</v>
      </c>
      <c r="AK381" s="389">
        <f t="shared" si="818"/>
        <v>55</v>
      </c>
      <c r="AL381" s="386">
        <v>0.33680555555555558</v>
      </c>
      <c r="AM381" s="386">
        <v>0.375</v>
      </c>
      <c r="AN381" s="386">
        <f t="shared" si="813"/>
        <v>3.819444444444442E-2</v>
      </c>
      <c r="AO381" s="388">
        <f t="shared" si="814"/>
        <v>0</v>
      </c>
      <c r="AP381" s="388">
        <f t="shared" si="815"/>
        <v>55</v>
      </c>
      <c r="AQ381" s="386">
        <v>0.40277777777777773</v>
      </c>
      <c r="AR381" s="386">
        <f t="shared" si="792"/>
        <v>2.7777777777777735E-2</v>
      </c>
      <c r="AS381" s="389">
        <f t="shared" si="793"/>
        <v>0</v>
      </c>
      <c r="AT381" s="388">
        <f t="shared" si="794"/>
        <v>40</v>
      </c>
      <c r="AU381" s="386">
        <v>0.40833333333333338</v>
      </c>
      <c r="AV381" s="390">
        <f t="shared" si="795"/>
        <v>5.5555555555556468E-3</v>
      </c>
      <c r="AW381" s="388">
        <f t="shared" si="796"/>
        <v>0</v>
      </c>
      <c r="AX381" s="388">
        <f t="shared" si="797"/>
        <v>8</v>
      </c>
      <c r="AY381" s="386">
        <v>0.48541666666666666</v>
      </c>
      <c r="AZ381" s="386">
        <f t="shared" si="798"/>
        <v>7.7083333333333282E-2</v>
      </c>
      <c r="BA381" s="389">
        <f t="shared" si="799"/>
        <v>1</v>
      </c>
      <c r="BB381" s="389">
        <f t="shared" si="800"/>
        <v>51</v>
      </c>
      <c r="BC381" s="386">
        <v>0.48541666666666666</v>
      </c>
      <c r="BD381" s="386">
        <v>0.48541666666666666</v>
      </c>
      <c r="BE381" s="386">
        <f t="shared" si="736"/>
        <v>0</v>
      </c>
      <c r="BF381" s="388">
        <f t="shared" si="737"/>
        <v>0</v>
      </c>
      <c r="BG381" s="388">
        <f t="shared" si="738"/>
        <v>0</v>
      </c>
      <c r="BH381" s="386">
        <v>0.48541666666666666</v>
      </c>
      <c r="BI381" s="386">
        <v>0.48541666666666666</v>
      </c>
      <c r="BK381" s="391">
        <f t="shared" si="801"/>
        <v>0</v>
      </c>
      <c r="BL381" s="388">
        <f t="shared" si="802"/>
        <v>0</v>
      </c>
      <c r="BM381" s="388">
        <f t="shared" si="803"/>
        <v>0</v>
      </c>
      <c r="BN381" s="386">
        <v>0.4909722222222222</v>
      </c>
      <c r="BO381" s="386">
        <f t="shared" si="804"/>
        <v>5.5555555555555358E-3</v>
      </c>
      <c r="BP381" s="389">
        <f t="shared" si="805"/>
        <v>0</v>
      </c>
      <c r="BQ381" s="389">
        <f t="shared" si="806"/>
        <v>8</v>
      </c>
      <c r="BR381" s="386">
        <v>0.49305555555555558</v>
      </c>
      <c r="BS381" s="12">
        <f t="shared" si="807"/>
        <v>2.0833333333333814E-3</v>
      </c>
      <c r="BT381" s="225">
        <f t="shared" si="808"/>
        <v>0</v>
      </c>
      <c r="BU381" s="225">
        <f t="shared" si="809"/>
        <v>3</v>
      </c>
      <c r="BV381" s="386">
        <v>0.49305555555555558</v>
      </c>
      <c r="BW381" s="386">
        <v>0.49652777777777773</v>
      </c>
      <c r="BX381" s="386">
        <f t="shared" si="810"/>
        <v>3.4722222222221544E-3</v>
      </c>
      <c r="BY381" s="388">
        <f t="shared" si="811"/>
        <v>0</v>
      </c>
      <c r="BZ381" s="388">
        <f t="shared" si="812"/>
        <v>5</v>
      </c>
      <c r="CA381" s="390">
        <f t="shared" si="772"/>
        <v>0.22222222222222221</v>
      </c>
      <c r="CB381" s="388">
        <f t="shared" si="773"/>
        <v>5</v>
      </c>
      <c r="CC381" s="388">
        <f t="shared" si="774"/>
        <v>20</v>
      </c>
      <c r="CD381" s="386">
        <f t="shared" si="768"/>
        <v>8.4027777777777757E-2</v>
      </c>
      <c r="CE381" s="388">
        <f t="shared" si="775"/>
        <v>2</v>
      </c>
      <c r="CF381" s="388">
        <f t="shared" si="776"/>
        <v>1</v>
      </c>
      <c r="CG381" s="386">
        <f t="shared" si="658"/>
        <v>3.819444444444442E-2</v>
      </c>
      <c r="CH381" s="388">
        <f t="shared" si="777"/>
        <v>0</v>
      </c>
      <c r="CI381" s="388">
        <f t="shared" si="778"/>
        <v>55</v>
      </c>
      <c r="CJ381" s="386">
        <f t="shared" si="659"/>
        <v>7.7083333333333282E-2</v>
      </c>
      <c r="CK381" s="388">
        <f t="shared" si="657"/>
        <v>1</v>
      </c>
      <c r="CL381" s="388">
        <f t="shared" si="779"/>
        <v>51</v>
      </c>
      <c r="CP381" s="386">
        <f t="shared" si="780"/>
        <v>7.7083333333333282E-2</v>
      </c>
      <c r="CQ381" s="388">
        <f t="shared" si="781"/>
        <v>1</v>
      </c>
      <c r="CR381" s="388">
        <f t="shared" si="782"/>
        <v>51</v>
      </c>
      <c r="CS381" s="386"/>
      <c r="CT381" s="13">
        <f t="shared" ref="CT381:CT444" si="819">HOUR(CS381)</f>
        <v>0</v>
      </c>
      <c r="CU381" s="13">
        <f t="shared" ref="CU381:CU444" si="820">MINUTE(CS381)</f>
        <v>0</v>
      </c>
      <c r="CV381" s="158"/>
      <c r="CW381" s="13">
        <f t="shared" ref="CW381:CW444" si="821">HOUR(CV381)</f>
        <v>0</v>
      </c>
      <c r="CX381" s="13">
        <f t="shared" ref="CX381:CX444" si="822">MINUTE(CV381)</f>
        <v>0</v>
      </c>
      <c r="CY381" s="158"/>
      <c r="CZ381" s="13">
        <f t="shared" ref="CZ381:CZ444" si="823">HOUR(CY381)</f>
        <v>0</v>
      </c>
      <c r="DA381" s="13">
        <f t="shared" ref="DA381:DA444" si="824">MINUTE(CY381)</f>
        <v>0</v>
      </c>
      <c r="DB381" s="158"/>
      <c r="DC381" s="13">
        <f t="shared" ref="DC381:DC444" si="825">HOUR(DB381)</f>
        <v>0</v>
      </c>
      <c r="DD381" s="13">
        <f t="shared" ref="DD381:DD444" si="826">MINUTE(DB381)</f>
        <v>0</v>
      </c>
      <c r="DE381" s="158"/>
      <c r="DF381" s="13">
        <f t="shared" ref="DF381:DF444" si="827">HOUR(DE381)</f>
        <v>0</v>
      </c>
      <c r="DG381" s="13">
        <f t="shared" ref="DG381:DG444" si="828">MINUTE(DE381)</f>
        <v>0</v>
      </c>
      <c r="DH381" s="158"/>
      <c r="DI381" s="13">
        <f t="shared" ref="DI381:DI444" si="829">HOUR(DH381)</f>
        <v>0</v>
      </c>
      <c r="DJ381" s="13">
        <f t="shared" ref="DJ381:DJ444" si="830">MINUTE(DH381)</f>
        <v>0</v>
      </c>
      <c r="DK381" s="158"/>
      <c r="DL381" s="35">
        <f t="shared" ref="DL381:DL444" si="831">HOUR(DK381)</f>
        <v>0</v>
      </c>
      <c r="DM381" s="61">
        <f t="shared" ref="DM381:DM444" si="832">MINUTE(DK381)</f>
        <v>0</v>
      </c>
      <c r="DN381" s="66">
        <f t="shared" si="742"/>
        <v>1342749.9559999991</v>
      </c>
      <c r="DO381" s="74">
        <f t="shared" si="660"/>
        <v>21680</v>
      </c>
      <c r="DP381" s="66">
        <f t="shared" si="661"/>
        <v>61.483448275862067</v>
      </c>
      <c r="DQ381" s="63">
        <f t="shared" si="648"/>
        <v>61.93496107011066</v>
      </c>
      <c r="DR381" s="66" t="e">
        <f t="shared" si="743"/>
        <v>#NUM!</v>
      </c>
      <c r="DS381" s="96" t="e">
        <f t="shared" si="744"/>
        <v>#NUM!</v>
      </c>
      <c r="DT381" s="66" t="e">
        <f t="shared" si="745"/>
        <v>#NUM!</v>
      </c>
      <c r="DU381" s="66" t="e">
        <f t="shared" si="746"/>
        <v>#NUM!</v>
      </c>
      <c r="DV381" s="62"/>
      <c r="DW381" s="62"/>
      <c r="DX381" s="62"/>
      <c r="DY381" s="62"/>
      <c r="DZ381" s="62"/>
      <c r="EA381" s="62"/>
      <c r="EB381" s="62"/>
      <c r="EC381" s="62"/>
      <c r="ED381" s="62"/>
      <c r="EE381" s="62"/>
      <c r="EF381" s="62"/>
      <c r="EG381" s="62"/>
      <c r="EH381" s="62"/>
      <c r="EI381" s="62"/>
      <c r="EJ381" s="62"/>
      <c r="EK381" s="62"/>
      <c r="EL381" s="62"/>
      <c r="EM381" s="62"/>
      <c r="EN381" s="62"/>
      <c r="EO381" s="62"/>
      <c r="EP381" s="62"/>
      <c r="EQ381" s="62"/>
      <c r="ER381" s="62"/>
      <c r="ES381" s="62"/>
      <c r="ET381" s="62"/>
      <c r="EU381" s="62"/>
      <c r="EV381" s="62"/>
      <c r="EW381" s="62"/>
      <c r="EX381" s="62"/>
      <c r="EY381" s="62"/>
      <c r="EZ381" s="62"/>
      <c r="FA381" s="62"/>
      <c r="FB381" s="62"/>
      <c r="FC381" s="62"/>
      <c r="FD381" s="62"/>
      <c r="FE381" s="62"/>
      <c r="FF381" s="62"/>
      <c r="FG381" s="62"/>
      <c r="FH381" s="62"/>
      <c r="FI381" s="62"/>
    </row>
    <row r="382" spans="1:165" s="385" customFormat="1">
      <c r="A382" s="175">
        <v>381</v>
      </c>
      <c r="B382" s="381">
        <v>50</v>
      </c>
      <c r="C382" s="382">
        <v>40827</v>
      </c>
      <c r="D382" s="249">
        <f t="shared" si="666"/>
        <v>10</v>
      </c>
      <c r="E382" s="384" t="s">
        <v>39</v>
      </c>
      <c r="F382" s="381">
        <v>28</v>
      </c>
      <c r="G382" s="383" t="s">
        <v>38</v>
      </c>
      <c r="H382" s="385" t="s">
        <v>305</v>
      </c>
      <c r="I382" s="385" t="s">
        <v>535</v>
      </c>
      <c r="J382" s="386">
        <v>0.53125</v>
      </c>
      <c r="K382" s="387">
        <v>3222.44</v>
      </c>
      <c r="L382" s="385" t="s">
        <v>34</v>
      </c>
      <c r="M382" s="381">
        <v>52</v>
      </c>
      <c r="N382" s="381">
        <v>7</v>
      </c>
      <c r="P382" s="386">
        <v>0.53125</v>
      </c>
      <c r="Q382" s="386">
        <v>0.53125</v>
      </c>
      <c r="R382" s="386">
        <f t="shared" si="729"/>
        <v>0</v>
      </c>
      <c r="S382" s="388">
        <f t="shared" si="730"/>
        <v>0</v>
      </c>
      <c r="T382" s="388">
        <f t="shared" si="731"/>
        <v>0</v>
      </c>
      <c r="U382" s="386">
        <v>0.53819444444444442</v>
      </c>
      <c r="V382" s="386">
        <f t="shared" si="783"/>
        <v>6.9444444444444198E-3</v>
      </c>
      <c r="W382" s="388">
        <f t="shared" si="784"/>
        <v>0</v>
      </c>
      <c r="X382" s="389">
        <f t="shared" si="785"/>
        <v>10</v>
      </c>
      <c r="Y382" s="386">
        <v>0.59722222222222221</v>
      </c>
      <c r="Z382" s="386">
        <f t="shared" si="786"/>
        <v>5.902777777777779E-2</v>
      </c>
      <c r="AA382" s="388">
        <f t="shared" si="787"/>
        <v>1</v>
      </c>
      <c r="AB382" s="388">
        <f t="shared" si="788"/>
        <v>25</v>
      </c>
      <c r="AC382" s="386">
        <v>0.62152777777777779</v>
      </c>
      <c r="AD382" s="386">
        <f t="shared" si="789"/>
        <v>2.430555555555558E-2</v>
      </c>
      <c r="AE382" s="388">
        <f t="shared" si="790"/>
        <v>0</v>
      </c>
      <c r="AF382" s="388">
        <f t="shared" si="791"/>
        <v>35</v>
      </c>
      <c r="AG382" s="386">
        <v>0.625</v>
      </c>
      <c r="AH382" s="386">
        <v>0.65972222222222221</v>
      </c>
      <c r="AI382" s="386">
        <f t="shared" si="816"/>
        <v>3.472222222222221E-2</v>
      </c>
      <c r="AJ382" s="389">
        <f t="shared" si="817"/>
        <v>0</v>
      </c>
      <c r="AK382" s="389">
        <f t="shared" si="818"/>
        <v>50</v>
      </c>
      <c r="AL382" s="386">
        <v>0.625</v>
      </c>
      <c r="AM382" s="386">
        <v>0.65972222222222221</v>
      </c>
      <c r="AN382" s="386">
        <f t="shared" si="813"/>
        <v>3.472222222222221E-2</v>
      </c>
      <c r="AO382" s="388">
        <f t="shared" si="814"/>
        <v>0</v>
      </c>
      <c r="AP382" s="388">
        <f t="shared" si="815"/>
        <v>50</v>
      </c>
      <c r="AQ382" s="386">
        <v>0.65972222222222221</v>
      </c>
      <c r="AR382" s="386">
        <f t="shared" si="792"/>
        <v>0</v>
      </c>
      <c r="AS382" s="389">
        <f t="shared" si="793"/>
        <v>0</v>
      </c>
      <c r="AT382" s="388">
        <f t="shared" si="794"/>
        <v>0</v>
      </c>
      <c r="AU382" s="386">
        <v>0.66319444444444442</v>
      </c>
      <c r="AV382" s="390">
        <f t="shared" si="795"/>
        <v>3.4722222222222099E-3</v>
      </c>
      <c r="AW382" s="388">
        <f t="shared" si="796"/>
        <v>0</v>
      </c>
      <c r="AX382" s="388">
        <f t="shared" si="797"/>
        <v>5</v>
      </c>
      <c r="AY382" s="386">
        <v>0.9506944444444444</v>
      </c>
      <c r="AZ382" s="386">
        <f t="shared" si="798"/>
        <v>0.28749999999999998</v>
      </c>
      <c r="BA382" s="389">
        <f t="shared" si="799"/>
        <v>6</v>
      </c>
      <c r="BB382" s="389">
        <f t="shared" si="800"/>
        <v>54</v>
      </c>
      <c r="BC382" s="386">
        <v>0.9506944444444444</v>
      </c>
      <c r="BD382" s="386">
        <v>0.9506944444444444</v>
      </c>
      <c r="BE382" s="386">
        <f t="shared" si="736"/>
        <v>0</v>
      </c>
      <c r="BF382" s="388">
        <f t="shared" si="737"/>
        <v>0</v>
      </c>
      <c r="BG382" s="388">
        <f t="shared" si="738"/>
        <v>0</v>
      </c>
      <c r="BH382" s="386">
        <v>0.9506944444444444</v>
      </c>
      <c r="BI382" s="386">
        <v>0.9506944444444444</v>
      </c>
      <c r="BK382" s="391">
        <f t="shared" si="801"/>
        <v>0</v>
      </c>
      <c r="BL382" s="388">
        <f t="shared" si="802"/>
        <v>0</v>
      </c>
      <c r="BM382" s="388">
        <f t="shared" si="803"/>
        <v>0</v>
      </c>
      <c r="BN382" s="386">
        <v>0.95624999999999993</v>
      </c>
      <c r="BO382" s="386">
        <f t="shared" si="804"/>
        <v>5.5555555555555358E-3</v>
      </c>
      <c r="BP382" s="389">
        <f t="shared" si="805"/>
        <v>0</v>
      </c>
      <c r="BQ382" s="389">
        <f t="shared" si="806"/>
        <v>8</v>
      </c>
      <c r="BR382" s="386">
        <v>0.95833333333333337</v>
      </c>
      <c r="BS382" s="12">
        <f t="shared" si="807"/>
        <v>2.083333333333437E-3</v>
      </c>
      <c r="BT382" s="225">
        <f t="shared" si="808"/>
        <v>0</v>
      </c>
      <c r="BU382" s="225">
        <f t="shared" si="809"/>
        <v>3</v>
      </c>
      <c r="BV382" s="386">
        <v>0.95624999999999993</v>
      </c>
      <c r="BW382" s="386">
        <v>0.95833333333333337</v>
      </c>
      <c r="BX382" s="386">
        <f t="shared" si="810"/>
        <v>2.083333333333437E-3</v>
      </c>
      <c r="BY382" s="388">
        <f t="shared" si="811"/>
        <v>0</v>
      </c>
      <c r="BZ382" s="388">
        <f t="shared" si="812"/>
        <v>3</v>
      </c>
      <c r="CA382" s="390">
        <f t="shared" si="772"/>
        <v>0.42708333333333337</v>
      </c>
      <c r="CB382" s="388">
        <f t="shared" si="773"/>
        <v>10</v>
      </c>
      <c r="CC382" s="388">
        <f t="shared" si="774"/>
        <v>15</v>
      </c>
      <c r="CD382" s="386">
        <f t="shared" si="768"/>
        <v>3.1944444444444553E-2</v>
      </c>
      <c r="CE382" s="388">
        <f t="shared" si="775"/>
        <v>0</v>
      </c>
      <c r="CF382" s="388">
        <f t="shared" si="776"/>
        <v>46</v>
      </c>
      <c r="CG382" s="386">
        <f t="shared" si="658"/>
        <v>3.472222222222221E-2</v>
      </c>
      <c r="CH382" s="388">
        <f t="shared" si="777"/>
        <v>0</v>
      </c>
      <c r="CI382" s="388">
        <f t="shared" si="778"/>
        <v>50</v>
      </c>
      <c r="CJ382" s="386">
        <f t="shared" si="659"/>
        <v>0.28749999999999998</v>
      </c>
      <c r="CK382" s="388">
        <f t="shared" si="657"/>
        <v>6</v>
      </c>
      <c r="CL382" s="388">
        <f t="shared" si="779"/>
        <v>54</v>
      </c>
      <c r="CP382" s="386">
        <f t="shared" si="780"/>
        <v>0.28749999999999998</v>
      </c>
      <c r="CQ382" s="388">
        <f t="shared" si="781"/>
        <v>6</v>
      </c>
      <c r="CR382" s="388">
        <f t="shared" si="782"/>
        <v>54</v>
      </c>
      <c r="CS382" s="386"/>
      <c r="CT382" s="13">
        <f t="shared" si="819"/>
        <v>0</v>
      </c>
      <c r="CU382" s="13">
        <f t="shared" si="820"/>
        <v>0</v>
      </c>
      <c r="CV382" s="158"/>
      <c r="CW382" s="13">
        <f t="shared" si="821"/>
        <v>0</v>
      </c>
      <c r="CX382" s="13">
        <f t="shared" si="822"/>
        <v>0</v>
      </c>
      <c r="CY382" s="158"/>
      <c r="CZ382" s="13">
        <f t="shared" si="823"/>
        <v>0</v>
      </c>
      <c r="DA382" s="13">
        <f t="shared" si="824"/>
        <v>0</v>
      </c>
      <c r="DB382" s="158"/>
      <c r="DC382" s="13">
        <f t="shared" si="825"/>
        <v>0</v>
      </c>
      <c r="DD382" s="13">
        <f t="shared" si="826"/>
        <v>0</v>
      </c>
      <c r="DE382" s="158"/>
      <c r="DF382" s="13">
        <f t="shared" si="827"/>
        <v>0</v>
      </c>
      <c r="DG382" s="13">
        <f t="shared" si="828"/>
        <v>0</v>
      </c>
      <c r="DH382" s="158"/>
      <c r="DI382" s="13">
        <f t="shared" si="829"/>
        <v>0</v>
      </c>
      <c r="DJ382" s="13">
        <f t="shared" si="830"/>
        <v>0</v>
      </c>
      <c r="DK382" s="158"/>
      <c r="DL382" s="35">
        <f t="shared" si="831"/>
        <v>0</v>
      </c>
      <c r="DM382" s="61">
        <f t="shared" si="832"/>
        <v>0</v>
      </c>
      <c r="DN382" s="66">
        <f t="shared" si="742"/>
        <v>1345972.395999999</v>
      </c>
      <c r="DO382" s="74">
        <f t="shared" si="660"/>
        <v>21736</v>
      </c>
      <c r="DP382" s="66">
        <f t="shared" si="661"/>
        <v>61.97</v>
      </c>
      <c r="DQ382" s="63">
        <f t="shared" ref="DQ382:DQ449" si="833">DN382/DO382</f>
        <v>61.923647221199808</v>
      </c>
      <c r="DR382" s="66" t="e">
        <f t="shared" si="743"/>
        <v>#NUM!</v>
      </c>
      <c r="DS382" s="96" t="e">
        <f t="shared" si="744"/>
        <v>#NUM!</v>
      </c>
      <c r="DT382" s="66" t="e">
        <f t="shared" si="745"/>
        <v>#NUM!</v>
      </c>
      <c r="DU382" s="66" t="e">
        <f t="shared" si="746"/>
        <v>#NUM!</v>
      </c>
      <c r="DV382" s="62"/>
      <c r="DW382" s="62"/>
      <c r="DX382" s="62"/>
      <c r="DY382" s="62"/>
      <c r="DZ382" s="62"/>
      <c r="EA382" s="62"/>
      <c r="EB382" s="62"/>
      <c r="EC382" s="62"/>
      <c r="ED382" s="62"/>
      <c r="EE382" s="62"/>
      <c r="EF382" s="62"/>
      <c r="EG382" s="62"/>
      <c r="EH382" s="62"/>
      <c r="EI382" s="62"/>
      <c r="EJ382" s="62"/>
      <c r="EK382" s="62"/>
      <c r="EL382" s="62"/>
      <c r="EM382" s="62"/>
      <c r="EN382" s="62"/>
      <c r="EO382" s="62"/>
      <c r="EP382" s="62"/>
      <c r="EQ382" s="62"/>
      <c r="ER382" s="62"/>
      <c r="ES382" s="62"/>
      <c r="ET382" s="62"/>
      <c r="EU382" s="62"/>
      <c r="EV382" s="62"/>
      <c r="EW382" s="62"/>
      <c r="EX382" s="62"/>
      <c r="EY382" s="62"/>
      <c r="EZ382" s="62"/>
      <c r="FA382" s="62"/>
      <c r="FB382" s="62"/>
      <c r="FC382" s="62"/>
      <c r="FD382" s="62"/>
      <c r="FE382" s="62"/>
      <c r="FF382" s="62"/>
      <c r="FG382" s="62"/>
      <c r="FH382" s="62"/>
      <c r="FI382" s="62"/>
    </row>
    <row r="383" spans="1:165" s="385" customFormat="1">
      <c r="A383" s="199">
        <v>382</v>
      </c>
      <c r="B383" s="381">
        <v>51</v>
      </c>
      <c r="C383" s="382">
        <v>40827</v>
      </c>
      <c r="D383" s="249">
        <f t="shared" si="666"/>
        <v>10</v>
      </c>
      <c r="E383" s="384" t="s">
        <v>39</v>
      </c>
      <c r="F383" s="381">
        <v>29</v>
      </c>
      <c r="G383" s="385" t="s">
        <v>38</v>
      </c>
      <c r="H383" s="385" t="s">
        <v>585</v>
      </c>
      <c r="I383" s="385" t="s">
        <v>584</v>
      </c>
      <c r="J383" s="386">
        <v>0.90625</v>
      </c>
      <c r="K383" s="387">
        <v>3507.49</v>
      </c>
      <c r="L383" s="385" t="s">
        <v>33</v>
      </c>
      <c r="M383" s="381">
        <v>56</v>
      </c>
      <c r="N383" s="381">
        <v>3</v>
      </c>
      <c r="P383" s="386">
        <v>0.90625</v>
      </c>
      <c r="Q383" s="386">
        <v>0.90625</v>
      </c>
      <c r="R383" s="386">
        <f t="shared" si="729"/>
        <v>0</v>
      </c>
      <c r="S383" s="388">
        <f t="shared" si="730"/>
        <v>0</v>
      </c>
      <c r="T383" s="388">
        <f t="shared" si="731"/>
        <v>0</v>
      </c>
      <c r="U383" s="386">
        <v>0.91319444444444453</v>
      </c>
      <c r="V383" s="386">
        <f t="shared" si="783"/>
        <v>6.9444444444445308E-3</v>
      </c>
      <c r="W383" s="388">
        <f t="shared" si="784"/>
        <v>0</v>
      </c>
      <c r="X383" s="389">
        <f t="shared" si="785"/>
        <v>10</v>
      </c>
      <c r="Y383" s="386">
        <v>0.92013888888888884</v>
      </c>
      <c r="Z383" s="386">
        <f t="shared" si="786"/>
        <v>6.9444444444443088E-3</v>
      </c>
      <c r="AA383" s="388">
        <f t="shared" si="787"/>
        <v>0</v>
      </c>
      <c r="AB383" s="388">
        <f t="shared" si="788"/>
        <v>10</v>
      </c>
      <c r="AC383" s="386">
        <v>0.94236111111111109</v>
      </c>
      <c r="AD383" s="386">
        <f t="shared" si="789"/>
        <v>2.2222222222222254E-2</v>
      </c>
      <c r="AE383" s="388">
        <f t="shared" si="790"/>
        <v>0</v>
      </c>
      <c r="AF383" s="388">
        <f t="shared" si="791"/>
        <v>32</v>
      </c>
      <c r="AG383" s="386">
        <v>0.94444444444444453</v>
      </c>
      <c r="AH383" s="386">
        <v>0.95833333333333337</v>
      </c>
      <c r="AI383" s="386">
        <f t="shared" si="816"/>
        <v>1.388888888888884E-2</v>
      </c>
      <c r="AJ383" s="389">
        <f t="shared" si="817"/>
        <v>0</v>
      </c>
      <c r="AK383" s="389">
        <f t="shared" si="818"/>
        <v>20</v>
      </c>
      <c r="AL383" s="386">
        <v>0.94444444444444453</v>
      </c>
      <c r="AM383" s="386">
        <v>0.95833333333333337</v>
      </c>
      <c r="AN383" s="386">
        <f t="shared" si="813"/>
        <v>1.388888888888884E-2</v>
      </c>
      <c r="AO383" s="388">
        <f t="shared" si="814"/>
        <v>0</v>
      </c>
      <c r="AP383" s="388">
        <f t="shared" si="815"/>
        <v>20</v>
      </c>
      <c r="AQ383" s="386">
        <v>1.0111111111111111</v>
      </c>
      <c r="AR383" s="386">
        <f t="shared" si="792"/>
        <v>5.2777777777777701E-2</v>
      </c>
      <c r="AS383" s="389">
        <f t="shared" si="793"/>
        <v>1</v>
      </c>
      <c r="AT383" s="388">
        <f t="shared" si="794"/>
        <v>16</v>
      </c>
      <c r="AU383" s="386">
        <v>1.0125</v>
      </c>
      <c r="AV383" s="390">
        <f t="shared" si="795"/>
        <v>1.388888888888884E-3</v>
      </c>
      <c r="AW383" s="388">
        <f t="shared" si="796"/>
        <v>0</v>
      </c>
      <c r="AX383" s="388">
        <f t="shared" si="797"/>
        <v>2</v>
      </c>
      <c r="AY383" s="386">
        <v>1.1895833333333334</v>
      </c>
      <c r="AZ383" s="386">
        <f t="shared" si="798"/>
        <v>0.17708333333333348</v>
      </c>
      <c r="BA383" s="389">
        <f t="shared" si="799"/>
        <v>4</v>
      </c>
      <c r="BB383" s="389">
        <f t="shared" si="800"/>
        <v>15</v>
      </c>
      <c r="BC383" s="386">
        <v>1.1895833333333334</v>
      </c>
      <c r="BD383" s="386">
        <v>1.1895833333333334</v>
      </c>
      <c r="BE383" s="386">
        <f t="shared" si="736"/>
        <v>0</v>
      </c>
      <c r="BF383" s="388">
        <f t="shared" si="737"/>
        <v>0</v>
      </c>
      <c r="BG383" s="388">
        <f t="shared" si="738"/>
        <v>0</v>
      </c>
      <c r="BH383" s="386">
        <v>1.1895833333333334</v>
      </c>
      <c r="BI383" s="386">
        <v>1.1895833333333334</v>
      </c>
      <c r="BK383" s="391">
        <f t="shared" si="801"/>
        <v>0</v>
      </c>
      <c r="BL383" s="388">
        <f t="shared" si="802"/>
        <v>0</v>
      </c>
      <c r="BM383" s="388">
        <f t="shared" si="803"/>
        <v>0</v>
      </c>
      <c r="BN383" s="386">
        <v>1.1958333333333333</v>
      </c>
      <c r="BO383" s="386">
        <f t="shared" si="804"/>
        <v>6.2499999999998668E-3</v>
      </c>
      <c r="BP383" s="389">
        <f t="shared" si="805"/>
        <v>0</v>
      </c>
      <c r="BQ383" s="389">
        <f t="shared" si="806"/>
        <v>9</v>
      </c>
      <c r="BR383" s="386">
        <v>1.2</v>
      </c>
      <c r="BS383" s="12">
        <f t="shared" si="807"/>
        <v>4.1666666666666519E-3</v>
      </c>
      <c r="BT383" s="225">
        <f t="shared" si="808"/>
        <v>0</v>
      </c>
      <c r="BU383" s="225">
        <f t="shared" si="809"/>
        <v>6</v>
      </c>
      <c r="BV383" s="386">
        <v>1.2</v>
      </c>
      <c r="BW383" s="386">
        <v>1.2048611111111112</v>
      </c>
      <c r="BX383" s="386">
        <f t="shared" si="810"/>
        <v>4.8611111111112049E-3</v>
      </c>
      <c r="BY383" s="388">
        <f t="shared" si="811"/>
        <v>0</v>
      </c>
      <c r="BZ383" s="388">
        <f t="shared" si="812"/>
        <v>7</v>
      </c>
      <c r="CA383" s="390">
        <f t="shared" si="772"/>
        <v>0.29861111111111116</v>
      </c>
      <c r="CB383" s="388">
        <f t="shared" si="773"/>
        <v>7</v>
      </c>
      <c r="CC383" s="388">
        <f t="shared" si="774"/>
        <v>10</v>
      </c>
      <c r="CD383" s="386">
        <f t="shared" si="768"/>
        <v>8.5416666666666474E-2</v>
      </c>
      <c r="CE383" s="388">
        <f t="shared" si="775"/>
        <v>2</v>
      </c>
      <c r="CF383" s="388">
        <f t="shared" si="776"/>
        <v>3</v>
      </c>
      <c r="CG383" s="386">
        <f t="shared" si="658"/>
        <v>1.388888888888884E-2</v>
      </c>
      <c r="CH383" s="388">
        <f t="shared" si="777"/>
        <v>0</v>
      </c>
      <c r="CI383" s="388">
        <f t="shared" si="778"/>
        <v>20</v>
      </c>
      <c r="CJ383" s="386">
        <f t="shared" si="659"/>
        <v>0.17708333333333348</v>
      </c>
      <c r="CK383" s="388">
        <f t="shared" si="657"/>
        <v>4</v>
      </c>
      <c r="CL383" s="388">
        <f t="shared" si="779"/>
        <v>15</v>
      </c>
      <c r="CP383" s="386">
        <f t="shared" si="780"/>
        <v>0.17708333333333348</v>
      </c>
      <c r="CQ383" s="388">
        <f t="shared" si="781"/>
        <v>4</v>
      </c>
      <c r="CR383" s="388">
        <f t="shared" si="782"/>
        <v>15</v>
      </c>
      <c r="CS383" s="386"/>
      <c r="CT383" s="13">
        <f t="shared" si="819"/>
        <v>0</v>
      </c>
      <c r="CU383" s="13">
        <f t="shared" si="820"/>
        <v>0</v>
      </c>
      <c r="CV383" s="158"/>
      <c r="CW383" s="13">
        <f t="shared" si="821"/>
        <v>0</v>
      </c>
      <c r="CX383" s="13">
        <f t="shared" si="822"/>
        <v>0</v>
      </c>
      <c r="CY383" s="158"/>
      <c r="CZ383" s="13">
        <f t="shared" si="823"/>
        <v>0</v>
      </c>
      <c r="DA383" s="13">
        <f t="shared" si="824"/>
        <v>0</v>
      </c>
      <c r="DB383" s="158"/>
      <c r="DC383" s="13">
        <f t="shared" si="825"/>
        <v>0</v>
      </c>
      <c r="DD383" s="13">
        <f t="shared" si="826"/>
        <v>0</v>
      </c>
      <c r="DE383" s="158"/>
      <c r="DF383" s="13">
        <f t="shared" si="827"/>
        <v>0</v>
      </c>
      <c r="DG383" s="13">
        <f t="shared" si="828"/>
        <v>0</v>
      </c>
      <c r="DH383" s="158"/>
      <c r="DI383" s="13">
        <f t="shared" si="829"/>
        <v>0</v>
      </c>
      <c r="DJ383" s="13">
        <f t="shared" si="830"/>
        <v>0</v>
      </c>
      <c r="DK383" s="158"/>
      <c r="DL383" s="35">
        <f t="shared" si="831"/>
        <v>0</v>
      </c>
      <c r="DM383" s="61">
        <f t="shared" si="832"/>
        <v>0</v>
      </c>
      <c r="DN383" s="66">
        <f t="shared" si="742"/>
        <v>1349479.885999999</v>
      </c>
      <c r="DO383" s="74">
        <f t="shared" si="660"/>
        <v>21795</v>
      </c>
      <c r="DP383" s="66">
        <f t="shared" si="661"/>
        <v>62.633749999999999</v>
      </c>
      <c r="DQ383" s="63">
        <f t="shared" si="833"/>
        <v>61.916948199128193</v>
      </c>
      <c r="DR383" s="66" t="e">
        <f t="shared" si="743"/>
        <v>#NUM!</v>
      </c>
      <c r="DS383" s="96" t="e">
        <f t="shared" si="744"/>
        <v>#NUM!</v>
      </c>
      <c r="DT383" s="66" t="e">
        <f t="shared" si="745"/>
        <v>#NUM!</v>
      </c>
      <c r="DU383" s="66" t="e">
        <f t="shared" si="746"/>
        <v>#NUM!</v>
      </c>
      <c r="DV383" s="62"/>
      <c r="DW383" s="62"/>
      <c r="DX383" s="62"/>
      <c r="DY383" s="62"/>
      <c r="DZ383" s="62"/>
      <c r="EA383" s="62"/>
      <c r="EB383" s="62"/>
      <c r="EC383" s="62"/>
      <c r="ED383" s="62"/>
      <c r="EE383" s="62"/>
      <c r="EF383" s="62"/>
      <c r="EG383" s="62"/>
      <c r="EH383" s="62"/>
      <c r="EI383" s="62"/>
      <c r="EJ383" s="62"/>
      <c r="EK383" s="62"/>
      <c r="EL383" s="62"/>
      <c r="EM383" s="62"/>
      <c r="EN383" s="62"/>
      <c r="EO383" s="62"/>
      <c r="EP383" s="62"/>
      <c r="EQ383" s="62"/>
      <c r="ER383" s="62"/>
      <c r="ES383" s="62"/>
      <c r="ET383" s="62"/>
      <c r="EU383" s="62"/>
      <c r="EV383" s="62"/>
      <c r="EW383" s="62"/>
      <c r="EX383" s="62"/>
      <c r="EY383" s="62"/>
      <c r="EZ383" s="62"/>
      <c r="FA383" s="62"/>
      <c r="FB383" s="62"/>
      <c r="FC383" s="62"/>
      <c r="FD383" s="62"/>
      <c r="FE383" s="62"/>
      <c r="FF383" s="62"/>
      <c r="FG383" s="62"/>
      <c r="FH383" s="62"/>
      <c r="FI383" s="62"/>
    </row>
    <row r="384" spans="1:165" s="247" customFormat="1">
      <c r="A384" s="175">
        <v>383</v>
      </c>
      <c r="B384" s="243">
        <v>52</v>
      </c>
      <c r="C384" s="244">
        <v>40828</v>
      </c>
      <c r="D384" s="249">
        <f t="shared" si="666"/>
        <v>10</v>
      </c>
      <c r="E384" s="247" t="s">
        <v>171</v>
      </c>
      <c r="F384" s="243">
        <v>5</v>
      </c>
      <c r="G384" s="247" t="s">
        <v>325</v>
      </c>
      <c r="H384" s="247" t="s">
        <v>591</v>
      </c>
      <c r="I384" s="247" t="s">
        <v>592</v>
      </c>
      <c r="J384" s="248">
        <v>0.53472222222222221</v>
      </c>
      <c r="K384" s="249">
        <v>3178.01</v>
      </c>
      <c r="L384" s="247" t="s">
        <v>34</v>
      </c>
      <c r="M384" s="243">
        <v>59</v>
      </c>
      <c r="N384" s="243">
        <v>0</v>
      </c>
      <c r="P384" s="248">
        <v>0.53472222222222221</v>
      </c>
      <c r="Q384" s="248">
        <v>0.53472222222222221</v>
      </c>
      <c r="R384" s="12">
        <f t="shared" si="729"/>
        <v>0</v>
      </c>
      <c r="S384" s="13">
        <f t="shared" si="730"/>
        <v>0</v>
      </c>
      <c r="T384" s="13">
        <f t="shared" si="731"/>
        <v>0</v>
      </c>
      <c r="U384" s="248">
        <v>0.54166666666666663</v>
      </c>
      <c r="V384" s="12">
        <f t="shared" si="783"/>
        <v>6.9444444444444198E-3</v>
      </c>
      <c r="W384" s="13">
        <f t="shared" si="784"/>
        <v>0</v>
      </c>
      <c r="X384" s="225">
        <f t="shared" si="785"/>
        <v>10</v>
      </c>
      <c r="Y384" s="248">
        <v>0.56944444444444442</v>
      </c>
      <c r="Z384" s="12">
        <f t="shared" si="786"/>
        <v>2.777777777777779E-2</v>
      </c>
      <c r="AA384" s="13">
        <f t="shared" si="787"/>
        <v>0</v>
      </c>
      <c r="AB384" s="13">
        <f t="shared" si="788"/>
        <v>40</v>
      </c>
      <c r="AC384" s="248">
        <v>0.59027777777777779</v>
      </c>
      <c r="AD384" s="12">
        <f t="shared" si="789"/>
        <v>2.083333333333337E-2</v>
      </c>
      <c r="AE384" s="13">
        <f t="shared" si="790"/>
        <v>0</v>
      </c>
      <c r="AF384" s="13">
        <f t="shared" si="791"/>
        <v>30</v>
      </c>
      <c r="AG384" s="248">
        <v>0.59236111111111112</v>
      </c>
      <c r="AH384" s="248">
        <v>0.64583333333333337</v>
      </c>
      <c r="AI384" s="12">
        <f t="shared" si="816"/>
        <v>5.3472222222222254E-2</v>
      </c>
      <c r="AJ384" s="225">
        <f t="shared" si="817"/>
        <v>1</v>
      </c>
      <c r="AK384" s="225">
        <f t="shared" si="818"/>
        <v>17</v>
      </c>
      <c r="AL384" s="248">
        <v>0.59236111111111112</v>
      </c>
      <c r="AM384" s="248">
        <v>0.64583333333333337</v>
      </c>
      <c r="AN384" s="12">
        <f t="shared" si="813"/>
        <v>5.3472222222222254E-2</v>
      </c>
      <c r="AO384" s="13">
        <f t="shared" si="814"/>
        <v>1</v>
      </c>
      <c r="AP384" s="13">
        <f t="shared" si="815"/>
        <v>17</v>
      </c>
      <c r="AQ384" s="248">
        <v>0.81041666666666667</v>
      </c>
      <c r="AR384" s="12">
        <f t="shared" si="792"/>
        <v>0.1645833333333333</v>
      </c>
      <c r="AS384" s="225">
        <f t="shared" si="793"/>
        <v>3</v>
      </c>
      <c r="AT384" s="13">
        <f t="shared" si="794"/>
        <v>57</v>
      </c>
      <c r="AU384" s="248">
        <v>0.8125</v>
      </c>
      <c r="AV384" s="226">
        <f t="shared" si="795"/>
        <v>2.0833333333333259E-3</v>
      </c>
      <c r="AW384" s="13">
        <f t="shared" si="796"/>
        <v>0</v>
      </c>
      <c r="AX384" s="13">
        <f t="shared" si="797"/>
        <v>3</v>
      </c>
      <c r="AY384" s="248">
        <v>0.92152777777777783</v>
      </c>
      <c r="AZ384" s="12">
        <f t="shared" si="798"/>
        <v>0.10902777777777783</v>
      </c>
      <c r="BA384" s="225">
        <f t="shared" si="799"/>
        <v>2</v>
      </c>
      <c r="BB384" s="225">
        <f t="shared" si="800"/>
        <v>37</v>
      </c>
      <c r="BC384" s="248">
        <v>0.92152777777777783</v>
      </c>
      <c r="BD384" s="248">
        <v>0.92152777777777783</v>
      </c>
      <c r="BE384" s="12">
        <f t="shared" si="736"/>
        <v>0</v>
      </c>
      <c r="BF384" s="13">
        <f t="shared" si="737"/>
        <v>0</v>
      </c>
      <c r="BG384" s="13">
        <f t="shared" si="738"/>
        <v>0</v>
      </c>
      <c r="BH384" s="248">
        <v>0.92152777777777783</v>
      </c>
      <c r="BI384" s="248">
        <v>0.92152777777777783</v>
      </c>
      <c r="BK384" s="69">
        <f t="shared" si="801"/>
        <v>0</v>
      </c>
      <c r="BL384" s="13">
        <f t="shared" si="802"/>
        <v>0</v>
      </c>
      <c r="BM384" s="13">
        <f t="shared" si="803"/>
        <v>0</v>
      </c>
      <c r="BN384" s="248">
        <v>0.93263888888888891</v>
      </c>
      <c r="BO384" s="12">
        <f t="shared" si="804"/>
        <v>1.1111111111111072E-2</v>
      </c>
      <c r="BP384" s="225">
        <f t="shared" si="805"/>
        <v>0</v>
      </c>
      <c r="BQ384" s="225">
        <f t="shared" si="806"/>
        <v>16</v>
      </c>
      <c r="BR384" s="248">
        <v>0.93541666666666667</v>
      </c>
      <c r="BS384" s="12">
        <f t="shared" si="807"/>
        <v>2.7777777777777679E-3</v>
      </c>
      <c r="BT384" s="225">
        <f t="shared" si="808"/>
        <v>0</v>
      </c>
      <c r="BU384" s="225">
        <f t="shared" si="809"/>
        <v>4</v>
      </c>
      <c r="BV384" s="248">
        <v>0.93541666666666667</v>
      </c>
      <c r="BW384" s="248">
        <v>0.9375</v>
      </c>
      <c r="BX384" s="12">
        <f t="shared" si="810"/>
        <v>2.0833333333333259E-3</v>
      </c>
      <c r="BY384" s="13">
        <f t="shared" si="811"/>
        <v>0</v>
      </c>
      <c r="BZ384" s="13">
        <f t="shared" si="812"/>
        <v>3</v>
      </c>
      <c r="CA384" s="226">
        <f t="shared" si="772"/>
        <v>0.40277777777777779</v>
      </c>
      <c r="CB384" s="13">
        <f t="shared" si="773"/>
        <v>9</v>
      </c>
      <c r="CC384" s="13">
        <f t="shared" si="774"/>
        <v>40</v>
      </c>
      <c r="CD384" s="12">
        <f t="shared" si="768"/>
        <v>0.19930555555555551</v>
      </c>
      <c r="CE384" s="13">
        <f t="shared" si="775"/>
        <v>4</v>
      </c>
      <c r="CF384" s="13">
        <f t="shared" si="776"/>
        <v>47</v>
      </c>
      <c r="CG384" s="12">
        <f t="shared" si="658"/>
        <v>5.3472222222222254E-2</v>
      </c>
      <c r="CH384" s="13">
        <f t="shared" si="777"/>
        <v>1</v>
      </c>
      <c r="CI384" s="13">
        <f t="shared" si="778"/>
        <v>17</v>
      </c>
      <c r="CJ384" s="12">
        <f t="shared" si="659"/>
        <v>0.10902777777777783</v>
      </c>
      <c r="CK384" s="13">
        <f t="shared" si="657"/>
        <v>2</v>
      </c>
      <c r="CL384" s="13">
        <f t="shared" si="779"/>
        <v>37</v>
      </c>
      <c r="CM384" s="62"/>
      <c r="CN384" s="62"/>
      <c r="CO384" s="62"/>
      <c r="CP384" s="12">
        <f t="shared" si="780"/>
        <v>0.10902777777777783</v>
      </c>
      <c r="CQ384" s="13">
        <f t="shared" si="781"/>
        <v>2</v>
      </c>
      <c r="CR384" s="13">
        <f t="shared" si="782"/>
        <v>37</v>
      </c>
      <c r="CS384" s="248"/>
      <c r="CT384" s="13">
        <f t="shared" si="819"/>
        <v>0</v>
      </c>
      <c r="CU384" s="13">
        <f t="shared" si="820"/>
        <v>0</v>
      </c>
      <c r="CV384" s="158"/>
      <c r="CW384" s="13">
        <f t="shared" si="821"/>
        <v>0</v>
      </c>
      <c r="CX384" s="13">
        <f t="shared" si="822"/>
        <v>0</v>
      </c>
      <c r="CY384" s="158"/>
      <c r="CZ384" s="13">
        <f t="shared" si="823"/>
        <v>0</v>
      </c>
      <c r="DA384" s="13">
        <f t="shared" si="824"/>
        <v>0</v>
      </c>
      <c r="DB384" s="158"/>
      <c r="DC384" s="13">
        <f t="shared" si="825"/>
        <v>0</v>
      </c>
      <c r="DD384" s="13">
        <f t="shared" si="826"/>
        <v>0</v>
      </c>
      <c r="DE384" s="158"/>
      <c r="DF384" s="13">
        <f t="shared" si="827"/>
        <v>0</v>
      </c>
      <c r="DG384" s="13">
        <f t="shared" si="828"/>
        <v>0</v>
      </c>
      <c r="DH384" s="158"/>
      <c r="DI384" s="13">
        <f t="shared" si="829"/>
        <v>0</v>
      </c>
      <c r="DJ384" s="13">
        <f t="shared" si="830"/>
        <v>0</v>
      </c>
      <c r="DK384" s="158"/>
      <c r="DL384" s="35">
        <f t="shared" si="831"/>
        <v>0</v>
      </c>
      <c r="DM384" s="61">
        <f t="shared" si="832"/>
        <v>0</v>
      </c>
      <c r="DN384" s="66">
        <f t="shared" si="742"/>
        <v>1352657.895999999</v>
      </c>
      <c r="DO384" s="74">
        <f t="shared" si="660"/>
        <v>21853</v>
      </c>
      <c r="DP384" s="66">
        <f t="shared" si="661"/>
        <v>53.864576271186444</v>
      </c>
      <c r="DQ384" s="63">
        <f t="shared" si="833"/>
        <v>61.898041275797326</v>
      </c>
      <c r="DR384" s="66" t="e">
        <f t="shared" si="743"/>
        <v>#NUM!</v>
      </c>
      <c r="DS384" s="96" t="e">
        <f t="shared" si="744"/>
        <v>#NUM!</v>
      </c>
      <c r="DT384" s="66" t="e">
        <f t="shared" si="745"/>
        <v>#NUM!</v>
      </c>
      <c r="DU384" s="66" t="e">
        <f t="shared" si="746"/>
        <v>#NUM!</v>
      </c>
      <c r="DV384" s="62"/>
      <c r="DW384" s="62"/>
      <c r="DX384" s="62"/>
      <c r="DY384" s="62"/>
      <c r="DZ384" s="62"/>
      <c r="EA384" s="62"/>
      <c r="EB384" s="62"/>
      <c r="EC384" s="62"/>
      <c r="ED384" s="62"/>
      <c r="EE384" s="62"/>
      <c r="EF384" s="62"/>
      <c r="EG384" s="62"/>
      <c r="EH384" s="62"/>
      <c r="EI384" s="62"/>
      <c r="EJ384" s="62"/>
      <c r="EK384" s="62"/>
      <c r="EL384" s="62"/>
      <c r="EM384" s="62"/>
      <c r="EN384" s="62"/>
      <c r="EO384" s="62"/>
      <c r="EP384" s="62"/>
      <c r="EQ384" s="62"/>
      <c r="ER384" s="62"/>
      <c r="ES384" s="62"/>
      <c r="ET384" s="62"/>
      <c r="EU384" s="62"/>
      <c r="EV384" s="62"/>
      <c r="EW384" s="62"/>
      <c r="EX384" s="62"/>
      <c r="EY384" s="62"/>
      <c r="EZ384" s="62"/>
      <c r="FA384" s="62"/>
      <c r="FB384" s="62"/>
      <c r="FC384" s="62"/>
      <c r="FD384" s="62"/>
      <c r="FE384" s="62"/>
      <c r="FF384" s="62"/>
      <c r="FG384" s="62"/>
      <c r="FH384" s="62"/>
      <c r="FI384" s="62"/>
    </row>
    <row r="385" spans="1:165" s="247" customFormat="1">
      <c r="A385" s="199">
        <v>384</v>
      </c>
      <c r="B385" s="243">
        <v>53</v>
      </c>
      <c r="C385" s="244">
        <v>40828</v>
      </c>
      <c r="D385" s="249">
        <f t="shared" si="666"/>
        <v>10</v>
      </c>
      <c r="E385" s="246" t="s">
        <v>39</v>
      </c>
      <c r="F385" s="243">
        <v>30</v>
      </c>
      <c r="G385" s="245" t="s">
        <v>38</v>
      </c>
      <c r="H385" s="247" t="s">
        <v>305</v>
      </c>
      <c r="I385" s="247" t="s">
        <v>535</v>
      </c>
      <c r="J385" s="248">
        <v>0.53125</v>
      </c>
      <c r="K385" s="249">
        <v>3625.36</v>
      </c>
      <c r="L385" s="247" t="s">
        <v>34</v>
      </c>
      <c r="M385" s="243">
        <v>58</v>
      </c>
      <c r="N385" s="243">
        <v>1</v>
      </c>
      <c r="P385" s="248">
        <v>0.53125</v>
      </c>
      <c r="Q385" s="248">
        <v>0.53125</v>
      </c>
      <c r="R385" s="12">
        <f t="shared" si="729"/>
        <v>0</v>
      </c>
      <c r="S385" s="13">
        <f t="shared" si="730"/>
        <v>0</v>
      </c>
      <c r="T385" s="13">
        <f t="shared" si="731"/>
        <v>0</v>
      </c>
      <c r="U385" s="248">
        <v>0.625</v>
      </c>
      <c r="V385" s="12">
        <f t="shared" si="783"/>
        <v>9.375E-2</v>
      </c>
      <c r="W385" s="13">
        <f t="shared" si="784"/>
        <v>2</v>
      </c>
      <c r="X385" s="225">
        <f t="shared" si="785"/>
        <v>15</v>
      </c>
      <c r="Y385" s="248">
        <v>0.65277777777777779</v>
      </c>
      <c r="Z385" s="12">
        <f t="shared" si="786"/>
        <v>2.777777777777779E-2</v>
      </c>
      <c r="AA385" s="13">
        <f t="shared" si="787"/>
        <v>0</v>
      </c>
      <c r="AB385" s="13">
        <f t="shared" si="788"/>
        <v>40</v>
      </c>
      <c r="AC385" s="248">
        <v>0.68055555555555547</v>
      </c>
      <c r="AD385" s="12">
        <f t="shared" si="789"/>
        <v>2.7777777777777679E-2</v>
      </c>
      <c r="AE385" s="13">
        <f t="shared" si="790"/>
        <v>0</v>
      </c>
      <c r="AF385" s="13">
        <f t="shared" si="791"/>
        <v>40</v>
      </c>
      <c r="AG385" s="248">
        <v>0.68402777777777779</v>
      </c>
      <c r="AH385" s="248">
        <v>0.69444444444444453</v>
      </c>
      <c r="AI385" s="12">
        <f t="shared" si="816"/>
        <v>1.0416666666666741E-2</v>
      </c>
      <c r="AJ385" s="225">
        <f t="shared" si="817"/>
        <v>0</v>
      </c>
      <c r="AK385" s="225">
        <f t="shared" si="818"/>
        <v>15</v>
      </c>
      <c r="AL385" s="248">
        <v>0.68402777777777779</v>
      </c>
      <c r="AM385" s="248">
        <v>0.69444444444444453</v>
      </c>
      <c r="AN385" s="12">
        <f t="shared" si="813"/>
        <v>1.0416666666666741E-2</v>
      </c>
      <c r="AO385" s="13">
        <f t="shared" si="814"/>
        <v>0</v>
      </c>
      <c r="AP385" s="13">
        <f t="shared" si="815"/>
        <v>15</v>
      </c>
      <c r="AQ385" s="248">
        <v>0.70416666666666661</v>
      </c>
      <c r="AR385" s="12">
        <f t="shared" si="792"/>
        <v>9.7222222222220767E-3</v>
      </c>
      <c r="AS385" s="225">
        <f t="shared" si="793"/>
        <v>0</v>
      </c>
      <c r="AT385" s="13">
        <f t="shared" si="794"/>
        <v>14</v>
      </c>
      <c r="AU385" s="248">
        <v>0.70486111111111116</v>
      </c>
      <c r="AV385" s="226">
        <f t="shared" si="795"/>
        <v>6.94444444444553E-4</v>
      </c>
      <c r="AW385" s="13">
        <f t="shared" si="796"/>
        <v>0</v>
      </c>
      <c r="AX385" s="13">
        <f t="shared" si="797"/>
        <v>1</v>
      </c>
      <c r="AY385" s="248">
        <v>0.78125</v>
      </c>
      <c r="AZ385" s="12">
        <f t="shared" si="798"/>
        <v>7.638888888888884E-2</v>
      </c>
      <c r="BA385" s="225">
        <f t="shared" si="799"/>
        <v>1</v>
      </c>
      <c r="BB385" s="225">
        <f t="shared" si="800"/>
        <v>50</v>
      </c>
      <c r="BC385" s="248">
        <v>0.78125</v>
      </c>
      <c r="BD385" s="248">
        <v>0.78125</v>
      </c>
      <c r="BE385" s="12">
        <f t="shared" si="736"/>
        <v>0</v>
      </c>
      <c r="BF385" s="13">
        <f t="shared" si="737"/>
        <v>0</v>
      </c>
      <c r="BG385" s="13">
        <f t="shared" si="738"/>
        <v>0</v>
      </c>
      <c r="BH385" s="248">
        <v>0.78125</v>
      </c>
      <c r="BI385" s="248">
        <v>0.78125</v>
      </c>
      <c r="BK385" s="69">
        <f t="shared" si="801"/>
        <v>0</v>
      </c>
      <c r="BL385" s="13">
        <f t="shared" si="802"/>
        <v>0</v>
      </c>
      <c r="BM385" s="13">
        <f t="shared" si="803"/>
        <v>0</v>
      </c>
      <c r="BN385" s="248">
        <v>0.79166666666666663</v>
      </c>
      <c r="BO385" s="12">
        <f t="shared" si="804"/>
        <v>1.041666666666663E-2</v>
      </c>
      <c r="BP385" s="225">
        <f t="shared" si="805"/>
        <v>0</v>
      </c>
      <c r="BQ385" s="225">
        <f t="shared" si="806"/>
        <v>15</v>
      </c>
      <c r="BR385" s="248">
        <v>0.79513888888888884</v>
      </c>
      <c r="BS385" s="12">
        <f t="shared" si="807"/>
        <v>3.4722222222222099E-3</v>
      </c>
      <c r="BT385" s="225">
        <f t="shared" si="808"/>
        <v>0</v>
      </c>
      <c r="BU385" s="225">
        <f t="shared" si="809"/>
        <v>5</v>
      </c>
      <c r="BV385" s="248">
        <v>0.79513888888888884</v>
      </c>
      <c r="BW385" s="248">
        <v>0.79861111111111116</v>
      </c>
      <c r="BX385" s="12">
        <f t="shared" si="810"/>
        <v>3.4722222222223209E-3</v>
      </c>
      <c r="BY385" s="13">
        <f t="shared" si="811"/>
        <v>0</v>
      </c>
      <c r="BZ385" s="13">
        <f t="shared" si="812"/>
        <v>5</v>
      </c>
      <c r="CA385" s="226">
        <f t="shared" si="772"/>
        <v>0.26736111111111116</v>
      </c>
      <c r="CB385" s="13">
        <f t="shared" si="773"/>
        <v>6</v>
      </c>
      <c r="CC385" s="13">
        <f t="shared" si="774"/>
        <v>25</v>
      </c>
      <c r="CD385" s="12">
        <f t="shared" si="768"/>
        <v>5.1388888888888595E-2</v>
      </c>
      <c r="CE385" s="13">
        <f t="shared" si="775"/>
        <v>1</v>
      </c>
      <c r="CF385" s="13">
        <f t="shared" si="776"/>
        <v>14</v>
      </c>
      <c r="CG385" s="12">
        <f t="shared" si="658"/>
        <v>1.0416666666666741E-2</v>
      </c>
      <c r="CH385" s="13">
        <f t="shared" si="777"/>
        <v>0</v>
      </c>
      <c r="CI385" s="13">
        <f t="shared" si="778"/>
        <v>15</v>
      </c>
      <c r="CJ385" s="12">
        <f t="shared" si="659"/>
        <v>7.638888888888884E-2</v>
      </c>
      <c r="CK385" s="13">
        <f t="shared" si="657"/>
        <v>1</v>
      </c>
      <c r="CL385" s="13">
        <f t="shared" si="779"/>
        <v>50</v>
      </c>
      <c r="CM385" s="62"/>
      <c r="CN385" s="62"/>
      <c r="CO385" s="62"/>
      <c r="CP385" s="12">
        <f t="shared" si="780"/>
        <v>7.638888888888884E-2</v>
      </c>
      <c r="CQ385" s="13">
        <f t="shared" si="781"/>
        <v>1</v>
      </c>
      <c r="CR385" s="13">
        <f t="shared" si="782"/>
        <v>50</v>
      </c>
      <c r="CS385" s="248"/>
      <c r="CT385" s="13">
        <f t="shared" si="819"/>
        <v>0</v>
      </c>
      <c r="CU385" s="13">
        <f t="shared" si="820"/>
        <v>0</v>
      </c>
      <c r="CV385" s="158"/>
      <c r="CW385" s="13">
        <f t="shared" si="821"/>
        <v>0</v>
      </c>
      <c r="CX385" s="13">
        <f t="shared" si="822"/>
        <v>0</v>
      </c>
      <c r="CY385" s="158"/>
      <c r="CZ385" s="13">
        <f t="shared" si="823"/>
        <v>0</v>
      </c>
      <c r="DA385" s="13">
        <f t="shared" si="824"/>
        <v>0</v>
      </c>
      <c r="DB385" s="158"/>
      <c r="DC385" s="13">
        <f t="shared" si="825"/>
        <v>0</v>
      </c>
      <c r="DD385" s="13">
        <f t="shared" si="826"/>
        <v>0</v>
      </c>
      <c r="DE385" s="158"/>
      <c r="DF385" s="13">
        <f t="shared" si="827"/>
        <v>0</v>
      </c>
      <c r="DG385" s="13">
        <f t="shared" si="828"/>
        <v>0</v>
      </c>
      <c r="DH385" s="158"/>
      <c r="DI385" s="13">
        <f t="shared" si="829"/>
        <v>0</v>
      </c>
      <c r="DJ385" s="13">
        <f t="shared" si="830"/>
        <v>0</v>
      </c>
      <c r="DK385" s="158"/>
      <c r="DL385" s="35">
        <f t="shared" si="831"/>
        <v>0</v>
      </c>
      <c r="DM385" s="61">
        <f t="shared" si="832"/>
        <v>0</v>
      </c>
      <c r="DN385" s="66">
        <f t="shared" si="742"/>
        <v>1356283.2559999991</v>
      </c>
      <c r="DO385" s="74">
        <f t="shared" si="660"/>
        <v>21912</v>
      </c>
      <c r="DP385" s="66">
        <f t="shared" si="661"/>
        <v>62.506206896551724</v>
      </c>
      <c r="DQ385" s="63">
        <f t="shared" si="833"/>
        <v>61.896826213946653</v>
      </c>
      <c r="DR385" s="66" t="e">
        <f t="shared" si="743"/>
        <v>#NUM!</v>
      </c>
      <c r="DS385" s="96" t="e">
        <f t="shared" si="744"/>
        <v>#NUM!</v>
      </c>
      <c r="DT385" s="66" t="e">
        <f t="shared" si="745"/>
        <v>#NUM!</v>
      </c>
      <c r="DU385" s="66" t="e">
        <f t="shared" si="746"/>
        <v>#NUM!</v>
      </c>
      <c r="DV385" s="62"/>
      <c r="DW385" s="62"/>
      <c r="DX385" s="62"/>
      <c r="DY385" s="62"/>
      <c r="DZ385" s="62"/>
      <c r="EA385" s="62"/>
      <c r="EB385" s="62"/>
      <c r="EC385" s="62"/>
      <c r="ED385" s="62"/>
      <c r="EE385" s="62"/>
      <c r="EF385" s="62"/>
      <c r="EG385" s="62"/>
      <c r="EH385" s="62"/>
      <c r="EI385" s="62"/>
      <c r="EJ385" s="62"/>
      <c r="EK385" s="62"/>
      <c r="EL385" s="62"/>
      <c r="EM385" s="62"/>
      <c r="EN385" s="62"/>
      <c r="EO385" s="62"/>
      <c r="EP385" s="62"/>
      <c r="EQ385" s="62"/>
      <c r="ER385" s="62"/>
      <c r="ES385" s="62"/>
      <c r="ET385" s="62"/>
      <c r="EU385" s="62"/>
      <c r="EV385" s="62"/>
      <c r="EW385" s="62"/>
      <c r="EX385" s="62"/>
      <c r="EY385" s="62"/>
      <c r="EZ385" s="62"/>
      <c r="FA385" s="62"/>
      <c r="FB385" s="62"/>
      <c r="FC385" s="62"/>
      <c r="FD385" s="62"/>
      <c r="FE385" s="62"/>
      <c r="FF385" s="62"/>
      <c r="FG385" s="62"/>
      <c r="FH385" s="62"/>
      <c r="FI385" s="62"/>
    </row>
    <row r="386" spans="1:165" s="247" customFormat="1">
      <c r="A386" s="175">
        <v>385</v>
      </c>
      <c r="B386" s="243">
        <v>54</v>
      </c>
      <c r="C386" s="244">
        <v>40828</v>
      </c>
      <c r="D386" s="249">
        <f t="shared" si="666"/>
        <v>10</v>
      </c>
      <c r="E386" s="246" t="s">
        <v>300</v>
      </c>
      <c r="F386" s="243">
        <v>3</v>
      </c>
      <c r="G386" s="247" t="s">
        <v>289</v>
      </c>
      <c r="H386" s="247" t="s">
        <v>288</v>
      </c>
      <c r="I386" s="247" t="s">
        <v>272</v>
      </c>
      <c r="J386" s="248">
        <v>0.72569444444444453</v>
      </c>
      <c r="K386" s="249">
        <v>3731.21</v>
      </c>
      <c r="L386" s="247" t="s">
        <v>34</v>
      </c>
      <c r="M386" s="243">
        <v>59</v>
      </c>
      <c r="N386" s="243">
        <v>0</v>
      </c>
      <c r="P386" s="248">
        <v>0.72569444444444453</v>
      </c>
      <c r="Q386" s="248">
        <v>0.72569444444444453</v>
      </c>
      <c r="R386" s="12">
        <f t="shared" si="729"/>
        <v>0</v>
      </c>
      <c r="S386" s="13">
        <f t="shared" si="730"/>
        <v>0</v>
      </c>
      <c r="T386" s="13">
        <f t="shared" si="731"/>
        <v>0</v>
      </c>
      <c r="U386" s="248">
        <v>0.8125</v>
      </c>
      <c r="V386" s="12">
        <f t="shared" si="783"/>
        <v>8.6805555555555469E-2</v>
      </c>
      <c r="W386" s="13">
        <f t="shared" si="784"/>
        <v>2</v>
      </c>
      <c r="X386" s="225">
        <f t="shared" si="785"/>
        <v>5</v>
      </c>
      <c r="Y386" s="248">
        <v>0.82291666666666663</v>
      </c>
      <c r="Z386" s="12">
        <f t="shared" si="786"/>
        <v>1.041666666666663E-2</v>
      </c>
      <c r="AA386" s="13">
        <f t="shared" si="787"/>
        <v>0</v>
      </c>
      <c r="AB386" s="13">
        <f t="shared" si="788"/>
        <v>15</v>
      </c>
      <c r="AC386" s="248">
        <v>0.85069444444444453</v>
      </c>
      <c r="AD386" s="12">
        <f t="shared" si="789"/>
        <v>2.7777777777777901E-2</v>
      </c>
      <c r="AE386" s="13">
        <f t="shared" si="790"/>
        <v>0</v>
      </c>
      <c r="AF386" s="13">
        <f t="shared" si="791"/>
        <v>40</v>
      </c>
      <c r="AG386" s="248">
        <v>0.85416666666666663</v>
      </c>
      <c r="AH386" s="248">
        <v>0.93402777777777779</v>
      </c>
      <c r="AI386" s="12">
        <f t="shared" si="816"/>
        <v>7.986111111111116E-2</v>
      </c>
      <c r="AJ386" s="225">
        <f t="shared" si="817"/>
        <v>1</v>
      </c>
      <c r="AK386" s="225">
        <f t="shared" si="818"/>
        <v>55</v>
      </c>
      <c r="AL386" s="248">
        <v>0.85416666666666663</v>
      </c>
      <c r="AM386" s="248">
        <v>0.93402777777777779</v>
      </c>
      <c r="AN386" s="12">
        <f t="shared" si="813"/>
        <v>7.986111111111116E-2</v>
      </c>
      <c r="AO386" s="13">
        <f t="shared" si="814"/>
        <v>1</v>
      </c>
      <c r="AP386" s="13">
        <f t="shared" si="815"/>
        <v>55</v>
      </c>
      <c r="AQ386" s="248">
        <v>0.9868055555555556</v>
      </c>
      <c r="AR386" s="12">
        <f t="shared" si="792"/>
        <v>5.2777777777777812E-2</v>
      </c>
      <c r="AS386" s="225">
        <f t="shared" si="793"/>
        <v>1</v>
      </c>
      <c r="AT386" s="13">
        <f t="shared" si="794"/>
        <v>16</v>
      </c>
      <c r="AU386" s="248">
        <v>0.98958333333333337</v>
      </c>
      <c r="AV386" s="226">
        <f t="shared" si="795"/>
        <v>2.7777777777777679E-3</v>
      </c>
      <c r="AW386" s="13">
        <f t="shared" si="796"/>
        <v>0</v>
      </c>
      <c r="AX386" s="13">
        <f t="shared" si="797"/>
        <v>4</v>
      </c>
      <c r="AY386" s="248">
        <v>1.0687499999999999</v>
      </c>
      <c r="AZ386" s="12">
        <f t="shared" si="798"/>
        <v>7.9166666666666496E-2</v>
      </c>
      <c r="BA386" s="225">
        <f t="shared" si="799"/>
        <v>1</v>
      </c>
      <c r="BB386" s="225">
        <f t="shared" si="800"/>
        <v>54</v>
      </c>
      <c r="BC386" s="248">
        <v>1.0687499999999999</v>
      </c>
      <c r="BD386" s="248">
        <v>1.0687499999999999</v>
      </c>
      <c r="BE386" s="12">
        <f t="shared" si="736"/>
        <v>0</v>
      </c>
      <c r="BF386" s="13">
        <f t="shared" si="737"/>
        <v>0</v>
      </c>
      <c r="BG386" s="13">
        <f t="shared" si="738"/>
        <v>0</v>
      </c>
      <c r="BH386" s="248">
        <v>1.0687499999999999</v>
      </c>
      <c r="BI386" s="248">
        <v>1.0687499999999999</v>
      </c>
      <c r="BK386" s="69">
        <f t="shared" si="801"/>
        <v>0</v>
      </c>
      <c r="BL386" s="13">
        <f t="shared" si="802"/>
        <v>0</v>
      </c>
      <c r="BM386" s="13">
        <f t="shared" si="803"/>
        <v>0</v>
      </c>
      <c r="BN386" s="248">
        <v>1.0798611111111112</v>
      </c>
      <c r="BO386" s="12">
        <f t="shared" si="804"/>
        <v>1.1111111111111294E-2</v>
      </c>
      <c r="BP386" s="225">
        <f t="shared" si="805"/>
        <v>0</v>
      </c>
      <c r="BQ386" s="225">
        <f t="shared" si="806"/>
        <v>16</v>
      </c>
      <c r="BR386" s="248">
        <v>1.0833333333333333</v>
      </c>
      <c r="BS386" s="12">
        <f t="shared" si="807"/>
        <v>3.4722222222220989E-3</v>
      </c>
      <c r="BT386" s="225">
        <f t="shared" si="808"/>
        <v>0</v>
      </c>
      <c r="BU386" s="225">
        <f t="shared" si="809"/>
        <v>5</v>
      </c>
      <c r="BV386" s="248">
        <v>1.0833333333333333</v>
      </c>
      <c r="BW386" s="248">
        <v>1.0868055555555556</v>
      </c>
      <c r="BX386" s="12">
        <f t="shared" si="810"/>
        <v>3.4722222222223209E-3</v>
      </c>
      <c r="BY386" s="13">
        <f t="shared" si="811"/>
        <v>0</v>
      </c>
      <c r="BZ386" s="13">
        <f t="shared" si="812"/>
        <v>5</v>
      </c>
      <c r="CA386" s="226">
        <f t="shared" si="772"/>
        <v>0.36111111111111105</v>
      </c>
      <c r="CB386" s="13">
        <f t="shared" si="773"/>
        <v>8</v>
      </c>
      <c r="CC386" s="13">
        <f t="shared" si="774"/>
        <v>40</v>
      </c>
      <c r="CD386" s="12">
        <f t="shared" si="768"/>
        <v>9.5138888888889106E-2</v>
      </c>
      <c r="CE386" s="13">
        <f t="shared" si="775"/>
        <v>2</v>
      </c>
      <c r="CF386" s="13">
        <f t="shared" si="776"/>
        <v>17</v>
      </c>
      <c r="CG386" s="12">
        <f t="shared" si="658"/>
        <v>7.986111111111116E-2</v>
      </c>
      <c r="CH386" s="13">
        <f t="shared" si="777"/>
        <v>1</v>
      </c>
      <c r="CI386" s="13">
        <f t="shared" si="778"/>
        <v>55</v>
      </c>
      <c r="CJ386" s="12">
        <f t="shared" si="659"/>
        <v>7.9166666666666496E-2</v>
      </c>
      <c r="CK386" s="13">
        <f t="shared" ref="CK386:CK393" si="834">HOUR(CJ386)</f>
        <v>1</v>
      </c>
      <c r="CL386" s="13">
        <f t="shared" si="779"/>
        <v>54</v>
      </c>
      <c r="CM386" s="62"/>
      <c r="CN386" s="62"/>
      <c r="CO386" s="62"/>
      <c r="CP386" s="12">
        <f t="shared" si="780"/>
        <v>7.9166666666666496E-2</v>
      </c>
      <c r="CQ386" s="13">
        <f t="shared" si="781"/>
        <v>1</v>
      </c>
      <c r="CR386" s="13">
        <f t="shared" si="782"/>
        <v>54</v>
      </c>
      <c r="CS386" s="248"/>
      <c r="CT386" s="13">
        <f t="shared" si="819"/>
        <v>0</v>
      </c>
      <c r="CU386" s="13">
        <f t="shared" si="820"/>
        <v>0</v>
      </c>
      <c r="CV386" s="158"/>
      <c r="CW386" s="13">
        <f t="shared" si="821"/>
        <v>0</v>
      </c>
      <c r="CX386" s="13">
        <f t="shared" si="822"/>
        <v>0</v>
      </c>
      <c r="CY386" s="158"/>
      <c r="CZ386" s="13">
        <f t="shared" si="823"/>
        <v>0</v>
      </c>
      <c r="DA386" s="13">
        <f t="shared" si="824"/>
        <v>0</v>
      </c>
      <c r="DB386" s="158"/>
      <c r="DC386" s="13">
        <f t="shared" si="825"/>
        <v>0</v>
      </c>
      <c r="DD386" s="13">
        <f t="shared" si="826"/>
        <v>0</v>
      </c>
      <c r="DE386" s="158"/>
      <c r="DF386" s="13">
        <f t="shared" si="827"/>
        <v>0</v>
      </c>
      <c r="DG386" s="13">
        <f t="shared" si="828"/>
        <v>0</v>
      </c>
      <c r="DH386" s="158"/>
      <c r="DI386" s="13">
        <f t="shared" si="829"/>
        <v>0</v>
      </c>
      <c r="DJ386" s="13">
        <f t="shared" si="830"/>
        <v>0</v>
      </c>
      <c r="DK386" s="158"/>
      <c r="DL386" s="35">
        <f t="shared" si="831"/>
        <v>0</v>
      </c>
      <c r="DM386" s="61">
        <f t="shared" si="832"/>
        <v>0</v>
      </c>
      <c r="DN386" s="66">
        <f t="shared" si="742"/>
        <v>1360014.4659999991</v>
      </c>
      <c r="DO386" s="74">
        <f t="shared" si="660"/>
        <v>21971</v>
      </c>
      <c r="DP386" s="66">
        <f t="shared" si="661"/>
        <v>63.240847457627119</v>
      </c>
      <c r="DQ386" s="63">
        <f t="shared" si="833"/>
        <v>61.900435392107738</v>
      </c>
      <c r="DR386" s="66" t="e">
        <f t="shared" si="743"/>
        <v>#NUM!</v>
      </c>
      <c r="DS386" s="96" t="e">
        <f t="shared" si="744"/>
        <v>#NUM!</v>
      </c>
      <c r="DT386" s="66" t="e">
        <f t="shared" si="745"/>
        <v>#NUM!</v>
      </c>
      <c r="DU386" s="66" t="e">
        <f t="shared" si="746"/>
        <v>#NUM!</v>
      </c>
      <c r="DV386" s="62"/>
      <c r="DW386" s="62"/>
      <c r="DX386" s="62"/>
      <c r="DY386" s="62"/>
      <c r="DZ386" s="62"/>
      <c r="EA386" s="62"/>
      <c r="EB386" s="62"/>
      <c r="EC386" s="62"/>
      <c r="ED386" s="62"/>
      <c r="EE386" s="62"/>
      <c r="EF386" s="62"/>
      <c r="EG386" s="62"/>
      <c r="EH386" s="62"/>
      <c r="EI386" s="62"/>
      <c r="EJ386" s="62"/>
      <c r="EK386" s="62"/>
      <c r="EL386" s="62"/>
      <c r="EM386" s="62"/>
      <c r="EN386" s="62"/>
      <c r="EO386" s="62"/>
      <c r="EP386" s="62"/>
      <c r="EQ386" s="62"/>
      <c r="ER386" s="62"/>
      <c r="ES386" s="62"/>
      <c r="ET386" s="62"/>
      <c r="EU386" s="62"/>
      <c r="EV386" s="62"/>
      <c r="EW386" s="62"/>
      <c r="EX386" s="62"/>
      <c r="EY386" s="62"/>
      <c r="EZ386" s="62"/>
      <c r="FA386" s="62"/>
      <c r="FB386" s="62"/>
      <c r="FC386" s="62"/>
      <c r="FD386" s="62"/>
      <c r="FE386" s="62"/>
      <c r="FF386" s="62"/>
      <c r="FG386" s="62"/>
      <c r="FH386" s="62"/>
      <c r="FI386" s="62"/>
    </row>
    <row r="387" spans="1:165" s="247" customFormat="1">
      <c r="A387" s="175">
        <v>386</v>
      </c>
      <c r="B387" s="243">
        <v>55</v>
      </c>
      <c r="C387" s="244">
        <v>40829</v>
      </c>
      <c r="D387" s="249">
        <f t="shared" si="666"/>
        <v>10</v>
      </c>
      <c r="E387" s="246" t="s">
        <v>402</v>
      </c>
      <c r="F387" s="243">
        <v>3</v>
      </c>
      <c r="G387" s="247" t="s">
        <v>467</v>
      </c>
      <c r="H387" s="247" t="s">
        <v>394</v>
      </c>
      <c r="I387" s="247" t="s">
        <v>427</v>
      </c>
      <c r="J387" s="248">
        <v>6.25E-2</v>
      </c>
      <c r="K387" s="249">
        <v>3682.44</v>
      </c>
      <c r="L387" s="247" t="s">
        <v>34</v>
      </c>
      <c r="M387" s="243">
        <v>59</v>
      </c>
      <c r="N387" s="243">
        <v>0</v>
      </c>
      <c r="P387" s="248">
        <v>6.25E-2</v>
      </c>
      <c r="Q387" s="248">
        <v>6.25E-2</v>
      </c>
      <c r="R387" s="12">
        <f t="shared" si="729"/>
        <v>0</v>
      </c>
      <c r="S387" s="13">
        <f t="shared" si="730"/>
        <v>0</v>
      </c>
      <c r="T387" s="13">
        <f t="shared" si="731"/>
        <v>0</v>
      </c>
      <c r="U387" s="248">
        <v>6.5972222222222224E-2</v>
      </c>
      <c r="V387" s="12">
        <f t="shared" si="783"/>
        <v>3.4722222222222238E-3</v>
      </c>
      <c r="W387" s="13">
        <f t="shared" si="784"/>
        <v>0</v>
      </c>
      <c r="X387" s="225">
        <f t="shared" si="785"/>
        <v>5</v>
      </c>
      <c r="Y387" s="248">
        <v>7.2916666666666671E-2</v>
      </c>
      <c r="Z387" s="12">
        <f t="shared" si="786"/>
        <v>6.9444444444444475E-3</v>
      </c>
      <c r="AA387" s="13">
        <f t="shared" si="787"/>
        <v>0</v>
      </c>
      <c r="AB387" s="13">
        <f t="shared" si="788"/>
        <v>10</v>
      </c>
      <c r="AC387" s="248">
        <v>9.5138888888888884E-2</v>
      </c>
      <c r="AD387" s="12">
        <f t="shared" si="789"/>
        <v>2.2222222222222213E-2</v>
      </c>
      <c r="AE387" s="13">
        <f t="shared" si="790"/>
        <v>0</v>
      </c>
      <c r="AF387" s="13">
        <f t="shared" si="791"/>
        <v>32</v>
      </c>
      <c r="AG387" s="248">
        <v>0.10416666666666667</v>
      </c>
      <c r="AH387" s="248">
        <v>0.125</v>
      </c>
      <c r="AI387" s="12">
        <f t="shared" si="816"/>
        <v>2.0833333333333329E-2</v>
      </c>
      <c r="AJ387" s="225">
        <f t="shared" si="817"/>
        <v>0</v>
      </c>
      <c r="AK387" s="225">
        <f t="shared" si="818"/>
        <v>30</v>
      </c>
      <c r="AL387" s="248">
        <v>0.10416666666666667</v>
      </c>
      <c r="AM387" s="248">
        <v>0.125</v>
      </c>
      <c r="AN387" s="12">
        <f t="shared" si="813"/>
        <v>2.0833333333333329E-2</v>
      </c>
      <c r="AO387" s="13">
        <f t="shared" si="814"/>
        <v>0</v>
      </c>
      <c r="AP387" s="13">
        <f t="shared" ref="AP387:AP413" si="835">MINUTE(AN387)</f>
        <v>30</v>
      </c>
      <c r="AQ387" s="248">
        <v>9.7222222222222224E-2</v>
      </c>
      <c r="AR387" s="12">
        <f t="shared" ref="AR387:AR413" si="836">AQ387-AH387</f>
        <v>-2.7777777777777776E-2</v>
      </c>
      <c r="AS387" s="225" t="e">
        <f t="shared" ref="AS387:AS413" si="837">HOUR(AR387)</f>
        <v>#NUM!</v>
      </c>
      <c r="AT387" s="13" t="e">
        <f t="shared" ref="AT387:AT413" si="838">MINUTE(AR387)</f>
        <v>#NUM!</v>
      </c>
      <c r="AU387" s="248">
        <v>0.12916666666666668</v>
      </c>
      <c r="AV387" s="226">
        <f t="shared" si="795"/>
        <v>3.1944444444444456E-2</v>
      </c>
      <c r="AW387" s="13">
        <f t="shared" si="796"/>
        <v>0</v>
      </c>
      <c r="AX387" s="13">
        <f t="shared" si="797"/>
        <v>46</v>
      </c>
      <c r="AY387" s="248">
        <v>0.18541666666666667</v>
      </c>
      <c r="AZ387" s="12">
        <f t="shared" si="798"/>
        <v>5.6249999999999994E-2</v>
      </c>
      <c r="BA387" s="225">
        <f t="shared" si="799"/>
        <v>1</v>
      </c>
      <c r="BB387" s="225">
        <f t="shared" si="800"/>
        <v>21</v>
      </c>
      <c r="BC387" s="248">
        <v>0.18541666666666667</v>
      </c>
      <c r="BD387" s="248">
        <v>0.18541666666666667</v>
      </c>
      <c r="BE387" s="12">
        <f t="shared" si="736"/>
        <v>0</v>
      </c>
      <c r="BF387" s="13">
        <f t="shared" si="737"/>
        <v>0</v>
      </c>
      <c r="BG387" s="13">
        <f t="shared" si="738"/>
        <v>0</v>
      </c>
      <c r="BH387" s="248">
        <v>0.18541666666666667</v>
      </c>
      <c r="BI387" s="248">
        <v>0.18541666666666667</v>
      </c>
      <c r="BK387" s="69">
        <f t="shared" si="801"/>
        <v>0</v>
      </c>
      <c r="BL387" s="13">
        <f t="shared" si="802"/>
        <v>0</v>
      </c>
      <c r="BM387" s="13">
        <f t="shared" si="803"/>
        <v>0</v>
      </c>
      <c r="BN387" s="248">
        <v>0.19444444444444445</v>
      </c>
      <c r="BO387" s="12">
        <f t="shared" si="804"/>
        <v>9.0277777777777735E-3</v>
      </c>
      <c r="BP387" s="225">
        <f t="shared" si="805"/>
        <v>0</v>
      </c>
      <c r="BQ387" s="225">
        <f t="shared" si="806"/>
        <v>13</v>
      </c>
      <c r="BR387" s="248">
        <v>0.19791666666666666</v>
      </c>
      <c r="BS387" s="12">
        <f t="shared" si="807"/>
        <v>3.4722222222222099E-3</v>
      </c>
      <c r="BT387" s="225">
        <f t="shared" si="808"/>
        <v>0</v>
      </c>
      <c r="BU387" s="225">
        <f t="shared" si="809"/>
        <v>5</v>
      </c>
      <c r="BV387" s="248">
        <v>0.19791666666666666</v>
      </c>
      <c r="BW387" s="248">
        <v>0.20138888888888887</v>
      </c>
      <c r="BX387" s="12">
        <f t="shared" si="810"/>
        <v>3.4722222222222099E-3</v>
      </c>
      <c r="BY387" s="13">
        <f t="shared" si="811"/>
        <v>0</v>
      </c>
      <c r="BZ387" s="13">
        <f t="shared" si="812"/>
        <v>5</v>
      </c>
      <c r="CA387" s="226">
        <f t="shared" si="772"/>
        <v>0.13888888888888887</v>
      </c>
      <c r="CB387" s="13">
        <f t="shared" si="773"/>
        <v>3</v>
      </c>
      <c r="CC387" s="13">
        <f t="shared" si="774"/>
        <v>20</v>
      </c>
      <c r="CD387" s="12">
        <f t="shared" si="768"/>
        <v>6.9444444444444198E-3</v>
      </c>
      <c r="CE387" s="13">
        <f t="shared" si="775"/>
        <v>0</v>
      </c>
      <c r="CF387" s="13">
        <f t="shared" si="776"/>
        <v>10</v>
      </c>
      <c r="CG387" s="12">
        <f t="shared" si="658"/>
        <v>2.0833333333333329E-2</v>
      </c>
      <c r="CH387" s="13">
        <f t="shared" si="777"/>
        <v>0</v>
      </c>
      <c r="CI387" s="13">
        <f t="shared" si="778"/>
        <v>30</v>
      </c>
      <c r="CJ387" s="12">
        <f t="shared" si="659"/>
        <v>5.6249999999999994E-2</v>
      </c>
      <c r="CK387" s="13">
        <f t="shared" si="834"/>
        <v>1</v>
      </c>
      <c r="CL387" s="13">
        <f t="shared" si="779"/>
        <v>21</v>
      </c>
      <c r="CM387" s="62"/>
      <c r="CN387" s="62"/>
      <c r="CO387" s="62"/>
      <c r="CP387" s="12">
        <f t="shared" si="780"/>
        <v>5.6249999999999994E-2</v>
      </c>
      <c r="CQ387" s="13">
        <f t="shared" si="781"/>
        <v>1</v>
      </c>
      <c r="CR387" s="13">
        <f t="shared" si="782"/>
        <v>21</v>
      </c>
      <c r="CS387" s="248"/>
      <c r="CT387" s="13">
        <f t="shared" si="819"/>
        <v>0</v>
      </c>
      <c r="CU387" s="13">
        <f t="shared" si="820"/>
        <v>0</v>
      </c>
      <c r="CV387" s="158"/>
      <c r="CW387" s="13">
        <f t="shared" si="821"/>
        <v>0</v>
      </c>
      <c r="CX387" s="13">
        <f t="shared" si="822"/>
        <v>0</v>
      </c>
      <c r="CY387" s="158"/>
      <c r="CZ387" s="13">
        <f t="shared" si="823"/>
        <v>0</v>
      </c>
      <c r="DA387" s="13">
        <f t="shared" si="824"/>
        <v>0</v>
      </c>
      <c r="DB387" s="158"/>
      <c r="DC387" s="13">
        <f t="shared" si="825"/>
        <v>0</v>
      </c>
      <c r="DD387" s="13">
        <f t="shared" si="826"/>
        <v>0</v>
      </c>
      <c r="DE387" s="158"/>
      <c r="DF387" s="13">
        <f t="shared" si="827"/>
        <v>0</v>
      </c>
      <c r="DG387" s="13">
        <f t="shared" si="828"/>
        <v>0</v>
      </c>
      <c r="DH387" s="158"/>
      <c r="DI387" s="13">
        <f t="shared" si="829"/>
        <v>0</v>
      </c>
      <c r="DJ387" s="13">
        <f t="shared" si="830"/>
        <v>0</v>
      </c>
      <c r="DK387" s="158"/>
      <c r="DL387" s="35">
        <f t="shared" si="831"/>
        <v>0</v>
      </c>
      <c r="DM387" s="61">
        <f t="shared" si="832"/>
        <v>0</v>
      </c>
      <c r="DN387" s="66">
        <f t="shared" si="742"/>
        <v>1363696.905999999</v>
      </c>
      <c r="DO387" s="74">
        <f t="shared" si="660"/>
        <v>22030</v>
      </c>
      <c r="DP387" s="66">
        <f t="shared" si="661"/>
        <v>62.414237288135595</v>
      </c>
      <c r="DQ387" s="63">
        <f t="shared" si="833"/>
        <v>61.901811438946844</v>
      </c>
      <c r="DR387" s="66" t="e">
        <f t="shared" si="743"/>
        <v>#NUM!</v>
      </c>
      <c r="DS387" s="96" t="e">
        <f t="shared" si="744"/>
        <v>#NUM!</v>
      </c>
      <c r="DT387" s="66" t="e">
        <f t="shared" si="745"/>
        <v>#NUM!</v>
      </c>
      <c r="DU387" s="66" t="e">
        <f t="shared" si="746"/>
        <v>#NUM!</v>
      </c>
      <c r="DV387" s="62"/>
      <c r="DW387" s="62"/>
      <c r="DX387" s="62"/>
      <c r="DY387" s="62"/>
      <c r="DZ387" s="62"/>
      <c r="EA387" s="62"/>
      <c r="EB387" s="62"/>
      <c r="EC387" s="62"/>
      <c r="ED387" s="62"/>
      <c r="EE387" s="62"/>
      <c r="EF387" s="62"/>
      <c r="EG387" s="62"/>
      <c r="EH387" s="62"/>
      <c r="EI387" s="62"/>
      <c r="EJ387" s="62"/>
      <c r="EK387" s="62"/>
      <c r="EL387" s="62"/>
      <c r="EM387" s="62"/>
      <c r="EN387" s="62"/>
      <c r="EO387" s="62"/>
      <c r="EP387" s="62"/>
      <c r="EQ387" s="62"/>
      <c r="ER387" s="62"/>
      <c r="ES387" s="62"/>
      <c r="ET387" s="62"/>
      <c r="EU387" s="62"/>
      <c r="EV387" s="62"/>
      <c r="EW387" s="62"/>
      <c r="EX387" s="62"/>
      <c r="EY387" s="62"/>
      <c r="EZ387" s="62"/>
      <c r="FA387" s="62"/>
      <c r="FB387" s="62"/>
      <c r="FC387" s="62"/>
      <c r="FD387" s="62"/>
      <c r="FE387" s="62"/>
      <c r="FF387" s="62"/>
      <c r="FG387" s="62"/>
      <c r="FH387" s="62"/>
      <c r="FI387" s="62"/>
    </row>
    <row r="388" spans="1:165" s="250" customFormat="1">
      <c r="A388" s="199">
        <v>387</v>
      </c>
      <c r="B388" s="243">
        <v>56</v>
      </c>
      <c r="C388" s="244">
        <v>40830</v>
      </c>
      <c r="D388" s="249">
        <f t="shared" si="666"/>
        <v>10</v>
      </c>
      <c r="E388" s="246" t="s">
        <v>593</v>
      </c>
      <c r="F388" s="243">
        <v>1</v>
      </c>
      <c r="G388" s="247" t="s">
        <v>393</v>
      </c>
      <c r="H388" s="247" t="s">
        <v>394</v>
      </c>
      <c r="I388" s="247" t="s">
        <v>537</v>
      </c>
      <c r="J388" s="248">
        <v>0.1111111111111111</v>
      </c>
      <c r="K388" s="249">
        <v>3669.81</v>
      </c>
      <c r="L388" s="247" t="s">
        <v>34</v>
      </c>
      <c r="M388" s="243">
        <v>59</v>
      </c>
      <c r="N388" s="243">
        <v>0</v>
      </c>
      <c r="O388" s="247"/>
      <c r="P388" s="248">
        <v>0.1111111111111111</v>
      </c>
      <c r="Q388" s="248">
        <v>0.1111111111111111</v>
      </c>
      <c r="R388" s="230">
        <f t="shared" si="729"/>
        <v>0</v>
      </c>
      <c r="S388" s="231">
        <f t="shared" si="730"/>
        <v>0</v>
      </c>
      <c r="T388" s="231">
        <f t="shared" si="731"/>
        <v>0</v>
      </c>
      <c r="U388" s="248">
        <v>0.13194444444444445</v>
      </c>
      <c r="V388" s="12">
        <f t="shared" ref="V388:V413" si="839">U388-Q388</f>
        <v>2.0833333333333343E-2</v>
      </c>
      <c r="W388" s="13">
        <f t="shared" ref="W388:W413" si="840">HOUR(V388)</f>
        <v>0</v>
      </c>
      <c r="X388" s="225">
        <f t="shared" ref="X388:X413" si="841">MINUTE(V388)</f>
        <v>30</v>
      </c>
      <c r="Y388" s="248">
        <v>0.13541666666666666</v>
      </c>
      <c r="Z388" s="12">
        <f t="shared" ref="Z388:Z413" si="842">Y388-U388</f>
        <v>3.4722222222222099E-3</v>
      </c>
      <c r="AA388" s="13">
        <f t="shared" ref="AA388:AA413" si="843">HOUR(Z388)</f>
        <v>0</v>
      </c>
      <c r="AB388" s="13">
        <f t="shared" ref="AB388:AB413" si="844">MINUTE(Z388)</f>
        <v>5</v>
      </c>
      <c r="AC388" s="248">
        <v>0.14583333333333334</v>
      </c>
      <c r="AD388" s="12">
        <f t="shared" ref="AD388:AD413" si="845">AC388-Y388</f>
        <v>1.0416666666666685E-2</v>
      </c>
      <c r="AE388" s="13">
        <f t="shared" ref="AE388:AE413" si="846">HOUR(AD388)</f>
        <v>0</v>
      </c>
      <c r="AF388" s="13">
        <f t="shared" ref="AF388:AF413" si="847">MINUTE(AD388)</f>
        <v>15</v>
      </c>
      <c r="AG388" s="248">
        <v>0.14930555555555555</v>
      </c>
      <c r="AH388" s="248">
        <v>0.22916666666666666</v>
      </c>
      <c r="AI388" s="12">
        <f t="shared" si="816"/>
        <v>7.9861111111111105E-2</v>
      </c>
      <c r="AJ388" s="225">
        <f t="shared" si="817"/>
        <v>1</v>
      </c>
      <c r="AK388" s="225">
        <f t="shared" si="818"/>
        <v>55</v>
      </c>
      <c r="AL388" s="248">
        <v>0.14930555555555555</v>
      </c>
      <c r="AM388" s="248">
        <v>0.22916666666666666</v>
      </c>
      <c r="AN388" s="12">
        <f t="shared" ref="AN388:AN413" si="848">AM388-AL388</f>
        <v>7.9861111111111105E-2</v>
      </c>
      <c r="AO388" s="13">
        <f t="shared" ref="AO388:AO413" si="849">HOUR(AN388)</f>
        <v>1</v>
      </c>
      <c r="AP388" s="13">
        <f t="shared" si="835"/>
        <v>55</v>
      </c>
      <c r="AQ388" s="248">
        <v>0.35486111111111113</v>
      </c>
      <c r="AR388" s="12">
        <f t="shared" si="836"/>
        <v>0.12569444444444447</v>
      </c>
      <c r="AS388" s="225">
        <f t="shared" si="837"/>
        <v>3</v>
      </c>
      <c r="AT388" s="13">
        <f t="shared" si="838"/>
        <v>1</v>
      </c>
      <c r="AU388" s="248">
        <v>0.35555555555555557</v>
      </c>
      <c r="AV388" s="226">
        <f t="shared" ref="AV388:AV413" si="850">AU388-AQ388</f>
        <v>6.9444444444444198E-4</v>
      </c>
      <c r="AW388" s="13">
        <f t="shared" ref="AW388:AW413" si="851">HOUR(AV388)</f>
        <v>0</v>
      </c>
      <c r="AX388" s="13">
        <f t="shared" ref="AX388:AX413" si="852">MINUTE(AV388)</f>
        <v>1</v>
      </c>
      <c r="AY388" s="248">
        <v>0.47638888888888892</v>
      </c>
      <c r="AZ388" s="12">
        <f t="shared" si="798"/>
        <v>0.12083333333333335</v>
      </c>
      <c r="BA388" s="225">
        <f t="shared" si="799"/>
        <v>2</v>
      </c>
      <c r="BB388" s="225">
        <f t="shared" si="800"/>
        <v>54</v>
      </c>
      <c r="BC388" s="248">
        <v>0.47638888888888892</v>
      </c>
      <c r="BD388" s="248">
        <v>0.47638888888888892</v>
      </c>
      <c r="BE388" s="12">
        <f t="shared" ref="BE388:BE413" si="853">BD388-BC388</f>
        <v>0</v>
      </c>
      <c r="BF388" s="13">
        <f t="shared" ref="BF388:BF413" si="854">HOUR(BE388)</f>
        <v>0</v>
      </c>
      <c r="BG388" s="13">
        <f t="shared" ref="BG388:BG413" si="855">MINUTE(BE388)</f>
        <v>0</v>
      </c>
      <c r="BH388" s="248">
        <v>0.47638888888888892</v>
      </c>
      <c r="BI388" s="248">
        <v>0.47638888888888892</v>
      </c>
      <c r="BJ388" s="247"/>
      <c r="BK388" s="69">
        <f t="shared" ref="BK388:BK413" si="856">BI388-BH388</f>
        <v>0</v>
      </c>
      <c r="BL388" s="13">
        <f t="shared" ref="BL388:BL413" si="857">HOUR(BK388)</f>
        <v>0</v>
      </c>
      <c r="BM388" s="13">
        <f t="shared" ref="BM388:BM413" si="858">MINUTE(BK388)</f>
        <v>0</v>
      </c>
      <c r="BN388" s="248">
        <v>0.4826388888888889</v>
      </c>
      <c r="BO388" s="12">
        <f t="shared" si="804"/>
        <v>6.2499999999999778E-3</v>
      </c>
      <c r="BP388" s="225">
        <f t="shared" si="805"/>
        <v>0</v>
      </c>
      <c r="BQ388" s="225">
        <f t="shared" si="806"/>
        <v>9</v>
      </c>
      <c r="BR388" s="248">
        <v>0.48402777777777778</v>
      </c>
      <c r="BS388" s="12">
        <f t="shared" si="807"/>
        <v>1.388888888888884E-3</v>
      </c>
      <c r="BT388" s="225">
        <f t="shared" si="808"/>
        <v>0</v>
      </c>
      <c r="BU388" s="225">
        <f t="shared" si="809"/>
        <v>2</v>
      </c>
      <c r="BV388" s="248">
        <v>0.48402777777777778</v>
      </c>
      <c r="BW388" s="248">
        <v>0.4861111111111111</v>
      </c>
      <c r="BX388" s="12">
        <f t="shared" si="810"/>
        <v>2.0833333333333259E-3</v>
      </c>
      <c r="BY388" s="13">
        <f t="shared" si="811"/>
        <v>0</v>
      </c>
      <c r="BZ388" s="13">
        <f t="shared" si="812"/>
        <v>3</v>
      </c>
      <c r="CA388" s="226">
        <f t="shared" si="772"/>
        <v>0.375</v>
      </c>
      <c r="CB388" s="13">
        <f t="shared" si="773"/>
        <v>9</v>
      </c>
      <c r="CC388" s="13">
        <f t="shared" si="774"/>
        <v>0</v>
      </c>
      <c r="CD388" s="12">
        <f t="shared" si="768"/>
        <v>0.14375000000000002</v>
      </c>
      <c r="CE388" s="13">
        <f t="shared" si="775"/>
        <v>3</v>
      </c>
      <c r="CF388" s="13">
        <f t="shared" si="776"/>
        <v>27</v>
      </c>
      <c r="CG388" s="12">
        <f t="shared" ref="CG388:CG455" si="859">AI388</f>
        <v>7.9861111111111105E-2</v>
      </c>
      <c r="CH388" s="13">
        <f t="shared" ref="CH388:CH393" si="860">HOUR(CG388)</f>
        <v>1</v>
      </c>
      <c r="CI388" s="13">
        <f t="shared" ref="CI388:CI393" si="861">MINUTE(CG388)</f>
        <v>55</v>
      </c>
      <c r="CJ388" s="12">
        <f t="shared" ref="CJ388:CJ455" si="862">AZ388</f>
        <v>0.12083333333333335</v>
      </c>
      <c r="CK388" s="13">
        <f t="shared" si="834"/>
        <v>2</v>
      </c>
      <c r="CL388" s="13">
        <f t="shared" si="779"/>
        <v>54</v>
      </c>
      <c r="CM388" s="62"/>
      <c r="CN388" s="62"/>
      <c r="CO388" s="62"/>
      <c r="CP388" s="12">
        <f t="shared" ref="CP388:CP393" si="863">AZ388-(CS388+CV388+CY388+DB388+DE388+DH388)</f>
        <v>0.12083333333333335</v>
      </c>
      <c r="CQ388" s="13">
        <f t="shared" ref="CQ388:CQ393" si="864">HOUR(CP388)</f>
        <v>2</v>
      </c>
      <c r="CR388" s="13">
        <f t="shared" ref="CR388:CR393" si="865">MINUTE(CP388)</f>
        <v>54</v>
      </c>
      <c r="CS388" s="248"/>
      <c r="CT388" s="13">
        <f t="shared" si="819"/>
        <v>0</v>
      </c>
      <c r="CU388" s="13">
        <f t="shared" si="820"/>
        <v>0</v>
      </c>
      <c r="CV388" s="158"/>
      <c r="CW388" s="13">
        <f t="shared" si="821"/>
        <v>0</v>
      </c>
      <c r="CX388" s="13">
        <f t="shared" si="822"/>
        <v>0</v>
      </c>
      <c r="CY388" s="158"/>
      <c r="CZ388" s="13">
        <f t="shared" si="823"/>
        <v>0</v>
      </c>
      <c r="DA388" s="13">
        <f t="shared" si="824"/>
        <v>0</v>
      </c>
      <c r="DB388" s="158"/>
      <c r="DC388" s="13">
        <f t="shared" si="825"/>
        <v>0</v>
      </c>
      <c r="DD388" s="13">
        <f t="shared" si="826"/>
        <v>0</v>
      </c>
      <c r="DE388" s="158"/>
      <c r="DF388" s="13">
        <f t="shared" si="827"/>
        <v>0</v>
      </c>
      <c r="DG388" s="13">
        <f t="shared" si="828"/>
        <v>0</v>
      </c>
      <c r="DH388" s="158"/>
      <c r="DI388" s="13">
        <f t="shared" si="829"/>
        <v>0</v>
      </c>
      <c r="DJ388" s="13">
        <f t="shared" si="830"/>
        <v>0</v>
      </c>
      <c r="DK388" s="158"/>
      <c r="DL388" s="35">
        <f t="shared" si="831"/>
        <v>0</v>
      </c>
      <c r="DM388" s="61">
        <f t="shared" si="832"/>
        <v>0</v>
      </c>
      <c r="DN388" s="66">
        <f t="shared" si="742"/>
        <v>1367366.7159999991</v>
      </c>
      <c r="DO388" s="74">
        <f t="shared" ref="DO388:DO444" si="866">DO387+M389</f>
        <v>22089</v>
      </c>
      <c r="DP388" s="426">
        <f t="shared" si="661"/>
        <v>62.200169491525422</v>
      </c>
      <c r="DQ388" s="63">
        <f t="shared" si="833"/>
        <v>61.902608357100775</v>
      </c>
      <c r="DR388" s="66" t="e">
        <f t="shared" si="743"/>
        <v>#NUM!</v>
      </c>
      <c r="DS388" s="96" t="e">
        <f t="shared" si="744"/>
        <v>#NUM!</v>
      </c>
      <c r="DT388" s="66" t="e">
        <f t="shared" si="745"/>
        <v>#NUM!</v>
      </c>
      <c r="DU388" s="66" t="e">
        <f t="shared" si="746"/>
        <v>#NUM!</v>
      </c>
      <c r="DV388" s="427"/>
      <c r="DW388" s="427"/>
      <c r="DX388" s="427"/>
      <c r="DY388" s="427"/>
      <c r="DZ388" s="427"/>
      <c r="EA388" s="427"/>
      <c r="EB388" s="427"/>
      <c r="EC388" s="427"/>
      <c r="ED388" s="427"/>
      <c r="EE388" s="427"/>
      <c r="EF388" s="427"/>
      <c r="EG388" s="427"/>
      <c r="EH388" s="427"/>
      <c r="EI388" s="427"/>
      <c r="EJ388" s="427"/>
      <c r="EK388" s="427"/>
      <c r="EL388" s="427"/>
      <c r="EM388" s="427"/>
      <c r="EN388" s="427"/>
      <c r="EO388" s="427"/>
      <c r="EP388" s="427"/>
      <c r="EQ388" s="427"/>
      <c r="ER388" s="427"/>
      <c r="ES388" s="427"/>
      <c r="ET388" s="427"/>
      <c r="EU388" s="427"/>
      <c r="EV388" s="427"/>
      <c r="EW388" s="427"/>
      <c r="EX388" s="427"/>
      <c r="EY388" s="427"/>
      <c r="EZ388" s="427"/>
      <c r="FA388" s="427"/>
      <c r="FB388" s="427"/>
      <c r="FC388" s="427"/>
      <c r="FD388" s="427"/>
      <c r="FE388" s="427"/>
      <c r="FF388" s="427"/>
      <c r="FG388" s="427"/>
      <c r="FH388" s="427"/>
      <c r="FI388" s="427"/>
    </row>
    <row r="389" spans="1:165" s="250" customFormat="1">
      <c r="A389" s="175">
        <v>388</v>
      </c>
      <c r="B389" s="243">
        <v>57</v>
      </c>
      <c r="C389" s="244">
        <v>40830</v>
      </c>
      <c r="D389" s="249">
        <f t="shared" si="666"/>
        <v>10</v>
      </c>
      <c r="E389" s="246" t="s">
        <v>593</v>
      </c>
      <c r="F389" s="243">
        <v>2</v>
      </c>
      <c r="G389" s="247" t="s">
        <v>393</v>
      </c>
      <c r="H389" s="247" t="s">
        <v>394</v>
      </c>
      <c r="I389" s="247" t="s">
        <v>537</v>
      </c>
      <c r="J389" s="248">
        <v>0.38194444444444442</v>
      </c>
      <c r="K389" s="249">
        <v>3724.06</v>
      </c>
      <c r="L389" s="247" t="s">
        <v>34</v>
      </c>
      <c r="M389" s="243">
        <v>59</v>
      </c>
      <c r="N389" s="243">
        <v>0</v>
      </c>
      <c r="O389" s="247"/>
      <c r="P389" s="248">
        <v>0.38194444444444442</v>
      </c>
      <c r="Q389" s="248">
        <v>0.38194444444444442</v>
      </c>
      <c r="R389" s="12">
        <f t="shared" si="729"/>
        <v>0</v>
      </c>
      <c r="S389" s="13">
        <f t="shared" si="730"/>
        <v>0</v>
      </c>
      <c r="T389" s="13">
        <f t="shared" si="731"/>
        <v>0</v>
      </c>
      <c r="U389" s="248">
        <v>0.3923611111111111</v>
      </c>
      <c r="V389" s="12">
        <f t="shared" si="839"/>
        <v>1.0416666666666685E-2</v>
      </c>
      <c r="W389" s="13">
        <f t="shared" si="840"/>
        <v>0</v>
      </c>
      <c r="X389" s="225">
        <f t="shared" si="841"/>
        <v>15</v>
      </c>
      <c r="Y389" s="248">
        <v>0.40277777777777773</v>
      </c>
      <c r="Z389" s="12">
        <f t="shared" si="842"/>
        <v>1.041666666666663E-2</v>
      </c>
      <c r="AA389" s="13">
        <f t="shared" si="843"/>
        <v>0</v>
      </c>
      <c r="AB389" s="13">
        <f t="shared" si="844"/>
        <v>15</v>
      </c>
      <c r="AC389" s="248">
        <v>0.41666666666666669</v>
      </c>
      <c r="AD389" s="12">
        <f t="shared" si="845"/>
        <v>1.3888888888888951E-2</v>
      </c>
      <c r="AE389" s="13">
        <f t="shared" si="846"/>
        <v>0</v>
      </c>
      <c r="AF389" s="13">
        <f t="shared" si="847"/>
        <v>20</v>
      </c>
      <c r="AG389" s="248">
        <v>0.42708333333333331</v>
      </c>
      <c r="AH389" s="248">
        <v>0.51041666666666663</v>
      </c>
      <c r="AI389" s="12">
        <f t="shared" si="816"/>
        <v>8.3333333333333315E-2</v>
      </c>
      <c r="AJ389" s="225">
        <f t="shared" si="817"/>
        <v>2</v>
      </c>
      <c r="AK389" s="225">
        <f t="shared" si="818"/>
        <v>0</v>
      </c>
      <c r="AL389" s="248">
        <v>0.42708333333333331</v>
      </c>
      <c r="AM389" s="248">
        <v>0.51041666666666663</v>
      </c>
      <c r="AN389" s="12">
        <f t="shared" si="848"/>
        <v>8.3333333333333315E-2</v>
      </c>
      <c r="AO389" s="13">
        <f t="shared" si="849"/>
        <v>2</v>
      </c>
      <c r="AP389" s="13">
        <f t="shared" si="835"/>
        <v>0</v>
      </c>
      <c r="AQ389" s="248">
        <v>0.53125</v>
      </c>
      <c r="AR389" s="12">
        <f t="shared" si="836"/>
        <v>2.083333333333337E-2</v>
      </c>
      <c r="AS389" s="225">
        <f t="shared" si="837"/>
        <v>0</v>
      </c>
      <c r="AT389" s="13">
        <f t="shared" si="838"/>
        <v>30</v>
      </c>
      <c r="AU389" s="248">
        <v>0.53333333333333333</v>
      </c>
      <c r="AV389" s="226">
        <f t="shared" si="850"/>
        <v>2.0833333333333259E-3</v>
      </c>
      <c r="AW389" s="13">
        <f t="shared" si="851"/>
        <v>0</v>
      </c>
      <c r="AX389" s="13">
        <f t="shared" si="852"/>
        <v>3</v>
      </c>
      <c r="AY389" s="248">
        <v>0.67291666666666661</v>
      </c>
      <c r="AZ389" s="12">
        <f t="shared" si="798"/>
        <v>0.13958333333333328</v>
      </c>
      <c r="BA389" s="225">
        <f t="shared" si="799"/>
        <v>3</v>
      </c>
      <c r="BB389" s="225">
        <f t="shared" si="800"/>
        <v>21</v>
      </c>
      <c r="BC389" s="248">
        <v>0.67291666666666661</v>
      </c>
      <c r="BD389" s="248">
        <v>0.67291666666666661</v>
      </c>
      <c r="BE389" s="12">
        <f t="shared" si="853"/>
        <v>0</v>
      </c>
      <c r="BF389" s="13">
        <f t="shared" si="854"/>
        <v>0</v>
      </c>
      <c r="BG389" s="13">
        <f t="shared" si="855"/>
        <v>0</v>
      </c>
      <c r="BH389" s="248">
        <v>0.67291666666666661</v>
      </c>
      <c r="BI389" s="248">
        <v>0.67291666666666661</v>
      </c>
      <c r="BJ389" s="247"/>
      <c r="BK389" s="69">
        <f t="shared" si="856"/>
        <v>0</v>
      </c>
      <c r="BL389" s="13">
        <f t="shared" si="857"/>
        <v>0</v>
      </c>
      <c r="BM389" s="13">
        <f t="shared" si="858"/>
        <v>0</v>
      </c>
      <c r="BN389" s="248">
        <v>0.68055555555555547</v>
      </c>
      <c r="BO389" s="12">
        <f t="shared" si="804"/>
        <v>7.6388888888888618E-3</v>
      </c>
      <c r="BP389" s="225">
        <f t="shared" si="805"/>
        <v>0</v>
      </c>
      <c r="BQ389" s="225">
        <f t="shared" si="806"/>
        <v>11</v>
      </c>
      <c r="BR389" s="248">
        <v>0.68194444444444446</v>
      </c>
      <c r="BS389" s="12">
        <f t="shared" si="807"/>
        <v>1.388888888888995E-3</v>
      </c>
      <c r="BT389" s="225">
        <f t="shared" si="808"/>
        <v>0</v>
      </c>
      <c r="BU389" s="225">
        <f t="shared" si="809"/>
        <v>2</v>
      </c>
      <c r="BV389" s="248">
        <v>0.68194444444444446</v>
      </c>
      <c r="BW389" s="248">
        <v>0.68402777777777779</v>
      </c>
      <c r="BX389" s="12">
        <f t="shared" si="810"/>
        <v>2.0833333333333259E-3</v>
      </c>
      <c r="BY389" s="13">
        <f t="shared" si="811"/>
        <v>0</v>
      </c>
      <c r="BZ389" s="13">
        <f t="shared" si="812"/>
        <v>3</v>
      </c>
      <c r="CA389" s="226">
        <f t="shared" si="772"/>
        <v>0.30208333333333337</v>
      </c>
      <c r="CB389" s="13">
        <f t="shared" si="773"/>
        <v>7</v>
      </c>
      <c r="CC389" s="13">
        <f t="shared" si="774"/>
        <v>15</v>
      </c>
      <c r="CD389" s="12">
        <f t="shared" si="768"/>
        <v>4.3750000000000178E-2</v>
      </c>
      <c r="CE389" s="13">
        <f t="shared" si="775"/>
        <v>1</v>
      </c>
      <c r="CF389" s="13">
        <f t="shared" si="776"/>
        <v>3</v>
      </c>
      <c r="CG389" s="12">
        <f t="shared" si="859"/>
        <v>8.3333333333333315E-2</v>
      </c>
      <c r="CH389" s="13">
        <f t="shared" si="860"/>
        <v>2</v>
      </c>
      <c r="CI389" s="13">
        <f t="shared" si="861"/>
        <v>0</v>
      </c>
      <c r="CJ389" s="12">
        <f t="shared" si="862"/>
        <v>0.13958333333333328</v>
      </c>
      <c r="CK389" s="13">
        <f t="shared" si="834"/>
        <v>3</v>
      </c>
      <c r="CL389" s="13">
        <f t="shared" si="779"/>
        <v>21</v>
      </c>
      <c r="CM389" s="62"/>
      <c r="CN389" s="62"/>
      <c r="CO389" s="62"/>
      <c r="CP389" s="12">
        <f t="shared" si="863"/>
        <v>0.13958333333333328</v>
      </c>
      <c r="CQ389" s="13">
        <f t="shared" si="864"/>
        <v>3</v>
      </c>
      <c r="CR389" s="13">
        <f t="shared" si="865"/>
        <v>21</v>
      </c>
      <c r="CS389" s="248"/>
      <c r="CT389" s="13">
        <f t="shared" si="819"/>
        <v>0</v>
      </c>
      <c r="CU389" s="13">
        <f t="shared" si="820"/>
        <v>0</v>
      </c>
      <c r="CV389" s="158"/>
      <c r="CW389" s="13">
        <f t="shared" si="821"/>
        <v>0</v>
      </c>
      <c r="CX389" s="13">
        <f t="shared" si="822"/>
        <v>0</v>
      </c>
      <c r="CY389" s="158"/>
      <c r="CZ389" s="13">
        <f t="shared" si="823"/>
        <v>0</v>
      </c>
      <c r="DA389" s="13">
        <f t="shared" si="824"/>
        <v>0</v>
      </c>
      <c r="DB389" s="158"/>
      <c r="DC389" s="13">
        <f t="shared" si="825"/>
        <v>0</v>
      </c>
      <c r="DD389" s="13">
        <f t="shared" si="826"/>
        <v>0</v>
      </c>
      <c r="DE389" s="158"/>
      <c r="DF389" s="13">
        <f t="shared" si="827"/>
        <v>0</v>
      </c>
      <c r="DG389" s="13">
        <f t="shared" si="828"/>
        <v>0</v>
      </c>
      <c r="DH389" s="158"/>
      <c r="DI389" s="13">
        <f t="shared" si="829"/>
        <v>0</v>
      </c>
      <c r="DJ389" s="13">
        <f t="shared" si="830"/>
        <v>0</v>
      </c>
      <c r="DK389" s="158"/>
      <c r="DL389" s="35">
        <f t="shared" si="831"/>
        <v>0</v>
      </c>
      <c r="DM389" s="61">
        <f t="shared" si="832"/>
        <v>0</v>
      </c>
      <c r="DN389" s="66">
        <f t="shared" si="742"/>
        <v>1371090.7759999991</v>
      </c>
      <c r="DO389" s="74">
        <f t="shared" si="866"/>
        <v>22146</v>
      </c>
      <c r="DP389" s="66">
        <f t="shared" si="661"/>
        <v>63.119661016949152</v>
      </c>
      <c r="DQ389" s="63">
        <f t="shared" si="833"/>
        <v>61.9114411631897</v>
      </c>
      <c r="DR389" s="66" t="e">
        <f t="shared" si="743"/>
        <v>#NUM!</v>
      </c>
      <c r="DS389" s="96" t="e">
        <f t="shared" si="744"/>
        <v>#NUM!</v>
      </c>
      <c r="DT389" s="66" t="e">
        <f t="shared" si="745"/>
        <v>#NUM!</v>
      </c>
      <c r="DU389" s="66" t="e">
        <f t="shared" si="746"/>
        <v>#NUM!</v>
      </c>
      <c r="DV389" s="427"/>
      <c r="DW389" s="427"/>
      <c r="DX389" s="427"/>
      <c r="DY389" s="427"/>
      <c r="DZ389" s="427"/>
      <c r="EA389" s="427"/>
      <c r="EB389" s="427"/>
      <c r="EC389" s="427"/>
      <c r="ED389" s="427"/>
      <c r="EE389" s="427"/>
      <c r="EF389" s="427"/>
      <c r="EG389" s="427"/>
      <c r="EH389" s="427"/>
      <c r="EI389" s="427"/>
      <c r="EJ389" s="427"/>
      <c r="EK389" s="427"/>
      <c r="EL389" s="427"/>
      <c r="EM389" s="427"/>
      <c r="EN389" s="427"/>
      <c r="EO389" s="427"/>
      <c r="EP389" s="427"/>
      <c r="EQ389" s="427"/>
      <c r="ER389" s="427"/>
      <c r="ES389" s="427"/>
      <c r="ET389" s="427"/>
      <c r="EU389" s="427"/>
      <c r="EV389" s="427"/>
      <c r="EW389" s="427"/>
      <c r="EX389" s="427"/>
      <c r="EY389" s="427"/>
      <c r="EZ389" s="427"/>
      <c r="FA389" s="427"/>
      <c r="FB389" s="427"/>
      <c r="FC389" s="427"/>
      <c r="FD389" s="427"/>
      <c r="FE389" s="427"/>
      <c r="FF389" s="427"/>
      <c r="FG389" s="427"/>
      <c r="FH389" s="427"/>
      <c r="FI389" s="427"/>
    </row>
    <row r="390" spans="1:165" s="250" customFormat="1">
      <c r="A390" s="199">
        <v>389</v>
      </c>
      <c r="B390" s="243">
        <v>58</v>
      </c>
      <c r="C390" s="244">
        <v>40830</v>
      </c>
      <c r="D390" s="249">
        <f t="shared" si="666"/>
        <v>10</v>
      </c>
      <c r="E390" s="246" t="s">
        <v>39</v>
      </c>
      <c r="F390" s="243">
        <v>31</v>
      </c>
      <c r="G390" s="245" t="s">
        <v>38</v>
      </c>
      <c r="H390" s="247" t="s">
        <v>305</v>
      </c>
      <c r="I390" s="247" t="s">
        <v>535</v>
      </c>
      <c r="J390" s="248">
        <v>0.45833333333333331</v>
      </c>
      <c r="K390" s="249">
        <v>3574.98</v>
      </c>
      <c r="L390" s="247" t="s">
        <v>34</v>
      </c>
      <c r="M390" s="243">
        <v>57</v>
      </c>
      <c r="N390" s="243">
        <v>2</v>
      </c>
      <c r="O390" s="247"/>
      <c r="P390" s="248">
        <v>0.45833333333333331</v>
      </c>
      <c r="Q390" s="248">
        <v>0.45833333333333331</v>
      </c>
      <c r="R390" s="12">
        <f t="shared" si="729"/>
        <v>0</v>
      </c>
      <c r="S390" s="13">
        <f t="shared" si="730"/>
        <v>0</v>
      </c>
      <c r="T390" s="13">
        <f t="shared" si="731"/>
        <v>0</v>
      </c>
      <c r="U390" s="248">
        <v>0.5</v>
      </c>
      <c r="V390" s="12">
        <f t="shared" si="839"/>
        <v>4.1666666666666685E-2</v>
      </c>
      <c r="W390" s="13">
        <f t="shared" si="840"/>
        <v>1</v>
      </c>
      <c r="X390" s="225">
        <f t="shared" si="841"/>
        <v>0</v>
      </c>
      <c r="Y390" s="248">
        <v>0.52777777777777779</v>
      </c>
      <c r="Z390" s="12">
        <f t="shared" si="842"/>
        <v>2.777777777777779E-2</v>
      </c>
      <c r="AA390" s="13">
        <f t="shared" si="843"/>
        <v>0</v>
      </c>
      <c r="AB390" s="13">
        <f t="shared" si="844"/>
        <v>40</v>
      </c>
      <c r="AC390" s="248">
        <v>0.54166666666666663</v>
      </c>
      <c r="AD390" s="12">
        <f t="shared" si="845"/>
        <v>1.388888888888884E-2</v>
      </c>
      <c r="AE390" s="13">
        <f t="shared" si="846"/>
        <v>0</v>
      </c>
      <c r="AF390" s="13">
        <f t="shared" si="847"/>
        <v>20</v>
      </c>
      <c r="AG390" s="248">
        <v>0.54166666666666663</v>
      </c>
      <c r="AH390" s="248">
        <v>0.64583333333333337</v>
      </c>
      <c r="AI390" s="12">
        <f t="shared" si="816"/>
        <v>0.10416666666666674</v>
      </c>
      <c r="AJ390" s="225">
        <f t="shared" si="817"/>
        <v>2</v>
      </c>
      <c r="AK390" s="225">
        <f t="shared" si="818"/>
        <v>30</v>
      </c>
      <c r="AL390" s="248">
        <v>0.54166666666666663</v>
      </c>
      <c r="AM390" s="248">
        <v>0.64583333333333337</v>
      </c>
      <c r="AN390" s="12">
        <f t="shared" si="848"/>
        <v>0.10416666666666674</v>
      </c>
      <c r="AO390" s="13">
        <f t="shared" si="849"/>
        <v>2</v>
      </c>
      <c r="AP390" s="13">
        <f t="shared" si="835"/>
        <v>30</v>
      </c>
      <c r="AQ390" s="248">
        <v>0.69791666666666663</v>
      </c>
      <c r="AR390" s="12">
        <f t="shared" si="836"/>
        <v>5.2083333333333259E-2</v>
      </c>
      <c r="AS390" s="225">
        <f t="shared" si="837"/>
        <v>1</v>
      </c>
      <c r="AT390" s="13">
        <f t="shared" si="838"/>
        <v>15</v>
      </c>
      <c r="AU390" s="248">
        <v>0.69861111111111107</v>
      </c>
      <c r="AV390" s="226">
        <f t="shared" si="850"/>
        <v>6.9444444444444198E-4</v>
      </c>
      <c r="AW390" s="13">
        <f t="shared" si="851"/>
        <v>0</v>
      </c>
      <c r="AX390" s="13">
        <f t="shared" si="852"/>
        <v>1</v>
      </c>
      <c r="AY390" s="248">
        <v>0.81666666666666676</v>
      </c>
      <c r="AZ390" s="12">
        <f t="shared" si="798"/>
        <v>0.11805555555555569</v>
      </c>
      <c r="BA390" s="225">
        <f t="shared" si="799"/>
        <v>2</v>
      </c>
      <c r="BB390" s="225">
        <f t="shared" si="800"/>
        <v>50</v>
      </c>
      <c r="BC390" s="248">
        <v>0.81666666666666676</v>
      </c>
      <c r="BD390" s="248">
        <v>0.81666666666666676</v>
      </c>
      <c r="BE390" s="12">
        <f t="shared" si="853"/>
        <v>0</v>
      </c>
      <c r="BF390" s="13">
        <f t="shared" si="854"/>
        <v>0</v>
      </c>
      <c r="BG390" s="13">
        <f t="shared" si="855"/>
        <v>0</v>
      </c>
      <c r="BH390" s="248">
        <v>0.81666666666666676</v>
      </c>
      <c r="BI390" s="248">
        <v>0.81666666666666676</v>
      </c>
      <c r="BJ390" s="247"/>
      <c r="BK390" s="69">
        <f t="shared" si="856"/>
        <v>0</v>
      </c>
      <c r="BL390" s="13">
        <f t="shared" si="857"/>
        <v>0</v>
      </c>
      <c r="BM390" s="13">
        <f t="shared" si="858"/>
        <v>0</v>
      </c>
      <c r="BN390" s="248">
        <v>0.82777777777777783</v>
      </c>
      <c r="BO390" s="12">
        <f t="shared" si="804"/>
        <v>1.1111111111111072E-2</v>
      </c>
      <c r="BP390" s="225">
        <f t="shared" si="805"/>
        <v>0</v>
      </c>
      <c r="BQ390" s="225">
        <f t="shared" si="806"/>
        <v>16</v>
      </c>
      <c r="BR390" s="248">
        <v>0.82986111111111116</v>
      </c>
      <c r="BS390" s="12">
        <f t="shared" si="807"/>
        <v>2.0833333333333259E-3</v>
      </c>
      <c r="BT390" s="225">
        <f t="shared" si="808"/>
        <v>0</v>
      </c>
      <c r="BU390" s="225">
        <f t="shared" si="809"/>
        <v>3</v>
      </c>
      <c r="BV390" s="248">
        <v>0.82986111111111116</v>
      </c>
      <c r="BW390" s="248">
        <v>0.83333333333333337</v>
      </c>
      <c r="BX390" s="12">
        <f t="shared" si="810"/>
        <v>3.4722222222222099E-3</v>
      </c>
      <c r="BY390" s="13">
        <f t="shared" si="811"/>
        <v>0</v>
      </c>
      <c r="BZ390" s="13">
        <f t="shared" si="812"/>
        <v>5</v>
      </c>
      <c r="CA390" s="226">
        <f t="shared" si="772"/>
        <v>0.37500000000000006</v>
      </c>
      <c r="CB390" s="13">
        <f t="shared" si="773"/>
        <v>9</v>
      </c>
      <c r="CC390" s="13">
        <f t="shared" si="774"/>
        <v>0</v>
      </c>
      <c r="CD390" s="12">
        <f t="shared" si="768"/>
        <v>7.9166666666666496E-2</v>
      </c>
      <c r="CE390" s="13">
        <f t="shared" si="775"/>
        <v>1</v>
      </c>
      <c r="CF390" s="13">
        <f t="shared" si="776"/>
        <v>54</v>
      </c>
      <c r="CG390" s="12">
        <f t="shared" si="859"/>
        <v>0.10416666666666674</v>
      </c>
      <c r="CH390" s="13">
        <f t="shared" si="860"/>
        <v>2</v>
      </c>
      <c r="CI390" s="13">
        <f t="shared" si="861"/>
        <v>30</v>
      </c>
      <c r="CJ390" s="12">
        <f t="shared" si="862"/>
        <v>0.11805555555555569</v>
      </c>
      <c r="CK390" s="13">
        <f t="shared" si="834"/>
        <v>2</v>
      </c>
      <c r="CL390" s="13">
        <f t="shared" si="779"/>
        <v>50</v>
      </c>
      <c r="CM390" s="62"/>
      <c r="CN390" s="62"/>
      <c r="CO390" s="62"/>
      <c r="CP390" s="12">
        <f t="shared" si="863"/>
        <v>0.11805555555555569</v>
      </c>
      <c r="CQ390" s="13">
        <f t="shared" si="864"/>
        <v>2</v>
      </c>
      <c r="CR390" s="13">
        <f t="shared" si="865"/>
        <v>50</v>
      </c>
      <c r="CS390" s="248"/>
      <c r="CT390" s="13">
        <f t="shared" si="819"/>
        <v>0</v>
      </c>
      <c r="CU390" s="13">
        <f t="shared" si="820"/>
        <v>0</v>
      </c>
      <c r="CV390" s="158"/>
      <c r="CW390" s="13">
        <f t="shared" si="821"/>
        <v>0</v>
      </c>
      <c r="CX390" s="13">
        <f t="shared" si="822"/>
        <v>0</v>
      </c>
      <c r="CY390" s="158"/>
      <c r="CZ390" s="13">
        <f t="shared" si="823"/>
        <v>0</v>
      </c>
      <c r="DA390" s="13">
        <f t="shared" si="824"/>
        <v>0</v>
      </c>
      <c r="DB390" s="158"/>
      <c r="DC390" s="13">
        <f t="shared" si="825"/>
        <v>0</v>
      </c>
      <c r="DD390" s="13">
        <f t="shared" si="826"/>
        <v>0</v>
      </c>
      <c r="DE390" s="158"/>
      <c r="DF390" s="13">
        <f t="shared" si="827"/>
        <v>0</v>
      </c>
      <c r="DG390" s="13">
        <f t="shared" si="828"/>
        <v>0</v>
      </c>
      <c r="DH390" s="158"/>
      <c r="DI390" s="13">
        <f t="shared" si="829"/>
        <v>0</v>
      </c>
      <c r="DJ390" s="13">
        <f t="shared" si="830"/>
        <v>0</v>
      </c>
      <c r="DK390" s="158"/>
      <c r="DL390" s="35">
        <f t="shared" si="831"/>
        <v>0</v>
      </c>
      <c r="DM390" s="61">
        <f t="shared" si="832"/>
        <v>0</v>
      </c>
      <c r="DN390" s="66">
        <f t="shared" si="742"/>
        <v>1374665.7559999991</v>
      </c>
      <c r="DO390" s="74">
        <f t="shared" si="866"/>
        <v>22203</v>
      </c>
      <c r="DP390" s="66">
        <f t="shared" si="661"/>
        <v>62.718947368421055</v>
      </c>
      <c r="DQ390" s="63">
        <f t="shared" si="833"/>
        <v>61.91351420979143</v>
      </c>
      <c r="DR390" s="66" t="e">
        <f t="shared" si="743"/>
        <v>#NUM!</v>
      </c>
      <c r="DS390" s="96" t="e">
        <f t="shared" si="744"/>
        <v>#NUM!</v>
      </c>
      <c r="DT390" s="66" t="e">
        <f t="shared" si="745"/>
        <v>#NUM!</v>
      </c>
      <c r="DU390" s="66" t="e">
        <f t="shared" si="746"/>
        <v>#NUM!</v>
      </c>
      <c r="DV390" s="427"/>
      <c r="DW390" s="427"/>
      <c r="DX390" s="427"/>
      <c r="DY390" s="427"/>
      <c r="DZ390" s="427"/>
      <c r="EA390" s="427"/>
      <c r="EB390" s="427"/>
      <c r="EC390" s="427"/>
      <c r="ED390" s="427"/>
      <c r="EE390" s="427"/>
      <c r="EF390" s="427"/>
      <c r="EG390" s="427"/>
      <c r="EH390" s="427"/>
      <c r="EI390" s="427"/>
      <c r="EJ390" s="427"/>
      <c r="EK390" s="427"/>
      <c r="EL390" s="427"/>
      <c r="EM390" s="427"/>
      <c r="EN390" s="427"/>
      <c r="EO390" s="427"/>
      <c r="EP390" s="427"/>
      <c r="EQ390" s="427"/>
      <c r="ER390" s="427"/>
      <c r="ES390" s="427"/>
      <c r="ET390" s="427"/>
      <c r="EU390" s="427"/>
      <c r="EV390" s="427"/>
      <c r="EW390" s="427"/>
      <c r="EX390" s="427"/>
      <c r="EY390" s="427"/>
      <c r="EZ390" s="427"/>
      <c r="FA390" s="427"/>
      <c r="FB390" s="427"/>
      <c r="FC390" s="427"/>
      <c r="FD390" s="427"/>
      <c r="FE390" s="427"/>
      <c r="FF390" s="427"/>
      <c r="FG390" s="427"/>
      <c r="FH390" s="427"/>
      <c r="FI390" s="427"/>
    </row>
    <row r="391" spans="1:165" s="250" customFormat="1">
      <c r="A391" s="175">
        <v>390</v>
      </c>
      <c r="B391" s="243">
        <v>59</v>
      </c>
      <c r="C391" s="244">
        <v>40830</v>
      </c>
      <c r="D391" s="249">
        <f t="shared" si="666"/>
        <v>10</v>
      </c>
      <c r="E391" s="246" t="s">
        <v>583</v>
      </c>
      <c r="F391" s="243">
        <v>2</v>
      </c>
      <c r="G391" s="247" t="s">
        <v>403</v>
      </c>
      <c r="H391" s="247" t="s">
        <v>394</v>
      </c>
      <c r="I391" s="247" t="s">
        <v>537</v>
      </c>
      <c r="J391" s="248">
        <v>0.75</v>
      </c>
      <c r="K391" s="249">
        <v>3391.01</v>
      </c>
      <c r="L391" s="247" t="s">
        <v>34</v>
      </c>
      <c r="M391" s="243">
        <v>57</v>
      </c>
      <c r="N391" s="243">
        <v>2</v>
      </c>
      <c r="O391" s="247"/>
      <c r="P391" s="248">
        <v>0.75</v>
      </c>
      <c r="Q391" s="248">
        <v>0.75</v>
      </c>
      <c r="R391" s="12">
        <f t="shared" si="729"/>
        <v>0</v>
      </c>
      <c r="S391" s="13">
        <f t="shared" si="730"/>
        <v>0</v>
      </c>
      <c r="T391" s="13">
        <f t="shared" si="731"/>
        <v>0</v>
      </c>
      <c r="U391" s="248">
        <v>0.76041666666666663</v>
      </c>
      <c r="V391" s="12">
        <f t="shared" si="839"/>
        <v>1.041666666666663E-2</v>
      </c>
      <c r="W391" s="13">
        <f t="shared" si="840"/>
        <v>0</v>
      </c>
      <c r="X391" s="225">
        <f t="shared" si="841"/>
        <v>15</v>
      </c>
      <c r="Y391" s="248">
        <v>0.77430555555555547</v>
      </c>
      <c r="Z391" s="12">
        <f t="shared" si="842"/>
        <v>1.388888888888884E-2</v>
      </c>
      <c r="AA391" s="13">
        <f t="shared" si="843"/>
        <v>0</v>
      </c>
      <c r="AB391" s="13">
        <f t="shared" si="844"/>
        <v>20</v>
      </c>
      <c r="AC391" s="248">
        <v>0.79166666666666663</v>
      </c>
      <c r="AD391" s="12">
        <f t="shared" si="845"/>
        <v>1.736111111111116E-2</v>
      </c>
      <c r="AE391" s="13">
        <f t="shared" si="846"/>
        <v>0</v>
      </c>
      <c r="AF391" s="13">
        <f t="shared" si="847"/>
        <v>25</v>
      </c>
      <c r="AG391" s="248">
        <v>0.79861111111111116</v>
      </c>
      <c r="AH391" s="248">
        <v>0.85416666666666663</v>
      </c>
      <c r="AI391" s="12">
        <f t="shared" si="816"/>
        <v>5.5555555555555469E-2</v>
      </c>
      <c r="AJ391" s="225">
        <f t="shared" si="817"/>
        <v>1</v>
      </c>
      <c r="AK391" s="225">
        <f t="shared" si="818"/>
        <v>20</v>
      </c>
      <c r="AL391" s="248">
        <v>0.79861111111111116</v>
      </c>
      <c r="AM391" s="248">
        <v>0.85416666666666663</v>
      </c>
      <c r="AN391" s="12">
        <f>AM391-AL391</f>
        <v>5.5555555555555469E-2</v>
      </c>
      <c r="AO391" s="13">
        <f>HOUR(AN391)</f>
        <v>1</v>
      </c>
      <c r="AP391" s="13">
        <f>MINUTE(AN391)</f>
        <v>20</v>
      </c>
      <c r="AQ391" s="248">
        <v>0.86111111111111116</v>
      </c>
      <c r="AR391" s="12">
        <f t="shared" si="836"/>
        <v>6.9444444444445308E-3</v>
      </c>
      <c r="AS391" s="225">
        <f t="shared" si="837"/>
        <v>0</v>
      </c>
      <c r="AT391" s="13">
        <f t="shared" si="838"/>
        <v>10</v>
      </c>
      <c r="AU391" s="248">
        <v>0.88124999999999998</v>
      </c>
      <c r="AV391" s="226">
        <f t="shared" si="850"/>
        <v>2.0138888888888817E-2</v>
      </c>
      <c r="AW391" s="13">
        <f t="shared" si="851"/>
        <v>0</v>
      </c>
      <c r="AX391" s="13">
        <f t="shared" si="852"/>
        <v>29</v>
      </c>
      <c r="AY391" s="248">
        <v>1.0062499999999999</v>
      </c>
      <c r="AZ391" s="12">
        <f t="shared" si="798"/>
        <v>0.12499999999999989</v>
      </c>
      <c r="BA391" s="225">
        <f t="shared" si="799"/>
        <v>3</v>
      </c>
      <c r="BB391" s="225">
        <f t="shared" si="800"/>
        <v>0</v>
      </c>
      <c r="BC391" s="248">
        <v>1.0062499999999999</v>
      </c>
      <c r="BD391" s="248">
        <v>1.0062499999999999</v>
      </c>
      <c r="BE391" s="12">
        <f t="shared" si="853"/>
        <v>0</v>
      </c>
      <c r="BF391" s="13">
        <f t="shared" si="854"/>
        <v>0</v>
      </c>
      <c r="BG391" s="13">
        <f t="shared" si="855"/>
        <v>0</v>
      </c>
      <c r="BH391" s="248">
        <v>1.0062499999999999</v>
      </c>
      <c r="BI391" s="248">
        <v>1.0062499999999999</v>
      </c>
      <c r="BJ391" s="247"/>
      <c r="BK391" s="69">
        <f t="shared" si="856"/>
        <v>0</v>
      </c>
      <c r="BL391" s="13">
        <f t="shared" si="857"/>
        <v>0</v>
      </c>
      <c r="BM391" s="13">
        <f t="shared" si="858"/>
        <v>0</v>
      </c>
      <c r="BN391" s="248">
        <v>1.0152777777777777</v>
      </c>
      <c r="BO391" s="12">
        <f t="shared" si="804"/>
        <v>9.0277777777778567E-3</v>
      </c>
      <c r="BP391" s="225">
        <f t="shared" si="805"/>
        <v>0</v>
      </c>
      <c r="BQ391" s="225">
        <f t="shared" si="806"/>
        <v>13</v>
      </c>
      <c r="BR391" s="248">
        <v>1.0173611111111112</v>
      </c>
      <c r="BS391" s="12">
        <f t="shared" si="807"/>
        <v>2.083333333333437E-3</v>
      </c>
      <c r="BT391" s="225">
        <f t="shared" si="808"/>
        <v>0</v>
      </c>
      <c r="BU391" s="225">
        <f t="shared" si="809"/>
        <v>3</v>
      </c>
      <c r="BV391" s="248">
        <v>1.0173611111111112</v>
      </c>
      <c r="BW391" s="248">
        <v>1.0208333333333333</v>
      </c>
      <c r="BX391" s="12">
        <f t="shared" si="810"/>
        <v>3.4722222222220989E-3</v>
      </c>
      <c r="BY391" s="13">
        <f t="shared" si="811"/>
        <v>0</v>
      </c>
      <c r="BZ391" s="13">
        <f t="shared" si="812"/>
        <v>5</v>
      </c>
      <c r="CA391" s="226">
        <f t="shared" si="772"/>
        <v>0.27083333333333326</v>
      </c>
      <c r="CB391" s="13">
        <f t="shared" si="773"/>
        <v>6</v>
      </c>
      <c r="CC391" s="13">
        <f t="shared" si="774"/>
        <v>30</v>
      </c>
      <c r="CD391" s="12">
        <f t="shared" si="768"/>
        <v>3.5416666666666985E-2</v>
      </c>
      <c r="CE391" s="13">
        <f t="shared" si="775"/>
        <v>0</v>
      </c>
      <c r="CF391" s="13">
        <f t="shared" si="776"/>
        <v>51</v>
      </c>
      <c r="CG391" s="12">
        <f t="shared" si="859"/>
        <v>5.5555555555555469E-2</v>
      </c>
      <c r="CH391" s="13">
        <f t="shared" si="860"/>
        <v>1</v>
      </c>
      <c r="CI391" s="13">
        <f t="shared" si="861"/>
        <v>20</v>
      </c>
      <c r="CJ391" s="12">
        <f t="shared" si="862"/>
        <v>0.12499999999999989</v>
      </c>
      <c r="CK391" s="13">
        <f t="shared" si="834"/>
        <v>3</v>
      </c>
      <c r="CL391" s="13">
        <f t="shared" si="779"/>
        <v>0</v>
      </c>
      <c r="CM391" s="62"/>
      <c r="CN391" s="62"/>
      <c r="CO391" s="62"/>
      <c r="CP391" s="12">
        <f t="shared" si="863"/>
        <v>0.12499999999999989</v>
      </c>
      <c r="CQ391" s="13">
        <f t="shared" si="864"/>
        <v>3</v>
      </c>
      <c r="CR391" s="13">
        <f t="shared" si="865"/>
        <v>0</v>
      </c>
      <c r="CS391" s="248"/>
      <c r="CT391" s="13">
        <f t="shared" si="819"/>
        <v>0</v>
      </c>
      <c r="CU391" s="13">
        <f t="shared" si="820"/>
        <v>0</v>
      </c>
      <c r="CV391" s="158"/>
      <c r="CW391" s="13">
        <f t="shared" si="821"/>
        <v>0</v>
      </c>
      <c r="CX391" s="13">
        <f t="shared" si="822"/>
        <v>0</v>
      </c>
      <c r="CY391" s="158"/>
      <c r="CZ391" s="13">
        <f t="shared" si="823"/>
        <v>0</v>
      </c>
      <c r="DA391" s="13">
        <f t="shared" si="824"/>
        <v>0</v>
      </c>
      <c r="DB391" s="158"/>
      <c r="DC391" s="13">
        <f t="shared" si="825"/>
        <v>0</v>
      </c>
      <c r="DD391" s="13">
        <f t="shared" si="826"/>
        <v>0</v>
      </c>
      <c r="DE391" s="158"/>
      <c r="DF391" s="13">
        <f t="shared" si="827"/>
        <v>0</v>
      </c>
      <c r="DG391" s="13">
        <f t="shared" si="828"/>
        <v>0</v>
      </c>
      <c r="DH391" s="158"/>
      <c r="DI391" s="13">
        <f t="shared" si="829"/>
        <v>0</v>
      </c>
      <c r="DJ391" s="13">
        <f t="shared" si="830"/>
        <v>0</v>
      </c>
      <c r="DK391" s="158"/>
      <c r="DL391" s="35">
        <f t="shared" si="831"/>
        <v>0</v>
      </c>
      <c r="DM391" s="61">
        <f t="shared" si="832"/>
        <v>0</v>
      </c>
      <c r="DN391" s="66">
        <f>DN390+K391</f>
        <v>1378056.7659999991</v>
      </c>
      <c r="DO391" s="74">
        <f>DO390+M394</f>
        <v>22262</v>
      </c>
      <c r="DP391" s="66">
        <f t="shared" si="661"/>
        <v>59.491403508771931</v>
      </c>
      <c r="DQ391" s="63">
        <f t="shared" si="833"/>
        <v>61.901750336896917</v>
      </c>
      <c r="DR391" s="66" t="e">
        <f t="shared" si="743"/>
        <v>#NUM!</v>
      </c>
      <c r="DS391" s="96" t="e">
        <f t="shared" si="744"/>
        <v>#NUM!</v>
      </c>
      <c r="DT391" s="66" t="e">
        <f t="shared" si="745"/>
        <v>#NUM!</v>
      </c>
      <c r="DU391" s="66" t="e">
        <f t="shared" si="746"/>
        <v>#NUM!</v>
      </c>
      <c r="DV391" s="427"/>
      <c r="DW391" s="427"/>
      <c r="DX391" s="427"/>
      <c r="DY391" s="427"/>
      <c r="DZ391" s="427"/>
      <c r="EA391" s="427"/>
      <c r="EB391" s="427"/>
      <c r="EC391" s="427"/>
      <c r="ED391" s="427"/>
      <c r="EE391" s="427"/>
      <c r="EF391" s="427"/>
      <c r="EG391" s="427"/>
      <c r="EH391" s="427"/>
      <c r="EI391" s="427"/>
      <c r="EJ391" s="427"/>
      <c r="EK391" s="427"/>
      <c r="EL391" s="427"/>
      <c r="EM391" s="427"/>
      <c r="EN391" s="427"/>
      <c r="EO391" s="427"/>
      <c r="EP391" s="427"/>
      <c r="EQ391" s="427"/>
      <c r="ER391" s="427"/>
      <c r="ES391" s="427"/>
      <c r="ET391" s="427"/>
      <c r="EU391" s="427"/>
      <c r="EV391" s="427"/>
      <c r="EW391" s="427"/>
      <c r="EX391" s="427"/>
      <c r="EY391" s="427"/>
      <c r="EZ391" s="427"/>
      <c r="FA391" s="427"/>
      <c r="FB391" s="427"/>
      <c r="FC391" s="427"/>
      <c r="FD391" s="427"/>
      <c r="FE391" s="427"/>
      <c r="FF391" s="427"/>
      <c r="FG391" s="427"/>
      <c r="FH391" s="427"/>
      <c r="FI391" s="427"/>
    </row>
    <row r="392" spans="1:165" s="250" customFormat="1">
      <c r="A392" s="199">
        <v>391</v>
      </c>
      <c r="B392" s="243"/>
      <c r="C392" s="244">
        <v>40831</v>
      </c>
      <c r="D392" s="249">
        <f t="shared" si="666"/>
        <v>10</v>
      </c>
      <c r="E392" s="246" t="s">
        <v>593</v>
      </c>
      <c r="F392" s="243">
        <v>3</v>
      </c>
      <c r="G392" s="247" t="s">
        <v>393</v>
      </c>
      <c r="H392" s="247" t="s">
        <v>394</v>
      </c>
      <c r="I392" s="247" t="s">
        <v>537</v>
      </c>
      <c r="J392" s="248">
        <v>0.80902777777777779</v>
      </c>
      <c r="K392" s="249">
        <v>3694.91</v>
      </c>
      <c r="L392" s="247" t="s">
        <v>34</v>
      </c>
      <c r="M392" s="243">
        <v>59</v>
      </c>
      <c r="N392" s="243">
        <v>0</v>
      </c>
      <c r="O392" s="247"/>
      <c r="P392" s="248">
        <v>0.80902777777777779</v>
      </c>
      <c r="Q392" s="248">
        <v>0.80902777777777779</v>
      </c>
      <c r="R392" s="12">
        <f t="shared" si="729"/>
        <v>0</v>
      </c>
      <c r="S392" s="13">
        <f t="shared" si="730"/>
        <v>0</v>
      </c>
      <c r="T392" s="13">
        <f t="shared" si="731"/>
        <v>0</v>
      </c>
      <c r="U392" s="248"/>
      <c r="V392" s="12"/>
      <c r="W392" s="13"/>
      <c r="X392" s="225"/>
      <c r="Y392" s="248"/>
      <c r="Z392" s="12"/>
      <c r="AA392" s="13"/>
      <c r="AB392" s="13"/>
      <c r="AC392" s="248"/>
      <c r="AD392" s="12"/>
      <c r="AE392" s="13"/>
      <c r="AF392" s="13"/>
      <c r="AG392" s="248">
        <v>0.88194444444444453</v>
      </c>
      <c r="AH392" s="248">
        <v>0.9375</v>
      </c>
      <c r="AI392" s="12">
        <f t="shared" si="816"/>
        <v>5.5555555555555469E-2</v>
      </c>
      <c r="AJ392" s="225">
        <f t="shared" si="817"/>
        <v>1</v>
      </c>
      <c r="AK392" s="225">
        <f t="shared" si="818"/>
        <v>20</v>
      </c>
      <c r="AL392" s="248">
        <v>0.88194444444444453</v>
      </c>
      <c r="AM392" s="248">
        <v>0.9375</v>
      </c>
      <c r="AN392" s="12">
        <f>AM392-AL392</f>
        <v>5.5555555555555469E-2</v>
      </c>
      <c r="AO392" s="13">
        <f>HOUR(AN392)</f>
        <v>1</v>
      </c>
      <c r="AP392" s="13">
        <f>MINUTE(AN392)</f>
        <v>20</v>
      </c>
      <c r="AQ392" s="248">
        <v>1.0729166666666667</v>
      </c>
      <c r="AR392" s="12">
        <f t="shared" si="836"/>
        <v>0.13541666666666674</v>
      </c>
      <c r="AS392" s="225">
        <f t="shared" si="837"/>
        <v>3</v>
      </c>
      <c r="AT392" s="13">
        <f t="shared" si="838"/>
        <v>15</v>
      </c>
      <c r="AU392" s="248">
        <v>1.09375</v>
      </c>
      <c r="AV392" s="226">
        <f t="shared" si="850"/>
        <v>2.0833333333333259E-2</v>
      </c>
      <c r="AW392" s="13">
        <f t="shared" si="851"/>
        <v>0</v>
      </c>
      <c r="AX392" s="13">
        <f t="shared" si="852"/>
        <v>30</v>
      </c>
      <c r="AY392" s="248">
        <v>1.2597222222222222</v>
      </c>
      <c r="AZ392" s="12">
        <f t="shared" si="798"/>
        <v>0.16597222222222219</v>
      </c>
      <c r="BA392" s="225">
        <f t="shared" si="799"/>
        <v>3</v>
      </c>
      <c r="BB392" s="225">
        <f t="shared" si="800"/>
        <v>59</v>
      </c>
      <c r="BC392" s="248"/>
      <c r="BD392" s="248"/>
      <c r="BE392" s="12"/>
      <c r="BF392" s="13"/>
      <c r="BG392" s="13"/>
      <c r="BH392" s="248"/>
      <c r="BI392" s="248"/>
      <c r="BJ392" s="247"/>
      <c r="BK392" s="69"/>
      <c r="BL392" s="13"/>
      <c r="BM392" s="13"/>
      <c r="BN392" s="248"/>
      <c r="BO392" s="12"/>
      <c r="BP392" s="225"/>
      <c r="BQ392" s="225"/>
      <c r="BR392" s="248"/>
      <c r="BS392" s="12"/>
      <c r="BT392" s="225"/>
      <c r="BU392" s="225"/>
      <c r="BV392" s="248"/>
      <c r="BW392" s="248"/>
      <c r="BX392" s="12"/>
      <c r="BY392" s="13"/>
      <c r="BZ392" s="13"/>
      <c r="CA392" s="226"/>
      <c r="CB392" s="13"/>
      <c r="CC392" s="13"/>
      <c r="CD392" s="12"/>
      <c r="CE392" s="13"/>
      <c r="CF392" s="13"/>
      <c r="CG392" s="12">
        <f t="shared" si="859"/>
        <v>5.5555555555555469E-2</v>
      </c>
      <c r="CH392" s="13">
        <f t="shared" si="860"/>
        <v>1</v>
      </c>
      <c r="CI392" s="13">
        <f t="shared" si="861"/>
        <v>20</v>
      </c>
      <c r="CJ392" s="12">
        <f t="shared" si="862"/>
        <v>0.16597222222222219</v>
      </c>
      <c r="CK392" s="13">
        <f t="shared" si="834"/>
        <v>3</v>
      </c>
      <c r="CL392" s="13">
        <f t="shared" si="779"/>
        <v>59</v>
      </c>
      <c r="CM392" s="62"/>
      <c r="CN392" s="62"/>
      <c r="CO392" s="62"/>
      <c r="CP392" s="12">
        <f t="shared" si="863"/>
        <v>0.16597222222222219</v>
      </c>
      <c r="CQ392" s="13">
        <f t="shared" si="864"/>
        <v>3</v>
      </c>
      <c r="CR392" s="13">
        <f t="shared" si="865"/>
        <v>59</v>
      </c>
      <c r="CS392" s="248"/>
      <c r="CT392" s="13">
        <f t="shared" si="819"/>
        <v>0</v>
      </c>
      <c r="CU392" s="13">
        <f t="shared" si="820"/>
        <v>0</v>
      </c>
      <c r="CV392" s="158"/>
      <c r="CW392" s="13">
        <f t="shared" si="821"/>
        <v>0</v>
      </c>
      <c r="CX392" s="13">
        <f t="shared" si="822"/>
        <v>0</v>
      </c>
      <c r="CY392" s="158"/>
      <c r="CZ392" s="13">
        <f t="shared" si="823"/>
        <v>0</v>
      </c>
      <c r="DA392" s="13">
        <f t="shared" si="824"/>
        <v>0</v>
      </c>
      <c r="DB392" s="158"/>
      <c r="DC392" s="13">
        <f t="shared" si="825"/>
        <v>0</v>
      </c>
      <c r="DD392" s="13">
        <f t="shared" si="826"/>
        <v>0</v>
      </c>
      <c r="DE392" s="158"/>
      <c r="DF392" s="13">
        <f t="shared" si="827"/>
        <v>0</v>
      </c>
      <c r="DG392" s="13">
        <f t="shared" si="828"/>
        <v>0</v>
      </c>
      <c r="DH392" s="158"/>
      <c r="DI392" s="13">
        <f t="shared" si="829"/>
        <v>0</v>
      </c>
      <c r="DJ392" s="13">
        <f t="shared" si="830"/>
        <v>0</v>
      </c>
      <c r="DK392" s="158"/>
      <c r="DL392" s="35">
        <f t="shared" si="831"/>
        <v>0</v>
      </c>
      <c r="DM392" s="61">
        <f t="shared" si="832"/>
        <v>0</v>
      </c>
      <c r="DN392" s="66">
        <f t="shared" ref="DN392:DN415" si="867">DN391+K392</f>
        <v>1381751.675999999</v>
      </c>
      <c r="DO392" s="74"/>
      <c r="DP392" s="66">
        <f t="shared" si="661"/>
        <v>62.625593220338978</v>
      </c>
      <c r="DQ392" s="63"/>
      <c r="DR392" s="66" t="e">
        <f t="shared" si="743"/>
        <v>#NUM!</v>
      </c>
      <c r="DS392" s="96" t="e">
        <f t="shared" si="744"/>
        <v>#NUM!</v>
      </c>
      <c r="DT392" s="66" t="e">
        <f t="shared" si="745"/>
        <v>#NUM!</v>
      </c>
      <c r="DU392" s="66" t="e">
        <f t="shared" si="746"/>
        <v>#NUM!</v>
      </c>
      <c r="DV392" s="427"/>
      <c r="DW392" s="427"/>
      <c r="DX392" s="427"/>
      <c r="DY392" s="427"/>
      <c r="DZ392" s="427"/>
      <c r="EA392" s="427"/>
      <c r="EB392" s="427"/>
      <c r="EC392" s="427"/>
      <c r="ED392" s="427"/>
      <c r="EE392" s="427"/>
      <c r="EF392" s="427"/>
      <c r="EG392" s="427"/>
      <c r="EH392" s="427"/>
      <c r="EI392" s="427"/>
      <c r="EJ392" s="427"/>
      <c r="EK392" s="427"/>
      <c r="EL392" s="427"/>
      <c r="EM392" s="427"/>
      <c r="EN392" s="427"/>
      <c r="EO392" s="427"/>
      <c r="EP392" s="427"/>
      <c r="EQ392" s="427"/>
      <c r="ER392" s="427"/>
      <c r="ES392" s="427"/>
      <c r="ET392" s="427"/>
      <c r="EU392" s="427"/>
      <c r="EV392" s="427"/>
      <c r="EW392" s="427"/>
      <c r="EX392" s="427"/>
      <c r="EY392" s="427"/>
      <c r="EZ392" s="427"/>
      <c r="FA392" s="427"/>
      <c r="FB392" s="427"/>
      <c r="FC392" s="427"/>
      <c r="FD392" s="427"/>
      <c r="FE392" s="427"/>
      <c r="FF392" s="427"/>
      <c r="FG392" s="427"/>
      <c r="FH392" s="427"/>
      <c r="FI392" s="427"/>
    </row>
    <row r="393" spans="1:165" s="250" customFormat="1">
      <c r="A393" s="175">
        <v>392</v>
      </c>
      <c r="B393" s="243"/>
      <c r="C393" s="244">
        <v>40831</v>
      </c>
      <c r="D393" s="249">
        <f t="shared" si="666"/>
        <v>10</v>
      </c>
      <c r="E393" s="246" t="s">
        <v>39</v>
      </c>
      <c r="F393" s="243">
        <v>32</v>
      </c>
      <c r="G393" s="245" t="s">
        <v>38</v>
      </c>
      <c r="H393" s="247" t="s">
        <v>305</v>
      </c>
      <c r="I393" s="247" t="s">
        <v>535</v>
      </c>
      <c r="J393" s="248">
        <v>8.3333333333333329E-2</v>
      </c>
      <c r="K393" s="249">
        <v>3507.49</v>
      </c>
      <c r="L393" s="247" t="s">
        <v>34</v>
      </c>
      <c r="M393" s="243">
        <v>56</v>
      </c>
      <c r="N393" s="243">
        <v>3</v>
      </c>
      <c r="O393" s="247"/>
      <c r="P393" s="248">
        <v>8.3333333333333329E-2</v>
      </c>
      <c r="Q393" s="248">
        <v>8.3333333333333329E-2</v>
      </c>
      <c r="R393" s="12">
        <f t="shared" si="729"/>
        <v>0</v>
      </c>
      <c r="S393" s="13">
        <f t="shared" si="730"/>
        <v>0</v>
      </c>
      <c r="T393" s="13">
        <f t="shared" si="731"/>
        <v>0</v>
      </c>
      <c r="U393" s="248"/>
      <c r="V393" s="12"/>
      <c r="W393" s="13"/>
      <c r="X393" s="225"/>
      <c r="Y393" s="248"/>
      <c r="Z393" s="12"/>
      <c r="AA393" s="13"/>
      <c r="AB393" s="13"/>
      <c r="AC393" s="248"/>
      <c r="AD393" s="12"/>
      <c r="AE393" s="13"/>
      <c r="AF393" s="13"/>
      <c r="AG393" s="248">
        <v>0.13194444444444445</v>
      </c>
      <c r="AH393" s="248">
        <v>0.17361111111111113</v>
      </c>
      <c r="AI393" s="12">
        <f t="shared" si="816"/>
        <v>4.1666666666666685E-2</v>
      </c>
      <c r="AJ393" s="225">
        <f t="shared" si="817"/>
        <v>1</v>
      </c>
      <c r="AK393" s="225">
        <f t="shared" si="818"/>
        <v>0</v>
      </c>
      <c r="AL393" s="248">
        <v>0.13194444444444445</v>
      </c>
      <c r="AM393" s="248">
        <v>0.17361111111111113</v>
      </c>
      <c r="AN393" s="12">
        <f>AM393-AL393</f>
        <v>4.1666666666666685E-2</v>
      </c>
      <c r="AO393" s="13">
        <f>HOUR(AN393)</f>
        <v>1</v>
      </c>
      <c r="AP393" s="13">
        <f>MINUTE(AN393)</f>
        <v>0</v>
      </c>
      <c r="AQ393" s="248">
        <v>0.29097222222222224</v>
      </c>
      <c r="AR393" s="12">
        <f t="shared" si="836"/>
        <v>0.11736111111111111</v>
      </c>
      <c r="AS393" s="225">
        <f t="shared" si="837"/>
        <v>2</v>
      </c>
      <c r="AT393" s="13">
        <f t="shared" si="838"/>
        <v>49</v>
      </c>
      <c r="AU393" s="248">
        <v>0.29166666666666669</v>
      </c>
      <c r="AV393" s="226">
        <f t="shared" si="850"/>
        <v>6.9444444444444198E-4</v>
      </c>
      <c r="AW393" s="13">
        <f t="shared" si="851"/>
        <v>0</v>
      </c>
      <c r="AX393" s="13">
        <f t="shared" si="852"/>
        <v>1</v>
      </c>
      <c r="AY393" s="248">
        <v>0.37777777777777777</v>
      </c>
      <c r="AZ393" s="12">
        <f t="shared" si="798"/>
        <v>8.6111111111111083E-2</v>
      </c>
      <c r="BA393" s="225">
        <f t="shared" si="799"/>
        <v>2</v>
      </c>
      <c r="BB393" s="225">
        <f t="shared" si="800"/>
        <v>4</v>
      </c>
      <c r="BC393" s="248"/>
      <c r="BD393" s="248"/>
      <c r="BE393" s="12"/>
      <c r="BF393" s="13"/>
      <c r="BG393" s="13"/>
      <c r="BH393" s="248"/>
      <c r="BI393" s="248"/>
      <c r="BJ393" s="247"/>
      <c r="BK393" s="69"/>
      <c r="BL393" s="13"/>
      <c r="BM393" s="13"/>
      <c r="BN393" s="248"/>
      <c r="BO393" s="12"/>
      <c r="BP393" s="225"/>
      <c r="BQ393" s="225"/>
      <c r="BR393" s="248"/>
      <c r="BS393" s="12"/>
      <c r="BT393" s="225"/>
      <c r="BU393" s="225"/>
      <c r="BV393" s="248"/>
      <c r="BW393" s="248"/>
      <c r="BX393" s="12"/>
      <c r="BY393" s="13"/>
      <c r="BZ393" s="13"/>
      <c r="CA393" s="226"/>
      <c r="CB393" s="13"/>
      <c r="CC393" s="13"/>
      <c r="CD393" s="12"/>
      <c r="CE393" s="13"/>
      <c r="CF393" s="13"/>
      <c r="CG393" s="12">
        <f t="shared" si="859"/>
        <v>4.1666666666666685E-2</v>
      </c>
      <c r="CH393" s="13">
        <f t="shared" si="860"/>
        <v>1</v>
      </c>
      <c r="CI393" s="13">
        <f t="shared" si="861"/>
        <v>0</v>
      </c>
      <c r="CJ393" s="12">
        <f t="shared" si="862"/>
        <v>8.6111111111111083E-2</v>
      </c>
      <c r="CK393" s="13">
        <f t="shared" si="834"/>
        <v>2</v>
      </c>
      <c r="CL393" s="13">
        <f t="shared" si="779"/>
        <v>4</v>
      </c>
      <c r="CM393" s="62"/>
      <c r="CN393" s="62"/>
      <c r="CO393" s="62"/>
      <c r="CP393" s="12">
        <f t="shared" si="863"/>
        <v>8.6111111111111083E-2</v>
      </c>
      <c r="CQ393" s="13">
        <f t="shared" si="864"/>
        <v>2</v>
      </c>
      <c r="CR393" s="13">
        <f t="shared" si="865"/>
        <v>4</v>
      </c>
      <c r="CS393" s="248"/>
      <c r="CT393" s="13">
        <f t="shared" si="819"/>
        <v>0</v>
      </c>
      <c r="CU393" s="13">
        <f t="shared" si="820"/>
        <v>0</v>
      </c>
      <c r="CV393" s="158"/>
      <c r="CW393" s="13">
        <f t="shared" si="821"/>
        <v>0</v>
      </c>
      <c r="CX393" s="13">
        <f t="shared" si="822"/>
        <v>0</v>
      </c>
      <c r="CY393" s="158"/>
      <c r="CZ393" s="13">
        <f t="shared" si="823"/>
        <v>0</v>
      </c>
      <c r="DA393" s="13">
        <f t="shared" si="824"/>
        <v>0</v>
      </c>
      <c r="DB393" s="158"/>
      <c r="DC393" s="13">
        <f t="shared" si="825"/>
        <v>0</v>
      </c>
      <c r="DD393" s="13">
        <f t="shared" si="826"/>
        <v>0</v>
      </c>
      <c r="DE393" s="158"/>
      <c r="DF393" s="13">
        <f t="shared" si="827"/>
        <v>0</v>
      </c>
      <c r="DG393" s="13">
        <f t="shared" si="828"/>
        <v>0</v>
      </c>
      <c r="DH393" s="158"/>
      <c r="DI393" s="13">
        <f t="shared" si="829"/>
        <v>0</v>
      </c>
      <c r="DJ393" s="13">
        <f t="shared" si="830"/>
        <v>0</v>
      </c>
      <c r="DK393" s="158"/>
      <c r="DL393" s="35">
        <f t="shared" si="831"/>
        <v>0</v>
      </c>
      <c r="DM393" s="61">
        <f t="shared" si="832"/>
        <v>0</v>
      </c>
      <c r="DN393" s="66">
        <f t="shared" si="867"/>
        <v>1385259.165999999</v>
      </c>
      <c r="DO393" s="74"/>
      <c r="DP393" s="66">
        <f t="shared" si="661"/>
        <v>62.633749999999999</v>
      </c>
      <c r="DQ393" s="63"/>
      <c r="DR393" s="66" t="e">
        <f t="shared" si="743"/>
        <v>#NUM!</v>
      </c>
      <c r="DS393" s="96" t="e">
        <f t="shared" si="744"/>
        <v>#NUM!</v>
      </c>
      <c r="DT393" s="66" t="e">
        <f t="shared" si="745"/>
        <v>#NUM!</v>
      </c>
      <c r="DU393" s="66" t="e">
        <f t="shared" si="746"/>
        <v>#NUM!</v>
      </c>
      <c r="DV393" s="427"/>
      <c r="DW393" s="427"/>
      <c r="DX393" s="427"/>
      <c r="DY393" s="427"/>
      <c r="DZ393" s="427"/>
      <c r="EA393" s="427"/>
      <c r="EB393" s="427"/>
      <c r="EC393" s="427"/>
      <c r="ED393" s="427"/>
      <c r="EE393" s="427"/>
      <c r="EF393" s="427"/>
      <c r="EG393" s="427"/>
      <c r="EH393" s="427"/>
      <c r="EI393" s="427"/>
      <c r="EJ393" s="427"/>
      <c r="EK393" s="427"/>
      <c r="EL393" s="427"/>
      <c r="EM393" s="427"/>
      <c r="EN393" s="427"/>
      <c r="EO393" s="427"/>
      <c r="EP393" s="427"/>
      <c r="EQ393" s="427"/>
      <c r="ER393" s="427"/>
      <c r="ES393" s="427"/>
      <c r="ET393" s="427"/>
      <c r="EU393" s="427"/>
      <c r="EV393" s="427"/>
      <c r="EW393" s="427"/>
      <c r="EX393" s="427"/>
      <c r="EY393" s="427"/>
      <c r="EZ393" s="427"/>
      <c r="FA393" s="427"/>
      <c r="FB393" s="427"/>
      <c r="FC393" s="427"/>
      <c r="FD393" s="427"/>
      <c r="FE393" s="427"/>
      <c r="FF393" s="427"/>
      <c r="FG393" s="427"/>
      <c r="FH393" s="427"/>
      <c r="FI393" s="427"/>
    </row>
    <row r="394" spans="1:165" s="250" customFormat="1">
      <c r="A394" s="175">
        <v>393</v>
      </c>
      <c r="B394" s="243">
        <v>62</v>
      </c>
      <c r="C394" s="244">
        <v>40831</v>
      </c>
      <c r="D394" s="249">
        <f t="shared" si="666"/>
        <v>10</v>
      </c>
      <c r="E394" s="246" t="s">
        <v>600</v>
      </c>
      <c r="F394" s="243">
        <v>1</v>
      </c>
      <c r="G394" s="247" t="s">
        <v>601</v>
      </c>
      <c r="H394" s="247" t="s">
        <v>394</v>
      </c>
      <c r="I394" s="617" t="s">
        <v>536</v>
      </c>
      <c r="J394" s="248">
        <v>0.14583333333333334</v>
      </c>
      <c r="K394" s="249">
        <v>3421.06</v>
      </c>
      <c r="L394" s="247" t="s">
        <v>34</v>
      </c>
      <c r="M394" s="243">
        <v>59</v>
      </c>
      <c r="N394" s="243">
        <v>0</v>
      </c>
      <c r="O394" s="247"/>
      <c r="P394" s="248">
        <v>0.14583333333333334</v>
      </c>
      <c r="Q394" s="248">
        <v>0.14583333333333334</v>
      </c>
      <c r="R394" s="12">
        <f t="shared" si="729"/>
        <v>0</v>
      </c>
      <c r="S394" s="13">
        <f t="shared" si="730"/>
        <v>0</v>
      </c>
      <c r="T394" s="13">
        <f t="shared" si="731"/>
        <v>0</v>
      </c>
      <c r="U394" s="248">
        <v>0.2986111111111111</v>
      </c>
      <c r="V394" s="12">
        <f t="shared" si="839"/>
        <v>0.15277777777777776</v>
      </c>
      <c r="W394" s="13">
        <f t="shared" si="840"/>
        <v>3</v>
      </c>
      <c r="X394" s="225">
        <f t="shared" si="841"/>
        <v>40</v>
      </c>
      <c r="Y394" s="248">
        <v>0.30902777777777779</v>
      </c>
      <c r="Z394" s="12">
        <f t="shared" si="842"/>
        <v>1.0416666666666685E-2</v>
      </c>
      <c r="AA394" s="13">
        <f t="shared" si="843"/>
        <v>0</v>
      </c>
      <c r="AB394" s="13">
        <f t="shared" si="844"/>
        <v>15</v>
      </c>
      <c r="AC394" s="248">
        <v>0.33333333333333331</v>
      </c>
      <c r="AD394" s="12">
        <f t="shared" si="845"/>
        <v>2.4305555555555525E-2</v>
      </c>
      <c r="AE394" s="13">
        <f t="shared" si="846"/>
        <v>0</v>
      </c>
      <c r="AF394" s="13">
        <f t="shared" si="847"/>
        <v>35</v>
      </c>
      <c r="AG394" s="248">
        <v>0.34027777777777773</v>
      </c>
      <c r="AH394" s="248">
        <v>0.3888888888888889</v>
      </c>
      <c r="AI394" s="12">
        <f t="shared" si="816"/>
        <v>4.861111111111116E-2</v>
      </c>
      <c r="AJ394" s="225">
        <f t="shared" si="817"/>
        <v>1</v>
      </c>
      <c r="AK394" s="225">
        <f t="shared" si="818"/>
        <v>10</v>
      </c>
      <c r="AL394" s="248">
        <v>0.34027777777777773</v>
      </c>
      <c r="AM394" s="248">
        <v>0.3888888888888889</v>
      </c>
      <c r="AN394" s="12">
        <f t="shared" si="848"/>
        <v>4.861111111111116E-2</v>
      </c>
      <c r="AO394" s="13">
        <f t="shared" si="849"/>
        <v>1</v>
      </c>
      <c r="AP394" s="13">
        <f t="shared" si="835"/>
        <v>10</v>
      </c>
      <c r="AQ394" s="248">
        <v>0.41944444444444445</v>
      </c>
      <c r="AR394" s="12">
        <f t="shared" si="836"/>
        <v>3.0555555555555558E-2</v>
      </c>
      <c r="AS394" s="225">
        <f t="shared" si="837"/>
        <v>0</v>
      </c>
      <c r="AT394" s="13">
        <f t="shared" si="838"/>
        <v>44</v>
      </c>
      <c r="AU394" s="248">
        <v>0.4201388888888889</v>
      </c>
      <c r="AV394" s="226">
        <f t="shared" si="850"/>
        <v>6.9444444444444198E-4</v>
      </c>
      <c r="AW394" s="13">
        <f t="shared" si="851"/>
        <v>0</v>
      </c>
      <c r="AX394" s="13">
        <f t="shared" si="852"/>
        <v>1</v>
      </c>
      <c r="AY394" s="248">
        <v>0.5395833333333333</v>
      </c>
      <c r="AZ394" s="12">
        <f t="shared" si="798"/>
        <v>0.11944444444444441</v>
      </c>
      <c r="BA394" s="225">
        <f t="shared" si="799"/>
        <v>2</v>
      </c>
      <c r="BB394" s="225">
        <f t="shared" si="800"/>
        <v>52</v>
      </c>
      <c r="BC394" s="248">
        <v>0.5395833333333333</v>
      </c>
      <c r="BD394" s="248">
        <v>0.5395833333333333</v>
      </c>
      <c r="BE394" s="12">
        <f t="shared" si="853"/>
        <v>0</v>
      </c>
      <c r="BF394" s="13">
        <f t="shared" si="854"/>
        <v>0</v>
      </c>
      <c r="BG394" s="13">
        <f t="shared" si="855"/>
        <v>0</v>
      </c>
      <c r="BH394" s="248">
        <v>0.5395833333333333</v>
      </c>
      <c r="BI394" s="248">
        <v>0.5395833333333333</v>
      </c>
      <c r="BJ394" s="247"/>
      <c r="BK394" s="69">
        <f t="shared" si="856"/>
        <v>0</v>
      </c>
      <c r="BL394" s="13">
        <f t="shared" si="857"/>
        <v>0</v>
      </c>
      <c r="BM394" s="13">
        <f t="shared" si="858"/>
        <v>0</v>
      </c>
      <c r="BN394" s="248">
        <v>0.55208333333333337</v>
      </c>
      <c r="BO394" s="12">
        <f t="shared" si="804"/>
        <v>1.2500000000000067E-2</v>
      </c>
      <c r="BP394" s="225">
        <f t="shared" si="805"/>
        <v>0</v>
      </c>
      <c r="BQ394" s="225">
        <f t="shared" si="806"/>
        <v>18</v>
      </c>
      <c r="BR394" s="248">
        <v>0.55694444444444446</v>
      </c>
      <c r="BS394" s="12">
        <f t="shared" si="807"/>
        <v>4.8611111111110938E-3</v>
      </c>
      <c r="BT394" s="225">
        <f t="shared" si="808"/>
        <v>0</v>
      </c>
      <c r="BU394" s="225">
        <f t="shared" si="809"/>
        <v>7</v>
      </c>
      <c r="BV394" s="248">
        <v>0.55694444444444446</v>
      </c>
      <c r="BW394" s="248">
        <v>0.5625</v>
      </c>
      <c r="BX394" s="12">
        <f t="shared" ref="BX394:BX459" si="868">BW394-BV394</f>
        <v>5.5555555555555358E-3</v>
      </c>
      <c r="BY394" s="13">
        <f t="shared" ref="BY394:BY459" si="869">HOUR(BX394)</f>
        <v>0</v>
      </c>
      <c r="BZ394" s="13">
        <f t="shared" ref="BZ394:BZ459" si="870">MINUTE(BX394)</f>
        <v>8</v>
      </c>
      <c r="CA394" s="226">
        <f t="shared" ref="CA394:CA459" si="871">BW394-P394</f>
        <v>0.41666666666666663</v>
      </c>
      <c r="CB394" s="13">
        <f t="shared" ref="CB394:CB459" si="872">HOUR(CA394)</f>
        <v>10</v>
      </c>
      <c r="CC394" s="13">
        <f t="shared" ref="CC394:CC459" si="873">MINUTE(CA394)</f>
        <v>0</v>
      </c>
      <c r="CD394" s="12">
        <f t="shared" si="768"/>
        <v>7.2222222222222243E-2</v>
      </c>
      <c r="CE394" s="13">
        <f t="shared" ref="CE394:CE459" si="874">HOUR(CD394)</f>
        <v>1</v>
      </c>
      <c r="CF394" s="13">
        <f t="shared" ref="CF394:CF459" si="875">MINUTE(CD394)</f>
        <v>44</v>
      </c>
      <c r="CG394" s="12">
        <f t="shared" si="859"/>
        <v>4.861111111111116E-2</v>
      </c>
      <c r="CH394" s="13">
        <f t="shared" ref="CH394:CH459" si="876">HOUR(CG394)</f>
        <v>1</v>
      </c>
      <c r="CI394" s="13">
        <f t="shared" ref="CI394:CI459" si="877">MINUTE(CG394)</f>
        <v>10</v>
      </c>
      <c r="CJ394" s="12">
        <f t="shared" si="862"/>
        <v>0.11944444444444441</v>
      </c>
      <c r="CK394" s="13">
        <f t="shared" ref="CK394:CK459" si="878">HOUR(CJ394)</f>
        <v>2</v>
      </c>
      <c r="CL394" s="13">
        <f t="shared" ref="CL394:CL459" si="879">MINUTE(CJ394)</f>
        <v>52</v>
      </c>
      <c r="CM394" s="62"/>
      <c r="CN394" s="62"/>
      <c r="CO394" s="62"/>
      <c r="CP394" s="12">
        <f t="shared" ref="CP394:CP459" si="880">AZ394-(CS394+CV394+CY394+DB394+DE394+DH394)</f>
        <v>0.11944444444444441</v>
      </c>
      <c r="CQ394" s="13">
        <f t="shared" ref="CQ394:CQ459" si="881">HOUR(CP394)</f>
        <v>2</v>
      </c>
      <c r="CR394" s="13">
        <f t="shared" ref="CR394:CR459" si="882">MINUTE(CP394)</f>
        <v>52</v>
      </c>
      <c r="CS394" s="248"/>
      <c r="CT394" s="13">
        <f t="shared" si="819"/>
        <v>0</v>
      </c>
      <c r="CU394" s="13">
        <f t="shared" si="820"/>
        <v>0</v>
      </c>
      <c r="CV394" s="158"/>
      <c r="CW394" s="13">
        <f t="shared" si="821"/>
        <v>0</v>
      </c>
      <c r="CX394" s="13">
        <f t="shared" si="822"/>
        <v>0</v>
      </c>
      <c r="CY394" s="158"/>
      <c r="CZ394" s="13">
        <f t="shared" si="823"/>
        <v>0</v>
      </c>
      <c r="DA394" s="13">
        <f t="shared" si="824"/>
        <v>0</v>
      </c>
      <c r="DB394" s="158"/>
      <c r="DC394" s="13">
        <f t="shared" si="825"/>
        <v>0</v>
      </c>
      <c r="DD394" s="13">
        <f t="shared" si="826"/>
        <v>0</v>
      </c>
      <c r="DE394" s="158"/>
      <c r="DF394" s="13">
        <f t="shared" si="827"/>
        <v>0</v>
      </c>
      <c r="DG394" s="13">
        <f t="shared" si="828"/>
        <v>0</v>
      </c>
      <c r="DH394" s="158"/>
      <c r="DI394" s="13">
        <f t="shared" si="829"/>
        <v>0</v>
      </c>
      <c r="DJ394" s="13">
        <f t="shared" si="830"/>
        <v>0</v>
      </c>
      <c r="DK394" s="158"/>
      <c r="DL394" s="35">
        <f t="shared" si="831"/>
        <v>0</v>
      </c>
      <c r="DM394" s="61">
        <f t="shared" si="832"/>
        <v>0</v>
      </c>
      <c r="DN394" s="66">
        <f t="shared" si="867"/>
        <v>1388680.2259999991</v>
      </c>
      <c r="DO394" s="74">
        <f>DO391+M395</f>
        <v>22316</v>
      </c>
      <c r="DP394" s="66">
        <f t="shared" ref="DP394:DP459" si="883" xml:space="preserve"> K394/M394</f>
        <v>57.984067796610169</v>
      </c>
      <c r="DQ394" s="63">
        <f t="shared" si="833"/>
        <v>62.228007976339804</v>
      </c>
      <c r="DR394" s="66" t="e">
        <f t="shared" si="743"/>
        <v>#NUM!</v>
      </c>
      <c r="DS394" s="96" t="e">
        <f t="shared" si="744"/>
        <v>#NUM!</v>
      </c>
      <c r="DT394" s="66" t="e">
        <f t="shared" si="745"/>
        <v>#NUM!</v>
      </c>
      <c r="DU394" s="66" t="e">
        <f t="shared" si="746"/>
        <v>#NUM!</v>
      </c>
      <c r="DV394" s="62"/>
      <c r="DW394" s="62"/>
      <c r="DX394" s="62"/>
      <c r="DY394" s="62"/>
      <c r="DZ394" s="62"/>
      <c r="EA394" s="62"/>
      <c r="EB394" s="62"/>
      <c r="EC394" s="62"/>
      <c r="ED394" s="62"/>
      <c r="EE394" s="62"/>
      <c r="EF394" s="62"/>
      <c r="EG394" s="62"/>
      <c r="EH394" s="62"/>
      <c r="EI394" s="62"/>
      <c r="EJ394" s="62"/>
      <c r="EK394" s="62"/>
      <c r="EL394" s="62"/>
      <c r="EM394" s="62"/>
      <c r="EN394" s="62"/>
      <c r="EO394" s="62"/>
      <c r="EP394" s="62"/>
      <c r="EQ394" s="62"/>
      <c r="ER394" s="62"/>
      <c r="ES394" s="62"/>
      <c r="ET394" s="62"/>
      <c r="EU394" s="62"/>
      <c r="EV394" s="62"/>
      <c r="EW394" s="62"/>
      <c r="EX394" s="62"/>
      <c r="EY394" s="62"/>
      <c r="EZ394" s="62"/>
      <c r="FA394" s="62"/>
      <c r="FB394" s="62"/>
      <c r="FC394" s="62"/>
      <c r="FD394" s="62"/>
      <c r="FE394" s="62"/>
      <c r="FF394" s="62"/>
      <c r="FG394" s="62"/>
      <c r="FH394" s="62"/>
      <c r="FI394" s="62"/>
    </row>
    <row r="395" spans="1:165" s="250" customFormat="1" ht="30">
      <c r="A395" s="199">
        <v>394</v>
      </c>
      <c r="B395" s="243">
        <v>63</v>
      </c>
      <c r="C395" s="244">
        <v>40831</v>
      </c>
      <c r="D395" s="249">
        <f t="shared" si="666"/>
        <v>10</v>
      </c>
      <c r="E395" s="246" t="s">
        <v>39</v>
      </c>
      <c r="F395" s="243">
        <v>33</v>
      </c>
      <c r="G395" s="247" t="s">
        <v>38</v>
      </c>
      <c r="H395" s="247" t="s">
        <v>602</v>
      </c>
      <c r="I395" s="247" t="s">
        <v>603</v>
      </c>
      <c r="J395" s="248">
        <v>0.47916666666666669</v>
      </c>
      <c r="K395" s="249">
        <v>3355.38</v>
      </c>
      <c r="L395" s="247" t="s">
        <v>34</v>
      </c>
      <c r="M395" s="243">
        <v>54</v>
      </c>
      <c r="N395" s="243">
        <v>5</v>
      </c>
      <c r="O395" s="247"/>
      <c r="P395" s="248">
        <v>0.47916666666666669</v>
      </c>
      <c r="Q395" s="248">
        <v>0.47916666666666669</v>
      </c>
      <c r="R395" s="12">
        <f t="shared" si="729"/>
        <v>0</v>
      </c>
      <c r="S395" s="13">
        <f t="shared" si="730"/>
        <v>0</v>
      </c>
      <c r="T395" s="13">
        <f t="shared" si="731"/>
        <v>0</v>
      </c>
      <c r="U395" s="248">
        <v>0.4826388888888889</v>
      </c>
      <c r="V395" s="12">
        <f t="shared" si="839"/>
        <v>3.4722222222222099E-3</v>
      </c>
      <c r="W395" s="13">
        <f t="shared" si="840"/>
        <v>0</v>
      </c>
      <c r="X395" s="225">
        <f t="shared" si="841"/>
        <v>5</v>
      </c>
      <c r="Y395" s="248">
        <v>0.48958333333333331</v>
      </c>
      <c r="Z395" s="12">
        <f t="shared" si="842"/>
        <v>6.9444444444444198E-3</v>
      </c>
      <c r="AA395" s="13">
        <f t="shared" si="843"/>
        <v>0</v>
      </c>
      <c r="AB395" s="13">
        <f t="shared" si="844"/>
        <v>10</v>
      </c>
      <c r="AC395" s="248">
        <v>0.51736111111111105</v>
      </c>
      <c r="AD395" s="12">
        <f t="shared" si="845"/>
        <v>2.7777777777777735E-2</v>
      </c>
      <c r="AE395" s="13">
        <f t="shared" si="846"/>
        <v>0</v>
      </c>
      <c r="AF395" s="13">
        <f t="shared" si="847"/>
        <v>40</v>
      </c>
      <c r="AG395" s="248">
        <v>0.52083333333333337</v>
      </c>
      <c r="AH395" s="248">
        <v>0.56597222222222221</v>
      </c>
      <c r="AI395" s="12">
        <f t="shared" si="816"/>
        <v>4.513888888888884E-2</v>
      </c>
      <c r="AJ395" s="225">
        <f t="shared" si="817"/>
        <v>1</v>
      </c>
      <c r="AK395" s="225">
        <f t="shared" si="818"/>
        <v>5</v>
      </c>
      <c r="AL395" s="248">
        <v>0.52083333333333337</v>
      </c>
      <c r="AM395" s="248">
        <v>0.56597222222222221</v>
      </c>
      <c r="AN395" s="12">
        <f t="shared" si="848"/>
        <v>4.513888888888884E-2</v>
      </c>
      <c r="AO395" s="13">
        <f t="shared" si="849"/>
        <v>1</v>
      </c>
      <c r="AP395" s="13">
        <f t="shared" si="835"/>
        <v>5</v>
      </c>
      <c r="AQ395" s="248">
        <v>0.57291666666666663</v>
      </c>
      <c r="AR395" s="12">
        <f t="shared" si="836"/>
        <v>6.9444444444444198E-3</v>
      </c>
      <c r="AS395" s="225">
        <f t="shared" si="837"/>
        <v>0</v>
      </c>
      <c r="AT395" s="13">
        <f t="shared" si="838"/>
        <v>10</v>
      </c>
      <c r="AU395" s="248">
        <v>0.57361111111111118</v>
      </c>
      <c r="AV395" s="226">
        <f t="shared" si="850"/>
        <v>6.94444444444553E-4</v>
      </c>
      <c r="AW395" s="13">
        <f t="shared" si="851"/>
        <v>0</v>
      </c>
      <c r="AX395" s="13">
        <f t="shared" si="852"/>
        <v>1</v>
      </c>
      <c r="AY395" s="248">
        <v>0.69930555555555562</v>
      </c>
      <c r="AZ395" s="12">
        <f t="shared" si="798"/>
        <v>0.12569444444444444</v>
      </c>
      <c r="BA395" s="225">
        <f t="shared" si="799"/>
        <v>3</v>
      </c>
      <c r="BB395" s="225">
        <f t="shared" si="800"/>
        <v>1</v>
      </c>
      <c r="BC395" s="248">
        <v>0.69930555555555562</v>
      </c>
      <c r="BD395" s="248">
        <v>0.69930555555555562</v>
      </c>
      <c r="BE395" s="12">
        <f t="shared" si="853"/>
        <v>0</v>
      </c>
      <c r="BF395" s="13">
        <f t="shared" si="854"/>
        <v>0</v>
      </c>
      <c r="BG395" s="13">
        <f t="shared" si="855"/>
        <v>0</v>
      </c>
      <c r="BH395" s="248">
        <v>0.69930555555555562</v>
      </c>
      <c r="BI395" s="248">
        <v>0.69930555555555562</v>
      </c>
      <c r="BJ395" s="247"/>
      <c r="BK395" s="69">
        <f t="shared" si="856"/>
        <v>0</v>
      </c>
      <c r="BL395" s="13">
        <f t="shared" si="857"/>
        <v>0</v>
      </c>
      <c r="BM395" s="13">
        <f t="shared" si="858"/>
        <v>0</v>
      </c>
      <c r="BN395" s="248">
        <v>0.70833333333333337</v>
      </c>
      <c r="BO395" s="12">
        <f t="shared" si="804"/>
        <v>9.0277777777777457E-3</v>
      </c>
      <c r="BP395" s="225">
        <f t="shared" si="805"/>
        <v>0</v>
      </c>
      <c r="BQ395" s="225">
        <f t="shared" si="806"/>
        <v>13</v>
      </c>
      <c r="BR395" s="248">
        <v>0.71180555555555547</v>
      </c>
      <c r="BS395" s="12">
        <f t="shared" si="807"/>
        <v>3.4722222222220989E-3</v>
      </c>
      <c r="BT395" s="225">
        <f t="shared" si="808"/>
        <v>0</v>
      </c>
      <c r="BU395" s="225">
        <f t="shared" si="809"/>
        <v>5</v>
      </c>
      <c r="BV395" s="248">
        <v>0.71180555555555547</v>
      </c>
      <c r="BW395" s="248">
        <v>0.71527777777777779</v>
      </c>
      <c r="BX395" s="12">
        <f t="shared" si="868"/>
        <v>3.4722222222223209E-3</v>
      </c>
      <c r="BY395" s="13">
        <f t="shared" si="869"/>
        <v>0</v>
      </c>
      <c r="BZ395" s="13">
        <f t="shared" si="870"/>
        <v>5</v>
      </c>
      <c r="CA395" s="226">
        <f t="shared" si="871"/>
        <v>0.2361111111111111</v>
      </c>
      <c r="CB395" s="13">
        <f t="shared" si="872"/>
        <v>5</v>
      </c>
      <c r="CC395" s="13">
        <f t="shared" si="873"/>
        <v>40</v>
      </c>
      <c r="CD395" s="12">
        <f t="shared" si="768"/>
        <v>4.7222222222221999E-2</v>
      </c>
      <c r="CE395" s="13">
        <f t="shared" si="874"/>
        <v>1</v>
      </c>
      <c r="CF395" s="13">
        <f t="shared" si="875"/>
        <v>8</v>
      </c>
      <c r="CG395" s="12">
        <f t="shared" si="859"/>
        <v>4.513888888888884E-2</v>
      </c>
      <c r="CH395" s="13">
        <f t="shared" si="876"/>
        <v>1</v>
      </c>
      <c r="CI395" s="13">
        <f t="shared" si="877"/>
        <v>5</v>
      </c>
      <c r="CJ395" s="12">
        <f t="shared" si="862"/>
        <v>0.12569444444444444</v>
      </c>
      <c r="CK395" s="13">
        <f t="shared" si="878"/>
        <v>3</v>
      </c>
      <c r="CL395" s="13">
        <f t="shared" si="879"/>
        <v>1</v>
      </c>
      <c r="CM395" s="62"/>
      <c r="CN395" s="62"/>
      <c r="CO395" s="62"/>
      <c r="CP395" s="12">
        <f t="shared" si="880"/>
        <v>0.12569444444444444</v>
      </c>
      <c r="CQ395" s="13">
        <f t="shared" si="881"/>
        <v>3</v>
      </c>
      <c r="CR395" s="13">
        <f t="shared" si="882"/>
        <v>1</v>
      </c>
      <c r="CS395" s="248"/>
      <c r="CT395" s="13">
        <f t="shared" si="819"/>
        <v>0</v>
      </c>
      <c r="CU395" s="13">
        <f t="shared" si="820"/>
        <v>0</v>
      </c>
      <c r="CV395" s="158"/>
      <c r="CW395" s="13">
        <f t="shared" si="821"/>
        <v>0</v>
      </c>
      <c r="CX395" s="13">
        <f t="shared" si="822"/>
        <v>0</v>
      </c>
      <c r="CY395" s="158"/>
      <c r="CZ395" s="13">
        <f t="shared" si="823"/>
        <v>0</v>
      </c>
      <c r="DA395" s="13">
        <f t="shared" si="824"/>
        <v>0</v>
      </c>
      <c r="DB395" s="158"/>
      <c r="DC395" s="13">
        <f t="shared" si="825"/>
        <v>0</v>
      </c>
      <c r="DD395" s="13">
        <f t="shared" si="826"/>
        <v>0</v>
      </c>
      <c r="DE395" s="158"/>
      <c r="DF395" s="13">
        <f t="shared" si="827"/>
        <v>0</v>
      </c>
      <c r="DG395" s="13">
        <f t="shared" si="828"/>
        <v>0</v>
      </c>
      <c r="DH395" s="158"/>
      <c r="DI395" s="13">
        <f t="shared" si="829"/>
        <v>0</v>
      </c>
      <c r="DJ395" s="13">
        <f t="shared" si="830"/>
        <v>0</v>
      </c>
      <c r="DK395" s="158"/>
      <c r="DL395" s="35">
        <f t="shared" si="831"/>
        <v>0</v>
      </c>
      <c r="DM395" s="61">
        <f t="shared" si="832"/>
        <v>0</v>
      </c>
      <c r="DN395" s="66">
        <f t="shared" si="867"/>
        <v>1392035.605999999</v>
      </c>
      <c r="DO395" s="74">
        <f t="shared" si="866"/>
        <v>22371</v>
      </c>
      <c r="DP395" s="66">
        <f t="shared" si="883"/>
        <v>62.13666666666667</v>
      </c>
      <c r="DQ395" s="63">
        <f t="shared" si="833"/>
        <v>62.225005855795402</v>
      </c>
      <c r="DR395" s="66" t="e">
        <f t="shared" si="743"/>
        <v>#NUM!</v>
      </c>
      <c r="DS395" s="96" t="e">
        <f t="shared" si="744"/>
        <v>#NUM!</v>
      </c>
      <c r="DT395" s="66" t="e">
        <f t="shared" si="745"/>
        <v>#NUM!</v>
      </c>
      <c r="DU395" s="66" t="e">
        <f t="shared" si="746"/>
        <v>#NUM!</v>
      </c>
      <c r="DV395" s="62"/>
      <c r="DW395" s="62"/>
      <c r="DX395" s="62"/>
      <c r="DY395" s="62"/>
      <c r="DZ395" s="62"/>
      <c r="EA395" s="62"/>
      <c r="EB395" s="62"/>
      <c r="EC395" s="62"/>
      <c r="ED395" s="62"/>
      <c r="EE395" s="62"/>
      <c r="EF395" s="62"/>
      <c r="EG395" s="62"/>
      <c r="EH395" s="62"/>
      <c r="EI395" s="62"/>
      <c r="EJ395" s="62"/>
      <c r="EK395" s="62"/>
      <c r="EL395" s="62"/>
      <c r="EM395" s="62"/>
      <c r="EN395" s="62"/>
      <c r="EO395" s="62"/>
      <c r="EP395" s="62"/>
      <c r="EQ395" s="62"/>
      <c r="ER395" s="62"/>
      <c r="ES395" s="62"/>
      <c r="ET395" s="62"/>
      <c r="EU395" s="62"/>
      <c r="EV395" s="62"/>
      <c r="EW395" s="62"/>
      <c r="EX395" s="62"/>
      <c r="EY395" s="62"/>
      <c r="EZ395" s="62"/>
      <c r="FA395" s="62"/>
      <c r="FB395" s="62"/>
      <c r="FC395" s="62"/>
      <c r="FD395" s="62"/>
      <c r="FE395" s="62"/>
      <c r="FF395" s="62"/>
      <c r="FG395" s="62"/>
      <c r="FH395" s="62"/>
      <c r="FI395" s="62"/>
    </row>
    <row r="396" spans="1:165" s="250" customFormat="1">
      <c r="A396" s="175">
        <v>395</v>
      </c>
      <c r="B396" s="243">
        <v>64</v>
      </c>
      <c r="C396" s="244">
        <v>40831</v>
      </c>
      <c r="D396" s="249">
        <f t="shared" si="666"/>
        <v>10</v>
      </c>
      <c r="E396" s="246" t="s">
        <v>600</v>
      </c>
      <c r="F396" s="243">
        <v>2</v>
      </c>
      <c r="G396" s="247" t="s">
        <v>582</v>
      </c>
      <c r="H396" s="247" t="s">
        <v>394</v>
      </c>
      <c r="I396" s="617" t="s">
        <v>536</v>
      </c>
      <c r="J396" s="248">
        <v>0.55555555555555558</v>
      </c>
      <c r="K396" s="249">
        <v>3216.96</v>
      </c>
      <c r="L396" s="247" t="s">
        <v>34</v>
      </c>
      <c r="M396" s="243">
        <v>55</v>
      </c>
      <c r="N396" s="243">
        <v>4</v>
      </c>
      <c r="O396" s="247"/>
      <c r="P396" s="248">
        <v>0.55555555555555558</v>
      </c>
      <c r="Q396" s="248">
        <v>0.55555555555555558</v>
      </c>
      <c r="R396" s="12">
        <f t="shared" si="729"/>
        <v>0</v>
      </c>
      <c r="S396" s="13">
        <f t="shared" si="730"/>
        <v>0</v>
      </c>
      <c r="T396" s="13">
        <f t="shared" si="731"/>
        <v>0</v>
      </c>
      <c r="U396" s="248">
        <v>0.56944444444444442</v>
      </c>
      <c r="V396" s="12">
        <f t="shared" si="839"/>
        <v>1.388888888888884E-2</v>
      </c>
      <c r="W396" s="13">
        <f t="shared" si="840"/>
        <v>0</v>
      </c>
      <c r="X396" s="225">
        <f t="shared" si="841"/>
        <v>20</v>
      </c>
      <c r="Y396" s="248">
        <v>0.58333333333333337</v>
      </c>
      <c r="Z396" s="12">
        <f t="shared" si="842"/>
        <v>1.3888888888888951E-2</v>
      </c>
      <c r="AA396" s="13">
        <f t="shared" si="843"/>
        <v>0</v>
      </c>
      <c r="AB396" s="13">
        <f t="shared" si="844"/>
        <v>20</v>
      </c>
      <c r="AC396" s="248">
        <v>0.59722222222222221</v>
      </c>
      <c r="AD396" s="12">
        <f t="shared" si="845"/>
        <v>1.388888888888884E-2</v>
      </c>
      <c r="AE396" s="13">
        <f t="shared" si="846"/>
        <v>0</v>
      </c>
      <c r="AF396" s="13">
        <f t="shared" si="847"/>
        <v>20</v>
      </c>
      <c r="AG396" s="248">
        <v>0.60416666666666663</v>
      </c>
      <c r="AH396" s="248">
        <v>0.66666666666666663</v>
      </c>
      <c r="AI396" s="12">
        <f t="shared" si="816"/>
        <v>6.25E-2</v>
      </c>
      <c r="AJ396" s="225">
        <f t="shared" si="817"/>
        <v>1</v>
      </c>
      <c r="AK396" s="225">
        <f t="shared" si="818"/>
        <v>30</v>
      </c>
      <c r="AL396" s="248">
        <v>0.60416666666666663</v>
      </c>
      <c r="AM396" s="248">
        <v>0.66666666666666663</v>
      </c>
      <c r="AN396" s="12">
        <f t="shared" si="848"/>
        <v>6.25E-2</v>
      </c>
      <c r="AO396" s="13">
        <f t="shared" si="849"/>
        <v>1</v>
      </c>
      <c r="AP396" s="13">
        <f t="shared" si="835"/>
        <v>30</v>
      </c>
      <c r="AQ396" s="248">
        <v>0.75694444444444453</v>
      </c>
      <c r="AR396" s="12">
        <f t="shared" si="836"/>
        <v>9.0277777777777901E-2</v>
      </c>
      <c r="AS396" s="225">
        <f t="shared" si="837"/>
        <v>2</v>
      </c>
      <c r="AT396" s="13">
        <f t="shared" si="838"/>
        <v>10</v>
      </c>
      <c r="AU396" s="248">
        <v>0.80486111111111114</v>
      </c>
      <c r="AV396" s="226">
        <f t="shared" si="850"/>
        <v>4.7916666666666607E-2</v>
      </c>
      <c r="AW396" s="13">
        <f t="shared" si="851"/>
        <v>1</v>
      </c>
      <c r="AX396" s="13">
        <f t="shared" si="852"/>
        <v>9</v>
      </c>
      <c r="AY396" s="248">
        <v>0.9145833333333333</v>
      </c>
      <c r="AZ396" s="12">
        <f t="shared" si="798"/>
        <v>0.10972222222222217</v>
      </c>
      <c r="BA396" s="225">
        <f t="shared" si="799"/>
        <v>2</v>
      </c>
      <c r="BB396" s="225">
        <f t="shared" si="800"/>
        <v>38</v>
      </c>
      <c r="BC396" s="248">
        <v>0.9145833333333333</v>
      </c>
      <c r="BD396" s="248">
        <v>0.9145833333333333</v>
      </c>
      <c r="BE396" s="12">
        <f t="shared" si="853"/>
        <v>0</v>
      </c>
      <c r="BF396" s="13">
        <f t="shared" si="854"/>
        <v>0</v>
      </c>
      <c r="BG396" s="13">
        <f t="shared" si="855"/>
        <v>0</v>
      </c>
      <c r="BH396" s="248">
        <v>0.9145833333333333</v>
      </c>
      <c r="BI396" s="248">
        <v>0.9145833333333333</v>
      </c>
      <c r="BJ396" s="247"/>
      <c r="BK396" s="69">
        <f t="shared" si="856"/>
        <v>0</v>
      </c>
      <c r="BL396" s="13">
        <f t="shared" si="857"/>
        <v>0</v>
      </c>
      <c r="BM396" s="13">
        <f t="shared" si="858"/>
        <v>0</v>
      </c>
      <c r="BN396" s="248">
        <v>0.92361111111111116</v>
      </c>
      <c r="BO396" s="12">
        <f t="shared" si="804"/>
        <v>9.0277777777778567E-3</v>
      </c>
      <c r="BP396" s="225">
        <f t="shared" si="805"/>
        <v>0</v>
      </c>
      <c r="BQ396" s="225">
        <f t="shared" si="806"/>
        <v>13</v>
      </c>
      <c r="BR396" s="248">
        <v>0.92708333333333337</v>
      </c>
      <c r="BS396" s="12">
        <f t="shared" si="807"/>
        <v>3.4722222222222099E-3</v>
      </c>
      <c r="BT396" s="225">
        <f t="shared" si="808"/>
        <v>0</v>
      </c>
      <c r="BU396" s="225">
        <f t="shared" si="809"/>
        <v>5</v>
      </c>
      <c r="BV396" s="248">
        <v>0.92708333333333337</v>
      </c>
      <c r="BW396" s="248">
        <v>0.93055555555555547</v>
      </c>
      <c r="BX396" s="12">
        <f t="shared" si="868"/>
        <v>3.4722222222220989E-3</v>
      </c>
      <c r="BY396" s="13">
        <f t="shared" si="869"/>
        <v>0</v>
      </c>
      <c r="BZ396" s="13">
        <f t="shared" si="870"/>
        <v>5</v>
      </c>
      <c r="CA396" s="226">
        <f t="shared" si="871"/>
        <v>0.37499999999999989</v>
      </c>
      <c r="CB396" s="13">
        <f t="shared" si="872"/>
        <v>9</v>
      </c>
      <c r="CC396" s="13">
        <f t="shared" si="873"/>
        <v>0</v>
      </c>
      <c r="CD396" s="12">
        <f t="shared" si="768"/>
        <v>0.11666666666666681</v>
      </c>
      <c r="CE396" s="13">
        <f t="shared" si="874"/>
        <v>2</v>
      </c>
      <c r="CF396" s="13">
        <f t="shared" si="875"/>
        <v>48</v>
      </c>
      <c r="CG396" s="12">
        <f t="shared" si="859"/>
        <v>6.25E-2</v>
      </c>
      <c r="CH396" s="13">
        <f t="shared" si="876"/>
        <v>1</v>
      </c>
      <c r="CI396" s="13">
        <f t="shared" si="877"/>
        <v>30</v>
      </c>
      <c r="CJ396" s="12">
        <f t="shared" si="862"/>
        <v>0.10972222222222217</v>
      </c>
      <c r="CK396" s="13">
        <f t="shared" si="878"/>
        <v>2</v>
      </c>
      <c r="CL396" s="13">
        <f t="shared" si="879"/>
        <v>38</v>
      </c>
      <c r="CM396" s="62"/>
      <c r="CN396" s="62"/>
      <c r="CO396" s="62"/>
      <c r="CP396" s="12">
        <f t="shared" si="880"/>
        <v>0.10972222222222217</v>
      </c>
      <c r="CQ396" s="13">
        <f t="shared" si="881"/>
        <v>2</v>
      </c>
      <c r="CR396" s="13">
        <f t="shared" si="882"/>
        <v>38</v>
      </c>
      <c r="CS396" s="248"/>
      <c r="CT396" s="13">
        <f t="shared" si="819"/>
        <v>0</v>
      </c>
      <c r="CU396" s="13">
        <f t="shared" si="820"/>
        <v>0</v>
      </c>
      <c r="CV396" s="158"/>
      <c r="CW396" s="13">
        <f t="shared" si="821"/>
        <v>0</v>
      </c>
      <c r="CX396" s="13">
        <f t="shared" si="822"/>
        <v>0</v>
      </c>
      <c r="CY396" s="158"/>
      <c r="CZ396" s="13">
        <f t="shared" si="823"/>
        <v>0</v>
      </c>
      <c r="DA396" s="13">
        <f t="shared" si="824"/>
        <v>0</v>
      </c>
      <c r="DB396" s="158"/>
      <c r="DC396" s="13">
        <f t="shared" si="825"/>
        <v>0</v>
      </c>
      <c r="DD396" s="13">
        <f t="shared" si="826"/>
        <v>0</v>
      </c>
      <c r="DE396" s="158"/>
      <c r="DF396" s="13">
        <f t="shared" si="827"/>
        <v>0</v>
      </c>
      <c r="DG396" s="13">
        <f t="shared" si="828"/>
        <v>0</v>
      </c>
      <c r="DH396" s="158"/>
      <c r="DI396" s="13">
        <f t="shared" si="829"/>
        <v>0</v>
      </c>
      <c r="DJ396" s="13">
        <f t="shared" si="830"/>
        <v>0</v>
      </c>
      <c r="DK396" s="158"/>
      <c r="DL396" s="35">
        <f t="shared" si="831"/>
        <v>0</v>
      </c>
      <c r="DM396" s="61">
        <f t="shared" si="832"/>
        <v>0</v>
      </c>
      <c r="DN396" s="66">
        <f t="shared" si="867"/>
        <v>1395252.5659999989</v>
      </c>
      <c r="DO396" s="74">
        <f t="shared" si="866"/>
        <v>22430</v>
      </c>
      <c r="DP396" s="66">
        <f t="shared" si="883"/>
        <v>58.490181818181817</v>
      </c>
      <c r="DQ396" s="63">
        <f t="shared" si="833"/>
        <v>62.204751047703922</v>
      </c>
      <c r="DR396" s="66" t="e">
        <f t="shared" si="743"/>
        <v>#NUM!</v>
      </c>
      <c r="DS396" s="96" t="e">
        <f t="shared" si="744"/>
        <v>#NUM!</v>
      </c>
      <c r="DT396" s="66" t="e">
        <f t="shared" si="745"/>
        <v>#NUM!</v>
      </c>
      <c r="DU396" s="66" t="e">
        <f t="shared" si="746"/>
        <v>#NUM!</v>
      </c>
      <c r="DV396" s="62"/>
      <c r="DW396" s="62"/>
      <c r="DX396" s="62"/>
      <c r="DY396" s="62"/>
      <c r="DZ396" s="62"/>
      <c r="EA396" s="62"/>
      <c r="EB396" s="62"/>
      <c r="EC396" s="62"/>
      <c r="ED396" s="62"/>
      <c r="EE396" s="62"/>
      <c r="EF396" s="62"/>
      <c r="EG396" s="62"/>
      <c r="EH396" s="62"/>
      <c r="EI396" s="62"/>
      <c r="EJ396" s="62"/>
      <c r="EK396" s="62"/>
      <c r="EL396" s="62"/>
      <c r="EM396" s="62"/>
      <c r="EN396" s="62"/>
      <c r="EO396" s="62"/>
      <c r="EP396" s="62"/>
      <c r="EQ396" s="62"/>
      <c r="ER396" s="62"/>
      <c r="ES396" s="62"/>
      <c r="ET396" s="62"/>
      <c r="EU396" s="62"/>
      <c r="EV396" s="62"/>
      <c r="EW396" s="62"/>
      <c r="EX396" s="62"/>
      <c r="EY396" s="62"/>
      <c r="EZ396" s="62"/>
      <c r="FA396" s="62"/>
      <c r="FB396" s="62"/>
      <c r="FC396" s="62"/>
      <c r="FD396" s="62"/>
      <c r="FE396" s="62"/>
      <c r="FF396" s="62"/>
      <c r="FG396" s="62"/>
      <c r="FH396" s="62"/>
      <c r="FI396" s="62"/>
    </row>
    <row r="397" spans="1:165" s="250" customFormat="1" ht="18.75" customHeight="1">
      <c r="A397" s="199">
        <v>396</v>
      </c>
      <c r="B397" s="243">
        <v>65</v>
      </c>
      <c r="C397" s="244">
        <v>40831</v>
      </c>
      <c r="D397" s="249">
        <f t="shared" ref="D397:D460" si="884">MONTH(C397)</f>
        <v>10</v>
      </c>
      <c r="E397" s="246" t="s">
        <v>571</v>
      </c>
      <c r="F397" s="243">
        <v>1</v>
      </c>
      <c r="G397" s="247" t="s">
        <v>572</v>
      </c>
      <c r="H397" s="247" t="s">
        <v>413</v>
      </c>
      <c r="I397" s="247" t="s">
        <v>537</v>
      </c>
      <c r="J397" s="248">
        <v>0.75</v>
      </c>
      <c r="K397" s="249">
        <v>3714.82</v>
      </c>
      <c r="L397" s="247" t="s">
        <v>34</v>
      </c>
      <c r="M397" s="243">
        <v>59</v>
      </c>
      <c r="N397" s="243">
        <v>0</v>
      </c>
      <c r="O397" s="247"/>
      <c r="P397" s="248">
        <v>0.75</v>
      </c>
      <c r="Q397" s="248">
        <v>0.75</v>
      </c>
      <c r="R397" s="12">
        <f t="shared" si="729"/>
        <v>0</v>
      </c>
      <c r="S397" s="13">
        <f t="shared" si="730"/>
        <v>0</v>
      </c>
      <c r="T397" s="13">
        <f t="shared" si="731"/>
        <v>0</v>
      </c>
      <c r="U397" s="248">
        <v>0.75347222222222221</v>
      </c>
      <c r="V397" s="12">
        <f t="shared" si="839"/>
        <v>3.4722222222222099E-3</v>
      </c>
      <c r="W397" s="13">
        <f t="shared" si="840"/>
        <v>0</v>
      </c>
      <c r="X397" s="225">
        <f t="shared" si="841"/>
        <v>5</v>
      </c>
      <c r="Y397" s="248">
        <v>0.75694444444444453</v>
      </c>
      <c r="Z397" s="12">
        <f t="shared" si="842"/>
        <v>3.4722222222223209E-3</v>
      </c>
      <c r="AA397" s="13">
        <f t="shared" si="843"/>
        <v>0</v>
      </c>
      <c r="AB397" s="13">
        <f t="shared" si="844"/>
        <v>5</v>
      </c>
      <c r="AC397" s="248">
        <v>0.77083333333333337</v>
      </c>
      <c r="AD397" s="12">
        <f t="shared" si="845"/>
        <v>1.388888888888884E-2</v>
      </c>
      <c r="AE397" s="13">
        <f t="shared" si="846"/>
        <v>0</v>
      </c>
      <c r="AF397" s="13">
        <f t="shared" si="847"/>
        <v>20</v>
      </c>
      <c r="AG397" s="248">
        <v>0.78125</v>
      </c>
      <c r="AH397" s="248">
        <v>0.90972222222222221</v>
      </c>
      <c r="AI397" s="12">
        <f t="shared" si="816"/>
        <v>0.12847222222222221</v>
      </c>
      <c r="AJ397" s="225">
        <f t="shared" si="817"/>
        <v>3</v>
      </c>
      <c r="AK397" s="225">
        <f t="shared" si="818"/>
        <v>5</v>
      </c>
      <c r="AL397" s="248">
        <v>0.78125</v>
      </c>
      <c r="AM397" s="248">
        <v>0.90972222222222221</v>
      </c>
      <c r="AN397" s="12">
        <f t="shared" si="848"/>
        <v>0.12847222222222221</v>
      </c>
      <c r="AO397" s="13">
        <f t="shared" si="849"/>
        <v>3</v>
      </c>
      <c r="AP397" s="13">
        <f t="shared" si="835"/>
        <v>5</v>
      </c>
      <c r="AQ397" s="248">
        <v>0.94513888888888886</v>
      </c>
      <c r="AR397" s="12">
        <f t="shared" si="836"/>
        <v>3.5416666666666652E-2</v>
      </c>
      <c r="AS397" s="225">
        <f t="shared" si="837"/>
        <v>0</v>
      </c>
      <c r="AT397" s="13">
        <f t="shared" si="838"/>
        <v>51</v>
      </c>
      <c r="AU397" s="248">
        <v>0.94861111111111107</v>
      </c>
      <c r="AV397" s="226">
        <f t="shared" si="850"/>
        <v>3.4722222222222099E-3</v>
      </c>
      <c r="AW397" s="13">
        <f t="shared" si="851"/>
        <v>0</v>
      </c>
      <c r="AX397" s="13">
        <f t="shared" si="852"/>
        <v>5</v>
      </c>
      <c r="AY397" s="248">
        <v>0.98958333333333337</v>
      </c>
      <c r="AZ397" s="12">
        <f t="shared" si="798"/>
        <v>4.0972222222222299E-2</v>
      </c>
      <c r="BA397" s="225">
        <f t="shared" si="799"/>
        <v>0</v>
      </c>
      <c r="BB397" s="225">
        <f t="shared" si="800"/>
        <v>59</v>
      </c>
      <c r="BC397" s="248">
        <v>0.98958333333333337</v>
      </c>
      <c r="BD397" s="248">
        <v>0.98958333333333337</v>
      </c>
      <c r="BE397" s="12">
        <f t="shared" si="853"/>
        <v>0</v>
      </c>
      <c r="BF397" s="13">
        <f t="shared" si="854"/>
        <v>0</v>
      </c>
      <c r="BG397" s="13">
        <f t="shared" si="855"/>
        <v>0</v>
      </c>
      <c r="BH397" s="248">
        <v>0.98958333333333337</v>
      </c>
      <c r="BI397" s="248">
        <v>0.98958333333333337</v>
      </c>
      <c r="BJ397" s="247"/>
      <c r="BK397" s="69">
        <f t="shared" si="856"/>
        <v>0</v>
      </c>
      <c r="BL397" s="13">
        <f t="shared" si="857"/>
        <v>0</v>
      </c>
      <c r="BM397" s="13">
        <f t="shared" si="858"/>
        <v>0</v>
      </c>
      <c r="BN397" s="248">
        <v>0.99444444444444446</v>
      </c>
      <c r="BO397" s="12">
        <f t="shared" si="804"/>
        <v>4.8611111111110938E-3</v>
      </c>
      <c r="BP397" s="225">
        <f t="shared" si="805"/>
        <v>0</v>
      </c>
      <c r="BQ397" s="225">
        <f t="shared" si="806"/>
        <v>7</v>
      </c>
      <c r="BR397" s="248">
        <v>0.99583333333333324</v>
      </c>
      <c r="BS397" s="12">
        <f t="shared" si="807"/>
        <v>1.3888888888887729E-3</v>
      </c>
      <c r="BT397" s="225">
        <f t="shared" si="808"/>
        <v>0</v>
      </c>
      <c r="BU397" s="225">
        <f t="shared" si="809"/>
        <v>2</v>
      </c>
      <c r="BV397" s="248">
        <v>0.99583333333333324</v>
      </c>
      <c r="BW397" s="248">
        <v>0.99652777777777779</v>
      </c>
      <c r="BX397" s="12">
        <f t="shared" si="868"/>
        <v>6.94444444444553E-4</v>
      </c>
      <c r="BY397" s="13">
        <f t="shared" si="869"/>
        <v>0</v>
      </c>
      <c r="BZ397" s="13">
        <f t="shared" si="870"/>
        <v>1</v>
      </c>
      <c r="CA397" s="226">
        <f t="shared" si="871"/>
        <v>0.24652777777777779</v>
      </c>
      <c r="CB397" s="13">
        <f t="shared" si="872"/>
        <v>5</v>
      </c>
      <c r="CC397" s="13">
        <f t="shared" si="873"/>
        <v>55</v>
      </c>
      <c r="CD397" s="12">
        <f t="shared" si="768"/>
        <v>5.5555555555555358E-2</v>
      </c>
      <c r="CE397" s="13">
        <f t="shared" si="874"/>
        <v>1</v>
      </c>
      <c r="CF397" s="13">
        <f t="shared" si="875"/>
        <v>20</v>
      </c>
      <c r="CG397" s="12">
        <f t="shared" si="859"/>
        <v>0.12847222222222221</v>
      </c>
      <c r="CH397" s="13">
        <f t="shared" si="876"/>
        <v>3</v>
      </c>
      <c r="CI397" s="13">
        <f t="shared" si="877"/>
        <v>5</v>
      </c>
      <c r="CJ397" s="12">
        <f t="shared" si="862"/>
        <v>4.0972222222222299E-2</v>
      </c>
      <c r="CK397" s="13">
        <f t="shared" si="878"/>
        <v>0</v>
      </c>
      <c r="CL397" s="13">
        <f t="shared" si="879"/>
        <v>59</v>
      </c>
      <c r="CM397" s="62"/>
      <c r="CN397" s="62"/>
      <c r="CO397" s="62"/>
      <c r="CP397" s="12">
        <f t="shared" si="880"/>
        <v>4.0972222222222299E-2</v>
      </c>
      <c r="CQ397" s="13">
        <f t="shared" si="881"/>
        <v>0</v>
      </c>
      <c r="CR397" s="13">
        <f t="shared" si="882"/>
        <v>59</v>
      </c>
      <c r="CS397" s="248"/>
      <c r="CT397" s="13">
        <f t="shared" si="819"/>
        <v>0</v>
      </c>
      <c r="CU397" s="13">
        <f t="shared" si="820"/>
        <v>0</v>
      </c>
      <c r="CV397" s="158"/>
      <c r="CW397" s="13">
        <f t="shared" si="821"/>
        <v>0</v>
      </c>
      <c r="CX397" s="13">
        <f t="shared" si="822"/>
        <v>0</v>
      </c>
      <c r="CY397" s="158"/>
      <c r="CZ397" s="13">
        <f t="shared" si="823"/>
        <v>0</v>
      </c>
      <c r="DA397" s="13">
        <f t="shared" si="824"/>
        <v>0</v>
      </c>
      <c r="DB397" s="158"/>
      <c r="DC397" s="13">
        <f t="shared" si="825"/>
        <v>0</v>
      </c>
      <c r="DD397" s="13">
        <f t="shared" si="826"/>
        <v>0</v>
      </c>
      <c r="DE397" s="158"/>
      <c r="DF397" s="13">
        <f t="shared" si="827"/>
        <v>0</v>
      </c>
      <c r="DG397" s="13">
        <f t="shared" si="828"/>
        <v>0</v>
      </c>
      <c r="DH397" s="158"/>
      <c r="DI397" s="13">
        <f t="shared" si="829"/>
        <v>0</v>
      </c>
      <c r="DJ397" s="13">
        <f t="shared" si="830"/>
        <v>0</v>
      </c>
      <c r="DK397" s="158"/>
      <c r="DL397" s="35">
        <f t="shared" si="831"/>
        <v>0</v>
      </c>
      <c r="DM397" s="61">
        <f t="shared" si="832"/>
        <v>0</v>
      </c>
      <c r="DN397" s="66">
        <f t="shared" si="867"/>
        <v>1398967.385999999</v>
      </c>
      <c r="DO397" s="74">
        <f t="shared" si="866"/>
        <v>22489</v>
      </c>
      <c r="DP397" s="66">
        <f t="shared" si="883"/>
        <v>62.96305084745763</v>
      </c>
      <c r="DQ397" s="63">
        <f t="shared" si="833"/>
        <v>62.206740450887054</v>
      </c>
      <c r="DR397" s="66" t="e">
        <f t="shared" si="743"/>
        <v>#NUM!</v>
      </c>
      <c r="DS397" s="96" t="e">
        <f t="shared" si="744"/>
        <v>#NUM!</v>
      </c>
      <c r="DT397" s="66" t="e">
        <f t="shared" si="745"/>
        <v>#NUM!</v>
      </c>
      <c r="DU397" s="66" t="e">
        <f t="shared" si="746"/>
        <v>#NUM!</v>
      </c>
      <c r="DV397" s="62"/>
      <c r="DW397" s="62"/>
      <c r="DX397" s="62"/>
      <c r="DY397" s="62"/>
      <c r="DZ397" s="62"/>
      <c r="EA397" s="62"/>
      <c r="EB397" s="62"/>
      <c r="EC397" s="62"/>
      <c r="ED397" s="62"/>
      <c r="EE397" s="62"/>
      <c r="EF397" s="62"/>
      <c r="EG397" s="62"/>
      <c r="EH397" s="62"/>
      <c r="EI397" s="62"/>
      <c r="EJ397" s="62"/>
      <c r="EK397" s="62"/>
      <c r="EL397" s="62"/>
      <c r="EM397" s="62"/>
      <c r="EN397" s="62"/>
      <c r="EO397" s="62"/>
      <c r="EP397" s="62"/>
      <c r="EQ397" s="62"/>
      <c r="ER397" s="62"/>
      <c r="ES397" s="62"/>
      <c r="ET397" s="62"/>
      <c r="EU397" s="62"/>
      <c r="EV397" s="62"/>
      <c r="EW397" s="62"/>
      <c r="EX397" s="62"/>
      <c r="EY397" s="62"/>
      <c r="EZ397" s="62"/>
      <c r="FA397" s="62"/>
      <c r="FB397" s="62"/>
      <c r="FC397" s="62"/>
      <c r="FD397" s="62"/>
      <c r="FE397" s="62"/>
      <c r="FF397" s="62"/>
      <c r="FG397" s="62"/>
      <c r="FH397" s="62"/>
      <c r="FI397" s="62"/>
    </row>
    <row r="398" spans="1:165" s="250" customFormat="1">
      <c r="A398" s="175">
        <v>397</v>
      </c>
      <c r="B398" s="243">
        <v>66</v>
      </c>
      <c r="C398" s="244">
        <v>40831</v>
      </c>
      <c r="D398" s="249">
        <f t="shared" si="884"/>
        <v>10</v>
      </c>
      <c r="E398" s="246" t="s">
        <v>531</v>
      </c>
      <c r="F398" s="243">
        <v>5</v>
      </c>
      <c r="G398" s="247" t="s">
        <v>414</v>
      </c>
      <c r="H398" s="247" t="s">
        <v>413</v>
      </c>
      <c r="I398" s="247" t="s">
        <v>412</v>
      </c>
      <c r="J398" s="248">
        <v>0.80208333333333337</v>
      </c>
      <c r="K398" s="249">
        <v>3553.15</v>
      </c>
      <c r="L398" s="247" t="s">
        <v>34</v>
      </c>
      <c r="M398" s="243">
        <v>59</v>
      </c>
      <c r="N398" s="243">
        <v>0</v>
      </c>
      <c r="O398" s="247"/>
      <c r="P398" s="248">
        <v>0.80208333333333337</v>
      </c>
      <c r="Q398" s="248">
        <v>0.80208333333333337</v>
      </c>
      <c r="R398" s="12">
        <f t="shared" si="729"/>
        <v>0</v>
      </c>
      <c r="S398" s="13">
        <f t="shared" si="730"/>
        <v>0</v>
      </c>
      <c r="T398" s="13">
        <f t="shared" si="731"/>
        <v>0</v>
      </c>
      <c r="U398" s="248">
        <v>0.90625</v>
      </c>
      <c r="V398" s="12">
        <f t="shared" si="839"/>
        <v>0.10416666666666663</v>
      </c>
      <c r="W398" s="13">
        <f t="shared" si="840"/>
        <v>2</v>
      </c>
      <c r="X398" s="225">
        <f t="shared" si="841"/>
        <v>30</v>
      </c>
      <c r="Y398" s="248">
        <v>0.92361111111111116</v>
      </c>
      <c r="Z398" s="12">
        <f t="shared" si="842"/>
        <v>1.736111111111116E-2</v>
      </c>
      <c r="AA398" s="13">
        <f t="shared" si="843"/>
        <v>0</v>
      </c>
      <c r="AB398" s="13">
        <f t="shared" si="844"/>
        <v>25</v>
      </c>
      <c r="AC398" s="248">
        <v>0.9375</v>
      </c>
      <c r="AD398" s="12">
        <f t="shared" si="845"/>
        <v>1.388888888888884E-2</v>
      </c>
      <c r="AE398" s="13">
        <f t="shared" si="846"/>
        <v>0</v>
      </c>
      <c r="AF398" s="13">
        <f t="shared" si="847"/>
        <v>20</v>
      </c>
      <c r="AG398" s="248">
        <v>0.94097222222222221</v>
      </c>
      <c r="AH398" s="248">
        <v>0.98611111111111116</v>
      </c>
      <c r="AI398" s="12">
        <f t="shared" si="816"/>
        <v>4.5138888888888951E-2</v>
      </c>
      <c r="AJ398" s="225">
        <f t="shared" si="817"/>
        <v>1</v>
      </c>
      <c r="AK398" s="225">
        <f t="shared" si="818"/>
        <v>5</v>
      </c>
      <c r="AL398" s="248">
        <v>0.94097222222222221</v>
      </c>
      <c r="AM398" s="248">
        <v>0.98611111111111116</v>
      </c>
      <c r="AN398" s="12">
        <f t="shared" si="848"/>
        <v>4.5138888888888951E-2</v>
      </c>
      <c r="AO398" s="13">
        <f t="shared" si="849"/>
        <v>1</v>
      </c>
      <c r="AP398" s="13">
        <f t="shared" si="835"/>
        <v>5</v>
      </c>
      <c r="AQ398" s="248">
        <v>1.0243055555555556</v>
      </c>
      <c r="AR398" s="12">
        <f t="shared" si="836"/>
        <v>3.819444444444442E-2</v>
      </c>
      <c r="AS398" s="225">
        <f t="shared" si="837"/>
        <v>0</v>
      </c>
      <c r="AT398" s="13">
        <f t="shared" si="838"/>
        <v>55</v>
      </c>
      <c r="AU398" s="248">
        <v>1.0590277777777779</v>
      </c>
      <c r="AV398" s="226">
        <f t="shared" si="850"/>
        <v>3.4722222222222321E-2</v>
      </c>
      <c r="AW398" s="13">
        <f t="shared" si="851"/>
        <v>0</v>
      </c>
      <c r="AX398" s="13">
        <f t="shared" si="852"/>
        <v>50</v>
      </c>
      <c r="AY398" s="248">
        <v>1.1333333333333333</v>
      </c>
      <c r="AZ398" s="12">
        <f t="shared" si="798"/>
        <v>7.4305555555555403E-2</v>
      </c>
      <c r="BA398" s="225">
        <f t="shared" si="799"/>
        <v>1</v>
      </c>
      <c r="BB398" s="225">
        <f t="shared" si="800"/>
        <v>47</v>
      </c>
      <c r="BC398" s="248">
        <v>1.1333333333333333</v>
      </c>
      <c r="BD398" s="248">
        <v>1.1333333333333333</v>
      </c>
      <c r="BE398" s="12">
        <f t="shared" si="853"/>
        <v>0</v>
      </c>
      <c r="BF398" s="13">
        <f t="shared" si="854"/>
        <v>0</v>
      </c>
      <c r="BG398" s="13">
        <f t="shared" si="855"/>
        <v>0</v>
      </c>
      <c r="BH398" s="248">
        <v>1.1333333333333333</v>
      </c>
      <c r="BI398" s="248">
        <v>1.1333333333333333</v>
      </c>
      <c r="BJ398" s="247"/>
      <c r="BK398" s="69">
        <f t="shared" si="856"/>
        <v>0</v>
      </c>
      <c r="BL398" s="13">
        <f t="shared" si="857"/>
        <v>0</v>
      </c>
      <c r="BM398" s="13">
        <f t="shared" si="858"/>
        <v>0</v>
      </c>
      <c r="BN398" s="248">
        <v>1.1458333333333333</v>
      </c>
      <c r="BO398" s="12">
        <f t="shared" si="804"/>
        <v>1.2499999999999956E-2</v>
      </c>
      <c r="BP398" s="225">
        <f t="shared" si="805"/>
        <v>0</v>
      </c>
      <c r="BQ398" s="225">
        <f t="shared" si="806"/>
        <v>18</v>
      </c>
      <c r="BR398" s="248">
        <v>1.1493055555555556</v>
      </c>
      <c r="BS398" s="12">
        <f t="shared" si="807"/>
        <v>3.4722222222223209E-3</v>
      </c>
      <c r="BT398" s="225">
        <f t="shared" si="808"/>
        <v>0</v>
      </c>
      <c r="BU398" s="225">
        <f t="shared" si="809"/>
        <v>5</v>
      </c>
      <c r="BV398" s="248">
        <v>1.1493055555555556</v>
      </c>
      <c r="BW398" s="248">
        <v>1.1527777777777779</v>
      </c>
      <c r="BX398" s="12">
        <f t="shared" si="868"/>
        <v>3.4722222222223209E-3</v>
      </c>
      <c r="BY398" s="13">
        <f t="shared" si="869"/>
        <v>0</v>
      </c>
      <c r="BZ398" s="13">
        <f t="shared" si="870"/>
        <v>5</v>
      </c>
      <c r="CA398" s="226">
        <f t="shared" si="871"/>
        <v>0.35069444444444453</v>
      </c>
      <c r="CB398" s="13">
        <f t="shared" si="872"/>
        <v>8</v>
      </c>
      <c r="CC398" s="13">
        <f t="shared" si="873"/>
        <v>25</v>
      </c>
      <c r="CD398" s="12">
        <f t="shared" si="768"/>
        <v>6.8055555555555536E-2</v>
      </c>
      <c r="CE398" s="13">
        <f t="shared" si="874"/>
        <v>1</v>
      </c>
      <c r="CF398" s="13">
        <f t="shared" si="875"/>
        <v>38</v>
      </c>
      <c r="CG398" s="12">
        <f t="shared" si="859"/>
        <v>4.5138888888888951E-2</v>
      </c>
      <c r="CH398" s="13">
        <f t="shared" si="876"/>
        <v>1</v>
      </c>
      <c r="CI398" s="13">
        <f t="shared" si="877"/>
        <v>5</v>
      </c>
      <c r="CJ398" s="12">
        <f t="shared" si="862"/>
        <v>7.4305555555555403E-2</v>
      </c>
      <c r="CK398" s="13">
        <f t="shared" si="878"/>
        <v>1</v>
      </c>
      <c r="CL398" s="13">
        <f t="shared" si="879"/>
        <v>47</v>
      </c>
      <c r="CM398" s="62"/>
      <c r="CN398" s="62"/>
      <c r="CO398" s="62"/>
      <c r="CP398" s="12">
        <f t="shared" si="880"/>
        <v>7.4305555555555403E-2</v>
      </c>
      <c r="CQ398" s="13">
        <f t="shared" si="881"/>
        <v>1</v>
      </c>
      <c r="CR398" s="13">
        <f t="shared" si="882"/>
        <v>47</v>
      </c>
      <c r="CS398" s="248"/>
      <c r="CT398" s="13">
        <f t="shared" si="819"/>
        <v>0</v>
      </c>
      <c r="CU398" s="13">
        <f t="shared" si="820"/>
        <v>0</v>
      </c>
      <c r="CV398" s="158"/>
      <c r="CW398" s="13">
        <f t="shared" si="821"/>
        <v>0</v>
      </c>
      <c r="CX398" s="13">
        <f t="shared" si="822"/>
        <v>0</v>
      </c>
      <c r="CY398" s="158"/>
      <c r="CZ398" s="13">
        <f t="shared" si="823"/>
        <v>0</v>
      </c>
      <c r="DA398" s="13">
        <f t="shared" si="824"/>
        <v>0</v>
      </c>
      <c r="DB398" s="158"/>
      <c r="DC398" s="13">
        <f t="shared" si="825"/>
        <v>0</v>
      </c>
      <c r="DD398" s="13">
        <f t="shared" si="826"/>
        <v>0</v>
      </c>
      <c r="DE398" s="158"/>
      <c r="DF398" s="13">
        <f t="shared" si="827"/>
        <v>0</v>
      </c>
      <c r="DG398" s="13">
        <f t="shared" si="828"/>
        <v>0</v>
      </c>
      <c r="DH398" s="158"/>
      <c r="DI398" s="13">
        <f t="shared" si="829"/>
        <v>0</v>
      </c>
      <c r="DJ398" s="13">
        <f t="shared" si="830"/>
        <v>0</v>
      </c>
      <c r="DK398" s="158"/>
      <c r="DL398" s="35">
        <f t="shared" si="831"/>
        <v>0</v>
      </c>
      <c r="DM398" s="61">
        <f t="shared" si="832"/>
        <v>0</v>
      </c>
      <c r="DN398" s="66">
        <f t="shared" si="867"/>
        <v>1402520.5359999989</v>
      </c>
      <c r="DO398" s="74">
        <f t="shared" si="866"/>
        <v>22546</v>
      </c>
      <c r="DP398" s="66">
        <f t="shared" si="883"/>
        <v>60.222881355932202</v>
      </c>
      <c r="DQ398" s="63">
        <f t="shared" si="833"/>
        <v>62.207067151601123</v>
      </c>
      <c r="DR398" s="66" t="e">
        <f t="shared" si="743"/>
        <v>#NUM!</v>
      </c>
      <c r="DS398" s="96" t="e">
        <f t="shared" si="744"/>
        <v>#NUM!</v>
      </c>
      <c r="DT398" s="66" t="e">
        <f t="shared" si="745"/>
        <v>#NUM!</v>
      </c>
      <c r="DU398" s="66" t="e">
        <f t="shared" si="746"/>
        <v>#NUM!</v>
      </c>
      <c r="DV398" s="62"/>
      <c r="DW398" s="62"/>
      <c r="DX398" s="62"/>
      <c r="DY398" s="62"/>
      <c r="DZ398" s="62"/>
      <c r="EA398" s="62"/>
      <c r="EB398" s="62"/>
      <c r="EC398" s="62"/>
      <c r="ED398" s="62"/>
      <c r="EE398" s="62"/>
      <c r="EF398" s="62"/>
      <c r="EG398" s="62"/>
      <c r="EH398" s="62"/>
      <c r="EI398" s="62"/>
      <c r="EJ398" s="62"/>
      <c r="EK398" s="62"/>
      <c r="EL398" s="62"/>
      <c r="EM398" s="62"/>
      <c r="EN398" s="62"/>
      <c r="EO398" s="62"/>
      <c r="EP398" s="62"/>
      <c r="EQ398" s="62"/>
      <c r="ER398" s="62"/>
      <c r="ES398" s="62"/>
      <c r="ET398" s="62"/>
      <c r="EU398" s="62"/>
      <c r="EV398" s="62"/>
      <c r="EW398" s="62"/>
      <c r="EX398" s="62"/>
      <c r="EY398" s="62"/>
      <c r="EZ398" s="62"/>
      <c r="FA398" s="62"/>
      <c r="FB398" s="62"/>
      <c r="FC398" s="62"/>
      <c r="FD398" s="62"/>
      <c r="FE398" s="62"/>
      <c r="FF398" s="62"/>
      <c r="FG398" s="62"/>
      <c r="FH398" s="62"/>
      <c r="FI398" s="62"/>
    </row>
    <row r="399" spans="1:165" s="250" customFormat="1">
      <c r="A399" s="199">
        <v>398</v>
      </c>
      <c r="B399" s="243">
        <v>67</v>
      </c>
      <c r="C399" s="244">
        <v>40832</v>
      </c>
      <c r="D399" s="249">
        <f t="shared" si="884"/>
        <v>10</v>
      </c>
      <c r="E399" s="246" t="s">
        <v>402</v>
      </c>
      <c r="F399" s="243">
        <v>4</v>
      </c>
      <c r="G399" s="247" t="s">
        <v>467</v>
      </c>
      <c r="H399" s="247" t="s">
        <v>394</v>
      </c>
      <c r="I399" s="247" t="s">
        <v>427</v>
      </c>
      <c r="J399" s="248">
        <v>0.25347222222222221</v>
      </c>
      <c r="K399" s="249">
        <v>3602.13</v>
      </c>
      <c r="L399" s="247" t="s">
        <v>34</v>
      </c>
      <c r="M399" s="243">
        <v>57</v>
      </c>
      <c r="N399" s="243">
        <v>2</v>
      </c>
      <c r="O399" s="247"/>
      <c r="P399" s="248">
        <v>0.25347222222222221</v>
      </c>
      <c r="Q399" s="248">
        <v>0.25347222222222221</v>
      </c>
      <c r="R399" s="12">
        <f t="shared" si="729"/>
        <v>0</v>
      </c>
      <c r="S399" s="13">
        <f t="shared" si="730"/>
        <v>0</v>
      </c>
      <c r="T399" s="13">
        <f t="shared" si="731"/>
        <v>0</v>
      </c>
      <c r="U399" s="248">
        <v>0.25694444444444448</v>
      </c>
      <c r="V399" s="12">
        <f t="shared" si="839"/>
        <v>3.4722222222222654E-3</v>
      </c>
      <c r="W399" s="13">
        <f t="shared" si="840"/>
        <v>0</v>
      </c>
      <c r="X399" s="225">
        <f t="shared" si="841"/>
        <v>5</v>
      </c>
      <c r="Y399" s="248">
        <v>0.2673611111111111</v>
      </c>
      <c r="Z399" s="12">
        <f t="shared" si="842"/>
        <v>1.041666666666663E-2</v>
      </c>
      <c r="AA399" s="13">
        <f t="shared" si="843"/>
        <v>0</v>
      </c>
      <c r="AB399" s="13">
        <f t="shared" si="844"/>
        <v>15</v>
      </c>
      <c r="AC399" s="248">
        <v>0.27083333333333331</v>
      </c>
      <c r="AD399" s="12">
        <f t="shared" si="845"/>
        <v>3.4722222222222099E-3</v>
      </c>
      <c r="AE399" s="13">
        <f t="shared" si="846"/>
        <v>0</v>
      </c>
      <c r="AF399" s="13">
        <f t="shared" si="847"/>
        <v>5</v>
      </c>
      <c r="AG399" s="248">
        <v>0.27083333333333331</v>
      </c>
      <c r="AH399" s="248">
        <v>0.30555555555555552</v>
      </c>
      <c r="AI399" s="12">
        <f t="shared" si="816"/>
        <v>3.472222222222221E-2</v>
      </c>
      <c r="AJ399" s="225">
        <f t="shared" si="817"/>
        <v>0</v>
      </c>
      <c r="AK399" s="225">
        <f t="shared" si="818"/>
        <v>50</v>
      </c>
      <c r="AL399" s="248">
        <v>0.27083333333333331</v>
      </c>
      <c r="AM399" s="248">
        <v>0.30555555555555552</v>
      </c>
      <c r="AN399" s="12">
        <f t="shared" si="848"/>
        <v>3.472222222222221E-2</v>
      </c>
      <c r="AO399" s="13">
        <f t="shared" si="849"/>
        <v>0</v>
      </c>
      <c r="AP399" s="13">
        <f t="shared" si="835"/>
        <v>50</v>
      </c>
      <c r="AQ399" s="248">
        <v>0.27013888888888887</v>
      </c>
      <c r="AR399" s="12">
        <f t="shared" si="836"/>
        <v>-3.5416666666666652E-2</v>
      </c>
      <c r="AS399" s="225" t="e">
        <f t="shared" si="837"/>
        <v>#NUM!</v>
      </c>
      <c r="AT399" s="13" t="e">
        <f t="shared" si="838"/>
        <v>#NUM!</v>
      </c>
      <c r="AU399" s="248">
        <v>0.30694444444444441</v>
      </c>
      <c r="AV399" s="226">
        <f t="shared" si="850"/>
        <v>3.6805555555555536E-2</v>
      </c>
      <c r="AW399" s="13">
        <f t="shared" si="851"/>
        <v>0</v>
      </c>
      <c r="AX399" s="13">
        <f t="shared" si="852"/>
        <v>53</v>
      </c>
      <c r="AY399" s="248">
        <v>0.37986111111111115</v>
      </c>
      <c r="AZ399" s="12">
        <f t="shared" si="798"/>
        <v>7.2916666666666741E-2</v>
      </c>
      <c r="BA399" s="225">
        <f t="shared" si="799"/>
        <v>1</v>
      </c>
      <c r="BB399" s="225">
        <f t="shared" si="800"/>
        <v>45</v>
      </c>
      <c r="BC399" s="248">
        <v>0.37986111111111115</v>
      </c>
      <c r="BD399" s="248">
        <v>0.37986111111111115</v>
      </c>
      <c r="BE399" s="12">
        <f t="shared" si="853"/>
        <v>0</v>
      </c>
      <c r="BF399" s="13">
        <f t="shared" si="854"/>
        <v>0</v>
      </c>
      <c r="BG399" s="13">
        <f t="shared" si="855"/>
        <v>0</v>
      </c>
      <c r="BH399" s="248">
        <v>0.37986111111111115</v>
      </c>
      <c r="BI399" s="248">
        <v>0.37986111111111115</v>
      </c>
      <c r="BJ399" s="247"/>
      <c r="BK399" s="69">
        <f t="shared" si="856"/>
        <v>0</v>
      </c>
      <c r="BL399" s="13">
        <f t="shared" si="857"/>
        <v>0</v>
      </c>
      <c r="BM399" s="13">
        <f t="shared" si="858"/>
        <v>0</v>
      </c>
      <c r="BN399" s="248">
        <v>0.3923611111111111</v>
      </c>
      <c r="BO399" s="12">
        <f t="shared" si="804"/>
        <v>1.2499999999999956E-2</v>
      </c>
      <c r="BP399" s="225">
        <f t="shared" si="805"/>
        <v>0</v>
      </c>
      <c r="BQ399" s="225">
        <f t="shared" si="806"/>
        <v>18</v>
      </c>
      <c r="BR399" s="248">
        <v>0.39374999999999999</v>
      </c>
      <c r="BS399" s="12">
        <f t="shared" si="807"/>
        <v>1.388888888888884E-3</v>
      </c>
      <c r="BT399" s="225">
        <f t="shared" si="808"/>
        <v>0</v>
      </c>
      <c r="BU399" s="225">
        <f t="shared" si="809"/>
        <v>2</v>
      </c>
      <c r="BV399" s="248">
        <v>0.39374999999999999</v>
      </c>
      <c r="BW399" s="248">
        <v>0.39583333333333331</v>
      </c>
      <c r="BX399" s="12">
        <f t="shared" si="868"/>
        <v>2.0833333333333259E-3</v>
      </c>
      <c r="BY399" s="13">
        <f t="shared" si="869"/>
        <v>0</v>
      </c>
      <c r="BZ399" s="13">
        <f t="shared" si="870"/>
        <v>3</v>
      </c>
      <c r="CA399" s="226">
        <f t="shared" si="871"/>
        <v>0.1423611111111111</v>
      </c>
      <c r="CB399" s="13">
        <f t="shared" si="872"/>
        <v>3</v>
      </c>
      <c r="CC399" s="13">
        <f t="shared" si="873"/>
        <v>25</v>
      </c>
      <c r="CD399" s="12">
        <f t="shared" si="768"/>
        <v>-1.8055555555555602E-2</v>
      </c>
      <c r="CE399" s="13" t="e">
        <f t="shared" si="874"/>
        <v>#NUM!</v>
      </c>
      <c r="CF399" s="13" t="e">
        <f t="shared" si="875"/>
        <v>#NUM!</v>
      </c>
      <c r="CG399" s="12">
        <f t="shared" si="859"/>
        <v>3.472222222222221E-2</v>
      </c>
      <c r="CH399" s="13">
        <f t="shared" si="876"/>
        <v>0</v>
      </c>
      <c r="CI399" s="13">
        <f t="shared" si="877"/>
        <v>50</v>
      </c>
      <c r="CJ399" s="12">
        <f t="shared" si="862"/>
        <v>7.2916666666666741E-2</v>
      </c>
      <c r="CK399" s="13">
        <f t="shared" si="878"/>
        <v>1</v>
      </c>
      <c r="CL399" s="13">
        <f t="shared" si="879"/>
        <v>45</v>
      </c>
      <c r="CM399" s="62"/>
      <c r="CN399" s="62"/>
      <c r="CO399" s="62"/>
      <c r="CP399" s="12">
        <f t="shared" si="880"/>
        <v>7.2916666666666741E-2</v>
      </c>
      <c r="CQ399" s="13">
        <f t="shared" si="881"/>
        <v>1</v>
      </c>
      <c r="CR399" s="13">
        <f t="shared" si="882"/>
        <v>45</v>
      </c>
      <c r="CS399" s="248"/>
      <c r="CT399" s="13">
        <f t="shared" si="819"/>
        <v>0</v>
      </c>
      <c r="CU399" s="13">
        <f t="shared" si="820"/>
        <v>0</v>
      </c>
      <c r="CV399" s="158"/>
      <c r="CW399" s="13">
        <f t="shared" si="821"/>
        <v>0</v>
      </c>
      <c r="CX399" s="13">
        <f t="shared" si="822"/>
        <v>0</v>
      </c>
      <c r="CY399" s="158"/>
      <c r="CZ399" s="13">
        <f t="shared" si="823"/>
        <v>0</v>
      </c>
      <c r="DA399" s="13">
        <f t="shared" si="824"/>
        <v>0</v>
      </c>
      <c r="DB399" s="158"/>
      <c r="DC399" s="13">
        <f t="shared" si="825"/>
        <v>0</v>
      </c>
      <c r="DD399" s="13">
        <f t="shared" si="826"/>
        <v>0</v>
      </c>
      <c r="DE399" s="158"/>
      <c r="DF399" s="13">
        <f t="shared" si="827"/>
        <v>0</v>
      </c>
      <c r="DG399" s="13">
        <f t="shared" si="828"/>
        <v>0</v>
      </c>
      <c r="DH399" s="158"/>
      <c r="DI399" s="13">
        <f t="shared" si="829"/>
        <v>0</v>
      </c>
      <c r="DJ399" s="13">
        <f t="shared" si="830"/>
        <v>0</v>
      </c>
      <c r="DK399" s="158"/>
      <c r="DL399" s="35">
        <f t="shared" si="831"/>
        <v>0</v>
      </c>
      <c r="DM399" s="61">
        <f t="shared" si="832"/>
        <v>0</v>
      </c>
      <c r="DN399" s="66">
        <f t="shared" si="867"/>
        <v>1406122.6659999988</v>
      </c>
      <c r="DO399" s="74">
        <f t="shared" si="866"/>
        <v>22603</v>
      </c>
      <c r="DP399" s="66">
        <f t="shared" si="883"/>
        <v>63.195263157894736</v>
      </c>
      <c r="DQ399" s="63">
        <f t="shared" si="833"/>
        <v>62.209559173560976</v>
      </c>
      <c r="DR399" s="66" t="e">
        <f t="shared" si="743"/>
        <v>#NUM!</v>
      </c>
      <c r="DS399" s="96" t="e">
        <f t="shared" si="744"/>
        <v>#NUM!</v>
      </c>
      <c r="DT399" s="66" t="e">
        <f t="shared" si="745"/>
        <v>#NUM!</v>
      </c>
      <c r="DU399" s="66" t="e">
        <f t="shared" si="746"/>
        <v>#NUM!</v>
      </c>
      <c r="DV399" s="62"/>
      <c r="DW399" s="62"/>
      <c r="DX399" s="62"/>
      <c r="DY399" s="62"/>
      <c r="DZ399" s="62"/>
      <c r="EA399" s="62"/>
      <c r="EB399" s="62"/>
      <c r="EC399" s="62"/>
      <c r="ED399" s="62"/>
      <c r="EE399" s="62"/>
      <c r="EF399" s="62"/>
      <c r="EG399" s="62"/>
      <c r="EH399" s="62"/>
      <c r="EI399" s="62"/>
      <c r="EJ399" s="62"/>
      <c r="EK399" s="62"/>
      <c r="EL399" s="62"/>
      <c r="EM399" s="62"/>
      <c r="EN399" s="62"/>
      <c r="EO399" s="62"/>
      <c r="EP399" s="62"/>
      <c r="EQ399" s="62"/>
      <c r="ER399" s="62"/>
      <c r="ES399" s="62"/>
      <c r="ET399" s="62"/>
      <c r="EU399" s="62"/>
      <c r="EV399" s="62"/>
      <c r="EW399" s="62"/>
      <c r="EX399" s="62"/>
      <c r="EY399" s="62"/>
      <c r="EZ399" s="62"/>
      <c r="FA399" s="62"/>
      <c r="FB399" s="62"/>
      <c r="FC399" s="62"/>
      <c r="FD399" s="62"/>
      <c r="FE399" s="62"/>
      <c r="FF399" s="62"/>
      <c r="FG399" s="62"/>
      <c r="FH399" s="62"/>
      <c r="FI399" s="62"/>
    </row>
    <row r="400" spans="1:165" s="250" customFormat="1" ht="30">
      <c r="A400" s="175">
        <v>399</v>
      </c>
      <c r="B400" s="243">
        <v>68</v>
      </c>
      <c r="C400" s="244">
        <v>40832</v>
      </c>
      <c r="D400" s="249">
        <f t="shared" si="884"/>
        <v>10</v>
      </c>
      <c r="E400" s="246" t="s">
        <v>39</v>
      </c>
      <c r="F400" s="243">
        <v>34</v>
      </c>
      <c r="G400" s="247" t="s">
        <v>38</v>
      </c>
      <c r="H400" s="247" t="s">
        <v>509</v>
      </c>
      <c r="I400" s="247" t="s">
        <v>604</v>
      </c>
      <c r="J400" s="248">
        <v>0.2986111111111111</v>
      </c>
      <c r="K400" s="249">
        <v>3545.96</v>
      </c>
      <c r="L400" s="247" t="s">
        <v>34</v>
      </c>
      <c r="M400" s="243">
        <v>57</v>
      </c>
      <c r="N400" s="243">
        <v>2</v>
      </c>
      <c r="O400" s="247"/>
      <c r="P400" s="248">
        <v>0.2986111111111111</v>
      </c>
      <c r="Q400" s="248">
        <v>0.2986111111111111</v>
      </c>
      <c r="R400" s="12">
        <f t="shared" si="729"/>
        <v>0</v>
      </c>
      <c r="S400" s="13">
        <f t="shared" si="730"/>
        <v>0</v>
      </c>
      <c r="T400" s="13">
        <f t="shared" si="731"/>
        <v>0</v>
      </c>
      <c r="U400" s="248">
        <v>0.33333333333333331</v>
      </c>
      <c r="V400" s="12">
        <f t="shared" si="839"/>
        <v>3.472222222222221E-2</v>
      </c>
      <c r="W400" s="13">
        <f t="shared" si="840"/>
        <v>0</v>
      </c>
      <c r="X400" s="225">
        <f t="shared" si="841"/>
        <v>50</v>
      </c>
      <c r="Y400" s="248">
        <v>0.34375</v>
      </c>
      <c r="Z400" s="12">
        <f t="shared" si="842"/>
        <v>1.0416666666666685E-2</v>
      </c>
      <c r="AA400" s="13">
        <f t="shared" si="843"/>
        <v>0</v>
      </c>
      <c r="AB400" s="13">
        <f t="shared" si="844"/>
        <v>15</v>
      </c>
      <c r="AC400" s="248">
        <v>0.35416666666666669</v>
      </c>
      <c r="AD400" s="12">
        <f t="shared" si="845"/>
        <v>1.0416666666666685E-2</v>
      </c>
      <c r="AE400" s="13">
        <f t="shared" si="846"/>
        <v>0</v>
      </c>
      <c r="AF400" s="13">
        <f t="shared" si="847"/>
        <v>15</v>
      </c>
      <c r="AG400" s="248">
        <v>0.35416666666666669</v>
      </c>
      <c r="AH400" s="248">
        <v>0.39583333333333331</v>
      </c>
      <c r="AI400" s="12">
        <f t="shared" si="816"/>
        <v>4.166666666666663E-2</v>
      </c>
      <c r="AJ400" s="225">
        <f t="shared" si="817"/>
        <v>1</v>
      </c>
      <c r="AK400" s="225">
        <f t="shared" si="818"/>
        <v>0</v>
      </c>
      <c r="AL400" s="248">
        <v>0.35416666666666669</v>
      </c>
      <c r="AM400" s="248">
        <v>0.39583333333333331</v>
      </c>
      <c r="AN400" s="12">
        <f t="shared" si="848"/>
        <v>4.166666666666663E-2</v>
      </c>
      <c r="AO400" s="13">
        <f t="shared" si="849"/>
        <v>1</v>
      </c>
      <c r="AP400" s="13">
        <f t="shared" si="835"/>
        <v>0</v>
      </c>
      <c r="AQ400" s="248">
        <v>0.40277777777777773</v>
      </c>
      <c r="AR400" s="12">
        <f t="shared" si="836"/>
        <v>6.9444444444444198E-3</v>
      </c>
      <c r="AS400" s="225">
        <f t="shared" si="837"/>
        <v>0</v>
      </c>
      <c r="AT400" s="13">
        <f t="shared" si="838"/>
        <v>10</v>
      </c>
      <c r="AU400" s="248">
        <v>0.43194444444444446</v>
      </c>
      <c r="AV400" s="226">
        <f t="shared" si="850"/>
        <v>2.916666666666673E-2</v>
      </c>
      <c r="AW400" s="13">
        <f t="shared" si="851"/>
        <v>0</v>
      </c>
      <c r="AX400" s="13">
        <f t="shared" si="852"/>
        <v>42</v>
      </c>
      <c r="AY400" s="248">
        <v>0.54583333333333328</v>
      </c>
      <c r="AZ400" s="12">
        <f t="shared" si="798"/>
        <v>0.11388888888888882</v>
      </c>
      <c r="BA400" s="225">
        <f t="shared" si="799"/>
        <v>2</v>
      </c>
      <c r="BB400" s="225">
        <f t="shared" si="800"/>
        <v>44</v>
      </c>
      <c r="BC400" s="248">
        <v>0.54583333333333328</v>
      </c>
      <c r="BD400" s="248">
        <v>0.54583333333333328</v>
      </c>
      <c r="BE400" s="12">
        <f t="shared" si="853"/>
        <v>0</v>
      </c>
      <c r="BF400" s="13">
        <f t="shared" si="854"/>
        <v>0</v>
      </c>
      <c r="BG400" s="13">
        <f t="shared" si="855"/>
        <v>0</v>
      </c>
      <c r="BH400" s="248">
        <v>0.54583333333333328</v>
      </c>
      <c r="BI400" s="248">
        <v>0.54583333333333328</v>
      </c>
      <c r="BJ400" s="247"/>
      <c r="BK400" s="69">
        <f t="shared" si="856"/>
        <v>0</v>
      </c>
      <c r="BL400" s="13">
        <f t="shared" si="857"/>
        <v>0</v>
      </c>
      <c r="BM400" s="13">
        <f t="shared" si="858"/>
        <v>0</v>
      </c>
      <c r="BN400" s="248">
        <v>0.55555555555555558</v>
      </c>
      <c r="BO400" s="12">
        <f t="shared" si="804"/>
        <v>9.7222222222222987E-3</v>
      </c>
      <c r="BP400" s="225">
        <f t="shared" si="805"/>
        <v>0</v>
      </c>
      <c r="BQ400" s="225">
        <f t="shared" si="806"/>
        <v>14</v>
      </c>
      <c r="BR400" s="248">
        <v>0.55763888888888891</v>
      </c>
      <c r="BS400" s="12">
        <f t="shared" si="807"/>
        <v>2.0833333333333259E-3</v>
      </c>
      <c r="BT400" s="225">
        <f t="shared" si="808"/>
        <v>0</v>
      </c>
      <c r="BU400" s="225">
        <f t="shared" si="809"/>
        <v>3</v>
      </c>
      <c r="BV400" s="248">
        <v>0.55763888888888891</v>
      </c>
      <c r="BW400" s="248">
        <v>0.55902777777777779</v>
      </c>
      <c r="BX400" s="12">
        <f t="shared" si="868"/>
        <v>1.388888888888884E-3</v>
      </c>
      <c r="BY400" s="13">
        <f t="shared" si="869"/>
        <v>0</v>
      </c>
      <c r="BZ400" s="13">
        <f t="shared" si="870"/>
        <v>2</v>
      </c>
      <c r="CA400" s="226">
        <f t="shared" si="871"/>
        <v>0.26041666666666669</v>
      </c>
      <c r="CB400" s="13">
        <f t="shared" si="872"/>
        <v>6</v>
      </c>
      <c r="CC400" s="13">
        <f t="shared" si="873"/>
        <v>15</v>
      </c>
      <c r="CD400" s="12">
        <f t="shared" si="768"/>
        <v>2.916666666666673E-2</v>
      </c>
      <c r="CE400" s="13">
        <f t="shared" si="874"/>
        <v>0</v>
      </c>
      <c r="CF400" s="13">
        <f t="shared" si="875"/>
        <v>42</v>
      </c>
      <c r="CG400" s="12">
        <f t="shared" si="859"/>
        <v>4.166666666666663E-2</v>
      </c>
      <c r="CH400" s="13">
        <f t="shared" si="876"/>
        <v>1</v>
      </c>
      <c r="CI400" s="13">
        <f t="shared" si="877"/>
        <v>0</v>
      </c>
      <c r="CJ400" s="12">
        <f t="shared" si="862"/>
        <v>0.11388888888888882</v>
      </c>
      <c r="CK400" s="13">
        <f t="shared" si="878"/>
        <v>2</v>
      </c>
      <c r="CL400" s="13">
        <f t="shared" si="879"/>
        <v>44</v>
      </c>
      <c r="CM400" s="62"/>
      <c r="CN400" s="62"/>
      <c r="CO400" s="62"/>
      <c r="CP400" s="12">
        <f t="shared" si="880"/>
        <v>0.11388888888888882</v>
      </c>
      <c r="CQ400" s="13">
        <f t="shared" si="881"/>
        <v>2</v>
      </c>
      <c r="CR400" s="13">
        <f t="shared" si="882"/>
        <v>44</v>
      </c>
      <c r="CS400" s="248"/>
      <c r="CT400" s="13">
        <f t="shared" si="819"/>
        <v>0</v>
      </c>
      <c r="CU400" s="13">
        <f t="shared" si="820"/>
        <v>0</v>
      </c>
      <c r="CV400" s="158"/>
      <c r="CW400" s="13">
        <f t="shared" si="821"/>
        <v>0</v>
      </c>
      <c r="CX400" s="13">
        <f t="shared" si="822"/>
        <v>0</v>
      </c>
      <c r="CY400" s="158"/>
      <c r="CZ400" s="13">
        <f t="shared" si="823"/>
        <v>0</v>
      </c>
      <c r="DA400" s="13">
        <f t="shared" si="824"/>
        <v>0</v>
      </c>
      <c r="DB400" s="158"/>
      <c r="DC400" s="13">
        <f t="shared" si="825"/>
        <v>0</v>
      </c>
      <c r="DD400" s="13">
        <f t="shared" si="826"/>
        <v>0</v>
      </c>
      <c r="DE400" s="158"/>
      <c r="DF400" s="13">
        <f t="shared" si="827"/>
        <v>0</v>
      </c>
      <c r="DG400" s="13">
        <f t="shared" si="828"/>
        <v>0</v>
      </c>
      <c r="DH400" s="158"/>
      <c r="DI400" s="13">
        <f t="shared" si="829"/>
        <v>0</v>
      </c>
      <c r="DJ400" s="13">
        <f t="shared" si="830"/>
        <v>0</v>
      </c>
      <c r="DK400" s="158"/>
      <c r="DL400" s="35">
        <f t="shared" si="831"/>
        <v>0</v>
      </c>
      <c r="DM400" s="61">
        <f t="shared" si="832"/>
        <v>0</v>
      </c>
      <c r="DN400" s="66">
        <f t="shared" si="867"/>
        <v>1409668.6259999988</v>
      </c>
      <c r="DO400" s="74">
        <f t="shared" si="866"/>
        <v>22660</v>
      </c>
      <c r="DP400" s="66">
        <f t="shared" si="883"/>
        <v>62.209824561403508</v>
      </c>
      <c r="DQ400" s="63">
        <f t="shared" si="833"/>
        <v>62.209559841129689</v>
      </c>
      <c r="DR400" s="66" t="e">
        <f t="shared" si="743"/>
        <v>#NUM!</v>
      </c>
      <c r="DS400" s="96" t="e">
        <f t="shared" si="744"/>
        <v>#NUM!</v>
      </c>
      <c r="DT400" s="66" t="e">
        <f t="shared" si="745"/>
        <v>#NUM!</v>
      </c>
      <c r="DU400" s="66" t="e">
        <f t="shared" si="746"/>
        <v>#NUM!</v>
      </c>
      <c r="DV400" s="62"/>
      <c r="DW400" s="62"/>
      <c r="DX400" s="62"/>
      <c r="DY400" s="62"/>
      <c r="DZ400" s="62"/>
      <c r="EA400" s="62"/>
      <c r="EB400" s="62"/>
      <c r="EC400" s="62"/>
      <c r="ED400" s="62"/>
      <c r="EE400" s="62"/>
      <c r="EF400" s="62"/>
      <c r="EG400" s="62"/>
      <c r="EH400" s="62"/>
      <c r="EI400" s="62"/>
      <c r="EJ400" s="62"/>
      <c r="EK400" s="62"/>
      <c r="EL400" s="62"/>
      <c r="EM400" s="62"/>
      <c r="EN400" s="62"/>
      <c r="EO400" s="62"/>
      <c r="EP400" s="62"/>
      <c r="EQ400" s="62"/>
      <c r="ER400" s="62"/>
      <c r="ES400" s="62"/>
      <c r="ET400" s="62"/>
      <c r="EU400" s="62"/>
      <c r="EV400" s="62"/>
      <c r="EW400" s="62"/>
      <c r="EX400" s="62"/>
      <c r="EY400" s="62"/>
      <c r="EZ400" s="62"/>
      <c r="FA400" s="62"/>
      <c r="FB400" s="62"/>
      <c r="FC400" s="62"/>
      <c r="FD400" s="62"/>
      <c r="FE400" s="62"/>
      <c r="FF400" s="62"/>
      <c r="FG400" s="62"/>
      <c r="FH400" s="62"/>
      <c r="FI400" s="62"/>
    </row>
    <row r="401" spans="1:165" s="250" customFormat="1" ht="30">
      <c r="A401" s="175">
        <v>400</v>
      </c>
      <c r="B401" s="243">
        <v>69</v>
      </c>
      <c r="C401" s="244">
        <v>40832</v>
      </c>
      <c r="D401" s="249">
        <f t="shared" si="884"/>
        <v>10</v>
      </c>
      <c r="E401" s="246" t="s">
        <v>39</v>
      </c>
      <c r="F401" s="243">
        <v>35</v>
      </c>
      <c r="G401" s="247" t="s">
        <v>38</v>
      </c>
      <c r="H401" s="247" t="s">
        <v>509</v>
      </c>
      <c r="I401" s="247" t="s">
        <v>604</v>
      </c>
      <c r="J401" s="248">
        <v>0.625</v>
      </c>
      <c r="K401" s="249">
        <v>3557.8</v>
      </c>
      <c r="L401" s="247" t="s">
        <v>34</v>
      </c>
      <c r="M401" s="243">
        <v>57</v>
      </c>
      <c r="N401" s="243">
        <v>2</v>
      </c>
      <c r="O401" s="247"/>
      <c r="P401" s="248">
        <v>0.625</v>
      </c>
      <c r="Q401" s="248">
        <v>0.625</v>
      </c>
      <c r="R401" s="12">
        <f t="shared" si="729"/>
        <v>0</v>
      </c>
      <c r="S401" s="13">
        <f t="shared" si="730"/>
        <v>0</v>
      </c>
      <c r="T401" s="13">
        <f t="shared" si="731"/>
        <v>0</v>
      </c>
      <c r="U401" s="248">
        <v>0.63194444444444442</v>
      </c>
      <c r="V401" s="12">
        <f t="shared" si="839"/>
        <v>6.9444444444444198E-3</v>
      </c>
      <c r="W401" s="13">
        <f t="shared" si="840"/>
        <v>0</v>
      </c>
      <c r="X401" s="225">
        <f t="shared" si="841"/>
        <v>10</v>
      </c>
      <c r="Y401" s="248">
        <v>0.63541666666666663</v>
      </c>
      <c r="Z401" s="12">
        <f t="shared" si="842"/>
        <v>3.4722222222222099E-3</v>
      </c>
      <c r="AA401" s="13">
        <f t="shared" si="843"/>
        <v>0</v>
      </c>
      <c r="AB401" s="13">
        <f t="shared" si="844"/>
        <v>5</v>
      </c>
      <c r="AC401" s="248">
        <v>0.65277777777777779</v>
      </c>
      <c r="AD401" s="12">
        <f t="shared" si="845"/>
        <v>1.736111111111116E-2</v>
      </c>
      <c r="AE401" s="13">
        <f t="shared" si="846"/>
        <v>0</v>
      </c>
      <c r="AF401" s="13">
        <f t="shared" si="847"/>
        <v>25</v>
      </c>
      <c r="AG401" s="248">
        <v>0.65277777777777779</v>
      </c>
      <c r="AH401" s="248">
        <v>0.69444444444444453</v>
      </c>
      <c r="AI401" s="12">
        <f t="shared" si="816"/>
        <v>4.1666666666666741E-2</v>
      </c>
      <c r="AJ401" s="225">
        <f t="shared" si="817"/>
        <v>1</v>
      </c>
      <c r="AK401" s="225">
        <f t="shared" si="818"/>
        <v>0</v>
      </c>
      <c r="AL401" s="248">
        <v>0.65277777777777779</v>
      </c>
      <c r="AM401" s="248">
        <v>0.69444444444444453</v>
      </c>
      <c r="AN401" s="12">
        <f t="shared" si="848"/>
        <v>4.1666666666666741E-2</v>
      </c>
      <c r="AO401" s="13">
        <f t="shared" si="849"/>
        <v>1</v>
      </c>
      <c r="AP401" s="13">
        <f t="shared" si="835"/>
        <v>0</v>
      </c>
      <c r="AQ401" s="248">
        <v>0.69444444444444453</v>
      </c>
      <c r="AR401" s="12">
        <f t="shared" si="836"/>
        <v>0</v>
      </c>
      <c r="AS401" s="225">
        <f t="shared" si="837"/>
        <v>0</v>
      </c>
      <c r="AT401" s="13">
        <f t="shared" si="838"/>
        <v>0</v>
      </c>
      <c r="AU401" s="248">
        <v>0.70138888888888884</v>
      </c>
      <c r="AV401" s="226">
        <f t="shared" si="850"/>
        <v>6.9444444444443088E-3</v>
      </c>
      <c r="AW401" s="13">
        <f t="shared" si="851"/>
        <v>0</v>
      </c>
      <c r="AX401" s="13">
        <f t="shared" si="852"/>
        <v>10</v>
      </c>
      <c r="AY401" s="248">
        <v>0.82986111111111116</v>
      </c>
      <c r="AZ401" s="12">
        <f t="shared" si="798"/>
        <v>0.12847222222222232</v>
      </c>
      <c r="BA401" s="225">
        <f t="shared" si="799"/>
        <v>3</v>
      </c>
      <c r="BB401" s="225">
        <f t="shared" si="800"/>
        <v>5</v>
      </c>
      <c r="BC401" s="248">
        <v>0.82986111111111116</v>
      </c>
      <c r="BD401" s="248">
        <v>0.82986111111111116</v>
      </c>
      <c r="BE401" s="12">
        <f t="shared" si="853"/>
        <v>0</v>
      </c>
      <c r="BF401" s="13">
        <f t="shared" si="854"/>
        <v>0</v>
      </c>
      <c r="BG401" s="13">
        <f t="shared" si="855"/>
        <v>0</v>
      </c>
      <c r="BH401" s="248">
        <v>0.82986111111111116</v>
      </c>
      <c r="BI401" s="248">
        <v>0.82986111111111116</v>
      </c>
      <c r="BJ401" s="247"/>
      <c r="BK401" s="69">
        <f t="shared" si="856"/>
        <v>0</v>
      </c>
      <c r="BL401" s="13">
        <f t="shared" si="857"/>
        <v>0</v>
      </c>
      <c r="BM401" s="13">
        <f t="shared" si="858"/>
        <v>0</v>
      </c>
      <c r="BN401" s="248">
        <v>0.84027777777777779</v>
      </c>
      <c r="BO401" s="12">
        <f t="shared" si="804"/>
        <v>1.041666666666663E-2</v>
      </c>
      <c r="BP401" s="225">
        <f t="shared" si="805"/>
        <v>0</v>
      </c>
      <c r="BQ401" s="225">
        <f t="shared" si="806"/>
        <v>15</v>
      </c>
      <c r="BR401" s="248">
        <v>0.84375</v>
      </c>
      <c r="BS401" s="12">
        <f t="shared" si="807"/>
        <v>3.4722222222222099E-3</v>
      </c>
      <c r="BT401" s="225">
        <f t="shared" si="808"/>
        <v>0</v>
      </c>
      <c r="BU401" s="225">
        <f t="shared" si="809"/>
        <v>5</v>
      </c>
      <c r="BV401" s="248">
        <v>0.84375</v>
      </c>
      <c r="BW401" s="248">
        <v>0.84722222222222221</v>
      </c>
      <c r="BX401" s="12">
        <f t="shared" si="868"/>
        <v>3.4722222222222099E-3</v>
      </c>
      <c r="BY401" s="13">
        <f t="shared" si="869"/>
        <v>0</v>
      </c>
      <c r="BZ401" s="13">
        <f t="shared" si="870"/>
        <v>5</v>
      </c>
      <c r="CA401" s="226">
        <f t="shared" si="871"/>
        <v>0.22222222222222221</v>
      </c>
      <c r="CB401" s="13">
        <f t="shared" si="872"/>
        <v>5</v>
      </c>
      <c r="CC401" s="13">
        <f t="shared" si="873"/>
        <v>20</v>
      </c>
      <c r="CD401" s="12">
        <f t="shared" si="768"/>
        <v>3.125E-2</v>
      </c>
      <c r="CE401" s="13">
        <f t="shared" si="874"/>
        <v>0</v>
      </c>
      <c r="CF401" s="13">
        <f t="shared" si="875"/>
        <v>45</v>
      </c>
      <c r="CG401" s="12">
        <f t="shared" si="859"/>
        <v>4.1666666666666741E-2</v>
      </c>
      <c r="CH401" s="13">
        <f t="shared" si="876"/>
        <v>1</v>
      </c>
      <c r="CI401" s="13">
        <f t="shared" si="877"/>
        <v>0</v>
      </c>
      <c r="CJ401" s="12">
        <f t="shared" si="862"/>
        <v>0.12847222222222232</v>
      </c>
      <c r="CK401" s="13">
        <f t="shared" si="878"/>
        <v>3</v>
      </c>
      <c r="CL401" s="13">
        <f t="shared" si="879"/>
        <v>5</v>
      </c>
      <c r="CM401" s="62"/>
      <c r="CN401" s="62"/>
      <c r="CO401" s="62"/>
      <c r="CP401" s="12">
        <f t="shared" si="880"/>
        <v>0.12847222222222232</v>
      </c>
      <c r="CQ401" s="13">
        <f t="shared" si="881"/>
        <v>3</v>
      </c>
      <c r="CR401" s="13">
        <f t="shared" si="882"/>
        <v>5</v>
      </c>
      <c r="CS401" s="248"/>
      <c r="CT401" s="13">
        <f t="shared" si="819"/>
        <v>0</v>
      </c>
      <c r="CU401" s="13">
        <f t="shared" si="820"/>
        <v>0</v>
      </c>
      <c r="CV401" s="158"/>
      <c r="CW401" s="13">
        <f t="shared" si="821"/>
        <v>0</v>
      </c>
      <c r="CX401" s="13">
        <f t="shared" si="822"/>
        <v>0</v>
      </c>
      <c r="CY401" s="158"/>
      <c r="CZ401" s="13">
        <f t="shared" si="823"/>
        <v>0</v>
      </c>
      <c r="DA401" s="13">
        <f t="shared" si="824"/>
        <v>0</v>
      </c>
      <c r="DB401" s="158"/>
      <c r="DC401" s="13">
        <f t="shared" si="825"/>
        <v>0</v>
      </c>
      <c r="DD401" s="13">
        <f t="shared" si="826"/>
        <v>0</v>
      </c>
      <c r="DE401" s="158"/>
      <c r="DF401" s="13">
        <f t="shared" si="827"/>
        <v>0</v>
      </c>
      <c r="DG401" s="13">
        <f t="shared" si="828"/>
        <v>0</v>
      </c>
      <c r="DH401" s="158"/>
      <c r="DI401" s="13">
        <f t="shared" si="829"/>
        <v>0</v>
      </c>
      <c r="DJ401" s="13">
        <f t="shared" si="830"/>
        <v>0</v>
      </c>
      <c r="DK401" s="158"/>
      <c r="DL401" s="35">
        <f t="shared" si="831"/>
        <v>0</v>
      </c>
      <c r="DM401" s="61">
        <f t="shared" si="832"/>
        <v>0</v>
      </c>
      <c r="DN401" s="66">
        <f t="shared" si="867"/>
        <v>1413226.4259999988</v>
      </c>
      <c r="DO401" s="74">
        <f t="shared" si="866"/>
        <v>22718</v>
      </c>
      <c r="DP401" s="66">
        <f t="shared" si="883"/>
        <v>62.417543859649129</v>
      </c>
      <c r="DQ401" s="63">
        <f t="shared" si="833"/>
        <v>62.207343340082701</v>
      </c>
      <c r="DR401" s="66" t="e">
        <f t="shared" si="743"/>
        <v>#NUM!</v>
      </c>
      <c r="DS401" s="96" t="e">
        <f t="shared" si="744"/>
        <v>#NUM!</v>
      </c>
      <c r="DT401" s="66" t="e">
        <f t="shared" si="745"/>
        <v>#NUM!</v>
      </c>
      <c r="DU401" s="66" t="e">
        <f t="shared" si="746"/>
        <v>#NUM!</v>
      </c>
      <c r="DV401" s="62"/>
      <c r="DW401" s="62"/>
      <c r="DX401" s="62"/>
      <c r="DY401" s="62"/>
      <c r="DZ401" s="62"/>
      <c r="EA401" s="62"/>
      <c r="EB401" s="62"/>
      <c r="EC401" s="62"/>
      <c r="ED401" s="62"/>
      <c r="EE401" s="62"/>
      <c r="EF401" s="62"/>
      <c r="EG401" s="62"/>
      <c r="EH401" s="62"/>
      <c r="EI401" s="62"/>
      <c r="EJ401" s="62"/>
      <c r="EK401" s="62"/>
      <c r="EL401" s="62"/>
      <c r="EM401" s="62"/>
      <c r="EN401" s="62"/>
      <c r="EO401" s="62"/>
      <c r="EP401" s="62"/>
      <c r="EQ401" s="62"/>
      <c r="ER401" s="62"/>
      <c r="ES401" s="62"/>
      <c r="ET401" s="62"/>
      <c r="EU401" s="62"/>
      <c r="EV401" s="62"/>
      <c r="EW401" s="62"/>
      <c r="EX401" s="62"/>
      <c r="EY401" s="62"/>
      <c r="EZ401" s="62"/>
      <c r="FA401" s="62"/>
      <c r="FB401" s="62"/>
      <c r="FC401" s="62"/>
      <c r="FD401" s="62"/>
      <c r="FE401" s="62"/>
      <c r="FF401" s="62"/>
      <c r="FG401" s="62"/>
      <c r="FH401" s="62"/>
      <c r="FI401" s="62"/>
    </row>
    <row r="402" spans="1:165" s="250" customFormat="1">
      <c r="A402" s="199">
        <v>401</v>
      </c>
      <c r="B402" s="243">
        <v>70</v>
      </c>
      <c r="C402" s="244">
        <v>40832</v>
      </c>
      <c r="D402" s="249">
        <f t="shared" si="884"/>
        <v>10</v>
      </c>
      <c r="E402" s="246" t="s">
        <v>531</v>
      </c>
      <c r="F402" s="243">
        <v>6</v>
      </c>
      <c r="G402" s="247" t="s">
        <v>414</v>
      </c>
      <c r="H402" s="247" t="s">
        <v>413</v>
      </c>
      <c r="I402" s="247" t="s">
        <v>412</v>
      </c>
      <c r="J402" s="248">
        <v>0.57638888888888895</v>
      </c>
      <c r="K402" s="249">
        <v>3266.04</v>
      </c>
      <c r="L402" s="247" t="s">
        <v>34</v>
      </c>
      <c r="M402" s="243">
        <v>58</v>
      </c>
      <c r="N402" s="243">
        <v>1</v>
      </c>
      <c r="O402" s="247"/>
      <c r="P402" s="248">
        <v>0.57638888888888895</v>
      </c>
      <c r="Q402" s="248">
        <v>0.57638888888888895</v>
      </c>
      <c r="R402" s="12">
        <f t="shared" si="729"/>
        <v>0</v>
      </c>
      <c r="S402" s="13">
        <f t="shared" si="730"/>
        <v>0</v>
      </c>
      <c r="T402" s="13">
        <f t="shared" si="731"/>
        <v>0</v>
      </c>
      <c r="U402" s="248">
        <v>0.57986111111111105</v>
      </c>
      <c r="V402" s="12">
        <f t="shared" si="839"/>
        <v>3.4722222222220989E-3</v>
      </c>
      <c r="W402" s="13">
        <f t="shared" si="840"/>
        <v>0</v>
      </c>
      <c r="X402" s="225">
        <f t="shared" si="841"/>
        <v>5</v>
      </c>
      <c r="Y402" s="248">
        <v>0.59027777777777779</v>
      </c>
      <c r="Z402" s="12">
        <f t="shared" si="842"/>
        <v>1.0416666666666741E-2</v>
      </c>
      <c r="AA402" s="13">
        <f t="shared" si="843"/>
        <v>0</v>
      </c>
      <c r="AB402" s="13">
        <f t="shared" si="844"/>
        <v>15</v>
      </c>
      <c r="AC402" s="248">
        <v>0.61458333333333337</v>
      </c>
      <c r="AD402" s="12">
        <f t="shared" si="845"/>
        <v>2.430555555555558E-2</v>
      </c>
      <c r="AE402" s="13">
        <f t="shared" si="846"/>
        <v>0</v>
      </c>
      <c r="AF402" s="13">
        <f t="shared" si="847"/>
        <v>35</v>
      </c>
      <c r="AG402" s="248">
        <v>0.61805555555555558</v>
      </c>
      <c r="AH402" s="248">
        <v>0.65277777777777779</v>
      </c>
      <c r="AI402" s="12">
        <f t="shared" si="816"/>
        <v>3.472222222222221E-2</v>
      </c>
      <c r="AJ402" s="225">
        <f t="shared" si="817"/>
        <v>0</v>
      </c>
      <c r="AK402" s="225">
        <f t="shared" si="818"/>
        <v>50</v>
      </c>
      <c r="AL402" s="248">
        <v>0.61805555555555558</v>
      </c>
      <c r="AM402" s="248">
        <v>0.65277777777777779</v>
      </c>
      <c r="AN402" s="12">
        <f t="shared" si="848"/>
        <v>3.472222222222221E-2</v>
      </c>
      <c r="AO402" s="13">
        <f t="shared" si="849"/>
        <v>0</v>
      </c>
      <c r="AP402" s="13">
        <f t="shared" si="835"/>
        <v>50</v>
      </c>
      <c r="AQ402" s="248">
        <v>0.88402777777777775</v>
      </c>
      <c r="AR402" s="12">
        <f t="shared" si="836"/>
        <v>0.23124999999999996</v>
      </c>
      <c r="AS402" s="225">
        <f t="shared" si="837"/>
        <v>5</v>
      </c>
      <c r="AT402" s="13">
        <f t="shared" si="838"/>
        <v>33</v>
      </c>
      <c r="AU402" s="248">
        <v>0.8847222222222223</v>
      </c>
      <c r="AV402" s="226">
        <f t="shared" si="850"/>
        <v>6.94444444444553E-4</v>
      </c>
      <c r="AW402" s="13">
        <f t="shared" si="851"/>
        <v>0</v>
      </c>
      <c r="AX402" s="13">
        <f t="shared" si="852"/>
        <v>1</v>
      </c>
      <c r="AY402" s="248">
        <v>0.9784722222222223</v>
      </c>
      <c r="AZ402" s="12">
        <f t="shared" si="798"/>
        <v>9.375E-2</v>
      </c>
      <c r="BA402" s="225">
        <f t="shared" si="799"/>
        <v>2</v>
      </c>
      <c r="BB402" s="225">
        <f t="shared" si="800"/>
        <v>15</v>
      </c>
      <c r="BC402" s="248">
        <v>0.9784722222222223</v>
      </c>
      <c r="BD402" s="248">
        <v>0.9784722222222223</v>
      </c>
      <c r="BE402" s="12">
        <f t="shared" si="853"/>
        <v>0</v>
      </c>
      <c r="BF402" s="13">
        <f t="shared" si="854"/>
        <v>0</v>
      </c>
      <c r="BG402" s="13">
        <f t="shared" si="855"/>
        <v>0</v>
      </c>
      <c r="BH402" s="248">
        <v>0.9784722222222223</v>
      </c>
      <c r="BI402" s="248">
        <v>0.9784722222222223</v>
      </c>
      <c r="BJ402" s="247"/>
      <c r="BK402" s="69">
        <f t="shared" si="856"/>
        <v>0</v>
      </c>
      <c r="BL402" s="13">
        <f t="shared" si="857"/>
        <v>0</v>
      </c>
      <c r="BM402" s="13">
        <f t="shared" si="858"/>
        <v>0</v>
      </c>
      <c r="BN402" s="248">
        <v>0.98611111111111116</v>
      </c>
      <c r="BO402" s="12">
        <f t="shared" si="804"/>
        <v>7.6388888888888618E-3</v>
      </c>
      <c r="BP402" s="225">
        <f t="shared" si="805"/>
        <v>0</v>
      </c>
      <c r="BQ402" s="225">
        <f t="shared" si="806"/>
        <v>11</v>
      </c>
      <c r="BR402" s="248">
        <v>0.98958333333333337</v>
      </c>
      <c r="BS402" s="12">
        <f t="shared" si="807"/>
        <v>3.4722222222222099E-3</v>
      </c>
      <c r="BT402" s="225">
        <f t="shared" si="808"/>
        <v>0</v>
      </c>
      <c r="BU402" s="225">
        <f t="shared" si="809"/>
        <v>5</v>
      </c>
      <c r="BV402" s="248">
        <v>0.98958333333333337</v>
      </c>
      <c r="BW402" s="248">
        <v>0.99305555555555547</v>
      </c>
      <c r="BX402" s="12">
        <f t="shared" si="868"/>
        <v>3.4722222222220989E-3</v>
      </c>
      <c r="BY402" s="13">
        <f t="shared" si="869"/>
        <v>0</v>
      </c>
      <c r="BZ402" s="13">
        <f t="shared" si="870"/>
        <v>5</v>
      </c>
      <c r="CA402" s="226">
        <f t="shared" si="871"/>
        <v>0.41666666666666652</v>
      </c>
      <c r="CB402" s="13">
        <f t="shared" si="872"/>
        <v>10</v>
      </c>
      <c r="CC402" s="13">
        <f t="shared" si="873"/>
        <v>0</v>
      </c>
      <c r="CD402" s="12">
        <f t="shared" si="768"/>
        <v>0.26666666666666661</v>
      </c>
      <c r="CE402" s="13">
        <f t="shared" si="874"/>
        <v>6</v>
      </c>
      <c r="CF402" s="13">
        <f t="shared" si="875"/>
        <v>24</v>
      </c>
      <c r="CG402" s="12">
        <f t="shared" si="859"/>
        <v>3.472222222222221E-2</v>
      </c>
      <c r="CH402" s="13">
        <f t="shared" si="876"/>
        <v>0</v>
      </c>
      <c r="CI402" s="13">
        <f t="shared" si="877"/>
        <v>50</v>
      </c>
      <c r="CJ402" s="12">
        <f t="shared" si="862"/>
        <v>9.375E-2</v>
      </c>
      <c r="CK402" s="13">
        <f t="shared" si="878"/>
        <v>2</v>
      </c>
      <c r="CL402" s="13">
        <f t="shared" si="879"/>
        <v>15</v>
      </c>
      <c r="CM402" s="62"/>
      <c r="CN402" s="62"/>
      <c r="CO402" s="62"/>
      <c r="CP402" s="12">
        <f t="shared" si="880"/>
        <v>9.375E-2</v>
      </c>
      <c r="CQ402" s="13">
        <f t="shared" si="881"/>
        <v>2</v>
      </c>
      <c r="CR402" s="13">
        <f t="shared" si="882"/>
        <v>15</v>
      </c>
      <c r="CS402" s="248"/>
      <c r="CT402" s="13">
        <f t="shared" si="819"/>
        <v>0</v>
      </c>
      <c r="CU402" s="13">
        <f t="shared" si="820"/>
        <v>0</v>
      </c>
      <c r="CV402" s="158"/>
      <c r="CW402" s="13">
        <f t="shared" si="821"/>
        <v>0</v>
      </c>
      <c r="CX402" s="13">
        <f t="shared" si="822"/>
        <v>0</v>
      </c>
      <c r="CY402" s="158"/>
      <c r="CZ402" s="13">
        <f t="shared" si="823"/>
        <v>0</v>
      </c>
      <c r="DA402" s="13">
        <f t="shared" si="824"/>
        <v>0</v>
      </c>
      <c r="DB402" s="158"/>
      <c r="DC402" s="13">
        <f t="shared" si="825"/>
        <v>0</v>
      </c>
      <c r="DD402" s="13">
        <f t="shared" si="826"/>
        <v>0</v>
      </c>
      <c r="DE402" s="158"/>
      <c r="DF402" s="13">
        <f t="shared" si="827"/>
        <v>0</v>
      </c>
      <c r="DG402" s="13">
        <f t="shared" si="828"/>
        <v>0</v>
      </c>
      <c r="DH402" s="158"/>
      <c r="DI402" s="13">
        <f t="shared" si="829"/>
        <v>0</v>
      </c>
      <c r="DJ402" s="13">
        <f t="shared" si="830"/>
        <v>0</v>
      </c>
      <c r="DK402" s="158"/>
      <c r="DL402" s="35">
        <f t="shared" si="831"/>
        <v>0</v>
      </c>
      <c r="DM402" s="61">
        <f t="shared" si="832"/>
        <v>0</v>
      </c>
      <c r="DN402" s="66">
        <f t="shared" si="867"/>
        <v>1416492.4659999989</v>
      </c>
      <c r="DO402" s="74">
        <f t="shared" si="866"/>
        <v>22777</v>
      </c>
      <c r="DP402" s="66">
        <f t="shared" si="883"/>
        <v>56.311034482758622</v>
      </c>
      <c r="DQ402" s="63">
        <f t="shared" si="833"/>
        <v>62.18959766431044</v>
      </c>
      <c r="DR402" s="66" t="e">
        <f t="shared" si="743"/>
        <v>#NUM!</v>
      </c>
      <c r="DS402" s="96" t="e">
        <f t="shared" si="744"/>
        <v>#NUM!</v>
      </c>
      <c r="DT402" s="66" t="e">
        <f t="shared" si="745"/>
        <v>#NUM!</v>
      </c>
      <c r="DU402" s="66" t="e">
        <f t="shared" si="746"/>
        <v>#NUM!</v>
      </c>
      <c r="DV402" s="62"/>
      <c r="DW402" s="62"/>
      <c r="DX402" s="62"/>
      <c r="DY402" s="62"/>
      <c r="DZ402" s="62"/>
      <c r="EA402" s="62"/>
      <c r="EB402" s="62"/>
      <c r="EC402" s="62"/>
      <c r="ED402" s="62"/>
      <c r="EE402" s="62"/>
      <c r="EF402" s="62"/>
      <c r="EG402" s="62"/>
      <c r="EH402" s="62"/>
      <c r="EI402" s="62"/>
      <c r="EJ402" s="62"/>
      <c r="EK402" s="62"/>
      <c r="EL402" s="62"/>
      <c r="EM402" s="62"/>
      <c r="EN402" s="62"/>
      <c r="EO402" s="62"/>
      <c r="EP402" s="62"/>
      <c r="EQ402" s="62"/>
      <c r="ER402" s="62"/>
      <c r="ES402" s="62"/>
      <c r="ET402" s="62"/>
      <c r="EU402" s="62"/>
      <c r="EV402" s="62"/>
      <c r="EW402" s="62"/>
      <c r="EX402" s="62"/>
      <c r="EY402" s="62"/>
      <c r="EZ402" s="62"/>
      <c r="FA402" s="62"/>
      <c r="FB402" s="62"/>
      <c r="FC402" s="62"/>
      <c r="FD402" s="62"/>
      <c r="FE402" s="62"/>
      <c r="FF402" s="62"/>
      <c r="FG402" s="62"/>
      <c r="FH402" s="62"/>
      <c r="FI402" s="62"/>
    </row>
    <row r="403" spans="1:165" s="250" customFormat="1">
      <c r="A403" s="175">
        <v>402</v>
      </c>
      <c r="B403" s="243">
        <v>71</v>
      </c>
      <c r="C403" s="244">
        <v>40832</v>
      </c>
      <c r="D403" s="249">
        <f t="shared" si="884"/>
        <v>10</v>
      </c>
      <c r="E403" s="246" t="s">
        <v>286</v>
      </c>
      <c r="F403" s="243">
        <v>3</v>
      </c>
      <c r="G403" s="247" t="s">
        <v>287</v>
      </c>
      <c r="H403" s="247" t="s">
        <v>288</v>
      </c>
      <c r="I403" s="247" t="s">
        <v>291</v>
      </c>
      <c r="J403" s="248">
        <v>0.68402777777777779</v>
      </c>
      <c r="K403" s="249">
        <v>3549.29</v>
      </c>
      <c r="L403" s="247" t="s">
        <v>34</v>
      </c>
      <c r="M403" s="243">
        <v>59</v>
      </c>
      <c r="N403" s="243">
        <v>0</v>
      </c>
      <c r="O403" s="247"/>
      <c r="P403" s="248">
        <v>0.68402777777777779</v>
      </c>
      <c r="Q403" s="248">
        <v>0.68402777777777779</v>
      </c>
      <c r="R403" s="12">
        <f t="shared" si="729"/>
        <v>0</v>
      </c>
      <c r="S403" s="13">
        <f t="shared" si="730"/>
        <v>0</v>
      </c>
      <c r="T403" s="13">
        <f t="shared" si="731"/>
        <v>0</v>
      </c>
      <c r="U403" s="248">
        <v>0.69097222222222221</v>
      </c>
      <c r="V403" s="12">
        <f t="shared" si="839"/>
        <v>6.9444444444444198E-3</v>
      </c>
      <c r="W403" s="13">
        <f t="shared" si="840"/>
        <v>0</v>
      </c>
      <c r="X403" s="225">
        <f t="shared" si="841"/>
        <v>10</v>
      </c>
      <c r="Y403" s="248">
        <v>0.82291666666666663</v>
      </c>
      <c r="Z403" s="12">
        <f t="shared" si="842"/>
        <v>0.13194444444444442</v>
      </c>
      <c r="AA403" s="13">
        <f t="shared" si="843"/>
        <v>3</v>
      </c>
      <c r="AB403" s="13">
        <f t="shared" si="844"/>
        <v>10</v>
      </c>
      <c r="AC403" s="248">
        <v>0.84722222222222221</v>
      </c>
      <c r="AD403" s="12">
        <f t="shared" si="845"/>
        <v>2.430555555555558E-2</v>
      </c>
      <c r="AE403" s="13">
        <f t="shared" si="846"/>
        <v>0</v>
      </c>
      <c r="AF403" s="13">
        <f t="shared" si="847"/>
        <v>35</v>
      </c>
      <c r="AG403" s="248">
        <v>0.85416666666666663</v>
      </c>
      <c r="AH403" s="248">
        <v>0.89583333333333337</v>
      </c>
      <c r="AI403" s="12">
        <f t="shared" si="816"/>
        <v>4.1666666666666741E-2</v>
      </c>
      <c r="AJ403" s="225">
        <f t="shared" si="817"/>
        <v>1</v>
      </c>
      <c r="AK403" s="225">
        <f t="shared" si="818"/>
        <v>0</v>
      </c>
      <c r="AL403" s="248">
        <v>0.85416666666666663</v>
      </c>
      <c r="AM403" s="248">
        <v>0.89583333333333337</v>
      </c>
      <c r="AN403" s="12">
        <f t="shared" si="848"/>
        <v>4.1666666666666741E-2</v>
      </c>
      <c r="AO403" s="13">
        <f t="shared" si="849"/>
        <v>1</v>
      </c>
      <c r="AP403" s="13">
        <f t="shared" si="835"/>
        <v>0</v>
      </c>
      <c r="AQ403" s="248">
        <v>1.0555555555555556</v>
      </c>
      <c r="AR403" s="12">
        <f t="shared" si="836"/>
        <v>0.15972222222222221</v>
      </c>
      <c r="AS403" s="225">
        <f t="shared" si="837"/>
        <v>3</v>
      </c>
      <c r="AT403" s="13">
        <f t="shared" si="838"/>
        <v>50</v>
      </c>
      <c r="AU403" s="248">
        <v>1.0569444444444445</v>
      </c>
      <c r="AV403" s="226">
        <f t="shared" si="850"/>
        <v>1.388888888888884E-3</v>
      </c>
      <c r="AW403" s="13">
        <f t="shared" si="851"/>
        <v>0</v>
      </c>
      <c r="AX403" s="13">
        <f t="shared" si="852"/>
        <v>2</v>
      </c>
      <c r="AY403" s="248">
        <v>1.1520833333333333</v>
      </c>
      <c r="AZ403" s="12">
        <f t="shared" si="798"/>
        <v>9.5138888888888884E-2</v>
      </c>
      <c r="BA403" s="225">
        <f t="shared" si="799"/>
        <v>2</v>
      </c>
      <c r="BB403" s="225">
        <f t="shared" si="800"/>
        <v>17</v>
      </c>
      <c r="BC403" s="248">
        <v>1.1520833333333333</v>
      </c>
      <c r="BD403" s="248">
        <v>1.1520833333333333</v>
      </c>
      <c r="BE403" s="12">
        <f t="shared" si="853"/>
        <v>0</v>
      </c>
      <c r="BF403" s="13">
        <f t="shared" si="854"/>
        <v>0</v>
      </c>
      <c r="BG403" s="13">
        <f t="shared" si="855"/>
        <v>0</v>
      </c>
      <c r="BH403" s="248">
        <v>1.1520833333333333</v>
      </c>
      <c r="BI403" s="248">
        <v>1.1520833333333333</v>
      </c>
      <c r="BJ403" s="247"/>
      <c r="BK403" s="69">
        <f t="shared" si="856"/>
        <v>0</v>
      </c>
      <c r="BL403" s="13">
        <f t="shared" si="857"/>
        <v>0</v>
      </c>
      <c r="BM403" s="13">
        <f t="shared" si="858"/>
        <v>0</v>
      </c>
      <c r="BN403" s="248">
        <v>1.1597222222222221</v>
      </c>
      <c r="BO403" s="12">
        <f t="shared" si="804"/>
        <v>7.6388888888887507E-3</v>
      </c>
      <c r="BP403" s="225">
        <f t="shared" si="805"/>
        <v>0</v>
      </c>
      <c r="BQ403" s="225">
        <f t="shared" si="806"/>
        <v>11</v>
      </c>
      <c r="BR403" s="248">
        <v>1.1631944444444444</v>
      </c>
      <c r="BS403" s="12">
        <f t="shared" si="807"/>
        <v>3.4722222222223209E-3</v>
      </c>
      <c r="BT403" s="225">
        <f t="shared" si="808"/>
        <v>0</v>
      </c>
      <c r="BU403" s="225">
        <f t="shared" si="809"/>
        <v>5</v>
      </c>
      <c r="BV403" s="248">
        <v>1.1631944444444444</v>
      </c>
      <c r="BW403" s="248">
        <v>1.1666666666666667</v>
      </c>
      <c r="BX403" s="12">
        <f t="shared" si="868"/>
        <v>3.4722222222223209E-3</v>
      </c>
      <c r="BY403" s="13">
        <f t="shared" si="869"/>
        <v>0</v>
      </c>
      <c r="BZ403" s="13">
        <f t="shared" si="870"/>
        <v>5</v>
      </c>
      <c r="CA403" s="226">
        <f t="shared" si="871"/>
        <v>0.48263888888888895</v>
      </c>
      <c r="CB403" s="13">
        <f t="shared" si="872"/>
        <v>11</v>
      </c>
      <c r="CC403" s="13">
        <f t="shared" si="873"/>
        <v>35</v>
      </c>
      <c r="CD403" s="12">
        <f t="shared" si="768"/>
        <v>0.19513888888888886</v>
      </c>
      <c r="CE403" s="13">
        <f t="shared" si="874"/>
        <v>4</v>
      </c>
      <c r="CF403" s="13">
        <f t="shared" si="875"/>
        <v>41</v>
      </c>
      <c r="CG403" s="12">
        <f t="shared" si="859"/>
        <v>4.1666666666666741E-2</v>
      </c>
      <c r="CH403" s="13">
        <f t="shared" si="876"/>
        <v>1</v>
      </c>
      <c r="CI403" s="13">
        <f t="shared" si="877"/>
        <v>0</v>
      </c>
      <c r="CJ403" s="12">
        <f t="shared" si="862"/>
        <v>9.5138888888888884E-2</v>
      </c>
      <c r="CK403" s="13">
        <f t="shared" si="878"/>
        <v>2</v>
      </c>
      <c r="CL403" s="13">
        <f t="shared" si="879"/>
        <v>17</v>
      </c>
      <c r="CM403" s="62"/>
      <c r="CN403" s="62"/>
      <c r="CO403" s="62"/>
      <c r="CP403" s="12">
        <f t="shared" si="880"/>
        <v>9.5138888888888884E-2</v>
      </c>
      <c r="CQ403" s="13">
        <f t="shared" si="881"/>
        <v>2</v>
      </c>
      <c r="CR403" s="13">
        <f t="shared" si="882"/>
        <v>17</v>
      </c>
      <c r="CS403" s="248"/>
      <c r="CT403" s="13">
        <f t="shared" si="819"/>
        <v>0</v>
      </c>
      <c r="CU403" s="13">
        <f t="shared" si="820"/>
        <v>0</v>
      </c>
      <c r="CV403" s="158"/>
      <c r="CW403" s="13">
        <f t="shared" si="821"/>
        <v>0</v>
      </c>
      <c r="CX403" s="13">
        <f t="shared" si="822"/>
        <v>0</v>
      </c>
      <c r="CY403" s="158"/>
      <c r="CZ403" s="13">
        <f t="shared" si="823"/>
        <v>0</v>
      </c>
      <c r="DA403" s="13">
        <f t="shared" si="824"/>
        <v>0</v>
      </c>
      <c r="DB403" s="158"/>
      <c r="DC403" s="13">
        <f t="shared" si="825"/>
        <v>0</v>
      </c>
      <c r="DD403" s="13">
        <f t="shared" si="826"/>
        <v>0</v>
      </c>
      <c r="DE403" s="158"/>
      <c r="DF403" s="13">
        <f t="shared" si="827"/>
        <v>0</v>
      </c>
      <c r="DG403" s="13">
        <f t="shared" si="828"/>
        <v>0</v>
      </c>
      <c r="DH403" s="158"/>
      <c r="DI403" s="13">
        <f t="shared" si="829"/>
        <v>0</v>
      </c>
      <c r="DJ403" s="13">
        <f t="shared" si="830"/>
        <v>0</v>
      </c>
      <c r="DK403" s="158"/>
      <c r="DL403" s="35">
        <f t="shared" si="831"/>
        <v>0</v>
      </c>
      <c r="DM403" s="61">
        <f t="shared" si="832"/>
        <v>0</v>
      </c>
      <c r="DN403" s="66">
        <f t="shared" si="867"/>
        <v>1420041.7559999989</v>
      </c>
      <c r="DO403" s="74">
        <f t="shared" si="866"/>
        <v>22836</v>
      </c>
      <c r="DP403" s="66">
        <f t="shared" si="883"/>
        <v>60.157457627118646</v>
      </c>
      <c r="DQ403" s="63">
        <f t="shared" si="833"/>
        <v>62.184347346295276</v>
      </c>
      <c r="DR403" s="66" t="e">
        <f t="shared" si="743"/>
        <v>#NUM!</v>
      </c>
      <c r="DS403" s="96" t="e">
        <f t="shared" si="744"/>
        <v>#NUM!</v>
      </c>
      <c r="DT403" s="66" t="e">
        <f t="shared" si="745"/>
        <v>#NUM!</v>
      </c>
      <c r="DU403" s="66" t="e">
        <f t="shared" si="746"/>
        <v>#NUM!</v>
      </c>
      <c r="DV403" s="62"/>
      <c r="DW403" s="62"/>
      <c r="DX403" s="62"/>
      <c r="DY403" s="62"/>
      <c r="DZ403" s="62"/>
      <c r="EA403" s="62"/>
      <c r="EB403" s="62"/>
      <c r="EC403" s="62"/>
      <c r="ED403" s="62"/>
      <c r="EE403" s="62"/>
      <c r="EF403" s="62"/>
      <c r="EG403" s="62"/>
      <c r="EH403" s="62"/>
      <c r="EI403" s="62"/>
      <c r="EJ403" s="62"/>
      <c r="EK403" s="62"/>
      <c r="EL403" s="62"/>
      <c r="EM403" s="62"/>
      <c r="EN403" s="62"/>
      <c r="EO403" s="62"/>
      <c r="EP403" s="62"/>
      <c r="EQ403" s="62"/>
      <c r="ER403" s="62"/>
      <c r="ES403" s="62"/>
      <c r="ET403" s="62"/>
      <c r="EU403" s="62"/>
      <c r="EV403" s="62"/>
      <c r="EW403" s="62"/>
      <c r="EX403" s="62"/>
      <c r="EY403" s="62"/>
      <c r="EZ403" s="62"/>
      <c r="FA403" s="62"/>
      <c r="FB403" s="62"/>
      <c r="FC403" s="62"/>
      <c r="FD403" s="62"/>
      <c r="FE403" s="62"/>
      <c r="FF403" s="62"/>
      <c r="FG403" s="62"/>
      <c r="FH403" s="62"/>
      <c r="FI403" s="62"/>
    </row>
    <row r="404" spans="1:165" s="250" customFormat="1">
      <c r="A404" s="199">
        <v>403</v>
      </c>
      <c r="B404" s="243">
        <v>72</v>
      </c>
      <c r="C404" s="244">
        <v>40833</v>
      </c>
      <c r="D404" s="249">
        <f t="shared" si="884"/>
        <v>10</v>
      </c>
      <c r="E404" s="246" t="s">
        <v>39</v>
      </c>
      <c r="F404" s="243">
        <v>36</v>
      </c>
      <c r="G404" s="247" t="s">
        <v>38</v>
      </c>
      <c r="H404" s="247" t="s">
        <v>406</v>
      </c>
      <c r="I404" s="247" t="s">
        <v>575</v>
      </c>
      <c r="J404" s="248">
        <v>0.94791666666666663</v>
      </c>
      <c r="K404" s="249">
        <v>3746.42</v>
      </c>
      <c r="L404" s="247" t="s">
        <v>34</v>
      </c>
      <c r="M404" s="243">
        <v>59</v>
      </c>
      <c r="N404" s="243">
        <v>0</v>
      </c>
      <c r="O404" s="247"/>
      <c r="P404" s="248">
        <v>0.94791666666666663</v>
      </c>
      <c r="Q404" s="248">
        <v>0.94791666666666663</v>
      </c>
      <c r="R404" s="12">
        <f t="shared" si="729"/>
        <v>0</v>
      </c>
      <c r="S404" s="13">
        <f t="shared" si="730"/>
        <v>0</v>
      </c>
      <c r="T404" s="13">
        <f t="shared" si="731"/>
        <v>0</v>
      </c>
      <c r="U404" s="248">
        <v>1.0034722222222221</v>
      </c>
      <c r="V404" s="12">
        <f t="shared" si="839"/>
        <v>5.5555555555555469E-2</v>
      </c>
      <c r="W404" s="13">
        <f t="shared" si="840"/>
        <v>1</v>
      </c>
      <c r="X404" s="225">
        <f t="shared" si="841"/>
        <v>20</v>
      </c>
      <c r="Y404" s="248">
        <v>1.0729166666666667</v>
      </c>
      <c r="Z404" s="12">
        <f t="shared" si="842"/>
        <v>6.9444444444444642E-2</v>
      </c>
      <c r="AA404" s="13">
        <f t="shared" si="843"/>
        <v>1</v>
      </c>
      <c r="AB404" s="13">
        <f t="shared" si="844"/>
        <v>40</v>
      </c>
      <c r="AC404" s="248">
        <v>1.0888888888888888</v>
      </c>
      <c r="AD404" s="12">
        <f t="shared" si="845"/>
        <v>1.5972222222222054E-2</v>
      </c>
      <c r="AE404" s="13">
        <f t="shared" si="846"/>
        <v>0</v>
      </c>
      <c r="AF404" s="13">
        <f t="shared" si="847"/>
        <v>23</v>
      </c>
      <c r="AG404" s="248">
        <v>1.0902777777777779</v>
      </c>
      <c r="AH404" s="248">
        <v>1.1319444444444444</v>
      </c>
      <c r="AI404" s="12">
        <f t="shared" si="816"/>
        <v>4.1666666666666519E-2</v>
      </c>
      <c r="AJ404" s="225">
        <f t="shared" si="817"/>
        <v>1</v>
      </c>
      <c r="AK404" s="225">
        <f t="shared" si="818"/>
        <v>0</v>
      </c>
      <c r="AL404" s="248">
        <v>1.0902777777777779</v>
      </c>
      <c r="AM404" s="248">
        <v>1.1319444444444444</v>
      </c>
      <c r="AN404" s="12">
        <f t="shared" si="848"/>
        <v>4.1666666666666519E-2</v>
      </c>
      <c r="AO404" s="13">
        <f t="shared" si="849"/>
        <v>1</v>
      </c>
      <c r="AP404" s="13">
        <f t="shared" si="835"/>
        <v>0</v>
      </c>
      <c r="AQ404" s="248">
        <v>1.1805555555555556</v>
      </c>
      <c r="AR404" s="12">
        <f t="shared" si="836"/>
        <v>4.861111111111116E-2</v>
      </c>
      <c r="AS404" s="225">
        <f t="shared" si="837"/>
        <v>1</v>
      </c>
      <c r="AT404" s="13">
        <f t="shared" si="838"/>
        <v>10</v>
      </c>
      <c r="AU404" s="248">
        <v>1.1812500000000001</v>
      </c>
      <c r="AV404" s="226">
        <f t="shared" si="850"/>
        <v>6.94444444444553E-4</v>
      </c>
      <c r="AW404" s="13">
        <f t="shared" si="851"/>
        <v>0</v>
      </c>
      <c r="AX404" s="13">
        <f t="shared" si="852"/>
        <v>1</v>
      </c>
      <c r="AY404" s="248">
        <v>1.2847222222222221</v>
      </c>
      <c r="AZ404" s="12">
        <f t="shared" si="798"/>
        <v>0.10347222222222197</v>
      </c>
      <c r="BA404" s="225">
        <f t="shared" si="799"/>
        <v>2</v>
      </c>
      <c r="BB404" s="225">
        <f t="shared" si="800"/>
        <v>29</v>
      </c>
      <c r="BC404" s="248">
        <v>1.2847222222222221</v>
      </c>
      <c r="BD404" s="248">
        <v>1.2847222222222221</v>
      </c>
      <c r="BE404" s="12">
        <f t="shared" si="853"/>
        <v>0</v>
      </c>
      <c r="BF404" s="13">
        <f t="shared" si="854"/>
        <v>0</v>
      </c>
      <c r="BG404" s="13">
        <f t="shared" si="855"/>
        <v>0</v>
      </c>
      <c r="BH404" s="248">
        <v>1.2847222222222221</v>
      </c>
      <c r="BI404" s="248">
        <v>1.2847222222222221</v>
      </c>
      <c r="BJ404" s="247"/>
      <c r="BK404" s="69">
        <f t="shared" si="856"/>
        <v>0</v>
      </c>
      <c r="BL404" s="13">
        <f t="shared" si="857"/>
        <v>0</v>
      </c>
      <c r="BM404" s="13">
        <f t="shared" si="858"/>
        <v>0</v>
      </c>
      <c r="BN404" s="248">
        <v>1.2986111111111112</v>
      </c>
      <c r="BO404" s="12">
        <f t="shared" si="804"/>
        <v>1.3888888888889062E-2</v>
      </c>
      <c r="BP404" s="225">
        <f t="shared" si="805"/>
        <v>0</v>
      </c>
      <c r="BQ404" s="225">
        <f t="shared" si="806"/>
        <v>20</v>
      </c>
      <c r="BR404" s="248">
        <v>1.3020833333333333</v>
      </c>
      <c r="BS404" s="12">
        <f t="shared" si="807"/>
        <v>3.4722222222220989E-3</v>
      </c>
      <c r="BT404" s="225">
        <f t="shared" si="808"/>
        <v>0</v>
      </c>
      <c r="BU404" s="225">
        <f t="shared" si="809"/>
        <v>5</v>
      </c>
      <c r="BV404" s="248">
        <v>1.3020833333333333</v>
      </c>
      <c r="BW404" s="248">
        <v>1.3055555555555556</v>
      </c>
      <c r="BX404" s="12">
        <f t="shared" si="868"/>
        <v>3.4722222222223209E-3</v>
      </c>
      <c r="BY404" s="13">
        <f t="shared" si="869"/>
        <v>0</v>
      </c>
      <c r="BZ404" s="13">
        <f t="shared" si="870"/>
        <v>5</v>
      </c>
      <c r="CA404" s="226">
        <f t="shared" si="871"/>
        <v>0.35763888888888895</v>
      </c>
      <c r="CB404" s="13">
        <f t="shared" si="872"/>
        <v>8</v>
      </c>
      <c r="CC404" s="13">
        <f t="shared" si="873"/>
        <v>35</v>
      </c>
      <c r="CD404" s="12">
        <f t="shared" si="768"/>
        <v>8.1944444444444375E-2</v>
      </c>
      <c r="CE404" s="13">
        <f t="shared" si="874"/>
        <v>1</v>
      </c>
      <c r="CF404" s="13">
        <f t="shared" si="875"/>
        <v>58</v>
      </c>
      <c r="CG404" s="12">
        <f t="shared" si="859"/>
        <v>4.1666666666666519E-2</v>
      </c>
      <c r="CH404" s="13">
        <f t="shared" si="876"/>
        <v>1</v>
      </c>
      <c r="CI404" s="13">
        <f t="shared" si="877"/>
        <v>0</v>
      </c>
      <c r="CJ404" s="12">
        <f t="shared" si="862"/>
        <v>0.10347222222222197</v>
      </c>
      <c r="CK404" s="13">
        <f t="shared" si="878"/>
        <v>2</v>
      </c>
      <c r="CL404" s="13">
        <f t="shared" si="879"/>
        <v>29</v>
      </c>
      <c r="CM404" s="62"/>
      <c r="CN404" s="62"/>
      <c r="CO404" s="62"/>
      <c r="CP404" s="12">
        <f t="shared" si="880"/>
        <v>0.10347222222222197</v>
      </c>
      <c r="CQ404" s="13">
        <f t="shared" si="881"/>
        <v>2</v>
      </c>
      <c r="CR404" s="13">
        <f t="shared" si="882"/>
        <v>29</v>
      </c>
      <c r="CS404" s="248"/>
      <c r="CT404" s="13">
        <f t="shared" si="819"/>
        <v>0</v>
      </c>
      <c r="CU404" s="13">
        <f t="shared" si="820"/>
        <v>0</v>
      </c>
      <c r="CV404" s="158"/>
      <c r="CW404" s="13">
        <f t="shared" si="821"/>
        <v>0</v>
      </c>
      <c r="CX404" s="13">
        <f t="shared" si="822"/>
        <v>0</v>
      </c>
      <c r="CY404" s="158"/>
      <c r="CZ404" s="13">
        <f t="shared" si="823"/>
        <v>0</v>
      </c>
      <c r="DA404" s="13">
        <f t="shared" si="824"/>
        <v>0</v>
      </c>
      <c r="DB404" s="158"/>
      <c r="DC404" s="13">
        <f t="shared" si="825"/>
        <v>0</v>
      </c>
      <c r="DD404" s="13">
        <f t="shared" si="826"/>
        <v>0</v>
      </c>
      <c r="DE404" s="158"/>
      <c r="DF404" s="13">
        <f t="shared" si="827"/>
        <v>0</v>
      </c>
      <c r="DG404" s="13">
        <f t="shared" si="828"/>
        <v>0</v>
      </c>
      <c r="DH404" s="158"/>
      <c r="DI404" s="13">
        <f t="shared" si="829"/>
        <v>0</v>
      </c>
      <c r="DJ404" s="13">
        <f t="shared" si="830"/>
        <v>0</v>
      </c>
      <c r="DK404" s="158"/>
      <c r="DL404" s="35">
        <f t="shared" si="831"/>
        <v>0</v>
      </c>
      <c r="DM404" s="61">
        <f t="shared" si="832"/>
        <v>0</v>
      </c>
      <c r="DN404" s="66">
        <f t="shared" si="867"/>
        <v>1423788.1759999988</v>
      </c>
      <c r="DO404" s="74">
        <f t="shared" si="866"/>
        <v>22894</v>
      </c>
      <c r="DP404" s="66">
        <f t="shared" si="883"/>
        <v>63.498644067796612</v>
      </c>
      <c r="DQ404" s="63">
        <f t="shared" si="833"/>
        <v>62.19045059841001</v>
      </c>
      <c r="DR404" s="66" t="e">
        <f t="shared" si="743"/>
        <v>#NUM!</v>
      </c>
      <c r="DS404" s="96" t="e">
        <f t="shared" si="744"/>
        <v>#NUM!</v>
      </c>
      <c r="DT404" s="66" t="e">
        <f t="shared" si="745"/>
        <v>#NUM!</v>
      </c>
      <c r="DU404" s="66" t="e">
        <f t="shared" si="746"/>
        <v>#NUM!</v>
      </c>
      <c r="DV404" s="62"/>
      <c r="DW404" s="62"/>
      <c r="DX404" s="62"/>
      <c r="DY404" s="62"/>
      <c r="DZ404" s="62"/>
      <c r="EA404" s="62"/>
      <c r="EB404" s="62"/>
      <c r="EC404" s="62"/>
      <c r="ED404" s="62"/>
      <c r="EE404" s="62"/>
      <c r="EF404" s="62"/>
      <c r="EG404" s="62"/>
      <c r="EH404" s="62"/>
      <c r="EI404" s="62"/>
      <c r="EJ404" s="62"/>
      <c r="EK404" s="62"/>
      <c r="EL404" s="62"/>
      <c r="EM404" s="62"/>
      <c r="EN404" s="62"/>
      <c r="EO404" s="62"/>
      <c r="EP404" s="62"/>
      <c r="EQ404" s="62"/>
      <c r="ER404" s="62"/>
      <c r="ES404" s="62"/>
      <c r="ET404" s="62"/>
      <c r="EU404" s="62"/>
      <c r="EV404" s="62"/>
      <c r="EW404" s="62"/>
      <c r="EX404" s="62"/>
      <c r="EY404" s="62"/>
      <c r="EZ404" s="62"/>
      <c r="FA404" s="62"/>
      <c r="FB404" s="62"/>
      <c r="FC404" s="62"/>
      <c r="FD404" s="62"/>
      <c r="FE404" s="62"/>
      <c r="FF404" s="62"/>
      <c r="FG404" s="62"/>
      <c r="FH404" s="62"/>
      <c r="FI404" s="62"/>
    </row>
    <row r="405" spans="1:165" s="250" customFormat="1">
      <c r="A405" s="175">
        <v>404</v>
      </c>
      <c r="B405" s="243">
        <v>73</v>
      </c>
      <c r="C405" s="244">
        <v>40833</v>
      </c>
      <c r="D405" s="249">
        <f t="shared" si="884"/>
        <v>10</v>
      </c>
      <c r="E405" s="246" t="s">
        <v>531</v>
      </c>
      <c r="F405" s="243">
        <v>7</v>
      </c>
      <c r="G405" s="247" t="s">
        <v>414</v>
      </c>
      <c r="H405" s="247" t="s">
        <v>413</v>
      </c>
      <c r="I405" s="247" t="s">
        <v>412</v>
      </c>
      <c r="J405" s="248">
        <v>0.31597222222222221</v>
      </c>
      <c r="K405" s="249">
        <v>3424.72</v>
      </c>
      <c r="L405" s="247" t="s">
        <v>34</v>
      </c>
      <c r="M405" s="243">
        <v>58</v>
      </c>
      <c r="N405" s="243">
        <v>1</v>
      </c>
      <c r="O405" s="247"/>
      <c r="P405" s="248">
        <v>0.31597222222222221</v>
      </c>
      <c r="Q405" s="248">
        <v>0.31597222222222221</v>
      </c>
      <c r="R405" s="12">
        <f t="shared" si="729"/>
        <v>0</v>
      </c>
      <c r="S405" s="13">
        <f t="shared" si="730"/>
        <v>0</v>
      </c>
      <c r="T405" s="13">
        <f t="shared" si="731"/>
        <v>0</v>
      </c>
      <c r="U405" s="248">
        <v>0.33333333333333331</v>
      </c>
      <c r="V405" s="12">
        <f t="shared" si="839"/>
        <v>1.7361111111111105E-2</v>
      </c>
      <c r="W405" s="13">
        <f t="shared" si="840"/>
        <v>0</v>
      </c>
      <c r="X405" s="225">
        <f t="shared" si="841"/>
        <v>25</v>
      </c>
      <c r="Y405" s="248">
        <v>0.34722222222222227</v>
      </c>
      <c r="Z405" s="12">
        <f t="shared" si="842"/>
        <v>1.3888888888888951E-2</v>
      </c>
      <c r="AA405" s="13">
        <f t="shared" si="843"/>
        <v>0</v>
      </c>
      <c r="AB405" s="13">
        <f t="shared" si="844"/>
        <v>20</v>
      </c>
      <c r="AC405" s="248">
        <v>0.35416666666666669</v>
      </c>
      <c r="AD405" s="12">
        <f t="shared" si="845"/>
        <v>6.9444444444444198E-3</v>
      </c>
      <c r="AE405" s="13">
        <f t="shared" si="846"/>
        <v>0</v>
      </c>
      <c r="AF405" s="13">
        <f t="shared" si="847"/>
        <v>10</v>
      </c>
      <c r="AG405" s="248">
        <v>0.35555555555555557</v>
      </c>
      <c r="AH405" s="248">
        <v>0.38541666666666669</v>
      </c>
      <c r="AI405" s="12">
        <f t="shared" si="816"/>
        <v>2.9861111111111116E-2</v>
      </c>
      <c r="AJ405" s="225">
        <f t="shared" si="817"/>
        <v>0</v>
      </c>
      <c r="AK405" s="225">
        <f t="shared" si="818"/>
        <v>43</v>
      </c>
      <c r="AL405" s="248">
        <v>0.35555555555555557</v>
      </c>
      <c r="AM405" s="248">
        <v>0.38541666666666669</v>
      </c>
      <c r="AN405" s="12">
        <f t="shared" si="848"/>
        <v>2.9861111111111116E-2</v>
      </c>
      <c r="AO405" s="13">
        <f t="shared" si="849"/>
        <v>0</v>
      </c>
      <c r="AP405" s="13">
        <f t="shared" si="835"/>
        <v>43</v>
      </c>
      <c r="AQ405" s="248">
        <v>0.35416666666666669</v>
      </c>
      <c r="AR405" s="12">
        <f t="shared" si="836"/>
        <v>-3.125E-2</v>
      </c>
      <c r="AS405" s="225" t="e">
        <f t="shared" si="837"/>
        <v>#NUM!</v>
      </c>
      <c r="AT405" s="13" t="e">
        <f t="shared" si="838"/>
        <v>#NUM!</v>
      </c>
      <c r="AU405" s="248">
        <v>0.41388888888888892</v>
      </c>
      <c r="AV405" s="226">
        <f t="shared" si="850"/>
        <v>5.9722222222222232E-2</v>
      </c>
      <c r="AW405" s="13">
        <f t="shared" si="851"/>
        <v>1</v>
      </c>
      <c r="AX405" s="13">
        <f t="shared" si="852"/>
        <v>26</v>
      </c>
      <c r="AY405" s="248">
        <v>0.49305555555555558</v>
      </c>
      <c r="AZ405" s="12">
        <f t="shared" si="798"/>
        <v>7.9166666666666663E-2</v>
      </c>
      <c r="BA405" s="225">
        <f t="shared" si="799"/>
        <v>1</v>
      </c>
      <c r="BB405" s="225">
        <f t="shared" si="800"/>
        <v>54</v>
      </c>
      <c r="BC405" s="248">
        <v>0.49305555555555558</v>
      </c>
      <c r="BD405" s="248">
        <v>0.49305555555555558</v>
      </c>
      <c r="BE405" s="12">
        <f t="shared" si="853"/>
        <v>0</v>
      </c>
      <c r="BF405" s="13">
        <f t="shared" si="854"/>
        <v>0</v>
      </c>
      <c r="BG405" s="13">
        <f t="shared" si="855"/>
        <v>0</v>
      </c>
      <c r="BH405" s="248">
        <v>0.49305555555555558</v>
      </c>
      <c r="BI405" s="248">
        <v>0.49305555555555558</v>
      </c>
      <c r="BJ405" s="247"/>
      <c r="BK405" s="69">
        <f t="shared" si="856"/>
        <v>0</v>
      </c>
      <c r="BL405" s="13">
        <f t="shared" si="857"/>
        <v>0</v>
      </c>
      <c r="BM405" s="13">
        <f t="shared" si="858"/>
        <v>0</v>
      </c>
      <c r="BN405" s="248">
        <v>0.50347222222222221</v>
      </c>
      <c r="BO405" s="12">
        <f t="shared" si="804"/>
        <v>1.041666666666663E-2</v>
      </c>
      <c r="BP405" s="225">
        <f t="shared" si="805"/>
        <v>0</v>
      </c>
      <c r="BQ405" s="225">
        <f t="shared" si="806"/>
        <v>15</v>
      </c>
      <c r="BR405" s="248">
        <v>0.50555555555555554</v>
      </c>
      <c r="BS405" s="12">
        <f t="shared" si="807"/>
        <v>2.0833333333333259E-3</v>
      </c>
      <c r="BT405" s="225">
        <f t="shared" si="808"/>
        <v>0</v>
      </c>
      <c r="BU405" s="225">
        <f t="shared" si="809"/>
        <v>3</v>
      </c>
      <c r="BV405" s="248">
        <v>0.50555555555555554</v>
      </c>
      <c r="BW405" s="248">
        <v>0.50694444444444442</v>
      </c>
      <c r="BX405" s="12">
        <f t="shared" si="868"/>
        <v>1.388888888888884E-3</v>
      </c>
      <c r="BY405" s="13">
        <f t="shared" si="869"/>
        <v>0</v>
      </c>
      <c r="BZ405" s="13">
        <f t="shared" si="870"/>
        <v>2</v>
      </c>
      <c r="CA405" s="226">
        <f t="shared" si="871"/>
        <v>0.19097222222222221</v>
      </c>
      <c r="CB405" s="13">
        <f t="shared" si="872"/>
        <v>4</v>
      </c>
      <c r="CC405" s="13">
        <f t="shared" si="873"/>
        <v>35</v>
      </c>
      <c r="CD405" s="12">
        <f t="shared" si="768"/>
        <v>-1.1805555555555625E-2</v>
      </c>
      <c r="CE405" s="13" t="e">
        <f t="shared" si="874"/>
        <v>#NUM!</v>
      </c>
      <c r="CF405" s="13" t="e">
        <f t="shared" si="875"/>
        <v>#NUM!</v>
      </c>
      <c r="CG405" s="12">
        <f t="shared" si="859"/>
        <v>2.9861111111111116E-2</v>
      </c>
      <c r="CH405" s="13">
        <f t="shared" si="876"/>
        <v>0</v>
      </c>
      <c r="CI405" s="13">
        <f t="shared" si="877"/>
        <v>43</v>
      </c>
      <c r="CJ405" s="12">
        <f t="shared" si="862"/>
        <v>7.9166666666666663E-2</v>
      </c>
      <c r="CK405" s="13">
        <f t="shared" si="878"/>
        <v>1</v>
      </c>
      <c r="CL405" s="13">
        <f t="shared" si="879"/>
        <v>54</v>
      </c>
      <c r="CM405" s="62"/>
      <c r="CN405" s="62"/>
      <c r="CO405" s="62"/>
      <c r="CP405" s="12">
        <f t="shared" si="880"/>
        <v>7.9166666666666663E-2</v>
      </c>
      <c r="CQ405" s="13">
        <f t="shared" si="881"/>
        <v>1</v>
      </c>
      <c r="CR405" s="13">
        <f t="shared" si="882"/>
        <v>54</v>
      </c>
      <c r="CS405" s="248"/>
      <c r="CT405" s="13">
        <f t="shared" si="819"/>
        <v>0</v>
      </c>
      <c r="CU405" s="13">
        <f t="shared" si="820"/>
        <v>0</v>
      </c>
      <c r="CV405" s="158"/>
      <c r="CW405" s="13">
        <f t="shared" si="821"/>
        <v>0</v>
      </c>
      <c r="CX405" s="13">
        <f t="shared" si="822"/>
        <v>0</v>
      </c>
      <c r="CY405" s="158"/>
      <c r="CZ405" s="13">
        <f t="shared" si="823"/>
        <v>0</v>
      </c>
      <c r="DA405" s="13">
        <f t="shared" si="824"/>
        <v>0</v>
      </c>
      <c r="DB405" s="158"/>
      <c r="DC405" s="13">
        <f t="shared" si="825"/>
        <v>0</v>
      </c>
      <c r="DD405" s="13">
        <f t="shared" si="826"/>
        <v>0</v>
      </c>
      <c r="DE405" s="158"/>
      <c r="DF405" s="13">
        <f t="shared" si="827"/>
        <v>0</v>
      </c>
      <c r="DG405" s="13">
        <f t="shared" si="828"/>
        <v>0</v>
      </c>
      <c r="DH405" s="158"/>
      <c r="DI405" s="13">
        <f t="shared" si="829"/>
        <v>0</v>
      </c>
      <c r="DJ405" s="13">
        <f t="shared" si="830"/>
        <v>0</v>
      </c>
      <c r="DK405" s="158"/>
      <c r="DL405" s="35">
        <f t="shared" si="831"/>
        <v>0</v>
      </c>
      <c r="DM405" s="61">
        <f t="shared" si="832"/>
        <v>0</v>
      </c>
      <c r="DN405" s="66">
        <f t="shared" si="867"/>
        <v>1427212.8959999988</v>
      </c>
      <c r="DO405" s="74">
        <f t="shared" si="866"/>
        <v>22953</v>
      </c>
      <c r="DP405" s="66">
        <f t="shared" si="883"/>
        <v>59.046896551724132</v>
      </c>
      <c r="DQ405" s="63">
        <f t="shared" si="833"/>
        <v>62.179797673506677</v>
      </c>
      <c r="DR405" s="66" t="e">
        <f t="shared" si="743"/>
        <v>#NUM!</v>
      </c>
      <c r="DS405" s="96" t="e">
        <f t="shared" si="744"/>
        <v>#NUM!</v>
      </c>
      <c r="DT405" s="66" t="e">
        <f t="shared" si="745"/>
        <v>#NUM!</v>
      </c>
      <c r="DU405" s="66" t="e">
        <f t="shared" si="746"/>
        <v>#NUM!</v>
      </c>
      <c r="DV405" s="62"/>
      <c r="DW405" s="62"/>
      <c r="DX405" s="62"/>
      <c r="DY405" s="62"/>
      <c r="DZ405" s="62"/>
      <c r="EA405" s="62"/>
      <c r="EB405" s="62"/>
      <c r="EC405" s="62"/>
      <c r="ED405" s="62"/>
      <c r="EE405" s="62"/>
      <c r="EF405" s="62"/>
      <c r="EG405" s="62"/>
      <c r="EH405" s="62"/>
      <c r="EI405" s="62"/>
      <c r="EJ405" s="62"/>
      <c r="EK405" s="62"/>
      <c r="EL405" s="62"/>
      <c r="EM405" s="62"/>
      <c r="EN405" s="62"/>
      <c r="EO405" s="62"/>
      <c r="EP405" s="62"/>
      <c r="EQ405" s="62"/>
      <c r="ER405" s="62"/>
      <c r="ES405" s="62"/>
      <c r="ET405" s="62"/>
      <c r="EU405" s="62"/>
      <c r="EV405" s="62"/>
      <c r="EW405" s="62"/>
      <c r="EX405" s="62"/>
      <c r="EY405" s="62"/>
      <c r="EZ405" s="62"/>
      <c r="FA405" s="62"/>
      <c r="FB405" s="62"/>
      <c r="FC405" s="62"/>
      <c r="FD405" s="62"/>
      <c r="FE405" s="62"/>
      <c r="FF405" s="62"/>
      <c r="FG405" s="62"/>
      <c r="FH405" s="62"/>
      <c r="FI405" s="62"/>
    </row>
    <row r="406" spans="1:165" s="250" customFormat="1">
      <c r="A406" s="199">
        <v>405</v>
      </c>
      <c r="B406" s="243">
        <v>74</v>
      </c>
      <c r="C406" s="244">
        <v>40833</v>
      </c>
      <c r="D406" s="249">
        <f t="shared" si="884"/>
        <v>10</v>
      </c>
      <c r="E406" s="246" t="s">
        <v>605</v>
      </c>
      <c r="F406" s="243">
        <v>1</v>
      </c>
      <c r="G406" s="247" t="s">
        <v>582</v>
      </c>
      <c r="H406" s="247" t="s">
        <v>394</v>
      </c>
      <c r="I406" s="247" t="s">
        <v>536</v>
      </c>
      <c r="J406" s="248">
        <v>0.84027777777777779</v>
      </c>
      <c r="K406" s="249">
        <v>3439.83</v>
      </c>
      <c r="L406" s="247" t="s">
        <v>34</v>
      </c>
      <c r="M406" s="243">
        <v>59</v>
      </c>
      <c r="N406" s="243">
        <v>0</v>
      </c>
      <c r="O406" s="247"/>
      <c r="P406" s="248">
        <v>0.84027777777777779</v>
      </c>
      <c r="Q406" s="248">
        <v>0.84027777777777779</v>
      </c>
      <c r="R406" s="12">
        <f t="shared" si="729"/>
        <v>0</v>
      </c>
      <c r="S406" s="13">
        <f t="shared" si="730"/>
        <v>0</v>
      </c>
      <c r="T406" s="13">
        <f t="shared" si="731"/>
        <v>0</v>
      </c>
      <c r="U406" s="248">
        <v>0.88541666666666663</v>
      </c>
      <c r="V406" s="12">
        <f t="shared" si="839"/>
        <v>4.513888888888884E-2</v>
      </c>
      <c r="W406" s="13">
        <f t="shared" si="840"/>
        <v>1</v>
      </c>
      <c r="X406" s="225">
        <f t="shared" si="841"/>
        <v>5</v>
      </c>
      <c r="Y406" s="248">
        <v>0.88888888888888884</v>
      </c>
      <c r="Z406" s="12">
        <f t="shared" si="842"/>
        <v>3.4722222222222099E-3</v>
      </c>
      <c r="AA406" s="13">
        <f t="shared" si="843"/>
        <v>0</v>
      </c>
      <c r="AB406" s="13">
        <f t="shared" si="844"/>
        <v>5</v>
      </c>
      <c r="AC406" s="248">
        <v>0.90486111111111101</v>
      </c>
      <c r="AD406" s="12">
        <f t="shared" si="845"/>
        <v>1.5972222222222165E-2</v>
      </c>
      <c r="AE406" s="13">
        <f t="shared" si="846"/>
        <v>0</v>
      </c>
      <c r="AF406" s="13">
        <f t="shared" si="847"/>
        <v>23</v>
      </c>
      <c r="AG406" s="248">
        <v>0.90625</v>
      </c>
      <c r="AH406" s="248">
        <v>0.95833333333333337</v>
      </c>
      <c r="AI406" s="12">
        <f t="shared" si="816"/>
        <v>5.208333333333337E-2</v>
      </c>
      <c r="AJ406" s="225">
        <f t="shared" si="817"/>
        <v>1</v>
      </c>
      <c r="AK406" s="225">
        <f t="shared" si="818"/>
        <v>15</v>
      </c>
      <c r="AL406" s="248">
        <v>0.90625</v>
      </c>
      <c r="AM406" s="248">
        <v>0.95833333333333337</v>
      </c>
      <c r="AN406" s="12">
        <f t="shared" si="848"/>
        <v>5.208333333333337E-2</v>
      </c>
      <c r="AO406" s="13">
        <f t="shared" si="849"/>
        <v>1</v>
      </c>
      <c r="AP406" s="13">
        <f t="shared" si="835"/>
        <v>15</v>
      </c>
      <c r="AQ406" s="248">
        <v>0.96458333333333324</v>
      </c>
      <c r="AR406" s="12">
        <f t="shared" si="836"/>
        <v>6.2499999999998668E-3</v>
      </c>
      <c r="AS406" s="225">
        <f t="shared" si="837"/>
        <v>0</v>
      </c>
      <c r="AT406" s="13">
        <f t="shared" si="838"/>
        <v>9</v>
      </c>
      <c r="AU406" s="248">
        <v>0.96458333333333324</v>
      </c>
      <c r="AV406" s="226">
        <f t="shared" si="850"/>
        <v>0</v>
      </c>
      <c r="AW406" s="13">
        <f t="shared" si="851"/>
        <v>0</v>
      </c>
      <c r="AX406" s="13">
        <f t="shared" si="852"/>
        <v>0</v>
      </c>
      <c r="AY406" s="248">
        <v>1.0673611111111112</v>
      </c>
      <c r="AZ406" s="12">
        <f t="shared" si="798"/>
        <v>0.10277777777777797</v>
      </c>
      <c r="BA406" s="225">
        <f t="shared" si="799"/>
        <v>2</v>
      </c>
      <c r="BB406" s="225">
        <f t="shared" si="800"/>
        <v>28</v>
      </c>
      <c r="BC406" s="248">
        <v>1.0673611111111112</v>
      </c>
      <c r="BD406" s="248">
        <v>1.0673611111111112</v>
      </c>
      <c r="BE406" s="12">
        <f t="shared" si="853"/>
        <v>0</v>
      </c>
      <c r="BF406" s="13">
        <f t="shared" si="854"/>
        <v>0</v>
      </c>
      <c r="BG406" s="13">
        <f t="shared" si="855"/>
        <v>0</v>
      </c>
      <c r="BH406" s="248">
        <v>1.0673611111111112</v>
      </c>
      <c r="BI406" s="248">
        <v>1.0673611111111112</v>
      </c>
      <c r="BJ406" s="247"/>
      <c r="BK406" s="69">
        <f t="shared" si="856"/>
        <v>0</v>
      </c>
      <c r="BL406" s="13">
        <f t="shared" si="857"/>
        <v>0</v>
      </c>
      <c r="BM406" s="13">
        <f t="shared" si="858"/>
        <v>0</v>
      </c>
      <c r="BN406" s="248">
        <v>1.0763888888888888</v>
      </c>
      <c r="BO406" s="12">
        <f t="shared" si="804"/>
        <v>9.0277777777776347E-3</v>
      </c>
      <c r="BP406" s="225">
        <f t="shared" si="805"/>
        <v>0</v>
      </c>
      <c r="BQ406" s="225">
        <f t="shared" si="806"/>
        <v>13</v>
      </c>
      <c r="BR406" s="248">
        <v>1.0798611111111112</v>
      </c>
      <c r="BS406" s="12">
        <f t="shared" si="807"/>
        <v>3.4722222222223209E-3</v>
      </c>
      <c r="BT406" s="225">
        <f t="shared" si="808"/>
        <v>0</v>
      </c>
      <c r="BU406" s="225">
        <f t="shared" si="809"/>
        <v>5</v>
      </c>
      <c r="BV406" s="248">
        <v>1.0798611111111112</v>
      </c>
      <c r="BW406" s="248">
        <v>1.08125</v>
      </c>
      <c r="BX406" s="12">
        <f t="shared" si="868"/>
        <v>1.388888888888884E-3</v>
      </c>
      <c r="BY406" s="13">
        <f t="shared" si="869"/>
        <v>0</v>
      </c>
      <c r="BZ406" s="13">
        <f t="shared" si="870"/>
        <v>2</v>
      </c>
      <c r="CA406" s="226">
        <f t="shared" si="871"/>
        <v>0.24097222222222225</v>
      </c>
      <c r="CB406" s="13">
        <f t="shared" si="872"/>
        <v>5</v>
      </c>
      <c r="CC406" s="13">
        <f t="shared" si="873"/>
        <v>47</v>
      </c>
      <c r="CD406" s="12">
        <f t="shared" si="768"/>
        <v>3.4722222222221988E-2</v>
      </c>
      <c r="CE406" s="13">
        <f t="shared" si="874"/>
        <v>0</v>
      </c>
      <c r="CF406" s="13">
        <f t="shared" si="875"/>
        <v>50</v>
      </c>
      <c r="CG406" s="12">
        <f t="shared" si="859"/>
        <v>5.208333333333337E-2</v>
      </c>
      <c r="CH406" s="13">
        <f t="shared" si="876"/>
        <v>1</v>
      </c>
      <c r="CI406" s="13">
        <f t="shared" si="877"/>
        <v>15</v>
      </c>
      <c r="CJ406" s="12">
        <f t="shared" si="862"/>
        <v>0.10277777777777797</v>
      </c>
      <c r="CK406" s="13">
        <f t="shared" si="878"/>
        <v>2</v>
      </c>
      <c r="CL406" s="13">
        <f t="shared" si="879"/>
        <v>28</v>
      </c>
      <c r="CM406" s="62"/>
      <c r="CN406" s="62"/>
      <c r="CO406" s="62"/>
      <c r="CP406" s="12">
        <f t="shared" si="880"/>
        <v>0.10277777777777797</v>
      </c>
      <c r="CQ406" s="13">
        <f t="shared" si="881"/>
        <v>2</v>
      </c>
      <c r="CR406" s="13">
        <f t="shared" si="882"/>
        <v>28</v>
      </c>
      <c r="CS406" s="248"/>
      <c r="CT406" s="13">
        <f t="shared" si="819"/>
        <v>0</v>
      </c>
      <c r="CU406" s="13">
        <f t="shared" si="820"/>
        <v>0</v>
      </c>
      <c r="CV406" s="158"/>
      <c r="CW406" s="13">
        <f t="shared" si="821"/>
        <v>0</v>
      </c>
      <c r="CX406" s="13">
        <f t="shared" si="822"/>
        <v>0</v>
      </c>
      <c r="CY406" s="158"/>
      <c r="CZ406" s="13">
        <f t="shared" si="823"/>
        <v>0</v>
      </c>
      <c r="DA406" s="13">
        <f t="shared" si="824"/>
        <v>0</v>
      </c>
      <c r="DB406" s="158"/>
      <c r="DC406" s="13">
        <f t="shared" si="825"/>
        <v>0</v>
      </c>
      <c r="DD406" s="13">
        <f t="shared" si="826"/>
        <v>0</v>
      </c>
      <c r="DE406" s="158"/>
      <c r="DF406" s="13">
        <f t="shared" si="827"/>
        <v>0</v>
      </c>
      <c r="DG406" s="13">
        <f t="shared" si="828"/>
        <v>0</v>
      </c>
      <c r="DH406" s="158"/>
      <c r="DI406" s="13">
        <f t="shared" si="829"/>
        <v>0</v>
      </c>
      <c r="DJ406" s="13">
        <f t="shared" si="830"/>
        <v>0</v>
      </c>
      <c r="DK406" s="158"/>
      <c r="DL406" s="35">
        <f t="shared" si="831"/>
        <v>0</v>
      </c>
      <c r="DM406" s="61">
        <f t="shared" si="832"/>
        <v>0</v>
      </c>
      <c r="DN406" s="66">
        <f t="shared" si="867"/>
        <v>1430652.7259999989</v>
      </c>
      <c r="DO406" s="74">
        <f t="shared" si="866"/>
        <v>23007</v>
      </c>
      <c r="DP406" s="66">
        <f t="shared" si="883"/>
        <v>58.30220338983051</v>
      </c>
      <c r="DQ406" s="63">
        <f t="shared" si="833"/>
        <v>62.183367062198414</v>
      </c>
      <c r="DR406" s="66" t="e">
        <f t="shared" si="743"/>
        <v>#NUM!</v>
      </c>
      <c r="DS406" s="96" t="e">
        <f t="shared" si="744"/>
        <v>#NUM!</v>
      </c>
      <c r="DT406" s="66" t="e">
        <f t="shared" si="745"/>
        <v>#NUM!</v>
      </c>
      <c r="DU406" s="66" t="e">
        <f t="shared" si="746"/>
        <v>#NUM!</v>
      </c>
      <c r="DV406" s="62"/>
      <c r="DW406" s="62"/>
      <c r="DX406" s="62"/>
      <c r="DY406" s="62"/>
      <c r="DZ406" s="62"/>
      <c r="EA406" s="62"/>
      <c r="EB406" s="62"/>
      <c r="EC406" s="62"/>
      <c r="ED406" s="62"/>
      <c r="EE406" s="62"/>
      <c r="EF406" s="62"/>
      <c r="EG406" s="62"/>
      <c r="EH406" s="62"/>
      <c r="EI406" s="62"/>
      <c r="EJ406" s="62"/>
      <c r="EK406" s="62"/>
      <c r="EL406" s="62"/>
      <c r="EM406" s="62"/>
      <c r="EN406" s="62"/>
      <c r="EO406" s="62"/>
      <c r="EP406" s="62"/>
      <c r="EQ406" s="62"/>
      <c r="ER406" s="62"/>
      <c r="ES406" s="62"/>
      <c r="ET406" s="62"/>
      <c r="EU406" s="62"/>
      <c r="EV406" s="62"/>
      <c r="EW406" s="62"/>
      <c r="EX406" s="62"/>
      <c r="EY406" s="62"/>
      <c r="EZ406" s="62"/>
      <c r="FA406" s="62"/>
      <c r="FB406" s="62"/>
      <c r="FC406" s="62"/>
      <c r="FD406" s="62"/>
      <c r="FE406" s="62"/>
      <c r="FF406" s="62"/>
      <c r="FG406" s="62"/>
      <c r="FH406" s="62"/>
      <c r="FI406" s="62"/>
    </row>
    <row r="407" spans="1:165" s="250" customFormat="1" ht="30">
      <c r="A407" s="175">
        <v>406</v>
      </c>
      <c r="B407" s="243">
        <v>75</v>
      </c>
      <c r="C407" s="244">
        <v>40834</v>
      </c>
      <c r="D407" s="249">
        <f t="shared" si="884"/>
        <v>10</v>
      </c>
      <c r="E407" s="246" t="s">
        <v>39</v>
      </c>
      <c r="F407" s="243">
        <v>37</v>
      </c>
      <c r="G407" s="247" t="s">
        <v>38</v>
      </c>
      <c r="H407" s="247" t="s">
        <v>509</v>
      </c>
      <c r="I407" s="247" t="s">
        <v>604</v>
      </c>
      <c r="J407" s="248">
        <v>0.13541666666666666</v>
      </c>
      <c r="K407" s="249">
        <v>3413.34</v>
      </c>
      <c r="L407" s="247" t="s">
        <v>34</v>
      </c>
      <c r="M407" s="243">
        <v>54</v>
      </c>
      <c r="N407" s="243">
        <v>5</v>
      </c>
      <c r="O407" s="247"/>
      <c r="P407" s="248">
        <v>0.13541666666666666</v>
      </c>
      <c r="Q407" s="248">
        <v>0.13541666666666666</v>
      </c>
      <c r="R407" s="227">
        <f t="shared" si="729"/>
        <v>0</v>
      </c>
      <c r="S407" s="13">
        <f t="shared" si="730"/>
        <v>0</v>
      </c>
      <c r="T407" s="61">
        <f t="shared" si="731"/>
        <v>0</v>
      </c>
      <c r="U407" s="248">
        <v>0.1423611111111111</v>
      </c>
      <c r="V407" s="12">
        <f t="shared" si="839"/>
        <v>6.9444444444444475E-3</v>
      </c>
      <c r="W407" s="13">
        <f t="shared" si="840"/>
        <v>0</v>
      </c>
      <c r="X407" s="225">
        <f t="shared" si="841"/>
        <v>10</v>
      </c>
      <c r="Y407" s="248">
        <v>0.15277777777777776</v>
      </c>
      <c r="Z407" s="12">
        <f t="shared" si="842"/>
        <v>1.0416666666666657E-2</v>
      </c>
      <c r="AA407" s="13">
        <f t="shared" si="843"/>
        <v>0</v>
      </c>
      <c r="AB407" s="13">
        <f t="shared" si="844"/>
        <v>15</v>
      </c>
      <c r="AC407" s="248">
        <v>0.16666666666666666</v>
      </c>
      <c r="AD407" s="12">
        <f t="shared" si="845"/>
        <v>1.3888888888888895E-2</v>
      </c>
      <c r="AE407" s="13">
        <f t="shared" si="846"/>
        <v>0</v>
      </c>
      <c r="AF407" s="13">
        <f t="shared" si="847"/>
        <v>20</v>
      </c>
      <c r="AG407" s="248">
        <v>0.17361111111111113</v>
      </c>
      <c r="AH407" s="248">
        <v>0.19444444444444445</v>
      </c>
      <c r="AI407" s="12">
        <f t="shared" si="816"/>
        <v>2.0833333333333315E-2</v>
      </c>
      <c r="AJ407" s="225">
        <f t="shared" si="817"/>
        <v>0</v>
      </c>
      <c r="AK407" s="225">
        <f t="shared" si="818"/>
        <v>30</v>
      </c>
      <c r="AL407" s="248">
        <v>0.17361111111111113</v>
      </c>
      <c r="AM407" s="248">
        <v>0.19444444444444445</v>
      </c>
      <c r="AN407" s="12">
        <f t="shared" si="848"/>
        <v>2.0833333333333315E-2</v>
      </c>
      <c r="AO407" s="13">
        <f t="shared" si="849"/>
        <v>0</v>
      </c>
      <c r="AP407" s="13">
        <f t="shared" si="835"/>
        <v>30</v>
      </c>
      <c r="AQ407" s="248">
        <v>0.19722222222222222</v>
      </c>
      <c r="AR407" s="12">
        <f t="shared" si="836"/>
        <v>2.7777777777777679E-3</v>
      </c>
      <c r="AS407" s="225">
        <f t="shared" si="837"/>
        <v>0</v>
      </c>
      <c r="AT407" s="13">
        <f t="shared" si="838"/>
        <v>4</v>
      </c>
      <c r="AU407" s="248">
        <v>0.19791666666666666</v>
      </c>
      <c r="AV407" s="226">
        <f t="shared" si="850"/>
        <v>6.9444444444444198E-4</v>
      </c>
      <c r="AW407" s="13">
        <f t="shared" si="851"/>
        <v>0</v>
      </c>
      <c r="AX407" s="13">
        <f t="shared" si="852"/>
        <v>1</v>
      </c>
      <c r="AY407" s="248">
        <v>0.38958333333333334</v>
      </c>
      <c r="AZ407" s="12">
        <f t="shared" si="798"/>
        <v>0.19166666666666668</v>
      </c>
      <c r="BA407" s="225">
        <f t="shared" si="799"/>
        <v>4</v>
      </c>
      <c r="BB407" s="225">
        <f t="shared" si="800"/>
        <v>36</v>
      </c>
      <c r="BC407" s="248">
        <v>0.38958333333333334</v>
      </c>
      <c r="BD407" s="248">
        <v>0.38958333333333334</v>
      </c>
      <c r="BE407" s="12">
        <f t="shared" si="853"/>
        <v>0</v>
      </c>
      <c r="BF407" s="13">
        <f t="shared" si="854"/>
        <v>0</v>
      </c>
      <c r="BG407" s="13">
        <f t="shared" si="855"/>
        <v>0</v>
      </c>
      <c r="BH407" s="248">
        <v>0.38958333333333334</v>
      </c>
      <c r="BI407" s="248">
        <v>0.38958333333333334</v>
      </c>
      <c r="BJ407" s="247"/>
      <c r="BK407" s="69">
        <f t="shared" si="856"/>
        <v>0</v>
      </c>
      <c r="BL407" s="13">
        <f t="shared" si="857"/>
        <v>0</v>
      </c>
      <c r="BM407" s="13">
        <f t="shared" si="858"/>
        <v>0</v>
      </c>
      <c r="BN407" s="248">
        <v>0.40277777777777773</v>
      </c>
      <c r="BO407" s="12">
        <f t="shared" si="804"/>
        <v>1.3194444444444398E-2</v>
      </c>
      <c r="BP407" s="225">
        <f t="shared" si="805"/>
        <v>0</v>
      </c>
      <c r="BQ407" s="225">
        <f t="shared" si="806"/>
        <v>19</v>
      </c>
      <c r="BR407" s="248">
        <v>0.40833333333333338</v>
      </c>
      <c r="BS407" s="12">
        <f t="shared" si="807"/>
        <v>5.5555555555556468E-3</v>
      </c>
      <c r="BT407" s="225">
        <f t="shared" si="808"/>
        <v>0</v>
      </c>
      <c r="BU407" s="225">
        <f t="shared" si="809"/>
        <v>8</v>
      </c>
      <c r="BV407" s="248">
        <v>0.40833333333333338</v>
      </c>
      <c r="BW407" s="248">
        <v>0.40972222222222227</v>
      </c>
      <c r="BX407" s="12">
        <f t="shared" si="868"/>
        <v>1.388888888888884E-3</v>
      </c>
      <c r="BY407" s="13">
        <f t="shared" si="869"/>
        <v>0</v>
      </c>
      <c r="BZ407" s="13">
        <f t="shared" si="870"/>
        <v>2</v>
      </c>
      <c r="CA407" s="226">
        <f t="shared" si="871"/>
        <v>0.27430555555555558</v>
      </c>
      <c r="CB407" s="13">
        <f t="shared" si="872"/>
        <v>6</v>
      </c>
      <c r="CC407" s="13">
        <f t="shared" si="873"/>
        <v>35</v>
      </c>
      <c r="CD407" s="12">
        <f t="shared" si="768"/>
        <v>3.5416666666666707E-2</v>
      </c>
      <c r="CE407" s="13">
        <f t="shared" si="874"/>
        <v>0</v>
      </c>
      <c r="CF407" s="13">
        <f t="shared" si="875"/>
        <v>51</v>
      </c>
      <c r="CG407" s="12">
        <f t="shared" si="859"/>
        <v>2.0833333333333315E-2</v>
      </c>
      <c r="CH407" s="13">
        <f t="shared" si="876"/>
        <v>0</v>
      </c>
      <c r="CI407" s="13">
        <f t="shared" si="877"/>
        <v>30</v>
      </c>
      <c r="CJ407" s="12">
        <f t="shared" si="862"/>
        <v>0.19166666666666668</v>
      </c>
      <c r="CK407" s="13">
        <f t="shared" si="878"/>
        <v>4</v>
      </c>
      <c r="CL407" s="13">
        <f t="shared" si="879"/>
        <v>36</v>
      </c>
      <c r="CM407" s="62"/>
      <c r="CN407" s="62"/>
      <c r="CO407" s="62"/>
      <c r="CP407" s="12">
        <f t="shared" si="880"/>
        <v>0.19166666666666668</v>
      </c>
      <c r="CQ407" s="13">
        <f t="shared" si="881"/>
        <v>4</v>
      </c>
      <c r="CR407" s="13">
        <f t="shared" si="882"/>
        <v>36</v>
      </c>
      <c r="CS407" s="248"/>
      <c r="CT407" s="13">
        <f t="shared" si="819"/>
        <v>0</v>
      </c>
      <c r="CU407" s="13">
        <f t="shared" si="820"/>
        <v>0</v>
      </c>
      <c r="CV407" s="158"/>
      <c r="CW407" s="13">
        <f t="shared" si="821"/>
        <v>0</v>
      </c>
      <c r="CX407" s="13">
        <f t="shared" si="822"/>
        <v>0</v>
      </c>
      <c r="CY407" s="158"/>
      <c r="CZ407" s="13">
        <f t="shared" si="823"/>
        <v>0</v>
      </c>
      <c r="DA407" s="13">
        <f t="shared" si="824"/>
        <v>0</v>
      </c>
      <c r="DB407" s="158"/>
      <c r="DC407" s="13">
        <f t="shared" si="825"/>
        <v>0</v>
      </c>
      <c r="DD407" s="13">
        <f t="shared" si="826"/>
        <v>0</v>
      </c>
      <c r="DE407" s="158"/>
      <c r="DF407" s="13">
        <f t="shared" si="827"/>
        <v>0</v>
      </c>
      <c r="DG407" s="13">
        <f t="shared" si="828"/>
        <v>0</v>
      </c>
      <c r="DH407" s="158"/>
      <c r="DI407" s="13">
        <f t="shared" si="829"/>
        <v>0</v>
      </c>
      <c r="DJ407" s="13">
        <f t="shared" si="830"/>
        <v>0</v>
      </c>
      <c r="DK407" s="158"/>
      <c r="DL407" s="35">
        <f t="shared" si="831"/>
        <v>0</v>
      </c>
      <c r="DM407" s="61">
        <f t="shared" si="832"/>
        <v>0</v>
      </c>
      <c r="DN407" s="66">
        <f t="shared" si="867"/>
        <v>1434066.0659999989</v>
      </c>
      <c r="DO407" s="74">
        <f t="shared" si="866"/>
        <v>23063</v>
      </c>
      <c r="DP407" s="66">
        <f t="shared" si="883"/>
        <v>63.21</v>
      </c>
      <c r="DQ407" s="63">
        <f t="shared" si="833"/>
        <v>62.180378354940771</v>
      </c>
      <c r="DR407" s="66" t="e">
        <f t="shared" si="743"/>
        <v>#NUM!</v>
      </c>
      <c r="DS407" s="96" t="e">
        <f t="shared" si="744"/>
        <v>#NUM!</v>
      </c>
      <c r="DT407" s="66" t="e">
        <f t="shared" si="745"/>
        <v>#NUM!</v>
      </c>
      <c r="DU407" s="66" t="e">
        <f t="shared" si="746"/>
        <v>#NUM!</v>
      </c>
      <c r="DV407" s="62"/>
      <c r="DW407" s="62"/>
      <c r="DX407" s="62"/>
      <c r="DY407" s="62"/>
      <c r="DZ407" s="62"/>
      <c r="EA407" s="62"/>
      <c r="EB407" s="62"/>
      <c r="EC407" s="62"/>
      <c r="ED407" s="62"/>
      <c r="EE407" s="62"/>
      <c r="EF407" s="62"/>
      <c r="EG407" s="62"/>
      <c r="EH407" s="62"/>
      <c r="EI407" s="62"/>
      <c r="EJ407" s="62"/>
      <c r="EK407" s="62"/>
      <c r="EL407" s="62"/>
      <c r="EM407" s="62"/>
      <c r="EN407" s="62"/>
      <c r="EO407" s="62"/>
      <c r="EP407" s="62"/>
      <c r="EQ407" s="62"/>
      <c r="ER407" s="62"/>
      <c r="ES407" s="62"/>
      <c r="ET407" s="62"/>
      <c r="EU407" s="62"/>
      <c r="EV407" s="62"/>
      <c r="EW407" s="62"/>
      <c r="EX407" s="62"/>
      <c r="EY407" s="62"/>
      <c r="EZ407" s="62"/>
      <c r="FA407" s="62"/>
      <c r="FB407" s="62"/>
      <c r="FC407" s="62"/>
      <c r="FD407" s="62"/>
      <c r="FE407" s="62"/>
      <c r="FF407" s="62"/>
      <c r="FG407" s="62"/>
      <c r="FH407" s="62"/>
      <c r="FI407" s="62"/>
    </row>
    <row r="408" spans="1:165" s="250" customFormat="1">
      <c r="A408" s="175">
        <v>407</v>
      </c>
      <c r="B408" s="243">
        <v>76</v>
      </c>
      <c r="C408" s="244">
        <v>40834</v>
      </c>
      <c r="D408" s="249">
        <f t="shared" si="884"/>
        <v>10</v>
      </c>
      <c r="E408" s="246" t="s">
        <v>171</v>
      </c>
      <c r="F408" s="243">
        <v>6</v>
      </c>
      <c r="G408" s="247" t="s">
        <v>325</v>
      </c>
      <c r="H408" s="247" t="s">
        <v>430</v>
      </c>
      <c r="I408" s="247" t="s">
        <v>534</v>
      </c>
      <c r="J408" s="248">
        <v>0.1875</v>
      </c>
      <c r="K408" s="249">
        <v>3722.28</v>
      </c>
      <c r="L408" s="247" t="s">
        <v>34</v>
      </c>
      <c r="M408" s="243">
        <v>56</v>
      </c>
      <c r="N408" s="243">
        <v>3</v>
      </c>
      <c r="O408" s="247"/>
      <c r="P408" s="248">
        <v>0.1875</v>
      </c>
      <c r="Q408" s="248">
        <v>0.1875</v>
      </c>
      <c r="R408" s="227">
        <f t="shared" si="729"/>
        <v>0</v>
      </c>
      <c r="S408" s="13">
        <f t="shared" si="730"/>
        <v>0</v>
      </c>
      <c r="T408" s="61">
        <f t="shared" si="731"/>
        <v>0</v>
      </c>
      <c r="U408" s="248">
        <v>0.19444444444444445</v>
      </c>
      <c r="V408" s="12">
        <f t="shared" si="839"/>
        <v>6.9444444444444475E-3</v>
      </c>
      <c r="W408" s="13">
        <f t="shared" si="840"/>
        <v>0</v>
      </c>
      <c r="X408" s="225">
        <f t="shared" si="841"/>
        <v>10</v>
      </c>
      <c r="Y408" s="248">
        <v>0.20833333333333334</v>
      </c>
      <c r="Z408" s="12">
        <f t="shared" si="842"/>
        <v>1.3888888888888895E-2</v>
      </c>
      <c r="AA408" s="13">
        <f t="shared" si="843"/>
        <v>0</v>
      </c>
      <c r="AB408" s="13">
        <f t="shared" si="844"/>
        <v>20</v>
      </c>
      <c r="AC408" s="248">
        <v>0.23958333333333334</v>
      </c>
      <c r="AD408" s="12">
        <f t="shared" si="845"/>
        <v>3.125E-2</v>
      </c>
      <c r="AE408" s="13">
        <f t="shared" si="846"/>
        <v>0</v>
      </c>
      <c r="AF408" s="13">
        <f t="shared" si="847"/>
        <v>45</v>
      </c>
      <c r="AG408" s="248">
        <v>0.24305555555555555</v>
      </c>
      <c r="AH408" s="248">
        <v>0.39583333333333331</v>
      </c>
      <c r="AI408" s="12">
        <f t="shared" si="816"/>
        <v>0.15277777777777776</v>
      </c>
      <c r="AJ408" s="225">
        <f t="shared" si="817"/>
        <v>3</v>
      </c>
      <c r="AK408" s="225">
        <f t="shared" si="818"/>
        <v>40</v>
      </c>
      <c r="AL408" s="248">
        <v>0.24305555555555555</v>
      </c>
      <c r="AM408" s="248">
        <v>0.39583333333333331</v>
      </c>
      <c r="AN408" s="12">
        <f t="shared" si="848"/>
        <v>0.15277777777777776</v>
      </c>
      <c r="AO408" s="13">
        <f t="shared" si="849"/>
        <v>3</v>
      </c>
      <c r="AP408" s="13">
        <f t="shared" si="835"/>
        <v>40</v>
      </c>
      <c r="AQ408" s="248">
        <v>0.46180555555555558</v>
      </c>
      <c r="AR408" s="12">
        <f t="shared" si="836"/>
        <v>6.5972222222222265E-2</v>
      </c>
      <c r="AS408" s="225">
        <f t="shared" si="837"/>
        <v>1</v>
      </c>
      <c r="AT408" s="13">
        <f t="shared" si="838"/>
        <v>35</v>
      </c>
      <c r="AU408" s="248">
        <v>0.48055555555555557</v>
      </c>
      <c r="AV408" s="226">
        <f t="shared" si="850"/>
        <v>1.8749999999999989E-2</v>
      </c>
      <c r="AW408" s="13">
        <f t="shared" si="851"/>
        <v>0</v>
      </c>
      <c r="AX408" s="13">
        <f t="shared" si="852"/>
        <v>27</v>
      </c>
      <c r="AY408" s="248">
        <v>0.56666666666666665</v>
      </c>
      <c r="AZ408" s="12">
        <f t="shared" si="798"/>
        <v>8.6111111111111083E-2</v>
      </c>
      <c r="BA408" s="225">
        <f t="shared" si="799"/>
        <v>2</v>
      </c>
      <c r="BB408" s="225">
        <f t="shared" si="800"/>
        <v>4</v>
      </c>
      <c r="BC408" s="248">
        <v>0.56666666666666665</v>
      </c>
      <c r="BD408" s="248">
        <v>0.56666666666666665</v>
      </c>
      <c r="BE408" s="12">
        <f t="shared" si="853"/>
        <v>0</v>
      </c>
      <c r="BF408" s="13">
        <f t="shared" si="854"/>
        <v>0</v>
      </c>
      <c r="BG408" s="13">
        <f t="shared" si="855"/>
        <v>0</v>
      </c>
      <c r="BH408" s="248">
        <v>0.56666666666666665</v>
      </c>
      <c r="BI408" s="248">
        <v>0.56666666666666665</v>
      </c>
      <c r="BJ408" s="247"/>
      <c r="BK408" s="69">
        <f t="shared" si="856"/>
        <v>0</v>
      </c>
      <c r="BL408" s="13">
        <f t="shared" si="857"/>
        <v>0</v>
      </c>
      <c r="BM408" s="13">
        <f t="shared" si="858"/>
        <v>0</v>
      </c>
      <c r="BN408" s="248">
        <v>0.58194444444444449</v>
      </c>
      <c r="BO408" s="12">
        <f t="shared" si="804"/>
        <v>1.5277777777777835E-2</v>
      </c>
      <c r="BP408" s="225">
        <f t="shared" si="805"/>
        <v>0</v>
      </c>
      <c r="BQ408" s="225">
        <f t="shared" si="806"/>
        <v>22</v>
      </c>
      <c r="BR408" s="248">
        <v>0.58680555555555558</v>
      </c>
      <c r="BS408" s="12">
        <f t="shared" si="807"/>
        <v>4.8611111111110938E-3</v>
      </c>
      <c r="BT408" s="225">
        <f t="shared" si="808"/>
        <v>0</v>
      </c>
      <c r="BU408" s="225">
        <f t="shared" si="809"/>
        <v>7</v>
      </c>
      <c r="BV408" s="248">
        <v>0.58680555555555558</v>
      </c>
      <c r="BW408" s="248">
        <v>0.59027777777777779</v>
      </c>
      <c r="BX408" s="12">
        <f t="shared" si="868"/>
        <v>3.4722222222222099E-3</v>
      </c>
      <c r="BY408" s="13">
        <f t="shared" si="869"/>
        <v>0</v>
      </c>
      <c r="BZ408" s="13">
        <f t="shared" si="870"/>
        <v>5</v>
      </c>
      <c r="CA408" s="226">
        <f t="shared" si="871"/>
        <v>0.40277777777777779</v>
      </c>
      <c r="CB408" s="13">
        <f t="shared" si="872"/>
        <v>9</v>
      </c>
      <c r="CC408" s="13">
        <f t="shared" si="873"/>
        <v>40</v>
      </c>
      <c r="CD408" s="12">
        <f t="shared" si="768"/>
        <v>0.11736111111111119</v>
      </c>
      <c r="CE408" s="13">
        <f t="shared" si="874"/>
        <v>2</v>
      </c>
      <c r="CF408" s="13">
        <f t="shared" si="875"/>
        <v>49</v>
      </c>
      <c r="CG408" s="12">
        <f t="shared" si="859"/>
        <v>0.15277777777777776</v>
      </c>
      <c r="CH408" s="13">
        <f t="shared" si="876"/>
        <v>3</v>
      </c>
      <c r="CI408" s="13">
        <f t="shared" si="877"/>
        <v>40</v>
      </c>
      <c r="CJ408" s="12">
        <f t="shared" si="862"/>
        <v>8.6111111111111083E-2</v>
      </c>
      <c r="CK408" s="13">
        <f t="shared" si="878"/>
        <v>2</v>
      </c>
      <c r="CL408" s="13">
        <f t="shared" si="879"/>
        <v>4</v>
      </c>
      <c r="CM408" s="62"/>
      <c r="CN408" s="62"/>
      <c r="CO408" s="62"/>
      <c r="CP408" s="12">
        <f t="shared" si="880"/>
        <v>8.6111111111111083E-2</v>
      </c>
      <c r="CQ408" s="13">
        <f t="shared" si="881"/>
        <v>2</v>
      </c>
      <c r="CR408" s="13">
        <f t="shared" si="882"/>
        <v>4</v>
      </c>
      <c r="CS408" s="248"/>
      <c r="CT408" s="13">
        <f t="shared" si="819"/>
        <v>0</v>
      </c>
      <c r="CU408" s="13">
        <f t="shared" si="820"/>
        <v>0</v>
      </c>
      <c r="CV408" s="158"/>
      <c r="CW408" s="13">
        <f t="shared" si="821"/>
        <v>0</v>
      </c>
      <c r="CX408" s="13">
        <f t="shared" si="822"/>
        <v>0</v>
      </c>
      <c r="CY408" s="158"/>
      <c r="CZ408" s="13">
        <f t="shared" si="823"/>
        <v>0</v>
      </c>
      <c r="DA408" s="13">
        <f t="shared" si="824"/>
        <v>0</v>
      </c>
      <c r="DB408" s="158"/>
      <c r="DC408" s="13">
        <f t="shared" si="825"/>
        <v>0</v>
      </c>
      <c r="DD408" s="13">
        <f t="shared" si="826"/>
        <v>0</v>
      </c>
      <c r="DE408" s="158"/>
      <c r="DF408" s="13">
        <f t="shared" si="827"/>
        <v>0</v>
      </c>
      <c r="DG408" s="13">
        <f t="shared" si="828"/>
        <v>0</v>
      </c>
      <c r="DH408" s="158"/>
      <c r="DI408" s="13">
        <f t="shared" si="829"/>
        <v>0</v>
      </c>
      <c r="DJ408" s="13">
        <f t="shared" si="830"/>
        <v>0</v>
      </c>
      <c r="DK408" s="158"/>
      <c r="DL408" s="35">
        <f t="shared" si="831"/>
        <v>0</v>
      </c>
      <c r="DM408" s="61">
        <f t="shared" si="832"/>
        <v>0</v>
      </c>
      <c r="DN408" s="66">
        <f t="shared" si="867"/>
        <v>1437788.345999999</v>
      </c>
      <c r="DO408" s="74">
        <f t="shared" si="866"/>
        <v>23121</v>
      </c>
      <c r="DP408" s="66">
        <f t="shared" si="883"/>
        <v>66.469285714285718</v>
      </c>
      <c r="DQ408" s="63">
        <f t="shared" si="833"/>
        <v>62.185387569741749</v>
      </c>
      <c r="DR408" s="66" t="e">
        <f t="shared" si="743"/>
        <v>#NUM!</v>
      </c>
      <c r="DS408" s="96" t="e">
        <f t="shared" si="744"/>
        <v>#NUM!</v>
      </c>
      <c r="DT408" s="66" t="e">
        <f t="shared" si="745"/>
        <v>#NUM!</v>
      </c>
      <c r="DU408" s="66" t="e">
        <f t="shared" si="746"/>
        <v>#NUM!</v>
      </c>
      <c r="DV408" s="62"/>
      <c r="DW408" s="62"/>
      <c r="DX408" s="62"/>
      <c r="DY408" s="62"/>
      <c r="DZ408" s="62"/>
      <c r="EA408" s="62"/>
      <c r="EB408" s="62"/>
      <c r="EC408" s="62"/>
      <c r="ED408" s="62"/>
      <c r="EE408" s="62"/>
      <c r="EF408" s="62"/>
      <c r="EG408" s="62"/>
      <c r="EH408" s="62"/>
      <c r="EI408" s="62"/>
      <c r="EJ408" s="62"/>
      <c r="EK408" s="62"/>
      <c r="EL408" s="62"/>
      <c r="EM408" s="62"/>
      <c r="EN408" s="62"/>
      <c r="EO408" s="62"/>
      <c r="EP408" s="62"/>
      <c r="EQ408" s="62"/>
      <c r="ER408" s="62"/>
      <c r="ES408" s="62"/>
      <c r="ET408" s="62"/>
      <c r="EU408" s="62"/>
      <c r="EV408" s="62"/>
      <c r="EW408" s="62"/>
      <c r="EX408" s="62"/>
      <c r="EY408" s="62"/>
      <c r="EZ408" s="62"/>
      <c r="FA408" s="62"/>
      <c r="FB408" s="62"/>
      <c r="FC408" s="62"/>
      <c r="FD408" s="62"/>
      <c r="FE408" s="62"/>
      <c r="FF408" s="62"/>
      <c r="FG408" s="62"/>
      <c r="FH408" s="62"/>
      <c r="FI408" s="62"/>
    </row>
    <row r="409" spans="1:165" s="250" customFormat="1">
      <c r="A409" s="199">
        <v>408</v>
      </c>
      <c r="B409" s="243">
        <v>77</v>
      </c>
      <c r="C409" s="244">
        <v>40834</v>
      </c>
      <c r="D409" s="249">
        <f t="shared" si="884"/>
        <v>10</v>
      </c>
      <c r="E409" s="246" t="s">
        <v>531</v>
      </c>
      <c r="F409" s="243">
        <v>8</v>
      </c>
      <c r="G409" s="247" t="s">
        <v>414</v>
      </c>
      <c r="H409" s="247" t="s">
        <v>413</v>
      </c>
      <c r="I409" s="247" t="s">
        <v>412</v>
      </c>
      <c r="J409" s="248">
        <v>0.38541666666666669</v>
      </c>
      <c r="K409" s="249">
        <v>3437.08</v>
      </c>
      <c r="L409" s="247" t="s">
        <v>34</v>
      </c>
      <c r="M409" s="243">
        <v>58</v>
      </c>
      <c r="N409" s="243">
        <v>1</v>
      </c>
      <c r="O409" s="247"/>
      <c r="P409" s="248">
        <v>0.38541666666666669</v>
      </c>
      <c r="Q409" s="248">
        <v>0.38541666666666669</v>
      </c>
      <c r="R409" s="227">
        <f t="shared" si="729"/>
        <v>0</v>
      </c>
      <c r="S409" s="13">
        <f t="shared" si="730"/>
        <v>0</v>
      </c>
      <c r="T409" s="61">
        <f t="shared" si="731"/>
        <v>0</v>
      </c>
      <c r="U409" s="248">
        <v>0.39930555555555558</v>
      </c>
      <c r="V409" s="12">
        <f t="shared" si="839"/>
        <v>1.3888888888888895E-2</v>
      </c>
      <c r="W409" s="13">
        <f t="shared" si="840"/>
        <v>0</v>
      </c>
      <c r="X409" s="225">
        <f t="shared" si="841"/>
        <v>20</v>
      </c>
      <c r="Y409" s="248">
        <v>0.43402777777777773</v>
      </c>
      <c r="Z409" s="12">
        <f t="shared" si="842"/>
        <v>3.4722222222222154E-2</v>
      </c>
      <c r="AA409" s="13">
        <f t="shared" si="843"/>
        <v>0</v>
      </c>
      <c r="AB409" s="13">
        <f t="shared" si="844"/>
        <v>50</v>
      </c>
      <c r="AC409" s="248">
        <v>0.46875</v>
      </c>
      <c r="AD409" s="12">
        <f t="shared" si="845"/>
        <v>3.4722222222222265E-2</v>
      </c>
      <c r="AE409" s="13">
        <f t="shared" si="846"/>
        <v>0</v>
      </c>
      <c r="AF409" s="13">
        <f t="shared" si="847"/>
        <v>50</v>
      </c>
      <c r="AG409" s="248">
        <v>0.47222222222222227</v>
      </c>
      <c r="AH409" s="248">
        <v>0.52083333333333337</v>
      </c>
      <c r="AI409" s="12">
        <f t="shared" si="816"/>
        <v>4.8611111111111105E-2</v>
      </c>
      <c r="AJ409" s="225">
        <f t="shared" si="817"/>
        <v>1</v>
      </c>
      <c r="AK409" s="225">
        <f t="shared" si="818"/>
        <v>10</v>
      </c>
      <c r="AL409" s="248">
        <v>0.47222222222222227</v>
      </c>
      <c r="AM409" s="248">
        <v>0.52083333333333337</v>
      </c>
      <c r="AN409" s="12">
        <f t="shared" si="848"/>
        <v>4.8611111111111105E-2</v>
      </c>
      <c r="AO409" s="13">
        <f t="shared" si="849"/>
        <v>1</v>
      </c>
      <c r="AP409" s="13">
        <f t="shared" si="835"/>
        <v>10</v>
      </c>
      <c r="AQ409" s="248">
        <v>0.59722222222222221</v>
      </c>
      <c r="AR409" s="12">
        <f t="shared" si="836"/>
        <v>7.638888888888884E-2</v>
      </c>
      <c r="AS409" s="225">
        <f t="shared" si="837"/>
        <v>1</v>
      </c>
      <c r="AT409" s="13">
        <f t="shared" si="838"/>
        <v>50</v>
      </c>
      <c r="AU409" s="248">
        <v>0.61736111111111114</v>
      </c>
      <c r="AV409" s="226">
        <f t="shared" si="850"/>
        <v>2.0138888888888928E-2</v>
      </c>
      <c r="AW409" s="13">
        <f t="shared" si="851"/>
        <v>0</v>
      </c>
      <c r="AX409" s="13">
        <f t="shared" si="852"/>
        <v>29</v>
      </c>
      <c r="AY409" s="248">
        <v>0.66666666666666663</v>
      </c>
      <c r="AZ409" s="12">
        <f t="shared" si="798"/>
        <v>4.9305555555555491E-2</v>
      </c>
      <c r="BA409" s="225">
        <f t="shared" si="799"/>
        <v>1</v>
      </c>
      <c r="BB409" s="225">
        <f t="shared" si="800"/>
        <v>11</v>
      </c>
      <c r="BC409" s="248">
        <v>0.66666666666666663</v>
      </c>
      <c r="BD409" s="248">
        <v>0.66666666666666663</v>
      </c>
      <c r="BE409" s="12">
        <f t="shared" si="853"/>
        <v>0</v>
      </c>
      <c r="BF409" s="13">
        <f t="shared" si="854"/>
        <v>0</v>
      </c>
      <c r="BG409" s="13">
        <f t="shared" si="855"/>
        <v>0</v>
      </c>
      <c r="BH409" s="248">
        <v>0.66666666666666663</v>
      </c>
      <c r="BI409" s="248">
        <v>0.66666666666666663</v>
      </c>
      <c r="BJ409" s="247"/>
      <c r="BK409" s="69">
        <f t="shared" si="856"/>
        <v>0</v>
      </c>
      <c r="BL409" s="13">
        <f t="shared" si="857"/>
        <v>0</v>
      </c>
      <c r="BM409" s="13">
        <f t="shared" si="858"/>
        <v>0</v>
      </c>
      <c r="BN409" s="248">
        <v>0.67361111111111116</v>
      </c>
      <c r="BO409" s="12">
        <f t="shared" si="804"/>
        <v>6.9444444444445308E-3</v>
      </c>
      <c r="BP409" s="225">
        <f t="shared" si="805"/>
        <v>0</v>
      </c>
      <c r="BQ409" s="225">
        <f t="shared" si="806"/>
        <v>10</v>
      </c>
      <c r="BR409" s="248">
        <v>0.67708333333333337</v>
      </c>
      <c r="BS409" s="12">
        <f t="shared" si="807"/>
        <v>3.4722222222222099E-3</v>
      </c>
      <c r="BT409" s="225">
        <f t="shared" si="808"/>
        <v>0</v>
      </c>
      <c r="BU409" s="225">
        <f t="shared" si="809"/>
        <v>5</v>
      </c>
      <c r="BV409" s="248">
        <v>0.67708333333333337</v>
      </c>
      <c r="BW409" s="248">
        <v>0.67708333333333337</v>
      </c>
      <c r="BX409" s="12">
        <f t="shared" si="868"/>
        <v>0</v>
      </c>
      <c r="BY409" s="13">
        <f t="shared" si="869"/>
        <v>0</v>
      </c>
      <c r="BZ409" s="13">
        <f t="shared" si="870"/>
        <v>0</v>
      </c>
      <c r="CA409" s="226">
        <f t="shared" si="871"/>
        <v>0.29166666666666669</v>
      </c>
      <c r="CB409" s="13">
        <f t="shared" si="872"/>
        <v>7</v>
      </c>
      <c r="CC409" s="13">
        <f t="shared" si="873"/>
        <v>0</v>
      </c>
      <c r="CD409" s="12">
        <f t="shared" si="768"/>
        <v>0.12152777777777785</v>
      </c>
      <c r="CE409" s="13">
        <f t="shared" si="874"/>
        <v>2</v>
      </c>
      <c r="CF409" s="13">
        <f t="shared" si="875"/>
        <v>55</v>
      </c>
      <c r="CG409" s="12">
        <f t="shared" si="859"/>
        <v>4.8611111111111105E-2</v>
      </c>
      <c r="CH409" s="13">
        <f t="shared" si="876"/>
        <v>1</v>
      </c>
      <c r="CI409" s="13">
        <f t="shared" si="877"/>
        <v>10</v>
      </c>
      <c r="CJ409" s="12">
        <f t="shared" si="862"/>
        <v>4.9305555555555491E-2</v>
      </c>
      <c r="CK409" s="13">
        <f t="shared" si="878"/>
        <v>1</v>
      </c>
      <c r="CL409" s="13">
        <f t="shared" si="879"/>
        <v>11</v>
      </c>
      <c r="CM409" s="62"/>
      <c r="CN409" s="62"/>
      <c r="CO409" s="62"/>
      <c r="CP409" s="12">
        <f t="shared" si="880"/>
        <v>4.9305555555555491E-2</v>
      </c>
      <c r="CQ409" s="13">
        <f t="shared" si="881"/>
        <v>1</v>
      </c>
      <c r="CR409" s="13">
        <f t="shared" si="882"/>
        <v>11</v>
      </c>
      <c r="CS409" s="248"/>
      <c r="CT409" s="13">
        <f t="shared" si="819"/>
        <v>0</v>
      </c>
      <c r="CU409" s="13">
        <f t="shared" si="820"/>
        <v>0</v>
      </c>
      <c r="CV409" s="158"/>
      <c r="CW409" s="13">
        <f t="shared" si="821"/>
        <v>0</v>
      </c>
      <c r="CX409" s="13">
        <f t="shared" si="822"/>
        <v>0</v>
      </c>
      <c r="CY409" s="158"/>
      <c r="CZ409" s="13">
        <f t="shared" si="823"/>
        <v>0</v>
      </c>
      <c r="DA409" s="13">
        <f t="shared" si="824"/>
        <v>0</v>
      </c>
      <c r="DB409" s="158"/>
      <c r="DC409" s="13">
        <f t="shared" si="825"/>
        <v>0</v>
      </c>
      <c r="DD409" s="13">
        <f t="shared" si="826"/>
        <v>0</v>
      </c>
      <c r="DE409" s="158"/>
      <c r="DF409" s="13">
        <f t="shared" si="827"/>
        <v>0</v>
      </c>
      <c r="DG409" s="13">
        <f t="shared" si="828"/>
        <v>0</v>
      </c>
      <c r="DH409" s="158"/>
      <c r="DI409" s="13">
        <f t="shared" si="829"/>
        <v>0</v>
      </c>
      <c r="DJ409" s="13">
        <f t="shared" si="830"/>
        <v>0</v>
      </c>
      <c r="DK409" s="158"/>
      <c r="DL409" s="35">
        <f t="shared" si="831"/>
        <v>0</v>
      </c>
      <c r="DM409" s="61">
        <f t="shared" si="832"/>
        <v>0</v>
      </c>
      <c r="DN409" s="66">
        <f t="shared" si="867"/>
        <v>1441225.425999999</v>
      </c>
      <c r="DO409" s="74">
        <f t="shared" si="866"/>
        <v>23180</v>
      </c>
      <c r="DP409" s="66">
        <f t="shared" si="883"/>
        <v>59.26</v>
      </c>
      <c r="DQ409" s="63">
        <f t="shared" si="833"/>
        <v>62.175385073339044</v>
      </c>
      <c r="DR409" s="66" t="e">
        <f t="shared" si="743"/>
        <v>#NUM!</v>
      </c>
      <c r="DS409" s="96" t="e">
        <f t="shared" si="744"/>
        <v>#NUM!</v>
      </c>
      <c r="DT409" s="66" t="e">
        <f t="shared" si="745"/>
        <v>#NUM!</v>
      </c>
      <c r="DU409" s="66" t="e">
        <f t="shared" si="746"/>
        <v>#NUM!</v>
      </c>
      <c r="DV409" s="62"/>
      <c r="DW409" s="62"/>
      <c r="DX409" s="62"/>
      <c r="DY409" s="62"/>
      <c r="DZ409" s="62"/>
      <c r="EA409" s="62"/>
      <c r="EB409" s="62"/>
      <c r="EC409" s="62"/>
      <c r="ED409" s="62"/>
      <c r="EE409" s="62"/>
      <c r="EF409" s="62"/>
      <c r="EG409" s="62"/>
      <c r="EH409" s="62"/>
      <c r="EI409" s="62"/>
      <c r="EJ409" s="62"/>
      <c r="EK409" s="62"/>
      <c r="EL409" s="62"/>
      <c r="EM409" s="62"/>
      <c r="EN409" s="62"/>
      <c r="EO409" s="62"/>
      <c r="EP409" s="62"/>
      <c r="EQ409" s="62"/>
      <c r="ER409" s="62"/>
      <c r="ES409" s="62"/>
      <c r="ET409" s="62"/>
      <c r="EU409" s="62"/>
      <c r="EV409" s="62"/>
      <c r="EW409" s="62"/>
      <c r="EX409" s="62"/>
      <c r="EY409" s="62"/>
      <c r="EZ409" s="62"/>
      <c r="FA409" s="62"/>
      <c r="FB409" s="62"/>
      <c r="FC409" s="62"/>
      <c r="FD409" s="62"/>
      <c r="FE409" s="62"/>
      <c r="FF409" s="62"/>
      <c r="FG409" s="62"/>
      <c r="FH409" s="62"/>
      <c r="FI409" s="62"/>
    </row>
    <row r="410" spans="1:165" s="250" customFormat="1">
      <c r="A410" s="175">
        <v>409</v>
      </c>
      <c r="B410" s="243">
        <v>78</v>
      </c>
      <c r="C410" s="244">
        <v>40834</v>
      </c>
      <c r="D410" s="249">
        <f t="shared" si="884"/>
        <v>10</v>
      </c>
      <c r="E410" s="246" t="s">
        <v>171</v>
      </c>
      <c r="F410" s="243">
        <v>7</v>
      </c>
      <c r="G410" s="247" t="s">
        <v>325</v>
      </c>
      <c r="H410" s="247" t="s">
        <v>430</v>
      </c>
      <c r="I410" s="247" t="s">
        <v>534</v>
      </c>
      <c r="J410" s="248">
        <v>0.45833333333333331</v>
      </c>
      <c r="K410" s="249">
        <v>3697.57</v>
      </c>
      <c r="L410" s="247" t="s">
        <v>34</v>
      </c>
      <c r="M410" s="243">
        <v>59</v>
      </c>
      <c r="N410" s="243">
        <v>0</v>
      </c>
      <c r="O410" s="247"/>
      <c r="P410" s="248">
        <v>0.45833333333333331</v>
      </c>
      <c r="Q410" s="248">
        <v>0.45833333333333331</v>
      </c>
      <c r="R410" s="227">
        <f t="shared" si="729"/>
        <v>0</v>
      </c>
      <c r="S410" s="13">
        <f t="shared" si="730"/>
        <v>0</v>
      </c>
      <c r="T410" s="61">
        <f t="shared" si="731"/>
        <v>0</v>
      </c>
      <c r="U410" s="248">
        <v>0.5</v>
      </c>
      <c r="V410" s="12">
        <f t="shared" si="839"/>
        <v>4.1666666666666685E-2</v>
      </c>
      <c r="W410" s="13">
        <f t="shared" si="840"/>
        <v>1</v>
      </c>
      <c r="X410" s="225">
        <f t="shared" si="841"/>
        <v>0</v>
      </c>
      <c r="Y410" s="248">
        <v>0.57291666666666663</v>
      </c>
      <c r="Z410" s="12">
        <f t="shared" si="842"/>
        <v>7.291666666666663E-2</v>
      </c>
      <c r="AA410" s="13">
        <f t="shared" si="843"/>
        <v>1</v>
      </c>
      <c r="AB410" s="13">
        <f t="shared" si="844"/>
        <v>45</v>
      </c>
      <c r="AC410" s="248">
        <v>0.61111111111111105</v>
      </c>
      <c r="AD410" s="12">
        <f t="shared" si="845"/>
        <v>3.819444444444442E-2</v>
      </c>
      <c r="AE410" s="13">
        <f t="shared" si="846"/>
        <v>0</v>
      </c>
      <c r="AF410" s="13">
        <f t="shared" si="847"/>
        <v>55</v>
      </c>
      <c r="AG410" s="248">
        <v>0.61458333333333337</v>
      </c>
      <c r="AH410" s="248">
        <v>0.67361111111111116</v>
      </c>
      <c r="AI410" s="12">
        <f t="shared" si="816"/>
        <v>5.902777777777779E-2</v>
      </c>
      <c r="AJ410" s="225">
        <f t="shared" si="817"/>
        <v>1</v>
      </c>
      <c r="AK410" s="225">
        <f t="shared" si="818"/>
        <v>25</v>
      </c>
      <c r="AL410" s="248">
        <v>0.61458333333333337</v>
      </c>
      <c r="AM410" s="248">
        <v>0.67361111111111116</v>
      </c>
      <c r="AN410" s="12">
        <f t="shared" si="848"/>
        <v>5.902777777777779E-2</v>
      </c>
      <c r="AO410" s="13">
        <f t="shared" si="849"/>
        <v>1</v>
      </c>
      <c r="AP410" s="13">
        <f t="shared" si="835"/>
        <v>25</v>
      </c>
      <c r="AQ410" s="248">
        <v>0.71527777777777779</v>
      </c>
      <c r="AR410" s="12">
        <f t="shared" si="836"/>
        <v>4.166666666666663E-2</v>
      </c>
      <c r="AS410" s="225">
        <f t="shared" si="837"/>
        <v>1</v>
      </c>
      <c r="AT410" s="13">
        <f t="shared" si="838"/>
        <v>0</v>
      </c>
      <c r="AU410" s="248">
        <v>0.71597222222222223</v>
      </c>
      <c r="AV410" s="226">
        <f t="shared" si="850"/>
        <v>6.9444444444444198E-4</v>
      </c>
      <c r="AW410" s="13">
        <f t="shared" si="851"/>
        <v>0</v>
      </c>
      <c r="AX410" s="13">
        <f t="shared" si="852"/>
        <v>1</v>
      </c>
      <c r="AY410" s="248">
        <v>0.85763888888888884</v>
      </c>
      <c r="AZ410" s="12">
        <f t="shared" si="798"/>
        <v>0.14166666666666661</v>
      </c>
      <c r="BA410" s="225">
        <f t="shared" si="799"/>
        <v>3</v>
      </c>
      <c r="BB410" s="225">
        <f t="shared" si="800"/>
        <v>24</v>
      </c>
      <c r="BC410" s="248">
        <v>0.85763888888888884</v>
      </c>
      <c r="BD410" s="248">
        <v>0.85763888888888884</v>
      </c>
      <c r="BE410" s="12">
        <f t="shared" si="853"/>
        <v>0</v>
      </c>
      <c r="BF410" s="13">
        <f t="shared" si="854"/>
        <v>0</v>
      </c>
      <c r="BG410" s="13">
        <f t="shared" si="855"/>
        <v>0</v>
      </c>
      <c r="BH410" s="248">
        <v>0.85763888888888884</v>
      </c>
      <c r="BI410" s="248">
        <v>0.85763888888888884</v>
      </c>
      <c r="BJ410" s="247"/>
      <c r="BK410" s="69">
        <f t="shared" si="856"/>
        <v>0</v>
      </c>
      <c r="BL410" s="13">
        <f t="shared" si="857"/>
        <v>0</v>
      </c>
      <c r="BM410" s="13">
        <f t="shared" si="858"/>
        <v>0</v>
      </c>
      <c r="BN410" s="248">
        <v>0.86249999999999993</v>
      </c>
      <c r="BO410" s="12">
        <f t="shared" si="804"/>
        <v>4.8611111111110938E-3</v>
      </c>
      <c r="BP410" s="225">
        <f t="shared" si="805"/>
        <v>0</v>
      </c>
      <c r="BQ410" s="225">
        <f t="shared" si="806"/>
        <v>7</v>
      </c>
      <c r="BR410" s="248">
        <v>0.86805555555555547</v>
      </c>
      <c r="BS410" s="12">
        <f t="shared" si="807"/>
        <v>5.5555555555555358E-3</v>
      </c>
      <c r="BT410" s="225">
        <f t="shared" si="808"/>
        <v>0</v>
      </c>
      <c r="BU410" s="225">
        <f t="shared" si="809"/>
        <v>8</v>
      </c>
      <c r="BV410" s="248">
        <v>0.86805555555555547</v>
      </c>
      <c r="BW410" s="248">
        <v>0.86805555555555547</v>
      </c>
      <c r="BX410" s="12">
        <f t="shared" si="868"/>
        <v>0</v>
      </c>
      <c r="BY410" s="13">
        <f t="shared" si="869"/>
        <v>0</v>
      </c>
      <c r="BZ410" s="13">
        <f t="shared" si="870"/>
        <v>0</v>
      </c>
      <c r="CA410" s="226">
        <f t="shared" si="871"/>
        <v>0.40972222222222215</v>
      </c>
      <c r="CB410" s="13">
        <f t="shared" si="872"/>
        <v>9</v>
      </c>
      <c r="CC410" s="13">
        <f t="shared" si="873"/>
        <v>50</v>
      </c>
      <c r="CD410" s="12">
        <f t="shared" si="768"/>
        <v>9.0277777777777679E-2</v>
      </c>
      <c r="CE410" s="13">
        <f t="shared" si="874"/>
        <v>2</v>
      </c>
      <c r="CF410" s="13">
        <f t="shared" si="875"/>
        <v>10</v>
      </c>
      <c r="CG410" s="12">
        <f t="shared" si="859"/>
        <v>5.902777777777779E-2</v>
      </c>
      <c r="CH410" s="13">
        <f t="shared" si="876"/>
        <v>1</v>
      </c>
      <c r="CI410" s="13">
        <f t="shared" si="877"/>
        <v>25</v>
      </c>
      <c r="CJ410" s="12">
        <f t="shared" si="862"/>
        <v>0.14166666666666661</v>
      </c>
      <c r="CK410" s="13">
        <f t="shared" si="878"/>
        <v>3</v>
      </c>
      <c r="CL410" s="13">
        <f t="shared" si="879"/>
        <v>24</v>
      </c>
      <c r="CM410" s="62"/>
      <c r="CN410" s="62"/>
      <c r="CO410" s="62"/>
      <c r="CP410" s="12">
        <f t="shared" si="880"/>
        <v>0.14166666666666661</v>
      </c>
      <c r="CQ410" s="13">
        <f t="shared" si="881"/>
        <v>3</v>
      </c>
      <c r="CR410" s="13">
        <f t="shared" si="882"/>
        <v>24</v>
      </c>
      <c r="CS410" s="248"/>
      <c r="CT410" s="13">
        <f t="shared" si="819"/>
        <v>0</v>
      </c>
      <c r="CU410" s="13">
        <f t="shared" si="820"/>
        <v>0</v>
      </c>
      <c r="CV410" s="158"/>
      <c r="CW410" s="13">
        <f t="shared" si="821"/>
        <v>0</v>
      </c>
      <c r="CX410" s="13">
        <f t="shared" si="822"/>
        <v>0</v>
      </c>
      <c r="CY410" s="158"/>
      <c r="CZ410" s="13">
        <f t="shared" si="823"/>
        <v>0</v>
      </c>
      <c r="DA410" s="13">
        <f t="shared" si="824"/>
        <v>0</v>
      </c>
      <c r="DB410" s="158"/>
      <c r="DC410" s="13">
        <f t="shared" si="825"/>
        <v>0</v>
      </c>
      <c r="DD410" s="13">
        <f t="shared" si="826"/>
        <v>0</v>
      </c>
      <c r="DE410" s="158"/>
      <c r="DF410" s="13">
        <f t="shared" si="827"/>
        <v>0</v>
      </c>
      <c r="DG410" s="13">
        <f t="shared" si="828"/>
        <v>0</v>
      </c>
      <c r="DH410" s="158"/>
      <c r="DI410" s="13">
        <f t="shared" si="829"/>
        <v>0</v>
      </c>
      <c r="DJ410" s="13">
        <f t="shared" si="830"/>
        <v>0</v>
      </c>
      <c r="DK410" s="158"/>
      <c r="DL410" s="35">
        <f t="shared" si="831"/>
        <v>0</v>
      </c>
      <c r="DM410" s="61">
        <f t="shared" si="832"/>
        <v>0</v>
      </c>
      <c r="DN410" s="66">
        <f t="shared" si="867"/>
        <v>1444922.9959999991</v>
      </c>
      <c r="DO410" s="74">
        <f t="shared" si="866"/>
        <v>23236</v>
      </c>
      <c r="DP410" s="66">
        <f t="shared" si="883"/>
        <v>62.670677966101699</v>
      </c>
      <c r="DQ410" s="63">
        <f t="shared" si="833"/>
        <v>62.184670166982229</v>
      </c>
      <c r="DR410" s="66" t="e">
        <f t="shared" si="743"/>
        <v>#NUM!</v>
      </c>
      <c r="DS410" s="96" t="e">
        <f t="shared" si="744"/>
        <v>#NUM!</v>
      </c>
      <c r="DT410" s="66" t="e">
        <f t="shared" si="745"/>
        <v>#NUM!</v>
      </c>
      <c r="DU410" s="66" t="e">
        <f t="shared" si="746"/>
        <v>#NUM!</v>
      </c>
      <c r="DV410" s="62"/>
      <c r="DW410" s="62"/>
      <c r="DX410" s="62"/>
      <c r="DY410" s="62"/>
      <c r="DZ410" s="62"/>
      <c r="EA410" s="62"/>
      <c r="EB410" s="62"/>
      <c r="EC410" s="62"/>
      <c r="ED410" s="62"/>
      <c r="EE410" s="62"/>
      <c r="EF410" s="62"/>
      <c r="EG410" s="62"/>
      <c r="EH410" s="62"/>
      <c r="EI410" s="62"/>
      <c r="EJ410" s="62"/>
      <c r="EK410" s="62"/>
      <c r="EL410" s="62"/>
      <c r="EM410" s="62"/>
      <c r="EN410" s="62"/>
      <c r="EO410" s="62"/>
      <c r="EP410" s="62"/>
      <c r="EQ410" s="62"/>
      <c r="ER410" s="62"/>
      <c r="ES410" s="62"/>
      <c r="ET410" s="62"/>
      <c r="EU410" s="62"/>
      <c r="EV410" s="62"/>
      <c r="EW410" s="62"/>
      <c r="EX410" s="62"/>
      <c r="EY410" s="62"/>
      <c r="EZ410" s="62"/>
      <c r="FA410" s="62"/>
      <c r="FB410" s="62"/>
      <c r="FC410" s="62"/>
      <c r="FD410" s="62"/>
      <c r="FE410" s="62"/>
      <c r="FF410" s="62"/>
      <c r="FG410" s="62"/>
      <c r="FH410" s="62"/>
      <c r="FI410" s="62"/>
    </row>
    <row r="411" spans="1:165" s="250" customFormat="1">
      <c r="A411" s="199">
        <v>410</v>
      </c>
      <c r="B411" s="243">
        <v>79</v>
      </c>
      <c r="C411" s="244">
        <v>40834</v>
      </c>
      <c r="D411" s="249">
        <f t="shared" si="884"/>
        <v>10</v>
      </c>
      <c r="E411" s="246" t="s">
        <v>39</v>
      </c>
      <c r="F411" s="243">
        <v>38</v>
      </c>
      <c r="G411" s="247" t="s">
        <v>38</v>
      </c>
      <c r="H411" s="247" t="s">
        <v>430</v>
      </c>
      <c r="I411" s="247" t="s">
        <v>534</v>
      </c>
      <c r="J411" s="248">
        <v>0.65277777777777779</v>
      </c>
      <c r="K411" s="249">
        <v>3511.36</v>
      </c>
      <c r="L411" s="247" t="s">
        <v>34</v>
      </c>
      <c r="M411" s="243">
        <v>56</v>
      </c>
      <c r="N411" s="243">
        <v>3</v>
      </c>
      <c r="O411" s="247"/>
      <c r="P411" s="248">
        <v>0.65277777777777779</v>
      </c>
      <c r="Q411" s="248">
        <v>0.65277777777777779</v>
      </c>
      <c r="R411" s="227">
        <f t="shared" si="729"/>
        <v>0</v>
      </c>
      <c r="S411" s="13">
        <f t="shared" si="730"/>
        <v>0</v>
      </c>
      <c r="T411" s="61">
        <f t="shared" si="731"/>
        <v>0</v>
      </c>
      <c r="U411" s="248">
        <v>0.68055555555555547</v>
      </c>
      <c r="V411" s="12">
        <f t="shared" si="839"/>
        <v>2.7777777777777679E-2</v>
      </c>
      <c r="W411" s="13">
        <f t="shared" si="840"/>
        <v>0</v>
      </c>
      <c r="X411" s="225">
        <f t="shared" si="841"/>
        <v>40</v>
      </c>
      <c r="Y411" s="248">
        <v>0.69097222222222221</v>
      </c>
      <c r="Z411" s="12">
        <f t="shared" si="842"/>
        <v>1.0416666666666741E-2</v>
      </c>
      <c r="AA411" s="13">
        <f t="shared" si="843"/>
        <v>0</v>
      </c>
      <c r="AB411" s="13">
        <f t="shared" si="844"/>
        <v>15</v>
      </c>
      <c r="AC411" s="248">
        <v>0.73263888888888884</v>
      </c>
      <c r="AD411" s="12">
        <f t="shared" si="845"/>
        <v>4.166666666666663E-2</v>
      </c>
      <c r="AE411" s="13">
        <f t="shared" si="846"/>
        <v>1</v>
      </c>
      <c r="AF411" s="13">
        <f t="shared" si="847"/>
        <v>0</v>
      </c>
      <c r="AG411" s="248">
        <v>0.73611111111111116</v>
      </c>
      <c r="AH411" s="248">
        <v>0.78125</v>
      </c>
      <c r="AI411" s="12">
        <f t="shared" si="816"/>
        <v>4.513888888888884E-2</v>
      </c>
      <c r="AJ411" s="225">
        <f t="shared" si="817"/>
        <v>1</v>
      </c>
      <c r="AK411" s="225">
        <f t="shared" si="818"/>
        <v>5</v>
      </c>
      <c r="AL411" s="248">
        <v>0.73611111111111116</v>
      </c>
      <c r="AM411" s="248">
        <v>0.78125</v>
      </c>
      <c r="AN411" s="12">
        <f t="shared" si="848"/>
        <v>4.513888888888884E-2</v>
      </c>
      <c r="AO411" s="13">
        <f t="shared" si="849"/>
        <v>1</v>
      </c>
      <c r="AP411" s="13">
        <f t="shared" si="835"/>
        <v>5</v>
      </c>
      <c r="AQ411" s="248">
        <v>0.86249999999999993</v>
      </c>
      <c r="AR411" s="12">
        <f t="shared" si="836"/>
        <v>8.1249999999999933E-2</v>
      </c>
      <c r="AS411" s="225">
        <f t="shared" si="837"/>
        <v>1</v>
      </c>
      <c r="AT411" s="13">
        <f t="shared" si="838"/>
        <v>57</v>
      </c>
      <c r="AU411" s="248">
        <v>0.86319444444444438</v>
      </c>
      <c r="AV411" s="226">
        <f t="shared" si="850"/>
        <v>6.9444444444444198E-4</v>
      </c>
      <c r="AW411" s="13">
        <f t="shared" si="851"/>
        <v>0</v>
      </c>
      <c r="AX411" s="13">
        <f t="shared" si="852"/>
        <v>1</v>
      </c>
      <c r="AY411" s="248">
        <v>0.91666666666666663</v>
      </c>
      <c r="AZ411" s="12">
        <f t="shared" si="798"/>
        <v>5.3472222222222254E-2</v>
      </c>
      <c r="BA411" s="225">
        <f t="shared" si="799"/>
        <v>1</v>
      </c>
      <c r="BB411" s="225">
        <f t="shared" si="800"/>
        <v>17</v>
      </c>
      <c r="BC411" s="248">
        <v>0.91666666666666663</v>
      </c>
      <c r="BD411" s="248">
        <v>0.91666666666666663</v>
      </c>
      <c r="BE411" s="12">
        <f t="shared" si="853"/>
        <v>0</v>
      </c>
      <c r="BF411" s="13">
        <f t="shared" si="854"/>
        <v>0</v>
      </c>
      <c r="BG411" s="13">
        <f t="shared" si="855"/>
        <v>0</v>
      </c>
      <c r="BH411" s="248">
        <v>0.91666666666666663</v>
      </c>
      <c r="BI411" s="248">
        <v>0.91666666666666663</v>
      </c>
      <c r="BJ411" s="247"/>
      <c r="BK411" s="69">
        <f t="shared" si="856"/>
        <v>0</v>
      </c>
      <c r="BL411" s="13">
        <f t="shared" si="857"/>
        <v>0</v>
      </c>
      <c r="BM411" s="13">
        <f t="shared" si="858"/>
        <v>0</v>
      </c>
      <c r="BN411" s="248">
        <v>0.92361111111111116</v>
      </c>
      <c r="BO411" s="12">
        <f t="shared" si="804"/>
        <v>6.9444444444445308E-3</v>
      </c>
      <c r="BP411" s="225">
        <f t="shared" si="805"/>
        <v>0</v>
      </c>
      <c r="BQ411" s="225">
        <f t="shared" si="806"/>
        <v>10</v>
      </c>
      <c r="BR411" s="248">
        <v>0.92708333333333337</v>
      </c>
      <c r="BS411" s="12">
        <f t="shared" si="807"/>
        <v>3.4722222222222099E-3</v>
      </c>
      <c r="BT411" s="225">
        <f t="shared" si="808"/>
        <v>0</v>
      </c>
      <c r="BU411" s="225">
        <f t="shared" si="809"/>
        <v>5</v>
      </c>
      <c r="BV411" s="248">
        <v>0.92708333333333337</v>
      </c>
      <c r="BW411" s="248">
        <v>0.93055555555555547</v>
      </c>
      <c r="BX411" s="12">
        <f t="shared" si="868"/>
        <v>3.4722222222220989E-3</v>
      </c>
      <c r="BY411" s="13">
        <f t="shared" si="869"/>
        <v>0</v>
      </c>
      <c r="BZ411" s="13">
        <f t="shared" si="870"/>
        <v>5</v>
      </c>
      <c r="CA411" s="226">
        <f t="shared" si="871"/>
        <v>0.27777777777777768</v>
      </c>
      <c r="CB411" s="13">
        <f t="shared" si="872"/>
        <v>6</v>
      </c>
      <c r="CC411" s="13">
        <f t="shared" si="873"/>
        <v>40</v>
      </c>
      <c r="CD411" s="12">
        <f t="shared" si="768"/>
        <v>0.1333333333333333</v>
      </c>
      <c r="CE411" s="13">
        <f t="shared" si="874"/>
        <v>3</v>
      </c>
      <c r="CF411" s="13">
        <f t="shared" si="875"/>
        <v>12</v>
      </c>
      <c r="CG411" s="12">
        <f t="shared" si="859"/>
        <v>4.513888888888884E-2</v>
      </c>
      <c r="CH411" s="13">
        <f t="shared" si="876"/>
        <v>1</v>
      </c>
      <c r="CI411" s="13">
        <f t="shared" si="877"/>
        <v>5</v>
      </c>
      <c r="CJ411" s="12">
        <f t="shared" si="862"/>
        <v>5.3472222222222254E-2</v>
      </c>
      <c r="CK411" s="13">
        <f t="shared" si="878"/>
        <v>1</v>
      </c>
      <c r="CL411" s="13">
        <f t="shared" si="879"/>
        <v>17</v>
      </c>
      <c r="CM411" s="62"/>
      <c r="CN411" s="62"/>
      <c r="CO411" s="62"/>
      <c r="CP411" s="12">
        <f t="shared" si="880"/>
        <v>5.3472222222222254E-2</v>
      </c>
      <c r="CQ411" s="13">
        <f t="shared" si="881"/>
        <v>1</v>
      </c>
      <c r="CR411" s="13">
        <f t="shared" si="882"/>
        <v>17</v>
      </c>
      <c r="CS411" s="248"/>
      <c r="CT411" s="13">
        <f t="shared" si="819"/>
        <v>0</v>
      </c>
      <c r="CU411" s="13">
        <f t="shared" si="820"/>
        <v>0</v>
      </c>
      <c r="CV411" s="158"/>
      <c r="CW411" s="13">
        <f t="shared" si="821"/>
        <v>0</v>
      </c>
      <c r="CX411" s="13">
        <f t="shared" si="822"/>
        <v>0</v>
      </c>
      <c r="CY411" s="158"/>
      <c r="CZ411" s="13">
        <f t="shared" si="823"/>
        <v>0</v>
      </c>
      <c r="DA411" s="13">
        <f t="shared" si="824"/>
        <v>0</v>
      </c>
      <c r="DB411" s="158"/>
      <c r="DC411" s="13">
        <f t="shared" si="825"/>
        <v>0</v>
      </c>
      <c r="DD411" s="13">
        <f t="shared" si="826"/>
        <v>0</v>
      </c>
      <c r="DE411" s="158"/>
      <c r="DF411" s="13">
        <f t="shared" si="827"/>
        <v>0</v>
      </c>
      <c r="DG411" s="13">
        <f t="shared" si="828"/>
        <v>0</v>
      </c>
      <c r="DH411" s="158"/>
      <c r="DI411" s="13">
        <f t="shared" si="829"/>
        <v>0</v>
      </c>
      <c r="DJ411" s="13">
        <f t="shared" si="830"/>
        <v>0</v>
      </c>
      <c r="DK411" s="158"/>
      <c r="DL411" s="35">
        <f t="shared" si="831"/>
        <v>0</v>
      </c>
      <c r="DM411" s="61">
        <f t="shared" si="832"/>
        <v>0</v>
      </c>
      <c r="DN411" s="66">
        <f t="shared" si="867"/>
        <v>1448434.3559999992</v>
      </c>
      <c r="DO411" s="74">
        <f t="shared" si="866"/>
        <v>23295</v>
      </c>
      <c r="DP411" s="66">
        <f t="shared" si="883"/>
        <v>62.702857142857148</v>
      </c>
      <c r="DQ411" s="63">
        <f t="shared" si="833"/>
        <v>62.177907533805502</v>
      </c>
      <c r="DR411" s="66" t="e">
        <f t="shared" si="743"/>
        <v>#NUM!</v>
      </c>
      <c r="DS411" s="96" t="e">
        <f t="shared" si="744"/>
        <v>#NUM!</v>
      </c>
      <c r="DT411" s="66" t="e">
        <f t="shared" si="745"/>
        <v>#NUM!</v>
      </c>
      <c r="DU411" s="66" t="e">
        <f t="shared" si="746"/>
        <v>#NUM!</v>
      </c>
      <c r="DV411" s="62"/>
      <c r="DW411" s="62"/>
      <c r="DX411" s="62"/>
      <c r="DY411" s="62"/>
      <c r="DZ411" s="62"/>
      <c r="EA411" s="62"/>
      <c r="EB411" s="62"/>
      <c r="EC411" s="62"/>
      <c r="ED411" s="62"/>
      <c r="EE411" s="62"/>
      <c r="EF411" s="62"/>
      <c r="EG411" s="62"/>
      <c r="EH411" s="62"/>
      <c r="EI411" s="62"/>
      <c r="EJ411" s="62"/>
      <c r="EK411" s="62"/>
      <c r="EL411" s="62"/>
      <c r="EM411" s="62"/>
      <c r="EN411" s="62"/>
      <c r="EO411" s="62"/>
      <c r="EP411" s="62"/>
      <c r="EQ411" s="62"/>
      <c r="ER411" s="62"/>
      <c r="ES411" s="62"/>
      <c r="ET411" s="62"/>
      <c r="EU411" s="62"/>
      <c r="EV411" s="62"/>
      <c r="EW411" s="62"/>
      <c r="EX411" s="62"/>
      <c r="EY411" s="62"/>
      <c r="EZ411" s="62"/>
      <c r="FA411" s="62"/>
      <c r="FB411" s="62"/>
      <c r="FC411" s="62"/>
      <c r="FD411" s="62"/>
      <c r="FE411" s="62"/>
      <c r="FF411" s="62"/>
      <c r="FG411" s="62"/>
      <c r="FH411" s="62"/>
      <c r="FI411" s="62"/>
    </row>
    <row r="412" spans="1:165" s="250" customFormat="1">
      <c r="A412" s="175">
        <v>411</v>
      </c>
      <c r="B412" s="243">
        <v>80</v>
      </c>
      <c r="C412" s="244">
        <v>40834</v>
      </c>
      <c r="D412" s="249">
        <f t="shared" si="884"/>
        <v>10</v>
      </c>
      <c r="E412" s="246" t="s">
        <v>531</v>
      </c>
      <c r="F412" s="243">
        <v>9</v>
      </c>
      <c r="G412" s="247" t="s">
        <v>414</v>
      </c>
      <c r="H412" s="247" t="s">
        <v>413</v>
      </c>
      <c r="I412" s="247" t="s">
        <v>412</v>
      </c>
      <c r="J412" s="248">
        <v>0.70833333333333337</v>
      </c>
      <c r="K412" s="249">
        <v>3534.02</v>
      </c>
      <c r="L412" s="247" t="s">
        <v>34</v>
      </c>
      <c r="M412" s="243">
        <v>59</v>
      </c>
      <c r="N412" s="243">
        <v>0</v>
      </c>
      <c r="O412" s="247"/>
      <c r="P412" s="248">
        <v>0.70833333333333337</v>
      </c>
      <c r="Q412" s="248">
        <v>0.70833333333333337</v>
      </c>
      <c r="R412" s="227">
        <f t="shared" si="729"/>
        <v>0</v>
      </c>
      <c r="S412" s="13">
        <f t="shared" si="730"/>
        <v>0</v>
      </c>
      <c r="T412" s="61">
        <f t="shared" si="731"/>
        <v>0</v>
      </c>
      <c r="U412" s="248">
        <v>0.75</v>
      </c>
      <c r="V412" s="12">
        <f t="shared" si="839"/>
        <v>4.166666666666663E-2</v>
      </c>
      <c r="W412" s="13">
        <f t="shared" si="840"/>
        <v>1</v>
      </c>
      <c r="X412" s="225">
        <f t="shared" si="841"/>
        <v>0</v>
      </c>
      <c r="Y412" s="248">
        <v>0.86458333333333337</v>
      </c>
      <c r="Z412" s="12">
        <f t="shared" si="842"/>
        <v>0.11458333333333337</v>
      </c>
      <c r="AA412" s="13">
        <f t="shared" si="843"/>
        <v>2</v>
      </c>
      <c r="AB412" s="13">
        <f t="shared" si="844"/>
        <v>45</v>
      </c>
      <c r="AC412" s="248">
        <v>0.89583333333333337</v>
      </c>
      <c r="AD412" s="12">
        <f t="shared" si="845"/>
        <v>3.125E-2</v>
      </c>
      <c r="AE412" s="13">
        <f t="shared" si="846"/>
        <v>0</v>
      </c>
      <c r="AF412" s="13">
        <f t="shared" si="847"/>
        <v>45</v>
      </c>
      <c r="AG412" s="248">
        <v>0.89583333333333337</v>
      </c>
      <c r="AH412" s="248">
        <v>0.97222222222222221</v>
      </c>
      <c r="AI412" s="12">
        <f t="shared" si="816"/>
        <v>7.638888888888884E-2</v>
      </c>
      <c r="AJ412" s="225">
        <f t="shared" si="817"/>
        <v>1</v>
      </c>
      <c r="AK412" s="225">
        <f t="shared" si="818"/>
        <v>50</v>
      </c>
      <c r="AL412" s="248">
        <v>0.89583333333333337</v>
      </c>
      <c r="AM412" s="248">
        <v>0.97222222222222221</v>
      </c>
      <c r="AN412" s="12">
        <f t="shared" si="848"/>
        <v>7.638888888888884E-2</v>
      </c>
      <c r="AO412" s="13">
        <f t="shared" si="849"/>
        <v>1</v>
      </c>
      <c r="AP412" s="13">
        <f t="shared" si="835"/>
        <v>50</v>
      </c>
      <c r="AQ412" s="248">
        <v>1.0006944444444443</v>
      </c>
      <c r="AR412" s="12">
        <f t="shared" si="836"/>
        <v>2.8472222222222121E-2</v>
      </c>
      <c r="AS412" s="225">
        <f t="shared" si="837"/>
        <v>0</v>
      </c>
      <c r="AT412" s="13">
        <f t="shared" si="838"/>
        <v>41</v>
      </c>
      <c r="AU412" s="248">
        <v>1.0013888888888889</v>
      </c>
      <c r="AV412" s="226">
        <f t="shared" si="850"/>
        <v>6.94444444444553E-4</v>
      </c>
      <c r="AW412" s="13">
        <f t="shared" si="851"/>
        <v>0</v>
      </c>
      <c r="AX412" s="13">
        <f t="shared" si="852"/>
        <v>1</v>
      </c>
      <c r="AY412" s="248">
        <v>1.0875000000000001</v>
      </c>
      <c r="AZ412" s="12">
        <f t="shared" si="798"/>
        <v>8.6111111111111249E-2</v>
      </c>
      <c r="BA412" s="225">
        <f t="shared" si="799"/>
        <v>2</v>
      </c>
      <c r="BB412" s="225">
        <f t="shared" si="800"/>
        <v>4</v>
      </c>
      <c r="BC412" s="248">
        <v>1.0875000000000001</v>
      </c>
      <c r="BD412" s="248">
        <v>1.0875000000000001</v>
      </c>
      <c r="BE412" s="12">
        <f t="shared" si="853"/>
        <v>0</v>
      </c>
      <c r="BF412" s="13">
        <f t="shared" si="854"/>
        <v>0</v>
      </c>
      <c r="BG412" s="13">
        <f t="shared" si="855"/>
        <v>0</v>
      </c>
      <c r="BH412" s="248">
        <v>1.0875000000000001</v>
      </c>
      <c r="BI412" s="248">
        <v>1.0875000000000001</v>
      </c>
      <c r="BJ412" s="247"/>
      <c r="BK412" s="69">
        <f t="shared" si="856"/>
        <v>0</v>
      </c>
      <c r="BL412" s="13">
        <f t="shared" si="857"/>
        <v>0</v>
      </c>
      <c r="BM412" s="13">
        <f t="shared" si="858"/>
        <v>0</v>
      </c>
      <c r="BN412" s="248">
        <v>1.09375</v>
      </c>
      <c r="BO412" s="12">
        <f t="shared" si="804"/>
        <v>6.2499999999998668E-3</v>
      </c>
      <c r="BP412" s="225">
        <f t="shared" si="805"/>
        <v>0</v>
      </c>
      <c r="BQ412" s="225">
        <f t="shared" si="806"/>
        <v>9</v>
      </c>
      <c r="BR412" s="248">
        <v>1.0986111111111112</v>
      </c>
      <c r="BS412" s="12">
        <f t="shared" si="807"/>
        <v>4.8611111111112049E-3</v>
      </c>
      <c r="BT412" s="225">
        <f t="shared" si="808"/>
        <v>0</v>
      </c>
      <c r="BU412" s="225">
        <f t="shared" si="809"/>
        <v>7</v>
      </c>
      <c r="BV412" s="248">
        <v>1.0986111111111112</v>
      </c>
      <c r="BW412" s="248">
        <v>1.1006944444444444</v>
      </c>
      <c r="BX412" s="12">
        <f t="shared" si="868"/>
        <v>2.0833333333332149E-3</v>
      </c>
      <c r="BY412" s="13">
        <f t="shared" si="869"/>
        <v>0</v>
      </c>
      <c r="BZ412" s="13">
        <f t="shared" si="870"/>
        <v>3</v>
      </c>
      <c r="CA412" s="226">
        <f t="shared" si="871"/>
        <v>0.39236111111111105</v>
      </c>
      <c r="CB412" s="13">
        <f t="shared" si="872"/>
        <v>9</v>
      </c>
      <c r="CC412" s="13">
        <f t="shared" si="873"/>
        <v>25</v>
      </c>
      <c r="CD412" s="12">
        <f t="shared" si="768"/>
        <v>7.0833333333333193E-2</v>
      </c>
      <c r="CE412" s="13">
        <f t="shared" si="874"/>
        <v>1</v>
      </c>
      <c r="CF412" s="13">
        <f t="shared" si="875"/>
        <v>42</v>
      </c>
      <c r="CG412" s="12">
        <f t="shared" si="859"/>
        <v>7.638888888888884E-2</v>
      </c>
      <c r="CH412" s="13">
        <f t="shared" si="876"/>
        <v>1</v>
      </c>
      <c r="CI412" s="13">
        <f t="shared" si="877"/>
        <v>50</v>
      </c>
      <c r="CJ412" s="12">
        <f t="shared" si="862"/>
        <v>8.6111111111111249E-2</v>
      </c>
      <c r="CK412" s="13">
        <f t="shared" si="878"/>
        <v>2</v>
      </c>
      <c r="CL412" s="13">
        <f t="shared" si="879"/>
        <v>4</v>
      </c>
      <c r="CM412" s="62"/>
      <c r="CN412" s="62"/>
      <c r="CO412" s="62"/>
      <c r="CP412" s="12">
        <f t="shared" si="880"/>
        <v>8.6111111111111249E-2</v>
      </c>
      <c r="CQ412" s="13">
        <f t="shared" si="881"/>
        <v>2</v>
      </c>
      <c r="CR412" s="13">
        <f t="shared" si="882"/>
        <v>4</v>
      </c>
      <c r="CS412" s="248"/>
      <c r="CT412" s="13">
        <f t="shared" si="819"/>
        <v>0</v>
      </c>
      <c r="CU412" s="13">
        <f t="shared" si="820"/>
        <v>0</v>
      </c>
      <c r="CV412" s="158"/>
      <c r="CW412" s="13">
        <f t="shared" si="821"/>
        <v>0</v>
      </c>
      <c r="CX412" s="13">
        <f t="shared" si="822"/>
        <v>0</v>
      </c>
      <c r="CY412" s="158"/>
      <c r="CZ412" s="13">
        <f t="shared" si="823"/>
        <v>0</v>
      </c>
      <c r="DA412" s="13">
        <f t="shared" si="824"/>
        <v>0</v>
      </c>
      <c r="DB412" s="158"/>
      <c r="DC412" s="13">
        <f t="shared" si="825"/>
        <v>0</v>
      </c>
      <c r="DD412" s="13">
        <f t="shared" si="826"/>
        <v>0</v>
      </c>
      <c r="DE412" s="158"/>
      <c r="DF412" s="13">
        <f t="shared" si="827"/>
        <v>0</v>
      </c>
      <c r="DG412" s="13">
        <f t="shared" si="828"/>
        <v>0</v>
      </c>
      <c r="DH412" s="158"/>
      <c r="DI412" s="13">
        <f t="shared" si="829"/>
        <v>0</v>
      </c>
      <c r="DJ412" s="13">
        <f t="shared" si="830"/>
        <v>0</v>
      </c>
      <c r="DK412" s="158"/>
      <c r="DL412" s="35">
        <f t="shared" si="831"/>
        <v>0</v>
      </c>
      <c r="DM412" s="61">
        <f t="shared" si="832"/>
        <v>0</v>
      </c>
      <c r="DN412" s="66">
        <f t="shared" si="867"/>
        <v>1451968.3759999992</v>
      </c>
      <c r="DO412" s="74">
        <f t="shared" si="866"/>
        <v>23354</v>
      </c>
      <c r="DP412" s="66">
        <f t="shared" si="883"/>
        <v>59.89864406779661</v>
      </c>
      <c r="DQ412" s="63">
        <f t="shared" si="833"/>
        <v>62.172149353429788</v>
      </c>
      <c r="DR412" s="66" t="e">
        <f t="shared" si="743"/>
        <v>#NUM!</v>
      </c>
      <c r="DS412" s="96" t="e">
        <f t="shared" si="744"/>
        <v>#NUM!</v>
      </c>
      <c r="DT412" s="66" t="e">
        <f t="shared" si="745"/>
        <v>#NUM!</v>
      </c>
      <c r="DU412" s="66" t="e">
        <f t="shared" si="746"/>
        <v>#NUM!</v>
      </c>
      <c r="DV412" s="62"/>
      <c r="DW412" s="62"/>
      <c r="DX412" s="62"/>
      <c r="DY412" s="62"/>
      <c r="DZ412" s="62"/>
      <c r="EA412" s="62"/>
      <c r="EB412" s="62"/>
      <c r="EC412" s="62"/>
      <c r="ED412" s="62"/>
      <c r="EE412" s="62"/>
      <c r="EF412" s="62"/>
      <c r="EG412" s="62"/>
      <c r="EH412" s="62"/>
      <c r="EI412" s="62"/>
      <c r="EJ412" s="62"/>
      <c r="EK412" s="62"/>
      <c r="EL412" s="62"/>
      <c r="EM412" s="62"/>
      <c r="EN412" s="62"/>
      <c r="EO412" s="62"/>
      <c r="EP412" s="62"/>
      <c r="EQ412" s="62"/>
      <c r="ER412" s="62"/>
      <c r="ES412" s="62"/>
      <c r="ET412" s="62"/>
      <c r="EU412" s="62"/>
      <c r="EV412" s="62"/>
      <c r="EW412" s="62"/>
      <c r="EX412" s="62"/>
      <c r="EY412" s="62"/>
      <c r="EZ412" s="62"/>
      <c r="FA412" s="62"/>
      <c r="FB412" s="62"/>
      <c r="FC412" s="62"/>
      <c r="FD412" s="62"/>
      <c r="FE412" s="62"/>
      <c r="FF412" s="62"/>
      <c r="FG412" s="62"/>
      <c r="FH412" s="62"/>
      <c r="FI412" s="62"/>
    </row>
    <row r="413" spans="1:165" s="250" customFormat="1">
      <c r="A413" s="199">
        <v>412</v>
      </c>
      <c r="B413" s="243">
        <v>81</v>
      </c>
      <c r="C413" s="244">
        <v>40835</v>
      </c>
      <c r="D413" s="249">
        <f t="shared" si="884"/>
        <v>10</v>
      </c>
      <c r="E413" s="246" t="s">
        <v>171</v>
      </c>
      <c r="F413" s="243">
        <v>8</v>
      </c>
      <c r="G413" s="247" t="s">
        <v>325</v>
      </c>
      <c r="H413" s="247" t="s">
        <v>430</v>
      </c>
      <c r="I413" s="247" t="s">
        <v>534</v>
      </c>
      <c r="J413" s="248">
        <v>0.14930555555555555</v>
      </c>
      <c r="K413" s="249">
        <v>3633.93</v>
      </c>
      <c r="L413" s="247" t="s">
        <v>34</v>
      </c>
      <c r="M413" s="243">
        <v>59</v>
      </c>
      <c r="N413" s="243">
        <v>0</v>
      </c>
      <c r="O413" s="247"/>
      <c r="P413" s="248">
        <v>0.14930555555555555</v>
      </c>
      <c r="Q413" s="248">
        <v>0.14930555555555555</v>
      </c>
      <c r="R413" s="227">
        <f t="shared" si="729"/>
        <v>0</v>
      </c>
      <c r="S413" s="13">
        <f t="shared" si="730"/>
        <v>0</v>
      </c>
      <c r="T413" s="61">
        <f t="shared" si="731"/>
        <v>0</v>
      </c>
      <c r="U413" s="248">
        <v>0.15625</v>
      </c>
      <c r="V413" s="12">
        <f t="shared" si="839"/>
        <v>6.9444444444444475E-3</v>
      </c>
      <c r="W413" s="13">
        <f t="shared" si="840"/>
        <v>0</v>
      </c>
      <c r="X413" s="225">
        <f t="shared" si="841"/>
        <v>10</v>
      </c>
      <c r="Y413" s="248">
        <v>0.16666666666666666</v>
      </c>
      <c r="Z413" s="12">
        <f t="shared" si="842"/>
        <v>1.0416666666666657E-2</v>
      </c>
      <c r="AA413" s="13">
        <f t="shared" si="843"/>
        <v>0</v>
      </c>
      <c r="AB413" s="13">
        <f t="shared" si="844"/>
        <v>15</v>
      </c>
      <c r="AC413" s="248">
        <v>0.1875</v>
      </c>
      <c r="AD413" s="12">
        <f t="shared" si="845"/>
        <v>2.0833333333333343E-2</v>
      </c>
      <c r="AE413" s="13">
        <f t="shared" si="846"/>
        <v>0</v>
      </c>
      <c r="AF413" s="13">
        <f t="shared" si="847"/>
        <v>30</v>
      </c>
      <c r="AG413" s="248">
        <v>0.19097222222222221</v>
      </c>
      <c r="AH413" s="248">
        <v>0.23611111111111113</v>
      </c>
      <c r="AI413" s="12">
        <f t="shared" si="816"/>
        <v>4.5138888888888923E-2</v>
      </c>
      <c r="AJ413" s="225">
        <f t="shared" si="817"/>
        <v>1</v>
      </c>
      <c r="AK413" s="225">
        <f t="shared" si="818"/>
        <v>5</v>
      </c>
      <c r="AL413" s="248">
        <v>0.19097222222222221</v>
      </c>
      <c r="AM413" s="248">
        <v>0.23611111111111113</v>
      </c>
      <c r="AN413" s="12">
        <f t="shared" si="848"/>
        <v>4.5138888888888923E-2</v>
      </c>
      <c r="AO413" s="13">
        <f t="shared" si="849"/>
        <v>1</v>
      </c>
      <c r="AP413" s="13">
        <f t="shared" si="835"/>
        <v>5</v>
      </c>
      <c r="AQ413" s="248">
        <v>0.24374999999999999</v>
      </c>
      <c r="AR413" s="12">
        <f t="shared" si="836"/>
        <v>7.6388888888888618E-3</v>
      </c>
      <c r="AS413" s="225">
        <f t="shared" si="837"/>
        <v>0</v>
      </c>
      <c r="AT413" s="13">
        <f t="shared" si="838"/>
        <v>11</v>
      </c>
      <c r="AU413" s="248">
        <v>0.24513888888888888</v>
      </c>
      <c r="AV413" s="226">
        <f t="shared" si="850"/>
        <v>1.388888888888884E-3</v>
      </c>
      <c r="AW413" s="13">
        <f t="shared" si="851"/>
        <v>0</v>
      </c>
      <c r="AX413" s="13">
        <f t="shared" si="852"/>
        <v>2</v>
      </c>
      <c r="AY413" s="248">
        <v>0.34791666666666665</v>
      </c>
      <c r="AZ413" s="12">
        <f t="shared" si="798"/>
        <v>0.10277777777777777</v>
      </c>
      <c r="BA413" s="225">
        <f t="shared" si="799"/>
        <v>2</v>
      </c>
      <c r="BB413" s="225">
        <f t="shared" si="800"/>
        <v>28</v>
      </c>
      <c r="BC413" s="248">
        <v>0.34791666666666665</v>
      </c>
      <c r="BD413" s="248">
        <v>0.34791666666666665</v>
      </c>
      <c r="BE413" s="12">
        <f t="shared" si="853"/>
        <v>0</v>
      </c>
      <c r="BF413" s="13">
        <f t="shared" si="854"/>
        <v>0</v>
      </c>
      <c r="BG413" s="13">
        <f t="shared" si="855"/>
        <v>0</v>
      </c>
      <c r="BH413" s="248">
        <v>0.34791666666666665</v>
      </c>
      <c r="BI413" s="248">
        <v>0.34791666666666665</v>
      </c>
      <c r="BJ413" s="247"/>
      <c r="BK413" s="69">
        <f t="shared" si="856"/>
        <v>0</v>
      </c>
      <c r="BL413" s="13">
        <f t="shared" si="857"/>
        <v>0</v>
      </c>
      <c r="BM413" s="13">
        <f t="shared" si="858"/>
        <v>0</v>
      </c>
      <c r="BN413" s="248">
        <v>0.35069444444444442</v>
      </c>
      <c r="BO413" s="12">
        <f t="shared" si="804"/>
        <v>2.7777777777777679E-3</v>
      </c>
      <c r="BP413" s="225">
        <f t="shared" si="805"/>
        <v>0</v>
      </c>
      <c r="BQ413" s="225">
        <f t="shared" si="806"/>
        <v>4</v>
      </c>
      <c r="BR413" s="248">
        <v>0.35416666666666669</v>
      </c>
      <c r="BS413" s="12">
        <f t="shared" si="807"/>
        <v>3.4722222222222654E-3</v>
      </c>
      <c r="BT413" s="225">
        <f t="shared" si="808"/>
        <v>0</v>
      </c>
      <c r="BU413" s="225">
        <f t="shared" si="809"/>
        <v>5</v>
      </c>
      <c r="BV413" s="248">
        <v>0.35416666666666669</v>
      </c>
      <c r="BW413" s="248">
        <v>0.3576388888888889</v>
      </c>
      <c r="BX413" s="12">
        <f t="shared" si="868"/>
        <v>3.4722222222222099E-3</v>
      </c>
      <c r="BY413" s="13">
        <f t="shared" si="869"/>
        <v>0</v>
      </c>
      <c r="BZ413" s="13">
        <f t="shared" si="870"/>
        <v>5</v>
      </c>
      <c r="CA413" s="226">
        <f t="shared" si="871"/>
        <v>0.20833333333333334</v>
      </c>
      <c r="CB413" s="13">
        <f t="shared" si="872"/>
        <v>5</v>
      </c>
      <c r="CC413" s="13">
        <f t="shared" si="873"/>
        <v>0</v>
      </c>
      <c r="CD413" s="12">
        <f t="shared" si="768"/>
        <v>3.4722222222222238E-2</v>
      </c>
      <c r="CE413" s="13">
        <f t="shared" si="874"/>
        <v>0</v>
      </c>
      <c r="CF413" s="13">
        <f t="shared" si="875"/>
        <v>50</v>
      </c>
      <c r="CG413" s="12">
        <f t="shared" si="859"/>
        <v>4.5138888888888923E-2</v>
      </c>
      <c r="CH413" s="13">
        <f t="shared" si="876"/>
        <v>1</v>
      </c>
      <c r="CI413" s="13">
        <f t="shared" si="877"/>
        <v>5</v>
      </c>
      <c r="CJ413" s="12">
        <f t="shared" si="862"/>
        <v>0.10277777777777777</v>
      </c>
      <c r="CK413" s="13">
        <f t="shared" si="878"/>
        <v>2</v>
      </c>
      <c r="CL413" s="13">
        <f t="shared" si="879"/>
        <v>28</v>
      </c>
      <c r="CM413" s="62"/>
      <c r="CN413" s="62"/>
      <c r="CO413" s="62"/>
      <c r="CP413" s="12">
        <f t="shared" si="880"/>
        <v>0.10277777777777777</v>
      </c>
      <c r="CQ413" s="13">
        <f t="shared" si="881"/>
        <v>2</v>
      </c>
      <c r="CR413" s="13">
        <f t="shared" si="882"/>
        <v>28</v>
      </c>
      <c r="CS413" s="248"/>
      <c r="CT413" s="13">
        <f t="shared" si="819"/>
        <v>0</v>
      </c>
      <c r="CU413" s="13">
        <f t="shared" si="820"/>
        <v>0</v>
      </c>
      <c r="CV413" s="158"/>
      <c r="CW413" s="13">
        <f t="shared" si="821"/>
        <v>0</v>
      </c>
      <c r="CX413" s="13">
        <f t="shared" si="822"/>
        <v>0</v>
      </c>
      <c r="CY413" s="158"/>
      <c r="CZ413" s="13">
        <f t="shared" si="823"/>
        <v>0</v>
      </c>
      <c r="DA413" s="13">
        <f t="shared" si="824"/>
        <v>0</v>
      </c>
      <c r="DB413" s="158"/>
      <c r="DC413" s="13">
        <f t="shared" si="825"/>
        <v>0</v>
      </c>
      <c r="DD413" s="13">
        <f t="shared" si="826"/>
        <v>0</v>
      </c>
      <c r="DE413" s="158"/>
      <c r="DF413" s="13">
        <f t="shared" si="827"/>
        <v>0</v>
      </c>
      <c r="DG413" s="13">
        <f t="shared" si="828"/>
        <v>0</v>
      </c>
      <c r="DH413" s="158"/>
      <c r="DI413" s="13">
        <f t="shared" si="829"/>
        <v>0</v>
      </c>
      <c r="DJ413" s="13">
        <f t="shared" si="830"/>
        <v>0</v>
      </c>
      <c r="DK413" s="158"/>
      <c r="DL413" s="35">
        <f t="shared" si="831"/>
        <v>0</v>
      </c>
      <c r="DM413" s="61">
        <f t="shared" si="832"/>
        <v>0</v>
      </c>
      <c r="DN413" s="66">
        <f t="shared" si="867"/>
        <v>1455602.3059999992</v>
      </c>
      <c r="DO413" s="74">
        <f t="shared" si="866"/>
        <v>23412</v>
      </c>
      <c r="DP413" s="66">
        <f t="shared" si="883"/>
        <v>61.592033898305083</v>
      </c>
      <c r="DQ413" s="63">
        <f t="shared" si="833"/>
        <v>62.173342986502611</v>
      </c>
      <c r="DR413" s="66" t="e">
        <f t="shared" si="743"/>
        <v>#NUM!</v>
      </c>
      <c r="DS413" s="96" t="e">
        <f t="shared" si="744"/>
        <v>#NUM!</v>
      </c>
      <c r="DT413" s="66" t="e">
        <f t="shared" si="745"/>
        <v>#NUM!</v>
      </c>
      <c r="DU413" s="66" t="e">
        <f t="shared" si="746"/>
        <v>#NUM!</v>
      </c>
      <c r="DV413" s="62"/>
      <c r="DW413" s="62"/>
      <c r="DX413" s="62"/>
      <c r="DY413" s="62"/>
      <c r="DZ413" s="62"/>
      <c r="EA413" s="62"/>
      <c r="EB413" s="62"/>
      <c r="EC413" s="62"/>
      <c r="ED413" s="62"/>
      <c r="EE413" s="62"/>
      <c r="EF413" s="62"/>
      <c r="EG413" s="62"/>
      <c r="EH413" s="62"/>
      <c r="EI413" s="62"/>
      <c r="EJ413" s="62"/>
      <c r="EK413" s="62"/>
      <c r="EL413" s="62"/>
      <c r="EM413" s="62"/>
      <c r="EN413" s="62"/>
      <c r="EO413" s="62"/>
      <c r="EP413" s="62"/>
      <c r="EQ413" s="62"/>
      <c r="ER413" s="62"/>
      <c r="ES413" s="62"/>
      <c r="ET413" s="62"/>
      <c r="EU413" s="62"/>
      <c r="EV413" s="62"/>
      <c r="EW413" s="62"/>
      <c r="EX413" s="62"/>
      <c r="EY413" s="62"/>
      <c r="EZ413" s="62"/>
      <c r="FA413" s="62"/>
      <c r="FB413" s="62"/>
      <c r="FC413" s="62"/>
      <c r="FD413" s="62"/>
      <c r="FE413" s="62"/>
      <c r="FF413" s="62"/>
      <c r="FG413" s="62"/>
      <c r="FH413" s="62"/>
      <c r="FI413" s="62"/>
    </row>
    <row r="414" spans="1:165">
      <c r="A414" s="175">
        <v>413</v>
      </c>
      <c r="B414" s="243">
        <v>82</v>
      </c>
      <c r="C414" s="244">
        <v>40836</v>
      </c>
      <c r="D414" s="249">
        <f t="shared" si="884"/>
        <v>10</v>
      </c>
      <c r="E414" s="246" t="s">
        <v>402</v>
      </c>
      <c r="F414" s="243">
        <v>5</v>
      </c>
      <c r="G414" s="247" t="s">
        <v>467</v>
      </c>
      <c r="H414" s="247" t="s">
        <v>413</v>
      </c>
      <c r="I414" s="247" t="s">
        <v>427</v>
      </c>
      <c r="J414" s="248">
        <v>0.22222222222222221</v>
      </c>
      <c r="K414" s="249">
        <v>4170.84</v>
      </c>
      <c r="L414" s="247" t="s">
        <v>930</v>
      </c>
      <c r="M414" s="243">
        <v>58</v>
      </c>
      <c r="N414" s="243">
        <v>0</v>
      </c>
      <c r="O414" s="247"/>
      <c r="P414" s="248">
        <v>0.22222222222222221</v>
      </c>
      <c r="Q414" s="248">
        <v>0.22222222222222221</v>
      </c>
      <c r="R414" s="12">
        <f t="shared" si="729"/>
        <v>0</v>
      </c>
      <c r="S414" s="13">
        <f t="shared" si="730"/>
        <v>0</v>
      </c>
      <c r="T414" s="13">
        <f t="shared" si="731"/>
        <v>0</v>
      </c>
      <c r="U414" s="248">
        <v>0.22916666666666666</v>
      </c>
      <c r="V414" s="12">
        <f t="shared" ref="V414:V533" si="885">U414-Q414</f>
        <v>6.9444444444444475E-3</v>
      </c>
      <c r="W414" s="13">
        <f t="shared" ref="W414:W479" si="886">HOUR(V414)</f>
        <v>0</v>
      </c>
      <c r="X414" s="225">
        <f t="shared" ref="X414:X479" si="887">MINUTE(V414)</f>
        <v>10</v>
      </c>
      <c r="Y414" s="248">
        <v>0.23611111111111113</v>
      </c>
      <c r="Z414" s="12">
        <f t="shared" ref="Z414:Z479" si="888">Y414-U414</f>
        <v>6.9444444444444753E-3</v>
      </c>
      <c r="AA414" s="13">
        <f t="shared" ref="AA414:AA479" si="889">HOUR(Z414)</f>
        <v>0</v>
      </c>
      <c r="AB414" s="13">
        <f t="shared" ref="AB414:AB479" si="890">MINUTE(Z414)</f>
        <v>10</v>
      </c>
      <c r="AC414" s="248">
        <v>0.25694444444444448</v>
      </c>
      <c r="AD414" s="12">
        <f t="shared" ref="AD414:AD479" si="891">AC414-Y414</f>
        <v>2.0833333333333343E-2</v>
      </c>
      <c r="AE414" s="13">
        <f t="shared" ref="AE414:AE479" si="892">HOUR(AD414)</f>
        <v>0</v>
      </c>
      <c r="AF414" s="13">
        <f t="shared" ref="AF414:AF479" si="893">MINUTE(AD414)</f>
        <v>30</v>
      </c>
      <c r="AG414" s="248">
        <v>0.26041666666666669</v>
      </c>
      <c r="AH414" s="248">
        <v>0.3125</v>
      </c>
      <c r="AI414" s="12">
        <f t="shared" ref="AI414:AI479" si="894">AH414-AG414</f>
        <v>5.2083333333333315E-2</v>
      </c>
      <c r="AJ414" s="225">
        <f t="shared" ref="AJ414:AJ479" si="895">HOUR(AI414)</f>
        <v>1</v>
      </c>
      <c r="AK414" s="225">
        <f t="shared" ref="AK414:AK479" si="896">MINUTE(AI414)</f>
        <v>15</v>
      </c>
      <c r="AL414" s="248">
        <v>0.26041666666666669</v>
      </c>
      <c r="AM414" s="248">
        <v>0.3125</v>
      </c>
      <c r="AN414" s="12">
        <f t="shared" ref="AN414:AN479" si="897">AM414-AL414</f>
        <v>5.2083333333333315E-2</v>
      </c>
      <c r="AO414" s="13">
        <f t="shared" ref="AO414:AO479" si="898">HOUR(AN414)</f>
        <v>1</v>
      </c>
      <c r="AP414" s="13">
        <f t="shared" ref="AP414:AP479" si="899">MINUTE(AN414)</f>
        <v>15</v>
      </c>
      <c r="AQ414" s="248">
        <v>0.3125</v>
      </c>
      <c r="AR414" s="12">
        <f t="shared" ref="AR414:AR479" si="900">AQ414-AH414</f>
        <v>0</v>
      </c>
      <c r="AS414" s="225">
        <f t="shared" ref="AS414:AS479" si="901">HOUR(AR414)</f>
        <v>0</v>
      </c>
      <c r="AT414" s="13">
        <f t="shared" ref="AT414:AT479" si="902">MINUTE(AR414)</f>
        <v>0</v>
      </c>
      <c r="AU414" s="248">
        <v>0.3125</v>
      </c>
      <c r="AV414" s="226">
        <f>AU414-AQ414</f>
        <v>0</v>
      </c>
      <c r="AW414" s="13">
        <f t="shared" ref="AW414:AW479" si="903">HOUR(AV414)</f>
        <v>0</v>
      </c>
      <c r="AX414" s="13">
        <f t="shared" ref="AX414:AX479" si="904">MINUTE(AV414)</f>
        <v>0</v>
      </c>
      <c r="AY414" s="248">
        <v>1.40625</v>
      </c>
      <c r="AZ414" s="226">
        <f>AY414-AU414</f>
        <v>1.09375</v>
      </c>
      <c r="BA414" s="225">
        <f t="shared" ref="BA414:BA479" si="905">HOUR(AZ414)</f>
        <v>2</v>
      </c>
      <c r="BB414" s="225">
        <f t="shared" ref="BB414:BB479" si="906">MINUTE(AZ414)</f>
        <v>15</v>
      </c>
      <c r="BC414" s="248">
        <v>1.40625</v>
      </c>
      <c r="BD414" s="248">
        <v>1.40625</v>
      </c>
      <c r="BE414" s="12">
        <f t="shared" ref="BE414:BE479" si="907">BD414-BC414</f>
        <v>0</v>
      </c>
      <c r="BF414" s="13">
        <f t="shared" ref="BF414:BF479" si="908">HOUR(BE414)</f>
        <v>0</v>
      </c>
      <c r="BG414" s="13">
        <f t="shared" ref="BG414:BG479" si="909">MINUTE(BE414)</f>
        <v>0</v>
      </c>
      <c r="BH414" s="248">
        <v>1.40625</v>
      </c>
      <c r="BI414" s="248">
        <v>1.40625</v>
      </c>
      <c r="BJ414" s="247"/>
      <c r="BK414" s="69">
        <f t="shared" ref="BK414:BK479" si="910">BI414-BH414</f>
        <v>0</v>
      </c>
      <c r="BL414" s="13">
        <f t="shared" ref="BL414:BL479" si="911">HOUR(BK414)</f>
        <v>0</v>
      </c>
      <c r="BM414" s="13">
        <f t="shared" ref="BM414:BM479" si="912">MINUTE(BK414)</f>
        <v>0</v>
      </c>
      <c r="BN414" s="248">
        <v>1.4236111111111109</v>
      </c>
      <c r="BO414" s="12">
        <f t="shared" ref="BO414:BO479" si="913">BN414-BD414</f>
        <v>1.7361111111110938E-2</v>
      </c>
      <c r="BP414" s="225">
        <f t="shared" ref="BP414:BP479" si="914">HOUR(BO414)</f>
        <v>0</v>
      </c>
      <c r="BQ414" s="225">
        <f t="shared" ref="BQ414:BQ479" si="915">MINUTE(BO414)</f>
        <v>25</v>
      </c>
      <c r="BR414" s="248">
        <v>1.4270833333333333</v>
      </c>
      <c r="BS414" s="12">
        <f t="shared" ref="BS414:BS479" si="916">BR414-BN414</f>
        <v>3.4722222222223209E-3</v>
      </c>
      <c r="BT414" s="225">
        <f t="shared" ref="BT414:BT479" si="917">HOUR(BS414)</f>
        <v>0</v>
      </c>
      <c r="BU414" s="225">
        <f t="shared" ref="BU414:BU479" si="918">MINUTE(BS414)</f>
        <v>5</v>
      </c>
      <c r="BV414" s="248">
        <v>1.4270833333333333</v>
      </c>
      <c r="BW414" s="248">
        <v>1.4305555555555556</v>
      </c>
      <c r="BX414" s="12">
        <f t="shared" si="868"/>
        <v>3.4722222222223209E-3</v>
      </c>
      <c r="BY414" s="13">
        <f t="shared" si="869"/>
        <v>0</v>
      </c>
      <c r="BZ414" s="13">
        <f t="shared" si="870"/>
        <v>5</v>
      </c>
      <c r="CA414" s="226">
        <f t="shared" si="871"/>
        <v>1.2083333333333335</v>
      </c>
      <c r="CB414" s="13">
        <f t="shared" si="872"/>
        <v>5</v>
      </c>
      <c r="CC414" s="13">
        <f t="shared" si="873"/>
        <v>0</v>
      </c>
      <c r="CD414" s="12">
        <f t="shared" si="768"/>
        <v>4.1666666666666602E-2</v>
      </c>
      <c r="CE414" s="13">
        <f t="shared" si="874"/>
        <v>1</v>
      </c>
      <c r="CF414" s="13">
        <f t="shared" si="875"/>
        <v>0</v>
      </c>
      <c r="CG414" s="12">
        <f t="shared" si="859"/>
        <v>5.2083333333333315E-2</v>
      </c>
      <c r="CH414" s="13">
        <f t="shared" si="876"/>
        <v>1</v>
      </c>
      <c r="CI414" s="13">
        <f t="shared" si="877"/>
        <v>15</v>
      </c>
      <c r="CJ414" s="12">
        <f t="shared" si="862"/>
        <v>1.09375</v>
      </c>
      <c r="CK414" s="13">
        <f t="shared" si="878"/>
        <v>2</v>
      </c>
      <c r="CL414" s="13">
        <f t="shared" si="879"/>
        <v>15</v>
      </c>
      <c r="CM414" s="62"/>
      <c r="CN414" s="62"/>
      <c r="CO414" s="62"/>
      <c r="CP414" s="12">
        <f t="shared" si="880"/>
        <v>1.09375</v>
      </c>
      <c r="CQ414" s="13">
        <f t="shared" si="881"/>
        <v>2</v>
      </c>
      <c r="CR414" s="13">
        <f t="shared" si="882"/>
        <v>15</v>
      </c>
      <c r="CS414" s="248"/>
      <c r="CT414" s="13">
        <f t="shared" si="819"/>
        <v>0</v>
      </c>
      <c r="CU414" s="13">
        <f t="shared" si="820"/>
        <v>0</v>
      </c>
      <c r="CV414" s="158"/>
      <c r="CW414" s="13">
        <f t="shared" si="821"/>
        <v>0</v>
      </c>
      <c r="CX414" s="13">
        <f t="shared" si="822"/>
        <v>0</v>
      </c>
      <c r="CY414" s="158"/>
      <c r="CZ414" s="13">
        <f t="shared" si="823"/>
        <v>0</v>
      </c>
      <c r="DA414" s="13">
        <f t="shared" si="824"/>
        <v>0</v>
      </c>
      <c r="DB414" s="158"/>
      <c r="DC414" s="13">
        <f t="shared" si="825"/>
        <v>0</v>
      </c>
      <c r="DD414" s="13">
        <f t="shared" si="826"/>
        <v>0</v>
      </c>
      <c r="DE414" s="158"/>
      <c r="DF414" s="13">
        <f t="shared" si="827"/>
        <v>0</v>
      </c>
      <c r="DG414" s="13">
        <f t="shared" si="828"/>
        <v>0</v>
      </c>
      <c r="DH414" s="158"/>
      <c r="DI414" s="13">
        <f t="shared" si="829"/>
        <v>0</v>
      </c>
      <c r="DJ414" s="13">
        <f t="shared" si="830"/>
        <v>0</v>
      </c>
      <c r="DK414" s="158"/>
      <c r="DL414" s="35">
        <f t="shared" si="831"/>
        <v>0</v>
      </c>
      <c r="DM414" s="61">
        <f t="shared" si="832"/>
        <v>0</v>
      </c>
      <c r="DN414" s="66">
        <f t="shared" si="867"/>
        <v>1459773.1459999993</v>
      </c>
      <c r="DO414" s="74">
        <f t="shared" si="866"/>
        <v>23471</v>
      </c>
      <c r="DP414" s="66">
        <f t="shared" si="883"/>
        <v>71.911034482758623</v>
      </c>
      <c r="DQ414" s="63">
        <f t="shared" si="833"/>
        <v>62.194757189723454</v>
      </c>
      <c r="DR414" s="66" t="e">
        <f t="shared" si="743"/>
        <v>#NUM!</v>
      </c>
      <c r="DS414" s="96" t="e">
        <f t="shared" si="744"/>
        <v>#NUM!</v>
      </c>
      <c r="DT414" s="66" t="e">
        <f t="shared" si="745"/>
        <v>#NUM!</v>
      </c>
      <c r="DU414" s="66" t="e">
        <f t="shared" si="746"/>
        <v>#NUM!</v>
      </c>
    </row>
    <row r="415" spans="1:165">
      <c r="A415" s="175">
        <v>414</v>
      </c>
      <c r="B415" s="243">
        <v>83</v>
      </c>
      <c r="C415" s="244">
        <v>40836</v>
      </c>
      <c r="D415" s="249">
        <f t="shared" si="884"/>
        <v>10</v>
      </c>
      <c r="E415" s="246" t="s">
        <v>443</v>
      </c>
      <c r="F415" s="243">
        <v>2</v>
      </c>
      <c r="G415" s="247" t="s">
        <v>403</v>
      </c>
      <c r="H415" s="247" t="s">
        <v>394</v>
      </c>
      <c r="I415" s="247" t="s">
        <v>537</v>
      </c>
      <c r="J415" s="248">
        <v>0.4513888888888889</v>
      </c>
      <c r="K415" s="249">
        <v>4230.79</v>
      </c>
      <c r="L415" s="247" t="s">
        <v>930</v>
      </c>
      <c r="M415" s="243">
        <v>59</v>
      </c>
      <c r="N415" s="243">
        <v>0</v>
      </c>
      <c r="O415" s="247"/>
      <c r="P415" s="248">
        <v>0.4513888888888889</v>
      </c>
      <c r="Q415" s="248">
        <v>0.4513888888888889</v>
      </c>
      <c r="R415" s="12">
        <f t="shared" si="729"/>
        <v>0</v>
      </c>
      <c r="S415" s="13">
        <f t="shared" si="730"/>
        <v>0</v>
      </c>
      <c r="T415" s="13">
        <f t="shared" si="731"/>
        <v>0</v>
      </c>
      <c r="U415" s="248">
        <v>1.4166666666666667</v>
      </c>
      <c r="V415" s="12">
        <f t="shared" si="885"/>
        <v>0.9652777777777779</v>
      </c>
      <c r="W415" s="13">
        <f t="shared" si="886"/>
        <v>23</v>
      </c>
      <c r="X415" s="225">
        <f t="shared" si="887"/>
        <v>10</v>
      </c>
      <c r="Y415" s="248">
        <v>1.4236111111111109</v>
      </c>
      <c r="Z415" s="12">
        <f t="shared" si="888"/>
        <v>6.9444444444441977E-3</v>
      </c>
      <c r="AA415" s="13">
        <f t="shared" si="889"/>
        <v>0</v>
      </c>
      <c r="AB415" s="13">
        <f t="shared" si="890"/>
        <v>10</v>
      </c>
      <c r="AC415" s="248">
        <v>1.4444444444444444</v>
      </c>
      <c r="AD415" s="12">
        <f t="shared" si="891"/>
        <v>2.0833333333333481E-2</v>
      </c>
      <c r="AE415" s="13">
        <f t="shared" si="892"/>
        <v>0</v>
      </c>
      <c r="AF415" s="13">
        <f t="shared" si="893"/>
        <v>30</v>
      </c>
      <c r="AG415" s="248">
        <v>1.4479166666666667</v>
      </c>
      <c r="AH415" s="248">
        <v>1.5</v>
      </c>
      <c r="AI415" s="12">
        <f t="shared" si="894"/>
        <v>5.2083333333333259E-2</v>
      </c>
      <c r="AJ415" s="225">
        <f t="shared" si="895"/>
        <v>1</v>
      </c>
      <c r="AK415" s="225">
        <f t="shared" si="896"/>
        <v>15</v>
      </c>
      <c r="AL415" s="248">
        <v>1.4479166666666667</v>
      </c>
      <c r="AM415" s="248">
        <v>1.5</v>
      </c>
      <c r="AN415" s="12">
        <f t="shared" si="897"/>
        <v>5.2083333333333259E-2</v>
      </c>
      <c r="AO415" s="13">
        <f t="shared" si="898"/>
        <v>1</v>
      </c>
      <c r="AP415" s="13">
        <f t="shared" si="899"/>
        <v>15</v>
      </c>
      <c r="AQ415" s="248">
        <v>1.5</v>
      </c>
      <c r="AR415" s="12">
        <f t="shared" si="900"/>
        <v>0</v>
      </c>
      <c r="AS415" s="225">
        <f t="shared" si="901"/>
        <v>0</v>
      </c>
      <c r="AT415" s="13">
        <f t="shared" si="902"/>
        <v>0</v>
      </c>
      <c r="AU415" s="248">
        <v>1.5</v>
      </c>
      <c r="AV415" s="226">
        <f>AU415-AQ415</f>
        <v>0</v>
      </c>
      <c r="AW415" s="13">
        <f t="shared" si="903"/>
        <v>0</v>
      </c>
      <c r="AX415" s="13">
        <f t="shared" si="904"/>
        <v>0</v>
      </c>
      <c r="AY415" s="248">
        <v>2.0520833333333335</v>
      </c>
      <c r="AZ415" s="226">
        <f>AY415-AU415</f>
        <v>0.55208333333333348</v>
      </c>
      <c r="BA415" s="225">
        <f t="shared" si="905"/>
        <v>13</v>
      </c>
      <c r="BB415" s="225">
        <f t="shared" si="906"/>
        <v>15</v>
      </c>
      <c r="BC415" s="248">
        <v>2.0520833333333335</v>
      </c>
      <c r="BD415" s="248">
        <v>2.0520833333333335</v>
      </c>
      <c r="BE415" s="12">
        <f t="shared" si="907"/>
        <v>0</v>
      </c>
      <c r="BF415" s="13">
        <f t="shared" si="908"/>
        <v>0</v>
      </c>
      <c r="BG415" s="13">
        <f t="shared" si="909"/>
        <v>0</v>
      </c>
      <c r="BH415" s="248">
        <v>2.0520833333333335</v>
      </c>
      <c r="BI415" s="248">
        <v>2.0520833333333335</v>
      </c>
      <c r="BJ415" s="247"/>
      <c r="BK415" s="69">
        <f t="shared" si="910"/>
        <v>0</v>
      </c>
      <c r="BL415" s="13">
        <f t="shared" si="911"/>
        <v>0</v>
      </c>
      <c r="BM415" s="13">
        <f t="shared" si="912"/>
        <v>0</v>
      </c>
      <c r="BN415" s="248">
        <v>2.0611111111111113</v>
      </c>
      <c r="BO415" s="12">
        <f t="shared" si="913"/>
        <v>9.0277777777778567E-3</v>
      </c>
      <c r="BP415" s="225">
        <f t="shared" si="914"/>
        <v>0</v>
      </c>
      <c r="BQ415" s="225">
        <f t="shared" si="915"/>
        <v>13</v>
      </c>
      <c r="BR415" s="248">
        <v>2.0625</v>
      </c>
      <c r="BS415" s="12">
        <f t="shared" si="916"/>
        <v>1.3888888888886619E-3</v>
      </c>
      <c r="BT415" s="225">
        <f t="shared" si="917"/>
        <v>0</v>
      </c>
      <c r="BU415" s="225">
        <f t="shared" si="918"/>
        <v>2</v>
      </c>
      <c r="BV415" s="248">
        <v>2.0625</v>
      </c>
      <c r="BW415" s="248">
        <v>2.0659722222222223</v>
      </c>
      <c r="BX415" s="12">
        <f t="shared" si="868"/>
        <v>3.4722222222223209E-3</v>
      </c>
      <c r="BY415" s="13">
        <f t="shared" si="869"/>
        <v>0</v>
      </c>
      <c r="BZ415" s="13">
        <f t="shared" si="870"/>
        <v>5</v>
      </c>
      <c r="CA415" s="226">
        <f t="shared" si="871"/>
        <v>1.6145833333333335</v>
      </c>
      <c r="CB415" s="13">
        <f t="shared" si="872"/>
        <v>14</v>
      </c>
      <c r="CC415" s="13">
        <f t="shared" si="873"/>
        <v>45</v>
      </c>
      <c r="CD415" s="12">
        <f t="shared" si="768"/>
        <v>3.125E-2</v>
      </c>
      <c r="CE415" s="13">
        <f t="shared" si="874"/>
        <v>0</v>
      </c>
      <c r="CF415" s="13">
        <f t="shared" si="875"/>
        <v>45</v>
      </c>
      <c r="CG415" s="12">
        <f t="shared" si="859"/>
        <v>5.2083333333333259E-2</v>
      </c>
      <c r="CH415" s="13">
        <f t="shared" si="876"/>
        <v>1</v>
      </c>
      <c r="CI415" s="13">
        <f t="shared" si="877"/>
        <v>15</v>
      </c>
      <c r="CJ415" s="12">
        <f t="shared" si="862"/>
        <v>0.55208333333333348</v>
      </c>
      <c r="CK415" s="13">
        <f t="shared" si="878"/>
        <v>13</v>
      </c>
      <c r="CL415" s="13">
        <f t="shared" si="879"/>
        <v>15</v>
      </c>
      <c r="CM415" s="62"/>
      <c r="CN415" s="62"/>
      <c r="CO415" s="62"/>
      <c r="CP415" s="12">
        <f t="shared" si="880"/>
        <v>0.55208333333333348</v>
      </c>
      <c r="CQ415" s="13">
        <f t="shared" si="881"/>
        <v>13</v>
      </c>
      <c r="CR415" s="13">
        <f t="shared" si="882"/>
        <v>15</v>
      </c>
      <c r="CS415" s="248"/>
      <c r="CT415" s="13">
        <f t="shared" si="819"/>
        <v>0</v>
      </c>
      <c r="CU415" s="13">
        <f t="shared" si="820"/>
        <v>0</v>
      </c>
      <c r="CV415" s="158"/>
      <c r="CW415" s="13">
        <f t="shared" si="821"/>
        <v>0</v>
      </c>
      <c r="CX415" s="13">
        <f t="shared" si="822"/>
        <v>0</v>
      </c>
      <c r="CY415" s="158"/>
      <c r="CZ415" s="13">
        <f t="shared" si="823"/>
        <v>0</v>
      </c>
      <c r="DA415" s="13">
        <f t="shared" si="824"/>
        <v>0</v>
      </c>
      <c r="DB415" s="158"/>
      <c r="DC415" s="13">
        <f t="shared" si="825"/>
        <v>0</v>
      </c>
      <c r="DD415" s="13">
        <f t="shared" si="826"/>
        <v>0</v>
      </c>
      <c r="DE415" s="158"/>
      <c r="DF415" s="13">
        <f t="shared" si="827"/>
        <v>0</v>
      </c>
      <c r="DG415" s="13">
        <f t="shared" si="828"/>
        <v>0</v>
      </c>
      <c r="DH415" s="158"/>
      <c r="DI415" s="13">
        <f t="shared" si="829"/>
        <v>0</v>
      </c>
      <c r="DJ415" s="13">
        <f t="shared" si="830"/>
        <v>0</v>
      </c>
      <c r="DK415" s="158"/>
      <c r="DL415" s="35">
        <f t="shared" si="831"/>
        <v>0</v>
      </c>
      <c r="DM415" s="61">
        <f t="shared" si="832"/>
        <v>0</v>
      </c>
      <c r="DN415" s="66">
        <f t="shared" si="867"/>
        <v>1464003.9359999993</v>
      </c>
      <c r="DO415" s="74">
        <f t="shared" si="866"/>
        <v>23529</v>
      </c>
      <c r="DP415" s="66">
        <f t="shared" si="883"/>
        <v>71.70830508474576</v>
      </c>
      <c r="DQ415" s="63">
        <f t="shared" si="833"/>
        <v>62.221256151982629</v>
      </c>
      <c r="DR415" s="66" t="e">
        <f t="shared" si="743"/>
        <v>#NUM!</v>
      </c>
      <c r="DS415" s="96" t="e">
        <f t="shared" si="744"/>
        <v>#NUM!</v>
      </c>
      <c r="DT415" s="66" t="e">
        <f t="shared" si="745"/>
        <v>#NUM!</v>
      </c>
      <c r="DU415" s="66" t="e">
        <f t="shared" si="746"/>
        <v>#NUM!</v>
      </c>
    </row>
    <row r="416" spans="1:165">
      <c r="A416" s="199">
        <v>415</v>
      </c>
      <c r="B416" s="243">
        <v>84</v>
      </c>
      <c r="C416" s="244">
        <v>40837</v>
      </c>
      <c r="D416" s="249">
        <f t="shared" si="884"/>
        <v>10</v>
      </c>
      <c r="E416" s="246" t="s">
        <v>171</v>
      </c>
      <c r="F416" s="243">
        <v>9</v>
      </c>
      <c r="G416" s="247" t="s">
        <v>325</v>
      </c>
      <c r="H416" s="247" t="s">
        <v>430</v>
      </c>
      <c r="I416" s="247" t="s">
        <v>534</v>
      </c>
      <c r="J416" s="248">
        <v>0.51388888888888895</v>
      </c>
      <c r="K416" s="249">
        <v>3575.29</v>
      </c>
      <c r="L416" s="247" t="s">
        <v>930</v>
      </c>
      <c r="M416" s="243">
        <v>58</v>
      </c>
      <c r="N416" s="243">
        <v>1</v>
      </c>
      <c r="O416" s="247"/>
      <c r="P416" s="248">
        <v>0.51388888888888895</v>
      </c>
      <c r="Q416" s="248">
        <v>0.51388888888888895</v>
      </c>
      <c r="R416" s="12">
        <f t="shared" si="729"/>
        <v>0</v>
      </c>
      <c r="S416" s="13">
        <f t="shared" si="730"/>
        <v>0</v>
      </c>
      <c r="T416" s="13">
        <f t="shared" si="731"/>
        <v>0</v>
      </c>
      <c r="U416" s="248">
        <v>0.61805555555555558</v>
      </c>
      <c r="V416" s="12">
        <f t="shared" si="885"/>
        <v>0.10416666666666663</v>
      </c>
      <c r="W416" s="13">
        <f t="shared" si="886"/>
        <v>2</v>
      </c>
      <c r="X416" s="225">
        <f t="shared" si="887"/>
        <v>30</v>
      </c>
      <c r="Y416" s="248">
        <v>0.63194444444444442</v>
      </c>
      <c r="Z416" s="12">
        <f t="shared" si="888"/>
        <v>1.388888888888884E-2</v>
      </c>
      <c r="AA416" s="13">
        <f t="shared" si="889"/>
        <v>0</v>
      </c>
      <c r="AB416" s="13">
        <f t="shared" si="890"/>
        <v>20</v>
      </c>
      <c r="AC416" s="248">
        <v>0.65277777777777779</v>
      </c>
      <c r="AD416" s="12">
        <f t="shared" si="891"/>
        <v>2.083333333333337E-2</v>
      </c>
      <c r="AE416" s="13">
        <f t="shared" si="892"/>
        <v>0</v>
      </c>
      <c r="AF416" s="13">
        <f t="shared" si="893"/>
        <v>30</v>
      </c>
      <c r="AG416" s="248">
        <v>1.0625</v>
      </c>
      <c r="AH416" s="248">
        <v>1.1041666666666667</v>
      </c>
      <c r="AI416" s="12">
        <f t="shared" si="894"/>
        <v>4.1666666666666741E-2</v>
      </c>
      <c r="AJ416" s="225">
        <f t="shared" si="895"/>
        <v>1</v>
      </c>
      <c r="AK416" s="225">
        <f t="shared" si="896"/>
        <v>0</v>
      </c>
      <c r="AL416" s="248">
        <v>1.0625</v>
      </c>
      <c r="AM416" s="248">
        <v>1.1041666666666667</v>
      </c>
      <c r="AN416" s="12">
        <f t="shared" si="897"/>
        <v>4.1666666666666741E-2</v>
      </c>
      <c r="AO416" s="13">
        <f t="shared" si="898"/>
        <v>1</v>
      </c>
      <c r="AP416" s="13">
        <f t="shared" si="899"/>
        <v>0</v>
      </c>
      <c r="AQ416" s="248">
        <v>1.1041666666666667</v>
      </c>
      <c r="AR416" s="12">
        <f t="shared" si="900"/>
        <v>0</v>
      </c>
      <c r="AS416" s="225">
        <f t="shared" si="901"/>
        <v>0</v>
      </c>
      <c r="AT416" s="13">
        <f t="shared" si="902"/>
        <v>0</v>
      </c>
      <c r="AU416" s="248">
        <v>1.1111111111111112</v>
      </c>
      <c r="AV416" s="226">
        <f t="shared" ref="AV416:AV479" si="919">AU416-AQ416</f>
        <v>6.9444444444444198E-3</v>
      </c>
      <c r="AW416" s="13">
        <f t="shared" si="903"/>
        <v>0</v>
      </c>
      <c r="AX416" s="13">
        <f t="shared" si="904"/>
        <v>10</v>
      </c>
      <c r="AY416" s="248">
        <v>1.7291666666666667</v>
      </c>
      <c r="AZ416" s="12">
        <f t="shared" ref="AZ416:AZ479" si="920">AY416-AU416</f>
        <v>0.61805555555555558</v>
      </c>
      <c r="BA416" s="225">
        <f t="shared" si="905"/>
        <v>14</v>
      </c>
      <c r="BB416" s="225">
        <f t="shared" si="906"/>
        <v>50</v>
      </c>
      <c r="BC416" s="248">
        <v>1.7291666666666667</v>
      </c>
      <c r="BD416" s="248">
        <v>1.7291666666666667</v>
      </c>
      <c r="BE416" s="12">
        <f t="shared" si="907"/>
        <v>0</v>
      </c>
      <c r="BF416" s="13">
        <f t="shared" si="908"/>
        <v>0</v>
      </c>
      <c r="BG416" s="13">
        <f t="shared" si="909"/>
        <v>0</v>
      </c>
      <c r="BH416" s="248">
        <v>1.7291666666666667</v>
      </c>
      <c r="BI416" s="248">
        <v>1.7291666666666667</v>
      </c>
      <c r="BJ416" s="247"/>
      <c r="BK416" s="69">
        <f t="shared" si="910"/>
        <v>0</v>
      </c>
      <c r="BL416" s="13">
        <f t="shared" si="911"/>
        <v>0</v>
      </c>
      <c r="BM416" s="13">
        <f t="shared" si="912"/>
        <v>0</v>
      </c>
      <c r="BN416" s="248">
        <v>1.7430555555555556</v>
      </c>
      <c r="BO416" s="12">
        <f t="shared" si="913"/>
        <v>1.388888888888884E-2</v>
      </c>
      <c r="BP416" s="225">
        <f t="shared" si="914"/>
        <v>0</v>
      </c>
      <c r="BQ416" s="225">
        <f t="shared" si="915"/>
        <v>20</v>
      </c>
      <c r="BR416" s="248">
        <v>1.75</v>
      </c>
      <c r="BS416" s="12">
        <f t="shared" si="916"/>
        <v>6.9444444444444198E-3</v>
      </c>
      <c r="BT416" s="225">
        <f t="shared" si="917"/>
        <v>0</v>
      </c>
      <c r="BU416" s="225">
        <f t="shared" si="918"/>
        <v>10</v>
      </c>
      <c r="BV416" s="248">
        <v>1.75</v>
      </c>
      <c r="BW416" s="248">
        <v>1.7569444444444444</v>
      </c>
      <c r="BX416" s="12">
        <f t="shared" si="868"/>
        <v>6.9444444444444198E-3</v>
      </c>
      <c r="BY416" s="13">
        <f t="shared" si="869"/>
        <v>0</v>
      </c>
      <c r="BZ416" s="13">
        <f t="shared" si="870"/>
        <v>10</v>
      </c>
      <c r="CA416" s="226">
        <f t="shared" si="871"/>
        <v>1.2430555555555554</v>
      </c>
      <c r="CB416" s="13">
        <f t="shared" si="872"/>
        <v>5</v>
      </c>
      <c r="CC416" s="13">
        <f t="shared" si="873"/>
        <v>50</v>
      </c>
      <c r="CD416" s="12">
        <f t="shared" si="768"/>
        <v>4.166666666666663E-2</v>
      </c>
      <c r="CE416" s="13">
        <f t="shared" si="874"/>
        <v>1</v>
      </c>
      <c r="CF416" s="13">
        <f t="shared" si="875"/>
        <v>0</v>
      </c>
      <c r="CG416" s="12">
        <f t="shared" si="859"/>
        <v>4.1666666666666741E-2</v>
      </c>
      <c r="CH416" s="13">
        <f t="shared" si="876"/>
        <v>1</v>
      </c>
      <c r="CI416" s="13">
        <f t="shared" si="877"/>
        <v>0</v>
      </c>
      <c r="CJ416" s="12">
        <f t="shared" si="862"/>
        <v>0.61805555555555558</v>
      </c>
      <c r="CK416" s="13">
        <f t="shared" si="878"/>
        <v>14</v>
      </c>
      <c r="CL416" s="13">
        <f t="shared" si="879"/>
        <v>50</v>
      </c>
      <c r="CM416" s="62"/>
      <c r="CN416" s="62"/>
      <c r="CO416" s="62"/>
      <c r="CP416" s="12">
        <f t="shared" si="880"/>
        <v>0.61805555555555558</v>
      </c>
      <c r="CQ416" s="13">
        <f t="shared" si="881"/>
        <v>14</v>
      </c>
      <c r="CR416" s="13">
        <f t="shared" si="882"/>
        <v>50</v>
      </c>
      <c r="CS416" s="248"/>
      <c r="CT416" s="13">
        <f t="shared" si="819"/>
        <v>0</v>
      </c>
      <c r="CU416" s="13">
        <f t="shared" si="820"/>
        <v>0</v>
      </c>
      <c r="CV416" s="158"/>
      <c r="CW416" s="13">
        <f t="shared" si="821"/>
        <v>0</v>
      </c>
      <c r="CX416" s="13">
        <f t="shared" si="822"/>
        <v>0</v>
      </c>
      <c r="CY416" s="158"/>
      <c r="CZ416" s="13">
        <f t="shared" si="823"/>
        <v>0</v>
      </c>
      <c r="DA416" s="13">
        <f t="shared" si="824"/>
        <v>0</v>
      </c>
      <c r="DB416" s="158"/>
      <c r="DC416" s="13">
        <f t="shared" si="825"/>
        <v>0</v>
      </c>
      <c r="DD416" s="13">
        <f t="shared" si="826"/>
        <v>0</v>
      </c>
      <c r="DE416" s="158"/>
      <c r="DF416" s="13">
        <f t="shared" si="827"/>
        <v>0</v>
      </c>
      <c r="DG416" s="13">
        <f t="shared" si="828"/>
        <v>0</v>
      </c>
      <c r="DH416" s="158"/>
      <c r="DI416" s="13">
        <f t="shared" si="829"/>
        <v>0</v>
      </c>
      <c r="DJ416" s="13">
        <f t="shared" si="830"/>
        <v>0</v>
      </c>
      <c r="DK416" s="158"/>
      <c r="DL416" s="35">
        <f t="shared" si="831"/>
        <v>0</v>
      </c>
      <c r="DM416" s="61">
        <f t="shared" si="832"/>
        <v>0</v>
      </c>
      <c r="DN416" s="66">
        <f t="shared" ref="DN416:DN479" si="921">DN415+K416</f>
        <v>1467579.2259999993</v>
      </c>
      <c r="DO416" s="74">
        <f t="shared" si="866"/>
        <v>23587</v>
      </c>
      <c r="DP416" s="66">
        <f t="shared" si="883"/>
        <v>61.642931034482757</v>
      </c>
      <c r="DQ416" s="63">
        <f t="shared" si="833"/>
        <v>62.219834061135344</v>
      </c>
      <c r="DR416" s="66" t="e">
        <f t="shared" si="743"/>
        <v>#NUM!</v>
      </c>
      <c r="DS416" s="96" t="e">
        <f t="shared" si="744"/>
        <v>#NUM!</v>
      </c>
      <c r="DT416" s="66" t="e">
        <f t="shared" si="745"/>
        <v>#NUM!</v>
      </c>
      <c r="DU416" s="66" t="e">
        <f t="shared" si="746"/>
        <v>#NUM!</v>
      </c>
    </row>
    <row r="417" spans="1:125" ht="30">
      <c r="A417" s="175">
        <v>416</v>
      </c>
      <c r="B417" s="243">
        <v>85</v>
      </c>
      <c r="C417" s="244">
        <v>40838</v>
      </c>
      <c r="D417" s="249">
        <f t="shared" si="884"/>
        <v>10</v>
      </c>
      <c r="E417" s="246" t="s">
        <v>39</v>
      </c>
      <c r="F417" s="243">
        <v>39</v>
      </c>
      <c r="G417" s="247" t="s">
        <v>38</v>
      </c>
      <c r="H417" s="247" t="s">
        <v>627</v>
      </c>
      <c r="I417" s="247" t="s">
        <v>587</v>
      </c>
      <c r="J417" s="248">
        <v>0.50347222222222221</v>
      </c>
      <c r="K417" s="249">
        <v>3499.8</v>
      </c>
      <c r="L417" s="247" t="s">
        <v>930</v>
      </c>
      <c r="M417" s="243">
        <v>58</v>
      </c>
      <c r="N417" s="243">
        <v>0</v>
      </c>
      <c r="O417" s="247"/>
      <c r="P417" s="248">
        <v>0.50347222222222221</v>
      </c>
      <c r="Q417" s="248">
        <v>0.50347222222222221</v>
      </c>
      <c r="R417" s="12">
        <f t="shared" si="729"/>
        <v>0</v>
      </c>
      <c r="S417" s="13">
        <f t="shared" si="730"/>
        <v>0</v>
      </c>
      <c r="T417" s="13">
        <f t="shared" si="731"/>
        <v>0</v>
      </c>
      <c r="U417" s="248">
        <v>2.0625</v>
      </c>
      <c r="V417" s="226">
        <f t="shared" si="885"/>
        <v>1.5590277777777777</v>
      </c>
      <c r="W417" s="13">
        <f t="shared" si="886"/>
        <v>13</v>
      </c>
      <c r="X417" s="225">
        <f t="shared" si="887"/>
        <v>25</v>
      </c>
      <c r="Y417" s="248">
        <v>2.0659722222222223</v>
      </c>
      <c r="Z417" s="12">
        <f t="shared" si="888"/>
        <v>3.4722222222223209E-3</v>
      </c>
      <c r="AA417" s="13">
        <f t="shared" si="889"/>
        <v>0</v>
      </c>
      <c r="AB417" s="13">
        <f t="shared" si="890"/>
        <v>5</v>
      </c>
      <c r="AC417" s="248">
        <v>2.0833333333333335</v>
      </c>
      <c r="AD417" s="12">
        <f t="shared" si="891"/>
        <v>1.736111111111116E-2</v>
      </c>
      <c r="AE417" s="13">
        <f t="shared" si="892"/>
        <v>0</v>
      </c>
      <c r="AF417" s="13">
        <f t="shared" si="893"/>
        <v>25</v>
      </c>
      <c r="AG417" s="248">
        <v>2.0868055555555558</v>
      </c>
      <c r="AH417" s="248">
        <v>2.1458333333333335</v>
      </c>
      <c r="AI417" s="12">
        <f t="shared" si="894"/>
        <v>5.9027777777777679E-2</v>
      </c>
      <c r="AJ417" s="225">
        <f t="shared" si="895"/>
        <v>1</v>
      </c>
      <c r="AK417" s="225">
        <f t="shared" si="896"/>
        <v>25</v>
      </c>
      <c r="AL417" s="248">
        <v>2.0868055555555558</v>
      </c>
      <c r="AM417" s="248">
        <v>2.1458333333333335</v>
      </c>
      <c r="AN417" s="12">
        <f t="shared" si="897"/>
        <v>5.9027777777777679E-2</v>
      </c>
      <c r="AO417" s="13">
        <f t="shared" si="898"/>
        <v>1</v>
      </c>
      <c r="AP417" s="13">
        <f t="shared" si="899"/>
        <v>25</v>
      </c>
      <c r="AQ417" s="248">
        <v>2.1493055555555558</v>
      </c>
      <c r="AR417" s="12">
        <f t="shared" si="900"/>
        <v>3.4722222222223209E-3</v>
      </c>
      <c r="AS417" s="225">
        <f t="shared" si="901"/>
        <v>0</v>
      </c>
      <c r="AT417" s="13">
        <f t="shared" si="902"/>
        <v>5</v>
      </c>
      <c r="AU417" s="248">
        <v>2.1493055555555558</v>
      </c>
      <c r="AV417" s="226">
        <f t="shared" si="919"/>
        <v>0</v>
      </c>
      <c r="AW417" s="13">
        <f t="shared" si="903"/>
        <v>0</v>
      </c>
      <c r="AX417" s="13">
        <f t="shared" si="904"/>
        <v>0</v>
      </c>
      <c r="AY417" s="248">
        <v>2.6076388888888888</v>
      </c>
      <c r="AZ417" s="12">
        <f t="shared" si="920"/>
        <v>0.45833333333333304</v>
      </c>
      <c r="BA417" s="225">
        <f t="shared" si="905"/>
        <v>11</v>
      </c>
      <c r="BB417" s="225">
        <f t="shared" si="906"/>
        <v>0</v>
      </c>
      <c r="BC417" s="248">
        <v>2.6076388888888888</v>
      </c>
      <c r="BD417" s="248">
        <v>2.6076388888888888</v>
      </c>
      <c r="BE417" s="12">
        <f t="shared" si="907"/>
        <v>0</v>
      </c>
      <c r="BF417" s="13">
        <f t="shared" si="908"/>
        <v>0</v>
      </c>
      <c r="BG417" s="13">
        <f t="shared" si="909"/>
        <v>0</v>
      </c>
      <c r="BH417" s="248">
        <v>2.6076388888888888</v>
      </c>
      <c r="BI417" s="248">
        <v>2.6076388888888888</v>
      </c>
      <c r="BJ417" s="247"/>
      <c r="BK417" s="69">
        <f t="shared" si="910"/>
        <v>0</v>
      </c>
      <c r="BL417" s="13">
        <f t="shared" si="911"/>
        <v>0</v>
      </c>
      <c r="BM417" s="13">
        <f t="shared" si="912"/>
        <v>0</v>
      </c>
      <c r="BN417" s="248">
        <v>2.6180555555555558</v>
      </c>
      <c r="BO417" s="12">
        <f t="shared" si="913"/>
        <v>1.0416666666666963E-2</v>
      </c>
      <c r="BP417" s="225">
        <f t="shared" si="914"/>
        <v>0</v>
      </c>
      <c r="BQ417" s="225">
        <f t="shared" si="915"/>
        <v>15</v>
      </c>
      <c r="BR417" s="248">
        <v>2.6215277777777777</v>
      </c>
      <c r="BS417" s="12">
        <f t="shared" si="916"/>
        <v>3.4722222222218768E-3</v>
      </c>
      <c r="BT417" s="225">
        <f t="shared" si="917"/>
        <v>0</v>
      </c>
      <c r="BU417" s="225">
        <f t="shared" si="918"/>
        <v>5</v>
      </c>
      <c r="BV417" s="248">
        <v>2.6215277777777777</v>
      </c>
      <c r="BW417" s="248">
        <v>2.625</v>
      </c>
      <c r="BX417" s="12">
        <f t="shared" si="868"/>
        <v>3.4722222222223209E-3</v>
      </c>
      <c r="BY417" s="13">
        <f t="shared" si="869"/>
        <v>0</v>
      </c>
      <c r="BZ417" s="13">
        <f t="shared" si="870"/>
        <v>5</v>
      </c>
      <c r="CA417" s="226">
        <f t="shared" si="871"/>
        <v>2.1215277777777777</v>
      </c>
      <c r="CB417" s="13">
        <f t="shared" si="872"/>
        <v>2</v>
      </c>
      <c r="CC417" s="13">
        <f t="shared" si="873"/>
        <v>55</v>
      </c>
      <c r="CD417" s="12">
        <f>AD417+AR417+BO417+BS417</f>
        <v>3.4722222222222321E-2</v>
      </c>
      <c r="CE417" s="13">
        <f t="shared" si="874"/>
        <v>0</v>
      </c>
      <c r="CF417" s="13">
        <f t="shared" si="875"/>
        <v>50</v>
      </c>
      <c r="CG417" s="12">
        <f t="shared" si="859"/>
        <v>5.9027777777777679E-2</v>
      </c>
      <c r="CH417" s="13">
        <f t="shared" si="876"/>
        <v>1</v>
      </c>
      <c r="CI417" s="13">
        <f t="shared" si="877"/>
        <v>25</v>
      </c>
      <c r="CJ417" s="12">
        <f t="shared" si="862"/>
        <v>0.45833333333333304</v>
      </c>
      <c r="CK417" s="13">
        <f t="shared" si="878"/>
        <v>11</v>
      </c>
      <c r="CL417" s="13">
        <f t="shared" si="879"/>
        <v>0</v>
      </c>
      <c r="CM417" s="62"/>
      <c r="CN417" s="62"/>
      <c r="CO417" s="62"/>
      <c r="CP417" s="12">
        <f t="shared" si="880"/>
        <v>0.45833333333333304</v>
      </c>
      <c r="CQ417" s="13">
        <f t="shared" si="881"/>
        <v>11</v>
      </c>
      <c r="CR417" s="13">
        <f t="shared" si="882"/>
        <v>0</v>
      </c>
      <c r="CS417" s="248"/>
      <c r="CT417" s="13">
        <f t="shared" si="819"/>
        <v>0</v>
      </c>
      <c r="CU417" s="13">
        <f t="shared" si="820"/>
        <v>0</v>
      </c>
      <c r="CV417" s="158"/>
      <c r="CW417" s="13">
        <f t="shared" si="821"/>
        <v>0</v>
      </c>
      <c r="CX417" s="13">
        <f t="shared" si="822"/>
        <v>0</v>
      </c>
      <c r="CY417" s="158"/>
      <c r="CZ417" s="13">
        <f t="shared" si="823"/>
        <v>0</v>
      </c>
      <c r="DA417" s="13">
        <f t="shared" si="824"/>
        <v>0</v>
      </c>
      <c r="DB417" s="158"/>
      <c r="DC417" s="13">
        <f t="shared" si="825"/>
        <v>0</v>
      </c>
      <c r="DD417" s="13">
        <f t="shared" si="826"/>
        <v>0</v>
      </c>
      <c r="DE417" s="158"/>
      <c r="DF417" s="13">
        <f t="shared" si="827"/>
        <v>0</v>
      </c>
      <c r="DG417" s="13">
        <f t="shared" si="828"/>
        <v>0</v>
      </c>
      <c r="DH417" s="158"/>
      <c r="DI417" s="13">
        <f t="shared" si="829"/>
        <v>0</v>
      </c>
      <c r="DJ417" s="13">
        <f t="shared" si="830"/>
        <v>0</v>
      </c>
      <c r="DK417" s="158"/>
      <c r="DL417" s="35">
        <f t="shared" si="831"/>
        <v>0</v>
      </c>
      <c r="DM417" s="61">
        <f t="shared" si="832"/>
        <v>0</v>
      </c>
      <c r="DN417" s="66">
        <f t="shared" si="921"/>
        <v>1471079.0259999994</v>
      </c>
      <c r="DO417" s="74">
        <f t="shared" si="866"/>
        <v>23645</v>
      </c>
      <c r="DP417" s="66">
        <f t="shared" si="883"/>
        <v>60.341379310344834</v>
      </c>
      <c r="DQ417" s="63">
        <f t="shared" si="833"/>
        <v>62.215226305772866</v>
      </c>
      <c r="DR417" s="66" t="e">
        <f t="shared" si="743"/>
        <v>#NUM!</v>
      </c>
      <c r="DS417" s="96" t="e">
        <f t="shared" si="744"/>
        <v>#NUM!</v>
      </c>
      <c r="DT417" s="66" t="e">
        <f t="shared" si="745"/>
        <v>#NUM!</v>
      </c>
      <c r="DU417" s="66" t="e">
        <f t="shared" si="746"/>
        <v>#NUM!</v>
      </c>
    </row>
    <row r="418" spans="1:125" ht="30">
      <c r="A418" s="199">
        <v>417</v>
      </c>
      <c r="B418" s="243">
        <v>86</v>
      </c>
      <c r="C418" s="244">
        <v>40838</v>
      </c>
      <c r="D418" s="249">
        <f t="shared" si="884"/>
        <v>10</v>
      </c>
      <c r="E418" s="246" t="s">
        <v>171</v>
      </c>
      <c r="F418" s="243">
        <v>10</v>
      </c>
      <c r="G418" s="247" t="s">
        <v>325</v>
      </c>
      <c r="H418" s="247" t="s">
        <v>628</v>
      </c>
      <c r="I418" s="247" t="s">
        <v>587</v>
      </c>
      <c r="J418" s="248">
        <v>0.16319444444444445</v>
      </c>
      <c r="K418" s="249">
        <v>3726.95</v>
      </c>
      <c r="L418" s="247" t="s">
        <v>34</v>
      </c>
      <c r="M418" s="243">
        <v>58</v>
      </c>
      <c r="N418" s="243">
        <v>1</v>
      </c>
      <c r="O418" s="247"/>
      <c r="P418" s="248">
        <v>0.16319444444444445</v>
      </c>
      <c r="Q418" s="248">
        <v>0.16319444444444445</v>
      </c>
      <c r="R418" s="12">
        <f t="shared" si="729"/>
        <v>0</v>
      </c>
      <c r="S418" s="13">
        <f t="shared" si="730"/>
        <v>0</v>
      </c>
      <c r="T418" s="13">
        <f t="shared" si="731"/>
        <v>0</v>
      </c>
      <c r="U418" s="248">
        <v>0.625</v>
      </c>
      <c r="V418" s="12">
        <f t="shared" si="885"/>
        <v>0.46180555555555558</v>
      </c>
      <c r="W418" s="13">
        <f t="shared" si="886"/>
        <v>11</v>
      </c>
      <c r="X418" s="225">
        <f t="shared" si="887"/>
        <v>5</v>
      </c>
      <c r="Y418" s="248">
        <v>0.64583333333333337</v>
      </c>
      <c r="Z418" s="12">
        <f t="shared" si="888"/>
        <v>2.083333333333337E-2</v>
      </c>
      <c r="AA418" s="13">
        <f t="shared" si="889"/>
        <v>0</v>
      </c>
      <c r="AB418" s="13">
        <f t="shared" si="890"/>
        <v>30</v>
      </c>
      <c r="AC418" s="248">
        <v>0.66666666666666663</v>
      </c>
      <c r="AD418" s="12">
        <f t="shared" si="891"/>
        <v>2.0833333333333259E-2</v>
      </c>
      <c r="AE418" s="13">
        <f t="shared" si="892"/>
        <v>0</v>
      </c>
      <c r="AF418" s="13">
        <f t="shared" si="893"/>
        <v>30</v>
      </c>
      <c r="AG418" s="248">
        <v>0.67361111111111116</v>
      </c>
      <c r="AH418" s="248">
        <v>0.72916666666666663</v>
      </c>
      <c r="AI418" s="12">
        <f t="shared" si="894"/>
        <v>5.5555555555555469E-2</v>
      </c>
      <c r="AJ418" s="225">
        <f t="shared" si="895"/>
        <v>1</v>
      </c>
      <c r="AK418" s="225">
        <f t="shared" si="896"/>
        <v>20</v>
      </c>
      <c r="AL418" s="248">
        <v>0.67361111111111116</v>
      </c>
      <c r="AM418" s="248">
        <v>0.72916666666666663</v>
      </c>
      <c r="AN418" s="12">
        <f t="shared" si="897"/>
        <v>5.5555555555555469E-2</v>
      </c>
      <c r="AO418" s="13">
        <f t="shared" si="898"/>
        <v>1</v>
      </c>
      <c r="AP418" s="13">
        <f t="shared" si="899"/>
        <v>20</v>
      </c>
      <c r="AQ418" s="248">
        <v>0.86388888888888893</v>
      </c>
      <c r="AR418" s="12">
        <f t="shared" si="900"/>
        <v>0.1347222222222223</v>
      </c>
      <c r="AS418" s="225">
        <f t="shared" si="901"/>
        <v>3</v>
      </c>
      <c r="AT418" s="13">
        <f t="shared" si="902"/>
        <v>14</v>
      </c>
      <c r="AU418" s="248">
        <v>0.73263888888888884</v>
      </c>
      <c r="AV418" s="226">
        <f t="shared" si="919"/>
        <v>-0.13125000000000009</v>
      </c>
      <c r="AW418" s="13" t="e">
        <f t="shared" si="903"/>
        <v>#NUM!</v>
      </c>
      <c r="AX418" s="13" t="e">
        <f t="shared" si="904"/>
        <v>#NUM!</v>
      </c>
      <c r="AY418" s="248">
        <v>0.93680555555555556</v>
      </c>
      <c r="AZ418" s="12">
        <f t="shared" si="920"/>
        <v>0.20416666666666672</v>
      </c>
      <c r="BA418" s="225">
        <f t="shared" si="905"/>
        <v>4</v>
      </c>
      <c r="BB418" s="225">
        <f t="shared" si="906"/>
        <v>54</v>
      </c>
      <c r="BC418" s="248">
        <v>0.93680555555555556</v>
      </c>
      <c r="BD418" s="248">
        <v>0.93680555555555556</v>
      </c>
      <c r="BE418" s="12">
        <f t="shared" si="907"/>
        <v>0</v>
      </c>
      <c r="BF418" s="13">
        <f t="shared" si="908"/>
        <v>0</v>
      </c>
      <c r="BG418" s="13">
        <f t="shared" si="909"/>
        <v>0</v>
      </c>
      <c r="BH418" s="248">
        <v>0.93680555555555556</v>
      </c>
      <c r="BI418" s="248">
        <v>0.93680555555555556</v>
      </c>
      <c r="BJ418" s="247"/>
      <c r="BK418" s="69">
        <f t="shared" si="910"/>
        <v>0</v>
      </c>
      <c r="BL418" s="13">
        <f t="shared" si="911"/>
        <v>0</v>
      </c>
      <c r="BM418" s="13">
        <f t="shared" si="912"/>
        <v>0</v>
      </c>
      <c r="BN418" s="248">
        <v>0.94444444444444453</v>
      </c>
      <c r="BO418" s="12">
        <f t="shared" si="913"/>
        <v>7.6388888888889728E-3</v>
      </c>
      <c r="BP418" s="225">
        <f t="shared" si="914"/>
        <v>0</v>
      </c>
      <c r="BQ418" s="225">
        <f t="shared" si="915"/>
        <v>11</v>
      </c>
      <c r="BR418" s="248">
        <v>0.94791666666666663</v>
      </c>
      <c r="BS418" s="12">
        <f t="shared" si="916"/>
        <v>3.4722222222220989E-3</v>
      </c>
      <c r="BT418" s="225">
        <f t="shared" si="917"/>
        <v>0</v>
      </c>
      <c r="BU418" s="225">
        <f t="shared" si="918"/>
        <v>5</v>
      </c>
      <c r="BV418" s="248">
        <v>0.94791666666666663</v>
      </c>
      <c r="BW418" s="248">
        <v>0.95138888888888884</v>
      </c>
      <c r="BX418" s="12">
        <f t="shared" si="868"/>
        <v>3.4722222222222099E-3</v>
      </c>
      <c r="BY418" s="13">
        <f t="shared" si="869"/>
        <v>0</v>
      </c>
      <c r="BZ418" s="13">
        <f t="shared" si="870"/>
        <v>5</v>
      </c>
      <c r="CA418" s="226">
        <f t="shared" si="871"/>
        <v>0.78819444444444442</v>
      </c>
      <c r="CB418" s="13">
        <f t="shared" si="872"/>
        <v>18</v>
      </c>
      <c r="CC418" s="13">
        <f t="shared" si="873"/>
        <v>55</v>
      </c>
      <c r="CD418" s="12">
        <f t="shared" si="768"/>
        <v>0.16666666666666663</v>
      </c>
      <c r="CE418" s="13">
        <f t="shared" si="874"/>
        <v>4</v>
      </c>
      <c r="CF418" s="13">
        <f t="shared" si="875"/>
        <v>0</v>
      </c>
      <c r="CG418" s="12">
        <f t="shared" si="859"/>
        <v>5.5555555555555469E-2</v>
      </c>
      <c r="CH418" s="13">
        <f t="shared" si="876"/>
        <v>1</v>
      </c>
      <c r="CI418" s="13">
        <f t="shared" si="877"/>
        <v>20</v>
      </c>
      <c r="CJ418" s="12">
        <f t="shared" si="862"/>
        <v>0.20416666666666672</v>
      </c>
      <c r="CK418" s="13">
        <f t="shared" si="878"/>
        <v>4</v>
      </c>
      <c r="CL418" s="13">
        <f t="shared" si="879"/>
        <v>54</v>
      </c>
      <c r="CM418" s="62"/>
      <c r="CN418" s="62"/>
      <c r="CO418" s="62"/>
      <c r="CP418" s="12">
        <f t="shared" si="880"/>
        <v>0.20416666666666672</v>
      </c>
      <c r="CQ418" s="13">
        <f t="shared" si="881"/>
        <v>4</v>
      </c>
      <c r="CR418" s="13">
        <f t="shared" si="882"/>
        <v>54</v>
      </c>
      <c r="CS418" s="248"/>
      <c r="CT418" s="13">
        <f t="shared" si="819"/>
        <v>0</v>
      </c>
      <c r="CU418" s="13">
        <f t="shared" si="820"/>
        <v>0</v>
      </c>
      <c r="CV418" s="158"/>
      <c r="CW418" s="13">
        <f t="shared" si="821"/>
        <v>0</v>
      </c>
      <c r="CX418" s="13">
        <f t="shared" si="822"/>
        <v>0</v>
      </c>
      <c r="CY418" s="158"/>
      <c r="CZ418" s="13">
        <f t="shared" si="823"/>
        <v>0</v>
      </c>
      <c r="DA418" s="13">
        <f t="shared" si="824"/>
        <v>0</v>
      </c>
      <c r="DB418" s="158"/>
      <c r="DC418" s="13">
        <f t="shared" si="825"/>
        <v>0</v>
      </c>
      <c r="DD418" s="13">
        <f t="shared" si="826"/>
        <v>0</v>
      </c>
      <c r="DE418" s="158"/>
      <c r="DF418" s="13">
        <f t="shared" si="827"/>
        <v>0</v>
      </c>
      <c r="DG418" s="13">
        <f t="shared" si="828"/>
        <v>0</v>
      </c>
      <c r="DH418" s="158"/>
      <c r="DI418" s="13">
        <f t="shared" si="829"/>
        <v>0</v>
      </c>
      <c r="DJ418" s="13">
        <f t="shared" si="830"/>
        <v>0</v>
      </c>
      <c r="DK418" s="158"/>
      <c r="DL418" s="35">
        <f t="shared" si="831"/>
        <v>0</v>
      </c>
      <c r="DM418" s="61">
        <f t="shared" si="832"/>
        <v>0</v>
      </c>
      <c r="DN418" s="66">
        <f t="shared" si="921"/>
        <v>1474805.9759999993</v>
      </c>
      <c r="DO418" s="74">
        <f t="shared" si="866"/>
        <v>23703</v>
      </c>
      <c r="DP418" s="66">
        <f t="shared" si="883"/>
        <v>64.257758620689657</v>
      </c>
      <c r="DQ418" s="63">
        <f t="shared" si="833"/>
        <v>62.22022427540815</v>
      </c>
      <c r="DR418" s="66" t="e">
        <f t="shared" si="743"/>
        <v>#NUM!</v>
      </c>
      <c r="DS418" s="96" t="e">
        <f t="shared" si="744"/>
        <v>#NUM!</v>
      </c>
      <c r="DT418" s="66" t="e">
        <f t="shared" si="745"/>
        <v>#NUM!</v>
      </c>
      <c r="DU418" s="66" t="e">
        <f t="shared" si="746"/>
        <v>#NUM!</v>
      </c>
    </row>
    <row r="419" spans="1:125">
      <c r="A419" s="175">
        <v>418</v>
      </c>
      <c r="B419" s="243">
        <v>87</v>
      </c>
      <c r="C419" s="244">
        <v>40839</v>
      </c>
      <c r="D419" s="249">
        <f t="shared" si="884"/>
        <v>10</v>
      </c>
      <c r="E419" s="246" t="s">
        <v>531</v>
      </c>
      <c r="F419" s="243">
        <v>10</v>
      </c>
      <c r="G419" s="247" t="s">
        <v>414</v>
      </c>
      <c r="H419" s="247" t="s">
        <v>413</v>
      </c>
      <c r="I419" s="247" t="s">
        <v>412</v>
      </c>
      <c r="J419" s="248">
        <v>0.59722222222222221</v>
      </c>
      <c r="K419" s="249">
        <v>3400.4</v>
      </c>
      <c r="L419" s="247" t="s">
        <v>34</v>
      </c>
      <c r="M419" s="243">
        <v>58</v>
      </c>
      <c r="N419" s="243">
        <v>1</v>
      </c>
      <c r="O419" s="247"/>
      <c r="P419" s="248">
        <v>0.59722222222222221</v>
      </c>
      <c r="Q419" s="248">
        <v>0.59722222222222221</v>
      </c>
      <c r="R419" s="12">
        <f t="shared" si="729"/>
        <v>0</v>
      </c>
      <c r="S419" s="13">
        <f t="shared" si="730"/>
        <v>0</v>
      </c>
      <c r="T419" s="13">
        <f t="shared" si="731"/>
        <v>0</v>
      </c>
      <c r="U419" s="248">
        <v>2.6909722222222219</v>
      </c>
      <c r="V419" s="226">
        <f t="shared" si="885"/>
        <v>2.0937499999999996</v>
      </c>
      <c r="W419" s="13">
        <f t="shared" si="886"/>
        <v>2</v>
      </c>
      <c r="X419" s="225">
        <f t="shared" si="887"/>
        <v>15</v>
      </c>
      <c r="Y419" s="248">
        <v>2.7083333333333335</v>
      </c>
      <c r="Z419" s="12">
        <f t="shared" si="888"/>
        <v>1.7361111111111605E-2</v>
      </c>
      <c r="AA419" s="13">
        <f t="shared" si="889"/>
        <v>0</v>
      </c>
      <c r="AB419" s="13">
        <f t="shared" si="890"/>
        <v>25</v>
      </c>
      <c r="AC419" s="248">
        <v>2.7291666666666665</v>
      </c>
      <c r="AD419" s="12">
        <f t="shared" si="891"/>
        <v>2.0833333333333037E-2</v>
      </c>
      <c r="AE419" s="13">
        <f t="shared" si="892"/>
        <v>0</v>
      </c>
      <c r="AF419" s="13">
        <f t="shared" si="893"/>
        <v>30</v>
      </c>
      <c r="AG419" s="248">
        <v>2.7326388888888888</v>
      </c>
      <c r="AH419" s="248">
        <v>2.8020833333333335</v>
      </c>
      <c r="AI419" s="12">
        <f t="shared" si="894"/>
        <v>6.9444444444444642E-2</v>
      </c>
      <c r="AJ419" s="225">
        <f t="shared" si="895"/>
        <v>1</v>
      </c>
      <c r="AK419" s="225">
        <f t="shared" si="896"/>
        <v>40</v>
      </c>
      <c r="AL419" s="248">
        <v>2.7326388888888888</v>
      </c>
      <c r="AM419" s="248">
        <v>2.8020833333333335</v>
      </c>
      <c r="AN419" s="12">
        <f t="shared" si="897"/>
        <v>6.9444444444444642E-2</v>
      </c>
      <c r="AO419" s="13">
        <f t="shared" si="898"/>
        <v>1</v>
      </c>
      <c r="AP419" s="13">
        <f t="shared" si="899"/>
        <v>40</v>
      </c>
      <c r="AQ419" s="248">
        <v>2.9930555555555554</v>
      </c>
      <c r="AR419" s="12">
        <f t="shared" si="900"/>
        <v>0.19097222222222188</v>
      </c>
      <c r="AS419" s="225">
        <f t="shared" si="901"/>
        <v>4</v>
      </c>
      <c r="AT419" s="13">
        <f t="shared" si="902"/>
        <v>35</v>
      </c>
      <c r="AU419" s="248">
        <v>2.9930555555555554</v>
      </c>
      <c r="AV419" s="226">
        <f t="shared" si="919"/>
        <v>0</v>
      </c>
      <c r="AW419" s="13">
        <f t="shared" si="903"/>
        <v>0</v>
      </c>
      <c r="AX419" s="13">
        <f t="shared" si="904"/>
        <v>0</v>
      </c>
      <c r="AY419" s="248">
        <v>4.3506944444444446</v>
      </c>
      <c r="AZ419" s="226">
        <f t="shared" si="920"/>
        <v>1.3576388888888893</v>
      </c>
      <c r="BA419" s="225">
        <f t="shared" si="905"/>
        <v>8</v>
      </c>
      <c r="BB419" s="225">
        <f t="shared" si="906"/>
        <v>35</v>
      </c>
      <c r="BC419" s="248">
        <v>4.479166666666667</v>
      </c>
      <c r="BD419" s="248">
        <v>4.479166666666667</v>
      </c>
      <c r="BE419" s="12">
        <f t="shared" si="907"/>
        <v>0</v>
      </c>
      <c r="BF419" s="13">
        <f t="shared" si="908"/>
        <v>0</v>
      </c>
      <c r="BG419" s="13">
        <f t="shared" si="909"/>
        <v>0</v>
      </c>
      <c r="BH419" s="248">
        <v>4.479166666666667</v>
      </c>
      <c r="BI419" s="248">
        <v>4.479166666666667</v>
      </c>
      <c r="BJ419" s="247"/>
      <c r="BK419" s="69">
        <f t="shared" si="910"/>
        <v>0</v>
      </c>
      <c r="BL419" s="13">
        <f t="shared" si="911"/>
        <v>0</v>
      </c>
      <c r="BM419" s="13">
        <f t="shared" si="912"/>
        <v>0</v>
      </c>
      <c r="BN419" s="248">
        <v>4.4861111111111116</v>
      </c>
      <c r="BO419" s="12">
        <f t="shared" si="913"/>
        <v>6.9444444444446418E-3</v>
      </c>
      <c r="BP419" s="225">
        <f t="shared" si="914"/>
        <v>0</v>
      </c>
      <c r="BQ419" s="225">
        <f t="shared" si="915"/>
        <v>10</v>
      </c>
      <c r="BR419" s="248">
        <v>4.4930555555555554</v>
      </c>
      <c r="BS419" s="12">
        <f t="shared" si="916"/>
        <v>6.9444444444437536E-3</v>
      </c>
      <c r="BT419" s="225">
        <f t="shared" si="917"/>
        <v>0</v>
      </c>
      <c r="BU419" s="225">
        <f t="shared" si="918"/>
        <v>10</v>
      </c>
      <c r="BV419" s="248">
        <v>4.4930555555555554</v>
      </c>
      <c r="BW419" s="248">
        <v>4.5</v>
      </c>
      <c r="BX419" s="12">
        <f t="shared" si="868"/>
        <v>6.9444444444446418E-3</v>
      </c>
      <c r="BY419" s="13">
        <f t="shared" si="869"/>
        <v>0</v>
      </c>
      <c r="BZ419" s="13">
        <f t="shared" si="870"/>
        <v>10</v>
      </c>
      <c r="CA419" s="226">
        <f t="shared" si="871"/>
        <v>3.9027777777777777</v>
      </c>
      <c r="CB419" s="13">
        <f t="shared" si="872"/>
        <v>21</v>
      </c>
      <c r="CC419" s="13">
        <f t="shared" si="873"/>
        <v>40</v>
      </c>
      <c r="CD419" s="12">
        <f t="shared" si="768"/>
        <v>0.22569444444444331</v>
      </c>
      <c r="CE419" s="13">
        <f t="shared" si="874"/>
        <v>5</v>
      </c>
      <c r="CF419" s="13">
        <f t="shared" si="875"/>
        <v>25</v>
      </c>
      <c r="CG419" s="12">
        <f t="shared" si="859"/>
        <v>6.9444444444444642E-2</v>
      </c>
      <c r="CH419" s="13">
        <f t="shared" si="876"/>
        <v>1</v>
      </c>
      <c r="CI419" s="13">
        <f t="shared" si="877"/>
        <v>40</v>
      </c>
      <c r="CJ419" s="12">
        <f t="shared" si="862"/>
        <v>1.3576388888888893</v>
      </c>
      <c r="CK419" s="13">
        <f t="shared" si="878"/>
        <v>8</v>
      </c>
      <c r="CL419" s="13">
        <f t="shared" si="879"/>
        <v>35</v>
      </c>
      <c r="CM419" s="62"/>
      <c r="CN419" s="62"/>
      <c r="CO419" s="62"/>
      <c r="CP419" s="12">
        <f t="shared" si="880"/>
        <v>1.3576388888888893</v>
      </c>
      <c r="CQ419" s="13">
        <f t="shared" si="881"/>
        <v>8</v>
      </c>
      <c r="CR419" s="13">
        <f t="shared" si="882"/>
        <v>35</v>
      </c>
      <c r="CS419" s="248"/>
      <c r="CT419" s="13">
        <f t="shared" si="819"/>
        <v>0</v>
      </c>
      <c r="CU419" s="13">
        <f t="shared" si="820"/>
        <v>0</v>
      </c>
      <c r="CV419" s="158"/>
      <c r="CW419" s="13">
        <f t="shared" si="821"/>
        <v>0</v>
      </c>
      <c r="CX419" s="13">
        <f t="shared" si="822"/>
        <v>0</v>
      </c>
      <c r="CY419" s="158"/>
      <c r="CZ419" s="13">
        <f t="shared" si="823"/>
        <v>0</v>
      </c>
      <c r="DA419" s="13">
        <f t="shared" si="824"/>
        <v>0</v>
      </c>
      <c r="DB419" s="158"/>
      <c r="DC419" s="13">
        <f t="shared" si="825"/>
        <v>0</v>
      </c>
      <c r="DD419" s="13">
        <f t="shared" si="826"/>
        <v>0</v>
      </c>
      <c r="DE419" s="158"/>
      <c r="DF419" s="13">
        <f t="shared" si="827"/>
        <v>0</v>
      </c>
      <c r="DG419" s="13">
        <f t="shared" si="828"/>
        <v>0</v>
      </c>
      <c r="DH419" s="158"/>
      <c r="DI419" s="13">
        <f t="shared" si="829"/>
        <v>0</v>
      </c>
      <c r="DJ419" s="13">
        <f t="shared" si="830"/>
        <v>0</v>
      </c>
      <c r="DK419" s="158"/>
      <c r="DL419" s="35">
        <f t="shared" si="831"/>
        <v>0</v>
      </c>
      <c r="DM419" s="61">
        <f t="shared" si="832"/>
        <v>0</v>
      </c>
      <c r="DN419" s="66">
        <f t="shared" si="921"/>
        <v>1478206.3759999992</v>
      </c>
      <c r="DO419" s="74">
        <f t="shared" si="866"/>
        <v>23762</v>
      </c>
      <c r="DP419" s="66">
        <f t="shared" si="883"/>
        <v>58.627586206896552</v>
      </c>
      <c r="DQ419" s="63">
        <f t="shared" si="833"/>
        <v>62.208836629913272</v>
      </c>
      <c r="DR419" s="66" t="e">
        <f t="shared" si="743"/>
        <v>#NUM!</v>
      </c>
      <c r="DS419" s="96" t="e">
        <f t="shared" si="744"/>
        <v>#NUM!</v>
      </c>
      <c r="DT419" s="66" t="e">
        <f t="shared" si="745"/>
        <v>#NUM!</v>
      </c>
      <c r="DU419" s="66" t="e">
        <f t="shared" si="746"/>
        <v>#NUM!</v>
      </c>
    </row>
    <row r="420" spans="1:125">
      <c r="A420" s="199">
        <v>419</v>
      </c>
      <c r="B420" s="243">
        <v>88</v>
      </c>
      <c r="C420" s="244">
        <v>40839</v>
      </c>
      <c r="D420" s="249">
        <f t="shared" si="884"/>
        <v>10</v>
      </c>
      <c r="E420" s="246" t="s">
        <v>454</v>
      </c>
      <c r="F420" s="243">
        <v>1</v>
      </c>
      <c r="G420" s="247" t="s">
        <v>455</v>
      </c>
      <c r="H420" s="247" t="s">
        <v>394</v>
      </c>
      <c r="I420" s="247" t="s">
        <v>427</v>
      </c>
      <c r="J420" s="248">
        <v>0.21527777777777779</v>
      </c>
      <c r="K420" s="249">
        <v>3709.54</v>
      </c>
      <c r="L420" s="247" t="s">
        <v>930</v>
      </c>
      <c r="M420" s="243">
        <v>59</v>
      </c>
      <c r="N420" s="243">
        <v>0</v>
      </c>
      <c r="O420" s="247"/>
      <c r="P420" s="248">
        <v>0.21527777777777779</v>
      </c>
      <c r="Q420" s="248">
        <v>0.21527777777777779</v>
      </c>
      <c r="R420" s="12">
        <f t="shared" ref="R420:R485" si="922">Q420-P420</f>
        <v>0</v>
      </c>
      <c r="S420" s="13">
        <f t="shared" ref="S420:S485" si="923">HOUR(R420)</f>
        <v>0</v>
      </c>
      <c r="T420" s="13">
        <f t="shared" ref="T420:T485" si="924">MINUTE(R420)</f>
        <v>0</v>
      </c>
      <c r="U420" s="248">
        <v>1.5347222222222223</v>
      </c>
      <c r="V420" s="226">
        <f t="shared" si="885"/>
        <v>1.3194444444444446</v>
      </c>
      <c r="W420" s="13">
        <f t="shared" si="886"/>
        <v>7</v>
      </c>
      <c r="X420" s="225">
        <f t="shared" si="887"/>
        <v>40</v>
      </c>
      <c r="Y420" s="248">
        <v>1.5555555555555556</v>
      </c>
      <c r="Z420" s="12">
        <f t="shared" si="888"/>
        <v>2.0833333333333259E-2</v>
      </c>
      <c r="AA420" s="13">
        <f t="shared" si="889"/>
        <v>0</v>
      </c>
      <c r="AB420" s="13">
        <f t="shared" si="890"/>
        <v>30</v>
      </c>
      <c r="AC420" s="248">
        <v>1.5763888888888891</v>
      </c>
      <c r="AD420" s="12">
        <f t="shared" si="891"/>
        <v>2.0833333333333481E-2</v>
      </c>
      <c r="AE420" s="13">
        <f t="shared" si="892"/>
        <v>0</v>
      </c>
      <c r="AF420" s="13">
        <f t="shared" si="893"/>
        <v>30</v>
      </c>
      <c r="AG420" s="248">
        <v>1.5833333333333333</v>
      </c>
      <c r="AH420" s="248">
        <v>1.6458333333333333</v>
      </c>
      <c r="AI420" s="12">
        <f t="shared" si="894"/>
        <v>6.25E-2</v>
      </c>
      <c r="AJ420" s="225">
        <f t="shared" si="895"/>
        <v>1</v>
      </c>
      <c r="AK420" s="225">
        <f t="shared" si="896"/>
        <v>30</v>
      </c>
      <c r="AL420" s="248">
        <v>1.5833333333333333</v>
      </c>
      <c r="AM420" s="248">
        <v>1.6458333333333333</v>
      </c>
      <c r="AN420" s="12">
        <f t="shared" si="897"/>
        <v>6.25E-2</v>
      </c>
      <c r="AO420" s="13">
        <f t="shared" si="898"/>
        <v>1</v>
      </c>
      <c r="AP420" s="13">
        <f t="shared" si="899"/>
        <v>30</v>
      </c>
      <c r="AQ420" s="248">
        <v>1.65625</v>
      </c>
      <c r="AR420" s="12">
        <f t="shared" si="900"/>
        <v>1.0416666666666741E-2</v>
      </c>
      <c r="AS420" s="225">
        <f t="shared" si="901"/>
        <v>0</v>
      </c>
      <c r="AT420" s="13">
        <f t="shared" si="902"/>
        <v>15</v>
      </c>
      <c r="AU420" s="248">
        <v>1.6597222222222223</v>
      </c>
      <c r="AV420" s="226">
        <f t="shared" si="919"/>
        <v>3.4722222222223209E-3</v>
      </c>
      <c r="AW420" s="13">
        <f t="shared" si="903"/>
        <v>0</v>
      </c>
      <c r="AX420" s="13">
        <f t="shared" si="904"/>
        <v>5</v>
      </c>
      <c r="AY420" s="248">
        <v>1.9756944444444444</v>
      </c>
      <c r="AZ420" s="12">
        <f t="shared" si="920"/>
        <v>0.3159722222222221</v>
      </c>
      <c r="BA420" s="225">
        <f t="shared" si="905"/>
        <v>7</v>
      </c>
      <c r="BB420" s="225">
        <f t="shared" si="906"/>
        <v>35</v>
      </c>
      <c r="BC420" s="248">
        <v>1.9756944444444444</v>
      </c>
      <c r="BD420" s="248">
        <v>1.9756944444444444</v>
      </c>
      <c r="BE420" s="12">
        <f t="shared" si="907"/>
        <v>0</v>
      </c>
      <c r="BF420" s="13">
        <f t="shared" si="908"/>
        <v>0</v>
      </c>
      <c r="BG420" s="13">
        <f t="shared" si="909"/>
        <v>0</v>
      </c>
      <c r="BH420" s="248">
        <v>1.9756944444444444</v>
      </c>
      <c r="BI420" s="248">
        <v>1.9756944444444444</v>
      </c>
      <c r="BJ420" s="247"/>
      <c r="BK420" s="69">
        <f t="shared" si="910"/>
        <v>0</v>
      </c>
      <c r="BL420" s="13">
        <f t="shared" si="911"/>
        <v>0</v>
      </c>
      <c r="BM420" s="13">
        <f t="shared" si="912"/>
        <v>0</v>
      </c>
      <c r="BN420" s="248">
        <v>1.9861111111111109</v>
      </c>
      <c r="BO420" s="12">
        <f t="shared" si="913"/>
        <v>1.0416666666666519E-2</v>
      </c>
      <c r="BP420" s="225">
        <f t="shared" si="914"/>
        <v>0</v>
      </c>
      <c r="BQ420" s="225">
        <f t="shared" si="915"/>
        <v>15</v>
      </c>
      <c r="BR420" s="248">
        <v>1.9895833333333333</v>
      </c>
      <c r="BS420" s="12">
        <f t="shared" si="916"/>
        <v>3.4722222222223209E-3</v>
      </c>
      <c r="BT420" s="225">
        <f t="shared" si="917"/>
        <v>0</v>
      </c>
      <c r="BU420" s="225">
        <f t="shared" si="918"/>
        <v>5</v>
      </c>
      <c r="BV420" s="248">
        <v>1.9895833333333333</v>
      </c>
      <c r="BW420" s="248">
        <v>1.9965277777777777</v>
      </c>
      <c r="BX420" s="12">
        <f t="shared" si="868"/>
        <v>6.9444444444444198E-3</v>
      </c>
      <c r="BY420" s="13">
        <f t="shared" si="869"/>
        <v>0</v>
      </c>
      <c r="BZ420" s="13">
        <f t="shared" si="870"/>
        <v>10</v>
      </c>
      <c r="CA420" s="226">
        <f t="shared" si="871"/>
        <v>1.78125</v>
      </c>
      <c r="CB420" s="13">
        <f t="shared" si="872"/>
        <v>18</v>
      </c>
      <c r="CC420" s="13">
        <f t="shared" si="873"/>
        <v>45</v>
      </c>
      <c r="CD420" s="12">
        <f t="shared" si="768"/>
        <v>4.5138888888889062E-2</v>
      </c>
      <c r="CE420" s="13">
        <f t="shared" si="874"/>
        <v>1</v>
      </c>
      <c r="CF420" s="13">
        <f t="shared" si="875"/>
        <v>5</v>
      </c>
      <c r="CG420" s="12">
        <f t="shared" si="859"/>
        <v>6.25E-2</v>
      </c>
      <c r="CH420" s="13">
        <f t="shared" si="876"/>
        <v>1</v>
      </c>
      <c r="CI420" s="13">
        <f t="shared" si="877"/>
        <v>30</v>
      </c>
      <c r="CJ420" s="12">
        <f t="shared" si="862"/>
        <v>0.3159722222222221</v>
      </c>
      <c r="CK420" s="13">
        <f t="shared" si="878"/>
        <v>7</v>
      </c>
      <c r="CL420" s="13">
        <f t="shared" si="879"/>
        <v>35</v>
      </c>
      <c r="CM420" s="62"/>
      <c r="CN420" s="62"/>
      <c r="CO420" s="62"/>
      <c r="CP420" s="12">
        <f t="shared" si="880"/>
        <v>0.3159722222222221</v>
      </c>
      <c r="CQ420" s="13">
        <f t="shared" si="881"/>
        <v>7</v>
      </c>
      <c r="CR420" s="13">
        <f t="shared" si="882"/>
        <v>35</v>
      </c>
      <c r="CS420" s="248"/>
      <c r="CT420" s="13">
        <f t="shared" si="819"/>
        <v>0</v>
      </c>
      <c r="CU420" s="13">
        <f t="shared" si="820"/>
        <v>0</v>
      </c>
      <c r="CV420" s="158"/>
      <c r="CW420" s="13">
        <f t="shared" si="821"/>
        <v>0</v>
      </c>
      <c r="CX420" s="13">
        <f t="shared" si="822"/>
        <v>0</v>
      </c>
      <c r="CY420" s="158"/>
      <c r="CZ420" s="13">
        <f t="shared" si="823"/>
        <v>0</v>
      </c>
      <c r="DA420" s="13">
        <f t="shared" si="824"/>
        <v>0</v>
      </c>
      <c r="DB420" s="158"/>
      <c r="DC420" s="13">
        <f t="shared" si="825"/>
        <v>0</v>
      </c>
      <c r="DD420" s="13">
        <f t="shared" si="826"/>
        <v>0</v>
      </c>
      <c r="DE420" s="158"/>
      <c r="DF420" s="13">
        <f t="shared" si="827"/>
        <v>0</v>
      </c>
      <c r="DG420" s="13">
        <f t="shared" si="828"/>
        <v>0</v>
      </c>
      <c r="DH420" s="158"/>
      <c r="DI420" s="13">
        <f t="shared" si="829"/>
        <v>0</v>
      </c>
      <c r="DJ420" s="13">
        <f t="shared" si="830"/>
        <v>0</v>
      </c>
      <c r="DK420" s="158"/>
      <c r="DL420" s="35">
        <f t="shared" si="831"/>
        <v>0</v>
      </c>
      <c r="DM420" s="61">
        <f t="shared" si="832"/>
        <v>0</v>
      </c>
      <c r="DN420" s="66">
        <f t="shared" si="921"/>
        <v>1481915.9159999993</v>
      </c>
      <c r="DO420" s="74">
        <f t="shared" si="866"/>
        <v>23821</v>
      </c>
      <c r="DP420" s="66">
        <f t="shared" si="883"/>
        <v>62.873559322033898</v>
      </c>
      <c r="DQ420" s="63">
        <f t="shared" si="833"/>
        <v>62.210483019184721</v>
      </c>
      <c r="DR420" s="66" t="e">
        <f t="shared" si="743"/>
        <v>#NUM!</v>
      </c>
      <c r="DS420" s="96" t="e">
        <f t="shared" si="744"/>
        <v>#NUM!</v>
      </c>
      <c r="DT420" s="66" t="e">
        <f t="shared" si="745"/>
        <v>#NUM!</v>
      </c>
      <c r="DU420" s="66" t="e">
        <f t="shared" si="746"/>
        <v>#NUM!</v>
      </c>
    </row>
    <row r="421" spans="1:125">
      <c r="A421" s="175">
        <v>420</v>
      </c>
      <c r="B421" s="243">
        <v>89</v>
      </c>
      <c r="C421" s="244">
        <v>40840</v>
      </c>
      <c r="D421" s="249">
        <f t="shared" si="884"/>
        <v>10</v>
      </c>
      <c r="E421" s="246" t="s">
        <v>171</v>
      </c>
      <c r="F421" s="243">
        <v>11</v>
      </c>
      <c r="G421" s="247" t="s">
        <v>325</v>
      </c>
      <c r="H421" s="247" t="s">
        <v>629</v>
      </c>
      <c r="I421" s="247" t="s">
        <v>587</v>
      </c>
      <c r="J421" s="248">
        <v>0.31597222222222221</v>
      </c>
      <c r="K421" s="249">
        <v>3658.57</v>
      </c>
      <c r="L421" s="247" t="s">
        <v>33</v>
      </c>
      <c r="M421" s="243">
        <v>59</v>
      </c>
      <c r="N421" s="243">
        <v>0</v>
      </c>
      <c r="O421" s="247"/>
      <c r="P421" s="248">
        <v>0.31597222222222221</v>
      </c>
      <c r="Q421" s="248">
        <v>0.31597222222222221</v>
      </c>
      <c r="R421" s="12">
        <f t="shared" si="922"/>
        <v>0</v>
      </c>
      <c r="S421" s="13">
        <f t="shared" si="923"/>
        <v>0</v>
      </c>
      <c r="T421" s="13">
        <f t="shared" si="924"/>
        <v>0</v>
      </c>
      <c r="U421" s="248">
        <v>0.87152777777777779</v>
      </c>
      <c r="V421" s="12">
        <f t="shared" si="885"/>
        <v>0.55555555555555558</v>
      </c>
      <c r="W421" s="13">
        <f t="shared" si="886"/>
        <v>13</v>
      </c>
      <c r="X421" s="225">
        <f t="shared" si="887"/>
        <v>20</v>
      </c>
      <c r="Y421" s="248">
        <v>0.88194444444444453</v>
      </c>
      <c r="Z421" s="12">
        <f t="shared" si="888"/>
        <v>1.0416666666666741E-2</v>
      </c>
      <c r="AA421" s="13">
        <f t="shared" si="889"/>
        <v>0</v>
      </c>
      <c r="AB421" s="13">
        <f t="shared" si="890"/>
        <v>15</v>
      </c>
      <c r="AC421" s="248">
        <v>0.89583333333333337</v>
      </c>
      <c r="AD421" s="12">
        <f t="shared" si="891"/>
        <v>1.388888888888884E-2</v>
      </c>
      <c r="AE421" s="13">
        <f t="shared" si="892"/>
        <v>0</v>
      </c>
      <c r="AF421" s="13">
        <f t="shared" si="893"/>
        <v>20</v>
      </c>
      <c r="AG421" s="248">
        <v>0.92013888888888884</v>
      </c>
      <c r="AH421" s="248">
        <v>1.0381944444444444</v>
      </c>
      <c r="AI421" s="12">
        <f t="shared" si="894"/>
        <v>0.11805555555555558</v>
      </c>
      <c r="AJ421" s="225">
        <f t="shared" si="895"/>
        <v>2</v>
      </c>
      <c r="AK421" s="225">
        <f t="shared" si="896"/>
        <v>50</v>
      </c>
      <c r="AL421" s="248">
        <v>0.92013888888888884</v>
      </c>
      <c r="AM421" s="248">
        <v>1.0381944444444444</v>
      </c>
      <c r="AN421" s="12">
        <f t="shared" si="897"/>
        <v>0.11805555555555558</v>
      </c>
      <c r="AO421" s="13">
        <f t="shared" si="898"/>
        <v>2</v>
      </c>
      <c r="AP421" s="13">
        <f t="shared" si="899"/>
        <v>50</v>
      </c>
      <c r="AQ421" s="248">
        <v>1.0486111111111112</v>
      </c>
      <c r="AR421" s="12">
        <f t="shared" si="900"/>
        <v>1.0416666666666741E-2</v>
      </c>
      <c r="AS421" s="225">
        <f t="shared" si="901"/>
        <v>0</v>
      </c>
      <c r="AT421" s="13">
        <f t="shared" si="902"/>
        <v>15</v>
      </c>
      <c r="AU421" s="248">
        <v>1.0493055555555555</v>
      </c>
      <c r="AV421" s="226">
        <f t="shared" si="919"/>
        <v>6.9444444444433095E-4</v>
      </c>
      <c r="AW421" s="13">
        <f t="shared" si="903"/>
        <v>0</v>
      </c>
      <c r="AX421" s="13">
        <f t="shared" si="904"/>
        <v>1</v>
      </c>
      <c r="AY421" s="248">
        <v>1.2743055555555556</v>
      </c>
      <c r="AZ421" s="12">
        <f t="shared" si="920"/>
        <v>0.22500000000000009</v>
      </c>
      <c r="BA421" s="225">
        <f t="shared" si="905"/>
        <v>5</v>
      </c>
      <c r="BB421" s="225">
        <f t="shared" si="906"/>
        <v>24</v>
      </c>
      <c r="BC421" s="248">
        <v>1.2743055555555556</v>
      </c>
      <c r="BD421" s="248">
        <v>1.2743055555555556</v>
      </c>
      <c r="BE421" s="12">
        <f t="shared" si="907"/>
        <v>0</v>
      </c>
      <c r="BF421" s="13">
        <f t="shared" si="908"/>
        <v>0</v>
      </c>
      <c r="BG421" s="13">
        <f t="shared" si="909"/>
        <v>0</v>
      </c>
      <c r="BH421" s="248">
        <v>1.2743055555555556</v>
      </c>
      <c r="BI421" s="248">
        <v>1.2743055555555556</v>
      </c>
      <c r="BJ421" s="247"/>
      <c r="BK421" s="69">
        <f t="shared" si="910"/>
        <v>0</v>
      </c>
      <c r="BL421" s="13">
        <f t="shared" si="911"/>
        <v>0</v>
      </c>
      <c r="BM421" s="13">
        <f t="shared" si="912"/>
        <v>0</v>
      </c>
      <c r="BN421" s="248">
        <v>1.2847222222222221</v>
      </c>
      <c r="BO421" s="12">
        <f t="shared" si="913"/>
        <v>1.0416666666666519E-2</v>
      </c>
      <c r="BP421" s="225">
        <f t="shared" si="914"/>
        <v>0</v>
      </c>
      <c r="BQ421" s="225">
        <f t="shared" si="915"/>
        <v>15</v>
      </c>
      <c r="BR421" s="248">
        <v>1.2881944444444444</v>
      </c>
      <c r="BS421" s="12">
        <f t="shared" si="916"/>
        <v>3.4722222222223209E-3</v>
      </c>
      <c r="BT421" s="225">
        <f t="shared" si="917"/>
        <v>0</v>
      </c>
      <c r="BU421" s="225">
        <f t="shared" si="918"/>
        <v>5</v>
      </c>
      <c r="BV421" s="248">
        <v>1.2881944444444444</v>
      </c>
      <c r="BW421" s="248">
        <v>1.2916666666666667</v>
      </c>
      <c r="BX421" s="12">
        <f t="shared" si="868"/>
        <v>3.4722222222223209E-3</v>
      </c>
      <c r="BY421" s="13">
        <f t="shared" si="869"/>
        <v>0</v>
      </c>
      <c r="BZ421" s="13">
        <f t="shared" si="870"/>
        <v>5</v>
      </c>
      <c r="CA421" s="226">
        <f t="shared" si="871"/>
        <v>0.97569444444444453</v>
      </c>
      <c r="CB421" s="13">
        <f t="shared" si="872"/>
        <v>23</v>
      </c>
      <c r="CC421" s="13">
        <f t="shared" si="873"/>
        <v>25</v>
      </c>
      <c r="CD421" s="12">
        <f t="shared" si="768"/>
        <v>3.819444444444442E-2</v>
      </c>
      <c r="CE421" s="13">
        <f t="shared" si="874"/>
        <v>0</v>
      </c>
      <c r="CF421" s="13">
        <f t="shared" si="875"/>
        <v>55</v>
      </c>
      <c r="CG421" s="12">
        <f t="shared" si="859"/>
        <v>0.11805555555555558</v>
      </c>
      <c r="CH421" s="13">
        <f t="shared" si="876"/>
        <v>2</v>
      </c>
      <c r="CI421" s="13">
        <f t="shared" si="877"/>
        <v>50</v>
      </c>
      <c r="CJ421" s="12">
        <f t="shared" si="862"/>
        <v>0.22500000000000009</v>
      </c>
      <c r="CK421" s="13">
        <f t="shared" si="878"/>
        <v>5</v>
      </c>
      <c r="CL421" s="13">
        <f t="shared" si="879"/>
        <v>24</v>
      </c>
      <c r="CM421" s="62"/>
      <c r="CN421" s="62"/>
      <c r="CO421" s="62"/>
      <c r="CP421" s="12">
        <f t="shared" si="880"/>
        <v>0.22500000000000009</v>
      </c>
      <c r="CQ421" s="13">
        <f t="shared" si="881"/>
        <v>5</v>
      </c>
      <c r="CR421" s="13">
        <f t="shared" si="882"/>
        <v>24</v>
      </c>
      <c r="CS421" s="248"/>
      <c r="CT421" s="13">
        <f t="shared" si="819"/>
        <v>0</v>
      </c>
      <c r="CU421" s="13">
        <f t="shared" si="820"/>
        <v>0</v>
      </c>
      <c r="CV421" s="158"/>
      <c r="CW421" s="13">
        <f t="shared" si="821"/>
        <v>0</v>
      </c>
      <c r="CX421" s="13">
        <f t="shared" si="822"/>
        <v>0</v>
      </c>
      <c r="CY421" s="158"/>
      <c r="CZ421" s="13">
        <f t="shared" si="823"/>
        <v>0</v>
      </c>
      <c r="DA421" s="13">
        <f t="shared" si="824"/>
        <v>0</v>
      </c>
      <c r="DB421" s="158"/>
      <c r="DC421" s="13">
        <f t="shared" si="825"/>
        <v>0</v>
      </c>
      <c r="DD421" s="13">
        <f t="shared" si="826"/>
        <v>0</v>
      </c>
      <c r="DE421" s="158"/>
      <c r="DF421" s="13">
        <f t="shared" si="827"/>
        <v>0</v>
      </c>
      <c r="DG421" s="13">
        <f t="shared" si="828"/>
        <v>0</v>
      </c>
      <c r="DH421" s="158"/>
      <c r="DI421" s="13">
        <f t="shared" si="829"/>
        <v>0</v>
      </c>
      <c r="DJ421" s="13">
        <f t="shared" si="830"/>
        <v>0</v>
      </c>
      <c r="DK421" s="158"/>
      <c r="DL421" s="35">
        <f t="shared" si="831"/>
        <v>0</v>
      </c>
      <c r="DM421" s="61">
        <f t="shared" si="832"/>
        <v>0</v>
      </c>
      <c r="DN421" s="66">
        <f t="shared" si="921"/>
        <v>1485574.4859999993</v>
      </c>
      <c r="DO421" s="74">
        <f t="shared" si="866"/>
        <v>23878</v>
      </c>
      <c r="DP421" s="66">
        <f t="shared" si="883"/>
        <v>62.009661016949153</v>
      </c>
      <c r="DQ421" s="63">
        <f t="shared" si="833"/>
        <v>62.21519750397853</v>
      </c>
      <c r="DR421" s="66" t="e">
        <f t="shared" ref="DR421:DR484" si="925">DR420+CE421</f>
        <v>#NUM!</v>
      </c>
      <c r="DS421" s="96" t="e">
        <f t="shared" ref="DS421:DS484" si="926">DS420+CF421</f>
        <v>#NUM!</v>
      </c>
      <c r="DT421" s="66" t="e">
        <f t="shared" ref="DT421:DT484" si="927">DS421/60</f>
        <v>#NUM!</v>
      </c>
      <c r="DU421" s="66" t="e">
        <f t="shared" ref="DU421:DU484" si="928">DR421+DT421</f>
        <v>#NUM!</v>
      </c>
    </row>
    <row r="422" spans="1:125">
      <c r="A422" s="175">
        <v>421</v>
      </c>
      <c r="B422" s="243">
        <v>90</v>
      </c>
      <c r="C422" s="244">
        <v>40840</v>
      </c>
      <c r="D422" s="249">
        <f t="shared" si="884"/>
        <v>10</v>
      </c>
      <c r="E422" s="246" t="s">
        <v>630</v>
      </c>
      <c r="F422" s="243">
        <v>1</v>
      </c>
      <c r="G422" s="247" t="s">
        <v>467</v>
      </c>
      <c r="H422" s="247" t="s">
        <v>413</v>
      </c>
      <c r="I422" s="247" t="s">
        <v>427</v>
      </c>
      <c r="J422" s="248">
        <v>0.35416666666666669</v>
      </c>
      <c r="K422" s="249">
        <v>3486.07</v>
      </c>
      <c r="L422" s="247" t="s">
        <v>930</v>
      </c>
      <c r="M422" s="243">
        <v>57</v>
      </c>
      <c r="N422" s="243">
        <v>2</v>
      </c>
      <c r="O422" s="247"/>
      <c r="P422" s="248">
        <v>0.35416666666666669</v>
      </c>
      <c r="Q422" s="248">
        <v>0.35416666666666669</v>
      </c>
      <c r="R422" s="12">
        <f t="shared" si="922"/>
        <v>0</v>
      </c>
      <c r="S422" s="13">
        <f t="shared" si="923"/>
        <v>0</v>
      </c>
      <c r="T422" s="13">
        <f t="shared" si="924"/>
        <v>0</v>
      </c>
      <c r="U422" s="248">
        <v>0.375</v>
      </c>
      <c r="V422" s="12">
        <f t="shared" si="885"/>
        <v>2.0833333333333315E-2</v>
      </c>
      <c r="W422" s="13">
        <f t="shared" si="886"/>
        <v>0</v>
      </c>
      <c r="X422" s="225">
        <f t="shared" si="887"/>
        <v>30</v>
      </c>
      <c r="Y422" s="248">
        <v>0.38194444444444442</v>
      </c>
      <c r="Z422" s="12">
        <f t="shared" si="888"/>
        <v>6.9444444444444198E-3</v>
      </c>
      <c r="AA422" s="13">
        <f t="shared" si="889"/>
        <v>0</v>
      </c>
      <c r="AB422" s="13">
        <f t="shared" si="890"/>
        <v>10</v>
      </c>
      <c r="AC422" s="248">
        <v>0.40138888888888885</v>
      </c>
      <c r="AD422" s="12">
        <f t="shared" si="891"/>
        <v>1.9444444444444431E-2</v>
      </c>
      <c r="AE422" s="13">
        <f t="shared" si="892"/>
        <v>0</v>
      </c>
      <c r="AF422" s="13">
        <f t="shared" si="893"/>
        <v>28</v>
      </c>
      <c r="AG422" s="248">
        <v>0.40277777777777773</v>
      </c>
      <c r="AH422" s="248">
        <v>0.41319444444444442</v>
      </c>
      <c r="AI422" s="12">
        <f t="shared" si="894"/>
        <v>1.0416666666666685E-2</v>
      </c>
      <c r="AJ422" s="225">
        <f t="shared" si="895"/>
        <v>0</v>
      </c>
      <c r="AK422" s="225">
        <f t="shared" si="896"/>
        <v>15</v>
      </c>
      <c r="AL422" s="248">
        <v>0.40277777777777773</v>
      </c>
      <c r="AM422" s="248">
        <v>0.41319444444444442</v>
      </c>
      <c r="AN422" s="12">
        <f t="shared" si="897"/>
        <v>1.0416666666666685E-2</v>
      </c>
      <c r="AO422" s="13">
        <f t="shared" si="898"/>
        <v>0</v>
      </c>
      <c r="AP422" s="13">
        <f t="shared" si="899"/>
        <v>15</v>
      </c>
      <c r="AQ422" s="248">
        <v>0.4152777777777778</v>
      </c>
      <c r="AR422" s="12">
        <f t="shared" si="900"/>
        <v>2.0833333333333814E-3</v>
      </c>
      <c r="AS422" s="225">
        <f t="shared" si="901"/>
        <v>0</v>
      </c>
      <c r="AT422" s="13">
        <f t="shared" si="902"/>
        <v>3</v>
      </c>
      <c r="AU422" s="248">
        <v>0.41666666666666669</v>
      </c>
      <c r="AV422" s="226">
        <f t="shared" si="919"/>
        <v>1.388888888888884E-3</v>
      </c>
      <c r="AW422" s="13">
        <f t="shared" si="903"/>
        <v>0</v>
      </c>
      <c r="AX422" s="13">
        <f t="shared" si="904"/>
        <v>2</v>
      </c>
      <c r="AY422" s="248">
        <v>0.73263888888888884</v>
      </c>
      <c r="AZ422" s="12">
        <f t="shared" si="920"/>
        <v>0.31597222222222215</v>
      </c>
      <c r="BA422" s="225">
        <f t="shared" si="905"/>
        <v>7</v>
      </c>
      <c r="BB422" s="225">
        <f t="shared" si="906"/>
        <v>35</v>
      </c>
      <c r="BC422" s="248">
        <v>0.73263888888888884</v>
      </c>
      <c r="BD422" s="248">
        <v>0.73263888888888884</v>
      </c>
      <c r="BE422" s="12">
        <f t="shared" si="907"/>
        <v>0</v>
      </c>
      <c r="BF422" s="13">
        <f t="shared" si="908"/>
        <v>0</v>
      </c>
      <c r="BG422" s="13">
        <f t="shared" si="909"/>
        <v>0</v>
      </c>
      <c r="BH422" s="248">
        <v>0.73263888888888884</v>
      </c>
      <c r="BI422" s="248">
        <v>0.73263888888888884</v>
      </c>
      <c r="BJ422" s="247"/>
      <c r="BK422" s="69">
        <f t="shared" si="910"/>
        <v>0</v>
      </c>
      <c r="BL422" s="13">
        <f t="shared" si="911"/>
        <v>0</v>
      </c>
      <c r="BM422" s="13">
        <f t="shared" si="912"/>
        <v>0</v>
      </c>
      <c r="BN422" s="248">
        <v>0.73958333333333337</v>
      </c>
      <c r="BO422" s="12">
        <f t="shared" si="913"/>
        <v>6.9444444444445308E-3</v>
      </c>
      <c r="BP422" s="225">
        <f t="shared" si="914"/>
        <v>0</v>
      </c>
      <c r="BQ422" s="225">
        <f t="shared" si="915"/>
        <v>10</v>
      </c>
      <c r="BR422" s="248">
        <v>0.74305555555555547</v>
      </c>
      <c r="BS422" s="12">
        <f t="shared" si="916"/>
        <v>3.4722222222220989E-3</v>
      </c>
      <c r="BT422" s="225">
        <f t="shared" si="917"/>
        <v>0</v>
      </c>
      <c r="BU422" s="225">
        <f t="shared" si="918"/>
        <v>5</v>
      </c>
      <c r="BV422" s="248">
        <v>0.74305555555555547</v>
      </c>
      <c r="BW422" s="248">
        <v>0.75</v>
      </c>
      <c r="BX422" s="12">
        <f t="shared" si="868"/>
        <v>6.9444444444445308E-3</v>
      </c>
      <c r="BY422" s="13">
        <f t="shared" si="869"/>
        <v>0</v>
      </c>
      <c r="BZ422" s="13">
        <f t="shared" si="870"/>
        <v>10</v>
      </c>
      <c r="CA422" s="226">
        <f t="shared" si="871"/>
        <v>0.39583333333333331</v>
      </c>
      <c r="CB422" s="13">
        <f t="shared" si="872"/>
        <v>9</v>
      </c>
      <c r="CC422" s="13">
        <f t="shared" si="873"/>
        <v>30</v>
      </c>
      <c r="CD422" s="12">
        <f t="shared" si="768"/>
        <v>3.1944444444444442E-2</v>
      </c>
      <c r="CE422" s="13">
        <f t="shared" si="874"/>
        <v>0</v>
      </c>
      <c r="CF422" s="13">
        <f t="shared" si="875"/>
        <v>46</v>
      </c>
      <c r="CG422" s="12">
        <f t="shared" si="859"/>
        <v>1.0416666666666685E-2</v>
      </c>
      <c r="CH422" s="13">
        <f t="shared" si="876"/>
        <v>0</v>
      </c>
      <c r="CI422" s="13">
        <f t="shared" si="877"/>
        <v>15</v>
      </c>
      <c r="CJ422" s="12">
        <f t="shared" si="862"/>
        <v>0.31597222222222215</v>
      </c>
      <c r="CK422" s="13">
        <f t="shared" si="878"/>
        <v>7</v>
      </c>
      <c r="CL422" s="13">
        <f t="shared" si="879"/>
        <v>35</v>
      </c>
      <c r="CM422" s="62"/>
      <c r="CN422" s="62"/>
      <c r="CO422" s="62"/>
      <c r="CP422" s="12">
        <f t="shared" si="880"/>
        <v>0.31597222222222215</v>
      </c>
      <c r="CQ422" s="13">
        <f t="shared" si="881"/>
        <v>7</v>
      </c>
      <c r="CR422" s="13">
        <f t="shared" si="882"/>
        <v>35</v>
      </c>
      <c r="CS422" s="248"/>
      <c r="CT422" s="13">
        <f t="shared" si="819"/>
        <v>0</v>
      </c>
      <c r="CU422" s="13">
        <f t="shared" si="820"/>
        <v>0</v>
      </c>
      <c r="CV422" s="158"/>
      <c r="CW422" s="13">
        <f t="shared" si="821"/>
        <v>0</v>
      </c>
      <c r="CX422" s="13">
        <f t="shared" si="822"/>
        <v>0</v>
      </c>
      <c r="CY422" s="158"/>
      <c r="CZ422" s="13">
        <f t="shared" si="823"/>
        <v>0</v>
      </c>
      <c r="DA422" s="13">
        <f t="shared" si="824"/>
        <v>0</v>
      </c>
      <c r="DB422" s="158"/>
      <c r="DC422" s="13">
        <f t="shared" si="825"/>
        <v>0</v>
      </c>
      <c r="DD422" s="13">
        <f t="shared" si="826"/>
        <v>0</v>
      </c>
      <c r="DE422" s="158"/>
      <c r="DF422" s="13">
        <f t="shared" si="827"/>
        <v>0</v>
      </c>
      <c r="DG422" s="13">
        <f t="shared" si="828"/>
        <v>0</v>
      </c>
      <c r="DH422" s="158"/>
      <c r="DI422" s="13">
        <f t="shared" si="829"/>
        <v>0</v>
      </c>
      <c r="DJ422" s="13">
        <f t="shared" si="830"/>
        <v>0</v>
      </c>
      <c r="DK422" s="158"/>
      <c r="DL422" s="35">
        <f t="shared" si="831"/>
        <v>0</v>
      </c>
      <c r="DM422" s="61">
        <f t="shared" si="832"/>
        <v>0</v>
      </c>
      <c r="DN422" s="66">
        <f t="shared" si="921"/>
        <v>1489060.5559999994</v>
      </c>
      <c r="DO422" s="74">
        <f t="shared" si="866"/>
        <v>23935</v>
      </c>
      <c r="DP422" s="66">
        <f t="shared" si="883"/>
        <v>61.159122807017546</v>
      </c>
      <c r="DQ422" s="63">
        <f t="shared" si="833"/>
        <v>62.212682515145161</v>
      </c>
      <c r="DR422" s="66" t="e">
        <f t="shared" si="925"/>
        <v>#NUM!</v>
      </c>
      <c r="DS422" s="96" t="e">
        <f t="shared" si="926"/>
        <v>#NUM!</v>
      </c>
      <c r="DT422" s="66" t="e">
        <f t="shared" si="927"/>
        <v>#NUM!</v>
      </c>
      <c r="DU422" s="66" t="e">
        <f t="shared" si="928"/>
        <v>#NUM!</v>
      </c>
    </row>
    <row r="423" spans="1:125" ht="30">
      <c r="A423" s="199">
        <v>422</v>
      </c>
      <c r="B423" s="243">
        <v>91</v>
      </c>
      <c r="C423" s="244">
        <v>40840</v>
      </c>
      <c r="D423" s="249">
        <f t="shared" si="884"/>
        <v>10</v>
      </c>
      <c r="E423" s="246" t="s">
        <v>39</v>
      </c>
      <c r="F423" s="243">
        <v>40</v>
      </c>
      <c r="G423" s="247" t="s">
        <v>38</v>
      </c>
      <c r="H423" s="247" t="s">
        <v>631</v>
      </c>
      <c r="I423" s="247" t="s">
        <v>587</v>
      </c>
      <c r="J423" s="248">
        <v>0.53125</v>
      </c>
      <c r="K423" s="249">
        <v>3555.62</v>
      </c>
      <c r="L423" s="247" t="s">
        <v>299</v>
      </c>
      <c r="M423" s="243">
        <v>57</v>
      </c>
      <c r="N423" s="243">
        <v>2</v>
      </c>
      <c r="O423" s="247"/>
      <c r="P423" s="248">
        <v>0.53125</v>
      </c>
      <c r="Q423" s="248">
        <v>0.53125</v>
      </c>
      <c r="R423" s="12">
        <f t="shared" si="922"/>
        <v>0</v>
      </c>
      <c r="S423" s="13">
        <f t="shared" si="923"/>
        <v>0</v>
      </c>
      <c r="T423" s="13">
        <f t="shared" si="924"/>
        <v>0</v>
      </c>
      <c r="U423" s="248">
        <v>0.56597222222222221</v>
      </c>
      <c r="V423" s="12">
        <f t="shared" si="885"/>
        <v>3.472222222222221E-2</v>
      </c>
      <c r="W423" s="13">
        <f t="shared" si="886"/>
        <v>0</v>
      </c>
      <c r="X423" s="225">
        <f t="shared" si="887"/>
        <v>50</v>
      </c>
      <c r="Y423" s="248">
        <v>0.57638888888888895</v>
      </c>
      <c r="Z423" s="12">
        <f t="shared" si="888"/>
        <v>1.0416666666666741E-2</v>
      </c>
      <c r="AA423" s="13">
        <f t="shared" si="889"/>
        <v>0</v>
      </c>
      <c r="AB423" s="13">
        <f t="shared" si="890"/>
        <v>15</v>
      </c>
      <c r="AC423" s="248">
        <v>0.59375</v>
      </c>
      <c r="AD423" s="12">
        <f t="shared" si="891"/>
        <v>1.7361111111111049E-2</v>
      </c>
      <c r="AE423" s="13">
        <f t="shared" si="892"/>
        <v>0</v>
      </c>
      <c r="AF423" s="13">
        <f t="shared" si="893"/>
        <v>25</v>
      </c>
      <c r="AG423" s="248">
        <v>0.60416666666666663</v>
      </c>
      <c r="AH423" s="248">
        <v>0.65625</v>
      </c>
      <c r="AI423" s="12">
        <f t="shared" si="894"/>
        <v>5.208333333333337E-2</v>
      </c>
      <c r="AJ423" s="225">
        <f t="shared" si="895"/>
        <v>1</v>
      </c>
      <c r="AK423" s="225">
        <f t="shared" si="896"/>
        <v>15</v>
      </c>
      <c r="AL423" s="248">
        <v>0.60416666666666663</v>
      </c>
      <c r="AM423" s="248">
        <v>0.65625</v>
      </c>
      <c r="AN423" s="12">
        <f t="shared" si="897"/>
        <v>5.208333333333337E-2</v>
      </c>
      <c r="AO423" s="13">
        <f t="shared" si="898"/>
        <v>1</v>
      </c>
      <c r="AP423" s="13">
        <f t="shared" si="899"/>
        <v>15</v>
      </c>
      <c r="AQ423" s="248">
        <v>0.66736111111111107</v>
      </c>
      <c r="AR423" s="12">
        <f t="shared" si="900"/>
        <v>1.1111111111111072E-2</v>
      </c>
      <c r="AS423" s="225">
        <f t="shared" si="901"/>
        <v>0</v>
      </c>
      <c r="AT423" s="13">
        <f t="shared" si="902"/>
        <v>16</v>
      </c>
      <c r="AU423" s="248">
        <v>0.67013888888888884</v>
      </c>
      <c r="AV423" s="226">
        <f t="shared" si="919"/>
        <v>2.7777777777777679E-3</v>
      </c>
      <c r="AW423" s="13">
        <f t="shared" si="903"/>
        <v>0</v>
      </c>
      <c r="AX423" s="13">
        <f t="shared" si="904"/>
        <v>4</v>
      </c>
      <c r="AY423" s="248">
        <v>1.0854166666666667</v>
      </c>
      <c r="AZ423" s="12">
        <f t="shared" si="920"/>
        <v>0.41527777777777786</v>
      </c>
      <c r="BA423" s="225">
        <f t="shared" si="905"/>
        <v>9</v>
      </c>
      <c r="BB423" s="225">
        <f t="shared" si="906"/>
        <v>58</v>
      </c>
      <c r="BC423" s="248">
        <v>1.0854166666666667</v>
      </c>
      <c r="BD423" s="248">
        <v>1.0854166666666667</v>
      </c>
      <c r="BE423" s="12">
        <f t="shared" si="907"/>
        <v>0</v>
      </c>
      <c r="BF423" s="13">
        <f t="shared" si="908"/>
        <v>0</v>
      </c>
      <c r="BG423" s="13">
        <f t="shared" si="909"/>
        <v>0</v>
      </c>
      <c r="BH423" s="248">
        <v>1.0854166666666667</v>
      </c>
      <c r="BI423" s="248">
        <v>1.0854166666666667</v>
      </c>
      <c r="BJ423" s="247"/>
      <c r="BK423" s="69">
        <f t="shared" si="910"/>
        <v>0</v>
      </c>
      <c r="BL423" s="13">
        <f t="shared" si="911"/>
        <v>0</v>
      </c>
      <c r="BM423" s="13">
        <f t="shared" si="912"/>
        <v>0</v>
      </c>
      <c r="BN423" s="248">
        <v>1.0972222222222221</v>
      </c>
      <c r="BO423" s="12">
        <f t="shared" si="913"/>
        <v>1.1805555555555403E-2</v>
      </c>
      <c r="BP423" s="225">
        <f t="shared" si="914"/>
        <v>0</v>
      </c>
      <c r="BQ423" s="225">
        <f t="shared" si="915"/>
        <v>17</v>
      </c>
      <c r="BR423" s="248">
        <v>1.1006944444444444</v>
      </c>
      <c r="BS423" s="12">
        <f t="shared" si="916"/>
        <v>3.4722222222223209E-3</v>
      </c>
      <c r="BT423" s="225">
        <f t="shared" si="917"/>
        <v>0</v>
      </c>
      <c r="BU423" s="225">
        <f t="shared" si="918"/>
        <v>5</v>
      </c>
      <c r="BV423" s="248">
        <v>1.1006944444444444</v>
      </c>
      <c r="BW423" s="248">
        <v>1.1041666666666667</v>
      </c>
      <c r="BX423" s="12">
        <f t="shared" si="868"/>
        <v>3.4722222222223209E-3</v>
      </c>
      <c r="BY423" s="13">
        <f t="shared" si="869"/>
        <v>0</v>
      </c>
      <c r="BZ423" s="13">
        <f t="shared" si="870"/>
        <v>5</v>
      </c>
      <c r="CA423" s="226">
        <f t="shared" si="871"/>
        <v>0.57291666666666674</v>
      </c>
      <c r="CB423" s="13">
        <f t="shared" si="872"/>
        <v>13</v>
      </c>
      <c r="CC423" s="13">
        <f t="shared" si="873"/>
        <v>45</v>
      </c>
      <c r="CD423" s="12">
        <f t="shared" si="768"/>
        <v>4.3749999999999845E-2</v>
      </c>
      <c r="CE423" s="13">
        <f t="shared" si="874"/>
        <v>1</v>
      </c>
      <c r="CF423" s="13">
        <f t="shared" si="875"/>
        <v>3</v>
      </c>
      <c r="CG423" s="12">
        <f t="shared" si="859"/>
        <v>5.208333333333337E-2</v>
      </c>
      <c r="CH423" s="13">
        <f t="shared" si="876"/>
        <v>1</v>
      </c>
      <c r="CI423" s="13">
        <f t="shared" si="877"/>
        <v>15</v>
      </c>
      <c r="CJ423" s="12">
        <f t="shared" si="862"/>
        <v>0.41527777777777786</v>
      </c>
      <c r="CK423" s="13">
        <f t="shared" si="878"/>
        <v>9</v>
      </c>
      <c r="CL423" s="13">
        <f t="shared" si="879"/>
        <v>58</v>
      </c>
      <c r="CM423" s="62"/>
      <c r="CN423" s="62"/>
      <c r="CO423" s="62"/>
      <c r="CP423" s="12">
        <f t="shared" si="880"/>
        <v>0.41527777777777786</v>
      </c>
      <c r="CQ423" s="13">
        <f t="shared" si="881"/>
        <v>9</v>
      </c>
      <c r="CR423" s="13">
        <f t="shared" si="882"/>
        <v>58</v>
      </c>
      <c r="CS423" s="248"/>
      <c r="CT423" s="13">
        <f t="shared" si="819"/>
        <v>0</v>
      </c>
      <c r="CU423" s="13">
        <f t="shared" si="820"/>
        <v>0</v>
      </c>
      <c r="CV423" s="158"/>
      <c r="CW423" s="13">
        <f t="shared" si="821"/>
        <v>0</v>
      </c>
      <c r="CX423" s="13">
        <f t="shared" si="822"/>
        <v>0</v>
      </c>
      <c r="CY423" s="158"/>
      <c r="CZ423" s="13">
        <f t="shared" si="823"/>
        <v>0</v>
      </c>
      <c r="DA423" s="13">
        <f t="shared" si="824"/>
        <v>0</v>
      </c>
      <c r="DB423" s="158"/>
      <c r="DC423" s="13">
        <f t="shared" si="825"/>
        <v>0</v>
      </c>
      <c r="DD423" s="13">
        <f t="shared" si="826"/>
        <v>0</v>
      </c>
      <c r="DE423" s="158"/>
      <c r="DF423" s="13">
        <f t="shared" si="827"/>
        <v>0</v>
      </c>
      <c r="DG423" s="13">
        <f t="shared" si="828"/>
        <v>0</v>
      </c>
      <c r="DH423" s="158"/>
      <c r="DI423" s="13">
        <f t="shared" si="829"/>
        <v>0</v>
      </c>
      <c r="DJ423" s="13">
        <f t="shared" si="830"/>
        <v>0</v>
      </c>
      <c r="DK423" s="158"/>
      <c r="DL423" s="35">
        <f t="shared" si="831"/>
        <v>0</v>
      </c>
      <c r="DM423" s="61">
        <f t="shared" si="832"/>
        <v>0</v>
      </c>
      <c r="DN423" s="66">
        <f t="shared" si="921"/>
        <v>1492616.1759999995</v>
      </c>
      <c r="DO423" s="74">
        <f t="shared" si="866"/>
        <v>23994</v>
      </c>
      <c r="DP423" s="66">
        <f t="shared" si="883"/>
        <v>62.379298245614031</v>
      </c>
      <c r="DQ423" s="63">
        <f t="shared" si="833"/>
        <v>62.207892639826603</v>
      </c>
      <c r="DR423" s="66" t="e">
        <f t="shared" si="925"/>
        <v>#NUM!</v>
      </c>
      <c r="DS423" s="96" t="e">
        <f t="shared" si="926"/>
        <v>#NUM!</v>
      </c>
      <c r="DT423" s="66" t="e">
        <f t="shared" si="927"/>
        <v>#NUM!</v>
      </c>
      <c r="DU423" s="66" t="e">
        <f t="shared" si="928"/>
        <v>#NUM!</v>
      </c>
    </row>
    <row r="424" spans="1:125" ht="30">
      <c r="A424" s="175">
        <v>423</v>
      </c>
      <c r="B424" s="243">
        <v>92</v>
      </c>
      <c r="C424" s="244">
        <v>40841</v>
      </c>
      <c r="D424" s="249">
        <f t="shared" si="884"/>
        <v>10</v>
      </c>
      <c r="E424" s="246" t="s">
        <v>171</v>
      </c>
      <c r="F424" s="243">
        <v>12</v>
      </c>
      <c r="G424" s="247" t="s">
        <v>325</v>
      </c>
      <c r="H424" s="247" t="s">
        <v>631</v>
      </c>
      <c r="I424" s="247" t="s">
        <v>587</v>
      </c>
      <c r="J424" s="248">
        <v>0.84375</v>
      </c>
      <c r="K424" s="249">
        <v>3696.41</v>
      </c>
      <c r="L424" s="247" t="s">
        <v>299</v>
      </c>
      <c r="M424" s="243">
        <v>59</v>
      </c>
      <c r="N424" s="243">
        <v>0</v>
      </c>
      <c r="O424" s="247"/>
      <c r="P424" s="248">
        <v>0.84375</v>
      </c>
      <c r="Q424" s="248">
        <v>0.84375</v>
      </c>
      <c r="R424" s="12">
        <f t="shared" si="922"/>
        <v>0</v>
      </c>
      <c r="S424" s="13">
        <f t="shared" si="923"/>
        <v>0</v>
      </c>
      <c r="T424" s="13">
        <f t="shared" si="924"/>
        <v>0</v>
      </c>
      <c r="U424" s="248">
        <v>0.84722222222222221</v>
      </c>
      <c r="V424" s="12">
        <f t="shared" si="885"/>
        <v>3.4722222222222099E-3</v>
      </c>
      <c r="W424" s="13">
        <f t="shared" si="886"/>
        <v>0</v>
      </c>
      <c r="X424" s="225">
        <f t="shared" si="887"/>
        <v>5</v>
      </c>
      <c r="Y424" s="248">
        <v>0.85416666666666663</v>
      </c>
      <c r="Z424" s="12">
        <f t="shared" si="888"/>
        <v>6.9444444444444198E-3</v>
      </c>
      <c r="AA424" s="13">
        <f t="shared" si="889"/>
        <v>0</v>
      </c>
      <c r="AB424" s="13">
        <f t="shared" si="890"/>
        <v>10</v>
      </c>
      <c r="AC424" s="248">
        <v>0.87847222222222221</v>
      </c>
      <c r="AD424" s="12">
        <f t="shared" si="891"/>
        <v>2.430555555555558E-2</v>
      </c>
      <c r="AE424" s="13">
        <f t="shared" si="892"/>
        <v>0</v>
      </c>
      <c r="AF424" s="13">
        <f t="shared" si="893"/>
        <v>35</v>
      </c>
      <c r="AG424" s="248">
        <v>0.88194444444444453</v>
      </c>
      <c r="AH424" s="248">
        <v>0.98611111111111116</v>
      </c>
      <c r="AI424" s="378">
        <f t="shared" si="894"/>
        <v>0.10416666666666663</v>
      </c>
      <c r="AJ424" s="225">
        <f t="shared" si="895"/>
        <v>2</v>
      </c>
      <c r="AK424" s="225">
        <f t="shared" si="896"/>
        <v>30</v>
      </c>
      <c r="AL424" s="248">
        <v>0.88194444444444453</v>
      </c>
      <c r="AM424" s="248">
        <v>0.98611111111111116</v>
      </c>
      <c r="AN424" s="12">
        <f t="shared" si="897"/>
        <v>0.10416666666666663</v>
      </c>
      <c r="AO424" s="13">
        <f t="shared" si="898"/>
        <v>2</v>
      </c>
      <c r="AP424" s="13">
        <f t="shared" si="899"/>
        <v>30</v>
      </c>
      <c r="AQ424" s="248">
        <v>0.88888888888888884</v>
      </c>
      <c r="AR424" s="12">
        <f>AQ424-AG424</f>
        <v>6.9444444444443088E-3</v>
      </c>
      <c r="AS424" s="225">
        <f t="shared" si="901"/>
        <v>0</v>
      </c>
      <c r="AT424" s="13">
        <f t="shared" si="902"/>
        <v>10</v>
      </c>
      <c r="AU424" s="248">
        <v>0.90138888888888891</v>
      </c>
      <c r="AV424" s="226">
        <f t="shared" si="919"/>
        <v>1.2500000000000067E-2</v>
      </c>
      <c r="AW424" s="13">
        <f t="shared" si="903"/>
        <v>0</v>
      </c>
      <c r="AX424" s="13">
        <f t="shared" si="904"/>
        <v>18</v>
      </c>
      <c r="AY424" s="248">
        <v>1.257638888888889</v>
      </c>
      <c r="AZ424" s="12">
        <f t="shared" si="920"/>
        <v>0.35625000000000007</v>
      </c>
      <c r="BA424" s="225">
        <f t="shared" si="905"/>
        <v>8</v>
      </c>
      <c r="BB424" s="225">
        <f t="shared" si="906"/>
        <v>33</v>
      </c>
      <c r="BC424" s="248">
        <v>1.257638888888889</v>
      </c>
      <c r="BD424" s="248">
        <v>1.257638888888889</v>
      </c>
      <c r="BE424" s="12">
        <f t="shared" si="907"/>
        <v>0</v>
      </c>
      <c r="BF424" s="13">
        <f t="shared" si="908"/>
        <v>0</v>
      </c>
      <c r="BG424" s="13">
        <f t="shared" si="909"/>
        <v>0</v>
      </c>
      <c r="BH424" s="248">
        <v>1.257638888888889</v>
      </c>
      <c r="BI424" s="248">
        <v>1.257638888888889</v>
      </c>
      <c r="BJ424" s="247"/>
      <c r="BK424" s="69">
        <f t="shared" si="910"/>
        <v>0</v>
      </c>
      <c r="BL424" s="13">
        <f t="shared" si="911"/>
        <v>0</v>
      </c>
      <c r="BM424" s="13">
        <f t="shared" si="912"/>
        <v>0</v>
      </c>
      <c r="BN424" s="248">
        <v>1.2673611111111112</v>
      </c>
      <c r="BO424" s="12">
        <f t="shared" si="913"/>
        <v>9.7222222222221877E-3</v>
      </c>
      <c r="BP424" s="225">
        <f t="shared" si="914"/>
        <v>0</v>
      </c>
      <c r="BQ424" s="225">
        <f t="shared" si="915"/>
        <v>14</v>
      </c>
      <c r="BR424" s="248">
        <v>1.2694444444444444</v>
      </c>
      <c r="BS424" s="12">
        <f t="shared" si="916"/>
        <v>2.0833333333332149E-3</v>
      </c>
      <c r="BT424" s="225">
        <f t="shared" si="917"/>
        <v>0</v>
      </c>
      <c r="BU424" s="225">
        <f t="shared" si="918"/>
        <v>3</v>
      </c>
      <c r="BV424" s="248">
        <v>1.2694444444444444</v>
      </c>
      <c r="BW424" s="248">
        <v>1.2708333333333333</v>
      </c>
      <c r="BX424" s="12">
        <f t="shared" si="868"/>
        <v>1.388888888888884E-3</v>
      </c>
      <c r="BY424" s="13">
        <f t="shared" si="869"/>
        <v>0</v>
      </c>
      <c r="BZ424" s="13">
        <f t="shared" si="870"/>
        <v>2</v>
      </c>
      <c r="CA424" s="226">
        <f t="shared" si="871"/>
        <v>0.42708333333333326</v>
      </c>
      <c r="CB424" s="13">
        <f t="shared" si="872"/>
        <v>10</v>
      </c>
      <c r="CC424" s="13">
        <f t="shared" si="873"/>
        <v>15</v>
      </c>
      <c r="CD424" s="12">
        <f t="shared" si="768"/>
        <v>4.3055555555555292E-2</v>
      </c>
      <c r="CE424" s="13">
        <f t="shared" si="874"/>
        <v>1</v>
      </c>
      <c r="CF424" s="13">
        <f t="shared" si="875"/>
        <v>2</v>
      </c>
      <c r="CG424" s="12">
        <f t="shared" si="859"/>
        <v>0.10416666666666663</v>
      </c>
      <c r="CH424" s="13">
        <f t="shared" si="876"/>
        <v>2</v>
      </c>
      <c r="CI424" s="13">
        <f t="shared" si="877"/>
        <v>30</v>
      </c>
      <c r="CJ424" s="12">
        <f t="shared" si="862"/>
        <v>0.35625000000000007</v>
      </c>
      <c r="CK424" s="13">
        <f t="shared" si="878"/>
        <v>8</v>
      </c>
      <c r="CL424" s="13">
        <f t="shared" si="879"/>
        <v>33</v>
      </c>
      <c r="CM424" s="62"/>
      <c r="CN424" s="62"/>
      <c r="CO424" s="62"/>
      <c r="CP424" s="12">
        <f t="shared" si="880"/>
        <v>0.35625000000000007</v>
      </c>
      <c r="CQ424" s="13">
        <f t="shared" si="881"/>
        <v>8</v>
      </c>
      <c r="CR424" s="13">
        <f t="shared" si="882"/>
        <v>33</v>
      </c>
      <c r="CS424" s="248"/>
      <c r="CT424" s="13">
        <f t="shared" si="819"/>
        <v>0</v>
      </c>
      <c r="CU424" s="13">
        <f t="shared" si="820"/>
        <v>0</v>
      </c>
      <c r="CV424" s="158"/>
      <c r="CW424" s="13">
        <f t="shared" si="821"/>
        <v>0</v>
      </c>
      <c r="CX424" s="13">
        <f t="shared" si="822"/>
        <v>0</v>
      </c>
      <c r="CY424" s="158"/>
      <c r="CZ424" s="13">
        <f t="shared" si="823"/>
        <v>0</v>
      </c>
      <c r="DA424" s="13">
        <f t="shared" si="824"/>
        <v>0</v>
      </c>
      <c r="DB424" s="158"/>
      <c r="DC424" s="13">
        <f t="shared" si="825"/>
        <v>0</v>
      </c>
      <c r="DD424" s="13">
        <f t="shared" si="826"/>
        <v>0</v>
      </c>
      <c r="DE424" s="158"/>
      <c r="DF424" s="13">
        <f t="shared" si="827"/>
        <v>0</v>
      </c>
      <c r="DG424" s="13">
        <f t="shared" si="828"/>
        <v>0</v>
      </c>
      <c r="DH424" s="158"/>
      <c r="DI424" s="13">
        <f t="shared" si="829"/>
        <v>0</v>
      </c>
      <c r="DJ424" s="13">
        <f t="shared" si="830"/>
        <v>0</v>
      </c>
      <c r="DK424" s="158"/>
      <c r="DL424" s="35">
        <f t="shared" si="831"/>
        <v>0</v>
      </c>
      <c r="DM424" s="61">
        <f t="shared" si="832"/>
        <v>0</v>
      </c>
      <c r="DN424" s="66">
        <f t="shared" si="921"/>
        <v>1496312.5859999994</v>
      </c>
      <c r="DO424" s="74">
        <f t="shared" si="866"/>
        <v>24052</v>
      </c>
      <c r="DP424" s="66">
        <f t="shared" si="883"/>
        <v>62.651016949152542</v>
      </c>
      <c r="DQ424" s="63">
        <f t="shared" si="833"/>
        <v>62.211566023615475</v>
      </c>
      <c r="DR424" s="66" t="e">
        <f t="shared" si="925"/>
        <v>#NUM!</v>
      </c>
      <c r="DS424" s="96" t="e">
        <f t="shared" si="926"/>
        <v>#NUM!</v>
      </c>
      <c r="DT424" s="66" t="e">
        <f t="shared" si="927"/>
        <v>#NUM!</v>
      </c>
      <c r="DU424" s="66" t="e">
        <f t="shared" si="928"/>
        <v>#NUM!</v>
      </c>
    </row>
    <row r="425" spans="1:125">
      <c r="A425" s="199">
        <v>424</v>
      </c>
      <c r="B425" s="243">
        <v>93</v>
      </c>
      <c r="C425" s="244">
        <v>40841</v>
      </c>
      <c r="D425" s="249">
        <f t="shared" si="884"/>
        <v>10</v>
      </c>
      <c r="E425" s="246" t="s">
        <v>531</v>
      </c>
      <c r="F425" s="243">
        <v>11</v>
      </c>
      <c r="G425" s="247" t="s">
        <v>414</v>
      </c>
      <c r="H425" s="247" t="s">
        <v>413</v>
      </c>
      <c r="I425" s="247" t="s">
        <v>412</v>
      </c>
      <c r="J425" s="248">
        <v>0.95833333333333337</v>
      </c>
      <c r="K425" s="249">
        <v>3353.74</v>
      </c>
      <c r="L425" s="247" t="s">
        <v>930</v>
      </c>
      <c r="M425" s="243">
        <v>58</v>
      </c>
      <c r="N425" s="243">
        <v>0</v>
      </c>
      <c r="O425" s="247"/>
      <c r="P425" s="248">
        <v>0.95833333333333337</v>
      </c>
      <c r="Q425" s="248">
        <v>0.95833333333333337</v>
      </c>
      <c r="R425" s="12">
        <f t="shared" si="922"/>
        <v>0</v>
      </c>
      <c r="S425" s="13">
        <f t="shared" si="923"/>
        <v>0</v>
      </c>
      <c r="T425" s="13">
        <f t="shared" si="924"/>
        <v>0</v>
      </c>
      <c r="U425" s="248">
        <v>0.97916666666666663</v>
      </c>
      <c r="V425" s="12">
        <f t="shared" si="885"/>
        <v>2.0833333333333259E-2</v>
      </c>
      <c r="W425" s="13">
        <f t="shared" si="886"/>
        <v>0</v>
      </c>
      <c r="X425" s="225">
        <f t="shared" si="887"/>
        <v>30</v>
      </c>
      <c r="Y425" s="248">
        <v>1.0208333333333333</v>
      </c>
      <c r="Z425" s="12">
        <f t="shared" si="888"/>
        <v>4.166666666666663E-2</v>
      </c>
      <c r="AA425" s="13">
        <f t="shared" si="889"/>
        <v>1</v>
      </c>
      <c r="AB425" s="13">
        <f t="shared" si="890"/>
        <v>0</v>
      </c>
      <c r="AC425" s="248">
        <v>1.0451388888888888</v>
      </c>
      <c r="AD425" s="12">
        <f t="shared" si="891"/>
        <v>2.430555555555558E-2</v>
      </c>
      <c r="AE425" s="13">
        <f t="shared" si="892"/>
        <v>0</v>
      </c>
      <c r="AF425" s="13">
        <f t="shared" si="893"/>
        <v>35</v>
      </c>
      <c r="AG425" s="248">
        <v>1.0520833333333333</v>
      </c>
      <c r="AH425" s="248">
        <v>1.125</v>
      </c>
      <c r="AI425" s="12">
        <f t="shared" si="894"/>
        <v>7.2916666666666741E-2</v>
      </c>
      <c r="AJ425" s="225">
        <f t="shared" si="895"/>
        <v>1</v>
      </c>
      <c r="AK425" s="225">
        <f t="shared" si="896"/>
        <v>45</v>
      </c>
      <c r="AL425" s="248">
        <v>1.0520833333333333</v>
      </c>
      <c r="AM425" s="248">
        <v>1.125</v>
      </c>
      <c r="AN425" s="12">
        <f t="shared" si="897"/>
        <v>7.2916666666666741E-2</v>
      </c>
      <c r="AO425" s="13">
        <f t="shared" si="898"/>
        <v>1</v>
      </c>
      <c r="AP425" s="13">
        <f t="shared" si="899"/>
        <v>45</v>
      </c>
      <c r="AQ425" s="248">
        <v>1.2291666666666667</v>
      </c>
      <c r="AR425" s="12">
        <f t="shared" si="900"/>
        <v>0.10416666666666674</v>
      </c>
      <c r="AS425" s="225">
        <f t="shared" si="901"/>
        <v>2</v>
      </c>
      <c r="AT425" s="13">
        <f t="shared" si="902"/>
        <v>30</v>
      </c>
      <c r="AU425" s="248">
        <v>1.2395833333333333</v>
      </c>
      <c r="AV425" s="226">
        <f t="shared" si="919"/>
        <v>1.0416666666666519E-2</v>
      </c>
      <c r="AW425" s="13">
        <f t="shared" si="903"/>
        <v>0</v>
      </c>
      <c r="AX425" s="13">
        <f t="shared" si="904"/>
        <v>15</v>
      </c>
      <c r="AY425" s="248">
        <v>1.8159722222222223</v>
      </c>
      <c r="AZ425" s="12">
        <f t="shared" si="920"/>
        <v>0.57638888888888906</v>
      </c>
      <c r="BA425" s="225">
        <f t="shared" si="905"/>
        <v>13</v>
      </c>
      <c r="BB425" s="225">
        <f t="shared" si="906"/>
        <v>50</v>
      </c>
      <c r="BC425" s="248">
        <v>1.8159722222222223</v>
      </c>
      <c r="BD425" s="248">
        <v>1.8159722222222223</v>
      </c>
      <c r="BE425" s="12">
        <f t="shared" si="907"/>
        <v>0</v>
      </c>
      <c r="BF425" s="13">
        <f t="shared" si="908"/>
        <v>0</v>
      </c>
      <c r="BG425" s="13">
        <f t="shared" si="909"/>
        <v>0</v>
      </c>
      <c r="BH425" s="248">
        <v>1.8159722222222223</v>
      </c>
      <c r="BI425" s="248">
        <v>1.8159722222222223</v>
      </c>
      <c r="BJ425" s="247"/>
      <c r="BK425" s="69">
        <f t="shared" si="910"/>
        <v>0</v>
      </c>
      <c r="BL425" s="13">
        <f t="shared" si="911"/>
        <v>0</v>
      </c>
      <c r="BM425" s="13">
        <f t="shared" si="912"/>
        <v>0</v>
      </c>
      <c r="BN425" s="248">
        <v>1.8263888888888891</v>
      </c>
      <c r="BO425" s="12">
        <f t="shared" si="913"/>
        <v>1.0416666666666741E-2</v>
      </c>
      <c r="BP425" s="225">
        <f t="shared" si="914"/>
        <v>0</v>
      </c>
      <c r="BQ425" s="225">
        <f t="shared" si="915"/>
        <v>15</v>
      </c>
      <c r="BR425" s="248">
        <v>1.8298611111111109</v>
      </c>
      <c r="BS425" s="12">
        <f t="shared" si="916"/>
        <v>3.4722222222218768E-3</v>
      </c>
      <c r="BT425" s="225">
        <f t="shared" si="917"/>
        <v>0</v>
      </c>
      <c r="BU425" s="225">
        <f t="shared" si="918"/>
        <v>5</v>
      </c>
      <c r="BV425" s="248">
        <v>1.8298611111111109</v>
      </c>
      <c r="BW425" s="248">
        <v>1.8333333333333333</v>
      </c>
      <c r="BX425" s="12">
        <f t="shared" si="868"/>
        <v>3.4722222222223209E-3</v>
      </c>
      <c r="BY425" s="13">
        <f t="shared" si="869"/>
        <v>0</v>
      </c>
      <c r="BZ425" s="13">
        <f t="shared" si="870"/>
        <v>5</v>
      </c>
      <c r="CA425" s="226">
        <f t="shared" si="871"/>
        <v>0.87499999999999989</v>
      </c>
      <c r="CB425" s="13">
        <f t="shared" si="872"/>
        <v>21</v>
      </c>
      <c r="CC425" s="13">
        <f t="shared" si="873"/>
        <v>0</v>
      </c>
      <c r="CD425" s="12">
        <f t="shared" si="768"/>
        <v>0.14236111111111094</v>
      </c>
      <c r="CE425" s="13">
        <f t="shared" si="874"/>
        <v>3</v>
      </c>
      <c r="CF425" s="13">
        <f t="shared" si="875"/>
        <v>25</v>
      </c>
      <c r="CG425" s="12">
        <f t="shared" si="859"/>
        <v>7.2916666666666741E-2</v>
      </c>
      <c r="CH425" s="13">
        <f t="shared" si="876"/>
        <v>1</v>
      </c>
      <c r="CI425" s="13">
        <f t="shared" si="877"/>
        <v>45</v>
      </c>
      <c r="CJ425" s="12">
        <f t="shared" si="862"/>
        <v>0.57638888888888906</v>
      </c>
      <c r="CK425" s="13">
        <f t="shared" si="878"/>
        <v>13</v>
      </c>
      <c r="CL425" s="13">
        <f t="shared" si="879"/>
        <v>50</v>
      </c>
      <c r="CM425" s="62"/>
      <c r="CN425" s="62"/>
      <c r="CO425" s="62"/>
      <c r="CP425" s="12">
        <f t="shared" si="880"/>
        <v>0.57638888888888906</v>
      </c>
      <c r="CQ425" s="13">
        <f t="shared" si="881"/>
        <v>13</v>
      </c>
      <c r="CR425" s="13">
        <f t="shared" si="882"/>
        <v>50</v>
      </c>
      <c r="CS425" s="248"/>
      <c r="CT425" s="13">
        <f t="shared" si="819"/>
        <v>0</v>
      </c>
      <c r="CU425" s="13">
        <f t="shared" si="820"/>
        <v>0</v>
      </c>
      <c r="CV425" s="158"/>
      <c r="CW425" s="13">
        <f t="shared" si="821"/>
        <v>0</v>
      </c>
      <c r="CX425" s="13">
        <f t="shared" si="822"/>
        <v>0</v>
      </c>
      <c r="CY425" s="158"/>
      <c r="CZ425" s="13">
        <f t="shared" si="823"/>
        <v>0</v>
      </c>
      <c r="DA425" s="13">
        <f t="shared" si="824"/>
        <v>0</v>
      </c>
      <c r="DB425" s="158"/>
      <c r="DC425" s="13">
        <f t="shared" si="825"/>
        <v>0</v>
      </c>
      <c r="DD425" s="13">
        <f t="shared" si="826"/>
        <v>0</v>
      </c>
      <c r="DE425" s="158"/>
      <c r="DF425" s="13">
        <f t="shared" si="827"/>
        <v>0</v>
      </c>
      <c r="DG425" s="13">
        <f t="shared" si="828"/>
        <v>0</v>
      </c>
      <c r="DH425" s="158"/>
      <c r="DI425" s="13">
        <f t="shared" si="829"/>
        <v>0</v>
      </c>
      <c r="DJ425" s="13">
        <f t="shared" si="830"/>
        <v>0</v>
      </c>
      <c r="DK425" s="158"/>
      <c r="DL425" s="35">
        <f t="shared" si="831"/>
        <v>0</v>
      </c>
      <c r="DM425" s="61">
        <f t="shared" si="832"/>
        <v>0</v>
      </c>
      <c r="DN425" s="66">
        <f t="shared" si="921"/>
        <v>1499666.3259999994</v>
      </c>
      <c r="DO425" s="74">
        <f t="shared" si="866"/>
        <v>24109</v>
      </c>
      <c r="DP425" s="66">
        <f t="shared" si="883"/>
        <v>57.823103448275859</v>
      </c>
      <c r="DQ425" s="63">
        <f t="shared" si="833"/>
        <v>62.203588950184553</v>
      </c>
      <c r="DR425" s="66" t="e">
        <f t="shared" si="925"/>
        <v>#NUM!</v>
      </c>
      <c r="DS425" s="96" t="e">
        <f t="shared" si="926"/>
        <v>#NUM!</v>
      </c>
      <c r="DT425" s="66" t="e">
        <f t="shared" si="927"/>
        <v>#NUM!</v>
      </c>
      <c r="DU425" s="66" t="e">
        <f t="shared" si="928"/>
        <v>#NUM!</v>
      </c>
    </row>
    <row r="426" spans="1:125">
      <c r="A426" s="175">
        <v>425</v>
      </c>
      <c r="B426" s="243">
        <v>94</v>
      </c>
      <c r="C426" s="244">
        <v>40841</v>
      </c>
      <c r="D426" s="249">
        <f t="shared" si="884"/>
        <v>10</v>
      </c>
      <c r="E426" s="246" t="s">
        <v>171</v>
      </c>
      <c r="F426" s="243">
        <v>13</v>
      </c>
      <c r="G426" s="247" t="s">
        <v>325</v>
      </c>
      <c r="H426" s="247" t="s">
        <v>631</v>
      </c>
      <c r="I426" s="247" t="s">
        <v>587</v>
      </c>
      <c r="J426" s="248">
        <v>6.25E-2</v>
      </c>
      <c r="K426" s="249">
        <v>3552.67</v>
      </c>
      <c r="L426" s="247" t="s">
        <v>33</v>
      </c>
      <c r="M426" s="243">
        <v>57</v>
      </c>
      <c r="N426" s="243">
        <v>2</v>
      </c>
      <c r="O426" s="247"/>
      <c r="P426" s="248">
        <v>6.25E-2</v>
      </c>
      <c r="Q426" s="248">
        <v>6.25E-2</v>
      </c>
      <c r="R426" s="12">
        <f t="shared" si="922"/>
        <v>0</v>
      </c>
      <c r="S426" s="13">
        <f t="shared" si="923"/>
        <v>0</v>
      </c>
      <c r="T426" s="13">
        <f t="shared" si="924"/>
        <v>0</v>
      </c>
      <c r="U426" s="248">
        <v>0.47222222222222227</v>
      </c>
      <c r="V426" s="12">
        <f t="shared" si="885"/>
        <v>0.40972222222222227</v>
      </c>
      <c r="W426" s="13">
        <f t="shared" si="886"/>
        <v>9</v>
      </c>
      <c r="X426" s="225">
        <f t="shared" si="887"/>
        <v>50</v>
      </c>
      <c r="Y426" s="248">
        <v>0.48958333333333331</v>
      </c>
      <c r="Z426" s="12">
        <f t="shared" si="888"/>
        <v>1.7361111111111049E-2</v>
      </c>
      <c r="AA426" s="13">
        <f t="shared" si="889"/>
        <v>0</v>
      </c>
      <c r="AB426" s="13">
        <f t="shared" si="890"/>
        <v>25</v>
      </c>
      <c r="AC426" s="248">
        <v>0.51041666666666663</v>
      </c>
      <c r="AD426" s="12">
        <f t="shared" si="891"/>
        <v>2.0833333333333315E-2</v>
      </c>
      <c r="AE426" s="13">
        <f t="shared" si="892"/>
        <v>0</v>
      </c>
      <c r="AF426" s="13">
        <f t="shared" si="893"/>
        <v>30</v>
      </c>
      <c r="AG426" s="248">
        <v>0.52083333333333337</v>
      </c>
      <c r="AH426" s="248">
        <v>0.58333333333333337</v>
      </c>
      <c r="AI426" s="12">
        <f t="shared" si="894"/>
        <v>6.25E-2</v>
      </c>
      <c r="AJ426" s="225">
        <f t="shared" si="895"/>
        <v>1</v>
      </c>
      <c r="AK426" s="225">
        <f t="shared" si="896"/>
        <v>30</v>
      </c>
      <c r="AL426" s="248">
        <v>0.52083333333333337</v>
      </c>
      <c r="AM426" s="248">
        <v>0.58333333333333337</v>
      </c>
      <c r="AN426" s="12">
        <f t="shared" si="897"/>
        <v>6.25E-2</v>
      </c>
      <c r="AO426" s="13">
        <f t="shared" si="898"/>
        <v>1</v>
      </c>
      <c r="AP426" s="13">
        <f t="shared" si="899"/>
        <v>30</v>
      </c>
      <c r="AQ426" s="248">
        <v>0.66666666666666663</v>
      </c>
      <c r="AR426" s="12">
        <f t="shared" si="900"/>
        <v>8.3333333333333259E-2</v>
      </c>
      <c r="AS426" s="225">
        <f t="shared" si="901"/>
        <v>2</v>
      </c>
      <c r="AT426" s="13">
        <f t="shared" si="902"/>
        <v>0</v>
      </c>
      <c r="AU426" s="248">
        <v>0.67152777777777783</v>
      </c>
      <c r="AV426" s="226">
        <f t="shared" si="919"/>
        <v>4.8611111111112049E-3</v>
      </c>
      <c r="AW426" s="13">
        <f t="shared" si="903"/>
        <v>0</v>
      </c>
      <c r="AX426" s="13">
        <f t="shared" si="904"/>
        <v>7</v>
      </c>
      <c r="AY426" s="248">
        <v>0.96597222222222223</v>
      </c>
      <c r="AZ426" s="12">
        <f t="shared" si="920"/>
        <v>0.2944444444444444</v>
      </c>
      <c r="BA426" s="225">
        <f t="shared" si="905"/>
        <v>7</v>
      </c>
      <c r="BB426" s="225">
        <f t="shared" si="906"/>
        <v>4</v>
      </c>
      <c r="BC426" s="248">
        <v>0.96597222222222223</v>
      </c>
      <c r="BD426" s="248">
        <v>0.96597222222222223</v>
      </c>
      <c r="BE426" s="12">
        <f t="shared" si="907"/>
        <v>0</v>
      </c>
      <c r="BF426" s="13">
        <f t="shared" si="908"/>
        <v>0</v>
      </c>
      <c r="BG426" s="13">
        <f t="shared" si="909"/>
        <v>0</v>
      </c>
      <c r="BH426" s="248">
        <v>0.96597222222222223</v>
      </c>
      <c r="BI426" s="248">
        <v>0.96597222222222223</v>
      </c>
      <c r="BJ426" s="247"/>
      <c r="BK426" s="69">
        <f t="shared" si="910"/>
        <v>0</v>
      </c>
      <c r="BL426" s="13">
        <f t="shared" si="911"/>
        <v>0</v>
      </c>
      <c r="BM426" s="13">
        <f t="shared" si="912"/>
        <v>0</v>
      </c>
      <c r="BN426" s="248">
        <v>0.97569444444444453</v>
      </c>
      <c r="BO426" s="12">
        <f t="shared" si="913"/>
        <v>9.7222222222222987E-3</v>
      </c>
      <c r="BP426" s="225">
        <f t="shared" si="914"/>
        <v>0</v>
      </c>
      <c r="BQ426" s="225">
        <f t="shared" si="915"/>
        <v>14</v>
      </c>
      <c r="BR426" s="248">
        <v>0.97777777777777775</v>
      </c>
      <c r="BS426" s="12">
        <f t="shared" si="916"/>
        <v>2.0833333333332149E-3</v>
      </c>
      <c r="BT426" s="225">
        <f t="shared" si="917"/>
        <v>0</v>
      </c>
      <c r="BU426" s="225">
        <f t="shared" si="918"/>
        <v>3</v>
      </c>
      <c r="BV426" s="248">
        <v>0.97777777777777775</v>
      </c>
      <c r="BW426" s="248">
        <v>0.97916666666666663</v>
      </c>
      <c r="BX426" s="12">
        <f t="shared" si="868"/>
        <v>1.388888888888884E-3</v>
      </c>
      <c r="BY426" s="13">
        <f t="shared" si="869"/>
        <v>0</v>
      </c>
      <c r="BZ426" s="13">
        <f t="shared" si="870"/>
        <v>2</v>
      </c>
      <c r="CA426" s="226">
        <f t="shared" si="871"/>
        <v>0.91666666666666663</v>
      </c>
      <c r="CB426" s="13">
        <f t="shared" si="872"/>
        <v>22</v>
      </c>
      <c r="CC426" s="13">
        <f t="shared" si="873"/>
        <v>0</v>
      </c>
      <c r="CD426" s="12">
        <f t="shared" si="768"/>
        <v>0.11597222222222209</v>
      </c>
      <c r="CE426" s="13">
        <f t="shared" si="874"/>
        <v>2</v>
      </c>
      <c r="CF426" s="13">
        <f t="shared" si="875"/>
        <v>47</v>
      </c>
      <c r="CG426" s="12">
        <f t="shared" si="859"/>
        <v>6.25E-2</v>
      </c>
      <c r="CH426" s="13">
        <f t="shared" si="876"/>
        <v>1</v>
      </c>
      <c r="CI426" s="13">
        <f t="shared" si="877"/>
        <v>30</v>
      </c>
      <c r="CJ426" s="12">
        <f t="shared" si="862"/>
        <v>0.2944444444444444</v>
      </c>
      <c r="CK426" s="13">
        <f t="shared" si="878"/>
        <v>7</v>
      </c>
      <c r="CL426" s="13">
        <f t="shared" si="879"/>
        <v>4</v>
      </c>
      <c r="CM426" s="62"/>
      <c r="CN426" s="62"/>
      <c r="CO426" s="62"/>
      <c r="CP426" s="12">
        <f t="shared" si="880"/>
        <v>0.2944444444444444</v>
      </c>
      <c r="CQ426" s="13">
        <f t="shared" si="881"/>
        <v>7</v>
      </c>
      <c r="CR426" s="13">
        <f t="shared" si="882"/>
        <v>4</v>
      </c>
      <c r="CS426" s="248"/>
      <c r="CT426" s="13">
        <f t="shared" si="819"/>
        <v>0</v>
      </c>
      <c r="CU426" s="13">
        <f t="shared" si="820"/>
        <v>0</v>
      </c>
      <c r="CV426" s="158"/>
      <c r="CW426" s="13">
        <f t="shared" si="821"/>
        <v>0</v>
      </c>
      <c r="CX426" s="13">
        <f t="shared" si="822"/>
        <v>0</v>
      </c>
      <c r="CY426" s="158"/>
      <c r="CZ426" s="13">
        <f t="shared" si="823"/>
        <v>0</v>
      </c>
      <c r="DA426" s="13">
        <f t="shared" si="824"/>
        <v>0</v>
      </c>
      <c r="DB426" s="158"/>
      <c r="DC426" s="13">
        <f t="shared" si="825"/>
        <v>0</v>
      </c>
      <c r="DD426" s="13">
        <f t="shared" si="826"/>
        <v>0</v>
      </c>
      <c r="DE426" s="158"/>
      <c r="DF426" s="13">
        <f t="shared" si="827"/>
        <v>0</v>
      </c>
      <c r="DG426" s="13">
        <f t="shared" si="828"/>
        <v>0</v>
      </c>
      <c r="DH426" s="158"/>
      <c r="DI426" s="13">
        <f t="shared" si="829"/>
        <v>0</v>
      </c>
      <c r="DJ426" s="13">
        <f t="shared" si="830"/>
        <v>0</v>
      </c>
      <c r="DK426" s="158"/>
      <c r="DL426" s="35">
        <f t="shared" si="831"/>
        <v>0</v>
      </c>
      <c r="DM426" s="61">
        <f t="shared" si="832"/>
        <v>0</v>
      </c>
      <c r="DN426" s="66">
        <f t="shared" si="921"/>
        <v>1503218.9959999993</v>
      </c>
      <c r="DO426" s="74">
        <f t="shared" si="866"/>
        <v>24165</v>
      </c>
      <c r="DP426" s="66">
        <f t="shared" si="883"/>
        <v>62.327543859649126</v>
      </c>
      <c r="DQ426" s="63">
        <f t="shared" si="833"/>
        <v>62.206455452100116</v>
      </c>
      <c r="DR426" s="66" t="e">
        <f t="shared" si="925"/>
        <v>#NUM!</v>
      </c>
      <c r="DS426" s="96" t="e">
        <f t="shared" si="926"/>
        <v>#NUM!</v>
      </c>
      <c r="DT426" s="66" t="e">
        <f t="shared" si="927"/>
        <v>#NUM!</v>
      </c>
      <c r="DU426" s="66" t="e">
        <f t="shared" si="928"/>
        <v>#NUM!</v>
      </c>
    </row>
    <row r="427" spans="1:125">
      <c r="A427" s="199">
        <v>426</v>
      </c>
      <c r="B427" s="243">
        <v>95</v>
      </c>
      <c r="C427" s="244">
        <v>40842</v>
      </c>
      <c r="D427" s="249">
        <f t="shared" si="884"/>
        <v>10</v>
      </c>
      <c r="E427" s="246" t="s">
        <v>39</v>
      </c>
      <c r="F427" s="243">
        <v>41</v>
      </c>
      <c r="G427" s="247" t="s">
        <v>38</v>
      </c>
      <c r="H427" s="247" t="s">
        <v>634</v>
      </c>
      <c r="I427" s="247" t="s">
        <v>587</v>
      </c>
      <c r="J427" s="248">
        <v>0.73958333333333337</v>
      </c>
      <c r="K427" s="249">
        <v>3493.22</v>
      </c>
      <c r="L427" s="247" t="s">
        <v>33</v>
      </c>
      <c r="M427" s="243">
        <v>56</v>
      </c>
      <c r="N427" s="243">
        <v>3</v>
      </c>
      <c r="O427" s="247"/>
      <c r="P427" s="248">
        <v>0.73958333333333337</v>
      </c>
      <c r="Q427" s="248">
        <v>0.73958333333333337</v>
      </c>
      <c r="R427" s="12">
        <f t="shared" si="922"/>
        <v>0</v>
      </c>
      <c r="S427" s="13">
        <f t="shared" si="923"/>
        <v>0</v>
      </c>
      <c r="T427" s="13">
        <f t="shared" si="924"/>
        <v>0</v>
      </c>
      <c r="U427" s="248">
        <v>0.84375</v>
      </c>
      <c r="V427" s="12">
        <f t="shared" si="885"/>
        <v>0.10416666666666663</v>
      </c>
      <c r="W427" s="13">
        <f t="shared" si="886"/>
        <v>2</v>
      </c>
      <c r="X427" s="225">
        <f t="shared" si="887"/>
        <v>30</v>
      </c>
      <c r="Y427" s="248">
        <v>0.85416666666666663</v>
      </c>
      <c r="Z427" s="12">
        <f t="shared" si="888"/>
        <v>1.041666666666663E-2</v>
      </c>
      <c r="AA427" s="13">
        <f t="shared" si="889"/>
        <v>0</v>
      </c>
      <c r="AB427" s="13">
        <f t="shared" si="890"/>
        <v>15</v>
      </c>
      <c r="AC427" s="248">
        <v>0.875</v>
      </c>
      <c r="AD427" s="12">
        <f t="shared" si="891"/>
        <v>2.083333333333337E-2</v>
      </c>
      <c r="AE427" s="13">
        <f t="shared" si="892"/>
        <v>0</v>
      </c>
      <c r="AF427" s="13">
        <f t="shared" si="893"/>
        <v>30</v>
      </c>
      <c r="AG427" s="248">
        <v>0.87847222222222221</v>
      </c>
      <c r="AH427" s="248">
        <v>0.91666666666666663</v>
      </c>
      <c r="AI427" s="12">
        <f t="shared" si="894"/>
        <v>3.819444444444442E-2</v>
      </c>
      <c r="AJ427" s="225">
        <f t="shared" si="895"/>
        <v>0</v>
      </c>
      <c r="AK427" s="225">
        <f t="shared" si="896"/>
        <v>55</v>
      </c>
      <c r="AL427" s="248">
        <v>0.87847222222222221</v>
      </c>
      <c r="AM427" s="248">
        <v>0.91666666666666663</v>
      </c>
      <c r="AN427" s="12">
        <f t="shared" si="897"/>
        <v>3.819444444444442E-2</v>
      </c>
      <c r="AO427" s="13">
        <f t="shared" si="898"/>
        <v>0</v>
      </c>
      <c r="AP427" s="13">
        <f t="shared" si="899"/>
        <v>55</v>
      </c>
      <c r="AQ427" s="248">
        <v>1.0041666666666667</v>
      </c>
      <c r="AR427" s="12">
        <f t="shared" si="900"/>
        <v>8.7500000000000022E-2</v>
      </c>
      <c r="AS427" s="225">
        <f t="shared" si="901"/>
        <v>2</v>
      </c>
      <c r="AT427" s="13">
        <f t="shared" si="902"/>
        <v>6</v>
      </c>
      <c r="AU427" s="248">
        <v>1.0250000000000001</v>
      </c>
      <c r="AV427" s="226">
        <f t="shared" si="919"/>
        <v>2.0833333333333481E-2</v>
      </c>
      <c r="AW427" s="13">
        <f t="shared" si="903"/>
        <v>0</v>
      </c>
      <c r="AX427" s="13">
        <f t="shared" si="904"/>
        <v>30</v>
      </c>
      <c r="AY427" s="248">
        <v>1.2493055555555557</v>
      </c>
      <c r="AZ427" s="12">
        <f t="shared" si="920"/>
        <v>0.22430555555555554</v>
      </c>
      <c r="BA427" s="225">
        <f t="shared" si="905"/>
        <v>5</v>
      </c>
      <c r="BB427" s="225">
        <f t="shared" si="906"/>
        <v>23</v>
      </c>
      <c r="BC427" s="248">
        <v>1.2493055555555557</v>
      </c>
      <c r="BD427" s="248">
        <v>1.2493055555555557</v>
      </c>
      <c r="BE427" s="12">
        <f t="shared" si="907"/>
        <v>0</v>
      </c>
      <c r="BF427" s="13">
        <f t="shared" si="908"/>
        <v>0</v>
      </c>
      <c r="BG427" s="13">
        <f t="shared" si="909"/>
        <v>0</v>
      </c>
      <c r="BH427" s="248">
        <v>1.2493055555555557</v>
      </c>
      <c r="BI427" s="248">
        <v>1.2493055555555557</v>
      </c>
      <c r="BJ427" s="247"/>
      <c r="BK427" s="69">
        <f t="shared" si="910"/>
        <v>0</v>
      </c>
      <c r="BL427" s="13">
        <f t="shared" si="911"/>
        <v>0</v>
      </c>
      <c r="BM427" s="13">
        <f t="shared" si="912"/>
        <v>0</v>
      </c>
      <c r="BN427" s="248">
        <v>1.2673611111111112</v>
      </c>
      <c r="BO427" s="12">
        <f t="shared" si="913"/>
        <v>1.8055555555555491E-2</v>
      </c>
      <c r="BP427" s="225">
        <f t="shared" si="914"/>
        <v>0</v>
      </c>
      <c r="BQ427" s="225">
        <f t="shared" si="915"/>
        <v>26</v>
      </c>
      <c r="BR427" s="248">
        <v>1.2708333333333333</v>
      </c>
      <c r="BS427" s="12">
        <f t="shared" si="916"/>
        <v>3.4722222222220989E-3</v>
      </c>
      <c r="BT427" s="225">
        <f t="shared" si="917"/>
        <v>0</v>
      </c>
      <c r="BU427" s="225">
        <f t="shared" si="918"/>
        <v>5</v>
      </c>
      <c r="BV427" s="248">
        <v>1.2708333333333333</v>
      </c>
      <c r="BW427" s="248">
        <v>1.2777777777777779</v>
      </c>
      <c r="BX427" s="12">
        <f t="shared" si="868"/>
        <v>6.9444444444446418E-3</v>
      </c>
      <c r="BY427" s="13">
        <f t="shared" si="869"/>
        <v>0</v>
      </c>
      <c r="BZ427" s="13">
        <f t="shared" si="870"/>
        <v>10</v>
      </c>
      <c r="CA427" s="226">
        <f t="shared" si="871"/>
        <v>0.53819444444444453</v>
      </c>
      <c r="CB427" s="13">
        <f t="shared" si="872"/>
        <v>12</v>
      </c>
      <c r="CC427" s="13">
        <f t="shared" si="873"/>
        <v>55</v>
      </c>
      <c r="CD427" s="12">
        <f t="shared" si="768"/>
        <v>0.12986111111111098</v>
      </c>
      <c r="CE427" s="13">
        <f t="shared" si="874"/>
        <v>3</v>
      </c>
      <c r="CF427" s="13">
        <f t="shared" si="875"/>
        <v>7</v>
      </c>
      <c r="CG427" s="12">
        <f t="shared" si="859"/>
        <v>3.819444444444442E-2</v>
      </c>
      <c r="CH427" s="13">
        <f t="shared" si="876"/>
        <v>0</v>
      </c>
      <c r="CI427" s="13">
        <f t="shared" si="877"/>
        <v>55</v>
      </c>
      <c r="CJ427" s="12">
        <f t="shared" si="862"/>
        <v>0.22430555555555554</v>
      </c>
      <c r="CK427" s="13">
        <f t="shared" si="878"/>
        <v>5</v>
      </c>
      <c r="CL427" s="13">
        <f t="shared" si="879"/>
        <v>23</v>
      </c>
      <c r="CM427" s="62"/>
      <c r="CN427" s="62"/>
      <c r="CO427" s="62"/>
      <c r="CP427" s="12">
        <f t="shared" si="880"/>
        <v>0.22430555555555554</v>
      </c>
      <c r="CQ427" s="13">
        <f t="shared" si="881"/>
        <v>5</v>
      </c>
      <c r="CR427" s="13">
        <f t="shared" si="882"/>
        <v>23</v>
      </c>
      <c r="CS427" s="248"/>
      <c r="CT427" s="13">
        <f t="shared" si="819"/>
        <v>0</v>
      </c>
      <c r="CU427" s="13">
        <f t="shared" si="820"/>
        <v>0</v>
      </c>
      <c r="CV427" s="158"/>
      <c r="CW427" s="13">
        <f t="shared" si="821"/>
        <v>0</v>
      </c>
      <c r="CX427" s="13">
        <f t="shared" si="822"/>
        <v>0</v>
      </c>
      <c r="CY427" s="158"/>
      <c r="CZ427" s="13">
        <f t="shared" si="823"/>
        <v>0</v>
      </c>
      <c r="DA427" s="13">
        <f t="shared" si="824"/>
        <v>0</v>
      </c>
      <c r="DB427" s="158"/>
      <c r="DC427" s="13">
        <f t="shared" si="825"/>
        <v>0</v>
      </c>
      <c r="DD427" s="13">
        <f t="shared" si="826"/>
        <v>0</v>
      </c>
      <c r="DE427" s="158"/>
      <c r="DF427" s="13">
        <f t="shared" si="827"/>
        <v>0</v>
      </c>
      <c r="DG427" s="13">
        <f t="shared" si="828"/>
        <v>0</v>
      </c>
      <c r="DH427" s="158"/>
      <c r="DI427" s="13">
        <f t="shared" si="829"/>
        <v>0</v>
      </c>
      <c r="DJ427" s="13">
        <f t="shared" si="830"/>
        <v>0</v>
      </c>
      <c r="DK427" s="158"/>
      <c r="DL427" s="35">
        <f t="shared" si="831"/>
        <v>0</v>
      </c>
      <c r="DM427" s="61">
        <f t="shared" si="832"/>
        <v>0</v>
      </c>
      <c r="DN427" s="66">
        <f t="shared" si="921"/>
        <v>1506712.2159999993</v>
      </c>
      <c r="DO427" s="74">
        <f t="shared" si="866"/>
        <v>24221</v>
      </c>
      <c r="DP427" s="66">
        <f t="shared" si="883"/>
        <v>62.378928571428567</v>
      </c>
      <c r="DQ427" s="63">
        <f t="shared" si="833"/>
        <v>62.206854217414609</v>
      </c>
      <c r="DR427" s="66" t="e">
        <f t="shared" si="925"/>
        <v>#NUM!</v>
      </c>
      <c r="DS427" s="96" t="e">
        <f t="shared" si="926"/>
        <v>#NUM!</v>
      </c>
      <c r="DT427" s="66" t="e">
        <f t="shared" si="927"/>
        <v>#NUM!</v>
      </c>
      <c r="DU427" s="66" t="e">
        <f t="shared" si="928"/>
        <v>#NUM!</v>
      </c>
    </row>
    <row r="428" spans="1:125">
      <c r="A428" s="175">
        <v>427</v>
      </c>
      <c r="B428" s="243">
        <v>96</v>
      </c>
      <c r="C428" s="244">
        <v>40842</v>
      </c>
      <c r="D428" s="249">
        <f t="shared" si="884"/>
        <v>10</v>
      </c>
      <c r="E428" s="246" t="s">
        <v>443</v>
      </c>
      <c r="F428" s="243">
        <v>3</v>
      </c>
      <c r="G428" s="247" t="s">
        <v>403</v>
      </c>
      <c r="H428" s="247" t="s">
        <v>394</v>
      </c>
      <c r="I428" s="247" t="s">
        <v>537</v>
      </c>
      <c r="J428" s="248">
        <v>0.90625</v>
      </c>
      <c r="K428" s="249">
        <v>3655.73</v>
      </c>
      <c r="L428" s="247" t="s">
        <v>930</v>
      </c>
      <c r="M428" s="243">
        <v>56</v>
      </c>
      <c r="N428" s="243">
        <v>3</v>
      </c>
      <c r="O428" s="247"/>
      <c r="P428" s="248">
        <v>0.90625</v>
      </c>
      <c r="Q428" s="248">
        <v>0.90625</v>
      </c>
      <c r="R428" s="12">
        <f t="shared" si="922"/>
        <v>0</v>
      </c>
      <c r="S428" s="13">
        <f t="shared" si="923"/>
        <v>0</v>
      </c>
      <c r="T428" s="13">
        <f t="shared" si="924"/>
        <v>0</v>
      </c>
      <c r="U428" s="248">
        <v>0.91666666666666663</v>
      </c>
      <c r="V428" s="12">
        <f t="shared" si="885"/>
        <v>1.041666666666663E-2</v>
      </c>
      <c r="W428" s="13">
        <f t="shared" si="886"/>
        <v>0</v>
      </c>
      <c r="X428" s="225">
        <f t="shared" si="887"/>
        <v>15</v>
      </c>
      <c r="Y428" s="248">
        <v>0.9375</v>
      </c>
      <c r="Z428" s="12">
        <f t="shared" si="888"/>
        <v>2.083333333333337E-2</v>
      </c>
      <c r="AA428" s="13">
        <f t="shared" si="889"/>
        <v>0</v>
      </c>
      <c r="AB428" s="13">
        <f t="shared" si="890"/>
        <v>30</v>
      </c>
      <c r="AC428" s="248">
        <v>1.0416666666666667</v>
      </c>
      <c r="AD428" s="12">
        <f t="shared" si="891"/>
        <v>0.10416666666666674</v>
      </c>
      <c r="AE428" s="13">
        <f t="shared" si="892"/>
        <v>2</v>
      </c>
      <c r="AF428" s="13">
        <f t="shared" si="893"/>
        <v>30</v>
      </c>
      <c r="AG428" s="248">
        <v>1.0486111111111112</v>
      </c>
      <c r="AH428" s="248">
        <v>1.1666666666666667</v>
      </c>
      <c r="AI428" s="12">
        <f t="shared" si="894"/>
        <v>0.11805555555555558</v>
      </c>
      <c r="AJ428" s="225">
        <f t="shared" si="895"/>
        <v>2</v>
      </c>
      <c r="AK428" s="225">
        <f t="shared" si="896"/>
        <v>50</v>
      </c>
      <c r="AL428" s="248">
        <v>1.0486111111111112</v>
      </c>
      <c r="AM428" s="248">
        <v>1.1666666666666667</v>
      </c>
      <c r="AN428" s="12">
        <f t="shared" si="897"/>
        <v>0.11805555555555558</v>
      </c>
      <c r="AO428" s="13">
        <f t="shared" si="898"/>
        <v>2</v>
      </c>
      <c r="AP428" s="13">
        <f t="shared" si="899"/>
        <v>50</v>
      </c>
      <c r="AQ428" s="248">
        <v>1.0486111111111112</v>
      </c>
      <c r="AR428" s="12">
        <f>AQ428-AG428</f>
        <v>0</v>
      </c>
      <c r="AS428" s="225">
        <f t="shared" si="901"/>
        <v>0</v>
      </c>
      <c r="AT428" s="13">
        <f t="shared" si="902"/>
        <v>0</v>
      </c>
      <c r="AU428" s="248">
        <v>1.0625</v>
      </c>
      <c r="AV428" s="226">
        <f t="shared" si="919"/>
        <v>1.388888888888884E-2</v>
      </c>
      <c r="AW428" s="13">
        <f t="shared" si="903"/>
        <v>0</v>
      </c>
      <c r="AX428" s="13">
        <f t="shared" si="904"/>
        <v>20</v>
      </c>
      <c r="AY428" s="248">
        <v>1.3333333333333333</v>
      </c>
      <c r="AZ428" s="12">
        <f t="shared" si="920"/>
        <v>0.27083333333333326</v>
      </c>
      <c r="BA428" s="225">
        <f t="shared" si="905"/>
        <v>6</v>
      </c>
      <c r="BB428" s="225">
        <f t="shared" si="906"/>
        <v>30</v>
      </c>
      <c r="BC428" s="248">
        <v>1.3333333333333333</v>
      </c>
      <c r="BD428" s="248">
        <v>1.3333333333333333</v>
      </c>
      <c r="BE428" s="12">
        <f t="shared" si="907"/>
        <v>0</v>
      </c>
      <c r="BF428" s="13">
        <f t="shared" si="908"/>
        <v>0</v>
      </c>
      <c r="BG428" s="13">
        <f t="shared" si="909"/>
        <v>0</v>
      </c>
      <c r="BH428" s="248">
        <v>1.3333333333333333</v>
      </c>
      <c r="BI428" s="248">
        <v>1.3333333333333333</v>
      </c>
      <c r="BJ428" s="247"/>
      <c r="BK428" s="69">
        <f t="shared" si="910"/>
        <v>0</v>
      </c>
      <c r="BL428" s="13">
        <f t="shared" si="911"/>
        <v>0</v>
      </c>
      <c r="BM428" s="13">
        <f t="shared" si="912"/>
        <v>0</v>
      </c>
      <c r="BN428" s="248">
        <v>1.3472222222222223</v>
      </c>
      <c r="BO428" s="12">
        <f t="shared" si="913"/>
        <v>1.3888888888889062E-2</v>
      </c>
      <c r="BP428" s="225">
        <f t="shared" si="914"/>
        <v>0</v>
      </c>
      <c r="BQ428" s="225">
        <f t="shared" si="915"/>
        <v>20</v>
      </c>
      <c r="BR428" s="248">
        <v>1.3506944444444444</v>
      </c>
      <c r="BS428" s="12">
        <f t="shared" si="916"/>
        <v>3.4722222222220989E-3</v>
      </c>
      <c r="BT428" s="225">
        <f t="shared" si="917"/>
        <v>0</v>
      </c>
      <c r="BU428" s="225">
        <f t="shared" si="918"/>
        <v>5</v>
      </c>
      <c r="BV428" s="248">
        <v>1.3506944444444444</v>
      </c>
      <c r="BW428" s="248">
        <v>1.3541666666666667</v>
      </c>
      <c r="BX428" s="12">
        <f t="shared" si="868"/>
        <v>3.4722222222223209E-3</v>
      </c>
      <c r="BY428" s="13">
        <f t="shared" si="869"/>
        <v>0</v>
      </c>
      <c r="BZ428" s="13">
        <f t="shared" si="870"/>
        <v>5</v>
      </c>
      <c r="CA428" s="226">
        <f t="shared" si="871"/>
        <v>0.44791666666666674</v>
      </c>
      <c r="CB428" s="13">
        <f t="shared" si="872"/>
        <v>10</v>
      </c>
      <c r="CC428" s="13">
        <f t="shared" si="873"/>
        <v>45</v>
      </c>
      <c r="CD428" s="12">
        <f t="shared" si="768"/>
        <v>0.1215277777777779</v>
      </c>
      <c r="CE428" s="13">
        <f t="shared" si="874"/>
        <v>2</v>
      </c>
      <c r="CF428" s="13">
        <f t="shared" si="875"/>
        <v>55</v>
      </c>
      <c r="CG428" s="12">
        <f t="shared" si="859"/>
        <v>0.11805555555555558</v>
      </c>
      <c r="CH428" s="13">
        <f t="shared" si="876"/>
        <v>2</v>
      </c>
      <c r="CI428" s="13">
        <f t="shared" si="877"/>
        <v>50</v>
      </c>
      <c r="CJ428" s="12">
        <f t="shared" si="862"/>
        <v>0.27083333333333326</v>
      </c>
      <c r="CK428" s="13">
        <f t="shared" si="878"/>
        <v>6</v>
      </c>
      <c r="CL428" s="13">
        <f t="shared" si="879"/>
        <v>30</v>
      </c>
      <c r="CM428" s="62"/>
      <c r="CN428" s="62"/>
      <c r="CO428" s="62"/>
      <c r="CP428" s="12">
        <f t="shared" si="880"/>
        <v>0.27083333333333326</v>
      </c>
      <c r="CQ428" s="13">
        <f t="shared" si="881"/>
        <v>6</v>
      </c>
      <c r="CR428" s="13">
        <f t="shared" si="882"/>
        <v>30</v>
      </c>
      <c r="CS428" s="248"/>
      <c r="CT428" s="13">
        <f t="shared" si="819"/>
        <v>0</v>
      </c>
      <c r="CU428" s="13">
        <f t="shared" si="820"/>
        <v>0</v>
      </c>
      <c r="CV428" s="158"/>
      <c r="CW428" s="13">
        <f t="shared" si="821"/>
        <v>0</v>
      </c>
      <c r="CX428" s="13">
        <f t="shared" si="822"/>
        <v>0</v>
      </c>
      <c r="CY428" s="158"/>
      <c r="CZ428" s="13">
        <f t="shared" si="823"/>
        <v>0</v>
      </c>
      <c r="DA428" s="13">
        <f t="shared" si="824"/>
        <v>0</v>
      </c>
      <c r="DB428" s="158"/>
      <c r="DC428" s="13">
        <f t="shared" si="825"/>
        <v>0</v>
      </c>
      <c r="DD428" s="13">
        <f t="shared" si="826"/>
        <v>0</v>
      </c>
      <c r="DE428" s="158"/>
      <c r="DF428" s="13">
        <f t="shared" si="827"/>
        <v>0</v>
      </c>
      <c r="DG428" s="13">
        <f t="shared" si="828"/>
        <v>0</v>
      </c>
      <c r="DH428" s="158"/>
      <c r="DI428" s="13">
        <f t="shared" si="829"/>
        <v>0</v>
      </c>
      <c r="DJ428" s="13">
        <f t="shared" si="830"/>
        <v>0</v>
      </c>
      <c r="DK428" s="158"/>
      <c r="DL428" s="35">
        <f t="shared" si="831"/>
        <v>0</v>
      </c>
      <c r="DM428" s="61">
        <f t="shared" si="832"/>
        <v>0</v>
      </c>
      <c r="DN428" s="66">
        <f t="shared" si="921"/>
        <v>1510367.9459999993</v>
      </c>
      <c r="DO428" s="74">
        <f t="shared" si="866"/>
        <v>24280</v>
      </c>
      <c r="DP428" s="66">
        <f t="shared" si="883"/>
        <v>65.280892857142859</v>
      </c>
      <c r="DQ428" s="63">
        <f t="shared" si="833"/>
        <v>62.206258072487614</v>
      </c>
      <c r="DR428" s="66" t="e">
        <f t="shared" si="925"/>
        <v>#NUM!</v>
      </c>
      <c r="DS428" s="96" t="e">
        <f t="shared" si="926"/>
        <v>#NUM!</v>
      </c>
      <c r="DT428" s="66" t="e">
        <f t="shared" si="927"/>
        <v>#NUM!</v>
      </c>
      <c r="DU428" s="66" t="e">
        <f t="shared" si="928"/>
        <v>#NUM!</v>
      </c>
    </row>
    <row r="429" spans="1:125" ht="30">
      <c r="A429" s="175">
        <v>428</v>
      </c>
      <c r="B429" s="243">
        <v>97</v>
      </c>
      <c r="C429" s="244">
        <v>40842</v>
      </c>
      <c r="D429" s="249">
        <f t="shared" si="884"/>
        <v>10</v>
      </c>
      <c r="E429" s="246" t="s">
        <v>171</v>
      </c>
      <c r="F429" s="243">
        <v>14</v>
      </c>
      <c r="G429" s="247" t="s">
        <v>325</v>
      </c>
      <c r="H429" s="247" t="s">
        <v>398</v>
      </c>
      <c r="I429" s="247" t="s">
        <v>635</v>
      </c>
      <c r="J429" s="248">
        <v>0.1388888888888889</v>
      </c>
      <c r="K429" s="249">
        <v>3317.94</v>
      </c>
      <c r="L429" s="247" t="s">
        <v>930</v>
      </c>
      <c r="M429" s="243">
        <v>59</v>
      </c>
      <c r="N429" s="243">
        <v>0</v>
      </c>
      <c r="O429" s="247"/>
      <c r="P429" s="248">
        <v>0.1388888888888889</v>
      </c>
      <c r="Q429" s="248">
        <v>0.1388888888888889</v>
      </c>
      <c r="R429" s="12">
        <f t="shared" si="922"/>
        <v>0</v>
      </c>
      <c r="S429" s="13">
        <f t="shared" si="923"/>
        <v>0</v>
      </c>
      <c r="T429" s="13">
        <f t="shared" si="924"/>
        <v>0</v>
      </c>
      <c r="U429" s="248">
        <v>0.375</v>
      </c>
      <c r="V429" s="12">
        <f t="shared" si="885"/>
        <v>0.2361111111111111</v>
      </c>
      <c r="W429" s="13">
        <f t="shared" si="886"/>
        <v>5</v>
      </c>
      <c r="X429" s="225">
        <f t="shared" si="887"/>
        <v>40</v>
      </c>
      <c r="Y429" s="248">
        <v>0.43055555555555558</v>
      </c>
      <c r="Z429" s="12">
        <f t="shared" si="888"/>
        <v>5.555555555555558E-2</v>
      </c>
      <c r="AA429" s="13">
        <f t="shared" si="889"/>
        <v>1</v>
      </c>
      <c r="AB429" s="13">
        <f t="shared" si="890"/>
        <v>20</v>
      </c>
      <c r="AC429" s="248">
        <v>0.4548611111111111</v>
      </c>
      <c r="AD429" s="12">
        <f t="shared" si="891"/>
        <v>2.4305555555555525E-2</v>
      </c>
      <c r="AE429" s="13">
        <f t="shared" si="892"/>
        <v>0</v>
      </c>
      <c r="AF429" s="13">
        <f t="shared" si="893"/>
        <v>35</v>
      </c>
      <c r="AG429" s="248">
        <v>0.46527777777777773</v>
      </c>
      <c r="AH429" s="248">
        <v>0.67361111111111116</v>
      </c>
      <c r="AI429" s="12">
        <f t="shared" si="894"/>
        <v>0.20833333333333343</v>
      </c>
      <c r="AJ429" s="225">
        <f t="shared" si="895"/>
        <v>5</v>
      </c>
      <c r="AK429" s="225">
        <f t="shared" si="896"/>
        <v>0</v>
      </c>
      <c r="AL429" s="248">
        <v>0.46527777777777773</v>
      </c>
      <c r="AM429" s="248">
        <v>0.67361111111111116</v>
      </c>
      <c r="AN429" s="12">
        <f t="shared" si="897"/>
        <v>0.20833333333333343</v>
      </c>
      <c r="AO429" s="13">
        <f t="shared" si="898"/>
        <v>5</v>
      </c>
      <c r="AP429" s="13">
        <f t="shared" si="899"/>
        <v>0</v>
      </c>
      <c r="AQ429" s="248">
        <v>0.5</v>
      </c>
      <c r="AR429" s="12">
        <f>AQ429-AG429</f>
        <v>3.4722222222222265E-2</v>
      </c>
      <c r="AS429" s="225">
        <f t="shared" si="901"/>
        <v>0</v>
      </c>
      <c r="AT429" s="13">
        <f t="shared" si="902"/>
        <v>50</v>
      </c>
      <c r="AU429" s="248">
        <v>0.5</v>
      </c>
      <c r="AV429" s="226">
        <f t="shared" si="919"/>
        <v>0</v>
      </c>
      <c r="AW429" s="13">
        <f t="shared" si="903"/>
        <v>0</v>
      </c>
      <c r="AX429" s="13">
        <f t="shared" si="904"/>
        <v>0</v>
      </c>
      <c r="AY429" s="248">
        <v>1.0486111111111112</v>
      </c>
      <c r="AZ429" s="12">
        <f t="shared" si="920"/>
        <v>0.54861111111111116</v>
      </c>
      <c r="BA429" s="225">
        <f t="shared" si="905"/>
        <v>13</v>
      </c>
      <c r="BB429" s="225">
        <f t="shared" si="906"/>
        <v>10</v>
      </c>
      <c r="BC429" s="248">
        <v>1.0486111111111112</v>
      </c>
      <c r="BD429" s="248">
        <v>1.0486111111111112</v>
      </c>
      <c r="BE429" s="12">
        <f t="shared" si="907"/>
        <v>0</v>
      </c>
      <c r="BF429" s="13">
        <f t="shared" si="908"/>
        <v>0</v>
      </c>
      <c r="BG429" s="13">
        <f t="shared" si="909"/>
        <v>0</v>
      </c>
      <c r="BH429" s="248">
        <v>1.0486111111111112</v>
      </c>
      <c r="BI429" s="248">
        <v>1.0486111111111112</v>
      </c>
      <c r="BJ429" s="247"/>
      <c r="BK429" s="69">
        <f t="shared" si="910"/>
        <v>0</v>
      </c>
      <c r="BL429" s="13">
        <f t="shared" si="911"/>
        <v>0</v>
      </c>
      <c r="BM429" s="13">
        <f t="shared" si="912"/>
        <v>0</v>
      </c>
      <c r="BN429" s="248">
        <v>1.0625</v>
      </c>
      <c r="BO429" s="12">
        <f t="shared" si="913"/>
        <v>1.388888888888884E-2</v>
      </c>
      <c r="BP429" s="225">
        <f t="shared" si="914"/>
        <v>0</v>
      </c>
      <c r="BQ429" s="225">
        <f t="shared" si="915"/>
        <v>20</v>
      </c>
      <c r="BR429" s="248">
        <v>1.0659722222222221</v>
      </c>
      <c r="BS429" s="12">
        <f t="shared" si="916"/>
        <v>3.4722222222220989E-3</v>
      </c>
      <c r="BT429" s="225">
        <f t="shared" si="917"/>
        <v>0</v>
      </c>
      <c r="BU429" s="225">
        <f t="shared" si="918"/>
        <v>5</v>
      </c>
      <c r="BV429" s="248">
        <v>1.0659722222222221</v>
      </c>
      <c r="BW429" s="248">
        <v>1.0694444444444444</v>
      </c>
      <c r="BX429" s="12">
        <f t="shared" si="868"/>
        <v>3.4722222222223209E-3</v>
      </c>
      <c r="BY429" s="13">
        <f t="shared" si="869"/>
        <v>0</v>
      </c>
      <c r="BZ429" s="13">
        <f t="shared" si="870"/>
        <v>5</v>
      </c>
      <c r="CA429" s="226">
        <f t="shared" si="871"/>
        <v>0.93055555555555558</v>
      </c>
      <c r="CB429" s="13">
        <f t="shared" si="872"/>
        <v>22</v>
      </c>
      <c r="CC429" s="13">
        <f t="shared" si="873"/>
        <v>20</v>
      </c>
      <c r="CD429" s="12">
        <f t="shared" si="768"/>
        <v>7.6388888888888729E-2</v>
      </c>
      <c r="CE429" s="13">
        <f t="shared" si="874"/>
        <v>1</v>
      </c>
      <c r="CF429" s="13">
        <f t="shared" si="875"/>
        <v>50</v>
      </c>
      <c r="CG429" s="12">
        <f t="shared" si="859"/>
        <v>0.20833333333333343</v>
      </c>
      <c r="CH429" s="13">
        <f t="shared" si="876"/>
        <v>5</v>
      </c>
      <c r="CI429" s="13">
        <f t="shared" si="877"/>
        <v>0</v>
      </c>
      <c r="CJ429" s="12">
        <f t="shared" si="862"/>
        <v>0.54861111111111116</v>
      </c>
      <c r="CK429" s="13">
        <f t="shared" si="878"/>
        <v>13</v>
      </c>
      <c r="CL429" s="13">
        <f t="shared" si="879"/>
        <v>10</v>
      </c>
      <c r="CM429" s="62"/>
      <c r="CN429" s="62"/>
      <c r="CO429" s="62"/>
      <c r="CP429" s="12">
        <f t="shared" si="880"/>
        <v>0.54861111111111116</v>
      </c>
      <c r="CQ429" s="13">
        <f t="shared" si="881"/>
        <v>13</v>
      </c>
      <c r="CR429" s="13">
        <f t="shared" si="882"/>
        <v>10</v>
      </c>
      <c r="CS429" s="248"/>
      <c r="CT429" s="13">
        <f t="shared" si="819"/>
        <v>0</v>
      </c>
      <c r="CU429" s="13">
        <f t="shared" si="820"/>
        <v>0</v>
      </c>
      <c r="CV429" s="158"/>
      <c r="CW429" s="13">
        <f t="shared" si="821"/>
        <v>0</v>
      </c>
      <c r="CX429" s="13">
        <f t="shared" si="822"/>
        <v>0</v>
      </c>
      <c r="CY429" s="158"/>
      <c r="CZ429" s="13">
        <f t="shared" si="823"/>
        <v>0</v>
      </c>
      <c r="DA429" s="13">
        <f t="shared" si="824"/>
        <v>0</v>
      </c>
      <c r="DB429" s="158"/>
      <c r="DC429" s="13">
        <f t="shared" si="825"/>
        <v>0</v>
      </c>
      <c r="DD429" s="13">
        <f t="shared" si="826"/>
        <v>0</v>
      </c>
      <c r="DE429" s="158"/>
      <c r="DF429" s="13">
        <f t="shared" si="827"/>
        <v>0</v>
      </c>
      <c r="DG429" s="13">
        <f t="shared" si="828"/>
        <v>0</v>
      </c>
      <c r="DH429" s="158"/>
      <c r="DI429" s="13">
        <f t="shared" si="829"/>
        <v>0</v>
      </c>
      <c r="DJ429" s="13">
        <f t="shared" si="830"/>
        <v>0</v>
      </c>
      <c r="DK429" s="158"/>
      <c r="DL429" s="35">
        <f t="shared" si="831"/>
        <v>0</v>
      </c>
      <c r="DM429" s="61">
        <f t="shared" si="832"/>
        <v>0</v>
      </c>
      <c r="DN429" s="66">
        <f t="shared" si="921"/>
        <v>1513685.8859999992</v>
      </c>
      <c r="DO429" s="74">
        <f t="shared" si="866"/>
        <v>24336</v>
      </c>
      <c r="DP429" s="66">
        <f t="shared" si="883"/>
        <v>56.236271186440682</v>
      </c>
      <c r="DQ429" s="63">
        <f t="shared" si="833"/>
        <v>62.199452909270185</v>
      </c>
      <c r="DR429" s="66" t="e">
        <f t="shared" si="925"/>
        <v>#NUM!</v>
      </c>
      <c r="DS429" s="96" t="e">
        <f t="shared" si="926"/>
        <v>#NUM!</v>
      </c>
      <c r="DT429" s="66" t="e">
        <f t="shared" si="927"/>
        <v>#NUM!</v>
      </c>
      <c r="DU429" s="66" t="e">
        <f t="shared" si="928"/>
        <v>#NUM!</v>
      </c>
    </row>
    <row r="430" spans="1:125">
      <c r="A430" s="199">
        <v>429</v>
      </c>
      <c r="B430" s="243">
        <v>98</v>
      </c>
      <c r="C430" s="244">
        <v>40843</v>
      </c>
      <c r="D430" s="249">
        <f t="shared" si="884"/>
        <v>10</v>
      </c>
      <c r="E430" s="246" t="s">
        <v>39</v>
      </c>
      <c r="F430" s="243">
        <v>42</v>
      </c>
      <c r="G430" s="247" t="s">
        <v>38</v>
      </c>
      <c r="H430" s="247" t="s">
        <v>634</v>
      </c>
      <c r="I430" s="247" t="s">
        <v>587</v>
      </c>
      <c r="J430" s="248">
        <v>0.36458333333333331</v>
      </c>
      <c r="K430" s="249">
        <v>3194.04</v>
      </c>
      <c r="L430" s="247" t="s">
        <v>930</v>
      </c>
      <c r="M430" s="243">
        <v>56</v>
      </c>
      <c r="N430" s="243">
        <v>3</v>
      </c>
      <c r="O430" s="247"/>
      <c r="P430" s="248">
        <v>0.36458333333333331</v>
      </c>
      <c r="Q430" s="248">
        <v>0.36458333333333331</v>
      </c>
      <c r="R430" s="12">
        <f t="shared" si="922"/>
        <v>0</v>
      </c>
      <c r="S430" s="13">
        <f t="shared" si="923"/>
        <v>0</v>
      </c>
      <c r="T430" s="13">
        <f t="shared" si="924"/>
        <v>0</v>
      </c>
      <c r="U430" s="248">
        <v>0.3659722222222222</v>
      </c>
      <c r="V430" s="12">
        <f t="shared" si="885"/>
        <v>1.388888888888884E-3</v>
      </c>
      <c r="W430" s="13">
        <f t="shared" si="886"/>
        <v>0</v>
      </c>
      <c r="X430" s="225">
        <f t="shared" si="887"/>
        <v>2</v>
      </c>
      <c r="Y430" s="248">
        <v>0.3666666666666667</v>
      </c>
      <c r="Z430" s="12">
        <f t="shared" si="888"/>
        <v>6.9444444444449749E-4</v>
      </c>
      <c r="AA430" s="13">
        <f t="shared" si="889"/>
        <v>0</v>
      </c>
      <c r="AB430" s="13">
        <f t="shared" si="890"/>
        <v>1</v>
      </c>
      <c r="AC430" s="248">
        <v>0.375</v>
      </c>
      <c r="AD430" s="12">
        <f t="shared" si="891"/>
        <v>8.3333333333333037E-3</v>
      </c>
      <c r="AE430" s="13">
        <f t="shared" si="892"/>
        <v>0</v>
      </c>
      <c r="AF430" s="13">
        <f t="shared" si="893"/>
        <v>12</v>
      </c>
      <c r="AG430" s="248">
        <v>0.38194444444444442</v>
      </c>
      <c r="AH430" s="248">
        <v>0.43055555555555558</v>
      </c>
      <c r="AI430" s="12">
        <f t="shared" si="894"/>
        <v>4.861111111111116E-2</v>
      </c>
      <c r="AJ430" s="225">
        <f t="shared" si="895"/>
        <v>1</v>
      </c>
      <c r="AK430" s="225">
        <f t="shared" si="896"/>
        <v>10</v>
      </c>
      <c r="AL430" s="248">
        <v>0.38194444444444442</v>
      </c>
      <c r="AM430" s="248">
        <v>0.43055555555555558</v>
      </c>
      <c r="AN430" s="12">
        <f t="shared" si="897"/>
        <v>4.861111111111116E-2</v>
      </c>
      <c r="AO430" s="13">
        <f t="shared" si="898"/>
        <v>1</v>
      </c>
      <c r="AP430" s="13">
        <f t="shared" si="899"/>
        <v>10</v>
      </c>
      <c r="AQ430" s="248">
        <v>0.38194444444444442</v>
      </c>
      <c r="AR430" s="12">
        <f>AQ430-AL430</f>
        <v>0</v>
      </c>
      <c r="AS430" s="225">
        <f t="shared" si="901"/>
        <v>0</v>
      </c>
      <c r="AT430" s="13">
        <f t="shared" si="902"/>
        <v>0</v>
      </c>
      <c r="AU430" s="248">
        <v>0.3888888888888889</v>
      </c>
      <c r="AV430" s="226">
        <f t="shared" si="919"/>
        <v>6.9444444444444753E-3</v>
      </c>
      <c r="AW430" s="13">
        <f t="shared" si="903"/>
        <v>0</v>
      </c>
      <c r="AX430" s="13">
        <f t="shared" si="904"/>
        <v>10</v>
      </c>
      <c r="AY430" s="248">
        <v>0.66666666666666663</v>
      </c>
      <c r="AZ430" s="12">
        <f t="shared" si="920"/>
        <v>0.27777777777777773</v>
      </c>
      <c r="BA430" s="225">
        <f t="shared" si="905"/>
        <v>6</v>
      </c>
      <c r="BB430" s="225">
        <f t="shared" si="906"/>
        <v>40</v>
      </c>
      <c r="BC430" s="248">
        <v>0.66666666666666663</v>
      </c>
      <c r="BD430" s="248">
        <v>0.66666666666666663</v>
      </c>
      <c r="BE430" s="12">
        <f t="shared" si="907"/>
        <v>0</v>
      </c>
      <c r="BF430" s="13">
        <f t="shared" si="908"/>
        <v>0</v>
      </c>
      <c r="BG430" s="13">
        <f t="shared" si="909"/>
        <v>0</v>
      </c>
      <c r="BH430" s="248">
        <v>0.66666666666666663</v>
      </c>
      <c r="BI430" s="248">
        <v>0.66666666666666663</v>
      </c>
      <c r="BJ430" s="247"/>
      <c r="BK430" s="69">
        <f t="shared" si="910"/>
        <v>0</v>
      </c>
      <c r="BL430" s="13">
        <f t="shared" si="911"/>
        <v>0</v>
      </c>
      <c r="BM430" s="13">
        <f t="shared" si="912"/>
        <v>0</v>
      </c>
      <c r="BN430" s="248">
        <v>0.68055555555555547</v>
      </c>
      <c r="BO430" s="12">
        <f t="shared" si="913"/>
        <v>1.388888888888884E-2</v>
      </c>
      <c r="BP430" s="225">
        <f t="shared" si="914"/>
        <v>0</v>
      </c>
      <c r="BQ430" s="225">
        <f t="shared" si="915"/>
        <v>20</v>
      </c>
      <c r="BR430" s="248">
        <v>0.68402777777777779</v>
      </c>
      <c r="BS430" s="12">
        <f t="shared" si="916"/>
        <v>3.4722222222223209E-3</v>
      </c>
      <c r="BT430" s="225">
        <f t="shared" si="917"/>
        <v>0</v>
      </c>
      <c r="BU430" s="225">
        <f t="shared" si="918"/>
        <v>5</v>
      </c>
      <c r="BV430" s="248">
        <v>0.68402777777777779</v>
      </c>
      <c r="BW430" s="248">
        <v>0.6875</v>
      </c>
      <c r="BX430" s="12">
        <f t="shared" si="868"/>
        <v>3.4722222222222099E-3</v>
      </c>
      <c r="BY430" s="13">
        <f t="shared" si="869"/>
        <v>0</v>
      </c>
      <c r="BZ430" s="13">
        <f t="shared" si="870"/>
        <v>5</v>
      </c>
      <c r="CA430" s="226">
        <f t="shared" si="871"/>
        <v>0.32291666666666669</v>
      </c>
      <c r="CB430" s="13">
        <f t="shared" si="872"/>
        <v>7</v>
      </c>
      <c r="CC430" s="13">
        <f t="shared" si="873"/>
        <v>45</v>
      </c>
      <c r="CD430" s="12">
        <f t="shared" si="768"/>
        <v>2.5694444444444464E-2</v>
      </c>
      <c r="CE430" s="13">
        <f t="shared" si="874"/>
        <v>0</v>
      </c>
      <c r="CF430" s="13">
        <f t="shared" si="875"/>
        <v>37</v>
      </c>
      <c r="CG430" s="12">
        <f t="shared" si="859"/>
        <v>4.861111111111116E-2</v>
      </c>
      <c r="CH430" s="13">
        <f t="shared" si="876"/>
        <v>1</v>
      </c>
      <c r="CI430" s="13">
        <f t="shared" si="877"/>
        <v>10</v>
      </c>
      <c r="CJ430" s="12">
        <f t="shared" si="862"/>
        <v>0.27777777777777773</v>
      </c>
      <c r="CK430" s="13">
        <f t="shared" si="878"/>
        <v>6</v>
      </c>
      <c r="CL430" s="13">
        <f t="shared" si="879"/>
        <v>40</v>
      </c>
      <c r="CM430" s="62"/>
      <c r="CN430" s="62"/>
      <c r="CO430" s="62"/>
      <c r="CP430" s="12">
        <f t="shared" si="880"/>
        <v>0.27777777777777773</v>
      </c>
      <c r="CQ430" s="13">
        <f t="shared" si="881"/>
        <v>6</v>
      </c>
      <c r="CR430" s="13">
        <f t="shared" si="882"/>
        <v>40</v>
      </c>
      <c r="CS430" s="248"/>
      <c r="CT430" s="13">
        <f t="shared" si="819"/>
        <v>0</v>
      </c>
      <c r="CU430" s="13">
        <f t="shared" si="820"/>
        <v>0</v>
      </c>
      <c r="CV430" s="158"/>
      <c r="CW430" s="13">
        <f t="shared" si="821"/>
        <v>0</v>
      </c>
      <c r="CX430" s="13">
        <f t="shared" si="822"/>
        <v>0</v>
      </c>
      <c r="CY430" s="158"/>
      <c r="CZ430" s="13">
        <f t="shared" si="823"/>
        <v>0</v>
      </c>
      <c r="DA430" s="13">
        <f t="shared" si="824"/>
        <v>0</v>
      </c>
      <c r="DB430" s="158"/>
      <c r="DC430" s="13">
        <f t="shared" si="825"/>
        <v>0</v>
      </c>
      <c r="DD430" s="13">
        <f t="shared" si="826"/>
        <v>0</v>
      </c>
      <c r="DE430" s="158"/>
      <c r="DF430" s="13">
        <f t="shared" si="827"/>
        <v>0</v>
      </c>
      <c r="DG430" s="13">
        <f t="shared" si="828"/>
        <v>0</v>
      </c>
      <c r="DH430" s="158"/>
      <c r="DI430" s="13">
        <f t="shared" si="829"/>
        <v>0</v>
      </c>
      <c r="DJ430" s="13">
        <f t="shared" si="830"/>
        <v>0</v>
      </c>
      <c r="DK430" s="158"/>
      <c r="DL430" s="35">
        <f t="shared" si="831"/>
        <v>0</v>
      </c>
      <c r="DM430" s="61">
        <f t="shared" si="832"/>
        <v>0</v>
      </c>
      <c r="DN430" s="66">
        <f t="shared" si="921"/>
        <v>1516879.9259999993</v>
      </c>
      <c r="DO430" s="74">
        <f t="shared" si="866"/>
        <v>24393</v>
      </c>
      <c r="DP430" s="66">
        <f t="shared" si="883"/>
        <v>57.036428571428573</v>
      </c>
      <c r="DQ430" s="63">
        <f t="shared" si="833"/>
        <v>62.185050055343716</v>
      </c>
      <c r="DR430" s="66" t="e">
        <f t="shared" si="925"/>
        <v>#NUM!</v>
      </c>
      <c r="DS430" s="96" t="e">
        <f t="shared" si="926"/>
        <v>#NUM!</v>
      </c>
      <c r="DT430" s="66" t="e">
        <f t="shared" si="927"/>
        <v>#NUM!</v>
      </c>
      <c r="DU430" s="66" t="e">
        <f t="shared" si="928"/>
        <v>#NUM!</v>
      </c>
    </row>
    <row r="431" spans="1:125">
      <c r="A431" s="175">
        <v>430</v>
      </c>
      <c r="B431" s="243">
        <v>99</v>
      </c>
      <c r="C431" s="244">
        <v>40844</v>
      </c>
      <c r="D431" s="249">
        <f t="shared" si="884"/>
        <v>10</v>
      </c>
      <c r="E431" s="246" t="s">
        <v>39</v>
      </c>
      <c r="F431" s="243">
        <v>43</v>
      </c>
      <c r="G431" s="247" t="s">
        <v>38</v>
      </c>
      <c r="H431" s="247" t="s">
        <v>634</v>
      </c>
      <c r="I431" s="247" t="s">
        <v>587</v>
      </c>
      <c r="J431" s="248">
        <v>0.8125</v>
      </c>
      <c r="K431" s="249">
        <v>3323.89</v>
      </c>
      <c r="L431" s="247" t="s">
        <v>930</v>
      </c>
      <c r="M431" s="243">
        <v>57</v>
      </c>
      <c r="N431" s="243">
        <v>2</v>
      </c>
      <c r="O431" s="247"/>
      <c r="P431" s="248">
        <v>0.8125</v>
      </c>
      <c r="Q431" s="248">
        <v>0.8125</v>
      </c>
      <c r="R431" s="12">
        <f t="shared" si="922"/>
        <v>0</v>
      </c>
      <c r="S431" s="13">
        <f t="shared" si="923"/>
        <v>0</v>
      </c>
      <c r="T431" s="13">
        <f t="shared" si="924"/>
        <v>0</v>
      </c>
      <c r="U431" s="248">
        <v>1.7013888888888891</v>
      </c>
      <c r="V431" s="12">
        <f t="shared" si="885"/>
        <v>0.88888888888888906</v>
      </c>
      <c r="W431" s="13">
        <f t="shared" si="886"/>
        <v>21</v>
      </c>
      <c r="X431" s="225">
        <f t="shared" si="887"/>
        <v>20</v>
      </c>
      <c r="Y431" s="248">
        <v>1.7708333333333333</v>
      </c>
      <c r="Z431" s="12">
        <f t="shared" si="888"/>
        <v>6.9444444444444198E-2</v>
      </c>
      <c r="AA431" s="13">
        <f t="shared" si="889"/>
        <v>1</v>
      </c>
      <c r="AB431" s="13">
        <f t="shared" si="890"/>
        <v>40</v>
      </c>
      <c r="AC431" s="248">
        <v>1.7916666666666667</v>
      </c>
      <c r="AD431" s="12">
        <f t="shared" si="891"/>
        <v>2.0833333333333481E-2</v>
      </c>
      <c r="AE431" s="13">
        <f t="shared" si="892"/>
        <v>0</v>
      </c>
      <c r="AF431" s="13">
        <f t="shared" si="893"/>
        <v>30</v>
      </c>
      <c r="AG431" s="248">
        <v>1.7916666666666667</v>
      </c>
      <c r="AH431" s="248">
        <v>1.8888888888888891</v>
      </c>
      <c r="AI431" s="12">
        <f t="shared" si="894"/>
        <v>9.7222222222222321E-2</v>
      </c>
      <c r="AJ431" s="225">
        <f t="shared" si="895"/>
        <v>2</v>
      </c>
      <c r="AK431" s="225">
        <f t="shared" si="896"/>
        <v>20</v>
      </c>
      <c r="AL431" s="248">
        <v>1.7916666666666667</v>
      </c>
      <c r="AM431" s="248">
        <v>1.8888888888888891</v>
      </c>
      <c r="AN431" s="12">
        <f t="shared" si="897"/>
        <v>9.7222222222222321E-2</v>
      </c>
      <c r="AO431" s="13">
        <f t="shared" si="898"/>
        <v>2</v>
      </c>
      <c r="AP431" s="13">
        <f t="shared" si="899"/>
        <v>20</v>
      </c>
      <c r="AQ431" s="248">
        <v>1.8888888888888891</v>
      </c>
      <c r="AR431" s="12">
        <f t="shared" si="900"/>
        <v>0</v>
      </c>
      <c r="AS431" s="225">
        <f t="shared" si="901"/>
        <v>0</v>
      </c>
      <c r="AT431" s="13">
        <f t="shared" si="902"/>
        <v>0</v>
      </c>
      <c r="AU431" s="248">
        <v>1.8888888888888891</v>
      </c>
      <c r="AV431" s="226">
        <f t="shared" si="919"/>
        <v>0</v>
      </c>
      <c r="AW431" s="13">
        <f t="shared" si="903"/>
        <v>0</v>
      </c>
      <c r="AX431" s="13">
        <f t="shared" si="904"/>
        <v>0</v>
      </c>
      <c r="AY431" s="248">
        <v>2.3055555555555558</v>
      </c>
      <c r="AZ431" s="12">
        <f t="shared" si="920"/>
        <v>0.41666666666666674</v>
      </c>
      <c r="BA431" s="225">
        <f t="shared" si="905"/>
        <v>10</v>
      </c>
      <c r="BB431" s="225">
        <f t="shared" si="906"/>
        <v>0</v>
      </c>
      <c r="BC431" s="248">
        <v>2.3055555555555558</v>
      </c>
      <c r="BD431" s="248">
        <v>2.3055555555555558</v>
      </c>
      <c r="BE431" s="12">
        <f t="shared" si="907"/>
        <v>0</v>
      </c>
      <c r="BF431" s="13">
        <f t="shared" si="908"/>
        <v>0</v>
      </c>
      <c r="BG431" s="13">
        <f t="shared" si="909"/>
        <v>0</v>
      </c>
      <c r="BH431" s="248">
        <v>2.3055555555555558</v>
      </c>
      <c r="BI431" s="248">
        <v>2.3055555555555558</v>
      </c>
      <c r="BJ431" s="247"/>
      <c r="BK431" s="69">
        <f t="shared" si="910"/>
        <v>0</v>
      </c>
      <c r="BL431" s="13">
        <f t="shared" si="911"/>
        <v>0</v>
      </c>
      <c r="BM431" s="13">
        <f t="shared" si="912"/>
        <v>0</v>
      </c>
      <c r="BN431" s="248">
        <v>2.3090277777777777</v>
      </c>
      <c r="BO431" s="12">
        <f t="shared" si="913"/>
        <v>3.4722222222218768E-3</v>
      </c>
      <c r="BP431" s="225">
        <f t="shared" si="914"/>
        <v>0</v>
      </c>
      <c r="BQ431" s="225">
        <f t="shared" si="915"/>
        <v>5</v>
      </c>
      <c r="BR431" s="248">
        <v>2.3111111111111113</v>
      </c>
      <c r="BS431" s="12">
        <f t="shared" si="916"/>
        <v>2.083333333333659E-3</v>
      </c>
      <c r="BT431" s="225">
        <f t="shared" si="917"/>
        <v>0</v>
      </c>
      <c r="BU431" s="225">
        <f t="shared" si="918"/>
        <v>3</v>
      </c>
      <c r="BV431" s="248">
        <v>2.3111111111111113</v>
      </c>
      <c r="BW431" s="248">
        <v>2.3125</v>
      </c>
      <c r="BX431" s="12">
        <f t="shared" si="868"/>
        <v>1.3888888888886619E-3</v>
      </c>
      <c r="BY431" s="13">
        <f t="shared" si="869"/>
        <v>0</v>
      </c>
      <c r="BZ431" s="13">
        <f t="shared" si="870"/>
        <v>2</v>
      </c>
      <c r="CA431" s="226">
        <f t="shared" si="871"/>
        <v>1.5</v>
      </c>
      <c r="CB431" s="13">
        <f t="shared" si="872"/>
        <v>12</v>
      </c>
      <c r="CC431" s="13">
        <f t="shared" si="873"/>
        <v>0</v>
      </c>
      <c r="CD431" s="12">
        <f t="shared" si="768"/>
        <v>2.6388888888889017E-2</v>
      </c>
      <c r="CE431" s="13">
        <f t="shared" si="874"/>
        <v>0</v>
      </c>
      <c r="CF431" s="13">
        <f t="shared" si="875"/>
        <v>38</v>
      </c>
      <c r="CG431" s="12">
        <f t="shared" si="859"/>
        <v>9.7222222222222321E-2</v>
      </c>
      <c r="CH431" s="13">
        <f t="shared" si="876"/>
        <v>2</v>
      </c>
      <c r="CI431" s="13">
        <f t="shared" si="877"/>
        <v>20</v>
      </c>
      <c r="CJ431" s="12">
        <f t="shared" si="862"/>
        <v>0.41666666666666674</v>
      </c>
      <c r="CK431" s="13">
        <f t="shared" si="878"/>
        <v>10</v>
      </c>
      <c r="CL431" s="13">
        <f t="shared" si="879"/>
        <v>0</v>
      </c>
      <c r="CM431" s="62"/>
      <c r="CN431" s="62"/>
      <c r="CO431" s="62"/>
      <c r="CP431" s="12">
        <f t="shared" si="880"/>
        <v>0.41666666666666674</v>
      </c>
      <c r="CQ431" s="13">
        <f t="shared" si="881"/>
        <v>10</v>
      </c>
      <c r="CR431" s="13">
        <f t="shared" si="882"/>
        <v>0</v>
      </c>
      <c r="CS431" s="248"/>
      <c r="CT431" s="13">
        <f t="shared" si="819"/>
        <v>0</v>
      </c>
      <c r="CU431" s="13">
        <f t="shared" si="820"/>
        <v>0</v>
      </c>
      <c r="CV431" s="158"/>
      <c r="CW431" s="13">
        <f t="shared" si="821"/>
        <v>0</v>
      </c>
      <c r="CX431" s="13">
        <f t="shared" si="822"/>
        <v>0</v>
      </c>
      <c r="CY431" s="158"/>
      <c r="CZ431" s="13">
        <f t="shared" si="823"/>
        <v>0</v>
      </c>
      <c r="DA431" s="13">
        <f t="shared" si="824"/>
        <v>0</v>
      </c>
      <c r="DB431" s="158"/>
      <c r="DC431" s="13">
        <f t="shared" si="825"/>
        <v>0</v>
      </c>
      <c r="DD431" s="13">
        <f t="shared" si="826"/>
        <v>0</v>
      </c>
      <c r="DE431" s="158"/>
      <c r="DF431" s="13">
        <f t="shared" si="827"/>
        <v>0</v>
      </c>
      <c r="DG431" s="13">
        <f t="shared" si="828"/>
        <v>0</v>
      </c>
      <c r="DH431" s="158"/>
      <c r="DI431" s="13">
        <f t="shared" si="829"/>
        <v>0</v>
      </c>
      <c r="DJ431" s="13">
        <f t="shared" si="830"/>
        <v>0</v>
      </c>
      <c r="DK431" s="158"/>
      <c r="DL431" s="35">
        <f t="shared" si="831"/>
        <v>0</v>
      </c>
      <c r="DM431" s="61">
        <f t="shared" si="832"/>
        <v>0</v>
      </c>
      <c r="DN431" s="66">
        <f t="shared" si="921"/>
        <v>1520203.8159999992</v>
      </c>
      <c r="DO431" s="74">
        <f t="shared" si="866"/>
        <v>24452</v>
      </c>
      <c r="DP431" s="66">
        <f t="shared" si="883"/>
        <v>58.313859649122804</v>
      </c>
      <c r="DQ431" s="63">
        <f t="shared" si="833"/>
        <v>62.170939636839492</v>
      </c>
      <c r="DR431" s="66" t="e">
        <f t="shared" si="925"/>
        <v>#NUM!</v>
      </c>
      <c r="DS431" s="96" t="e">
        <f t="shared" si="926"/>
        <v>#NUM!</v>
      </c>
      <c r="DT431" s="66" t="e">
        <f t="shared" si="927"/>
        <v>#NUM!</v>
      </c>
      <c r="DU431" s="66" t="e">
        <f t="shared" si="928"/>
        <v>#NUM!</v>
      </c>
    </row>
    <row r="432" spans="1:125">
      <c r="A432" s="199">
        <v>431</v>
      </c>
      <c r="B432" s="243">
        <v>100</v>
      </c>
      <c r="C432" s="244">
        <v>40844</v>
      </c>
      <c r="D432" s="249">
        <f t="shared" si="884"/>
        <v>10</v>
      </c>
      <c r="E432" s="246" t="s">
        <v>171</v>
      </c>
      <c r="F432" s="243">
        <v>15</v>
      </c>
      <c r="G432" s="247" t="s">
        <v>325</v>
      </c>
      <c r="H432" s="247" t="s">
        <v>642</v>
      </c>
      <c r="I432" s="247" t="s">
        <v>587</v>
      </c>
      <c r="J432" s="248">
        <v>7.9861111111111105E-2</v>
      </c>
      <c r="K432" s="249">
        <v>3623.09</v>
      </c>
      <c r="L432" s="247" t="s">
        <v>34</v>
      </c>
      <c r="M432" s="243">
        <v>59</v>
      </c>
      <c r="N432" s="243">
        <v>0</v>
      </c>
      <c r="O432" s="247"/>
      <c r="P432" s="248">
        <v>7.9861111111111105E-2</v>
      </c>
      <c r="Q432" s="248">
        <v>7.9861111111111105E-2</v>
      </c>
      <c r="R432" s="12">
        <f>Q432-P432</f>
        <v>0</v>
      </c>
      <c r="S432" s="13">
        <f>HOUR(R432)</f>
        <v>0</v>
      </c>
      <c r="T432" s="13">
        <f>MINUTE(R432)</f>
        <v>0</v>
      </c>
      <c r="U432" s="248">
        <v>0.26041666666666669</v>
      </c>
      <c r="V432" s="12">
        <f t="shared" si="885"/>
        <v>0.18055555555555558</v>
      </c>
      <c r="W432" s="13">
        <f t="shared" si="886"/>
        <v>4</v>
      </c>
      <c r="X432" s="225">
        <f t="shared" si="887"/>
        <v>20</v>
      </c>
      <c r="Y432" s="248">
        <v>0.28125</v>
      </c>
      <c r="Z432" s="12">
        <f t="shared" si="888"/>
        <v>2.0833333333333315E-2</v>
      </c>
      <c r="AA432" s="13">
        <f t="shared" si="889"/>
        <v>0</v>
      </c>
      <c r="AB432" s="13">
        <f t="shared" si="890"/>
        <v>30</v>
      </c>
      <c r="AC432" s="248">
        <v>0.30208333333333331</v>
      </c>
      <c r="AD432" s="12">
        <f t="shared" si="891"/>
        <v>2.0833333333333315E-2</v>
      </c>
      <c r="AE432" s="13">
        <f t="shared" si="892"/>
        <v>0</v>
      </c>
      <c r="AF432" s="13">
        <f t="shared" si="893"/>
        <v>30</v>
      </c>
      <c r="AG432" s="248">
        <v>0.3576388888888889</v>
      </c>
      <c r="AH432" s="248">
        <v>0.40972222222222227</v>
      </c>
      <c r="AI432" s="12">
        <f t="shared" si="894"/>
        <v>5.208333333333337E-2</v>
      </c>
      <c r="AJ432" s="225">
        <f t="shared" si="895"/>
        <v>1</v>
      </c>
      <c r="AK432" s="225">
        <f t="shared" si="896"/>
        <v>15</v>
      </c>
      <c r="AL432" s="248">
        <v>0.3576388888888889</v>
      </c>
      <c r="AM432" s="248">
        <v>0.40972222222222227</v>
      </c>
      <c r="AN432" s="12"/>
      <c r="AO432" s="13"/>
      <c r="AP432" s="13"/>
      <c r="AQ432" s="248">
        <v>0.4236111111111111</v>
      </c>
      <c r="AR432" s="12">
        <f>AQ432-AH432</f>
        <v>1.388888888888884E-2</v>
      </c>
      <c r="AS432" s="225">
        <f>HOUR(AR432)</f>
        <v>0</v>
      </c>
      <c r="AT432" s="13">
        <f>MINUTE(AR432)</f>
        <v>20</v>
      </c>
      <c r="AU432" s="248">
        <v>0.42708333333333331</v>
      </c>
      <c r="AV432" s="226">
        <f t="shared" si="919"/>
        <v>3.4722222222222099E-3</v>
      </c>
      <c r="AW432" s="13">
        <f t="shared" si="903"/>
        <v>0</v>
      </c>
      <c r="AX432" s="13">
        <f t="shared" si="904"/>
        <v>5</v>
      </c>
      <c r="AY432" s="248">
        <v>0.84652777777777777</v>
      </c>
      <c r="AZ432" s="12">
        <f t="shared" si="920"/>
        <v>0.41944444444444445</v>
      </c>
      <c r="BA432" s="225">
        <f t="shared" si="905"/>
        <v>10</v>
      </c>
      <c r="BB432" s="225">
        <f t="shared" si="906"/>
        <v>4</v>
      </c>
      <c r="BC432" s="248">
        <v>0.84652777777777777</v>
      </c>
      <c r="BD432" s="248">
        <v>0.84652777777777777</v>
      </c>
      <c r="BE432" s="12"/>
      <c r="BF432" s="13"/>
      <c r="BG432" s="13"/>
      <c r="BH432" s="248">
        <v>0.84652777777777777</v>
      </c>
      <c r="BI432" s="248">
        <v>0.84652777777777777</v>
      </c>
      <c r="BJ432" s="247"/>
      <c r="BK432" s="69">
        <f>BI432-BH432</f>
        <v>0</v>
      </c>
      <c r="BL432" s="13">
        <f>HOUR(BK432)</f>
        <v>0</v>
      </c>
      <c r="BM432" s="13">
        <f>MINUTE(BK432)</f>
        <v>0</v>
      </c>
      <c r="BN432" s="248">
        <v>0.85763888888888884</v>
      </c>
      <c r="BO432" s="12">
        <f t="shared" si="913"/>
        <v>1.1111111111111072E-2</v>
      </c>
      <c r="BP432" s="225">
        <f t="shared" si="914"/>
        <v>0</v>
      </c>
      <c r="BQ432" s="225">
        <f t="shared" si="915"/>
        <v>16</v>
      </c>
      <c r="BR432" s="248">
        <v>0.85902777777777783</v>
      </c>
      <c r="BS432" s="12">
        <f t="shared" si="916"/>
        <v>1.388888888888995E-3</v>
      </c>
      <c r="BT432" s="225">
        <f t="shared" si="917"/>
        <v>0</v>
      </c>
      <c r="BU432" s="225">
        <f t="shared" si="918"/>
        <v>2</v>
      </c>
      <c r="BV432" s="248">
        <v>0.85902777777777783</v>
      </c>
      <c r="BW432" s="248">
        <v>0.86111111111111116</v>
      </c>
      <c r="BX432" s="12">
        <f t="shared" si="868"/>
        <v>2.0833333333333259E-3</v>
      </c>
      <c r="BY432" s="13">
        <f t="shared" si="869"/>
        <v>0</v>
      </c>
      <c r="BZ432" s="13">
        <f t="shared" si="870"/>
        <v>3</v>
      </c>
      <c r="CA432" s="226">
        <f t="shared" si="871"/>
        <v>0.78125</v>
      </c>
      <c r="CB432" s="13">
        <f t="shared" si="872"/>
        <v>18</v>
      </c>
      <c r="CC432" s="13">
        <f t="shared" si="873"/>
        <v>45</v>
      </c>
      <c r="CD432" s="12">
        <f t="shared" si="768"/>
        <v>4.7222222222222221E-2</v>
      </c>
      <c r="CE432" s="13">
        <f t="shared" si="874"/>
        <v>1</v>
      </c>
      <c r="CF432" s="13">
        <f t="shared" si="875"/>
        <v>8</v>
      </c>
      <c r="CG432" s="12">
        <f t="shared" si="859"/>
        <v>5.208333333333337E-2</v>
      </c>
      <c r="CH432" s="13">
        <f t="shared" si="876"/>
        <v>1</v>
      </c>
      <c r="CI432" s="13">
        <f t="shared" si="877"/>
        <v>15</v>
      </c>
      <c r="CJ432" s="12">
        <f t="shared" si="862"/>
        <v>0.41944444444444445</v>
      </c>
      <c r="CK432" s="13">
        <f t="shared" si="878"/>
        <v>10</v>
      </c>
      <c r="CL432" s="13">
        <f t="shared" si="879"/>
        <v>4</v>
      </c>
      <c r="CM432" s="62"/>
      <c r="CN432" s="62"/>
      <c r="CO432" s="62"/>
      <c r="CP432" s="12">
        <f t="shared" si="880"/>
        <v>0.41944444444444445</v>
      </c>
      <c r="CQ432" s="13">
        <f t="shared" si="881"/>
        <v>10</v>
      </c>
      <c r="CR432" s="13">
        <f t="shared" si="882"/>
        <v>4</v>
      </c>
      <c r="CS432" s="248"/>
      <c r="CT432" s="13">
        <f t="shared" si="819"/>
        <v>0</v>
      </c>
      <c r="CU432" s="13">
        <f t="shared" si="820"/>
        <v>0</v>
      </c>
      <c r="CV432" s="158"/>
      <c r="CW432" s="13">
        <f t="shared" si="821"/>
        <v>0</v>
      </c>
      <c r="CX432" s="13">
        <f t="shared" si="822"/>
        <v>0</v>
      </c>
      <c r="CY432" s="158"/>
      <c r="CZ432" s="13">
        <f t="shared" si="823"/>
        <v>0</v>
      </c>
      <c r="DA432" s="13">
        <f t="shared" si="824"/>
        <v>0</v>
      </c>
      <c r="DB432" s="158"/>
      <c r="DC432" s="13">
        <f t="shared" si="825"/>
        <v>0</v>
      </c>
      <c r="DD432" s="13">
        <f t="shared" si="826"/>
        <v>0</v>
      </c>
      <c r="DE432" s="158"/>
      <c r="DF432" s="13">
        <f t="shared" si="827"/>
        <v>0</v>
      </c>
      <c r="DG432" s="13">
        <f t="shared" si="828"/>
        <v>0</v>
      </c>
      <c r="DH432" s="158"/>
      <c r="DI432" s="13">
        <f t="shared" si="829"/>
        <v>0</v>
      </c>
      <c r="DJ432" s="13">
        <f t="shared" si="830"/>
        <v>0</v>
      </c>
      <c r="DK432" s="158"/>
      <c r="DL432" s="35">
        <f t="shared" si="831"/>
        <v>0</v>
      </c>
      <c r="DM432" s="61">
        <f t="shared" si="832"/>
        <v>0</v>
      </c>
      <c r="DN432" s="66">
        <f t="shared" si="921"/>
        <v>1523826.9059999993</v>
      </c>
      <c r="DO432" s="74">
        <f t="shared" si="866"/>
        <v>24511</v>
      </c>
      <c r="DP432" s="66">
        <f t="shared" si="883"/>
        <v>61.408305084745763</v>
      </c>
      <c r="DQ432" s="63"/>
      <c r="DR432" s="66" t="e">
        <f t="shared" si="925"/>
        <v>#NUM!</v>
      </c>
      <c r="DS432" s="96" t="e">
        <f t="shared" si="926"/>
        <v>#NUM!</v>
      </c>
      <c r="DT432" s="66" t="e">
        <f t="shared" si="927"/>
        <v>#NUM!</v>
      </c>
      <c r="DU432" s="66" t="e">
        <f t="shared" si="928"/>
        <v>#NUM!</v>
      </c>
    </row>
    <row r="433" spans="1:125">
      <c r="A433" s="175">
        <v>432</v>
      </c>
      <c r="B433" s="243">
        <v>101</v>
      </c>
      <c r="C433" s="244">
        <v>40844</v>
      </c>
      <c r="D433" s="249">
        <f t="shared" si="884"/>
        <v>10</v>
      </c>
      <c r="E433" s="246" t="s">
        <v>524</v>
      </c>
      <c r="F433" s="243">
        <v>2</v>
      </c>
      <c r="G433" s="247" t="s">
        <v>403</v>
      </c>
      <c r="H433" s="247" t="s">
        <v>413</v>
      </c>
      <c r="I433" s="247" t="s">
        <v>537</v>
      </c>
      <c r="J433" s="248">
        <v>2.0833333333333332E-2</v>
      </c>
      <c r="K433" s="249">
        <v>3662.62</v>
      </c>
      <c r="L433" s="247" t="s">
        <v>33</v>
      </c>
      <c r="M433" s="243">
        <v>59</v>
      </c>
      <c r="N433" s="243">
        <v>0</v>
      </c>
      <c r="O433" s="247"/>
      <c r="P433" s="248">
        <v>2.0833333333333332E-2</v>
      </c>
      <c r="Q433" s="248">
        <v>2.0833333333333332E-2</v>
      </c>
      <c r="R433" s="12">
        <f>Q433-P433</f>
        <v>0</v>
      </c>
      <c r="S433" s="13">
        <f>HOUR(R433)</f>
        <v>0</v>
      </c>
      <c r="T433" s="13">
        <f>MINUTE(R433)</f>
        <v>0</v>
      </c>
      <c r="U433" s="248">
        <v>2.4305555555555556E-2</v>
      </c>
      <c r="V433" s="12">
        <f t="shared" si="885"/>
        <v>3.4722222222222238E-3</v>
      </c>
      <c r="W433" s="13">
        <f t="shared" si="886"/>
        <v>0</v>
      </c>
      <c r="X433" s="225">
        <f t="shared" si="887"/>
        <v>5</v>
      </c>
      <c r="Y433" s="248">
        <v>0.2673611111111111</v>
      </c>
      <c r="Z433" s="12">
        <f t="shared" si="888"/>
        <v>0.24305555555555555</v>
      </c>
      <c r="AA433" s="13">
        <f t="shared" si="889"/>
        <v>5</v>
      </c>
      <c r="AB433" s="13">
        <f t="shared" si="890"/>
        <v>50</v>
      </c>
      <c r="AC433" s="248">
        <v>0.29166666666666669</v>
      </c>
      <c r="AD433" s="12">
        <f t="shared" si="891"/>
        <v>2.430555555555558E-2</v>
      </c>
      <c r="AE433" s="13">
        <f t="shared" si="892"/>
        <v>0</v>
      </c>
      <c r="AF433" s="13">
        <f t="shared" si="893"/>
        <v>35</v>
      </c>
      <c r="AG433" s="248">
        <v>0.30208333333333331</v>
      </c>
      <c r="AH433" s="248">
        <v>0.35416666666666669</v>
      </c>
      <c r="AI433" s="12">
        <f t="shared" si="894"/>
        <v>5.208333333333337E-2</v>
      </c>
      <c r="AJ433" s="225">
        <f t="shared" si="895"/>
        <v>1</v>
      </c>
      <c r="AK433" s="225">
        <f t="shared" si="896"/>
        <v>15</v>
      </c>
      <c r="AL433" s="248">
        <v>0.30208333333333331</v>
      </c>
      <c r="AM433" s="248">
        <v>0.35416666666666669</v>
      </c>
      <c r="AN433" s="12"/>
      <c r="AO433" s="13"/>
      <c r="AP433" s="13"/>
      <c r="AQ433" s="248">
        <v>0.4548611111111111</v>
      </c>
      <c r="AR433" s="12">
        <f>AQ433-AH433</f>
        <v>0.10069444444444442</v>
      </c>
      <c r="AS433" s="225">
        <f>HOUR(AR433)</f>
        <v>2</v>
      </c>
      <c r="AT433" s="13">
        <f>MINUTE(AR433)</f>
        <v>25</v>
      </c>
      <c r="AU433" s="248">
        <v>0.45833333333333331</v>
      </c>
      <c r="AV433" s="226">
        <f t="shared" si="919"/>
        <v>3.4722222222222099E-3</v>
      </c>
      <c r="AW433" s="13">
        <f t="shared" si="903"/>
        <v>0</v>
      </c>
      <c r="AX433" s="13">
        <f t="shared" si="904"/>
        <v>5</v>
      </c>
      <c r="AY433" s="248">
        <v>0.69652777777777775</v>
      </c>
      <c r="AZ433" s="12">
        <f t="shared" si="920"/>
        <v>0.23819444444444443</v>
      </c>
      <c r="BA433" s="225">
        <f t="shared" si="905"/>
        <v>5</v>
      </c>
      <c r="BB433" s="225">
        <f t="shared" si="906"/>
        <v>43</v>
      </c>
      <c r="BC433" s="248">
        <v>0.69652777777777775</v>
      </c>
      <c r="BD433" s="248">
        <v>0.69652777777777775</v>
      </c>
      <c r="BE433" s="12"/>
      <c r="BF433" s="13"/>
      <c r="BG433" s="13"/>
      <c r="BH433" s="248">
        <v>0.69652777777777775</v>
      </c>
      <c r="BI433" s="248">
        <v>0.69652777777777775</v>
      </c>
      <c r="BJ433" s="247"/>
      <c r="BK433" s="69">
        <f>BI433-BH433</f>
        <v>0</v>
      </c>
      <c r="BL433" s="13">
        <f>HOUR(BK433)</f>
        <v>0</v>
      </c>
      <c r="BM433" s="13">
        <f>MINUTE(BK433)</f>
        <v>0</v>
      </c>
      <c r="BN433" s="248">
        <v>0.70486111111111116</v>
      </c>
      <c r="BO433" s="12">
        <f t="shared" si="913"/>
        <v>8.3333333333334147E-3</v>
      </c>
      <c r="BP433" s="225">
        <f t="shared" si="914"/>
        <v>0</v>
      </c>
      <c r="BQ433" s="225">
        <f t="shared" si="915"/>
        <v>12</v>
      </c>
      <c r="BR433" s="248">
        <v>0.70833333333333337</v>
      </c>
      <c r="BS433" s="12">
        <f t="shared" si="916"/>
        <v>3.4722222222222099E-3</v>
      </c>
      <c r="BT433" s="225">
        <f t="shared" si="917"/>
        <v>0</v>
      </c>
      <c r="BU433" s="225">
        <f t="shared" si="918"/>
        <v>5</v>
      </c>
      <c r="BV433" s="248">
        <v>0.70833333333333337</v>
      </c>
      <c r="BW433" s="248">
        <v>0.71875</v>
      </c>
      <c r="BX433" s="12">
        <f t="shared" si="868"/>
        <v>1.041666666666663E-2</v>
      </c>
      <c r="BY433" s="13">
        <f t="shared" si="869"/>
        <v>0</v>
      </c>
      <c r="BZ433" s="13">
        <f t="shared" si="870"/>
        <v>15</v>
      </c>
      <c r="CA433" s="226">
        <f t="shared" si="871"/>
        <v>0.69791666666666663</v>
      </c>
      <c r="CB433" s="13">
        <f t="shared" si="872"/>
        <v>16</v>
      </c>
      <c r="CC433" s="13">
        <f t="shared" si="873"/>
        <v>45</v>
      </c>
      <c r="CD433" s="12">
        <f t="shared" si="768"/>
        <v>0.13680555555555562</v>
      </c>
      <c r="CE433" s="13">
        <f t="shared" si="874"/>
        <v>3</v>
      </c>
      <c r="CF433" s="13">
        <f t="shared" si="875"/>
        <v>17</v>
      </c>
      <c r="CG433" s="12">
        <f t="shared" si="859"/>
        <v>5.208333333333337E-2</v>
      </c>
      <c r="CH433" s="13">
        <f t="shared" si="876"/>
        <v>1</v>
      </c>
      <c r="CI433" s="13">
        <f t="shared" si="877"/>
        <v>15</v>
      </c>
      <c r="CJ433" s="12">
        <f t="shared" si="862"/>
        <v>0.23819444444444443</v>
      </c>
      <c r="CK433" s="13">
        <f t="shared" si="878"/>
        <v>5</v>
      </c>
      <c r="CL433" s="13">
        <f t="shared" si="879"/>
        <v>43</v>
      </c>
      <c r="CM433" s="62"/>
      <c r="CN433" s="62"/>
      <c r="CO433" s="62"/>
      <c r="CP433" s="12">
        <f t="shared" si="880"/>
        <v>0.23819444444444443</v>
      </c>
      <c r="CQ433" s="13">
        <f t="shared" si="881"/>
        <v>5</v>
      </c>
      <c r="CR433" s="13">
        <f t="shared" si="882"/>
        <v>43</v>
      </c>
      <c r="CS433" s="248"/>
      <c r="CT433" s="13">
        <f t="shared" si="819"/>
        <v>0</v>
      </c>
      <c r="CU433" s="13">
        <f t="shared" si="820"/>
        <v>0</v>
      </c>
      <c r="CV433" s="158"/>
      <c r="CW433" s="13">
        <f t="shared" si="821"/>
        <v>0</v>
      </c>
      <c r="CX433" s="13">
        <f t="shared" si="822"/>
        <v>0</v>
      </c>
      <c r="CY433" s="158"/>
      <c r="CZ433" s="13">
        <f t="shared" si="823"/>
        <v>0</v>
      </c>
      <c r="DA433" s="13">
        <f t="shared" si="824"/>
        <v>0</v>
      </c>
      <c r="DB433" s="158"/>
      <c r="DC433" s="13">
        <f t="shared" si="825"/>
        <v>0</v>
      </c>
      <c r="DD433" s="13">
        <f t="shared" si="826"/>
        <v>0</v>
      </c>
      <c r="DE433" s="158"/>
      <c r="DF433" s="13">
        <f t="shared" si="827"/>
        <v>0</v>
      </c>
      <c r="DG433" s="13">
        <f t="shared" si="828"/>
        <v>0</v>
      </c>
      <c r="DH433" s="158"/>
      <c r="DI433" s="13">
        <f t="shared" si="829"/>
        <v>0</v>
      </c>
      <c r="DJ433" s="13">
        <f t="shared" si="830"/>
        <v>0</v>
      </c>
      <c r="DK433" s="158"/>
      <c r="DL433" s="35">
        <f t="shared" si="831"/>
        <v>0</v>
      </c>
      <c r="DM433" s="61">
        <f t="shared" si="832"/>
        <v>0</v>
      </c>
      <c r="DN433" s="66">
        <f t="shared" si="921"/>
        <v>1527489.5259999994</v>
      </c>
      <c r="DO433" s="74">
        <f t="shared" si="866"/>
        <v>24569</v>
      </c>
      <c r="DP433" s="66">
        <f t="shared" si="883"/>
        <v>62.078305084745757</v>
      </c>
      <c r="DQ433" s="63"/>
      <c r="DR433" s="66" t="e">
        <f t="shared" si="925"/>
        <v>#NUM!</v>
      </c>
      <c r="DS433" s="96" t="e">
        <f t="shared" si="926"/>
        <v>#NUM!</v>
      </c>
      <c r="DT433" s="66" t="e">
        <f t="shared" si="927"/>
        <v>#NUM!</v>
      </c>
      <c r="DU433" s="66" t="e">
        <f t="shared" si="928"/>
        <v>#NUM!</v>
      </c>
    </row>
    <row r="434" spans="1:125">
      <c r="A434" s="199">
        <v>433</v>
      </c>
      <c r="B434" s="243">
        <v>102</v>
      </c>
      <c r="C434" s="244">
        <v>40844</v>
      </c>
      <c r="D434" s="249">
        <f t="shared" si="884"/>
        <v>10</v>
      </c>
      <c r="E434" s="246" t="s">
        <v>466</v>
      </c>
      <c r="F434" s="243">
        <v>2</v>
      </c>
      <c r="G434" s="247" t="s">
        <v>467</v>
      </c>
      <c r="H434" s="247" t="s">
        <v>413</v>
      </c>
      <c r="I434" s="247" t="s">
        <v>427</v>
      </c>
      <c r="J434" s="248">
        <v>0.41666666666666669</v>
      </c>
      <c r="K434" s="249">
        <v>3710.62</v>
      </c>
      <c r="L434" s="247" t="s">
        <v>33</v>
      </c>
      <c r="M434" s="243">
        <v>58</v>
      </c>
      <c r="N434" s="243">
        <v>1</v>
      </c>
      <c r="O434" s="247"/>
      <c r="P434" s="248">
        <v>0.41666666666666669</v>
      </c>
      <c r="Q434" s="248">
        <v>0.41666666666666669</v>
      </c>
      <c r="R434" s="12">
        <f t="shared" si="922"/>
        <v>0</v>
      </c>
      <c r="S434" s="13">
        <f t="shared" si="923"/>
        <v>0</v>
      </c>
      <c r="T434" s="13">
        <f t="shared" si="924"/>
        <v>0</v>
      </c>
      <c r="U434" s="248">
        <v>0.45833333333333331</v>
      </c>
      <c r="V434" s="12">
        <f t="shared" si="885"/>
        <v>4.166666666666663E-2</v>
      </c>
      <c r="W434" s="13">
        <f t="shared" si="886"/>
        <v>1</v>
      </c>
      <c r="X434" s="225">
        <f t="shared" si="887"/>
        <v>0</v>
      </c>
      <c r="Y434" s="248">
        <v>0.58333333333333337</v>
      </c>
      <c r="Z434" s="12">
        <f t="shared" si="888"/>
        <v>0.12500000000000006</v>
      </c>
      <c r="AA434" s="13">
        <f t="shared" si="889"/>
        <v>3</v>
      </c>
      <c r="AB434" s="13">
        <f t="shared" si="890"/>
        <v>0</v>
      </c>
      <c r="AC434" s="248">
        <v>0.60763888888888895</v>
      </c>
      <c r="AD434" s="12">
        <f t="shared" si="891"/>
        <v>2.430555555555558E-2</v>
      </c>
      <c r="AE434" s="13">
        <f t="shared" si="892"/>
        <v>0</v>
      </c>
      <c r="AF434" s="13">
        <f t="shared" si="893"/>
        <v>35</v>
      </c>
      <c r="AG434" s="248">
        <v>0.61111111111111105</v>
      </c>
      <c r="AH434" s="248">
        <v>0.64930555555555558</v>
      </c>
      <c r="AI434" s="12">
        <f t="shared" si="894"/>
        <v>3.8194444444444531E-2</v>
      </c>
      <c r="AJ434" s="225">
        <f t="shared" si="895"/>
        <v>0</v>
      </c>
      <c r="AK434" s="225">
        <f t="shared" si="896"/>
        <v>55</v>
      </c>
      <c r="AL434" s="248">
        <v>0.61111111111111105</v>
      </c>
      <c r="AM434" s="248">
        <v>0.64930555555555558</v>
      </c>
      <c r="AN434" s="12">
        <f t="shared" si="897"/>
        <v>3.8194444444444531E-2</v>
      </c>
      <c r="AO434" s="13">
        <f t="shared" si="898"/>
        <v>0</v>
      </c>
      <c r="AP434" s="13">
        <f t="shared" si="899"/>
        <v>55</v>
      </c>
      <c r="AQ434" s="248">
        <v>0.88750000000000007</v>
      </c>
      <c r="AR434" s="12">
        <f t="shared" si="900"/>
        <v>0.23819444444444449</v>
      </c>
      <c r="AS434" s="225">
        <f t="shared" si="901"/>
        <v>5</v>
      </c>
      <c r="AT434" s="13">
        <f t="shared" si="902"/>
        <v>43</v>
      </c>
      <c r="AU434" s="248">
        <v>0.88888888888888884</v>
      </c>
      <c r="AV434" s="226">
        <f t="shared" si="919"/>
        <v>1.3888888888887729E-3</v>
      </c>
      <c r="AW434" s="13">
        <f t="shared" si="903"/>
        <v>0</v>
      </c>
      <c r="AX434" s="13">
        <f t="shared" si="904"/>
        <v>2</v>
      </c>
      <c r="AY434" s="248">
        <v>0.97499999999999998</v>
      </c>
      <c r="AZ434" s="12">
        <f t="shared" si="920"/>
        <v>8.6111111111111138E-2</v>
      </c>
      <c r="BA434" s="225">
        <f t="shared" si="905"/>
        <v>2</v>
      </c>
      <c r="BB434" s="225">
        <f t="shared" si="906"/>
        <v>4</v>
      </c>
      <c r="BC434" s="248">
        <v>0.97499999999999998</v>
      </c>
      <c r="BD434" s="248">
        <v>0.97499999999999998</v>
      </c>
      <c r="BE434" s="12">
        <f t="shared" si="907"/>
        <v>0</v>
      </c>
      <c r="BF434" s="13">
        <f t="shared" si="908"/>
        <v>0</v>
      </c>
      <c r="BG434" s="13">
        <f t="shared" si="909"/>
        <v>0</v>
      </c>
      <c r="BH434" s="248">
        <v>0.97499999999999998</v>
      </c>
      <c r="BI434" s="248">
        <v>0.97499999999999998</v>
      </c>
      <c r="BJ434" s="247"/>
      <c r="BK434" s="69">
        <f t="shared" si="910"/>
        <v>0</v>
      </c>
      <c r="BL434" s="13">
        <f t="shared" si="911"/>
        <v>0</v>
      </c>
      <c r="BM434" s="13">
        <f t="shared" si="912"/>
        <v>0</v>
      </c>
      <c r="BN434" s="248">
        <v>0.97916666666666663</v>
      </c>
      <c r="BO434" s="12">
        <f t="shared" si="913"/>
        <v>4.1666666666666519E-3</v>
      </c>
      <c r="BP434" s="225">
        <f t="shared" si="914"/>
        <v>0</v>
      </c>
      <c r="BQ434" s="225">
        <f t="shared" si="915"/>
        <v>6</v>
      </c>
      <c r="BR434" s="248">
        <v>0.98125000000000007</v>
      </c>
      <c r="BS434" s="12">
        <f t="shared" si="916"/>
        <v>2.083333333333437E-3</v>
      </c>
      <c r="BT434" s="225">
        <f t="shared" si="917"/>
        <v>0</v>
      </c>
      <c r="BU434" s="225">
        <f t="shared" si="918"/>
        <v>3</v>
      </c>
      <c r="BV434" s="248">
        <v>0.98125000000000007</v>
      </c>
      <c r="BW434" s="248">
        <v>0.98263888888888884</v>
      </c>
      <c r="BX434" s="12">
        <f t="shared" si="868"/>
        <v>1.3888888888887729E-3</v>
      </c>
      <c r="BY434" s="13">
        <f t="shared" si="869"/>
        <v>0</v>
      </c>
      <c r="BZ434" s="13">
        <f t="shared" si="870"/>
        <v>2</v>
      </c>
      <c r="CA434" s="226">
        <f t="shared" si="871"/>
        <v>0.5659722222222221</v>
      </c>
      <c r="CB434" s="13">
        <f t="shared" si="872"/>
        <v>13</v>
      </c>
      <c r="CC434" s="13">
        <f t="shared" si="873"/>
        <v>35</v>
      </c>
      <c r="CD434" s="12">
        <f t="shared" si="768"/>
        <v>0.26875000000000016</v>
      </c>
      <c r="CE434" s="13">
        <f t="shared" si="874"/>
        <v>6</v>
      </c>
      <c r="CF434" s="13">
        <f t="shared" si="875"/>
        <v>27</v>
      </c>
      <c r="CG434" s="12">
        <f t="shared" si="859"/>
        <v>3.8194444444444531E-2</v>
      </c>
      <c r="CH434" s="13">
        <f t="shared" si="876"/>
        <v>0</v>
      </c>
      <c r="CI434" s="13">
        <f t="shared" si="877"/>
        <v>55</v>
      </c>
      <c r="CJ434" s="12">
        <f t="shared" si="862"/>
        <v>8.6111111111111138E-2</v>
      </c>
      <c r="CK434" s="13">
        <f t="shared" si="878"/>
        <v>2</v>
      </c>
      <c r="CL434" s="13">
        <f t="shared" si="879"/>
        <v>4</v>
      </c>
      <c r="CM434" s="62"/>
      <c r="CN434" s="62"/>
      <c r="CO434" s="62"/>
      <c r="CP434" s="12">
        <f t="shared" si="880"/>
        <v>8.6111111111111138E-2</v>
      </c>
      <c r="CQ434" s="13">
        <f t="shared" si="881"/>
        <v>2</v>
      </c>
      <c r="CR434" s="13">
        <f t="shared" si="882"/>
        <v>4</v>
      </c>
      <c r="CS434" s="248"/>
      <c r="CT434" s="13">
        <f t="shared" si="819"/>
        <v>0</v>
      </c>
      <c r="CU434" s="13">
        <f t="shared" si="820"/>
        <v>0</v>
      </c>
      <c r="CV434" s="158"/>
      <c r="CW434" s="13">
        <f t="shared" si="821"/>
        <v>0</v>
      </c>
      <c r="CX434" s="13">
        <f t="shared" si="822"/>
        <v>0</v>
      </c>
      <c r="CY434" s="158"/>
      <c r="CZ434" s="13">
        <f t="shared" si="823"/>
        <v>0</v>
      </c>
      <c r="DA434" s="13">
        <f t="shared" si="824"/>
        <v>0</v>
      </c>
      <c r="DB434" s="158"/>
      <c r="DC434" s="13">
        <f t="shared" si="825"/>
        <v>0</v>
      </c>
      <c r="DD434" s="13">
        <f t="shared" si="826"/>
        <v>0</v>
      </c>
      <c r="DE434" s="158"/>
      <c r="DF434" s="13">
        <f t="shared" si="827"/>
        <v>0</v>
      </c>
      <c r="DG434" s="13">
        <f t="shared" si="828"/>
        <v>0</v>
      </c>
      <c r="DH434" s="158"/>
      <c r="DI434" s="13">
        <f t="shared" si="829"/>
        <v>0</v>
      </c>
      <c r="DJ434" s="13">
        <f t="shared" si="830"/>
        <v>0</v>
      </c>
      <c r="DK434" s="158"/>
      <c r="DL434" s="35">
        <f t="shared" si="831"/>
        <v>0</v>
      </c>
      <c r="DM434" s="61">
        <f t="shared" si="832"/>
        <v>0</v>
      </c>
      <c r="DN434" s="66">
        <f t="shared" si="921"/>
        <v>1531200.1459999995</v>
      </c>
      <c r="DO434" s="74">
        <f t="shared" si="866"/>
        <v>24628</v>
      </c>
      <c r="DP434" s="66">
        <f t="shared" si="883"/>
        <v>63.976206896551723</v>
      </c>
      <c r="DQ434" s="63">
        <f t="shared" si="833"/>
        <v>62.17314219587459</v>
      </c>
      <c r="DR434" s="66" t="e">
        <f t="shared" si="925"/>
        <v>#NUM!</v>
      </c>
      <c r="DS434" s="96" t="e">
        <f t="shared" si="926"/>
        <v>#NUM!</v>
      </c>
      <c r="DT434" s="66" t="e">
        <f t="shared" si="927"/>
        <v>#NUM!</v>
      </c>
      <c r="DU434" s="66" t="e">
        <f t="shared" si="928"/>
        <v>#NUM!</v>
      </c>
    </row>
    <row r="435" spans="1:125">
      <c r="A435" s="175">
        <v>434</v>
      </c>
      <c r="B435" s="243">
        <v>103</v>
      </c>
      <c r="C435" s="244">
        <v>40844</v>
      </c>
      <c r="D435" s="249">
        <f t="shared" si="884"/>
        <v>10</v>
      </c>
      <c r="E435" s="246" t="s">
        <v>593</v>
      </c>
      <c r="F435" s="243">
        <v>4</v>
      </c>
      <c r="G435" s="247" t="s">
        <v>393</v>
      </c>
      <c r="H435" s="247" t="s">
        <v>394</v>
      </c>
      <c r="I435" s="247" t="s">
        <v>537</v>
      </c>
      <c r="J435" s="248">
        <v>0.71875</v>
      </c>
      <c r="K435" s="249">
        <v>3793.81</v>
      </c>
      <c r="L435" s="247" t="s">
        <v>34</v>
      </c>
      <c r="M435" s="243">
        <v>59</v>
      </c>
      <c r="N435" s="243">
        <v>0</v>
      </c>
      <c r="O435" s="247"/>
      <c r="P435" s="248">
        <v>0.71875</v>
      </c>
      <c r="Q435" s="248">
        <v>0.71875</v>
      </c>
      <c r="R435" s="12">
        <f t="shared" si="922"/>
        <v>0</v>
      </c>
      <c r="S435" s="13">
        <f t="shared" si="923"/>
        <v>0</v>
      </c>
      <c r="T435" s="13">
        <f t="shared" si="924"/>
        <v>0</v>
      </c>
      <c r="U435" s="248">
        <v>0.80555555555555547</v>
      </c>
      <c r="V435" s="12">
        <f t="shared" si="885"/>
        <v>8.6805555555555469E-2</v>
      </c>
      <c r="W435" s="13">
        <f t="shared" si="886"/>
        <v>2</v>
      </c>
      <c r="X435" s="225">
        <f t="shared" si="887"/>
        <v>5</v>
      </c>
      <c r="Y435" s="248">
        <v>0.84375</v>
      </c>
      <c r="Z435" s="12">
        <f t="shared" si="888"/>
        <v>3.8194444444444531E-2</v>
      </c>
      <c r="AA435" s="13">
        <f t="shared" si="889"/>
        <v>0</v>
      </c>
      <c r="AB435" s="13">
        <f t="shared" si="890"/>
        <v>55</v>
      </c>
      <c r="AC435" s="248">
        <v>0.85416666666666663</v>
      </c>
      <c r="AD435" s="12">
        <f t="shared" si="891"/>
        <v>1.041666666666663E-2</v>
      </c>
      <c r="AE435" s="13">
        <f t="shared" si="892"/>
        <v>0</v>
      </c>
      <c r="AF435" s="13">
        <f t="shared" si="893"/>
        <v>15</v>
      </c>
      <c r="AG435" s="248">
        <v>0.86111111111111116</v>
      </c>
      <c r="AH435" s="248">
        <v>0.9375</v>
      </c>
      <c r="AI435" s="12">
        <f t="shared" si="894"/>
        <v>7.638888888888884E-2</v>
      </c>
      <c r="AJ435" s="225">
        <f t="shared" si="895"/>
        <v>1</v>
      </c>
      <c r="AK435" s="225">
        <f t="shared" si="896"/>
        <v>50</v>
      </c>
      <c r="AL435" s="248">
        <v>0.86111111111111116</v>
      </c>
      <c r="AM435" s="248">
        <v>0.9375</v>
      </c>
      <c r="AN435" s="12">
        <f t="shared" si="897"/>
        <v>7.638888888888884E-2</v>
      </c>
      <c r="AO435" s="13">
        <f t="shared" si="898"/>
        <v>1</v>
      </c>
      <c r="AP435" s="13">
        <f t="shared" si="899"/>
        <v>50</v>
      </c>
      <c r="AQ435" s="248">
        <v>1</v>
      </c>
      <c r="AR435" s="12">
        <f t="shared" si="900"/>
        <v>6.25E-2</v>
      </c>
      <c r="AS435" s="225">
        <f t="shared" si="901"/>
        <v>1</v>
      </c>
      <c r="AT435" s="13">
        <f t="shared" si="902"/>
        <v>30</v>
      </c>
      <c r="AU435" s="248">
        <v>1.0111111111111111</v>
      </c>
      <c r="AV435" s="226">
        <f t="shared" si="919"/>
        <v>1.1111111111111072E-2</v>
      </c>
      <c r="AW435" s="13">
        <f t="shared" si="903"/>
        <v>0</v>
      </c>
      <c r="AX435" s="13">
        <f t="shared" si="904"/>
        <v>16</v>
      </c>
      <c r="AY435" s="248">
        <v>1.0729166666666667</v>
      </c>
      <c r="AZ435" s="12">
        <f t="shared" si="920"/>
        <v>6.1805555555555669E-2</v>
      </c>
      <c r="BA435" s="225">
        <f t="shared" si="905"/>
        <v>1</v>
      </c>
      <c r="BB435" s="225">
        <f t="shared" si="906"/>
        <v>29</v>
      </c>
      <c r="BC435" s="248">
        <v>1.0729166666666667</v>
      </c>
      <c r="BD435" s="248">
        <v>1.0729166666666667</v>
      </c>
      <c r="BE435" s="12">
        <f t="shared" si="907"/>
        <v>0</v>
      </c>
      <c r="BF435" s="13">
        <f t="shared" si="908"/>
        <v>0</v>
      </c>
      <c r="BG435" s="13">
        <f t="shared" si="909"/>
        <v>0</v>
      </c>
      <c r="BH435" s="248">
        <v>1.0729166666666667</v>
      </c>
      <c r="BI435" s="248">
        <v>1.0729166666666667</v>
      </c>
      <c r="BJ435" s="247"/>
      <c r="BK435" s="69">
        <f t="shared" si="910"/>
        <v>0</v>
      </c>
      <c r="BL435" s="13">
        <f t="shared" si="911"/>
        <v>0</v>
      </c>
      <c r="BM435" s="13">
        <f t="shared" si="912"/>
        <v>0</v>
      </c>
      <c r="BN435" s="248">
        <v>1.0833333333333333</v>
      </c>
      <c r="BO435" s="12">
        <f t="shared" si="913"/>
        <v>1.0416666666666519E-2</v>
      </c>
      <c r="BP435" s="225">
        <f t="shared" si="914"/>
        <v>0</v>
      </c>
      <c r="BQ435" s="225">
        <f t="shared" si="915"/>
        <v>15</v>
      </c>
      <c r="BR435" s="248">
        <v>1.0868055555555556</v>
      </c>
      <c r="BS435" s="12">
        <f t="shared" si="916"/>
        <v>3.4722222222223209E-3</v>
      </c>
      <c r="BT435" s="225">
        <f t="shared" si="917"/>
        <v>0</v>
      </c>
      <c r="BU435" s="225">
        <f t="shared" si="918"/>
        <v>5</v>
      </c>
      <c r="BV435" s="248">
        <v>1.0868055555555556</v>
      </c>
      <c r="BW435" s="248">
        <v>1.0902777777777779</v>
      </c>
      <c r="BX435" s="12">
        <f t="shared" si="868"/>
        <v>3.4722222222223209E-3</v>
      </c>
      <c r="BY435" s="13">
        <f t="shared" si="869"/>
        <v>0</v>
      </c>
      <c r="BZ435" s="13">
        <f t="shared" si="870"/>
        <v>5</v>
      </c>
      <c r="CA435" s="226">
        <f t="shared" si="871"/>
        <v>0.3715277777777779</v>
      </c>
      <c r="CB435" s="13">
        <f t="shared" si="872"/>
        <v>8</v>
      </c>
      <c r="CC435" s="13">
        <f t="shared" si="873"/>
        <v>55</v>
      </c>
      <c r="CD435" s="12">
        <f t="shared" si="768"/>
        <v>8.6805555555555469E-2</v>
      </c>
      <c r="CE435" s="13">
        <f t="shared" si="874"/>
        <v>2</v>
      </c>
      <c r="CF435" s="13">
        <f t="shared" si="875"/>
        <v>5</v>
      </c>
      <c r="CG435" s="12">
        <f t="shared" si="859"/>
        <v>7.638888888888884E-2</v>
      </c>
      <c r="CH435" s="13">
        <f t="shared" si="876"/>
        <v>1</v>
      </c>
      <c r="CI435" s="13">
        <f t="shared" si="877"/>
        <v>50</v>
      </c>
      <c r="CJ435" s="12">
        <f t="shared" si="862"/>
        <v>6.1805555555555669E-2</v>
      </c>
      <c r="CK435" s="13">
        <f t="shared" si="878"/>
        <v>1</v>
      </c>
      <c r="CL435" s="13">
        <f t="shared" si="879"/>
        <v>29</v>
      </c>
      <c r="CM435" s="62"/>
      <c r="CN435" s="62"/>
      <c r="CO435" s="62"/>
      <c r="CP435" s="12">
        <f t="shared" si="880"/>
        <v>6.1805555555555669E-2</v>
      </c>
      <c r="CQ435" s="13">
        <f t="shared" si="881"/>
        <v>1</v>
      </c>
      <c r="CR435" s="13">
        <f t="shared" si="882"/>
        <v>29</v>
      </c>
      <c r="CS435" s="248"/>
      <c r="CT435" s="13">
        <f t="shared" si="819"/>
        <v>0</v>
      </c>
      <c r="CU435" s="13">
        <f t="shared" si="820"/>
        <v>0</v>
      </c>
      <c r="CV435" s="158"/>
      <c r="CW435" s="13">
        <f t="shared" si="821"/>
        <v>0</v>
      </c>
      <c r="CX435" s="13">
        <f t="shared" si="822"/>
        <v>0</v>
      </c>
      <c r="CY435" s="158"/>
      <c r="CZ435" s="13">
        <f t="shared" si="823"/>
        <v>0</v>
      </c>
      <c r="DA435" s="13">
        <f t="shared" si="824"/>
        <v>0</v>
      </c>
      <c r="DB435" s="158"/>
      <c r="DC435" s="13">
        <f t="shared" si="825"/>
        <v>0</v>
      </c>
      <c r="DD435" s="13">
        <f t="shared" si="826"/>
        <v>0</v>
      </c>
      <c r="DE435" s="158"/>
      <c r="DF435" s="13">
        <f t="shared" si="827"/>
        <v>0</v>
      </c>
      <c r="DG435" s="13">
        <f t="shared" si="828"/>
        <v>0</v>
      </c>
      <c r="DH435" s="158"/>
      <c r="DI435" s="13">
        <f t="shared" si="829"/>
        <v>0</v>
      </c>
      <c r="DJ435" s="13">
        <f t="shared" si="830"/>
        <v>0</v>
      </c>
      <c r="DK435" s="158"/>
      <c r="DL435" s="35">
        <f t="shared" si="831"/>
        <v>0</v>
      </c>
      <c r="DM435" s="61">
        <f t="shared" si="832"/>
        <v>0</v>
      </c>
      <c r="DN435" s="66">
        <f t="shared" si="921"/>
        <v>1534993.9559999995</v>
      </c>
      <c r="DO435" s="74">
        <f t="shared" si="866"/>
        <v>24687</v>
      </c>
      <c r="DP435" s="66">
        <f t="shared" si="883"/>
        <v>64.301864406779657</v>
      </c>
      <c r="DQ435" s="63">
        <f t="shared" si="833"/>
        <v>62.178229675537715</v>
      </c>
      <c r="DR435" s="66" t="e">
        <f t="shared" si="925"/>
        <v>#NUM!</v>
      </c>
      <c r="DS435" s="96" t="e">
        <f t="shared" si="926"/>
        <v>#NUM!</v>
      </c>
      <c r="DT435" s="66" t="e">
        <f t="shared" si="927"/>
        <v>#NUM!</v>
      </c>
      <c r="DU435" s="66" t="e">
        <f t="shared" si="928"/>
        <v>#NUM!</v>
      </c>
    </row>
    <row r="436" spans="1:125">
      <c r="A436" s="175">
        <v>435</v>
      </c>
      <c r="B436" s="243">
        <v>104</v>
      </c>
      <c r="C436" s="244">
        <v>40844</v>
      </c>
      <c r="D436" s="249">
        <f t="shared" si="884"/>
        <v>10</v>
      </c>
      <c r="E436" s="246" t="s">
        <v>286</v>
      </c>
      <c r="F436" s="243">
        <v>4</v>
      </c>
      <c r="G436" s="247" t="s">
        <v>287</v>
      </c>
      <c r="H436" s="247" t="s">
        <v>288</v>
      </c>
      <c r="I436" s="247" t="s">
        <v>548</v>
      </c>
      <c r="J436" s="248">
        <v>0.86111111111111116</v>
      </c>
      <c r="K436" s="249">
        <v>3650.75</v>
      </c>
      <c r="L436" s="247" t="s">
        <v>33</v>
      </c>
      <c r="M436" s="243">
        <v>59</v>
      </c>
      <c r="N436" s="243">
        <v>0</v>
      </c>
      <c r="O436" s="247"/>
      <c r="P436" s="248">
        <v>0.86111111111111116</v>
      </c>
      <c r="Q436" s="248">
        <v>0.86111111111111116</v>
      </c>
      <c r="R436" s="12">
        <f t="shared" si="922"/>
        <v>0</v>
      </c>
      <c r="S436" s="13">
        <f t="shared" si="923"/>
        <v>0</v>
      </c>
      <c r="T436" s="13">
        <f t="shared" si="924"/>
        <v>0</v>
      </c>
      <c r="U436" s="248">
        <v>0.86458333333333337</v>
      </c>
      <c r="V436" s="12">
        <f t="shared" si="885"/>
        <v>3.4722222222222099E-3</v>
      </c>
      <c r="W436" s="13">
        <f t="shared" si="886"/>
        <v>0</v>
      </c>
      <c r="X436" s="225">
        <f t="shared" si="887"/>
        <v>5</v>
      </c>
      <c r="Y436" s="248">
        <v>0.97222222222222221</v>
      </c>
      <c r="Z436" s="12">
        <f t="shared" si="888"/>
        <v>0.10763888888888884</v>
      </c>
      <c r="AA436" s="13">
        <f t="shared" si="889"/>
        <v>2</v>
      </c>
      <c r="AB436" s="13">
        <f t="shared" si="890"/>
        <v>35</v>
      </c>
      <c r="AC436" s="248">
        <v>0.99305555555555547</v>
      </c>
      <c r="AD436" s="12">
        <f t="shared" si="891"/>
        <v>2.0833333333333259E-2</v>
      </c>
      <c r="AE436" s="13">
        <f t="shared" si="892"/>
        <v>0</v>
      </c>
      <c r="AF436" s="13">
        <f t="shared" si="893"/>
        <v>30</v>
      </c>
      <c r="AG436" s="248">
        <v>0.99305555555555547</v>
      </c>
      <c r="AH436" s="248">
        <v>1.0625</v>
      </c>
      <c r="AI436" s="12">
        <f t="shared" si="894"/>
        <v>6.9444444444444531E-2</v>
      </c>
      <c r="AJ436" s="225">
        <f t="shared" si="895"/>
        <v>1</v>
      </c>
      <c r="AK436" s="225">
        <f t="shared" si="896"/>
        <v>40</v>
      </c>
      <c r="AL436" s="248">
        <v>0.99305555555555547</v>
      </c>
      <c r="AM436" s="248">
        <v>1.0625</v>
      </c>
      <c r="AN436" s="12">
        <f t="shared" si="897"/>
        <v>6.9444444444444531E-2</v>
      </c>
      <c r="AO436" s="13">
        <f t="shared" si="898"/>
        <v>1</v>
      </c>
      <c r="AP436" s="13">
        <f t="shared" si="899"/>
        <v>40</v>
      </c>
      <c r="AQ436" s="248">
        <v>1.1111111111111112</v>
      </c>
      <c r="AR436" s="12">
        <f t="shared" si="900"/>
        <v>4.861111111111116E-2</v>
      </c>
      <c r="AS436" s="225">
        <f t="shared" si="901"/>
        <v>1</v>
      </c>
      <c r="AT436" s="13">
        <f t="shared" si="902"/>
        <v>10</v>
      </c>
      <c r="AU436" s="248">
        <v>1.1152777777777778</v>
      </c>
      <c r="AV436" s="226">
        <f t="shared" si="919"/>
        <v>4.1666666666666519E-3</v>
      </c>
      <c r="AW436" s="13">
        <f t="shared" si="903"/>
        <v>0</v>
      </c>
      <c r="AX436" s="13">
        <f t="shared" si="904"/>
        <v>6</v>
      </c>
      <c r="AY436" s="248">
        <v>1.2020833333333334</v>
      </c>
      <c r="AZ436" s="12">
        <f t="shared" si="920"/>
        <v>8.680555555555558E-2</v>
      </c>
      <c r="BA436" s="225">
        <f t="shared" si="905"/>
        <v>2</v>
      </c>
      <c r="BB436" s="225">
        <f t="shared" si="906"/>
        <v>5</v>
      </c>
      <c r="BC436" s="248">
        <v>1.2020833333333334</v>
      </c>
      <c r="BD436" s="248">
        <v>1.2020833333333334</v>
      </c>
      <c r="BE436" s="12">
        <f t="shared" si="907"/>
        <v>0</v>
      </c>
      <c r="BF436" s="13">
        <f t="shared" si="908"/>
        <v>0</v>
      </c>
      <c r="BG436" s="13">
        <f t="shared" si="909"/>
        <v>0</v>
      </c>
      <c r="BH436" s="248">
        <v>1.2020833333333334</v>
      </c>
      <c r="BI436" s="248">
        <v>1.2020833333333334</v>
      </c>
      <c r="BJ436" s="247"/>
      <c r="BK436" s="69">
        <f t="shared" si="910"/>
        <v>0</v>
      </c>
      <c r="BL436" s="13">
        <f t="shared" si="911"/>
        <v>0</v>
      </c>
      <c r="BM436" s="13">
        <f t="shared" si="912"/>
        <v>0</v>
      </c>
      <c r="BN436" s="248">
        <v>1.2118055555555556</v>
      </c>
      <c r="BO436" s="12">
        <f t="shared" si="913"/>
        <v>9.7222222222221877E-3</v>
      </c>
      <c r="BP436" s="225">
        <f t="shared" si="914"/>
        <v>0</v>
      </c>
      <c r="BQ436" s="225">
        <f t="shared" si="915"/>
        <v>14</v>
      </c>
      <c r="BR436" s="248">
        <v>1.2152777777777779</v>
      </c>
      <c r="BS436" s="12">
        <f t="shared" si="916"/>
        <v>3.4722222222223209E-3</v>
      </c>
      <c r="BT436" s="225">
        <f t="shared" si="917"/>
        <v>0</v>
      </c>
      <c r="BU436" s="225">
        <f t="shared" si="918"/>
        <v>5</v>
      </c>
      <c r="BV436" s="248">
        <v>1.2152777777777779</v>
      </c>
      <c r="BW436" s="248">
        <v>1.21875</v>
      </c>
      <c r="BX436" s="12">
        <f t="shared" si="868"/>
        <v>3.4722222222220989E-3</v>
      </c>
      <c r="BY436" s="13">
        <f t="shared" si="869"/>
        <v>0</v>
      </c>
      <c r="BZ436" s="13">
        <f t="shared" si="870"/>
        <v>5</v>
      </c>
      <c r="CA436" s="226">
        <f t="shared" si="871"/>
        <v>0.35763888888888884</v>
      </c>
      <c r="CB436" s="13">
        <f t="shared" si="872"/>
        <v>8</v>
      </c>
      <c r="CC436" s="13">
        <f t="shared" si="873"/>
        <v>35</v>
      </c>
      <c r="CD436" s="12">
        <f t="shared" si="768"/>
        <v>8.2638888888888928E-2</v>
      </c>
      <c r="CE436" s="13">
        <f t="shared" si="874"/>
        <v>1</v>
      </c>
      <c r="CF436" s="13">
        <f t="shared" si="875"/>
        <v>59</v>
      </c>
      <c r="CG436" s="12">
        <f t="shared" si="859"/>
        <v>6.9444444444444531E-2</v>
      </c>
      <c r="CH436" s="13">
        <f t="shared" si="876"/>
        <v>1</v>
      </c>
      <c r="CI436" s="13">
        <f t="shared" si="877"/>
        <v>40</v>
      </c>
      <c r="CJ436" s="12">
        <f t="shared" si="862"/>
        <v>8.680555555555558E-2</v>
      </c>
      <c r="CK436" s="13">
        <f t="shared" si="878"/>
        <v>2</v>
      </c>
      <c r="CL436" s="13">
        <f t="shared" si="879"/>
        <v>5</v>
      </c>
      <c r="CM436" s="62"/>
      <c r="CN436" s="62"/>
      <c r="CO436" s="62"/>
      <c r="CP436" s="12">
        <f t="shared" si="880"/>
        <v>8.680555555555558E-2</v>
      </c>
      <c r="CQ436" s="13">
        <f t="shared" si="881"/>
        <v>2</v>
      </c>
      <c r="CR436" s="13">
        <f t="shared" si="882"/>
        <v>5</v>
      </c>
      <c r="CS436" s="248"/>
      <c r="CT436" s="13">
        <f t="shared" si="819"/>
        <v>0</v>
      </c>
      <c r="CU436" s="13">
        <f t="shared" si="820"/>
        <v>0</v>
      </c>
      <c r="CV436" s="158"/>
      <c r="CW436" s="13">
        <f t="shared" si="821"/>
        <v>0</v>
      </c>
      <c r="CX436" s="13">
        <f t="shared" si="822"/>
        <v>0</v>
      </c>
      <c r="CY436" s="158"/>
      <c r="CZ436" s="13">
        <f t="shared" si="823"/>
        <v>0</v>
      </c>
      <c r="DA436" s="13">
        <f t="shared" si="824"/>
        <v>0</v>
      </c>
      <c r="DB436" s="158"/>
      <c r="DC436" s="13">
        <f t="shared" si="825"/>
        <v>0</v>
      </c>
      <c r="DD436" s="13">
        <f t="shared" si="826"/>
        <v>0</v>
      </c>
      <c r="DE436" s="158"/>
      <c r="DF436" s="13">
        <f t="shared" si="827"/>
        <v>0</v>
      </c>
      <c r="DG436" s="13">
        <f t="shared" si="828"/>
        <v>0</v>
      </c>
      <c r="DH436" s="158"/>
      <c r="DI436" s="13">
        <f t="shared" si="829"/>
        <v>0</v>
      </c>
      <c r="DJ436" s="13">
        <f t="shared" si="830"/>
        <v>0</v>
      </c>
      <c r="DK436" s="158"/>
      <c r="DL436" s="35">
        <f t="shared" si="831"/>
        <v>0</v>
      </c>
      <c r="DM436" s="61">
        <f t="shared" si="832"/>
        <v>0</v>
      </c>
      <c r="DN436" s="66">
        <f t="shared" si="921"/>
        <v>1538644.7059999995</v>
      </c>
      <c r="DO436" s="74">
        <f t="shared" si="866"/>
        <v>24746</v>
      </c>
      <c r="DP436" s="66">
        <f t="shared" si="883"/>
        <v>61.877118644067799</v>
      </c>
      <c r="DQ436" s="63">
        <f t="shared" si="833"/>
        <v>62.177511759476261</v>
      </c>
      <c r="DR436" s="66" t="e">
        <f t="shared" si="925"/>
        <v>#NUM!</v>
      </c>
      <c r="DS436" s="96" t="e">
        <f t="shared" si="926"/>
        <v>#NUM!</v>
      </c>
      <c r="DT436" s="66" t="e">
        <f t="shared" si="927"/>
        <v>#NUM!</v>
      </c>
      <c r="DU436" s="66" t="e">
        <f t="shared" si="928"/>
        <v>#NUM!</v>
      </c>
    </row>
    <row r="437" spans="1:125">
      <c r="A437" s="199">
        <v>436</v>
      </c>
      <c r="B437" s="243">
        <v>105</v>
      </c>
      <c r="C437" s="244">
        <v>40845</v>
      </c>
      <c r="D437" s="249">
        <f t="shared" si="884"/>
        <v>10</v>
      </c>
      <c r="E437" s="246" t="s">
        <v>530</v>
      </c>
      <c r="F437" s="243">
        <v>4</v>
      </c>
      <c r="G437" s="247" t="s">
        <v>532</v>
      </c>
      <c r="H437" s="247" t="s">
        <v>288</v>
      </c>
      <c r="I437" s="247" t="s">
        <v>548</v>
      </c>
      <c r="J437" s="248">
        <v>0.13541666666666666</v>
      </c>
      <c r="K437" s="249">
        <v>3529.78</v>
      </c>
      <c r="L437" s="247" t="s">
        <v>33</v>
      </c>
      <c r="M437" s="243">
        <v>59</v>
      </c>
      <c r="N437" s="243">
        <v>0</v>
      </c>
      <c r="O437" s="247"/>
      <c r="P437" s="248">
        <v>0.13541666666666666</v>
      </c>
      <c r="Q437" s="248">
        <v>0.13541666666666666</v>
      </c>
      <c r="R437" s="12">
        <f t="shared" si="922"/>
        <v>0</v>
      </c>
      <c r="S437" s="13">
        <f t="shared" si="923"/>
        <v>0</v>
      </c>
      <c r="T437" s="13">
        <f t="shared" si="924"/>
        <v>0</v>
      </c>
      <c r="U437" s="248">
        <v>0.1388888888888889</v>
      </c>
      <c r="V437" s="12">
        <f t="shared" si="885"/>
        <v>3.4722222222222376E-3</v>
      </c>
      <c r="W437" s="13">
        <f t="shared" si="886"/>
        <v>0</v>
      </c>
      <c r="X437" s="225">
        <f t="shared" si="887"/>
        <v>5</v>
      </c>
      <c r="Y437" s="248">
        <v>0.15277777777777776</v>
      </c>
      <c r="Z437" s="12">
        <f t="shared" si="888"/>
        <v>1.3888888888888867E-2</v>
      </c>
      <c r="AA437" s="13">
        <f t="shared" si="889"/>
        <v>0</v>
      </c>
      <c r="AB437" s="13">
        <f t="shared" si="890"/>
        <v>20</v>
      </c>
      <c r="AC437" s="248">
        <v>0.1875</v>
      </c>
      <c r="AD437" s="12">
        <f t="shared" si="891"/>
        <v>3.4722222222222238E-2</v>
      </c>
      <c r="AE437" s="13">
        <f t="shared" si="892"/>
        <v>0</v>
      </c>
      <c r="AF437" s="13">
        <f t="shared" si="893"/>
        <v>50</v>
      </c>
      <c r="AG437" s="248">
        <v>0.19097222222222221</v>
      </c>
      <c r="AH437" s="248">
        <v>0.24305555555555555</v>
      </c>
      <c r="AI437" s="12">
        <f t="shared" si="894"/>
        <v>5.2083333333333343E-2</v>
      </c>
      <c r="AJ437" s="225">
        <f t="shared" si="895"/>
        <v>1</v>
      </c>
      <c r="AK437" s="225">
        <f t="shared" si="896"/>
        <v>15</v>
      </c>
      <c r="AL437" s="248">
        <v>0.19097222222222221</v>
      </c>
      <c r="AM437" s="248">
        <v>0.24305555555555555</v>
      </c>
      <c r="AN437" s="12">
        <f t="shared" si="897"/>
        <v>5.2083333333333343E-2</v>
      </c>
      <c r="AO437" s="13">
        <f t="shared" si="898"/>
        <v>1</v>
      </c>
      <c r="AP437" s="13">
        <f t="shared" si="899"/>
        <v>15</v>
      </c>
      <c r="AQ437" s="248">
        <v>0.24305555555555555</v>
      </c>
      <c r="AR437" s="12">
        <f t="shared" si="900"/>
        <v>0</v>
      </c>
      <c r="AS437" s="225">
        <f t="shared" si="901"/>
        <v>0</v>
      </c>
      <c r="AT437" s="13">
        <f t="shared" si="902"/>
        <v>0</v>
      </c>
      <c r="AU437" s="248">
        <v>0.24583333333333335</v>
      </c>
      <c r="AV437" s="226">
        <f t="shared" si="919"/>
        <v>2.7777777777777957E-3</v>
      </c>
      <c r="AW437" s="13">
        <f t="shared" si="903"/>
        <v>0</v>
      </c>
      <c r="AX437" s="13">
        <f t="shared" si="904"/>
        <v>4</v>
      </c>
      <c r="AY437" s="248">
        <v>0.32708333333333334</v>
      </c>
      <c r="AZ437" s="12">
        <f t="shared" si="920"/>
        <v>8.1249999999999989E-2</v>
      </c>
      <c r="BA437" s="225">
        <f t="shared" si="905"/>
        <v>1</v>
      </c>
      <c r="BB437" s="225">
        <f t="shared" si="906"/>
        <v>57</v>
      </c>
      <c r="BC437" s="248">
        <v>0.32708333333333334</v>
      </c>
      <c r="BD437" s="248">
        <v>0.32708333333333334</v>
      </c>
      <c r="BE437" s="12">
        <f t="shared" si="907"/>
        <v>0</v>
      </c>
      <c r="BF437" s="13">
        <f t="shared" si="908"/>
        <v>0</v>
      </c>
      <c r="BG437" s="13">
        <f t="shared" si="909"/>
        <v>0</v>
      </c>
      <c r="BH437" s="248">
        <v>0.32708333333333334</v>
      </c>
      <c r="BI437" s="248">
        <v>0.32708333333333334</v>
      </c>
      <c r="BJ437" s="247"/>
      <c r="BK437" s="69">
        <f t="shared" si="910"/>
        <v>0</v>
      </c>
      <c r="BL437" s="13">
        <f t="shared" si="911"/>
        <v>0</v>
      </c>
      <c r="BM437" s="13">
        <f t="shared" si="912"/>
        <v>0</v>
      </c>
      <c r="BN437" s="248">
        <v>0.375</v>
      </c>
      <c r="BO437" s="12">
        <f t="shared" si="913"/>
        <v>4.7916666666666663E-2</v>
      </c>
      <c r="BP437" s="225">
        <f t="shared" si="914"/>
        <v>1</v>
      </c>
      <c r="BQ437" s="225">
        <f t="shared" si="915"/>
        <v>9</v>
      </c>
      <c r="BR437" s="248">
        <v>0.37847222222222227</v>
      </c>
      <c r="BS437" s="12">
        <f t="shared" si="916"/>
        <v>3.4722222222222654E-3</v>
      </c>
      <c r="BT437" s="225">
        <f t="shared" si="917"/>
        <v>0</v>
      </c>
      <c r="BU437" s="225">
        <f t="shared" si="918"/>
        <v>5</v>
      </c>
      <c r="BV437" s="248">
        <v>0.37847222222222227</v>
      </c>
      <c r="BW437" s="248">
        <v>0.38541666666666669</v>
      </c>
      <c r="BX437" s="12">
        <f t="shared" si="868"/>
        <v>6.9444444444444198E-3</v>
      </c>
      <c r="BY437" s="13">
        <f t="shared" si="869"/>
        <v>0</v>
      </c>
      <c r="BZ437" s="13">
        <f t="shared" si="870"/>
        <v>10</v>
      </c>
      <c r="CA437" s="226">
        <f t="shared" si="871"/>
        <v>0.25</v>
      </c>
      <c r="CB437" s="13">
        <f t="shared" si="872"/>
        <v>6</v>
      </c>
      <c r="CC437" s="13">
        <f t="shared" si="873"/>
        <v>0</v>
      </c>
      <c r="CD437" s="12">
        <f t="shared" ref="CD437:CD502" si="929">AD437+AR437+BO437+BS437</f>
        <v>8.6111111111111166E-2</v>
      </c>
      <c r="CE437" s="13">
        <f t="shared" si="874"/>
        <v>2</v>
      </c>
      <c r="CF437" s="13">
        <f t="shared" si="875"/>
        <v>4</v>
      </c>
      <c r="CG437" s="12">
        <f t="shared" si="859"/>
        <v>5.2083333333333343E-2</v>
      </c>
      <c r="CH437" s="13">
        <f t="shared" si="876"/>
        <v>1</v>
      </c>
      <c r="CI437" s="13">
        <f t="shared" si="877"/>
        <v>15</v>
      </c>
      <c r="CJ437" s="12">
        <f t="shared" si="862"/>
        <v>8.1249999999999989E-2</v>
      </c>
      <c r="CK437" s="13">
        <f t="shared" si="878"/>
        <v>1</v>
      </c>
      <c r="CL437" s="13">
        <f t="shared" si="879"/>
        <v>57</v>
      </c>
      <c r="CM437" s="62"/>
      <c r="CN437" s="62"/>
      <c r="CO437" s="62"/>
      <c r="CP437" s="12">
        <f t="shared" si="880"/>
        <v>8.1249999999999989E-2</v>
      </c>
      <c r="CQ437" s="13">
        <f t="shared" si="881"/>
        <v>1</v>
      </c>
      <c r="CR437" s="13">
        <f t="shared" si="882"/>
        <v>57</v>
      </c>
      <c r="CS437" s="248"/>
      <c r="CT437" s="13">
        <f t="shared" si="819"/>
        <v>0</v>
      </c>
      <c r="CU437" s="13">
        <f t="shared" si="820"/>
        <v>0</v>
      </c>
      <c r="CV437" s="158"/>
      <c r="CW437" s="13">
        <f t="shared" si="821"/>
        <v>0</v>
      </c>
      <c r="CX437" s="13">
        <f t="shared" si="822"/>
        <v>0</v>
      </c>
      <c r="CY437" s="158"/>
      <c r="CZ437" s="13">
        <f t="shared" si="823"/>
        <v>0</v>
      </c>
      <c r="DA437" s="13">
        <f t="shared" si="824"/>
        <v>0</v>
      </c>
      <c r="DB437" s="158"/>
      <c r="DC437" s="13">
        <f t="shared" si="825"/>
        <v>0</v>
      </c>
      <c r="DD437" s="13">
        <f t="shared" si="826"/>
        <v>0</v>
      </c>
      <c r="DE437" s="158"/>
      <c r="DF437" s="13">
        <f t="shared" si="827"/>
        <v>0</v>
      </c>
      <c r="DG437" s="13">
        <f t="shared" si="828"/>
        <v>0</v>
      </c>
      <c r="DH437" s="158"/>
      <c r="DI437" s="13">
        <f t="shared" si="829"/>
        <v>0</v>
      </c>
      <c r="DJ437" s="13">
        <f t="shared" si="830"/>
        <v>0</v>
      </c>
      <c r="DK437" s="158"/>
      <c r="DL437" s="35">
        <f t="shared" si="831"/>
        <v>0</v>
      </c>
      <c r="DM437" s="61">
        <f t="shared" si="832"/>
        <v>0</v>
      </c>
      <c r="DN437" s="66">
        <f t="shared" si="921"/>
        <v>1542174.4859999996</v>
      </c>
      <c r="DO437" s="74">
        <f t="shared" si="866"/>
        <v>24805</v>
      </c>
      <c r="DP437" s="66">
        <f t="shared" si="883"/>
        <v>59.82677966101695</v>
      </c>
      <c r="DQ437" s="63">
        <f t="shared" si="833"/>
        <v>62.171920419270293</v>
      </c>
      <c r="DR437" s="66" t="e">
        <f t="shared" si="925"/>
        <v>#NUM!</v>
      </c>
      <c r="DS437" s="96" t="e">
        <f t="shared" si="926"/>
        <v>#NUM!</v>
      </c>
      <c r="DT437" s="66" t="e">
        <f t="shared" si="927"/>
        <v>#NUM!</v>
      </c>
      <c r="DU437" s="66" t="e">
        <f t="shared" si="928"/>
        <v>#NUM!</v>
      </c>
    </row>
    <row r="438" spans="1:125">
      <c r="A438" s="175">
        <v>437</v>
      </c>
      <c r="B438" s="243">
        <v>106</v>
      </c>
      <c r="C438" s="244">
        <v>40845</v>
      </c>
      <c r="D438" s="249">
        <f t="shared" si="884"/>
        <v>10</v>
      </c>
      <c r="E438" s="246" t="s">
        <v>39</v>
      </c>
      <c r="F438" s="243">
        <v>44</v>
      </c>
      <c r="G438" s="247" t="s">
        <v>38</v>
      </c>
      <c r="H438" s="247" t="s">
        <v>634</v>
      </c>
      <c r="I438" s="247" t="s">
        <v>587</v>
      </c>
      <c r="J438" s="248">
        <v>0.20138888888888887</v>
      </c>
      <c r="K438" s="249">
        <v>3679.82</v>
      </c>
      <c r="L438" s="247" t="s">
        <v>34</v>
      </c>
      <c r="M438" s="243">
        <v>59</v>
      </c>
      <c r="N438" s="243">
        <v>0</v>
      </c>
      <c r="O438" s="247"/>
      <c r="P438" s="248">
        <v>0.20138888888888887</v>
      </c>
      <c r="Q438" s="248">
        <v>0.20138888888888887</v>
      </c>
      <c r="R438" s="12">
        <f t="shared" si="922"/>
        <v>0</v>
      </c>
      <c r="S438" s="13">
        <f t="shared" si="923"/>
        <v>0</v>
      </c>
      <c r="T438" s="13">
        <f t="shared" si="924"/>
        <v>0</v>
      </c>
      <c r="U438" s="248">
        <v>0.20486111111111113</v>
      </c>
      <c r="V438" s="12">
        <f t="shared" si="885"/>
        <v>3.4722222222222654E-3</v>
      </c>
      <c r="W438" s="13">
        <f t="shared" si="886"/>
        <v>0</v>
      </c>
      <c r="X438" s="225">
        <f t="shared" si="887"/>
        <v>5</v>
      </c>
      <c r="Y438" s="248">
        <v>0.21527777777777779</v>
      </c>
      <c r="Z438" s="12">
        <f t="shared" si="888"/>
        <v>1.0416666666666657E-2</v>
      </c>
      <c r="AA438" s="13">
        <f t="shared" si="889"/>
        <v>0</v>
      </c>
      <c r="AB438" s="13">
        <f t="shared" si="890"/>
        <v>15</v>
      </c>
      <c r="AC438" s="248">
        <v>0.26041666666666669</v>
      </c>
      <c r="AD438" s="12">
        <f t="shared" si="891"/>
        <v>4.5138888888888895E-2</v>
      </c>
      <c r="AE438" s="13">
        <f t="shared" si="892"/>
        <v>1</v>
      </c>
      <c r="AF438" s="13">
        <f t="shared" si="893"/>
        <v>5</v>
      </c>
      <c r="AG438" s="248">
        <v>0.2638888888888889</v>
      </c>
      <c r="AH438" s="248">
        <v>0.33333333333333331</v>
      </c>
      <c r="AI438" s="12">
        <f t="shared" si="894"/>
        <v>6.944444444444442E-2</v>
      </c>
      <c r="AJ438" s="225">
        <f t="shared" si="895"/>
        <v>1</v>
      </c>
      <c r="AK438" s="225">
        <f t="shared" si="896"/>
        <v>40</v>
      </c>
      <c r="AL438" s="248">
        <v>0.2638888888888889</v>
      </c>
      <c r="AM438" s="248">
        <v>0.33333333333333331</v>
      </c>
      <c r="AN438" s="12">
        <f t="shared" si="897"/>
        <v>6.944444444444442E-2</v>
      </c>
      <c r="AO438" s="13">
        <f t="shared" si="898"/>
        <v>1</v>
      </c>
      <c r="AP438" s="13">
        <f t="shared" si="899"/>
        <v>40</v>
      </c>
      <c r="AQ438" s="248">
        <v>0.4236111111111111</v>
      </c>
      <c r="AR438" s="12">
        <f t="shared" si="900"/>
        <v>9.027777777777779E-2</v>
      </c>
      <c r="AS438" s="225">
        <f t="shared" si="901"/>
        <v>2</v>
      </c>
      <c r="AT438" s="13">
        <f t="shared" si="902"/>
        <v>10</v>
      </c>
      <c r="AU438" s="248">
        <v>0.42638888888888887</v>
      </c>
      <c r="AV438" s="226">
        <f t="shared" si="919"/>
        <v>2.7777777777777679E-3</v>
      </c>
      <c r="AW438" s="13">
        <f t="shared" si="903"/>
        <v>0</v>
      </c>
      <c r="AX438" s="13">
        <f t="shared" si="904"/>
        <v>4</v>
      </c>
      <c r="AY438" s="248">
        <v>0.60138888888888886</v>
      </c>
      <c r="AZ438" s="12">
        <f t="shared" si="920"/>
        <v>0.17499999999999999</v>
      </c>
      <c r="BA438" s="225">
        <f t="shared" si="905"/>
        <v>4</v>
      </c>
      <c r="BB438" s="225">
        <f t="shared" si="906"/>
        <v>12</v>
      </c>
      <c r="BC438" s="248">
        <v>0.60138888888888886</v>
      </c>
      <c r="BD438" s="248">
        <v>0.60138888888888886</v>
      </c>
      <c r="BE438" s="12">
        <f t="shared" si="907"/>
        <v>0</v>
      </c>
      <c r="BF438" s="13">
        <f t="shared" si="908"/>
        <v>0</v>
      </c>
      <c r="BG438" s="13">
        <f t="shared" si="909"/>
        <v>0</v>
      </c>
      <c r="BH438" s="248">
        <v>0.60138888888888886</v>
      </c>
      <c r="BI438" s="248">
        <v>0.60138888888888886</v>
      </c>
      <c r="BJ438" s="247"/>
      <c r="BK438" s="69">
        <f t="shared" si="910"/>
        <v>0</v>
      </c>
      <c r="BL438" s="13">
        <f t="shared" si="911"/>
        <v>0</v>
      </c>
      <c r="BM438" s="13">
        <f t="shared" si="912"/>
        <v>0</v>
      </c>
      <c r="BN438" s="248">
        <v>0.61111111111111105</v>
      </c>
      <c r="BO438" s="12">
        <f t="shared" si="913"/>
        <v>9.7222222222221877E-3</v>
      </c>
      <c r="BP438" s="225">
        <f t="shared" si="914"/>
        <v>0</v>
      </c>
      <c r="BQ438" s="225">
        <f t="shared" si="915"/>
        <v>14</v>
      </c>
      <c r="BR438" s="248">
        <v>0.61249999999999993</v>
      </c>
      <c r="BS438" s="12">
        <f t="shared" si="916"/>
        <v>1.388888888888884E-3</v>
      </c>
      <c r="BT438" s="225">
        <f t="shared" si="917"/>
        <v>0</v>
      </c>
      <c r="BU438" s="225">
        <f t="shared" si="918"/>
        <v>2</v>
      </c>
      <c r="BV438" s="248">
        <v>0.61249999999999993</v>
      </c>
      <c r="BW438" s="248">
        <v>0.61458333333333337</v>
      </c>
      <c r="BX438" s="12">
        <f t="shared" si="868"/>
        <v>2.083333333333437E-3</v>
      </c>
      <c r="BY438" s="13">
        <f t="shared" si="869"/>
        <v>0</v>
      </c>
      <c r="BZ438" s="13">
        <f t="shared" si="870"/>
        <v>3</v>
      </c>
      <c r="CA438" s="226">
        <f t="shared" si="871"/>
        <v>0.41319444444444453</v>
      </c>
      <c r="CB438" s="13">
        <f t="shared" si="872"/>
        <v>9</v>
      </c>
      <c r="CC438" s="13">
        <f t="shared" si="873"/>
        <v>55</v>
      </c>
      <c r="CD438" s="12">
        <f t="shared" si="929"/>
        <v>0.14652777777777776</v>
      </c>
      <c r="CE438" s="13">
        <f t="shared" si="874"/>
        <v>3</v>
      </c>
      <c r="CF438" s="13">
        <f t="shared" si="875"/>
        <v>31</v>
      </c>
      <c r="CG438" s="12">
        <f t="shared" si="859"/>
        <v>6.944444444444442E-2</v>
      </c>
      <c r="CH438" s="13">
        <f t="shared" si="876"/>
        <v>1</v>
      </c>
      <c r="CI438" s="13">
        <f t="shared" si="877"/>
        <v>40</v>
      </c>
      <c r="CJ438" s="12">
        <f t="shared" si="862"/>
        <v>0.17499999999999999</v>
      </c>
      <c r="CK438" s="13">
        <f t="shared" si="878"/>
        <v>4</v>
      </c>
      <c r="CL438" s="13">
        <f t="shared" si="879"/>
        <v>12</v>
      </c>
      <c r="CM438" s="62"/>
      <c r="CN438" s="62"/>
      <c r="CO438" s="62"/>
      <c r="CP438" s="12">
        <f t="shared" si="880"/>
        <v>0.17499999999999999</v>
      </c>
      <c r="CQ438" s="13">
        <f t="shared" si="881"/>
        <v>4</v>
      </c>
      <c r="CR438" s="13">
        <f t="shared" si="882"/>
        <v>12</v>
      </c>
      <c r="CS438" s="248"/>
      <c r="CT438" s="13">
        <f t="shared" si="819"/>
        <v>0</v>
      </c>
      <c r="CU438" s="13">
        <f t="shared" si="820"/>
        <v>0</v>
      </c>
      <c r="CV438" s="158"/>
      <c r="CW438" s="13">
        <f t="shared" si="821"/>
        <v>0</v>
      </c>
      <c r="CX438" s="13">
        <f t="shared" si="822"/>
        <v>0</v>
      </c>
      <c r="CY438" s="158"/>
      <c r="CZ438" s="13">
        <f t="shared" si="823"/>
        <v>0</v>
      </c>
      <c r="DA438" s="13">
        <f t="shared" si="824"/>
        <v>0</v>
      </c>
      <c r="DB438" s="158"/>
      <c r="DC438" s="13">
        <f t="shared" si="825"/>
        <v>0</v>
      </c>
      <c r="DD438" s="13">
        <f t="shared" si="826"/>
        <v>0</v>
      </c>
      <c r="DE438" s="158"/>
      <c r="DF438" s="13">
        <f t="shared" si="827"/>
        <v>0</v>
      </c>
      <c r="DG438" s="13">
        <f t="shared" si="828"/>
        <v>0</v>
      </c>
      <c r="DH438" s="158"/>
      <c r="DI438" s="13">
        <f t="shared" si="829"/>
        <v>0</v>
      </c>
      <c r="DJ438" s="13">
        <f t="shared" si="830"/>
        <v>0</v>
      </c>
      <c r="DK438" s="158"/>
      <c r="DL438" s="35">
        <f t="shared" si="831"/>
        <v>0</v>
      </c>
      <c r="DM438" s="61">
        <f t="shared" si="832"/>
        <v>0</v>
      </c>
      <c r="DN438" s="66">
        <f t="shared" si="921"/>
        <v>1545854.3059999996</v>
      </c>
      <c r="DO438" s="74">
        <f t="shared" si="866"/>
        <v>24862</v>
      </c>
      <c r="DP438" s="66">
        <f t="shared" si="883"/>
        <v>62.369830508474578</v>
      </c>
      <c r="DQ438" s="63">
        <f t="shared" si="833"/>
        <v>62.177391440752942</v>
      </c>
      <c r="DR438" s="66" t="e">
        <f t="shared" si="925"/>
        <v>#NUM!</v>
      </c>
      <c r="DS438" s="96" t="e">
        <f t="shared" si="926"/>
        <v>#NUM!</v>
      </c>
      <c r="DT438" s="66" t="e">
        <f t="shared" si="927"/>
        <v>#NUM!</v>
      </c>
      <c r="DU438" s="66" t="e">
        <f t="shared" si="928"/>
        <v>#NUM!</v>
      </c>
    </row>
    <row r="439" spans="1:125">
      <c r="A439" s="199">
        <v>438</v>
      </c>
      <c r="B439" s="243">
        <v>107</v>
      </c>
      <c r="C439" s="244">
        <v>40845</v>
      </c>
      <c r="D439" s="249">
        <f t="shared" si="884"/>
        <v>10</v>
      </c>
      <c r="E439" s="246" t="s">
        <v>171</v>
      </c>
      <c r="F439" s="243">
        <v>16</v>
      </c>
      <c r="G439" s="247" t="s">
        <v>325</v>
      </c>
      <c r="H439" s="247" t="s">
        <v>631</v>
      </c>
      <c r="I439" s="247" t="s">
        <v>587</v>
      </c>
      <c r="J439" s="248">
        <v>0.47222222222222227</v>
      </c>
      <c r="K439" s="249">
        <v>3543.14</v>
      </c>
      <c r="L439" s="247" t="s">
        <v>34</v>
      </c>
      <c r="M439" s="243">
        <v>57</v>
      </c>
      <c r="N439" s="243">
        <v>2</v>
      </c>
      <c r="O439" s="247"/>
      <c r="P439" s="248">
        <v>0.47222222222222227</v>
      </c>
      <c r="Q439" s="248">
        <v>0.47222222222222227</v>
      </c>
      <c r="R439" s="12">
        <f t="shared" si="922"/>
        <v>0</v>
      </c>
      <c r="S439" s="13">
        <f t="shared" si="923"/>
        <v>0</v>
      </c>
      <c r="T439" s="13">
        <f t="shared" si="924"/>
        <v>0</v>
      </c>
      <c r="U439" s="248">
        <v>0.47222222222222227</v>
      </c>
      <c r="V439" s="12">
        <f t="shared" si="885"/>
        <v>0</v>
      </c>
      <c r="W439" s="13">
        <f t="shared" si="886"/>
        <v>0</v>
      </c>
      <c r="X439" s="225">
        <f t="shared" si="887"/>
        <v>0</v>
      </c>
      <c r="Y439" s="248">
        <v>0.48958333333333331</v>
      </c>
      <c r="Z439" s="12">
        <f t="shared" si="888"/>
        <v>1.7361111111111049E-2</v>
      </c>
      <c r="AA439" s="13">
        <f t="shared" si="889"/>
        <v>0</v>
      </c>
      <c r="AB439" s="13">
        <f t="shared" si="890"/>
        <v>25</v>
      </c>
      <c r="AC439" s="248">
        <v>0.52083333333333337</v>
      </c>
      <c r="AD439" s="12">
        <f t="shared" si="891"/>
        <v>3.1250000000000056E-2</v>
      </c>
      <c r="AE439" s="13">
        <f t="shared" si="892"/>
        <v>0</v>
      </c>
      <c r="AF439" s="13">
        <f t="shared" si="893"/>
        <v>45</v>
      </c>
      <c r="AG439" s="248">
        <v>0.52430555555555558</v>
      </c>
      <c r="AH439" s="248">
        <v>0.54861111111111105</v>
      </c>
      <c r="AI439" s="12">
        <f t="shared" si="894"/>
        <v>2.4305555555555469E-2</v>
      </c>
      <c r="AJ439" s="225">
        <f t="shared" si="895"/>
        <v>0</v>
      </c>
      <c r="AK439" s="225">
        <f t="shared" si="896"/>
        <v>35</v>
      </c>
      <c r="AL439" s="248">
        <v>0.52430555555555558</v>
      </c>
      <c r="AM439" s="248">
        <v>0.54861111111111105</v>
      </c>
      <c r="AN439" s="12">
        <f t="shared" si="897"/>
        <v>2.4305555555555469E-2</v>
      </c>
      <c r="AO439" s="13">
        <f t="shared" si="898"/>
        <v>0</v>
      </c>
      <c r="AP439" s="13">
        <f t="shared" si="899"/>
        <v>35</v>
      </c>
      <c r="AQ439" s="248">
        <v>0.625</v>
      </c>
      <c r="AR439" s="12">
        <f t="shared" si="900"/>
        <v>7.6388888888888951E-2</v>
      </c>
      <c r="AS439" s="225">
        <f t="shared" si="901"/>
        <v>1</v>
      </c>
      <c r="AT439" s="13">
        <f t="shared" si="902"/>
        <v>50</v>
      </c>
      <c r="AU439" s="248">
        <v>0.67361111111111116</v>
      </c>
      <c r="AV439" s="226">
        <f t="shared" si="919"/>
        <v>4.861111111111116E-2</v>
      </c>
      <c r="AW439" s="13">
        <f t="shared" si="903"/>
        <v>1</v>
      </c>
      <c r="AX439" s="13">
        <f t="shared" si="904"/>
        <v>10</v>
      </c>
      <c r="AY439" s="248">
        <v>0.76250000000000007</v>
      </c>
      <c r="AZ439" s="12">
        <f t="shared" si="920"/>
        <v>8.8888888888888906E-2</v>
      </c>
      <c r="BA439" s="225">
        <f t="shared" si="905"/>
        <v>2</v>
      </c>
      <c r="BB439" s="225">
        <f t="shared" si="906"/>
        <v>8</v>
      </c>
      <c r="BC439" s="248">
        <v>0.76250000000000007</v>
      </c>
      <c r="BD439" s="248">
        <v>0.76250000000000007</v>
      </c>
      <c r="BE439" s="12">
        <f t="shared" si="907"/>
        <v>0</v>
      </c>
      <c r="BF439" s="13">
        <f t="shared" si="908"/>
        <v>0</v>
      </c>
      <c r="BG439" s="13">
        <f t="shared" si="909"/>
        <v>0</v>
      </c>
      <c r="BH439" s="248">
        <v>0.76250000000000007</v>
      </c>
      <c r="BI439" s="248">
        <v>0.76250000000000007</v>
      </c>
      <c r="BJ439" s="247"/>
      <c r="BK439" s="69">
        <f t="shared" si="910"/>
        <v>0</v>
      </c>
      <c r="BL439" s="13">
        <f t="shared" si="911"/>
        <v>0</v>
      </c>
      <c r="BM439" s="13">
        <f t="shared" si="912"/>
        <v>0</v>
      </c>
      <c r="BN439" s="248">
        <v>0.77083333333333337</v>
      </c>
      <c r="BO439" s="12">
        <f t="shared" si="913"/>
        <v>8.3333333333333037E-3</v>
      </c>
      <c r="BP439" s="225">
        <f t="shared" si="914"/>
        <v>0</v>
      </c>
      <c r="BQ439" s="225">
        <f t="shared" si="915"/>
        <v>12</v>
      </c>
      <c r="BR439" s="248">
        <v>0.7729166666666667</v>
      </c>
      <c r="BS439" s="12">
        <f t="shared" si="916"/>
        <v>2.0833333333333259E-3</v>
      </c>
      <c r="BT439" s="225">
        <f t="shared" si="917"/>
        <v>0</v>
      </c>
      <c r="BU439" s="225">
        <f t="shared" si="918"/>
        <v>3</v>
      </c>
      <c r="BV439" s="248">
        <v>0.7729166666666667</v>
      </c>
      <c r="BW439" s="248">
        <v>0.77430555555555547</v>
      </c>
      <c r="BX439" s="12">
        <f t="shared" si="868"/>
        <v>1.3888888888887729E-3</v>
      </c>
      <c r="BY439" s="13">
        <f t="shared" si="869"/>
        <v>0</v>
      </c>
      <c r="BZ439" s="13">
        <f t="shared" si="870"/>
        <v>2</v>
      </c>
      <c r="CA439" s="226">
        <f t="shared" si="871"/>
        <v>0.3020833333333332</v>
      </c>
      <c r="CB439" s="13">
        <f t="shared" si="872"/>
        <v>7</v>
      </c>
      <c r="CC439" s="13">
        <f t="shared" si="873"/>
        <v>15</v>
      </c>
      <c r="CD439" s="12">
        <f t="shared" si="929"/>
        <v>0.11805555555555564</v>
      </c>
      <c r="CE439" s="13">
        <f t="shared" si="874"/>
        <v>2</v>
      </c>
      <c r="CF439" s="13">
        <f t="shared" si="875"/>
        <v>50</v>
      </c>
      <c r="CG439" s="12">
        <f t="shared" si="859"/>
        <v>2.4305555555555469E-2</v>
      </c>
      <c r="CH439" s="13">
        <f t="shared" si="876"/>
        <v>0</v>
      </c>
      <c r="CI439" s="13">
        <f t="shared" si="877"/>
        <v>35</v>
      </c>
      <c r="CJ439" s="12">
        <f t="shared" si="862"/>
        <v>8.8888888888888906E-2</v>
      </c>
      <c r="CK439" s="13">
        <f t="shared" si="878"/>
        <v>2</v>
      </c>
      <c r="CL439" s="13">
        <f t="shared" si="879"/>
        <v>8</v>
      </c>
      <c r="CM439" s="62"/>
      <c r="CN439" s="62"/>
      <c r="CO439" s="62"/>
      <c r="CP439" s="12">
        <f t="shared" si="880"/>
        <v>8.8888888888888906E-2</v>
      </c>
      <c r="CQ439" s="13">
        <f t="shared" si="881"/>
        <v>2</v>
      </c>
      <c r="CR439" s="13">
        <f t="shared" si="882"/>
        <v>8</v>
      </c>
      <c r="CS439" s="248"/>
      <c r="CT439" s="13">
        <f t="shared" si="819"/>
        <v>0</v>
      </c>
      <c r="CU439" s="13">
        <f t="shared" si="820"/>
        <v>0</v>
      </c>
      <c r="CV439" s="158"/>
      <c r="CW439" s="13">
        <f t="shared" si="821"/>
        <v>0</v>
      </c>
      <c r="CX439" s="13">
        <f t="shared" si="822"/>
        <v>0</v>
      </c>
      <c r="CY439" s="158"/>
      <c r="CZ439" s="13">
        <f t="shared" si="823"/>
        <v>0</v>
      </c>
      <c r="DA439" s="13">
        <f t="shared" si="824"/>
        <v>0</v>
      </c>
      <c r="DB439" s="158"/>
      <c r="DC439" s="13">
        <f t="shared" si="825"/>
        <v>0</v>
      </c>
      <c r="DD439" s="13">
        <f t="shared" si="826"/>
        <v>0</v>
      </c>
      <c r="DE439" s="158"/>
      <c r="DF439" s="13">
        <f t="shared" si="827"/>
        <v>0</v>
      </c>
      <c r="DG439" s="13">
        <f t="shared" si="828"/>
        <v>0</v>
      </c>
      <c r="DH439" s="158"/>
      <c r="DI439" s="13">
        <f t="shared" si="829"/>
        <v>0</v>
      </c>
      <c r="DJ439" s="13">
        <f t="shared" si="830"/>
        <v>0</v>
      </c>
      <c r="DK439" s="158"/>
      <c r="DL439" s="35">
        <f t="shared" si="831"/>
        <v>0</v>
      </c>
      <c r="DM439" s="61">
        <f t="shared" si="832"/>
        <v>0</v>
      </c>
      <c r="DN439" s="66">
        <f t="shared" si="921"/>
        <v>1549397.4459999995</v>
      </c>
      <c r="DO439" s="74">
        <f t="shared" si="866"/>
        <v>24918</v>
      </c>
      <c r="DP439" s="66">
        <f t="shared" si="883"/>
        <v>62.160350877192982</v>
      </c>
      <c r="DQ439" s="63">
        <f t="shared" si="833"/>
        <v>62.179847740589111</v>
      </c>
      <c r="DR439" s="66" t="e">
        <f t="shared" si="925"/>
        <v>#NUM!</v>
      </c>
      <c r="DS439" s="96" t="e">
        <f t="shared" si="926"/>
        <v>#NUM!</v>
      </c>
      <c r="DT439" s="66" t="e">
        <f t="shared" si="927"/>
        <v>#NUM!</v>
      </c>
      <c r="DU439" s="66" t="e">
        <f t="shared" si="928"/>
        <v>#NUM!</v>
      </c>
    </row>
    <row r="440" spans="1:125">
      <c r="A440" s="175">
        <v>439</v>
      </c>
      <c r="B440" s="243">
        <v>108</v>
      </c>
      <c r="C440" s="244">
        <v>40845</v>
      </c>
      <c r="D440" s="249">
        <f t="shared" si="884"/>
        <v>10</v>
      </c>
      <c r="E440" s="246" t="s">
        <v>593</v>
      </c>
      <c r="F440" s="243">
        <v>5</v>
      </c>
      <c r="G440" s="247" t="s">
        <v>393</v>
      </c>
      <c r="H440" s="247" t="s">
        <v>394</v>
      </c>
      <c r="I440" s="247" t="s">
        <v>537</v>
      </c>
      <c r="J440" s="248">
        <v>0.69791666666666663</v>
      </c>
      <c r="K440" s="249">
        <v>3642.39</v>
      </c>
      <c r="L440" s="247" t="s">
        <v>34</v>
      </c>
      <c r="M440" s="243">
        <v>56</v>
      </c>
      <c r="N440" s="243">
        <v>3</v>
      </c>
      <c r="O440" s="247"/>
      <c r="P440" s="248">
        <v>0.69791666666666663</v>
      </c>
      <c r="Q440" s="248">
        <v>0.69791666666666663</v>
      </c>
      <c r="R440" s="12">
        <f t="shared" si="922"/>
        <v>0</v>
      </c>
      <c r="S440" s="13">
        <f t="shared" si="923"/>
        <v>0</v>
      </c>
      <c r="T440" s="13">
        <f t="shared" si="924"/>
        <v>0</v>
      </c>
      <c r="U440" s="248">
        <v>0.69791666666666663</v>
      </c>
      <c r="V440" s="12">
        <f t="shared" si="885"/>
        <v>0</v>
      </c>
      <c r="W440" s="13">
        <f t="shared" si="886"/>
        <v>0</v>
      </c>
      <c r="X440" s="225">
        <f t="shared" si="887"/>
        <v>0</v>
      </c>
      <c r="Y440" s="248">
        <v>0.70833333333333337</v>
      </c>
      <c r="Z440" s="12">
        <f t="shared" si="888"/>
        <v>1.0416666666666741E-2</v>
      </c>
      <c r="AA440" s="13">
        <f t="shared" si="889"/>
        <v>0</v>
      </c>
      <c r="AB440" s="13">
        <f t="shared" si="890"/>
        <v>15</v>
      </c>
      <c r="AC440" s="248">
        <v>0.72916666666666663</v>
      </c>
      <c r="AD440" s="12">
        <f t="shared" si="891"/>
        <v>2.0833333333333259E-2</v>
      </c>
      <c r="AE440" s="13">
        <f t="shared" si="892"/>
        <v>0</v>
      </c>
      <c r="AF440" s="13">
        <f t="shared" si="893"/>
        <v>30</v>
      </c>
      <c r="AG440" s="248">
        <v>0.73263888888888884</v>
      </c>
      <c r="AH440" s="248">
        <v>0.81111111111111101</v>
      </c>
      <c r="AI440" s="12">
        <f t="shared" si="894"/>
        <v>7.8472222222222165E-2</v>
      </c>
      <c r="AJ440" s="225">
        <f t="shared" si="895"/>
        <v>1</v>
      </c>
      <c r="AK440" s="225">
        <f t="shared" si="896"/>
        <v>53</v>
      </c>
      <c r="AL440" s="248">
        <v>0.73263888888888884</v>
      </c>
      <c r="AM440" s="248">
        <v>0.81111111111111101</v>
      </c>
      <c r="AN440" s="12">
        <f t="shared" si="897"/>
        <v>7.8472222222222165E-2</v>
      </c>
      <c r="AO440" s="13">
        <f t="shared" si="898"/>
        <v>1</v>
      </c>
      <c r="AP440" s="13">
        <f t="shared" si="899"/>
        <v>53</v>
      </c>
      <c r="AQ440" s="248">
        <v>0.8125</v>
      </c>
      <c r="AR440" s="12">
        <f t="shared" si="900"/>
        <v>1.388888888888995E-3</v>
      </c>
      <c r="AS440" s="225">
        <f t="shared" si="901"/>
        <v>0</v>
      </c>
      <c r="AT440" s="13">
        <f t="shared" si="902"/>
        <v>2</v>
      </c>
      <c r="AU440" s="248">
        <v>0.81319444444444444</v>
      </c>
      <c r="AV440" s="226">
        <f t="shared" si="919"/>
        <v>6.9444444444444198E-4</v>
      </c>
      <c r="AW440" s="13">
        <f t="shared" si="903"/>
        <v>0</v>
      </c>
      <c r="AX440" s="13">
        <f t="shared" si="904"/>
        <v>1</v>
      </c>
      <c r="AY440" s="248">
        <v>0.95000000000000007</v>
      </c>
      <c r="AZ440" s="12">
        <f t="shared" si="920"/>
        <v>0.13680555555555562</v>
      </c>
      <c r="BA440" s="225">
        <f t="shared" si="905"/>
        <v>3</v>
      </c>
      <c r="BB440" s="225">
        <f t="shared" si="906"/>
        <v>17</v>
      </c>
      <c r="BC440" s="248">
        <v>0.95000000000000007</v>
      </c>
      <c r="BD440" s="248">
        <v>0.95000000000000007</v>
      </c>
      <c r="BE440" s="12">
        <f t="shared" si="907"/>
        <v>0</v>
      </c>
      <c r="BF440" s="13">
        <f t="shared" si="908"/>
        <v>0</v>
      </c>
      <c r="BG440" s="13">
        <f t="shared" si="909"/>
        <v>0</v>
      </c>
      <c r="BH440" s="248">
        <v>0.95000000000000007</v>
      </c>
      <c r="BI440" s="248">
        <v>0.95000000000000007</v>
      </c>
      <c r="BJ440" s="247"/>
      <c r="BK440" s="69">
        <f t="shared" si="910"/>
        <v>0</v>
      </c>
      <c r="BL440" s="13">
        <f t="shared" si="911"/>
        <v>0</v>
      </c>
      <c r="BM440" s="13">
        <f t="shared" si="912"/>
        <v>0</v>
      </c>
      <c r="BN440" s="248">
        <v>0.95833333333333337</v>
      </c>
      <c r="BO440" s="12">
        <f t="shared" si="913"/>
        <v>8.3333333333333037E-3</v>
      </c>
      <c r="BP440" s="225">
        <f t="shared" si="914"/>
        <v>0</v>
      </c>
      <c r="BQ440" s="225">
        <f t="shared" si="915"/>
        <v>12</v>
      </c>
      <c r="BR440" s="248">
        <v>0.9604166666666667</v>
      </c>
      <c r="BS440" s="12">
        <f t="shared" si="916"/>
        <v>2.0833333333333259E-3</v>
      </c>
      <c r="BT440" s="225">
        <f t="shared" si="917"/>
        <v>0</v>
      </c>
      <c r="BU440" s="225">
        <f t="shared" si="918"/>
        <v>3</v>
      </c>
      <c r="BV440" s="248">
        <v>0.9604166666666667</v>
      </c>
      <c r="BW440" s="248">
        <v>0.96180555555555547</v>
      </c>
      <c r="BX440" s="12">
        <f t="shared" si="868"/>
        <v>1.3888888888887729E-3</v>
      </c>
      <c r="BY440" s="13">
        <f t="shared" si="869"/>
        <v>0</v>
      </c>
      <c r="BZ440" s="13">
        <f t="shared" si="870"/>
        <v>2</v>
      </c>
      <c r="CA440" s="226">
        <f t="shared" si="871"/>
        <v>0.26388888888888884</v>
      </c>
      <c r="CB440" s="13">
        <f t="shared" si="872"/>
        <v>6</v>
      </c>
      <c r="CC440" s="13">
        <f t="shared" si="873"/>
        <v>20</v>
      </c>
      <c r="CD440" s="12">
        <f t="shared" si="929"/>
        <v>3.2638888888888884E-2</v>
      </c>
      <c r="CE440" s="13">
        <f t="shared" si="874"/>
        <v>0</v>
      </c>
      <c r="CF440" s="13">
        <f t="shared" si="875"/>
        <v>47</v>
      </c>
      <c r="CG440" s="12">
        <f t="shared" si="859"/>
        <v>7.8472222222222165E-2</v>
      </c>
      <c r="CH440" s="13">
        <f t="shared" si="876"/>
        <v>1</v>
      </c>
      <c r="CI440" s="13">
        <f t="shared" si="877"/>
        <v>53</v>
      </c>
      <c r="CJ440" s="12">
        <f t="shared" si="862"/>
        <v>0.13680555555555562</v>
      </c>
      <c r="CK440" s="13">
        <f t="shared" si="878"/>
        <v>3</v>
      </c>
      <c r="CL440" s="13">
        <f t="shared" si="879"/>
        <v>17</v>
      </c>
      <c r="CM440" s="62"/>
      <c r="CN440" s="62"/>
      <c r="CO440" s="62"/>
      <c r="CP440" s="12">
        <f t="shared" si="880"/>
        <v>0.13680555555555562</v>
      </c>
      <c r="CQ440" s="13">
        <f t="shared" si="881"/>
        <v>3</v>
      </c>
      <c r="CR440" s="13">
        <f t="shared" si="882"/>
        <v>17</v>
      </c>
      <c r="CS440" s="248"/>
      <c r="CT440" s="13">
        <f t="shared" si="819"/>
        <v>0</v>
      </c>
      <c r="CU440" s="13">
        <f t="shared" si="820"/>
        <v>0</v>
      </c>
      <c r="CV440" s="158"/>
      <c r="CW440" s="13">
        <f t="shared" si="821"/>
        <v>0</v>
      </c>
      <c r="CX440" s="13">
        <f t="shared" si="822"/>
        <v>0</v>
      </c>
      <c r="CY440" s="158"/>
      <c r="CZ440" s="13">
        <f t="shared" si="823"/>
        <v>0</v>
      </c>
      <c r="DA440" s="13">
        <f t="shared" si="824"/>
        <v>0</v>
      </c>
      <c r="DB440" s="158"/>
      <c r="DC440" s="13">
        <f t="shared" si="825"/>
        <v>0</v>
      </c>
      <c r="DD440" s="13">
        <f t="shared" si="826"/>
        <v>0</v>
      </c>
      <c r="DE440" s="158"/>
      <c r="DF440" s="13">
        <f t="shared" si="827"/>
        <v>0</v>
      </c>
      <c r="DG440" s="13">
        <f t="shared" si="828"/>
        <v>0</v>
      </c>
      <c r="DH440" s="158"/>
      <c r="DI440" s="13">
        <f t="shared" si="829"/>
        <v>0</v>
      </c>
      <c r="DJ440" s="13">
        <f t="shared" si="830"/>
        <v>0</v>
      </c>
      <c r="DK440" s="158"/>
      <c r="DL440" s="35">
        <f t="shared" si="831"/>
        <v>0</v>
      </c>
      <c r="DM440" s="61">
        <f t="shared" si="832"/>
        <v>0</v>
      </c>
      <c r="DN440" s="66">
        <f t="shared" si="921"/>
        <v>1553039.8359999994</v>
      </c>
      <c r="DO440" s="74">
        <f t="shared" si="866"/>
        <v>24977</v>
      </c>
      <c r="DP440" s="66">
        <f t="shared" si="883"/>
        <v>65.042678571428567</v>
      </c>
      <c r="DQ440" s="63">
        <f t="shared" si="833"/>
        <v>62.17879793409935</v>
      </c>
      <c r="DR440" s="66" t="e">
        <f t="shared" si="925"/>
        <v>#NUM!</v>
      </c>
      <c r="DS440" s="96" t="e">
        <f t="shared" si="926"/>
        <v>#NUM!</v>
      </c>
      <c r="DT440" s="66" t="e">
        <f t="shared" si="927"/>
        <v>#NUM!</v>
      </c>
      <c r="DU440" s="66" t="e">
        <f t="shared" si="928"/>
        <v>#NUM!</v>
      </c>
    </row>
    <row r="441" spans="1:125">
      <c r="A441" s="199">
        <v>440</v>
      </c>
      <c r="B441" s="243">
        <v>109</v>
      </c>
      <c r="C441" s="244">
        <v>40845</v>
      </c>
      <c r="D441" s="249">
        <f t="shared" si="884"/>
        <v>10</v>
      </c>
      <c r="E441" s="246" t="s">
        <v>600</v>
      </c>
      <c r="F441" s="243">
        <v>3</v>
      </c>
      <c r="G441" s="247" t="s">
        <v>582</v>
      </c>
      <c r="H441" s="247" t="s">
        <v>394</v>
      </c>
      <c r="I441" s="247" t="s">
        <v>536</v>
      </c>
      <c r="J441" s="248">
        <v>0.77430555555555547</v>
      </c>
      <c r="K441" s="249">
        <v>3520.3</v>
      </c>
      <c r="L441" s="247" t="s">
        <v>34</v>
      </c>
      <c r="M441" s="243">
        <v>59</v>
      </c>
      <c r="N441" s="243">
        <v>0</v>
      </c>
      <c r="O441" s="247"/>
      <c r="P441" s="248">
        <v>0.77430555555555547</v>
      </c>
      <c r="Q441" s="248">
        <v>0.77430555555555547</v>
      </c>
      <c r="R441" s="12">
        <f t="shared" si="922"/>
        <v>0</v>
      </c>
      <c r="S441" s="13">
        <f t="shared" si="923"/>
        <v>0</v>
      </c>
      <c r="T441" s="13">
        <f t="shared" si="924"/>
        <v>0</v>
      </c>
      <c r="U441" s="248">
        <v>0.77430555555555547</v>
      </c>
      <c r="V441" s="12">
        <f t="shared" si="885"/>
        <v>0</v>
      </c>
      <c r="W441" s="13">
        <f t="shared" si="886"/>
        <v>0</v>
      </c>
      <c r="X441" s="225">
        <f t="shared" si="887"/>
        <v>0</v>
      </c>
      <c r="Y441" s="248">
        <v>0.81944444444444453</v>
      </c>
      <c r="Z441" s="12">
        <f t="shared" si="888"/>
        <v>4.5138888888889062E-2</v>
      </c>
      <c r="AA441" s="13">
        <f t="shared" si="889"/>
        <v>1</v>
      </c>
      <c r="AB441" s="13">
        <f t="shared" si="890"/>
        <v>5</v>
      </c>
      <c r="AC441" s="248">
        <v>0.83333333333333337</v>
      </c>
      <c r="AD441" s="12">
        <f t="shared" si="891"/>
        <v>1.388888888888884E-2</v>
      </c>
      <c r="AE441" s="13">
        <f t="shared" si="892"/>
        <v>0</v>
      </c>
      <c r="AF441" s="13">
        <f t="shared" si="893"/>
        <v>20</v>
      </c>
      <c r="AG441" s="248">
        <v>0.84375</v>
      </c>
      <c r="AH441" s="248">
        <v>0.91666666666666663</v>
      </c>
      <c r="AI441" s="12">
        <f t="shared" si="894"/>
        <v>7.291666666666663E-2</v>
      </c>
      <c r="AJ441" s="225">
        <f t="shared" si="895"/>
        <v>1</v>
      </c>
      <c r="AK441" s="225">
        <f t="shared" si="896"/>
        <v>45</v>
      </c>
      <c r="AL441" s="248">
        <v>0.84375</v>
      </c>
      <c r="AM441" s="248">
        <v>0.91666666666666663</v>
      </c>
      <c r="AN441" s="12">
        <f t="shared" si="897"/>
        <v>7.291666666666663E-2</v>
      </c>
      <c r="AO441" s="13">
        <f t="shared" si="898"/>
        <v>1</v>
      </c>
      <c r="AP441" s="13">
        <f t="shared" si="899"/>
        <v>45</v>
      </c>
      <c r="AQ441" s="248">
        <v>0.96875</v>
      </c>
      <c r="AR441" s="12">
        <f t="shared" si="900"/>
        <v>5.208333333333337E-2</v>
      </c>
      <c r="AS441" s="225">
        <f t="shared" si="901"/>
        <v>1</v>
      </c>
      <c r="AT441" s="13">
        <f t="shared" si="902"/>
        <v>15</v>
      </c>
      <c r="AU441" s="248">
        <v>1.0083333333333333</v>
      </c>
      <c r="AV441" s="226">
        <f t="shared" si="919"/>
        <v>3.9583333333333304E-2</v>
      </c>
      <c r="AW441" s="13">
        <f t="shared" si="903"/>
        <v>0</v>
      </c>
      <c r="AX441" s="13">
        <f t="shared" si="904"/>
        <v>57</v>
      </c>
      <c r="AY441" s="248">
        <v>1.086111111111111</v>
      </c>
      <c r="AZ441" s="12">
        <f t="shared" si="920"/>
        <v>7.7777777777777724E-2</v>
      </c>
      <c r="BA441" s="225">
        <f t="shared" si="905"/>
        <v>1</v>
      </c>
      <c r="BB441" s="225">
        <f t="shared" si="906"/>
        <v>52</v>
      </c>
      <c r="BC441" s="248">
        <v>1.086111111111111</v>
      </c>
      <c r="BD441" s="248">
        <v>1.086111111111111</v>
      </c>
      <c r="BE441" s="12">
        <f t="shared" si="907"/>
        <v>0</v>
      </c>
      <c r="BF441" s="13">
        <f t="shared" si="908"/>
        <v>0</v>
      </c>
      <c r="BG441" s="13">
        <f t="shared" si="909"/>
        <v>0</v>
      </c>
      <c r="BH441" s="248">
        <v>1.086111111111111</v>
      </c>
      <c r="BI441" s="248">
        <v>1.086111111111111</v>
      </c>
      <c r="BJ441" s="247"/>
      <c r="BK441" s="69">
        <f t="shared" si="910"/>
        <v>0</v>
      </c>
      <c r="BL441" s="13">
        <f t="shared" si="911"/>
        <v>0</v>
      </c>
      <c r="BM441" s="13">
        <f t="shared" si="912"/>
        <v>0</v>
      </c>
      <c r="BN441" s="248">
        <v>1.0972222222222221</v>
      </c>
      <c r="BO441" s="12">
        <f t="shared" si="913"/>
        <v>1.1111111111111072E-2</v>
      </c>
      <c r="BP441" s="225">
        <f t="shared" si="914"/>
        <v>0</v>
      </c>
      <c r="BQ441" s="225">
        <f t="shared" si="915"/>
        <v>16</v>
      </c>
      <c r="BR441" s="248">
        <v>1.1006944444444444</v>
      </c>
      <c r="BS441" s="12">
        <f t="shared" si="916"/>
        <v>3.4722222222223209E-3</v>
      </c>
      <c r="BT441" s="225">
        <f t="shared" si="917"/>
        <v>0</v>
      </c>
      <c r="BU441" s="225">
        <f t="shared" si="918"/>
        <v>5</v>
      </c>
      <c r="BV441" s="248">
        <v>1.1006944444444444</v>
      </c>
      <c r="BW441" s="248">
        <v>1.1041666666666667</v>
      </c>
      <c r="BX441" s="12">
        <f t="shared" si="868"/>
        <v>3.4722222222223209E-3</v>
      </c>
      <c r="BY441" s="13">
        <f t="shared" si="869"/>
        <v>0</v>
      </c>
      <c r="BZ441" s="13">
        <f t="shared" si="870"/>
        <v>5</v>
      </c>
      <c r="CA441" s="226">
        <f t="shared" si="871"/>
        <v>0.32986111111111127</v>
      </c>
      <c r="CB441" s="13">
        <f t="shared" si="872"/>
        <v>7</v>
      </c>
      <c r="CC441" s="13">
        <f t="shared" si="873"/>
        <v>55</v>
      </c>
      <c r="CD441" s="12">
        <f t="shared" si="929"/>
        <v>8.0555555555555602E-2</v>
      </c>
      <c r="CE441" s="13">
        <f t="shared" si="874"/>
        <v>1</v>
      </c>
      <c r="CF441" s="13">
        <f t="shared" si="875"/>
        <v>56</v>
      </c>
      <c r="CG441" s="12">
        <f t="shared" si="859"/>
        <v>7.291666666666663E-2</v>
      </c>
      <c r="CH441" s="13">
        <f t="shared" si="876"/>
        <v>1</v>
      </c>
      <c r="CI441" s="13">
        <f t="shared" si="877"/>
        <v>45</v>
      </c>
      <c r="CJ441" s="12">
        <f t="shared" si="862"/>
        <v>7.7777777777777724E-2</v>
      </c>
      <c r="CK441" s="13">
        <f t="shared" si="878"/>
        <v>1</v>
      </c>
      <c r="CL441" s="13">
        <f t="shared" si="879"/>
        <v>52</v>
      </c>
      <c r="CM441" s="62"/>
      <c r="CN441" s="62"/>
      <c r="CO441" s="62"/>
      <c r="CP441" s="12">
        <f t="shared" si="880"/>
        <v>7.7777777777777724E-2</v>
      </c>
      <c r="CQ441" s="13">
        <f t="shared" si="881"/>
        <v>1</v>
      </c>
      <c r="CR441" s="13">
        <f t="shared" si="882"/>
        <v>52</v>
      </c>
      <c r="CS441" s="248"/>
      <c r="CT441" s="13">
        <f t="shared" si="819"/>
        <v>0</v>
      </c>
      <c r="CU441" s="13">
        <f t="shared" si="820"/>
        <v>0</v>
      </c>
      <c r="CV441" s="158"/>
      <c r="CW441" s="13">
        <f t="shared" si="821"/>
        <v>0</v>
      </c>
      <c r="CX441" s="13">
        <f t="shared" si="822"/>
        <v>0</v>
      </c>
      <c r="CY441" s="158"/>
      <c r="CZ441" s="13">
        <f t="shared" si="823"/>
        <v>0</v>
      </c>
      <c r="DA441" s="13">
        <f t="shared" si="824"/>
        <v>0</v>
      </c>
      <c r="DB441" s="158"/>
      <c r="DC441" s="13">
        <f t="shared" si="825"/>
        <v>0</v>
      </c>
      <c r="DD441" s="13">
        <f t="shared" si="826"/>
        <v>0</v>
      </c>
      <c r="DE441" s="158"/>
      <c r="DF441" s="13">
        <f t="shared" si="827"/>
        <v>0</v>
      </c>
      <c r="DG441" s="13">
        <f t="shared" si="828"/>
        <v>0</v>
      </c>
      <c r="DH441" s="158"/>
      <c r="DI441" s="13">
        <f t="shared" si="829"/>
        <v>0</v>
      </c>
      <c r="DJ441" s="13">
        <f t="shared" si="830"/>
        <v>0</v>
      </c>
      <c r="DK441" s="158"/>
      <c r="DL441" s="35">
        <f t="shared" si="831"/>
        <v>0</v>
      </c>
      <c r="DM441" s="61">
        <f t="shared" si="832"/>
        <v>0</v>
      </c>
      <c r="DN441" s="66">
        <f t="shared" si="921"/>
        <v>1556560.1359999995</v>
      </c>
      <c r="DO441" s="74">
        <f t="shared" si="866"/>
        <v>25036</v>
      </c>
      <c r="DP441" s="66">
        <f t="shared" si="883"/>
        <v>59.666101694915255</v>
      </c>
      <c r="DQ441" s="63">
        <f t="shared" si="833"/>
        <v>62.172876497843085</v>
      </c>
      <c r="DR441" s="66" t="e">
        <f t="shared" si="925"/>
        <v>#NUM!</v>
      </c>
      <c r="DS441" s="96" t="e">
        <f t="shared" si="926"/>
        <v>#NUM!</v>
      </c>
      <c r="DT441" s="66" t="e">
        <f t="shared" si="927"/>
        <v>#NUM!</v>
      </c>
      <c r="DU441" s="66" t="e">
        <f t="shared" si="928"/>
        <v>#NUM!</v>
      </c>
    </row>
    <row r="442" spans="1:125">
      <c r="A442" s="175">
        <v>441</v>
      </c>
      <c r="B442" s="243">
        <v>110</v>
      </c>
      <c r="C442" s="244">
        <v>40845</v>
      </c>
      <c r="D442" s="249">
        <f t="shared" si="884"/>
        <v>10</v>
      </c>
      <c r="E442" s="246" t="s">
        <v>643</v>
      </c>
      <c r="F442" s="243">
        <v>1</v>
      </c>
      <c r="G442" s="247" t="s">
        <v>582</v>
      </c>
      <c r="H442" s="247" t="s">
        <v>394</v>
      </c>
      <c r="I442" s="247" t="s">
        <v>536</v>
      </c>
      <c r="J442" s="248">
        <v>4.5138888888888888E-2</v>
      </c>
      <c r="K442" s="249">
        <v>3427.13</v>
      </c>
      <c r="L442" s="247" t="s">
        <v>34</v>
      </c>
      <c r="M442" s="243">
        <v>59</v>
      </c>
      <c r="N442" s="243">
        <v>0</v>
      </c>
      <c r="O442" s="247"/>
      <c r="P442" s="248">
        <v>4.5138888888888888E-2</v>
      </c>
      <c r="Q442" s="248">
        <v>4.5138888888888888E-2</v>
      </c>
      <c r="R442" s="12">
        <f t="shared" si="922"/>
        <v>0</v>
      </c>
      <c r="S442" s="13">
        <f t="shared" si="923"/>
        <v>0</v>
      </c>
      <c r="T442" s="13">
        <f t="shared" si="924"/>
        <v>0</v>
      </c>
      <c r="U442" s="248">
        <v>4.8611111111111112E-2</v>
      </c>
      <c r="V442" s="12">
        <f t="shared" si="885"/>
        <v>3.4722222222222238E-3</v>
      </c>
      <c r="W442" s="13">
        <f t="shared" si="886"/>
        <v>0</v>
      </c>
      <c r="X442" s="225">
        <f t="shared" si="887"/>
        <v>5</v>
      </c>
      <c r="Y442" s="248">
        <v>5.5555555555555552E-2</v>
      </c>
      <c r="Z442" s="12">
        <f t="shared" si="888"/>
        <v>6.9444444444444406E-3</v>
      </c>
      <c r="AA442" s="13">
        <f t="shared" si="889"/>
        <v>0</v>
      </c>
      <c r="AB442" s="13">
        <f t="shared" si="890"/>
        <v>10</v>
      </c>
      <c r="AC442" s="248">
        <v>7.2916666666666671E-2</v>
      </c>
      <c r="AD442" s="12">
        <f t="shared" si="891"/>
        <v>1.7361111111111119E-2</v>
      </c>
      <c r="AE442" s="13">
        <f t="shared" si="892"/>
        <v>0</v>
      </c>
      <c r="AF442" s="13">
        <f t="shared" si="893"/>
        <v>25</v>
      </c>
      <c r="AG442" s="248">
        <v>7.6388888888888895E-2</v>
      </c>
      <c r="AH442" s="248">
        <v>0.11458333333333333</v>
      </c>
      <c r="AI442" s="12">
        <f t="shared" si="894"/>
        <v>3.8194444444444434E-2</v>
      </c>
      <c r="AJ442" s="225">
        <f t="shared" si="895"/>
        <v>0</v>
      </c>
      <c r="AK442" s="225">
        <f t="shared" si="896"/>
        <v>55</v>
      </c>
      <c r="AL442" s="248">
        <v>7.6388888888888895E-2</v>
      </c>
      <c r="AM442" s="248">
        <v>0.11458333333333333</v>
      </c>
      <c r="AN442" s="12">
        <f t="shared" si="897"/>
        <v>3.8194444444444434E-2</v>
      </c>
      <c r="AO442" s="13">
        <f t="shared" si="898"/>
        <v>0</v>
      </c>
      <c r="AP442" s="13">
        <f t="shared" si="899"/>
        <v>55</v>
      </c>
      <c r="AQ442" s="248">
        <v>0.125</v>
      </c>
      <c r="AR442" s="12">
        <f t="shared" si="900"/>
        <v>1.0416666666666671E-2</v>
      </c>
      <c r="AS442" s="225">
        <f t="shared" si="901"/>
        <v>0</v>
      </c>
      <c r="AT442" s="13">
        <f t="shared" si="902"/>
        <v>15</v>
      </c>
      <c r="AU442" s="248">
        <v>0.12708333333333333</v>
      </c>
      <c r="AV442" s="226">
        <f t="shared" si="919"/>
        <v>2.0833333333333259E-3</v>
      </c>
      <c r="AW442" s="13">
        <f t="shared" si="903"/>
        <v>0</v>
      </c>
      <c r="AX442" s="13">
        <f t="shared" si="904"/>
        <v>3</v>
      </c>
      <c r="AY442" s="248">
        <v>0.21527777777777779</v>
      </c>
      <c r="AZ442" s="12">
        <f t="shared" si="920"/>
        <v>8.8194444444444464E-2</v>
      </c>
      <c r="BA442" s="225">
        <f t="shared" si="905"/>
        <v>2</v>
      </c>
      <c r="BB442" s="225">
        <f t="shared" si="906"/>
        <v>7</v>
      </c>
      <c r="BC442" s="248">
        <v>0.21527777777777779</v>
      </c>
      <c r="BD442" s="248">
        <v>0.21527777777777779</v>
      </c>
      <c r="BE442" s="12">
        <f t="shared" si="907"/>
        <v>0</v>
      </c>
      <c r="BF442" s="13">
        <f t="shared" si="908"/>
        <v>0</v>
      </c>
      <c r="BG442" s="13">
        <f t="shared" si="909"/>
        <v>0</v>
      </c>
      <c r="BH442" s="248">
        <v>0.21527777777777779</v>
      </c>
      <c r="BI442" s="248">
        <v>0.21527777777777779</v>
      </c>
      <c r="BJ442" s="247"/>
      <c r="BK442" s="69">
        <f t="shared" si="910"/>
        <v>0</v>
      </c>
      <c r="BL442" s="13">
        <f t="shared" si="911"/>
        <v>0</v>
      </c>
      <c r="BM442" s="13">
        <f t="shared" si="912"/>
        <v>0</v>
      </c>
      <c r="BN442" s="248">
        <v>0.24305555555555555</v>
      </c>
      <c r="BO442" s="12">
        <f t="shared" si="913"/>
        <v>2.7777777777777762E-2</v>
      </c>
      <c r="BP442" s="225">
        <f t="shared" si="914"/>
        <v>0</v>
      </c>
      <c r="BQ442" s="225">
        <f t="shared" si="915"/>
        <v>40</v>
      </c>
      <c r="BR442" s="248">
        <v>0.24652777777777779</v>
      </c>
      <c r="BS442" s="12">
        <f t="shared" si="916"/>
        <v>3.4722222222222376E-3</v>
      </c>
      <c r="BT442" s="225">
        <f t="shared" si="917"/>
        <v>0</v>
      </c>
      <c r="BU442" s="225">
        <f t="shared" si="918"/>
        <v>5</v>
      </c>
      <c r="BV442" s="248">
        <v>0.24652777777777779</v>
      </c>
      <c r="BW442" s="248">
        <v>0.25</v>
      </c>
      <c r="BX442" s="12">
        <f t="shared" si="868"/>
        <v>3.4722222222222099E-3</v>
      </c>
      <c r="BY442" s="13">
        <f t="shared" si="869"/>
        <v>0</v>
      </c>
      <c r="BZ442" s="13">
        <f t="shared" si="870"/>
        <v>5</v>
      </c>
      <c r="CA442" s="226">
        <f t="shared" si="871"/>
        <v>0.2048611111111111</v>
      </c>
      <c r="CB442" s="13">
        <f t="shared" si="872"/>
        <v>4</v>
      </c>
      <c r="CC442" s="13">
        <f t="shared" si="873"/>
        <v>55</v>
      </c>
      <c r="CD442" s="12">
        <f t="shared" si="929"/>
        <v>5.902777777777779E-2</v>
      </c>
      <c r="CE442" s="13">
        <f t="shared" si="874"/>
        <v>1</v>
      </c>
      <c r="CF442" s="13">
        <f t="shared" si="875"/>
        <v>25</v>
      </c>
      <c r="CG442" s="12">
        <f t="shared" si="859"/>
        <v>3.8194444444444434E-2</v>
      </c>
      <c r="CH442" s="13">
        <f t="shared" si="876"/>
        <v>0</v>
      </c>
      <c r="CI442" s="13">
        <f t="shared" si="877"/>
        <v>55</v>
      </c>
      <c r="CJ442" s="12">
        <f t="shared" si="862"/>
        <v>8.8194444444444464E-2</v>
      </c>
      <c r="CK442" s="13">
        <f t="shared" si="878"/>
        <v>2</v>
      </c>
      <c r="CL442" s="13">
        <f t="shared" si="879"/>
        <v>7</v>
      </c>
      <c r="CM442" s="62"/>
      <c r="CN442" s="62"/>
      <c r="CO442" s="62"/>
      <c r="CP442" s="12">
        <f t="shared" si="880"/>
        <v>8.8194444444444464E-2</v>
      </c>
      <c r="CQ442" s="13">
        <f t="shared" si="881"/>
        <v>2</v>
      </c>
      <c r="CR442" s="13">
        <f t="shared" si="882"/>
        <v>7</v>
      </c>
      <c r="CS442" s="248"/>
      <c r="CT442" s="13">
        <f t="shared" si="819"/>
        <v>0</v>
      </c>
      <c r="CU442" s="13">
        <f t="shared" si="820"/>
        <v>0</v>
      </c>
      <c r="CV442" s="158"/>
      <c r="CW442" s="13">
        <f t="shared" si="821"/>
        <v>0</v>
      </c>
      <c r="CX442" s="13">
        <f t="shared" si="822"/>
        <v>0</v>
      </c>
      <c r="CY442" s="158"/>
      <c r="CZ442" s="13">
        <f t="shared" si="823"/>
        <v>0</v>
      </c>
      <c r="DA442" s="13">
        <f t="shared" si="824"/>
        <v>0</v>
      </c>
      <c r="DB442" s="158"/>
      <c r="DC442" s="13">
        <f t="shared" si="825"/>
        <v>0</v>
      </c>
      <c r="DD442" s="13">
        <f t="shared" si="826"/>
        <v>0</v>
      </c>
      <c r="DE442" s="158"/>
      <c r="DF442" s="13">
        <f t="shared" si="827"/>
        <v>0</v>
      </c>
      <c r="DG442" s="13">
        <f t="shared" si="828"/>
        <v>0</v>
      </c>
      <c r="DH442" s="158"/>
      <c r="DI442" s="13">
        <f t="shared" si="829"/>
        <v>0</v>
      </c>
      <c r="DJ442" s="13">
        <f t="shared" si="830"/>
        <v>0</v>
      </c>
      <c r="DK442" s="158"/>
      <c r="DL442" s="35">
        <f t="shared" si="831"/>
        <v>0</v>
      </c>
      <c r="DM442" s="61">
        <f t="shared" si="832"/>
        <v>0</v>
      </c>
      <c r="DN442" s="66">
        <f t="shared" si="921"/>
        <v>1559987.2659999994</v>
      </c>
      <c r="DO442" s="74">
        <f t="shared" si="866"/>
        <v>25095</v>
      </c>
      <c r="DP442" s="66">
        <f t="shared" si="883"/>
        <v>58.086949152542374</v>
      </c>
      <c r="DQ442" s="63">
        <f t="shared" si="833"/>
        <v>62.163270213189854</v>
      </c>
      <c r="DR442" s="66" t="e">
        <f t="shared" si="925"/>
        <v>#NUM!</v>
      </c>
      <c r="DS442" s="96" t="e">
        <f t="shared" si="926"/>
        <v>#NUM!</v>
      </c>
      <c r="DT442" s="66" t="e">
        <f t="shared" si="927"/>
        <v>#NUM!</v>
      </c>
      <c r="DU442" s="66" t="e">
        <f t="shared" si="928"/>
        <v>#NUM!</v>
      </c>
    </row>
    <row r="443" spans="1:125">
      <c r="A443" s="175">
        <v>442</v>
      </c>
      <c r="B443" s="243">
        <v>111</v>
      </c>
      <c r="C443" s="244">
        <v>40846</v>
      </c>
      <c r="D443" s="249">
        <f t="shared" si="884"/>
        <v>10</v>
      </c>
      <c r="E443" s="246" t="s">
        <v>531</v>
      </c>
      <c r="F443" s="243">
        <v>12</v>
      </c>
      <c r="G443" s="247" t="s">
        <v>414</v>
      </c>
      <c r="H443" s="247" t="s">
        <v>413</v>
      </c>
      <c r="I443" s="247" t="s">
        <v>412</v>
      </c>
      <c r="J443" s="248">
        <v>9.375E-2</v>
      </c>
      <c r="K443" s="249">
        <v>3376.49</v>
      </c>
      <c r="L443" s="247" t="s">
        <v>34</v>
      </c>
      <c r="M443" s="243">
        <v>59</v>
      </c>
      <c r="N443" s="243">
        <v>0</v>
      </c>
      <c r="O443" s="247"/>
      <c r="P443" s="248">
        <v>9.375E-2</v>
      </c>
      <c r="Q443" s="248">
        <v>9.375E-2</v>
      </c>
      <c r="R443" s="12">
        <f t="shared" si="922"/>
        <v>0</v>
      </c>
      <c r="S443" s="13">
        <f t="shared" si="923"/>
        <v>0</v>
      </c>
      <c r="T443" s="13">
        <f t="shared" si="924"/>
        <v>0</v>
      </c>
      <c r="U443" s="248">
        <v>0.19791666666666666</v>
      </c>
      <c r="V443" s="12">
        <f t="shared" si="885"/>
        <v>0.10416666666666666</v>
      </c>
      <c r="W443" s="13">
        <f t="shared" si="886"/>
        <v>2</v>
      </c>
      <c r="X443" s="225">
        <f t="shared" si="887"/>
        <v>30</v>
      </c>
      <c r="Y443" s="248">
        <v>0.23263888888888887</v>
      </c>
      <c r="Z443" s="12">
        <f t="shared" si="888"/>
        <v>3.472222222222221E-2</v>
      </c>
      <c r="AA443" s="13">
        <f t="shared" si="889"/>
        <v>0</v>
      </c>
      <c r="AB443" s="13">
        <f t="shared" si="890"/>
        <v>50</v>
      </c>
      <c r="AC443" s="248">
        <v>0.25694444444444448</v>
      </c>
      <c r="AD443" s="12">
        <f t="shared" si="891"/>
        <v>2.4305555555555608E-2</v>
      </c>
      <c r="AE443" s="13">
        <f t="shared" si="892"/>
        <v>0</v>
      </c>
      <c r="AF443" s="13">
        <f t="shared" si="893"/>
        <v>35</v>
      </c>
      <c r="AG443" s="248">
        <v>0.2638888888888889</v>
      </c>
      <c r="AH443" s="248">
        <v>0.30208333333333331</v>
      </c>
      <c r="AI443" s="12">
        <f t="shared" si="894"/>
        <v>3.819444444444442E-2</v>
      </c>
      <c r="AJ443" s="225">
        <f t="shared" si="895"/>
        <v>0</v>
      </c>
      <c r="AK443" s="225">
        <f t="shared" si="896"/>
        <v>55</v>
      </c>
      <c r="AL443" s="248">
        <v>0.2638888888888889</v>
      </c>
      <c r="AM443" s="248">
        <v>0.30208333333333331</v>
      </c>
      <c r="AN443" s="12">
        <f t="shared" si="897"/>
        <v>3.819444444444442E-2</v>
      </c>
      <c r="AO443" s="13">
        <f t="shared" si="898"/>
        <v>0</v>
      </c>
      <c r="AP443" s="13">
        <f t="shared" si="899"/>
        <v>55</v>
      </c>
      <c r="AQ443" s="248">
        <v>0.30555555555555552</v>
      </c>
      <c r="AR443" s="12">
        <f t="shared" si="900"/>
        <v>3.4722222222222099E-3</v>
      </c>
      <c r="AS443" s="225">
        <f t="shared" si="901"/>
        <v>0</v>
      </c>
      <c r="AT443" s="13">
        <f t="shared" si="902"/>
        <v>5</v>
      </c>
      <c r="AU443" s="248">
        <v>0.30763888888888891</v>
      </c>
      <c r="AV443" s="226">
        <f t="shared" si="919"/>
        <v>2.0833333333333814E-3</v>
      </c>
      <c r="AW443" s="13">
        <f t="shared" si="903"/>
        <v>0</v>
      </c>
      <c r="AX443" s="13">
        <f t="shared" si="904"/>
        <v>3</v>
      </c>
      <c r="AY443" s="248">
        <v>0.39652777777777781</v>
      </c>
      <c r="AZ443" s="12">
        <f t="shared" si="920"/>
        <v>8.8888888888888906E-2</v>
      </c>
      <c r="BA443" s="225">
        <f t="shared" si="905"/>
        <v>2</v>
      </c>
      <c r="BB443" s="225">
        <f t="shared" si="906"/>
        <v>8</v>
      </c>
      <c r="BC443" s="248">
        <v>0.39652777777777781</v>
      </c>
      <c r="BD443" s="248">
        <v>0.39652777777777781</v>
      </c>
      <c r="BE443" s="12">
        <f t="shared" si="907"/>
        <v>0</v>
      </c>
      <c r="BF443" s="13">
        <f t="shared" si="908"/>
        <v>0</v>
      </c>
      <c r="BG443" s="13">
        <f t="shared" si="909"/>
        <v>0</v>
      </c>
      <c r="BH443" s="248">
        <v>0.39652777777777781</v>
      </c>
      <c r="BI443" s="248">
        <v>0.39652777777777781</v>
      </c>
      <c r="BJ443" s="247"/>
      <c r="BK443" s="69">
        <f t="shared" si="910"/>
        <v>0</v>
      </c>
      <c r="BL443" s="13">
        <f t="shared" si="911"/>
        <v>0</v>
      </c>
      <c r="BM443" s="13">
        <f t="shared" si="912"/>
        <v>0</v>
      </c>
      <c r="BN443" s="248">
        <v>0.40625</v>
      </c>
      <c r="BO443" s="12">
        <f t="shared" si="913"/>
        <v>9.7222222222221877E-3</v>
      </c>
      <c r="BP443" s="225">
        <f t="shared" si="914"/>
        <v>0</v>
      </c>
      <c r="BQ443" s="225">
        <f t="shared" si="915"/>
        <v>14</v>
      </c>
      <c r="BR443" s="248">
        <v>0.40972222222222227</v>
      </c>
      <c r="BS443" s="12">
        <f t="shared" si="916"/>
        <v>3.4722222222222654E-3</v>
      </c>
      <c r="BT443" s="225">
        <f t="shared" si="917"/>
        <v>0</v>
      </c>
      <c r="BU443" s="225">
        <f t="shared" si="918"/>
        <v>5</v>
      </c>
      <c r="BV443" s="248">
        <v>0.40972222222222227</v>
      </c>
      <c r="BW443" s="248">
        <v>0.41319444444444442</v>
      </c>
      <c r="BX443" s="12">
        <f t="shared" si="868"/>
        <v>3.4722222222221544E-3</v>
      </c>
      <c r="BY443" s="13">
        <f t="shared" si="869"/>
        <v>0</v>
      </c>
      <c r="BZ443" s="13">
        <f t="shared" si="870"/>
        <v>5</v>
      </c>
      <c r="CA443" s="226">
        <f t="shared" si="871"/>
        <v>0.31944444444444442</v>
      </c>
      <c r="CB443" s="13">
        <f t="shared" si="872"/>
        <v>7</v>
      </c>
      <c r="CC443" s="13">
        <f t="shared" si="873"/>
        <v>40</v>
      </c>
      <c r="CD443" s="12">
        <f t="shared" si="929"/>
        <v>4.0972222222222271E-2</v>
      </c>
      <c r="CE443" s="13">
        <f t="shared" si="874"/>
        <v>0</v>
      </c>
      <c r="CF443" s="13">
        <f t="shared" si="875"/>
        <v>59</v>
      </c>
      <c r="CG443" s="12">
        <f t="shared" si="859"/>
        <v>3.819444444444442E-2</v>
      </c>
      <c r="CH443" s="13">
        <f t="shared" si="876"/>
        <v>0</v>
      </c>
      <c r="CI443" s="13">
        <f t="shared" si="877"/>
        <v>55</v>
      </c>
      <c r="CJ443" s="12">
        <f t="shared" si="862"/>
        <v>8.8888888888888906E-2</v>
      </c>
      <c r="CK443" s="13">
        <f t="shared" si="878"/>
        <v>2</v>
      </c>
      <c r="CL443" s="13">
        <f t="shared" si="879"/>
        <v>8</v>
      </c>
      <c r="CM443" s="62"/>
      <c r="CN443" s="62"/>
      <c r="CO443" s="62"/>
      <c r="CP443" s="12">
        <f t="shared" si="880"/>
        <v>8.8888888888888906E-2</v>
      </c>
      <c r="CQ443" s="13">
        <f t="shared" si="881"/>
        <v>2</v>
      </c>
      <c r="CR443" s="13">
        <f t="shared" si="882"/>
        <v>8</v>
      </c>
      <c r="CS443" s="248"/>
      <c r="CT443" s="13">
        <f t="shared" si="819"/>
        <v>0</v>
      </c>
      <c r="CU443" s="13">
        <f t="shared" si="820"/>
        <v>0</v>
      </c>
      <c r="CV443" s="158"/>
      <c r="CW443" s="13">
        <f t="shared" si="821"/>
        <v>0</v>
      </c>
      <c r="CX443" s="13">
        <f t="shared" si="822"/>
        <v>0</v>
      </c>
      <c r="CY443" s="158"/>
      <c r="CZ443" s="13">
        <f t="shared" si="823"/>
        <v>0</v>
      </c>
      <c r="DA443" s="13">
        <f t="shared" si="824"/>
        <v>0</v>
      </c>
      <c r="DB443" s="158"/>
      <c r="DC443" s="13">
        <f t="shared" si="825"/>
        <v>0</v>
      </c>
      <c r="DD443" s="13">
        <f t="shared" si="826"/>
        <v>0</v>
      </c>
      <c r="DE443" s="158"/>
      <c r="DF443" s="13">
        <f t="shared" si="827"/>
        <v>0</v>
      </c>
      <c r="DG443" s="13">
        <f t="shared" si="828"/>
        <v>0</v>
      </c>
      <c r="DH443" s="158"/>
      <c r="DI443" s="13">
        <f t="shared" si="829"/>
        <v>0</v>
      </c>
      <c r="DJ443" s="13">
        <f t="shared" si="830"/>
        <v>0</v>
      </c>
      <c r="DK443" s="158"/>
      <c r="DL443" s="35">
        <f t="shared" si="831"/>
        <v>0</v>
      </c>
      <c r="DM443" s="61">
        <f t="shared" si="832"/>
        <v>0</v>
      </c>
      <c r="DN443" s="66">
        <f t="shared" si="921"/>
        <v>1563363.7559999994</v>
      </c>
      <c r="DO443" s="74">
        <f t="shared" si="866"/>
        <v>25154</v>
      </c>
      <c r="DP443" s="66">
        <f t="shared" si="883"/>
        <v>57.228644067796608</v>
      </c>
      <c r="DQ443" s="63">
        <f t="shared" si="833"/>
        <v>62.151695793909489</v>
      </c>
      <c r="DR443" s="66" t="e">
        <f t="shared" si="925"/>
        <v>#NUM!</v>
      </c>
      <c r="DS443" s="96" t="e">
        <f t="shared" si="926"/>
        <v>#NUM!</v>
      </c>
      <c r="DT443" s="66" t="e">
        <f t="shared" si="927"/>
        <v>#NUM!</v>
      </c>
      <c r="DU443" s="66" t="e">
        <f t="shared" si="928"/>
        <v>#NUM!</v>
      </c>
    </row>
    <row r="444" spans="1:125">
      <c r="A444" s="199">
        <v>443</v>
      </c>
      <c r="B444" s="243">
        <v>112</v>
      </c>
      <c r="C444" s="244">
        <v>40846</v>
      </c>
      <c r="D444" s="249">
        <f t="shared" si="884"/>
        <v>10</v>
      </c>
      <c r="E444" s="246" t="s">
        <v>39</v>
      </c>
      <c r="F444" s="243">
        <v>45</v>
      </c>
      <c r="G444" s="247" t="s">
        <v>38</v>
      </c>
      <c r="H444" s="247" t="s">
        <v>430</v>
      </c>
      <c r="I444" s="247" t="s">
        <v>587</v>
      </c>
      <c r="J444" s="248">
        <v>0.37847222222222227</v>
      </c>
      <c r="K444" s="249">
        <v>3712.26</v>
      </c>
      <c r="L444" s="247" t="s">
        <v>34</v>
      </c>
      <c r="M444" s="243">
        <v>59</v>
      </c>
      <c r="N444" s="243">
        <v>0</v>
      </c>
      <c r="O444" s="247"/>
      <c r="P444" s="248">
        <v>0.37847222222222227</v>
      </c>
      <c r="Q444" s="248">
        <v>0.37847222222222227</v>
      </c>
      <c r="R444" s="12">
        <f t="shared" si="922"/>
        <v>0</v>
      </c>
      <c r="S444" s="13">
        <f t="shared" si="923"/>
        <v>0</v>
      </c>
      <c r="T444" s="13">
        <f t="shared" si="924"/>
        <v>0</v>
      </c>
      <c r="U444" s="248">
        <v>0.38194444444444442</v>
      </c>
      <c r="V444" s="12">
        <f t="shared" si="885"/>
        <v>3.4722222222221544E-3</v>
      </c>
      <c r="W444" s="13">
        <f t="shared" si="886"/>
        <v>0</v>
      </c>
      <c r="X444" s="225">
        <f t="shared" si="887"/>
        <v>5</v>
      </c>
      <c r="Y444" s="248">
        <v>0.3888888888888889</v>
      </c>
      <c r="Z444" s="12">
        <f t="shared" si="888"/>
        <v>6.9444444444444753E-3</v>
      </c>
      <c r="AA444" s="13">
        <f t="shared" si="889"/>
        <v>0</v>
      </c>
      <c r="AB444" s="13">
        <f t="shared" si="890"/>
        <v>10</v>
      </c>
      <c r="AC444" s="248">
        <v>0.40625</v>
      </c>
      <c r="AD444" s="12">
        <f t="shared" si="891"/>
        <v>1.7361111111111105E-2</v>
      </c>
      <c r="AE444" s="13">
        <f t="shared" si="892"/>
        <v>0</v>
      </c>
      <c r="AF444" s="13">
        <f t="shared" si="893"/>
        <v>25</v>
      </c>
      <c r="AG444" s="248">
        <v>0.40972222222222227</v>
      </c>
      <c r="AH444" s="248">
        <v>0.45</v>
      </c>
      <c r="AI444" s="12">
        <f t="shared" si="894"/>
        <v>4.0277777777777746E-2</v>
      </c>
      <c r="AJ444" s="225">
        <f t="shared" si="895"/>
        <v>0</v>
      </c>
      <c r="AK444" s="225">
        <f t="shared" si="896"/>
        <v>58</v>
      </c>
      <c r="AL444" s="248">
        <v>0.40972222222222227</v>
      </c>
      <c r="AM444" s="248">
        <v>0.45</v>
      </c>
      <c r="AN444" s="12">
        <f t="shared" si="897"/>
        <v>4.0277777777777746E-2</v>
      </c>
      <c r="AO444" s="13">
        <f t="shared" si="898"/>
        <v>0</v>
      </c>
      <c r="AP444" s="13">
        <f t="shared" si="899"/>
        <v>58</v>
      </c>
      <c r="AQ444" s="248">
        <v>0.4513888888888889</v>
      </c>
      <c r="AR444" s="12">
        <f t="shared" si="900"/>
        <v>1.388888888888884E-3</v>
      </c>
      <c r="AS444" s="225">
        <f t="shared" si="901"/>
        <v>0</v>
      </c>
      <c r="AT444" s="13">
        <f t="shared" si="902"/>
        <v>2</v>
      </c>
      <c r="AU444" s="248">
        <v>0.45416666666666666</v>
      </c>
      <c r="AV444" s="226">
        <f t="shared" si="919"/>
        <v>2.7777777777777679E-3</v>
      </c>
      <c r="AW444" s="13">
        <f t="shared" si="903"/>
        <v>0</v>
      </c>
      <c r="AX444" s="13">
        <f t="shared" si="904"/>
        <v>4</v>
      </c>
      <c r="AY444" s="248">
        <v>0.50208333333333333</v>
      </c>
      <c r="AZ444" s="12">
        <f t="shared" si="920"/>
        <v>4.7916666666666663E-2</v>
      </c>
      <c r="BA444" s="225">
        <f t="shared" si="905"/>
        <v>1</v>
      </c>
      <c r="BB444" s="225">
        <f t="shared" si="906"/>
        <v>9</v>
      </c>
      <c r="BC444" s="248">
        <v>0.50208333333333333</v>
      </c>
      <c r="BD444" s="248">
        <v>0.50208333333333333</v>
      </c>
      <c r="BE444" s="12">
        <f t="shared" si="907"/>
        <v>0</v>
      </c>
      <c r="BF444" s="13">
        <f t="shared" si="908"/>
        <v>0</v>
      </c>
      <c r="BG444" s="13">
        <f t="shared" si="909"/>
        <v>0</v>
      </c>
      <c r="BH444" s="248">
        <v>0.50208333333333333</v>
      </c>
      <c r="BI444" s="248">
        <v>0.50208333333333333</v>
      </c>
      <c r="BJ444" s="247"/>
      <c r="BK444" s="69">
        <f t="shared" si="910"/>
        <v>0</v>
      </c>
      <c r="BL444" s="13">
        <f t="shared" si="911"/>
        <v>0</v>
      </c>
      <c r="BM444" s="13">
        <f t="shared" si="912"/>
        <v>0</v>
      </c>
      <c r="BN444" s="248">
        <v>0.50555555555555554</v>
      </c>
      <c r="BO444" s="12">
        <f t="shared" si="913"/>
        <v>3.4722222222222099E-3</v>
      </c>
      <c r="BP444" s="225">
        <f t="shared" si="914"/>
        <v>0</v>
      </c>
      <c r="BQ444" s="225">
        <f t="shared" si="915"/>
        <v>5</v>
      </c>
      <c r="BR444" s="248">
        <v>0.5083333333333333</v>
      </c>
      <c r="BS444" s="12">
        <f t="shared" si="916"/>
        <v>2.7777777777777679E-3</v>
      </c>
      <c r="BT444" s="225">
        <f t="shared" si="917"/>
        <v>0</v>
      </c>
      <c r="BU444" s="225">
        <f t="shared" si="918"/>
        <v>4</v>
      </c>
      <c r="BV444" s="248">
        <v>0.5083333333333333</v>
      </c>
      <c r="BW444" s="248">
        <v>0.51041666666666663</v>
      </c>
      <c r="BX444" s="12">
        <f t="shared" si="868"/>
        <v>2.0833333333333259E-3</v>
      </c>
      <c r="BY444" s="13">
        <f t="shared" si="869"/>
        <v>0</v>
      </c>
      <c r="BZ444" s="13">
        <f t="shared" si="870"/>
        <v>3</v>
      </c>
      <c r="CA444" s="226">
        <f t="shared" si="871"/>
        <v>0.13194444444444436</v>
      </c>
      <c r="CB444" s="13">
        <f t="shared" si="872"/>
        <v>3</v>
      </c>
      <c r="CC444" s="13">
        <f t="shared" si="873"/>
        <v>10</v>
      </c>
      <c r="CD444" s="12">
        <f t="shared" si="929"/>
        <v>2.4999999999999967E-2</v>
      </c>
      <c r="CE444" s="13">
        <f t="shared" si="874"/>
        <v>0</v>
      </c>
      <c r="CF444" s="13">
        <f t="shared" si="875"/>
        <v>36</v>
      </c>
      <c r="CG444" s="12">
        <f t="shared" si="859"/>
        <v>4.0277777777777746E-2</v>
      </c>
      <c r="CH444" s="13">
        <f t="shared" si="876"/>
        <v>0</v>
      </c>
      <c r="CI444" s="13">
        <f t="shared" si="877"/>
        <v>58</v>
      </c>
      <c r="CJ444" s="12">
        <f t="shared" si="862"/>
        <v>4.7916666666666663E-2</v>
      </c>
      <c r="CK444" s="13">
        <f t="shared" si="878"/>
        <v>1</v>
      </c>
      <c r="CL444" s="13">
        <f t="shared" si="879"/>
        <v>9</v>
      </c>
      <c r="CM444" s="62"/>
      <c r="CN444" s="62"/>
      <c r="CO444" s="62"/>
      <c r="CP444" s="12">
        <f t="shared" si="880"/>
        <v>4.7916666666666663E-2</v>
      </c>
      <c r="CQ444" s="13">
        <f t="shared" si="881"/>
        <v>1</v>
      </c>
      <c r="CR444" s="13">
        <f t="shared" si="882"/>
        <v>9</v>
      </c>
      <c r="CS444" s="248"/>
      <c r="CT444" s="13">
        <f t="shared" si="819"/>
        <v>0</v>
      </c>
      <c r="CU444" s="13">
        <f t="shared" si="820"/>
        <v>0</v>
      </c>
      <c r="CV444" s="158"/>
      <c r="CW444" s="13">
        <f t="shared" si="821"/>
        <v>0</v>
      </c>
      <c r="CX444" s="13">
        <f t="shared" si="822"/>
        <v>0</v>
      </c>
      <c r="CY444" s="158"/>
      <c r="CZ444" s="13">
        <f t="shared" si="823"/>
        <v>0</v>
      </c>
      <c r="DA444" s="13">
        <f t="shared" si="824"/>
        <v>0</v>
      </c>
      <c r="DB444" s="158"/>
      <c r="DC444" s="13">
        <f t="shared" si="825"/>
        <v>0</v>
      </c>
      <c r="DD444" s="13">
        <f t="shared" si="826"/>
        <v>0</v>
      </c>
      <c r="DE444" s="158"/>
      <c r="DF444" s="13">
        <f t="shared" si="827"/>
        <v>0</v>
      </c>
      <c r="DG444" s="13">
        <f t="shared" si="828"/>
        <v>0</v>
      </c>
      <c r="DH444" s="158"/>
      <c r="DI444" s="13">
        <f t="shared" si="829"/>
        <v>0</v>
      </c>
      <c r="DJ444" s="13">
        <f t="shared" si="830"/>
        <v>0</v>
      </c>
      <c r="DK444" s="158"/>
      <c r="DL444" s="35">
        <f t="shared" si="831"/>
        <v>0</v>
      </c>
      <c r="DM444" s="61">
        <f t="shared" si="832"/>
        <v>0</v>
      </c>
      <c r="DN444" s="66">
        <f t="shared" si="921"/>
        <v>1567076.0159999994</v>
      </c>
      <c r="DO444" s="74">
        <f t="shared" si="866"/>
        <v>25212</v>
      </c>
      <c r="DP444" s="66">
        <f t="shared" si="883"/>
        <v>62.919661016949156</v>
      </c>
      <c r="DQ444" s="63">
        <f t="shared" si="833"/>
        <v>62.155958115183218</v>
      </c>
      <c r="DR444" s="66" t="e">
        <f t="shared" si="925"/>
        <v>#NUM!</v>
      </c>
      <c r="DS444" s="96" t="e">
        <f t="shared" si="926"/>
        <v>#NUM!</v>
      </c>
      <c r="DT444" s="66" t="e">
        <f t="shared" si="927"/>
        <v>#NUM!</v>
      </c>
      <c r="DU444" s="66" t="e">
        <f t="shared" si="928"/>
        <v>#NUM!</v>
      </c>
    </row>
    <row r="445" spans="1:125">
      <c r="A445" s="175">
        <v>444</v>
      </c>
      <c r="B445" s="243">
        <v>113</v>
      </c>
      <c r="C445" s="244">
        <v>40846</v>
      </c>
      <c r="D445" s="249">
        <f t="shared" si="884"/>
        <v>10</v>
      </c>
      <c r="E445" s="246" t="s">
        <v>171</v>
      </c>
      <c r="F445" s="243">
        <v>17</v>
      </c>
      <c r="G445" s="247" t="s">
        <v>325</v>
      </c>
      <c r="H445" s="247" t="s">
        <v>631</v>
      </c>
      <c r="I445" s="247" t="s">
        <v>587</v>
      </c>
      <c r="J445" s="248">
        <v>0.43055555555555558</v>
      </c>
      <c r="K445" s="249">
        <v>3613.32</v>
      </c>
      <c r="L445" s="247" t="s">
        <v>34</v>
      </c>
      <c r="M445" s="243">
        <v>58</v>
      </c>
      <c r="N445" s="243">
        <v>1</v>
      </c>
      <c r="O445" s="247"/>
      <c r="P445" s="248">
        <v>0.43055555555555558</v>
      </c>
      <c r="Q445" s="248">
        <v>0.43055555555555558</v>
      </c>
      <c r="R445" s="12">
        <f t="shared" si="922"/>
        <v>0</v>
      </c>
      <c r="S445" s="13">
        <f t="shared" si="923"/>
        <v>0</v>
      </c>
      <c r="T445" s="13">
        <f t="shared" si="924"/>
        <v>0</v>
      </c>
      <c r="U445" s="248">
        <v>0.4375</v>
      </c>
      <c r="V445" s="12">
        <f t="shared" si="885"/>
        <v>6.9444444444444198E-3</v>
      </c>
      <c r="W445" s="13">
        <f t="shared" si="886"/>
        <v>0</v>
      </c>
      <c r="X445" s="225">
        <f t="shared" si="887"/>
        <v>10</v>
      </c>
      <c r="Y445" s="248">
        <v>0.44444444444444442</v>
      </c>
      <c r="Z445" s="12">
        <f t="shared" si="888"/>
        <v>6.9444444444444198E-3</v>
      </c>
      <c r="AA445" s="13">
        <f t="shared" si="889"/>
        <v>0</v>
      </c>
      <c r="AB445" s="13">
        <f t="shared" si="890"/>
        <v>10</v>
      </c>
      <c r="AC445" s="248">
        <v>0.46875</v>
      </c>
      <c r="AD445" s="12">
        <f t="shared" si="891"/>
        <v>2.430555555555558E-2</v>
      </c>
      <c r="AE445" s="13">
        <f t="shared" si="892"/>
        <v>0</v>
      </c>
      <c r="AF445" s="13">
        <f t="shared" si="893"/>
        <v>35</v>
      </c>
      <c r="AG445" s="248">
        <v>0.47222222222222227</v>
      </c>
      <c r="AH445" s="248">
        <v>0.56597222222222221</v>
      </c>
      <c r="AI445" s="12">
        <f t="shared" si="894"/>
        <v>9.3749999999999944E-2</v>
      </c>
      <c r="AJ445" s="225">
        <f t="shared" si="895"/>
        <v>2</v>
      </c>
      <c r="AK445" s="225">
        <f t="shared" si="896"/>
        <v>15</v>
      </c>
      <c r="AL445" s="248">
        <v>0.47222222222222227</v>
      </c>
      <c r="AM445" s="248">
        <v>0.56597222222222221</v>
      </c>
      <c r="AN445" s="12">
        <f t="shared" si="897"/>
        <v>9.3749999999999944E-2</v>
      </c>
      <c r="AO445" s="13">
        <f t="shared" si="898"/>
        <v>2</v>
      </c>
      <c r="AP445" s="13">
        <f t="shared" si="899"/>
        <v>15</v>
      </c>
      <c r="AQ445" s="248">
        <v>0.58333333333333337</v>
      </c>
      <c r="AR445" s="12">
        <f t="shared" si="900"/>
        <v>1.736111111111116E-2</v>
      </c>
      <c r="AS445" s="225">
        <f t="shared" si="901"/>
        <v>0</v>
      </c>
      <c r="AT445" s="13">
        <f t="shared" si="902"/>
        <v>25</v>
      </c>
      <c r="AU445" s="248">
        <v>0.58472222222222225</v>
      </c>
      <c r="AV445" s="226">
        <f t="shared" si="919"/>
        <v>1.388888888888884E-3</v>
      </c>
      <c r="AW445" s="13">
        <f t="shared" si="903"/>
        <v>0</v>
      </c>
      <c r="AX445" s="13">
        <f t="shared" si="904"/>
        <v>2</v>
      </c>
      <c r="AY445" s="248">
        <v>0.67499999999999993</v>
      </c>
      <c r="AZ445" s="12">
        <f t="shared" si="920"/>
        <v>9.0277777777777679E-2</v>
      </c>
      <c r="BA445" s="225">
        <f t="shared" si="905"/>
        <v>2</v>
      </c>
      <c r="BB445" s="225">
        <f t="shared" si="906"/>
        <v>10</v>
      </c>
      <c r="BC445" s="248">
        <v>0.67499999999999993</v>
      </c>
      <c r="BD445" s="248">
        <v>0.67499999999999993</v>
      </c>
      <c r="BE445" s="12">
        <f t="shared" si="907"/>
        <v>0</v>
      </c>
      <c r="BF445" s="13">
        <f t="shared" si="908"/>
        <v>0</v>
      </c>
      <c r="BG445" s="13">
        <f t="shared" si="909"/>
        <v>0</v>
      </c>
      <c r="BH445" s="248">
        <v>0.67499999999999993</v>
      </c>
      <c r="BI445" s="248">
        <v>0.67499999999999993</v>
      </c>
      <c r="BJ445" s="247"/>
      <c r="BK445" s="69">
        <f t="shared" si="910"/>
        <v>0</v>
      </c>
      <c r="BL445" s="13">
        <f t="shared" si="911"/>
        <v>0</v>
      </c>
      <c r="BM445" s="13">
        <f t="shared" si="912"/>
        <v>0</v>
      </c>
      <c r="BN445" s="248">
        <v>0.6777777777777777</v>
      </c>
      <c r="BO445" s="12">
        <f t="shared" si="913"/>
        <v>2.7777777777777679E-3</v>
      </c>
      <c r="BP445" s="225">
        <f t="shared" si="914"/>
        <v>0</v>
      </c>
      <c r="BQ445" s="225">
        <f t="shared" si="915"/>
        <v>4</v>
      </c>
      <c r="BR445" s="248">
        <v>0.67986111111111114</v>
      </c>
      <c r="BS445" s="12">
        <f t="shared" si="916"/>
        <v>2.083333333333437E-3</v>
      </c>
      <c r="BT445" s="225">
        <f t="shared" si="917"/>
        <v>0</v>
      </c>
      <c r="BU445" s="225">
        <f t="shared" si="918"/>
        <v>3</v>
      </c>
      <c r="BV445" s="248">
        <v>0.67986111111111114</v>
      </c>
      <c r="BW445" s="248">
        <v>0.68055555555555547</v>
      </c>
      <c r="BX445" s="12">
        <f t="shared" si="868"/>
        <v>6.9444444444433095E-4</v>
      </c>
      <c r="BY445" s="13">
        <f t="shared" si="869"/>
        <v>0</v>
      </c>
      <c r="BZ445" s="13">
        <f t="shared" si="870"/>
        <v>1</v>
      </c>
      <c r="CA445" s="226">
        <f t="shared" si="871"/>
        <v>0.24999999999999989</v>
      </c>
      <c r="CB445" s="13">
        <f t="shared" si="872"/>
        <v>6</v>
      </c>
      <c r="CC445" s="13">
        <f t="shared" si="873"/>
        <v>0</v>
      </c>
      <c r="CD445" s="12">
        <f t="shared" si="929"/>
        <v>4.6527777777777946E-2</v>
      </c>
      <c r="CE445" s="13">
        <f t="shared" si="874"/>
        <v>1</v>
      </c>
      <c r="CF445" s="13">
        <f t="shared" si="875"/>
        <v>7</v>
      </c>
      <c r="CG445" s="12">
        <f t="shared" si="859"/>
        <v>9.3749999999999944E-2</v>
      </c>
      <c r="CH445" s="13">
        <f t="shared" si="876"/>
        <v>2</v>
      </c>
      <c r="CI445" s="13">
        <f t="shared" si="877"/>
        <v>15</v>
      </c>
      <c r="CJ445" s="12">
        <f t="shared" si="862"/>
        <v>9.0277777777777679E-2</v>
      </c>
      <c r="CK445" s="13">
        <f t="shared" si="878"/>
        <v>2</v>
      </c>
      <c r="CL445" s="13">
        <f t="shared" si="879"/>
        <v>10</v>
      </c>
      <c r="CM445" s="62"/>
      <c r="CN445" s="62"/>
      <c r="CO445" s="62"/>
      <c r="CP445" s="12">
        <f t="shared" si="880"/>
        <v>9.0277777777777679E-2</v>
      </c>
      <c r="CQ445" s="13">
        <f t="shared" si="881"/>
        <v>2</v>
      </c>
      <c r="CR445" s="13">
        <f t="shared" si="882"/>
        <v>10</v>
      </c>
      <c r="CS445" s="248"/>
      <c r="CT445" s="13">
        <f t="shared" ref="CT445:CT508" si="930">HOUR(CS445)</f>
        <v>0</v>
      </c>
      <c r="CU445" s="13">
        <f t="shared" ref="CU445:CU508" si="931">MINUTE(CS445)</f>
        <v>0</v>
      </c>
      <c r="CV445" s="158"/>
      <c r="CW445" s="13">
        <f t="shared" ref="CW445:CW508" si="932">HOUR(CV445)</f>
        <v>0</v>
      </c>
      <c r="CX445" s="13">
        <f t="shared" ref="CX445:CX508" si="933">MINUTE(CV445)</f>
        <v>0</v>
      </c>
      <c r="CY445" s="158"/>
      <c r="CZ445" s="13">
        <f t="shared" ref="CZ445:CZ508" si="934">HOUR(CY445)</f>
        <v>0</v>
      </c>
      <c r="DA445" s="13">
        <f t="shared" ref="DA445:DA508" si="935">MINUTE(CY445)</f>
        <v>0</v>
      </c>
      <c r="DB445" s="158"/>
      <c r="DC445" s="13">
        <f t="shared" ref="DC445:DC508" si="936">HOUR(DB445)</f>
        <v>0</v>
      </c>
      <c r="DD445" s="13">
        <f t="shared" ref="DD445:DD508" si="937">MINUTE(DB445)</f>
        <v>0</v>
      </c>
      <c r="DE445" s="158"/>
      <c r="DF445" s="13">
        <f t="shared" ref="DF445:DF508" si="938">HOUR(DE445)</f>
        <v>0</v>
      </c>
      <c r="DG445" s="13">
        <f t="shared" ref="DG445:DG508" si="939">MINUTE(DE445)</f>
        <v>0</v>
      </c>
      <c r="DH445" s="158"/>
      <c r="DI445" s="13">
        <f t="shared" ref="DI445:DI508" si="940">HOUR(DH445)</f>
        <v>0</v>
      </c>
      <c r="DJ445" s="13">
        <f t="shared" ref="DJ445:DJ508" si="941">MINUTE(DH445)</f>
        <v>0</v>
      </c>
      <c r="DK445" s="158"/>
      <c r="DL445" s="35">
        <f t="shared" ref="DL445:DL508" si="942">HOUR(DK445)</f>
        <v>0</v>
      </c>
      <c r="DM445" s="61">
        <f t="shared" ref="DM445:DM508" si="943">MINUTE(DK445)</f>
        <v>0</v>
      </c>
      <c r="DN445" s="66">
        <f>DN444+K445</f>
        <v>1570689.3359999994</v>
      </c>
      <c r="DO445" s="74">
        <f>DO444+M447</f>
        <v>25270</v>
      </c>
      <c r="DP445" s="66">
        <f t="shared" si="883"/>
        <v>62.298620689655174</v>
      </c>
      <c r="DQ445" s="63">
        <f t="shared" si="833"/>
        <v>62.156285555995225</v>
      </c>
      <c r="DR445" s="66" t="e">
        <f t="shared" si="925"/>
        <v>#NUM!</v>
      </c>
      <c r="DS445" s="96" t="e">
        <f t="shared" si="926"/>
        <v>#NUM!</v>
      </c>
      <c r="DT445" s="66" t="e">
        <f t="shared" si="927"/>
        <v>#NUM!</v>
      </c>
      <c r="DU445" s="66" t="e">
        <f t="shared" si="928"/>
        <v>#NUM!</v>
      </c>
    </row>
    <row r="446" spans="1:125">
      <c r="A446" s="199">
        <v>445</v>
      </c>
      <c r="B446" s="243">
        <v>114</v>
      </c>
      <c r="C446" s="244">
        <v>40846</v>
      </c>
      <c r="D446" s="249">
        <f t="shared" si="884"/>
        <v>10</v>
      </c>
      <c r="E446" s="246" t="s">
        <v>530</v>
      </c>
      <c r="F446" s="243">
        <v>5</v>
      </c>
      <c r="G446" s="247" t="s">
        <v>532</v>
      </c>
      <c r="H446" s="247" t="s">
        <v>288</v>
      </c>
      <c r="I446" s="247" t="s">
        <v>548</v>
      </c>
      <c r="J446" s="248">
        <v>0.71180555555555547</v>
      </c>
      <c r="K446" s="249">
        <v>3705.45</v>
      </c>
      <c r="L446" s="247" t="s">
        <v>33</v>
      </c>
      <c r="M446" s="243">
        <v>59</v>
      </c>
      <c r="N446" s="243">
        <v>0</v>
      </c>
      <c r="O446" s="247"/>
      <c r="P446" s="248">
        <v>0.71180555555555547</v>
      </c>
      <c r="Q446" s="248">
        <v>0.71180555555555547</v>
      </c>
      <c r="R446" s="12">
        <f>Q446-P446</f>
        <v>0</v>
      </c>
      <c r="S446" s="13">
        <f>HOUR(R446)</f>
        <v>0</v>
      </c>
      <c r="T446" s="13">
        <f>MINUTE(R446)</f>
        <v>0</v>
      </c>
      <c r="U446" s="248">
        <v>0.71527777777777779</v>
      </c>
      <c r="V446" s="12">
        <f>U446-Q446</f>
        <v>3.4722222222223209E-3</v>
      </c>
      <c r="W446" s="13">
        <f>HOUR(V446)</f>
        <v>0</v>
      </c>
      <c r="X446" s="225">
        <f>MINUTE(V446)</f>
        <v>5</v>
      </c>
      <c r="Y446" s="248">
        <v>0.71875</v>
      </c>
      <c r="Z446" s="12">
        <f>Y446-U446</f>
        <v>3.4722222222222099E-3</v>
      </c>
      <c r="AA446" s="13">
        <f>HOUR(Z446)</f>
        <v>0</v>
      </c>
      <c r="AB446" s="13">
        <f>MINUTE(Z446)</f>
        <v>5</v>
      </c>
      <c r="AC446" s="248">
        <v>0.75</v>
      </c>
      <c r="AD446" s="12">
        <f>AC446-Y446</f>
        <v>3.125E-2</v>
      </c>
      <c r="AE446" s="13">
        <f>HOUR(AD446)</f>
        <v>0</v>
      </c>
      <c r="AF446" s="13">
        <f>MINUTE(AD446)</f>
        <v>45</v>
      </c>
      <c r="AG446" s="248">
        <v>0.75694444444444453</v>
      </c>
      <c r="AH446" s="248">
        <v>0.79166666666666663</v>
      </c>
      <c r="AI446" s="12">
        <f>AH446-AG446</f>
        <v>3.4722222222222099E-2</v>
      </c>
      <c r="AJ446" s="225">
        <f>HOUR(AI446)</f>
        <v>0</v>
      </c>
      <c r="AK446" s="225">
        <f>MINUTE(AI446)</f>
        <v>50</v>
      </c>
      <c r="AL446" s="248">
        <v>0.75694444444444453</v>
      </c>
      <c r="AM446" s="248">
        <v>0.79166666666666663</v>
      </c>
      <c r="AN446" s="12">
        <f>AM446-AL446</f>
        <v>3.4722222222222099E-2</v>
      </c>
      <c r="AO446" s="13">
        <f>HOUR(AN446)</f>
        <v>0</v>
      </c>
      <c r="AP446" s="13">
        <f>MINUTE(AN446)</f>
        <v>50</v>
      </c>
      <c r="AQ446" s="248">
        <v>0.75347222222222221</v>
      </c>
      <c r="AR446" s="12">
        <f>AQ446-AC446</f>
        <v>3.4722222222222099E-3</v>
      </c>
      <c r="AS446" s="225">
        <f>HOUR(AR446)</f>
        <v>0</v>
      </c>
      <c r="AT446" s="13">
        <f>MINUTE(AR446)</f>
        <v>5</v>
      </c>
      <c r="AU446" s="248">
        <v>0.80486111111111114</v>
      </c>
      <c r="AV446" s="226">
        <f>AU446-AQ446</f>
        <v>5.1388888888888928E-2</v>
      </c>
      <c r="AW446" s="13">
        <f>HOUR(AV446)</f>
        <v>1</v>
      </c>
      <c r="AX446" s="13">
        <f>MINUTE(AV446)</f>
        <v>14</v>
      </c>
      <c r="AY446" s="248">
        <v>0.90902777777777777</v>
      </c>
      <c r="AZ446" s="12">
        <f>AY446-AU446</f>
        <v>0.10416666666666663</v>
      </c>
      <c r="BA446" s="225">
        <f>HOUR(AZ446)</f>
        <v>2</v>
      </c>
      <c r="BB446" s="225">
        <f>MINUTE(AZ446)</f>
        <v>30</v>
      </c>
      <c r="BC446" s="248">
        <v>0.90902777777777777</v>
      </c>
      <c r="BD446" s="248">
        <v>0.90902777777777777</v>
      </c>
      <c r="BE446" s="12">
        <f>BD446-BC446</f>
        <v>0</v>
      </c>
      <c r="BF446" s="13">
        <f>HOUR(BE446)</f>
        <v>0</v>
      </c>
      <c r="BG446" s="13">
        <f>MINUTE(BE446)</f>
        <v>0</v>
      </c>
      <c r="BH446" s="248">
        <v>0.90902777777777777</v>
      </c>
      <c r="BI446" s="248">
        <v>0.90902777777777777</v>
      </c>
      <c r="BJ446" s="247"/>
      <c r="BK446" s="69">
        <f>BI446-BH446</f>
        <v>0</v>
      </c>
      <c r="BL446" s="13">
        <f>HOUR(BK446)</f>
        <v>0</v>
      </c>
      <c r="BM446" s="13">
        <f>MINUTE(BK446)</f>
        <v>0</v>
      </c>
      <c r="BN446" s="248">
        <v>0.91319444444444453</v>
      </c>
      <c r="BO446" s="12">
        <f>BN446-BD446</f>
        <v>4.1666666666667629E-3</v>
      </c>
      <c r="BP446" s="225">
        <f>HOUR(BO446)</f>
        <v>0</v>
      </c>
      <c r="BQ446" s="225">
        <f>MINUTE(BO446)</f>
        <v>6</v>
      </c>
      <c r="BR446" s="248">
        <v>0.91527777777777775</v>
      </c>
      <c r="BS446" s="12">
        <f>BR446-BN446</f>
        <v>2.0833333333332149E-3</v>
      </c>
      <c r="BT446" s="225">
        <f>HOUR(BS446)</f>
        <v>0</v>
      </c>
      <c r="BU446" s="225">
        <f>MINUTE(BS446)</f>
        <v>3</v>
      </c>
      <c r="BV446" s="248">
        <v>0.91527777777777775</v>
      </c>
      <c r="BW446" s="248">
        <v>0.91666666666666663</v>
      </c>
      <c r="BX446" s="12">
        <f>BW446-BV446</f>
        <v>1.388888888888884E-3</v>
      </c>
      <c r="BY446" s="13">
        <f>HOUR(BX446)</f>
        <v>0</v>
      </c>
      <c r="BZ446" s="13">
        <f>MINUTE(BX446)</f>
        <v>2</v>
      </c>
      <c r="CA446" s="226">
        <f>BW446-P446</f>
        <v>0.20486111111111116</v>
      </c>
      <c r="CB446" s="13">
        <f>HOUR(CA446)</f>
        <v>4</v>
      </c>
      <c r="CC446" s="13">
        <f>MINUTE(CA446)</f>
        <v>55</v>
      </c>
      <c r="CD446" s="12">
        <f>AD446+AR446+BO446+BS446</f>
        <v>4.0972222222222188E-2</v>
      </c>
      <c r="CE446" s="13">
        <f>HOUR(CD446)</f>
        <v>0</v>
      </c>
      <c r="CF446" s="13">
        <f>MINUTE(CD446)</f>
        <v>59</v>
      </c>
      <c r="CG446" s="12">
        <f>AI446</f>
        <v>3.4722222222222099E-2</v>
      </c>
      <c r="CH446" s="13">
        <f>HOUR(CG446)</f>
        <v>0</v>
      </c>
      <c r="CI446" s="13">
        <f>MINUTE(CG446)</f>
        <v>50</v>
      </c>
      <c r="CJ446" s="12">
        <f>AZ446</f>
        <v>0.10416666666666663</v>
      </c>
      <c r="CK446" s="13">
        <f>HOUR(CJ446)</f>
        <v>2</v>
      </c>
      <c r="CL446" s="13">
        <f>MINUTE(CJ446)</f>
        <v>30</v>
      </c>
      <c r="CM446" s="62"/>
      <c r="CN446" s="62"/>
      <c r="CO446" s="62"/>
      <c r="CP446" s="12">
        <f>AZ446-(CS446+CV446+CY446+DB446+DE446+DH446)</f>
        <v>0.10416666666666663</v>
      </c>
      <c r="CQ446" s="13">
        <f>HOUR(CP446)</f>
        <v>2</v>
      </c>
      <c r="CR446" s="13">
        <f>MINUTE(CP446)</f>
        <v>30</v>
      </c>
      <c r="CS446" s="248"/>
      <c r="CT446" s="13">
        <f t="shared" si="930"/>
        <v>0</v>
      </c>
      <c r="CU446" s="13">
        <f t="shared" si="931"/>
        <v>0</v>
      </c>
      <c r="CV446" s="158"/>
      <c r="CW446" s="13">
        <f t="shared" si="932"/>
        <v>0</v>
      </c>
      <c r="CX446" s="13">
        <f t="shared" si="933"/>
        <v>0</v>
      </c>
      <c r="CY446" s="158"/>
      <c r="CZ446" s="13">
        <f t="shared" si="934"/>
        <v>0</v>
      </c>
      <c r="DA446" s="13">
        <f t="shared" si="935"/>
        <v>0</v>
      </c>
      <c r="DB446" s="158"/>
      <c r="DC446" s="13">
        <f t="shared" si="936"/>
        <v>0</v>
      </c>
      <c r="DD446" s="13">
        <f t="shared" si="937"/>
        <v>0</v>
      </c>
      <c r="DE446" s="158"/>
      <c r="DF446" s="13">
        <f t="shared" si="938"/>
        <v>0</v>
      </c>
      <c r="DG446" s="13">
        <f t="shared" si="939"/>
        <v>0</v>
      </c>
      <c r="DH446" s="158"/>
      <c r="DI446" s="13">
        <f t="shared" si="940"/>
        <v>0</v>
      </c>
      <c r="DJ446" s="13">
        <f t="shared" si="941"/>
        <v>0</v>
      </c>
      <c r="DK446" s="158"/>
      <c r="DL446" s="35">
        <f t="shared" si="942"/>
        <v>0</v>
      </c>
      <c r="DM446" s="61">
        <f t="shared" si="943"/>
        <v>0</v>
      </c>
      <c r="DN446" s="66">
        <f t="shared" si="921"/>
        <v>1574394.7859999994</v>
      </c>
      <c r="DO446" s="74">
        <f>DO445+M446</f>
        <v>25329</v>
      </c>
      <c r="DP446" s="66">
        <f xml:space="preserve"> K446/M446</f>
        <v>62.804237288135589</v>
      </c>
      <c r="DQ446" s="63">
        <f>DN446/DO446</f>
        <v>62.157794859647019</v>
      </c>
      <c r="DR446" s="66" t="e">
        <f t="shared" si="925"/>
        <v>#NUM!</v>
      </c>
      <c r="DS446" s="96" t="e">
        <f t="shared" si="926"/>
        <v>#NUM!</v>
      </c>
      <c r="DT446" s="66" t="e">
        <f t="shared" si="927"/>
        <v>#NUM!</v>
      </c>
      <c r="DU446" s="66" t="e">
        <f t="shared" si="928"/>
        <v>#NUM!</v>
      </c>
    </row>
    <row r="447" spans="1:125">
      <c r="A447" s="175">
        <v>446</v>
      </c>
      <c r="B447" s="243">
        <v>115</v>
      </c>
      <c r="C447" s="244">
        <v>40846</v>
      </c>
      <c r="D447" s="249">
        <f t="shared" si="884"/>
        <v>10</v>
      </c>
      <c r="E447" s="246" t="s">
        <v>593</v>
      </c>
      <c r="F447" s="243">
        <v>6</v>
      </c>
      <c r="G447" s="247" t="s">
        <v>393</v>
      </c>
      <c r="H447" s="247" t="s">
        <v>394</v>
      </c>
      <c r="I447" s="247" t="s">
        <v>537</v>
      </c>
      <c r="J447" s="248">
        <v>0.78125</v>
      </c>
      <c r="K447" s="249">
        <v>3695.34</v>
      </c>
      <c r="L447" s="247" t="s">
        <v>33</v>
      </c>
      <c r="M447" s="243">
        <v>58</v>
      </c>
      <c r="N447" s="243">
        <v>1</v>
      </c>
      <c r="O447" s="247"/>
      <c r="P447" s="248">
        <v>0.78125</v>
      </c>
      <c r="Q447" s="248">
        <v>0.78125</v>
      </c>
      <c r="R447" s="12">
        <f t="shared" si="922"/>
        <v>0</v>
      </c>
      <c r="S447" s="13">
        <f t="shared" si="923"/>
        <v>0</v>
      </c>
      <c r="T447" s="13">
        <f t="shared" si="924"/>
        <v>0</v>
      </c>
      <c r="U447" s="248">
        <v>0.78472222222222221</v>
      </c>
      <c r="V447" s="12">
        <f t="shared" si="885"/>
        <v>3.4722222222222099E-3</v>
      </c>
      <c r="W447" s="13">
        <f t="shared" si="886"/>
        <v>0</v>
      </c>
      <c r="X447" s="225">
        <f t="shared" si="887"/>
        <v>5</v>
      </c>
      <c r="Y447" s="248">
        <v>0.79166666666666663</v>
      </c>
      <c r="Z447" s="12">
        <f t="shared" si="888"/>
        <v>6.9444444444444198E-3</v>
      </c>
      <c r="AA447" s="13">
        <f t="shared" si="889"/>
        <v>0</v>
      </c>
      <c r="AB447" s="13">
        <f t="shared" si="890"/>
        <v>10</v>
      </c>
      <c r="AC447" s="248">
        <v>0.8125</v>
      </c>
      <c r="AD447" s="12">
        <f t="shared" si="891"/>
        <v>2.083333333333337E-2</v>
      </c>
      <c r="AE447" s="13">
        <f t="shared" si="892"/>
        <v>0</v>
      </c>
      <c r="AF447" s="13">
        <f t="shared" si="893"/>
        <v>30</v>
      </c>
      <c r="AG447" s="248">
        <v>0.81597222222222221</v>
      </c>
      <c r="AH447" s="248">
        <v>0.85416666666666663</v>
      </c>
      <c r="AI447" s="12">
        <f t="shared" si="894"/>
        <v>3.819444444444442E-2</v>
      </c>
      <c r="AJ447" s="225">
        <f t="shared" si="895"/>
        <v>0</v>
      </c>
      <c r="AK447" s="225">
        <f t="shared" si="896"/>
        <v>55</v>
      </c>
      <c r="AL447" s="248">
        <v>0.81597222222222221</v>
      </c>
      <c r="AM447" s="248">
        <v>0.85416666666666663</v>
      </c>
      <c r="AN447" s="12">
        <f t="shared" si="897"/>
        <v>3.819444444444442E-2</v>
      </c>
      <c r="AO447" s="13">
        <f t="shared" si="898"/>
        <v>0</v>
      </c>
      <c r="AP447" s="13">
        <f t="shared" si="899"/>
        <v>55</v>
      </c>
      <c r="AQ447" s="248">
        <v>0.86111111111111116</v>
      </c>
      <c r="AR447" s="12">
        <f t="shared" si="900"/>
        <v>6.9444444444445308E-3</v>
      </c>
      <c r="AS447" s="225">
        <f t="shared" si="901"/>
        <v>0</v>
      </c>
      <c r="AT447" s="13">
        <f t="shared" si="902"/>
        <v>10</v>
      </c>
      <c r="AU447" s="248">
        <v>0.86249999999999993</v>
      </c>
      <c r="AV447" s="226">
        <f t="shared" si="919"/>
        <v>1.3888888888887729E-3</v>
      </c>
      <c r="AW447" s="13">
        <f t="shared" si="903"/>
        <v>0</v>
      </c>
      <c r="AX447" s="13">
        <f t="shared" si="904"/>
        <v>2</v>
      </c>
      <c r="AY447" s="248">
        <v>0.98749999999999993</v>
      </c>
      <c r="AZ447" s="12">
        <f t="shared" si="920"/>
        <v>0.125</v>
      </c>
      <c r="BA447" s="225">
        <f t="shared" si="905"/>
        <v>3</v>
      </c>
      <c r="BB447" s="225">
        <f t="shared" si="906"/>
        <v>0</v>
      </c>
      <c r="BC447" s="248">
        <v>0.98749999999999993</v>
      </c>
      <c r="BD447" s="248">
        <v>0.98749999999999993</v>
      </c>
      <c r="BE447" s="12">
        <f t="shared" si="907"/>
        <v>0</v>
      </c>
      <c r="BF447" s="13">
        <f t="shared" si="908"/>
        <v>0</v>
      </c>
      <c r="BG447" s="13">
        <f t="shared" si="909"/>
        <v>0</v>
      </c>
      <c r="BH447" s="248">
        <v>0.98749999999999993</v>
      </c>
      <c r="BI447" s="248">
        <v>0.98749999999999993</v>
      </c>
      <c r="BJ447" s="247"/>
      <c r="BK447" s="69">
        <f t="shared" si="910"/>
        <v>0</v>
      </c>
      <c r="BL447" s="13">
        <f t="shared" si="911"/>
        <v>0</v>
      </c>
      <c r="BM447" s="13">
        <f t="shared" si="912"/>
        <v>0</v>
      </c>
      <c r="BN447" s="248">
        <v>0.99305555555555547</v>
      </c>
      <c r="BO447" s="12">
        <f t="shared" si="913"/>
        <v>5.5555555555555358E-3</v>
      </c>
      <c r="BP447" s="225">
        <f t="shared" si="914"/>
        <v>0</v>
      </c>
      <c r="BQ447" s="225">
        <f t="shared" si="915"/>
        <v>8</v>
      </c>
      <c r="BR447" s="248">
        <v>0.99652777777777779</v>
      </c>
      <c r="BS447" s="12">
        <f t="shared" si="916"/>
        <v>3.4722222222223209E-3</v>
      </c>
      <c r="BT447" s="225">
        <f t="shared" si="917"/>
        <v>0</v>
      </c>
      <c r="BU447" s="225">
        <f t="shared" si="918"/>
        <v>5</v>
      </c>
      <c r="BV447" s="248">
        <v>0.99652777777777779</v>
      </c>
      <c r="BW447" s="248">
        <v>0.99722222222222223</v>
      </c>
      <c r="BX447" s="12">
        <f t="shared" si="868"/>
        <v>6.9444444444444198E-4</v>
      </c>
      <c r="BY447" s="13">
        <f t="shared" si="869"/>
        <v>0</v>
      </c>
      <c r="BZ447" s="13">
        <f t="shared" si="870"/>
        <v>1</v>
      </c>
      <c r="CA447" s="226">
        <f t="shared" si="871"/>
        <v>0.21597222222222223</v>
      </c>
      <c r="CB447" s="13">
        <f t="shared" si="872"/>
        <v>5</v>
      </c>
      <c r="CC447" s="13">
        <f t="shared" si="873"/>
        <v>11</v>
      </c>
      <c r="CD447" s="12">
        <f t="shared" si="929"/>
        <v>3.6805555555555758E-2</v>
      </c>
      <c r="CE447" s="13">
        <f t="shared" si="874"/>
        <v>0</v>
      </c>
      <c r="CF447" s="13">
        <f t="shared" si="875"/>
        <v>53</v>
      </c>
      <c r="CG447" s="12">
        <f t="shared" si="859"/>
        <v>3.819444444444442E-2</v>
      </c>
      <c r="CH447" s="13">
        <f t="shared" si="876"/>
        <v>0</v>
      </c>
      <c r="CI447" s="13">
        <f t="shared" si="877"/>
        <v>55</v>
      </c>
      <c r="CJ447" s="12">
        <f t="shared" si="862"/>
        <v>0.125</v>
      </c>
      <c r="CK447" s="13">
        <f t="shared" si="878"/>
        <v>3</v>
      </c>
      <c r="CL447" s="13">
        <f t="shared" si="879"/>
        <v>0</v>
      </c>
      <c r="CM447" s="62"/>
      <c r="CN447" s="62"/>
      <c r="CO447" s="62"/>
      <c r="CP447" s="12">
        <f t="shared" si="880"/>
        <v>0.125</v>
      </c>
      <c r="CQ447" s="13">
        <f t="shared" si="881"/>
        <v>3</v>
      </c>
      <c r="CR447" s="13">
        <f t="shared" si="882"/>
        <v>0</v>
      </c>
      <c r="CS447" s="248"/>
      <c r="CT447" s="13">
        <f t="shared" si="930"/>
        <v>0</v>
      </c>
      <c r="CU447" s="13">
        <f t="shared" si="931"/>
        <v>0</v>
      </c>
      <c r="CV447" s="158"/>
      <c r="CW447" s="13">
        <f t="shared" si="932"/>
        <v>0</v>
      </c>
      <c r="CX447" s="13">
        <f t="shared" si="933"/>
        <v>0</v>
      </c>
      <c r="CY447" s="158"/>
      <c r="CZ447" s="13">
        <f t="shared" si="934"/>
        <v>0</v>
      </c>
      <c r="DA447" s="13">
        <f t="shared" si="935"/>
        <v>0</v>
      </c>
      <c r="DB447" s="158"/>
      <c r="DC447" s="13">
        <f t="shared" si="936"/>
        <v>0</v>
      </c>
      <c r="DD447" s="13">
        <f t="shared" si="937"/>
        <v>0</v>
      </c>
      <c r="DE447" s="158"/>
      <c r="DF447" s="13">
        <f t="shared" si="938"/>
        <v>0</v>
      </c>
      <c r="DG447" s="13">
        <f t="shared" si="939"/>
        <v>0</v>
      </c>
      <c r="DH447" s="158"/>
      <c r="DI447" s="13">
        <f t="shared" si="940"/>
        <v>0</v>
      </c>
      <c r="DJ447" s="13">
        <f t="shared" si="941"/>
        <v>0</v>
      </c>
      <c r="DK447" s="158"/>
      <c r="DL447" s="35">
        <f t="shared" si="942"/>
        <v>0</v>
      </c>
      <c r="DM447" s="61">
        <f t="shared" si="943"/>
        <v>0</v>
      </c>
      <c r="DN447" s="66">
        <f t="shared" si="921"/>
        <v>1578090.1259999995</v>
      </c>
      <c r="DO447" s="74">
        <f t="shared" ref="DO447:DO510" si="944">DO446+M447</f>
        <v>25387</v>
      </c>
      <c r="DP447" s="66">
        <f t="shared" si="883"/>
        <v>63.712758620689655</v>
      </c>
      <c r="DQ447" s="63">
        <f t="shared" si="833"/>
        <v>62.161347382518592</v>
      </c>
      <c r="DR447" s="66" t="e">
        <f t="shared" si="925"/>
        <v>#NUM!</v>
      </c>
      <c r="DS447" s="96" t="e">
        <f t="shared" si="926"/>
        <v>#NUM!</v>
      </c>
      <c r="DT447" s="66" t="e">
        <f t="shared" si="927"/>
        <v>#NUM!</v>
      </c>
      <c r="DU447" s="66" t="e">
        <f t="shared" si="928"/>
        <v>#NUM!</v>
      </c>
    </row>
    <row r="448" spans="1:125">
      <c r="A448" s="199">
        <v>447</v>
      </c>
      <c r="B448" s="243">
        <v>116</v>
      </c>
      <c r="C448" s="244">
        <v>40847</v>
      </c>
      <c r="D448" s="249">
        <f t="shared" si="884"/>
        <v>10</v>
      </c>
      <c r="E448" s="246" t="s">
        <v>600</v>
      </c>
      <c r="F448" s="243">
        <v>4</v>
      </c>
      <c r="G448" s="247" t="s">
        <v>582</v>
      </c>
      <c r="H448" s="247" t="s">
        <v>394</v>
      </c>
      <c r="I448" s="247" t="s">
        <v>536</v>
      </c>
      <c r="J448" s="248">
        <v>0.83680555555555547</v>
      </c>
      <c r="K448" s="380">
        <v>3328.96</v>
      </c>
      <c r="L448" s="247" t="s">
        <v>34</v>
      </c>
      <c r="M448" s="243">
        <v>55</v>
      </c>
      <c r="N448" s="243">
        <v>3</v>
      </c>
      <c r="O448" s="247"/>
      <c r="P448" s="248">
        <v>0.83680555555555547</v>
      </c>
      <c r="Q448" s="248">
        <v>0.83680555555555547</v>
      </c>
      <c r="R448" s="12"/>
      <c r="S448" s="13"/>
      <c r="T448" s="13"/>
      <c r="U448" s="248">
        <v>0.99305555555555547</v>
      </c>
      <c r="V448" s="12">
        <f t="shared" si="885"/>
        <v>0.15625</v>
      </c>
      <c r="W448" s="13">
        <f t="shared" si="886"/>
        <v>3</v>
      </c>
      <c r="X448" s="225">
        <f t="shared" si="887"/>
        <v>45</v>
      </c>
      <c r="Y448" s="248">
        <v>1</v>
      </c>
      <c r="Z448" s="12">
        <f t="shared" si="888"/>
        <v>6.9444444444445308E-3</v>
      </c>
      <c r="AA448" s="13">
        <f t="shared" si="889"/>
        <v>0</v>
      </c>
      <c r="AB448" s="13">
        <f t="shared" si="890"/>
        <v>10</v>
      </c>
      <c r="AC448" s="248">
        <v>1.0243055555555556</v>
      </c>
      <c r="AD448" s="12">
        <f t="shared" si="891"/>
        <v>2.430555555555558E-2</v>
      </c>
      <c r="AE448" s="13">
        <f t="shared" si="892"/>
        <v>0</v>
      </c>
      <c r="AF448" s="13">
        <f t="shared" si="893"/>
        <v>35</v>
      </c>
      <c r="AG448" s="248">
        <v>1.0277777777777779</v>
      </c>
      <c r="AH448" s="248">
        <v>1.0868055555555556</v>
      </c>
      <c r="AI448" s="12">
        <f t="shared" si="894"/>
        <v>5.9027777777777679E-2</v>
      </c>
      <c r="AJ448" s="225">
        <f t="shared" si="895"/>
        <v>1</v>
      </c>
      <c r="AK448" s="225">
        <f t="shared" si="896"/>
        <v>25</v>
      </c>
      <c r="AL448" s="248">
        <v>1.0277777777777779</v>
      </c>
      <c r="AM448" s="248">
        <v>1.0868055555555556</v>
      </c>
      <c r="AN448" s="12">
        <f>AM448-AL448</f>
        <v>5.9027777777777679E-2</v>
      </c>
      <c r="AO448" s="13">
        <f>HOUR(AN448)</f>
        <v>1</v>
      </c>
      <c r="AP448" s="13">
        <f>MINUTE(AN448)</f>
        <v>25</v>
      </c>
      <c r="AQ448" s="248">
        <v>1.0909722222222222</v>
      </c>
      <c r="AR448" s="12">
        <f t="shared" si="900"/>
        <v>4.1666666666666519E-3</v>
      </c>
      <c r="AS448" s="225">
        <f t="shared" si="901"/>
        <v>0</v>
      </c>
      <c r="AT448" s="13">
        <f t="shared" si="902"/>
        <v>6</v>
      </c>
      <c r="AU448" s="248">
        <v>1.0986111111111112</v>
      </c>
      <c r="AV448" s="226">
        <f t="shared" si="919"/>
        <v>7.6388888888889728E-3</v>
      </c>
      <c r="AW448" s="13">
        <f t="shared" si="903"/>
        <v>0</v>
      </c>
      <c r="AX448" s="13">
        <f t="shared" si="904"/>
        <v>11</v>
      </c>
      <c r="AY448" s="248">
        <v>1.242361111111111</v>
      </c>
      <c r="AZ448" s="12">
        <f t="shared" si="920"/>
        <v>0.14374999999999982</v>
      </c>
      <c r="BA448" s="225">
        <f t="shared" si="905"/>
        <v>3</v>
      </c>
      <c r="BB448" s="225">
        <f t="shared" si="906"/>
        <v>27</v>
      </c>
      <c r="BC448" s="248">
        <v>1.242361111111111</v>
      </c>
      <c r="BD448" s="248">
        <v>1.242361111111111</v>
      </c>
      <c r="BE448" s="12">
        <f>BD448-BC448</f>
        <v>0</v>
      </c>
      <c r="BF448" s="13">
        <f>HOUR(BE448)</f>
        <v>0</v>
      </c>
      <c r="BG448" s="13">
        <f>MINUTE(BE448)</f>
        <v>0</v>
      </c>
      <c r="BH448" s="248">
        <v>1.242361111111111</v>
      </c>
      <c r="BI448" s="248">
        <v>1.242361111111111</v>
      </c>
      <c r="BJ448" s="247"/>
      <c r="BK448" s="69">
        <f>BI448-BH448</f>
        <v>0</v>
      </c>
      <c r="BL448" s="13">
        <f>HOUR(BK448)</f>
        <v>0</v>
      </c>
      <c r="BM448" s="13">
        <f>MINUTE(BK448)</f>
        <v>0</v>
      </c>
      <c r="BN448" s="248">
        <v>1.2486111111111111</v>
      </c>
      <c r="BO448" s="12">
        <f t="shared" si="913"/>
        <v>6.2500000000000888E-3</v>
      </c>
      <c r="BP448" s="225">
        <f t="shared" si="914"/>
        <v>0</v>
      </c>
      <c r="BQ448" s="225">
        <f t="shared" si="915"/>
        <v>9</v>
      </c>
      <c r="BR448" s="248">
        <v>1.2513888888888889</v>
      </c>
      <c r="BS448" s="12">
        <f t="shared" si="916"/>
        <v>2.7777777777777679E-3</v>
      </c>
      <c r="BT448" s="225">
        <f t="shared" si="917"/>
        <v>0</v>
      </c>
      <c r="BU448" s="225">
        <f t="shared" si="918"/>
        <v>4</v>
      </c>
      <c r="BV448" s="248">
        <v>1.2513888888888889</v>
      </c>
      <c r="BW448" s="248">
        <v>1.2534722222222221</v>
      </c>
      <c r="BX448" s="12">
        <f t="shared" si="868"/>
        <v>2.0833333333332149E-3</v>
      </c>
      <c r="BY448" s="13">
        <f t="shared" si="869"/>
        <v>0</v>
      </c>
      <c r="BZ448" s="13">
        <f t="shared" si="870"/>
        <v>3</v>
      </c>
      <c r="CA448" s="226">
        <f t="shared" si="871"/>
        <v>0.41666666666666663</v>
      </c>
      <c r="CB448" s="13">
        <f t="shared" si="872"/>
        <v>10</v>
      </c>
      <c r="CC448" s="13">
        <f t="shared" si="873"/>
        <v>0</v>
      </c>
      <c r="CD448" s="12">
        <f t="shared" si="929"/>
        <v>3.7500000000000089E-2</v>
      </c>
      <c r="CE448" s="13">
        <f t="shared" si="874"/>
        <v>0</v>
      </c>
      <c r="CF448" s="13">
        <f t="shared" si="875"/>
        <v>54</v>
      </c>
      <c r="CG448" s="12">
        <f t="shared" si="859"/>
        <v>5.9027777777777679E-2</v>
      </c>
      <c r="CH448" s="13">
        <f t="shared" si="876"/>
        <v>1</v>
      </c>
      <c r="CI448" s="13">
        <f t="shared" si="877"/>
        <v>25</v>
      </c>
      <c r="CJ448" s="12">
        <f t="shared" si="862"/>
        <v>0.14374999999999982</v>
      </c>
      <c r="CK448" s="13">
        <f t="shared" si="878"/>
        <v>3</v>
      </c>
      <c r="CL448" s="13">
        <f t="shared" si="879"/>
        <v>27</v>
      </c>
      <c r="CM448" s="62"/>
      <c r="CN448" s="62"/>
      <c r="CO448" s="62"/>
      <c r="CP448" s="12">
        <f t="shared" si="880"/>
        <v>0.14374999999999982</v>
      </c>
      <c r="CQ448" s="13">
        <f t="shared" si="881"/>
        <v>3</v>
      </c>
      <c r="CR448" s="13">
        <f t="shared" si="882"/>
        <v>27</v>
      </c>
      <c r="CS448" s="248"/>
      <c r="CT448" s="13">
        <f t="shared" si="930"/>
        <v>0</v>
      </c>
      <c r="CU448" s="13">
        <f t="shared" si="931"/>
        <v>0</v>
      </c>
      <c r="CV448" s="158"/>
      <c r="CW448" s="13">
        <f t="shared" si="932"/>
        <v>0</v>
      </c>
      <c r="CX448" s="13">
        <f t="shared" si="933"/>
        <v>0</v>
      </c>
      <c r="CY448" s="158"/>
      <c r="CZ448" s="13">
        <f t="shared" si="934"/>
        <v>0</v>
      </c>
      <c r="DA448" s="13">
        <f t="shared" si="935"/>
        <v>0</v>
      </c>
      <c r="DB448" s="158"/>
      <c r="DC448" s="13">
        <f t="shared" si="936"/>
        <v>0</v>
      </c>
      <c r="DD448" s="13">
        <f t="shared" si="937"/>
        <v>0</v>
      </c>
      <c r="DE448" s="158"/>
      <c r="DF448" s="13">
        <f t="shared" si="938"/>
        <v>0</v>
      </c>
      <c r="DG448" s="13">
        <f t="shared" si="939"/>
        <v>0</v>
      </c>
      <c r="DH448" s="158"/>
      <c r="DI448" s="13">
        <f t="shared" si="940"/>
        <v>0</v>
      </c>
      <c r="DJ448" s="13">
        <f t="shared" si="941"/>
        <v>0</v>
      </c>
      <c r="DK448" s="158"/>
      <c r="DL448" s="35">
        <f t="shared" si="942"/>
        <v>0</v>
      </c>
      <c r="DM448" s="61">
        <f t="shared" si="943"/>
        <v>0</v>
      </c>
      <c r="DN448" s="66">
        <f>DN447+K448</f>
        <v>1581419.0859999994</v>
      </c>
      <c r="DO448" s="74">
        <f t="shared" si="944"/>
        <v>25442</v>
      </c>
      <c r="DP448" s="66">
        <f t="shared" si="883"/>
        <v>60.526545454545456</v>
      </c>
      <c r="DQ448" s="63"/>
      <c r="DR448" s="66" t="e">
        <f t="shared" si="925"/>
        <v>#NUM!</v>
      </c>
      <c r="DS448" s="96" t="e">
        <f t="shared" si="926"/>
        <v>#NUM!</v>
      </c>
      <c r="DT448" s="66" t="e">
        <f t="shared" si="927"/>
        <v>#NUM!</v>
      </c>
      <c r="DU448" s="66" t="e">
        <f t="shared" si="928"/>
        <v>#NUM!</v>
      </c>
    </row>
    <row r="449" spans="1:165">
      <c r="A449" s="175">
        <v>448</v>
      </c>
      <c r="B449" s="243">
        <v>117</v>
      </c>
      <c r="C449" s="244">
        <v>40847</v>
      </c>
      <c r="D449" s="249">
        <f t="shared" si="884"/>
        <v>10</v>
      </c>
      <c r="E449" s="246" t="s">
        <v>39</v>
      </c>
      <c r="F449" s="243">
        <v>46</v>
      </c>
      <c r="G449" s="247" t="s">
        <v>38</v>
      </c>
      <c r="H449" s="247" t="s">
        <v>634</v>
      </c>
      <c r="I449" s="247" t="s">
        <v>587</v>
      </c>
      <c r="J449" s="248">
        <v>0.19791666666666666</v>
      </c>
      <c r="K449" s="249">
        <v>3388.71</v>
      </c>
      <c r="L449" s="247" t="s">
        <v>34</v>
      </c>
      <c r="M449" s="243">
        <v>55</v>
      </c>
      <c r="N449" s="243">
        <v>1</v>
      </c>
      <c r="O449" s="247"/>
      <c r="P449" s="248">
        <v>0.19791666666666666</v>
      </c>
      <c r="Q449" s="248">
        <v>0.19791666666666666</v>
      </c>
      <c r="R449" s="12">
        <f t="shared" si="922"/>
        <v>0</v>
      </c>
      <c r="S449" s="13">
        <f t="shared" si="923"/>
        <v>0</v>
      </c>
      <c r="T449" s="13">
        <f t="shared" si="924"/>
        <v>0</v>
      </c>
      <c r="U449" s="248">
        <v>0.20138888888888887</v>
      </c>
      <c r="V449" s="12">
        <f t="shared" si="885"/>
        <v>3.4722222222222099E-3</v>
      </c>
      <c r="W449" s="13">
        <f t="shared" si="886"/>
        <v>0</v>
      </c>
      <c r="X449" s="225">
        <f t="shared" si="887"/>
        <v>5</v>
      </c>
      <c r="Y449" s="248">
        <v>0.22222222222222221</v>
      </c>
      <c r="Z449" s="12">
        <f t="shared" si="888"/>
        <v>2.0833333333333343E-2</v>
      </c>
      <c r="AA449" s="13">
        <f t="shared" si="889"/>
        <v>0</v>
      </c>
      <c r="AB449" s="13">
        <f t="shared" si="890"/>
        <v>30</v>
      </c>
      <c r="AC449" s="248">
        <v>0.24305555555555555</v>
      </c>
      <c r="AD449" s="12">
        <f t="shared" si="891"/>
        <v>2.0833333333333343E-2</v>
      </c>
      <c r="AE449" s="13">
        <f t="shared" si="892"/>
        <v>0</v>
      </c>
      <c r="AF449" s="13">
        <f t="shared" si="893"/>
        <v>30</v>
      </c>
      <c r="AG449" s="248">
        <v>0.24652777777777779</v>
      </c>
      <c r="AH449" s="248">
        <v>0.34375</v>
      </c>
      <c r="AI449" s="12">
        <f t="shared" si="894"/>
        <v>9.722222222222221E-2</v>
      </c>
      <c r="AJ449" s="225">
        <f t="shared" si="895"/>
        <v>2</v>
      </c>
      <c r="AK449" s="225">
        <f t="shared" si="896"/>
        <v>20</v>
      </c>
      <c r="AL449" s="248">
        <v>0.24652777777777779</v>
      </c>
      <c r="AM449" s="248">
        <v>0.34375</v>
      </c>
      <c r="AN449" s="12">
        <f t="shared" si="897"/>
        <v>9.722222222222221E-2</v>
      </c>
      <c r="AO449" s="13">
        <f t="shared" si="898"/>
        <v>2</v>
      </c>
      <c r="AP449" s="13">
        <f t="shared" si="899"/>
        <v>20</v>
      </c>
      <c r="AQ449" s="248">
        <v>0.34722222222222227</v>
      </c>
      <c r="AR449" s="12">
        <f t="shared" si="900"/>
        <v>3.4722222222222654E-3</v>
      </c>
      <c r="AS449" s="225">
        <f t="shared" si="901"/>
        <v>0</v>
      </c>
      <c r="AT449" s="13">
        <f t="shared" si="902"/>
        <v>5</v>
      </c>
      <c r="AU449" s="248">
        <v>0.34930555555555554</v>
      </c>
      <c r="AV449" s="226">
        <f t="shared" si="919"/>
        <v>2.0833333333332704E-3</v>
      </c>
      <c r="AW449" s="13">
        <f t="shared" si="903"/>
        <v>0</v>
      </c>
      <c r="AX449" s="13">
        <f t="shared" si="904"/>
        <v>3</v>
      </c>
      <c r="AY449" s="248">
        <v>0.42430555555555555</v>
      </c>
      <c r="AZ449" s="12">
        <f t="shared" si="920"/>
        <v>7.5000000000000011E-2</v>
      </c>
      <c r="BA449" s="225">
        <f t="shared" si="905"/>
        <v>1</v>
      </c>
      <c r="BB449" s="225">
        <f t="shared" si="906"/>
        <v>48</v>
      </c>
      <c r="BC449" s="248">
        <v>0.42430555555555555</v>
      </c>
      <c r="BD449" s="248">
        <v>0.42430555555555555</v>
      </c>
      <c r="BE449" s="12">
        <f t="shared" si="907"/>
        <v>0</v>
      </c>
      <c r="BF449" s="13">
        <f t="shared" si="908"/>
        <v>0</v>
      </c>
      <c r="BG449" s="13">
        <f t="shared" si="909"/>
        <v>0</v>
      </c>
      <c r="BH449" s="248">
        <v>0.42430555555555555</v>
      </c>
      <c r="BI449" s="248">
        <v>0.42430555555555555</v>
      </c>
      <c r="BJ449" s="247"/>
      <c r="BK449" s="69">
        <f t="shared" si="910"/>
        <v>0</v>
      </c>
      <c r="BL449" s="13">
        <f t="shared" si="911"/>
        <v>0</v>
      </c>
      <c r="BM449" s="13">
        <f t="shared" si="912"/>
        <v>0</v>
      </c>
      <c r="BN449" s="248">
        <v>0.4375</v>
      </c>
      <c r="BO449" s="12">
        <f t="shared" si="913"/>
        <v>1.3194444444444453E-2</v>
      </c>
      <c r="BP449" s="225">
        <f t="shared" si="914"/>
        <v>0</v>
      </c>
      <c r="BQ449" s="225">
        <f t="shared" si="915"/>
        <v>19</v>
      </c>
      <c r="BR449" s="248">
        <v>0.44097222222222227</v>
      </c>
      <c r="BS449" s="12">
        <f t="shared" si="916"/>
        <v>3.4722222222222654E-3</v>
      </c>
      <c r="BT449" s="225">
        <f t="shared" si="917"/>
        <v>0</v>
      </c>
      <c r="BU449" s="225">
        <f t="shared" si="918"/>
        <v>5</v>
      </c>
      <c r="BV449" s="248">
        <v>0.44097222222222227</v>
      </c>
      <c r="BW449" s="248">
        <v>0.44791666666666669</v>
      </c>
      <c r="BX449" s="12">
        <f t="shared" si="868"/>
        <v>6.9444444444444198E-3</v>
      </c>
      <c r="BY449" s="13">
        <f t="shared" si="869"/>
        <v>0</v>
      </c>
      <c r="BZ449" s="13">
        <f t="shared" si="870"/>
        <v>10</v>
      </c>
      <c r="CA449" s="226">
        <f t="shared" si="871"/>
        <v>0.25</v>
      </c>
      <c r="CB449" s="13">
        <f t="shared" si="872"/>
        <v>6</v>
      </c>
      <c r="CC449" s="13">
        <f t="shared" si="873"/>
        <v>0</v>
      </c>
      <c r="CD449" s="12">
        <f t="shared" si="929"/>
        <v>4.0972222222222326E-2</v>
      </c>
      <c r="CE449" s="13">
        <f t="shared" si="874"/>
        <v>0</v>
      </c>
      <c r="CF449" s="13">
        <f t="shared" si="875"/>
        <v>59</v>
      </c>
      <c r="CG449" s="12">
        <f t="shared" si="859"/>
        <v>9.722222222222221E-2</v>
      </c>
      <c r="CH449" s="13">
        <f t="shared" si="876"/>
        <v>2</v>
      </c>
      <c r="CI449" s="13">
        <f t="shared" si="877"/>
        <v>20</v>
      </c>
      <c r="CJ449" s="12">
        <f t="shared" si="862"/>
        <v>7.5000000000000011E-2</v>
      </c>
      <c r="CK449" s="13">
        <f t="shared" si="878"/>
        <v>1</v>
      </c>
      <c r="CL449" s="13">
        <f t="shared" si="879"/>
        <v>48</v>
      </c>
      <c r="CM449" s="62"/>
      <c r="CN449" s="62"/>
      <c r="CO449" s="62"/>
      <c r="CP449" s="12">
        <f t="shared" si="880"/>
        <v>7.5000000000000011E-2</v>
      </c>
      <c r="CQ449" s="13">
        <f t="shared" si="881"/>
        <v>1</v>
      </c>
      <c r="CR449" s="13">
        <f t="shared" si="882"/>
        <v>48</v>
      </c>
      <c r="CS449" s="248"/>
      <c r="CT449" s="13">
        <f t="shared" si="930"/>
        <v>0</v>
      </c>
      <c r="CU449" s="13">
        <f t="shared" si="931"/>
        <v>0</v>
      </c>
      <c r="CV449" s="158"/>
      <c r="CW449" s="13">
        <f t="shared" si="932"/>
        <v>0</v>
      </c>
      <c r="CX449" s="13">
        <f t="shared" si="933"/>
        <v>0</v>
      </c>
      <c r="CY449" s="158"/>
      <c r="CZ449" s="13">
        <f t="shared" si="934"/>
        <v>0</v>
      </c>
      <c r="DA449" s="13">
        <f t="shared" si="935"/>
        <v>0</v>
      </c>
      <c r="DB449" s="158"/>
      <c r="DC449" s="13">
        <f t="shared" si="936"/>
        <v>0</v>
      </c>
      <c r="DD449" s="13">
        <f t="shared" si="937"/>
        <v>0</v>
      </c>
      <c r="DE449" s="158"/>
      <c r="DF449" s="13">
        <f t="shared" si="938"/>
        <v>0</v>
      </c>
      <c r="DG449" s="13">
        <f t="shared" si="939"/>
        <v>0</v>
      </c>
      <c r="DH449" s="158"/>
      <c r="DI449" s="13">
        <f t="shared" si="940"/>
        <v>0</v>
      </c>
      <c r="DJ449" s="13">
        <f t="shared" si="941"/>
        <v>0</v>
      </c>
      <c r="DK449" s="158"/>
      <c r="DL449" s="35">
        <f t="shared" si="942"/>
        <v>0</v>
      </c>
      <c r="DM449" s="61">
        <f t="shared" si="943"/>
        <v>0</v>
      </c>
      <c r="DN449" s="66">
        <f t="shared" ref="DN449:DN454" si="945">DN448+K449</f>
        <v>1584807.7959999994</v>
      </c>
      <c r="DO449" s="74">
        <f t="shared" si="944"/>
        <v>25497</v>
      </c>
      <c r="DP449" s="66">
        <f t="shared" ref="DP449:DP454" si="946" xml:space="preserve"> K449/M449</f>
        <v>61.612909090909092</v>
      </c>
      <c r="DQ449" s="63">
        <f t="shared" si="833"/>
        <v>62.15663787896613</v>
      </c>
      <c r="DR449" s="66" t="e">
        <f t="shared" si="925"/>
        <v>#NUM!</v>
      </c>
      <c r="DS449" s="96" t="e">
        <f t="shared" si="926"/>
        <v>#NUM!</v>
      </c>
      <c r="DT449" s="66" t="e">
        <f t="shared" si="927"/>
        <v>#NUM!</v>
      </c>
      <c r="DU449" s="66" t="e">
        <f t="shared" si="928"/>
        <v>#NUM!</v>
      </c>
    </row>
    <row r="450" spans="1:165">
      <c r="A450" s="175">
        <v>449</v>
      </c>
      <c r="B450" s="243">
        <v>118</v>
      </c>
      <c r="C450" s="244">
        <v>40847</v>
      </c>
      <c r="D450" s="249">
        <f t="shared" si="884"/>
        <v>10</v>
      </c>
      <c r="E450" s="246" t="s">
        <v>443</v>
      </c>
      <c r="F450" s="243">
        <v>4</v>
      </c>
      <c r="G450" s="247" t="s">
        <v>403</v>
      </c>
      <c r="H450" s="247" t="s">
        <v>394</v>
      </c>
      <c r="I450" s="247" t="s">
        <v>537</v>
      </c>
      <c r="J450" s="248">
        <v>0.24652777777777779</v>
      </c>
      <c r="K450" s="249">
        <v>3627.18</v>
      </c>
      <c r="L450" s="247" t="s">
        <v>34</v>
      </c>
      <c r="M450" s="243">
        <v>55</v>
      </c>
      <c r="N450" s="243">
        <v>3</v>
      </c>
      <c r="O450" s="247"/>
      <c r="P450" s="248">
        <v>0.24652777777777779</v>
      </c>
      <c r="Q450" s="248">
        <v>0.24652777777777779</v>
      </c>
      <c r="R450" s="12">
        <f t="shared" si="922"/>
        <v>0</v>
      </c>
      <c r="S450" s="13">
        <f t="shared" si="923"/>
        <v>0</v>
      </c>
      <c r="T450" s="13">
        <f t="shared" si="924"/>
        <v>0</v>
      </c>
      <c r="U450" s="248">
        <v>0.28819444444444448</v>
      </c>
      <c r="V450" s="12">
        <f t="shared" si="885"/>
        <v>4.1666666666666685E-2</v>
      </c>
      <c r="W450" s="13">
        <f t="shared" si="886"/>
        <v>1</v>
      </c>
      <c r="X450" s="225">
        <f t="shared" si="887"/>
        <v>0</v>
      </c>
      <c r="Y450" s="248">
        <v>0.2986111111111111</v>
      </c>
      <c r="Z450" s="12">
        <f t="shared" si="888"/>
        <v>1.041666666666663E-2</v>
      </c>
      <c r="AA450" s="13">
        <f t="shared" si="889"/>
        <v>0</v>
      </c>
      <c r="AB450" s="13">
        <f t="shared" si="890"/>
        <v>15</v>
      </c>
      <c r="AC450" s="248">
        <v>0.35416666666666669</v>
      </c>
      <c r="AD450" s="12">
        <f t="shared" si="891"/>
        <v>5.555555555555558E-2</v>
      </c>
      <c r="AE450" s="13">
        <f t="shared" si="892"/>
        <v>1</v>
      </c>
      <c r="AF450" s="13">
        <f t="shared" si="893"/>
        <v>20</v>
      </c>
      <c r="AG450" s="248">
        <v>0.3576388888888889</v>
      </c>
      <c r="AH450" s="248">
        <v>0.40625</v>
      </c>
      <c r="AI450" s="12">
        <f t="shared" si="894"/>
        <v>4.8611111111111105E-2</v>
      </c>
      <c r="AJ450" s="225">
        <f t="shared" si="895"/>
        <v>1</v>
      </c>
      <c r="AK450" s="225">
        <f t="shared" si="896"/>
        <v>10</v>
      </c>
      <c r="AL450" s="248">
        <v>0.3576388888888889</v>
      </c>
      <c r="AM450" s="248">
        <v>0.40625</v>
      </c>
      <c r="AN450" s="12">
        <f t="shared" si="897"/>
        <v>4.8611111111111105E-2</v>
      </c>
      <c r="AO450" s="13">
        <f t="shared" si="898"/>
        <v>1</v>
      </c>
      <c r="AP450" s="13">
        <f t="shared" si="899"/>
        <v>10</v>
      </c>
      <c r="AQ450" s="248">
        <v>0.45277777777777778</v>
      </c>
      <c r="AR450" s="12">
        <f t="shared" si="900"/>
        <v>4.6527777777777779E-2</v>
      </c>
      <c r="AS450" s="225">
        <f t="shared" si="901"/>
        <v>1</v>
      </c>
      <c r="AT450" s="13">
        <f t="shared" si="902"/>
        <v>7</v>
      </c>
      <c r="AU450" s="248">
        <v>0.45416666666666666</v>
      </c>
      <c r="AV450" s="226">
        <f t="shared" si="919"/>
        <v>1.388888888888884E-3</v>
      </c>
      <c r="AW450" s="13">
        <f t="shared" si="903"/>
        <v>0</v>
      </c>
      <c r="AX450" s="13">
        <f t="shared" si="904"/>
        <v>2</v>
      </c>
      <c r="AY450" s="248">
        <v>0.58888888888888891</v>
      </c>
      <c r="AZ450" s="12">
        <f t="shared" si="920"/>
        <v>0.13472222222222224</v>
      </c>
      <c r="BA450" s="225">
        <f t="shared" si="905"/>
        <v>3</v>
      </c>
      <c r="BB450" s="225">
        <f t="shared" si="906"/>
        <v>14</v>
      </c>
      <c r="BC450" s="248">
        <v>0.58888888888888891</v>
      </c>
      <c r="BD450" s="248">
        <v>0.58888888888888891</v>
      </c>
      <c r="BE450" s="12">
        <f t="shared" si="907"/>
        <v>0</v>
      </c>
      <c r="BF450" s="13">
        <f t="shared" si="908"/>
        <v>0</v>
      </c>
      <c r="BG450" s="13">
        <f t="shared" si="909"/>
        <v>0</v>
      </c>
      <c r="BH450" s="248">
        <v>0.58888888888888891</v>
      </c>
      <c r="BI450" s="248">
        <v>0.58888888888888891</v>
      </c>
      <c r="BJ450" s="247"/>
      <c r="BK450" s="69">
        <f t="shared" si="910"/>
        <v>0</v>
      </c>
      <c r="BL450" s="13">
        <f t="shared" si="911"/>
        <v>0</v>
      </c>
      <c r="BM450" s="13">
        <f t="shared" si="912"/>
        <v>0</v>
      </c>
      <c r="BN450" s="248">
        <v>0.60416666666666663</v>
      </c>
      <c r="BO450" s="12">
        <f t="shared" si="913"/>
        <v>1.5277777777777724E-2</v>
      </c>
      <c r="BP450" s="225">
        <f t="shared" si="914"/>
        <v>0</v>
      </c>
      <c r="BQ450" s="225">
        <f t="shared" si="915"/>
        <v>22</v>
      </c>
      <c r="BR450" s="248">
        <v>0.60763888888888895</v>
      </c>
      <c r="BS450" s="12">
        <f t="shared" si="916"/>
        <v>3.4722222222223209E-3</v>
      </c>
      <c r="BT450" s="225">
        <f t="shared" si="917"/>
        <v>0</v>
      </c>
      <c r="BU450" s="225">
        <f t="shared" si="918"/>
        <v>5</v>
      </c>
      <c r="BV450" s="248">
        <v>0.60763888888888895</v>
      </c>
      <c r="BW450" s="248">
        <v>0.61458333333333337</v>
      </c>
      <c r="BX450" s="12">
        <f t="shared" si="868"/>
        <v>6.9444444444444198E-3</v>
      </c>
      <c r="BY450" s="13">
        <f t="shared" si="869"/>
        <v>0</v>
      </c>
      <c r="BZ450" s="13">
        <f t="shared" si="870"/>
        <v>10</v>
      </c>
      <c r="CA450" s="226">
        <f t="shared" si="871"/>
        <v>0.36805555555555558</v>
      </c>
      <c r="CB450" s="13">
        <f t="shared" si="872"/>
        <v>8</v>
      </c>
      <c r="CC450" s="13">
        <f t="shared" si="873"/>
        <v>50</v>
      </c>
      <c r="CD450" s="12">
        <f t="shared" si="929"/>
        <v>0.1208333333333334</v>
      </c>
      <c r="CE450" s="13">
        <f t="shared" si="874"/>
        <v>2</v>
      </c>
      <c r="CF450" s="13">
        <f t="shared" si="875"/>
        <v>54</v>
      </c>
      <c r="CG450" s="12">
        <f t="shared" si="859"/>
        <v>4.8611111111111105E-2</v>
      </c>
      <c r="CH450" s="13">
        <f t="shared" si="876"/>
        <v>1</v>
      </c>
      <c r="CI450" s="13">
        <f t="shared" si="877"/>
        <v>10</v>
      </c>
      <c r="CJ450" s="12">
        <f t="shared" si="862"/>
        <v>0.13472222222222224</v>
      </c>
      <c r="CK450" s="13">
        <f t="shared" si="878"/>
        <v>3</v>
      </c>
      <c r="CL450" s="13">
        <f t="shared" si="879"/>
        <v>14</v>
      </c>
      <c r="CM450" s="62"/>
      <c r="CN450" s="62"/>
      <c r="CO450" s="62"/>
      <c r="CP450" s="12">
        <f t="shared" si="880"/>
        <v>0.13472222222222224</v>
      </c>
      <c r="CQ450" s="13">
        <f t="shared" si="881"/>
        <v>3</v>
      </c>
      <c r="CR450" s="13">
        <f t="shared" si="882"/>
        <v>14</v>
      </c>
      <c r="CS450" s="248"/>
      <c r="CT450" s="13">
        <f t="shared" si="930"/>
        <v>0</v>
      </c>
      <c r="CU450" s="13">
        <f t="shared" si="931"/>
        <v>0</v>
      </c>
      <c r="CV450" s="158"/>
      <c r="CW450" s="13">
        <f t="shared" si="932"/>
        <v>0</v>
      </c>
      <c r="CX450" s="13">
        <f t="shared" si="933"/>
        <v>0</v>
      </c>
      <c r="CY450" s="158"/>
      <c r="CZ450" s="13">
        <f t="shared" si="934"/>
        <v>0</v>
      </c>
      <c r="DA450" s="13">
        <f t="shared" si="935"/>
        <v>0</v>
      </c>
      <c r="DB450" s="158"/>
      <c r="DC450" s="13">
        <f t="shared" si="936"/>
        <v>0</v>
      </c>
      <c r="DD450" s="13">
        <f t="shared" si="937"/>
        <v>0</v>
      </c>
      <c r="DE450" s="158"/>
      <c r="DF450" s="13">
        <f t="shared" si="938"/>
        <v>0</v>
      </c>
      <c r="DG450" s="13">
        <f t="shared" si="939"/>
        <v>0</v>
      </c>
      <c r="DH450" s="158"/>
      <c r="DI450" s="13">
        <f t="shared" si="940"/>
        <v>0</v>
      </c>
      <c r="DJ450" s="13">
        <f t="shared" si="941"/>
        <v>0</v>
      </c>
      <c r="DK450" s="158"/>
      <c r="DL450" s="35">
        <f t="shared" si="942"/>
        <v>0</v>
      </c>
      <c r="DM450" s="61">
        <f t="shared" si="943"/>
        <v>0</v>
      </c>
      <c r="DN450" s="66">
        <f t="shared" si="945"/>
        <v>1588434.9759999993</v>
      </c>
      <c r="DO450" s="74">
        <f t="shared" si="944"/>
        <v>25552</v>
      </c>
      <c r="DP450" s="66">
        <f t="shared" si="946"/>
        <v>65.948727272727268</v>
      </c>
      <c r="DQ450" s="63">
        <f t="shared" ref="DQ450:DQ514" si="947">DN450/DO450</f>
        <v>62.164800250469604</v>
      </c>
      <c r="DR450" s="66" t="e">
        <f t="shared" si="925"/>
        <v>#NUM!</v>
      </c>
      <c r="DS450" s="96" t="e">
        <f t="shared" si="926"/>
        <v>#NUM!</v>
      </c>
      <c r="DT450" s="66" t="e">
        <f t="shared" si="927"/>
        <v>#NUM!</v>
      </c>
      <c r="DU450" s="66" t="e">
        <f t="shared" si="928"/>
        <v>#NUM!</v>
      </c>
    </row>
    <row r="451" spans="1:165">
      <c r="A451" s="199">
        <v>450</v>
      </c>
      <c r="B451" s="243">
        <v>119</v>
      </c>
      <c r="C451" s="244">
        <v>40847</v>
      </c>
      <c r="D451" s="249">
        <f t="shared" si="884"/>
        <v>10</v>
      </c>
      <c r="E451" s="246" t="s">
        <v>171</v>
      </c>
      <c r="F451" s="243">
        <v>18</v>
      </c>
      <c r="G451" s="247" t="s">
        <v>325</v>
      </c>
      <c r="H451" s="247" t="s">
        <v>631</v>
      </c>
      <c r="I451" s="247" t="s">
        <v>587</v>
      </c>
      <c r="J451" s="248">
        <v>0.51041666666666663</v>
      </c>
      <c r="K451" s="249">
        <v>3604.32</v>
      </c>
      <c r="L451" s="247" t="s">
        <v>34</v>
      </c>
      <c r="M451" s="243">
        <v>57</v>
      </c>
      <c r="N451" s="243">
        <v>2</v>
      </c>
      <c r="O451" s="247"/>
      <c r="P451" s="248">
        <v>0.51041666666666663</v>
      </c>
      <c r="Q451" s="248">
        <v>0.51041666666666663</v>
      </c>
      <c r="R451" s="12">
        <f t="shared" si="922"/>
        <v>0</v>
      </c>
      <c r="S451" s="13">
        <f t="shared" si="923"/>
        <v>0</v>
      </c>
      <c r="T451" s="13">
        <f t="shared" si="924"/>
        <v>0</v>
      </c>
      <c r="U451" s="248">
        <v>0.51388888888888895</v>
      </c>
      <c r="V451" s="12">
        <f t="shared" si="885"/>
        <v>3.4722222222223209E-3</v>
      </c>
      <c r="W451" s="13">
        <f t="shared" si="886"/>
        <v>0</v>
      </c>
      <c r="X451" s="225">
        <f t="shared" si="887"/>
        <v>5</v>
      </c>
      <c r="Y451" s="248">
        <v>0.52083333333333337</v>
      </c>
      <c r="Z451" s="12">
        <f t="shared" si="888"/>
        <v>6.9444444444444198E-3</v>
      </c>
      <c r="AA451" s="13">
        <f t="shared" si="889"/>
        <v>0</v>
      </c>
      <c r="AB451" s="13">
        <f t="shared" si="890"/>
        <v>10</v>
      </c>
      <c r="AC451" s="248">
        <v>0.53472222222222221</v>
      </c>
      <c r="AD451" s="12">
        <f t="shared" si="891"/>
        <v>1.388888888888884E-2</v>
      </c>
      <c r="AE451" s="13">
        <f t="shared" si="892"/>
        <v>0</v>
      </c>
      <c r="AF451" s="13">
        <f t="shared" si="893"/>
        <v>20</v>
      </c>
      <c r="AG451" s="248">
        <v>0.53819444444444442</v>
      </c>
      <c r="AH451" s="248">
        <v>0.65625</v>
      </c>
      <c r="AI451" s="12">
        <f t="shared" si="894"/>
        <v>0.11805555555555558</v>
      </c>
      <c r="AJ451" s="225">
        <f t="shared" si="895"/>
        <v>2</v>
      </c>
      <c r="AK451" s="225">
        <f t="shared" si="896"/>
        <v>50</v>
      </c>
      <c r="AL451" s="248">
        <v>0.53819444444444442</v>
      </c>
      <c r="AM451" s="248">
        <v>0.65625</v>
      </c>
      <c r="AN451" s="12">
        <f t="shared" si="897"/>
        <v>0.11805555555555558</v>
      </c>
      <c r="AO451" s="13">
        <f t="shared" si="898"/>
        <v>2</v>
      </c>
      <c r="AP451" s="13">
        <f t="shared" si="899"/>
        <v>50</v>
      </c>
      <c r="AQ451" s="248">
        <v>0.65972222222222221</v>
      </c>
      <c r="AR451" s="12">
        <f t="shared" si="900"/>
        <v>3.4722222222222099E-3</v>
      </c>
      <c r="AS451" s="225">
        <f t="shared" si="901"/>
        <v>0</v>
      </c>
      <c r="AT451" s="13">
        <f t="shared" si="902"/>
        <v>5</v>
      </c>
      <c r="AU451" s="248">
        <v>0.66041666666666665</v>
      </c>
      <c r="AV451" s="226">
        <f t="shared" si="919"/>
        <v>6.9444444444444198E-4</v>
      </c>
      <c r="AW451" s="13">
        <f t="shared" si="903"/>
        <v>0</v>
      </c>
      <c r="AX451" s="13">
        <f t="shared" si="904"/>
        <v>1</v>
      </c>
      <c r="AY451" s="248">
        <v>0.76666666666666661</v>
      </c>
      <c r="AZ451" s="12">
        <f t="shared" si="920"/>
        <v>0.10624999999999996</v>
      </c>
      <c r="BA451" s="225">
        <f t="shared" si="905"/>
        <v>2</v>
      </c>
      <c r="BB451" s="225">
        <f t="shared" si="906"/>
        <v>33</v>
      </c>
      <c r="BC451" s="248">
        <v>0.76666666666666661</v>
      </c>
      <c r="BD451" s="248">
        <v>0.76666666666666661</v>
      </c>
      <c r="BE451" s="12">
        <f t="shared" si="907"/>
        <v>0</v>
      </c>
      <c r="BF451" s="13">
        <f t="shared" si="908"/>
        <v>0</v>
      </c>
      <c r="BG451" s="13">
        <f t="shared" si="909"/>
        <v>0</v>
      </c>
      <c r="BH451" s="248">
        <v>0.76666666666666661</v>
      </c>
      <c r="BI451" s="248">
        <v>0.76666666666666661</v>
      </c>
      <c r="BJ451" s="247"/>
      <c r="BK451" s="69">
        <f t="shared" si="910"/>
        <v>0</v>
      </c>
      <c r="BL451" s="13">
        <f t="shared" si="911"/>
        <v>0</v>
      </c>
      <c r="BM451" s="13">
        <f t="shared" si="912"/>
        <v>0</v>
      </c>
      <c r="BN451" s="248">
        <v>0.77083333333333337</v>
      </c>
      <c r="BO451" s="12">
        <f t="shared" si="913"/>
        <v>4.1666666666667629E-3</v>
      </c>
      <c r="BP451" s="225">
        <f t="shared" si="914"/>
        <v>0</v>
      </c>
      <c r="BQ451" s="225">
        <f t="shared" si="915"/>
        <v>6</v>
      </c>
      <c r="BR451" s="248">
        <v>0.7729166666666667</v>
      </c>
      <c r="BS451" s="12">
        <f t="shared" si="916"/>
        <v>2.0833333333333259E-3</v>
      </c>
      <c r="BT451" s="225">
        <f t="shared" si="917"/>
        <v>0</v>
      </c>
      <c r="BU451" s="225">
        <f t="shared" si="918"/>
        <v>3</v>
      </c>
      <c r="BV451" s="248">
        <v>0.7729166666666667</v>
      </c>
      <c r="BW451" s="248">
        <v>0.77430555555555547</v>
      </c>
      <c r="BX451" s="12">
        <f t="shared" si="868"/>
        <v>1.3888888888887729E-3</v>
      </c>
      <c r="BY451" s="13">
        <f t="shared" si="869"/>
        <v>0</v>
      </c>
      <c r="BZ451" s="13">
        <f t="shared" si="870"/>
        <v>2</v>
      </c>
      <c r="CA451" s="226">
        <f t="shared" si="871"/>
        <v>0.26388888888888884</v>
      </c>
      <c r="CB451" s="13">
        <f t="shared" si="872"/>
        <v>6</v>
      </c>
      <c r="CC451" s="13">
        <f t="shared" si="873"/>
        <v>20</v>
      </c>
      <c r="CD451" s="12">
        <f t="shared" si="929"/>
        <v>2.3611111111111138E-2</v>
      </c>
      <c r="CE451" s="13">
        <f t="shared" si="874"/>
        <v>0</v>
      </c>
      <c r="CF451" s="13">
        <f t="shared" si="875"/>
        <v>34</v>
      </c>
      <c r="CG451" s="12">
        <f t="shared" si="859"/>
        <v>0.11805555555555558</v>
      </c>
      <c r="CH451" s="13">
        <f t="shared" si="876"/>
        <v>2</v>
      </c>
      <c r="CI451" s="13">
        <f t="shared" si="877"/>
        <v>50</v>
      </c>
      <c r="CJ451" s="12">
        <f t="shared" si="862"/>
        <v>0.10624999999999996</v>
      </c>
      <c r="CK451" s="13">
        <f t="shared" si="878"/>
        <v>2</v>
      </c>
      <c r="CL451" s="13">
        <f t="shared" si="879"/>
        <v>33</v>
      </c>
      <c r="CM451" s="62"/>
      <c r="CN451" s="62"/>
      <c r="CO451" s="62"/>
      <c r="CP451" s="12">
        <f t="shared" si="880"/>
        <v>0.10624999999999996</v>
      </c>
      <c r="CQ451" s="13">
        <f t="shared" si="881"/>
        <v>2</v>
      </c>
      <c r="CR451" s="13">
        <f t="shared" si="882"/>
        <v>33</v>
      </c>
      <c r="CS451" s="248"/>
      <c r="CT451" s="13">
        <f t="shared" si="930"/>
        <v>0</v>
      </c>
      <c r="CU451" s="13">
        <f t="shared" si="931"/>
        <v>0</v>
      </c>
      <c r="CV451" s="158"/>
      <c r="CW451" s="13">
        <f t="shared" si="932"/>
        <v>0</v>
      </c>
      <c r="CX451" s="13">
        <f t="shared" si="933"/>
        <v>0</v>
      </c>
      <c r="CY451" s="158"/>
      <c r="CZ451" s="13">
        <f t="shared" si="934"/>
        <v>0</v>
      </c>
      <c r="DA451" s="13">
        <f t="shared" si="935"/>
        <v>0</v>
      </c>
      <c r="DB451" s="158"/>
      <c r="DC451" s="13">
        <f t="shared" si="936"/>
        <v>0</v>
      </c>
      <c r="DD451" s="13">
        <f t="shared" si="937"/>
        <v>0</v>
      </c>
      <c r="DE451" s="158"/>
      <c r="DF451" s="13">
        <f t="shared" si="938"/>
        <v>0</v>
      </c>
      <c r="DG451" s="13">
        <f t="shared" si="939"/>
        <v>0</v>
      </c>
      <c r="DH451" s="158"/>
      <c r="DI451" s="13">
        <f t="shared" si="940"/>
        <v>0</v>
      </c>
      <c r="DJ451" s="13">
        <f t="shared" si="941"/>
        <v>0</v>
      </c>
      <c r="DK451" s="158"/>
      <c r="DL451" s="35">
        <f t="shared" si="942"/>
        <v>0</v>
      </c>
      <c r="DM451" s="61">
        <f t="shared" si="943"/>
        <v>0</v>
      </c>
      <c r="DN451" s="66">
        <f t="shared" si="945"/>
        <v>1592039.2959999994</v>
      </c>
      <c r="DO451" s="74">
        <f t="shared" si="944"/>
        <v>25609</v>
      </c>
      <c r="DP451" s="66">
        <f t="shared" si="946"/>
        <v>63.23368421052632</v>
      </c>
      <c r="DQ451" s="63">
        <f t="shared" si="947"/>
        <v>62.167179351009388</v>
      </c>
      <c r="DR451" s="66" t="e">
        <f t="shared" si="925"/>
        <v>#NUM!</v>
      </c>
      <c r="DS451" s="96" t="e">
        <f t="shared" si="926"/>
        <v>#NUM!</v>
      </c>
      <c r="DT451" s="66" t="e">
        <f t="shared" si="927"/>
        <v>#NUM!</v>
      </c>
      <c r="DU451" s="66" t="e">
        <f t="shared" si="928"/>
        <v>#NUM!</v>
      </c>
    </row>
    <row r="452" spans="1:165">
      <c r="A452" s="175">
        <v>451</v>
      </c>
      <c r="B452" s="243">
        <v>120</v>
      </c>
      <c r="C452" s="244">
        <v>40847</v>
      </c>
      <c r="D452" s="249">
        <f t="shared" si="884"/>
        <v>10</v>
      </c>
      <c r="E452" s="246" t="s">
        <v>39</v>
      </c>
      <c r="F452" s="243">
        <v>47</v>
      </c>
      <c r="G452" s="247" t="s">
        <v>38</v>
      </c>
      <c r="H452" s="247" t="s">
        <v>622</v>
      </c>
      <c r="I452" s="247" t="s">
        <v>606</v>
      </c>
      <c r="J452" s="248">
        <v>0.55208333333333337</v>
      </c>
      <c r="K452" s="249">
        <v>3765.68</v>
      </c>
      <c r="L452" s="247" t="s">
        <v>33</v>
      </c>
      <c r="M452" s="243">
        <v>58</v>
      </c>
      <c r="N452" s="243">
        <v>1</v>
      </c>
      <c r="O452" s="247"/>
      <c r="P452" s="248">
        <v>0.55208333333333337</v>
      </c>
      <c r="Q452" s="248">
        <v>0.55208333333333337</v>
      </c>
      <c r="R452" s="12">
        <f t="shared" si="922"/>
        <v>0</v>
      </c>
      <c r="S452" s="13">
        <f t="shared" si="923"/>
        <v>0</v>
      </c>
      <c r="T452" s="13">
        <f t="shared" si="924"/>
        <v>0</v>
      </c>
      <c r="U452" s="248">
        <v>0.62152777777777779</v>
      </c>
      <c r="V452" s="12">
        <f t="shared" si="885"/>
        <v>6.944444444444442E-2</v>
      </c>
      <c r="W452" s="13">
        <f t="shared" si="886"/>
        <v>1</v>
      </c>
      <c r="X452" s="225">
        <f t="shared" si="887"/>
        <v>40</v>
      </c>
      <c r="Y452" s="248">
        <v>0.63541666666666663</v>
      </c>
      <c r="Z452" s="12">
        <f t="shared" si="888"/>
        <v>1.388888888888884E-2</v>
      </c>
      <c r="AA452" s="13">
        <f t="shared" si="889"/>
        <v>0</v>
      </c>
      <c r="AB452" s="13">
        <f t="shared" si="890"/>
        <v>20</v>
      </c>
      <c r="AC452" s="248">
        <v>0.66319444444444442</v>
      </c>
      <c r="AD452" s="12">
        <f t="shared" si="891"/>
        <v>2.777777777777779E-2</v>
      </c>
      <c r="AE452" s="13">
        <f t="shared" si="892"/>
        <v>0</v>
      </c>
      <c r="AF452" s="13">
        <f t="shared" si="893"/>
        <v>40</v>
      </c>
      <c r="AG452" s="248">
        <v>0.66666666666666663</v>
      </c>
      <c r="AH452" s="248">
        <v>0.68055555555555547</v>
      </c>
      <c r="AI452" s="12">
        <f t="shared" si="894"/>
        <v>1.388888888888884E-2</v>
      </c>
      <c r="AJ452" s="225">
        <f t="shared" si="895"/>
        <v>0</v>
      </c>
      <c r="AK452" s="225">
        <f t="shared" si="896"/>
        <v>20</v>
      </c>
      <c r="AL452" s="248">
        <v>0.66666666666666663</v>
      </c>
      <c r="AM452" s="248">
        <v>0.68055555555555547</v>
      </c>
      <c r="AN452" s="12">
        <f t="shared" si="897"/>
        <v>1.388888888888884E-2</v>
      </c>
      <c r="AO452" s="13">
        <f t="shared" si="898"/>
        <v>0</v>
      </c>
      <c r="AP452" s="13">
        <f t="shared" si="899"/>
        <v>20</v>
      </c>
      <c r="AQ452" s="248">
        <v>0.69097222222222221</v>
      </c>
      <c r="AR452" s="12">
        <f t="shared" si="900"/>
        <v>1.0416666666666741E-2</v>
      </c>
      <c r="AS452" s="225">
        <f t="shared" si="901"/>
        <v>0</v>
      </c>
      <c r="AT452" s="13">
        <f t="shared" si="902"/>
        <v>15</v>
      </c>
      <c r="AU452" s="248">
        <v>0.69236111111111109</v>
      </c>
      <c r="AV452" s="226">
        <f t="shared" si="919"/>
        <v>1.388888888888884E-3</v>
      </c>
      <c r="AW452" s="13">
        <f t="shared" si="903"/>
        <v>0</v>
      </c>
      <c r="AX452" s="13">
        <f t="shared" si="904"/>
        <v>2</v>
      </c>
      <c r="AY452" s="248">
        <v>0.85625000000000007</v>
      </c>
      <c r="AZ452" s="12">
        <f t="shared" si="920"/>
        <v>0.16388888888888897</v>
      </c>
      <c r="BA452" s="225">
        <f t="shared" si="905"/>
        <v>3</v>
      </c>
      <c r="BB452" s="225">
        <f t="shared" si="906"/>
        <v>56</v>
      </c>
      <c r="BC452" s="248">
        <v>0.85625000000000007</v>
      </c>
      <c r="BD452" s="248">
        <v>0.85625000000000007</v>
      </c>
      <c r="BE452" s="12">
        <f t="shared" si="907"/>
        <v>0</v>
      </c>
      <c r="BF452" s="13">
        <f t="shared" si="908"/>
        <v>0</v>
      </c>
      <c r="BG452" s="13">
        <f t="shared" si="909"/>
        <v>0</v>
      </c>
      <c r="BH452" s="248">
        <v>0.85625000000000007</v>
      </c>
      <c r="BI452" s="248">
        <v>0.85625000000000007</v>
      </c>
      <c r="BJ452" s="247"/>
      <c r="BK452" s="69">
        <f t="shared" si="910"/>
        <v>0</v>
      </c>
      <c r="BL452" s="13">
        <f t="shared" si="911"/>
        <v>0</v>
      </c>
      <c r="BM452" s="13">
        <f t="shared" si="912"/>
        <v>0</v>
      </c>
      <c r="BN452" s="248">
        <v>0.86805555555555547</v>
      </c>
      <c r="BO452" s="12">
        <f t="shared" si="913"/>
        <v>1.1805555555555403E-2</v>
      </c>
      <c r="BP452" s="225">
        <f t="shared" si="914"/>
        <v>0</v>
      </c>
      <c r="BQ452" s="225">
        <f t="shared" si="915"/>
        <v>17</v>
      </c>
      <c r="BR452" s="248">
        <v>0.87152777777777779</v>
      </c>
      <c r="BS452" s="12">
        <f t="shared" si="916"/>
        <v>3.4722222222223209E-3</v>
      </c>
      <c r="BT452" s="225">
        <f t="shared" si="917"/>
        <v>0</v>
      </c>
      <c r="BU452" s="225">
        <f t="shared" si="918"/>
        <v>5</v>
      </c>
      <c r="BV452" s="248">
        <v>0.87152777777777779</v>
      </c>
      <c r="BW452" s="248">
        <v>0.875</v>
      </c>
      <c r="BX452" s="12">
        <f t="shared" si="868"/>
        <v>3.4722222222222099E-3</v>
      </c>
      <c r="BY452" s="13">
        <f t="shared" si="869"/>
        <v>0</v>
      </c>
      <c r="BZ452" s="13">
        <f t="shared" si="870"/>
        <v>5</v>
      </c>
      <c r="CA452" s="226">
        <f t="shared" si="871"/>
        <v>0.32291666666666663</v>
      </c>
      <c r="CB452" s="13">
        <f t="shared" si="872"/>
        <v>7</v>
      </c>
      <c r="CC452" s="13">
        <f t="shared" si="873"/>
        <v>45</v>
      </c>
      <c r="CD452" s="12">
        <f t="shared" si="929"/>
        <v>5.3472222222222254E-2</v>
      </c>
      <c r="CE452" s="13">
        <f t="shared" si="874"/>
        <v>1</v>
      </c>
      <c r="CF452" s="13">
        <f t="shared" si="875"/>
        <v>17</v>
      </c>
      <c r="CG452" s="12">
        <f t="shared" si="859"/>
        <v>1.388888888888884E-2</v>
      </c>
      <c r="CH452" s="13">
        <f t="shared" si="876"/>
        <v>0</v>
      </c>
      <c r="CI452" s="13">
        <f t="shared" si="877"/>
        <v>20</v>
      </c>
      <c r="CJ452" s="12">
        <f t="shared" si="862"/>
        <v>0.16388888888888897</v>
      </c>
      <c r="CK452" s="13">
        <f t="shared" si="878"/>
        <v>3</v>
      </c>
      <c r="CL452" s="13">
        <f t="shared" si="879"/>
        <v>56</v>
      </c>
      <c r="CM452" s="62"/>
      <c r="CN452" s="62"/>
      <c r="CO452" s="62"/>
      <c r="CP452" s="12">
        <f t="shared" si="880"/>
        <v>0.16388888888888897</v>
      </c>
      <c r="CQ452" s="13">
        <f t="shared" si="881"/>
        <v>3</v>
      </c>
      <c r="CR452" s="13">
        <f t="shared" si="882"/>
        <v>56</v>
      </c>
      <c r="CS452" s="248"/>
      <c r="CT452" s="13">
        <f t="shared" si="930"/>
        <v>0</v>
      </c>
      <c r="CU452" s="13">
        <f t="shared" si="931"/>
        <v>0</v>
      </c>
      <c r="CV452" s="158"/>
      <c r="CW452" s="13">
        <f t="shared" si="932"/>
        <v>0</v>
      </c>
      <c r="CX452" s="13">
        <f t="shared" si="933"/>
        <v>0</v>
      </c>
      <c r="CY452" s="158"/>
      <c r="CZ452" s="13">
        <f t="shared" si="934"/>
        <v>0</v>
      </c>
      <c r="DA452" s="13">
        <f t="shared" si="935"/>
        <v>0</v>
      </c>
      <c r="DB452" s="158"/>
      <c r="DC452" s="13">
        <f t="shared" si="936"/>
        <v>0</v>
      </c>
      <c r="DD452" s="13">
        <f t="shared" si="937"/>
        <v>0</v>
      </c>
      <c r="DE452" s="158"/>
      <c r="DF452" s="13">
        <f t="shared" si="938"/>
        <v>0</v>
      </c>
      <c r="DG452" s="13">
        <f t="shared" si="939"/>
        <v>0</v>
      </c>
      <c r="DH452" s="158"/>
      <c r="DI452" s="13">
        <f t="shared" si="940"/>
        <v>0</v>
      </c>
      <c r="DJ452" s="13">
        <f t="shared" si="941"/>
        <v>0</v>
      </c>
      <c r="DK452" s="158"/>
      <c r="DL452" s="35">
        <f t="shared" si="942"/>
        <v>0</v>
      </c>
      <c r="DM452" s="61">
        <f t="shared" si="943"/>
        <v>0</v>
      </c>
      <c r="DN452" s="66">
        <f t="shared" si="945"/>
        <v>1595804.9759999993</v>
      </c>
      <c r="DO452" s="74">
        <f t="shared" si="944"/>
        <v>25667</v>
      </c>
      <c r="DP452" s="66">
        <f t="shared" si="946"/>
        <v>64.92551724137931</v>
      </c>
      <c r="DQ452" s="63">
        <f t="shared" si="947"/>
        <v>62.17341239724157</v>
      </c>
      <c r="DR452" s="66" t="e">
        <f t="shared" si="925"/>
        <v>#NUM!</v>
      </c>
      <c r="DS452" s="96" t="e">
        <f t="shared" si="926"/>
        <v>#NUM!</v>
      </c>
      <c r="DT452" s="66" t="e">
        <f t="shared" si="927"/>
        <v>#NUM!</v>
      </c>
      <c r="DU452" s="66" t="e">
        <f t="shared" si="928"/>
        <v>#NUM!</v>
      </c>
    </row>
    <row r="453" spans="1:165">
      <c r="A453" s="199">
        <v>452</v>
      </c>
      <c r="B453" s="243">
        <v>121</v>
      </c>
      <c r="C453" s="244">
        <v>40847</v>
      </c>
      <c r="D453" s="249">
        <f t="shared" si="884"/>
        <v>10</v>
      </c>
      <c r="E453" s="246" t="s">
        <v>39</v>
      </c>
      <c r="F453" s="243">
        <v>48</v>
      </c>
      <c r="G453" s="247" t="s">
        <v>38</v>
      </c>
      <c r="H453" s="247" t="s">
        <v>337</v>
      </c>
      <c r="I453" s="247" t="s">
        <v>644</v>
      </c>
      <c r="J453" s="248">
        <v>0.63541666666666663</v>
      </c>
      <c r="K453" s="249">
        <v>3503.64</v>
      </c>
      <c r="L453" s="247" t="s">
        <v>33</v>
      </c>
      <c r="M453" s="243">
        <v>54</v>
      </c>
      <c r="N453" s="243">
        <v>5</v>
      </c>
      <c r="O453" s="247"/>
      <c r="P453" s="248">
        <v>0.63541666666666663</v>
      </c>
      <c r="Q453" s="248">
        <v>0.63541666666666663</v>
      </c>
      <c r="R453" s="12">
        <f t="shared" si="922"/>
        <v>0</v>
      </c>
      <c r="S453" s="13">
        <f t="shared" si="923"/>
        <v>0</v>
      </c>
      <c r="T453" s="13">
        <f t="shared" si="924"/>
        <v>0</v>
      </c>
      <c r="U453" s="248">
        <v>0.77083333333333337</v>
      </c>
      <c r="V453" s="12">
        <f t="shared" si="885"/>
        <v>0.13541666666666674</v>
      </c>
      <c r="W453" s="13">
        <f t="shared" si="886"/>
        <v>3</v>
      </c>
      <c r="X453" s="225">
        <f t="shared" si="887"/>
        <v>15</v>
      </c>
      <c r="Y453" s="248">
        <v>0.78472222222222221</v>
      </c>
      <c r="Z453" s="12">
        <f t="shared" si="888"/>
        <v>1.388888888888884E-2</v>
      </c>
      <c r="AA453" s="13">
        <f t="shared" si="889"/>
        <v>0</v>
      </c>
      <c r="AB453" s="13">
        <f t="shared" si="890"/>
        <v>20</v>
      </c>
      <c r="AC453" s="248">
        <v>0.78472222222222221</v>
      </c>
      <c r="AD453" s="12">
        <f t="shared" si="891"/>
        <v>0</v>
      </c>
      <c r="AE453" s="13">
        <f t="shared" si="892"/>
        <v>0</v>
      </c>
      <c r="AF453" s="13">
        <f t="shared" si="893"/>
        <v>0</v>
      </c>
      <c r="AG453" s="248">
        <v>0.82986111111111116</v>
      </c>
      <c r="AH453" s="248">
        <v>0.86458333333333337</v>
      </c>
      <c r="AI453" s="12">
        <f t="shared" si="894"/>
        <v>3.472222222222221E-2</v>
      </c>
      <c r="AJ453" s="225">
        <f t="shared" si="895"/>
        <v>0</v>
      </c>
      <c r="AK453" s="225">
        <f t="shared" si="896"/>
        <v>50</v>
      </c>
      <c r="AL453" s="248">
        <v>0.82986111111111116</v>
      </c>
      <c r="AM453" s="248">
        <v>0.86458333333333337</v>
      </c>
      <c r="AN453" s="12">
        <f t="shared" si="897"/>
        <v>3.472222222222221E-2</v>
      </c>
      <c r="AO453" s="13">
        <f t="shared" si="898"/>
        <v>0</v>
      </c>
      <c r="AP453" s="13">
        <f t="shared" si="899"/>
        <v>50</v>
      </c>
      <c r="AQ453" s="248">
        <v>0.86805555555555547</v>
      </c>
      <c r="AR453" s="12">
        <f t="shared" si="900"/>
        <v>3.4722222222220989E-3</v>
      </c>
      <c r="AS453" s="225">
        <f t="shared" si="901"/>
        <v>0</v>
      </c>
      <c r="AT453" s="13">
        <f t="shared" si="902"/>
        <v>5</v>
      </c>
      <c r="AU453" s="248">
        <v>0.87638888888888899</v>
      </c>
      <c r="AV453" s="226">
        <f t="shared" si="919"/>
        <v>8.3333333333335258E-3</v>
      </c>
      <c r="AW453" s="13">
        <f t="shared" si="903"/>
        <v>0</v>
      </c>
      <c r="AX453" s="13">
        <f t="shared" si="904"/>
        <v>12</v>
      </c>
      <c r="AY453" s="248">
        <v>0.96805555555555556</v>
      </c>
      <c r="AZ453" s="12">
        <f t="shared" si="920"/>
        <v>9.1666666666666563E-2</v>
      </c>
      <c r="BA453" s="225">
        <f t="shared" si="905"/>
        <v>2</v>
      </c>
      <c r="BB453" s="225">
        <f t="shared" si="906"/>
        <v>12</v>
      </c>
      <c r="BC453" s="248">
        <v>0.96805555555555556</v>
      </c>
      <c r="BD453" s="248">
        <v>0.96805555555555556</v>
      </c>
      <c r="BE453" s="12">
        <f t="shared" si="907"/>
        <v>0</v>
      </c>
      <c r="BF453" s="13">
        <f t="shared" si="908"/>
        <v>0</v>
      </c>
      <c r="BG453" s="13">
        <f t="shared" si="909"/>
        <v>0</v>
      </c>
      <c r="BH453" s="248">
        <v>0.96805555555555556</v>
      </c>
      <c r="BI453" s="248">
        <v>0.96805555555555556</v>
      </c>
      <c r="BJ453" s="247"/>
      <c r="BK453" s="69">
        <f t="shared" si="910"/>
        <v>0</v>
      </c>
      <c r="BL453" s="13">
        <f t="shared" si="911"/>
        <v>0</v>
      </c>
      <c r="BM453" s="13">
        <f t="shared" si="912"/>
        <v>0</v>
      </c>
      <c r="BN453" s="248">
        <v>0.97916666666666663</v>
      </c>
      <c r="BO453" s="12">
        <f t="shared" si="913"/>
        <v>1.1111111111111072E-2</v>
      </c>
      <c r="BP453" s="225">
        <f t="shared" si="914"/>
        <v>0</v>
      </c>
      <c r="BQ453" s="225">
        <f t="shared" si="915"/>
        <v>16</v>
      </c>
      <c r="BR453" s="248">
        <v>0.98263888888888884</v>
      </c>
      <c r="BS453" s="12">
        <f t="shared" si="916"/>
        <v>3.4722222222222099E-3</v>
      </c>
      <c r="BT453" s="225">
        <f t="shared" si="917"/>
        <v>0</v>
      </c>
      <c r="BU453" s="225">
        <f t="shared" si="918"/>
        <v>5</v>
      </c>
      <c r="BV453" s="248">
        <v>0.98263888888888884</v>
      </c>
      <c r="BW453" s="248">
        <v>0.98611111111111116</v>
      </c>
      <c r="BX453" s="12">
        <f t="shared" si="868"/>
        <v>3.4722222222223209E-3</v>
      </c>
      <c r="BY453" s="13">
        <f t="shared" si="869"/>
        <v>0</v>
      </c>
      <c r="BZ453" s="13">
        <f t="shared" si="870"/>
        <v>5</v>
      </c>
      <c r="CA453" s="226">
        <f t="shared" si="871"/>
        <v>0.35069444444444453</v>
      </c>
      <c r="CB453" s="13">
        <f t="shared" si="872"/>
        <v>8</v>
      </c>
      <c r="CC453" s="13">
        <f t="shared" si="873"/>
        <v>25</v>
      </c>
      <c r="CD453" s="12">
        <f t="shared" si="929"/>
        <v>1.805555555555538E-2</v>
      </c>
      <c r="CE453" s="13">
        <f t="shared" si="874"/>
        <v>0</v>
      </c>
      <c r="CF453" s="13">
        <f t="shared" si="875"/>
        <v>26</v>
      </c>
      <c r="CG453" s="12">
        <f t="shared" si="859"/>
        <v>3.472222222222221E-2</v>
      </c>
      <c r="CH453" s="13">
        <f t="shared" si="876"/>
        <v>0</v>
      </c>
      <c r="CI453" s="13">
        <f t="shared" si="877"/>
        <v>50</v>
      </c>
      <c r="CJ453" s="12">
        <f t="shared" si="862"/>
        <v>9.1666666666666563E-2</v>
      </c>
      <c r="CK453" s="13">
        <f t="shared" si="878"/>
        <v>2</v>
      </c>
      <c r="CL453" s="13">
        <f t="shared" si="879"/>
        <v>12</v>
      </c>
      <c r="CM453" s="62"/>
      <c r="CN453" s="62"/>
      <c r="CO453" s="62"/>
      <c r="CP453" s="12">
        <f t="shared" si="880"/>
        <v>9.1666666666666563E-2</v>
      </c>
      <c r="CQ453" s="13">
        <f t="shared" si="881"/>
        <v>2</v>
      </c>
      <c r="CR453" s="13">
        <f t="shared" si="882"/>
        <v>12</v>
      </c>
      <c r="CS453" s="248"/>
      <c r="CT453" s="13">
        <f t="shared" si="930"/>
        <v>0</v>
      </c>
      <c r="CU453" s="13">
        <f t="shared" si="931"/>
        <v>0</v>
      </c>
      <c r="CV453" s="158"/>
      <c r="CW453" s="13">
        <f t="shared" si="932"/>
        <v>0</v>
      </c>
      <c r="CX453" s="13">
        <f t="shared" si="933"/>
        <v>0</v>
      </c>
      <c r="CY453" s="158"/>
      <c r="CZ453" s="13">
        <f t="shared" si="934"/>
        <v>0</v>
      </c>
      <c r="DA453" s="13">
        <f t="shared" si="935"/>
        <v>0</v>
      </c>
      <c r="DB453" s="158"/>
      <c r="DC453" s="13">
        <f t="shared" si="936"/>
        <v>0</v>
      </c>
      <c r="DD453" s="13">
        <f t="shared" si="937"/>
        <v>0</v>
      </c>
      <c r="DE453" s="158"/>
      <c r="DF453" s="13">
        <f t="shared" si="938"/>
        <v>0</v>
      </c>
      <c r="DG453" s="13">
        <f t="shared" si="939"/>
        <v>0</v>
      </c>
      <c r="DH453" s="158"/>
      <c r="DI453" s="13">
        <f t="shared" si="940"/>
        <v>0</v>
      </c>
      <c r="DJ453" s="13">
        <f t="shared" si="941"/>
        <v>0</v>
      </c>
      <c r="DK453" s="158"/>
      <c r="DL453" s="35">
        <f t="shared" si="942"/>
        <v>0</v>
      </c>
      <c r="DM453" s="61">
        <f t="shared" si="943"/>
        <v>0</v>
      </c>
      <c r="DN453" s="66">
        <f t="shared" si="945"/>
        <v>1599308.6159999992</v>
      </c>
      <c r="DO453" s="74">
        <f t="shared" si="944"/>
        <v>25721</v>
      </c>
      <c r="DP453" s="66">
        <f t="shared" si="946"/>
        <v>64.882222222222225</v>
      </c>
      <c r="DQ453" s="63">
        <f t="shared" si="947"/>
        <v>62.179099412931038</v>
      </c>
      <c r="DR453" s="66" t="e">
        <f t="shared" si="925"/>
        <v>#NUM!</v>
      </c>
      <c r="DS453" s="96" t="e">
        <f t="shared" si="926"/>
        <v>#NUM!</v>
      </c>
      <c r="DT453" s="66" t="e">
        <f t="shared" si="927"/>
        <v>#NUM!</v>
      </c>
      <c r="DU453" s="66" t="e">
        <f t="shared" si="928"/>
        <v>#NUM!</v>
      </c>
    </row>
    <row r="454" spans="1:165" s="398" customFormat="1" ht="20.25" customHeight="1">
      <c r="A454" s="175">
        <v>453</v>
      </c>
      <c r="B454" s="392">
        <v>1</v>
      </c>
      <c r="C454" s="399">
        <v>40848</v>
      </c>
      <c r="D454" s="394">
        <f t="shared" si="884"/>
        <v>11</v>
      </c>
      <c r="E454" s="393" t="s">
        <v>444</v>
      </c>
      <c r="F454" s="392">
        <v>1</v>
      </c>
      <c r="G454" s="395" t="s">
        <v>445</v>
      </c>
      <c r="H454" s="395" t="s">
        <v>653</v>
      </c>
      <c r="I454" s="395" t="s">
        <v>322</v>
      </c>
      <c r="J454" s="396">
        <v>0.95138888888888884</v>
      </c>
      <c r="K454" s="394">
        <v>3403.33</v>
      </c>
      <c r="L454" s="395" t="s">
        <v>34</v>
      </c>
      <c r="M454" s="392">
        <v>55</v>
      </c>
      <c r="N454" s="392">
        <v>4</v>
      </c>
      <c r="O454" s="395"/>
      <c r="P454" s="396">
        <v>0.95138888888888884</v>
      </c>
      <c r="Q454" s="396">
        <v>0.95138888888888884</v>
      </c>
      <c r="R454" s="12">
        <f t="shared" si="922"/>
        <v>0</v>
      </c>
      <c r="S454" s="13">
        <f t="shared" si="923"/>
        <v>0</v>
      </c>
      <c r="T454" s="13">
        <f t="shared" si="924"/>
        <v>0</v>
      </c>
      <c r="U454" s="396">
        <v>0.97916666666666663</v>
      </c>
      <c r="V454" s="12">
        <f t="shared" si="885"/>
        <v>2.777777777777779E-2</v>
      </c>
      <c r="W454" s="13">
        <f t="shared" si="886"/>
        <v>0</v>
      </c>
      <c r="X454" s="225">
        <f t="shared" si="887"/>
        <v>40</v>
      </c>
      <c r="Y454" s="396">
        <v>0.99305555555555547</v>
      </c>
      <c r="Z454" s="12">
        <f t="shared" si="888"/>
        <v>1.388888888888884E-2</v>
      </c>
      <c r="AA454" s="13">
        <f t="shared" si="889"/>
        <v>0</v>
      </c>
      <c r="AB454" s="13">
        <f t="shared" si="890"/>
        <v>20</v>
      </c>
      <c r="AC454" s="396">
        <v>1.0277777777777779</v>
      </c>
      <c r="AD454" s="12">
        <f t="shared" si="891"/>
        <v>3.4722222222222432E-2</v>
      </c>
      <c r="AE454" s="13">
        <f t="shared" si="892"/>
        <v>0</v>
      </c>
      <c r="AF454" s="13">
        <f t="shared" si="893"/>
        <v>50</v>
      </c>
      <c r="AG454" s="396">
        <v>1.03125</v>
      </c>
      <c r="AH454" s="396">
        <v>1.1145833333333333</v>
      </c>
      <c r="AI454" s="12">
        <f t="shared" si="894"/>
        <v>8.3333333333333259E-2</v>
      </c>
      <c r="AJ454" s="225">
        <f t="shared" si="895"/>
        <v>2</v>
      </c>
      <c r="AK454" s="225">
        <f t="shared" si="896"/>
        <v>0</v>
      </c>
      <c r="AL454" s="396">
        <v>1.03125</v>
      </c>
      <c r="AM454" s="396">
        <v>1.1145833333333333</v>
      </c>
      <c r="AN454" s="12">
        <f t="shared" si="897"/>
        <v>8.3333333333333259E-2</v>
      </c>
      <c r="AO454" s="13">
        <f t="shared" si="898"/>
        <v>2</v>
      </c>
      <c r="AP454" s="13">
        <f t="shared" si="899"/>
        <v>0</v>
      </c>
      <c r="AQ454" s="396">
        <v>1.1770833333333333</v>
      </c>
      <c r="AR454" s="12">
        <f t="shared" si="900"/>
        <v>6.25E-2</v>
      </c>
      <c r="AS454" s="225">
        <f t="shared" si="901"/>
        <v>1</v>
      </c>
      <c r="AT454" s="13">
        <f t="shared" si="902"/>
        <v>30</v>
      </c>
      <c r="AU454" s="396">
        <v>1.179861111111111</v>
      </c>
      <c r="AV454" s="226">
        <f t="shared" si="919"/>
        <v>2.7777777777777679E-3</v>
      </c>
      <c r="AW454" s="13">
        <f t="shared" si="903"/>
        <v>0</v>
      </c>
      <c r="AX454" s="13">
        <f t="shared" si="904"/>
        <v>4</v>
      </c>
      <c r="AY454" s="396">
        <v>1.2243055555555555</v>
      </c>
      <c r="AZ454" s="12">
        <f t="shared" si="920"/>
        <v>4.4444444444444509E-2</v>
      </c>
      <c r="BA454" s="225">
        <f t="shared" si="905"/>
        <v>1</v>
      </c>
      <c r="BB454" s="225">
        <f t="shared" si="906"/>
        <v>4</v>
      </c>
      <c r="BC454" s="396">
        <v>1.2243055555555555</v>
      </c>
      <c r="BD454" s="396">
        <v>1.2243055555555555</v>
      </c>
      <c r="BE454" s="12">
        <f t="shared" si="907"/>
        <v>0</v>
      </c>
      <c r="BF454" s="13">
        <f t="shared" si="908"/>
        <v>0</v>
      </c>
      <c r="BG454" s="13">
        <f t="shared" si="909"/>
        <v>0</v>
      </c>
      <c r="BH454" s="396">
        <v>1.2243055555555555</v>
      </c>
      <c r="BI454" s="396">
        <v>1.2243055555555555</v>
      </c>
      <c r="BJ454" s="395"/>
      <c r="BK454" s="69">
        <f t="shared" si="910"/>
        <v>0</v>
      </c>
      <c r="BL454" s="13">
        <f t="shared" si="911"/>
        <v>0</v>
      </c>
      <c r="BM454" s="13">
        <f t="shared" si="912"/>
        <v>0</v>
      </c>
      <c r="BN454" s="396">
        <v>1.2291666666666667</v>
      </c>
      <c r="BO454" s="12">
        <f t="shared" si="913"/>
        <v>4.8611111111112049E-3</v>
      </c>
      <c r="BP454" s="225">
        <f t="shared" si="914"/>
        <v>0</v>
      </c>
      <c r="BQ454" s="225">
        <f t="shared" si="915"/>
        <v>7</v>
      </c>
      <c r="BR454" s="396">
        <v>1.2326388888888888</v>
      </c>
      <c r="BS454" s="12">
        <f t="shared" si="916"/>
        <v>3.4722222222220989E-3</v>
      </c>
      <c r="BT454" s="225">
        <f t="shared" si="917"/>
        <v>0</v>
      </c>
      <c r="BU454" s="225">
        <f t="shared" si="918"/>
        <v>5</v>
      </c>
      <c r="BV454" s="396">
        <v>1.2326388888888888</v>
      </c>
      <c r="BW454" s="396">
        <v>1.2361111111111112</v>
      </c>
      <c r="BX454" s="12">
        <f t="shared" si="868"/>
        <v>3.4722222222223209E-3</v>
      </c>
      <c r="BY454" s="13">
        <f t="shared" si="869"/>
        <v>0</v>
      </c>
      <c r="BZ454" s="13">
        <f t="shared" si="870"/>
        <v>5</v>
      </c>
      <c r="CA454" s="226">
        <f t="shared" si="871"/>
        <v>0.28472222222222232</v>
      </c>
      <c r="CB454" s="13">
        <f t="shared" si="872"/>
        <v>6</v>
      </c>
      <c r="CC454" s="13">
        <f t="shared" si="873"/>
        <v>50</v>
      </c>
      <c r="CD454" s="12">
        <f t="shared" si="929"/>
        <v>0.10555555555555574</v>
      </c>
      <c r="CE454" s="13">
        <f t="shared" si="874"/>
        <v>2</v>
      </c>
      <c r="CF454" s="13">
        <f t="shared" si="875"/>
        <v>32</v>
      </c>
      <c r="CG454" s="12">
        <f t="shared" si="859"/>
        <v>8.3333333333333259E-2</v>
      </c>
      <c r="CH454" s="13">
        <f t="shared" si="876"/>
        <v>2</v>
      </c>
      <c r="CI454" s="13">
        <f t="shared" si="877"/>
        <v>0</v>
      </c>
      <c r="CJ454" s="12">
        <f t="shared" si="862"/>
        <v>4.4444444444444509E-2</v>
      </c>
      <c r="CK454" s="13">
        <f t="shared" si="878"/>
        <v>1</v>
      </c>
      <c r="CL454" s="13">
        <f t="shared" si="879"/>
        <v>4</v>
      </c>
      <c r="CM454" s="62"/>
      <c r="CN454" s="62"/>
      <c r="CO454" s="62"/>
      <c r="CP454" s="12">
        <f t="shared" si="880"/>
        <v>4.4444444444444509E-2</v>
      </c>
      <c r="CQ454" s="13">
        <f t="shared" si="881"/>
        <v>1</v>
      </c>
      <c r="CR454" s="13">
        <f t="shared" si="882"/>
        <v>4</v>
      </c>
      <c r="CS454" s="396"/>
      <c r="CT454" s="13">
        <f t="shared" si="930"/>
        <v>0</v>
      </c>
      <c r="CU454" s="13">
        <f t="shared" si="931"/>
        <v>0</v>
      </c>
      <c r="CV454" s="158"/>
      <c r="CW454" s="13">
        <f t="shared" si="932"/>
        <v>0</v>
      </c>
      <c r="CX454" s="13">
        <f t="shared" si="933"/>
        <v>0</v>
      </c>
      <c r="CY454" s="158"/>
      <c r="CZ454" s="13">
        <f t="shared" si="934"/>
        <v>0</v>
      </c>
      <c r="DA454" s="13">
        <f t="shared" si="935"/>
        <v>0</v>
      </c>
      <c r="DB454" s="158"/>
      <c r="DC454" s="13">
        <f t="shared" si="936"/>
        <v>0</v>
      </c>
      <c r="DD454" s="13">
        <f t="shared" si="937"/>
        <v>0</v>
      </c>
      <c r="DE454" s="158"/>
      <c r="DF454" s="13">
        <f t="shared" si="938"/>
        <v>0</v>
      </c>
      <c r="DG454" s="13">
        <f t="shared" si="939"/>
        <v>0</v>
      </c>
      <c r="DH454" s="158"/>
      <c r="DI454" s="13">
        <f t="shared" si="940"/>
        <v>0</v>
      </c>
      <c r="DJ454" s="13">
        <f t="shared" si="941"/>
        <v>0</v>
      </c>
      <c r="DK454" s="158"/>
      <c r="DL454" s="35">
        <f t="shared" si="942"/>
        <v>0</v>
      </c>
      <c r="DM454" s="61">
        <f t="shared" si="943"/>
        <v>0</v>
      </c>
      <c r="DN454" s="66">
        <f t="shared" si="945"/>
        <v>1602711.9459999993</v>
      </c>
      <c r="DO454" s="74">
        <f t="shared" si="944"/>
        <v>25776</v>
      </c>
      <c r="DP454" s="66">
        <f t="shared" si="946"/>
        <v>61.878727272727268</v>
      </c>
      <c r="DQ454" s="63">
        <f t="shared" si="947"/>
        <v>62.178458488516419</v>
      </c>
      <c r="DR454" s="66" t="e">
        <f t="shared" si="925"/>
        <v>#NUM!</v>
      </c>
      <c r="DS454" s="96" t="e">
        <f t="shared" si="926"/>
        <v>#NUM!</v>
      </c>
      <c r="DT454" s="66" t="e">
        <f t="shared" si="927"/>
        <v>#NUM!</v>
      </c>
      <c r="DU454" s="66" t="e">
        <f t="shared" si="928"/>
        <v>#NUM!</v>
      </c>
      <c r="DV454" s="62"/>
      <c r="DW454" s="62"/>
      <c r="DX454" s="62"/>
      <c r="DY454" s="62"/>
      <c r="DZ454" s="62"/>
      <c r="EA454" s="62"/>
      <c r="EB454" s="62"/>
      <c r="EC454" s="62"/>
      <c r="ED454" s="62"/>
      <c r="EE454" s="62"/>
      <c r="EF454" s="62"/>
      <c r="EG454" s="62"/>
      <c r="EH454" s="62"/>
      <c r="EI454" s="62"/>
      <c r="EJ454" s="62"/>
      <c r="EK454" s="62"/>
      <c r="EL454" s="62"/>
      <c r="EM454" s="62"/>
      <c r="EN454" s="62"/>
      <c r="EO454" s="62"/>
      <c r="EP454" s="62"/>
      <c r="EQ454" s="62"/>
      <c r="ER454" s="62"/>
      <c r="ES454" s="62"/>
      <c r="ET454" s="62"/>
      <c r="EU454" s="62"/>
      <c r="EV454" s="62"/>
      <c r="EW454" s="62"/>
      <c r="EX454" s="62"/>
      <c r="EY454" s="62"/>
      <c r="EZ454" s="62"/>
      <c r="FA454" s="62"/>
      <c r="FB454" s="62"/>
      <c r="FC454" s="62"/>
      <c r="FD454" s="62"/>
      <c r="FE454" s="62"/>
      <c r="FF454" s="62"/>
      <c r="FG454" s="62"/>
      <c r="FH454" s="62"/>
      <c r="FI454" s="62"/>
    </row>
    <row r="455" spans="1:165" s="398" customFormat="1" ht="20.25" customHeight="1">
      <c r="A455" s="199">
        <v>454</v>
      </c>
      <c r="B455" s="392">
        <v>2</v>
      </c>
      <c r="C455" s="399">
        <v>40848</v>
      </c>
      <c r="D455" s="394">
        <f t="shared" si="884"/>
        <v>11</v>
      </c>
      <c r="E455" s="393" t="s">
        <v>39</v>
      </c>
      <c r="F455" s="392">
        <v>1</v>
      </c>
      <c r="G455" s="395" t="s">
        <v>38</v>
      </c>
      <c r="H455" s="395" t="s">
        <v>645</v>
      </c>
      <c r="I455" s="395" t="s">
        <v>646</v>
      </c>
      <c r="J455" s="396">
        <v>1.3888888888888888E-2</v>
      </c>
      <c r="K455" s="394">
        <v>3490.05</v>
      </c>
      <c r="L455" s="395" t="s">
        <v>33</v>
      </c>
      <c r="M455" s="392">
        <v>57</v>
      </c>
      <c r="N455" s="392">
        <v>2</v>
      </c>
      <c r="O455" s="395"/>
      <c r="P455" s="396">
        <v>1.3888888888888888E-2</v>
      </c>
      <c r="Q455" s="396">
        <v>1.3888888888888888E-2</v>
      </c>
      <c r="R455" s="12">
        <f t="shared" si="922"/>
        <v>0</v>
      </c>
      <c r="S455" s="13">
        <f t="shared" si="923"/>
        <v>0</v>
      </c>
      <c r="T455" s="13">
        <f t="shared" si="924"/>
        <v>0</v>
      </c>
      <c r="U455" s="396">
        <v>2.0833333333333332E-2</v>
      </c>
      <c r="V455" s="12">
        <f t="shared" si="885"/>
        <v>6.9444444444444441E-3</v>
      </c>
      <c r="W455" s="13">
        <f t="shared" si="886"/>
        <v>0</v>
      </c>
      <c r="X455" s="225">
        <f t="shared" si="887"/>
        <v>10</v>
      </c>
      <c r="Y455" s="396">
        <v>3.125E-2</v>
      </c>
      <c r="Z455" s="12">
        <f t="shared" si="888"/>
        <v>1.0416666666666668E-2</v>
      </c>
      <c r="AA455" s="13">
        <f t="shared" si="889"/>
        <v>0</v>
      </c>
      <c r="AB455" s="13">
        <f t="shared" si="890"/>
        <v>15</v>
      </c>
      <c r="AC455" s="396">
        <v>7.2916666666666671E-2</v>
      </c>
      <c r="AD455" s="12">
        <f t="shared" si="891"/>
        <v>4.1666666666666671E-2</v>
      </c>
      <c r="AE455" s="13">
        <f t="shared" si="892"/>
        <v>1</v>
      </c>
      <c r="AF455" s="13">
        <f t="shared" si="893"/>
        <v>0</v>
      </c>
      <c r="AG455" s="396">
        <v>0.125</v>
      </c>
      <c r="AH455" s="396">
        <v>0.16666666666666666</v>
      </c>
      <c r="AI455" s="12">
        <f t="shared" si="894"/>
        <v>4.1666666666666657E-2</v>
      </c>
      <c r="AJ455" s="225">
        <f t="shared" si="895"/>
        <v>1</v>
      </c>
      <c r="AK455" s="225">
        <f t="shared" si="896"/>
        <v>0</v>
      </c>
      <c r="AL455" s="396">
        <v>0.125</v>
      </c>
      <c r="AM455" s="396">
        <v>0.16666666666666666</v>
      </c>
      <c r="AN455" s="12">
        <f t="shared" si="897"/>
        <v>4.1666666666666657E-2</v>
      </c>
      <c r="AO455" s="13">
        <f t="shared" si="898"/>
        <v>1</v>
      </c>
      <c r="AP455" s="13">
        <f t="shared" si="899"/>
        <v>0</v>
      </c>
      <c r="AQ455" s="396">
        <v>0.20069444444444443</v>
      </c>
      <c r="AR455" s="12">
        <f t="shared" si="900"/>
        <v>3.4027777777777768E-2</v>
      </c>
      <c r="AS455" s="225">
        <f t="shared" si="901"/>
        <v>0</v>
      </c>
      <c r="AT455" s="13">
        <f t="shared" si="902"/>
        <v>49</v>
      </c>
      <c r="AU455" s="396">
        <v>0.20069444444444443</v>
      </c>
      <c r="AV455" s="226">
        <f t="shared" si="919"/>
        <v>0</v>
      </c>
      <c r="AW455" s="13">
        <f t="shared" si="903"/>
        <v>0</v>
      </c>
      <c r="AX455" s="13">
        <f t="shared" si="904"/>
        <v>0</v>
      </c>
      <c r="AY455" s="396">
        <v>0.32708333333333334</v>
      </c>
      <c r="AZ455" s="12">
        <f t="shared" si="920"/>
        <v>0.12638888888888891</v>
      </c>
      <c r="BA455" s="225">
        <f t="shared" si="905"/>
        <v>3</v>
      </c>
      <c r="BB455" s="225">
        <f t="shared" si="906"/>
        <v>2</v>
      </c>
      <c r="BC455" s="396">
        <v>0.32708333333333334</v>
      </c>
      <c r="BD455" s="396">
        <v>0.32708333333333334</v>
      </c>
      <c r="BE455" s="12">
        <f t="shared" si="907"/>
        <v>0</v>
      </c>
      <c r="BF455" s="13">
        <f t="shared" si="908"/>
        <v>0</v>
      </c>
      <c r="BG455" s="13">
        <f t="shared" si="909"/>
        <v>0</v>
      </c>
      <c r="BH455" s="396">
        <v>0.32708333333333334</v>
      </c>
      <c r="BI455" s="396">
        <v>0.32708333333333334</v>
      </c>
      <c r="BJ455" s="395"/>
      <c r="BK455" s="69">
        <f t="shared" si="910"/>
        <v>0</v>
      </c>
      <c r="BL455" s="13">
        <f t="shared" si="911"/>
        <v>0</v>
      </c>
      <c r="BM455" s="13">
        <f t="shared" si="912"/>
        <v>0</v>
      </c>
      <c r="BN455" s="396">
        <v>0.33333333333333331</v>
      </c>
      <c r="BO455" s="12">
        <f t="shared" si="913"/>
        <v>6.2499999999999778E-3</v>
      </c>
      <c r="BP455" s="225">
        <f t="shared" si="914"/>
        <v>0</v>
      </c>
      <c r="BQ455" s="225">
        <f t="shared" si="915"/>
        <v>9</v>
      </c>
      <c r="BR455" s="396">
        <v>0.33680555555555558</v>
      </c>
      <c r="BS455" s="12">
        <f t="shared" si="916"/>
        <v>3.4722222222222654E-3</v>
      </c>
      <c r="BT455" s="225">
        <f t="shared" si="917"/>
        <v>0</v>
      </c>
      <c r="BU455" s="225">
        <f t="shared" si="918"/>
        <v>5</v>
      </c>
      <c r="BV455" s="396">
        <v>0.33680555555555558</v>
      </c>
      <c r="BW455" s="396">
        <v>0.34027777777777773</v>
      </c>
      <c r="BX455" s="12">
        <f t="shared" si="868"/>
        <v>3.4722222222221544E-3</v>
      </c>
      <c r="BY455" s="13">
        <f t="shared" si="869"/>
        <v>0</v>
      </c>
      <c r="BZ455" s="13">
        <f t="shared" si="870"/>
        <v>5</v>
      </c>
      <c r="CA455" s="226">
        <f t="shared" si="871"/>
        <v>0.32638888888888884</v>
      </c>
      <c r="CB455" s="13">
        <f t="shared" si="872"/>
        <v>7</v>
      </c>
      <c r="CC455" s="13">
        <f t="shared" si="873"/>
        <v>50</v>
      </c>
      <c r="CD455" s="12">
        <f t="shared" si="929"/>
        <v>8.5416666666666682E-2</v>
      </c>
      <c r="CE455" s="13">
        <f t="shared" si="874"/>
        <v>2</v>
      </c>
      <c r="CF455" s="13">
        <f t="shared" si="875"/>
        <v>3</v>
      </c>
      <c r="CG455" s="12">
        <f t="shared" si="859"/>
        <v>4.1666666666666657E-2</v>
      </c>
      <c r="CH455" s="13">
        <f t="shared" si="876"/>
        <v>1</v>
      </c>
      <c r="CI455" s="13">
        <f t="shared" si="877"/>
        <v>0</v>
      </c>
      <c r="CJ455" s="12">
        <f t="shared" si="862"/>
        <v>0.12638888888888891</v>
      </c>
      <c r="CK455" s="13">
        <f t="shared" si="878"/>
        <v>3</v>
      </c>
      <c r="CL455" s="13">
        <f t="shared" si="879"/>
        <v>2</v>
      </c>
      <c r="CM455" s="62"/>
      <c r="CN455" s="62"/>
      <c r="CO455" s="62"/>
      <c r="CP455" s="12">
        <f t="shared" si="880"/>
        <v>0.12638888888888891</v>
      </c>
      <c r="CQ455" s="13">
        <f t="shared" si="881"/>
        <v>3</v>
      </c>
      <c r="CR455" s="13">
        <f t="shared" si="882"/>
        <v>2</v>
      </c>
      <c r="CS455" s="396"/>
      <c r="CT455" s="13">
        <f t="shared" si="930"/>
        <v>0</v>
      </c>
      <c r="CU455" s="13">
        <f t="shared" si="931"/>
        <v>0</v>
      </c>
      <c r="CV455" s="158"/>
      <c r="CW455" s="13">
        <f t="shared" si="932"/>
        <v>0</v>
      </c>
      <c r="CX455" s="13">
        <f t="shared" si="933"/>
        <v>0</v>
      </c>
      <c r="CY455" s="158"/>
      <c r="CZ455" s="13">
        <f t="shared" si="934"/>
        <v>0</v>
      </c>
      <c r="DA455" s="13">
        <f t="shared" si="935"/>
        <v>0</v>
      </c>
      <c r="DB455" s="158"/>
      <c r="DC455" s="13">
        <f t="shared" si="936"/>
        <v>0</v>
      </c>
      <c r="DD455" s="13">
        <f t="shared" si="937"/>
        <v>0</v>
      </c>
      <c r="DE455" s="158"/>
      <c r="DF455" s="13">
        <f t="shared" si="938"/>
        <v>0</v>
      </c>
      <c r="DG455" s="13">
        <f t="shared" si="939"/>
        <v>0</v>
      </c>
      <c r="DH455" s="158"/>
      <c r="DI455" s="13">
        <f t="shared" si="940"/>
        <v>0</v>
      </c>
      <c r="DJ455" s="13">
        <f t="shared" si="941"/>
        <v>0</v>
      </c>
      <c r="DK455" s="158"/>
      <c r="DL455" s="35">
        <f t="shared" si="942"/>
        <v>0</v>
      </c>
      <c r="DM455" s="61">
        <f t="shared" si="943"/>
        <v>0</v>
      </c>
      <c r="DN455" s="66">
        <f t="shared" si="921"/>
        <v>1606201.9959999993</v>
      </c>
      <c r="DO455" s="74">
        <f t="shared" si="944"/>
        <v>25833</v>
      </c>
      <c r="DP455" s="66">
        <f t="shared" si="883"/>
        <v>61.228947368421053</v>
      </c>
      <c r="DQ455" s="63">
        <f t="shared" si="947"/>
        <v>62.176363411140763</v>
      </c>
      <c r="DR455" s="66" t="e">
        <f t="shared" si="925"/>
        <v>#NUM!</v>
      </c>
      <c r="DS455" s="96" t="e">
        <f t="shared" si="926"/>
        <v>#NUM!</v>
      </c>
      <c r="DT455" s="66" t="e">
        <f t="shared" si="927"/>
        <v>#NUM!</v>
      </c>
      <c r="DU455" s="66" t="e">
        <f t="shared" si="928"/>
        <v>#NUM!</v>
      </c>
      <c r="DV455" s="62"/>
      <c r="DW455" s="62"/>
      <c r="DX455" s="62"/>
      <c r="DY455" s="62"/>
      <c r="DZ455" s="62"/>
      <c r="EA455" s="62"/>
      <c r="EB455" s="62"/>
      <c r="EC455" s="62"/>
      <c r="ED455" s="62"/>
      <c r="EE455" s="62"/>
      <c r="EF455" s="62"/>
      <c r="EG455" s="62"/>
      <c r="EH455" s="62"/>
      <c r="EI455" s="62"/>
      <c r="EJ455" s="62"/>
      <c r="EK455" s="62"/>
      <c r="EL455" s="62"/>
      <c r="EM455" s="62"/>
      <c r="EN455" s="62"/>
      <c r="EO455" s="62"/>
      <c r="EP455" s="62"/>
      <c r="EQ455" s="62"/>
      <c r="ER455" s="62"/>
      <c r="ES455" s="62"/>
      <c r="ET455" s="62"/>
      <c r="EU455" s="62"/>
      <c r="EV455" s="62"/>
      <c r="EW455" s="62"/>
      <c r="EX455" s="62"/>
      <c r="EY455" s="62"/>
      <c r="EZ455" s="62"/>
      <c r="FA455" s="62"/>
      <c r="FB455" s="62"/>
      <c r="FC455" s="62"/>
      <c r="FD455" s="62"/>
      <c r="FE455" s="62"/>
      <c r="FF455" s="62"/>
      <c r="FG455" s="62"/>
      <c r="FH455" s="62"/>
      <c r="FI455" s="62"/>
    </row>
    <row r="456" spans="1:165" s="398" customFormat="1" ht="20.25" customHeight="1">
      <c r="A456" s="175">
        <v>455</v>
      </c>
      <c r="B456" s="392">
        <v>3</v>
      </c>
      <c r="C456" s="399">
        <v>40848</v>
      </c>
      <c r="D456" s="394">
        <f t="shared" si="884"/>
        <v>11</v>
      </c>
      <c r="E456" s="393" t="s">
        <v>171</v>
      </c>
      <c r="F456" s="392">
        <v>1</v>
      </c>
      <c r="G456" s="395" t="s">
        <v>325</v>
      </c>
      <c r="H456" s="395" t="s">
        <v>631</v>
      </c>
      <c r="I456" s="395" t="s">
        <v>587</v>
      </c>
      <c r="J456" s="396">
        <v>7.2916666666666671E-2</v>
      </c>
      <c r="K456" s="394">
        <v>3676.3</v>
      </c>
      <c r="L456" s="395" t="s">
        <v>34</v>
      </c>
      <c r="M456" s="392">
        <v>59</v>
      </c>
      <c r="N456" s="392">
        <v>0</v>
      </c>
      <c r="O456" s="395"/>
      <c r="P456" s="396">
        <v>7.2916666666666671E-2</v>
      </c>
      <c r="Q456" s="396">
        <v>7.2916666666666671E-2</v>
      </c>
      <c r="R456" s="12">
        <f t="shared" si="922"/>
        <v>0</v>
      </c>
      <c r="S456" s="13">
        <f t="shared" si="923"/>
        <v>0</v>
      </c>
      <c r="T456" s="13">
        <f t="shared" si="924"/>
        <v>0</v>
      </c>
      <c r="U456" s="396">
        <v>0.25347222222222221</v>
      </c>
      <c r="V456" s="12">
        <f t="shared" si="885"/>
        <v>0.18055555555555552</v>
      </c>
      <c r="W456" s="13">
        <f t="shared" si="886"/>
        <v>4</v>
      </c>
      <c r="X456" s="225">
        <f t="shared" si="887"/>
        <v>20</v>
      </c>
      <c r="Y456" s="396">
        <v>0.28125</v>
      </c>
      <c r="Z456" s="12">
        <f t="shared" si="888"/>
        <v>2.777777777777779E-2</v>
      </c>
      <c r="AA456" s="13">
        <f t="shared" si="889"/>
        <v>0</v>
      </c>
      <c r="AB456" s="13">
        <f t="shared" si="890"/>
        <v>40</v>
      </c>
      <c r="AC456" s="396">
        <v>0.30208333333333331</v>
      </c>
      <c r="AD456" s="12">
        <f t="shared" si="891"/>
        <v>2.0833333333333315E-2</v>
      </c>
      <c r="AE456" s="13">
        <f t="shared" si="892"/>
        <v>0</v>
      </c>
      <c r="AF456" s="13">
        <f t="shared" si="893"/>
        <v>30</v>
      </c>
      <c r="AG456" s="396">
        <v>0.30555555555555552</v>
      </c>
      <c r="AH456" s="396">
        <v>0.33333333333333331</v>
      </c>
      <c r="AI456" s="12">
        <f t="shared" si="894"/>
        <v>2.777777777777779E-2</v>
      </c>
      <c r="AJ456" s="225">
        <f t="shared" si="895"/>
        <v>0</v>
      </c>
      <c r="AK456" s="225">
        <f t="shared" si="896"/>
        <v>40</v>
      </c>
      <c r="AL456" s="396">
        <v>0.30555555555555552</v>
      </c>
      <c r="AM456" s="396">
        <v>0.33333333333333331</v>
      </c>
      <c r="AN456" s="12">
        <f t="shared" si="897"/>
        <v>2.777777777777779E-2</v>
      </c>
      <c r="AO456" s="13">
        <f t="shared" si="898"/>
        <v>0</v>
      </c>
      <c r="AP456" s="13">
        <f t="shared" si="899"/>
        <v>40</v>
      </c>
      <c r="AQ456" s="396">
        <v>0.3611111111111111</v>
      </c>
      <c r="AR456" s="12">
        <f t="shared" si="900"/>
        <v>2.777777777777779E-2</v>
      </c>
      <c r="AS456" s="225">
        <f t="shared" si="901"/>
        <v>0</v>
      </c>
      <c r="AT456" s="13">
        <f t="shared" si="902"/>
        <v>40</v>
      </c>
      <c r="AU456" s="396">
        <v>0.36458333333333331</v>
      </c>
      <c r="AV456" s="226">
        <f t="shared" si="919"/>
        <v>3.4722222222222099E-3</v>
      </c>
      <c r="AW456" s="13">
        <f t="shared" si="903"/>
        <v>0</v>
      </c>
      <c r="AX456" s="13">
        <f t="shared" si="904"/>
        <v>5</v>
      </c>
      <c r="AY456" s="396">
        <v>0.49236111111111108</v>
      </c>
      <c r="AZ456" s="12">
        <f t="shared" si="920"/>
        <v>0.12777777777777777</v>
      </c>
      <c r="BA456" s="225">
        <f t="shared" si="905"/>
        <v>3</v>
      </c>
      <c r="BB456" s="225">
        <f t="shared" si="906"/>
        <v>4</v>
      </c>
      <c r="BC456" s="396">
        <v>0.49236111111111108</v>
      </c>
      <c r="BD456" s="396">
        <v>0.49236111111111108</v>
      </c>
      <c r="BE456" s="12">
        <f t="shared" si="907"/>
        <v>0</v>
      </c>
      <c r="BF456" s="13">
        <f t="shared" si="908"/>
        <v>0</v>
      </c>
      <c r="BG456" s="13">
        <f t="shared" si="909"/>
        <v>0</v>
      </c>
      <c r="BH456" s="396">
        <v>0.49236111111111108</v>
      </c>
      <c r="BI456" s="396">
        <v>0.49236111111111108</v>
      </c>
      <c r="BJ456" s="395"/>
      <c r="BK456" s="69">
        <f t="shared" si="910"/>
        <v>0</v>
      </c>
      <c r="BL456" s="13">
        <f t="shared" si="911"/>
        <v>0</v>
      </c>
      <c r="BM456" s="13">
        <f t="shared" si="912"/>
        <v>0</v>
      </c>
      <c r="BN456" s="396">
        <v>0.5</v>
      </c>
      <c r="BO456" s="12">
        <f t="shared" si="913"/>
        <v>7.6388888888889173E-3</v>
      </c>
      <c r="BP456" s="225">
        <f t="shared" si="914"/>
        <v>0</v>
      </c>
      <c r="BQ456" s="225">
        <f t="shared" si="915"/>
        <v>11</v>
      </c>
      <c r="BR456" s="396">
        <v>0.50347222222222221</v>
      </c>
      <c r="BS456" s="12">
        <f t="shared" si="916"/>
        <v>3.4722222222222099E-3</v>
      </c>
      <c r="BT456" s="225">
        <f t="shared" si="917"/>
        <v>0</v>
      </c>
      <c r="BU456" s="225">
        <f t="shared" si="918"/>
        <v>5</v>
      </c>
      <c r="BV456" s="396">
        <v>0.50347222222222221</v>
      </c>
      <c r="BW456" s="396">
        <v>0.50694444444444442</v>
      </c>
      <c r="BX456" s="12">
        <f t="shared" si="868"/>
        <v>3.4722222222222099E-3</v>
      </c>
      <c r="BY456" s="13">
        <f t="shared" si="869"/>
        <v>0</v>
      </c>
      <c r="BZ456" s="13">
        <f t="shared" si="870"/>
        <v>5</v>
      </c>
      <c r="CA456" s="226">
        <f t="shared" si="871"/>
        <v>0.43402777777777773</v>
      </c>
      <c r="CB456" s="13">
        <f t="shared" si="872"/>
        <v>10</v>
      </c>
      <c r="CC456" s="13">
        <f t="shared" si="873"/>
        <v>25</v>
      </c>
      <c r="CD456" s="12">
        <f t="shared" si="929"/>
        <v>5.9722222222222232E-2</v>
      </c>
      <c r="CE456" s="13">
        <f t="shared" si="874"/>
        <v>1</v>
      </c>
      <c r="CF456" s="13">
        <f t="shared" si="875"/>
        <v>26</v>
      </c>
      <c r="CG456" s="12">
        <f t="shared" ref="CG456:CG528" si="948">AI456</f>
        <v>2.777777777777779E-2</v>
      </c>
      <c r="CH456" s="13">
        <f t="shared" si="876"/>
        <v>0</v>
      </c>
      <c r="CI456" s="13">
        <f t="shared" si="877"/>
        <v>40</v>
      </c>
      <c r="CJ456" s="12">
        <f t="shared" ref="CJ456:CJ518" si="949">AZ456</f>
        <v>0.12777777777777777</v>
      </c>
      <c r="CK456" s="13">
        <f t="shared" si="878"/>
        <v>3</v>
      </c>
      <c r="CL456" s="13">
        <f t="shared" si="879"/>
        <v>4</v>
      </c>
      <c r="CM456" s="62"/>
      <c r="CN456" s="62"/>
      <c r="CO456" s="62"/>
      <c r="CP456" s="12">
        <f t="shared" si="880"/>
        <v>0.12777777777777777</v>
      </c>
      <c r="CQ456" s="13">
        <f t="shared" si="881"/>
        <v>3</v>
      </c>
      <c r="CR456" s="13">
        <f t="shared" si="882"/>
        <v>4</v>
      </c>
      <c r="CS456" s="396"/>
      <c r="CT456" s="13">
        <f t="shared" si="930"/>
        <v>0</v>
      </c>
      <c r="CU456" s="13">
        <f t="shared" si="931"/>
        <v>0</v>
      </c>
      <c r="CV456" s="158"/>
      <c r="CW456" s="13">
        <f t="shared" si="932"/>
        <v>0</v>
      </c>
      <c r="CX456" s="13">
        <f t="shared" si="933"/>
        <v>0</v>
      </c>
      <c r="CY456" s="158"/>
      <c r="CZ456" s="13">
        <f t="shared" si="934"/>
        <v>0</v>
      </c>
      <c r="DA456" s="13">
        <f t="shared" si="935"/>
        <v>0</v>
      </c>
      <c r="DB456" s="158"/>
      <c r="DC456" s="13">
        <f t="shared" si="936"/>
        <v>0</v>
      </c>
      <c r="DD456" s="13">
        <f t="shared" si="937"/>
        <v>0</v>
      </c>
      <c r="DE456" s="158"/>
      <c r="DF456" s="13">
        <f t="shared" si="938"/>
        <v>0</v>
      </c>
      <c r="DG456" s="13">
        <f t="shared" si="939"/>
        <v>0</v>
      </c>
      <c r="DH456" s="158"/>
      <c r="DI456" s="13">
        <f t="shared" si="940"/>
        <v>0</v>
      </c>
      <c r="DJ456" s="13">
        <f t="shared" si="941"/>
        <v>0</v>
      </c>
      <c r="DK456" s="158"/>
      <c r="DL456" s="35">
        <f t="shared" si="942"/>
        <v>0</v>
      </c>
      <c r="DM456" s="61">
        <f t="shared" si="943"/>
        <v>0</v>
      </c>
      <c r="DN456" s="66">
        <f t="shared" si="921"/>
        <v>1609878.2959999994</v>
      </c>
      <c r="DO456" s="74">
        <f t="shared" si="944"/>
        <v>25892</v>
      </c>
      <c r="DP456" s="66">
        <f t="shared" si="883"/>
        <v>62.310169491525428</v>
      </c>
      <c r="DQ456" s="63">
        <f t="shared" si="947"/>
        <v>62.176668314537288</v>
      </c>
      <c r="DR456" s="66" t="e">
        <f t="shared" si="925"/>
        <v>#NUM!</v>
      </c>
      <c r="DS456" s="96" t="e">
        <f t="shared" si="926"/>
        <v>#NUM!</v>
      </c>
      <c r="DT456" s="66" t="e">
        <f t="shared" si="927"/>
        <v>#NUM!</v>
      </c>
      <c r="DU456" s="66" t="e">
        <f t="shared" si="928"/>
        <v>#NUM!</v>
      </c>
      <c r="DV456" s="62"/>
      <c r="DW456" s="62"/>
      <c r="DX456" s="62"/>
      <c r="DY456" s="62"/>
      <c r="DZ456" s="62"/>
      <c r="EA456" s="62"/>
      <c r="EB456" s="62"/>
      <c r="EC456" s="62"/>
      <c r="ED456" s="62"/>
      <c r="EE456" s="62"/>
      <c r="EF456" s="62"/>
      <c r="EG456" s="62"/>
      <c r="EH456" s="62"/>
      <c r="EI456" s="62"/>
      <c r="EJ456" s="62"/>
      <c r="EK456" s="62"/>
      <c r="EL456" s="62"/>
      <c r="EM456" s="62"/>
      <c r="EN456" s="62"/>
      <c r="EO456" s="62"/>
      <c r="EP456" s="62"/>
      <c r="EQ456" s="62"/>
      <c r="ER456" s="62"/>
      <c r="ES456" s="62"/>
      <c r="ET456" s="62"/>
      <c r="EU456" s="62"/>
      <c r="EV456" s="62"/>
      <c r="EW456" s="62"/>
      <c r="EX456" s="62"/>
      <c r="EY456" s="62"/>
      <c r="EZ456" s="62"/>
      <c r="FA456" s="62"/>
      <c r="FB456" s="62"/>
      <c r="FC456" s="62"/>
      <c r="FD456" s="62"/>
      <c r="FE456" s="62"/>
      <c r="FF456" s="62"/>
      <c r="FG456" s="62"/>
      <c r="FH456" s="62"/>
      <c r="FI456" s="62"/>
    </row>
    <row r="457" spans="1:165" s="398" customFormat="1" ht="20.25" customHeight="1">
      <c r="A457" s="175">
        <v>456</v>
      </c>
      <c r="B457" s="392">
        <v>4</v>
      </c>
      <c r="C457" s="399">
        <v>40848</v>
      </c>
      <c r="D457" s="394">
        <f t="shared" si="884"/>
        <v>11</v>
      </c>
      <c r="E457" s="393" t="s">
        <v>39</v>
      </c>
      <c r="F457" s="392">
        <v>2</v>
      </c>
      <c r="G457" s="395" t="s">
        <v>38</v>
      </c>
      <c r="H457" s="395" t="s">
        <v>337</v>
      </c>
      <c r="I457" s="395" t="s">
        <v>644</v>
      </c>
      <c r="J457" s="396">
        <v>0.40625</v>
      </c>
      <c r="K457" s="394">
        <v>3771.53</v>
      </c>
      <c r="L457" s="395" t="s">
        <v>33</v>
      </c>
      <c r="M457" s="392">
        <v>59</v>
      </c>
      <c r="N457" s="392">
        <v>0</v>
      </c>
      <c r="O457" s="395"/>
      <c r="P457" s="396">
        <v>0.40625</v>
      </c>
      <c r="Q457" s="396">
        <v>0.40625</v>
      </c>
      <c r="R457" s="12">
        <f t="shared" si="922"/>
        <v>0</v>
      </c>
      <c r="S457" s="13">
        <f t="shared" si="923"/>
        <v>0</v>
      </c>
      <c r="T457" s="13">
        <f t="shared" si="924"/>
        <v>0</v>
      </c>
      <c r="U457" s="396">
        <v>0.40972222222222227</v>
      </c>
      <c r="V457" s="12">
        <f t="shared" si="885"/>
        <v>3.4722222222222654E-3</v>
      </c>
      <c r="W457" s="13">
        <f t="shared" si="886"/>
        <v>0</v>
      </c>
      <c r="X457" s="225">
        <f t="shared" si="887"/>
        <v>5</v>
      </c>
      <c r="Y457" s="396">
        <v>0.4201388888888889</v>
      </c>
      <c r="Z457" s="12">
        <f t="shared" si="888"/>
        <v>1.041666666666663E-2</v>
      </c>
      <c r="AA457" s="13">
        <f t="shared" si="889"/>
        <v>0</v>
      </c>
      <c r="AB457" s="13">
        <f t="shared" si="890"/>
        <v>15</v>
      </c>
      <c r="AC457" s="396">
        <v>0.44444444444444442</v>
      </c>
      <c r="AD457" s="12">
        <f t="shared" si="891"/>
        <v>2.4305555555555525E-2</v>
      </c>
      <c r="AE457" s="13">
        <f t="shared" si="892"/>
        <v>0</v>
      </c>
      <c r="AF457" s="13">
        <f t="shared" si="893"/>
        <v>35</v>
      </c>
      <c r="AG457" s="396">
        <v>0.44791666666666669</v>
      </c>
      <c r="AH457" s="396">
        <v>0.49305555555555558</v>
      </c>
      <c r="AI457" s="12">
        <f t="shared" si="894"/>
        <v>4.5138888888888895E-2</v>
      </c>
      <c r="AJ457" s="225">
        <f t="shared" si="895"/>
        <v>1</v>
      </c>
      <c r="AK457" s="225">
        <f t="shared" si="896"/>
        <v>5</v>
      </c>
      <c r="AL457" s="396">
        <v>0.44791666666666669</v>
      </c>
      <c r="AM457" s="396">
        <v>0.49305555555555558</v>
      </c>
      <c r="AN457" s="12">
        <f t="shared" si="897"/>
        <v>4.5138888888888895E-2</v>
      </c>
      <c r="AO457" s="13">
        <f t="shared" si="898"/>
        <v>1</v>
      </c>
      <c r="AP457" s="13">
        <f t="shared" si="899"/>
        <v>5</v>
      </c>
      <c r="AQ457" s="396">
        <v>0.53472222222222221</v>
      </c>
      <c r="AR457" s="12">
        <f t="shared" si="900"/>
        <v>4.166666666666663E-2</v>
      </c>
      <c r="AS457" s="225">
        <f t="shared" si="901"/>
        <v>1</v>
      </c>
      <c r="AT457" s="13">
        <f t="shared" si="902"/>
        <v>0</v>
      </c>
      <c r="AU457" s="396">
        <v>0.53888888888888886</v>
      </c>
      <c r="AV457" s="226">
        <f t="shared" si="919"/>
        <v>4.1666666666666519E-3</v>
      </c>
      <c r="AW457" s="13">
        <f t="shared" si="903"/>
        <v>0</v>
      </c>
      <c r="AX457" s="13">
        <f t="shared" si="904"/>
        <v>6</v>
      </c>
      <c r="AY457" s="396">
        <v>0.64513888888888882</v>
      </c>
      <c r="AZ457" s="12">
        <f t="shared" si="920"/>
        <v>0.10624999999999996</v>
      </c>
      <c r="BA457" s="225">
        <f t="shared" si="905"/>
        <v>2</v>
      </c>
      <c r="BB457" s="225">
        <f t="shared" si="906"/>
        <v>33</v>
      </c>
      <c r="BC457" s="396">
        <v>0.64513888888888882</v>
      </c>
      <c r="BD457" s="396">
        <v>0.64513888888888882</v>
      </c>
      <c r="BE457" s="12">
        <f t="shared" si="907"/>
        <v>0</v>
      </c>
      <c r="BF457" s="13">
        <f t="shared" si="908"/>
        <v>0</v>
      </c>
      <c r="BG457" s="13">
        <f t="shared" si="909"/>
        <v>0</v>
      </c>
      <c r="BH457" s="396">
        <v>0.64513888888888882</v>
      </c>
      <c r="BI457" s="396">
        <v>0.64513888888888882</v>
      </c>
      <c r="BJ457" s="395"/>
      <c r="BK457" s="69">
        <f t="shared" si="910"/>
        <v>0</v>
      </c>
      <c r="BL457" s="13">
        <f t="shared" si="911"/>
        <v>0</v>
      </c>
      <c r="BM457" s="13">
        <f t="shared" si="912"/>
        <v>0</v>
      </c>
      <c r="BN457" s="396">
        <v>0.65277777777777779</v>
      </c>
      <c r="BO457" s="12">
        <f t="shared" si="913"/>
        <v>7.6388888888889728E-3</v>
      </c>
      <c r="BP457" s="225">
        <f t="shared" si="914"/>
        <v>0</v>
      </c>
      <c r="BQ457" s="225">
        <f t="shared" si="915"/>
        <v>11</v>
      </c>
      <c r="BR457" s="396">
        <v>0.65486111111111112</v>
      </c>
      <c r="BS457" s="12">
        <f t="shared" si="916"/>
        <v>2.0833333333333259E-3</v>
      </c>
      <c r="BT457" s="225">
        <f t="shared" si="917"/>
        <v>0</v>
      </c>
      <c r="BU457" s="225">
        <f t="shared" si="918"/>
        <v>3</v>
      </c>
      <c r="BV457" s="396">
        <v>0.65486111111111112</v>
      </c>
      <c r="BW457" s="396">
        <v>0.65625</v>
      </c>
      <c r="BX457" s="12">
        <f t="shared" si="868"/>
        <v>1.388888888888884E-3</v>
      </c>
      <c r="BY457" s="13">
        <f t="shared" si="869"/>
        <v>0</v>
      </c>
      <c r="BZ457" s="13">
        <f t="shared" si="870"/>
        <v>2</v>
      </c>
      <c r="CA457" s="226">
        <f t="shared" si="871"/>
        <v>0.25</v>
      </c>
      <c r="CB457" s="13">
        <f t="shared" si="872"/>
        <v>6</v>
      </c>
      <c r="CC457" s="13">
        <f t="shared" si="873"/>
        <v>0</v>
      </c>
      <c r="CD457" s="12">
        <f t="shared" si="929"/>
        <v>7.5694444444444453E-2</v>
      </c>
      <c r="CE457" s="13">
        <f t="shared" si="874"/>
        <v>1</v>
      </c>
      <c r="CF457" s="13">
        <f t="shared" si="875"/>
        <v>49</v>
      </c>
      <c r="CG457" s="12">
        <f t="shared" si="948"/>
        <v>4.5138888888888895E-2</v>
      </c>
      <c r="CH457" s="13">
        <f t="shared" si="876"/>
        <v>1</v>
      </c>
      <c r="CI457" s="13">
        <f t="shared" si="877"/>
        <v>5</v>
      </c>
      <c r="CJ457" s="12">
        <f t="shared" si="949"/>
        <v>0.10624999999999996</v>
      </c>
      <c r="CK457" s="13">
        <f t="shared" si="878"/>
        <v>2</v>
      </c>
      <c r="CL457" s="13">
        <f t="shared" si="879"/>
        <v>33</v>
      </c>
      <c r="CM457" s="62"/>
      <c r="CN457" s="62"/>
      <c r="CO457" s="62"/>
      <c r="CP457" s="12">
        <f t="shared" si="880"/>
        <v>0.10624999999999996</v>
      </c>
      <c r="CQ457" s="13">
        <f t="shared" si="881"/>
        <v>2</v>
      </c>
      <c r="CR457" s="13">
        <f t="shared" si="882"/>
        <v>33</v>
      </c>
      <c r="CS457" s="396"/>
      <c r="CT457" s="13">
        <f t="shared" si="930"/>
        <v>0</v>
      </c>
      <c r="CU457" s="13">
        <f t="shared" si="931"/>
        <v>0</v>
      </c>
      <c r="CV457" s="158"/>
      <c r="CW457" s="13">
        <f t="shared" si="932"/>
        <v>0</v>
      </c>
      <c r="CX457" s="13">
        <f t="shared" si="933"/>
        <v>0</v>
      </c>
      <c r="CY457" s="158"/>
      <c r="CZ457" s="13">
        <f t="shared" si="934"/>
        <v>0</v>
      </c>
      <c r="DA457" s="13">
        <f t="shared" si="935"/>
        <v>0</v>
      </c>
      <c r="DB457" s="158"/>
      <c r="DC457" s="13">
        <f t="shared" si="936"/>
        <v>0</v>
      </c>
      <c r="DD457" s="13">
        <f t="shared" si="937"/>
        <v>0</v>
      </c>
      <c r="DE457" s="158"/>
      <c r="DF457" s="13">
        <f t="shared" si="938"/>
        <v>0</v>
      </c>
      <c r="DG457" s="13">
        <f t="shared" si="939"/>
        <v>0</v>
      </c>
      <c r="DH457" s="158"/>
      <c r="DI457" s="13">
        <f t="shared" si="940"/>
        <v>0</v>
      </c>
      <c r="DJ457" s="13">
        <f t="shared" si="941"/>
        <v>0</v>
      </c>
      <c r="DK457" s="158"/>
      <c r="DL457" s="35">
        <f t="shared" si="942"/>
        <v>0</v>
      </c>
      <c r="DM457" s="61">
        <f t="shared" si="943"/>
        <v>0</v>
      </c>
      <c r="DN457" s="66">
        <f t="shared" si="921"/>
        <v>1613649.8259999994</v>
      </c>
      <c r="DO457" s="74">
        <f t="shared" si="944"/>
        <v>25951</v>
      </c>
      <c r="DP457" s="66">
        <f t="shared" si="883"/>
        <v>63.924237288135593</v>
      </c>
      <c r="DQ457" s="63">
        <f t="shared" si="947"/>
        <v>62.180641439636219</v>
      </c>
      <c r="DR457" s="66" t="e">
        <f t="shared" si="925"/>
        <v>#NUM!</v>
      </c>
      <c r="DS457" s="96" t="e">
        <f t="shared" si="926"/>
        <v>#NUM!</v>
      </c>
      <c r="DT457" s="66" t="e">
        <f t="shared" si="927"/>
        <v>#NUM!</v>
      </c>
      <c r="DU457" s="66" t="e">
        <f t="shared" si="928"/>
        <v>#NUM!</v>
      </c>
      <c r="DV457" s="62"/>
      <c r="DW457" s="62"/>
      <c r="DX457" s="62"/>
      <c r="DY457" s="62"/>
      <c r="DZ457" s="62"/>
      <c r="EA457" s="62"/>
      <c r="EB457" s="62"/>
      <c r="EC457" s="62"/>
      <c r="ED457" s="62"/>
      <c r="EE457" s="62"/>
      <c r="EF457" s="62"/>
      <c r="EG457" s="62"/>
      <c r="EH457" s="62"/>
      <c r="EI457" s="62"/>
      <c r="EJ457" s="62"/>
      <c r="EK457" s="62"/>
      <c r="EL457" s="62"/>
      <c r="EM457" s="62"/>
      <c r="EN457" s="62"/>
      <c r="EO457" s="62"/>
      <c r="EP457" s="62"/>
      <c r="EQ457" s="62"/>
      <c r="ER457" s="62"/>
      <c r="ES457" s="62"/>
      <c r="ET457" s="62"/>
      <c r="EU457" s="62"/>
      <c r="EV457" s="62"/>
      <c r="EW457" s="62"/>
      <c r="EX457" s="62"/>
      <c r="EY457" s="62"/>
      <c r="EZ457" s="62"/>
      <c r="FA457" s="62"/>
      <c r="FB457" s="62"/>
      <c r="FC457" s="62"/>
      <c r="FD457" s="62"/>
      <c r="FE457" s="62"/>
      <c r="FF457" s="62"/>
      <c r="FG457" s="62"/>
      <c r="FH457" s="62"/>
      <c r="FI457" s="62"/>
    </row>
    <row r="458" spans="1:165" s="398" customFormat="1" ht="20.25" customHeight="1">
      <c r="A458" s="199">
        <v>457</v>
      </c>
      <c r="B458" s="392">
        <v>5</v>
      </c>
      <c r="C458" s="399">
        <v>40848</v>
      </c>
      <c r="D458" s="394">
        <f t="shared" si="884"/>
        <v>11</v>
      </c>
      <c r="E458" s="393" t="s">
        <v>444</v>
      </c>
      <c r="F458" s="392">
        <v>2</v>
      </c>
      <c r="G458" s="395" t="s">
        <v>445</v>
      </c>
      <c r="H458" s="395" t="s">
        <v>653</v>
      </c>
      <c r="I458" s="395" t="s">
        <v>563</v>
      </c>
      <c r="J458" s="396">
        <v>7.6388888888888895E-2</v>
      </c>
      <c r="K458" s="394">
        <v>3761.48</v>
      </c>
      <c r="L458" s="395" t="s">
        <v>34</v>
      </c>
      <c r="M458" s="392">
        <v>59</v>
      </c>
      <c r="N458" s="392">
        <v>0</v>
      </c>
      <c r="O458" s="395"/>
      <c r="P458" s="396">
        <v>7.6388888888888895E-2</v>
      </c>
      <c r="Q458" s="396">
        <v>7.6388888888888895E-2</v>
      </c>
      <c r="R458" s="12">
        <f t="shared" si="922"/>
        <v>0</v>
      </c>
      <c r="S458" s="13">
        <f t="shared" si="923"/>
        <v>0</v>
      </c>
      <c r="T458" s="13">
        <f t="shared" si="924"/>
        <v>0</v>
      </c>
      <c r="U458" s="396">
        <v>0.53125</v>
      </c>
      <c r="V458" s="12">
        <f t="shared" si="885"/>
        <v>0.4548611111111111</v>
      </c>
      <c r="W458" s="13">
        <f t="shared" si="886"/>
        <v>10</v>
      </c>
      <c r="X458" s="225">
        <f t="shared" si="887"/>
        <v>55</v>
      </c>
      <c r="Y458" s="396">
        <v>0.54166666666666663</v>
      </c>
      <c r="Z458" s="12">
        <f t="shared" si="888"/>
        <v>1.041666666666663E-2</v>
      </c>
      <c r="AA458" s="13">
        <f t="shared" si="889"/>
        <v>0</v>
      </c>
      <c r="AB458" s="13">
        <f t="shared" si="890"/>
        <v>15</v>
      </c>
      <c r="AC458" s="396">
        <v>0.5625</v>
      </c>
      <c r="AD458" s="12">
        <f t="shared" si="891"/>
        <v>2.083333333333337E-2</v>
      </c>
      <c r="AE458" s="13">
        <f t="shared" si="892"/>
        <v>0</v>
      </c>
      <c r="AF458" s="13">
        <f t="shared" si="893"/>
        <v>30</v>
      </c>
      <c r="AG458" s="396">
        <v>0.56597222222222221</v>
      </c>
      <c r="AH458" s="396">
        <v>0.60416666666666663</v>
      </c>
      <c r="AI458" s="12">
        <f t="shared" si="894"/>
        <v>3.819444444444442E-2</v>
      </c>
      <c r="AJ458" s="225">
        <f t="shared" si="895"/>
        <v>0</v>
      </c>
      <c r="AK458" s="225">
        <f t="shared" si="896"/>
        <v>55</v>
      </c>
      <c r="AL458" s="396">
        <v>0.56597222222222221</v>
      </c>
      <c r="AM458" s="396">
        <v>0.60416666666666663</v>
      </c>
      <c r="AN458" s="12">
        <f t="shared" si="897"/>
        <v>3.819444444444442E-2</v>
      </c>
      <c r="AO458" s="13">
        <f t="shared" si="898"/>
        <v>0</v>
      </c>
      <c r="AP458" s="13">
        <f t="shared" si="899"/>
        <v>55</v>
      </c>
      <c r="AQ458" s="396">
        <v>0.66111111111111109</v>
      </c>
      <c r="AR458" s="12">
        <f t="shared" si="900"/>
        <v>5.6944444444444464E-2</v>
      </c>
      <c r="AS458" s="225">
        <f t="shared" si="901"/>
        <v>1</v>
      </c>
      <c r="AT458" s="13">
        <f t="shared" si="902"/>
        <v>22</v>
      </c>
      <c r="AU458" s="396">
        <v>0.67013888888888884</v>
      </c>
      <c r="AV458" s="226">
        <f t="shared" si="919"/>
        <v>9.0277777777777457E-3</v>
      </c>
      <c r="AW458" s="13">
        <f t="shared" si="903"/>
        <v>0</v>
      </c>
      <c r="AX458" s="13">
        <f t="shared" si="904"/>
        <v>13</v>
      </c>
      <c r="AY458" s="396">
        <v>0.78125</v>
      </c>
      <c r="AZ458" s="12">
        <f t="shared" si="920"/>
        <v>0.11111111111111116</v>
      </c>
      <c r="BA458" s="225">
        <f t="shared" si="905"/>
        <v>2</v>
      </c>
      <c r="BB458" s="225">
        <f t="shared" si="906"/>
        <v>40</v>
      </c>
      <c r="BC458" s="396">
        <v>0.78125</v>
      </c>
      <c r="BD458" s="396">
        <v>0.78125</v>
      </c>
      <c r="BE458" s="12">
        <f t="shared" si="907"/>
        <v>0</v>
      </c>
      <c r="BF458" s="13">
        <f t="shared" si="908"/>
        <v>0</v>
      </c>
      <c r="BG458" s="13">
        <f t="shared" si="909"/>
        <v>0</v>
      </c>
      <c r="BH458" s="396">
        <v>0.78125</v>
      </c>
      <c r="BI458" s="396">
        <v>0.78125</v>
      </c>
      <c r="BJ458" s="395"/>
      <c r="BK458" s="69">
        <f t="shared" si="910"/>
        <v>0</v>
      </c>
      <c r="BL458" s="13">
        <f t="shared" si="911"/>
        <v>0</v>
      </c>
      <c r="BM458" s="13">
        <f t="shared" si="912"/>
        <v>0</v>
      </c>
      <c r="BN458" s="396">
        <v>0.78819444444444453</v>
      </c>
      <c r="BO458" s="12">
        <f t="shared" si="913"/>
        <v>6.9444444444445308E-3</v>
      </c>
      <c r="BP458" s="225">
        <f t="shared" si="914"/>
        <v>0</v>
      </c>
      <c r="BQ458" s="225">
        <f t="shared" si="915"/>
        <v>10</v>
      </c>
      <c r="BR458" s="396">
        <v>0.7895833333333333</v>
      </c>
      <c r="BS458" s="12">
        <f t="shared" si="916"/>
        <v>1.3888888888887729E-3</v>
      </c>
      <c r="BT458" s="225">
        <f t="shared" si="917"/>
        <v>0</v>
      </c>
      <c r="BU458" s="225">
        <f t="shared" si="918"/>
        <v>2</v>
      </c>
      <c r="BV458" s="396">
        <v>0.7895833333333333</v>
      </c>
      <c r="BW458" s="396">
        <v>0.79166666666666663</v>
      </c>
      <c r="BX458" s="12">
        <f t="shared" si="868"/>
        <v>2.0833333333333259E-3</v>
      </c>
      <c r="BY458" s="13">
        <f t="shared" si="869"/>
        <v>0</v>
      </c>
      <c r="BZ458" s="13">
        <f t="shared" si="870"/>
        <v>3</v>
      </c>
      <c r="CA458" s="226">
        <f t="shared" si="871"/>
        <v>0.71527777777777768</v>
      </c>
      <c r="CB458" s="13">
        <f t="shared" si="872"/>
        <v>17</v>
      </c>
      <c r="CC458" s="13">
        <f t="shared" si="873"/>
        <v>10</v>
      </c>
      <c r="CD458" s="12">
        <f t="shared" si="929"/>
        <v>8.6111111111111138E-2</v>
      </c>
      <c r="CE458" s="13">
        <f t="shared" si="874"/>
        <v>2</v>
      </c>
      <c r="CF458" s="13">
        <f t="shared" si="875"/>
        <v>4</v>
      </c>
      <c r="CG458" s="12">
        <f t="shared" si="948"/>
        <v>3.819444444444442E-2</v>
      </c>
      <c r="CH458" s="13">
        <f t="shared" si="876"/>
        <v>0</v>
      </c>
      <c r="CI458" s="13">
        <f t="shared" si="877"/>
        <v>55</v>
      </c>
      <c r="CJ458" s="12">
        <f t="shared" si="949"/>
        <v>0.11111111111111116</v>
      </c>
      <c r="CK458" s="13">
        <f t="shared" si="878"/>
        <v>2</v>
      </c>
      <c r="CL458" s="13">
        <f t="shared" si="879"/>
        <v>40</v>
      </c>
      <c r="CM458" s="62"/>
      <c r="CN458" s="62"/>
      <c r="CO458" s="62"/>
      <c r="CP458" s="12">
        <f t="shared" si="880"/>
        <v>0.11111111111111116</v>
      </c>
      <c r="CQ458" s="13">
        <f t="shared" si="881"/>
        <v>2</v>
      </c>
      <c r="CR458" s="13">
        <f t="shared" si="882"/>
        <v>40</v>
      </c>
      <c r="CS458" s="396"/>
      <c r="CT458" s="13">
        <f t="shared" si="930"/>
        <v>0</v>
      </c>
      <c r="CU458" s="13">
        <f t="shared" si="931"/>
        <v>0</v>
      </c>
      <c r="CV458" s="158"/>
      <c r="CW458" s="13">
        <f t="shared" si="932"/>
        <v>0</v>
      </c>
      <c r="CX458" s="13">
        <f t="shared" si="933"/>
        <v>0</v>
      </c>
      <c r="CY458" s="158"/>
      <c r="CZ458" s="13">
        <f t="shared" si="934"/>
        <v>0</v>
      </c>
      <c r="DA458" s="13">
        <f t="shared" si="935"/>
        <v>0</v>
      </c>
      <c r="DB458" s="158"/>
      <c r="DC458" s="13">
        <f t="shared" si="936"/>
        <v>0</v>
      </c>
      <c r="DD458" s="13">
        <f t="shared" si="937"/>
        <v>0</v>
      </c>
      <c r="DE458" s="158"/>
      <c r="DF458" s="13">
        <f t="shared" si="938"/>
        <v>0</v>
      </c>
      <c r="DG458" s="13">
        <f t="shared" si="939"/>
        <v>0</v>
      </c>
      <c r="DH458" s="158"/>
      <c r="DI458" s="13">
        <f t="shared" si="940"/>
        <v>0</v>
      </c>
      <c r="DJ458" s="13">
        <f t="shared" si="941"/>
        <v>0</v>
      </c>
      <c r="DK458" s="158"/>
      <c r="DL458" s="35">
        <f t="shared" si="942"/>
        <v>0</v>
      </c>
      <c r="DM458" s="61">
        <f t="shared" si="943"/>
        <v>0</v>
      </c>
      <c r="DN458" s="66">
        <f t="shared" si="921"/>
        <v>1617411.3059999994</v>
      </c>
      <c r="DO458" s="74">
        <f t="shared" si="944"/>
        <v>26010</v>
      </c>
      <c r="DP458" s="66">
        <f t="shared" si="883"/>
        <v>63.753898305084746</v>
      </c>
      <c r="DQ458" s="63">
        <f t="shared" si="947"/>
        <v>62.184210149942309</v>
      </c>
      <c r="DR458" s="66" t="e">
        <f t="shared" si="925"/>
        <v>#NUM!</v>
      </c>
      <c r="DS458" s="96" t="e">
        <f t="shared" si="926"/>
        <v>#NUM!</v>
      </c>
      <c r="DT458" s="66" t="e">
        <f t="shared" si="927"/>
        <v>#NUM!</v>
      </c>
      <c r="DU458" s="66" t="e">
        <f t="shared" si="928"/>
        <v>#NUM!</v>
      </c>
      <c r="DV458" s="62"/>
      <c r="DW458" s="62"/>
      <c r="DX458" s="62"/>
      <c r="DY458" s="62"/>
      <c r="DZ458" s="62"/>
      <c r="EA458" s="62"/>
      <c r="EB458" s="62"/>
      <c r="EC458" s="62"/>
      <c r="ED458" s="62"/>
      <c r="EE458" s="62"/>
      <c r="EF458" s="62"/>
      <c r="EG458" s="62"/>
      <c r="EH458" s="62"/>
      <c r="EI458" s="62"/>
      <c r="EJ458" s="62"/>
      <c r="EK458" s="62"/>
      <c r="EL458" s="62"/>
      <c r="EM458" s="62"/>
      <c r="EN458" s="62"/>
      <c r="EO458" s="62"/>
      <c r="EP458" s="62"/>
      <c r="EQ458" s="62"/>
      <c r="ER458" s="62"/>
      <c r="ES458" s="62"/>
      <c r="ET458" s="62"/>
      <c r="EU458" s="62"/>
      <c r="EV458" s="62"/>
      <c r="EW458" s="62"/>
      <c r="EX458" s="62"/>
      <c r="EY458" s="62"/>
      <c r="EZ458" s="62"/>
      <c r="FA458" s="62"/>
      <c r="FB458" s="62"/>
      <c r="FC458" s="62"/>
      <c r="FD458" s="62"/>
      <c r="FE458" s="62"/>
      <c r="FF458" s="62"/>
      <c r="FG458" s="62"/>
      <c r="FH458" s="62"/>
      <c r="FI458" s="62"/>
    </row>
    <row r="459" spans="1:165" s="398" customFormat="1" ht="20.25" customHeight="1">
      <c r="A459" s="175">
        <v>458</v>
      </c>
      <c r="B459" s="392">
        <v>6</v>
      </c>
      <c r="C459" s="399">
        <v>40848</v>
      </c>
      <c r="D459" s="394">
        <f t="shared" si="884"/>
        <v>11</v>
      </c>
      <c r="E459" s="393" t="s">
        <v>530</v>
      </c>
      <c r="F459" s="392">
        <v>1</v>
      </c>
      <c r="G459" s="395" t="s">
        <v>532</v>
      </c>
      <c r="H459" s="395" t="s">
        <v>288</v>
      </c>
      <c r="I459" s="395" t="s">
        <v>548</v>
      </c>
      <c r="J459" s="396">
        <v>0.5</v>
      </c>
      <c r="K459" s="394">
        <v>3339.85</v>
      </c>
      <c r="L459" s="395" t="s">
        <v>33</v>
      </c>
      <c r="M459" s="392">
        <v>54</v>
      </c>
      <c r="N459" s="392">
        <v>4</v>
      </c>
      <c r="O459" s="395"/>
      <c r="P459" s="396">
        <v>0.5</v>
      </c>
      <c r="Q459" s="396">
        <v>0.5</v>
      </c>
      <c r="R459" s="12">
        <f t="shared" si="922"/>
        <v>0</v>
      </c>
      <c r="S459" s="13">
        <f t="shared" si="923"/>
        <v>0</v>
      </c>
      <c r="T459" s="13">
        <f t="shared" si="924"/>
        <v>0</v>
      </c>
      <c r="U459" s="396">
        <v>0.68055555555555547</v>
      </c>
      <c r="V459" s="12">
        <f t="shared" si="885"/>
        <v>0.18055555555555547</v>
      </c>
      <c r="W459" s="13">
        <f t="shared" si="886"/>
        <v>4</v>
      </c>
      <c r="X459" s="225">
        <f t="shared" si="887"/>
        <v>20</v>
      </c>
      <c r="Y459" s="396">
        <v>0.69791666666666663</v>
      </c>
      <c r="Z459" s="12">
        <f t="shared" si="888"/>
        <v>1.736111111111116E-2</v>
      </c>
      <c r="AA459" s="13">
        <f t="shared" si="889"/>
        <v>0</v>
      </c>
      <c r="AB459" s="13">
        <f t="shared" si="890"/>
        <v>25</v>
      </c>
      <c r="AC459" s="396">
        <v>0.72916666666666663</v>
      </c>
      <c r="AD459" s="12">
        <f t="shared" si="891"/>
        <v>3.125E-2</v>
      </c>
      <c r="AE459" s="13">
        <f t="shared" si="892"/>
        <v>0</v>
      </c>
      <c r="AF459" s="13">
        <f t="shared" si="893"/>
        <v>45</v>
      </c>
      <c r="AG459" s="396">
        <v>0.73263888888888884</v>
      </c>
      <c r="AH459" s="396">
        <v>0.77083333333333337</v>
      </c>
      <c r="AI459" s="12">
        <f t="shared" si="894"/>
        <v>3.8194444444444531E-2</v>
      </c>
      <c r="AJ459" s="225">
        <f t="shared" si="895"/>
        <v>0</v>
      </c>
      <c r="AK459" s="225">
        <f t="shared" si="896"/>
        <v>55</v>
      </c>
      <c r="AL459" s="396">
        <v>0.73263888888888884</v>
      </c>
      <c r="AM459" s="396">
        <v>0.77083333333333337</v>
      </c>
      <c r="AN459" s="12">
        <f t="shared" si="897"/>
        <v>3.8194444444444531E-2</v>
      </c>
      <c r="AO459" s="13">
        <f t="shared" si="898"/>
        <v>0</v>
      </c>
      <c r="AP459" s="13">
        <f t="shared" si="899"/>
        <v>55</v>
      </c>
      <c r="AQ459" s="396">
        <v>0.77569444444444446</v>
      </c>
      <c r="AR459" s="12">
        <f t="shared" si="900"/>
        <v>4.8611111111110938E-3</v>
      </c>
      <c r="AS459" s="225">
        <f t="shared" si="901"/>
        <v>0</v>
      </c>
      <c r="AT459" s="13">
        <f t="shared" si="902"/>
        <v>7</v>
      </c>
      <c r="AU459" s="396">
        <v>0.77916666666666667</v>
      </c>
      <c r="AV459" s="226">
        <f t="shared" si="919"/>
        <v>3.4722222222222099E-3</v>
      </c>
      <c r="AW459" s="13">
        <f t="shared" si="903"/>
        <v>0</v>
      </c>
      <c r="AX459" s="13">
        <f t="shared" si="904"/>
        <v>5</v>
      </c>
      <c r="AY459" s="396">
        <v>0.92083333333333339</v>
      </c>
      <c r="AZ459" s="12">
        <f t="shared" si="920"/>
        <v>0.14166666666666672</v>
      </c>
      <c r="BA459" s="225">
        <f t="shared" si="905"/>
        <v>3</v>
      </c>
      <c r="BB459" s="225">
        <f t="shared" si="906"/>
        <v>24</v>
      </c>
      <c r="BC459" s="396">
        <v>0.92083333333333339</v>
      </c>
      <c r="BD459" s="396">
        <v>0.92083333333333339</v>
      </c>
      <c r="BE459" s="12">
        <f t="shared" si="907"/>
        <v>0</v>
      </c>
      <c r="BF459" s="13">
        <f t="shared" si="908"/>
        <v>0</v>
      </c>
      <c r="BG459" s="13">
        <f t="shared" si="909"/>
        <v>0</v>
      </c>
      <c r="BH459" s="396">
        <v>0.92083333333333339</v>
      </c>
      <c r="BI459" s="396">
        <v>0.92083333333333339</v>
      </c>
      <c r="BJ459" s="395"/>
      <c r="BK459" s="69">
        <f t="shared" si="910"/>
        <v>0</v>
      </c>
      <c r="BL459" s="13">
        <f t="shared" si="911"/>
        <v>0</v>
      </c>
      <c r="BM459" s="13">
        <f t="shared" si="912"/>
        <v>0</v>
      </c>
      <c r="BN459" s="396">
        <v>0.95138888888888884</v>
      </c>
      <c r="BO459" s="12">
        <f t="shared" si="913"/>
        <v>3.0555555555555447E-2</v>
      </c>
      <c r="BP459" s="225">
        <f t="shared" si="914"/>
        <v>0</v>
      </c>
      <c r="BQ459" s="225">
        <f t="shared" si="915"/>
        <v>44</v>
      </c>
      <c r="BR459" s="396">
        <v>0.95486111111111116</v>
      </c>
      <c r="BS459" s="12">
        <f t="shared" si="916"/>
        <v>3.4722222222223209E-3</v>
      </c>
      <c r="BT459" s="225">
        <f t="shared" si="917"/>
        <v>0</v>
      </c>
      <c r="BU459" s="225">
        <f t="shared" si="918"/>
        <v>5</v>
      </c>
      <c r="BV459" s="396">
        <v>0.95486111111111116</v>
      </c>
      <c r="BW459" s="396">
        <v>0.95833333333333337</v>
      </c>
      <c r="BX459" s="12">
        <f t="shared" si="868"/>
        <v>3.4722222222222099E-3</v>
      </c>
      <c r="BY459" s="13">
        <f t="shared" si="869"/>
        <v>0</v>
      </c>
      <c r="BZ459" s="13">
        <f t="shared" si="870"/>
        <v>5</v>
      </c>
      <c r="CA459" s="226">
        <f t="shared" si="871"/>
        <v>0.45833333333333337</v>
      </c>
      <c r="CB459" s="13">
        <f t="shared" si="872"/>
        <v>11</v>
      </c>
      <c r="CC459" s="13">
        <f t="shared" si="873"/>
        <v>0</v>
      </c>
      <c r="CD459" s="12">
        <f t="shared" si="929"/>
        <v>7.0138888888888862E-2</v>
      </c>
      <c r="CE459" s="13">
        <f t="shared" si="874"/>
        <v>1</v>
      </c>
      <c r="CF459" s="13">
        <f t="shared" si="875"/>
        <v>41</v>
      </c>
      <c r="CG459" s="12">
        <f t="shared" si="948"/>
        <v>3.8194444444444531E-2</v>
      </c>
      <c r="CH459" s="13">
        <f t="shared" si="876"/>
        <v>0</v>
      </c>
      <c r="CI459" s="13">
        <f t="shared" si="877"/>
        <v>55</v>
      </c>
      <c r="CJ459" s="12">
        <f t="shared" si="949"/>
        <v>0.14166666666666672</v>
      </c>
      <c r="CK459" s="13">
        <f t="shared" si="878"/>
        <v>3</v>
      </c>
      <c r="CL459" s="13">
        <f t="shared" si="879"/>
        <v>24</v>
      </c>
      <c r="CM459" s="62"/>
      <c r="CN459" s="62"/>
      <c r="CO459" s="62"/>
      <c r="CP459" s="12">
        <f t="shared" si="880"/>
        <v>0.14166666666666672</v>
      </c>
      <c r="CQ459" s="13">
        <f t="shared" si="881"/>
        <v>3</v>
      </c>
      <c r="CR459" s="13">
        <f t="shared" si="882"/>
        <v>24</v>
      </c>
      <c r="CS459" s="396"/>
      <c r="CT459" s="13">
        <f t="shared" si="930"/>
        <v>0</v>
      </c>
      <c r="CU459" s="13">
        <f t="shared" si="931"/>
        <v>0</v>
      </c>
      <c r="CV459" s="158"/>
      <c r="CW459" s="13">
        <f t="shared" si="932"/>
        <v>0</v>
      </c>
      <c r="CX459" s="13">
        <f t="shared" si="933"/>
        <v>0</v>
      </c>
      <c r="CY459" s="158"/>
      <c r="CZ459" s="13">
        <f t="shared" si="934"/>
        <v>0</v>
      </c>
      <c r="DA459" s="13">
        <f t="shared" si="935"/>
        <v>0</v>
      </c>
      <c r="DB459" s="158"/>
      <c r="DC459" s="13">
        <f t="shared" si="936"/>
        <v>0</v>
      </c>
      <c r="DD459" s="13">
        <f t="shared" si="937"/>
        <v>0</v>
      </c>
      <c r="DE459" s="158"/>
      <c r="DF459" s="13">
        <f t="shared" si="938"/>
        <v>0</v>
      </c>
      <c r="DG459" s="13">
        <f t="shared" si="939"/>
        <v>0</v>
      </c>
      <c r="DH459" s="158"/>
      <c r="DI459" s="13">
        <f t="shared" si="940"/>
        <v>0</v>
      </c>
      <c r="DJ459" s="13">
        <f t="shared" si="941"/>
        <v>0</v>
      </c>
      <c r="DK459" s="158"/>
      <c r="DL459" s="35">
        <f t="shared" si="942"/>
        <v>0</v>
      </c>
      <c r="DM459" s="61">
        <f t="shared" si="943"/>
        <v>0</v>
      </c>
      <c r="DN459" s="66">
        <f t="shared" si="921"/>
        <v>1620751.1559999995</v>
      </c>
      <c r="DO459" s="74">
        <f t="shared" si="944"/>
        <v>26064</v>
      </c>
      <c r="DP459" s="66">
        <f t="shared" si="883"/>
        <v>61.849074074074075</v>
      </c>
      <c r="DQ459" s="63">
        <f t="shared" si="947"/>
        <v>62.183515807243687</v>
      </c>
      <c r="DR459" s="66" t="e">
        <f t="shared" si="925"/>
        <v>#NUM!</v>
      </c>
      <c r="DS459" s="96" t="e">
        <f t="shared" si="926"/>
        <v>#NUM!</v>
      </c>
      <c r="DT459" s="66" t="e">
        <f t="shared" si="927"/>
        <v>#NUM!</v>
      </c>
      <c r="DU459" s="66" t="e">
        <f t="shared" si="928"/>
        <v>#NUM!</v>
      </c>
      <c r="DV459" s="62"/>
      <c r="DW459" s="62"/>
      <c r="DX459" s="62"/>
      <c r="DY459" s="62"/>
      <c r="DZ459" s="62"/>
      <c r="EA459" s="62"/>
      <c r="EB459" s="62"/>
      <c r="EC459" s="62"/>
      <c r="ED459" s="62"/>
      <c r="EE459" s="62"/>
      <c r="EF459" s="62"/>
      <c r="EG459" s="62"/>
      <c r="EH459" s="62"/>
      <c r="EI459" s="62"/>
      <c r="EJ459" s="62"/>
      <c r="EK459" s="62"/>
      <c r="EL459" s="62"/>
      <c r="EM459" s="62"/>
      <c r="EN459" s="62"/>
      <c r="EO459" s="62"/>
      <c r="EP459" s="62"/>
      <c r="EQ459" s="62"/>
      <c r="ER459" s="62"/>
      <c r="ES459" s="62"/>
      <c r="ET459" s="62"/>
      <c r="EU459" s="62"/>
      <c r="EV459" s="62"/>
      <c r="EW459" s="62"/>
      <c r="EX459" s="62"/>
      <c r="EY459" s="62"/>
      <c r="EZ459" s="62"/>
      <c r="FA459" s="62"/>
      <c r="FB459" s="62"/>
      <c r="FC459" s="62"/>
      <c r="FD459" s="62"/>
      <c r="FE459" s="62"/>
      <c r="FF459" s="62"/>
      <c r="FG459" s="62"/>
      <c r="FH459" s="62"/>
      <c r="FI459" s="62"/>
    </row>
    <row r="460" spans="1:165" s="398" customFormat="1" ht="20.25" customHeight="1">
      <c r="A460" s="199">
        <v>459</v>
      </c>
      <c r="B460" s="392">
        <v>7</v>
      </c>
      <c r="C460" s="399">
        <v>40848</v>
      </c>
      <c r="D460" s="394">
        <f t="shared" si="884"/>
        <v>11</v>
      </c>
      <c r="E460" s="393" t="s">
        <v>39</v>
      </c>
      <c r="F460" s="392">
        <v>3</v>
      </c>
      <c r="G460" s="395" t="s">
        <v>38</v>
      </c>
      <c r="H460" s="395" t="s">
        <v>634</v>
      </c>
      <c r="I460" s="395" t="s">
        <v>587</v>
      </c>
      <c r="J460" s="396">
        <v>0.875</v>
      </c>
      <c r="K460" s="394">
        <v>3601.25</v>
      </c>
      <c r="L460" s="395" t="s">
        <v>34</v>
      </c>
      <c r="M460" s="392">
        <v>58</v>
      </c>
      <c r="N460" s="392">
        <v>1</v>
      </c>
      <c r="O460" s="395"/>
      <c r="P460" s="396">
        <v>0.875</v>
      </c>
      <c r="Q460" s="396">
        <v>0.875</v>
      </c>
      <c r="R460" s="12">
        <f t="shared" si="922"/>
        <v>0</v>
      </c>
      <c r="S460" s="13">
        <f t="shared" si="923"/>
        <v>0</v>
      </c>
      <c r="T460" s="13">
        <f t="shared" si="924"/>
        <v>0</v>
      </c>
      <c r="U460" s="396">
        <v>0.87847222222222221</v>
      </c>
      <c r="V460" s="12">
        <f t="shared" si="885"/>
        <v>3.4722222222222099E-3</v>
      </c>
      <c r="W460" s="13">
        <f t="shared" si="886"/>
        <v>0</v>
      </c>
      <c r="X460" s="225">
        <f t="shared" si="887"/>
        <v>5</v>
      </c>
      <c r="Y460" s="396">
        <v>0.88541666666666663</v>
      </c>
      <c r="Z460" s="12">
        <f t="shared" si="888"/>
        <v>6.9444444444444198E-3</v>
      </c>
      <c r="AA460" s="13">
        <f t="shared" si="889"/>
        <v>0</v>
      </c>
      <c r="AB460" s="13">
        <f t="shared" si="890"/>
        <v>10</v>
      </c>
      <c r="AC460" s="396">
        <v>0.91249999999999998</v>
      </c>
      <c r="AD460" s="12">
        <f t="shared" si="891"/>
        <v>2.7083333333333348E-2</v>
      </c>
      <c r="AE460" s="13">
        <f t="shared" si="892"/>
        <v>0</v>
      </c>
      <c r="AF460" s="13">
        <f t="shared" si="893"/>
        <v>39</v>
      </c>
      <c r="AG460" s="396">
        <v>0.91319444444444453</v>
      </c>
      <c r="AH460" s="396">
        <v>0.96875</v>
      </c>
      <c r="AI460" s="12">
        <f t="shared" si="894"/>
        <v>5.5555555555555469E-2</v>
      </c>
      <c r="AJ460" s="225">
        <f t="shared" si="895"/>
        <v>1</v>
      </c>
      <c r="AK460" s="225">
        <f t="shared" si="896"/>
        <v>20</v>
      </c>
      <c r="AL460" s="396">
        <v>0.91319444444444453</v>
      </c>
      <c r="AM460" s="396">
        <v>0.96875</v>
      </c>
      <c r="AN460" s="12">
        <f t="shared" si="897"/>
        <v>5.5555555555555469E-2</v>
      </c>
      <c r="AO460" s="13">
        <f t="shared" si="898"/>
        <v>1</v>
      </c>
      <c r="AP460" s="13">
        <f t="shared" si="899"/>
        <v>20</v>
      </c>
      <c r="AQ460" s="396">
        <v>0.97777777777777775</v>
      </c>
      <c r="AR460" s="12">
        <f t="shared" si="900"/>
        <v>9.0277777777777457E-3</v>
      </c>
      <c r="AS460" s="225">
        <f t="shared" si="901"/>
        <v>0</v>
      </c>
      <c r="AT460" s="13">
        <f t="shared" si="902"/>
        <v>13</v>
      </c>
      <c r="AU460" s="396">
        <v>0.98125000000000007</v>
      </c>
      <c r="AV460" s="226">
        <f t="shared" si="919"/>
        <v>3.4722222222223209E-3</v>
      </c>
      <c r="AW460" s="13">
        <f t="shared" si="903"/>
        <v>0</v>
      </c>
      <c r="AX460" s="13">
        <f t="shared" si="904"/>
        <v>5</v>
      </c>
      <c r="AY460" s="396">
        <v>1.0541666666666667</v>
      </c>
      <c r="AZ460" s="12">
        <f t="shared" si="920"/>
        <v>7.291666666666663E-2</v>
      </c>
      <c r="BA460" s="225">
        <f t="shared" si="905"/>
        <v>1</v>
      </c>
      <c r="BB460" s="225">
        <f t="shared" si="906"/>
        <v>45</v>
      </c>
      <c r="BC460" s="396">
        <v>1.0541666666666667</v>
      </c>
      <c r="BD460" s="396">
        <v>1.0541666666666667</v>
      </c>
      <c r="BE460" s="12">
        <f t="shared" si="907"/>
        <v>0</v>
      </c>
      <c r="BF460" s="13">
        <f t="shared" si="908"/>
        <v>0</v>
      </c>
      <c r="BG460" s="13">
        <f t="shared" si="909"/>
        <v>0</v>
      </c>
      <c r="BH460" s="396">
        <v>1.0541666666666667</v>
      </c>
      <c r="BI460" s="396">
        <v>1.0541666666666667</v>
      </c>
      <c r="BJ460" s="395"/>
      <c r="BK460" s="69">
        <f t="shared" si="910"/>
        <v>0</v>
      </c>
      <c r="BL460" s="13">
        <f t="shared" si="911"/>
        <v>0</v>
      </c>
      <c r="BM460" s="13">
        <f t="shared" si="912"/>
        <v>0</v>
      </c>
      <c r="BN460" s="396">
        <v>1.0625</v>
      </c>
      <c r="BO460" s="12">
        <f t="shared" si="913"/>
        <v>8.3333333333333037E-3</v>
      </c>
      <c r="BP460" s="225">
        <f t="shared" si="914"/>
        <v>0</v>
      </c>
      <c r="BQ460" s="225">
        <f t="shared" si="915"/>
        <v>12</v>
      </c>
      <c r="BR460" s="396">
        <v>1.0645833333333334</v>
      </c>
      <c r="BS460" s="12">
        <f t="shared" si="916"/>
        <v>2.083333333333437E-3</v>
      </c>
      <c r="BT460" s="225">
        <f t="shared" si="917"/>
        <v>0</v>
      </c>
      <c r="BU460" s="225">
        <f t="shared" si="918"/>
        <v>3</v>
      </c>
      <c r="BV460" s="396">
        <v>1.0645833333333334</v>
      </c>
      <c r="BW460" s="396">
        <v>1.0659722222222221</v>
      </c>
      <c r="BX460" s="12">
        <f t="shared" ref="BX460:BX513" si="950">BW460-BV460</f>
        <v>1.3888888888886619E-3</v>
      </c>
      <c r="BY460" s="13">
        <f t="shared" ref="BY460:BY513" si="951">HOUR(BX460)</f>
        <v>0</v>
      </c>
      <c r="BZ460" s="13">
        <f t="shared" ref="BZ460:BZ513" si="952">MINUTE(BX460)</f>
        <v>2</v>
      </c>
      <c r="CA460" s="226">
        <f t="shared" ref="CA460:CA513" si="953">BW460-P460</f>
        <v>0.1909722222222221</v>
      </c>
      <c r="CB460" s="13">
        <f t="shared" ref="CB460:CB513" si="954">HOUR(CA460)</f>
        <v>4</v>
      </c>
      <c r="CC460" s="13">
        <f t="shared" ref="CC460:CC513" si="955">MINUTE(CA460)</f>
        <v>35</v>
      </c>
      <c r="CD460" s="12">
        <f t="shared" si="929"/>
        <v>4.6527777777777835E-2</v>
      </c>
      <c r="CE460" s="13">
        <f t="shared" ref="CE460:CE513" si="956">HOUR(CD460)</f>
        <v>1</v>
      </c>
      <c r="CF460" s="13">
        <f t="shared" ref="CF460:CF513" si="957">MINUTE(CD460)</f>
        <v>7</v>
      </c>
      <c r="CG460" s="12">
        <f t="shared" si="948"/>
        <v>5.5555555555555469E-2</v>
      </c>
      <c r="CH460" s="13">
        <f t="shared" ref="CH460:CH513" si="958">HOUR(CG460)</f>
        <v>1</v>
      </c>
      <c r="CI460" s="13">
        <f t="shared" ref="CI460:CI513" si="959">MINUTE(CG460)</f>
        <v>20</v>
      </c>
      <c r="CJ460" s="12">
        <f t="shared" si="949"/>
        <v>7.291666666666663E-2</v>
      </c>
      <c r="CK460" s="13">
        <f t="shared" ref="CK460:CK513" si="960">HOUR(CJ460)</f>
        <v>1</v>
      </c>
      <c r="CL460" s="13">
        <f t="shared" ref="CL460:CL513" si="961">MINUTE(CJ460)</f>
        <v>45</v>
      </c>
      <c r="CM460" s="62"/>
      <c r="CN460" s="62"/>
      <c r="CO460" s="62"/>
      <c r="CP460" s="12">
        <f t="shared" ref="CP460:CP513" si="962">AZ460-(CS460+CV460+CY460+DB460+DE460+DH460)</f>
        <v>7.291666666666663E-2</v>
      </c>
      <c r="CQ460" s="13">
        <f t="shared" ref="CQ460:CQ513" si="963">HOUR(CP460)</f>
        <v>1</v>
      </c>
      <c r="CR460" s="13">
        <f t="shared" ref="CR460:CR513" si="964">MINUTE(CP460)</f>
        <v>45</v>
      </c>
      <c r="CS460" s="396"/>
      <c r="CT460" s="13">
        <f t="shared" si="930"/>
        <v>0</v>
      </c>
      <c r="CU460" s="13">
        <f t="shared" si="931"/>
        <v>0</v>
      </c>
      <c r="CV460" s="158"/>
      <c r="CW460" s="13">
        <f t="shared" si="932"/>
        <v>0</v>
      </c>
      <c r="CX460" s="13">
        <f t="shared" si="933"/>
        <v>0</v>
      </c>
      <c r="CY460" s="158"/>
      <c r="CZ460" s="13">
        <f t="shared" si="934"/>
        <v>0</v>
      </c>
      <c r="DA460" s="13">
        <f t="shared" si="935"/>
        <v>0</v>
      </c>
      <c r="DB460" s="158"/>
      <c r="DC460" s="13">
        <f t="shared" si="936"/>
        <v>0</v>
      </c>
      <c r="DD460" s="13">
        <f t="shared" si="937"/>
        <v>0</v>
      </c>
      <c r="DE460" s="158"/>
      <c r="DF460" s="13">
        <f t="shared" si="938"/>
        <v>0</v>
      </c>
      <c r="DG460" s="13">
        <f t="shared" si="939"/>
        <v>0</v>
      </c>
      <c r="DH460" s="158"/>
      <c r="DI460" s="13">
        <f t="shared" si="940"/>
        <v>0</v>
      </c>
      <c r="DJ460" s="13">
        <f t="shared" si="941"/>
        <v>0</v>
      </c>
      <c r="DK460" s="158"/>
      <c r="DL460" s="35">
        <f t="shared" si="942"/>
        <v>0</v>
      </c>
      <c r="DM460" s="61">
        <f t="shared" si="943"/>
        <v>0</v>
      </c>
      <c r="DN460" s="66">
        <f t="shared" si="921"/>
        <v>1624352.4059999995</v>
      </c>
      <c r="DO460" s="74">
        <f t="shared" si="944"/>
        <v>26122</v>
      </c>
      <c r="DP460" s="66">
        <f t="shared" ref="DP460:DP528" si="965" xml:space="preserve"> K460/M460</f>
        <v>62.09051724137931</v>
      </c>
      <c r="DQ460" s="63">
        <f t="shared" si="947"/>
        <v>62.183309317816381</v>
      </c>
      <c r="DR460" s="66" t="e">
        <f t="shared" si="925"/>
        <v>#NUM!</v>
      </c>
      <c r="DS460" s="96" t="e">
        <f t="shared" si="926"/>
        <v>#NUM!</v>
      </c>
      <c r="DT460" s="66" t="e">
        <f t="shared" si="927"/>
        <v>#NUM!</v>
      </c>
      <c r="DU460" s="66" t="e">
        <f t="shared" si="928"/>
        <v>#NUM!</v>
      </c>
      <c r="DV460" s="62"/>
      <c r="DW460" s="62"/>
      <c r="DX460" s="62"/>
      <c r="DY460" s="62"/>
      <c r="DZ460" s="62"/>
      <c r="EA460" s="62"/>
      <c r="EB460" s="62"/>
      <c r="EC460" s="62"/>
      <c r="ED460" s="62"/>
      <c r="EE460" s="62"/>
      <c r="EF460" s="62"/>
      <c r="EG460" s="62"/>
      <c r="EH460" s="62"/>
      <c r="EI460" s="62"/>
      <c r="EJ460" s="62"/>
      <c r="EK460" s="62"/>
      <c r="EL460" s="62"/>
      <c r="EM460" s="62"/>
      <c r="EN460" s="62"/>
      <c r="EO460" s="62"/>
      <c r="EP460" s="62"/>
      <c r="EQ460" s="62"/>
      <c r="ER460" s="62"/>
      <c r="ES460" s="62"/>
      <c r="ET460" s="62"/>
      <c r="EU460" s="62"/>
      <c r="EV460" s="62"/>
      <c r="EW460" s="62"/>
      <c r="EX460" s="62"/>
      <c r="EY460" s="62"/>
      <c r="EZ460" s="62"/>
      <c r="FA460" s="62"/>
      <c r="FB460" s="62"/>
      <c r="FC460" s="62"/>
      <c r="FD460" s="62"/>
      <c r="FE460" s="62"/>
      <c r="FF460" s="62"/>
      <c r="FG460" s="62"/>
      <c r="FH460" s="62"/>
      <c r="FI460" s="62"/>
    </row>
    <row r="461" spans="1:165" s="398" customFormat="1" ht="20.25" customHeight="1">
      <c r="A461" s="175">
        <v>460</v>
      </c>
      <c r="B461" s="392">
        <v>8</v>
      </c>
      <c r="C461" s="399">
        <v>40848</v>
      </c>
      <c r="D461" s="394">
        <f t="shared" ref="D461:D524" si="966">MONTH(C461)</f>
        <v>11</v>
      </c>
      <c r="E461" s="393" t="s">
        <v>571</v>
      </c>
      <c r="F461" s="392">
        <v>1</v>
      </c>
      <c r="G461" s="395" t="s">
        <v>572</v>
      </c>
      <c r="H461" s="395" t="s">
        <v>413</v>
      </c>
      <c r="I461" s="395" t="s">
        <v>537</v>
      </c>
      <c r="J461" s="396">
        <v>0.10069444444444443</v>
      </c>
      <c r="K461" s="394">
        <v>3765.71</v>
      </c>
      <c r="L461" s="395" t="s">
        <v>34</v>
      </c>
      <c r="M461" s="392">
        <v>57</v>
      </c>
      <c r="N461" s="392">
        <v>2</v>
      </c>
      <c r="O461" s="395"/>
      <c r="P461" s="396">
        <v>0.10069444444444443</v>
      </c>
      <c r="Q461" s="396">
        <v>0.10069444444444443</v>
      </c>
      <c r="R461" s="12">
        <f t="shared" si="922"/>
        <v>0</v>
      </c>
      <c r="S461" s="13">
        <f t="shared" si="923"/>
        <v>0</v>
      </c>
      <c r="T461" s="13">
        <f t="shared" si="924"/>
        <v>0</v>
      </c>
      <c r="U461" s="396">
        <v>0.10416666666666667</v>
      </c>
      <c r="V461" s="12">
        <f t="shared" si="885"/>
        <v>3.4722222222222376E-3</v>
      </c>
      <c r="W461" s="13">
        <f t="shared" si="886"/>
        <v>0</v>
      </c>
      <c r="X461" s="225">
        <f t="shared" si="887"/>
        <v>5</v>
      </c>
      <c r="Y461" s="396">
        <v>0.1076388888888889</v>
      </c>
      <c r="Z461" s="12">
        <f t="shared" si="888"/>
        <v>3.4722222222222238E-3</v>
      </c>
      <c r="AA461" s="13">
        <f t="shared" si="889"/>
        <v>0</v>
      </c>
      <c r="AB461" s="13">
        <f t="shared" si="890"/>
        <v>5</v>
      </c>
      <c r="AC461" s="396">
        <v>0.125</v>
      </c>
      <c r="AD461" s="12">
        <f t="shared" si="891"/>
        <v>1.7361111111111105E-2</v>
      </c>
      <c r="AE461" s="13">
        <f t="shared" si="892"/>
        <v>0</v>
      </c>
      <c r="AF461" s="13">
        <f t="shared" si="893"/>
        <v>25</v>
      </c>
      <c r="AG461" s="396">
        <v>0.12847222222222224</v>
      </c>
      <c r="AH461" s="396">
        <v>0.16666666666666666</v>
      </c>
      <c r="AI461" s="12">
        <f t="shared" si="894"/>
        <v>3.819444444444442E-2</v>
      </c>
      <c r="AJ461" s="225">
        <f t="shared" si="895"/>
        <v>0</v>
      </c>
      <c r="AK461" s="225">
        <f t="shared" si="896"/>
        <v>55</v>
      </c>
      <c r="AL461" s="396">
        <v>0.12847222222222224</v>
      </c>
      <c r="AM461" s="396">
        <v>0.16666666666666666</v>
      </c>
      <c r="AN461" s="12">
        <f t="shared" si="897"/>
        <v>3.819444444444442E-2</v>
      </c>
      <c r="AO461" s="13">
        <f t="shared" si="898"/>
        <v>0</v>
      </c>
      <c r="AP461" s="13">
        <f t="shared" si="899"/>
        <v>55</v>
      </c>
      <c r="AQ461" s="396">
        <v>0.17152777777777775</v>
      </c>
      <c r="AR461" s="12">
        <f t="shared" si="900"/>
        <v>4.8611111111110938E-3</v>
      </c>
      <c r="AS461" s="225">
        <f t="shared" si="901"/>
        <v>0</v>
      </c>
      <c r="AT461" s="13">
        <f t="shared" si="902"/>
        <v>7</v>
      </c>
      <c r="AU461" s="396">
        <v>0.17500000000000002</v>
      </c>
      <c r="AV461" s="226">
        <f t="shared" si="919"/>
        <v>3.4722222222222654E-3</v>
      </c>
      <c r="AW461" s="13">
        <f t="shared" si="903"/>
        <v>0</v>
      </c>
      <c r="AX461" s="13">
        <f t="shared" si="904"/>
        <v>5</v>
      </c>
      <c r="AY461" s="396">
        <v>0.24374999999999999</v>
      </c>
      <c r="AZ461" s="12">
        <f t="shared" si="920"/>
        <v>6.8749999999999978E-2</v>
      </c>
      <c r="BA461" s="225">
        <f t="shared" si="905"/>
        <v>1</v>
      </c>
      <c r="BB461" s="225">
        <f t="shared" si="906"/>
        <v>39</v>
      </c>
      <c r="BC461" s="396">
        <v>0.24374999999999999</v>
      </c>
      <c r="BD461" s="396">
        <v>0.24374999999999999</v>
      </c>
      <c r="BE461" s="12">
        <f t="shared" si="907"/>
        <v>0</v>
      </c>
      <c r="BF461" s="13">
        <f t="shared" si="908"/>
        <v>0</v>
      </c>
      <c r="BG461" s="13">
        <f t="shared" si="909"/>
        <v>0</v>
      </c>
      <c r="BH461" s="396">
        <v>0.24374999999999999</v>
      </c>
      <c r="BI461" s="396">
        <v>0.24374999999999999</v>
      </c>
      <c r="BJ461" s="395"/>
      <c r="BK461" s="69">
        <f t="shared" si="910"/>
        <v>0</v>
      </c>
      <c r="BL461" s="13">
        <f t="shared" si="911"/>
        <v>0</v>
      </c>
      <c r="BM461" s="13">
        <f t="shared" si="912"/>
        <v>0</v>
      </c>
      <c r="BN461" s="396">
        <v>0.24722222222222223</v>
      </c>
      <c r="BO461" s="12">
        <f t="shared" si="913"/>
        <v>3.4722222222222376E-3</v>
      </c>
      <c r="BP461" s="225">
        <f t="shared" si="914"/>
        <v>0</v>
      </c>
      <c r="BQ461" s="225">
        <f t="shared" si="915"/>
        <v>5</v>
      </c>
      <c r="BR461" s="396">
        <v>0.24861111111111112</v>
      </c>
      <c r="BS461" s="12">
        <f t="shared" si="916"/>
        <v>1.388888888888884E-3</v>
      </c>
      <c r="BT461" s="225">
        <f t="shared" si="917"/>
        <v>0</v>
      </c>
      <c r="BU461" s="225">
        <f t="shared" si="918"/>
        <v>2</v>
      </c>
      <c r="BV461" s="396">
        <v>0.24861111111111112</v>
      </c>
      <c r="BW461" s="396">
        <v>0.25</v>
      </c>
      <c r="BX461" s="12">
        <f t="shared" si="950"/>
        <v>1.388888888888884E-3</v>
      </c>
      <c r="BY461" s="13">
        <f t="shared" si="951"/>
        <v>0</v>
      </c>
      <c r="BZ461" s="13">
        <f t="shared" si="952"/>
        <v>2</v>
      </c>
      <c r="CA461" s="226">
        <f t="shared" si="953"/>
        <v>0.14930555555555558</v>
      </c>
      <c r="CB461" s="13">
        <f t="shared" si="954"/>
        <v>3</v>
      </c>
      <c r="CC461" s="13">
        <f t="shared" si="955"/>
        <v>35</v>
      </c>
      <c r="CD461" s="12">
        <f t="shared" si="929"/>
        <v>2.708333333333332E-2</v>
      </c>
      <c r="CE461" s="13">
        <f t="shared" si="956"/>
        <v>0</v>
      </c>
      <c r="CF461" s="13">
        <f t="shared" si="957"/>
        <v>39</v>
      </c>
      <c r="CG461" s="12">
        <f t="shared" si="948"/>
        <v>3.819444444444442E-2</v>
      </c>
      <c r="CH461" s="13">
        <f t="shared" si="958"/>
        <v>0</v>
      </c>
      <c r="CI461" s="13">
        <f t="shared" si="959"/>
        <v>55</v>
      </c>
      <c r="CJ461" s="12">
        <f t="shared" si="949"/>
        <v>6.8749999999999978E-2</v>
      </c>
      <c r="CK461" s="13">
        <f t="shared" si="960"/>
        <v>1</v>
      </c>
      <c r="CL461" s="13">
        <f t="shared" si="961"/>
        <v>39</v>
      </c>
      <c r="CM461" s="62"/>
      <c r="CN461" s="62"/>
      <c r="CO461" s="62"/>
      <c r="CP461" s="12">
        <f t="shared" si="962"/>
        <v>6.8749999999999978E-2</v>
      </c>
      <c r="CQ461" s="13">
        <f t="shared" si="963"/>
        <v>1</v>
      </c>
      <c r="CR461" s="13">
        <f t="shared" si="964"/>
        <v>39</v>
      </c>
      <c r="CS461" s="396"/>
      <c r="CT461" s="13">
        <f t="shared" si="930"/>
        <v>0</v>
      </c>
      <c r="CU461" s="13">
        <f t="shared" si="931"/>
        <v>0</v>
      </c>
      <c r="CV461" s="158"/>
      <c r="CW461" s="13">
        <f t="shared" si="932"/>
        <v>0</v>
      </c>
      <c r="CX461" s="13">
        <f t="shared" si="933"/>
        <v>0</v>
      </c>
      <c r="CY461" s="158"/>
      <c r="CZ461" s="13">
        <f t="shared" si="934"/>
        <v>0</v>
      </c>
      <c r="DA461" s="13">
        <f t="shared" si="935"/>
        <v>0</v>
      </c>
      <c r="DB461" s="158"/>
      <c r="DC461" s="13">
        <f t="shared" si="936"/>
        <v>0</v>
      </c>
      <c r="DD461" s="13">
        <f t="shared" si="937"/>
        <v>0</v>
      </c>
      <c r="DE461" s="158"/>
      <c r="DF461" s="13">
        <f t="shared" si="938"/>
        <v>0</v>
      </c>
      <c r="DG461" s="13">
        <f t="shared" si="939"/>
        <v>0</v>
      </c>
      <c r="DH461" s="158"/>
      <c r="DI461" s="13">
        <f t="shared" si="940"/>
        <v>0</v>
      </c>
      <c r="DJ461" s="13">
        <f t="shared" si="941"/>
        <v>0</v>
      </c>
      <c r="DK461" s="158"/>
      <c r="DL461" s="35">
        <f t="shared" si="942"/>
        <v>0</v>
      </c>
      <c r="DM461" s="61">
        <f t="shared" si="943"/>
        <v>0</v>
      </c>
      <c r="DN461" s="66">
        <f t="shared" si="921"/>
        <v>1628118.1159999995</v>
      </c>
      <c r="DO461" s="74">
        <f t="shared" si="944"/>
        <v>26179</v>
      </c>
      <c r="DP461" s="66">
        <f t="shared" si="965"/>
        <v>66.065087719298248</v>
      </c>
      <c r="DQ461" s="63">
        <f t="shared" si="947"/>
        <v>62.191761182627275</v>
      </c>
      <c r="DR461" s="66" t="e">
        <f t="shared" si="925"/>
        <v>#NUM!</v>
      </c>
      <c r="DS461" s="96" t="e">
        <f t="shared" si="926"/>
        <v>#NUM!</v>
      </c>
      <c r="DT461" s="66" t="e">
        <f t="shared" si="927"/>
        <v>#NUM!</v>
      </c>
      <c r="DU461" s="66" t="e">
        <f t="shared" si="928"/>
        <v>#NUM!</v>
      </c>
      <c r="DV461" s="62"/>
      <c r="DW461" s="62"/>
      <c r="DX461" s="62"/>
      <c r="DY461" s="62"/>
      <c r="DZ461" s="62"/>
      <c r="EA461" s="62"/>
      <c r="EB461" s="62"/>
      <c r="EC461" s="62"/>
      <c r="ED461" s="62"/>
      <c r="EE461" s="62"/>
      <c r="EF461" s="62"/>
      <c r="EG461" s="62"/>
      <c r="EH461" s="62"/>
      <c r="EI461" s="62"/>
      <c r="EJ461" s="62"/>
      <c r="EK461" s="62"/>
      <c r="EL461" s="62"/>
      <c r="EM461" s="62"/>
      <c r="EN461" s="62"/>
      <c r="EO461" s="62"/>
      <c r="EP461" s="62"/>
      <c r="EQ461" s="62"/>
      <c r="ER461" s="62"/>
      <c r="ES461" s="62"/>
      <c r="ET461" s="62"/>
      <c r="EU461" s="62"/>
      <c r="EV461" s="62"/>
      <c r="EW461" s="62"/>
      <c r="EX461" s="62"/>
      <c r="EY461" s="62"/>
      <c r="EZ461" s="62"/>
      <c r="FA461" s="62"/>
      <c r="FB461" s="62"/>
      <c r="FC461" s="62"/>
      <c r="FD461" s="62"/>
      <c r="FE461" s="62"/>
      <c r="FF461" s="62"/>
      <c r="FG461" s="62"/>
      <c r="FH461" s="62"/>
      <c r="FI461" s="62"/>
    </row>
    <row r="462" spans="1:165" s="398" customFormat="1" ht="20.25" customHeight="1">
      <c r="A462" s="199">
        <v>461</v>
      </c>
      <c r="B462" s="392">
        <f t="shared" ref="B462:B467" si="967" xml:space="preserve"> B461 + 1</f>
        <v>9</v>
      </c>
      <c r="C462" s="399">
        <v>40849</v>
      </c>
      <c r="D462" s="394">
        <f t="shared" si="966"/>
        <v>11</v>
      </c>
      <c r="E462" s="393" t="s">
        <v>647</v>
      </c>
      <c r="F462" s="392">
        <v>1</v>
      </c>
      <c r="G462" s="395" t="s">
        <v>403</v>
      </c>
      <c r="H462" s="395" t="s">
        <v>394</v>
      </c>
      <c r="I462" s="395" t="s">
        <v>537</v>
      </c>
      <c r="J462" s="396">
        <v>0.14930555555555555</v>
      </c>
      <c r="K462" s="394">
        <v>3718.43</v>
      </c>
      <c r="L462" s="395" t="s">
        <v>33</v>
      </c>
      <c r="M462" s="392">
        <v>57</v>
      </c>
      <c r="N462" s="392">
        <v>2</v>
      </c>
      <c r="O462" s="395"/>
      <c r="P462" s="396">
        <v>0.14930555555555555</v>
      </c>
      <c r="Q462" s="396">
        <v>0.14930555555555555</v>
      </c>
      <c r="R462" s="12">
        <f t="shared" si="922"/>
        <v>0</v>
      </c>
      <c r="S462" s="13">
        <f t="shared" si="923"/>
        <v>0</v>
      </c>
      <c r="T462" s="13">
        <f t="shared" si="924"/>
        <v>0</v>
      </c>
      <c r="U462" s="396">
        <v>0.16319444444444445</v>
      </c>
      <c r="V462" s="12">
        <f t="shared" ref="V462:V467" si="968">U462-Q462</f>
        <v>1.3888888888888895E-2</v>
      </c>
      <c r="W462" s="13">
        <f t="shared" si="886"/>
        <v>0</v>
      </c>
      <c r="X462" s="225">
        <f t="shared" si="887"/>
        <v>20</v>
      </c>
      <c r="Y462" s="396">
        <v>0.17013888888888887</v>
      </c>
      <c r="Z462" s="12">
        <f t="shared" ref="Z462:Z467" si="969">Y462-U462</f>
        <v>6.9444444444444198E-3</v>
      </c>
      <c r="AA462" s="13">
        <f t="shared" si="889"/>
        <v>0</v>
      </c>
      <c r="AB462" s="13">
        <f t="shared" si="890"/>
        <v>10</v>
      </c>
      <c r="AC462" s="396">
        <v>0.20833333333333334</v>
      </c>
      <c r="AD462" s="12">
        <f t="shared" ref="AD462:AD467" si="970">AC462-Y462</f>
        <v>3.8194444444444475E-2</v>
      </c>
      <c r="AE462" s="13">
        <f t="shared" si="892"/>
        <v>0</v>
      </c>
      <c r="AF462" s="13">
        <f t="shared" si="893"/>
        <v>55</v>
      </c>
      <c r="AG462" s="396">
        <v>0.21180555555555555</v>
      </c>
      <c r="AH462" s="396">
        <v>0.3125</v>
      </c>
      <c r="AI462" s="12">
        <f t="shared" si="894"/>
        <v>0.10069444444444445</v>
      </c>
      <c r="AJ462" s="225">
        <f t="shared" si="895"/>
        <v>2</v>
      </c>
      <c r="AK462" s="225">
        <f t="shared" si="896"/>
        <v>25</v>
      </c>
      <c r="AL462" s="396">
        <v>0.21180555555555555</v>
      </c>
      <c r="AM462" s="396">
        <v>0.3125</v>
      </c>
      <c r="AN462" s="12">
        <f t="shared" si="897"/>
        <v>0.10069444444444445</v>
      </c>
      <c r="AO462" s="13">
        <f t="shared" si="898"/>
        <v>2</v>
      </c>
      <c r="AP462" s="13">
        <f t="shared" si="899"/>
        <v>25</v>
      </c>
      <c r="AQ462" s="396">
        <v>0.3125</v>
      </c>
      <c r="AR462" s="12">
        <f t="shared" si="900"/>
        <v>0</v>
      </c>
      <c r="AS462" s="225">
        <f t="shared" si="901"/>
        <v>0</v>
      </c>
      <c r="AT462" s="13">
        <f t="shared" si="902"/>
        <v>0</v>
      </c>
      <c r="AU462" s="396">
        <v>0.31388888888888888</v>
      </c>
      <c r="AV462" s="226">
        <f t="shared" si="919"/>
        <v>1.388888888888884E-3</v>
      </c>
      <c r="AW462" s="13">
        <f t="shared" si="903"/>
        <v>0</v>
      </c>
      <c r="AX462" s="13">
        <f t="shared" si="904"/>
        <v>2</v>
      </c>
      <c r="AY462" s="396">
        <v>0.42638888888888887</v>
      </c>
      <c r="AZ462" s="12">
        <f t="shared" si="920"/>
        <v>0.11249999999999999</v>
      </c>
      <c r="BA462" s="225">
        <f t="shared" si="905"/>
        <v>2</v>
      </c>
      <c r="BB462" s="225">
        <f t="shared" si="906"/>
        <v>42</v>
      </c>
      <c r="BC462" s="396">
        <v>0.42638888888888887</v>
      </c>
      <c r="BD462" s="396">
        <v>0.42638888888888887</v>
      </c>
      <c r="BE462" s="12">
        <f t="shared" si="907"/>
        <v>0</v>
      </c>
      <c r="BF462" s="13">
        <f t="shared" si="908"/>
        <v>0</v>
      </c>
      <c r="BG462" s="13">
        <f t="shared" si="909"/>
        <v>0</v>
      </c>
      <c r="BH462" s="396">
        <v>0.42638888888888887</v>
      </c>
      <c r="BI462" s="396">
        <v>0.42638888888888887</v>
      </c>
      <c r="BJ462" s="395"/>
      <c r="BK462" s="69">
        <f t="shared" si="910"/>
        <v>0</v>
      </c>
      <c r="BL462" s="13">
        <f t="shared" si="911"/>
        <v>0</v>
      </c>
      <c r="BM462" s="13">
        <f t="shared" si="912"/>
        <v>0</v>
      </c>
      <c r="BN462" s="396">
        <v>0.43402777777777773</v>
      </c>
      <c r="BO462" s="12">
        <f t="shared" si="913"/>
        <v>7.6388888888888618E-3</v>
      </c>
      <c r="BP462" s="225">
        <f t="shared" si="914"/>
        <v>0</v>
      </c>
      <c r="BQ462" s="225">
        <f t="shared" si="915"/>
        <v>11</v>
      </c>
      <c r="BR462" s="396">
        <v>0.4375</v>
      </c>
      <c r="BS462" s="12">
        <f t="shared" si="916"/>
        <v>3.4722222222222654E-3</v>
      </c>
      <c r="BT462" s="225">
        <f t="shared" si="917"/>
        <v>0</v>
      </c>
      <c r="BU462" s="225">
        <f t="shared" si="918"/>
        <v>5</v>
      </c>
      <c r="BV462" s="396">
        <v>0.4375</v>
      </c>
      <c r="BW462" s="396">
        <v>0.44097222222222227</v>
      </c>
      <c r="BX462" s="12">
        <f t="shared" si="950"/>
        <v>3.4722222222222654E-3</v>
      </c>
      <c r="BY462" s="13">
        <f t="shared" si="951"/>
        <v>0</v>
      </c>
      <c r="BZ462" s="13">
        <f t="shared" si="952"/>
        <v>5</v>
      </c>
      <c r="CA462" s="226">
        <f t="shared" si="953"/>
        <v>0.29166666666666674</v>
      </c>
      <c r="CB462" s="13">
        <f t="shared" si="954"/>
        <v>7</v>
      </c>
      <c r="CC462" s="13">
        <f t="shared" si="955"/>
        <v>0</v>
      </c>
      <c r="CD462" s="12">
        <f t="shared" si="929"/>
        <v>4.9305555555555602E-2</v>
      </c>
      <c r="CE462" s="13">
        <f t="shared" si="956"/>
        <v>1</v>
      </c>
      <c r="CF462" s="13">
        <f t="shared" si="957"/>
        <v>11</v>
      </c>
      <c r="CG462" s="12">
        <f t="shared" si="948"/>
        <v>0.10069444444444445</v>
      </c>
      <c r="CH462" s="13">
        <f t="shared" si="958"/>
        <v>2</v>
      </c>
      <c r="CI462" s="13">
        <f t="shared" si="959"/>
        <v>25</v>
      </c>
      <c r="CJ462" s="12">
        <f t="shared" si="949"/>
        <v>0.11249999999999999</v>
      </c>
      <c r="CK462" s="13">
        <f t="shared" si="960"/>
        <v>2</v>
      </c>
      <c r="CL462" s="13">
        <f t="shared" si="961"/>
        <v>42</v>
      </c>
      <c r="CM462" s="62"/>
      <c r="CN462" s="62"/>
      <c r="CO462" s="62"/>
      <c r="CP462" s="12">
        <f t="shared" si="962"/>
        <v>0.11249999999999999</v>
      </c>
      <c r="CQ462" s="13">
        <f t="shared" si="963"/>
        <v>2</v>
      </c>
      <c r="CR462" s="13">
        <f t="shared" si="964"/>
        <v>42</v>
      </c>
      <c r="CS462" s="396"/>
      <c r="CT462" s="13">
        <f t="shared" si="930"/>
        <v>0</v>
      </c>
      <c r="CU462" s="13">
        <f t="shared" si="931"/>
        <v>0</v>
      </c>
      <c r="CV462" s="158"/>
      <c r="CW462" s="13">
        <f t="shared" si="932"/>
        <v>0</v>
      </c>
      <c r="CX462" s="13">
        <f t="shared" si="933"/>
        <v>0</v>
      </c>
      <c r="CY462" s="158"/>
      <c r="CZ462" s="13">
        <f t="shared" si="934"/>
        <v>0</v>
      </c>
      <c r="DA462" s="13">
        <f t="shared" si="935"/>
        <v>0</v>
      </c>
      <c r="DB462" s="158"/>
      <c r="DC462" s="13">
        <f t="shared" si="936"/>
        <v>0</v>
      </c>
      <c r="DD462" s="13">
        <f t="shared" si="937"/>
        <v>0</v>
      </c>
      <c r="DE462" s="158"/>
      <c r="DF462" s="13">
        <f t="shared" si="938"/>
        <v>0</v>
      </c>
      <c r="DG462" s="13">
        <f t="shared" si="939"/>
        <v>0</v>
      </c>
      <c r="DH462" s="158"/>
      <c r="DI462" s="13">
        <f t="shared" si="940"/>
        <v>0</v>
      </c>
      <c r="DJ462" s="13">
        <f t="shared" si="941"/>
        <v>0</v>
      </c>
      <c r="DK462" s="158"/>
      <c r="DL462" s="35">
        <f t="shared" si="942"/>
        <v>0</v>
      </c>
      <c r="DM462" s="61">
        <f t="shared" si="943"/>
        <v>0</v>
      </c>
      <c r="DN462" s="66">
        <f t="shared" si="921"/>
        <v>1631836.5459999994</v>
      </c>
      <c r="DO462" s="74">
        <f t="shared" si="944"/>
        <v>26236</v>
      </c>
      <c r="DP462" s="66">
        <f t="shared" si="965"/>
        <v>65.235614035087721</v>
      </c>
      <c r="DQ462" s="63">
        <f t="shared" si="947"/>
        <v>62.198374218630867</v>
      </c>
      <c r="DR462" s="66" t="e">
        <f t="shared" si="925"/>
        <v>#NUM!</v>
      </c>
      <c r="DS462" s="96" t="e">
        <f t="shared" si="926"/>
        <v>#NUM!</v>
      </c>
      <c r="DT462" s="66" t="e">
        <f t="shared" si="927"/>
        <v>#NUM!</v>
      </c>
      <c r="DU462" s="66" t="e">
        <f t="shared" si="928"/>
        <v>#NUM!</v>
      </c>
      <c r="DV462" s="62"/>
      <c r="DW462" s="62"/>
      <c r="DX462" s="62"/>
      <c r="DY462" s="62"/>
      <c r="DZ462" s="62"/>
      <c r="EA462" s="62"/>
      <c r="EB462" s="62"/>
      <c r="EC462" s="62"/>
      <c r="ED462" s="62"/>
      <c r="EE462" s="62"/>
      <c r="EF462" s="62"/>
      <c r="EG462" s="62"/>
      <c r="EH462" s="62"/>
      <c r="EI462" s="62"/>
      <c r="EJ462" s="62"/>
      <c r="EK462" s="62"/>
      <c r="EL462" s="62"/>
      <c r="EM462" s="62"/>
      <c r="EN462" s="62"/>
      <c r="EO462" s="62"/>
      <c r="EP462" s="62"/>
      <c r="EQ462" s="62"/>
      <c r="ER462" s="62"/>
      <c r="ES462" s="62"/>
      <c r="ET462" s="62"/>
      <c r="EU462" s="62"/>
      <c r="EV462" s="62"/>
      <c r="EW462" s="62"/>
      <c r="EX462" s="62"/>
      <c r="EY462" s="62"/>
      <c r="EZ462" s="62"/>
      <c r="FA462" s="62"/>
      <c r="FB462" s="62"/>
      <c r="FC462" s="62"/>
      <c r="FD462" s="62"/>
      <c r="FE462" s="62"/>
      <c r="FF462" s="62"/>
      <c r="FG462" s="62"/>
      <c r="FH462" s="62"/>
      <c r="FI462" s="62"/>
    </row>
    <row r="463" spans="1:165" s="398" customFormat="1" ht="20.25" customHeight="1">
      <c r="A463" s="166">
        <v>462</v>
      </c>
      <c r="B463" s="392">
        <f t="shared" si="967"/>
        <v>10</v>
      </c>
      <c r="C463" s="399">
        <v>40849</v>
      </c>
      <c r="D463" s="394">
        <f t="shared" si="966"/>
        <v>11</v>
      </c>
      <c r="E463" s="393" t="s">
        <v>39</v>
      </c>
      <c r="F463" s="392">
        <v>4</v>
      </c>
      <c r="G463" s="395" t="s">
        <v>38</v>
      </c>
      <c r="H463" s="395" t="s">
        <v>324</v>
      </c>
      <c r="I463" s="395" t="s">
        <v>587</v>
      </c>
      <c r="J463" s="396">
        <v>0.20833333333333334</v>
      </c>
      <c r="K463" s="394">
        <v>3696.81</v>
      </c>
      <c r="L463" s="395" t="s">
        <v>34</v>
      </c>
      <c r="M463" s="392">
        <v>59</v>
      </c>
      <c r="N463" s="392">
        <v>0</v>
      </c>
      <c r="O463" s="395"/>
      <c r="P463" s="396">
        <v>0.20833333333333334</v>
      </c>
      <c r="Q463" s="396">
        <v>0.20833333333333334</v>
      </c>
      <c r="R463" s="12">
        <f t="shared" si="922"/>
        <v>0</v>
      </c>
      <c r="S463" s="13">
        <f t="shared" si="923"/>
        <v>0</v>
      </c>
      <c r="T463" s="13">
        <f t="shared" si="924"/>
        <v>0</v>
      </c>
      <c r="U463" s="396">
        <v>0.26041666666666669</v>
      </c>
      <c r="V463" s="12">
        <f t="shared" si="968"/>
        <v>5.2083333333333343E-2</v>
      </c>
      <c r="W463" s="13">
        <f t="shared" si="886"/>
        <v>1</v>
      </c>
      <c r="X463" s="225">
        <f t="shared" si="887"/>
        <v>15</v>
      </c>
      <c r="Y463" s="396">
        <v>0.28472222222222221</v>
      </c>
      <c r="Z463" s="12">
        <f t="shared" si="969"/>
        <v>2.4305555555555525E-2</v>
      </c>
      <c r="AA463" s="13">
        <f t="shared" si="889"/>
        <v>0</v>
      </c>
      <c r="AB463" s="13">
        <f t="shared" si="890"/>
        <v>35</v>
      </c>
      <c r="AC463" s="396">
        <v>0.3125</v>
      </c>
      <c r="AD463" s="12">
        <f t="shared" si="970"/>
        <v>2.777777777777779E-2</v>
      </c>
      <c r="AE463" s="13">
        <f t="shared" si="892"/>
        <v>0</v>
      </c>
      <c r="AF463" s="13">
        <f t="shared" si="893"/>
        <v>40</v>
      </c>
      <c r="AG463" s="396">
        <v>0.31597222222222221</v>
      </c>
      <c r="AH463" s="396">
        <v>0.4236111111111111</v>
      </c>
      <c r="AI463" s="12">
        <f t="shared" si="894"/>
        <v>0.1076388888888889</v>
      </c>
      <c r="AJ463" s="225">
        <f t="shared" si="895"/>
        <v>2</v>
      </c>
      <c r="AK463" s="225">
        <f t="shared" si="896"/>
        <v>35</v>
      </c>
      <c r="AL463" s="396">
        <v>0.31597222222222221</v>
      </c>
      <c r="AM463" s="396">
        <v>0.4236111111111111</v>
      </c>
      <c r="AN463" s="12">
        <f t="shared" si="897"/>
        <v>0.1076388888888889</v>
      </c>
      <c r="AO463" s="13">
        <f t="shared" si="898"/>
        <v>2</v>
      </c>
      <c r="AP463" s="13">
        <f t="shared" si="899"/>
        <v>35</v>
      </c>
      <c r="AQ463" s="396">
        <v>0.43263888888888885</v>
      </c>
      <c r="AR463" s="12">
        <f t="shared" si="900"/>
        <v>9.0277777777777457E-3</v>
      </c>
      <c r="AS463" s="225">
        <f t="shared" si="901"/>
        <v>0</v>
      </c>
      <c r="AT463" s="13">
        <f t="shared" si="902"/>
        <v>13</v>
      </c>
      <c r="AU463" s="396">
        <v>0.4375</v>
      </c>
      <c r="AV463" s="226">
        <f t="shared" si="919"/>
        <v>4.8611111111111494E-3</v>
      </c>
      <c r="AW463" s="13">
        <f t="shared" si="903"/>
        <v>0</v>
      </c>
      <c r="AX463" s="13">
        <f t="shared" si="904"/>
        <v>7</v>
      </c>
      <c r="AY463" s="396">
        <v>0.53749999999999998</v>
      </c>
      <c r="AZ463" s="12">
        <f t="shared" si="920"/>
        <v>9.9999999999999978E-2</v>
      </c>
      <c r="BA463" s="225">
        <f t="shared" si="905"/>
        <v>2</v>
      </c>
      <c r="BB463" s="225">
        <f t="shared" si="906"/>
        <v>24</v>
      </c>
      <c r="BC463" s="396">
        <v>0.53749999999999998</v>
      </c>
      <c r="BD463" s="396">
        <v>0.53749999999999998</v>
      </c>
      <c r="BE463" s="12">
        <f t="shared" si="907"/>
        <v>0</v>
      </c>
      <c r="BF463" s="13">
        <f t="shared" si="908"/>
        <v>0</v>
      </c>
      <c r="BG463" s="13">
        <f t="shared" si="909"/>
        <v>0</v>
      </c>
      <c r="BH463" s="396">
        <v>0.53749999999999998</v>
      </c>
      <c r="BI463" s="396">
        <v>0.53749999999999998</v>
      </c>
      <c r="BJ463" s="395"/>
      <c r="BK463" s="69">
        <f t="shared" si="910"/>
        <v>0</v>
      </c>
      <c r="BL463" s="13">
        <f t="shared" si="911"/>
        <v>0</v>
      </c>
      <c r="BM463" s="13">
        <f t="shared" si="912"/>
        <v>0</v>
      </c>
      <c r="BN463" s="396">
        <v>0.54861111111111105</v>
      </c>
      <c r="BO463" s="12">
        <f t="shared" si="913"/>
        <v>1.1111111111111072E-2</v>
      </c>
      <c r="BP463" s="225">
        <f t="shared" si="914"/>
        <v>0</v>
      </c>
      <c r="BQ463" s="225">
        <f t="shared" si="915"/>
        <v>16</v>
      </c>
      <c r="BR463" s="396">
        <v>0.55208333333333337</v>
      </c>
      <c r="BS463" s="12">
        <f t="shared" si="916"/>
        <v>3.4722222222223209E-3</v>
      </c>
      <c r="BT463" s="225">
        <f t="shared" si="917"/>
        <v>0</v>
      </c>
      <c r="BU463" s="225">
        <f t="shared" si="918"/>
        <v>5</v>
      </c>
      <c r="BV463" s="396">
        <v>0.55208333333333337</v>
      </c>
      <c r="BW463" s="396">
        <v>0.55555555555555558</v>
      </c>
      <c r="BX463" s="12">
        <f t="shared" si="950"/>
        <v>3.4722222222222099E-3</v>
      </c>
      <c r="BY463" s="13">
        <f t="shared" si="951"/>
        <v>0</v>
      </c>
      <c r="BZ463" s="13">
        <f t="shared" si="952"/>
        <v>5</v>
      </c>
      <c r="CA463" s="226">
        <f t="shared" si="953"/>
        <v>0.34722222222222221</v>
      </c>
      <c r="CB463" s="13">
        <f t="shared" si="954"/>
        <v>8</v>
      </c>
      <c r="CC463" s="13">
        <f t="shared" si="955"/>
        <v>20</v>
      </c>
      <c r="CD463" s="12">
        <f t="shared" si="929"/>
        <v>5.1388888888888928E-2</v>
      </c>
      <c r="CE463" s="13">
        <f t="shared" si="956"/>
        <v>1</v>
      </c>
      <c r="CF463" s="13">
        <f t="shared" si="957"/>
        <v>14</v>
      </c>
      <c r="CG463" s="12">
        <f t="shared" si="948"/>
        <v>0.1076388888888889</v>
      </c>
      <c r="CH463" s="13">
        <f t="shared" si="958"/>
        <v>2</v>
      </c>
      <c r="CI463" s="13">
        <f t="shared" si="959"/>
        <v>35</v>
      </c>
      <c r="CJ463" s="12">
        <f t="shared" si="949"/>
        <v>9.9999999999999978E-2</v>
      </c>
      <c r="CK463" s="13">
        <f t="shared" si="960"/>
        <v>2</v>
      </c>
      <c r="CL463" s="13">
        <f t="shared" si="961"/>
        <v>24</v>
      </c>
      <c r="CM463" s="62"/>
      <c r="CN463" s="62"/>
      <c r="CO463" s="62"/>
      <c r="CP463" s="12">
        <f t="shared" si="962"/>
        <v>9.9999999999999978E-2</v>
      </c>
      <c r="CQ463" s="13">
        <f t="shared" si="963"/>
        <v>2</v>
      </c>
      <c r="CR463" s="13">
        <f t="shared" si="964"/>
        <v>24</v>
      </c>
      <c r="CS463" s="396"/>
      <c r="CT463" s="13">
        <f t="shared" si="930"/>
        <v>0</v>
      </c>
      <c r="CU463" s="13">
        <f t="shared" si="931"/>
        <v>0</v>
      </c>
      <c r="CV463" s="158"/>
      <c r="CW463" s="13">
        <f t="shared" si="932"/>
        <v>0</v>
      </c>
      <c r="CX463" s="13">
        <f t="shared" si="933"/>
        <v>0</v>
      </c>
      <c r="CY463" s="158"/>
      <c r="CZ463" s="13">
        <f t="shared" si="934"/>
        <v>0</v>
      </c>
      <c r="DA463" s="13">
        <f t="shared" si="935"/>
        <v>0</v>
      </c>
      <c r="DB463" s="158"/>
      <c r="DC463" s="13">
        <f t="shared" si="936"/>
        <v>0</v>
      </c>
      <c r="DD463" s="13">
        <f t="shared" si="937"/>
        <v>0</v>
      </c>
      <c r="DE463" s="158"/>
      <c r="DF463" s="13">
        <f t="shared" si="938"/>
        <v>0</v>
      </c>
      <c r="DG463" s="13">
        <f t="shared" si="939"/>
        <v>0</v>
      </c>
      <c r="DH463" s="158"/>
      <c r="DI463" s="13">
        <f t="shared" si="940"/>
        <v>0</v>
      </c>
      <c r="DJ463" s="13">
        <f t="shared" si="941"/>
        <v>0</v>
      </c>
      <c r="DK463" s="158"/>
      <c r="DL463" s="35">
        <f t="shared" si="942"/>
        <v>0</v>
      </c>
      <c r="DM463" s="61">
        <f t="shared" si="943"/>
        <v>0</v>
      </c>
      <c r="DN463" s="66">
        <f t="shared" si="921"/>
        <v>1635533.3559999994</v>
      </c>
      <c r="DO463" s="74">
        <f t="shared" si="944"/>
        <v>26295</v>
      </c>
      <c r="DP463" s="66">
        <f t="shared" si="965"/>
        <v>62.657796610169491</v>
      </c>
      <c r="DQ463" s="63">
        <f t="shared" si="947"/>
        <v>62.199405057995797</v>
      </c>
      <c r="DR463" s="66" t="e">
        <f t="shared" si="925"/>
        <v>#NUM!</v>
      </c>
      <c r="DS463" s="96" t="e">
        <f t="shared" si="926"/>
        <v>#NUM!</v>
      </c>
      <c r="DT463" s="66" t="e">
        <f t="shared" si="927"/>
        <v>#NUM!</v>
      </c>
      <c r="DU463" s="66" t="e">
        <f t="shared" si="928"/>
        <v>#NUM!</v>
      </c>
      <c r="DV463" s="62"/>
      <c r="DW463" s="62"/>
      <c r="DX463" s="62"/>
      <c r="DY463" s="62"/>
      <c r="DZ463" s="62"/>
      <c r="EA463" s="62"/>
      <c r="EB463" s="62"/>
      <c r="EC463" s="62"/>
      <c r="ED463" s="62"/>
      <c r="EE463" s="62"/>
      <c r="EF463" s="62"/>
      <c r="EG463" s="62"/>
      <c r="EH463" s="62"/>
      <c r="EI463" s="62"/>
      <c r="EJ463" s="62"/>
      <c r="EK463" s="62"/>
      <c r="EL463" s="62"/>
      <c r="EM463" s="62"/>
      <c r="EN463" s="62"/>
      <c r="EO463" s="62"/>
      <c r="EP463" s="62"/>
      <c r="EQ463" s="62"/>
      <c r="ER463" s="62"/>
      <c r="ES463" s="62"/>
      <c r="ET463" s="62"/>
      <c r="EU463" s="62"/>
      <c r="EV463" s="62"/>
      <c r="EW463" s="62"/>
      <c r="EX463" s="62"/>
      <c r="EY463" s="62"/>
      <c r="EZ463" s="62"/>
      <c r="FA463" s="62"/>
      <c r="FB463" s="62"/>
      <c r="FC463" s="62"/>
      <c r="FD463" s="62"/>
      <c r="FE463" s="62"/>
      <c r="FF463" s="62"/>
      <c r="FG463" s="62"/>
      <c r="FH463" s="62"/>
      <c r="FI463" s="62"/>
    </row>
    <row r="464" spans="1:165" s="398" customFormat="1" ht="20.25" customHeight="1">
      <c r="A464" s="166">
        <v>463</v>
      </c>
      <c r="B464" s="392">
        <f t="shared" si="967"/>
        <v>11</v>
      </c>
      <c r="C464" s="399">
        <v>40849</v>
      </c>
      <c r="D464" s="394">
        <f t="shared" si="966"/>
        <v>11</v>
      </c>
      <c r="E464" s="393" t="s">
        <v>39</v>
      </c>
      <c r="F464" s="392">
        <v>5</v>
      </c>
      <c r="G464" s="395" t="s">
        <v>38</v>
      </c>
      <c r="H464" s="395" t="s">
        <v>634</v>
      </c>
      <c r="I464" s="395" t="s">
        <v>587</v>
      </c>
      <c r="J464" s="396">
        <v>0.5</v>
      </c>
      <c r="K464" s="394">
        <v>3518.54</v>
      </c>
      <c r="L464" s="395" t="s">
        <v>34</v>
      </c>
      <c r="M464" s="392">
        <v>56</v>
      </c>
      <c r="N464" s="392">
        <v>3</v>
      </c>
      <c r="O464" s="395"/>
      <c r="P464" s="396">
        <v>0.5</v>
      </c>
      <c r="Q464" s="396">
        <v>0.5</v>
      </c>
      <c r="R464" s="12">
        <f t="shared" si="922"/>
        <v>0</v>
      </c>
      <c r="S464" s="13">
        <f t="shared" si="923"/>
        <v>0</v>
      </c>
      <c r="T464" s="13">
        <f t="shared" si="924"/>
        <v>0</v>
      </c>
      <c r="U464" s="396">
        <v>0.50347222222222221</v>
      </c>
      <c r="V464" s="12">
        <f t="shared" si="968"/>
        <v>3.4722222222222099E-3</v>
      </c>
      <c r="W464" s="13">
        <f t="shared" si="886"/>
        <v>0</v>
      </c>
      <c r="X464" s="225">
        <f t="shared" si="887"/>
        <v>5</v>
      </c>
      <c r="Y464" s="396">
        <v>0.51388888888888895</v>
      </c>
      <c r="Z464" s="12">
        <f t="shared" si="969"/>
        <v>1.0416666666666741E-2</v>
      </c>
      <c r="AA464" s="13">
        <f t="shared" si="889"/>
        <v>0</v>
      </c>
      <c r="AB464" s="13">
        <f t="shared" si="890"/>
        <v>15</v>
      </c>
      <c r="AC464" s="396">
        <v>0.53472222222222221</v>
      </c>
      <c r="AD464" s="12">
        <f t="shared" si="970"/>
        <v>2.0833333333333259E-2</v>
      </c>
      <c r="AE464" s="13">
        <f t="shared" si="892"/>
        <v>0</v>
      </c>
      <c r="AF464" s="13">
        <f t="shared" si="893"/>
        <v>30</v>
      </c>
      <c r="AG464" s="396">
        <v>0.53819444444444442</v>
      </c>
      <c r="AH464" s="396">
        <v>0.56944444444444442</v>
      </c>
      <c r="AI464" s="12">
        <f t="shared" si="894"/>
        <v>3.125E-2</v>
      </c>
      <c r="AJ464" s="225">
        <f t="shared" si="895"/>
        <v>0</v>
      </c>
      <c r="AK464" s="225">
        <f t="shared" si="896"/>
        <v>45</v>
      </c>
      <c r="AL464" s="396">
        <v>0.53819444444444442</v>
      </c>
      <c r="AM464" s="396">
        <v>0.56944444444444442</v>
      </c>
      <c r="AN464" s="12">
        <f t="shared" si="897"/>
        <v>3.125E-2</v>
      </c>
      <c r="AO464" s="13">
        <f t="shared" si="898"/>
        <v>0</v>
      </c>
      <c r="AP464" s="13">
        <f t="shared" si="899"/>
        <v>45</v>
      </c>
      <c r="AQ464" s="396">
        <v>0.58333333333333337</v>
      </c>
      <c r="AR464" s="12">
        <f t="shared" si="900"/>
        <v>1.3888888888888951E-2</v>
      </c>
      <c r="AS464" s="225">
        <f t="shared" si="901"/>
        <v>0</v>
      </c>
      <c r="AT464" s="13">
        <f t="shared" si="902"/>
        <v>20</v>
      </c>
      <c r="AU464" s="396">
        <v>0.58402777777777781</v>
      </c>
      <c r="AV464" s="226">
        <f t="shared" si="919"/>
        <v>6.9444444444444198E-4</v>
      </c>
      <c r="AW464" s="13">
        <f t="shared" si="903"/>
        <v>0</v>
      </c>
      <c r="AX464" s="13">
        <f t="shared" si="904"/>
        <v>1</v>
      </c>
      <c r="AY464" s="396">
        <v>0.65763888888888888</v>
      </c>
      <c r="AZ464" s="12">
        <f t="shared" si="920"/>
        <v>7.3611111111111072E-2</v>
      </c>
      <c r="BA464" s="225">
        <f t="shared" si="905"/>
        <v>1</v>
      </c>
      <c r="BB464" s="225">
        <f t="shared" si="906"/>
        <v>46</v>
      </c>
      <c r="BC464" s="396">
        <v>0.65763888888888888</v>
      </c>
      <c r="BD464" s="396">
        <v>0.65763888888888888</v>
      </c>
      <c r="BE464" s="12">
        <f t="shared" si="907"/>
        <v>0</v>
      </c>
      <c r="BF464" s="13">
        <f t="shared" si="908"/>
        <v>0</v>
      </c>
      <c r="BG464" s="13">
        <f t="shared" si="909"/>
        <v>0</v>
      </c>
      <c r="BH464" s="396">
        <v>0.65763888888888888</v>
      </c>
      <c r="BI464" s="396">
        <v>0.65763888888888888</v>
      </c>
      <c r="BJ464" s="395"/>
      <c r="BK464" s="69">
        <f t="shared" si="910"/>
        <v>0</v>
      </c>
      <c r="BL464" s="13">
        <f t="shared" si="911"/>
        <v>0</v>
      </c>
      <c r="BM464" s="13">
        <f t="shared" si="912"/>
        <v>0</v>
      </c>
      <c r="BN464" s="396">
        <v>0.66319444444444442</v>
      </c>
      <c r="BO464" s="12">
        <f t="shared" si="913"/>
        <v>5.5555555555555358E-3</v>
      </c>
      <c r="BP464" s="225">
        <f t="shared" si="914"/>
        <v>0</v>
      </c>
      <c r="BQ464" s="225">
        <f t="shared" si="915"/>
        <v>8</v>
      </c>
      <c r="BR464" s="396">
        <v>0.66527777777777775</v>
      </c>
      <c r="BS464" s="12">
        <f t="shared" si="916"/>
        <v>2.0833333333333259E-3</v>
      </c>
      <c r="BT464" s="225">
        <f t="shared" si="917"/>
        <v>0</v>
      </c>
      <c r="BU464" s="225">
        <f t="shared" si="918"/>
        <v>3</v>
      </c>
      <c r="BV464" s="396">
        <v>0.66527777777777775</v>
      </c>
      <c r="BW464" s="396">
        <v>0.66666666666666663</v>
      </c>
      <c r="BX464" s="12">
        <f t="shared" si="950"/>
        <v>1.388888888888884E-3</v>
      </c>
      <c r="BY464" s="13">
        <f t="shared" si="951"/>
        <v>0</v>
      </c>
      <c r="BZ464" s="13">
        <f t="shared" si="952"/>
        <v>2</v>
      </c>
      <c r="CA464" s="226">
        <f t="shared" si="953"/>
        <v>0.16666666666666663</v>
      </c>
      <c r="CB464" s="13">
        <f t="shared" si="954"/>
        <v>4</v>
      </c>
      <c r="CC464" s="13">
        <f t="shared" si="955"/>
        <v>0</v>
      </c>
      <c r="CD464" s="12">
        <f t="shared" si="929"/>
        <v>4.2361111111111072E-2</v>
      </c>
      <c r="CE464" s="13">
        <f t="shared" si="956"/>
        <v>1</v>
      </c>
      <c r="CF464" s="13">
        <f t="shared" si="957"/>
        <v>1</v>
      </c>
      <c r="CG464" s="12">
        <f t="shared" si="948"/>
        <v>3.125E-2</v>
      </c>
      <c r="CH464" s="13">
        <f t="shared" si="958"/>
        <v>0</v>
      </c>
      <c r="CI464" s="13">
        <f t="shared" si="959"/>
        <v>45</v>
      </c>
      <c r="CJ464" s="12">
        <f t="shared" si="949"/>
        <v>7.3611111111111072E-2</v>
      </c>
      <c r="CK464" s="13">
        <f t="shared" si="960"/>
        <v>1</v>
      </c>
      <c r="CL464" s="13">
        <f t="shared" si="961"/>
        <v>46</v>
      </c>
      <c r="CM464" s="62"/>
      <c r="CN464" s="62"/>
      <c r="CO464" s="62"/>
      <c r="CP464" s="12">
        <f t="shared" si="962"/>
        <v>7.3611111111111072E-2</v>
      </c>
      <c r="CQ464" s="13">
        <f t="shared" si="963"/>
        <v>1</v>
      </c>
      <c r="CR464" s="13">
        <f t="shared" si="964"/>
        <v>46</v>
      </c>
      <c r="CS464" s="396"/>
      <c r="CT464" s="13">
        <f t="shared" si="930"/>
        <v>0</v>
      </c>
      <c r="CU464" s="13">
        <f t="shared" si="931"/>
        <v>0</v>
      </c>
      <c r="CV464" s="158"/>
      <c r="CW464" s="13">
        <f t="shared" si="932"/>
        <v>0</v>
      </c>
      <c r="CX464" s="13">
        <f t="shared" si="933"/>
        <v>0</v>
      </c>
      <c r="CY464" s="158"/>
      <c r="CZ464" s="13">
        <f t="shared" si="934"/>
        <v>0</v>
      </c>
      <c r="DA464" s="13">
        <f t="shared" si="935"/>
        <v>0</v>
      </c>
      <c r="DB464" s="158"/>
      <c r="DC464" s="13">
        <f t="shared" si="936"/>
        <v>0</v>
      </c>
      <c r="DD464" s="13">
        <f t="shared" si="937"/>
        <v>0</v>
      </c>
      <c r="DE464" s="158"/>
      <c r="DF464" s="13">
        <f t="shared" si="938"/>
        <v>0</v>
      </c>
      <c r="DG464" s="13">
        <f t="shared" si="939"/>
        <v>0</v>
      </c>
      <c r="DH464" s="158"/>
      <c r="DI464" s="13">
        <f t="shared" si="940"/>
        <v>0</v>
      </c>
      <c r="DJ464" s="13">
        <f t="shared" si="941"/>
        <v>0</v>
      </c>
      <c r="DK464" s="158"/>
      <c r="DL464" s="35">
        <f t="shared" si="942"/>
        <v>0</v>
      </c>
      <c r="DM464" s="61">
        <f t="shared" si="943"/>
        <v>0</v>
      </c>
      <c r="DN464" s="66">
        <f t="shared" si="921"/>
        <v>1639051.8959999995</v>
      </c>
      <c r="DO464" s="74">
        <f t="shared" si="944"/>
        <v>26351</v>
      </c>
      <c r="DP464" s="66">
        <f t="shared" si="965"/>
        <v>62.831071428571427</v>
      </c>
      <c r="DQ464" s="63">
        <f t="shared" si="947"/>
        <v>62.200747447914672</v>
      </c>
      <c r="DR464" s="66" t="e">
        <f t="shared" si="925"/>
        <v>#NUM!</v>
      </c>
      <c r="DS464" s="96" t="e">
        <f t="shared" si="926"/>
        <v>#NUM!</v>
      </c>
      <c r="DT464" s="66" t="e">
        <f t="shared" si="927"/>
        <v>#NUM!</v>
      </c>
      <c r="DU464" s="66" t="e">
        <f t="shared" si="928"/>
        <v>#NUM!</v>
      </c>
      <c r="DV464" s="62"/>
      <c r="DW464" s="62"/>
      <c r="DX464" s="62"/>
      <c r="DY464" s="62"/>
      <c r="DZ464" s="62"/>
      <c r="EA464" s="62"/>
      <c r="EB464" s="62"/>
      <c r="EC464" s="62"/>
      <c r="ED464" s="62"/>
      <c r="EE464" s="62"/>
      <c r="EF464" s="62"/>
      <c r="EG464" s="62"/>
      <c r="EH464" s="62"/>
      <c r="EI464" s="62"/>
      <c r="EJ464" s="62"/>
      <c r="EK464" s="62"/>
      <c r="EL464" s="62"/>
      <c r="EM464" s="62"/>
      <c r="EN464" s="62"/>
      <c r="EO464" s="62"/>
      <c r="EP464" s="62"/>
      <c r="EQ464" s="62"/>
      <c r="ER464" s="62"/>
      <c r="ES464" s="62"/>
      <c r="ET464" s="62"/>
      <c r="EU464" s="62"/>
      <c r="EV464" s="62"/>
      <c r="EW464" s="62"/>
      <c r="EX464" s="62"/>
      <c r="EY464" s="62"/>
      <c r="EZ464" s="62"/>
      <c r="FA464" s="62"/>
      <c r="FB464" s="62"/>
      <c r="FC464" s="62"/>
      <c r="FD464" s="62"/>
      <c r="FE464" s="62"/>
      <c r="FF464" s="62"/>
      <c r="FG464" s="62"/>
      <c r="FH464" s="62"/>
      <c r="FI464" s="62"/>
    </row>
    <row r="465" spans="1:165" s="398" customFormat="1" ht="20.25" customHeight="1">
      <c r="A465" s="199">
        <v>464</v>
      </c>
      <c r="B465" s="392">
        <f t="shared" si="967"/>
        <v>12</v>
      </c>
      <c r="C465" s="399">
        <v>40849</v>
      </c>
      <c r="D465" s="394">
        <f t="shared" si="966"/>
        <v>11</v>
      </c>
      <c r="E465" s="393" t="s">
        <v>39</v>
      </c>
      <c r="F465" s="392">
        <v>6</v>
      </c>
      <c r="G465" s="395" t="s">
        <v>38</v>
      </c>
      <c r="H465" s="395" t="s">
        <v>622</v>
      </c>
      <c r="I465" s="395" t="s">
        <v>606</v>
      </c>
      <c r="J465" s="396">
        <v>0.53472222222222221</v>
      </c>
      <c r="K465" s="394">
        <v>3537.74</v>
      </c>
      <c r="L465" s="395" t="s">
        <v>34</v>
      </c>
      <c r="M465" s="392">
        <v>56</v>
      </c>
      <c r="N465" s="392">
        <v>3</v>
      </c>
      <c r="O465" s="395"/>
      <c r="P465" s="396">
        <v>0.53472222222222221</v>
      </c>
      <c r="Q465" s="396">
        <v>0.53472222222222221</v>
      </c>
      <c r="R465" s="12">
        <f t="shared" si="922"/>
        <v>0</v>
      </c>
      <c r="S465" s="13">
        <f t="shared" si="923"/>
        <v>0</v>
      </c>
      <c r="T465" s="13">
        <f t="shared" si="924"/>
        <v>0</v>
      </c>
      <c r="U465" s="396">
        <v>0.56944444444444442</v>
      </c>
      <c r="V465" s="12">
        <f t="shared" si="968"/>
        <v>3.472222222222221E-2</v>
      </c>
      <c r="W465" s="13">
        <f t="shared" si="886"/>
        <v>0</v>
      </c>
      <c r="X465" s="225">
        <f t="shared" si="887"/>
        <v>50</v>
      </c>
      <c r="Y465" s="396">
        <v>0.58333333333333337</v>
      </c>
      <c r="Z465" s="12">
        <f t="shared" si="969"/>
        <v>1.3888888888888951E-2</v>
      </c>
      <c r="AA465" s="13">
        <f t="shared" si="889"/>
        <v>0</v>
      </c>
      <c r="AB465" s="13">
        <f t="shared" si="890"/>
        <v>20</v>
      </c>
      <c r="AC465" s="396">
        <v>0.60069444444444442</v>
      </c>
      <c r="AD465" s="12">
        <f t="shared" si="970"/>
        <v>1.7361111111111049E-2</v>
      </c>
      <c r="AE465" s="13">
        <f t="shared" si="892"/>
        <v>0</v>
      </c>
      <c r="AF465" s="13">
        <f t="shared" si="893"/>
        <v>25</v>
      </c>
      <c r="AG465" s="396">
        <v>0.60416666666666663</v>
      </c>
      <c r="AH465" s="396">
        <v>0.65277777777777779</v>
      </c>
      <c r="AI465" s="12">
        <f t="shared" si="894"/>
        <v>4.861111111111116E-2</v>
      </c>
      <c r="AJ465" s="225">
        <f t="shared" si="895"/>
        <v>1</v>
      </c>
      <c r="AK465" s="225">
        <f t="shared" si="896"/>
        <v>10</v>
      </c>
      <c r="AL465" s="396">
        <v>0.60416666666666663</v>
      </c>
      <c r="AM465" s="396">
        <v>0.65277777777777779</v>
      </c>
      <c r="AN465" s="12">
        <f t="shared" si="897"/>
        <v>4.861111111111116E-2</v>
      </c>
      <c r="AO465" s="13">
        <f t="shared" si="898"/>
        <v>1</v>
      </c>
      <c r="AP465" s="13">
        <f t="shared" si="899"/>
        <v>10</v>
      </c>
      <c r="AQ465" s="396">
        <v>0.66666666666666663</v>
      </c>
      <c r="AR465" s="12">
        <f t="shared" si="900"/>
        <v>1.388888888888884E-2</v>
      </c>
      <c r="AS465" s="225">
        <f t="shared" si="901"/>
        <v>0</v>
      </c>
      <c r="AT465" s="13">
        <f t="shared" si="902"/>
        <v>20</v>
      </c>
      <c r="AU465" s="396">
        <v>0.68680555555555556</v>
      </c>
      <c r="AV465" s="226">
        <f t="shared" si="919"/>
        <v>2.0138888888888928E-2</v>
      </c>
      <c r="AW465" s="13">
        <f t="shared" si="903"/>
        <v>0</v>
      </c>
      <c r="AX465" s="13">
        <f t="shared" si="904"/>
        <v>29</v>
      </c>
      <c r="AY465" s="396">
        <v>0.87083333333333324</v>
      </c>
      <c r="AZ465" s="12">
        <f t="shared" si="920"/>
        <v>0.18402777777777768</v>
      </c>
      <c r="BA465" s="225">
        <f t="shared" si="905"/>
        <v>4</v>
      </c>
      <c r="BB465" s="225">
        <f t="shared" si="906"/>
        <v>25</v>
      </c>
      <c r="BC465" s="396">
        <v>0.87083333333333324</v>
      </c>
      <c r="BD465" s="396">
        <v>0.87083333333333324</v>
      </c>
      <c r="BE465" s="12">
        <f t="shared" si="907"/>
        <v>0</v>
      </c>
      <c r="BF465" s="13">
        <f t="shared" si="908"/>
        <v>0</v>
      </c>
      <c r="BG465" s="13">
        <f t="shared" si="909"/>
        <v>0</v>
      </c>
      <c r="BH465" s="396">
        <v>0.87083333333333324</v>
      </c>
      <c r="BI465" s="396">
        <v>0.87083333333333324</v>
      </c>
      <c r="BJ465" s="395"/>
      <c r="BK465" s="69">
        <f t="shared" si="910"/>
        <v>0</v>
      </c>
      <c r="BL465" s="13">
        <f t="shared" si="911"/>
        <v>0</v>
      </c>
      <c r="BM465" s="13">
        <f t="shared" si="912"/>
        <v>0</v>
      </c>
      <c r="BN465" s="396">
        <v>0.87638888888888899</v>
      </c>
      <c r="BO465" s="12">
        <f t="shared" si="913"/>
        <v>5.5555555555557579E-3</v>
      </c>
      <c r="BP465" s="225">
        <f t="shared" si="914"/>
        <v>0</v>
      </c>
      <c r="BQ465" s="225">
        <f t="shared" si="915"/>
        <v>8</v>
      </c>
      <c r="BR465" s="396">
        <v>0.87847222222222221</v>
      </c>
      <c r="BS465" s="12">
        <f t="shared" si="916"/>
        <v>2.0833333333332149E-3</v>
      </c>
      <c r="BT465" s="225">
        <f t="shared" si="917"/>
        <v>0</v>
      </c>
      <c r="BU465" s="225">
        <f t="shared" si="918"/>
        <v>3</v>
      </c>
      <c r="BV465" s="396">
        <v>0.87847222222222221</v>
      </c>
      <c r="BW465" s="396">
        <v>0.88194444444444453</v>
      </c>
      <c r="BX465" s="12">
        <f t="shared" si="950"/>
        <v>3.4722222222223209E-3</v>
      </c>
      <c r="BY465" s="13">
        <f t="shared" si="951"/>
        <v>0</v>
      </c>
      <c r="BZ465" s="13">
        <f t="shared" si="952"/>
        <v>5</v>
      </c>
      <c r="CA465" s="226">
        <f t="shared" si="953"/>
        <v>0.34722222222222232</v>
      </c>
      <c r="CB465" s="13">
        <f t="shared" si="954"/>
        <v>8</v>
      </c>
      <c r="CC465" s="13">
        <f t="shared" si="955"/>
        <v>20</v>
      </c>
      <c r="CD465" s="12">
        <f t="shared" si="929"/>
        <v>3.8888888888888862E-2</v>
      </c>
      <c r="CE465" s="13">
        <f t="shared" si="956"/>
        <v>0</v>
      </c>
      <c r="CF465" s="13">
        <f t="shared" si="957"/>
        <v>56</v>
      </c>
      <c r="CG465" s="12">
        <f t="shared" si="948"/>
        <v>4.861111111111116E-2</v>
      </c>
      <c r="CH465" s="13">
        <f t="shared" si="958"/>
        <v>1</v>
      </c>
      <c r="CI465" s="13">
        <f t="shared" si="959"/>
        <v>10</v>
      </c>
      <c r="CJ465" s="12">
        <f t="shared" si="949"/>
        <v>0.18402777777777768</v>
      </c>
      <c r="CK465" s="13">
        <f t="shared" si="960"/>
        <v>4</v>
      </c>
      <c r="CL465" s="13">
        <f t="shared" si="961"/>
        <v>25</v>
      </c>
      <c r="CM465" s="62"/>
      <c r="CN465" s="62"/>
      <c r="CO465" s="62"/>
      <c r="CP465" s="12">
        <f t="shared" si="962"/>
        <v>0.18402777777777768</v>
      </c>
      <c r="CQ465" s="13">
        <f t="shared" si="963"/>
        <v>4</v>
      </c>
      <c r="CR465" s="13">
        <f t="shared" si="964"/>
        <v>25</v>
      </c>
      <c r="CS465" s="396"/>
      <c r="CT465" s="13">
        <f t="shared" si="930"/>
        <v>0</v>
      </c>
      <c r="CU465" s="13">
        <f t="shared" si="931"/>
        <v>0</v>
      </c>
      <c r="CV465" s="158"/>
      <c r="CW465" s="13">
        <f t="shared" si="932"/>
        <v>0</v>
      </c>
      <c r="CX465" s="13">
        <f t="shared" si="933"/>
        <v>0</v>
      </c>
      <c r="CY465" s="158"/>
      <c r="CZ465" s="13">
        <f t="shared" si="934"/>
        <v>0</v>
      </c>
      <c r="DA465" s="13">
        <f t="shared" si="935"/>
        <v>0</v>
      </c>
      <c r="DB465" s="158"/>
      <c r="DC465" s="13">
        <f t="shared" si="936"/>
        <v>0</v>
      </c>
      <c r="DD465" s="13">
        <f t="shared" si="937"/>
        <v>0</v>
      </c>
      <c r="DE465" s="158"/>
      <c r="DF465" s="13">
        <f t="shared" si="938"/>
        <v>0</v>
      </c>
      <c r="DG465" s="13">
        <f t="shared" si="939"/>
        <v>0</v>
      </c>
      <c r="DH465" s="158"/>
      <c r="DI465" s="13">
        <f t="shared" si="940"/>
        <v>0</v>
      </c>
      <c r="DJ465" s="13">
        <f t="shared" si="941"/>
        <v>0</v>
      </c>
      <c r="DK465" s="158"/>
      <c r="DL465" s="35">
        <f t="shared" si="942"/>
        <v>0</v>
      </c>
      <c r="DM465" s="61">
        <f t="shared" si="943"/>
        <v>0</v>
      </c>
      <c r="DN465" s="66">
        <f t="shared" si="921"/>
        <v>1642589.6359999995</v>
      </c>
      <c r="DO465" s="74">
        <f t="shared" si="944"/>
        <v>26407</v>
      </c>
      <c r="DP465" s="66">
        <f t="shared" si="965"/>
        <v>63.173928571428569</v>
      </c>
      <c r="DQ465" s="63">
        <f t="shared" si="947"/>
        <v>62.202811224296568</v>
      </c>
      <c r="DR465" s="66" t="e">
        <f t="shared" si="925"/>
        <v>#NUM!</v>
      </c>
      <c r="DS465" s="96" t="e">
        <f t="shared" si="926"/>
        <v>#NUM!</v>
      </c>
      <c r="DT465" s="66" t="e">
        <f t="shared" si="927"/>
        <v>#NUM!</v>
      </c>
      <c r="DU465" s="66" t="e">
        <f t="shared" si="928"/>
        <v>#NUM!</v>
      </c>
      <c r="DV465" s="62"/>
      <c r="DW465" s="62"/>
      <c r="DX465" s="62"/>
      <c r="DY465" s="62"/>
      <c r="DZ465" s="62"/>
      <c r="EA465" s="62"/>
      <c r="EB465" s="62"/>
      <c r="EC465" s="62"/>
      <c r="ED465" s="62"/>
      <c r="EE465" s="62"/>
      <c r="EF465" s="62"/>
      <c r="EG465" s="62"/>
      <c r="EH465" s="62"/>
      <c r="EI465" s="62"/>
      <c r="EJ465" s="62"/>
      <c r="EK465" s="62"/>
      <c r="EL465" s="62"/>
      <c r="EM465" s="62"/>
      <c r="EN465" s="62"/>
      <c r="EO465" s="62"/>
      <c r="EP465" s="62"/>
      <c r="EQ465" s="62"/>
      <c r="ER465" s="62"/>
      <c r="ES465" s="62"/>
      <c r="ET465" s="62"/>
      <c r="EU465" s="62"/>
      <c r="EV465" s="62"/>
      <c r="EW465" s="62"/>
      <c r="EX465" s="62"/>
      <c r="EY465" s="62"/>
      <c r="EZ465" s="62"/>
      <c r="FA465" s="62"/>
      <c r="FB465" s="62"/>
      <c r="FC465" s="62"/>
      <c r="FD465" s="62"/>
      <c r="FE465" s="62"/>
      <c r="FF465" s="62"/>
      <c r="FG465" s="62"/>
      <c r="FH465" s="62"/>
      <c r="FI465" s="62"/>
    </row>
    <row r="466" spans="1:165" s="398" customFormat="1" ht="20.25" customHeight="1">
      <c r="A466" s="175">
        <v>465</v>
      </c>
      <c r="B466" s="392">
        <f t="shared" si="967"/>
        <v>13</v>
      </c>
      <c r="C466" s="399">
        <v>40849</v>
      </c>
      <c r="D466" s="394">
        <f t="shared" si="966"/>
        <v>11</v>
      </c>
      <c r="E466" s="393" t="s">
        <v>39</v>
      </c>
      <c r="F466" s="392">
        <v>7</v>
      </c>
      <c r="G466" s="395" t="s">
        <v>38</v>
      </c>
      <c r="H466" s="395" t="s">
        <v>337</v>
      </c>
      <c r="I466" s="395" t="s">
        <v>644</v>
      </c>
      <c r="J466" s="396">
        <v>0.60416666666666663</v>
      </c>
      <c r="K466" s="394">
        <v>3842.56</v>
      </c>
      <c r="L466" s="395" t="s">
        <v>33</v>
      </c>
      <c r="M466" s="392">
        <v>59</v>
      </c>
      <c r="N466" s="392">
        <v>0</v>
      </c>
      <c r="O466" s="395"/>
      <c r="P466" s="396">
        <v>0.60416666666666663</v>
      </c>
      <c r="Q466" s="396">
        <v>0.60416666666666663</v>
      </c>
      <c r="R466" s="12">
        <f t="shared" si="922"/>
        <v>0</v>
      </c>
      <c r="S466" s="13">
        <f t="shared" si="923"/>
        <v>0</v>
      </c>
      <c r="T466" s="13">
        <f t="shared" si="924"/>
        <v>0</v>
      </c>
      <c r="U466" s="396">
        <v>0.70138888888888884</v>
      </c>
      <c r="V466" s="12">
        <f t="shared" si="968"/>
        <v>9.722222222222221E-2</v>
      </c>
      <c r="W466" s="13">
        <f t="shared" si="886"/>
        <v>2</v>
      </c>
      <c r="X466" s="225">
        <f t="shared" si="887"/>
        <v>20</v>
      </c>
      <c r="Y466" s="396">
        <v>0.70833333333333337</v>
      </c>
      <c r="Z466" s="12">
        <f t="shared" si="969"/>
        <v>6.9444444444445308E-3</v>
      </c>
      <c r="AA466" s="13">
        <f t="shared" si="889"/>
        <v>0</v>
      </c>
      <c r="AB466" s="13">
        <f t="shared" si="890"/>
        <v>10</v>
      </c>
      <c r="AC466" s="396">
        <v>0.75</v>
      </c>
      <c r="AD466" s="12">
        <f t="shared" si="970"/>
        <v>4.166666666666663E-2</v>
      </c>
      <c r="AE466" s="13">
        <f t="shared" si="892"/>
        <v>1</v>
      </c>
      <c r="AF466" s="13">
        <f t="shared" si="893"/>
        <v>0</v>
      </c>
      <c r="AG466" s="396">
        <v>0.75347222222222221</v>
      </c>
      <c r="AH466" s="396">
        <v>0.89930555555555547</v>
      </c>
      <c r="AI466" s="12">
        <f t="shared" si="894"/>
        <v>0.14583333333333326</v>
      </c>
      <c r="AJ466" s="225">
        <f t="shared" si="895"/>
        <v>3</v>
      </c>
      <c r="AK466" s="225">
        <f t="shared" si="896"/>
        <v>30</v>
      </c>
      <c r="AL466" s="396">
        <v>0.75347222222222221</v>
      </c>
      <c r="AM466" s="396">
        <v>0.89930555555555547</v>
      </c>
      <c r="AN466" s="12">
        <f t="shared" si="897"/>
        <v>0.14583333333333326</v>
      </c>
      <c r="AO466" s="13">
        <f t="shared" si="898"/>
        <v>3</v>
      </c>
      <c r="AP466" s="13">
        <f t="shared" si="899"/>
        <v>30</v>
      </c>
      <c r="AQ466" s="396">
        <v>0.90625</v>
      </c>
      <c r="AR466" s="12">
        <f t="shared" si="900"/>
        <v>6.9444444444445308E-3</v>
      </c>
      <c r="AS466" s="225">
        <f t="shared" si="901"/>
        <v>0</v>
      </c>
      <c r="AT466" s="13">
        <f t="shared" si="902"/>
        <v>10</v>
      </c>
      <c r="AU466" s="396">
        <v>0.90833333333333333</v>
      </c>
      <c r="AV466" s="226">
        <f t="shared" si="919"/>
        <v>2.0833333333333259E-3</v>
      </c>
      <c r="AW466" s="13">
        <f t="shared" si="903"/>
        <v>0</v>
      </c>
      <c r="AX466" s="13">
        <f t="shared" si="904"/>
        <v>3</v>
      </c>
      <c r="AY466" s="396">
        <v>1.0118055555555556</v>
      </c>
      <c r="AZ466" s="12">
        <f t="shared" si="920"/>
        <v>0.1034722222222223</v>
      </c>
      <c r="BA466" s="225">
        <f t="shared" si="905"/>
        <v>2</v>
      </c>
      <c r="BB466" s="225">
        <f t="shared" si="906"/>
        <v>29</v>
      </c>
      <c r="BC466" s="396">
        <v>1.0118055555555556</v>
      </c>
      <c r="BD466" s="396">
        <v>1.0118055555555556</v>
      </c>
      <c r="BE466" s="12">
        <f t="shared" si="907"/>
        <v>0</v>
      </c>
      <c r="BF466" s="13">
        <f t="shared" si="908"/>
        <v>0</v>
      </c>
      <c r="BG466" s="13">
        <f t="shared" si="909"/>
        <v>0</v>
      </c>
      <c r="BH466" s="396">
        <v>1.0118055555555556</v>
      </c>
      <c r="BI466" s="396">
        <v>1.0118055555555556</v>
      </c>
      <c r="BJ466" s="395"/>
      <c r="BK466" s="69">
        <f t="shared" si="910"/>
        <v>0</v>
      </c>
      <c r="BL466" s="13">
        <f t="shared" si="911"/>
        <v>0</v>
      </c>
      <c r="BM466" s="13">
        <f t="shared" si="912"/>
        <v>0</v>
      </c>
      <c r="BN466" s="396">
        <v>1.0208333333333333</v>
      </c>
      <c r="BO466" s="12">
        <f t="shared" si="913"/>
        <v>9.0277777777776347E-3</v>
      </c>
      <c r="BP466" s="225">
        <f t="shared" si="914"/>
        <v>0</v>
      </c>
      <c r="BQ466" s="225">
        <f t="shared" si="915"/>
        <v>13</v>
      </c>
      <c r="BR466" s="396">
        <v>1.0243055555555556</v>
      </c>
      <c r="BS466" s="12">
        <f t="shared" si="916"/>
        <v>3.4722222222223209E-3</v>
      </c>
      <c r="BT466" s="225">
        <f t="shared" si="917"/>
        <v>0</v>
      </c>
      <c r="BU466" s="225">
        <f t="shared" si="918"/>
        <v>5</v>
      </c>
      <c r="BV466" s="396">
        <v>1.0243055555555556</v>
      </c>
      <c r="BW466" s="396">
        <v>1.0277777777777779</v>
      </c>
      <c r="BX466" s="12">
        <f t="shared" si="950"/>
        <v>3.4722222222223209E-3</v>
      </c>
      <c r="BY466" s="13">
        <f t="shared" si="951"/>
        <v>0</v>
      </c>
      <c r="BZ466" s="13">
        <f t="shared" si="952"/>
        <v>5</v>
      </c>
      <c r="CA466" s="226">
        <f t="shared" si="953"/>
        <v>0.42361111111111127</v>
      </c>
      <c r="CB466" s="13">
        <f t="shared" si="954"/>
        <v>10</v>
      </c>
      <c r="CC466" s="13">
        <f t="shared" si="955"/>
        <v>10</v>
      </c>
      <c r="CD466" s="12">
        <f t="shared" si="929"/>
        <v>6.1111111111111116E-2</v>
      </c>
      <c r="CE466" s="13">
        <f t="shared" si="956"/>
        <v>1</v>
      </c>
      <c r="CF466" s="13">
        <f t="shared" si="957"/>
        <v>28</v>
      </c>
      <c r="CG466" s="12">
        <f t="shared" si="948"/>
        <v>0.14583333333333326</v>
      </c>
      <c r="CH466" s="13">
        <f t="shared" si="958"/>
        <v>3</v>
      </c>
      <c r="CI466" s="13">
        <f t="shared" si="959"/>
        <v>30</v>
      </c>
      <c r="CJ466" s="12">
        <f t="shared" si="949"/>
        <v>0.1034722222222223</v>
      </c>
      <c r="CK466" s="13">
        <f t="shared" si="960"/>
        <v>2</v>
      </c>
      <c r="CL466" s="13">
        <f t="shared" si="961"/>
        <v>29</v>
      </c>
      <c r="CM466" s="62"/>
      <c r="CN466" s="62"/>
      <c r="CO466" s="62"/>
      <c r="CP466" s="12">
        <f t="shared" si="962"/>
        <v>0.1034722222222223</v>
      </c>
      <c r="CQ466" s="13">
        <f t="shared" si="963"/>
        <v>2</v>
      </c>
      <c r="CR466" s="13">
        <f t="shared" si="964"/>
        <v>29</v>
      </c>
      <c r="CS466" s="396"/>
      <c r="CT466" s="13">
        <f t="shared" si="930"/>
        <v>0</v>
      </c>
      <c r="CU466" s="13">
        <f t="shared" si="931"/>
        <v>0</v>
      </c>
      <c r="CV466" s="158"/>
      <c r="CW466" s="13">
        <f t="shared" si="932"/>
        <v>0</v>
      </c>
      <c r="CX466" s="13">
        <f t="shared" si="933"/>
        <v>0</v>
      </c>
      <c r="CY466" s="158"/>
      <c r="CZ466" s="13">
        <f t="shared" si="934"/>
        <v>0</v>
      </c>
      <c r="DA466" s="13">
        <f t="shared" si="935"/>
        <v>0</v>
      </c>
      <c r="DB466" s="158"/>
      <c r="DC466" s="13">
        <f t="shared" si="936"/>
        <v>0</v>
      </c>
      <c r="DD466" s="13">
        <f t="shared" si="937"/>
        <v>0</v>
      </c>
      <c r="DE466" s="158"/>
      <c r="DF466" s="13">
        <f t="shared" si="938"/>
        <v>0</v>
      </c>
      <c r="DG466" s="13">
        <f t="shared" si="939"/>
        <v>0</v>
      </c>
      <c r="DH466" s="158"/>
      <c r="DI466" s="13">
        <f t="shared" si="940"/>
        <v>0</v>
      </c>
      <c r="DJ466" s="13">
        <f t="shared" si="941"/>
        <v>0</v>
      </c>
      <c r="DK466" s="158"/>
      <c r="DL466" s="35">
        <f t="shared" si="942"/>
        <v>0</v>
      </c>
      <c r="DM466" s="61">
        <f t="shared" si="943"/>
        <v>0</v>
      </c>
      <c r="DN466" s="66">
        <f t="shared" si="921"/>
        <v>1646432.1959999995</v>
      </c>
      <c r="DO466" s="74">
        <f t="shared" si="944"/>
        <v>26466</v>
      </c>
      <c r="DP466" s="66">
        <f t="shared" si="965"/>
        <v>65.128135593220335</v>
      </c>
      <c r="DQ466" s="63">
        <f t="shared" si="947"/>
        <v>62.209332577646776</v>
      </c>
      <c r="DR466" s="66" t="e">
        <f t="shared" si="925"/>
        <v>#NUM!</v>
      </c>
      <c r="DS466" s="96" t="e">
        <f t="shared" si="926"/>
        <v>#NUM!</v>
      </c>
      <c r="DT466" s="66" t="e">
        <f t="shared" si="927"/>
        <v>#NUM!</v>
      </c>
      <c r="DU466" s="66" t="e">
        <f t="shared" si="928"/>
        <v>#NUM!</v>
      </c>
      <c r="DV466" s="62"/>
      <c r="DW466" s="62"/>
      <c r="DX466" s="62"/>
      <c r="DY466" s="62"/>
      <c r="DZ466" s="62"/>
      <c r="EA466" s="62"/>
      <c r="EB466" s="62"/>
      <c r="EC466" s="62"/>
      <c r="ED466" s="62"/>
      <c r="EE466" s="62"/>
      <c r="EF466" s="62"/>
      <c r="EG466" s="62"/>
      <c r="EH466" s="62"/>
      <c r="EI466" s="62"/>
      <c r="EJ466" s="62"/>
      <c r="EK466" s="62"/>
      <c r="EL466" s="62"/>
      <c r="EM466" s="62"/>
      <c r="EN466" s="62"/>
      <c r="EO466" s="62"/>
      <c r="EP466" s="62"/>
      <c r="EQ466" s="62"/>
      <c r="ER466" s="62"/>
      <c r="ES466" s="62"/>
      <c r="ET466" s="62"/>
      <c r="EU466" s="62"/>
      <c r="EV466" s="62"/>
      <c r="EW466" s="62"/>
      <c r="EX466" s="62"/>
      <c r="EY466" s="62"/>
      <c r="EZ466" s="62"/>
      <c r="FA466" s="62"/>
      <c r="FB466" s="62"/>
      <c r="FC466" s="62"/>
      <c r="FD466" s="62"/>
      <c r="FE466" s="62"/>
      <c r="FF466" s="62"/>
      <c r="FG466" s="62"/>
      <c r="FH466" s="62"/>
      <c r="FI466" s="62"/>
    </row>
    <row r="467" spans="1:165" s="398" customFormat="1" ht="20.25" customHeight="1">
      <c r="A467" s="199">
        <v>466</v>
      </c>
      <c r="B467" s="392">
        <f t="shared" si="967"/>
        <v>14</v>
      </c>
      <c r="C467" s="399">
        <v>40849</v>
      </c>
      <c r="D467" s="394">
        <f t="shared" si="966"/>
        <v>11</v>
      </c>
      <c r="E467" s="393" t="s">
        <v>286</v>
      </c>
      <c r="F467" s="392">
        <v>1</v>
      </c>
      <c r="G467" s="395" t="s">
        <v>287</v>
      </c>
      <c r="H467" s="395" t="s">
        <v>288</v>
      </c>
      <c r="I467" s="395" t="s">
        <v>548</v>
      </c>
      <c r="J467" s="396">
        <v>0.86111111111111116</v>
      </c>
      <c r="K467" s="394">
        <v>3642.28</v>
      </c>
      <c r="L467" s="395" t="s">
        <v>34</v>
      </c>
      <c r="M467" s="392">
        <v>58</v>
      </c>
      <c r="N467" s="392">
        <v>1</v>
      </c>
      <c r="O467" s="395"/>
      <c r="P467" s="396">
        <v>0.86111111111111116</v>
      </c>
      <c r="Q467" s="396">
        <v>0.86111111111111116</v>
      </c>
      <c r="R467" s="12">
        <f t="shared" si="922"/>
        <v>0</v>
      </c>
      <c r="S467" s="13">
        <f t="shared" si="923"/>
        <v>0</v>
      </c>
      <c r="T467" s="13">
        <f t="shared" si="924"/>
        <v>0</v>
      </c>
      <c r="U467" s="396">
        <v>0.86458333333333337</v>
      </c>
      <c r="V467" s="12">
        <f t="shared" si="968"/>
        <v>3.4722222222222099E-3</v>
      </c>
      <c r="W467" s="13">
        <f t="shared" si="886"/>
        <v>0</v>
      </c>
      <c r="X467" s="225">
        <f t="shared" si="887"/>
        <v>5</v>
      </c>
      <c r="Y467" s="396">
        <v>0.87152777777777779</v>
      </c>
      <c r="Z467" s="12">
        <f t="shared" si="969"/>
        <v>6.9444444444444198E-3</v>
      </c>
      <c r="AA467" s="13">
        <f t="shared" si="889"/>
        <v>0</v>
      </c>
      <c r="AB467" s="13">
        <f t="shared" si="890"/>
        <v>10</v>
      </c>
      <c r="AC467" s="396">
        <v>0.89513888888888893</v>
      </c>
      <c r="AD467" s="12">
        <f t="shared" si="970"/>
        <v>2.3611111111111138E-2</v>
      </c>
      <c r="AE467" s="13">
        <f t="shared" si="892"/>
        <v>0</v>
      </c>
      <c r="AF467" s="13">
        <f t="shared" si="893"/>
        <v>34</v>
      </c>
      <c r="AG467" s="396">
        <v>0.89583333333333337</v>
      </c>
      <c r="AH467" s="396">
        <v>0.98958333333333337</v>
      </c>
      <c r="AI467" s="12">
        <f t="shared" si="894"/>
        <v>9.375E-2</v>
      </c>
      <c r="AJ467" s="225">
        <f t="shared" si="895"/>
        <v>2</v>
      </c>
      <c r="AK467" s="225">
        <f t="shared" si="896"/>
        <v>15</v>
      </c>
      <c r="AL467" s="396">
        <v>0.89583333333333337</v>
      </c>
      <c r="AM467" s="396">
        <v>0.98958333333333337</v>
      </c>
      <c r="AN467" s="12">
        <f t="shared" si="897"/>
        <v>9.375E-2</v>
      </c>
      <c r="AO467" s="13">
        <f t="shared" si="898"/>
        <v>2</v>
      </c>
      <c r="AP467" s="13">
        <f t="shared" si="899"/>
        <v>15</v>
      </c>
      <c r="AQ467" s="396">
        <v>0.99305555555555547</v>
      </c>
      <c r="AR467" s="12">
        <f t="shared" si="900"/>
        <v>3.4722222222220989E-3</v>
      </c>
      <c r="AS467" s="225">
        <f t="shared" si="901"/>
        <v>0</v>
      </c>
      <c r="AT467" s="13">
        <f t="shared" si="902"/>
        <v>5</v>
      </c>
      <c r="AU467" s="396">
        <v>1.0444444444444445</v>
      </c>
      <c r="AV467" s="226">
        <f t="shared" si="919"/>
        <v>5.1388888888889039E-2</v>
      </c>
      <c r="AW467" s="13">
        <f t="shared" si="903"/>
        <v>1</v>
      </c>
      <c r="AX467" s="13">
        <f t="shared" si="904"/>
        <v>14</v>
      </c>
      <c r="AY467" s="396">
        <v>1.1215277777777779</v>
      </c>
      <c r="AZ467" s="12">
        <f t="shared" si="920"/>
        <v>7.7083333333333393E-2</v>
      </c>
      <c r="BA467" s="225">
        <f t="shared" si="905"/>
        <v>1</v>
      </c>
      <c r="BB467" s="225">
        <f t="shared" si="906"/>
        <v>51</v>
      </c>
      <c r="BC467" s="396">
        <v>1.1215277777777779</v>
      </c>
      <c r="BD467" s="396">
        <v>1.1215277777777779</v>
      </c>
      <c r="BE467" s="12">
        <f t="shared" si="907"/>
        <v>0</v>
      </c>
      <c r="BF467" s="13">
        <f t="shared" si="908"/>
        <v>0</v>
      </c>
      <c r="BG467" s="13">
        <f t="shared" si="909"/>
        <v>0</v>
      </c>
      <c r="BH467" s="396">
        <v>1.1215277777777779</v>
      </c>
      <c r="BI467" s="396">
        <v>1.1215277777777779</v>
      </c>
      <c r="BJ467" s="395"/>
      <c r="BK467" s="69">
        <f t="shared" si="910"/>
        <v>0</v>
      </c>
      <c r="BL467" s="13">
        <f t="shared" si="911"/>
        <v>0</v>
      </c>
      <c r="BM467" s="13">
        <f t="shared" si="912"/>
        <v>0</v>
      </c>
      <c r="BN467" s="396">
        <v>1.1319444444444444</v>
      </c>
      <c r="BO467" s="12">
        <f t="shared" si="913"/>
        <v>1.0416666666666519E-2</v>
      </c>
      <c r="BP467" s="225">
        <f t="shared" si="914"/>
        <v>0</v>
      </c>
      <c r="BQ467" s="225">
        <f t="shared" si="915"/>
        <v>15</v>
      </c>
      <c r="BR467" s="396">
        <v>1.1354166666666667</v>
      </c>
      <c r="BS467" s="12">
        <f t="shared" si="916"/>
        <v>3.4722222222223209E-3</v>
      </c>
      <c r="BT467" s="225">
        <f t="shared" si="917"/>
        <v>0</v>
      </c>
      <c r="BU467" s="225">
        <f t="shared" si="918"/>
        <v>5</v>
      </c>
      <c r="BV467" s="396">
        <v>1.1354166666666667</v>
      </c>
      <c r="BW467" s="396">
        <v>1.1388888888888888</v>
      </c>
      <c r="BX467" s="12">
        <f t="shared" si="950"/>
        <v>3.4722222222220989E-3</v>
      </c>
      <c r="BY467" s="13">
        <f t="shared" si="951"/>
        <v>0</v>
      </c>
      <c r="BZ467" s="13">
        <f t="shared" si="952"/>
        <v>5</v>
      </c>
      <c r="CA467" s="226">
        <f t="shared" si="953"/>
        <v>0.27777777777777768</v>
      </c>
      <c r="CB467" s="13">
        <f t="shared" si="954"/>
        <v>6</v>
      </c>
      <c r="CC467" s="13">
        <f t="shared" si="955"/>
        <v>40</v>
      </c>
      <c r="CD467" s="12">
        <f t="shared" si="929"/>
        <v>4.0972222222222077E-2</v>
      </c>
      <c r="CE467" s="13">
        <f t="shared" si="956"/>
        <v>0</v>
      </c>
      <c r="CF467" s="13">
        <f t="shared" si="957"/>
        <v>59</v>
      </c>
      <c r="CG467" s="12">
        <f t="shared" si="948"/>
        <v>9.375E-2</v>
      </c>
      <c r="CH467" s="13">
        <f t="shared" si="958"/>
        <v>2</v>
      </c>
      <c r="CI467" s="13">
        <f t="shared" si="959"/>
        <v>15</v>
      </c>
      <c r="CJ467" s="12">
        <f t="shared" si="949"/>
        <v>7.7083333333333393E-2</v>
      </c>
      <c r="CK467" s="13">
        <f t="shared" si="960"/>
        <v>1</v>
      </c>
      <c r="CL467" s="13">
        <f t="shared" si="961"/>
        <v>51</v>
      </c>
      <c r="CM467" s="62"/>
      <c r="CN467" s="62"/>
      <c r="CO467" s="62"/>
      <c r="CP467" s="12">
        <f t="shared" si="962"/>
        <v>7.7083333333333393E-2</v>
      </c>
      <c r="CQ467" s="13">
        <f t="shared" si="963"/>
        <v>1</v>
      </c>
      <c r="CR467" s="13">
        <f t="shared" si="964"/>
        <v>51</v>
      </c>
      <c r="CS467" s="396"/>
      <c r="CT467" s="13">
        <f t="shared" si="930"/>
        <v>0</v>
      </c>
      <c r="CU467" s="13">
        <f t="shared" si="931"/>
        <v>0</v>
      </c>
      <c r="CV467" s="158"/>
      <c r="CW467" s="13">
        <f t="shared" si="932"/>
        <v>0</v>
      </c>
      <c r="CX467" s="13">
        <f t="shared" si="933"/>
        <v>0</v>
      </c>
      <c r="CY467" s="158"/>
      <c r="CZ467" s="13">
        <f t="shared" si="934"/>
        <v>0</v>
      </c>
      <c r="DA467" s="13">
        <f t="shared" si="935"/>
        <v>0</v>
      </c>
      <c r="DB467" s="158"/>
      <c r="DC467" s="13">
        <f t="shared" si="936"/>
        <v>0</v>
      </c>
      <c r="DD467" s="13">
        <f t="shared" si="937"/>
        <v>0</v>
      </c>
      <c r="DE467" s="158"/>
      <c r="DF467" s="13">
        <f t="shared" si="938"/>
        <v>0</v>
      </c>
      <c r="DG467" s="13">
        <f t="shared" si="939"/>
        <v>0</v>
      </c>
      <c r="DH467" s="158"/>
      <c r="DI467" s="13">
        <f t="shared" si="940"/>
        <v>0</v>
      </c>
      <c r="DJ467" s="13">
        <f t="shared" si="941"/>
        <v>0</v>
      </c>
      <c r="DK467" s="158"/>
      <c r="DL467" s="35">
        <f t="shared" si="942"/>
        <v>0</v>
      </c>
      <c r="DM467" s="61">
        <f t="shared" si="943"/>
        <v>0</v>
      </c>
      <c r="DN467" s="66">
        <f t="shared" si="921"/>
        <v>1650074.4759999996</v>
      </c>
      <c r="DO467" s="74">
        <f t="shared" si="944"/>
        <v>26524</v>
      </c>
      <c r="DP467" s="66">
        <f t="shared" si="965"/>
        <v>62.797931034482765</v>
      </c>
      <c r="DQ467" s="63">
        <f t="shared" si="947"/>
        <v>62.210619665208853</v>
      </c>
      <c r="DR467" s="66" t="e">
        <f t="shared" si="925"/>
        <v>#NUM!</v>
      </c>
      <c r="DS467" s="96" t="e">
        <f t="shared" si="926"/>
        <v>#NUM!</v>
      </c>
      <c r="DT467" s="66" t="e">
        <f t="shared" si="927"/>
        <v>#NUM!</v>
      </c>
      <c r="DU467" s="66" t="e">
        <f t="shared" si="928"/>
        <v>#NUM!</v>
      </c>
      <c r="DV467" s="62"/>
      <c r="DW467" s="62"/>
      <c r="DX467" s="62"/>
      <c r="DY467" s="62"/>
      <c r="DZ467" s="62"/>
      <c r="EA467" s="62"/>
      <c r="EB467" s="62"/>
      <c r="EC467" s="62"/>
      <c r="ED467" s="62"/>
      <c r="EE467" s="62"/>
      <c r="EF467" s="62"/>
      <c r="EG467" s="62"/>
      <c r="EH467" s="62"/>
      <c r="EI467" s="62"/>
      <c r="EJ467" s="62"/>
      <c r="EK467" s="62"/>
      <c r="EL467" s="62"/>
      <c r="EM467" s="62"/>
      <c r="EN467" s="62"/>
      <c r="EO467" s="62"/>
      <c r="EP467" s="62"/>
      <c r="EQ467" s="62"/>
      <c r="ER467" s="62"/>
      <c r="ES467" s="62"/>
      <c r="ET467" s="62"/>
      <c r="EU467" s="62"/>
      <c r="EV467" s="62"/>
      <c r="EW467" s="62"/>
      <c r="EX467" s="62"/>
      <c r="EY467" s="62"/>
      <c r="EZ467" s="62"/>
      <c r="FA467" s="62"/>
      <c r="FB467" s="62"/>
      <c r="FC467" s="62"/>
      <c r="FD467" s="62"/>
      <c r="FE467" s="62"/>
      <c r="FF467" s="62"/>
      <c r="FG467" s="62"/>
      <c r="FH467" s="62"/>
      <c r="FI467" s="62"/>
    </row>
    <row r="468" spans="1:165" s="398" customFormat="1" ht="20.25" customHeight="1">
      <c r="A468" s="175">
        <v>467</v>
      </c>
      <c r="B468" s="392">
        <v>15</v>
      </c>
      <c r="C468" s="399">
        <v>40850</v>
      </c>
      <c r="D468" s="394">
        <f t="shared" si="966"/>
        <v>11</v>
      </c>
      <c r="E468" s="393" t="s">
        <v>443</v>
      </c>
      <c r="F468" s="392">
        <v>1</v>
      </c>
      <c r="G468" s="395" t="s">
        <v>403</v>
      </c>
      <c r="H468" s="395" t="s">
        <v>394</v>
      </c>
      <c r="I468" s="395" t="s">
        <v>537</v>
      </c>
      <c r="J468" s="396">
        <v>0.16666666666666666</v>
      </c>
      <c r="K468" s="394">
        <v>3611.54</v>
      </c>
      <c r="L468" s="395" t="s">
        <v>33</v>
      </c>
      <c r="M468" s="392">
        <v>55</v>
      </c>
      <c r="N468" s="392">
        <v>4</v>
      </c>
      <c r="O468" s="395"/>
      <c r="P468" s="396">
        <v>0.16666666666666666</v>
      </c>
      <c r="Q468" s="396">
        <v>0.16666666666666666</v>
      </c>
      <c r="R468" s="12">
        <f t="shared" si="922"/>
        <v>0</v>
      </c>
      <c r="S468" s="13">
        <f t="shared" si="923"/>
        <v>0</v>
      </c>
      <c r="T468" s="13">
        <f t="shared" si="924"/>
        <v>0</v>
      </c>
      <c r="U468" s="396">
        <v>0.17361111111111113</v>
      </c>
      <c r="V468" s="12">
        <f t="shared" si="885"/>
        <v>6.9444444444444753E-3</v>
      </c>
      <c r="W468" s="13">
        <f t="shared" si="886"/>
        <v>0</v>
      </c>
      <c r="X468" s="225">
        <f t="shared" si="887"/>
        <v>10</v>
      </c>
      <c r="Y468" s="396">
        <v>0.18055555555555555</v>
      </c>
      <c r="Z468" s="12">
        <f t="shared" si="888"/>
        <v>6.9444444444444198E-3</v>
      </c>
      <c r="AA468" s="13">
        <f t="shared" si="889"/>
        <v>0</v>
      </c>
      <c r="AB468" s="13">
        <f t="shared" si="890"/>
        <v>10</v>
      </c>
      <c r="AC468" s="396">
        <v>0.20833333333333334</v>
      </c>
      <c r="AD468" s="12">
        <f t="shared" si="891"/>
        <v>2.777777777777779E-2</v>
      </c>
      <c r="AE468" s="13">
        <f t="shared" si="892"/>
        <v>0</v>
      </c>
      <c r="AF468" s="13">
        <f t="shared" si="893"/>
        <v>40</v>
      </c>
      <c r="AG468" s="396">
        <v>0.20833333333333334</v>
      </c>
      <c r="AH468" s="396">
        <v>0.22777777777777777</v>
      </c>
      <c r="AI468" s="12">
        <f t="shared" si="894"/>
        <v>1.9444444444444431E-2</v>
      </c>
      <c r="AJ468" s="225">
        <f t="shared" si="895"/>
        <v>0</v>
      </c>
      <c r="AK468" s="225">
        <f t="shared" si="896"/>
        <v>28</v>
      </c>
      <c r="AL468" s="396">
        <v>0.20833333333333334</v>
      </c>
      <c r="AM468" s="396">
        <v>0.22777777777777777</v>
      </c>
      <c r="AN468" s="12">
        <f t="shared" si="897"/>
        <v>1.9444444444444431E-2</v>
      </c>
      <c r="AO468" s="13">
        <f t="shared" si="898"/>
        <v>0</v>
      </c>
      <c r="AP468" s="13">
        <f t="shared" si="899"/>
        <v>28</v>
      </c>
      <c r="AQ468" s="396">
        <v>0.22777777777777777</v>
      </c>
      <c r="AR468" s="12">
        <f t="shared" si="900"/>
        <v>0</v>
      </c>
      <c r="AS468" s="225">
        <f t="shared" si="901"/>
        <v>0</v>
      </c>
      <c r="AT468" s="13">
        <f t="shared" si="902"/>
        <v>0</v>
      </c>
      <c r="AU468" s="396">
        <v>0.22847222222222222</v>
      </c>
      <c r="AV468" s="226">
        <f t="shared" si="919"/>
        <v>6.9444444444444198E-4</v>
      </c>
      <c r="AW468" s="13">
        <f t="shared" si="903"/>
        <v>0</v>
      </c>
      <c r="AX468" s="13">
        <f t="shared" si="904"/>
        <v>1</v>
      </c>
      <c r="AY468" s="396">
        <v>0.30694444444444441</v>
      </c>
      <c r="AZ468" s="12">
        <f t="shared" si="920"/>
        <v>7.8472222222222193E-2</v>
      </c>
      <c r="BA468" s="225">
        <f t="shared" si="905"/>
        <v>1</v>
      </c>
      <c r="BB468" s="225">
        <f t="shared" si="906"/>
        <v>53</v>
      </c>
      <c r="BC468" s="396">
        <v>0.30694444444444441</v>
      </c>
      <c r="BD468" s="396">
        <v>0.30694444444444441</v>
      </c>
      <c r="BE468" s="12">
        <f t="shared" si="907"/>
        <v>0</v>
      </c>
      <c r="BF468" s="13">
        <f t="shared" si="908"/>
        <v>0</v>
      </c>
      <c r="BG468" s="13">
        <f t="shared" si="909"/>
        <v>0</v>
      </c>
      <c r="BH468" s="396">
        <v>0.30694444444444441</v>
      </c>
      <c r="BI468" s="396">
        <v>0.30694444444444441</v>
      </c>
      <c r="BJ468" s="395"/>
      <c r="BK468" s="69">
        <f t="shared" si="910"/>
        <v>0</v>
      </c>
      <c r="BL468" s="13">
        <f t="shared" si="911"/>
        <v>0</v>
      </c>
      <c r="BM468" s="13">
        <f t="shared" si="912"/>
        <v>0</v>
      </c>
      <c r="BN468" s="396">
        <v>0.31458333333333333</v>
      </c>
      <c r="BO468" s="12">
        <f t="shared" si="913"/>
        <v>7.6388888888889173E-3</v>
      </c>
      <c r="BP468" s="225">
        <f t="shared" si="914"/>
        <v>0</v>
      </c>
      <c r="BQ468" s="225">
        <f t="shared" si="915"/>
        <v>11</v>
      </c>
      <c r="BR468" s="396">
        <v>0.31597222222222221</v>
      </c>
      <c r="BS468" s="12">
        <f t="shared" si="916"/>
        <v>1.388888888888884E-3</v>
      </c>
      <c r="BT468" s="225">
        <f t="shared" si="917"/>
        <v>0</v>
      </c>
      <c r="BU468" s="225">
        <f t="shared" si="918"/>
        <v>2</v>
      </c>
      <c r="BV468" s="396">
        <v>0.31597222222222221</v>
      </c>
      <c r="BW468" s="396">
        <v>0.31944444444444448</v>
      </c>
      <c r="BX468" s="12">
        <f t="shared" si="950"/>
        <v>3.4722222222222654E-3</v>
      </c>
      <c r="BY468" s="13">
        <f t="shared" si="951"/>
        <v>0</v>
      </c>
      <c r="BZ468" s="13">
        <f t="shared" si="952"/>
        <v>5</v>
      </c>
      <c r="CA468" s="226">
        <f t="shared" si="953"/>
        <v>0.15277777777777782</v>
      </c>
      <c r="CB468" s="13">
        <f t="shared" si="954"/>
        <v>3</v>
      </c>
      <c r="CC468" s="13">
        <f t="shared" si="955"/>
        <v>40</v>
      </c>
      <c r="CD468" s="12">
        <f t="shared" si="929"/>
        <v>3.6805555555555591E-2</v>
      </c>
      <c r="CE468" s="13">
        <f t="shared" si="956"/>
        <v>0</v>
      </c>
      <c r="CF468" s="13">
        <f t="shared" si="957"/>
        <v>53</v>
      </c>
      <c r="CG468" s="12">
        <f t="shared" si="948"/>
        <v>1.9444444444444431E-2</v>
      </c>
      <c r="CH468" s="13">
        <f t="shared" si="958"/>
        <v>0</v>
      </c>
      <c r="CI468" s="13">
        <f t="shared" si="959"/>
        <v>28</v>
      </c>
      <c r="CJ468" s="12">
        <f t="shared" si="949"/>
        <v>7.8472222222222193E-2</v>
      </c>
      <c r="CK468" s="13">
        <f t="shared" si="960"/>
        <v>1</v>
      </c>
      <c r="CL468" s="13">
        <f t="shared" si="961"/>
        <v>53</v>
      </c>
      <c r="CM468" s="62"/>
      <c r="CN468" s="62"/>
      <c r="CO468" s="62"/>
      <c r="CP468" s="12">
        <f t="shared" si="962"/>
        <v>7.8472222222222193E-2</v>
      </c>
      <c r="CQ468" s="13">
        <f t="shared" si="963"/>
        <v>1</v>
      </c>
      <c r="CR468" s="13">
        <f t="shared" si="964"/>
        <v>53</v>
      </c>
      <c r="CS468" s="396"/>
      <c r="CT468" s="13">
        <f t="shared" si="930"/>
        <v>0</v>
      </c>
      <c r="CU468" s="13">
        <f t="shared" si="931"/>
        <v>0</v>
      </c>
      <c r="CV468" s="158"/>
      <c r="CW468" s="13">
        <f t="shared" si="932"/>
        <v>0</v>
      </c>
      <c r="CX468" s="13">
        <f t="shared" si="933"/>
        <v>0</v>
      </c>
      <c r="CY468" s="158"/>
      <c r="CZ468" s="13">
        <f t="shared" si="934"/>
        <v>0</v>
      </c>
      <c r="DA468" s="13">
        <f t="shared" si="935"/>
        <v>0</v>
      </c>
      <c r="DB468" s="158"/>
      <c r="DC468" s="13">
        <f t="shared" si="936"/>
        <v>0</v>
      </c>
      <c r="DD468" s="13">
        <f t="shared" si="937"/>
        <v>0</v>
      </c>
      <c r="DE468" s="158"/>
      <c r="DF468" s="13">
        <f t="shared" si="938"/>
        <v>0</v>
      </c>
      <c r="DG468" s="13">
        <f t="shared" si="939"/>
        <v>0</v>
      </c>
      <c r="DH468" s="158"/>
      <c r="DI468" s="13">
        <f t="shared" si="940"/>
        <v>0</v>
      </c>
      <c r="DJ468" s="13">
        <f t="shared" si="941"/>
        <v>0</v>
      </c>
      <c r="DK468" s="158"/>
      <c r="DL468" s="35">
        <f t="shared" si="942"/>
        <v>0</v>
      </c>
      <c r="DM468" s="61">
        <f t="shared" si="943"/>
        <v>0</v>
      </c>
      <c r="DN468" s="66">
        <f t="shared" si="921"/>
        <v>1653686.0159999996</v>
      </c>
      <c r="DO468" s="74">
        <f t="shared" si="944"/>
        <v>26579</v>
      </c>
      <c r="DP468" s="66">
        <f t="shared" si="965"/>
        <v>65.664363636363632</v>
      </c>
      <c r="DQ468" s="63">
        <f t="shared" si="947"/>
        <v>62.217766507393037</v>
      </c>
      <c r="DR468" s="66" t="e">
        <f t="shared" si="925"/>
        <v>#NUM!</v>
      </c>
      <c r="DS468" s="96" t="e">
        <f t="shared" si="926"/>
        <v>#NUM!</v>
      </c>
      <c r="DT468" s="66" t="e">
        <f t="shared" si="927"/>
        <v>#NUM!</v>
      </c>
      <c r="DU468" s="66" t="e">
        <f t="shared" si="928"/>
        <v>#NUM!</v>
      </c>
      <c r="DV468" s="62"/>
      <c r="DW468" s="62"/>
      <c r="DX468" s="62"/>
      <c r="DY468" s="62"/>
      <c r="DZ468" s="62"/>
      <c r="EA468" s="62"/>
      <c r="EB468" s="62"/>
      <c r="EC468" s="62"/>
      <c r="ED468" s="62"/>
      <c r="EE468" s="62"/>
      <c r="EF468" s="62"/>
      <c r="EG468" s="62"/>
      <c r="EH468" s="62"/>
      <c r="EI468" s="62"/>
      <c r="EJ468" s="62"/>
      <c r="EK468" s="62"/>
      <c r="EL468" s="62"/>
      <c r="EM468" s="62"/>
      <c r="EN468" s="62"/>
      <c r="EO468" s="62"/>
      <c r="EP468" s="62"/>
      <c r="EQ468" s="62"/>
      <c r="ER468" s="62"/>
      <c r="ES468" s="62"/>
      <c r="ET468" s="62"/>
      <c r="EU468" s="62"/>
      <c r="EV468" s="62"/>
      <c r="EW468" s="62"/>
      <c r="EX468" s="62"/>
      <c r="EY468" s="62"/>
      <c r="EZ468" s="62"/>
      <c r="FA468" s="62"/>
      <c r="FB468" s="62"/>
      <c r="FC468" s="62"/>
      <c r="FD468" s="62"/>
      <c r="FE468" s="62"/>
      <c r="FF468" s="62"/>
      <c r="FG468" s="62"/>
      <c r="FH468" s="62"/>
      <c r="FI468" s="62"/>
    </row>
    <row r="469" spans="1:165" s="398" customFormat="1" ht="20.25" customHeight="1">
      <c r="A469" s="199">
        <v>468</v>
      </c>
      <c r="B469" s="392">
        <v>16</v>
      </c>
      <c r="C469" s="399">
        <v>40850</v>
      </c>
      <c r="D469" s="394">
        <f t="shared" si="966"/>
        <v>11</v>
      </c>
      <c r="E469" s="393" t="s">
        <v>171</v>
      </c>
      <c r="F469" s="392">
        <v>2</v>
      </c>
      <c r="G469" s="395" t="s">
        <v>325</v>
      </c>
      <c r="H469" s="395" t="s">
        <v>398</v>
      </c>
      <c r="I469" s="395" t="s">
        <v>635</v>
      </c>
      <c r="J469" s="396">
        <v>0.23263888888888887</v>
      </c>
      <c r="K469" s="394">
        <v>3640.79</v>
      </c>
      <c r="L469" s="395" t="s">
        <v>34</v>
      </c>
      <c r="M469" s="392">
        <v>59</v>
      </c>
      <c r="N469" s="392">
        <v>0</v>
      </c>
      <c r="O469" s="395"/>
      <c r="P469" s="396">
        <v>0.23263888888888887</v>
      </c>
      <c r="Q469" s="396">
        <v>0.23263888888888887</v>
      </c>
      <c r="R469" s="12">
        <f t="shared" si="922"/>
        <v>0</v>
      </c>
      <c r="S469" s="13">
        <f t="shared" si="923"/>
        <v>0</v>
      </c>
      <c r="T469" s="13">
        <f t="shared" si="924"/>
        <v>0</v>
      </c>
      <c r="U469" s="396">
        <v>0.23611111111111113</v>
      </c>
      <c r="V469" s="12">
        <f t="shared" si="885"/>
        <v>3.4722222222222654E-3</v>
      </c>
      <c r="W469" s="13">
        <f t="shared" si="886"/>
        <v>0</v>
      </c>
      <c r="X469" s="225">
        <f t="shared" si="887"/>
        <v>5</v>
      </c>
      <c r="Y469" s="396">
        <v>0.24652777777777779</v>
      </c>
      <c r="Z469" s="12">
        <f t="shared" si="888"/>
        <v>1.0416666666666657E-2</v>
      </c>
      <c r="AA469" s="13">
        <f t="shared" si="889"/>
        <v>0</v>
      </c>
      <c r="AB469" s="13">
        <f t="shared" si="890"/>
        <v>15</v>
      </c>
      <c r="AC469" s="396">
        <v>0.27777777777777779</v>
      </c>
      <c r="AD469" s="12">
        <f t="shared" si="891"/>
        <v>3.125E-2</v>
      </c>
      <c r="AE469" s="13">
        <f t="shared" si="892"/>
        <v>0</v>
      </c>
      <c r="AF469" s="13">
        <f t="shared" si="893"/>
        <v>45</v>
      </c>
      <c r="AG469" s="396">
        <v>0.27777777777777779</v>
      </c>
      <c r="AH469" s="396">
        <v>0.3611111111111111</v>
      </c>
      <c r="AI469" s="12">
        <f t="shared" si="894"/>
        <v>8.3333333333333315E-2</v>
      </c>
      <c r="AJ469" s="225">
        <f t="shared" si="895"/>
        <v>2</v>
      </c>
      <c r="AK469" s="225">
        <f t="shared" si="896"/>
        <v>0</v>
      </c>
      <c r="AL469" s="396">
        <v>0.27777777777777779</v>
      </c>
      <c r="AM469" s="396">
        <v>0.3611111111111111</v>
      </c>
      <c r="AN469" s="12">
        <f t="shared" si="897"/>
        <v>8.3333333333333315E-2</v>
      </c>
      <c r="AO469" s="13">
        <f t="shared" si="898"/>
        <v>2</v>
      </c>
      <c r="AP469" s="13">
        <f t="shared" si="899"/>
        <v>0</v>
      </c>
      <c r="AQ469" s="396">
        <v>0.46180555555555558</v>
      </c>
      <c r="AR469" s="12">
        <f t="shared" si="900"/>
        <v>0.10069444444444448</v>
      </c>
      <c r="AS469" s="225">
        <f t="shared" si="901"/>
        <v>2</v>
      </c>
      <c r="AT469" s="13">
        <f t="shared" si="902"/>
        <v>25</v>
      </c>
      <c r="AU469" s="396">
        <v>0.46249999999999997</v>
      </c>
      <c r="AV469" s="226">
        <f t="shared" si="919"/>
        <v>6.9444444444438647E-4</v>
      </c>
      <c r="AW469" s="13">
        <f t="shared" si="903"/>
        <v>0</v>
      </c>
      <c r="AX469" s="13">
        <f t="shared" si="904"/>
        <v>1</v>
      </c>
      <c r="AY469" s="396">
        <v>0.53819444444444442</v>
      </c>
      <c r="AZ469" s="12">
        <f t="shared" si="920"/>
        <v>7.5694444444444453E-2</v>
      </c>
      <c r="BA469" s="225">
        <f t="shared" si="905"/>
        <v>1</v>
      </c>
      <c r="BB469" s="225">
        <f t="shared" si="906"/>
        <v>49</v>
      </c>
      <c r="BC469" s="396">
        <v>0.53819444444444442</v>
      </c>
      <c r="BD469" s="396">
        <v>0.53819444444444442</v>
      </c>
      <c r="BE469" s="12">
        <f t="shared" si="907"/>
        <v>0</v>
      </c>
      <c r="BF469" s="13">
        <f t="shared" si="908"/>
        <v>0</v>
      </c>
      <c r="BG469" s="13">
        <f t="shared" si="909"/>
        <v>0</v>
      </c>
      <c r="BH469" s="396">
        <v>0.53819444444444442</v>
      </c>
      <c r="BI469" s="396">
        <v>0.53819444444444442</v>
      </c>
      <c r="BJ469" s="395"/>
      <c r="BK469" s="69">
        <f t="shared" si="910"/>
        <v>0</v>
      </c>
      <c r="BL469" s="13">
        <f t="shared" si="911"/>
        <v>0</v>
      </c>
      <c r="BM469" s="13">
        <f t="shared" si="912"/>
        <v>0</v>
      </c>
      <c r="BN469" s="396">
        <v>0.54861111111111105</v>
      </c>
      <c r="BO469" s="12">
        <f t="shared" si="913"/>
        <v>1.041666666666663E-2</v>
      </c>
      <c r="BP469" s="225">
        <f t="shared" si="914"/>
        <v>0</v>
      </c>
      <c r="BQ469" s="225">
        <f t="shared" si="915"/>
        <v>15</v>
      </c>
      <c r="BR469" s="396">
        <v>0.55208333333333337</v>
      </c>
      <c r="BS469" s="12">
        <f t="shared" si="916"/>
        <v>3.4722222222223209E-3</v>
      </c>
      <c r="BT469" s="225">
        <f t="shared" si="917"/>
        <v>0</v>
      </c>
      <c r="BU469" s="225">
        <f t="shared" si="918"/>
        <v>5</v>
      </c>
      <c r="BV469" s="396">
        <v>0.55208333333333337</v>
      </c>
      <c r="BW469" s="396">
        <v>0.55555555555555558</v>
      </c>
      <c r="BX469" s="12">
        <f t="shared" si="950"/>
        <v>3.4722222222222099E-3</v>
      </c>
      <c r="BY469" s="13">
        <f t="shared" si="951"/>
        <v>0</v>
      </c>
      <c r="BZ469" s="13">
        <f t="shared" si="952"/>
        <v>5</v>
      </c>
      <c r="CA469" s="226">
        <f t="shared" si="953"/>
        <v>0.32291666666666674</v>
      </c>
      <c r="CB469" s="13">
        <f t="shared" si="954"/>
        <v>7</v>
      </c>
      <c r="CC469" s="13">
        <f t="shared" si="955"/>
        <v>45</v>
      </c>
      <c r="CD469" s="12">
        <f t="shared" si="929"/>
        <v>0.14583333333333343</v>
      </c>
      <c r="CE469" s="13">
        <f t="shared" si="956"/>
        <v>3</v>
      </c>
      <c r="CF469" s="13">
        <f t="shared" si="957"/>
        <v>30</v>
      </c>
      <c r="CG469" s="12">
        <f t="shared" si="948"/>
        <v>8.3333333333333315E-2</v>
      </c>
      <c r="CH469" s="13">
        <f t="shared" si="958"/>
        <v>2</v>
      </c>
      <c r="CI469" s="13">
        <f t="shared" si="959"/>
        <v>0</v>
      </c>
      <c r="CJ469" s="12">
        <f t="shared" si="949"/>
        <v>7.5694444444444453E-2</v>
      </c>
      <c r="CK469" s="13">
        <f t="shared" si="960"/>
        <v>1</v>
      </c>
      <c r="CL469" s="13">
        <f t="shared" si="961"/>
        <v>49</v>
      </c>
      <c r="CM469" s="62"/>
      <c r="CN469" s="62"/>
      <c r="CO469" s="62"/>
      <c r="CP469" s="12">
        <f t="shared" si="962"/>
        <v>7.5694444444444453E-2</v>
      </c>
      <c r="CQ469" s="13">
        <f t="shared" si="963"/>
        <v>1</v>
      </c>
      <c r="CR469" s="13">
        <f t="shared" si="964"/>
        <v>49</v>
      </c>
      <c r="CS469" s="396"/>
      <c r="CT469" s="13">
        <f t="shared" si="930"/>
        <v>0</v>
      </c>
      <c r="CU469" s="13">
        <f t="shared" si="931"/>
        <v>0</v>
      </c>
      <c r="CV469" s="158"/>
      <c r="CW469" s="13">
        <f t="shared" si="932"/>
        <v>0</v>
      </c>
      <c r="CX469" s="13">
        <f t="shared" si="933"/>
        <v>0</v>
      </c>
      <c r="CY469" s="158"/>
      <c r="CZ469" s="13">
        <f t="shared" si="934"/>
        <v>0</v>
      </c>
      <c r="DA469" s="13">
        <f t="shared" si="935"/>
        <v>0</v>
      </c>
      <c r="DB469" s="158"/>
      <c r="DC469" s="13">
        <f t="shared" si="936"/>
        <v>0</v>
      </c>
      <c r="DD469" s="13">
        <f t="shared" si="937"/>
        <v>0</v>
      </c>
      <c r="DE469" s="158"/>
      <c r="DF469" s="13">
        <f t="shared" si="938"/>
        <v>0</v>
      </c>
      <c r="DG469" s="13">
        <f t="shared" si="939"/>
        <v>0</v>
      </c>
      <c r="DH469" s="158"/>
      <c r="DI469" s="13">
        <f t="shared" si="940"/>
        <v>0</v>
      </c>
      <c r="DJ469" s="13">
        <f t="shared" si="941"/>
        <v>0</v>
      </c>
      <c r="DK469" s="158"/>
      <c r="DL469" s="35">
        <f t="shared" si="942"/>
        <v>0</v>
      </c>
      <c r="DM469" s="61">
        <f t="shared" si="943"/>
        <v>0</v>
      </c>
      <c r="DN469" s="66">
        <f t="shared" si="921"/>
        <v>1657326.8059999996</v>
      </c>
      <c r="DO469" s="74">
        <f t="shared" si="944"/>
        <v>26638</v>
      </c>
      <c r="DP469" s="66">
        <f t="shared" si="965"/>
        <v>61.70830508474576</v>
      </c>
      <c r="DQ469" s="63">
        <f t="shared" si="947"/>
        <v>62.216638110969278</v>
      </c>
      <c r="DR469" s="66" t="e">
        <f t="shared" si="925"/>
        <v>#NUM!</v>
      </c>
      <c r="DS469" s="96" t="e">
        <f t="shared" si="926"/>
        <v>#NUM!</v>
      </c>
      <c r="DT469" s="66" t="e">
        <f t="shared" si="927"/>
        <v>#NUM!</v>
      </c>
      <c r="DU469" s="66" t="e">
        <f t="shared" si="928"/>
        <v>#NUM!</v>
      </c>
      <c r="DV469" s="62"/>
      <c r="DW469" s="62"/>
      <c r="DX469" s="62"/>
      <c r="DY469" s="62"/>
      <c r="DZ469" s="62"/>
      <c r="EA469" s="62"/>
      <c r="EB469" s="62"/>
      <c r="EC469" s="62"/>
      <c r="ED469" s="62"/>
      <c r="EE469" s="62"/>
      <c r="EF469" s="62"/>
      <c r="EG469" s="62"/>
      <c r="EH469" s="62"/>
      <c r="EI469" s="62"/>
      <c r="EJ469" s="62"/>
      <c r="EK469" s="62"/>
      <c r="EL469" s="62"/>
      <c r="EM469" s="62"/>
      <c r="EN469" s="62"/>
      <c r="EO469" s="62"/>
      <c r="EP469" s="62"/>
      <c r="EQ469" s="62"/>
      <c r="ER469" s="62"/>
      <c r="ES469" s="62"/>
      <c r="ET469" s="62"/>
      <c r="EU469" s="62"/>
      <c r="EV469" s="62"/>
      <c r="EW469" s="62"/>
      <c r="EX469" s="62"/>
      <c r="EY469" s="62"/>
      <c r="EZ469" s="62"/>
      <c r="FA469" s="62"/>
      <c r="FB469" s="62"/>
      <c r="FC469" s="62"/>
      <c r="FD469" s="62"/>
      <c r="FE469" s="62"/>
      <c r="FF469" s="62"/>
      <c r="FG469" s="62"/>
      <c r="FH469" s="62"/>
      <c r="FI469" s="62"/>
    </row>
    <row r="470" spans="1:165" s="398" customFormat="1" ht="20.25" customHeight="1">
      <c r="A470" s="166">
        <v>469</v>
      </c>
      <c r="B470" s="392">
        <v>17</v>
      </c>
      <c r="C470" s="399">
        <v>40850</v>
      </c>
      <c r="D470" s="394">
        <f t="shared" si="966"/>
        <v>11</v>
      </c>
      <c r="E470" s="393" t="s">
        <v>39</v>
      </c>
      <c r="F470" s="392">
        <v>8</v>
      </c>
      <c r="G470" s="395" t="s">
        <v>38</v>
      </c>
      <c r="H470" s="395" t="s">
        <v>324</v>
      </c>
      <c r="I470" s="395" t="s">
        <v>587</v>
      </c>
      <c r="J470" s="396">
        <v>0.28125</v>
      </c>
      <c r="K470" s="394">
        <v>3545.21</v>
      </c>
      <c r="L470" s="395" t="s">
        <v>33</v>
      </c>
      <c r="M470" s="392">
        <v>58</v>
      </c>
      <c r="N470" s="392">
        <v>1</v>
      </c>
      <c r="O470" s="395"/>
      <c r="P470" s="396">
        <v>0.28125</v>
      </c>
      <c r="Q470" s="396">
        <v>0.28125</v>
      </c>
      <c r="R470" s="12">
        <f t="shared" si="922"/>
        <v>0</v>
      </c>
      <c r="S470" s="13">
        <f t="shared" si="923"/>
        <v>0</v>
      </c>
      <c r="T470" s="13">
        <f t="shared" si="924"/>
        <v>0</v>
      </c>
      <c r="U470" s="396">
        <v>0.28819444444444448</v>
      </c>
      <c r="V470" s="12">
        <f t="shared" si="885"/>
        <v>6.9444444444444753E-3</v>
      </c>
      <c r="W470" s="13">
        <f t="shared" si="886"/>
        <v>0</v>
      </c>
      <c r="X470" s="225">
        <f t="shared" si="887"/>
        <v>10</v>
      </c>
      <c r="Y470" s="396">
        <v>0.3125</v>
      </c>
      <c r="Z470" s="12">
        <f t="shared" si="888"/>
        <v>2.4305555555555525E-2</v>
      </c>
      <c r="AA470" s="13">
        <f t="shared" si="889"/>
        <v>0</v>
      </c>
      <c r="AB470" s="13">
        <f t="shared" si="890"/>
        <v>35</v>
      </c>
      <c r="AC470" s="396">
        <v>0.34722222222222227</v>
      </c>
      <c r="AD470" s="12">
        <f t="shared" si="891"/>
        <v>3.4722222222222265E-2</v>
      </c>
      <c r="AE470" s="13">
        <f t="shared" si="892"/>
        <v>0</v>
      </c>
      <c r="AF470" s="13">
        <f t="shared" si="893"/>
        <v>50</v>
      </c>
      <c r="AG470" s="396">
        <v>0.3888888888888889</v>
      </c>
      <c r="AH470" s="396">
        <v>0.44097222222222227</v>
      </c>
      <c r="AI470" s="12">
        <f t="shared" si="894"/>
        <v>5.208333333333337E-2</v>
      </c>
      <c r="AJ470" s="225">
        <f t="shared" si="895"/>
        <v>1</v>
      </c>
      <c r="AK470" s="225">
        <f t="shared" si="896"/>
        <v>15</v>
      </c>
      <c r="AL470" s="396">
        <v>0.3888888888888889</v>
      </c>
      <c r="AM470" s="396">
        <v>0.44097222222222227</v>
      </c>
      <c r="AN470" s="12">
        <f t="shared" si="897"/>
        <v>5.208333333333337E-2</v>
      </c>
      <c r="AO470" s="13">
        <f t="shared" si="898"/>
        <v>1</v>
      </c>
      <c r="AP470" s="13">
        <f t="shared" si="899"/>
        <v>15</v>
      </c>
      <c r="AQ470" s="396">
        <v>0.48958333333333331</v>
      </c>
      <c r="AR470" s="12">
        <f t="shared" si="900"/>
        <v>4.8611111111111049E-2</v>
      </c>
      <c r="AS470" s="225">
        <f t="shared" si="901"/>
        <v>1</v>
      </c>
      <c r="AT470" s="13">
        <f t="shared" si="902"/>
        <v>10</v>
      </c>
      <c r="AU470" s="396">
        <v>0.49513888888888885</v>
      </c>
      <c r="AV470" s="226">
        <f t="shared" si="919"/>
        <v>5.5555555555555358E-3</v>
      </c>
      <c r="AW470" s="13">
        <f t="shared" si="903"/>
        <v>0</v>
      </c>
      <c r="AX470" s="13">
        <f t="shared" si="904"/>
        <v>8</v>
      </c>
      <c r="AY470" s="396">
        <v>0.61805555555555558</v>
      </c>
      <c r="AZ470" s="12">
        <f t="shared" si="920"/>
        <v>0.12291666666666673</v>
      </c>
      <c r="BA470" s="225">
        <f t="shared" si="905"/>
        <v>2</v>
      </c>
      <c r="BB470" s="225">
        <f t="shared" si="906"/>
        <v>57</v>
      </c>
      <c r="BC470" s="396">
        <v>0.61805555555555558</v>
      </c>
      <c r="BD470" s="396">
        <v>0.61805555555555558</v>
      </c>
      <c r="BE470" s="12">
        <f t="shared" si="907"/>
        <v>0</v>
      </c>
      <c r="BF470" s="13">
        <f t="shared" si="908"/>
        <v>0</v>
      </c>
      <c r="BG470" s="13">
        <f t="shared" si="909"/>
        <v>0</v>
      </c>
      <c r="BH470" s="396">
        <v>0.61805555555555558</v>
      </c>
      <c r="BI470" s="396">
        <v>0.61805555555555558</v>
      </c>
      <c r="BJ470" s="395"/>
      <c r="BK470" s="69">
        <f t="shared" si="910"/>
        <v>0</v>
      </c>
      <c r="BL470" s="13">
        <f t="shared" si="911"/>
        <v>0</v>
      </c>
      <c r="BM470" s="13">
        <f t="shared" si="912"/>
        <v>0</v>
      </c>
      <c r="BN470" s="396">
        <v>0.63194444444444442</v>
      </c>
      <c r="BO470" s="12">
        <f t="shared" si="913"/>
        <v>1.388888888888884E-2</v>
      </c>
      <c r="BP470" s="225">
        <f t="shared" si="914"/>
        <v>0</v>
      </c>
      <c r="BQ470" s="225">
        <f t="shared" si="915"/>
        <v>20</v>
      </c>
      <c r="BR470" s="396">
        <v>0.63541666666666663</v>
      </c>
      <c r="BS470" s="12">
        <f t="shared" si="916"/>
        <v>3.4722222222222099E-3</v>
      </c>
      <c r="BT470" s="225">
        <f t="shared" si="917"/>
        <v>0</v>
      </c>
      <c r="BU470" s="225">
        <f t="shared" si="918"/>
        <v>5</v>
      </c>
      <c r="BV470" s="396">
        <v>0.63541666666666663</v>
      </c>
      <c r="BW470" s="396">
        <v>0.63888888888888895</v>
      </c>
      <c r="BX470" s="12">
        <f t="shared" si="950"/>
        <v>3.4722222222223209E-3</v>
      </c>
      <c r="BY470" s="13">
        <f t="shared" si="951"/>
        <v>0</v>
      </c>
      <c r="BZ470" s="13">
        <f t="shared" si="952"/>
        <v>5</v>
      </c>
      <c r="CA470" s="226">
        <f t="shared" si="953"/>
        <v>0.35763888888888895</v>
      </c>
      <c r="CB470" s="13">
        <f t="shared" si="954"/>
        <v>8</v>
      </c>
      <c r="CC470" s="13">
        <f t="shared" si="955"/>
        <v>35</v>
      </c>
      <c r="CD470" s="12">
        <f t="shared" si="929"/>
        <v>0.10069444444444436</v>
      </c>
      <c r="CE470" s="13">
        <f t="shared" si="956"/>
        <v>2</v>
      </c>
      <c r="CF470" s="13">
        <f t="shared" si="957"/>
        <v>25</v>
      </c>
      <c r="CG470" s="12">
        <f t="shared" si="948"/>
        <v>5.208333333333337E-2</v>
      </c>
      <c r="CH470" s="13">
        <f t="shared" si="958"/>
        <v>1</v>
      </c>
      <c r="CI470" s="13">
        <f t="shared" si="959"/>
        <v>15</v>
      </c>
      <c r="CJ470" s="12">
        <f t="shared" si="949"/>
        <v>0.12291666666666673</v>
      </c>
      <c r="CK470" s="13">
        <f t="shared" si="960"/>
        <v>2</v>
      </c>
      <c r="CL470" s="13">
        <f t="shared" si="961"/>
        <v>57</v>
      </c>
      <c r="CM470" s="62"/>
      <c r="CN470" s="62"/>
      <c r="CO470" s="62"/>
      <c r="CP470" s="12">
        <f t="shared" si="962"/>
        <v>0.12291666666666673</v>
      </c>
      <c r="CQ470" s="13">
        <f t="shared" si="963"/>
        <v>2</v>
      </c>
      <c r="CR470" s="13">
        <f t="shared" si="964"/>
        <v>57</v>
      </c>
      <c r="CS470" s="396"/>
      <c r="CT470" s="13">
        <f t="shared" si="930"/>
        <v>0</v>
      </c>
      <c r="CU470" s="13">
        <f t="shared" si="931"/>
        <v>0</v>
      </c>
      <c r="CV470" s="158"/>
      <c r="CW470" s="13">
        <f t="shared" si="932"/>
        <v>0</v>
      </c>
      <c r="CX470" s="13">
        <f t="shared" si="933"/>
        <v>0</v>
      </c>
      <c r="CY470" s="158"/>
      <c r="CZ470" s="13">
        <f t="shared" si="934"/>
        <v>0</v>
      </c>
      <c r="DA470" s="13">
        <f t="shared" si="935"/>
        <v>0</v>
      </c>
      <c r="DB470" s="158"/>
      <c r="DC470" s="13">
        <f t="shared" si="936"/>
        <v>0</v>
      </c>
      <c r="DD470" s="13">
        <f t="shared" si="937"/>
        <v>0</v>
      </c>
      <c r="DE470" s="158"/>
      <c r="DF470" s="13">
        <f t="shared" si="938"/>
        <v>0</v>
      </c>
      <c r="DG470" s="13">
        <f t="shared" si="939"/>
        <v>0</v>
      </c>
      <c r="DH470" s="158"/>
      <c r="DI470" s="13">
        <f t="shared" si="940"/>
        <v>0</v>
      </c>
      <c r="DJ470" s="13">
        <f t="shared" si="941"/>
        <v>0</v>
      </c>
      <c r="DK470" s="158"/>
      <c r="DL470" s="35">
        <f t="shared" si="942"/>
        <v>0</v>
      </c>
      <c r="DM470" s="61">
        <f t="shared" si="943"/>
        <v>0</v>
      </c>
      <c r="DN470" s="66">
        <f t="shared" si="921"/>
        <v>1660872.0159999996</v>
      </c>
      <c r="DO470" s="74">
        <f t="shared" si="944"/>
        <v>26696</v>
      </c>
      <c r="DP470" s="66">
        <f t="shared" si="965"/>
        <v>61.124310344827585</v>
      </c>
      <c r="DQ470" s="63">
        <f t="shared" si="947"/>
        <v>62.214264908600526</v>
      </c>
      <c r="DR470" s="66" t="e">
        <f t="shared" si="925"/>
        <v>#NUM!</v>
      </c>
      <c r="DS470" s="96" t="e">
        <f t="shared" si="926"/>
        <v>#NUM!</v>
      </c>
      <c r="DT470" s="66" t="e">
        <f t="shared" si="927"/>
        <v>#NUM!</v>
      </c>
      <c r="DU470" s="66" t="e">
        <f t="shared" si="928"/>
        <v>#NUM!</v>
      </c>
      <c r="DV470" s="62"/>
      <c r="DW470" s="62"/>
      <c r="DX470" s="62"/>
      <c r="DY470" s="62"/>
      <c r="DZ470" s="62"/>
      <c r="EA470" s="62"/>
      <c r="EB470" s="62"/>
      <c r="EC470" s="62"/>
      <c r="ED470" s="62"/>
      <c r="EE470" s="62"/>
      <c r="EF470" s="62"/>
      <c r="EG470" s="62"/>
      <c r="EH470" s="62"/>
      <c r="EI470" s="62"/>
      <c r="EJ470" s="62"/>
      <c r="EK470" s="62"/>
      <c r="EL470" s="62"/>
      <c r="EM470" s="62"/>
      <c r="EN470" s="62"/>
      <c r="EO470" s="62"/>
      <c r="EP470" s="62"/>
      <c r="EQ470" s="62"/>
      <c r="ER470" s="62"/>
      <c r="ES470" s="62"/>
      <c r="ET470" s="62"/>
      <c r="EU470" s="62"/>
      <c r="EV470" s="62"/>
      <c r="EW470" s="62"/>
      <c r="EX470" s="62"/>
      <c r="EY470" s="62"/>
      <c r="EZ470" s="62"/>
      <c r="FA470" s="62"/>
      <c r="FB470" s="62"/>
      <c r="FC470" s="62"/>
      <c r="FD470" s="62"/>
      <c r="FE470" s="62"/>
      <c r="FF470" s="62"/>
      <c r="FG470" s="62"/>
      <c r="FH470" s="62"/>
      <c r="FI470" s="62"/>
    </row>
    <row r="471" spans="1:165" s="398" customFormat="1" ht="20.25" customHeight="1">
      <c r="A471" s="166">
        <v>470</v>
      </c>
      <c r="B471" s="392">
        <v>18</v>
      </c>
      <c r="C471" s="399">
        <v>40850</v>
      </c>
      <c r="D471" s="394">
        <f t="shared" si="966"/>
        <v>11</v>
      </c>
      <c r="E471" s="393" t="s">
        <v>630</v>
      </c>
      <c r="F471" s="392">
        <v>1</v>
      </c>
      <c r="G471" s="395" t="s">
        <v>467</v>
      </c>
      <c r="H471" s="395" t="s">
        <v>413</v>
      </c>
      <c r="I471" s="395" t="s">
        <v>427</v>
      </c>
      <c r="J471" s="396">
        <v>0.56597222222222221</v>
      </c>
      <c r="K471" s="394">
        <v>3484.71</v>
      </c>
      <c r="L471" s="395" t="s">
        <v>34</v>
      </c>
      <c r="M471" s="392">
        <v>59</v>
      </c>
      <c r="N471" s="392">
        <v>0</v>
      </c>
      <c r="O471" s="395"/>
      <c r="P471" s="396">
        <v>0.56597222222222221</v>
      </c>
      <c r="Q471" s="396">
        <v>0.56597222222222221</v>
      </c>
      <c r="R471" s="12">
        <f t="shared" si="922"/>
        <v>0</v>
      </c>
      <c r="S471" s="13">
        <f t="shared" si="923"/>
        <v>0</v>
      </c>
      <c r="T471" s="13">
        <f t="shared" si="924"/>
        <v>0</v>
      </c>
      <c r="U471" s="396">
        <v>0.57291666666666663</v>
      </c>
      <c r="V471" s="12">
        <f t="shared" si="885"/>
        <v>6.9444444444444198E-3</v>
      </c>
      <c r="W471" s="13">
        <f t="shared" si="886"/>
        <v>0</v>
      </c>
      <c r="X471" s="225">
        <f t="shared" si="887"/>
        <v>10</v>
      </c>
      <c r="Y471" s="396">
        <v>0.58333333333333337</v>
      </c>
      <c r="Z471" s="12">
        <f t="shared" si="888"/>
        <v>1.0416666666666741E-2</v>
      </c>
      <c r="AA471" s="13">
        <f t="shared" si="889"/>
        <v>0</v>
      </c>
      <c r="AB471" s="13">
        <f t="shared" si="890"/>
        <v>15</v>
      </c>
      <c r="AC471" s="396">
        <v>0.59375</v>
      </c>
      <c r="AD471" s="12">
        <f t="shared" si="891"/>
        <v>1.041666666666663E-2</v>
      </c>
      <c r="AE471" s="13">
        <f t="shared" si="892"/>
        <v>0</v>
      </c>
      <c r="AF471" s="13">
        <f t="shared" si="893"/>
        <v>15</v>
      </c>
      <c r="AG471" s="396">
        <v>0.59722222222222221</v>
      </c>
      <c r="AH471" s="396">
        <v>0.64583333333333337</v>
      </c>
      <c r="AI471" s="12">
        <f t="shared" si="894"/>
        <v>4.861111111111116E-2</v>
      </c>
      <c r="AJ471" s="225">
        <f t="shared" si="895"/>
        <v>1</v>
      </c>
      <c r="AK471" s="225">
        <f t="shared" si="896"/>
        <v>10</v>
      </c>
      <c r="AL471" s="396">
        <v>0.59722222222222221</v>
      </c>
      <c r="AM471" s="396">
        <v>0.64583333333333337</v>
      </c>
      <c r="AN471" s="12">
        <f t="shared" si="897"/>
        <v>4.861111111111116E-2</v>
      </c>
      <c r="AO471" s="13">
        <f t="shared" si="898"/>
        <v>1</v>
      </c>
      <c r="AP471" s="13">
        <f t="shared" si="899"/>
        <v>10</v>
      </c>
      <c r="AQ471" s="396">
        <v>0.65625</v>
      </c>
      <c r="AR471" s="12">
        <f t="shared" si="900"/>
        <v>1.041666666666663E-2</v>
      </c>
      <c r="AS471" s="225">
        <f t="shared" si="901"/>
        <v>0</v>
      </c>
      <c r="AT471" s="13">
        <f t="shared" si="902"/>
        <v>15</v>
      </c>
      <c r="AU471" s="396">
        <v>0.65694444444444444</v>
      </c>
      <c r="AV471" s="226">
        <f t="shared" si="919"/>
        <v>6.9444444444444198E-4</v>
      </c>
      <c r="AW471" s="13">
        <f t="shared" si="903"/>
        <v>0</v>
      </c>
      <c r="AX471" s="13">
        <f t="shared" si="904"/>
        <v>1</v>
      </c>
      <c r="AY471" s="396">
        <v>0.73958333333333337</v>
      </c>
      <c r="AZ471" s="12">
        <f t="shared" si="920"/>
        <v>8.2638888888888928E-2</v>
      </c>
      <c r="BA471" s="225">
        <f t="shared" si="905"/>
        <v>1</v>
      </c>
      <c r="BB471" s="225">
        <f t="shared" si="906"/>
        <v>59</v>
      </c>
      <c r="BC471" s="396">
        <v>0.73958333333333337</v>
      </c>
      <c r="BD471" s="396">
        <v>0.73958333333333337</v>
      </c>
      <c r="BE471" s="12">
        <f t="shared" si="907"/>
        <v>0</v>
      </c>
      <c r="BF471" s="13">
        <f t="shared" si="908"/>
        <v>0</v>
      </c>
      <c r="BG471" s="13">
        <f t="shared" si="909"/>
        <v>0</v>
      </c>
      <c r="BH471" s="396">
        <v>0.73958333333333337</v>
      </c>
      <c r="BI471" s="396">
        <v>0.73958333333333337</v>
      </c>
      <c r="BJ471" s="395"/>
      <c r="BK471" s="69">
        <f t="shared" si="910"/>
        <v>0</v>
      </c>
      <c r="BL471" s="13">
        <f t="shared" si="911"/>
        <v>0</v>
      </c>
      <c r="BM471" s="13">
        <f t="shared" si="912"/>
        <v>0</v>
      </c>
      <c r="BN471" s="396">
        <v>0.75694444444444453</v>
      </c>
      <c r="BO471" s="12">
        <f t="shared" si="913"/>
        <v>1.736111111111116E-2</v>
      </c>
      <c r="BP471" s="225">
        <f t="shared" si="914"/>
        <v>0</v>
      </c>
      <c r="BQ471" s="225">
        <f t="shared" si="915"/>
        <v>25</v>
      </c>
      <c r="BR471" s="396">
        <v>0.76041666666666663</v>
      </c>
      <c r="BS471" s="12">
        <f t="shared" si="916"/>
        <v>3.4722222222220989E-3</v>
      </c>
      <c r="BT471" s="225">
        <f t="shared" si="917"/>
        <v>0</v>
      </c>
      <c r="BU471" s="225">
        <f t="shared" si="918"/>
        <v>5</v>
      </c>
      <c r="BV471" s="396">
        <v>0.76041666666666663</v>
      </c>
      <c r="BW471" s="396">
        <v>0.76736111111111116</v>
      </c>
      <c r="BX471" s="12">
        <f t="shared" si="950"/>
        <v>6.9444444444445308E-3</v>
      </c>
      <c r="BY471" s="13">
        <f t="shared" si="951"/>
        <v>0</v>
      </c>
      <c r="BZ471" s="13">
        <f t="shared" si="952"/>
        <v>10</v>
      </c>
      <c r="CA471" s="226">
        <f t="shared" si="953"/>
        <v>0.20138888888888895</v>
      </c>
      <c r="CB471" s="13">
        <f t="shared" si="954"/>
        <v>4</v>
      </c>
      <c r="CC471" s="13">
        <f t="shared" si="955"/>
        <v>50</v>
      </c>
      <c r="CD471" s="12">
        <f t="shared" si="929"/>
        <v>4.1666666666666519E-2</v>
      </c>
      <c r="CE471" s="13">
        <f t="shared" si="956"/>
        <v>1</v>
      </c>
      <c r="CF471" s="13">
        <f t="shared" si="957"/>
        <v>0</v>
      </c>
      <c r="CG471" s="12">
        <f t="shared" si="948"/>
        <v>4.861111111111116E-2</v>
      </c>
      <c r="CH471" s="13">
        <f t="shared" si="958"/>
        <v>1</v>
      </c>
      <c r="CI471" s="13">
        <f t="shared" si="959"/>
        <v>10</v>
      </c>
      <c r="CJ471" s="12">
        <f t="shared" si="949"/>
        <v>8.2638888888888928E-2</v>
      </c>
      <c r="CK471" s="13">
        <f t="shared" si="960"/>
        <v>1</v>
      </c>
      <c r="CL471" s="13">
        <f t="shared" si="961"/>
        <v>59</v>
      </c>
      <c r="CM471" s="62"/>
      <c r="CN471" s="62"/>
      <c r="CO471" s="62"/>
      <c r="CP471" s="12">
        <f t="shared" si="962"/>
        <v>8.2638888888888928E-2</v>
      </c>
      <c r="CQ471" s="13">
        <f t="shared" si="963"/>
        <v>1</v>
      </c>
      <c r="CR471" s="13">
        <f t="shared" si="964"/>
        <v>59</v>
      </c>
      <c r="CS471" s="396"/>
      <c r="CT471" s="13">
        <f t="shared" si="930"/>
        <v>0</v>
      </c>
      <c r="CU471" s="13">
        <f t="shared" si="931"/>
        <v>0</v>
      </c>
      <c r="CV471" s="158"/>
      <c r="CW471" s="13">
        <f t="shared" si="932"/>
        <v>0</v>
      </c>
      <c r="CX471" s="13">
        <f t="shared" si="933"/>
        <v>0</v>
      </c>
      <c r="CY471" s="158"/>
      <c r="CZ471" s="13">
        <f t="shared" si="934"/>
        <v>0</v>
      </c>
      <c r="DA471" s="13">
        <f t="shared" si="935"/>
        <v>0</v>
      </c>
      <c r="DB471" s="158"/>
      <c r="DC471" s="13">
        <f t="shared" si="936"/>
        <v>0</v>
      </c>
      <c r="DD471" s="13">
        <f t="shared" si="937"/>
        <v>0</v>
      </c>
      <c r="DE471" s="158"/>
      <c r="DF471" s="13">
        <f t="shared" si="938"/>
        <v>0</v>
      </c>
      <c r="DG471" s="13">
        <f t="shared" si="939"/>
        <v>0</v>
      </c>
      <c r="DH471" s="158"/>
      <c r="DI471" s="13">
        <f t="shared" si="940"/>
        <v>0</v>
      </c>
      <c r="DJ471" s="13">
        <f t="shared" si="941"/>
        <v>0</v>
      </c>
      <c r="DK471" s="158"/>
      <c r="DL471" s="35">
        <f t="shared" si="942"/>
        <v>0</v>
      </c>
      <c r="DM471" s="61">
        <f t="shared" si="943"/>
        <v>0</v>
      </c>
      <c r="DN471" s="66">
        <f t="shared" si="921"/>
        <v>1664356.7259999996</v>
      </c>
      <c r="DO471" s="74">
        <f t="shared" si="944"/>
        <v>26755</v>
      </c>
      <c r="DP471" s="66">
        <f t="shared" si="965"/>
        <v>59.062881355932205</v>
      </c>
      <c r="DQ471" s="63">
        <f t="shared" si="947"/>
        <v>62.207315492431306</v>
      </c>
      <c r="DR471" s="66" t="e">
        <f t="shared" si="925"/>
        <v>#NUM!</v>
      </c>
      <c r="DS471" s="96" t="e">
        <f t="shared" si="926"/>
        <v>#NUM!</v>
      </c>
      <c r="DT471" s="66" t="e">
        <f t="shared" si="927"/>
        <v>#NUM!</v>
      </c>
      <c r="DU471" s="66" t="e">
        <f t="shared" si="928"/>
        <v>#NUM!</v>
      </c>
      <c r="DV471" s="62"/>
      <c r="DW471" s="62"/>
      <c r="DX471" s="62"/>
      <c r="DY471" s="62"/>
      <c r="DZ471" s="62"/>
      <c r="EA471" s="62"/>
      <c r="EB471" s="62"/>
      <c r="EC471" s="62"/>
      <c r="ED471" s="62"/>
      <c r="EE471" s="62"/>
      <c r="EF471" s="62"/>
      <c r="EG471" s="62"/>
      <c r="EH471" s="62"/>
      <c r="EI471" s="62"/>
      <c r="EJ471" s="62"/>
      <c r="EK471" s="62"/>
      <c r="EL471" s="62"/>
      <c r="EM471" s="62"/>
      <c r="EN471" s="62"/>
      <c r="EO471" s="62"/>
      <c r="EP471" s="62"/>
      <c r="EQ471" s="62"/>
      <c r="ER471" s="62"/>
      <c r="ES471" s="62"/>
      <c r="ET471" s="62"/>
      <c r="EU471" s="62"/>
      <c r="EV471" s="62"/>
      <c r="EW471" s="62"/>
      <c r="EX471" s="62"/>
      <c r="EY471" s="62"/>
      <c r="EZ471" s="62"/>
      <c r="FA471" s="62"/>
      <c r="FB471" s="62"/>
      <c r="FC471" s="62"/>
      <c r="FD471" s="62"/>
      <c r="FE471" s="62"/>
      <c r="FF471" s="62"/>
      <c r="FG471" s="62"/>
      <c r="FH471" s="62"/>
      <c r="FI471" s="62"/>
    </row>
    <row r="472" spans="1:165" s="398" customFormat="1" ht="20.25" customHeight="1">
      <c r="A472" s="199">
        <v>471</v>
      </c>
      <c r="B472" s="392">
        <v>19</v>
      </c>
      <c r="C472" s="399">
        <v>40850</v>
      </c>
      <c r="D472" s="394">
        <f t="shared" si="966"/>
        <v>11</v>
      </c>
      <c r="E472" s="393" t="s">
        <v>39</v>
      </c>
      <c r="F472" s="392">
        <v>9</v>
      </c>
      <c r="G472" s="395" t="s">
        <v>38</v>
      </c>
      <c r="H472" s="395" t="s">
        <v>634</v>
      </c>
      <c r="I472" s="395" t="s">
        <v>587</v>
      </c>
      <c r="J472" s="396">
        <v>0.625</v>
      </c>
      <c r="K472" s="394">
        <v>3278.98</v>
      </c>
      <c r="L472" s="395" t="s">
        <v>33</v>
      </c>
      <c r="M472" s="392">
        <v>53</v>
      </c>
      <c r="N472" s="392">
        <v>6</v>
      </c>
      <c r="O472" s="395"/>
      <c r="P472" s="396">
        <v>0.625</v>
      </c>
      <c r="Q472" s="396">
        <v>0.625</v>
      </c>
      <c r="R472" s="12">
        <f t="shared" si="922"/>
        <v>0</v>
      </c>
      <c r="S472" s="13">
        <f t="shared" si="923"/>
        <v>0</v>
      </c>
      <c r="T472" s="13">
        <f t="shared" si="924"/>
        <v>0</v>
      </c>
      <c r="U472" s="396">
        <v>0.63194444444444442</v>
      </c>
      <c r="V472" s="12">
        <f t="shared" si="885"/>
        <v>6.9444444444444198E-3</v>
      </c>
      <c r="W472" s="13">
        <f t="shared" si="886"/>
        <v>0</v>
      </c>
      <c r="X472" s="225">
        <f t="shared" si="887"/>
        <v>10</v>
      </c>
      <c r="Y472" s="396">
        <v>0.64236111111111105</v>
      </c>
      <c r="Z472" s="12">
        <f t="shared" si="888"/>
        <v>1.041666666666663E-2</v>
      </c>
      <c r="AA472" s="13">
        <f t="shared" si="889"/>
        <v>0</v>
      </c>
      <c r="AB472" s="13">
        <f t="shared" si="890"/>
        <v>15</v>
      </c>
      <c r="AC472" s="396">
        <v>0.67708333333333337</v>
      </c>
      <c r="AD472" s="12">
        <f t="shared" si="891"/>
        <v>3.4722222222222321E-2</v>
      </c>
      <c r="AE472" s="13">
        <f t="shared" si="892"/>
        <v>0</v>
      </c>
      <c r="AF472" s="13">
        <f t="shared" si="893"/>
        <v>50</v>
      </c>
      <c r="AG472" s="396">
        <v>0.68055555555555547</v>
      </c>
      <c r="AH472" s="396">
        <v>0.71875</v>
      </c>
      <c r="AI472" s="12">
        <f t="shared" si="894"/>
        <v>3.8194444444444531E-2</v>
      </c>
      <c r="AJ472" s="225">
        <f t="shared" si="895"/>
        <v>0</v>
      </c>
      <c r="AK472" s="225">
        <f t="shared" si="896"/>
        <v>55</v>
      </c>
      <c r="AL472" s="396">
        <v>0.68055555555555547</v>
      </c>
      <c r="AM472" s="396">
        <v>0.71875</v>
      </c>
      <c r="AN472" s="12">
        <f t="shared" si="897"/>
        <v>3.8194444444444531E-2</v>
      </c>
      <c r="AO472" s="13">
        <f t="shared" si="898"/>
        <v>0</v>
      </c>
      <c r="AP472" s="13">
        <f t="shared" si="899"/>
        <v>55</v>
      </c>
      <c r="AQ472" s="396">
        <v>0.77222222222222225</v>
      </c>
      <c r="AR472" s="12">
        <f t="shared" si="900"/>
        <v>5.3472222222222254E-2</v>
      </c>
      <c r="AS472" s="225">
        <f t="shared" si="901"/>
        <v>1</v>
      </c>
      <c r="AT472" s="13">
        <f t="shared" si="902"/>
        <v>17</v>
      </c>
      <c r="AU472" s="396">
        <v>0.77569444444444446</v>
      </c>
      <c r="AV472" s="226">
        <f t="shared" si="919"/>
        <v>3.4722222222222099E-3</v>
      </c>
      <c r="AW472" s="13">
        <f t="shared" si="903"/>
        <v>0</v>
      </c>
      <c r="AX472" s="13">
        <f t="shared" si="904"/>
        <v>5</v>
      </c>
      <c r="AY472" s="396">
        <v>0.86805555555555547</v>
      </c>
      <c r="AZ472" s="12">
        <f t="shared" si="920"/>
        <v>9.2361111111111005E-2</v>
      </c>
      <c r="BA472" s="225">
        <f t="shared" si="905"/>
        <v>2</v>
      </c>
      <c r="BB472" s="225">
        <f t="shared" si="906"/>
        <v>13</v>
      </c>
      <c r="BC472" s="396">
        <v>0.86805555555555547</v>
      </c>
      <c r="BD472" s="396">
        <v>0.86805555555555547</v>
      </c>
      <c r="BE472" s="12">
        <f t="shared" si="907"/>
        <v>0</v>
      </c>
      <c r="BF472" s="13">
        <f t="shared" si="908"/>
        <v>0</v>
      </c>
      <c r="BG472" s="13">
        <f t="shared" si="909"/>
        <v>0</v>
      </c>
      <c r="BH472" s="396">
        <v>0.86805555555555547</v>
      </c>
      <c r="BI472" s="396">
        <v>0.86805555555555547</v>
      </c>
      <c r="BJ472" s="395"/>
      <c r="BK472" s="69">
        <f t="shared" si="910"/>
        <v>0</v>
      </c>
      <c r="BL472" s="13">
        <f t="shared" si="911"/>
        <v>0</v>
      </c>
      <c r="BM472" s="13">
        <f t="shared" si="912"/>
        <v>0</v>
      </c>
      <c r="BN472" s="396">
        <v>0.87847222222222221</v>
      </c>
      <c r="BO472" s="12">
        <f t="shared" si="913"/>
        <v>1.0416666666666741E-2</v>
      </c>
      <c r="BP472" s="225">
        <f t="shared" si="914"/>
        <v>0</v>
      </c>
      <c r="BQ472" s="225">
        <f t="shared" si="915"/>
        <v>15</v>
      </c>
      <c r="BR472" s="396">
        <v>0.88194444444444453</v>
      </c>
      <c r="BS472" s="12">
        <f t="shared" si="916"/>
        <v>3.4722222222223209E-3</v>
      </c>
      <c r="BT472" s="225">
        <f t="shared" si="917"/>
        <v>0</v>
      </c>
      <c r="BU472" s="225">
        <f t="shared" si="918"/>
        <v>5</v>
      </c>
      <c r="BV472" s="396">
        <v>0.88194444444444453</v>
      </c>
      <c r="BW472" s="396">
        <v>0.88541666666666663</v>
      </c>
      <c r="BX472" s="12">
        <f t="shared" si="950"/>
        <v>3.4722222222220989E-3</v>
      </c>
      <c r="BY472" s="13">
        <f t="shared" si="951"/>
        <v>0</v>
      </c>
      <c r="BZ472" s="13">
        <f t="shared" si="952"/>
        <v>5</v>
      </c>
      <c r="CA472" s="226">
        <f t="shared" si="953"/>
        <v>0.26041666666666663</v>
      </c>
      <c r="CB472" s="13">
        <f t="shared" si="954"/>
        <v>6</v>
      </c>
      <c r="CC472" s="13">
        <f t="shared" si="955"/>
        <v>15</v>
      </c>
      <c r="CD472" s="12">
        <f t="shared" si="929"/>
        <v>0.10208333333333364</v>
      </c>
      <c r="CE472" s="13">
        <f t="shared" si="956"/>
        <v>2</v>
      </c>
      <c r="CF472" s="13">
        <f t="shared" si="957"/>
        <v>27</v>
      </c>
      <c r="CG472" s="12">
        <f t="shared" si="948"/>
        <v>3.8194444444444531E-2</v>
      </c>
      <c r="CH472" s="13">
        <f t="shared" si="958"/>
        <v>0</v>
      </c>
      <c r="CI472" s="13">
        <f t="shared" si="959"/>
        <v>55</v>
      </c>
      <c r="CJ472" s="12">
        <f t="shared" si="949"/>
        <v>9.2361111111111005E-2</v>
      </c>
      <c r="CK472" s="13">
        <f t="shared" si="960"/>
        <v>2</v>
      </c>
      <c r="CL472" s="13">
        <f t="shared" si="961"/>
        <v>13</v>
      </c>
      <c r="CM472" s="62"/>
      <c r="CN472" s="62"/>
      <c r="CO472" s="62"/>
      <c r="CP472" s="12">
        <f t="shared" si="962"/>
        <v>9.2361111111111005E-2</v>
      </c>
      <c r="CQ472" s="13">
        <f t="shared" si="963"/>
        <v>2</v>
      </c>
      <c r="CR472" s="13">
        <f t="shared" si="964"/>
        <v>13</v>
      </c>
      <c r="CS472" s="396"/>
      <c r="CT472" s="13">
        <f t="shared" si="930"/>
        <v>0</v>
      </c>
      <c r="CU472" s="13">
        <f t="shared" si="931"/>
        <v>0</v>
      </c>
      <c r="CV472" s="158"/>
      <c r="CW472" s="13">
        <f t="shared" si="932"/>
        <v>0</v>
      </c>
      <c r="CX472" s="13">
        <f t="shared" si="933"/>
        <v>0</v>
      </c>
      <c r="CY472" s="158"/>
      <c r="CZ472" s="13">
        <f t="shared" si="934"/>
        <v>0</v>
      </c>
      <c r="DA472" s="13">
        <f t="shared" si="935"/>
        <v>0</v>
      </c>
      <c r="DB472" s="158"/>
      <c r="DC472" s="13">
        <f t="shared" si="936"/>
        <v>0</v>
      </c>
      <c r="DD472" s="13">
        <f t="shared" si="937"/>
        <v>0</v>
      </c>
      <c r="DE472" s="158"/>
      <c r="DF472" s="13">
        <f t="shared" si="938"/>
        <v>0</v>
      </c>
      <c r="DG472" s="13">
        <f t="shared" si="939"/>
        <v>0</v>
      </c>
      <c r="DH472" s="158"/>
      <c r="DI472" s="13">
        <f t="shared" si="940"/>
        <v>0</v>
      </c>
      <c r="DJ472" s="13">
        <f t="shared" si="941"/>
        <v>0</v>
      </c>
      <c r="DK472" s="158"/>
      <c r="DL472" s="35">
        <f t="shared" si="942"/>
        <v>0</v>
      </c>
      <c r="DM472" s="61">
        <f t="shared" si="943"/>
        <v>0</v>
      </c>
      <c r="DN472" s="66">
        <f t="shared" si="921"/>
        <v>1667635.7059999995</v>
      </c>
      <c r="DO472" s="74">
        <f t="shared" si="944"/>
        <v>26808</v>
      </c>
      <c r="DP472" s="66">
        <f t="shared" si="965"/>
        <v>61.867547169811324</v>
      </c>
      <c r="DQ472" s="63">
        <f t="shared" si="947"/>
        <v>62.206643763055787</v>
      </c>
      <c r="DR472" s="66" t="e">
        <f t="shared" si="925"/>
        <v>#NUM!</v>
      </c>
      <c r="DS472" s="96" t="e">
        <f t="shared" si="926"/>
        <v>#NUM!</v>
      </c>
      <c r="DT472" s="66" t="e">
        <f t="shared" si="927"/>
        <v>#NUM!</v>
      </c>
      <c r="DU472" s="66" t="e">
        <f t="shared" si="928"/>
        <v>#NUM!</v>
      </c>
      <c r="DV472" s="62"/>
      <c r="DW472" s="62"/>
      <c r="DX472" s="62"/>
      <c r="DY472" s="62"/>
      <c r="DZ472" s="62"/>
      <c r="EA472" s="62"/>
      <c r="EB472" s="62"/>
      <c r="EC472" s="62"/>
      <c r="ED472" s="62"/>
      <c r="EE472" s="62"/>
      <c r="EF472" s="62"/>
      <c r="EG472" s="62"/>
      <c r="EH472" s="62"/>
      <c r="EI472" s="62"/>
      <c r="EJ472" s="62"/>
      <c r="EK472" s="62"/>
      <c r="EL472" s="62"/>
      <c r="EM472" s="62"/>
      <c r="EN472" s="62"/>
      <c r="EO472" s="62"/>
      <c r="EP472" s="62"/>
      <c r="EQ472" s="62"/>
      <c r="ER472" s="62"/>
      <c r="ES472" s="62"/>
      <c r="ET472" s="62"/>
      <c r="EU472" s="62"/>
      <c r="EV472" s="62"/>
      <c r="EW472" s="62"/>
      <c r="EX472" s="62"/>
      <c r="EY472" s="62"/>
      <c r="EZ472" s="62"/>
      <c r="FA472" s="62"/>
      <c r="FB472" s="62"/>
      <c r="FC472" s="62"/>
      <c r="FD472" s="62"/>
      <c r="FE472" s="62"/>
      <c r="FF472" s="62"/>
      <c r="FG472" s="62"/>
      <c r="FH472" s="62"/>
      <c r="FI472" s="62"/>
    </row>
    <row r="473" spans="1:165" s="398" customFormat="1" ht="20.25" customHeight="1">
      <c r="A473" s="175">
        <v>472</v>
      </c>
      <c r="B473" s="392">
        <v>20</v>
      </c>
      <c r="C473" s="399">
        <v>40850</v>
      </c>
      <c r="D473" s="394">
        <f t="shared" si="966"/>
        <v>11</v>
      </c>
      <c r="E473" s="393" t="s">
        <v>39</v>
      </c>
      <c r="F473" s="392">
        <v>10</v>
      </c>
      <c r="G473" s="395" t="s">
        <v>38</v>
      </c>
      <c r="H473" s="395" t="s">
        <v>622</v>
      </c>
      <c r="I473" s="395" t="s">
        <v>606</v>
      </c>
      <c r="J473" s="396">
        <v>0.68402777777777779</v>
      </c>
      <c r="K473" s="394">
        <v>3566.14</v>
      </c>
      <c r="L473" s="395" t="s">
        <v>33</v>
      </c>
      <c r="M473" s="392">
        <v>55</v>
      </c>
      <c r="N473" s="392">
        <v>4</v>
      </c>
      <c r="O473" s="395"/>
      <c r="P473" s="396">
        <v>0.68402777777777779</v>
      </c>
      <c r="Q473" s="396">
        <v>0.68402777777777779</v>
      </c>
      <c r="R473" s="12">
        <f t="shared" si="922"/>
        <v>0</v>
      </c>
      <c r="S473" s="13">
        <f t="shared" si="923"/>
        <v>0</v>
      </c>
      <c r="T473" s="13">
        <f t="shared" si="924"/>
        <v>0</v>
      </c>
      <c r="U473" s="396">
        <v>0.69097222222222221</v>
      </c>
      <c r="V473" s="12">
        <f t="shared" si="885"/>
        <v>6.9444444444444198E-3</v>
      </c>
      <c r="W473" s="13">
        <f t="shared" si="886"/>
        <v>0</v>
      </c>
      <c r="X473" s="225">
        <f t="shared" si="887"/>
        <v>10</v>
      </c>
      <c r="Y473" s="396">
        <v>0.70833333333333337</v>
      </c>
      <c r="Z473" s="12">
        <f t="shared" si="888"/>
        <v>1.736111111111116E-2</v>
      </c>
      <c r="AA473" s="13">
        <f t="shared" si="889"/>
        <v>0</v>
      </c>
      <c r="AB473" s="13">
        <f t="shared" si="890"/>
        <v>25</v>
      </c>
      <c r="AC473" s="396">
        <v>0.76041666666666663</v>
      </c>
      <c r="AD473" s="12">
        <f t="shared" si="891"/>
        <v>5.2083333333333259E-2</v>
      </c>
      <c r="AE473" s="13">
        <f t="shared" si="892"/>
        <v>1</v>
      </c>
      <c r="AF473" s="13">
        <f t="shared" si="893"/>
        <v>15</v>
      </c>
      <c r="AG473" s="396">
        <v>0.76388888888888884</v>
      </c>
      <c r="AH473" s="396">
        <v>0.80208333333333337</v>
      </c>
      <c r="AI473" s="12">
        <f t="shared" si="894"/>
        <v>3.8194444444444531E-2</v>
      </c>
      <c r="AJ473" s="225">
        <f t="shared" si="895"/>
        <v>0</v>
      </c>
      <c r="AK473" s="225">
        <f t="shared" si="896"/>
        <v>55</v>
      </c>
      <c r="AL473" s="396">
        <v>0.76388888888888884</v>
      </c>
      <c r="AM473" s="396">
        <v>0.80208333333333337</v>
      </c>
      <c r="AN473" s="12">
        <f t="shared" si="897"/>
        <v>3.8194444444444531E-2</v>
      </c>
      <c r="AO473" s="13">
        <f t="shared" si="898"/>
        <v>0</v>
      </c>
      <c r="AP473" s="13">
        <f t="shared" si="899"/>
        <v>55</v>
      </c>
      <c r="AQ473" s="396">
        <v>0.90625</v>
      </c>
      <c r="AR473" s="12">
        <f t="shared" si="900"/>
        <v>0.10416666666666663</v>
      </c>
      <c r="AS473" s="225">
        <f t="shared" si="901"/>
        <v>2</v>
      </c>
      <c r="AT473" s="13">
        <f t="shared" si="902"/>
        <v>30</v>
      </c>
      <c r="AU473" s="396">
        <v>0.90833333333333333</v>
      </c>
      <c r="AV473" s="226">
        <f t="shared" si="919"/>
        <v>2.0833333333333259E-3</v>
      </c>
      <c r="AW473" s="13">
        <f t="shared" si="903"/>
        <v>0</v>
      </c>
      <c r="AX473" s="13">
        <f t="shared" si="904"/>
        <v>3</v>
      </c>
      <c r="AY473" s="396">
        <v>0.97361111111111109</v>
      </c>
      <c r="AZ473" s="12">
        <f t="shared" si="920"/>
        <v>6.5277777777777768E-2</v>
      </c>
      <c r="BA473" s="225">
        <f t="shared" si="905"/>
        <v>1</v>
      </c>
      <c r="BB473" s="225">
        <f t="shared" si="906"/>
        <v>34</v>
      </c>
      <c r="BC473" s="396">
        <v>0.97361111111111109</v>
      </c>
      <c r="BD473" s="396">
        <v>0.97361111111111109</v>
      </c>
      <c r="BE473" s="12">
        <f t="shared" si="907"/>
        <v>0</v>
      </c>
      <c r="BF473" s="13">
        <f t="shared" si="908"/>
        <v>0</v>
      </c>
      <c r="BG473" s="13">
        <f t="shared" si="909"/>
        <v>0</v>
      </c>
      <c r="BH473" s="396">
        <v>0.97361111111111109</v>
      </c>
      <c r="BI473" s="396">
        <v>0.97361111111111109</v>
      </c>
      <c r="BJ473" s="395"/>
      <c r="BK473" s="69">
        <f t="shared" si="910"/>
        <v>0</v>
      </c>
      <c r="BL473" s="13">
        <f t="shared" si="911"/>
        <v>0</v>
      </c>
      <c r="BM473" s="13">
        <f t="shared" si="912"/>
        <v>0</v>
      </c>
      <c r="BN473" s="396">
        <v>0.97916666666666663</v>
      </c>
      <c r="BO473" s="12">
        <f t="shared" si="913"/>
        <v>5.5555555555555358E-3</v>
      </c>
      <c r="BP473" s="225">
        <f t="shared" si="914"/>
        <v>0</v>
      </c>
      <c r="BQ473" s="225">
        <f t="shared" si="915"/>
        <v>8</v>
      </c>
      <c r="BR473" s="396">
        <v>0.98263888888888884</v>
      </c>
      <c r="BS473" s="12">
        <f t="shared" si="916"/>
        <v>3.4722222222222099E-3</v>
      </c>
      <c r="BT473" s="225">
        <f t="shared" si="917"/>
        <v>0</v>
      </c>
      <c r="BU473" s="225">
        <f t="shared" si="918"/>
        <v>5</v>
      </c>
      <c r="BV473" s="396">
        <v>0.98263888888888884</v>
      </c>
      <c r="BW473" s="396">
        <v>0.98611111111111116</v>
      </c>
      <c r="BX473" s="12">
        <f t="shared" si="950"/>
        <v>3.4722222222223209E-3</v>
      </c>
      <c r="BY473" s="13">
        <f t="shared" si="951"/>
        <v>0</v>
      </c>
      <c r="BZ473" s="13">
        <f t="shared" si="952"/>
        <v>5</v>
      </c>
      <c r="CA473" s="226">
        <f t="shared" si="953"/>
        <v>0.30208333333333337</v>
      </c>
      <c r="CB473" s="13">
        <f t="shared" si="954"/>
        <v>7</v>
      </c>
      <c r="CC473" s="13">
        <f t="shared" si="955"/>
        <v>15</v>
      </c>
      <c r="CD473" s="12">
        <f t="shared" si="929"/>
        <v>0.16527777777777763</v>
      </c>
      <c r="CE473" s="13">
        <f t="shared" si="956"/>
        <v>3</v>
      </c>
      <c r="CF473" s="13">
        <f t="shared" si="957"/>
        <v>58</v>
      </c>
      <c r="CG473" s="12">
        <f t="shared" si="948"/>
        <v>3.8194444444444531E-2</v>
      </c>
      <c r="CH473" s="13">
        <f t="shared" si="958"/>
        <v>0</v>
      </c>
      <c r="CI473" s="13">
        <f t="shared" si="959"/>
        <v>55</v>
      </c>
      <c r="CJ473" s="12">
        <f t="shared" si="949"/>
        <v>6.5277777777777768E-2</v>
      </c>
      <c r="CK473" s="13">
        <f t="shared" si="960"/>
        <v>1</v>
      </c>
      <c r="CL473" s="13">
        <f t="shared" si="961"/>
        <v>34</v>
      </c>
      <c r="CM473" s="62"/>
      <c r="CN473" s="62"/>
      <c r="CO473" s="62"/>
      <c r="CP473" s="12">
        <f t="shared" si="962"/>
        <v>6.5277777777777768E-2</v>
      </c>
      <c r="CQ473" s="13">
        <f t="shared" si="963"/>
        <v>1</v>
      </c>
      <c r="CR473" s="13">
        <f t="shared" si="964"/>
        <v>34</v>
      </c>
      <c r="CS473" s="396"/>
      <c r="CT473" s="13">
        <f t="shared" si="930"/>
        <v>0</v>
      </c>
      <c r="CU473" s="13">
        <f t="shared" si="931"/>
        <v>0</v>
      </c>
      <c r="CV473" s="158"/>
      <c r="CW473" s="13">
        <f t="shared" si="932"/>
        <v>0</v>
      </c>
      <c r="CX473" s="13">
        <f t="shared" si="933"/>
        <v>0</v>
      </c>
      <c r="CY473" s="158"/>
      <c r="CZ473" s="13">
        <f t="shared" si="934"/>
        <v>0</v>
      </c>
      <c r="DA473" s="13">
        <f t="shared" si="935"/>
        <v>0</v>
      </c>
      <c r="DB473" s="158"/>
      <c r="DC473" s="13">
        <f t="shared" si="936"/>
        <v>0</v>
      </c>
      <c r="DD473" s="13">
        <f t="shared" si="937"/>
        <v>0</v>
      </c>
      <c r="DE473" s="158"/>
      <c r="DF473" s="13">
        <f t="shared" si="938"/>
        <v>0</v>
      </c>
      <c r="DG473" s="13">
        <f t="shared" si="939"/>
        <v>0</v>
      </c>
      <c r="DH473" s="158"/>
      <c r="DI473" s="13">
        <f t="shared" si="940"/>
        <v>0</v>
      </c>
      <c r="DJ473" s="13">
        <f t="shared" si="941"/>
        <v>0</v>
      </c>
      <c r="DK473" s="158"/>
      <c r="DL473" s="35">
        <f t="shared" si="942"/>
        <v>0</v>
      </c>
      <c r="DM473" s="61">
        <f t="shared" si="943"/>
        <v>0</v>
      </c>
      <c r="DN473" s="66">
        <f t="shared" si="921"/>
        <v>1671201.8459999994</v>
      </c>
      <c r="DO473" s="74">
        <f t="shared" si="944"/>
        <v>26863</v>
      </c>
      <c r="DP473" s="66">
        <f t="shared" si="965"/>
        <v>64.838909090909084</v>
      </c>
      <c r="DQ473" s="63">
        <f t="shared" si="947"/>
        <v>62.212033131072459</v>
      </c>
      <c r="DR473" s="66" t="e">
        <f t="shared" si="925"/>
        <v>#NUM!</v>
      </c>
      <c r="DS473" s="96" t="e">
        <f t="shared" si="926"/>
        <v>#NUM!</v>
      </c>
      <c r="DT473" s="66" t="e">
        <f t="shared" si="927"/>
        <v>#NUM!</v>
      </c>
      <c r="DU473" s="66" t="e">
        <f t="shared" si="928"/>
        <v>#NUM!</v>
      </c>
      <c r="DV473" s="62"/>
      <c r="DW473" s="62"/>
      <c r="DX473" s="62"/>
      <c r="DY473" s="62"/>
      <c r="DZ473" s="62"/>
      <c r="EA473" s="62"/>
      <c r="EB473" s="62"/>
      <c r="EC473" s="62"/>
      <c r="ED473" s="62"/>
      <c r="EE473" s="62"/>
      <c r="EF473" s="62"/>
      <c r="EG473" s="62"/>
      <c r="EH473" s="62"/>
      <c r="EI473" s="62"/>
      <c r="EJ473" s="62"/>
      <c r="EK473" s="62"/>
      <c r="EL473" s="62"/>
      <c r="EM473" s="62"/>
      <c r="EN473" s="62"/>
      <c r="EO473" s="62"/>
      <c r="EP473" s="62"/>
      <c r="EQ473" s="62"/>
      <c r="ER473" s="62"/>
      <c r="ES473" s="62"/>
      <c r="ET473" s="62"/>
      <c r="EU473" s="62"/>
      <c r="EV473" s="62"/>
      <c r="EW473" s="62"/>
      <c r="EX473" s="62"/>
      <c r="EY473" s="62"/>
      <c r="EZ473" s="62"/>
      <c r="FA473" s="62"/>
      <c r="FB473" s="62"/>
      <c r="FC473" s="62"/>
      <c r="FD473" s="62"/>
      <c r="FE473" s="62"/>
      <c r="FF473" s="62"/>
      <c r="FG473" s="62"/>
      <c r="FH473" s="62"/>
      <c r="FI473" s="62"/>
    </row>
    <row r="474" spans="1:165" s="398" customFormat="1" ht="20.25" customHeight="1">
      <c r="A474" s="199">
        <v>473</v>
      </c>
      <c r="B474" s="392">
        <v>21</v>
      </c>
      <c r="C474" s="399">
        <v>40850</v>
      </c>
      <c r="D474" s="394">
        <f t="shared" si="966"/>
        <v>11</v>
      </c>
      <c r="E474" s="393" t="s">
        <v>39</v>
      </c>
      <c r="F474" s="392">
        <v>11</v>
      </c>
      <c r="G474" s="395" t="s">
        <v>38</v>
      </c>
      <c r="H474" s="395" t="s">
        <v>337</v>
      </c>
      <c r="I474" s="395" t="s">
        <v>644</v>
      </c>
      <c r="J474" s="396">
        <v>0.875</v>
      </c>
      <c r="K474" s="394">
        <v>3821.61</v>
      </c>
      <c r="L474" s="395" t="s">
        <v>33</v>
      </c>
      <c r="M474" s="392">
        <v>59</v>
      </c>
      <c r="N474" s="392">
        <v>0</v>
      </c>
      <c r="O474" s="395"/>
      <c r="P474" s="396">
        <v>0.875</v>
      </c>
      <c r="Q474" s="396">
        <v>0.875</v>
      </c>
      <c r="R474" s="12">
        <f t="shared" si="922"/>
        <v>0</v>
      </c>
      <c r="S474" s="13">
        <f t="shared" si="923"/>
        <v>0</v>
      </c>
      <c r="T474" s="13">
        <f t="shared" si="924"/>
        <v>0</v>
      </c>
      <c r="U474" s="396">
        <v>0.88194444444444453</v>
      </c>
      <c r="V474" s="12">
        <f t="shared" si="885"/>
        <v>6.9444444444445308E-3</v>
      </c>
      <c r="W474" s="13">
        <f t="shared" si="886"/>
        <v>0</v>
      </c>
      <c r="X474" s="225">
        <f t="shared" si="887"/>
        <v>10</v>
      </c>
      <c r="Y474" s="396">
        <v>0.89236111111111116</v>
      </c>
      <c r="Z474" s="12">
        <f t="shared" si="888"/>
        <v>1.041666666666663E-2</v>
      </c>
      <c r="AA474" s="13">
        <f t="shared" si="889"/>
        <v>0</v>
      </c>
      <c r="AB474" s="13">
        <f t="shared" si="890"/>
        <v>15</v>
      </c>
      <c r="AC474" s="396">
        <v>0.9375</v>
      </c>
      <c r="AD474" s="12">
        <f t="shared" si="891"/>
        <v>4.513888888888884E-2</v>
      </c>
      <c r="AE474" s="13">
        <f t="shared" si="892"/>
        <v>1</v>
      </c>
      <c r="AF474" s="13">
        <f t="shared" si="893"/>
        <v>5</v>
      </c>
      <c r="AG474" s="396">
        <v>0.9375</v>
      </c>
      <c r="AH474" s="396">
        <v>0.97916666666666663</v>
      </c>
      <c r="AI474" s="12">
        <f t="shared" si="894"/>
        <v>4.166666666666663E-2</v>
      </c>
      <c r="AJ474" s="225">
        <f t="shared" si="895"/>
        <v>1</v>
      </c>
      <c r="AK474" s="225">
        <f t="shared" si="896"/>
        <v>0</v>
      </c>
      <c r="AL474" s="396">
        <v>0.9375</v>
      </c>
      <c r="AM474" s="396">
        <v>0.97916666666666663</v>
      </c>
      <c r="AN474" s="12">
        <f t="shared" si="897"/>
        <v>4.166666666666663E-2</v>
      </c>
      <c r="AO474" s="13">
        <f t="shared" si="898"/>
        <v>1</v>
      </c>
      <c r="AP474" s="13">
        <f t="shared" si="899"/>
        <v>0</v>
      </c>
      <c r="AQ474" s="396">
        <v>1.0208333333333333</v>
      </c>
      <c r="AR474" s="12">
        <f t="shared" si="900"/>
        <v>4.166666666666663E-2</v>
      </c>
      <c r="AS474" s="225">
        <f t="shared" si="901"/>
        <v>1</v>
      </c>
      <c r="AT474" s="13">
        <f t="shared" si="902"/>
        <v>0</v>
      </c>
      <c r="AU474" s="396">
        <v>1.0256944444444445</v>
      </c>
      <c r="AV474" s="226">
        <f t="shared" si="919"/>
        <v>4.8611111111112049E-3</v>
      </c>
      <c r="AW474" s="13">
        <f t="shared" si="903"/>
        <v>0</v>
      </c>
      <c r="AX474" s="13">
        <f t="shared" si="904"/>
        <v>7</v>
      </c>
      <c r="AY474" s="396">
        <v>1.0993055555555555</v>
      </c>
      <c r="AZ474" s="12">
        <f t="shared" si="920"/>
        <v>7.3611111111111072E-2</v>
      </c>
      <c r="BA474" s="225">
        <f t="shared" si="905"/>
        <v>1</v>
      </c>
      <c r="BB474" s="225">
        <f t="shared" si="906"/>
        <v>46</v>
      </c>
      <c r="BC474" s="396">
        <v>1.0993055555555555</v>
      </c>
      <c r="BD474" s="396">
        <v>1.0993055555555555</v>
      </c>
      <c r="BE474" s="12">
        <f t="shared" si="907"/>
        <v>0</v>
      </c>
      <c r="BF474" s="13">
        <f t="shared" si="908"/>
        <v>0</v>
      </c>
      <c r="BG474" s="13">
        <f t="shared" si="909"/>
        <v>0</v>
      </c>
      <c r="BH474" s="396">
        <v>1.0993055555555555</v>
      </c>
      <c r="BI474" s="396">
        <v>1.0993055555555555</v>
      </c>
      <c r="BJ474" s="395"/>
      <c r="BK474" s="69">
        <f t="shared" si="910"/>
        <v>0</v>
      </c>
      <c r="BL474" s="13">
        <f t="shared" si="911"/>
        <v>0</v>
      </c>
      <c r="BM474" s="13">
        <f t="shared" si="912"/>
        <v>0</v>
      </c>
      <c r="BN474" s="396">
        <v>1.1055555555555556</v>
      </c>
      <c r="BO474" s="12">
        <f t="shared" si="913"/>
        <v>6.2500000000000888E-3</v>
      </c>
      <c r="BP474" s="225">
        <f t="shared" si="914"/>
        <v>0</v>
      </c>
      <c r="BQ474" s="225">
        <f t="shared" si="915"/>
        <v>9</v>
      </c>
      <c r="BR474" s="396">
        <v>1.1076388888888888</v>
      </c>
      <c r="BS474" s="12">
        <f t="shared" si="916"/>
        <v>2.0833333333332149E-3</v>
      </c>
      <c r="BT474" s="225">
        <f t="shared" si="917"/>
        <v>0</v>
      </c>
      <c r="BU474" s="225">
        <f t="shared" si="918"/>
        <v>3</v>
      </c>
      <c r="BV474" s="396">
        <v>1.1076388888888888</v>
      </c>
      <c r="BW474" s="396">
        <v>1.1111111111111112</v>
      </c>
      <c r="BX474" s="12">
        <f t="shared" si="950"/>
        <v>3.4722222222223209E-3</v>
      </c>
      <c r="BY474" s="13">
        <f t="shared" si="951"/>
        <v>0</v>
      </c>
      <c r="BZ474" s="13">
        <f t="shared" si="952"/>
        <v>5</v>
      </c>
      <c r="CA474" s="226">
        <f t="shared" si="953"/>
        <v>0.23611111111111116</v>
      </c>
      <c r="CB474" s="13">
        <f t="shared" si="954"/>
        <v>5</v>
      </c>
      <c r="CC474" s="13">
        <f t="shared" si="955"/>
        <v>40</v>
      </c>
      <c r="CD474" s="12">
        <f t="shared" si="929"/>
        <v>9.5138888888888773E-2</v>
      </c>
      <c r="CE474" s="13">
        <f t="shared" si="956"/>
        <v>2</v>
      </c>
      <c r="CF474" s="13">
        <f t="shared" si="957"/>
        <v>17</v>
      </c>
      <c r="CG474" s="12">
        <f t="shared" si="948"/>
        <v>4.166666666666663E-2</v>
      </c>
      <c r="CH474" s="13">
        <f t="shared" si="958"/>
        <v>1</v>
      </c>
      <c r="CI474" s="13">
        <f t="shared" si="959"/>
        <v>0</v>
      </c>
      <c r="CJ474" s="12">
        <f t="shared" si="949"/>
        <v>7.3611111111111072E-2</v>
      </c>
      <c r="CK474" s="13">
        <f t="shared" si="960"/>
        <v>1</v>
      </c>
      <c r="CL474" s="13">
        <f t="shared" si="961"/>
        <v>46</v>
      </c>
      <c r="CM474" s="62"/>
      <c r="CN474" s="62"/>
      <c r="CO474" s="62"/>
      <c r="CP474" s="12">
        <f t="shared" si="962"/>
        <v>7.3611111111111072E-2</v>
      </c>
      <c r="CQ474" s="13">
        <f t="shared" si="963"/>
        <v>1</v>
      </c>
      <c r="CR474" s="13">
        <f t="shared" si="964"/>
        <v>46</v>
      </c>
      <c r="CS474" s="396"/>
      <c r="CT474" s="13">
        <f t="shared" si="930"/>
        <v>0</v>
      </c>
      <c r="CU474" s="13">
        <f t="shared" si="931"/>
        <v>0</v>
      </c>
      <c r="CV474" s="158"/>
      <c r="CW474" s="13">
        <f t="shared" si="932"/>
        <v>0</v>
      </c>
      <c r="CX474" s="13">
        <f t="shared" si="933"/>
        <v>0</v>
      </c>
      <c r="CY474" s="158"/>
      <c r="CZ474" s="13">
        <f t="shared" si="934"/>
        <v>0</v>
      </c>
      <c r="DA474" s="13">
        <f t="shared" si="935"/>
        <v>0</v>
      </c>
      <c r="DB474" s="158"/>
      <c r="DC474" s="13">
        <f t="shared" si="936"/>
        <v>0</v>
      </c>
      <c r="DD474" s="13">
        <f t="shared" si="937"/>
        <v>0</v>
      </c>
      <c r="DE474" s="158"/>
      <c r="DF474" s="13">
        <f t="shared" si="938"/>
        <v>0</v>
      </c>
      <c r="DG474" s="13">
        <f t="shared" si="939"/>
        <v>0</v>
      </c>
      <c r="DH474" s="158"/>
      <c r="DI474" s="13">
        <f t="shared" si="940"/>
        <v>0</v>
      </c>
      <c r="DJ474" s="13">
        <f t="shared" si="941"/>
        <v>0</v>
      </c>
      <c r="DK474" s="158"/>
      <c r="DL474" s="35">
        <f t="shared" si="942"/>
        <v>0</v>
      </c>
      <c r="DM474" s="61">
        <f t="shared" si="943"/>
        <v>0</v>
      </c>
      <c r="DN474" s="66">
        <f t="shared" si="921"/>
        <v>1675023.4559999995</v>
      </c>
      <c r="DO474" s="74">
        <f t="shared" si="944"/>
        <v>26922</v>
      </c>
      <c r="DP474" s="66">
        <f t="shared" si="965"/>
        <v>64.773050847457625</v>
      </c>
      <c r="DQ474" s="63">
        <f t="shared" si="947"/>
        <v>62.217645642968556</v>
      </c>
      <c r="DR474" s="66" t="e">
        <f t="shared" si="925"/>
        <v>#NUM!</v>
      </c>
      <c r="DS474" s="96" t="e">
        <f t="shared" si="926"/>
        <v>#NUM!</v>
      </c>
      <c r="DT474" s="66" t="e">
        <f t="shared" si="927"/>
        <v>#NUM!</v>
      </c>
      <c r="DU474" s="66" t="e">
        <f t="shared" si="928"/>
        <v>#NUM!</v>
      </c>
      <c r="DV474" s="62"/>
      <c r="DW474" s="62"/>
      <c r="DX474" s="62"/>
      <c r="DY474" s="62"/>
      <c r="DZ474" s="62"/>
      <c r="EA474" s="62"/>
      <c r="EB474" s="62"/>
      <c r="EC474" s="62"/>
      <c r="ED474" s="62"/>
      <c r="EE474" s="62"/>
      <c r="EF474" s="62"/>
      <c r="EG474" s="62"/>
      <c r="EH474" s="62"/>
      <c r="EI474" s="62"/>
      <c r="EJ474" s="62"/>
      <c r="EK474" s="62"/>
      <c r="EL474" s="62"/>
      <c r="EM474" s="62"/>
      <c r="EN474" s="62"/>
      <c r="EO474" s="62"/>
      <c r="EP474" s="62"/>
      <c r="EQ474" s="62"/>
      <c r="ER474" s="62"/>
      <c r="ES474" s="62"/>
      <c r="ET474" s="62"/>
      <c r="EU474" s="62"/>
      <c r="EV474" s="62"/>
      <c r="EW474" s="62"/>
      <c r="EX474" s="62"/>
      <c r="EY474" s="62"/>
      <c r="EZ474" s="62"/>
      <c r="FA474" s="62"/>
      <c r="FB474" s="62"/>
      <c r="FC474" s="62"/>
      <c r="FD474" s="62"/>
      <c r="FE474" s="62"/>
      <c r="FF474" s="62"/>
      <c r="FG474" s="62"/>
      <c r="FH474" s="62"/>
      <c r="FI474" s="62"/>
    </row>
    <row r="475" spans="1:165" s="398" customFormat="1" ht="20.25" customHeight="1">
      <c r="A475" s="175">
        <v>474</v>
      </c>
      <c r="B475" s="392">
        <v>22</v>
      </c>
      <c r="C475" s="399">
        <v>40851</v>
      </c>
      <c r="D475" s="394">
        <f t="shared" si="966"/>
        <v>11</v>
      </c>
      <c r="E475" s="393" t="s">
        <v>39</v>
      </c>
      <c r="F475" s="392">
        <v>12</v>
      </c>
      <c r="G475" s="395" t="s">
        <v>38</v>
      </c>
      <c r="H475" s="395" t="s">
        <v>337</v>
      </c>
      <c r="I475" s="395" t="s">
        <v>644</v>
      </c>
      <c r="J475" s="396">
        <v>8.3333333333333329E-2</v>
      </c>
      <c r="K475" s="394">
        <v>3838.36</v>
      </c>
      <c r="L475" s="395" t="s">
        <v>33</v>
      </c>
      <c r="M475" s="392">
        <v>59</v>
      </c>
      <c r="N475" s="392">
        <v>0</v>
      </c>
      <c r="O475" s="395"/>
      <c r="P475" s="396">
        <v>8.3333333333333329E-2</v>
      </c>
      <c r="Q475" s="396">
        <v>8.3333333333333329E-2</v>
      </c>
      <c r="R475" s="12">
        <f t="shared" si="922"/>
        <v>0</v>
      </c>
      <c r="S475" s="13">
        <f t="shared" si="923"/>
        <v>0</v>
      </c>
      <c r="T475" s="13">
        <f t="shared" si="924"/>
        <v>0</v>
      </c>
      <c r="U475" s="396">
        <v>9.0277777777777776E-2</v>
      </c>
      <c r="V475" s="12">
        <f t="shared" si="885"/>
        <v>6.9444444444444475E-3</v>
      </c>
      <c r="W475" s="13">
        <f t="shared" si="886"/>
        <v>0</v>
      </c>
      <c r="X475" s="225">
        <f t="shared" si="887"/>
        <v>10</v>
      </c>
      <c r="Y475" s="396">
        <v>9.375E-2</v>
      </c>
      <c r="Z475" s="12">
        <f t="shared" si="888"/>
        <v>3.4722222222222238E-3</v>
      </c>
      <c r="AA475" s="13">
        <f t="shared" si="889"/>
        <v>0</v>
      </c>
      <c r="AB475" s="13">
        <f t="shared" si="890"/>
        <v>5</v>
      </c>
      <c r="AC475" s="396">
        <v>0.15277777777777776</v>
      </c>
      <c r="AD475" s="12">
        <f t="shared" si="891"/>
        <v>5.9027777777777762E-2</v>
      </c>
      <c r="AE475" s="13">
        <f t="shared" si="892"/>
        <v>1</v>
      </c>
      <c r="AF475" s="13">
        <f t="shared" si="893"/>
        <v>25</v>
      </c>
      <c r="AG475" s="396">
        <v>0.15625</v>
      </c>
      <c r="AH475" s="396">
        <v>0.1875</v>
      </c>
      <c r="AI475" s="12">
        <f t="shared" si="894"/>
        <v>3.125E-2</v>
      </c>
      <c r="AJ475" s="225">
        <f t="shared" si="895"/>
        <v>0</v>
      </c>
      <c r="AK475" s="225">
        <f t="shared" si="896"/>
        <v>45</v>
      </c>
      <c r="AL475" s="396">
        <v>0.15625</v>
      </c>
      <c r="AM475" s="396">
        <v>0.1875</v>
      </c>
      <c r="AN475" s="12">
        <f t="shared" si="897"/>
        <v>3.125E-2</v>
      </c>
      <c r="AO475" s="13">
        <f t="shared" si="898"/>
        <v>0</v>
      </c>
      <c r="AP475" s="13">
        <f t="shared" si="899"/>
        <v>45</v>
      </c>
      <c r="AQ475" s="396">
        <v>0.20208333333333331</v>
      </c>
      <c r="AR475" s="12">
        <f t="shared" si="900"/>
        <v>1.4583333333333309E-2</v>
      </c>
      <c r="AS475" s="225">
        <f t="shared" si="901"/>
        <v>0</v>
      </c>
      <c r="AT475" s="13">
        <f t="shared" si="902"/>
        <v>21</v>
      </c>
      <c r="AU475" s="396">
        <v>0.20347222222222219</v>
      </c>
      <c r="AV475" s="226">
        <f t="shared" si="919"/>
        <v>1.388888888888884E-3</v>
      </c>
      <c r="AW475" s="13">
        <f t="shared" si="903"/>
        <v>0</v>
      </c>
      <c r="AX475" s="13">
        <f t="shared" si="904"/>
        <v>2</v>
      </c>
      <c r="AY475" s="396">
        <v>0.32430555555555557</v>
      </c>
      <c r="AZ475" s="12">
        <f t="shared" si="920"/>
        <v>0.12083333333333338</v>
      </c>
      <c r="BA475" s="225">
        <f t="shared" si="905"/>
        <v>2</v>
      </c>
      <c r="BB475" s="225">
        <f t="shared" si="906"/>
        <v>54</v>
      </c>
      <c r="BC475" s="396">
        <v>0.32430555555555557</v>
      </c>
      <c r="BD475" s="396">
        <v>0.32430555555555557</v>
      </c>
      <c r="BE475" s="12">
        <f t="shared" si="907"/>
        <v>0</v>
      </c>
      <c r="BF475" s="13">
        <f t="shared" si="908"/>
        <v>0</v>
      </c>
      <c r="BG475" s="13">
        <f t="shared" si="909"/>
        <v>0</v>
      </c>
      <c r="BH475" s="396">
        <v>0.32430555555555557</v>
      </c>
      <c r="BI475" s="396">
        <v>0.32430555555555557</v>
      </c>
      <c r="BJ475" s="395"/>
      <c r="BK475" s="69">
        <f t="shared" si="910"/>
        <v>0</v>
      </c>
      <c r="BL475" s="13">
        <f t="shared" si="911"/>
        <v>0</v>
      </c>
      <c r="BM475" s="13">
        <f t="shared" si="912"/>
        <v>0</v>
      </c>
      <c r="BN475" s="396">
        <v>0.33124999999999999</v>
      </c>
      <c r="BO475" s="12">
        <f t="shared" si="913"/>
        <v>6.9444444444444198E-3</v>
      </c>
      <c r="BP475" s="225">
        <f t="shared" si="914"/>
        <v>0</v>
      </c>
      <c r="BQ475" s="225">
        <f t="shared" si="915"/>
        <v>10</v>
      </c>
      <c r="BR475" s="396">
        <v>0.33680555555555558</v>
      </c>
      <c r="BS475" s="12">
        <f t="shared" si="916"/>
        <v>5.5555555555555913E-3</v>
      </c>
      <c r="BT475" s="225">
        <f t="shared" si="917"/>
        <v>0</v>
      </c>
      <c r="BU475" s="225">
        <f t="shared" si="918"/>
        <v>8</v>
      </c>
      <c r="BV475" s="396">
        <v>0.33680555555555558</v>
      </c>
      <c r="BW475" s="396">
        <v>0.34027777777777773</v>
      </c>
      <c r="BX475" s="12">
        <f t="shared" si="950"/>
        <v>3.4722222222221544E-3</v>
      </c>
      <c r="BY475" s="13">
        <f t="shared" si="951"/>
        <v>0</v>
      </c>
      <c r="BZ475" s="13">
        <f t="shared" si="952"/>
        <v>5</v>
      </c>
      <c r="CA475" s="226">
        <f t="shared" si="953"/>
        <v>0.25694444444444442</v>
      </c>
      <c r="CB475" s="13">
        <f t="shared" si="954"/>
        <v>6</v>
      </c>
      <c r="CC475" s="13">
        <f t="shared" si="955"/>
        <v>10</v>
      </c>
      <c r="CD475" s="12">
        <f t="shared" si="929"/>
        <v>8.6111111111111083E-2</v>
      </c>
      <c r="CE475" s="13">
        <f t="shared" si="956"/>
        <v>2</v>
      </c>
      <c r="CF475" s="13">
        <f t="shared" si="957"/>
        <v>4</v>
      </c>
      <c r="CG475" s="12">
        <f t="shared" si="948"/>
        <v>3.125E-2</v>
      </c>
      <c r="CH475" s="13">
        <f t="shared" si="958"/>
        <v>0</v>
      </c>
      <c r="CI475" s="13">
        <f t="shared" si="959"/>
        <v>45</v>
      </c>
      <c r="CJ475" s="12">
        <f t="shared" si="949"/>
        <v>0.12083333333333338</v>
      </c>
      <c r="CK475" s="13">
        <f t="shared" si="960"/>
        <v>2</v>
      </c>
      <c r="CL475" s="13">
        <f t="shared" si="961"/>
        <v>54</v>
      </c>
      <c r="CM475" s="62"/>
      <c r="CN475" s="62"/>
      <c r="CO475" s="62"/>
      <c r="CP475" s="12">
        <f t="shared" si="962"/>
        <v>0.12083333333333338</v>
      </c>
      <c r="CQ475" s="13">
        <f t="shared" si="963"/>
        <v>2</v>
      </c>
      <c r="CR475" s="13">
        <f t="shared" si="964"/>
        <v>54</v>
      </c>
      <c r="CS475" s="396"/>
      <c r="CT475" s="13">
        <f t="shared" si="930"/>
        <v>0</v>
      </c>
      <c r="CU475" s="13">
        <f t="shared" si="931"/>
        <v>0</v>
      </c>
      <c r="CV475" s="158"/>
      <c r="CW475" s="13">
        <f t="shared" si="932"/>
        <v>0</v>
      </c>
      <c r="CX475" s="13">
        <f t="shared" si="933"/>
        <v>0</v>
      </c>
      <c r="CY475" s="158"/>
      <c r="CZ475" s="13">
        <f t="shared" si="934"/>
        <v>0</v>
      </c>
      <c r="DA475" s="13">
        <f t="shared" si="935"/>
        <v>0</v>
      </c>
      <c r="DB475" s="158"/>
      <c r="DC475" s="13">
        <f t="shared" si="936"/>
        <v>0</v>
      </c>
      <c r="DD475" s="13">
        <f t="shared" si="937"/>
        <v>0</v>
      </c>
      <c r="DE475" s="158"/>
      <c r="DF475" s="13">
        <f t="shared" si="938"/>
        <v>0</v>
      </c>
      <c r="DG475" s="13">
        <f t="shared" si="939"/>
        <v>0</v>
      </c>
      <c r="DH475" s="158"/>
      <c r="DI475" s="13">
        <f t="shared" si="940"/>
        <v>0</v>
      </c>
      <c r="DJ475" s="13">
        <f t="shared" si="941"/>
        <v>0</v>
      </c>
      <c r="DK475" s="158"/>
      <c r="DL475" s="35">
        <f t="shared" si="942"/>
        <v>0</v>
      </c>
      <c r="DM475" s="61">
        <f t="shared" si="943"/>
        <v>0</v>
      </c>
      <c r="DN475" s="66">
        <f t="shared" si="921"/>
        <v>1678861.8159999996</v>
      </c>
      <c r="DO475" s="74">
        <f t="shared" si="944"/>
        <v>26981</v>
      </c>
      <c r="DP475" s="66">
        <f t="shared" si="965"/>
        <v>65.056949152542373</v>
      </c>
      <c r="DQ475" s="63">
        <f t="shared" si="947"/>
        <v>62.223854416070552</v>
      </c>
      <c r="DR475" s="66" t="e">
        <f t="shared" si="925"/>
        <v>#NUM!</v>
      </c>
      <c r="DS475" s="96" t="e">
        <f t="shared" si="926"/>
        <v>#NUM!</v>
      </c>
      <c r="DT475" s="66" t="e">
        <f t="shared" si="927"/>
        <v>#NUM!</v>
      </c>
      <c r="DU475" s="66" t="e">
        <f t="shared" si="928"/>
        <v>#NUM!</v>
      </c>
      <c r="DV475" s="62"/>
      <c r="DW475" s="62"/>
      <c r="DX475" s="62"/>
      <c r="DY475" s="62"/>
      <c r="DZ475" s="62"/>
      <c r="EA475" s="62"/>
      <c r="EB475" s="62"/>
      <c r="EC475" s="62"/>
      <c r="ED475" s="62"/>
      <c r="EE475" s="62"/>
      <c r="EF475" s="62"/>
      <c r="EG475" s="62"/>
      <c r="EH475" s="62"/>
      <c r="EI475" s="62"/>
      <c r="EJ475" s="62"/>
      <c r="EK475" s="62"/>
      <c r="EL475" s="62"/>
      <c r="EM475" s="62"/>
      <c r="EN475" s="62"/>
      <c r="EO475" s="62"/>
      <c r="EP475" s="62"/>
      <c r="EQ475" s="62"/>
      <c r="ER475" s="62"/>
      <c r="ES475" s="62"/>
      <c r="ET475" s="62"/>
      <c r="EU475" s="62"/>
      <c r="EV475" s="62"/>
      <c r="EW475" s="62"/>
      <c r="EX475" s="62"/>
      <c r="EY475" s="62"/>
      <c r="EZ475" s="62"/>
      <c r="FA475" s="62"/>
      <c r="FB475" s="62"/>
      <c r="FC475" s="62"/>
      <c r="FD475" s="62"/>
      <c r="FE475" s="62"/>
      <c r="FF475" s="62"/>
      <c r="FG475" s="62"/>
      <c r="FH475" s="62"/>
      <c r="FI475" s="62"/>
    </row>
    <row r="476" spans="1:165" s="398" customFormat="1" ht="20.25" customHeight="1">
      <c r="A476" s="199">
        <v>475</v>
      </c>
      <c r="B476" s="392">
        <v>23</v>
      </c>
      <c r="C476" s="399">
        <v>40851</v>
      </c>
      <c r="D476" s="394">
        <f t="shared" si="966"/>
        <v>11</v>
      </c>
      <c r="E476" s="393" t="s">
        <v>649</v>
      </c>
      <c r="F476" s="392">
        <v>1</v>
      </c>
      <c r="G476" s="395" t="s">
        <v>650</v>
      </c>
      <c r="H476" s="395" t="s">
        <v>394</v>
      </c>
      <c r="I476" s="395" t="s">
        <v>537</v>
      </c>
      <c r="J476" s="396">
        <v>0.36458333333333331</v>
      </c>
      <c r="K476" s="394">
        <v>3859.96</v>
      </c>
      <c r="L476" s="395" t="s">
        <v>34</v>
      </c>
      <c r="M476" s="392">
        <v>59</v>
      </c>
      <c r="N476" s="392">
        <v>0</v>
      </c>
      <c r="O476" s="395"/>
      <c r="P476" s="396">
        <v>0.36458333333333331</v>
      </c>
      <c r="Q476" s="396">
        <v>0.36458333333333331</v>
      </c>
      <c r="R476" s="12">
        <f t="shared" si="922"/>
        <v>0</v>
      </c>
      <c r="S476" s="13">
        <f t="shared" si="923"/>
        <v>0</v>
      </c>
      <c r="T476" s="13">
        <f t="shared" si="924"/>
        <v>0</v>
      </c>
      <c r="U476" s="396">
        <v>0.39583333333333331</v>
      </c>
      <c r="V476" s="12">
        <f t="shared" si="885"/>
        <v>3.125E-2</v>
      </c>
      <c r="W476" s="13">
        <f t="shared" si="886"/>
        <v>0</v>
      </c>
      <c r="X476" s="225">
        <f t="shared" si="887"/>
        <v>45</v>
      </c>
      <c r="Y476" s="396">
        <v>0.40625</v>
      </c>
      <c r="Z476" s="12">
        <f t="shared" si="888"/>
        <v>1.0416666666666685E-2</v>
      </c>
      <c r="AA476" s="13">
        <f t="shared" si="889"/>
        <v>0</v>
      </c>
      <c r="AB476" s="13">
        <f t="shared" si="890"/>
        <v>15</v>
      </c>
      <c r="AC476" s="396">
        <v>0.42708333333333331</v>
      </c>
      <c r="AD476" s="12">
        <f t="shared" si="891"/>
        <v>2.0833333333333315E-2</v>
      </c>
      <c r="AE476" s="13">
        <f t="shared" si="892"/>
        <v>0</v>
      </c>
      <c r="AF476" s="13">
        <f t="shared" si="893"/>
        <v>30</v>
      </c>
      <c r="AG476" s="396">
        <v>0.43055555555555558</v>
      </c>
      <c r="AH476" s="396">
        <v>0.45833333333333331</v>
      </c>
      <c r="AI476" s="12">
        <f t="shared" si="894"/>
        <v>2.7777777777777735E-2</v>
      </c>
      <c r="AJ476" s="225">
        <f t="shared" si="895"/>
        <v>0</v>
      </c>
      <c r="AK476" s="225">
        <f t="shared" si="896"/>
        <v>40</v>
      </c>
      <c r="AL476" s="396">
        <v>0.43055555555555558</v>
      </c>
      <c r="AM476" s="396">
        <v>0.45833333333333331</v>
      </c>
      <c r="AN476" s="12">
        <f t="shared" si="897"/>
        <v>2.7777777777777735E-2</v>
      </c>
      <c r="AO476" s="13">
        <f t="shared" si="898"/>
        <v>0</v>
      </c>
      <c r="AP476" s="13">
        <f t="shared" si="899"/>
        <v>40</v>
      </c>
      <c r="AQ476" s="396">
        <v>0.46180555555555558</v>
      </c>
      <c r="AR476" s="12">
        <f t="shared" si="900"/>
        <v>3.4722222222222654E-3</v>
      </c>
      <c r="AS476" s="225">
        <f t="shared" si="901"/>
        <v>0</v>
      </c>
      <c r="AT476" s="13">
        <f t="shared" si="902"/>
        <v>5</v>
      </c>
      <c r="AU476" s="396">
        <v>0.46527777777777773</v>
      </c>
      <c r="AV476" s="226">
        <f t="shared" si="919"/>
        <v>3.4722222222221544E-3</v>
      </c>
      <c r="AW476" s="13">
        <f t="shared" si="903"/>
        <v>0</v>
      </c>
      <c r="AX476" s="13">
        <f t="shared" si="904"/>
        <v>5</v>
      </c>
      <c r="AY476" s="396">
        <v>0.78125</v>
      </c>
      <c r="AZ476" s="12">
        <f t="shared" si="920"/>
        <v>0.31597222222222227</v>
      </c>
      <c r="BA476" s="225">
        <f t="shared" si="905"/>
        <v>7</v>
      </c>
      <c r="BB476" s="225">
        <f t="shared" si="906"/>
        <v>35</v>
      </c>
      <c r="BC476" s="396">
        <v>0.78125</v>
      </c>
      <c r="BD476" s="396">
        <v>0.78125</v>
      </c>
      <c r="BE476" s="12">
        <f t="shared" si="907"/>
        <v>0</v>
      </c>
      <c r="BF476" s="13">
        <f t="shared" si="908"/>
        <v>0</v>
      </c>
      <c r="BG476" s="13">
        <f t="shared" si="909"/>
        <v>0</v>
      </c>
      <c r="BH476" s="396">
        <v>0.78125</v>
      </c>
      <c r="BI476" s="396">
        <v>0.78125</v>
      </c>
      <c r="BJ476" s="395"/>
      <c r="BK476" s="69">
        <f t="shared" si="910"/>
        <v>0</v>
      </c>
      <c r="BL476" s="13">
        <f t="shared" si="911"/>
        <v>0</v>
      </c>
      <c r="BM476" s="13">
        <f t="shared" si="912"/>
        <v>0</v>
      </c>
      <c r="BN476" s="396">
        <v>0.79166666666666663</v>
      </c>
      <c r="BO476" s="12">
        <f t="shared" si="913"/>
        <v>1.041666666666663E-2</v>
      </c>
      <c r="BP476" s="225">
        <f t="shared" si="914"/>
        <v>0</v>
      </c>
      <c r="BQ476" s="225">
        <f t="shared" si="915"/>
        <v>15</v>
      </c>
      <c r="BR476" s="396">
        <v>0.79513888888888884</v>
      </c>
      <c r="BS476" s="12">
        <f t="shared" si="916"/>
        <v>3.4722222222222099E-3</v>
      </c>
      <c r="BT476" s="225">
        <f t="shared" si="917"/>
        <v>0</v>
      </c>
      <c r="BU476" s="225">
        <f t="shared" si="918"/>
        <v>5</v>
      </c>
      <c r="BV476" s="396">
        <v>0.79513888888888884</v>
      </c>
      <c r="BW476" s="396">
        <v>0.79861111111111116</v>
      </c>
      <c r="BX476" s="12">
        <f t="shared" si="950"/>
        <v>3.4722222222223209E-3</v>
      </c>
      <c r="BY476" s="13">
        <f t="shared" si="951"/>
        <v>0</v>
      </c>
      <c r="BZ476" s="13">
        <f t="shared" si="952"/>
        <v>5</v>
      </c>
      <c r="CA476" s="226">
        <f t="shared" si="953"/>
        <v>0.43402777777777785</v>
      </c>
      <c r="CB476" s="13">
        <f t="shared" si="954"/>
        <v>10</v>
      </c>
      <c r="CC476" s="13">
        <f t="shared" si="955"/>
        <v>25</v>
      </c>
      <c r="CD476" s="12">
        <f t="shared" si="929"/>
        <v>3.819444444444442E-2</v>
      </c>
      <c r="CE476" s="13">
        <f t="shared" si="956"/>
        <v>0</v>
      </c>
      <c r="CF476" s="13">
        <f t="shared" si="957"/>
        <v>55</v>
      </c>
      <c r="CG476" s="12">
        <f t="shared" si="948"/>
        <v>2.7777777777777735E-2</v>
      </c>
      <c r="CH476" s="13">
        <f t="shared" si="958"/>
        <v>0</v>
      </c>
      <c r="CI476" s="13">
        <f t="shared" si="959"/>
        <v>40</v>
      </c>
      <c r="CJ476" s="12">
        <f t="shared" si="949"/>
        <v>0.31597222222222227</v>
      </c>
      <c r="CK476" s="13">
        <f t="shared" si="960"/>
        <v>7</v>
      </c>
      <c r="CL476" s="13">
        <f t="shared" si="961"/>
        <v>35</v>
      </c>
      <c r="CM476" s="62"/>
      <c r="CN476" s="62"/>
      <c r="CO476" s="62"/>
      <c r="CP476" s="12">
        <f t="shared" si="962"/>
        <v>0.31597222222222227</v>
      </c>
      <c r="CQ476" s="13">
        <f t="shared" si="963"/>
        <v>7</v>
      </c>
      <c r="CR476" s="13">
        <f t="shared" si="964"/>
        <v>35</v>
      </c>
      <c r="CS476" s="396"/>
      <c r="CT476" s="13">
        <f t="shared" si="930"/>
        <v>0</v>
      </c>
      <c r="CU476" s="13">
        <f t="shared" si="931"/>
        <v>0</v>
      </c>
      <c r="CV476" s="158"/>
      <c r="CW476" s="13">
        <f t="shared" si="932"/>
        <v>0</v>
      </c>
      <c r="CX476" s="13">
        <f t="shared" si="933"/>
        <v>0</v>
      </c>
      <c r="CY476" s="158"/>
      <c r="CZ476" s="13">
        <f t="shared" si="934"/>
        <v>0</v>
      </c>
      <c r="DA476" s="13">
        <f t="shared" si="935"/>
        <v>0</v>
      </c>
      <c r="DB476" s="158"/>
      <c r="DC476" s="13">
        <f t="shared" si="936"/>
        <v>0</v>
      </c>
      <c r="DD476" s="13">
        <f t="shared" si="937"/>
        <v>0</v>
      </c>
      <c r="DE476" s="158"/>
      <c r="DF476" s="13">
        <f t="shared" si="938"/>
        <v>0</v>
      </c>
      <c r="DG476" s="13">
        <f t="shared" si="939"/>
        <v>0</v>
      </c>
      <c r="DH476" s="158"/>
      <c r="DI476" s="13">
        <f t="shared" si="940"/>
        <v>0</v>
      </c>
      <c r="DJ476" s="13">
        <f t="shared" si="941"/>
        <v>0</v>
      </c>
      <c r="DK476" s="158"/>
      <c r="DL476" s="35">
        <f t="shared" si="942"/>
        <v>0</v>
      </c>
      <c r="DM476" s="61">
        <f t="shared" si="943"/>
        <v>0</v>
      </c>
      <c r="DN476" s="66">
        <f t="shared" si="921"/>
        <v>1682721.7759999996</v>
      </c>
      <c r="DO476" s="74">
        <f t="shared" si="944"/>
        <v>27040</v>
      </c>
      <c r="DP476" s="66">
        <f t="shared" si="965"/>
        <v>65.423050847457631</v>
      </c>
      <c r="DQ476" s="63">
        <f t="shared" si="947"/>
        <v>62.230834911242589</v>
      </c>
      <c r="DR476" s="66" t="e">
        <f t="shared" si="925"/>
        <v>#NUM!</v>
      </c>
      <c r="DS476" s="96" t="e">
        <f t="shared" si="926"/>
        <v>#NUM!</v>
      </c>
      <c r="DT476" s="66" t="e">
        <f t="shared" si="927"/>
        <v>#NUM!</v>
      </c>
      <c r="DU476" s="66" t="e">
        <f t="shared" si="928"/>
        <v>#NUM!</v>
      </c>
      <c r="DV476" s="62"/>
      <c r="DW476" s="62"/>
      <c r="DX476" s="62"/>
      <c r="DY476" s="62"/>
      <c r="DZ476" s="62"/>
      <c r="EA476" s="62"/>
      <c r="EB476" s="62"/>
      <c r="EC476" s="62"/>
      <c r="ED476" s="62"/>
      <c r="EE476" s="62"/>
      <c r="EF476" s="62"/>
      <c r="EG476" s="62"/>
      <c r="EH476" s="62"/>
      <c r="EI476" s="62"/>
      <c r="EJ476" s="62"/>
      <c r="EK476" s="62"/>
      <c r="EL476" s="62"/>
      <c r="EM476" s="62"/>
      <c r="EN476" s="62"/>
      <c r="EO476" s="62"/>
      <c r="EP476" s="62"/>
      <c r="EQ476" s="62"/>
      <c r="ER476" s="62"/>
      <c r="ES476" s="62"/>
      <c r="ET476" s="62"/>
      <c r="EU476" s="62"/>
      <c r="EV476" s="62"/>
      <c r="EW476" s="62"/>
      <c r="EX476" s="62"/>
      <c r="EY476" s="62"/>
      <c r="EZ476" s="62"/>
      <c r="FA476" s="62"/>
      <c r="FB476" s="62"/>
      <c r="FC476" s="62"/>
      <c r="FD476" s="62"/>
      <c r="FE476" s="62"/>
      <c r="FF476" s="62"/>
      <c r="FG476" s="62"/>
      <c r="FH476" s="62"/>
      <c r="FI476" s="62"/>
    </row>
    <row r="477" spans="1:165" s="398" customFormat="1" ht="20.25" customHeight="1">
      <c r="A477" s="175">
        <v>476</v>
      </c>
      <c r="B477" s="392">
        <v>24</v>
      </c>
      <c r="C477" s="399">
        <v>40851</v>
      </c>
      <c r="D477" s="394">
        <f t="shared" si="966"/>
        <v>11</v>
      </c>
      <c r="E477" s="393" t="s">
        <v>454</v>
      </c>
      <c r="F477" s="392">
        <v>1</v>
      </c>
      <c r="G477" s="395" t="s">
        <v>467</v>
      </c>
      <c r="H477" s="395" t="s">
        <v>413</v>
      </c>
      <c r="I477" s="395" t="s">
        <v>427</v>
      </c>
      <c r="J477" s="396">
        <v>0.42708333333333331</v>
      </c>
      <c r="K477" s="394">
        <v>3395.26</v>
      </c>
      <c r="L477" s="395" t="s">
        <v>930</v>
      </c>
      <c r="M477" s="392">
        <v>56</v>
      </c>
      <c r="N477" s="392">
        <v>3</v>
      </c>
      <c r="O477" s="395"/>
      <c r="P477" s="396">
        <v>0.42708333333333331</v>
      </c>
      <c r="Q477" s="396">
        <v>0.42708333333333331</v>
      </c>
      <c r="R477" s="12">
        <f t="shared" si="922"/>
        <v>0</v>
      </c>
      <c r="S477" s="13">
        <f t="shared" si="923"/>
        <v>0</v>
      </c>
      <c r="T477" s="13">
        <f t="shared" si="924"/>
        <v>0</v>
      </c>
      <c r="U477" s="396">
        <v>0.4513888888888889</v>
      </c>
      <c r="V477" s="12">
        <f t="shared" si="885"/>
        <v>2.430555555555558E-2</v>
      </c>
      <c r="W477" s="13">
        <f t="shared" si="886"/>
        <v>0</v>
      </c>
      <c r="X477" s="225">
        <f t="shared" si="887"/>
        <v>35</v>
      </c>
      <c r="Y477" s="396">
        <v>0.47222222222222227</v>
      </c>
      <c r="Z477" s="12">
        <f t="shared" si="888"/>
        <v>2.083333333333337E-2</v>
      </c>
      <c r="AA477" s="13">
        <f t="shared" si="889"/>
        <v>0</v>
      </c>
      <c r="AB477" s="13">
        <f t="shared" si="890"/>
        <v>30</v>
      </c>
      <c r="AC477" s="396">
        <v>0.49305555555555558</v>
      </c>
      <c r="AD477" s="12">
        <f t="shared" si="891"/>
        <v>2.0833333333333315E-2</v>
      </c>
      <c r="AE477" s="13">
        <f t="shared" si="892"/>
        <v>0</v>
      </c>
      <c r="AF477" s="13">
        <f t="shared" si="893"/>
        <v>30</v>
      </c>
      <c r="AG477" s="396">
        <v>0.5</v>
      </c>
      <c r="AH477" s="396">
        <v>0.5625</v>
      </c>
      <c r="AI477" s="12">
        <f t="shared" si="894"/>
        <v>6.25E-2</v>
      </c>
      <c r="AJ477" s="225">
        <f t="shared" si="895"/>
        <v>1</v>
      </c>
      <c r="AK477" s="225">
        <f t="shared" si="896"/>
        <v>30</v>
      </c>
      <c r="AL477" s="396">
        <v>0.5</v>
      </c>
      <c r="AM477" s="396">
        <v>0.5625</v>
      </c>
      <c r="AN477" s="12">
        <f t="shared" si="897"/>
        <v>6.25E-2</v>
      </c>
      <c r="AO477" s="13">
        <f t="shared" si="898"/>
        <v>1</v>
      </c>
      <c r="AP477" s="13">
        <f t="shared" si="899"/>
        <v>30</v>
      </c>
      <c r="AQ477" s="396">
        <v>0.5625</v>
      </c>
      <c r="AR477" s="12">
        <f t="shared" si="900"/>
        <v>0</v>
      </c>
      <c r="AS477" s="225">
        <f t="shared" si="901"/>
        <v>0</v>
      </c>
      <c r="AT477" s="13">
        <f t="shared" si="902"/>
        <v>0</v>
      </c>
      <c r="AU477" s="396">
        <v>0.86111111111111116</v>
      </c>
      <c r="AV477" s="226">
        <f t="shared" si="919"/>
        <v>0.29861111111111116</v>
      </c>
      <c r="AW477" s="13">
        <f t="shared" si="903"/>
        <v>7</v>
      </c>
      <c r="AX477" s="13">
        <f t="shared" si="904"/>
        <v>10</v>
      </c>
      <c r="AY477" s="396">
        <v>1.125</v>
      </c>
      <c r="AZ477" s="12">
        <f t="shared" si="920"/>
        <v>0.26388888888888884</v>
      </c>
      <c r="BA477" s="225">
        <f t="shared" si="905"/>
        <v>6</v>
      </c>
      <c r="BB477" s="225">
        <f t="shared" si="906"/>
        <v>20</v>
      </c>
      <c r="BC477" s="396">
        <v>1.125</v>
      </c>
      <c r="BD477" s="396">
        <v>1.125</v>
      </c>
      <c r="BE477" s="12">
        <f t="shared" si="907"/>
        <v>0</v>
      </c>
      <c r="BF477" s="13">
        <f t="shared" si="908"/>
        <v>0</v>
      </c>
      <c r="BG477" s="13">
        <f t="shared" si="909"/>
        <v>0</v>
      </c>
      <c r="BH477" s="396">
        <v>1.125</v>
      </c>
      <c r="BI477" s="396">
        <v>1.125</v>
      </c>
      <c r="BJ477" s="395"/>
      <c r="BK477" s="69">
        <f t="shared" si="910"/>
        <v>0</v>
      </c>
      <c r="BL477" s="13">
        <f t="shared" si="911"/>
        <v>0</v>
      </c>
      <c r="BM477" s="13">
        <f t="shared" si="912"/>
        <v>0</v>
      </c>
      <c r="BN477" s="396">
        <v>1.1388888888888888</v>
      </c>
      <c r="BO477" s="12">
        <f t="shared" si="913"/>
        <v>1.388888888888884E-2</v>
      </c>
      <c r="BP477" s="225">
        <f t="shared" si="914"/>
        <v>0</v>
      </c>
      <c r="BQ477" s="225">
        <f t="shared" si="915"/>
        <v>20</v>
      </c>
      <c r="BR477" s="396">
        <v>1.1423611111111112</v>
      </c>
      <c r="BS477" s="12">
        <f t="shared" si="916"/>
        <v>3.4722222222223209E-3</v>
      </c>
      <c r="BT477" s="225">
        <f t="shared" si="917"/>
        <v>0</v>
      </c>
      <c r="BU477" s="225">
        <f t="shared" si="918"/>
        <v>5</v>
      </c>
      <c r="BV477" s="396">
        <v>1.1423611111111112</v>
      </c>
      <c r="BW477" s="396">
        <v>1.1458333333333333</v>
      </c>
      <c r="BX477" s="12">
        <f t="shared" si="950"/>
        <v>3.4722222222220989E-3</v>
      </c>
      <c r="BY477" s="13">
        <f t="shared" si="951"/>
        <v>0</v>
      </c>
      <c r="BZ477" s="13">
        <f t="shared" si="952"/>
        <v>5</v>
      </c>
      <c r="CA477" s="226">
        <f t="shared" si="953"/>
        <v>0.71875</v>
      </c>
      <c r="CB477" s="13">
        <f t="shared" si="954"/>
        <v>17</v>
      </c>
      <c r="CC477" s="13">
        <f t="shared" si="955"/>
        <v>15</v>
      </c>
      <c r="CD477" s="12">
        <f t="shared" si="929"/>
        <v>3.8194444444444475E-2</v>
      </c>
      <c r="CE477" s="13">
        <f t="shared" si="956"/>
        <v>0</v>
      </c>
      <c r="CF477" s="13">
        <f t="shared" si="957"/>
        <v>55</v>
      </c>
      <c r="CG477" s="12">
        <f t="shared" si="948"/>
        <v>6.25E-2</v>
      </c>
      <c r="CH477" s="13">
        <f t="shared" si="958"/>
        <v>1</v>
      </c>
      <c r="CI477" s="13">
        <f t="shared" si="959"/>
        <v>30</v>
      </c>
      <c r="CJ477" s="12">
        <f t="shared" si="949"/>
        <v>0.26388888888888884</v>
      </c>
      <c r="CK477" s="13">
        <f t="shared" si="960"/>
        <v>6</v>
      </c>
      <c r="CL477" s="13">
        <f t="shared" si="961"/>
        <v>20</v>
      </c>
      <c r="CM477" s="62"/>
      <c r="CN477" s="62"/>
      <c r="CO477" s="62"/>
      <c r="CP477" s="12">
        <f t="shared" si="962"/>
        <v>0.26388888888888884</v>
      </c>
      <c r="CQ477" s="13">
        <f t="shared" si="963"/>
        <v>6</v>
      </c>
      <c r="CR477" s="13">
        <f t="shared" si="964"/>
        <v>20</v>
      </c>
      <c r="CS477" s="396"/>
      <c r="CT477" s="13">
        <f t="shared" si="930"/>
        <v>0</v>
      </c>
      <c r="CU477" s="13">
        <f t="shared" si="931"/>
        <v>0</v>
      </c>
      <c r="CV477" s="158"/>
      <c r="CW477" s="13">
        <f t="shared" si="932"/>
        <v>0</v>
      </c>
      <c r="CX477" s="13">
        <f t="shared" si="933"/>
        <v>0</v>
      </c>
      <c r="CY477" s="158"/>
      <c r="CZ477" s="13">
        <f t="shared" si="934"/>
        <v>0</v>
      </c>
      <c r="DA477" s="13">
        <f t="shared" si="935"/>
        <v>0</v>
      </c>
      <c r="DB477" s="158"/>
      <c r="DC477" s="13">
        <f t="shared" si="936"/>
        <v>0</v>
      </c>
      <c r="DD477" s="13">
        <f t="shared" si="937"/>
        <v>0</v>
      </c>
      <c r="DE477" s="158"/>
      <c r="DF477" s="13">
        <f t="shared" si="938"/>
        <v>0</v>
      </c>
      <c r="DG477" s="13">
        <f t="shared" si="939"/>
        <v>0</v>
      </c>
      <c r="DH477" s="158"/>
      <c r="DI477" s="13">
        <f t="shared" si="940"/>
        <v>0</v>
      </c>
      <c r="DJ477" s="13">
        <f t="shared" si="941"/>
        <v>0</v>
      </c>
      <c r="DK477" s="158"/>
      <c r="DL477" s="35">
        <f t="shared" si="942"/>
        <v>0</v>
      </c>
      <c r="DM477" s="61">
        <f t="shared" si="943"/>
        <v>0</v>
      </c>
      <c r="DN477" s="66">
        <f t="shared" si="921"/>
        <v>1686117.0359999996</v>
      </c>
      <c r="DO477" s="74">
        <f t="shared" si="944"/>
        <v>27096</v>
      </c>
      <c r="DP477" s="66">
        <f t="shared" si="965"/>
        <v>60.629642857142862</v>
      </c>
      <c r="DQ477" s="63">
        <f t="shared" si="947"/>
        <v>62.227525686448168</v>
      </c>
      <c r="DR477" s="66" t="e">
        <f t="shared" si="925"/>
        <v>#NUM!</v>
      </c>
      <c r="DS477" s="96" t="e">
        <f t="shared" si="926"/>
        <v>#NUM!</v>
      </c>
      <c r="DT477" s="66" t="e">
        <f t="shared" si="927"/>
        <v>#NUM!</v>
      </c>
      <c r="DU477" s="66" t="e">
        <f t="shared" si="928"/>
        <v>#NUM!</v>
      </c>
      <c r="DV477" s="62"/>
      <c r="DW477" s="62"/>
      <c r="DX477" s="62"/>
      <c r="DY477" s="62"/>
      <c r="DZ477" s="62"/>
      <c r="EA477" s="62"/>
      <c r="EB477" s="62"/>
      <c r="EC477" s="62"/>
      <c r="ED477" s="62"/>
      <c r="EE477" s="62"/>
      <c r="EF477" s="62"/>
      <c r="EG477" s="62"/>
      <c r="EH477" s="62"/>
      <c r="EI477" s="62"/>
      <c r="EJ477" s="62"/>
      <c r="EK477" s="62"/>
      <c r="EL477" s="62"/>
      <c r="EM477" s="62"/>
      <c r="EN477" s="62"/>
      <c r="EO477" s="62"/>
      <c r="EP477" s="62"/>
      <c r="EQ477" s="62"/>
      <c r="ER477" s="62"/>
      <c r="ES477" s="62"/>
      <c r="ET477" s="62"/>
      <c r="EU477" s="62"/>
      <c r="EV477" s="62"/>
      <c r="EW477" s="62"/>
      <c r="EX477" s="62"/>
      <c r="EY477" s="62"/>
      <c r="EZ477" s="62"/>
      <c r="FA477" s="62"/>
      <c r="FB477" s="62"/>
      <c r="FC477" s="62"/>
      <c r="FD477" s="62"/>
      <c r="FE477" s="62"/>
      <c r="FF477" s="62"/>
      <c r="FG477" s="62"/>
      <c r="FH477" s="62"/>
      <c r="FI477" s="62"/>
    </row>
    <row r="478" spans="1:165" s="398" customFormat="1" ht="20.25" customHeight="1">
      <c r="A478" s="175">
        <v>477</v>
      </c>
      <c r="B478" s="392">
        <v>25</v>
      </c>
      <c r="C478" s="399">
        <v>40852</v>
      </c>
      <c r="D478" s="394">
        <f t="shared" si="966"/>
        <v>11</v>
      </c>
      <c r="E478" s="393" t="s">
        <v>651</v>
      </c>
      <c r="F478" s="392">
        <v>1</v>
      </c>
      <c r="G478" s="395" t="s">
        <v>403</v>
      </c>
      <c r="H478" s="395" t="s">
        <v>394</v>
      </c>
      <c r="I478" s="395" t="s">
        <v>537</v>
      </c>
      <c r="J478" s="396">
        <v>0.1875</v>
      </c>
      <c r="K478" s="394">
        <v>3805.86</v>
      </c>
      <c r="L478" s="395" t="s">
        <v>33</v>
      </c>
      <c r="M478" s="392">
        <v>59</v>
      </c>
      <c r="N478" s="392">
        <v>0</v>
      </c>
      <c r="O478" s="395"/>
      <c r="P478" s="396">
        <v>0.1875</v>
      </c>
      <c r="Q478" s="396">
        <v>0.1875</v>
      </c>
      <c r="R478" s="12">
        <f t="shared" si="922"/>
        <v>0</v>
      </c>
      <c r="S478" s="13">
        <f t="shared" si="923"/>
        <v>0</v>
      </c>
      <c r="T478" s="13">
        <f t="shared" si="924"/>
        <v>0</v>
      </c>
      <c r="U478" s="396">
        <v>0.19097222222222221</v>
      </c>
      <c r="V478" s="12">
        <f t="shared" si="885"/>
        <v>3.4722222222222099E-3</v>
      </c>
      <c r="W478" s="13">
        <f t="shared" si="886"/>
        <v>0</v>
      </c>
      <c r="X478" s="225">
        <f t="shared" si="887"/>
        <v>5</v>
      </c>
      <c r="Y478" s="396">
        <v>0.20833333333333334</v>
      </c>
      <c r="Z478" s="12">
        <f t="shared" si="888"/>
        <v>1.7361111111111133E-2</v>
      </c>
      <c r="AA478" s="13">
        <f t="shared" si="889"/>
        <v>0</v>
      </c>
      <c r="AB478" s="13">
        <f t="shared" si="890"/>
        <v>25</v>
      </c>
      <c r="AC478" s="396">
        <v>0.23958333333333334</v>
      </c>
      <c r="AD478" s="12">
        <f t="shared" si="891"/>
        <v>3.125E-2</v>
      </c>
      <c r="AE478" s="13">
        <f t="shared" si="892"/>
        <v>0</v>
      </c>
      <c r="AF478" s="13">
        <f t="shared" si="893"/>
        <v>45</v>
      </c>
      <c r="AG478" s="396">
        <v>0.23958333333333334</v>
      </c>
      <c r="AH478" s="396">
        <v>0.32291666666666669</v>
      </c>
      <c r="AI478" s="12">
        <f t="shared" si="894"/>
        <v>8.3333333333333343E-2</v>
      </c>
      <c r="AJ478" s="225">
        <f t="shared" si="895"/>
        <v>2</v>
      </c>
      <c r="AK478" s="225">
        <f t="shared" si="896"/>
        <v>0</v>
      </c>
      <c r="AL478" s="396">
        <v>0.23958333333333334</v>
      </c>
      <c r="AM478" s="396">
        <v>0.32291666666666669</v>
      </c>
      <c r="AN478" s="12">
        <f t="shared" si="897"/>
        <v>8.3333333333333343E-2</v>
      </c>
      <c r="AO478" s="13">
        <f t="shared" si="898"/>
        <v>2</v>
      </c>
      <c r="AP478" s="13">
        <f t="shared" si="899"/>
        <v>0</v>
      </c>
      <c r="AQ478" s="396">
        <v>0.3430555555555555</v>
      </c>
      <c r="AR478" s="12">
        <f t="shared" si="900"/>
        <v>2.0138888888888817E-2</v>
      </c>
      <c r="AS478" s="225">
        <f t="shared" si="901"/>
        <v>0</v>
      </c>
      <c r="AT478" s="13">
        <f t="shared" si="902"/>
        <v>29</v>
      </c>
      <c r="AU478" s="396">
        <v>0.3444444444444445</v>
      </c>
      <c r="AV478" s="226">
        <f t="shared" si="919"/>
        <v>1.388888888888995E-3</v>
      </c>
      <c r="AW478" s="13">
        <f t="shared" si="903"/>
        <v>0</v>
      </c>
      <c r="AX478" s="13">
        <f t="shared" si="904"/>
        <v>2</v>
      </c>
      <c r="AY478" s="396">
        <v>0.42986111111111108</v>
      </c>
      <c r="AZ478" s="12">
        <f t="shared" si="920"/>
        <v>8.5416666666666585E-2</v>
      </c>
      <c r="BA478" s="225">
        <f t="shared" si="905"/>
        <v>2</v>
      </c>
      <c r="BB478" s="225">
        <f t="shared" si="906"/>
        <v>3</v>
      </c>
      <c r="BC478" s="396">
        <v>0.42986111111111108</v>
      </c>
      <c r="BD478" s="396">
        <v>0.42986111111111108</v>
      </c>
      <c r="BE478" s="12">
        <f t="shared" si="907"/>
        <v>0</v>
      </c>
      <c r="BF478" s="13">
        <f t="shared" si="908"/>
        <v>0</v>
      </c>
      <c r="BG478" s="13">
        <f t="shared" si="909"/>
        <v>0</v>
      </c>
      <c r="BH478" s="396">
        <v>0.42986111111111108</v>
      </c>
      <c r="BI478" s="396">
        <v>0.42986111111111108</v>
      </c>
      <c r="BJ478" s="395"/>
      <c r="BK478" s="69">
        <f t="shared" si="910"/>
        <v>0</v>
      </c>
      <c r="BL478" s="13">
        <f t="shared" si="911"/>
        <v>0</v>
      </c>
      <c r="BM478" s="13">
        <f t="shared" si="912"/>
        <v>0</v>
      </c>
      <c r="BN478" s="396">
        <v>0.44791666666666669</v>
      </c>
      <c r="BO478" s="12">
        <f t="shared" si="913"/>
        <v>1.8055555555555602E-2</v>
      </c>
      <c r="BP478" s="225">
        <f t="shared" si="914"/>
        <v>0</v>
      </c>
      <c r="BQ478" s="225">
        <f t="shared" si="915"/>
        <v>26</v>
      </c>
      <c r="BR478" s="396">
        <v>0.4548611111111111</v>
      </c>
      <c r="BS478" s="12">
        <f t="shared" si="916"/>
        <v>6.9444444444444198E-3</v>
      </c>
      <c r="BT478" s="225">
        <f t="shared" si="917"/>
        <v>0</v>
      </c>
      <c r="BU478" s="225">
        <f t="shared" si="918"/>
        <v>10</v>
      </c>
      <c r="BV478" s="396">
        <v>0.4548611111111111</v>
      </c>
      <c r="BW478" s="396">
        <v>0.48958333333333331</v>
      </c>
      <c r="BX478" s="12">
        <f t="shared" si="950"/>
        <v>3.472222222222221E-2</v>
      </c>
      <c r="BY478" s="13">
        <f t="shared" si="951"/>
        <v>0</v>
      </c>
      <c r="BZ478" s="13">
        <f t="shared" si="952"/>
        <v>50</v>
      </c>
      <c r="CA478" s="226">
        <f t="shared" si="953"/>
        <v>0.30208333333333331</v>
      </c>
      <c r="CB478" s="13">
        <f t="shared" si="954"/>
        <v>7</v>
      </c>
      <c r="CC478" s="13">
        <f t="shared" si="955"/>
        <v>15</v>
      </c>
      <c r="CD478" s="12">
        <f t="shared" si="929"/>
        <v>7.638888888888884E-2</v>
      </c>
      <c r="CE478" s="13">
        <f t="shared" si="956"/>
        <v>1</v>
      </c>
      <c r="CF478" s="13">
        <f t="shared" si="957"/>
        <v>50</v>
      </c>
      <c r="CG478" s="12">
        <f t="shared" si="948"/>
        <v>8.3333333333333343E-2</v>
      </c>
      <c r="CH478" s="13">
        <f t="shared" si="958"/>
        <v>2</v>
      </c>
      <c r="CI478" s="13">
        <f t="shared" si="959"/>
        <v>0</v>
      </c>
      <c r="CJ478" s="12">
        <f t="shared" si="949"/>
        <v>8.5416666666666585E-2</v>
      </c>
      <c r="CK478" s="13">
        <f t="shared" si="960"/>
        <v>2</v>
      </c>
      <c r="CL478" s="13">
        <f t="shared" si="961"/>
        <v>3</v>
      </c>
      <c r="CM478" s="62"/>
      <c r="CN478" s="62"/>
      <c r="CO478" s="62"/>
      <c r="CP478" s="12">
        <f t="shared" si="962"/>
        <v>8.5416666666666585E-2</v>
      </c>
      <c r="CQ478" s="13">
        <f t="shared" si="963"/>
        <v>2</v>
      </c>
      <c r="CR478" s="13">
        <f t="shared" si="964"/>
        <v>3</v>
      </c>
      <c r="CS478" s="396"/>
      <c r="CT478" s="13">
        <f t="shared" si="930"/>
        <v>0</v>
      </c>
      <c r="CU478" s="13">
        <f t="shared" si="931"/>
        <v>0</v>
      </c>
      <c r="CV478" s="158"/>
      <c r="CW478" s="13">
        <f t="shared" si="932"/>
        <v>0</v>
      </c>
      <c r="CX478" s="13">
        <f t="shared" si="933"/>
        <v>0</v>
      </c>
      <c r="CY478" s="158"/>
      <c r="CZ478" s="13">
        <f t="shared" si="934"/>
        <v>0</v>
      </c>
      <c r="DA478" s="13">
        <f t="shared" si="935"/>
        <v>0</v>
      </c>
      <c r="DB478" s="158"/>
      <c r="DC478" s="13">
        <f t="shared" si="936"/>
        <v>0</v>
      </c>
      <c r="DD478" s="13">
        <f t="shared" si="937"/>
        <v>0</v>
      </c>
      <c r="DE478" s="158"/>
      <c r="DF478" s="13">
        <f t="shared" si="938"/>
        <v>0</v>
      </c>
      <c r="DG478" s="13">
        <f t="shared" si="939"/>
        <v>0</v>
      </c>
      <c r="DH478" s="158"/>
      <c r="DI478" s="13">
        <f t="shared" si="940"/>
        <v>0</v>
      </c>
      <c r="DJ478" s="13">
        <f t="shared" si="941"/>
        <v>0</v>
      </c>
      <c r="DK478" s="158"/>
      <c r="DL478" s="35">
        <f t="shared" si="942"/>
        <v>0</v>
      </c>
      <c r="DM478" s="61">
        <f t="shared" si="943"/>
        <v>0</v>
      </c>
      <c r="DN478" s="66">
        <f t="shared" si="921"/>
        <v>1689922.8959999997</v>
      </c>
      <c r="DO478" s="74">
        <f t="shared" si="944"/>
        <v>27155</v>
      </c>
      <c r="DP478" s="66">
        <f t="shared" si="965"/>
        <v>64.506101694915259</v>
      </c>
      <c r="DQ478" s="63">
        <f t="shared" si="947"/>
        <v>62.232476376357937</v>
      </c>
      <c r="DR478" s="66" t="e">
        <f t="shared" si="925"/>
        <v>#NUM!</v>
      </c>
      <c r="DS478" s="96" t="e">
        <f t="shared" si="926"/>
        <v>#NUM!</v>
      </c>
      <c r="DT478" s="66" t="e">
        <f t="shared" si="927"/>
        <v>#NUM!</v>
      </c>
      <c r="DU478" s="66" t="e">
        <f t="shared" si="928"/>
        <v>#NUM!</v>
      </c>
      <c r="DV478" s="62"/>
      <c r="DW478" s="62"/>
      <c r="DX478" s="62"/>
      <c r="DY478" s="62"/>
      <c r="DZ478" s="62"/>
      <c r="EA478" s="62"/>
      <c r="EB478" s="62"/>
      <c r="EC478" s="62"/>
      <c r="ED478" s="62"/>
      <c r="EE478" s="62"/>
      <c r="EF478" s="62"/>
      <c r="EG478" s="62"/>
      <c r="EH478" s="62"/>
      <c r="EI478" s="62"/>
      <c r="EJ478" s="62"/>
      <c r="EK478" s="62"/>
      <c r="EL478" s="62"/>
      <c r="EM478" s="62"/>
      <c r="EN478" s="62"/>
      <c r="EO478" s="62"/>
      <c r="EP478" s="62"/>
      <c r="EQ478" s="62"/>
      <c r="ER478" s="62"/>
      <c r="ES478" s="62"/>
      <c r="ET478" s="62"/>
      <c r="EU478" s="62"/>
      <c r="EV478" s="62"/>
      <c r="EW478" s="62"/>
      <c r="EX478" s="62"/>
      <c r="EY478" s="62"/>
      <c r="EZ478" s="62"/>
      <c r="FA478" s="62"/>
      <c r="FB478" s="62"/>
      <c r="FC478" s="62"/>
      <c r="FD478" s="62"/>
      <c r="FE478" s="62"/>
      <c r="FF478" s="62"/>
      <c r="FG478" s="62"/>
      <c r="FH478" s="62"/>
      <c r="FI478" s="62"/>
    </row>
    <row r="479" spans="1:165" s="398" customFormat="1" ht="20.25" customHeight="1">
      <c r="A479" s="199">
        <v>478</v>
      </c>
      <c r="B479" s="392">
        <v>26</v>
      </c>
      <c r="C479" s="399">
        <v>40852</v>
      </c>
      <c r="D479" s="394">
        <f t="shared" si="966"/>
        <v>11</v>
      </c>
      <c r="E479" s="393" t="s">
        <v>524</v>
      </c>
      <c r="F479" s="392">
        <v>1</v>
      </c>
      <c r="G479" s="395" t="s">
        <v>403</v>
      </c>
      <c r="H479" s="395" t="s">
        <v>394</v>
      </c>
      <c r="I479" s="395" t="s">
        <v>537</v>
      </c>
      <c r="J479" s="396">
        <v>0.38541666666666669</v>
      </c>
      <c r="K479" s="394">
        <v>3734.24</v>
      </c>
      <c r="L479" s="395" t="s">
        <v>33</v>
      </c>
      <c r="M479" s="392">
        <v>58</v>
      </c>
      <c r="N479" s="392">
        <v>1</v>
      </c>
      <c r="O479" s="395"/>
      <c r="P479" s="396">
        <v>0.38541666666666669</v>
      </c>
      <c r="Q479" s="396">
        <v>0.38541666666666669</v>
      </c>
      <c r="R479" s="12">
        <f t="shared" si="922"/>
        <v>0</v>
      </c>
      <c r="S479" s="13">
        <f t="shared" si="923"/>
        <v>0</v>
      </c>
      <c r="T479" s="13">
        <f t="shared" si="924"/>
        <v>0</v>
      </c>
      <c r="U479" s="396">
        <v>0.3923611111111111</v>
      </c>
      <c r="V479" s="12">
        <f t="shared" si="885"/>
        <v>6.9444444444444198E-3</v>
      </c>
      <c r="W479" s="13">
        <f t="shared" si="886"/>
        <v>0</v>
      </c>
      <c r="X479" s="225">
        <f t="shared" si="887"/>
        <v>10</v>
      </c>
      <c r="Y479" s="396">
        <v>0.40625</v>
      </c>
      <c r="Z479" s="12">
        <f t="shared" si="888"/>
        <v>1.3888888888888895E-2</v>
      </c>
      <c r="AA479" s="13">
        <f t="shared" si="889"/>
        <v>0</v>
      </c>
      <c r="AB479" s="13">
        <f t="shared" si="890"/>
        <v>20</v>
      </c>
      <c r="AC479" s="396">
        <v>0.42708333333333331</v>
      </c>
      <c r="AD479" s="12">
        <f t="shared" si="891"/>
        <v>2.0833333333333315E-2</v>
      </c>
      <c r="AE479" s="13">
        <f t="shared" si="892"/>
        <v>0</v>
      </c>
      <c r="AF479" s="13">
        <f t="shared" si="893"/>
        <v>30</v>
      </c>
      <c r="AG479" s="396">
        <v>0.43055555555555558</v>
      </c>
      <c r="AH479" s="396">
        <v>0.49305555555555558</v>
      </c>
      <c r="AI479" s="12">
        <f t="shared" si="894"/>
        <v>6.25E-2</v>
      </c>
      <c r="AJ479" s="225">
        <f t="shared" si="895"/>
        <v>1</v>
      </c>
      <c r="AK479" s="225">
        <f t="shared" si="896"/>
        <v>30</v>
      </c>
      <c r="AL479" s="396">
        <v>0.43055555555555558</v>
      </c>
      <c r="AM479" s="396">
        <v>0.49305555555555558</v>
      </c>
      <c r="AN479" s="12">
        <f t="shared" si="897"/>
        <v>6.25E-2</v>
      </c>
      <c r="AO479" s="13">
        <f t="shared" si="898"/>
        <v>1</v>
      </c>
      <c r="AP479" s="13">
        <f t="shared" si="899"/>
        <v>30</v>
      </c>
      <c r="AQ479" s="396">
        <v>0.50624999999999998</v>
      </c>
      <c r="AR479" s="12">
        <f t="shared" si="900"/>
        <v>1.3194444444444398E-2</v>
      </c>
      <c r="AS479" s="225">
        <f t="shared" si="901"/>
        <v>0</v>
      </c>
      <c r="AT479" s="13">
        <f t="shared" si="902"/>
        <v>19</v>
      </c>
      <c r="AU479" s="396">
        <v>0.5180555555555556</v>
      </c>
      <c r="AV479" s="226">
        <f t="shared" si="919"/>
        <v>1.1805555555555625E-2</v>
      </c>
      <c r="AW479" s="13">
        <f t="shared" si="903"/>
        <v>0</v>
      </c>
      <c r="AX479" s="13">
        <f t="shared" si="904"/>
        <v>17</v>
      </c>
      <c r="AY479" s="396">
        <v>0.57430555555555551</v>
      </c>
      <c r="AZ479" s="12">
        <f t="shared" si="920"/>
        <v>5.6249999999999911E-2</v>
      </c>
      <c r="BA479" s="225">
        <f t="shared" si="905"/>
        <v>1</v>
      </c>
      <c r="BB479" s="225">
        <f t="shared" si="906"/>
        <v>21</v>
      </c>
      <c r="BC479" s="396">
        <v>0.57430555555555551</v>
      </c>
      <c r="BD479" s="396">
        <v>0.57430555555555551</v>
      </c>
      <c r="BE479" s="12">
        <f t="shared" si="907"/>
        <v>0</v>
      </c>
      <c r="BF479" s="13">
        <f t="shared" si="908"/>
        <v>0</v>
      </c>
      <c r="BG479" s="13">
        <f t="shared" si="909"/>
        <v>0</v>
      </c>
      <c r="BH479" s="396">
        <v>0.57430555555555551</v>
      </c>
      <c r="BI479" s="396">
        <v>0.57430555555555551</v>
      </c>
      <c r="BJ479" s="395"/>
      <c r="BK479" s="69">
        <f t="shared" si="910"/>
        <v>0</v>
      </c>
      <c r="BL479" s="13">
        <f t="shared" si="911"/>
        <v>0</v>
      </c>
      <c r="BM479" s="13">
        <f t="shared" si="912"/>
        <v>0</v>
      </c>
      <c r="BN479" s="396">
        <v>0.58333333333333337</v>
      </c>
      <c r="BO479" s="12">
        <f t="shared" si="913"/>
        <v>9.0277777777778567E-3</v>
      </c>
      <c r="BP479" s="225">
        <f t="shared" si="914"/>
        <v>0</v>
      </c>
      <c r="BQ479" s="225">
        <f t="shared" si="915"/>
        <v>13</v>
      </c>
      <c r="BR479" s="396">
        <v>0.59027777777777779</v>
      </c>
      <c r="BS479" s="12">
        <f t="shared" si="916"/>
        <v>6.9444444444444198E-3</v>
      </c>
      <c r="BT479" s="225">
        <f t="shared" si="917"/>
        <v>0</v>
      </c>
      <c r="BU479" s="225">
        <f t="shared" si="918"/>
        <v>10</v>
      </c>
      <c r="BV479" s="396">
        <v>0.59027777777777779</v>
      </c>
      <c r="BW479" s="396">
        <v>0.59027777777777779</v>
      </c>
      <c r="BX479" s="12">
        <f t="shared" si="950"/>
        <v>0</v>
      </c>
      <c r="BY479" s="13">
        <f t="shared" si="951"/>
        <v>0</v>
      </c>
      <c r="BZ479" s="13">
        <f t="shared" si="952"/>
        <v>0</v>
      </c>
      <c r="CA479" s="226">
        <f t="shared" si="953"/>
        <v>0.2048611111111111</v>
      </c>
      <c r="CB479" s="13">
        <f t="shared" si="954"/>
        <v>4</v>
      </c>
      <c r="CC479" s="13">
        <f t="shared" si="955"/>
        <v>55</v>
      </c>
      <c r="CD479" s="12">
        <f t="shared" si="929"/>
        <v>4.9999999999999989E-2</v>
      </c>
      <c r="CE479" s="13">
        <f t="shared" si="956"/>
        <v>1</v>
      </c>
      <c r="CF479" s="13">
        <f t="shared" si="957"/>
        <v>12</v>
      </c>
      <c r="CG479" s="12">
        <f t="shared" si="948"/>
        <v>6.25E-2</v>
      </c>
      <c r="CH479" s="13">
        <f t="shared" si="958"/>
        <v>1</v>
      </c>
      <c r="CI479" s="13">
        <f t="shared" si="959"/>
        <v>30</v>
      </c>
      <c r="CJ479" s="12">
        <f t="shared" si="949"/>
        <v>5.6249999999999911E-2</v>
      </c>
      <c r="CK479" s="13">
        <f t="shared" si="960"/>
        <v>1</v>
      </c>
      <c r="CL479" s="13">
        <f t="shared" si="961"/>
        <v>21</v>
      </c>
      <c r="CM479" s="62"/>
      <c r="CN479" s="62"/>
      <c r="CO479" s="62"/>
      <c r="CP479" s="12">
        <f t="shared" si="962"/>
        <v>5.6249999999999911E-2</v>
      </c>
      <c r="CQ479" s="13">
        <f t="shared" si="963"/>
        <v>1</v>
      </c>
      <c r="CR479" s="13">
        <f t="shared" si="964"/>
        <v>21</v>
      </c>
      <c r="CS479" s="396"/>
      <c r="CT479" s="13">
        <f t="shared" si="930"/>
        <v>0</v>
      </c>
      <c r="CU479" s="13">
        <f t="shared" si="931"/>
        <v>0</v>
      </c>
      <c r="CV479" s="158"/>
      <c r="CW479" s="13">
        <f t="shared" si="932"/>
        <v>0</v>
      </c>
      <c r="CX479" s="13">
        <f t="shared" si="933"/>
        <v>0</v>
      </c>
      <c r="CY479" s="158"/>
      <c r="CZ479" s="13">
        <f t="shared" si="934"/>
        <v>0</v>
      </c>
      <c r="DA479" s="13">
        <f t="shared" si="935"/>
        <v>0</v>
      </c>
      <c r="DB479" s="158"/>
      <c r="DC479" s="13">
        <f t="shared" si="936"/>
        <v>0</v>
      </c>
      <c r="DD479" s="13">
        <f t="shared" si="937"/>
        <v>0</v>
      </c>
      <c r="DE479" s="158"/>
      <c r="DF479" s="13">
        <f t="shared" si="938"/>
        <v>0</v>
      </c>
      <c r="DG479" s="13">
        <f t="shared" si="939"/>
        <v>0</v>
      </c>
      <c r="DH479" s="158"/>
      <c r="DI479" s="13">
        <f t="shared" si="940"/>
        <v>0</v>
      </c>
      <c r="DJ479" s="13">
        <f t="shared" si="941"/>
        <v>0</v>
      </c>
      <c r="DK479" s="158"/>
      <c r="DL479" s="35">
        <f t="shared" si="942"/>
        <v>0</v>
      </c>
      <c r="DM479" s="61">
        <f t="shared" si="943"/>
        <v>0</v>
      </c>
      <c r="DN479" s="66">
        <f t="shared" si="921"/>
        <v>1693657.1359999997</v>
      </c>
      <c r="DO479" s="74">
        <f t="shared" si="944"/>
        <v>27213</v>
      </c>
      <c r="DP479" s="66">
        <f t="shared" si="965"/>
        <v>64.383448275862065</v>
      </c>
      <c r="DQ479" s="63">
        <f t="shared" si="947"/>
        <v>62.237060816521506</v>
      </c>
      <c r="DR479" s="66" t="e">
        <f t="shared" si="925"/>
        <v>#NUM!</v>
      </c>
      <c r="DS479" s="96" t="e">
        <f t="shared" si="926"/>
        <v>#NUM!</v>
      </c>
      <c r="DT479" s="66" t="e">
        <f t="shared" si="927"/>
        <v>#NUM!</v>
      </c>
      <c r="DU479" s="66" t="e">
        <f t="shared" si="928"/>
        <v>#NUM!</v>
      </c>
      <c r="DV479" s="62"/>
      <c r="DW479" s="62"/>
      <c r="DX479" s="62"/>
      <c r="DY479" s="62"/>
      <c r="DZ479" s="62"/>
      <c r="EA479" s="62"/>
      <c r="EB479" s="62"/>
      <c r="EC479" s="62"/>
      <c r="ED479" s="62"/>
      <c r="EE479" s="62"/>
      <c r="EF479" s="62"/>
      <c r="EG479" s="62"/>
      <c r="EH479" s="62"/>
      <c r="EI479" s="62"/>
      <c r="EJ479" s="62"/>
      <c r="EK479" s="62"/>
      <c r="EL479" s="62"/>
      <c r="EM479" s="62"/>
      <c r="EN479" s="62"/>
      <c r="EO479" s="62"/>
      <c r="EP479" s="62"/>
      <c r="EQ479" s="62"/>
      <c r="ER479" s="62"/>
      <c r="ES479" s="62"/>
      <c r="ET479" s="62"/>
      <c r="EU479" s="62"/>
      <c r="EV479" s="62"/>
      <c r="EW479" s="62"/>
      <c r="EX479" s="62"/>
      <c r="EY479" s="62"/>
      <c r="EZ479" s="62"/>
      <c r="FA479" s="62"/>
      <c r="FB479" s="62"/>
      <c r="FC479" s="62"/>
      <c r="FD479" s="62"/>
      <c r="FE479" s="62"/>
      <c r="FF479" s="62"/>
      <c r="FG479" s="62"/>
      <c r="FH479" s="62"/>
      <c r="FI479" s="62"/>
    </row>
    <row r="480" spans="1:165" s="398" customFormat="1" ht="20.25" customHeight="1">
      <c r="A480" s="175">
        <v>479</v>
      </c>
      <c r="B480" s="392">
        <v>27</v>
      </c>
      <c r="C480" s="399">
        <v>40852</v>
      </c>
      <c r="D480" s="394">
        <f t="shared" si="966"/>
        <v>11</v>
      </c>
      <c r="E480" s="393" t="s">
        <v>171</v>
      </c>
      <c r="F480" s="392">
        <v>3</v>
      </c>
      <c r="G480" s="395" t="s">
        <v>325</v>
      </c>
      <c r="H480" s="395" t="s">
        <v>652</v>
      </c>
      <c r="I480" s="395" t="s">
        <v>635</v>
      </c>
      <c r="J480" s="396">
        <v>4.1666666666666664E-2</v>
      </c>
      <c r="K480" s="394">
        <v>3341.08</v>
      </c>
      <c r="L480" s="395" t="s">
        <v>34</v>
      </c>
      <c r="M480" s="392">
        <v>56</v>
      </c>
      <c r="N480" s="392">
        <v>3</v>
      </c>
      <c r="O480" s="395"/>
      <c r="P480" s="396">
        <v>4.1666666666666664E-2</v>
      </c>
      <c r="Q480" s="396">
        <v>4.1666666666666664E-2</v>
      </c>
      <c r="R480" s="12">
        <f t="shared" si="922"/>
        <v>0</v>
      </c>
      <c r="S480" s="13">
        <f t="shared" si="923"/>
        <v>0</v>
      </c>
      <c r="T480" s="13">
        <f t="shared" si="924"/>
        <v>0</v>
      </c>
      <c r="U480" s="396">
        <v>4.5138888888888888E-2</v>
      </c>
      <c r="V480" s="12">
        <f t="shared" si="885"/>
        <v>3.4722222222222238E-3</v>
      </c>
      <c r="W480" s="13">
        <f t="shared" ref="W480:W533" si="971">HOUR(V480)</f>
        <v>0</v>
      </c>
      <c r="X480" s="225">
        <f t="shared" ref="X480:X533" si="972">MINUTE(V480)</f>
        <v>5</v>
      </c>
      <c r="Y480" s="396">
        <v>5.2083333333333336E-2</v>
      </c>
      <c r="Z480" s="12">
        <f t="shared" ref="Z480:Z533" si="973">Y480-U480</f>
        <v>6.9444444444444475E-3</v>
      </c>
      <c r="AA480" s="13">
        <f t="shared" ref="AA480:AA533" si="974">HOUR(Z480)</f>
        <v>0</v>
      </c>
      <c r="AB480" s="13">
        <f t="shared" ref="AB480:AB533" si="975">MINUTE(Z480)</f>
        <v>10</v>
      </c>
      <c r="AC480" s="396">
        <v>7.2916666666666671E-2</v>
      </c>
      <c r="AD480" s="12">
        <f t="shared" ref="AD480:AD533" si="976">AC480-Y480</f>
        <v>2.0833333333333336E-2</v>
      </c>
      <c r="AE480" s="13">
        <f t="shared" ref="AE480:AE533" si="977">HOUR(AD480)</f>
        <v>0</v>
      </c>
      <c r="AF480" s="13">
        <f t="shared" ref="AF480:AF533" si="978">MINUTE(AD480)</f>
        <v>30</v>
      </c>
      <c r="AG480" s="396">
        <v>7.6388888888888895E-2</v>
      </c>
      <c r="AH480" s="396">
        <v>0.11458333333333333</v>
      </c>
      <c r="AI480" s="12">
        <f t="shared" ref="AI480:AI529" si="979">AH480-AG480</f>
        <v>3.8194444444444434E-2</v>
      </c>
      <c r="AJ480" s="225">
        <f t="shared" ref="AJ480:AJ529" si="980">HOUR(AI480)</f>
        <v>0</v>
      </c>
      <c r="AK480" s="225">
        <f t="shared" ref="AK480:AK529" si="981">MINUTE(AI480)</f>
        <v>55</v>
      </c>
      <c r="AL480" s="396">
        <v>7.6388888888888895E-2</v>
      </c>
      <c r="AM480" s="396">
        <v>0.11458333333333333</v>
      </c>
      <c r="AN480" s="12">
        <f t="shared" ref="AN480:AN518" si="982">AM480-AL480</f>
        <v>3.8194444444444434E-2</v>
      </c>
      <c r="AO480" s="13">
        <f t="shared" ref="AO480:AO518" si="983">HOUR(AN480)</f>
        <v>0</v>
      </c>
      <c r="AP480" s="13">
        <f t="shared" ref="AP480:AP518" si="984">MINUTE(AN480)</f>
        <v>55</v>
      </c>
      <c r="AQ480" s="396">
        <v>0.36805555555555558</v>
      </c>
      <c r="AR480" s="12">
        <f t="shared" ref="AR480:AR533" si="985">AQ480-AH480</f>
        <v>0.25347222222222227</v>
      </c>
      <c r="AS480" s="225">
        <f t="shared" ref="AS480:AS533" si="986">HOUR(AR480)</f>
        <v>6</v>
      </c>
      <c r="AT480" s="13">
        <f t="shared" ref="AT480:AT533" si="987">MINUTE(AR480)</f>
        <v>5</v>
      </c>
      <c r="AU480" s="396">
        <v>0.37013888888888885</v>
      </c>
      <c r="AV480" s="226">
        <f t="shared" ref="AV480:AV533" si="988">AU480-AQ480</f>
        <v>2.0833333333332704E-3</v>
      </c>
      <c r="AW480" s="13">
        <f t="shared" ref="AW480:AW533" si="989">HOUR(AV480)</f>
        <v>0</v>
      </c>
      <c r="AX480" s="13">
        <f t="shared" ref="AX480:AX533" si="990">MINUTE(AV480)</f>
        <v>3</v>
      </c>
      <c r="AY480" s="396">
        <v>0.41180555555555554</v>
      </c>
      <c r="AZ480" s="12">
        <f t="shared" ref="AZ480:AZ590" si="991">AY480-AU480</f>
        <v>4.1666666666666685E-2</v>
      </c>
      <c r="BA480" s="225">
        <f t="shared" ref="BA480:BA532" si="992">HOUR(AZ480)</f>
        <v>1</v>
      </c>
      <c r="BB480" s="225">
        <f t="shared" ref="BB480:BB532" si="993">MINUTE(AZ480)</f>
        <v>0</v>
      </c>
      <c r="BC480" s="396">
        <v>0.41180555555555554</v>
      </c>
      <c r="BD480" s="396">
        <v>0.41180555555555554</v>
      </c>
      <c r="BE480" s="12">
        <f t="shared" ref="BE480:BE523" si="994">BD480-BC480</f>
        <v>0</v>
      </c>
      <c r="BF480" s="13">
        <f t="shared" ref="BF480:BF523" si="995">HOUR(BE480)</f>
        <v>0</v>
      </c>
      <c r="BG480" s="13">
        <f t="shared" ref="BG480:BG523" si="996">MINUTE(BE480)</f>
        <v>0</v>
      </c>
      <c r="BH480" s="396">
        <v>0.41180555555555554</v>
      </c>
      <c r="BI480" s="396">
        <v>0.41180555555555554</v>
      </c>
      <c r="BJ480" s="395"/>
      <c r="BK480" s="69">
        <f t="shared" ref="BK480:BK523" si="997">BI480-BH480</f>
        <v>0</v>
      </c>
      <c r="BL480" s="13">
        <f t="shared" ref="BL480:BL523" si="998">HOUR(BK480)</f>
        <v>0</v>
      </c>
      <c r="BM480" s="13">
        <f t="shared" ref="BM480:BM523" si="999">MINUTE(BK480)</f>
        <v>0</v>
      </c>
      <c r="BN480" s="396">
        <v>0.42708333333333331</v>
      </c>
      <c r="BO480" s="12">
        <f t="shared" ref="BO480:BO561" si="1000">BN480-BD480</f>
        <v>1.5277777777777779E-2</v>
      </c>
      <c r="BP480" s="225">
        <f t="shared" ref="BP480:BP563" si="1001">HOUR(BO480)</f>
        <v>0</v>
      </c>
      <c r="BQ480" s="225">
        <f t="shared" ref="BQ480:BQ563" si="1002">MINUTE(BO480)</f>
        <v>22</v>
      </c>
      <c r="BR480" s="396">
        <v>0.4375</v>
      </c>
      <c r="BS480" s="12">
        <f t="shared" ref="BS480:BS597" si="1003">BR480-BN480</f>
        <v>1.0416666666666685E-2</v>
      </c>
      <c r="BT480" s="225">
        <f t="shared" ref="BT480:BT597" si="1004">HOUR(BS480)</f>
        <v>0</v>
      </c>
      <c r="BU480" s="225">
        <f t="shared" ref="BU480:BU597" si="1005">MINUTE(BS480)</f>
        <v>15</v>
      </c>
      <c r="BV480" s="396">
        <v>0.4375</v>
      </c>
      <c r="BW480" s="396">
        <v>0.4375</v>
      </c>
      <c r="BX480" s="12">
        <f t="shared" si="950"/>
        <v>0</v>
      </c>
      <c r="BY480" s="13">
        <f t="shared" si="951"/>
        <v>0</v>
      </c>
      <c r="BZ480" s="13">
        <f t="shared" si="952"/>
        <v>0</v>
      </c>
      <c r="CA480" s="226">
        <f t="shared" si="953"/>
        <v>0.39583333333333331</v>
      </c>
      <c r="CB480" s="13">
        <f t="shared" si="954"/>
        <v>9</v>
      </c>
      <c r="CC480" s="13">
        <f t="shared" si="955"/>
        <v>30</v>
      </c>
      <c r="CD480" s="12">
        <f t="shared" si="929"/>
        <v>0.30000000000000004</v>
      </c>
      <c r="CE480" s="13">
        <f t="shared" si="956"/>
        <v>7</v>
      </c>
      <c r="CF480" s="13">
        <f t="shared" si="957"/>
        <v>12</v>
      </c>
      <c r="CG480" s="12">
        <f t="shared" si="948"/>
        <v>3.8194444444444434E-2</v>
      </c>
      <c r="CH480" s="13">
        <f t="shared" si="958"/>
        <v>0</v>
      </c>
      <c r="CI480" s="13">
        <f t="shared" si="959"/>
        <v>55</v>
      </c>
      <c r="CJ480" s="12">
        <f t="shared" si="949"/>
        <v>4.1666666666666685E-2</v>
      </c>
      <c r="CK480" s="13">
        <f t="shared" si="960"/>
        <v>1</v>
      </c>
      <c r="CL480" s="13">
        <f t="shared" si="961"/>
        <v>0</v>
      </c>
      <c r="CM480" s="62"/>
      <c r="CN480" s="62"/>
      <c r="CO480" s="62"/>
      <c r="CP480" s="12">
        <f t="shared" si="962"/>
        <v>4.1666666666666685E-2</v>
      </c>
      <c r="CQ480" s="13">
        <f t="shared" si="963"/>
        <v>1</v>
      </c>
      <c r="CR480" s="13">
        <f t="shared" si="964"/>
        <v>0</v>
      </c>
      <c r="CS480" s="396"/>
      <c r="CT480" s="13">
        <f t="shared" si="930"/>
        <v>0</v>
      </c>
      <c r="CU480" s="13">
        <f t="shared" si="931"/>
        <v>0</v>
      </c>
      <c r="CV480" s="158"/>
      <c r="CW480" s="13">
        <f t="shared" si="932"/>
        <v>0</v>
      </c>
      <c r="CX480" s="13">
        <f t="shared" si="933"/>
        <v>0</v>
      </c>
      <c r="CY480" s="158"/>
      <c r="CZ480" s="13">
        <f t="shared" si="934"/>
        <v>0</v>
      </c>
      <c r="DA480" s="13">
        <f t="shared" si="935"/>
        <v>0</v>
      </c>
      <c r="DB480" s="158"/>
      <c r="DC480" s="13">
        <f t="shared" si="936"/>
        <v>0</v>
      </c>
      <c r="DD480" s="13">
        <f t="shared" si="937"/>
        <v>0</v>
      </c>
      <c r="DE480" s="158"/>
      <c r="DF480" s="13">
        <f t="shared" si="938"/>
        <v>0</v>
      </c>
      <c r="DG480" s="13">
        <f t="shared" si="939"/>
        <v>0</v>
      </c>
      <c r="DH480" s="158"/>
      <c r="DI480" s="13">
        <f t="shared" si="940"/>
        <v>0</v>
      </c>
      <c r="DJ480" s="13">
        <f t="shared" si="941"/>
        <v>0</v>
      </c>
      <c r="DK480" s="158"/>
      <c r="DL480" s="35">
        <f t="shared" si="942"/>
        <v>0</v>
      </c>
      <c r="DM480" s="61">
        <f t="shared" si="943"/>
        <v>0</v>
      </c>
      <c r="DN480" s="66">
        <f t="shared" ref="DN480:DN528" si="1006">DN479+K480</f>
        <v>1696998.2159999998</v>
      </c>
      <c r="DO480" s="74">
        <f t="shared" si="944"/>
        <v>27269</v>
      </c>
      <c r="DP480" s="66">
        <f t="shared" si="965"/>
        <v>59.662142857142854</v>
      </c>
      <c r="DQ480" s="63">
        <f t="shared" si="947"/>
        <v>62.231772928966954</v>
      </c>
      <c r="DR480" s="66" t="e">
        <f t="shared" si="925"/>
        <v>#NUM!</v>
      </c>
      <c r="DS480" s="96" t="e">
        <f t="shared" si="926"/>
        <v>#NUM!</v>
      </c>
      <c r="DT480" s="66" t="e">
        <f t="shared" si="927"/>
        <v>#NUM!</v>
      </c>
      <c r="DU480" s="66" t="e">
        <f t="shared" si="928"/>
        <v>#NUM!</v>
      </c>
      <c r="DV480" s="62"/>
      <c r="DW480" s="62"/>
      <c r="DX480" s="62"/>
      <c r="DY480" s="62"/>
      <c r="DZ480" s="62"/>
      <c r="EA480" s="62"/>
      <c r="EB480" s="62"/>
      <c r="EC480" s="62"/>
      <c r="ED480" s="62"/>
      <c r="EE480" s="62"/>
      <c r="EF480" s="62"/>
      <c r="EG480" s="62"/>
      <c r="EH480" s="62"/>
      <c r="EI480" s="62"/>
      <c r="EJ480" s="62"/>
      <c r="EK480" s="62"/>
      <c r="EL480" s="62"/>
      <c r="EM480" s="62"/>
      <c r="EN480" s="62"/>
      <c r="EO480" s="62"/>
      <c r="EP480" s="62"/>
      <c r="EQ480" s="62"/>
      <c r="ER480" s="62"/>
      <c r="ES480" s="62"/>
      <c r="ET480" s="62"/>
      <c r="EU480" s="62"/>
      <c r="EV480" s="62"/>
      <c r="EW480" s="62"/>
      <c r="EX480" s="62"/>
      <c r="EY480" s="62"/>
      <c r="EZ480" s="62"/>
      <c r="FA480" s="62"/>
      <c r="FB480" s="62"/>
      <c r="FC480" s="62"/>
      <c r="FD480" s="62"/>
      <c r="FE480" s="62"/>
      <c r="FF480" s="62"/>
      <c r="FG480" s="62"/>
      <c r="FH480" s="62"/>
      <c r="FI480" s="62"/>
    </row>
    <row r="481" spans="1:165" s="398" customFormat="1" ht="20.25" customHeight="1">
      <c r="A481" s="199">
        <v>480</v>
      </c>
      <c r="B481" s="392">
        <v>28</v>
      </c>
      <c r="C481" s="399">
        <v>40852</v>
      </c>
      <c r="D481" s="394">
        <f t="shared" si="966"/>
        <v>11</v>
      </c>
      <c r="E481" s="393" t="s">
        <v>444</v>
      </c>
      <c r="F481" s="392">
        <v>3</v>
      </c>
      <c r="G481" s="395" t="s">
        <v>445</v>
      </c>
      <c r="H481" s="395" t="s">
        <v>653</v>
      </c>
      <c r="I481" s="395" t="s">
        <v>563</v>
      </c>
      <c r="J481" s="396">
        <v>0.49652777777777773</v>
      </c>
      <c r="K481" s="394">
        <v>3668.99</v>
      </c>
      <c r="L481" s="395" t="s">
        <v>34</v>
      </c>
      <c r="M481" s="392">
        <v>59</v>
      </c>
      <c r="N481" s="392">
        <v>0</v>
      </c>
      <c r="O481" s="395"/>
      <c r="P481" s="396">
        <v>0.49652777777777773</v>
      </c>
      <c r="Q481" s="396">
        <v>0.49652777777777773</v>
      </c>
      <c r="R481" s="12">
        <f t="shared" si="922"/>
        <v>0</v>
      </c>
      <c r="S481" s="13">
        <f t="shared" si="923"/>
        <v>0</v>
      </c>
      <c r="T481" s="13">
        <f t="shared" si="924"/>
        <v>0</v>
      </c>
      <c r="U481" s="396">
        <v>0.50347222222222221</v>
      </c>
      <c r="V481" s="12">
        <f t="shared" si="885"/>
        <v>6.9444444444444753E-3</v>
      </c>
      <c r="W481" s="13">
        <f t="shared" si="971"/>
        <v>0</v>
      </c>
      <c r="X481" s="225">
        <f t="shared" si="972"/>
        <v>10</v>
      </c>
      <c r="Y481" s="396">
        <v>0.50347222222222221</v>
      </c>
      <c r="Z481" s="12">
        <f t="shared" si="973"/>
        <v>0</v>
      </c>
      <c r="AA481" s="13">
        <f t="shared" si="974"/>
        <v>0</v>
      </c>
      <c r="AB481" s="13">
        <f t="shared" si="975"/>
        <v>0</v>
      </c>
      <c r="AC481" s="396">
        <v>0.52777777777777779</v>
      </c>
      <c r="AD481" s="12">
        <f t="shared" si="976"/>
        <v>2.430555555555558E-2</v>
      </c>
      <c r="AE481" s="13">
        <f t="shared" si="977"/>
        <v>0</v>
      </c>
      <c r="AF481" s="13">
        <f t="shared" si="978"/>
        <v>35</v>
      </c>
      <c r="AG481" s="396">
        <v>0.53125</v>
      </c>
      <c r="AH481" s="396">
        <v>0.57291666666666663</v>
      </c>
      <c r="AI481" s="12">
        <f t="shared" si="979"/>
        <v>4.166666666666663E-2</v>
      </c>
      <c r="AJ481" s="225">
        <f t="shared" si="980"/>
        <v>1</v>
      </c>
      <c r="AK481" s="225">
        <f t="shared" si="981"/>
        <v>0</v>
      </c>
      <c r="AL481" s="396">
        <v>0.53125</v>
      </c>
      <c r="AM481" s="396">
        <v>0.57291666666666663</v>
      </c>
      <c r="AN481" s="12">
        <f t="shared" si="982"/>
        <v>4.166666666666663E-2</v>
      </c>
      <c r="AO481" s="13">
        <f t="shared" si="983"/>
        <v>1</v>
      </c>
      <c r="AP481" s="13">
        <f t="shared" si="984"/>
        <v>0</v>
      </c>
      <c r="AQ481" s="396">
        <v>0.57638888888888895</v>
      </c>
      <c r="AR481" s="12">
        <f t="shared" si="985"/>
        <v>3.4722222222223209E-3</v>
      </c>
      <c r="AS481" s="225">
        <f t="shared" si="986"/>
        <v>0</v>
      </c>
      <c r="AT481" s="13">
        <f t="shared" si="987"/>
        <v>5</v>
      </c>
      <c r="AU481" s="396">
        <v>0.62152777777777779</v>
      </c>
      <c r="AV481" s="226">
        <f t="shared" si="988"/>
        <v>4.513888888888884E-2</v>
      </c>
      <c r="AW481" s="13">
        <f t="shared" si="989"/>
        <v>1</v>
      </c>
      <c r="AX481" s="13">
        <f t="shared" si="990"/>
        <v>5</v>
      </c>
      <c r="AY481" s="396">
        <v>0.71875</v>
      </c>
      <c r="AZ481" s="12">
        <f t="shared" si="991"/>
        <v>9.722222222222221E-2</v>
      </c>
      <c r="BA481" s="225">
        <f t="shared" si="992"/>
        <v>2</v>
      </c>
      <c r="BB481" s="225">
        <f t="shared" si="993"/>
        <v>20</v>
      </c>
      <c r="BC481" s="396">
        <v>0.71875</v>
      </c>
      <c r="BD481" s="396">
        <v>0.71875</v>
      </c>
      <c r="BE481" s="12">
        <f t="shared" si="994"/>
        <v>0</v>
      </c>
      <c r="BF481" s="13">
        <f t="shared" si="995"/>
        <v>0</v>
      </c>
      <c r="BG481" s="13">
        <f t="shared" si="996"/>
        <v>0</v>
      </c>
      <c r="BH481" s="396">
        <v>0.71875</v>
      </c>
      <c r="BI481" s="396">
        <v>0.71875</v>
      </c>
      <c r="BJ481" s="395"/>
      <c r="BK481" s="69">
        <f t="shared" si="997"/>
        <v>0</v>
      </c>
      <c r="BL481" s="13">
        <f t="shared" si="998"/>
        <v>0</v>
      </c>
      <c r="BM481" s="13">
        <f t="shared" si="999"/>
        <v>0</v>
      </c>
      <c r="BN481" s="396">
        <v>0.73263888888888884</v>
      </c>
      <c r="BO481" s="12">
        <f t="shared" si="1000"/>
        <v>1.388888888888884E-2</v>
      </c>
      <c r="BP481" s="225">
        <f t="shared" si="1001"/>
        <v>0</v>
      </c>
      <c r="BQ481" s="225">
        <f t="shared" si="1002"/>
        <v>20</v>
      </c>
      <c r="BR481" s="396">
        <v>0.73611111111111116</v>
      </c>
      <c r="BS481" s="12">
        <f t="shared" si="1003"/>
        <v>3.4722222222223209E-3</v>
      </c>
      <c r="BT481" s="225">
        <f t="shared" si="1004"/>
        <v>0</v>
      </c>
      <c r="BU481" s="225">
        <f t="shared" si="1005"/>
        <v>5</v>
      </c>
      <c r="BV481" s="396">
        <v>0.73611111111111116</v>
      </c>
      <c r="BW481" s="396">
        <v>0.73958333333333337</v>
      </c>
      <c r="BX481" s="12">
        <f t="shared" si="950"/>
        <v>3.4722222222222099E-3</v>
      </c>
      <c r="BY481" s="13">
        <f t="shared" si="951"/>
        <v>0</v>
      </c>
      <c r="BZ481" s="13">
        <f t="shared" si="952"/>
        <v>5</v>
      </c>
      <c r="CA481" s="226">
        <f t="shared" si="953"/>
        <v>0.24305555555555564</v>
      </c>
      <c r="CB481" s="13">
        <f t="shared" si="954"/>
        <v>5</v>
      </c>
      <c r="CC481" s="13">
        <f t="shared" si="955"/>
        <v>50</v>
      </c>
      <c r="CD481" s="12">
        <f t="shared" si="929"/>
        <v>4.5138888888889062E-2</v>
      </c>
      <c r="CE481" s="13">
        <f t="shared" si="956"/>
        <v>1</v>
      </c>
      <c r="CF481" s="13">
        <f t="shared" si="957"/>
        <v>5</v>
      </c>
      <c r="CG481" s="12">
        <f t="shared" si="948"/>
        <v>4.166666666666663E-2</v>
      </c>
      <c r="CH481" s="13">
        <f t="shared" si="958"/>
        <v>1</v>
      </c>
      <c r="CI481" s="13">
        <f t="shared" si="959"/>
        <v>0</v>
      </c>
      <c r="CJ481" s="12">
        <f t="shared" si="949"/>
        <v>9.722222222222221E-2</v>
      </c>
      <c r="CK481" s="13">
        <f t="shared" si="960"/>
        <v>2</v>
      </c>
      <c r="CL481" s="13">
        <f t="shared" si="961"/>
        <v>20</v>
      </c>
      <c r="CM481" s="62"/>
      <c r="CN481" s="62"/>
      <c r="CO481" s="62"/>
      <c r="CP481" s="12">
        <f t="shared" si="962"/>
        <v>9.722222222222221E-2</v>
      </c>
      <c r="CQ481" s="13">
        <f t="shared" si="963"/>
        <v>2</v>
      </c>
      <c r="CR481" s="13">
        <f t="shared" si="964"/>
        <v>20</v>
      </c>
      <c r="CS481" s="396"/>
      <c r="CT481" s="13">
        <f t="shared" si="930"/>
        <v>0</v>
      </c>
      <c r="CU481" s="13">
        <f t="shared" si="931"/>
        <v>0</v>
      </c>
      <c r="CV481" s="158"/>
      <c r="CW481" s="13">
        <f t="shared" si="932"/>
        <v>0</v>
      </c>
      <c r="CX481" s="13">
        <f t="shared" si="933"/>
        <v>0</v>
      </c>
      <c r="CY481" s="158"/>
      <c r="CZ481" s="13">
        <f t="shared" si="934"/>
        <v>0</v>
      </c>
      <c r="DA481" s="13">
        <f t="shared" si="935"/>
        <v>0</v>
      </c>
      <c r="DB481" s="158"/>
      <c r="DC481" s="13">
        <f t="shared" si="936"/>
        <v>0</v>
      </c>
      <c r="DD481" s="13">
        <f t="shared" si="937"/>
        <v>0</v>
      </c>
      <c r="DE481" s="158"/>
      <c r="DF481" s="13">
        <f t="shared" si="938"/>
        <v>0</v>
      </c>
      <c r="DG481" s="13">
        <f t="shared" si="939"/>
        <v>0</v>
      </c>
      <c r="DH481" s="158"/>
      <c r="DI481" s="13">
        <f t="shared" si="940"/>
        <v>0</v>
      </c>
      <c r="DJ481" s="13">
        <f t="shared" si="941"/>
        <v>0</v>
      </c>
      <c r="DK481" s="158"/>
      <c r="DL481" s="35">
        <f t="shared" si="942"/>
        <v>0</v>
      </c>
      <c r="DM481" s="61">
        <f t="shared" si="943"/>
        <v>0</v>
      </c>
      <c r="DN481" s="66">
        <f t="shared" si="1006"/>
        <v>1700667.2059999998</v>
      </c>
      <c r="DO481" s="74">
        <f t="shared" si="944"/>
        <v>27328</v>
      </c>
      <c r="DP481" s="66">
        <f t="shared" si="965"/>
        <v>62.186271186440678</v>
      </c>
      <c r="DQ481" s="63">
        <f t="shared" si="947"/>
        <v>62.231674692622946</v>
      </c>
      <c r="DR481" s="66" t="e">
        <f t="shared" si="925"/>
        <v>#NUM!</v>
      </c>
      <c r="DS481" s="96" t="e">
        <f t="shared" si="926"/>
        <v>#NUM!</v>
      </c>
      <c r="DT481" s="66" t="e">
        <f t="shared" si="927"/>
        <v>#NUM!</v>
      </c>
      <c r="DU481" s="66" t="e">
        <f t="shared" si="928"/>
        <v>#NUM!</v>
      </c>
      <c r="DV481" s="62"/>
      <c r="DW481" s="62"/>
      <c r="DX481" s="62"/>
      <c r="DY481" s="62"/>
      <c r="DZ481" s="62"/>
      <c r="EA481" s="62"/>
      <c r="EB481" s="62"/>
      <c r="EC481" s="62"/>
      <c r="ED481" s="62"/>
      <c r="EE481" s="62"/>
      <c r="EF481" s="62"/>
      <c r="EG481" s="62"/>
      <c r="EH481" s="62"/>
      <c r="EI481" s="62"/>
      <c r="EJ481" s="62"/>
      <c r="EK481" s="62"/>
      <c r="EL481" s="62"/>
      <c r="EM481" s="62"/>
      <c r="EN481" s="62"/>
      <c r="EO481" s="62"/>
      <c r="EP481" s="62"/>
      <c r="EQ481" s="62"/>
      <c r="ER481" s="62"/>
      <c r="ES481" s="62"/>
      <c r="ET481" s="62"/>
      <c r="EU481" s="62"/>
      <c r="EV481" s="62"/>
      <c r="EW481" s="62"/>
      <c r="EX481" s="62"/>
      <c r="EY481" s="62"/>
      <c r="EZ481" s="62"/>
      <c r="FA481" s="62"/>
      <c r="FB481" s="62"/>
      <c r="FC481" s="62"/>
      <c r="FD481" s="62"/>
      <c r="FE481" s="62"/>
      <c r="FF481" s="62"/>
      <c r="FG481" s="62"/>
      <c r="FH481" s="62"/>
      <c r="FI481" s="62"/>
    </row>
    <row r="482" spans="1:165" s="398" customFormat="1" ht="20.25" customHeight="1">
      <c r="A482" s="175">
        <v>481</v>
      </c>
      <c r="B482" s="392">
        <v>29</v>
      </c>
      <c r="C482" s="399">
        <v>40852</v>
      </c>
      <c r="D482" s="394">
        <f t="shared" si="966"/>
        <v>11</v>
      </c>
      <c r="E482" s="393" t="s">
        <v>39</v>
      </c>
      <c r="F482" s="392">
        <v>13</v>
      </c>
      <c r="G482" s="395" t="s">
        <v>38</v>
      </c>
      <c r="H482" s="395" t="s">
        <v>430</v>
      </c>
      <c r="I482" s="395" t="s">
        <v>587</v>
      </c>
      <c r="J482" s="396">
        <v>0.59375</v>
      </c>
      <c r="K482" s="394">
        <v>3058.62</v>
      </c>
      <c r="L482" s="395" t="s">
        <v>33</v>
      </c>
      <c r="M482" s="392">
        <v>50</v>
      </c>
      <c r="N482" s="392">
        <v>9</v>
      </c>
      <c r="O482" s="395"/>
      <c r="P482" s="396">
        <v>0.59375</v>
      </c>
      <c r="Q482" s="396">
        <v>0.59375</v>
      </c>
      <c r="R482" s="12">
        <f t="shared" si="922"/>
        <v>0</v>
      </c>
      <c r="S482" s="13">
        <f t="shared" si="923"/>
        <v>0</v>
      </c>
      <c r="T482" s="13">
        <f t="shared" si="924"/>
        <v>0</v>
      </c>
      <c r="U482" s="396">
        <v>0.59375</v>
      </c>
      <c r="V482" s="12">
        <f t="shared" si="885"/>
        <v>0</v>
      </c>
      <c r="W482" s="13">
        <f t="shared" si="971"/>
        <v>0</v>
      </c>
      <c r="X482" s="225">
        <f t="shared" si="972"/>
        <v>0</v>
      </c>
      <c r="Y482" s="396">
        <v>0.60069444444444442</v>
      </c>
      <c r="Z482" s="12">
        <f t="shared" si="973"/>
        <v>6.9444444444444198E-3</v>
      </c>
      <c r="AA482" s="13">
        <f t="shared" si="974"/>
        <v>0</v>
      </c>
      <c r="AB482" s="13">
        <f t="shared" si="975"/>
        <v>10</v>
      </c>
      <c r="AC482" s="396">
        <v>0.63541666666666663</v>
      </c>
      <c r="AD482" s="12">
        <f t="shared" si="976"/>
        <v>3.472222222222221E-2</v>
      </c>
      <c r="AE482" s="13">
        <f t="shared" si="977"/>
        <v>0</v>
      </c>
      <c r="AF482" s="13">
        <f t="shared" si="978"/>
        <v>50</v>
      </c>
      <c r="AG482" s="396">
        <v>0.63888888888888895</v>
      </c>
      <c r="AH482" s="396">
        <v>0.72916666666666663</v>
      </c>
      <c r="AI482" s="12">
        <f t="shared" si="979"/>
        <v>9.0277777777777679E-2</v>
      </c>
      <c r="AJ482" s="225">
        <f t="shared" si="980"/>
        <v>2</v>
      </c>
      <c r="AK482" s="225">
        <f t="shared" si="981"/>
        <v>10</v>
      </c>
      <c r="AL482" s="396">
        <v>0.63888888888888895</v>
      </c>
      <c r="AM482" s="396">
        <v>0.72916666666666663</v>
      </c>
      <c r="AN482" s="12">
        <f t="shared" si="982"/>
        <v>9.0277777777777679E-2</v>
      </c>
      <c r="AO482" s="13">
        <f t="shared" si="983"/>
        <v>2</v>
      </c>
      <c r="AP482" s="13">
        <f t="shared" si="984"/>
        <v>10</v>
      </c>
      <c r="AQ482" s="396">
        <v>0.73611111111111116</v>
      </c>
      <c r="AR482" s="12">
        <f t="shared" si="985"/>
        <v>6.9444444444445308E-3</v>
      </c>
      <c r="AS482" s="225">
        <f t="shared" si="986"/>
        <v>0</v>
      </c>
      <c r="AT482" s="13">
        <f t="shared" si="987"/>
        <v>10</v>
      </c>
      <c r="AU482" s="396">
        <v>0.77083333333333337</v>
      </c>
      <c r="AV482" s="226">
        <f t="shared" si="988"/>
        <v>3.472222222222221E-2</v>
      </c>
      <c r="AW482" s="13">
        <f t="shared" si="989"/>
        <v>0</v>
      </c>
      <c r="AX482" s="13">
        <f t="shared" si="990"/>
        <v>50</v>
      </c>
      <c r="AY482" s="396">
        <v>0.84305555555555556</v>
      </c>
      <c r="AZ482" s="12">
        <f t="shared" si="991"/>
        <v>7.2222222222222188E-2</v>
      </c>
      <c r="BA482" s="225">
        <f t="shared" si="992"/>
        <v>1</v>
      </c>
      <c r="BB482" s="225">
        <f t="shared" si="993"/>
        <v>44</v>
      </c>
      <c r="BC482" s="396">
        <v>0.84305555555555556</v>
      </c>
      <c r="BD482" s="396">
        <v>0.84305555555555556</v>
      </c>
      <c r="BE482" s="12">
        <f t="shared" si="994"/>
        <v>0</v>
      </c>
      <c r="BF482" s="13">
        <f t="shared" si="995"/>
        <v>0</v>
      </c>
      <c r="BG482" s="13">
        <f t="shared" si="996"/>
        <v>0</v>
      </c>
      <c r="BH482" s="396">
        <v>0.84305555555555556</v>
      </c>
      <c r="BI482" s="396">
        <v>0.84305555555555556</v>
      </c>
      <c r="BJ482" s="395"/>
      <c r="BK482" s="69">
        <f t="shared" si="997"/>
        <v>0</v>
      </c>
      <c r="BL482" s="13">
        <f t="shared" si="998"/>
        <v>0</v>
      </c>
      <c r="BM482" s="13">
        <f t="shared" si="999"/>
        <v>0</v>
      </c>
      <c r="BN482" s="396">
        <v>0.85069444444444453</v>
      </c>
      <c r="BO482" s="12">
        <f t="shared" si="1000"/>
        <v>7.6388888888889728E-3</v>
      </c>
      <c r="BP482" s="225">
        <f t="shared" si="1001"/>
        <v>0</v>
      </c>
      <c r="BQ482" s="225">
        <f t="shared" si="1002"/>
        <v>11</v>
      </c>
      <c r="BR482" s="396">
        <v>0.85416666666666663</v>
      </c>
      <c r="BS482" s="12">
        <f t="shared" si="1003"/>
        <v>3.4722222222220989E-3</v>
      </c>
      <c r="BT482" s="225">
        <f t="shared" si="1004"/>
        <v>0</v>
      </c>
      <c r="BU482" s="225">
        <f t="shared" si="1005"/>
        <v>5</v>
      </c>
      <c r="BV482" s="396">
        <v>0.85416666666666663</v>
      </c>
      <c r="BW482" s="396">
        <v>0.85416666666666663</v>
      </c>
      <c r="BX482" s="12">
        <f t="shared" si="950"/>
        <v>0</v>
      </c>
      <c r="BY482" s="13">
        <f t="shared" si="951"/>
        <v>0</v>
      </c>
      <c r="BZ482" s="13">
        <f t="shared" si="952"/>
        <v>0</v>
      </c>
      <c r="CA482" s="226">
        <f t="shared" si="953"/>
        <v>0.26041666666666663</v>
      </c>
      <c r="CB482" s="13">
        <f t="shared" si="954"/>
        <v>6</v>
      </c>
      <c r="CC482" s="13">
        <f t="shared" si="955"/>
        <v>15</v>
      </c>
      <c r="CD482" s="12">
        <f t="shared" si="929"/>
        <v>5.2777777777777812E-2</v>
      </c>
      <c r="CE482" s="13">
        <f t="shared" si="956"/>
        <v>1</v>
      </c>
      <c r="CF482" s="13">
        <f t="shared" si="957"/>
        <v>16</v>
      </c>
      <c r="CG482" s="12">
        <f t="shared" si="948"/>
        <v>9.0277777777777679E-2</v>
      </c>
      <c r="CH482" s="13">
        <f t="shared" si="958"/>
        <v>2</v>
      </c>
      <c r="CI482" s="13">
        <f t="shared" si="959"/>
        <v>10</v>
      </c>
      <c r="CJ482" s="12">
        <f t="shared" si="949"/>
        <v>7.2222222222222188E-2</v>
      </c>
      <c r="CK482" s="13">
        <f t="shared" si="960"/>
        <v>1</v>
      </c>
      <c r="CL482" s="13">
        <f t="shared" si="961"/>
        <v>44</v>
      </c>
      <c r="CM482" s="62"/>
      <c r="CN482" s="62"/>
      <c r="CO482" s="62"/>
      <c r="CP482" s="12">
        <f t="shared" si="962"/>
        <v>7.2222222222222188E-2</v>
      </c>
      <c r="CQ482" s="13">
        <f t="shared" si="963"/>
        <v>1</v>
      </c>
      <c r="CR482" s="13">
        <f t="shared" si="964"/>
        <v>44</v>
      </c>
      <c r="CS482" s="396"/>
      <c r="CT482" s="13">
        <f t="shared" si="930"/>
        <v>0</v>
      </c>
      <c r="CU482" s="13">
        <f t="shared" si="931"/>
        <v>0</v>
      </c>
      <c r="CV482" s="158"/>
      <c r="CW482" s="13">
        <f t="shared" si="932"/>
        <v>0</v>
      </c>
      <c r="CX482" s="13">
        <f t="shared" si="933"/>
        <v>0</v>
      </c>
      <c r="CY482" s="158"/>
      <c r="CZ482" s="13">
        <f t="shared" si="934"/>
        <v>0</v>
      </c>
      <c r="DA482" s="13">
        <f t="shared" si="935"/>
        <v>0</v>
      </c>
      <c r="DB482" s="158"/>
      <c r="DC482" s="13">
        <f t="shared" si="936"/>
        <v>0</v>
      </c>
      <c r="DD482" s="13">
        <f t="shared" si="937"/>
        <v>0</v>
      </c>
      <c r="DE482" s="158"/>
      <c r="DF482" s="13">
        <f t="shared" si="938"/>
        <v>0</v>
      </c>
      <c r="DG482" s="13">
        <f t="shared" si="939"/>
        <v>0</v>
      </c>
      <c r="DH482" s="158"/>
      <c r="DI482" s="13">
        <f t="shared" si="940"/>
        <v>0</v>
      </c>
      <c r="DJ482" s="13">
        <f t="shared" si="941"/>
        <v>0</v>
      </c>
      <c r="DK482" s="158"/>
      <c r="DL482" s="35">
        <f t="shared" si="942"/>
        <v>0</v>
      </c>
      <c r="DM482" s="61">
        <f t="shared" si="943"/>
        <v>0</v>
      </c>
      <c r="DN482" s="66">
        <f t="shared" si="1006"/>
        <v>1703725.8259999999</v>
      </c>
      <c r="DO482" s="74">
        <f t="shared" si="944"/>
        <v>27378</v>
      </c>
      <c r="DP482" s="66">
        <f t="shared" si="965"/>
        <v>61.172399999999996</v>
      </c>
      <c r="DQ482" s="63">
        <f t="shared" si="947"/>
        <v>62.229740156329896</v>
      </c>
      <c r="DR482" s="66" t="e">
        <f t="shared" si="925"/>
        <v>#NUM!</v>
      </c>
      <c r="DS482" s="96" t="e">
        <f t="shared" si="926"/>
        <v>#NUM!</v>
      </c>
      <c r="DT482" s="66" t="e">
        <f t="shared" si="927"/>
        <v>#NUM!</v>
      </c>
      <c r="DU482" s="66" t="e">
        <f t="shared" si="928"/>
        <v>#NUM!</v>
      </c>
      <c r="DV482" s="62"/>
      <c r="DW482" s="62"/>
      <c r="DX482" s="62"/>
      <c r="DY482" s="62"/>
      <c r="DZ482" s="62"/>
      <c r="EA482" s="62"/>
      <c r="EB482" s="62"/>
      <c r="EC482" s="62"/>
      <c r="ED482" s="62"/>
      <c r="EE482" s="62"/>
      <c r="EF482" s="62"/>
      <c r="EG482" s="62"/>
      <c r="EH482" s="62"/>
      <c r="EI482" s="62"/>
      <c r="EJ482" s="62"/>
      <c r="EK482" s="62"/>
      <c r="EL482" s="62"/>
      <c r="EM482" s="62"/>
      <c r="EN482" s="62"/>
      <c r="EO482" s="62"/>
      <c r="EP482" s="62"/>
      <c r="EQ482" s="62"/>
      <c r="ER482" s="62"/>
      <c r="ES482" s="62"/>
      <c r="ET482" s="62"/>
      <c r="EU482" s="62"/>
      <c r="EV482" s="62"/>
      <c r="EW482" s="62"/>
      <c r="EX482" s="62"/>
      <c r="EY482" s="62"/>
      <c r="EZ482" s="62"/>
      <c r="FA482" s="62"/>
      <c r="FB482" s="62"/>
      <c r="FC482" s="62"/>
      <c r="FD482" s="62"/>
      <c r="FE482" s="62"/>
      <c r="FF482" s="62"/>
      <c r="FG482" s="62"/>
      <c r="FH482" s="62"/>
      <c r="FI482" s="62"/>
    </row>
    <row r="483" spans="1:165" s="398" customFormat="1" ht="20.25" customHeight="1">
      <c r="A483" s="199">
        <v>482</v>
      </c>
      <c r="B483" s="392">
        <v>30</v>
      </c>
      <c r="C483" s="399">
        <v>40852</v>
      </c>
      <c r="D483" s="394">
        <f t="shared" si="966"/>
        <v>11</v>
      </c>
      <c r="E483" s="393" t="s">
        <v>649</v>
      </c>
      <c r="F483" s="392">
        <v>2</v>
      </c>
      <c r="G483" s="395" t="s">
        <v>650</v>
      </c>
      <c r="H483" s="395" t="s">
        <v>394</v>
      </c>
      <c r="I483" s="395" t="s">
        <v>537</v>
      </c>
      <c r="J483" s="396">
        <v>0.53125</v>
      </c>
      <c r="K483" s="394">
        <v>3917.9</v>
      </c>
      <c r="L483" s="395" t="s">
        <v>34</v>
      </c>
      <c r="M483" s="392">
        <v>59</v>
      </c>
      <c r="N483" s="392">
        <v>0</v>
      </c>
      <c r="O483" s="395"/>
      <c r="P483" s="396">
        <v>0.53125</v>
      </c>
      <c r="Q483" s="396">
        <v>0.53125</v>
      </c>
      <c r="R483" s="12">
        <f t="shared" si="922"/>
        <v>0</v>
      </c>
      <c r="S483" s="13">
        <f t="shared" si="923"/>
        <v>0</v>
      </c>
      <c r="T483" s="13">
        <f t="shared" si="924"/>
        <v>0</v>
      </c>
      <c r="U483" s="396">
        <v>0.53125</v>
      </c>
      <c r="V483" s="12">
        <f t="shared" si="885"/>
        <v>0</v>
      </c>
      <c r="W483" s="13">
        <f t="shared" si="971"/>
        <v>0</v>
      </c>
      <c r="X483" s="225">
        <f t="shared" si="972"/>
        <v>0</v>
      </c>
      <c r="Y483" s="396">
        <v>0.6875</v>
      </c>
      <c r="Z483" s="12">
        <f t="shared" si="973"/>
        <v>0.15625</v>
      </c>
      <c r="AA483" s="13">
        <f t="shared" si="974"/>
        <v>3</v>
      </c>
      <c r="AB483" s="13">
        <f t="shared" si="975"/>
        <v>45</v>
      </c>
      <c r="AC483" s="396">
        <v>0.71180555555555547</v>
      </c>
      <c r="AD483" s="12">
        <f t="shared" si="976"/>
        <v>2.4305555555555469E-2</v>
      </c>
      <c r="AE483" s="13">
        <f t="shared" si="977"/>
        <v>0</v>
      </c>
      <c r="AF483" s="13">
        <f t="shared" si="978"/>
        <v>35</v>
      </c>
      <c r="AG483" s="396">
        <v>0.71875</v>
      </c>
      <c r="AH483" s="396">
        <v>0.8125</v>
      </c>
      <c r="AI483" s="12">
        <f t="shared" si="979"/>
        <v>9.375E-2</v>
      </c>
      <c r="AJ483" s="225">
        <f t="shared" si="980"/>
        <v>2</v>
      </c>
      <c r="AK483" s="225">
        <f t="shared" si="981"/>
        <v>15</v>
      </c>
      <c r="AL483" s="396">
        <v>0.71875</v>
      </c>
      <c r="AM483" s="396">
        <v>0.8125</v>
      </c>
      <c r="AN483" s="12">
        <f t="shared" si="982"/>
        <v>9.375E-2</v>
      </c>
      <c r="AO483" s="13">
        <f t="shared" si="983"/>
        <v>2</v>
      </c>
      <c r="AP483" s="13">
        <f t="shared" si="984"/>
        <v>15</v>
      </c>
      <c r="AQ483" s="396">
        <v>0.81597222222222221</v>
      </c>
      <c r="AR483" s="12">
        <f t="shared" si="985"/>
        <v>3.4722222222222099E-3</v>
      </c>
      <c r="AS483" s="225">
        <f t="shared" si="986"/>
        <v>0</v>
      </c>
      <c r="AT483" s="13">
        <f t="shared" si="987"/>
        <v>5</v>
      </c>
      <c r="AU483" s="396">
        <v>0.90277777777777779</v>
      </c>
      <c r="AV483" s="226">
        <f t="shared" si="988"/>
        <v>8.680555555555558E-2</v>
      </c>
      <c r="AW483" s="13">
        <f t="shared" si="989"/>
        <v>2</v>
      </c>
      <c r="AX483" s="13">
        <f t="shared" si="990"/>
        <v>5</v>
      </c>
      <c r="AY483" s="396">
        <v>1.0131944444444445</v>
      </c>
      <c r="AZ483" s="12">
        <f t="shared" si="991"/>
        <v>0.11041666666666672</v>
      </c>
      <c r="BA483" s="225">
        <f t="shared" si="992"/>
        <v>2</v>
      </c>
      <c r="BB483" s="225">
        <f t="shared" si="993"/>
        <v>39</v>
      </c>
      <c r="BC483" s="396">
        <v>1.0131944444444445</v>
      </c>
      <c r="BD483" s="396">
        <v>1.0131944444444445</v>
      </c>
      <c r="BE483" s="12">
        <f t="shared" si="994"/>
        <v>0</v>
      </c>
      <c r="BF483" s="13">
        <f t="shared" si="995"/>
        <v>0</v>
      </c>
      <c r="BG483" s="13">
        <f t="shared" si="996"/>
        <v>0</v>
      </c>
      <c r="BH483" s="396">
        <v>1.0131944444444445</v>
      </c>
      <c r="BI483" s="396">
        <v>1.0131944444444445</v>
      </c>
      <c r="BJ483" s="395"/>
      <c r="BK483" s="69">
        <f t="shared" si="997"/>
        <v>0</v>
      </c>
      <c r="BL483" s="13">
        <f t="shared" si="998"/>
        <v>0</v>
      </c>
      <c r="BM483" s="13">
        <f t="shared" si="999"/>
        <v>0</v>
      </c>
      <c r="BN483" s="396">
        <v>1.03125</v>
      </c>
      <c r="BO483" s="12">
        <f t="shared" si="1000"/>
        <v>1.8055555555555491E-2</v>
      </c>
      <c r="BP483" s="225">
        <f t="shared" si="1001"/>
        <v>0</v>
      </c>
      <c r="BQ483" s="225">
        <f t="shared" si="1002"/>
        <v>26</v>
      </c>
      <c r="BR483" s="396">
        <v>1.0381944444444444</v>
      </c>
      <c r="BS483" s="12">
        <f t="shared" si="1003"/>
        <v>6.9444444444444198E-3</v>
      </c>
      <c r="BT483" s="225">
        <f t="shared" si="1004"/>
        <v>0</v>
      </c>
      <c r="BU483" s="225">
        <f t="shared" si="1005"/>
        <v>10</v>
      </c>
      <c r="BV483" s="396">
        <v>1.0381944444444444</v>
      </c>
      <c r="BW483" s="396">
        <v>1.0416666666666667</v>
      </c>
      <c r="BX483" s="12">
        <f t="shared" si="950"/>
        <v>3.4722222222223209E-3</v>
      </c>
      <c r="BY483" s="13">
        <f t="shared" si="951"/>
        <v>0</v>
      </c>
      <c r="BZ483" s="13">
        <f t="shared" si="952"/>
        <v>5</v>
      </c>
      <c r="CA483" s="226">
        <f t="shared" si="953"/>
        <v>0.51041666666666674</v>
      </c>
      <c r="CB483" s="13">
        <f t="shared" si="954"/>
        <v>12</v>
      </c>
      <c r="CC483" s="13">
        <f t="shared" si="955"/>
        <v>15</v>
      </c>
      <c r="CD483" s="12">
        <f t="shared" si="929"/>
        <v>5.277777777777759E-2</v>
      </c>
      <c r="CE483" s="13">
        <f t="shared" si="956"/>
        <v>1</v>
      </c>
      <c r="CF483" s="13">
        <f t="shared" si="957"/>
        <v>16</v>
      </c>
      <c r="CG483" s="12">
        <f t="shared" si="948"/>
        <v>9.375E-2</v>
      </c>
      <c r="CH483" s="13">
        <f t="shared" si="958"/>
        <v>2</v>
      </c>
      <c r="CI483" s="13">
        <f t="shared" si="959"/>
        <v>15</v>
      </c>
      <c r="CJ483" s="12">
        <f t="shared" si="949"/>
        <v>0.11041666666666672</v>
      </c>
      <c r="CK483" s="13">
        <f t="shared" si="960"/>
        <v>2</v>
      </c>
      <c r="CL483" s="13">
        <f t="shared" si="961"/>
        <v>39</v>
      </c>
      <c r="CM483" s="62"/>
      <c r="CN483" s="62"/>
      <c r="CO483" s="62"/>
      <c r="CP483" s="12">
        <f t="shared" si="962"/>
        <v>0.11041666666666672</v>
      </c>
      <c r="CQ483" s="13">
        <f t="shared" si="963"/>
        <v>2</v>
      </c>
      <c r="CR483" s="13">
        <f t="shared" si="964"/>
        <v>39</v>
      </c>
      <c r="CS483" s="396"/>
      <c r="CT483" s="13">
        <f t="shared" si="930"/>
        <v>0</v>
      </c>
      <c r="CU483" s="13">
        <f t="shared" si="931"/>
        <v>0</v>
      </c>
      <c r="CV483" s="158"/>
      <c r="CW483" s="13">
        <f t="shared" si="932"/>
        <v>0</v>
      </c>
      <c r="CX483" s="13">
        <f t="shared" si="933"/>
        <v>0</v>
      </c>
      <c r="CY483" s="158"/>
      <c r="CZ483" s="13">
        <f t="shared" si="934"/>
        <v>0</v>
      </c>
      <c r="DA483" s="13">
        <f t="shared" si="935"/>
        <v>0</v>
      </c>
      <c r="DB483" s="158"/>
      <c r="DC483" s="13">
        <f t="shared" si="936"/>
        <v>0</v>
      </c>
      <c r="DD483" s="13">
        <f t="shared" si="937"/>
        <v>0</v>
      </c>
      <c r="DE483" s="158"/>
      <c r="DF483" s="13">
        <f t="shared" si="938"/>
        <v>0</v>
      </c>
      <c r="DG483" s="13">
        <f t="shared" si="939"/>
        <v>0</v>
      </c>
      <c r="DH483" s="158"/>
      <c r="DI483" s="13">
        <f t="shared" si="940"/>
        <v>0</v>
      </c>
      <c r="DJ483" s="13">
        <f t="shared" si="941"/>
        <v>0</v>
      </c>
      <c r="DK483" s="158"/>
      <c r="DL483" s="35">
        <f t="shared" si="942"/>
        <v>0</v>
      </c>
      <c r="DM483" s="61">
        <f t="shared" si="943"/>
        <v>0</v>
      </c>
      <c r="DN483" s="66">
        <f t="shared" si="1006"/>
        <v>1707643.7259999998</v>
      </c>
      <c r="DO483" s="74">
        <f t="shared" si="944"/>
        <v>27437</v>
      </c>
      <c r="DP483" s="66">
        <f t="shared" si="965"/>
        <v>66.405084745762707</v>
      </c>
      <c r="DQ483" s="63">
        <f t="shared" si="947"/>
        <v>62.238718737471288</v>
      </c>
      <c r="DR483" s="66" t="e">
        <f t="shared" si="925"/>
        <v>#NUM!</v>
      </c>
      <c r="DS483" s="96" t="e">
        <f t="shared" si="926"/>
        <v>#NUM!</v>
      </c>
      <c r="DT483" s="66" t="e">
        <f t="shared" si="927"/>
        <v>#NUM!</v>
      </c>
      <c r="DU483" s="66" t="e">
        <f t="shared" si="928"/>
        <v>#NUM!</v>
      </c>
      <c r="DV483" s="62"/>
      <c r="DW483" s="62"/>
      <c r="DX483" s="62"/>
      <c r="DY483" s="62"/>
      <c r="DZ483" s="62"/>
      <c r="EA483" s="62"/>
      <c r="EB483" s="62"/>
      <c r="EC483" s="62"/>
      <c r="ED483" s="62"/>
      <c r="EE483" s="62"/>
      <c r="EF483" s="62"/>
      <c r="EG483" s="62"/>
      <c r="EH483" s="62"/>
      <c r="EI483" s="62"/>
      <c r="EJ483" s="62"/>
      <c r="EK483" s="62"/>
      <c r="EL483" s="62"/>
      <c r="EM483" s="62"/>
      <c r="EN483" s="62"/>
      <c r="EO483" s="62"/>
      <c r="EP483" s="62"/>
      <c r="EQ483" s="62"/>
      <c r="ER483" s="62"/>
      <c r="ES483" s="62"/>
      <c r="ET483" s="62"/>
      <c r="EU483" s="62"/>
      <c r="EV483" s="62"/>
      <c r="EW483" s="62"/>
      <c r="EX483" s="62"/>
      <c r="EY483" s="62"/>
      <c r="EZ483" s="62"/>
      <c r="FA483" s="62"/>
      <c r="FB483" s="62"/>
      <c r="FC483" s="62"/>
      <c r="FD483" s="62"/>
      <c r="FE483" s="62"/>
      <c r="FF483" s="62"/>
      <c r="FG483" s="62"/>
      <c r="FH483" s="62"/>
      <c r="FI483" s="62"/>
    </row>
    <row r="484" spans="1:165" s="398" customFormat="1" ht="20.25" customHeight="1">
      <c r="A484" s="175">
        <v>483</v>
      </c>
      <c r="B484" s="392">
        <v>31</v>
      </c>
      <c r="C484" s="399">
        <v>40852</v>
      </c>
      <c r="D484" s="394">
        <f t="shared" si="966"/>
        <v>11</v>
      </c>
      <c r="E484" s="393" t="s">
        <v>39</v>
      </c>
      <c r="F484" s="392">
        <v>14</v>
      </c>
      <c r="G484" s="395" t="s">
        <v>38</v>
      </c>
      <c r="H484" s="395" t="s">
        <v>654</v>
      </c>
      <c r="I484" s="395" t="s">
        <v>587</v>
      </c>
      <c r="J484" s="396">
        <v>0.80208333333333337</v>
      </c>
      <c r="K484" s="394">
        <v>3779.54</v>
      </c>
      <c r="L484" s="395" t="s">
        <v>34</v>
      </c>
      <c r="M484" s="392">
        <v>59</v>
      </c>
      <c r="N484" s="392">
        <v>0</v>
      </c>
      <c r="O484" s="395"/>
      <c r="P484" s="396">
        <v>0.80208333333333337</v>
      </c>
      <c r="Q484" s="396">
        <v>0.80208333333333337</v>
      </c>
      <c r="R484" s="12">
        <f t="shared" si="922"/>
        <v>0</v>
      </c>
      <c r="S484" s="13">
        <f t="shared" si="923"/>
        <v>0</v>
      </c>
      <c r="T484" s="13">
        <f t="shared" si="924"/>
        <v>0</v>
      </c>
      <c r="U484" s="396">
        <v>0.80208333333333337</v>
      </c>
      <c r="V484" s="12">
        <f t="shared" si="885"/>
        <v>0</v>
      </c>
      <c r="W484" s="13">
        <f t="shared" si="971"/>
        <v>0</v>
      </c>
      <c r="X484" s="225">
        <f t="shared" si="972"/>
        <v>0</v>
      </c>
      <c r="Y484" s="396">
        <v>0.80902777777777779</v>
      </c>
      <c r="Z484" s="12">
        <f t="shared" si="973"/>
        <v>6.9444444444444198E-3</v>
      </c>
      <c r="AA484" s="13">
        <f t="shared" si="974"/>
        <v>0</v>
      </c>
      <c r="AB484" s="13">
        <f t="shared" si="975"/>
        <v>10</v>
      </c>
      <c r="AC484" s="396">
        <v>0.84722222222222221</v>
      </c>
      <c r="AD484" s="12">
        <f t="shared" si="976"/>
        <v>3.819444444444442E-2</v>
      </c>
      <c r="AE484" s="13">
        <f t="shared" si="977"/>
        <v>0</v>
      </c>
      <c r="AF484" s="13">
        <f t="shared" si="978"/>
        <v>55</v>
      </c>
      <c r="AG484" s="396">
        <v>0.85416666666666663</v>
      </c>
      <c r="AH484" s="396">
        <v>0.97916666666666663</v>
      </c>
      <c r="AI484" s="12">
        <f t="shared" si="979"/>
        <v>0.125</v>
      </c>
      <c r="AJ484" s="225">
        <f t="shared" si="980"/>
        <v>3</v>
      </c>
      <c r="AK484" s="225">
        <f t="shared" si="981"/>
        <v>0</v>
      </c>
      <c r="AL484" s="396">
        <v>0.85416666666666663</v>
      </c>
      <c r="AM484" s="396">
        <v>0.97916666666666663</v>
      </c>
      <c r="AN484" s="12">
        <f t="shared" si="982"/>
        <v>0.125</v>
      </c>
      <c r="AO484" s="13">
        <f t="shared" si="983"/>
        <v>3</v>
      </c>
      <c r="AP484" s="13">
        <f t="shared" si="984"/>
        <v>0</v>
      </c>
      <c r="AQ484" s="396">
        <v>1.0506944444444444</v>
      </c>
      <c r="AR484" s="12">
        <f t="shared" si="985"/>
        <v>7.1527777777777746E-2</v>
      </c>
      <c r="AS484" s="225">
        <f t="shared" si="986"/>
        <v>1</v>
      </c>
      <c r="AT484" s="13">
        <f t="shared" si="987"/>
        <v>43</v>
      </c>
      <c r="AU484" s="396">
        <v>1.0520833333333333</v>
      </c>
      <c r="AV484" s="226">
        <f t="shared" si="988"/>
        <v>1.388888888888884E-3</v>
      </c>
      <c r="AW484" s="13">
        <f t="shared" si="989"/>
        <v>0</v>
      </c>
      <c r="AX484" s="13">
        <f t="shared" si="990"/>
        <v>2</v>
      </c>
      <c r="AY484" s="396">
        <v>1.1520833333333333</v>
      </c>
      <c r="AZ484" s="12">
        <f t="shared" si="991"/>
        <v>0.10000000000000009</v>
      </c>
      <c r="BA484" s="225">
        <f t="shared" si="992"/>
        <v>2</v>
      </c>
      <c r="BB484" s="225">
        <f t="shared" si="993"/>
        <v>24</v>
      </c>
      <c r="BC484" s="396">
        <v>1.1520833333333333</v>
      </c>
      <c r="BD484" s="396">
        <v>1.1520833333333333</v>
      </c>
      <c r="BE484" s="12">
        <f t="shared" si="994"/>
        <v>0</v>
      </c>
      <c r="BF484" s="13">
        <f t="shared" si="995"/>
        <v>0</v>
      </c>
      <c r="BG484" s="13">
        <f t="shared" si="996"/>
        <v>0</v>
      </c>
      <c r="BH484" s="396">
        <v>1.1520833333333333</v>
      </c>
      <c r="BI484" s="396">
        <v>1.1520833333333333</v>
      </c>
      <c r="BJ484" s="395"/>
      <c r="BK484" s="69">
        <f t="shared" si="997"/>
        <v>0</v>
      </c>
      <c r="BL484" s="13">
        <f t="shared" si="998"/>
        <v>0</v>
      </c>
      <c r="BM484" s="13">
        <f t="shared" si="999"/>
        <v>0</v>
      </c>
      <c r="BN484" s="396">
        <v>1.1631944444444444</v>
      </c>
      <c r="BO484" s="12">
        <f t="shared" si="1000"/>
        <v>1.1111111111111072E-2</v>
      </c>
      <c r="BP484" s="225">
        <f t="shared" si="1001"/>
        <v>0</v>
      </c>
      <c r="BQ484" s="225">
        <f t="shared" si="1002"/>
        <v>16</v>
      </c>
      <c r="BR484" s="396">
        <v>1.1701388888888888</v>
      </c>
      <c r="BS484" s="12">
        <f t="shared" si="1003"/>
        <v>6.9444444444444198E-3</v>
      </c>
      <c r="BT484" s="225">
        <f t="shared" si="1004"/>
        <v>0</v>
      </c>
      <c r="BU484" s="225">
        <f t="shared" si="1005"/>
        <v>10</v>
      </c>
      <c r="BV484" s="396">
        <v>1.1701388888888888</v>
      </c>
      <c r="BW484" s="396">
        <v>1.1736111111111112</v>
      </c>
      <c r="BX484" s="12">
        <f t="shared" si="950"/>
        <v>3.4722222222223209E-3</v>
      </c>
      <c r="BY484" s="13">
        <f t="shared" si="951"/>
        <v>0</v>
      </c>
      <c r="BZ484" s="13">
        <f t="shared" si="952"/>
        <v>5</v>
      </c>
      <c r="CA484" s="226">
        <f t="shared" si="953"/>
        <v>0.37152777777777779</v>
      </c>
      <c r="CB484" s="13">
        <f t="shared" si="954"/>
        <v>8</v>
      </c>
      <c r="CC484" s="13">
        <f t="shared" si="955"/>
        <v>55</v>
      </c>
      <c r="CD484" s="12">
        <f t="shared" si="929"/>
        <v>0.12777777777777766</v>
      </c>
      <c r="CE484" s="13">
        <f t="shared" si="956"/>
        <v>3</v>
      </c>
      <c r="CF484" s="13">
        <f t="shared" si="957"/>
        <v>4</v>
      </c>
      <c r="CG484" s="12">
        <f t="shared" si="948"/>
        <v>0.125</v>
      </c>
      <c r="CH484" s="13">
        <f t="shared" si="958"/>
        <v>3</v>
      </c>
      <c r="CI484" s="13">
        <f t="shared" si="959"/>
        <v>0</v>
      </c>
      <c r="CJ484" s="12">
        <f t="shared" si="949"/>
        <v>0.10000000000000009</v>
      </c>
      <c r="CK484" s="13">
        <f t="shared" si="960"/>
        <v>2</v>
      </c>
      <c r="CL484" s="13">
        <f t="shared" si="961"/>
        <v>24</v>
      </c>
      <c r="CM484" s="62"/>
      <c r="CN484" s="62"/>
      <c r="CO484" s="62"/>
      <c r="CP484" s="12">
        <f t="shared" si="962"/>
        <v>0.10000000000000009</v>
      </c>
      <c r="CQ484" s="13">
        <f t="shared" si="963"/>
        <v>2</v>
      </c>
      <c r="CR484" s="13">
        <f t="shared" si="964"/>
        <v>24</v>
      </c>
      <c r="CS484" s="396"/>
      <c r="CT484" s="13">
        <f t="shared" si="930"/>
        <v>0</v>
      </c>
      <c r="CU484" s="13">
        <f t="shared" si="931"/>
        <v>0</v>
      </c>
      <c r="CV484" s="158"/>
      <c r="CW484" s="13">
        <f t="shared" si="932"/>
        <v>0</v>
      </c>
      <c r="CX484" s="13">
        <f t="shared" si="933"/>
        <v>0</v>
      </c>
      <c r="CY484" s="158"/>
      <c r="CZ484" s="13">
        <f t="shared" si="934"/>
        <v>0</v>
      </c>
      <c r="DA484" s="13">
        <f t="shared" si="935"/>
        <v>0</v>
      </c>
      <c r="DB484" s="158"/>
      <c r="DC484" s="13">
        <f t="shared" si="936"/>
        <v>0</v>
      </c>
      <c r="DD484" s="13">
        <f t="shared" si="937"/>
        <v>0</v>
      </c>
      <c r="DE484" s="158"/>
      <c r="DF484" s="13">
        <f t="shared" si="938"/>
        <v>0</v>
      </c>
      <c r="DG484" s="13">
        <f t="shared" si="939"/>
        <v>0</v>
      </c>
      <c r="DH484" s="158"/>
      <c r="DI484" s="13">
        <f t="shared" si="940"/>
        <v>0</v>
      </c>
      <c r="DJ484" s="13">
        <f t="shared" si="941"/>
        <v>0</v>
      </c>
      <c r="DK484" s="158"/>
      <c r="DL484" s="35">
        <f t="shared" si="942"/>
        <v>0</v>
      </c>
      <c r="DM484" s="61">
        <f t="shared" si="943"/>
        <v>0</v>
      </c>
      <c r="DN484" s="66">
        <f t="shared" si="1006"/>
        <v>1711423.2659999998</v>
      </c>
      <c r="DO484" s="74">
        <f t="shared" si="944"/>
        <v>27496</v>
      </c>
      <c r="DP484" s="66">
        <f t="shared" si="965"/>
        <v>64.06</v>
      </c>
      <c r="DQ484" s="63">
        <f t="shared" si="947"/>
        <v>62.242626782077387</v>
      </c>
      <c r="DR484" s="66" t="e">
        <f t="shared" si="925"/>
        <v>#NUM!</v>
      </c>
      <c r="DS484" s="96" t="e">
        <f t="shared" si="926"/>
        <v>#NUM!</v>
      </c>
      <c r="DT484" s="66" t="e">
        <f t="shared" si="927"/>
        <v>#NUM!</v>
      </c>
      <c r="DU484" s="66" t="e">
        <f t="shared" si="928"/>
        <v>#NUM!</v>
      </c>
      <c r="DV484" s="62"/>
      <c r="DW484" s="62"/>
      <c r="DX484" s="62"/>
      <c r="DY484" s="62"/>
      <c r="DZ484" s="62"/>
      <c r="EA484" s="62"/>
      <c r="EB484" s="62"/>
      <c r="EC484" s="62"/>
      <c r="ED484" s="62"/>
      <c r="EE484" s="62"/>
      <c r="EF484" s="62"/>
      <c r="EG484" s="62"/>
      <c r="EH484" s="62"/>
      <c r="EI484" s="62"/>
      <c r="EJ484" s="62"/>
      <c r="EK484" s="62"/>
      <c r="EL484" s="62"/>
      <c r="EM484" s="62"/>
      <c r="EN484" s="62"/>
      <c r="EO484" s="62"/>
      <c r="EP484" s="62"/>
      <c r="EQ484" s="62"/>
      <c r="ER484" s="62"/>
      <c r="ES484" s="62"/>
      <c r="ET484" s="62"/>
      <c r="EU484" s="62"/>
      <c r="EV484" s="62"/>
      <c r="EW484" s="62"/>
      <c r="EX484" s="62"/>
      <c r="EY484" s="62"/>
      <c r="EZ484" s="62"/>
      <c r="FA484" s="62"/>
      <c r="FB484" s="62"/>
      <c r="FC484" s="62"/>
      <c r="FD484" s="62"/>
      <c r="FE484" s="62"/>
      <c r="FF484" s="62"/>
      <c r="FG484" s="62"/>
      <c r="FH484" s="62"/>
      <c r="FI484" s="62"/>
    </row>
    <row r="485" spans="1:165" s="398" customFormat="1">
      <c r="A485" s="175">
        <v>484</v>
      </c>
      <c r="B485" s="392">
        <v>32</v>
      </c>
      <c r="C485" s="399">
        <v>40853</v>
      </c>
      <c r="D485" s="394">
        <f t="shared" si="966"/>
        <v>11</v>
      </c>
      <c r="E485" s="393" t="s">
        <v>39</v>
      </c>
      <c r="F485" s="392">
        <v>15</v>
      </c>
      <c r="G485" s="395" t="s">
        <v>38</v>
      </c>
      <c r="H485" s="395" t="s">
        <v>429</v>
      </c>
      <c r="I485" s="395" t="s">
        <v>655</v>
      </c>
      <c r="J485" s="396">
        <v>0.15625</v>
      </c>
      <c r="K485" s="394">
        <v>3749.43</v>
      </c>
      <c r="L485" s="395" t="s">
        <v>33</v>
      </c>
      <c r="M485" s="392">
        <v>59</v>
      </c>
      <c r="N485" s="392">
        <v>0</v>
      </c>
      <c r="O485" s="395"/>
      <c r="P485" s="396">
        <v>0.15625</v>
      </c>
      <c r="Q485" s="396">
        <v>0.15625</v>
      </c>
      <c r="R485" s="12">
        <f t="shared" si="922"/>
        <v>0</v>
      </c>
      <c r="S485" s="13">
        <f t="shared" si="923"/>
        <v>0</v>
      </c>
      <c r="T485" s="13">
        <f t="shared" si="924"/>
        <v>0</v>
      </c>
      <c r="U485" s="396">
        <v>0.15972222222222224</v>
      </c>
      <c r="V485" s="12">
        <f t="shared" si="885"/>
        <v>3.4722222222222376E-3</v>
      </c>
      <c r="W485" s="13">
        <f t="shared" si="971"/>
        <v>0</v>
      </c>
      <c r="X485" s="225">
        <f t="shared" si="972"/>
        <v>5</v>
      </c>
      <c r="Y485" s="396">
        <v>0.16666666666666666</v>
      </c>
      <c r="Z485" s="12">
        <f t="shared" si="973"/>
        <v>6.9444444444444198E-3</v>
      </c>
      <c r="AA485" s="13">
        <f t="shared" si="974"/>
        <v>0</v>
      </c>
      <c r="AB485" s="13">
        <f t="shared" si="975"/>
        <v>10</v>
      </c>
      <c r="AC485" s="396">
        <v>0.20833333333333334</v>
      </c>
      <c r="AD485" s="12">
        <f t="shared" si="976"/>
        <v>4.1666666666666685E-2</v>
      </c>
      <c r="AE485" s="13">
        <f t="shared" si="977"/>
        <v>1</v>
      </c>
      <c r="AF485" s="13">
        <f t="shared" si="978"/>
        <v>0</v>
      </c>
      <c r="AG485" s="396">
        <v>0.21527777777777779</v>
      </c>
      <c r="AH485" s="396">
        <v>0.23958333333333334</v>
      </c>
      <c r="AI485" s="12">
        <f t="shared" si="979"/>
        <v>2.4305555555555552E-2</v>
      </c>
      <c r="AJ485" s="225">
        <f t="shared" si="980"/>
        <v>0</v>
      </c>
      <c r="AK485" s="225">
        <f t="shared" si="981"/>
        <v>35</v>
      </c>
      <c r="AL485" s="396">
        <v>0.21527777777777779</v>
      </c>
      <c r="AM485" s="396">
        <v>0.23958333333333334</v>
      </c>
      <c r="AN485" s="12">
        <f t="shared" si="982"/>
        <v>2.4305555555555552E-2</v>
      </c>
      <c r="AO485" s="13">
        <f t="shared" si="983"/>
        <v>0</v>
      </c>
      <c r="AP485" s="13">
        <f t="shared" si="984"/>
        <v>35</v>
      </c>
      <c r="AQ485" s="396">
        <v>0.24305555555555555</v>
      </c>
      <c r="AR485" s="12">
        <f t="shared" si="985"/>
        <v>3.4722222222222099E-3</v>
      </c>
      <c r="AS485" s="225">
        <f t="shared" si="986"/>
        <v>0</v>
      </c>
      <c r="AT485" s="13">
        <f t="shared" si="987"/>
        <v>5</v>
      </c>
      <c r="AU485" s="396">
        <v>0.24583333333333335</v>
      </c>
      <c r="AV485" s="226">
        <f t="shared" si="988"/>
        <v>2.7777777777777957E-3</v>
      </c>
      <c r="AW485" s="13">
        <f t="shared" si="989"/>
        <v>0</v>
      </c>
      <c r="AX485" s="13">
        <f t="shared" si="990"/>
        <v>4</v>
      </c>
      <c r="AY485" s="396">
        <v>0.42083333333333334</v>
      </c>
      <c r="AZ485" s="12">
        <f t="shared" si="991"/>
        <v>0.17499999999999999</v>
      </c>
      <c r="BA485" s="225">
        <f t="shared" si="992"/>
        <v>4</v>
      </c>
      <c r="BB485" s="225">
        <f t="shared" si="993"/>
        <v>12</v>
      </c>
      <c r="BC485" s="396">
        <v>0.42083333333333334</v>
      </c>
      <c r="BD485" s="396">
        <v>0.42083333333333334</v>
      </c>
      <c r="BE485" s="12">
        <f t="shared" si="994"/>
        <v>0</v>
      </c>
      <c r="BF485" s="13">
        <f t="shared" si="995"/>
        <v>0</v>
      </c>
      <c r="BG485" s="13">
        <f t="shared" si="996"/>
        <v>0</v>
      </c>
      <c r="BH485" s="396">
        <v>0.42083333333333334</v>
      </c>
      <c r="BI485" s="396">
        <v>0.42083333333333334</v>
      </c>
      <c r="BJ485" s="395"/>
      <c r="BK485" s="69">
        <f t="shared" si="997"/>
        <v>0</v>
      </c>
      <c r="BL485" s="13">
        <f t="shared" si="998"/>
        <v>0</v>
      </c>
      <c r="BM485" s="13">
        <f t="shared" si="999"/>
        <v>0</v>
      </c>
      <c r="BN485" s="396">
        <v>0.42708333333333331</v>
      </c>
      <c r="BO485" s="12">
        <f t="shared" si="1000"/>
        <v>6.2499999999999778E-3</v>
      </c>
      <c r="BP485" s="225">
        <f t="shared" si="1001"/>
        <v>0</v>
      </c>
      <c r="BQ485" s="225">
        <f t="shared" si="1002"/>
        <v>9</v>
      </c>
      <c r="BR485" s="396">
        <v>0.43402777777777773</v>
      </c>
      <c r="BS485" s="12">
        <f t="shared" si="1003"/>
        <v>6.9444444444444198E-3</v>
      </c>
      <c r="BT485" s="225">
        <f t="shared" si="1004"/>
        <v>0</v>
      </c>
      <c r="BU485" s="225">
        <f t="shared" si="1005"/>
        <v>10</v>
      </c>
      <c r="BV485" s="396">
        <v>0.43402777777777773</v>
      </c>
      <c r="BW485" s="396">
        <v>0.4375</v>
      </c>
      <c r="BX485" s="12">
        <f t="shared" si="950"/>
        <v>3.4722222222222654E-3</v>
      </c>
      <c r="BY485" s="13">
        <f t="shared" si="951"/>
        <v>0</v>
      </c>
      <c r="BZ485" s="13">
        <f t="shared" si="952"/>
        <v>5</v>
      </c>
      <c r="CA485" s="226">
        <f t="shared" si="953"/>
        <v>0.28125</v>
      </c>
      <c r="CB485" s="13">
        <f t="shared" si="954"/>
        <v>6</v>
      </c>
      <c r="CC485" s="13">
        <f t="shared" si="955"/>
        <v>45</v>
      </c>
      <c r="CD485" s="12">
        <f t="shared" si="929"/>
        <v>5.8333333333333293E-2</v>
      </c>
      <c r="CE485" s="13">
        <f t="shared" si="956"/>
        <v>1</v>
      </c>
      <c r="CF485" s="13">
        <f t="shared" si="957"/>
        <v>24</v>
      </c>
      <c r="CG485" s="12">
        <f t="shared" si="948"/>
        <v>2.4305555555555552E-2</v>
      </c>
      <c r="CH485" s="13">
        <f t="shared" si="958"/>
        <v>0</v>
      </c>
      <c r="CI485" s="13">
        <f t="shared" si="959"/>
        <v>35</v>
      </c>
      <c r="CJ485" s="12">
        <f t="shared" si="949"/>
        <v>0.17499999999999999</v>
      </c>
      <c r="CK485" s="13">
        <f t="shared" si="960"/>
        <v>4</v>
      </c>
      <c r="CL485" s="13">
        <f t="shared" si="961"/>
        <v>12</v>
      </c>
      <c r="CM485" s="62"/>
      <c r="CN485" s="62"/>
      <c r="CO485" s="62"/>
      <c r="CP485" s="12">
        <f t="shared" si="962"/>
        <v>0.17499999999999999</v>
      </c>
      <c r="CQ485" s="13">
        <f t="shared" si="963"/>
        <v>4</v>
      </c>
      <c r="CR485" s="13">
        <f t="shared" si="964"/>
        <v>12</v>
      </c>
      <c r="CS485" s="396"/>
      <c r="CT485" s="13">
        <f t="shared" si="930"/>
        <v>0</v>
      </c>
      <c r="CU485" s="13">
        <f t="shared" si="931"/>
        <v>0</v>
      </c>
      <c r="CV485" s="158"/>
      <c r="CW485" s="13">
        <f t="shared" si="932"/>
        <v>0</v>
      </c>
      <c r="CX485" s="13">
        <f t="shared" si="933"/>
        <v>0</v>
      </c>
      <c r="CY485" s="158"/>
      <c r="CZ485" s="13">
        <f t="shared" si="934"/>
        <v>0</v>
      </c>
      <c r="DA485" s="13">
        <f t="shared" si="935"/>
        <v>0</v>
      </c>
      <c r="DB485" s="158"/>
      <c r="DC485" s="13">
        <f t="shared" si="936"/>
        <v>0</v>
      </c>
      <c r="DD485" s="13">
        <f t="shared" si="937"/>
        <v>0</v>
      </c>
      <c r="DE485" s="158"/>
      <c r="DF485" s="13">
        <f t="shared" si="938"/>
        <v>0</v>
      </c>
      <c r="DG485" s="13">
        <f t="shared" si="939"/>
        <v>0</v>
      </c>
      <c r="DH485" s="158"/>
      <c r="DI485" s="13">
        <f t="shared" si="940"/>
        <v>0</v>
      </c>
      <c r="DJ485" s="13">
        <f t="shared" si="941"/>
        <v>0</v>
      </c>
      <c r="DK485" s="158"/>
      <c r="DL485" s="35">
        <f t="shared" si="942"/>
        <v>0</v>
      </c>
      <c r="DM485" s="61">
        <f t="shared" si="943"/>
        <v>0</v>
      </c>
      <c r="DN485" s="66">
        <f t="shared" si="1006"/>
        <v>1715172.6959999998</v>
      </c>
      <c r="DO485" s="74">
        <f t="shared" si="944"/>
        <v>27555</v>
      </c>
      <c r="DP485" s="66">
        <f t="shared" si="965"/>
        <v>63.549661016949152</v>
      </c>
      <c r="DQ485" s="63">
        <f t="shared" si="947"/>
        <v>62.245425367446913</v>
      </c>
      <c r="DR485" s="66" t="e">
        <f t="shared" ref="DR485:DR548" si="1007">DR484+CE485</f>
        <v>#NUM!</v>
      </c>
      <c r="DS485" s="96" t="e">
        <f t="shared" ref="DS485:DS548" si="1008">DS484+CF485</f>
        <v>#NUM!</v>
      </c>
      <c r="DT485" s="66" t="e">
        <f t="shared" ref="DT485:DT548" si="1009">DS485/60</f>
        <v>#NUM!</v>
      </c>
      <c r="DU485" s="66" t="e">
        <f t="shared" ref="DU485:DU548" si="1010">DR485+DT485</f>
        <v>#NUM!</v>
      </c>
      <c r="DV485" s="62"/>
      <c r="DW485" s="62"/>
      <c r="DX485" s="62"/>
      <c r="DY485" s="62"/>
      <c r="DZ485" s="62"/>
      <c r="EA485" s="62"/>
      <c r="EB485" s="62"/>
      <c r="EC485" s="62"/>
      <c r="ED485" s="62"/>
      <c r="EE485" s="62"/>
      <c r="EF485" s="62"/>
      <c r="EG485" s="62"/>
      <c r="EH485" s="62"/>
      <c r="EI485" s="62"/>
      <c r="EJ485" s="62"/>
      <c r="EK485" s="62"/>
      <c r="EL485" s="62"/>
      <c r="EM485" s="62"/>
      <c r="EN485" s="62"/>
      <c r="EO485" s="62"/>
      <c r="EP485" s="62"/>
      <c r="EQ485" s="62"/>
      <c r="ER485" s="62"/>
      <c r="ES485" s="62"/>
      <c r="ET485" s="62"/>
      <c r="EU485" s="62"/>
      <c r="EV485" s="62"/>
      <c r="EW485" s="62"/>
      <c r="EX485" s="62"/>
      <c r="EY485" s="62"/>
      <c r="EZ485" s="62"/>
      <c r="FA485" s="62"/>
      <c r="FB485" s="62"/>
      <c r="FC485" s="62"/>
      <c r="FD485" s="62"/>
      <c r="FE485" s="62"/>
      <c r="FF485" s="62"/>
      <c r="FG485" s="62"/>
      <c r="FH485" s="62"/>
      <c r="FI485" s="62"/>
    </row>
    <row r="486" spans="1:165" s="398" customFormat="1" ht="20.25" customHeight="1">
      <c r="A486" s="199">
        <v>485</v>
      </c>
      <c r="B486" s="392">
        <v>33</v>
      </c>
      <c r="C486" s="399">
        <v>40853</v>
      </c>
      <c r="D486" s="394">
        <f t="shared" si="966"/>
        <v>11</v>
      </c>
      <c r="E486" s="393" t="s">
        <v>466</v>
      </c>
      <c r="F486" s="392">
        <v>1</v>
      </c>
      <c r="G486" s="395" t="s">
        <v>467</v>
      </c>
      <c r="H486" s="395" t="s">
        <v>394</v>
      </c>
      <c r="I486" s="395" t="s">
        <v>427</v>
      </c>
      <c r="J486" s="396">
        <v>9.375E-2</v>
      </c>
      <c r="K486" s="394">
        <v>3520.04</v>
      </c>
      <c r="L486" s="395" t="s">
        <v>34</v>
      </c>
      <c r="M486" s="392">
        <v>59</v>
      </c>
      <c r="N486" s="392">
        <v>0</v>
      </c>
      <c r="O486" s="395"/>
      <c r="P486" s="396">
        <v>9.375E-2</v>
      </c>
      <c r="Q486" s="396">
        <v>9.375E-2</v>
      </c>
      <c r="R486" s="12">
        <f t="shared" ref="R486:R517" si="1011">Q486-P486</f>
        <v>0</v>
      </c>
      <c r="S486" s="13">
        <f t="shared" ref="S486:S517" si="1012">HOUR(R486)</f>
        <v>0</v>
      </c>
      <c r="T486" s="13">
        <f t="shared" ref="T486:T517" si="1013">MINUTE(R486)</f>
        <v>0</v>
      </c>
      <c r="U486" s="396">
        <v>0.10069444444444443</v>
      </c>
      <c r="V486" s="12">
        <f t="shared" si="885"/>
        <v>6.9444444444444337E-3</v>
      </c>
      <c r="W486" s="13">
        <f t="shared" si="971"/>
        <v>0</v>
      </c>
      <c r="X486" s="225">
        <f t="shared" si="972"/>
        <v>10</v>
      </c>
      <c r="Y486" s="396">
        <v>0.16319444444444445</v>
      </c>
      <c r="Z486" s="12">
        <f t="shared" si="973"/>
        <v>6.2500000000000014E-2</v>
      </c>
      <c r="AA486" s="13">
        <f t="shared" si="974"/>
        <v>1</v>
      </c>
      <c r="AB486" s="13">
        <f t="shared" si="975"/>
        <v>30</v>
      </c>
      <c r="AC486" s="396">
        <v>0.21875</v>
      </c>
      <c r="AD486" s="12">
        <f t="shared" si="976"/>
        <v>5.5555555555555552E-2</v>
      </c>
      <c r="AE486" s="13">
        <f t="shared" si="977"/>
        <v>1</v>
      </c>
      <c r="AF486" s="13">
        <f t="shared" si="978"/>
        <v>20</v>
      </c>
      <c r="AG486" s="396">
        <v>0.22222222222222221</v>
      </c>
      <c r="AH486" s="396">
        <v>0.25</v>
      </c>
      <c r="AI486" s="12">
        <f t="shared" si="979"/>
        <v>2.777777777777779E-2</v>
      </c>
      <c r="AJ486" s="225">
        <f t="shared" si="980"/>
        <v>0</v>
      </c>
      <c r="AK486" s="225">
        <f t="shared" si="981"/>
        <v>40</v>
      </c>
      <c r="AL486" s="396">
        <v>0.22222222222222221</v>
      </c>
      <c r="AM486" s="396">
        <v>0.25</v>
      </c>
      <c r="AN486" s="12">
        <f t="shared" si="982"/>
        <v>2.777777777777779E-2</v>
      </c>
      <c r="AO486" s="13">
        <f t="shared" si="983"/>
        <v>0</v>
      </c>
      <c r="AP486" s="13">
        <f t="shared" si="984"/>
        <v>40</v>
      </c>
      <c r="AQ486" s="396">
        <v>0.27777777777777779</v>
      </c>
      <c r="AR486" s="12">
        <f t="shared" si="985"/>
        <v>2.777777777777779E-2</v>
      </c>
      <c r="AS486" s="225">
        <f t="shared" si="986"/>
        <v>0</v>
      </c>
      <c r="AT486" s="13">
        <f t="shared" si="987"/>
        <v>40</v>
      </c>
      <c r="AU486" s="396">
        <v>0.28055555555555556</v>
      </c>
      <c r="AV486" s="226">
        <f t="shared" si="988"/>
        <v>2.7777777777777679E-3</v>
      </c>
      <c r="AW486" s="13">
        <f t="shared" si="989"/>
        <v>0</v>
      </c>
      <c r="AX486" s="13">
        <f t="shared" si="990"/>
        <v>4</v>
      </c>
      <c r="AY486" s="396">
        <v>0.3298611111111111</v>
      </c>
      <c r="AZ486" s="12">
        <f t="shared" si="991"/>
        <v>4.9305555555555547E-2</v>
      </c>
      <c r="BA486" s="225">
        <f t="shared" si="992"/>
        <v>1</v>
      </c>
      <c r="BB486" s="225">
        <f t="shared" si="993"/>
        <v>11</v>
      </c>
      <c r="BC486" s="396">
        <v>0.3298611111111111</v>
      </c>
      <c r="BD486" s="396">
        <v>0.3298611111111111</v>
      </c>
      <c r="BE486" s="12">
        <f t="shared" si="994"/>
        <v>0</v>
      </c>
      <c r="BF486" s="13">
        <f t="shared" si="995"/>
        <v>0</v>
      </c>
      <c r="BG486" s="13">
        <f t="shared" si="996"/>
        <v>0</v>
      </c>
      <c r="BH486" s="396">
        <v>0.3298611111111111</v>
      </c>
      <c r="BI486" s="396">
        <v>0.3298611111111111</v>
      </c>
      <c r="BJ486" s="395"/>
      <c r="BK486" s="69">
        <f t="shared" si="997"/>
        <v>0</v>
      </c>
      <c r="BL486" s="13">
        <f t="shared" si="998"/>
        <v>0</v>
      </c>
      <c r="BM486" s="13">
        <f t="shared" si="999"/>
        <v>0</v>
      </c>
      <c r="BN486" s="396">
        <v>0.33680555555555558</v>
      </c>
      <c r="BO486" s="12">
        <f t="shared" si="1000"/>
        <v>6.9444444444444753E-3</v>
      </c>
      <c r="BP486" s="225">
        <f t="shared" si="1001"/>
        <v>0</v>
      </c>
      <c r="BQ486" s="225">
        <f t="shared" si="1002"/>
        <v>10</v>
      </c>
      <c r="BR486" s="396">
        <v>0.34027777777777773</v>
      </c>
      <c r="BS486" s="12">
        <f t="shared" si="1003"/>
        <v>3.4722222222221544E-3</v>
      </c>
      <c r="BT486" s="225">
        <f t="shared" si="1004"/>
        <v>0</v>
      </c>
      <c r="BU486" s="225">
        <f t="shared" si="1005"/>
        <v>5</v>
      </c>
      <c r="BV486" s="396">
        <v>0.34027777777777773</v>
      </c>
      <c r="BW486" s="396">
        <v>0.34375</v>
      </c>
      <c r="BX486" s="12">
        <f t="shared" si="950"/>
        <v>3.4722222222222654E-3</v>
      </c>
      <c r="BY486" s="13">
        <f t="shared" si="951"/>
        <v>0</v>
      </c>
      <c r="BZ486" s="13">
        <f t="shared" si="952"/>
        <v>5</v>
      </c>
      <c r="CA486" s="226">
        <f t="shared" si="953"/>
        <v>0.25</v>
      </c>
      <c r="CB486" s="13">
        <f t="shared" si="954"/>
        <v>6</v>
      </c>
      <c r="CC486" s="13">
        <f t="shared" si="955"/>
        <v>0</v>
      </c>
      <c r="CD486" s="12">
        <f t="shared" si="929"/>
        <v>9.3749999999999972E-2</v>
      </c>
      <c r="CE486" s="13">
        <f t="shared" si="956"/>
        <v>2</v>
      </c>
      <c r="CF486" s="13">
        <f t="shared" si="957"/>
        <v>15</v>
      </c>
      <c r="CG486" s="12">
        <f t="shared" si="948"/>
        <v>2.777777777777779E-2</v>
      </c>
      <c r="CH486" s="13">
        <f t="shared" si="958"/>
        <v>0</v>
      </c>
      <c r="CI486" s="13">
        <f t="shared" si="959"/>
        <v>40</v>
      </c>
      <c r="CJ486" s="12">
        <f t="shared" si="949"/>
        <v>4.9305555555555547E-2</v>
      </c>
      <c r="CK486" s="13">
        <f t="shared" si="960"/>
        <v>1</v>
      </c>
      <c r="CL486" s="13">
        <f t="shared" si="961"/>
        <v>11</v>
      </c>
      <c r="CM486" s="62"/>
      <c r="CN486" s="62"/>
      <c r="CO486" s="62"/>
      <c r="CP486" s="12">
        <f t="shared" si="962"/>
        <v>4.9305555555555547E-2</v>
      </c>
      <c r="CQ486" s="13">
        <f t="shared" si="963"/>
        <v>1</v>
      </c>
      <c r="CR486" s="13">
        <f t="shared" si="964"/>
        <v>11</v>
      </c>
      <c r="CS486" s="396"/>
      <c r="CT486" s="13">
        <f t="shared" si="930"/>
        <v>0</v>
      </c>
      <c r="CU486" s="13">
        <f t="shared" si="931"/>
        <v>0</v>
      </c>
      <c r="CV486" s="158"/>
      <c r="CW486" s="13">
        <f t="shared" si="932"/>
        <v>0</v>
      </c>
      <c r="CX486" s="13">
        <f t="shared" si="933"/>
        <v>0</v>
      </c>
      <c r="CY486" s="158"/>
      <c r="CZ486" s="13">
        <f t="shared" si="934"/>
        <v>0</v>
      </c>
      <c r="DA486" s="13">
        <f t="shared" si="935"/>
        <v>0</v>
      </c>
      <c r="DB486" s="158"/>
      <c r="DC486" s="13">
        <f t="shared" si="936"/>
        <v>0</v>
      </c>
      <c r="DD486" s="13">
        <f t="shared" si="937"/>
        <v>0</v>
      </c>
      <c r="DE486" s="158"/>
      <c r="DF486" s="13">
        <f t="shared" si="938"/>
        <v>0</v>
      </c>
      <c r="DG486" s="13">
        <f t="shared" si="939"/>
        <v>0</v>
      </c>
      <c r="DH486" s="158"/>
      <c r="DI486" s="13">
        <f t="shared" si="940"/>
        <v>0</v>
      </c>
      <c r="DJ486" s="13">
        <f t="shared" si="941"/>
        <v>0</v>
      </c>
      <c r="DK486" s="158"/>
      <c r="DL486" s="35">
        <f t="shared" si="942"/>
        <v>0</v>
      </c>
      <c r="DM486" s="61">
        <f t="shared" si="943"/>
        <v>0</v>
      </c>
      <c r="DN486" s="66">
        <f t="shared" si="1006"/>
        <v>1718692.7359999998</v>
      </c>
      <c r="DO486" s="74">
        <f t="shared" si="944"/>
        <v>27614</v>
      </c>
      <c r="DP486" s="66">
        <f t="shared" si="965"/>
        <v>59.661694915254238</v>
      </c>
      <c r="DQ486" s="63">
        <f t="shared" si="947"/>
        <v>62.239904975736941</v>
      </c>
      <c r="DR486" s="66" t="e">
        <f t="shared" si="1007"/>
        <v>#NUM!</v>
      </c>
      <c r="DS486" s="96" t="e">
        <f t="shared" si="1008"/>
        <v>#NUM!</v>
      </c>
      <c r="DT486" s="66" t="e">
        <f t="shared" si="1009"/>
        <v>#NUM!</v>
      </c>
      <c r="DU486" s="66" t="e">
        <f t="shared" si="1010"/>
        <v>#NUM!</v>
      </c>
      <c r="DV486" s="62"/>
      <c r="DW486" s="62"/>
      <c r="DX486" s="62"/>
      <c r="DY486" s="62"/>
      <c r="DZ486" s="62"/>
      <c r="EA486" s="62"/>
      <c r="EB486" s="62"/>
      <c r="EC486" s="62"/>
      <c r="ED486" s="62"/>
      <c r="EE486" s="62"/>
      <c r="EF486" s="62"/>
      <c r="EG486" s="62"/>
      <c r="EH486" s="62"/>
      <c r="EI486" s="62"/>
      <c r="EJ486" s="62"/>
      <c r="EK486" s="62"/>
      <c r="EL486" s="62"/>
      <c r="EM486" s="62"/>
      <c r="EN486" s="62"/>
      <c r="EO486" s="62"/>
      <c r="EP486" s="62"/>
      <c r="EQ486" s="62"/>
      <c r="ER486" s="62"/>
      <c r="ES486" s="62"/>
      <c r="ET486" s="62"/>
      <c r="EU486" s="62"/>
      <c r="EV486" s="62"/>
      <c r="EW486" s="62"/>
      <c r="EX486" s="62"/>
      <c r="EY486" s="62"/>
      <c r="EZ486" s="62"/>
      <c r="FA486" s="62"/>
      <c r="FB486" s="62"/>
      <c r="FC486" s="62"/>
      <c r="FD486" s="62"/>
      <c r="FE486" s="62"/>
      <c r="FF486" s="62"/>
      <c r="FG486" s="62"/>
      <c r="FH486" s="62"/>
      <c r="FI486" s="62"/>
    </row>
    <row r="487" spans="1:165" s="398" customFormat="1" ht="21" customHeight="1">
      <c r="A487" s="175">
        <v>486</v>
      </c>
      <c r="B487" s="392">
        <v>34</v>
      </c>
      <c r="C487" s="399">
        <v>40853</v>
      </c>
      <c r="D487" s="394">
        <f t="shared" si="966"/>
        <v>11</v>
      </c>
      <c r="E487" s="393" t="s">
        <v>300</v>
      </c>
      <c r="F487" s="392">
        <v>1</v>
      </c>
      <c r="G487" s="395" t="s">
        <v>302</v>
      </c>
      <c r="H487" s="395" t="s">
        <v>288</v>
      </c>
      <c r="I487" s="395" t="s">
        <v>272</v>
      </c>
      <c r="J487" s="396">
        <v>0.6875</v>
      </c>
      <c r="K487" s="394">
        <v>3670.99</v>
      </c>
      <c r="L487" s="395" t="s">
        <v>33</v>
      </c>
      <c r="M487" s="392">
        <v>59</v>
      </c>
      <c r="N487" s="392">
        <v>0</v>
      </c>
      <c r="O487" s="395"/>
      <c r="P487" s="396">
        <v>0.6875</v>
      </c>
      <c r="Q487" s="396">
        <v>0.6875</v>
      </c>
      <c r="R487" s="12">
        <f t="shared" si="1011"/>
        <v>0</v>
      </c>
      <c r="S487" s="13">
        <f t="shared" si="1012"/>
        <v>0</v>
      </c>
      <c r="T487" s="13">
        <f t="shared" si="1013"/>
        <v>0</v>
      </c>
      <c r="U487" s="396">
        <v>0.74652777777777779</v>
      </c>
      <c r="V487" s="12">
        <f t="shared" si="885"/>
        <v>5.902777777777779E-2</v>
      </c>
      <c r="W487" s="13">
        <f t="shared" si="971"/>
        <v>1</v>
      </c>
      <c r="X487" s="225">
        <f t="shared" si="972"/>
        <v>25</v>
      </c>
      <c r="Y487" s="396">
        <v>0.74652777777777779</v>
      </c>
      <c r="Z487" s="12">
        <f t="shared" si="973"/>
        <v>0</v>
      </c>
      <c r="AA487" s="13">
        <f t="shared" si="974"/>
        <v>0</v>
      </c>
      <c r="AB487" s="13">
        <f t="shared" si="975"/>
        <v>0</v>
      </c>
      <c r="AC487" s="396">
        <v>0.77222222222222225</v>
      </c>
      <c r="AD487" s="12">
        <f t="shared" si="976"/>
        <v>2.5694444444444464E-2</v>
      </c>
      <c r="AE487" s="13">
        <f t="shared" si="977"/>
        <v>0</v>
      </c>
      <c r="AF487" s="13">
        <f t="shared" si="978"/>
        <v>37</v>
      </c>
      <c r="AG487" s="396">
        <v>0.77430555555555547</v>
      </c>
      <c r="AH487" s="396">
        <v>0.81944444444444453</v>
      </c>
      <c r="AI487" s="12">
        <f t="shared" si="979"/>
        <v>4.5138888888889062E-2</v>
      </c>
      <c r="AJ487" s="225">
        <f t="shared" si="980"/>
        <v>1</v>
      </c>
      <c r="AK487" s="225">
        <f t="shared" si="981"/>
        <v>5</v>
      </c>
      <c r="AL487" s="396">
        <v>0.77430555555555547</v>
      </c>
      <c r="AM487" s="396">
        <v>0.81944444444444453</v>
      </c>
      <c r="AN487" s="12">
        <f t="shared" si="982"/>
        <v>4.5138888888889062E-2</v>
      </c>
      <c r="AO487" s="13">
        <f t="shared" si="983"/>
        <v>1</v>
      </c>
      <c r="AP487" s="13">
        <f t="shared" si="984"/>
        <v>5</v>
      </c>
      <c r="AQ487" s="396">
        <v>0.82291666666666663</v>
      </c>
      <c r="AR487" s="12">
        <f t="shared" si="985"/>
        <v>3.4722222222220989E-3</v>
      </c>
      <c r="AS487" s="225">
        <f t="shared" si="986"/>
        <v>0</v>
      </c>
      <c r="AT487" s="13">
        <f t="shared" si="987"/>
        <v>5</v>
      </c>
      <c r="AU487" s="396">
        <v>0.82430555555555562</v>
      </c>
      <c r="AV487" s="226">
        <f t="shared" si="988"/>
        <v>1.388888888888995E-3</v>
      </c>
      <c r="AW487" s="13">
        <f t="shared" si="989"/>
        <v>0</v>
      </c>
      <c r="AX487" s="13">
        <f t="shared" si="990"/>
        <v>2</v>
      </c>
      <c r="AY487" s="396">
        <v>0.95416666666666661</v>
      </c>
      <c r="AZ487" s="12">
        <f t="shared" si="991"/>
        <v>0.12986111111111098</v>
      </c>
      <c r="BA487" s="225">
        <f t="shared" si="992"/>
        <v>3</v>
      </c>
      <c r="BB487" s="225">
        <f t="shared" si="993"/>
        <v>7</v>
      </c>
      <c r="BC487" s="396">
        <v>0.95416666666666661</v>
      </c>
      <c r="BD487" s="396">
        <v>0.95416666666666661</v>
      </c>
      <c r="BE487" s="12">
        <f t="shared" si="994"/>
        <v>0</v>
      </c>
      <c r="BF487" s="13">
        <f t="shared" si="995"/>
        <v>0</v>
      </c>
      <c r="BG487" s="13">
        <f t="shared" si="996"/>
        <v>0</v>
      </c>
      <c r="BH487" s="396">
        <v>0.95416666666666661</v>
      </c>
      <c r="BI487" s="396">
        <v>0.95416666666666661</v>
      </c>
      <c r="BJ487" s="395"/>
      <c r="BK487" s="69">
        <f t="shared" si="997"/>
        <v>0</v>
      </c>
      <c r="BL487" s="13">
        <f t="shared" si="998"/>
        <v>0</v>
      </c>
      <c r="BM487" s="13">
        <f t="shared" si="999"/>
        <v>0</v>
      </c>
      <c r="BN487" s="396">
        <v>0.96180555555555547</v>
      </c>
      <c r="BO487" s="12">
        <f t="shared" si="1000"/>
        <v>7.6388888888888618E-3</v>
      </c>
      <c r="BP487" s="225">
        <f t="shared" si="1001"/>
        <v>0</v>
      </c>
      <c r="BQ487" s="225">
        <f t="shared" si="1002"/>
        <v>11</v>
      </c>
      <c r="BR487" s="396">
        <v>0.96527777777777779</v>
      </c>
      <c r="BS487" s="12">
        <f t="shared" si="1003"/>
        <v>3.4722222222223209E-3</v>
      </c>
      <c r="BT487" s="225">
        <f t="shared" si="1004"/>
        <v>0</v>
      </c>
      <c r="BU487" s="225">
        <f t="shared" si="1005"/>
        <v>5</v>
      </c>
      <c r="BV487" s="396">
        <v>0.96527777777777779</v>
      </c>
      <c r="BW487" s="396">
        <v>0.96875</v>
      </c>
      <c r="BX487" s="12">
        <f t="shared" si="950"/>
        <v>3.4722222222222099E-3</v>
      </c>
      <c r="BY487" s="13">
        <f t="shared" si="951"/>
        <v>0</v>
      </c>
      <c r="BZ487" s="13">
        <f t="shared" si="952"/>
        <v>5</v>
      </c>
      <c r="CA487" s="226">
        <f t="shared" si="953"/>
        <v>0.28125</v>
      </c>
      <c r="CB487" s="13">
        <f t="shared" si="954"/>
        <v>6</v>
      </c>
      <c r="CC487" s="13">
        <f t="shared" si="955"/>
        <v>45</v>
      </c>
      <c r="CD487" s="12">
        <f t="shared" si="929"/>
        <v>4.0277777777777746E-2</v>
      </c>
      <c r="CE487" s="13">
        <f t="shared" si="956"/>
        <v>0</v>
      </c>
      <c r="CF487" s="13">
        <f t="shared" si="957"/>
        <v>58</v>
      </c>
      <c r="CG487" s="12">
        <f t="shared" si="948"/>
        <v>4.5138888888889062E-2</v>
      </c>
      <c r="CH487" s="13">
        <f t="shared" si="958"/>
        <v>1</v>
      </c>
      <c r="CI487" s="13">
        <f t="shared" si="959"/>
        <v>5</v>
      </c>
      <c r="CJ487" s="12">
        <f t="shared" si="949"/>
        <v>0.12986111111111098</v>
      </c>
      <c r="CK487" s="13">
        <f t="shared" si="960"/>
        <v>3</v>
      </c>
      <c r="CL487" s="13">
        <f t="shared" si="961"/>
        <v>7</v>
      </c>
      <c r="CM487" s="62"/>
      <c r="CN487" s="62"/>
      <c r="CO487" s="62"/>
      <c r="CP487" s="12">
        <f t="shared" si="962"/>
        <v>0.12986111111111098</v>
      </c>
      <c r="CQ487" s="13">
        <f t="shared" si="963"/>
        <v>3</v>
      </c>
      <c r="CR487" s="13">
        <f t="shared" si="964"/>
        <v>7</v>
      </c>
      <c r="CS487" s="396"/>
      <c r="CT487" s="13">
        <f t="shared" si="930"/>
        <v>0</v>
      </c>
      <c r="CU487" s="13">
        <f t="shared" si="931"/>
        <v>0</v>
      </c>
      <c r="CV487" s="158"/>
      <c r="CW487" s="13">
        <f t="shared" si="932"/>
        <v>0</v>
      </c>
      <c r="CX487" s="13">
        <f t="shared" si="933"/>
        <v>0</v>
      </c>
      <c r="CY487" s="158"/>
      <c r="CZ487" s="13">
        <f t="shared" si="934"/>
        <v>0</v>
      </c>
      <c r="DA487" s="13">
        <f t="shared" si="935"/>
        <v>0</v>
      </c>
      <c r="DB487" s="158"/>
      <c r="DC487" s="13">
        <f t="shared" si="936"/>
        <v>0</v>
      </c>
      <c r="DD487" s="13">
        <f t="shared" si="937"/>
        <v>0</v>
      </c>
      <c r="DE487" s="158"/>
      <c r="DF487" s="13">
        <f t="shared" si="938"/>
        <v>0</v>
      </c>
      <c r="DG487" s="13">
        <f t="shared" si="939"/>
        <v>0</v>
      </c>
      <c r="DH487" s="158"/>
      <c r="DI487" s="13">
        <f t="shared" si="940"/>
        <v>0</v>
      </c>
      <c r="DJ487" s="13">
        <f t="shared" si="941"/>
        <v>0</v>
      </c>
      <c r="DK487" s="158"/>
      <c r="DL487" s="35">
        <f t="shared" si="942"/>
        <v>0</v>
      </c>
      <c r="DM487" s="61">
        <f t="shared" si="943"/>
        <v>0</v>
      </c>
      <c r="DN487" s="66">
        <f t="shared" si="1006"/>
        <v>1722363.7259999998</v>
      </c>
      <c r="DO487" s="74">
        <f t="shared" si="944"/>
        <v>27673</v>
      </c>
      <c r="DP487" s="66">
        <f t="shared" si="965"/>
        <v>62.220169491525418</v>
      </c>
      <c r="DQ487" s="63">
        <f t="shared" si="947"/>
        <v>62.239862898854469</v>
      </c>
      <c r="DR487" s="66" t="e">
        <f t="shared" si="1007"/>
        <v>#NUM!</v>
      </c>
      <c r="DS487" s="96" t="e">
        <f t="shared" si="1008"/>
        <v>#NUM!</v>
      </c>
      <c r="DT487" s="66" t="e">
        <f t="shared" si="1009"/>
        <v>#NUM!</v>
      </c>
      <c r="DU487" s="66" t="e">
        <f t="shared" si="1010"/>
        <v>#NUM!</v>
      </c>
      <c r="DV487" s="62"/>
      <c r="DW487" s="62"/>
      <c r="DX487" s="62"/>
      <c r="DY487" s="62"/>
      <c r="DZ487" s="62"/>
      <c r="EA487" s="62"/>
      <c r="EB487" s="62"/>
      <c r="EC487" s="62"/>
      <c r="ED487" s="62"/>
      <c r="EE487" s="62"/>
      <c r="EF487" s="62"/>
      <c r="EG487" s="62"/>
      <c r="EH487" s="62"/>
      <c r="EI487" s="62"/>
      <c r="EJ487" s="62"/>
      <c r="EK487" s="62"/>
      <c r="EL487" s="62"/>
      <c r="EM487" s="62"/>
      <c r="EN487" s="62"/>
      <c r="EO487" s="62"/>
      <c r="EP487" s="62"/>
      <c r="EQ487" s="62"/>
      <c r="ER487" s="62"/>
      <c r="ES487" s="62"/>
      <c r="ET487" s="62"/>
      <c r="EU487" s="62"/>
      <c r="EV487" s="62"/>
      <c r="EW487" s="62"/>
      <c r="EX487" s="62"/>
      <c r="EY487" s="62"/>
      <c r="EZ487" s="62"/>
      <c r="FA487" s="62"/>
      <c r="FB487" s="62"/>
      <c r="FC487" s="62"/>
      <c r="FD487" s="62"/>
      <c r="FE487" s="62"/>
      <c r="FF487" s="62"/>
      <c r="FG487" s="62"/>
      <c r="FH487" s="62"/>
      <c r="FI487" s="62"/>
    </row>
    <row r="488" spans="1:165" s="398" customFormat="1" ht="21.75" customHeight="1">
      <c r="A488" s="199">
        <v>487</v>
      </c>
      <c r="B488" s="392">
        <v>35</v>
      </c>
      <c r="C488" s="399">
        <v>40853</v>
      </c>
      <c r="D488" s="394">
        <f t="shared" si="966"/>
        <v>11</v>
      </c>
      <c r="E488" s="393" t="s">
        <v>39</v>
      </c>
      <c r="F488" s="392">
        <v>16</v>
      </c>
      <c r="G488" s="395" t="s">
        <v>38</v>
      </c>
      <c r="H488" s="395" t="s">
        <v>406</v>
      </c>
      <c r="I488" s="395" t="s">
        <v>587</v>
      </c>
      <c r="J488" s="396">
        <v>0.58333333333333337</v>
      </c>
      <c r="K488" s="394">
        <v>3632.96</v>
      </c>
      <c r="L488" s="395" t="s">
        <v>34</v>
      </c>
      <c r="M488" s="392">
        <v>58</v>
      </c>
      <c r="N488" s="392">
        <v>1</v>
      </c>
      <c r="O488" s="395"/>
      <c r="P488" s="396">
        <v>0.58333333333333337</v>
      </c>
      <c r="Q488" s="396">
        <v>0.58333333333333337</v>
      </c>
      <c r="R488" s="12">
        <f t="shared" si="1011"/>
        <v>0</v>
      </c>
      <c r="S488" s="13">
        <f t="shared" si="1012"/>
        <v>0</v>
      </c>
      <c r="T488" s="13">
        <f t="shared" si="1013"/>
        <v>0</v>
      </c>
      <c r="U488" s="396">
        <v>0.60069444444444442</v>
      </c>
      <c r="V488" s="12">
        <f t="shared" si="885"/>
        <v>1.7361111111111049E-2</v>
      </c>
      <c r="W488" s="13">
        <f t="shared" si="971"/>
        <v>0</v>
      </c>
      <c r="X488" s="225">
        <f t="shared" si="972"/>
        <v>25</v>
      </c>
      <c r="Y488" s="396">
        <v>0.60069444444444442</v>
      </c>
      <c r="Z488" s="12">
        <f t="shared" si="973"/>
        <v>0</v>
      </c>
      <c r="AA488" s="13">
        <f t="shared" si="974"/>
        <v>0</v>
      </c>
      <c r="AB488" s="13">
        <f t="shared" si="975"/>
        <v>0</v>
      </c>
      <c r="AC488" s="396">
        <v>0.625</v>
      </c>
      <c r="AD488" s="12">
        <f t="shared" si="976"/>
        <v>2.430555555555558E-2</v>
      </c>
      <c r="AE488" s="13">
        <f t="shared" si="977"/>
        <v>0</v>
      </c>
      <c r="AF488" s="13">
        <f t="shared" si="978"/>
        <v>35</v>
      </c>
      <c r="AG488" s="396">
        <v>0.63194444444444442</v>
      </c>
      <c r="AH488" s="396">
        <v>0.67986111111111114</v>
      </c>
      <c r="AI488" s="12">
        <f t="shared" si="979"/>
        <v>4.7916666666666718E-2</v>
      </c>
      <c r="AJ488" s="225">
        <f t="shared" si="980"/>
        <v>1</v>
      </c>
      <c r="AK488" s="225">
        <f t="shared" si="981"/>
        <v>9</v>
      </c>
      <c r="AL488" s="396">
        <v>0.63194444444444442</v>
      </c>
      <c r="AM488" s="396">
        <v>0.67986111111111114</v>
      </c>
      <c r="AN488" s="12">
        <f t="shared" si="982"/>
        <v>4.7916666666666718E-2</v>
      </c>
      <c r="AO488" s="13">
        <f t="shared" si="983"/>
        <v>1</v>
      </c>
      <c r="AP488" s="13">
        <f t="shared" si="984"/>
        <v>9</v>
      </c>
      <c r="AQ488" s="396">
        <v>0.67986111111111114</v>
      </c>
      <c r="AR488" s="12">
        <f t="shared" si="985"/>
        <v>0</v>
      </c>
      <c r="AS488" s="225">
        <f t="shared" si="986"/>
        <v>0</v>
      </c>
      <c r="AT488" s="13">
        <f t="shared" si="987"/>
        <v>0</v>
      </c>
      <c r="AU488" s="396">
        <v>0.68333333333333324</v>
      </c>
      <c r="AV488" s="226">
        <f t="shared" si="988"/>
        <v>3.4722222222220989E-3</v>
      </c>
      <c r="AW488" s="13">
        <f t="shared" si="989"/>
        <v>0</v>
      </c>
      <c r="AX488" s="13">
        <f t="shared" si="990"/>
        <v>5</v>
      </c>
      <c r="AY488" s="396">
        <v>0.75208333333333333</v>
      </c>
      <c r="AZ488" s="12">
        <f t="shared" si="991"/>
        <v>6.8750000000000089E-2</v>
      </c>
      <c r="BA488" s="225">
        <f t="shared" si="992"/>
        <v>1</v>
      </c>
      <c r="BB488" s="225">
        <f t="shared" si="993"/>
        <v>39</v>
      </c>
      <c r="BC488" s="396">
        <v>0.75208333333333333</v>
      </c>
      <c r="BD488" s="396">
        <v>0.75208333333333333</v>
      </c>
      <c r="BE488" s="12">
        <f t="shared" si="994"/>
        <v>0</v>
      </c>
      <c r="BF488" s="13">
        <f t="shared" si="995"/>
        <v>0</v>
      </c>
      <c r="BG488" s="13">
        <f t="shared" si="996"/>
        <v>0</v>
      </c>
      <c r="BH488" s="396">
        <v>0.75208333333333333</v>
      </c>
      <c r="BI488" s="396">
        <v>0.75208333333333333</v>
      </c>
      <c r="BJ488" s="395"/>
      <c r="BK488" s="69">
        <f t="shared" si="997"/>
        <v>0</v>
      </c>
      <c r="BL488" s="13">
        <f t="shared" si="998"/>
        <v>0</v>
      </c>
      <c r="BM488" s="13">
        <f t="shared" si="999"/>
        <v>0</v>
      </c>
      <c r="BN488" s="396">
        <v>0.75555555555555554</v>
      </c>
      <c r="BO488" s="12">
        <f t="shared" si="1000"/>
        <v>3.4722222222222099E-3</v>
      </c>
      <c r="BP488" s="225">
        <f t="shared" si="1001"/>
        <v>0</v>
      </c>
      <c r="BQ488" s="225">
        <f t="shared" si="1002"/>
        <v>5</v>
      </c>
      <c r="BR488" s="396">
        <v>0.76041666666666663</v>
      </c>
      <c r="BS488" s="12">
        <f t="shared" si="1003"/>
        <v>4.8611111111110938E-3</v>
      </c>
      <c r="BT488" s="225">
        <f t="shared" si="1004"/>
        <v>0</v>
      </c>
      <c r="BU488" s="225">
        <f t="shared" si="1005"/>
        <v>7</v>
      </c>
      <c r="BV488" s="396">
        <v>0.76041666666666663</v>
      </c>
      <c r="BW488" s="396">
        <v>0.76388888888888884</v>
      </c>
      <c r="BX488" s="12">
        <f t="shared" si="950"/>
        <v>3.4722222222222099E-3</v>
      </c>
      <c r="BY488" s="13">
        <f t="shared" si="951"/>
        <v>0</v>
      </c>
      <c r="BZ488" s="13">
        <f t="shared" si="952"/>
        <v>5</v>
      </c>
      <c r="CA488" s="226">
        <f t="shared" si="953"/>
        <v>0.18055555555555547</v>
      </c>
      <c r="CB488" s="13">
        <f t="shared" si="954"/>
        <v>4</v>
      </c>
      <c r="CC488" s="13">
        <f t="shared" si="955"/>
        <v>20</v>
      </c>
      <c r="CD488" s="12">
        <f t="shared" si="929"/>
        <v>3.2638888888888884E-2</v>
      </c>
      <c r="CE488" s="13">
        <f t="shared" si="956"/>
        <v>0</v>
      </c>
      <c r="CF488" s="13">
        <f t="shared" si="957"/>
        <v>47</v>
      </c>
      <c r="CG488" s="12">
        <f t="shared" si="948"/>
        <v>4.7916666666666718E-2</v>
      </c>
      <c r="CH488" s="13">
        <f t="shared" si="958"/>
        <v>1</v>
      </c>
      <c r="CI488" s="13">
        <f t="shared" si="959"/>
        <v>9</v>
      </c>
      <c r="CJ488" s="12">
        <f t="shared" si="949"/>
        <v>6.8750000000000089E-2</v>
      </c>
      <c r="CK488" s="13">
        <f t="shared" si="960"/>
        <v>1</v>
      </c>
      <c r="CL488" s="13">
        <f t="shared" si="961"/>
        <v>39</v>
      </c>
      <c r="CM488" s="62"/>
      <c r="CN488" s="62"/>
      <c r="CO488" s="62"/>
      <c r="CP488" s="12">
        <f t="shared" si="962"/>
        <v>6.8750000000000089E-2</v>
      </c>
      <c r="CQ488" s="13">
        <f t="shared" si="963"/>
        <v>1</v>
      </c>
      <c r="CR488" s="13">
        <f t="shared" si="964"/>
        <v>39</v>
      </c>
      <c r="CS488" s="396"/>
      <c r="CT488" s="13">
        <f t="shared" si="930"/>
        <v>0</v>
      </c>
      <c r="CU488" s="13">
        <f t="shared" si="931"/>
        <v>0</v>
      </c>
      <c r="CV488" s="158"/>
      <c r="CW488" s="13">
        <f t="shared" si="932"/>
        <v>0</v>
      </c>
      <c r="CX488" s="13">
        <f t="shared" si="933"/>
        <v>0</v>
      </c>
      <c r="CY488" s="158"/>
      <c r="CZ488" s="13">
        <f t="shared" si="934"/>
        <v>0</v>
      </c>
      <c r="DA488" s="13">
        <f t="shared" si="935"/>
        <v>0</v>
      </c>
      <c r="DB488" s="158"/>
      <c r="DC488" s="13">
        <f t="shared" si="936"/>
        <v>0</v>
      </c>
      <c r="DD488" s="13">
        <f t="shared" si="937"/>
        <v>0</v>
      </c>
      <c r="DE488" s="158"/>
      <c r="DF488" s="13">
        <f t="shared" si="938"/>
        <v>0</v>
      </c>
      <c r="DG488" s="13">
        <f t="shared" si="939"/>
        <v>0</v>
      </c>
      <c r="DH488" s="158"/>
      <c r="DI488" s="13">
        <f t="shared" si="940"/>
        <v>0</v>
      </c>
      <c r="DJ488" s="13">
        <f t="shared" si="941"/>
        <v>0</v>
      </c>
      <c r="DK488" s="158"/>
      <c r="DL488" s="35">
        <f t="shared" si="942"/>
        <v>0</v>
      </c>
      <c r="DM488" s="61">
        <f t="shared" si="943"/>
        <v>0</v>
      </c>
      <c r="DN488" s="66">
        <f t="shared" si="1006"/>
        <v>1725996.6859999998</v>
      </c>
      <c r="DO488" s="74">
        <f t="shared" si="944"/>
        <v>27731</v>
      </c>
      <c r="DP488" s="66">
        <f t="shared" si="965"/>
        <v>62.637241379310346</v>
      </c>
      <c r="DQ488" s="63">
        <f t="shared" si="947"/>
        <v>62.24069402473765</v>
      </c>
      <c r="DR488" s="66" t="e">
        <f t="shared" si="1007"/>
        <v>#NUM!</v>
      </c>
      <c r="DS488" s="96" t="e">
        <f t="shared" si="1008"/>
        <v>#NUM!</v>
      </c>
      <c r="DT488" s="66" t="e">
        <f t="shared" si="1009"/>
        <v>#NUM!</v>
      </c>
      <c r="DU488" s="66" t="e">
        <f t="shared" si="1010"/>
        <v>#NUM!</v>
      </c>
      <c r="DV488" s="62"/>
      <c r="DW488" s="62"/>
      <c r="DX488" s="62"/>
      <c r="DY488" s="62"/>
      <c r="DZ488" s="62"/>
      <c r="EA488" s="62"/>
      <c r="EB488" s="62"/>
      <c r="EC488" s="62"/>
      <c r="ED488" s="62"/>
      <c r="EE488" s="62"/>
      <c r="EF488" s="62"/>
      <c r="EG488" s="62"/>
      <c r="EH488" s="62"/>
      <c r="EI488" s="62"/>
      <c r="EJ488" s="62"/>
      <c r="EK488" s="62"/>
      <c r="EL488" s="62"/>
      <c r="EM488" s="62"/>
      <c r="EN488" s="62"/>
      <c r="EO488" s="62"/>
      <c r="EP488" s="62"/>
      <c r="EQ488" s="62"/>
      <c r="ER488" s="62"/>
      <c r="ES488" s="62"/>
      <c r="ET488" s="62"/>
      <c r="EU488" s="62"/>
      <c r="EV488" s="62"/>
      <c r="EW488" s="62"/>
      <c r="EX488" s="62"/>
      <c r="EY488" s="62"/>
      <c r="EZ488" s="62"/>
      <c r="FA488" s="62"/>
      <c r="FB488" s="62"/>
      <c r="FC488" s="62"/>
      <c r="FD488" s="62"/>
      <c r="FE488" s="62"/>
      <c r="FF488" s="62"/>
      <c r="FG488" s="62"/>
      <c r="FH488" s="62"/>
      <c r="FI488" s="62"/>
    </row>
    <row r="489" spans="1:165" s="398" customFormat="1" ht="30">
      <c r="A489" s="175">
        <v>488</v>
      </c>
      <c r="B489" s="392">
        <v>36</v>
      </c>
      <c r="C489" s="399">
        <v>40853</v>
      </c>
      <c r="D489" s="394">
        <f t="shared" si="966"/>
        <v>11</v>
      </c>
      <c r="E489" s="393" t="s">
        <v>171</v>
      </c>
      <c r="F489" s="392">
        <v>4</v>
      </c>
      <c r="G489" s="395" t="s">
        <v>325</v>
      </c>
      <c r="H489" s="395" t="s">
        <v>436</v>
      </c>
      <c r="I489" s="395" t="s">
        <v>587</v>
      </c>
      <c r="J489" s="396">
        <v>0.63541666666666663</v>
      </c>
      <c r="K489" s="394">
        <v>3461.46</v>
      </c>
      <c r="L489" s="395" t="s">
        <v>34</v>
      </c>
      <c r="M489" s="392">
        <v>55</v>
      </c>
      <c r="N489" s="392">
        <v>3</v>
      </c>
      <c r="O489" s="395"/>
      <c r="P489" s="396">
        <v>0.63541666666666663</v>
      </c>
      <c r="Q489" s="396">
        <v>0.63541666666666663</v>
      </c>
      <c r="R489" s="12">
        <f t="shared" si="1011"/>
        <v>0</v>
      </c>
      <c r="S489" s="13">
        <f t="shared" si="1012"/>
        <v>0</v>
      </c>
      <c r="T489" s="13">
        <f t="shared" si="1013"/>
        <v>0</v>
      </c>
      <c r="U489" s="396">
        <v>0.64236111111111105</v>
      </c>
      <c r="V489" s="12">
        <f t="shared" si="885"/>
        <v>6.9444444444444198E-3</v>
      </c>
      <c r="W489" s="13">
        <f t="shared" si="971"/>
        <v>0</v>
      </c>
      <c r="X489" s="225">
        <f t="shared" si="972"/>
        <v>10</v>
      </c>
      <c r="Y489" s="396">
        <v>0.64236111111111105</v>
      </c>
      <c r="Z489" s="12">
        <f t="shared" si="973"/>
        <v>0</v>
      </c>
      <c r="AA489" s="13">
        <f t="shared" si="974"/>
        <v>0</v>
      </c>
      <c r="AB489" s="13">
        <f t="shared" si="975"/>
        <v>0</v>
      </c>
      <c r="AC489" s="396">
        <v>0.65972222222222221</v>
      </c>
      <c r="AD489" s="12">
        <f t="shared" si="976"/>
        <v>1.736111111111116E-2</v>
      </c>
      <c r="AE489" s="13">
        <f t="shared" si="977"/>
        <v>0</v>
      </c>
      <c r="AF489" s="13">
        <f t="shared" si="978"/>
        <v>25</v>
      </c>
      <c r="AG489" s="396">
        <v>0.65972222222222221</v>
      </c>
      <c r="AH489" s="396">
        <v>0.76388888888888884</v>
      </c>
      <c r="AI489" s="12">
        <f t="shared" si="979"/>
        <v>0.10416666666666663</v>
      </c>
      <c r="AJ489" s="225">
        <f t="shared" si="980"/>
        <v>2</v>
      </c>
      <c r="AK489" s="225">
        <f t="shared" si="981"/>
        <v>30</v>
      </c>
      <c r="AL489" s="396">
        <v>0.65972222222222221</v>
      </c>
      <c r="AM489" s="396">
        <v>0.76388888888888884</v>
      </c>
      <c r="AN489" s="12">
        <f t="shared" si="982"/>
        <v>0.10416666666666663</v>
      </c>
      <c r="AO489" s="13">
        <f t="shared" si="983"/>
        <v>2</v>
      </c>
      <c r="AP489" s="13">
        <f t="shared" si="984"/>
        <v>30</v>
      </c>
      <c r="AQ489" s="396">
        <v>0.76388888888888884</v>
      </c>
      <c r="AR489" s="12">
        <f t="shared" si="985"/>
        <v>0</v>
      </c>
      <c r="AS489" s="225">
        <f t="shared" si="986"/>
        <v>0</v>
      </c>
      <c r="AT489" s="13">
        <f t="shared" si="987"/>
        <v>0</v>
      </c>
      <c r="AU489" s="396">
        <v>0.83263888888888893</v>
      </c>
      <c r="AV489" s="226">
        <f t="shared" si="988"/>
        <v>6.8750000000000089E-2</v>
      </c>
      <c r="AW489" s="13">
        <f t="shared" si="989"/>
        <v>1</v>
      </c>
      <c r="AX489" s="13">
        <f t="shared" si="990"/>
        <v>39</v>
      </c>
      <c r="AY489" s="396">
        <v>1.0993055555555555</v>
      </c>
      <c r="AZ489" s="12">
        <f t="shared" si="991"/>
        <v>0.26666666666666661</v>
      </c>
      <c r="BA489" s="225">
        <f t="shared" si="992"/>
        <v>6</v>
      </c>
      <c r="BB489" s="225">
        <f t="shared" si="993"/>
        <v>24</v>
      </c>
      <c r="BC489" s="396">
        <v>1.0993055555555555</v>
      </c>
      <c r="BD489" s="396">
        <v>1.0993055555555555</v>
      </c>
      <c r="BE489" s="12">
        <f t="shared" si="994"/>
        <v>0</v>
      </c>
      <c r="BF489" s="13">
        <f t="shared" si="995"/>
        <v>0</v>
      </c>
      <c r="BG489" s="13">
        <f t="shared" si="996"/>
        <v>0</v>
      </c>
      <c r="BH489" s="396">
        <v>1.0993055555555555</v>
      </c>
      <c r="BI489" s="396">
        <v>1.0993055555555555</v>
      </c>
      <c r="BJ489" s="395"/>
      <c r="BK489" s="69">
        <f t="shared" si="997"/>
        <v>0</v>
      </c>
      <c r="BL489" s="13">
        <f t="shared" si="998"/>
        <v>0</v>
      </c>
      <c r="BM489" s="13">
        <f t="shared" si="999"/>
        <v>0</v>
      </c>
      <c r="BN489" s="396">
        <v>1.1041666666666667</v>
      </c>
      <c r="BO489" s="12">
        <f t="shared" si="1000"/>
        <v>4.8611111111112049E-3</v>
      </c>
      <c r="BP489" s="225">
        <f t="shared" si="1001"/>
        <v>0</v>
      </c>
      <c r="BQ489" s="225">
        <f t="shared" si="1002"/>
        <v>7</v>
      </c>
      <c r="BR489" s="396">
        <v>1.1111111111111112</v>
      </c>
      <c r="BS489" s="12">
        <f t="shared" si="1003"/>
        <v>6.9444444444444198E-3</v>
      </c>
      <c r="BT489" s="225">
        <f t="shared" si="1004"/>
        <v>0</v>
      </c>
      <c r="BU489" s="225">
        <f t="shared" si="1005"/>
        <v>10</v>
      </c>
      <c r="BV489" s="396">
        <v>1.1111111111111112</v>
      </c>
      <c r="BW489" s="396">
        <v>1.1145833333333333</v>
      </c>
      <c r="BX489" s="12">
        <f t="shared" si="950"/>
        <v>3.4722222222220989E-3</v>
      </c>
      <c r="BY489" s="13">
        <f t="shared" si="951"/>
        <v>0</v>
      </c>
      <c r="BZ489" s="13">
        <f t="shared" si="952"/>
        <v>5</v>
      </c>
      <c r="CA489" s="226">
        <f t="shared" si="953"/>
        <v>0.47916666666666663</v>
      </c>
      <c r="CB489" s="13">
        <f t="shared" si="954"/>
        <v>11</v>
      </c>
      <c r="CC489" s="13">
        <f t="shared" si="955"/>
        <v>30</v>
      </c>
      <c r="CD489" s="12">
        <f t="shared" si="929"/>
        <v>2.9166666666666785E-2</v>
      </c>
      <c r="CE489" s="13">
        <f t="shared" si="956"/>
        <v>0</v>
      </c>
      <c r="CF489" s="13">
        <f t="shared" si="957"/>
        <v>42</v>
      </c>
      <c r="CG489" s="12">
        <f t="shared" si="948"/>
        <v>0.10416666666666663</v>
      </c>
      <c r="CH489" s="13">
        <f t="shared" si="958"/>
        <v>2</v>
      </c>
      <c r="CI489" s="13">
        <f t="shared" si="959"/>
        <v>30</v>
      </c>
      <c r="CJ489" s="12">
        <f t="shared" si="949"/>
        <v>0.26666666666666661</v>
      </c>
      <c r="CK489" s="13">
        <f t="shared" si="960"/>
        <v>6</v>
      </c>
      <c r="CL489" s="13">
        <f t="shared" si="961"/>
        <v>24</v>
      </c>
      <c r="CM489" s="62"/>
      <c r="CN489" s="62"/>
      <c r="CO489" s="62"/>
      <c r="CP489" s="12">
        <f t="shared" si="962"/>
        <v>0.26666666666666661</v>
      </c>
      <c r="CQ489" s="13">
        <f t="shared" si="963"/>
        <v>6</v>
      </c>
      <c r="CR489" s="13">
        <f t="shared" si="964"/>
        <v>24</v>
      </c>
      <c r="CS489" s="396"/>
      <c r="CT489" s="13">
        <f t="shared" si="930"/>
        <v>0</v>
      </c>
      <c r="CU489" s="13">
        <f t="shared" si="931"/>
        <v>0</v>
      </c>
      <c r="CV489" s="158"/>
      <c r="CW489" s="13">
        <f t="shared" si="932"/>
        <v>0</v>
      </c>
      <c r="CX489" s="13">
        <f t="shared" si="933"/>
        <v>0</v>
      </c>
      <c r="CY489" s="158"/>
      <c r="CZ489" s="13">
        <f t="shared" si="934"/>
        <v>0</v>
      </c>
      <c r="DA489" s="13">
        <f t="shared" si="935"/>
        <v>0</v>
      </c>
      <c r="DB489" s="158"/>
      <c r="DC489" s="13">
        <f t="shared" si="936"/>
        <v>0</v>
      </c>
      <c r="DD489" s="13">
        <f t="shared" si="937"/>
        <v>0</v>
      </c>
      <c r="DE489" s="158"/>
      <c r="DF489" s="13">
        <f t="shared" si="938"/>
        <v>0</v>
      </c>
      <c r="DG489" s="13">
        <f t="shared" si="939"/>
        <v>0</v>
      </c>
      <c r="DH489" s="158"/>
      <c r="DI489" s="13">
        <f t="shared" si="940"/>
        <v>0</v>
      </c>
      <c r="DJ489" s="13">
        <f t="shared" si="941"/>
        <v>0</v>
      </c>
      <c r="DK489" s="158"/>
      <c r="DL489" s="35">
        <f t="shared" si="942"/>
        <v>0</v>
      </c>
      <c r="DM489" s="61">
        <f t="shared" si="943"/>
        <v>0</v>
      </c>
      <c r="DN489" s="66">
        <f t="shared" si="1006"/>
        <v>1729458.1459999997</v>
      </c>
      <c r="DO489" s="74">
        <f t="shared" si="944"/>
        <v>27786</v>
      </c>
      <c r="DP489" s="66">
        <f t="shared" si="965"/>
        <v>62.935636363636362</v>
      </c>
      <c r="DQ489" s="63">
        <f t="shared" si="947"/>
        <v>62.242069603397383</v>
      </c>
      <c r="DR489" s="66" t="e">
        <f t="shared" si="1007"/>
        <v>#NUM!</v>
      </c>
      <c r="DS489" s="96" t="e">
        <f t="shared" si="1008"/>
        <v>#NUM!</v>
      </c>
      <c r="DT489" s="66" t="e">
        <f t="shared" si="1009"/>
        <v>#NUM!</v>
      </c>
      <c r="DU489" s="66" t="e">
        <f t="shared" si="1010"/>
        <v>#NUM!</v>
      </c>
      <c r="DV489" s="62"/>
      <c r="DW489" s="62"/>
      <c r="DX489" s="62"/>
      <c r="DY489" s="62"/>
      <c r="DZ489" s="62"/>
      <c r="EA489" s="62"/>
      <c r="EB489" s="62"/>
      <c r="EC489" s="62"/>
      <c r="ED489" s="62"/>
      <c r="EE489" s="62"/>
      <c r="EF489" s="62"/>
      <c r="EG489" s="62"/>
      <c r="EH489" s="62"/>
      <c r="EI489" s="62"/>
      <c r="EJ489" s="62"/>
      <c r="EK489" s="62"/>
      <c r="EL489" s="62"/>
      <c r="EM489" s="62"/>
      <c r="EN489" s="62"/>
      <c r="EO489" s="62"/>
      <c r="EP489" s="62"/>
      <c r="EQ489" s="62"/>
      <c r="ER489" s="62"/>
      <c r="ES489" s="62"/>
      <c r="ET489" s="62"/>
      <c r="EU489" s="62"/>
      <c r="EV489" s="62"/>
      <c r="EW489" s="62"/>
      <c r="EX489" s="62"/>
      <c r="EY489" s="62"/>
      <c r="EZ489" s="62"/>
      <c r="FA489" s="62"/>
      <c r="FB489" s="62"/>
      <c r="FC489" s="62"/>
      <c r="FD489" s="62"/>
      <c r="FE489" s="62"/>
      <c r="FF489" s="62"/>
      <c r="FG489" s="62"/>
      <c r="FH489" s="62"/>
      <c r="FI489" s="62"/>
    </row>
    <row r="490" spans="1:165" s="398" customFormat="1">
      <c r="A490" s="199">
        <v>489</v>
      </c>
      <c r="B490" s="392">
        <v>37</v>
      </c>
      <c r="C490" s="399">
        <v>40853</v>
      </c>
      <c r="D490" s="394">
        <f t="shared" si="966"/>
        <v>11</v>
      </c>
      <c r="E490" s="393" t="s">
        <v>300</v>
      </c>
      <c r="F490" s="392">
        <v>2</v>
      </c>
      <c r="G490" s="395" t="s">
        <v>302</v>
      </c>
      <c r="H490" s="395" t="s">
        <v>288</v>
      </c>
      <c r="I490" s="395" t="s">
        <v>272</v>
      </c>
      <c r="J490" s="396">
        <v>0.89583333333333337</v>
      </c>
      <c r="K490" s="394">
        <v>3422.81</v>
      </c>
      <c r="L490" s="395" t="s">
        <v>34</v>
      </c>
      <c r="M490" s="392">
        <v>57</v>
      </c>
      <c r="N490" s="392">
        <v>2</v>
      </c>
      <c r="O490" s="395"/>
      <c r="P490" s="396">
        <v>0.89583333333333337</v>
      </c>
      <c r="Q490" s="396">
        <v>0.89583333333333337</v>
      </c>
      <c r="R490" s="12">
        <f t="shared" si="1011"/>
        <v>0</v>
      </c>
      <c r="S490" s="13">
        <f t="shared" si="1012"/>
        <v>0</v>
      </c>
      <c r="T490" s="13">
        <f t="shared" si="1013"/>
        <v>0</v>
      </c>
      <c r="U490" s="396">
        <v>1</v>
      </c>
      <c r="V490" s="12">
        <f t="shared" si="885"/>
        <v>0.10416666666666663</v>
      </c>
      <c r="W490" s="13">
        <f t="shared" si="971"/>
        <v>2</v>
      </c>
      <c r="X490" s="225">
        <f t="shared" si="972"/>
        <v>30</v>
      </c>
      <c r="Y490" s="396">
        <v>1</v>
      </c>
      <c r="Z490" s="12">
        <f t="shared" si="973"/>
        <v>0</v>
      </c>
      <c r="AA490" s="13">
        <f t="shared" si="974"/>
        <v>0</v>
      </c>
      <c r="AB490" s="13">
        <f t="shared" si="975"/>
        <v>0</v>
      </c>
      <c r="AC490" s="396">
        <v>1.0243055555555556</v>
      </c>
      <c r="AD490" s="12">
        <f t="shared" si="976"/>
        <v>2.430555555555558E-2</v>
      </c>
      <c r="AE490" s="13">
        <f t="shared" si="977"/>
        <v>0</v>
      </c>
      <c r="AF490" s="13">
        <f t="shared" si="978"/>
        <v>35</v>
      </c>
      <c r="AG490" s="396">
        <v>1.0277777777777779</v>
      </c>
      <c r="AH490" s="396">
        <v>1.0729166666666667</v>
      </c>
      <c r="AI490" s="12">
        <f t="shared" si="979"/>
        <v>4.513888888888884E-2</v>
      </c>
      <c r="AJ490" s="225">
        <f t="shared" si="980"/>
        <v>1</v>
      </c>
      <c r="AK490" s="225">
        <f t="shared" si="981"/>
        <v>5</v>
      </c>
      <c r="AL490" s="396">
        <v>1.0277777777777779</v>
      </c>
      <c r="AM490" s="396">
        <v>1.0729166666666667</v>
      </c>
      <c r="AN490" s="12">
        <f t="shared" si="982"/>
        <v>4.513888888888884E-2</v>
      </c>
      <c r="AO490" s="13">
        <f t="shared" si="983"/>
        <v>1</v>
      </c>
      <c r="AP490" s="13">
        <f t="shared" si="984"/>
        <v>5</v>
      </c>
      <c r="AQ490" s="396">
        <v>1.1388888888888888</v>
      </c>
      <c r="AR490" s="12">
        <f t="shared" si="985"/>
        <v>6.5972222222222099E-2</v>
      </c>
      <c r="AS490" s="225">
        <f t="shared" si="986"/>
        <v>1</v>
      </c>
      <c r="AT490" s="13">
        <f t="shared" si="987"/>
        <v>35</v>
      </c>
      <c r="AU490" s="396">
        <v>1.1395833333333334</v>
      </c>
      <c r="AV490" s="226">
        <f t="shared" si="988"/>
        <v>6.94444444444553E-4</v>
      </c>
      <c r="AW490" s="13">
        <f t="shared" si="989"/>
        <v>0</v>
      </c>
      <c r="AX490" s="13">
        <f t="shared" si="990"/>
        <v>1</v>
      </c>
      <c r="AY490" s="396">
        <v>1.2118055555555556</v>
      </c>
      <c r="AZ490" s="12">
        <f t="shared" si="991"/>
        <v>7.2222222222222188E-2</v>
      </c>
      <c r="BA490" s="225">
        <f t="shared" si="992"/>
        <v>1</v>
      </c>
      <c r="BB490" s="225">
        <f t="shared" si="993"/>
        <v>44</v>
      </c>
      <c r="BC490" s="396">
        <v>1.2118055555555556</v>
      </c>
      <c r="BD490" s="396">
        <v>1.2118055555555556</v>
      </c>
      <c r="BE490" s="12">
        <f t="shared" si="994"/>
        <v>0</v>
      </c>
      <c r="BF490" s="13">
        <f t="shared" si="995"/>
        <v>0</v>
      </c>
      <c r="BG490" s="13">
        <f t="shared" si="996"/>
        <v>0</v>
      </c>
      <c r="BH490" s="396">
        <v>1.2118055555555556</v>
      </c>
      <c r="BI490" s="396">
        <v>1.2118055555555556</v>
      </c>
      <c r="BJ490" s="395"/>
      <c r="BK490" s="69">
        <f t="shared" si="997"/>
        <v>0</v>
      </c>
      <c r="BL490" s="13">
        <f t="shared" si="998"/>
        <v>0</v>
      </c>
      <c r="BM490" s="13">
        <f t="shared" si="999"/>
        <v>0</v>
      </c>
      <c r="BN490" s="396">
        <v>1.21875</v>
      </c>
      <c r="BO490" s="12">
        <f t="shared" si="1000"/>
        <v>6.9444444444444198E-3</v>
      </c>
      <c r="BP490" s="225">
        <f t="shared" si="1001"/>
        <v>0</v>
      </c>
      <c r="BQ490" s="225">
        <f t="shared" si="1002"/>
        <v>10</v>
      </c>
      <c r="BR490" s="396">
        <v>1.2256944444444444</v>
      </c>
      <c r="BS490" s="12">
        <f t="shared" si="1003"/>
        <v>6.9444444444444198E-3</v>
      </c>
      <c r="BT490" s="225">
        <f t="shared" si="1004"/>
        <v>0</v>
      </c>
      <c r="BU490" s="225">
        <f t="shared" si="1005"/>
        <v>10</v>
      </c>
      <c r="BV490" s="396">
        <v>1.2256944444444444</v>
      </c>
      <c r="BW490" s="396">
        <v>1.2291666666666667</v>
      </c>
      <c r="BX490" s="12">
        <f t="shared" si="950"/>
        <v>3.4722222222223209E-3</v>
      </c>
      <c r="BY490" s="13">
        <f t="shared" si="951"/>
        <v>0</v>
      </c>
      <c r="BZ490" s="13">
        <f t="shared" si="952"/>
        <v>5</v>
      </c>
      <c r="CA490" s="226">
        <f t="shared" si="953"/>
        <v>0.33333333333333337</v>
      </c>
      <c r="CB490" s="13">
        <f t="shared" si="954"/>
        <v>8</v>
      </c>
      <c r="CC490" s="13">
        <f t="shared" si="955"/>
        <v>0</v>
      </c>
      <c r="CD490" s="12">
        <f t="shared" si="929"/>
        <v>0.10416666666666652</v>
      </c>
      <c r="CE490" s="13">
        <f t="shared" si="956"/>
        <v>2</v>
      </c>
      <c r="CF490" s="13">
        <f t="shared" si="957"/>
        <v>30</v>
      </c>
      <c r="CG490" s="12">
        <f t="shared" si="948"/>
        <v>4.513888888888884E-2</v>
      </c>
      <c r="CH490" s="13">
        <f t="shared" si="958"/>
        <v>1</v>
      </c>
      <c r="CI490" s="13">
        <f t="shared" si="959"/>
        <v>5</v>
      </c>
      <c r="CJ490" s="12">
        <f t="shared" si="949"/>
        <v>7.2222222222222188E-2</v>
      </c>
      <c r="CK490" s="13">
        <f t="shared" si="960"/>
        <v>1</v>
      </c>
      <c r="CL490" s="13">
        <f t="shared" si="961"/>
        <v>44</v>
      </c>
      <c r="CM490" s="62"/>
      <c r="CN490" s="62"/>
      <c r="CO490" s="62"/>
      <c r="CP490" s="12">
        <f t="shared" si="962"/>
        <v>7.2222222222222188E-2</v>
      </c>
      <c r="CQ490" s="13">
        <f t="shared" si="963"/>
        <v>1</v>
      </c>
      <c r="CR490" s="13">
        <f t="shared" si="964"/>
        <v>44</v>
      </c>
      <c r="CS490" s="396"/>
      <c r="CT490" s="13">
        <f t="shared" si="930"/>
        <v>0</v>
      </c>
      <c r="CU490" s="13">
        <f t="shared" si="931"/>
        <v>0</v>
      </c>
      <c r="CV490" s="158"/>
      <c r="CW490" s="13">
        <f t="shared" si="932"/>
        <v>0</v>
      </c>
      <c r="CX490" s="13">
        <f t="shared" si="933"/>
        <v>0</v>
      </c>
      <c r="CY490" s="158"/>
      <c r="CZ490" s="13">
        <f t="shared" si="934"/>
        <v>0</v>
      </c>
      <c r="DA490" s="13">
        <f t="shared" si="935"/>
        <v>0</v>
      </c>
      <c r="DB490" s="158"/>
      <c r="DC490" s="13">
        <f t="shared" si="936"/>
        <v>0</v>
      </c>
      <c r="DD490" s="13">
        <f t="shared" si="937"/>
        <v>0</v>
      </c>
      <c r="DE490" s="158"/>
      <c r="DF490" s="13">
        <f t="shared" si="938"/>
        <v>0</v>
      </c>
      <c r="DG490" s="13">
        <f t="shared" si="939"/>
        <v>0</v>
      </c>
      <c r="DH490" s="158"/>
      <c r="DI490" s="13">
        <f t="shared" si="940"/>
        <v>0</v>
      </c>
      <c r="DJ490" s="13">
        <f t="shared" si="941"/>
        <v>0</v>
      </c>
      <c r="DK490" s="158"/>
      <c r="DL490" s="35">
        <f t="shared" si="942"/>
        <v>0</v>
      </c>
      <c r="DM490" s="61">
        <f t="shared" si="943"/>
        <v>0</v>
      </c>
      <c r="DN490" s="66">
        <f t="shared" si="1006"/>
        <v>1732880.9559999998</v>
      </c>
      <c r="DO490" s="74">
        <f t="shared" si="944"/>
        <v>27843</v>
      </c>
      <c r="DP490" s="66">
        <f t="shared" si="965"/>
        <v>60.049298245614033</v>
      </c>
      <c r="DQ490" s="63">
        <f t="shared" si="947"/>
        <v>62.237580576805655</v>
      </c>
      <c r="DR490" s="66" t="e">
        <f t="shared" si="1007"/>
        <v>#NUM!</v>
      </c>
      <c r="DS490" s="96" t="e">
        <f t="shared" si="1008"/>
        <v>#NUM!</v>
      </c>
      <c r="DT490" s="66" t="e">
        <f t="shared" si="1009"/>
        <v>#NUM!</v>
      </c>
      <c r="DU490" s="66" t="e">
        <f t="shared" si="1010"/>
        <v>#NUM!</v>
      </c>
      <c r="DV490" s="62"/>
      <c r="DW490" s="62"/>
      <c r="DX490" s="62"/>
      <c r="DY490" s="62"/>
      <c r="DZ490" s="62"/>
      <c r="EA490" s="62"/>
      <c r="EB490" s="62"/>
      <c r="EC490" s="62"/>
      <c r="ED490" s="62"/>
      <c r="EE490" s="62"/>
      <c r="EF490" s="62"/>
      <c r="EG490" s="62"/>
      <c r="EH490" s="62"/>
      <c r="EI490" s="62"/>
      <c r="EJ490" s="62"/>
      <c r="EK490" s="62"/>
      <c r="EL490" s="62"/>
      <c r="EM490" s="62"/>
      <c r="EN490" s="62"/>
      <c r="EO490" s="62"/>
      <c r="EP490" s="62"/>
      <c r="EQ490" s="62"/>
      <c r="ER490" s="62"/>
      <c r="ES490" s="62"/>
      <c r="ET490" s="62"/>
      <c r="EU490" s="62"/>
      <c r="EV490" s="62"/>
      <c r="EW490" s="62"/>
      <c r="EX490" s="62"/>
      <c r="EY490" s="62"/>
      <c r="EZ490" s="62"/>
      <c r="FA490" s="62"/>
      <c r="FB490" s="62"/>
      <c r="FC490" s="62"/>
      <c r="FD490" s="62"/>
      <c r="FE490" s="62"/>
      <c r="FF490" s="62"/>
      <c r="FG490" s="62"/>
      <c r="FH490" s="62"/>
      <c r="FI490" s="62"/>
    </row>
    <row r="491" spans="1:165" s="398" customFormat="1">
      <c r="A491" s="175">
        <v>490</v>
      </c>
      <c r="B491" s="392">
        <v>38</v>
      </c>
      <c r="C491" s="399">
        <v>40854</v>
      </c>
      <c r="D491" s="394">
        <f t="shared" si="966"/>
        <v>11</v>
      </c>
      <c r="E491" s="393" t="s">
        <v>39</v>
      </c>
      <c r="F491" s="392">
        <v>17</v>
      </c>
      <c r="G491" s="395" t="s">
        <v>38</v>
      </c>
      <c r="H491" s="395" t="s">
        <v>337</v>
      </c>
      <c r="I491" s="395" t="s">
        <v>644</v>
      </c>
      <c r="J491" s="396">
        <v>0.17708333333333334</v>
      </c>
      <c r="K491" s="394">
        <v>3846.13</v>
      </c>
      <c r="L491" s="395" t="s">
        <v>33</v>
      </c>
      <c r="M491" s="392">
        <v>59</v>
      </c>
      <c r="N491" s="392">
        <v>0</v>
      </c>
      <c r="O491" s="395"/>
      <c r="P491" s="396">
        <v>0.17708333333333334</v>
      </c>
      <c r="Q491" s="396">
        <v>0.17708333333333334</v>
      </c>
      <c r="R491" s="12">
        <f t="shared" si="1011"/>
        <v>0</v>
      </c>
      <c r="S491" s="13">
        <f t="shared" si="1012"/>
        <v>0</v>
      </c>
      <c r="T491" s="13">
        <f t="shared" si="1013"/>
        <v>0</v>
      </c>
      <c r="U491" s="396">
        <v>0.18402777777777779</v>
      </c>
      <c r="V491" s="12">
        <f t="shared" si="885"/>
        <v>6.9444444444444475E-3</v>
      </c>
      <c r="W491" s="13">
        <f t="shared" si="971"/>
        <v>0</v>
      </c>
      <c r="X491" s="225">
        <f t="shared" si="972"/>
        <v>10</v>
      </c>
      <c r="Y491" s="396">
        <v>0.19097222222222221</v>
      </c>
      <c r="Z491" s="12">
        <f t="shared" si="973"/>
        <v>6.9444444444444198E-3</v>
      </c>
      <c r="AA491" s="13">
        <f t="shared" si="974"/>
        <v>0</v>
      </c>
      <c r="AB491" s="13">
        <f t="shared" si="975"/>
        <v>10</v>
      </c>
      <c r="AC491" s="396">
        <v>0.21875</v>
      </c>
      <c r="AD491" s="12">
        <f t="shared" si="976"/>
        <v>2.777777777777779E-2</v>
      </c>
      <c r="AE491" s="13">
        <f t="shared" si="977"/>
        <v>0</v>
      </c>
      <c r="AF491" s="13">
        <f t="shared" si="978"/>
        <v>40</v>
      </c>
      <c r="AG491" s="396">
        <v>0.22222222222222221</v>
      </c>
      <c r="AH491" s="396">
        <v>0.33333333333333331</v>
      </c>
      <c r="AI491" s="12">
        <f t="shared" si="979"/>
        <v>0.1111111111111111</v>
      </c>
      <c r="AJ491" s="225">
        <f t="shared" si="980"/>
        <v>2</v>
      </c>
      <c r="AK491" s="225">
        <f t="shared" si="981"/>
        <v>40</v>
      </c>
      <c r="AL491" s="396">
        <v>0.22222222222222221</v>
      </c>
      <c r="AM491" s="396">
        <v>0.33333333333333331</v>
      </c>
      <c r="AN491" s="12">
        <f t="shared" si="982"/>
        <v>0.1111111111111111</v>
      </c>
      <c r="AO491" s="13">
        <f t="shared" si="983"/>
        <v>2</v>
      </c>
      <c r="AP491" s="13">
        <f t="shared" si="984"/>
        <v>40</v>
      </c>
      <c r="AQ491" s="396">
        <v>0.35416666666666669</v>
      </c>
      <c r="AR491" s="12">
        <f t="shared" si="985"/>
        <v>2.083333333333337E-2</v>
      </c>
      <c r="AS491" s="225">
        <f t="shared" si="986"/>
        <v>0</v>
      </c>
      <c r="AT491" s="13">
        <f t="shared" si="987"/>
        <v>30</v>
      </c>
      <c r="AU491" s="396">
        <v>0.37152777777777773</v>
      </c>
      <c r="AV491" s="226">
        <f t="shared" si="988"/>
        <v>1.7361111111111049E-2</v>
      </c>
      <c r="AW491" s="13">
        <f t="shared" si="989"/>
        <v>0</v>
      </c>
      <c r="AX491" s="13">
        <f t="shared" si="990"/>
        <v>25</v>
      </c>
      <c r="AY491" s="396">
        <v>0.50069444444444444</v>
      </c>
      <c r="AZ491" s="12">
        <f t="shared" si="991"/>
        <v>0.12916666666666671</v>
      </c>
      <c r="BA491" s="225">
        <f t="shared" si="992"/>
        <v>3</v>
      </c>
      <c r="BB491" s="225">
        <f t="shared" si="993"/>
        <v>6</v>
      </c>
      <c r="BC491" s="396">
        <v>0.50069444444444444</v>
      </c>
      <c r="BD491" s="396">
        <v>0.50069444444444444</v>
      </c>
      <c r="BE491" s="12">
        <f t="shared" si="994"/>
        <v>0</v>
      </c>
      <c r="BF491" s="13">
        <f t="shared" si="995"/>
        <v>0</v>
      </c>
      <c r="BG491" s="13">
        <f t="shared" si="996"/>
        <v>0</v>
      </c>
      <c r="BH491" s="396">
        <v>0.50069444444444444</v>
      </c>
      <c r="BI491" s="396">
        <v>0.50069444444444444</v>
      </c>
      <c r="BJ491" s="395"/>
      <c r="BK491" s="69">
        <f t="shared" si="997"/>
        <v>0</v>
      </c>
      <c r="BL491" s="13">
        <f t="shared" si="998"/>
        <v>0</v>
      </c>
      <c r="BM491" s="13">
        <f t="shared" si="999"/>
        <v>0</v>
      </c>
      <c r="BN491" s="396">
        <v>0.5083333333333333</v>
      </c>
      <c r="BO491" s="12">
        <f t="shared" si="1000"/>
        <v>7.6388888888888618E-3</v>
      </c>
      <c r="BP491" s="225">
        <f t="shared" si="1001"/>
        <v>0</v>
      </c>
      <c r="BQ491" s="225">
        <f t="shared" si="1002"/>
        <v>11</v>
      </c>
      <c r="BR491" s="396">
        <v>0.51388888888888895</v>
      </c>
      <c r="BS491" s="12">
        <f t="shared" si="1003"/>
        <v>5.5555555555556468E-3</v>
      </c>
      <c r="BT491" s="225">
        <f t="shared" si="1004"/>
        <v>0</v>
      </c>
      <c r="BU491" s="225">
        <f t="shared" si="1005"/>
        <v>8</v>
      </c>
      <c r="BV491" s="396">
        <v>0.51388888888888895</v>
      </c>
      <c r="BW491" s="396">
        <v>0.51736111111111105</v>
      </c>
      <c r="BX491" s="12">
        <f t="shared" si="950"/>
        <v>3.4722222222220989E-3</v>
      </c>
      <c r="BY491" s="13">
        <f t="shared" si="951"/>
        <v>0</v>
      </c>
      <c r="BZ491" s="13">
        <f t="shared" si="952"/>
        <v>5</v>
      </c>
      <c r="CA491" s="226">
        <f t="shared" si="953"/>
        <v>0.34027777777777768</v>
      </c>
      <c r="CB491" s="13">
        <f t="shared" si="954"/>
        <v>8</v>
      </c>
      <c r="CC491" s="13">
        <f t="shared" si="955"/>
        <v>10</v>
      </c>
      <c r="CD491" s="12">
        <f t="shared" si="929"/>
        <v>6.1805555555555669E-2</v>
      </c>
      <c r="CE491" s="13">
        <f t="shared" si="956"/>
        <v>1</v>
      </c>
      <c r="CF491" s="13">
        <f t="shared" si="957"/>
        <v>29</v>
      </c>
      <c r="CG491" s="12">
        <f t="shared" si="948"/>
        <v>0.1111111111111111</v>
      </c>
      <c r="CH491" s="13">
        <f t="shared" si="958"/>
        <v>2</v>
      </c>
      <c r="CI491" s="13">
        <f t="shared" si="959"/>
        <v>40</v>
      </c>
      <c r="CJ491" s="12">
        <f t="shared" si="949"/>
        <v>0.12916666666666671</v>
      </c>
      <c r="CK491" s="13">
        <f t="shared" si="960"/>
        <v>3</v>
      </c>
      <c r="CL491" s="13">
        <f t="shared" si="961"/>
        <v>6</v>
      </c>
      <c r="CM491" s="62"/>
      <c r="CN491" s="62"/>
      <c r="CO491" s="62"/>
      <c r="CP491" s="12">
        <f t="shared" si="962"/>
        <v>0.12916666666666671</v>
      </c>
      <c r="CQ491" s="13">
        <f t="shared" si="963"/>
        <v>3</v>
      </c>
      <c r="CR491" s="13">
        <f t="shared" si="964"/>
        <v>6</v>
      </c>
      <c r="CS491" s="396"/>
      <c r="CT491" s="13">
        <f t="shared" si="930"/>
        <v>0</v>
      </c>
      <c r="CU491" s="13">
        <f t="shared" si="931"/>
        <v>0</v>
      </c>
      <c r="CV491" s="158"/>
      <c r="CW491" s="13">
        <f t="shared" si="932"/>
        <v>0</v>
      </c>
      <c r="CX491" s="13">
        <f t="shared" si="933"/>
        <v>0</v>
      </c>
      <c r="CY491" s="158"/>
      <c r="CZ491" s="13">
        <f t="shared" si="934"/>
        <v>0</v>
      </c>
      <c r="DA491" s="13">
        <f t="shared" si="935"/>
        <v>0</v>
      </c>
      <c r="DB491" s="158"/>
      <c r="DC491" s="13">
        <f t="shared" si="936"/>
        <v>0</v>
      </c>
      <c r="DD491" s="13">
        <f t="shared" si="937"/>
        <v>0</v>
      </c>
      <c r="DE491" s="158"/>
      <c r="DF491" s="13">
        <f t="shared" si="938"/>
        <v>0</v>
      </c>
      <c r="DG491" s="13">
        <f t="shared" si="939"/>
        <v>0</v>
      </c>
      <c r="DH491" s="158"/>
      <c r="DI491" s="13">
        <f t="shared" si="940"/>
        <v>0</v>
      </c>
      <c r="DJ491" s="13">
        <f t="shared" si="941"/>
        <v>0</v>
      </c>
      <c r="DK491" s="158"/>
      <c r="DL491" s="35">
        <f t="shared" si="942"/>
        <v>0</v>
      </c>
      <c r="DM491" s="61">
        <f t="shared" si="943"/>
        <v>0</v>
      </c>
      <c r="DN491" s="66">
        <f t="shared" si="1006"/>
        <v>1736727.0859999997</v>
      </c>
      <c r="DO491" s="74">
        <f t="shared" si="944"/>
        <v>27902</v>
      </c>
      <c r="DP491" s="66">
        <f t="shared" si="965"/>
        <v>65.188644067796616</v>
      </c>
      <c r="DQ491" s="63">
        <f t="shared" si="947"/>
        <v>62.243820729696786</v>
      </c>
      <c r="DR491" s="66" t="e">
        <f t="shared" si="1007"/>
        <v>#NUM!</v>
      </c>
      <c r="DS491" s="96" t="e">
        <f t="shared" si="1008"/>
        <v>#NUM!</v>
      </c>
      <c r="DT491" s="66" t="e">
        <f t="shared" si="1009"/>
        <v>#NUM!</v>
      </c>
      <c r="DU491" s="66" t="e">
        <f t="shared" si="1010"/>
        <v>#NUM!</v>
      </c>
      <c r="DV491" s="62"/>
      <c r="DW491" s="62"/>
      <c r="DX491" s="62"/>
      <c r="DY491" s="62"/>
      <c r="DZ491" s="62"/>
      <c r="EA491" s="62"/>
      <c r="EB491" s="62"/>
      <c r="EC491" s="62"/>
      <c r="ED491" s="62"/>
      <c r="EE491" s="62"/>
      <c r="EF491" s="62"/>
      <c r="EG491" s="62"/>
      <c r="EH491" s="62"/>
      <c r="EI491" s="62"/>
      <c r="EJ491" s="62"/>
      <c r="EK491" s="62"/>
      <c r="EL491" s="62"/>
      <c r="EM491" s="62"/>
      <c r="EN491" s="62"/>
      <c r="EO491" s="62"/>
      <c r="EP491" s="62"/>
      <c r="EQ491" s="62"/>
      <c r="ER491" s="62"/>
      <c r="ES491" s="62"/>
      <c r="ET491" s="62"/>
      <c r="EU491" s="62"/>
      <c r="EV491" s="62"/>
      <c r="EW491" s="62"/>
      <c r="EX491" s="62"/>
      <c r="EY491" s="62"/>
      <c r="EZ491" s="62"/>
      <c r="FA491" s="62"/>
      <c r="FB491" s="62"/>
      <c r="FC491" s="62"/>
      <c r="FD491" s="62"/>
      <c r="FE491" s="62"/>
      <c r="FF491" s="62"/>
      <c r="FG491" s="62"/>
      <c r="FH491" s="62"/>
      <c r="FI491" s="62"/>
    </row>
    <row r="492" spans="1:165" s="398" customFormat="1">
      <c r="A492" s="175">
        <v>491</v>
      </c>
      <c r="B492" s="392">
        <v>39</v>
      </c>
      <c r="C492" s="399">
        <v>40854</v>
      </c>
      <c r="D492" s="394">
        <f t="shared" si="966"/>
        <v>11</v>
      </c>
      <c r="E492" s="393" t="s">
        <v>39</v>
      </c>
      <c r="F492" s="392">
        <v>18</v>
      </c>
      <c r="G492" s="395" t="s">
        <v>38</v>
      </c>
      <c r="H492" s="395" t="s">
        <v>406</v>
      </c>
      <c r="I492" s="395" t="s">
        <v>587</v>
      </c>
      <c r="J492" s="396">
        <v>0.22916666666666666</v>
      </c>
      <c r="K492" s="394">
        <v>3488.45</v>
      </c>
      <c r="L492" s="395" t="s">
        <v>34</v>
      </c>
      <c r="M492" s="392">
        <v>56</v>
      </c>
      <c r="N492" s="392">
        <v>3</v>
      </c>
      <c r="O492" s="395"/>
      <c r="P492" s="396">
        <v>0.22916666666666666</v>
      </c>
      <c r="Q492" s="396">
        <v>0.22916666666666666</v>
      </c>
      <c r="R492" s="12">
        <f t="shared" si="1011"/>
        <v>0</v>
      </c>
      <c r="S492" s="13">
        <f t="shared" si="1012"/>
        <v>0</v>
      </c>
      <c r="T492" s="13">
        <f t="shared" si="1013"/>
        <v>0</v>
      </c>
      <c r="U492" s="396">
        <v>0.23611111111111113</v>
      </c>
      <c r="V492" s="12">
        <f t="shared" si="885"/>
        <v>6.9444444444444753E-3</v>
      </c>
      <c r="W492" s="13">
        <f t="shared" si="971"/>
        <v>0</v>
      </c>
      <c r="X492" s="225">
        <f t="shared" si="972"/>
        <v>10</v>
      </c>
      <c r="Y492" s="396">
        <v>0.25</v>
      </c>
      <c r="Z492" s="12">
        <f t="shared" si="973"/>
        <v>1.3888888888888867E-2</v>
      </c>
      <c r="AA492" s="13">
        <f t="shared" si="974"/>
        <v>0</v>
      </c>
      <c r="AB492" s="13">
        <f t="shared" si="975"/>
        <v>20</v>
      </c>
      <c r="AC492" s="396">
        <v>0.29166666666666669</v>
      </c>
      <c r="AD492" s="12">
        <f t="shared" si="976"/>
        <v>4.1666666666666685E-2</v>
      </c>
      <c r="AE492" s="13">
        <f t="shared" si="977"/>
        <v>1</v>
      </c>
      <c r="AF492" s="13">
        <f t="shared" si="978"/>
        <v>0</v>
      </c>
      <c r="AG492" s="396">
        <v>0.33333333333333331</v>
      </c>
      <c r="AH492" s="396">
        <v>0.39583333333333331</v>
      </c>
      <c r="AI492" s="12">
        <f t="shared" si="979"/>
        <v>6.25E-2</v>
      </c>
      <c r="AJ492" s="225">
        <f t="shared" si="980"/>
        <v>1</v>
      </c>
      <c r="AK492" s="225">
        <f t="shared" si="981"/>
        <v>30</v>
      </c>
      <c r="AL492" s="396">
        <v>0.33333333333333331</v>
      </c>
      <c r="AM492" s="396">
        <v>0.39583333333333331</v>
      </c>
      <c r="AN492" s="12">
        <f t="shared" si="982"/>
        <v>6.25E-2</v>
      </c>
      <c r="AO492" s="13">
        <f t="shared" si="983"/>
        <v>1</v>
      </c>
      <c r="AP492" s="13">
        <f t="shared" si="984"/>
        <v>30</v>
      </c>
      <c r="AQ492" s="396">
        <v>0.39583333333333331</v>
      </c>
      <c r="AR492" s="12">
        <f t="shared" si="985"/>
        <v>0</v>
      </c>
      <c r="AS492" s="225">
        <f t="shared" si="986"/>
        <v>0</v>
      </c>
      <c r="AT492" s="13">
        <f t="shared" si="987"/>
        <v>0</v>
      </c>
      <c r="AU492" s="396">
        <v>0.39652777777777781</v>
      </c>
      <c r="AV492" s="226">
        <f t="shared" si="988"/>
        <v>6.9444444444449749E-4</v>
      </c>
      <c r="AW492" s="13">
        <f t="shared" si="989"/>
        <v>0</v>
      </c>
      <c r="AX492" s="13">
        <f t="shared" si="990"/>
        <v>1</v>
      </c>
      <c r="AY492" s="396">
        <v>0.65625</v>
      </c>
      <c r="AZ492" s="12">
        <f t="shared" si="991"/>
        <v>0.25972222222222219</v>
      </c>
      <c r="BA492" s="225">
        <f t="shared" si="992"/>
        <v>6</v>
      </c>
      <c r="BB492" s="225">
        <f t="shared" si="993"/>
        <v>14</v>
      </c>
      <c r="BC492" s="396">
        <v>0.65625</v>
      </c>
      <c r="BD492" s="396">
        <v>0.65625</v>
      </c>
      <c r="BE492" s="12">
        <f t="shared" si="994"/>
        <v>0</v>
      </c>
      <c r="BF492" s="13">
        <f t="shared" si="995"/>
        <v>0</v>
      </c>
      <c r="BG492" s="13">
        <f t="shared" si="996"/>
        <v>0</v>
      </c>
      <c r="BH492" s="396">
        <v>0.65625</v>
      </c>
      <c r="BI492" s="396">
        <v>0.65625</v>
      </c>
      <c r="BJ492" s="395"/>
      <c r="BK492" s="69">
        <f t="shared" si="997"/>
        <v>0</v>
      </c>
      <c r="BL492" s="13">
        <f t="shared" si="998"/>
        <v>0</v>
      </c>
      <c r="BM492" s="13">
        <f t="shared" si="999"/>
        <v>0</v>
      </c>
      <c r="BN492" s="396">
        <v>0.66111111111111109</v>
      </c>
      <c r="BO492" s="12">
        <f t="shared" si="1000"/>
        <v>4.8611111111110938E-3</v>
      </c>
      <c r="BP492" s="225">
        <f t="shared" si="1001"/>
        <v>0</v>
      </c>
      <c r="BQ492" s="225">
        <f t="shared" si="1002"/>
        <v>7</v>
      </c>
      <c r="BR492" s="396">
        <v>0.66666666666666663</v>
      </c>
      <c r="BS492" s="12">
        <f t="shared" si="1003"/>
        <v>5.5555555555555358E-3</v>
      </c>
      <c r="BT492" s="225">
        <f t="shared" si="1004"/>
        <v>0</v>
      </c>
      <c r="BU492" s="225">
        <f t="shared" si="1005"/>
        <v>8</v>
      </c>
      <c r="BV492" s="396">
        <v>0.66666666666666663</v>
      </c>
      <c r="BW492" s="396">
        <v>0.67708333333333337</v>
      </c>
      <c r="BX492" s="12">
        <f t="shared" si="950"/>
        <v>1.0416666666666741E-2</v>
      </c>
      <c r="BY492" s="13">
        <f t="shared" si="951"/>
        <v>0</v>
      </c>
      <c r="BZ492" s="13">
        <f t="shared" si="952"/>
        <v>15</v>
      </c>
      <c r="CA492" s="226">
        <f t="shared" si="953"/>
        <v>0.44791666666666674</v>
      </c>
      <c r="CB492" s="13">
        <f t="shared" si="954"/>
        <v>10</v>
      </c>
      <c r="CC492" s="13">
        <f t="shared" si="955"/>
        <v>45</v>
      </c>
      <c r="CD492" s="12">
        <f t="shared" si="929"/>
        <v>5.2083333333333315E-2</v>
      </c>
      <c r="CE492" s="13">
        <f t="shared" si="956"/>
        <v>1</v>
      </c>
      <c r="CF492" s="13">
        <f t="shared" si="957"/>
        <v>15</v>
      </c>
      <c r="CG492" s="12">
        <f t="shared" si="948"/>
        <v>6.25E-2</v>
      </c>
      <c r="CH492" s="13">
        <f t="shared" si="958"/>
        <v>1</v>
      </c>
      <c r="CI492" s="13">
        <f t="shared" si="959"/>
        <v>30</v>
      </c>
      <c r="CJ492" s="12">
        <f t="shared" si="949"/>
        <v>0.25972222222222219</v>
      </c>
      <c r="CK492" s="13">
        <f t="shared" si="960"/>
        <v>6</v>
      </c>
      <c r="CL492" s="13">
        <f t="shared" si="961"/>
        <v>14</v>
      </c>
      <c r="CM492" s="62"/>
      <c r="CN492" s="62"/>
      <c r="CO492" s="62"/>
      <c r="CP492" s="12">
        <f t="shared" si="962"/>
        <v>0.25972222222222219</v>
      </c>
      <c r="CQ492" s="13">
        <f t="shared" si="963"/>
        <v>6</v>
      </c>
      <c r="CR492" s="13">
        <f t="shared" si="964"/>
        <v>14</v>
      </c>
      <c r="CS492" s="396"/>
      <c r="CT492" s="13">
        <f t="shared" si="930"/>
        <v>0</v>
      </c>
      <c r="CU492" s="13">
        <f t="shared" si="931"/>
        <v>0</v>
      </c>
      <c r="CV492" s="158"/>
      <c r="CW492" s="13">
        <f t="shared" si="932"/>
        <v>0</v>
      </c>
      <c r="CX492" s="13">
        <f t="shared" si="933"/>
        <v>0</v>
      </c>
      <c r="CY492" s="158"/>
      <c r="CZ492" s="13">
        <f t="shared" si="934"/>
        <v>0</v>
      </c>
      <c r="DA492" s="13">
        <f t="shared" si="935"/>
        <v>0</v>
      </c>
      <c r="DB492" s="158"/>
      <c r="DC492" s="13">
        <f t="shared" si="936"/>
        <v>0</v>
      </c>
      <c r="DD492" s="13">
        <f t="shared" si="937"/>
        <v>0</v>
      </c>
      <c r="DE492" s="158"/>
      <c r="DF492" s="13">
        <f t="shared" si="938"/>
        <v>0</v>
      </c>
      <c r="DG492" s="13">
        <f t="shared" si="939"/>
        <v>0</v>
      </c>
      <c r="DH492" s="158"/>
      <c r="DI492" s="13">
        <f t="shared" si="940"/>
        <v>0</v>
      </c>
      <c r="DJ492" s="13">
        <f t="shared" si="941"/>
        <v>0</v>
      </c>
      <c r="DK492" s="158"/>
      <c r="DL492" s="35">
        <f t="shared" si="942"/>
        <v>0</v>
      </c>
      <c r="DM492" s="61">
        <f t="shared" si="943"/>
        <v>0</v>
      </c>
      <c r="DN492" s="66">
        <f t="shared" si="1006"/>
        <v>1740215.5359999996</v>
      </c>
      <c r="DO492" s="74">
        <f t="shared" si="944"/>
        <v>27958</v>
      </c>
      <c r="DP492" s="66">
        <f t="shared" si="965"/>
        <v>62.293749999999996</v>
      </c>
      <c r="DQ492" s="63">
        <f t="shared" si="947"/>
        <v>62.243920738250218</v>
      </c>
      <c r="DR492" s="66" t="e">
        <f t="shared" si="1007"/>
        <v>#NUM!</v>
      </c>
      <c r="DS492" s="96" t="e">
        <f t="shared" si="1008"/>
        <v>#NUM!</v>
      </c>
      <c r="DT492" s="66" t="e">
        <f t="shared" si="1009"/>
        <v>#NUM!</v>
      </c>
      <c r="DU492" s="66" t="e">
        <f t="shared" si="1010"/>
        <v>#NUM!</v>
      </c>
      <c r="DV492" s="62"/>
      <c r="DW492" s="62"/>
      <c r="DX492" s="62"/>
      <c r="DY492" s="62"/>
      <c r="DZ492" s="62"/>
      <c r="EA492" s="62"/>
      <c r="EB492" s="62"/>
      <c r="EC492" s="62"/>
      <c r="ED492" s="62"/>
      <c r="EE492" s="62"/>
      <c r="EF492" s="62"/>
      <c r="EG492" s="62"/>
      <c r="EH492" s="62"/>
      <c r="EI492" s="62"/>
      <c r="EJ492" s="62"/>
      <c r="EK492" s="62"/>
      <c r="EL492" s="62"/>
      <c r="EM492" s="62"/>
      <c r="EN492" s="62"/>
      <c r="EO492" s="62"/>
      <c r="EP492" s="62"/>
      <c r="EQ492" s="62"/>
      <c r="ER492" s="62"/>
      <c r="ES492" s="62"/>
      <c r="ET492" s="62"/>
      <c r="EU492" s="62"/>
      <c r="EV492" s="62"/>
      <c r="EW492" s="62"/>
      <c r="EX492" s="62"/>
      <c r="EY492" s="62"/>
      <c r="EZ492" s="62"/>
      <c r="FA492" s="62"/>
      <c r="FB492" s="62"/>
      <c r="FC492" s="62"/>
      <c r="FD492" s="62"/>
      <c r="FE492" s="62"/>
      <c r="FF492" s="62"/>
      <c r="FG492" s="62"/>
      <c r="FH492" s="62"/>
      <c r="FI492" s="62"/>
    </row>
    <row r="493" spans="1:165" s="398" customFormat="1">
      <c r="A493" s="199">
        <v>492</v>
      </c>
      <c r="B493" s="392">
        <v>40</v>
      </c>
      <c r="C493" s="399">
        <v>40854</v>
      </c>
      <c r="D493" s="394">
        <f t="shared" si="966"/>
        <v>11</v>
      </c>
      <c r="E493" s="393" t="s">
        <v>39</v>
      </c>
      <c r="F493" s="392">
        <v>19</v>
      </c>
      <c r="G493" s="395" t="s">
        <v>38</v>
      </c>
      <c r="H493" s="395" t="s">
        <v>658</v>
      </c>
      <c r="I493" s="395" t="s">
        <v>659</v>
      </c>
      <c r="J493" s="396">
        <v>0.27777777777777779</v>
      </c>
      <c r="K493" s="394">
        <v>3767.21</v>
      </c>
      <c r="L493" s="395" t="s">
        <v>33</v>
      </c>
      <c r="M493" s="392">
        <v>59</v>
      </c>
      <c r="N493" s="392">
        <v>0</v>
      </c>
      <c r="O493" s="395"/>
      <c r="P493" s="396">
        <v>0.27777777777777779</v>
      </c>
      <c r="Q493" s="396">
        <v>0.27777777777777779</v>
      </c>
      <c r="R493" s="12">
        <f t="shared" si="1011"/>
        <v>0</v>
      </c>
      <c r="S493" s="13">
        <f t="shared" si="1012"/>
        <v>0</v>
      </c>
      <c r="T493" s="13">
        <f t="shared" si="1013"/>
        <v>0</v>
      </c>
      <c r="U493" s="396">
        <v>0.3611111111111111</v>
      </c>
      <c r="V493" s="12">
        <f t="shared" si="885"/>
        <v>8.3333333333333315E-2</v>
      </c>
      <c r="W493" s="13">
        <f t="shared" si="971"/>
        <v>2</v>
      </c>
      <c r="X493" s="225">
        <f t="shared" si="972"/>
        <v>0</v>
      </c>
      <c r="Y493" s="396">
        <v>0.44097222222222227</v>
      </c>
      <c r="Z493" s="12">
        <f t="shared" si="973"/>
        <v>7.986111111111116E-2</v>
      </c>
      <c r="AA493" s="13">
        <f t="shared" si="974"/>
        <v>1</v>
      </c>
      <c r="AB493" s="13">
        <f t="shared" si="975"/>
        <v>55</v>
      </c>
      <c r="AC493" s="396">
        <v>0.47916666666666669</v>
      </c>
      <c r="AD493" s="12">
        <f t="shared" si="976"/>
        <v>3.819444444444442E-2</v>
      </c>
      <c r="AE493" s="13">
        <f t="shared" si="977"/>
        <v>0</v>
      </c>
      <c r="AF493" s="13">
        <f t="shared" si="978"/>
        <v>55</v>
      </c>
      <c r="AG493" s="396">
        <v>0.47986111111111113</v>
      </c>
      <c r="AH493" s="396">
        <v>0.54166666666666663</v>
      </c>
      <c r="AI493" s="12">
        <f t="shared" si="979"/>
        <v>6.1805555555555503E-2</v>
      </c>
      <c r="AJ493" s="225">
        <f t="shared" si="980"/>
        <v>1</v>
      </c>
      <c r="AK493" s="225">
        <f t="shared" si="981"/>
        <v>29</v>
      </c>
      <c r="AL493" s="396">
        <v>0.47986111111111113</v>
      </c>
      <c r="AM493" s="396">
        <v>0.54166666666666663</v>
      </c>
      <c r="AN493" s="12">
        <f t="shared" si="982"/>
        <v>6.1805555555555503E-2</v>
      </c>
      <c r="AO493" s="13">
        <f t="shared" si="983"/>
        <v>1</v>
      </c>
      <c r="AP493" s="13">
        <f t="shared" si="984"/>
        <v>29</v>
      </c>
      <c r="AQ493" s="396">
        <v>0.54513888888888895</v>
      </c>
      <c r="AR493" s="12">
        <f t="shared" si="985"/>
        <v>3.4722222222223209E-3</v>
      </c>
      <c r="AS493" s="225">
        <f t="shared" si="986"/>
        <v>0</v>
      </c>
      <c r="AT493" s="13">
        <f t="shared" si="987"/>
        <v>5</v>
      </c>
      <c r="AU493" s="396">
        <v>0.54861111111111105</v>
      </c>
      <c r="AV493" s="226">
        <f t="shared" si="988"/>
        <v>3.4722222222220989E-3</v>
      </c>
      <c r="AW493" s="13">
        <f t="shared" si="989"/>
        <v>0</v>
      </c>
      <c r="AX493" s="13">
        <f t="shared" si="990"/>
        <v>5</v>
      </c>
      <c r="AY493" s="396">
        <v>0.74791666666666667</v>
      </c>
      <c r="AZ493" s="12">
        <f t="shared" si="991"/>
        <v>0.19930555555555562</v>
      </c>
      <c r="BA493" s="225">
        <f t="shared" si="992"/>
        <v>4</v>
      </c>
      <c r="BB493" s="225">
        <f t="shared" si="993"/>
        <v>47</v>
      </c>
      <c r="BC493" s="396">
        <v>0.74791666666666667</v>
      </c>
      <c r="BD493" s="396">
        <v>0.74791666666666667</v>
      </c>
      <c r="BE493" s="12">
        <f t="shared" si="994"/>
        <v>0</v>
      </c>
      <c r="BF493" s="13">
        <f t="shared" si="995"/>
        <v>0</v>
      </c>
      <c r="BG493" s="13">
        <f t="shared" si="996"/>
        <v>0</v>
      </c>
      <c r="BH493" s="396">
        <v>0.74791666666666667</v>
      </c>
      <c r="BI493" s="396">
        <v>0.74791666666666667</v>
      </c>
      <c r="BJ493" s="395"/>
      <c r="BK493" s="69">
        <f t="shared" si="997"/>
        <v>0</v>
      </c>
      <c r="BL493" s="13">
        <f t="shared" si="998"/>
        <v>0</v>
      </c>
      <c r="BM493" s="13">
        <f t="shared" si="999"/>
        <v>0</v>
      </c>
      <c r="BN493" s="396">
        <v>0.75694444444444453</v>
      </c>
      <c r="BO493" s="12">
        <f t="shared" si="1000"/>
        <v>9.0277777777778567E-3</v>
      </c>
      <c r="BP493" s="225">
        <f t="shared" si="1001"/>
        <v>0</v>
      </c>
      <c r="BQ493" s="225">
        <f t="shared" si="1002"/>
        <v>13</v>
      </c>
      <c r="BR493" s="396">
        <v>0.76250000000000007</v>
      </c>
      <c r="BS493" s="12">
        <f t="shared" si="1003"/>
        <v>5.5555555555555358E-3</v>
      </c>
      <c r="BT493" s="225">
        <f t="shared" si="1004"/>
        <v>0</v>
      </c>
      <c r="BU493" s="225">
        <f t="shared" si="1005"/>
        <v>8</v>
      </c>
      <c r="BV493" s="396">
        <v>0.76250000000000007</v>
      </c>
      <c r="BW493" s="396">
        <v>0.77083333333333337</v>
      </c>
      <c r="BX493" s="12">
        <f t="shared" si="950"/>
        <v>8.3333333333333037E-3</v>
      </c>
      <c r="BY493" s="13">
        <f t="shared" si="951"/>
        <v>0</v>
      </c>
      <c r="BZ493" s="13">
        <f t="shared" si="952"/>
        <v>12</v>
      </c>
      <c r="CA493" s="226">
        <f t="shared" si="953"/>
        <v>0.49305555555555558</v>
      </c>
      <c r="CB493" s="13">
        <f t="shared" si="954"/>
        <v>11</v>
      </c>
      <c r="CC493" s="13">
        <f t="shared" si="955"/>
        <v>50</v>
      </c>
      <c r="CD493" s="12">
        <f t="shared" si="929"/>
        <v>5.6250000000000133E-2</v>
      </c>
      <c r="CE493" s="13">
        <f t="shared" si="956"/>
        <v>1</v>
      </c>
      <c r="CF493" s="13">
        <f t="shared" si="957"/>
        <v>21</v>
      </c>
      <c r="CG493" s="12">
        <f t="shared" si="948"/>
        <v>6.1805555555555503E-2</v>
      </c>
      <c r="CH493" s="13">
        <f t="shared" si="958"/>
        <v>1</v>
      </c>
      <c r="CI493" s="13">
        <f t="shared" si="959"/>
        <v>29</v>
      </c>
      <c r="CJ493" s="12">
        <f t="shared" si="949"/>
        <v>0.19930555555555562</v>
      </c>
      <c r="CK493" s="13">
        <f t="shared" si="960"/>
        <v>4</v>
      </c>
      <c r="CL493" s="13">
        <f t="shared" si="961"/>
        <v>47</v>
      </c>
      <c r="CM493" s="62"/>
      <c r="CN493" s="62"/>
      <c r="CO493" s="62"/>
      <c r="CP493" s="12">
        <f t="shared" si="962"/>
        <v>0.19930555555555562</v>
      </c>
      <c r="CQ493" s="13">
        <f t="shared" si="963"/>
        <v>4</v>
      </c>
      <c r="CR493" s="13">
        <f t="shared" si="964"/>
        <v>47</v>
      </c>
      <c r="CS493" s="396"/>
      <c r="CT493" s="13">
        <f t="shared" si="930"/>
        <v>0</v>
      </c>
      <c r="CU493" s="13">
        <f t="shared" si="931"/>
        <v>0</v>
      </c>
      <c r="CV493" s="158"/>
      <c r="CW493" s="13">
        <f t="shared" si="932"/>
        <v>0</v>
      </c>
      <c r="CX493" s="13">
        <f t="shared" si="933"/>
        <v>0</v>
      </c>
      <c r="CY493" s="158"/>
      <c r="CZ493" s="13">
        <f t="shared" si="934"/>
        <v>0</v>
      </c>
      <c r="DA493" s="13">
        <f t="shared" si="935"/>
        <v>0</v>
      </c>
      <c r="DB493" s="158"/>
      <c r="DC493" s="13">
        <f t="shared" si="936"/>
        <v>0</v>
      </c>
      <c r="DD493" s="13">
        <f t="shared" si="937"/>
        <v>0</v>
      </c>
      <c r="DE493" s="158"/>
      <c r="DF493" s="13">
        <f t="shared" si="938"/>
        <v>0</v>
      </c>
      <c r="DG493" s="13">
        <f t="shared" si="939"/>
        <v>0</v>
      </c>
      <c r="DH493" s="158"/>
      <c r="DI493" s="13">
        <f t="shared" si="940"/>
        <v>0</v>
      </c>
      <c r="DJ493" s="13">
        <f t="shared" si="941"/>
        <v>0</v>
      </c>
      <c r="DK493" s="158"/>
      <c r="DL493" s="35">
        <f t="shared" si="942"/>
        <v>0</v>
      </c>
      <c r="DM493" s="61">
        <f t="shared" si="943"/>
        <v>0</v>
      </c>
      <c r="DN493" s="66">
        <f t="shared" si="1006"/>
        <v>1743982.7459999996</v>
      </c>
      <c r="DO493" s="74">
        <f t="shared" si="944"/>
        <v>28017</v>
      </c>
      <c r="DP493" s="66">
        <f t="shared" si="965"/>
        <v>63.851016949152545</v>
      </c>
      <c r="DQ493" s="63">
        <f t="shared" si="947"/>
        <v>62.247305064782083</v>
      </c>
      <c r="DR493" s="66" t="e">
        <f t="shared" si="1007"/>
        <v>#NUM!</v>
      </c>
      <c r="DS493" s="96" t="e">
        <f t="shared" si="1008"/>
        <v>#NUM!</v>
      </c>
      <c r="DT493" s="66" t="e">
        <f t="shared" si="1009"/>
        <v>#NUM!</v>
      </c>
      <c r="DU493" s="66" t="e">
        <f t="shared" si="1010"/>
        <v>#NUM!</v>
      </c>
      <c r="DV493" s="62"/>
      <c r="DW493" s="62"/>
      <c r="DX493" s="62"/>
      <c r="DY493" s="62"/>
      <c r="DZ493" s="62"/>
      <c r="EA493" s="62"/>
      <c r="EB493" s="62"/>
      <c r="EC493" s="62"/>
      <c r="ED493" s="62"/>
      <c r="EE493" s="62"/>
      <c r="EF493" s="62"/>
      <c r="EG493" s="62"/>
      <c r="EH493" s="62"/>
      <c r="EI493" s="62"/>
      <c r="EJ493" s="62"/>
      <c r="EK493" s="62"/>
      <c r="EL493" s="62"/>
      <c r="EM493" s="62"/>
      <c r="EN493" s="62"/>
      <c r="EO493" s="62"/>
      <c r="EP493" s="62"/>
      <c r="EQ493" s="62"/>
      <c r="ER493" s="62"/>
      <c r="ES493" s="62"/>
      <c r="ET493" s="62"/>
      <c r="EU493" s="62"/>
      <c r="EV493" s="62"/>
      <c r="EW493" s="62"/>
      <c r="EX493" s="62"/>
      <c r="EY493" s="62"/>
      <c r="EZ493" s="62"/>
      <c r="FA493" s="62"/>
      <c r="FB493" s="62"/>
      <c r="FC493" s="62"/>
      <c r="FD493" s="62"/>
      <c r="FE493" s="62"/>
      <c r="FF493" s="62"/>
      <c r="FG493" s="62"/>
      <c r="FH493" s="62"/>
      <c r="FI493" s="62"/>
    </row>
    <row r="494" spans="1:165" s="398" customFormat="1" ht="45">
      <c r="A494" s="175">
        <v>493</v>
      </c>
      <c r="B494" s="392">
        <v>41</v>
      </c>
      <c r="C494" s="399">
        <v>40854</v>
      </c>
      <c r="D494" s="394">
        <f t="shared" si="966"/>
        <v>11</v>
      </c>
      <c r="E494" s="393" t="s">
        <v>651</v>
      </c>
      <c r="F494" s="392">
        <v>2</v>
      </c>
      <c r="G494" s="395" t="s">
        <v>657</v>
      </c>
      <c r="H494" s="395" t="s">
        <v>394</v>
      </c>
      <c r="I494" s="395" t="s">
        <v>537</v>
      </c>
      <c r="J494" s="396">
        <v>0.70833333333333337</v>
      </c>
      <c r="K494" s="394">
        <v>3873.9</v>
      </c>
      <c r="L494" s="395" t="s">
        <v>34</v>
      </c>
      <c r="M494" s="392">
        <v>58</v>
      </c>
      <c r="N494" s="392">
        <v>0</v>
      </c>
      <c r="O494" s="395"/>
      <c r="P494" s="396">
        <v>0.70833333333333337</v>
      </c>
      <c r="Q494" s="396">
        <v>0.70833333333333337</v>
      </c>
      <c r="R494" s="12">
        <f t="shared" si="1011"/>
        <v>0</v>
      </c>
      <c r="S494" s="13">
        <f t="shared" si="1012"/>
        <v>0</v>
      </c>
      <c r="T494" s="13">
        <f t="shared" si="1013"/>
        <v>0</v>
      </c>
      <c r="U494" s="396">
        <v>0.72916666666666663</v>
      </c>
      <c r="V494" s="12">
        <f t="shared" si="885"/>
        <v>2.0833333333333259E-2</v>
      </c>
      <c r="W494" s="13">
        <f t="shared" si="971"/>
        <v>0</v>
      </c>
      <c r="X494" s="225">
        <f t="shared" si="972"/>
        <v>30</v>
      </c>
      <c r="Y494" s="396">
        <v>0.73263888888888884</v>
      </c>
      <c r="Z494" s="12">
        <f t="shared" si="973"/>
        <v>3.4722222222222099E-3</v>
      </c>
      <c r="AA494" s="13">
        <f t="shared" si="974"/>
        <v>0</v>
      </c>
      <c r="AB494" s="13">
        <f t="shared" si="975"/>
        <v>5</v>
      </c>
      <c r="AC494" s="396">
        <v>0.75347222222222221</v>
      </c>
      <c r="AD494" s="12">
        <f t="shared" si="976"/>
        <v>2.083333333333337E-2</v>
      </c>
      <c r="AE494" s="13">
        <f t="shared" si="977"/>
        <v>0</v>
      </c>
      <c r="AF494" s="13">
        <f t="shared" si="978"/>
        <v>30</v>
      </c>
      <c r="AG494" s="396">
        <v>0.75694444444444453</v>
      </c>
      <c r="AH494" s="396">
        <v>0.78680555555555554</v>
      </c>
      <c r="AI494" s="12">
        <f t="shared" si="979"/>
        <v>2.9861111111111005E-2</v>
      </c>
      <c r="AJ494" s="225">
        <f t="shared" si="980"/>
        <v>0</v>
      </c>
      <c r="AK494" s="225">
        <f t="shared" si="981"/>
        <v>43</v>
      </c>
      <c r="AL494" s="396">
        <v>0.75694444444444453</v>
      </c>
      <c r="AM494" s="396">
        <v>0.78680555555555554</v>
      </c>
      <c r="AN494" s="12">
        <f t="shared" si="982"/>
        <v>2.9861111111111005E-2</v>
      </c>
      <c r="AO494" s="13">
        <f t="shared" si="983"/>
        <v>0</v>
      </c>
      <c r="AP494" s="13">
        <f t="shared" si="984"/>
        <v>43</v>
      </c>
      <c r="AQ494" s="396">
        <v>0.78819444444444453</v>
      </c>
      <c r="AR494" s="12">
        <f t="shared" si="985"/>
        <v>1.388888888888995E-3</v>
      </c>
      <c r="AS494" s="225">
        <f t="shared" si="986"/>
        <v>0</v>
      </c>
      <c r="AT494" s="13">
        <f t="shared" si="987"/>
        <v>2</v>
      </c>
      <c r="AU494" s="396">
        <v>0.79513888888888884</v>
      </c>
      <c r="AV494" s="226">
        <f t="shared" si="988"/>
        <v>6.9444444444443088E-3</v>
      </c>
      <c r="AW494" s="13">
        <f t="shared" si="989"/>
        <v>0</v>
      </c>
      <c r="AX494" s="13">
        <f t="shared" si="990"/>
        <v>10</v>
      </c>
      <c r="AY494" s="396">
        <v>0.85972222222222217</v>
      </c>
      <c r="AZ494" s="12">
        <f t="shared" si="991"/>
        <v>6.4583333333333326E-2</v>
      </c>
      <c r="BA494" s="225">
        <f t="shared" si="992"/>
        <v>1</v>
      </c>
      <c r="BB494" s="225">
        <f t="shared" si="993"/>
        <v>33</v>
      </c>
      <c r="BC494" s="396">
        <v>0.85972222222222217</v>
      </c>
      <c r="BD494" s="396">
        <v>0.85972222222222217</v>
      </c>
      <c r="BE494" s="12">
        <f t="shared" si="994"/>
        <v>0</v>
      </c>
      <c r="BF494" s="13">
        <f t="shared" si="995"/>
        <v>0</v>
      </c>
      <c r="BG494" s="13">
        <f t="shared" si="996"/>
        <v>0</v>
      </c>
      <c r="BH494" s="396">
        <v>0.85972222222222217</v>
      </c>
      <c r="BI494" s="396">
        <v>0.85972222222222217</v>
      </c>
      <c r="BJ494" s="395"/>
      <c r="BK494" s="69">
        <f t="shared" si="997"/>
        <v>0</v>
      </c>
      <c r="BL494" s="13">
        <f t="shared" si="998"/>
        <v>0</v>
      </c>
      <c r="BM494" s="13">
        <f t="shared" si="999"/>
        <v>0</v>
      </c>
      <c r="BN494" s="396">
        <v>0.8666666666666667</v>
      </c>
      <c r="BO494" s="12">
        <f t="shared" si="1000"/>
        <v>6.9444444444445308E-3</v>
      </c>
      <c r="BP494" s="225">
        <f t="shared" si="1001"/>
        <v>0</v>
      </c>
      <c r="BQ494" s="225">
        <f t="shared" si="1002"/>
        <v>10</v>
      </c>
      <c r="BR494" s="396">
        <v>0.87152777777777779</v>
      </c>
      <c r="BS494" s="12">
        <f t="shared" si="1003"/>
        <v>4.8611111111110938E-3</v>
      </c>
      <c r="BT494" s="225">
        <f t="shared" si="1004"/>
        <v>0</v>
      </c>
      <c r="BU494" s="225">
        <f t="shared" si="1005"/>
        <v>7</v>
      </c>
      <c r="BV494" s="396">
        <v>0.87152777777777779</v>
      </c>
      <c r="BW494" s="396">
        <v>0.875</v>
      </c>
      <c r="BX494" s="12">
        <f t="shared" si="950"/>
        <v>3.4722222222222099E-3</v>
      </c>
      <c r="BY494" s="13">
        <f t="shared" si="951"/>
        <v>0</v>
      </c>
      <c r="BZ494" s="13">
        <f t="shared" si="952"/>
        <v>5</v>
      </c>
      <c r="CA494" s="226">
        <f t="shared" si="953"/>
        <v>0.16666666666666663</v>
      </c>
      <c r="CB494" s="13">
        <f t="shared" si="954"/>
        <v>4</v>
      </c>
      <c r="CC494" s="13">
        <f t="shared" si="955"/>
        <v>0</v>
      </c>
      <c r="CD494" s="12">
        <f t="shared" si="929"/>
        <v>3.402777777777799E-2</v>
      </c>
      <c r="CE494" s="13">
        <f t="shared" si="956"/>
        <v>0</v>
      </c>
      <c r="CF494" s="13">
        <f t="shared" si="957"/>
        <v>49</v>
      </c>
      <c r="CG494" s="12">
        <f t="shared" si="948"/>
        <v>2.9861111111111005E-2</v>
      </c>
      <c r="CH494" s="13">
        <f t="shared" si="958"/>
        <v>0</v>
      </c>
      <c r="CI494" s="13">
        <f t="shared" si="959"/>
        <v>43</v>
      </c>
      <c r="CJ494" s="12">
        <f t="shared" si="949"/>
        <v>6.4583333333333326E-2</v>
      </c>
      <c r="CK494" s="13">
        <f t="shared" si="960"/>
        <v>1</v>
      </c>
      <c r="CL494" s="13">
        <f t="shared" si="961"/>
        <v>33</v>
      </c>
      <c r="CM494" s="62"/>
      <c r="CN494" s="62"/>
      <c r="CO494" s="62"/>
      <c r="CP494" s="12">
        <f t="shared" si="962"/>
        <v>6.4583333333333326E-2</v>
      </c>
      <c r="CQ494" s="13">
        <f t="shared" si="963"/>
        <v>1</v>
      </c>
      <c r="CR494" s="13">
        <f t="shared" si="964"/>
        <v>33</v>
      </c>
      <c r="CS494" s="396"/>
      <c r="CT494" s="13">
        <f t="shared" si="930"/>
        <v>0</v>
      </c>
      <c r="CU494" s="13">
        <f t="shared" si="931"/>
        <v>0</v>
      </c>
      <c r="CV494" s="158"/>
      <c r="CW494" s="13">
        <f t="shared" si="932"/>
        <v>0</v>
      </c>
      <c r="CX494" s="13">
        <f t="shared" si="933"/>
        <v>0</v>
      </c>
      <c r="CY494" s="158"/>
      <c r="CZ494" s="13">
        <f t="shared" si="934"/>
        <v>0</v>
      </c>
      <c r="DA494" s="13">
        <f t="shared" si="935"/>
        <v>0</v>
      </c>
      <c r="DB494" s="158"/>
      <c r="DC494" s="13">
        <f t="shared" si="936"/>
        <v>0</v>
      </c>
      <c r="DD494" s="13">
        <f t="shared" si="937"/>
        <v>0</v>
      </c>
      <c r="DE494" s="158"/>
      <c r="DF494" s="13">
        <f t="shared" si="938"/>
        <v>0</v>
      </c>
      <c r="DG494" s="13">
        <f t="shared" si="939"/>
        <v>0</v>
      </c>
      <c r="DH494" s="158"/>
      <c r="DI494" s="13">
        <f t="shared" si="940"/>
        <v>0</v>
      </c>
      <c r="DJ494" s="13">
        <f t="shared" si="941"/>
        <v>0</v>
      </c>
      <c r="DK494" s="158"/>
      <c r="DL494" s="35">
        <f t="shared" si="942"/>
        <v>0</v>
      </c>
      <c r="DM494" s="61">
        <f t="shared" si="943"/>
        <v>0</v>
      </c>
      <c r="DN494" s="66">
        <f t="shared" si="1006"/>
        <v>1747856.6459999995</v>
      </c>
      <c r="DO494" s="74">
        <f t="shared" si="944"/>
        <v>28075</v>
      </c>
      <c r="DP494" s="66">
        <f t="shared" si="965"/>
        <v>66.791379310344823</v>
      </c>
      <c r="DQ494" s="63">
        <f t="shared" si="947"/>
        <v>62.256692644701673</v>
      </c>
      <c r="DR494" s="66" t="e">
        <f t="shared" si="1007"/>
        <v>#NUM!</v>
      </c>
      <c r="DS494" s="96" t="e">
        <f t="shared" si="1008"/>
        <v>#NUM!</v>
      </c>
      <c r="DT494" s="66" t="e">
        <f t="shared" si="1009"/>
        <v>#NUM!</v>
      </c>
      <c r="DU494" s="66" t="e">
        <f t="shared" si="1010"/>
        <v>#NUM!</v>
      </c>
      <c r="DV494" s="62"/>
      <c r="DW494" s="62"/>
      <c r="DX494" s="62"/>
      <c r="DY494" s="62"/>
      <c r="DZ494" s="62"/>
      <c r="EA494" s="62"/>
      <c r="EB494" s="62"/>
      <c r="EC494" s="62"/>
      <c r="ED494" s="62"/>
      <c r="EE494" s="62"/>
      <c r="EF494" s="62"/>
      <c r="EG494" s="62"/>
      <c r="EH494" s="62"/>
      <c r="EI494" s="62"/>
      <c r="EJ494" s="62"/>
      <c r="EK494" s="62"/>
      <c r="EL494" s="62"/>
      <c r="EM494" s="62"/>
      <c r="EN494" s="62"/>
      <c r="EO494" s="62"/>
      <c r="EP494" s="62"/>
      <c r="EQ494" s="62"/>
      <c r="ER494" s="62"/>
      <c r="ES494" s="62"/>
      <c r="ET494" s="62"/>
      <c r="EU494" s="62"/>
      <c r="EV494" s="62"/>
      <c r="EW494" s="62"/>
      <c r="EX494" s="62"/>
      <c r="EY494" s="62"/>
      <c r="EZ494" s="62"/>
      <c r="FA494" s="62"/>
      <c r="FB494" s="62"/>
      <c r="FC494" s="62"/>
      <c r="FD494" s="62"/>
      <c r="FE494" s="62"/>
      <c r="FF494" s="62"/>
      <c r="FG494" s="62"/>
      <c r="FH494" s="62"/>
      <c r="FI494" s="62"/>
    </row>
    <row r="495" spans="1:165" s="398" customFormat="1">
      <c r="A495" s="199">
        <v>494</v>
      </c>
      <c r="B495" s="392">
        <v>42</v>
      </c>
      <c r="C495" s="399">
        <v>40854</v>
      </c>
      <c r="D495" s="394">
        <f t="shared" si="966"/>
        <v>11</v>
      </c>
      <c r="E495" s="393" t="s">
        <v>39</v>
      </c>
      <c r="F495" s="392">
        <v>20</v>
      </c>
      <c r="G495" s="395" t="s">
        <v>38</v>
      </c>
      <c r="H495" s="395" t="s">
        <v>324</v>
      </c>
      <c r="I495" s="395" t="s">
        <v>587</v>
      </c>
      <c r="J495" s="396">
        <v>0.85416666666666663</v>
      </c>
      <c r="K495" s="394">
        <v>3685.35</v>
      </c>
      <c r="L495" s="395" t="s">
        <v>34</v>
      </c>
      <c r="M495" s="392">
        <v>59</v>
      </c>
      <c r="N495" s="392">
        <v>0</v>
      </c>
      <c r="O495" s="395"/>
      <c r="P495" s="396">
        <v>0.85416666666666663</v>
      </c>
      <c r="Q495" s="396">
        <v>0.85416666666666663</v>
      </c>
      <c r="R495" s="12">
        <f t="shared" si="1011"/>
        <v>0</v>
      </c>
      <c r="S495" s="13">
        <f t="shared" si="1012"/>
        <v>0</v>
      </c>
      <c r="T495" s="13">
        <f t="shared" si="1013"/>
        <v>0</v>
      </c>
      <c r="U495" s="396">
        <v>0.89930555555555547</v>
      </c>
      <c r="V495" s="12">
        <f t="shared" si="885"/>
        <v>4.513888888888884E-2</v>
      </c>
      <c r="W495" s="13">
        <f t="shared" si="971"/>
        <v>1</v>
      </c>
      <c r="X495" s="225">
        <f t="shared" si="972"/>
        <v>5</v>
      </c>
      <c r="Y495" s="396">
        <v>0.90972222222222221</v>
      </c>
      <c r="Z495" s="12">
        <f t="shared" si="973"/>
        <v>1.0416666666666741E-2</v>
      </c>
      <c r="AA495" s="13">
        <f t="shared" si="974"/>
        <v>0</v>
      </c>
      <c r="AB495" s="13">
        <f t="shared" si="975"/>
        <v>15</v>
      </c>
      <c r="AC495" s="396">
        <v>0.93402777777777779</v>
      </c>
      <c r="AD495" s="12">
        <f t="shared" si="976"/>
        <v>2.430555555555558E-2</v>
      </c>
      <c r="AE495" s="13">
        <f t="shared" si="977"/>
        <v>0</v>
      </c>
      <c r="AF495" s="13">
        <f t="shared" si="978"/>
        <v>35</v>
      </c>
      <c r="AG495" s="396">
        <v>0.93055555555555547</v>
      </c>
      <c r="AH495" s="396">
        <v>1.0006944444444443</v>
      </c>
      <c r="AI495" s="12">
        <f t="shared" si="979"/>
        <v>7.0138888888888862E-2</v>
      </c>
      <c r="AJ495" s="225">
        <f t="shared" si="980"/>
        <v>1</v>
      </c>
      <c r="AK495" s="225">
        <f t="shared" si="981"/>
        <v>41</v>
      </c>
      <c r="AL495" s="396">
        <v>0.93055555555555547</v>
      </c>
      <c r="AM495" s="396">
        <v>1.0006944444444443</v>
      </c>
      <c r="AN495" s="12">
        <f t="shared" si="982"/>
        <v>7.0138888888888862E-2</v>
      </c>
      <c r="AO495" s="13">
        <f t="shared" si="983"/>
        <v>1</v>
      </c>
      <c r="AP495" s="13">
        <f t="shared" si="984"/>
        <v>41</v>
      </c>
      <c r="AQ495" s="396">
        <v>1.0041666666666667</v>
      </c>
      <c r="AR495" s="12">
        <f t="shared" si="985"/>
        <v>3.4722222222223209E-3</v>
      </c>
      <c r="AS495" s="225">
        <f t="shared" si="986"/>
        <v>0</v>
      </c>
      <c r="AT495" s="13">
        <f t="shared" si="987"/>
        <v>5</v>
      </c>
      <c r="AU495" s="396">
        <v>1.0055555555555555</v>
      </c>
      <c r="AV495" s="226">
        <f t="shared" si="988"/>
        <v>1.388888888888884E-3</v>
      </c>
      <c r="AW495" s="13">
        <f t="shared" si="989"/>
        <v>0</v>
      </c>
      <c r="AX495" s="13">
        <f t="shared" si="990"/>
        <v>2</v>
      </c>
      <c r="AY495" s="396">
        <v>1.0847222222222224</v>
      </c>
      <c r="AZ495" s="12">
        <f t="shared" si="991"/>
        <v>7.9166666666666829E-2</v>
      </c>
      <c r="BA495" s="225">
        <f t="shared" si="992"/>
        <v>1</v>
      </c>
      <c r="BB495" s="225">
        <f t="shared" si="993"/>
        <v>54</v>
      </c>
      <c r="BC495" s="396">
        <v>1.0847222222222224</v>
      </c>
      <c r="BD495" s="396">
        <v>1.0847222222222224</v>
      </c>
      <c r="BE495" s="12">
        <f t="shared" si="994"/>
        <v>0</v>
      </c>
      <c r="BF495" s="13">
        <f t="shared" si="995"/>
        <v>0</v>
      </c>
      <c r="BG495" s="13">
        <f t="shared" si="996"/>
        <v>0</v>
      </c>
      <c r="BH495" s="396">
        <v>1.0847222222222224</v>
      </c>
      <c r="BI495" s="396">
        <v>1.0847222222222224</v>
      </c>
      <c r="BJ495" s="395"/>
      <c r="BK495" s="69">
        <f t="shared" si="997"/>
        <v>0</v>
      </c>
      <c r="BL495" s="13">
        <f t="shared" si="998"/>
        <v>0</v>
      </c>
      <c r="BM495" s="13">
        <f t="shared" si="999"/>
        <v>0</v>
      </c>
      <c r="BN495" s="396">
        <v>1.0916666666666666</v>
      </c>
      <c r="BO495" s="12">
        <f t="shared" si="1000"/>
        <v>6.9444444444441977E-3</v>
      </c>
      <c r="BP495" s="225">
        <f t="shared" si="1001"/>
        <v>0</v>
      </c>
      <c r="BQ495" s="225">
        <f t="shared" si="1002"/>
        <v>10</v>
      </c>
      <c r="BR495" s="396">
        <v>1.0972222222222221</v>
      </c>
      <c r="BS495" s="12">
        <f t="shared" si="1003"/>
        <v>5.5555555555555358E-3</v>
      </c>
      <c r="BT495" s="225">
        <f t="shared" si="1004"/>
        <v>0</v>
      </c>
      <c r="BU495" s="225">
        <f t="shared" si="1005"/>
        <v>8</v>
      </c>
      <c r="BV495" s="396">
        <v>1.0972222222222221</v>
      </c>
      <c r="BW495" s="396">
        <v>1.125</v>
      </c>
      <c r="BX495" s="12">
        <f t="shared" si="950"/>
        <v>2.7777777777777901E-2</v>
      </c>
      <c r="BY495" s="13">
        <f t="shared" si="951"/>
        <v>0</v>
      </c>
      <c r="BZ495" s="13">
        <f t="shared" si="952"/>
        <v>40</v>
      </c>
      <c r="CA495" s="226">
        <f t="shared" si="953"/>
        <v>0.27083333333333337</v>
      </c>
      <c r="CB495" s="13">
        <f t="shared" si="954"/>
        <v>6</v>
      </c>
      <c r="CC495" s="13">
        <f t="shared" si="955"/>
        <v>30</v>
      </c>
      <c r="CD495" s="12">
        <f t="shared" si="929"/>
        <v>4.0277777777777635E-2</v>
      </c>
      <c r="CE495" s="13">
        <f t="shared" si="956"/>
        <v>0</v>
      </c>
      <c r="CF495" s="13">
        <f t="shared" si="957"/>
        <v>58</v>
      </c>
      <c r="CG495" s="12">
        <f t="shared" si="948"/>
        <v>7.0138888888888862E-2</v>
      </c>
      <c r="CH495" s="13">
        <f t="shared" si="958"/>
        <v>1</v>
      </c>
      <c r="CI495" s="13">
        <f t="shared" si="959"/>
        <v>41</v>
      </c>
      <c r="CJ495" s="12">
        <f t="shared" si="949"/>
        <v>7.9166666666666829E-2</v>
      </c>
      <c r="CK495" s="13">
        <f t="shared" si="960"/>
        <v>1</v>
      </c>
      <c r="CL495" s="13">
        <f t="shared" si="961"/>
        <v>54</v>
      </c>
      <c r="CM495" s="62"/>
      <c r="CN495" s="62"/>
      <c r="CO495" s="62"/>
      <c r="CP495" s="12">
        <f t="shared" si="962"/>
        <v>7.9166666666666829E-2</v>
      </c>
      <c r="CQ495" s="13">
        <f t="shared" si="963"/>
        <v>1</v>
      </c>
      <c r="CR495" s="13">
        <f t="shared" si="964"/>
        <v>54</v>
      </c>
      <c r="CS495" s="396"/>
      <c r="CT495" s="13">
        <f t="shared" si="930"/>
        <v>0</v>
      </c>
      <c r="CU495" s="13">
        <f t="shared" si="931"/>
        <v>0</v>
      </c>
      <c r="CV495" s="158"/>
      <c r="CW495" s="13">
        <f t="shared" si="932"/>
        <v>0</v>
      </c>
      <c r="CX495" s="13">
        <f t="shared" si="933"/>
        <v>0</v>
      </c>
      <c r="CY495" s="158"/>
      <c r="CZ495" s="13">
        <f t="shared" si="934"/>
        <v>0</v>
      </c>
      <c r="DA495" s="13">
        <f t="shared" si="935"/>
        <v>0</v>
      </c>
      <c r="DB495" s="158"/>
      <c r="DC495" s="13">
        <f t="shared" si="936"/>
        <v>0</v>
      </c>
      <c r="DD495" s="13">
        <f t="shared" si="937"/>
        <v>0</v>
      </c>
      <c r="DE495" s="158"/>
      <c r="DF495" s="13">
        <f t="shared" si="938"/>
        <v>0</v>
      </c>
      <c r="DG495" s="13">
        <f t="shared" si="939"/>
        <v>0</v>
      </c>
      <c r="DH495" s="158"/>
      <c r="DI495" s="13">
        <f t="shared" si="940"/>
        <v>0</v>
      </c>
      <c r="DJ495" s="13">
        <f t="shared" si="941"/>
        <v>0</v>
      </c>
      <c r="DK495" s="158"/>
      <c r="DL495" s="35">
        <f t="shared" si="942"/>
        <v>0</v>
      </c>
      <c r="DM495" s="61">
        <f t="shared" si="943"/>
        <v>0</v>
      </c>
      <c r="DN495" s="66">
        <f t="shared" si="1006"/>
        <v>1751541.9959999996</v>
      </c>
      <c r="DO495" s="74">
        <f t="shared" si="944"/>
        <v>28134</v>
      </c>
      <c r="DP495" s="66">
        <f t="shared" si="965"/>
        <v>62.463559322033895</v>
      </c>
      <c r="DQ495" s="63">
        <f t="shared" si="947"/>
        <v>62.257126466197469</v>
      </c>
      <c r="DR495" s="66" t="e">
        <f t="shared" si="1007"/>
        <v>#NUM!</v>
      </c>
      <c r="DS495" s="96" t="e">
        <f t="shared" si="1008"/>
        <v>#NUM!</v>
      </c>
      <c r="DT495" s="66" t="e">
        <f t="shared" si="1009"/>
        <v>#NUM!</v>
      </c>
      <c r="DU495" s="66" t="e">
        <f t="shared" si="1010"/>
        <v>#NUM!</v>
      </c>
      <c r="DV495" s="62"/>
      <c r="DW495" s="62"/>
      <c r="DX495" s="62"/>
      <c r="DY495" s="62"/>
      <c r="DZ495" s="62"/>
      <c r="EA495" s="62"/>
      <c r="EB495" s="62"/>
      <c r="EC495" s="62"/>
      <c r="ED495" s="62"/>
      <c r="EE495" s="62"/>
      <c r="EF495" s="62"/>
      <c r="EG495" s="62"/>
      <c r="EH495" s="62"/>
      <c r="EI495" s="62"/>
      <c r="EJ495" s="62"/>
      <c r="EK495" s="62"/>
      <c r="EL495" s="62"/>
      <c r="EM495" s="62"/>
      <c r="EN495" s="62"/>
      <c r="EO495" s="62"/>
      <c r="EP495" s="62"/>
      <c r="EQ495" s="62"/>
      <c r="ER495" s="62"/>
      <c r="ES495" s="62"/>
      <c r="ET495" s="62"/>
      <c r="EU495" s="62"/>
      <c r="EV495" s="62"/>
      <c r="EW495" s="62"/>
      <c r="EX495" s="62"/>
      <c r="EY495" s="62"/>
      <c r="EZ495" s="62"/>
      <c r="FA495" s="62"/>
      <c r="FB495" s="62"/>
      <c r="FC495" s="62"/>
      <c r="FD495" s="62"/>
      <c r="FE495" s="62"/>
      <c r="FF495" s="62"/>
      <c r="FG495" s="62"/>
      <c r="FH495" s="62"/>
      <c r="FI495" s="62"/>
    </row>
    <row r="496" spans="1:165" s="398" customFormat="1">
      <c r="A496" s="175">
        <v>495</v>
      </c>
      <c r="B496" s="392">
        <v>43</v>
      </c>
      <c r="C496" s="399">
        <v>40854</v>
      </c>
      <c r="D496" s="394">
        <f t="shared" si="966"/>
        <v>11</v>
      </c>
      <c r="E496" s="393" t="s">
        <v>286</v>
      </c>
      <c r="F496" s="392">
        <v>2</v>
      </c>
      <c r="G496" s="395" t="s">
        <v>287</v>
      </c>
      <c r="H496" s="395" t="s">
        <v>288</v>
      </c>
      <c r="I496" s="395" t="s">
        <v>548</v>
      </c>
      <c r="J496" s="396">
        <v>0.85416666666666663</v>
      </c>
      <c r="K496" s="394">
        <v>3671.62</v>
      </c>
      <c r="L496" s="395" t="s">
        <v>33</v>
      </c>
      <c r="M496" s="392">
        <v>59</v>
      </c>
      <c r="N496" s="392">
        <v>0</v>
      </c>
      <c r="O496" s="395"/>
      <c r="P496" s="396">
        <v>0.85416666666666663</v>
      </c>
      <c r="Q496" s="396">
        <v>0.85416666666666663</v>
      </c>
      <c r="R496" s="12">
        <f t="shared" si="1011"/>
        <v>0</v>
      </c>
      <c r="S496" s="13">
        <f t="shared" si="1012"/>
        <v>0</v>
      </c>
      <c r="T496" s="13">
        <f t="shared" si="1013"/>
        <v>0</v>
      </c>
      <c r="U496" s="396">
        <v>0.94444444444444453</v>
      </c>
      <c r="V496" s="12">
        <f t="shared" si="885"/>
        <v>9.0277777777777901E-2</v>
      </c>
      <c r="W496" s="13">
        <f t="shared" si="971"/>
        <v>2</v>
      </c>
      <c r="X496" s="225">
        <f t="shared" si="972"/>
        <v>10</v>
      </c>
      <c r="Y496" s="396">
        <v>0.95486111111111116</v>
      </c>
      <c r="Z496" s="12">
        <f t="shared" si="973"/>
        <v>1.041666666666663E-2</v>
      </c>
      <c r="AA496" s="13">
        <f t="shared" si="974"/>
        <v>0</v>
      </c>
      <c r="AB496" s="13">
        <f t="shared" si="975"/>
        <v>15</v>
      </c>
      <c r="AC496" s="396">
        <v>0.97569444444444453</v>
      </c>
      <c r="AD496" s="12">
        <f t="shared" si="976"/>
        <v>2.083333333333337E-2</v>
      </c>
      <c r="AE496" s="13">
        <f t="shared" si="977"/>
        <v>0</v>
      </c>
      <c r="AF496" s="13">
        <f t="shared" si="978"/>
        <v>30</v>
      </c>
      <c r="AG496" s="396">
        <v>0.97916666666666663</v>
      </c>
      <c r="AH496" s="396">
        <v>1.0173611111111112</v>
      </c>
      <c r="AI496" s="12">
        <f t="shared" si="979"/>
        <v>3.8194444444444531E-2</v>
      </c>
      <c r="AJ496" s="225">
        <f t="shared" si="980"/>
        <v>0</v>
      </c>
      <c r="AK496" s="225">
        <f t="shared" si="981"/>
        <v>55</v>
      </c>
      <c r="AL496" s="396">
        <v>0.97916666666666663</v>
      </c>
      <c r="AM496" s="396">
        <v>1.0173611111111112</v>
      </c>
      <c r="AN496" s="12">
        <f t="shared" si="982"/>
        <v>3.8194444444444531E-2</v>
      </c>
      <c r="AO496" s="13">
        <f t="shared" si="983"/>
        <v>0</v>
      </c>
      <c r="AP496" s="13">
        <f t="shared" si="984"/>
        <v>55</v>
      </c>
      <c r="AQ496" s="396">
        <v>1.0222222222222224</v>
      </c>
      <c r="AR496" s="12">
        <f t="shared" si="985"/>
        <v>4.8611111111112049E-3</v>
      </c>
      <c r="AS496" s="225">
        <f t="shared" si="986"/>
        <v>0</v>
      </c>
      <c r="AT496" s="13">
        <f t="shared" si="987"/>
        <v>7</v>
      </c>
      <c r="AU496" s="396">
        <v>1.0395833333333333</v>
      </c>
      <c r="AV496" s="226">
        <f t="shared" si="988"/>
        <v>1.7361111111110938E-2</v>
      </c>
      <c r="AW496" s="13">
        <f t="shared" si="989"/>
        <v>0</v>
      </c>
      <c r="AX496" s="13">
        <f t="shared" si="990"/>
        <v>25</v>
      </c>
      <c r="AY496" s="396">
        <v>1.1902777777777778</v>
      </c>
      <c r="AZ496" s="12">
        <f t="shared" si="991"/>
        <v>0.15069444444444446</v>
      </c>
      <c r="BA496" s="225">
        <f t="shared" si="992"/>
        <v>3</v>
      </c>
      <c r="BB496" s="225">
        <f t="shared" si="993"/>
        <v>37</v>
      </c>
      <c r="BC496" s="396">
        <v>1.1902777777777778</v>
      </c>
      <c r="BD496" s="396">
        <v>1.1902777777777778</v>
      </c>
      <c r="BE496" s="12">
        <f t="shared" si="994"/>
        <v>0</v>
      </c>
      <c r="BF496" s="13">
        <f t="shared" si="995"/>
        <v>0</v>
      </c>
      <c r="BG496" s="13">
        <f t="shared" si="996"/>
        <v>0</v>
      </c>
      <c r="BH496" s="396">
        <v>1.1902777777777778</v>
      </c>
      <c r="BI496" s="396">
        <v>1.1902777777777778</v>
      </c>
      <c r="BJ496" s="395"/>
      <c r="BK496" s="69">
        <f t="shared" si="997"/>
        <v>0</v>
      </c>
      <c r="BL496" s="13">
        <f t="shared" si="998"/>
        <v>0</v>
      </c>
      <c r="BM496" s="13">
        <f t="shared" si="999"/>
        <v>0</v>
      </c>
      <c r="BN496" s="396">
        <v>1.1986111111111111</v>
      </c>
      <c r="BO496" s="12">
        <f t="shared" si="1000"/>
        <v>8.3333333333333037E-3</v>
      </c>
      <c r="BP496" s="225">
        <f t="shared" si="1001"/>
        <v>0</v>
      </c>
      <c r="BQ496" s="225">
        <f t="shared" si="1002"/>
        <v>12</v>
      </c>
      <c r="BR496" s="396">
        <v>1.2048611111111112</v>
      </c>
      <c r="BS496" s="12">
        <f t="shared" si="1003"/>
        <v>6.2500000000000888E-3</v>
      </c>
      <c r="BT496" s="225">
        <f t="shared" si="1004"/>
        <v>0</v>
      </c>
      <c r="BU496" s="225">
        <f t="shared" si="1005"/>
        <v>9</v>
      </c>
      <c r="BV496" s="396">
        <v>1.2048611111111112</v>
      </c>
      <c r="BW496" s="396">
        <v>1.2152777777777779</v>
      </c>
      <c r="BX496" s="12">
        <f t="shared" si="950"/>
        <v>1.0416666666666741E-2</v>
      </c>
      <c r="BY496" s="13">
        <f t="shared" si="951"/>
        <v>0</v>
      </c>
      <c r="BZ496" s="13">
        <f t="shared" si="952"/>
        <v>15</v>
      </c>
      <c r="CA496" s="226">
        <f t="shared" si="953"/>
        <v>0.36111111111111127</v>
      </c>
      <c r="CB496" s="13">
        <f t="shared" si="954"/>
        <v>8</v>
      </c>
      <c r="CC496" s="13">
        <f t="shared" si="955"/>
        <v>40</v>
      </c>
      <c r="CD496" s="12">
        <f t="shared" si="929"/>
        <v>4.0277777777777968E-2</v>
      </c>
      <c r="CE496" s="13">
        <f t="shared" si="956"/>
        <v>0</v>
      </c>
      <c r="CF496" s="13">
        <f t="shared" si="957"/>
        <v>58</v>
      </c>
      <c r="CG496" s="12">
        <f t="shared" si="948"/>
        <v>3.8194444444444531E-2</v>
      </c>
      <c r="CH496" s="13">
        <f t="shared" si="958"/>
        <v>0</v>
      </c>
      <c r="CI496" s="13">
        <f t="shared" si="959"/>
        <v>55</v>
      </c>
      <c r="CJ496" s="12">
        <f t="shared" si="949"/>
        <v>0.15069444444444446</v>
      </c>
      <c r="CK496" s="13">
        <f t="shared" si="960"/>
        <v>3</v>
      </c>
      <c r="CL496" s="13">
        <f t="shared" si="961"/>
        <v>37</v>
      </c>
      <c r="CM496" s="62"/>
      <c r="CN496" s="62"/>
      <c r="CO496" s="62"/>
      <c r="CP496" s="12">
        <f t="shared" si="962"/>
        <v>0.15069444444444446</v>
      </c>
      <c r="CQ496" s="13">
        <f t="shared" si="963"/>
        <v>3</v>
      </c>
      <c r="CR496" s="13">
        <f t="shared" si="964"/>
        <v>37</v>
      </c>
      <c r="CS496" s="396"/>
      <c r="CT496" s="13">
        <f t="shared" si="930"/>
        <v>0</v>
      </c>
      <c r="CU496" s="13">
        <f t="shared" si="931"/>
        <v>0</v>
      </c>
      <c r="CV496" s="158"/>
      <c r="CW496" s="13">
        <f t="shared" si="932"/>
        <v>0</v>
      </c>
      <c r="CX496" s="13">
        <f t="shared" si="933"/>
        <v>0</v>
      </c>
      <c r="CY496" s="158"/>
      <c r="CZ496" s="13">
        <f t="shared" si="934"/>
        <v>0</v>
      </c>
      <c r="DA496" s="13">
        <f t="shared" si="935"/>
        <v>0</v>
      </c>
      <c r="DB496" s="158"/>
      <c r="DC496" s="13">
        <f t="shared" si="936"/>
        <v>0</v>
      </c>
      <c r="DD496" s="13">
        <f t="shared" si="937"/>
        <v>0</v>
      </c>
      <c r="DE496" s="158"/>
      <c r="DF496" s="13">
        <f t="shared" si="938"/>
        <v>0</v>
      </c>
      <c r="DG496" s="13">
        <f t="shared" si="939"/>
        <v>0</v>
      </c>
      <c r="DH496" s="158"/>
      <c r="DI496" s="13">
        <f t="shared" si="940"/>
        <v>0</v>
      </c>
      <c r="DJ496" s="13">
        <f t="shared" si="941"/>
        <v>0</v>
      </c>
      <c r="DK496" s="158"/>
      <c r="DL496" s="35">
        <f t="shared" si="942"/>
        <v>0</v>
      </c>
      <c r="DM496" s="61">
        <f t="shared" si="943"/>
        <v>0</v>
      </c>
      <c r="DN496" s="66">
        <f t="shared" si="1006"/>
        <v>1755213.6159999997</v>
      </c>
      <c r="DO496" s="74">
        <f t="shared" si="944"/>
        <v>28193</v>
      </c>
      <c r="DP496" s="66">
        <f t="shared" si="965"/>
        <v>62.230847457627114</v>
      </c>
      <c r="DQ496" s="63">
        <f t="shared" si="947"/>
        <v>62.257071471641886</v>
      </c>
      <c r="DR496" s="66" t="e">
        <f t="shared" si="1007"/>
        <v>#NUM!</v>
      </c>
      <c r="DS496" s="96" t="e">
        <f t="shared" si="1008"/>
        <v>#NUM!</v>
      </c>
      <c r="DT496" s="66" t="e">
        <f t="shared" si="1009"/>
        <v>#NUM!</v>
      </c>
      <c r="DU496" s="66" t="e">
        <f t="shared" si="1010"/>
        <v>#NUM!</v>
      </c>
      <c r="DV496" s="62"/>
      <c r="DW496" s="62"/>
      <c r="DX496" s="62"/>
      <c r="DY496" s="62"/>
      <c r="DZ496" s="62"/>
      <c r="EA496" s="62"/>
      <c r="EB496" s="62"/>
      <c r="EC496" s="62"/>
      <c r="ED496" s="62"/>
      <c r="EE496" s="62"/>
      <c r="EF496" s="62"/>
      <c r="EG496" s="62"/>
      <c r="EH496" s="62"/>
      <c r="EI496" s="62"/>
      <c r="EJ496" s="62"/>
      <c r="EK496" s="62"/>
      <c r="EL496" s="62"/>
      <c r="EM496" s="62"/>
      <c r="EN496" s="62"/>
      <c r="EO496" s="62"/>
      <c r="EP496" s="62"/>
      <c r="EQ496" s="62"/>
      <c r="ER496" s="62"/>
      <c r="ES496" s="62"/>
      <c r="ET496" s="62"/>
      <c r="EU496" s="62"/>
      <c r="EV496" s="62"/>
      <c r="EW496" s="62"/>
      <c r="EX496" s="62"/>
      <c r="EY496" s="62"/>
      <c r="EZ496" s="62"/>
      <c r="FA496" s="62"/>
      <c r="FB496" s="62"/>
      <c r="FC496" s="62"/>
      <c r="FD496" s="62"/>
      <c r="FE496" s="62"/>
      <c r="FF496" s="62"/>
      <c r="FG496" s="62"/>
      <c r="FH496" s="62"/>
      <c r="FI496" s="62"/>
    </row>
    <row r="497" spans="1:165" s="398" customFormat="1">
      <c r="A497" s="199">
        <v>496</v>
      </c>
      <c r="B497" s="392">
        <v>44</v>
      </c>
      <c r="C497" s="399">
        <v>40855</v>
      </c>
      <c r="D497" s="394">
        <f t="shared" si="966"/>
        <v>11</v>
      </c>
      <c r="E497" s="393" t="s">
        <v>39</v>
      </c>
      <c r="F497" s="392">
        <v>21</v>
      </c>
      <c r="G497" s="395" t="s">
        <v>38</v>
      </c>
      <c r="H497" s="395" t="s">
        <v>406</v>
      </c>
      <c r="I497" s="395" t="s">
        <v>587</v>
      </c>
      <c r="J497" s="396">
        <v>0.11458333333333333</v>
      </c>
      <c r="K497" s="394">
        <v>3505.94</v>
      </c>
      <c r="L497" s="395" t="s">
        <v>34</v>
      </c>
      <c r="M497" s="392">
        <v>56</v>
      </c>
      <c r="N497" s="392">
        <v>3</v>
      </c>
      <c r="O497" s="395"/>
      <c r="P497" s="396">
        <v>0.11458333333333333</v>
      </c>
      <c r="Q497" s="396">
        <v>0.11458333333333333</v>
      </c>
      <c r="R497" s="12">
        <f t="shared" si="1011"/>
        <v>0</v>
      </c>
      <c r="S497" s="13">
        <f t="shared" si="1012"/>
        <v>0</v>
      </c>
      <c r="T497" s="13">
        <f t="shared" si="1013"/>
        <v>0</v>
      </c>
      <c r="U497" s="396">
        <v>0.12152777777777778</v>
      </c>
      <c r="V497" s="12">
        <f t="shared" si="885"/>
        <v>6.9444444444444475E-3</v>
      </c>
      <c r="W497" s="13">
        <f t="shared" si="971"/>
        <v>0</v>
      </c>
      <c r="X497" s="225">
        <f t="shared" si="972"/>
        <v>10</v>
      </c>
      <c r="Y497" s="396">
        <v>0.125</v>
      </c>
      <c r="Z497" s="12">
        <f t="shared" si="973"/>
        <v>3.4722222222222238E-3</v>
      </c>
      <c r="AA497" s="13">
        <f t="shared" si="974"/>
        <v>0</v>
      </c>
      <c r="AB497" s="13">
        <f t="shared" si="975"/>
        <v>5</v>
      </c>
      <c r="AC497" s="396">
        <v>0.15277777777777776</v>
      </c>
      <c r="AD497" s="12">
        <f t="shared" si="976"/>
        <v>2.7777777777777762E-2</v>
      </c>
      <c r="AE497" s="13">
        <f t="shared" si="977"/>
        <v>0</v>
      </c>
      <c r="AF497" s="13">
        <f t="shared" si="978"/>
        <v>40</v>
      </c>
      <c r="AG497" s="396">
        <v>0.15625</v>
      </c>
      <c r="AH497" s="396">
        <v>0.20833333333333334</v>
      </c>
      <c r="AI497" s="12">
        <f t="shared" si="979"/>
        <v>5.2083333333333343E-2</v>
      </c>
      <c r="AJ497" s="225">
        <f t="shared" si="980"/>
        <v>1</v>
      </c>
      <c r="AK497" s="225">
        <f t="shared" si="981"/>
        <v>15</v>
      </c>
      <c r="AL497" s="396">
        <v>0.15625</v>
      </c>
      <c r="AM497" s="396">
        <v>0.20833333333333334</v>
      </c>
      <c r="AN497" s="12">
        <f t="shared" si="982"/>
        <v>5.2083333333333343E-2</v>
      </c>
      <c r="AO497" s="13">
        <f t="shared" si="983"/>
        <v>1</v>
      </c>
      <c r="AP497" s="13">
        <f t="shared" si="984"/>
        <v>15</v>
      </c>
      <c r="AQ497" s="396">
        <v>0.21180555555555555</v>
      </c>
      <c r="AR497" s="12">
        <f t="shared" si="985"/>
        <v>3.4722222222222099E-3</v>
      </c>
      <c r="AS497" s="225">
        <f t="shared" si="986"/>
        <v>0</v>
      </c>
      <c r="AT497" s="13">
        <f t="shared" si="987"/>
        <v>5</v>
      </c>
      <c r="AU497" s="396">
        <v>0.2388888888888889</v>
      </c>
      <c r="AV497" s="226">
        <f t="shared" si="988"/>
        <v>2.7083333333333348E-2</v>
      </c>
      <c r="AW497" s="13">
        <f t="shared" si="989"/>
        <v>0</v>
      </c>
      <c r="AX497" s="13">
        <f t="shared" si="990"/>
        <v>39</v>
      </c>
      <c r="AY497" s="396">
        <v>0.3215277777777778</v>
      </c>
      <c r="AZ497" s="12">
        <f t="shared" si="991"/>
        <v>8.2638888888888901E-2</v>
      </c>
      <c r="BA497" s="225">
        <f t="shared" si="992"/>
        <v>1</v>
      </c>
      <c r="BB497" s="225">
        <f t="shared" si="993"/>
        <v>59</v>
      </c>
      <c r="BC497" s="396">
        <v>0.3215277777777778</v>
      </c>
      <c r="BD497" s="396">
        <v>0.3215277777777778</v>
      </c>
      <c r="BE497" s="12">
        <f t="shared" si="994"/>
        <v>0</v>
      </c>
      <c r="BF497" s="13">
        <f t="shared" si="995"/>
        <v>0</v>
      </c>
      <c r="BG497" s="13">
        <f t="shared" si="996"/>
        <v>0</v>
      </c>
      <c r="BH497" s="396">
        <v>0.3215277777777778</v>
      </c>
      <c r="BI497" s="396">
        <v>0.3215277777777778</v>
      </c>
      <c r="BJ497" s="395"/>
      <c r="BK497" s="69">
        <f t="shared" si="997"/>
        <v>0</v>
      </c>
      <c r="BL497" s="13">
        <f t="shared" si="998"/>
        <v>0</v>
      </c>
      <c r="BM497" s="13">
        <f t="shared" si="999"/>
        <v>0</v>
      </c>
      <c r="BN497" s="396">
        <v>0.3263888888888889</v>
      </c>
      <c r="BO497" s="12">
        <f t="shared" si="1000"/>
        <v>4.8611111111110938E-3</v>
      </c>
      <c r="BP497" s="225">
        <f t="shared" si="1001"/>
        <v>0</v>
      </c>
      <c r="BQ497" s="225">
        <f t="shared" si="1002"/>
        <v>7</v>
      </c>
      <c r="BR497" s="396">
        <v>0.33333333333333331</v>
      </c>
      <c r="BS497" s="12">
        <f t="shared" si="1003"/>
        <v>6.9444444444444198E-3</v>
      </c>
      <c r="BT497" s="225">
        <f t="shared" si="1004"/>
        <v>0</v>
      </c>
      <c r="BU497" s="225">
        <f t="shared" si="1005"/>
        <v>10</v>
      </c>
      <c r="BV497" s="396">
        <v>0.33333333333333331</v>
      </c>
      <c r="BW497" s="396">
        <v>0.33333333333333331</v>
      </c>
      <c r="BX497" s="12">
        <f t="shared" si="950"/>
        <v>0</v>
      </c>
      <c r="BY497" s="13">
        <f t="shared" si="951"/>
        <v>0</v>
      </c>
      <c r="BZ497" s="13">
        <f t="shared" si="952"/>
        <v>0</v>
      </c>
      <c r="CA497" s="226">
        <f t="shared" si="953"/>
        <v>0.21875</v>
      </c>
      <c r="CB497" s="13">
        <f t="shared" si="954"/>
        <v>5</v>
      </c>
      <c r="CC497" s="13">
        <f t="shared" si="955"/>
        <v>15</v>
      </c>
      <c r="CD497" s="12">
        <f t="shared" si="929"/>
        <v>4.3055555555555486E-2</v>
      </c>
      <c r="CE497" s="13">
        <f t="shared" si="956"/>
        <v>1</v>
      </c>
      <c r="CF497" s="13">
        <f t="shared" si="957"/>
        <v>2</v>
      </c>
      <c r="CG497" s="12">
        <f t="shared" si="948"/>
        <v>5.2083333333333343E-2</v>
      </c>
      <c r="CH497" s="13">
        <f t="shared" si="958"/>
        <v>1</v>
      </c>
      <c r="CI497" s="13">
        <f t="shared" si="959"/>
        <v>15</v>
      </c>
      <c r="CJ497" s="12">
        <f t="shared" si="949"/>
        <v>8.2638888888888901E-2</v>
      </c>
      <c r="CK497" s="13">
        <f t="shared" si="960"/>
        <v>1</v>
      </c>
      <c r="CL497" s="13">
        <f t="shared" si="961"/>
        <v>59</v>
      </c>
      <c r="CM497" s="62"/>
      <c r="CN497" s="62"/>
      <c r="CO497" s="62"/>
      <c r="CP497" s="12">
        <f t="shared" si="962"/>
        <v>8.2638888888888901E-2</v>
      </c>
      <c r="CQ497" s="13">
        <f t="shared" si="963"/>
        <v>1</v>
      </c>
      <c r="CR497" s="13">
        <f t="shared" si="964"/>
        <v>59</v>
      </c>
      <c r="CS497" s="396"/>
      <c r="CT497" s="13">
        <f t="shared" si="930"/>
        <v>0</v>
      </c>
      <c r="CU497" s="13">
        <f t="shared" si="931"/>
        <v>0</v>
      </c>
      <c r="CV497" s="158"/>
      <c r="CW497" s="13">
        <f t="shared" si="932"/>
        <v>0</v>
      </c>
      <c r="CX497" s="13">
        <f t="shared" si="933"/>
        <v>0</v>
      </c>
      <c r="CY497" s="158"/>
      <c r="CZ497" s="13">
        <f t="shared" si="934"/>
        <v>0</v>
      </c>
      <c r="DA497" s="13">
        <f t="shared" si="935"/>
        <v>0</v>
      </c>
      <c r="DB497" s="158"/>
      <c r="DC497" s="13">
        <f t="shared" si="936"/>
        <v>0</v>
      </c>
      <c r="DD497" s="13">
        <f t="shared" si="937"/>
        <v>0</v>
      </c>
      <c r="DE497" s="158"/>
      <c r="DF497" s="13">
        <f t="shared" si="938"/>
        <v>0</v>
      </c>
      <c r="DG497" s="13">
        <f t="shared" si="939"/>
        <v>0</v>
      </c>
      <c r="DH497" s="158"/>
      <c r="DI497" s="13">
        <f t="shared" si="940"/>
        <v>0</v>
      </c>
      <c r="DJ497" s="13">
        <f t="shared" si="941"/>
        <v>0</v>
      </c>
      <c r="DK497" s="158"/>
      <c r="DL497" s="35">
        <f t="shared" si="942"/>
        <v>0</v>
      </c>
      <c r="DM497" s="61">
        <f t="shared" si="943"/>
        <v>0</v>
      </c>
      <c r="DN497" s="66">
        <f t="shared" si="1006"/>
        <v>1758719.5559999996</v>
      </c>
      <c r="DO497" s="74">
        <f t="shared" si="944"/>
        <v>28249</v>
      </c>
      <c r="DP497" s="66">
        <f t="shared" si="965"/>
        <v>62.606071428571433</v>
      </c>
      <c r="DQ497" s="63">
        <f t="shared" si="947"/>
        <v>62.257763319055528</v>
      </c>
      <c r="DR497" s="66" t="e">
        <f t="shared" si="1007"/>
        <v>#NUM!</v>
      </c>
      <c r="DS497" s="96" t="e">
        <f t="shared" si="1008"/>
        <v>#NUM!</v>
      </c>
      <c r="DT497" s="66" t="e">
        <f t="shared" si="1009"/>
        <v>#NUM!</v>
      </c>
      <c r="DU497" s="66" t="e">
        <f t="shared" si="1010"/>
        <v>#NUM!</v>
      </c>
      <c r="DV497" s="62"/>
      <c r="DW497" s="62"/>
      <c r="DX497" s="62"/>
      <c r="DY497" s="62"/>
      <c r="DZ497" s="62"/>
      <c r="EA497" s="62"/>
      <c r="EB497" s="62"/>
      <c r="EC497" s="62"/>
      <c r="ED497" s="62"/>
      <c r="EE497" s="62"/>
      <c r="EF497" s="62"/>
      <c r="EG497" s="62"/>
      <c r="EH497" s="62"/>
      <c r="EI497" s="62"/>
      <c r="EJ497" s="62"/>
      <c r="EK497" s="62"/>
      <c r="EL497" s="62"/>
      <c r="EM497" s="62"/>
      <c r="EN497" s="62"/>
      <c r="EO497" s="62"/>
      <c r="EP497" s="62"/>
      <c r="EQ497" s="62"/>
      <c r="ER497" s="62"/>
      <c r="ES497" s="62"/>
      <c r="ET497" s="62"/>
      <c r="EU497" s="62"/>
      <c r="EV497" s="62"/>
      <c r="EW497" s="62"/>
      <c r="EX497" s="62"/>
      <c r="EY497" s="62"/>
      <c r="EZ497" s="62"/>
      <c r="FA497" s="62"/>
      <c r="FB497" s="62"/>
      <c r="FC497" s="62"/>
      <c r="FD497" s="62"/>
      <c r="FE497" s="62"/>
      <c r="FF497" s="62"/>
      <c r="FG497" s="62"/>
      <c r="FH497" s="62"/>
      <c r="FI497" s="62"/>
    </row>
    <row r="498" spans="1:165" s="398" customFormat="1">
      <c r="A498" s="175">
        <v>497</v>
      </c>
      <c r="B498" s="392">
        <v>45</v>
      </c>
      <c r="C498" s="399">
        <v>40855</v>
      </c>
      <c r="D498" s="394">
        <f t="shared" si="966"/>
        <v>11</v>
      </c>
      <c r="E498" s="393" t="s">
        <v>39</v>
      </c>
      <c r="F498" s="392">
        <v>22</v>
      </c>
      <c r="G498" s="395" t="s">
        <v>38</v>
      </c>
      <c r="H498" s="395" t="s">
        <v>290</v>
      </c>
      <c r="I498" s="395" t="s">
        <v>587</v>
      </c>
      <c r="J498" s="396">
        <v>0.42708333333333331</v>
      </c>
      <c r="K498" s="394">
        <v>3578.98</v>
      </c>
      <c r="L498" s="395" t="s">
        <v>34</v>
      </c>
      <c r="M498" s="392">
        <v>57</v>
      </c>
      <c r="N498" s="392">
        <v>2</v>
      </c>
      <c r="O498" s="395"/>
      <c r="P498" s="396">
        <v>0.42708333333333331</v>
      </c>
      <c r="Q498" s="396">
        <v>0.42708333333333331</v>
      </c>
      <c r="R498" s="12">
        <f t="shared" si="1011"/>
        <v>0</v>
      </c>
      <c r="S498" s="13">
        <f t="shared" si="1012"/>
        <v>0</v>
      </c>
      <c r="T498" s="13">
        <f t="shared" si="1013"/>
        <v>0</v>
      </c>
      <c r="U498" s="396">
        <v>0.35416666666666669</v>
      </c>
      <c r="V498" s="12">
        <f t="shared" si="885"/>
        <v>-7.291666666666663E-2</v>
      </c>
      <c r="W498" s="13" t="e">
        <f t="shared" si="971"/>
        <v>#NUM!</v>
      </c>
      <c r="X498" s="225" t="e">
        <f t="shared" si="972"/>
        <v>#NUM!</v>
      </c>
      <c r="Y498" s="396">
        <v>0.40277777777777773</v>
      </c>
      <c r="Z498" s="12">
        <f t="shared" si="973"/>
        <v>4.8611111111111049E-2</v>
      </c>
      <c r="AA498" s="13">
        <f t="shared" si="974"/>
        <v>1</v>
      </c>
      <c r="AB498" s="13">
        <f t="shared" si="975"/>
        <v>10</v>
      </c>
      <c r="AC498" s="396">
        <v>0.4201388888888889</v>
      </c>
      <c r="AD498" s="12">
        <f t="shared" si="976"/>
        <v>1.736111111111116E-2</v>
      </c>
      <c r="AE498" s="13">
        <f t="shared" si="977"/>
        <v>0</v>
      </c>
      <c r="AF498" s="13">
        <f t="shared" si="978"/>
        <v>25</v>
      </c>
      <c r="AG498" s="396">
        <v>0.4236111111111111</v>
      </c>
      <c r="AH498" s="396">
        <v>0.45833333333333331</v>
      </c>
      <c r="AI498" s="12">
        <f t="shared" si="979"/>
        <v>3.472222222222221E-2</v>
      </c>
      <c r="AJ498" s="225">
        <f t="shared" si="980"/>
        <v>0</v>
      </c>
      <c r="AK498" s="225">
        <f t="shared" si="981"/>
        <v>50</v>
      </c>
      <c r="AL498" s="396">
        <v>0.4236111111111111</v>
      </c>
      <c r="AM498" s="396">
        <v>0.45833333333333331</v>
      </c>
      <c r="AN498" s="12">
        <f t="shared" si="982"/>
        <v>3.472222222222221E-2</v>
      </c>
      <c r="AO498" s="13">
        <f t="shared" si="983"/>
        <v>0</v>
      </c>
      <c r="AP498" s="13">
        <f t="shared" si="984"/>
        <v>50</v>
      </c>
      <c r="AQ498" s="396">
        <v>0.47916666666666669</v>
      </c>
      <c r="AR498" s="12">
        <f t="shared" si="985"/>
        <v>2.083333333333337E-2</v>
      </c>
      <c r="AS498" s="225">
        <f t="shared" si="986"/>
        <v>0</v>
      </c>
      <c r="AT498" s="13">
        <f t="shared" si="987"/>
        <v>30</v>
      </c>
      <c r="AU498" s="396">
        <v>0.4861111111111111</v>
      </c>
      <c r="AV498" s="226">
        <f t="shared" si="988"/>
        <v>6.9444444444444198E-3</v>
      </c>
      <c r="AW498" s="13">
        <f t="shared" si="989"/>
        <v>0</v>
      </c>
      <c r="AX498" s="13">
        <f t="shared" si="990"/>
        <v>10</v>
      </c>
      <c r="AY498" s="396">
        <v>0.58194444444444449</v>
      </c>
      <c r="AZ498" s="12">
        <f t="shared" si="991"/>
        <v>9.5833333333333381E-2</v>
      </c>
      <c r="BA498" s="225">
        <f t="shared" si="992"/>
        <v>2</v>
      </c>
      <c r="BB498" s="225">
        <f t="shared" si="993"/>
        <v>18</v>
      </c>
      <c r="BC498" s="396">
        <v>0.58194444444444449</v>
      </c>
      <c r="BD498" s="396">
        <v>0.58194444444444449</v>
      </c>
      <c r="BE498" s="12">
        <f t="shared" si="994"/>
        <v>0</v>
      </c>
      <c r="BF498" s="13">
        <f t="shared" si="995"/>
        <v>0</v>
      </c>
      <c r="BG498" s="13">
        <f t="shared" si="996"/>
        <v>0</v>
      </c>
      <c r="BH498" s="396">
        <v>0.58194444444444449</v>
      </c>
      <c r="BI498" s="396">
        <v>0.58194444444444449</v>
      </c>
      <c r="BJ498" s="395"/>
      <c r="BK498" s="69">
        <f t="shared" si="997"/>
        <v>0</v>
      </c>
      <c r="BL498" s="13">
        <f t="shared" si="998"/>
        <v>0</v>
      </c>
      <c r="BM498" s="13">
        <f t="shared" si="999"/>
        <v>0</v>
      </c>
      <c r="BN498" s="396">
        <v>0.58680555555555558</v>
      </c>
      <c r="BO498" s="12">
        <f t="shared" si="1000"/>
        <v>4.8611111111110938E-3</v>
      </c>
      <c r="BP498" s="225">
        <f t="shared" si="1001"/>
        <v>0</v>
      </c>
      <c r="BQ498" s="225">
        <f t="shared" si="1002"/>
        <v>7</v>
      </c>
      <c r="BR498" s="396">
        <v>0.59375</v>
      </c>
      <c r="BS498" s="12">
        <f t="shared" si="1003"/>
        <v>6.9444444444444198E-3</v>
      </c>
      <c r="BT498" s="225">
        <f t="shared" si="1004"/>
        <v>0</v>
      </c>
      <c r="BU498" s="225">
        <f t="shared" si="1005"/>
        <v>10</v>
      </c>
      <c r="BV498" s="396">
        <v>0.59375</v>
      </c>
      <c r="BW498" s="396">
        <v>0.59375</v>
      </c>
      <c r="BX498" s="12">
        <f t="shared" si="950"/>
        <v>0</v>
      </c>
      <c r="BY498" s="13">
        <f t="shared" si="951"/>
        <v>0</v>
      </c>
      <c r="BZ498" s="13">
        <f t="shared" si="952"/>
        <v>0</v>
      </c>
      <c r="CA498" s="226">
        <f t="shared" si="953"/>
        <v>0.16666666666666669</v>
      </c>
      <c r="CB498" s="13">
        <f t="shared" si="954"/>
        <v>4</v>
      </c>
      <c r="CC498" s="13">
        <f t="shared" si="955"/>
        <v>0</v>
      </c>
      <c r="CD498" s="12">
        <f t="shared" si="929"/>
        <v>5.0000000000000044E-2</v>
      </c>
      <c r="CE498" s="13">
        <f t="shared" si="956"/>
        <v>1</v>
      </c>
      <c r="CF498" s="13">
        <f t="shared" si="957"/>
        <v>12</v>
      </c>
      <c r="CG498" s="12">
        <f t="shared" si="948"/>
        <v>3.472222222222221E-2</v>
      </c>
      <c r="CH498" s="13">
        <f t="shared" si="958"/>
        <v>0</v>
      </c>
      <c r="CI498" s="13">
        <f t="shared" si="959"/>
        <v>50</v>
      </c>
      <c r="CJ498" s="12">
        <f t="shared" si="949"/>
        <v>9.5833333333333381E-2</v>
      </c>
      <c r="CK498" s="13">
        <f t="shared" si="960"/>
        <v>2</v>
      </c>
      <c r="CL498" s="13">
        <f t="shared" si="961"/>
        <v>18</v>
      </c>
      <c r="CM498" s="62"/>
      <c r="CN498" s="62"/>
      <c r="CO498" s="62"/>
      <c r="CP498" s="12">
        <f t="shared" si="962"/>
        <v>9.5833333333333381E-2</v>
      </c>
      <c r="CQ498" s="13">
        <f t="shared" si="963"/>
        <v>2</v>
      </c>
      <c r="CR498" s="13">
        <f t="shared" si="964"/>
        <v>18</v>
      </c>
      <c r="CS498" s="396"/>
      <c r="CT498" s="13">
        <f t="shared" si="930"/>
        <v>0</v>
      </c>
      <c r="CU498" s="13">
        <f t="shared" si="931"/>
        <v>0</v>
      </c>
      <c r="CV498" s="158"/>
      <c r="CW498" s="13">
        <f t="shared" si="932"/>
        <v>0</v>
      </c>
      <c r="CX498" s="13">
        <f t="shared" si="933"/>
        <v>0</v>
      </c>
      <c r="CY498" s="158"/>
      <c r="CZ498" s="13">
        <f t="shared" si="934"/>
        <v>0</v>
      </c>
      <c r="DA498" s="13">
        <f t="shared" si="935"/>
        <v>0</v>
      </c>
      <c r="DB498" s="158"/>
      <c r="DC498" s="13">
        <f t="shared" si="936"/>
        <v>0</v>
      </c>
      <c r="DD498" s="13">
        <f t="shared" si="937"/>
        <v>0</v>
      </c>
      <c r="DE498" s="158"/>
      <c r="DF498" s="13">
        <f t="shared" si="938"/>
        <v>0</v>
      </c>
      <c r="DG498" s="13">
        <f t="shared" si="939"/>
        <v>0</v>
      </c>
      <c r="DH498" s="158"/>
      <c r="DI498" s="13">
        <f t="shared" si="940"/>
        <v>0</v>
      </c>
      <c r="DJ498" s="13">
        <f t="shared" si="941"/>
        <v>0</v>
      </c>
      <c r="DK498" s="158"/>
      <c r="DL498" s="35">
        <f t="shared" si="942"/>
        <v>0</v>
      </c>
      <c r="DM498" s="61">
        <f t="shared" si="943"/>
        <v>0</v>
      </c>
      <c r="DN498" s="66">
        <f t="shared" si="1006"/>
        <v>1762298.5359999996</v>
      </c>
      <c r="DO498" s="74">
        <f t="shared" si="944"/>
        <v>28306</v>
      </c>
      <c r="DP498" s="66">
        <f t="shared" si="965"/>
        <v>62.789122807017542</v>
      </c>
      <c r="DQ498" s="63">
        <f t="shared" si="947"/>
        <v>62.258833321557255</v>
      </c>
      <c r="DR498" s="66" t="e">
        <f t="shared" si="1007"/>
        <v>#NUM!</v>
      </c>
      <c r="DS498" s="96" t="e">
        <f t="shared" si="1008"/>
        <v>#NUM!</v>
      </c>
      <c r="DT498" s="66" t="e">
        <f t="shared" si="1009"/>
        <v>#NUM!</v>
      </c>
      <c r="DU498" s="66" t="e">
        <f t="shared" si="1010"/>
        <v>#NUM!</v>
      </c>
      <c r="DV498" s="62"/>
      <c r="DW498" s="62"/>
      <c r="DX498" s="62"/>
      <c r="DY498" s="62"/>
      <c r="DZ498" s="62"/>
      <c r="EA498" s="62"/>
      <c r="EB498" s="62"/>
      <c r="EC498" s="62"/>
      <c r="ED498" s="62"/>
      <c r="EE498" s="62"/>
      <c r="EF498" s="62"/>
      <c r="EG498" s="62"/>
      <c r="EH498" s="62"/>
      <c r="EI498" s="62"/>
      <c r="EJ498" s="62"/>
      <c r="EK498" s="62"/>
      <c r="EL498" s="62"/>
      <c r="EM498" s="62"/>
      <c r="EN498" s="62"/>
      <c r="EO498" s="62"/>
      <c r="EP498" s="62"/>
      <c r="EQ498" s="62"/>
      <c r="ER498" s="62"/>
      <c r="ES498" s="62"/>
      <c r="ET498" s="62"/>
      <c r="EU498" s="62"/>
      <c r="EV498" s="62"/>
      <c r="EW498" s="62"/>
      <c r="EX498" s="62"/>
      <c r="EY498" s="62"/>
      <c r="EZ498" s="62"/>
      <c r="FA498" s="62"/>
      <c r="FB498" s="62"/>
      <c r="FC498" s="62"/>
      <c r="FD498" s="62"/>
      <c r="FE498" s="62"/>
      <c r="FF498" s="62"/>
      <c r="FG498" s="62"/>
      <c r="FH498" s="62"/>
      <c r="FI498" s="62"/>
    </row>
    <row r="499" spans="1:165" s="398" customFormat="1">
      <c r="A499" s="175">
        <v>498</v>
      </c>
      <c r="B499" s="392">
        <v>46</v>
      </c>
      <c r="C499" s="399">
        <v>40855</v>
      </c>
      <c r="D499" s="394">
        <f t="shared" si="966"/>
        <v>11</v>
      </c>
      <c r="E499" s="393" t="s">
        <v>300</v>
      </c>
      <c r="F499" s="392">
        <v>3</v>
      </c>
      <c r="G499" s="395" t="s">
        <v>289</v>
      </c>
      <c r="H499" s="395" t="s">
        <v>288</v>
      </c>
      <c r="I499" s="395" t="s">
        <v>662</v>
      </c>
      <c r="J499" s="396">
        <v>0.89583333333333337</v>
      </c>
      <c r="K499" s="394">
        <v>3731.09</v>
      </c>
      <c r="L499" s="395" t="s">
        <v>34</v>
      </c>
      <c r="M499" s="392">
        <v>59</v>
      </c>
      <c r="N499" s="392">
        <v>0</v>
      </c>
      <c r="O499" s="395"/>
      <c r="P499" s="396">
        <v>0.89583333333333337</v>
      </c>
      <c r="Q499" s="396">
        <v>0.89583333333333337</v>
      </c>
      <c r="R499" s="12">
        <f t="shared" si="1011"/>
        <v>0</v>
      </c>
      <c r="S499" s="13">
        <f t="shared" si="1012"/>
        <v>0</v>
      </c>
      <c r="T499" s="13">
        <f t="shared" si="1013"/>
        <v>0</v>
      </c>
      <c r="U499" s="396">
        <v>0.66319444444444442</v>
      </c>
      <c r="V499" s="12">
        <f t="shared" si="885"/>
        <v>-0.23263888888888895</v>
      </c>
      <c r="W499" s="13" t="e">
        <f t="shared" si="971"/>
        <v>#NUM!</v>
      </c>
      <c r="X499" s="225" t="e">
        <f t="shared" si="972"/>
        <v>#NUM!</v>
      </c>
      <c r="Y499" s="396">
        <v>0.66666666666666663</v>
      </c>
      <c r="Z499" s="12">
        <f t="shared" si="973"/>
        <v>3.4722222222222099E-3</v>
      </c>
      <c r="AA499" s="13">
        <f t="shared" si="974"/>
        <v>0</v>
      </c>
      <c r="AB499" s="13">
        <f t="shared" si="975"/>
        <v>5</v>
      </c>
      <c r="AC499" s="396">
        <v>0.68402777777777779</v>
      </c>
      <c r="AD499" s="12">
        <f t="shared" si="976"/>
        <v>1.736111111111116E-2</v>
      </c>
      <c r="AE499" s="13">
        <f t="shared" si="977"/>
        <v>0</v>
      </c>
      <c r="AF499" s="13">
        <f t="shared" si="978"/>
        <v>25</v>
      </c>
      <c r="AG499" s="396">
        <v>0.6875</v>
      </c>
      <c r="AH499" s="396">
        <v>0.78125</v>
      </c>
      <c r="AI499" s="12">
        <f t="shared" si="979"/>
        <v>9.375E-2</v>
      </c>
      <c r="AJ499" s="225">
        <f t="shared" si="980"/>
        <v>2</v>
      </c>
      <c r="AK499" s="225">
        <f t="shared" si="981"/>
        <v>15</v>
      </c>
      <c r="AL499" s="396">
        <v>0.6875</v>
      </c>
      <c r="AM499" s="396">
        <v>0.78125</v>
      </c>
      <c r="AN499" s="12">
        <f t="shared" si="982"/>
        <v>9.375E-2</v>
      </c>
      <c r="AO499" s="13">
        <f t="shared" si="983"/>
        <v>2</v>
      </c>
      <c r="AP499" s="13">
        <f t="shared" si="984"/>
        <v>15</v>
      </c>
      <c r="AQ499" s="396">
        <v>0.93055555555555547</v>
      </c>
      <c r="AR499" s="12">
        <f t="shared" si="985"/>
        <v>0.14930555555555547</v>
      </c>
      <c r="AS499" s="225">
        <f t="shared" si="986"/>
        <v>3</v>
      </c>
      <c r="AT499" s="13">
        <f t="shared" si="987"/>
        <v>35</v>
      </c>
      <c r="AU499" s="396">
        <v>0.96250000000000002</v>
      </c>
      <c r="AV499" s="226">
        <f t="shared" si="988"/>
        <v>3.1944444444444553E-2</v>
      </c>
      <c r="AW499" s="13">
        <f t="shared" si="989"/>
        <v>0</v>
      </c>
      <c r="AX499" s="13">
        <f t="shared" si="990"/>
        <v>46</v>
      </c>
      <c r="AY499" s="396">
        <v>1.0416666666666667</v>
      </c>
      <c r="AZ499" s="12">
        <f t="shared" si="991"/>
        <v>7.9166666666666718E-2</v>
      </c>
      <c r="BA499" s="225">
        <f t="shared" si="992"/>
        <v>1</v>
      </c>
      <c r="BB499" s="225">
        <f t="shared" si="993"/>
        <v>54</v>
      </c>
      <c r="BC499" s="396">
        <v>1.0416666666666667</v>
      </c>
      <c r="BD499" s="396">
        <v>1.0416666666666667</v>
      </c>
      <c r="BE499" s="12">
        <f t="shared" si="994"/>
        <v>0</v>
      </c>
      <c r="BF499" s="13">
        <f t="shared" si="995"/>
        <v>0</v>
      </c>
      <c r="BG499" s="13">
        <f t="shared" si="996"/>
        <v>0</v>
      </c>
      <c r="BH499" s="396">
        <v>1.0416666666666667</v>
      </c>
      <c r="BI499" s="396">
        <v>1.0416666666666667</v>
      </c>
      <c r="BJ499" s="395"/>
      <c r="BK499" s="69">
        <f t="shared" si="997"/>
        <v>0</v>
      </c>
      <c r="BL499" s="13">
        <f t="shared" si="998"/>
        <v>0</v>
      </c>
      <c r="BM499" s="13">
        <f t="shared" si="999"/>
        <v>0</v>
      </c>
      <c r="BN499" s="396">
        <v>1.0486111111111112</v>
      </c>
      <c r="BO499" s="12">
        <f t="shared" si="1000"/>
        <v>6.9444444444444198E-3</v>
      </c>
      <c r="BP499" s="225">
        <f t="shared" si="1001"/>
        <v>0</v>
      </c>
      <c r="BQ499" s="225">
        <f t="shared" si="1002"/>
        <v>10</v>
      </c>
      <c r="BR499" s="396">
        <v>1.0541666666666667</v>
      </c>
      <c r="BS499" s="12">
        <f t="shared" si="1003"/>
        <v>5.5555555555555358E-3</v>
      </c>
      <c r="BT499" s="225">
        <f t="shared" si="1004"/>
        <v>0</v>
      </c>
      <c r="BU499" s="225">
        <f t="shared" si="1005"/>
        <v>8</v>
      </c>
      <c r="BV499" s="396">
        <v>1.0541666666666667</v>
      </c>
      <c r="BW499" s="396">
        <v>1.0625</v>
      </c>
      <c r="BX499" s="12">
        <f t="shared" si="950"/>
        <v>8.3333333333333037E-3</v>
      </c>
      <c r="BY499" s="13">
        <f t="shared" si="951"/>
        <v>0</v>
      </c>
      <c r="BZ499" s="13">
        <f t="shared" si="952"/>
        <v>12</v>
      </c>
      <c r="CA499" s="226">
        <f t="shared" si="953"/>
        <v>0.16666666666666663</v>
      </c>
      <c r="CB499" s="13">
        <f t="shared" si="954"/>
        <v>4</v>
      </c>
      <c r="CC499" s="13">
        <f t="shared" si="955"/>
        <v>0</v>
      </c>
      <c r="CD499" s="12">
        <f t="shared" si="929"/>
        <v>0.17916666666666659</v>
      </c>
      <c r="CE499" s="13">
        <f t="shared" si="956"/>
        <v>4</v>
      </c>
      <c r="CF499" s="13">
        <f t="shared" si="957"/>
        <v>18</v>
      </c>
      <c r="CG499" s="12">
        <f t="shared" si="948"/>
        <v>9.375E-2</v>
      </c>
      <c r="CH499" s="13">
        <f t="shared" si="958"/>
        <v>2</v>
      </c>
      <c r="CI499" s="13">
        <f t="shared" si="959"/>
        <v>15</v>
      </c>
      <c r="CJ499" s="12">
        <f t="shared" si="949"/>
        <v>7.9166666666666718E-2</v>
      </c>
      <c r="CK499" s="13">
        <f t="shared" si="960"/>
        <v>1</v>
      </c>
      <c r="CL499" s="13">
        <f t="shared" si="961"/>
        <v>54</v>
      </c>
      <c r="CM499" s="62"/>
      <c r="CN499" s="62"/>
      <c r="CO499" s="62"/>
      <c r="CP499" s="12">
        <f t="shared" si="962"/>
        <v>7.9166666666666718E-2</v>
      </c>
      <c r="CQ499" s="13">
        <f t="shared" si="963"/>
        <v>1</v>
      </c>
      <c r="CR499" s="13">
        <f t="shared" si="964"/>
        <v>54</v>
      </c>
      <c r="CS499" s="396"/>
      <c r="CT499" s="13">
        <f t="shared" si="930"/>
        <v>0</v>
      </c>
      <c r="CU499" s="13">
        <f t="shared" si="931"/>
        <v>0</v>
      </c>
      <c r="CV499" s="158"/>
      <c r="CW499" s="13">
        <f t="shared" si="932"/>
        <v>0</v>
      </c>
      <c r="CX499" s="13">
        <f t="shared" si="933"/>
        <v>0</v>
      </c>
      <c r="CY499" s="158"/>
      <c r="CZ499" s="13">
        <f t="shared" si="934"/>
        <v>0</v>
      </c>
      <c r="DA499" s="13">
        <f t="shared" si="935"/>
        <v>0</v>
      </c>
      <c r="DB499" s="158"/>
      <c r="DC499" s="13">
        <f t="shared" si="936"/>
        <v>0</v>
      </c>
      <c r="DD499" s="13">
        <f t="shared" si="937"/>
        <v>0</v>
      </c>
      <c r="DE499" s="158"/>
      <c r="DF499" s="13">
        <f t="shared" si="938"/>
        <v>0</v>
      </c>
      <c r="DG499" s="13">
        <f t="shared" si="939"/>
        <v>0</v>
      </c>
      <c r="DH499" s="158"/>
      <c r="DI499" s="13">
        <f t="shared" si="940"/>
        <v>0</v>
      </c>
      <c r="DJ499" s="13">
        <f t="shared" si="941"/>
        <v>0</v>
      </c>
      <c r="DK499" s="158"/>
      <c r="DL499" s="35">
        <f t="shared" si="942"/>
        <v>0</v>
      </c>
      <c r="DM499" s="61">
        <f t="shared" si="943"/>
        <v>0</v>
      </c>
      <c r="DN499" s="66">
        <f t="shared" si="1006"/>
        <v>1766029.6259999997</v>
      </c>
      <c r="DO499" s="74">
        <f t="shared" si="944"/>
        <v>28365</v>
      </c>
      <c r="DP499" s="66">
        <f t="shared" si="965"/>
        <v>63.23881355932204</v>
      </c>
      <c r="DQ499" s="63">
        <f t="shared" si="947"/>
        <v>62.260871708090946</v>
      </c>
      <c r="DR499" s="66" t="e">
        <f t="shared" si="1007"/>
        <v>#NUM!</v>
      </c>
      <c r="DS499" s="96" t="e">
        <f t="shared" si="1008"/>
        <v>#NUM!</v>
      </c>
      <c r="DT499" s="66" t="e">
        <f t="shared" si="1009"/>
        <v>#NUM!</v>
      </c>
      <c r="DU499" s="66" t="e">
        <f t="shared" si="1010"/>
        <v>#NUM!</v>
      </c>
      <c r="DV499" s="62"/>
      <c r="DW499" s="62"/>
      <c r="DX499" s="62"/>
      <c r="DY499" s="62"/>
      <c r="DZ499" s="62"/>
      <c r="EA499" s="62"/>
      <c r="EB499" s="62"/>
      <c r="EC499" s="62"/>
      <c r="ED499" s="62"/>
      <c r="EE499" s="62"/>
      <c r="EF499" s="62"/>
      <c r="EG499" s="62"/>
      <c r="EH499" s="62"/>
      <c r="EI499" s="62"/>
      <c r="EJ499" s="62"/>
      <c r="EK499" s="62"/>
      <c r="EL499" s="62"/>
      <c r="EM499" s="62"/>
      <c r="EN499" s="62"/>
      <c r="EO499" s="62"/>
      <c r="EP499" s="62"/>
      <c r="EQ499" s="62"/>
      <c r="ER499" s="62"/>
      <c r="ES499" s="62"/>
      <c r="ET499" s="62"/>
      <c r="EU499" s="62"/>
      <c r="EV499" s="62"/>
      <c r="EW499" s="62"/>
      <c r="EX499" s="62"/>
      <c r="EY499" s="62"/>
      <c r="EZ499" s="62"/>
      <c r="FA499" s="62"/>
      <c r="FB499" s="62"/>
      <c r="FC499" s="62"/>
      <c r="FD499" s="62"/>
      <c r="FE499" s="62"/>
      <c r="FF499" s="62"/>
      <c r="FG499" s="62"/>
      <c r="FH499" s="62"/>
      <c r="FI499" s="62"/>
    </row>
    <row r="500" spans="1:165" s="398" customFormat="1" ht="18" customHeight="1">
      <c r="A500" s="199">
        <v>499</v>
      </c>
      <c r="B500" s="392">
        <v>47</v>
      </c>
      <c r="C500" s="399">
        <v>40855</v>
      </c>
      <c r="D500" s="394">
        <f t="shared" si="966"/>
        <v>11</v>
      </c>
      <c r="E500" s="393" t="s">
        <v>530</v>
      </c>
      <c r="F500" s="392">
        <v>2</v>
      </c>
      <c r="G500" s="395" t="s">
        <v>532</v>
      </c>
      <c r="H500" s="395" t="s">
        <v>288</v>
      </c>
      <c r="I500" s="395" t="s">
        <v>548</v>
      </c>
      <c r="J500" s="396">
        <v>0.89930555555555547</v>
      </c>
      <c r="K500" s="394">
        <v>3604.46</v>
      </c>
      <c r="L500" s="395" t="s">
        <v>34</v>
      </c>
      <c r="M500" s="392">
        <v>59</v>
      </c>
      <c r="N500" s="392">
        <v>0</v>
      </c>
      <c r="O500" s="395"/>
      <c r="P500" s="396">
        <v>0.89930555555555547</v>
      </c>
      <c r="Q500" s="396">
        <v>0.89930555555555547</v>
      </c>
      <c r="R500" s="12">
        <f t="shared" si="1011"/>
        <v>0</v>
      </c>
      <c r="S500" s="13">
        <f t="shared" si="1012"/>
        <v>0</v>
      </c>
      <c r="T500" s="13">
        <f t="shared" si="1013"/>
        <v>0</v>
      </c>
      <c r="U500" s="396">
        <v>0.90625</v>
      </c>
      <c r="V500" s="12">
        <f t="shared" si="885"/>
        <v>6.9444444444445308E-3</v>
      </c>
      <c r="W500" s="13">
        <f t="shared" si="971"/>
        <v>0</v>
      </c>
      <c r="X500" s="225">
        <f t="shared" si="972"/>
        <v>10</v>
      </c>
      <c r="Y500" s="396">
        <v>0.9375</v>
      </c>
      <c r="Z500" s="12">
        <f t="shared" si="973"/>
        <v>3.125E-2</v>
      </c>
      <c r="AA500" s="13">
        <f t="shared" si="974"/>
        <v>0</v>
      </c>
      <c r="AB500" s="13">
        <f t="shared" si="975"/>
        <v>45</v>
      </c>
      <c r="AC500" s="396">
        <v>0.95833333333333337</v>
      </c>
      <c r="AD500" s="12">
        <f t="shared" si="976"/>
        <v>2.083333333333337E-2</v>
      </c>
      <c r="AE500" s="13">
        <f t="shared" si="977"/>
        <v>0</v>
      </c>
      <c r="AF500" s="13">
        <f t="shared" si="978"/>
        <v>30</v>
      </c>
      <c r="AG500" s="396">
        <v>0.96180555555555547</v>
      </c>
      <c r="AH500" s="396">
        <v>1.0451388888888888</v>
      </c>
      <c r="AI500" s="12">
        <f t="shared" si="979"/>
        <v>8.333333333333337E-2</v>
      </c>
      <c r="AJ500" s="225">
        <f t="shared" si="980"/>
        <v>2</v>
      </c>
      <c r="AK500" s="225">
        <f t="shared" si="981"/>
        <v>0</v>
      </c>
      <c r="AL500" s="396">
        <v>0.96180555555555547</v>
      </c>
      <c r="AM500" s="396">
        <v>1.0451388888888888</v>
      </c>
      <c r="AN500" s="12">
        <f t="shared" si="982"/>
        <v>8.333333333333337E-2</v>
      </c>
      <c r="AO500" s="13">
        <f t="shared" si="983"/>
        <v>2</v>
      </c>
      <c r="AP500" s="13">
        <f t="shared" si="984"/>
        <v>0</v>
      </c>
      <c r="AQ500" s="396">
        <v>1.0520833333333333</v>
      </c>
      <c r="AR500" s="12">
        <f t="shared" si="985"/>
        <v>6.9444444444444198E-3</v>
      </c>
      <c r="AS500" s="225">
        <f t="shared" si="986"/>
        <v>0</v>
      </c>
      <c r="AT500" s="13">
        <f t="shared" si="987"/>
        <v>10</v>
      </c>
      <c r="AU500" s="396">
        <v>1.0631944444444443</v>
      </c>
      <c r="AV500" s="226">
        <f t="shared" si="988"/>
        <v>1.1111111111111072E-2</v>
      </c>
      <c r="AW500" s="13">
        <f t="shared" si="989"/>
        <v>0</v>
      </c>
      <c r="AX500" s="13">
        <f t="shared" si="990"/>
        <v>16</v>
      </c>
      <c r="AY500" s="396">
        <v>1.1340277777777776</v>
      </c>
      <c r="AZ500" s="12">
        <f t="shared" si="991"/>
        <v>7.0833333333333304E-2</v>
      </c>
      <c r="BA500" s="225">
        <f t="shared" si="992"/>
        <v>1</v>
      </c>
      <c r="BB500" s="225">
        <f t="shared" si="993"/>
        <v>42</v>
      </c>
      <c r="BC500" s="396">
        <v>1.1340277777777776</v>
      </c>
      <c r="BD500" s="396">
        <v>1.1340277777777776</v>
      </c>
      <c r="BE500" s="12">
        <f t="shared" si="994"/>
        <v>0</v>
      </c>
      <c r="BF500" s="13">
        <f t="shared" si="995"/>
        <v>0</v>
      </c>
      <c r="BG500" s="13">
        <f t="shared" si="996"/>
        <v>0</v>
      </c>
      <c r="BH500" s="396">
        <v>1.1340277777777776</v>
      </c>
      <c r="BI500" s="396">
        <v>1.1340277777777776</v>
      </c>
      <c r="BJ500" s="395"/>
      <c r="BK500" s="69">
        <f t="shared" si="997"/>
        <v>0</v>
      </c>
      <c r="BL500" s="13">
        <f t="shared" si="998"/>
        <v>0</v>
      </c>
      <c r="BM500" s="13">
        <f t="shared" si="999"/>
        <v>0</v>
      </c>
      <c r="BN500" s="396">
        <v>1.1527777777777779</v>
      </c>
      <c r="BO500" s="12">
        <f t="shared" si="1000"/>
        <v>1.8750000000000266E-2</v>
      </c>
      <c r="BP500" s="225">
        <f t="shared" si="1001"/>
        <v>0</v>
      </c>
      <c r="BQ500" s="225">
        <f t="shared" si="1002"/>
        <v>27</v>
      </c>
      <c r="BR500" s="396">
        <v>1.1597222222222221</v>
      </c>
      <c r="BS500" s="12">
        <f t="shared" si="1003"/>
        <v>6.9444444444441977E-3</v>
      </c>
      <c r="BT500" s="225">
        <f t="shared" si="1004"/>
        <v>0</v>
      </c>
      <c r="BU500" s="225">
        <f t="shared" si="1005"/>
        <v>10</v>
      </c>
      <c r="BV500" s="396">
        <v>1.1597222222222221</v>
      </c>
      <c r="BW500" s="396">
        <v>1.1666666666666667</v>
      </c>
      <c r="BX500" s="12">
        <f t="shared" si="950"/>
        <v>6.9444444444446418E-3</v>
      </c>
      <c r="BY500" s="13">
        <f t="shared" si="951"/>
        <v>0</v>
      </c>
      <c r="BZ500" s="13">
        <f t="shared" si="952"/>
        <v>10</v>
      </c>
      <c r="CA500" s="226">
        <f t="shared" si="953"/>
        <v>0.26736111111111127</v>
      </c>
      <c r="CB500" s="13">
        <f t="shared" si="954"/>
        <v>6</v>
      </c>
      <c r="CC500" s="13">
        <f t="shared" si="955"/>
        <v>25</v>
      </c>
      <c r="CD500" s="12">
        <f t="shared" si="929"/>
        <v>5.3472222222222254E-2</v>
      </c>
      <c r="CE500" s="13">
        <f t="shared" si="956"/>
        <v>1</v>
      </c>
      <c r="CF500" s="13">
        <f t="shared" si="957"/>
        <v>17</v>
      </c>
      <c r="CG500" s="12">
        <f t="shared" si="948"/>
        <v>8.333333333333337E-2</v>
      </c>
      <c r="CH500" s="13">
        <f t="shared" si="958"/>
        <v>2</v>
      </c>
      <c r="CI500" s="13">
        <f t="shared" si="959"/>
        <v>0</v>
      </c>
      <c r="CJ500" s="12">
        <f t="shared" si="949"/>
        <v>7.0833333333333304E-2</v>
      </c>
      <c r="CK500" s="13">
        <f t="shared" si="960"/>
        <v>1</v>
      </c>
      <c r="CL500" s="13">
        <f t="shared" si="961"/>
        <v>42</v>
      </c>
      <c r="CM500" s="62"/>
      <c r="CN500" s="62"/>
      <c r="CO500" s="62"/>
      <c r="CP500" s="12">
        <f t="shared" si="962"/>
        <v>7.0833333333333304E-2</v>
      </c>
      <c r="CQ500" s="13">
        <f t="shared" si="963"/>
        <v>1</v>
      </c>
      <c r="CR500" s="13">
        <f t="shared" si="964"/>
        <v>42</v>
      </c>
      <c r="CS500" s="396"/>
      <c r="CT500" s="13">
        <f t="shared" si="930"/>
        <v>0</v>
      </c>
      <c r="CU500" s="13">
        <f t="shared" si="931"/>
        <v>0</v>
      </c>
      <c r="CV500" s="158"/>
      <c r="CW500" s="13">
        <f t="shared" si="932"/>
        <v>0</v>
      </c>
      <c r="CX500" s="13">
        <f t="shared" si="933"/>
        <v>0</v>
      </c>
      <c r="CY500" s="158"/>
      <c r="CZ500" s="13">
        <f t="shared" si="934"/>
        <v>0</v>
      </c>
      <c r="DA500" s="13">
        <f t="shared" si="935"/>
        <v>0</v>
      </c>
      <c r="DB500" s="158"/>
      <c r="DC500" s="13">
        <f t="shared" si="936"/>
        <v>0</v>
      </c>
      <c r="DD500" s="13">
        <f t="shared" si="937"/>
        <v>0</v>
      </c>
      <c r="DE500" s="158"/>
      <c r="DF500" s="13">
        <f t="shared" si="938"/>
        <v>0</v>
      </c>
      <c r="DG500" s="13">
        <f t="shared" si="939"/>
        <v>0</v>
      </c>
      <c r="DH500" s="158"/>
      <c r="DI500" s="13">
        <f t="shared" si="940"/>
        <v>0</v>
      </c>
      <c r="DJ500" s="13">
        <f t="shared" si="941"/>
        <v>0</v>
      </c>
      <c r="DK500" s="158"/>
      <c r="DL500" s="35">
        <f t="shared" si="942"/>
        <v>0</v>
      </c>
      <c r="DM500" s="61">
        <f t="shared" si="943"/>
        <v>0</v>
      </c>
      <c r="DN500" s="66">
        <f t="shared" si="1006"/>
        <v>1769634.0859999997</v>
      </c>
      <c r="DO500" s="74">
        <f t="shared" si="944"/>
        <v>28424</v>
      </c>
      <c r="DP500" s="66">
        <f t="shared" si="965"/>
        <v>61.092542372881354</v>
      </c>
      <c r="DQ500" s="63">
        <f t="shared" si="947"/>
        <v>62.258446594427234</v>
      </c>
      <c r="DR500" s="66" t="e">
        <f t="shared" si="1007"/>
        <v>#NUM!</v>
      </c>
      <c r="DS500" s="96" t="e">
        <f t="shared" si="1008"/>
        <v>#NUM!</v>
      </c>
      <c r="DT500" s="66" t="e">
        <f t="shared" si="1009"/>
        <v>#NUM!</v>
      </c>
      <c r="DU500" s="66" t="e">
        <f t="shared" si="1010"/>
        <v>#NUM!</v>
      </c>
      <c r="DV500" s="62"/>
      <c r="DW500" s="62"/>
      <c r="DX500" s="62"/>
      <c r="DY500" s="62"/>
      <c r="DZ500" s="62"/>
      <c r="EA500" s="62"/>
      <c r="EB500" s="62"/>
      <c r="EC500" s="62"/>
      <c r="ED500" s="62"/>
      <c r="EE500" s="62"/>
      <c r="EF500" s="62"/>
      <c r="EG500" s="62"/>
      <c r="EH500" s="62"/>
      <c r="EI500" s="62"/>
      <c r="EJ500" s="62"/>
      <c r="EK500" s="62"/>
      <c r="EL500" s="62"/>
      <c r="EM500" s="62"/>
      <c r="EN500" s="62"/>
      <c r="EO500" s="62"/>
      <c r="EP500" s="62"/>
      <c r="EQ500" s="62"/>
      <c r="ER500" s="62"/>
      <c r="ES500" s="62"/>
      <c r="ET500" s="62"/>
      <c r="EU500" s="62"/>
      <c r="EV500" s="62"/>
      <c r="EW500" s="62"/>
      <c r="EX500" s="62"/>
      <c r="EY500" s="62"/>
      <c r="EZ500" s="62"/>
      <c r="FA500" s="62"/>
      <c r="FB500" s="62"/>
      <c r="FC500" s="62"/>
      <c r="FD500" s="62"/>
      <c r="FE500" s="62"/>
      <c r="FF500" s="62"/>
      <c r="FG500" s="62"/>
      <c r="FH500" s="62"/>
      <c r="FI500" s="62"/>
    </row>
    <row r="501" spans="1:165" s="398" customFormat="1">
      <c r="A501" s="175">
        <v>500</v>
      </c>
      <c r="B501" s="392">
        <v>48</v>
      </c>
      <c r="C501" s="399">
        <v>40855</v>
      </c>
      <c r="D501" s="394">
        <f t="shared" si="966"/>
        <v>11</v>
      </c>
      <c r="E501" s="393" t="s">
        <v>39</v>
      </c>
      <c r="F501" s="392">
        <v>23</v>
      </c>
      <c r="G501" s="395" t="s">
        <v>38</v>
      </c>
      <c r="H501" s="395" t="s">
        <v>661</v>
      </c>
      <c r="I501" s="395" t="s">
        <v>663</v>
      </c>
      <c r="J501" s="396">
        <v>0.94791666666666663</v>
      </c>
      <c r="K501" s="394">
        <v>3565.04</v>
      </c>
      <c r="L501" s="395" t="s">
        <v>33</v>
      </c>
      <c r="M501" s="392">
        <v>57</v>
      </c>
      <c r="N501" s="392">
        <v>2</v>
      </c>
      <c r="O501" s="395"/>
      <c r="P501" s="396">
        <v>0.94791666666666663</v>
      </c>
      <c r="Q501" s="396">
        <v>0.94791666666666663</v>
      </c>
      <c r="R501" s="12">
        <f t="shared" si="1011"/>
        <v>0</v>
      </c>
      <c r="S501" s="13">
        <f t="shared" si="1012"/>
        <v>0</v>
      </c>
      <c r="T501" s="13">
        <f t="shared" si="1013"/>
        <v>0</v>
      </c>
      <c r="U501" s="396">
        <v>1.0486111111111112</v>
      </c>
      <c r="V501" s="12">
        <f t="shared" si="885"/>
        <v>0.10069444444444453</v>
      </c>
      <c r="W501" s="13">
        <f t="shared" si="971"/>
        <v>2</v>
      </c>
      <c r="X501" s="225">
        <f t="shared" si="972"/>
        <v>25</v>
      </c>
      <c r="Y501" s="396">
        <v>1.0833333333333333</v>
      </c>
      <c r="Z501" s="12">
        <f t="shared" si="973"/>
        <v>3.4722222222222099E-2</v>
      </c>
      <c r="AA501" s="13">
        <f t="shared" si="974"/>
        <v>0</v>
      </c>
      <c r="AB501" s="13">
        <f t="shared" si="975"/>
        <v>50</v>
      </c>
      <c r="AC501" s="396">
        <v>1.1041666666666667</v>
      </c>
      <c r="AD501" s="12">
        <f t="shared" si="976"/>
        <v>2.0833333333333481E-2</v>
      </c>
      <c r="AE501" s="13">
        <f t="shared" si="977"/>
        <v>0</v>
      </c>
      <c r="AF501" s="13">
        <f t="shared" si="978"/>
        <v>30</v>
      </c>
      <c r="AG501" s="396">
        <v>1.1041666666666667</v>
      </c>
      <c r="AH501" s="396">
        <v>1.1458333333333333</v>
      </c>
      <c r="AI501" s="12">
        <f t="shared" si="979"/>
        <v>4.1666666666666519E-2</v>
      </c>
      <c r="AJ501" s="225">
        <f t="shared" si="980"/>
        <v>1</v>
      </c>
      <c r="AK501" s="225">
        <f t="shared" si="981"/>
        <v>0</v>
      </c>
      <c r="AL501" s="396">
        <v>1.1041666666666667</v>
      </c>
      <c r="AM501" s="396">
        <v>1.1458333333333333</v>
      </c>
      <c r="AN501" s="12">
        <f t="shared" si="982"/>
        <v>4.1666666666666519E-2</v>
      </c>
      <c r="AO501" s="13">
        <f t="shared" si="983"/>
        <v>1</v>
      </c>
      <c r="AP501" s="13">
        <f t="shared" si="984"/>
        <v>0</v>
      </c>
      <c r="AQ501" s="396">
        <v>1.1840277777777779</v>
      </c>
      <c r="AR501" s="12">
        <f t="shared" si="985"/>
        <v>3.8194444444444642E-2</v>
      </c>
      <c r="AS501" s="225">
        <f t="shared" si="986"/>
        <v>0</v>
      </c>
      <c r="AT501" s="13">
        <f t="shared" si="987"/>
        <v>55</v>
      </c>
      <c r="AU501" s="396">
        <v>1.1902777777777778</v>
      </c>
      <c r="AV501" s="226">
        <f t="shared" si="988"/>
        <v>6.2499999999998668E-3</v>
      </c>
      <c r="AW501" s="13">
        <f t="shared" si="989"/>
        <v>0</v>
      </c>
      <c r="AX501" s="13">
        <f t="shared" si="990"/>
        <v>9</v>
      </c>
      <c r="AY501" s="396">
        <v>1.2430555555555556</v>
      </c>
      <c r="AZ501" s="12">
        <f t="shared" si="991"/>
        <v>5.2777777777777812E-2</v>
      </c>
      <c r="BA501" s="225">
        <f t="shared" si="992"/>
        <v>1</v>
      </c>
      <c r="BB501" s="225">
        <f t="shared" si="993"/>
        <v>16</v>
      </c>
      <c r="BC501" s="396">
        <v>1.2430555555555556</v>
      </c>
      <c r="BD501" s="396">
        <v>1.2430555555555556</v>
      </c>
      <c r="BE501" s="12">
        <f t="shared" si="994"/>
        <v>0</v>
      </c>
      <c r="BF501" s="13">
        <f t="shared" si="995"/>
        <v>0</v>
      </c>
      <c r="BG501" s="13">
        <f t="shared" si="996"/>
        <v>0</v>
      </c>
      <c r="BH501" s="396">
        <v>1.2430555555555556</v>
      </c>
      <c r="BI501" s="396">
        <v>1.2430555555555556</v>
      </c>
      <c r="BJ501" s="395"/>
      <c r="BK501" s="69">
        <f t="shared" si="997"/>
        <v>0</v>
      </c>
      <c r="BL501" s="13">
        <f t="shared" si="998"/>
        <v>0</v>
      </c>
      <c r="BM501" s="13">
        <f t="shared" si="999"/>
        <v>0</v>
      </c>
      <c r="BN501" s="396">
        <v>1.2465277777777779</v>
      </c>
      <c r="BO501" s="12">
        <f t="shared" si="1000"/>
        <v>3.4722222222223209E-3</v>
      </c>
      <c r="BP501" s="225">
        <f t="shared" si="1001"/>
        <v>0</v>
      </c>
      <c r="BQ501" s="225">
        <f t="shared" si="1002"/>
        <v>5</v>
      </c>
      <c r="BR501" s="396">
        <v>1.25</v>
      </c>
      <c r="BS501" s="12">
        <f t="shared" si="1003"/>
        <v>3.4722222222220989E-3</v>
      </c>
      <c r="BT501" s="225">
        <f t="shared" si="1004"/>
        <v>0</v>
      </c>
      <c r="BU501" s="225">
        <f t="shared" si="1005"/>
        <v>5</v>
      </c>
      <c r="BV501" s="396">
        <v>1.25</v>
      </c>
      <c r="BW501" s="396">
        <v>1.25</v>
      </c>
      <c r="BX501" s="12">
        <f t="shared" si="950"/>
        <v>0</v>
      </c>
      <c r="BY501" s="13">
        <f t="shared" si="951"/>
        <v>0</v>
      </c>
      <c r="BZ501" s="13">
        <f t="shared" si="952"/>
        <v>0</v>
      </c>
      <c r="CA501" s="226">
        <f t="shared" si="953"/>
        <v>0.30208333333333337</v>
      </c>
      <c r="CB501" s="13">
        <f t="shared" si="954"/>
        <v>7</v>
      </c>
      <c r="CC501" s="13">
        <f t="shared" si="955"/>
        <v>15</v>
      </c>
      <c r="CD501" s="12">
        <f t="shared" si="929"/>
        <v>6.5972222222222543E-2</v>
      </c>
      <c r="CE501" s="13">
        <f t="shared" si="956"/>
        <v>1</v>
      </c>
      <c r="CF501" s="13">
        <f t="shared" si="957"/>
        <v>35</v>
      </c>
      <c r="CG501" s="12">
        <f t="shared" si="948"/>
        <v>4.1666666666666519E-2</v>
      </c>
      <c r="CH501" s="13">
        <f t="shared" si="958"/>
        <v>1</v>
      </c>
      <c r="CI501" s="13">
        <f t="shared" si="959"/>
        <v>0</v>
      </c>
      <c r="CJ501" s="12">
        <f t="shared" si="949"/>
        <v>5.2777777777777812E-2</v>
      </c>
      <c r="CK501" s="13">
        <f t="shared" si="960"/>
        <v>1</v>
      </c>
      <c r="CL501" s="13">
        <f t="shared" si="961"/>
        <v>16</v>
      </c>
      <c r="CM501" s="62"/>
      <c r="CN501" s="62"/>
      <c r="CO501" s="62"/>
      <c r="CP501" s="12">
        <f t="shared" si="962"/>
        <v>5.2777777777777812E-2</v>
      </c>
      <c r="CQ501" s="13">
        <f t="shared" si="963"/>
        <v>1</v>
      </c>
      <c r="CR501" s="13">
        <f t="shared" si="964"/>
        <v>16</v>
      </c>
      <c r="CS501" s="396"/>
      <c r="CT501" s="13">
        <f t="shared" si="930"/>
        <v>0</v>
      </c>
      <c r="CU501" s="13">
        <f t="shared" si="931"/>
        <v>0</v>
      </c>
      <c r="CV501" s="158"/>
      <c r="CW501" s="13">
        <f t="shared" si="932"/>
        <v>0</v>
      </c>
      <c r="CX501" s="13">
        <f t="shared" si="933"/>
        <v>0</v>
      </c>
      <c r="CY501" s="158"/>
      <c r="CZ501" s="13">
        <f t="shared" si="934"/>
        <v>0</v>
      </c>
      <c r="DA501" s="13">
        <f t="shared" si="935"/>
        <v>0</v>
      </c>
      <c r="DB501" s="158"/>
      <c r="DC501" s="13">
        <f t="shared" si="936"/>
        <v>0</v>
      </c>
      <c r="DD501" s="13">
        <f t="shared" si="937"/>
        <v>0</v>
      </c>
      <c r="DE501" s="158"/>
      <c r="DF501" s="13">
        <f t="shared" si="938"/>
        <v>0</v>
      </c>
      <c r="DG501" s="13">
        <f t="shared" si="939"/>
        <v>0</v>
      </c>
      <c r="DH501" s="158"/>
      <c r="DI501" s="13">
        <f t="shared" si="940"/>
        <v>0</v>
      </c>
      <c r="DJ501" s="13">
        <f t="shared" si="941"/>
        <v>0</v>
      </c>
      <c r="DK501" s="158"/>
      <c r="DL501" s="35">
        <f t="shared" si="942"/>
        <v>0</v>
      </c>
      <c r="DM501" s="61">
        <f t="shared" si="943"/>
        <v>0</v>
      </c>
      <c r="DN501" s="66">
        <f t="shared" si="1006"/>
        <v>1773199.1259999997</v>
      </c>
      <c r="DO501" s="74">
        <f t="shared" si="944"/>
        <v>28481</v>
      </c>
      <c r="DP501" s="66">
        <f t="shared" si="965"/>
        <v>62.544561403508773</v>
      </c>
      <c r="DQ501" s="63">
        <f t="shared" si="947"/>
        <v>62.259019205786302</v>
      </c>
      <c r="DR501" s="66" t="e">
        <f t="shared" si="1007"/>
        <v>#NUM!</v>
      </c>
      <c r="DS501" s="96" t="e">
        <f t="shared" si="1008"/>
        <v>#NUM!</v>
      </c>
      <c r="DT501" s="66" t="e">
        <f t="shared" si="1009"/>
        <v>#NUM!</v>
      </c>
      <c r="DU501" s="66" t="e">
        <f t="shared" si="1010"/>
        <v>#NUM!</v>
      </c>
      <c r="DV501" s="62"/>
      <c r="DW501" s="62"/>
      <c r="DX501" s="62"/>
      <c r="DY501" s="62"/>
      <c r="DZ501" s="62"/>
      <c r="EA501" s="62"/>
      <c r="EB501" s="62"/>
      <c r="EC501" s="62"/>
      <c r="ED501" s="62"/>
      <c r="EE501" s="62"/>
      <c r="EF501" s="62"/>
      <c r="EG501" s="62"/>
      <c r="EH501" s="62"/>
      <c r="EI501" s="62"/>
      <c r="EJ501" s="62"/>
      <c r="EK501" s="62"/>
      <c r="EL501" s="62"/>
      <c r="EM501" s="62"/>
      <c r="EN501" s="62"/>
      <c r="EO501" s="62"/>
      <c r="EP501" s="62"/>
      <c r="EQ501" s="62"/>
      <c r="ER501" s="62"/>
      <c r="ES501" s="62"/>
      <c r="ET501" s="62"/>
      <c r="EU501" s="62"/>
      <c r="EV501" s="62"/>
      <c r="EW501" s="62"/>
      <c r="EX501" s="62"/>
      <c r="EY501" s="62"/>
      <c r="EZ501" s="62"/>
      <c r="FA501" s="62"/>
      <c r="FB501" s="62"/>
      <c r="FC501" s="62"/>
      <c r="FD501" s="62"/>
      <c r="FE501" s="62"/>
      <c r="FF501" s="62"/>
      <c r="FG501" s="62"/>
      <c r="FH501" s="62"/>
      <c r="FI501" s="62"/>
    </row>
    <row r="502" spans="1:165" s="398" customFormat="1" ht="18" customHeight="1">
      <c r="A502" s="199">
        <v>501</v>
      </c>
      <c r="B502" s="392">
        <v>49</v>
      </c>
      <c r="C502" s="399">
        <v>40856</v>
      </c>
      <c r="D502" s="394">
        <f t="shared" si="966"/>
        <v>11</v>
      </c>
      <c r="E502" s="393" t="s">
        <v>39</v>
      </c>
      <c r="F502" s="392">
        <v>24</v>
      </c>
      <c r="G502" s="395" t="s">
        <v>38</v>
      </c>
      <c r="H502" s="395" t="s">
        <v>406</v>
      </c>
      <c r="I502" s="395" t="s">
        <v>587</v>
      </c>
      <c r="J502" s="396">
        <v>0.34375</v>
      </c>
      <c r="K502" s="394">
        <v>3675.26</v>
      </c>
      <c r="L502" s="395" t="s">
        <v>34</v>
      </c>
      <c r="M502" s="392">
        <v>58</v>
      </c>
      <c r="N502" s="392">
        <v>1</v>
      </c>
      <c r="O502" s="395"/>
      <c r="P502" s="396">
        <v>0.34375</v>
      </c>
      <c r="Q502" s="396">
        <v>0.34375</v>
      </c>
      <c r="R502" s="12">
        <f t="shared" si="1011"/>
        <v>0</v>
      </c>
      <c r="S502" s="13">
        <f t="shared" si="1012"/>
        <v>0</v>
      </c>
      <c r="T502" s="13">
        <f t="shared" si="1013"/>
        <v>0</v>
      </c>
      <c r="U502" s="396">
        <v>0.34722222222222227</v>
      </c>
      <c r="V502" s="12">
        <f t="shared" si="885"/>
        <v>3.4722222222222654E-3</v>
      </c>
      <c r="W502" s="13">
        <f t="shared" si="971"/>
        <v>0</v>
      </c>
      <c r="X502" s="225">
        <f t="shared" si="972"/>
        <v>5</v>
      </c>
      <c r="Y502" s="396">
        <v>0.3576388888888889</v>
      </c>
      <c r="Z502" s="12">
        <f t="shared" si="973"/>
        <v>1.041666666666663E-2</v>
      </c>
      <c r="AA502" s="13">
        <f t="shared" si="974"/>
        <v>0</v>
      </c>
      <c r="AB502" s="13">
        <f t="shared" si="975"/>
        <v>15</v>
      </c>
      <c r="AC502" s="396">
        <v>0.38194444444444442</v>
      </c>
      <c r="AD502" s="12">
        <f t="shared" si="976"/>
        <v>2.4305555555555525E-2</v>
      </c>
      <c r="AE502" s="13">
        <f t="shared" si="977"/>
        <v>0</v>
      </c>
      <c r="AF502" s="13">
        <f t="shared" si="978"/>
        <v>35</v>
      </c>
      <c r="AG502" s="396">
        <v>0.38541666666666669</v>
      </c>
      <c r="AH502" s="396">
        <v>0.40972222222222227</v>
      </c>
      <c r="AI502" s="12">
        <f t="shared" si="979"/>
        <v>2.430555555555558E-2</v>
      </c>
      <c r="AJ502" s="225">
        <f t="shared" si="980"/>
        <v>0</v>
      </c>
      <c r="AK502" s="225">
        <f t="shared" si="981"/>
        <v>35</v>
      </c>
      <c r="AL502" s="396">
        <v>0.38541666666666669</v>
      </c>
      <c r="AM502" s="396">
        <v>0.40972222222222227</v>
      </c>
      <c r="AN502" s="12">
        <f t="shared" si="982"/>
        <v>2.430555555555558E-2</v>
      </c>
      <c r="AO502" s="13">
        <f t="shared" si="983"/>
        <v>0</v>
      </c>
      <c r="AP502" s="13">
        <f t="shared" si="984"/>
        <v>35</v>
      </c>
      <c r="AQ502" s="396">
        <v>0.41041666666666665</v>
      </c>
      <c r="AR502" s="12">
        <f t="shared" si="985"/>
        <v>6.9444444444438647E-4</v>
      </c>
      <c r="AS502" s="225">
        <f t="shared" si="986"/>
        <v>0</v>
      </c>
      <c r="AT502" s="13">
        <f t="shared" si="987"/>
        <v>1</v>
      </c>
      <c r="AU502" s="396">
        <v>0.41111111111111115</v>
      </c>
      <c r="AV502" s="226">
        <f t="shared" si="988"/>
        <v>6.9444444444449749E-4</v>
      </c>
      <c r="AW502" s="13">
        <f t="shared" si="989"/>
        <v>0</v>
      </c>
      <c r="AX502" s="13">
        <f t="shared" si="990"/>
        <v>1</v>
      </c>
      <c r="AY502" s="396">
        <v>0.4861111111111111</v>
      </c>
      <c r="AZ502" s="12">
        <f t="shared" si="991"/>
        <v>7.4999999999999956E-2</v>
      </c>
      <c r="BA502" s="225">
        <f t="shared" si="992"/>
        <v>1</v>
      </c>
      <c r="BB502" s="225">
        <f t="shared" si="993"/>
        <v>48</v>
      </c>
      <c r="BC502" s="396">
        <v>0.4861111111111111</v>
      </c>
      <c r="BD502" s="396">
        <v>0.4861111111111111</v>
      </c>
      <c r="BE502" s="12">
        <f t="shared" si="994"/>
        <v>0</v>
      </c>
      <c r="BF502" s="13">
        <f t="shared" si="995"/>
        <v>0</v>
      </c>
      <c r="BG502" s="13">
        <f t="shared" si="996"/>
        <v>0</v>
      </c>
      <c r="BH502" s="396">
        <v>0.4861111111111111</v>
      </c>
      <c r="BI502" s="396">
        <v>0.4861111111111111</v>
      </c>
      <c r="BJ502" s="395"/>
      <c r="BK502" s="69">
        <f t="shared" si="997"/>
        <v>0</v>
      </c>
      <c r="BL502" s="13">
        <f t="shared" si="998"/>
        <v>0</v>
      </c>
      <c r="BM502" s="13">
        <f t="shared" si="999"/>
        <v>0</v>
      </c>
      <c r="BN502" s="396">
        <v>0.4909722222222222</v>
      </c>
      <c r="BO502" s="12">
        <f t="shared" si="1000"/>
        <v>4.8611111111110938E-3</v>
      </c>
      <c r="BP502" s="225">
        <f t="shared" si="1001"/>
        <v>0</v>
      </c>
      <c r="BQ502" s="225">
        <f t="shared" si="1002"/>
        <v>7</v>
      </c>
      <c r="BR502" s="396">
        <v>0.49652777777777773</v>
      </c>
      <c r="BS502" s="12">
        <f t="shared" si="1003"/>
        <v>5.5555555555555358E-3</v>
      </c>
      <c r="BT502" s="225">
        <f t="shared" si="1004"/>
        <v>0</v>
      </c>
      <c r="BU502" s="225">
        <f t="shared" si="1005"/>
        <v>8</v>
      </c>
      <c r="BV502" s="396">
        <v>0.49652777777777773</v>
      </c>
      <c r="BW502" s="396">
        <v>0.51041666666666663</v>
      </c>
      <c r="BX502" s="12">
        <f t="shared" si="950"/>
        <v>1.3888888888888895E-2</v>
      </c>
      <c r="BY502" s="13">
        <f t="shared" si="951"/>
        <v>0</v>
      </c>
      <c r="BZ502" s="13">
        <f t="shared" si="952"/>
        <v>20</v>
      </c>
      <c r="CA502" s="226">
        <f t="shared" si="953"/>
        <v>0.16666666666666663</v>
      </c>
      <c r="CB502" s="13">
        <f t="shared" si="954"/>
        <v>4</v>
      </c>
      <c r="CC502" s="13">
        <f t="shared" si="955"/>
        <v>0</v>
      </c>
      <c r="CD502" s="12">
        <f t="shared" si="929"/>
        <v>3.5416666666666541E-2</v>
      </c>
      <c r="CE502" s="13">
        <f t="shared" si="956"/>
        <v>0</v>
      </c>
      <c r="CF502" s="13">
        <f t="shared" si="957"/>
        <v>51</v>
      </c>
      <c r="CG502" s="12">
        <f t="shared" si="948"/>
        <v>2.430555555555558E-2</v>
      </c>
      <c r="CH502" s="13">
        <f t="shared" si="958"/>
        <v>0</v>
      </c>
      <c r="CI502" s="13">
        <f t="shared" si="959"/>
        <v>35</v>
      </c>
      <c r="CJ502" s="12">
        <f t="shared" si="949"/>
        <v>7.4999999999999956E-2</v>
      </c>
      <c r="CK502" s="13">
        <f t="shared" si="960"/>
        <v>1</v>
      </c>
      <c r="CL502" s="13">
        <f t="shared" si="961"/>
        <v>48</v>
      </c>
      <c r="CM502" s="62"/>
      <c r="CN502" s="62"/>
      <c r="CO502" s="62"/>
      <c r="CP502" s="12">
        <f t="shared" si="962"/>
        <v>7.4999999999999956E-2</v>
      </c>
      <c r="CQ502" s="13">
        <f t="shared" si="963"/>
        <v>1</v>
      </c>
      <c r="CR502" s="13">
        <f t="shared" si="964"/>
        <v>48</v>
      </c>
      <c r="CS502" s="396"/>
      <c r="CT502" s="13">
        <f t="shared" si="930"/>
        <v>0</v>
      </c>
      <c r="CU502" s="13">
        <f t="shared" si="931"/>
        <v>0</v>
      </c>
      <c r="CV502" s="158"/>
      <c r="CW502" s="13">
        <f t="shared" si="932"/>
        <v>0</v>
      </c>
      <c r="CX502" s="13">
        <f t="shared" si="933"/>
        <v>0</v>
      </c>
      <c r="CY502" s="158"/>
      <c r="CZ502" s="13">
        <f t="shared" si="934"/>
        <v>0</v>
      </c>
      <c r="DA502" s="13">
        <f t="shared" si="935"/>
        <v>0</v>
      </c>
      <c r="DB502" s="158"/>
      <c r="DC502" s="13">
        <f t="shared" si="936"/>
        <v>0</v>
      </c>
      <c r="DD502" s="13">
        <f t="shared" si="937"/>
        <v>0</v>
      </c>
      <c r="DE502" s="158"/>
      <c r="DF502" s="13">
        <f t="shared" si="938"/>
        <v>0</v>
      </c>
      <c r="DG502" s="13">
        <f t="shared" si="939"/>
        <v>0</v>
      </c>
      <c r="DH502" s="158"/>
      <c r="DI502" s="13">
        <f t="shared" si="940"/>
        <v>0</v>
      </c>
      <c r="DJ502" s="13">
        <f t="shared" si="941"/>
        <v>0</v>
      </c>
      <c r="DK502" s="158"/>
      <c r="DL502" s="35">
        <f t="shared" si="942"/>
        <v>0</v>
      </c>
      <c r="DM502" s="61">
        <f t="shared" si="943"/>
        <v>0</v>
      </c>
      <c r="DN502" s="66">
        <f t="shared" si="1006"/>
        <v>1776874.3859999997</v>
      </c>
      <c r="DO502" s="74">
        <f t="shared" si="944"/>
        <v>28539</v>
      </c>
      <c r="DP502" s="66">
        <f t="shared" si="965"/>
        <v>63.366551724137935</v>
      </c>
      <c r="DQ502" s="63">
        <f t="shared" si="947"/>
        <v>62.261270051508454</v>
      </c>
      <c r="DR502" s="66" t="e">
        <f t="shared" si="1007"/>
        <v>#NUM!</v>
      </c>
      <c r="DS502" s="96" t="e">
        <f t="shared" si="1008"/>
        <v>#NUM!</v>
      </c>
      <c r="DT502" s="66" t="e">
        <f t="shared" si="1009"/>
        <v>#NUM!</v>
      </c>
      <c r="DU502" s="66" t="e">
        <f t="shared" si="1010"/>
        <v>#NUM!</v>
      </c>
      <c r="DV502" s="62"/>
      <c r="DW502" s="62"/>
      <c r="DX502" s="62"/>
      <c r="DY502" s="62"/>
      <c r="DZ502" s="62"/>
      <c r="EA502" s="62"/>
      <c r="EB502" s="62"/>
      <c r="EC502" s="62"/>
      <c r="ED502" s="62"/>
      <c r="EE502" s="62"/>
      <c r="EF502" s="62"/>
      <c r="EG502" s="62"/>
      <c r="EH502" s="62"/>
      <c r="EI502" s="62"/>
      <c r="EJ502" s="62"/>
      <c r="EK502" s="62"/>
      <c r="EL502" s="62"/>
      <c r="EM502" s="62"/>
      <c r="EN502" s="62"/>
      <c r="EO502" s="62"/>
      <c r="EP502" s="62"/>
      <c r="EQ502" s="62"/>
      <c r="ER502" s="62"/>
      <c r="ES502" s="62"/>
      <c r="ET502" s="62"/>
      <c r="EU502" s="62"/>
      <c r="EV502" s="62"/>
      <c r="EW502" s="62"/>
      <c r="EX502" s="62"/>
      <c r="EY502" s="62"/>
      <c r="EZ502" s="62"/>
      <c r="FA502" s="62"/>
      <c r="FB502" s="62"/>
      <c r="FC502" s="62"/>
      <c r="FD502" s="62"/>
      <c r="FE502" s="62"/>
      <c r="FF502" s="62"/>
      <c r="FG502" s="62"/>
      <c r="FH502" s="62"/>
      <c r="FI502" s="62"/>
    </row>
    <row r="503" spans="1:165" s="398" customFormat="1" ht="18" customHeight="1">
      <c r="A503" s="175">
        <v>502</v>
      </c>
      <c r="B503" s="392">
        <v>50</v>
      </c>
      <c r="C503" s="399">
        <v>40856</v>
      </c>
      <c r="D503" s="394">
        <f t="shared" si="966"/>
        <v>11</v>
      </c>
      <c r="E503" s="393" t="s">
        <v>664</v>
      </c>
      <c r="F503" s="392">
        <v>1</v>
      </c>
      <c r="G503" s="395" t="s">
        <v>665</v>
      </c>
      <c r="H503" s="395" t="s">
        <v>394</v>
      </c>
      <c r="I503" s="395" t="s">
        <v>639</v>
      </c>
      <c r="J503" s="396">
        <v>1</v>
      </c>
      <c r="K503" s="394">
        <v>3454.3</v>
      </c>
      <c r="L503" s="395" t="s">
        <v>33</v>
      </c>
      <c r="M503" s="392">
        <v>58</v>
      </c>
      <c r="N503" s="392">
        <v>1</v>
      </c>
      <c r="O503" s="395"/>
      <c r="P503" s="396">
        <v>1</v>
      </c>
      <c r="Q503" s="396">
        <v>1</v>
      </c>
      <c r="R503" s="12">
        <f t="shared" si="1011"/>
        <v>0</v>
      </c>
      <c r="S503" s="13">
        <f t="shared" si="1012"/>
        <v>0</v>
      </c>
      <c r="T503" s="13">
        <f t="shared" si="1013"/>
        <v>0</v>
      </c>
      <c r="U503" s="396">
        <v>1.0208333333333333</v>
      </c>
      <c r="V503" s="12">
        <f t="shared" si="885"/>
        <v>2.0833333333333259E-2</v>
      </c>
      <c r="W503" s="13">
        <f t="shared" si="971"/>
        <v>0</v>
      </c>
      <c r="X503" s="225">
        <f t="shared" si="972"/>
        <v>30</v>
      </c>
      <c r="Y503" s="396">
        <v>1.0416666666666667</v>
      </c>
      <c r="Z503" s="12">
        <f t="shared" si="973"/>
        <v>2.0833333333333481E-2</v>
      </c>
      <c r="AA503" s="13">
        <f t="shared" si="974"/>
        <v>0</v>
      </c>
      <c r="AB503" s="13">
        <f t="shared" si="975"/>
        <v>30</v>
      </c>
      <c r="AC503" s="396">
        <v>1.0416666666666667</v>
      </c>
      <c r="AD503" s="12">
        <f t="shared" si="976"/>
        <v>0</v>
      </c>
      <c r="AE503" s="13">
        <f t="shared" si="977"/>
        <v>0</v>
      </c>
      <c r="AF503" s="13">
        <f t="shared" si="978"/>
        <v>0</v>
      </c>
      <c r="AG503" s="396">
        <v>1.0416666666666667</v>
      </c>
      <c r="AH503" s="396">
        <v>1.0416666666666667</v>
      </c>
      <c r="AI503" s="12">
        <f t="shared" si="979"/>
        <v>0</v>
      </c>
      <c r="AJ503" s="225">
        <f t="shared" si="980"/>
        <v>0</v>
      </c>
      <c r="AK503" s="225">
        <f t="shared" si="981"/>
        <v>0</v>
      </c>
      <c r="AL503" s="396">
        <v>1.0416666666666667</v>
      </c>
      <c r="AM503" s="396">
        <v>1.0416666666666667</v>
      </c>
      <c r="AN503" s="12">
        <f t="shared" si="982"/>
        <v>0</v>
      </c>
      <c r="AO503" s="13">
        <f t="shared" si="983"/>
        <v>0</v>
      </c>
      <c r="AP503" s="13">
        <f t="shared" si="984"/>
        <v>0</v>
      </c>
      <c r="AQ503" s="396">
        <v>1.0902777777777779</v>
      </c>
      <c r="AR503" s="12">
        <f t="shared" si="985"/>
        <v>4.861111111111116E-2</v>
      </c>
      <c r="AS503" s="225">
        <f t="shared" si="986"/>
        <v>1</v>
      </c>
      <c r="AT503" s="13">
        <f t="shared" si="987"/>
        <v>10</v>
      </c>
      <c r="AU503" s="396">
        <v>1.0944444444444443</v>
      </c>
      <c r="AV503" s="226">
        <f t="shared" si="988"/>
        <v>4.1666666666664298E-3</v>
      </c>
      <c r="AW503" s="13">
        <f t="shared" si="989"/>
        <v>0</v>
      </c>
      <c r="AX503" s="13">
        <f t="shared" si="990"/>
        <v>6</v>
      </c>
      <c r="AY503" s="396">
        <v>1.1847222222222222</v>
      </c>
      <c r="AZ503" s="12">
        <f t="shared" si="991"/>
        <v>9.0277777777777901E-2</v>
      </c>
      <c r="BA503" s="225">
        <f t="shared" si="992"/>
        <v>2</v>
      </c>
      <c r="BB503" s="225">
        <f t="shared" si="993"/>
        <v>10</v>
      </c>
      <c r="BC503" s="396">
        <v>1.1847222222222222</v>
      </c>
      <c r="BD503" s="396">
        <v>1.1847222222222222</v>
      </c>
      <c r="BE503" s="12">
        <f t="shared" si="994"/>
        <v>0</v>
      </c>
      <c r="BF503" s="13">
        <f t="shared" si="995"/>
        <v>0</v>
      </c>
      <c r="BG503" s="13">
        <f t="shared" si="996"/>
        <v>0</v>
      </c>
      <c r="BH503" s="396">
        <v>1.1847222222222222</v>
      </c>
      <c r="BI503" s="396">
        <v>1.1847222222222222</v>
      </c>
      <c r="BJ503" s="395"/>
      <c r="BK503" s="69">
        <f t="shared" si="997"/>
        <v>0</v>
      </c>
      <c r="BL503" s="13">
        <f t="shared" si="998"/>
        <v>0</v>
      </c>
      <c r="BM503" s="13">
        <f t="shared" si="999"/>
        <v>0</v>
      </c>
      <c r="BN503" s="396">
        <v>1.1909722222222221</v>
      </c>
      <c r="BO503" s="12">
        <f t="shared" si="1000"/>
        <v>6.2499999999998668E-3</v>
      </c>
      <c r="BP503" s="225">
        <f t="shared" si="1001"/>
        <v>0</v>
      </c>
      <c r="BQ503" s="225">
        <f t="shared" si="1002"/>
        <v>9</v>
      </c>
      <c r="BR503" s="396">
        <v>1.1958333333333333</v>
      </c>
      <c r="BS503" s="12">
        <f t="shared" si="1003"/>
        <v>4.8611111111112049E-3</v>
      </c>
      <c r="BT503" s="225">
        <f t="shared" si="1004"/>
        <v>0</v>
      </c>
      <c r="BU503" s="225">
        <f t="shared" si="1005"/>
        <v>7</v>
      </c>
      <c r="BV503" s="396">
        <v>1.1958333333333333</v>
      </c>
      <c r="BW503" s="396">
        <v>1.1979166666666667</v>
      </c>
      <c r="BX503" s="12">
        <f t="shared" si="950"/>
        <v>2.083333333333437E-3</v>
      </c>
      <c r="BY503" s="13">
        <f t="shared" si="951"/>
        <v>0</v>
      </c>
      <c r="BZ503" s="13">
        <f t="shared" si="952"/>
        <v>3</v>
      </c>
      <c r="CA503" s="226">
        <f t="shared" si="953"/>
        <v>0.19791666666666674</v>
      </c>
      <c r="CB503" s="13">
        <f t="shared" si="954"/>
        <v>4</v>
      </c>
      <c r="CC503" s="13">
        <f t="shared" si="955"/>
        <v>45</v>
      </c>
      <c r="CD503" s="12">
        <f t="shared" ref="CD503:CD511" si="1014">AD503+AR503+BO503+BS503</f>
        <v>5.9722222222222232E-2</v>
      </c>
      <c r="CE503" s="13">
        <f t="shared" si="956"/>
        <v>1</v>
      </c>
      <c r="CF503" s="13">
        <f t="shared" si="957"/>
        <v>26</v>
      </c>
      <c r="CG503" s="12">
        <f t="shared" si="948"/>
        <v>0</v>
      </c>
      <c r="CH503" s="13">
        <f t="shared" si="958"/>
        <v>0</v>
      </c>
      <c r="CI503" s="13">
        <f t="shared" si="959"/>
        <v>0</v>
      </c>
      <c r="CJ503" s="12">
        <f t="shared" si="949"/>
        <v>9.0277777777777901E-2</v>
      </c>
      <c r="CK503" s="13">
        <f t="shared" si="960"/>
        <v>2</v>
      </c>
      <c r="CL503" s="13">
        <f t="shared" si="961"/>
        <v>10</v>
      </c>
      <c r="CM503" s="62"/>
      <c r="CN503" s="62"/>
      <c r="CO503" s="62"/>
      <c r="CP503" s="12">
        <f t="shared" si="962"/>
        <v>9.0277777777777901E-2</v>
      </c>
      <c r="CQ503" s="13">
        <f t="shared" si="963"/>
        <v>2</v>
      </c>
      <c r="CR503" s="13">
        <f t="shared" si="964"/>
        <v>10</v>
      </c>
      <c r="CS503" s="396"/>
      <c r="CT503" s="13">
        <f t="shared" si="930"/>
        <v>0</v>
      </c>
      <c r="CU503" s="13">
        <f t="shared" si="931"/>
        <v>0</v>
      </c>
      <c r="CV503" s="158"/>
      <c r="CW503" s="13">
        <f t="shared" si="932"/>
        <v>0</v>
      </c>
      <c r="CX503" s="13">
        <f t="shared" si="933"/>
        <v>0</v>
      </c>
      <c r="CY503" s="158"/>
      <c r="CZ503" s="13">
        <f t="shared" si="934"/>
        <v>0</v>
      </c>
      <c r="DA503" s="13">
        <f t="shared" si="935"/>
        <v>0</v>
      </c>
      <c r="DB503" s="158"/>
      <c r="DC503" s="13">
        <f t="shared" si="936"/>
        <v>0</v>
      </c>
      <c r="DD503" s="13">
        <f t="shared" si="937"/>
        <v>0</v>
      </c>
      <c r="DE503" s="158"/>
      <c r="DF503" s="13">
        <f t="shared" si="938"/>
        <v>0</v>
      </c>
      <c r="DG503" s="13">
        <f t="shared" si="939"/>
        <v>0</v>
      </c>
      <c r="DH503" s="158"/>
      <c r="DI503" s="13">
        <f t="shared" si="940"/>
        <v>0</v>
      </c>
      <c r="DJ503" s="13">
        <f t="shared" si="941"/>
        <v>0</v>
      </c>
      <c r="DK503" s="158"/>
      <c r="DL503" s="35">
        <f t="shared" si="942"/>
        <v>0</v>
      </c>
      <c r="DM503" s="61">
        <f t="shared" si="943"/>
        <v>0</v>
      </c>
      <c r="DN503" s="66">
        <f t="shared" si="1006"/>
        <v>1780328.6859999998</v>
      </c>
      <c r="DO503" s="74">
        <f t="shared" si="944"/>
        <v>28597</v>
      </c>
      <c r="DP503" s="66">
        <f t="shared" si="965"/>
        <v>59.556896551724144</v>
      </c>
      <c r="DQ503" s="63">
        <f t="shared" si="947"/>
        <v>62.255785082351288</v>
      </c>
      <c r="DR503" s="66" t="e">
        <f t="shared" si="1007"/>
        <v>#NUM!</v>
      </c>
      <c r="DS503" s="96" t="e">
        <f t="shared" si="1008"/>
        <v>#NUM!</v>
      </c>
      <c r="DT503" s="66" t="e">
        <f t="shared" si="1009"/>
        <v>#NUM!</v>
      </c>
      <c r="DU503" s="66" t="e">
        <f t="shared" si="1010"/>
        <v>#NUM!</v>
      </c>
      <c r="DV503" s="62"/>
      <c r="DW503" s="62"/>
      <c r="DX503" s="62"/>
      <c r="DY503" s="62"/>
      <c r="DZ503" s="62"/>
      <c r="EA503" s="62"/>
      <c r="EB503" s="62"/>
      <c r="EC503" s="62"/>
      <c r="ED503" s="62"/>
      <c r="EE503" s="62"/>
      <c r="EF503" s="62"/>
      <c r="EG503" s="62"/>
      <c r="EH503" s="62"/>
      <c r="EI503" s="62"/>
      <c r="EJ503" s="62"/>
      <c r="EK503" s="62"/>
      <c r="EL503" s="62"/>
      <c r="EM503" s="62"/>
      <c r="EN503" s="62"/>
      <c r="EO503" s="62"/>
      <c r="EP503" s="62"/>
      <c r="EQ503" s="62"/>
      <c r="ER503" s="62"/>
      <c r="ES503" s="62"/>
      <c r="ET503" s="62"/>
      <c r="EU503" s="62"/>
      <c r="EV503" s="62"/>
      <c r="EW503" s="62"/>
      <c r="EX503" s="62"/>
      <c r="EY503" s="62"/>
      <c r="EZ503" s="62"/>
      <c r="FA503" s="62"/>
      <c r="FB503" s="62"/>
      <c r="FC503" s="62"/>
      <c r="FD503" s="62"/>
      <c r="FE503" s="62"/>
      <c r="FF503" s="62"/>
      <c r="FG503" s="62"/>
      <c r="FH503" s="62"/>
      <c r="FI503" s="62"/>
    </row>
    <row r="504" spans="1:165" s="398" customFormat="1" ht="18" customHeight="1">
      <c r="A504" s="199">
        <v>503</v>
      </c>
      <c r="B504" s="392">
        <v>51</v>
      </c>
      <c r="C504" s="399">
        <v>40856</v>
      </c>
      <c r="D504" s="394">
        <f t="shared" si="966"/>
        <v>11</v>
      </c>
      <c r="E504" s="393" t="s">
        <v>444</v>
      </c>
      <c r="F504" s="392">
        <v>4</v>
      </c>
      <c r="G504" s="395" t="s">
        <v>445</v>
      </c>
      <c r="H504" s="395" t="s">
        <v>653</v>
      </c>
      <c r="I504" s="395" t="s">
        <v>563</v>
      </c>
      <c r="J504" s="396">
        <v>0.66666666666666663</v>
      </c>
      <c r="K504" s="394">
        <v>3700.45</v>
      </c>
      <c r="L504" s="395" t="s">
        <v>34</v>
      </c>
      <c r="M504" s="392">
        <v>59</v>
      </c>
      <c r="N504" s="392">
        <v>0</v>
      </c>
      <c r="O504" s="395"/>
      <c r="P504" s="396">
        <v>0.66666666666666663</v>
      </c>
      <c r="Q504" s="396">
        <v>0.66666666666666663</v>
      </c>
      <c r="R504" s="12">
        <f t="shared" si="1011"/>
        <v>0</v>
      </c>
      <c r="S504" s="13">
        <f t="shared" si="1012"/>
        <v>0</v>
      </c>
      <c r="T504" s="13">
        <f t="shared" si="1013"/>
        <v>0</v>
      </c>
      <c r="U504" s="396">
        <v>0.51388888888888895</v>
      </c>
      <c r="V504" s="12">
        <f t="shared" si="885"/>
        <v>-0.15277777777777768</v>
      </c>
      <c r="W504" s="13" t="e">
        <f t="shared" si="971"/>
        <v>#NUM!</v>
      </c>
      <c r="X504" s="225" t="e">
        <f t="shared" si="972"/>
        <v>#NUM!</v>
      </c>
      <c r="Y504" s="396">
        <v>0.52777777777777779</v>
      </c>
      <c r="Z504" s="12">
        <f t="shared" si="973"/>
        <v>1.388888888888884E-2</v>
      </c>
      <c r="AA504" s="13">
        <f t="shared" si="974"/>
        <v>0</v>
      </c>
      <c r="AB504" s="13">
        <f t="shared" si="975"/>
        <v>20</v>
      </c>
      <c r="AC504" s="396">
        <v>0.55208333333333337</v>
      </c>
      <c r="AD504" s="12">
        <f t="shared" si="976"/>
        <v>2.430555555555558E-2</v>
      </c>
      <c r="AE504" s="13">
        <f t="shared" si="977"/>
        <v>0</v>
      </c>
      <c r="AF504" s="13">
        <f t="shared" si="978"/>
        <v>35</v>
      </c>
      <c r="AG504" s="396">
        <v>0.55555555555555558</v>
      </c>
      <c r="AH504" s="396">
        <v>0.59375</v>
      </c>
      <c r="AI504" s="12">
        <f t="shared" si="979"/>
        <v>3.819444444444442E-2</v>
      </c>
      <c r="AJ504" s="225">
        <f t="shared" si="980"/>
        <v>0</v>
      </c>
      <c r="AK504" s="225">
        <f t="shared" si="981"/>
        <v>55</v>
      </c>
      <c r="AL504" s="396">
        <v>0.55555555555555558</v>
      </c>
      <c r="AM504" s="396">
        <v>0.59375</v>
      </c>
      <c r="AN504" s="12">
        <f t="shared" si="982"/>
        <v>3.819444444444442E-2</v>
      </c>
      <c r="AO504" s="13">
        <f t="shared" si="983"/>
        <v>0</v>
      </c>
      <c r="AP504" s="13">
        <f t="shared" si="984"/>
        <v>55</v>
      </c>
      <c r="AQ504" s="396">
        <v>0.70833333333333337</v>
      </c>
      <c r="AR504" s="12">
        <f t="shared" si="985"/>
        <v>0.11458333333333337</v>
      </c>
      <c r="AS504" s="225">
        <f t="shared" si="986"/>
        <v>2</v>
      </c>
      <c r="AT504" s="13">
        <f t="shared" si="987"/>
        <v>45</v>
      </c>
      <c r="AU504" s="396">
        <v>0.71319444444444446</v>
      </c>
      <c r="AV504" s="226">
        <f t="shared" si="988"/>
        <v>4.8611111111110938E-3</v>
      </c>
      <c r="AW504" s="13">
        <f t="shared" si="989"/>
        <v>0</v>
      </c>
      <c r="AX504" s="13">
        <f t="shared" si="990"/>
        <v>7</v>
      </c>
      <c r="AY504" s="396">
        <v>0.79513888888888884</v>
      </c>
      <c r="AZ504" s="12">
        <f t="shared" si="991"/>
        <v>8.1944444444444375E-2</v>
      </c>
      <c r="BA504" s="225">
        <f t="shared" si="992"/>
        <v>1</v>
      </c>
      <c r="BB504" s="225">
        <f t="shared" si="993"/>
        <v>58</v>
      </c>
      <c r="BC504" s="396">
        <v>0.79513888888888884</v>
      </c>
      <c r="BD504" s="396">
        <v>0.79513888888888884</v>
      </c>
      <c r="BE504" s="12">
        <f t="shared" si="994"/>
        <v>0</v>
      </c>
      <c r="BF504" s="13">
        <f t="shared" si="995"/>
        <v>0</v>
      </c>
      <c r="BG504" s="13">
        <f t="shared" si="996"/>
        <v>0</v>
      </c>
      <c r="BH504" s="396">
        <v>0.79513888888888884</v>
      </c>
      <c r="BI504" s="396">
        <v>0.79513888888888884</v>
      </c>
      <c r="BJ504" s="395"/>
      <c r="BK504" s="69">
        <f t="shared" si="997"/>
        <v>0</v>
      </c>
      <c r="BL504" s="13">
        <f t="shared" si="998"/>
        <v>0</v>
      </c>
      <c r="BM504" s="13">
        <f t="shared" si="999"/>
        <v>0</v>
      </c>
      <c r="BN504" s="396">
        <v>0.80208333333333337</v>
      </c>
      <c r="BO504" s="12">
        <f t="shared" si="1000"/>
        <v>6.9444444444445308E-3</v>
      </c>
      <c r="BP504" s="225">
        <f t="shared" si="1001"/>
        <v>0</v>
      </c>
      <c r="BQ504" s="225">
        <f t="shared" si="1002"/>
        <v>10</v>
      </c>
      <c r="BR504" s="396">
        <v>0.80902777777777779</v>
      </c>
      <c r="BS504" s="12">
        <f t="shared" si="1003"/>
        <v>6.9444444444444198E-3</v>
      </c>
      <c r="BT504" s="225">
        <f t="shared" si="1004"/>
        <v>0</v>
      </c>
      <c r="BU504" s="225">
        <f t="shared" si="1005"/>
        <v>10</v>
      </c>
      <c r="BV504" s="396">
        <v>0.80902777777777779</v>
      </c>
      <c r="BW504" s="396">
        <v>0.81944444444444453</v>
      </c>
      <c r="BX504" s="12">
        <f t="shared" si="950"/>
        <v>1.0416666666666741E-2</v>
      </c>
      <c r="BY504" s="13">
        <f t="shared" si="951"/>
        <v>0</v>
      </c>
      <c r="BZ504" s="13">
        <f t="shared" si="952"/>
        <v>15</v>
      </c>
      <c r="CA504" s="226">
        <f t="shared" si="953"/>
        <v>0.1527777777777779</v>
      </c>
      <c r="CB504" s="13">
        <f t="shared" si="954"/>
        <v>3</v>
      </c>
      <c r="CC504" s="13">
        <f t="shared" si="955"/>
        <v>40</v>
      </c>
      <c r="CD504" s="12">
        <f t="shared" si="1014"/>
        <v>0.1527777777777779</v>
      </c>
      <c r="CE504" s="13">
        <f t="shared" si="956"/>
        <v>3</v>
      </c>
      <c r="CF504" s="13">
        <f t="shared" si="957"/>
        <v>40</v>
      </c>
      <c r="CG504" s="12">
        <f t="shared" si="948"/>
        <v>3.819444444444442E-2</v>
      </c>
      <c r="CH504" s="13">
        <f t="shared" si="958"/>
        <v>0</v>
      </c>
      <c r="CI504" s="13">
        <f t="shared" si="959"/>
        <v>55</v>
      </c>
      <c r="CJ504" s="12">
        <f t="shared" si="949"/>
        <v>8.1944444444444375E-2</v>
      </c>
      <c r="CK504" s="13">
        <f t="shared" si="960"/>
        <v>1</v>
      </c>
      <c r="CL504" s="13">
        <f t="shared" si="961"/>
        <v>58</v>
      </c>
      <c r="CM504" s="62"/>
      <c r="CN504" s="62"/>
      <c r="CO504" s="62"/>
      <c r="CP504" s="12">
        <f t="shared" si="962"/>
        <v>8.1944444444444375E-2</v>
      </c>
      <c r="CQ504" s="13">
        <f t="shared" si="963"/>
        <v>1</v>
      </c>
      <c r="CR504" s="13">
        <f t="shared" si="964"/>
        <v>58</v>
      </c>
      <c r="CS504" s="396"/>
      <c r="CT504" s="13">
        <f t="shared" si="930"/>
        <v>0</v>
      </c>
      <c r="CU504" s="13">
        <f t="shared" si="931"/>
        <v>0</v>
      </c>
      <c r="CV504" s="158"/>
      <c r="CW504" s="13">
        <f t="shared" si="932"/>
        <v>0</v>
      </c>
      <c r="CX504" s="13">
        <f t="shared" si="933"/>
        <v>0</v>
      </c>
      <c r="CY504" s="158"/>
      <c r="CZ504" s="13">
        <f t="shared" si="934"/>
        <v>0</v>
      </c>
      <c r="DA504" s="13">
        <f t="shared" si="935"/>
        <v>0</v>
      </c>
      <c r="DB504" s="158"/>
      <c r="DC504" s="13">
        <f t="shared" si="936"/>
        <v>0</v>
      </c>
      <c r="DD504" s="13">
        <f t="shared" si="937"/>
        <v>0</v>
      </c>
      <c r="DE504" s="158"/>
      <c r="DF504" s="13">
        <f t="shared" si="938"/>
        <v>0</v>
      </c>
      <c r="DG504" s="13">
        <f t="shared" si="939"/>
        <v>0</v>
      </c>
      <c r="DH504" s="158"/>
      <c r="DI504" s="13">
        <f t="shared" si="940"/>
        <v>0</v>
      </c>
      <c r="DJ504" s="13">
        <f t="shared" si="941"/>
        <v>0</v>
      </c>
      <c r="DK504" s="158"/>
      <c r="DL504" s="35">
        <f t="shared" si="942"/>
        <v>0</v>
      </c>
      <c r="DM504" s="61">
        <f t="shared" si="943"/>
        <v>0</v>
      </c>
      <c r="DN504" s="66">
        <f t="shared" si="1006"/>
        <v>1784029.1359999997</v>
      </c>
      <c r="DO504" s="74">
        <f t="shared" si="944"/>
        <v>28656</v>
      </c>
      <c r="DP504" s="66">
        <f t="shared" si="965"/>
        <v>62.719491525423727</v>
      </c>
      <c r="DQ504" s="63">
        <f t="shared" si="947"/>
        <v>62.25673981016191</v>
      </c>
      <c r="DR504" s="66" t="e">
        <f t="shared" si="1007"/>
        <v>#NUM!</v>
      </c>
      <c r="DS504" s="96" t="e">
        <f t="shared" si="1008"/>
        <v>#NUM!</v>
      </c>
      <c r="DT504" s="66" t="e">
        <f t="shared" si="1009"/>
        <v>#NUM!</v>
      </c>
      <c r="DU504" s="66" t="e">
        <f t="shared" si="1010"/>
        <v>#NUM!</v>
      </c>
      <c r="DV504" s="62"/>
      <c r="DW504" s="62"/>
      <c r="DX504" s="62"/>
      <c r="DY504" s="62"/>
      <c r="DZ504" s="62"/>
      <c r="EA504" s="62"/>
      <c r="EB504" s="62"/>
      <c r="EC504" s="62"/>
      <c r="ED504" s="62"/>
      <c r="EE504" s="62"/>
      <c r="EF504" s="62"/>
      <c r="EG504" s="62"/>
      <c r="EH504" s="62"/>
      <c r="EI504" s="62"/>
      <c r="EJ504" s="62"/>
      <c r="EK504" s="62"/>
      <c r="EL504" s="62"/>
      <c r="EM504" s="62"/>
      <c r="EN504" s="62"/>
      <c r="EO504" s="62"/>
      <c r="EP504" s="62"/>
      <c r="EQ504" s="62"/>
      <c r="ER504" s="62"/>
      <c r="ES504" s="62"/>
      <c r="ET504" s="62"/>
      <c r="EU504" s="62"/>
      <c r="EV504" s="62"/>
      <c r="EW504" s="62"/>
      <c r="EX504" s="62"/>
      <c r="EY504" s="62"/>
      <c r="EZ504" s="62"/>
      <c r="FA504" s="62"/>
      <c r="FB504" s="62"/>
      <c r="FC504" s="62"/>
      <c r="FD504" s="62"/>
      <c r="FE504" s="62"/>
      <c r="FF504" s="62"/>
      <c r="FG504" s="62"/>
      <c r="FH504" s="62"/>
      <c r="FI504" s="62"/>
    </row>
    <row r="505" spans="1:165" s="398" customFormat="1" ht="18" customHeight="1">
      <c r="A505" s="175">
        <v>504</v>
      </c>
      <c r="B505" s="392">
        <v>52</v>
      </c>
      <c r="C505" s="399">
        <v>40856</v>
      </c>
      <c r="D505" s="394">
        <f t="shared" si="966"/>
        <v>11</v>
      </c>
      <c r="E505" s="393" t="s">
        <v>171</v>
      </c>
      <c r="F505" s="392">
        <v>5</v>
      </c>
      <c r="G505" s="395" t="s">
        <v>325</v>
      </c>
      <c r="H505" s="395" t="s">
        <v>407</v>
      </c>
      <c r="I505" s="395" t="s">
        <v>635</v>
      </c>
      <c r="J505" s="396">
        <v>0.625</v>
      </c>
      <c r="K505" s="394">
        <v>3536.26</v>
      </c>
      <c r="L505" s="395" t="s">
        <v>34</v>
      </c>
      <c r="M505" s="392">
        <v>56</v>
      </c>
      <c r="N505" s="392">
        <v>2</v>
      </c>
      <c r="O505" s="395"/>
      <c r="P505" s="396">
        <v>0.625</v>
      </c>
      <c r="Q505" s="396">
        <v>0.625</v>
      </c>
      <c r="R505" s="12">
        <f t="shared" si="1011"/>
        <v>0</v>
      </c>
      <c r="S505" s="13">
        <f t="shared" si="1012"/>
        <v>0</v>
      </c>
      <c r="T505" s="13">
        <f t="shared" si="1013"/>
        <v>0</v>
      </c>
      <c r="U505" s="396">
        <v>0.40972222222222227</v>
      </c>
      <c r="V505" s="12">
        <f t="shared" si="885"/>
        <v>-0.21527777777777773</v>
      </c>
      <c r="W505" s="13" t="e">
        <f t="shared" si="971"/>
        <v>#NUM!</v>
      </c>
      <c r="X505" s="225" t="e">
        <f t="shared" si="972"/>
        <v>#NUM!</v>
      </c>
      <c r="Y505" s="396">
        <v>0.41666666666666669</v>
      </c>
      <c r="Z505" s="12">
        <f t="shared" si="973"/>
        <v>6.9444444444444198E-3</v>
      </c>
      <c r="AA505" s="13">
        <f t="shared" si="974"/>
        <v>0</v>
      </c>
      <c r="AB505" s="13">
        <f t="shared" si="975"/>
        <v>10</v>
      </c>
      <c r="AC505" s="396">
        <v>0.44097222222222227</v>
      </c>
      <c r="AD505" s="12">
        <f t="shared" si="976"/>
        <v>2.430555555555558E-2</v>
      </c>
      <c r="AE505" s="13">
        <f t="shared" si="977"/>
        <v>0</v>
      </c>
      <c r="AF505" s="13">
        <f t="shared" si="978"/>
        <v>35</v>
      </c>
      <c r="AG505" s="396">
        <v>0.44097222222222227</v>
      </c>
      <c r="AH505" s="396">
        <v>0.48958333333333331</v>
      </c>
      <c r="AI505" s="12">
        <f t="shared" si="979"/>
        <v>4.8611111111111049E-2</v>
      </c>
      <c r="AJ505" s="225">
        <f t="shared" si="980"/>
        <v>1</v>
      </c>
      <c r="AK505" s="225">
        <f t="shared" si="981"/>
        <v>10</v>
      </c>
      <c r="AL505" s="396">
        <v>0.44097222222222227</v>
      </c>
      <c r="AM505" s="396">
        <v>0.48958333333333331</v>
      </c>
      <c r="AN505" s="12">
        <f t="shared" si="982"/>
        <v>4.8611111111111049E-2</v>
      </c>
      <c r="AO505" s="13">
        <f t="shared" si="983"/>
        <v>1</v>
      </c>
      <c r="AP505" s="13">
        <f t="shared" si="984"/>
        <v>10</v>
      </c>
      <c r="AQ505" s="396">
        <v>0.83333333333333337</v>
      </c>
      <c r="AR505" s="12">
        <f t="shared" si="985"/>
        <v>0.34375000000000006</v>
      </c>
      <c r="AS505" s="225">
        <f t="shared" si="986"/>
        <v>8</v>
      </c>
      <c r="AT505" s="13">
        <f t="shared" si="987"/>
        <v>15</v>
      </c>
      <c r="AU505" s="396">
        <v>0.87847222222222221</v>
      </c>
      <c r="AV505" s="226">
        <f t="shared" si="988"/>
        <v>4.513888888888884E-2</v>
      </c>
      <c r="AW505" s="13">
        <f t="shared" si="989"/>
        <v>1</v>
      </c>
      <c r="AX505" s="13">
        <f t="shared" si="990"/>
        <v>5</v>
      </c>
      <c r="AY505" s="396">
        <v>0.97986111111111107</v>
      </c>
      <c r="AZ505" s="12">
        <f t="shared" si="991"/>
        <v>0.10138888888888886</v>
      </c>
      <c r="BA505" s="225">
        <f t="shared" si="992"/>
        <v>2</v>
      </c>
      <c r="BB505" s="225">
        <f t="shared" si="993"/>
        <v>26</v>
      </c>
      <c r="BC505" s="396">
        <v>0.97986111111111107</v>
      </c>
      <c r="BD505" s="396">
        <v>0.97986111111111107</v>
      </c>
      <c r="BE505" s="12">
        <f t="shared" si="994"/>
        <v>0</v>
      </c>
      <c r="BF505" s="13">
        <f t="shared" si="995"/>
        <v>0</v>
      </c>
      <c r="BG505" s="13">
        <f t="shared" si="996"/>
        <v>0</v>
      </c>
      <c r="BH505" s="396">
        <v>0.97986111111111107</v>
      </c>
      <c r="BI505" s="396">
        <v>0.97986111111111107</v>
      </c>
      <c r="BJ505" s="395"/>
      <c r="BK505" s="69">
        <f t="shared" si="997"/>
        <v>0</v>
      </c>
      <c r="BL505" s="13">
        <f t="shared" si="998"/>
        <v>0</v>
      </c>
      <c r="BM505" s="13">
        <f t="shared" si="999"/>
        <v>0</v>
      </c>
      <c r="BN505" s="396">
        <v>0.98541666666666661</v>
      </c>
      <c r="BO505" s="12">
        <f t="shared" si="1000"/>
        <v>5.5555555555555358E-3</v>
      </c>
      <c r="BP505" s="225">
        <f t="shared" si="1001"/>
        <v>0</v>
      </c>
      <c r="BQ505" s="225">
        <f t="shared" si="1002"/>
        <v>8</v>
      </c>
      <c r="BR505" s="396">
        <v>0.98958333333333337</v>
      </c>
      <c r="BS505" s="12">
        <f t="shared" si="1003"/>
        <v>4.1666666666667629E-3</v>
      </c>
      <c r="BT505" s="225">
        <f t="shared" si="1004"/>
        <v>0</v>
      </c>
      <c r="BU505" s="225">
        <f t="shared" si="1005"/>
        <v>6</v>
      </c>
      <c r="BV505" s="396">
        <v>0.98958333333333337</v>
      </c>
      <c r="BW505" s="396">
        <v>1</v>
      </c>
      <c r="BX505" s="12">
        <f t="shared" si="950"/>
        <v>1.041666666666663E-2</v>
      </c>
      <c r="BY505" s="13">
        <f t="shared" si="951"/>
        <v>0</v>
      </c>
      <c r="BZ505" s="13">
        <f t="shared" si="952"/>
        <v>15</v>
      </c>
      <c r="CA505" s="226">
        <f t="shared" si="953"/>
        <v>0.375</v>
      </c>
      <c r="CB505" s="13">
        <f t="shared" si="954"/>
        <v>9</v>
      </c>
      <c r="CC505" s="13">
        <f t="shared" si="955"/>
        <v>0</v>
      </c>
      <c r="CD505" s="12">
        <f t="shared" si="1014"/>
        <v>0.37777777777777793</v>
      </c>
      <c r="CE505" s="13">
        <f t="shared" si="956"/>
        <v>9</v>
      </c>
      <c r="CF505" s="13">
        <f t="shared" si="957"/>
        <v>4</v>
      </c>
      <c r="CG505" s="12">
        <f t="shared" si="948"/>
        <v>4.8611111111111049E-2</v>
      </c>
      <c r="CH505" s="13">
        <f t="shared" si="958"/>
        <v>1</v>
      </c>
      <c r="CI505" s="13">
        <f t="shared" si="959"/>
        <v>10</v>
      </c>
      <c r="CJ505" s="12">
        <f t="shared" si="949"/>
        <v>0.10138888888888886</v>
      </c>
      <c r="CK505" s="13">
        <f t="shared" si="960"/>
        <v>2</v>
      </c>
      <c r="CL505" s="13">
        <f t="shared" si="961"/>
        <v>26</v>
      </c>
      <c r="CM505" s="62"/>
      <c r="CN505" s="62"/>
      <c r="CO505" s="62"/>
      <c r="CP505" s="12">
        <f t="shared" si="962"/>
        <v>0.10138888888888886</v>
      </c>
      <c r="CQ505" s="13">
        <f t="shared" si="963"/>
        <v>2</v>
      </c>
      <c r="CR505" s="13">
        <f t="shared" si="964"/>
        <v>26</v>
      </c>
      <c r="CS505" s="396"/>
      <c r="CT505" s="13">
        <f t="shared" si="930"/>
        <v>0</v>
      </c>
      <c r="CU505" s="13">
        <f t="shared" si="931"/>
        <v>0</v>
      </c>
      <c r="CV505" s="158"/>
      <c r="CW505" s="13">
        <f t="shared" si="932"/>
        <v>0</v>
      </c>
      <c r="CX505" s="13">
        <f t="shared" si="933"/>
        <v>0</v>
      </c>
      <c r="CY505" s="158"/>
      <c r="CZ505" s="13">
        <f t="shared" si="934"/>
        <v>0</v>
      </c>
      <c r="DA505" s="13">
        <f t="shared" si="935"/>
        <v>0</v>
      </c>
      <c r="DB505" s="158"/>
      <c r="DC505" s="13">
        <f t="shared" si="936"/>
        <v>0</v>
      </c>
      <c r="DD505" s="13">
        <f t="shared" si="937"/>
        <v>0</v>
      </c>
      <c r="DE505" s="158"/>
      <c r="DF505" s="13">
        <f t="shared" si="938"/>
        <v>0</v>
      </c>
      <c r="DG505" s="13">
        <f t="shared" si="939"/>
        <v>0</v>
      </c>
      <c r="DH505" s="158"/>
      <c r="DI505" s="13">
        <f t="shared" si="940"/>
        <v>0</v>
      </c>
      <c r="DJ505" s="13">
        <f t="shared" si="941"/>
        <v>0</v>
      </c>
      <c r="DK505" s="158"/>
      <c r="DL505" s="35">
        <f t="shared" si="942"/>
        <v>0</v>
      </c>
      <c r="DM505" s="61">
        <f t="shared" si="943"/>
        <v>0</v>
      </c>
      <c r="DN505" s="66">
        <f t="shared" si="1006"/>
        <v>1787565.3959999997</v>
      </c>
      <c r="DO505" s="74">
        <f t="shared" si="944"/>
        <v>28712</v>
      </c>
      <c r="DP505" s="66">
        <f t="shared" si="965"/>
        <v>63.147500000000001</v>
      </c>
      <c r="DQ505" s="63">
        <f t="shared" si="947"/>
        <v>62.25847715241013</v>
      </c>
      <c r="DR505" s="66" t="e">
        <f t="shared" si="1007"/>
        <v>#NUM!</v>
      </c>
      <c r="DS505" s="96" t="e">
        <f t="shared" si="1008"/>
        <v>#NUM!</v>
      </c>
      <c r="DT505" s="66" t="e">
        <f t="shared" si="1009"/>
        <v>#NUM!</v>
      </c>
      <c r="DU505" s="66" t="e">
        <f t="shared" si="1010"/>
        <v>#NUM!</v>
      </c>
      <c r="DV505" s="62"/>
      <c r="DW505" s="62"/>
      <c r="DX505" s="62"/>
      <c r="DY505" s="62"/>
      <c r="DZ505" s="62"/>
      <c r="EA505" s="62"/>
      <c r="EB505" s="62"/>
      <c r="EC505" s="62"/>
      <c r="ED505" s="62"/>
      <c r="EE505" s="62"/>
      <c r="EF505" s="62"/>
      <c r="EG505" s="62"/>
      <c r="EH505" s="62"/>
      <c r="EI505" s="62"/>
      <c r="EJ505" s="62"/>
      <c r="EK505" s="62"/>
      <c r="EL505" s="62"/>
      <c r="EM505" s="62"/>
      <c r="EN505" s="62"/>
      <c r="EO505" s="62"/>
      <c r="EP505" s="62"/>
      <c r="EQ505" s="62"/>
      <c r="ER505" s="62"/>
      <c r="ES505" s="62"/>
      <c r="ET505" s="62"/>
      <c r="EU505" s="62"/>
      <c r="EV505" s="62"/>
      <c r="EW505" s="62"/>
      <c r="EX505" s="62"/>
      <c r="EY505" s="62"/>
      <c r="EZ505" s="62"/>
      <c r="FA505" s="62"/>
      <c r="FB505" s="62"/>
      <c r="FC505" s="62"/>
      <c r="FD505" s="62"/>
      <c r="FE505" s="62"/>
      <c r="FF505" s="62"/>
      <c r="FG505" s="62"/>
      <c r="FH505" s="62"/>
      <c r="FI505" s="62"/>
    </row>
    <row r="506" spans="1:165" s="398" customFormat="1" ht="18" customHeight="1">
      <c r="A506" s="175">
        <v>505</v>
      </c>
      <c r="B506" s="392">
        <v>53</v>
      </c>
      <c r="C506" s="399">
        <v>40856</v>
      </c>
      <c r="D506" s="394">
        <f t="shared" si="966"/>
        <v>11</v>
      </c>
      <c r="E506" s="393" t="s">
        <v>286</v>
      </c>
      <c r="F506" s="392">
        <v>3</v>
      </c>
      <c r="G506" s="395" t="s">
        <v>287</v>
      </c>
      <c r="H506" s="395" t="s">
        <v>288</v>
      </c>
      <c r="I506" s="395" t="s">
        <v>548</v>
      </c>
      <c r="J506" s="396">
        <v>0.70833333333333337</v>
      </c>
      <c r="K506" s="394">
        <v>3499.6</v>
      </c>
      <c r="L506" s="395" t="s">
        <v>34</v>
      </c>
      <c r="M506" s="392">
        <v>57</v>
      </c>
      <c r="N506" s="392">
        <v>2</v>
      </c>
      <c r="O506" s="395"/>
      <c r="P506" s="396">
        <v>0.70833333333333337</v>
      </c>
      <c r="Q506" s="396">
        <v>0.70833333333333337</v>
      </c>
      <c r="R506" s="12">
        <f t="shared" si="1011"/>
        <v>0</v>
      </c>
      <c r="S506" s="13">
        <f t="shared" si="1012"/>
        <v>0</v>
      </c>
      <c r="T506" s="13">
        <f t="shared" si="1013"/>
        <v>0</v>
      </c>
      <c r="U506" s="396">
        <v>0.72916666666666663</v>
      </c>
      <c r="V506" s="12">
        <f t="shared" si="885"/>
        <v>2.0833333333333259E-2</v>
      </c>
      <c r="W506" s="13">
        <f t="shared" si="971"/>
        <v>0</v>
      </c>
      <c r="X506" s="225">
        <f t="shared" si="972"/>
        <v>30</v>
      </c>
      <c r="Y506" s="396">
        <v>0.76041666666666663</v>
      </c>
      <c r="Z506" s="12">
        <f t="shared" si="973"/>
        <v>3.125E-2</v>
      </c>
      <c r="AA506" s="13">
        <f t="shared" si="974"/>
        <v>0</v>
      </c>
      <c r="AB506" s="13">
        <f t="shared" si="975"/>
        <v>45</v>
      </c>
      <c r="AC506" s="396">
        <v>0.79166666666666663</v>
      </c>
      <c r="AD506" s="12">
        <f t="shared" si="976"/>
        <v>3.125E-2</v>
      </c>
      <c r="AE506" s="13">
        <f t="shared" si="977"/>
        <v>0</v>
      </c>
      <c r="AF506" s="13">
        <f t="shared" si="978"/>
        <v>45</v>
      </c>
      <c r="AG506" s="396">
        <v>0.89930555555555547</v>
      </c>
      <c r="AH506" s="396">
        <v>0.98958333333333337</v>
      </c>
      <c r="AI506" s="12">
        <f t="shared" si="979"/>
        <v>9.0277777777777901E-2</v>
      </c>
      <c r="AJ506" s="225">
        <f t="shared" si="980"/>
        <v>2</v>
      </c>
      <c r="AK506" s="225">
        <f t="shared" si="981"/>
        <v>10</v>
      </c>
      <c r="AL506" s="396">
        <v>0.89930555555555547</v>
      </c>
      <c r="AM506" s="396">
        <v>0.98958333333333337</v>
      </c>
      <c r="AN506" s="12">
        <f t="shared" si="982"/>
        <v>9.0277777777777901E-2</v>
      </c>
      <c r="AO506" s="13">
        <f t="shared" si="983"/>
        <v>2</v>
      </c>
      <c r="AP506" s="13">
        <f t="shared" si="984"/>
        <v>10</v>
      </c>
      <c r="AQ506" s="396">
        <v>1.0229166666666667</v>
      </c>
      <c r="AR506" s="12">
        <f t="shared" si="985"/>
        <v>3.3333333333333326E-2</v>
      </c>
      <c r="AS506" s="225">
        <f t="shared" si="986"/>
        <v>0</v>
      </c>
      <c r="AT506" s="13">
        <f t="shared" si="987"/>
        <v>48</v>
      </c>
      <c r="AU506" s="396">
        <v>1.023611111111111</v>
      </c>
      <c r="AV506" s="226">
        <f t="shared" si="988"/>
        <v>6.9444444444433095E-4</v>
      </c>
      <c r="AW506" s="13">
        <f t="shared" si="989"/>
        <v>0</v>
      </c>
      <c r="AX506" s="13">
        <f t="shared" si="990"/>
        <v>1</v>
      </c>
      <c r="AY506" s="396">
        <v>1.0902777777777779</v>
      </c>
      <c r="AZ506" s="12">
        <f t="shared" si="991"/>
        <v>6.6666666666666874E-2</v>
      </c>
      <c r="BA506" s="225">
        <f t="shared" si="992"/>
        <v>1</v>
      </c>
      <c r="BB506" s="225">
        <f t="shared" si="993"/>
        <v>36</v>
      </c>
      <c r="BC506" s="396">
        <v>1.0902777777777779</v>
      </c>
      <c r="BD506" s="396">
        <v>1.0902777777777779</v>
      </c>
      <c r="BE506" s="12">
        <f t="shared" si="994"/>
        <v>0</v>
      </c>
      <c r="BF506" s="13">
        <f t="shared" si="995"/>
        <v>0</v>
      </c>
      <c r="BG506" s="13">
        <f t="shared" si="996"/>
        <v>0</v>
      </c>
      <c r="BH506" s="396">
        <v>1.0902777777777779</v>
      </c>
      <c r="BI506" s="396">
        <v>1.0902777777777779</v>
      </c>
      <c r="BJ506" s="395"/>
      <c r="BK506" s="69">
        <f t="shared" si="997"/>
        <v>0</v>
      </c>
      <c r="BL506" s="13">
        <f t="shared" si="998"/>
        <v>0</v>
      </c>
      <c r="BM506" s="13">
        <f t="shared" si="999"/>
        <v>0</v>
      </c>
      <c r="BN506" s="396">
        <v>1.0958333333333334</v>
      </c>
      <c r="BO506" s="12">
        <f t="shared" si="1000"/>
        <v>5.5555555555555358E-3</v>
      </c>
      <c r="BP506" s="225">
        <f t="shared" si="1001"/>
        <v>0</v>
      </c>
      <c r="BQ506" s="225">
        <f t="shared" si="1002"/>
        <v>8</v>
      </c>
      <c r="BR506" s="396">
        <v>1.1006944444444444</v>
      </c>
      <c r="BS506" s="12">
        <f t="shared" si="1003"/>
        <v>4.8611111111109828E-3</v>
      </c>
      <c r="BT506" s="225">
        <f t="shared" si="1004"/>
        <v>0</v>
      </c>
      <c r="BU506" s="225">
        <f t="shared" si="1005"/>
        <v>7</v>
      </c>
      <c r="BV506" s="396">
        <v>1.1006944444444444</v>
      </c>
      <c r="BW506" s="396">
        <v>1.1041666666666667</v>
      </c>
      <c r="BX506" s="12">
        <f t="shared" si="950"/>
        <v>3.4722222222223209E-3</v>
      </c>
      <c r="BY506" s="13">
        <f t="shared" si="951"/>
        <v>0</v>
      </c>
      <c r="BZ506" s="13">
        <f t="shared" si="952"/>
        <v>5</v>
      </c>
      <c r="CA506" s="226">
        <f t="shared" si="953"/>
        <v>0.39583333333333337</v>
      </c>
      <c r="CB506" s="13">
        <f t="shared" si="954"/>
        <v>9</v>
      </c>
      <c r="CC506" s="13">
        <f t="shared" si="955"/>
        <v>30</v>
      </c>
      <c r="CD506" s="12">
        <f t="shared" si="1014"/>
        <v>7.4999999999999845E-2</v>
      </c>
      <c r="CE506" s="13">
        <f t="shared" si="956"/>
        <v>1</v>
      </c>
      <c r="CF506" s="13">
        <f t="shared" si="957"/>
        <v>48</v>
      </c>
      <c r="CG506" s="12">
        <f t="shared" si="948"/>
        <v>9.0277777777777901E-2</v>
      </c>
      <c r="CH506" s="13">
        <f t="shared" si="958"/>
        <v>2</v>
      </c>
      <c r="CI506" s="13">
        <f t="shared" si="959"/>
        <v>10</v>
      </c>
      <c r="CJ506" s="12">
        <f t="shared" si="949"/>
        <v>6.6666666666666874E-2</v>
      </c>
      <c r="CK506" s="13">
        <f t="shared" si="960"/>
        <v>1</v>
      </c>
      <c r="CL506" s="13">
        <f t="shared" si="961"/>
        <v>36</v>
      </c>
      <c r="CM506" s="62"/>
      <c r="CN506" s="62"/>
      <c r="CO506" s="62"/>
      <c r="CP506" s="12">
        <f t="shared" si="962"/>
        <v>6.6666666666666874E-2</v>
      </c>
      <c r="CQ506" s="13">
        <f t="shared" si="963"/>
        <v>1</v>
      </c>
      <c r="CR506" s="13">
        <f t="shared" si="964"/>
        <v>36</v>
      </c>
      <c r="CS506" s="396"/>
      <c r="CT506" s="13">
        <f t="shared" si="930"/>
        <v>0</v>
      </c>
      <c r="CU506" s="13">
        <f t="shared" si="931"/>
        <v>0</v>
      </c>
      <c r="CV506" s="158"/>
      <c r="CW506" s="13">
        <f t="shared" si="932"/>
        <v>0</v>
      </c>
      <c r="CX506" s="13">
        <f t="shared" si="933"/>
        <v>0</v>
      </c>
      <c r="CY506" s="158"/>
      <c r="CZ506" s="13">
        <f t="shared" si="934"/>
        <v>0</v>
      </c>
      <c r="DA506" s="13">
        <f t="shared" si="935"/>
        <v>0</v>
      </c>
      <c r="DB506" s="158"/>
      <c r="DC506" s="13">
        <f t="shared" si="936"/>
        <v>0</v>
      </c>
      <c r="DD506" s="13">
        <f t="shared" si="937"/>
        <v>0</v>
      </c>
      <c r="DE506" s="158"/>
      <c r="DF506" s="13">
        <f t="shared" si="938"/>
        <v>0</v>
      </c>
      <c r="DG506" s="13">
        <f t="shared" si="939"/>
        <v>0</v>
      </c>
      <c r="DH506" s="158"/>
      <c r="DI506" s="13">
        <f t="shared" si="940"/>
        <v>0</v>
      </c>
      <c r="DJ506" s="13">
        <f t="shared" si="941"/>
        <v>0</v>
      </c>
      <c r="DK506" s="158"/>
      <c r="DL506" s="35">
        <f t="shared" si="942"/>
        <v>0</v>
      </c>
      <c r="DM506" s="61">
        <f t="shared" si="943"/>
        <v>0</v>
      </c>
      <c r="DN506" s="66">
        <f t="shared" si="1006"/>
        <v>1791064.9959999998</v>
      </c>
      <c r="DO506" s="74">
        <f t="shared" si="944"/>
        <v>28769</v>
      </c>
      <c r="DP506" s="66">
        <f t="shared" si="965"/>
        <v>61.396491228070175</v>
      </c>
      <c r="DQ506" s="63">
        <f t="shared" si="947"/>
        <v>62.256769300288497</v>
      </c>
      <c r="DR506" s="66" t="e">
        <f t="shared" si="1007"/>
        <v>#NUM!</v>
      </c>
      <c r="DS506" s="96" t="e">
        <f t="shared" si="1008"/>
        <v>#NUM!</v>
      </c>
      <c r="DT506" s="66" t="e">
        <f t="shared" si="1009"/>
        <v>#NUM!</v>
      </c>
      <c r="DU506" s="66" t="e">
        <f t="shared" si="1010"/>
        <v>#NUM!</v>
      </c>
      <c r="DV506" s="62"/>
      <c r="DW506" s="62"/>
      <c r="DX506" s="62"/>
      <c r="DY506" s="62"/>
      <c r="DZ506" s="62"/>
      <c r="EA506" s="62"/>
      <c r="EB506" s="62"/>
      <c r="EC506" s="62"/>
      <c r="ED506" s="62"/>
      <c r="EE506" s="62"/>
      <c r="EF506" s="62"/>
      <c r="EG506" s="62"/>
      <c r="EH506" s="62"/>
      <c r="EI506" s="62"/>
      <c r="EJ506" s="62"/>
      <c r="EK506" s="62"/>
      <c r="EL506" s="62"/>
      <c r="EM506" s="62"/>
      <c r="EN506" s="62"/>
      <c r="EO506" s="62"/>
      <c r="EP506" s="62"/>
      <c r="EQ506" s="62"/>
      <c r="ER506" s="62"/>
      <c r="ES506" s="62"/>
      <c r="ET506" s="62"/>
      <c r="EU506" s="62"/>
      <c r="EV506" s="62"/>
      <c r="EW506" s="62"/>
      <c r="EX506" s="62"/>
      <c r="EY506" s="62"/>
      <c r="EZ506" s="62"/>
      <c r="FA506" s="62"/>
      <c r="FB506" s="62"/>
      <c r="FC506" s="62"/>
      <c r="FD506" s="62"/>
      <c r="FE506" s="62"/>
      <c r="FF506" s="62"/>
      <c r="FG506" s="62"/>
      <c r="FH506" s="62"/>
      <c r="FI506" s="62"/>
    </row>
    <row r="507" spans="1:165" s="398" customFormat="1" ht="30">
      <c r="A507" s="199">
        <v>506</v>
      </c>
      <c r="B507" s="392">
        <v>54</v>
      </c>
      <c r="C507" s="399">
        <v>40857</v>
      </c>
      <c r="D507" s="394">
        <f t="shared" si="966"/>
        <v>11</v>
      </c>
      <c r="E507" s="393" t="s">
        <v>171</v>
      </c>
      <c r="F507" s="392">
        <v>6</v>
      </c>
      <c r="G507" s="395" t="s">
        <v>325</v>
      </c>
      <c r="H507" s="395" t="s">
        <v>666</v>
      </c>
      <c r="I507" s="395" t="s">
        <v>669</v>
      </c>
      <c r="J507" s="396">
        <v>0.16666666666666666</v>
      </c>
      <c r="K507" s="394">
        <v>3730.36</v>
      </c>
      <c r="L507" s="395" t="s">
        <v>34</v>
      </c>
      <c r="M507" s="392">
        <v>59</v>
      </c>
      <c r="N507" s="392">
        <v>0</v>
      </c>
      <c r="O507" s="395"/>
      <c r="P507" s="396">
        <v>0.16666666666666666</v>
      </c>
      <c r="Q507" s="396">
        <v>0.16666666666666666</v>
      </c>
      <c r="R507" s="12">
        <f t="shared" si="1011"/>
        <v>0</v>
      </c>
      <c r="S507" s="13">
        <f t="shared" si="1012"/>
        <v>0</v>
      </c>
      <c r="T507" s="13">
        <f t="shared" si="1013"/>
        <v>0</v>
      </c>
      <c r="U507" s="396">
        <v>0.17013888888888887</v>
      </c>
      <c r="V507" s="12">
        <f t="shared" si="885"/>
        <v>3.4722222222222099E-3</v>
      </c>
      <c r="W507" s="13">
        <f t="shared" si="971"/>
        <v>0</v>
      </c>
      <c r="X507" s="225">
        <f t="shared" si="972"/>
        <v>5</v>
      </c>
      <c r="Y507" s="396">
        <v>0.17708333333333334</v>
      </c>
      <c r="Z507" s="12">
        <f t="shared" si="973"/>
        <v>6.9444444444444753E-3</v>
      </c>
      <c r="AA507" s="13">
        <f t="shared" si="974"/>
        <v>0</v>
      </c>
      <c r="AB507" s="13">
        <f t="shared" si="975"/>
        <v>10</v>
      </c>
      <c r="AC507" s="396">
        <v>0.20138888888888887</v>
      </c>
      <c r="AD507" s="12">
        <f t="shared" si="976"/>
        <v>2.4305555555555525E-2</v>
      </c>
      <c r="AE507" s="13">
        <f t="shared" si="977"/>
        <v>0</v>
      </c>
      <c r="AF507" s="13">
        <f t="shared" si="978"/>
        <v>35</v>
      </c>
      <c r="AG507" s="396">
        <v>0.20138888888888887</v>
      </c>
      <c r="AH507" s="396">
        <v>0.28472222222222221</v>
      </c>
      <c r="AI507" s="12">
        <f t="shared" si="979"/>
        <v>8.3333333333333343E-2</v>
      </c>
      <c r="AJ507" s="225">
        <f t="shared" si="980"/>
        <v>2</v>
      </c>
      <c r="AK507" s="225">
        <f t="shared" si="981"/>
        <v>0</v>
      </c>
      <c r="AL507" s="396">
        <v>0.20138888888888887</v>
      </c>
      <c r="AM507" s="396">
        <v>0.28472222222222221</v>
      </c>
      <c r="AN507" s="12">
        <f t="shared" si="982"/>
        <v>8.3333333333333343E-2</v>
      </c>
      <c r="AO507" s="13">
        <f t="shared" si="983"/>
        <v>2</v>
      </c>
      <c r="AP507" s="13">
        <f t="shared" si="984"/>
        <v>0</v>
      </c>
      <c r="AQ507" s="396">
        <v>0.29652777777777778</v>
      </c>
      <c r="AR507" s="12">
        <f t="shared" si="985"/>
        <v>1.1805555555555569E-2</v>
      </c>
      <c r="AS507" s="225">
        <f t="shared" si="986"/>
        <v>0</v>
      </c>
      <c r="AT507" s="13">
        <f t="shared" si="987"/>
        <v>17</v>
      </c>
      <c r="AU507" s="396">
        <v>0.30138888888888887</v>
      </c>
      <c r="AV507" s="226">
        <f t="shared" si="988"/>
        <v>4.8611111111110938E-3</v>
      </c>
      <c r="AW507" s="13">
        <f t="shared" si="989"/>
        <v>0</v>
      </c>
      <c r="AX507" s="13">
        <f t="shared" si="990"/>
        <v>7</v>
      </c>
      <c r="AY507" s="396">
        <v>0.52013888888888882</v>
      </c>
      <c r="AZ507" s="12">
        <f t="shared" si="991"/>
        <v>0.21874999999999994</v>
      </c>
      <c r="BA507" s="225">
        <f t="shared" si="992"/>
        <v>5</v>
      </c>
      <c r="BB507" s="225">
        <f t="shared" si="993"/>
        <v>15</v>
      </c>
      <c r="BC507" s="396">
        <v>0.52013888888888882</v>
      </c>
      <c r="BD507" s="396">
        <v>0.52013888888888882</v>
      </c>
      <c r="BE507" s="12">
        <f t="shared" si="994"/>
        <v>0</v>
      </c>
      <c r="BF507" s="13">
        <f t="shared" si="995"/>
        <v>0</v>
      </c>
      <c r="BG507" s="13">
        <f t="shared" si="996"/>
        <v>0</v>
      </c>
      <c r="BH507" s="396">
        <v>0.52013888888888882</v>
      </c>
      <c r="BI507" s="396">
        <v>0.52013888888888882</v>
      </c>
      <c r="BJ507" s="395"/>
      <c r="BK507" s="69">
        <f t="shared" si="997"/>
        <v>0</v>
      </c>
      <c r="BL507" s="13">
        <f t="shared" si="998"/>
        <v>0</v>
      </c>
      <c r="BM507" s="13">
        <f t="shared" si="999"/>
        <v>0</v>
      </c>
      <c r="BN507" s="396">
        <v>0.52430555555555558</v>
      </c>
      <c r="BO507" s="12">
        <f t="shared" si="1000"/>
        <v>4.1666666666667629E-3</v>
      </c>
      <c r="BP507" s="225">
        <f t="shared" si="1001"/>
        <v>0</v>
      </c>
      <c r="BQ507" s="225">
        <f t="shared" si="1002"/>
        <v>6</v>
      </c>
      <c r="BR507" s="396">
        <v>0.53819444444444442</v>
      </c>
      <c r="BS507" s="12">
        <f t="shared" si="1003"/>
        <v>1.388888888888884E-2</v>
      </c>
      <c r="BT507" s="225">
        <f t="shared" si="1004"/>
        <v>0</v>
      </c>
      <c r="BU507" s="225">
        <f t="shared" si="1005"/>
        <v>20</v>
      </c>
      <c r="BV507" s="396">
        <v>0.53819444444444442</v>
      </c>
      <c r="BW507" s="396">
        <v>0.54166666666666663</v>
      </c>
      <c r="BX507" s="12">
        <f t="shared" si="950"/>
        <v>3.4722222222222099E-3</v>
      </c>
      <c r="BY507" s="13">
        <f t="shared" si="951"/>
        <v>0</v>
      </c>
      <c r="BZ507" s="13">
        <f t="shared" si="952"/>
        <v>5</v>
      </c>
      <c r="CA507" s="226">
        <f t="shared" si="953"/>
        <v>0.375</v>
      </c>
      <c r="CB507" s="13">
        <f t="shared" si="954"/>
        <v>9</v>
      </c>
      <c r="CC507" s="13">
        <f t="shared" si="955"/>
        <v>0</v>
      </c>
      <c r="CD507" s="12">
        <f t="shared" si="1014"/>
        <v>5.4166666666666696E-2</v>
      </c>
      <c r="CE507" s="13">
        <f t="shared" si="956"/>
        <v>1</v>
      </c>
      <c r="CF507" s="13">
        <f t="shared" si="957"/>
        <v>18</v>
      </c>
      <c r="CG507" s="12">
        <f t="shared" si="948"/>
        <v>8.3333333333333343E-2</v>
      </c>
      <c r="CH507" s="13">
        <f t="shared" si="958"/>
        <v>2</v>
      </c>
      <c r="CI507" s="13">
        <f t="shared" si="959"/>
        <v>0</v>
      </c>
      <c r="CJ507" s="12">
        <f t="shared" si="949"/>
        <v>0.21874999999999994</v>
      </c>
      <c r="CK507" s="13">
        <f t="shared" si="960"/>
        <v>5</v>
      </c>
      <c r="CL507" s="13">
        <f t="shared" si="961"/>
        <v>15</v>
      </c>
      <c r="CM507" s="62"/>
      <c r="CN507" s="62"/>
      <c r="CO507" s="62"/>
      <c r="CP507" s="12">
        <f t="shared" si="962"/>
        <v>9.999999999999995E-2</v>
      </c>
      <c r="CQ507" s="13">
        <f t="shared" si="963"/>
        <v>2</v>
      </c>
      <c r="CR507" s="13">
        <f t="shared" si="964"/>
        <v>24</v>
      </c>
      <c r="CS507" s="396">
        <v>0</v>
      </c>
      <c r="CT507" s="13">
        <f t="shared" si="930"/>
        <v>0</v>
      </c>
      <c r="CU507" s="13">
        <f t="shared" si="931"/>
        <v>0</v>
      </c>
      <c r="CV507" s="396">
        <v>4.1666666666666666E-3</v>
      </c>
      <c r="CW507" s="13">
        <f t="shared" si="932"/>
        <v>0</v>
      </c>
      <c r="CX507" s="70">
        <f t="shared" si="933"/>
        <v>6</v>
      </c>
      <c r="CY507" s="396">
        <v>0</v>
      </c>
      <c r="CZ507" s="13">
        <f t="shared" si="934"/>
        <v>0</v>
      </c>
      <c r="DA507" s="13">
        <f t="shared" si="935"/>
        <v>0</v>
      </c>
      <c r="DB507" s="396">
        <v>0</v>
      </c>
      <c r="DC507" s="13">
        <f t="shared" si="936"/>
        <v>0</v>
      </c>
      <c r="DD507" s="13">
        <f t="shared" si="937"/>
        <v>0</v>
      </c>
      <c r="DE507" s="396">
        <v>0</v>
      </c>
      <c r="DF507" s="13">
        <f t="shared" si="938"/>
        <v>0</v>
      </c>
      <c r="DG507" s="13">
        <f t="shared" si="939"/>
        <v>0</v>
      </c>
      <c r="DH507" s="396">
        <v>0.11458333333333333</v>
      </c>
      <c r="DI507" s="13">
        <f t="shared" si="940"/>
        <v>2</v>
      </c>
      <c r="DJ507" s="13">
        <f t="shared" si="941"/>
        <v>45</v>
      </c>
      <c r="DK507" s="396">
        <v>0</v>
      </c>
      <c r="DL507" s="35">
        <f t="shared" si="942"/>
        <v>0</v>
      </c>
      <c r="DM507" s="61">
        <f t="shared" si="943"/>
        <v>0</v>
      </c>
      <c r="DN507" s="66">
        <f t="shared" si="1006"/>
        <v>1794795.3559999999</v>
      </c>
      <c r="DO507" s="74">
        <f t="shared" si="944"/>
        <v>28828</v>
      </c>
      <c r="DP507" s="66">
        <f t="shared" si="965"/>
        <v>63.226440677966103</v>
      </c>
      <c r="DQ507" s="63">
        <f t="shared" si="947"/>
        <v>62.258753850423197</v>
      </c>
      <c r="DR507" s="66" t="e">
        <f t="shared" si="1007"/>
        <v>#NUM!</v>
      </c>
      <c r="DS507" s="96" t="e">
        <f t="shared" si="1008"/>
        <v>#NUM!</v>
      </c>
      <c r="DT507" s="66" t="e">
        <f t="shared" si="1009"/>
        <v>#NUM!</v>
      </c>
      <c r="DU507" s="66" t="e">
        <f t="shared" si="1010"/>
        <v>#NUM!</v>
      </c>
      <c r="DV507" s="62"/>
      <c r="DW507" s="62"/>
      <c r="DX507" s="62"/>
      <c r="DY507" s="62"/>
      <c r="DZ507" s="62"/>
      <c r="EA507" s="62"/>
      <c r="EB507" s="62"/>
      <c r="EC507" s="62"/>
      <c r="ED507" s="62"/>
      <c r="EE507" s="62"/>
      <c r="EF507" s="62"/>
      <c r="EG507" s="62"/>
      <c r="EH507" s="62"/>
      <c r="EI507" s="62"/>
      <c r="EJ507" s="62"/>
      <c r="EK507" s="62"/>
      <c r="EL507" s="62"/>
      <c r="EM507" s="62"/>
      <c r="EN507" s="62"/>
      <c r="EO507" s="62"/>
      <c r="EP507" s="62"/>
      <c r="EQ507" s="62"/>
      <c r="ER507" s="62"/>
      <c r="ES507" s="62"/>
      <c r="ET507" s="62"/>
      <c r="EU507" s="62"/>
      <c r="EV507" s="62"/>
      <c r="EW507" s="62"/>
      <c r="EX507" s="62"/>
      <c r="EY507" s="62"/>
      <c r="EZ507" s="62"/>
      <c r="FA507" s="62"/>
      <c r="FB507" s="62"/>
      <c r="FC507" s="62"/>
      <c r="FD507" s="62"/>
      <c r="FE507" s="62"/>
      <c r="FF507" s="62"/>
      <c r="FG507" s="62"/>
      <c r="FH507" s="62"/>
      <c r="FI507" s="62"/>
    </row>
    <row r="508" spans="1:165" s="398" customFormat="1" ht="24" customHeight="1">
      <c r="A508" s="175">
        <v>507</v>
      </c>
      <c r="B508" s="392">
        <v>55</v>
      </c>
      <c r="C508" s="399">
        <v>40857</v>
      </c>
      <c r="D508" s="394">
        <f t="shared" si="966"/>
        <v>11</v>
      </c>
      <c r="E508" s="393" t="s">
        <v>664</v>
      </c>
      <c r="F508" s="392">
        <v>2</v>
      </c>
      <c r="G508" s="395" t="s">
        <v>665</v>
      </c>
      <c r="H508" s="395" t="s">
        <v>394</v>
      </c>
      <c r="I508" s="395" t="s">
        <v>639</v>
      </c>
      <c r="J508" s="396">
        <v>0.25</v>
      </c>
      <c r="K508" s="394">
        <v>3492.9</v>
      </c>
      <c r="L508" s="395" t="s">
        <v>33</v>
      </c>
      <c r="M508" s="392">
        <v>59</v>
      </c>
      <c r="N508" s="392">
        <v>0</v>
      </c>
      <c r="O508" s="395"/>
      <c r="P508" s="396">
        <v>0.25</v>
      </c>
      <c r="Q508" s="396">
        <v>0.25</v>
      </c>
      <c r="R508" s="12">
        <f t="shared" si="1011"/>
        <v>0</v>
      </c>
      <c r="S508" s="13">
        <f t="shared" si="1012"/>
        <v>0</v>
      </c>
      <c r="T508" s="13">
        <f t="shared" si="1013"/>
        <v>0</v>
      </c>
      <c r="U508" s="396">
        <v>0.25347222222222221</v>
      </c>
      <c r="V508" s="12">
        <f t="shared" si="885"/>
        <v>3.4722222222222099E-3</v>
      </c>
      <c r="W508" s="13">
        <f t="shared" si="971"/>
        <v>0</v>
      </c>
      <c r="X508" s="225">
        <f t="shared" si="972"/>
        <v>5</v>
      </c>
      <c r="Y508" s="396">
        <v>0.26041666666666669</v>
      </c>
      <c r="Z508" s="12">
        <f t="shared" si="973"/>
        <v>6.9444444444444753E-3</v>
      </c>
      <c r="AA508" s="13">
        <f t="shared" si="974"/>
        <v>0</v>
      </c>
      <c r="AB508" s="13">
        <f t="shared" si="975"/>
        <v>10</v>
      </c>
      <c r="AC508" s="396">
        <v>0.30208333333333331</v>
      </c>
      <c r="AD508" s="12">
        <f t="shared" si="976"/>
        <v>4.166666666666663E-2</v>
      </c>
      <c r="AE508" s="13">
        <f t="shared" si="977"/>
        <v>1</v>
      </c>
      <c r="AF508" s="13">
        <f t="shared" si="978"/>
        <v>0</v>
      </c>
      <c r="AG508" s="396">
        <v>0.30208333333333331</v>
      </c>
      <c r="AH508" s="396">
        <v>0.30208333333333331</v>
      </c>
      <c r="AI508" s="12">
        <f t="shared" si="979"/>
        <v>0</v>
      </c>
      <c r="AJ508" s="225">
        <f t="shared" si="980"/>
        <v>0</v>
      </c>
      <c r="AK508" s="225">
        <f t="shared" si="981"/>
        <v>0</v>
      </c>
      <c r="AL508" s="396">
        <v>0.30208333333333331</v>
      </c>
      <c r="AM508" s="396">
        <v>0.30208333333333331</v>
      </c>
      <c r="AN508" s="12">
        <f t="shared" si="982"/>
        <v>0</v>
      </c>
      <c r="AO508" s="13">
        <f t="shared" si="983"/>
        <v>0</v>
      </c>
      <c r="AP508" s="13">
        <f t="shared" si="984"/>
        <v>0</v>
      </c>
      <c r="AQ508" s="396">
        <v>0.30902777777777779</v>
      </c>
      <c r="AR508" s="12">
        <f t="shared" si="985"/>
        <v>6.9444444444444753E-3</v>
      </c>
      <c r="AS508" s="225">
        <f t="shared" si="986"/>
        <v>0</v>
      </c>
      <c r="AT508" s="13">
        <f t="shared" si="987"/>
        <v>10</v>
      </c>
      <c r="AU508" s="396">
        <v>0.30902777777777779</v>
      </c>
      <c r="AV508" s="226">
        <f t="shared" si="988"/>
        <v>0</v>
      </c>
      <c r="AW508" s="13">
        <f t="shared" si="989"/>
        <v>0</v>
      </c>
      <c r="AX508" s="13">
        <f t="shared" si="990"/>
        <v>0</v>
      </c>
      <c r="AY508" s="396">
        <v>0.43541666666666662</v>
      </c>
      <c r="AZ508" s="12">
        <f t="shared" si="991"/>
        <v>0.12638888888888883</v>
      </c>
      <c r="BA508" s="225">
        <f t="shared" si="992"/>
        <v>3</v>
      </c>
      <c r="BB508" s="225">
        <f t="shared" si="993"/>
        <v>2</v>
      </c>
      <c r="BC508" s="396">
        <v>0.43541666666666662</v>
      </c>
      <c r="BD508" s="396">
        <v>0.43541666666666662</v>
      </c>
      <c r="BE508" s="12">
        <f t="shared" si="994"/>
        <v>0</v>
      </c>
      <c r="BF508" s="13">
        <f t="shared" si="995"/>
        <v>0</v>
      </c>
      <c r="BG508" s="13">
        <f t="shared" si="996"/>
        <v>0</v>
      </c>
      <c r="BH508" s="396">
        <v>0.43541666666666662</v>
      </c>
      <c r="BI508" s="396">
        <v>0.43541666666666662</v>
      </c>
      <c r="BJ508" s="395"/>
      <c r="BK508" s="69">
        <f t="shared" si="997"/>
        <v>0</v>
      </c>
      <c r="BL508" s="13">
        <f t="shared" si="998"/>
        <v>0</v>
      </c>
      <c r="BM508" s="13">
        <f t="shared" si="999"/>
        <v>0</v>
      </c>
      <c r="BN508" s="396">
        <v>0.44097222222222227</v>
      </c>
      <c r="BO508" s="12">
        <f t="shared" si="1000"/>
        <v>5.5555555555556468E-3</v>
      </c>
      <c r="BP508" s="225">
        <f t="shared" si="1001"/>
        <v>0</v>
      </c>
      <c r="BQ508" s="225">
        <f t="shared" si="1002"/>
        <v>8</v>
      </c>
      <c r="BR508" s="396">
        <v>0.44791666666666669</v>
      </c>
      <c r="BS508" s="12">
        <f t="shared" si="1003"/>
        <v>6.9444444444444198E-3</v>
      </c>
      <c r="BT508" s="225">
        <f t="shared" si="1004"/>
        <v>0</v>
      </c>
      <c r="BU508" s="225">
        <f t="shared" si="1005"/>
        <v>10</v>
      </c>
      <c r="BV508" s="396">
        <v>0.44791666666666669</v>
      </c>
      <c r="BW508" s="396">
        <v>0.4513888888888889</v>
      </c>
      <c r="BX508" s="12">
        <f t="shared" si="950"/>
        <v>3.4722222222222099E-3</v>
      </c>
      <c r="BY508" s="13">
        <f t="shared" si="951"/>
        <v>0</v>
      </c>
      <c r="BZ508" s="13">
        <f t="shared" si="952"/>
        <v>5</v>
      </c>
      <c r="CA508" s="226">
        <f t="shared" si="953"/>
        <v>0.2013888888888889</v>
      </c>
      <c r="CB508" s="13">
        <f t="shared" si="954"/>
        <v>4</v>
      </c>
      <c r="CC508" s="13">
        <f t="shared" si="955"/>
        <v>50</v>
      </c>
      <c r="CD508" s="12">
        <f t="shared" si="1014"/>
        <v>6.1111111111111172E-2</v>
      </c>
      <c r="CE508" s="13">
        <f t="shared" si="956"/>
        <v>1</v>
      </c>
      <c r="CF508" s="13">
        <f t="shared" si="957"/>
        <v>28</v>
      </c>
      <c r="CG508" s="12">
        <f t="shared" si="948"/>
        <v>0</v>
      </c>
      <c r="CH508" s="13">
        <f t="shared" si="958"/>
        <v>0</v>
      </c>
      <c r="CI508" s="13">
        <f t="shared" si="959"/>
        <v>0</v>
      </c>
      <c r="CJ508" s="12">
        <f t="shared" si="949"/>
        <v>0.12638888888888883</v>
      </c>
      <c r="CK508" s="13">
        <f t="shared" si="960"/>
        <v>3</v>
      </c>
      <c r="CL508" s="13">
        <f t="shared" si="961"/>
        <v>2</v>
      </c>
      <c r="CM508" s="62"/>
      <c r="CN508" s="62"/>
      <c r="CO508" s="62"/>
      <c r="CP508" s="12">
        <f t="shared" si="962"/>
        <v>4.7916666666666607E-2</v>
      </c>
      <c r="CQ508" s="13">
        <f t="shared" si="963"/>
        <v>1</v>
      </c>
      <c r="CR508" s="13">
        <f t="shared" si="964"/>
        <v>9</v>
      </c>
      <c r="CS508" s="396">
        <v>0</v>
      </c>
      <c r="CT508" s="13">
        <f t="shared" si="930"/>
        <v>0</v>
      </c>
      <c r="CU508" s="13">
        <f t="shared" si="931"/>
        <v>0</v>
      </c>
      <c r="CV508" s="396">
        <v>2.7777777777777776E-2</v>
      </c>
      <c r="CW508" s="13">
        <f t="shared" si="932"/>
        <v>0</v>
      </c>
      <c r="CX508" s="70">
        <f t="shared" si="933"/>
        <v>40</v>
      </c>
      <c r="CY508" s="396">
        <v>0</v>
      </c>
      <c r="CZ508" s="13">
        <f t="shared" si="934"/>
        <v>0</v>
      </c>
      <c r="DA508" s="13">
        <f t="shared" si="935"/>
        <v>0</v>
      </c>
      <c r="DB508" s="396">
        <v>0</v>
      </c>
      <c r="DC508" s="13">
        <f t="shared" si="936"/>
        <v>0</v>
      </c>
      <c r="DD508" s="13">
        <f t="shared" si="937"/>
        <v>0</v>
      </c>
      <c r="DE508" s="396">
        <v>0</v>
      </c>
      <c r="DF508" s="13">
        <f t="shared" si="938"/>
        <v>0</v>
      </c>
      <c r="DG508" s="13">
        <f t="shared" si="939"/>
        <v>0</v>
      </c>
      <c r="DH508" s="396">
        <v>5.0694444444444452E-2</v>
      </c>
      <c r="DI508" s="13">
        <f t="shared" si="940"/>
        <v>1</v>
      </c>
      <c r="DJ508" s="13">
        <f t="shared" si="941"/>
        <v>13</v>
      </c>
      <c r="DK508" s="396">
        <v>0</v>
      </c>
      <c r="DL508" s="35">
        <f t="shared" si="942"/>
        <v>0</v>
      </c>
      <c r="DM508" s="61">
        <f t="shared" si="943"/>
        <v>0</v>
      </c>
      <c r="DN508" s="66">
        <f t="shared" si="1006"/>
        <v>1798288.2559999998</v>
      </c>
      <c r="DO508" s="74">
        <f t="shared" si="944"/>
        <v>28887</v>
      </c>
      <c r="DP508" s="66">
        <f t="shared" si="965"/>
        <v>59.201694915254237</v>
      </c>
      <c r="DQ508" s="63">
        <f t="shared" si="947"/>
        <v>62.252509987191466</v>
      </c>
      <c r="DR508" s="66" t="e">
        <f t="shared" si="1007"/>
        <v>#NUM!</v>
      </c>
      <c r="DS508" s="96" t="e">
        <f t="shared" si="1008"/>
        <v>#NUM!</v>
      </c>
      <c r="DT508" s="66" t="e">
        <f t="shared" si="1009"/>
        <v>#NUM!</v>
      </c>
      <c r="DU508" s="66" t="e">
        <f t="shared" si="1010"/>
        <v>#NUM!</v>
      </c>
      <c r="DV508" s="62"/>
      <c r="DW508" s="62"/>
      <c r="DX508" s="62"/>
      <c r="DY508" s="62"/>
      <c r="DZ508" s="62"/>
      <c r="EA508" s="62"/>
      <c r="EB508" s="62"/>
      <c r="EC508" s="62"/>
      <c r="ED508" s="62"/>
      <c r="EE508" s="62"/>
      <c r="EF508" s="62"/>
      <c r="EG508" s="62"/>
      <c r="EH508" s="62"/>
      <c r="EI508" s="62"/>
      <c r="EJ508" s="62"/>
      <c r="EK508" s="62"/>
      <c r="EL508" s="62"/>
      <c r="EM508" s="62"/>
      <c r="EN508" s="62"/>
      <c r="EO508" s="62"/>
      <c r="EP508" s="62"/>
      <c r="EQ508" s="62"/>
      <c r="ER508" s="62"/>
      <c r="ES508" s="62"/>
      <c r="ET508" s="62"/>
      <c r="EU508" s="62"/>
      <c r="EV508" s="62"/>
      <c r="EW508" s="62"/>
      <c r="EX508" s="62"/>
      <c r="EY508" s="62"/>
      <c r="EZ508" s="62"/>
      <c r="FA508" s="62"/>
      <c r="FB508" s="62"/>
      <c r="FC508" s="62"/>
      <c r="FD508" s="62"/>
      <c r="FE508" s="62"/>
      <c r="FF508" s="62"/>
      <c r="FG508" s="62"/>
      <c r="FH508" s="62"/>
      <c r="FI508" s="62"/>
    </row>
    <row r="509" spans="1:165" s="398" customFormat="1" ht="30">
      <c r="A509" s="199">
        <v>508</v>
      </c>
      <c r="B509" s="392">
        <v>56</v>
      </c>
      <c r="C509" s="399">
        <v>40857</v>
      </c>
      <c r="D509" s="394">
        <f t="shared" si="966"/>
        <v>11</v>
      </c>
      <c r="E509" s="393" t="s">
        <v>39</v>
      </c>
      <c r="F509" s="392">
        <v>25</v>
      </c>
      <c r="G509" s="395" t="s">
        <v>38</v>
      </c>
      <c r="H509" s="395" t="s">
        <v>667</v>
      </c>
      <c r="I509" s="395" t="s">
        <v>669</v>
      </c>
      <c r="J509" s="396">
        <v>0.41666666666666669</v>
      </c>
      <c r="K509" s="394">
        <v>3429.15</v>
      </c>
      <c r="L509" s="395" t="s">
        <v>34</v>
      </c>
      <c r="M509" s="392">
        <v>56</v>
      </c>
      <c r="N509" s="392">
        <v>3</v>
      </c>
      <c r="O509" s="395"/>
      <c r="P509" s="396">
        <v>0.41666666666666669</v>
      </c>
      <c r="Q509" s="396">
        <v>0.41666666666666669</v>
      </c>
      <c r="R509" s="12">
        <f t="shared" si="1011"/>
        <v>0</v>
      </c>
      <c r="S509" s="13">
        <f t="shared" si="1012"/>
        <v>0</v>
      </c>
      <c r="T509" s="13">
        <f t="shared" si="1013"/>
        <v>0</v>
      </c>
      <c r="U509" s="396">
        <v>0.4201388888888889</v>
      </c>
      <c r="V509" s="12">
        <f t="shared" si="885"/>
        <v>3.4722222222222099E-3</v>
      </c>
      <c r="W509" s="13">
        <f t="shared" si="971"/>
        <v>0</v>
      </c>
      <c r="X509" s="225">
        <f t="shared" si="972"/>
        <v>5</v>
      </c>
      <c r="Y509" s="396">
        <v>0.4375</v>
      </c>
      <c r="Z509" s="12">
        <f t="shared" si="973"/>
        <v>1.7361111111111105E-2</v>
      </c>
      <c r="AA509" s="13">
        <f t="shared" si="974"/>
        <v>0</v>
      </c>
      <c r="AB509" s="13">
        <f t="shared" si="975"/>
        <v>25</v>
      </c>
      <c r="AC509" s="396">
        <v>0.46527777777777773</v>
      </c>
      <c r="AD509" s="12">
        <f t="shared" si="976"/>
        <v>2.7777777777777735E-2</v>
      </c>
      <c r="AE509" s="13">
        <f t="shared" si="977"/>
        <v>0</v>
      </c>
      <c r="AF509" s="13">
        <f t="shared" si="978"/>
        <v>40</v>
      </c>
      <c r="AG509" s="396">
        <v>0.46875</v>
      </c>
      <c r="AH509" s="396">
        <v>0.50694444444444442</v>
      </c>
      <c r="AI509" s="12">
        <f t="shared" si="979"/>
        <v>3.819444444444442E-2</v>
      </c>
      <c r="AJ509" s="225">
        <f t="shared" si="980"/>
        <v>0</v>
      </c>
      <c r="AK509" s="225">
        <f t="shared" si="981"/>
        <v>55</v>
      </c>
      <c r="AL509" s="396">
        <v>0.46875</v>
      </c>
      <c r="AM509" s="396">
        <v>0.50694444444444442</v>
      </c>
      <c r="AN509" s="12">
        <f t="shared" si="982"/>
        <v>3.819444444444442E-2</v>
      </c>
      <c r="AO509" s="13">
        <f t="shared" si="983"/>
        <v>0</v>
      </c>
      <c r="AP509" s="13">
        <f t="shared" si="984"/>
        <v>55</v>
      </c>
      <c r="AQ509" s="396">
        <v>0.53194444444444444</v>
      </c>
      <c r="AR509" s="12">
        <f t="shared" si="985"/>
        <v>2.5000000000000022E-2</v>
      </c>
      <c r="AS509" s="225">
        <f t="shared" si="986"/>
        <v>0</v>
      </c>
      <c r="AT509" s="13">
        <f t="shared" si="987"/>
        <v>36</v>
      </c>
      <c r="AU509" s="396">
        <v>0.53333333333333333</v>
      </c>
      <c r="AV509" s="226">
        <f t="shared" si="988"/>
        <v>1.388888888888884E-3</v>
      </c>
      <c r="AW509" s="13">
        <f t="shared" si="989"/>
        <v>0</v>
      </c>
      <c r="AX509" s="13">
        <f t="shared" si="990"/>
        <v>2</v>
      </c>
      <c r="AY509" s="396">
        <v>0.6743055555555556</v>
      </c>
      <c r="AZ509" s="12">
        <f t="shared" si="991"/>
        <v>0.14097222222222228</v>
      </c>
      <c r="BA509" s="225">
        <f t="shared" si="992"/>
        <v>3</v>
      </c>
      <c r="BB509" s="225">
        <f t="shared" si="993"/>
        <v>23</v>
      </c>
      <c r="BC509" s="396">
        <v>0.6743055555555556</v>
      </c>
      <c r="BD509" s="396">
        <v>0.6743055555555556</v>
      </c>
      <c r="BE509" s="12">
        <f t="shared" si="994"/>
        <v>0</v>
      </c>
      <c r="BF509" s="13">
        <f t="shared" si="995"/>
        <v>0</v>
      </c>
      <c r="BG509" s="13">
        <f t="shared" si="996"/>
        <v>0</v>
      </c>
      <c r="BH509" s="396">
        <v>0.6743055555555556</v>
      </c>
      <c r="BI509" s="396">
        <v>0.6743055555555556</v>
      </c>
      <c r="BJ509" s="395"/>
      <c r="BK509" s="69">
        <f t="shared" si="997"/>
        <v>0</v>
      </c>
      <c r="BL509" s="13">
        <f t="shared" si="998"/>
        <v>0</v>
      </c>
      <c r="BM509" s="13">
        <f t="shared" si="999"/>
        <v>0</v>
      </c>
      <c r="BN509" s="396">
        <v>0.6791666666666667</v>
      </c>
      <c r="BO509" s="12">
        <f t="shared" si="1000"/>
        <v>4.8611111111110938E-3</v>
      </c>
      <c r="BP509" s="225">
        <f t="shared" si="1001"/>
        <v>0</v>
      </c>
      <c r="BQ509" s="225">
        <f t="shared" si="1002"/>
        <v>7</v>
      </c>
      <c r="BR509" s="396">
        <v>0.68402777777777779</v>
      </c>
      <c r="BS509" s="12">
        <f t="shared" si="1003"/>
        <v>4.8611111111110938E-3</v>
      </c>
      <c r="BT509" s="225">
        <f t="shared" si="1004"/>
        <v>0</v>
      </c>
      <c r="BU509" s="225">
        <f t="shared" si="1005"/>
        <v>7</v>
      </c>
      <c r="BV509" s="396">
        <v>0.68402777777777779</v>
      </c>
      <c r="BW509" s="396">
        <v>0.6875</v>
      </c>
      <c r="BX509" s="12">
        <f t="shared" si="950"/>
        <v>3.4722222222222099E-3</v>
      </c>
      <c r="BY509" s="13">
        <f t="shared" si="951"/>
        <v>0</v>
      </c>
      <c r="BZ509" s="13">
        <f t="shared" si="952"/>
        <v>5</v>
      </c>
      <c r="CA509" s="226">
        <f t="shared" si="953"/>
        <v>0.27083333333333331</v>
      </c>
      <c r="CB509" s="13">
        <f t="shared" si="954"/>
        <v>6</v>
      </c>
      <c r="CC509" s="13">
        <f t="shared" si="955"/>
        <v>30</v>
      </c>
      <c r="CD509" s="12">
        <f t="shared" si="1014"/>
        <v>6.2499999999999944E-2</v>
      </c>
      <c r="CE509" s="13">
        <f t="shared" si="956"/>
        <v>1</v>
      </c>
      <c r="CF509" s="13">
        <f t="shared" si="957"/>
        <v>30</v>
      </c>
      <c r="CG509" s="12">
        <f t="shared" si="948"/>
        <v>3.819444444444442E-2</v>
      </c>
      <c r="CH509" s="13">
        <f t="shared" si="958"/>
        <v>0</v>
      </c>
      <c r="CI509" s="13">
        <f t="shared" si="959"/>
        <v>55</v>
      </c>
      <c r="CJ509" s="12">
        <f t="shared" si="949"/>
        <v>0.14097222222222228</v>
      </c>
      <c r="CK509" s="13">
        <f t="shared" si="960"/>
        <v>3</v>
      </c>
      <c r="CL509" s="13">
        <f t="shared" si="961"/>
        <v>23</v>
      </c>
      <c r="CM509" s="62"/>
      <c r="CN509" s="62"/>
      <c r="CO509" s="62"/>
      <c r="CP509" s="12">
        <f t="shared" si="962"/>
        <v>6.3888888888888939E-2</v>
      </c>
      <c r="CQ509" s="13">
        <f t="shared" si="963"/>
        <v>1</v>
      </c>
      <c r="CR509" s="13">
        <f t="shared" si="964"/>
        <v>32</v>
      </c>
      <c r="CS509" s="396">
        <v>0</v>
      </c>
      <c r="CT509" s="13">
        <f t="shared" ref="CT509:CT523" si="1015">HOUR(CS509)</f>
        <v>0</v>
      </c>
      <c r="CU509" s="13">
        <f t="shared" ref="CU509:CU523" si="1016">MINUTE(CS509)</f>
        <v>0</v>
      </c>
      <c r="CV509" s="396">
        <v>1.3888888888888888E-2</v>
      </c>
      <c r="CW509" s="13">
        <f t="shared" ref="CW509:CW525" si="1017">HOUR(CV509)</f>
        <v>0</v>
      </c>
      <c r="CX509" s="70">
        <f t="shared" ref="CX509:CX525" si="1018">MINUTE(CV509)</f>
        <v>20</v>
      </c>
      <c r="CY509" s="396">
        <v>0</v>
      </c>
      <c r="CZ509" s="13">
        <f t="shared" ref="CZ509:CZ523" si="1019">HOUR(CY509)</f>
        <v>0</v>
      </c>
      <c r="DA509" s="13">
        <f t="shared" ref="DA509:DA523" si="1020">MINUTE(CY509)</f>
        <v>0</v>
      </c>
      <c r="DB509" s="396">
        <v>0</v>
      </c>
      <c r="DC509" s="13">
        <f t="shared" ref="DC509:DC525" si="1021">HOUR(DB509)</f>
        <v>0</v>
      </c>
      <c r="DD509" s="13">
        <f t="shared" ref="DD509:DD525" si="1022">MINUTE(DB509)</f>
        <v>0</v>
      </c>
      <c r="DE509" s="396">
        <v>0</v>
      </c>
      <c r="DF509" s="13">
        <f t="shared" ref="DF509:DF528" si="1023">HOUR(DE509)</f>
        <v>0</v>
      </c>
      <c r="DG509" s="13">
        <f t="shared" ref="DG509:DG528" si="1024">MINUTE(DE509)</f>
        <v>0</v>
      </c>
      <c r="DH509" s="396">
        <v>6.3194444444444442E-2</v>
      </c>
      <c r="DI509" s="13">
        <f t="shared" ref="DI509:DI528" si="1025">HOUR(DH509)</f>
        <v>1</v>
      </c>
      <c r="DJ509" s="13">
        <f t="shared" ref="DJ509:DJ528" si="1026">MINUTE(DH509)</f>
        <v>31</v>
      </c>
      <c r="DK509" s="396">
        <v>0</v>
      </c>
      <c r="DL509" s="35">
        <f t="shared" ref="DL509:DL523" si="1027">HOUR(DK509)</f>
        <v>0</v>
      </c>
      <c r="DM509" s="61">
        <f t="shared" ref="DM509:DM523" si="1028">MINUTE(DK509)</f>
        <v>0</v>
      </c>
      <c r="DN509" s="66">
        <f t="shared" si="1006"/>
        <v>1801717.4059999997</v>
      </c>
      <c r="DO509" s="74">
        <f t="shared" si="944"/>
        <v>28943</v>
      </c>
      <c r="DP509" s="66">
        <f t="shared" si="965"/>
        <v>61.234821428571429</v>
      </c>
      <c r="DQ509" s="63">
        <f t="shared" si="947"/>
        <v>62.250540925266897</v>
      </c>
      <c r="DR509" s="66" t="e">
        <f t="shared" si="1007"/>
        <v>#NUM!</v>
      </c>
      <c r="DS509" s="96" t="e">
        <f t="shared" si="1008"/>
        <v>#NUM!</v>
      </c>
      <c r="DT509" s="66" t="e">
        <f t="shared" si="1009"/>
        <v>#NUM!</v>
      </c>
      <c r="DU509" s="66" t="e">
        <f t="shared" si="1010"/>
        <v>#NUM!</v>
      </c>
      <c r="DV509" s="62"/>
      <c r="DW509" s="62"/>
      <c r="DX509" s="62"/>
      <c r="DY509" s="62"/>
      <c r="DZ509" s="62"/>
      <c r="EA509" s="62"/>
      <c r="EB509" s="62"/>
      <c r="EC509" s="62"/>
      <c r="ED509" s="62"/>
      <c r="EE509" s="62"/>
      <c r="EF509" s="62"/>
      <c r="EG509" s="62"/>
      <c r="EH509" s="62"/>
      <c r="EI509" s="62"/>
      <c r="EJ509" s="62"/>
      <c r="EK509" s="62"/>
      <c r="EL509" s="62"/>
      <c r="EM509" s="62"/>
      <c r="EN509" s="62"/>
      <c r="EO509" s="62"/>
      <c r="EP509" s="62"/>
      <c r="EQ509" s="62"/>
      <c r="ER509" s="62"/>
      <c r="ES509" s="62"/>
      <c r="ET509" s="62"/>
      <c r="EU509" s="62"/>
      <c r="EV509" s="62"/>
      <c r="EW509" s="62"/>
      <c r="EX509" s="62"/>
      <c r="EY509" s="62"/>
      <c r="EZ509" s="62"/>
      <c r="FA509" s="62"/>
      <c r="FB509" s="62"/>
      <c r="FC509" s="62"/>
      <c r="FD509" s="62"/>
      <c r="FE509" s="62"/>
      <c r="FF509" s="62"/>
      <c r="FG509" s="62"/>
      <c r="FH509" s="62"/>
      <c r="FI509" s="62"/>
    </row>
    <row r="510" spans="1:165" s="398" customFormat="1" ht="21" customHeight="1">
      <c r="A510" s="175">
        <v>509</v>
      </c>
      <c r="B510" s="392">
        <v>57</v>
      </c>
      <c r="C510" s="399">
        <v>40857</v>
      </c>
      <c r="D510" s="394">
        <f t="shared" si="966"/>
        <v>11</v>
      </c>
      <c r="E510" s="393" t="s">
        <v>444</v>
      </c>
      <c r="F510" s="392">
        <v>5</v>
      </c>
      <c r="G510" s="395" t="s">
        <v>445</v>
      </c>
      <c r="H510" s="395" t="s">
        <v>653</v>
      </c>
      <c r="I510" s="395" t="s">
        <v>563</v>
      </c>
      <c r="J510" s="396">
        <v>0.52430555555555558</v>
      </c>
      <c r="K510" s="394">
        <v>3656.52</v>
      </c>
      <c r="L510" s="395" t="s">
        <v>34</v>
      </c>
      <c r="M510" s="392">
        <v>59</v>
      </c>
      <c r="N510" s="392">
        <v>0</v>
      </c>
      <c r="O510" s="395"/>
      <c r="P510" s="396">
        <v>0.52430555555555558</v>
      </c>
      <c r="Q510" s="396">
        <v>0.52430555555555558</v>
      </c>
      <c r="R510" s="12">
        <f t="shared" si="1011"/>
        <v>0</v>
      </c>
      <c r="S510" s="13">
        <f t="shared" si="1012"/>
        <v>0</v>
      </c>
      <c r="T510" s="13">
        <f t="shared" si="1013"/>
        <v>0</v>
      </c>
      <c r="U510" s="396">
        <v>0.55208333333333337</v>
      </c>
      <c r="V510" s="12">
        <f t="shared" si="885"/>
        <v>2.777777777777779E-2</v>
      </c>
      <c r="W510" s="13">
        <f t="shared" si="971"/>
        <v>0</v>
      </c>
      <c r="X510" s="225">
        <f t="shared" si="972"/>
        <v>40</v>
      </c>
      <c r="Y510" s="396">
        <v>0.5625</v>
      </c>
      <c r="Z510" s="12">
        <f t="shared" si="973"/>
        <v>1.041666666666663E-2</v>
      </c>
      <c r="AA510" s="13">
        <f t="shared" si="974"/>
        <v>0</v>
      </c>
      <c r="AB510" s="13">
        <f t="shared" si="975"/>
        <v>15</v>
      </c>
      <c r="AC510" s="396">
        <v>0.59027777777777779</v>
      </c>
      <c r="AD510" s="12">
        <f t="shared" si="976"/>
        <v>2.777777777777779E-2</v>
      </c>
      <c r="AE510" s="13">
        <f t="shared" si="977"/>
        <v>0</v>
      </c>
      <c r="AF510" s="13">
        <f t="shared" si="978"/>
        <v>40</v>
      </c>
      <c r="AG510" s="396">
        <v>0.59375</v>
      </c>
      <c r="AH510" s="396">
        <v>0.61458333333333337</v>
      </c>
      <c r="AI510" s="12">
        <f t="shared" si="979"/>
        <v>2.083333333333337E-2</v>
      </c>
      <c r="AJ510" s="225">
        <f t="shared" si="980"/>
        <v>0</v>
      </c>
      <c r="AK510" s="225">
        <f t="shared" si="981"/>
        <v>30</v>
      </c>
      <c r="AL510" s="396">
        <v>0.59375</v>
      </c>
      <c r="AM510" s="396">
        <v>0.61458333333333337</v>
      </c>
      <c r="AN510" s="12">
        <f t="shared" si="982"/>
        <v>2.083333333333337E-2</v>
      </c>
      <c r="AO510" s="13">
        <f t="shared" si="983"/>
        <v>0</v>
      </c>
      <c r="AP510" s="13">
        <f t="shared" si="984"/>
        <v>30</v>
      </c>
      <c r="AQ510" s="396">
        <v>0.69097222222222221</v>
      </c>
      <c r="AR510" s="12">
        <f t="shared" si="985"/>
        <v>7.638888888888884E-2</v>
      </c>
      <c r="AS510" s="225">
        <f t="shared" si="986"/>
        <v>1</v>
      </c>
      <c r="AT510" s="13">
        <f t="shared" si="987"/>
        <v>50</v>
      </c>
      <c r="AU510" s="396">
        <v>0.71111111111111114</v>
      </c>
      <c r="AV510" s="226">
        <f t="shared" si="988"/>
        <v>2.0138888888888928E-2</v>
      </c>
      <c r="AW510" s="13">
        <f t="shared" si="989"/>
        <v>0</v>
      </c>
      <c r="AX510" s="13">
        <f t="shared" si="990"/>
        <v>29</v>
      </c>
      <c r="AY510" s="396">
        <v>0.78541666666666676</v>
      </c>
      <c r="AZ510" s="12">
        <f t="shared" si="991"/>
        <v>7.4305555555555625E-2</v>
      </c>
      <c r="BA510" s="225">
        <f t="shared" si="992"/>
        <v>1</v>
      </c>
      <c r="BB510" s="225">
        <f t="shared" si="993"/>
        <v>47</v>
      </c>
      <c r="BC510" s="396">
        <v>0.78541666666666676</v>
      </c>
      <c r="BD510" s="396">
        <v>0.78541666666666676</v>
      </c>
      <c r="BE510" s="12">
        <f t="shared" si="994"/>
        <v>0</v>
      </c>
      <c r="BF510" s="13">
        <f t="shared" si="995"/>
        <v>0</v>
      </c>
      <c r="BG510" s="13">
        <f t="shared" si="996"/>
        <v>0</v>
      </c>
      <c r="BH510" s="396">
        <v>0.78541666666666676</v>
      </c>
      <c r="BI510" s="396">
        <v>0.78541666666666676</v>
      </c>
      <c r="BJ510" s="395"/>
      <c r="BK510" s="69">
        <f t="shared" si="997"/>
        <v>0</v>
      </c>
      <c r="BL510" s="13">
        <f t="shared" si="998"/>
        <v>0</v>
      </c>
      <c r="BM510" s="13">
        <f t="shared" si="999"/>
        <v>0</v>
      </c>
      <c r="BN510" s="396">
        <v>0.78819444444444453</v>
      </c>
      <c r="BO510" s="12">
        <f t="shared" si="1000"/>
        <v>2.7777777777777679E-3</v>
      </c>
      <c r="BP510" s="225">
        <f t="shared" si="1001"/>
        <v>0</v>
      </c>
      <c r="BQ510" s="225">
        <f t="shared" si="1002"/>
        <v>4</v>
      </c>
      <c r="BR510" s="396">
        <v>0.79166666666666663</v>
      </c>
      <c r="BS510" s="12">
        <f t="shared" si="1003"/>
        <v>3.4722222222220989E-3</v>
      </c>
      <c r="BT510" s="225">
        <f t="shared" si="1004"/>
        <v>0</v>
      </c>
      <c r="BU510" s="225">
        <f t="shared" si="1005"/>
        <v>5</v>
      </c>
      <c r="BV510" s="396">
        <v>0.79166666666666663</v>
      </c>
      <c r="BW510" s="396">
        <v>0.79166666666666663</v>
      </c>
      <c r="BX510" s="12">
        <f t="shared" si="950"/>
        <v>0</v>
      </c>
      <c r="BY510" s="13">
        <f t="shared" si="951"/>
        <v>0</v>
      </c>
      <c r="BZ510" s="13">
        <f t="shared" si="952"/>
        <v>0</v>
      </c>
      <c r="CA510" s="226">
        <f t="shared" si="953"/>
        <v>0.26736111111111105</v>
      </c>
      <c r="CB510" s="13">
        <f t="shared" si="954"/>
        <v>6</v>
      </c>
      <c r="CC510" s="13">
        <f t="shared" si="955"/>
        <v>25</v>
      </c>
      <c r="CD510" s="12">
        <f t="shared" si="1014"/>
        <v>0.1104166666666665</v>
      </c>
      <c r="CE510" s="13">
        <f t="shared" si="956"/>
        <v>2</v>
      </c>
      <c r="CF510" s="13">
        <f t="shared" si="957"/>
        <v>39</v>
      </c>
      <c r="CG510" s="12">
        <f t="shared" si="948"/>
        <v>2.083333333333337E-2</v>
      </c>
      <c r="CH510" s="13">
        <f t="shared" si="958"/>
        <v>0</v>
      </c>
      <c r="CI510" s="13">
        <f t="shared" si="959"/>
        <v>30</v>
      </c>
      <c r="CJ510" s="12">
        <f t="shared" si="949"/>
        <v>7.4305555555555625E-2</v>
      </c>
      <c r="CK510" s="13">
        <f t="shared" si="960"/>
        <v>1</v>
      </c>
      <c r="CL510" s="13">
        <f t="shared" si="961"/>
        <v>47</v>
      </c>
      <c r="CM510" s="62"/>
      <c r="CN510" s="62"/>
      <c r="CO510" s="62"/>
      <c r="CP510" s="12">
        <f t="shared" si="962"/>
        <v>5.4166666666666738E-2</v>
      </c>
      <c r="CQ510" s="13">
        <f t="shared" si="963"/>
        <v>1</v>
      </c>
      <c r="CR510" s="13">
        <f t="shared" si="964"/>
        <v>18</v>
      </c>
      <c r="CS510" s="396">
        <v>0</v>
      </c>
      <c r="CT510" s="13">
        <f t="shared" si="1015"/>
        <v>0</v>
      </c>
      <c r="CU510" s="13">
        <f t="shared" si="1016"/>
        <v>0</v>
      </c>
      <c r="CV510" s="396">
        <v>0</v>
      </c>
      <c r="CW510" s="13">
        <f t="shared" si="1017"/>
        <v>0</v>
      </c>
      <c r="CX510" s="70">
        <f t="shared" si="1018"/>
        <v>0</v>
      </c>
      <c r="CY510" s="396">
        <v>0</v>
      </c>
      <c r="CZ510" s="13">
        <f t="shared" si="1019"/>
        <v>0</v>
      </c>
      <c r="DA510" s="13">
        <f t="shared" si="1020"/>
        <v>0</v>
      </c>
      <c r="DB510" s="396">
        <v>0</v>
      </c>
      <c r="DC510" s="13">
        <f t="shared" si="1021"/>
        <v>0</v>
      </c>
      <c r="DD510" s="13">
        <f t="shared" si="1022"/>
        <v>0</v>
      </c>
      <c r="DE510" s="396">
        <v>0</v>
      </c>
      <c r="DF510" s="13">
        <f t="shared" si="1023"/>
        <v>0</v>
      </c>
      <c r="DG510" s="13">
        <f t="shared" si="1024"/>
        <v>0</v>
      </c>
      <c r="DH510" s="396">
        <v>2.013888888888889E-2</v>
      </c>
      <c r="DI510" s="13">
        <f t="shared" si="1025"/>
        <v>0</v>
      </c>
      <c r="DJ510" s="13">
        <f t="shared" si="1026"/>
        <v>29</v>
      </c>
      <c r="DK510" s="396">
        <v>0</v>
      </c>
      <c r="DL510" s="35">
        <f t="shared" si="1027"/>
        <v>0</v>
      </c>
      <c r="DM510" s="61">
        <f t="shared" si="1028"/>
        <v>0</v>
      </c>
      <c r="DN510" s="66">
        <f t="shared" si="1006"/>
        <v>1805373.9259999997</v>
      </c>
      <c r="DO510" s="74">
        <f t="shared" si="944"/>
        <v>29002</v>
      </c>
      <c r="DP510" s="66">
        <f t="shared" si="965"/>
        <v>61.974915254237288</v>
      </c>
      <c r="DQ510" s="63">
        <f t="shared" si="947"/>
        <v>62.249980208261491</v>
      </c>
      <c r="DR510" s="66" t="e">
        <f t="shared" si="1007"/>
        <v>#NUM!</v>
      </c>
      <c r="DS510" s="96" t="e">
        <f t="shared" si="1008"/>
        <v>#NUM!</v>
      </c>
      <c r="DT510" s="66" t="e">
        <f t="shared" si="1009"/>
        <v>#NUM!</v>
      </c>
      <c r="DU510" s="66" t="e">
        <f t="shared" si="1010"/>
        <v>#NUM!</v>
      </c>
      <c r="DV510" s="62"/>
      <c r="DW510" s="62"/>
      <c r="DX510" s="62"/>
      <c r="DY510" s="62"/>
      <c r="DZ510" s="62"/>
      <c r="EA510" s="62"/>
      <c r="EB510" s="62"/>
      <c r="EC510" s="62"/>
      <c r="ED510" s="62"/>
      <c r="EE510" s="62"/>
      <c r="EF510" s="62"/>
      <c r="EG510" s="62"/>
      <c r="EH510" s="62"/>
      <c r="EI510" s="62"/>
      <c r="EJ510" s="62"/>
      <c r="EK510" s="62"/>
      <c r="EL510" s="62"/>
      <c r="EM510" s="62"/>
      <c r="EN510" s="62"/>
      <c r="EO510" s="62"/>
      <c r="EP510" s="62"/>
      <c r="EQ510" s="62"/>
      <c r="ER510" s="62"/>
      <c r="ES510" s="62"/>
      <c r="ET510" s="62"/>
      <c r="EU510" s="62"/>
      <c r="EV510" s="62"/>
      <c r="EW510" s="62"/>
      <c r="EX510" s="62"/>
      <c r="EY510" s="62"/>
      <c r="EZ510" s="62"/>
      <c r="FA510" s="62"/>
      <c r="FB510" s="62"/>
      <c r="FC510" s="62"/>
      <c r="FD510" s="62"/>
      <c r="FE510" s="62"/>
      <c r="FF510" s="62"/>
      <c r="FG510" s="62"/>
      <c r="FH510" s="62"/>
      <c r="FI510" s="62"/>
    </row>
    <row r="511" spans="1:165" s="398" customFormat="1" ht="23.25" customHeight="1">
      <c r="A511" s="199">
        <v>510</v>
      </c>
      <c r="B511" s="392">
        <v>58</v>
      </c>
      <c r="C511" s="399">
        <v>40857</v>
      </c>
      <c r="D511" s="394">
        <f t="shared" si="966"/>
        <v>11</v>
      </c>
      <c r="E511" s="393" t="s">
        <v>39</v>
      </c>
      <c r="F511" s="392">
        <v>26</v>
      </c>
      <c r="G511" s="395" t="s">
        <v>38</v>
      </c>
      <c r="H511" s="395" t="s">
        <v>406</v>
      </c>
      <c r="I511" s="395" t="s">
        <v>587</v>
      </c>
      <c r="J511" s="396">
        <v>0.625</v>
      </c>
      <c r="K511" s="394">
        <v>3653.14</v>
      </c>
      <c r="L511" s="395" t="s">
        <v>34</v>
      </c>
      <c r="M511" s="392">
        <v>58</v>
      </c>
      <c r="N511" s="392">
        <v>1</v>
      </c>
      <c r="O511" s="395"/>
      <c r="P511" s="396">
        <v>0.625</v>
      </c>
      <c r="Q511" s="396">
        <v>0.625</v>
      </c>
      <c r="R511" s="12">
        <f t="shared" si="1011"/>
        <v>0</v>
      </c>
      <c r="S511" s="13">
        <f t="shared" si="1012"/>
        <v>0</v>
      </c>
      <c r="T511" s="13">
        <f t="shared" si="1013"/>
        <v>0</v>
      </c>
      <c r="U511" s="396">
        <v>0.63194444444444442</v>
      </c>
      <c r="V511" s="12">
        <f t="shared" si="885"/>
        <v>6.9444444444444198E-3</v>
      </c>
      <c r="W511" s="13">
        <f t="shared" si="971"/>
        <v>0</v>
      </c>
      <c r="X511" s="225">
        <f t="shared" si="972"/>
        <v>10</v>
      </c>
      <c r="Y511" s="396">
        <v>0.64583333333333337</v>
      </c>
      <c r="Z511" s="12">
        <f t="shared" si="973"/>
        <v>1.3888888888888951E-2</v>
      </c>
      <c r="AA511" s="13">
        <f t="shared" si="974"/>
        <v>0</v>
      </c>
      <c r="AB511" s="13">
        <f t="shared" si="975"/>
        <v>20</v>
      </c>
      <c r="AC511" s="396">
        <v>0.67708333333333337</v>
      </c>
      <c r="AD511" s="12">
        <f t="shared" si="976"/>
        <v>3.125E-2</v>
      </c>
      <c r="AE511" s="13">
        <f t="shared" si="977"/>
        <v>0</v>
      </c>
      <c r="AF511" s="13">
        <f t="shared" si="978"/>
        <v>45</v>
      </c>
      <c r="AG511" s="396">
        <v>0.68055555555555547</v>
      </c>
      <c r="AH511" s="396">
        <v>0.72569444444444453</v>
      </c>
      <c r="AI511" s="12">
        <f t="shared" si="979"/>
        <v>4.5138888888889062E-2</v>
      </c>
      <c r="AJ511" s="225">
        <f t="shared" si="980"/>
        <v>1</v>
      </c>
      <c r="AK511" s="225">
        <f t="shared" si="981"/>
        <v>5</v>
      </c>
      <c r="AL511" s="396">
        <v>0.68055555555555547</v>
      </c>
      <c r="AM511" s="396">
        <v>0.72569444444444453</v>
      </c>
      <c r="AN511" s="12">
        <f t="shared" si="982"/>
        <v>4.5138888888889062E-2</v>
      </c>
      <c r="AO511" s="13">
        <f t="shared" si="983"/>
        <v>1</v>
      </c>
      <c r="AP511" s="13">
        <f t="shared" si="984"/>
        <v>5</v>
      </c>
      <c r="AQ511" s="396">
        <v>0.78125</v>
      </c>
      <c r="AR511" s="12">
        <f t="shared" si="985"/>
        <v>5.5555555555555469E-2</v>
      </c>
      <c r="AS511" s="225">
        <f t="shared" si="986"/>
        <v>1</v>
      </c>
      <c r="AT511" s="13">
        <f t="shared" si="987"/>
        <v>20</v>
      </c>
      <c r="AU511" s="396">
        <v>0.81874999999999998</v>
      </c>
      <c r="AV511" s="226">
        <f t="shared" si="988"/>
        <v>3.7499999999999978E-2</v>
      </c>
      <c r="AW511" s="13">
        <f t="shared" si="989"/>
        <v>0</v>
      </c>
      <c r="AX511" s="13">
        <f t="shared" si="990"/>
        <v>54</v>
      </c>
      <c r="AY511" s="396">
        <v>0.87569444444444444</v>
      </c>
      <c r="AZ511" s="12">
        <f t="shared" si="991"/>
        <v>5.6944444444444464E-2</v>
      </c>
      <c r="BA511" s="225">
        <f t="shared" si="992"/>
        <v>1</v>
      </c>
      <c r="BB511" s="225">
        <f t="shared" si="993"/>
        <v>22</v>
      </c>
      <c r="BC511" s="396">
        <v>0.87569444444444444</v>
      </c>
      <c r="BD511" s="396">
        <v>0.87569444444444444</v>
      </c>
      <c r="BE511" s="12">
        <f t="shared" si="994"/>
        <v>0</v>
      </c>
      <c r="BF511" s="13">
        <f t="shared" si="995"/>
        <v>0</v>
      </c>
      <c r="BG511" s="13">
        <f t="shared" si="996"/>
        <v>0</v>
      </c>
      <c r="BH511" s="396">
        <v>0.87569444444444444</v>
      </c>
      <c r="BI511" s="396">
        <v>0.87569444444444444</v>
      </c>
      <c r="BJ511" s="395"/>
      <c r="BK511" s="69">
        <f t="shared" si="997"/>
        <v>0</v>
      </c>
      <c r="BL511" s="13">
        <f t="shared" si="998"/>
        <v>0</v>
      </c>
      <c r="BM511" s="13">
        <f t="shared" si="999"/>
        <v>0</v>
      </c>
      <c r="BN511" s="396">
        <v>0.88194444444444453</v>
      </c>
      <c r="BO511" s="12">
        <f t="shared" si="1000"/>
        <v>6.2500000000000888E-3</v>
      </c>
      <c r="BP511" s="225">
        <f t="shared" si="1001"/>
        <v>0</v>
      </c>
      <c r="BQ511" s="225">
        <f t="shared" si="1002"/>
        <v>9</v>
      </c>
      <c r="BR511" s="396">
        <v>0.88750000000000007</v>
      </c>
      <c r="BS511" s="12">
        <f t="shared" si="1003"/>
        <v>5.5555555555555358E-3</v>
      </c>
      <c r="BT511" s="225">
        <f t="shared" si="1004"/>
        <v>0</v>
      </c>
      <c r="BU511" s="225">
        <f t="shared" si="1005"/>
        <v>8</v>
      </c>
      <c r="BV511" s="396">
        <v>0.88750000000000007</v>
      </c>
      <c r="BW511" s="396">
        <v>0.89583333333333337</v>
      </c>
      <c r="BX511" s="12">
        <f t="shared" si="950"/>
        <v>8.3333333333333037E-3</v>
      </c>
      <c r="BY511" s="13">
        <f t="shared" si="951"/>
        <v>0</v>
      </c>
      <c r="BZ511" s="13">
        <f t="shared" si="952"/>
        <v>12</v>
      </c>
      <c r="CA511" s="226">
        <f t="shared" si="953"/>
        <v>0.27083333333333337</v>
      </c>
      <c r="CB511" s="13">
        <f t="shared" si="954"/>
        <v>6</v>
      </c>
      <c r="CC511" s="13">
        <f t="shared" si="955"/>
        <v>30</v>
      </c>
      <c r="CD511" s="12">
        <f t="shared" si="1014"/>
        <v>9.8611111111111094E-2</v>
      </c>
      <c r="CE511" s="13">
        <f t="shared" si="956"/>
        <v>2</v>
      </c>
      <c r="CF511" s="13">
        <f t="shared" si="957"/>
        <v>22</v>
      </c>
      <c r="CG511" s="12">
        <f t="shared" si="948"/>
        <v>4.5138888888889062E-2</v>
      </c>
      <c r="CH511" s="13">
        <f t="shared" si="958"/>
        <v>1</v>
      </c>
      <c r="CI511" s="13">
        <f t="shared" si="959"/>
        <v>5</v>
      </c>
      <c r="CJ511" s="12">
        <f t="shared" si="949"/>
        <v>5.6944444444444464E-2</v>
      </c>
      <c r="CK511" s="13">
        <f t="shared" si="960"/>
        <v>1</v>
      </c>
      <c r="CL511" s="13">
        <f t="shared" si="961"/>
        <v>22</v>
      </c>
      <c r="CM511" s="62"/>
      <c r="CN511" s="62"/>
      <c r="CO511" s="62"/>
      <c r="CP511" s="12">
        <f t="shared" si="962"/>
        <v>5.0694444444444466E-2</v>
      </c>
      <c r="CQ511" s="13">
        <f t="shared" si="963"/>
        <v>1</v>
      </c>
      <c r="CR511" s="13">
        <f t="shared" si="964"/>
        <v>13</v>
      </c>
      <c r="CS511" s="396">
        <v>0</v>
      </c>
      <c r="CT511" s="13">
        <f t="shared" si="1015"/>
        <v>0</v>
      </c>
      <c r="CU511" s="13">
        <f t="shared" si="1016"/>
        <v>0</v>
      </c>
      <c r="CV511" s="396">
        <v>0</v>
      </c>
      <c r="CW511" s="13">
        <f t="shared" si="1017"/>
        <v>0</v>
      </c>
      <c r="CX511" s="70">
        <f t="shared" si="1018"/>
        <v>0</v>
      </c>
      <c r="CY511" s="396">
        <v>0</v>
      </c>
      <c r="CZ511" s="13">
        <f t="shared" si="1019"/>
        <v>0</v>
      </c>
      <c r="DA511" s="13">
        <f t="shared" si="1020"/>
        <v>0</v>
      </c>
      <c r="DB511" s="396">
        <v>0</v>
      </c>
      <c r="DC511" s="13">
        <f t="shared" si="1021"/>
        <v>0</v>
      </c>
      <c r="DD511" s="13">
        <f t="shared" si="1022"/>
        <v>0</v>
      </c>
      <c r="DE511" s="396">
        <v>0</v>
      </c>
      <c r="DF511" s="13">
        <f t="shared" si="1023"/>
        <v>0</v>
      </c>
      <c r="DG511" s="13">
        <f t="shared" si="1024"/>
        <v>0</v>
      </c>
      <c r="DH511" s="396">
        <v>6.2499999999999995E-3</v>
      </c>
      <c r="DI511" s="13">
        <f t="shared" si="1025"/>
        <v>0</v>
      </c>
      <c r="DJ511" s="13">
        <f t="shared" si="1026"/>
        <v>9</v>
      </c>
      <c r="DK511" s="396">
        <v>0</v>
      </c>
      <c r="DL511" s="35">
        <f t="shared" si="1027"/>
        <v>0</v>
      </c>
      <c r="DM511" s="61">
        <f t="shared" si="1028"/>
        <v>0</v>
      </c>
      <c r="DN511" s="66">
        <f t="shared" si="1006"/>
        <v>1809027.0659999996</v>
      </c>
      <c r="DO511" s="74">
        <f t="shared" ref="DO511:DO528" si="1029">DO510+M511</f>
        <v>29060</v>
      </c>
      <c r="DP511" s="66">
        <f t="shared" si="965"/>
        <v>62.985172413793101</v>
      </c>
      <c r="DQ511" s="63">
        <f t="shared" si="947"/>
        <v>62.251447556779063</v>
      </c>
      <c r="DR511" s="66" t="e">
        <f t="shared" si="1007"/>
        <v>#NUM!</v>
      </c>
      <c r="DS511" s="96" t="e">
        <f t="shared" si="1008"/>
        <v>#NUM!</v>
      </c>
      <c r="DT511" s="66" t="e">
        <f t="shared" si="1009"/>
        <v>#NUM!</v>
      </c>
      <c r="DU511" s="66" t="e">
        <f t="shared" si="1010"/>
        <v>#NUM!</v>
      </c>
      <c r="DV511" s="62"/>
      <c r="DW511" s="62"/>
      <c r="DX511" s="62"/>
      <c r="DY511" s="62"/>
      <c r="DZ511" s="62"/>
      <c r="EA511" s="62"/>
      <c r="EB511" s="62"/>
      <c r="EC511" s="62"/>
      <c r="ED511" s="62"/>
      <c r="EE511" s="62"/>
      <c r="EF511" s="62"/>
      <c r="EG511" s="62"/>
      <c r="EH511" s="62"/>
      <c r="EI511" s="62"/>
      <c r="EJ511" s="62"/>
      <c r="EK511" s="62"/>
      <c r="EL511" s="62"/>
      <c r="EM511" s="62"/>
      <c r="EN511" s="62"/>
      <c r="EO511" s="62"/>
      <c r="EP511" s="62"/>
      <c r="EQ511" s="62"/>
      <c r="ER511" s="62"/>
      <c r="ES511" s="62"/>
      <c r="ET511" s="62"/>
      <c r="EU511" s="62"/>
      <c r="EV511" s="62"/>
      <c r="EW511" s="62"/>
      <c r="EX511" s="62"/>
      <c r="EY511" s="62"/>
      <c r="EZ511" s="62"/>
      <c r="FA511" s="62"/>
      <c r="FB511" s="62"/>
      <c r="FC511" s="62"/>
      <c r="FD511" s="62"/>
      <c r="FE511" s="62"/>
      <c r="FF511" s="62"/>
      <c r="FG511" s="62"/>
      <c r="FH511" s="62"/>
      <c r="FI511" s="62"/>
    </row>
    <row r="512" spans="1:165" s="398" customFormat="1" ht="30">
      <c r="A512" s="175">
        <v>511</v>
      </c>
      <c r="B512" s="392">
        <v>59</v>
      </c>
      <c r="C512" s="399">
        <v>40857</v>
      </c>
      <c r="D512" s="394">
        <f t="shared" si="966"/>
        <v>11</v>
      </c>
      <c r="E512" s="393" t="s">
        <v>39</v>
      </c>
      <c r="F512" s="392">
        <v>27</v>
      </c>
      <c r="G512" s="395" t="s">
        <v>38</v>
      </c>
      <c r="H512" s="395" t="s">
        <v>668</v>
      </c>
      <c r="I512" s="395" t="s">
        <v>670</v>
      </c>
      <c r="J512" s="396">
        <v>0.80208333333333337</v>
      </c>
      <c r="K512" s="394">
        <v>3372.27</v>
      </c>
      <c r="L512" s="395" t="s">
        <v>33</v>
      </c>
      <c r="M512" s="392">
        <v>55</v>
      </c>
      <c r="N512" s="392">
        <v>4</v>
      </c>
      <c r="O512" s="395"/>
      <c r="P512" s="396">
        <v>0.80208333333333337</v>
      </c>
      <c r="Q512" s="396">
        <v>0.80208333333333337</v>
      </c>
      <c r="R512" s="12">
        <f t="shared" si="1011"/>
        <v>0</v>
      </c>
      <c r="S512" s="13">
        <f t="shared" si="1012"/>
        <v>0</v>
      </c>
      <c r="T512" s="13">
        <f t="shared" si="1013"/>
        <v>0</v>
      </c>
      <c r="U512" s="396">
        <v>0.80902777777777779</v>
      </c>
      <c r="V512" s="12">
        <f t="shared" si="885"/>
        <v>6.9444444444444198E-3</v>
      </c>
      <c r="W512" s="13">
        <f t="shared" si="971"/>
        <v>0</v>
      </c>
      <c r="X512" s="225">
        <f t="shared" si="972"/>
        <v>10</v>
      </c>
      <c r="Y512" s="396">
        <v>0.80902777777777779</v>
      </c>
      <c r="Z512" s="12">
        <f t="shared" si="973"/>
        <v>0</v>
      </c>
      <c r="AA512" s="13">
        <f t="shared" si="974"/>
        <v>0</v>
      </c>
      <c r="AB512" s="13">
        <f t="shared" si="975"/>
        <v>0</v>
      </c>
      <c r="AC512" s="396">
        <v>0.87847222222222221</v>
      </c>
      <c r="AD512" s="12">
        <f t="shared" si="976"/>
        <v>6.944444444444442E-2</v>
      </c>
      <c r="AE512" s="13">
        <f t="shared" si="977"/>
        <v>1</v>
      </c>
      <c r="AF512" s="13">
        <f t="shared" si="978"/>
        <v>40</v>
      </c>
      <c r="AG512" s="396">
        <v>0.88194444444444453</v>
      </c>
      <c r="AH512" s="396">
        <v>0.92361111111111116</v>
      </c>
      <c r="AI512" s="12">
        <f t="shared" si="979"/>
        <v>4.166666666666663E-2</v>
      </c>
      <c r="AJ512" s="225">
        <f t="shared" si="980"/>
        <v>1</v>
      </c>
      <c r="AK512" s="225">
        <f t="shared" si="981"/>
        <v>0</v>
      </c>
      <c r="AL512" s="396">
        <v>0.88194444444444453</v>
      </c>
      <c r="AM512" s="396">
        <v>0.92361111111111116</v>
      </c>
      <c r="AN512" s="12">
        <f t="shared" si="982"/>
        <v>4.166666666666663E-2</v>
      </c>
      <c r="AO512" s="13">
        <f t="shared" si="983"/>
        <v>1</v>
      </c>
      <c r="AP512" s="13">
        <f t="shared" si="984"/>
        <v>0</v>
      </c>
      <c r="AQ512" s="396">
        <v>0.92708333333333337</v>
      </c>
      <c r="AR512" s="12">
        <f t="shared" si="985"/>
        <v>3.4722222222222099E-3</v>
      </c>
      <c r="AS512" s="225">
        <f t="shared" si="986"/>
        <v>0</v>
      </c>
      <c r="AT512" s="13">
        <f t="shared" si="987"/>
        <v>5</v>
      </c>
      <c r="AU512" s="396">
        <v>0.9277777777777777</v>
      </c>
      <c r="AV512" s="226">
        <f t="shared" si="988"/>
        <v>6.9444444444433095E-4</v>
      </c>
      <c r="AW512" s="13">
        <f t="shared" si="989"/>
        <v>0</v>
      </c>
      <c r="AX512" s="13">
        <f t="shared" si="990"/>
        <v>1</v>
      </c>
      <c r="AY512" s="396">
        <v>1.023611111111111</v>
      </c>
      <c r="AZ512" s="12">
        <f t="shared" si="991"/>
        <v>9.5833333333333326E-2</v>
      </c>
      <c r="BA512" s="225">
        <f t="shared" si="992"/>
        <v>2</v>
      </c>
      <c r="BB512" s="225">
        <f t="shared" si="993"/>
        <v>18</v>
      </c>
      <c r="BC512" s="396">
        <v>1.023611111111111</v>
      </c>
      <c r="BD512" s="396">
        <v>1.023611111111111</v>
      </c>
      <c r="BE512" s="12">
        <f t="shared" si="994"/>
        <v>0</v>
      </c>
      <c r="BF512" s="13">
        <f t="shared" si="995"/>
        <v>0</v>
      </c>
      <c r="BG512" s="13">
        <f t="shared" si="996"/>
        <v>0</v>
      </c>
      <c r="BH512" s="396">
        <v>1.023611111111111</v>
      </c>
      <c r="BI512" s="396">
        <v>1.023611111111111</v>
      </c>
      <c r="BJ512" s="395"/>
      <c r="BK512" s="69">
        <f t="shared" si="997"/>
        <v>0</v>
      </c>
      <c r="BL512" s="13">
        <f t="shared" si="998"/>
        <v>0</v>
      </c>
      <c r="BM512" s="13">
        <f t="shared" si="999"/>
        <v>0</v>
      </c>
      <c r="BN512" s="396">
        <v>1.03125</v>
      </c>
      <c r="BO512" s="12">
        <f t="shared" si="1000"/>
        <v>7.6388888888889728E-3</v>
      </c>
      <c r="BP512" s="225">
        <f t="shared" si="1001"/>
        <v>0</v>
      </c>
      <c r="BQ512" s="225">
        <f t="shared" si="1002"/>
        <v>11</v>
      </c>
      <c r="BR512" s="396">
        <v>1.0381944444444444</v>
      </c>
      <c r="BS512" s="12">
        <f t="shared" si="1003"/>
        <v>6.9444444444444198E-3</v>
      </c>
      <c r="BT512" s="225">
        <f t="shared" si="1004"/>
        <v>0</v>
      </c>
      <c r="BU512" s="225">
        <f t="shared" si="1005"/>
        <v>10</v>
      </c>
      <c r="BV512" s="396">
        <v>1.0381944444444444</v>
      </c>
      <c r="BW512" s="396">
        <v>1.0416666666666667</v>
      </c>
      <c r="BX512" s="12">
        <f t="shared" si="950"/>
        <v>3.4722222222223209E-3</v>
      </c>
      <c r="BY512" s="13">
        <f t="shared" si="951"/>
        <v>0</v>
      </c>
      <c r="BZ512" s="13">
        <f t="shared" si="952"/>
        <v>5</v>
      </c>
      <c r="CA512" s="226">
        <f t="shared" si="953"/>
        <v>0.23958333333333337</v>
      </c>
      <c r="CB512" s="13">
        <f t="shared" si="954"/>
        <v>5</v>
      </c>
      <c r="CC512" s="13">
        <f t="shared" si="955"/>
        <v>45</v>
      </c>
      <c r="CD512" s="12">
        <f t="shared" ref="CD512:CD528" si="1030">AD512+AR512+BO512+BS512</f>
        <v>8.7500000000000022E-2</v>
      </c>
      <c r="CE512" s="13">
        <f t="shared" si="956"/>
        <v>2</v>
      </c>
      <c r="CF512" s="13">
        <f t="shared" si="957"/>
        <v>6</v>
      </c>
      <c r="CG512" s="12">
        <f t="shared" si="948"/>
        <v>4.166666666666663E-2</v>
      </c>
      <c r="CH512" s="13">
        <f t="shared" si="958"/>
        <v>1</v>
      </c>
      <c r="CI512" s="13">
        <f t="shared" si="959"/>
        <v>0</v>
      </c>
      <c r="CJ512" s="12">
        <f t="shared" si="949"/>
        <v>9.5833333333333326E-2</v>
      </c>
      <c r="CK512" s="13">
        <f t="shared" si="960"/>
        <v>2</v>
      </c>
      <c r="CL512" s="13">
        <f t="shared" si="961"/>
        <v>18</v>
      </c>
      <c r="CM512" s="62"/>
      <c r="CN512" s="62"/>
      <c r="CO512" s="62"/>
      <c r="CP512" s="12">
        <f t="shared" si="962"/>
        <v>6.4583333333333326E-2</v>
      </c>
      <c r="CQ512" s="13">
        <f t="shared" si="963"/>
        <v>1</v>
      </c>
      <c r="CR512" s="13">
        <f t="shared" si="964"/>
        <v>33</v>
      </c>
      <c r="CS512" s="396">
        <v>0</v>
      </c>
      <c r="CT512" s="13">
        <f t="shared" si="1015"/>
        <v>0</v>
      </c>
      <c r="CU512" s="13">
        <f t="shared" si="1016"/>
        <v>0</v>
      </c>
      <c r="CV512" s="396">
        <v>4.1666666666666666E-3</v>
      </c>
      <c r="CW512" s="13">
        <f t="shared" si="1017"/>
        <v>0</v>
      </c>
      <c r="CX512" s="70">
        <f t="shared" si="1018"/>
        <v>6</v>
      </c>
      <c r="CY512" s="396">
        <v>0</v>
      </c>
      <c r="CZ512" s="13">
        <f t="shared" si="1019"/>
        <v>0</v>
      </c>
      <c r="DA512" s="13">
        <f t="shared" si="1020"/>
        <v>0</v>
      </c>
      <c r="DB512" s="396">
        <v>0</v>
      </c>
      <c r="DC512" s="13">
        <f t="shared" si="1021"/>
        <v>0</v>
      </c>
      <c r="DD512" s="13">
        <f t="shared" si="1022"/>
        <v>0</v>
      </c>
      <c r="DE512" s="396">
        <v>0</v>
      </c>
      <c r="DF512" s="13">
        <f t="shared" si="1023"/>
        <v>0</v>
      </c>
      <c r="DG512" s="13">
        <f t="shared" si="1024"/>
        <v>0</v>
      </c>
      <c r="DH512" s="396">
        <v>2.7083333333333334E-2</v>
      </c>
      <c r="DI512" s="13">
        <f t="shared" si="1025"/>
        <v>0</v>
      </c>
      <c r="DJ512" s="13">
        <f t="shared" si="1026"/>
        <v>39</v>
      </c>
      <c r="DK512" s="396">
        <v>0</v>
      </c>
      <c r="DL512" s="35">
        <f t="shared" si="1027"/>
        <v>0</v>
      </c>
      <c r="DM512" s="61">
        <f t="shared" si="1028"/>
        <v>0</v>
      </c>
      <c r="DN512" s="66">
        <f t="shared" si="1006"/>
        <v>1812399.3359999997</v>
      </c>
      <c r="DO512" s="74">
        <f t="shared" si="1029"/>
        <v>29115</v>
      </c>
      <c r="DP512" s="66">
        <f t="shared" si="965"/>
        <v>61.314</v>
      </c>
      <c r="DQ512" s="63">
        <f t="shared" si="947"/>
        <v>62.24967666151467</v>
      </c>
      <c r="DR512" s="66" t="e">
        <f t="shared" si="1007"/>
        <v>#NUM!</v>
      </c>
      <c r="DS512" s="96" t="e">
        <f t="shared" si="1008"/>
        <v>#NUM!</v>
      </c>
      <c r="DT512" s="66" t="e">
        <f t="shared" si="1009"/>
        <v>#NUM!</v>
      </c>
      <c r="DU512" s="66" t="e">
        <f t="shared" si="1010"/>
        <v>#NUM!</v>
      </c>
      <c r="DV512" s="62"/>
      <c r="DW512" s="62"/>
      <c r="DX512" s="62"/>
      <c r="DY512" s="62"/>
      <c r="DZ512" s="62"/>
      <c r="EA512" s="62"/>
      <c r="EB512" s="62"/>
      <c r="EC512" s="62"/>
      <c r="ED512" s="62"/>
      <c r="EE512" s="62"/>
      <c r="EF512" s="62"/>
      <c r="EG512" s="62"/>
      <c r="EH512" s="62"/>
      <c r="EI512" s="62"/>
      <c r="EJ512" s="62"/>
      <c r="EK512" s="62"/>
      <c r="EL512" s="62"/>
      <c r="EM512" s="62"/>
      <c r="EN512" s="62"/>
      <c r="EO512" s="62"/>
      <c r="EP512" s="62"/>
      <c r="EQ512" s="62"/>
      <c r="ER512" s="62"/>
      <c r="ES512" s="62"/>
      <c r="ET512" s="62"/>
      <c r="EU512" s="62"/>
      <c r="EV512" s="62"/>
      <c r="EW512" s="62"/>
      <c r="EX512" s="62"/>
      <c r="EY512" s="62"/>
      <c r="EZ512" s="62"/>
      <c r="FA512" s="62"/>
      <c r="FB512" s="62"/>
      <c r="FC512" s="62"/>
      <c r="FD512" s="62"/>
      <c r="FE512" s="62"/>
      <c r="FF512" s="62"/>
      <c r="FG512" s="62"/>
      <c r="FH512" s="62"/>
      <c r="FI512" s="62"/>
    </row>
    <row r="513" spans="1:165" s="398" customFormat="1" ht="30">
      <c r="A513" s="175">
        <v>512</v>
      </c>
      <c r="B513" s="392">
        <v>60</v>
      </c>
      <c r="C513" s="399">
        <v>40857</v>
      </c>
      <c r="D513" s="394">
        <f t="shared" si="966"/>
        <v>11</v>
      </c>
      <c r="E513" s="393" t="s">
        <v>649</v>
      </c>
      <c r="F513" s="392">
        <v>3</v>
      </c>
      <c r="G513" s="395" t="s">
        <v>650</v>
      </c>
      <c r="H513" s="395" t="s">
        <v>394</v>
      </c>
      <c r="I513" s="395" t="s">
        <v>537</v>
      </c>
      <c r="J513" s="396">
        <v>0.10416666666666667</v>
      </c>
      <c r="K513" s="394">
        <v>3840.34</v>
      </c>
      <c r="L513" s="395" t="s">
        <v>34</v>
      </c>
      <c r="M513" s="392">
        <v>58</v>
      </c>
      <c r="N513" s="392">
        <v>1</v>
      </c>
      <c r="O513" s="395"/>
      <c r="P513" s="396">
        <v>0.10416666666666667</v>
      </c>
      <c r="Q513" s="396">
        <v>0.10416666666666667</v>
      </c>
      <c r="R513" s="12">
        <f t="shared" si="1011"/>
        <v>0</v>
      </c>
      <c r="S513" s="13">
        <f t="shared" si="1012"/>
        <v>0</v>
      </c>
      <c r="T513" s="13">
        <f t="shared" si="1013"/>
        <v>0</v>
      </c>
      <c r="U513" s="396">
        <v>0.11458333333333333</v>
      </c>
      <c r="V513" s="12">
        <f t="shared" si="885"/>
        <v>1.0416666666666657E-2</v>
      </c>
      <c r="W513" s="13">
        <f t="shared" si="971"/>
        <v>0</v>
      </c>
      <c r="X513" s="225">
        <f t="shared" si="972"/>
        <v>15</v>
      </c>
      <c r="Y513" s="396">
        <v>0.11805555555555557</v>
      </c>
      <c r="Z513" s="12">
        <f t="shared" si="973"/>
        <v>3.4722222222222376E-3</v>
      </c>
      <c r="AA513" s="13">
        <f t="shared" si="974"/>
        <v>0</v>
      </c>
      <c r="AB513" s="13">
        <f t="shared" si="975"/>
        <v>5</v>
      </c>
      <c r="AC513" s="396">
        <v>0.1388888888888889</v>
      </c>
      <c r="AD513" s="12">
        <f t="shared" si="976"/>
        <v>2.0833333333333329E-2</v>
      </c>
      <c r="AE513" s="13">
        <f t="shared" si="977"/>
        <v>0</v>
      </c>
      <c r="AF513" s="13">
        <f t="shared" si="978"/>
        <v>30</v>
      </c>
      <c r="AG513" s="396">
        <v>0.1423611111111111</v>
      </c>
      <c r="AH513" s="396">
        <v>0.18055555555555555</v>
      </c>
      <c r="AI513" s="12">
        <f t="shared" si="979"/>
        <v>3.8194444444444448E-2</v>
      </c>
      <c r="AJ513" s="225">
        <f t="shared" si="980"/>
        <v>0</v>
      </c>
      <c r="AK513" s="225">
        <f t="shared" si="981"/>
        <v>55</v>
      </c>
      <c r="AL513" s="396">
        <v>0.1423611111111111</v>
      </c>
      <c r="AM513" s="396">
        <v>0.18055555555555555</v>
      </c>
      <c r="AN513" s="12">
        <f t="shared" si="982"/>
        <v>3.8194444444444448E-2</v>
      </c>
      <c r="AO513" s="13">
        <f t="shared" si="983"/>
        <v>0</v>
      </c>
      <c r="AP513" s="13">
        <f t="shared" si="984"/>
        <v>55</v>
      </c>
      <c r="AQ513" s="396">
        <v>0.18263888888888891</v>
      </c>
      <c r="AR513" s="12">
        <f t="shared" si="985"/>
        <v>2.0833333333333537E-3</v>
      </c>
      <c r="AS513" s="225">
        <f t="shared" si="986"/>
        <v>0</v>
      </c>
      <c r="AT513" s="13">
        <f t="shared" si="987"/>
        <v>3</v>
      </c>
      <c r="AU513" s="396">
        <v>0.18402777777777779</v>
      </c>
      <c r="AV513" s="226">
        <f t="shared" si="988"/>
        <v>1.388888888888884E-3</v>
      </c>
      <c r="AW513" s="13">
        <f t="shared" si="989"/>
        <v>0</v>
      </c>
      <c r="AX513" s="13">
        <f t="shared" si="990"/>
        <v>2</v>
      </c>
      <c r="AY513" s="396">
        <v>0.22916666666666666</v>
      </c>
      <c r="AZ513" s="12">
        <f t="shared" si="991"/>
        <v>4.5138888888888867E-2</v>
      </c>
      <c r="BA513" s="225">
        <f t="shared" si="992"/>
        <v>1</v>
      </c>
      <c r="BB513" s="225">
        <f t="shared" si="993"/>
        <v>5</v>
      </c>
      <c r="BC513" s="396">
        <v>0.22916666666666666</v>
      </c>
      <c r="BD513" s="396">
        <v>0.22916666666666666</v>
      </c>
      <c r="BE513" s="12">
        <f t="shared" si="994"/>
        <v>0</v>
      </c>
      <c r="BF513" s="13">
        <f t="shared" si="995"/>
        <v>0</v>
      </c>
      <c r="BG513" s="13">
        <f t="shared" si="996"/>
        <v>0</v>
      </c>
      <c r="BH513" s="396">
        <v>0.22916666666666666</v>
      </c>
      <c r="BI513" s="396">
        <v>0.22916666666666666</v>
      </c>
      <c r="BJ513" s="395"/>
      <c r="BK513" s="69">
        <f t="shared" si="997"/>
        <v>0</v>
      </c>
      <c r="BL513" s="13">
        <f t="shared" si="998"/>
        <v>0</v>
      </c>
      <c r="BM513" s="13">
        <f t="shared" si="999"/>
        <v>0</v>
      </c>
      <c r="BN513" s="396">
        <v>0.23263888888888887</v>
      </c>
      <c r="BO513" s="12">
        <f t="shared" si="1000"/>
        <v>3.4722222222222099E-3</v>
      </c>
      <c r="BP513" s="225">
        <f t="shared" si="1001"/>
        <v>0</v>
      </c>
      <c r="BQ513" s="225">
        <f t="shared" si="1002"/>
        <v>5</v>
      </c>
      <c r="BR513" s="396">
        <v>0.24305555555555555</v>
      </c>
      <c r="BS513" s="12">
        <f t="shared" si="1003"/>
        <v>1.0416666666666685E-2</v>
      </c>
      <c r="BT513" s="225">
        <f t="shared" si="1004"/>
        <v>0</v>
      </c>
      <c r="BU513" s="225">
        <f t="shared" si="1005"/>
        <v>15</v>
      </c>
      <c r="BV513" s="396">
        <v>0.24305555555555555</v>
      </c>
      <c r="BW513" s="396">
        <v>0.24652777777777779</v>
      </c>
      <c r="BX513" s="12">
        <f t="shared" si="950"/>
        <v>3.4722222222222376E-3</v>
      </c>
      <c r="BY513" s="13">
        <f t="shared" si="951"/>
        <v>0</v>
      </c>
      <c r="BZ513" s="13">
        <f t="shared" si="952"/>
        <v>5</v>
      </c>
      <c r="CA513" s="226">
        <f t="shared" si="953"/>
        <v>0.1423611111111111</v>
      </c>
      <c r="CB513" s="13">
        <f t="shared" si="954"/>
        <v>3</v>
      </c>
      <c r="CC513" s="13">
        <f t="shared" si="955"/>
        <v>25</v>
      </c>
      <c r="CD513" s="12">
        <f t="shared" si="1030"/>
        <v>3.6805555555555577E-2</v>
      </c>
      <c r="CE513" s="13">
        <f t="shared" si="956"/>
        <v>0</v>
      </c>
      <c r="CF513" s="13">
        <f t="shared" si="957"/>
        <v>53</v>
      </c>
      <c r="CG513" s="12">
        <f t="shared" si="948"/>
        <v>3.8194444444444448E-2</v>
      </c>
      <c r="CH513" s="13">
        <f t="shared" si="958"/>
        <v>0</v>
      </c>
      <c r="CI513" s="13">
        <f t="shared" si="959"/>
        <v>55</v>
      </c>
      <c r="CJ513" s="12">
        <f t="shared" si="949"/>
        <v>4.5138888888888867E-2</v>
      </c>
      <c r="CK513" s="13">
        <f t="shared" si="960"/>
        <v>1</v>
      </c>
      <c r="CL513" s="13">
        <f t="shared" si="961"/>
        <v>5</v>
      </c>
      <c r="CM513" s="62"/>
      <c r="CN513" s="62"/>
      <c r="CO513" s="62"/>
      <c r="CP513" s="12">
        <f t="shared" si="962"/>
        <v>2.8472222222222201E-2</v>
      </c>
      <c r="CQ513" s="13">
        <f t="shared" si="963"/>
        <v>0</v>
      </c>
      <c r="CR513" s="13">
        <f t="shared" si="964"/>
        <v>41</v>
      </c>
      <c r="CS513" s="396">
        <v>0</v>
      </c>
      <c r="CT513" s="13">
        <f t="shared" si="1015"/>
        <v>0</v>
      </c>
      <c r="CU513" s="13">
        <f t="shared" si="1016"/>
        <v>0</v>
      </c>
      <c r="CV513" s="396">
        <v>0</v>
      </c>
      <c r="CW513" s="13">
        <f t="shared" si="1017"/>
        <v>0</v>
      </c>
      <c r="CX513" s="70">
        <f t="shared" si="1018"/>
        <v>0</v>
      </c>
      <c r="CY513" s="396">
        <v>0</v>
      </c>
      <c r="CZ513" s="13">
        <f t="shared" si="1019"/>
        <v>0</v>
      </c>
      <c r="DA513" s="13">
        <f t="shared" si="1020"/>
        <v>0</v>
      </c>
      <c r="DB513" s="396">
        <v>0</v>
      </c>
      <c r="DC513" s="13">
        <f t="shared" si="1021"/>
        <v>0</v>
      </c>
      <c r="DD513" s="13">
        <f t="shared" si="1022"/>
        <v>0</v>
      </c>
      <c r="DE513" s="396">
        <v>0</v>
      </c>
      <c r="DF513" s="13">
        <f t="shared" si="1023"/>
        <v>0</v>
      </c>
      <c r="DG513" s="13">
        <f t="shared" si="1024"/>
        <v>0</v>
      </c>
      <c r="DH513" s="396">
        <v>1.6666666666666666E-2</v>
      </c>
      <c r="DI513" s="13">
        <f t="shared" si="1025"/>
        <v>0</v>
      </c>
      <c r="DJ513" s="13">
        <f t="shared" si="1026"/>
        <v>24</v>
      </c>
      <c r="DK513" s="396">
        <v>0</v>
      </c>
      <c r="DL513" s="35">
        <f t="shared" si="1027"/>
        <v>0</v>
      </c>
      <c r="DM513" s="61">
        <f t="shared" si="1028"/>
        <v>0</v>
      </c>
      <c r="DN513" s="66">
        <f t="shared" si="1006"/>
        <v>1816239.6759999997</v>
      </c>
      <c r="DO513" s="74">
        <f t="shared" si="1029"/>
        <v>29173</v>
      </c>
      <c r="DP513" s="66">
        <f t="shared" si="965"/>
        <v>66.212758620689655</v>
      </c>
      <c r="DQ513" s="63">
        <f t="shared" si="947"/>
        <v>62.257555822164321</v>
      </c>
      <c r="DR513" s="66" t="e">
        <f t="shared" si="1007"/>
        <v>#NUM!</v>
      </c>
      <c r="DS513" s="96" t="e">
        <f t="shared" si="1008"/>
        <v>#NUM!</v>
      </c>
      <c r="DT513" s="66" t="e">
        <f t="shared" si="1009"/>
        <v>#NUM!</v>
      </c>
      <c r="DU513" s="66" t="e">
        <f t="shared" si="1010"/>
        <v>#NUM!</v>
      </c>
      <c r="DV513" s="62"/>
      <c r="DW513" s="62"/>
      <c r="DX513" s="62"/>
      <c r="DY513" s="62"/>
      <c r="DZ513" s="62"/>
      <c r="EA513" s="62"/>
      <c r="EB513" s="62"/>
      <c r="EC513" s="62"/>
      <c r="ED513" s="62"/>
      <c r="EE513" s="62"/>
      <c r="EF513" s="62"/>
      <c r="EG513" s="62"/>
      <c r="EH513" s="62"/>
      <c r="EI513" s="62"/>
      <c r="EJ513" s="62"/>
      <c r="EK513" s="62"/>
      <c r="EL513" s="62"/>
      <c r="EM513" s="62"/>
      <c r="EN513" s="62"/>
      <c r="EO513" s="62"/>
      <c r="EP513" s="62"/>
      <c r="EQ513" s="62"/>
      <c r="ER513" s="62"/>
      <c r="ES513" s="62"/>
      <c r="ET513" s="62"/>
      <c r="EU513" s="62"/>
      <c r="EV513" s="62"/>
      <c r="EW513" s="62"/>
      <c r="EX513" s="62"/>
      <c r="EY513" s="62"/>
      <c r="EZ513" s="62"/>
      <c r="FA513" s="62"/>
      <c r="FB513" s="62"/>
      <c r="FC513" s="62"/>
      <c r="FD513" s="62"/>
      <c r="FE513" s="62"/>
      <c r="FF513" s="62"/>
      <c r="FG513" s="62"/>
      <c r="FH513" s="62"/>
      <c r="FI513" s="62"/>
    </row>
    <row r="514" spans="1:165">
      <c r="A514" s="199">
        <v>513</v>
      </c>
      <c r="B514" s="392">
        <v>61</v>
      </c>
      <c r="C514" s="399">
        <v>40858</v>
      </c>
      <c r="D514" s="397">
        <f t="shared" si="966"/>
        <v>11</v>
      </c>
      <c r="E514" s="393" t="s">
        <v>39</v>
      </c>
      <c r="F514" s="392">
        <v>28</v>
      </c>
      <c r="G514" s="395" t="s">
        <v>38</v>
      </c>
      <c r="H514" s="395" t="s">
        <v>671</v>
      </c>
      <c r="I514" s="395" t="s">
        <v>672</v>
      </c>
      <c r="J514" s="396">
        <v>0.375</v>
      </c>
      <c r="K514" s="394">
        <v>3405.71</v>
      </c>
      <c r="L514" s="395" t="s">
        <v>33</v>
      </c>
      <c r="M514" s="392">
        <v>54</v>
      </c>
      <c r="N514" s="392">
        <v>5</v>
      </c>
      <c r="O514" s="395"/>
      <c r="P514" s="396">
        <v>0.375</v>
      </c>
      <c r="Q514" s="396">
        <v>0.375</v>
      </c>
      <c r="R514" s="12">
        <f t="shared" si="1011"/>
        <v>0</v>
      </c>
      <c r="S514" s="13">
        <f t="shared" si="1012"/>
        <v>0</v>
      </c>
      <c r="T514" s="13">
        <f t="shared" si="1013"/>
        <v>0</v>
      </c>
      <c r="U514" s="396">
        <v>0.37847222222222227</v>
      </c>
      <c r="V514" s="12">
        <f t="shared" si="885"/>
        <v>3.4722222222222654E-3</v>
      </c>
      <c r="W514" s="13">
        <f t="shared" si="971"/>
        <v>0</v>
      </c>
      <c r="X514" s="225">
        <f t="shared" si="972"/>
        <v>5</v>
      </c>
      <c r="Y514" s="396">
        <v>0.38194444444444442</v>
      </c>
      <c r="Z514" s="12">
        <f t="shared" si="973"/>
        <v>3.4722222222221544E-3</v>
      </c>
      <c r="AA514" s="13">
        <f t="shared" si="974"/>
        <v>0</v>
      </c>
      <c r="AB514" s="13">
        <f t="shared" si="975"/>
        <v>5</v>
      </c>
      <c r="AC514" s="396">
        <v>0.39583333333333331</v>
      </c>
      <c r="AD514" s="12">
        <f t="shared" si="976"/>
        <v>1.3888888888888895E-2</v>
      </c>
      <c r="AE514" s="13">
        <f t="shared" si="977"/>
        <v>0</v>
      </c>
      <c r="AF514" s="13">
        <f t="shared" si="978"/>
        <v>20</v>
      </c>
      <c r="AG514" s="396">
        <v>0.39930555555555558</v>
      </c>
      <c r="AH514" s="396">
        <v>0.45833333333333331</v>
      </c>
      <c r="AI514" s="12">
        <f t="shared" si="979"/>
        <v>5.9027777777777735E-2</v>
      </c>
      <c r="AJ514" s="225">
        <f t="shared" si="980"/>
        <v>1</v>
      </c>
      <c r="AK514" s="225">
        <f t="shared" si="981"/>
        <v>25</v>
      </c>
      <c r="AL514" s="396">
        <v>0.39930555555555558</v>
      </c>
      <c r="AM514" s="396">
        <v>0.45833333333333331</v>
      </c>
      <c r="AN514" s="12">
        <f t="shared" si="982"/>
        <v>5.9027777777777735E-2</v>
      </c>
      <c r="AO514" s="13">
        <f t="shared" si="983"/>
        <v>1</v>
      </c>
      <c r="AP514" s="13">
        <f t="shared" si="984"/>
        <v>25</v>
      </c>
      <c r="AQ514" s="396">
        <v>0.41180555555555554</v>
      </c>
      <c r="AR514" s="12">
        <f>AQ514-AC514</f>
        <v>1.5972222222222221E-2</v>
      </c>
      <c r="AS514" s="225">
        <f t="shared" si="986"/>
        <v>0</v>
      </c>
      <c r="AT514" s="13">
        <f t="shared" si="987"/>
        <v>23</v>
      </c>
      <c r="AU514" s="396">
        <v>0.41319444444444442</v>
      </c>
      <c r="AV514" s="226">
        <f t="shared" si="988"/>
        <v>1.388888888888884E-3</v>
      </c>
      <c r="AW514" s="13">
        <f t="shared" si="989"/>
        <v>0</v>
      </c>
      <c r="AX514" s="13">
        <f t="shared" si="990"/>
        <v>2</v>
      </c>
      <c r="AY514" s="396">
        <v>0.52152777777777781</v>
      </c>
      <c r="AZ514" s="12">
        <f t="shared" si="991"/>
        <v>0.10833333333333339</v>
      </c>
      <c r="BA514" s="225">
        <f t="shared" si="992"/>
        <v>2</v>
      </c>
      <c r="BB514" s="225">
        <f t="shared" si="993"/>
        <v>36</v>
      </c>
      <c r="BC514" s="396">
        <v>0.52152777777777781</v>
      </c>
      <c r="BD514" s="396">
        <v>0.52152777777777781</v>
      </c>
      <c r="BE514" s="12">
        <f t="shared" si="994"/>
        <v>0</v>
      </c>
      <c r="BF514" s="13">
        <f t="shared" si="995"/>
        <v>0</v>
      </c>
      <c r="BG514" s="13">
        <f t="shared" si="996"/>
        <v>0</v>
      </c>
      <c r="BH514" s="396">
        <v>0.52152777777777781</v>
      </c>
      <c r="BI514" s="396">
        <v>0.52152777777777781</v>
      </c>
      <c r="BJ514" s="395"/>
      <c r="BK514" s="69">
        <f t="shared" si="997"/>
        <v>0</v>
      </c>
      <c r="BL514" s="13">
        <f t="shared" si="998"/>
        <v>0</v>
      </c>
      <c r="BM514" s="13">
        <f t="shared" si="999"/>
        <v>0</v>
      </c>
      <c r="BN514" s="396">
        <v>0.53611111111111109</v>
      </c>
      <c r="BO514" s="12">
        <f t="shared" si="1000"/>
        <v>1.4583333333333282E-2</v>
      </c>
      <c r="BP514" s="225">
        <f t="shared" si="1001"/>
        <v>0</v>
      </c>
      <c r="BQ514" s="225">
        <f t="shared" si="1002"/>
        <v>21</v>
      </c>
      <c r="BR514" s="396">
        <v>0.5395833333333333</v>
      </c>
      <c r="BS514" s="12">
        <f t="shared" si="1003"/>
        <v>3.4722222222222099E-3</v>
      </c>
      <c r="BT514" s="225">
        <f t="shared" si="1004"/>
        <v>0</v>
      </c>
      <c r="BU514" s="225">
        <f t="shared" si="1005"/>
        <v>5</v>
      </c>
      <c r="BV514" s="396">
        <v>0.5395833333333333</v>
      </c>
      <c r="BW514" s="396">
        <v>0.54166666666666663</v>
      </c>
      <c r="BX514" s="12">
        <f t="shared" ref="BX514:BX528" si="1031">BW514-BV514</f>
        <v>2.0833333333333259E-3</v>
      </c>
      <c r="BY514" s="13">
        <f t="shared" ref="BY514:BY528" si="1032">HOUR(BX514)</f>
        <v>0</v>
      </c>
      <c r="BZ514" s="13">
        <f t="shared" ref="BZ514:BZ528" si="1033">MINUTE(BX514)</f>
        <v>3</v>
      </c>
      <c r="CA514" s="226">
        <f t="shared" ref="CA514:CA528" si="1034">BW514-P514</f>
        <v>0.16666666666666663</v>
      </c>
      <c r="CB514" s="13">
        <f t="shared" ref="CB514:CB528" si="1035">HOUR(CA514)</f>
        <v>4</v>
      </c>
      <c r="CC514" s="13">
        <f t="shared" ref="CC514:CC528" si="1036">MINUTE(CA514)</f>
        <v>0</v>
      </c>
      <c r="CD514" s="12">
        <f t="shared" si="1030"/>
        <v>4.7916666666666607E-2</v>
      </c>
      <c r="CE514" s="13">
        <f t="shared" ref="CE514:CE528" si="1037">HOUR(CD514)</f>
        <v>1</v>
      </c>
      <c r="CF514" s="13">
        <f t="shared" ref="CF514:CF528" si="1038">MINUTE(CD514)</f>
        <v>9</v>
      </c>
      <c r="CG514" s="12">
        <f t="shared" si="948"/>
        <v>5.9027777777777735E-2</v>
      </c>
      <c r="CH514" s="13">
        <f>HOUR(CG514)</f>
        <v>1</v>
      </c>
      <c r="CI514" s="13">
        <f>MINUTE(CG514)</f>
        <v>25</v>
      </c>
      <c r="CJ514" s="12">
        <f t="shared" si="949"/>
        <v>0.10833333333333339</v>
      </c>
      <c r="CK514" s="13">
        <f>HOUR(CJ514)</f>
        <v>2</v>
      </c>
      <c r="CL514" s="13">
        <f>MINUTE(CJ514)</f>
        <v>36</v>
      </c>
      <c r="CM514" s="62"/>
      <c r="CN514" s="62"/>
      <c r="CO514" s="62"/>
      <c r="CP514" s="12">
        <f>AZ514-(CS514+CV514+CY514+DB514+DE514+DH514)</f>
        <v>4.4444444444444509E-2</v>
      </c>
      <c r="CQ514" s="13">
        <f>HOUR(CP514)</f>
        <v>1</v>
      </c>
      <c r="CR514" s="13">
        <f>MINUTE(CP514)</f>
        <v>4</v>
      </c>
      <c r="CS514" s="396">
        <v>0</v>
      </c>
      <c r="CT514" s="13">
        <f t="shared" si="1015"/>
        <v>0</v>
      </c>
      <c r="CU514" s="13">
        <f t="shared" si="1016"/>
        <v>0</v>
      </c>
      <c r="CV514" s="396">
        <v>0</v>
      </c>
      <c r="CW514" s="13">
        <f t="shared" si="1017"/>
        <v>0</v>
      </c>
      <c r="CX514" s="13">
        <f t="shared" si="1018"/>
        <v>0</v>
      </c>
      <c r="CY514" s="396">
        <v>0</v>
      </c>
      <c r="CZ514" s="13">
        <f t="shared" si="1019"/>
        <v>0</v>
      </c>
      <c r="DA514" s="13">
        <f t="shared" si="1020"/>
        <v>0</v>
      </c>
      <c r="DB514" s="396">
        <v>0</v>
      </c>
      <c r="DC514" s="13">
        <f t="shared" si="1021"/>
        <v>0</v>
      </c>
      <c r="DD514" s="13">
        <f t="shared" si="1022"/>
        <v>0</v>
      </c>
      <c r="DE514" s="396">
        <v>0</v>
      </c>
      <c r="DF514" s="13">
        <f t="shared" si="1023"/>
        <v>0</v>
      </c>
      <c r="DG514" s="13">
        <f t="shared" si="1024"/>
        <v>0</v>
      </c>
      <c r="DH514" s="396">
        <v>6.3888888888888884E-2</v>
      </c>
      <c r="DI514" s="13">
        <f t="shared" si="1025"/>
        <v>1</v>
      </c>
      <c r="DJ514" s="13">
        <f t="shared" si="1026"/>
        <v>32</v>
      </c>
      <c r="DK514" s="396">
        <v>0</v>
      </c>
      <c r="DL514" s="35">
        <f t="shared" si="1027"/>
        <v>0</v>
      </c>
      <c r="DM514" s="61">
        <f t="shared" si="1028"/>
        <v>0</v>
      </c>
      <c r="DN514" s="66">
        <f t="shared" si="1006"/>
        <v>1819645.3859999997</v>
      </c>
      <c r="DO514" s="74">
        <f t="shared" si="1029"/>
        <v>29227</v>
      </c>
      <c r="DP514" s="66">
        <f t="shared" si="965"/>
        <v>63.068703703703704</v>
      </c>
      <c r="DQ514" s="63">
        <f t="shared" si="947"/>
        <v>62.259054504396609</v>
      </c>
      <c r="DR514" s="66" t="e">
        <f t="shared" si="1007"/>
        <v>#NUM!</v>
      </c>
      <c r="DS514" s="96" t="e">
        <f t="shared" si="1008"/>
        <v>#NUM!</v>
      </c>
      <c r="DT514" s="66" t="e">
        <f t="shared" si="1009"/>
        <v>#NUM!</v>
      </c>
      <c r="DU514" s="66" t="e">
        <f t="shared" si="1010"/>
        <v>#NUM!</v>
      </c>
    </row>
    <row r="515" spans="1:165" ht="30">
      <c r="A515" s="175">
        <v>514</v>
      </c>
      <c r="B515" s="392">
        <v>62</v>
      </c>
      <c r="C515" s="399">
        <v>40858</v>
      </c>
      <c r="D515" s="397">
        <f t="shared" si="966"/>
        <v>11</v>
      </c>
      <c r="E515" s="393" t="s">
        <v>39</v>
      </c>
      <c r="F515" s="392">
        <v>29</v>
      </c>
      <c r="G515" s="395" t="s">
        <v>38</v>
      </c>
      <c r="H515" s="395" t="s">
        <v>667</v>
      </c>
      <c r="I515" s="395" t="s">
        <v>669</v>
      </c>
      <c r="J515" s="396">
        <v>0.46875</v>
      </c>
      <c r="K515" s="394">
        <v>2904.66</v>
      </c>
      <c r="L515" s="395" t="s">
        <v>299</v>
      </c>
      <c r="M515" s="392">
        <v>49</v>
      </c>
      <c r="N515" s="392">
        <v>10</v>
      </c>
      <c r="O515" s="395"/>
      <c r="P515" s="396">
        <v>0.46875</v>
      </c>
      <c r="Q515" s="396">
        <v>0.46875</v>
      </c>
      <c r="R515" s="12">
        <f t="shared" si="1011"/>
        <v>0</v>
      </c>
      <c r="S515" s="13">
        <f t="shared" si="1012"/>
        <v>0</v>
      </c>
      <c r="T515" s="13">
        <f t="shared" si="1013"/>
        <v>0</v>
      </c>
      <c r="U515" s="396">
        <v>0.47222222222222227</v>
      </c>
      <c r="V515" s="12">
        <f t="shared" si="885"/>
        <v>3.4722222222222654E-3</v>
      </c>
      <c r="W515" s="13">
        <f t="shared" si="971"/>
        <v>0</v>
      </c>
      <c r="X515" s="225">
        <f t="shared" si="972"/>
        <v>5</v>
      </c>
      <c r="Y515" s="396">
        <v>0.47916666666666669</v>
      </c>
      <c r="Z515" s="12">
        <f t="shared" si="973"/>
        <v>6.9444444444444198E-3</v>
      </c>
      <c r="AA515" s="13">
        <f t="shared" si="974"/>
        <v>0</v>
      </c>
      <c r="AB515" s="13">
        <f t="shared" si="975"/>
        <v>10</v>
      </c>
      <c r="AC515" s="396">
        <v>0.5</v>
      </c>
      <c r="AD515" s="12">
        <f t="shared" si="976"/>
        <v>2.0833333333333315E-2</v>
      </c>
      <c r="AE515" s="13">
        <f t="shared" si="977"/>
        <v>0</v>
      </c>
      <c r="AF515" s="13">
        <f t="shared" si="978"/>
        <v>30</v>
      </c>
      <c r="AG515" s="396">
        <v>0.50347222222222221</v>
      </c>
      <c r="AH515" s="396">
        <v>0.54166666666666663</v>
      </c>
      <c r="AI515" s="12">
        <f t="shared" si="979"/>
        <v>3.819444444444442E-2</v>
      </c>
      <c r="AJ515" s="225">
        <f t="shared" si="980"/>
        <v>0</v>
      </c>
      <c r="AK515" s="225">
        <f t="shared" si="981"/>
        <v>55</v>
      </c>
      <c r="AL515" s="396">
        <v>0.50347222222222221</v>
      </c>
      <c r="AM515" s="396">
        <v>0.54166666666666663</v>
      </c>
      <c r="AN515" s="12">
        <f t="shared" si="982"/>
        <v>3.819444444444442E-2</v>
      </c>
      <c r="AO515" s="13">
        <f t="shared" si="983"/>
        <v>0</v>
      </c>
      <c r="AP515" s="13">
        <f t="shared" si="984"/>
        <v>55</v>
      </c>
      <c r="AQ515" s="396">
        <v>0.5625</v>
      </c>
      <c r="AR515" s="12">
        <f t="shared" si="985"/>
        <v>2.083333333333337E-2</v>
      </c>
      <c r="AS515" s="225">
        <f t="shared" si="986"/>
        <v>0</v>
      </c>
      <c r="AT515" s="13">
        <f t="shared" si="987"/>
        <v>30</v>
      </c>
      <c r="AU515" s="396">
        <v>0.56805555555555554</v>
      </c>
      <c r="AV515" s="226">
        <f t="shared" si="988"/>
        <v>5.5555555555555358E-3</v>
      </c>
      <c r="AW515" s="13">
        <f t="shared" si="989"/>
        <v>0</v>
      </c>
      <c r="AX515" s="13">
        <f t="shared" si="990"/>
        <v>8</v>
      </c>
      <c r="AY515" s="396">
        <v>0.72222222222222221</v>
      </c>
      <c r="AZ515" s="12">
        <f t="shared" si="991"/>
        <v>0.15416666666666667</v>
      </c>
      <c r="BA515" s="225">
        <f t="shared" si="992"/>
        <v>3</v>
      </c>
      <c r="BB515" s="225">
        <f t="shared" si="993"/>
        <v>42</v>
      </c>
      <c r="BC515" s="396">
        <v>0.72222222222222221</v>
      </c>
      <c r="BD515" s="396">
        <v>0.72222222222222221</v>
      </c>
      <c r="BE515" s="12">
        <f t="shared" si="994"/>
        <v>0</v>
      </c>
      <c r="BF515" s="13">
        <f t="shared" si="995"/>
        <v>0</v>
      </c>
      <c r="BG515" s="13">
        <f t="shared" si="996"/>
        <v>0</v>
      </c>
      <c r="BH515" s="396">
        <v>0.72222222222222221</v>
      </c>
      <c r="BI515" s="396">
        <v>0.72222222222222221</v>
      </c>
      <c r="BJ515" s="395"/>
      <c r="BK515" s="69">
        <f t="shared" si="997"/>
        <v>0</v>
      </c>
      <c r="BL515" s="13">
        <f t="shared" si="998"/>
        <v>0</v>
      </c>
      <c r="BM515" s="13">
        <f t="shared" si="999"/>
        <v>0</v>
      </c>
      <c r="BN515" s="396">
        <v>0.73472222222222217</v>
      </c>
      <c r="BO515" s="12">
        <f t="shared" si="1000"/>
        <v>1.2499999999999956E-2</v>
      </c>
      <c r="BP515" s="225">
        <f t="shared" si="1001"/>
        <v>0</v>
      </c>
      <c r="BQ515" s="225">
        <f t="shared" si="1002"/>
        <v>18</v>
      </c>
      <c r="BR515" s="396">
        <v>0.73958333333333337</v>
      </c>
      <c r="BS515" s="12">
        <f t="shared" si="1003"/>
        <v>4.8611111111112049E-3</v>
      </c>
      <c r="BT515" s="225">
        <f t="shared" si="1004"/>
        <v>0</v>
      </c>
      <c r="BU515" s="225">
        <f t="shared" si="1005"/>
        <v>7</v>
      </c>
      <c r="BV515" s="396">
        <v>0.73958333333333337</v>
      </c>
      <c r="BW515" s="396">
        <v>0.74305555555555547</v>
      </c>
      <c r="BX515" s="12">
        <f t="shared" si="1031"/>
        <v>3.4722222222220989E-3</v>
      </c>
      <c r="BY515" s="13">
        <f t="shared" si="1032"/>
        <v>0</v>
      </c>
      <c r="BZ515" s="13">
        <f t="shared" si="1033"/>
        <v>5</v>
      </c>
      <c r="CA515" s="226">
        <f t="shared" si="1034"/>
        <v>0.27430555555555547</v>
      </c>
      <c r="CB515" s="13">
        <f t="shared" si="1035"/>
        <v>6</v>
      </c>
      <c r="CC515" s="13">
        <f t="shared" si="1036"/>
        <v>35</v>
      </c>
      <c r="CD515" s="12">
        <f t="shared" si="1030"/>
        <v>5.9027777777777846E-2</v>
      </c>
      <c r="CE515" s="13">
        <f t="shared" si="1037"/>
        <v>1</v>
      </c>
      <c r="CF515" s="13">
        <f t="shared" si="1038"/>
        <v>25</v>
      </c>
      <c r="CG515" s="12">
        <f t="shared" si="948"/>
        <v>3.819444444444442E-2</v>
      </c>
      <c r="CH515" s="13">
        <f>HOUR(CG515)</f>
        <v>0</v>
      </c>
      <c r="CI515" s="13">
        <f>MINUTE(CG515)</f>
        <v>55</v>
      </c>
      <c r="CJ515" s="12">
        <f t="shared" si="949"/>
        <v>0.15416666666666667</v>
      </c>
      <c r="CK515" s="13">
        <f>HOUR(CJ515)</f>
        <v>3</v>
      </c>
      <c r="CL515" s="13">
        <f>MINUTE(CJ515)</f>
        <v>42</v>
      </c>
      <c r="CM515" s="62"/>
      <c r="CN515" s="62"/>
      <c r="CO515" s="62"/>
      <c r="CP515" s="12">
        <f>AZ515-(CS515+CV515+CY515+DB515+DE515+DH515)</f>
        <v>9.0972222222222232E-2</v>
      </c>
      <c r="CQ515" s="13">
        <f>HOUR(CP515)</f>
        <v>2</v>
      </c>
      <c r="CR515" s="13">
        <f>MINUTE(CP515)</f>
        <v>11</v>
      </c>
      <c r="CS515" s="396">
        <v>0</v>
      </c>
      <c r="CT515" s="13">
        <f t="shared" si="1015"/>
        <v>0</v>
      </c>
      <c r="CU515" s="13">
        <f t="shared" si="1016"/>
        <v>0</v>
      </c>
      <c r="CV515" s="396">
        <v>1.1805555555555555E-2</v>
      </c>
      <c r="CW515" s="13">
        <f t="shared" si="1017"/>
        <v>0</v>
      </c>
      <c r="CX515" s="13">
        <f t="shared" si="1018"/>
        <v>17</v>
      </c>
      <c r="CY515" s="396">
        <v>0</v>
      </c>
      <c r="CZ515" s="13">
        <f t="shared" si="1019"/>
        <v>0</v>
      </c>
      <c r="DA515" s="13">
        <f t="shared" si="1020"/>
        <v>0</v>
      </c>
      <c r="DB515" s="396">
        <v>0</v>
      </c>
      <c r="DC515" s="13">
        <f t="shared" si="1021"/>
        <v>0</v>
      </c>
      <c r="DD515" s="13">
        <f t="shared" si="1022"/>
        <v>0</v>
      </c>
      <c r="DE515" s="396">
        <v>1.8749999999999999E-2</v>
      </c>
      <c r="DF515" s="13">
        <f t="shared" si="1023"/>
        <v>0</v>
      </c>
      <c r="DG515" s="13">
        <f t="shared" si="1024"/>
        <v>27</v>
      </c>
      <c r="DH515" s="396">
        <v>3.2638888888888891E-2</v>
      </c>
      <c r="DI515" s="13">
        <f t="shared" si="1025"/>
        <v>0</v>
      </c>
      <c r="DJ515" s="13">
        <f t="shared" si="1026"/>
        <v>47</v>
      </c>
      <c r="DK515" s="396">
        <v>0</v>
      </c>
      <c r="DL515" s="35">
        <f t="shared" si="1027"/>
        <v>0</v>
      </c>
      <c r="DM515" s="61">
        <f t="shared" si="1028"/>
        <v>0</v>
      </c>
      <c r="DN515" s="66">
        <f t="shared" si="1006"/>
        <v>1822550.0459999996</v>
      </c>
      <c r="DO515" s="74">
        <f t="shared" si="1029"/>
        <v>29276</v>
      </c>
      <c r="DP515" s="66">
        <f t="shared" si="965"/>
        <v>59.278775510204078</v>
      </c>
      <c r="DQ515" s="63">
        <f t="shared" ref="DQ515:DQ528" si="1039">DN515/DO515</f>
        <v>62.254066334198647</v>
      </c>
      <c r="DR515" s="66" t="e">
        <f t="shared" si="1007"/>
        <v>#NUM!</v>
      </c>
      <c r="DS515" s="96" t="e">
        <f t="shared" si="1008"/>
        <v>#NUM!</v>
      </c>
      <c r="DT515" s="66" t="e">
        <f t="shared" si="1009"/>
        <v>#NUM!</v>
      </c>
      <c r="DU515" s="66" t="e">
        <f t="shared" si="1010"/>
        <v>#NUM!</v>
      </c>
    </row>
    <row r="516" spans="1:165" ht="30">
      <c r="A516" s="199">
        <v>515</v>
      </c>
      <c r="B516" s="392">
        <v>63</v>
      </c>
      <c r="C516" s="399">
        <v>40858</v>
      </c>
      <c r="D516" s="397">
        <f t="shared" si="966"/>
        <v>11</v>
      </c>
      <c r="E516" s="393" t="s">
        <v>649</v>
      </c>
      <c r="F516" s="392">
        <v>4</v>
      </c>
      <c r="G516" s="395" t="s">
        <v>650</v>
      </c>
      <c r="H516" s="395" t="s">
        <v>394</v>
      </c>
      <c r="I516" s="395" t="s">
        <v>537</v>
      </c>
      <c r="J516" s="396">
        <v>0.55902777777777779</v>
      </c>
      <c r="K516" s="394">
        <v>3357.41</v>
      </c>
      <c r="L516" s="395" t="s">
        <v>33</v>
      </c>
      <c r="M516" s="392">
        <v>59</v>
      </c>
      <c r="N516" s="392">
        <v>0</v>
      </c>
      <c r="O516" s="395"/>
      <c r="P516" s="396">
        <v>0.55902777777777779</v>
      </c>
      <c r="Q516" s="396">
        <v>0.55902777777777779</v>
      </c>
      <c r="R516" s="12">
        <f t="shared" si="1011"/>
        <v>0</v>
      </c>
      <c r="S516" s="13">
        <f t="shared" si="1012"/>
        <v>0</v>
      </c>
      <c r="T516" s="13">
        <f t="shared" si="1013"/>
        <v>0</v>
      </c>
      <c r="U516" s="396">
        <v>0.56597222222222221</v>
      </c>
      <c r="V516" s="12">
        <f t="shared" si="885"/>
        <v>6.9444444444444198E-3</v>
      </c>
      <c r="W516" s="13">
        <f t="shared" si="971"/>
        <v>0</v>
      </c>
      <c r="X516" s="225">
        <f t="shared" si="972"/>
        <v>10</v>
      </c>
      <c r="Y516" s="396">
        <v>0.57638888888888895</v>
      </c>
      <c r="Z516" s="12">
        <f t="shared" si="973"/>
        <v>1.0416666666666741E-2</v>
      </c>
      <c r="AA516" s="13">
        <f t="shared" si="974"/>
        <v>0</v>
      </c>
      <c r="AB516" s="13">
        <f t="shared" si="975"/>
        <v>15</v>
      </c>
      <c r="AC516" s="396">
        <v>0.625</v>
      </c>
      <c r="AD516" s="12">
        <f t="shared" si="976"/>
        <v>4.8611111111111049E-2</v>
      </c>
      <c r="AE516" s="13">
        <f t="shared" si="977"/>
        <v>1</v>
      </c>
      <c r="AF516" s="13">
        <f t="shared" si="978"/>
        <v>10</v>
      </c>
      <c r="AG516" s="396">
        <v>0.63194444444444442</v>
      </c>
      <c r="AH516" s="396">
        <v>0.69791666666666663</v>
      </c>
      <c r="AI516" s="12">
        <f t="shared" si="979"/>
        <v>6.597222222222221E-2</v>
      </c>
      <c r="AJ516" s="225">
        <f t="shared" si="980"/>
        <v>1</v>
      </c>
      <c r="AK516" s="225">
        <f t="shared" si="981"/>
        <v>35</v>
      </c>
      <c r="AL516" s="396">
        <v>0.63194444444444442</v>
      </c>
      <c r="AM516" s="396">
        <v>0.69791666666666663</v>
      </c>
      <c r="AN516" s="12">
        <f t="shared" si="982"/>
        <v>6.597222222222221E-2</v>
      </c>
      <c r="AO516" s="13">
        <f t="shared" si="983"/>
        <v>1</v>
      </c>
      <c r="AP516" s="13">
        <f t="shared" si="984"/>
        <v>35</v>
      </c>
      <c r="AQ516" s="396">
        <v>0.69791666666666663</v>
      </c>
      <c r="AR516" s="12">
        <f t="shared" si="985"/>
        <v>0</v>
      </c>
      <c r="AS516" s="225">
        <f t="shared" si="986"/>
        <v>0</v>
      </c>
      <c r="AT516" s="13">
        <f t="shared" si="987"/>
        <v>0</v>
      </c>
      <c r="AU516" s="396">
        <v>0.69791666666666663</v>
      </c>
      <c r="AV516" s="226">
        <f t="shared" si="988"/>
        <v>0</v>
      </c>
      <c r="AW516" s="13">
        <f t="shared" si="989"/>
        <v>0</v>
      </c>
      <c r="AX516" s="13">
        <f t="shared" si="990"/>
        <v>0</v>
      </c>
      <c r="AY516" s="396">
        <v>0.8520833333333333</v>
      </c>
      <c r="AZ516" s="12">
        <f t="shared" si="991"/>
        <v>0.15416666666666667</v>
      </c>
      <c r="BA516" s="225">
        <f t="shared" si="992"/>
        <v>3</v>
      </c>
      <c r="BB516" s="225">
        <f t="shared" si="993"/>
        <v>42</v>
      </c>
      <c r="BC516" s="396">
        <v>0.8520833333333333</v>
      </c>
      <c r="BD516" s="396">
        <v>0.8520833333333333</v>
      </c>
      <c r="BE516" s="12">
        <f t="shared" si="994"/>
        <v>0</v>
      </c>
      <c r="BF516" s="13">
        <f t="shared" si="995"/>
        <v>0</v>
      </c>
      <c r="BG516" s="13">
        <f t="shared" si="996"/>
        <v>0</v>
      </c>
      <c r="BH516" s="396">
        <v>0.8520833333333333</v>
      </c>
      <c r="BI516" s="396">
        <v>0.8520833333333333</v>
      </c>
      <c r="BJ516" s="395"/>
      <c r="BK516" s="69">
        <f t="shared" si="997"/>
        <v>0</v>
      </c>
      <c r="BL516" s="13">
        <f t="shared" si="998"/>
        <v>0</v>
      </c>
      <c r="BM516" s="13">
        <f t="shared" si="999"/>
        <v>0</v>
      </c>
      <c r="BN516" s="396">
        <v>0.86458333333333337</v>
      </c>
      <c r="BO516" s="12">
        <f t="shared" si="1000"/>
        <v>1.2500000000000067E-2</v>
      </c>
      <c r="BP516" s="225">
        <f t="shared" si="1001"/>
        <v>0</v>
      </c>
      <c r="BQ516" s="225">
        <f t="shared" si="1002"/>
        <v>18</v>
      </c>
      <c r="BR516" s="396">
        <v>0.87013888888888891</v>
      </c>
      <c r="BS516" s="12">
        <f t="shared" si="1003"/>
        <v>5.5555555555555358E-3</v>
      </c>
      <c r="BT516" s="225">
        <f t="shared" si="1004"/>
        <v>0</v>
      </c>
      <c r="BU516" s="225">
        <f t="shared" si="1005"/>
        <v>8</v>
      </c>
      <c r="BV516" s="396">
        <v>0.87013888888888891</v>
      </c>
      <c r="BW516" s="396">
        <v>0.87152777777777779</v>
      </c>
      <c r="BX516" s="12">
        <f t="shared" si="1031"/>
        <v>1.388888888888884E-3</v>
      </c>
      <c r="BY516" s="13">
        <f t="shared" si="1032"/>
        <v>0</v>
      </c>
      <c r="BZ516" s="13">
        <f t="shared" si="1033"/>
        <v>2</v>
      </c>
      <c r="CA516" s="226">
        <f t="shared" si="1034"/>
        <v>0.3125</v>
      </c>
      <c r="CB516" s="13">
        <f t="shared" si="1035"/>
        <v>7</v>
      </c>
      <c r="CC516" s="13">
        <f t="shared" si="1036"/>
        <v>30</v>
      </c>
      <c r="CD516" s="12">
        <f t="shared" si="1030"/>
        <v>6.6666666666666652E-2</v>
      </c>
      <c r="CE516" s="13">
        <f t="shared" si="1037"/>
        <v>1</v>
      </c>
      <c r="CF516" s="13">
        <f t="shared" si="1038"/>
        <v>36</v>
      </c>
      <c r="CG516" s="12">
        <f t="shared" si="948"/>
        <v>6.597222222222221E-2</v>
      </c>
      <c r="CH516" s="13">
        <f>HOUR(CG516)</f>
        <v>1</v>
      </c>
      <c r="CI516" s="13">
        <f>MINUTE(CG516)</f>
        <v>35</v>
      </c>
      <c r="CJ516" s="12">
        <f t="shared" si="949"/>
        <v>0.15416666666666667</v>
      </c>
      <c r="CK516" s="13">
        <f>HOUR(CJ516)</f>
        <v>3</v>
      </c>
      <c r="CL516" s="13">
        <f>MINUTE(CJ516)</f>
        <v>42</v>
      </c>
      <c r="CM516" s="62"/>
      <c r="CN516" s="62"/>
      <c r="CO516" s="62"/>
      <c r="CP516" s="12">
        <f>AZ516-(CS516+CV516+CY516+DB516+DE516+DH516)</f>
        <v>2.777777777777779E-2</v>
      </c>
      <c r="CQ516" s="13">
        <f>HOUR(CP516)</f>
        <v>0</v>
      </c>
      <c r="CR516" s="13">
        <f>MINUTE(CP516)</f>
        <v>40</v>
      </c>
      <c r="CS516" s="396">
        <v>0</v>
      </c>
      <c r="CT516" s="13">
        <f t="shared" si="1015"/>
        <v>0</v>
      </c>
      <c r="CU516" s="13">
        <f t="shared" si="1016"/>
        <v>0</v>
      </c>
      <c r="CV516" s="396">
        <v>0</v>
      </c>
      <c r="CW516" s="13">
        <f t="shared" si="1017"/>
        <v>0</v>
      </c>
      <c r="CX516" s="13">
        <f t="shared" si="1018"/>
        <v>0</v>
      </c>
      <c r="CY516" s="396">
        <v>0</v>
      </c>
      <c r="CZ516" s="13">
        <f t="shared" si="1019"/>
        <v>0</v>
      </c>
      <c r="DA516" s="13">
        <f t="shared" si="1020"/>
        <v>0</v>
      </c>
      <c r="DB516" s="396">
        <v>9.375E-2</v>
      </c>
      <c r="DC516" s="13">
        <f t="shared" si="1021"/>
        <v>2</v>
      </c>
      <c r="DD516" s="13">
        <f t="shared" si="1022"/>
        <v>15</v>
      </c>
      <c r="DE516" s="396">
        <v>0</v>
      </c>
      <c r="DF516" s="13">
        <f t="shared" si="1023"/>
        <v>0</v>
      </c>
      <c r="DG516" s="13">
        <f t="shared" si="1024"/>
        <v>0</v>
      </c>
      <c r="DH516" s="396">
        <v>3.2638888888888891E-2</v>
      </c>
      <c r="DI516" s="13">
        <f t="shared" si="1025"/>
        <v>0</v>
      </c>
      <c r="DJ516" s="13">
        <f t="shared" si="1026"/>
        <v>47</v>
      </c>
      <c r="DK516" s="396">
        <v>0</v>
      </c>
      <c r="DL516" s="35">
        <f t="shared" si="1027"/>
        <v>0</v>
      </c>
      <c r="DM516" s="61">
        <f t="shared" si="1028"/>
        <v>0</v>
      </c>
      <c r="DN516" s="66">
        <f t="shared" si="1006"/>
        <v>1825907.4559999995</v>
      </c>
      <c r="DO516" s="74">
        <f t="shared" si="1029"/>
        <v>29335</v>
      </c>
      <c r="DP516" s="66">
        <f t="shared" si="965"/>
        <v>56.905254237288133</v>
      </c>
      <c r="DQ516" s="63">
        <f t="shared" si="1039"/>
        <v>62.243308539287526</v>
      </c>
      <c r="DR516" s="66" t="e">
        <f t="shared" si="1007"/>
        <v>#NUM!</v>
      </c>
      <c r="DS516" s="96" t="e">
        <f t="shared" si="1008"/>
        <v>#NUM!</v>
      </c>
      <c r="DT516" s="66" t="e">
        <f t="shared" si="1009"/>
        <v>#NUM!</v>
      </c>
      <c r="DU516" s="66" t="e">
        <f t="shared" si="1010"/>
        <v>#NUM!</v>
      </c>
    </row>
    <row r="517" spans="1:165">
      <c r="A517" s="175">
        <v>516</v>
      </c>
      <c r="B517" s="392">
        <v>64</v>
      </c>
      <c r="C517" s="399">
        <v>40858</v>
      </c>
      <c r="D517" s="397">
        <f t="shared" si="966"/>
        <v>11</v>
      </c>
      <c r="E517" s="393" t="s">
        <v>286</v>
      </c>
      <c r="F517" s="392">
        <v>4</v>
      </c>
      <c r="G517" s="395" t="s">
        <v>287</v>
      </c>
      <c r="H517" s="395" t="s">
        <v>288</v>
      </c>
      <c r="I517" s="395" t="s">
        <v>548</v>
      </c>
      <c r="J517" s="396">
        <v>0.57291666666666663</v>
      </c>
      <c r="K517" s="394">
        <v>3500.29</v>
      </c>
      <c r="L517" s="395" t="s">
        <v>33</v>
      </c>
      <c r="M517" s="392">
        <v>59</v>
      </c>
      <c r="N517" s="392">
        <v>0</v>
      </c>
      <c r="O517" s="395"/>
      <c r="P517" s="396">
        <v>0.57291666666666663</v>
      </c>
      <c r="Q517" s="396">
        <v>0.57291666666666663</v>
      </c>
      <c r="R517" s="12">
        <f t="shared" si="1011"/>
        <v>0</v>
      </c>
      <c r="S517" s="13">
        <f t="shared" si="1012"/>
        <v>0</v>
      </c>
      <c r="T517" s="13">
        <f t="shared" si="1013"/>
        <v>0</v>
      </c>
      <c r="U517" s="396">
        <v>0.58333333333333337</v>
      </c>
      <c r="V517" s="12">
        <f t="shared" si="885"/>
        <v>1.0416666666666741E-2</v>
      </c>
      <c r="W517" s="13">
        <f t="shared" si="971"/>
        <v>0</v>
      </c>
      <c r="X517" s="225">
        <f t="shared" si="972"/>
        <v>15</v>
      </c>
      <c r="Y517" s="396">
        <v>0.70833333333333337</v>
      </c>
      <c r="Z517" s="12">
        <f t="shared" si="973"/>
        <v>0.125</v>
      </c>
      <c r="AA517" s="13">
        <f t="shared" si="974"/>
        <v>3</v>
      </c>
      <c r="AB517" s="13">
        <f t="shared" si="975"/>
        <v>0</v>
      </c>
      <c r="AC517" s="396">
        <v>0.74305555555555547</v>
      </c>
      <c r="AD517" s="12">
        <f t="shared" si="976"/>
        <v>3.4722222222222099E-2</v>
      </c>
      <c r="AE517" s="13">
        <f t="shared" si="977"/>
        <v>0</v>
      </c>
      <c r="AF517" s="13">
        <f t="shared" si="978"/>
        <v>50</v>
      </c>
      <c r="AG517" s="396">
        <v>0.75</v>
      </c>
      <c r="AH517" s="396">
        <v>0.90625</v>
      </c>
      <c r="AI517" s="12">
        <f t="shared" si="979"/>
        <v>0.15625</v>
      </c>
      <c r="AJ517" s="225">
        <f t="shared" si="980"/>
        <v>3</v>
      </c>
      <c r="AK517" s="225">
        <f t="shared" si="981"/>
        <v>45</v>
      </c>
      <c r="AL517" s="396">
        <v>0.75</v>
      </c>
      <c r="AM517" s="396">
        <v>0.90625</v>
      </c>
      <c r="AN517" s="12">
        <f t="shared" si="982"/>
        <v>0.15625</v>
      </c>
      <c r="AO517" s="13">
        <f t="shared" si="983"/>
        <v>3</v>
      </c>
      <c r="AP517" s="13">
        <f t="shared" si="984"/>
        <v>45</v>
      </c>
      <c r="AQ517" s="396">
        <v>0.74652777777777779</v>
      </c>
      <c r="AR517" s="12">
        <f>AQ517-AC517</f>
        <v>3.4722222222223209E-3</v>
      </c>
      <c r="AS517" s="225">
        <f t="shared" si="986"/>
        <v>0</v>
      </c>
      <c r="AT517" s="13">
        <f t="shared" si="987"/>
        <v>5</v>
      </c>
      <c r="AU517" s="396">
        <v>0.91180555555555554</v>
      </c>
      <c r="AV517" s="226">
        <f t="shared" si="988"/>
        <v>0.16527777777777775</v>
      </c>
      <c r="AW517" s="13">
        <f t="shared" si="989"/>
        <v>3</v>
      </c>
      <c r="AX517" s="13">
        <f t="shared" si="990"/>
        <v>58</v>
      </c>
      <c r="AY517" s="396">
        <v>0.95763888888888893</v>
      </c>
      <c r="AZ517" s="12">
        <f t="shared" si="991"/>
        <v>4.5833333333333393E-2</v>
      </c>
      <c r="BA517" s="225">
        <f t="shared" si="992"/>
        <v>1</v>
      </c>
      <c r="BB517" s="225">
        <f t="shared" si="993"/>
        <v>6</v>
      </c>
      <c r="BC517" s="396">
        <v>0.95763888888888893</v>
      </c>
      <c r="BD517" s="396">
        <v>0.95763888888888893</v>
      </c>
      <c r="BE517" s="12">
        <f t="shared" si="994"/>
        <v>0</v>
      </c>
      <c r="BF517" s="13">
        <f t="shared" si="995"/>
        <v>0</v>
      </c>
      <c r="BG517" s="13">
        <f t="shared" si="996"/>
        <v>0</v>
      </c>
      <c r="BH517" s="396">
        <v>0.95763888888888893</v>
      </c>
      <c r="BI517" s="396">
        <v>0.95763888888888893</v>
      </c>
      <c r="BJ517" s="395"/>
      <c r="BK517" s="69">
        <f t="shared" si="997"/>
        <v>0</v>
      </c>
      <c r="BL517" s="13">
        <f t="shared" si="998"/>
        <v>0</v>
      </c>
      <c r="BM517" s="13">
        <f t="shared" si="999"/>
        <v>0</v>
      </c>
      <c r="BN517" s="396">
        <v>0.96875</v>
      </c>
      <c r="BO517" s="12">
        <f t="shared" si="1000"/>
        <v>1.1111111111111072E-2</v>
      </c>
      <c r="BP517" s="225">
        <f t="shared" si="1001"/>
        <v>0</v>
      </c>
      <c r="BQ517" s="225">
        <f t="shared" si="1002"/>
        <v>16</v>
      </c>
      <c r="BR517" s="396">
        <v>0.97569444444444453</v>
      </c>
      <c r="BS517" s="12">
        <f t="shared" si="1003"/>
        <v>6.9444444444445308E-3</v>
      </c>
      <c r="BT517" s="225">
        <f t="shared" si="1004"/>
        <v>0</v>
      </c>
      <c r="BU517" s="225">
        <f t="shared" si="1005"/>
        <v>10</v>
      </c>
      <c r="BV517" s="396">
        <v>0.97569444444444453</v>
      </c>
      <c r="BW517" s="396">
        <v>0.97916666666666663</v>
      </c>
      <c r="BX517" s="12">
        <f t="shared" si="1031"/>
        <v>3.4722222222220989E-3</v>
      </c>
      <c r="BY517" s="13">
        <f t="shared" si="1032"/>
        <v>0</v>
      </c>
      <c r="BZ517" s="13">
        <f t="shared" si="1033"/>
        <v>5</v>
      </c>
      <c r="CA517" s="226">
        <f t="shared" si="1034"/>
        <v>0.40625</v>
      </c>
      <c r="CB517" s="13">
        <f t="shared" si="1035"/>
        <v>9</v>
      </c>
      <c r="CC517" s="13">
        <f t="shared" si="1036"/>
        <v>45</v>
      </c>
      <c r="CD517" s="12">
        <f t="shared" si="1030"/>
        <v>5.6250000000000022E-2</v>
      </c>
      <c r="CE517" s="13">
        <f t="shared" si="1037"/>
        <v>1</v>
      </c>
      <c r="CF517" s="13">
        <f t="shared" si="1038"/>
        <v>21</v>
      </c>
      <c r="CG517" s="12">
        <f t="shared" si="948"/>
        <v>0.15625</v>
      </c>
      <c r="CH517" s="13">
        <f>HOUR(CG517)</f>
        <v>3</v>
      </c>
      <c r="CI517" s="13">
        <f>MINUTE(CG517)</f>
        <v>45</v>
      </c>
      <c r="CJ517" s="12">
        <f t="shared" si="949"/>
        <v>4.5833333333333393E-2</v>
      </c>
      <c r="CK517" s="13">
        <f>HOUR(CJ517)</f>
        <v>1</v>
      </c>
      <c r="CL517" s="13">
        <f>MINUTE(CJ517)</f>
        <v>6</v>
      </c>
      <c r="CM517" s="62"/>
      <c r="CN517" s="62"/>
      <c r="CO517" s="62"/>
      <c r="CP517" s="12">
        <f>AZ517-(CS517+CV517+CY517+DB517+DE517+DH517)</f>
        <v>3.8888888888888945E-2</v>
      </c>
      <c r="CQ517" s="13">
        <f>HOUR(CP517)</f>
        <v>0</v>
      </c>
      <c r="CR517" s="13">
        <f>MINUTE(CP517)</f>
        <v>56</v>
      </c>
      <c r="CS517" s="396">
        <v>0</v>
      </c>
      <c r="CT517" s="13">
        <f t="shared" si="1015"/>
        <v>0</v>
      </c>
      <c r="CU517" s="13">
        <f t="shared" si="1016"/>
        <v>0</v>
      </c>
      <c r="CV517" s="396">
        <v>0</v>
      </c>
      <c r="CW517" s="13">
        <f t="shared" si="1017"/>
        <v>0</v>
      </c>
      <c r="CX517" s="13">
        <f t="shared" si="1018"/>
        <v>0</v>
      </c>
      <c r="CY517" s="396">
        <v>0</v>
      </c>
      <c r="CZ517" s="13">
        <f t="shared" si="1019"/>
        <v>0</v>
      </c>
      <c r="DA517" s="13">
        <f t="shared" si="1020"/>
        <v>0</v>
      </c>
      <c r="DB517" s="396">
        <v>0</v>
      </c>
      <c r="DC517" s="13">
        <f t="shared" si="1021"/>
        <v>0</v>
      </c>
      <c r="DD517" s="13">
        <f t="shared" si="1022"/>
        <v>0</v>
      </c>
      <c r="DE517" s="396">
        <v>0</v>
      </c>
      <c r="DF517" s="13">
        <f t="shared" si="1023"/>
        <v>0</v>
      </c>
      <c r="DG517" s="13">
        <f t="shared" si="1024"/>
        <v>0</v>
      </c>
      <c r="DH517" s="396">
        <v>6.9444444444444441E-3</v>
      </c>
      <c r="DI517" s="13">
        <f t="shared" si="1025"/>
        <v>0</v>
      </c>
      <c r="DJ517" s="13">
        <f t="shared" si="1026"/>
        <v>10</v>
      </c>
      <c r="DK517" s="396">
        <v>0</v>
      </c>
      <c r="DL517" s="35">
        <f t="shared" si="1027"/>
        <v>0</v>
      </c>
      <c r="DM517" s="61">
        <f t="shared" si="1028"/>
        <v>0</v>
      </c>
      <c r="DN517" s="66">
        <f t="shared" si="1006"/>
        <v>1829407.7459999996</v>
      </c>
      <c r="DO517" s="74">
        <f t="shared" si="1029"/>
        <v>29394</v>
      </c>
      <c r="DP517" s="66">
        <f t="shared" si="965"/>
        <v>59.326949152542369</v>
      </c>
      <c r="DQ517" s="63">
        <f t="shared" si="1039"/>
        <v>62.237454786691146</v>
      </c>
      <c r="DR517" s="66" t="e">
        <f t="shared" si="1007"/>
        <v>#NUM!</v>
      </c>
      <c r="DS517" s="96" t="e">
        <f t="shared" si="1008"/>
        <v>#NUM!</v>
      </c>
      <c r="DT517" s="66" t="e">
        <f t="shared" si="1009"/>
        <v>#NUM!</v>
      </c>
      <c r="DU517" s="66" t="e">
        <f t="shared" si="1010"/>
        <v>#NUM!</v>
      </c>
    </row>
    <row r="518" spans="1:165">
      <c r="A518" s="199">
        <v>517</v>
      </c>
      <c r="B518" s="392">
        <v>65</v>
      </c>
      <c r="C518" s="399">
        <v>40858</v>
      </c>
      <c r="D518" s="397">
        <f t="shared" si="966"/>
        <v>11</v>
      </c>
      <c r="E518" s="393" t="s">
        <v>664</v>
      </c>
      <c r="F518" s="392">
        <v>3</v>
      </c>
      <c r="G518" s="395" t="s">
        <v>665</v>
      </c>
      <c r="H518" s="395" t="s">
        <v>394</v>
      </c>
      <c r="I518" s="395" t="s">
        <v>639</v>
      </c>
      <c r="J518" s="396">
        <v>0.71527777777777779</v>
      </c>
      <c r="K518" s="394">
        <v>3553.63</v>
      </c>
      <c r="L518" s="395" t="s">
        <v>33</v>
      </c>
      <c r="M518" s="392">
        <v>59</v>
      </c>
      <c r="N518" s="392">
        <v>0</v>
      </c>
      <c r="O518" s="395"/>
      <c r="P518" s="396">
        <v>0.71527777777777779</v>
      </c>
      <c r="Q518" s="396">
        <v>0.71527777777777779</v>
      </c>
      <c r="R518" s="12">
        <f>Q518-P518</f>
        <v>0</v>
      </c>
      <c r="S518" s="13">
        <f>HOUR(R518)</f>
        <v>0</v>
      </c>
      <c r="T518" s="13">
        <f>MINUTE(R518)</f>
        <v>0</v>
      </c>
      <c r="U518" s="396">
        <v>0.79861111111111116</v>
      </c>
      <c r="V518" s="12">
        <f t="shared" si="885"/>
        <v>8.333333333333337E-2</v>
      </c>
      <c r="W518" s="13">
        <f t="shared" si="971"/>
        <v>2</v>
      </c>
      <c r="X518" s="225">
        <f t="shared" si="972"/>
        <v>0</v>
      </c>
      <c r="Y518" s="396">
        <v>0.84722222222222221</v>
      </c>
      <c r="Z518" s="12">
        <f t="shared" si="973"/>
        <v>4.8611111111111049E-2</v>
      </c>
      <c r="AA518" s="13">
        <f t="shared" si="974"/>
        <v>1</v>
      </c>
      <c r="AB518" s="13">
        <f t="shared" si="975"/>
        <v>10</v>
      </c>
      <c r="AC518" s="396">
        <v>0.88194444444444453</v>
      </c>
      <c r="AD518" s="12">
        <f t="shared" si="976"/>
        <v>3.4722222222222321E-2</v>
      </c>
      <c r="AE518" s="13">
        <f t="shared" si="977"/>
        <v>0</v>
      </c>
      <c r="AF518" s="13">
        <f t="shared" si="978"/>
        <v>50</v>
      </c>
      <c r="AG518" s="396">
        <v>0.90277777777777779</v>
      </c>
      <c r="AH518" s="396">
        <v>0.97222222222222221</v>
      </c>
      <c r="AI518" s="12">
        <f t="shared" si="979"/>
        <v>6.944444444444442E-2</v>
      </c>
      <c r="AJ518" s="225">
        <f t="shared" si="980"/>
        <v>1</v>
      </c>
      <c r="AK518" s="225">
        <f t="shared" si="981"/>
        <v>40</v>
      </c>
      <c r="AL518" s="396">
        <v>0.90277777777777779</v>
      </c>
      <c r="AM518" s="396">
        <v>0.97222222222222221</v>
      </c>
      <c r="AN518" s="12">
        <f t="shared" si="982"/>
        <v>6.944444444444442E-2</v>
      </c>
      <c r="AO518" s="13">
        <f t="shared" si="983"/>
        <v>1</v>
      </c>
      <c r="AP518" s="13">
        <f t="shared" si="984"/>
        <v>40</v>
      </c>
      <c r="AQ518" s="396">
        <v>0.97430555555555554</v>
      </c>
      <c r="AR518" s="12">
        <f t="shared" si="985"/>
        <v>2.0833333333333259E-3</v>
      </c>
      <c r="AS518" s="225">
        <f t="shared" si="986"/>
        <v>0</v>
      </c>
      <c r="AT518" s="13">
        <f t="shared" si="987"/>
        <v>3</v>
      </c>
      <c r="AU518" s="396">
        <v>1.0069444444444444</v>
      </c>
      <c r="AV518" s="226">
        <f t="shared" si="988"/>
        <v>3.2638888888888884E-2</v>
      </c>
      <c r="AW518" s="13">
        <f t="shared" si="989"/>
        <v>0</v>
      </c>
      <c r="AX518" s="13">
        <f t="shared" si="990"/>
        <v>47</v>
      </c>
      <c r="AY518" s="396">
        <v>1.1340277777777776</v>
      </c>
      <c r="AZ518" s="12">
        <f t="shared" si="991"/>
        <v>0.12708333333333321</v>
      </c>
      <c r="BA518" s="225">
        <f t="shared" si="992"/>
        <v>3</v>
      </c>
      <c r="BB518" s="225">
        <f t="shared" si="993"/>
        <v>3</v>
      </c>
      <c r="BC518" s="396">
        <v>1.1340277777777776</v>
      </c>
      <c r="BD518" s="396">
        <v>1.1340277777777776</v>
      </c>
      <c r="BE518" s="12">
        <f t="shared" si="994"/>
        <v>0</v>
      </c>
      <c r="BF518" s="13">
        <f t="shared" si="995"/>
        <v>0</v>
      </c>
      <c r="BG518" s="13">
        <f t="shared" si="996"/>
        <v>0</v>
      </c>
      <c r="BH518" s="396">
        <v>1.1340277777777776</v>
      </c>
      <c r="BI518" s="396">
        <v>1.1340277777777776</v>
      </c>
      <c r="BJ518" s="395"/>
      <c r="BK518" s="69">
        <f t="shared" si="997"/>
        <v>0</v>
      </c>
      <c r="BL518" s="13">
        <f t="shared" si="998"/>
        <v>0</v>
      </c>
      <c r="BM518" s="13">
        <f t="shared" si="999"/>
        <v>0</v>
      </c>
      <c r="BN518" s="396">
        <v>1.1458333333333333</v>
      </c>
      <c r="BO518" s="12">
        <f t="shared" si="1000"/>
        <v>1.1805555555555625E-2</v>
      </c>
      <c r="BP518" s="225">
        <f t="shared" si="1001"/>
        <v>0</v>
      </c>
      <c r="BQ518" s="225">
        <f t="shared" si="1002"/>
        <v>17</v>
      </c>
      <c r="BR518" s="396">
        <v>1.1493055555555556</v>
      </c>
      <c r="BS518" s="12">
        <f t="shared" si="1003"/>
        <v>3.4722222222223209E-3</v>
      </c>
      <c r="BT518" s="225">
        <f t="shared" si="1004"/>
        <v>0</v>
      </c>
      <c r="BU518" s="225">
        <f t="shared" si="1005"/>
        <v>5</v>
      </c>
      <c r="BV518" s="396">
        <v>1.1493055555555556</v>
      </c>
      <c r="BW518" s="396">
        <v>1.1527777777777779</v>
      </c>
      <c r="BX518" s="12">
        <f t="shared" si="1031"/>
        <v>3.4722222222223209E-3</v>
      </c>
      <c r="BY518" s="13">
        <f t="shared" si="1032"/>
        <v>0</v>
      </c>
      <c r="BZ518" s="13">
        <f t="shared" si="1033"/>
        <v>5</v>
      </c>
      <c r="CA518" s="226">
        <f t="shared" si="1034"/>
        <v>0.43750000000000011</v>
      </c>
      <c r="CB518" s="13">
        <f t="shared" si="1035"/>
        <v>10</v>
      </c>
      <c r="CC518" s="13">
        <f t="shared" si="1036"/>
        <v>30</v>
      </c>
      <c r="CD518" s="12">
        <f t="shared" si="1030"/>
        <v>5.2083333333333592E-2</v>
      </c>
      <c r="CE518" s="13">
        <f t="shared" si="1037"/>
        <v>1</v>
      </c>
      <c r="CF518" s="13">
        <f t="shared" si="1038"/>
        <v>15</v>
      </c>
      <c r="CG518" s="12">
        <f t="shared" si="948"/>
        <v>6.944444444444442E-2</v>
      </c>
      <c r="CH518" s="13">
        <f>HOUR(CG518)</f>
        <v>1</v>
      </c>
      <c r="CI518" s="13">
        <f>MINUTE(CG518)</f>
        <v>40</v>
      </c>
      <c r="CJ518" s="12">
        <f t="shared" si="949"/>
        <v>0.12708333333333321</v>
      </c>
      <c r="CK518" s="13">
        <f>HOUR(CJ518)</f>
        <v>3</v>
      </c>
      <c r="CL518" s="13">
        <f>MINUTE(CJ518)</f>
        <v>3</v>
      </c>
      <c r="CM518" s="62"/>
      <c r="CN518" s="62"/>
      <c r="CO518" s="62"/>
      <c r="CP518" s="12">
        <f>AZ518-(CS518+CV518+CY518+DB518+DE518+DH518)</f>
        <v>6.4583333333333215E-2</v>
      </c>
      <c r="CQ518" s="13">
        <f>HOUR(CP518)</f>
        <v>1</v>
      </c>
      <c r="CR518" s="13">
        <f>MINUTE(CP518)</f>
        <v>33</v>
      </c>
      <c r="CS518" s="396">
        <v>0</v>
      </c>
      <c r="CT518" s="13">
        <f t="shared" si="1015"/>
        <v>0</v>
      </c>
      <c r="CU518" s="13">
        <f t="shared" si="1016"/>
        <v>0</v>
      </c>
      <c r="CV518" s="396">
        <v>6.9444444444444441E-3</v>
      </c>
      <c r="CW518" s="13">
        <f t="shared" si="1017"/>
        <v>0</v>
      </c>
      <c r="CX518" s="13">
        <f t="shared" si="1018"/>
        <v>10</v>
      </c>
      <c r="CY518" s="396">
        <v>4.1666666666666664E-2</v>
      </c>
      <c r="CZ518" s="13">
        <f t="shared" si="1019"/>
        <v>1</v>
      </c>
      <c r="DA518" s="13">
        <f t="shared" si="1020"/>
        <v>0</v>
      </c>
      <c r="DB518" s="396">
        <v>0</v>
      </c>
      <c r="DC518" s="13">
        <f t="shared" si="1021"/>
        <v>0</v>
      </c>
      <c r="DD518" s="13">
        <f t="shared" si="1022"/>
        <v>0</v>
      </c>
      <c r="DE518" s="396">
        <v>0</v>
      </c>
      <c r="DF518" s="13">
        <f t="shared" si="1023"/>
        <v>0</v>
      </c>
      <c r="DG518" s="13">
        <f t="shared" si="1024"/>
        <v>0</v>
      </c>
      <c r="DH518" s="396">
        <v>1.3888888888888888E-2</v>
      </c>
      <c r="DI518" s="13">
        <f t="shared" si="1025"/>
        <v>0</v>
      </c>
      <c r="DJ518" s="13">
        <f t="shared" si="1026"/>
        <v>20</v>
      </c>
      <c r="DK518" s="396">
        <v>0</v>
      </c>
      <c r="DL518" s="35">
        <f t="shared" si="1027"/>
        <v>0</v>
      </c>
      <c r="DM518" s="61">
        <f t="shared" si="1028"/>
        <v>0</v>
      </c>
      <c r="DN518" s="66">
        <f t="shared" si="1006"/>
        <v>1832961.3759999995</v>
      </c>
      <c r="DO518" s="74">
        <f t="shared" si="1029"/>
        <v>29453</v>
      </c>
      <c r="DP518" s="66">
        <f t="shared" si="965"/>
        <v>60.231016949152547</v>
      </c>
      <c r="DQ518" s="63">
        <f t="shared" si="1039"/>
        <v>62.233435507418584</v>
      </c>
      <c r="DR518" s="66" t="e">
        <f t="shared" si="1007"/>
        <v>#NUM!</v>
      </c>
      <c r="DS518" s="96" t="e">
        <f t="shared" si="1008"/>
        <v>#NUM!</v>
      </c>
      <c r="DT518" s="66" t="e">
        <f t="shared" si="1009"/>
        <v>#NUM!</v>
      </c>
      <c r="DU518" s="66" t="e">
        <f t="shared" si="1010"/>
        <v>#NUM!</v>
      </c>
    </row>
    <row r="519" spans="1:165">
      <c r="A519" s="175">
        <v>518</v>
      </c>
      <c r="B519" s="392">
        <v>66</v>
      </c>
      <c r="C519" s="399">
        <v>40859</v>
      </c>
      <c r="D519" s="397">
        <f t="shared" si="966"/>
        <v>11</v>
      </c>
      <c r="E519" s="393" t="s">
        <v>600</v>
      </c>
      <c r="F519" s="392">
        <v>1</v>
      </c>
      <c r="G519" s="395" t="s">
        <v>403</v>
      </c>
      <c r="H519" s="395" t="s">
        <v>394</v>
      </c>
      <c r="I519" s="395" t="s">
        <v>537</v>
      </c>
      <c r="J519" s="396">
        <v>0.10416666666666667</v>
      </c>
      <c r="K519" s="394">
        <v>3439.62</v>
      </c>
      <c r="L519" s="395" t="s">
        <v>33</v>
      </c>
      <c r="M519" s="392">
        <v>57</v>
      </c>
      <c r="N519" s="392">
        <v>2</v>
      </c>
      <c r="O519" s="395"/>
      <c r="P519" s="396">
        <v>0.10416666666666667</v>
      </c>
      <c r="Q519" s="396">
        <v>0.10416666666666667</v>
      </c>
      <c r="R519" s="12">
        <f t="shared" ref="R519:R525" si="1040">Q519-P519</f>
        <v>0</v>
      </c>
      <c r="S519" s="13">
        <f t="shared" ref="S519:S525" si="1041">HOUR(R519)</f>
        <v>0</v>
      </c>
      <c r="T519" s="13">
        <f t="shared" ref="T519:T525" si="1042">MINUTE(R519)</f>
        <v>0</v>
      </c>
      <c r="U519" s="396">
        <v>0.1076388888888889</v>
      </c>
      <c r="V519" s="12">
        <f t="shared" si="885"/>
        <v>3.4722222222222238E-3</v>
      </c>
      <c r="W519" s="13">
        <f t="shared" si="971"/>
        <v>0</v>
      </c>
      <c r="X519" s="225">
        <f t="shared" si="972"/>
        <v>5</v>
      </c>
      <c r="Y519" s="396">
        <v>0.125</v>
      </c>
      <c r="Z519" s="12">
        <f t="shared" si="973"/>
        <v>1.7361111111111105E-2</v>
      </c>
      <c r="AA519" s="13">
        <f t="shared" si="974"/>
        <v>0</v>
      </c>
      <c r="AB519" s="13">
        <f t="shared" si="975"/>
        <v>25</v>
      </c>
      <c r="AC519" s="396">
        <v>0.16666666666666666</v>
      </c>
      <c r="AD519" s="12">
        <f t="shared" si="976"/>
        <v>4.1666666666666657E-2</v>
      </c>
      <c r="AE519" s="13">
        <f t="shared" si="977"/>
        <v>1</v>
      </c>
      <c r="AF519" s="13">
        <f t="shared" si="978"/>
        <v>0</v>
      </c>
      <c r="AG519" s="396">
        <v>0.17361111111111113</v>
      </c>
      <c r="AH519" s="396">
        <v>0.21875</v>
      </c>
      <c r="AI519" s="12">
        <f t="shared" si="979"/>
        <v>4.5138888888888867E-2</v>
      </c>
      <c r="AJ519" s="225">
        <f t="shared" si="980"/>
        <v>1</v>
      </c>
      <c r="AK519" s="225">
        <f t="shared" si="981"/>
        <v>5</v>
      </c>
      <c r="AL519" s="396">
        <v>0.17361111111111113</v>
      </c>
      <c r="AM519" s="396">
        <v>0.21875</v>
      </c>
      <c r="AN519" s="12">
        <f t="shared" ref="AN519:AN525" si="1043">AM519-AL519</f>
        <v>4.5138888888888867E-2</v>
      </c>
      <c r="AO519" s="13">
        <f t="shared" ref="AO519:AO525" si="1044">HOUR(AN519)</f>
        <v>1</v>
      </c>
      <c r="AP519" s="13">
        <f t="shared" ref="AP519:AP525" si="1045">MINUTE(AN519)</f>
        <v>5</v>
      </c>
      <c r="AQ519" s="396">
        <v>0.23263888888888887</v>
      </c>
      <c r="AR519" s="12">
        <f t="shared" si="985"/>
        <v>1.3888888888888867E-2</v>
      </c>
      <c r="AS519" s="225">
        <f t="shared" si="986"/>
        <v>0</v>
      </c>
      <c r="AT519" s="13">
        <f t="shared" si="987"/>
        <v>20</v>
      </c>
      <c r="AU519" s="396">
        <v>0.23472222222222219</v>
      </c>
      <c r="AV519" s="226">
        <f t="shared" si="988"/>
        <v>2.0833333333333259E-3</v>
      </c>
      <c r="AW519" s="13">
        <f t="shared" si="989"/>
        <v>0</v>
      </c>
      <c r="AX519" s="13">
        <f t="shared" si="990"/>
        <v>3</v>
      </c>
      <c r="AY519" s="396">
        <v>0.32708333333333334</v>
      </c>
      <c r="AZ519" s="12">
        <f t="shared" si="991"/>
        <v>9.2361111111111144E-2</v>
      </c>
      <c r="BA519" s="225">
        <f t="shared" si="992"/>
        <v>2</v>
      </c>
      <c r="BB519" s="225">
        <f t="shared" si="993"/>
        <v>13</v>
      </c>
      <c r="BC519" s="396">
        <v>0.32708333333333334</v>
      </c>
      <c r="BD519" s="396">
        <v>0.32708333333333334</v>
      </c>
      <c r="BE519" s="12">
        <f t="shared" si="994"/>
        <v>0</v>
      </c>
      <c r="BF519" s="13">
        <f t="shared" si="995"/>
        <v>0</v>
      </c>
      <c r="BG519" s="13">
        <f t="shared" si="996"/>
        <v>0</v>
      </c>
      <c r="BH519" s="396">
        <v>0.32708333333333334</v>
      </c>
      <c r="BI519" s="396">
        <v>0.32708333333333334</v>
      </c>
      <c r="BJ519" s="395"/>
      <c r="BK519" s="69">
        <f t="shared" si="997"/>
        <v>0</v>
      </c>
      <c r="BL519" s="13">
        <f t="shared" si="998"/>
        <v>0</v>
      </c>
      <c r="BM519" s="13">
        <f t="shared" si="999"/>
        <v>0</v>
      </c>
      <c r="BN519" s="396">
        <v>0.33055555555555555</v>
      </c>
      <c r="BO519" s="12">
        <f t="shared" si="1000"/>
        <v>3.4722222222222099E-3</v>
      </c>
      <c r="BP519" s="225">
        <f t="shared" si="1001"/>
        <v>0</v>
      </c>
      <c r="BQ519" s="225">
        <f t="shared" si="1002"/>
        <v>5</v>
      </c>
      <c r="BR519" s="396">
        <v>0.33263888888888887</v>
      </c>
      <c r="BS519" s="12">
        <f t="shared" si="1003"/>
        <v>2.0833333333333259E-3</v>
      </c>
      <c r="BT519" s="225">
        <f t="shared" si="1004"/>
        <v>0</v>
      </c>
      <c r="BU519" s="225">
        <f t="shared" si="1005"/>
        <v>3</v>
      </c>
      <c r="BV519" s="396">
        <v>0.33263888888888887</v>
      </c>
      <c r="BW519" s="396">
        <v>0.33333333333333331</v>
      </c>
      <c r="BX519" s="12">
        <f t="shared" si="1031"/>
        <v>6.9444444444444198E-4</v>
      </c>
      <c r="BY519" s="13">
        <f t="shared" si="1032"/>
        <v>0</v>
      </c>
      <c r="BZ519" s="13">
        <f t="shared" si="1033"/>
        <v>1</v>
      </c>
      <c r="CA519" s="226">
        <f t="shared" si="1034"/>
        <v>0.22916666666666663</v>
      </c>
      <c r="CB519" s="13">
        <f t="shared" si="1035"/>
        <v>5</v>
      </c>
      <c r="CC519" s="13">
        <f t="shared" si="1036"/>
        <v>30</v>
      </c>
      <c r="CD519" s="12">
        <f t="shared" si="1030"/>
        <v>6.1111111111111061E-2</v>
      </c>
      <c r="CE519" s="13">
        <f t="shared" si="1037"/>
        <v>1</v>
      </c>
      <c r="CF519" s="13">
        <f t="shared" si="1038"/>
        <v>28</v>
      </c>
      <c r="CG519" s="12">
        <f t="shared" si="948"/>
        <v>4.5138888888888867E-2</v>
      </c>
      <c r="CH519" s="13">
        <f t="shared" ref="CH519:CH528" si="1046">HOUR(CG519)</f>
        <v>1</v>
      </c>
      <c r="CI519" s="13">
        <f t="shared" ref="CI519:CI528" si="1047">MINUTE(CG519)</f>
        <v>5</v>
      </c>
      <c r="CJ519" s="12">
        <f t="shared" ref="CJ519:CJ528" si="1048">AZ519</f>
        <v>9.2361111111111144E-2</v>
      </c>
      <c r="CK519" s="13">
        <f t="shared" ref="CK519:CK528" si="1049">HOUR(CJ519)</f>
        <v>2</v>
      </c>
      <c r="CL519" s="13">
        <f t="shared" ref="CL519:CL528" si="1050">MINUTE(CJ519)</f>
        <v>13</v>
      </c>
      <c r="CM519" s="62"/>
      <c r="CN519" s="62"/>
      <c r="CO519" s="62"/>
      <c r="CP519" s="12">
        <f t="shared" ref="CP519:CP525" si="1051">AZ519-(CS519+CV519+CY519+DB519+DE519+DH519)</f>
        <v>3.4722222222222258E-2</v>
      </c>
      <c r="CQ519" s="13">
        <f t="shared" ref="CQ519:CQ525" si="1052">HOUR(CP519)</f>
        <v>0</v>
      </c>
      <c r="CR519" s="13">
        <f t="shared" ref="CR519:CR525" si="1053">MINUTE(CP519)</f>
        <v>50</v>
      </c>
      <c r="CS519" s="396">
        <v>0</v>
      </c>
      <c r="CT519" s="13">
        <f t="shared" si="1015"/>
        <v>0</v>
      </c>
      <c r="CU519" s="13">
        <f t="shared" si="1016"/>
        <v>0</v>
      </c>
      <c r="CV519" s="396">
        <v>0</v>
      </c>
      <c r="CW519" s="13">
        <f t="shared" si="1017"/>
        <v>0</v>
      </c>
      <c r="CX519" s="13">
        <f t="shared" si="1018"/>
        <v>0</v>
      </c>
      <c r="CY519" s="396">
        <v>0</v>
      </c>
      <c r="CZ519" s="13">
        <f t="shared" si="1019"/>
        <v>0</v>
      </c>
      <c r="DA519" s="13">
        <f t="shared" si="1020"/>
        <v>0</v>
      </c>
      <c r="DB519" s="396">
        <v>0</v>
      </c>
      <c r="DC519" s="13">
        <f t="shared" si="1021"/>
        <v>0</v>
      </c>
      <c r="DD519" s="13">
        <f t="shared" si="1022"/>
        <v>0</v>
      </c>
      <c r="DE519" s="396">
        <v>4.1666666666666666E-3</v>
      </c>
      <c r="DF519" s="13">
        <f t="shared" si="1023"/>
        <v>0</v>
      </c>
      <c r="DG519" s="13">
        <f t="shared" si="1024"/>
        <v>6</v>
      </c>
      <c r="DH519" s="396">
        <v>5.347222222222222E-2</v>
      </c>
      <c r="DI519" s="13">
        <f t="shared" si="1025"/>
        <v>1</v>
      </c>
      <c r="DJ519" s="13">
        <f t="shared" si="1026"/>
        <v>17</v>
      </c>
      <c r="DK519" s="396">
        <v>0</v>
      </c>
      <c r="DL519" s="35">
        <f t="shared" si="1027"/>
        <v>0</v>
      </c>
      <c r="DM519" s="61">
        <f t="shared" si="1028"/>
        <v>0</v>
      </c>
      <c r="DN519" s="66">
        <f t="shared" si="1006"/>
        <v>1836400.9959999996</v>
      </c>
      <c r="DO519" s="74">
        <f t="shared" si="1029"/>
        <v>29510</v>
      </c>
      <c r="DP519" s="66">
        <f t="shared" si="965"/>
        <v>60.344210526315784</v>
      </c>
      <c r="DQ519" s="63">
        <f t="shared" si="1039"/>
        <v>62.229786377499138</v>
      </c>
      <c r="DR519" s="66" t="e">
        <f t="shared" si="1007"/>
        <v>#NUM!</v>
      </c>
      <c r="DS519" s="96" t="e">
        <f t="shared" si="1008"/>
        <v>#NUM!</v>
      </c>
      <c r="DT519" s="66" t="e">
        <f t="shared" si="1009"/>
        <v>#NUM!</v>
      </c>
      <c r="DU519" s="66" t="e">
        <f t="shared" si="1010"/>
        <v>#NUM!</v>
      </c>
    </row>
    <row r="520" spans="1:165">
      <c r="A520" s="175">
        <v>519</v>
      </c>
      <c r="B520" s="392">
        <v>67</v>
      </c>
      <c r="C520" s="399">
        <v>40859</v>
      </c>
      <c r="D520" s="397">
        <f t="shared" si="966"/>
        <v>11</v>
      </c>
      <c r="E520" s="393" t="s">
        <v>664</v>
      </c>
      <c r="F520" s="392">
        <v>4</v>
      </c>
      <c r="G520" s="395" t="s">
        <v>665</v>
      </c>
      <c r="H520" s="395" t="s">
        <v>394</v>
      </c>
      <c r="I520" s="395" t="s">
        <v>639</v>
      </c>
      <c r="J520" s="396">
        <v>0.15625</v>
      </c>
      <c r="K520" s="394">
        <v>3540.07</v>
      </c>
      <c r="L520" s="395" t="s">
        <v>33</v>
      </c>
      <c r="M520" s="392">
        <v>59</v>
      </c>
      <c r="N520" s="392">
        <v>0</v>
      </c>
      <c r="O520" s="395"/>
      <c r="P520" s="396">
        <v>0.15625</v>
      </c>
      <c r="Q520" s="396">
        <v>0.15625</v>
      </c>
      <c r="R520" s="12">
        <f t="shared" si="1040"/>
        <v>0</v>
      </c>
      <c r="S520" s="13">
        <f t="shared" si="1041"/>
        <v>0</v>
      </c>
      <c r="T520" s="13">
        <f t="shared" si="1042"/>
        <v>0</v>
      </c>
      <c r="U520" s="396">
        <v>0.15972222222222224</v>
      </c>
      <c r="V520" s="12">
        <f t="shared" si="885"/>
        <v>3.4722222222222376E-3</v>
      </c>
      <c r="W520" s="13">
        <f t="shared" si="971"/>
        <v>0</v>
      </c>
      <c r="X520" s="225">
        <f t="shared" si="972"/>
        <v>5</v>
      </c>
      <c r="Y520" s="396">
        <v>0.17708333333333334</v>
      </c>
      <c r="Z520" s="12">
        <f t="shared" si="973"/>
        <v>1.7361111111111105E-2</v>
      </c>
      <c r="AA520" s="13">
        <f t="shared" si="974"/>
        <v>0</v>
      </c>
      <c r="AB520" s="13">
        <f t="shared" si="975"/>
        <v>25</v>
      </c>
      <c r="AC520" s="396">
        <v>0.26041666666666669</v>
      </c>
      <c r="AD520" s="12">
        <f t="shared" si="976"/>
        <v>8.3333333333333343E-2</v>
      </c>
      <c r="AE520" s="13">
        <f t="shared" si="977"/>
        <v>2</v>
      </c>
      <c r="AF520" s="13">
        <f t="shared" si="978"/>
        <v>0</v>
      </c>
      <c r="AG520" s="396">
        <v>0.27083333333333331</v>
      </c>
      <c r="AH520" s="396">
        <v>0.34375</v>
      </c>
      <c r="AI520" s="12">
        <f t="shared" si="979"/>
        <v>7.2916666666666685E-2</v>
      </c>
      <c r="AJ520" s="225">
        <f t="shared" si="980"/>
        <v>1</v>
      </c>
      <c r="AK520" s="225">
        <f t="shared" si="981"/>
        <v>45</v>
      </c>
      <c r="AL520" s="396">
        <v>0.27083333333333331</v>
      </c>
      <c r="AM520" s="396">
        <v>0.34375</v>
      </c>
      <c r="AN520" s="12">
        <f t="shared" si="1043"/>
        <v>7.2916666666666685E-2</v>
      </c>
      <c r="AO520" s="13">
        <f t="shared" si="1044"/>
        <v>1</v>
      </c>
      <c r="AP520" s="13">
        <f t="shared" si="1045"/>
        <v>45</v>
      </c>
      <c r="AQ520" s="396">
        <v>0.34722222222222227</v>
      </c>
      <c r="AR520" s="12">
        <f t="shared" si="985"/>
        <v>3.4722222222222654E-3</v>
      </c>
      <c r="AS520" s="225">
        <f t="shared" si="986"/>
        <v>0</v>
      </c>
      <c r="AT520" s="13">
        <f t="shared" si="987"/>
        <v>5</v>
      </c>
      <c r="AU520" s="396">
        <v>0.37847222222222227</v>
      </c>
      <c r="AV520" s="226">
        <f t="shared" si="988"/>
        <v>3.125E-2</v>
      </c>
      <c r="AW520" s="13">
        <f t="shared" si="989"/>
        <v>0</v>
      </c>
      <c r="AX520" s="13">
        <f t="shared" si="990"/>
        <v>45</v>
      </c>
      <c r="AY520" s="396">
        <v>0.52986111111111112</v>
      </c>
      <c r="AZ520" s="12">
        <f t="shared" si="991"/>
        <v>0.15138888888888885</v>
      </c>
      <c r="BA520" s="225">
        <f t="shared" si="992"/>
        <v>3</v>
      </c>
      <c r="BB520" s="225">
        <f t="shared" si="993"/>
        <v>38</v>
      </c>
      <c r="BC520" s="396">
        <v>0.52986111111111112</v>
      </c>
      <c r="BD520" s="396">
        <v>0.52986111111111112</v>
      </c>
      <c r="BE520" s="12">
        <f t="shared" si="994"/>
        <v>0</v>
      </c>
      <c r="BF520" s="13">
        <f t="shared" si="995"/>
        <v>0</v>
      </c>
      <c r="BG520" s="13">
        <f t="shared" si="996"/>
        <v>0</v>
      </c>
      <c r="BH520" s="396">
        <v>0.52986111111111112</v>
      </c>
      <c r="BI520" s="396">
        <v>0.52986111111111112</v>
      </c>
      <c r="BJ520" s="395"/>
      <c r="BK520" s="69">
        <f t="shared" si="997"/>
        <v>0</v>
      </c>
      <c r="BL520" s="13">
        <f t="shared" si="998"/>
        <v>0</v>
      </c>
      <c r="BM520" s="13">
        <f t="shared" si="999"/>
        <v>0</v>
      </c>
      <c r="BN520" s="396">
        <v>0.55208333333333337</v>
      </c>
      <c r="BO520" s="12">
        <f t="shared" si="1000"/>
        <v>2.2222222222222254E-2</v>
      </c>
      <c r="BP520" s="225">
        <f t="shared" si="1001"/>
        <v>0</v>
      </c>
      <c r="BQ520" s="225">
        <f t="shared" si="1002"/>
        <v>32</v>
      </c>
      <c r="BR520" s="396">
        <v>0.55555555555555558</v>
      </c>
      <c r="BS520" s="12">
        <f t="shared" si="1003"/>
        <v>3.4722222222222099E-3</v>
      </c>
      <c r="BT520" s="225">
        <f t="shared" si="1004"/>
        <v>0</v>
      </c>
      <c r="BU520" s="225">
        <f t="shared" si="1005"/>
        <v>5</v>
      </c>
      <c r="BV520" s="396">
        <v>0.55555555555555558</v>
      </c>
      <c r="BW520" s="396">
        <v>0.5625</v>
      </c>
      <c r="BX520" s="12">
        <f t="shared" si="1031"/>
        <v>6.9444444444444198E-3</v>
      </c>
      <c r="BY520" s="13">
        <f t="shared" si="1032"/>
        <v>0</v>
      </c>
      <c r="BZ520" s="13">
        <f t="shared" si="1033"/>
        <v>10</v>
      </c>
      <c r="CA520" s="226">
        <f t="shared" si="1034"/>
        <v>0.40625</v>
      </c>
      <c r="CB520" s="13">
        <f t="shared" si="1035"/>
        <v>9</v>
      </c>
      <c r="CC520" s="13">
        <f t="shared" si="1036"/>
        <v>45</v>
      </c>
      <c r="CD520" s="12">
        <f t="shared" si="1030"/>
        <v>0.11250000000000007</v>
      </c>
      <c r="CE520" s="13">
        <f t="shared" si="1037"/>
        <v>2</v>
      </c>
      <c r="CF520" s="13">
        <f t="shared" si="1038"/>
        <v>42</v>
      </c>
      <c r="CG520" s="12">
        <f t="shared" si="948"/>
        <v>7.2916666666666685E-2</v>
      </c>
      <c r="CH520" s="13">
        <f t="shared" si="1046"/>
        <v>1</v>
      </c>
      <c r="CI520" s="13">
        <f t="shared" si="1047"/>
        <v>45</v>
      </c>
      <c r="CJ520" s="12">
        <f t="shared" si="1048"/>
        <v>0.15138888888888885</v>
      </c>
      <c r="CK520" s="13">
        <f t="shared" si="1049"/>
        <v>3</v>
      </c>
      <c r="CL520" s="13">
        <f t="shared" si="1050"/>
        <v>38</v>
      </c>
      <c r="CM520" s="62"/>
      <c r="CN520" s="62"/>
      <c r="CO520" s="62"/>
      <c r="CP520" s="12">
        <f t="shared" si="1051"/>
        <v>7.3611111111111072E-2</v>
      </c>
      <c r="CQ520" s="13">
        <f t="shared" si="1052"/>
        <v>1</v>
      </c>
      <c r="CR520" s="13">
        <f t="shared" si="1053"/>
        <v>46</v>
      </c>
      <c r="CS520" s="396">
        <v>0</v>
      </c>
      <c r="CT520" s="13">
        <f t="shared" si="1015"/>
        <v>0</v>
      </c>
      <c r="CU520" s="13">
        <f t="shared" si="1016"/>
        <v>0</v>
      </c>
      <c r="CV520" s="396">
        <v>7.7777777777777779E-2</v>
      </c>
      <c r="CW520" s="13">
        <f t="shared" si="1017"/>
        <v>1</v>
      </c>
      <c r="CX520" s="13">
        <f t="shared" si="1018"/>
        <v>52</v>
      </c>
      <c r="CY520" s="396">
        <v>0</v>
      </c>
      <c r="CZ520" s="13">
        <f t="shared" si="1019"/>
        <v>0</v>
      </c>
      <c r="DA520" s="13">
        <f t="shared" si="1020"/>
        <v>0</v>
      </c>
      <c r="DB520" s="396">
        <v>0</v>
      </c>
      <c r="DC520" s="13">
        <f t="shared" si="1021"/>
        <v>0</v>
      </c>
      <c r="DD520" s="13">
        <f t="shared" si="1022"/>
        <v>0</v>
      </c>
      <c r="DE520" s="396">
        <v>0</v>
      </c>
      <c r="DF520" s="13">
        <f t="shared" si="1023"/>
        <v>0</v>
      </c>
      <c r="DG520" s="13">
        <f t="shared" si="1024"/>
        <v>0</v>
      </c>
      <c r="DH520" s="396">
        <v>0</v>
      </c>
      <c r="DI520" s="13">
        <f t="shared" si="1025"/>
        <v>0</v>
      </c>
      <c r="DJ520" s="13">
        <f t="shared" si="1026"/>
        <v>0</v>
      </c>
      <c r="DK520" s="396">
        <v>0</v>
      </c>
      <c r="DL520" s="35">
        <f t="shared" si="1027"/>
        <v>0</v>
      </c>
      <c r="DM520" s="61">
        <f t="shared" si="1028"/>
        <v>0</v>
      </c>
      <c r="DN520" s="66">
        <f t="shared" si="1006"/>
        <v>1839941.0659999996</v>
      </c>
      <c r="DO520" s="74">
        <f t="shared" si="1029"/>
        <v>29569</v>
      </c>
      <c r="DP520" s="66">
        <f t="shared" si="965"/>
        <v>60.001186440677969</v>
      </c>
      <c r="DQ520" s="63">
        <f t="shared" si="1039"/>
        <v>62.225339578612726</v>
      </c>
      <c r="DR520" s="66" t="e">
        <f t="shared" si="1007"/>
        <v>#NUM!</v>
      </c>
      <c r="DS520" s="96" t="e">
        <f t="shared" si="1008"/>
        <v>#NUM!</v>
      </c>
      <c r="DT520" s="66" t="e">
        <f t="shared" si="1009"/>
        <v>#NUM!</v>
      </c>
      <c r="DU520" s="66" t="e">
        <f t="shared" si="1010"/>
        <v>#NUM!</v>
      </c>
    </row>
    <row r="521" spans="1:165">
      <c r="A521" s="199">
        <v>520</v>
      </c>
      <c r="B521" s="392">
        <v>68</v>
      </c>
      <c r="C521" s="399">
        <v>40859</v>
      </c>
      <c r="D521" s="397">
        <f t="shared" si="966"/>
        <v>11</v>
      </c>
      <c r="E521" s="393" t="s">
        <v>501</v>
      </c>
      <c r="F521" s="392">
        <v>1</v>
      </c>
      <c r="G521" s="395" t="s">
        <v>467</v>
      </c>
      <c r="H521" s="395" t="s">
        <v>394</v>
      </c>
      <c r="I521" s="395" t="s">
        <v>427</v>
      </c>
      <c r="J521" s="396">
        <v>0.36458333333333331</v>
      </c>
      <c r="K521" s="394">
        <v>3408.74</v>
      </c>
      <c r="L521" s="395" t="s">
        <v>33</v>
      </c>
      <c r="M521" s="392">
        <v>57</v>
      </c>
      <c r="N521" s="392">
        <v>0</v>
      </c>
      <c r="O521" s="395"/>
      <c r="P521" s="396">
        <v>0.36458333333333331</v>
      </c>
      <c r="Q521" s="396">
        <v>0.36458333333333331</v>
      </c>
      <c r="R521" s="12">
        <f t="shared" si="1040"/>
        <v>0</v>
      </c>
      <c r="S521" s="13">
        <f t="shared" si="1041"/>
        <v>0</v>
      </c>
      <c r="T521" s="13">
        <f t="shared" si="1042"/>
        <v>0</v>
      </c>
      <c r="U521" s="396">
        <v>0.36805555555555558</v>
      </c>
      <c r="V521" s="12">
        <f t="shared" si="885"/>
        <v>3.4722222222222654E-3</v>
      </c>
      <c r="W521" s="13">
        <f t="shared" si="971"/>
        <v>0</v>
      </c>
      <c r="X521" s="225">
        <f t="shared" si="972"/>
        <v>5</v>
      </c>
      <c r="Y521" s="396">
        <v>0.375</v>
      </c>
      <c r="Z521" s="12">
        <f t="shared" si="973"/>
        <v>6.9444444444444198E-3</v>
      </c>
      <c r="AA521" s="13">
        <f t="shared" si="974"/>
        <v>0</v>
      </c>
      <c r="AB521" s="13">
        <f t="shared" si="975"/>
        <v>10</v>
      </c>
      <c r="AC521" s="396">
        <v>0.41666666666666669</v>
      </c>
      <c r="AD521" s="12">
        <f t="shared" si="976"/>
        <v>4.1666666666666685E-2</v>
      </c>
      <c r="AE521" s="13">
        <f t="shared" si="977"/>
        <v>1</v>
      </c>
      <c r="AF521" s="13">
        <f t="shared" si="978"/>
        <v>0</v>
      </c>
      <c r="AG521" s="396">
        <v>0.4201388888888889</v>
      </c>
      <c r="AH521" s="396">
        <v>0.47916666666666669</v>
      </c>
      <c r="AI521" s="12">
        <f t="shared" si="979"/>
        <v>5.902777777777779E-2</v>
      </c>
      <c r="AJ521" s="225">
        <f t="shared" si="980"/>
        <v>1</v>
      </c>
      <c r="AK521" s="225">
        <f t="shared" si="981"/>
        <v>25</v>
      </c>
      <c r="AL521" s="396">
        <v>0.4201388888888889</v>
      </c>
      <c r="AM521" s="396">
        <v>0.47916666666666669</v>
      </c>
      <c r="AN521" s="12">
        <f t="shared" si="1043"/>
        <v>5.902777777777779E-2</v>
      </c>
      <c r="AO521" s="13">
        <f t="shared" si="1044"/>
        <v>1</v>
      </c>
      <c r="AP521" s="13">
        <f t="shared" si="1045"/>
        <v>25</v>
      </c>
      <c r="AQ521" s="396">
        <v>0.54166666666666663</v>
      </c>
      <c r="AR521" s="12">
        <f t="shared" si="985"/>
        <v>6.2499999999999944E-2</v>
      </c>
      <c r="AS521" s="225">
        <f t="shared" si="986"/>
        <v>1</v>
      </c>
      <c r="AT521" s="13">
        <f t="shared" si="987"/>
        <v>30</v>
      </c>
      <c r="AU521" s="396">
        <v>0.55833333333333335</v>
      </c>
      <c r="AV521" s="226">
        <f t="shared" si="988"/>
        <v>1.6666666666666718E-2</v>
      </c>
      <c r="AW521" s="13">
        <f t="shared" si="989"/>
        <v>0</v>
      </c>
      <c r="AX521" s="13">
        <f t="shared" si="990"/>
        <v>24</v>
      </c>
      <c r="AY521" s="396">
        <v>0.61041666666666672</v>
      </c>
      <c r="AZ521" s="12">
        <f t="shared" si="991"/>
        <v>5.208333333333337E-2</v>
      </c>
      <c r="BA521" s="225">
        <f t="shared" si="992"/>
        <v>1</v>
      </c>
      <c r="BB521" s="225">
        <f t="shared" si="993"/>
        <v>15</v>
      </c>
      <c r="BC521" s="396">
        <v>0.61041666666666672</v>
      </c>
      <c r="BD521" s="396">
        <v>0.61041666666666672</v>
      </c>
      <c r="BE521" s="12">
        <f t="shared" si="994"/>
        <v>0</v>
      </c>
      <c r="BF521" s="13">
        <f t="shared" si="995"/>
        <v>0</v>
      </c>
      <c r="BG521" s="13">
        <f t="shared" si="996"/>
        <v>0</v>
      </c>
      <c r="BH521" s="396">
        <v>0.61041666666666672</v>
      </c>
      <c r="BI521" s="396">
        <v>0.61041666666666672</v>
      </c>
      <c r="BJ521" s="395"/>
      <c r="BK521" s="69">
        <f t="shared" si="997"/>
        <v>0</v>
      </c>
      <c r="BL521" s="13">
        <f t="shared" si="998"/>
        <v>0</v>
      </c>
      <c r="BM521" s="13">
        <f t="shared" si="999"/>
        <v>0</v>
      </c>
      <c r="BN521" s="396">
        <v>0.61805555555555558</v>
      </c>
      <c r="BO521" s="12">
        <f t="shared" si="1000"/>
        <v>7.6388888888888618E-3</v>
      </c>
      <c r="BP521" s="225">
        <f t="shared" si="1001"/>
        <v>0</v>
      </c>
      <c r="BQ521" s="225">
        <f t="shared" si="1002"/>
        <v>11</v>
      </c>
      <c r="BR521" s="396">
        <v>0.62152777777777779</v>
      </c>
      <c r="BS521" s="12">
        <f t="shared" si="1003"/>
        <v>3.4722222222222099E-3</v>
      </c>
      <c r="BT521" s="225">
        <f t="shared" si="1004"/>
        <v>0</v>
      </c>
      <c r="BU521" s="225">
        <f t="shared" si="1005"/>
        <v>5</v>
      </c>
      <c r="BV521" s="396">
        <v>0.62152777777777779</v>
      </c>
      <c r="BW521" s="396">
        <v>0.625</v>
      </c>
      <c r="BX521" s="12">
        <f t="shared" si="1031"/>
        <v>3.4722222222222099E-3</v>
      </c>
      <c r="BY521" s="13">
        <f t="shared" si="1032"/>
        <v>0</v>
      </c>
      <c r="BZ521" s="13">
        <f t="shared" si="1033"/>
        <v>5</v>
      </c>
      <c r="CA521" s="226">
        <f t="shared" si="1034"/>
        <v>0.26041666666666669</v>
      </c>
      <c r="CB521" s="13">
        <f t="shared" si="1035"/>
        <v>6</v>
      </c>
      <c r="CC521" s="13">
        <f t="shared" si="1036"/>
        <v>15</v>
      </c>
      <c r="CD521" s="12">
        <f t="shared" si="1030"/>
        <v>0.1152777777777777</v>
      </c>
      <c r="CE521" s="13">
        <f t="shared" si="1037"/>
        <v>2</v>
      </c>
      <c r="CF521" s="13">
        <f t="shared" si="1038"/>
        <v>46</v>
      </c>
      <c r="CG521" s="12">
        <f t="shared" si="948"/>
        <v>5.902777777777779E-2</v>
      </c>
      <c r="CH521" s="13">
        <f t="shared" si="1046"/>
        <v>1</v>
      </c>
      <c r="CI521" s="13">
        <f t="shared" si="1047"/>
        <v>25</v>
      </c>
      <c r="CJ521" s="12">
        <f t="shared" si="1048"/>
        <v>5.208333333333337E-2</v>
      </c>
      <c r="CK521" s="13">
        <f t="shared" si="1049"/>
        <v>1</v>
      </c>
      <c r="CL521" s="13">
        <f t="shared" si="1050"/>
        <v>15</v>
      </c>
      <c r="CM521" s="62"/>
      <c r="CN521" s="62"/>
      <c r="CO521" s="62"/>
      <c r="CP521" s="12">
        <f t="shared" si="1051"/>
        <v>2.9166666666666702E-2</v>
      </c>
      <c r="CQ521" s="13">
        <f t="shared" si="1052"/>
        <v>0</v>
      </c>
      <c r="CR521" s="13">
        <f t="shared" si="1053"/>
        <v>42</v>
      </c>
      <c r="CS521" s="396">
        <v>0</v>
      </c>
      <c r="CT521" s="13">
        <f t="shared" si="1015"/>
        <v>0</v>
      </c>
      <c r="CU521" s="13">
        <f t="shared" si="1016"/>
        <v>0</v>
      </c>
      <c r="CV521" s="396">
        <v>0</v>
      </c>
      <c r="CW521" s="13">
        <f t="shared" si="1017"/>
        <v>0</v>
      </c>
      <c r="CX521" s="13">
        <f t="shared" si="1018"/>
        <v>0</v>
      </c>
      <c r="CY521" s="396">
        <v>0</v>
      </c>
      <c r="CZ521" s="13">
        <f t="shared" si="1019"/>
        <v>0</v>
      </c>
      <c r="DA521" s="13">
        <f t="shared" si="1020"/>
        <v>0</v>
      </c>
      <c r="DB521" s="396">
        <v>0</v>
      </c>
      <c r="DC521" s="13">
        <f t="shared" si="1021"/>
        <v>0</v>
      </c>
      <c r="DD521" s="13">
        <f t="shared" si="1022"/>
        <v>0</v>
      </c>
      <c r="DE521" s="396">
        <v>0</v>
      </c>
      <c r="DF521" s="13">
        <f t="shared" si="1023"/>
        <v>0</v>
      </c>
      <c r="DG521" s="13">
        <f t="shared" si="1024"/>
        <v>0</v>
      </c>
      <c r="DH521" s="396">
        <v>2.2916666666666669E-2</v>
      </c>
      <c r="DI521" s="13">
        <f t="shared" si="1025"/>
        <v>0</v>
      </c>
      <c r="DJ521" s="13">
        <f t="shared" si="1026"/>
        <v>33</v>
      </c>
      <c r="DK521" s="396">
        <v>0</v>
      </c>
      <c r="DL521" s="35">
        <f t="shared" si="1027"/>
        <v>0</v>
      </c>
      <c r="DM521" s="61">
        <f t="shared" si="1028"/>
        <v>0</v>
      </c>
      <c r="DN521" s="66">
        <f t="shared" si="1006"/>
        <v>1843349.8059999996</v>
      </c>
      <c r="DO521" s="74">
        <f t="shared" si="1029"/>
        <v>29626</v>
      </c>
      <c r="DP521" s="66">
        <f t="shared" si="965"/>
        <v>59.80245614035087</v>
      </c>
      <c r="DQ521" s="63">
        <f t="shared" si="1039"/>
        <v>62.220677985553216</v>
      </c>
      <c r="DR521" s="66" t="e">
        <f t="shared" si="1007"/>
        <v>#NUM!</v>
      </c>
      <c r="DS521" s="96" t="e">
        <f t="shared" si="1008"/>
        <v>#NUM!</v>
      </c>
      <c r="DT521" s="66" t="e">
        <f t="shared" si="1009"/>
        <v>#NUM!</v>
      </c>
      <c r="DU521" s="66" t="e">
        <f t="shared" si="1010"/>
        <v>#NUM!</v>
      </c>
    </row>
    <row r="522" spans="1:165">
      <c r="A522" s="175">
        <v>521</v>
      </c>
      <c r="B522" s="392">
        <v>69</v>
      </c>
      <c r="C522" s="399">
        <v>40859</v>
      </c>
      <c r="D522" s="397">
        <f t="shared" si="966"/>
        <v>11</v>
      </c>
      <c r="E522" s="393" t="s">
        <v>39</v>
      </c>
      <c r="F522" s="392">
        <v>30</v>
      </c>
      <c r="G522" s="395" t="s">
        <v>38</v>
      </c>
      <c r="H522" s="395" t="s">
        <v>406</v>
      </c>
      <c r="I522" s="395" t="s">
        <v>587</v>
      </c>
      <c r="J522" s="396">
        <v>0.57291666666666663</v>
      </c>
      <c r="K522" s="394">
        <v>3683.32</v>
      </c>
      <c r="L522" s="395" t="s">
        <v>33</v>
      </c>
      <c r="M522" s="392">
        <v>58</v>
      </c>
      <c r="N522" s="392">
        <v>0</v>
      </c>
      <c r="O522" s="395"/>
      <c r="P522" s="396">
        <v>0.57291666666666663</v>
      </c>
      <c r="Q522" s="396">
        <v>0.57291666666666663</v>
      </c>
      <c r="R522" s="12">
        <f t="shared" si="1040"/>
        <v>0</v>
      </c>
      <c r="S522" s="13">
        <f t="shared" si="1041"/>
        <v>0</v>
      </c>
      <c r="T522" s="13">
        <f t="shared" si="1042"/>
        <v>0</v>
      </c>
      <c r="U522" s="396">
        <v>0.57986111111111105</v>
      </c>
      <c r="V522" s="12">
        <f t="shared" si="885"/>
        <v>6.9444444444444198E-3</v>
      </c>
      <c r="W522" s="13">
        <f t="shared" si="971"/>
        <v>0</v>
      </c>
      <c r="X522" s="225">
        <f t="shared" si="972"/>
        <v>10</v>
      </c>
      <c r="Y522" s="396">
        <v>0.59027777777777779</v>
      </c>
      <c r="Z522" s="12">
        <f t="shared" si="973"/>
        <v>1.0416666666666741E-2</v>
      </c>
      <c r="AA522" s="13">
        <f t="shared" si="974"/>
        <v>0</v>
      </c>
      <c r="AB522" s="13">
        <f t="shared" si="975"/>
        <v>15</v>
      </c>
      <c r="AC522" s="396">
        <v>0.60833333333333328</v>
      </c>
      <c r="AD522" s="12">
        <f t="shared" si="976"/>
        <v>1.8055555555555491E-2</v>
      </c>
      <c r="AE522" s="13">
        <f t="shared" si="977"/>
        <v>0</v>
      </c>
      <c r="AF522" s="13">
        <f t="shared" si="978"/>
        <v>26</v>
      </c>
      <c r="AG522" s="396">
        <v>0.61458333333333337</v>
      </c>
      <c r="AH522" s="396">
        <v>0.68055555555555547</v>
      </c>
      <c r="AI522" s="12">
        <f t="shared" si="979"/>
        <v>6.5972222222222099E-2</v>
      </c>
      <c r="AJ522" s="225">
        <f t="shared" si="980"/>
        <v>1</v>
      </c>
      <c r="AK522" s="225">
        <f t="shared" si="981"/>
        <v>35</v>
      </c>
      <c r="AL522" s="396">
        <v>0.61458333333333337</v>
      </c>
      <c r="AM522" s="396">
        <v>0.68055555555555547</v>
      </c>
      <c r="AN522" s="12">
        <f t="shared" si="1043"/>
        <v>6.5972222222222099E-2</v>
      </c>
      <c r="AO522" s="13">
        <f t="shared" si="1044"/>
        <v>1</v>
      </c>
      <c r="AP522" s="13">
        <f t="shared" si="1045"/>
        <v>35</v>
      </c>
      <c r="AQ522" s="396">
        <v>0.68263888888888891</v>
      </c>
      <c r="AR522" s="12">
        <f t="shared" si="985"/>
        <v>2.083333333333437E-3</v>
      </c>
      <c r="AS522" s="225">
        <f t="shared" si="986"/>
        <v>0</v>
      </c>
      <c r="AT522" s="13">
        <f t="shared" si="987"/>
        <v>3</v>
      </c>
      <c r="AU522" s="396">
        <v>0.68402777777777779</v>
      </c>
      <c r="AV522" s="226">
        <f t="shared" si="988"/>
        <v>1.388888888888884E-3</v>
      </c>
      <c r="AW522" s="13">
        <f t="shared" si="989"/>
        <v>0</v>
      </c>
      <c r="AX522" s="13">
        <f t="shared" si="990"/>
        <v>2</v>
      </c>
      <c r="AY522" s="396">
        <v>0.76736111111111116</v>
      </c>
      <c r="AZ522" s="12">
        <f t="shared" si="991"/>
        <v>8.333333333333337E-2</v>
      </c>
      <c r="BA522" s="225">
        <f t="shared" si="992"/>
        <v>2</v>
      </c>
      <c r="BB522" s="225">
        <f t="shared" si="993"/>
        <v>0</v>
      </c>
      <c r="BC522" s="396">
        <v>0.76736111111111116</v>
      </c>
      <c r="BD522" s="396">
        <v>0.76736111111111116</v>
      </c>
      <c r="BE522" s="12">
        <f t="shared" si="994"/>
        <v>0</v>
      </c>
      <c r="BF522" s="13">
        <f t="shared" si="995"/>
        <v>0</v>
      </c>
      <c r="BG522" s="13">
        <f t="shared" si="996"/>
        <v>0</v>
      </c>
      <c r="BH522" s="396">
        <v>0.76736111111111116</v>
      </c>
      <c r="BI522" s="396">
        <v>0.76736111111111116</v>
      </c>
      <c r="BJ522" s="395"/>
      <c r="BK522" s="69">
        <f t="shared" si="997"/>
        <v>0</v>
      </c>
      <c r="BL522" s="13">
        <f t="shared" si="998"/>
        <v>0</v>
      </c>
      <c r="BM522" s="13">
        <f t="shared" si="999"/>
        <v>0</v>
      </c>
      <c r="BN522" s="396">
        <v>0.77430555555555547</v>
      </c>
      <c r="BO522" s="12">
        <f t="shared" si="1000"/>
        <v>6.9444444444443088E-3</v>
      </c>
      <c r="BP522" s="225">
        <f t="shared" si="1001"/>
        <v>0</v>
      </c>
      <c r="BQ522" s="225">
        <f t="shared" si="1002"/>
        <v>10</v>
      </c>
      <c r="BR522" s="396">
        <v>0.77777777777777779</v>
      </c>
      <c r="BS522" s="12">
        <f t="shared" si="1003"/>
        <v>3.4722222222223209E-3</v>
      </c>
      <c r="BT522" s="225">
        <f t="shared" si="1004"/>
        <v>0</v>
      </c>
      <c r="BU522" s="225">
        <f t="shared" si="1005"/>
        <v>5</v>
      </c>
      <c r="BV522" s="396">
        <v>0.77777777777777779</v>
      </c>
      <c r="BW522" s="396">
        <v>0.78125</v>
      </c>
      <c r="BX522" s="12">
        <f t="shared" si="1031"/>
        <v>3.4722222222222099E-3</v>
      </c>
      <c r="BY522" s="13">
        <f t="shared" si="1032"/>
        <v>0</v>
      </c>
      <c r="BZ522" s="13">
        <f t="shared" si="1033"/>
        <v>5</v>
      </c>
      <c r="CA522" s="226">
        <f t="shared" si="1034"/>
        <v>0.20833333333333337</v>
      </c>
      <c r="CB522" s="13">
        <f t="shared" si="1035"/>
        <v>5</v>
      </c>
      <c r="CC522" s="13">
        <f t="shared" si="1036"/>
        <v>0</v>
      </c>
      <c r="CD522" s="12">
        <f t="shared" si="1030"/>
        <v>3.0555555555555558E-2</v>
      </c>
      <c r="CE522" s="13">
        <f t="shared" si="1037"/>
        <v>0</v>
      </c>
      <c r="CF522" s="13">
        <f t="shared" si="1038"/>
        <v>44</v>
      </c>
      <c r="CG522" s="12">
        <f t="shared" si="948"/>
        <v>6.5972222222222099E-2</v>
      </c>
      <c r="CH522" s="13">
        <f t="shared" si="1046"/>
        <v>1</v>
      </c>
      <c r="CI522" s="13">
        <f t="shared" si="1047"/>
        <v>35</v>
      </c>
      <c r="CJ522" s="12">
        <f t="shared" si="1048"/>
        <v>8.333333333333337E-2</v>
      </c>
      <c r="CK522" s="13">
        <f t="shared" si="1049"/>
        <v>2</v>
      </c>
      <c r="CL522" s="13">
        <f t="shared" si="1050"/>
        <v>0</v>
      </c>
      <c r="CM522" s="62"/>
      <c r="CN522" s="62"/>
      <c r="CO522" s="62"/>
      <c r="CP522" s="12">
        <f t="shared" si="1051"/>
        <v>6.5972222222222265E-2</v>
      </c>
      <c r="CQ522" s="13">
        <f t="shared" si="1052"/>
        <v>1</v>
      </c>
      <c r="CR522" s="13">
        <f t="shared" si="1053"/>
        <v>35</v>
      </c>
      <c r="CS522" s="396">
        <v>0</v>
      </c>
      <c r="CT522" s="13">
        <f t="shared" si="1015"/>
        <v>0</v>
      </c>
      <c r="CU522" s="13">
        <f t="shared" si="1016"/>
        <v>0</v>
      </c>
      <c r="CV522" s="396">
        <v>0</v>
      </c>
      <c r="CW522" s="13">
        <f t="shared" si="1017"/>
        <v>0</v>
      </c>
      <c r="CX522" s="13">
        <f t="shared" si="1018"/>
        <v>0</v>
      </c>
      <c r="CY522" s="396">
        <v>0</v>
      </c>
      <c r="CZ522" s="13">
        <f t="shared" si="1019"/>
        <v>0</v>
      </c>
      <c r="DA522" s="13">
        <f t="shared" si="1020"/>
        <v>0</v>
      </c>
      <c r="DB522" s="396">
        <v>0</v>
      </c>
      <c r="DC522" s="13">
        <f t="shared" si="1021"/>
        <v>0</v>
      </c>
      <c r="DD522" s="13">
        <f t="shared" si="1022"/>
        <v>0</v>
      </c>
      <c r="DE522" s="396">
        <v>0</v>
      </c>
      <c r="DF522" s="13">
        <f t="shared" si="1023"/>
        <v>0</v>
      </c>
      <c r="DG522" s="13">
        <f t="shared" si="1024"/>
        <v>0</v>
      </c>
      <c r="DH522" s="396">
        <v>1.7361111111111112E-2</v>
      </c>
      <c r="DI522" s="13">
        <f t="shared" si="1025"/>
        <v>0</v>
      </c>
      <c r="DJ522" s="13">
        <f t="shared" si="1026"/>
        <v>25</v>
      </c>
      <c r="DK522" s="396">
        <v>0</v>
      </c>
      <c r="DL522" s="35">
        <f t="shared" si="1027"/>
        <v>0</v>
      </c>
      <c r="DM522" s="61">
        <f t="shared" si="1028"/>
        <v>0</v>
      </c>
      <c r="DN522" s="66">
        <f t="shared" si="1006"/>
        <v>1847033.1259999997</v>
      </c>
      <c r="DO522" s="74">
        <f t="shared" si="1029"/>
        <v>29684</v>
      </c>
      <c r="DP522" s="66">
        <f t="shared" si="965"/>
        <v>63.505517241379316</v>
      </c>
      <c r="DQ522" s="63">
        <f t="shared" si="1039"/>
        <v>62.223188451691136</v>
      </c>
      <c r="DR522" s="66" t="e">
        <f t="shared" si="1007"/>
        <v>#NUM!</v>
      </c>
      <c r="DS522" s="96" t="e">
        <f t="shared" si="1008"/>
        <v>#NUM!</v>
      </c>
      <c r="DT522" s="66" t="e">
        <f t="shared" si="1009"/>
        <v>#NUM!</v>
      </c>
      <c r="DU522" s="66" t="e">
        <f t="shared" si="1010"/>
        <v>#NUM!</v>
      </c>
    </row>
    <row r="523" spans="1:165" ht="30">
      <c r="A523" s="199">
        <v>522</v>
      </c>
      <c r="B523" s="392">
        <v>70</v>
      </c>
      <c r="C523" s="399">
        <v>40859</v>
      </c>
      <c r="D523" s="397">
        <f t="shared" si="966"/>
        <v>11</v>
      </c>
      <c r="E523" s="393" t="s">
        <v>39</v>
      </c>
      <c r="F523" s="392">
        <v>31</v>
      </c>
      <c r="G523" s="395" t="s">
        <v>38</v>
      </c>
      <c r="H523" s="395" t="s">
        <v>673</v>
      </c>
      <c r="I523" s="395" t="s">
        <v>670</v>
      </c>
      <c r="J523" s="396">
        <v>0.625</v>
      </c>
      <c r="K523" s="394">
        <v>3368.74</v>
      </c>
      <c r="L523" s="395" t="s">
        <v>33</v>
      </c>
      <c r="M523" s="392">
        <v>56</v>
      </c>
      <c r="N523" s="392">
        <v>3</v>
      </c>
      <c r="O523" s="395"/>
      <c r="P523" s="396">
        <v>0.625</v>
      </c>
      <c r="Q523" s="396">
        <v>0.625</v>
      </c>
      <c r="R523" s="12">
        <f t="shared" si="1040"/>
        <v>0</v>
      </c>
      <c r="S523" s="13">
        <f t="shared" si="1041"/>
        <v>0</v>
      </c>
      <c r="T523" s="13">
        <f t="shared" si="1042"/>
        <v>0</v>
      </c>
      <c r="U523" s="396">
        <v>0.63194444444444442</v>
      </c>
      <c r="V523" s="12">
        <f t="shared" si="885"/>
        <v>6.9444444444444198E-3</v>
      </c>
      <c r="W523" s="13">
        <f t="shared" si="971"/>
        <v>0</v>
      </c>
      <c r="X523" s="225">
        <f t="shared" si="972"/>
        <v>10</v>
      </c>
      <c r="Y523" s="396">
        <v>0.63888888888888895</v>
      </c>
      <c r="Z523" s="12">
        <f t="shared" si="973"/>
        <v>6.9444444444445308E-3</v>
      </c>
      <c r="AA523" s="13">
        <f t="shared" si="974"/>
        <v>0</v>
      </c>
      <c r="AB523" s="13">
        <f t="shared" si="975"/>
        <v>10</v>
      </c>
      <c r="AC523" s="396">
        <v>0.6875</v>
      </c>
      <c r="AD523" s="12">
        <f t="shared" si="976"/>
        <v>4.8611111111111049E-2</v>
      </c>
      <c r="AE523" s="13">
        <f t="shared" si="977"/>
        <v>1</v>
      </c>
      <c r="AF523" s="13">
        <f t="shared" si="978"/>
        <v>10</v>
      </c>
      <c r="AG523" s="396">
        <v>0.69097222222222221</v>
      </c>
      <c r="AH523" s="396">
        <v>0.71527777777777779</v>
      </c>
      <c r="AI523" s="12">
        <f t="shared" si="979"/>
        <v>2.430555555555558E-2</v>
      </c>
      <c r="AJ523" s="225">
        <f t="shared" si="980"/>
        <v>0</v>
      </c>
      <c r="AK523" s="225">
        <f t="shared" si="981"/>
        <v>35</v>
      </c>
      <c r="AL523" s="396">
        <v>0.69097222222222221</v>
      </c>
      <c r="AM523" s="396">
        <v>0.71527777777777779</v>
      </c>
      <c r="AN523" s="12">
        <f t="shared" si="1043"/>
        <v>2.430555555555558E-2</v>
      </c>
      <c r="AO523" s="13">
        <f t="shared" si="1044"/>
        <v>0</v>
      </c>
      <c r="AP523" s="13">
        <f t="shared" si="1045"/>
        <v>35</v>
      </c>
      <c r="AQ523" s="396">
        <v>0.79027777777777775</v>
      </c>
      <c r="AR523" s="12">
        <f t="shared" si="985"/>
        <v>7.4999999999999956E-2</v>
      </c>
      <c r="AS523" s="225">
        <f t="shared" si="986"/>
        <v>1</v>
      </c>
      <c r="AT523" s="13">
        <f t="shared" si="987"/>
        <v>48</v>
      </c>
      <c r="AU523" s="396">
        <v>0.81527777777777777</v>
      </c>
      <c r="AV523" s="226">
        <f t="shared" si="988"/>
        <v>2.5000000000000022E-2</v>
      </c>
      <c r="AW523" s="13">
        <f t="shared" si="989"/>
        <v>0</v>
      </c>
      <c r="AX523" s="13">
        <f t="shared" si="990"/>
        <v>36</v>
      </c>
      <c r="AY523" s="396">
        <v>0.91527777777777775</v>
      </c>
      <c r="AZ523" s="12">
        <f t="shared" si="991"/>
        <v>9.9999999999999978E-2</v>
      </c>
      <c r="BA523" s="225">
        <f t="shared" si="992"/>
        <v>2</v>
      </c>
      <c r="BB523" s="225">
        <f t="shared" si="993"/>
        <v>24</v>
      </c>
      <c r="BC523" s="396">
        <v>0.91527777777777775</v>
      </c>
      <c r="BD523" s="396">
        <v>0.91527777777777775</v>
      </c>
      <c r="BE523" s="12">
        <f t="shared" si="994"/>
        <v>0</v>
      </c>
      <c r="BF523" s="13">
        <f t="shared" si="995"/>
        <v>0</v>
      </c>
      <c r="BG523" s="13">
        <f t="shared" si="996"/>
        <v>0</v>
      </c>
      <c r="BH523" s="396">
        <v>0.91527777777777775</v>
      </c>
      <c r="BI523" s="396">
        <v>0.91527777777777775</v>
      </c>
      <c r="BJ523" s="395"/>
      <c r="BK523" s="69">
        <f t="shared" si="997"/>
        <v>0</v>
      </c>
      <c r="BL523" s="13">
        <f t="shared" si="998"/>
        <v>0</v>
      </c>
      <c r="BM523" s="13">
        <f t="shared" si="999"/>
        <v>0</v>
      </c>
      <c r="BN523" s="396">
        <v>0.92361111111111116</v>
      </c>
      <c r="BO523" s="12">
        <f t="shared" si="1000"/>
        <v>8.3333333333334147E-3</v>
      </c>
      <c r="BP523" s="225">
        <f t="shared" si="1001"/>
        <v>0</v>
      </c>
      <c r="BQ523" s="225">
        <f t="shared" si="1002"/>
        <v>12</v>
      </c>
      <c r="BR523" s="396">
        <v>0.92708333333333337</v>
      </c>
      <c r="BS523" s="12">
        <f t="shared" si="1003"/>
        <v>3.4722222222222099E-3</v>
      </c>
      <c r="BT523" s="225">
        <f t="shared" si="1004"/>
        <v>0</v>
      </c>
      <c r="BU523" s="225">
        <f t="shared" si="1005"/>
        <v>5</v>
      </c>
      <c r="BV523" s="396">
        <v>0.92708333333333337</v>
      </c>
      <c r="BW523" s="396">
        <v>0.93055555555555547</v>
      </c>
      <c r="BX523" s="12">
        <f t="shared" si="1031"/>
        <v>3.4722222222220989E-3</v>
      </c>
      <c r="BY523" s="13">
        <f t="shared" si="1032"/>
        <v>0</v>
      </c>
      <c r="BZ523" s="13">
        <f t="shared" si="1033"/>
        <v>5</v>
      </c>
      <c r="CA523" s="226">
        <f t="shared" si="1034"/>
        <v>0.30555555555555547</v>
      </c>
      <c r="CB523" s="13">
        <f t="shared" si="1035"/>
        <v>7</v>
      </c>
      <c r="CC523" s="13">
        <f t="shared" si="1036"/>
        <v>20</v>
      </c>
      <c r="CD523" s="12">
        <f t="shared" si="1030"/>
        <v>0.13541666666666663</v>
      </c>
      <c r="CE523" s="13">
        <f t="shared" si="1037"/>
        <v>3</v>
      </c>
      <c r="CF523" s="13">
        <f t="shared" si="1038"/>
        <v>15</v>
      </c>
      <c r="CG523" s="12">
        <f t="shared" si="948"/>
        <v>2.430555555555558E-2</v>
      </c>
      <c r="CH523" s="13">
        <f t="shared" si="1046"/>
        <v>0</v>
      </c>
      <c r="CI523" s="13">
        <f t="shared" si="1047"/>
        <v>35</v>
      </c>
      <c r="CJ523" s="12">
        <f t="shared" si="1048"/>
        <v>9.9999999999999978E-2</v>
      </c>
      <c r="CK523" s="13">
        <f t="shared" si="1049"/>
        <v>2</v>
      </c>
      <c r="CL523" s="13">
        <f t="shared" si="1050"/>
        <v>24</v>
      </c>
      <c r="CM523" s="62"/>
      <c r="CN523" s="62"/>
      <c r="CO523" s="62"/>
      <c r="CP523" s="12">
        <f t="shared" si="1051"/>
        <v>5.7638888888888871E-2</v>
      </c>
      <c r="CQ523" s="13">
        <f t="shared" si="1052"/>
        <v>1</v>
      </c>
      <c r="CR523" s="13">
        <f t="shared" si="1053"/>
        <v>23</v>
      </c>
      <c r="CS523" s="396">
        <v>0</v>
      </c>
      <c r="CT523" s="13">
        <f t="shared" si="1015"/>
        <v>0</v>
      </c>
      <c r="CU523" s="13">
        <f t="shared" si="1016"/>
        <v>0</v>
      </c>
      <c r="CV523" s="396">
        <v>0</v>
      </c>
      <c r="CW523" s="13">
        <f t="shared" si="1017"/>
        <v>0</v>
      </c>
      <c r="CX523" s="13">
        <f t="shared" si="1018"/>
        <v>0</v>
      </c>
      <c r="CY523" s="396">
        <v>0</v>
      </c>
      <c r="CZ523" s="13">
        <f t="shared" si="1019"/>
        <v>0</v>
      </c>
      <c r="DA523" s="13">
        <f t="shared" si="1020"/>
        <v>0</v>
      </c>
      <c r="DB523" s="396">
        <v>0</v>
      </c>
      <c r="DC523" s="13">
        <f t="shared" si="1021"/>
        <v>0</v>
      </c>
      <c r="DD523" s="13">
        <f t="shared" si="1022"/>
        <v>0</v>
      </c>
      <c r="DE523" s="396">
        <v>0</v>
      </c>
      <c r="DF523" s="13">
        <f t="shared" si="1023"/>
        <v>0</v>
      </c>
      <c r="DG523" s="13">
        <f t="shared" si="1024"/>
        <v>0</v>
      </c>
      <c r="DH523" s="396">
        <v>4.2361111111111106E-2</v>
      </c>
      <c r="DI523" s="13">
        <f t="shared" si="1025"/>
        <v>1</v>
      </c>
      <c r="DJ523" s="13">
        <f t="shared" si="1026"/>
        <v>1</v>
      </c>
      <c r="DK523" s="396">
        <v>0</v>
      </c>
      <c r="DL523" s="35">
        <f t="shared" si="1027"/>
        <v>0</v>
      </c>
      <c r="DM523" s="61">
        <f t="shared" si="1028"/>
        <v>0</v>
      </c>
      <c r="DN523" s="66">
        <f t="shared" si="1006"/>
        <v>1850401.8659999997</v>
      </c>
      <c r="DO523" s="74">
        <f t="shared" si="1029"/>
        <v>29740</v>
      </c>
      <c r="DP523" s="66">
        <f t="shared" si="965"/>
        <v>60.156071428571423</v>
      </c>
      <c r="DQ523" s="63">
        <f t="shared" si="1039"/>
        <v>62.219296099529245</v>
      </c>
      <c r="DR523" s="66" t="e">
        <f t="shared" si="1007"/>
        <v>#NUM!</v>
      </c>
      <c r="DS523" s="96" t="e">
        <f t="shared" si="1008"/>
        <v>#NUM!</v>
      </c>
      <c r="DT523" s="66" t="e">
        <f t="shared" si="1009"/>
        <v>#NUM!</v>
      </c>
      <c r="DU523" s="66" t="e">
        <f t="shared" si="1010"/>
        <v>#NUM!</v>
      </c>
    </row>
    <row r="524" spans="1:165">
      <c r="A524" s="175">
        <v>523</v>
      </c>
      <c r="B524" s="392">
        <v>71</v>
      </c>
      <c r="C524" s="399">
        <v>40859</v>
      </c>
      <c r="D524" s="397">
        <f t="shared" si="966"/>
        <v>11</v>
      </c>
      <c r="E524" s="393" t="s">
        <v>530</v>
      </c>
      <c r="F524" s="392">
        <v>3</v>
      </c>
      <c r="G524" s="395" t="s">
        <v>532</v>
      </c>
      <c r="H524" s="395" t="s">
        <v>288</v>
      </c>
      <c r="I524" s="395" t="s">
        <v>548</v>
      </c>
      <c r="J524" s="396">
        <v>0.67708333333333337</v>
      </c>
      <c r="K524" s="394">
        <v>3529.21</v>
      </c>
      <c r="L524" s="395" t="s">
        <v>34</v>
      </c>
      <c r="M524" s="392">
        <v>59</v>
      </c>
      <c r="N524" s="392">
        <v>0</v>
      </c>
      <c r="O524" s="395"/>
      <c r="P524" s="396">
        <v>0.67708333333333337</v>
      </c>
      <c r="Q524" s="396">
        <v>0.67708333333333337</v>
      </c>
      <c r="R524" s="12">
        <f t="shared" si="1040"/>
        <v>0</v>
      </c>
      <c r="S524" s="13">
        <f t="shared" si="1041"/>
        <v>0</v>
      </c>
      <c r="T524" s="13">
        <f t="shared" si="1042"/>
        <v>0</v>
      </c>
      <c r="U524" s="396">
        <v>0.6875</v>
      </c>
      <c r="V524" s="12">
        <f t="shared" si="885"/>
        <v>1.041666666666663E-2</v>
      </c>
      <c r="W524" s="13">
        <f t="shared" si="971"/>
        <v>0</v>
      </c>
      <c r="X524" s="225">
        <f t="shared" si="972"/>
        <v>15</v>
      </c>
      <c r="Y524" s="396">
        <v>0.70833333333333337</v>
      </c>
      <c r="Z524" s="12">
        <f t="shared" si="973"/>
        <v>2.083333333333337E-2</v>
      </c>
      <c r="AA524" s="13">
        <f t="shared" si="974"/>
        <v>0</v>
      </c>
      <c r="AB524" s="13">
        <f t="shared" si="975"/>
        <v>30</v>
      </c>
      <c r="AC524" s="396">
        <v>0.79166666666666663</v>
      </c>
      <c r="AD524" s="12">
        <f t="shared" si="976"/>
        <v>8.3333333333333259E-2</v>
      </c>
      <c r="AE524" s="13">
        <f t="shared" si="977"/>
        <v>2</v>
      </c>
      <c r="AF524" s="13">
        <f t="shared" si="978"/>
        <v>0</v>
      </c>
      <c r="AG524" s="396">
        <v>0.79513888888888884</v>
      </c>
      <c r="AH524" s="396">
        <v>0.875</v>
      </c>
      <c r="AI524" s="12">
        <f t="shared" si="979"/>
        <v>7.986111111111116E-2</v>
      </c>
      <c r="AJ524" s="225">
        <f t="shared" si="980"/>
        <v>1</v>
      </c>
      <c r="AK524" s="225">
        <f t="shared" si="981"/>
        <v>55</v>
      </c>
      <c r="AL524" s="396">
        <v>0.79513888888888884</v>
      </c>
      <c r="AM524" s="396">
        <v>0.875</v>
      </c>
      <c r="AN524" s="12">
        <f t="shared" si="1043"/>
        <v>7.986111111111116E-2</v>
      </c>
      <c r="AO524" s="13">
        <f t="shared" si="1044"/>
        <v>1</v>
      </c>
      <c r="AP524" s="13">
        <f t="shared" si="1045"/>
        <v>55</v>
      </c>
      <c r="AQ524" s="396">
        <v>0.95833333333333337</v>
      </c>
      <c r="AR524" s="12">
        <f t="shared" si="985"/>
        <v>8.333333333333337E-2</v>
      </c>
      <c r="AS524" s="225">
        <f t="shared" si="986"/>
        <v>2</v>
      </c>
      <c r="AT524" s="13">
        <f t="shared" si="987"/>
        <v>0</v>
      </c>
      <c r="AU524" s="396">
        <v>0.9590277777777777</v>
      </c>
      <c r="AV524" s="226">
        <f t="shared" si="988"/>
        <v>6.9444444444433095E-4</v>
      </c>
      <c r="AW524" s="13">
        <f t="shared" si="989"/>
        <v>0</v>
      </c>
      <c r="AX524" s="13">
        <f t="shared" si="990"/>
        <v>1</v>
      </c>
      <c r="AY524" s="396">
        <v>1.0229166666666667</v>
      </c>
      <c r="AZ524" s="12">
        <f t="shared" si="991"/>
        <v>6.3888888888888995E-2</v>
      </c>
      <c r="BA524" s="225">
        <f t="shared" si="992"/>
        <v>1</v>
      </c>
      <c r="BB524" s="225">
        <f t="shared" si="993"/>
        <v>32</v>
      </c>
      <c r="BC524" s="396">
        <v>1.0229166666666667</v>
      </c>
      <c r="BD524" s="396">
        <v>1.0229166666666667</v>
      </c>
      <c r="BE524" s="12">
        <f t="shared" ref="BE524:BE555" si="1054">BD524-BC524</f>
        <v>0</v>
      </c>
      <c r="BF524" s="13">
        <f t="shared" ref="BF524:BF555" si="1055">HOUR(BE524)</f>
        <v>0</v>
      </c>
      <c r="BG524" s="13">
        <f t="shared" ref="BG524:BG555" si="1056">MINUTE(BE524)</f>
        <v>0</v>
      </c>
      <c r="BH524" s="396">
        <v>1.0229166666666667</v>
      </c>
      <c r="BI524" s="396">
        <v>1.0229166666666667</v>
      </c>
      <c r="BJ524" s="395"/>
      <c r="BK524" s="69">
        <f t="shared" ref="BK524:BK555" si="1057">BI524-BH524</f>
        <v>0</v>
      </c>
      <c r="BL524" s="13">
        <f t="shared" ref="BL524:BL555" si="1058">HOUR(BK524)</f>
        <v>0</v>
      </c>
      <c r="BM524" s="13">
        <f t="shared" ref="BM524:BM555" si="1059">MINUTE(BK524)</f>
        <v>0</v>
      </c>
      <c r="BN524" s="396">
        <v>1.03125</v>
      </c>
      <c r="BO524" s="12">
        <f t="shared" si="1000"/>
        <v>8.3333333333333037E-3</v>
      </c>
      <c r="BP524" s="225">
        <f t="shared" si="1001"/>
        <v>0</v>
      </c>
      <c r="BQ524" s="225">
        <f t="shared" si="1002"/>
        <v>12</v>
      </c>
      <c r="BR524" s="396">
        <v>1.0347222222222221</v>
      </c>
      <c r="BS524" s="12">
        <f t="shared" si="1003"/>
        <v>3.4722222222220989E-3</v>
      </c>
      <c r="BT524" s="225">
        <f t="shared" si="1004"/>
        <v>0</v>
      </c>
      <c r="BU524" s="225">
        <f t="shared" si="1005"/>
        <v>5</v>
      </c>
      <c r="BV524" s="396">
        <v>1.0347222222222221</v>
      </c>
      <c r="BW524" s="396">
        <v>1.0381944444444444</v>
      </c>
      <c r="BX524" s="12">
        <f t="shared" si="1031"/>
        <v>3.4722222222223209E-3</v>
      </c>
      <c r="BY524" s="13">
        <f t="shared" si="1032"/>
        <v>0</v>
      </c>
      <c r="BZ524" s="13">
        <f t="shared" si="1033"/>
        <v>5</v>
      </c>
      <c r="CA524" s="226">
        <f t="shared" si="1034"/>
        <v>0.36111111111111105</v>
      </c>
      <c r="CB524" s="13">
        <f t="shared" si="1035"/>
        <v>8</v>
      </c>
      <c r="CC524" s="13">
        <f t="shared" si="1036"/>
        <v>40</v>
      </c>
      <c r="CD524" s="12">
        <f t="shared" si="1030"/>
        <v>0.17847222222222203</v>
      </c>
      <c r="CE524" s="13">
        <f t="shared" si="1037"/>
        <v>4</v>
      </c>
      <c r="CF524" s="13">
        <f t="shared" si="1038"/>
        <v>17</v>
      </c>
      <c r="CG524" s="12">
        <f t="shared" si="948"/>
        <v>7.986111111111116E-2</v>
      </c>
      <c r="CH524" s="13">
        <f t="shared" si="1046"/>
        <v>1</v>
      </c>
      <c r="CI524" s="13">
        <f t="shared" si="1047"/>
        <v>55</v>
      </c>
      <c r="CJ524" s="12">
        <f t="shared" si="1048"/>
        <v>6.3888888888888995E-2</v>
      </c>
      <c r="CK524" s="13">
        <f t="shared" si="1049"/>
        <v>1</v>
      </c>
      <c r="CL524" s="13">
        <f t="shared" si="1050"/>
        <v>32</v>
      </c>
      <c r="CM524" s="62"/>
      <c r="CN524" s="62"/>
      <c r="CO524" s="62"/>
      <c r="CP524" s="12">
        <f t="shared" si="1051"/>
        <v>4.5138888888888992E-2</v>
      </c>
      <c r="CQ524" s="13">
        <f t="shared" si="1052"/>
        <v>1</v>
      </c>
      <c r="CR524" s="13">
        <f t="shared" si="1053"/>
        <v>5</v>
      </c>
      <c r="CS524" s="396">
        <v>0</v>
      </c>
      <c r="CT524" s="13">
        <f t="shared" ref="CT524:CT533" si="1060">HOUR(CS524)</f>
        <v>0</v>
      </c>
      <c r="CU524" s="13">
        <f t="shared" ref="CU524:CU533" si="1061">MINUTE(CS524)</f>
        <v>0</v>
      </c>
      <c r="CV524" s="396">
        <v>0</v>
      </c>
      <c r="CW524" s="13">
        <f t="shared" si="1017"/>
        <v>0</v>
      </c>
      <c r="CX524" s="13">
        <f t="shared" si="1018"/>
        <v>0</v>
      </c>
      <c r="CY524" s="396">
        <v>0</v>
      </c>
      <c r="CZ524" s="428" t="s">
        <v>178</v>
      </c>
      <c r="DA524" s="428" t="s">
        <v>178</v>
      </c>
      <c r="DB524" s="396">
        <v>0</v>
      </c>
      <c r="DC524" s="13">
        <f t="shared" si="1021"/>
        <v>0</v>
      </c>
      <c r="DD524" s="13">
        <f t="shared" si="1022"/>
        <v>0</v>
      </c>
      <c r="DE524" s="396">
        <v>0</v>
      </c>
      <c r="DF524" s="13">
        <f t="shared" si="1023"/>
        <v>0</v>
      </c>
      <c r="DG524" s="13">
        <f t="shared" si="1024"/>
        <v>0</v>
      </c>
      <c r="DH524" s="396">
        <v>1.8749999999999999E-2</v>
      </c>
      <c r="DI524" s="13">
        <f t="shared" si="1025"/>
        <v>0</v>
      </c>
      <c r="DJ524" s="13">
        <f t="shared" si="1026"/>
        <v>27</v>
      </c>
      <c r="DK524" s="396">
        <v>0</v>
      </c>
      <c r="DL524" s="35">
        <f>HOUR(DK524)</f>
        <v>0</v>
      </c>
      <c r="DM524" s="61">
        <f>MINUTE(DK524)</f>
        <v>0</v>
      </c>
      <c r="DN524" s="66">
        <f t="shared" si="1006"/>
        <v>1853931.0759999997</v>
      </c>
      <c r="DO524" s="74">
        <f t="shared" si="1029"/>
        <v>29799</v>
      </c>
      <c r="DP524" s="66">
        <f t="shared" si="965"/>
        <v>59.817118644067797</v>
      </c>
      <c r="DQ524" s="63">
        <f t="shared" si="1039"/>
        <v>62.214539951005058</v>
      </c>
      <c r="DR524" s="66" t="e">
        <f t="shared" si="1007"/>
        <v>#NUM!</v>
      </c>
      <c r="DS524" s="96" t="e">
        <f t="shared" si="1008"/>
        <v>#NUM!</v>
      </c>
      <c r="DT524" s="66" t="e">
        <f t="shared" si="1009"/>
        <v>#NUM!</v>
      </c>
      <c r="DU524" s="66" t="e">
        <f t="shared" si="1010"/>
        <v>#NUM!</v>
      </c>
    </row>
    <row r="525" spans="1:165">
      <c r="A525" s="199">
        <v>524</v>
      </c>
      <c r="B525" s="392">
        <v>72</v>
      </c>
      <c r="C525" s="399">
        <v>40859</v>
      </c>
      <c r="D525" s="397">
        <f t="shared" ref="D525:D540" si="1062">MONTH(C525)</f>
        <v>11</v>
      </c>
      <c r="E525" s="393" t="s">
        <v>39</v>
      </c>
      <c r="F525" s="392">
        <v>32</v>
      </c>
      <c r="G525" s="395" t="s">
        <v>38</v>
      </c>
      <c r="H525" s="395" t="s">
        <v>406</v>
      </c>
      <c r="I525" s="395" t="s">
        <v>587</v>
      </c>
      <c r="J525" s="396">
        <v>3.4722222222222224E-2</v>
      </c>
      <c r="K525" s="394">
        <v>3600.87</v>
      </c>
      <c r="L525" s="395" t="s">
        <v>34</v>
      </c>
      <c r="M525" s="392">
        <v>57</v>
      </c>
      <c r="N525" s="392">
        <v>2</v>
      </c>
      <c r="O525" s="395"/>
      <c r="P525" s="396">
        <v>3.4722222222222224E-2</v>
      </c>
      <c r="Q525" s="396">
        <v>3.4722222222222224E-2</v>
      </c>
      <c r="R525" s="12">
        <f t="shared" si="1040"/>
        <v>0</v>
      </c>
      <c r="S525" s="13">
        <f t="shared" si="1041"/>
        <v>0</v>
      </c>
      <c r="T525" s="13">
        <f t="shared" si="1042"/>
        <v>0</v>
      </c>
      <c r="U525" s="396">
        <v>4.1666666666666664E-2</v>
      </c>
      <c r="V525" s="12">
        <f t="shared" si="885"/>
        <v>6.9444444444444406E-3</v>
      </c>
      <c r="W525" s="13">
        <f t="shared" si="971"/>
        <v>0</v>
      </c>
      <c r="X525" s="225">
        <f t="shared" si="972"/>
        <v>10</v>
      </c>
      <c r="Y525" s="396">
        <v>6.25E-2</v>
      </c>
      <c r="Z525" s="12">
        <f t="shared" si="973"/>
        <v>2.0833333333333336E-2</v>
      </c>
      <c r="AA525" s="13">
        <f t="shared" si="974"/>
        <v>0</v>
      </c>
      <c r="AB525" s="13">
        <f t="shared" si="975"/>
        <v>30</v>
      </c>
      <c r="AC525" s="396">
        <v>9.375E-2</v>
      </c>
      <c r="AD525" s="12">
        <f t="shared" si="976"/>
        <v>3.125E-2</v>
      </c>
      <c r="AE525" s="13">
        <f t="shared" si="977"/>
        <v>0</v>
      </c>
      <c r="AF525" s="13">
        <f t="shared" si="978"/>
        <v>45</v>
      </c>
      <c r="AG525" s="396">
        <v>9.375E-2</v>
      </c>
      <c r="AH525" s="396">
        <v>0.12638888888888888</v>
      </c>
      <c r="AI525" s="12">
        <f t="shared" si="979"/>
        <v>3.2638888888888884E-2</v>
      </c>
      <c r="AJ525" s="225">
        <f t="shared" si="980"/>
        <v>0</v>
      </c>
      <c r="AK525" s="225">
        <f t="shared" si="981"/>
        <v>47</v>
      </c>
      <c r="AL525" s="396">
        <v>9.375E-2</v>
      </c>
      <c r="AM525" s="396">
        <v>0.12638888888888888</v>
      </c>
      <c r="AN525" s="12">
        <f t="shared" si="1043"/>
        <v>3.2638888888888884E-2</v>
      </c>
      <c r="AO525" s="13">
        <f t="shared" si="1044"/>
        <v>0</v>
      </c>
      <c r="AP525" s="13">
        <f t="shared" si="1045"/>
        <v>47</v>
      </c>
      <c r="AQ525" s="396">
        <v>0.1277777777777778</v>
      </c>
      <c r="AR525" s="12">
        <f t="shared" si="985"/>
        <v>1.3888888888889117E-3</v>
      </c>
      <c r="AS525" s="225">
        <f t="shared" si="986"/>
        <v>0</v>
      </c>
      <c r="AT525" s="13">
        <f t="shared" si="987"/>
        <v>2</v>
      </c>
      <c r="AU525" s="396">
        <v>0.1277777777777778</v>
      </c>
      <c r="AV525" s="226">
        <f t="shared" si="988"/>
        <v>0</v>
      </c>
      <c r="AW525" s="13">
        <f t="shared" si="989"/>
        <v>0</v>
      </c>
      <c r="AX525" s="13">
        <f t="shared" si="990"/>
        <v>0</v>
      </c>
      <c r="AY525" s="396">
        <v>0.23333333333333331</v>
      </c>
      <c r="AZ525" s="12">
        <f t="shared" si="991"/>
        <v>0.10555555555555551</v>
      </c>
      <c r="BA525" s="225">
        <f t="shared" si="992"/>
        <v>2</v>
      </c>
      <c r="BB525" s="225">
        <f t="shared" si="993"/>
        <v>32</v>
      </c>
      <c r="BC525" s="396">
        <v>0.23333333333333331</v>
      </c>
      <c r="BD525" s="396">
        <v>0.23333333333333331</v>
      </c>
      <c r="BE525" s="12">
        <f t="shared" si="1054"/>
        <v>0</v>
      </c>
      <c r="BF525" s="13">
        <f t="shared" si="1055"/>
        <v>0</v>
      </c>
      <c r="BG525" s="13">
        <f t="shared" si="1056"/>
        <v>0</v>
      </c>
      <c r="BH525" s="396">
        <v>0.23333333333333331</v>
      </c>
      <c r="BI525" s="396">
        <v>0.23333333333333331</v>
      </c>
      <c r="BJ525" s="395"/>
      <c r="BK525" s="69">
        <f t="shared" si="1057"/>
        <v>0</v>
      </c>
      <c r="BL525" s="13">
        <f t="shared" si="1058"/>
        <v>0</v>
      </c>
      <c r="BM525" s="13">
        <f t="shared" si="1059"/>
        <v>0</v>
      </c>
      <c r="BN525" s="396">
        <v>0.23750000000000002</v>
      </c>
      <c r="BO525" s="12">
        <f t="shared" si="1000"/>
        <v>4.1666666666667074E-3</v>
      </c>
      <c r="BP525" s="225">
        <f t="shared" si="1001"/>
        <v>0</v>
      </c>
      <c r="BQ525" s="225">
        <f t="shared" si="1002"/>
        <v>6</v>
      </c>
      <c r="BR525" s="396">
        <v>0.2388888888888889</v>
      </c>
      <c r="BS525" s="12">
        <f t="shared" si="1003"/>
        <v>1.388888888888884E-3</v>
      </c>
      <c r="BT525" s="225">
        <f t="shared" si="1004"/>
        <v>0</v>
      </c>
      <c r="BU525" s="225">
        <f t="shared" si="1005"/>
        <v>2</v>
      </c>
      <c r="BV525" s="396">
        <v>0.2388888888888889</v>
      </c>
      <c r="BW525" s="396">
        <v>0.24097222222222223</v>
      </c>
      <c r="BX525" s="12">
        <f t="shared" si="1031"/>
        <v>2.0833333333333259E-3</v>
      </c>
      <c r="BY525" s="13">
        <f t="shared" si="1032"/>
        <v>0</v>
      </c>
      <c r="BZ525" s="13">
        <f t="shared" si="1033"/>
        <v>3</v>
      </c>
      <c r="CA525" s="226">
        <f t="shared" si="1034"/>
        <v>0.20624999999999999</v>
      </c>
      <c r="CB525" s="13">
        <f t="shared" si="1035"/>
        <v>4</v>
      </c>
      <c r="CC525" s="13">
        <f t="shared" si="1036"/>
        <v>57</v>
      </c>
      <c r="CD525" s="12">
        <f t="shared" si="1030"/>
        <v>3.8194444444444503E-2</v>
      </c>
      <c r="CE525" s="13">
        <f t="shared" si="1037"/>
        <v>0</v>
      </c>
      <c r="CF525" s="13">
        <f t="shared" si="1038"/>
        <v>55</v>
      </c>
      <c r="CG525" s="12">
        <f t="shared" si="948"/>
        <v>3.2638888888888884E-2</v>
      </c>
      <c r="CH525" s="13">
        <f t="shared" si="1046"/>
        <v>0</v>
      </c>
      <c r="CI525" s="13">
        <f t="shared" si="1047"/>
        <v>47</v>
      </c>
      <c r="CJ525" s="12">
        <f t="shared" si="1048"/>
        <v>0.10555555555555551</v>
      </c>
      <c r="CK525" s="13">
        <f t="shared" si="1049"/>
        <v>2</v>
      </c>
      <c r="CL525" s="13">
        <f t="shared" si="1050"/>
        <v>32</v>
      </c>
      <c r="CM525" s="62"/>
      <c r="CN525" s="62"/>
      <c r="CO525" s="62"/>
      <c r="CP525" s="12">
        <f t="shared" si="1051"/>
        <v>4.0972222222222174E-2</v>
      </c>
      <c r="CQ525" s="13">
        <f t="shared" si="1052"/>
        <v>0</v>
      </c>
      <c r="CR525" s="13">
        <f t="shared" si="1053"/>
        <v>59</v>
      </c>
      <c r="CS525" s="396">
        <v>0</v>
      </c>
      <c r="CT525" s="13">
        <f t="shared" si="1060"/>
        <v>0</v>
      </c>
      <c r="CU525" s="13">
        <f t="shared" si="1061"/>
        <v>0</v>
      </c>
      <c r="CV525" s="396">
        <v>0</v>
      </c>
      <c r="CW525" s="13">
        <f t="shared" si="1017"/>
        <v>0</v>
      </c>
      <c r="CX525" s="13">
        <f t="shared" si="1018"/>
        <v>0</v>
      </c>
      <c r="CY525" s="396">
        <v>0</v>
      </c>
      <c r="CZ525" s="428" t="s">
        <v>178</v>
      </c>
      <c r="DA525" s="428" t="s">
        <v>178</v>
      </c>
      <c r="DB525" s="396">
        <v>0</v>
      </c>
      <c r="DC525" s="13">
        <f t="shared" si="1021"/>
        <v>0</v>
      </c>
      <c r="DD525" s="13">
        <f t="shared" si="1022"/>
        <v>0</v>
      </c>
      <c r="DE525" s="396">
        <v>0</v>
      </c>
      <c r="DF525" s="13">
        <f t="shared" si="1023"/>
        <v>0</v>
      </c>
      <c r="DG525" s="13">
        <f t="shared" si="1024"/>
        <v>0</v>
      </c>
      <c r="DH525" s="396">
        <v>6.458333333333334E-2</v>
      </c>
      <c r="DI525" s="13">
        <f t="shared" si="1025"/>
        <v>1</v>
      </c>
      <c r="DJ525" s="13">
        <f t="shared" si="1026"/>
        <v>33</v>
      </c>
      <c r="DK525" s="396">
        <v>0</v>
      </c>
      <c r="DL525" s="35">
        <f>HOUR(DK525)</f>
        <v>0</v>
      </c>
      <c r="DM525" s="61">
        <f>MINUTE(DK525)</f>
        <v>0</v>
      </c>
      <c r="DN525" s="66">
        <f t="shared" si="1006"/>
        <v>1857531.9459999998</v>
      </c>
      <c r="DO525" s="74">
        <f t="shared" si="1029"/>
        <v>29856</v>
      </c>
      <c r="DP525" s="66">
        <f t="shared" si="965"/>
        <v>63.173157894736839</v>
      </c>
      <c r="DQ525" s="63">
        <f t="shared" si="1039"/>
        <v>62.216370109860655</v>
      </c>
      <c r="DR525" s="66" t="e">
        <f t="shared" si="1007"/>
        <v>#NUM!</v>
      </c>
      <c r="DS525" s="96" t="e">
        <f t="shared" si="1008"/>
        <v>#NUM!</v>
      </c>
      <c r="DT525" s="66" t="e">
        <f t="shared" si="1009"/>
        <v>#NUM!</v>
      </c>
      <c r="DU525" s="66" t="e">
        <f t="shared" si="1010"/>
        <v>#NUM!</v>
      </c>
    </row>
    <row r="526" spans="1:165" ht="30">
      <c r="A526" s="175">
        <v>525</v>
      </c>
      <c r="B526" s="392">
        <v>73</v>
      </c>
      <c r="C526" s="399">
        <v>40860</v>
      </c>
      <c r="D526" s="397">
        <f t="shared" si="1062"/>
        <v>11</v>
      </c>
      <c r="E526" s="393" t="s">
        <v>39</v>
      </c>
      <c r="F526" s="392">
        <v>33</v>
      </c>
      <c r="G526" s="395" t="s">
        <v>38</v>
      </c>
      <c r="H526" s="395" t="s">
        <v>673</v>
      </c>
      <c r="I526" s="395" t="s">
        <v>670</v>
      </c>
      <c r="J526" s="396">
        <v>9.375E-2</v>
      </c>
      <c r="K526" s="394">
        <v>3566.89</v>
      </c>
      <c r="L526" s="395" t="s">
        <v>33</v>
      </c>
      <c r="M526" s="392">
        <v>58</v>
      </c>
      <c r="N526" s="392">
        <v>1</v>
      </c>
      <c r="O526" s="395"/>
      <c r="P526" s="396">
        <v>9.375E-2</v>
      </c>
      <c r="Q526" s="396">
        <v>9.375E-2</v>
      </c>
      <c r="R526" s="12">
        <f t="shared" ref="R526:R557" si="1063">Q526-P526</f>
        <v>0</v>
      </c>
      <c r="S526" s="13">
        <f t="shared" ref="S526:S557" si="1064">HOUR(R526)</f>
        <v>0</v>
      </c>
      <c r="T526" s="13">
        <f t="shared" ref="T526:T557" si="1065">MINUTE(R526)</f>
        <v>0</v>
      </c>
      <c r="U526" s="396">
        <v>0.10069444444444443</v>
      </c>
      <c r="V526" s="12">
        <f t="shared" si="885"/>
        <v>6.9444444444444337E-3</v>
      </c>
      <c r="W526" s="13">
        <f t="shared" si="971"/>
        <v>0</v>
      </c>
      <c r="X526" s="225">
        <f t="shared" si="972"/>
        <v>10</v>
      </c>
      <c r="Y526" s="396">
        <v>0.1076388888888889</v>
      </c>
      <c r="Z526" s="12">
        <f t="shared" si="973"/>
        <v>6.9444444444444614E-3</v>
      </c>
      <c r="AA526" s="13">
        <f t="shared" si="974"/>
        <v>0</v>
      </c>
      <c r="AB526" s="13">
        <f t="shared" si="975"/>
        <v>10</v>
      </c>
      <c r="AC526" s="396">
        <v>0.125</v>
      </c>
      <c r="AD526" s="12">
        <f t="shared" si="976"/>
        <v>1.7361111111111105E-2</v>
      </c>
      <c r="AE526" s="13">
        <f t="shared" si="977"/>
        <v>0</v>
      </c>
      <c r="AF526" s="13">
        <f t="shared" si="978"/>
        <v>25</v>
      </c>
      <c r="AG526" s="396">
        <v>0.12847222222222224</v>
      </c>
      <c r="AH526" s="396">
        <v>0.1875</v>
      </c>
      <c r="AI526" s="12">
        <f t="shared" si="979"/>
        <v>5.9027777777777762E-2</v>
      </c>
      <c r="AJ526" s="225">
        <f t="shared" si="980"/>
        <v>1</v>
      </c>
      <c r="AK526" s="225">
        <f t="shared" si="981"/>
        <v>25</v>
      </c>
      <c r="AL526" s="396">
        <v>0.12847222222222224</v>
      </c>
      <c r="AM526" s="396">
        <v>0.1875</v>
      </c>
      <c r="AN526" s="12">
        <f t="shared" ref="AN526:AN533" si="1066">AM526-AL526</f>
        <v>5.9027777777777762E-2</v>
      </c>
      <c r="AO526" s="13">
        <f t="shared" ref="AO526:AO533" si="1067">HOUR(AN526)</f>
        <v>1</v>
      </c>
      <c r="AP526" s="13">
        <f t="shared" ref="AP526:AP533" si="1068">MINUTE(AN526)</f>
        <v>25</v>
      </c>
      <c r="AQ526" s="396">
        <v>0.4201388888888889</v>
      </c>
      <c r="AR526" s="12">
        <f t="shared" si="985"/>
        <v>0.2326388888888889</v>
      </c>
      <c r="AS526" s="225">
        <f t="shared" si="986"/>
        <v>5</v>
      </c>
      <c r="AT526" s="13">
        <f t="shared" si="987"/>
        <v>35</v>
      </c>
      <c r="AU526" s="396">
        <v>0.42152777777777778</v>
      </c>
      <c r="AV526" s="226">
        <f t="shared" si="988"/>
        <v>1.388888888888884E-3</v>
      </c>
      <c r="AW526" s="13">
        <f t="shared" si="989"/>
        <v>0</v>
      </c>
      <c r="AX526" s="13">
        <f t="shared" si="990"/>
        <v>2</v>
      </c>
      <c r="AY526" s="396">
        <v>0.55763888888888891</v>
      </c>
      <c r="AZ526" s="12">
        <f t="shared" si="991"/>
        <v>0.13611111111111113</v>
      </c>
      <c r="BA526" s="225">
        <f t="shared" si="992"/>
        <v>3</v>
      </c>
      <c r="BB526" s="225">
        <f t="shared" si="993"/>
        <v>16</v>
      </c>
      <c r="BC526" s="396">
        <v>0.55763888888888891</v>
      </c>
      <c r="BD526" s="396">
        <v>0.55763888888888891</v>
      </c>
      <c r="BE526" s="12">
        <f t="shared" si="1054"/>
        <v>0</v>
      </c>
      <c r="BF526" s="13">
        <f t="shared" si="1055"/>
        <v>0</v>
      </c>
      <c r="BG526" s="13">
        <f t="shared" si="1056"/>
        <v>0</v>
      </c>
      <c r="BH526" s="396">
        <v>0.55763888888888891</v>
      </c>
      <c r="BI526" s="396">
        <v>0.55763888888888891</v>
      </c>
      <c r="BJ526" s="395"/>
      <c r="BK526" s="69">
        <f t="shared" si="1057"/>
        <v>0</v>
      </c>
      <c r="BL526" s="13">
        <f t="shared" si="1058"/>
        <v>0</v>
      </c>
      <c r="BM526" s="13">
        <f t="shared" si="1059"/>
        <v>0</v>
      </c>
      <c r="BN526" s="396">
        <v>0.5625</v>
      </c>
      <c r="BO526" s="12">
        <f t="shared" si="1000"/>
        <v>4.8611111111110938E-3</v>
      </c>
      <c r="BP526" s="225">
        <f t="shared" si="1001"/>
        <v>0</v>
      </c>
      <c r="BQ526" s="225">
        <f t="shared" si="1002"/>
        <v>7</v>
      </c>
      <c r="BR526" s="396">
        <v>0.56597222222222221</v>
      </c>
      <c r="BS526" s="12">
        <f t="shared" si="1003"/>
        <v>3.4722222222222099E-3</v>
      </c>
      <c r="BT526" s="225">
        <f t="shared" si="1004"/>
        <v>0</v>
      </c>
      <c r="BU526" s="225">
        <f t="shared" si="1005"/>
        <v>5</v>
      </c>
      <c r="BV526" s="396">
        <v>0.56597222222222221</v>
      </c>
      <c r="BW526" s="396">
        <v>0.56944444444444442</v>
      </c>
      <c r="BX526" s="12">
        <f t="shared" si="1031"/>
        <v>3.4722222222222099E-3</v>
      </c>
      <c r="BY526" s="13">
        <f t="shared" si="1032"/>
        <v>0</v>
      </c>
      <c r="BZ526" s="13">
        <f t="shared" si="1033"/>
        <v>5</v>
      </c>
      <c r="CA526" s="226">
        <f t="shared" si="1034"/>
        <v>0.47569444444444442</v>
      </c>
      <c r="CB526" s="13">
        <f t="shared" si="1035"/>
        <v>11</v>
      </c>
      <c r="CC526" s="13">
        <f t="shared" si="1036"/>
        <v>25</v>
      </c>
      <c r="CD526" s="12">
        <f t="shared" si="1030"/>
        <v>0.2583333333333333</v>
      </c>
      <c r="CE526" s="13">
        <f t="shared" si="1037"/>
        <v>6</v>
      </c>
      <c r="CF526" s="13">
        <f t="shared" si="1038"/>
        <v>12</v>
      </c>
      <c r="CG526" s="12">
        <f t="shared" si="948"/>
        <v>5.9027777777777762E-2</v>
      </c>
      <c r="CH526" s="13">
        <f t="shared" si="1046"/>
        <v>1</v>
      </c>
      <c r="CI526" s="13">
        <f t="shared" si="1047"/>
        <v>25</v>
      </c>
      <c r="CJ526" s="12">
        <f t="shared" si="1048"/>
        <v>0.13611111111111113</v>
      </c>
      <c r="CK526" s="13">
        <f t="shared" si="1049"/>
        <v>3</v>
      </c>
      <c r="CL526" s="13">
        <f t="shared" si="1050"/>
        <v>16</v>
      </c>
      <c r="CM526" s="62"/>
      <c r="CN526" s="62"/>
      <c r="CO526" s="62"/>
      <c r="CP526" s="12">
        <f t="shared" ref="CP526:CP557" si="1069">AZ526-(CS526+CV526+CY526+DB526+DE526+DH526)</f>
        <v>5.6250000000000008E-2</v>
      </c>
      <c r="CQ526" s="13">
        <f t="shared" ref="CQ526:CQ557" si="1070">HOUR(CP526)</f>
        <v>1</v>
      </c>
      <c r="CR526" s="13">
        <f t="shared" ref="CR526:CR557" si="1071">MINUTE(CP526)</f>
        <v>21</v>
      </c>
      <c r="CS526" s="396">
        <v>0</v>
      </c>
      <c r="CT526" s="13">
        <f t="shared" si="1060"/>
        <v>0</v>
      </c>
      <c r="CU526" s="13">
        <f t="shared" si="1061"/>
        <v>0</v>
      </c>
      <c r="CV526" s="396">
        <v>2.7777777777777779E-3</v>
      </c>
      <c r="CW526" s="13">
        <f>HOUR(CV526)</f>
        <v>0</v>
      </c>
      <c r="CX526" s="13">
        <f>MINUTE(CV526)</f>
        <v>4</v>
      </c>
      <c r="CY526" s="396">
        <v>0</v>
      </c>
      <c r="CZ526" s="428" t="s">
        <v>178</v>
      </c>
      <c r="DA526" s="428" t="s">
        <v>178</v>
      </c>
      <c r="DB526" s="396">
        <v>0</v>
      </c>
      <c r="DC526" s="13">
        <f t="shared" ref="DC526:DC545" si="1072">HOUR(DB526)</f>
        <v>0</v>
      </c>
      <c r="DD526" s="13">
        <f t="shared" ref="DD526:DD545" si="1073">MINUTE(DB526)</f>
        <v>0</v>
      </c>
      <c r="DE526" s="396">
        <v>0</v>
      </c>
      <c r="DF526" s="13">
        <f t="shared" si="1023"/>
        <v>0</v>
      </c>
      <c r="DG526" s="13">
        <f t="shared" si="1024"/>
        <v>0</v>
      </c>
      <c r="DH526" s="396">
        <v>7.7083333333333337E-2</v>
      </c>
      <c r="DI526" s="13">
        <f t="shared" si="1025"/>
        <v>1</v>
      </c>
      <c r="DJ526" s="13">
        <f t="shared" si="1026"/>
        <v>51</v>
      </c>
      <c r="DK526" s="396">
        <v>0</v>
      </c>
      <c r="DL526" s="35">
        <f>HOUR(DK526)</f>
        <v>0</v>
      </c>
      <c r="DM526" s="35">
        <f>MINUTE(DK526)</f>
        <v>0</v>
      </c>
      <c r="DN526" s="66">
        <f t="shared" si="1006"/>
        <v>1861098.8359999997</v>
      </c>
      <c r="DO526" s="74">
        <f t="shared" si="1029"/>
        <v>29914</v>
      </c>
      <c r="DP526" s="66">
        <f t="shared" si="965"/>
        <v>61.498103448275863</v>
      </c>
      <c r="DQ526" s="63">
        <f t="shared" si="1039"/>
        <v>62.214977468743719</v>
      </c>
      <c r="DR526" s="66" t="e">
        <f t="shared" si="1007"/>
        <v>#NUM!</v>
      </c>
      <c r="DS526" s="96" t="e">
        <f t="shared" si="1008"/>
        <v>#NUM!</v>
      </c>
      <c r="DT526" s="66" t="e">
        <f t="shared" si="1009"/>
        <v>#NUM!</v>
      </c>
      <c r="DU526" s="66" t="e">
        <f t="shared" si="1010"/>
        <v>#NUM!</v>
      </c>
    </row>
    <row r="527" spans="1:165">
      <c r="A527" s="175">
        <v>526</v>
      </c>
      <c r="B527" s="392">
        <v>74</v>
      </c>
      <c r="C527" s="399">
        <v>40860</v>
      </c>
      <c r="D527" s="397">
        <f t="shared" si="1062"/>
        <v>11</v>
      </c>
      <c r="E527" s="393" t="s">
        <v>664</v>
      </c>
      <c r="F527" s="392">
        <v>5</v>
      </c>
      <c r="G527" s="395" t="s">
        <v>665</v>
      </c>
      <c r="H527" s="395" t="s">
        <v>394</v>
      </c>
      <c r="I527" s="395" t="s">
        <v>639</v>
      </c>
      <c r="J527" s="396">
        <v>0.54861111111111105</v>
      </c>
      <c r="K527" s="394">
        <v>3554.67</v>
      </c>
      <c r="L527" s="395" t="s">
        <v>33</v>
      </c>
      <c r="M527" s="392">
        <v>59</v>
      </c>
      <c r="N527" s="392">
        <v>0</v>
      </c>
      <c r="O527" s="395"/>
      <c r="P527" s="396">
        <v>0.54861111111111105</v>
      </c>
      <c r="Q527" s="396">
        <v>0.54861111111111105</v>
      </c>
      <c r="R527" s="12">
        <f t="shared" si="1063"/>
        <v>0</v>
      </c>
      <c r="S527" s="13">
        <f t="shared" si="1064"/>
        <v>0</v>
      </c>
      <c r="T527" s="13">
        <f t="shared" si="1065"/>
        <v>0</v>
      </c>
      <c r="U527" s="396">
        <v>0.55555555555555558</v>
      </c>
      <c r="V527" s="12">
        <f t="shared" si="885"/>
        <v>6.9444444444445308E-3</v>
      </c>
      <c r="W527" s="13">
        <f t="shared" si="971"/>
        <v>0</v>
      </c>
      <c r="X527" s="225">
        <f t="shared" si="972"/>
        <v>10</v>
      </c>
      <c r="Y527" s="396">
        <v>0.5625</v>
      </c>
      <c r="Z527" s="12">
        <f t="shared" si="973"/>
        <v>6.9444444444444198E-3</v>
      </c>
      <c r="AA527" s="13">
        <f t="shared" si="974"/>
        <v>0</v>
      </c>
      <c r="AB527" s="13">
        <f t="shared" si="975"/>
        <v>10</v>
      </c>
      <c r="AC527" s="396">
        <v>0.57638888888888895</v>
      </c>
      <c r="AD527" s="12">
        <f t="shared" si="976"/>
        <v>1.3888888888888951E-2</v>
      </c>
      <c r="AE527" s="13">
        <f t="shared" si="977"/>
        <v>0</v>
      </c>
      <c r="AF527" s="13">
        <f t="shared" si="978"/>
        <v>20</v>
      </c>
      <c r="AG527" s="396">
        <v>0.58333333333333337</v>
      </c>
      <c r="AH527" s="396">
        <v>0.65625</v>
      </c>
      <c r="AI527" s="12">
        <f t="shared" si="979"/>
        <v>7.291666666666663E-2</v>
      </c>
      <c r="AJ527" s="225">
        <f t="shared" si="980"/>
        <v>1</v>
      </c>
      <c r="AK527" s="225">
        <f t="shared" si="981"/>
        <v>45</v>
      </c>
      <c r="AL527" s="396">
        <v>0.58333333333333337</v>
      </c>
      <c r="AM527" s="396">
        <v>0.65625</v>
      </c>
      <c r="AN527" s="12">
        <f t="shared" si="1066"/>
        <v>7.291666666666663E-2</v>
      </c>
      <c r="AO527" s="13">
        <f t="shared" si="1067"/>
        <v>1</v>
      </c>
      <c r="AP527" s="13">
        <f t="shared" si="1068"/>
        <v>45</v>
      </c>
      <c r="AQ527" s="396">
        <v>0.65763888888888888</v>
      </c>
      <c r="AR527" s="12">
        <f t="shared" si="985"/>
        <v>1.388888888888884E-3</v>
      </c>
      <c r="AS527" s="225">
        <f t="shared" si="986"/>
        <v>0</v>
      </c>
      <c r="AT527" s="13">
        <f t="shared" si="987"/>
        <v>2</v>
      </c>
      <c r="AU527" s="396">
        <v>0.65833333333333333</v>
      </c>
      <c r="AV527" s="226">
        <f t="shared" si="988"/>
        <v>6.9444444444444198E-4</v>
      </c>
      <c r="AW527" s="13">
        <f t="shared" si="989"/>
        <v>0</v>
      </c>
      <c r="AX527" s="13">
        <f t="shared" si="990"/>
        <v>1</v>
      </c>
      <c r="AY527" s="396">
        <v>0.73749999999999993</v>
      </c>
      <c r="AZ527" s="12">
        <f t="shared" si="991"/>
        <v>7.9166666666666607E-2</v>
      </c>
      <c r="BA527" s="225">
        <f t="shared" si="992"/>
        <v>1</v>
      </c>
      <c r="BB527" s="225">
        <f t="shared" si="993"/>
        <v>54</v>
      </c>
      <c r="BC527" s="396">
        <v>0.73749999999999993</v>
      </c>
      <c r="BD527" s="396">
        <v>0.73749999999999993</v>
      </c>
      <c r="BE527" s="12">
        <f t="shared" si="1054"/>
        <v>0</v>
      </c>
      <c r="BF527" s="13">
        <f t="shared" si="1055"/>
        <v>0</v>
      </c>
      <c r="BG527" s="13">
        <f t="shared" si="1056"/>
        <v>0</v>
      </c>
      <c r="BH527" s="396">
        <v>0.73749999999999993</v>
      </c>
      <c r="BI527" s="396">
        <v>0.73749999999999993</v>
      </c>
      <c r="BJ527" s="395"/>
      <c r="BK527" s="69">
        <f t="shared" si="1057"/>
        <v>0</v>
      </c>
      <c r="BL527" s="13">
        <f t="shared" si="1058"/>
        <v>0</v>
      </c>
      <c r="BM527" s="13">
        <f t="shared" si="1059"/>
        <v>0</v>
      </c>
      <c r="BN527" s="396">
        <v>0.74305555555555547</v>
      </c>
      <c r="BO527" s="12">
        <f t="shared" si="1000"/>
        <v>5.5555555555555358E-3</v>
      </c>
      <c r="BP527" s="225">
        <f t="shared" si="1001"/>
        <v>0</v>
      </c>
      <c r="BQ527" s="225">
        <f t="shared" si="1002"/>
        <v>8</v>
      </c>
      <c r="BR527" s="396">
        <v>0.74652777777777779</v>
      </c>
      <c r="BS527" s="12">
        <f t="shared" si="1003"/>
        <v>3.4722222222223209E-3</v>
      </c>
      <c r="BT527" s="225">
        <f t="shared" si="1004"/>
        <v>0</v>
      </c>
      <c r="BU527" s="225">
        <f t="shared" si="1005"/>
        <v>5</v>
      </c>
      <c r="BV527" s="396">
        <v>0.74652777777777779</v>
      </c>
      <c r="BW527" s="396">
        <v>0.75694444444444453</v>
      </c>
      <c r="BX527" s="12">
        <f t="shared" si="1031"/>
        <v>1.0416666666666741E-2</v>
      </c>
      <c r="BY527" s="13">
        <f t="shared" si="1032"/>
        <v>0</v>
      </c>
      <c r="BZ527" s="13">
        <f t="shared" si="1033"/>
        <v>15</v>
      </c>
      <c r="CA527" s="226">
        <f t="shared" si="1034"/>
        <v>0.20833333333333348</v>
      </c>
      <c r="CB527" s="13">
        <f t="shared" si="1035"/>
        <v>5</v>
      </c>
      <c r="CC527" s="13">
        <f t="shared" si="1036"/>
        <v>0</v>
      </c>
      <c r="CD527" s="12">
        <f t="shared" si="1030"/>
        <v>2.4305555555555691E-2</v>
      </c>
      <c r="CE527" s="13">
        <f t="shared" si="1037"/>
        <v>0</v>
      </c>
      <c r="CF527" s="13">
        <f t="shared" si="1038"/>
        <v>35</v>
      </c>
      <c r="CG527" s="12">
        <f t="shared" si="948"/>
        <v>7.291666666666663E-2</v>
      </c>
      <c r="CH527" s="13">
        <f t="shared" si="1046"/>
        <v>1</v>
      </c>
      <c r="CI527" s="13">
        <f t="shared" si="1047"/>
        <v>45</v>
      </c>
      <c r="CJ527" s="12">
        <f t="shared" si="1048"/>
        <v>7.9166666666666607E-2</v>
      </c>
      <c r="CK527" s="13">
        <f t="shared" si="1049"/>
        <v>1</v>
      </c>
      <c r="CL527" s="13">
        <f t="shared" si="1050"/>
        <v>54</v>
      </c>
      <c r="CM527" s="62"/>
      <c r="CN527" s="62"/>
      <c r="CO527" s="62"/>
      <c r="CP527" s="12">
        <f t="shared" si="1069"/>
        <v>5.6249999999999939E-2</v>
      </c>
      <c r="CQ527" s="13">
        <f t="shared" si="1070"/>
        <v>1</v>
      </c>
      <c r="CR527" s="13">
        <f t="shared" si="1071"/>
        <v>21</v>
      </c>
      <c r="CS527" s="396">
        <v>0</v>
      </c>
      <c r="CT527" s="13">
        <f t="shared" si="1060"/>
        <v>0</v>
      </c>
      <c r="CU527" s="13">
        <f t="shared" si="1061"/>
        <v>0</v>
      </c>
      <c r="CV527" s="396">
        <v>4.1666666666666666E-3</v>
      </c>
      <c r="CW527" s="13">
        <f>HOUR(CV527)</f>
        <v>0</v>
      </c>
      <c r="CX527" s="13">
        <f>MINUTE(CV527)</f>
        <v>6</v>
      </c>
      <c r="CY527" s="396">
        <v>0</v>
      </c>
      <c r="CZ527" s="428" t="s">
        <v>178</v>
      </c>
      <c r="DA527" s="428" t="s">
        <v>178</v>
      </c>
      <c r="DB527" s="396">
        <v>0</v>
      </c>
      <c r="DC527" s="13">
        <f t="shared" si="1072"/>
        <v>0</v>
      </c>
      <c r="DD527" s="13">
        <f t="shared" si="1073"/>
        <v>0</v>
      </c>
      <c r="DE527" s="396">
        <v>0</v>
      </c>
      <c r="DF527" s="13">
        <f t="shared" si="1023"/>
        <v>0</v>
      </c>
      <c r="DG527" s="13">
        <f t="shared" si="1024"/>
        <v>0</v>
      </c>
      <c r="DH527" s="396">
        <v>1.8749999999999999E-2</v>
      </c>
      <c r="DI527" s="13">
        <f t="shared" si="1025"/>
        <v>0</v>
      </c>
      <c r="DJ527" s="13">
        <f t="shared" si="1026"/>
        <v>27</v>
      </c>
      <c r="DK527" s="396">
        <v>0</v>
      </c>
      <c r="DL527" s="35">
        <f>HOUR(DK527)</f>
        <v>0</v>
      </c>
      <c r="DM527" s="35">
        <f>MINUTE(DK527)</f>
        <v>0</v>
      </c>
      <c r="DN527" s="66">
        <f t="shared" si="1006"/>
        <v>1864653.5059999996</v>
      </c>
      <c r="DO527" s="74">
        <f t="shared" si="1029"/>
        <v>29973</v>
      </c>
      <c r="DP527" s="66">
        <f t="shared" si="965"/>
        <v>60.248644067796612</v>
      </c>
      <c r="DQ527" s="63">
        <f t="shared" si="1039"/>
        <v>62.211106862843209</v>
      </c>
      <c r="DR527" s="66" t="e">
        <f t="shared" si="1007"/>
        <v>#NUM!</v>
      </c>
      <c r="DS527" s="96" t="e">
        <f t="shared" si="1008"/>
        <v>#NUM!</v>
      </c>
      <c r="DT527" s="66" t="e">
        <f t="shared" si="1009"/>
        <v>#NUM!</v>
      </c>
      <c r="DU527" s="66" t="e">
        <f t="shared" si="1010"/>
        <v>#NUM!</v>
      </c>
    </row>
    <row r="528" spans="1:165" ht="45">
      <c r="A528" s="199">
        <v>527</v>
      </c>
      <c r="B528" s="392">
        <v>75</v>
      </c>
      <c r="C528" s="399">
        <v>40860</v>
      </c>
      <c r="D528" s="397">
        <f t="shared" si="1062"/>
        <v>11</v>
      </c>
      <c r="E528" s="393" t="s">
        <v>39</v>
      </c>
      <c r="F528" s="392">
        <v>34</v>
      </c>
      <c r="G528" s="395" t="s">
        <v>38</v>
      </c>
      <c r="H528" s="395" t="s">
        <v>674</v>
      </c>
      <c r="I528" s="395" t="s">
        <v>587</v>
      </c>
      <c r="J528" s="396">
        <v>0.70833333333333337</v>
      </c>
      <c r="K528" s="394">
        <v>3397.83</v>
      </c>
      <c r="L528" s="395" t="s">
        <v>34</v>
      </c>
      <c r="M528" s="392">
        <v>54</v>
      </c>
      <c r="N528" s="392">
        <v>5</v>
      </c>
      <c r="O528" s="395"/>
      <c r="P528" s="396">
        <v>0.70833333333333337</v>
      </c>
      <c r="Q528" s="396">
        <v>0.70833333333333337</v>
      </c>
      <c r="R528" s="12">
        <f t="shared" si="1063"/>
        <v>0</v>
      </c>
      <c r="S528" s="13">
        <f t="shared" si="1064"/>
        <v>0</v>
      </c>
      <c r="T528" s="13">
        <f t="shared" si="1065"/>
        <v>0</v>
      </c>
      <c r="U528" s="396">
        <v>0.71527777777777779</v>
      </c>
      <c r="V528" s="12">
        <f t="shared" si="885"/>
        <v>6.9444444444444198E-3</v>
      </c>
      <c r="W528" s="13">
        <f t="shared" si="971"/>
        <v>0</v>
      </c>
      <c r="X528" s="225">
        <f t="shared" si="972"/>
        <v>10</v>
      </c>
      <c r="Y528" s="396">
        <v>0.72222222222222221</v>
      </c>
      <c r="Z528" s="12">
        <f t="shared" si="973"/>
        <v>6.9444444444444198E-3</v>
      </c>
      <c r="AA528" s="13">
        <f t="shared" si="974"/>
        <v>0</v>
      </c>
      <c r="AB528" s="13">
        <f t="shared" si="975"/>
        <v>10</v>
      </c>
      <c r="AC528" s="396">
        <v>0.75</v>
      </c>
      <c r="AD528" s="12">
        <f t="shared" si="976"/>
        <v>2.777777777777779E-2</v>
      </c>
      <c r="AE528" s="13">
        <f t="shared" si="977"/>
        <v>0</v>
      </c>
      <c r="AF528" s="13">
        <f t="shared" si="978"/>
        <v>40</v>
      </c>
      <c r="AG528" s="396">
        <v>0.75</v>
      </c>
      <c r="AH528" s="396">
        <v>0.81944444444444453</v>
      </c>
      <c r="AI528" s="12">
        <f t="shared" si="979"/>
        <v>6.9444444444444531E-2</v>
      </c>
      <c r="AJ528" s="225">
        <f t="shared" si="980"/>
        <v>1</v>
      </c>
      <c r="AK528" s="225">
        <f t="shared" si="981"/>
        <v>40</v>
      </c>
      <c r="AL528" s="396">
        <v>0.75</v>
      </c>
      <c r="AM528" s="396">
        <v>0.81944444444444453</v>
      </c>
      <c r="AN528" s="12">
        <f t="shared" si="1066"/>
        <v>6.9444444444444531E-2</v>
      </c>
      <c r="AO528" s="13">
        <f t="shared" si="1067"/>
        <v>1</v>
      </c>
      <c r="AP528" s="13">
        <f t="shared" si="1068"/>
        <v>40</v>
      </c>
      <c r="AQ528" s="396">
        <v>0.82013888888888886</v>
      </c>
      <c r="AR528" s="12">
        <f t="shared" si="985"/>
        <v>6.9444444444433095E-4</v>
      </c>
      <c r="AS528" s="225">
        <f t="shared" si="986"/>
        <v>0</v>
      </c>
      <c r="AT528" s="13">
        <f t="shared" si="987"/>
        <v>1</v>
      </c>
      <c r="AU528" s="396">
        <v>0.8208333333333333</v>
      </c>
      <c r="AV528" s="226">
        <f t="shared" si="988"/>
        <v>6.9444444444444198E-4</v>
      </c>
      <c r="AW528" s="13">
        <f t="shared" si="989"/>
        <v>0</v>
      </c>
      <c r="AX528" s="13">
        <f t="shared" si="990"/>
        <v>1</v>
      </c>
      <c r="AY528" s="396">
        <v>0.96597222222222223</v>
      </c>
      <c r="AZ528" s="12">
        <f t="shared" si="991"/>
        <v>0.14513888888888893</v>
      </c>
      <c r="BA528" s="225">
        <f t="shared" si="992"/>
        <v>3</v>
      </c>
      <c r="BB528" s="225">
        <f t="shared" si="993"/>
        <v>29</v>
      </c>
      <c r="BC528" s="396">
        <v>0.96597222222222223</v>
      </c>
      <c r="BD528" s="396">
        <v>0.96597222222222223</v>
      </c>
      <c r="BE528" s="12">
        <f t="shared" si="1054"/>
        <v>0</v>
      </c>
      <c r="BF528" s="13">
        <f t="shared" si="1055"/>
        <v>0</v>
      </c>
      <c r="BG528" s="13">
        <f t="shared" si="1056"/>
        <v>0</v>
      </c>
      <c r="BH528" s="396">
        <v>0.96597222222222223</v>
      </c>
      <c r="BI528" s="396">
        <v>0.96597222222222223</v>
      </c>
      <c r="BJ528" s="395"/>
      <c r="BK528" s="69">
        <f t="shared" si="1057"/>
        <v>0</v>
      </c>
      <c r="BL528" s="13">
        <f t="shared" si="1058"/>
        <v>0</v>
      </c>
      <c r="BM528" s="13">
        <f t="shared" si="1059"/>
        <v>0</v>
      </c>
      <c r="BN528" s="396">
        <v>0.98611111111111116</v>
      </c>
      <c r="BO528" s="12">
        <f t="shared" si="1000"/>
        <v>2.0138888888888928E-2</v>
      </c>
      <c r="BP528" s="225">
        <f t="shared" si="1001"/>
        <v>0</v>
      </c>
      <c r="BQ528" s="225">
        <f t="shared" si="1002"/>
        <v>29</v>
      </c>
      <c r="BR528" s="396">
        <v>0.99305555555555547</v>
      </c>
      <c r="BS528" s="12">
        <f t="shared" si="1003"/>
        <v>6.9444444444443088E-3</v>
      </c>
      <c r="BT528" s="225">
        <f t="shared" si="1004"/>
        <v>0</v>
      </c>
      <c r="BU528" s="225">
        <f t="shared" si="1005"/>
        <v>10</v>
      </c>
      <c r="BV528" s="396">
        <v>0.99305555555555547</v>
      </c>
      <c r="BW528" s="396">
        <v>0.99652777777777779</v>
      </c>
      <c r="BX528" s="12">
        <f t="shared" si="1031"/>
        <v>3.4722222222223209E-3</v>
      </c>
      <c r="BY528" s="13">
        <f t="shared" si="1032"/>
        <v>0</v>
      </c>
      <c r="BZ528" s="13">
        <f t="shared" si="1033"/>
        <v>5</v>
      </c>
      <c r="CA528" s="226">
        <f t="shared" si="1034"/>
        <v>0.28819444444444442</v>
      </c>
      <c r="CB528" s="13">
        <f t="shared" si="1035"/>
        <v>6</v>
      </c>
      <c r="CC528" s="13">
        <f t="shared" si="1036"/>
        <v>55</v>
      </c>
      <c r="CD528" s="12">
        <f t="shared" si="1030"/>
        <v>5.5555555555555358E-2</v>
      </c>
      <c r="CE528" s="13">
        <f t="shared" si="1037"/>
        <v>1</v>
      </c>
      <c r="CF528" s="13">
        <f t="shared" si="1038"/>
        <v>20</v>
      </c>
      <c r="CG528" s="12">
        <f t="shared" si="948"/>
        <v>6.9444444444444531E-2</v>
      </c>
      <c r="CH528" s="13">
        <f t="shared" si="1046"/>
        <v>1</v>
      </c>
      <c r="CI528" s="13">
        <f t="shared" si="1047"/>
        <v>40</v>
      </c>
      <c r="CJ528" s="12">
        <f t="shared" si="1048"/>
        <v>0.14513888888888893</v>
      </c>
      <c r="CK528" s="13">
        <f t="shared" si="1049"/>
        <v>3</v>
      </c>
      <c r="CL528" s="13">
        <f t="shared" si="1050"/>
        <v>29</v>
      </c>
      <c r="CM528" s="62"/>
      <c r="CN528" s="62"/>
      <c r="CO528" s="62"/>
      <c r="CP528" s="12">
        <f t="shared" si="1069"/>
        <v>9.3055555555555586E-2</v>
      </c>
      <c r="CQ528" s="13">
        <f t="shared" si="1070"/>
        <v>2</v>
      </c>
      <c r="CR528" s="13">
        <f t="shared" si="1071"/>
        <v>14</v>
      </c>
      <c r="CS528" s="396">
        <v>0</v>
      </c>
      <c r="CT528" s="13">
        <f t="shared" si="1060"/>
        <v>0</v>
      </c>
      <c r="CU528" s="13">
        <f t="shared" si="1061"/>
        <v>0</v>
      </c>
      <c r="CV528" s="396">
        <v>7.6388888888888886E-3</v>
      </c>
      <c r="CW528" s="13">
        <f>HOUR(CV528)</f>
        <v>0</v>
      </c>
      <c r="CX528" s="13">
        <f>MINUTE(CV528)</f>
        <v>11</v>
      </c>
      <c r="CY528" s="396">
        <v>0</v>
      </c>
      <c r="CZ528" s="428" t="s">
        <v>178</v>
      </c>
      <c r="DA528" s="428" t="s">
        <v>178</v>
      </c>
      <c r="DB528" s="396">
        <v>0</v>
      </c>
      <c r="DC528" s="13">
        <f t="shared" si="1072"/>
        <v>0</v>
      </c>
      <c r="DD528" s="13">
        <f t="shared" si="1073"/>
        <v>0</v>
      </c>
      <c r="DE528" s="396">
        <v>0</v>
      </c>
      <c r="DF528" s="13">
        <f t="shared" si="1023"/>
        <v>0</v>
      </c>
      <c r="DG528" s="13">
        <f t="shared" si="1024"/>
        <v>0</v>
      </c>
      <c r="DH528" s="396">
        <v>4.4444444444444446E-2</v>
      </c>
      <c r="DI528" s="13">
        <f t="shared" si="1025"/>
        <v>1</v>
      </c>
      <c r="DJ528" s="13">
        <f t="shared" si="1026"/>
        <v>4</v>
      </c>
      <c r="DK528" s="396">
        <v>0</v>
      </c>
      <c r="DL528" s="35">
        <f>HOUR(DK528)</f>
        <v>0</v>
      </c>
      <c r="DM528" s="35">
        <f>MINUTE(DK528)</f>
        <v>0</v>
      </c>
      <c r="DN528" s="66">
        <f t="shared" si="1006"/>
        <v>1868051.3359999997</v>
      </c>
      <c r="DO528" s="74">
        <f t="shared" si="1029"/>
        <v>30027</v>
      </c>
      <c r="DP528" s="66">
        <f t="shared" si="965"/>
        <v>62.922777777777775</v>
      </c>
      <c r="DQ528" s="63">
        <f t="shared" si="1039"/>
        <v>62.212386718619896</v>
      </c>
      <c r="DR528" s="66" t="e">
        <f t="shared" si="1007"/>
        <v>#NUM!</v>
      </c>
      <c r="DS528" s="96" t="e">
        <f t="shared" si="1008"/>
        <v>#NUM!</v>
      </c>
      <c r="DT528" s="66" t="e">
        <f t="shared" si="1009"/>
        <v>#NUM!</v>
      </c>
      <c r="DU528" s="66" t="e">
        <f t="shared" si="1010"/>
        <v>#NUM!</v>
      </c>
    </row>
    <row r="529" spans="1:125">
      <c r="A529" s="175">
        <v>528</v>
      </c>
      <c r="B529" s="392">
        <v>76</v>
      </c>
      <c r="C529" s="399">
        <v>40861</v>
      </c>
      <c r="D529" s="397">
        <f t="shared" si="1062"/>
        <v>11</v>
      </c>
      <c r="E529" s="393" t="s">
        <v>664</v>
      </c>
      <c r="F529" s="392">
        <v>6</v>
      </c>
      <c r="G529" s="395" t="s">
        <v>665</v>
      </c>
      <c r="H529" s="395" t="s">
        <v>394</v>
      </c>
      <c r="I529" s="395" t="s">
        <v>639</v>
      </c>
      <c r="J529" s="396">
        <v>0.17708333333333334</v>
      </c>
      <c r="K529" s="394">
        <v>3393.84</v>
      </c>
      <c r="L529" s="395" t="s">
        <v>33</v>
      </c>
      <c r="M529" s="392">
        <v>57</v>
      </c>
      <c r="N529" s="392">
        <v>2</v>
      </c>
      <c r="O529" s="395"/>
      <c r="P529" s="396">
        <v>0.17708333333333334</v>
      </c>
      <c r="Q529" s="396">
        <v>0.17708333333333334</v>
      </c>
      <c r="R529" s="12">
        <f t="shared" si="1063"/>
        <v>0</v>
      </c>
      <c r="S529" s="13">
        <f t="shared" si="1064"/>
        <v>0</v>
      </c>
      <c r="T529" s="13">
        <f t="shared" si="1065"/>
        <v>0</v>
      </c>
      <c r="U529" s="396">
        <v>0.18055555555555555</v>
      </c>
      <c r="V529" s="12">
        <f t="shared" si="885"/>
        <v>3.4722222222222099E-3</v>
      </c>
      <c r="W529" s="13">
        <f t="shared" si="971"/>
        <v>0</v>
      </c>
      <c r="X529" s="225">
        <f t="shared" si="972"/>
        <v>5</v>
      </c>
      <c r="Y529" s="396">
        <v>0.1875</v>
      </c>
      <c r="Z529" s="12">
        <f t="shared" si="973"/>
        <v>6.9444444444444475E-3</v>
      </c>
      <c r="AA529" s="13">
        <f t="shared" si="974"/>
        <v>0</v>
      </c>
      <c r="AB529" s="13">
        <f t="shared" si="975"/>
        <v>10</v>
      </c>
      <c r="AC529" s="396">
        <v>0.19791666666666666</v>
      </c>
      <c r="AD529" s="12">
        <f t="shared" si="976"/>
        <v>1.0416666666666657E-2</v>
      </c>
      <c r="AE529" s="13">
        <f t="shared" si="977"/>
        <v>0</v>
      </c>
      <c r="AF529" s="13">
        <f t="shared" si="978"/>
        <v>15</v>
      </c>
      <c r="AG529" s="396">
        <v>0.19791666666666666</v>
      </c>
      <c r="AH529" s="396">
        <v>0.20833333333333334</v>
      </c>
      <c r="AI529" s="12">
        <f t="shared" si="979"/>
        <v>1.0416666666666685E-2</v>
      </c>
      <c r="AJ529" s="225">
        <f t="shared" si="980"/>
        <v>0</v>
      </c>
      <c r="AK529" s="225">
        <f t="shared" si="981"/>
        <v>15</v>
      </c>
      <c r="AL529" s="396">
        <v>0.19791666666666666</v>
      </c>
      <c r="AM529" s="396">
        <v>0.20833333333333334</v>
      </c>
      <c r="AN529" s="12">
        <f t="shared" si="1066"/>
        <v>1.0416666666666685E-2</v>
      </c>
      <c r="AO529" s="13">
        <f t="shared" si="1067"/>
        <v>0</v>
      </c>
      <c r="AP529" s="13">
        <f t="shared" si="1068"/>
        <v>15</v>
      </c>
      <c r="AQ529" s="396">
        <v>0.20833333333333334</v>
      </c>
      <c r="AR529" s="12">
        <f t="shared" si="985"/>
        <v>0</v>
      </c>
      <c r="AS529" s="225">
        <f t="shared" si="986"/>
        <v>0</v>
      </c>
      <c r="AT529" s="13">
        <f t="shared" si="987"/>
        <v>0</v>
      </c>
      <c r="AU529" s="396">
        <v>0.23472222222222219</v>
      </c>
      <c r="AV529" s="226">
        <f t="shared" si="988"/>
        <v>2.6388888888888851E-2</v>
      </c>
      <c r="AW529" s="13">
        <f t="shared" si="989"/>
        <v>0</v>
      </c>
      <c r="AX529" s="13">
        <f t="shared" si="990"/>
        <v>38</v>
      </c>
      <c r="AY529" s="396">
        <v>0.42638888888888887</v>
      </c>
      <c r="AZ529" s="12">
        <f t="shared" si="991"/>
        <v>0.19166666666666668</v>
      </c>
      <c r="BA529" s="225">
        <f t="shared" si="992"/>
        <v>4</v>
      </c>
      <c r="BB529" s="225">
        <f t="shared" si="993"/>
        <v>36</v>
      </c>
      <c r="BC529" s="396">
        <v>0.42638888888888887</v>
      </c>
      <c r="BD529" s="396">
        <v>0.42638888888888887</v>
      </c>
      <c r="BE529" s="12">
        <f t="shared" si="1054"/>
        <v>0</v>
      </c>
      <c r="BF529" s="13">
        <f t="shared" si="1055"/>
        <v>0</v>
      </c>
      <c r="BG529" s="13">
        <f t="shared" si="1056"/>
        <v>0</v>
      </c>
      <c r="BH529" s="396">
        <v>0.42638888888888887</v>
      </c>
      <c r="BI529" s="396">
        <v>0.42638888888888887</v>
      </c>
      <c r="BJ529" s="395"/>
      <c r="BK529" s="69">
        <f t="shared" si="1057"/>
        <v>0</v>
      </c>
      <c r="BL529" s="13">
        <f t="shared" si="1058"/>
        <v>0</v>
      </c>
      <c r="BM529" s="13">
        <f t="shared" si="1059"/>
        <v>0</v>
      </c>
      <c r="BN529" s="396">
        <v>0.43402777777777773</v>
      </c>
      <c r="BO529" s="12">
        <f t="shared" si="1000"/>
        <v>7.6388888888888618E-3</v>
      </c>
      <c r="BP529" s="225">
        <f t="shared" si="1001"/>
        <v>0</v>
      </c>
      <c r="BQ529" s="225">
        <f t="shared" si="1002"/>
        <v>11</v>
      </c>
      <c r="BR529" s="396">
        <v>0.4375</v>
      </c>
      <c r="BS529" s="12">
        <f t="shared" si="1003"/>
        <v>3.4722222222222654E-3</v>
      </c>
      <c r="BT529" s="225">
        <f t="shared" si="1004"/>
        <v>0</v>
      </c>
      <c r="BU529" s="225">
        <f t="shared" si="1005"/>
        <v>5</v>
      </c>
      <c r="BV529" s="396">
        <v>0.4375</v>
      </c>
      <c r="BW529" s="396">
        <v>0.44097222222222227</v>
      </c>
      <c r="BX529" s="12">
        <f t="shared" ref="BX529:BX560" si="1074">BW529-BV529</f>
        <v>3.4722222222222654E-3</v>
      </c>
      <c r="BY529" s="13">
        <f t="shared" ref="BY529:BY560" si="1075">HOUR(BX529)</f>
        <v>0</v>
      </c>
      <c r="BZ529" s="13">
        <f t="shared" ref="BZ529:BZ560" si="1076">MINUTE(BX529)</f>
        <v>5</v>
      </c>
      <c r="CA529" s="226">
        <f t="shared" ref="CA529:CA560" si="1077">BW529-P529</f>
        <v>0.26388888888888895</v>
      </c>
      <c r="CB529" s="13">
        <f t="shared" ref="CB529:CB560" si="1078">HOUR(CA529)</f>
        <v>6</v>
      </c>
      <c r="CC529" s="13">
        <f t="shared" ref="CC529:CC560" si="1079">MINUTE(CA529)</f>
        <v>20</v>
      </c>
      <c r="CD529" s="12">
        <f t="shared" ref="CD529:CD571" si="1080">AD529+AR529+BO529+BS529</f>
        <v>2.1527777777777785E-2</v>
      </c>
      <c r="CE529" s="13">
        <f t="shared" ref="CE529:CE571" si="1081">HOUR(CD529)</f>
        <v>0</v>
      </c>
      <c r="CF529" s="13">
        <f t="shared" ref="CF529:CF571" si="1082">MINUTE(CD529)</f>
        <v>31</v>
      </c>
      <c r="CG529" s="12">
        <f t="shared" ref="CG529:CG571" si="1083">AI529</f>
        <v>1.0416666666666685E-2</v>
      </c>
      <c r="CH529" s="13">
        <f t="shared" ref="CH529:CH571" si="1084">HOUR(CG529)</f>
        <v>0</v>
      </c>
      <c r="CI529" s="13">
        <f t="shared" ref="CI529:CI571" si="1085">MINUTE(CG529)</f>
        <v>15</v>
      </c>
      <c r="CJ529" s="12">
        <f t="shared" ref="CJ529:CJ571" si="1086">AZ529</f>
        <v>0.19166666666666668</v>
      </c>
      <c r="CK529" s="13">
        <f t="shared" ref="CK529:CK571" si="1087">HOUR(CJ529)</f>
        <v>4</v>
      </c>
      <c r="CL529" s="13">
        <f t="shared" ref="CL529:CL571" si="1088">MINUTE(CJ529)</f>
        <v>36</v>
      </c>
      <c r="CM529" s="62"/>
      <c r="CN529" s="62"/>
      <c r="CO529" s="62"/>
      <c r="CP529" s="12">
        <f t="shared" si="1069"/>
        <v>8.4027777777777785E-2</v>
      </c>
      <c r="CQ529" s="13">
        <f t="shared" si="1070"/>
        <v>2</v>
      </c>
      <c r="CR529" s="13">
        <f t="shared" si="1071"/>
        <v>1</v>
      </c>
      <c r="CS529" s="396">
        <v>0</v>
      </c>
      <c r="CT529" s="13">
        <f t="shared" si="1060"/>
        <v>0</v>
      </c>
      <c r="CU529" s="13">
        <f t="shared" si="1061"/>
        <v>0</v>
      </c>
      <c r="CV529" s="396">
        <v>3.472222222222222E-3</v>
      </c>
      <c r="CW529" s="13">
        <f t="shared" ref="CW529:CW541" si="1089">HOUR(CV529)</f>
        <v>0</v>
      </c>
      <c r="CX529" s="13">
        <f t="shared" ref="CX529:CX541" si="1090">MINUTE(CV529)</f>
        <v>5</v>
      </c>
      <c r="CY529" s="396">
        <v>6.9444444444444441E-3</v>
      </c>
      <c r="CZ529" s="428" t="s">
        <v>178</v>
      </c>
      <c r="DA529" s="428" t="s">
        <v>178</v>
      </c>
      <c r="DB529" s="396">
        <v>0</v>
      </c>
      <c r="DC529" s="13">
        <f t="shared" si="1072"/>
        <v>0</v>
      </c>
      <c r="DD529" s="13">
        <f t="shared" si="1073"/>
        <v>0</v>
      </c>
      <c r="DE529" s="396">
        <v>9.7222222222222224E-2</v>
      </c>
      <c r="DF529" s="13">
        <f t="shared" ref="DF529:DF538" si="1091">HOUR(DE529)</f>
        <v>2</v>
      </c>
      <c r="DG529" s="13">
        <f t="shared" ref="DG529:DG538" si="1092">MINUTE(DE529)</f>
        <v>20</v>
      </c>
      <c r="DH529" s="396">
        <v>0</v>
      </c>
      <c r="DI529" s="13">
        <f>HOUR(DH529)</f>
        <v>0</v>
      </c>
      <c r="DJ529" s="13">
        <f>MINUTE(DH529)</f>
        <v>0</v>
      </c>
      <c r="DK529" s="396">
        <v>0</v>
      </c>
      <c r="DL529" s="35">
        <f t="shared" ref="DL529:DL534" si="1093">HOUR(DK529)</f>
        <v>0</v>
      </c>
      <c r="DM529" s="35">
        <f t="shared" ref="DM529:DM534" si="1094">MINUTE(DK529)</f>
        <v>0</v>
      </c>
      <c r="DN529" s="66">
        <f t="shared" ref="DN529:DN592" si="1095">DN528+K529</f>
        <v>1871445.1759999997</v>
      </c>
      <c r="DO529" s="74">
        <f t="shared" ref="DO529:DO592" si="1096">DO528+M529</f>
        <v>30084</v>
      </c>
      <c r="DP529" s="66">
        <f t="shared" ref="DP529:DP598" si="1097" xml:space="preserve"> K529/M529</f>
        <v>59.54105263157895</v>
      </c>
      <c r="DQ529" s="63">
        <f t="shared" ref="DQ529:DQ592" si="1098">DN529/DO529</f>
        <v>62.207325355670783</v>
      </c>
      <c r="DR529" s="66" t="e">
        <f t="shared" si="1007"/>
        <v>#NUM!</v>
      </c>
      <c r="DS529" s="96" t="e">
        <f t="shared" si="1008"/>
        <v>#NUM!</v>
      </c>
      <c r="DT529" s="66" t="e">
        <f t="shared" si="1009"/>
        <v>#NUM!</v>
      </c>
      <c r="DU529" s="66" t="e">
        <f t="shared" si="1010"/>
        <v>#NUM!</v>
      </c>
    </row>
    <row r="530" spans="1:125">
      <c r="A530" s="199">
        <v>529</v>
      </c>
      <c r="B530" s="392">
        <v>77</v>
      </c>
      <c r="C530" s="399">
        <v>40861</v>
      </c>
      <c r="D530" s="397">
        <f t="shared" si="1062"/>
        <v>11</v>
      </c>
      <c r="E530" s="393" t="s">
        <v>39</v>
      </c>
      <c r="F530" s="392">
        <v>35</v>
      </c>
      <c r="G530" s="395" t="s">
        <v>38</v>
      </c>
      <c r="H530" s="395" t="s">
        <v>661</v>
      </c>
      <c r="I530" s="395" t="s">
        <v>663</v>
      </c>
      <c r="J530" s="396">
        <v>0.82291666666666663</v>
      </c>
      <c r="K530" s="394">
        <v>3855.06</v>
      </c>
      <c r="L530" s="395" t="s">
        <v>33</v>
      </c>
      <c r="M530" s="392">
        <v>58</v>
      </c>
      <c r="N530" s="392">
        <v>1</v>
      </c>
      <c r="O530" s="395"/>
      <c r="P530" s="396">
        <v>0.82291666666666663</v>
      </c>
      <c r="Q530" s="396">
        <v>0.82291666666666663</v>
      </c>
      <c r="R530" s="12">
        <f t="shared" si="1063"/>
        <v>0</v>
      </c>
      <c r="S530" s="13">
        <f t="shared" si="1064"/>
        <v>0</v>
      </c>
      <c r="T530" s="13">
        <f t="shared" si="1065"/>
        <v>0</v>
      </c>
      <c r="U530" s="396">
        <v>1.3958333333333333</v>
      </c>
      <c r="V530" s="12">
        <f t="shared" si="885"/>
        <v>0.57291666666666663</v>
      </c>
      <c r="W530" s="13">
        <f t="shared" si="971"/>
        <v>13</v>
      </c>
      <c r="X530" s="225">
        <f t="shared" si="972"/>
        <v>45</v>
      </c>
      <c r="Y530" s="396">
        <v>1.4166666666666667</v>
      </c>
      <c r="Z530" s="12">
        <f t="shared" si="973"/>
        <v>2.0833333333333481E-2</v>
      </c>
      <c r="AA530" s="13">
        <f t="shared" si="974"/>
        <v>0</v>
      </c>
      <c r="AB530" s="13">
        <f t="shared" si="975"/>
        <v>30</v>
      </c>
      <c r="AC530" s="396">
        <v>1.4722222222222223</v>
      </c>
      <c r="AD530" s="12">
        <f t="shared" si="976"/>
        <v>5.555555555555558E-2</v>
      </c>
      <c r="AE530" s="13">
        <f t="shared" si="977"/>
        <v>1</v>
      </c>
      <c r="AF530" s="13">
        <f t="shared" si="978"/>
        <v>20</v>
      </c>
      <c r="AG530" s="396">
        <v>1.4722222222222223</v>
      </c>
      <c r="AH530" s="396">
        <v>1.4722222222222223</v>
      </c>
      <c r="AI530" s="12">
        <f t="shared" ref="AI530:AI590" si="1099">AH530-AG530</f>
        <v>0</v>
      </c>
      <c r="AJ530" s="225">
        <f t="shared" ref="AJ530:AJ590" si="1100">HOUR(AI530)</f>
        <v>0</v>
      </c>
      <c r="AK530" s="225">
        <f t="shared" ref="AK530:AK590" si="1101">MINUTE(AI530)</f>
        <v>0</v>
      </c>
      <c r="AL530" s="396">
        <v>1.4722222222222223</v>
      </c>
      <c r="AM530" s="396">
        <v>1.4722222222222223</v>
      </c>
      <c r="AN530" s="12">
        <f t="shared" si="1066"/>
        <v>0</v>
      </c>
      <c r="AO530" s="13">
        <f t="shared" si="1067"/>
        <v>0</v>
      </c>
      <c r="AP530" s="13">
        <f t="shared" si="1068"/>
        <v>0</v>
      </c>
      <c r="AQ530" s="396">
        <v>1.5972222222222223</v>
      </c>
      <c r="AR530" s="12">
        <f t="shared" si="985"/>
        <v>0.125</v>
      </c>
      <c r="AS530" s="225">
        <f t="shared" si="986"/>
        <v>3</v>
      </c>
      <c r="AT530" s="13">
        <f t="shared" si="987"/>
        <v>0</v>
      </c>
      <c r="AU530" s="396">
        <v>1.6041666666666667</v>
      </c>
      <c r="AV530" s="226">
        <f t="shared" si="988"/>
        <v>6.9444444444444198E-3</v>
      </c>
      <c r="AW530" s="13">
        <f t="shared" si="989"/>
        <v>0</v>
      </c>
      <c r="AX530" s="13">
        <f t="shared" si="990"/>
        <v>10</v>
      </c>
      <c r="AY530" s="396">
        <v>1.7375</v>
      </c>
      <c r="AZ530" s="12">
        <f t="shared" si="991"/>
        <v>0.1333333333333333</v>
      </c>
      <c r="BA530" s="225">
        <f t="shared" si="992"/>
        <v>3</v>
      </c>
      <c r="BB530" s="225">
        <f t="shared" si="993"/>
        <v>12</v>
      </c>
      <c r="BC530" s="396">
        <v>1.7375</v>
      </c>
      <c r="BD530" s="396">
        <v>1.7375</v>
      </c>
      <c r="BE530" s="12">
        <f t="shared" si="1054"/>
        <v>0</v>
      </c>
      <c r="BF530" s="13">
        <f t="shared" si="1055"/>
        <v>0</v>
      </c>
      <c r="BG530" s="13">
        <f t="shared" si="1056"/>
        <v>0</v>
      </c>
      <c r="BH530" s="396">
        <v>1.7375</v>
      </c>
      <c r="BI530" s="396">
        <v>1.7375</v>
      </c>
      <c r="BJ530" s="395"/>
      <c r="BK530" s="69">
        <f t="shared" si="1057"/>
        <v>0</v>
      </c>
      <c r="BL530" s="13">
        <f t="shared" si="1058"/>
        <v>0</v>
      </c>
      <c r="BM530" s="13">
        <f t="shared" si="1059"/>
        <v>0</v>
      </c>
      <c r="BN530" s="396">
        <v>1.7430555555555556</v>
      </c>
      <c r="BO530" s="12">
        <f t="shared" si="1000"/>
        <v>5.5555555555555358E-3</v>
      </c>
      <c r="BP530" s="225">
        <f t="shared" si="1001"/>
        <v>0</v>
      </c>
      <c r="BQ530" s="225">
        <f t="shared" si="1002"/>
        <v>8</v>
      </c>
      <c r="BR530" s="396">
        <v>1.7465277777777777</v>
      </c>
      <c r="BS530" s="12">
        <f t="shared" si="1003"/>
        <v>3.4722222222220989E-3</v>
      </c>
      <c r="BT530" s="225">
        <f t="shared" si="1004"/>
        <v>0</v>
      </c>
      <c r="BU530" s="225">
        <f t="shared" si="1005"/>
        <v>5</v>
      </c>
      <c r="BV530" s="396">
        <v>1.7465277777777777</v>
      </c>
      <c r="BW530" s="396">
        <v>1.75</v>
      </c>
      <c r="BX530" s="12">
        <f t="shared" si="1074"/>
        <v>3.4722222222223209E-3</v>
      </c>
      <c r="BY530" s="13">
        <f t="shared" si="1075"/>
        <v>0</v>
      </c>
      <c r="BZ530" s="13">
        <f t="shared" si="1076"/>
        <v>5</v>
      </c>
      <c r="CA530" s="226">
        <f t="shared" si="1077"/>
        <v>0.92708333333333337</v>
      </c>
      <c r="CB530" s="13">
        <f t="shared" si="1078"/>
        <v>22</v>
      </c>
      <c r="CC530" s="13">
        <f t="shared" si="1079"/>
        <v>15</v>
      </c>
      <c r="CD530" s="12">
        <f t="shared" si="1080"/>
        <v>0.18958333333333321</v>
      </c>
      <c r="CE530" s="13">
        <f t="shared" si="1081"/>
        <v>4</v>
      </c>
      <c r="CF530" s="13">
        <f t="shared" si="1082"/>
        <v>33</v>
      </c>
      <c r="CG530" s="12">
        <f t="shared" si="1083"/>
        <v>0</v>
      </c>
      <c r="CH530" s="13">
        <f t="shared" si="1084"/>
        <v>0</v>
      </c>
      <c r="CI530" s="13">
        <f t="shared" si="1085"/>
        <v>0</v>
      </c>
      <c r="CJ530" s="12">
        <f t="shared" si="1086"/>
        <v>0.1333333333333333</v>
      </c>
      <c r="CK530" s="13">
        <f t="shared" si="1087"/>
        <v>3</v>
      </c>
      <c r="CL530" s="13">
        <f t="shared" si="1088"/>
        <v>12</v>
      </c>
      <c r="CM530" s="62"/>
      <c r="CN530" s="62"/>
      <c r="CO530" s="62"/>
      <c r="CP530" s="12">
        <f t="shared" si="1069"/>
        <v>2.847222222222219E-2</v>
      </c>
      <c r="CQ530" s="13">
        <f t="shared" si="1070"/>
        <v>0</v>
      </c>
      <c r="CR530" s="13">
        <f t="shared" si="1071"/>
        <v>41</v>
      </c>
      <c r="CS530" s="396">
        <v>0</v>
      </c>
      <c r="CT530" s="13">
        <f t="shared" si="1060"/>
        <v>0</v>
      </c>
      <c r="CU530" s="13">
        <f t="shared" si="1061"/>
        <v>0</v>
      </c>
      <c r="CV530" s="396">
        <v>0</v>
      </c>
      <c r="CW530" s="13">
        <f t="shared" si="1089"/>
        <v>0</v>
      </c>
      <c r="CX530" s="13">
        <f t="shared" si="1090"/>
        <v>0</v>
      </c>
      <c r="CY530" s="396">
        <v>0</v>
      </c>
      <c r="CZ530" s="428" t="s">
        <v>178</v>
      </c>
      <c r="DA530" s="428" t="s">
        <v>178</v>
      </c>
      <c r="DB530" s="396">
        <v>0</v>
      </c>
      <c r="DC530" s="13">
        <f t="shared" si="1072"/>
        <v>0</v>
      </c>
      <c r="DD530" s="13">
        <f t="shared" si="1073"/>
        <v>0</v>
      </c>
      <c r="DE530" s="396">
        <v>0</v>
      </c>
      <c r="DF530" s="13">
        <f t="shared" si="1091"/>
        <v>0</v>
      </c>
      <c r="DG530" s="13">
        <f t="shared" si="1092"/>
        <v>0</v>
      </c>
      <c r="DH530" s="396">
        <v>0.10486111111111111</v>
      </c>
      <c r="DI530" s="13">
        <f>HOUR(DH530)</f>
        <v>2</v>
      </c>
      <c r="DJ530" s="13">
        <f>MINUTE(DH530)</f>
        <v>31</v>
      </c>
      <c r="DK530" s="396">
        <v>0</v>
      </c>
      <c r="DL530" s="35">
        <f t="shared" si="1093"/>
        <v>0</v>
      </c>
      <c r="DM530" s="35">
        <f t="shared" si="1094"/>
        <v>0</v>
      </c>
      <c r="DN530" s="66">
        <f t="shared" si="1095"/>
        <v>1875300.2359999998</v>
      </c>
      <c r="DO530" s="74">
        <f t="shared" si="1096"/>
        <v>30142</v>
      </c>
      <c r="DP530" s="66">
        <f t="shared" si="1097"/>
        <v>66.466551724137929</v>
      </c>
      <c r="DQ530" s="63">
        <f t="shared" si="1098"/>
        <v>62.215521066949762</v>
      </c>
      <c r="DR530" s="66" t="e">
        <f t="shared" si="1007"/>
        <v>#NUM!</v>
      </c>
      <c r="DS530" s="96" t="e">
        <f t="shared" si="1008"/>
        <v>#NUM!</v>
      </c>
      <c r="DT530" s="66" t="e">
        <f t="shared" si="1009"/>
        <v>#NUM!</v>
      </c>
      <c r="DU530" s="66" t="e">
        <f t="shared" si="1010"/>
        <v>#NUM!</v>
      </c>
    </row>
    <row r="531" spans="1:125" ht="30">
      <c r="A531" s="175">
        <v>530</v>
      </c>
      <c r="B531" s="392">
        <v>78</v>
      </c>
      <c r="C531" s="399">
        <v>40861</v>
      </c>
      <c r="D531" s="397">
        <f t="shared" si="1062"/>
        <v>11</v>
      </c>
      <c r="E531" s="393" t="s">
        <v>39</v>
      </c>
      <c r="F531" s="392">
        <v>36</v>
      </c>
      <c r="G531" s="395" t="s">
        <v>38</v>
      </c>
      <c r="H531" s="395" t="s">
        <v>346</v>
      </c>
      <c r="I531" s="395" t="s">
        <v>681</v>
      </c>
      <c r="J531" s="396">
        <v>0.50694444444444442</v>
      </c>
      <c r="K531" s="394">
        <v>3488.88</v>
      </c>
      <c r="L531" s="395" t="s">
        <v>33</v>
      </c>
      <c r="M531" s="392">
        <v>58</v>
      </c>
      <c r="N531" s="392">
        <v>1</v>
      </c>
      <c r="O531" s="395"/>
      <c r="P531" s="396">
        <v>0.50694444444444442</v>
      </c>
      <c r="Q531" s="396">
        <v>0.50694444444444442</v>
      </c>
      <c r="R531" s="12">
        <f t="shared" si="1063"/>
        <v>0</v>
      </c>
      <c r="S531" s="13">
        <f t="shared" si="1064"/>
        <v>0</v>
      </c>
      <c r="T531" s="13">
        <f t="shared" si="1065"/>
        <v>0</v>
      </c>
      <c r="U531" s="396">
        <v>0.51388888888888895</v>
      </c>
      <c r="V531" s="12">
        <f t="shared" si="885"/>
        <v>6.9444444444445308E-3</v>
      </c>
      <c r="W531" s="13">
        <f t="shared" si="971"/>
        <v>0</v>
      </c>
      <c r="X531" s="225">
        <f t="shared" si="972"/>
        <v>10</v>
      </c>
      <c r="Y531" s="396">
        <v>0.52083333333333337</v>
      </c>
      <c r="Z531" s="12">
        <f t="shared" si="973"/>
        <v>6.9444444444444198E-3</v>
      </c>
      <c r="AA531" s="13">
        <f t="shared" si="974"/>
        <v>0</v>
      </c>
      <c r="AB531" s="13">
        <f t="shared" si="975"/>
        <v>10</v>
      </c>
      <c r="AC531" s="396">
        <v>0.54166666666666663</v>
      </c>
      <c r="AD531" s="12">
        <f t="shared" si="976"/>
        <v>2.0833333333333259E-2</v>
      </c>
      <c r="AE531" s="13">
        <f t="shared" si="977"/>
        <v>0</v>
      </c>
      <c r="AF531" s="13">
        <f t="shared" si="978"/>
        <v>30</v>
      </c>
      <c r="AG531" s="396">
        <v>0.54861111111111105</v>
      </c>
      <c r="AH531" s="396">
        <v>0.68055555555555547</v>
      </c>
      <c r="AI531" s="12">
        <f t="shared" si="1099"/>
        <v>0.13194444444444442</v>
      </c>
      <c r="AJ531" s="225">
        <f t="shared" si="1100"/>
        <v>3</v>
      </c>
      <c r="AK531" s="225">
        <f t="shared" si="1101"/>
        <v>10</v>
      </c>
      <c r="AL531" s="396">
        <v>0.54861111111111105</v>
      </c>
      <c r="AM531" s="396">
        <v>0.68055555555555547</v>
      </c>
      <c r="AN531" s="12">
        <f t="shared" si="1066"/>
        <v>0.13194444444444442</v>
      </c>
      <c r="AO531" s="13">
        <f t="shared" si="1067"/>
        <v>3</v>
      </c>
      <c r="AP531" s="13">
        <f t="shared" si="1068"/>
        <v>10</v>
      </c>
      <c r="AQ531" s="396">
        <v>0.77777777777777779</v>
      </c>
      <c r="AR531" s="12">
        <f t="shared" si="985"/>
        <v>9.7222222222222321E-2</v>
      </c>
      <c r="AS531" s="225">
        <f t="shared" si="986"/>
        <v>2</v>
      </c>
      <c r="AT531" s="13">
        <f t="shared" si="987"/>
        <v>20</v>
      </c>
      <c r="AU531" s="396">
        <v>0.78125</v>
      </c>
      <c r="AV531" s="226">
        <f t="shared" si="988"/>
        <v>3.4722222222222099E-3</v>
      </c>
      <c r="AW531" s="13">
        <f t="shared" si="989"/>
        <v>0</v>
      </c>
      <c r="AX531" s="13">
        <f t="shared" si="990"/>
        <v>5</v>
      </c>
      <c r="AY531" s="396">
        <v>0.89097222222222217</v>
      </c>
      <c r="AZ531" s="12">
        <f t="shared" si="991"/>
        <v>0.10972222222222217</v>
      </c>
      <c r="BA531" s="225">
        <f t="shared" si="992"/>
        <v>2</v>
      </c>
      <c r="BB531" s="225">
        <f t="shared" si="993"/>
        <v>38</v>
      </c>
      <c r="BC531" s="396">
        <v>0.89097222222222217</v>
      </c>
      <c r="BD531" s="396">
        <v>0.89097222222222217</v>
      </c>
      <c r="BE531" s="12">
        <f t="shared" si="1054"/>
        <v>0</v>
      </c>
      <c r="BF531" s="13">
        <f t="shared" si="1055"/>
        <v>0</v>
      </c>
      <c r="BG531" s="13">
        <f t="shared" si="1056"/>
        <v>0</v>
      </c>
      <c r="BH531" s="396">
        <v>0.89097222222222217</v>
      </c>
      <c r="BI531" s="396">
        <v>0.89097222222222217</v>
      </c>
      <c r="BJ531" s="395"/>
      <c r="BK531" s="69">
        <f t="shared" si="1057"/>
        <v>0</v>
      </c>
      <c r="BL531" s="13">
        <f t="shared" si="1058"/>
        <v>0</v>
      </c>
      <c r="BM531" s="13">
        <f t="shared" si="1059"/>
        <v>0</v>
      </c>
      <c r="BN531" s="396">
        <v>0.89583333333333337</v>
      </c>
      <c r="BO531" s="12">
        <f t="shared" si="1000"/>
        <v>4.8611111111112049E-3</v>
      </c>
      <c r="BP531" s="225">
        <f t="shared" si="1001"/>
        <v>0</v>
      </c>
      <c r="BQ531" s="225">
        <f t="shared" si="1002"/>
        <v>7</v>
      </c>
      <c r="BR531" s="396">
        <v>0.89930555555555547</v>
      </c>
      <c r="BS531" s="12">
        <f t="shared" si="1003"/>
        <v>3.4722222222220989E-3</v>
      </c>
      <c r="BT531" s="225">
        <f t="shared" si="1004"/>
        <v>0</v>
      </c>
      <c r="BU531" s="225">
        <f t="shared" si="1005"/>
        <v>5</v>
      </c>
      <c r="BV531" s="396">
        <v>0.89930555555555547</v>
      </c>
      <c r="BW531" s="396">
        <v>0.90277777777777779</v>
      </c>
      <c r="BX531" s="12">
        <f t="shared" si="1074"/>
        <v>3.4722222222223209E-3</v>
      </c>
      <c r="BY531" s="13">
        <f t="shared" si="1075"/>
        <v>0</v>
      </c>
      <c r="BZ531" s="13">
        <f t="shared" si="1076"/>
        <v>5</v>
      </c>
      <c r="CA531" s="226">
        <f t="shared" si="1077"/>
        <v>0.39583333333333337</v>
      </c>
      <c r="CB531" s="13">
        <f t="shared" si="1078"/>
        <v>9</v>
      </c>
      <c r="CC531" s="13">
        <f t="shared" si="1079"/>
        <v>30</v>
      </c>
      <c r="CD531" s="12">
        <f t="shared" si="1080"/>
        <v>0.12638888888888888</v>
      </c>
      <c r="CE531" s="13">
        <f t="shared" si="1081"/>
        <v>3</v>
      </c>
      <c r="CF531" s="13">
        <f t="shared" si="1082"/>
        <v>2</v>
      </c>
      <c r="CG531" s="12">
        <f t="shared" si="1083"/>
        <v>0.13194444444444442</v>
      </c>
      <c r="CH531" s="13">
        <f t="shared" si="1084"/>
        <v>3</v>
      </c>
      <c r="CI531" s="13">
        <f t="shared" si="1085"/>
        <v>10</v>
      </c>
      <c r="CJ531" s="12">
        <f t="shared" si="1086"/>
        <v>0.10972222222222217</v>
      </c>
      <c r="CK531" s="13">
        <f t="shared" si="1087"/>
        <v>2</v>
      </c>
      <c r="CL531" s="13">
        <f t="shared" si="1088"/>
        <v>38</v>
      </c>
      <c r="CM531" s="62"/>
      <c r="CN531" s="62"/>
      <c r="CO531" s="62"/>
      <c r="CP531" s="12">
        <f t="shared" si="1069"/>
        <v>6.3194444444444386E-2</v>
      </c>
      <c r="CQ531" s="13">
        <f t="shared" si="1070"/>
        <v>1</v>
      </c>
      <c r="CR531" s="13">
        <f t="shared" si="1071"/>
        <v>31</v>
      </c>
      <c r="CS531" s="396">
        <v>0</v>
      </c>
      <c r="CT531" s="13">
        <f t="shared" si="1060"/>
        <v>0</v>
      </c>
      <c r="CU531" s="13">
        <f t="shared" si="1061"/>
        <v>0</v>
      </c>
      <c r="CV531" s="396">
        <v>0</v>
      </c>
      <c r="CW531" s="13">
        <f t="shared" si="1089"/>
        <v>0</v>
      </c>
      <c r="CX531" s="13">
        <f t="shared" si="1090"/>
        <v>0</v>
      </c>
      <c r="CY531" s="396">
        <v>0</v>
      </c>
      <c r="CZ531" s="428" t="s">
        <v>178</v>
      </c>
      <c r="DA531" s="428" t="s">
        <v>178</v>
      </c>
      <c r="DB531" s="396">
        <v>0</v>
      </c>
      <c r="DC531" s="13">
        <f t="shared" si="1072"/>
        <v>0</v>
      </c>
      <c r="DD531" s="13">
        <f t="shared" si="1073"/>
        <v>0</v>
      </c>
      <c r="DE531" s="396">
        <v>0</v>
      </c>
      <c r="DF531" s="13">
        <f t="shared" si="1091"/>
        <v>0</v>
      </c>
      <c r="DG531" s="13">
        <f t="shared" si="1092"/>
        <v>0</v>
      </c>
      <c r="DH531" s="396">
        <v>4.6527777777777779E-2</v>
      </c>
      <c r="DI531" s="13">
        <f>HOUR(DH531)</f>
        <v>1</v>
      </c>
      <c r="DJ531" s="13">
        <f>MINUTE(DH531)</f>
        <v>7</v>
      </c>
      <c r="DK531" s="396">
        <v>0</v>
      </c>
      <c r="DL531" s="35">
        <f t="shared" si="1093"/>
        <v>0</v>
      </c>
      <c r="DM531" s="35">
        <f t="shared" si="1094"/>
        <v>0</v>
      </c>
      <c r="DN531" s="66">
        <f t="shared" si="1095"/>
        <v>1878789.1159999997</v>
      </c>
      <c r="DO531" s="74">
        <f t="shared" si="1096"/>
        <v>30200</v>
      </c>
      <c r="DP531" s="66">
        <f t="shared" si="1097"/>
        <v>60.153103448275864</v>
      </c>
      <c r="DQ531" s="63">
        <f t="shared" si="1098"/>
        <v>62.211560132450323</v>
      </c>
      <c r="DR531" s="66" t="e">
        <f t="shared" si="1007"/>
        <v>#NUM!</v>
      </c>
      <c r="DS531" s="96" t="e">
        <f t="shared" si="1008"/>
        <v>#NUM!</v>
      </c>
      <c r="DT531" s="66" t="e">
        <f t="shared" si="1009"/>
        <v>#NUM!</v>
      </c>
      <c r="DU531" s="66" t="e">
        <f t="shared" si="1010"/>
        <v>#NUM!</v>
      </c>
    </row>
    <row r="532" spans="1:125">
      <c r="A532" s="199">
        <v>531</v>
      </c>
      <c r="B532" s="392">
        <v>79</v>
      </c>
      <c r="C532" s="399">
        <v>40861</v>
      </c>
      <c r="D532" s="397">
        <f t="shared" si="1062"/>
        <v>11</v>
      </c>
      <c r="E532" s="393" t="s">
        <v>664</v>
      </c>
      <c r="F532" s="392">
        <v>7</v>
      </c>
      <c r="G532" s="395" t="s">
        <v>665</v>
      </c>
      <c r="H532" s="395" t="s">
        <v>394</v>
      </c>
      <c r="I532" s="395" t="s">
        <v>639</v>
      </c>
      <c r="J532" s="396">
        <v>0.78125</v>
      </c>
      <c r="K532" s="394">
        <v>3416.36</v>
      </c>
      <c r="L532" s="395" t="s">
        <v>33</v>
      </c>
      <c r="M532" s="392">
        <v>58</v>
      </c>
      <c r="N532" s="392">
        <v>0</v>
      </c>
      <c r="O532" s="395"/>
      <c r="P532" s="396">
        <v>0.78125</v>
      </c>
      <c r="Q532" s="396">
        <v>0.78125</v>
      </c>
      <c r="R532" s="12">
        <f t="shared" si="1063"/>
        <v>0</v>
      </c>
      <c r="S532" s="13">
        <f t="shared" si="1064"/>
        <v>0</v>
      </c>
      <c r="T532" s="13">
        <f t="shared" si="1065"/>
        <v>0</v>
      </c>
      <c r="U532" s="396">
        <v>0.78472222222222221</v>
      </c>
      <c r="V532" s="12">
        <f t="shared" si="885"/>
        <v>3.4722222222222099E-3</v>
      </c>
      <c r="W532" s="13">
        <f t="shared" si="971"/>
        <v>0</v>
      </c>
      <c r="X532" s="225">
        <f t="shared" si="972"/>
        <v>5</v>
      </c>
      <c r="Y532" s="396">
        <v>0.79166666666666663</v>
      </c>
      <c r="Z532" s="12">
        <f t="shared" si="973"/>
        <v>6.9444444444444198E-3</v>
      </c>
      <c r="AA532" s="13">
        <f t="shared" si="974"/>
        <v>0</v>
      </c>
      <c r="AB532" s="13">
        <f t="shared" si="975"/>
        <v>10</v>
      </c>
      <c r="AC532" s="396">
        <v>0.8125</v>
      </c>
      <c r="AD532" s="12">
        <f t="shared" si="976"/>
        <v>2.083333333333337E-2</v>
      </c>
      <c r="AE532" s="13">
        <f t="shared" si="977"/>
        <v>0</v>
      </c>
      <c r="AF532" s="13">
        <f t="shared" si="978"/>
        <v>30</v>
      </c>
      <c r="AG532" s="396">
        <v>0.81944444444444453</v>
      </c>
      <c r="AH532" s="396">
        <v>0.94444444444444453</v>
      </c>
      <c r="AI532" s="12">
        <f t="shared" si="1099"/>
        <v>0.125</v>
      </c>
      <c r="AJ532" s="225">
        <f t="shared" si="1100"/>
        <v>3</v>
      </c>
      <c r="AK532" s="225">
        <f t="shared" si="1101"/>
        <v>0</v>
      </c>
      <c r="AL532" s="396">
        <v>0.81944444444444453</v>
      </c>
      <c r="AM532" s="396">
        <v>0.94444444444444453</v>
      </c>
      <c r="AN532" s="12">
        <f t="shared" si="1066"/>
        <v>0.125</v>
      </c>
      <c r="AO532" s="13">
        <f t="shared" si="1067"/>
        <v>3</v>
      </c>
      <c r="AP532" s="13">
        <f t="shared" si="1068"/>
        <v>0</v>
      </c>
      <c r="AQ532" s="396">
        <v>0.94513888888888886</v>
      </c>
      <c r="AR532" s="12">
        <f t="shared" si="985"/>
        <v>6.9444444444433095E-4</v>
      </c>
      <c r="AS532" s="225">
        <f t="shared" si="986"/>
        <v>0</v>
      </c>
      <c r="AT532" s="13">
        <f t="shared" si="987"/>
        <v>1</v>
      </c>
      <c r="AU532" s="396">
        <v>0.94652777777777775</v>
      </c>
      <c r="AV532" s="226">
        <f t="shared" si="988"/>
        <v>1.388888888888884E-3</v>
      </c>
      <c r="AW532" s="13">
        <f t="shared" si="989"/>
        <v>0</v>
      </c>
      <c r="AX532" s="13">
        <f t="shared" si="990"/>
        <v>2</v>
      </c>
      <c r="AY532" s="396">
        <v>1.0180555555555555</v>
      </c>
      <c r="AZ532" s="12">
        <f t="shared" si="991"/>
        <v>7.1527777777777746E-2</v>
      </c>
      <c r="BA532" s="225">
        <f t="shared" si="992"/>
        <v>1</v>
      </c>
      <c r="BB532" s="225">
        <f t="shared" si="993"/>
        <v>43</v>
      </c>
      <c r="BC532" s="396">
        <v>1.0180555555555555</v>
      </c>
      <c r="BD532" s="396">
        <v>1.0180555555555555</v>
      </c>
      <c r="BE532" s="12">
        <f t="shared" si="1054"/>
        <v>0</v>
      </c>
      <c r="BF532" s="13">
        <f t="shared" si="1055"/>
        <v>0</v>
      </c>
      <c r="BG532" s="13">
        <f t="shared" si="1056"/>
        <v>0</v>
      </c>
      <c r="BH532" s="396">
        <v>1.0180555555555555</v>
      </c>
      <c r="BI532" s="396">
        <v>1.0180555555555555</v>
      </c>
      <c r="BJ532" s="395"/>
      <c r="BK532" s="69">
        <f t="shared" si="1057"/>
        <v>0</v>
      </c>
      <c r="BL532" s="13">
        <f t="shared" si="1058"/>
        <v>0</v>
      </c>
      <c r="BM532" s="13">
        <f t="shared" si="1059"/>
        <v>0</v>
      </c>
      <c r="BN532" s="396">
        <v>1.0243055555555556</v>
      </c>
      <c r="BO532" s="12">
        <f t="shared" si="1000"/>
        <v>6.2500000000000888E-3</v>
      </c>
      <c r="BP532" s="225">
        <f t="shared" si="1001"/>
        <v>0</v>
      </c>
      <c r="BQ532" s="225">
        <f t="shared" si="1002"/>
        <v>9</v>
      </c>
      <c r="BR532" s="396">
        <v>1.0277777777777779</v>
      </c>
      <c r="BS532" s="12">
        <f t="shared" si="1003"/>
        <v>3.4722222222223209E-3</v>
      </c>
      <c r="BT532" s="225">
        <f t="shared" si="1004"/>
        <v>0</v>
      </c>
      <c r="BU532" s="225">
        <f t="shared" si="1005"/>
        <v>5</v>
      </c>
      <c r="BV532" s="396">
        <v>1.0277777777777779</v>
      </c>
      <c r="BW532" s="396">
        <v>1.03125</v>
      </c>
      <c r="BX532" s="12">
        <f t="shared" si="1074"/>
        <v>3.4722222222220989E-3</v>
      </c>
      <c r="BY532" s="13">
        <f t="shared" si="1075"/>
        <v>0</v>
      </c>
      <c r="BZ532" s="13">
        <f t="shared" si="1076"/>
        <v>5</v>
      </c>
      <c r="CA532" s="226">
        <f t="shared" si="1077"/>
        <v>0.25</v>
      </c>
      <c r="CB532" s="13">
        <f t="shared" si="1078"/>
        <v>6</v>
      </c>
      <c r="CC532" s="13">
        <f t="shared" si="1079"/>
        <v>0</v>
      </c>
      <c r="CD532" s="12">
        <f t="shared" si="1080"/>
        <v>3.1250000000000111E-2</v>
      </c>
      <c r="CE532" s="13">
        <f t="shared" si="1081"/>
        <v>0</v>
      </c>
      <c r="CF532" s="13">
        <f t="shared" si="1082"/>
        <v>45</v>
      </c>
      <c r="CG532" s="12">
        <f t="shared" si="1083"/>
        <v>0.125</v>
      </c>
      <c r="CH532" s="13">
        <f t="shared" si="1084"/>
        <v>3</v>
      </c>
      <c r="CI532" s="13">
        <f t="shared" si="1085"/>
        <v>0</v>
      </c>
      <c r="CJ532" s="12">
        <f t="shared" si="1086"/>
        <v>7.1527777777777746E-2</v>
      </c>
      <c r="CK532" s="13">
        <f t="shared" si="1087"/>
        <v>1</v>
      </c>
      <c r="CL532" s="13">
        <f t="shared" si="1088"/>
        <v>43</v>
      </c>
      <c r="CM532" s="62"/>
      <c r="CN532" s="62"/>
      <c r="CO532" s="62"/>
      <c r="CP532" s="12">
        <f t="shared" si="1069"/>
        <v>6.1805555555555523E-2</v>
      </c>
      <c r="CQ532" s="13">
        <f t="shared" si="1070"/>
        <v>1</v>
      </c>
      <c r="CR532" s="13">
        <f t="shared" si="1071"/>
        <v>29</v>
      </c>
      <c r="CS532" s="396">
        <v>0</v>
      </c>
      <c r="CT532" s="13">
        <f t="shared" si="1060"/>
        <v>0</v>
      </c>
      <c r="CU532" s="13">
        <f t="shared" si="1061"/>
        <v>0</v>
      </c>
      <c r="CV532" s="396">
        <v>0</v>
      </c>
      <c r="CW532" s="13">
        <f t="shared" si="1089"/>
        <v>0</v>
      </c>
      <c r="CX532" s="13">
        <f t="shared" si="1090"/>
        <v>0</v>
      </c>
      <c r="CY532" s="396">
        <v>0</v>
      </c>
      <c r="CZ532" s="428" t="s">
        <v>178</v>
      </c>
      <c r="DA532" s="428" t="s">
        <v>178</v>
      </c>
      <c r="DB532" s="396">
        <v>0</v>
      </c>
      <c r="DC532" s="13">
        <f t="shared" si="1072"/>
        <v>0</v>
      </c>
      <c r="DD532" s="13">
        <f t="shared" si="1073"/>
        <v>0</v>
      </c>
      <c r="DE532" s="396">
        <v>0</v>
      </c>
      <c r="DF532" s="13">
        <f t="shared" si="1091"/>
        <v>0</v>
      </c>
      <c r="DG532" s="13">
        <f t="shared" si="1092"/>
        <v>0</v>
      </c>
      <c r="DH532" s="396">
        <v>9.7222222222222224E-3</v>
      </c>
      <c r="DI532" s="13">
        <f>HOUR(DH532)</f>
        <v>0</v>
      </c>
      <c r="DJ532" s="13">
        <f>MINUTE(DH532)</f>
        <v>14</v>
      </c>
      <c r="DK532" s="396">
        <v>0</v>
      </c>
      <c r="DL532" s="35">
        <f t="shared" si="1093"/>
        <v>0</v>
      </c>
      <c r="DM532" s="35">
        <f t="shared" si="1094"/>
        <v>0</v>
      </c>
      <c r="DN532" s="66">
        <f t="shared" si="1095"/>
        <v>1882205.4759999998</v>
      </c>
      <c r="DO532" s="74">
        <f t="shared" si="1096"/>
        <v>30258</v>
      </c>
      <c r="DP532" s="66">
        <f t="shared" si="1097"/>
        <v>58.90275862068966</v>
      </c>
      <c r="DQ532" s="63">
        <f t="shared" si="1098"/>
        <v>62.205217661444898</v>
      </c>
      <c r="DR532" s="66" t="e">
        <f t="shared" si="1007"/>
        <v>#NUM!</v>
      </c>
      <c r="DS532" s="96" t="e">
        <f t="shared" si="1008"/>
        <v>#NUM!</v>
      </c>
      <c r="DT532" s="66" t="e">
        <f t="shared" si="1009"/>
        <v>#NUM!</v>
      </c>
      <c r="DU532" s="66" t="e">
        <f t="shared" si="1010"/>
        <v>#NUM!</v>
      </c>
    </row>
    <row r="533" spans="1:125" ht="30">
      <c r="A533" s="175">
        <v>532</v>
      </c>
      <c r="B533" s="392">
        <v>80</v>
      </c>
      <c r="C533" s="399">
        <v>40861</v>
      </c>
      <c r="D533" s="397">
        <f t="shared" si="1062"/>
        <v>11</v>
      </c>
      <c r="E533" s="393" t="s">
        <v>39</v>
      </c>
      <c r="F533" s="392">
        <v>37</v>
      </c>
      <c r="G533" s="395" t="s">
        <v>38</v>
      </c>
      <c r="H533" s="395" t="s">
        <v>680</v>
      </c>
      <c r="I533" s="395" t="s">
        <v>682</v>
      </c>
      <c r="J533" s="396">
        <v>1.7361111111111112E-2</v>
      </c>
      <c r="K533" s="394">
        <v>3313.62</v>
      </c>
      <c r="L533" s="395" t="s">
        <v>34</v>
      </c>
      <c r="M533" s="392">
        <v>54</v>
      </c>
      <c r="N533" s="392">
        <v>5</v>
      </c>
      <c r="O533" s="395"/>
      <c r="P533" s="396">
        <v>1.7361111111111112E-2</v>
      </c>
      <c r="Q533" s="396">
        <v>1.7361111111111112E-2</v>
      </c>
      <c r="R533" s="12">
        <f t="shared" si="1063"/>
        <v>0</v>
      </c>
      <c r="S533" s="13">
        <f t="shared" si="1064"/>
        <v>0</v>
      </c>
      <c r="T533" s="13">
        <f t="shared" si="1065"/>
        <v>0</v>
      </c>
      <c r="U533" s="396">
        <v>2.0833333333333332E-2</v>
      </c>
      <c r="V533" s="12">
        <f t="shared" si="885"/>
        <v>3.4722222222222203E-3</v>
      </c>
      <c r="W533" s="13">
        <f t="shared" si="971"/>
        <v>0</v>
      </c>
      <c r="X533" s="225">
        <f t="shared" si="972"/>
        <v>5</v>
      </c>
      <c r="Y533" s="396">
        <v>2.0833333333333332E-2</v>
      </c>
      <c r="Z533" s="12">
        <f t="shared" si="973"/>
        <v>0</v>
      </c>
      <c r="AA533" s="13">
        <f t="shared" si="974"/>
        <v>0</v>
      </c>
      <c r="AB533" s="13">
        <f t="shared" si="975"/>
        <v>0</v>
      </c>
      <c r="AC533" s="396">
        <v>3.125E-2</v>
      </c>
      <c r="AD533" s="12">
        <f t="shared" si="976"/>
        <v>1.0416666666666668E-2</v>
      </c>
      <c r="AE533" s="13">
        <f t="shared" si="977"/>
        <v>0</v>
      </c>
      <c r="AF533" s="13">
        <f t="shared" si="978"/>
        <v>15</v>
      </c>
      <c r="AG533" s="396">
        <v>3.125E-2</v>
      </c>
      <c r="AH533" s="396">
        <v>3.125E-2</v>
      </c>
      <c r="AI533" s="12">
        <f t="shared" si="1099"/>
        <v>0</v>
      </c>
      <c r="AJ533" s="225">
        <f t="shared" si="1100"/>
        <v>0</v>
      </c>
      <c r="AK533" s="225">
        <f t="shared" si="1101"/>
        <v>0</v>
      </c>
      <c r="AL533" s="396">
        <v>3.125E-2</v>
      </c>
      <c r="AM533" s="396">
        <v>3.125E-2</v>
      </c>
      <c r="AN533" s="12">
        <f t="shared" si="1066"/>
        <v>0</v>
      </c>
      <c r="AO533" s="13">
        <f t="shared" si="1067"/>
        <v>0</v>
      </c>
      <c r="AP533" s="13">
        <f t="shared" si="1068"/>
        <v>0</v>
      </c>
      <c r="AQ533" s="396">
        <v>3.2638888888888891E-2</v>
      </c>
      <c r="AR533" s="12">
        <f t="shared" si="985"/>
        <v>1.3888888888888909E-3</v>
      </c>
      <c r="AS533" s="225">
        <f t="shared" si="986"/>
        <v>0</v>
      </c>
      <c r="AT533" s="13">
        <f t="shared" si="987"/>
        <v>2</v>
      </c>
      <c r="AU533" s="396">
        <v>5.2083333333333336E-2</v>
      </c>
      <c r="AV533" s="226">
        <f t="shared" si="988"/>
        <v>1.9444444444444445E-2</v>
      </c>
      <c r="AW533" s="13">
        <f t="shared" si="989"/>
        <v>0</v>
      </c>
      <c r="AX533" s="13">
        <f t="shared" si="990"/>
        <v>28</v>
      </c>
      <c r="AY533" s="396">
        <v>0.18055555555555555</v>
      </c>
      <c r="AZ533" s="12">
        <f t="shared" si="991"/>
        <v>0.12847222222222221</v>
      </c>
      <c r="BA533" s="225">
        <f t="shared" ref="BA533:BA590" si="1102">HOUR(AZ533)</f>
        <v>3</v>
      </c>
      <c r="BB533" s="225">
        <f t="shared" ref="BB533:BB590" si="1103">MINUTE(AZ533)</f>
        <v>5</v>
      </c>
      <c r="BC533" s="396">
        <v>0.18055555555555555</v>
      </c>
      <c r="BD533" s="396">
        <v>0.18055555555555555</v>
      </c>
      <c r="BE533" s="12">
        <f t="shared" si="1054"/>
        <v>0</v>
      </c>
      <c r="BF533" s="13">
        <f t="shared" si="1055"/>
        <v>0</v>
      </c>
      <c r="BG533" s="13">
        <f t="shared" si="1056"/>
        <v>0</v>
      </c>
      <c r="BH533" s="396">
        <v>0.18055555555555555</v>
      </c>
      <c r="BI533" s="396">
        <v>0.18055555555555555</v>
      </c>
      <c r="BJ533" s="395"/>
      <c r="BK533" s="69">
        <f t="shared" si="1057"/>
        <v>0</v>
      </c>
      <c r="BL533" s="13">
        <f t="shared" si="1058"/>
        <v>0</v>
      </c>
      <c r="BM533" s="13">
        <f t="shared" si="1059"/>
        <v>0</v>
      </c>
      <c r="BN533" s="396">
        <v>0.1875</v>
      </c>
      <c r="BO533" s="12">
        <f t="shared" si="1000"/>
        <v>6.9444444444444475E-3</v>
      </c>
      <c r="BP533" s="225">
        <f t="shared" si="1001"/>
        <v>0</v>
      </c>
      <c r="BQ533" s="225">
        <f t="shared" si="1002"/>
        <v>10</v>
      </c>
      <c r="BR533" s="396">
        <v>0.19097222222222221</v>
      </c>
      <c r="BS533" s="12">
        <f t="shared" si="1003"/>
        <v>3.4722222222222099E-3</v>
      </c>
      <c r="BT533" s="225">
        <f t="shared" si="1004"/>
        <v>0</v>
      </c>
      <c r="BU533" s="225">
        <f t="shared" si="1005"/>
        <v>5</v>
      </c>
      <c r="BV533" s="396">
        <v>0.19097222222222221</v>
      </c>
      <c r="BW533" s="396">
        <v>0.19444444444444445</v>
      </c>
      <c r="BX533" s="12">
        <f t="shared" si="1074"/>
        <v>3.4722222222222376E-3</v>
      </c>
      <c r="BY533" s="13">
        <f t="shared" si="1075"/>
        <v>0</v>
      </c>
      <c r="BZ533" s="13">
        <f t="shared" si="1076"/>
        <v>5</v>
      </c>
      <c r="CA533" s="226">
        <f t="shared" si="1077"/>
        <v>0.17708333333333334</v>
      </c>
      <c r="CB533" s="13">
        <f t="shared" si="1078"/>
        <v>4</v>
      </c>
      <c r="CC533" s="13">
        <f t="shared" si="1079"/>
        <v>15</v>
      </c>
      <c r="CD533" s="12">
        <f t="shared" si="1080"/>
        <v>2.2222222222222216E-2</v>
      </c>
      <c r="CE533" s="13">
        <f t="shared" si="1081"/>
        <v>0</v>
      </c>
      <c r="CF533" s="13">
        <f t="shared" si="1082"/>
        <v>32</v>
      </c>
      <c r="CG533" s="12">
        <f t="shared" si="1083"/>
        <v>0</v>
      </c>
      <c r="CH533" s="13">
        <f t="shared" si="1084"/>
        <v>0</v>
      </c>
      <c r="CI533" s="13">
        <f t="shared" si="1085"/>
        <v>0</v>
      </c>
      <c r="CJ533" s="12">
        <f t="shared" si="1086"/>
        <v>0.12847222222222221</v>
      </c>
      <c r="CK533" s="13">
        <f t="shared" si="1087"/>
        <v>3</v>
      </c>
      <c r="CL533" s="13">
        <f t="shared" si="1088"/>
        <v>5</v>
      </c>
      <c r="CM533" s="62"/>
      <c r="CN533" s="62"/>
      <c r="CO533" s="62"/>
      <c r="CP533" s="12">
        <f t="shared" si="1069"/>
        <v>2.6388888888888878E-2</v>
      </c>
      <c r="CQ533" s="13">
        <f t="shared" si="1070"/>
        <v>0</v>
      </c>
      <c r="CR533" s="13">
        <f t="shared" si="1071"/>
        <v>38</v>
      </c>
      <c r="CS533" s="396">
        <v>0</v>
      </c>
      <c r="CT533" s="13">
        <f t="shared" si="1060"/>
        <v>0</v>
      </c>
      <c r="CU533" s="13">
        <f t="shared" si="1061"/>
        <v>0</v>
      </c>
      <c r="CV533" s="396">
        <v>0</v>
      </c>
      <c r="CW533" s="13">
        <f t="shared" si="1089"/>
        <v>0</v>
      </c>
      <c r="CX533" s="13">
        <f t="shared" si="1090"/>
        <v>0</v>
      </c>
      <c r="CY533" s="396">
        <v>0</v>
      </c>
      <c r="CZ533" s="428" t="s">
        <v>178</v>
      </c>
      <c r="DA533" s="428" t="s">
        <v>178</v>
      </c>
      <c r="DB533" s="396">
        <v>9.0277777777777776E-2</v>
      </c>
      <c r="DC533" s="13">
        <f t="shared" si="1072"/>
        <v>2</v>
      </c>
      <c r="DD533" s="13">
        <f t="shared" si="1073"/>
        <v>10</v>
      </c>
      <c r="DE533" s="396">
        <v>0</v>
      </c>
      <c r="DF533" s="13">
        <f t="shared" si="1091"/>
        <v>0</v>
      </c>
      <c r="DG533" s="13">
        <f t="shared" si="1092"/>
        <v>0</v>
      </c>
      <c r="DH533" s="396">
        <v>1.1805555555555555E-2</v>
      </c>
      <c r="DI533" s="13">
        <f>HOUR(DH533)</f>
        <v>0</v>
      </c>
      <c r="DJ533" s="13">
        <f>MINUTE(DH533)</f>
        <v>17</v>
      </c>
      <c r="DK533" s="396">
        <v>0</v>
      </c>
      <c r="DL533" s="35">
        <f t="shared" si="1093"/>
        <v>0</v>
      </c>
      <c r="DM533" s="35">
        <f t="shared" si="1094"/>
        <v>0</v>
      </c>
      <c r="DN533" s="66">
        <f t="shared" si="1095"/>
        <v>1885519.0959999999</v>
      </c>
      <c r="DO533" s="74">
        <f t="shared" si="1096"/>
        <v>30312</v>
      </c>
      <c r="DP533" s="66">
        <f t="shared" si="1097"/>
        <v>61.36333333333333</v>
      </c>
      <c r="DQ533" s="63">
        <f t="shared" si="1098"/>
        <v>62.203717867511216</v>
      </c>
      <c r="DR533" s="66" t="e">
        <f t="shared" si="1007"/>
        <v>#NUM!</v>
      </c>
      <c r="DS533" s="96" t="e">
        <f t="shared" si="1008"/>
        <v>#NUM!</v>
      </c>
      <c r="DT533" s="66" t="e">
        <f t="shared" si="1009"/>
        <v>#NUM!</v>
      </c>
      <c r="DU533" s="66" t="e">
        <f t="shared" si="1010"/>
        <v>#NUM!</v>
      </c>
    </row>
    <row r="534" spans="1:125">
      <c r="A534" s="175">
        <v>533</v>
      </c>
      <c r="B534" s="392">
        <v>81</v>
      </c>
      <c r="C534" s="399">
        <v>40862</v>
      </c>
      <c r="D534" s="397">
        <f t="shared" si="1062"/>
        <v>11</v>
      </c>
      <c r="E534" s="393" t="s">
        <v>39</v>
      </c>
      <c r="F534" s="392">
        <v>38</v>
      </c>
      <c r="G534" s="395" t="s">
        <v>38</v>
      </c>
      <c r="H534" s="395" t="s">
        <v>683</v>
      </c>
      <c r="I534" s="395" t="s">
        <v>659</v>
      </c>
      <c r="J534" s="396">
        <v>0.85416666666666663</v>
      </c>
      <c r="K534" s="394">
        <v>3468.25</v>
      </c>
      <c r="L534" s="395" t="s">
        <v>33</v>
      </c>
      <c r="M534" s="392">
        <v>59</v>
      </c>
      <c r="N534" s="392">
        <v>0</v>
      </c>
      <c r="O534" s="395"/>
      <c r="P534" s="396">
        <v>0.85416666666666663</v>
      </c>
      <c r="Q534" s="396">
        <v>0.85416666666666663</v>
      </c>
      <c r="R534" s="12">
        <f t="shared" si="1063"/>
        <v>0</v>
      </c>
      <c r="S534" s="13">
        <f t="shared" si="1064"/>
        <v>0</v>
      </c>
      <c r="T534" s="13">
        <f t="shared" si="1065"/>
        <v>0</v>
      </c>
      <c r="U534" s="396">
        <v>0.93402777777777779</v>
      </c>
      <c r="V534" s="12">
        <f t="shared" ref="V534:V559" si="1104">U534-Q534</f>
        <v>7.986111111111116E-2</v>
      </c>
      <c r="W534" s="13">
        <f t="shared" ref="W534:W559" si="1105">HOUR(V534)</f>
        <v>1</v>
      </c>
      <c r="X534" s="225">
        <f t="shared" ref="X534:X559" si="1106">MINUTE(V534)</f>
        <v>55</v>
      </c>
      <c r="Y534" s="396">
        <v>0.99652777777777779</v>
      </c>
      <c r="Z534" s="12">
        <f t="shared" ref="Z534:Z559" si="1107">Y534-U534</f>
        <v>6.25E-2</v>
      </c>
      <c r="AA534" s="13">
        <f t="shared" ref="AA534:AA559" si="1108">HOUR(Z534)</f>
        <v>1</v>
      </c>
      <c r="AB534" s="13">
        <f t="shared" ref="AB534:AB559" si="1109">MINUTE(Z534)</f>
        <v>30</v>
      </c>
      <c r="AC534" s="396">
        <v>1.0208333333333333</v>
      </c>
      <c r="AD534" s="12">
        <f t="shared" ref="AD534:AD542" si="1110">AC534-Y534</f>
        <v>2.4305555555555469E-2</v>
      </c>
      <c r="AE534" s="13">
        <f t="shared" ref="AE534:AE542" si="1111">HOUR(AD534)</f>
        <v>0</v>
      </c>
      <c r="AF534" s="13">
        <f t="shared" ref="AF534:AF542" si="1112">MINUTE(AD534)</f>
        <v>35</v>
      </c>
      <c r="AG534" s="396">
        <v>1.0277777777777779</v>
      </c>
      <c r="AH534" s="396">
        <v>1.1319444444444444</v>
      </c>
      <c r="AI534" s="12">
        <f t="shared" si="1099"/>
        <v>0.10416666666666652</v>
      </c>
      <c r="AJ534" s="225">
        <f t="shared" si="1100"/>
        <v>2</v>
      </c>
      <c r="AK534" s="225">
        <f t="shared" si="1101"/>
        <v>30</v>
      </c>
      <c r="AL534" s="396">
        <v>1.0277777777777779</v>
      </c>
      <c r="AM534" s="396">
        <v>1.1319444444444444</v>
      </c>
      <c r="AN534" s="12">
        <f t="shared" ref="AN534:AN541" si="1113">AM534-AL534</f>
        <v>0.10416666666666652</v>
      </c>
      <c r="AO534" s="13">
        <f t="shared" ref="AO534:AO541" si="1114">HOUR(AN534)</f>
        <v>2</v>
      </c>
      <c r="AP534" s="13">
        <f t="shared" ref="AP534:AP541" si="1115">MINUTE(AN534)</f>
        <v>30</v>
      </c>
      <c r="AQ534" s="396">
        <v>1.1388888888888888</v>
      </c>
      <c r="AR534" s="12">
        <f t="shared" ref="AR534:AR541" si="1116">AQ534-AH534</f>
        <v>6.9444444444444198E-3</v>
      </c>
      <c r="AS534" s="225">
        <f t="shared" ref="AS534:AS541" si="1117">HOUR(AR534)</f>
        <v>0</v>
      </c>
      <c r="AT534" s="13">
        <f t="shared" ref="AT534:AT541" si="1118">MINUTE(AR534)</f>
        <v>10</v>
      </c>
      <c r="AU534" s="396">
        <v>1.1409722222222223</v>
      </c>
      <c r="AV534" s="226">
        <f t="shared" ref="AV534:AV541" si="1119">AU534-AQ534</f>
        <v>2.083333333333437E-3</v>
      </c>
      <c r="AW534" s="13">
        <f t="shared" ref="AW534:AW542" si="1120">HOUR(AV534)</f>
        <v>0</v>
      </c>
      <c r="AX534" s="13">
        <f t="shared" ref="AX534:AX542" si="1121">MINUTE(AV534)</f>
        <v>3</v>
      </c>
      <c r="AY534" s="396">
        <v>1.3333333333333333</v>
      </c>
      <c r="AZ534" s="12">
        <f t="shared" si="991"/>
        <v>0.19236111111111098</v>
      </c>
      <c r="BA534" s="225">
        <f t="shared" si="1102"/>
        <v>4</v>
      </c>
      <c r="BB534" s="225">
        <f t="shared" si="1103"/>
        <v>37</v>
      </c>
      <c r="BC534" s="396">
        <v>1.3333333333333333</v>
      </c>
      <c r="BD534" s="396">
        <v>1.3333333333333333</v>
      </c>
      <c r="BE534" s="12">
        <f t="shared" si="1054"/>
        <v>0</v>
      </c>
      <c r="BF534" s="13">
        <f t="shared" si="1055"/>
        <v>0</v>
      </c>
      <c r="BG534" s="13">
        <f t="shared" si="1056"/>
        <v>0</v>
      </c>
      <c r="BH534" s="396">
        <v>1.3333333333333333</v>
      </c>
      <c r="BI534" s="396">
        <v>1.3333333333333333</v>
      </c>
      <c r="BJ534" s="396"/>
      <c r="BK534" s="69">
        <f t="shared" si="1057"/>
        <v>0</v>
      </c>
      <c r="BL534" s="13">
        <f t="shared" si="1058"/>
        <v>0</v>
      </c>
      <c r="BM534" s="13">
        <f t="shared" si="1059"/>
        <v>0</v>
      </c>
      <c r="BN534" s="396">
        <v>1.3354166666666665</v>
      </c>
      <c r="BO534" s="12">
        <f t="shared" si="1000"/>
        <v>2.0833333333332149E-3</v>
      </c>
      <c r="BP534" s="225">
        <f t="shared" si="1001"/>
        <v>0</v>
      </c>
      <c r="BQ534" s="225">
        <f t="shared" si="1002"/>
        <v>3</v>
      </c>
      <c r="BR534" s="396">
        <v>1.3388888888888888</v>
      </c>
      <c r="BS534" s="12">
        <f t="shared" si="1003"/>
        <v>3.4722222222223209E-3</v>
      </c>
      <c r="BT534" s="225">
        <f t="shared" si="1004"/>
        <v>0</v>
      </c>
      <c r="BU534" s="225">
        <f t="shared" si="1005"/>
        <v>5</v>
      </c>
      <c r="BV534" s="396">
        <v>1.3388888888888888</v>
      </c>
      <c r="BW534" s="396">
        <v>1.3402777777777777</v>
      </c>
      <c r="BX534" s="12">
        <f t="shared" si="1074"/>
        <v>1.388888888888884E-3</v>
      </c>
      <c r="BY534" s="13">
        <f t="shared" si="1075"/>
        <v>0</v>
      </c>
      <c r="BZ534" s="13">
        <f t="shared" si="1076"/>
        <v>2</v>
      </c>
      <c r="CA534" s="226">
        <f t="shared" si="1077"/>
        <v>0.48611111111111105</v>
      </c>
      <c r="CB534" s="13">
        <f t="shared" si="1078"/>
        <v>11</v>
      </c>
      <c r="CC534" s="13">
        <f t="shared" si="1079"/>
        <v>40</v>
      </c>
      <c r="CD534" s="12">
        <f t="shared" si="1080"/>
        <v>3.6805555555555425E-2</v>
      </c>
      <c r="CE534" s="13">
        <f t="shared" si="1081"/>
        <v>0</v>
      </c>
      <c r="CF534" s="13">
        <f t="shared" si="1082"/>
        <v>53</v>
      </c>
      <c r="CG534" s="12">
        <f t="shared" si="1083"/>
        <v>0.10416666666666652</v>
      </c>
      <c r="CH534" s="13">
        <f t="shared" si="1084"/>
        <v>2</v>
      </c>
      <c r="CI534" s="13">
        <f t="shared" si="1085"/>
        <v>30</v>
      </c>
      <c r="CJ534" s="12">
        <f t="shared" si="1086"/>
        <v>0.19236111111111098</v>
      </c>
      <c r="CK534" s="13">
        <f t="shared" si="1087"/>
        <v>4</v>
      </c>
      <c r="CL534" s="13">
        <f t="shared" si="1088"/>
        <v>37</v>
      </c>
      <c r="CM534" s="62"/>
      <c r="CN534" s="62"/>
      <c r="CO534" s="62"/>
      <c r="CP534" s="12">
        <f t="shared" si="1069"/>
        <v>8.3333333333333204E-2</v>
      </c>
      <c r="CQ534" s="13">
        <f t="shared" si="1070"/>
        <v>2</v>
      </c>
      <c r="CR534" s="13">
        <f t="shared" si="1071"/>
        <v>0</v>
      </c>
      <c r="CS534" s="396">
        <v>0</v>
      </c>
      <c r="CT534" s="13">
        <f t="shared" ref="CT534:CT554" si="1122">HOUR(CS534)</f>
        <v>0</v>
      </c>
      <c r="CU534" s="13">
        <f t="shared" ref="CU534:CU554" si="1123">MINUTE(CS534)</f>
        <v>0</v>
      </c>
      <c r="CV534" s="396">
        <v>0</v>
      </c>
      <c r="CW534" s="13">
        <f t="shared" si="1089"/>
        <v>0</v>
      </c>
      <c r="CX534" s="13">
        <f t="shared" si="1090"/>
        <v>0</v>
      </c>
      <c r="CY534" s="396">
        <v>0</v>
      </c>
      <c r="CZ534" s="428" t="s">
        <v>178</v>
      </c>
      <c r="DA534" s="428" t="s">
        <v>178</v>
      </c>
      <c r="DB534" s="396">
        <v>8.3333333333333329E-2</v>
      </c>
      <c r="DC534" s="13">
        <f t="shared" si="1072"/>
        <v>2</v>
      </c>
      <c r="DD534" s="13">
        <f t="shared" si="1073"/>
        <v>0</v>
      </c>
      <c r="DE534" s="396">
        <v>0</v>
      </c>
      <c r="DF534" s="13">
        <f t="shared" si="1091"/>
        <v>0</v>
      </c>
      <c r="DG534" s="13">
        <f t="shared" si="1092"/>
        <v>0</v>
      </c>
      <c r="DH534" s="396">
        <v>2.5694444444444447E-2</v>
      </c>
      <c r="DI534" s="13">
        <f t="shared" ref="DI534:DI539" si="1124">HOUR(DH534)</f>
        <v>0</v>
      </c>
      <c r="DJ534" s="13">
        <f t="shared" ref="DJ534:DJ539" si="1125">MINUTE(DH534)</f>
        <v>37</v>
      </c>
      <c r="DK534" s="396">
        <v>0</v>
      </c>
      <c r="DL534" s="35">
        <f t="shared" si="1093"/>
        <v>0</v>
      </c>
      <c r="DM534" s="35">
        <f t="shared" si="1094"/>
        <v>0</v>
      </c>
      <c r="DN534" s="66">
        <f t="shared" si="1095"/>
        <v>1888987.3459999999</v>
      </c>
      <c r="DO534" s="74">
        <f t="shared" si="1096"/>
        <v>30371</v>
      </c>
      <c r="DP534" s="66">
        <f t="shared" si="1097"/>
        <v>58.783898305084747</v>
      </c>
      <c r="DQ534" s="63">
        <f t="shared" si="1098"/>
        <v>62.197074380165283</v>
      </c>
      <c r="DR534" s="66" t="e">
        <f t="shared" si="1007"/>
        <v>#NUM!</v>
      </c>
      <c r="DS534" s="96" t="e">
        <f t="shared" si="1008"/>
        <v>#NUM!</v>
      </c>
      <c r="DT534" s="66" t="e">
        <f t="shared" si="1009"/>
        <v>#NUM!</v>
      </c>
      <c r="DU534" s="66" t="e">
        <f t="shared" si="1010"/>
        <v>#NUM!</v>
      </c>
    </row>
    <row r="535" spans="1:125">
      <c r="A535" s="199">
        <v>534</v>
      </c>
      <c r="B535" s="392">
        <v>82</v>
      </c>
      <c r="C535" s="399">
        <v>40862</v>
      </c>
      <c r="D535" s="397">
        <f t="shared" si="1062"/>
        <v>11</v>
      </c>
      <c r="E535" s="393" t="s">
        <v>39</v>
      </c>
      <c r="F535" s="392">
        <v>39</v>
      </c>
      <c r="G535" s="395" t="s">
        <v>38</v>
      </c>
      <c r="H535" s="395" t="s">
        <v>684</v>
      </c>
      <c r="I535" s="395" t="s">
        <v>587</v>
      </c>
      <c r="J535" s="396">
        <v>0.5</v>
      </c>
      <c r="K535" s="394">
        <v>3519.17</v>
      </c>
      <c r="L535" s="395" t="s">
        <v>34</v>
      </c>
      <c r="M535" s="392">
        <v>57</v>
      </c>
      <c r="N535" s="392">
        <v>2</v>
      </c>
      <c r="O535" s="395"/>
      <c r="P535" s="396">
        <v>0.5</v>
      </c>
      <c r="Q535" s="396">
        <v>0.5</v>
      </c>
      <c r="R535" s="12">
        <f t="shared" si="1063"/>
        <v>0</v>
      </c>
      <c r="S535" s="13">
        <f t="shared" si="1064"/>
        <v>0</v>
      </c>
      <c r="T535" s="13">
        <f t="shared" si="1065"/>
        <v>0</v>
      </c>
      <c r="U535" s="396">
        <v>0.50347222222222221</v>
      </c>
      <c r="V535" s="12">
        <f t="shared" si="1104"/>
        <v>3.4722222222222099E-3</v>
      </c>
      <c r="W535" s="13">
        <f t="shared" si="1105"/>
        <v>0</v>
      </c>
      <c r="X535" s="225">
        <f t="shared" si="1106"/>
        <v>5</v>
      </c>
      <c r="Y535" s="396">
        <v>0.51041666666666663</v>
      </c>
      <c r="Z535" s="12">
        <f t="shared" si="1107"/>
        <v>6.9444444444444198E-3</v>
      </c>
      <c r="AA535" s="13">
        <f t="shared" si="1108"/>
        <v>0</v>
      </c>
      <c r="AB535" s="13">
        <f t="shared" si="1109"/>
        <v>10</v>
      </c>
      <c r="AC535" s="396">
        <v>0.52430555555555558</v>
      </c>
      <c r="AD535" s="12">
        <f t="shared" si="1110"/>
        <v>1.3888888888888951E-2</v>
      </c>
      <c r="AE535" s="13">
        <f t="shared" si="1111"/>
        <v>0</v>
      </c>
      <c r="AF535" s="13">
        <f t="shared" si="1112"/>
        <v>20</v>
      </c>
      <c r="AG535" s="396">
        <v>0.52777777777777779</v>
      </c>
      <c r="AH535" s="396">
        <v>0.55555555555555558</v>
      </c>
      <c r="AI535" s="12">
        <f t="shared" si="1099"/>
        <v>2.777777777777779E-2</v>
      </c>
      <c r="AJ535" s="225">
        <f t="shared" si="1100"/>
        <v>0</v>
      </c>
      <c r="AK535" s="225">
        <f t="shared" si="1101"/>
        <v>40</v>
      </c>
      <c r="AL535" s="396">
        <v>0.52777777777777779</v>
      </c>
      <c r="AM535" s="396">
        <v>0.55555555555555558</v>
      </c>
      <c r="AN535" s="12">
        <f t="shared" si="1113"/>
        <v>2.777777777777779E-2</v>
      </c>
      <c r="AO535" s="13">
        <f t="shared" si="1114"/>
        <v>0</v>
      </c>
      <c r="AP535" s="13">
        <f t="shared" si="1115"/>
        <v>40</v>
      </c>
      <c r="AQ535" s="396">
        <v>0.5625</v>
      </c>
      <c r="AR535" s="12">
        <f t="shared" si="1116"/>
        <v>6.9444444444444198E-3</v>
      </c>
      <c r="AS535" s="225">
        <f t="shared" si="1117"/>
        <v>0</v>
      </c>
      <c r="AT535" s="13">
        <f t="shared" si="1118"/>
        <v>10</v>
      </c>
      <c r="AU535" s="396">
        <v>0.5625</v>
      </c>
      <c r="AV535" s="226">
        <f t="shared" si="1119"/>
        <v>0</v>
      </c>
      <c r="AW535" s="13">
        <f t="shared" si="1120"/>
        <v>0</v>
      </c>
      <c r="AX535" s="13">
        <f t="shared" si="1121"/>
        <v>0</v>
      </c>
      <c r="AY535" s="396">
        <v>0.70000000000000007</v>
      </c>
      <c r="AZ535" s="12">
        <f t="shared" si="991"/>
        <v>0.13750000000000007</v>
      </c>
      <c r="BA535" s="225">
        <f t="shared" si="1102"/>
        <v>3</v>
      </c>
      <c r="BB535" s="225">
        <f t="shared" si="1103"/>
        <v>18</v>
      </c>
      <c r="BC535" s="396">
        <v>0.70000000000000007</v>
      </c>
      <c r="BD535" s="396">
        <v>0.70000000000000007</v>
      </c>
      <c r="BE535" s="12">
        <f t="shared" si="1054"/>
        <v>0</v>
      </c>
      <c r="BF535" s="13">
        <f t="shared" si="1055"/>
        <v>0</v>
      </c>
      <c r="BG535" s="13">
        <f t="shared" si="1056"/>
        <v>0</v>
      </c>
      <c r="BH535" s="396">
        <v>0.70000000000000007</v>
      </c>
      <c r="BI535" s="396">
        <v>0.70000000000000007</v>
      </c>
      <c r="BJ535" s="396"/>
      <c r="BK535" s="69">
        <f t="shared" si="1057"/>
        <v>0</v>
      </c>
      <c r="BL535" s="13">
        <f t="shared" si="1058"/>
        <v>0</v>
      </c>
      <c r="BM535" s="13">
        <f t="shared" si="1059"/>
        <v>0</v>
      </c>
      <c r="BN535" s="396">
        <v>0.70138888888888884</v>
      </c>
      <c r="BO535" s="12">
        <f t="shared" si="1000"/>
        <v>1.3888888888887729E-3</v>
      </c>
      <c r="BP535" s="225">
        <f t="shared" si="1001"/>
        <v>0</v>
      </c>
      <c r="BQ535" s="225">
        <f t="shared" si="1002"/>
        <v>2</v>
      </c>
      <c r="BR535" s="396">
        <v>0.70486111111111116</v>
      </c>
      <c r="BS535" s="12">
        <f t="shared" si="1003"/>
        <v>3.4722222222223209E-3</v>
      </c>
      <c r="BT535" s="225">
        <f t="shared" si="1004"/>
        <v>0</v>
      </c>
      <c r="BU535" s="225">
        <f t="shared" si="1005"/>
        <v>5</v>
      </c>
      <c r="BV535" s="396">
        <v>0.70486111111111116</v>
      </c>
      <c r="BW535" s="396">
        <v>0.70833333333333337</v>
      </c>
      <c r="BX535" s="12">
        <f t="shared" si="1074"/>
        <v>3.4722222222222099E-3</v>
      </c>
      <c r="BY535" s="13">
        <f t="shared" si="1075"/>
        <v>0</v>
      </c>
      <c r="BZ535" s="13">
        <f t="shared" si="1076"/>
        <v>5</v>
      </c>
      <c r="CA535" s="226">
        <f t="shared" si="1077"/>
        <v>0.20833333333333337</v>
      </c>
      <c r="CB535" s="13">
        <f t="shared" si="1078"/>
        <v>5</v>
      </c>
      <c r="CC535" s="13">
        <f t="shared" si="1079"/>
        <v>0</v>
      </c>
      <c r="CD535" s="12">
        <f t="shared" si="1080"/>
        <v>2.5694444444444464E-2</v>
      </c>
      <c r="CE535" s="13">
        <f t="shared" si="1081"/>
        <v>0</v>
      </c>
      <c r="CF535" s="13">
        <f t="shared" si="1082"/>
        <v>37</v>
      </c>
      <c r="CG535" s="12">
        <f t="shared" si="1083"/>
        <v>2.777777777777779E-2</v>
      </c>
      <c r="CH535" s="13">
        <f t="shared" si="1084"/>
        <v>0</v>
      </c>
      <c r="CI535" s="13">
        <f t="shared" si="1085"/>
        <v>40</v>
      </c>
      <c r="CJ535" s="12">
        <f t="shared" si="1086"/>
        <v>0.13750000000000007</v>
      </c>
      <c r="CK535" s="13">
        <f t="shared" si="1087"/>
        <v>3</v>
      </c>
      <c r="CL535" s="13">
        <f t="shared" si="1088"/>
        <v>18</v>
      </c>
      <c r="CM535" s="62"/>
      <c r="CN535" s="62"/>
      <c r="CO535" s="62"/>
      <c r="CP535" s="12">
        <f t="shared" si="1069"/>
        <v>5.0000000000000058E-2</v>
      </c>
      <c r="CQ535" s="13">
        <f t="shared" si="1070"/>
        <v>1</v>
      </c>
      <c r="CR535" s="13">
        <f t="shared" si="1071"/>
        <v>12</v>
      </c>
      <c r="CS535" s="396">
        <v>0</v>
      </c>
      <c r="CT535" s="13">
        <f t="shared" si="1122"/>
        <v>0</v>
      </c>
      <c r="CU535" s="13">
        <f t="shared" si="1123"/>
        <v>0</v>
      </c>
      <c r="CV535" s="396">
        <v>3.472222222222222E-3</v>
      </c>
      <c r="CW535" s="13">
        <f t="shared" si="1089"/>
        <v>0</v>
      </c>
      <c r="CX535" s="13">
        <f t="shared" si="1090"/>
        <v>5</v>
      </c>
      <c r="CY535" s="396">
        <v>0</v>
      </c>
      <c r="CZ535" s="428" t="s">
        <v>178</v>
      </c>
      <c r="DA535" s="428" t="s">
        <v>178</v>
      </c>
      <c r="DB535" s="396">
        <v>7.6388888888888895E-2</v>
      </c>
      <c r="DC535" s="13">
        <f t="shared" si="1072"/>
        <v>1</v>
      </c>
      <c r="DD535" s="13">
        <f t="shared" si="1073"/>
        <v>50</v>
      </c>
      <c r="DE535" s="396">
        <v>0</v>
      </c>
      <c r="DF535" s="13">
        <f t="shared" si="1091"/>
        <v>0</v>
      </c>
      <c r="DG535" s="13">
        <f t="shared" si="1092"/>
        <v>0</v>
      </c>
      <c r="DH535" s="396">
        <v>7.6388888888888886E-3</v>
      </c>
      <c r="DI535" s="13">
        <f t="shared" si="1124"/>
        <v>0</v>
      </c>
      <c r="DJ535" s="13">
        <f t="shared" si="1125"/>
        <v>11</v>
      </c>
      <c r="DK535" s="396">
        <v>0</v>
      </c>
      <c r="DL535" s="35">
        <f t="shared" ref="DL535:DL545" si="1126">HOUR(DK535)</f>
        <v>0</v>
      </c>
      <c r="DM535" s="35">
        <f t="shared" ref="DM535:DM545" si="1127">MINUTE(DK535)</f>
        <v>0</v>
      </c>
      <c r="DN535" s="66">
        <f t="shared" si="1095"/>
        <v>1892506.5159999998</v>
      </c>
      <c r="DO535" s="74">
        <f t="shared" si="1096"/>
        <v>30428</v>
      </c>
      <c r="DP535" s="66">
        <f t="shared" si="1097"/>
        <v>61.739824561403509</v>
      </c>
      <c r="DQ535" s="63">
        <f t="shared" si="1098"/>
        <v>62.196217825686858</v>
      </c>
      <c r="DR535" s="66" t="e">
        <f t="shared" si="1007"/>
        <v>#NUM!</v>
      </c>
      <c r="DS535" s="96" t="e">
        <f t="shared" si="1008"/>
        <v>#NUM!</v>
      </c>
      <c r="DT535" s="66" t="e">
        <f t="shared" si="1009"/>
        <v>#NUM!</v>
      </c>
      <c r="DU535" s="66" t="e">
        <f t="shared" si="1010"/>
        <v>#NUM!</v>
      </c>
    </row>
    <row r="536" spans="1:125" ht="30">
      <c r="A536" s="175">
        <v>535</v>
      </c>
      <c r="B536" s="392">
        <v>83</v>
      </c>
      <c r="C536" s="399">
        <v>40862</v>
      </c>
      <c r="D536" s="397">
        <f t="shared" si="1062"/>
        <v>11</v>
      </c>
      <c r="E536" s="393" t="s">
        <v>39</v>
      </c>
      <c r="F536" s="392">
        <v>40</v>
      </c>
      <c r="G536" s="395" t="s">
        <v>38</v>
      </c>
      <c r="H536" s="395" t="s">
        <v>685</v>
      </c>
      <c r="I536" s="395" t="s">
        <v>687</v>
      </c>
      <c r="J536" s="396">
        <v>0.57291666666666663</v>
      </c>
      <c r="K536" s="394">
        <v>3571.98</v>
      </c>
      <c r="L536" s="395" t="s">
        <v>299</v>
      </c>
      <c r="M536" s="392">
        <v>56</v>
      </c>
      <c r="N536" s="392">
        <v>3</v>
      </c>
      <c r="O536" s="395"/>
      <c r="P536" s="396">
        <v>0.57291666666666663</v>
      </c>
      <c r="Q536" s="396">
        <v>0.57291666666666663</v>
      </c>
      <c r="R536" s="12">
        <f t="shared" si="1063"/>
        <v>0</v>
      </c>
      <c r="S536" s="13">
        <f t="shared" si="1064"/>
        <v>0</v>
      </c>
      <c r="T536" s="13">
        <f t="shared" si="1065"/>
        <v>0</v>
      </c>
      <c r="U536" s="396">
        <v>0.65625</v>
      </c>
      <c r="V536" s="12">
        <f t="shared" si="1104"/>
        <v>8.333333333333337E-2</v>
      </c>
      <c r="W536" s="13">
        <f t="shared" si="1105"/>
        <v>2</v>
      </c>
      <c r="X536" s="225">
        <f t="shared" si="1106"/>
        <v>0</v>
      </c>
      <c r="Y536" s="396">
        <v>0.65625</v>
      </c>
      <c r="Z536" s="12">
        <f t="shared" si="1107"/>
        <v>0</v>
      </c>
      <c r="AA536" s="13">
        <f t="shared" si="1108"/>
        <v>0</v>
      </c>
      <c r="AB536" s="13">
        <f t="shared" si="1109"/>
        <v>0</v>
      </c>
      <c r="AC536" s="396">
        <v>0.67708333333333337</v>
      </c>
      <c r="AD536" s="12">
        <f t="shared" si="1110"/>
        <v>2.083333333333337E-2</v>
      </c>
      <c r="AE536" s="13">
        <f t="shared" si="1111"/>
        <v>0</v>
      </c>
      <c r="AF536" s="13">
        <f t="shared" si="1112"/>
        <v>30</v>
      </c>
      <c r="AG536" s="396">
        <v>0.68055555555555547</v>
      </c>
      <c r="AH536" s="396">
        <v>0.77083333333333337</v>
      </c>
      <c r="AI536" s="12">
        <f t="shared" si="1099"/>
        <v>9.0277777777777901E-2</v>
      </c>
      <c r="AJ536" s="225">
        <f t="shared" si="1100"/>
        <v>2</v>
      </c>
      <c r="AK536" s="225">
        <f t="shared" si="1101"/>
        <v>10</v>
      </c>
      <c r="AL536" s="396">
        <v>0.68055555555555547</v>
      </c>
      <c r="AM536" s="396">
        <v>0.77083333333333337</v>
      </c>
      <c r="AN536" s="12">
        <f t="shared" si="1113"/>
        <v>9.0277777777777901E-2</v>
      </c>
      <c r="AO536" s="13">
        <f t="shared" si="1114"/>
        <v>2</v>
      </c>
      <c r="AP536" s="13">
        <f t="shared" si="1115"/>
        <v>10</v>
      </c>
      <c r="AQ536" s="396">
        <v>0.77777777777777779</v>
      </c>
      <c r="AR536" s="12">
        <f t="shared" si="1116"/>
        <v>6.9444444444444198E-3</v>
      </c>
      <c r="AS536" s="225">
        <f t="shared" si="1117"/>
        <v>0</v>
      </c>
      <c r="AT536" s="13">
        <f t="shared" si="1118"/>
        <v>10</v>
      </c>
      <c r="AU536" s="396">
        <v>0.77777777777777779</v>
      </c>
      <c r="AV536" s="226">
        <f t="shared" si="1119"/>
        <v>0</v>
      </c>
      <c r="AW536" s="13">
        <f t="shared" si="1120"/>
        <v>0</v>
      </c>
      <c r="AX536" s="13">
        <f t="shared" si="1121"/>
        <v>0</v>
      </c>
      <c r="AY536" s="396">
        <v>0.90486111111111101</v>
      </c>
      <c r="AZ536" s="12">
        <f t="shared" si="991"/>
        <v>0.12708333333333321</v>
      </c>
      <c r="BA536" s="225">
        <f t="shared" si="1102"/>
        <v>3</v>
      </c>
      <c r="BB536" s="225">
        <f t="shared" si="1103"/>
        <v>3</v>
      </c>
      <c r="BC536" s="396">
        <v>0.90486111111111101</v>
      </c>
      <c r="BD536" s="396">
        <v>0.90486111111111101</v>
      </c>
      <c r="BE536" s="12">
        <f t="shared" si="1054"/>
        <v>0</v>
      </c>
      <c r="BF536" s="13">
        <f t="shared" si="1055"/>
        <v>0</v>
      </c>
      <c r="BG536" s="13">
        <f t="shared" si="1056"/>
        <v>0</v>
      </c>
      <c r="BH536" s="396">
        <v>0.90486111111111101</v>
      </c>
      <c r="BI536" s="396">
        <v>0.90486111111111101</v>
      </c>
      <c r="BJ536" s="396"/>
      <c r="BK536" s="69">
        <f t="shared" si="1057"/>
        <v>0</v>
      </c>
      <c r="BL536" s="13">
        <f t="shared" si="1058"/>
        <v>0</v>
      </c>
      <c r="BM536" s="13">
        <f t="shared" si="1059"/>
        <v>0</v>
      </c>
      <c r="BN536" s="396">
        <v>0.90972222222222221</v>
      </c>
      <c r="BO536" s="12">
        <f t="shared" si="1000"/>
        <v>4.8611111111112049E-3</v>
      </c>
      <c r="BP536" s="225">
        <f t="shared" si="1001"/>
        <v>0</v>
      </c>
      <c r="BQ536" s="225">
        <f t="shared" si="1002"/>
        <v>7</v>
      </c>
      <c r="BR536" s="396">
        <v>0.91319444444444453</v>
      </c>
      <c r="BS536" s="12">
        <f t="shared" si="1003"/>
        <v>3.4722222222223209E-3</v>
      </c>
      <c r="BT536" s="225">
        <f t="shared" si="1004"/>
        <v>0</v>
      </c>
      <c r="BU536" s="225">
        <f t="shared" si="1005"/>
        <v>5</v>
      </c>
      <c r="BV536" s="396">
        <v>0.91319444444444453</v>
      </c>
      <c r="BW536" s="396">
        <v>0.91666666666666663</v>
      </c>
      <c r="BX536" s="12">
        <f t="shared" si="1074"/>
        <v>3.4722222222220989E-3</v>
      </c>
      <c r="BY536" s="13">
        <f t="shared" si="1075"/>
        <v>0</v>
      </c>
      <c r="BZ536" s="13">
        <f t="shared" si="1076"/>
        <v>5</v>
      </c>
      <c r="CA536" s="226">
        <f t="shared" si="1077"/>
        <v>0.34375</v>
      </c>
      <c r="CB536" s="13">
        <f t="shared" si="1078"/>
        <v>8</v>
      </c>
      <c r="CC536" s="13">
        <f t="shared" si="1079"/>
        <v>15</v>
      </c>
      <c r="CD536" s="12">
        <f t="shared" si="1080"/>
        <v>3.6111111111111316E-2</v>
      </c>
      <c r="CE536" s="13">
        <f t="shared" si="1081"/>
        <v>0</v>
      </c>
      <c r="CF536" s="13">
        <f t="shared" si="1082"/>
        <v>52</v>
      </c>
      <c r="CG536" s="12">
        <f t="shared" si="1083"/>
        <v>9.0277777777777901E-2</v>
      </c>
      <c r="CH536" s="13">
        <f t="shared" si="1084"/>
        <v>2</v>
      </c>
      <c r="CI536" s="13">
        <f t="shared" si="1085"/>
        <v>10</v>
      </c>
      <c r="CJ536" s="12">
        <f t="shared" si="1086"/>
        <v>0.12708333333333321</v>
      </c>
      <c r="CK536" s="13">
        <f t="shared" si="1087"/>
        <v>3</v>
      </c>
      <c r="CL536" s="13">
        <f t="shared" si="1088"/>
        <v>3</v>
      </c>
      <c r="CM536" s="62"/>
      <c r="CN536" s="62"/>
      <c r="CO536" s="62"/>
      <c r="CP536" s="12">
        <f t="shared" si="1069"/>
        <v>0.11458333333333322</v>
      </c>
      <c r="CQ536" s="13">
        <f t="shared" si="1070"/>
        <v>2</v>
      </c>
      <c r="CR536" s="13">
        <f t="shared" si="1071"/>
        <v>45</v>
      </c>
      <c r="CS536" s="396">
        <v>0</v>
      </c>
      <c r="CT536" s="13">
        <f t="shared" si="1122"/>
        <v>0</v>
      </c>
      <c r="CU536" s="13">
        <f t="shared" si="1123"/>
        <v>0</v>
      </c>
      <c r="CV536" s="396">
        <v>0</v>
      </c>
      <c r="CW536" s="13">
        <f t="shared" si="1089"/>
        <v>0</v>
      </c>
      <c r="CX536" s="13">
        <f t="shared" si="1090"/>
        <v>0</v>
      </c>
      <c r="CY536" s="396">
        <v>0</v>
      </c>
      <c r="CZ536" s="428" t="s">
        <v>178</v>
      </c>
      <c r="DA536" s="428" t="s">
        <v>178</v>
      </c>
      <c r="DB536" s="396">
        <v>0</v>
      </c>
      <c r="DC536" s="13">
        <f t="shared" si="1072"/>
        <v>0</v>
      </c>
      <c r="DD536" s="13">
        <f t="shared" si="1073"/>
        <v>0</v>
      </c>
      <c r="DE536" s="396">
        <v>0</v>
      </c>
      <c r="DF536" s="13">
        <f t="shared" si="1091"/>
        <v>0</v>
      </c>
      <c r="DG536" s="13">
        <f t="shared" si="1092"/>
        <v>0</v>
      </c>
      <c r="DH536" s="396">
        <v>1.2499999999999999E-2</v>
      </c>
      <c r="DI536" s="13">
        <f t="shared" si="1124"/>
        <v>0</v>
      </c>
      <c r="DJ536" s="13">
        <f t="shared" si="1125"/>
        <v>18</v>
      </c>
      <c r="DK536" s="396">
        <v>0</v>
      </c>
      <c r="DL536" s="35">
        <f t="shared" si="1126"/>
        <v>0</v>
      </c>
      <c r="DM536" s="35">
        <f t="shared" si="1127"/>
        <v>0</v>
      </c>
      <c r="DN536" s="66">
        <f t="shared" si="1095"/>
        <v>1896078.4959999998</v>
      </c>
      <c r="DO536" s="74">
        <f t="shared" si="1096"/>
        <v>30484</v>
      </c>
      <c r="DP536" s="66">
        <f t="shared" si="1097"/>
        <v>63.785357142857144</v>
      </c>
      <c r="DQ536" s="63">
        <f t="shared" si="1098"/>
        <v>62.199137121112706</v>
      </c>
      <c r="DR536" s="66" t="e">
        <f t="shared" si="1007"/>
        <v>#NUM!</v>
      </c>
      <c r="DS536" s="96" t="e">
        <f t="shared" si="1008"/>
        <v>#NUM!</v>
      </c>
      <c r="DT536" s="66" t="e">
        <f t="shared" si="1009"/>
        <v>#NUM!</v>
      </c>
      <c r="DU536" s="66" t="e">
        <f t="shared" si="1010"/>
        <v>#NUM!</v>
      </c>
    </row>
    <row r="537" spans="1:125">
      <c r="A537" s="199">
        <v>536</v>
      </c>
      <c r="B537" s="392">
        <v>84</v>
      </c>
      <c r="C537" s="399">
        <v>40862</v>
      </c>
      <c r="D537" s="397">
        <f t="shared" si="1062"/>
        <v>11</v>
      </c>
      <c r="E537" s="393" t="s">
        <v>39</v>
      </c>
      <c r="F537" s="392">
        <v>41</v>
      </c>
      <c r="G537" s="395" t="s">
        <v>38</v>
      </c>
      <c r="H537" s="395" t="s">
        <v>686</v>
      </c>
      <c r="I537" s="395" t="s">
        <v>669</v>
      </c>
      <c r="J537" s="396">
        <v>0.5625</v>
      </c>
      <c r="K537" s="394">
        <v>3231.49</v>
      </c>
      <c r="L537" s="395" t="s">
        <v>34</v>
      </c>
      <c r="M537" s="392">
        <v>53</v>
      </c>
      <c r="N537" s="392">
        <v>6</v>
      </c>
      <c r="O537" s="395"/>
      <c r="P537" s="396">
        <v>0.5625</v>
      </c>
      <c r="Q537" s="396">
        <v>0.5625</v>
      </c>
      <c r="R537" s="12">
        <f t="shared" si="1063"/>
        <v>0</v>
      </c>
      <c r="S537" s="13">
        <f t="shared" si="1064"/>
        <v>0</v>
      </c>
      <c r="T537" s="13">
        <f t="shared" si="1065"/>
        <v>0</v>
      </c>
      <c r="U537" s="396">
        <v>0.8125</v>
      </c>
      <c r="V537" s="12">
        <f t="shared" si="1104"/>
        <v>0.25</v>
      </c>
      <c r="W537" s="13">
        <f t="shared" si="1105"/>
        <v>6</v>
      </c>
      <c r="X537" s="225">
        <f t="shared" si="1106"/>
        <v>0</v>
      </c>
      <c r="Y537" s="396">
        <v>0.82638888888888884</v>
      </c>
      <c r="Z537" s="12">
        <f t="shared" si="1107"/>
        <v>1.388888888888884E-2</v>
      </c>
      <c r="AA537" s="13">
        <f t="shared" si="1108"/>
        <v>0</v>
      </c>
      <c r="AB537" s="13">
        <f t="shared" si="1109"/>
        <v>20</v>
      </c>
      <c r="AC537" s="396">
        <v>0.85416666666666663</v>
      </c>
      <c r="AD537" s="12">
        <f t="shared" si="1110"/>
        <v>2.777777777777779E-2</v>
      </c>
      <c r="AE537" s="13">
        <f t="shared" si="1111"/>
        <v>0</v>
      </c>
      <c r="AF537" s="13">
        <f t="shared" si="1112"/>
        <v>40</v>
      </c>
      <c r="AG537" s="396">
        <v>0.85416666666666663</v>
      </c>
      <c r="AH537" s="396">
        <v>0.88888888888888884</v>
      </c>
      <c r="AI537" s="12">
        <f t="shared" si="1099"/>
        <v>3.472222222222221E-2</v>
      </c>
      <c r="AJ537" s="225">
        <f t="shared" si="1100"/>
        <v>0</v>
      </c>
      <c r="AK537" s="225">
        <f t="shared" si="1101"/>
        <v>50</v>
      </c>
      <c r="AL537" s="396">
        <v>0.85416666666666663</v>
      </c>
      <c r="AM537" s="396">
        <v>0.88888888888888884</v>
      </c>
      <c r="AN537" s="12">
        <f t="shared" si="1113"/>
        <v>3.472222222222221E-2</v>
      </c>
      <c r="AO537" s="13">
        <f t="shared" si="1114"/>
        <v>0</v>
      </c>
      <c r="AP537" s="13">
        <f t="shared" si="1115"/>
        <v>50</v>
      </c>
      <c r="AQ537" s="396">
        <v>0.89583333333333337</v>
      </c>
      <c r="AR537" s="12">
        <f t="shared" si="1116"/>
        <v>6.9444444444445308E-3</v>
      </c>
      <c r="AS537" s="225">
        <f t="shared" si="1117"/>
        <v>0</v>
      </c>
      <c r="AT537" s="13">
        <f t="shared" si="1118"/>
        <v>10</v>
      </c>
      <c r="AU537" s="396">
        <v>0.95833333333333337</v>
      </c>
      <c r="AV537" s="226">
        <f t="shared" si="1119"/>
        <v>6.25E-2</v>
      </c>
      <c r="AW537" s="13">
        <f t="shared" si="1120"/>
        <v>1</v>
      </c>
      <c r="AX537" s="13">
        <f t="shared" si="1121"/>
        <v>30</v>
      </c>
      <c r="AY537" s="396">
        <v>1.1041666666666667</v>
      </c>
      <c r="AZ537" s="12">
        <f t="shared" si="991"/>
        <v>0.14583333333333337</v>
      </c>
      <c r="BA537" s="225">
        <f t="shared" si="1102"/>
        <v>3</v>
      </c>
      <c r="BB537" s="225">
        <f t="shared" si="1103"/>
        <v>30</v>
      </c>
      <c r="BC537" s="396">
        <v>1.1041666666666667</v>
      </c>
      <c r="BD537" s="396">
        <v>1.1041666666666667</v>
      </c>
      <c r="BE537" s="12">
        <f t="shared" si="1054"/>
        <v>0</v>
      </c>
      <c r="BF537" s="13">
        <f t="shared" si="1055"/>
        <v>0</v>
      </c>
      <c r="BG537" s="13">
        <f t="shared" si="1056"/>
        <v>0</v>
      </c>
      <c r="BH537" s="396">
        <v>1.1041666666666667</v>
      </c>
      <c r="BI537" s="396">
        <v>1.1041666666666667</v>
      </c>
      <c r="BJ537" s="396"/>
      <c r="BK537" s="69">
        <f t="shared" si="1057"/>
        <v>0</v>
      </c>
      <c r="BL537" s="13">
        <f t="shared" si="1058"/>
        <v>0</v>
      </c>
      <c r="BM537" s="13">
        <f t="shared" si="1059"/>
        <v>0</v>
      </c>
      <c r="BN537" s="396">
        <v>1.1111111111111112</v>
      </c>
      <c r="BO537" s="12">
        <f t="shared" si="1000"/>
        <v>6.9444444444444198E-3</v>
      </c>
      <c r="BP537" s="225">
        <f t="shared" si="1001"/>
        <v>0</v>
      </c>
      <c r="BQ537" s="225">
        <f t="shared" si="1002"/>
        <v>10</v>
      </c>
      <c r="BR537" s="396">
        <v>1.1145833333333333</v>
      </c>
      <c r="BS537" s="12">
        <f t="shared" si="1003"/>
        <v>3.4722222222220989E-3</v>
      </c>
      <c r="BT537" s="225">
        <f t="shared" si="1004"/>
        <v>0</v>
      </c>
      <c r="BU537" s="225">
        <f t="shared" si="1005"/>
        <v>5</v>
      </c>
      <c r="BV537" s="396">
        <v>1.1145833333333333</v>
      </c>
      <c r="BW537" s="396">
        <v>1.1180555555555556</v>
      </c>
      <c r="BX537" s="12">
        <f t="shared" si="1074"/>
        <v>3.4722222222223209E-3</v>
      </c>
      <c r="BY537" s="13">
        <f t="shared" si="1075"/>
        <v>0</v>
      </c>
      <c r="BZ537" s="13">
        <f t="shared" si="1076"/>
        <v>5</v>
      </c>
      <c r="CA537" s="226">
        <f t="shared" si="1077"/>
        <v>0.55555555555555558</v>
      </c>
      <c r="CB537" s="13">
        <f t="shared" si="1078"/>
        <v>13</v>
      </c>
      <c r="CC537" s="13">
        <f t="shared" si="1079"/>
        <v>20</v>
      </c>
      <c r="CD537" s="12">
        <f t="shared" si="1080"/>
        <v>4.513888888888884E-2</v>
      </c>
      <c r="CE537" s="13">
        <f t="shared" si="1081"/>
        <v>1</v>
      </c>
      <c r="CF537" s="13">
        <f t="shared" si="1082"/>
        <v>5</v>
      </c>
      <c r="CG537" s="12">
        <f t="shared" si="1083"/>
        <v>3.472222222222221E-2</v>
      </c>
      <c r="CH537" s="13">
        <f t="shared" si="1084"/>
        <v>0</v>
      </c>
      <c r="CI537" s="13">
        <f t="shared" si="1085"/>
        <v>50</v>
      </c>
      <c r="CJ537" s="12">
        <f t="shared" si="1086"/>
        <v>0.14583333333333337</v>
      </c>
      <c r="CK537" s="13">
        <f t="shared" si="1087"/>
        <v>3</v>
      </c>
      <c r="CL537" s="13">
        <f t="shared" si="1088"/>
        <v>30</v>
      </c>
      <c r="CM537" s="62"/>
      <c r="CN537" s="62"/>
      <c r="CO537" s="62"/>
      <c r="CP537" s="12">
        <f t="shared" si="1069"/>
        <v>4.9305555555555589E-2</v>
      </c>
      <c r="CQ537" s="13">
        <f t="shared" si="1070"/>
        <v>1</v>
      </c>
      <c r="CR537" s="13">
        <f t="shared" si="1071"/>
        <v>11</v>
      </c>
      <c r="CS537" s="396">
        <v>0</v>
      </c>
      <c r="CT537" s="13">
        <f t="shared" si="1122"/>
        <v>0</v>
      </c>
      <c r="CU537" s="13">
        <f t="shared" si="1123"/>
        <v>0</v>
      </c>
      <c r="CV537" s="396">
        <v>0</v>
      </c>
      <c r="CW537" s="13">
        <f t="shared" si="1089"/>
        <v>0</v>
      </c>
      <c r="CX537" s="13">
        <f t="shared" si="1090"/>
        <v>0</v>
      </c>
      <c r="CY537" s="396">
        <v>0</v>
      </c>
      <c r="CZ537" s="428" t="s">
        <v>178</v>
      </c>
      <c r="DA537" s="428" t="s">
        <v>178</v>
      </c>
      <c r="DB537" s="396">
        <v>7.6388888888888895E-2</v>
      </c>
      <c r="DC537" s="13">
        <f t="shared" si="1072"/>
        <v>1</v>
      </c>
      <c r="DD537" s="13">
        <f t="shared" si="1073"/>
        <v>50</v>
      </c>
      <c r="DE537" s="396">
        <v>0</v>
      </c>
      <c r="DF537" s="13">
        <f t="shared" si="1091"/>
        <v>0</v>
      </c>
      <c r="DG537" s="13">
        <f t="shared" si="1092"/>
        <v>0</v>
      </c>
      <c r="DH537" s="396">
        <v>2.013888888888889E-2</v>
      </c>
      <c r="DI537" s="13">
        <f t="shared" si="1124"/>
        <v>0</v>
      </c>
      <c r="DJ537" s="13">
        <f t="shared" si="1125"/>
        <v>29</v>
      </c>
      <c r="DK537" s="396">
        <v>0</v>
      </c>
      <c r="DL537" s="35">
        <f t="shared" si="1126"/>
        <v>0</v>
      </c>
      <c r="DM537" s="35">
        <f t="shared" si="1127"/>
        <v>0</v>
      </c>
      <c r="DN537" s="66">
        <f t="shared" si="1095"/>
        <v>1899309.9859999998</v>
      </c>
      <c r="DO537" s="74">
        <f t="shared" si="1096"/>
        <v>30537</v>
      </c>
      <c r="DP537" s="66">
        <f t="shared" si="1097"/>
        <v>60.971509433962261</v>
      </c>
      <c r="DQ537" s="63">
        <f t="shared" si="1098"/>
        <v>62.197006451190354</v>
      </c>
      <c r="DR537" s="66" t="e">
        <f t="shared" si="1007"/>
        <v>#NUM!</v>
      </c>
      <c r="DS537" s="96" t="e">
        <f t="shared" si="1008"/>
        <v>#NUM!</v>
      </c>
      <c r="DT537" s="66" t="e">
        <f t="shared" si="1009"/>
        <v>#NUM!</v>
      </c>
      <c r="DU537" s="66" t="e">
        <f t="shared" si="1010"/>
        <v>#NUM!</v>
      </c>
    </row>
    <row r="538" spans="1:125" ht="30">
      <c r="A538" s="175">
        <v>537</v>
      </c>
      <c r="B538" s="392">
        <v>85</v>
      </c>
      <c r="C538" s="399">
        <v>40862</v>
      </c>
      <c r="D538" s="397">
        <f t="shared" si="1062"/>
        <v>11</v>
      </c>
      <c r="E538" s="393" t="s">
        <v>39</v>
      </c>
      <c r="F538" s="392">
        <v>42</v>
      </c>
      <c r="G538" s="395" t="s">
        <v>38</v>
      </c>
      <c r="H538" s="395" t="s">
        <v>685</v>
      </c>
      <c r="I538" s="395" t="s">
        <v>687</v>
      </c>
      <c r="J538" s="396">
        <v>0.78472222222222221</v>
      </c>
      <c r="K538" s="394">
        <v>3663.01</v>
      </c>
      <c r="L538" s="395" t="s">
        <v>33</v>
      </c>
      <c r="M538" s="392">
        <v>58</v>
      </c>
      <c r="N538" s="392">
        <v>1</v>
      </c>
      <c r="O538" s="395"/>
      <c r="P538" s="396">
        <v>0.78472222222222221</v>
      </c>
      <c r="Q538" s="396">
        <v>0.78472222222222221</v>
      </c>
      <c r="R538" s="12">
        <f t="shared" si="1063"/>
        <v>0</v>
      </c>
      <c r="S538" s="13">
        <f t="shared" si="1064"/>
        <v>0</v>
      </c>
      <c r="T538" s="13">
        <f t="shared" si="1065"/>
        <v>0</v>
      </c>
      <c r="U538" s="396">
        <v>0.91666666666666663</v>
      </c>
      <c r="V538" s="12">
        <f t="shared" si="1104"/>
        <v>0.13194444444444442</v>
      </c>
      <c r="W538" s="13">
        <f t="shared" si="1105"/>
        <v>3</v>
      </c>
      <c r="X538" s="225">
        <f t="shared" si="1106"/>
        <v>10</v>
      </c>
      <c r="Y538" s="396">
        <v>0.94444444444444453</v>
      </c>
      <c r="Z538" s="12">
        <f t="shared" si="1107"/>
        <v>2.7777777777777901E-2</v>
      </c>
      <c r="AA538" s="13">
        <f t="shared" si="1108"/>
        <v>0</v>
      </c>
      <c r="AB538" s="13">
        <f t="shared" si="1109"/>
        <v>40</v>
      </c>
      <c r="AC538" s="396">
        <v>0.98263888888888884</v>
      </c>
      <c r="AD538" s="12">
        <f t="shared" si="1110"/>
        <v>3.8194444444444309E-2</v>
      </c>
      <c r="AE538" s="13">
        <f t="shared" si="1111"/>
        <v>0</v>
      </c>
      <c r="AF538" s="13">
        <f t="shared" si="1112"/>
        <v>55</v>
      </c>
      <c r="AG538" s="396">
        <v>0.98263888888888884</v>
      </c>
      <c r="AH538" s="396">
        <v>1.0451388888888888</v>
      </c>
      <c r="AI538" s="12">
        <f t="shared" si="1099"/>
        <v>6.25E-2</v>
      </c>
      <c r="AJ538" s="225">
        <f t="shared" si="1100"/>
        <v>1</v>
      </c>
      <c r="AK538" s="225">
        <f t="shared" si="1101"/>
        <v>30</v>
      </c>
      <c r="AL538" s="396">
        <v>0.98263888888888884</v>
      </c>
      <c r="AM538" s="396">
        <v>1.0451388888888888</v>
      </c>
      <c r="AN538" s="12">
        <f t="shared" si="1113"/>
        <v>6.25E-2</v>
      </c>
      <c r="AO538" s="13">
        <f t="shared" si="1114"/>
        <v>1</v>
      </c>
      <c r="AP538" s="13">
        <f t="shared" si="1115"/>
        <v>30</v>
      </c>
      <c r="AQ538" s="396">
        <v>1.0486111111111112</v>
      </c>
      <c r="AR538" s="12">
        <f t="shared" si="1116"/>
        <v>3.4722222222223209E-3</v>
      </c>
      <c r="AS538" s="225">
        <f t="shared" si="1117"/>
        <v>0</v>
      </c>
      <c r="AT538" s="13">
        <f t="shared" si="1118"/>
        <v>5</v>
      </c>
      <c r="AU538" s="396">
        <v>1.0486111111111112</v>
      </c>
      <c r="AV538" s="226">
        <f t="shared" si="1119"/>
        <v>0</v>
      </c>
      <c r="AW538" s="13">
        <f t="shared" si="1120"/>
        <v>0</v>
      </c>
      <c r="AX538" s="13">
        <f t="shared" si="1121"/>
        <v>0</v>
      </c>
      <c r="AY538" s="396">
        <v>1.1861111111111111</v>
      </c>
      <c r="AZ538" s="12">
        <f t="shared" si="991"/>
        <v>0.13749999999999996</v>
      </c>
      <c r="BA538" s="225">
        <f t="shared" si="1102"/>
        <v>3</v>
      </c>
      <c r="BB538" s="225">
        <f t="shared" si="1103"/>
        <v>18</v>
      </c>
      <c r="BC538" s="396">
        <v>1.1861111111111111</v>
      </c>
      <c r="BD538" s="396">
        <v>1.1861111111111111</v>
      </c>
      <c r="BE538" s="12">
        <f t="shared" si="1054"/>
        <v>0</v>
      </c>
      <c r="BF538" s="13">
        <f t="shared" si="1055"/>
        <v>0</v>
      </c>
      <c r="BG538" s="13">
        <f t="shared" si="1056"/>
        <v>0</v>
      </c>
      <c r="BH538" s="396">
        <v>1.1861111111111111</v>
      </c>
      <c r="BI538" s="396">
        <v>1.1861111111111111</v>
      </c>
      <c r="BJ538" s="396"/>
      <c r="BK538" s="69">
        <f t="shared" si="1057"/>
        <v>0</v>
      </c>
      <c r="BL538" s="13">
        <f t="shared" si="1058"/>
        <v>0</v>
      </c>
      <c r="BM538" s="13">
        <f t="shared" si="1059"/>
        <v>0</v>
      </c>
      <c r="BN538" s="396">
        <v>1.1909722222222221</v>
      </c>
      <c r="BO538" s="12">
        <f t="shared" si="1000"/>
        <v>4.8611111111109828E-3</v>
      </c>
      <c r="BP538" s="225">
        <f t="shared" si="1001"/>
        <v>0</v>
      </c>
      <c r="BQ538" s="225">
        <f t="shared" si="1002"/>
        <v>7</v>
      </c>
      <c r="BR538" s="396">
        <v>1.1944444444444444</v>
      </c>
      <c r="BS538" s="12">
        <f t="shared" si="1003"/>
        <v>3.4722222222223209E-3</v>
      </c>
      <c r="BT538" s="225">
        <f t="shared" si="1004"/>
        <v>0</v>
      </c>
      <c r="BU538" s="225">
        <f t="shared" si="1005"/>
        <v>5</v>
      </c>
      <c r="BV538" s="396">
        <v>1.1944444444444444</v>
      </c>
      <c r="BW538" s="396">
        <v>1.1979166666666667</v>
      </c>
      <c r="BX538" s="12">
        <f t="shared" si="1074"/>
        <v>3.4722222222223209E-3</v>
      </c>
      <c r="BY538" s="13">
        <f t="shared" si="1075"/>
        <v>0</v>
      </c>
      <c r="BZ538" s="13">
        <f t="shared" si="1076"/>
        <v>5</v>
      </c>
      <c r="CA538" s="226">
        <f t="shared" si="1077"/>
        <v>0.41319444444444453</v>
      </c>
      <c r="CB538" s="13">
        <f t="shared" si="1078"/>
        <v>9</v>
      </c>
      <c r="CC538" s="13">
        <f t="shared" si="1079"/>
        <v>55</v>
      </c>
      <c r="CD538" s="12">
        <f t="shared" si="1080"/>
        <v>4.9999999999999933E-2</v>
      </c>
      <c r="CE538" s="13">
        <f t="shared" si="1081"/>
        <v>1</v>
      </c>
      <c r="CF538" s="13">
        <f t="shared" si="1082"/>
        <v>12</v>
      </c>
      <c r="CG538" s="12">
        <f t="shared" si="1083"/>
        <v>6.25E-2</v>
      </c>
      <c r="CH538" s="13">
        <f t="shared" si="1084"/>
        <v>1</v>
      </c>
      <c r="CI538" s="13">
        <f t="shared" si="1085"/>
        <v>30</v>
      </c>
      <c r="CJ538" s="12">
        <f t="shared" si="1086"/>
        <v>0.13749999999999996</v>
      </c>
      <c r="CK538" s="13">
        <f t="shared" si="1087"/>
        <v>3</v>
      </c>
      <c r="CL538" s="13">
        <f t="shared" si="1088"/>
        <v>18</v>
      </c>
      <c r="CM538" s="62"/>
      <c r="CN538" s="62"/>
      <c r="CO538" s="62"/>
      <c r="CP538" s="12">
        <f t="shared" si="1069"/>
        <v>3.0555555555555503E-2</v>
      </c>
      <c r="CQ538" s="13">
        <f t="shared" si="1070"/>
        <v>0</v>
      </c>
      <c r="CR538" s="13">
        <f t="shared" si="1071"/>
        <v>44</v>
      </c>
      <c r="CS538" s="396">
        <v>0</v>
      </c>
      <c r="CT538" s="13">
        <f t="shared" si="1122"/>
        <v>0</v>
      </c>
      <c r="CU538" s="13">
        <f t="shared" si="1123"/>
        <v>0</v>
      </c>
      <c r="CV538" s="396">
        <v>3.3333333333333333E-2</v>
      </c>
      <c r="CW538" s="13">
        <f t="shared" si="1089"/>
        <v>0</v>
      </c>
      <c r="CX538" s="13">
        <f t="shared" si="1090"/>
        <v>48</v>
      </c>
      <c r="CY538" s="396">
        <v>0</v>
      </c>
      <c r="CZ538" s="428" t="s">
        <v>178</v>
      </c>
      <c r="DA538" s="428" t="s">
        <v>178</v>
      </c>
      <c r="DB538" s="396">
        <v>0</v>
      </c>
      <c r="DC538" s="13">
        <f t="shared" si="1072"/>
        <v>0</v>
      </c>
      <c r="DD538" s="13">
        <f t="shared" si="1073"/>
        <v>0</v>
      </c>
      <c r="DE538" s="396">
        <v>0</v>
      </c>
      <c r="DF538" s="13">
        <f t="shared" si="1091"/>
        <v>0</v>
      </c>
      <c r="DG538" s="13">
        <f t="shared" si="1092"/>
        <v>0</v>
      </c>
      <c r="DH538" s="396">
        <v>7.3611111111111113E-2</v>
      </c>
      <c r="DI538" s="13">
        <f t="shared" si="1124"/>
        <v>1</v>
      </c>
      <c r="DJ538" s="13">
        <f t="shared" si="1125"/>
        <v>46</v>
      </c>
      <c r="DK538" s="396">
        <v>0</v>
      </c>
      <c r="DL538" s="35">
        <f t="shared" si="1126"/>
        <v>0</v>
      </c>
      <c r="DM538" s="35">
        <f t="shared" si="1127"/>
        <v>0</v>
      </c>
      <c r="DN538" s="66">
        <f t="shared" si="1095"/>
        <v>1902972.9959999998</v>
      </c>
      <c r="DO538" s="74">
        <f t="shared" si="1096"/>
        <v>30595</v>
      </c>
      <c r="DP538" s="66">
        <f t="shared" si="1097"/>
        <v>63.155344827586212</v>
      </c>
      <c r="DQ538" s="63">
        <f t="shared" si="1098"/>
        <v>62.198823206406267</v>
      </c>
      <c r="DR538" s="66" t="e">
        <f t="shared" si="1007"/>
        <v>#NUM!</v>
      </c>
      <c r="DS538" s="96" t="e">
        <f t="shared" si="1008"/>
        <v>#NUM!</v>
      </c>
      <c r="DT538" s="66" t="e">
        <f t="shared" si="1009"/>
        <v>#NUM!</v>
      </c>
      <c r="DU538" s="66" t="e">
        <f t="shared" si="1010"/>
        <v>#NUM!</v>
      </c>
    </row>
    <row r="539" spans="1:125">
      <c r="A539" s="199">
        <v>538</v>
      </c>
      <c r="B539" s="392">
        <v>86</v>
      </c>
      <c r="C539" s="399">
        <v>40863</v>
      </c>
      <c r="D539" s="397">
        <f t="shared" si="1062"/>
        <v>11</v>
      </c>
      <c r="E539" s="393" t="s">
        <v>286</v>
      </c>
      <c r="F539" s="392">
        <v>5</v>
      </c>
      <c r="G539" s="395" t="s">
        <v>287</v>
      </c>
      <c r="H539" s="395" t="s">
        <v>288</v>
      </c>
      <c r="I539" s="395" t="s">
        <v>548</v>
      </c>
      <c r="J539" s="396">
        <v>0.10069444444444443</v>
      </c>
      <c r="K539" s="394">
        <v>3421.88</v>
      </c>
      <c r="L539" s="395" t="s">
        <v>34</v>
      </c>
      <c r="M539" s="392">
        <v>58</v>
      </c>
      <c r="N539" s="392">
        <v>1</v>
      </c>
      <c r="O539" s="395"/>
      <c r="P539" s="396">
        <v>0.10069444444444443</v>
      </c>
      <c r="Q539" s="396">
        <v>0.10069444444444443</v>
      </c>
      <c r="R539" s="12">
        <f t="shared" si="1063"/>
        <v>0</v>
      </c>
      <c r="S539" s="13">
        <f t="shared" si="1064"/>
        <v>0</v>
      </c>
      <c r="T539" s="13">
        <f t="shared" si="1065"/>
        <v>0</v>
      </c>
      <c r="U539" s="396">
        <v>0.1076388888888889</v>
      </c>
      <c r="V539" s="12">
        <f t="shared" si="1104"/>
        <v>6.9444444444444614E-3</v>
      </c>
      <c r="W539" s="13">
        <f t="shared" si="1105"/>
        <v>0</v>
      </c>
      <c r="X539" s="225">
        <f t="shared" si="1106"/>
        <v>10</v>
      </c>
      <c r="Y539" s="396">
        <v>0.13194444444444445</v>
      </c>
      <c r="Z539" s="12">
        <f t="shared" si="1107"/>
        <v>2.4305555555555552E-2</v>
      </c>
      <c r="AA539" s="13">
        <f t="shared" si="1108"/>
        <v>0</v>
      </c>
      <c r="AB539" s="13">
        <f t="shared" si="1109"/>
        <v>35</v>
      </c>
      <c r="AC539" s="396">
        <v>0.49305555555555558</v>
      </c>
      <c r="AD539" s="12">
        <f t="shared" si="1110"/>
        <v>0.36111111111111116</v>
      </c>
      <c r="AE539" s="13">
        <f t="shared" si="1111"/>
        <v>8</v>
      </c>
      <c r="AF539" s="13">
        <f t="shared" si="1112"/>
        <v>40</v>
      </c>
      <c r="AG539" s="396">
        <v>0.15625</v>
      </c>
      <c r="AH539" s="396">
        <v>0.1875</v>
      </c>
      <c r="AI539" s="12">
        <f t="shared" si="1099"/>
        <v>3.125E-2</v>
      </c>
      <c r="AJ539" s="225">
        <f t="shared" si="1100"/>
        <v>0</v>
      </c>
      <c r="AK539" s="225">
        <f t="shared" si="1101"/>
        <v>45</v>
      </c>
      <c r="AL539" s="396">
        <v>0.15625</v>
      </c>
      <c r="AM539" s="396">
        <v>0.1875</v>
      </c>
      <c r="AN539" s="12">
        <f t="shared" si="1113"/>
        <v>3.125E-2</v>
      </c>
      <c r="AO539" s="13">
        <f t="shared" si="1114"/>
        <v>0</v>
      </c>
      <c r="AP539" s="13">
        <f t="shared" si="1115"/>
        <v>45</v>
      </c>
      <c r="AQ539" s="396">
        <v>0.59930555555555554</v>
      </c>
      <c r="AR539" s="12">
        <f>AQ539-AC539</f>
        <v>0.10624999999999996</v>
      </c>
      <c r="AS539" s="225">
        <f t="shared" si="1117"/>
        <v>2</v>
      </c>
      <c r="AT539" s="13">
        <f t="shared" si="1118"/>
        <v>33</v>
      </c>
      <c r="AU539" s="396">
        <v>0.61458333333333337</v>
      </c>
      <c r="AV539" s="226">
        <f t="shared" si="1119"/>
        <v>1.5277777777777835E-2</v>
      </c>
      <c r="AW539" s="13">
        <f t="shared" si="1120"/>
        <v>0</v>
      </c>
      <c r="AX539" s="13">
        <f t="shared" si="1121"/>
        <v>22</v>
      </c>
      <c r="AY539" s="396">
        <v>0.74861111111111101</v>
      </c>
      <c r="AZ539" s="12">
        <f t="shared" si="991"/>
        <v>0.13402777777777763</v>
      </c>
      <c r="BA539" s="225">
        <f t="shared" si="1102"/>
        <v>3</v>
      </c>
      <c r="BB539" s="225">
        <f t="shared" si="1103"/>
        <v>13</v>
      </c>
      <c r="BC539" s="396">
        <v>0.74861111111111101</v>
      </c>
      <c r="BD539" s="396">
        <v>0.74861111111111101</v>
      </c>
      <c r="BE539" s="12">
        <f t="shared" si="1054"/>
        <v>0</v>
      </c>
      <c r="BF539" s="13">
        <f t="shared" si="1055"/>
        <v>0</v>
      </c>
      <c r="BG539" s="13">
        <f t="shared" si="1056"/>
        <v>0</v>
      </c>
      <c r="BH539" s="396">
        <v>0.74861111111111101</v>
      </c>
      <c r="BI539" s="396">
        <v>0.74861111111111101</v>
      </c>
      <c r="BJ539" s="395"/>
      <c r="BK539" s="69">
        <f t="shared" si="1057"/>
        <v>0</v>
      </c>
      <c r="BL539" s="13">
        <f t="shared" si="1058"/>
        <v>0</v>
      </c>
      <c r="BM539" s="13">
        <f t="shared" si="1059"/>
        <v>0</v>
      </c>
      <c r="BN539" s="396">
        <v>0.76736111111111116</v>
      </c>
      <c r="BO539" s="12">
        <f t="shared" si="1000"/>
        <v>1.8750000000000155E-2</v>
      </c>
      <c r="BP539" s="225">
        <f t="shared" si="1001"/>
        <v>0</v>
      </c>
      <c r="BQ539" s="225">
        <f t="shared" si="1002"/>
        <v>27</v>
      </c>
      <c r="BR539" s="396">
        <v>0.78125</v>
      </c>
      <c r="BS539" s="12">
        <f t="shared" si="1003"/>
        <v>1.388888888888884E-2</v>
      </c>
      <c r="BT539" s="225">
        <f t="shared" si="1004"/>
        <v>0</v>
      </c>
      <c r="BU539" s="225">
        <f t="shared" si="1005"/>
        <v>20</v>
      </c>
      <c r="BV539" s="396">
        <v>0.78125</v>
      </c>
      <c r="BW539" s="396">
        <v>0.87847222222222221</v>
      </c>
      <c r="BX539" s="12">
        <f t="shared" si="1074"/>
        <v>9.722222222222221E-2</v>
      </c>
      <c r="BY539" s="13">
        <f t="shared" si="1075"/>
        <v>2</v>
      </c>
      <c r="BZ539" s="13">
        <f t="shared" si="1076"/>
        <v>20</v>
      </c>
      <c r="CA539" s="226">
        <f t="shared" si="1077"/>
        <v>0.77777777777777779</v>
      </c>
      <c r="CB539" s="13">
        <f t="shared" si="1078"/>
        <v>18</v>
      </c>
      <c r="CC539" s="13">
        <f t="shared" si="1079"/>
        <v>40</v>
      </c>
      <c r="CD539" s="12">
        <f t="shared" si="1080"/>
        <v>0.50000000000000011</v>
      </c>
      <c r="CE539" s="13">
        <f t="shared" si="1081"/>
        <v>12</v>
      </c>
      <c r="CF539" s="13">
        <f t="shared" si="1082"/>
        <v>0</v>
      </c>
      <c r="CG539" s="12">
        <f t="shared" si="1083"/>
        <v>3.125E-2</v>
      </c>
      <c r="CH539" s="13">
        <f t="shared" si="1084"/>
        <v>0</v>
      </c>
      <c r="CI539" s="13">
        <f t="shared" si="1085"/>
        <v>45</v>
      </c>
      <c r="CJ539" s="12">
        <f t="shared" si="1086"/>
        <v>0.13402777777777763</v>
      </c>
      <c r="CK539" s="13">
        <f t="shared" si="1087"/>
        <v>3</v>
      </c>
      <c r="CL539" s="13">
        <f t="shared" si="1088"/>
        <v>13</v>
      </c>
      <c r="CM539" s="62"/>
      <c r="CN539" s="62"/>
      <c r="CO539" s="62"/>
      <c r="CP539" s="12">
        <f t="shared" si="1069"/>
        <v>5.6944444444444298E-2</v>
      </c>
      <c r="CQ539" s="13">
        <f t="shared" si="1070"/>
        <v>1</v>
      </c>
      <c r="CR539" s="13">
        <f t="shared" si="1071"/>
        <v>22</v>
      </c>
      <c r="CS539" s="396">
        <v>0</v>
      </c>
      <c r="CT539" s="13">
        <f t="shared" si="1122"/>
        <v>0</v>
      </c>
      <c r="CU539" s="13">
        <f t="shared" si="1123"/>
        <v>0</v>
      </c>
      <c r="CV539" s="396">
        <v>0</v>
      </c>
      <c r="CW539" s="13">
        <f t="shared" si="1089"/>
        <v>0</v>
      </c>
      <c r="CX539" s="13">
        <f t="shared" si="1090"/>
        <v>0</v>
      </c>
      <c r="CY539" s="396">
        <v>0</v>
      </c>
      <c r="CZ539" s="428" t="s">
        <v>178</v>
      </c>
      <c r="DA539" s="428" t="s">
        <v>178</v>
      </c>
      <c r="DB539" s="396">
        <v>0</v>
      </c>
      <c r="DC539" s="13">
        <f t="shared" si="1072"/>
        <v>0</v>
      </c>
      <c r="DD539" s="13">
        <f t="shared" si="1073"/>
        <v>0</v>
      </c>
      <c r="DE539" s="396">
        <v>0</v>
      </c>
      <c r="DF539" s="13">
        <f t="shared" ref="DF539:DF545" si="1128">HOUR(DE539)</f>
        <v>0</v>
      </c>
      <c r="DG539" s="13">
        <f t="shared" ref="DG539:DG545" si="1129">MINUTE(DE539)</f>
        <v>0</v>
      </c>
      <c r="DH539" s="396">
        <v>7.7083333333333337E-2</v>
      </c>
      <c r="DI539" s="13">
        <f t="shared" si="1124"/>
        <v>1</v>
      </c>
      <c r="DJ539" s="13">
        <f t="shared" si="1125"/>
        <v>51</v>
      </c>
      <c r="DK539" s="396">
        <v>0</v>
      </c>
      <c r="DL539" s="35">
        <f t="shared" si="1126"/>
        <v>0</v>
      </c>
      <c r="DM539" s="35">
        <f t="shared" si="1127"/>
        <v>0</v>
      </c>
      <c r="DN539" s="66">
        <f t="shared" si="1095"/>
        <v>1906394.8759999997</v>
      </c>
      <c r="DO539" s="74">
        <f t="shared" si="1096"/>
        <v>30653</v>
      </c>
      <c r="DP539" s="66">
        <f t="shared" si="1097"/>
        <v>58.997931034482761</v>
      </c>
      <c r="DQ539" s="63">
        <f t="shared" si="1098"/>
        <v>62.192766646005275</v>
      </c>
      <c r="DR539" s="66" t="e">
        <f t="shared" si="1007"/>
        <v>#NUM!</v>
      </c>
      <c r="DS539" s="96" t="e">
        <f t="shared" si="1008"/>
        <v>#NUM!</v>
      </c>
      <c r="DT539" s="66" t="e">
        <f t="shared" si="1009"/>
        <v>#NUM!</v>
      </c>
      <c r="DU539" s="66" t="e">
        <f t="shared" si="1010"/>
        <v>#NUM!</v>
      </c>
    </row>
    <row r="540" spans="1:125" ht="30">
      <c r="A540" s="175">
        <v>539</v>
      </c>
      <c r="B540" s="392">
        <v>87</v>
      </c>
      <c r="C540" s="399">
        <v>40863</v>
      </c>
      <c r="D540" s="397">
        <f t="shared" si="1062"/>
        <v>11</v>
      </c>
      <c r="E540" s="393" t="s">
        <v>39</v>
      </c>
      <c r="F540" s="392">
        <v>43</v>
      </c>
      <c r="G540" s="395" t="s">
        <v>38</v>
      </c>
      <c r="H540" s="395" t="s">
        <v>346</v>
      </c>
      <c r="I540" s="395" t="s">
        <v>681</v>
      </c>
      <c r="J540" s="396">
        <v>0.21875</v>
      </c>
      <c r="K540" s="394">
        <v>3524.78</v>
      </c>
      <c r="L540" s="395" t="s">
        <v>33</v>
      </c>
      <c r="M540" s="392">
        <v>56</v>
      </c>
      <c r="N540" s="392">
        <v>3</v>
      </c>
      <c r="O540" s="395"/>
      <c r="P540" s="396">
        <v>0.21875</v>
      </c>
      <c r="Q540" s="396">
        <v>0.21875</v>
      </c>
      <c r="R540" s="12">
        <f t="shared" si="1063"/>
        <v>0</v>
      </c>
      <c r="S540" s="13">
        <f t="shared" si="1064"/>
        <v>0</v>
      </c>
      <c r="T540" s="13">
        <f t="shared" si="1065"/>
        <v>0</v>
      </c>
      <c r="U540" s="396">
        <v>0.26041666666666669</v>
      </c>
      <c r="V540" s="12">
        <f t="shared" si="1104"/>
        <v>4.1666666666666685E-2</v>
      </c>
      <c r="W540" s="13">
        <f t="shared" si="1105"/>
        <v>1</v>
      </c>
      <c r="X540" s="225">
        <f t="shared" si="1106"/>
        <v>0</v>
      </c>
      <c r="Y540" s="396">
        <v>0.27083333333333331</v>
      </c>
      <c r="Z540" s="12">
        <f t="shared" si="1107"/>
        <v>1.041666666666663E-2</v>
      </c>
      <c r="AA540" s="13">
        <f t="shared" si="1108"/>
        <v>0</v>
      </c>
      <c r="AB540" s="13">
        <f t="shared" si="1109"/>
        <v>15</v>
      </c>
      <c r="AC540" s="396">
        <v>0.5</v>
      </c>
      <c r="AD540" s="12">
        <f t="shared" si="1110"/>
        <v>0.22916666666666669</v>
      </c>
      <c r="AE540" s="13">
        <f t="shared" si="1111"/>
        <v>5</v>
      </c>
      <c r="AF540" s="13">
        <f t="shared" si="1112"/>
        <v>30</v>
      </c>
      <c r="AG540" s="396">
        <v>0.58333333333333337</v>
      </c>
      <c r="AH540" s="396">
        <v>0.64583333333333337</v>
      </c>
      <c r="AI540" s="12">
        <f t="shared" si="1099"/>
        <v>6.25E-2</v>
      </c>
      <c r="AJ540" s="225">
        <f t="shared" si="1100"/>
        <v>1</v>
      </c>
      <c r="AK540" s="225">
        <f t="shared" si="1101"/>
        <v>30</v>
      </c>
      <c r="AL540" s="396">
        <v>0.58333333333333337</v>
      </c>
      <c r="AM540" s="396">
        <v>0.64583333333333337</v>
      </c>
      <c r="AN540" s="12">
        <f t="shared" si="1113"/>
        <v>6.25E-2</v>
      </c>
      <c r="AO540" s="13">
        <f t="shared" si="1114"/>
        <v>1</v>
      </c>
      <c r="AP540" s="13">
        <f t="shared" si="1115"/>
        <v>30</v>
      </c>
      <c r="AQ540" s="396">
        <v>1.0847222222222224</v>
      </c>
      <c r="AR540" s="12">
        <f t="shared" si="1116"/>
        <v>0.43888888888888899</v>
      </c>
      <c r="AS540" s="225">
        <f t="shared" si="1117"/>
        <v>10</v>
      </c>
      <c r="AT540" s="13">
        <f t="shared" si="1118"/>
        <v>32</v>
      </c>
      <c r="AU540" s="396">
        <v>1.1083333333333334</v>
      </c>
      <c r="AV540" s="226">
        <f t="shared" si="1119"/>
        <v>2.3611111111111027E-2</v>
      </c>
      <c r="AW540" s="13">
        <f t="shared" si="1120"/>
        <v>0</v>
      </c>
      <c r="AX540" s="13">
        <f t="shared" si="1121"/>
        <v>34</v>
      </c>
      <c r="AY540" s="396">
        <v>1.2229166666666667</v>
      </c>
      <c r="AZ540" s="12">
        <f t="shared" si="991"/>
        <v>0.11458333333333326</v>
      </c>
      <c r="BA540" s="225">
        <f t="shared" si="1102"/>
        <v>2</v>
      </c>
      <c r="BB540" s="225">
        <f t="shared" si="1103"/>
        <v>45</v>
      </c>
      <c r="BC540" s="396">
        <v>1.2229166666666667</v>
      </c>
      <c r="BD540" s="396">
        <v>1.2229166666666667</v>
      </c>
      <c r="BE540" s="12">
        <f t="shared" si="1054"/>
        <v>0</v>
      </c>
      <c r="BF540" s="13">
        <f t="shared" si="1055"/>
        <v>0</v>
      </c>
      <c r="BG540" s="13">
        <f t="shared" si="1056"/>
        <v>0</v>
      </c>
      <c r="BH540" s="396">
        <v>1.2229166666666667</v>
      </c>
      <c r="BI540" s="396">
        <v>1.2229166666666667</v>
      </c>
      <c r="BJ540" s="395"/>
      <c r="BK540" s="69">
        <f t="shared" si="1057"/>
        <v>0</v>
      </c>
      <c r="BL540" s="13">
        <f t="shared" si="1058"/>
        <v>0</v>
      </c>
      <c r="BM540" s="13">
        <f t="shared" si="1059"/>
        <v>0</v>
      </c>
      <c r="BN540" s="396">
        <v>1.2361111111111112</v>
      </c>
      <c r="BO540" s="12">
        <f t="shared" si="1000"/>
        <v>1.3194444444444509E-2</v>
      </c>
      <c r="BP540" s="225">
        <f t="shared" si="1001"/>
        <v>0</v>
      </c>
      <c r="BQ540" s="225">
        <f t="shared" si="1002"/>
        <v>19</v>
      </c>
      <c r="BR540" s="396">
        <v>1.2395833333333333</v>
      </c>
      <c r="BS540" s="12">
        <f t="shared" si="1003"/>
        <v>3.4722222222220989E-3</v>
      </c>
      <c r="BT540" s="225">
        <f t="shared" si="1004"/>
        <v>0</v>
      </c>
      <c r="BU540" s="225">
        <f t="shared" si="1005"/>
        <v>5</v>
      </c>
      <c r="BV540" s="396">
        <v>1.2395833333333333</v>
      </c>
      <c r="BW540" s="396">
        <v>1.2430555555555556</v>
      </c>
      <c r="BX540" s="12">
        <f t="shared" si="1074"/>
        <v>3.4722222222223209E-3</v>
      </c>
      <c r="BY540" s="13">
        <f t="shared" si="1075"/>
        <v>0</v>
      </c>
      <c r="BZ540" s="13">
        <f t="shared" si="1076"/>
        <v>5</v>
      </c>
      <c r="CA540" s="226">
        <f t="shared" si="1077"/>
        <v>1.0243055555555556</v>
      </c>
      <c r="CB540" s="13">
        <f t="shared" si="1078"/>
        <v>0</v>
      </c>
      <c r="CC540" s="13">
        <f t="shared" si="1079"/>
        <v>35</v>
      </c>
      <c r="CD540" s="12">
        <f t="shared" si="1080"/>
        <v>0.68472222222222223</v>
      </c>
      <c r="CE540" s="13">
        <f t="shared" si="1081"/>
        <v>16</v>
      </c>
      <c r="CF540" s="13">
        <f t="shared" si="1082"/>
        <v>26</v>
      </c>
      <c r="CG540" s="12">
        <f t="shared" si="1083"/>
        <v>6.25E-2</v>
      </c>
      <c r="CH540" s="13">
        <f t="shared" si="1084"/>
        <v>1</v>
      </c>
      <c r="CI540" s="13">
        <f t="shared" si="1085"/>
        <v>30</v>
      </c>
      <c r="CJ540" s="12">
        <f t="shared" si="1086"/>
        <v>0.11458333333333326</v>
      </c>
      <c r="CK540" s="13">
        <f t="shared" si="1087"/>
        <v>2</v>
      </c>
      <c r="CL540" s="13">
        <f t="shared" si="1088"/>
        <v>45</v>
      </c>
      <c r="CM540" s="62"/>
      <c r="CN540" s="62"/>
      <c r="CO540" s="62"/>
      <c r="CP540" s="12">
        <f t="shared" si="1069"/>
        <v>7.7083333333333254E-2</v>
      </c>
      <c r="CQ540" s="13">
        <f t="shared" si="1070"/>
        <v>1</v>
      </c>
      <c r="CR540" s="13">
        <f t="shared" si="1071"/>
        <v>51</v>
      </c>
      <c r="CS540" s="396">
        <v>0</v>
      </c>
      <c r="CT540" s="13">
        <f t="shared" si="1122"/>
        <v>0</v>
      </c>
      <c r="CU540" s="13">
        <f t="shared" si="1123"/>
        <v>0</v>
      </c>
      <c r="CV540" s="396">
        <v>0</v>
      </c>
      <c r="CW540" s="13">
        <f t="shared" si="1089"/>
        <v>0</v>
      </c>
      <c r="CX540" s="13">
        <f t="shared" si="1090"/>
        <v>0</v>
      </c>
      <c r="CY540" s="396">
        <v>0</v>
      </c>
      <c r="CZ540" s="428" t="s">
        <v>178</v>
      </c>
      <c r="DA540" s="428" t="s">
        <v>178</v>
      </c>
      <c r="DB540" s="396">
        <v>0</v>
      </c>
      <c r="DC540" s="13">
        <f t="shared" si="1072"/>
        <v>0</v>
      </c>
      <c r="DD540" s="13">
        <f t="shared" si="1073"/>
        <v>0</v>
      </c>
      <c r="DE540" s="396">
        <v>0</v>
      </c>
      <c r="DF540" s="13">
        <f t="shared" si="1128"/>
        <v>0</v>
      </c>
      <c r="DG540" s="13">
        <f t="shared" si="1129"/>
        <v>0</v>
      </c>
      <c r="DH540" s="396">
        <v>3.7499999999999999E-2</v>
      </c>
      <c r="DI540" s="13">
        <f t="shared" ref="DI540:DI545" si="1130">HOUR(DH540)</f>
        <v>0</v>
      </c>
      <c r="DJ540" s="13">
        <f t="shared" ref="DJ540:DJ545" si="1131">MINUTE(DH540)</f>
        <v>54</v>
      </c>
      <c r="DK540" s="396">
        <v>0</v>
      </c>
      <c r="DL540" s="35">
        <f t="shared" si="1126"/>
        <v>0</v>
      </c>
      <c r="DM540" s="35">
        <f t="shared" si="1127"/>
        <v>0</v>
      </c>
      <c r="DN540" s="66">
        <f t="shared" si="1095"/>
        <v>1909919.6559999997</v>
      </c>
      <c r="DO540" s="74">
        <f t="shared" si="1096"/>
        <v>30709</v>
      </c>
      <c r="DP540" s="66">
        <f t="shared" si="1097"/>
        <v>62.942500000000003</v>
      </c>
      <c r="DQ540" s="63">
        <f t="shared" si="1098"/>
        <v>62.194133836985891</v>
      </c>
      <c r="DR540" s="66" t="e">
        <f t="shared" si="1007"/>
        <v>#NUM!</v>
      </c>
      <c r="DS540" s="96" t="e">
        <f t="shared" si="1008"/>
        <v>#NUM!</v>
      </c>
      <c r="DT540" s="66" t="e">
        <f t="shared" si="1009"/>
        <v>#NUM!</v>
      </c>
      <c r="DU540" s="66" t="e">
        <f t="shared" si="1010"/>
        <v>#NUM!</v>
      </c>
    </row>
    <row r="541" spans="1:125">
      <c r="A541" s="175">
        <v>540</v>
      </c>
      <c r="B541" s="392">
        <v>88</v>
      </c>
      <c r="C541" s="399">
        <v>40863</v>
      </c>
      <c r="D541" s="397">
        <f>MONTH(C541)</f>
        <v>11</v>
      </c>
      <c r="E541" s="393" t="s">
        <v>664</v>
      </c>
      <c r="F541" s="392">
        <v>8</v>
      </c>
      <c r="G541" s="395" t="s">
        <v>665</v>
      </c>
      <c r="H541" s="395" t="s">
        <v>394</v>
      </c>
      <c r="I541" s="395" t="s">
        <v>639</v>
      </c>
      <c r="J541" s="396">
        <v>0.73958333333333337</v>
      </c>
      <c r="K541" s="394">
        <v>3434.43</v>
      </c>
      <c r="L541" s="395" t="s">
        <v>33</v>
      </c>
      <c r="M541" s="392">
        <v>59</v>
      </c>
      <c r="N541" s="392">
        <v>0</v>
      </c>
      <c r="O541" s="395"/>
      <c r="P541" s="396">
        <v>0.73958333333333337</v>
      </c>
      <c r="Q541" s="396">
        <v>0.73958333333333337</v>
      </c>
      <c r="R541" s="12">
        <f t="shared" si="1063"/>
        <v>0</v>
      </c>
      <c r="S541" s="13">
        <f t="shared" si="1064"/>
        <v>0</v>
      </c>
      <c r="T541" s="13">
        <f t="shared" si="1065"/>
        <v>0</v>
      </c>
      <c r="U541" s="396">
        <v>0.74652777777777779</v>
      </c>
      <c r="V541" s="12">
        <f t="shared" si="1104"/>
        <v>6.9444444444444198E-3</v>
      </c>
      <c r="W541" s="13">
        <f t="shared" si="1105"/>
        <v>0</v>
      </c>
      <c r="X541" s="225">
        <f t="shared" si="1106"/>
        <v>10</v>
      </c>
      <c r="Y541" s="396">
        <v>0.76041666666666663</v>
      </c>
      <c r="Z541" s="12">
        <f t="shared" si="1107"/>
        <v>1.388888888888884E-2</v>
      </c>
      <c r="AA541" s="13">
        <f t="shared" si="1108"/>
        <v>0</v>
      </c>
      <c r="AB541" s="13">
        <f t="shared" si="1109"/>
        <v>20</v>
      </c>
      <c r="AC541" s="396">
        <v>0.79513888888888884</v>
      </c>
      <c r="AD541" s="12">
        <f t="shared" si="1110"/>
        <v>3.472222222222221E-2</v>
      </c>
      <c r="AE541" s="13">
        <f t="shared" si="1111"/>
        <v>0</v>
      </c>
      <c r="AF541" s="13">
        <f t="shared" si="1112"/>
        <v>50</v>
      </c>
      <c r="AG541" s="396">
        <v>0.79513888888888884</v>
      </c>
      <c r="AH541" s="396">
        <v>0.79513888888888884</v>
      </c>
      <c r="AI541" s="12">
        <f t="shared" si="1099"/>
        <v>0</v>
      </c>
      <c r="AJ541" s="225">
        <f t="shared" si="1100"/>
        <v>0</v>
      </c>
      <c r="AK541" s="225">
        <f t="shared" si="1101"/>
        <v>0</v>
      </c>
      <c r="AL541" s="396">
        <v>0.79513888888888884</v>
      </c>
      <c r="AM541" s="396">
        <v>0.79513888888888884</v>
      </c>
      <c r="AN541" s="12">
        <f t="shared" si="1113"/>
        <v>0</v>
      </c>
      <c r="AO541" s="13">
        <f t="shared" si="1114"/>
        <v>0</v>
      </c>
      <c r="AP541" s="13">
        <f t="shared" si="1115"/>
        <v>0</v>
      </c>
      <c r="AQ541" s="396">
        <v>0.79652777777777783</v>
      </c>
      <c r="AR541" s="12">
        <f t="shared" si="1116"/>
        <v>1.388888888888995E-3</v>
      </c>
      <c r="AS541" s="225">
        <f t="shared" si="1117"/>
        <v>0</v>
      </c>
      <c r="AT541" s="13">
        <f t="shared" si="1118"/>
        <v>2</v>
      </c>
      <c r="AU541" s="396">
        <v>0.81458333333333333</v>
      </c>
      <c r="AV541" s="226">
        <f t="shared" si="1119"/>
        <v>1.8055555555555491E-2</v>
      </c>
      <c r="AW541" s="13">
        <f t="shared" si="1120"/>
        <v>0</v>
      </c>
      <c r="AX541" s="13">
        <f t="shared" si="1121"/>
        <v>26</v>
      </c>
      <c r="AY541" s="396">
        <v>1.0569444444444445</v>
      </c>
      <c r="AZ541" s="12">
        <f t="shared" si="991"/>
        <v>0.24236111111111114</v>
      </c>
      <c r="BA541" s="225">
        <f t="shared" si="1102"/>
        <v>5</v>
      </c>
      <c r="BB541" s="225">
        <f t="shared" si="1103"/>
        <v>49</v>
      </c>
      <c r="BC541" s="396">
        <v>1.0569444444444445</v>
      </c>
      <c r="BD541" s="396">
        <v>1.0569444444444445</v>
      </c>
      <c r="BE541" s="12">
        <f t="shared" si="1054"/>
        <v>0</v>
      </c>
      <c r="BF541" s="13">
        <f t="shared" si="1055"/>
        <v>0</v>
      </c>
      <c r="BG541" s="13">
        <f t="shared" si="1056"/>
        <v>0</v>
      </c>
      <c r="BH541" s="396">
        <v>1.0569444444444445</v>
      </c>
      <c r="BI541" s="396">
        <v>1.0569444444444445</v>
      </c>
      <c r="BJ541" s="395"/>
      <c r="BK541" s="69">
        <f t="shared" si="1057"/>
        <v>0</v>
      </c>
      <c r="BL541" s="13">
        <f t="shared" si="1058"/>
        <v>0</v>
      </c>
      <c r="BM541" s="13">
        <f t="shared" si="1059"/>
        <v>0</v>
      </c>
      <c r="BN541" s="396">
        <v>1.0659722222222221</v>
      </c>
      <c r="BO541" s="12">
        <f t="shared" si="1000"/>
        <v>9.0277777777776347E-3</v>
      </c>
      <c r="BP541" s="225">
        <f t="shared" si="1001"/>
        <v>0</v>
      </c>
      <c r="BQ541" s="225">
        <f t="shared" si="1002"/>
        <v>13</v>
      </c>
      <c r="BR541" s="396">
        <v>1.0694444444444444</v>
      </c>
      <c r="BS541" s="12">
        <f t="shared" si="1003"/>
        <v>3.4722222222223209E-3</v>
      </c>
      <c r="BT541" s="225">
        <f t="shared" si="1004"/>
        <v>0</v>
      </c>
      <c r="BU541" s="225">
        <f t="shared" si="1005"/>
        <v>5</v>
      </c>
      <c r="BV541" s="396">
        <v>1.0694444444444444</v>
      </c>
      <c r="BW541" s="396">
        <v>1.0729166666666667</v>
      </c>
      <c r="BX541" s="12">
        <f t="shared" si="1074"/>
        <v>3.4722222222223209E-3</v>
      </c>
      <c r="BY541" s="13">
        <f t="shared" si="1075"/>
        <v>0</v>
      </c>
      <c r="BZ541" s="13">
        <f t="shared" si="1076"/>
        <v>5</v>
      </c>
      <c r="CA541" s="226">
        <f t="shared" si="1077"/>
        <v>0.33333333333333337</v>
      </c>
      <c r="CB541" s="13">
        <f t="shared" si="1078"/>
        <v>8</v>
      </c>
      <c r="CC541" s="13">
        <f t="shared" si="1079"/>
        <v>0</v>
      </c>
      <c r="CD541" s="12">
        <f t="shared" si="1080"/>
        <v>4.861111111111116E-2</v>
      </c>
      <c r="CE541" s="13">
        <f t="shared" si="1081"/>
        <v>1</v>
      </c>
      <c r="CF541" s="13">
        <f t="shared" si="1082"/>
        <v>10</v>
      </c>
      <c r="CG541" s="12">
        <f t="shared" si="1083"/>
        <v>0</v>
      </c>
      <c r="CH541" s="13">
        <f t="shared" si="1084"/>
        <v>0</v>
      </c>
      <c r="CI541" s="13">
        <f t="shared" si="1085"/>
        <v>0</v>
      </c>
      <c r="CJ541" s="12">
        <f t="shared" si="1086"/>
        <v>0.24236111111111114</v>
      </c>
      <c r="CK541" s="13">
        <f t="shared" si="1087"/>
        <v>5</v>
      </c>
      <c r="CL541" s="13">
        <f t="shared" si="1088"/>
        <v>49</v>
      </c>
      <c r="CM541" s="62"/>
      <c r="CN541" s="62"/>
      <c r="CO541" s="62"/>
      <c r="CP541" s="12">
        <f t="shared" si="1069"/>
        <v>6.4583333333333354E-2</v>
      </c>
      <c r="CQ541" s="13">
        <f t="shared" si="1070"/>
        <v>1</v>
      </c>
      <c r="CR541" s="13">
        <f t="shared" si="1071"/>
        <v>33</v>
      </c>
      <c r="CS541" s="396">
        <v>0</v>
      </c>
      <c r="CT541" s="13">
        <f t="shared" si="1122"/>
        <v>0</v>
      </c>
      <c r="CU541" s="13">
        <f t="shared" si="1123"/>
        <v>0</v>
      </c>
      <c r="CV541" s="396">
        <v>3.2638888888888891E-2</v>
      </c>
      <c r="CW541" s="13">
        <f t="shared" si="1089"/>
        <v>0</v>
      </c>
      <c r="CX541" s="13">
        <f t="shared" si="1090"/>
        <v>47</v>
      </c>
      <c r="CY541" s="396">
        <v>0</v>
      </c>
      <c r="CZ541" s="428" t="s">
        <v>178</v>
      </c>
      <c r="DA541" s="428" t="s">
        <v>178</v>
      </c>
      <c r="DB541" s="396">
        <v>0</v>
      </c>
      <c r="DC541" s="13">
        <f t="shared" si="1072"/>
        <v>0</v>
      </c>
      <c r="DD541" s="13">
        <f t="shared" si="1073"/>
        <v>0</v>
      </c>
      <c r="DE541" s="396">
        <v>0</v>
      </c>
      <c r="DF541" s="13">
        <f t="shared" si="1128"/>
        <v>0</v>
      </c>
      <c r="DG541" s="13">
        <f t="shared" si="1129"/>
        <v>0</v>
      </c>
      <c r="DH541" s="396">
        <v>0.1451388888888889</v>
      </c>
      <c r="DI541" s="13">
        <f t="shared" si="1130"/>
        <v>3</v>
      </c>
      <c r="DJ541" s="13">
        <f t="shared" si="1131"/>
        <v>29</v>
      </c>
      <c r="DK541" s="396">
        <v>0</v>
      </c>
      <c r="DL541" s="35">
        <f t="shared" si="1126"/>
        <v>0</v>
      </c>
      <c r="DM541" s="35">
        <f t="shared" si="1127"/>
        <v>0</v>
      </c>
      <c r="DN541" s="66">
        <f t="shared" si="1095"/>
        <v>1913354.0859999997</v>
      </c>
      <c r="DO541" s="74">
        <f t="shared" si="1096"/>
        <v>30768</v>
      </c>
      <c r="DP541" s="66">
        <f t="shared" si="1097"/>
        <v>58.210677966101692</v>
      </c>
      <c r="DQ541" s="63">
        <f t="shared" si="1098"/>
        <v>62.186495254810183</v>
      </c>
      <c r="DR541" s="66" t="e">
        <f t="shared" si="1007"/>
        <v>#NUM!</v>
      </c>
      <c r="DS541" s="96" t="e">
        <f t="shared" si="1008"/>
        <v>#NUM!</v>
      </c>
      <c r="DT541" s="66" t="e">
        <f t="shared" si="1009"/>
        <v>#NUM!</v>
      </c>
      <c r="DU541" s="66" t="e">
        <f t="shared" si="1010"/>
        <v>#NUM!</v>
      </c>
    </row>
    <row r="542" spans="1:125" ht="30">
      <c r="A542" s="199">
        <v>541</v>
      </c>
      <c r="B542" s="392">
        <v>89</v>
      </c>
      <c r="C542" s="399">
        <v>40864</v>
      </c>
      <c r="D542" s="397">
        <f>MONTH(C542)</f>
        <v>11</v>
      </c>
      <c r="E542" s="393" t="s">
        <v>39</v>
      </c>
      <c r="F542" s="392">
        <v>44</v>
      </c>
      <c r="G542" s="395" t="s">
        <v>38</v>
      </c>
      <c r="H542" s="395" t="s">
        <v>692</v>
      </c>
      <c r="I542" s="395" t="s">
        <v>682</v>
      </c>
      <c r="J542" s="396">
        <v>0.60763888888888895</v>
      </c>
      <c r="K542" s="394">
        <v>3645.92</v>
      </c>
      <c r="L542" s="395" t="s">
        <v>34</v>
      </c>
      <c r="M542" s="392">
        <v>59</v>
      </c>
      <c r="N542" s="392">
        <v>0</v>
      </c>
      <c r="O542" s="395"/>
      <c r="P542" s="396">
        <v>0.60763888888888895</v>
      </c>
      <c r="Q542" s="396">
        <v>0.60763888888888895</v>
      </c>
      <c r="R542" s="12">
        <f t="shared" si="1063"/>
        <v>0</v>
      </c>
      <c r="S542" s="13">
        <f t="shared" si="1064"/>
        <v>0</v>
      </c>
      <c r="T542" s="13">
        <f t="shared" si="1065"/>
        <v>0</v>
      </c>
      <c r="U542" s="396">
        <v>0.8125</v>
      </c>
      <c r="V542" s="12">
        <f t="shared" si="1104"/>
        <v>0.20486111111111105</v>
      </c>
      <c r="W542" s="13">
        <f t="shared" si="1105"/>
        <v>4</v>
      </c>
      <c r="X542" s="225">
        <f t="shared" si="1106"/>
        <v>55</v>
      </c>
      <c r="Y542" s="396">
        <v>0.85416666666666663</v>
      </c>
      <c r="Z542" s="12">
        <f t="shared" si="1107"/>
        <v>4.166666666666663E-2</v>
      </c>
      <c r="AA542" s="13">
        <f t="shared" si="1108"/>
        <v>1</v>
      </c>
      <c r="AB542" s="13">
        <f t="shared" si="1109"/>
        <v>0</v>
      </c>
      <c r="AC542" s="396">
        <v>0.89583333333333337</v>
      </c>
      <c r="AD542" s="12">
        <f t="shared" si="1110"/>
        <v>4.1666666666666741E-2</v>
      </c>
      <c r="AE542" s="13">
        <f t="shared" si="1111"/>
        <v>1</v>
      </c>
      <c r="AF542" s="13">
        <f t="shared" si="1112"/>
        <v>0</v>
      </c>
      <c r="AG542" s="396">
        <v>1.0416666666666667</v>
      </c>
      <c r="AH542" s="396">
        <v>1.1041666666666667</v>
      </c>
      <c r="AI542" s="12">
        <f t="shared" si="1099"/>
        <v>6.25E-2</v>
      </c>
      <c r="AJ542" s="225">
        <f t="shared" si="1100"/>
        <v>1</v>
      </c>
      <c r="AK542" s="225">
        <f t="shared" si="1101"/>
        <v>30</v>
      </c>
      <c r="AL542" s="396">
        <v>1.0416666666666667</v>
      </c>
      <c r="AM542" s="396">
        <v>1.1041666666666667</v>
      </c>
      <c r="AN542" s="12">
        <f t="shared" ref="AN542:AN587" si="1132">AM542-AL542</f>
        <v>6.25E-2</v>
      </c>
      <c r="AO542" s="13">
        <f t="shared" ref="AO542:AO587" si="1133">HOUR(AN542)</f>
        <v>1</v>
      </c>
      <c r="AP542" s="13">
        <f t="shared" ref="AP542:AP587" si="1134">MINUTE(AN542)</f>
        <v>30</v>
      </c>
      <c r="AQ542" s="396">
        <v>1.3055555555555556</v>
      </c>
      <c r="AR542" s="12">
        <f t="shared" ref="AR542:AR563" si="1135">AQ542-AH542</f>
        <v>0.20138888888888884</v>
      </c>
      <c r="AS542" s="225">
        <f t="shared" ref="AS542:AS563" si="1136">HOUR(AR542)</f>
        <v>4</v>
      </c>
      <c r="AT542" s="13">
        <f t="shared" ref="AT542:AT563" si="1137">MINUTE(AR542)</f>
        <v>50</v>
      </c>
      <c r="AU542" s="396">
        <v>1.2395833333333333</v>
      </c>
      <c r="AV542" s="226">
        <f>AU542-AM542</f>
        <v>0.13541666666666652</v>
      </c>
      <c r="AW542" s="13">
        <f t="shared" si="1120"/>
        <v>3</v>
      </c>
      <c r="AX542" s="13">
        <f t="shared" si="1121"/>
        <v>15</v>
      </c>
      <c r="AY542" s="396">
        <v>1.3645833333333333</v>
      </c>
      <c r="AZ542" s="12">
        <f t="shared" si="991"/>
        <v>0.125</v>
      </c>
      <c r="BA542" s="225">
        <f t="shared" si="1102"/>
        <v>3</v>
      </c>
      <c r="BB542" s="225">
        <f t="shared" si="1103"/>
        <v>0</v>
      </c>
      <c r="BC542" s="396">
        <v>1.3645833333333333</v>
      </c>
      <c r="BD542" s="396">
        <v>1.3645833333333333</v>
      </c>
      <c r="BE542" s="12">
        <f t="shared" si="1054"/>
        <v>0</v>
      </c>
      <c r="BF542" s="13">
        <f t="shared" si="1055"/>
        <v>0</v>
      </c>
      <c r="BG542" s="13">
        <f t="shared" si="1056"/>
        <v>0</v>
      </c>
      <c r="BH542" s="396">
        <v>1.3645833333333333</v>
      </c>
      <c r="BI542" s="396">
        <v>1.3645833333333333</v>
      </c>
      <c r="BJ542" s="395"/>
      <c r="BK542" s="69">
        <f t="shared" si="1057"/>
        <v>0</v>
      </c>
      <c r="BL542" s="13">
        <f t="shared" si="1058"/>
        <v>0</v>
      </c>
      <c r="BM542" s="13">
        <f t="shared" si="1059"/>
        <v>0</v>
      </c>
      <c r="BN542" s="396">
        <v>1.3715277777777777</v>
      </c>
      <c r="BO542" s="12">
        <f t="shared" si="1000"/>
        <v>6.9444444444444198E-3</v>
      </c>
      <c r="BP542" s="225">
        <f t="shared" si="1001"/>
        <v>0</v>
      </c>
      <c r="BQ542" s="225">
        <f t="shared" si="1002"/>
        <v>10</v>
      </c>
      <c r="BR542" s="396">
        <v>1.375</v>
      </c>
      <c r="BS542" s="12">
        <f t="shared" si="1003"/>
        <v>3.4722222222223209E-3</v>
      </c>
      <c r="BT542" s="225">
        <f t="shared" si="1004"/>
        <v>0</v>
      </c>
      <c r="BU542" s="225">
        <f t="shared" si="1005"/>
        <v>5</v>
      </c>
      <c r="BV542" s="396">
        <v>1.375</v>
      </c>
      <c r="BW542" s="396">
        <v>1.3784722222222223</v>
      </c>
      <c r="BX542" s="12">
        <f t="shared" si="1074"/>
        <v>3.4722222222223209E-3</v>
      </c>
      <c r="BY542" s="13">
        <f t="shared" si="1075"/>
        <v>0</v>
      </c>
      <c r="BZ542" s="13">
        <f t="shared" si="1076"/>
        <v>5</v>
      </c>
      <c r="CA542" s="226">
        <f t="shared" si="1077"/>
        <v>0.77083333333333337</v>
      </c>
      <c r="CB542" s="13">
        <f t="shared" si="1078"/>
        <v>18</v>
      </c>
      <c r="CC542" s="13">
        <f t="shared" si="1079"/>
        <v>30</v>
      </c>
      <c r="CD542" s="12">
        <f t="shared" si="1080"/>
        <v>0.25347222222222232</v>
      </c>
      <c r="CE542" s="13">
        <f t="shared" si="1081"/>
        <v>6</v>
      </c>
      <c r="CF542" s="13">
        <f t="shared" si="1082"/>
        <v>5</v>
      </c>
      <c r="CG542" s="12">
        <f t="shared" si="1083"/>
        <v>6.25E-2</v>
      </c>
      <c r="CH542" s="13">
        <f t="shared" si="1084"/>
        <v>1</v>
      </c>
      <c r="CI542" s="13">
        <f t="shared" si="1085"/>
        <v>30</v>
      </c>
      <c r="CJ542" s="12">
        <f t="shared" si="1086"/>
        <v>0.125</v>
      </c>
      <c r="CK542" s="13">
        <f t="shared" si="1087"/>
        <v>3</v>
      </c>
      <c r="CL542" s="13">
        <f t="shared" si="1088"/>
        <v>0</v>
      </c>
      <c r="CM542" s="62"/>
      <c r="CN542" s="62"/>
      <c r="CO542" s="62"/>
      <c r="CP542" s="12">
        <f t="shared" si="1069"/>
        <v>5.4166666666666669E-2</v>
      </c>
      <c r="CQ542" s="13">
        <f t="shared" si="1070"/>
        <v>1</v>
      </c>
      <c r="CR542" s="13">
        <f t="shared" si="1071"/>
        <v>18</v>
      </c>
      <c r="CS542" s="396">
        <v>0</v>
      </c>
      <c r="CT542" s="13">
        <f t="shared" si="1122"/>
        <v>0</v>
      </c>
      <c r="CU542" s="13">
        <f t="shared" si="1123"/>
        <v>0</v>
      </c>
      <c r="CV542" s="396">
        <v>0</v>
      </c>
      <c r="CW542" s="13">
        <f>HOUR(CV542)</f>
        <v>0</v>
      </c>
      <c r="CX542" s="13">
        <f>MINUTE(CV542)</f>
        <v>0</v>
      </c>
      <c r="CY542" s="396">
        <v>0</v>
      </c>
      <c r="CZ542" s="428" t="s">
        <v>178</v>
      </c>
      <c r="DA542" s="428" t="s">
        <v>178</v>
      </c>
      <c r="DB542" s="396">
        <v>5.5555555555555552E-2</v>
      </c>
      <c r="DC542" s="13">
        <f t="shared" si="1072"/>
        <v>1</v>
      </c>
      <c r="DD542" s="13">
        <f t="shared" si="1073"/>
        <v>20</v>
      </c>
      <c r="DE542" s="396">
        <v>0</v>
      </c>
      <c r="DF542" s="13">
        <f t="shared" si="1128"/>
        <v>0</v>
      </c>
      <c r="DG542" s="13">
        <f t="shared" si="1129"/>
        <v>0</v>
      </c>
      <c r="DH542" s="396">
        <v>1.5277777777777777E-2</v>
      </c>
      <c r="DI542" s="13">
        <f t="shared" si="1130"/>
        <v>0</v>
      </c>
      <c r="DJ542" s="13">
        <f t="shared" si="1131"/>
        <v>22</v>
      </c>
      <c r="DK542" s="396">
        <v>0</v>
      </c>
      <c r="DL542" s="35">
        <f t="shared" si="1126"/>
        <v>0</v>
      </c>
      <c r="DM542" s="35">
        <f t="shared" si="1127"/>
        <v>0</v>
      </c>
      <c r="DN542" s="66">
        <f t="shared" si="1095"/>
        <v>1917000.0059999996</v>
      </c>
      <c r="DO542" s="74">
        <f t="shared" si="1096"/>
        <v>30827</v>
      </c>
      <c r="DP542" s="66">
        <f t="shared" si="1097"/>
        <v>61.795254237288134</v>
      </c>
      <c r="DQ542" s="63">
        <f t="shared" si="1098"/>
        <v>62.185746456028795</v>
      </c>
      <c r="DR542" s="66" t="e">
        <f t="shared" si="1007"/>
        <v>#NUM!</v>
      </c>
      <c r="DS542" s="96" t="e">
        <f t="shared" si="1008"/>
        <v>#NUM!</v>
      </c>
      <c r="DT542" s="66" t="e">
        <f t="shared" si="1009"/>
        <v>#NUM!</v>
      </c>
      <c r="DU542" s="66" t="e">
        <f t="shared" si="1010"/>
        <v>#NUM!</v>
      </c>
    </row>
    <row r="543" spans="1:125" ht="30">
      <c r="A543" s="175">
        <v>542</v>
      </c>
      <c r="B543" s="392">
        <v>90</v>
      </c>
      <c r="C543" s="399">
        <v>40864</v>
      </c>
      <c r="D543" s="397">
        <v>11</v>
      </c>
      <c r="E543" s="393" t="s">
        <v>39</v>
      </c>
      <c r="F543" s="392">
        <v>45</v>
      </c>
      <c r="G543" s="395" t="s">
        <v>38</v>
      </c>
      <c r="H543" s="395" t="s">
        <v>693</v>
      </c>
      <c r="I543" s="395" t="s">
        <v>655</v>
      </c>
      <c r="J543" s="396">
        <v>0.4826388888888889</v>
      </c>
      <c r="K543" s="394">
        <v>3711.22</v>
      </c>
      <c r="L543" s="395" t="s">
        <v>33</v>
      </c>
      <c r="M543" s="392">
        <v>58</v>
      </c>
      <c r="N543" s="392">
        <v>1</v>
      </c>
      <c r="O543" s="395"/>
      <c r="P543" s="396">
        <v>0.4826388888888889</v>
      </c>
      <c r="Q543" s="396">
        <v>0.4826388888888889</v>
      </c>
      <c r="R543" s="12">
        <f t="shared" si="1063"/>
        <v>0</v>
      </c>
      <c r="S543" s="13">
        <f t="shared" si="1064"/>
        <v>0</v>
      </c>
      <c r="T543" s="13">
        <f t="shared" si="1065"/>
        <v>0</v>
      </c>
      <c r="U543" s="396">
        <v>0.48958333333333331</v>
      </c>
      <c r="V543" s="12">
        <f t="shared" si="1104"/>
        <v>6.9444444444444198E-3</v>
      </c>
      <c r="W543" s="13">
        <f t="shared" si="1105"/>
        <v>0</v>
      </c>
      <c r="X543" s="225">
        <f t="shared" si="1106"/>
        <v>10</v>
      </c>
      <c r="Y543" s="396">
        <v>0.5</v>
      </c>
      <c r="Z543" s="12">
        <f t="shared" si="1107"/>
        <v>1.0416666666666685E-2</v>
      </c>
      <c r="AA543" s="13">
        <f t="shared" si="1108"/>
        <v>0</v>
      </c>
      <c r="AB543" s="13">
        <f t="shared" si="1109"/>
        <v>15</v>
      </c>
      <c r="AC543" s="396">
        <v>0.51388888888888895</v>
      </c>
      <c r="AD543" s="12">
        <f t="shared" ref="AD543:AD556" si="1138">AC543-Y543</f>
        <v>1.3888888888888951E-2</v>
      </c>
      <c r="AE543" s="13">
        <f t="shared" ref="AE543:AE556" si="1139">HOUR(AD543)</f>
        <v>0</v>
      </c>
      <c r="AF543" s="13">
        <f t="shared" ref="AF543:AF556" si="1140">MINUTE(AD543)</f>
        <v>20</v>
      </c>
      <c r="AG543" s="396">
        <v>0.51736111111111105</v>
      </c>
      <c r="AH543" s="396">
        <v>0.53333333333333333</v>
      </c>
      <c r="AI543" s="12">
        <f t="shared" si="1099"/>
        <v>1.5972222222222276E-2</v>
      </c>
      <c r="AJ543" s="225">
        <f t="shared" si="1100"/>
        <v>0</v>
      </c>
      <c r="AK543" s="225">
        <f t="shared" si="1101"/>
        <v>23</v>
      </c>
      <c r="AL543" s="396">
        <v>0.51736111111111105</v>
      </c>
      <c r="AM543" s="396">
        <v>0.53333333333333333</v>
      </c>
      <c r="AN543" s="12">
        <f t="shared" si="1132"/>
        <v>1.5972222222222276E-2</v>
      </c>
      <c r="AO543" s="13">
        <f t="shared" si="1133"/>
        <v>0</v>
      </c>
      <c r="AP543" s="13">
        <f t="shared" si="1134"/>
        <v>23</v>
      </c>
      <c r="AQ543" s="396">
        <v>0.53541666666666665</v>
      </c>
      <c r="AR543" s="12">
        <f t="shared" si="1135"/>
        <v>2.0833333333333259E-3</v>
      </c>
      <c r="AS543" s="225">
        <f t="shared" si="1136"/>
        <v>0</v>
      </c>
      <c r="AT543" s="13">
        <f t="shared" si="1137"/>
        <v>3</v>
      </c>
      <c r="AU543" s="396">
        <v>0.53611111111111109</v>
      </c>
      <c r="AV543" s="226">
        <f>AU543-AQ543</f>
        <v>6.9444444444444198E-4</v>
      </c>
      <c r="AW543" s="13">
        <f>HOUR(AV543)</f>
        <v>0</v>
      </c>
      <c r="AX543" s="13">
        <f>MINUTE(AV543)</f>
        <v>1</v>
      </c>
      <c r="AY543" s="396">
        <v>0.65902777777777777</v>
      </c>
      <c r="AZ543" s="12">
        <f t="shared" si="991"/>
        <v>0.12291666666666667</v>
      </c>
      <c r="BA543" s="225">
        <f t="shared" si="1102"/>
        <v>2</v>
      </c>
      <c r="BB543" s="225">
        <f t="shared" si="1103"/>
        <v>57</v>
      </c>
      <c r="BC543" s="396">
        <v>0.65902777777777777</v>
      </c>
      <c r="BD543" s="396">
        <v>0.65902777777777777</v>
      </c>
      <c r="BE543" s="12">
        <f t="shared" si="1054"/>
        <v>0</v>
      </c>
      <c r="BF543" s="13">
        <f t="shared" si="1055"/>
        <v>0</v>
      </c>
      <c r="BG543" s="13">
        <f t="shared" si="1056"/>
        <v>0</v>
      </c>
      <c r="BH543" s="396">
        <v>0.65902777777777777</v>
      </c>
      <c r="BI543" s="396">
        <v>0.65902777777777777</v>
      </c>
      <c r="BJ543" s="395"/>
      <c r="BK543" s="69">
        <f t="shared" si="1057"/>
        <v>0</v>
      </c>
      <c r="BL543" s="13">
        <f t="shared" si="1058"/>
        <v>0</v>
      </c>
      <c r="BM543" s="13">
        <f t="shared" si="1059"/>
        <v>0</v>
      </c>
      <c r="BN543" s="396">
        <v>0.66666666666666663</v>
      </c>
      <c r="BO543" s="12">
        <f t="shared" si="1000"/>
        <v>7.6388888888888618E-3</v>
      </c>
      <c r="BP543" s="225">
        <f t="shared" si="1001"/>
        <v>0</v>
      </c>
      <c r="BQ543" s="225">
        <f t="shared" si="1002"/>
        <v>11</v>
      </c>
      <c r="BR543" s="396">
        <v>0.67361111111111116</v>
      </c>
      <c r="BS543" s="12">
        <f t="shared" si="1003"/>
        <v>6.9444444444445308E-3</v>
      </c>
      <c r="BT543" s="225">
        <f t="shared" si="1004"/>
        <v>0</v>
      </c>
      <c r="BU543" s="225">
        <f t="shared" si="1005"/>
        <v>10</v>
      </c>
      <c r="BV543" s="396">
        <v>0.67361111111111116</v>
      </c>
      <c r="BW543" s="396">
        <v>0.67708333333333337</v>
      </c>
      <c r="BX543" s="12">
        <f t="shared" si="1074"/>
        <v>3.4722222222222099E-3</v>
      </c>
      <c r="BY543" s="13">
        <f t="shared" si="1075"/>
        <v>0</v>
      </c>
      <c r="BZ543" s="13">
        <f t="shared" si="1076"/>
        <v>5</v>
      </c>
      <c r="CA543" s="226">
        <f t="shared" si="1077"/>
        <v>0.19444444444444448</v>
      </c>
      <c r="CB543" s="13">
        <f t="shared" si="1078"/>
        <v>4</v>
      </c>
      <c r="CC543" s="13">
        <f t="shared" si="1079"/>
        <v>40</v>
      </c>
      <c r="CD543" s="12">
        <f t="shared" si="1080"/>
        <v>3.0555555555555669E-2</v>
      </c>
      <c r="CE543" s="13">
        <f t="shared" si="1081"/>
        <v>0</v>
      </c>
      <c r="CF543" s="13">
        <f t="shared" si="1082"/>
        <v>44</v>
      </c>
      <c r="CG543" s="12">
        <f t="shared" si="1083"/>
        <v>1.5972222222222276E-2</v>
      </c>
      <c r="CH543" s="13">
        <f t="shared" si="1084"/>
        <v>0</v>
      </c>
      <c r="CI543" s="13">
        <f t="shared" si="1085"/>
        <v>23</v>
      </c>
      <c r="CJ543" s="12">
        <f t="shared" si="1086"/>
        <v>0.12291666666666667</v>
      </c>
      <c r="CK543" s="13">
        <f t="shared" si="1087"/>
        <v>2</v>
      </c>
      <c r="CL543" s="13">
        <f t="shared" si="1088"/>
        <v>57</v>
      </c>
      <c r="CM543" s="62"/>
      <c r="CN543" s="62"/>
      <c r="CO543" s="62"/>
      <c r="CP543" s="12">
        <f t="shared" si="1069"/>
        <v>4.9305555555555561E-2</v>
      </c>
      <c r="CQ543" s="13">
        <f t="shared" si="1070"/>
        <v>1</v>
      </c>
      <c r="CR543" s="13">
        <f t="shared" si="1071"/>
        <v>11</v>
      </c>
      <c r="CS543" s="396">
        <v>0</v>
      </c>
      <c r="CT543" s="13">
        <f t="shared" si="1122"/>
        <v>0</v>
      </c>
      <c r="CU543" s="13">
        <f t="shared" si="1123"/>
        <v>0</v>
      </c>
      <c r="CV543" s="396">
        <v>0</v>
      </c>
      <c r="CW543" s="13">
        <f>HOUR(CV543)</f>
        <v>0</v>
      </c>
      <c r="CX543" s="13">
        <f>MINUTE(CV543)</f>
        <v>0</v>
      </c>
      <c r="CY543" s="396">
        <v>0</v>
      </c>
      <c r="CZ543" s="428" t="s">
        <v>178</v>
      </c>
      <c r="DA543" s="428" t="s">
        <v>178</v>
      </c>
      <c r="DB543" s="396">
        <v>0</v>
      </c>
      <c r="DC543" s="13">
        <f t="shared" si="1072"/>
        <v>0</v>
      </c>
      <c r="DD543" s="13">
        <f t="shared" si="1073"/>
        <v>0</v>
      </c>
      <c r="DE543" s="396">
        <v>0</v>
      </c>
      <c r="DF543" s="13">
        <f t="shared" si="1128"/>
        <v>0</v>
      </c>
      <c r="DG543" s="13">
        <f t="shared" si="1129"/>
        <v>0</v>
      </c>
      <c r="DH543" s="396">
        <v>7.3611111111111113E-2</v>
      </c>
      <c r="DI543" s="13">
        <f t="shared" si="1130"/>
        <v>1</v>
      </c>
      <c r="DJ543" s="13">
        <f t="shared" si="1131"/>
        <v>46</v>
      </c>
      <c r="DK543" s="396">
        <v>0</v>
      </c>
      <c r="DL543" s="35">
        <f t="shared" si="1126"/>
        <v>0</v>
      </c>
      <c r="DM543" s="35">
        <f t="shared" si="1127"/>
        <v>0</v>
      </c>
      <c r="DN543" s="66">
        <f t="shared" si="1095"/>
        <v>1920711.2259999996</v>
      </c>
      <c r="DO543" s="74">
        <f t="shared" si="1096"/>
        <v>30885</v>
      </c>
      <c r="DP543" s="66">
        <f t="shared" si="1097"/>
        <v>63.986551724137925</v>
      </c>
      <c r="DQ543" s="63">
        <f t="shared" si="1098"/>
        <v>62.189128249959516</v>
      </c>
      <c r="DR543" s="66" t="e">
        <f t="shared" si="1007"/>
        <v>#NUM!</v>
      </c>
      <c r="DS543" s="96" t="e">
        <f t="shared" si="1008"/>
        <v>#NUM!</v>
      </c>
      <c r="DT543" s="66" t="e">
        <f t="shared" si="1009"/>
        <v>#NUM!</v>
      </c>
      <c r="DU543" s="66" t="e">
        <f t="shared" si="1010"/>
        <v>#NUM!</v>
      </c>
    </row>
    <row r="544" spans="1:125" ht="30">
      <c r="A544" s="199">
        <v>543</v>
      </c>
      <c r="B544" s="392">
        <v>91</v>
      </c>
      <c r="C544" s="399">
        <v>40864</v>
      </c>
      <c r="D544" s="397">
        <v>11</v>
      </c>
      <c r="E544" s="393" t="s">
        <v>39</v>
      </c>
      <c r="F544" s="392">
        <v>46</v>
      </c>
      <c r="G544" s="395" t="s">
        <v>38</v>
      </c>
      <c r="H544" s="395" t="s">
        <v>694</v>
      </c>
      <c r="I544" s="395" t="s">
        <v>708</v>
      </c>
      <c r="J544" s="396">
        <v>0.8125</v>
      </c>
      <c r="K544" s="394">
        <v>3678.4</v>
      </c>
      <c r="L544" s="395" t="s">
        <v>33</v>
      </c>
      <c r="M544" s="392">
        <v>58</v>
      </c>
      <c r="N544" s="392">
        <v>1</v>
      </c>
      <c r="O544" s="395"/>
      <c r="P544" s="396">
        <v>0.8125</v>
      </c>
      <c r="Q544" s="396">
        <v>0.8125</v>
      </c>
      <c r="R544" s="12">
        <f t="shared" si="1063"/>
        <v>0</v>
      </c>
      <c r="S544" s="13">
        <f t="shared" si="1064"/>
        <v>0</v>
      </c>
      <c r="T544" s="13">
        <f t="shared" si="1065"/>
        <v>0</v>
      </c>
      <c r="U544" s="396">
        <v>0.81944444444444453</v>
      </c>
      <c r="V544" s="12">
        <f t="shared" si="1104"/>
        <v>6.9444444444445308E-3</v>
      </c>
      <c r="W544" s="13">
        <f t="shared" si="1105"/>
        <v>0</v>
      </c>
      <c r="X544" s="225">
        <f t="shared" si="1106"/>
        <v>10</v>
      </c>
      <c r="Y544" s="396">
        <v>0.82638888888888884</v>
      </c>
      <c r="Z544" s="12">
        <f t="shared" si="1107"/>
        <v>6.9444444444443088E-3</v>
      </c>
      <c r="AA544" s="13">
        <f t="shared" si="1108"/>
        <v>0</v>
      </c>
      <c r="AB544" s="13">
        <f t="shared" si="1109"/>
        <v>10</v>
      </c>
      <c r="AC544" s="396">
        <v>0.83333333333333337</v>
      </c>
      <c r="AD544" s="12">
        <f t="shared" si="1138"/>
        <v>6.9444444444445308E-3</v>
      </c>
      <c r="AE544" s="13">
        <f t="shared" si="1139"/>
        <v>0</v>
      </c>
      <c r="AF544" s="13">
        <f t="shared" si="1140"/>
        <v>10</v>
      </c>
      <c r="AG544" s="396">
        <v>0.83333333333333337</v>
      </c>
      <c r="AH544" s="396">
        <v>0.88888888888888884</v>
      </c>
      <c r="AI544" s="12">
        <f t="shared" si="1099"/>
        <v>5.5555555555555469E-2</v>
      </c>
      <c r="AJ544" s="225">
        <f t="shared" si="1100"/>
        <v>1</v>
      </c>
      <c r="AK544" s="225">
        <f t="shared" si="1101"/>
        <v>20</v>
      </c>
      <c r="AL544" s="396">
        <v>0.83333333333333337</v>
      </c>
      <c r="AM544" s="396">
        <v>0.88888888888888884</v>
      </c>
      <c r="AN544" s="12">
        <f t="shared" si="1132"/>
        <v>5.5555555555555469E-2</v>
      </c>
      <c r="AO544" s="13">
        <f t="shared" si="1133"/>
        <v>1</v>
      </c>
      <c r="AP544" s="13">
        <f t="shared" si="1134"/>
        <v>20</v>
      </c>
      <c r="AQ544" s="396">
        <v>0.83333333333333337</v>
      </c>
      <c r="AR544" s="12">
        <f>AQ544-AC544</f>
        <v>0</v>
      </c>
      <c r="AS544" s="225">
        <f t="shared" si="1136"/>
        <v>0</v>
      </c>
      <c r="AT544" s="13">
        <f t="shared" si="1137"/>
        <v>0</v>
      </c>
      <c r="AU544" s="396">
        <v>0.89444444444444438</v>
      </c>
      <c r="AV544" s="226">
        <f>AU544-AM544</f>
        <v>5.5555555555555358E-3</v>
      </c>
      <c r="AW544" s="13">
        <f>HOUR(AV544)</f>
        <v>0</v>
      </c>
      <c r="AX544" s="13">
        <f>MINUTE(AV544)</f>
        <v>8</v>
      </c>
      <c r="AY544" s="396">
        <v>1.0208333333333333</v>
      </c>
      <c r="AZ544" s="12">
        <f t="shared" si="991"/>
        <v>0.12638888888888888</v>
      </c>
      <c r="BA544" s="225">
        <f t="shared" si="1102"/>
        <v>3</v>
      </c>
      <c r="BB544" s="225">
        <f t="shared" si="1103"/>
        <v>2</v>
      </c>
      <c r="BC544" s="396">
        <v>1.0208333333333333</v>
      </c>
      <c r="BD544" s="396">
        <v>1.0208333333333333</v>
      </c>
      <c r="BE544" s="12">
        <f t="shared" si="1054"/>
        <v>0</v>
      </c>
      <c r="BF544" s="13">
        <f t="shared" si="1055"/>
        <v>0</v>
      </c>
      <c r="BG544" s="13">
        <f t="shared" si="1056"/>
        <v>0</v>
      </c>
      <c r="BH544" s="396">
        <v>1.0208333333333333</v>
      </c>
      <c r="BI544" s="396">
        <v>1.0208333333333333</v>
      </c>
      <c r="BJ544" s="395"/>
      <c r="BK544" s="69">
        <f t="shared" si="1057"/>
        <v>0</v>
      </c>
      <c r="BL544" s="13">
        <f t="shared" si="1058"/>
        <v>0</v>
      </c>
      <c r="BM544" s="13">
        <f t="shared" si="1059"/>
        <v>0</v>
      </c>
      <c r="BN544" s="396">
        <v>1.03125</v>
      </c>
      <c r="BO544" s="12">
        <f t="shared" si="1000"/>
        <v>1.0416666666666741E-2</v>
      </c>
      <c r="BP544" s="225">
        <f t="shared" si="1001"/>
        <v>0</v>
      </c>
      <c r="BQ544" s="225">
        <f t="shared" si="1002"/>
        <v>15</v>
      </c>
      <c r="BR544" s="396">
        <v>1.0347222222222221</v>
      </c>
      <c r="BS544" s="12">
        <f t="shared" si="1003"/>
        <v>3.4722222222220989E-3</v>
      </c>
      <c r="BT544" s="225">
        <f t="shared" si="1004"/>
        <v>0</v>
      </c>
      <c r="BU544" s="225">
        <f t="shared" si="1005"/>
        <v>5</v>
      </c>
      <c r="BV544" s="396">
        <v>1.0347222222222221</v>
      </c>
      <c r="BW544" s="396">
        <v>1.0381944444444444</v>
      </c>
      <c r="BX544" s="12">
        <f t="shared" si="1074"/>
        <v>3.4722222222223209E-3</v>
      </c>
      <c r="BY544" s="13">
        <f t="shared" si="1075"/>
        <v>0</v>
      </c>
      <c r="BZ544" s="13">
        <f t="shared" si="1076"/>
        <v>5</v>
      </c>
      <c r="CA544" s="226">
        <f t="shared" si="1077"/>
        <v>0.22569444444444442</v>
      </c>
      <c r="CB544" s="13">
        <f t="shared" si="1078"/>
        <v>5</v>
      </c>
      <c r="CC544" s="13">
        <f t="shared" si="1079"/>
        <v>25</v>
      </c>
      <c r="CD544" s="12">
        <f t="shared" si="1080"/>
        <v>2.083333333333337E-2</v>
      </c>
      <c r="CE544" s="13">
        <f t="shared" si="1081"/>
        <v>0</v>
      </c>
      <c r="CF544" s="13">
        <f t="shared" si="1082"/>
        <v>30</v>
      </c>
      <c r="CG544" s="12">
        <f t="shared" si="1083"/>
        <v>5.5555555555555469E-2</v>
      </c>
      <c r="CH544" s="13">
        <f t="shared" si="1084"/>
        <v>1</v>
      </c>
      <c r="CI544" s="13">
        <f t="shared" si="1085"/>
        <v>20</v>
      </c>
      <c r="CJ544" s="12">
        <f t="shared" si="1086"/>
        <v>0.12638888888888888</v>
      </c>
      <c r="CK544" s="13">
        <f t="shared" si="1087"/>
        <v>3</v>
      </c>
      <c r="CL544" s="13">
        <f t="shared" si="1088"/>
        <v>2</v>
      </c>
      <c r="CM544" s="62"/>
      <c r="CN544" s="62"/>
      <c r="CO544" s="62"/>
      <c r="CP544" s="12">
        <f t="shared" si="1069"/>
        <v>5.4166666666666655E-2</v>
      </c>
      <c r="CQ544" s="13">
        <f t="shared" si="1070"/>
        <v>1</v>
      </c>
      <c r="CR544" s="13">
        <f t="shared" si="1071"/>
        <v>18</v>
      </c>
      <c r="CS544" s="396">
        <v>0</v>
      </c>
      <c r="CT544" s="13">
        <f t="shared" si="1122"/>
        <v>0</v>
      </c>
      <c r="CU544" s="13">
        <f t="shared" si="1123"/>
        <v>0</v>
      </c>
      <c r="CV544" s="396">
        <v>0</v>
      </c>
      <c r="CW544" s="13">
        <f>HOUR(CV544)</f>
        <v>0</v>
      </c>
      <c r="CX544" s="13">
        <f>MINUTE(CV544)</f>
        <v>0</v>
      </c>
      <c r="CY544" s="396">
        <v>0</v>
      </c>
      <c r="CZ544" s="428" t="s">
        <v>178</v>
      </c>
      <c r="DA544" s="428" t="s">
        <v>178</v>
      </c>
      <c r="DB544" s="396">
        <v>0</v>
      </c>
      <c r="DC544" s="13">
        <f t="shared" si="1072"/>
        <v>0</v>
      </c>
      <c r="DD544" s="13">
        <f t="shared" si="1073"/>
        <v>0</v>
      </c>
      <c r="DE544" s="396">
        <v>0</v>
      </c>
      <c r="DF544" s="13">
        <f t="shared" si="1128"/>
        <v>0</v>
      </c>
      <c r="DG544" s="13">
        <f t="shared" si="1129"/>
        <v>0</v>
      </c>
      <c r="DH544" s="396">
        <v>7.2222222222222229E-2</v>
      </c>
      <c r="DI544" s="13">
        <f t="shared" si="1130"/>
        <v>1</v>
      </c>
      <c r="DJ544" s="13">
        <f t="shared" si="1131"/>
        <v>44</v>
      </c>
      <c r="DK544" s="396">
        <v>0</v>
      </c>
      <c r="DL544" s="35">
        <f t="shared" si="1126"/>
        <v>0</v>
      </c>
      <c r="DM544" s="35">
        <f t="shared" si="1127"/>
        <v>0</v>
      </c>
      <c r="DN544" s="66">
        <f t="shared" si="1095"/>
        <v>1924389.6259999995</v>
      </c>
      <c r="DO544" s="74">
        <f t="shared" si="1096"/>
        <v>30943</v>
      </c>
      <c r="DP544" s="66">
        <f t="shared" si="1097"/>
        <v>63.420689655172417</v>
      </c>
      <c r="DQ544" s="63">
        <f t="shared" si="1098"/>
        <v>62.191436706201706</v>
      </c>
      <c r="DR544" s="66" t="e">
        <f t="shared" si="1007"/>
        <v>#NUM!</v>
      </c>
      <c r="DS544" s="96" t="e">
        <f t="shared" si="1008"/>
        <v>#NUM!</v>
      </c>
      <c r="DT544" s="66" t="e">
        <f t="shared" si="1009"/>
        <v>#NUM!</v>
      </c>
      <c r="DU544" s="66" t="e">
        <f t="shared" si="1010"/>
        <v>#NUM!</v>
      </c>
    </row>
    <row r="545" spans="1:125">
      <c r="A545" s="175">
        <v>544</v>
      </c>
      <c r="B545" s="392">
        <v>92</v>
      </c>
      <c r="C545" s="399">
        <v>40865</v>
      </c>
      <c r="D545" s="397">
        <v>11</v>
      </c>
      <c r="E545" s="393" t="s">
        <v>664</v>
      </c>
      <c r="F545" s="392">
        <v>9</v>
      </c>
      <c r="G545" s="395" t="s">
        <v>665</v>
      </c>
      <c r="H545" s="395" t="s">
        <v>394</v>
      </c>
      <c r="I545" s="395" t="s">
        <v>639</v>
      </c>
      <c r="J545" s="396">
        <v>0.93055555555555547</v>
      </c>
      <c r="K545" s="394">
        <v>3508.83</v>
      </c>
      <c r="L545" s="395" t="s">
        <v>33</v>
      </c>
      <c r="M545" s="392">
        <v>59</v>
      </c>
      <c r="N545" s="392">
        <v>0</v>
      </c>
      <c r="O545" s="395"/>
      <c r="P545" s="396">
        <v>0.93055555555555547</v>
      </c>
      <c r="Q545" s="396">
        <v>0.93055555555555547</v>
      </c>
      <c r="R545" s="12">
        <f t="shared" si="1063"/>
        <v>0</v>
      </c>
      <c r="S545" s="13">
        <f t="shared" si="1064"/>
        <v>0</v>
      </c>
      <c r="T545" s="13">
        <f t="shared" si="1065"/>
        <v>0</v>
      </c>
      <c r="U545" s="396">
        <v>0.9375</v>
      </c>
      <c r="V545" s="12">
        <f t="shared" si="1104"/>
        <v>6.9444444444445308E-3</v>
      </c>
      <c r="W545" s="13">
        <f t="shared" si="1105"/>
        <v>0</v>
      </c>
      <c r="X545" s="225">
        <f t="shared" si="1106"/>
        <v>10</v>
      </c>
      <c r="Y545" s="396">
        <v>0.94791666666666663</v>
      </c>
      <c r="Z545" s="12">
        <f t="shared" si="1107"/>
        <v>1.041666666666663E-2</v>
      </c>
      <c r="AA545" s="13">
        <f t="shared" si="1108"/>
        <v>0</v>
      </c>
      <c r="AB545" s="13">
        <f t="shared" si="1109"/>
        <v>15</v>
      </c>
      <c r="AC545" s="396">
        <v>0.97569444444444453</v>
      </c>
      <c r="AD545" s="12">
        <f t="shared" si="1138"/>
        <v>2.7777777777777901E-2</v>
      </c>
      <c r="AE545" s="13">
        <f t="shared" si="1139"/>
        <v>0</v>
      </c>
      <c r="AF545" s="13">
        <f t="shared" si="1140"/>
        <v>40</v>
      </c>
      <c r="AG545" s="396">
        <v>0.97569444444444453</v>
      </c>
      <c r="AH545" s="396">
        <v>1.0208333333333333</v>
      </c>
      <c r="AI545" s="12">
        <f t="shared" si="1099"/>
        <v>4.5138888888888729E-2</v>
      </c>
      <c r="AJ545" s="225">
        <f t="shared" si="1100"/>
        <v>1</v>
      </c>
      <c r="AK545" s="225">
        <f t="shared" si="1101"/>
        <v>5</v>
      </c>
      <c r="AL545" s="396">
        <v>0.97569444444444453</v>
      </c>
      <c r="AM545" s="396">
        <v>1.0208333333333333</v>
      </c>
      <c r="AN545" s="12">
        <f t="shared" si="1132"/>
        <v>4.5138888888888729E-2</v>
      </c>
      <c r="AO545" s="13">
        <f t="shared" si="1133"/>
        <v>1</v>
      </c>
      <c r="AP545" s="13">
        <f t="shared" si="1134"/>
        <v>5</v>
      </c>
      <c r="AQ545" s="396">
        <v>1.0743055555555556</v>
      </c>
      <c r="AR545" s="12">
        <f t="shared" si="1135"/>
        <v>5.3472222222222365E-2</v>
      </c>
      <c r="AS545" s="225">
        <f t="shared" si="1136"/>
        <v>1</v>
      </c>
      <c r="AT545" s="13">
        <f t="shared" si="1137"/>
        <v>17</v>
      </c>
      <c r="AU545" s="396">
        <v>1.0999999999999999</v>
      </c>
      <c r="AV545" s="226">
        <f>AU545-AQ545</f>
        <v>2.5694444444444242E-2</v>
      </c>
      <c r="AW545" s="13">
        <f>HOUR(AV545)</f>
        <v>0</v>
      </c>
      <c r="AX545" s="13">
        <f>MINUTE(AV545)</f>
        <v>37</v>
      </c>
      <c r="AY545" s="396">
        <v>1.2625</v>
      </c>
      <c r="AZ545" s="12">
        <f t="shared" si="991"/>
        <v>0.16250000000000009</v>
      </c>
      <c r="BA545" s="225">
        <f t="shared" si="1102"/>
        <v>3</v>
      </c>
      <c r="BB545" s="225">
        <f t="shared" si="1103"/>
        <v>54</v>
      </c>
      <c r="BC545" s="396">
        <v>1.2625</v>
      </c>
      <c r="BD545" s="396">
        <v>1.2625</v>
      </c>
      <c r="BE545" s="12">
        <f t="shared" si="1054"/>
        <v>0</v>
      </c>
      <c r="BF545" s="13">
        <f t="shared" si="1055"/>
        <v>0</v>
      </c>
      <c r="BG545" s="13">
        <f t="shared" si="1056"/>
        <v>0</v>
      </c>
      <c r="BH545" s="396">
        <v>1.2625</v>
      </c>
      <c r="BI545" s="396">
        <v>1.2625</v>
      </c>
      <c r="BJ545" s="395"/>
      <c r="BK545" s="69">
        <f t="shared" si="1057"/>
        <v>0</v>
      </c>
      <c r="BL545" s="13">
        <f t="shared" si="1058"/>
        <v>0</v>
      </c>
      <c r="BM545" s="13">
        <f t="shared" si="1059"/>
        <v>0</v>
      </c>
      <c r="BN545" s="396">
        <v>1.2673611111111112</v>
      </c>
      <c r="BO545" s="12">
        <f t="shared" si="1000"/>
        <v>4.8611111111112049E-3</v>
      </c>
      <c r="BP545" s="225">
        <f t="shared" si="1001"/>
        <v>0</v>
      </c>
      <c r="BQ545" s="225">
        <f t="shared" si="1002"/>
        <v>7</v>
      </c>
      <c r="BR545" s="396">
        <v>1.2708333333333333</v>
      </c>
      <c r="BS545" s="12">
        <f t="shared" si="1003"/>
        <v>3.4722222222220989E-3</v>
      </c>
      <c r="BT545" s="225">
        <f t="shared" si="1004"/>
        <v>0</v>
      </c>
      <c r="BU545" s="225">
        <f t="shared" si="1005"/>
        <v>5</v>
      </c>
      <c r="BV545" s="396">
        <v>1.2708333333333333</v>
      </c>
      <c r="BW545" s="396">
        <v>1.2743055555555556</v>
      </c>
      <c r="BX545" s="12">
        <f t="shared" si="1074"/>
        <v>3.4722222222223209E-3</v>
      </c>
      <c r="BY545" s="13">
        <f t="shared" si="1075"/>
        <v>0</v>
      </c>
      <c r="BZ545" s="13">
        <f t="shared" si="1076"/>
        <v>5</v>
      </c>
      <c r="CA545" s="226">
        <f t="shared" si="1077"/>
        <v>0.34375000000000011</v>
      </c>
      <c r="CB545" s="13">
        <f t="shared" si="1078"/>
        <v>8</v>
      </c>
      <c r="CC545" s="13">
        <f t="shared" si="1079"/>
        <v>15</v>
      </c>
      <c r="CD545" s="12">
        <f t="shared" si="1080"/>
        <v>8.958333333333357E-2</v>
      </c>
      <c r="CE545" s="13">
        <f t="shared" si="1081"/>
        <v>2</v>
      </c>
      <c r="CF545" s="13">
        <f t="shared" si="1082"/>
        <v>9</v>
      </c>
      <c r="CG545" s="12">
        <f t="shared" si="1083"/>
        <v>4.5138888888888729E-2</v>
      </c>
      <c r="CH545" s="13">
        <f t="shared" si="1084"/>
        <v>1</v>
      </c>
      <c r="CI545" s="13">
        <f t="shared" si="1085"/>
        <v>5</v>
      </c>
      <c r="CJ545" s="12">
        <f t="shared" si="1086"/>
        <v>0.16250000000000009</v>
      </c>
      <c r="CK545" s="13">
        <f t="shared" si="1087"/>
        <v>3</v>
      </c>
      <c r="CL545" s="13">
        <f t="shared" si="1088"/>
        <v>54</v>
      </c>
      <c r="CM545" s="62"/>
      <c r="CN545" s="62"/>
      <c r="CO545" s="62"/>
      <c r="CP545" s="12">
        <f t="shared" si="1069"/>
        <v>8.7500000000000092E-2</v>
      </c>
      <c r="CQ545" s="13">
        <f t="shared" si="1070"/>
        <v>2</v>
      </c>
      <c r="CR545" s="13">
        <f t="shared" si="1071"/>
        <v>6</v>
      </c>
      <c r="CS545" s="396">
        <v>0</v>
      </c>
      <c r="CT545" s="13">
        <f t="shared" si="1122"/>
        <v>0</v>
      </c>
      <c r="CU545" s="13">
        <f t="shared" si="1123"/>
        <v>0</v>
      </c>
      <c r="CV545" s="396">
        <v>4.8611111111111112E-2</v>
      </c>
      <c r="CW545" s="13">
        <f>HOUR(CV545)</f>
        <v>1</v>
      </c>
      <c r="CX545" s="13">
        <f>MINUTE(CV545)</f>
        <v>10</v>
      </c>
      <c r="CY545" s="396">
        <v>0</v>
      </c>
      <c r="CZ545" s="428" t="s">
        <v>178</v>
      </c>
      <c r="DA545" s="428" t="s">
        <v>178</v>
      </c>
      <c r="DB545" s="396">
        <v>0</v>
      </c>
      <c r="DC545" s="13">
        <f t="shared" si="1072"/>
        <v>0</v>
      </c>
      <c r="DD545" s="13">
        <f t="shared" si="1073"/>
        <v>0</v>
      </c>
      <c r="DE545" s="396">
        <v>0</v>
      </c>
      <c r="DF545" s="13">
        <f t="shared" si="1128"/>
        <v>0</v>
      </c>
      <c r="DG545" s="13">
        <f t="shared" si="1129"/>
        <v>0</v>
      </c>
      <c r="DH545" s="396">
        <v>2.6388888888888889E-2</v>
      </c>
      <c r="DI545" s="13">
        <f t="shared" si="1130"/>
        <v>0</v>
      </c>
      <c r="DJ545" s="13">
        <f t="shared" si="1131"/>
        <v>38</v>
      </c>
      <c r="DK545" s="396">
        <v>0</v>
      </c>
      <c r="DL545" s="35">
        <f t="shared" si="1126"/>
        <v>0</v>
      </c>
      <c r="DM545" s="35">
        <f t="shared" si="1127"/>
        <v>0</v>
      </c>
      <c r="DN545" s="66">
        <f t="shared" si="1095"/>
        <v>1927898.4559999995</v>
      </c>
      <c r="DO545" s="74">
        <f t="shared" si="1096"/>
        <v>31002</v>
      </c>
      <c r="DP545" s="66">
        <f t="shared" si="1097"/>
        <v>59.471694915254233</v>
      </c>
      <c r="DQ545" s="63">
        <f t="shared" si="1098"/>
        <v>62.186260757370476</v>
      </c>
      <c r="DR545" s="66" t="e">
        <f t="shared" si="1007"/>
        <v>#NUM!</v>
      </c>
      <c r="DS545" s="96" t="e">
        <f t="shared" si="1008"/>
        <v>#NUM!</v>
      </c>
      <c r="DT545" s="66" t="e">
        <f t="shared" si="1009"/>
        <v>#NUM!</v>
      </c>
      <c r="DU545" s="66" t="e">
        <f t="shared" si="1010"/>
        <v>#NUM!</v>
      </c>
    </row>
    <row r="546" spans="1:125">
      <c r="A546" s="199">
        <v>545</v>
      </c>
      <c r="B546" s="392">
        <v>93</v>
      </c>
      <c r="C546" s="399">
        <v>40865</v>
      </c>
      <c r="D546" s="397">
        <v>11</v>
      </c>
      <c r="E546" s="393" t="s">
        <v>651</v>
      </c>
      <c r="F546" s="392">
        <v>3</v>
      </c>
      <c r="G546" s="395" t="s">
        <v>697</v>
      </c>
      <c r="H546" s="395" t="s">
        <v>413</v>
      </c>
      <c r="I546" s="395" t="s">
        <v>537</v>
      </c>
      <c r="J546" s="396">
        <v>5.2083333333333336E-2</v>
      </c>
      <c r="K546" s="394">
        <v>3886.53</v>
      </c>
      <c r="L546" s="395" t="s">
        <v>34</v>
      </c>
      <c r="M546" s="392">
        <v>59</v>
      </c>
      <c r="N546" s="392">
        <v>0</v>
      </c>
      <c r="O546" s="395"/>
      <c r="P546" s="396">
        <v>5.2083333333333336E-2</v>
      </c>
      <c r="Q546" s="396">
        <v>5.2083333333333336E-2</v>
      </c>
      <c r="R546" s="12">
        <f t="shared" si="1063"/>
        <v>0</v>
      </c>
      <c r="S546" s="13">
        <f t="shared" si="1064"/>
        <v>0</v>
      </c>
      <c r="T546" s="13">
        <f t="shared" si="1065"/>
        <v>0</v>
      </c>
      <c r="U546" s="396">
        <v>5.9027777777777783E-2</v>
      </c>
      <c r="V546" s="12">
        <f t="shared" si="1104"/>
        <v>6.9444444444444475E-3</v>
      </c>
      <c r="W546" s="13">
        <f t="shared" si="1105"/>
        <v>0</v>
      </c>
      <c r="X546" s="225">
        <f t="shared" si="1106"/>
        <v>10</v>
      </c>
      <c r="Y546" s="396">
        <v>7.9861111111111105E-2</v>
      </c>
      <c r="Z546" s="12">
        <f t="shared" si="1107"/>
        <v>2.0833333333333322E-2</v>
      </c>
      <c r="AA546" s="13">
        <f t="shared" si="1108"/>
        <v>0</v>
      </c>
      <c r="AB546" s="13">
        <f t="shared" si="1109"/>
        <v>30</v>
      </c>
      <c r="AC546" s="396">
        <v>9.7222222222222224E-2</v>
      </c>
      <c r="AD546" s="12">
        <f t="shared" si="1138"/>
        <v>1.7361111111111119E-2</v>
      </c>
      <c r="AE546" s="13">
        <f t="shared" si="1139"/>
        <v>0</v>
      </c>
      <c r="AF546" s="13">
        <f t="shared" si="1140"/>
        <v>25</v>
      </c>
      <c r="AG546" s="396">
        <v>0.10069444444444443</v>
      </c>
      <c r="AH546" s="396">
        <v>0.12847222222222224</v>
      </c>
      <c r="AI546" s="12">
        <f t="shared" si="1099"/>
        <v>2.7777777777777804E-2</v>
      </c>
      <c r="AJ546" s="225">
        <f t="shared" si="1100"/>
        <v>0</v>
      </c>
      <c r="AK546" s="225">
        <f t="shared" si="1101"/>
        <v>40</v>
      </c>
      <c r="AL546" s="396">
        <v>0.10069444444444443</v>
      </c>
      <c r="AM546" s="396">
        <v>0.12847222222222224</v>
      </c>
      <c r="AN546" s="12">
        <f t="shared" si="1132"/>
        <v>2.7777777777777804E-2</v>
      </c>
      <c r="AO546" s="13">
        <f t="shared" si="1133"/>
        <v>0</v>
      </c>
      <c r="AP546" s="13">
        <f t="shared" si="1134"/>
        <v>40</v>
      </c>
      <c r="AQ546" s="396">
        <v>0.29166666666666669</v>
      </c>
      <c r="AR546" s="12">
        <f t="shared" si="1135"/>
        <v>0.16319444444444445</v>
      </c>
      <c r="AS546" s="225">
        <f t="shared" si="1136"/>
        <v>3</v>
      </c>
      <c r="AT546" s="13">
        <f t="shared" si="1137"/>
        <v>55</v>
      </c>
      <c r="AU546" s="396">
        <v>0.29166666666666669</v>
      </c>
      <c r="AV546" s="226">
        <f t="shared" ref="AV546:AV566" si="1141">AU546-AQ546</f>
        <v>0</v>
      </c>
      <c r="AW546" s="13">
        <f t="shared" ref="AW546:AW571" si="1142">HOUR(AV546)</f>
        <v>0</v>
      </c>
      <c r="AX546" s="13">
        <f t="shared" ref="AX546:AX571" si="1143">MINUTE(AV546)</f>
        <v>0</v>
      </c>
      <c r="AY546" s="396">
        <v>0.38541666666666669</v>
      </c>
      <c r="AZ546" s="12">
        <f t="shared" si="991"/>
        <v>9.375E-2</v>
      </c>
      <c r="BA546" s="225">
        <f t="shared" si="1102"/>
        <v>2</v>
      </c>
      <c r="BB546" s="225">
        <f t="shared" si="1103"/>
        <v>15</v>
      </c>
      <c r="BC546" s="396">
        <v>0.38541666666666669</v>
      </c>
      <c r="BD546" s="396">
        <v>0.38541666666666669</v>
      </c>
      <c r="BE546" s="12">
        <f t="shared" si="1054"/>
        <v>0</v>
      </c>
      <c r="BF546" s="13">
        <f t="shared" si="1055"/>
        <v>0</v>
      </c>
      <c r="BG546" s="13">
        <f t="shared" si="1056"/>
        <v>0</v>
      </c>
      <c r="BH546" s="396">
        <v>0.38541666666666669</v>
      </c>
      <c r="BI546" s="396">
        <v>0.38541666666666669</v>
      </c>
      <c r="BJ546" s="395"/>
      <c r="BK546" s="69">
        <f t="shared" si="1057"/>
        <v>0</v>
      </c>
      <c r="BL546" s="13">
        <f t="shared" si="1058"/>
        <v>0</v>
      </c>
      <c r="BM546" s="13">
        <f t="shared" si="1059"/>
        <v>0</v>
      </c>
      <c r="BN546" s="396">
        <v>0.3923611111111111</v>
      </c>
      <c r="BO546" s="12">
        <f t="shared" si="1000"/>
        <v>6.9444444444444198E-3</v>
      </c>
      <c r="BP546" s="225">
        <f t="shared" si="1001"/>
        <v>0</v>
      </c>
      <c r="BQ546" s="225">
        <f t="shared" si="1002"/>
        <v>10</v>
      </c>
      <c r="BR546" s="396">
        <v>0.39583333333333331</v>
      </c>
      <c r="BS546" s="12">
        <f t="shared" si="1003"/>
        <v>3.4722222222222099E-3</v>
      </c>
      <c r="BT546" s="225">
        <f t="shared" si="1004"/>
        <v>0</v>
      </c>
      <c r="BU546" s="225">
        <f t="shared" si="1005"/>
        <v>5</v>
      </c>
      <c r="BV546" s="396">
        <v>0.39583333333333331</v>
      </c>
      <c r="BW546" s="396">
        <v>0.55208333333333337</v>
      </c>
      <c r="BX546" s="12">
        <f t="shared" si="1074"/>
        <v>0.15625000000000006</v>
      </c>
      <c r="BY546" s="13">
        <f t="shared" si="1075"/>
        <v>3</v>
      </c>
      <c r="BZ546" s="13">
        <f t="shared" si="1076"/>
        <v>45</v>
      </c>
      <c r="CA546" s="226">
        <f t="shared" si="1077"/>
        <v>0.5</v>
      </c>
      <c r="CB546" s="13">
        <f t="shared" si="1078"/>
        <v>12</v>
      </c>
      <c r="CC546" s="13">
        <f t="shared" si="1079"/>
        <v>0</v>
      </c>
      <c r="CD546" s="12">
        <f t="shared" si="1080"/>
        <v>0.19097222222222221</v>
      </c>
      <c r="CE546" s="13">
        <f t="shared" si="1081"/>
        <v>4</v>
      </c>
      <c r="CF546" s="13">
        <f t="shared" si="1082"/>
        <v>35</v>
      </c>
      <c r="CG546" s="12">
        <f t="shared" si="1083"/>
        <v>2.7777777777777804E-2</v>
      </c>
      <c r="CH546" s="13">
        <f t="shared" si="1084"/>
        <v>0</v>
      </c>
      <c r="CI546" s="13">
        <f t="shared" si="1085"/>
        <v>40</v>
      </c>
      <c r="CJ546" s="12">
        <f t="shared" si="1086"/>
        <v>9.375E-2</v>
      </c>
      <c r="CK546" s="13">
        <f t="shared" si="1087"/>
        <v>2</v>
      </c>
      <c r="CL546" s="13">
        <f t="shared" si="1088"/>
        <v>15</v>
      </c>
      <c r="CM546" s="62"/>
      <c r="CN546" s="62"/>
      <c r="CO546" s="62"/>
      <c r="CP546" s="12">
        <f t="shared" si="1069"/>
        <v>4.1666666666666664E-2</v>
      </c>
      <c r="CQ546" s="13">
        <f t="shared" si="1070"/>
        <v>1</v>
      </c>
      <c r="CR546" s="13">
        <f t="shared" si="1071"/>
        <v>0</v>
      </c>
      <c r="CS546" s="396">
        <v>0</v>
      </c>
      <c r="CT546" s="13">
        <f t="shared" si="1122"/>
        <v>0</v>
      </c>
      <c r="CU546" s="13">
        <f t="shared" si="1123"/>
        <v>0</v>
      </c>
      <c r="CV546" s="396">
        <v>0</v>
      </c>
      <c r="CW546" s="13">
        <f t="shared" ref="CW546:CW554" si="1144">HOUR(CV546)</f>
        <v>0</v>
      </c>
      <c r="CX546" s="13">
        <f t="shared" ref="CX546:CX554" si="1145">MINUTE(CV546)</f>
        <v>0</v>
      </c>
      <c r="CY546" s="396">
        <v>1.9444444444444445E-2</v>
      </c>
      <c r="CZ546" s="13">
        <f>HOUR(CY546)</f>
        <v>0</v>
      </c>
      <c r="DA546" s="13">
        <f>MINUTE(CY546)</f>
        <v>28</v>
      </c>
      <c r="DB546" s="396">
        <v>0</v>
      </c>
      <c r="DC546" s="13">
        <f t="shared" ref="DC546:DC551" si="1146">HOUR(DB546)</f>
        <v>0</v>
      </c>
      <c r="DD546" s="13">
        <f t="shared" ref="DD546:DD551" si="1147">MINUTE(DB546)</f>
        <v>0</v>
      </c>
      <c r="DE546" s="396">
        <v>0</v>
      </c>
      <c r="DF546" s="13">
        <f t="shared" ref="DF546:DF560" si="1148">HOUR(DE546)</f>
        <v>0</v>
      </c>
      <c r="DG546" s="13">
        <f t="shared" ref="DG546:DG560" si="1149">MINUTE(DE546)</f>
        <v>0</v>
      </c>
      <c r="DH546" s="396">
        <v>3.2638888888888891E-2</v>
      </c>
      <c r="DI546" s="13">
        <f t="shared" ref="DI546:DI566" si="1150">HOUR(DH546)</f>
        <v>0</v>
      </c>
      <c r="DJ546" s="13">
        <f t="shared" ref="DJ546:DJ566" si="1151">MINUTE(DH546)</f>
        <v>47</v>
      </c>
      <c r="DK546" s="396">
        <v>0</v>
      </c>
      <c r="DL546" s="35">
        <f t="shared" ref="DL546:DL551" si="1152">HOUR(DK546)</f>
        <v>0</v>
      </c>
      <c r="DM546" s="35">
        <f t="shared" ref="DM546:DM551" si="1153">MINUTE(DK546)</f>
        <v>0</v>
      </c>
      <c r="DN546" s="66">
        <f t="shared" si="1095"/>
        <v>1931784.9859999996</v>
      </c>
      <c r="DO546" s="74">
        <f t="shared" si="1096"/>
        <v>31061</v>
      </c>
      <c r="DP546" s="66">
        <f t="shared" si="1097"/>
        <v>65.873389830508472</v>
      </c>
      <c r="DQ546" s="63">
        <f t="shared" si="1098"/>
        <v>62.193264415183016</v>
      </c>
      <c r="DR546" s="66" t="e">
        <f t="shared" si="1007"/>
        <v>#NUM!</v>
      </c>
      <c r="DS546" s="96" t="e">
        <f t="shared" si="1008"/>
        <v>#NUM!</v>
      </c>
      <c r="DT546" s="66" t="e">
        <f t="shared" si="1009"/>
        <v>#NUM!</v>
      </c>
      <c r="DU546" s="66" t="e">
        <f t="shared" si="1010"/>
        <v>#NUM!</v>
      </c>
    </row>
    <row r="547" spans="1:125">
      <c r="A547" s="175">
        <v>546</v>
      </c>
      <c r="B547" s="392">
        <v>94</v>
      </c>
      <c r="C547" s="399">
        <v>40865</v>
      </c>
      <c r="D547" s="397">
        <v>11</v>
      </c>
      <c r="E547" s="393" t="s">
        <v>39</v>
      </c>
      <c r="F547" s="392">
        <v>47</v>
      </c>
      <c r="G547" s="395" t="s">
        <v>38</v>
      </c>
      <c r="H547" s="395" t="s">
        <v>337</v>
      </c>
      <c r="I547" s="395" t="s">
        <v>644</v>
      </c>
      <c r="J547" s="396">
        <v>0.11805555555555557</v>
      </c>
      <c r="K547" s="394">
        <v>3604.93</v>
      </c>
      <c r="L547" s="395" t="s">
        <v>33</v>
      </c>
      <c r="M547" s="392">
        <v>59</v>
      </c>
      <c r="N547" s="392">
        <v>0</v>
      </c>
      <c r="O547" s="395"/>
      <c r="P547" s="396">
        <v>0.11805555555555557</v>
      </c>
      <c r="Q547" s="396">
        <v>0.11805555555555557</v>
      </c>
      <c r="R547" s="12">
        <f t="shared" si="1063"/>
        <v>0</v>
      </c>
      <c r="S547" s="13">
        <f t="shared" si="1064"/>
        <v>0</v>
      </c>
      <c r="T547" s="13">
        <f t="shared" si="1065"/>
        <v>0</v>
      </c>
      <c r="U547" s="396">
        <v>0.40625</v>
      </c>
      <c r="V547" s="12">
        <f t="shared" si="1104"/>
        <v>0.28819444444444442</v>
      </c>
      <c r="W547" s="13">
        <f t="shared" si="1105"/>
        <v>6</v>
      </c>
      <c r="X547" s="225">
        <f t="shared" si="1106"/>
        <v>55</v>
      </c>
      <c r="Y547" s="396">
        <v>0.41666666666666669</v>
      </c>
      <c r="Z547" s="12">
        <f t="shared" si="1107"/>
        <v>1.0416666666666685E-2</v>
      </c>
      <c r="AA547" s="13">
        <f t="shared" si="1108"/>
        <v>0</v>
      </c>
      <c r="AB547" s="13">
        <f t="shared" si="1109"/>
        <v>15</v>
      </c>
      <c r="AC547" s="396">
        <v>0.4375</v>
      </c>
      <c r="AD547" s="12">
        <f t="shared" si="1138"/>
        <v>2.0833333333333315E-2</v>
      </c>
      <c r="AE547" s="13">
        <f t="shared" si="1139"/>
        <v>0</v>
      </c>
      <c r="AF547" s="13">
        <f t="shared" si="1140"/>
        <v>30</v>
      </c>
      <c r="AG547" s="396">
        <v>0.45833333333333331</v>
      </c>
      <c r="AH547" s="396">
        <v>0.48958333333333331</v>
      </c>
      <c r="AI547" s="12">
        <f t="shared" si="1099"/>
        <v>3.125E-2</v>
      </c>
      <c r="AJ547" s="225">
        <f t="shared" si="1100"/>
        <v>0</v>
      </c>
      <c r="AK547" s="225">
        <f t="shared" si="1101"/>
        <v>45</v>
      </c>
      <c r="AL547" s="396">
        <v>0.45833333333333331</v>
      </c>
      <c r="AM547" s="396">
        <v>0.48958333333333331</v>
      </c>
      <c r="AN547" s="12">
        <f t="shared" si="1132"/>
        <v>3.125E-2</v>
      </c>
      <c r="AO547" s="13">
        <f t="shared" si="1133"/>
        <v>0</v>
      </c>
      <c r="AP547" s="13">
        <f t="shared" si="1134"/>
        <v>45</v>
      </c>
      <c r="AQ547" s="396">
        <v>0.52083333333333337</v>
      </c>
      <c r="AR547" s="12">
        <f t="shared" si="1135"/>
        <v>3.1250000000000056E-2</v>
      </c>
      <c r="AS547" s="225">
        <f t="shared" si="1136"/>
        <v>0</v>
      </c>
      <c r="AT547" s="13">
        <f t="shared" si="1137"/>
        <v>45</v>
      </c>
      <c r="AU547" s="396">
        <v>0.52083333333333337</v>
      </c>
      <c r="AV547" s="226">
        <f t="shared" si="1141"/>
        <v>0</v>
      </c>
      <c r="AW547" s="13">
        <f t="shared" si="1142"/>
        <v>0</v>
      </c>
      <c r="AX547" s="13">
        <f t="shared" si="1143"/>
        <v>0</v>
      </c>
      <c r="AY547" s="396">
        <v>0.58402777777777781</v>
      </c>
      <c r="AZ547" s="12">
        <f t="shared" si="991"/>
        <v>6.3194444444444442E-2</v>
      </c>
      <c r="BA547" s="225">
        <f t="shared" si="1102"/>
        <v>1</v>
      </c>
      <c r="BB547" s="225">
        <f t="shared" si="1103"/>
        <v>31</v>
      </c>
      <c r="BC547" s="396">
        <v>0.58402777777777781</v>
      </c>
      <c r="BD547" s="396">
        <v>0.58402777777777781</v>
      </c>
      <c r="BE547" s="12">
        <f t="shared" si="1054"/>
        <v>0</v>
      </c>
      <c r="BF547" s="13">
        <f t="shared" si="1055"/>
        <v>0</v>
      </c>
      <c r="BG547" s="13">
        <f t="shared" si="1056"/>
        <v>0</v>
      </c>
      <c r="BH547" s="396">
        <v>0.58402777777777781</v>
      </c>
      <c r="BI547" s="396">
        <v>0.58402777777777781</v>
      </c>
      <c r="BJ547" s="395"/>
      <c r="BK547" s="69">
        <f t="shared" si="1057"/>
        <v>0</v>
      </c>
      <c r="BL547" s="13">
        <f t="shared" si="1058"/>
        <v>0</v>
      </c>
      <c r="BM547" s="13">
        <f t="shared" si="1059"/>
        <v>0</v>
      </c>
      <c r="BN547" s="396">
        <v>0.59027777777777779</v>
      </c>
      <c r="BO547" s="12">
        <f t="shared" si="1000"/>
        <v>6.2499999999999778E-3</v>
      </c>
      <c r="BP547" s="225">
        <f t="shared" si="1001"/>
        <v>0</v>
      </c>
      <c r="BQ547" s="225">
        <f t="shared" si="1002"/>
        <v>9</v>
      </c>
      <c r="BR547" s="396">
        <v>0.59375</v>
      </c>
      <c r="BS547" s="12">
        <f t="shared" si="1003"/>
        <v>3.4722222222222099E-3</v>
      </c>
      <c r="BT547" s="225">
        <f t="shared" si="1004"/>
        <v>0</v>
      </c>
      <c r="BU547" s="225">
        <f t="shared" si="1005"/>
        <v>5</v>
      </c>
      <c r="BV547" s="396">
        <v>0.59375</v>
      </c>
      <c r="BW547" s="396">
        <v>0.97222222222222221</v>
      </c>
      <c r="BX547" s="12">
        <f t="shared" si="1074"/>
        <v>0.37847222222222221</v>
      </c>
      <c r="BY547" s="13">
        <f t="shared" si="1075"/>
        <v>9</v>
      </c>
      <c r="BZ547" s="13">
        <f t="shared" si="1076"/>
        <v>5</v>
      </c>
      <c r="CA547" s="226">
        <f t="shared" si="1077"/>
        <v>0.85416666666666663</v>
      </c>
      <c r="CB547" s="13">
        <f t="shared" si="1078"/>
        <v>20</v>
      </c>
      <c r="CC547" s="13">
        <f t="shared" si="1079"/>
        <v>30</v>
      </c>
      <c r="CD547" s="12">
        <f t="shared" si="1080"/>
        <v>6.1805555555555558E-2</v>
      </c>
      <c r="CE547" s="13">
        <f t="shared" si="1081"/>
        <v>1</v>
      </c>
      <c r="CF547" s="13">
        <f t="shared" si="1082"/>
        <v>29</v>
      </c>
      <c r="CG547" s="12">
        <f t="shared" si="1083"/>
        <v>3.125E-2</v>
      </c>
      <c r="CH547" s="13">
        <f t="shared" si="1084"/>
        <v>0</v>
      </c>
      <c r="CI547" s="13">
        <f t="shared" si="1085"/>
        <v>45</v>
      </c>
      <c r="CJ547" s="12">
        <f t="shared" si="1086"/>
        <v>6.3194444444444442E-2</v>
      </c>
      <c r="CK547" s="13">
        <f t="shared" si="1087"/>
        <v>1</v>
      </c>
      <c r="CL547" s="13">
        <f t="shared" si="1088"/>
        <v>31</v>
      </c>
      <c r="CM547" s="62"/>
      <c r="CN547" s="62"/>
      <c r="CO547" s="62"/>
      <c r="CP547" s="12">
        <f t="shared" si="1069"/>
        <v>3.2638888888888884E-2</v>
      </c>
      <c r="CQ547" s="13">
        <f t="shared" si="1070"/>
        <v>0</v>
      </c>
      <c r="CR547" s="13">
        <f t="shared" si="1071"/>
        <v>47</v>
      </c>
      <c r="CS547" s="396">
        <v>0</v>
      </c>
      <c r="CT547" s="13">
        <f t="shared" si="1122"/>
        <v>0</v>
      </c>
      <c r="CU547" s="13">
        <f t="shared" si="1123"/>
        <v>0</v>
      </c>
      <c r="CV547" s="396">
        <v>0</v>
      </c>
      <c r="CW547" s="13">
        <f t="shared" si="1144"/>
        <v>0</v>
      </c>
      <c r="CX547" s="13">
        <f t="shared" si="1145"/>
        <v>0</v>
      </c>
      <c r="CY547" s="396">
        <v>0</v>
      </c>
      <c r="CZ547" s="13">
        <f t="shared" ref="CZ547:CZ554" si="1154">HOUR(CY547)</f>
        <v>0</v>
      </c>
      <c r="DA547" s="13">
        <f t="shared" ref="DA547:DA554" si="1155">MINUTE(CY547)</f>
        <v>0</v>
      </c>
      <c r="DB547" s="396">
        <v>0</v>
      </c>
      <c r="DC547" s="13">
        <f t="shared" si="1146"/>
        <v>0</v>
      </c>
      <c r="DD547" s="13">
        <f t="shared" si="1147"/>
        <v>0</v>
      </c>
      <c r="DE547" s="396">
        <v>0</v>
      </c>
      <c r="DF547" s="13">
        <f t="shared" si="1148"/>
        <v>0</v>
      </c>
      <c r="DG547" s="13">
        <f t="shared" si="1149"/>
        <v>0</v>
      </c>
      <c r="DH547" s="396">
        <v>3.0555555555555555E-2</v>
      </c>
      <c r="DI547" s="13">
        <f t="shared" si="1150"/>
        <v>0</v>
      </c>
      <c r="DJ547" s="13">
        <f t="shared" si="1151"/>
        <v>44</v>
      </c>
      <c r="DK547" s="396">
        <v>0</v>
      </c>
      <c r="DL547" s="35">
        <f t="shared" si="1152"/>
        <v>0</v>
      </c>
      <c r="DM547" s="35">
        <f t="shared" si="1153"/>
        <v>0</v>
      </c>
      <c r="DN547" s="66">
        <f t="shared" si="1095"/>
        <v>1935389.9159999995</v>
      </c>
      <c r="DO547" s="74">
        <f t="shared" si="1096"/>
        <v>31120</v>
      </c>
      <c r="DP547" s="66">
        <f t="shared" si="1097"/>
        <v>61.100508474576266</v>
      </c>
      <c r="DQ547" s="63">
        <f t="shared" si="1098"/>
        <v>62.191192673521833</v>
      </c>
      <c r="DR547" s="66" t="e">
        <f t="shared" si="1007"/>
        <v>#NUM!</v>
      </c>
      <c r="DS547" s="96" t="e">
        <f t="shared" si="1008"/>
        <v>#NUM!</v>
      </c>
      <c r="DT547" s="66" t="e">
        <f t="shared" si="1009"/>
        <v>#NUM!</v>
      </c>
      <c r="DU547" s="66" t="e">
        <f t="shared" si="1010"/>
        <v>#NUM!</v>
      </c>
    </row>
    <row r="548" spans="1:125" ht="45">
      <c r="A548" s="175">
        <v>547</v>
      </c>
      <c r="B548" s="392">
        <v>95</v>
      </c>
      <c r="C548" s="399">
        <v>40865</v>
      </c>
      <c r="D548" s="397">
        <v>11</v>
      </c>
      <c r="E548" s="393" t="s">
        <v>39</v>
      </c>
      <c r="F548" s="392">
        <v>48</v>
      </c>
      <c r="G548" s="395" t="s">
        <v>38</v>
      </c>
      <c r="H548" s="395" t="s">
        <v>476</v>
      </c>
      <c r="I548" s="395" t="s">
        <v>681</v>
      </c>
      <c r="J548" s="396">
        <v>0.4375</v>
      </c>
      <c r="K548" s="394">
        <v>3428.42</v>
      </c>
      <c r="L548" s="395" t="s">
        <v>34</v>
      </c>
      <c r="M548" s="392">
        <v>56</v>
      </c>
      <c r="N548" s="392">
        <v>3</v>
      </c>
      <c r="O548" s="395"/>
      <c r="P548" s="396">
        <v>0.4375</v>
      </c>
      <c r="Q548" s="396">
        <v>0.4375</v>
      </c>
      <c r="R548" s="12">
        <f t="shared" si="1063"/>
        <v>0</v>
      </c>
      <c r="S548" s="13">
        <f t="shared" si="1064"/>
        <v>0</v>
      </c>
      <c r="T548" s="13">
        <f t="shared" si="1065"/>
        <v>0</v>
      </c>
      <c r="U548" s="396">
        <v>0.45833333333333331</v>
      </c>
      <c r="V548" s="12">
        <f t="shared" si="1104"/>
        <v>2.0833333333333315E-2</v>
      </c>
      <c r="W548" s="13">
        <f t="shared" si="1105"/>
        <v>0</v>
      </c>
      <c r="X548" s="225">
        <f t="shared" si="1106"/>
        <v>30</v>
      </c>
      <c r="Y548" s="396">
        <v>0.46875</v>
      </c>
      <c r="Z548" s="12">
        <f t="shared" si="1107"/>
        <v>1.0416666666666685E-2</v>
      </c>
      <c r="AA548" s="13">
        <f t="shared" si="1108"/>
        <v>0</v>
      </c>
      <c r="AB548" s="13">
        <f t="shared" si="1109"/>
        <v>15</v>
      </c>
      <c r="AC548" s="396">
        <v>0.4861111111111111</v>
      </c>
      <c r="AD548" s="12">
        <f t="shared" si="1138"/>
        <v>1.7361111111111105E-2</v>
      </c>
      <c r="AE548" s="13">
        <f t="shared" si="1139"/>
        <v>0</v>
      </c>
      <c r="AF548" s="13">
        <f t="shared" si="1140"/>
        <v>25</v>
      </c>
      <c r="AG548" s="396">
        <v>0.5</v>
      </c>
      <c r="AH548" s="396">
        <v>0.5625</v>
      </c>
      <c r="AI548" s="12">
        <f t="shared" si="1099"/>
        <v>6.25E-2</v>
      </c>
      <c r="AJ548" s="225">
        <f t="shared" si="1100"/>
        <v>1</v>
      </c>
      <c r="AK548" s="225">
        <f t="shared" si="1101"/>
        <v>30</v>
      </c>
      <c r="AL548" s="396">
        <v>0.5</v>
      </c>
      <c r="AM548" s="396">
        <v>0.5625</v>
      </c>
      <c r="AN548" s="12">
        <f t="shared" si="1132"/>
        <v>6.25E-2</v>
      </c>
      <c r="AO548" s="13">
        <f t="shared" si="1133"/>
        <v>1</v>
      </c>
      <c r="AP548" s="13">
        <f t="shared" si="1134"/>
        <v>30</v>
      </c>
      <c r="AQ548" s="396">
        <v>0.64583333333333337</v>
      </c>
      <c r="AR548" s="12">
        <f t="shared" si="1135"/>
        <v>8.333333333333337E-2</v>
      </c>
      <c r="AS548" s="225">
        <f t="shared" si="1136"/>
        <v>2</v>
      </c>
      <c r="AT548" s="13">
        <f t="shared" si="1137"/>
        <v>0</v>
      </c>
      <c r="AU548" s="396">
        <v>0.64583333333333337</v>
      </c>
      <c r="AV548" s="226">
        <f t="shared" si="1141"/>
        <v>0</v>
      </c>
      <c r="AW548" s="13">
        <f t="shared" si="1142"/>
        <v>0</v>
      </c>
      <c r="AX548" s="13">
        <f t="shared" si="1143"/>
        <v>0</v>
      </c>
      <c r="AY548" s="396">
        <v>0.7909722222222223</v>
      </c>
      <c r="AZ548" s="12">
        <f t="shared" si="991"/>
        <v>0.14513888888888893</v>
      </c>
      <c r="BA548" s="225">
        <f t="shared" si="1102"/>
        <v>3</v>
      </c>
      <c r="BB548" s="225">
        <f t="shared" si="1103"/>
        <v>29</v>
      </c>
      <c r="BC548" s="396">
        <v>0.7909722222222223</v>
      </c>
      <c r="BD548" s="396">
        <v>0.7909722222222223</v>
      </c>
      <c r="BE548" s="12">
        <f t="shared" si="1054"/>
        <v>0</v>
      </c>
      <c r="BF548" s="13">
        <f t="shared" si="1055"/>
        <v>0</v>
      </c>
      <c r="BG548" s="13">
        <f t="shared" si="1056"/>
        <v>0</v>
      </c>
      <c r="BH548" s="396">
        <v>0.7909722222222223</v>
      </c>
      <c r="BI548" s="396">
        <v>0.7909722222222223</v>
      </c>
      <c r="BJ548" s="395"/>
      <c r="BK548" s="69">
        <f t="shared" si="1057"/>
        <v>0</v>
      </c>
      <c r="BL548" s="13">
        <f t="shared" si="1058"/>
        <v>0</v>
      </c>
      <c r="BM548" s="13">
        <f t="shared" si="1059"/>
        <v>0</v>
      </c>
      <c r="BN548" s="396">
        <v>0.79861111111111116</v>
      </c>
      <c r="BO548" s="12">
        <f t="shared" si="1000"/>
        <v>7.6388888888888618E-3</v>
      </c>
      <c r="BP548" s="225">
        <f t="shared" si="1001"/>
        <v>0</v>
      </c>
      <c r="BQ548" s="225">
        <f t="shared" si="1002"/>
        <v>11</v>
      </c>
      <c r="BR548" s="396">
        <v>0.80208333333333337</v>
      </c>
      <c r="BS548" s="12">
        <f t="shared" si="1003"/>
        <v>3.4722222222222099E-3</v>
      </c>
      <c r="BT548" s="225">
        <f t="shared" si="1004"/>
        <v>0</v>
      </c>
      <c r="BU548" s="225">
        <f t="shared" si="1005"/>
        <v>5</v>
      </c>
      <c r="BV548" s="396">
        <v>0.80208333333333337</v>
      </c>
      <c r="BW548" s="396">
        <v>1.0416666666666667</v>
      </c>
      <c r="BX548" s="12">
        <f t="shared" si="1074"/>
        <v>0.23958333333333337</v>
      </c>
      <c r="BY548" s="13">
        <f t="shared" si="1075"/>
        <v>5</v>
      </c>
      <c r="BZ548" s="13">
        <f t="shared" si="1076"/>
        <v>45</v>
      </c>
      <c r="CA548" s="226">
        <f t="shared" si="1077"/>
        <v>0.60416666666666674</v>
      </c>
      <c r="CB548" s="13">
        <f t="shared" si="1078"/>
        <v>14</v>
      </c>
      <c r="CC548" s="13">
        <f t="shared" si="1079"/>
        <v>30</v>
      </c>
      <c r="CD548" s="12">
        <f t="shared" si="1080"/>
        <v>0.11180555555555555</v>
      </c>
      <c r="CE548" s="13">
        <f t="shared" si="1081"/>
        <v>2</v>
      </c>
      <c r="CF548" s="13">
        <f t="shared" si="1082"/>
        <v>41</v>
      </c>
      <c r="CG548" s="12">
        <f t="shared" si="1083"/>
        <v>6.25E-2</v>
      </c>
      <c r="CH548" s="13">
        <f t="shared" si="1084"/>
        <v>1</v>
      </c>
      <c r="CI548" s="13">
        <f t="shared" si="1085"/>
        <v>30</v>
      </c>
      <c r="CJ548" s="12">
        <f t="shared" si="1086"/>
        <v>0.14513888888888893</v>
      </c>
      <c r="CK548" s="13">
        <f t="shared" si="1087"/>
        <v>3</v>
      </c>
      <c r="CL548" s="13">
        <f t="shared" si="1088"/>
        <v>29</v>
      </c>
      <c r="CM548" s="62"/>
      <c r="CN548" s="62"/>
      <c r="CO548" s="62"/>
      <c r="CP548" s="12">
        <f t="shared" si="1069"/>
        <v>5.2777777777777812E-2</v>
      </c>
      <c r="CQ548" s="13">
        <f t="shared" si="1070"/>
        <v>1</v>
      </c>
      <c r="CR548" s="13">
        <f t="shared" si="1071"/>
        <v>16</v>
      </c>
      <c r="CS548" s="396">
        <v>0</v>
      </c>
      <c r="CT548" s="13">
        <f t="shared" si="1122"/>
        <v>0</v>
      </c>
      <c r="CU548" s="13">
        <f t="shared" si="1123"/>
        <v>0</v>
      </c>
      <c r="CV548" s="396">
        <v>5.2083333333333336E-2</v>
      </c>
      <c r="CW548" s="13">
        <f t="shared" si="1144"/>
        <v>1</v>
      </c>
      <c r="CX548" s="13">
        <f t="shared" si="1145"/>
        <v>15</v>
      </c>
      <c r="CY548" s="396">
        <v>0</v>
      </c>
      <c r="CZ548" s="13">
        <f t="shared" si="1154"/>
        <v>0</v>
      </c>
      <c r="DA548" s="13">
        <f t="shared" si="1155"/>
        <v>0</v>
      </c>
      <c r="DB548" s="396">
        <v>0</v>
      </c>
      <c r="DC548" s="13">
        <f t="shared" si="1146"/>
        <v>0</v>
      </c>
      <c r="DD548" s="13">
        <f t="shared" si="1147"/>
        <v>0</v>
      </c>
      <c r="DE548" s="396">
        <v>0</v>
      </c>
      <c r="DF548" s="13">
        <f t="shared" si="1148"/>
        <v>0</v>
      </c>
      <c r="DG548" s="13">
        <f t="shared" si="1149"/>
        <v>0</v>
      </c>
      <c r="DH548" s="396">
        <v>4.027777777777778E-2</v>
      </c>
      <c r="DI548" s="13">
        <f t="shared" si="1150"/>
        <v>0</v>
      </c>
      <c r="DJ548" s="13">
        <f t="shared" si="1151"/>
        <v>58</v>
      </c>
      <c r="DK548" s="396">
        <v>0</v>
      </c>
      <c r="DL548" s="35">
        <f t="shared" si="1152"/>
        <v>0</v>
      </c>
      <c r="DM548" s="35">
        <f t="shared" si="1153"/>
        <v>0</v>
      </c>
      <c r="DN548" s="66">
        <f t="shared" si="1095"/>
        <v>1938818.3359999994</v>
      </c>
      <c r="DO548" s="74">
        <f t="shared" si="1096"/>
        <v>31176</v>
      </c>
      <c r="DP548" s="66">
        <f t="shared" si="1097"/>
        <v>61.221785714285716</v>
      </c>
      <c r="DQ548" s="63">
        <f t="shared" si="1098"/>
        <v>62.18945137285089</v>
      </c>
      <c r="DR548" s="66" t="e">
        <f t="shared" si="1007"/>
        <v>#NUM!</v>
      </c>
      <c r="DS548" s="96" t="e">
        <f t="shared" si="1008"/>
        <v>#NUM!</v>
      </c>
      <c r="DT548" s="66" t="e">
        <f t="shared" si="1009"/>
        <v>#NUM!</v>
      </c>
      <c r="DU548" s="66" t="e">
        <f t="shared" si="1010"/>
        <v>#NUM!</v>
      </c>
    </row>
    <row r="549" spans="1:125">
      <c r="A549" s="199">
        <v>548</v>
      </c>
      <c r="B549" s="392">
        <v>96</v>
      </c>
      <c r="C549" s="399">
        <v>40865</v>
      </c>
      <c r="D549" s="397">
        <v>11</v>
      </c>
      <c r="E549" s="393" t="s">
        <v>531</v>
      </c>
      <c r="F549" s="392">
        <v>1</v>
      </c>
      <c r="G549" s="395" t="s">
        <v>414</v>
      </c>
      <c r="H549" s="395" t="s">
        <v>413</v>
      </c>
      <c r="I549" s="395" t="s">
        <v>698</v>
      </c>
      <c r="J549" s="396">
        <v>0.42708333333333331</v>
      </c>
      <c r="K549" s="394">
        <v>3521.58</v>
      </c>
      <c r="L549" s="395" t="s">
        <v>33</v>
      </c>
      <c r="M549" s="392">
        <v>59</v>
      </c>
      <c r="N549" s="392">
        <v>0</v>
      </c>
      <c r="O549" s="395"/>
      <c r="P549" s="396">
        <v>0.42708333333333331</v>
      </c>
      <c r="Q549" s="396">
        <v>0.42708333333333331</v>
      </c>
      <c r="R549" s="12">
        <f t="shared" si="1063"/>
        <v>0</v>
      </c>
      <c r="S549" s="13">
        <f t="shared" si="1064"/>
        <v>0</v>
      </c>
      <c r="T549" s="13">
        <f t="shared" si="1065"/>
        <v>0</v>
      </c>
      <c r="U549" s="396">
        <v>0.4513888888888889</v>
      </c>
      <c r="V549" s="12">
        <f t="shared" si="1104"/>
        <v>2.430555555555558E-2</v>
      </c>
      <c r="W549" s="13">
        <f t="shared" si="1105"/>
        <v>0</v>
      </c>
      <c r="X549" s="225">
        <f t="shared" si="1106"/>
        <v>35</v>
      </c>
      <c r="Y549" s="396">
        <v>0.45833333333333331</v>
      </c>
      <c r="Z549" s="12">
        <f t="shared" si="1107"/>
        <v>6.9444444444444198E-3</v>
      </c>
      <c r="AA549" s="13">
        <f t="shared" si="1108"/>
        <v>0</v>
      </c>
      <c r="AB549" s="13">
        <f t="shared" si="1109"/>
        <v>10</v>
      </c>
      <c r="AC549" s="396">
        <v>0.47916666666666669</v>
      </c>
      <c r="AD549" s="12">
        <f t="shared" si="1138"/>
        <v>2.083333333333337E-2</v>
      </c>
      <c r="AE549" s="13">
        <f t="shared" si="1139"/>
        <v>0</v>
      </c>
      <c r="AF549" s="13">
        <f t="shared" si="1140"/>
        <v>30</v>
      </c>
      <c r="AG549" s="396">
        <v>0.58333333333333337</v>
      </c>
      <c r="AH549" s="396">
        <v>0.625</v>
      </c>
      <c r="AI549" s="12">
        <f t="shared" si="1099"/>
        <v>4.166666666666663E-2</v>
      </c>
      <c r="AJ549" s="225">
        <f t="shared" si="1100"/>
        <v>1</v>
      </c>
      <c r="AK549" s="225">
        <f t="shared" si="1101"/>
        <v>0</v>
      </c>
      <c r="AL549" s="396">
        <v>0.58333333333333337</v>
      </c>
      <c r="AM549" s="396">
        <v>0.625</v>
      </c>
      <c r="AN549" s="12">
        <f t="shared" si="1132"/>
        <v>4.166666666666663E-2</v>
      </c>
      <c r="AO549" s="13">
        <f t="shared" si="1133"/>
        <v>1</v>
      </c>
      <c r="AP549" s="13">
        <f t="shared" si="1134"/>
        <v>0</v>
      </c>
      <c r="AQ549" s="396">
        <v>0.84166666666666667</v>
      </c>
      <c r="AR549" s="12">
        <f t="shared" si="1135"/>
        <v>0.21666666666666667</v>
      </c>
      <c r="AS549" s="225">
        <f t="shared" si="1136"/>
        <v>5</v>
      </c>
      <c r="AT549" s="13">
        <f t="shared" si="1137"/>
        <v>12</v>
      </c>
      <c r="AU549" s="396">
        <v>0.84166666666666667</v>
      </c>
      <c r="AV549" s="226">
        <f t="shared" si="1141"/>
        <v>0</v>
      </c>
      <c r="AW549" s="13">
        <f t="shared" si="1142"/>
        <v>0</v>
      </c>
      <c r="AX549" s="13">
        <f t="shared" si="1143"/>
        <v>0</v>
      </c>
      <c r="AY549" s="396">
        <v>0.98888888888888893</v>
      </c>
      <c r="AZ549" s="12">
        <f t="shared" si="991"/>
        <v>0.14722222222222225</v>
      </c>
      <c r="BA549" s="225">
        <f t="shared" si="1102"/>
        <v>3</v>
      </c>
      <c r="BB549" s="225">
        <f t="shared" si="1103"/>
        <v>32</v>
      </c>
      <c r="BC549" s="396">
        <v>0.98888888888888893</v>
      </c>
      <c r="BD549" s="396">
        <v>0.98888888888888893</v>
      </c>
      <c r="BE549" s="12">
        <f t="shared" si="1054"/>
        <v>0</v>
      </c>
      <c r="BF549" s="13">
        <f t="shared" si="1055"/>
        <v>0</v>
      </c>
      <c r="BG549" s="13">
        <f t="shared" si="1056"/>
        <v>0</v>
      </c>
      <c r="BH549" s="396">
        <v>0.98888888888888893</v>
      </c>
      <c r="BI549" s="396">
        <v>0.98888888888888893</v>
      </c>
      <c r="BJ549" s="395"/>
      <c r="BK549" s="69">
        <f t="shared" si="1057"/>
        <v>0</v>
      </c>
      <c r="BL549" s="13">
        <f t="shared" si="1058"/>
        <v>0</v>
      </c>
      <c r="BM549" s="13">
        <f t="shared" si="1059"/>
        <v>0</v>
      </c>
      <c r="BN549" s="396">
        <v>0.99513888888888891</v>
      </c>
      <c r="BO549" s="12">
        <f t="shared" si="1000"/>
        <v>6.2499999999999778E-3</v>
      </c>
      <c r="BP549" s="225">
        <f t="shared" si="1001"/>
        <v>0</v>
      </c>
      <c r="BQ549" s="225">
        <f t="shared" si="1002"/>
        <v>9</v>
      </c>
      <c r="BR549" s="396">
        <v>1</v>
      </c>
      <c r="BS549" s="12">
        <f t="shared" si="1003"/>
        <v>4.8611111111110938E-3</v>
      </c>
      <c r="BT549" s="225">
        <f t="shared" si="1004"/>
        <v>0</v>
      </c>
      <c r="BU549" s="225">
        <f t="shared" si="1005"/>
        <v>7</v>
      </c>
      <c r="BV549" s="396">
        <v>1</v>
      </c>
      <c r="BW549" s="396">
        <v>1.1388888888888888</v>
      </c>
      <c r="BX549" s="12">
        <f t="shared" si="1074"/>
        <v>0.13888888888888884</v>
      </c>
      <c r="BY549" s="13">
        <f t="shared" si="1075"/>
        <v>3</v>
      </c>
      <c r="BZ549" s="13">
        <f t="shared" si="1076"/>
        <v>20</v>
      </c>
      <c r="CA549" s="226">
        <f t="shared" si="1077"/>
        <v>0.71180555555555558</v>
      </c>
      <c r="CB549" s="13">
        <f t="shared" si="1078"/>
        <v>17</v>
      </c>
      <c r="CC549" s="13">
        <f t="shared" si="1079"/>
        <v>5</v>
      </c>
      <c r="CD549" s="12">
        <f t="shared" si="1080"/>
        <v>0.24861111111111112</v>
      </c>
      <c r="CE549" s="13">
        <f t="shared" si="1081"/>
        <v>5</v>
      </c>
      <c r="CF549" s="13">
        <f t="shared" si="1082"/>
        <v>58</v>
      </c>
      <c r="CG549" s="12">
        <f t="shared" si="1083"/>
        <v>4.166666666666663E-2</v>
      </c>
      <c r="CH549" s="13">
        <f t="shared" si="1084"/>
        <v>1</v>
      </c>
      <c r="CI549" s="13">
        <f t="shared" si="1085"/>
        <v>0</v>
      </c>
      <c r="CJ549" s="12">
        <f t="shared" si="1086"/>
        <v>0.14722222222222225</v>
      </c>
      <c r="CK549" s="13">
        <f t="shared" si="1087"/>
        <v>3</v>
      </c>
      <c r="CL549" s="13">
        <f t="shared" si="1088"/>
        <v>32</v>
      </c>
      <c r="CM549" s="62"/>
      <c r="CN549" s="62"/>
      <c r="CO549" s="62"/>
      <c r="CP549" s="12">
        <f t="shared" si="1069"/>
        <v>6.8750000000000033E-2</v>
      </c>
      <c r="CQ549" s="13">
        <f t="shared" si="1070"/>
        <v>1</v>
      </c>
      <c r="CR549" s="13">
        <f t="shared" si="1071"/>
        <v>39</v>
      </c>
      <c r="CS549" s="396">
        <v>0</v>
      </c>
      <c r="CT549" s="13">
        <f t="shared" si="1122"/>
        <v>0</v>
      </c>
      <c r="CU549" s="13">
        <f t="shared" si="1123"/>
        <v>0</v>
      </c>
      <c r="CV549" s="396">
        <v>5.5555555555555558E-3</v>
      </c>
      <c r="CW549" s="13">
        <f t="shared" si="1144"/>
        <v>0</v>
      </c>
      <c r="CX549" s="13">
        <f t="shared" si="1145"/>
        <v>8</v>
      </c>
      <c r="CY549" s="396">
        <v>0</v>
      </c>
      <c r="CZ549" s="13">
        <f t="shared" si="1154"/>
        <v>0</v>
      </c>
      <c r="DA549" s="13">
        <f t="shared" si="1155"/>
        <v>0</v>
      </c>
      <c r="DB549" s="396">
        <v>0</v>
      </c>
      <c r="DC549" s="13">
        <f t="shared" si="1146"/>
        <v>0</v>
      </c>
      <c r="DD549" s="13">
        <f t="shared" si="1147"/>
        <v>0</v>
      </c>
      <c r="DE549" s="396">
        <v>0</v>
      </c>
      <c r="DF549" s="13">
        <f t="shared" si="1148"/>
        <v>0</v>
      </c>
      <c r="DG549" s="13">
        <f t="shared" si="1149"/>
        <v>0</v>
      </c>
      <c r="DH549" s="396">
        <v>7.2916666666666671E-2</v>
      </c>
      <c r="DI549" s="13">
        <f t="shared" si="1150"/>
        <v>1</v>
      </c>
      <c r="DJ549" s="13">
        <f t="shared" si="1151"/>
        <v>45</v>
      </c>
      <c r="DK549" s="396">
        <v>0</v>
      </c>
      <c r="DL549" s="35">
        <f t="shared" si="1152"/>
        <v>0</v>
      </c>
      <c r="DM549" s="35">
        <f t="shared" si="1153"/>
        <v>0</v>
      </c>
      <c r="DN549" s="66">
        <f t="shared" si="1095"/>
        <v>1942339.9159999995</v>
      </c>
      <c r="DO549" s="74">
        <f t="shared" si="1096"/>
        <v>31235</v>
      </c>
      <c r="DP549" s="66">
        <f t="shared" si="1097"/>
        <v>59.687796610169492</v>
      </c>
      <c r="DQ549" s="63">
        <f t="shared" si="1098"/>
        <v>62.18472598047061</v>
      </c>
      <c r="DR549" s="66" t="e">
        <f t="shared" ref="DR549:DR612" si="1156">DR548+CE549</f>
        <v>#NUM!</v>
      </c>
      <c r="DS549" s="96" t="e">
        <f t="shared" ref="DS549:DS612" si="1157">DS548+CF549</f>
        <v>#NUM!</v>
      </c>
      <c r="DT549" s="66" t="e">
        <f t="shared" ref="DT549:DT612" si="1158">DS549/60</f>
        <v>#NUM!</v>
      </c>
      <c r="DU549" s="66" t="e">
        <f t="shared" ref="DU549:DU612" si="1159">DR549+DT549</f>
        <v>#NUM!</v>
      </c>
    </row>
    <row r="550" spans="1:125">
      <c r="A550" s="175">
        <v>549</v>
      </c>
      <c r="B550" s="392">
        <v>97</v>
      </c>
      <c r="C550" s="399">
        <v>40866</v>
      </c>
      <c r="D550" s="397">
        <v>11</v>
      </c>
      <c r="E550" s="393" t="s">
        <v>600</v>
      </c>
      <c r="F550" s="392">
        <v>2</v>
      </c>
      <c r="G550" s="395" t="s">
        <v>467</v>
      </c>
      <c r="H550" s="395" t="s">
        <v>394</v>
      </c>
      <c r="I550" s="395" t="s">
        <v>427</v>
      </c>
      <c r="J550" s="396">
        <v>0.95833333333333337</v>
      </c>
      <c r="K550" s="394">
        <v>3507.06</v>
      </c>
      <c r="L550" s="395" t="s">
        <v>34</v>
      </c>
      <c r="M550" s="392">
        <v>59</v>
      </c>
      <c r="N550" s="392">
        <v>0</v>
      </c>
      <c r="O550" s="395"/>
      <c r="P550" s="396">
        <v>0.95833333333333337</v>
      </c>
      <c r="Q550" s="396">
        <v>0.95833333333333337</v>
      </c>
      <c r="R550" s="12">
        <f t="shared" si="1063"/>
        <v>0</v>
      </c>
      <c r="S550" s="13">
        <f t="shared" si="1064"/>
        <v>0</v>
      </c>
      <c r="T550" s="13">
        <f t="shared" si="1065"/>
        <v>0</v>
      </c>
      <c r="U550" s="396">
        <v>0.97222222222222221</v>
      </c>
      <c r="V550" s="12">
        <f t="shared" si="1104"/>
        <v>1.388888888888884E-2</v>
      </c>
      <c r="W550" s="13">
        <f t="shared" si="1105"/>
        <v>0</v>
      </c>
      <c r="X550" s="225">
        <f t="shared" si="1106"/>
        <v>20</v>
      </c>
      <c r="Y550" s="396">
        <v>0.99305555555555547</v>
      </c>
      <c r="Z550" s="12">
        <f t="shared" si="1107"/>
        <v>2.0833333333333259E-2</v>
      </c>
      <c r="AA550" s="13">
        <f t="shared" si="1108"/>
        <v>0</v>
      </c>
      <c r="AB550" s="13">
        <f t="shared" si="1109"/>
        <v>30</v>
      </c>
      <c r="AC550" s="396">
        <v>1.0326388888888889</v>
      </c>
      <c r="AD550" s="12">
        <f t="shared" si="1138"/>
        <v>3.9583333333333415E-2</v>
      </c>
      <c r="AE550" s="13">
        <f t="shared" si="1139"/>
        <v>0</v>
      </c>
      <c r="AF550" s="13">
        <f t="shared" si="1140"/>
        <v>57</v>
      </c>
      <c r="AG550" s="396">
        <v>1.0347222222222221</v>
      </c>
      <c r="AH550" s="396">
        <v>1.1215277777777779</v>
      </c>
      <c r="AI550" s="12">
        <f t="shared" si="1099"/>
        <v>8.6805555555555802E-2</v>
      </c>
      <c r="AJ550" s="225">
        <f t="shared" si="1100"/>
        <v>2</v>
      </c>
      <c r="AK550" s="225">
        <f t="shared" si="1101"/>
        <v>5</v>
      </c>
      <c r="AL550" s="396">
        <v>1.0347222222222221</v>
      </c>
      <c r="AM550" s="396">
        <v>1.1215277777777779</v>
      </c>
      <c r="AN550" s="12">
        <f t="shared" si="1132"/>
        <v>8.6805555555555802E-2</v>
      </c>
      <c r="AO550" s="13">
        <f t="shared" si="1133"/>
        <v>2</v>
      </c>
      <c r="AP550" s="13">
        <f t="shared" si="1134"/>
        <v>5</v>
      </c>
      <c r="AQ550" s="396">
        <v>1.1319444444444444</v>
      </c>
      <c r="AR550" s="12">
        <f t="shared" si="1135"/>
        <v>1.0416666666666519E-2</v>
      </c>
      <c r="AS550" s="225">
        <f t="shared" si="1136"/>
        <v>0</v>
      </c>
      <c r="AT550" s="13">
        <f t="shared" si="1137"/>
        <v>15</v>
      </c>
      <c r="AU550" s="396">
        <v>1.132638888888889</v>
      </c>
      <c r="AV550" s="226">
        <f t="shared" si="1141"/>
        <v>6.94444444444553E-4</v>
      </c>
      <c r="AW550" s="13">
        <f t="shared" si="1142"/>
        <v>0</v>
      </c>
      <c r="AX550" s="13">
        <f t="shared" si="1143"/>
        <v>1</v>
      </c>
      <c r="AY550" s="396">
        <v>1.2819444444444443</v>
      </c>
      <c r="AZ550" s="12">
        <f t="shared" si="991"/>
        <v>0.14930555555555536</v>
      </c>
      <c r="BA550" s="225">
        <f t="shared" si="1102"/>
        <v>3</v>
      </c>
      <c r="BB550" s="225">
        <f t="shared" si="1103"/>
        <v>35</v>
      </c>
      <c r="BC550" s="396">
        <v>1.2819444444444443</v>
      </c>
      <c r="BD550" s="396">
        <v>1.2819444444444443</v>
      </c>
      <c r="BE550" s="12">
        <f t="shared" si="1054"/>
        <v>0</v>
      </c>
      <c r="BF550" s="13">
        <f t="shared" si="1055"/>
        <v>0</v>
      </c>
      <c r="BG550" s="13">
        <f t="shared" si="1056"/>
        <v>0</v>
      </c>
      <c r="BH550" s="396">
        <v>1.2819444444444443</v>
      </c>
      <c r="BI550" s="396">
        <v>1.2819444444444443</v>
      </c>
      <c r="BJ550" s="395"/>
      <c r="BK550" s="69">
        <f t="shared" si="1057"/>
        <v>0</v>
      </c>
      <c r="BL550" s="13">
        <f t="shared" si="1058"/>
        <v>0</v>
      </c>
      <c r="BM550" s="13">
        <f t="shared" si="1059"/>
        <v>0</v>
      </c>
      <c r="BN550" s="396">
        <v>1.2881944444444444</v>
      </c>
      <c r="BO550" s="12">
        <f t="shared" si="1000"/>
        <v>6.2500000000000888E-3</v>
      </c>
      <c r="BP550" s="225">
        <f t="shared" si="1001"/>
        <v>0</v>
      </c>
      <c r="BQ550" s="225">
        <f t="shared" si="1002"/>
        <v>9</v>
      </c>
      <c r="BR550" s="396">
        <v>1.2895833333333333</v>
      </c>
      <c r="BS550" s="12">
        <f t="shared" si="1003"/>
        <v>1.388888888888884E-3</v>
      </c>
      <c r="BT550" s="225">
        <f t="shared" si="1004"/>
        <v>0</v>
      </c>
      <c r="BU550" s="225">
        <f t="shared" si="1005"/>
        <v>2</v>
      </c>
      <c r="BV550" s="396">
        <v>1.2895833333333333</v>
      </c>
      <c r="BW550" s="396">
        <v>1.2916666666666667</v>
      </c>
      <c r="BX550" s="12">
        <f t="shared" si="1074"/>
        <v>2.083333333333437E-3</v>
      </c>
      <c r="BY550" s="13">
        <f t="shared" si="1075"/>
        <v>0</v>
      </c>
      <c r="BZ550" s="13">
        <f t="shared" si="1076"/>
        <v>3</v>
      </c>
      <c r="CA550" s="226">
        <f t="shared" si="1077"/>
        <v>0.33333333333333337</v>
      </c>
      <c r="CB550" s="13">
        <f t="shared" si="1078"/>
        <v>8</v>
      </c>
      <c r="CC550" s="13">
        <f t="shared" si="1079"/>
        <v>0</v>
      </c>
      <c r="CD550" s="12">
        <f t="shared" si="1080"/>
        <v>5.7638888888888906E-2</v>
      </c>
      <c r="CE550" s="13">
        <f t="shared" si="1081"/>
        <v>1</v>
      </c>
      <c r="CF550" s="13">
        <f t="shared" si="1082"/>
        <v>23</v>
      </c>
      <c r="CG550" s="12">
        <f t="shared" si="1083"/>
        <v>8.6805555555555802E-2</v>
      </c>
      <c r="CH550" s="13">
        <f t="shared" si="1084"/>
        <v>2</v>
      </c>
      <c r="CI550" s="13">
        <f t="shared" si="1085"/>
        <v>5</v>
      </c>
      <c r="CJ550" s="12">
        <f t="shared" si="1086"/>
        <v>0.14930555555555536</v>
      </c>
      <c r="CK550" s="13">
        <f t="shared" si="1087"/>
        <v>3</v>
      </c>
      <c r="CL550" s="13">
        <f t="shared" si="1088"/>
        <v>35</v>
      </c>
      <c r="CM550" s="62"/>
      <c r="CN550" s="62"/>
      <c r="CO550" s="62"/>
      <c r="CP550" s="12">
        <f t="shared" si="1069"/>
        <v>4.9305555555555367E-2</v>
      </c>
      <c r="CQ550" s="13">
        <f t="shared" si="1070"/>
        <v>1</v>
      </c>
      <c r="CR550" s="13">
        <f t="shared" si="1071"/>
        <v>11</v>
      </c>
      <c r="CS550" s="396">
        <v>0</v>
      </c>
      <c r="CT550" s="13">
        <f t="shared" si="1122"/>
        <v>0</v>
      </c>
      <c r="CU550" s="13">
        <f t="shared" si="1123"/>
        <v>0</v>
      </c>
      <c r="CV550" s="396">
        <v>0</v>
      </c>
      <c r="CW550" s="13">
        <f t="shared" si="1144"/>
        <v>0</v>
      </c>
      <c r="CX550" s="13">
        <f t="shared" si="1145"/>
        <v>0</v>
      </c>
      <c r="CY550" s="396">
        <v>0</v>
      </c>
      <c r="CZ550" s="13">
        <f t="shared" si="1154"/>
        <v>0</v>
      </c>
      <c r="DA550" s="13">
        <f t="shared" si="1155"/>
        <v>0</v>
      </c>
      <c r="DB550" s="396">
        <v>0</v>
      </c>
      <c r="DC550" s="13">
        <f t="shared" si="1146"/>
        <v>0</v>
      </c>
      <c r="DD550" s="13">
        <f t="shared" si="1147"/>
        <v>0</v>
      </c>
      <c r="DE550" s="396">
        <v>0</v>
      </c>
      <c r="DF550" s="13">
        <f t="shared" si="1148"/>
        <v>0</v>
      </c>
      <c r="DG550" s="13">
        <f t="shared" si="1149"/>
        <v>0</v>
      </c>
      <c r="DH550" s="396">
        <v>9.9999999999999992E-2</v>
      </c>
      <c r="DI550" s="13">
        <f t="shared" si="1150"/>
        <v>2</v>
      </c>
      <c r="DJ550" s="13">
        <f t="shared" si="1151"/>
        <v>24</v>
      </c>
      <c r="DK550" s="396">
        <v>0</v>
      </c>
      <c r="DL550" s="35">
        <f t="shared" si="1152"/>
        <v>0</v>
      </c>
      <c r="DM550" s="35">
        <f t="shared" si="1153"/>
        <v>0</v>
      </c>
      <c r="DN550" s="66">
        <f t="shared" si="1095"/>
        <v>1945846.9759999996</v>
      </c>
      <c r="DO550" s="74">
        <f t="shared" si="1096"/>
        <v>31294</v>
      </c>
      <c r="DP550" s="66">
        <f t="shared" si="1097"/>
        <v>59.441694915254239</v>
      </c>
      <c r="DQ550" s="63">
        <f t="shared" si="1098"/>
        <v>62.179554419377503</v>
      </c>
      <c r="DR550" s="66" t="e">
        <f t="shared" si="1156"/>
        <v>#NUM!</v>
      </c>
      <c r="DS550" s="96" t="e">
        <f t="shared" si="1157"/>
        <v>#NUM!</v>
      </c>
      <c r="DT550" s="66" t="e">
        <f t="shared" si="1158"/>
        <v>#NUM!</v>
      </c>
      <c r="DU550" s="66" t="e">
        <f t="shared" si="1159"/>
        <v>#NUM!</v>
      </c>
    </row>
    <row r="551" spans="1:125">
      <c r="A551" s="199">
        <v>550</v>
      </c>
      <c r="B551" s="392">
        <v>98</v>
      </c>
      <c r="C551" s="399">
        <v>40866</v>
      </c>
      <c r="D551" s="397">
        <v>11</v>
      </c>
      <c r="E551" s="393" t="s">
        <v>39</v>
      </c>
      <c r="F551" s="392">
        <v>49</v>
      </c>
      <c r="G551" s="395" t="s">
        <v>38</v>
      </c>
      <c r="H551" s="395" t="s">
        <v>305</v>
      </c>
      <c r="I551" s="395" t="s">
        <v>535</v>
      </c>
      <c r="J551" s="396">
        <v>0.47222222222222227</v>
      </c>
      <c r="K551" s="394">
        <v>3325.76</v>
      </c>
      <c r="L551" s="395" t="s">
        <v>34</v>
      </c>
      <c r="M551" s="392">
        <v>54</v>
      </c>
      <c r="N551" s="392">
        <v>5</v>
      </c>
      <c r="O551" s="395"/>
      <c r="P551" s="396">
        <v>0.47222222222222227</v>
      </c>
      <c r="Q551" s="396">
        <v>0.47222222222222227</v>
      </c>
      <c r="R551" s="12">
        <f t="shared" si="1063"/>
        <v>0</v>
      </c>
      <c r="S551" s="13">
        <f t="shared" si="1064"/>
        <v>0</v>
      </c>
      <c r="T551" s="13">
        <f t="shared" si="1065"/>
        <v>0</v>
      </c>
      <c r="U551" s="396">
        <v>0.47569444444444442</v>
      </c>
      <c r="V551" s="12">
        <f t="shared" si="1104"/>
        <v>3.4722222222221544E-3</v>
      </c>
      <c r="W551" s="13">
        <f t="shared" si="1105"/>
        <v>0</v>
      </c>
      <c r="X551" s="225">
        <f t="shared" si="1106"/>
        <v>5</v>
      </c>
      <c r="Y551" s="396">
        <v>0.4826388888888889</v>
      </c>
      <c r="Z551" s="12">
        <f t="shared" si="1107"/>
        <v>6.9444444444444753E-3</v>
      </c>
      <c r="AA551" s="13">
        <f t="shared" si="1108"/>
        <v>0</v>
      </c>
      <c r="AB551" s="13">
        <f t="shared" si="1109"/>
        <v>10</v>
      </c>
      <c r="AC551" s="396">
        <v>0.49305555555555558</v>
      </c>
      <c r="AD551" s="12">
        <f t="shared" si="1138"/>
        <v>1.0416666666666685E-2</v>
      </c>
      <c r="AE551" s="13">
        <f t="shared" si="1139"/>
        <v>0</v>
      </c>
      <c r="AF551" s="13">
        <f t="shared" si="1140"/>
        <v>15</v>
      </c>
      <c r="AG551" s="396">
        <v>0.5</v>
      </c>
      <c r="AH551" s="396">
        <v>0.60763888888888895</v>
      </c>
      <c r="AI551" s="12">
        <f t="shared" si="1099"/>
        <v>0.10763888888888895</v>
      </c>
      <c r="AJ551" s="225">
        <f t="shared" si="1100"/>
        <v>2</v>
      </c>
      <c r="AK551" s="225">
        <f t="shared" si="1101"/>
        <v>35</v>
      </c>
      <c r="AL551" s="396">
        <v>0.5</v>
      </c>
      <c r="AM551" s="396">
        <v>0.60763888888888895</v>
      </c>
      <c r="AN551" s="12">
        <f t="shared" si="1132"/>
        <v>0.10763888888888895</v>
      </c>
      <c r="AO551" s="13">
        <f t="shared" si="1133"/>
        <v>2</v>
      </c>
      <c r="AP551" s="13">
        <f t="shared" si="1134"/>
        <v>35</v>
      </c>
      <c r="AQ551" s="396">
        <v>0.60902777777777783</v>
      </c>
      <c r="AR551" s="12">
        <f t="shared" si="1135"/>
        <v>1.388888888888884E-3</v>
      </c>
      <c r="AS551" s="225">
        <f t="shared" si="1136"/>
        <v>0</v>
      </c>
      <c r="AT551" s="13">
        <f t="shared" si="1137"/>
        <v>2</v>
      </c>
      <c r="AU551" s="396">
        <v>0.61041666666666672</v>
      </c>
      <c r="AV551" s="226">
        <f t="shared" si="1141"/>
        <v>1.388888888888884E-3</v>
      </c>
      <c r="AW551" s="13">
        <f t="shared" si="1142"/>
        <v>0</v>
      </c>
      <c r="AX551" s="13">
        <f t="shared" si="1143"/>
        <v>2</v>
      </c>
      <c r="AY551" s="396">
        <v>0.67222222222222217</v>
      </c>
      <c r="AZ551" s="12">
        <f t="shared" si="991"/>
        <v>6.1805555555555447E-2</v>
      </c>
      <c r="BA551" s="225">
        <f t="shared" si="1102"/>
        <v>1</v>
      </c>
      <c r="BB551" s="225">
        <f t="shared" si="1103"/>
        <v>29</v>
      </c>
      <c r="BC551" s="396">
        <v>0.67222222222222217</v>
      </c>
      <c r="BD551" s="396">
        <v>0.67222222222222217</v>
      </c>
      <c r="BE551" s="12">
        <f t="shared" si="1054"/>
        <v>0</v>
      </c>
      <c r="BF551" s="13">
        <f t="shared" si="1055"/>
        <v>0</v>
      </c>
      <c r="BG551" s="13">
        <f t="shared" si="1056"/>
        <v>0</v>
      </c>
      <c r="BH551" s="396">
        <v>0.67222222222222217</v>
      </c>
      <c r="BI551" s="396">
        <v>0.67222222222222217</v>
      </c>
      <c r="BJ551" s="395"/>
      <c r="BK551" s="69">
        <f t="shared" si="1057"/>
        <v>0</v>
      </c>
      <c r="BL551" s="13">
        <f t="shared" si="1058"/>
        <v>0</v>
      </c>
      <c r="BM551" s="13">
        <f t="shared" si="1059"/>
        <v>0</v>
      </c>
      <c r="BN551" s="396">
        <v>0.68055555555555547</v>
      </c>
      <c r="BO551" s="12">
        <f t="shared" si="1000"/>
        <v>8.3333333333333037E-3</v>
      </c>
      <c r="BP551" s="225">
        <f t="shared" si="1001"/>
        <v>0</v>
      </c>
      <c r="BQ551" s="225">
        <f t="shared" si="1002"/>
        <v>12</v>
      </c>
      <c r="BR551" s="396">
        <v>0.68402777777777779</v>
      </c>
      <c r="BS551" s="12">
        <f t="shared" si="1003"/>
        <v>3.4722222222223209E-3</v>
      </c>
      <c r="BT551" s="225">
        <f t="shared" si="1004"/>
        <v>0</v>
      </c>
      <c r="BU551" s="225">
        <f t="shared" si="1005"/>
        <v>5</v>
      </c>
      <c r="BV551" s="396">
        <v>0.68402777777777779</v>
      </c>
      <c r="BW551" s="396">
        <v>0.77430555555555547</v>
      </c>
      <c r="BX551" s="12">
        <f t="shared" si="1074"/>
        <v>9.0277777777777679E-2</v>
      </c>
      <c r="BY551" s="13">
        <f t="shared" si="1075"/>
        <v>2</v>
      </c>
      <c r="BZ551" s="13">
        <f t="shared" si="1076"/>
        <v>10</v>
      </c>
      <c r="CA551" s="226">
        <f t="shared" si="1077"/>
        <v>0.3020833333333332</v>
      </c>
      <c r="CB551" s="13">
        <f t="shared" si="1078"/>
        <v>7</v>
      </c>
      <c r="CC551" s="13">
        <f t="shared" si="1079"/>
        <v>15</v>
      </c>
      <c r="CD551" s="12">
        <f t="shared" si="1080"/>
        <v>2.3611111111111194E-2</v>
      </c>
      <c r="CE551" s="13">
        <f t="shared" si="1081"/>
        <v>0</v>
      </c>
      <c r="CF551" s="13">
        <f t="shared" si="1082"/>
        <v>34</v>
      </c>
      <c r="CG551" s="12">
        <f t="shared" si="1083"/>
        <v>0.10763888888888895</v>
      </c>
      <c r="CH551" s="13">
        <f t="shared" si="1084"/>
        <v>2</v>
      </c>
      <c r="CI551" s="13">
        <f t="shared" si="1085"/>
        <v>35</v>
      </c>
      <c r="CJ551" s="12">
        <f t="shared" si="1086"/>
        <v>6.1805555555555447E-2</v>
      </c>
      <c r="CK551" s="13">
        <f t="shared" si="1087"/>
        <v>1</v>
      </c>
      <c r="CL551" s="13">
        <f t="shared" si="1088"/>
        <v>29</v>
      </c>
      <c r="CM551" s="62"/>
      <c r="CN551" s="62"/>
      <c r="CO551" s="62"/>
      <c r="CP551" s="12">
        <f t="shared" si="1069"/>
        <v>4.9999999999999892E-2</v>
      </c>
      <c r="CQ551" s="13">
        <f t="shared" si="1070"/>
        <v>1</v>
      </c>
      <c r="CR551" s="13">
        <f t="shared" si="1071"/>
        <v>12</v>
      </c>
      <c r="CS551" s="396">
        <v>0</v>
      </c>
      <c r="CT551" s="13">
        <f t="shared" si="1122"/>
        <v>0</v>
      </c>
      <c r="CU551" s="13">
        <f t="shared" si="1123"/>
        <v>0</v>
      </c>
      <c r="CV551" s="396">
        <v>0</v>
      </c>
      <c r="CW551" s="13">
        <f t="shared" si="1144"/>
        <v>0</v>
      </c>
      <c r="CX551" s="13">
        <f t="shared" si="1145"/>
        <v>0</v>
      </c>
      <c r="CY551" s="396">
        <v>0</v>
      </c>
      <c r="CZ551" s="13">
        <f t="shared" si="1154"/>
        <v>0</v>
      </c>
      <c r="DA551" s="13">
        <f t="shared" si="1155"/>
        <v>0</v>
      </c>
      <c r="DB551" s="396">
        <v>0</v>
      </c>
      <c r="DC551" s="13">
        <f t="shared" si="1146"/>
        <v>0</v>
      </c>
      <c r="DD551" s="13">
        <f t="shared" si="1147"/>
        <v>0</v>
      </c>
      <c r="DE551" s="396">
        <v>0</v>
      </c>
      <c r="DF551" s="13">
        <f t="shared" si="1148"/>
        <v>0</v>
      </c>
      <c r="DG551" s="13">
        <f t="shared" si="1149"/>
        <v>0</v>
      </c>
      <c r="DH551" s="396">
        <v>1.1805555555555555E-2</v>
      </c>
      <c r="DI551" s="13">
        <f t="shared" si="1150"/>
        <v>0</v>
      </c>
      <c r="DJ551" s="13">
        <f t="shared" si="1151"/>
        <v>17</v>
      </c>
      <c r="DK551" s="396">
        <v>0</v>
      </c>
      <c r="DL551" s="35">
        <f t="shared" si="1152"/>
        <v>0</v>
      </c>
      <c r="DM551" s="35">
        <f t="shared" si="1153"/>
        <v>0</v>
      </c>
      <c r="DN551" s="66">
        <f t="shared" si="1095"/>
        <v>1949172.7359999996</v>
      </c>
      <c r="DO551" s="74">
        <f t="shared" si="1096"/>
        <v>31348</v>
      </c>
      <c r="DP551" s="66">
        <f t="shared" si="1097"/>
        <v>61.58814814814815</v>
      </c>
      <c r="DQ551" s="63">
        <f t="shared" si="1098"/>
        <v>62.178535664157188</v>
      </c>
      <c r="DR551" s="66" t="e">
        <f t="shared" si="1156"/>
        <v>#NUM!</v>
      </c>
      <c r="DS551" s="96" t="e">
        <f t="shared" si="1157"/>
        <v>#NUM!</v>
      </c>
      <c r="DT551" s="66" t="e">
        <f t="shared" si="1158"/>
        <v>#NUM!</v>
      </c>
      <c r="DU551" s="66" t="e">
        <f t="shared" si="1159"/>
        <v>#NUM!</v>
      </c>
    </row>
    <row r="552" spans="1:125">
      <c r="A552" s="175">
        <v>551</v>
      </c>
      <c r="B552" s="392">
        <v>99</v>
      </c>
      <c r="C552" s="399">
        <v>40866</v>
      </c>
      <c r="D552" s="397">
        <v>11</v>
      </c>
      <c r="E552" s="393" t="s">
        <v>664</v>
      </c>
      <c r="F552" s="392">
        <v>10</v>
      </c>
      <c r="G552" s="395" t="s">
        <v>665</v>
      </c>
      <c r="H552" s="395" t="s">
        <v>394</v>
      </c>
      <c r="I552" s="395" t="s">
        <v>639</v>
      </c>
      <c r="J552" s="396">
        <v>0.6875</v>
      </c>
      <c r="K552" s="394">
        <v>3569.45</v>
      </c>
      <c r="L552" s="395" t="s">
        <v>33</v>
      </c>
      <c r="M552" s="392">
        <v>59</v>
      </c>
      <c r="N552" s="392">
        <v>0</v>
      </c>
      <c r="O552" s="395"/>
      <c r="P552" s="396">
        <v>0.6875</v>
      </c>
      <c r="Q552" s="396">
        <v>0.6875</v>
      </c>
      <c r="R552" s="12">
        <f t="shared" si="1063"/>
        <v>0</v>
      </c>
      <c r="S552" s="13">
        <f t="shared" si="1064"/>
        <v>0</v>
      </c>
      <c r="T552" s="13">
        <f t="shared" si="1065"/>
        <v>0</v>
      </c>
      <c r="U552" s="396">
        <v>0.69444444444444453</v>
      </c>
      <c r="V552" s="12">
        <f t="shared" si="1104"/>
        <v>6.9444444444445308E-3</v>
      </c>
      <c r="W552" s="13">
        <f t="shared" si="1105"/>
        <v>0</v>
      </c>
      <c r="X552" s="225">
        <f t="shared" si="1106"/>
        <v>10</v>
      </c>
      <c r="Y552" s="396">
        <v>0.69791666666666663</v>
      </c>
      <c r="Z552" s="12">
        <f t="shared" si="1107"/>
        <v>3.4722222222220989E-3</v>
      </c>
      <c r="AA552" s="13">
        <f t="shared" si="1108"/>
        <v>0</v>
      </c>
      <c r="AB552" s="13">
        <f t="shared" si="1109"/>
        <v>5</v>
      </c>
      <c r="AC552" s="396">
        <v>0.70833333333333337</v>
      </c>
      <c r="AD552" s="12">
        <f t="shared" si="1138"/>
        <v>1.0416666666666741E-2</v>
      </c>
      <c r="AE552" s="13">
        <f t="shared" si="1139"/>
        <v>0</v>
      </c>
      <c r="AF552" s="13">
        <f t="shared" si="1140"/>
        <v>15</v>
      </c>
      <c r="AG552" s="396">
        <v>0.70833333333333337</v>
      </c>
      <c r="AH552" s="396">
        <v>0.70833333333333337</v>
      </c>
      <c r="AI552" s="12">
        <f t="shared" si="1099"/>
        <v>0</v>
      </c>
      <c r="AJ552" s="225">
        <f t="shared" si="1100"/>
        <v>0</v>
      </c>
      <c r="AK552" s="225">
        <f t="shared" si="1101"/>
        <v>0</v>
      </c>
      <c r="AL552" s="396">
        <v>0.70833333333333337</v>
      </c>
      <c r="AM552" s="396">
        <v>0.70833333333333337</v>
      </c>
      <c r="AN552" s="12">
        <f t="shared" si="1132"/>
        <v>0</v>
      </c>
      <c r="AO552" s="13">
        <f t="shared" si="1133"/>
        <v>0</v>
      </c>
      <c r="AP552" s="13">
        <f t="shared" si="1134"/>
        <v>0</v>
      </c>
      <c r="AQ552" s="396">
        <v>0.72916666666666663</v>
      </c>
      <c r="AR552" s="12">
        <f t="shared" si="1135"/>
        <v>2.0833333333333259E-2</v>
      </c>
      <c r="AS552" s="225">
        <f t="shared" si="1136"/>
        <v>0</v>
      </c>
      <c r="AT552" s="13">
        <f t="shared" si="1137"/>
        <v>30</v>
      </c>
      <c r="AU552" s="396">
        <v>0.7319444444444444</v>
      </c>
      <c r="AV552" s="226">
        <f t="shared" si="1141"/>
        <v>2.7777777777777679E-3</v>
      </c>
      <c r="AW552" s="13">
        <f t="shared" si="1142"/>
        <v>0</v>
      </c>
      <c r="AX552" s="13">
        <f t="shared" si="1143"/>
        <v>4</v>
      </c>
      <c r="AY552" s="396">
        <v>0.85972222222222217</v>
      </c>
      <c r="AZ552" s="12">
        <f t="shared" si="991"/>
        <v>0.12777777777777777</v>
      </c>
      <c r="BA552" s="225">
        <f t="shared" si="1102"/>
        <v>3</v>
      </c>
      <c r="BB552" s="225">
        <f t="shared" si="1103"/>
        <v>4</v>
      </c>
      <c r="BC552" s="396">
        <v>0.85972222222222217</v>
      </c>
      <c r="BD552" s="396">
        <v>0.85972222222222217</v>
      </c>
      <c r="BE552" s="12">
        <f t="shared" si="1054"/>
        <v>0</v>
      </c>
      <c r="BF552" s="13">
        <f t="shared" si="1055"/>
        <v>0</v>
      </c>
      <c r="BG552" s="13">
        <f t="shared" si="1056"/>
        <v>0</v>
      </c>
      <c r="BH552" s="396">
        <v>0.85972222222222217</v>
      </c>
      <c r="BI552" s="396">
        <v>0.85972222222222217</v>
      </c>
      <c r="BJ552" s="395"/>
      <c r="BK552" s="69">
        <f t="shared" si="1057"/>
        <v>0</v>
      </c>
      <c r="BL552" s="13">
        <f t="shared" si="1058"/>
        <v>0</v>
      </c>
      <c r="BM552" s="13">
        <f t="shared" si="1059"/>
        <v>0</v>
      </c>
      <c r="BN552" s="396">
        <v>0.86458333333333337</v>
      </c>
      <c r="BO552" s="12">
        <f t="shared" si="1000"/>
        <v>4.8611111111112049E-3</v>
      </c>
      <c r="BP552" s="225">
        <f t="shared" si="1001"/>
        <v>0</v>
      </c>
      <c r="BQ552" s="225">
        <f t="shared" si="1002"/>
        <v>7</v>
      </c>
      <c r="BR552" s="396">
        <v>0.86805555555555547</v>
      </c>
      <c r="BS552" s="12">
        <f t="shared" si="1003"/>
        <v>3.4722222222220989E-3</v>
      </c>
      <c r="BT552" s="225">
        <f t="shared" si="1004"/>
        <v>0</v>
      </c>
      <c r="BU552" s="225">
        <f t="shared" si="1005"/>
        <v>5</v>
      </c>
      <c r="BV552" s="396">
        <v>0.86805555555555547</v>
      </c>
      <c r="BW552" s="396">
        <v>0.87152777777777779</v>
      </c>
      <c r="BX552" s="12">
        <f t="shared" si="1074"/>
        <v>3.4722222222223209E-3</v>
      </c>
      <c r="BY552" s="13">
        <f t="shared" si="1075"/>
        <v>0</v>
      </c>
      <c r="BZ552" s="13">
        <f t="shared" si="1076"/>
        <v>5</v>
      </c>
      <c r="CA552" s="226">
        <f t="shared" si="1077"/>
        <v>0.18402777777777779</v>
      </c>
      <c r="CB552" s="13">
        <f t="shared" si="1078"/>
        <v>4</v>
      </c>
      <c r="CC552" s="13">
        <f t="shared" si="1079"/>
        <v>25</v>
      </c>
      <c r="CD552" s="12">
        <f t="shared" si="1080"/>
        <v>3.9583333333333304E-2</v>
      </c>
      <c r="CE552" s="13">
        <f t="shared" si="1081"/>
        <v>0</v>
      </c>
      <c r="CF552" s="13">
        <f t="shared" si="1082"/>
        <v>57</v>
      </c>
      <c r="CG552" s="12">
        <f t="shared" si="1083"/>
        <v>0</v>
      </c>
      <c r="CH552" s="13">
        <f t="shared" si="1084"/>
        <v>0</v>
      </c>
      <c r="CI552" s="13">
        <f t="shared" si="1085"/>
        <v>0</v>
      </c>
      <c r="CJ552" s="12">
        <f t="shared" si="1086"/>
        <v>0.12777777777777777</v>
      </c>
      <c r="CK552" s="13">
        <f t="shared" si="1087"/>
        <v>3</v>
      </c>
      <c r="CL552" s="13">
        <f t="shared" si="1088"/>
        <v>4</v>
      </c>
      <c r="CM552" s="62"/>
      <c r="CN552" s="62"/>
      <c r="CO552" s="62"/>
      <c r="CP552" s="12">
        <f t="shared" si="1069"/>
        <v>6.7361111111111094E-2</v>
      </c>
      <c r="CQ552" s="13">
        <f t="shared" si="1070"/>
        <v>1</v>
      </c>
      <c r="CR552" s="13">
        <f t="shared" si="1071"/>
        <v>37</v>
      </c>
      <c r="CS552" s="396">
        <v>0</v>
      </c>
      <c r="CT552" s="13">
        <f t="shared" si="1122"/>
        <v>0</v>
      </c>
      <c r="CU552" s="13">
        <f t="shared" si="1123"/>
        <v>0</v>
      </c>
      <c r="CV552" s="396">
        <v>3.2638888888888891E-2</v>
      </c>
      <c r="CW552" s="13">
        <f t="shared" si="1144"/>
        <v>0</v>
      </c>
      <c r="CX552" s="13">
        <f t="shared" si="1145"/>
        <v>47</v>
      </c>
      <c r="CY552" s="396">
        <v>0</v>
      </c>
      <c r="CZ552" s="13">
        <f t="shared" si="1154"/>
        <v>0</v>
      </c>
      <c r="DA552" s="13">
        <f t="shared" si="1155"/>
        <v>0</v>
      </c>
      <c r="DB552" s="396">
        <v>0</v>
      </c>
      <c r="DC552" s="13">
        <f t="shared" ref="DC552:DC563" si="1160">HOUR(DB552)</f>
        <v>0</v>
      </c>
      <c r="DD552" s="13">
        <f t="shared" ref="DD552:DD563" si="1161">MINUTE(DB552)</f>
        <v>0</v>
      </c>
      <c r="DE552" s="396">
        <v>0</v>
      </c>
      <c r="DF552" s="13">
        <f t="shared" si="1148"/>
        <v>0</v>
      </c>
      <c r="DG552" s="13">
        <f t="shared" si="1149"/>
        <v>0</v>
      </c>
      <c r="DH552" s="396">
        <v>2.7777777777777776E-2</v>
      </c>
      <c r="DI552" s="13">
        <f t="shared" si="1150"/>
        <v>0</v>
      </c>
      <c r="DJ552" s="13">
        <f t="shared" si="1151"/>
        <v>40</v>
      </c>
      <c r="DK552" s="396">
        <v>0</v>
      </c>
      <c r="DL552" s="35">
        <f>HOUR(DK552)</f>
        <v>0</v>
      </c>
      <c r="DM552" s="35">
        <f>MINUTE(DK552)</f>
        <v>0</v>
      </c>
      <c r="DN552" s="66">
        <f t="shared" si="1095"/>
        <v>1952742.1859999995</v>
      </c>
      <c r="DO552" s="74">
        <f t="shared" si="1096"/>
        <v>31407</v>
      </c>
      <c r="DP552" s="66">
        <f t="shared" si="1097"/>
        <v>60.499152542372876</v>
      </c>
      <c r="DQ552" s="63">
        <f t="shared" si="1098"/>
        <v>62.175380838666527</v>
      </c>
      <c r="DR552" s="66" t="e">
        <f t="shared" si="1156"/>
        <v>#NUM!</v>
      </c>
      <c r="DS552" s="96" t="e">
        <f t="shared" si="1157"/>
        <v>#NUM!</v>
      </c>
      <c r="DT552" s="66" t="e">
        <f t="shared" si="1158"/>
        <v>#NUM!</v>
      </c>
      <c r="DU552" s="66" t="e">
        <f t="shared" si="1159"/>
        <v>#NUM!</v>
      </c>
    </row>
    <row r="553" spans="1:125">
      <c r="A553" s="199">
        <v>552</v>
      </c>
      <c r="B553" s="392">
        <v>100</v>
      </c>
      <c r="C553" s="399">
        <v>40866</v>
      </c>
      <c r="D553" s="397">
        <v>11</v>
      </c>
      <c r="E553" s="393" t="s">
        <v>39</v>
      </c>
      <c r="F553" s="392">
        <v>50</v>
      </c>
      <c r="G553" s="395" t="s">
        <v>38</v>
      </c>
      <c r="H553" s="395" t="s">
        <v>703</v>
      </c>
      <c r="I553" s="395" t="s">
        <v>587</v>
      </c>
      <c r="J553" s="396">
        <v>0.76041666666666663</v>
      </c>
      <c r="K553" s="394">
        <v>3387.39</v>
      </c>
      <c r="L553" s="395" t="s">
        <v>34</v>
      </c>
      <c r="M553" s="392">
        <v>54</v>
      </c>
      <c r="N553" s="392">
        <v>4</v>
      </c>
      <c r="O553" s="395"/>
      <c r="P553" s="396">
        <v>0.76041666666666663</v>
      </c>
      <c r="Q553" s="396">
        <v>0.76041666666666663</v>
      </c>
      <c r="R553" s="12">
        <f t="shared" si="1063"/>
        <v>0</v>
      </c>
      <c r="S553" s="13">
        <f t="shared" si="1064"/>
        <v>0</v>
      </c>
      <c r="T553" s="13">
        <f t="shared" si="1065"/>
        <v>0</v>
      </c>
      <c r="U553" s="396">
        <v>0.76388888888888884</v>
      </c>
      <c r="V553" s="12">
        <f t="shared" si="1104"/>
        <v>3.4722222222222099E-3</v>
      </c>
      <c r="W553" s="13">
        <f t="shared" si="1105"/>
        <v>0</v>
      </c>
      <c r="X553" s="225">
        <f t="shared" si="1106"/>
        <v>5</v>
      </c>
      <c r="Y553" s="396">
        <v>0.77083333333333337</v>
      </c>
      <c r="Z553" s="12">
        <f t="shared" si="1107"/>
        <v>6.9444444444445308E-3</v>
      </c>
      <c r="AA553" s="13">
        <f t="shared" si="1108"/>
        <v>0</v>
      </c>
      <c r="AB553" s="13">
        <f t="shared" si="1109"/>
        <v>10</v>
      </c>
      <c r="AC553" s="396">
        <v>0.83333333333333337</v>
      </c>
      <c r="AD553" s="12">
        <f t="shared" si="1138"/>
        <v>6.25E-2</v>
      </c>
      <c r="AE553" s="13">
        <f t="shared" si="1139"/>
        <v>1</v>
      </c>
      <c r="AF553" s="13">
        <f t="shared" si="1140"/>
        <v>30</v>
      </c>
      <c r="AG553" s="396">
        <v>0.83680555555555547</v>
      </c>
      <c r="AH553" s="396">
        <v>0.89583333333333337</v>
      </c>
      <c r="AI553" s="12">
        <f t="shared" si="1099"/>
        <v>5.9027777777777901E-2</v>
      </c>
      <c r="AJ553" s="225">
        <f t="shared" si="1100"/>
        <v>1</v>
      </c>
      <c r="AK553" s="225">
        <f t="shared" si="1101"/>
        <v>25</v>
      </c>
      <c r="AL553" s="396">
        <v>0.83680555555555547</v>
      </c>
      <c r="AM553" s="396">
        <v>0.89583333333333337</v>
      </c>
      <c r="AN553" s="12">
        <f t="shared" si="1132"/>
        <v>5.9027777777777901E-2</v>
      </c>
      <c r="AO553" s="13">
        <f t="shared" si="1133"/>
        <v>1</v>
      </c>
      <c r="AP553" s="13">
        <f t="shared" si="1134"/>
        <v>25</v>
      </c>
      <c r="AQ553" s="396">
        <v>0.89583333333333337</v>
      </c>
      <c r="AR553" s="12">
        <f t="shared" si="1135"/>
        <v>0</v>
      </c>
      <c r="AS553" s="225">
        <f t="shared" si="1136"/>
        <v>0</v>
      </c>
      <c r="AT553" s="13">
        <f t="shared" si="1137"/>
        <v>0</v>
      </c>
      <c r="AU553" s="396">
        <v>0.9</v>
      </c>
      <c r="AV553" s="226">
        <f t="shared" si="1141"/>
        <v>4.1666666666666519E-3</v>
      </c>
      <c r="AW553" s="13">
        <f t="shared" si="1142"/>
        <v>0</v>
      </c>
      <c r="AX553" s="13">
        <f t="shared" si="1143"/>
        <v>6</v>
      </c>
      <c r="AY553" s="396">
        <v>0.99513888888888891</v>
      </c>
      <c r="AZ553" s="12">
        <f t="shared" si="991"/>
        <v>9.5138888888888884E-2</v>
      </c>
      <c r="BA553" s="225">
        <f t="shared" si="1102"/>
        <v>2</v>
      </c>
      <c r="BB553" s="225">
        <f t="shared" si="1103"/>
        <v>17</v>
      </c>
      <c r="BC553" s="396">
        <v>0.99513888888888891</v>
      </c>
      <c r="BD553" s="396">
        <v>0.99513888888888891</v>
      </c>
      <c r="BE553" s="12">
        <f t="shared" si="1054"/>
        <v>0</v>
      </c>
      <c r="BF553" s="13">
        <f t="shared" si="1055"/>
        <v>0</v>
      </c>
      <c r="BG553" s="13">
        <f t="shared" si="1056"/>
        <v>0</v>
      </c>
      <c r="BH553" s="396">
        <v>0.99513888888888891</v>
      </c>
      <c r="BI553" s="396">
        <v>0.99513888888888891</v>
      </c>
      <c r="BJ553" s="395"/>
      <c r="BK553" s="69">
        <f t="shared" si="1057"/>
        <v>0</v>
      </c>
      <c r="BL553" s="13">
        <f t="shared" si="1058"/>
        <v>0</v>
      </c>
      <c r="BM553" s="13">
        <f t="shared" si="1059"/>
        <v>0</v>
      </c>
      <c r="BN553" s="396">
        <v>1</v>
      </c>
      <c r="BO553" s="12">
        <f t="shared" si="1000"/>
        <v>4.8611111111110938E-3</v>
      </c>
      <c r="BP553" s="225">
        <f t="shared" si="1001"/>
        <v>0</v>
      </c>
      <c r="BQ553" s="225">
        <f t="shared" si="1002"/>
        <v>7</v>
      </c>
      <c r="BR553" s="396">
        <v>1.0034722222222221</v>
      </c>
      <c r="BS553" s="12">
        <f t="shared" si="1003"/>
        <v>3.4722222222220989E-3</v>
      </c>
      <c r="BT553" s="225">
        <f t="shared" si="1004"/>
        <v>0</v>
      </c>
      <c r="BU553" s="225">
        <f t="shared" si="1005"/>
        <v>5</v>
      </c>
      <c r="BV553" s="396">
        <v>1.0034722222222221</v>
      </c>
      <c r="BW553" s="396">
        <v>1.0069444444444444</v>
      </c>
      <c r="BX553" s="12">
        <f t="shared" si="1074"/>
        <v>3.4722222222223209E-3</v>
      </c>
      <c r="BY553" s="13">
        <f t="shared" si="1075"/>
        <v>0</v>
      </c>
      <c r="BZ553" s="13">
        <f t="shared" si="1076"/>
        <v>5</v>
      </c>
      <c r="CA553" s="226">
        <f t="shared" si="1077"/>
        <v>0.24652777777777779</v>
      </c>
      <c r="CB553" s="13">
        <f t="shared" si="1078"/>
        <v>5</v>
      </c>
      <c r="CC553" s="13">
        <f t="shared" si="1079"/>
        <v>55</v>
      </c>
      <c r="CD553" s="12">
        <f t="shared" si="1080"/>
        <v>7.0833333333333193E-2</v>
      </c>
      <c r="CE553" s="13">
        <f t="shared" si="1081"/>
        <v>1</v>
      </c>
      <c r="CF553" s="13">
        <f t="shared" si="1082"/>
        <v>42</v>
      </c>
      <c r="CG553" s="12">
        <f t="shared" si="1083"/>
        <v>5.9027777777777901E-2</v>
      </c>
      <c r="CH553" s="13">
        <f t="shared" si="1084"/>
        <v>1</v>
      </c>
      <c r="CI553" s="13">
        <f t="shared" si="1085"/>
        <v>25</v>
      </c>
      <c r="CJ553" s="12">
        <f t="shared" si="1086"/>
        <v>9.5138888888888884E-2</v>
      </c>
      <c r="CK553" s="13">
        <f t="shared" si="1087"/>
        <v>2</v>
      </c>
      <c r="CL553" s="13">
        <f t="shared" si="1088"/>
        <v>17</v>
      </c>
      <c r="CM553" s="62"/>
      <c r="CN553" s="62"/>
      <c r="CO553" s="62"/>
      <c r="CP553" s="12">
        <f t="shared" si="1069"/>
        <v>4.6527777777777772E-2</v>
      </c>
      <c r="CQ553" s="13">
        <f t="shared" si="1070"/>
        <v>1</v>
      </c>
      <c r="CR553" s="13">
        <f t="shared" si="1071"/>
        <v>7</v>
      </c>
      <c r="CS553" s="396">
        <v>0</v>
      </c>
      <c r="CT553" s="13">
        <f t="shared" si="1122"/>
        <v>0</v>
      </c>
      <c r="CU553" s="13">
        <f t="shared" si="1123"/>
        <v>0</v>
      </c>
      <c r="CV553" s="396">
        <v>1.3888888888888888E-2</v>
      </c>
      <c r="CW553" s="13">
        <f t="shared" si="1144"/>
        <v>0</v>
      </c>
      <c r="CX553" s="13">
        <f t="shared" si="1145"/>
        <v>20</v>
      </c>
      <c r="CY553" s="396">
        <v>0</v>
      </c>
      <c r="CZ553" s="13">
        <f t="shared" si="1154"/>
        <v>0</v>
      </c>
      <c r="DA553" s="13">
        <f t="shared" si="1155"/>
        <v>0</v>
      </c>
      <c r="DB553" s="396">
        <v>0</v>
      </c>
      <c r="DC553" s="13">
        <f t="shared" si="1160"/>
        <v>0</v>
      </c>
      <c r="DD553" s="13">
        <f t="shared" si="1161"/>
        <v>0</v>
      </c>
      <c r="DE553" s="396">
        <v>1.5277777777777777E-2</v>
      </c>
      <c r="DF553" s="13">
        <f t="shared" si="1148"/>
        <v>0</v>
      </c>
      <c r="DG553" s="13">
        <f t="shared" si="1149"/>
        <v>22</v>
      </c>
      <c r="DH553" s="396">
        <v>1.9444444444444445E-2</v>
      </c>
      <c r="DI553" s="13">
        <f t="shared" si="1150"/>
        <v>0</v>
      </c>
      <c r="DJ553" s="13">
        <f t="shared" si="1151"/>
        <v>28</v>
      </c>
      <c r="DK553" s="396">
        <v>0</v>
      </c>
      <c r="DL553" s="35">
        <f>HOUR(DK553)</f>
        <v>0</v>
      </c>
      <c r="DM553" s="35">
        <f>MINUTE(DK553)</f>
        <v>0</v>
      </c>
      <c r="DN553" s="66">
        <f t="shared" si="1095"/>
        <v>1956129.5759999994</v>
      </c>
      <c r="DO553" s="74">
        <f t="shared" si="1096"/>
        <v>31461</v>
      </c>
      <c r="DP553" s="66">
        <f t="shared" si="1097"/>
        <v>62.729444444444439</v>
      </c>
      <c r="DQ553" s="63">
        <f t="shared" si="1098"/>
        <v>62.176331839420214</v>
      </c>
      <c r="DR553" s="66" t="e">
        <f t="shared" si="1156"/>
        <v>#NUM!</v>
      </c>
      <c r="DS553" s="96" t="e">
        <f t="shared" si="1157"/>
        <v>#NUM!</v>
      </c>
      <c r="DT553" s="66" t="e">
        <f t="shared" si="1158"/>
        <v>#NUM!</v>
      </c>
      <c r="DU553" s="66" t="e">
        <f t="shared" si="1159"/>
        <v>#NUM!</v>
      </c>
    </row>
    <row r="554" spans="1:125">
      <c r="A554" s="175">
        <v>553</v>
      </c>
      <c r="B554" s="392">
        <v>101</v>
      </c>
      <c r="C554" s="399">
        <v>40866</v>
      </c>
      <c r="D554" s="397">
        <v>11</v>
      </c>
      <c r="E554" s="393" t="s">
        <v>531</v>
      </c>
      <c r="F554" s="392">
        <v>2</v>
      </c>
      <c r="G554" s="395" t="s">
        <v>414</v>
      </c>
      <c r="H554" s="395" t="s">
        <v>413</v>
      </c>
      <c r="I554" s="395" t="s">
        <v>624</v>
      </c>
      <c r="J554" s="396">
        <v>2.0833333333333332E-2</v>
      </c>
      <c r="K554" s="394">
        <v>3473.92</v>
      </c>
      <c r="L554" s="395" t="s">
        <v>34</v>
      </c>
      <c r="M554" s="392">
        <v>57</v>
      </c>
      <c r="N554" s="392">
        <v>2</v>
      </c>
      <c r="O554" s="395"/>
      <c r="P554" s="396">
        <v>2.0833333333333332E-2</v>
      </c>
      <c r="Q554" s="396">
        <v>2.0833333333333332E-2</v>
      </c>
      <c r="R554" s="12">
        <f t="shared" si="1063"/>
        <v>0</v>
      </c>
      <c r="S554" s="13">
        <f t="shared" si="1064"/>
        <v>0</v>
      </c>
      <c r="T554" s="13">
        <f t="shared" si="1065"/>
        <v>0</v>
      </c>
      <c r="U554" s="396">
        <v>2.4305555555555556E-2</v>
      </c>
      <c r="V554" s="12">
        <f t="shared" si="1104"/>
        <v>3.4722222222222238E-3</v>
      </c>
      <c r="W554" s="13">
        <f t="shared" si="1105"/>
        <v>0</v>
      </c>
      <c r="X554" s="225">
        <f t="shared" si="1106"/>
        <v>5</v>
      </c>
      <c r="Y554" s="396">
        <v>3.4722222222222224E-2</v>
      </c>
      <c r="Z554" s="12">
        <f t="shared" si="1107"/>
        <v>1.0416666666666668E-2</v>
      </c>
      <c r="AA554" s="13">
        <f t="shared" si="1108"/>
        <v>0</v>
      </c>
      <c r="AB554" s="13">
        <f t="shared" si="1109"/>
        <v>15</v>
      </c>
      <c r="AC554" s="396">
        <v>6.1111111111111116E-2</v>
      </c>
      <c r="AD554" s="12">
        <f t="shared" si="1138"/>
        <v>2.6388888888888892E-2</v>
      </c>
      <c r="AE554" s="13">
        <f t="shared" si="1139"/>
        <v>0</v>
      </c>
      <c r="AF554" s="13">
        <f t="shared" si="1140"/>
        <v>38</v>
      </c>
      <c r="AG554" s="396">
        <v>6.25E-2</v>
      </c>
      <c r="AH554" s="396">
        <v>0.16319444444444445</v>
      </c>
      <c r="AI554" s="12">
        <f t="shared" si="1099"/>
        <v>0.10069444444444445</v>
      </c>
      <c r="AJ554" s="225">
        <f t="shared" si="1100"/>
        <v>2</v>
      </c>
      <c r="AK554" s="225">
        <f t="shared" si="1101"/>
        <v>25</v>
      </c>
      <c r="AL554" s="396">
        <v>6.25E-2</v>
      </c>
      <c r="AM554" s="396">
        <v>0.16319444444444445</v>
      </c>
      <c r="AN554" s="12">
        <f t="shared" si="1132"/>
        <v>0.10069444444444445</v>
      </c>
      <c r="AO554" s="13">
        <f t="shared" si="1133"/>
        <v>2</v>
      </c>
      <c r="AP554" s="13">
        <f t="shared" si="1134"/>
        <v>25</v>
      </c>
      <c r="AQ554" s="396">
        <v>0.16666666666666666</v>
      </c>
      <c r="AR554" s="12">
        <f t="shared" si="1135"/>
        <v>3.4722222222222099E-3</v>
      </c>
      <c r="AS554" s="225">
        <f t="shared" si="1136"/>
        <v>0</v>
      </c>
      <c r="AT554" s="13">
        <f t="shared" si="1137"/>
        <v>5</v>
      </c>
      <c r="AU554" s="396">
        <v>0.17013888888888887</v>
      </c>
      <c r="AV554" s="226">
        <f t="shared" si="1141"/>
        <v>3.4722222222222099E-3</v>
      </c>
      <c r="AW554" s="13">
        <f t="shared" si="1142"/>
        <v>0</v>
      </c>
      <c r="AX554" s="13">
        <f t="shared" si="1143"/>
        <v>5</v>
      </c>
      <c r="AY554" s="396">
        <v>0.23680555555555557</v>
      </c>
      <c r="AZ554" s="12">
        <f t="shared" si="991"/>
        <v>6.6666666666666707E-2</v>
      </c>
      <c r="BA554" s="225">
        <f t="shared" si="1102"/>
        <v>1</v>
      </c>
      <c r="BB554" s="225">
        <f t="shared" si="1103"/>
        <v>36</v>
      </c>
      <c r="BC554" s="396">
        <v>0.23680555555555557</v>
      </c>
      <c r="BD554" s="396">
        <v>0.23680555555555557</v>
      </c>
      <c r="BE554" s="12">
        <f t="shared" si="1054"/>
        <v>0</v>
      </c>
      <c r="BF554" s="13">
        <f t="shared" si="1055"/>
        <v>0</v>
      </c>
      <c r="BG554" s="13">
        <f t="shared" si="1056"/>
        <v>0</v>
      </c>
      <c r="BH554" s="396">
        <v>0.23680555555555557</v>
      </c>
      <c r="BI554" s="396">
        <v>0.23680555555555557</v>
      </c>
      <c r="BJ554" s="395"/>
      <c r="BK554" s="69">
        <f t="shared" si="1057"/>
        <v>0</v>
      </c>
      <c r="BL554" s="13">
        <f t="shared" si="1058"/>
        <v>0</v>
      </c>
      <c r="BM554" s="13">
        <f t="shared" si="1059"/>
        <v>0</v>
      </c>
      <c r="BN554" s="396">
        <v>0.24305555555555555</v>
      </c>
      <c r="BO554" s="12">
        <f t="shared" si="1000"/>
        <v>6.2499999999999778E-3</v>
      </c>
      <c r="BP554" s="225">
        <f t="shared" si="1001"/>
        <v>0</v>
      </c>
      <c r="BQ554" s="225">
        <f t="shared" si="1002"/>
        <v>9</v>
      </c>
      <c r="BR554" s="396">
        <v>0.24652777777777779</v>
      </c>
      <c r="BS554" s="12">
        <f t="shared" si="1003"/>
        <v>3.4722222222222376E-3</v>
      </c>
      <c r="BT554" s="225">
        <f t="shared" si="1004"/>
        <v>0</v>
      </c>
      <c r="BU554" s="225">
        <f t="shared" si="1005"/>
        <v>5</v>
      </c>
      <c r="BV554" s="396">
        <v>0.24652777777777779</v>
      </c>
      <c r="BW554" s="396">
        <v>0.25</v>
      </c>
      <c r="BX554" s="12">
        <f t="shared" si="1074"/>
        <v>3.4722222222222099E-3</v>
      </c>
      <c r="BY554" s="13">
        <f t="shared" si="1075"/>
        <v>0</v>
      </c>
      <c r="BZ554" s="13">
        <f t="shared" si="1076"/>
        <v>5</v>
      </c>
      <c r="CA554" s="226">
        <f t="shared" si="1077"/>
        <v>0.22916666666666666</v>
      </c>
      <c r="CB554" s="13">
        <f t="shared" si="1078"/>
        <v>5</v>
      </c>
      <c r="CC554" s="13">
        <f t="shared" si="1079"/>
        <v>30</v>
      </c>
      <c r="CD554" s="12">
        <f t="shared" si="1080"/>
        <v>3.9583333333333318E-2</v>
      </c>
      <c r="CE554" s="13">
        <f t="shared" si="1081"/>
        <v>0</v>
      </c>
      <c r="CF554" s="13">
        <f t="shared" si="1082"/>
        <v>57</v>
      </c>
      <c r="CG554" s="12">
        <f t="shared" si="1083"/>
        <v>0.10069444444444445</v>
      </c>
      <c r="CH554" s="13">
        <f t="shared" si="1084"/>
        <v>2</v>
      </c>
      <c r="CI554" s="13">
        <f t="shared" si="1085"/>
        <v>25</v>
      </c>
      <c r="CJ554" s="12">
        <f t="shared" si="1086"/>
        <v>6.6666666666666707E-2</v>
      </c>
      <c r="CK554" s="13">
        <f t="shared" si="1087"/>
        <v>1</v>
      </c>
      <c r="CL554" s="13">
        <f t="shared" si="1088"/>
        <v>36</v>
      </c>
      <c r="CM554" s="62"/>
      <c r="CN554" s="62"/>
      <c r="CO554" s="62"/>
      <c r="CP554" s="12">
        <f t="shared" si="1069"/>
        <v>5.3472222222222261E-2</v>
      </c>
      <c r="CQ554" s="13">
        <f t="shared" si="1070"/>
        <v>1</v>
      </c>
      <c r="CR554" s="13">
        <f t="shared" si="1071"/>
        <v>17</v>
      </c>
      <c r="CS554" s="396">
        <v>0</v>
      </c>
      <c r="CT554" s="13">
        <f t="shared" si="1122"/>
        <v>0</v>
      </c>
      <c r="CU554" s="13">
        <f t="shared" si="1123"/>
        <v>0</v>
      </c>
      <c r="CV554" s="396">
        <v>0</v>
      </c>
      <c r="CW554" s="13">
        <f t="shared" si="1144"/>
        <v>0</v>
      </c>
      <c r="CX554" s="13">
        <f t="shared" si="1145"/>
        <v>0</v>
      </c>
      <c r="CY554" s="396">
        <v>0</v>
      </c>
      <c r="CZ554" s="13">
        <f t="shared" si="1154"/>
        <v>0</v>
      </c>
      <c r="DA554" s="13">
        <f t="shared" si="1155"/>
        <v>0</v>
      </c>
      <c r="DB554" s="396">
        <v>0</v>
      </c>
      <c r="DC554" s="13">
        <f t="shared" si="1160"/>
        <v>0</v>
      </c>
      <c r="DD554" s="13">
        <f t="shared" si="1161"/>
        <v>0</v>
      </c>
      <c r="DE554" s="396">
        <v>0</v>
      </c>
      <c r="DF554" s="13">
        <f t="shared" si="1148"/>
        <v>0</v>
      </c>
      <c r="DG554" s="13">
        <f t="shared" si="1149"/>
        <v>0</v>
      </c>
      <c r="DH554" s="396">
        <v>1.3194444444444444E-2</v>
      </c>
      <c r="DI554" s="13">
        <f t="shared" si="1150"/>
        <v>0</v>
      </c>
      <c r="DJ554" s="13">
        <f t="shared" si="1151"/>
        <v>19</v>
      </c>
      <c r="DK554" s="396">
        <v>0</v>
      </c>
      <c r="DL554" s="35">
        <f>HOUR(DK554)</f>
        <v>0</v>
      </c>
      <c r="DM554" s="35">
        <f>MINUTE(DK554)</f>
        <v>0</v>
      </c>
      <c r="DN554" s="66">
        <f t="shared" si="1095"/>
        <v>1959603.4959999993</v>
      </c>
      <c r="DO554" s="74">
        <f t="shared" si="1096"/>
        <v>31518</v>
      </c>
      <c r="DP554" s="66">
        <f t="shared" si="1097"/>
        <v>60.945964912280701</v>
      </c>
      <c r="DQ554" s="63">
        <f t="shared" si="1098"/>
        <v>62.174106732660682</v>
      </c>
      <c r="DR554" s="66" t="e">
        <f t="shared" si="1156"/>
        <v>#NUM!</v>
      </c>
      <c r="DS554" s="96" t="e">
        <f t="shared" si="1157"/>
        <v>#NUM!</v>
      </c>
      <c r="DT554" s="66" t="e">
        <f t="shared" si="1158"/>
        <v>#NUM!</v>
      </c>
      <c r="DU554" s="66" t="e">
        <f t="shared" si="1159"/>
        <v>#NUM!</v>
      </c>
    </row>
    <row r="555" spans="1:125" ht="30">
      <c r="A555" s="175">
        <v>554</v>
      </c>
      <c r="B555" s="392">
        <v>102</v>
      </c>
      <c r="C555" s="399">
        <v>40867</v>
      </c>
      <c r="D555" s="397">
        <v>11</v>
      </c>
      <c r="E555" s="393" t="s">
        <v>39</v>
      </c>
      <c r="F555" s="392">
        <v>51</v>
      </c>
      <c r="G555" s="395" t="s">
        <v>38</v>
      </c>
      <c r="H555" s="395" t="s">
        <v>706</v>
      </c>
      <c r="I555" s="395" t="s">
        <v>709</v>
      </c>
      <c r="J555" s="396">
        <v>0.23958333333333334</v>
      </c>
      <c r="K555" s="394">
        <v>3651.72</v>
      </c>
      <c r="L555" s="395" t="s">
        <v>33</v>
      </c>
      <c r="M555" s="392">
        <v>58</v>
      </c>
      <c r="N555" s="392">
        <v>1</v>
      </c>
      <c r="O555" s="395"/>
      <c r="P555" s="396">
        <v>0.23958333333333334</v>
      </c>
      <c r="Q555" s="396">
        <v>0.23958333333333334</v>
      </c>
      <c r="R555" s="12">
        <f t="shared" si="1063"/>
        <v>0</v>
      </c>
      <c r="S555" s="13">
        <f t="shared" si="1064"/>
        <v>0</v>
      </c>
      <c r="T555" s="13">
        <f t="shared" si="1065"/>
        <v>0</v>
      </c>
      <c r="U555" s="396">
        <v>0.24652777777777779</v>
      </c>
      <c r="V555" s="12">
        <f t="shared" si="1104"/>
        <v>6.9444444444444475E-3</v>
      </c>
      <c r="W555" s="13">
        <f t="shared" si="1105"/>
        <v>0</v>
      </c>
      <c r="X555" s="225">
        <f t="shared" si="1106"/>
        <v>10</v>
      </c>
      <c r="Y555" s="396">
        <v>0.28472222222222221</v>
      </c>
      <c r="Z555" s="12">
        <f t="shared" si="1107"/>
        <v>3.819444444444442E-2</v>
      </c>
      <c r="AA555" s="13">
        <f t="shared" si="1108"/>
        <v>0</v>
      </c>
      <c r="AB555" s="13">
        <f t="shared" si="1109"/>
        <v>55</v>
      </c>
      <c r="AC555" s="396">
        <v>0.30902777777777779</v>
      </c>
      <c r="AD555" s="12">
        <f t="shared" si="1138"/>
        <v>2.430555555555558E-2</v>
      </c>
      <c r="AE555" s="13">
        <f t="shared" si="1139"/>
        <v>0</v>
      </c>
      <c r="AF555" s="13">
        <f t="shared" si="1140"/>
        <v>35</v>
      </c>
      <c r="AG555" s="396">
        <v>0.3125</v>
      </c>
      <c r="AH555" s="396">
        <v>0.33333333333333331</v>
      </c>
      <c r="AI555" s="12">
        <f t="shared" si="1099"/>
        <v>2.0833333333333315E-2</v>
      </c>
      <c r="AJ555" s="225">
        <f t="shared" si="1100"/>
        <v>0</v>
      </c>
      <c r="AK555" s="225">
        <f t="shared" si="1101"/>
        <v>30</v>
      </c>
      <c r="AL555" s="396">
        <v>0.3125</v>
      </c>
      <c r="AM555" s="396">
        <v>0.33333333333333331</v>
      </c>
      <c r="AN555" s="12">
        <f t="shared" si="1132"/>
        <v>2.0833333333333315E-2</v>
      </c>
      <c r="AO555" s="13">
        <f t="shared" si="1133"/>
        <v>0</v>
      </c>
      <c r="AP555" s="13">
        <f t="shared" si="1134"/>
        <v>30</v>
      </c>
      <c r="AQ555" s="396">
        <v>0.35069444444444442</v>
      </c>
      <c r="AR555" s="12">
        <f t="shared" si="1135"/>
        <v>1.7361111111111105E-2</v>
      </c>
      <c r="AS555" s="225">
        <f t="shared" si="1136"/>
        <v>0</v>
      </c>
      <c r="AT555" s="13">
        <f t="shared" si="1137"/>
        <v>25</v>
      </c>
      <c r="AU555" s="396">
        <v>0.35555555555555557</v>
      </c>
      <c r="AV555" s="226">
        <f t="shared" si="1141"/>
        <v>4.8611111111111494E-3</v>
      </c>
      <c r="AW555" s="13">
        <f t="shared" si="1142"/>
        <v>0</v>
      </c>
      <c r="AX555" s="13">
        <f t="shared" si="1143"/>
        <v>7</v>
      </c>
      <c r="AY555" s="396">
        <v>0.46388888888888885</v>
      </c>
      <c r="AZ555" s="12">
        <f t="shared" si="991"/>
        <v>0.10833333333333328</v>
      </c>
      <c r="BA555" s="225">
        <f t="shared" si="1102"/>
        <v>2</v>
      </c>
      <c r="BB555" s="225">
        <f t="shared" si="1103"/>
        <v>36</v>
      </c>
      <c r="BC555" s="396">
        <v>0.46388888888888885</v>
      </c>
      <c r="BD555" s="396">
        <v>0.46388888888888885</v>
      </c>
      <c r="BE555" s="12">
        <f t="shared" si="1054"/>
        <v>0</v>
      </c>
      <c r="BF555" s="13">
        <f t="shared" si="1055"/>
        <v>0</v>
      </c>
      <c r="BG555" s="13">
        <f t="shared" si="1056"/>
        <v>0</v>
      </c>
      <c r="BH555" s="396">
        <v>0.46388888888888885</v>
      </c>
      <c r="BI555" s="396">
        <v>0.46388888888888885</v>
      </c>
      <c r="BJ555" s="395"/>
      <c r="BK555" s="69">
        <f t="shared" si="1057"/>
        <v>0</v>
      </c>
      <c r="BL555" s="13">
        <f t="shared" si="1058"/>
        <v>0</v>
      </c>
      <c r="BM555" s="13">
        <f t="shared" si="1059"/>
        <v>0</v>
      </c>
      <c r="BN555" s="396">
        <v>0.46875</v>
      </c>
      <c r="BO555" s="12">
        <f t="shared" si="1000"/>
        <v>4.8611111111111494E-3</v>
      </c>
      <c r="BP555" s="225">
        <f t="shared" si="1001"/>
        <v>0</v>
      </c>
      <c r="BQ555" s="225">
        <f t="shared" si="1002"/>
        <v>7</v>
      </c>
      <c r="BR555" s="396">
        <v>0.47222222222222227</v>
      </c>
      <c r="BS555" s="12">
        <f t="shared" si="1003"/>
        <v>3.4722222222222654E-3</v>
      </c>
      <c r="BT555" s="225">
        <f t="shared" si="1004"/>
        <v>0</v>
      </c>
      <c r="BU555" s="225">
        <f t="shared" si="1005"/>
        <v>5</v>
      </c>
      <c r="BV555" s="396">
        <v>0.47222222222222227</v>
      </c>
      <c r="BW555" s="396">
        <v>0.47569444444444442</v>
      </c>
      <c r="BX555" s="12">
        <f t="shared" si="1074"/>
        <v>3.4722222222221544E-3</v>
      </c>
      <c r="BY555" s="13">
        <f t="shared" si="1075"/>
        <v>0</v>
      </c>
      <c r="BZ555" s="13">
        <f t="shared" si="1076"/>
        <v>5</v>
      </c>
      <c r="CA555" s="226">
        <f t="shared" si="1077"/>
        <v>0.23611111111111108</v>
      </c>
      <c r="CB555" s="13">
        <f t="shared" si="1078"/>
        <v>5</v>
      </c>
      <c r="CC555" s="13">
        <f t="shared" si="1079"/>
        <v>40</v>
      </c>
      <c r="CD555" s="12">
        <f t="shared" si="1080"/>
        <v>5.00000000000001E-2</v>
      </c>
      <c r="CE555" s="13">
        <f t="shared" si="1081"/>
        <v>1</v>
      </c>
      <c r="CF555" s="13">
        <f t="shared" si="1082"/>
        <v>12</v>
      </c>
      <c r="CG555" s="12">
        <f t="shared" si="1083"/>
        <v>2.0833333333333315E-2</v>
      </c>
      <c r="CH555" s="13">
        <f t="shared" si="1084"/>
        <v>0</v>
      </c>
      <c r="CI555" s="13">
        <f t="shared" si="1085"/>
        <v>30</v>
      </c>
      <c r="CJ555" s="12">
        <f t="shared" si="1086"/>
        <v>0.10833333333333328</v>
      </c>
      <c r="CK555" s="13">
        <f t="shared" si="1087"/>
        <v>2</v>
      </c>
      <c r="CL555" s="13">
        <f t="shared" si="1088"/>
        <v>36</v>
      </c>
      <c r="CM555" s="62"/>
      <c r="CN555" s="62"/>
      <c r="CO555" s="62"/>
      <c r="CP555" s="12">
        <f t="shared" si="1069"/>
        <v>4.7916666666666614E-2</v>
      </c>
      <c r="CQ555" s="13">
        <f t="shared" si="1070"/>
        <v>1</v>
      </c>
      <c r="CR555" s="13">
        <f t="shared" si="1071"/>
        <v>9</v>
      </c>
      <c r="CS555" s="396">
        <v>0</v>
      </c>
      <c r="CT555" s="13">
        <f t="shared" ref="CT555:CT564" si="1162">HOUR(CS555)</f>
        <v>0</v>
      </c>
      <c r="CU555" s="13">
        <f t="shared" ref="CU555:CU564" si="1163">MINUTE(CS555)</f>
        <v>0</v>
      </c>
      <c r="CV555" s="396">
        <v>0</v>
      </c>
      <c r="CW555" s="13">
        <f t="shared" ref="CW555:CW563" si="1164">HOUR(CV555)</f>
        <v>0</v>
      </c>
      <c r="CX555" s="13">
        <f t="shared" ref="CX555:CX563" si="1165">MINUTE(CV555)</f>
        <v>0</v>
      </c>
      <c r="CY555" s="396">
        <v>0</v>
      </c>
      <c r="CZ555" s="13">
        <f t="shared" ref="CZ555:CZ566" si="1166">HOUR(CY555)</f>
        <v>0</v>
      </c>
      <c r="DA555" s="13">
        <f t="shared" ref="DA555:DA566" si="1167">MINUTE(CY555)</f>
        <v>0</v>
      </c>
      <c r="DB555" s="396">
        <v>0</v>
      </c>
      <c r="DC555" s="13">
        <f t="shared" si="1160"/>
        <v>0</v>
      </c>
      <c r="DD555" s="13">
        <f t="shared" si="1161"/>
        <v>0</v>
      </c>
      <c r="DE555" s="396">
        <v>0</v>
      </c>
      <c r="DF555" s="13">
        <f t="shared" si="1148"/>
        <v>0</v>
      </c>
      <c r="DG555" s="13">
        <f t="shared" si="1149"/>
        <v>0</v>
      </c>
      <c r="DH555" s="396">
        <v>6.0416666666666667E-2</v>
      </c>
      <c r="DI555" s="13">
        <f t="shared" si="1150"/>
        <v>1</v>
      </c>
      <c r="DJ555" s="13">
        <f t="shared" si="1151"/>
        <v>27</v>
      </c>
      <c r="DK555" s="396">
        <v>0</v>
      </c>
      <c r="DL555" s="35">
        <f>HOUR(DK555)</f>
        <v>0</v>
      </c>
      <c r="DM555" s="35">
        <f>MINUTE(DK555)</f>
        <v>0</v>
      </c>
      <c r="DN555" s="66">
        <f t="shared" si="1095"/>
        <v>1963255.2159999993</v>
      </c>
      <c r="DO555" s="74">
        <f t="shared" si="1096"/>
        <v>31576</v>
      </c>
      <c r="DP555" s="66">
        <f t="shared" si="1097"/>
        <v>62.960689655172409</v>
      </c>
      <c r="DQ555" s="63">
        <f t="shared" si="1098"/>
        <v>62.175551558145408</v>
      </c>
      <c r="DR555" s="66" t="e">
        <f t="shared" si="1156"/>
        <v>#NUM!</v>
      </c>
      <c r="DS555" s="96" t="e">
        <f t="shared" si="1157"/>
        <v>#NUM!</v>
      </c>
      <c r="DT555" s="66" t="e">
        <f t="shared" si="1158"/>
        <v>#NUM!</v>
      </c>
      <c r="DU555" s="66" t="e">
        <f t="shared" si="1159"/>
        <v>#NUM!</v>
      </c>
    </row>
    <row r="556" spans="1:125">
      <c r="A556" s="199">
        <v>555</v>
      </c>
      <c r="B556" s="392">
        <v>103</v>
      </c>
      <c r="C556" s="399">
        <v>40867</v>
      </c>
      <c r="D556" s="397">
        <v>11</v>
      </c>
      <c r="E556" s="393" t="s">
        <v>524</v>
      </c>
      <c r="F556" s="392">
        <v>2</v>
      </c>
      <c r="G556" s="395" t="s">
        <v>697</v>
      </c>
      <c r="H556" s="395" t="s">
        <v>413</v>
      </c>
      <c r="I556" s="395" t="s">
        <v>537</v>
      </c>
      <c r="J556" s="396">
        <v>0.2951388888888889</v>
      </c>
      <c r="K556" s="394">
        <v>3910.74</v>
      </c>
      <c r="L556" s="395" t="s">
        <v>34</v>
      </c>
      <c r="M556" s="392">
        <v>59</v>
      </c>
      <c r="N556" s="392">
        <v>0</v>
      </c>
      <c r="O556" s="395"/>
      <c r="P556" s="396">
        <v>0.2951388888888889</v>
      </c>
      <c r="Q556" s="396">
        <v>0.2951388888888889</v>
      </c>
      <c r="R556" s="12">
        <f t="shared" si="1063"/>
        <v>0</v>
      </c>
      <c r="S556" s="13">
        <f t="shared" si="1064"/>
        <v>0</v>
      </c>
      <c r="T556" s="13">
        <f t="shared" si="1065"/>
        <v>0</v>
      </c>
      <c r="U556" s="396">
        <v>0.2986111111111111</v>
      </c>
      <c r="V556" s="12">
        <f t="shared" si="1104"/>
        <v>3.4722222222222099E-3</v>
      </c>
      <c r="W556" s="13">
        <f t="shared" si="1105"/>
        <v>0</v>
      </c>
      <c r="X556" s="225">
        <f t="shared" si="1106"/>
        <v>5</v>
      </c>
      <c r="Y556" s="396">
        <v>0.34027777777777773</v>
      </c>
      <c r="Z556" s="12">
        <f t="shared" si="1107"/>
        <v>4.166666666666663E-2</v>
      </c>
      <c r="AA556" s="13">
        <f t="shared" si="1108"/>
        <v>1</v>
      </c>
      <c r="AB556" s="13">
        <f t="shared" si="1109"/>
        <v>0</v>
      </c>
      <c r="AC556" s="396">
        <v>0.3576388888888889</v>
      </c>
      <c r="AD556" s="12">
        <f t="shared" si="1138"/>
        <v>1.736111111111116E-2</v>
      </c>
      <c r="AE556" s="13">
        <f t="shared" si="1139"/>
        <v>0</v>
      </c>
      <c r="AF556" s="13">
        <f t="shared" si="1140"/>
        <v>25</v>
      </c>
      <c r="AG556" s="396">
        <v>0.3611111111111111</v>
      </c>
      <c r="AH556" s="396">
        <v>0.37847222222222227</v>
      </c>
      <c r="AI556" s="12">
        <f t="shared" si="1099"/>
        <v>1.736111111111116E-2</v>
      </c>
      <c r="AJ556" s="225">
        <f t="shared" si="1100"/>
        <v>0</v>
      </c>
      <c r="AK556" s="225">
        <f t="shared" si="1101"/>
        <v>25</v>
      </c>
      <c r="AL556" s="396">
        <v>0.3611111111111111</v>
      </c>
      <c r="AM556" s="396">
        <v>0.37847222222222227</v>
      </c>
      <c r="AN556" s="12">
        <f t="shared" si="1132"/>
        <v>1.736111111111116E-2</v>
      </c>
      <c r="AO556" s="13">
        <f t="shared" si="1133"/>
        <v>0</v>
      </c>
      <c r="AP556" s="13">
        <f t="shared" si="1134"/>
        <v>25</v>
      </c>
      <c r="AQ556" s="396">
        <v>0.38263888888888892</v>
      </c>
      <c r="AR556" s="12">
        <f t="shared" si="1135"/>
        <v>4.1666666666666519E-3</v>
      </c>
      <c r="AS556" s="225">
        <f t="shared" si="1136"/>
        <v>0</v>
      </c>
      <c r="AT556" s="13">
        <f t="shared" si="1137"/>
        <v>6</v>
      </c>
      <c r="AU556" s="396">
        <v>0.3833333333333333</v>
      </c>
      <c r="AV556" s="226">
        <f t="shared" si="1141"/>
        <v>6.9444444444438647E-4</v>
      </c>
      <c r="AW556" s="13">
        <f t="shared" si="1142"/>
        <v>0</v>
      </c>
      <c r="AX556" s="13">
        <f t="shared" si="1143"/>
        <v>1</v>
      </c>
      <c r="AY556" s="396">
        <v>0.53541666666666665</v>
      </c>
      <c r="AZ556" s="12">
        <f t="shared" si="991"/>
        <v>0.15208333333333335</v>
      </c>
      <c r="BA556" s="225">
        <f t="shared" si="1102"/>
        <v>3</v>
      </c>
      <c r="BB556" s="225">
        <f t="shared" si="1103"/>
        <v>39</v>
      </c>
      <c r="BC556" s="396">
        <v>0.53541666666666665</v>
      </c>
      <c r="BD556" s="396">
        <v>0.53541666666666665</v>
      </c>
      <c r="BE556" s="12">
        <f t="shared" ref="BE556:BE587" si="1168">BD556-BC556</f>
        <v>0</v>
      </c>
      <c r="BF556" s="13">
        <f t="shared" ref="BF556:BF587" si="1169">HOUR(BE556)</f>
        <v>0</v>
      </c>
      <c r="BG556" s="13">
        <f t="shared" ref="BG556:BG587" si="1170">MINUTE(BE556)</f>
        <v>0</v>
      </c>
      <c r="BH556" s="396">
        <v>0.53541666666666665</v>
      </c>
      <c r="BI556" s="396">
        <v>0.53541666666666665</v>
      </c>
      <c r="BJ556" s="395"/>
      <c r="BK556" s="69">
        <f t="shared" ref="BK556:BK587" si="1171">BI556-BH556</f>
        <v>0</v>
      </c>
      <c r="BL556" s="13">
        <f t="shared" ref="BL556:BL587" si="1172">HOUR(BK556)</f>
        <v>0</v>
      </c>
      <c r="BM556" s="13">
        <f t="shared" ref="BM556:BM587" si="1173">MINUTE(BK556)</f>
        <v>0</v>
      </c>
      <c r="BN556" s="396">
        <v>0.54166666666666663</v>
      </c>
      <c r="BO556" s="12">
        <f t="shared" si="1000"/>
        <v>6.2499999999999778E-3</v>
      </c>
      <c r="BP556" s="225">
        <f t="shared" si="1001"/>
        <v>0</v>
      </c>
      <c r="BQ556" s="225">
        <f t="shared" si="1002"/>
        <v>9</v>
      </c>
      <c r="BR556" s="396">
        <v>0.54513888888888895</v>
      </c>
      <c r="BS556" s="12">
        <f t="shared" si="1003"/>
        <v>3.4722222222223209E-3</v>
      </c>
      <c r="BT556" s="225">
        <f t="shared" si="1004"/>
        <v>0</v>
      </c>
      <c r="BU556" s="225">
        <f t="shared" si="1005"/>
        <v>5</v>
      </c>
      <c r="BV556" s="396">
        <v>0.54513888888888895</v>
      </c>
      <c r="BW556" s="396">
        <v>0.54861111111111105</v>
      </c>
      <c r="BX556" s="12">
        <f t="shared" si="1074"/>
        <v>3.4722222222220989E-3</v>
      </c>
      <c r="BY556" s="13">
        <f t="shared" si="1075"/>
        <v>0</v>
      </c>
      <c r="BZ556" s="13">
        <f t="shared" si="1076"/>
        <v>5</v>
      </c>
      <c r="CA556" s="226">
        <f t="shared" si="1077"/>
        <v>0.25347222222222215</v>
      </c>
      <c r="CB556" s="13">
        <f t="shared" si="1078"/>
        <v>6</v>
      </c>
      <c r="CC556" s="13">
        <f t="shared" si="1079"/>
        <v>5</v>
      </c>
      <c r="CD556" s="12">
        <f t="shared" si="1080"/>
        <v>3.1250000000000111E-2</v>
      </c>
      <c r="CE556" s="13">
        <f t="shared" si="1081"/>
        <v>0</v>
      </c>
      <c r="CF556" s="13">
        <f t="shared" si="1082"/>
        <v>45</v>
      </c>
      <c r="CG556" s="12">
        <f t="shared" si="1083"/>
        <v>1.736111111111116E-2</v>
      </c>
      <c r="CH556" s="13">
        <f t="shared" si="1084"/>
        <v>0</v>
      </c>
      <c r="CI556" s="13">
        <f t="shared" si="1085"/>
        <v>25</v>
      </c>
      <c r="CJ556" s="12">
        <f t="shared" si="1086"/>
        <v>0.15208333333333335</v>
      </c>
      <c r="CK556" s="13">
        <f t="shared" si="1087"/>
        <v>3</v>
      </c>
      <c r="CL556" s="13">
        <f t="shared" si="1088"/>
        <v>39</v>
      </c>
      <c r="CM556" s="62"/>
      <c r="CN556" s="62"/>
      <c r="CO556" s="62"/>
      <c r="CP556" s="12">
        <f t="shared" si="1069"/>
        <v>0.05</v>
      </c>
      <c r="CQ556" s="13">
        <f t="shared" si="1070"/>
        <v>1</v>
      </c>
      <c r="CR556" s="13">
        <f t="shared" si="1071"/>
        <v>12</v>
      </c>
      <c r="CS556" s="396">
        <v>0</v>
      </c>
      <c r="CT556" s="13">
        <f t="shared" si="1162"/>
        <v>0</v>
      </c>
      <c r="CU556" s="13">
        <f t="shared" si="1163"/>
        <v>0</v>
      </c>
      <c r="CV556" s="396">
        <v>0</v>
      </c>
      <c r="CW556" s="13">
        <f t="shared" si="1164"/>
        <v>0</v>
      </c>
      <c r="CX556" s="13">
        <f t="shared" si="1165"/>
        <v>0</v>
      </c>
      <c r="CY556" s="396">
        <v>0</v>
      </c>
      <c r="CZ556" s="13">
        <f t="shared" si="1166"/>
        <v>0</v>
      </c>
      <c r="DA556" s="13">
        <f t="shared" si="1167"/>
        <v>0</v>
      </c>
      <c r="DB556" s="396">
        <v>0</v>
      </c>
      <c r="DC556" s="13">
        <f t="shared" si="1160"/>
        <v>0</v>
      </c>
      <c r="DD556" s="13">
        <f t="shared" si="1161"/>
        <v>0</v>
      </c>
      <c r="DE556" s="396">
        <v>0</v>
      </c>
      <c r="DF556" s="13">
        <f t="shared" si="1148"/>
        <v>0</v>
      </c>
      <c r="DG556" s="13">
        <f t="shared" si="1149"/>
        <v>0</v>
      </c>
      <c r="DH556" s="396">
        <v>0.10208333333333335</v>
      </c>
      <c r="DI556" s="13">
        <f t="shared" si="1150"/>
        <v>2</v>
      </c>
      <c r="DJ556" s="13">
        <f t="shared" si="1151"/>
        <v>27</v>
      </c>
      <c r="DK556" s="396">
        <v>0</v>
      </c>
      <c r="DL556" s="35">
        <f t="shared" ref="DL556:DL566" si="1174">HOUR(DK556)</f>
        <v>0</v>
      </c>
      <c r="DM556" s="35">
        <f t="shared" ref="DM556:DM566" si="1175">MINUTE(DK556)</f>
        <v>0</v>
      </c>
      <c r="DN556" s="66">
        <f t="shared" si="1095"/>
        <v>1967165.9559999993</v>
      </c>
      <c r="DO556" s="74">
        <f t="shared" si="1096"/>
        <v>31635</v>
      </c>
      <c r="DP556" s="66">
        <f t="shared" si="1097"/>
        <v>66.283728813559321</v>
      </c>
      <c r="DQ556" s="63">
        <f t="shared" si="1098"/>
        <v>62.18321340287654</v>
      </c>
      <c r="DR556" s="66" t="e">
        <f t="shared" si="1156"/>
        <v>#NUM!</v>
      </c>
      <c r="DS556" s="96" t="e">
        <f t="shared" si="1157"/>
        <v>#NUM!</v>
      </c>
      <c r="DT556" s="66" t="e">
        <f t="shared" si="1158"/>
        <v>#NUM!</v>
      </c>
      <c r="DU556" s="66" t="e">
        <f t="shared" si="1159"/>
        <v>#NUM!</v>
      </c>
    </row>
    <row r="557" spans="1:125">
      <c r="A557" s="175">
        <v>556</v>
      </c>
      <c r="B557" s="392">
        <v>104</v>
      </c>
      <c r="C557" s="399">
        <v>40867</v>
      </c>
      <c r="D557" s="397">
        <v>11</v>
      </c>
      <c r="E557" s="393" t="s">
        <v>664</v>
      </c>
      <c r="F557" s="392">
        <v>11</v>
      </c>
      <c r="G557" s="395" t="s">
        <v>696</v>
      </c>
      <c r="H557" s="395" t="s">
        <v>394</v>
      </c>
      <c r="I557" s="395" t="s">
        <v>639</v>
      </c>
      <c r="J557" s="396">
        <v>0.39583333333333331</v>
      </c>
      <c r="K557" s="394">
        <v>3375.67</v>
      </c>
      <c r="L557" s="395" t="s">
        <v>33</v>
      </c>
      <c r="M557" s="392">
        <v>56</v>
      </c>
      <c r="N557" s="392">
        <v>3</v>
      </c>
      <c r="O557" s="395"/>
      <c r="P557" s="396">
        <v>0.39583333333333331</v>
      </c>
      <c r="Q557" s="396">
        <v>0.39583333333333331</v>
      </c>
      <c r="R557" s="12">
        <f t="shared" si="1063"/>
        <v>0</v>
      </c>
      <c r="S557" s="13">
        <f t="shared" si="1064"/>
        <v>0</v>
      </c>
      <c r="T557" s="13">
        <f t="shared" si="1065"/>
        <v>0</v>
      </c>
      <c r="U557" s="396">
        <v>0.5</v>
      </c>
      <c r="V557" s="12">
        <f t="shared" si="1104"/>
        <v>0.10416666666666669</v>
      </c>
      <c r="W557" s="13">
        <f t="shared" si="1105"/>
        <v>2</v>
      </c>
      <c r="X557" s="225">
        <f t="shared" si="1106"/>
        <v>30</v>
      </c>
      <c r="Y557" s="396">
        <v>0.52083333333333337</v>
      </c>
      <c r="Z557" s="12">
        <f t="shared" si="1107"/>
        <v>2.083333333333337E-2</v>
      </c>
      <c r="AA557" s="13">
        <f t="shared" si="1108"/>
        <v>0</v>
      </c>
      <c r="AB557" s="13">
        <f t="shared" si="1109"/>
        <v>30</v>
      </c>
      <c r="AC557" s="396">
        <v>0.55208333333333337</v>
      </c>
      <c r="AD557" s="12">
        <f>AC557-Y557</f>
        <v>3.125E-2</v>
      </c>
      <c r="AE557" s="13">
        <f>HOUR(AD557)</f>
        <v>0</v>
      </c>
      <c r="AF557" s="13">
        <f>MINUTE(AD557)</f>
        <v>45</v>
      </c>
      <c r="AG557" s="396">
        <v>0.55208333333333337</v>
      </c>
      <c r="AH557" s="396">
        <v>0.55208333333333337</v>
      </c>
      <c r="AI557" s="12">
        <f t="shared" si="1099"/>
        <v>0</v>
      </c>
      <c r="AJ557" s="225">
        <f t="shared" si="1100"/>
        <v>0</v>
      </c>
      <c r="AK557" s="225">
        <f t="shared" si="1101"/>
        <v>0</v>
      </c>
      <c r="AL557" s="396">
        <v>0.55208333333333337</v>
      </c>
      <c r="AM557" s="396">
        <v>0.55208333333333337</v>
      </c>
      <c r="AN557" s="12">
        <f t="shared" si="1132"/>
        <v>0</v>
      </c>
      <c r="AO557" s="13">
        <f t="shared" si="1133"/>
        <v>0</v>
      </c>
      <c r="AP557" s="13">
        <f t="shared" si="1134"/>
        <v>0</v>
      </c>
      <c r="AQ557" s="396">
        <v>0.74305555555555547</v>
      </c>
      <c r="AR557" s="12">
        <f t="shared" si="1135"/>
        <v>0.1909722222222221</v>
      </c>
      <c r="AS557" s="225">
        <f t="shared" si="1136"/>
        <v>4</v>
      </c>
      <c r="AT557" s="13">
        <f t="shared" si="1137"/>
        <v>35</v>
      </c>
      <c r="AU557" s="396">
        <v>0.74583333333333324</v>
      </c>
      <c r="AV557" s="226">
        <f t="shared" si="1141"/>
        <v>2.7777777777777679E-3</v>
      </c>
      <c r="AW557" s="13">
        <f t="shared" si="1142"/>
        <v>0</v>
      </c>
      <c r="AX557" s="13">
        <f t="shared" si="1143"/>
        <v>4</v>
      </c>
      <c r="AY557" s="396">
        <v>0.94374999999999998</v>
      </c>
      <c r="AZ557" s="12">
        <f t="shared" si="991"/>
        <v>0.19791666666666674</v>
      </c>
      <c r="BA557" s="225">
        <f t="shared" si="1102"/>
        <v>4</v>
      </c>
      <c r="BB557" s="225">
        <f t="shared" si="1103"/>
        <v>45</v>
      </c>
      <c r="BC557" s="396">
        <v>0.94374999999999998</v>
      </c>
      <c r="BD557" s="396">
        <v>0.94374999999999998</v>
      </c>
      <c r="BE557" s="12">
        <f t="shared" si="1168"/>
        <v>0</v>
      </c>
      <c r="BF557" s="13">
        <f t="shared" si="1169"/>
        <v>0</v>
      </c>
      <c r="BG557" s="13">
        <f t="shared" si="1170"/>
        <v>0</v>
      </c>
      <c r="BH557" s="396">
        <v>0.94374999999999998</v>
      </c>
      <c r="BI557" s="396">
        <v>0.94374999999999998</v>
      </c>
      <c r="BJ557" s="395"/>
      <c r="BK557" s="69">
        <f t="shared" si="1171"/>
        <v>0</v>
      </c>
      <c r="BL557" s="13">
        <f t="shared" si="1172"/>
        <v>0</v>
      </c>
      <c r="BM557" s="13">
        <f t="shared" si="1173"/>
        <v>0</v>
      </c>
      <c r="BN557" s="396">
        <v>0.94930555555555562</v>
      </c>
      <c r="BO557" s="12">
        <f t="shared" si="1000"/>
        <v>5.5555555555556468E-3</v>
      </c>
      <c r="BP557" s="225">
        <f t="shared" si="1001"/>
        <v>0</v>
      </c>
      <c r="BQ557" s="225">
        <f t="shared" si="1002"/>
        <v>8</v>
      </c>
      <c r="BR557" s="396">
        <v>0.95347222222222217</v>
      </c>
      <c r="BS557" s="12">
        <f t="shared" si="1003"/>
        <v>4.1666666666665408E-3</v>
      </c>
      <c r="BT557" s="225">
        <f t="shared" si="1004"/>
        <v>0</v>
      </c>
      <c r="BU557" s="225">
        <f t="shared" si="1005"/>
        <v>6</v>
      </c>
      <c r="BV557" s="396">
        <v>0.95347222222222217</v>
      </c>
      <c r="BW557" s="396">
        <v>0.95486111111111116</v>
      </c>
      <c r="BX557" s="12">
        <f t="shared" si="1074"/>
        <v>1.388888888888995E-3</v>
      </c>
      <c r="BY557" s="13">
        <f t="shared" si="1075"/>
        <v>0</v>
      </c>
      <c r="BZ557" s="13">
        <f t="shared" si="1076"/>
        <v>2</v>
      </c>
      <c r="CA557" s="226">
        <f t="shared" si="1077"/>
        <v>0.5590277777777779</v>
      </c>
      <c r="CB557" s="13">
        <f t="shared" si="1078"/>
        <v>13</v>
      </c>
      <c r="CC557" s="13">
        <f t="shared" si="1079"/>
        <v>25</v>
      </c>
      <c r="CD557" s="12">
        <f t="shared" si="1080"/>
        <v>0.23194444444444429</v>
      </c>
      <c r="CE557" s="13">
        <f t="shared" si="1081"/>
        <v>5</v>
      </c>
      <c r="CF557" s="13">
        <f t="shared" si="1082"/>
        <v>34</v>
      </c>
      <c r="CG557" s="12">
        <f t="shared" si="1083"/>
        <v>0</v>
      </c>
      <c r="CH557" s="13">
        <f t="shared" si="1084"/>
        <v>0</v>
      </c>
      <c r="CI557" s="13">
        <f t="shared" si="1085"/>
        <v>0</v>
      </c>
      <c r="CJ557" s="12">
        <f t="shared" si="1086"/>
        <v>0.19791666666666674</v>
      </c>
      <c r="CK557" s="13">
        <f t="shared" si="1087"/>
        <v>4</v>
      </c>
      <c r="CL557" s="13">
        <f t="shared" si="1088"/>
        <v>45</v>
      </c>
      <c r="CM557" s="62"/>
      <c r="CN557" s="62"/>
      <c r="CO557" s="62"/>
      <c r="CP557" s="12">
        <f t="shared" si="1069"/>
        <v>5.2083333333333398E-2</v>
      </c>
      <c r="CQ557" s="13">
        <f t="shared" si="1070"/>
        <v>1</v>
      </c>
      <c r="CR557" s="13">
        <f t="shared" si="1071"/>
        <v>15</v>
      </c>
      <c r="CS557" s="396">
        <v>0</v>
      </c>
      <c r="CT557" s="13">
        <f t="shared" si="1162"/>
        <v>0</v>
      </c>
      <c r="CU557" s="13">
        <f t="shared" si="1163"/>
        <v>0</v>
      </c>
      <c r="CV557" s="396">
        <v>9.7222222222222224E-3</v>
      </c>
      <c r="CW557" s="13">
        <f t="shared" si="1164"/>
        <v>0</v>
      </c>
      <c r="CX557" s="13">
        <f t="shared" si="1165"/>
        <v>14</v>
      </c>
      <c r="CY557" s="396">
        <v>0</v>
      </c>
      <c r="CZ557" s="13">
        <f t="shared" si="1166"/>
        <v>0</v>
      </c>
      <c r="DA557" s="13">
        <f t="shared" si="1167"/>
        <v>0</v>
      </c>
      <c r="DB557" s="396">
        <v>0</v>
      </c>
      <c r="DC557" s="13">
        <f t="shared" si="1160"/>
        <v>0</v>
      </c>
      <c r="DD557" s="13">
        <f t="shared" si="1161"/>
        <v>0</v>
      </c>
      <c r="DE557" s="396">
        <v>0.11527777777777777</v>
      </c>
      <c r="DF557" s="13">
        <f t="shared" si="1148"/>
        <v>2</v>
      </c>
      <c r="DG557" s="13">
        <f t="shared" si="1149"/>
        <v>46</v>
      </c>
      <c r="DH557" s="396">
        <v>2.0833333333333332E-2</v>
      </c>
      <c r="DI557" s="13">
        <f t="shared" si="1150"/>
        <v>0</v>
      </c>
      <c r="DJ557" s="13">
        <f t="shared" si="1151"/>
        <v>30</v>
      </c>
      <c r="DK557" s="396">
        <v>0</v>
      </c>
      <c r="DL557" s="35">
        <f t="shared" si="1174"/>
        <v>0</v>
      </c>
      <c r="DM557" s="35">
        <f t="shared" si="1175"/>
        <v>0</v>
      </c>
      <c r="DN557" s="66">
        <f t="shared" si="1095"/>
        <v>1970541.6259999992</v>
      </c>
      <c r="DO557" s="74">
        <f t="shared" si="1096"/>
        <v>31691</v>
      </c>
      <c r="DP557" s="66">
        <f t="shared" si="1097"/>
        <v>60.279821428571431</v>
      </c>
      <c r="DQ557" s="63">
        <f t="shared" si="1098"/>
        <v>62.17984998895583</v>
      </c>
      <c r="DR557" s="66" t="e">
        <f t="shared" si="1156"/>
        <v>#NUM!</v>
      </c>
      <c r="DS557" s="96" t="e">
        <f t="shared" si="1157"/>
        <v>#NUM!</v>
      </c>
      <c r="DT557" s="66" t="e">
        <f t="shared" si="1158"/>
        <v>#NUM!</v>
      </c>
      <c r="DU557" s="66" t="e">
        <f t="shared" si="1159"/>
        <v>#NUM!</v>
      </c>
    </row>
    <row r="558" spans="1:125" ht="45">
      <c r="A558" s="199">
        <v>557</v>
      </c>
      <c r="B558" s="392">
        <v>105</v>
      </c>
      <c r="C558" s="399">
        <v>40867</v>
      </c>
      <c r="D558" s="397">
        <v>11</v>
      </c>
      <c r="E558" s="393" t="s">
        <v>39</v>
      </c>
      <c r="F558" s="392">
        <v>52</v>
      </c>
      <c r="G558" s="395" t="s">
        <v>38</v>
      </c>
      <c r="H558" s="395" t="s">
        <v>707</v>
      </c>
      <c r="I558" s="395" t="s">
        <v>710</v>
      </c>
      <c r="J558" s="396">
        <v>0.59722222222222221</v>
      </c>
      <c r="K558" s="394">
        <v>3416.54</v>
      </c>
      <c r="L558" s="395" t="s">
        <v>34</v>
      </c>
      <c r="M558" s="392">
        <v>55</v>
      </c>
      <c r="N558" s="392">
        <v>4</v>
      </c>
      <c r="O558" s="395"/>
      <c r="P558" s="396">
        <v>0.59722222222222221</v>
      </c>
      <c r="Q558" s="396">
        <v>0.59722222222222221</v>
      </c>
      <c r="R558" s="12">
        <f t="shared" ref="R558:R587" si="1176">Q558-P558</f>
        <v>0</v>
      </c>
      <c r="S558" s="13">
        <f t="shared" ref="S558:S587" si="1177">HOUR(R558)</f>
        <v>0</v>
      </c>
      <c r="T558" s="13">
        <f t="shared" ref="T558:T587" si="1178">MINUTE(R558)</f>
        <v>0</v>
      </c>
      <c r="U558" s="396">
        <v>0.61111111111111105</v>
      </c>
      <c r="V558" s="12">
        <f t="shared" si="1104"/>
        <v>1.388888888888884E-2</v>
      </c>
      <c r="W558" s="13">
        <f t="shared" si="1105"/>
        <v>0</v>
      </c>
      <c r="X558" s="225">
        <f t="shared" si="1106"/>
        <v>20</v>
      </c>
      <c r="Y558" s="396">
        <v>0.62152777777777779</v>
      </c>
      <c r="Z558" s="12">
        <f t="shared" si="1107"/>
        <v>1.0416666666666741E-2</v>
      </c>
      <c r="AA558" s="13">
        <f t="shared" si="1108"/>
        <v>0</v>
      </c>
      <c r="AB558" s="13">
        <f t="shared" si="1109"/>
        <v>15</v>
      </c>
      <c r="AC558" s="396">
        <v>0.66666666666666663</v>
      </c>
      <c r="AD558" s="12">
        <f>AC558-Y558</f>
        <v>4.513888888888884E-2</v>
      </c>
      <c r="AE558" s="13">
        <f>HOUR(AD558)</f>
        <v>1</v>
      </c>
      <c r="AF558" s="13">
        <f>MINUTE(AD558)</f>
        <v>5</v>
      </c>
      <c r="AG558" s="396">
        <v>0.66666666666666663</v>
      </c>
      <c r="AH558" s="396">
        <v>0.71180555555555547</v>
      </c>
      <c r="AI558" s="12">
        <f t="shared" si="1099"/>
        <v>4.513888888888884E-2</v>
      </c>
      <c r="AJ558" s="225">
        <f t="shared" si="1100"/>
        <v>1</v>
      </c>
      <c r="AK558" s="225">
        <f t="shared" si="1101"/>
        <v>5</v>
      </c>
      <c r="AL558" s="396">
        <v>0.66666666666666663</v>
      </c>
      <c r="AM558" s="396">
        <v>0.71180555555555547</v>
      </c>
      <c r="AN558" s="12">
        <f t="shared" si="1132"/>
        <v>4.513888888888884E-2</v>
      </c>
      <c r="AO558" s="13">
        <f t="shared" si="1133"/>
        <v>1</v>
      </c>
      <c r="AP558" s="13">
        <f t="shared" si="1134"/>
        <v>5</v>
      </c>
      <c r="AQ558" s="396">
        <v>0.95833333333333337</v>
      </c>
      <c r="AR558" s="12">
        <f t="shared" si="1135"/>
        <v>0.2465277777777779</v>
      </c>
      <c r="AS558" s="225">
        <f t="shared" si="1136"/>
        <v>5</v>
      </c>
      <c r="AT558" s="13">
        <f t="shared" si="1137"/>
        <v>55</v>
      </c>
      <c r="AU558" s="396">
        <v>0.96527777777777779</v>
      </c>
      <c r="AV558" s="226">
        <f t="shared" si="1141"/>
        <v>6.9444444444444198E-3</v>
      </c>
      <c r="AW558" s="13">
        <f t="shared" si="1142"/>
        <v>0</v>
      </c>
      <c r="AX558" s="13">
        <f t="shared" si="1143"/>
        <v>10</v>
      </c>
      <c r="AY558" s="396">
        <v>1.0854166666666667</v>
      </c>
      <c r="AZ558" s="12">
        <f t="shared" si="991"/>
        <v>0.12013888888888891</v>
      </c>
      <c r="BA558" s="225">
        <f t="shared" si="1102"/>
        <v>2</v>
      </c>
      <c r="BB558" s="225">
        <f t="shared" si="1103"/>
        <v>53</v>
      </c>
      <c r="BC558" s="396">
        <v>1.0854166666666667</v>
      </c>
      <c r="BD558" s="396">
        <v>1.0854166666666667</v>
      </c>
      <c r="BE558" s="12">
        <f t="shared" si="1168"/>
        <v>0</v>
      </c>
      <c r="BF558" s="13">
        <f t="shared" si="1169"/>
        <v>0</v>
      </c>
      <c r="BG558" s="13">
        <f t="shared" si="1170"/>
        <v>0</v>
      </c>
      <c r="BH558" s="396">
        <v>1.0854166666666667</v>
      </c>
      <c r="BI558" s="396">
        <v>1.0854166666666667</v>
      </c>
      <c r="BJ558" s="395"/>
      <c r="BK558" s="69">
        <f t="shared" si="1171"/>
        <v>0</v>
      </c>
      <c r="BL558" s="13">
        <f t="shared" si="1172"/>
        <v>0</v>
      </c>
      <c r="BM558" s="13">
        <f t="shared" si="1173"/>
        <v>0</v>
      </c>
      <c r="BN558" s="396">
        <v>1.0909722222222222</v>
      </c>
      <c r="BO558" s="12">
        <f t="shared" si="1000"/>
        <v>5.5555555555555358E-3</v>
      </c>
      <c r="BP558" s="225">
        <f t="shared" si="1001"/>
        <v>0</v>
      </c>
      <c r="BQ558" s="225">
        <f t="shared" si="1002"/>
        <v>8</v>
      </c>
      <c r="BR558" s="396">
        <v>1.09375</v>
      </c>
      <c r="BS558" s="12">
        <f t="shared" si="1003"/>
        <v>2.7777777777777679E-3</v>
      </c>
      <c r="BT558" s="225">
        <f t="shared" si="1004"/>
        <v>0</v>
      </c>
      <c r="BU558" s="225">
        <f t="shared" si="1005"/>
        <v>4</v>
      </c>
      <c r="BV558" s="396">
        <v>1.09375</v>
      </c>
      <c r="BW558" s="396">
        <v>1.0972222222222221</v>
      </c>
      <c r="BX558" s="12">
        <f t="shared" si="1074"/>
        <v>3.4722222222220989E-3</v>
      </c>
      <c r="BY558" s="13">
        <f t="shared" si="1075"/>
        <v>0</v>
      </c>
      <c r="BZ558" s="13">
        <f t="shared" si="1076"/>
        <v>5</v>
      </c>
      <c r="CA558" s="226">
        <f t="shared" si="1077"/>
        <v>0.49999999999999989</v>
      </c>
      <c r="CB558" s="13">
        <f t="shared" si="1078"/>
        <v>12</v>
      </c>
      <c r="CC558" s="13">
        <f t="shared" si="1079"/>
        <v>0</v>
      </c>
      <c r="CD558" s="12">
        <f t="shared" si="1080"/>
        <v>0.30000000000000004</v>
      </c>
      <c r="CE558" s="13">
        <f t="shared" si="1081"/>
        <v>7</v>
      </c>
      <c r="CF558" s="13">
        <f t="shared" si="1082"/>
        <v>12</v>
      </c>
      <c r="CG558" s="12">
        <f t="shared" si="1083"/>
        <v>4.513888888888884E-2</v>
      </c>
      <c r="CH558" s="13">
        <f t="shared" si="1084"/>
        <v>1</v>
      </c>
      <c r="CI558" s="13">
        <f t="shared" si="1085"/>
        <v>5</v>
      </c>
      <c r="CJ558" s="12">
        <f t="shared" si="1086"/>
        <v>0.12013888888888891</v>
      </c>
      <c r="CK558" s="13">
        <f t="shared" si="1087"/>
        <v>2</v>
      </c>
      <c r="CL558" s="13">
        <f t="shared" si="1088"/>
        <v>53</v>
      </c>
      <c r="CM558" s="62"/>
      <c r="CN558" s="62"/>
      <c r="CO558" s="62"/>
      <c r="CP558" s="12">
        <f t="shared" ref="CP558:CP587" si="1179">AZ558-(CS558+CV558+CY558+DB558+DE558+DH558)</f>
        <v>4.4444444444444467E-2</v>
      </c>
      <c r="CQ558" s="13">
        <f t="shared" ref="CQ558:CQ587" si="1180">HOUR(CP558)</f>
        <v>1</v>
      </c>
      <c r="CR558" s="13">
        <f t="shared" ref="CR558:CR587" si="1181">MINUTE(CP558)</f>
        <v>4</v>
      </c>
      <c r="CS558" s="396">
        <v>0</v>
      </c>
      <c r="CT558" s="13">
        <f t="shared" si="1162"/>
        <v>0</v>
      </c>
      <c r="CU558" s="13">
        <f t="shared" si="1163"/>
        <v>0</v>
      </c>
      <c r="CV558" s="396">
        <v>0</v>
      </c>
      <c r="CW558" s="13">
        <f t="shared" si="1164"/>
        <v>0</v>
      </c>
      <c r="CX558" s="13">
        <f t="shared" si="1165"/>
        <v>0</v>
      </c>
      <c r="CY558" s="396">
        <v>0</v>
      </c>
      <c r="CZ558" s="13">
        <f t="shared" si="1166"/>
        <v>0</v>
      </c>
      <c r="DA558" s="13">
        <f t="shared" si="1167"/>
        <v>0</v>
      </c>
      <c r="DB558" s="396">
        <v>0</v>
      </c>
      <c r="DC558" s="13">
        <f t="shared" si="1160"/>
        <v>0</v>
      </c>
      <c r="DD558" s="13">
        <f t="shared" si="1161"/>
        <v>0</v>
      </c>
      <c r="DE558" s="396">
        <v>0</v>
      </c>
      <c r="DF558" s="13">
        <f t="shared" si="1148"/>
        <v>0</v>
      </c>
      <c r="DG558" s="13">
        <f t="shared" si="1149"/>
        <v>0</v>
      </c>
      <c r="DH558" s="396">
        <v>7.5694444444444439E-2</v>
      </c>
      <c r="DI558" s="13">
        <f t="shared" si="1150"/>
        <v>1</v>
      </c>
      <c r="DJ558" s="13">
        <f t="shared" si="1151"/>
        <v>49</v>
      </c>
      <c r="DK558" s="396">
        <v>0</v>
      </c>
      <c r="DL558" s="35">
        <f t="shared" si="1174"/>
        <v>0</v>
      </c>
      <c r="DM558" s="35">
        <f t="shared" si="1175"/>
        <v>0</v>
      </c>
      <c r="DN558" s="66">
        <f t="shared" si="1095"/>
        <v>1973958.1659999993</v>
      </c>
      <c r="DO558" s="74">
        <f t="shared" si="1096"/>
        <v>31746</v>
      </c>
      <c r="DP558" s="66">
        <f t="shared" si="1097"/>
        <v>62.118909090909092</v>
      </c>
      <c r="DQ558" s="63">
        <f t="shared" si="1098"/>
        <v>62.179744408744384</v>
      </c>
      <c r="DR558" s="66" t="e">
        <f t="shared" si="1156"/>
        <v>#NUM!</v>
      </c>
      <c r="DS558" s="96" t="e">
        <f t="shared" si="1157"/>
        <v>#NUM!</v>
      </c>
      <c r="DT558" s="66" t="e">
        <f t="shared" si="1158"/>
        <v>#NUM!</v>
      </c>
      <c r="DU558" s="66" t="e">
        <f t="shared" si="1159"/>
        <v>#NUM!</v>
      </c>
    </row>
    <row r="559" spans="1:125">
      <c r="A559" s="175">
        <v>558</v>
      </c>
      <c r="B559" s="392">
        <v>106</v>
      </c>
      <c r="C559" s="399">
        <v>40867</v>
      </c>
      <c r="D559" s="397">
        <v>11</v>
      </c>
      <c r="E559" s="393" t="s">
        <v>524</v>
      </c>
      <c r="F559" s="392">
        <v>3</v>
      </c>
      <c r="G559" s="395" t="s">
        <v>705</v>
      </c>
      <c r="H559" s="395" t="s">
        <v>413</v>
      </c>
      <c r="I559" s="395" t="s">
        <v>537</v>
      </c>
      <c r="J559" s="396">
        <v>0.89583333333333337</v>
      </c>
      <c r="K559" s="394">
        <v>3802.7</v>
      </c>
      <c r="L559" s="395" t="s">
        <v>34</v>
      </c>
      <c r="M559" s="392">
        <v>58</v>
      </c>
      <c r="N559" s="392">
        <v>1</v>
      </c>
      <c r="O559" s="395"/>
      <c r="P559" s="396">
        <v>0.89583333333333337</v>
      </c>
      <c r="Q559" s="396">
        <v>0.89583333333333337</v>
      </c>
      <c r="R559" s="12">
        <f t="shared" si="1176"/>
        <v>0</v>
      </c>
      <c r="S559" s="13">
        <f t="shared" si="1177"/>
        <v>0</v>
      </c>
      <c r="T559" s="13">
        <f t="shared" si="1178"/>
        <v>0</v>
      </c>
      <c r="U559" s="396">
        <v>0.90972222222222221</v>
      </c>
      <c r="V559" s="12">
        <f t="shared" si="1104"/>
        <v>1.388888888888884E-2</v>
      </c>
      <c r="W559" s="13">
        <f t="shared" si="1105"/>
        <v>0</v>
      </c>
      <c r="X559" s="225">
        <f t="shared" si="1106"/>
        <v>20</v>
      </c>
      <c r="Y559" s="396">
        <v>0.92361111111111116</v>
      </c>
      <c r="Z559" s="12">
        <f t="shared" si="1107"/>
        <v>1.3888888888888951E-2</v>
      </c>
      <c r="AA559" s="13">
        <f t="shared" si="1108"/>
        <v>0</v>
      </c>
      <c r="AB559" s="13">
        <f t="shared" si="1109"/>
        <v>20</v>
      </c>
      <c r="AC559" s="396">
        <v>0.96527777777777779</v>
      </c>
      <c r="AD559" s="12">
        <f>AC559-Y559</f>
        <v>4.166666666666663E-2</v>
      </c>
      <c r="AE559" s="13">
        <f>HOUR(AD559)</f>
        <v>1</v>
      </c>
      <c r="AF559" s="13">
        <f>MINUTE(AD559)</f>
        <v>0</v>
      </c>
      <c r="AG559" s="396">
        <v>0.96527777777777779</v>
      </c>
      <c r="AH559" s="396">
        <v>1.0208333333333333</v>
      </c>
      <c r="AI559" s="12">
        <f t="shared" si="1099"/>
        <v>5.5555555555555469E-2</v>
      </c>
      <c r="AJ559" s="225">
        <f t="shared" si="1100"/>
        <v>1</v>
      </c>
      <c r="AK559" s="225">
        <f t="shared" si="1101"/>
        <v>20</v>
      </c>
      <c r="AL559" s="396">
        <v>0.96527777777777779</v>
      </c>
      <c r="AM559" s="396">
        <v>1.0208333333333333</v>
      </c>
      <c r="AN559" s="12">
        <f t="shared" si="1132"/>
        <v>5.5555555555555469E-2</v>
      </c>
      <c r="AO559" s="13">
        <f t="shared" si="1133"/>
        <v>1</v>
      </c>
      <c r="AP559" s="13">
        <f t="shared" si="1134"/>
        <v>20</v>
      </c>
      <c r="AQ559" s="396">
        <v>1.1041666666666667</v>
      </c>
      <c r="AR559" s="12">
        <f t="shared" si="1135"/>
        <v>8.3333333333333481E-2</v>
      </c>
      <c r="AS559" s="225">
        <f t="shared" si="1136"/>
        <v>2</v>
      </c>
      <c r="AT559" s="13">
        <f t="shared" si="1137"/>
        <v>0</v>
      </c>
      <c r="AU559" s="396">
        <v>1.1111111111111112</v>
      </c>
      <c r="AV559" s="226">
        <f t="shared" si="1141"/>
        <v>6.9444444444444198E-3</v>
      </c>
      <c r="AW559" s="13">
        <f t="shared" si="1142"/>
        <v>0</v>
      </c>
      <c r="AX559" s="13">
        <f t="shared" si="1143"/>
        <v>10</v>
      </c>
      <c r="AY559" s="396">
        <v>1.2041666666666666</v>
      </c>
      <c r="AZ559" s="12">
        <f t="shared" si="991"/>
        <v>9.3055555555555447E-2</v>
      </c>
      <c r="BA559" s="225">
        <f t="shared" si="1102"/>
        <v>2</v>
      </c>
      <c r="BB559" s="225">
        <f t="shared" si="1103"/>
        <v>14</v>
      </c>
      <c r="BC559" s="396">
        <v>1.2041666666666666</v>
      </c>
      <c r="BD559" s="396">
        <v>1.2041666666666666</v>
      </c>
      <c r="BE559" s="12">
        <f t="shared" si="1168"/>
        <v>0</v>
      </c>
      <c r="BF559" s="13">
        <f t="shared" si="1169"/>
        <v>0</v>
      </c>
      <c r="BG559" s="13">
        <f t="shared" si="1170"/>
        <v>0</v>
      </c>
      <c r="BH559" s="396">
        <v>1.2041666666666666</v>
      </c>
      <c r="BI559" s="396">
        <v>1.2041666666666666</v>
      </c>
      <c r="BJ559" s="395"/>
      <c r="BK559" s="69">
        <f t="shared" si="1171"/>
        <v>0</v>
      </c>
      <c r="BL559" s="13">
        <f t="shared" si="1172"/>
        <v>0</v>
      </c>
      <c r="BM559" s="13">
        <f t="shared" si="1173"/>
        <v>0</v>
      </c>
      <c r="BN559" s="396">
        <v>1.2118055555555556</v>
      </c>
      <c r="BO559" s="12">
        <f t="shared" si="1000"/>
        <v>7.6388888888889728E-3</v>
      </c>
      <c r="BP559" s="225">
        <f t="shared" si="1001"/>
        <v>0</v>
      </c>
      <c r="BQ559" s="225">
        <f t="shared" si="1002"/>
        <v>11</v>
      </c>
      <c r="BR559" s="396">
        <v>1.21875</v>
      </c>
      <c r="BS559" s="12">
        <f t="shared" si="1003"/>
        <v>6.9444444444444198E-3</v>
      </c>
      <c r="BT559" s="225">
        <f t="shared" si="1004"/>
        <v>0</v>
      </c>
      <c r="BU559" s="225">
        <f t="shared" si="1005"/>
        <v>10</v>
      </c>
      <c r="BV559" s="396">
        <v>1.21875</v>
      </c>
      <c r="BW559" s="396">
        <v>1.2222222222222221</v>
      </c>
      <c r="BX559" s="12">
        <f t="shared" si="1074"/>
        <v>3.4722222222220989E-3</v>
      </c>
      <c r="BY559" s="13">
        <f t="shared" si="1075"/>
        <v>0</v>
      </c>
      <c r="BZ559" s="13">
        <f t="shared" si="1076"/>
        <v>5</v>
      </c>
      <c r="CA559" s="226">
        <f t="shared" si="1077"/>
        <v>0.32638888888888873</v>
      </c>
      <c r="CB559" s="13">
        <f t="shared" si="1078"/>
        <v>7</v>
      </c>
      <c r="CC559" s="13">
        <f t="shared" si="1079"/>
        <v>50</v>
      </c>
      <c r="CD559" s="12">
        <f t="shared" si="1080"/>
        <v>0.1395833333333335</v>
      </c>
      <c r="CE559" s="13">
        <f t="shared" si="1081"/>
        <v>3</v>
      </c>
      <c r="CF559" s="13">
        <f t="shared" si="1082"/>
        <v>21</v>
      </c>
      <c r="CG559" s="12">
        <f t="shared" si="1083"/>
        <v>5.5555555555555469E-2</v>
      </c>
      <c r="CH559" s="13">
        <f t="shared" si="1084"/>
        <v>1</v>
      </c>
      <c r="CI559" s="13">
        <f t="shared" si="1085"/>
        <v>20</v>
      </c>
      <c r="CJ559" s="12">
        <f t="shared" si="1086"/>
        <v>9.3055555555555447E-2</v>
      </c>
      <c r="CK559" s="13">
        <f t="shared" si="1087"/>
        <v>2</v>
      </c>
      <c r="CL559" s="13">
        <f t="shared" si="1088"/>
        <v>14</v>
      </c>
      <c r="CM559" s="62"/>
      <c r="CN559" s="62"/>
      <c r="CO559" s="62"/>
      <c r="CP559" s="12">
        <f t="shared" si="1179"/>
        <v>4.4444444444444335E-2</v>
      </c>
      <c r="CQ559" s="13">
        <f t="shared" si="1180"/>
        <v>1</v>
      </c>
      <c r="CR559" s="13">
        <f t="shared" si="1181"/>
        <v>4</v>
      </c>
      <c r="CS559" s="396">
        <v>0</v>
      </c>
      <c r="CT559" s="13">
        <f t="shared" si="1162"/>
        <v>0</v>
      </c>
      <c r="CU559" s="13">
        <f t="shared" si="1163"/>
        <v>0</v>
      </c>
      <c r="CV559" s="396">
        <v>0</v>
      </c>
      <c r="CW559" s="13">
        <f t="shared" si="1164"/>
        <v>0</v>
      </c>
      <c r="CX559" s="13">
        <f t="shared" si="1165"/>
        <v>0</v>
      </c>
      <c r="CY559" s="396">
        <v>0</v>
      </c>
      <c r="CZ559" s="13">
        <f t="shared" si="1166"/>
        <v>0</v>
      </c>
      <c r="DA559" s="13">
        <f t="shared" si="1167"/>
        <v>0</v>
      </c>
      <c r="DB559" s="396">
        <v>0</v>
      </c>
      <c r="DC559" s="13">
        <f t="shared" si="1160"/>
        <v>0</v>
      </c>
      <c r="DD559" s="13">
        <f t="shared" si="1161"/>
        <v>0</v>
      </c>
      <c r="DE559" s="396">
        <v>0</v>
      </c>
      <c r="DF559" s="13">
        <f t="shared" si="1148"/>
        <v>0</v>
      </c>
      <c r="DG559" s="13">
        <f t="shared" si="1149"/>
        <v>0</v>
      </c>
      <c r="DH559" s="396">
        <v>4.8611111111111112E-2</v>
      </c>
      <c r="DI559" s="13">
        <f t="shared" si="1150"/>
        <v>1</v>
      </c>
      <c r="DJ559" s="13">
        <f t="shared" si="1151"/>
        <v>10</v>
      </c>
      <c r="DK559" s="396">
        <v>0</v>
      </c>
      <c r="DL559" s="35">
        <f t="shared" si="1174"/>
        <v>0</v>
      </c>
      <c r="DM559" s="35">
        <f t="shared" si="1175"/>
        <v>0</v>
      </c>
      <c r="DN559" s="66">
        <f t="shared" si="1095"/>
        <v>1977760.8659999992</v>
      </c>
      <c r="DO559" s="74">
        <f t="shared" si="1096"/>
        <v>31804</v>
      </c>
      <c r="DP559" s="66">
        <f t="shared" si="1097"/>
        <v>65.563793103448276</v>
      </c>
      <c r="DQ559" s="63">
        <f t="shared" si="1098"/>
        <v>62.185915796755104</v>
      </c>
      <c r="DR559" s="66" t="e">
        <f t="shared" si="1156"/>
        <v>#NUM!</v>
      </c>
      <c r="DS559" s="96" t="e">
        <f t="shared" si="1157"/>
        <v>#NUM!</v>
      </c>
      <c r="DT559" s="66" t="e">
        <f t="shared" si="1158"/>
        <v>#NUM!</v>
      </c>
      <c r="DU559" s="66" t="e">
        <f t="shared" si="1159"/>
        <v>#NUM!</v>
      </c>
    </row>
    <row r="560" spans="1:125">
      <c r="A560" s="199">
        <v>559</v>
      </c>
      <c r="B560" s="392">
        <v>107</v>
      </c>
      <c r="C560" s="399">
        <v>40868</v>
      </c>
      <c r="D560" s="397">
        <v>11</v>
      </c>
      <c r="E560" s="393" t="s">
        <v>531</v>
      </c>
      <c r="F560" s="392">
        <v>3</v>
      </c>
      <c r="G560" s="395" t="s">
        <v>414</v>
      </c>
      <c r="H560" s="395" t="s">
        <v>413</v>
      </c>
      <c r="I560" s="395" t="s">
        <v>624</v>
      </c>
      <c r="J560" s="396">
        <v>0.13541666666666666</v>
      </c>
      <c r="K560" s="394">
        <v>3418.83</v>
      </c>
      <c r="L560" s="395" t="s">
        <v>34</v>
      </c>
      <c r="M560" s="392">
        <v>58</v>
      </c>
      <c r="N560" s="392">
        <v>1</v>
      </c>
      <c r="O560" s="395"/>
      <c r="P560" s="396">
        <v>0.13541666666666666</v>
      </c>
      <c r="Q560" s="396">
        <v>0.13541666666666666</v>
      </c>
      <c r="R560" s="12">
        <f t="shared" si="1176"/>
        <v>0</v>
      </c>
      <c r="S560" s="13">
        <f t="shared" si="1177"/>
        <v>0</v>
      </c>
      <c r="T560" s="13">
        <f t="shared" si="1178"/>
        <v>0</v>
      </c>
      <c r="U560" s="396">
        <v>0.1423611111111111</v>
      </c>
      <c r="V560" s="12">
        <f t="shared" ref="V560:V571" si="1182">U560-Q560</f>
        <v>6.9444444444444475E-3</v>
      </c>
      <c r="W560" s="13">
        <f t="shared" ref="W560:W571" si="1183">HOUR(V560)</f>
        <v>0</v>
      </c>
      <c r="X560" s="225">
        <f t="shared" ref="X560:X571" si="1184">MINUTE(V560)</f>
        <v>10</v>
      </c>
      <c r="Y560" s="396">
        <v>0.15625</v>
      </c>
      <c r="Z560" s="12">
        <f t="shared" ref="Z560:Z596" si="1185">Y560-U560</f>
        <v>1.3888888888888895E-2</v>
      </c>
      <c r="AA560" s="13">
        <f t="shared" ref="AA560:AA596" si="1186">HOUR(Z560)</f>
        <v>0</v>
      </c>
      <c r="AB560" s="13">
        <f t="shared" ref="AB560:AB596" si="1187">MINUTE(Z560)</f>
        <v>20</v>
      </c>
      <c r="AC560" s="396">
        <v>0.19444444444444445</v>
      </c>
      <c r="AD560" s="12">
        <f t="shared" ref="AD560:AD589" si="1188">AC560-Y560</f>
        <v>3.8194444444444448E-2</v>
      </c>
      <c r="AE560" s="13">
        <f t="shared" ref="AE560:AE589" si="1189">HOUR(AD560)</f>
        <v>0</v>
      </c>
      <c r="AF560" s="13">
        <f t="shared" ref="AF560:AF589" si="1190">MINUTE(AD560)</f>
        <v>55</v>
      </c>
      <c r="AG560" s="396">
        <v>0.20138888888888887</v>
      </c>
      <c r="AH560" s="396">
        <v>0.24305555555555555</v>
      </c>
      <c r="AI560" s="12">
        <f t="shared" si="1099"/>
        <v>4.1666666666666685E-2</v>
      </c>
      <c r="AJ560" s="225">
        <f t="shared" si="1100"/>
        <v>1</v>
      </c>
      <c r="AK560" s="225">
        <f t="shared" si="1101"/>
        <v>0</v>
      </c>
      <c r="AL560" s="396">
        <v>0.20138888888888887</v>
      </c>
      <c r="AM560" s="396">
        <v>0.24305555555555555</v>
      </c>
      <c r="AN560" s="12">
        <f t="shared" si="1132"/>
        <v>4.1666666666666685E-2</v>
      </c>
      <c r="AO560" s="13">
        <f t="shared" si="1133"/>
        <v>1</v>
      </c>
      <c r="AP560" s="13">
        <f t="shared" si="1134"/>
        <v>0</v>
      </c>
      <c r="AQ560" s="396">
        <v>0.24652777777777779</v>
      </c>
      <c r="AR560" s="12">
        <f t="shared" si="1135"/>
        <v>3.4722222222222376E-3</v>
      </c>
      <c r="AS560" s="225">
        <f t="shared" si="1136"/>
        <v>0</v>
      </c>
      <c r="AT560" s="13">
        <f t="shared" si="1137"/>
        <v>5</v>
      </c>
      <c r="AU560" s="396">
        <v>0.24652777777777779</v>
      </c>
      <c r="AV560" s="226">
        <f t="shared" si="1141"/>
        <v>0</v>
      </c>
      <c r="AW560" s="13">
        <f t="shared" si="1142"/>
        <v>0</v>
      </c>
      <c r="AX560" s="13">
        <f t="shared" si="1143"/>
        <v>0</v>
      </c>
      <c r="AY560" s="396">
        <v>0.31666666666666665</v>
      </c>
      <c r="AZ560" s="12">
        <f t="shared" si="991"/>
        <v>7.0138888888888862E-2</v>
      </c>
      <c r="BA560" s="225">
        <f t="shared" si="1102"/>
        <v>1</v>
      </c>
      <c r="BB560" s="225">
        <f t="shared" si="1103"/>
        <v>41</v>
      </c>
      <c r="BC560" s="396">
        <v>0.31666666666666665</v>
      </c>
      <c r="BD560" s="396">
        <v>0.31666666666666665</v>
      </c>
      <c r="BE560" s="12">
        <f t="shared" si="1168"/>
        <v>0</v>
      </c>
      <c r="BF560" s="13">
        <f t="shared" si="1169"/>
        <v>0</v>
      </c>
      <c r="BG560" s="13">
        <f t="shared" si="1170"/>
        <v>0</v>
      </c>
      <c r="BH560" s="396">
        <v>0.31666666666666665</v>
      </c>
      <c r="BI560" s="396">
        <v>0.31666666666666665</v>
      </c>
      <c r="BJ560" s="395"/>
      <c r="BK560" s="69">
        <f t="shared" si="1171"/>
        <v>0</v>
      </c>
      <c r="BL560" s="13">
        <f t="shared" si="1172"/>
        <v>0</v>
      </c>
      <c r="BM560" s="13">
        <f t="shared" si="1173"/>
        <v>0</v>
      </c>
      <c r="BN560" s="396">
        <v>0.32291666666666669</v>
      </c>
      <c r="BO560" s="12">
        <f t="shared" si="1000"/>
        <v>6.2500000000000333E-3</v>
      </c>
      <c r="BP560" s="225">
        <f t="shared" si="1001"/>
        <v>0</v>
      </c>
      <c r="BQ560" s="225">
        <f t="shared" si="1002"/>
        <v>9</v>
      </c>
      <c r="BR560" s="396">
        <v>0.3298611111111111</v>
      </c>
      <c r="BS560" s="12">
        <f t="shared" si="1003"/>
        <v>6.9444444444444198E-3</v>
      </c>
      <c r="BT560" s="225">
        <f t="shared" si="1004"/>
        <v>0</v>
      </c>
      <c r="BU560" s="225">
        <f t="shared" si="1005"/>
        <v>10</v>
      </c>
      <c r="BV560" s="396">
        <v>0.3298611111111111</v>
      </c>
      <c r="BW560" s="396">
        <v>0.33333333333333331</v>
      </c>
      <c r="BX560" s="12">
        <f t="shared" si="1074"/>
        <v>3.4722222222222099E-3</v>
      </c>
      <c r="BY560" s="13">
        <f t="shared" si="1075"/>
        <v>0</v>
      </c>
      <c r="BZ560" s="13">
        <f t="shared" si="1076"/>
        <v>5</v>
      </c>
      <c r="CA560" s="226">
        <f t="shared" si="1077"/>
        <v>0.19791666666666666</v>
      </c>
      <c r="CB560" s="13">
        <f t="shared" si="1078"/>
        <v>4</v>
      </c>
      <c r="CC560" s="13">
        <f t="shared" si="1079"/>
        <v>45</v>
      </c>
      <c r="CD560" s="12">
        <f t="shared" si="1080"/>
        <v>5.4861111111111138E-2</v>
      </c>
      <c r="CE560" s="13">
        <f t="shared" si="1081"/>
        <v>1</v>
      </c>
      <c r="CF560" s="13">
        <f t="shared" si="1082"/>
        <v>19</v>
      </c>
      <c r="CG560" s="12">
        <f t="shared" si="1083"/>
        <v>4.1666666666666685E-2</v>
      </c>
      <c r="CH560" s="13">
        <f t="shared" si="1084"/>
        <v>1</v>
      </c>
      <c r="CI560" s="13">
        <f t="shared" si="1085"/>
        <v>0</v>
      </c>
      <c r="CJ560" s="12">
        <f t="shared" si="1086"/>
        <v>7.0138888888888862E-2</v>
      </c>
      <c r="CK560" s="13">
        <f t="shared" si="1087"/>
        <v>1</v>
      </c>
      <c r="CL560" s="13">
        <f t="shared" si="1088"/>
        <v>41</v>
      </c>
      <c r="CM560" s="62"/>
      <c r="CN560" s="62"/>
      <c r="CO560" s="62"/>
      <c r="CP560" s="12">
        <f t="shared" si="1179"/>
        <v>4.5138888888888867E-2</v>
      </c>
      <c r="CQ560" s="13">
        <f t="shared" si="1180"/>
        <v>1</v>
      </c>
      <c r="CR560" s="13">
        <f t="shared" si="1181"/>
        <v>5</v>
      </c>
      <c r="CS560" s="396">
        <v>0</v>
      </c>
      <c r="CT560" s="13">
        <f t="shared" si="1162"/>
        <v>0</v>
      </c>
      <c r="CU560" s="13">
        <f t="shared" si="1163"/>
        <v>0</v>
      </c>
      <c r="CV560" s="396">
        <v>0</v>
      </c>
      <c r="CW560" s="13">
        <f t="shared" si="1164"/>
        <v>0</v>
      </c>
      <c r="CX560" s="13">
        <f t="shared" si="1165"/>
        <v>0</v>
      </c>
      <c r="CY560" s="396">
        <v>0</v>
      </c>
      <c r="CZ560" s="13">
        <f t="shared" si="1166"/>
        <v>0</v>
      </c>
      <c r="DA560" s="13">
        <f t="shared" si="1167"/>
        <v>0</v>
      </c>
      <c r="DB560" s="396">
        <v>0</v>
      </c>
      <c r="DC560" s="13">
        <f t="shared" si="1160"/>
        <v>0</v>
      </c>
      <c r="DD560" s="13">
        <f t="shared" si="1161"/>
        <v>0</v>
      </c>
      <c r="DE560" s="396">
        <v>0</v>
      </c>
      <c r="DF560" s="13">
        <f t="shared" si="1148"/>
        <v>0</v>
      </c>
      <c r="DG560" s="13">
        <f t="shared" si="1149"/>
        <v>0</v>
      </c>
      <c r="DH560" s="396">
        <v>2.4999999999999998E-2</v>
      </c>
      <c r="DI560" s="13">
        <f t="shared" si="1150"/>
        <v>0</v>
      </c>
      <c r="DJ560" s="13">
        <f t="shared" si="1151"/>
        <v>36</v>
      </c>
      <c r="DK560" s="396">
        <v>0</v>
      </c>
      <c r="DL560" s="35">
        <f t="shared" si="1174"/>
        <v>0</v>
      </c>
      <c r="DM560" s="35">
        <f t="shared" si="1175"/>
        <v>0</v>
      </c>
      <c r="DN560" s="66">
        <f t="shared" si="1095"/>
        <v>1981179.6959999993</v>
      </c>
      <c r="DO560" s="74">
        <f t="shared" si="1096"/>
        <v>31862</v>
      </c>
      <c r="DP560" s="66">
        <f t="shared" si="1097"/>
        <v>58.945344827586204</v>
      </c>
      <c r="DQ560" s="63">
        <f t="shared" si="1098"/>
        <v>62.180016822547216</v>
      </c>
      <c r="DR560" s="66" t="e">
        <f t="shared" si="1156"/>
        <v>#NUM!</v>
      </c>
      <c r="DS560" s="96" t="e">
        <f t="shared" si="1157"/>
        <v>#NUM!</v>
      </c>
      <c r="DT560" s="66" t="e">
        <f t="shared" si="1158"/>
        <v>#NUM!</v>
      </c>
      <c r="DU560" s="66" t="e">
        <f t="shared" si="1159"/>
        <v>#NUM!</v>
      </c>
    </row>
    <row r="561" spans="1:125" ht="30">
      <c r="A561" s="175">
        <v>560</v>
      </c>
      <c r="B561" s="392">
        <v>108</v>
      </c>
      <c r="C561" s="399">
        <v>40868</v>
      </c>
      <c r="D561" s="397">
        <v>11</v>
      </c>
      <c r="E561" s="393" t="s">
        <v>39</v>
      </c>
      <c r="F561" s="392">
        <v>53</v>
      </c>
      <c r="G561" s="395" t="s">
        <v>38</v>
      </c>
      <c r="H561" s="395" t="s">
        <v>685</v>
      </c>
      <c r="I561" s="395" t="s">
        <v>709</v>
      </c>
      <c r="J561" s="396">
        <v>0.73263888888888884</v>
      </c>
      <c r="K561" s="394">
        <v>3385.8</v>
      </c>
      <c r="L561" s="395" t="s">
        <v>33</v>
      </c>
      <c r="M561" s="392">
        <v>55</v>
      </c>
      <c r="N561" s="392">
        <v>4</v>
      </c>
      <c r="O561" s="395"/>
      <c r="P561" s="396">
        <v>0.73263888888888884</v>
      </c>
      <c r="Q561" s="396">
        <v>0.73263888888888884</v>
      </c>
      <c r="R561" s="12">
        <f t="shared" si="1176"/>
        <v>0</v>
      </c>
      <c r="S561" s="13">
        <f t="shared" si="1177"/>
        <v>0</v>
      </c>
      <c r="T561" s="13">
        <f t="shared" si="1178"/>
        <v>0</v>
      </c>
      <c r="U561" s="396">
        <v>0.73611111111111116</v>
      </c>
      <c r="V561" s="12">
        <f t="shared" si="1182"/>
        <v>3.4722222222223209E-3</v>
      </c>
      <c r="W561" s="13">
        <f t="shared" si="1183"/>
        <v>0</v>
      </c>
      <c r="X561" s="225">
        <f t="shared" si="1184"/>
        <v>5</v>
      </c>
      <c r="Y561" s="396">
        <v>0.74305555555555547</v>
      </c>
      <c r="Z561" s="12">
        <f t="shared" si="1185"/>
        <v>6.9444444444443088E-3</v>
      </c>
      <c r="AA561" s="13">
        <f t="shared" si="1186"/>
        <v>0</v>
      </c>
      <c r="AB561" s="13">
        <f t="shared" si="1187"/>
        <v>10</v>
      </c>
      <c r="AC561" s="396">
        <v>0.76736111111111116</v>
      </c>
      <c r="AD561" s="12">
        <f t="shared" si="1188"/>
        <v>2.4305555555555691E-2</v>
      </c>
      <c r="AE561" s="13">
        <f t="shared" si="1189"/>
        <v>0</v>
      </c>
      <c r="AF561" s="13">
        <f t="shared" si="1190"/>
        <v>35</v>
      </c>
      <c r="AG561" s="396">
        <v>0.77083333333333337</v>
      </c>
      <c r="AH561" s="396">
        <v>0.79513888888888884</v>
      </c>
      <c r="AI561" s="12">
        <f t="shared" si="1099"/>
        <v>2.4305555555555469E-2</v>
      </c>
      <c r="AJ561" s="225">
        <f t="shared" si="1100"/>
        <v>0</v>
      </c>
      <c r="AK561" s="225">
        <f t="shared" si="1101"/>
        <v>35</v>
      </c>
      <c r="AL561" s="396">
        <v>0.77083333333333337</v>
      </c>
      <c r="AM561" s="396">
        <v>0.79513888888888884</v>
      </c>
      <c r="AN561" s="12">
        <f t="shared" si="1132"/>
        <v>2.4305555555555469E-2</v>
      </c>
      <c r="AO561" s="13">
        <f t="shared" si="1133"/>
        <v>0</v>
      </c>
      <c r="AP561" s="13">
        <f t="shared" si="1134"/>
        <v>35</v>
      </c>
      <c r="AQ561" s="396">
        <v>0.79652777777777783</v>
      </c>
      <c r="AR561" s="12">
        <f t="shared" si="1135"/>
        <v>1.388888888888995E-3</v>
      </c>
      <c r="AS561" s="225">
        <f t="shared" si="1136"/>
        <v>0</v>
      </c>
      <c r="AT561" s="13">
        <f t="shared" si="1137"/>
        <v>2</v>
      </c>
      <c r="AU561" s="396">
        <v>0.79722222222222217</v>
      </c>
      <c r="AV561" s="226">
        <f t="shared" si="1141"/>
        <v>6.9444444444433095E-4</v>
      </c>
      <c r="AW561" s="13">
        <f t="shared" si="1142"/>
        <v>0</v>
      </c>
      <c r="AX561" s="13">
        <f t="shared" si="1143"/>
        <v>1</v>
      </c>
      <c r="AY561" s="396">
        <v>0.91249999999999998</v>
      </c>
      <c r="AZ561" s="12">
        <f t="shared" si="991"/>
        <v>0.11527777777777781</v>
      </c>
      <c r="BA561" s="225">
        <f t="shared" si="1102"/>
        <v>2</v>
      </c>
      <c r="BB561" s="225">
        <f t="shared" si="1103"/>
        <v>46</v>
      </c>
      <c r="BC561" s="396">
        <v>0.91249999999999998</v>
      </c>
      <c r="BD561" s="396">
        <v>0.91249999999999998</v>
      </c>
      <c r="BE561" s="12">
        <f t="shared" si="1168"/>
        <v>0</v>
      </c>
      <c r="BF561" s="13">
        <f t="shared" si="1169"/>
        <v>0</v>
      </c>
      <c r="BG561" s="13">
        <f t="shared" si="1170"/>
        <v>0</v>
      </c>
      <c r="BH561" s="396">
        <v>0.91249999999999998</v>
      </c>
      <c r="BI561" s="396">
        <v>0.91249999999999998</v>
      </c>
      <c r="BJ561" s="395"/>
      <c r="BK561" s="69">
        <f t="shared" si="1171"/>
        <v>0</v>
      </c>
      <c r="BL561" s="13">
        <f t="shared" si="1172"/>
        <v>0</v>
      </c>
      <c r="BM561" s="13">
        <f t="shared" si="1173"/>
        <v>0</v>
      </c>
      <c r="BN561" s="396">
        <v>0.91875000000000007</v>
      </c>
      <c r="BO561" s="12">
        <f t="shared" si="1000"/>
        <v>6.2500000000000888E-3</v>
      </c>
      <c r="BP561" s="225">
        <f t="shared" si="1001"/>
        <v>0</v>
      </c>
      <c r="BQ561" s="225">
        <f t="shared" si="1002"/>
        <v>9</v>
      </c>
      <c r="BR561" s="396">
        <v>0.92152777777777783</v>
      </c>
      <c r="BS561" s="12">
        <f t="shared" si="1003"/>
        <v>2.7777777777777679E-3</v>
      </c>
      <c r="BT561" s="225">
        <f t="shared" si="1004"/>
        <v>0</v>
      </c>
      <c r="BU561" s="225">
        <f t="shared" si="1005"/>
        <v>4</v>
      </c>
      <c r="BV561" s="396">
        <v>0.92152777777777783</v>
      </c>
      <c r="BW561" s="396">
        <v>0.92361111111111116</v>
      </c>
      <c r="BX561" s="12">
        <f t="shared" ref="BX561:BX582" si="1191">BW561-BV561</f>
        <v>2.0833333333333259E-3</v>
      </c>
      <c r="BY561" s="13">
        <f t="shared" ref="BY561:BY582" si="1192">HOUR(BX561)</f>
        <v>0</v>
      </c>
      <c r="BZ561" s="13">
        <f t="shared" ref="BZ561:BZ582" si="1193">MINUTE(BX561)</f>
        <v>3</v>
      </c>
      <c r="CA561" s="226">
        <f t="shared" ref="CA561:CA582" si="1194">BW561-P561</f>
        <v>0.19097222222222232</v>
      </c>
      <c r="CB561" s="13">
        <f t="shared" ref="CB561:CB582" si="1195">HOUR(CA561)</f>
        <v>4</v>
      </c>
      <c r="CC561" s="13">
        <f t="shared" ref="CC561:CC582" si="1196">MINUTE(CA561)</f>
        <v>35</v>
      </c>
      <c r="CD561" s="12">
        <f t="shared" si="1080"/>
        <v>3.4722222222222543E-2</v>
      </c>
      <c r="CE561" s="13">
        <f t="shared" si="1081"/>
        <v>0</v>
      </c>
      <c r="CF561" s="13">
        <f t="shared" si="1082"/>
        <v>50</v>
      </c>
      <c r="CG561" s="12">
        <f t="shared" si="1083"/>
        <v>2.4305555555555469E-2</v>
      </c>
      <c r="CH561" s="13">
        <f t="shared" si="1084"/>
        <v>0</v>
      </c>
      <c r="CI561" s="13">
        <f t="shared" si="1085"/>
        <v>35</v>
      </c>
      <c r="CJ561" s="12">
        <f t="shared" si="1086"/>
        <v>0.11527777777777781</v>
      </c>
      <c r="CK561" s="13">
        <f t="shared" si="1087"/>
        <v>2</v>
      </c>
      <c r="CL561" s="13">
        <f t="shared" si="1088"/>
        <v>46</v>
      </c>
      <c r="CM561" s="62"/>
      <c r="CN561" s="62"/>
      <c r="CO561" s="62"/>
      <c r="CP561" s="12">
        <f t="shared" si="1179"/>
        <v>5.1388888888888928E-2</v>
      </c>
      <c r="CQ561" s="13">
        <f t="shared" si="1180"/>
        <v>1</v>
      </c>
      <c r="CR561" s="13">
        <f t="shared" si="1181"/>
        <v>14</v>
      </c>
      <c r="CS561" s="396">
        <v>0</v>
      </c>
      <c r="CT561" s="13">
        <f t="shared" si="1162"/>
        <v>0</v>
      </c>
      <c r="CU561" s="13">
        <f t="shared" si="1163"/>
        <v>0</v>
      </c>
      <c r="CV561" s="396">
        <v>0</v>
      </c>
      <c r="CW561" s="13">
        <f t="shared" si="1164"/>
        <v>0</v>
      </c>
      <c r="CX561" s="13">
        <f t="shared" si="1165"/>
        <v>0</v>
      </c>
      <c r="CY561" s="396">
        <v>0</v>
      </c>
      <c r="CZ561" s="13">
        <f t="shared" si="1166"/>
        <v>0</v>
      </c>
      <c r="DA561" s="13">
        <f t="shared" si="1167"/>
        <v>0</v>
      </c>
      <c r="DB561" s="396">
        <v>0</v>
      </c>
      <c r="DC561" s="13">
        <f t="shared" si="1160"/>
        <v>0</v>
      </c>
      <c r="DD561" s="13">
        <f t="shared" si="1161"/>
        <v>0</v>
      </c>
      <c r="DE561" s="396">
        <v>0</v>
      </c>
      <c r="DF561" s="13">
        <f t="shared" ref="DF561:DF566" si="1197">HOUR(DE561)</f>
        <v>0</v>
      </c>
      <c r="DG561" s="13">
        <f t="shared" ref="DG561:DG566" si="1198">MINUTE(DE561)</f>
        <v>0</v>
      </c>
      <c r="DH561" s="396">
        <v>6.3888888888888884E-2</v>
      </c>
      <c r="DI561" s="13">
        <f t="shared" si="1150"/>
        <v>1</v>
      </c>
      <c r="DJ561" s="13">
        <f t="shared" si="1151"/>
        <v>32</v>
      </c>
      <c r="DK561" s="396">
        <v>0</v>
      </c>
      <c r="DL561" s="35">
        <f t="shared" si="1174"/>
        <v>0</v>
      </c>
      <c r="DM561" s="35">
        <f t="shared" si="1175"/>
        <v>0</v>
      </c>
      <c r="DN561" s="66">
        <f t="shared" si="1095"/>
        <v>1984565.4959999993</v>
      </c>
      <c r="DO561" s="74">
        <f t="shared" si="1096"/>
        <v>31917</v>
      </c>
      <c r="DP561" s="66">
        <f t="shared" si="1097"/>
        <v>61.56</v>
      </c>
      <c r="DQ561" s="63">
        <f t="shared" si="1098"/>
        <v>62.178948397405748</v>
      </c>
      <c r="DR561" s="66" t="e">
        <f t="shared" si="1156"/>
        <v>#NUM!</v>
      </c>
      <c r="DS561" s="96" t="e">
        <f t="shared" si="1157"/>
        <v>#NUM!</v>
      </c>
      <c r="DT561" s="66" t="e">
        <f t="shared" si="1158"/>
        <v>#NUM!</v>
      </c>
      <c r="DU561" s="66" t="e">
        <f t="shared" si="1159"/>
        <v>#NUM!</v>
      </c>
    </row>
    <row r="562" spans="1:125">
      <c r="A562" s="175">
        <v>561</v>
      </c>
      <c r="B562" s="392">
        <v>109</v>
      </c>
      <c r="C562" s="399">
        <v>40868</v>
      </c>
      <c r="D562" s="397">
        <v>11</v>
      </c>
      <c r="E562" s="393" t="s">
        <v>286</v>
      </c>
      <c r="F562" s="392">
        <v>6</v>
      </c>
      <c r="G562" s="395" t="s">
        <v>287</v>
      </c>
      <c r="H562" s="395" t="s">
        <v>288</v>
      </c>
      <c r="I562" s="395" t="s">
        <v>548</v>
      </c>
      <c r="J562" s="396">
        <v>0.79166666666666663</v>
      </c>
      <c r="K562" s="394">
        <v>3668.94</v>
      </c>
      <c r="L562" s="395" t="s">
        <v>34</v>
      </c>
      <c r="M562" s="392">
        <v>59</v>
      </c>
      <c r="N562" s="392">
        <v>0</v>
      </c>
      <c r="O562" s="395"/>
      <c r="P562" s="396">
        <v>0.79166666666666663</v>
      </c>
      <c r="Q562" s="396">
        <v>0.79166666666666663</v>
      </c>
      <c r="R562" s="12">
        <f t="shared" si="1176"/>
        <v>0</v>
      </c>
      <c r="S562" s="13">
        <f t="shared" si="1177"/>
        <v>0</v>
      </c>
      <c r="T562" s="13">
        <f t="shared" si="1178"/>
        <v>0</v>
      </c>
      <c r="U562" s="396">
        <v>0.79513888888888884</v>
      </c>
      <c r="V562" s="12">
        <f t="shared" si="1182"/>
        <v>3.4722222222222099E-3</v>
      </c>
      <c r="W562" s="13">
        <f t="shared" si="1183"/>
        <v>0</v>
      </c>
      <c r="X562" s="225">
        <f t="shared" si="1184"/>
        <v>5</v>
      </c>
      <c r="Y562" s="396">
        <v>0.82291666666666663</v>
      </c>
      <c r="Z562" s="12">
        <f t="shared" si="1185"/>
        <v>2.777777777777779E-2</v>
      </c>
      <c r="AA562" s="13">
        <f t="shared" si="1186"/>
        <v>0</v>
      </c>
      <c r="AB562" s="13">
        <f t="shared" si="1187"/>
        <v>40</v>
      </c>
      <c r="AC562" s="396">
        <v>0.83680555555555547</v>
      </c>
      <c r="AD562" s="12">
        <f t="shared" si="1188"/>
        <v>1.388888888888884E-2</v>
      </c>
      <c r="AE562" s="13">
        <f t="shared" si="1189"/>
        <v>0</v>
      </c>
      <c r="AF562" s="13">
        <f t="shared" si="1190"/>
        <v>20</v>
      </c>
      <c r="AG562" s="396">
        <v>0.86111111111111116</v>
      </c>
      <c r="AH562" s="396">
        <v>0.96527777777777779</v>
      </c>
      <c r="AI562" s="12">
        <f t="shared" si="1099"/>
        <v>0.10416666666666663</v>
      </c>
      <c r="AJ562" s="225">
        <f t="shared" si="1100"/>
        <v>2</v>
      </c>
      <c r="AK562" s="225">
        <f t="shared" si="1101"/>
        <v>30</v>
      </c>
      <c r="AL562" s="396">
        <v>0.86111111111111116</v>
      </c>
      <c r="AM562" s="396">
        <v>0.96527777777777779</v>
      </c>
      <c r="AN562" s="12">
        <f t="shared" si="1132"/>
        <v>0.10416666666666663</v>
      </c>
      <c r="AO562" s="13">
        <f t="shared" si="1133"/>
        <v>2</v>
      </c>
      <c r="AP562" s="13">
        <f t="shared" si="1134"/>
        <v>30</v>
      </c>
      <c r="AQ562" s="396">
        <v>0.97013888888888899</v>
      </c>
      <c r="AR562" s="12">
        <f t="shared" si="1135"/>
        <v>4.8611111111112049E-3</v>
      </c>
      <c r="AS562" s="225">
        <f t="shared" si="1136"/>
        <v>0</v>
      </c>
      <c r="AT562" s="13">
        <f t="shared" si="1137"/>
        <v>7</v>
      </c>
      <c r="AU562" s="396">
        <v>0.97152777777777777</v>
      </c>
      <c r="AV562" s="226">
        <f t="shared" si="1141"/>
        <v>1.3888888888887729E-3</v>
      </c>
      <c r="AW562" s="13">
        <f t="shared" si="1142"/>
        <v>0</v>
      </c>
      <c r="AX562" s="13">
        <f t="shared" si="1143"/>
        <v>2</v>
      </c>
      <c r="AY562" s="396">
        <v>1.0395833333333333</v>
      </c>
      <c r="AZ562" s="12">
        <f t="shared" si="991"/>
        <v>6.8055555555555536E-2</v>
      </c>
      <c r="BA562" s="225">
        <f t="shared" si="1102"/>
        <v>1</v>
      </c>
      <c r="BB562" s="225">
        <f t="shared" si="1103"/>
        <v>38</v>
      </c>
      <c r="BC562" s="396">
        <v>1.0395833333333333</v>
      </c>
      <c r="BD562" s="396">
        <v>1.0395833333333333</v>
      </c>
      <c r="BE562" s="12">
        <f t="shared" si="1168"/>
        <v>0</v>
      </c>
      <c r="BF562" s="13">
        <f t="shared" si="1169"/>
        <v>0</v>
      </c>
      <c r="BG562" s="13">
        <f t="shared" si="1170"/>
        <v>0</v>
      </c>
      <c r="BH562" s="396">
        <v>1.0395833333333333</v>
      </c>
      <c r="BI562" s="396">
        <v>1.0395833333333333</v>
      </c>
      <c r="BJ562" s="395"/>
      <c r="BK562" s="69">
        <f t="shared" si="1171"/>
        <v>0</v>
      </c>
      <c r="BL562" s="13">
        <f t="shared" si="1172"/>
        <v>0</v>
      </c>
      <c r="BM562" s="13">
        <f t="shared" si="1173"/>
        <v>0</v>
      </c>
      <c r="BN562" s="396">
        <v>1.0694444444444444</v>
      </c>
      <c r="BO562" s="12">
        <f>BN562-BI562</f>
        <v>2.9861111111111116E-2</v>
      </c>
      <c r="BP562" s="225">
        <f t="shared" si="1001"/>
        <v>0</v>
      </c>
      <c r="BQ562" s="225">
        <f t="shared" si="1002"/>
        <v>43</v>
      </c>
      <c r="BR562" s="396">
        <v>1.0763888888888888</v>
      </c>
      <c r="BS562" s="12">
        <f t="shared" si="1003"/>
        <v>6.9444444444444198E-3</v>
      </c>
      <c r="BT562" s="225">
        <f t="shared" si="1004"/>
        <v>0</v>
      </c>
      <c r="BU562" s="225">
        <f t="shared" si="1005"/>
        <v>10</v>
      </c>
      <c r="BV562" s="396">
        <v>1.0763888888888888</v>
      </c>
      <c r="BW562" s="396">
        <v>1.0798611111111112</v>
      </c>
      <c r="BX562" s="12">
        <f t="shared" si="1191"/>
        <v>3.4722222222223209E-3</v>
      </c>
      <c r="BY562" s="13">
        <f t="shared" si="1192"/>
        <v>0</v>
      </c>
      <c r="BZ562" s="13">
        <f t="shared" si="1193"/>
        <v>5</v>
      </c>
      <c r="CA562" s="226">
        <f t="shared" si="1194"/>
        <v>0.28819444444444453</v>
      </c>
      <c r="CB562" s="13">
        <f t="shared" si="1195"/>
        <v>6</v>
      </c>
      <c r="CC562" s="13">
        <f t="shared" si="1196"/>
        <v>55</v>
      </c>
      <c r="CD562" s="12">
        <f t="shared" si="1080"/>
        <v>5.555555555555558E-2</v>
      </c>
      <c r="CE562" s="13">
        <f t="shared" si="1081"/>
        <v>1</v>
      </c>
      <c r="CF562" s="13">
        <f t="shared" si="1082"/>
        <v>20</v>
      </c>
      <c r="CG562" s="12">
        <f t="shared" si="1083"/>
        <v>0.10416666666666663</v>
      </c>
      <c r="CH562" s="13">
        <f t="shared" si="1084"/>
        <v>2</v>
      </c>
      <c r="CI562" s="13">
        <f t="shared" si="1085"/>
        <v>30</v>
      </c>
      <c r="CJ562" s="12">
        <f t="shared" si="1086"/>
        <v>6.8055555555555536E-2</v>
      </c>
      <c r="CK562" s="13">
        <f t="shared" si="1087"/>
        <v>1</v>
      </c>
      <c r="CL562" s="13">
        <f t="shared" si="1088"/>
        <v>38</v>
      </c>
      <c r="CM562" s="62"/>
      <c r="CN562" s="62"/>
      <c r="CO562" s="62"/>
      <c r="CP562" s="12">
        <f t="shared" si="1179"/>
        <v>5.2083333333333315E-2</v>
      </c>
      <c r="CQ562" s="13">
        <f t="shared" si="1180"/>
        <v>1</v>
      </c>
      <c r="CR562" s="13">
        <f t="shared" si="1181"/>
        <v>15</v>
      </c>
      <c r="CS562" s="396">
        <v>0</v>
      </c>
      <c r="CT562" s="13">
        <f t="shared" si="1162"/>
        <v>0</v>
      </c>
      <c r="CU562" s="13">
        <f t="shared" si="1163"/>
        <v>0</v>
      </c>
      <c r="CV562" s="396">
        <v>0</v>
      </c>
      <c r="CW562" s="13">
        <f t="shared" si="1164"/>
        <v>0</v>
      </c>
      <c r="CX562" s="13">
        <f t="shared" si="1165"/>
        <v>0</v>
      </c>
      <c r="CY562" s="396">
        <v>0</v>
      </c>
      <c r="CZ562" s="13">
        <f t="shared" si="1166"/>
        <v>0</v>
      </c>
      <c r="DA562" s="13">
        <f t="shared" si="1167"/>
        <v>0</v>
      </c>
      <c r="DB562" s="396">
        <v>0</v>
      </c>
      <c r="DC562" s="13">
        <f t="shared" si="1160"/>
        <v>0</v>
      </c>
      <c r="DD562" s="13">
        <f t="shared" si="1161"/>
        <v>0</v>
      </c>
      <c r="DE562" s="396">
        <v>0</v>
      </c>
      <c r="DF562" s="13">
        <f t="shared" si="1197"/>
        <v>0</v>
      </c>
      <c r="DG562" s="13">
        <f t="shared" si="1198"/>
        <v>0</v>
      </c>
      <c r="DH562" s="396">
        <v>1.5972222222222224E-2</v>
      </c>
      <c r="DI562" s="13">
        <f t="shared" si="1150"/>
        <v>0</v>
      </c>
      <c r="DJ562" s="13">
        <f t="shared" si="1151"/>
        <v>23</v>
      </c>
      <c r="DK562" s="396">
        <v>0</v>
      </c>
      <c r="DL562" s="35">
        <f t="shared" si="1174"/>
        <v>0</v>
      </c>
      <c r="DM562" s="35">
        <f t="shared" si="1175"/>
        <v>0</v>
      </c>
      <c r="DN562" s="66">
        <f t="shared" si="1095"/>
        <v>1988234.4359999993</v>
      </c>
      <c r="DO562" s="74">
        <f t="shared" si="1096"/>
        <v>31976</v>
      </c>
      <c r="DP562" s="66">
        <f t="shared" si="1097"/>
        <v>62.185423728813561</v>
      </c>
      <c r="DQ562" s="63">
        <f t="shared" si="1098"/>
        <v>62.178960345258922</v>
      </c>
      <c r="DR562" s="66" t="e">
        <f t="shared" si="1156"/>
        <v>#NUM!</v>
      </c>
      <c r="DS562" s="96" t="e">
        <f t="shared" si="1157"/>
        <v>#NUM!</v>
      </c>
      <c r="DT562" s="66" t="e">
        <f t="shared" si="1158"/>
        <v>#NUM!</v>
      </c>
      <c r="DU562" s="66" t="e">
        <f t="shared" si="1159"/>
        <v>#NUM!</v>
      </c>
    </row>
    <row r="563" spans="1:125">
      <c r="A563" s="199">
        <v>562</v>
      </c>
      <c r="B563" s="392">
        <v>110</v>
      </c>
      <c r="C563" s="399">
        <v>40868</v>
      </c>
      <c r="D563" s="397">
        <v>11</v>
      </c>
      <c r="E563" s="393" t="s">
        <v>664</v>
      </c>
      <c r="F563" s="392">
        <v>12</v>
      </c>
      <c r="G563" s="395" t="s">
        <v>696</v>
      </c>
      <c r="H563" s="395" t="s">
        <v>394</v>
      </c>
      <c r="I563" s="395" t="s">
        <v>639</v>
      </c>
      <c r="J563" s="396">
        <v>0.94444444444444453</v>
      </c>
      <c r="K563" s="394">
        <v>3423.62</v>
      </c>
      <c r="L563" s="395" t="s">
        <v>33</v>
      </c>
      <c r="M563" s="392">
        <v>58</v>
      </c>
      <c r="N563" s="392">
        <v>1</v>
      </c>
      <c r="O563" s="395"/>
      <c r="P563" s="396">
        <v>0.94444444444444453</v>
      </c>
      <c r="Q563" s="396">
        <v>0.94444444444444453</v>
      </c>
      <c r="R563" s="12">
        <f t="shared" si="1176"/>
        <v>0</v>
      </c>
      <c r="S563" s="13">
        <f t="shared" si="1177"/>
        <v>0</v>
      </c>
      <c r="T563" s="13">
        <f t="shared" si="1178"/>
        <v>0</v>
      </c>
      <c r="U563" s="396">
        <v>0.95138888888888884</v>
      </c>
      <c r="V563" s="12">
        <f t="shared" si="1182"/>
        <v>6.9444444444443088E-3</v>
      </c>
      <c r="W563" s="13">
        <f t="shared" si="1183"/>
        <v>0</v>
      </c>
      <c r="X563" s="225">
        <f t="shared" si="1184"/>
        <v>10</v>
      </c>
      <c r="Y563" s="396">
        <v>0.95833333333333337</v>
      </c>
      <c r="Z563" s="12">
        <f t="shared" si="1185"/>
        <v>6.9444444444445308E-3</v>
      </c>
      <c r="AA563" s="13">
        <f t="shared" si="1186"/>
        <v>0</v>
      </c>
      <c r="AB563" s="13">
        <f t="shared" si="1187"/>
        <v>10</v>
      </c>
      <c r="AC563" s="396">
        <v>0.98611111111111116</v>
      </c>
      <c r="AD563" s="12">
        <f t="shared" si="1188"/>
        <v>2.777777777777779E-2</v>
      </c>
      <c r="AE563" s="13">
        <f t="shared" si="1189"/>
        <v>0</v>
      </c>
      <c r="AF563" s="13">
        <f t="shared" si="1190"/>
        <v>40</v>
      </c>
      <c r="AG563" s="396">
        <v>0.98611111111111116</v>
      </c>
      <c r="AH563" s="396">
        <v>0.98611111111111116</v>
      </c>
      <c r="AI563" s="12">
        <f t="shared" si="1099"/>
        <v>0</v>
      </c>
      <c r="AJ563" s="225">
        <f t="shared" si="1100"/>
        <v>0</v>
      </c>
      <c r="AK563" s="225">
        <f t="shared" si="1101"/>
        <v>0</v>
      </c>
      <c r="AL563" s="396">
        <v>0.98611111111111116</v>
      </c>
      <c r="AM563" s="396">
        <v>0.98611111111111116</v>
      </c>
      <c r="AN563" s="12">
        <f t="shared" si="1132"/>
        <v>0</v>
      </c>
      <c r="AO563" s="13">
        <f t="shared" si="1133"/>
        <v>0</v>
      </c>
      <c r="AP563" s="13">
        <f t="shared" si="1134"/>
        <v>0</v>
      </c>
      <c r="AQ563" s="396">
        <v>1.0819444444444444</v>
      </c>
      <c r="AR563" s="12">
        <f t="shared" si="1135"/>
        <v>9.5833333333333215E-2</v>
      </c>
      <c r="AS563" s="225">
        <f t="shared" si="1136"/>
        <v>2</v>
      </c>
      <c r="AT563" s="13">
        <f t="shared" si="1137"/>
        <v>18</v>
      </c>
      <c r="AU563" s="396">
        <v>1.0826388888888889</v>
      </c>
      <c r="AV563" s="226">
        <f t="shared" si="1141"/>
        <v>6.94444444444553E-4</v>
      </c>
      <c r="AW563" s="13">
        <f t="shared" si="1142"/>
        <v>0</v>
      </c>
      <c r="AX563" s="13">
        <f t="shared" si="1143"/>
        <v>1</v>
      </c>
      <c r="AY563" s="396">
        <v>1.2354166666666666</v>
      </c>
      <c r="AZ563" s="12">
        <f t="shared" si="991"/>
        <v>0.15277777777777768</v>
      </c>
      <c r="BA563" s="225">
        <f t="shared" si="1102"/>
        <v>3</v>
      </c>
      <c r="BB563" s="225">
        <f t="shared" si="1103"/>
        <v>40</v>
      </c>
      <c r="BC563" s="396">
        <v>1.2354166666666666</v>
      </c>
      <c r="BD563" s="396">
        <v>1.2354166666666666</v>
      </c>
      <c r="BE563" s="12">
        <f t="shared" si="1168"/>
        <v>0</v>
      </c>
      <c r="BF563" s="13">
        <f t="shared" si="1169"/>
        <v>0</v>
      </c>
      <c r="BG563" s="13">
        <f t="shared" si="1170"/>
        <v>0</v>
      </c>
      <c r="BH563" s="396">
        <v>1.2354166666666666</v>
      </c>
      <c r="BI563" s="396">
        <v>1.2354166666666666</v>
      </c>
      <c r="BJ563" s="395"/>
      <c r="BK563" s="69">
        <f t="shared" si="1171"/>
        <v>0</v>
      </c>
      <c r="BL563" s="13">
        <f t="shared" si="1172"/>
        <v>0</v>
      </c>
      <c r="BM563" s="13">
        <f t="shared" si="1173"/>
        <v>0</v>
      </c>
      <c r="BN563" s="396">
        <v>1.2409722222222224</v>
      </c>
      <c r="BO563" s="12">
        <f>BN563-BI563</f>
        <v>5.5555555555557579E-3</v>
      </c>
      <c r="BP563" s="225">
        <f t="shared" si="1001"/>
        <v>0</v>
      </c>
      <c r="BQ563" s="225">
        <f t="shared" si="1002"/>
        <v>8</v>
      </c>
      <c r="BR563" s="396">
        <v>1.2465277777777779</v>
      </c>
      <c r="BS563" s="12">
        <f t="shared" si="1003"/>
        <v>5.5555555555555358E-3</v>
      </c>
      <c r="BT563" s="225">
        <f t="shared" si="1004"/>
        <v>0</v>
      </c>
      <c r="BU563" s="225">
        <f t="shared" si="1005"/>
        <v>8</v>
      </c>
      <c r="BV563" s="396">
        <v>1.2465277777777779</v>
      </c>
      <c r="BW563" s="396">
        <v>1.25</v>
      </c>
      <c r="BX563" s="12">
        <f t="shared" si="1191"/>
        <v>3.4722222222220989E-3</v>
      </c>
      <c r="BY563" s="13">
        <f t="shared" si="1192"/>
        <v>0</v>
      </c>
      <c r="BZ563" s="13">
        <f t="shared" si="1193"/>
        <v>5</v>
      </c>
      <c r="CA563" s="226">
        <f t="shared" si="1194"/>
        <v>0.30555555555555547</v>
      </c>
      <c r="CB563" s="13">
        <f t="shared" si="1195"/>
        <v>7</v>
      </c>
      <c r="CC563" s="13">
        <f t="shared" si="1196"/>
        <v>20</v>
      </c>
      <c r="CD563" s="12">
        <f t="shared" si="1080"/>
        <v>0.1347222222222223</v>
      </c>
      <c r="CE563" s="13">
        <f t="shared" si="1081"/>
        <v>3</v>
      </c>
      <c r="CF563" s="13">
        <f t="shared" si="1082"/>
        <v>14</v>
      </c>
      <c r="CG563" s="12">
        <f t="shared" si="1083"/>
        <v>0</v>
      </c>
      <c r="CH563" s="13">
        <f t="shared" si="1084"/>
        <v>0</v>
      </c>
      <c r="CI563" s="13">
        <f t="shared" si="1085"/>
        <v>0</v>
      </c>
      <c r="CJ563" s="12">
        <f t="shared" si="1086"/>
        <v>0.15277777777777768</v>
      </c>
      <c r="CK563" s="13">
        <f t="shared" si="1087"/>
        <v>3</v>
      </c>
      <c r="CL563" s="13">
        <f t="shared" si="1088"/>
        <v>40</v>
      </c>
      <c r="CM563" s="62"/>
      <c r="CN563" s="62"/>
      <c r="CO563" s="62"/>
      <c r="CP563" s="12">
        <f t="shared" si="1179"/>
        <v>5.2083333333333245E-2</v>
      </c>
      <c r="CQ563" s="13">
        <f t="shared" si="1180"/>
        <v>1</v>
      </c>
      <c r="CR563" s="13">
        <f t="shared" si="1181"/>
        <v>15</v>
      </c>
      <c r="CS563" s="396">
        <v>0</v>
      </c>
      <c r="CT563" s="13">
        <f t="shared" si="1162"/>
        <v>0</v>
      </c>
      <c r="CU563" s="13">
        <f t="shared" si="1163"/>
        <v>0</v>
      </c>
      <c r="CV563" s="396">
        <v>0</v>
      </c>
      <c r="CW563" s="13">
        <f t="shared" si="1164"/>
        <v>0</v>
      </c>
      <c r="CX563" s="13">
        <f t="shared" si="1165"/>
        <v>0</v>
      </c>
      <c r="CY563" s="396">
        <v>0</v>
      </c>
      <c r="CZ563" s="13">
        <f t="shared" si="1166"/>
        <v>0</v>
      </c>
      <c r="DA563" s="13">
        <f t="shared" si="1167"/>
        <v>0</v>
      </c>
      <c r="DB563" s="396">
        <v>0</v>
      </c>
      <c r="DC563" s="13">
        <f t="shared" si="1160"/>
        <v>0</v>
      </c>
      <c r="DD563" s="13">
        <f t="shared" si="1161"/>
        <v>0</v>
      </c>
      <c r="DE563" s="396">
        <v>0</v>
      </c>
      <c r="DF563" s="13">
        <f t="shared" si="1197"/>
        <v>0</v>
      </c>
      <c r="DG563" s="13">
        <f t="shared" si="1198"/>
        <v>0</v>
      </c>
      <c r="DH563" s="396">
        <v>0.10069444444444443</v>
      </c>
      <c r="DI563" s="13">
        <f t="shared" si="1150"/>
        <v>2</v>
      </c>
      <c r="DJ563" s="13">
        <f t="shared" si="1151"/>
        <v>25</v>
      </c>
      <c r="DK563" s="396">
        <v>0</v>
      </c>
      <c r="DL563" s="35">
        <f t="shared" si="1174"/>
        <v>0</v>
      </c>
      <c r="DM563" s="35">
        <f t="shared" si="1175"/>
        <v>0</v>
      </c>
      <c r="DN563" s="66">
        <f t="shared" si="1095"/>
        <v>1991658.0559999994</v>
      </c>
      <c r="DO563" s="74">
        <f t="shared" si="1096"/>
        <v>32034</v>
      </c>
      <c r="DP563" s="66">
        <f t="shared" si="1097"/>
        <v>59.027931034482755</v>
      </c>
      <c r="DQ563" s="63">
        <f t="shared" si="1098"/>
        <v>62.173255166385694</v>
      </c>
      <c r="DR563" s="66" t="e">
        <f t="shared" si="1156"/>
        <v>#NUM!</v>
      </c>
      <c r="DS563" s="96" t="e">
        <f t="shared" si="1157"/>
        <v>#NUM!</v>
      </c>
      <c r="DT563" s="66" t="e">
        <f t="shared" si="1158"/>
        <v>#NUM!</v>
      </c>
      <c r="DU563" s="66" t="e">
        <f t="shared" si="1159"/>
        <v>#NUM!</v>
      </c>
    </row>
    <row r="564" spans="1:125" ht="30">
      <c r="A564" s="175">
        <v>563</v>
      </c>
      <c r="B564" s="392">
        <v>111</v>
      </c>
      <c r="C564" s="399">
        <v>40869</v>
      </c>
      <c r="D564" s="397">
        <v>11</v>
      </c>
      <c r="E564" s="393" t="s">
        <v>39</v>
      </c>
      <c r="F564" s="392">
        <v>54</v>
      </c>
      <c r="G564" s="395" t="s">
        <v>38</v>
      </c>
      <c r="H564" s="395" t="s">
        <v>717</v>
      </c>
      <c r="I564" s="395" t="s">
        <v>659</v>
      </c>
      <c r="J564" s="396">
        <v>0.44097222222222227</v>
      </c>
      <c r="K564" s="394">
        <v>2888.12</v>
      </c>
      <c r="L564" s="395" t="s">
        <v>33</v>
      </c>
      <c r="M564" s="392">
        <v>47</v>
      </c>
      <c r="N564" s="392">
        <v>12</v>
      </c>
      <c r="O564" s="395"/>
      <c r="P564" s="396">
        <v>0.44097222222222227</v>
      </c>
      <c r="Q564" s="396">
        <v>0.44097222222222227</v>
      </c>
      <c r="R564" s="12">
        <f t="shared" si="1176"/>
        <v>0</v>
      </c>
      <c r="S564" s="13">
        <f t="shared" si="1177"/>
        <v>0</v>
      </c>
      <c r="T564" s="13">
        <f t="shared" si="1178"/>
        <v>0</v>
      </c>
      <c r="U564" s="396">
        <v>0.44791666666666669</v>
      </c>
      <c r="V564" s="12">
        <f t="shared" si="1182"/>
        <v>6.9444444444444198E-3</v>
      </c>
      <c r="W564" s="13">
        <f t="shared" si="1183"/>
        <v>0</v>
      </c>
      <c r="X564" s="225">
        <f t="shared" si="1184"/>
        <v>10</v>
      </c>
      <c r="Y564" s="396">
        <v>0.4548611111111111</v>
      </c>
      <c r="Z564" s="12">
        <f t="shared" si="1185"/>
        <v>6.9444444444444198E-3</v>
      </c>
      <c r="AA564" s="13">
        <f t="shared" si="1186"/>
        <v>0</v>
      </c>
      <c r="AB564" s="13">
        <f t="shared" si="1187"/>
        <v>10</v>
      </c>
      <c r="AC564" s="396">
        <v>0.47916666666666669</v>
      </c>
      <c r="AD564" s="12">
        <f t="shared" si="1188"/>
        <v>2.430555555555558E-2</v>
      </c>
      <c r="AE564" s="13">
        <f t="shared" si="1189"/>
        <v>0</v>
      </c>
      <c r="AF564" s="13">
        <f t="shared" si="1190"/>
        <v>35</v>
      </c>
      <c r="AG564" s="396">
        <v>0.4826388888888889</v>
      </c>
      <c r="AH564" s="396">
        <v>0.52777777777777779</v>
      </c>
      <c r="AI564" s="12">
        <f t="shared" si="1099"/>
        <v>4.5138888888888895E-2</v>
      </c>
      <c r="AJ564" s="225">
        <f t="shared" si="1100"/>
        <v>1</v>
      </c>
      <c r="AK564" s="225">
        <f t="shared" si="1101"/>
        <v>5</v>
      </c>
      <c r="AL564" s="396">
        <v>0.4826388888888889</v>
      </c>
      <c r="AM564" s="396">
        <v>0.52777777777777779</v>
      </c>
      <c r="AN564" s="12">
        <f t="shared" si="1132"/>
        <v>4.5138888888888895E-2</v>
      </c>
      <c r="AO564" s="13">
        <f t="shared" si="1133"/>
        <v>1</v>
      </c>
      <c r="AP564" s="13">
        <f t="shared" si="1134"/>
        <v>5</v>
      </c>
      <c r="AQ564" s="396">
        <v>0.53125</v>
      </c>
      <c r="AR564" s="12">
        <f t="shared" ref="AR564:AR571" si="1199">AQ564-AH564</f>
        <v>3.4722222222222099E-3</v>
      </c>
      <c r="AS564" s="225">
        <f t="shared" ref="AS564:AS571" si="1200">HOUR(AR564)</f>
        <v>0</v>
      </c>
      <c r="AT564" s="13">
        <f t="shared" ref="AT564:AT571" si="1201">MINUTE(AR564)</f>
        <v>5</v>
      </c>
      <c r="AU564" s="396">
        <v>0.53611111111111109</v>
      </c>
      <c r="AV564" s="226">
        <f t="shared" si="1141"/>
        <v>4.8611111111110938E-3</v>
      </c>
      <c r="AW564" s="13">
        <f t="shared" si="1142"/>
        <v>0</v>
      </c>
      <c r="AX564" s="13">
        <f t="shared" si="1143"/>
        <v>7</v>
      </c>
      <c r="AY564" s="396">
        <v>0.68333333333333324</v>
      </c>
      <c r="AZ564" s="12">
        <f t="shared" si="991"/>
        <v>0.14722222222222214</v>
      </c>
      <c r="BA564" s="225">
        <f t="shared" si="1102"/>
        <v>3</v>
      </c>
      <c r="BB564" s="225">
        <f t="shared" si="1103"/>
        <v>32</v>
      </c>
      <c r="BC564" s="396">
        <v>0.68333333333333324</v>
      </c>
      <c r="BD564" s="396">
        <v>0.68333333333333324</v>
      </c>
      <c r="BE564" s="12">
        <f t="shared" si="1168"/>
        <v>0</v>
      </c>
      <c r="BF564" s="13">
        <f t="shared" si="1169"/>
        <v>0</v>
      </c>
      <c r="BG564" s="13">
        <f t="shared" si="1170"/>
        <v>0</v>
      </c>
      <c r="BH564" s="396">
        <v>0.68333333333333324</v>
      </c>
      <c r="BI564" s="396">
        <v>0.68333333333333324</v>
      </c>
      <c r="BJ564" s="395"/>
      <c r="BK564" s="69">
        <f t="shared" si="1171"/>
        <v>0</v>
      </c>
      <c r="BL564" s="13">
        <f t="shared" si="1172"/>
        <v>0</v>
      </c>
      <c r="BM564" s="13">
        <f t="shared" si="1173"/>
        <v>0</v>
      </c>
      <c r="BN564" s="396">
        <v>0.69097222222222221</v>
      </c>
      <c r="BO564" s="12">
        <f t="shared" ref="BO564:BO597" si="1202">BN564-BI564</f>
        <v>7.6388888888889728E-3</v>
      </c>
      <c r="BP564" s="225">
        <f t="shared" ref="BP564:BP597" si="1203">HOUR(BO564)</f>
        <v>0</v>
      </c>
      <c r="BQ564" s="225">
        <f t="shared" ref="BQ564:BQ597" si="1204">MINUTE(BO564)</f>
        <v>11</v>
      </c>
      <c r="BR564" s="396">
        <v>0.69444444444444453</v>
      </c>
      <c r="BS564" s="12">
        <f t="shared" si="1003"/>
        <v>3.4722222222223209E-3</v>
      </c>
      <c r="BT564" s="225">
        <f t="shared" si="1004"/>
        <v>0</v>
      </c>
      <c r="BU564" s="225">
        <f t="shared" si="1005"/>
        <v>5</v>
      </c>
      <c r="BV564" s="396">
        <v>0.69444444444444453</v>
      </c>
      <c r="BW564" s="396">
        <v>0.69791666666666663</v>
      </c>
      <c r="BX564" s="12">
        <f t="shared" si="1191"/>
        <v>3.4722222222220989E-3</v>
      </c>
      <c r="BY564" s="13">
        <f t="shared" si="1192"/>
        <v>0</v>
      </c>
      <c r="BZ564" s="13">
        <f t="shared" si="1193"/>
        <v>5</v>
      </c>
      <c r="CA564" s="226">
        <f t="shared" si="1194"/>
        <v>0.25694444444444436</v>
      </c>
      <c r="CB564" s="13">
        <f t="shared" si="1195"/>
        <v>6</v>
      </c>
      <c r="CC564" s="13">
        <f t="shared" si="1196"/>
        <v>10</v>
      </c>
      <c r="CD564" s="12">
        <f t="shared" si="1080"/>
        <v>3.8888888888889084E-2</v>
      </c>
      <c r="CE564" s="13">
        <f t="shared" si="1081"/>
        <v>0</v>
      </c>
      <c r="CF564" s="13">
        <f t="shared" si="1082"/>
        <v>56</v>
      </c>
      <c r="CG564" s="12">
        <f t="shared" si="1083"/>
        <v>4.5138888888888895E-2</v>
      </c>
      <c r="CH564" s="13">
        <f t="shared" si="1084"/>
        <v>1</v>
      </c>
      <c r="CI564" s="13">
        <f t="shared" si="1085"/>
        <v>5</v>
      </c>
      <c r="CJ564" s="12">
        <f t="shared" si="1086"/>
        <v>0.14722222222222214</v>
      </c>
      <c r="CK564" s="13">
        <f t="shared" si="1087"/>
        <v>3</v>
      </c>
      <c r="CL564" s="13">
        <f t="shared" si="1088"/>
        <v>32</v>
      </c>
      <c r="CM564" s="62"/>
      <c r="CN564" s="62"/>
      <c r="CO564" s="62"/>
      <c r="CP564" s="12">
        <f t="shared" si="1179"/>
        <v>4.7916666666666594E-2</v>
      </c>
      <c r="CQ564" s="13">
        <f t="shared" si="1180"/>
        <v>1</v>
      </c>
      <c r="CR564" s="13">
        <f t="shared" si="1181"/>
        <v>9</v>
      </c>
      <c r="CS564" s="396">
        <v>0</v>
      </c>
      <c r="CT564" s="13">
        <f t="shared" si="1162"/>
        <v>0</v>
      </c>
      <c r="CU564" s="13">
        <f t="shared" si="1163"/>
        <v>0</v>
      </c>
      <c r="CV564" s="396">
        <v>0</v>
      </c>
      <c r="CW564" s="13">
        <f>HOUR(CV564)</f>
        <v>0</v>
      </c>
      <c r="CX564" s="13">
        <f>MINUTE(CV564)</f>
        <v>0</v>
      </c>
      <c r="CY564" s="396">
        <v>0</v>
      </c>
      <c r="CZ564" s="13">
        <f t="shared" si="1166"/>
        <v>0</v>
      </c>
      <c r="DA564" s="13">
        <f t="shared" si="1167"/>
        <v>0</v>
      </c>
      <c r="DB564" s="396">
        <v>0</v>
      </c>
      <c r="DC564" s="13">
        <f>HOUR(DB564)</f>
        <v>0</v>
      </c>
      <c r="DD564" s="13">
        <f>MINUTE(DB564)</f>
        <v>0</v>
      </c>
      <c r="DE564" s="396">
        <v>0</v>
      </c>
      <c r="DF564" s="13">
        <f t="shared" si="1197"/>
        <v>0</v>
      </c>
      <c r="DG564" s="13">
        <f t="shared" si="1198"/>
        <v>0</v>
      </c>
      <c r="DH564" s="396">
        <v>9.930555555555555E-2</v>
      </c>
      <c r="DI564" s="13">
        <f t="shared" si="1150"/>
        <v>2</v>
      </c>
      <c r="DJ564" s="13">
        <f t="shared" si="1151"/>
        <v>23</v>
      </c>
      <c r="DK564" s="396">
        <v>0</v>
      </c>
      <c r="DL564" s="35">
        <f t="shared" si="1174"/>
        <v>0</v>
      </c>
      <c r="DM564" s="35">
        <f t="shared" si="1175"/>
        <v>0</v>
      </c>
      <c r="DN564" s="66">
        <f t="shared" si="1095"/>
        <v>1994546.1759999995</v>
      </c>
      <c r="DO564" s="74">
        <f t="shared" si="1096"/>
        <v>32081</v>
      </c>
      <c r="DP564" s="66">
        <f t="shared" si="1097"/>
        <v>61.449361702127661</v>
      </c>
      <c r="DQ564" s="63">
        <f t="shared" si="1098"/>
        <v>62.172194632336883</v>
      </c>
      <c r="DR564" s="66" t="e">
        <f t="shared" si="1156"/>
        <v>#NUM!</v>
      </c>
      <c r="DS564" s="96" t="e">
        <f t="shared" si="1157"/>
        <v>#NUM!</v>
      </c>
      <c r="DT564" s="66" t="e">
        <f t="shared" si="1158"/>
        <v>#NUM!</v>
      </c>
      <c r="DU564" s="66" t="e">
        <f t="shared" si="1159"/>
        <v>#NUM!</v>
      </c>
    </row>
    <row r="565" spans="1:125">
      <c r="A565" s="199">
        <v>564</v>
      </c>
      <c r="B565" s="392">
        <v>112</v>
      </c>
      <c r="C565" s="399">
        <v>40869</v>
      </c>
      <c r="D565" s="397">
        <v>11</v>
      </c>
      <c r="E565" s="393" t="s">
        <v>664</v>
      </c>
      <c r="F565" s="392">
        <v>13</v>
      </c>
      <c r="G565" s="395" t="s">
        <v>696</v>
      </c>
      <c r="H565" s="395" t="s">
        <v>394</v>
      </c>
      <c r="I565" s="395" t="s">
        <v>639</v>
      </c>
      <c r="J565" s="396">
        <v>0.60763888888888895</v>
      </c>
      <c r="K565" s="394">
        <v>3525.57</v>
      </c>
      <c r="L565" s="395" t="s">
        <v>33</v>
      </c>
      <c r="M565" s="392">
        <v>59</v>
      </c>
      <c r="N565" s="392">
        <v>0</v>
      </c>
      <c r="O565" s="395"/>
      <c r="P565" s="396">
        <v>0.60763888888888895</v>
      </c>
      <c r="Q565" s="396">
        <v>0.60763888888888895</v>
      </c>
      <c r="R565" s="12">
        <f t="shared" si="1176"/>
        <v>0</v>
      </c>
      <c r="S565" s="13">
        <f t="shared" si="1177"/>
        <v>0</v>
      </c>
      <c r="T565" s="13">
        <f t="shared" si="1178"/>
        <v>0</v>
      </c>
      <c r="U565" s="396">
        <v>0.61458333333333337</v>
      </c>
      <c r="V565" s="12">
        <f t="shared" si="1182"/>
        <v>6.9444444444444198E-3</v>
      </c>
      <c r="W565" s="13">
        <f t="shared" si="1183"/>
        <v>0</v>
      </c>
      <c r="X565" s="225">
        <f t="shared" si="1184"/>
        <v>10</v>
      </c>
      <c r="Y565" s="396">
        <v>0.62152777777777779</v>
      </c>
      <c r="Z565" s="12">
        <f t="shared" si="1185"/>
        <v>6.9444444444444198E-3</v>
      </c>
      <c r="AA565" s="13">
        <f t="shared" si="1186"/>
        <v>0</v>
      </c>
      <c r="AB565" s="13">
        <f t="shared" si="1187"/>
        <v>10</v>
      </c>
      <c r="AC565" s="396">
        <v>0.65625</v>
      </c>
      <c r="AD565" s="12">
        <f t="shared" si="1188"/>
        <v>3.472222222222221E-2</v>
      </c>
      <c r="AE565" s="13">
        <f t="shared" si="1189"/>
        <v>0</v>
      </c>
      <c r="AF565" s="13">
        <f t="shared" si="1190"/>
        <v>50</v>
      </c>
      <c r="AG565" s="396">
        <v>0.65972222222222221</v>
      </c>
      <c r="AH565" s="396">
        <v>0.65972222222222221</v>
      </c>
      <c r="AI565" s="12">
        <f t="shared" si="1099"/>
        <v>0</v>
      </c>
      <c r="AJ565" s="225">
        <f t="shared" si="1100"/>
        <v>0</v>
      </c>
      <c r="AK565" s="225">
        <f t="shared" si="1101"/>
        <v>0</v>
      </c>
      <c r="AL565" s="396">
        <v>0.65972222222222221</v>
      </c>
      <c r="AM565" s="396">
        <v>0.65972222222222221</v>
      </c>
      <c r="AN565" s="12">
        <f t="shared" si="1132"/>
        <v>0</v>
      </c>
      <c r="AO565" s="13">
        <f t="shared" si="1133"/>
        <v>0</v>
      </c>
      <c r="AP565" s="13">
        <f t="shared" si="1134"/>
        <v>0</v>
      </c>
      <c r="AQ565" s="396">
        <v>0.73263888888888884</v>
      </c>
      <c r="AR565" s="12">
        <f t="shared" si="1199"/>
        <v>7.291666666666663E-2</v>
      </c>
      <c r="AS565" s="225">
        <f t="shared" si="1200"/>
        <v>1</v>
      </c>
      <c r="AT565" s="13">
        <f t="shared" si="1201"/>
        <v>45</v>
      </c>
      <c r="AU565" s="396">
        <v>0.73611111111111116</v>
      </c>
      <c r="AV565" s="226">
        <f t="shared" si="1141"/>
        <v>3.4722222222223209E-3</v>
      </c>
      <c r="AW565" s="13">
        <f t="shared" si="1142"/>
        <v>0</v>
      </c>
      <c r="AX565" s="13">
        <f t="shared" si="1143"/>
        <v>5</v>
      </c>
      <c r="AY565" s="396">
        <v>0.86319444444444438</v>
      </c>
      <c r="AZ565" s="12">
        <f t="shared" si="991"/>
        <v>0.12708333333333321</v>
      </c>
      <c r="BA565" s="225">
        <f t="shared" si="1102"/>
        <v>3</v>
      </c>
      <c r="BB565" s="225">
        <f t="shared" si="1103"/>
        <v>3</v>
      </c>
      <c r="BC565" s="396">
        <v>0.86319444444444438</v>
      </c>
      <c r="BD565" s="396">
        <v>0.86319444444444438</v>
      </c>
      <c r="BE565" s="12">
        <f t="shared" si="1168"/>
        <v>0</v>
      </c>
      <c r="BF565" s="13">
        <f t="shared" si="1169"/>
        <v>0</v>
      </c>
      <c r="BG565" s="13">
        <f t="shared" si="1170"/>
        <v>0</v>
      </c>
      <c r="BH565" s="396">
        <v>0.86319444444444438</v>
      </c>
      <c r="BI565" s="396">
        <v>0.86319444444444438</v>
      </c>
      <c r="BJ565" s="395"/>
      <c r="BK565" s="69">
        <f t="shared" si="1171"/>
        <v>0</v>
      </c>
      <c r="BL565" s="13">
        <f t="shared" si="1172"/>
        <v>0</v>
      </c>
      <c r="BM565" s="13">
        <f t="shared" si="1173"/>
        <v>0</v>
      </c>
      <c r="BN565" s="396">
        <v>0.86944444444444446</v>
      </c>
      <c r="BO565" s="12">
        <f t="shared" si="1202"/>
        <v>6.2500000000000888E-3</v>
      </c>
      <c r="BP565" s="225">
        <f t="shared" si="1203"/>
        <v>0</v>
      </c>
      <c r="BQ565" s="225">
        <f t="shared" si="1204"/>
        <v>9</v>
      </c>
      <c r="BR565" s="396">
        <v>0.87291666666666667</v>
      </c>
      <c r="BS565" s="12">
        <f t="shared" si="1003"/>
        <v>3.4722222222222099E-3</v>
      </c>
      <c r="BT565" s="225">
        <f t="shared" si="1004"/>
        <v>0</v>
      </c>
      <c r="BU565" s="225">
        <f t="shared" si="1005"/>
        <v>5</v>
      </c>
      <c r="BV565" s="396">
        <v>0.87291666666666667</v>
      </c>
      <c r="BW565" s="396">
        <v>0.875</v>
      </c>
      <c r="BX565" s="12">
        <f t="shared" si="1191"/>
        <v>2.0833333333333259E-3</v>
      </c>
      <c r="BY565" s="13">
        <f t="shared" si="1192"/>
        <v>0</v>
      </c>
      <c r="BZ565" s="13">
        <f t="shared" si="1193"/>
        <v>3</v>
      </c>
      <c r="CA565" s="226">
        <f t="shared" si="1194"/>
        <v>0.26736111111111105</v>
      </c>
      <c r="CB565" s="13">
        <f t="shared" si="1195"/>
        <v>6</v>
      </c>
      <c r="CC565" s="13">
        <f t="shared" si="1196"/>
        <v>25</v>
      </c>
      <c r="CD565" s="12">
        <f t="shared" si="1080"/>
        <v>0.11736111111111114</v>
      </c>
      <c r="CE565" s="13">
        <f t="shared" si="1081"/>
        <v>2</v>
      </c>
      <c r="CF565" s="13">
        <f t="shared" si="1082"/>
        <v>49</v>
      </c>
      <c r="CG565" s="12">
        <f t="shared" si="1083"/>
        <v>0</v>
      </c>
      <c r="CH565" s="13">
        <f t="shared" si="1084"/>
        <v>0</v>
      </c>
      <c r="CI565" s="13">
        <f t="shared" si="1085"/>
        <v>0</v>
      </c>
      <c r="CJ565" s="12">
        <f t="shared" si="1086"/>
        <v>0.12708333333333321</v>
      </c>
      <c r="CK565" s="13">
        <f t="shared" si="1087"/>
        <v>3</v>
      </c>
      <c r="CL565" s="13">
        <f t="shared" si="1088"/>
        <v>3</v>
      </c>
      <c r="CM565" s="62"/>
      <c r="CN565" s="62"/>
      <c r="CO565" s="62"/>
      <c r="CP565" s="12">
        <f t="shared" si="1179"/>
        <v>5.9722222222222107E-2</v>
      </c>
      <c r="CQ565" s="13">
        <f t="shared" si="1180"/>
        <v>1</v>
      </c>
      <c r="CR565" s="13">
        <f t="shared" si="1181"/>
        <v>26</v>
      </c>
      <c r="CS565" s="396">
        <v>0</v>
      </c>
      <c r="CT565" s="13">
        <f>HOUR(CS565)</f>
        <v>0</v>
      </c>
      <c r="CU565" s="13">
        <f>MINUTE(CS565)</f>
        <v>0</v>
      </c>
      <c r="CV565" s="396">
        <v>0</v>
      </c>
      <c r="CW565" s="13">
        <f>HOUR(CV565)</f>
        <v>0</v>
      </c>
      <c r="CX565" s="13">
        <f>MINUTE(CV565)</f>
        <v>0</v>
      </c>
      <c r="CY565" s="396">
        <v>0</v>
      </c>
      <c r="CZ565" s="13">
        <f t="shared" si="1166"/>
        <v>0</v>
      </c>
      <c r="DA565" s="13">
        <f t="shared" si="1167"/>
        <v>0</v>
      </c>
      <c r="DB565" s="396">
        <v>0</v>
      </c>
      <c r="DC565" s="13">
        <f>HOUR(DB565)</f>
        <v>0</v>
      </c>
      <c r="DD565" s="13">
        <f>MINUTE(DB565)</f>
        <v>0</v>
      </c>
      <c r="DE565" s="396">
        <v>0</v>
      </c>
      <c r="DF565" s="13">
        <f t="shared" si="1197"/>
        <v>0</v>
      </c>
      <c r="DG565" s="13">
        <f t="shared" si="1198"/>
        <v>0</v>
      </c>
      <c r="DH565" s="396">
        <v>6.7361111111111108E-2</v>
      </c>
      <c r="DI565" s="13">
        <f t="shared" si="1150"/>
        <v>1</v>
      </c>
      <c r="DJ565" s="13">
        <f t="shared" si="1151"/>
        <v>37</v>
      </c>
      <c r="DK565" s="396">
        <v>0</v>
      </c>
      <c r="DL565" s="35">
        <f t="shared" si="1174"/>
        <v>0</v>
      </c>
      <c r="DM565" s="35">
        <f t="shared" si="1175"/>
        <v>0</v>
      </c>
      <c r="DN565" s="66">
        <f t="shared" si="1095"/>
        <v>1998071.7459999996</v>
      </c>
      <c r="DO565" s="74">
        <f t="shared" si="1096"/>
        <v>32140</v>
      </c>
      <c r="DP565" s="66">
        <f t="shared" si="1097"/>
        <v>59.755423728813561</v>
      </c>
      <c r="DQ565" s="63">
        <f t="shared" si="1098"/>
        <v>62.167758120721828</v>
      </c>
      <c r="DR565" s="66" t="e">
        <f t="shared" si="1156"/>
        <v>#NUM!</v>
      </c>
      <c r="DS565" s="96" t="e">
        <f t="shared" si="1157"/>
        <v>#NUM!</v>
      </c>
      <c r="DT565" s="66" t="e">
        <f t="shared" si="1158"/>
        <v>#NUM!</v>
      </c>
      <c r="DU565" s="66" t="e">
        <f t="shared" si="1159"/>
        <v>#NUM!</v>
      </c>
    </row>
    <row r="566" spans="1:125">
      <c r="A566" s="175">
        <v>565</v>
      </c>
      <c r="B566" s="392">
        <v>113</v>
      </c>
      <c r="C566" s="399">
        <v>40869</v>
      </c>
      <c r="D566" s="397">
        <v>11</v>
      </c>
      <c r="E566" s="393" t="s">
        <v>524</v>
      </c>
      <c r="F566" s="392">
        <v>4</v>
      </c>
      <c r="G566" s="395" t="s">
        <v>697</v>
      </c>
      <c r="H566" s="395" t="s">
        <v>413</v>
      </c>
      <c r="I566" s="395" t="s">
        <v>537</v>
      </c>
      <c r="J566" s="396">
        <v>0.69791666666666663</v>
      </c>
      <c r="K566" s="394">
        <v>3747</v>
      </c>
      <c r="L566" s="395" t="s">
        <v>34</v>
      </c>
      <c r="M566" s="392">
        <v>57</v>
      </c>
      <c r="N566" s="392">
        <v>2</v>
      </c>
      <c r="O566" s="395"/>
      <c r="P566" s="396">
        <v>0.69791666666666663</v>
      </c>
      <c r="Q566" s="396">
        <v>0.69791666666666663</v>
      </c>
      <c r="R566" s="12">
        <f t="shared" si="1176"/>
        <v>0</v>
      </c>
      <c r="S566" s="13">
        <f t="shared" si="1177"/>
        <v>0</v>
      </c>
      <c r="T566" s="13">
        <f t="shared" si="1178"/>
        <v>0</v>
      </c>
      <c r="U566" s="396">
        <v>0.70486111111111116</v>
      </c>
      <c r="V566" s="12">
        <f t="shared" si="1182"/>
        <v>6.9444444444445308E-3</v>
      </c>
      <c r="W566" s="13">
        <f t="shared" si="1183"/>
        <v>0</v>
      </c>
      <c r="X566" s="225">
        <f t="shared" si="1184"/>
        <v>10</v>
      </c>
      <c r="Y566" s="396">
        <v>0.71527777777777779</v>
      </c>
      <c r="Z566" s="12">
        <f t="shared" si="1185"/>
        <v>1.041666666666663E-2</v>
      </c>
      <c r="AA566" s="13">
        <f t="shared" si="1186"/>
        <v>0</v>
      </c>
      <c r="AB566" s="13">
        <f t="shared" si="1187"/>
        <v>15</v>
      </c>
      <c r="AC566" s="396">
        <v>0.74652777777777779</v>
      </c>
      <c r="AD566" s="12">
        <f t="shared" si="1188"/>
        <v>3.125E-2</v>
      </c>
      <c r="AE566" s="13">
        <f t="shared" si="1189"/>
        <v>0</v>
      </c>
      <c r="AF566" s="13">
        <f t="shared" si="1190"/>
        <v>45</v>
      </c>
      <c r="AG566" s="396">
        <v>0.75</v>
      </c>
      <c r="AH566" s="396">
        <v>0.86805555555555547</v>
      </c>
      <c r="AI566" s="12">
        <f t="shared" si="1099"/>
        <v>0.11805555555555547</v>
      </c>
      <c r="AJ566" s="225">
        <f t="shared" si="1100"/>
        <v>2</v>
      </c>
      <c r="AK566" s="225">
        <f t="shared" si="1101"/>
        <v>50</v>
      </c>
      <c r="AL566" s="396">
        <v>0.75</v>
      </c>
      <c r="AM566" s="396">
        <v>0.86805555555555547</v>
      </c>
      <c r="AN566" s="12">
        <f t="shared" si="1132"/>
        <v>0.11805555555555547</v>
      </c>
      <c r="AO566" s="13">
        <f t="shared" si="1133"/>
        <v>2</v>
      </c>
      <c r="AP566" s="13">
        <f t="shared" si="1134"/>
        <v>50</v>
      </c>
      <c r="AQ566" s="396">
        <v>0.875</v>
      </c>
      <c r="AR566" s="12">
        <f t="shared" si="1199"/>
        <v>6.9444444444445308E-3</v>
      </c>
      <c r="AS566" s="225">
        <f t="shared" si="1200"/>
        <v>0</v>
      </c>
      <c r="AT566" s="13">
        <f t="shared" si="1201"/>
        <v>10</v>
      </c>
      <c r="AU566" s="396">
        <v>1.1069444444444445</v>
      </c>
      <c r="AV566" s="226">
        <f t="shared" si="1141"/>
        <v>0.23194444444444451</v>
      </c>
      <c r="AW566" s="13">
        <f t="shared" si="1142"/>
        <v>5</v>
      </c>
      <c r="AX566" s="13">
        <f t="shared" si="1143"/>
        <v>34</v>
      </c>
      <c r="AY566" s="396">
        <v>1.1895833333333334</v>
      </c>
      <c r="AZ566" s="12">
        <f t="shared" si="991"/>
        <v>8.2638888888888928E-2</v>
      </c>
      <c r="BA566" s="225">
        <f t="shared" si="1102"/>
        <v>1</v>
      </c>
      <c r="BB566" s="225">
        <f t="shared" si="1103"/>
        <v>59</v>
      </c>
      <c r="BC566" s="396">
        <v>1.1895833333333334</v>
      </c>
      <c r="BD566" s="396">
        <v>1.1895833333333334</v>
      </c>
      <c r="BE566" s="12">
        <f t="shared" si="1168"/>
        <v>0</v>
      </c>
      <c r="BF566" s="13">
        <f t="shared" si="1169"/>
        <v>0</v>
      </c>
      <c r="BG566" s="13">
        <f t="shared" si="1170"/>
        <v>0</v>
      </c>
      <c r="BH566" s="396">
        <v>1.1895833333333334</v>
      </c>
      <c r="BI566" s="396">
        <v>1.1895833333333334</v>
      </c>
      <c r="BJ566" s="395"/>
      <c r="BK566" s="69">
        <f t="shared" si="1171"/>
        <v>0</v>
      </c>
      <c r="BL566" s="13">
        <f t="shared" si="1172"/>
        <v>0</v>
      </c>
      <c r="BM566" s="13">
        <f t="shared" si="1173"/>
        <v>0</v>
      </c>
      <c r="BN566" s="396">
        <v>1.1965277777777776</v>
      </c>
      <c r="BO566" s="12">
        <f t="shared" si="1202"/>
        <v>6.9444444444441977E-3</v>
      </c>
      <c r="BP566" s="225">
        <f t="shared" si="1203"/>
        <v>0</v>
      </c>
      <c r="BQ566" s="225">
        <f t="shared" si="1204"/>
        <v>10</v>
      </c>
      <c r="BR566" s="396">
        <v>1.2034722222222223</v>
      </c>
      <c r="BS566" s="12">
        <f t="shared" si="1003"/>
        <v>6.9444444444446418E-3</v>
      </c>
      <c r="BT566" s="225">
        <f t="shared" si="1004"/>
        <v>0</v>
      </c>
      <c r="BU566" s="225">
        <f t="shared" si="1005"/>
        <v>10</v>
      </c>
      <c r="BV566" s="396">
        <v>1.2034722222222223</v>
      </c>
      <c r="BW566" s="396">
        <v>1.20625</v>
      </c>
      <c r="BX566" s="12">
        <f t="shared" si="1191"/>
        <v>2.7777777777777679E-3</v>
      </c>
      <c r="BY566" s="13">
        <f t="shared" si="1192"/>
        <v>0</v>
      </c>
      <c r="BZ566" s="13">
        <f t="shared" si="1193"/>
        <v>4</v>
      </c>
      <c r="CA566" s="226">
        <f t="shared" si="1194"/>
        <v>0.50833333333333341</v>
      </c>
      <c r="CB566" s="13">
        <f t="shared" si="1195"/>
        <v>12</v>
      </c>
      <c r="CC566" s="13">
        <f t="shared" si="1196"/>
        <v>12</v>
      </c>
      <c r="CD566" s="12">
        <f t="shared" si="1080"/>
        <v>5.208333333333337E-2</v>
      </c>
      <c r="CE566" s="13">
        <f t="shared" si="1081"/>
        <v>1</v>
      </c>
      <c r="CF566" s="13">
        <f t="shared" si="1082"/>
        <v>15</v>
      </c>
      <c r="CG566" s="12">
        <f t="shared" si="1083"/>
        <v>0.11805555555555547</v>
      </c>
      <c r="CH566" s="13">
        <f t="shared" si="1084"/>
        <v>2</v>
      </c>
      <c r="CI566" s="13">
        <f t="shared" si="1085"/>
        <v>50</v>
      </c>
      <c r="CJ566" s="12">
        <f t="shared" si="1086"/>
        <v>8.2638888888888928E-2</v>
      </c>
      <c r="CK566" s="13">
        <f t="shared" si="1087"/>
        <v>1</v>
      </c>
      <c r="CL566" s="13">
        <f t="shared" si="1088"/>
        <v>59</v>
      </c>
      <c r="CM566" s="62"/>
      <c r="CN566" s="62"/>
      <c r="CO566" s="62"/>
      <c r="CP566" s="12">
        <f t="shared" si="1179"/>
        <v>5.0694444444444479E-2</v>
      </c>
      <c r="CQ566" s="13">
        <f t="shared" si="1180"/>
        <v>1</v>
      </c>
      <c r="CR566" s="13">
        <f t="shared" si="1181"/>
        <v>13</v>
      </c>
      <c r="CS566" s="396">
        <v>0</v>
      </c>
      <c r="CT566" s="13">
        <f>HOUR(CS566)</f>
        <v>0</v>
      </c>
      <c r="CU566" s="13">
        <f>MINUTE(CS566)</f>
        <v>0</v>
      </c>
      <c r="CV566" s="396">
        <v>0</v>
      </c>
      <c r="CW566" s="13">
        <f>HOUR(CV566)</f>
        <v>0</v>
      </c>
      <c r="CX566" s="13">
        <f>MINUTE(CV566)</f>
        <v>0</v>
      </c>
      <c r="CY566" s="396">
        <v>0</v>
      </c>
      <c r="CZ566" s="13">
        <f t="shared" si="1166"/>
        <v>0</v>
      </c>
      <c r="DA566" s="13">
        <f t="shared" si="1167"/>
        <v>0</v>
      </c>
      <c r="DB566" s="396">
        <v>0</v>
      </c>
      <c r="DC566" s="13">
        <f>HOUR(DB566)</f>
        <v>0</v>
      </c>
      <c r="DD566" s="13">
        <f>MINUTE(DB566)</f>
        <v>0</v>
      </c>
      <c r="DE566" s="396">
        <v>0</v>
      </c>
      <c r="DF566" s="13">
        <f t="shared" si="1197"/>
        <v>0</v>
      </c>
      <c r="DG566" s="13">
        <f t="shared" si="1198"/>
        <v>0</v>
      </c>
      <c r="DH566" s="396">
        <v>3.1944444444444449E-2</v>
      </c>
      <c r="DI566" s="13">
        <f t="shared" si="1150"/>
        <v>0</v>
      </c>
      <c r="DJ566" s="13">
        <f t="shared" si="1151"/>
        <v>46</v>
      </c>
      <c r="DK566" s="396">
        <v>0</v>
      </c>
      <c r="DL566" s="35">
        <f t="shared" si="1174"/>
        <v>0</v>
      </c>
      <c r="DM566" s="35">
        <f t="shared" si="1175"/>
        <v>0</v>
      </c>
      <c r="DN566" s="66">
        <f t="shared" si="1095"/>
        <v>2001818.7459999996</v>
      </c>
      <c r="DO566" s="74">
        <f t="shared" si="1096"/>
        <v>32197</v>
      </c>
      <c r="DP566" s="66">
        <f t="shared" si="1097"/>
        <v>65.736842105263165</v>
      </c>
      <c r="DQ566" s="63">
        <f t="shared" si="1098"/>
        <v>62.174076653104315</v>
      </c>
      <c r="DR566" s="66" t="e">
        <f t="shared" si="1156"/>
        <v>#NUM!</v>
      </c>
      <c r="DS566" s="96" t="e">
        <f t="shared" si="1157"/>
        <v>#NUM!</v>
      </c>
      <c r="DT566" s="66" t="e">
        <f t="shared" si="1158"/>
        <v>#NUM!</v>
      </c>
      <c r="DU566" s="66" t="e">
        <f t="shared" si="1159"/>
        <v>#NUM!</v>
      </c>
    </row>
    <row r="567" spans="1:125">
      <c r="A567" s="199">
        <v>566</v>
      </c>
      <c r="B567" s="392">
        <v>114</v>
      </c>
      <c r="C567" s="399">
        <v>40870</v>
      </c>
      <c r="D567" s="397">
        <v>11</v>
      </c>
      <c r="E567" s="393" t="s">
        <v>531</v>
      </c>
      <c r="F567" s="392">
        <v>4</v>
      </c>
      <c r="G567" s="395" t="s">
        <v>414</v>
      </c>
      <c r="H567" s="395" t="s">
        <v>413</v>
      </c>
      <c r="I567" s="395" t="s">
        <v>624</v>
      </c>
      <c r="J567" s="396">
        <v>0.73958333333333337</v>
      </c>
      <c r="K567" s="394">
        <v>3430.2</v>
      </c>
      <c r="L567" s="395" t="s">
        <v>34</v>
      </c>
      <c r="M567" s="392">
        <v>58</v>
      </c>
      <c r="N567" s="392">
        <v>0</v>
      </c>
      <c r="O567" s="395"/>
      <c r="P567" s="396">
        <v>0.73958333333333337</v>
      </c>
      <c r="Q567" s="396">
        <v>0.73958333333333337</v>
      </c>
      <c r="R567" s="12">
        <f t="shared" si="1176"/>
        <v>0</v>
      </c>
      <c r="S567" s="13">
        <f t="shared" si="1177"/>
        <v>0</v>
      </c>
      <c r="T567" s="13">
        <f t="shared" si="1178"/>
        <v>0</v>
      </c>
      <c r="U567" s="396">
        <v>0.75</v>
      </c>
      <c r="V567" s="12">
        <f t="shared" si="1182"/>
        <v>1.041666666666663E-2</v>
      </c>
      <c r="W567" s="13">
        <f t="shared" si="1183"/>
        <v>0</v>
      </c>
      <c r="X567" s="225">
        <f t="shared" si="1184"/>
        <v>15</v>
      </c>
      <c r="Y567" s="396">
        <v>0.85416666666666663</v>
      </c>
      <c r="Z567" s="12">
        <f t="shared" si="1185"/>
        <v>0.10416666666666663</v>
      </c>
      <c r="AA567" s="13">
        <f t="shared" si="1186"/>
        <v>2</v>
      </c>
      <c r="AB567" s="13">
        <f t="shared" si="1187"/>
        <v>30</v>
      </c>
      <c r="AC567" s="396">
        <v>0.88541666666666663</v>
      </c>
      <c r="AD567" s="12">
        <f t="shared" si="1188"/>
        <v>3.125E-2</v>
      </c>
      <c r="AE567" s="13">
        <f t="shared" si="1189"/>
        <v>0</v>
      </c>
      <c r="AF567" s="13">
        <f t="shared" si="1190"/>
        <v>45</v>
      </c>
      <c r="AG567" s="396">
        <v>0.88888888888888884</v>
      </c>
      <c r="AH567" s="396">
        <v>0.95138888888888884</v>
      </c>
      <c r="AI567" s="12">
        <f t="shared" si="1099"/>
        <v>6.25E-2</v>
      </c>
      <c r="AJ567" s="225">
        <f t="shared" si="1100"/>
        <v>1</v>
      </c>
      <c r="AK567" s="225">
        <f t="shared" si="1101"/>
        <v>30</v>
      </c>
      <c r="AL567" s="396">
        <v>0.88888888888888884</v>
      </c>
      <c r="AM567" s="396">
        <v>0.95138888888888884</v>
      </c>
      <c r="AN567" s="12">
        <f t="shared" si="1132"/>
        <v>6.25E-2</v>
      </c>
      <c r="AO567" s="13">
        <f t="shared" si="1133"/>
        <v>1</v>
      </c>
      <c r="AP567" s="13">
        <f t="shared" si="1134"/>
        <v>30</v>
      </c>
      <c r="AQ567" s="396">
        <v>1.2222222222222221</v>
      </c>
      <c r="AR567" s="12">
        <f t="shared" si="1199"/>
        <v>0.27083333333333326</v>
      </c>
      <c r="AS567" s="225">
        <f t="shared" si="1200"/>
        <v>6</v>
      </c>
      <c r="AT567" s="13">
        <f t="shared" si="1201"/>
        <v>30</v>
      </c>
      <c r="AU567" s="396">
        <v>1.2222222222222221</v>
      </c>
      <c r="AV567" s="226">
        <f t="shared" ref="AV567:AV579" si="1205">AU567-AQ567</f>
        <v>0</v>
      </c>
      <c r="AW567" s="13">
        <f t="shared" si="1142"/>
        <v>0</v>
      </c>
      <c r="AX567" s="13">
        <f t="shared" si="1143"/>
        <v>0</v>
      </c>
      <c r="AY567" s="396">
        <v>1.3076388888888888</v>
      </c>
      <c r="AZ567" s="12">
        <f t="shared" si="991"/>
        <v>8.5416666666666696E-2</v>
      </c>
      <c r="BA567" s="225">
        <f t="shared" si="1102"/>
        <v>2</v>
      </c>
      <c r="BB567" s="225">
        <f t="shared" si="1103"/>
        <v>3</v>
      </c>
      <c r="BC567" s="396">
        <v>1.3076388888888888</v>
      </c>
      <c r="BD567" s="396">
        <v>1.3076388888888888</v>
      </c>
      <c r="BE567" s="12">
        <f t="shared" si="1168"/>
        <v>0</v>
      </c>
      <c r="BF567" s="13">
        <f t="shared" si="1169"/>
        <v>0</v>
      </c>
      <c r="BG567" s="13">
        <f t="shared" si="1170"/>
        <v>0</v>
      </c>
      <c r="BH567" s="396">
        <v>1.3076388888888888</v>
      </c>
      <c r="BI567" s="396">
        <v>1.3076388888888888</v>
      </c>
      <c r="BJ567" s="395"/>
      <c r="BK567" s="69">
        <f t="shared" si="1171"/>
        <v>0</v>
      </c>
      <c r="BL567" s="13">
        <f t="shared" si="1172"/>
        <v>0</v>
      </c>
      <c r="BM567" s="13">
        <f t="shared" si="1173"/>
        <v>0</v>
      </c>
      <c r="BN567" s="396">
        <v>1.3145833333333334</v>
      </c>
      <c r="BO567" s="12">
        <f t="shared" si="1202"/>
        <v>6.9444444444446418E-3</v>
      </c>
      <c r="BP567" s="225">
        <f t="shared" si="1203"/>
        <v>0</v>
      </c>
      <c r="BQ567" s="225">
        <f t="shared" si="1204"/>
        <v>10</v>
      </c>
      <c r="BR567" s="396">
        <v>1.3194444444444444</v>
      </c>
      <c r="BS567" s="12">
        <f t="shared" si="1003"/>
        <v>4.8611111111109828E-3</v>
      </c>
      <c r="BT567" s="225">
        <f t="shared" si="1004"/>
        <v>0</v>
      </c>
      <c r="BU567" s="225">
        <f t="shared" si="1005"/>
        <v>7</v>
      </c>
      <c r="BV567" s="396">
        <v>1.3194444444444444</v>
      </c>
      <c r="BW567" s="396">
        <v>1.3229166666666667</v>
      </c>
      <c r="BX567" s="12">
        <f t="shared" si="1191"/>
        <v>3.4722222222223209E-3</v>
      </c>
      <c r="BY567" s="13">
        <f t="shared" si="1192"/>
        <v>0</v>
      </c>
      <c r="BZ567" s="13">
        <f t="shared" si="1193"/>
        <v>5</v>
      </c>
      <c r="CA567" s="226">
        <f t="shared" si="1194"/>
        <v>0.58333333333333337</v>
      </c>
      <c r="CB567" s="13">
        <f t="shared" si="1195"/>
        <v>14</v>
      </c>
      <c r="CC567" s="13">
        <f t="shared" si="1196"/>
        <v>0</v>
      </c>
      <c r="CD567" s="12">
        <f t="shared" si="1080"/>
        <v>0.31388888888888888</v>
      </c>
      <c r="CE567" s="13">
        <f t="shared" si="1081"/>
        <v>7</v>
      </c>
      <c r="CF567" s="13">
        <f t="shared" si="1082"/>
        <v>32</v>
      </c>
      <c r="CG567" s="12">
        <f t="shared" si="1083"/>
        <v>6.25E-2</v>
      </c>
      <c r="CH567" s="13">
        <f t="shared" si="1084"/>
        <v>1</v>
      </c>
      <c r="CI567" s="13">
        <f t="shared" si="1085"/>
        <v>30</v>
      </c>
      <c r="CJ567" s="12">
        <f t="shared" si="1086"/>
        <v>8.5416666666666696E-2</v>
      </c>
      <c r="CK567" s="13">
        <f t="shared" si="1087"/>
        <v>2</v>
      </c>
      <c r="CL567" s="13">
        <f t="shared" si="1088"/>
        <v>3</v>
      </c>
      <c r="CM567" s="62"/>
      <c r="CN567" s="62"/>
      <c r="CO567" s="62"/>
      <c r="CP567" s="12">
        <f t="shared" si="1179"/>
        <v>4.7916666666666698E-2</v>
      </c>
      <c r="CQ567" s="13">
        <f t="shared" si="1180"/>
        <v>1</v>
      </c>
      <c r="CR567" s="13">
        <f t="shared" si="1181"/>
        <v>9</v>
      </c>
      <c r="CS567" s="396">
        <v>0</v>
      </c>
      <c r="CT567" s="13">
        <f t="shared" ref="CT567:CT582" si="1206">HOUR(CS567)</f>
        <v>0</v>
      </c>
      <c r="CU567" s="13">
        <f t="shared" ref="CU567:CU582" si="1207">MINUTE(CS567)</f>
        <v>0</v>
      </c>
      <c r="CV567" s="396">
        <v>0</v>
      </c>
      <c r="CW567" s="13">
        <f t="shared" ref="CW567:CW582" si="1208">HOUR(CV567)</f>
        <v>0</v>
      </c>
      <c r="CX567" s="13">
        <f t="shared" ref="CX567:CX582" si="1209">MINUTE(CV567)</f>
        <v>0</v>
      </c>
      <c r="CY567" s="396">
        <v>0</v>
      </c>
      <c r="CZ567" s="13">
        <f t="shared" ref="CZ567:CZ593" si="1210">HOUR(CY567)</f>
        <v>0</v>
      </c>
      <c r="DA567" s="13">
        <f t="shared" ref="DA567:DA593" si="1211">MINUTE(CY567)</f>
        <v>0</v>
      </c>
      <c r="DB567" s="396">
        <v>0</v>
      </c>
      <c r="DC567" s="13">
        <f t="shared" ref="DC567:DC596" si="1212">HOUR(DB567)</f>
        <v>0</v>
      </c>
      <c r="DD567" s="13">
        <f t="shared" ref="DD567:DD596" si="1213">MINUTE(DB567)</f>
        <v>0</v>
      </c>
      <c r="DE567" s="396">
        <v>0</v>
      </c>
      <c r="DF567" s="13">
        <f t="shared" ref="DF567:DF582" si="1214">HOUR(DE567)</f>
        <v>0</v>
      </c>
      <c r="DG567" s="13">
        <f t="shared" ref="DG567:DG582" si="1215">MINUTE(DE567)</f>
        <v>0</v>
      </c>
      <c r="DH567" s="396">
        <v>3.7499999999999999E-2</v>
      </c>
      <c r="DI567" s="13">
        <f t="shared" ref="DI567:DI584" si="1216">HOUR(DH567)</f>
        <v>0</v>
      </c>
      <c r="DJ567" s="13">
        <f t="shared" ref="DJ567:DJ584" si="1217">MINUTE(DH567)</f>
        <v>54</v>
      </c>
      <c r="DK567" s="396">
        <v>0</v>
      </c>
      <c r="DL567" s="35">
        <f t="shared" ref="DL567:DL582" si="1218">HOUR(DK567)</f>
        <v>0</v>
      </c>
      <c r="DM567" s="35">
        <f t="shared" ref="DM567:DM582" si="1219">MINUTE(DK567)</f>
        <v>0</v>
      </c>
      <c r="DN567" s="66">
        <f t="shared" si="1095"/>
        <v>2005248.9459999995</v>
      </c>
      <c r="DO567" s="74">
        <f t="shared" si="1096"/>
        <v>32255</v>
      </c>
      <c r="DP567" s="66">
        <f t="shared" si="1097"/>
        <v>59.141379310344824</v>
      </c>
      <c r="DQ567" s="63">
        <f t="shared" si="1098"/>
        <v>62.168623345217782</v>
      </c>
      <c r="DR567" s="66" t="e">
        <f t="shared" si="1156"/>
        <v>#NUM!</v>
      </c>
      <c r="DS567" s="96" t="e">
        <f t="shared" si="1157"/>
        <v>#NUM!</v>
      </c>
      <c r="DT567" s="66" t="e">
        <f t="shared" si="1158"/>
        <v>#NUM!</v>
      </c>
      <c r="DU567" s="66" t="e">
        <f t="shared" si="1159"/>
        <v>#NUM!</v>
      </c>
    </row>
    <row r="568" spans="1:125">
      <c r="A568" s="175">
        <v>567</v>
      </c>
      <c r="B568" s="392">
        <v>115</v>
      </c>
      <c r="C568" s="399">
        <v>40870</v>
      </c>
      <c r="D568" s="397">
        <v>11</v>
      </c>
      <c r="E568" s="393" t="s">
        <v>171</v>
      </c>
      <c r="F568" s="392">
        <v>7</v>
      </c>
      <c r="G568" s="395" t="s">
        <v>325</v>
      </c>
      <c r="H568" s="395" t="s">
        <v>438</v>
      </c>
      <c r="I568" s="395" t="s">
        <v>711</v>
      </c>
      <c r="J568" s="396">
        <v>8.3333333333333329E-2</v>
      </c>
      <c r="K568" s="394">
        <v>3665.85</v>
      </c>
      <c r="L568" s="395" t="s">
        <v>34</v>
      </c>
      <c r="M568" s="392">
        <v>59</v>
      </c>
      <c r="N568" s="392">
        <v>0</v>
      </c>
      <c r="O568" s="395"/>
      <c r="P568" s="396">
        <v>8.3333333333333329E-2</v>
      </c>
      <c r="Q568" s="396">
        <v>8.3333333333333329E-2</v>
      </c>
      <c r="R568" s="12">
        <f t="shared" si="1176"/>
        <v>0</v>
      </c>
      <c r="S568" s="13">
        <f t="shared" si="1177"/>
        <v>0</v>
      </c>
      <c r="T568" s="13">
        <f t="shared" si="1178"/>
        <v>0</v>
      </c>
      <c r="U568" s="396">
        <v>0.125</v>
      </c>
      <c r="V568" s="12">
        <f t="shared" si="1182"/>
        <v>4.1666666666666671E-2</v>
      </c>
      <c r="W568" s="13">
        <f t="shared" si="1183"/>
        <v>1</v>
      </c>
      <c r="X568" s="225">
        <f t="shared" si="1184"/>
        <v>0</v>
      </c>
      <c r="Y568" s="396">
        <v>0.21527777777777779</v>
      </c>
      <c r="Z568" s="12">
        <f t="shared" si="1185"/>
        <v>9.027777777777779E-2</v>
      </c>
      <c r="AA568" s="13">
        <f t="shared" si="1186"/>
        <v>2</v>
      </c>
      <c r="AB568" s="13">
        <f t="shared" si="1187"/>
        <v>10</v>
      </c>
      <c r="AC568" s="396">
        <v>0.23611111111111113</v>
      </c>
      <c r="AD568" s="12">
        <f t="shared" si="1188"/>
        <v>2.0833333333333343E-2</v>
      </c>
      <c r="AE568" s="13">
        <f t="shared" si="1189"/>
        <v>0</v>
      </c>
      <c r="AF568" s="13">
        <f t="shared" si="1190"/>
        <v>30</v>
      </c>
      <c r="AG568" s="396">
        <v>0.23958333333333334</v>
      </c>
      <c r="AH568" s="396">
        <v>0.33333333333333331</v>
      </c>
      <c r="AI568" s="12">
        <f t="shared" si="1099"/>
        <v>9.3749999999999972E-2</v>
      </c>
      <c r="AJ568" s="225">
        <f t="shared" si="1100"/>
        <v>2</v>
      </c>
      <c r="AK568" s="225">
        <f t="shared" si="1101"/>
        <v>15</v>
      </c>
      <c r="AL568" s="396">
        <v>0.23958333333333334</v>
      </c>
      <c r="AM568" s="396">
        <v>0.33333333333333331</v>
      </c>
      <c r="AN568" s="12">
        <f t="shared" si="1132"/>
        <v>9.3749999999999972E-2</v>
      </c>
      <c r="AO568" s="13">
        <f t="shared" si="1133"/>
        <v>2</v>
      </c>
      <c r="AP568" s="13">
        <f t="shared" si="1134"/>
        <v>15</v>
      </c>
      <c r="AQ568" s="396">
        <v>0.58333333333333337</v>
      </c>
      <c r="AR568" s="12">
        <f t="shared" si="1199"/>
        <v>0.25000000000000006</v>
      </c>
      <c r="AS568" s="225">
        <f t="shared" si="1200"/>
        <v>6</v>
      </c>
      <c r="AT568" s="13">
        <f t="shared" si="1201"/>
        <v>0</v>
      </c>
      <c r="AU568" s="396">
        <v>0.58888888888888891</v>
      </c>
      <c r="AV568" s="226">
        <f t="shared" si="1205"/>
        <v>5.5555555555555358E-3</v>
      </c>
      <c r="AW568" s="13">
        <f t="shared" si="1142"/>
        <v>0</v>
      </c>
      <c r="AX568" s="13">
        <f t="shared" si="1143"/>
        <v>8</v>
      </c>
      <c r="AY568" s="396">
        <v>0.67222222222222217</v>
      </c>
      <c r="AZ568" s="12">
        <f t="shared" si="991"/>
        <v>8.3333333333333259E-2</v>
      </c>
      <c r="BA568" s="225">
        <f t="shared" si="1102"/>
        <v>2</v>
      </c>
      <c r="BB568" s="225">
        <f t="shared" si="1103"/>
        <v>0</v>
      </c>
      <c r="BC568" s="396">
        <v>0.67222222222222217</v>
      </c>
      <c r="BD568" s="396">
        <v>0.67222222222222217</v>
      </c>
      <c r="BE568" s="12">
        <f t="shared" si="1168"/>
        <v>0</v>
      </c>
      <c r="BF568" s="13">
        <f t="shared" si="1169"/>
        <v>0</v>
      </c>
      <c r="BG568" s="13">
        <f t="shared" si="1170"/>
        <v>0</v>
      </c>
      <c r="BH568" s="396">
        <v>0.67222222222222217</v>
      </c>
      <c r="BI568" s="396">
        <v>0.67222222222222217</v>
      </c>
      <c r="BJ568" s="395"/>
      <c r="BK568" s="69">
        <f t="shared" si="1171"/>
        <v>0</v>
      </c>
      <c r="BL568" s="13">
        <f t="shared" si="1172"/>
        <v>0</v>
      </c>
      <c r="BM568" s="13">
        <f t="shared" si="1173"/>
        <v>0</v>
      </c>
      <c r="BN568" s="396">
        <v>0.68055555555555547</v>
      </c>
      <c r="BO568" s="12">
        <f t="shared" si="1202"/>
        <v>8.3333333333333037E-3</v>
      </c>
      <c r="BP568" s="225">
        <f t="shared" si="1203"/>
        <v>0</v>
      </c>
      <c r="BQ568" s="225">
        <f t="shared" si="1204"/>
        <v>12</v>
      </c>
      <c r="BR568" s="396">
        <v>0.68402777777777779</v>
      </c>
      <c r="BS568" s="12">
        <f t="shared" si="1003"/>
        <v>3.4722222222223209E-3</v>
      </c>
      <c r="BT568" s="225">
        <f t="shared" si="1004"/>
        <v>0</v>
      </c>
      <c r="BU568" s="225">
        <f t="shared" si="1005"/>
        <v>5</v>
      </c>
      <c r="BV568" s="396">
        <v>0.68402777777777779</v>
      </c>
      <c r="BW568" s="396">
        <v>0.6875</v>
      </c>
      <c r="BX568" s="12">
        <f t="shared" si="1191"/>
        <v>3.4722222222222099E-3</v>
      </c>
      <c r="BY568" s="13">
        <f t="shared" si="1192"/>
        <v>0</v>
      </c>
      <c r="BZ568" s="13">
        <f t="shared" si="1193"/>
        <v>5</v>
      </c>
      <c r="CA568" s="226">
        <f t="shared" si="1194"/>
        <v>0.60416666666666663</v>
      </c>
      <c r="CB568" s="13">
        <f t="shared" si="1195"/>
        <v>14</v>
      </c>
      <c r="CC568" s="13">
        <f t="shared" si="1196"/>
        <v>30</v>
      </c>
      <c r="CD568" s="12">
        <f t="shared" si="1080"/>
        <v>0.28263888888888899</v>
      </c>
      <c r="CE568" s="13">
        <f t="shared" si="1081"/>
        <v>6</v>
      </c>
      <c r="CF568" s="13">
        <f t="shared" si="1082"/>
        <v>47</v>
      </c>
      <c r="CG568" s="12">
        <f t="shared" si="1083"/>
        <v>9.3749999999999972E-2</v>
      </c>
      <c r="CH568" s="13">
        <f t="shared" si="1084"/>
        <v>2</v>
      </c>
      <c r="CI568" s="13">
        <f t="shared" si="1085"/>
        <v>15</v>
      </c>
      <c r="CJ568" s="12">
        <f t="shared" si="1086"/>
        <v>8.3333333333333259E-2</v>
      </c>
      <c r="CK568" s="13">
        <f t="shared" si="1087"/>
        <v>2</v>
      </c>
      <c r="CL568" s="13">
        <f t="shared" si="1088"/>
        <v>0</v>
      </c>
      <c r="CM568" s="62"/>
      <c r="CN568" s="62"/>
      <c r="CO568" s="62"/>
      <c r="CP568" s="12">
        <f t="shared" si="1179"/>
        <v>5.1388888888888817E-2</v>
      </c>
      <c r="CQ568" s="13">
        <f t="shared" si="1180"/>
        <v>1</v>
      </c>
      <c r="CR568" s="13">
        <f t="shared" si="1181"/>
        <v>14</v>
      </c>
      <c r="CS568" s="396">
        <v>0</v>
      </c>
      <c r="CT568" s="13">
        <f t="shared" si="1206"/>
        <v>0</v>
      </c>
      <c r="CU568" s="13">
        <f t="shared" si="1207"/>
        <v>0</v>
      </c>
      <c r="CV568" s="396">
        <v>1.4583333333333332E-2</v>
      </c>
      <c r="CW568" s="13">
        <f t="shared" si="1208"/>
        <v>0</v>
      </c>
      <c r="CX568" s="13">
        <f t="shared" si="1209"/>
        <v>21</v>
      </c>
      <c r="CY568" s="396">
        <v>0</v>
      </c>
      <c r="CZ568" s="13">
        <f t="shared" si="1210"/>
        <v>0</v>
      </c>
      <c r="DA568" s="13">
        <f t="shared" si="1211"/>
        <v>0</v>
      </c>
      <c r="DB568" s="396">
        <v>0</v>
      </c>
      <c r="DC568" s="13">
        <f t="shared" si="1212"/>
        <v>0</v>
      </c>
      <c r="DD568" s="13">
        <f t="shared" si="1213"/>
        <v>0</v>
      </c>
      <c r="DE568" s="396">
        <v>0</v>
      </c>
      <c r="DF568" s="13">
        <f t="shared" si="1214"/>
        <v>0</v>
      </c>
      <c r="DG568" s="13">
        <f t="shared" si="1215"/>
        <v>0</v>
      </c>
      <c r="DH568" s="396">
        <v>1.7361111111111112E-2</v>
      </c>
      <c r="DI568" s="13">
        <f t="shared" si="1216"/>
        <v>0</v>
      </c>
      <c r="DJ568" s="13">
        <f t="shared" si="1217"/>
        <v>25</v>
      </c>
      <c r="DK568" s="396">
        <v>0</v>
      </c>
      <c r="DL568" s="35">
        <f t="shared" si="1218"/>
        <v>0</v>
      </c>
      <c r="DM568" s="35">
        <f t="shared" si="1219"/>
        <v>0</v>
      </c>
      <c r="DN568" s="66">
        <f t="shared" si="1095"/>
        <v>2008914.7959999996</v>
      </c>
      <c r="DO568" s="74">
        <f t="shared" si="1096"/>
        <v>32314</v>
      </c>
      <c r="DP568" s="66">
        <f t="shared" si="1097"/>
        <v>62.133050847457625</v>
      </c>
      <c r="DQ568" s="63">
        <f t="shared" si="1098"/>
        <v>62.168558395741769</v>
      </c>
      <c r="DR568" s="66" t="e">
        <f t="shared" si="1156"/>
        <v>#NUM!</v>
      </c>
      <c r="DS568" s="96" t="e">
        <f t="shared" si="1157"/>
        <v>#NUM!</v>
      </c>
      <c r="DT568" s="66" t="e">
        <f t="shared" si="1158"/>
        <v>#NUM!</v>
      </c>
      <c r="DU568" s="66" t="e">
        <f t="shared" si="1159"/>
        <v>#NUM!</v>
      </c>
    </row>
    <row r="569" spans="1:125">
      <c r="A569" s="175">
        <v>568</v>
      </c>
      <c r="B569" s="392">
        <v>116</v>
      </c>
      <c r="C569" s="399">
        <v>40870</v>
      </c>
      <c r="D569" s="397">
        <v>11</v>
      </c>
      <c r="E569" s="393" t="s">
        <v>664</v>
      </c>
      <c r="F569" s="392">
        <v>14</v>
      </c>
      <c r="G569" s="395" t="s">
        <v>696</v>
      </c>
      <c r="H569" s="395" t="s">
        <v>394</v>
      </c>
      <c r="I569" s="395" t="s">
        <v>639</v>
      </c>
      <c r="J569" s="396">
        <v>0.22916666666666666</v>
      </c>
      <c r="K569" s="394">
        <v>3558.09</v>
      </c>
      <c r="L569" s="395" t="s">
        <v>33</v>
      </c>
      <c r="M569" s="392">
        <v>59</v>
      </c>
      <c r="N569" s="392">
        <v>0</v>
      </c>
      <c r="O569" s="395"/>
      <c r="P569" s="396">
        <v>0.22916666666666666</v>
      </c>
      <c r="Q569" s="396">
        <v>0.22916666666666666</v>
      </c>
      <c r="R569" s="12">
        <f t="shared" si="1176"/>
        <v>0</v>
      </c>
      <c r="S569" s="13">
        <f t="shared" si="1177"/>
        <v>0</v>
      </c>
      <c r="T569" s="13">
        <f t="shared" si="1178"/>
        <v>0</v>
      </c>
      <c r="U569" s="396">
        <v>0.25</v>
      </c>
      <c r="V569" s="12">
        <f t="shared" si="1182"/>
        <v>2.0833333333333343E-2</v>
      </c>
      <c r="W569" s="13">
        <f t="shared" si="1183"/>
        <v>0</v>
      </c>
      <c r="X569" s="225">
        <f t="shared" si="1184"/>
        <v>30</v>
      </c>
      <c r="Y569" s="396">
        <v>0.33333333333333331</v>
      </c>
      <c r="Z569" s="12">
        <f t="shared" si="1185"/>
        <v>8.3333333333333315E-2</v>
      </c>
      <c r="AA569" s="13">
        <f t="shared" si="1186"/>
        <v>2</v>
      </c>
      <c r="AB569" s="13">
        <f t="shared" si="1187"/>
        <v>0</v>
      </c>
      <c r="AC569" s="396">
        <v>0.43055555555555558</v>
      </c>
      <c r="AD569" s="12">
        <f t="shared" si="1188"/>
        <v>9.7222222222222265E-2</v>
      </c>
      <c r="AE569" s="13">
        <f t="shared" si="1189"/>
        <v>2</v>
      </c>
      <c r="AF569" s="13">
        <f t="shared" si="1190"/>
        <v>20</v>
      </c>
      <c r="AG569" s="396">
        <v>0.43055555555555558</v>
      </c>
      <c r="AH569" s="396">
        <v>0.43402777777777773</v>
      </c>
      <c r="AI569" s="12">
        <f t="shared" si="1099"/>
        <v>3.4722222222221544E-3</v>
      </c>
      <c r="AJ569" s="225">
        <f t="shared" si="1100"/>
        <v>0</v>
      </c>
      <c r="AK569" s="225">
        <f t="shared" si="1101"/>
        <v>5</v>
      </c>
      <c r="AL569" s="396">
        <v>0.43055555555555558</v>
      </c>
      <c r="AM569" s="396">
        <v>0.43402777777777773</v>
      </c>
      <c r="AN569" s="12">
        <f t="shared" si="1132"/>
        <v>3.4722222222221544E-3</v>
      </c>
      <c r="AO569" s="13">
        <f t="shared" si="1133"/>
        <v>0</v>
      </c>
      <c r="AP569" s="13">
        <f t="shared" si="1134"/>
        <v>5</v>
      </c>
      <c r="AQ569" s="396">
        <v>0.43402777777777773</v>
      </c>
      <c r="AR569" s="12">
        <f t="shared" si="1199"/>
        <v>0</v>
      </c>
      <c r="AS569" s="225">
        <f t="shared" si="1200"/>
        <v>0</v>
      </c>
      <c r="AT569" s="13">
        <f t="shared" si="1201"/>
        <v>0</v>
      </c>
      <c r="AU569" s="396">
        <v>0.44722222222222219</v>
      </c>
      <c r="AV569" s="226">
        <f t="shared" si="1205"/>
        <v>1.3194444444444453E-2</v>
      </c>
      <c r="AW569" s="13">
        <f t="shared" si="1142"/>
        <v>0</v>
      </c>
      <c r="AX569" s="13">
        <f t="shared" si="1143"/>
        <v>19</v>
      </c>
      <c r="AY569" s="396">
        <v>0.56041666666666667</v>
      </c>
      <c r="AZ569" s="12">
        <f t="shared" si="991"/>
        <v>0.11319444444444449</v>
      </c>
      <c r="BA569" s="225">
        <f t="shared" si="1102"/>
        <v>2</v>
      </c>
      <c r="BB569" s="225">
        <f t="shared" si="1103"/>
        <v>43</v>
      </c>
      <c r="BC569" s="396">
        <v>0.56041666666666667</v>
      </c>
      <c r="BD569" s="396">
        <v>0.56041666666666667</v>
      </c>
      <c r="BE569" s="12">
        <f t="shared" si="1168"/>
        <v>0</v>
      </c>
      <c r="BF569" s="13">
        <f t="shared" si="1169"/>
        <v>0</v>
      </c>
      <c r="BG569" s="13">
        <f t="shared" si="1170"/>
        <v>0</v>
      </c>
      <c r="BH569" s="396">
        <v>0.56041666666666667</v>
      </c>
      <c r="BI569" s="396">
        <v>0.56041666666666667</v>
      </c>
      <c r="BJ569" s="395"/>
      <c r="BK569" s="69">
        <f t="shared" si="1171"/>
        <v>0</v>
      </c>
      <c r="BL569" s="13">
        <f t="shared" si="1172"/>
        <v>0</v>
      </c>
      <c r="BM569" s="13">
        <f t="shared" si="1173"/>
        <v>0</v>
      </c>
      <c r="BN569" s="396">
        <v>0.56944444444444442</v>
      </c>
      <c r="BO569" s="12">
        <f t="shared" si="1202"/>
        <v>9.0277777777777457E-3</v>
      </c>
      <c r="BP569" s="225">
        <f t="shared" si="1203"/>
        <v>0</v>
      </c>
      <c r="BQ569" s="225">
        <f t="shared" si="1204"/>
        <v>13</v>
      </c>
      <c r="BR569" s="396">
        <v>0.57291666666666663</v>
      </c>
      <c r="BS569" s="12">
        <f t="shared" si="1003"/>
        <v>3.4722222222222099E-3</v>
      </c>
      <c r="BT569" s="225">
        <f t="shared" si="1004"/>
        <v>0</v>
      </c>
      <c r="BU569" s="225">
        <f t="shared" si="1005"/>
        <v>5</v>
      </c>
      <c r="BV569" s="396">
        <v>0.57291666666666663</v>
      </c>
      <c r="BW569" s="396">
        <v>0.57638888888888895</v>
      </c>
      <c r="BX569" s="12">
        <f t="shared" si="1191"/>
        <v>3.4722222222223209E-3</v>
      </c>
      <c r="BY569" s="13">
        <f t="shared" si="1192"/>
        <v>0</v>
      </c>
      <c r="BZ569" s="13">
        <f t="shared" si="1193"/>
        <v>5</v>
      </c>
      <c r="CA569" s="226">
        <f t="shared" si="1194"/>
        <v>0.34722222222222232</v>
      </c>
      <c r="CB569" s="13">
        <f t="shared" si="1195"/>
        <v>8</v>
      </c>
      <c r="CC569" s="13">
        <f t="shared" si="1196"/>
        <v>20</v>
      </c>
      <c r="CD569" s="12">
        <f t="shared" si="1080"/>
        <v>0.10972222222222222</v>
      </c>
      <c r="CE569" s="13">
        <f t="shared" si="1081"/>
        <v>2</v>
      </c>
      <c r="CF569" s="13">
        <f t="shared" si="1082"/>
        <v>38</v>
      </c>
      <c r="CG569" s="12">
        <f t="shared" si="1083"/>
        <v>3.4722222222221544E-3</v>
      </c>
      <c r="CH569" s="13">
        <f t="shared" si="1084"/>
        <v>0</v>
      </c>
      <c r="CI569" s="13">
        <f t="shared" si="1085"/>
        <v>5</v>
      </c>
      <c r="CJ569" s="12">
        <f t="shared" si="1086"/>
        <v>0.11319444444444449</v>
      </c>
      <c r="CK569" s="13">
        <f t="shared" si="1087"/>
        <v>2</v>
      </c>
      <c r="CL569" s="13">
        <f t="shared" si="1088"/>
        <v>43</v>
      </c>
      <c r="CM569" s="62"/>
      <c r="CN569" s="62"/>
      <c r="CO569" s="62"/>
      <c r="CP569" s="12">
        <f t="shared" si="1179"/>
        <v>5.4861111111111152E-2</v>
      </c>
      <c r="CQ569" s="13">
        <f t="shared" si="1180"/>
        <v>1</v>
      </c>
      <c r="CR569" s="13">
        <f t="shared" si="1181"/>
        <v>19</v>
      </c>
      <c r="CS569" s="396">
        <v>0</v>
      </c>
      <c r="CT569" s="13">
        <f t="shared" si="1206"/>
        <v>0</v>
      </c>
      <c r="CU569" s="13">
        <f t="shared" si="1207"/>
        <v>0</v>
      </c>
      <c r="CV569" s="396">
        <v>1.1111111111111112E-2</v>
      </c>
      <c r="CW569" s="13">
        <f t="shared" si="1208"/>
        <v>0</v>
      </c>
      <c r="CX569" s="13">
        <f t="shared" si="1209"/>
        <v>16</v>
      </c>
      <c r="CY569" s="396">
        <v>0</v>
      </c>
      <c r="CZ569" s="13">
        <f t="shared" si="1210"/>
        <v>0</v>
      </c>
      <c r="DA569" s="13">
        <f t="shared" si="1211"/>
        <v>0</v>
      </c>
      <c r="DB569" s="396">
        <v>0</v>
      </c>
      <c r="DC569" s="13">
        <f t="shared" si="1212"/>
        <v>0</v>
      </c>
      <c r="DD569" s="13">
        <f t="shared" si="1213"/>
        <v>0</v>
      </c>
      <c r="DE569" s="396">
        <v>0</v>
      </c>
      <c r="DF569" s="13">
        <f t="shared" si="1214"/>
        <v>0</v>
      </c>
      <c r="DG569" s="13">
        <f t="shared" si="1215"/>
        <v>0</v>
      </c>
      <c r="DH569" s="396">
        <v>4.7222222222222221E-2</v>
      </c>
      <c r="DI569" s="13">
        <f t="shared" si="1216"/>
        <v>1</v>
      </c>
      <c r="DJ569" s="13">
        <f t="shared" si="1217"/>
        <v>8</v>
      </c>
      <c r="DK569" s="396">
        <v>0</v>
      </c>
      <c r="DL569" s="35">
        <f t="shared" si="1218"/>
        <v>0</v>
      </c>
      <c r="DM569" s="35">
        <f t="shared" si="1219"/>
        <v>0</v>
      </c>
      <c r="DN569" s="66">
        <f t="shared" si="1095"/>
        <v>2012472.8859999997</v>
      </c>
      <c r="DO569" s="74">
        <f t="shared" si="1096"/>
        <v>32373</v>
      </c>
      <c r="DP569" s="66">
        <f t="shared" si="1097"/>
        <v>60.306610169491528</v>
      </c>
      <c r="DQ569" s="63">
        <f t="shared" si="1098"/>
        <v>62.165164983164971</v>
      </c>
      <c r="DR569" s="66" t="e">
        <f t="shared" si="1156"/>
        <v>#NUM!</v>
      </c>
      <c r="DS569" s="96" t="e">
        <f t="shared" si="1157"/>
        <v>#NUM!</v>
      </c>
      <c r="DT569" s="66" t="e">
        <f t="shared" si="1158"/>
        <v>#NUM!</v>
      </c>
      <c r="DU569" s="66" t="e">
        <f t="shared" si="1159"/>
        <v>#NUM!</v>
      </c>
    </row>
    <row r="570" spans="1:125" ht="30">
      <c r="A570" s="199">
        <v>569</v>
      </c>
      <c r="B570" s="392">
        <v>117</v>
      </c>
      <c r="C570" s="399">
        <v>40870</v>
      </c>
      <c r="D570" s="397">
        <v>11</v>
      </c>
      <c r="E570" s="393" t="s">
        <v>39</v>
      </c>
      <c r="F570" s="392">
        <v>55</v>
      </c>
      <c r="G570" s="395" t="s">
        <v>38</v>
      </c>
      <c r="H570" s="395" t="s">
        <v>719</v>
      </c>
      <c r="I570" s="395" t="s">
        <v>720</v>
      </c>
      <c r="J570" s="396">
        <v>0.4826388888888889</v>
      </c>
      <c r="K570" s="394">
        <v>3702.62</v>
      </c>
      <c r="L570" s="395" t="s">
        <v>34</v>
      </c>
      <c r="M570" s="392">
        <v>59</v>
      </c>
      <c r="N570" s="392">
        <v>0</v>
      </c>
      <c r="O570" s="395"/>
      <c r="P570" s="396">
        <v>0.4826388888888889</v>
      </c>
      <c r="Q570" s="396">
        <v>0.4826388888888889</v>
      </c>
      <c r="R570" s="12">
        <f t="shared" si="1176"/>
        <v>0</v>
      </c>
      <c r="S570" s="13">
        <f t="shared" si="1177"/>
        <v>0</v>
      </c>
      <c r="T570" s="13">
        <f t="shared" si="1178"/>
        <v>0</v>
      </c>
      <c r="U570" s="396">
        <v>0.48958333333333331</v>
      </c>
      <c r="V570" s="12">
        <f t="shared" si="1182"/>
        <v>6.9444444444444198E-3</v>
      </c>
      <c r="W570" s="13">
        <f t="shared" si="1183"/>
        <v>0</v>
      </c>
      <c r="X570" s="225">
        <f t="shared" si="1184"/>
        <v>10</v>
      </c>
      <c r="Y570" s="396">
        <v>0.5</v>
      </c>
      <c r="Z570" s="12">
        <f t="shared" si="1185"/>
        <v>1.0416666666666685E-2</v>
      </c>
      <c r="AA570" s="13">
        <f t="shared" si="1186"/>
        <v>0</v>
      </c>
      <c r="AB570" s="13">
        <f t="shared" si="1187"/>
        <v>15</v>
      </c>
      <c r="AC570" s="396">
        <v>0.54166666666666663</v>
      </c>
      <c r="AD570" s="12">
        <f t="shared" si="1188"/>
        <v>4.166666666666663E-2</v>
      </c>
      <c r="AE570" s="13">
        <f t="shared" si="1189"/>
        <v>1</v>
      </c>
      <c r="AF570" s="13">
        <f t="shared" si="1190"/>
        <v>0</v>
      </c>
      <c r="AG570" s="396">
        <v>0.54513888888888895</v>
      </c>
      <c r="AH570" s="396">
        <v>0.67708333333333337</v>
      </c>
      <c r="AI570" s="12">
        <f t="shared" si="1099"/>
        <v>0.13194444444444442</v>
      </c>
      <c r="AJ570" s="225">
        <f t="shared" si="1100"/>
        <v>3</v>
      </c>
      <c r="AK570" s="225">
        <f t="shared" si="1101"/>
        <v>10</v>
      </c>
      <c r="AL570" s="396">
        <v>0.54513888888888895</v>
      </c>
      <c r="AM570" s="396">
        <v>0.67708333333333337</v>
      </c>
      <c r="AN570" s="12">
        <f t="shared" si="1132"/>
        <v>0.13194444444444442</v>
      </c>
      <c r="AO570" s="13">
        <f t="shared" si="1133"/>
        <v>3</v>
      </c>
      <c r="AP570" s="13">
        <f t="shared" si="1134"/>
        <v>10</v>
      </c>
      <c r="AQ570" s="396">
        <v>0.69791666666666663</v>
      </c>
      <c r="AR570" s="12">
        <f t="shared" si="1199"/>
        <v>2.0833333333333259E-2</v>
      </c>
      <c r="AS570" s="225">
        <f t="shared" si="1200"/>
        <v>0</v>
      </c>
      <c r="AT570" s="13">
        <f t="shared" si="1201"/>
        <v>30</v>
      </c>
      <c r="AU570" s="396">
        <v>0.70138888888888884</v>
      </c>
      <c r="AV570" s="226">
        <f t="shared" si="1205"/>
        <v>3.4722222222222099E-3</v>
      </c>
      <c r="AW570" s="13">
        <f t="shared" si="1142"/>
        <v>0</v>
      </c>
      <c r="AX570" s="13">
        <f t="shared" si="1143"/>
        <v>5</v>
      </c>
      <c r="AY570" s="396">
        <v>0.80694444444444446</v>
      </c>
      <c r="AZ570" s="12">
        <f t="shared" si="991"/>
        <v>0.10555555555555562</v>
      </c>
      <c r="BA570" s="225">
        <f t="shared" si="1102"/>
        <v>2</v>
      </c>
      <c r="BB570" s="225">
        <f t="shared" si="1103"/>
        <v>32</v>
      </c>
      <c r="BC570" s="396">
        <v>0.80694444444444446</v>
      </c>
      <c r="BD570" s="396">
        <v>0.80694444444444446</v>
      </c>
      <c r="BE570" s="12">
        <f t="shared" si="1168"/>
        <v>0</v>
      </c>
      <c r="BF570" s="13">
        <f t="shared" si="1169"/>
        <v>0</v>
      </c>
      <c r="BG570" s="13">
        <f t="shared" si="1170"/>
        <v>0</v>
      </c>
      <c r="BH570" s="396">
        <v>0.80694444444444446</v>
      </c>
      <c r="BI570" s="396">
        <v>0.80694444444444446</v>
      </c>
      <c r="BJ570" s="395"/>
      <c r="BK570" s="69">
        <f t="shared" si="1171"/>
        <v>0</v>
      </c>
      <c r="BL570" s="13">
        <f t="shared" si="1172"/>
        <v>0</v>
      </c>
      <c r="BM570" s="13">
        <f t="shared" si="1173"/>
        <v>0</v>
      </c>
      <c r="BN570" s="396">
        <v>0.81458333333333333</v>
      </c>
      <c r="BO570" s="12">
        <f t="shared" si="1202"/>
        <v>7.6388888888888618E-3</v>
      </c>
      <c r="BP570" s="225">
        <f t="shared" si="1203"/>
        <v>0</v>
      </c>
      <c r="BQ570" s="225">
        <f t="shared" si="1204"/>
        <v>11</v>
      </c>
      <c r="BR570" s="396">
        <v>0.81944444444444453</v>
      </c>
      <c r="BS570" s="12">
        <f t="shared" si="1003"/>
        <v>4.8611111111112049E-3</v>
      </c>
      <c r="BT570" s="225">
        <f t="shared" si="1004"/>
        <v>0</v>
      </c>
      <c r="BU570" s="225">
        <f t="shared" si="1005"/>
        <v>7</v>
      </c>
      <c r="BV570" s="396">
        <v>0.81944444444444453</v>
      </c>
      <c r="BW570" s="396">
        <v>0.82291666666666663</v>
      </c>
      <c r="BX570" s="12">
        <f t="shared" si="1191"/>
        <v>3.4722222222220989E-3</v>
      </c>
      <c r="BY570" s="13">
        <f t="shared" si="1192"/>
        <v>0</v>
      </c>
      <c r="BZ570" s="13">
        <f t="shared" si="1193"/>
        <v>5</v>
      </c>
      <c r="CA570" s="226">
        <f t="shared" si="1194"/>
        <v>0.34027777777777773</v>
      </c>
      <c r="CB570" s="13">
        <f t="shared" si="1195"/>
        <v>8</v>
      </c>
      <c r="CC570" s="13">
        <f t="shared" si="1196"/>
        <v>10</v>
      </c>
      <c r="CD570" s="12">
        <f t="shared" si="1080"/>
        <v>7.4999999999999956E-2</v>
      </c>
      <c r="CE570" s="13">
        <f t="shared" si="1081"/>
        <v>1</v>
      </c>
      <c r="CF570" s="13">
        <f t="shared" si="1082"/>
        <v>48</v>
      </c>
      <c r="CG570" s="12">
        <f t="shared" si="1083"/>
        <v>0.13194444444444442</v>
      </c>
      <c r="CH570" s="13">
        <f t="shared" si="1084"/>
        <v>3</v>
      </c>
      <c r="CI570" s="13">
        <f t="shared" si="1085"/>
        <v>10</v>
      </c>
      <c r="CJ570" s="12">
        <f t="shared" si="1086"/>
        <v>0.10555555555555562</v>
      </c>
      <c r="CK570" s="13">
        <f t="shared" si="1087"/>
        <v>2</v>
      </c>
      <c r="CL570" s="13">
        <f t="shared" si="1088"/>
        <v>32</v>
      </c>
      <c r="CM570" s="62"/>
      <c r="CN570" s="62"/>
      <c r="CO570" s="62"/>
      <c r="CP570" s="12">
        <f t="shared" si="1179"/>
        <v>5.4861111111111173E-2</v>
      </c>
      <c r="CQ570" s="13">
        <f t="shared" si="1180"/>
        <v>1</v>
      </c>
      <c r="CR570" s="13">
        <f t="shared" si="1181"/>
        <v>19</v>
      </c>
      <c r="CS570" s="396">
        <v>0</v>
      </c>
      <c r="CT570" s="13">
        <f t="shared" si="1206"/>
        <v>0</v>
      </c>
      <c r="CU570" s="13">
        <f t="shared" si="1207"/>
        <v>0</v>
      </c>
      <c r="CV570" s="396">
        <v>0</v>
      </c>
      <c r="CW570" s="13">
        <f t="shared" si="1208"/>
        <v>0</v>
      </c>
      <c r="CX570" s="13">
        <f t="shared" si="1209"/>
        <v>0</v>
      </c>
      <c r="CY570" s="396">
        <v>0</v>
      </c>
      <c r="CZ570" s="13">
        <f t="shared" si="1210"/>
        <v>0</v>
      </c>
      <c r="DA570" s="13">
        <f t="shared" si="1211"/>
        <v>0</v>
      </c>
      <c r="DB570" s="396">
        <v>0</v>
      </c>
      <c r="DC570" s="13">
        <f t="shared" si="1212"/>
        <v>0</v>
      </c>
      <c r="DD570" s="13">
        <f t="shared" si="1213"/>
        <v>0</v>
      </c>
      <c r="DE570" s="396">
        <v>0</v>
      </c>
      <c r="DF570" s="13">
        <f t="shared" si="1214"/>
        <v>0</v>
      </c>
      <c r="DG570" s="13">
        <f t="shared" si="1215"/>
        <v>0</v>
      </c>
      <c r="DH570" s="396">
        <v>5.0694444444444452E-2</v>
      </c>
      <c r="DI570" s="13">
        <f t="shared" si="1216"/>
        <v>1</v>
      </c>
      <c r="DJ570" s="13">
        <f t="shared" si="1217"/>
        <v>13</v>
      </c>
      <c r="DK570" s="396">
        <v>0</v>
      </c>
      <c r="DL570" s="35">
        <f t="shared" si="1218"/>
        <v>0</v>
      </c>
      <c r="DM570" s="35">
        <f t="shared" si="1219"/>
        <v>0</v>
      </c>
      <c r="DN570" s="66">
        <f t="shared" si="1095"/>
        <v>2016175.5059999998</v>
      </c>
      <c r="DO570" s="74">
        <f t="shared" si="1096"/>
        <v>32432</v>
      </c>
      <c r="DP570" s="66">
        <f t="shared" si="1097"/>
        <v>62.756271186440678</v>
      </c>
      <c r="DQ570" s="63">
        <f t="shared" si="1098"/>
        <v>62.166240318204238</v>
      </c>
      <c r="DR570" s="66" t="e">
        <f t="shared" si="1156"/>
        <v>#NUM!</v>
      </c>
      <c r="DS570" s="96" t="e">
        <f t="shared" si="1157"/>
        <v>#NUM!</v>
      </c>
      <c r="DT570" s="66" t="e">
        <f t="shared" si="1158"/>
        <v>#NUM!</v>
      </c>
      <c r="DU570" s="66" t="e">
        <f t="shared" si="1159"/>
        <v>#NUM!</v>
      </c>
    </row>
    <row r="571" spans="1:125">
      <c r="A571" s="175">
        <v>570</v>
      </c>
      <c r="B571" s="392">
        <v>118</v>
      </c>
      <c r="C571" s="399">
        <v>40870</v>
      </c>
      <c r="D571" s="397">
        <v>11</v>
      </c>
      <c r="E571" s="393" t="s">
        <v>664</v>
      </c>
      <c r="F571" s="392">
        <v>15</v>
      </c>
      <c r="G571" s="395" t="s">
        <v>696</v>
      </c>
      <c r="H571" s="395" t="s">
        <v>394</v>
      </c>
      <c r="I571" s="395" t="s">
        <v>639</v>
      </c>
      <c r="J571" s="396">
        <v>0.875</v>
      </c>
      <c r="K571" s="394">
        <v>3316.26</v>
      </c>
      <c r="L571" s="395" t="s">
        <v>33</v>
      </c>
      <c r="M571" s="392">
        <v>58</v>
      </c>
      <c r="N571" s="392">
        <v>1</v>
      </c>
      <c r="O571" s="395"/>
      <c r="P571" s="396">
        <v>0.875</v>
      </c>
      <c r="Q571" s="396">
        <v>0.875</v>
      </c>
      <c r="R571" s="12">
        <f t="shared" si="1176"/>
        <v>0</v>
      </c>
      <c r="S571" s="13">
        <f t="shared" si="1177"/>
        <v>0</v>
      </c>
      <c r="T571" s="13">
        <f t="shared" si="1178"/>
        <v>0</v>
      </c>
      <c r="U571" s="396">
        <v>0.87847222222222221</v>
      </c>
      <c r="V571" s="12">
        <f t="shared" si="1182"/>
        <v>3.4722222222222099E-3</v>
      </c>
      <c r="W571" s="13">
        <f t="shared" si="1183"/>
        <v>0</v>
      </c>
      <c r="X571" s="225">
        <f t="shared" si="1184"/>
        <v>5</v>
      </c>
      <c r="Y571" s="396">
        <v>0.88888888888888884</v>
      </c>
      <c r="Z571" s="12">
        <f t="shared" si="1185"/>
        <v>1.041666666666663E-2</v>
      </c>
      <c r="AA571" s="13">
        <f t="shared" si="1186"/>
        <v>0</v>
      </c>
      <c r="AB571" s="13">
        <f t="shared" si="1187"/>
        <v>15</v>
      </c>
      <c r="AC571" s="396">
        <v>0.96180555555555547</v>
      </c>
      <c r="AD571" s="12">
        <f t="shared" si="1188"/>
        <v>7.291666666666663E-2</v>
      </c>
      <c r="AE571" s="13">
        <f t="shared" si="1189"/>
        <v>1</v>
      </c>
      <c r="AF571" s="13">
        <f t="shared" si="1190"/>
        <v>45</v>
      </c>
      <c r="AG571" s="396">
        <v>0.96180555555555547</v>
      </c>
      <c r="AH571" s="396">
        <v>1.0069444444444444</v>
      </c>
      <c r="AI571" s="12">
        <f t="shared" si="1099"/>
        <v>4.5138888888888951E-2</v>
      </c>
      <c r="AJ571" s="225">
        <f t="shared" si="1100"/>
        <v>1</v>
      </c>
      <c r="AK571" s="225">
        <f t="shared" si="1101"/>
        <v>5</v>
      </c>
      <c r="AL571" s="396">
        <v>0.96180555555555547</v>
      </c>
      <c r="AM571" s="396">
        <v>1.0069444444444444</v>
      </c>
      <c r="AN571" s="12">
        <f t="shared" si="1132"/>
        <v>4.5138888888888951E-2</v>
      </c>
      <c r="AO571" s="13">
        <f t="shared" si="1133"/>
        <v>1</v>
      </c>
      <c r="AP571" s="13">
        <f t="shared" si="1134"/>
        <v>5</v>
      </c>
      <c r="AQ571" s="396">
        <v>1.0069444444444444</v>
      </c>
      <c r="AR571" s="12">
        <f t="shared" si="1199"/>
        <v>0</v>
      </c>
      <c r="AS571" s="225">
        <f t="shared" si="1200"/>
        <v>0</v>
      </c>
      <c r="AT571" s="13">
        <f t="shared" si="1201"/>
        <v>0</v>
      </c>
      <c r="AU571" s="396">
        <v>1.007638888888889</v>
      </c>
      <c r="AV571" s="226">
        <f t="shared" si="1205"/>
        <v>6.94444444444553E-4</v>
      </c>
      <c r="AW571" s="13">
        <f t="shared" si="1142"/>
        <v>0</v>
      </c>
      <c r="AX571" s="13">
        <f t="shared" si="1143"/>
        <v>1</v>
      </c>
      <c r="AY571" s="396">
        <v>1.1104166666666666</v>
      </c>
      <c r="AZ571" s="12">
        <f t="shared" si="991"/>
        <v>0.10277777777777763</v>
      </c>
      <c r="BA571" s="225">
        <f t="shared" si="1102"/>
        <v>2</v>
      </c>
      <c r="BB571" s="225">
        <f t="shared" si="1103"/>
        <v>28</v>
      </c>
      <c r="BC571" s="396">
        <v>1.1104166666666666</v>
      </c>
      <c r="BD571" s="396">
        <v>1.1104166666666666</v>
      </c>
      <c r="BE571" s="12">
        <f t="shared" si="1168"/>
        <v>0</v>
      </c>
      <c r="BF571" s="13">
        <f t="shared" si="1169"/>
        <v>0</v>
      </c>
      <c r="BG571" s="13">
        <f t="shared" si="1170"/>
        <v>0</v>
      </c>
      <c r="BH571" s="396">
        <v>1.1104166666666666</v>
      </c>
      <c r="BI571" s="396">
        <v>1.1104166666666666</v>
      </c>
      <c r="BJ571" s="395"/>
      <c r="BK571" s="69">
        <f t="shared" si="1171"/>
        <v>0</v>
      </c>
      <c r="BL571" s="13">
        <f t="shared" si="1172"/>
        <v>0</v>
      </c>
      <c r="BM571" s="13">
        <f t="shared" si="1173"/>
        <v>0</v>
      </c>
      <c r="BN571" s="396">
        <v>1.1180555555555556</v>
      </c>
      <c r="BO571" s="12">
        <f t="shared" si="1202"/>
        <v>7.6388888888889728E-3</v>
      </c>
      <c r="BP571" s="225">
        <f t="shared" si="1203"/>
        <v>0</v>
      </c>
      <c r="BQ571" s="225">
        <f t="shared" si="1204"/>
        <v>11</v>
      </c>
      <c r="BR571" s="396">
        <v>1.1215277777777779</v>
      </c>
      <c r="BS571" s="12">
        <f t="shared" si="1003"/>
        <v>3.4722222222223209E-3</v>
      </c>
      <c r="BT571" s="225">
        <f t="shared" si="1004"/>
        <v>0</v>
      </c>
      <c r="BU571" s="225">
        <f t="shared" si="1005"/>
        <v>5</v>
      </c>
      <c r="BV571" s="396">
        <v>1.1215277777777779</v>
      </c>
      <c r="BW571" s="396">
        <v>1.125</v>
      </c>
      <c r="BX571" s="12">
        <f t="shared" si="1191"/>
        <v>3.4722222222220989E-3</v>
      </c>
      <c r="BY571" s="13">
        <f t="shared" si="1192"/>
        <v>0</v>
      </c>
      <c r="BZ571" s="13">
        <f t="shared" si="1193"/>
        <v>5</v>
      </c>
      <c r="CA571" s="226">
        <f t="shared" si="1194"/>
        <v>0.25</v>
      </c>
      <c r="CB571" s="13">
        <f t="shared" si="1195"/>
        <v>6</v>
      </c>
      <c r="CC571" s="13">
        <f t="shared" si="1196"/>
        <v>0</v>
      </c>
      <c r="CD571" s="12">
        <f t="shared" si="1080"/>
        <v>8.4027777777777923E-2</v>
      </c>
      <c r="CE571" s="13">
        <f t="shared" si="1081"/>
        <v>2</v>
      </c>
      <c r="CF571" s="13">
        <f t="shared" si="1082"/>
        <v>1</v>
      </c>
      <c r="CG571" s="12">
        <f t="shared" si="1083"/>
        <v>4.5138888888888951E-2</v>
      </c>
      <c r="CH571" s="13">
        <f t="shared" si="1084"/>
        <v>1</v>
      </c>
      <c r="CI571" s="13">
        <f t="shared" si="1085"/>
        <v>5</v>
      </c>
      <c r="CJ571" s="12">
        <f t="shared" si="1086"/>
        <v>0.10277777777777763</v>
      </c>
      <c r="CK571" s="13">
        <f t="shared" si="1087"/>
        <v>2</v>
      </c>
      <c r="CL571" s="13">
        <f t="shared" si="1088"/>
        <v>28</v>
      </c>
      <c r="CM571" s="62"/>
      <c r="CN571" s="62"/>
      <c r="CO571" s="62"/>
      <c r="CP571" s="12">
        <f t="shared" si="1179"/>
        <v>5.4861111111110972E-2</v>
      </c>
      <c r="CQ571" s="13">
        <f t="shared" si="1180"/>
        <v>1</v>
      </c>
      <c r="CR571" s="13">
        <f t="shared" si="1181"/>
        <v>19</v>
      </c>
      <c r="CS571" s="396">
        <v>0</v>
      </c>
      <c r="CT571" s="13">
        <f t="shared" si="1206"/>
        <v>0</v>
      </c>
      <c r="CU571" s="13">
        <f t="shared" si="1207"/>
        <v>0</v>
      </c>
      <c r="CV571" s="396">
        <v>0</v>
      </c>
      <c r="CW571" s="13">
        <f t="shared" si="1208"/>
        <v>0</v>
      </c>
      <c r="CX571" s="13">
        <f t="shared" si="1209"/>
        <v>0</v>
      </c>
      <c r="CY571" s="396">
        <v>0</v>
      </c>
      <c r="CZ571" s="13">
        <f t="shared" si="1210"/>
        <v>0</v>
      </c>
      <c r="DA571" s="13">
        <f t="shared" si="1211"/>
        <v>0</v>
      </c>
      <c r="DB571" s="396">
        <v>0</v>
      </c>
      <c r="DC571" s="13">
        <f t="shared" si="1212"/>
        <v>0</v>
      </c>
      <c r="DD571" s="13">
        <f t="shared" si="1213"/>
        <v>0</v>
      </c>
      <c r="DE571" s="396">
        <v>0</v>
      </c>
      <c r="DF571" s="13">
        <f t="shared" si="1214"/>
        <v>0</v>
      </c>
      <c r="DG571" s="13">
        <f t="shared" si="1215"/>
        <v>0</v>
      </c>
      <c r="DH571" s="396">
        <v>4.7916666666666663E-2</v>
      </c>
      <c r="DI571" s="13">
        <f t="shared" si="1216"/>
        <v>1</v>
      </c>
      <c r="DJ571" s="13">
        <f t="shared" si="1217"/>
        <v>9</v>
      </c>
      <c r="DK571" s="396">
        <v>0</v>
      </c>
      <c r="DL571" s="35">
        <f t="shared" si="1218"/>
        <v>0</v>
      </c>
      <c r="DM571" s="35">
        <f t="shared" si="1219"/>
        <v>0</v>
      </c>
      <c r="DN571" s="66">
        <f t="shared" si="1095"/>
        <v>2019491.7659999998</v>
      </c>
      <c r="DO571" s="74">
        <f t="shared" si="1096"/>
        <v>32490</v>
      </c>
      <c r="DP571" s="66">
        <f t="shared" si="1097"/>
        <v>57.176896551724141</v>
      </c>
      <c r="DQ571" s="63">
        <f t="shared" si="1098"/>
        <v>62.157333518005537</v>
      </c>
      <c r="DR571" s="66" t="e">
        <f t="shared" si="1156"/>
        <v>#NUM!</v>
      </c>
      <c r="DS571" s="96" t="e">
        <f t="shared" si="1157"/>
        <v>#NUM!</v>
      </c>
      <c r="DT571" s="66" t="e">
        <f t="shared" si="1158"/>
        <v>#NUM!</v>
      </c>
      <c r="DU571" s="66" t="e">
        <f t="shared" si="1159"/>
        <v>#NUM!</v>
      </c>
    </row>
    <row r="572" spans="1:125" ht="30">
      <c r="A572" s="199">
        <v>571</v>
      </c>
      <c r="B572" s="392">
        <v>119</v>
      </c>
      <c r="C572" s="399">
        <v>40871</v>
      </c>
      <c r="D572" s="397">
        <v>11</v>
      </c>
      <c r="E572" s="393" t="s">
        <v>39</v>
      </c>
      <c r="F572" s="392">
        <v>56</v>
      </c>
      <c r="G572" s="398" t="s">
        <v>38</v>
      </c>
      <c r="H572" s="395" t="s">
        <v>346</v>
      </c>
      <c r="I572" s="395" t="s">
        <v>721</v>
      </c>
      <c r="J572" s="396">
        <v>1.7361111111111112E-2</v>
      </c>
      <c r="K572" s="394">
        <v>3357.87</v>
      </c>
      <c r="L572" s="395" t="s">
        <v>34</v>
      </c>
      <c r="M572" s="392">
        <v>55</v>
      </c>
      <c r="N572" s="392">
        <v>4</v>
      </c>
      <c r="O572" s="395"/>
      <c r="P572" s="396">
        <v>1.7361111111111112E-2</v>
      </c>
      <c r="Q572" s="396">
        <v>1.7361111111111112E-2</v>
      </c>
      <c r="R572" s="12">
        <f t="shared" si="1176"/>
        <v>0</v>
      </c>
      <c r="S572" s="13">
        <f t="shared" si="1177"/>
        <v>0</v>
      </c>
      <c r="T572" s="13">
        <f t="shared" si="1178"/>
        <v>0</v>
      </c>
      <c r="U572" s="396">
        <v>3.4722222222222224E-2</v>
      </c>
      <c r="V572" s="12">
        <f t="shared" ref="V572:V596" si="1220">U572-Q572</f>
        <v>1.7361111111111112E-2</v>
      </c>
      <c r="W572" s="13">
        <f t="shared" ref="W572:W596" si="1221">HOUR(V572)</f>
        <v>0</v>
      </c>
      <c r="X572" s="225">
        <f t="shared" ref="X572:X596" si="1222">MINUTE(V572)</f>
        <v>25</v>
      </c>
      <c r="Y572" s="396">
        <v>4.1666666666666664E-2</v>
      </c>
      <c r="Z572" s="12">
        <f t="shared" si="1185"/>
        <v>6.9444444444444406E-3</v>
      </c>
      <c r="AA572" s="13">
        <f t="shared" si="1186"/>
        <v>0</v>
      </c>
      <c r="AB572" s="13">
        <f t="shared" si="1187"/>
        <v>10</v>
      </c>
      <c r="AC572" s="396">
        <v>1.0763888888888888</v>
      </c>
      <c r="AD572" s="12">
        <f t="shared" si="1188"/>
        <v>1.0347222222222221</v>
      </c>
      <c r="AE572" s="13">
        <f t="shared" si="1189"/>
        <v>0</v>
      </c>
      <c r="AF572" s="13">
        <f t="shared" si="1190"/>
        <v>50</v>
      </c>
      <c r="AG572" s="396">
        <v>7.9861111111111105E-2</v>
      </c>
      <c r="AH572" s="396">
        <v>0.11805555555555557</v>
      </c>
      <c r="AI572" s="12">
        <f t="shared" si="1099"/>
        <v>3.8194444444444461E-2</v>
      </c>
      <c r="AJ572" s="225">
        <f t="shared" si="1100"/>
        <v>0</v>
      </c>
      <c r="AK572" s="225">
        <f t="shared" si="1101"/>
        <v>55</v>
      </c>
      <c r="AL572" s="396">
        <v>7.9861111111111105E-2</v>
      </c>
      <c r="AM572" s="396">
        <v>0.11805555555555557</v>
      </c>
      <c r="AN572" s="12">
        <f t="shared" si="1132"/>
        <v>3.8194444444444461E-2</v>
      </c>
      <c r="AO572" s="13">
        <f t="shared" si="1133"/>
        <v>0</v>
      </c>
      <c r="AP572" s="13">
        <f t="shared" si="1134"/>
        <v>55</v>
      </c>
      <c r="AQ572" s="396">
        <v>0.16874999999999998</v>
      </c>
      <c r="AR572" s="12">
        <f t="shared" ref="AR572:AR579" si="1223">AQ572-AH572</f>
        <v>5.0694444444444417E-2</v>
      </c>
      <c r="AS572" s="225">
        <f t="shared" ref="AS572:AS582" si="1224">HOUR(AR572)</f>
        <v>1</v>
      </c>
      <c r="AT572" s="13">
        <f t="shared" ref="AT572:AT582" si="1225">MINUTE(AR572)</f>
        <v>13</v>
      </c>
      <c r="AU572" s="396">
        <v>0.17013888888888887</v>
      </c>
      <c r="AV572" s="226">
        <f t="shared" si="1205"/>
        <v>1.388888888888884E-3</v>
      </c>
      <c r="AW572" s="13">
        <f t="shared" ref="AW572:AW577" si="1226">HOUR(AV572)</f>
        <v>0</v>
      </c>
      <c r="AX572" s="13">
        <f t="shared" ref="AX572:AX577" si="1227">MINUTE(AV572)</f>
        <v>2</v>
      </c>
      <c r="AY572" s="396">
        <v>0.31944444444444448</v>
      </c>
      <c r="AZ572" s="12">
        <f t="shared" si="991"/>
        <v>0.14930555555555561</v>
      </c>
      <c r="BA572" s="225">
        <f t="shared" si="1102"/>
        <v>3</v>
      </c>
      <c r="BB572" s="225">
        <f t="shared" si="1103"/>
        <v>35</v>
      </c>
      <c r="BC572" s="396">
        <v>0.31944444444444448</v>
      </c>
      <c r="BD572" s="396">
        <v>0.31944444444444448</v>
      </c>
      <c r="BE572" s="12">
        <f t="shared" si="1168"/>
        <v>0</v>
      </c>
      <c r="BF572" s="13">
        <f t="shared" si="1169"/>
        <v>0</v>
      </c>
      <c r="BG572" s="13">
        <f t="shared" si="1170"/>
        <v>0</v>
      </c>
      <c r="BH572" s="396">
        <v>0.31944444444444448</v>
      </c>
      <c r="BI572" s="396">
        <v>0.31944444444444448</v>
      </c>
      <c r="BJ572" s="395"/>
      <c r="BK572" s="69">
        <f t="shared" si="1171"/>
        <v>0</v>
      </c>
      <c r="BL572" s="13">
        <f t="shared" si="1172"/>
        <v>0</v>
      </c>
      <c r="BM572" s="13">
        <f t="shared" si="1173"/>
        <v>0</v>
      </c>
      <c r="BN572" s="396">
        <v>0.3298611111111111</v>
      </c>
      <c r="BO572" s="12">
        <f t="shared" si="1202"/>
        <v>1.041666666666663E-2</v>
      </c>
      <c r="BP572" s="225">
        <f t="shared" si="1203"/>
        <v>0</v>
      </c>
      <c r="BQ572" s="225">
        <f t="shared" si="1204"/>
        <v>15</v>
      </c>
      <c r="BR572" s="396">
        <v>0.33333333333333331</v>
      </c>
      <c r="BS572" s="12">
        <f t="shared" si="1003"/>
        <v>3.4722222222222099E-3</v>
      </c>
      <c r="BT572" s="225">
        <f t="shared" si="1004"/>
        <v>0</v>
      </c>
      <c r="BU572" s="225">
        <f t="shared" si="1005"/>
        <v>5</v>
      </c>
      <c r="BV572" s="396">
        <v>0.33333333333333331</v>
      </c>
      <c r="BW572" s="396">
        <v>0.34027777777777773</v>
      </c>
      <c r="BX572" s="12">
        <f t="shared" si="1191"/>
        <v>6.9444444444444198E-3</v>
      </c>
      <c r="BY572" s="13">
        <f t="shared" si="1192"/>
        <v>0</v>
      </c>
      <c r="BZ572" s="13">
        <f t="shared" si="1193"/>
        <v>10</v>
      </c>
      <c r="CA572" s="226">
        <f t="shared" si="1194"/>
        <v>0.32291666666666663</v>
      </c>
      <c r="CB572" s="13">
        <f t="shared" si="1195"/>
        <v>7</v>
      </c>
      <c r="CC572" s="13">
        <f t="shared" si="1196"/>
        <v>45</v>
      </c>
      <c r="CD572" s="12">
        <f t="shared" ref="CD572:CD577" si="1228">AD572+AR572+BO572+BS572</f>
        <v>1.0993055555555555</v>
      </c>
      <c r="CE572" s="13">
        <f t="shared" ref="CE572:CE577" si="1229">HOUR(CD572)</f>
        <v>2</v>
      </c>
      <c r="CF572" s="13">
        <f t="shared" ref="CF572:CF577" si="1230">MINUTE(CD572)</f>
        <v>23</v>
      </c>
      <c r="CG572" s="12">
        <f t="shared" ref="CG572:CG577" si="1231">AI572</f>
        <v>3.8194444444444461E-2</v>
      </c>
      <c r="CH572" s="13">
        <f t="shared" ref="CH572:CH577" si="1232">HOUR(CG572)</f>
        <v>0</v>
      </c>
      <c r="CI572" s="13">
        <f t="shared" ref="CI572:CI577" si="1233">MINUTE(CG572)</f>
        <v>55</v>
      </c>
      <c r="CJ572" s="12">
        <f t="shared" ref="CJ572:CJ577" si="1234">AZ572</f>
        <v>0.14930555555555561</v>
      </c>
      <c r="CK572" s="13">
        <f t="shared" ref="CK572:CK577" si="1235">HOUR(CJ572)</f>
        <v>3</v>
      </c>
      <c r="CL572" s="13">
        <f t="shared" ref="CL572:CL577" si="1236">MINUTE(CJ572)</f>
        <v>35</v>
      </c>
      <c r="CM572" s="62"/>
      <c r="CN572" s="62"/>
      <c r="CO572" s="62"/>
      <c r="CP572" s="12">
        <f t="shared" si="1179"/>
        <v>6.0416666666666716E-2</v>
      </c>
      <c r="CQ572" s="13">
        <f t="shared" si="1180"/>
        <v>1</v>
      </c>
      <c r="CR572" s="13">
        <f t="shared" si="1181"/>
        <v>27</v>
      </c>
      <c r="CS572" s="396">
        <v>0</v>
      </c>
      <c r="CT572" s="13">
        <f t="shared" si="1206"/>
        <v>0</v>
      </c>
      <c r="CU572" s="13">
        <f t="shared" si="1207"/>
        <v>0</v>
      </c>
      <c r="CV572" s="396">
        <v>0</v>
      </c>
      <c r="CW572" s="13">
        <f t="shared" si="1208"/>
        <v>0</v>
      </c>
      <c r="CX572" s="13">
        <f t="shared" si="1209"/>
        <v>0</v>
      </c>
      <c r="CY572" s="396">
        <v>0</v>
      </c>
      <c r="CZ572" s="13">
        <f t="shared" si="1210"/>
        <v>0</v>
      </c>
      <c r="DA572" s="13">
        <f t="shared" si="1211"/>
        <v>0</v>
      </c>
      <c r="DB572" s="396">
        <v>0</v>
      </c>
      <c r="DC572" s="13">
        <f t="shared" si="1212"/>
        <v>0</v>
      </c>
      <c r="DD572" s="13">
        <f t="shared" si="1213"/>
        <v>0</v>
      </c>
      <c r="DE572" s="396">
        <v>0</v>
      </c>
      <c r="DF572" s="13">
        <f t="shared" si="1214"/>
        <v>0</v>
      </c>
      <c r="DG572" s="13">
        <f t="shared" si="1215"/>
        <v>0</v>
      </c>
      <c r="DH572" s="396">
        <v>8.8888888888888892E-2</v>
      </c>
      <c r="DI572" s="13">
        <f t="shared" si="1216"/>
        <v>2</v>
      </c>
      <c r="DJ572" s="13">
        <f t="shared" si="1217"/>
        <v>8</v>
      </c>
      <c r="DK572" s="396">
        <v>0</v>
      </c>
      <c r="DL572" s="35">
        <f t="shared" si="1218"/>
        <v>0</v>
      </c>
      <c r="DM572" s="35">
        <f t="shared" si="1219"/>
        <v>0</v>
      </c>
      <c r="DN572" s="66">
        <f t="shared" si="1095"/>
        <v>2022849.6359999999</v>
      </c>
      <c r="DO572" s="74">
        <f t="shared" si="1096"/>
        <v>32545</v>
      </c>
      <c r="DP572" s="66">
        <f t="shared" si="1097"/>
        <v>61.052181818181815</v>
      </c>
      <c r="DQ572" s="63">
        <f t="shared" si="1098"/>
        <v>62.155465847288369</v>
      </c>
      <c r="DR572" s="66" t="e">
        <f t="shared" si="1156"/>
        <v>#NUM!</v>
      </c>
      <c r="DS572" s="96" t="e">
        <f t="shared" si="1157"/>
        <v>#NUM!</v>
      </c>
      <c r="DT572" s="66" t="e">
        <f t="shared" si="1158"/>
        <v>#NUM!</v>
      </c>
      <c r="DU572" s="66" t="e">
        <f t="shared" si="1159"/>
        <v>#NUM!</v>
      </c>
    </row>
    <row r="573" spans="1:125">
      <c r="A573" s="175">
        <v>572</v>
      </c>
      <c r="B573" s="392">
        <v>120</v>
      </c>
      <c r="C573" s="399">
        <v>40871</v>
      </c>
      <c r="D573" s="397">
        <v>11</v>
      </c>
      <c r="E573" s="393" t="s">
        <v>286</v>
      </c>
      <c r="F573" s="392">
        <v>7</v>
      </c>
      <c r="G573" s="395" t="s">
        <v>287</v>
      </c>
      <c r="H573" s="395" t="s">
        <v>288</v>
      </c>
      <c r="I573" s="395" t="s">
        <v>548</v>
      </c>
      <c r="J573" s="396">
        <v>0.44791666666666669</v>
      </c>
      <c r="K573" s="394">
        <v>3674.03</v>
      </c>
      <c r="L573" s="395" t="s">
        <v>34</v>
      </c>
      <c r="M573" s="392">
        <v>58</v>
      </c>
      <c r="N573" s="392">
        <v>1</v>
      </c>
      <c r="O573" s="395"/>
      <c r="P573" s="396">
        <v>0.44791666666666669</v>
      </c>
      <c r="Q573" s="396">
        <v>0.44791666666666669</v>
      </c>
      <c r="R573" s="12">
        <f t="shared" si="1176"/>
        <v>0</v>
      </c>
      <c r="S573" s="13">
        <f t="shared" si="1177"/>
        <v>0</v>
      </c>
      <c r="T573" s="13">
        <f t="shared" si="1178"/>
        <v>0</v>
      </c>
      <c r="U573" s="396">
        <v>0.4548611111111111</v>
      </c>
      <c r="V573" s="12">
        <f t="shared" si="1220"/>
        <v>6.9444444444444198E-3</v>
      </c>
      <c r="W573" s="13">
        <f t="shared" si="1221"/>
        <v>0</v>
      </c>
      <c r="X573" s="225">
        <f t="shared" si="1222"/>
        <v>10</v>
      </c>
      <c r="Y573" s="396">
        <v>0.46180555555555558</v>
      </c>
      <c r="Z573" s="12">
        <f t="shared" si="1185"/>
        <v>6.9444444444444753E-3</v>
      </c>
      <c r="AA573" s="13">
        <f t="shared" si="1186"/>
        <v>0</v>
      </c>
      <c r="AB573" s="13">
        <f t="shared" si="1187"/>
        <v>10</v>
      </c>
      <c r="AC573" s="396">
        <v>0.4861111111111111</v>
      </c>
      <c r="AD573" s="12">
        <f t="shared" si="1188"/>
        <v>2.4305555555555525E-2</v>
      </c>
      <c r="AE573" s="13">
        <f t="shared" si="1189"/>
        <v>0</v>
      </c>
      <c r="AF573" s="13">
        <f t="shared" si="1190"/>
        <v>35</v>
      </c>
      <c r="AG573" s="396">
        <v>0.48958333333333331</v>
      </c>
      <c r="AH573" s="396">
        <v>0.52777777777777779</v>
      </c>
      <c r="AI573" s="12">
        <f t="shared" si="1099"/>
        <v>3.8194444444444475E-2</v>
      </c>
      <c r="AJ573" s="225">
        <f t="shared" si="1100"/>
        <v>0</v>
      </c>
      <c r="AK573" s="225">
        <f t="shared" si="1101"/>
        <v>55</v>
      </c>
      <c r="AL573" s="396">
        <v>0.48958333333333331</v>
      </c>
      <c r="AM573" s="396">
        <v>0.52777777777777779</v>
      </c>
      <c r="AN573" s="12">
        <f t="shared" si="1132"/>
        <v>3.8194444444444475E-2</v>
      </c>
      <c r="AO573" s="13">
        <f t="shared" si="1133"/>
        <v>0</v>
      </c>
      <c r="AP573" s="13">
        <f t="shared" si="1134"/>
        <v>55</v>
      </c>
      <c r="AQ573" s="396">
        <v>0.52916666666666667</v>
      </c>
      <c r="AR573" s="12">
        <f t="shared" si="1223"/>
        <v>1.388888888888884E-3</v>
      </c>
      <c r="AS573" s="225">
        <f t="shared" si="1224"/>
        <v>0</v>
      </c>
      <c r="AT573" s="13">
        <f t="shared" si="1225"/>
        <v>2</v>
      </c>
      <c r="AU573" s="396">
        <v>0.53125</v>
      </c>
      <c r="AV573" s="226">
        <f t="shared" si="1205"/>
        <v>2.0833333333333259E-3</v>
      </c>
      <c r="AW573" s="13">
        <f t="shared" si="1226"/>
        <v>0</v>
      </c>
      <c r="AX573" s="13">
        <f t="shared" si="1227"/>
        <v>3</v>
      </c>
      <c r="AY573" s="396">
        <v>0.62222222222222223</v>
      </c>
      <c r="AZ573" s="12">
        <f t="shared" si="991"/>
        <v>9.0972222222222232E-2</v>
      </c>
      <c r="BA573" s="225">
        <f t="shared" si="1102"/>
        <v>2</v>
      </c>
      <c r="BB573" s="225">
        <f t="shared" si="1103"/>
        <v>11</v>
      </c>
      <c r="BC573" s="396">
        <v>0.62222222222222223</v>
      </c>
      <c r="BD573" s="396">
        <v>0.62222222222222223</v>
      </c>
      <c r="BE573" s="12">
        <f t="shared" si="1168"/>
        <v>0</v>
      </c>
      <c r="BF573" s="13">
        <f t="shared" si="1169"/>
        <v>0</v>
      </c>
      <c r="BG573" s="13">
        <f t="shared" si="1170"/>
        <v>0</v>
      </c>
      <c r="BH573" s="396">
        <v>0.62222222222222223</v>
      </c>
      <c r="BI573" s="396">
        <v>0.62222222222222223</v>
      </c>
      <c r="BJ573" s="395"/>
      <c r="BK573" s="69">
        <f t="shared" si="1171"/>
        <v>0</v>
      </c>
      <c r="BL573" s="13">
        <f t="shared" si="1172"/>
        <v>0</v>
      </c>
      <c r="BM573" s="13">
        <f t="shared" si="1173"/>
        <v>0</v>
      </c>
      <c r="BN573" s="396">
        <v>0.63194444444444442</v>
      </c>
      <c r="BO573" s="12">
        <f t="shared" si="1202"/>
        <v>9.7222222222221877E-3</v>
      </c>
      <c r="BP573" s="225">
        <f t="shared" si="1203"/>
        <v>0</v>
      </c>
      <c r="BQ573" s="225">
        <f t="shared" si="1204"/>
        <v>14</v>
      </c>
      <c r="BR573" s="396">
        <v>0.63888888888888895</v>
      </c>
      <c r="BS573" s="12">
        <f t="shared" si="1003"/>
        <v>6.9444444444445308E-3</v>
      </c>
      <c r="BT573" s="225">
        <f t="shared" si="1004"/>
        <v>0</v>
      </c>
      <c r="BU573" s="225">
        <f t="shared" si="1005"/>
        <v>10</v>
      </c>
      <c r="BV573" s="396">
        <v>0.63888888888888895</v>
      </c>
      <c r="BW573" s="396">
        <v>0.65625</v>
      </c>
      <c r="BX573" s="12">
        <f t="shared" si="1191"/>
        <v>1.7361111111111049E-2</v>
      </c>
      <c r="BY573" s="13">
        <f t="shared" si="1192"/>
        <v>0</v>
      </c>
      <c r="BZ573" s="13">
        <f t="shared" si="1193"/>
        <v>25</v>
      </c>
      <c r="CA573" s="226">
        <f t="shared" si="1194"/>
        <v>0.20833333333333331</v>
      </c>
      <c r="CB573" s="13">
        <f t="shared" si="1195"/>
        <v>5</v>
      </c>
      <c r="CC573" s="13">
        <f t="shared" si="1196"/>
        <v>0</v>
      </c>
      <c r="CD573" s="12">
        <f t="shared" si="1228"/>
        <v>4.2361111111111127E-2</v>
      </c>
      <c r="CE573" s="13">
        <f t="shared" si="1229"/>
        <v>1</v>
      </c>
      <c r="CF573" s="13">
        <f t="shared" si="1230"/>
        <v>1</v>
      </c>
      <c r="CG573" s="12">
        <f t="shared" si="1231"/>
        <v>3.8194444444444475E-2</v>
      </c>
      <c r="CH573" s="13">
        <f t="shared" si="1232"/>
        <v>0</v>
      </c>
      <c r="CI573" s="13">
        <f t="shared" si="1233"/>
        <v>55</v>
      </c>
      <c r="CJ573" s="12">
        <f t="shared" si="1234"/>
        <v>9.0972222222222232E-2</v>
      </c>
      <c r="CK573" s="13">
        <f t="shared" si="1235"/>
        <v>2</v>
      </c>
      <c r="CL573" s="13">
        <f t="shared" si="1236"/>
        <v>11</v>
      </c>
      <c r="CM573" s="62"/>
      <c r="CN573" s="62"/>
      <c r="CO573" s="62"/>
      <c r="CP573" s="12">
        <f t="shared" si="1179"/>
        <v>7.9861111111111119E-2</v>
      </c>
      <c r="CQ573" s="13">
        <f t="shared" si="1180"/>
        <v>1</v>
      </c>
      <c r="CR573" s="13">
        <f t="shared" si="1181"/>
        <v>55</v>
      </c>
      <c r="CS573" s="396">
        <v>0</v>
      </c>
      <c r="CT573" s="13">
        <f t="shared" si="1206"/>
        <v>0</v>
      </c>
      <c r="CU573" s="13">
        <f t="shared" si="1207"/>
        <v>0</v>
      </c>
      <c r="CV573" s="396">
        <v>0</v>
      </c>
      <c r="CW573" s="13">
        <f t="shared" si="1208"/>
        <v>0</v>
      </c>
      <c r="CX573" s="13">
        <f t="shared" si="1209"/>
        <v>0</v>
      </c>
      <c r="CY573" s="396">
        <v>0</v>
      </c>
      <c r="CZ573" s="13">
        <f t="shared" si="1210"/>
        <v>0</v>
      </c>
      <c r="DA573" s="13">
        <f t="shared" si="1211"/>
        <v>0</v>
      </c>
      <c r="DB573" s="396">
        <v>0</v>
      </c>
      <c r="DC573" s="13">
        <f t="shared" si="1212"/>
        <v>0</v>
      </c>
      <c r="DD573" s="13">
        <f t="shared" si="1213"/>
        <v>0</v>
      </c>
      <c r="DE573" s="396">
        <v>0</v>
      </c>
      <c r="DF573" s="13">
        <f t="shared" si="1214"/>
        <v>0</v>
      </c>
      <c r="DG573" s="13">
        <f t="shared" si="1215"/>
        <v>0</v>
      </c>
      <c r="DH573" s="396">
        <v>1.1111111111111112E-2</v>
      </c>
      <c r="DI573" s="13">
        <f t="shared" si="1216"/>
        <v>0</v>
      </c>
      <c r="DJ573" s="13">
        <f t="shared" si="1217"/>
        <v>16</v>
      </c>
      <c r="DK573" s="396">
        <v>0</v>
      </c>
      <c r="DL573" s="35">
        <f t="shared" si="1218"/>
        <v>0</v>
      </c>
      <c r="DM573" s="35">
        <f t="shared" si="1219"/>
        <v>0</v>
      </c>
      <c r="DN573" s="66">
        <f t="shared" si="1095"/>
        <v>2026523.666</v>
      </c>
      <c r="DO573" s="74">
        <f t="shared" si="1096"/>
        <v>32603</v>
      </c>
      <c r="DP573" s="66">
        <f t="shared" si="1097"/>
        <v>63.34534482758621</v>
      </c>
      <c r="DQ573" s="63">
        <f t="shared" si="1098"/>
        <v>62.157582615096771</v>
      </c>
      <c r="DR573" s="66" t="e">
        <f t="shared" si="1156"/>
        <v>#NUM!</v>
      </c>
      <c r="DS573" s="96" t="e">
        <f t="shared" si="1157"/>
        <v>#NUM!</v>
      </c>
      <c r="DT573" s="66" t="e">
        <f t="shared" si="1158"/>
        <v>#NUM!</v>
      </c>
      <c r="DU573" s="66" t="e">
        <f t="shared" si="1159"/>
        <v>#NUM!</v>
      </c>
    </row>
    <row r="574" spans="1:125">
      <c r="A574" s="199">
        <v>573</v>
      </c>
      <c r="B574" s="392">
        <v>121</v>
      </c>
      <c r="C574" s="399">
        <v>40871</v>
      </c>
      <c r="D574" s="397">
        <v>11</v>
      </c>
      <c r="E574" s="393" t="s">
        <v>531</v>
      </c>
      <c r="F574" s="392">
        <v>5</v>
      </c>
      <c r="G574" s="395" t="s">
        <v>414</v>
      </c>
      <c r="H574" s="398" t="s">
        <v>413</v>
      </c>
      <c r="I574" s="395" t="s">
        <v>624</v>
      </c>
      <c r="J574" s="396">
        <v>0.99305555555555547</v>
      </c>
      <c r="K574" s="394">
        <v>3338.26</v>
      </c>
      <c r="L574" s="395" t="s">
        <v>34</v>
      </c>
      <c r="M574" s="392">
        <v>56</v>
      </c>
      <c r="N574" s="392">
        <v>0</v>
      </c>
      <c r="O574" s="395"/>
      <c r="P574" s="396">
        <v>0.99305555555555547</v>
      </c>
      <c r="Q574" s="396">
        <v>0.99305555555555547</v>
      </c>
      <c r="R574" s="12">
        <f t="shared" si="1176"/>
        <v>0</v>
      </c>
      <c r="S574" s="13">
        <f t="shared" si="1177"/>
        <v>0</v>
      </c>
      <c r="T574" s="13">
        <f t="shared" si="1178"/>
        <v>0</v>
      </c>
      <c r="U574" s="396">
        <v>1</v>
      </c>
      <c r="V574" s="12">
        <f t="shared" si="1220"/>
        <v>6.9444444444445308E-3</v>
      </c>
      <c r="W574" s="13">
        <f t="shared" si="1221"/>
        <v>0</v>
      </c>
      <c r="X574" s="225">
        <f t="shared" si="1222"/>
        <v>10</v>
      </c>
      <c r="Y574" s="396">
        <v>1.0104166666666667</v>
      </c>
      <c r="Z574" s="12">
        <f t="shared" si="1185"/>
        <v>1.0416666666666741E-2</v>
      </c>
      <c r="AA574" s="13">
        <f t="shared" si="1186"/>
        <v>0</v>
      </c>
      <c r="AB574" s="13">
        <f t="shared" si="1187"/>
        <v>15</v>
      </c>
      <c r="AC574" s="396">
        <v>1.0402777777777776</v>
      </c>
      <c r="AD574" s="12">
        <f t="shared" si="1188"/>
        <v>2.9861111111110894E-2</v>
      </c>
      <c r="AE574" s="13">
        <f t="shared" si="1189"/>
        <v>0</v>
      </c>
      <c r="AF574" s="13">
        <f t="shared" si="1190"/>
        <v>43</v>
      </c>
      <c r="AG574" s="396">
        <v>1.0430555555555556</v>
      </c>
      <c r="AH574" s="396">
        <v>1.08125</v>
      </c>
      <c r="AI574" s="12">
        <f t="shared" si="1099"/>
        <v>3.819444444444442E-2</v>
      </c>
      <c r="AJ574" s="225">
        <f t="shared" si="1100"/>
        <v>0</v>
      </c>
      <c r="AK574" s="225">
        <f t="shared" si="1101"/>
        <v>55</v>
      </c>
      <c r="AL574" s="396">
        <v>1.0430555555555556</v>
      </c>
      <c r="AM574" s="396">
        <v>1.08125</v>
      </c>
      <c r="AN574" s="12">
        <f t="shared" si="1132"/>
        <v>3.819444444444442E-2</v>
      </c>
      <c r="AO574" s="13">
        <f t="shared" si="1133"/>
        <v>0</v>
      </c>
      <c r="AP574" s="13">
        <f t="shared" si="1134"/>
        <v>55</v>
      </c>
      <c r="AQ574" s="396">
        <v>1.0847222222222224</v>
      </c>
      <c r="AR574" s="12">
        <f t="shared" si="1223"/>
        <v>3.4722222222223209E-3</v>
      </c>
      <c r="AS574" s="225">
        <f t="shared" si="1224"/>
        <v>0</v>
      </c>
      <c r="AT574" s="13">
        <f t="shared" si="1225"/>
        <v>5</v>
      </c>
      <c r="AU574" s="396">
        <v>1.0854166666666667</v>
      </c>
      <c r="AV574" s="226">
        <f t="shared" si="1205"/>
        <v>6.9444444444433095E-4</v>
      </c>
      <c r="AW574" s="13">
        <f t="shared" si="1226"/>
        <v>0</v>
      </c>
      <c r="AX574" s="13">
        <f t="shared" si="1227"/>
        <v>1</v>
      </c>
      <c r="AY574" s="396">
        <v>1.1833333333333333</v>
      </c>
      <c r="AZ574" s="12">
        <f t="shared" si="991"/>
        <v>9.7916666666666652E-2</v>
      </c>
      <c r="BA574" s="225">
        <f t="shared" si="1102"/>
        <v>2</v>
      </c>
      <c r="BB574" s="225">
        <f t="shared" si="1103"/>
        <v>21</v>
      </c>
      <c r="BC574" s="396">
        <v>1.1833333333333333</v>
      </c>
      <c r="BD574" s="396">
        <v>1.1833333333333333</v>
      </c>
      <c r="BE574" s="12">
        <f t="shared" si="1168"/>
        <v>0</v>
      </c>
      <c r="BF574" s="13">
        <f t="shared" si="1169"/>
        <v>0</v>
      </c>
      <c r="BG574" s="13">
        <f t="shared" si="1170"/>
        <v>0</v>
      </c>
      <c r="BH574" s="396">
        <v>1.1833333333333333</v>
      </c>
      <c r="BI574" s="396">
        <v>1.1833333333333333</v>
      </c>
      <c r="BJ574" s="395"/>
      <c r="BK574" s="69">
        <f t="shared" si="1171"/>
        <v>0</v>
      </c>
      <c r="BL574" s="13">
        <f t="shared" si="1172"/>
        <v>0</v>
      </c>
      <c r="BM574" s="13">
        <f t="shared" si="1173"/>
        <v>0</v>
      </c>
      <c r="BN574" s="396">
        <v>1.1909722222222221</v>
      </c>
      <c r="BO574" s="12">
        <f t="shared" si="1202"/>
        <v>7.6388888888887507E-3</v>
      </c>
      <c r="BP574" s="225">
        <f t="shared" si="1203"/>
        <v>0</v>
      </c>
      <c r="BQ574" s="225">
        <f t="shared" si="1204"/>
        <v>11</v>
      </c>
      <c r="BR574" s="396">
        <v>1.1944444444444444</v>
      </c>
      <c r="BS574" s="12">
        <f t="shared" si="1003"/>
        <v>3.4722222222223209E-3</v>
      </c>
      <c r="BT574" s="225">
        <f t="shared" si="1004"/>
        <v>0</v>
      </c>
      <c r="BU574" s="225">
        <f t="shared" si="1005"/>
        <v>5</v>
      </c>
      <c r="BV574" s="396">
        <v>1.1944444444444444</v>
      </c>
      <c r="BW574" s="396">
        <v>1.1979166666666667</v>
      </c>
      <c r="BX574" s="12">
        <f t="shared" si="1191"/>
        <v>3.4722222222223209E-3</v>
      </c>
      <c r="BY574" s="13">
        <f t="shared" si="1192"/>
        <v>0</v>
      </c>
      <c r="BZ574" s="13">
        <f t="shared" si="1193"/>
        <v>5</v>
      </c>
      <c r="CA574" s="226">
        <f t="shared" si="1194"/>
        <v>0.20486111111111127</v>
      </c>
      <c r="CB574" s="13">
        <f t="shared" si="1195"/>
        <v>4</v>
      </c>
      <c r="CC574" s="13">
        <f t="shared" si="1196"/>
        <v>55</v>
      </c>
      <c r="CD574" s="12">
        <f t="shared" si="1228"/>
        <v>4.4444444444444287E-2</v>
      </c>
      <c r="CE574" s="13">
        <f t="shared" si="1229"/>
        <v>1</v>
      </c>
      <c r="CF574" s="13">
        <f t="shared" si="1230"/>
        <v>4</v>
      </c>
      <c r="CG574" s="12">
        <f t="shared" si="1231"/>
        <v>3.819444444444442E-2</v>
      </c>
      <c r="CH574" s="13">
        <f t="shared" si="1232"/>
        <v>0</v>
      </c>
      <c r="CI574" s="13">
        <f t="shared" si="1233"/>
        <v>55</v>
      </c>
      <c r="CJ574" s="12">
        <f t="shared" si="1234"/>
        <v>9.7916666666666652E-2</v>
      </c>
      <c r="CK574" s="13">
        <f t="shared" si="1235"/>
        <v>2</v>
      </c>
      <c r="CL574" s="13">
        <f t="shared" si="1236"/>
        <v>21</v>
      </c>
      <c r="CM574" s="62"/>
      <c r="CN574" s="62"/>
      <c r="CO574" s="62"/>
      <c r="CP574" s="12">
        <f t="shared" si="1179"/>
        <v>4.166666666666665E-2</v>
      </c>
      <c r="CQ574" s="13">
        <f t="shared" si="1180"/>
        <v>1</v>
      </c>
      <c r="CR574" s="13">
        <f t="shared" si="1181"/>
        <v>0</v>
      </c>
      <c r="CS574" s="396">
        <v>0</v>
      </c>
      <c r="CT574" s="13">
        <f t="shared" si="1206"/>
        <v>0</v>
      </c>
      <c r="CU574" s="13">
        <f t="shared" si="1207"/>
        <v>0</v>
      </c>
      <c r="CV574" s="396">
        <v>0</v>
      </c>
      <c r="CW574" s="13">
        <f t="shared" si="1208"/>
        <v>0</v>
      </c>
      <c r="CX574" s="13">
        <f t="shared" si="1209"/>
        <v>0</v>
      </c>
      <c r="CY574" s="396">
        <v>0</v>
      </c>
      <c r="CZ574" s="13">
        <f t="shared" si="1210"/>
        <v>0</v>
      </c>
      <c r="DA574" s="13">
        <f t="shared" si="1211"/>
        <v>0</v>
      </c>
      <c r="DB574" s="396">
        <v>0</v>
      </c>
      <c r="DC574" s="13">
        <f t="shared" si="1212"/>
        <v>0</v>
      </c>
      <c r="DD574" s="13">
        <f t="shared" si="1213"/>
        <v>0</v>
      </c>
      <c r="DE574" s="396">
        <v>0</v>
      </c>
      <c r="DF574" s="13">
        <f t="shared" si="1214"/>
        <v>0</v>
      </c>
      <c r="DG574" s="13">
        <f t="shared" si="1215"/>
        <v>0</v>
      </c>
      <c r="DH574" s="396">
        <v>5.6250000000000001E-2</v>
      </c>
      <c r="DI574" s="13">
        <f t="shared" si="1216"/>
        <v>1</v>
      </c>
      <c r="DJ574" s="13">
        <f t="shared" si="1217"/>
        <v>21</v>
      </c>
      <c r="DK574" s="396">
        <v>0</v>
      </c>
      <c r="DL574" s="35">
        <f t="shared" si="1218"/>
        <v>0</v>
      </c>
      <c r="DM574" s="35">
        <f t="shared" si="1219"/>
        <v>0</v>
      </c>
      <c r="DN574" s="66">
        <f t="shared" si="1095"/>
        <v>2029861.926</v>
      </c>
      <c r="DO574" s="74">
        <f t="shared" si="1096"/>
        <v>32659</v>
      </c>
      <c r="DP574" s="66">
        <f t="shared" si="1097"/>
        <v>59.611785714285716</v>
      </c>
      <c r="DQ574" s="63">
        <f t="shared" si="1098"/>
        <v>62.153217367341313</v>
      </c>
      <c r="DR574" s="66" t="e">
        <f t="shared" si="1156"/>
        <v>#NUM!</v>
      </c>
      <c r="DS574" s="96" t="e">
        <f t="shared" si="1157"/>
        <v>#NUM!</v>
      </c>
      <c r="DT574" s="66" t="e">
        <f t="shared" si="1158"/>
        <v>#NUM!</v>
      </c>
      <c r="DU574" s="66" t="e">
        <f t="shared" si="1159"/>
        <v>#NUM!</v>
      </c>
    </row>
    <row r="575" spans="1:125" ht="30">
      <c r="A575" s="175">
        <v>574</v>
      </c>
      <c r="B575" s="392">
        <v>122</v>
      </c>
      <c r="C575" s="399">
        <v>40872</v>
      </c>
      <c r="D575" s="397">
        <v>11</v>
      </c>
      <c r="E575" s="393" t="s">
        <v>39</v>
      </c>
      <c r="F575" s="392">
        <v>57</v>
      </c>
      <c r="G575" s="395" t="s">
        <v>38</v>
      </c>
      <c r="H575" s="395" t="s">
        <v>726</v>
      </c>
      <c r="I575" s="395" t="s">
        <v>727</v>
      </c>
      <c r="J575" s="396">
        <v>0.64583333333333337</v>
      </c>
      <c r="K575" s="394">
        <v>3462.92</v>
      </c>
      <c r="L575" s="395" t="s">
        <v>34</v>
      </c>
      <c r="M575" s="392">
        <v>55</v>
      </c>
      <c r="N575" s="392">
        <v>4</v>
      </c>
      <c r="O575" s="395"/>
      <c r="P575" s="396">
        <v>0.64583333333333337</v>
      </c>
      <c r="Q575" s="396">
        <v>0.64583333333333337</v>
      </c>
      <c r="R575" s="12">
        <f t="shared" si="1176"/>
        <v>0</v>
      </c>
      <c r="S575" s="13">
        <f t="shared" si="1177"/>
        <v>0</v>
      </c>
      <c r="T575" s="13">
        <f t="shared" si="1178"/>
        <v>0</v>
      </c>
      <c r="U575" s="396">
        <v>0.65277777777777779</v>
      </c>
      <c r="V575" s="12">
        <f t="shared" si="1220"/>
        <v>6.9444444444444198E-3</v>
      </c>
      <c r="W575" s="13">
        <f t="shared" si="1221"/>
        <v>0</v>
      </c>
      <c r="X575" s="225">
        <f t="shared" si="1222"/>
        <v>10</v>
      </c>
      <c r="Y575" s="396">
        <v>0.65972222222222221</v>
      </c>
      <c r="Z575" s="12">
        <f t="shared" si="1185"/>
        <v>6.9444444444444198E-3</v>
      </c>
      <c r="AA575" s="13">
        <f t="shared" si="1186"/>
        <v>0</v>
      </c>
      <c r="AB575" s="13">
        <f t="shared" si="1187"/>
        <v>10</v>
      </c>
      <c r="AC575" s="396">
        <v>0.67708333333333337</v>
      </c>
      <c r="AD575" s="12">
        <f t="shared" si="1188"/>
        <v>1.736111111111116E-2</v>
      </c>
      <c r="AE575" s="13">
        <f t="shared" si="1189"/>
        <v>0</v>
      </c>
      <c r="AF575" s="13">
        <f t="shared" si="1190"/>
        <v>25</v>
      </c>
      <c r="AG575" s="396">
        <v>0.68055555555555547</v>
      </c>
      <c r="AH575" s="396">
        <v>0.71875</v>
      </c>
      <c r="AI575" s="12">
        <f t="shared" si="1099"/>
        <v>3.8194444444444531E-2</v>
      </c>
      <c r="AJ575" s="225">
        <f t="shared" si="1100"/>
        <v>0</v>
      </c>
      <c r="AK575" s="225">
        <f t="shared" si="1101"/>
        <v>55</v>
      </c>
      <c r="AL575" s="396">
        <v>0.68055555555555547</v>
      </c>
      <c r="AM575" s="396">
        <v>0.71875</v>
      </c>
      <c r="AN575" s="12">
        <f t="shared" si="1132"/>
        <v>3.8194444444444531E-2</v>
      </c>
      <c r="AO575" s="13">
        <f t="shared" si="1133"/>
        <v>0</v>
      </c>
      <c r="AP575" s="13">
        <f t="shared" si="1134"/>
        <v>55</v>
      </c>
      <c r="AQ575" s="396">
        <v>0.67708333333333337</v>
      </c>
      <c r="AR575" s="12">
        <f>AQ575-AC575</f>
        <v>0</v>
      </c>
      <c r="AS575" s="225">
        <f t="shared" si="1224"/>
        <v>0</v>
      </c>
      <c r="AT575" s="13">
        <f t="shared" si="1225"/>
        <v>0</v>
      </c>
      <c r="AU575" s="396">
        <v>0.72916666666666663</v>
      </c>
      <c r="AV575" s="226">
        <f t="shared" si="1205"/>
        <v>5.2083333333333259E-2</v>
      </c>
      <c r="AW575" s="13">
        <f t="shared" si="1226"/>
        <v>1</v>
      </c>
      <c r="AX575" s="13">
        <f t="shared" si="1227"/>
        <v>15</v>
      </c>
      <c r="AY575" s="396">
        <v>1.0208333333333333</v>
      </c>
      <c r="AZ575" s="12">
        <f t="shared" si="991"/>
        <v>0.29166666666666663</v>
      </c>
      <c r="BA575" s="225">
        <f t="shared" si="1102"/>
        <v>7</v>
      </c>
      <c r="BB575" s="225">
        <f t="shared" si="1103"/>
        <v>0</v>
      </c>
      <c r="BC575" s="396">
        <v>1.0208333333333333</v>
      </c>
      <c r="BD575" s="396">
        <v>1.0208333333333333</v>
      </c>
      <c r="BE575" s="12">
        <f t="shared" si="1168"/>
        <v>0</v>
      </c>
      <c r="BF575" s="13">
        <f t="shared" si="1169"/>
        <v>0</v>
      </c>
      <c r="BG575" s="13">
        <f t="shared" si="1170"/>
        <v>0</v>
      </c>
      <c r="BH575" s="396">
        <v>1.0208333333333333</v>
      </c>
      <c r="BI575" s="396">
        <v>1.0208333333333333</v>
      </c>
      <c r="BJ575" s="395"/>
      <c r="BK575" s="69">
        <f t="shared" si="1171"/>
        <v>0</v>
      </c>
      <c r="BL575" s="13">
        <f t="shared" si="1172"/>
        <v>0</v>
      </c>
      <c r="BM575" s="13">
        <f t="shared" si="1173"/>
        <v>0</v>
      </c>
      <c r="BN575" s="396">
        <v>1.03125</v>
      </c>
      <c r="BO575" s="12">
        <f t="shared" si="1202"/>
        <v>1.0416666666666741E-2</v>
      </c>
      <c r="BP575" s="225">
        <f t="shared" si="1203"/>
        <v>0</v>
      </c>
      <c r="BQ575" s="225">
        <f t="shared" si="1204"/>
        <v>15</v>
      </c>
      <c r="BR575" s="396">
        <v>1.0381944444444444</v>
      </c>
      <c r="BS575" s="12">
        <f t="shared" si="1003"/>
        <v>6.9444444444444198E-3</v>
      </c>
      <c r="BT575" s="225">
        <f t="shared" si="1004"/>
        <v>0</v>
      </c>
      <c r="BU575" s="225">
        <f t="shared" si="1005"/>
        <v>10</v>
      </c>
      <c r="BV575" s="396">
        <v>1.0381944444444444</v>
      </c>
      <c r="BW575" s="396">
        <v>1.0381944444444444</v>
      </c>
      <c r="BX575" s="12">
        <f t="shared" si="1191"/>
        <v>0</v>
      </c>
      <c r="BY575" s="13">
        <f t="shared" si="1192"/>
        <v>0</v>
      </c>
      <c r="BZ575" s="13">
        <f t="shared" si="1193"/>
        <v>0</v>
      </c>
      <c r="CA575" s="226">
        <f t="shared" si="1194"/>
        <v>0.39236111111111105</v>
      </c>
      <c r="CB575" s="13">
        <f t="shared" si="1195"/>
        <v>9</v>
      </c>
      <c r="CC575" s="13">
        <f t="shared" si="1196"/>
        <v>25</v>
      </c>
      <c r="CD575" s="12">
        <f t="shared" si="1228"/>
        <v>3.4722222222222321E-2</v>
      </c>
      <c r="CE575" s="13">
        <f t="shared" si="1229"/>
        <v>0</v>
      </c>
      <c r="CF575" s="13">
        <f t="shared" si="1230"/>
        <v>50</v>
      </c>
      <c r="CG575" s="12">
        <f t="shared" si="1231"/>
        <v>3.8194444444444531E-2</v>
      </c>
      <c r="CH575" s="13">
        <f t="shared" si="1232"/>
        <v>0</v>
      </c>
      <c r="CI575" s="13">
        <f t="shared" si="1233"/>
        <v>55</v>
      </c>
      <c r="CJ575" s="12">
        <f t="shared" si="1234"/>
        <v>0.29166666666666663</v>
      </c>
      <c r="CK575" s="13">
        <f t="shared" si="1235"/>
        <v>7</v>
      </c>
      <c r="CL575" s="13">
        <f t="shared" si="1236"/>
        <v>0</v>
      </c>
      <c r="CM575" s="62"/>
      <c r="CN575" s="62"/>
      <c r="CO575" s="62"/>
      <c r="CP575" s="12">
        <f t="shared" si="1179"/>
        <v>5.7638888888888851E-2</v>
      </c>
      <c r="CQ575" s="13">
        <f t="shared" si="1180"/>
        <v>1</v>
      </c>
      <c r="CR575" s="13">
        <f t="shared" si="1181"/>
        <v>23</v>
      </c>
      <c r="CS575" s="396">
        <v>0</v>
      </c>
      <c r="CT575" s="13">
        <f t="shared" si="1206"/>
        <v>0</v>
      </c>
      <c r="CU575" s="13">
        <f t="shared" si="1207"/>
        <v>0</v>
      </c>
      <c r="CV575" s="396">
        <v>0</v>
      </c>
      <c r="CW575" s="13">
        <f t="shared" si="1208"/>
        <v>0</v>
      </c>
      <c r="CX575" s="13">
        <f t="shared" si="1209"/>
        <v>0</v>
      </c>
      <c r="CY575" s="396">
        <v>0</v>
      </c>
      <c r="CZ575" s="13">
        <f t="shared" si="1210"/>
        <v>0</v>
      </c>
      <c r="DA575" s="13">
        <f t="shared" si="1211"/>
        <v>0</v>
      </c>
      <c r="DB575" s="396">
        <v>0.1875</v>
      </c>
      <c r="DC575" s="13">
        <f t="shared" si="1212"/>
        <v>4</v>
      </c>
      <c r="DD575" s="13">
        <f t="shared" si="1213"/>
        <v>30</v>
      </c>
      <c r="DE575" s="396">
        <v>0</v>
      </c>
      <c r="DF575" s="13">
        <f t="shared" si="1214"/>
        <v>0</v>
      </c>
      <c r="DG575" s="13">
        <f t="shared" si="1215"/>
        <v>0</v>
      </c>
      <c r="DH575" s="396">
        <v>4.6527777777777779E-2</v>
      </c>
      <c r="DI575" s="13">
        <f t="shared" si="1216"/>
        <v>1</v>
      </c>
      <c r="DJ575" s="13">
        <f t="shared" si="1217"/>
        <v>7</v>
      </c>
      <c r="DK575" s="396">
        <v>0</v>
      </c>
      <c r="DL575" s="35">
        <f t="shared" si="1218"/>
        <v>0</v>
      </c>
      <c r="DM575" s="35">
        <f t="shared" si="1219"/>
        <v>0</v>
      </c>
      <c r="DN575" s="66">
        <f t="shared" si="1095"/>
        <v>2033324.8459999999</v>
      </c>
      <c r="DO575" s="74">
        <f t="shared" si="1096"/>
        <v>32714</v>
      </c>
      <c r="DP575" s="66">
        <f t="shared" si="1097"/>
        <v>62.962181818181818</v>
      </c>
      <c r="DQ575" s="63">
        <f t="shared" si="1098"/>
        <v>62.154577428623831</v>
      </c>
      <c r="DR575" s="66" t="e">
        <f t="shared" si="1156"/>
        <v>#NUM!</v>
      </c>
      <c r="DS575" s="96" t="e">
        <f t="shared" si="1157"/>
        <v>#NUM!</v>
      </c>
      <c r="DT575" s="66" t="e">
        <f t="shared" si="1158"/>
        <v>#NUM!</v>
      </c>
      <c r="DU575" s="66" t="e">
        <f t="shared" si="1159"/>
        <v>#NUM!</v>
      </c>
    </row>
    <row r="576" spans="1:125">
      <c r="A576" s="175">
        <v>575</v>
      </c>
      <c r="B576" s="392">
        <v>123</v>
      </c>
      <c r="C576" s="399">
        <v>40872</v>
      </c>
      <c r="D576" s="397">
        <v>11</v>
      </c>
      <c r="E576" s="393" t="s">
        <v>171</v>
      </c>
      <c r="F576" s="392">
        <v>8</v>
      </c>
      <c r="G576" s="395" t="s">
        <v>325</v>
      </c>
      <c r="H576" s="395" t="s">
        <v>345</v>
      </c>
      <c r="I576" s="395" t="s">
        <v>675</v>
      </c>
      <c r="J576" s="396">
        <v>0.90625</v>
      </c>
      <c r="K576" s="394">
        <v>3649.21</v>
      </c>
      <c r="L576" s="395" t="s">
        <v>34</v>
      </c>
      <c r="M576" s="392">
        <v>59</v>
      </c>
      <c r="N576" s="392">
        <v>0</v>
      </c>
      <c r="O576" s="395"/>
      <c r="P576" s="396">
        <v>0.90625</v>
      </c>
      <c r="Q576" s="396">
        <v>0.90625</v>
      </c>
      <c r="R576" s="12">
        <f t="shared" si="1176"/>
        <v>0</v>
      </c>
      <c r="S576" s="13">
        <f t="shared" si="1177"/>
        <v>0</v>
      </c>
      <c r="T576" s="13">
        <f t="shared" si="1178"/>
        <v>0</v>
      </c>
      <c r="U576" s="396">
        <v>0.91319444444444453</v>
      </c>
      <c r="V576" s="12">
        <f t="shared" si="1220"/>
        <v>6.9444444444445308E-3</v>
      </c>
      <c r="W576" s="13">
        <f t="shared" si="1221"/>
        <v>0</v>
      </c>
      <c r="X576" s="225">
        <f t="shared" si="1222"/>
        <v>10</v>
      </c>
      <c r="Y576" s="396">
        <v>0.91666666666666663</v>
      </c>
      <c r="Z576" s="12">
        <f t="shared" si="1185"/>
        <v>3.4722222222220989E-3</v>
      </c>
      <c r="AA576" s="13">
        <f t="shared" si="1186"/>
        <v>0</v>
      </c>
      <c r="AB576" s="13">
        <f t="shared" si="1187"/>
        <v>5</v>
      </c>
      <c r="AC576" s="396">
        <v>0.94444444444444453</v>
      </c>
      <c r="AD576" s="12">
        <f t="shared" si="1188"/>
        <v>2.7777777777777901E-2</v>
      </c>
      <c r="AE576" s="13">
        <f t="shared" si="1189"/>
        <v>0</v>
      </c>
      <c r="AF576" s="13">
        <f t="shared" si="1190"/>
        <v>40</v>
      </c>
      <c r="AG576" s="396">
        <v>0.9458333333333333</v>
      </c>
      <c r="AH576" s="396">
        <v>1.0069444444444444</v>
      </c>
      <c r="AI576" s="12">
        <f t="shared" si="1099"/>
        <v>6.1111111111111116E-2</v>
      </c>
      <c r="AJ576" s="225">
        <f t="shared" si="1100"/>
        <v>1</v>
      </c>
      <c r="AK576" s="225">
        <f t="shared" si="1101"/>
        <v>28</v>
      </c>
      <c r="AL576" s="396">
        <v>0.9458333333333333</v>
      </c>
      <c r="AM576" s="396">
        <v>1.0069444444444444</v>
      </c>
      <c r="AN576" s="12">
        <f t="shared" si="1132"/>
        <v>6.1111111111111116E-2</v>
      </c>
      <c r="AO576" s="13">
        <f t="shared" si="1133"/>
        <v>1</v>
      </c>
      <c r="AP576" s="13">
        <f t="shared" si="1134"/>
        <v>28</v>
      </c>
      <c r="AQ576" s="396">
        <v>1.0520833333333333</v>
      </c>
      <c r="AR576" s="12">
        <f t="shared" si="1223"/>
        <v>4.513888888888884E-2</v>
      </c>
      <c r="AS576" s="225">
        <f t="shared" si="1224"/>
        <v>1</v>
      </c>
      <c r="AT576" s="13">
        <f t="shared" si="1225"/>
        <v>5</v>
      </c>
      <c r="AU576" s="396">
        <v>1.054861111111111</v>
      </c>
      <c r="AV576" s="226">
        <f t="shared" si="1205"/>
        <v>2.7777777777777679E-3</v>
      </c>
      <c r="AW576" s="13">
        <f t="shared" si="1226"/>
        <v>0</v>
      </c>
      <c r="AX576" s="13">
        <f t="shared" si="1227"/>
        <v>4</v>
      </c>
      <c r="AY576" s="396">
        <v>1.1361111111111111</v>
      </c>
      <c r="AZ576" s="12">
        <f t="shared" si="991"/>
        <v>8.1250000000000044E-2</v>
      </c>
      <c r="BA576" s="225">
        <f t="shared" si="1102"/>
        <v>1</v>
      </c>
      <c r="BB576" s="225">
        <f t="shared" si="1103"/>
        <v>57</v>
      </c>
      <c r="BC576" s="396">
        <v>1.1361111111111111</v>
      </c>
      <c r="BD576" s="396">
        <v>1.1361111111111111</v>
      </c>
      <c r="BE576" s="12">
        <f t="shared" si="1168"/>
        <v>0</v>
      </c>
      <c r="BF576" s="13">
        <f t="shared" si="1169"/>
        <v>0</v>
      </c>
      <c r="BG576" s="13">
        <f t="shared" si="1170"/>
        <v>0</v>
      </c>
      <c r="BH576" s="396">
        <v>1.1361111111111111</v>
      </c>
      <c r="BI576" s="396">
        <v>1.1361111111111111</v>
      </c>
      <c r="BJ576" s="395"/>
      <c r="BK576" s="69">
        <f t="shared" si="1171"/>
        <v>0</v>
      </c>
      <c r="BL576" s="13">
        <f t="shared" si="1172"/>
        <v>0</v>
      </c>
      <c r="BM576" s="13">
        <f t="shared" si="1173"/>
        <v>0</v>
      </c>
      <c r="BN576" s="396">
        <v>1.1458333333333333</v>
      </c>
      <c r="BO576" s="12">
        <f t="shared" si="1202"/>
        <v>9.7222222222221877E-3</v>
      </c>
      <c r="BP576" s="225">
        <f t="shared" si="1203"/>
        <v>0</v>
      </c>
      <c r="BQ576" s="225">
        <f t="shared" si="1204"/>
        <v>14</v>
      </c>
      <c r="BR576" s="396">
        <v>1.1493055555555556</v>
      </c>
      <c r="BS576" s="12">
        <f t="shared" si="1003"/>
        <v>3.4722222222223209E-3</v>
      </c>
      <c r="BT576" s="225">
        <f t="shared" si="1004"/>
        <v>0</v>
      </c>
      <c r="BU576" s="225">
        <f t="shared" si="1005"/>
        <v>5</v>
      </c>
      <c r="BV576" s="396">
        <v>1.1493055555555556</v>
      </c>
      <c r="BW576" s="396">
        <v>1.1527777777777779</v>
      </c>
      <c r="BX576" s="12">
        <f t="shared" si="1191"/>
        <v>3.4722222222223209E-3</v>
      </c>
      <c r="BY576" s="13">
        <f t="shared" si="1192"/>
        <v>0</v>
      </c>
      <c r="BZ576" s="13">
        <f t="shared" si="1193"/>
        <v>5</v>
      </c>
      <c r="CA576" s="226">
        <f t="shared" si="1194"/>
        <v>0.2465277777777779</v>
      </c>
      <c r="CB576" s="13">
        <f t="shared" si="1195"/>
        <v>5</v>
      </c>
      <c r="CC576" s="13">
        <f t="shared" si="1196"/>
        <v>55</v>
      </c>
      <c r="CD576" s="12">
        <f t="shared" si="1228"/>
        <v>8.6111111111111249E-2</v>
      </c>
      <c r="CE576" s="13">
        <f t="shared" si="1229"/>
        <v>2</v>
      </c>
      <c r="CF576" s="13">
        <f t="shared" si="1230"/>
        <v>4</v>
      </c>
      <c r="CG576" s="12">
        <f t="shared" si="1231"/>
        <v>6.1111111111111116E-2</v>
      </c>
      <c r="CH576" s="13">
        <f t="shared" si="1232"/>
        <v>1</v>
      </c>
      <c r="CI576" s="13">
        <f t="shared" si="1233"/>
        <v>28</v>
      </c>
      <c r="CJ576" s="12">
        <f t="shared" si="1234"/>
        <v>8.1250000000000044E-2</v>
      </c>
      <c r="CK576" s="13">
        <f t="shared" si="1235"/>
        <v>1</v>
      </c>
      <c r="CL576" s="13">
        <f t="shared" si="1236"/>
        <v>57</v>
      </c>
      <c r="CM576" s="62"/>
      <c r="CN576" s="62"/>
      <c r="CO576" s="62"/>
      <c r="CP576" s="12">
        <f t="shared" si="1179"/>
        <v>5.6944444444444492E-2</v>
      </c>
      <c r="CQ576" s="13">
        <f t="shared" si="1180"/>
        <v>1</v>
      </c>
      <c r="CR576" s="13">
        <f t="shared" si="1181"/>
        <v>22</v>
      </c>
      <c r="CS576" s="396">
        <v>0</v>
      </c>
      <c r="CT576" s="13">
        <f t="shared" si="1206"/>
        <v>0</v>
      </c>
      <c r="CU576" s="13">
        <f t="shared" si="1207"/>
        <v>0</v>
      </c>
      <c r="CV576" s="396">
        <v>0</v>
      </c>
      <c r="CW576" s="13">
        <f t="shared" si="1208"/>
        <v>0</v>
      </c>
      <c r="CX576" s="13">
        <f t="shared" si="1209"/>
        <v>0</v>
      </c>
      <c r="CY576" s="396">
        <v>0</v>
      </c>
      <c r="CZ576" s="13">
        <f t="shared" si="1210"/>
        <v>0</v>
      </c>
      <c r="DA576" s="13">
        <f t="shared" si="1211"/>
        <v>0</v>
      </c>
      <c r="DB576" s="396">
        <v>0</v>
      </c>
      <c r="DC576" s="13">
        <f t="shared" si="1212"/>
        <v>0</v>
      </c>
      <c r="DD576" s="13">
        <f t="shared" si="1213"/>
        <v>0</v>
      </c>
      <c r="DE576" s="396">
        <v>0</v>
      </c>
      <c r="DF576" s="13">
        <f t="shared" si="1214"/>
        <v>0</v>
      </c>
      <c r="DG576" s="13">
        <f t="shared" si="1215"/>
        <v>0</v>
      </c>
      <c r="DH576" s="396">
        <v>2.4305555555555556E-2</v>
      </c>
      <c r="DI576" s="13">
        <f t="shared" si="1216"/>
        <v>0</v>
      </c>
      <c r="DJ576" s="13">
        <f t="shared" si="1217"/>
        <v>35</v>
      </c>
      <c r="DK576" s="396">
        <v>0</v>
      </c>
      <c r="DL576" s="35">
        <f t="shared" si="1218"/>
        <v>0</v>
      </c>
      <c r="DM576" s="35">
        <f t="shared" si="1219"/>
        <v>0</v>
      </c>
      <c r="DN576" s="66">
        <f t="shared" si="1095"/>
        <v>2036974.0559999999</v>
      </c>
      <c r="DO576" s="74">
        <f t="shared" si="1096"/>
        <v>32773</v>
      </c>
      <c r="DP576" s="66">
        <f t="shared" si="1097"/>
        <v>61.851016949152545</v>
      </c>
      <c r="DQ576" s="63">
        <f t="shared" si="1098"/>
        <v>62.154030940103127</v>
      </c>
      <c r="DR576" s="66" t="e">
        <f t="shared" si="1156"/>
        <v>#NUM!</v>
      </c>
      <c r="DS576" s="96" t="e">
        <f t="shared" si="1157"/>
        <v>#NUM!</v>
      </c>
      <c r="DT576" s="66" t="e">
        <f t="shared" si="1158"/>
        <v>#NUM!</v>
      </c>
      <c r="DU576" s="66" t="e">
        <f t="shared" si="1159"/>
        <v>#NUM!</v>
      </c>
    </row>
    <row r="577" spans="1:125">
      <c r="A577" s="199">
        <v>576</v>
      </c>
      <c r="B577" s="392">
        <v>124</v>
      </c>
      <c r="C577" s="399">
        <v>40873</v>
      </c>
      <c r="D577" s="397">
        <v>11</v>
      </c>
      <c r="E577" s="393" t="s">
        <v>39</v>
      </c>
      <c r="F577" s="392">
        <v>58</v>
      </c>
      <c r="G577" s="395" t="s">
        <v>38</v>
      </c>
      <c r="H577" s="395" t="s">
        <v>728</v>
      </c>
      <c r="I577" s="395" t="s">
        <v>729</v>
      </c>
      <c r="J577" s="396">
        <v>0.91666666666666663</v>
      </c>
      <c r="K577" s="394">
        <v>3478.16</v>
      </c>
      <c r="L577" s="395" t="s">
        <v>34</v>
      </c>
      <c r="M577" s="392">
        <v>56</v>
      </c>
      <c r="N577" s="392">
        <v>3</v>
      </c>
      <c r="O577" s="395"/>
      <c r="P577" s="396">
        <v>0.91666666666666663</v>
      </c>
      <c r="Q577" s="396">
        <v>0.91666666666666663</v>
      </c>
      <c r="R577" s="12">
        <f t="shared" si="1176"/>
        <v>0</v>
      </c>
      <c r="S577" s="13">
        <f t="shared" si="1177"/>
        <v>0</v>
      </c>
      <c r="T577" s="13">
        <f t="shared" si="1178"/>
        <v>0</v>
      </c>
      <c r="U577" s="396">
        <v>0.92013888888888884</v>
      </c>
      <c r="V577" s="12">
        <f t="shared" si="1220"/>
        <v>3.4722222222222099E-3</v>
      </c>
      <c r="W577" s="13">
        <f t="shared" si="1221"/>
        <v>0</v>
      </c>
      <c r="X577" s="225">
        <f t="shared" si="1222"/>
        <v>5</v>
      </c>
      <c r="Y577" s="396">
        <v>0.92361111111111116</v>
      </c>
      <c r="Z577" s="12">
        <f t="shared" si="1185"/>
        <v>3.4722222222223209E-3</v>
      </c>
      <c r="AA577" s="13">
        <f t="shared" si="1186"/>
        <v>0</v>
      </c>
      <c r="AB577" s="13">
        <f t="shared" si="1187"/>
        <v>5</v>
      </c>
      <c r="AC577" s="396">
        <v>1.1527777777777779</v>
      </c>
      <c r="AD577" s="12">
        <f t="shared" si="1188"/>
        <v>0.22916666666666674</v>
      </c>
      <c r="AE577" s="13">
        <f t="shared" si="1189"/>
        <v>5</v>
      </c>
      <c r="AF577" s="13">
        <f t="shared" si="1190"/>
        <v>30</v>
      </c>
      <c r="AG577" s="396">
        <v>1.1548611111111111</v>
      </c>
      <c r="AH577" s="396">
        <v>1.1826388888888888</v>
      </c>
      <c r="AI577" s="12">
        <f t="shared" si="1099"/>
        <v>2.7777777777777679E-2</v>
      </c>
      <c r="AJ577" s="225">
        <f t="shared" si="1100"/>
        <v>0</v>
      </c>
      <c r="AK577" s="225">
        <f t="shared" si="1101"/>
        <v>40</v>
      </c>
      <c r="AL577" s="396">
        <v>1.1548611111111111</v>
      </c>
      <c r="AM577" s="396">
        <v>1.1826388888888888</v>
      </c>
      <c r="AN577" s="12">
        <f t="shared" si="1132"/>
        <v>2.7777777777777679E-2</v>
      </c>
      <c r="AO577" s="13">
        <f t="shared" si="1133"/>
        <v>0</v>
      </c>
      <c r="AP577" s="13">
        <f t="shared" si="1134"/>
        <v>40</v>
      </c>
      <c r="AQ577" s="396">
        <v>1.1909722222222221</v>
      </c>
      <c r="AR577" s="12">
        <f t="shared" si="1223"/>
        <v>8.3333333333333037E-3</v>
      </c>
      <c r="AS577" s="225">
        <f t="shared" si="1224"/>
        <v>0</v>
      </c>
      <c r="AT577" s="13">
        <f t="shared" si="1225"/>
        <v>12</v>
      </c>
      <c r="AU577" s="396">
        <v>1.1923611111111112</v>
      </c>
      <c r="AV577" s="226">
        <f t="shared" si="1205"/>
        <v>1.388888888889106E-3</v>
      </c>
      <c r="AW577" s="13">
        <f t="shared" si="1226"/>
        <v>0</v>
      </c>
      <c r="AX577" s="13">
        <f t="shared" si="1227"/>
        <v>2</v>
      </c>
      <c r="AY577" s="396">
        <v>1.3159722222222221</v>
      </c>
      <c r="AZ577" s="12">
        <f t="shared" si="991"/>
        <v>0.12361111111111089</v>
      </c>
      <c r="BA577" s="225">
        <f t="shared" si="1102"/>
        <v>2</v>
      </c>
      <c r="BB577" s="225">
        <f t="shared" si="1103"/>
        <v>58</v>
      </c>
      <c r="BC577" s="396">
        <v>1.3159722222222221</v>
      </c>
      <c r="BD577" s="396">
        <v>1.3159722222222221</v>
      </c>
      <c r="BE577" s="12">
        <f t="shared" si="1168"/>
        <v>0</v>
      </c>
      <c r="BF577" s="13">
        <f t="shared" si="1169"/>
        <v>0</v>
      </c>
      <c r="BG577" s="13">
        <f t="shared" si="1170"/>
        <v>0</v>
      </c>
      <c r="BH577" s="396">
        <v>1.3159722222222221</v>
      </c>
      <c r="BI577" s="396">
        <v>1.3159722222222221</v>
      </c>
      <c r="BJ577" s="395"/>
      <c r="BK577" s="69">
        <f t="shared" si="1171"/>
        <v>0</v>
      </c>
      <c r="BL577" s="13">
        <f t="shared" si="1172"/>
        <v>0</v>
      </c>
      <c r="BM577" s="13">
        <f t="shared" si="1173"/>
        <v>0</v>
      </c>
      <c r="BN577" s="396">
        <v>1.3229166666666667</v>
      </c>
      <c r="BO577" s="12">
        <f t="shared" si="1202"/>
        <v>6.9444444444446418E-3</v>
      </c>
      <c r="BP577" s="225">
        <f t="shared" si="1203"/>
        <v>0</v>
      </c>
      <c r="BQ577" s="225">
        <f t="shared" si="1204"/>
        <v>10</v>
      </c>
      <c r="BR577" s="396">
        <v>1.3263888888888888</v>
      </c>
      <c r="BS577" s="12">
        <f t="shared" si="1003"/>
        <v>3.4722222222220989E-3</v>
      </c>
      <c r="BT577" s="225">
        <f t="shared" si="1004"/>
        <v>0</v>
      </c>
      <c r="BU577" s="225">
        <f t="shared" si="1005"/>
        <v>5</v>
      </c>
      <c r="BV577" s="396">
        <v>1.3263888888888888</v>
      </c>
      <c r="BW577" s="396">
        <v>1.3298611111111112</v>
      </c>
      <c r="BX577" s="12">
        <f t="shared" si="1191"/>
        <v>3.4722222222223209E-3</v>
      </c>
      <c r="BY577" s="13">
        <f t="shared" si="1192"/>
        <v>0</v>
      </c>
      <c r="BZ577" s="13">
        <f t="shared" si="1193"/>
        <v>5</v>
      </c>
      <c r="CA577" s="226">
        <f t="shared" si="1194"/>
        <v>0.41319444444444453</v>
      </c>
      <c r="CB577" s="13">
        <f t="shared" si="1195"/>
        <v>9</v>
      </c>
      <c r="CC577" s="13">
        <f t="shared" si="1196"/>
        <v>55</v>
      </c>
      <c r="CD577" s="12">
        <f t="shared" si="1228"/>
        <v>0.24791666666666679</v>
      </c>
      <c r="CE577" s="13">
        <f t="shared" si="1229"/>
        <v>5</v>
      </c>
      <c r="CF577" s="13">
        <f t="shared" si="1230"/>
        <v>57</v>
      </c>
      <c r="CG577" s="12">
        <f t="shared" si="1231"/>
        <v>2.7777777777777679E-2</v>
      </c>
      <c r="CH577" s="13">
        <f t="shared" si="1232"/>
        <v>0</v>
      </c>
      <c r="CI577" s="13">
        <f t="shared" si="1233"/>
        <v>40</v>
      </c>
      <c r="CJ577" s="12">
        <f t="shared" si="1234"/>
        <v>0.12361111111111089</v>
      </c>
      <c r="CK577" s="13">
        <f t="shared" si="1235"/>
        <v>2</v>
      </c>
      <c r="CL577" s="13">
        <f t="shared" si="1236"/>
        <v>58</v>
      </c>
      <c r="CM577" s="62"/>
      <c r="CN577" s="62"/>
      <c r="CO577" s="62"/>
      <c r="CP577" s="12">
        <f t="shared" si="1179"/>
        <v>6.9444444444444225E-2</v>
      </c>
      <c r="CQ577" s="13">
        <f t="shared" si="1180"/>
        <v>1</v>
      </c>
      <c r="CR577" s="13">
        <f t="shared" si="1181"/>
        <v>40</v>
      </c>
      <c r="CS577" s="396">
        <v>0</v>
      </c>
      <c r="CT577" s="13">
        <f t="shared" si="1206"/>
        <v>0</v>
      </c>
      <c r="CU577" s="13">
        <f t="shared" si="1207"/>
        <v>0</v>
      </c>
      <c r="CV577" s="396">
        <v>9.0277777777777787E-3</v>
      </c>
      <c r="CW577" s="13">
        <f t="shared" si="1208"/>
        <v>0</v>
      </c>
      <c r="CX577" s="13">
        <f t="shared" si="1209"/>
        <v>13</v>
      </c>
      <c r="CY577" s="396">
        <v>0</v>
      </c>
      <c r="CZ577" s="13">
        <f t="shared" si="1210"/>
        <v>0</v>
      </c>
      <c r="DA577" s="13">
        <f t="shared" si="1211"/>
        <v>0</v>
      </c>
      <c r="DB577" s="396">
        <v>0</v>
      </c>
      <c r="DC577" s="13">
        <f t="shared" si="1212"/>
        <v>0</v>
      </c>
      <c r="DD577" s="13">
        <f t="shared" si="1213"/>
        <v>0</v>
      </c>
      <c r="DE577" s="396">
        <v>0</v>
      </c>
      <c r="DF577" s="13">
        <f t="shared" si="1214"/>
        <v>0</v>
      </c>
      <c r="DG577" s="13">
        <f t="shared" si="1215"/>
        <v>0</v>
      </c>
      <c r="DH577" s="396">
        <v>4.5138888888888888E-2</v>
      </c>
      <c r="DI577" s="13">
        <f t="shared" si="1216"/>
        <v>1</v>
      </c>
      <c r="DJ577" s="13">
        <f t="shared" si="1217"/>
        <v>5</v>
      </c>
      <c r="DK577" s="396">
        <v>0</v>
      </c>
      <c r="DL577" s="35">
        <f t="shared" si="1218"/>
        <v>0</v>
      </c>
      <c r="DM577" s="35">
        <f t="shared" si="1219"/>
        <v>0</v>
      </c>
      <c r="DN577" s="66">
        <f t="shared" si="1095"/>
        <v>2040452.2159999998</v>
      </c>
      <c r="DO577" s="74">
        <f t="shared" si="1096"/>
        <v>32829</v>
      </c>
      <c r="DP577" s="66">
        <f t="shared" si="1097"/>
        <v>62.11</v>
      </c>
      <c r="DQ577" s="63">
        <f t="shared" si="1098"/>
        <v>62.15395583173413</v>
      </c>
      <c r="DR577" s="66" t="e">
        <f t="shared" si="1156"/>
        <v>#NUM!</v>
      </c>
      <c r="DS577" s="96" t="e">
        <f t="shared" si="1157"/>
        <v>#NUM!</v>
      </c>
      <c r="DT577" s="66" t="e">
        <f t="shared" si="1158"/>
        <v>#NUM!</v>
      </c>
      <c r="DU577" s="66" t="e">
        <f t="shared" si="1159"/>
        <v>#NUM!</v>
      </c>
    </row>
    <row r="578" spans="1:125">
      <c r="A578" s="175">
        <v>577</v>
      </c>
      <c r="B578" s="392">
        <v>125</v>
      </c>
      <c r="C578" s="399">
        <v>40874</v>
      </c>
      <c r="D578" s="397">
        <v>11</v>
      </c>
      <c r="E578" s="393" t="s">
        <v>39</v>
      </c>
      <c r="F578" s="392">
        <v>59</v>
      </c>
      <c r="G578" s="395" t="s">
        <v>38</v>
      </c>
      <c r="H578" s="395" t="s">
        <v>685</v>
      </c>
      <c r="I578" s="395" t="s">
        <v>730</v>
      </c>
      <c r="J578" s="396">
        <v>9.7222222222222224E-2</v>
      </c>
      <c r="K578" s="394">
        <v>3627.36</v>
      </c>
      <c r="L578" s="395" t="s">
        <v>33</v>
      </c>
      <c r="M578" s="392">
        <v>59</v>
      </c>
      <c r="N578" s="392">
        <v>0</v>
      </c>
      <c r="O578" s="395"/>
      <c r="P578" s="396">
        <v>9.7222222222222224E-2</v>
      </c>
      <c r="Q578" s="396">
        <v>9.7222222222222224E-2</v>
      </c>
      <c r="R578" s="12">
        <f t="shared" si="1176"/>
        <v>0</v>
      </c>
      <c r="S578" s="13">
        <f t="shared" si="1177"/>
        <v>0</v>
      </c>
      <c r="T578" s="13">
        <f t="shared" si="1178"/>
        <v>0</v>
      </c>
      <c r="U578" s="396">
        <v>0.10416666666666667</v>
      </c>
      <c r="V578" s="12">
        <f t="shared" si="1220"/>
        <v>6.9444444444444475E-3</v>
      </c>
      <c r="W578" s="13">
        <f t="shared" si="1221"/>
        <v>0</v>
      </c>
      <c r="X578" s="225">
        <f t="shared" si="1222"/>
        <v>10</v>
      </c>
      <c r="Y578" s="396">
        <v>0.1111111111111111</v>
      </c>
      <c r="Z578" s="12">
        <f t="shared" si="1185"/>
        <v>6.9444444444444337E-3</v>
      </c>
      <c r="AA578" s="13">
        <f t="shared" si="1186"/>
        <v>0</v>
      </c>
      <c r="AB578" s="13">
        <f t="shared" si="1187"/>
        <v>10</v>
      </c>
      <c r="AC578" s="396">
        <v>0.13541666666666666</v>
      </c>
      <c r="AD578" s="12">
        <f t="shared" si="1188"/>
        <v>2.4305555555555552E-2</v>
      </c>
      <c r="AE578" s="13">
        <f t="shared" si="1189"/>
        <v>0</v>
      </c>
      <c r="AF578" s="13">
        <f t="shared" si="1190"/>
        <v>35</v>
      </c>
      <c r="AG578" s="396">
        <v>0.13749999999999998</v>
      </c>
      <c r="AH578" s="396">
        <v>0.20694444444444446</v>
      </c>
      <c r="AI578" s="12">
        <f t="shared" si="1099"/>
        <v>6.9444444444444475E-2</v>
      </c>
      <c r="AJ578" s="225">
        <f t="shared" si="1100"/>
        <v>1</v>
      </c>
      <c r="AK578" s="225">
        <f t="shared" si="1101"/>
        <v>40</v>
      </c>
      <c r="AL578" s="396">
        <v>0.13749999999999998</v>
      </c>
      <c r="AM578" s="396">
        <v>0.20694444444444446</v>
      </c>
      <c r="AN578" s="12">
        <f t="shared" si="1132"/>
        <v>6.9444444444444475E-2</v>
      </c>
      <c r="AO578" s="13">
        <f t="shared" si="1133"/>
        <v>1</v>
      </c>
      <c r="AP578" s="13">
        <f t="shared" si="1134"/>
        <v>40</v>
      </c>
      <c r="AQ578" s="396">
        <v>0.20972222222222223</v>
      </c>
      <c r="AR578" s="12">
        <f t="shared" si="1223"/>
        <v>2.7777777777777679E-3</v>
      </c>
      <c r="AS578" s="225">
        <f t="shared" si="1224"/>
        <v>0</v>
      </c>
      <c r="AT578" s="13">
        <f t="shared" si="1225"/>
        <v>4</v>
      </c>
      <c r="AU578" s="396">
        <v>0.21111111111111111</v>
      </c>
      <c r="AV578" s="226">
        <f t="shared" si="1205"/>
        <v>1.388888888888884E-3</v>
      </c>
      <c r="AW578" s="13">
        <f t="shared" ref="AW578:AW590" si="1237">HOUR(AV578)</f>
        <v>0</v>
      </c>
      <c r="AX578" s="13">
        <f t="shared" ref="AX578:AX590" si="1238">MINUTE(AV578)</f>
        <v>2</v>
      </c>
      <c r="AY578" s="396">
        <v>0.31319444444444444</v>
      </c>
      <c r="AZ578" s="12">
        <f t="shared" si="991"/>
        <v>0.10208333333333333</v>
      </c>
      <c r="BA578" s="225">
        <f t="shared" si="1102"/>
        <v>2</v>
      </c>
      <c r="BB578" s="225">
        <f t="shared" si="1103"/>
        <v>27</v>
      </c>
      <c r="BC578" s="396">
        <v>0.31319444444444444</v>
      </c>
      <c r="BD578" s="396">
        <v>0.31319444444444444</v>
      </c>
      <c r="BE578" s="12">
        <f t="shared" si="1168"/>
        <v>0</v>
      </c>
      <c r="BF578" s="13">
        <f t="shared" si="1169"/>
        <v>0</v>
      </c>
      <c r="BG578" s="13">
        <f t="shared" si="1170"/>
        <v>0</v>
      </c>
      <c r="BH578" s="396">
        <v>0.31319444444444444</v>
      </c>
      <c r="BI578" s="396">
        <v>0.31319444444444444</v>
      </c>
      <c r="BJ578" s="395"/>
      <c r="BK578" s="69">
        <f t="shared" si="1171"/>
        <v>0</v>
      </c>
      <c r="BL578" s="13">
        <f t="shared" si="1172"/>
        <v>0</v>
      </c>
      <c r="BM578" s="13">
        <f t="shared" si="1173"/>
        <v>0</v>
      </c>
      <c r="BN578" s="396">
        <v>0.3215277777777778</v>
      </c>
      <c r="BO578" s="12">
        <f t="shared" si="1202"/>
        <v>8.3333333333333592E-3</v>
      </c>
      <c r="BP578" s="225">
        <f t="shared" si="1203"/>
        <v>0</v>
      </c>
      <c r="BQ578" s="225">
        <f t="shared" si="1204"/>
        <v>12</v>
      </c>
      <c r="BR578" s="396">
        <v>0.32500000000000001</v>
      </c>
      <c r="BS578" s="12">
        <f t="shared" si="1003"/>
        <v>3.4722222222222099E-3</v>
      </c>
      <c r="BT578" s="225">
        <f t="shared" si="1004"/>
        <v>0</v>
      </c>
      <c r="BU578" s="225">
        <f t="shared" si="1005"/>
        <v>5</v>
      </c>
      <c r="BV578" s="396">
        <v>0.32500000000000001</v>
      </c>
      <c r="BW578" s="396">
        <v>0.3298611111111111</v>
      </c>
      <c r="BX578" s="12">
        <f t="shared" si="1191"/>
        <v>4.8611111111110938E-3</v>
      </c>
      <c r="BY578" s="13">
        <f t="shared" si="1192"/>
        <v>0</v>
      </c>
      <c r="BZ578" s="13">
        <f t="shared" si="1193"/>
        <v>7</v>
      </c>
      <c r="CA578" s="226">
        <f t="shared" si="1194"/>
        <v>0.2326388888888889</v>
      </c>
      <c r="CB578" s="13">
        <f t="shared" si="1195"/>
        <v>5</v>
      </c>
      <c r="CC578" s="13">
        <f t="shared" si="1196"/>
        <v>35</v>
      </c>
      <c r="CD578" s="12">
        <f>AD578+AR578+BO578+BS578</f>
        <v>3.888888888888889E-2</v>
      </c>
      <c r="CE578" s="13">
        <f>HOUR(CD578)</f>
        <v>0</v>
      </c>
      <c r="CF578" s="13">
        <f>MINUTE(CD578)</f>
        <v>56</v>
      </c>
      <c r="CG578" s="12">
        <f>AI578</f>
        <v>6.9444444444444475E-2</v>
      </c>
      <c r="CH578" s="13">
        <f>HOUR(CG578)</f>
        <v>1</v>
      </c>
      <c r="CI578" s="13">
        <f>MINUTE(CG578)</f>
        <v>40</v>
      </c>
      <c r="CJ578" s="12">
        <f>AZ578</f>
        <v>0.10208333333333333</v>
      </c>
      <c r="CK578" s="13">
        <f>HOUR(CJ578)</f>
        <v>2</v>
      </c>
      <c r="CL578" s="13">
        <f>MINUTE(CJ578)</f>
        <v>27</v>
      </c>
      <c r="CM578" s="62"/>
      <c r="CN578" s="62"/>
      <c r="CO578" s="62"/>
      <c r="CP578" s="12">
        <f t="shared" si="1179"/>
        <v>4.5138888888888888E-2</v>
      </c>
      <c r="CQ578" s="13">
        <f t="shared" si="1180"/>
        <v>1</v>
      </c>
      <c r="CR578" s="13">
        <f t="shared" si="1181"/>
        <v>5</v>
      </c>
      <c r="CS578" s="396">
        <v>0</v>
      </c>
      <c r="CT578" s="13">
        <f t="shared" si="1206"/>
        <v>0</v>
      </c>
      <c r="CU578" s="13">
        <f t="shared" si="1207"/>
        <v>0</v>
      </c>
      <c r="CV578" s="396">
        <v>0</v>
      </c>
      <c r="CW578" s="13">
        <f t="shared" si="1208"/>
        <v>0</v>
      </c>
      <c r="CX578" s="13">
        <f t="shared" si="1209"/>
        <v>0</v>
      </c>
      <c r="CY578" s="396">
        <v>0</v>
      </c>
      <c r="CZ578" s="13">
        <f t="shared" si="1210"/>
        <v>0</v>
      </c>
      <c r="DA578" s="13">
        <f t="shared" si="1211"/>
        <v>0</v>
      </c>
      <c r="DB578" s="396">
        <v>0</v>
      </c>
      <c r="DC578" s="13">
        <f t="shared" si="1212"/>
        <v>0</v>
      </c>
      <c r="DD578" s="13">
        <f t="shared" si="1213"/>
        <v>0</v>
      </c>
      <c r="DE578" s="396">
        <v>0</v>
      </c>
      <c r="DF578" s="13">
        <f t="shared" si="1214"/>
        <v>0</v>
      </c>
      <c r="DG578" s="13">
        <f t="shared" si="1215"/>
        <v>0</v>
      </c>
      <c r="DH578" s="396">
        <v>5.6944444444444443E-2</v>
      </c>
      <c r="DI578" s="13">
        <f t="shared" si="1216"/>
        <v>1</v>
      </c>
      <c r="DJ578" s="13">
        <f t="shared" si="1217"/>
        <v>22</v>
      </c>
      <c r="DK578" s="396">
        <v>0</v>
      </c>
      <c r="DL578" s="35">
        <f t="shared" si="1218"/>
        <v>0</v>
      </c>
      <c r="DM578" s="35">
        <f t="shared" si="1219"/>
        <v>0</v>
      </c>
      <c r="DN578" s="66">
        <f t="shared" si="1095"/>
        <v>2044079.5759999999</v>
      </c>
      <c r="DO578" s="74">
        <f t="shared" si="1096"/>
        <v>32888</v>
      </c>
      <c r="DP578" s="66">
        <f t="shared" si="1097"/>
        <v>61.480677966101695</v>
      </c>
      <c r="DQ578" s="63">
        <f t="shared" si="1098"/>
        <v>62.152747993189003</v>
      </c>
      <c r="DR578" s="66" t="e">
        <f t="shared" si="1156"/>
        <v>#NUM!</v>
      </c>
      <c r="DS578" s="96" t="e">
        <f t="shared" si="1157"/>
        <v>#NUM!</v>
      </c>
      <c r="DT578" s="66" t="e">
        <f t="shared" si="1158"/>
        <v>#NUM!</v>
      </c>
      <c r="DU578" s="66" t="e">
        <f t="shared" si="1159"/>
        <v>#NUM!</v>
      </c>
    </row>
    <row r="579" spans="1:125">
      <c r="A579" s="199">
        <v>578</v>
      </c>
      <c r="B579" s="392">
        <v>126</v>
      </c>
      <c r="C579" s="399">
        <v>40874</v>
      </c>
      <c r="D579" s="397">
        <v>11</v>
      </c>
      <c r="E579" s="393" t="s">
        <v>531</v>
      </c>
      <c r="F579" s="392">
        <v>6</v>
      </c>
      <c r="G579" s="395" t="s">
        <v>414</v>
      </c>
      <c r="H579" s="395" t="s">
        <v>413</v>
      </c>
      <c r="I579" s="395" t="s">
        <v>624</v>
      </c>
      <c r="J579" s="396">
        <v>7.6388888888888895E-2</v>
      </c>
      <c r="K579" s="394">
        <v>3526.01</v>
      </c>
      <c r="L579" s="395" t="s">
        <v>34</v>
      </c>
      <c r="M579" s="392">
        <v>59</v>
      </c>
      <c r="N579" s="392">
        <v>0</v>
      </c>
      <c r="O579" s="395"/>
      <c r="P579" s="396">
        <v>7.6388888888888895E-2</v>
      </c>
      <c r="Q579" s="396">
        <v>7.6388888888888895E-2</v>
      </c>
      <c r="R579" s="12">
        <f t="shared" si="1176"/>
        <v>0</v>
      </c>
      <c r="S579" s="13">
        <f t="shared" si="1177"/>
        <v>0</v>
      </c>
      <c r="T579" s="13">
        <f t="shared" si="1178"/>
        <v>0</v>
      </c>
      <c r="U579" s="396">
        <v>7.9861111111111105E-2</v>
      </c>
      <c r="V579" s="12">
        <f t="shared" si="1220"/>
        <v>3.4722222222222099E-3</v>
      </c>
      <c r="W579" s="13">
        <f t="shared" si="1221"/>
        <v>0</v>
      </c>
      <c r="X579" s="225">
        <f t="shared" si="1222"/>
        <v>5</v>
      </c>
      <c r="Y579" s="396">
        <v>8.6805555555555566E-2</v>
      </c>
      <c r="Z579" s="12">
        <f t="shared" si="1185"/>
        <v>6.9444444444444614E-3</v>
      </c>
      <c r="AA579" s="13">
        <f t="shared" si="1186"/>
        <v>0</v>
      </c>
      <c r="AB579" s="13">
        <f t="shared" si="1187"/>
        <v>10</v>
      </c>
      <c r="AC579" s="396">
        <v>0.1076388888888889</v>
      </c>
      <c r="AD579" s="12">
        <f t="shared" si="1188"/>
        <v>2.0833333333333329E-2</v>
      </c>
      <c r="AE579" s="13">
        <f t="shared" si="1189"/>
        <v>0</v>
      </c>
      <c r="AF579" s="13">
        <f t="shared" si="1190"/>
        <v>30</v>
      </c>
      <c r="AG579" s="396">
        <v>0.1076388888888889</v>
      </c>
      <c r="AH579" s="396">
        <v>0.14583333333333334</v>
      </c>
      <c r="AI579" s="12">
        <f t="shared" si="1099"/>
        <v>3.8194444444444448E-2</v>
      </c>
      <c r="AJ579" s="225">
        <f t="shared" si="1100"/>
        <v>0</v>
      </c>
      <c r="AK579" s="225">
        <f t="shared" si="1101"/>
        <v>55</v>
      </c>
      <c r="AL579" s="396">
        <v>0.1076388888888889</v>
      </c>
      <c r="AM579" s="396">
        <v>0.14583333333333334</v>
      </c>
      <c r="AN579" s="12">
        <f t="shared" si="1132"/>
        <v>3.8194444444444448E-2</v>
      </c>
      <c r="AO579" s="13">
        <f t="shared" si="1133"/>
        <v>0</v>
      </c>
      <c r="AP579" s="13">
        <f t="shared" si="1134"/>
        <v>55</v>
      </c>
      <c r="AQ579" s="396">
        <v>0.14930555555555555</v>
      </c>
      <c r="AR579" s="12">
        <f t="shared" si="1223"/>
        <v>3.4722222222222099E-3</v>
      </c>
      <c r="AS579" s="225">
        <f t="shared" si="1224"/>
        <v>0</v>
      </c>
      <c r="AT579" s="13">
        <f t="shared" si="1225"/>
        <v>5</v>
      </c>
      <c r="AU579" s="396">
        <v>0.14930555555555555</v>
      </c>
      <c r="AV579" s="226">
        <f t="shared" si="1205"/>
        <v>0</v>
      </c>
      <c r="AW579" s="13">
        <f t="shared" si="1237"/>
        <v>0</v>
      </c>
      <c r="AX579" s="13">
        <f t="shared" si="1238"/>
        <v>0</v>
      </c>
      <c r="AY579" s="396">
        <v>0.22777777777777777</v>
      </c>
      <c r="AZ579" s="12">
        <f t="shared" si="991"/>
        <v>7.8472222222222221E-2</v>
      </c>
      <c r="BA579" s="225">
        <f t="shared" si="1102"/>
        <v>1</v>
      </c>
      <c r="BB579" s="225">
        <f t="shared" si="1103"/>
        <v>53</v>
      </c>
      <c r="BC579" s="396">
        <v>0.22777777777777777</v>
      </c>
      <c r="BD579" s="396">
        <v>0.22777777777777777</v>
      </c>
      <c r="BE579" s="12">
        <f t="shared" si="1168"/>
        <v>0</v>
      </c>
      <c r="BF579" s="13">
        <f t="shared" si="1169"/>
        <v>0</v>
      </c>
      <c r="BG579" s="13">
        <f t="shared" si="1170"/>
        <v>0</v>
      </c>
      <c r="BH579" s="396">
        <v>0.22777777777777777</v>
      </c>
      <c r="BI579" s="396">
        <v>0.22777777777777777</v>
      </c>
      <c r="BJ579" s="395"/>
      <c r="BK579" s="69">
        <f t="shared" si="1171"/>
        <v>0</v>
      </c>
      <c r="BL579" s="13">
        <f t="shared" si="1172"/>
        <v>0</v>
      </c>
      <c r="BM579" s="13">
        <f t="shared" si="1173"/>
        <v>0</v>
      </c>
      <c r="BN579" s="396">
        <v>0.23402777777777781</v>
      </c>
      <c r="BO579" s="12">
        <f t="shared" si="1202"/>
        <v>6.2500000000000333E-3</v>
      </c>
      <c r="BP579" s="225">
        <f t="shared" si="1203"/>
        <v>0</v>
      </c>
      <c r="BQ579" s="225">
        <f t="shared" si="1204"/>
        <v>9</v>
      </c>
      <c r="BR579" s="396">
        <v>0.23611111111111113</v>
      </c>
      <c r="BS579" s="12">
        <f t="shared" si="1003"/>
        <v>2.0833333333333259E-3</v>
      </c>
      <c r="BT579" s="225">
        <f t="shared" si="1004"/>
        <v>0</v>
      </c>
      <c r="BU579" s="225">
        <f t="shared" si="1005"/>
        <v>3</v>
      </c>
      <c r="BV579" s="396">
        <v>0.23611111111111113</v>
      </c>
      <c r="BW579" s="396">
        <v>0.23958333333333334</v>
      </c>
      <c r="BX579" s="12">
        <f t="shared" si="1191"/>
        <v>3.4722222222222099E-3</v>
      </c>
      <c r="BY579" s="13">
        <f t="shared" si="1192"/>
        <v>0</v>
      </c>
      <c r="BZ579" s="13">
        <f t="shared" si="1193"/>
        <v>5</v>
      </c>
      <c r="CA579" s="226">
        <f t="shared" si="1194"/>
        <v>0.16319444444444445</v>
      </c>
      <c r="CB579" s="13">
        <f t="shared" si="1195"/>
        <v>3</v>
      </c>
      <c r="CC579" s="13">
        <f t="shared" si="1196"/>
        <v>55</v>
      </c>
      <c r="CD579" s="12">
        <f>AD579+AR579+BO579+BS579</f>
        <v>3.2638888888888898E-2</v>
      </c>
      <c r="CE579" s="13">
        <f>HOUR(CD579)</f>
        <v>0</v>
      </c>
      <c r="CF579" s="13">
        <f>MINUTE(CD579)</f>
        <v>47</v>
      </c>
      <c r="CG579" s="12">
        <f>AI579</f>
        <v>3.8194444444444448E-2</v>
      </c>
      <c r="CH579" s="13">
        <f>HOUR(CG579)</f>
        <v>0</v>
      </c>
      <c r="CI579" s="13">
        <f>MINUTE(CG579)</f>
        <v>55</v>
      </c>
      <c r="CJ579" s="12">
        <f>AZ579</f>
        <v>7.8472222222222221E-2</v>
      </c>
      <c r="CK579" s="13">
        <f>HOUR(CJ579)</f>
        <v>1</v>
      </c>
      <c r="CL579" s="13">
        <f>MINUTE(CJ579)</f>
        <v>53</v>
      </c>
      <c r="CM579" s="62"/>
      <c r="CN579" s="62"/>
      <c r="CO579" s="62"/>
      <c r="CP579" s="12">
        <f t="shared" si="1179"/>
        <v>4.2361111111111113E-2</v>
      </c>
      <c r="CQ579" s="13">
        <f t="shared" si="1180"/>
        <v>1</v>
      </c>
      <c r="CR579" s="13">
        <f t="shared" si="1181"/>
        <v>1</v>
      </c>
      <c r="CS579" s="396">
        <v>0</v>
      </c>
      <c r="CT579" s="13">
        <f t="shared" si="1206"/>
        <v>0</v>
      </c>
      <c r="CU579" s="13">
        <f t="shared" si="1207"/>
        <v>0</v>
      </c>
      <c r="CV579" s="396">
        <v>7.6388888888888886E-3</v>
      </c>
      <c r="CW579" s="13">
        <f t="shared" si="1208"/>
        <v>0</v>
      </c>
      <c r="CX579" s="13">
        <f t="shared" si="1209"/>
        <v>11</v>
      </c>
      <c r="CY579" s="396">
        <v>0</v>
      </c>
      <c r="CZ579" s="13">
        <f t="shared" si="1210"/>
        <v>0</v>
      </c>
      <c r="DA579" s="13">
        <f t="shared" si="1211"/>
        <v>0</v>
      </c>
      <c r="DB579" s="396">
        <v>0</v>
      </c>
      <c r="DC579" s="13">
        <f t="shared" si="1212"/>
        <v>0</v>
      </c>
      <c r="DD579" s="13">
        <f t="shared" si="1213"/>
        <v>0</v>
      </c>
      <c r="DE579" s="396">
        <v>0</v>
      </c>
      <c r="DF579" s="13">
        <f t="shared" si="1214"/>
        <v>0</v>
      </c>
      <c r="DG579" s="13">
        <f t="shared" si="1215"/>
        <v>0</v>
      </c>
      <c r="DH579" s="396">
        <v>2.8472222222222222E-2</v>
      </c>
      <c r="DI579" s="13">
        <f t="shared" si="1216"/>
        <v>0</v>
      </c>
      <c r="DJ579" s="13">
        <f t="shared" si="1217"/>
        <v>41</v>
      </c>
      <c r="DK579" s="396">
        <v>0</v>
      </c>
      <c r="DL579" s="35">
        <f t="shared" si="1218"/>
        <v>0</v>
      </c>
      <c r="DM579" s="35">
        <f t="shared" si="1219"/>
        <v>0</v>
      </c>
      <c r="DN579" s="66">
        <f t="shared" si="1095"/>
        <v>2047605.5859999999</v>
      </c>
      <c r="DO579" s="74">
        <f t="shared" si="1096"/>
        <v>32947</v>
      </c>
      <c r="DP579" s="66">
        <f t="shared" si="1097"/>
        <v>59.762881355932208</v>
      </c>
      <c r="DQ579" s="63">
        <f t="shared" si="1098"/>
        <v>62.148468327920597</v>
      </c>
      <c r="DR579" s="66" t="e">
        <f t="shared" si="1156"/>
        <v>#NUM!</v>
      </c>
      <c r="DS579" s="96" t="e">
        <f t="shared" si="1157"/>
        <v>#NUM!</v>
      </c>
      <c r="DT579" s="66" t="e">
        <f t="shared" si="1158"/>
        <v>#NUM!</v>
      </c>
      <c r="DU579" s="66" t="e">
        <f t="shared" si="1159"/>
        <v>#NUM!</v>
      </c>
    </row>
    <row r="580" spans="1:125">
      <c r="A580" s="175">
        <v>579</v>
      </c>
      <c r="B580" s="392">
        <v>127</v>
      </c>
      <c r="C580" s="399">
        <v>40875</v>
      </c>
      <c r="D580" s="397">
        <v>11</v>
      </c>
      <c r="E580" s="393" t="s">
        <v>171</v>
      </c>
      <c r="F580" s="392">
        <v>9</v>
      </c>
      <c r="G580" s="395" t="s">
        <v>325</v>
      </c>
      <c r="H580" s="395" t="s">
        <v>345</v>
      </c>
      <c r="I580" s="395" t="s">
        <v>675</v>
      </c>
      <c r="J580" s="396">
        <v>0.15972222222222224</v>
      </c>
      <c r="K580" s="394">
        <v>3578.44</v>
      </c>
      <c r="L580" s="395" t="s">
        <v>33</v>
      </c>
      <c r="M580" s="392">
        <v>58</v>
      </c>
      <c r="N580" s="392">
        <v>1</v>
      </c>
      <c r="O580" s="395"/>
      <c r="P580" s="396">
        <v>0.15972222222222224</v>
      </c>
      <c r="Q580" s="396">
        <v>0.15972222222222224</v>
      </c>
      <c r="R580" s="12">
        <f t="shared" si="1176"/>
        <v>0</v>
      </c>
      <c r="S580" s="13">
        <f t="shared" si="1177"/>
        <v>0</v>
      </c>
      <c r="T580" s="13">
        <f t="shared" si="1178"/>
        <v>0</v>
      </c>
      <c r="U580" s="396">
        <v>0.16319444444444445</v>
      </c>
      <c r="V580" s="12">
        <f t="shared" si="1220"/>
        <v>3.4722222222222099E-3</v>
      </c>
      <c r="W580" s="13">
        <f t="shared" si="1221"/>
        <v>0</v>
      </c>
      <c r="X580" s="225">
        <f t="shared" si="1222"/>
        <v>5</v>
      </c>
      <c r="Y580" s="396">
        <v>0.17013888888888887</v>
      </c>
      <c r="Z580" s="12">
        <f t="shared" si="1185"/>
        <v>6.9444444444444198E-3</v>
      </c>
      <c r="AA580" s="13">
        <f t="shared" si="1186"/>
        <v>0</v>
      </c>
      <c r="AB580" s="13">
        <f t="shared" si="1187"/>
        <v>10</v>
      </c>
      <c r="AC580" s="396">
        <v>0.20138888888888887</v>
      </c>
      <c r="AD580" s="12">
        <f t="shared" si="1188"/>
        <v>3.125E-2</v>
      </c>
      <c r="AE580" s="13">
        <f t="shared" si="1189"/>
        <v>0</v>
      </c>
      <c r="AF580" s="13">
        <f t="shared" si="1190"/>
        <v>45</v>
      </c>
      <c r="AG580" s="396">
        <v>0.20138888888888887</v>
      </c>
      <c r="AH580" s="396">
        <v>0.35416666666666669</v>
      </c>
      <c r="AI580" s="12">
        <f t="shared" si="1099"/>
        <v>0.15277777777777782</v>
      </c>
      <c r="AJ580" s="225">
        <f t="shared" si="1100"/>
        <v>3</v>
      </c>
      <c r="AK580" s="225">
        <f t="shared" si="1101"/>
        <v>40</v>
      </c>
      <c r="AL580" s="396">
        <v>0.20138888888888887</v>
      </c>
      <c r="AM580" s="396">
        <v>0.35416666666666669</v>
      </c>
      <c r="AN580" s="12">
        <f t="shared" si="1132"/>
        <v>0.15277777777777782</v>
      </c>
      <c r="AO580" s="13">
        <f t="shared" si="1133"/>
        <v>3</v>
      </c>
      <c r="AP580" s="13">
        <f t="shared" si="1134"/>
        <v>40</v>
      </c>
      <c r="AQ580" s="396">
        <v>0.32569444444444445</v>
      </c>
      <c r="AR580" s="12">
        <f>AQ580-AG580</f>
        <v>0.12430555555555559</v>
      </c>
      <c r="AS580" s="225">
        <f t="shared" si="1224"/>
        <v>2</v>
      </c>
      <c r="AT580" s="13">
        <f t="shared" si="1225"/>
        <v>59</v>
      </c>
      <c r="AU580" s="396">
        <v>0.40138888888888885</v>
      </c>
      <c r="AV580" s="226">
        <f>AU580-AH580</f>
        <v>4.7222222222222165E-2</v>
      </c>
      <c r="AW580" s="13">
        <f t="shared" si="1237"/>
        <v>1</v>
      </c>
      <c r="AX580" s="13">
        <f t="shared" si="1238"/>
        <v>8</v>
      </c>
      <c r="AY580" s="396">
        <v>0.4993055555555555</v>
      </c>
      <c r="AZ580" s="12">
        <f t="shared" si="991"/>
        <v>9.7916666666666652E-2</v>
      </c>
      <c r="BA580" s="225">
        <f t="shared" si="1102"/>
        <v>2</v>
      </c>
      <c r="BB580" s="225">
        <f t="shared" si="1103"/>
        <v>21</v>
      </c>
      <c r="BC580" s="396">
        <v>0.4993055555555555</v>
      </c>
      <c r="BD580" s="396">
        <v>0.4993055555555555</v>
      </c>
      <c r="BE580" s="12">
        <f t="shared" si="1168"/>
        <v>0</v>
      </c>
      <c r="BF580" s="13">
        <f t="shared" si="1169"/>
        <v>0</v>
      </c>
      <c r="BG580" s="13">
        <f t="shared" si="1170"/>
        <v>0</v>
      </c>
      <c r="BH580" s="396">
        <v>0.4993055555555555</v>
      </c>
      <c r="BI580" s="396">
        <v>0.4993055555555555</v>
      </c>
      <c r="BJ580" s="395"/>
      <c r="BK580" s="69">
        <f t="shared" si="1171"/>
        <v>0</v>
      </c>
      <c r="BL580" s="13">
        <f t="shared" si="1172"/>
        <v>0</v>
      </c>
      <c r="BM580" s="13">
        <f t="shared" si="1173"/>
        <v>0</v>
      </c>
      <c r="BN580" s="396">
        <v>0.50694444444444442</v>
      </c>
      <c r="BO580" s="12">
        <f t="shared" si="1202"/>
        <v>7.6388888888889173E-3</v>
      </c>
      <c r="BP580" s="225">
        <f t="shared" si="1203"/>
        <v>0</v>
      </c>
      <c r="BQ580" s="225">
        <f t="shared" si="1204"/>
        <v>11</v>
      </c>
      <c r="BR580" s="396">
        <v>0.51041666666666663</v>
      </c>
      <c r="BS580" s="12">
        <f t="shared" si="1003"/>
        <v>3.4722222222222099E-3</v>
      </c>
      <c r="BT580" s="225">
        <f t="shared" si="1004"/>
        <v>0</v>
      </c>
      <c r="BU580" s="225">
        <f t="shared" si="1005"/>
        <v>5</v>
      </c>
      <c r="BV580" s="396">
        <v>0.51041666666666663</v>
      </c>
      <c r="BW580" s="396">
        <v>0.51388888888888895</v>
      </c>
      <c r="BX580" s="12">
        <f t="shared" si="1191"/>
        <v>3.4722222222223209E-3</v>
      </c>
      <c r="BY580" s="13">
        <f t="shared" si="1192"/>
        <v>0</v>
      </c>
      <c r="BZ580" s="13">
        <f t="shared" si="1193"/>
        <v>5</v>
      </c>
      <c r="CA580" s="226">
        <f t="shared" si="1194"/>
        <v>0.35416666666666674</v>
      </c>
      <c r="CB580" s="13">
        <f t="shared" si="1195"/>
        <v>8</v>
      </c>
      <c r="CC580" s="13">
        <f t="shared" si="1196"/>
        <v>30</v>
      </c>
      <c r="CD580" s="12">
        <f>AD580+AR580+BO580+BS580</f>
        <v>0.16666666666666671</v>
      </c>
      <c r="CE580" s="13">
        <f>HOUR(CD580)</f>
        <v>4</v>
      </c>
      <c r="CF580" s="13">
        <f>MINUTE(CD580)</f>
        <v>0</v>
      </c>
      <c r="CG580" s="12">
        <f>AI580</f>
        <v>0.15277777777777782</v>
      </c>
      <c r="CH580" s="13">
        <f>HOUR(CG580)</f>
        <v>3</v>
      </c>
      <c r="CI580" s="13">
        <f>MINUTE(CG580)</f>
        <v>40</v>
      </c>
      <c r="CJ580" s="12">
        <f>AZ580</f>
        <v>9.7916666666666652E-2</v>
      </c>
      <c r="CK580" s="13">
        <f>HOUR(CJ580)</f>
        <v>2</v>
      </c>
      <c r="CL580" s="13">
        <f>MINUTE(CJ580)</f>
        <v>21</v>
      </c>
      <c r="CM580" s="62"/>
      <c r="CN580" s="62"/>
      <c r="CO580" s="62"/>
      <c r="CP580" s="12">
        <f t="shared" si="1179"/>
        <v>6.0416666666666653E-2</v>
      </c>
      <c r="CQ580" s="13">
        <f t="shared" si="1180"/>
        <v>1</v>
      </c>
      <c r="CR580" s="13">
        <f t="shared" si="1181"/>
        <v>27</v>
      </c>
      <c r="CS580" s="396">
        <v>0</v>
      </c>
      <c r="CT580" s="13">
        <f t="shared" si="1206"/>
        <v>0</v>
      </c>
      <c r="CU580" s="13">
        <f t="shared" si="1207"/>
        <v>0</v>
      </c>
      <c r="CV580" s="396">
        <v>0</v>
      </c>
      <c r="CW580" s="13">
        <f t="shared" si="1208"/>
        <v>0</v>
      </c>
      <c r="CX580" s="13">
        <f t="shared" si="1209"/>
        <v>0</v>
      </c>
      <c r="CY580" s="396">
        <v>3.472222222222222E-3</v>
      </c>
      <c r="CZ580" s="13">
        <f t="shared" si="1210"/>
        <v>0</v>
      </c>
      <c r="DA580" s="13">
        <f t="shared" si="1211"/>
        <v>5</v>
      </c>
      <c r="DB580" s="396">
        <v>0</v>
      </c>
      <c r="DC580" s="13">
        <f t="shared" si="1212"/>
        <v>0</v>
      </c>
      <c r="DD580" s="13">
        <f t="shared" si="1213"/>
        <v>0</v>
      </c>
      <c r="DE580" s="396">
        <v>0</v>
      </c>
      <c r="DF580" s="13">
        <f t="shared" si="1214"/>
        <v>0</v>
      </c>
      <c r="DG580" s="13">
        <f t="shared" si="1215"/>
        <v>0</v>
      </c>
      <c r="DH580" s="396">
        <v>3.4027777777777775E-2</v>
      </c>
      <c r="DI580" s="13">
        <f t="shared" si="1216"/>
        <v>0</v>
      </c>
      <c r="DJ580" s="13">
        <f t="shared" si="1217"/>
        <v>49</v>
      </c>
      <c r="DK580" s="396">
        <v>0</v>
      </c>
      <c r="DL580" s="35">
        <f t="shared" si="1218"/>
        <v>0</v>
      </c>
      <c r="DM580" s="35">
        <f t="shared" si="1219"/>
        <v>0</v>
      </c>
      <c r="DN580" s="66">
        <f t="shared" si="1095"/>
        <v>2051184.0259999998</v>
      </c>
      <c r="DO580" s="74">
        <f t="shared" si="1096"/>
        <v>33005</v>
      </c>
      <c r="DP580" s="66">
        <f t="shared" si="1097"/>
        <v>61.697241379310348</v>
      </c>
      <c r="DQ580" s="63">
        <f t="shared" si="1098"/>
        <v>62.147675382517797</v>
      </c>
      <c r="DR580" s="66" t="e">
        <f t="shared" si="1156"/>
        <v>#NUM!</v>
      </c>
      <c r="DS580" s="96" t="e">
        <f t="shared" si="1157"/>
        <v>#NUM!</v>
      </c>
      <c r="DT580" s="66" t="e">
        <f t="shared" si="1158"/>
        <v>#NUM!</v>
      </c>
      <c r="DU580" s="66" t="e">
        <f t="shared" si="1159"/>
        <v>#NUM!</v>
      </c>
    </row>
    <row r="581" spans="1:125" ht="45">
      <c r="A581" s="199">
        <v>580</v>
      </c>
      <c r="B581" s="392">
        <v>128</v>
      </c>
      <c r="C581" s="399">
        <v>40875</v>
      </c>
      <c r="D581" s="397">
        <v>11</v>
      </c>
      <c r="E581" s="393" t="s">
        <v>39</v>
      </c>
      <c r="F581" s="392">
        <v>60</v>
      </c>
      <c r="G581" s="395" t="s">
        <v>38</v>
      </c>
      <c r="H581" s="395" t="s">
        <v>476</v>
      </c>
      <c r="I581" s="395" t="s">
        <v>734</v>
      </c>
      <c r="J581" s="396">
        <v>0.51041666666666663</v>
      </c>
      <c r="K581" s="394">
        <v>3593.45</v>
      </c>
      <c r="L581" s="395" t="s">
        <v>33</v>
      </c>
      <c r="M581" s="392">
        <v>59</v>
      </c>
      <c r="N581" s="392">
        <v>0</v>
      </c>
      <c r="O581" s="395"/>
      <c r="P581" s="396">
        <v>0.51041666666666663</v>
      </c>
      <c r="Q581" s="396">
        <v>0.51041666666666663</v>
      </c>
      <c r="R581" s="12">
        <f t="shared" si="1176"/>
        <v>0</v>
      </c>
      <c r="S581" s="13">
        <f t="shared" si="1177"/>
        <v>0</v>
      </c>
      <c r="T581" s="13">
        <f t="shared" si="1178"/>
        <v>0</v>
      </c>
      <c r="U581" s="396">
        <v>0.51388888888888895</v>
      </c>
      <c r="V581" s="12">
        <f t="shared" si="1220"/>
        <v>3.4722222222223209E-3</v>
      </c>
      <c r="W581" s="13">
        <f t="shared" si="1221"/>
        <v>0</v>
      </c>
      <c r="X581" s="225">
        <f t="shared" si="1222"/>
        <v>5</v>
      </c>
      <c r="Y581" s="396">
        <v>0.52083333333333337</v>
      </c>
      <c r="Z581" s="12">
        <f t="shared" si="1185"/>
        <v>6.9444444444444198E-3</v>
      </c>
      <c r="AA581" s="13">
        <f t="shared" si="1186"/>
        <v>0</v>
      </c>
      <c r="AB581" s="13">
        <f t="shared" si="1187"/>
        <v>10</v>
      </c>
      <c r="AC581" s="396">
        <v>0.54513888888888895</v>
      </c>
      <c r="AD581" s="12">
        <f t="shared" si="1188"/>
        <v>2.430555555555558E-2</v>
      </c>
      <c r="AE581" s="13">
        <f t="shared" si="1189"/>
        <v>0</v>
      </c>
      <c r="AF581" s="13">
        <f t="shared" si="1190"/>
        <v>35</v>
      </c>
      <c r="AG581" s="396">
        <v>0.54513888888888895</v>
      </c>
      <c r="AH581" s="396">
        <v>0.58333333333333337</v>
      </c>
      <c r="AI581" s="12">
        <f t="shared" si="1099"/>
        <v>3.819444444444442E-2</v>
      </c>
      <c r="AJ581" s="225">
        <f t="shared" si="1100"/>
        <v>0</v>
      </c>
      <c r="AK581" s="225">
        <f t="shared" si="1101"/>
        <v>55</v>
      </c>
      <c r="AL581" s="396">
        <v>0.54513888888888895</v>
      </c>
      <c r="AM581" s="396">
        <v>0.58333333333333337</v>
      </c>
      <c r="AN581" s="12">
        <f t="shared" si="1132"/>
        <v>3.819444444444442E-2</v>
      </c>
      <c r="AO581" s="13">
        <f t="shared" si="1133"/>
        <v>0</v>
      </c>
      <c r="AP581" s="13">
        <f t="shared" si="1134"/>
        <v>55</v>
      </c>
      <c r="AQ581" s="396">
        <v>0.63124999999999998</v>
      </c>
      <c r="AR581" s="12">
        <f t="shared" ref="AR581:AR586" si="1239">AQ581-AM581</f>
        <v>4.7916666666666607E-2</v>
      </c>
      <c r="AS581" s="225">
        <f t="shared" si="1224"/>
        <v>1</v>
      </c>
      <c r="AT581" s="13">
        <f t="shared" si="1225"/>
        <v>9</v>
      </c>
      <c r="AU581" s="396">
        <v>0.65486111111111112</v>
      </c>
      <c r="AV581" s="226">
        <f t="shared" ref="AV581:AV590" si="1240">AU581-AQ581</f>
        <v>2.3611111111111138E-2</v>
      </c>
      <c r="AW581" s="13">
        <f t="shared" si="1237"/>
        <v>0</v>
      </c>
      <c r="AX581" s="13">
        <f t="shared" si="1238"/>
        <v>34</v>
      </c>
      <c r="AY581" s="396">
        <v>0.81458333333333333</v>
      </c>
      <c r="AZ581" s="12">
        <f t="shared" si="991"/>
        <v>0.15972222222222221</v>
      </c>
      <c r="BA581" s="225">
        <f t="shared" si="1102"/>
        <v>3</v>
      </c>
      <c r="BB581" s="225">
        <f t="shared" si="1103"/>
        <v>50</v>
      </c>
      <c r="BC581" s="396">
        <v>0.81458333333333333</v>
      </c>
      <c r="BD581" s="396">
        <v>0.81458333333333333</v>
      </c>
      <c r="BE581" s="12">
        <f t="shared" si="1168"/>
        <v>0</v>
      </c>
      <c r="BF581" s="13">
        <f t="shared" si="1169"/>
        <v>0</v>
      </c>
      <c r="BG581" s="13">
        <f t="shared" si="1170"/>
        <v>0</v>
      </c>
      <c r="BH581" s="396">
        <v>0.81458333333333333</v>
      </c>
      <c r="BI581" s="396">
        <v>0.81458333333333333</v>
      </c>
      <c r="BJ581" s="395"/>
      <c r="BK581" s="69">
        <f t="shared" si="1171"/>
        <v>0</v>
      </c>
      <c r="BL581" s="13">
        <f t="shared" si="1172"/>
        <v>0</v>
      </c>
      <c r="BM581" s="13">
        <f t="shared" si="1173"/>
        <v>0</v>
      </c>
      <c r="BN581" s="396">
        <v>0.82152777777777775</v>
      </c>
      <c r="BO581" s="12">
        <f t="shared" si="1202"/>
        <v>6.9444444444444198E-3</v>
      </c>
      <c r="BP581" s="225">
        <f t="shared" si="1203"/>
        <v>0</v>
      </c>
      <c r="BQ581" s="225">
        <f t="shared" si="1204"/>
        <v>10</v>
      </c>
      <c r="BR581" s="396">
        <v>0.82430555555555562</v>
      </c>
      <c r="BS581" s="12">
        <f t="shared" si="1003"/>
        <v>2.7777777777778789E-3</v>
      </c>
      <c r="BT581" s="225">
        <f t="shared" si="1004"/>
        <v>0</v>
      </c>
      <c r="BU581" s="225">
        <f t="shared" si="1005"/>
        <v>4</v>
      </c>
      <c r="BV581" s="396">
        <v>0.82430555555555562</v>
      </c>
      <c r="BW581" s="396">
        <v>0.82986111111111116</v>
      </c>
      <c r="BX581" s="12">
        <f t="shared" si="1191"/>
        <v>5.5555555555555358E-3</v>
      </c>
      <c r="BY581" s="13">
        <f t="shared" si="1192"/>
        <v>0</v>
      </c>
      <c r="BZ581" s="13">
        <f t="shared" si="1193"/>
        <v>8</v>
      </c>
      <c r="CA581" s="226">
        <f t="shared" si="1194"/>
        <v>0.31944444444444453</v>
      </c>
      <c r="CB581" s="13">
        <f t="shared" si="1195"/>
        <v>7</v>
      </c>
      <c r="CC581" s="13">
        <f t="shared" si="1196"/>
        <v>40</v>
      </c>
      <c r="CD581" s="12">
        <f>AD581+AR581+BO581+BS581</f>
        <v>8.1944444444444486E-2</v>
      </c>
      <c r="CE581" s="13">
        <f>HOUR(CD581)</f>
        <v>1</v>
      </c>
      <c r="CF581" s="13">
        <f>MINUTE(CD581)</f>
        <v>58</v>
      </c>
      <c r="CG581" s="12">
        <f>AI581</f>
        <v>3.819444444444442E-2</v>
      </c>
      <c r="CH581" s="13">
        <f>HOUR(CG581)</f>
        <v>0</v>
      </c>
      <c r="CI581" s="13">
        <f>MINUTE(CG581)</f>
        <v>55</v>
      </c>
      <c r="CJ581" s="12">
        <f>AZ581</f>
        <v>0.15972222222222221</v>
      </c>
      <c r="CK581" s="13">
        <f>HOUR(CJ581)</f>
        <v>3</v>
      </c>
      <c r="CL581" s="13">
        <f>MINUTE(CJ581)</f>
        <v>50</v>
      </c>
      <c r="CM581" s="62"/>
      <c r="CN581" s="62"/>
      <c r="CO581" s="62"/>
      <c r="CP581" s="12">
        <f t="shared" si="1179"/>
        <v>4.9305555555555547E-2</v>
      </c>
      <c r="CQ581" s="13">
        <f t="shared" si="1180"/>
        <v>1</v>
      </c>
      <c r="CR581" s="13">
        <f t="shared" si="1181"/>
        <v>11</v>
      </c>
      <c r="CS581" s="396">
        <v>0</v>
      </c>
      <c r="CT581" s="13">
        <f t="shared" si="1206"/>
        <v>0</v>
      </c>
      <c r="CU581" s="13">
        <f t="shared" si="1207"/>
        <v>0</v>
      </c>
      <c r="CV581" s="396">
        <v>0</v>
      </c>
      <c r="CW581" s="13">
        <f t="shared" si="1208"/>
        <v>0</v>
      </c>
      <c r="CX581" s="13">
        <f t="shared" si="1209"/>
        <v>0</v>
      </c>
      <c r="CY581" s="396">
        <v>0</v>
      </c>
      <c r="CZ581" s="13">
        <f t="shared" si="1210"/>
        <v>0</v>
      </c>
      <c r="DA581" s="13">
        <f t="shared" si="1211"/>
        <v>0</v>
      </c>
      <c r="DB581" s="396">
        <v>0</v>
      </c>
      <c r="DC581" s="13">
        <f t="shared" si="1212"/>
        <v>0</v>
      </c>
      <c r="DD581" s="13">
        <f t="shared" si="1213"/>
        <v>0</v>
      </c>
      <c r="DE581" s="396">
        <v>0</v>
      </c>
      <c r="DF581" s="13">
        <f t="shared" si="1214"/>
        <v>0</v>
      </c>
      <c r="DG581" s="13">
        <f t="shared" si="1215"/>
        <v>0</v>
      </c>
      <c r="DH581" s="396">
        <v>0.11041666666666666</v>
      </c>
      <c r="DI581" s="13">
        <f t="shared" si="1216"/>
        <v>2</v>
      </c>
      <c r="DJ581" s="13">
        <f t="shared" si="1217"/>
        <v>39</v>
      </c>
      <c r="DK581" s="396">
        <v>0</v>
      </c>
      <c r="DL581" s="35">
        <f t="shared" si="1218"/>
        <v>0</v>
      </c>
      <c r="DM581" s="35">
        <f t="shared" si="1219"/>
        <v>0</v>
      </c>
      <c r="DN581" s="66">
        <f t="shared" si="1095"/>
        <v>2054777.4759999998</v>
      </c>
      <c r="DO581" s="74">
        <f t="shared" si="1096"/>
        <v>33064</v>
      </c>
      <c r="DP581" s="66">
        <f t="shared" si="1097"/>
        <v>60.905932203389824</v>
      </c>
      <c r="DQ581" s="63">
        <f t="shared" si="1098"/>
        <v>62.145459593515596</v>
      </c>
      <c r="DR581" s="66" t="e">
        <f t="shared" si="1156"/>
        <v>#NUM!</v>
      </c>
      <c r="DS581" s="96" t="e">
        <f t="shared" si="1157"/>
        <v>#NUM!</v>
      </c>
      <c r="DT581" s="66" t="e">
        <f t="shared" si="1158"/>
        <v>#NUM!</v>
      </c>
      <c r="DU581" s="66" t="e">
        <f t="shared" si="1159"/>
        <v>#NUM!</v>
      </c>
    </row>
    <row r="582" spans="1:125">
      <c r="A582" s="175">
        <v>581</v>
      </c>
      <c r="B582" s="392">
        <v>129</v>
      </c>
      <c r="C582" s="399">
        <v>40875</v>
      </c>
      <c r="D582" s="397">
        <v>11</v>
      </c>
      <c r="E582" s="393" t="s">
        <v>444</v>
      </c>
      <c r="F582" s="392">
        <v>6</v>
      </c>
      <c r="G582" s="395" t="s">
        <v>445</v>
      </c>
      <c r="H582" s="395" t="s">
        <v>733</v>
      </c>
      <c r="I582" s="395" t="s">
        <v>563</v>
      </c>
      <c r="J582" s="396">
        <v>0.625</v>
      </c>
      <c r="K582" s="394">
        <v>3478.43</v>
      </c>
      <c r="L582" s="395" t="s">
        <v>34</v>
      </c>
      <c r="M582" s="392">
        <v>56</v>
      </c>
      <c r="N582" s="392">
        <v>3</v>
      </c>
      <c r="O582" s="395"/>
      <c r="P582" s="396">
        <v>0.625</v>
      </c>
      <c r="Q582" s="396">
        <v>0.625</v>
      </c>
      <c r="R582" s="12">
        <f t="shared" si="1176"/>
        <v>0</v>
      </c>
      <c r="S582" s="13">
        <f t="shared" si="1177"/>
        <v>0</v>
      </c>
      <c r="T582" s="13">
        <f t="shared" si="1178"/>
        <v>0</v>
      </c>
      <c r="U582" s="396">
        <v>0.625</v>
      </c>
      <c r="V582" s="12">
        <f t="shared" si="1220"/>
        <v>0</v>
      </c>
      <c r="W582" s="13">
        <f t="shared" si="1221"/>
        <v>0</v>
      </c>
      <c r="X582" s="225">
        <f t="shared" si="1222"/>
        <v>0</v>
      </c>
      <c r="Y582" s="396">
        <v>0.63194444444444442</v>
      </c>
      <c r="Z582" s="12">
        <f t="shared" si="1185"/>
        <v>6.9444444444444198E-3</v>
      </c>
      <c r="AA582" s="13">
        <f t="shared" si="1186"/>
        <v>0</v>
      </c>
      <c r="AB582" s="13">
        <f t="shared" si="1187"/>
        <v>10</v>
      </c>
      <c r="AC582" s="396">
        <v>0.64930555555555558</v>
      </c>
      <c r="AD582" s="12">
        <f t="shared" si="1188"/>
        <v>1.736111111111116E-2</v>
      </c>
      <c r="AE582" s="13">
        <f t="shared" si="1189"/>
        <v>0</v>
      </c>
      <c r="AF582" s="13">
        <f t="shared" si="1190"/>
        <v>25</v>
      </c>
      <c r="AG582" s="396">
        <v>0.64930555555555558</v>
      </c>
      <c r="AH582" s="396">
        <v>0.70486111111111116</v>
      </c>
      <c r="AI582" s="12">
        <f t="shared" si="1099"/>
        <v>5.555555555555558E-2</v>
      </c>
      <c r="AJ582" s="225">
        <f t="shared" si="1100"/>
        <v>1</v>
      </c>
      <c r="AK582" s="225">
        <f t="shared" si="1101"/>
        <v>20</v>
      </c>
      <c r="AL582" s="396">
        <v>0.64930555555555558</v>
      </c>
      <c r="AM582" s="396">
        <v>0.70486111111111116</v>
      </c>
      <c r="AN582" s="12">
        <f t="shared" si="1132"/>
        <v>5.555555555555558E-2</v>
      </c>
      <c r="AO582" s="13">
        <f t="shared" si="1133"/>
        <v>1</v>
      </c>
      <c r="AP582" s="13">
        <f t="shared" si="1134"/>
        <v>20</v>
      </c>
      <c r="AQ582" s="396">
        <v>0.83680555555555547</v>
      </c>
      <c r="AR582" s="12">
        <f t="shared" si="1239"/>
        <v>0.13194444444444431</v>
      </c>
      <c r="AS582" s="225">
        <f t="shared" si="1224"/>
        <v>3</v>
      </c>
      <c r="AT582" s="13">
        <f t="shared" si="1225"/>
        <v>10</v>
      </c>
      <c r="AU582" s="396">
        <v>0.83958333333333324</v>
      </c>
      <c r="AV582" s="226">
        <f t="shared" si="1240"/>
        <v>2.7777777777777679E-3</v>
      </c>
      <c r="AW582" s="13">
        <f t="shared" si="1237"/>
        <v>0</v>
      </c>
      <c r="AX582" s="13">
        <f t="shared" si="1238"/>
        <v>4</v>
      </c>
      <c r="AY582" s="396">
        <v>0.93958333333333333</v>
      </c>
      <c r="AZ582" s="12">
        <f t="shared" si="991"/>
        <v>0.10000000000000009</v>
      </c>
      <c r="BA582" s="225">
        <f t="shared" si="1102"/>
        <v>2</v>
      </c>
      <c r="BB582" s="225">
        <f t="shared" si="1103"/>
        <v>24</v>
      </c>
      <c r="BC582" s="396">
        <v>0.93958333333333333</v>
      </c>
      <c r="BD582" s="396">
        <v>0.93958333333333333</v>
      </c>
      <c r="BE582" s="12">
        <f t="shared" si="1168"/>
        <v>0</v>
      </c>
      <c r="BF582" s="13">
        <f t="shared" si="1169"/>
        <v>0</v>
      </c>
      <c r="BG582" s="13">
        <f t="shared" si="1170"/>
        <v>0</v>
      </c>
      <c r="BH582" s="396">
        <v>0.93958333333333333</v>
      </c>
      <c r="BI582" s="396">
        <v>0.93958333333333333</v>
      </c>
      <c r="BJ582" s="395"/>
      <c r="BK582" s="69">
        <f t="shared" si="1171"/>
        <v>0</v>
      </c>
      <c r="BL582" s="13">
        <f t="shared" si="1172"/>
        <v>0</v>
      </c>
      <c r="BM582" s="13">
        <f t="shared" si="1173"/>
        <v>0</v>
      </c>
      <c r="BN582" s="396">
        <v>0.9472222222222223</v>
      </c>
      <c r="BO582" s="12">
        <f t="shared" si="1202"/>
        <v>7.6388888888889728E-3</v>
      </c>
      <c r="BP582" s="225">
        <f t="shared" si="1203"/>
        <v>0</v>
      </c>
      <c r="BQ582" s="225">
        <f t="shared" si="1204"/>
        <v>11</v>
      </c>
      <c r="BR582" s="396">
        <v>0.95138888888888884</v>
      </c>
      <c r="BS582" s="12">
        <f t="shared" si="1003"/>
        <v>4.1666666666665408E-3</v>
      </c>
      <c r="BT582" s="225">
        <f t="shared" si="1004"/>
        <v>0</v>
      </c>
      <c r="BU582" s="225">
        <f t="shared" si="1005"/>
        <v>6</v>
      </c>
      <c r="BV582" s="396">
        <v>0.95138888888888884</v>
      </c>
      <c r="BW582" s="396">
        <v>0.95486111111111116</v>
      </c>
      <c r="BX582" s="12">
        <f t="shared" si="1191"/>
        <v>3.4722222222223209E-3</v>
      </c>
      <c r="BY582" s="13">
        <f t="shared" si="1192"/>
        <v>0</v>
      </c>
      <c r="BZ582" s="13">
        <f t="shared" si="1193"/>
        <v>5</v>
      </c>
      <c r="CA582" s="226">
        <f t="shared" si="1194"/>
        <v>0.32986111111111116</v>
      </c>
      <c r="CB582" s="13">
        <f t="shared" si="1195"/>
        <v>7</v>
      </c>
      <c r="CC582" s="13">
        <f t="shared" si="1196"/>
        <v>55</v>
      </c>
      <c r="CD582" s="12">
        <f>AD582+AR582+BO582+BS582</f>
        <v>0.16111111111111098</v>
      </c>
      <c r="CE582" s="13">
        <f>HOUR(CD582)</f>
        <v>3</v>
      </c>
      <c r="CF582" s="13">
        <f>MINUTE(CD582)</f>
        <v>52</v>
      </c>
      <c r="CG582" s="12">
        <f>AI582</f>
        <v>5.555555555555558E-2</v>
      </c>
      <c r="CH582" s="13">
        <f>HOUR(CG582)</f>
        <v>1</v>
      </c>
      <c r="CI582" s="13">
        <f>MINUTE(CG582)</f>
        <v>20</v>
      </c>
      <c r="CJ582" s="12">
        <f>AZ582</f>
        <v>0.10000000000000009</v>
      </c>
      <c r="CK582" s="13">
        <f>HOUR(CJ582)</f>
        <v>2</v>
      </c>
      <c r="CL582" s="13">
        <f>MINUTE(CJ582)</f>
        <v>24</v>
      </c>
      <c r="CM582" s="62"/>
      <c r="CN582" s="62"/>
      <c r="CO582" s="62"/>
      <c r="CP582" s="12">
        <f t="shared" si="1179"/>
        <v>4.5138888888888978E-2</v>
      </c>
      <c r="CQ582" s="13">
        <f t="shared" si="1180"/>
        <v>1</v>
      </c>
      <c r="CR582" s="13">
        <f t="shared" si="1181"/>
        <v>5</v>
      </c>
      <c r="CS582" s="396">
        <v>0</v>
      </c>
      <c r="CT582" s="13">
        <f t="shared" si="1206"/>
        <v>0</v>
      </c>
      <c r="CU582" s="13">
        <f t="shared" si="1207"/>
        <v>0</v>
      </c>
      <c r="CV582" s="396">
        <v>0</v>
      </c>
      <c r="CW582" s="13">
        <f t="shared" si="1208"/>
        <v>0</v>
      </c>
      <c r="CX582" s="13">
        <f t="shared" si="1209"/>
        <v>0</v>
      </c>
      <c r="CY582" s="396">
        <v>1.4583333333333332E-2</v>
      </c>
      <c r="CZ582" s="13">
        <f t="shared" si="1210"/>
        <v>0</v>
      </c>
      <c r="DA582" s="13">
        <f t="shared" si="1211"/>
        <v>21</v>
      </c>
      <c r="DB582" s="396">
        <v>0</v>
      </c>
      <c r="DC582" s="13">
        <f t="shared" si="1212"/>
        <v>0</v>
      </c>
      <c r="DD582" s="13">
        <f t="shared" si="1213"/>
        <v>0</v>
      </c>
      <c r="DE582" s="396">
        <v>0</v>
      </c>
      <c r="DF582" s="13">
        <f t="shared" si="1214"/>
        <v>0</v>
      </c>
      <c r="DG582" s="13">
        <f t="shared" si="1215"/>
        <v>0</v>
      </c>
      <c r="DH582" s="396">
        <v>4.027777777777778E-2</v>
      </c>
      <c r="DI582" s="13">
        <f t="shared" si="1216"/>
        <v>0</v>
      </c>
      <c r="DJ582" s="13">
        <f t="shared" si="1217"/>
        <v>58</v>
      </c>
      <c r="DK582" s="396">
        <v>0</v>
      </c>
      <c r="DL582" s="35">
        <f t="shared" si="1218"/>
        <v>0</v>
      </c>
      <c r="DM582" s="35">
        <f t="shared" si="1219"/>
        <v>0</v>
      </c>
      <c r="DN582" s="66">
        <f t="shared" si="1095"/>
        <v>2058255.9059999997</v>
      </c>
      <c r="DO582" s="74">
        <f t="shared" si="1096"/>
        <v>33120</v>
      </c>
      <c r="DP582" s="66">
        <f t="shared" si="1097"/>
        <v>62.114821428571425</v>
      </c>
      <c r="DQ582" s="63">
        <f t="shared" si="1098"/>
        <v>62.145407789855064</v>
      </c>
      <c r="DR582" s="66" t="e">
        <f t="shared" si="1156"/>
        <v>#NUM!</v>
      </c>
      <c r="DS582" s="96" t="e">
        <f t="shared" si="1157"/>
        <v>#NUM!</v>
      </c>
      <c r="DT582" s="66" t="e">
        <f t="shared" si="1158"/>
        <v>#NUM!</v>
      </c>
      <c r="DU582" s="66" t="e">
        <f t="shared" si="1159"/>
        <v>#NUM!</v>
      </c>
    </row>
    <row r="583" spans="1:125">
      <c r="A583" s="175">
        <v>582</v>
      </c>
      <c r="B583" s="392">
        <v>130</v>
      </c>
      <c r="C583" s="399">
        <v>40876</v>
      </c>
      <c r="D583" s="397">
        <v>11</v>
      </c>
      <c r="E583" s="393" t="s">
        <v>39</v>
      </c>
      <c r="F583" s="392">
        <v>61</v>
      </c>
      <c r="G583" s="395" t="s">
        <v>38</v>
      </c>
      <c r="H583" s="395" t="s">
        <v>462</v>
      </c>
      <c r="I583" s="395" t="s">
        <v>739</v>
      </c>
      <c r="J583" s="396">
        <v>0.73263888888888884</v>
      </c>
      <c r="K583" s="394">
        <v>3704.36</v>
      </c>
      <c r="L583" s="395" t="s">
        <v>33</v>
      </c>
      <c r="M583" s="392">
        <v>59</v>
      </c>
      <c r="N583" s="392">
        <v>0</v>
      </c>
      <c r="O583" s="395"/>
      <c r="P583" s="396">
        <v>0.73263888888888884</v>
      </c>
      <c r="Q583" s="396">
        <v>0.73263888888888884</v>
      </c>
      <c r="R583" s="12">
        <f t="shared" si="1176"/>
        <v>0</v>
      </c>
      <c r="S583" s="13">
        <f t="shared" si="1177"/>
        <v>0</v>
      </c>
      <c r="T583" s="13">
        <f t="shared" si="1178"/>
        <v>0</v>
      </c>
      <c r="U583" s="396">
        <v>0.73611111111111116</v>
      </c>
      <c r="V583" s="12">
        <f t="shared" si="1220"/>
        <v>3.4722222222223209E-3</v>
      </c>
      <c r="W583" s="13">
        <f t="shared" si="1221"/>
        <v>0</v>
      </c>
      <c r="X583" s="225">
        <f t="shared" si="1222"/>
        <v>5</v>
      </c>
      <c r="Y583" s="396">
        <v>0.79861111111111116</v>
      </c>
      <c r="Z583" s="12">
        <f t="shared" si="1185"/>
        <v>6.25E-2</v>
      </c>
      <c r="AA583" s="13">
        <f t="shared" si="1186"/>
        <v>1</v>
      </c>
      <c r="AB583" s="13">
        <f t="shared" si="1187"/>
        <v>30</v>
      </c>
      <c r="AC583" s="396">
        <v>0.8125</v>
      </c>
      <c r="AD583" s="12">
        <f t="shared" si="1188"/>
        <v>1.388888888888884E-2</v>
      </c>
      <c r="AE583" s="13">
        <f t="shared" si="1189"/>
        <v>0</v>
      </c>
      <c r="AF583" s="13">
        <f t="shared" si="1190"/>
        <v>20</v>
      </c>
      <c r="AG583" s="396">
        <v>0.81944444444444453</v>
      </c>
      <c r="AH583" s="396">
        <v>0.9375</v>
      </c>
      <c r="AI583" s="12">
        <f t="shared" si="1099"/>
        <v>0.11805555555555547</v>
      </c>
      <c r="AJ583" s="225">
        <f t="shared" si="1100"/>
        <v>2</v>
      </c>
      <c r="AK583" s="225">
        <f t="shared" si="1101"/>
        <v>50</v>
      </c>
      <c r="AL583" s="396">
        <v>0.81944444444444453</v>
      </c>
      <c r="AM583" s="396">
        <v>0.9375</v>
      </c>
      <c r="AN583" s="12">
        <f t="shared" si="1132"/>
        <v>0.11805555555555547</v>
      </c>
      <c r="AO583" s="13">
        <f t="shared" si="1133"/>
        <v>2</v>
      </c>
      <c r="AP583" s="13">
        <f t="shared" si="1134"/>
        <v>50</v>
      </c>
      <c r="AQ583" s="396">
        <v>0.97569444444444453</v>
      </c>
      <c r="AR583" s="12">
        <f t="shared" si="1239"/>
        <v>3.8194444444444531E-2</v>
      </c>
      <c r="AS583" s="225">
        <f t="shared" ref="AS583:AS588" si="1241">HOUR(AR583)</f>
        <v>0</v>
      </c>
      <c r="AT583" s="13">
        <f t="shared" ref="AT583:AT588" si="1242">MINUTE(AR583)</f>
        <v>55</v>
      </c>
      <c r="AU583" s="396">
        <v>0.97638888888888886</v>
      </c>
      <c r="AV583" s="226">
        <f t="shared" si="1240"/>
        <v>6.9444444444433095E-4</v>
      </c>
      <c r="AW583" s="13">
        <f t="shared" si="1237"/>
        <v>0</v>
      </c>
      <c r="AX583" s="13">
        <f t="shared" si="1238"/>
        <v>1</v>
      </c>
      <c r="AY583" s="396">
        <v>1.3694444444444445</v>
      </c>
      <c r="AZ583" s="12">
        <f t="shared" si="991"/>
        <v>0.3930555555555556</v>
      </c>
      <c r="BA583" s="225">
        <f t="shared" si="1102"/>
        <v>9</v>
      </c>
      <c r="BB583" s="225">
        <f t="shared" si="1103"/>
        <v>26</v>
      </c>
      <c r="BC583" s="396">
        <v>1.3694444444444445</v>
      </c>
      <c r="BD583" s="396">
        <v>1.3694444444444445</v>
      </c>
      <c r="BE583" s="12">
        <f t="shared" si="1168"/>
        <v>0</v>
      </c>
      <c r="BF583" s="13">
        <f t="shared" si="1169"/>
        <v>0</v>
      </c>
      <c r="BG583" s="13">
        <f t="shared" si="1170"/>
        <v>0</v>
      </c>
      <c r="BH583" s="396">
        <v>1.3694444444444445</v>
      </c>
      <c r="BI583" s="396">
        <v>1.3694444444444445</v>
      </c>
      <c r="BJ583" s="395"/>
      <c r="BK583" s="69">
        <f t="shared" si="1171"/>
        <v>0</v>
      </c>
      <c r="BL583" s="13">
        <f t="shared" si="1172"/>
        <v>0</v>
      </c>
      <c r="BM583" s="13">
        <f t="shared" si="1173"/>
        <v>0</v>
      </c>
      <c r="BN583" s="396">
        <v>1.3784722222222223</v>
      </c>
      <c r="BO583" s="12">
        <f t="shared" si="1202"/>
        <v>9.0277777777778567E-3</v>
      </c>
      <c r="BP583" s="225">
        <f t="shared" si="1203"/>
        <v>0</v>
      </c>
      <c r="BQ583" s="225">
        <f t="shared" si="1204"/>
        <v>13</v>
      </c>
      <c r="BR583" s="396">
        <v>1.3819444444444444</v>
      </c>
      <c r="BS583" s="12">
        <f t="shared" si="1003"/>
        <v>3.4722222222220989E-3</v>
      </c>
      <c r="BT583" s="225">
        <f t="shared" si="1004"/>
        <v>0</v>
      </c>
      <c r="BU583" s="225">
        <f t="shared" si="1005"/>
        <v>5</v>
      </c>
      <c r="BV583" s="396">
        <v>1.3819444444444444</v>
      </c>
      <c r="BW583" s="396">
        <v>1.3854166666666667</v>
      </c>
      <c r="BX583" s="12">
        <f t="shared" ref="BX583:BX593" si="1243">BW583-BV583</f>
        <v>3.4722222222223209E-3</v>
      </c>
      <c r="BY583" s="13">
        <f t="shared" ref="BY583:BY593" si="1244">HOUR(BX583)</f>
        <v>0</v>
      </c>
      <c r="BZ583" s="13">
        <f t="shared" ref="BZ583:BZ593" si="1245">MINUTE(BX583)</f>
        <v>5</v>
      </c>
      <c r="CA583" s="226">
        <f t="shared" ref="CA583:CA593" si="1246">BW583-P583</f>
        <v>0.6527777777777779</v>
      </c>
      <c r="CB583" s="13">
        <f t="shared" ref="CB583:CB593" si="1247">HOUR(CA583)</f>
        <v>15</v>
      </c>
      <c r="CC583" s="13">
        <f t="shared" ref="CC583:CC593" si="1248">MINUTE(CA583)</f>
        <v>40</v>
      </c>
      <c r="CD583" s="12">
        <f t="shared" ref="CD583:CD593" si="1249">AD583+AR583+BO583+BS583</f>
        <v>6.4583333333333326E-2</v>
      </c>
      <c r="CE583" s="13">
        <f t="shared" ref="CE583:CE593" si="1250">HOUR(CD583)</f>
        <v>1</v>
      </c>
      <c r="CF583" s="13">
        <f t="shared" ref="CF583:CF593" si="1251">MINUTE(CD583)</f>
        <v>33</v>
      </c>
      <c r="CG583" s="12">
        <f t="shared" ref="CG583:CG590" si="1252">AI583</f>
        <v>0.11805555555555547</v>
      </c>
      <c r="CH583" s="13">
        <f t="shared" ref="CH583:CH590" si="1253">HOUR(CG583)</f>
        <v>2</v>
      </c>
      <c r="CI583" s="13">
        <f t="shared" ref="CI583:CI590" si="1254">MINUTE(CG583)</f>
        <v>50</v>
      </c>
      <c r="CJ583" s="12">
        <f t="shared" ref="CJ583:CJ590" si="1255">AZ583</f>
        <v>0.3930555555555556</v>
      </c>
      <c r="CK583" s="13">
        <f t="shared" ref="CK583:CK590" si="1256">HOUR(CJ583)</f>
        <v>9</v>
      </c>
      <c r="CL583" s="13">
        <f t="shared" ref="CL583:CL590" si="1257">MINUTE(CJ583)</f>
        <v>26</v>
      </c>
      <c r="CM583" s="62"/>
      <c r="CN583" s="62"/>
      <c r="CO583" s="62"/>
      <c r="CP583" s="12">
        <f t="shared" si="1179"/>
        <v>0.10138888888888892</v>
      </c>
      <c r="CQ583" s="13">
        <f t="shared" si="1180"/>
        <v>2</v>
      </c>
      <c r="CR583" s="13">
        <f t="shared" si="1181"/>
        <v>26</v>
      </c>
      <c r="CS583" s="396">
        <v>0</v>
      </c>
      <c r="CT583" s="13">
        <f t="shared" ref="CT583:CT593" si="1258">HOUR(CS583)</f>
        <v>0</v>
      </c>
      <c r="CU583" s="13">
        <f t="shared" ref="CU583:CU593" si="1259">MINUTE(CS583)</f>
        <v>0</v>
      </c>
      <c r="CV583" s="396">
        <v>0</v>
      </c>
      <c r="CW583" s="13">
        <f t="shared" ref="CW583:CW596" si="1260">HOUR(CV583)</f>
        <v>0</v>
      </c>
      <c r="CX583" s="13">
        <f t="shared" ref="CX583:CX596" si="1261">MINUTE(CV583)</f>
        <v>0</v>
      </c>
      <c r="CY583" s="396">
        <v>0.22013888888888888</v>
      </c>
      <c r="CZ583" s="13">
        <f t="shared" si="1210"/>
        <v>5</v>
      </c>
      <c r="DA583" s="13">
        <f t="shared" si="1211"/>
        <v>17</v>
      </c>
      <c r="DB583" s="396">
        <v>0</v>
      </c>
      <c r="DC583" s="13">
        <f t="shared" si="1212"/>
        <v>0</v>
      </c>
      <c r="DD583" s="13">
        <f t="shared" si="1213"/>
        <v>0</v>
      </c>
      <c r="DE583" s="396">
        <v>0</v>
      </c>
      <c r="DF583" s="13">
        <f t="shared" ref="DF583:DF611" si="1262">HOUR(DE583)</f>
        <v>0</v>
      </c>
      <c r="DG583" s="13">
        <f t="shared" ref="DG583:DG611" si="1263">MINUTE(DE583)</f>
        <v>0</v>
      </c>
      <c r="DH583" s="396">
        <v>7.1527777777777787E-2</v>
      </c>
      <c r="DI583" s="13">
        <f t="shared" si="1216"/>
        <v>1</v>
      </c>
      <c r="DJ583" s="13">
        <f t="shared" si="1217"/>
        <v>43</v>
      </c>
      <c r="DK583" s="396">
        <v>0</v>
      </c>
      <c r="DL583" s="35">
        <f t="shared" ref="DL583:DL588" si="1264">HOUR(DK583)</f>
        <v>0</v>
      </c>
      <c r="DM583" s="35">
        <f t="shared" ref="DM583:DM588" si="1265">MINUTE(DK583)</f>
        <v>0</v>
      </c>
      <c r="DN583" s="66">
        <f t="shared" si="1095"/>
        <v>2061960.2659999998</v>
      </c>
      <c r="DO583" s="74">
        <f t="shared" si="1096"/>
        <v>33179</v>
      </c>
      <c r="DP583" s="66">
        <f t="shared" si="1097"/>
        <v>62.785762711864407</v>
      </c>
      <c r="DQ583" s="63">
        <f t="shared" si="1098"/>
        <v>62.146546490249854</v>
      </c>
      <c r="DR583" s="66" t="e">
        <f t="shared" si="1156"/>
        <v>#NUM!</v>
      </c>
      <c r="DS583" s="96" t="e">
        <f t="shared" si="1157"/>
        <v>#NUM!</v>
      </c>
      <c r="DT583" s="66" t="e">
        <f t="shared" si="1158"/>
        <v>#NUM!</v>
      </c>
      <c r="DU583" s="66" t="e">
        <f t="shared" si="1159"/>
        <v>#NUM!</v>
      </c>
    </row>
    <row r="584" spans="1:125">
      <c r="A584" s="199">
        <v>583</v>
      </c>
      <c r="B584" s="392">
        <v>131</v>
      </c>
      <c r="C584" s="399">
        <v>40876</v>
      </c>
      <c r="D584" s="397">
        <v>11</v>
      </c>
      <c r="E584" s="393" t="s">
        <v>171</v>
      </c>
      <c r="F584" s="392">
        <v>10</v>
      </c>
      <c r="G584" s="395" t="s">
        <v>325</v>
      </c>
      <c r="H584" s="395" t="s">
        <v>438</v>
      </c>
      <c r="I584" s="395" t="s">
        <v>711</v>
      </c>
      <c r="J584" s="396">
        <v>0.85416666666666663</v>
      </c>
      <c r="K584" s="394">
        <v>3271.05</v>
      </c>
      <c r="L584" s="395" t="s">
        <v>33</v>
      </c>
      <c r="M584" s="392">
        <v>52</v>
      </c>
      <c r="N584" s="392">
        <v>7</v>
      </c>
      <c r="O584" s="395"/>
      <c r="P584" s="396">
        <v>0.85416666666666663</v>
      </c>
      <c r="Q584" s="396">
        <v>0.85416666666666663</v>
      </c>
      <c r="R584" s="12">
        <f t="shared" si="1176"/>
        <v>0</v>
      </c>
      <c r="S584" s="13">
        <f t="shared" si="1177"/>
        <v>0</v>
      </c>
      <c r="T584" s="13">
        <f t="shared" si="1178"/>
        <v>0</v>
      </c>
      <c r="U584" s="396">
        <v>0.89583333333333337</v>
      </c>
      <c r="V584" s="12">
        <f t="shared" si="1220"/>
        <v>4.1666666666666741E-2</v>
      </c>
      <c r="W584" s="13">
        <f t="shared" si="1221"/>
        <v>1</v>
      </c>
      <c r="X584" s="225">
        <f t="shared" si="1222"/>
        <v>0</v>
      </c>
      <c r="Y584" s="396">
        <v>0.91666666666666663</v>
      </c>
      <c r="Z584" s="12">
        <f t="shared" si="1185"/>
        <v>2.0833333333333259E-2</v>
      </c>
      <c r="AA584" s="13">
        <f t="shared" si="1186"/>
        <v>0</v>
      </c>
      <c r="AB584" s="13">
        <f t="shared" si="1187"/>
        <v>30</v>
      </c>
      <c r="AC584" s="396">
        <v>0.9375</v>
      </c>
      <c r="AD584" s="12">
        <f t="shared" si="1188"/>
        <v>2.083333333333337E-2</v>
      </c>
      <c r="AE584" s="13">
        <f t="shared" si="1189"/>
        <v>0</v>
      </c>
      <c r="AF584" s="13">
        <f t="shared" si="1190"/>
        <v>30</v>
      </c>
      <c r="AG584" s="396">
        <v>0.94097222222222221</v>
      </c>
      <c r="AH584" s="396">
        <v>1</v>
      </c>
      <c r="AI584" s="12">
        <f t="shared" si="1099"/>
        <v>5.902777777777779E-2</v>
      </c>
      <c r="AJ584" s="225">
        <f t="shared" si="1100"/>
        <v>1</v>
      </c>
      <c r="AK584" s="225">
        <f t="shared" si="1101"/>
        <v>25</v>
      </c>
      <c r="AL584" s="396">
        <v>0.94097222222222221</v>
      </c>
      <c r="AM584" s="396">
        <v>1</v>
      </c>
      <c r="AN584" s="12">
        <f t="shared" si="1132"/>
        <v>5.902777777777779E-2</v>
      </c>
      <c r="AO584" s="13">
        <f t="shared" si="1133"/>
        <v>1</v>
      </c>
      <c r="AP584" s="13">
        <f t="shared" si="1134"/>
        <v>25</v>
      </c>
      <c r="AQ584" s="396">
        <v>1.1909722222222221</v>
      </c>
      <c r="AR584" s="12">
        <f t="shared" si="1239"/>
        <v>0.1909722222222221</v>
      </c>
      <c r="AS584" s="225">
        <f t="shared" si="1241"/>
        <v>4</v>
      </c>
      <c r="AT584" s="13">
        <f t="shared" si="1242"/>
        <v>35</v>
      </c>
      <c r="AU584" s="396">
        <v>1.1958333333333333</v>
      </c>
      <c r="AV584" s="226">
        <f t="shared" si="1240"/>
        <v>4.8611111111112049E-3</v>
      </c>
      <c r="AW584" s="13">
        <f t="shared" si="1237"/>
        <v>0</v>
      </c>
      <c r="AX584" s="13">
        <f t="shared" si="1238"/>
        <v>7</v>
      </c>
      <c r="AY584" s="396">
        <v>1.2631944444444445</v>
      </c>
      <c r="AZ584" s="12">
        <f t="shared" si="991"/>
        <v>6.7361111111111205E-2</v>
      </c>
      <c r="BA584" s="225">
        <f t="shared" si="1102"/>
        <v>1</v>
      </c>
      <c r="BB584" s="225">
        <f t="shared" si="1103"/>
        <v>37</v>
      </c>
      <c r="BC584" s="396">
        <v>1.2631944444444445</v>
      </c>
      <c r="BD584" s="396">
        <v>1.2631944444444445</v>
      </c>
      <c r="BE584" s="12">
        <f t="shared" si="1168"/>
        <v>0</v>
      </c>
      <c r="BF584" s="13">
        <f t="shared" si="1169"/>
        <v>0</v>
      </c>
      <c r="BG584" s="13">
        <f t="shared" si="1170"/>
        <v>0</v>
      </c>
      <c r="BH584" s="396">
        <v>1.2631944444444445</v>
      </c>
      <c r="BI584" s="396">
        <v>1.2631944444444445</v>
      </c>
      <c r="BJ584" s="395"/>
      <c r="BK584" s="69">
        <f t="shared" si="1171"/>
        <v>0</v>
      </c>
      <c r="BL584" s="13">
        <f t="shared" si="1172"/>
        <v>0</v>
      </c>
      <c r="BM584" s="13">
        <f t="shared" si="1173"/>
        <v>0</v>
      </c>
      <c r="BN584" s="396">
        <v>1.2708333333333333</v>
      </c>
      <c r="BO584" s="12">
        <f t="shared" si="1202"/>
        <v>7.6388888888887507E-3</v>
      </c>
      <c r="BP584" s="225">
        <f t="shared" si="1203"/>
        <v>0</v>
      </c>
      <c r="BQ584" s="225">
        <f t="shared" si="1204"/>
        <v>11</v>
      </c>
      <c r="BR584" s="396">
        <v>1.2743055555555556</v>
      </c>
      <c r="BS584" s="12">
        <f t="shared" si="1003"/>
        <v>3.4722222222223209E-3</v>
      </c>
      <c r="BT584" s="225">
        <f t="shared" si="1004"/>
        <v>0</v>
      </c>
      <c r="BU584" s="225">
        <f t="shared" si="1005"/>
        <v>5</v>
      </c>
      <c r="BV584" s="396">
        <v>1.2743055555555556</v>
      </c>
      <c r="BW584" s="396">
        <v>1.2777777777777779</v>
      </c>
      <c r="BX584" s="12">
        <f t="shared" si="1243"/>
        <v>3.4722222222223209E-3</v>
      </c>
      <c r="BY584" s="13">
        <f t="shared" si="1244"/>
        <v>0</v>
      </c>
      <c r="BZ584" s="13">
        <f t="shared" si="1245"/>
        <v>5</v>
      </c>
      <c r="CA584" s="226">
        <f t="shared" si="1246"/>
        <v>0.42361111111111127</v>
      </c>
      <c r="CB584" s="13">
        <f t="shared" si="1247"/>
        <v>10</v>
      </c>
      <c r="CC584" s="13">
        <f t="shared" si="1248"/>
        <v>10</v>
      </c>
      <c r="CD584" s="12">
        <f t="shared" si="1249"/>
        <v>0.22291666666666654</v>
      </c>
      <c r="CE584" s="13">
        <f t="shared" si="1250"/>
        <v>5</v>
      </c>
      <c r="CF584" s="13">
        <f t="shared" si="1251"/>
        <v>21</v>
      </c>
      <c r="CG584" s="12">
        <f t="shared" si="1252"/>
        <v>5.902777777777779E-2</v>
      </c>
      <c r="CH584" s="13">
        <f t="shared" si="1253"/>
        <v>1</v>
      </c>
      <c r="CI584" s="13">
        <f t="shared" si="1254"/>
        <v>25</v>
      </c>
      <c r="CJ584" s="12">
        <f t="shared" si="1255"/>
        <v>6.7361111111111205E-2</v>
      </c>
      <c r="CK584" s="13">
        <f t="shared" si="1256"/>
        <v>1</v>
      </c>
      <c r="CL584" s="13">
        <f t="shared" si="1257"/>
        <v>37</v>
      </c>
      <c r="CM584" s="62"/>
      <c r="CN584" s="62"/>
      <c r="CO584" s="62"/>
      <c r="CP584" s="12">
        <f t="shared" si="1179"/>
        <v>4.791666666666676E-2</v>
      </c>
      <c r="CQ584" s="13">
        <f t="shared" si="1180"/>
        <v>1</v>
      </c>
      <c r="CR584" s="13">
        <f t="shared" si="1181"/>
        <v>9</v>
      </c>
      <c r="CS584" s="396">
        <v>0</v>
      </c>
      <c r="CT584" s="13">
        <f t="shared" si="1258"/>
        <v>0</v>
      </c>
      <c r="CU584" s="13">
        <f t="shared" si="1259"/>
        <v>0</v>
      </c>
      <c r="CV584" s="396">
        <v>0</v>
      </c>
      <c r="CW584" s="13">
        <f t="shared" si="1260"/>
        <v>0</v>
      </c>
      <c r="CX584" s="13">
        <f t="shared" si="1261"/>
        <v>0</v>
      </c>
      <c r="CY584" s="396">
        <v>0</v>
      </c>
      <c r="CZ584" s="13">
        <f t="shared" si="1210"/>
        <v>0</v>
      </c>
      <c r="DA584" s="13">
        <f t="shared" si="1211"/>
        <v>0</v>
      </c>
      <c r="DB584" s="396">
        <v>0</v>
      </c>
      <c r="DC584" s="13">
        <f t="shared" si="1212"/>
        <v>0</v>
      </c>
      <c r="DD584" s="13">
        <f t="shared" si="1213"/>
        <v>0</v>
      </c>
      <c r="DE584" s="396">
        <v>0</v>
      </c>
      <c r="DF584" s="13">
        <f t="shared" si="1262"/>
        <v>0</v>
      </c>
      <c r="DG584" s="13">
        <f t="shared" si="1263"/>
        <v>0</v>
      </c>
      <c r="DH584" s="396">
        <v>1.9444444444444445E-2</v>
      </c>
      <c r="DI584" s="13">
        <f t="shared" si="1216"/>
        <v>0</v>
      </c>
      <c r="DJ584" s="13">
        <f t="shared" si="1217"/>
        <v>28</v>
      </c>
      <c r="DK584" s="396">
        <v>0</v>
      </c>
      <c r="DL584" s="35">
        <f t="shared" si="1264"/>
        <v>0</v>
      </c>
      <c r="DM584" s="35">
        <f t="shared" si="1265"/>
        <v>0</v>
      </c>
      <c r="DN584" s="66">
        <f t="shared" si="1095"/>
        <v>2065231.3159999999</v>
      </c>
      <c r="DO584" s="74">
        <f t="shared" si="1096"/>
        <v>33231</v>
      </c>
      <c r="DP584" s="66">
        <f t="shared" si="1097"/>
        <v>62.904807692307699</v>
      </c>
      <c r="DQ584" s="63">
        <f t="shared" si="1098"/>
        <v>62.147733020372542</v>
      </c>
      <c r="DR584" s="66" t="e">
        <f t="shared" si="1156"/>
        <v>#NUM!</v>
      </c>
      <c r="DS584" s="96" t="e">
        <f t="shared" si="1157"/>
        <v>#NUM!</v>
      </c>
      <c r="DT584" s="66" t="e">
        <f t="shared" si="1158"/>
        <v>#NUM!</v>
      </c>
      <c r="DU584" s="66" t="e">
        <f t="shared" si="1159"/>
        <v>#NUM!</v>
      </c>
    </row>
    <row r="585" spans="1:125">
      <c r="A585" s="175">
        <v>584</v>
      </c>
      <c r="B585" s="392">
        <v>132</v>
      </c>
      <c r="C585" s="399">
        <v>40876</v>
      </c>
      <c r="D585" s="397">
        <v>11</v>
      </c>
      <c r="E585" s="393" t="s">
        <v>531</v>
      </c>
      <c r="F585" s="392">
        <v>7</v>
      </c>
      <c r="G585" s="395" t="s">
        <v>414</v>
      </c>
      <c r="H585" s="395" t="s">
        <v>413</v>
      </c>
      <c r="I585" s="395" t="s">
        <v>624</v>
      </c>
      <c r="J585" s="396">
        <v>6.25E-2</v>
      </c>
      <c r="K585" s="394">
        <v>3757.78</v>
      </c>
      <c r="L585" s="395" t="s">
        <v>33</v>
      </c>
      <c r="M585" s="392">
        <v>59</v>
      </c>
      <c r="N585" s="392">
        <v>0</v>
      </c>
      <c r="O585" s="395"/>
      <c r="P585" s="396">
        <v>6.25E-2</v>
      </c>
      <c r="Q585" s="396">
        <v>6.25E-2</v>
      </c>
      <c r="R585" s="12">
        <f t="shared" si="1176"/>
        <v>0</v>
      </c>
      <c r="S585" s="13">
        <f t="shared" si="1177"/>
        <v>0</v>
      </c>
      <c r="T585" s="13">
        <f t="shared" si="1178"/>
        <v>0</v>
      </c>
      <c r="U585" s="396">
        <v>6.9444444444444434E-2</v>
      </c>
      <c r="V585" s="12">
        <f t="shared" si="1220"/>
        <v>6.9444444444444337E-3</v>
      </c>
      <c r="W585" s="13">
        <f t="shared" si="1221"/>
        <v>0</v>
      </c>
      <c r="X585" s="225">
        <f t="shared" si="1222"/>
        <v>10</v>
      </c>
      <c r="Y585" s="396">
        <v>7.6388888888888895E-2</v>
      </c>
      <c r="Z585" s="12">
        <f t="shared" si="1185"/>
        <v>6.9444444444444614E-3</v>
      </c>
      <c r="AA585" s="13">
        <f t="shared" si="1186"/>
        <v>0</v>
      </c>
      <c r="AB585" s="13">
        <f t="shared" si="1187"/>
        <v>10</v>
      </c>
      <c r="AC585" s="396">
        <v>0.17361111111111113</v>
      </c>
      <c r="AD585" s="12">
        <f t="shared" si="1188"/>
        <v>9.7222222222222238E-2</v>
      </c>
      <c r="AE585" s="13">
        <f t="shared" si="1189"/>
        <v>2</v>
      </c>
      <c r="AF585" s="13">
        <f t="shared" si="1190"/>
        <v>20</v>
      </c>
      <c r="AG585" s="396">
        <v>0.35416666666666669</v>
      </c>
      <c r="AH585" s="396">
        <v>0.40972222222222227</v>
      </c>
      <c r="AI585" s="12">
        <f t="shared" si="1099"/>
        <v>5.555555555555558E-2</v>
      </c>
      <c r="AJ585" s="225">
        <f t="shared" si="1100"/>
        <v>1</v>
      </c>
      <c r="AK585" s="225">
        <f t="shared" si="1101"/>
        <v>20</v>
      </c>
      <c r="AL585" s="396">
        <v>0.35416666666666669</v>
      </c>
      <c r="AM585" s="396">
        <v>0.40972222222222227</v>
      </c>
      <c r="AN585" s="12">
        <f t="shared" si="1132"/>
        <v>5.555555555555558E-2</v>
      </c>
      <c r="AO585" s="13">
        <f t="shared" si="1133"/>
        <v>1</v>
      </c>
      <c r="AP585" s="13">
        <f t="shared" si="1134"/>
        <v>20</v>
      </c>
      <c r="AQ585" s="396">
        <v>0.40972222222222227</v>
      </c>
      <c r="AR585" s="12">
        <f t="shared" si="1239"/>
        <v>0</v>
      </c>
      <c r="AS585" s="225">
        <f t="shared" si="1241"/>
        <v>0</v>
      </c>
      <c r="AT585" s="13">
        <f t="shared" si="1242"/>
        <v>0</v>
      </c>
      <c r="AU585" s="396">
        <v>0.4284722222222222</v>
      </c>
      <c r="AV585" s="226">
        <f t="shared" si="1240"/>
        <v>1.8749999999999933E-2</v>
      </c>
      <c r="AW585" s="13">
        <f t="shared" si="1237"/>
        <v>0</v>
      </c>
      <c r="AX585" s="13">
        <f t="shared" si="1238"/>
        <v>27</v>
      </c>
      <c r="AY585" s="396">
        <v>0.57847222222222217</v>
      </c>
      <c r="AZ585" s="12">
        <f t="shared" si="991"/>
        <v>0.14999999999999997</v>
      </c>
      <c r="BA585" s="225">
        <f t="shared" si="1102"/>
        <v>3</v>
      </c>
      <c r="BB585" s="225">
        <f t="shared" si="1103"/>
        <v>36</v>
      </c>
      <c r="BC585" s="396">
        <v>0.57847222222222217</v>
      </c>
      <c r="BD585" s="396">
        <v>0.57847222222222217</v>
      </c>
      <c r="BE585" s="12">
        <f t="shared" si="1168"/>
        <v>0</v>
      </c>
      <c r="BF585" s="13">
        <f t="shared" si="1169"/>
        <v>0</v>
      </c>
      <c r="BG585" s="13">
        <f t="shared" si="1170"/>
        <v>0</v>
      </c>
      <c r="BH585" s="396">
        <v>0.57847222222222217</v>
      </c>
      <c r="BI585" s="396">
        <v>0.57847222222222217</v>
      </c>
      <c r="BJ585" s="395"/>
      <c r="BK585" s="69">
        <f t="shared" si="1171"/>
        <v>0</v>
      </c>
      <c r="BL585" s="13">
        <f t="shared" si="1172"/>
        <v>0</v>
      </c>
      <c r="BM585" s="13">
        <f t="shared" si="1173"/>
        <v>0</v>
      </c>
      <c r="BN585" s="396">
        <v>0.58680555555555558</v>
      </c>
      <c r="BO585" s="12">
        <f t="shared" si="1202"/>
        <v>8.3333333333334147E-3</v>
      </c>
      <c r="BP585" s="225">
        <f t="shared" si="1203"/>
        <v>0</v>
      </c>
      <c r="BQ585" s="225">
        <f t="shared" si="1204"/>
        <v>12</v>
      </c>
      <c r="BR585" s="396">
        <v>0.59027777777777779</v>
      </c>
      <c r="BS585" s="12">
        <f t="shared" si="1003"/>
        <v>3.4722222222222099E-3</v>
      </c>
      <c r="BT585" s="225">
        <f t="shared" si="1004"/>
        <v>0</v>
      </c>
      <c r="BU585" s="225">
        <f t="shared" si="1005"/>
        <v>5</v>
      </c>
      <c r="BV585" s="396">
        <v>0.59027777777777779</v>
      </c>
      <c r="BW585" s="396">
        <v>0.59375</v>
      </c>
      <c r="BX585" s="12">
        <f t="shared" si="1243"/>
        <v>3.4722222222222099E-3</v>
      </c>
      <c r="BY585" s="13">
        <f t="shared" si="1244"/>
        <v>0</v>
      </c>
      <c r="BZ585" s="13">
        <f t="shared" si="1245"/>
        <v>5</v>
      </c>
      <c r="CA585" s="226">
        <f t="shared" si="1246"/>
        <v>0.53125</v>
      </c>
      <c r="CB585" s="13">
        <f t="shared" si="1247"/>
        <v>12</v>
      </c>
      <c r="CC585" s="13">
        <f t="shared" si="1248"/>
        <v>45</v>
      </c>
      <c r="CD585" s="12">
        <f t="shared" si="1249"/>
        <v>0.10902777777777786</v>
      </c>
      <c r="CE585" s="13">
        <f t="shared" si="1250"/>
        <v>2</v>
      </c>
      <c r="CF585" s="13">
        <f t="shared" si="1251"/>
        <v>37</v>
      </c>
      <c r="CG585" s="12">
        <f t="shared" si="1252"/>
        <v>5.555555555555558E-2</v>
      </c>
      <c r="CH585" s="13">
        <f t="shared" si="1253"/>
        <v>1</v>
      </c>
      <c r="CI585" s="13">
        <f t="shared" si="1254"/>
        <v>20</v>
      </c>
      <c r="CJ585" s="12">
        <f t="shared" si="1255"/>
        <v>0.14999999999999997</v>
      </c>
      <c r="CK585" s="13">
        <f t="shared" si="1256"/>
        <v>3</v>
      </c>
      <c r="CL585" s="13">
        <f t="shared" si="1257"/>
        <v>36</v>
      </c>
      <c r="CM585" s="62"/>
      <c r="CN585" s="62"/>
      <c r="CO585" s="62"/>
      <c r="CP585" s="12">
        <f t="shared" si="1179"/>
        <v>5.4861111111111083E-2</v>
      </c>
      <c r="CQ585" s="13">
        <f t="shared" si="1180"/>
        <v>1</v>
      </c>
      <c r="CR585" s="13">
        <f t="shared" si="1181"/>
        <v>19</v>
      </c>
      <c r="CS585" s="396">
        <v>0</v>
      </c>
      <c r="CT585" s="13">
        <f t="shared" si="1258"/>
        <v>0</v>
      </c>
      <c r="CU585" s="13">
        <f t="shared" si="1259"/>
        <v>0</v>
      </c>
      <c r="CV585" s="396">
        <v>4.027777777777778E-2</v>
      </c>
      <c r="CW585" s="13">
        <f t="shared" si="1260"/>
        <v>0</v>
      </c>
      <c r="CX585" s="13">
        <f t="shared" si="1261"/>
        <v>58</v>
      </c>
      <c r="CY585" s="396">
        <v>0</v>
      </c>
      <c r="CZ585" s="13">
        <f t="shared" si="1210"/>
        <v>0</v>
      </c>
      <c r="DA585" s="13">
        <f t="shared" si="1211"/>
        <v>0</v>
      </c>
      <c r="DB585" s="396">
        <v>0</v>
      </c>
      <c r="DC585" s="13">
        <f t="shared" si="1212"/>
        <v>0</v>
      </c>
      <c r="DD585" s="13">
        <f t="shared" si="1213"/>
        <v>0</v>
      </c>
      <c r="DE585" s="396">
        <v>0</v>
      </c>
      <c r="DF585" s="13">
        <f t="shared" si="1262"/>
        <v>0</v>
      </c>
      <c r="DG585" s="13">
        <f t="shared" si="1263"/>
        <v>0</v>
      </c>
      <c r="DH585" s="396">
        <v>5.486111111111111E-2</v>
      </c>
      <c r="DI585" s="13">
        <f t="shared" ref="DI585:DI596" si="1266">HOUR(DH585)</f>
        <v>1</v>
      </c>
      <c r="DJ585" s="13">
        <f t="shared" ref="DJ585:DJ596" si="1267">MINUTE(DH585)</f>
        <v>19</v>
      </c>
      <c r="DK585" s="396">
        <v>0</v>
      </c>
      <c r="DL585" s="35">
        <f t="shared" si="1264"/>
        <v>0</v>
      </c>
      <c r="DM585" s="35">
        <f t="shared" si="1265"/>
        <v>0</v>
      </c>
      <c r="DN585" s="66">
        <f t="shared" si="1095"/>
        <v>2068989.0959999999</v>
      </c>
      <c r="DO585" s="74">
        <f t="shared" si="1096"/>
        <v>33290</v>
      </c>
      <c r="DP585" s="66">
        <f t="shared" si="1097"/>
        <v>63.691186440677967</v>
      </c>
      <c r="DQ585" s="63">
        <f t="shared" si="1098"/>
        <v>62.150468489035745</v>
      </c>
      <c r="DR585" s="66" t="e">
        <f t="shared" si="1156"/>
        <v>#NUM!</v>
      </c>
      <c r="DS585" s="96" t="e">
        <f t="shared" si="1157"/>
        <v>#NUM!</v>
      </c>
      <c r="DT585" s="66" t="e">
        <f t="shared" si="1158"/>
        <v>#NUM!</v>
      </c>
      <c r="DU585" s="66" t="e">
        <f t="shared" si="1159"/>
        <v>#NUM!</v>
      </c>
    </row>
    <row r="586" spans="1:125" ht="30">
      <c r="A586" s="199">
        <v>585</v>
      </c>
      <c r="B586" s="392">
        <v>133</v>
      </c>
      <c r="C586" s="399">
        <v>40876</v>
      </c>
      <c r="D586" s="397">
        <v>11</v>
      </c>
      <c r="E586" s="393" t="s">
        <v>39</v>
      </c>
      <c r="F586" s="392">
        <v>62</v>
      </c>
      <c r="G586" s="395" t="s">
        <v>38</v>
      </c>
      <c r="H586" s="395" t="s">
        <v>509</v>
      </c>
      <c r="I586" s="395" t="s">
        <v>740</v>
      </c>
      <c r="J586" s="396">
        <v>0.49652777777777773</v>
      </c>
      <c r="K586" s="394">
        <v>3442.69</v>
      </c>
      <c r="L586" s="395" t="s">
        <v>33</v>
      </c>
      <c r="M586" s="392">
        <v>55</v>
      </c>
      <c r="N586" s="392">
        <v>4</v>
      </c>
      <c r="O586" s="395"/>
      <c r="P586" s="396">
        <v>0.49652777777777773</v>
      </c>
      <c r="Q586" s="396">
        <v>0.49652777777777773</v>
      </c>
      <c r="R586" s="12">
        <f t="shared" si="1176"/>
        <v>0</v>
      </c>
      <c r="S586" s="13">
        <f t="shared" si="1177"/>
        <v>0</v>
      </c>
      <c r="T586" s="13">
        <f t="shared" si="1178"/>
        <v>0</v>
      </c>
      <c r="U586" s="396">
        <v>0.5</v>
      </c>
      <c r="V586" s="12">
        <f t="shared" si="1220"/>
        <v>3.4722222222222654E-3</v>
      </c>
      <c r="W586" s="13">
        <f t="shared" si="1221"/>
        <v>0</v>
      </c>
      <c r="X586" s="225">
        <f t="shared" si="1222"/>
        <v>5</v>
      </c>
      <c r="Y586" s="396">
        <v>0.50694444444444442</v>
      </c>
      <c r="Z586" s="12">
        <f t="shared" si="1185"/>
        <v>6.9444444444444198E-3</v>
      </c>
      <c r="AA586" s="13">
        <f t="shared" si="1186"/>
        <v>0</v>
      </c>
      <c r="AB586" s="13">
        <f t="shared" si="1187"/>
        <v>10</v>
      </c>
      <c r="AC586" s="396">
        <v>0.52083333333333337</v>
      </c>
      <c r="AD586" s="12">
        <f t="shared" si="1188"/>
        <v>1.3888888888888951E-2</v>
      </c>
      <c r="AE586" s="13">
        <f t="shared" si="1189"/>
        <v>0</v>
      </c>
      <c r="AF586" s="13">
        <f t="shared" si="1190"/>
        <v>20</v>
      </c>
      <c r="AG586" s="396">
        <v>0.5625</v>
      </c>
      <c r="AH586" s="396">
        <v>0.59861111111111109</v>
      </c>
      <c r="AI586" s="12">
        <f t="shared" si="1099"/>
        <v>3.6111111111111094E-2</v>
      </c>
      <c r="AJ586" s="225">
        <f t="shared" si="1100"/>
        <v>0</v>
      </c>
      <c r="AK586" s="225">
        <f t="shared" si="1101"/>
        <v>52</v>
      </c>
      <c r="AL586" s="396">
        <v>0.5625</v>
      </c>
      <c r="AM586" s="396">
        <v>0.59861111111111109</v>
      </c>
      <c r="AN586" s="12">
        <f t="shared" si="1132"/>
        <v>3.6111111111111094E-2</v>
      </c>
      <c r="AO586" s="13">
        <f t="shared" si="1133"/>
        <v>0</v>
      </c>
      <c r="AP586" s="13">
        <f t="shared" si="1134"/>
        <v>52</v>
      </c>
      <c r="AQ586" s="396">
        <v>0.59861111111111109</v>
      </c>
      <c r="AR586" s="12">
        <f t="shared" si="1239"/>
        <v>0</v>
      </c>
      <c r="AS586" s="225">
        <f t="shared" si="1241"/>
        <v>0</v>
      </c>
      <c r="AT586" s="13">
        <f t="shared" si="1242"/>
        <v>0</v>
      </c>
      <c r="AU586" s="396">
        <v>0.59930555555555554</v>
      </c>
      <c r="AV586" s="226">
        <f t="shared" si="1240"/>
        <v>6.9444444444444198E-4</v>
      </c>
      <c r="AW586" s="13">
        <f t="shared" si="1237"/>
        <v>0</v>
      </c>
      <c r="AX586" s="13">
        <f t="shared" si="1238"/>
        <v>1</v>
      </c>
      <c r="AY586" s="396">
        <v>0.7715277777777777</v>
      </c>
      <c r="AZ586" s="12">
        <f t="shared" si="991"/>
        <v>0.17222222222222217</v>
      </c>
      <c r="BA586" s="225">
        <f t="shared" si="1102"/>
        <v>4</v>
      </c>
      <c r="BB586" s="225">
        <f t="shared" si="1103"/>
        <v>8</v>
      </c>
      <c r="BC586" s="396">
        <v>0.7715277777777777</v>
      </c>
      <c r="BD586" s="396">
        <v>0.7715277777777777</v>
      </c>
      <c r="BE586" s="12">
        <f t="shared" si="1168"/>
        <v>0</v>
      </c>
      <c r="BF586" s="13">
        <f t="shared" si="1169"/>
        <v>0</v>
      </c>
      <c r="BG586" s="13">
        <f t="shared" si="1170"/>
        <v>0</v>
      </c>
      <c r="BH586" s="396">
        <v>0.7715277777777777</v>
      </c>
      <c r="BI586" s="396">
        <v>0.7715277777777777</v>
      </c>
      <c r="BJ586" s="395"/>
      <c r="BK586" s="69">
        <f t="shared" si="1171"/>
        <v>0</v>
      </c>
      <c r="BL586" s="13">
        <f t="shared" si="1172"/>
        <v>0</v>
      </c>
      <c r="BM586" s="13">
        <f t="shared" si="1173"/>
        <v>0</v>
      </c>
      <c r="BN586" s="396">
        <v>0.77986111111111101</v>
      </c>
      <c r="BO586" s="12">
        <f t="shared" si="1202"/>
        <v>8.3333333333333037E-3</v>
      </c>
      <c r="BP586" s="225">
        <f t="shared" si="1203"/>
        <v>0</v>
      </c>
      <c r="BQ586" s="225">
        <f t="shared" si="1204"/>
        <v>12</v>
      </c>
      <c r="BR586" s="396">
        <v>0.78263888888888899</v>
      </c>
      <c r="BS586" s="12">
        <f t="shared" si="1003"/>
        <v>2.77777777777799E-3</v>
      </c>
      <c r="BT586" s="225">
        <f t="shared" si="1004"/>
        <v>0</v>
      </c>
      <c r="BU586" s="225">
        <f t="shared" si="1005"/>
        <v>4</v>
      </c>
      <c r="BV586" s="396">
        <v>0.78263888888888899</v>
      </c>
      <c r="BW586" s="396">
        <v>0.78472222222222221</v>
      </c>
      <c r="BX586" s="12">
        <f t="shared" si="1243"/>
        <v>2.0833333333332149E-3</v>
      </c>
      <c r="BY586" s="13">
        <f t="shared" si="1244"/>
        <v>0</v>
      </c>
      <c r="BZ586" s="13">
        <f t="shared" si="1245"/>
        <v>3</v>
      </c>
      <c r="CA586" s="226">
        <f t="shared" si="1246"/>
        <v>0.28819444444444448</v>
      </c>
      <c r="CB586" s="13">
        <f t="shared" si="1247"/>
        <v>6</v>
      </c>
      <c r="CC586" s="13">
        <f t="shared" si="1248"/>
        <v>55</v>
      </c>
      <c r="CD586" s="12">
        <f t="shared" si="1249"/>
        <v>2.5000000000000244E-2</v>
      </c>
      <c r="CE586" s="13">
        <f t="shared" si="1250"/>
        <v>0</v>
      </c>
      <c r="CF586" s="13">
        <f t="shared" si="1251"/>
        <v>36</v>
      </c>
      <c r="CG586" s="12">
        <f t="shared" si="1252"/>
        <v>3.6111111111111094E-2</v>
      </c>
      <c r="CH586" s="13">
        <f t="shared" si="1253"/>
        <v>0</v>
      </c>
      <c r="CI586" s="13">
        <f t="shared" si="1254"/>
        <v>52</v>
      </c>
      <c r="CJ586" s="12">
        <f t="shared" si="1255"/>
        <v>0.17222222222222217</v>
      </c>
      <c r="CK586" s="13">
        <f t="shared" si="1256"/>
        <v>4</v>
      </c>
      <c r="CL586" s="13">
        <f t="shared" si="1257"/>
        <v>8</v>
      </c>
      <c r="CM586" s="62"/>
      <c r="CN586" s="62"/>
      <c r="CO586" s="62"/>
      <c r="CP586" s="12">
        <f t="shared" si="1179"/>
        <v>6.5277777777777726E-2</v>
      </c>
      <c r="CQ586" s="13">
        <f t="shared" si="1180"/>
        <v>1</v>
      </c>
      <c r="CR586" s="13">
        <f t="shared" si="1181"/>
        <v>34</v>
      </c>
      <c r="CS586" s="396">
        <v>0</v>
      </c>
      <c r="CT586" s="13">
        <f t="shared" si="1258"/>
        <v>0</v>
      </c>
      <c r="CU586" s="13">
        <f t="shared" si="1259"/>
        <v>0</v>
      </c>
      <c r="CV586" s="396">
        <v>0</v>
      </c>
      <c r="CW586" s="13">
        <f t="shared" si="1260"/>
        <v>0</v>
      </c>
      <c r="CX586" s="13">
        <f t="shared" si="1261"/>
        <v>0</v>
      </c>
      <c r="CY586" s="396">
        <v>1.0416666666666666E-2</v>
      </c>
      <c r="CZ586" s="13">
        <f t="shared" si="1210"/>
        <v>0</v>
      </c>
      <c r="DA586" s="13">
        <f t="shared" si="1211"/>
        <v>15</v>
      </c>
      <c r="DB586" s="396">
        <v>0</v>
      </c>
      <c r="DC586" s="13">
        <f t="shared" si="1212"/>
        <v>0</v>
      </c>
      <c r="DD586" s="13">
        <f t="shared" si="1213"/>
        <v>0</v>
      </c>
      <c r="DE586" s="396">
        <v>0</v>
      </c>
      <c r="DF586" s="13">
        <f t="shared" si="1262"/>
        <v>0</v>
      </c>
      <c r="DG586" s="13">
        <f t="shared" si="1263"/>
        <v>0</v>
      </c>
      <c r="DH586" s="396">
        <v>9.6527777777777768E-2</v>
      </c>
      <c r="DI586" s="13">
        <f t="shared" si="1266"/>
        <v>2</v>
      </c>
      <c r="DJ586" s="13">
        <f t="shared" si="1267"/>
        <v>19</v>
      </c>
      <c r="DK586" s="396">
        <v>0</v>
      </c>
      <c r="DL586" s="35">
        <f t="shared" si="1264"/>
        <v>0</v>
      </c>
      <c r="DM586" s="35">
        <f t="shared" si="1265"/>
        <v>0</v>
      </c>
      <c r="DN586" s="66">
        <f t="shared" si="1095"/>
        <v>2072431.7859999998</v>
      </c>
      <c r="DO586" s="74">
        <f t="shared" si="1096"/>
        <v>33345</v>
      </c>
      <c r="DP586" s="66">
        <f t="shared" si="1097"/>
        <v>62.594363636363639</v>
      </c>
      <c r="DQ586" s="63">
        <f t="shared" si="1098"/>
        <v>62.151200659769074</v>
      </c>
      <c r="DR586" s="66" t="e">
        <f t="shared" si="1156"/>
        <v>#NUM!</v>
      </c>
      <c r="DS586" s="96" t="e">
        <f t="shared" si="1157"/>
        <v>#NUM!</v>
      </c>
      <c r="DT586" s="66" t="e">
        <f t="shared" si="1158"/>
        <v>#NUM!</v>
      </c>
      <c r="DU586" s="66" t="e">
        <f t="shared" si="1159"/>
        <v>#NUM!</v>
      </c>
    </row>
    <row r="587" spans="1:125" ht="30">
      <c r="A587" s="175">
        <v>586</v>
      </c>
      <c r="B587" s="392">
        <v>134</v>
      </c>
      <c r="C587" s="399">
        <v>40876</v>
      </c>
      <c r="D587" s="397">
        <v>11</v>
      </c>
      <c r="E587" s="393" t="s">
        <v>171</v>
      </c>
      <c r="F587" s="392">
        <v>11</v>
      </c>
      <c r="G587" s="395" t="s">
        <v>325</v>
      </c>
      <c r="H587" s="395" t="s">
        <v>738</v>
      </c>
      <c r="I587" s="395" t="s">
        <v>675</v>
      </c>
      <c r="J587" s="396">
        <v>0.83680555555555547</v>
      </c>
      <c r="K587" s="394">
        <v>2781.42</v>
      </c>
      <c r="L587" s="395" t="s">
        <v>33</v>
      </c>
      <c r="M587" s="392">
        <v>45</v>
      </c>
      <c r="N587" s="392">
        <v>14</v>
      </c>
      <c r="O587" s="395"/>
      <c r="P587" s="396">
        <v>0.83680555555555547</v>
      </c>
      <c r="Q587" s="396">
        <v>0.83680555555555547</v>
      </c>
      <c r="R587" s="12">
        <f t="shared" si="1176"/>
        <v>0</v>
      </c>
      <c r="S587" s="13">
        <f t="shared" si="1177"/>
        <v>0</v>
      </c>
      <c r="T587" s="13">
        <f t="shared" si="1178"/>
        <v>0</v>
      </c>
      <c r="U587" s="396">
        <v>0.85416666666666663</v>
      </c>
      <c r="V587" s="12">
        <f t="shared" si="1220"/>
        <v>1.736111111111116E-2</v>
      </c>
      <c r="W587" s="13">
        <f t="shared" si="1221"/>
        <v>0</v>
      </c>
      <c r="X587" s="225">
        <f t="shared" si="1222"/>
        <v>25</v>
      </c>
      <c r="Y587" s="396">
        <v>0.85763888888888884</v>
      </c>
      <c r="Z587" s="12">
        <f t="shared" si="1185"/>
        <v>3.4722222222222099E-3</v>
      </c>
      <c r="AA587" s="13">
        <f t="shared" si="1186"/>
        <v>0</v>
      </c>
      <c r="AB587" s="13">
        <f t="shared" si="1187"/>
        <v>5</v>
      </c>
      <c r="AC587" s="396">
        <v>0.88194444444444453</v>
      </c>
      <c r="AD587" s="12">
        <f t="shared" si="1188"/>
        <v>2.4305555555555691E-2</v>
      </c>
      <c r="AE587" s="13">
        <f t="shared" si="1189"/>
        <v>0</v>
      </c>
      <c r="AF587" s="13">
        <f t="shared" si="1190"/>
        <v>35</v>
      </c>
      <c r="AG587" s="396">
        <v>0.89583333333333337</v>
      </c>
      <c r="AH587" s="396">
        <v>1.0104166666666667</v>
      </c>
      <c r="AI587" s="12">
        <f t="shared" si="1099"/>
        <v>0.11458333333333337</v>
      </c>
      <c r="AJ587" s="225">
        <f t="shared" si="1100"/>
        <v>2</v>
      </c>
      <c r="AK587" s="225">
        <f t="shared" si="1101"/>
        <v>45</v>
      </c>
      <c r="AL587" s="396">
        <v>0.89583333333333337</v>
      </c>
      <c r="AM587" s="396">
        <v>1.0104166666666667</v>
      </c>
      <c r="AN587" s="12">
        <f t="shared" si="1132"/>
        <v>0.11458333333333337</v>
      </c>
      <c r="AO587" s="13">
        <f t="shared" si="1133"/>
        <v>2</v>
      </c>
      <c r="AP587" s="13">
        <f t="shared" si="1134"/>
        <v>45</v>
      </c>
      <c r="AQ587" s="396">
        <v>0.94097222222222221</v>
      </c>
      <c r="AR587" s="12">
        <f>AQ587-AG587</f>
        <v>4.513888888888884E-2</v>
      </c>
      <c r="AS587" s="225">
        <f t="shared" si="1241"/>
        <v>1</v>
      </c>
      <c r="AT587" s="13">
        <f t="shared" si="1242"/>
        <v>5</v>
      </c>
      <c r="AU587" s="396">
        <v>0.94166666666666676</v>
      </c>
      <c r="AV587" s="226">
        <f t="shared" si="1240"/>
        <v>6.94444444444553E-4</v>
      </c>
      <c r="AW587" s="13">
        <f t="shared" si="1237"/>
        <v>0</v>
      </c>
      <c r="AX587" s="13">
        <f t="shared" si="1238"/>
        <v>1</v>
      </c>
      <c r="AY587" s="396">
        <v>1.0833333333333333</v>
      </c>
      <c r="AZ587" s="12">
        <f t="shared" si="991"/>
        <v>0.1416666666666665</v>
      </c>
      <c r="BA587" s="225">
        <f t="shared" si="1102"/>
        <v>3</v>
      </c>
      <c r="BB587" s="225">
        <f t="shared" si="1103"/>
        <v>24</v>
      </c>
      <c r="BC587" s="396">
        <v>1.0833333333333333</v>
      </c>
      <c r="BD587" s="396">
        <v>1.0833333333333333</v>
      </c>
      <c r="BE587" s="12">
        <f t="shared" si="1168"/>
        <v>0</v>
      </c>
      <c r="BF587" s="13">
        <f t="shared" si="1169"/>
        <v>0</v>
      </c>
      <c r="BG587" s="13">
        <f t="shared" si="1170"/>
        <v>0</v>
      </c>
      <c r="BH587" s="396">
        <v>1.0833333333333333</v>
      </c>
      <c r="BI587" s="396">
        <v>1.0833333333333333</v>
      </c>
      <c r="BJ587" s="395"/>
      <c r="BK587" s="69">
        <f t="shared" si="1171"/>
        <v>0</v>
      </c>
      <c r="BL587" s="13">
        <f t="shared" si="1172"/>
        <v>0</v>
      </c>
      <c r="BM587" s="13">
        <f t="shared" si="1173"/>
        <v>0</v>
      </c>
      <c r="BN587" s="396">
        <v>1.0916666666666666</v>
      </c>
      <c r="BO587" s="12">
        <f t="shared" si="1202"/>
        <v>8.3333333333333037E-3</v>
      </c>
      <c r="BP587" s="225">
        <f t="shared" si="1203"/>
        <v>0</v>
      </c>
      <c r="BQ587" s="225">
        <f t="shared" si="1204"/>
        <v>12</v>
      </c>
      <c r="BR587" s="396">
        <v>1.0951388888888889</v>
      </c>
      <c r="BS587" s="12">
        <f t="shared" si="1003"/>
        <v>3.4722222222223209E-3</v>
      </c>
      <c r="BT587" s="225">
        <f t="shared" si="1004"/>
        <v>0</v>
      </c>
      <c r="BU587" s="225">
        <f t="shared" si="1005"/>
        <v>5</v>
      </c>
      <c r="BV587" s="396">
        <v>1.0951388888888889</v>
      </c>
      <c r="BW587" s="396">
        <v>1.0972222222222221</v>
      </c>
      <c r="BX587" s="12">
        <f t="shared" si="1243"/>
        <v>2.0833333333332149E-3</v>
      </c>
      <c r="BY587" s="13">
        <f t="shared" si="1244"/>
        <v>0</v>
      </c>
      <c r="BZ587" s="13">
        <f t="shared" si="1245"/>
        <v>3</v>
      </c>
      <c r="CA587" s="226">
        <f t="shared" si="1246"/>
        <v>0.26041666666666663</v>
      </c>
      <c r="CB587" s="13">
        <f t="shared" si="1247"/>
        <v>6</v>
      </c>
      <c r="CC587" s="13">
        <f t="shared" si="1248"/>
        <v>15</v>
      </c>
      <c r="CD587" s="12">
        <f t="shared" si="1249"/>
        <v>8.1250000000000155E-2</v>
      </c>
      <c r="CE587" s="13">
        <f t="shared" si="1250"/>
        <v>1</v>
      </c>
      <c r="CF587" s="13">
        <f t="shared" si="1251"/>
        <v>57</v>
      </c>
      <c r="CG587" s="12">
        <f t="shared" si="1252"/>
        <v>0.11458333333333337</v>
      </c>
      <c r="CH587" s="13">
        <f t="shared" si="1253"/>
        <v>2</v>
      </c>
      <c r="CI587" s="13">
        <f t="shared" si="1254"/>
        <v>45</v>
      </c>
      <c r="CJ587" s="12">
        <f t="shared" si="1255"/>
        <v>0.1416666666666665</v>
      </c>
      <c r="CK587" s="13">
        <f t="shared" si="1256"/>
        <v>3</v>
      </c>
      <c r="CL587" s="13">
        <f t="shared" si="1257"/>
        <v>24</v>
      </c>
      <c r="CM587" s="62"/>
      <c r="CN587" s="62"/>
      <c r="CO587" s="62"/>
      <c r="CP587" s="12">
        <f t="shared" si="1179"/>
        <v>3.6111111111110941E-2</v>
      </c>
      <c r="CQ587" s="13">
        <f t="shared" si="1180"/>
        <v>0</v>
      </c>
      <c r="CR587" s="13">
        <f t="shared" si="1181"/>
        <v>52</v>
      </c>
      <c r="CS587" s="396">
        <v>0</v>
      </c>
      <c r="CT587" s="13">
        <f t="shared" si="1258"/>
        <v>0</v>
      </c>
      <c r="CU587" s="13">
        <f t="shared" si="1259"/>
        <v>0</v>
      </c>
      <c r="CV587" s="396">
        <v>0</v>
      </c>
      <c r="CW587" s="13">
        <f t="shared" si="1260"/>
        <v>0</v>
      </c>
      <c r="CX587" s="13">
        <f t="shared" si="1261"/>
        <v>0</v>
      </c>
      <c r="CY587" s="396">
        <v>0</v>
      </c>
      <c r="CZ587" s="13">
        <f t="shared" si="1210"/>
        <v>0</v>
      </c>
      <c r="DA587" s="13">
        <f t="shared" si="1211"/>
        <v>0</v>
      </c>
      <c r="DB587" s="396">
        <v>0</v>
      </c>
      <c r="DC587" s="13">
        <f t="shared" si="1212"/>
        <v>0</v>
      </c>
      <c r="DD587" s="13">
        <f t="shared" si="1213"/>
        <v>0</v>
      </c>
      <c r="DE587" s="396">
        <v>0</v>
      </c>
      <c r="DF587" s="13">
        <f t="shared" si="1262"/>
        <v>0</v>
      </c>
      <c r="DG587" s="13">
        <f t="shared" si="1263"/>
        <v>0</v>
      </c>
      <c r="DH587" s="396">
        <v>0.10555555555555556</v>
      </c>
      <c r="DI587" s="13">
        <f t="shared" si="1266"/>
        <v>2</v>
      </c>
      <c r="DJ587" s="13">
        <f t="shared" si="1267"/>
        <v>32</v>
      </c>
      <c r="DK587" s="396">
        <v>0</v>
      </c>
      <c r="DL587" s="35">
        <f t="shared" si="1264"/>
        <v>0</v>
      </c>
      <c r="DM587" s="35">
        <f t="shared" si="1265"/>
        <v>0</v>
      </c>
      <c r="DN587" s="66">
        <f t="shared" si="1095"/>
        <v>2075213.2059999998</v>
      </c>
      <c r="DO587" s="74">
        <f t="shared" si="1096"/>
        <v>33390</v>
      </c>
      <c r="DP587" s="66">
        <f t="shared" si="1097"/>
        <v>61.809333333333335</v>
      </c>
      <c r="DQ587" s="63">
        <f t="shared" si="1098"/>
        <v>62.150739922132367</v>
      </c>
      <c r="DR587" s="66" t="e">
        <f t="shared" si="1156"/>
        <v>#NUM!</v>
      </c>
      <c r="DS587" s="96" t="e">
        <f t="shared" si="1157"/>
        <v>#NUM!</v>
      </c>
      <c r="DT587" s="66" t="e">
        <f t="shared" si="1158"/>
        <v>#NUM!</v>
      </c>
      <c r="DU587" s="66" t="e">
        <f t="shared" si="1159"/>
        <v>#NUM!</v>
      </c>
    </row>
    <row r="588" spans="1:125">
      <c r="A588" s="199">
        <v>587</v>
      </c>
      <c r="B588" s="392">
        <v>135</v>
      </c>
      <c r="C588" s="399">
        <v>40877</v>
      </c>
      <c r="D588" s="397">
        <v>11</v>
      </c>
      <c r="E588" s="393" t="s">
        <v>392</v>
      </c>
      <c r="F588" s="392">
        <v>1</v>
      </c>
      <c r="G588" s="395" t="s">
        <v>747</v>
      </c>
      <c r="H588" s="395" t="s">
        <v>413</v>
      </c>
      <c r="I588" s="395" t="s">
        <v>537</v>
      </c>
      <c r="J588" s="396">
        <v>0.72222222222222221</v>
      </c>
      <c r="K588" s="394">
        <v>3578.06</v>
      </c>
      <c r="L588" s="395" t="s">
        <v>930</v>
      </c>
      <c r="M588" s="392">
        <v>59</v>
      </c>
      <c r="N588" s="392">
        <v>0</v>
      </c>
      <c r="O588" s="395"/>
      <c r="P588" s="396">
        <v>0.72222222222222221</v>
      </c>
      <c r="Q588" s="396">
        <v>0.72222222222222221</v>
      </c>
      <c r="R588" s="12">
        <f t="shared" ref="R588:R593" si="1268">Q588-P588</f>
        <v>0</v>
      </c>
      <c r="S588" s="13">
        <f t="shared" ref="S588:S593" si="1269">HOUR(R588)</f>
        <v>0</v>
      </c>
      <c r="T588" s="13">
        <f t="shared" ref="T588:T593" si="1270">MINUTE(R588)</f>
        <v>0</v>
      </c>
      <c r="U588" s="396">
        <v>0.73263888888888884</v>
      </c>
      <c r="V588" s="12">
        <f t="shared" si="1220"/>
        <v>1.041666666666663E-2</v>
      </c>
      <c r="W588" s="13">
        <f t="shared" si="1221"/>
        <v>0</v>
      </c>
      <c r="X588" s="225">
        <f t="shared" si="1222"/>
        <v>15</v>
      </c>
      <c r="Y588" s="396">
        <v>0.73611111111111116</v>
      </c>
      <c r="Z588" s="12">
        <f t="shared" si="1185"/>
        <v>3.4722222222223209E-3</v>
      </c>
      <c r="AA588" s="13">
        <f t="shared" si="1186"/>
        <v>0</v>
      </c>
      <c r="AB588" s="13">
        <f t="shared" si="1187"/>
        <v>5</v>
      </c>
      <c r="AC588" s="396">
        <v>0.76041666666666663</v>
      </c>
      <c r="AD588" s="12">
        <f t="shared" si="1188"/>
        <v>2.4305555555555469E-2</v>
      </c>
      <c r="AE588" s="13">
        <f t="shared" si="1189"/>
        <v>0</v>
      </c>
      <c r="AF588" s="13">
        <f t="shared" si="1190"/>
        <v>35</v>
      </c>
      <c r="AG588" s="396">
        <v>0.78125</v>
      </c>
      <c r="AH588" s="396">
        <v>0.83333333333333337</v>
      </c>
      <c r="AI588" s="12">
        <f t="shared" si="1099"/>
        <v>5.208333333333337E-2</v>
      </c>
      <c r="AJ588" s="225">
        <f t="shared" si="1100"/>
        <v>1</v>
      </c>
      <c r="AK588" s="225">
        <f t="shared" si="1101"/>
        <v>15</v>
      </c>
      <c r="AL588" s="396">
        <v>0.78125</v>
      </c>
      <c r="AM588" s="396">
        <v>0.83333333333333337</v>
      </c>
      <c r="AN588" s="12">
        <f t="shared" ref="AN588:AN593" si="1271">AM588-AL588</f>
        <v>5.208333333333337E-2</v>
      </c>
      <c r="AO588" s="13">
        <f t="shared" ref="AO588:AO593" si="1272">HOUR(AN588)</f>
        <v>1</v>
      </c>
      <c r="AP588" s="13">
        <f t="shared" ref="AP588:AP593" si="1273">MINUTE(AN588)</f>
        <v>15</v>
      </c>
      <c r="AQ588" s="396">
        <v>0.77083333333333337</v>
      </c>
      <c r="AR588" s="12">
        <f>AQ588-AC588</f>
        <v>1.0416666666666741E-2</v>
      </c>
      <c r="AS588" s="225">
        <f t="shared" si="1241"/>
        <v>0</v>
      </c>
      <c r="AT588" s="13">
        <f t="shared" si="1242"/>
        <v>15</v>
      </c>
      <c r="AU588" s="396">
        <v>0.78125</v>
      </c>
      <c r="AV588" s="226">
        <f t="shared" si="1240"/>
        <v>1.041666666666663E-2</v>
      </c>
      <c r="AW588" s="13">
        <f t="shared" si="1237"/>
        <v>0</v>
      </c>
      <c r="AX588" s="13">
        <f t="shared" si="1238"/>
        <v>15</v>
      </c>
      <c r="AY588" s="396">
        <v>1.4791666666666667</v>
      </c>
      <c r="AZ588" s="12">
        <f t="shared" si="991"/>
        <v>0.69791666666666674</v>
      </c>
      <c r="BA588" s="225">
        <f t="shared" si="1102"/>
        <v>16</v>
      </c>
      <c r="BB588" s="225">
        <f t="shared" si="1103"/>
        <v>45</v>
      </c>
      <c r="BC588" s="396">
        <v>1.4791666666666667</v>
      </c>
      <c r="BD588" s="396">
        <v>1.4791666666666667</v>
      </c>
      <c r="BE588" s="12">
        <f t="shared" ref="BE588:BE593" si="1274">BD588-BC588</f>
        <v>0</v>
      </c>
      <c r="BF588" s="13">
        <f t="shared" ref="BF588:BF593" si="1275">HOUR(BE588)</f>
        <v>0</v>
      </c>
      <c r="BG588" s="13">
        <f t="shared" ref="BG588:BG593" si="1276">MINUTE(BE588)</f>
        <v>0</v>
      </c>
      <c r="BH588" s="396">
        <v>1.4791666666666667</v>
      </c>
      <c r="BI588" s="396">
        <v>1.4791666666666667</v>
      </c>
      <c r="BJ588" s="395"/>
      <c r="BK588" s="69">
        <f t="shared" ref="BK588:BK593" si="1277">BI588-BH588</f>
        <v>0</v>
      </c>
      <c r="BL588" s="13">
        <f t="shared" ref="BL588:BL593" si="1278">HOUR(BK588)</f>
        <v>0</v>
      </c>
      <c r="BM588" s="13">
        <f t="shared" ref="BM588:BM593" si="1279">MINUTE(BK588)</f>
        <v>0</v>
      </c>
      <c r="BN588" s="396">
        <v>1.625</v>
      </c>
      <c r="BO588" s="12">
        <f>BN588-BI588</f>
        <v>0.14583333333333326</v>
      </c>
      <c r="BP588" s="225">
        <f>HOUR(BO588)</f>
        <v>3</v>
      </c>
      <c r="BQ588" s="225">
        <f>MINUTE(BO588)</f>
        <v>30</v>
      </c>
      <c r="BR588" s="396">
        <v>1.6319444444444444</v>
      </c>
      <c r="BS588" s="12">
        <f t="shared" si="1003"/>
        <v>6.9444444444444198E-3</v>
      </c>
      <c r="BT588" s="225">
        <f t="shared" si="1004"/>
        <v>0</v>
      </c>
      <c r="BU588" s="225">
        <f t="shared" si="1005"/>
        <v>10</v>
      </c>
      <c r="BV588" s="396">
        <v>1.6319444444444444</v>
      </c>
      <c r="BW588" s="396">
        <v>1.6354166666666667</v>
      </c>
      <c r="BX588" s="12">
        <f t="shared" si="1243"/>
        <v>3.4722222222223209E-3</v>
      </c>
      <c r="BY588" s="13">
        <f t="shared" si="1244"/>
        <v>0</v>
      </c>
      <c r="BZ588" s="13">
        <f t="shared" si="1245"/>
        <v>5</v>
      </c>
      <c r="CA588" s="226">
        <f t="shared" si="1246"/>
        <v>0.91319444444444453</v>
      </c>
      <c r="CB588" s="13">
        <f t="shared" si="1247"/>
        <v>21</v>
      </c>
      <c r="CC588" s="13">
        <f t="shared" si="1248"/>
        <v>55</v>
      </c>
      <c r="CD588" s="12">
        <f t="shared" si="1249"/>
        <v>0.18749999999999989</v>
      </c>
      <c r="CE588" s="13">
        <f t="shared" si="1250"/>
        <v>4</v>
      </c>
      <c r="CF588" s="13">
        <f t="shared" si="1251"/>
        <v>30</v>
      </c>
      <c r="CG588" s="12">
        <f t="shared" si="1252"/>
        <v>5.208333333333337E-2</v>
      </c>
      <c r="CH588" s="13">
        <f t="shared" si="1253"/>
        <v>1</v>
      </c>
      <c r="CI588" s="13">
        <f t="shared" si="1254"/>
        <v>15</v>
      </c>
      <c r="CJ588" s="12">
        <f t="shared" si="1255"/>
        <v>0.69791666666666674</v>
      </c>
      <c r="CK588" s="13">
        <f t="shared" si="1256"/>
        <v>16</v>
      </c>
      <c r="CL588" s="13">
        <f t="shared" si="1257"/>
        <v>45</v>
      </c>
      <c r="CM588" s="62"/>
      <c r="CN588" s="62"/>
      <c r="CO588" s="62"/>
      <c r="CP588" s="12">
        <f t="shared" ref="CP588:CP593" si="1280">AZ588-(CS588+CV588+CY588+DB588+DE588+DH588)</f>
        <v>0</v>
      </c>
      <c r="CQ588" s="13">
        <f t="shared" ref="CQ588:CQ593" si="1281">HOUR(CP588)</f>
        <v>0</v>
      </c>
      <c r="CR588" s="13">
        <f t="shared" ref="CR588:CR593" si="1282">MINUTE(CP588)</f>
        <v>0</v>
      </c>
      <c r="CS588" s="396">
        <v>0</v>
      </c>
      <c r="CT588" s="13">
        <f t="shared" si="1258"/>
        <v>0</v>
      </c>
      <c r="CU588" s="13">
        <f t="shared" si="1259"/>
        <v>0</v>
      </c>
      <c r="CV588" s="396">
        <v>0</v>
      </c>
      <c r="CW588" s="13">
        <f t="shared" si="1260"/>
        <v>0</v>
      </c>
      <c r="CX588" s="13">
        <f t="shared" si="1261"/>
        <v>0</v>
      </c>
      <c r="CY588" s="396">
        <v>0</v>
      </c>
      <c r="CZ588" s="13">
        <f t="shared" si="1210"/>
        <v>0</v>
      </c>
      <c r="DA588" s="13">
        <f t="shared" si="1211"/>
        <v>0</v>
      </c>
      <c r="DB588" s="396">
        <v>0.69791666666666663</v>
      </c>
      <c r="DC588" s="13">
        <f t="shared" si="1212"/>
        <v>16</v>
      </c>
      <c r="DD588" s="13">
        <f t="shared" si="1213"/>
        <v>45</v>
      </c>
      <c r="DE588" s="396">
        <v>0</v>
      </c>
      <c r="DF588" s="13">
        <f t="shared" si="1262"/>
        <v>0</v>
      </c>
      <c r="DG588" s="13">
        <f t="shared" si="1263"/>
        <v>0</v>
      </c>
      <c r="DH588" s="396">
        <v>0</v>
      </c>
      <c r="DI588" s="13">
        <f t="shared" si="1266"/>
        <v>0</v>
      </c>
      <c r="DJ588" s="13">
        <f t="shared" si="1267"/>
        <v>0</v>
      </c>
      <c r="DK588" s="396">
        <v>0</v>
      </c>
      <c r="DL588" s="35">
        <f t="shared" si="1264"/>
        <v>0</v>
      </c>
      <c r="DM588" s="35">
        <f t="shared" si="1265"/>
        <v>0</v>
      </c>
      <c r="DN588" s="66">
        <f t="shared" si="1095"/>
        <v>2078791.2659999998</v>
      </c>
      <c r="DO588" s="74">
        <f t="shared" si="1096"/>
        <v>33449</v>
      </c>
      <c r="DP588" s="66">
        <f t="shared" si="1097"/>
        <v>60.645084745762709</v>
      </c>
      <c r="DQ588" s="63">
        <f t="shared" si="1098"/>
        <v>62.148084128075574</v>
      </c>
      <c r="DR588" s="66" t="e">
        <f t="shared" si="1156"/>
        <v>#NUM!</v>
      </c>
      <c r="DS588" s="96" t="e">
        <f t="shared" si="1157"/>
        <v>#NUM!</v>
      </c>
      <c r="DT588" s="66" t="e">
        <f t="shared" si="1158"/>
        <v>#NUM!</v>
      </c>
      <c r="DU588" s="66" t="e">
        <f t="shared" si="1159"/>
        <v>#NUM!</v>
      </c>
    </row>
    <row r="589" spans="1:125" ht="30">
      <c r="A589" s="175">
        <v>588</v>
      </c>
      <c r="B589" s="392">
        <v>136</v>
      </c>
      <c r="C589" s="399">
        <v>40877</v>
      </c>
      <c r="D589" s="397">
        <v>11</v>
      </c>
      <c r="E589" s="393" t="s">
        <v>39</v>
      </c>
      <c r="F589" s="392">
        <v>63</v>
      </c>
      <c r="G589" s="395" t="s">
        <v>38</v>
      </c>
      <c r="H589" s="395" t="s">
        <v>750</v>
      </c>
      <c r="I589" s="395" t="s">
        <v>721</v>
      </c>
      <c r="J589" s="396">
        <v>0.94791666666666663</v>
      </c>
      <c r="K589" s="394">
        <v>3322.2</v>
      </c>
      <c r="L589" s="395" t="s">
        <v>33</v>
      </c>
      <c r="M589" s="392">
        <v>54</v>
      </c>
      <c r="N589" s="392">
        <v>4</v>
      </c>
      <c r="O589" s="395"/>
      <c r="P589" s="396">
        <v>0.94791666666666663</v>
      </c>
      <c r="Q589" s="396">
        <v>0.94791666666666663</v>
      </c>
      <c r="R589" s="12">
        <f t="shared" si="1268"/>
        <v>0</v>
      </c>
      <c r="S589" s="13">
        <f t="shared" si="1269"/>
        <v>0</v>
      </c>
      <c r="T589" s="13">
        <f t="shared" si="1270"/>
        <v>0</v>
      </c>
      <c r="U589" s="396">
        <v>0.95486111111111116</v>
      </c>
      <c r="V589" s="12">
        <f t="shared" si="1220"/>
        <v>6.9444444444445308E-3</v>
      </c>
      <c r="W589" s="13">
        <f t="shared" si="1221"/>
        <v>0</v>
      </c>
      <c r="X589" s="225">
        <f t="shared" si="1222"/>
        <v>10</v>
      </c>
      <c r="Y589" s="396">
        <v>0.95833333333333337</v>
      </c>
      <c r="Z589" s="12">
        <f t="shared" si="1185"/>
        <v>3.4722222222222099E-3</v>
      </c>
      <c r="AA589" s="13">
        <f t="shared" si="1186"/>
        <v>0</v>
      </c>
      <c r="AB589" s="13">
        <f t="shared" si="1187"/>
        <v>5</v>
      </c>
      <c r="AC589" s="396">
        <v>1.0486111111111112</v>
      </c>
      <c r="AD589" s="12">
        <f t="shared" si="1188"/>
        <v>9.027777777777779E-2</v>
      </c>
      <c r="AE589" s="13">
        <f t="shared" si="1189"/>
        <v>2</v>
      </c>
      <c r="AF589" s="13">
        <f t="shared" si="1190"/>
        <v>10</v>
      </c>
      <c r="AG589" s="396">
        <v>1.0520833333333333</v>
      </c>
      <c r="AH589" s="396">
        <v>1.1527777777777779</v>
      </c>
      <c r="AI589" s="12">
        <f t="shared" si="1099"/>
        <v>0.10069444444444464</v>
      </c>
      <c r="AJ589" s="225">
        <f t="shared" si="1100"/>
        <v>2</v>
      </c>
      <c r="AK589" s="225">
        <f t="shared" si="1101"/>
        <v>25</v>
      </c>
      <c r="AL589" s="396">
        <v>1.0520833333333333</v>
      </c>
      <c r="AM589" s="396">
        <v>1.1527777777777779</v>
      </c>
      <c r="AN589" s="12">
        <f t="shared" si="1271"/>
        <v>0.10069444444444464</v>
      </c>
      <c r="AO589" s="13">
        <f t="shared" si="1272"/>
        <v>2</v>
      </c>
      <c r="AP589" s="13">
        <f t="shared" si="1273"/>
        <v>25</v>
      </c>
      <c r="AQ589" s="396">
        <v>1.1805555555555556</v>
      </c>
      <c r="AR589" s="12">
        <f>AQ589-AH589</f>
        <v>2.7777777777777679E-2</v>
      </c>
      <c r="AS589" s="225">
        <f t="shared" ref="AS589:AS594" si="1283">HOUR(AR589)</f>
        <v>0</v>
      </c>
      <c r="AT589" s="13">
        <f t="shared" ref="AT589:AT594" si="1284">MINUTE(AR589)</f>
        <v>40</v>
      </c>
      <c r="AU589" s="396">
        <v>1.1819444444444445</v>
      </c>
      <c r="AV589" s="226">
        <f t="shared" si="1240"/>
        <v>1.388888888888884E-3</v>
      </c>
      <c r="AW589" s="13">
        <f t="shared" si="1237"/>
        <v>0</v>
      </c>
      <c r="AX589" s="13">
        <f t="shared" si="1238"/>
        <v>2</v>
      </c>
      <c r="AY589" s="396">
        <v>1.2986111111111112</v>
      </c>
      <c r="AZ589" s="12">
        <f t="shared" si="991"/>
        <v>0.1166666666666667</v>
      </c>
      <c r="BA589" s="225">
        <f t="shared" si="1102"/>
        <v>2</v>
      </c>
      <c r="BB589" s="225">
        <f t="shared" si="1103"/>
        <v>48</v>
      </c>
      <c r="BC589" s="396">
        <v>1.2986111111111112</v>
      </c>
      <c r="BD589" s="396">
        <v>1.2986111111111112</v>
      </c>
      <c r="BE589" s="12">
        <f t="shared" si="1274"/>
        <v>0</v>
      </c>
      <c r="BF589" s="13">
        <f t="shared" si="1275"/>
        <v>0</v>
      </c>
      <c r="BG589" s="13">
        <f t="shared" si="1276"/>
        <v>0</v>
      </c>
      <c r="BH589" s="396">
        <v>1.2986111111111112</v>
      </c>
      <c r="BI589" s="396">
        <v>1.2986111111111112</v>
      </c>
      <c r="BJ589" s="395"/>
      <c r="BK589" s="69">
        <f t="shared" si="1277"/>
        <v>0</v>
      </c>
      <c r="BL589" s="13">
        <f t="shared" si="1278"/>
        <v>0</v>
      </c>
      <c r="BM589" s="13">
        <f t="shared" si="1279"/>
        <v>0</v>
      </c>
      <c r="BN589" s="396">
        <v>1.3055555555555556</v>
      </c>
      <c r="BO589" s="12">
        <f t="shared" si="1202"/>
        <v>6.9444444444444198E-3</v>
      </c>
      <c r="BP589" s="225">
        <f t="shared" si="1203"/>
        <v>0</v>
      </c>
      <c r="BQ589" s="225">
        <f t="shared" si="1204"/>
        <v>10</v>
      </c>
      <c r="BR589" s="396">
        <v>1.3090277777777779</v>
      </c>
      <c r="BS589" s="12">
        <f t="shared" si="1003"/>
        <v>3.4722222222223209E-3</v>
      </c>
      <c r="BT589" s="225">
        <f t="shared" si="1004"/>
        <v>0</v>
      </c>
      <c r="BU589" s="225">
        <f t="shared" si="1005"/>
        <v>5</v>
      </c>
      <c r="BV589" s="396">
        <v>1.3090277777777779</v>
      </c>
      <c r="BW589" s="396">
        <v>1.3125</v>
      </c>
      <c r="BX589" s="12">
        <f t="shared" si="1243"/>
        <v>3.4722222222220989E-3</v>
      </c>
      <c r="BY589" s="13">
        <f t="shared" si="1244"/>
        <v>0</v>
      </c>
      <c r="BZ589" s="13">
        <f t="shared" si="1245"/>
        <v>5</v>
      </c>
      <c r="CA589" s="226">
        <f t="shared" si="1246"/>
        <v>0.36458333333333337</v>
      </c>
      <c r="CB589" s="13">
        <f t="shared" si="1247"/>
        <v>8</v>
      </c>
      <c r="CC589" s="13">
        <f t="shared" si="1248"/>
        <v>45</v>
      </c>
      <c r="CD589" s="12">
        <f t="shared" si="1249"/>
        <v>0.12847222222222221</v>
      </c>
      <c r="CE589" s="13">
        <f t="shared" si="1250"/>
        <v>3</v>
      </c>
      <c r="CF589" s="13">
        <f t="shared" si="1251"/>
        <v>5</v>
      </c>
      <c r="CG589" s="12">
        <f t="shared" si="1252"/>
        <v>0.10069444444444464</v>
      </c>
      <c r="CH589" s="13">
        <f t="shared" si="1253"/>
        <v>2</v>
      </c>
      <c r="CI589" s="13">
        <f t="shared" si="1254"/>
        <v>25</v>
      </c>
      <c r="CJ589" s="12">
        <f t="shared" si="1255"/>
        <v>0.1166666666666667</v>
      </c>
      <c r="CK589" s="13">
        <f t="shared" si="1256"/>
        <v>2</v>
      </c>
      <c r="CL589" s="13">
        <f t="shared" si="1257"/>
        <v>48</v>
      </c>
      <c r="CM589" s="62"/>
      <c r="CN589" s="62"/>
      <c r="CO589" s="62"/>
      <c r="CP589" s="12">
        <f t="shared" si="1280"/>
        <v>8.9583333333333362E-2</v>
      </c>
      <c r="CQ589" s="13">
        <f t="shared" si="1281"/>
        <v>2</v>
      </c>
      <c r="CR589" s="13">
        <f t="shared" si="1282"/>
        <v>9</v>
      </c>
      <c r="CS589" s="396">
        <v>0</v>
      </c>
      <c r="CT589" s="13">
        <f t="shared" si="1258"/>
        <v>0</v>
      </c>
      <c r="CU589" s="13">
        <f t="shared" si="1259"/>
        <v>0</v>
      </c>
      <c r="CV589" s="396">
        <v>0</v>
      </c>
      <c r="CW589" s="13">
        <f t="shared" si="1260"/>
        <v>0</v>
      </c>
      <c r="CX589" s="13">
        <f t="shared" si="1261"/>
        <v>0</v>
      </c>
      <c r="CY589" s="396">
        <v>0</v>
      </c>
      <c r="CZ589" s="13">
        <f t="shared" si="1210"/>
        <v>0</v>
      </c>
      <c r="DA589" s="13">
        <f t="shared" si="1211"/>
        <v>0</v>
      </c>
      <c r="DB589" s="396">
        <v>0</v>
      </c>
      <c r="DC589" s="13">
        <f t="shared" si="1212"/>
        <v>0</v>
      </c>
      <c r="DD589" s="13">
        <f t="shared" si="1213"/>
        <v>0</v>
      </c>
      <c r="DE589" s="396">
        <v>0</v>
      </c>
      <c r="DF589" s="13">
        <f t="shared" si="1262"/>
        <v>0</v>
      </c>
      <c r="DG589" s="13">
        <f t="shared" si="1263"/>
        <v>0</v>
      </c>
      <c r="DH589" s="396">
        <v>2.7083333333333334E-2</v>
      </c>
      <c r="DI589" s="13">
        <f t="shared" si="1266"/>
        <v>0</v>
      </c>
      <c r="DJ589" s="13">
        <f t="shared" si="1267"/>
        <v>39</v>
      </c>
      <c r="DK589" s="396">
        <v>0</v>
      </c>
      <c r="DL589" s="35">
        <f t="shared" ref="DL589:DL597" si="1285">HOUR(DK589)</f>
        <v>0</v>
      </c>
      <c r="DM589" s="35">
        <f t="shared" ref="DM589:DM597" si="1286">MINUTE(DK589)</f>
        <v>0</v>
      </c>
      <c r="DN589" s="66">
        <f t="shared" si="1095"/>
        <v>2082113.4659999998</v>
      </c>
      <c r="DO589" s="74">
        <f t="shared" si="1096"/>
        <v>33503</v>
      </c>
      <c r="DP589" s="66">
        <f t="shared" si="1097"/>
        <v>61.522222222222219</v>
      </c>
      <c r="DQ589" s="63">
        <f t="shared" si="1098"/>
        <v>62.147075366385096</v>
      </c>
      <c r="DR589" s="66" t="e">
        <f t="shared" si="1156"/>
        <v>#NUM!</v>
      </c>
      <c r="DS589" s="96" t="e">
        <f t="shared" si="1157"/>
        <v>#NUM!</v>
      </c>
      <c r="DT589" s="66" t="e">
        <f t="shared" si="1158"/>
        <v>#NUM!</v>
      </c>
      <c r="DU589" s="66" t="e">
        <f t="shared" si="1159"/>
        <v>#NUM!</v>
      </c>
    </row>
    <row r="590" spans="1:125">
      <c r="A590" s="175">
        <v>589</v>
      </c>
      <c r="B590" s="392">
        <v>137</v>
      </c>
      <c r="C590" s="399">
        <v>40877</v>
      </c>
      <c r="D590" s="397">
        <v>11</v>
      </c>
      <c r="E590" s="393" t="s">
        <v>746</v>
      </c>
      <c r="F590" s="392">
        <v>1</v>
      </c>
      <c r="G590" s="395" t="s">
        <v>749</v>
      </c>
      <c r="H590" s="395" t="s">
        <v>394</v>
      </c>
      <c r="I590" s="395" t="s">
        <v>699</v>
      </c>
      <c r="J590" s="396">
        <v>0.21875</v>
      </c>
      <c r="K590" s="394">
        <v>3246.53</v>
      </c>
      <c r="L590" s="395" t="s">
        <v>33</v>
      </c>
      <c r="M590" s="392">
        <v>59</v>
      </c>
      <c r="N590" s="392">
        <v>0</v>
      </c>
      <c r="O590" s="395"/>
      <c r="P590" s="396">
        <v>0.21875</v>
      </c>
      <c r="Q590" s="396">
        <v>0.21875</v>
      </c>
      <c r="R590" s="12">
        <f t="shared" si="1268"/>
        <v>0</v>
      </c>
      <c r="S590" s="13">
        <f t="shared" si="1269"/>
        <v>0</v>
      </c>
      <c r="T590" s="13">
        <f t="shared" si="1270"/>
        <v>0</v>
      </c>
      <c r="U590" s="396">
        <v>0.22222222222222221</v>
      </c>
      <c r="V590" s="12">
        <f t="shared" si="1220"/>
        <v>3.4722222222222099E-3</v>
      </c>
      <c r="W590" s="13">
        <f t="shared" si="1221"/>
        <v>0</v>
      </c>
      <c r="X590" s="225">
        <f t="shared" si="1222"/>
        <v>5</v>
      </c>
      <c r="Y590" s="396">
        <v>0.22916666666666666</v>
      </c>
      <c r="Z590" s="12">
        <f t="shared" si="1185"/>
        <v>6.9444444444444475E-3</v>
      </c>
      <c r="AA590" s="13">
        <f t="shared" si="1186"/>
        <v>0</v>
      </c>
      <c r="AB590" s="13">
        <f t="shared" si="1187"/>
        <v>10</v>
      </c>
      <c r="AC590" s="396">
        <v>0.29166666666666669</v>
      </c>
      <c r="AD590" s="12">
        <f>AC590-Y590</f>
        <v>6.2500000000000028E-2</v>
      </c>
      <c r="AE590" s="13">
        <f>HOUR(AD590)</f>
        <v>1</v>
      </c>
      <c r="AF590" s="13">
        <f>MINUTE(AD590)</f>
        <v>30</v>
      </c>
      <c r="AG590" s="396">
        <v>0.29166666666666669</v>
      </c>
      <c r="AH590" s="396">
        <v>0.2951388888888889</v>
      </c>
      <c r="AI590" s="12">
        <f t="shared" si="1099"/>
        <v>3.4722222222222099E-3</v>
      </c>
      <c r="AJ590" s="225">
        <f t="shared" si="1100"/>
        <v>0</v>
      </c>
      <c r="AK590" s="225">
        <f t="shared" si="1101"/>
        <v>5</v>
      </c>
      <c r="AL590" s="396">
        <v>0.29166666666666669</v>
      </c>
      <c r="AM590" s="396">
        <v>0.2951388888888889</v>
      </c>
      <c r="AN590" s="12">
        <f t="shared" si="1271"/>
        <v>3.4722222222222099E-3</v>
      </c>
      <c r="AO590" s="13">
        <f t="shared" si="1272"/>
        <v>0</v>
      </c>
      <c r="AP590" s="13">
        <f t="shared" si="1273"/>
        <v>5</v>
      </c>
      <c r="AQ590" s="396">
        <v>0.375</v>
      </c>
      <c r="AR590" s="12">
        <f>AQ590-AH590</f>
        <v>7.9861111111111105E-2</v>
      </c>
      <c r="AS590" s="225">
        <f t="shared" si="1283"/>
        <v>1</v>
      </c>
      <c r="AT590" s="13">
        <f t="shared" si="1284"/>
        <v>55</v>
      </c>
      <c r="AU590" s="396">
        <v>0.3972222222222222</v>
      </c>
      <c r="AV590" s="226">
        <f t="shared" si="1240"/>
        <v>2.2222222222222199E-2</v>
      </c>
      <c r="AW590" s="13">
        <f t="shared" si="1237"/>
        <v>0</v>
      </c>
      <c r="AX590" s="13">
        <f t="shared" si="1238"/>
        <v>32</v>
      </c>
      <c r="AY590" s="396">
        <v>0.50555555555555554</v>
      </c>
      <c r="AZ590" s="12">
        <f t="shared" si="991"/>
        <v>0.10833333333333334</v>
      </c>
      <c r="BA590" s="225">
        <f t="shared" si="1102"/>
        <v>2</v>
      </c>
      <c r="BB590" s="225">
        <f t="shared" si="1103"/>
        <v>36</v>
      </c>
      <c r="BC590" s="396">
        <v>0.50555555555555554</v>
      </c>
      <c r="BD590" s="396">
        <v>0.50555555555555554</v>
      </c>
      <c r="BE590" s="12">
        <f t="shared" si="1274"/>
        <v>0</v>
      </c>
      <c r="BF590" s="13">
        <f t="shared" si="1275"/>
        <v>0</v>
      </c>
      <c r="BG590" s="13">
        <f t="shared" si="1276"/>
        <v>0</v>
      </c>
      <c r="BH590" s="396">
        <v>0.50555555555555554</v>
      </c>
      <c r="BI590" s="396">
        <v>0.50555555555555554</v>
      </c>
      <c r="BJ590" s="395"/>
      <c r="BK590" s="69">
        <f t="shared" si="1277"/>
        <v>0</v>
      </c>
      <c r="BL590" s="13">
        <f t="shared" si="1278"/>
        <v>0</v>
      </c>
      <c r="BM590" s="13">
        <f t="shared" si="1279"/>
        <v>0</v>
      </c>
      <c r="BN590" s="396">
        <v>0.53125</v>
      </c>
      <c r="BO590" s="12">
        <f t="shared" si="1202"/>
        <v>2.5694444444444464E-2</v>
      </c>
      <c r="BP590" s="225">
        <f t="shared" si="1203"/>
        <v>0</v>
      </c>
      <c r="BQ590" s="225">
        <f t="shared" si="1204"/>
        <v>37</v>
      </c>
      <c r="BR590" s="396">
        <v>0.53472222222222221</v>
      </c>
      <c r="BS590" s="12">
        <f t="shared" si="1003"/>
        <v>3.4722222222222099E-3</v>
      </c>
      <c r="BT590" s="225">
        <f t="shared" si="1004"/>
        <v>0</v>
      </c>
      <c r="BU590" s="225">
        <f t="shared" si="1005"/>
        <v>5</v>
      </c>
      <c r="BV590" s="396">
        <v>0.53472222222222221</v>
      </c>
      <c r="BW590" s="396">
        <v>0.53819444444444442</v>
      </c>
      <c r="BX590" s="12">
        <f t="shared" si="1243"/>
        <v>3.4722222222222099E-3</v>
      </c>
      <c r="BY590" s="13">
        <f t="shared" si="1244"/>
        <v>0</v>
      </c>
      <c r="BZ590" s="13">
        <f t="shared" si="1245"/>
        <v>5</v>
      </c>
      <c r="CA590" s="226">
        <f t="shared" si="1246"/>
        <v>0.31944444444444442</v>
      </c>
      <c r="CB590" s="13">
        <f t="shared" si="1247"/>
        <v>7</v>
      </c>
      <c r="CC590" s="13">
        <f t="shared" si="1248"/>
        <v>40</v>
      </c>
      <c r="CD590" s="12">
        <f t="shared" si="1249"/>
        <v>0.17152777777777781</v>
      </c>
      <c r="CE590" s="13">
        <f t="shared" si="1250"/>
        <v>4</v>
      </c>
      <c r="CF590" s="13">
        <f t="shared" si="1251"/>
        <v>7</v>
      </c>
      <c r="CG590" s="12">
        <f t="shared" si="1252"/>
        <v>3.4722222222222099E-3</v>
      </c>
      <c r="CH590" s="13">
        <f t="shared" si="1253"/>
        <v>0</v>
      </c>
      <c r="CI590" s="13">
        <f t="shared" si="1254"/>
        <v>5</v>
      </c>
      <c r="CJ590" s="12">
        <f t="shared" si="1255"/>
        <v>0.10833333333333334</v>
      </c>
      <c r="CK590" s="13">
        <f t="shared" si="1256"/>
        <v>2</v>
      </c>
      <c r="CL590" s="13">
        <f t="shared" si="1257"/>
        <v>36</v>
      </c>
      <c r="CM590" s="62"/>
      <c r="CN590" s="62"/>
      <c r="CO590" s="62"/>
      <c r="CP590" s="12">
        <f t="shared" si="1280"/>
        <v>8.3333333333333343E-2</v>
      </c>
      <c r="CQ590" s="13">
        <f t="shared" si="1281"/>
        <v>2</v>
      </c>
      <c r="CR590" s="13">
        <f t="shared" si="1282"/>
        <v>0</v>
      </c>
      <c r="CS590" s="396">
        <v>0</v>
      </c>
      <c r="CT590" s="13">
        <f t="shared" si="1258"/>
        <v>0</v>
      </c>
      <c r="CU590" s="13">
        <f t="shared" si="1259"/>
        <v>0</v>
      </c>
      <c r="CV590" s="396">
        <v>1.1805555555555555E-2</v>
      </c>
      <c r="CW590" s="13">
        <f t="shared" si="1260"/>
        <v>0</v>
      </c>
      <c r="CX590" s="13">
        <f t="shared" si="1261"/>
        <v>17</v>
      </c>
      <c r="CY590" s="396">
        <v>0</v>
      </c>
      <c r="CZ590" s="13">
        <f t="shared" si="1210"/>
        <v>0</v>
      </c>
      <c r="DA590" s="13">
        <f t="shared" si="1211"/>
        <v>0</v>
      </c>
      <c r="DB590" s="396">
        <v>0</v>
      </c>
      <c r="DC590" s="13">
        <f t="shared" si="1212"/>
        <v>0</v>
      </c>
      <c r="DD590" s="13">
        <f t="shared" si="1213"/>
        <v>0</v>
      </c>
      <c r="DE590" s="396">
        <v>0</v>
      </c>
      <c r="DF590" s="13">
        <f t="shared" si="1262"/>
        <v>0</v>
      </c>
      <c r="DG590" s="13">
        <f t="shared" si="1263"/>
        <v>0</v>
      </c>
      <c r="DH590" s="396">
        <v>1.3194444444444444E-2</v>
      </c>
      <c r="DI590" s="13">
        <f t="shared" si="1266"/>
        <v>0</v>
      </c>
      <c r="DJ590" s="13">
        <f t="shared" si="1267"/>
        <v>19</v>
      </c>
      <c r="DK590" s="396">
        <v>0</v>
      </c>
      <c r="DL590" s="35">
        <f t="shared" si="1285"/>
        <v>0</v>
      </c>
      <c r="DM590" s="35">
        <f t="shared" si="1286"/>
        <v>0</v>
      </c>
      <c r="DN590" s="66">
        <f t="shared" si="1095"/>
        <v>2085359.9959999998</v>
      </c>
      <c r="DO590" s="74">
        <f t="shared" si="1096"/>
        <v>33562</v>
      </c>
      <c r="DP590" s="66">
        <f t="shared" si="1097"/>
        <v>55.025932203389836</v>
      </c>
      <c r="DQ590" s="63">
        <f t="shared" si="1098"/>
        <v>62.134556820213334</v>
      </c>
      <c r="DR590" s="66" t="e">
        <f t="shared" si="1156"/>
        <v>#NUM!</v>
      </c>
      <c r="DS590" s="96" t="e">
        <f t="shared" si="1157"/>
        <v>#NUM!</v>
      </c>
      <c r="DT590" s="66" t="e">
        <f t="shared" si="1158"/>
        <v>#NUM!</v>
      </c>
      <c r="DU590" s="66" t="e">
        <f t="shared" si="1159"/>
        <v>#NUM!</v>
      </c>
    </row>
    <row r="591" spans="1:125">
      <c r="A591" s="199">
        <v>590</v>
      </c>
      <c r="B591" s="392">
        <v>138</v>
      </c>
      <c r="C591" s="399">
        <v>40877</v>
      </c>
      <c r="D591" s="397">
        <v>11</v>
      </c>
      <c r="E591" s="393" t="s">
        <v>501</v>
      </c>
      <c r="F591" s="392">
        <v>2</v>
      </c>
      <c r="G591" s="395" t="s">
        <v>748</v>
      </c>
      <c r="H591" s="395" t="s">
        <v>394</v>
      </c>
      <c r="I591" s="395" t="s">
        <v>427</v>
      </c>
      <c r="J591" s="396">
        <v>0.33333333333333331</v>
      </c>
      <c r="K591" s="394">
        <v>3172.1</v>
      </c>
      <c r="L591" s="395" t="s">
        <v>930</v>
      </c>
      <c r="M591" s="392">
        <v>56</v>
      </c>
      <c r="N591" s="392">
        <v>3</v>
      </c>
      <c r="O591" s="395"/>
      <c r="P591" s="396">
        <v>0.33333333333333331</v>
      </c>
      <c r="Q591" s="396">
        <v>0.33333333333333331</v>
      </c>
      <c r="R591" s="12">
        <f t="shared" si="1268"/>
        <v>0</v>
      </c>
      <c r="S591" s="13">
        <f t="shared" si="1269"/>
        <v>0</v>
      </c>
      <c r="T591" s="13">
        <f t="shared" si="1270"/>
        <v>0</v>
      </c>
      <c r="U591" s="396">
        <v>0.33680555555555558</v>
      </c>
      <c r="V591" s="12">
        <f t="shared" si="1220"/>
        <v>3.4722222222222654E-3</v>
      </c>
      <c r="W591" s="13">
        <f t="shared" si="1221"/>
        <v>0</v>
      </c>
      <c r="X591" s="225">
        <f t="shared" si="1222"/>
        <v>5</v>
      </c>
      <c r="Y591" s="396">
        <v>0.35416666666666669</v>
      </c>
      <c r="Z591" s="12">
        <f t="shared" si="1185"/>
        <v>1.7361111111111105E-2</v>
      </c>
      <c r="AA591" s="13">
        <f t="shared" si="1186"/>
        <v>0</v>
      </c>
      <c r="AB591" s="13">
        <f t="shared" si="1187"/>
        <v>25</v>
      </c>
      <c r="AC591" s="396">
        <v>0.40277777777777773</v>
      </c>
      <c r="AD591" s="12">
        <f t="shared" ref="AD591:AD596" si="1287">AC591-Y591</f>
        <v>4.8611111111111049E-2</v>
      </c>
      <c r="AE591" s="13">
        <f t="shared" ref="AE591:AE596" si="1288">HOUR(AD591)</f>
        <v>1</v>
      </c>
      <c r="AF591" s="13">
        <f t="shared" ref="AF591:AF596" si="1289">MINUTE(AD591)</f>
        <v>10</v>
      </c>
      <c r="AG591" s="396">
        <v>0.40625</v>
      </c>
      <c r="AH591" s="396">
        <v>0.47916666666666669</v>
      </c>
      <c r="AI591" s="12">
        <f t="shared" ref="AI591:AI597" si="1290">AH591-AG591</f>
        <v>7.2916666666666685E-2</v>
      </c>
      <c r="AJ591" s="225">
        <f t="shared" ref="AJ591:AJ597" si="1291">HOUR(AI591)</f>
        <v>1</v>
      </c>
      <c r="AK591" s="225">
        <f t="shared" ref="AK591:AK597" si="1292">MINUTE(AI591)</f>
        <v>45</v>
      </c>
      <c r="AL591" s="396">
        <v>0.40625</v>
      </c>
      <c r="AM591" s="396">
        <v>0.47916666666666669</v>
      </c>
      <c r="AN591" s="12">
        <f t="shared" si="1271"/>
        <v>7.2916666666666685E-2</v>
      </c>
      <c r="AO591" s="13">
        <f t="shared" si="1272"/>
        <v>1</v>
      </c>
      <c r="AP591" s="13">
        <f t="shared" si="1273"/>
        <v>45</v>
      </c>
      <c r="AQ591" s="396">
        <v>0.40277777777777773</v>
      </c>
      <c r="AR591" s="12">
        <f>AQ591-AC591</f>
        <v>0</v>
      </c>
      <c r="AS591" s="225">
        <f t="shared" si="1283"/>
        <v>0</v>
      </c>
      <c r="AT591" s="13">
        <f t="shared" si="1284"/>
        <v>0</v>
      </c>
      <c r="AU591" s="396">
        <v>0.65625</v>
      </c>
      <c r="AV591" s="226">
        <f>AU591-AQ591</f>
        <v>0.25347222222222227</v>
      </c>
      <c r="AW591" s="13">
        <f>HOUR(AV591)</f>
        <v>6</v>
      </c>
      <c r="AX591" s="13">
        <f>MINUTE(AV591)</f>
        <v>5</v>
      </c>
      <c r="AY591" s="396">
        <v>0.875</v>
      </c>
      <c r="AZ591" s="12">
        <f t="shared" ref="AZ591:AZ597" si="1293">AY591-AU591</f>
        <v>0.21875</v>
      </c>
      <c r="BA591" s="225">
        <f t="shared" ref="BA591:BA597" si="1294">HOUR(AZ591)</f>
        <v>5</v>
      </c>
      <c r="BB591" s="225">
        <f t="shared" ref="BB591:BB597" si="1295">MINUTE(AZ591)</f>
        <v>15</v>
      </c>
      <c r="BC591" s="396">
        <v>0.875</v>
      </c>
      <c r="BD591" s="396">
        <v>0.875</v>
      </c>
      <c r="BE591" s="12">
        <f t="shared" si="1274"/>
        <v>0</v>
      </c>
      <c r="BF591" s="13">
        <f t="shared" si="1275"/>
        <v>0</v>
      </c>
      <c r="BG591" s="13">
        <f t="shared" si="1276"/>
        <v>0</v>
      </c>
      <c r="BH591" s="396">
        <v>0.875</v>
      </c>
      <c r="BI591" s="396">
        <v>0.875</v>
      </c>
      <c r="BJ591" s="395"/>
      <c r="BK591" s="69">
        <f t="shared" si="1277"/>
        <v>0</v>
      </c>
      <c r="BL591" s="13">
        <f t="shared" si="1278"/>
        <v>0</v>
      </c>
      <c r="BM591" s="13">
        <f t="shared" si="1279"/>
        <v>0</v>
      </c>
      <c r="BN591" s="396">
        <v>0.88541666666666663</v>
      </c>
      <c r="BO591" s="12">
        <f t="shared" si="1202"/>
        <v>1.041666666666663E-2</v>
      </c>
      <c r="BP591" s="225">
        <f t="shared" si="1203"/>
        <v>0</v>
      </c>
      <c r="BQ591" s="225">
        <f t="shared" si="1204"/>
        <v>15</v>
      </c>
      <c r="BR591" s="396">
        <v>0.88888888888888884</v>
      </c>
      <c r="BS591" s="12">
        <f t="shared" si="1003"/>
        <v>3.4722222222222099E-3</v>
      </c>
      <c r="BT591" s="225">
        <f t="shared" si="1004"/>
        <v>0</v>
      </c>
      <c r="BU591" s="225">
        <f t="shared" si="1005"/>
        <v>5</v>
      </c>
      <c r="BV591" s="396">
        <v>0.88888888888888884</v>
      </c>
      <c r="BW591" s="396">
        <v>0.89236111111111116</v>
      </c>
      <c r="BX591" s="12">
        <f t="shared" si="1243"/>
        <v>3.4722222222223209E-3</v>
      </c>
      <c r="BY591" s="13">
        <f t="shared" si="1244"/>
        <v>0</v>
      </c>
      <c r="BZ591" s="13">
        <f t="shared" si="1245"/>
        <v>5</v>
      </c>
      <c r="CA591" s="226">
        <f t="shared" si="1246"/>
        <v>0.5590277777777779</v>
      </c>
      <c r="CB591" s="13">
        <f t="shared" si="1247"/>
        <v>13</v>
      </c>
      <c r="CC591" s="13">
        <f t="shared" si="1248"/>
        <v>25</v>
      </c>
      <c r="CD591" s="12">
        <f t="shared" si="1249"/>
        <v>6.2499999999999889E-2</v>
      </c>
      <c r="CE591" s="13">
        <f t="shared" si="1250"/>
        <v>1</v>
      </c>
      <c r="CF591" s="13">
        <f t="shared" si="1251"/>
        <v>30</v>
      </c>
      <c r="CG591" s="12">
        <f>AI591</f>
        <v>7.2916666666666685E-2</v>
      </c>
      <c r="CH591" s="13">
        <f>HOUR(CG591)</f>
        <v>1</v>
      </c>
      <c r="CI591" s="13">
        <f>MINUTE(CG591)</f>
        <v>45</v>
      </c>
      <c r="CJ591" s="12">
        <f t="shared" ref="CJ591:CJ596" si="1296">AZ591</f>
        <v>0.21875</v>
      </c>
      <c r="CK591" s="13">
        <f t="shared" ref="CK591:CK596" si="1297">HOUR(CJ591)</f>
        <v>5</v>
      </c>
      <c r="CL591" s="13">
        <f t="shared" ref="CL591:CL596" si="1298">MINUTE(CJ591)</f>
        <v>15</v>
      </c>
      <c r="CM591" s="62"/>
      <c r="CN591" s="62"/>
      <c r="CO591" s="62"/>
      <c r="CP591" s="12">
        <f t="shared" si="1280"/>
        <v>0</v>
      </c>
      <c r="CQ591" s="13">
        <f t="shared" si="1281"/>
        <v>0</v>
      </c>
      <c r="CR591" s="13">
        <f t="shared" si="1282"/>
        <v>0</v>
      </c>
      <c r="CS591" s="396">
        <v>0</v>
      </c>
      <c r="CT591" s="13">
        <f t="shared" si="1258"/>
        <v>0</v>
      </c>
      <c r="CU591" s="13">
        <f t="shared" si="1259"/>
        <v>0</v>
      </c>
      <c r="CV591" s="396">
        <v>0</v>
      </c>
      <c r="CW591" s="13">
        <f t="shared" si="1260"/>
        <v>0</v>
      </c>
      <c r="CX591" s="13">
        <f t="shared" si="1261"/>
        <v>0</v>
      </c>
      <c r="CY591" s="396">
        <v>0</v>
      </c>
      <c r="CZ591" s="13">
        <f t="shared" si="1210"/>
        <v>0</v>
      </c>
      <c r="DA591" s="13">
        <f t="shared" si="1211"/>
        <v>0</v>
      </c>
      <c r="DB591" s="396">
        <v>0.21875</v>
      </c>
      <c r="DC591" s="13">
        <f t="shared" si="1212"/>
        <v>5</v>
      </c>
      <c r="DD591" s="13">
        <f t="shared" si="1213"/>
        <v>15</v>
      </c>
      <c r="DE591" s="396">
        <v>0</v>
      </c>
      <c r="DF591" s="13">
        <f t="shared" si="1262"/>
        <v>0</v>
      </c>
      <c r="DG591" s="13">
        <f t="shared" si="1263"/>
        <v>0</v>
      </c>
      <c r="DH591" s="396">
        <v>0</v>
      </c>
      <c r="DI591" s="13">
        <f t="shared" si="1266"/>
        <v>0</v>
      </c>
      <c r="DJ591" s="13">
        <f t="shared" si="1267"/>
        <v>0</v>
      </c>
      <c r="DK591" s="396">
        <v>0</v>
      </c>
      <c r="DL591" s="35">
        <f t="shared" si="1285"/>
        <v>0</v>
      </c>
      <c r="DM591" s="35">
        <f t="shared" si="1286"/>
        <v>0</v>
      </c>
      <c r="DN591" s="66">
        <f t="shared" si="1095"/>
        <v>2088532.0959999999</v>
      </c>
      <c r="DO591" s="74">
        <f t="shared" si="1096"/>
        <v>33618</v>
      </c>
      <c r="DP591" s="66">
        <f t="shared" si="1097"/>
        <v>56.644642857142856</v>
      </c>
      <c r="DQ591" s="63">
        <f t="shared" si="1098"/>
        <v>62.125411862692602</v>
      </c>
      <c r="DR591" s="66" t="e">
        <f t="shared" si="1156"/>
        <v>#NUM!</v>
      </c>
      <c r="DS591" s="96" t="e">
        <f t="shared" si="1157"/>
        <v>#NUM!</v>
      </c>
      <c r="DT591" s="66" t="e">
        <f t="shared" si="1158"/>
        <v>#NUM!</v>
      </c>
      <c r="DU591" s="66" t="e">
        <f t="shared" si="1159"/>
        <v>#NUM!</v>
      </c>
    </row>
    <row r="592" spans="1:125">
      <c r="A592" s="175">
        <v>591</v>
      </c>
      <c r="B592" s="392">
        <v>139</v>
      </c>
      <c r="C592" s="399">
        <v>40877</v>
      </c>
      <c r="D592" s="397">
        <v>11</v>
      </c>
      <c r="E592" s="393" t="s">
        <v>746</v>
      </c>
      <c r="F592" s="392">
        <v>2</v>
      </c>
      <c r="G592" s="395" t="s">
        <v>749</v>
      </c>
      <c r="H592" s="395" t="s">
        <v>394</v>
      </c>
      <c r="I592" s="395" t="s">
        <v>699</v>
      </c>
      <c r="J592" s="396">
        <v>0.85416666666666663</v>
      </c>
      <c r="K592" s="394">
        <v>3321.03</v>
      </c>
      <c r="L592" s="395" t="s">
        <v>33</v>
      </c>
      <c r="M592" s="392">
        <v>59</v>
      </c>
      <c r="N592" s="392">
        <v>0</v>
      </c>
      <c r="O592" s="395"/>
      <c r="P592" s="396">
        <v>0.85416666666666663</v>
      </c>
      <c r="Q592" s="396">
        <v>0.85416666666666663</v>
      </c>
      <c r="R592" s="12">
        <f t="shared" si="1268"/>
        <v>0</v>
      </c>
      <c r="S592" s="13">
        <f t="shared" si="1269"/>
        <v>0</v>
      </c>
      <c r="T592" s="13">
        <f t="shared" si="1270"/>
        <v>0</v>
      </c>
      <c r="U592" s="396">
        <v>0.875</v>
      </c>
      <c r="V592" s="12">
        <f t="shared" si="1220"/>
        <v>2.083333333333337E-2</v>
      </c>
      <c r="W592" s="13">
        <f t="shared" si="1221"/>
        <v>0</v>
      </c>
      <c r="X592" s="225">
        <f t="shared" si="1222"/>
        <v>30</v>
      </c>
      <c r="Y592" s="396">
        <v>0.88541666666666663</v>
      </c>
      <c r="Z592" s="12">
        <f t="shared" si="1185"/>
        <v>1.041666666666663E-2</v>
      </c>
      <c r="AA592" s="13">
        <f t="shared" si="1186"/>
        <v>0</v>
      </c>
      <c r="AB592" s="13">
        <f t="shared" si="1187"/>
        <v>15</v>
      </c>
      <c r="AC592" s="396">
        <v>0.91319444444444453</v>
      </c>
      <c r="AD592" s="12">
        <f t="shared" si="1287"/>
        <v>2.7777777777777901E-2</v>
      </c>
      <c r="AE592" s="13">
        <f t="shared" si="1288"/>
        <v>0</v>
      </c>
      <c r="AF592" s="13">
        <f t="shared" si="1289"/>
        <v>40</v>
      </c>
      <c r="AG592" s="396">
        <v>0.91319444444444453</v>
      </c>
      <c r="AH592" s="396">
        <v>0.9145833333333333</v>
      </c>
      <c r="AI592" s="12">
        <f t="shared" si="1290"/>
        <v>1.3888888888887729E-3</v>
      </c>
      <c r="AJ592" s="225">
        <f t="shared" si="1291"/>
        <v>0</v>
      </c>
      <c r="AK592" s="225">
        <f t="shared" si="1292"/>
        <v>2</v>
      </c>
      <c r="AL592" s="396">
        <v>0.91319444444444453</v>
      </c>
      <c r="AM592" s="396">
        <v>0.9145833333333333</v>
      </c>
      <c r="AN592" s="12">
        <f t="shared" si="1271"/>
        <v>1.3888888888887729E-3</v>
      </c>
      <c r="AO592" s="13">
        <f t="shared" si="1272"/>
        <v>0</v>
      </c>
      <c r="AP592" s="13">
        <f t="shared" si="1273"/>
        <v>2</v>
      </c>
      <c r="AQ592" s="396">
        <v>0.91527777777777775</v>
      </c>
      <c r="AR592" s="12">
        <f>AQ592-AC592</f>
        <v>2.0833333333332149E-3</v>
      </c>
      <c r="AS592" s="225">
        <f t="shared" si="1283"/>
        <v>0</v>
      </c>
      <c r="AT592" s="13">
        <f t="shared" si="1284"/>
        <v>3</v>
      </c>
      <c r="AU592" s="396">
        <v>0.92291666666666661</v>
      </c>
      <c r="AV592" s="226">
        <f>AU592-AQ592</f>
        <v>7.6388888888888618E-3</v>
      </c>
      <c r="AW592" s="13">
        <f>HOUR(AV592)</f>
        <v>0</v>
      </c>
      <c r="AX592" s="13">
        <f>MINUTE(AV592)</f>
        <v>11</v>
      </c>
      <c r="AY592" s="396">
        <v>1.05</v>
      </c>
      <c r="AZ592" s="12">
        <f t="shared" si="1293"/>
        <v>0.12708333333333344</v>
      </c>
      <c r="BA592" s="225">
        <f t="shared" si="1294"/>
        <v>3</v>
      </c>
      <c r="BB592" s="225">
        <f t="shared" si="1295"/>
        <v>3</v>
      </c>
      <c r="BC592" s="396">
        <v>1.05</v>
      </c>
      <c r="BD592" s="396">
        <v>1.05</v>
      </c>
      <c r="BE592" s="12">
        <f t="shared" si="1274"/>
        <v>0</v>
      </c>
      <c r="BF592" s="13">
        <f t="shared" si="1275"/>
        <v>0</v>
      </c>
      <c r="BG592" s="13">
        <f t="shared" si="1276"/>
        <v>0</v>
      </c>
      <c r="BH592" s="396">
        <v>1.05</v>
      </c>
      <c r="BI592" s="396">
        <v>1.05</v>
      </c>
      <c r="BJ592" s="395"/>
      <c r="BK592" s="69">
        <f t="shared" si="1277"/>
        <v>0</v>
      </c>
      <c r="BL592" s="13">
        <f t="shared" si="1278"/>
        <v>0</v>
      </c>
      <c r="BM592" s="13">
        <f t="shared" si="1279"/>
        <v>0</v>
      </c>
      <c r="BN592" s="396">
        <v>1.0555555555555556</v>
      </c>
      <c r="BO592" s="12">
        <f t="shared" si="1202"/>
        <v>5.5555555555555358E-3</v>
      </c>
      <c r="BP592" s="225">
        <f t="shared" si="1203"/>
        <v>0</v>
      </c>
      <c r="BQ592" s="225">
        <f t="shared" si="1204"/>
        <v>8</v>
      </c>
      <c r="BR592" s="396">
        <v>1.0590277777777779</v>
      </c>
      <c r="BS592" s="12">
        <f t="shared" si="1003"/>
        <v>3.4722222222223209E-3</v>
      </c>
      <c r="BT592" s="225">
        <f t="shared" si="1004"/>
        <v>0</v>
      </c>
      <c r="BU592" s="225">
        <f t="shared" si="1005"/>
        <v>5</v>
      </c>
      <c r="BV592" s="396">
        <v>1.0590277777777779</v>
      </c>
      <c r="BW592" s="396">
        <v>1.0625</v>
      </c>
      <c r="BX592" s="12">
        <f t="shared" si="1243"/>
        <v>3.4722222222220989E-3</v>
      </c>
      <c r="BY592" s="13">
        <f t="shared" si="1244"/>
        <v>0</v>
      </c>
      <c r="BZ592" s="13">
        <f t="shared" si="1245"/>
        <v>5</v>
      </c>
      <c r="CA592" s="226">
        <f t="shared" si="1246"/>
        <v>0.20833333333333337</v>
      </c>
      <c r="CB592" s="13">
        <f t="shared" si="1247"/>
        <v>5</v>
      </c>
      <c r="CC592" s="13">
        <f t="shared" si="1248"/>
        <v>0</v>
      </c>
      <c r="CD592" s="12">
        <f t="shared" si="1249"/>
        <v>3.8888888888888973E-2</v>
      </c>
      <c r="CE592" s="13">
        <f t="shared" si="1250"/>
        <v>0</v>
      </c>
      <c r="CF592" s="13">
        <f t="shared" si="1251"/>
        <v>56</v>
      </c>
      <c r="CG592" s="12">
        <f>AI592</f>
        <v>1.3888888888887729E-3</v>
      </c>
      <c r="CH592" s="13">
        <f>HOUR(CG592)</f>
        <v>0</v>
      </c>
      <c r="CI592" s="13">
        <f>MINUTE(CG592)</f>
        <v>2</v>
      </c>
      <c r="CJ592" s="12">
        <f t="shared" si="1296"/>
        <v>0.12708333333333344</v>
      </c>
      <c r="CK592" s="13">
        <f t="shared" si="1297"/>
        <v>3</v>
      </c>
      <c r="CL592" s="13">
        <f t="shared" si="1298"/>
        <v>3</v>
      </c>
      <c r="CM592" s="62"/>
      <c r="CN592" s="62"/>
      <c r="CO592" s="62"/>
      <c r="CP592" s="12">
        <f t="shared" si="1280"/>
        <v>7.7777777777777876E-2</v>
      </c>
      <c r="CQ592" s="13">
        <f t="shared" si="1281"/>
        <v>1</v>
      </c>
      <c r="CR592" s="13">
        <f t="shared" si="1282"/>
        <v>52</v>
      </c>
      <c r="CS592" s="396">
        <v>0</v>
      </c>
      <c r="CT592" s="13">
        <f t="shared" si="1258"/>
        <v>0</v>
      </c>
      <c r="CU592" s="13">
        <f t="shared" si="1259"/>
        <v>0</v>
      </c>
      <c r="CV592" s="396">
        <v>3.125E-2</v>
      </c>
      <c r="CW592" s="13">
        <f t="shared" si="1260"/>
        <v>0</v>
      </c>
      <c r="CX592" s="13">
        <f t="shared" si="1261"/>
        <v>45</v>
      </c>
      <c r="CY592" s="396">
        <v>0</v>
      </c>
      <c r="CZ592" s="13">
        <f t="shared" si="1210"/>
        <v>0</v>
      </c>
      <c r="DA592" s="13">
        <f t="shared" si="1211"/>
        <v>0</v>
      </c>
      <c r="DB592" s="396">
        <v>0</v>
      </c>
      <c r="DC592" s="13">
        <f t="shared" si="1212"/>
        <v>0</v>
      </c>
      <c r="DD592" s="13">
        <f t="shared" si="1213"/>
        <v>0</v>
      </c>
      <c r="DE592" s="396">
        <v>0</v>
      </c>
      <c r="DF592" s="13">
        <f t="shared" si="1262"/>
        <v>0</v>
      </c>
      <c r="DG592" s="13">
        <f t="shared" si="1263"/>
        <v>0</v>
      </c>
      <c r="DH592" s="396">
        <v>1.8055555555555557E-2</v>
      </c>
      <c r="DI592" s="13">
        <f t="shared" si="1266"/>
        <v>0</v>
      </c>
      <c r="DJ592" s="13">
        <f t="shared" si="1267"/>
        <v>26</v>
      </c>
      <c r="DK592" s="396">
        <v>0</v>
      </c>
      <c r="DL592" s="35">
        <f t="shared" si="1285"/>
        <v>0</v>
      </c>
      <c r="DM592" s="35">
        <f t="shared" si="1286"/>
        <v>0</v>
      </c>
      <c r="DN592" s="66">
        <f t="shared" si="1095"/>
        <v>2091853.1259999999</v>
      </c>
      <c r="DO592" s="74">
        <f t="shared" si="1096"/>
        <v>33677</v>
      </c>
      <c r="DP592" s="66">
        <f t="shared" si="1097"/>
        <v>56.288644067796611</v>
      </c>
      <c r="DQ592" s="63">
        <f t="shared" si="1098"/>
        <v>62.115186210173114</v>
      </c>
      <c r="DR592" s="66" t="e">
        <f t="shared" si="1156"/>
        <v>#NUM!</v>
      </c>
      <c r="DS592" s="96" t="e">
        <f t="shared" si="1157"/>
        <v>#NUM!</v>
      </c>
      <c r="DT592" s="66" t="e">
        <f t="shared" si="1158"/>
        <v>#NUM!</v>
      </c>
      <c r="DU592" s="66" t="e">
        <f t="shared" si="1159"/>
        <v>#NUM!</v>
      </c>
    </row>
    <row r="593" spans="1:168">
      <c r="A593" s="199">
        <v>592</v>
      </c>
      <c r="B593" s="392">
        <v>140</v>
      </c>
      <c r="C593" s="399">
        <v>40877</v>
      </c>
      <c r="D593" s="397">
        <v>11</v>
      </c>
      <c r="E593" s="393" t="s">
        <v>171</v>
      </c>
      <c r="F593" s="392">
        <v>12</v>
      </c>
      <c r="G593" s="395" t="s">
        <v>325</v>
      </c>
      <c r="H593" s="395" t="s">
        <v>743</v>
      </c>
      <c r="I593" s="395" t="s">
        <v>742</v>
      </c>
      <c r="J593" s="396">
        <v>0.875</v>
      </c>
      <c r="K593" s="394">
        <v>3710.71</v>
      </c>
      <c r="L593" s="395" t="s">
        <v>34</v>
      </c>
      <c r="M593" s="392">
        <v>59</v>
      </c>
      <c r="N593" s="392">
        <v>0</v>
      </c>
      <c r="O593" s="395"/>
      <c r="P593" s="396">
        <v>0.875</v>
      </c>
      <c r="Q593" s="396">
        <v>0.875</v>
      </c>
      <c r="R593" s="12">
        <f t="shared" si="1268"/>
        <v>0</v>
      </c>
      <c r="S593" s="13">
        <f t="shared" si="1269"/>
        <v>0</v>
      </c>
      <c r="T593" s="13">
        <f t="shared" si="1270"/>
        <v>0</v>
      </c>
      <c r="U593" s="396">
        <v>0.88541666666666663</v>
      </c>
      <c r="V593" s="12">
        <f t="shared" si="1220"/>
        <v>1.041666666666663E-2</v>
      </c>
      <c r="W593" s="13">
        <f t="shared" si="1221"/>
        <v>0</v>
      </c>
      <c r="X593" s="225">
        <f t="shared" si="1222"/>
        <v>15</v>
      </c>
      <c r="Y593" s="396">
        <v>0.90625</v>
      </c>
      <c r="Z593" s="12">
        <f t="shared" si="1185"/>
        <v>2.083333333333337E-2</v>
      </c>
      <c r="AA593" s="13">
        <f t="shared" si="1186"/>
        <v>0</v>
      </c>
      <c r="AB593" s="13">
        <f t="shared" si="1187"/>
        <v>30</v>
      </c>
      <c r="AC593" s="396">
        <v>0.97916666666666663</v>
      </c>
      <c r="AD593" s="12">
        <f t="shared" si="1287"/>
        <v>7.291666666666663E-2</v>
      </c>
      <c r="AE593" s="13">
        <f t="shared" si="1288"/>
        <v>1</v>
      </c>
      <c r="AF593" s="13">
        <f t="shared" si="1289"/>
        <v>45</v>
      </c>
      <c r="AG593" s="396">
        <v>0.97986111111111107</v>
      </c>
      <c r="AH593" s="396">
        <v>1.0208333333333333</v>
      </c>
      <c r="AI593" s="12">
        <f t="shared" si="1290"/>
        <v>4.0972222222222188E-2</v>
      </c>
      <c r="AJ593" s="225">
        <f t="shared" si="1291"/>
        <v>0</v>
      </c>
      <c r="AK593" s="225">
        <f t="shared" si="1292"/>
        <v>59</v>
      </c>
      <c r="AL593" s="396">
        <v>0.97986111111111107</v>
      </c>
      <c r="AM593" s="396">
        <v>1.0208333333333333</v>
      </c>
      <c r="AN593" s="12">
        <f t="shared" si="1271"/>
        <v>4.0972222222222188E-2</v>
      </c>
      <c r="AO593" s="13">
        <f t="shared" si="1272"/>
        <v>0</v>
      </c>
      <c r="AP593" s="13">
        <f t="shared" si="1273"/>
        <v>59</v>
      </c>
      <c r="AQ593" s="396">
        <v>1.0625</v>
      </c>
      <c r="AR593" s="12">
        <f>AQ593-AC593</f>
        <v>8.333333333333337E-2</v>
      </c>
      <c r="AS593" s="225">
        <f t="shared" si="1283"/>
        <v>2</v>
      </c>
      <c r="AT593" s="13">
        <f t="shared" si="1284"/>
        <v>0</v>
      </c>
      <c r="AU593" s="396">
        <v>1.1138888888888889</v>
      </c>
      <c r="AV593" s="226">
        <f>AU593-AQ593</f>
        <v>5.1388888888888928E-2</v>
      </c>
      <c r="AW593" s="13">
        <f>HOUR(AV593)</f>
        <v>1</v>
      </c>
      <c r="AX593" s="13">
        <f>MINUTE(AV593)</f>
        <v>14</v>
      </c>
      <c r="AY593" s="396">
        <v>1.1791666666666667</v>
      </c>
      <c r="AZ593" s="12">
        <f t="shared" si="1293"/>
        <v>6.5277777777777768E-2</v>
      </c>
      <c r="BA593" s="225">
        <f t="shared" si="1294"/>
        <v>1</v>
      </c>
      <c r="BB593" s="225">
        <f t="shared" si="1295"/>
        <v>34</v>
      </c>
      <c r="BC593" s="396">
        <v>1.1791666666666667</v>
      </c>
      <c r="BD593" s="396">
        <v>1.1791666666666667</v>
      </c>
      <c r="BE593" s="12">
        <f t="shared" si="1274"/>
        <v>0</v>
      </c>
      <c r="BF593" s="13">
        <f t="shared" si="1275"/>
        <v>0</v>
      </c>
      <c r="BG593" s="13">
        <f t="shared" si="1276"/>
        <v>0</v>
      </c>
      <c r="BH593" s="396">
        <v>1.1791666666666667</v>
      </c>
      <c r="BI593" s="396">
        <v>1.1791666666666667</v>
      </c>
      <c r="BJ593" s="395"/>
      <c r="BK593" s="69">
        <f t="shared" si="1277"/>
        <v>0</v>
      </c>
      <c r="BL593" s="13">
        <f t="shared" si="1278"/>
        <v>0</v>
      </c>
      <c r="BM593" s="13">
        <f t="shared" si="1279"/>
        <v>0</v>
      </c>
      <c r="BN593" s="396">
        <v>1.1840277777777779</v>
      </c>
      <c r="BO593" s="12">
        <f t="shared" si="1202"/>
        <v>4.8611111111112049E-3</v>
      </c>
      <c r="BP593" s="225">
        <f t="shared" si="1203"/>
        <v>0</v>
      </c>
      <c r="BQ593" s="225">
        <f t="shared" si="1204"/>
        <v>7</v>
      </c>
      <c r="BR593" s="396">
        <v>1.1861111111111111</v>
      </c>
      <c r="BS593" s="12">
        <f t="shared" si="1003"/>
        <v>2.0833333333332149E-3</v>
      </c>
      <c r="BT593" s="225">
        <f t="shared" si="1004"/>
        <v>0</v>
      </c>
      <c r="BU593" s="225">
        <f t="shared" si="1005"/>
        <v>3</v>
      </c>
      <c r="BV593" s="396">
        <v>1.1861111111111111</v>
      </c>
      <c r="BW593" s="396">
        <v>1.1875</v>
      </c>
      <c r="BX593" s="12">
        <f t="shared" si="1243"/>
        <v>1.388888888888884E-3</v>
      </c>
      <c r="BY593" s="13">
        <f t="shared" si="1244"/>
        <v>0</v>
      </c>
      <c r="BZ593" s="13">
        <f t="shared" si="1245"/>
        <v>2</v>
      </c>
      <c r="CA593" s="226">
        <f t="shared" si="1246"/>
        <v>0.3125</v>
      </c>
      <c r="CB593" s="13">
        <f t="shared" si="1247"/>
        <v>7</v>
      </c>
      <c r="CC593" s="13">
        <f t="shared" si="1248"/>
        <v>30</v>
      </c>
      <c r="CD593" s="12">
        <f t="shared" si="1249"/>
        <v>0.16319444444444442</v>
      </c>
      <c r="CE593" s="13">
        <f t="shared" si="1250"/>
        <v>3</v>
      </c>
      <c r="CF593" s="13">
        <f t="shared" si="1251"/>
        <v>55</v>
      </c>
      <c r="CG593" s="12">
        <f>AI593</f>
        <v>4.0972222222222188E-2</v>
      </c>
      <c r="CH593" s="13">
        <f>HOUR(CG593)</f>
        <v>0</v>
      </c>
      <c r="CI593" s="13">
        <f>MINUTE(CG593)</f>
        <v>59</v>
      </c>
      <c r="CJ593" s="12">
        <f t="shared" si="1296"/>
        <v>6.5277777777777768E-2</v>
      </c>
      <c r="CK593" s="13">
        <f t="shared" si="1297"/>
        <v>1</v>
      </c>
      <c r="CL593" s="13">
        <f t="shared" si="1298"/>
        <v>34</v>
      </c>
      <c r="CM593" s="62"/>
      <c r="CN593" s="62"/>
      <c r="CO593" s="62"/>
      <c r="CP593" s="12">
        <f t="shared" si="1280"/>
        <v>5.138888888888888E-2</v>
      </c>
      <c r="CQ593" s="13">
        <f t="shared" si="1281"/>
        <v>1</v>
      </c>
      <c r="CR593" s="13">
        <f t="shared" si="1282"/>
        <v>14</v>
      </c>
      <c r="CS593" s="396">
        <v>0</v>
      </c>
      <c r="CT593" s="13">
        <f t="shared" si="1258"/>
        <v>0</v>
      </c>
      <c r="CU593" s="13">
        <f t="shared" si="1259"/>
        <v>0</v>
      </c>
      <c r="CV593" s="396">
        <v>0</v>
      </c>
      <c r="CW593" s="13">
        <f t="shared" si="1260"/>
        <v>0</v>
      </c>
      <c r="CX593" s="13">
        <f t="shared" si="1261"/>
        <v>0</v>
      </c>
      <c r="CY593" s="396">
        <v>0</v>
      </c>
      <c r="CZ593" s="13">
        <f t="shared" si="1210"/>
        <v>0</v>
      </c>
      <c r="DA593" s="13">
        <f t="shared" si="1211"/>
        <v>0</v>
      </c>
      <c r="DB593" s="396">
        <v>0</v>
      </c>
      <c r="DC593" s="13">
        <f t="shared" si="1212"/>
        <v>0</v>
      </c>
      <c r="DD593" s="13">
        <f t="shared" si="1213"/>
        <v>0</v>
      </c>
      <c r="DE593" s="396">
        <v>6.9444444444444441E-3</v>
      </c>
      <c r="DF593" s="13">
        <f t="shared" si="1262"/>
        <v>0</v>
      </c>
      <c r="DG593" s="13">
        <f t="shared" si="1263"/>
        <v>10</v>
      </c>
      <c r="DH593" s="396">
        <v>6.9444444444444441E-3</v>
      </c>
      <c r="DI593" s="13">
        <f t="shared" si="1266"/>
        <v>0</v>
      </c>
      <c r="DJ593" s="13">
        <f t="shared" si="1267"/>
        <v>10</v>
      </c>
      <c r="DK593" s="396">
        <v>0</v>
      </c>
      <c r="DL593" s="35">
        <f t="shared" si="1285"/>
        <v>0</v>
      </c>
      <c r="DM593" s="35">
        <f t="shared" si="1286"/>
        <v>0</v>
      </c>
      <c r="DN593" s="66">
        <f t="shared" ref="DN593:DN656" si="1299">DN592+K593</f>
        <v>2095563.8359999999</v>
      </c>
      <c r="DO593" s="74">
        <f t="shared" ref="DO593:DO656" si="1300">DO592+M593</f>
        <v>33736</v>
      </c>
      <c r="DP593" s="66">
        <f t="shared" si="1097"/>
        <v>62.893389830508475</v>
      </c>
      <c r="DQ593" s="63">
        <f t="shared" ref="DQ593:DQ656" si="1301">DN593/DO593</f>
        <v>62.116547189945457</v>
      </c>
      <c r="DR593" s="66" t="e">
        <f t="shared" si="1156"/>
        <v>#NUM!</v>
      </c>
      <c r="DS593" s="96" t="e">
        <f t="shared" si="1157"/>
        <v>#NUM!</v>
      </c>
      <c r="DT593" s="66" t="e">
        <f t="shared" si="1158"/>
        <v>#NUM!</v>
      </c>
      <c r="DU593" s="66" t="e">
        <f t="shared" si="1159"/>
        <v>#NUM!</v>
      </c>
    </row>
    <row r="594" spans="1:168">
      <c r="A594" s="175">
        <v>593</v>
      </c>
      <c r="B594" s="451">
        <v>1</v>
      </c>
      <c r="C594" s="452">
        <v>40878</v>
      </c>
      <c r="D594" s="453">
        <v>12</v>
      </c>
      <c r="E594" s="454" t="s">
        <v>39</v>
      </c>
      <c r="F594" s="451">
        <v>1</v>
      </c>
      <c r="G594" s="455" t="s">
        <v>38</v>
      </c>
      <c r="H594" s="455" t="s">
        <v>743</v>
      </c>
      <c r="I594" s="455" t="s">
        <v>742</v>
      </c>
      <c r="J594" s="456">
        <v>9.0277777777777776E-2</v>
      </c>
      <c r="K594" s="457">
        <v>3787.63</v>
      </c>
      <c r="L594" s="455" t="s">
        <v>34</v>
      </c>
      <c r="M594" s="451">
        <v>59</v>
      </c>
      <c r="N594" s="451">
        <v>0</v>
      </c>
      <c r="O594" s="455"/>
      <c r="P594" s="456">
        <v>9.0277777777777776E-2</v>
      </c>
      <c r="Q594" s="456">
        <v>9.0277777777777776E-2</v>
      </c>
      <c r="R594" s="12">
        <f>Q594-P594</f>
        <v>0</v>
      </c>
      <c r="S594" s="13">
        <f>HOUR(R594)</f>
        <v>0</v>
      </c>
      <c r="T594" s="13">
        <f>MINUTE(R594)</f>
        <v>0</v>
      </c>
      <c r="U594" s="456">
        <v>9.7222222222222224E-2</v>
      </c>
      <c r="V594" s="12">
        <f t="shared" si="1220"/>
        <v>6.9444444444444475E-3</v>
      </c>
      <c r="W594" s="13">
        <f t="shared" si="1221"/>
        <v>0</v>
      </c>
      <c r="X594" s="225">
        <f t="shared" si="1222"/>
        <v>10</v>
      </c>
      <c r="Y594" s="456">
        <v>0.10416666666666667</v>
      </c>
      <c r="Z594" s="12">
        <f t="shared" si="1185"/>
        <v>6.9444444444444475E-3</v>
      </c>
      <c r="AA594" s="13">
        <f t="shared" si="1186"/>
        <v>0</v>
      </c>
      <c r="AB594" s="13">
        <f t="shared" si="1187"/>
        <v>10</v>
      </c>
      <c r="AC594" s="456">
        <v>0.14583333333333334</v>
      </c>
      <c r="AD594" s="12">
        <f t="shared" si="1287"/>
        <v>4.1666666666666671E-2</v>
      </c>
      <c r="AE594" s="13">
        <f t="shared" si="1288"/>
        <v>1</v>
      </c>
      <c r="AF594" s="13">
        <f t="shared" si="1289"/>
        <v>0</v>
      </c>
      <c r="AG594" s="456">
        <v>0.14930555555555555</v>
      </c>
      <c r="AH594" s="456">
        <v>0.23958333333333334</v>
      </c>
      <c r="AI594" s="12">
        <f t="shared" si="1290"/>
        <v>9.027777777777779E-2</v>
      </c>
      <c r="AJ594" s="225">
        <f t="shared" si="1291"/>
        <v>2</v>
      </c>
      <c r="AK594" s="225">
        <f t="shared" si="1292"/>
        <v>10</v>
      </c>
      <c r="AL594" s="456">
        <v>0.14930555555555555</v>
      </c>
      <c r="AM594" s="456">
        <v>0.23958333333333334</v>
      </c>
      <c r="AN594" s="12">
        <f>AM594-AL594</f>
        <v>9.027777777777779E-2</v>
      </c>
      <c r="AO594" s="13">
        <f>HOUR(AN594)</f>
        <v>2</v>
      </c>
      <c r="AP594" s="13">
        <f>MINUTE(AN594)</f>
        <v>10</v>
      </c>
      <c r="AQ594" s="456">
        <v>0.24305555555555555</v>
      </c>
      <c r="AR594" s="12">
        <f>AQ594-AH594</f>
        <v>3.4722222222222099E-3</v>
      </c>
      <c r="AS594" s="225">
        <f t="shared" si="1283"/>
        <v>0</v>
      </c>
      <c r="AT594" s="13">
        <f t="shared" si="1284"/>
        <v>5</v>
      </c>
      <c r="AU594" s="456">
        <v>0.25</v>
      </c>
      <c r="AV594" s="226">
        <f t="shared" ref="AV594:AV603" si="1302">AU594-AQ594</f>
        <v>6.9444444444444475E-3</v>
      </c>
      <c r="AW594" s="13">
        <f t="shared" ref="AW594:AW603" si="1303">HOUR(AV594)</f>
        <v>0</v>
      </c>
      <c r="AX594" s="13">
        <f t="shared" ref="AX594:AX603" si="1304">MINUTE(AV594)</f>
        <v>10</v>
      </c>
      <c r="AY594" s="456">
        <v>0.42291666666666666</v>
      </c>
      <c r="AZ594" s="12">
        <f t="shared" si="1293"/>
        <v>0.17291666666666666</v>
      </c>
      <c r="BA594" s="225">
        <f t="shared" si="1294"/>
        <v>4</v>
      </c>
      <c r="BB594" s="225">
        <f t="shared" si="1295"/>
        <v>9</v>
      </c>
      <c r="BC594" s="456">
        <v>0.42291666666666666</v>
      </c>
      <c r="BD594" s="456">
        <v>0.42291666666666666</v>
      </c>
      <c r="BE594" s="12">
        <f>BD594-BC594</f>
        <v>0</v>
      </c>
      <c r="BF594" s="13">
        <f>HOUR(BE594)</f>
        <v>0</v>
      </c>
      <c r="BG594" s="13">
        <f>MINUTE(BE594)</f>
        <v>0</v>
      </c>
      <c r="BH594" s="456">
        <v>0.42291666666666666</v>
      </c>
      <c r="BI594" s="456">
        <v>0.42291666666666666</v>
      </c>
      <c r="BJ594" s="455"/>
      <c r="BK594" s="69">
        <f>BI594-BH594</f>
        <v>0</v>
      </c>
      <c r="BL594" s="13">
        <f>HOUR(BK594)</f>
        <v>0</v>
      </c>
      <c r="BM594" s="13">
        <f>MINUTE(BK594)</f>
        <v>0</v>
      </c>
      <c r="BN594" s="456">
        <v>0.43055555555555558</v>
      </c>
      <c r="BO594" s="12">
        <f t="shared" si="1202"/>
        <v>7.6388888888889173E-3</v>
      </c>
      <c r="BP594" s="225">
        <f t="shared" si="1203"/>
        <v>0</v>
      </c>
      <c r="BQ594" s="225">
        <f t="shared" si="1204"/>
        <v>11</v>
      </c>
      <c r="BR594" s="456">
        <v>0.43402777777777773</v>
      </c>
      <c r="BS594" s="12">
        <f t="shared" si="1003"/>
        <v>3.4722222222221544E-3</v>
      </c>
      <c r="BT594" s="225">
        <f t="shared" si="1004"/>
        <v>0</v>
      </c>
      <c r="BU594" s="225">
        <f t="shared" si="1005"/>
        <v>5</v>
      </c>
      <c r="BV594" s="456">
        <v>0.43402777777777773</v>
      </c>
      <c r="BW594" s="456">
        <v>0.46527777777777773</v>
      </c>
      <c r="BX594" s="12">
        <f>BW594-BV594</f>
        <v>3.125E-2</v>
      </c>
      <c r="BY594" s="13">
        <f>HOUR(BX594)</f>
        <v>0</v>
      </c>
      <c r="BZ594" s="13">
        <f>MINUTE(BX594)</f>
        <v>45</v>
      </c>
      <c r="CA594" s="226">
        <f>BW594-P594</f>
        <v>0.37499999999999994</v>
      </c>
      <c r="CB594" s="13">
        <f>HOUR(CA594)</f>
        <v>9</v>
      </c>
      <c r="CC594" s="13">
        <f>MINUTE(CA594)</f>
        <v>0</v>
      </c>
      <c r="CD594" s="12">
        <f>AD594+AR594+BO594+BS594</f>
        <v>5.6249999999999953E-2</v>
      </c>
      <c r="CE594" s="13">
        <f>HOUR(CD594)</f>
        <v>1</v>
      </c>
      <c r="CF594" s="13">
        <f>MINUTE(CD594)</f>
        <v>21</v>
      </c>
      <c r="CG594" s="12">
        <f>AI594</f>
        <v>9.027777777777779E-2</v>
      </c>
      <c r="CH594" s="13">
        <f>HOUR(CG594)</f>
        <v>2</v>
      </c>
      <c r="CI594" s="13">
        <f>MINUTE(CG594)</f>
        <v>10</v>
      </c>
      <c r="CJ594" s="12">
        <f t="shared" si="1296"/>
        <v>0.17291666666666666</v>
      </c>
      <c r="CK594" s="13">
        <f t="shared" si="1297"/>
        <v>4</v>
      </c>
      <c r="CL594" s="13">
        <f t="shared" si="1298"/>
        <v>9</v>
      </c>
      <c r="CM594" s="62"/>
      <c r="CN594" s="62"/>
      <c r="CO594" s="62"/>
      <c r="CP594" s="12">
        <f>AZ594-(CS594+CV594+CY594+DB594+DE594+DH594)</f>
        <v>0.15</v>
      </c>
      <c r="CQ594" s="13">
        <f>HOUR(CP594)</f>
        <v>3</v>
      </c>
      <c r="CR594" s="13">
        <f>MINUTE(CP594)</f>
        <v>36</v>
      </c>
      <c r="CS594" s="456">
        <v>0</v>
      </c>
      <c r="CT594" s="13">
        <f>HOUR(CS594)</f>
        <v>0</v>
      </c>
      <c r="CU594" s="13">
        <f>MINUTE(CS594)</f>
        <v>0</v>
      </c>
      <c r="CV594" s="456">
        <v>0</v>
      </c>
      <c r="CW594" s="13">
        <f t="shared" si="1260"/>
        <v>0</v>
      </c>
      <c r="CX594" s="13">
        <f t="shared" si="1261"/>
        <v>0</v>
      </c>
      <c r="CY594" s="456">
        <v>0</v>
      </c>
      <c r="CZ594" s="13">
        <f>HOUR(CY594)</f>
        <v>0</v>
      </c>
      <c r="DA594" s="13">
        <f>MINUTE(CY594)</f>
        <v>0</v>
      </c>
      <c r="DB594" s="456">
        <v>0</v>
      </c>
      <c r="DC594" s="13">
        <f t="shared" si="1212"/>
        <v>0</v>
      </c>
      <c r="DD594" s="13">
        <f t="shared" si="1213"/>
        <v>0</v>
      </c>
      <c r="DE594" s="456">
        <v>0</v>
      </c>
      <c r="DF594" s="13">
        <f t="shared" si="1262"/>
        <v>0</v>
      </c>
      <c r="DG594" s="13">
        <f t="shared" si="1263"/>
        <v>0</v>
      </c>
      <c r="DH594" s="456">
        <v>2.2916666666666669E-2</v>
      </c>
      <c r="DI594" s="13">
        <f t="shared" si="1266"/>
        <v>0</v>
      </c>
      <c r="DJ594" s="13">
        <f t="shared" si="1267"/>
        <v>33</v>
      </c>
      <c r="DK594" s="456">
        <v>9.375E-2</v>
      </c>
      <c r="DL594" s="35">
        <f t="shared" si="1285"/>
        <v>2</v>
      </c>
      <c r="DM594" s="61">
        <f t="shared" si="1286"/>
        <v>15</v>
      </c>
      <c r="DN594" s="66">
        <f t="shared" si="1299"/>
        <v>2099351.466</v>
      </c>
      <c r="DO594" s="74">
        <f t="shared" si="1300"/>
        <v>33795</v>
      </c>
      <c r="DP594" s="66">
        <f t="shared" si="1097"/>
        <v>64.1971186440678</v>
      </c>
      <c r="DQ594" s="63">
        <f t="shared" si="1301"/>
        <v>62.120179494007992</v>
      </c>
      <c r="DR594" s="66" t="e">
        <f t="shared" si="1156"/>
        <v>#NUM!</v>
      </c>
      <c r="DS594" s="96" t="e">
        <f t="shared" si="1157"/>
        <v>#NUM!</v>
      </c>
      <c r="DT594" s="66" t="e">
        <f t="shared" si="1158"/>
        <v>#NUM!</v>
      </c>
      <c r="DU594" s="66" t="e">
        <f t="shared" si="1159"/>
        <v>#NUM!</v>
      </c>
      <c r="FJ594" s="3">
        <f t="shared" ref="FJ594:FJ657" si="1305">CA594-(AZ594+AI594)</f>
        <v>0.11180555555555549</v>
      </c>
      <c r="FK594" s="3">
        <f>AC594-J594</f>
        <v>5.5555555555555566E-2</v>
      </c>
      <c r="FL594" s="3">
        <f>AQ594-AM594</f>
        <v>3.4722222222222099E-3</v>
      </c>
    </row>
    <row r="595" spans="1:168">
      <c r="A595" s="199">
        <v>594</v>
      </c>
      <c r="B595" s="451">
        <f xml:space="preserve"> B594 + 1</f>
        <v>2</v>
      </c>
      <c r="C595" s="452">
        <v>40878</v>
      </c>
      <c r="D595" s="453">
        <v>12</v>
      </c>
      <c r="E595" s="454" t="s">
        <v>39</v>
      </c>
      <c r="F595" s="451">
        <v>2</v>
      </c>
      <c r="G595" s="455" t="s">
        <v>38</v>
      </c>
      <c r="H595" s="455" t="s">
        <v>685</v>
      </c>
      <c r="I595" s="455" t="s">
        <v>751</v>
      </c>
      <c r="J595" s="456">
        <v>0.78125</v>
      </c>
      <c r="K595" s="457">
        <v>3662.54</v>
      </c>
      <c r="L595" s="455" t="s">
        <v>33</v>
      </c>
      <c r="M595" s="451">
        <v>58</v>
      </c>
      <c r="N595" s="451">
        <v>1</v>
      </c>
      <c r="O595" s="455"/>
      <c r="P595" s="456">
        <v>0.78125</v>
      </c>
      <c r="Q595" s="456">
        <v>0.78125</v>
      </c>
      <c r="R595" s="12">
        <f>Q595-P595</f>
        <v>0</v>
      </c>
      <c r="S595" s="13">
        <f>HOUR(R595)</f>
        <v>0</v>
      </c>
      <c r="T595" s="13">
        <f>MINUTE(R595)</f>
        <v>0</v>
      </c>
      <c r="U595" s="456">
        <v>0.78472222222222221</v>
      </c>
      <c r="V595" s="12">
        <f t="shared" si="1220"/>
        <v>3.4722222222222099E-3</v>
      </c>
      <c r="W595" s="13">
        <f t="shared" si="1221"/>
        <v>0</v>
      </c>
      <c r="X595" s="225">
        <f t="shared" si="1222"/>
        <v>5</v>
      </c>
      <c r="Y595" s="456">
        <v>0.79166666666666663</v>
      </c>
      <c r="Z595" s="12">
        <f t="shared" si="1185"/>
        <v>6.9444444444444198E-3</v>
      </c>
      <c r="AA595" s="13">
        <f t="shared" si="1186"/>
        <v>0</v>
      </c>
      <c r="AB595" s="13">
        <f t="shared" si="1187"/>
        <v>10</v>
      </c>
      <c r="AC595" s="456">
        <v>0.81944444444444453</v>
      </c>
      <c r="AD595" s="12">
        <f t="shared" si="1287"/>
        <v>2.7777777777777901E-2</v>
      </c>
      <c r="AE595" s="13">
        <f t="shared" si="1288"/>
        <v>0</v>
      </c>
      <c r="AF595" s="13">
        <f t="shared" si="1289"/>
        <v>40</v>
      </c>
      <c r="AG595" s="456">
        <v>0.82291666666666663</v>
      </c>
      <c r="AH595" s="456">
        <v>0.83819444444444446</v>
      </c>
      <c r="AI595" s="12">
        <f t="shared" si="1290"/>
        <v>1.5277777777777835E-2</v>
      </c>
      <c r="AJ595" s="225">
        <f t="shared" si="1291"/>
        <v>0</v>
      </c>
      <c r="AK595" s="225">
        <f t="shared" si="1292"/>
        <v>22</v>
      </c>
      <c r="AL595" s="456">
        <v>0.82291666666666663</v>
      </c>
      <c r="AM595" s="456">
        <v>0.83819444444444446</v>
      </c>
      <c r="AN595" s="12">
        <f>AM595-AL595</f>
        <v>1.5277777777777835E-2</v>
      </c>
      <c r="AO595" s="13">
        <f>HOUR(AN595)</f>
        <v>0</v>
      </c>
      <c r="AP595" s="13">
        <f>MINUTE(AN595)</f>
        <v>22</v>
      </c>
      <c r="AQ595" s="456">
        <v>0.84097222222222223</v>
      </c>
      <c r="AR595" s="12">
        <f t="shared" ref="AR595:AR601" si="1306">AQ595-AH595</f>
        <v>2.7777777777777679E-3</v>
      </c>
      <c r="AS595" s="225">
        <f t="shared" ref="AS595:AS601" si="1307">HOUR(AR595)</f>
        <v>0</v>
      </c>
      <c r="AT595" s="13">
        <f t="shared" ref="AT595:AT601" si="1308">MINUTE(AR595)</f>
        <v>4</v>
      </c>
      <c r="AU595" s="456">
        <v>0.84236111111111101</v>
      </c>
      <c r="AV595" s="226">
        <f t="shared" si="1302"/>
        <v>1.3888888888887729E-3</v>
      </c>
      <c r="AW595" s="13">
        <f t="shared" si="1303"/>
        <v>0</v>
      </c>
      <c r="AX595" s="13">
        <f t="shared" si="1304"/>
        <v>2</v>
      </c>
      <c r="AY595" s="456">
        <v>1.0583333333333333</v>
      </c>
      <c r="AZ595" s="12">
        <f t="shared" si="1293"/>
        <v>0.21597222222222234</v>
      </c>
      <c r="BA595" s="225">
        <f t="shared" si="1294"/>
        <v>5</v>
      </c>
      <c r="BB595" s="225">
        <f t="shared" si="1295"/>
        <v>11</v>
      </c>
      <c r="BC595" s="456">
        <v>1.0583333333333333</v>
      </c>
      <c r="BD595" s="456">
        <v>1.0583333333333333</v>
      </c>
      <c r="BE595" s="12">
        <f>BD595-BC595</f>
        <v>0</v>
      </c>
      <c r="BF595" s="13">
        <f>HOUR(BE595)</f>
        <v>0</v>
      </c>
      <c r="BG595" s="13">
        <f>MINUTE(BE595)</f>
        <v>0</v>
      </c>
      <c r="BH595" s="456">
        <v>1.0583333333333333</v>
      </c>
      <c r="BI595" s="456">
        <v>1.0583333333333333</v>
      </c>
      <c r="BJ595" s="455"/>
      <c r="BK595" s="69">
        <f>BI595-BH595</f>
        <v>0</v>
      </c>
      <c r="BL595" s="13">
        <f>HOUR(BK595)</f>
        <v>0</v>
      </c>
      <c r="BM595" s="13">
        <f>MINUTE(BK595)</f>
        <v>0</v>
      </c>
      <c r="BN595" s="456">
        <v>1.0659722222222221</v>
      </c>
      <c r="BO595" s="12">
        <f t="shared" si="1202"/>
        <v>7.6388888888887507E-3</v>
      </c>
      <c r="BP595" s="225">
        <f t="shared" si="1203"/>
        <v>0</v>
      </c>
      <c r="BQ595" s="225">
        <f t="shared" si="1204"/>
        <v>11</v>
      </c>
      <c r="BR595" s="456">
        <v>1.0694444444444444</v>
      </c>
      <c r="BS595" s="12">
        <f t="shared" si="1003"/>
        <v>3.4722222222223209E-3</v>
      </c>
      <c r="BT595" s="225">
        <f t="shared" si="1004"/>
        <v>0</v>
      </c>
      <c r="BU595" s="225">
        <f t="shared" si="1005"/>
        <v>5</v>
      </c>
      <c r="BV595" s="456">
        <v>1.0694444444444444</v>
      </c>
      <c r="BW595" s="456">
        <v>1.0729166666666667</v>
      </c>
      <c r="BX595" s="12">
        <f>BW595-BV595</f>
        <v>3.4722222222223209E-3</v>
      </c>
      <c r="BY595" s="13">
        <f>HOUR(BX595)</f>
        <v>0</v>
      </c>
      <c r="BZ595" s="13">
        <f>MINUTE(BX595)</f>
        <v>5</v>
      </c>
      <c r="CA595" s="226">
        <f>BW595-P595</f>
        <v>0.29166666666666674</v>
      </c>
      <c r="CB595" s="13">
        <f>HOUR(CA595)</f>
        <v>7</v>
      </c>
      <c r="CC595" s="13">
        <f>MINUTE(CA595)</f>
        <v>0</v>
      </c>
      <c r="CD595" s="12">
        <f>AD595+AR595+BO595+BS595</f>
        <v>4.1666666666666741E-2</v>
      </c>
      <c r="CE595" s="13">
        <f>HOUR(CD595)</f>
        <v>1</v>
      </c>
      <c r="CF595" s="13">
        <f>MINUTE(CD595)</f>
        <v>0</v>
      </c>
      <c r="CG595" s="12">
        <f>AI595</f>
        <v>1.5277777777777835E-2</v>
      </c>
      <c r="CH595" s="13">
        <f>HOUR(CG595)</f>
        <v>0</v>
      </c>
      <c r="CI595" s="13">
        <f>MINUTE(CG595)</f>
        <v>22</v>
      </c>
      <c r="CJ595" s="12">
        <f t="shared" si="1296"/>
        <v>0.21597222222222234</v>
      </c>
      <c r="CK595" s="13">
        <f t="shared" si="1297"/>
        <v>5</v>
      </c>
      <c r="CL595" s="13">
        <f t="shared" si="1298"/>
        <v>11</v>
      </c>
      <c r="CM595" s="62"/>
      <c r="CN595" s="62"/>
      <c r="CO595" s="62"/>
      <c r="CP595" s="12">
        <f>AZ595-(CS595+CV595+CY595+DB595+DE595+DH595)</f>
        <v>4.5833333333333448E-2</v>
      </c>
      <c r="CQ595" s="13">
        <f>HOUR(CP595)</f>
        <v>1</v>
      </c>
      <c r="CR595" s="13">
        <f>MINUTE(CP595)</f>
        <v>6</v>
      </c>
      <c r="CS595" s="456">
        <v>0</v>
      </c>
      <c r="CT595" s="13">
        <f>HOUR(CS595)</f>
        <v>0</v>
      </c>
      <c r="CU595" s="13">
        <f>MINUTE(CS595)</f>
        <v>0</v>
      </c>
      <c r="CV595" s="456">
        <v>0</v>
      </c>
      <c r="CW595" s="13">
        <f t="shared" si="1260"/>
        <v>0</v>
      </c>
      <c r="CX595" s="13">
        <f t="shared" si="1261"/>
        <v>0</v>
      </c>
      <c r="CY595" s="456">
        <v>0</v>
      </c>
      <c r="CZ595" s="13">
        <f>HOUR(CY595)</f>
        <v>0</v>
      </c>
      <c r="DA595" s="13">
        <f>MINUTE(CY595)</f>
        <v>0</v>
      </c>
      <c r="DB595" s="456">
        <v>0</v>
      </c>
      <c r="DC595" s="13">
        <f t="shared" si="1212"/>
        <v>0</v>
      </c>
      <c r="DD595" s="13">
        <f t="shared" si="1213"/>
        <v>0</v>
      </c>
      <c r="DE595" s="456">
        <v>3.5416666666666666E-2</v>
      </c>
      <c r="DF595" s="13">
        <f t="shared" si="1262"/>
        <v>0</v>
      </c>
      <c r="DG595" s="13">
        <f t="shared" si="1263"/>
        <v>51</v>
      </c>
      <c r="DH595" s="456">
        <v>0.13472222222222222</v>
      </c>
      <c r="DI595" s="13">
        <f t="shared" si="1266"/>
        <v>3</v>
      </c>
      <c r="DJ595" s="13">
        <f t="shared" si="1267"/>
        <v>14</v>
      </c>
      <c r="DK595" s="456">
        <v>0</v>
      </c>
      <c r="DL595" s="35">
        <f t="shared" si="1285"/>
        <v>0</v>
      </c>
      <c r="DM595" s="61">
        <f t="shared" si="1286"/>
        <v>0</v>
      </c>
      <c r="DN595" s="66">
        <f t="shared" si="1299"/>
        <v>2103014.0060000001</v>
      </c>
      <c r="DO595" s="74">
        <f t="shared" si="1300"/>
        <v>33853</v>
      </c>
      <c r="DP595" s="66">
        <f t="shared" si="1097"/>
        <v>63.147241379310344</v>
      </c>
      <c r="DQ595" s="63">
        <f t="shared" si="1301"/>
        <v>62.121939148672205</v>
      </c>
      <c r="DR595" s="66" t="e">
        <f t="shared" si="1156"/>
        <v>#NUM!</v>
      </c>
      <c r="DS595" s="96" t="e">
        <f t="shared" si="1157"/>
        <v>#NUM!</v>
      </c>
      <c r="DT595" s="66" t="e">
        <f t="shared" si="1158"/>
        <v>#NUM!</v>
      </c>
      <c r="DU595" s="66" t="e">
        <f t="shared" si="1159"/>
        <v>#NUM!</v>
      </c>
      <c r="FJ595" s="3">
        <f t="shared" si="1305"/>
        <v>6.0416666666666563E-2</v>
      </c>
      <c r="FK595" s="3">
        <f>AC595-J595</f>
        <v>3.8194444444444531E-2</v>
      </c>
      <c r="FL595" s="3">
        <f>AQ595-AM595</f>
        <v>2.7777777777777679E-3</v>
      </c>
    </row>
    <row r="596" spans="1:168">
      <c r="A596" s="166">
        <v>595</v>
      </c>
      <c r="B596" s="451">
        <f t="shared" ref="B596:B611" si="1309" xml:space="preserve"> B595 + 1</f>
        <v>3</v>
      </c>
      <c r="C596" s="452">
        <v>40880</v>
      </c>
      <c r="D596" s="453">
        <v>12</v>
      </c>
      <c r="E596" s="454" t="s">
        <v>756</v>
      </c>
      <c r="F596" s="451">
        <v>1</v>
      </c>
      <c r="G596" s="455" t="s">
        <v>697</v>
      </c>
      <c r="H596" s="455" t="s">
        <v>394</v>
      </c>
      <c r="I596" s="455" t="s">
        <v>537</v>
      </c>
      <c r="J596" s="456">
        <v>6.25E-2</v>
      </c>
      <c r="K596" s="457">
        <v>3689.53</v>
      </c>
      <c r="L596" s="455" t="s">
        <v>930</v>
      </c>
      <c r="M596" s="451">
        <v>58</v>
      </c>
      <c r="N596" s="451">
        <v>1</v>
      </c>
      <c r="O596" s="455"/>
      <c r="P596" s="456">
        <v>6.25E-2</v>
      </c>
      <c r="Q596" s="456">
        <v>6.25E-2</v>
      </c>
      <c r="R596" s="12">
        <f>Q596-P596</f>
        <v>0</v>
      </c>
      <c r="S596" s="13">
        <f>HOUR(R596)</f>
        <v>0</v>
      </c>
      <c r="T596" s="13">
        <f>MINUTE(R596)</f>
        <v>0</v>
      </c>
      <c r="U596" s="456">
        <v>6.9444444444444434E-2</v>
      </c>
      <c r="V596" s="12">
        <f t="shared" si="1220"/>
        <v>6.9444444444444337E-3</v>
      </c>
      <c r="W596" s="13">
        <f t="shared" si="1221"/>
        <v>0</v>
      </c>
      <c r="X596" s="225">
        <f t="shared" si="1222"/>
        <v>10</v>
      </c>
      <c r="Y596" s="456">
        <v>7.6388888888888895E-2</v>
      </c>
      <c r="Z596" s="12">
        <f t="shared" si="1185"/>
        <v>6.9444444444444614E-3</v>
      </c>
      <c r="AA596" s="13">
        <f t="shared" si="1186"/>
        <v>0</v>
      </c>
      <c r="AB596" s="13">
        <f t="shared" si="1187"/>
        <v>10</v>
      </c>
      <c r="AC596" s="456">
        <v>9.7222222222222224E-2</v>
      </c>
      <c r="AD596" s="12">
        <f t="shared" si="1287"/>
        <v>2.0833333333333329E-2</v>
      </c>
      <c r="AE596" s="13">
        <f t="shared" si="1288"/>
        <v>0</v>
      </c>
      <c r="AF596" s="13">
        <f t="shared" si="1289"/>
        <v>30</v>
      </c>
      <c r="AG596" s="456">
        <v>9.7222222222222224E-2</v>
      </c>
      <c r="AH596" s="456">
        <v>0.125</v>
      </c>
      <c r="AI596" s="12">
        <f>AH596-AG596</f>
        <v>2.7777777777777776E-2</v>
      </c>
      <c r="AJ596" s="225">
        <f>HOUR(AI596)</f>
        <v>0</v>
      </c>
      <c r="AK596" s="225">
        <f>MINUTE(AI596)</f>
        <v>40</v>
      </c>
      <c r="AL596" s="456">
        <v>9.7222222222222224E-2</v>
      </c>
      <c r="AM596" s="456">
        <v>0.125</v>
      </c>
      <c r="AN596" s="12">
        <f>AM596-AL596</f>
        <v>2.7777777777777776E-2</v>
      </c>
      <c r="AO596" s="13">
        <f>HOUR(AN596)</f>
        <v>0</v>
      </c>
      <c r="AP596" s="13">
        <f>MINUTE(AN596)</f>
        <v>40</v>
      </c>
      <c r="AQ596" s="456">
        <v>9.7222222222222224E-2</v>
      </c>
      <c r="AR596" s="12">
        <f xml:space="preserve"> AQ596-AC596</f>
        <v>0</v>
      </c>
      <c r="AS596" s="225">
        <f>HOUR(AR596)</f>
        <v>0</v>
      </c>
      <c r="AT596" s="13">
        <f>MINUTE(AR596)</f>
        <v>0</v>
      </c>
      <c r="AU596" s="456">
        <v>0.10416666666666667</v>
      </c>
      <c r="AV596" s="226">
        <f t="shared" si="1302"/>
        <v>6.9444444444444475E-3</v>
      </c>
      <c r="AW596" s="13">
        <f t="shared" si="1303"/>
        <v>0</v>
      </c>
      <c r="AX596" s="13">
        <f t="shared" si="1304"/>
        <v>10</v>
      </c>
      <c r="AY596" s="456">
        <v>0.25</v>
      </c>
      <c r="AZ596" s="12">
        <f t="shared" si="1293"/>
        <v>0.14583333333333331</v>
      </c>
      <c r="BA596" s="225">
        <f t="shared" si="1294"/>
        <v>3</v>
      </c>
      <c r="BB596" s="225">
        <f t="shared" si="1295"/>
        <v>30</v>
      </c>
      <c r="BC596" s="456">
        <v>0.25</v>
      </c>
      <c r="BD596" s="456">
        <v>0.25</v>
      </c>
      <c r="BE596" s="12">
        <f>BD596-BC596</f>
        <v>0</v>
      </c>
      <c r="BF596" s="13">
        <f>HOUR(BE596)</f>
        <v>0</v>
      </c>
      <c r="BG596" s="13">
        <f>MINUTE(BE596)</f>
        <v>0</v>
      </c>
      <c r="BH596" s="456">
        <v>0.25</v>
      </c>
      <c r="BI596" s="456">
        <v>0.25</v>
      </c>
      <c r="BJ596" s="455"/>
      <c r="BK596" s="69">
        <f>BI596-BH596</f>
        <v>0</v>
      </c>
      <c r="BL596" s="13">
        <f>HOUR(BK596)</f>
        <v>0</v>
      </c>
      <c r="BM596" s="13">
        <f>MINUTE(BK596)</f>
        <v>0</v>
      </c>
      <c r="BN596" s="456">
        <v>0.25694444444444448</v>
      </c>
      <c r="BO596" s="12">
        <f t="shared" si="1202"/>
        <v>6.9444444444444753E-3</v>
      </c>
      <c r="BP596" s="225">
        <f t="shared" si="1203"/>
        <v>0</v>
      </c>
      <c r="BQ596" s="225">
        <f t="shared" si="1204"/>
        <v>10</v>
      </c>
      <c r="BR596" s="456">
        <v>0.2673611111111111</v>
      </c>
      <c r="BS596" s="12">
        <f t="shared" si="1003"/>
        <v>1.041666666666663E-2</v>
      </c>
      <c r="BT596" s="225">
        <f t="shared" si="1004"/>
        <v>0</v>
      </c>
      <c r="BU596" s="225">
        <f t="shared" si="1005"/>
        <v>15</v>
      </c>
      <c r="BV596" s="456">
        <v>0.2673611111111111</v>
      </c>
      <c r="BW596" s="456">
        <v>0.27083333333333331</v>
      </c>
      <c r="BX596" s="12">
        <f>BW596-BV596</f>
        <v>3.4722222222222099E-3</v>
      </c>
      <c r="BY596" s="13">
        <f>HOUR(BX596)</f>
        <v>0</v>
      </c>
      <c r="BZ596" s="13">
        <f>MINUTE(BX596)</f>
        <v>5</v>
      </c>
      <c r="CA596" s="226">
        <f>BW596-P596</f>
        <v>0.20833333333333331</v>
      </c>
      <c r="CB596" s="13">
        <f>HOUR(CA596)</f>
        <v>5</v>
      </c>
      <c r="CC596" s="13">
        <f>MINUTE(CA596)</f>
        <v>0</v>
      </c>
      <c r="CD596" s="12">
        <f>AD596+AR596+BO596+BS596</f>
        <v>3.8194444444444434E-2</v>
      </c>
      <c r="CE596" s="13">
        <f>HOUR(CD596)</f>
        <v>0</v>
      </c>
      <c r="CF596" s="13">
        <f>MINUTE(CD596)</f>
        <v>55</v>
      </c>
      <c r="CG596" s="12"/>
      <c r="CH596" s="13"/>
      <c r="CI596" s="13"/>
      <c r="CJ596" s="12">
        <f t="shared" si="1296"/>
        <v>0.14583333333333331</v>
      </c>
      <c r="CK596" s="13">
        <f t="shared" si="1297"/>
        <v>3</v>
      </c>
      <c r="CL596" s="13">
        <f t="shared" si="1298"/>
        <v>30</v>
      </c>
      <c r="CM596" s="62"/>
      <c r="CN596" s="62"/>
      <c r="CO596" s="62"/>
      <c r="CP596" s="12">
        <f>AZ596-(CS596+CV596+CY596+DB596+DE596+DH596)</f>
        <v>0</v>
      </c>
      <c r="CQ596" s="13">
        <f>HOUR(CP596)</f>
        <v>0</v>
      </c>
      <c r="CR596" s="13">
        <f>MINUTE(CP596)</f>
        <v>0</v>
      </c>
      <c r="CS596" s="456">
        <v>0</v>
      </c>
      <c r="CT596" s="13">
        <f>HOUR(CS596)</f>
        <v>0</v>
      </c>
      <c r="CU596" s="13">
        <f>MINUTE(CS596)</f>
        <v>0</v>
      </c>
      <c r="CV596" s="456">
        <v>0</v>
      </c>
      <c r="CW596" s="13">
        <f t="shared" si="1260"/>
        <v>0</v>
      </c>
      <c r="CX596" s="13">
        <f t="shared" si="1261"/>
        <v>0</v>
      </c>
      <c r="CY596" s="456">
        <v>0</v>
      </c>
      <c r="CZ596" s="13">
        <f>HOUR(CY596)</f>
        <v>0</v>
      </c>
      <c r="DA596" s="13">
        <f>MINUTE(CY596)</f>
        <v>0</v>
      </c>
      <c r="DB596" s="456">
        <v>0.14583333333333334</v>
      </c>
      <c r="DC596" s="13">
        <f t="shared" si="1212"/>
        <v>3</v>
      </c>
      <c r="DD596" s="13">
        <f t="shared" si="1213"/>
        <v>30</v>
      </c>
      <c r="DE596" s="456">
        <v>0</v>
      </c>
      <c r="DF596" s="13">
        <f t="shared" si="1262"/>
        <v>0</v>
      </c>
      <c r="DG596" s="13">
        <f t="shared" si="1263"/>
        <v>0</v>
      </c>
      <c r="DH596" s="456">
        <v>0</v>
      </c>
      <c r="DI596" s="13">
        <f t="shared" si="1266"/>
        <v>0</v>
      </c>
      <c r="DJ596" s="13">
        <f t="shared" si="1267"/>
        <v>0</v>
      </c>
      <c r="DK596" s="456">
        <v>0</v>
      </c>
      <c r="DL596" s="35">
        <f t="shared" si="1285"/>
        <v>0</v>
      </c>
      <c r="DM596" s="61">
        <f t="shared" si="1286"/>
        <v>0</v>
      </c>
      <c r="DN596" s="66">
        <f t="shared" si="1299"/>
        <v>2106703.5359999998</v>
      </c>
      <c r="DO596" s="74">
        <f t="shared" si="1300"/>
        <v>33911</v>
      </c>
      <c r="DP596" s="66">
        <f t="shared" si="1097"/>
        <v>63.612586206896552</v>
      </c>
      <c r="DQ596" s="63">
        <f t="shared" si="1301"/>
        <v>62.124488690985224</v>
      </c>
      <c r="DR596" s="66" t="e">
        <f t="shared" si="1156"/>
        <v>#NUM!</v>
      </c>
      <c r="DS596" s="96" t="e">
        <f t="shared" si="1157"/>
        <v>#NUM!</v>
      </c>
      <c r="DT596" s="66" t="e">
        <f t="shared" si="1158"/>
        <v>#NUM!</v>
      </c>
      <c r="DU596" s="66" t="e">
        <f t="shared" si="1159"/>
        <v>#NUM!</v>
      </c>
      <c r="FJ596" s="3">
        <f t="shared" si="1305"/>
        <v>3.472222222222221E-2</v>
      </c>
    </row>
    <row r="597" spans="1:168">
      <c r="A597" s="166">
        <v>596</v>
      </c>
      <c r="B597" s="451">
        <f t="shared" si="1309"/>
        <v>4</v>
      </c>
      <c r="C597" s="452">
        <v>40880</v>
      </c>
      <c r="D597" s="453">
        <v>12</v>
      </c>
      <c r="E597" s="454" t="s">
        <v>171</v>
      </c>
      <c r="F597" s="451">
        <v>1</v>
      </c>
      <c r="G597" s="455" t="s">
        <v>325</v>
      </c>
      <c r="H597" s="455" t="s">
        <v>305</v>
      </c>
      <c r="I597" s="455" t="s">
        <v>675</v>
      </c>
      <c r="J597" s="456">
        <v>0.13541666666666666</v>
      </c>
      <c r="K597" s="457">
        <v>3710.73</v>
      </c>
      <c r="L597" s="455" t="s">
        <v>34</v>
      </c>
      <c r="M597" s="451">
        <v>59</v>
      </c>
      <c r="N597" s="451">
        <v>0</v>
      </c>
      <c r="O597" s="455"/>
      <c r="P597" s="456">
        <v>0.13541666666666666</v>
      </c>
      <c r="Q597" s="456">
        <v>0.13541666666666666</v>
      </c>
      <c r="R597" s="12">
        <f t="shared" ref="R597:R603" si="1310">Q597-P597</f>
        <v>0</v>
      </c>
      <c r="S597" s="13">
        <f t="shared" ref="S597:S603" si="1311">HOUR(R597)</f>
        <v>0</v>
      </c>
      <c r="T597" s="13">
        <f t="shared" ref="T597:T603" si="1312">MINUTE(R597)</f>
        <v>0</v>
      </c>
      <c r="U597" s="456">
        <v>0.1423611111111111</v>
      </c>
      <c r="V597" s="12">
        <f t="shared" ref="V597:V611" si="1313">U597-Q597</f>
        <v>6.9444444444444475E-3</v>
      </c>
      <c r="W597" s="13">
        <f t="shared" ref="W597:W611" si="1314">HOUR(V597)</f>
        <v>0</v>
      </c>
      <c r="X597" s="225">
        <f t="shared" ref="X597:X611" si="1315">MINUTE(V597)</f>
        <v>10</v>
      </c>
      <c r="Y597" s="456">
        <v>0.14930555555555555</v>
      </c>
      <c r="Z597" s="12">
        <f t="shared" ref="Z597:Z625" si="1316">Y597-U597</f>
        <v>6.9444444444444475E-3</v>
      </c>
      <c r="AA597" s="13">
        <f t="shared" ref="AA597:AA625" si="1317">HOUR(Z597)</f>
        <v>0</v>
      </c>
      <c r="AB597" s="13">
        <f t="shared" ref="AB597:AB625" si="1318">MINUTE(Z597)</f>
        <v>10</v>
      </c>
      <c r="AC597" s="456">
        <v>0.17361111111111113</v>
      </c>
      <c r="AD597" s="12">
        <f t="shared" ref="AD597:AD602" si="1319">AC597-Y597</f>
        <v>2.430555555555558E-2</v>
      </c>
      <c r="AE597" s="13">
        <f t="shared" ref="AE597:AE602" si="1320">HOUR(AD597)</f>
        <v>0</v>
      </c>
      <c r="AF597" s="13">
        <f t="shared" ref="AF597:AF602" si="1321">MINUTE(AD597)</f>
        <v>35</v>
      </c>
      <c r="AG597" s="456">
        <v>0.21527777777777779</v>
      </c>
      <c r="AH597" s="456">
        <v>0.26041666666666669</v>
      </c>
      <c r="AI597" s="12">
        <f t="shared" si="1290"/>
        <v>4.5138888888888895E-2</v>
      </c>
      <c r="AJ597" s="225">
        <f t="shared" si="1291"/>
        <v>1</v>
      </c>
      <c r="AK597" s="225">
        <f t="shared" si="1292"/>
        <v>5</v>
      </c>
      <c r="AL597" s="456">
        <v>0.21527777777777779</v>
      </c>
      <c r="AM597" s="456">
        <v>0.26041666666666669</v>
      </c>
      <c r="AN597" s="12">
        <f t="shared" ref="AN597:AN602" si="1322">AM597-AL597</f>
        <v>4.5138888888888895E-2</v>
      </c>
      <c r="AO597" s="13">
        <f t="shared" ref="AO597:AO602" si="1323">HOUR(AN597)</f>
        <v>1</v>
      </c>
      <c r="AP597" s="13">
        <f t="shared" ref="AP597:AP602" si="1324">MINUTE(AN597)</f>
        <v>5</v>
      </c>
      <c r="AQ597" s="456">
        <v>0.2673611111111111</v>
      </c>
      <c r="AR597" s="12">
        <f t="shared" si="1306"/>
        <v>6.9444444444444198E-3</v>
      </c>
      <c r="AS597" s="225">
        <f t="shared" si="1307"/>
        <v>0</v>
      </c>
      <c r="AT597" s="13">
        <f t="shared" si="1308"/>
        <v>10</v>
      </c>
      <c r="AU597" s="456">
        <v>0.27083333333333331</v>
      </c>
      <c r="AV597" s="226">
        <f t="shared" si="1302"/>
        <v>3.4722222222222099E-3</v>
      </c>
      <c r="AW597" s="13">
        <f t="shared" si="1303"/>
        <v>0</v>
      </c>
      <c r="AX597" s="13">
        <f t="shared" si="1304"/>
        <v>5</v>
      </c>
      <c r="AY597" s="456">
        <v>0.3444444444444445</v>
      </c>
      <c r="AZ597" s="12">
        <f t="shared" si="1293"/>
        <v>7.3611111111111183E-2</v>
      </c>
      <c r="BA597" s="225">
        <f t="shared" si="1294"/>
        <v>1</v>
      </c>
      <c r="BB597" s="225">
        <f t="shared" si="1295"/>
        <v>46</v>
      </c>
      <c r="BC597" s="456">
        <v>0.3444444444444445</v>
      </c>
      <c r="BD597" s="456">
        <v>0.3444444444444445</v>
      </c>
      <c r="BE597" s="12">
        <f t="shared" ref="BE597:BE602" si="1325">BD597-BC597</f>
        <v>0</v>
      </c>
      <c r="BF597" s="13">
        <f t="shared" ref="BF597:BF602" si="1326">HOUR(BE597)</f>
        <v>0</v>
      </c>
      <c r="BG597" s="13">
        <f t="shared" ref="BG597:BG602" si="1327">MINUTE(BE597)</f>
        <v>0</v>
      </c>
      <c r="BH597" s="456">
        <v>0.3444444444444445</v>
      </c>
      <c r="BI597" s="456">
        <v>0.3444444444444445</v>
      </c>
      <c r="BJ597" s="455"/>
      <c r="BK597" s="69">
        <f t="shared" ref="BK597:BK602" si="1328">BI597-BH597</f>
        <v>0</v>
      </c>
      <c r="BL597" s="13">
        <f t="shared" ref="BL597:BL602" si="1329">HOUR(BK597)</f>
        <v>0</v>
      </c>
      <c r="BM597" s="13">
        <f t="shared" ref="BM597:BM602" si="1330">MINUTE(BK597)</f>
        <v>0</v>
      </c>
      <c r="BN597" s="456">
        <v>0.35416666666666669</v>
      </c>
      <c r="BO597" s="12">
        <f t="shared" si="1202"/>
        <v>9.7222222222221877E-3</v>
      </c>
      <c r="BP597" s="225">
        <f t="shared" si="1203"/>
        <v>0</v>
      </c>
      <c r="BQ597" s="225">
        <f t="shared" si="1204"/>
        <v>14</v>
      </c>
      <c r="BR597" s="456">
        <v>0.3576388888888889</v>
      </c>
      <c r="BS597" s="12">
        <f t="shared" si="1003"/>
        <v>3.4722222222222099E-3</v>
      </c>
      <c r="BT597" s="225">
        <f t="shared" si="1004"/>
        <v>0</v>
      </c>
      <c r="BU597" s="225">
        <f t="shared" si="1005"/>
        <v>5</v>
      </c>
      <c r="BV597" s="456">
        <v>0.3576388888888889</v>
      </c>
      <c r="BW597" s="456">
        <v>0.3611111111111111</v>
      </c>
      <c r="BX597" s="12">
        <f t="shared" ref="BX597:BX602" si="1331">BW597-BV597</f>
        <v>3.4722222222222099E-3</v>
      </c>
      <c r="BY597" s="13">
        <f t="shared" ref="BY597:BY602" si="1332">HOUR(BX597)</f>
        <v>0</v>
      </c>
      <c r="BZ597" s="13">
        <f t="shared" ref="BZ597:BZ602" si="1333">MINUTE(BX597)</f>
        <v>5</v>
      </c>
      <c r="CA597" s="226">
        <f t="shared" ref="CA597:CA602" si="1334">BW597-P597</f>
        <v>0.22569444444444445</v>
      </c>
      <c r="CB597" s="13">
        <f t="shared" ref="CB597:CB602" si="1335">HOUR(CA597)</f>
        <v>5</v>
      </c>
      <c r="CC597" s="13">
        <f t="shared" ref="CC597:CC602" si="1336">MINUTE(CA597)</f>
        <v>25</v>
      </c>
      <c r="CD597" s="12">
        <f t="shared" ref="CD597:CD602" si="1337">AD597+AR597+BO597+BS597</f>
        <v>4.4444444444444398E-2</v>
      </c>
      <c r="CE597" s="13">
        <f t="shared" ref="CE597:CE602" si="1338">HOUR(CD597)</f>
        <v>1</v>
      </c>
      <c r="CF597" s="13">
        <f t="shared" ref="CF597:CF602" si="1339">MINUTE(CD597)</f>
        <v>4</v>
      </c>
      <c r="CG597" s="12">
        <f t="shared" ref="CG597:CG602" si="1340">AI597</f>
        <v>4.5138888888888895E-2</v>
      </c>
      <c r="CH597" s="13">
        <f t="shared" ref="CH597:CH602" si="1341">HOUR(CG597)</f>
        <v>1</v>
      </c>
      <c r="CI597" s="13">
        <f t="shared" ref="CI597:CI602" si="1342">MINUTE(CG597)</f>
        <v>5</v>
      </c>
      <c r="CJ597" s="12">
        <f t="shared" ref="CJ597:CJ602" si="1343">AZ597</f>
        <v>7.3611111111111183E-2</v>
      </c>
      <c r="CK597" s="13">
        <f t="shared" ref="CK597:CK602" si="1344">HOUR(CJ597)</f>
        <v>1</v>
      </c>
      <c r="CL597" s="13">
        <f t="shared" ref="CL597:CL602" si="1345">MINUTE(CJ597)</f>
        <v>46</v>
      </c>
      <c r="CM597" s="62"/>
      <c r="CN597" s="62"/>
      <c r="CO597" s="62"/>
      <c r="CP597" s="12">
        <f t="shared" ref="CP597:CP602" si="1346">AZ597-(CS597+CV597+CY597+DB597+DE597+DH597)</f>
        <v>5.1388888888888956E-2</v>
      </c>
      <c r="CQ597" s="13">
        <f t="shared" ref="CQ597:CQ602" si="1347">HOUR(CP597)</f>
        <v>1</v>
      </c>
      <c r="CR597" s="13">
        <f t="shared" ref="CR597:CR602" si="1348">MINUTE(CP597)</f>
        <v>14</v>
      </c>
      <c r="CS597" s="456">
        <v>0</v>
      </c>
      <c r="CT597" s="13">
        <f t="shared" ref="CT597:CT603" si="1349">HOUR(CS597)</f>
        <v>0</v>
      </c>
      <c r="CU597" s="13">
        <f t="shared" ref="CU597:CU603" si="1350">MINUTE(CS597)</f>
        <v>0</v>
      </c>
      <c r="CV597" s="456">
        <v>0</v>
      </c>
      <c r="CW597" s="13">
        <f t="shared" ref="CW597:CW632" si="1351">HOUR(CV597)</f>
        <v>0</v>
      </c>
      <c r="CX597" s="13">
        <f t="shared" ref="CX597:CX632" si="1352">MINUTE(CV597)</f>
        <v>0</v>
      </c>
      <c r="CY597" s="456">
        <v>0</v>
      </c>
      <c r="CZ597" s="13">
        <f t="shared" ref="CZ597:CZ606" si="1353">HOUR(CY597)</f>
        <v>0</v>
      </c>
      <c r="DA597" s="13">
        <f t="shared" ref="DA597:DA606" si="1354">MINUTE(CY597)</f>
        <v>0</v>
      </c>
      <c r="DB597" s="456">
        <v>0</v>
      </c>
      <c r="DC597" s="13">
        <f t="shared" ref="DC597:DC611" si="1355">HOUR(DB597)</f>
        <v>0</v>
      </c>
      <c r="DD597" s="13">
        <f t="shared" ref="DD597:DD611" si="1356">MINUTE(DB597)</f>
        <v>0</v>
      </c>
      <c r="DE597" s="456">
        <v>0</v>
      </c>
      <c r="DF597" s="13">
        <f t="shared" si="1262"/>
        <v>0</v>
      </c>
      <c r="DG597" s="13">
        <f t="shared" si="1263"/>
        <v>0</v>
      </c>
      <c r="DH597" s="456">
        <v>2.2222222222222223E-2</v>
      </c>
      <c r="DI597" s="13">
        <f t="shared" ref="DI597:DI625" si="1357">HOUR(DH597)</f>
        <v>0</v>
      </c>
      <c r="DJ597" s="13">
        <f t="shared" ref="DJ597:DJ625" si="1358">MINUTE(DH597)</f>
        <v>32</v>
      </c>
      <c r="DK597" s="456">
        <v>0</v>
      </c>
      <c r="DL597" s="35">
        <f t="shared" si="1285"/>
        <v>0</v>
      </c>
      <c r="DM597" s="35">
        <f t="shared" si="1286"/>
        <v>0</v>
      </c>
      <c r="DN597" s="66">
        <f t="shared" si="1299"/>
        <v>2110414.2659999998</v>
      </c>
      <c r="DO597" s="74">
        <f t="shared" si="1300"/>
        <v>33970</v>
      </c>
      <c r="DP597" s="66">
        <f t="shared" si="1097"/>
        <v>62.893728813559321</v>
      </c>
      <c r="DQ597" s="63">
        <f t="shared" si="1301"/>
        <v>62.125824727700909</v>
      </c>
      <c r="DR597" s="66" t="e">
        <f t="shared" si="1156"/>
        <v>#NUM!</v>
      </c>
      <c r="DS597" s="96" t="e">
        <f t="shared" si="1157"/>
        <v>#NUM!</v>
      </c>
      <c r="DT597" s="66" t="e">
        <f t="shared" si="1158"/>
        <v>#NUM!</v>
      </c>
      <c r="DU597" s="66" t="e">
        <f t="shared" si="1159"/>
        <v>#NUM!</v>
      </c>
      <c r="FJ597" s="3">
        <f t="shared" si="1305"/>
        <v>0.10694444444444437</v>
      </c>
      <c r="FK597" s="3">
        <f>AC597-J597</f>
        <v>3.8194444444444475E-2</v>
      </c>
      <c r="FL597" s="3">
        <f>AQ597-AM597</f>
        <v>6.9444444444444198E-3</v>
      </c>
    </row>
    <row r="598" spans="1:168">
      <c r="A598" s="199">
        <v>597</v>
      </c>
      <c r="B598" s="451">
        <f t="shared" si="1309"/>
        <v>5</v>
      </c>
      <c r="C598" s="452">
        <v>40880</v>
      </c>
      <c r="D598" s="453">
        <v>12</v>
      </c>
      <c r="E598" s="454" t="s">
        <v>39</v>
      </c>
      <c r="F598" s="451">
        <v>3</v>
      </c>
      <c r="G598" s="455" t="s">
        <v>38</v>
      </c>
      <c r="H598" s="455" t="s">
        <v>757</v>
      </c>
      <c r="I598" s="455" t="s">
        <v>759</v>
      </c>
      <c r="J598" s="456">
        <v>0.19791666666666666</v>
      </c>
      <c r="K598" s="457">
        <v>3723.36</v>
      </c>
      <c r="L598" s="455" t="s">
        <v>33</v>
      </c>
      <c r="M598" s="451">
        <v>57</v>
      </c>
      <c r="N598" s="451">
        <v>2</v>
      </c>
      <c r="O598" s="455"/>
      <c r="P598" s="456">
        <v>0.19791666666666666</v>
      </c>
      <c r="Q598" s="456">
        <v>0.19791666666666666</v>
      </c>
      <c r="R598" s="12">
        <f t="shared" si="1310"/>
        <v>0</v>
      </c>
      <c r="S598" s="13">
        <f t="shared" si="1311"/>
        <v>0</v>
      </c>
      <c r="T598" s="13">
        <f t="shared" si="1312"/>
        <v>0</v>
      </c>
      <c r="U598" s="456">
        <v>0.20833333333333334</v>
      </c>
      <c r="V598" s="12">
        <f t="shared" si="1313"/>
        <v>1.0416666666666685E-2</v>
      </c>
      <c r="W598" s="13">
        <f t="shared" si="1314"/>
        <v>0</v>
      </c>
      <c r="X598" s="225">
        <f t="shared" si="1315"/>
        <v>15</v>
      </c>
      <c r="Y598" s="456">
        <v>0.21875</v>
      </c>
      <c r="Z598" s="12">
        <f t="shared" si="1316"/>
        <v>1.0416666666666657E-2</v>
      </c>
      <c r="AA598" s="13">
        <f t="shared" si="1317"/>
        <v>0</v>
      </c>
      <c r="AB598" s="13">
        <f t="shared" si="1318"/>
        <v>15</v>
      </c>
      <c r="AC598" s="456">
        <v>0.28125</v>
      </c>
      <c r="AD598" s="12">
        <f t="shared" si="1319"/>
        <v>6.25E-2</v>
      </c>
      <c r="AE598" s="13">
        <f t="shared" si="1320"/>
        <v>1</v>
      </c>
      <c r="AF598" s="13">
        <f t="shared" si="1321"/>
        <v>30</v>
      </c>
      <c r="AG598" s="456">
        <v>0.28472222222222221</v>
      </c>
      <c r="AH598" s="456">
        <v>0.33333333333333331</v>
      </c>
      <c r="AI598" s="12">
        <f t="shared" ref="AI598:AI622" si="1359">AH598-AG598</f>
        <v>4.8611111111111105E-2</v>
      </c>
      <c r="AJ598" s="225">
        <f t="shared" ref="AJ598:AJ622" si="1360">HOUR(AI598)</f>
        <v>1</v>
      </c>
      <c r="AK598" s="225">
        <f t="shared" ref="AK598:AK622" si="1361">MINUTE(AI598)</f>
        <v>10</v>
      </c>
      <c r="AL598" s="456">
        <v>0.28472222222222221</v>
      </c>
      <c r="AM598" s="456">
        <v>0.33333333333333331</v>
      </c>
      <c r="AN598" s="12">
        <f t="shared" si="1322"/>
        <v>4.8611111111111105E-2</v>
      </c>
      <c r="AO598" s="13">
        <f t="shared" si="1323"/>
        <v>1</v>
      </c>
      <c r="AP598" s="13">
        <f t="shared" si="1324"/>
        <v>10</v>
      </c>
      <c r="AQ598" s="456">
        <v>0.35069444444444442</v>
      </c>
      <c r="AR598" s="12">
        <f t="shared" si="1306"/>
        <v>1.7361111111111105E-2</v>
      </c>
      <c r="AS598" s="225">
        <f t="shared" si="1307"/>
        <v>0</v>
      </c>
      <c r="AT598" s="13">
        <f t="shared" si="1308"/>
        <v>25</v>
      </c>
      <c r="AU598" s="456">
        <v>0.3833333333333333</v>
      </c>
      <c r="AV598" s="226">
        <f t="shared" si="1302"/>
        <v>3.2638888888888884E-2</v>
      </c>
      <c r="AW598" s="13">
        <f t="shared" si="1303"/>
        <v>0</v>
      </c>
      <c r="AX598" s="13">
        <f t="shared" si="1304"/>
        <v>47</v>
      </c>
      <c r="AY598" s="456">
        <v>0.50416666666666665</v>
      </c>
      <c r="AZ598" s="12">
        <f t="shared" ref="AZ598:AZ673" si="1362">AY598-AU598</f>
        <v>0.12083333333333335</v>
      </c>
      <c r="BA598" s="225">
        <f t="shared" ref="BA598:BA673" si="1363">HOUR(AZ598)</f>
        <v>2</v>
      </c>
      <c r="BB598" s="225">
        <f t="shared" ref="BB598:BB673" si="1364">MINUTE(AZ598)</f>
        <v>54</v>
      </c>
      <c r="BC598" s="456">
        <v>0.50416666666666665</v>
      </c>
      <c r="BD598" s="456">
        <v>0.50416666666666665</v>
      </c>
      <c r="BE598" s="12">
        <f t="shared" si="1325"/>
        <v>0</v>
      </c>
      <c r="BF598" s="13">
        <f t="shared" si="1326"/>
        <v>0</v>
      </c>
      <c r="BG598" s="13">
        <f t="shared" si="1327"/>
        <v>0</v>
      </c>
      <c r="BH598" s="456">
        <v>0.50416666666666665</v>
      </c>
      <c r="BI598" s="456">
        <v>0.50416666666666665</v>
      </c>
      <c r="BJ598" s="455"/>
      <c r="BK598" s="69">
        <f t="shared" si="1328"/>
        <v>0</v>
      </c>
      <c r="BL598" s="13">
        <f t="shared" si="1329"/>
        <v>0</v>
      </c>
      <c r="BM598" s="13">
        <f t="shared" si="1330"/>
        <v>0</v>
      </c>
      <c r="BN598" s="456">
        <v>0.51388888888888895</v>
      </c>
      <c r="BO598" s="12">
        <f t="shared" ref="BO598:BO612" si="1365">BN598-BI598</f>
        <v>9.7222222222222987E-3</v>
      </c>
      <c r="BP598" s="225">
        <f t="shared" ref="BP598:BP612" si="1366">HOUR(BO598)</f>
        <v>0</v>
      </c>
      <c r="BQ598" s="225">
        <f t="shared" ref="BQ598:BQ612" si="1367">MINUTE(BO598)</f>
        <v>14</v>
      </c>
      <c r="BR598" s="456">
        <v>0.51736111111111105</v>
      </c>
      <c r="BS598" s="12">
        <f t="shared" ref="BS598:BS792" si="1368">BR598-BN598</f>
        <v>3.4722222222220989E-3</v>
      </c>
      <c r="BT598" s="225">
        <f t="shared" ref="BT598:BT792" si="1369">HOUR(BS598)</f>
        <v>0</v>
      </c>
      <c r="BU598" s="225">
        <f t="shared" ref="BU598:BU792" si="1370">MINUTE(BS598)</f>
        <v>5</v>
      </c>
      <c r="BV598" s="456">
        <v>0.51736111111111105</v>
      </c>
      <c r="BW598" s="456">
        <v>0.52083333333333337</v>
      </c>
      <c r="BX598" s="12">
        <f t="shared" si="1331"/>
        <v>3.4722222222223209E-3</v>
      </c>
      <c r="BY598" s="13">
        <f t="shared" si="1332"/>
        <v>0</v>
      </c>
      <c r="BZ598" s="13">
        <f t="shared" si="1333"/>
        <v>5</v>
      </c>
      <c r="CA598" s="226">
        <f t="shared" si="1334"/>
        <v>0.32291666666666674</v>
      </c>
      <c r="CB598" s="13">
        <f t="shared" si="1335"/>
        <v>7</v>
      </c>
      <c r="CC598" s="13">
        <f t="shared" si="1336"/>
        <v>45</v>
      </c>
      <c r="CD598" s="12">
        <f t="shared" si="1337"/>
        <v>9.3055555555555503E-2</v>
      </c>
      <c r="CE598" s="13">
        <f t="shared" si="1338"/>
        <v>2</v>
      </c>
      <c r="CF598" s="13">
        <f t="shared" si="1339"/>
        <v>14</v>
      </c>
      <c r="CG598" s="12">
        <f t="shared" si="1340"/>
        <v>4.8611111111111105E-2</v>
      </c>
      <c r="CH598" s="13">
        <f t="shared" si="1341"/>
        <v>1</v>
      </c>
      <c r="CI598" s="13">
        <f t="shared" si="1342"/>
        <v>10</v>
      </c>
      <c r="CJ598" s="12">
        <f t="shared" si="1343"/>
        <v>0.12083333333333335</v>
      </c>
      <c r="CK598" s="13">
        <f t="shared" si="1344"/>
        <v>2</v>
      </c>
      <c r="CL598" s="13">
        <f t="shared" si="1345"/>
        <v>54</v>
      </c>
      <c r="CM598" s="62"/>
      <c r="CN598" s="62"/>
      <c r="CO598" s="62"/>
      <c r="CP598" s="12">
        <f t="shared" si="1346"/>
        <v>6.2500000000000028E-2</v>
      </c>
      <c r="CQ598" s="13">
        <f t="shared" si="1347"/>
        <v>1</v>
      </c>
      <c r="CR598" s="13">
        <f t="shared" si="1348"/>
        <v>30</v>
      </c>
      <c r="CS598" s="456">
        <v>0</v>
      </c>
      <c r="CT598" s="13">
        <f t="shared" si="1349"/>
        <v>0</v>
      </c>
      <c r="CU598" s="13">
        <f t="shared" si="1350"/>
        <v>0</v>
      </c>
      <c r="CV598" s="456">
        <v>0</v>
      </c>
      <c r="CW598" s="13">
        <f t="shared" si="1351"/>
        <v>0</v>
      </c>
      <c r="CX598" s="13">
        <f t="shared" si="1352"/>
        <v>0</v>
      </c>
      <c r="CY598" s="456">
        <v>0</v>
      </c>
      <c r="CZ598" s="13">
        <f t="shared" si="1353"/>
        <v>0</v>
      </c>
      <c r="DA598" s="13">
        <f t="shared" si="1354"/>
        <v>0</v>
      </c>
      <c r="DB598" s="456">
        <v>0</v>
      </c>
      <c r="DC598" s="13">
        <f t="shared" si="1355"/>
        <v>0</v>
      </c>
      <c r="DD598" s="13">
        <f t="shared" si="1356"/>
        <v>0</v>
      </c>
      <c r="DE598" s="456">
        <v>0</v>
      </c>
      <c r="DF598" s="13">
        <f t="shared" si="1262"/>
        <v>0</v>
      </c>
      <c r="DG598" s="13">
        <f t="shared" si="1263"/>
        <v>0</v>
      </c>
      <c r="DH598" s="456">
        <v>5.8333333333333327E-2</v>
      </c>
      <c r="DI598" s="13">
        <f t="shared" si="1357"/>
        <v>1</v>
      </c>
      <c r="DJ598" s="13">
        <f t="shared" si="1358"/>
        <v>24</v>
      </c>
      <c r="DK598" s="456">
        <v>0</v>
      </c>
      <c r="DL598" s="35">
        <f t="shared" ref="DL598:DL603" si="1371">HOUR(DK598)</f>
        <v>0</v>
      </c>
      <c r="DM598" s="35">
        <f t="shared" ref="DM598:DM603" si="1372">MINUTE(DK598)</f>
        <v>0</v>
      </c>
      <c r="DN598" s="66">
        <f t="shared" si="1299"/>
        <v>2114137.6259999997</v>
      </c>
      <c r="DO598" s="74">
        <f t="shared" si="1300"/>
        <v>34027</v>
      </c>
      <c r="DP598" s="66">
        <f t="shared" si="1097"/>
        <v>65.322105263157894</v>
      </c>
      <c r="DQ598" s="63">
        <f t="shared" si="1301"/>
        <v>62.131178946131001</v>
      </c>
      <c r="DR598" s="66" t="e">
        <f t="shared" si="1156"/>
        <v>#NUM!</v>
      </c>
      <c r="DS598" s="96" t="e">
        <f t="shared" si="1157"/>
        <v>#NUM!</v>
      </c>
      <c r="DT598" s="66" t="e">
        <f t="shared" si="1158"/>
        <v>#NUM!</v>
      </c>
      <c r="DU598" s="66" t="e">
        <f t="shared" si="1159"/>
        <v>#NUM!</v>
      </c>
      <c r="FJ598" s="3">
        <f t="shared" si="1305"/>
        <v>0.15347222222222229</v>
      </c>
      <c r="FK598" s="3">
        <f>AC598-J598</f>
        <v>8.3333333333333343E-2</v>
      </c>
      <c r="FL598" s="3">
        <f>AQ598-AM598</f>
        <v>1.7361111111111105E-2</v>
      </c>
    </row>
    <row r="599" spans="1:168">
      <c r="A599" s="175">
        <v>598</v>
      </c>
      <c r="B599" s="451">
        <f t="shared" si="1309"/>
        <v>6</v>
      </c>
      <c r="C599" s="452">
        <v>40880</v>
      </c>
      <c r="D599" s="453">
        <v>12</v>
      </c>
      <c r="E599" s="454" t="s">
        <v>600</v>
      </c>
      <c r="F599" s="451">
        <v>1</v>
      </c>
      <c r="G599" s="455" t="s">
        <v>549</v>
      </c>
      <c r="H599" s="455" t="s">
        <v>413</v>
      </c>
      <c r="I599" s="455" t="s">
        <v>689</v>
      </c>
      <c r="J599" s="456">
        <v>0.3923611111111111</v>
      </c>
      <c r="K599" s="457">
        <v>3368.33</v>
      </c>
      <c r="L599" s="455" t="s">
        <v>34</v>
      </c>
      <c r="M599" s="451">
        <v>56</v>
      </c>
      <c r="N599" s="451">
        <v>3</v>
      </c>
      <c r="O599" s="455"/>
      <c r="P599" s="456">
        <v>0.3923611111111111</v>
      </c>
      <c r="Q599" s="456">
        <v>0.3923611111111111</v>
      </c>
      <c r="R599" s="12">
        <f t="shared" si="1310"/>
        <v>0</v>
      </c>
      <c r="S599" s="13">
        <f t="shared" si="1311"/>
        <v>0</v>
      </c>
      <c r="T599" s="13">
        <f t="shared" si="1312"/>
        <v>0</v>
      </c>
      <c r="U599" s="456">
        <v>0.39583333333333331</v>
      </c>
      <c r="V599" s="12">
        <f t="shared" si="1313"/>
        <v>3.4722222222222099E-3</v>
      </c>
      <c r="W599" s="13">
        <f t="shared" si="1314"/>
        <v>0</v>
      </c>
      <c r="X599" s="225">
        <f t="shared" si="1315"/>
        <v>5</v>
      </c>
      <c r="Y599" s="456">
        <v>0.40277777777777773</v>
      </c>
      <c r="Z599" s="12">
        <f t="shared" si="1316"/>
        <v>6.9444444444444198E-3</v>
      </c>
      <c r="AA599" s="13">
        <f t="shared" si="1317"/>
        <v>0</v>
      </c>
      <c r="AB599" s="13">
        <f t="shared" si="1318"/>
        <v>10</v>
      </c>
      <c r="AC599" s="456">
        <v>0.43333333333333335</v>
      </c>
      <c r="AD599" s="12">
        <f t="shared" si="1319"/>
        <v>3.0555555555555614E-2</v>
      </c>
      <c r="AE599" s="13">
        <f t="shared" si="1320"/>
        <v>0</v>
      </c>
      <c r="AF599" s="13">
        <f t="shared" si="1321"/>
        <v>44</v>
      </c>
      <c r="AG599" s="456">
        <v>0.4375</v>
      </c>
      <c r="AH599" s="456">
        <v>0.49305555555555558</v>
      </c>
      <c r="AI599" s="12">
        <f t="shared" si="1359"/>
        <v>5.555555555555558E-2</v>
      </c>
      <c r="AJ599" s="225">
        <f t="shared" si="1360"/>
        <v>1</v>
      </c>
      <c r="AK599" s="225">
        <f t="shared" si="1361"/>
        <v>20</v>
      </c>
      <c r="AL599" s="456">
        <v>0.4375</v>
      </c>
      <c r="AM599" s="456">
        <v>0.49305555555555558</v>
      </c>
      <c r="AN599" s="12">
        <f t="shared" si="1322"/>
        <v>5.555555555555558E-2</v>
      </c>
      <c r="AO599" s="13">
        <f t="shared" si="1323"/>
        <v>1</v>
      </c>
      <c r="AP599" s="13">
        <f t="shared" si="1324"/>
        <v>20</v>
      </c>
      <c r="AQ599" s="456">
        <v>0.51736111111111105</v>
      </c>
      <c r="AR599" s="12">
        <f t="shared" si="1306"/>
        <v>2.4305555555555469E-2</v>
      </c>
      <c r="AS599" s="225">
        <f t="shared" si="1307"/>
        <v>0</v>
      </c>
      <c r="AT599" s="13">
        <f t="shared" si="1308"/>
        <v>35</v>
      </c>
      <c r="AU599" s="456">
        <v>0.51944444444444449</v>
      </c>
      <c r="AV599" s="226">
        <f t="shared" si="1302"/>
        <v>2.083333333333437E-3</v>
      </c>
      <c r="AW599" s="13">
        <f t="shared" si="1303"/>
        <v>0</v>
      </c>
      <c r="AX599" s="13">
        <f t="shared" si="1304"/>
        <v>3</v>
      </c>
      <c r="AY599" s="456">
        <v>0.6333333333333333</v>
      </c>
      <c r="AZ599" s="12">
        <f t="shared" si="1362"/>
        <v>0.11388888888888882</v>
      </c>
      <c r="BA599" s="225">
        <f t="shared" si="1363"/>
        <v>2</v>
      </c>
      <c r="BB599" s="225">
        <f t="shared" si="1364"/>
        <v>44</v>
      </c>
      <c r="BC599" s="456">
        <v>0.6333333333333333</v>
      </c>
      <c r="BD599" s="456">
        <v>0.6333333333333333</v>
      </c>
      <c r="BE599" s="12">
        <f t="shared" si="1325"/>
        <v>0</v>
      </c>
      <c r="BF599" s="13">
        <f t="shared" si="1326"/>
        <v>0</v>
      </c>
      <c r="BG599" s="13">
        <f t="shared" si="1327"/>
        <v>0</v>
      </c>
      <c r="BH599" s="456">
        <v>0.6333333333333333</v>
      </c>
      <c r="BI599" s="456">
        <v>0.6333333333333333</v>
      </c>
      <c r="BJ599" s="455"/>
      <c r="BK599" s="69">
        <f t="shared" si="1328"/>
        <v>0</v>
      </c>
      <c r="BL599" s="13">
        <f t="shared" si="1329"/>
        <v>0</v>
      </c>
      <c r="BM599" s="13">
        <f t="shared" si="1330"/>
        <v>0</v>
      </c>
      <c r="BN599" s="456">
        <v>0.63888888888888895</v>
      </c>
      <c r="BO599" s="12">
        <f t="shared" si="1365"/>
        <v>5.5555555555556468E-3</v>
      </c>
      <c r="BP599" s="225">
        <f t="shared" si="1366"/>
        <v>0</v>
      </c>
      <c r="BQ599" s="225">
        <f t="shared" si="1367"/>
        <v>8</v>
      </c>
      <c r="BR599" s="456">
        <v>0.64097222222222217</v>
      </c>
      <c r="BS599" s="12">
        <f t="shared" si="1368"/>
        <v>2.0833333333332149E-3</v>
      </c>
      <c r="BT599" s="225">
        <f t="shared" si="1369"/>
        <v>0</v>
      </c>
      <c r="BU599" s="225">
        <f t="shared" si="1370"/>
        <v>3</v>
      </c>
      <c r="BV599" s="456">
        <v>0.64097222222222217</v>
      </c>
      <c r="BW599" s="456">
        <v>0.64236111111111105</v>
      </c>
      <c r="BX599" s="12">
        <f t="shared" si="1331"/>
        <v>1.388888888888884E-3</v>
      </c>
      <c r="BY599" s="13">
        <f t="shared" si="1332"/>
        <v>0</v>
      </c>
      <c r="BZ599" s="13">
        <f t="shared" si="1333"/>
        <v>2</v>
      </c>
      <c r="CA599" s="226">
        <f t="shared" si="1334"/>
        <v>0.24999999999999994</v>
      </c>
      <c r="CB599" s="13">
        <f t="shared" si="1335"/>
        <v>6</v>
      </c>
      <c r="CC599" s="13">
        <f t="shared" si="1336"/>
        <v>0</v>
      </c>
      <c r="CD599" s="12">
        <f t="shared" si="1337"/>
        <v>6.2499999999999944E-2</v>
      </c>
      <c r="CE599" s="13">
        <f t="shared" si="1338"/>
        <v>1</v>
      </c>
      <c r="CF599" s="13">
        <f t="shared" si="1339"/>
        <v>30</v>
      </c>
      <c r="CG599" s="12">
        <f t="shared" si="1340"/>
        <v>5.555555555555558E-2</v>
      </c>
      <c r="CH599" s="13">
        <f t="shared" si="1341"/>
        <v>1</v>
      </c>
      <c r="CI599" s="13">
        <f t="shared" si="1342"/>
        <v>20</v>
      </c>
      <c r="CJ599" s="12">
        <f t="shared" si="1343"/>
        <v>0.11388888888888882</v>
      </c>
      <c r="CK599" s="13">
        <f t="shared" si="1344"/>
        <v>2</v>
      </c>
      <c r="CL599" s="13">
        <f t="shared" si="1345"/>
        <v>44</v>
      </c>
      <c r="CM599" s="62"/>
      <c r="CN599" s="62"/>
      <c r="CO599" s="62"/>
      <c r="CP599" s="12">
        <f t="shared" si="1346"/>
        <v>5.9722222222222156E-2</v>
      </c>
      <c r="CQ599" s="13">
        <f t="shared" si="1347"/>
        <v>1</v>
      </c>
      <c r="CR599" s="13">
        <f t="shared" si="1348"/>
        <v>26</v>
      </c>
      <c r="CS599" s="456">
        <v>0</v>
      </c>
      <c r="CT599" s="13">
        <f t="shared" si="1349"/>
        <v>0</v>
      </c>
      <c r="CU599" s="13">
        <f t="shared" si="1350"/>
        <v>0</v>
      </c>
      <c r="CV599" s="456">
        <v>4.7916666666666663E-2</v>
      </c>
      <c r="CW599" s="13">
        <f t="shared" si="1351"/>
        <v>1</v>
      </c>
      <c r="CX599" s="13">
        <f t="shared" si="1352"/>
        <v>9</v>
      </c>
      <c r="CY599" s="456">
        <v>0</v>
      </c>
      <c r="CZ599" s="13">
        <f t="shared" si="1353"/>
        <v>0</v>
      </c>
      <c r="DA599" s="13">
        <f t="shared" si="1354"/>
        <v>0</v>
      </c>
      <c r="DB599" s="456">
        <v>0</v>
      </c>
      <c r="DC599" s="13">
        <f t="shared" si="1355"/>
        <v>0</v>
      </c>
      <c r="DD599" s="13">
        <f t="shared" si="1356"/>
        <v>0</v>
      </c>
      <c r="DE599" s="456">
        <v>0</v>
      </c>
      <c r="DF599" s="13">
        <f t="shared" si="1262"/>
        <v>0</v>
      </c>
      <c r="DG599" s="13">
        <f t="shared" si="1263"/>
        <v>0</v>
      </c>
      <c r="DH599" s="456">
        <v>6.2499999999999995E-3</v>
      </c>
      <c r="DI599" s="13">
        <f t="shared" si="1357"/>
        <v>0</v>
      </c>
      <c r="DJ599" s="13">
        <f t="shared" si="1358"/>
        <v>9</v>
      </c>
      <c r="DK599" s="456">
        <v>0</v>
      </c>
      <c r="DL599" s="35">
        <f t="shared" si="1371"/>
        <v>0</v>
      </c>
      <c r="DM599" s="35">
        <f t="shared" si="1372"/>
        <v>0</v>
      </c>
      <c r="DN599" s="66">
        <f t="shared" si="1299"/>
        <v>2117505.9559999998</v>
      </c>
      <c r="DO599" s="74">
        <f t="shared" si="1300"/>
        <v>34083</v>
      </c>
      <c r="DP599" s="66">
        <f t="shared" ref="DP599:DP707" si="1373" xml:space="preserve"> K599/M599</f>
        <v>60.14875</v>
      </c>
      <c r="DQ599" s="63">
        <f t="shared" si="1301"/>
        <v>62.127921720505817</v>
      </c>
      <c r="DR599" s="66" t="e">
        <f t="shared" si="1156"/>
        <v>#NUM!</v>
      </c>
      <c r="DS599" s="96" t="e">
        <f t="shared" si="1157"/>
        <v>#NUM!</v>
      </c>
      <c r="DT599" s="66" t="e">
        <f t="shared" si="1158"/>
        <v>#NUM!</v>
      </c>
      <c r="DU599" s="66" t="e">
        <f t="shared" si="1159"/>
        <v>#NUM!</v>
      </c>
      <c r="FJ599" s="3">
        <f t="shared" si="1305"/>
        <v>8.0555555555555547E-2</v>
      </c>
      <c r="FK599" s="3">
        <f>AC599-J599</f>
        <v>4.0972222222222243E-2</v>
      </c>
      <c r="FL599" s="3">
        <f>AQ599-AM599</f>
        <v>2.4305555555555469E-2</v>
      </c>
    </row>
    <row r="600" spans="1:168">
      <c r="A600" s="199">
        <v>599</v>
      </c>
      <c r="B600" s="451">
        <f t="shared" si="1309"/>
        <v>7</v>
      </c>
      <c r="C600" s="452">
        <v>40880</v>
      </c>
      <c r="D600" s="453">
        <v>12</v>
      </c>
      <c r="E600" s="454" t="s">
        <v>531</v>
      </c>
      <c r="F600" s="451">
        <v>1</v>
      </c>
      <c r="G600" s="455" t="s">
        <v>414</v>
      </c>
      <c r="H600" s="455" t="s">
        <v>413</v>
      </c>
      <c r="I600" s="455" t="s">
        <v>624</v>
      </c>
      <c r="J600" s="456">
        <v>0.50347222222222221</v>
      </c>
      <c r="K600" s="457">
        <v>3453.61</v>
      </c>
      <c r="L600" s="455" t="s">
        <v>34</v>
      </c>
      <c r="M600" s="451">
        <v>58</v>
      </c>
      <c r="N600" s="451">
        <v>1</v>
      </c>
      <c r="O600" s="455"/>
      <c r="P600" s="456">
        <v>0.50347222222222221</v>
      </c>
      <c r="Q600" s="456">
        <v>0.50347222222222221</v>
      </c>
      <c r="R600" s="12">
        <f t="shared" si="1310"/>
        <v>0</v>
      </c>
      <c r="S600" s="13">
        <f t="shared" si="1311"/>
        <v>0</v>
      </c>
      <c r="T600" s="13">
        <f t="shared" si="1312"/>
        <v>0</v>
      </c>
      <c r="U600" s="456">
        <v>0.50694444444444442</v>
      </c>
      <c r="V600" s="12">
        <f t="shared" si="1313"/>
        <v>3.4722222222222099E-3</v>
      </c>
      <c r="W600" s="13">
        <f t="shared" si="1314"/>
        <v>0</v>
      </c>
      <c r="X600" s="225">
        <f t="shared" si="1315"/>
        <v>5</v>
      </c>
      <c r="Y600" s="456">
        <v>0.52777777777777779</v>
      </c>
      <c r="Z600" s="12">
        <f t="shared" si="1316"/>
        <v>2.083333333333337E-2</v>
      </c>
      <c r="AA600" s="13">
        <f t="shared" si="1317"/>
        <v>0</v>
      </c>
      <c r="AB600" s="13">
        <f t="shared" si="1318"/>
        <v>30</v>
      </c>
      <c r="AC600" s="456">
        <v>0.55208333333333337</v>
      </c>
      <c r="AD600" s="12">
        <f t="shared" si="1319"/>
        <v>2.430555555555558E-2</v>
      </c>
      <c r="AE600" s="13">
        <f t="shared" si="1320"/>
        <v>0</v>
      </c>
      <c r="AF600" s="13">
        <f t="shared" si="1321"/>
        <v>35</v>
      </c>
      <c r="AG600" s="456">
        <v>0.55555555555555558</v>
      </c>
      <c r="AH600" s="456">
        <v>0.58333333333333337</v>
      </c>
      <c r="AI600" s="12">
        <f t="shared" si="1359"/>
        <v>2.777777777777779E-2</v>
      </c>
      <c r="AJ600" s="225">
        <f t="shared" si="1360"/>
        <v>0</v>
      </c>
      <c r="AK600" s="225">
        <f t="shared" si="1361"/>
        <v>40</v>
      </c>
      <c r="AL600" s="456">
        <v>0.55555555555555558</v>
      </c>
      <c r="AM600" s="456">
        <v>0.58333333333333337</v>
      </c>
      <c r="AN600" s="12">
        <f t="shared" si="1322"/>
        <v>2.777777777777779E-2</v>
      </c>
      <c r="AO600" s="13">
        <f t="shared" si="1323"/>
        <v>0</v>
      </c>
      <c r="AP600" s="13">
        <f t="shared" si="1324"/>
        <v>40</v>
      </c>
      <c r="AQ600" s="456">
        <v>0.66666666666666663</v>
      </c>
      <c r="AR600" s="12">
        <f t="shared" si="1306"/>
        <v>8.3333333333333259E-2</v>
      </c>
      <c r="AS600" s="225">
        <f t="shared" si="1307"/>
        <v>2</v>
      </c>
      <c r="AT600" s="13">
        <f t="shared" si="1308"/>
        <v>0</v>
      </c>
      <c r="AU600" s="456">
        <v>0.67013888888888884</v>
      </c>
      <c r="AV600" s="226">
        <f t="shared" si="1302"/>
        <v>3.4722222222222099E-3</v>
      </c>
      <c r="AW600" s="13">
        <f t="shared" si="1303"/>
        <v>0</v>
      </c>
      <c r="AX600" s="13">
        <f t="shared" si="1304"/>
        <v>5</v>
      </c>
      <c r="AY600" s="456">
        <v>0.73611111111111116</v>
      </c>
      <c r="AZ600" s="12">
        <f t="shared" si="1362"/>
        <v>6.5972222222222321E-2</v>
      </c>
      <c r="BA600" s="225">
        <f t="shared" si="1363"/>
        <v>1</v>
      </c>
      <c r="BB600" s="225">
        <f t="shared" si="1364"/>
        <v>35</v>
      </c>
      <c r="BC600" s="456">
        <v>0.73611111111111116</v>
      </c>
      <c r="BD600" s="456">
        <v>0.73611111111111116</v>
      </c>
      <c r="BE600" s="12">
        <f t="shared" si="1325"/>
        <v>0</v>
      </c>
      <c r="BF600" s="13">
        <f t="shared" si="1326"/>
        <v>0</v>
      </c>
      <c r="BG600" s="13">
        <f t="shared" si="1327"/>
        <v>0</v>
      </c>
      <c r="BH600" s="456">
        <v>0.73611111111111116</v>
      </c>
      <c r="BI600" s="456">
        <v>0.73611111111111116</v>
      </c>
      <c r="BJ600" s="455"/>
      <c r="BK600" s="69">
        <f t="shared" si="1328"/>
        <v>0</v>
      </c>
      <c r="BL600" s="13">
        <f t="shared" si="1329"/>
        <v>0</v>
      </c>
      <c r="BM600" s="13">
        <f t="shared" si="1330"/>
        <v>0</v>
      </c>
      <c r="BN600" s="456">
        <v>0.74444444444444446</v>
      </c>
      <c r="BO600" s="12">
        <f t="shared" si="1365"/>
        <v>8.3333333333333037E-3</v>
      </c>
      <c r="BP600" s="225">
        <f t="shared" si="1366"/>
        <v>0</v>
      </c>
      <c r="BQ600" s="225">
        <f t="shared" si="1367"/>
        <v>12</v>
      </c>
      <c r="BR600" s="456">
        <v>0.75</v>
      </c>
      <c r="BS600" s="12">
        <f t="shared" si="1368"/>
        <v>5.5555555555555358E-3</v>
      </c>
      <c r="BT600" s="225">
        <f t="shared" si="1369"/>
        <v>0</v>
      </c>
      <c r="BU600" s="225">
        <f t="shared" si="1370"/>
        <v>8</v>
      </c>
      <c r="BV600" s="456">
        <v>0.75</v>
      </c>
      <c r="BW600" s="456">
        <v>0.75694444444444453</v>
      </c>
      <c r="BX600" s="12">
        <f t="shared" si="1331"/>
        <v>6.9444444444445308E-3</v>
      </c>
      <c r="BY600" s="13">
        <f t="shared" si="1332"/>
        <v>0</v>
      </c>
      <c r="BZ600" s="13">
        <f t="shared" si="1333"/>
        <v>10</v>
      </c>
      <c r="CA600" s="226">
        <f t="shared" si="1334"/>
        <v>0.25347222222222232</v>
      </c>
      <c r="CB600" s="13">
        <f t="shared" si="1335"/>
        <v>6</v>
      </c>
      <c r="CC600" s="13">
        <f t="shared" si="1336"/>
        <v>5</v>
      </c>
      <c r="CD600" s="12">
        <f t="shared" si="1337"/>
        <v>0.12152777777777768</v>
      </c>
      <c r="CE600" s="13">
        <f t="shared" si="1338"/>
        <v>2</v>
      </c>
      <c r="CF600" s="13">
        <f t="shared" si="1339"/>
        <v>55</v>
      </c>
      <c r="CG600" s="12">
        <f t="shared" si="1340"/>
        <v>2.777777777777779E-2</v>
      </c>
      <c r="CH600" s="13">
        <f t="shared" si="1341"/>
        <v>0</v>
      </c>
      <c r="CI600" s="13">
        <f t="shared" si="1342"/>
        <v>40</v>
      </c>
      <c r="CJ600" s="12">
        <f t="shared" si="1343"/>
        <v>6.5972222222222321E-2</v>
      </c>
      <c r="CK600" s="13">
        <f t="shared" si="1344"/>
        <v>1</v>
      </c>
      <c r="CL600" s="13">
        <f t="shared" si="1345"/>
        <v>35</v>
      </c>
      <c r="CM600" s="62"/>
      <c r="CN600" s="62"/>
      <c r="CO600" s="62"/>
      <c r="CP600" s="12">
        <f t="shared" si="1346"/>
        <v>4.3055555555555652E-2</v>
      </c>
      <c r="CQ600" s="13">
        <f t="shared" si="1347"/>
        <v>1</v>
      </c>
      <c r="CR600" s="13">
        <f t="shared" si="1348"/>
        <v>2</v>
      </c>
      <c r="CS600" s="456">
        <v>0</v>
      </c>
      <c r="CT600" s="13">
        <f t="shared" si="1349"/>
        <v>0</v>
      </c>
      <c r="CU600" s="13">
        <f t="shared" si="1350"/>
        <v>0</v>
      </c>
      <c r="CV600" s="456">
        <v>0</v>
      </c>
      <c r="CW600" s="13">
        <f t="shared" si="1351"/>
        <v>0</v>
      </c>
      <c r="CX600" s="13">
        <f t="shared" si="1352"/>
        <v>0</v>
      </c>
      <c r="CY600" s="456">
        <v>0</v>
      </c>
      <c r="CZ600" s="13">
        <f t="shared" si="1353"/>
        <v>0</v>
      </c>
      <c r="DA600" s="13">
        <f t="shared" si="1354"/>
        <v>0</v>
      </c>
      <c r="DB600" s="456">
        <v>0</v>
      </c>
      <c r="DC600" s="13">
        <f t="shared" si="1355"/>
        <v>0</v>
      </c>
      <c r="DD600" s="13">
        <f t="shared" si="1356"/>
        <v>0</v>
      </c>
      <c r="DE600" s="456">
        <v>0</v>
      </c>
      <c r="DF600" s="13">
        <f t="shared" si="1262"/>
        <v>0</v>
      </c>
      <c r="DG600" s="13">
        <f t="shared" si="1263"/>
        <v>0</v>
      </c>
      <c r="DH600" s="456">
        <v>2.2916666666666669E-2</v>
      </c>
      <c r="DI600" s="13">
        <f t="shared" si="1357"/>
        <v>0</v>
      </c>
      <c r="DJ600" s="13">
        <f t="shared" si="1358"/>
        <v>33</v>
      </c>
      <c r="DK600" s="456">
        <v>0</v>
      </c>
      <c r="DL600" s="35">
        <f t="shared" si="1371"/>
        <v>0</v>
      </c>
      <c r="DM600" s="35">
        <f t="shared" si="1372"/>
        <v>0</v>
      </c>
      <c r="DN600" s="66">
        <f t="shared" si="1299"/>
        <v>2120959.5659999996</v>
      </c>
      <c r="DO600" s="74">
        <f t="shared" si="1300"/>
        <v>34141</v>
      </c>
      <c r="DP600" s="66">
        <f t="shared" si="1373"/>
        <v>59.545000000000002</v>
      </c>
      <c r="DQ600" s="63">
        <f t="shared" si="1301"/>
        <v>62.123533757066276</v>
      </c>
      <c r="DR600" s="66" t="e">
        <f t="shared" si="1156"/>
        <v>#NUM!</v>
      </c>
      <c r="DS600" s="96" t="e">
        <f t="shared" si="1157"/>
        <v>#NUM!</v>
      </c>
      <c r="DT600" s="66" t="e">
        <f t="shared" si="1158"/>
        <v>#NUM!</v>
      </c>
      <c r="DU600" s="66" t="e">
        <f t="shared" si="1159"/>
        <v>#NUM!</v>
      </c>
      <c r="FJ600" s="3">
        <f t="shared" si="1305"/>
        <v>0.15972222222222221</v>
      </c>
      <c r="FK600" s="3">
        <f>AC600-J600</f>
        <v>4.861111111111116E-2</v>
      </c>
      <c r="FL600" s="3">
        <f>AQ600-AM600</f>
        <v>8.3333333333333259E-2</v>
      </c>
    </row>
    <row r="601" spans="1:168" ht="45">
      <c r="A601" s="175">
        <v>600</v>
      </c>
      <c r="B601" s="451">
        <f t="shared" si="1309"/>
        <v>8</v>
      </c>
      <c r="C601" s="452">
        <v>40880</v>
      </c>
      <c r="D601" s="453">
        <v>12</v>
      </c>
      <c r="E601" s="454" t="s">
        <v>39</v>
      </c>
      <c r="F601" s="451">
        <v>4</v>
      </c>
      <c r="G601" s="455" t="s">
        <v>38</v>
      </c>
      <c r="H601" s="455" t="s">
        <v>758</v>
      </c>
      <c r="I601" s="455" t="s">
        <v>760</v>
      </c>
      <c r="J601" s="456">
        <v>0.60416666666666663</v>
      </c>
      <c r="K601" s="457">
        <v>3488.98</v>
      </c>
      <c r="L601" s="455" t="s">
        <v>33</v>
      </c>
      <c r="M601" s="451">
        <v>57</v>
      </c>
      <c r="N601" s="451">
        <v>2</v>
      </c>
      <c r="O601" s="455"/>
      <c r="P601" s="456">
        <v>0.60416666666666663</v>
      </c>
      <c r="Q601" s="456">
        <v>0.60416666666666663</v>
      </c>
      <c r="R601" s="12">
        <f t="shared" si="1310"/>
        <v>0</v>
      </c>
      <c r="S601" s="13">
        <f t="shared" si="1311"/>
        <v>0</v>
      </c>
      <c r="T601" s="13">
        <f t="shared" si="1312"/>
        <v>0</v>
      </c>
      <c r="U601" s="456">
        <v>0.625</v>
      </c>
      <c r="V601" s="12">
        <f t="shared" si="1313"/>
        <v>2.083333333333337E-2</v>
      </c>
      <c r="W601" s="13">
        <f t="shared" si="1314"/>
        <v>0</v>
      </c>
      <c r="X601" s="225">
        <f t="shared" si="1315"/>
        <v>30</v>
      </c>
      <c r="Y601" s="456">
        <v>0.63541666666666663</v>
      </c>
      <c r="Z601" s="12">
        <f t="shared" si="1316"/>
        <v>1.041666666666663E-2</v>
      </c>
      <c r="AA601" s="13">
        <f t="shared" si="1317"/>
        <v>0</v>
      </c>
      <c r="AB601" s="13">
        <f t="shared" si="1318"/>
        <v>15</v>
      </c>
      <c r="AC601" s="456">
        <v>0.68402777777777779</v>
      </c>
      <c r="AD601" s="12">
        <f t="shared" si="1319"/>
        <v>4.861111111111116E-2</v>
      </c>
      <c r="AE601" s="13">
        <f t="shared" si="1320"/>
        <v>1</v>
      </c>
      <c r="AF601" s="13">
        <f t="shared" si="1321"/>
        <v>10</v>
      </c>
      <c r="AG601" s="456">
        <v>0.6875</v>
      </c>
      <c r="AH601" s="456">
        <v>0.73958333333333337</v>
      </c>
      <c r="AI601" s="12">
        <f t="shared" si="1359"/>
        <v>5.208333333333337E-2</v>
      </c>
      <c r="AJ601" s="225">
        <f t="shared" si="1360"/>
        <v>1</v>
      </c>
      <c r="AK601" s="225">
        <f t="shared" si="1361"/>
        <v>15</v>
      </c>
      <c r="AL601" s="456">
        <v>0.6875</v>
      </c>
      <c r="AM601" s="456">
        <v>0.73958333333333337</v>
      </c>
      <c r="AN601" s="12">
        <f t="shared" si="1322"/>
        <v>5.208333333333337E-2</v>
      </c>
      <c r="AO601" s="13">
        <f t="shared" si="1323"/>
        <v>1</v>
      </c>
      <c r="AP601" s="13">
        <f t="shared" si="1324"/>
        <v>15</v>
      </c>
      <c r="AQ601" s="456">
        <v>0.76736111111111116</v>
      </c>
      <c r="AR601" s="12">
        <f t="shared" si="1306"/>
        <v>2.777777777777779E-2</v>
      </c>
      <c r="AS601" s="225">
        <f t="shared" si="1307"/>
        <v>0</v>
      </c>
      <c r="AT601" s="13">
        <f t="shared" si="1308"/>
        <v>40</v>
      </c>
      <c r="AU601" s="456">
        <v>0.78333333333333333</v>
      </c>
      <c r="AV601" s="226">
        <f t="shared" si="1302"/>
        <v>1.5972222222222165E-2</v>
      </c>
      <c r="AW601" s="13">
        <f t="shared" si="1303"/>
        <v>0</v>
      </c>
      <c r="AX601" s="13">
        <f t="shared" si="1304"/>
        <v>23</v>
      </c>
      <c r="AY601" s="456">
        <v>0.92708333333333337</v>
      </c>
      <c r="AZ601" s="12">
        <f t="shared" si="1362"/>
        <v>0.14375000000000004</v>
      </c>
      <c r="BA601" s="225">
        <f t="shared" si="1363"/>
        <v>3</v>
      </c>
      <c r="BB601" s="225">
        <f t="shared" si="1364"/>
        <v>27</v>
      </c>
      <c r="BC601" s="456">
        <v>0.92708333333333337</v>
      </c>
      <c r="BD601" s="456">
        <v>0.92708333333333337</v>
      </c>
      <c r="BE601" s="12">
        <f t="shared" si="1325"/>
        <v>0</v>
      </c>
      <c r="BF601" s="13">
        <f t="shared" si="1326"/>
        <v>0</v>
      </c>
      <c r="BG601" s="13">
        <f t="shared" si="1327"/>
        <v>0</v>
      </c>
      <c r="BH601" s="456">
        <v>0.92708333333333337</v>
      </c>
      <c r="BI601" s="456">
        <v>0.92708333333333337</v>
      </c>
      <c r="BJ601" s="455"/>
      <c r="BK601" s="69">
        <f t="shared" si="1328"/>
        <v>0</v>
      </c>
      <c r="BL601" s="13">
        <f t="shared" si="1329"/>
        <v>0</v>
      </c>
      <c r="BM601" s="13">
        <f t="shared" si="1330"/>
        <v>0</v>
      </c>
      <c r="BN601" s="456">
        <v>0.93402777777777779</v>
      </c>
      <c r="BO601" s="12">
        <f t="shared" si="1365"/>
        <v>6.9444444444444198E-3</v>
      </c>
      <c r="BP601" s="225">
        <f t="shared" si="1366"/>
        <v>0</v>
      </c>
      <c r="BQ601" s="225">
        <f t="shared" si="1367"/>
        <v>10</v>
      </c>
      <c r="BR601" s="456">
        <v>0.9375</v>
      </c>
      <c r="BS601" s="12">
        <f t="shared" si="1368"/>
        <v>3.4722222222222099E-3</v>
      </c>
      <c r="BT601" s="225">
        <f t="shared" si="1369"/>
        <v>0</v>
      </c>
      <c r="BU601" s="225">
        <f t="shared" si="1370"/>
        <v>5</v>
      </c>
      <c r="BV601" s="456">
        <v>0.9375</v>
      </c>
      <c r="BW601" s="456">
        <v>0.94097222222222221</v>
      </c>
      <c r="BX601" s="12">
        <f t="shared" si="1331"/>
        <v>3.4722222222222099E-3</v>
      </c>
      <c r="BY601" s="13">
        <f t="shared" si="1332"/>
        <v>0</v>
      </c>
      <c r="BZ601" s="13">
        <f t="shared" si="1333"/>
        <v>5</v>
      </c>
      <c r="CA601" s="226">
        <f t="shared" si="1334"/>
        <v>0.33680555555555558</v>
      </c>
      <c r="CB601" s="13">
        <f t="shared" si="1335"/>
        <v>8</v>
      </c>
      <c r="CC601" s="13">
        <f t="shared" si="1336"/>
        <v>5</v>
      </c>
      <c r="CD601" s="12">
        <f t="shared" si="1337"/>
        <v>8.680555555555558E-2</v>
      </c>
      <c r="CE601" s="13">
        <f t="shared" si="1338"/>
        <v>2</v>
      </c>
      <c r="CF601" s="13">
        <f t="shared" si="1339"/>
        <v>5</v>
      </c>
      <c r="CG601" s="12">
        <f t="shared" si="1340"/>
        <v>5.208333333333337E-2</v>
      </c>
      <c r="CH601" s="13">
        <f t="shared" si="1341"/>
        <v>1</v>
      </c>
      <c r="CI601" s="13">
        <f t="shared" si="1342"/>
        <v>15</v>
      </c>
      <c r="CJ601" s="12">
        <f t="shared" si="1343"/>
        <v>0.14375000000000004</v>
      </c>
      <c r="CK601" s="13">
        <f t="shared" si="1344"/>
        <v>3</v>
      </c>
      <c r="CL601" s="13">
        <f t="shared" si="1345"/>
        <v>27</v>
      </c>
      <c r="CM601" s="62"/>
      <c r="CN601" s="62"/>
      <c r="CO601" s="62"/>
      <c r="CP601" s="12">
        <f t="shared" si="1346"/>
        <v>6.7361111111111149E-2</v>
      </c>
      <c r="CQ601" s="13">
        <f t="shared" si="1347"/>
        <v>1</v>
      </c>
      <c r="CR601" s="13">
        <f t="shared" si="1348"/>
        <v>37</v>
      </c>
      <c r="CS601" s="456">
        <v>0</v>
      </c>
      <c r="CT601" s="13">
        <f t="shared" si="1349"/>
        <v>0</v>
      </c>
      <c r="CU601" s="13">
        <f t="shared" si="1350"/>
        <v>0</v>
      </c>
      <c r="CV601" s="456">
        <v>0</v>
      </c>
      <c r="CW601" s="13">
        <f t="shared" si="1351"/>
        <v>0</v>
      </c>
      <c r="CX601" s="13">
        <f t="shared" si="1352"/>
        <v>0</v>
      </c>
      <c r="CY601" s="456">
        <v>0</v>
      </c>
      <c r="CZ601" s="13">
        <f t="shared" si="1353"/>
        <v>0</v>
      </c>
      <c r="DA601" s="13">
        <f t="shared" si="1354"/>
        <v>0</v>
      </c>
      <c r="DB601" s="456">
        <v>0</v>
      </c>
      <c r="DC601" s="13">
        <f t="shared" si="1355"/>
        <v>0</v>
      </c>
      <c r="DD601" s="13">
        <f t="shared" si="1356"/>
        <v>0</v>
      </c>
      <c r="DE601" s="456">
        <v>0</v>
      </c>
      <c r="DF601" s="13">
        <f t="shared" si="1262"/>
        <v>0</v>
      </c>
      <c r="DG601" s="13">
        <f t="shared" si="1263"/>
        <v>0</v>
      </c>
      <c r="DH601" s="456">
        <v>7.6388888888888895E-2</v>
      </c>
      <c r="DI601" s="13">
        <f t="shared" si="1357"/>
        <v>1</v>
      </c>
      <c r="DJ601" s="13">
        <f t="shared" si="1358"/>
        <v>50</v>
      </c>
      <c r="DK601" s="456">
        <v>0</v>
      </c>
      <c r="DL601" s="35">
        <f t="shared" si="1371"/>
        <v>0</v>
      </c>
      <c r="DM601" s="35">
        <f t="shared" si="1372"/>
        <v>0</v>
      </c>
      <c r="DN601" s="66">
        <f t="shared" si="1299"/>
        <v>2124448.5459999996</v>
      </c>
      <c r="DO601" s="74">
        <f t="shared" si="1300"/>
        <v>34198</v>
      </c>
      <c r="DP601" s="66">
        <f t="shared" si="1373"/>
        <v>61.210175438596494</v>
      </c>
      <c r="DQ601" s="63">
        <f t="shared" si="1301"/>
        <v>62.122011404175673</v>
      </c>
      <c r="DR601" s="66" t="e">
        <f t="shared" si="1156"/>
        <v>#NUM!</v>
      </c>
      <c r="DS601" s="96" t="e">
        <f t="shared" si="1157"/>
        <v>#NUM!</v>
      </c>
      <c r="DT601" s="66" t="e">
        <f t="shared" si="1158"/>
        <v>#NUM!</v>
      </c>
      <c r="DU601" s="66" t="e">
        <f t="shared" si="1159"/>
        <v>#NUM!</v>
      </c>
      <c r="FJ601" s="3">
        <f t="shared" si="1305"/>
        <v>0.14097222222222217</v>
      </c>
      <c r="FK601" s="3">
        <f>AC601-J601</f>
        <v>7.986111111111116E-2</v>
      </c>
      <c r="FL601" s="3">
        <f>AQ601-AM601</f>
        <v>2.777777777777779E-2</v>
      </c>
    </row>
    <row r="602" spans="1:168">
      <c r="A602" s="199">
        <v>601</v>
      </c>
      <c r="B602" s="451">
        <f t="shared" si="1309"/>
        <v>9</v>
      </c>
      <c r="C602" s="452">
        <v>40880</v>
      </c>
      <c r="D602" s="453">
        <v>12</v>
      </c>
      <c r="E602" s="454" t="s">
        <v>526</v>
      </c>
      <c r="F602" s="451">
        <v>1</v>
      </c>
      <c r="G602" s="455" t="s">
        <v>697</v>
      </c>
      <c r="H602" s="455" t="s">
        <v>761</v>
      </c>
      <c r="I602" s="455" t="s">
        <v>537</v>
      </c>
      <c r="J602" s="456">
        <v>0.625</v>
      </c>
      <c r="K602" s="457">
        <v>3524.62</v>
      </c>
      <c r="L602" s="455" t="s">
        <v>930</v>
      </c>
      <c r="M602" s="451">
        <v>58</v>
      </c>
      <c r="N602" s="451">
        <v>0</v>
      </c>
      <c r="O602" s="455"/>
      <c r="P602" s="456">
        <v>0.625</v>
      </c>
      <c r="Q602" s="456">
        <v>0.625</v>
      </c>
      <c r="R602" s="12">
        <f t="shared" si="1310"/>
        <v>0</v>
      </c>
      <c r="S602" s="13">
        <f t="shared" si="1311"/>
        <v>0</v>
      </c>
      <c r="T602" s="13">
        <f t="shared" si="1312"/>
        <v>0</v>
      </c>
      <c r="U602" s="456">
        <v>0.6875</v>
      </c>
      <c r="V602" s="12">
        <f t="shared" si="1313"/>
        <v>6.25E-2</v>
      </c>
      <c r="W602" s="13">
        <f t="shared" si="1314"/>
        <v>1</v>
      </c>
      <c r="X602" s="225">
        <f t="shared" si="1315"/>
        <v>30</v>
      </c>
      <c r="Y602" s="456">
        <v>0.77777777777777779</v>
      </c>
      <c r="Z602" s="12">
        <f t="shared" si="1316"/>
        <v>9.027777777777779E-2</v>
      </c>
      <c r="AA602" s="13">
        <f t="shared" si="1317"/>
        <v>2</v>
      </c>
      <c r="AB602" s="13">
        <f t="shared" si="1318"/>
        <v>10</v>
      </c>
      <c r="AC602" s="456">
        <v>0.80208333333333337</v>
      </c>
      <c r="AD602" s="12">
        <f t="shared" si="1319"/>
        <v>2.430555555555558E-2</v>
      </c>
      <c r="AE602" s="13">
        <f t="shared" si="1320"/>
        <v>0</v>
      </c>
      <c r="AF602" s="13">
        <f t="shared" si="1321"/>
        <v>35</v>
      </c>
      <c r="AG602" s="456">
        <v>0.80555555555555547</v>
      </c>
      <c r="AH602" s="456">
        <v>0.82638888888888884</v>
      </c>
      <c r="AI602" s="12">
        <f t="shared" si="1359"/>
        <v>2.083333333333337E-2</v>
      </c>
      <c r="AJ602" s="225">
        <f t="shared" si="1360"/>
        <v>0</v>
      </c>
      <c r="AK602" s="225">
        <f t="shared" si="1361"/>
        <v>30</v>
      </c>
      <c r="AL602" s="456">
        <v>0.80555555555555547</v>
      </c>
      <c r="AM602" s="456">
        <v>0.82638888888888884</v>
      </c>
      <c r="AN602" s="12">
        <f t="shared" si="1322"/>
        <v>2.083333333333337E-2</v>
      </c>
      <c r="AO602" s="13">
        <f t="shared" si="1323"/>
        <v>0</v>
      </c>
      <c r="AP602" s="13">
        <f t="shared" si="1324"/>
        <v>30</v>
      </c>
      <c r="AQ602" s="456">
        <v>0.80555555555555547</v>
      </c>
      <c r="AR602" s="12">
        <f>AQ602-AC602</f>
        <v>3.4722222222220989E-3</v>
      </c>
      <c r="AS602" s="225">
        <f>HOUR(AR602)</f>
        <v>0</v>
      </c>
      <c r="AT602" s="13">
        <f>MINUTE(AR602)</f>
        <v>5</v>
      </c>
      <c r="AU602" s="456">
        <v>0.83333333333333337</v>
      </c>
      <c r="AV602" s="226">
        <f t="shared" si="1302"/>
        <v>2.7777777777777901E-2</v>
      </c>
      <c r="AW602" s="13">
        <f t="shared" si="1303"/>
        <v>0</v>
      </c>
      <c r="AX602" s="13">
        <f t="shared" si="1304"/>
        <v>40</v>
      </c>
      <c r="AY602" s="456">
        <v>0.96875</v>
      </c>
      <c r="AZ602" s="12">
        <f t="shared" si="1362"/>
        <v>0.13541666666666663</v>
      </c>
      <c r="BA602" s="225">
        <f t="shared" si="1363"/>
        <v>3</v>
      </c>
      <c r="BB602" s="225">
        <f t="shared" si="1364"/>
        <v>15</v>
      </c>
      <c r="BC602" s="456">
        <v>0.96875</v>
      </c>
      <c r="BD602" s="456">
        <v>0.96875</v>
      </c>
      <c r="BE602" s="12">
        <f t="shared" si="1325"/>
        <v>0</v>
      </c>
      <c r="BF602" s="13">
        <f t="shared" si="1326"/>
        <v>0</v>
      </c>
      <c r="BG602" s="13">
        <f t="shared" si="1327"/>
        <v>0</v>
      </c>
      <c r="BH602" s="456">
        <v>0.96875</v>
      </c>
      <c r="BI602" s="456">
        <v>0.96875</v>
      </c>
      <c r="BJ602" s="455"/>
      <c r="BK602" s="69">
        <f t="shared" si="1328"/>
        <v>0</v>
      </c>
      <c r="BL602" s="13">
        <f t="shared" si="1329"/>
        <v>0</v>
      </c>
      <c r="BM602" s="13">
        <f t="shared" si="1330"/>
        <v>0</v>
      </c>
      <c r="BN602" s="456">
        <v>0.97916666666666663</v>
      </c>
      <c r="BO602" s="12">
        <f t="shared" si="1365"/>
        <v>1.041666666666663E-2</v>
      </c>
      <c r="BP602" s="225">
        <f t="shared" si="1366"/>
        <v>0</v>
      </c>
      <c r="BQ602" s="225">
        <f t="shared" si="1367"/>
        <v>15</v>
      </c>
      <c r="BR602" s="456">
        <v>0.98611111111111116</v>
      </c>
      <c r="BS602" s="12">
        <f t="shared" si="1368"/>
        <v>6.9444444444445308E-3</v>
      </c>
      <c r="BT602" s="225">
        <f t="shared" si="1369"/>
        <v>0</v>
      </c>
      <c r="BU602" s="225">
        <f t="shared" si="1370"/>
        <v>10</v>
      </c>
      <c r="BV602" s="456">
        <v>0.98611111111111116</v>
      </c>
      <c r="BW602" s="456">
        <v>0.98958333333333337</v>
      </c>
      <c r="BX602" s="12">
        <f t="shared" si="1331"/>
        <v>3.4722222222222099E-3</v>
      </c>
      <c r="BY602" s="13">
        <f t="shared" si="1332"/>
        <v>0</v>
      </c>
      <c r="BZ602" s="13">
        <f t="shared" si="1333"/>
        <v>5</v>
      </c>
      <c r="CA602" s="226">
        <f t="shared" si="1334"/>
        <v>0.36458333333333337</v>
      </c>
      <c r="CB602" s="13">
        <f t="shared" si="1335"/>
        <v>8</v>
      </c>
      <c r="CC602" s="13">
        <f t="shared" si="1336"/>
        <v>45</v>
      </c>
      <c r="CD602" s="12">
        <f t="shared" si="1337"/>
        <v>4.513888888888884E-2</v>
      </c>
      <c r="CE602" s="13">
        <f t="shared" si="1338"/>
        <v>1</v>
      </c>
      <c r="CF602" s="13">
        <f t="shared" si="1339"/>
        <v>5</v>
      </c>
      <c r="CG602" s="12">
        <f t="shared" si="1340"/>
        <v>2.083333333333337E-2</v>
      </c>
      <c r="CH602" s="13">
        <f t="shared" si="1341"/>
        <v>0</v>
      </c>
      <c r="CI602" s="13">
        <f t="shared" si="1342"/>
        <v>30</v>
      </c>
      <c r="CJ602" s="12">
        <f t="shared" si="1343"/>
        <v>0.13541666666666663</v>
      </c>
      <c r="CK602" s="13">
        <f t="shared" si="1344"/>
        <v>3</v>
      </c>
      <c r="CL602" s="13">
        <f t="shared" si="1345"/>
        <v>15</v>
      </c>
      <c r="CM602" s="62"/>
      <c r="CN602" s="62"/>
      <c r="CO602" s="62"/>
      <c r="CP602" s="12">
        <f t="shared" si="1346"/>
        <v>0</v>
      </c>
      <c r="CQ602" s="13">
        <f t="shared" si="1347"/>
        <v>0</v>
      </c>
      <c r="CR602" s="13">
        <f t="shared" si="1348"/>
        <v>0</v>
      </c>
      <c r="CS602" s="456">
        <v>0</v>
      </c>
      <c r="CT602" s="13">
        <f t="shared" si="1349"/>
        <v>0</v>
      </c>
      <c r="CU602" s="13">
        <f t="shared" si="1350"/>
        <v>0</v>
      </c>
      <c r="CV602" s="456">
        <v>0</v>
      </c>
      <c r="CW602" s="13">
        <f t="shared" si="1351"/>
        <v>0</v>
      </c>
      <c r="CX602" s="13">
        <f t="shared" si="1352"/>
        <v>0</v>
      </c>
      <c r="CY602" s="456">
        <v>0</v>
      </c>
      <c r="CZ602" s="13">
        <f t="shared" si="1353"/>
        <v>0</v>
      </c>
      <c r="DA602" s="13">
        <f t="shared" si="1354"/>
        <v>0</v>
      </c>
      <c r="DB602" s="456">
        <v>0.13541666666666666</v>
      </c>
      <c r="DC602" s="13">
        <f t="shared" si="1355"/>
        <v>3</v>
      </c>
      <c r="DD602" s="13">
        <f t="shared" si="1356"/>
        <v>15</v>
      </c>
      <c r="DE602" s="456">
        <v>0</v>
      </c>
      <c r="DF602" s="13">
        <f t="shared" si="1262"/>
        <v>0</v>
      </c>
      <c r="DG602" s="13">
        <f t="shared" si="1263"/>
        <v>0</v>
      </c>
      <c r="DH602" s="456">
        <v>0</v>
      </c>
      <c r="DI602" s="13">
        <f t="shared" si="1357"/>
        <v>0</v>
      </c>
      <c r="DJ602" s="13">
        <f t="shared" si="1358"/>
        <v>0</v>
      </c>
      <c r="DK602" s="456">
        <v>0</v>
      </c>
      <c r="DL602" s="35">
        <f t="shared" si="1371"/>
        <v>0</v>
      </c>
      <c r="DM602" s="35">
        <f t="shared" si="1372"/>
        <v>0</v>
      </c>
      <c r="DN602" s="66">
        <f t="shared" si="1299"/>
        <v>2127973.1659999997</v>
      </c>
      <c r="DO602" s="74">
        <f t="shared" si="1300"/>
        <v>34256</v>
      </c>
      <c r="DP602" s="66">
        <f t="shared" si="1373"/>
        <v>60.769310344827588</v>
      </c>
      <c r="DQ602" s="63">
        <f t="shared" si="1301"/>
        <v>62.119721099953289</v>
      </c>
      <c r="DR602" s="66" t="e">
        <f t="shared" si="1156"/>
        <v>#NUM!</v>
      </c>
      <c r="DS602" s="96" t="e">
        <f t="shared" si="1157"/>
        <v>#NUM!</v>
      </c>
      <c r="DT602" s="66" t="e">
        <f t="shared" si="1158"/>
        <v>#NUM!</v>
      </c>
      <c r="DU602" s="66" t="e">
        <f t="shared" si="1159"/>
        <v>#NUM!</v>
      </c>
      <c r="FJ602" s="3">
        <f t="shared" si="1305"/>
        <v>0.20833333333333337</v>
      </c>
    </row>
    <row r="603" spans="1:168">
      <c r="A603" s="175">
        <v>602</v>
      </c>
      <c r="B603" s="451">
        <f t="shared" si="1309"/>
        <v>10</v>
      </c>
      <c r="C603" s="452">
        <v>40881</v>
      </c>
      <c r="D603" s="453">
        <v>12</v>
      </c>
      <c r="E603" s="454" t="s">
        <v>756</v>
      </c>
      <c r="F603" s="451">
        <v>2</v>
      </c>
      <c r="G603" s="455" t="s">
        <v>697</v>
      </c>
      <c r="H603" s="455" t="s">
        <v>761</v>
      </c>
      <c r="I603" s="455" t="s">
        <v>537</v>
      </c>
      <c r="J603" s="456">
        <v>9.375E-2</v>
      </c>
      <c r="K603" s="457">
        <v>3139.77</v>
      </c>
      <c r="L603" s="455" t="s">
        <v>930</v>
      </c>
      <c r="M603" s="451">
        <v>56</v>
      </c>
      <c r="N603" s="451">
        <v>3</v>
      </c>
      <c r="O603" s="455"/>
      <c r="P603" s="456">
        <v>9.375E-2</v>
      </c>
      <c r="Q603" s="456">
        <v>9.375E-2</v>
      </c>
      <c r="R603" s="12">
        <f t="shared" si="1310"/>
        <v>0</v>
      </c>
      <c r="S603" s="13">
        <f t="shared" si="1311"/>
        <v>0</v>
      </c>
      <c r="T603" s="13">
        <f t="shared" si="1312"/>
        <v>0</v>
      </c>
      <c r="U603" s="456">
        <v>9.7222222222222224E-2</v>
      </c>
      <c r="V603" s="12">
        <f t="shared" si="1313"/>
        <v>3.4722222222222238E-3</v>
      </c>
      <c r="W603" s="13">
        <f t="shared" si="1314"/>
        <v>0</v>
      </c>
      <c r="X603" s="225">
        <f t="shared" si="1315"/>
        <v>5</v>
      </c>
      <c r="Y603" s="456">
        <v>0.10416666666666667</v>
      </c>
      <c r="Z603" s="12">
        <f t="shared" si="1316"/>
        <v>6.9444444444444475E-3</v>
      </c>
      <c r="AA603" s="13">
        <f t="shared" si="1317"/>
        <v>0</v>
      </c>
      <c r="AB603" s="13">
        <f t="shared" si="1318"/>
        <v>10</v>
      </c>
      <c r="AC603" s="456">
        <v>0.13194444444444445</v>
      </c>
      <c r="AD603" s="12">
        <f t="shared" ref="AD603:AD625" si="1374">AC603-Y603</f>
        <v>2.7777777777777776E-2</v>
      </c>
      <c r="AE603" s="13">
        <f t="shared" ref="AE603:AE625" si="1375">HOUR(AD603)</f>
        <v>0</v>
      </c>
      <c r="AF603" s="13">
        <f t="shared" ref="AF603:AF625" si="1376">MINUTE(AD603)</f>
        <v>40</v>
      </c>
      <c r="AG603" s="456">
        <v>0.13194444444444445</v>
      </c>
      <c r="AH603" s="456">
        <v>0.16666666666666666</v>
      </c>
      <c r="AI603" s="12">
        <f t="shared" si="1359"/>
        <v>3.472222222222221E-2</v>
      </c>
      <c r="AJ603" s="225">
        <f t="shared" si="1360"/>
        <v>0</v>
      </c>
      <c r="AK603" s="225">
        <f t="shared" si="1361"/>
        <v>50</v>
      </c>
      <c r="AL603" s="456">
        <v>0.13194444444444445</v>
      </c>
      <c r="AM603" s="456">
        <v>0.16666666666666666</v>
      </c>
      <c r="AN603" s="12">
        <f t="shared" ref="AN603:AN611" si="1377">AM603-AL603</f>
        <v>3.472222222222221E-2</v>
      </c>
      <c r="AO603" s="13">
        <f t="shared" ref="AO603:AO611" si="1378">HOUR(AN603)</f>
        <v>0</v>
      </c>
      <c r="AP603" s="13">
        <f t="shared" ref="AP603:AP611" si="1379">MINUTE(AN603)</f>
        <v>50</v>
      </c>
      <c r="AQ603" s="456">
        <v>0.13194444444444445</v>
      </c>
      <c r="AR603" s="12">
        <f>AQ603-AC603</f>
        <v>0</v>
      </c>
      <c r="AS603" s="225">
        <f>HOUR(AR603)</f>
        <v>0</v>
      </c>
      <c r="AT603" s="13">
        <f>MINUTE(AR603)</f>
        <v>0</v>
      </c>
      <c r="AU603" s="456">
        <v>0.18055555555555555</v>
      </c>
      <c r="AV603" s="226">
        <f t="shared" si="1302"/>
        <v>4.8611111111111105E-2</v>
      </c>
      <c r="AW603" s="13">
        <f t="shared" si="1303"/>
        <v>1</v>
      </c>
      <c r="AX603" s="13">
        <f t="shared" si="1304"/>
        <v>10</v>
      </c>
      <c r="AY603" s="456">
        <v>0.35416666666666669</v>
      </c>
      <c r="AZ603" s="12">
        <f t="shared" si="1362"/>
        <v>0.17361111111111113</v>
      </c>
      <c r="BA603" s="225">
        <f t="shared" si="1363"/>
        <v>4</v>
      </c>
      <c r="BB603" s="225">
        <f t="shared" si="1364"/>
        <v>10</v>
      </c>
      <c r="BC603" s="456">
        <v>0.35416666666666669</v>
      </c>
      <c r="BD603" s="456">
        <v>0.35416666666666669</v>
      </c>
      <c r="BE603" s="12">
        <f t="shared" ref="BE603:BE611" si="1380">BD603-BC603</f>
        <v>0</v>
      </c>
      <c r="BF603" s="13">
        <f t="shared" ref="BF603:BF611" si="1381">HOUR(BE603)</f>
        <v>0</v>
      </c>
      <c r="BG603" s="13">
        <f t="shared" ref="BG603:BG611" si="1382">MINUTE(BE603)</f>
        <v>0</v>
      </c>
      <c r="BH603" s="456">
        <v>0.35416666666666669</v>
      </c>
      <c r="BI603" s="456">
        <v>0.35416666666666669</v>
      </c>
      <c r="BJ603" s="455"/>
      <c r="BK603" s="69">
        <f t="shared" ref="BK603:BK611" si="1383">BI603-BH603</f>
        <v>0</v>
      </c>
      <c r="BL603" s="13">
        <f t="shared" ref="BL603:BL611" si="1384">HOUR(BK603)</f>
        <v>0</v>
      </c>
      <c r="BM603" s="13">
        <f t="shared" ref="BM603:BM611" si="1385">MINUTE(BK603)</f>
        <v>0</v>
      </c>
      <c r="BN603" s="456">
        <v>0.3576388888888889</v>
      </c>
      <c r="BO603" s="12">
        <f t="shared" si="1365"/>
        <v>3.4722222222222099E-3</v>
      </c>
      <c r="BP603" s="225">
        <f t="shared" si="1366"/>
        <v>0</v>
      </c>
      <c r="BQ603" s="225">
        <f t="shared" si="1367"/>
        <v>5</v>
      </c>
      <c r="BR603" s="456">
        <v>0.3611111111111111</v>
      </c>
      <c r="BS603" s="12">
        <f t="shared" si="1368"/>
        <v>3.4722222222222099E-3</v>
      </c>
      <c r="BT603" s="225">
        <f t="shared" si="1369"/>
        <v>0</v>
      </c>
      <c r="BU603" s="225">
        <f t="shared" si="1370"/>
        <v>5</v>
      </c>
      <c r="BV603" s="456">
        <v>0.3611111111111111</v>
      </c>
      <c r="BW603" s="456">
        <v>0.36458333333333331</v>
      </c>
      <c r="BX603" s="12">
        <f t="shared" ref="BX603:BX611" si="1386">BW603-BV603</f>
        <v>3.4722222222222099E-3</v>
      </c>
      <c r="BY603" s="13">
        <f t="shared" ref="BY603:BY611" si="1387">HOUR(BX603)</f>
        <v>0</v>
      </c>
      <c r="BZ603" s="13">
        <f t="shared" ref="BZ603:BZ611" si="1388">MINUTE(BX603)</f>
        <v>5</v>
      </c>
      <c r="CA603" s="226">
        <f t="shared" ref="CA603:CA611" si="1389">BW603-P603</f>
        <v>0.27083333333333331</v>
      </c>
      <c r="CB603" s="13">
        <f t="shared" ref="CB603:CB611" si="1390">HOUR(CA603)</f>
        <v>6</v>
      </c>
      <c r="CC603" s="13">
        <f t="shared" ref="CC603:CC611" si="1391">MINUTE(CA603)</f>
        <v>30</v>
      </c>
      <c r="CD603" s="12">
        <f t="shared" ref="CD603:CD611" si="1392">AD603+AR603+BO603+BS603</f>
        <v>3.4722222222222196E-2</v>
      </c>
      <c r="CE603" s="13">
        <f t="shared" ref="CE603:CE611" si="1393">HOUR(CD603)</f>
        <v>0</v>
      </c>
      <c r="CF603" s="13">
        <f t="shared" ref="CF603:CF611" si="1394">MINUTE(CD603)</f>
        <v>50</v>
      </c>
      <c r="CG603" s="12">
        <f t="shared" ref="CG603:CG611" si="1395">AI603</f>
        <v>3.472222222222221E-2</v>
      </c>
      <c r="CH603" s="13">
        <f t="shared" ref="CH603:CH611" si="1396">HOUR(CG603)</f>
        <v>0</v>
      </c>
      <c r="CI603" s="13">
        <f t="shared" ref="CI603:CI611" si="1397">MINUTE(CG603)</f>
        <v>50</v>
      </c>
      <c r="CJ603" s="12">
        <f t="shared" ref="CJ603:CJ611" si="1398">AZ603</f>
        <v>0.17361111111111113</v>
      </c>
      <c r="CK603" s="13">
        <f t="shared" ref="CK603:CK611" si="1399">HOUR(CJ603)</f>
        <v>4</v>
      </c>
      <c r="CL603" s="13">
        <f t="shared" ref="CL603:CL611" si="1400">MINUTE(CJ603)</f>
        <v>10</v>
      </c>
      <c r="CM603" s="62"/>
      <c r="CN603" s="62"/>
      <c r="CO603" s="62"/>
      <c r="CP603" s="12">
        <f t="shared" ref="CP603:CP611" si="1401">AZ603-(CS603+CV603+CY603+DB603+DE603+DH603)</f>
        <v>0</v>
      </c>
      <c r="CQ603" s="13">
        <f t="shared" ref="CQ603:CQ611" si="1402">HOUR(CP603)</f>
        <v>0</v>
      </c>
      <c r="CR603" s="13">
        <f t="shared" ref="CR603:CR611" si="1403">MINUTE(CP603)</f>
        <v>0</v>
      </c>
      <c r="CS603" s="456">
        <v>0</v>
      </c>
      <c r="CT603" s="13">
        <f t="shared" si="1349"/>
        <v>0</v>
      </c>
      <c r="CU603" s="13">
        <f t="shared" si="1350"/>
        <v>0</v>
      </c>
      <c r="CV603" s="456">
        <v>0</v>
      </c>
      <c r="CW603" s="13">
        <f t="shared" si="1351"/>
        <v>0</v>
      </c>
      <c r="CX603" s="13">
        <f t="shared" si="1352"/>
        <v>0</v>
      </c>
      <c r="CY603" s="456">
        <v>0</v>
      </c>
      <c r="CZ603" s="13">
        <f t="shared" si="1353"/>
        <v>0</v>
      </c>
      <c r="DA603" s="13">
        <f t="shared" si="1354"/>
        <v>0</v>
      </c>
      <c r="DB603" s="456">
        <v>0.17361111111111113</v>
      </c>
      <c r="DC603" s="13">
        <f t="shared" si="1355"/>
        <v>4</v>
      </c>
      <c r="DD603" s="13">
        <f t="shared" si="1356"/>
        <v>10</v>
      </c>
      <c r="DE603" s="456">
        <v>0</v>
      </c>
      <c r="DF603" s="13">
        <f t="shared" si="1262"/>
        <v>0</v>
      </c>
      <c r="DG603" s="13">
        <f t="shared" si="1263"/>
        <v>0</v>
      </c>
      <c r="DH603" s="456">
        <v>0</v>
      </c>
      <c r="DI603" s="13">
        <f t="shared" si="1357"/>
        <v>0</v>
      </c>
      <c r="DJ603" s="13">
        <f t="shared" si="1358"/>
        <v>0</v>
      </c>
      <c r="DK603" s="456">
        <v>0</v>
      </c>
      <c r="DL603" s="35">
        <f t="shared" si="1371"/>
        <v>0</v>
      </c>
      <c r="DM603" s="35">
        <f t="shared" si="1372"/>
        <v>0</v>
      </c>
      <c r="DN603" s="66">
        <f t="shared" si="1299"/>
        <v>2131112.9359999998</v>
      </c>
      <c r="DO603" s="74">
        <f t="shared" si="1300"/>
        <v>34312</v>
      </c>
      <c r="DP603" s="66">
        <f t="shared" si="1373"/>
        <v>56.067321428571425</v>
      </c>
      <c r="DQ603" s="63">
        <f t="shared" si="1301"/>
        <v>62.109843086966649</v>
      </c>
      <c r="DR603" s="66" t="e">
        <f t="shared" si="1156"/>
        <v>#NUM!</v>
      </c>
      <c r="DS603" s="96" t="e">
        <f t="shared" si="1157"/>
        <v>#NUM!</v>
      </c>
      <c r="DT603" s="66" t="e">
        <f t="shared" si="1158"/>
        <v>#NUM!</v>
      </c>
      <c r="DU603" s="66" t="e">
        <f t="shared" si="1159"/>
        <v>#NUM!</v>
      </c>
      <c r="FJ603" s="3">
        <f t="shared" si="1305"/>
        <v>6.2499999999999972E-2</v>
      </c>
    </row>
    <row r="604" spans="1:168">
      <c r="A604" s="175">
        <v>603</v>
      </c>
      <c r="B604" s="451">
        <f t="shared" si="1309"/>
        <v>11</v>
      </c>
      <c r="C604" s="452">
        <v>40881</v>
      </c>
      <c r="D604" s="453">
        <v>12</v>
      </c>
      <c r="E604" s="454" t="s">
        <v>39</v>
      </c>
      <c r="F604" s="451">
        <v>5</v>
      </c>
      <c r="G604" s="455" t="s">
        <v>38</v>
      </c>
      <c r="H604" s="455" t="s">
        <v>462</v>
      </c>
      <c r="I604" s="455" t="s">
        <v>739</v>
      </c>
      <c r="J604" s="456">
        <v>0.51388888888888895</v>
      </c>
      <c r="K604" s="457">
        <v>3502.43</v>
      </c>
      <c r="L604" s="455" t="s">
        <v>33</v>
      </c>
      <c r="M604" s="451">
        <v>56</v>
      </c>
      <c r="N604" s="451">
        <v>3</v>
      </c>
      <c r="O604" s="455"/>
      <c r="P604" s="456">
        <v>0.51388888888888895</v>
      </c>
      <c r="Q604" s="456">
        <v>0.51388888888888895</v>
      </c>
      <c r="R604" s="12">
        <f t="shared" ref="R604:R611" si="1404">Q604-P604</f>
        <v>0</v>
      </c>
      <c r="S604" s="13">
        <f t="shared" ref="S604:S611" si="1405">HOUR(R604)</f>
        <v>0</v>
      </c>
      <c r="T604" s="13">
        <f t="shared" ref="T604:T611" si="1406">MINUTE(R604)</f>
        <v>0</v>
      </c>
      <c r="U604" s="456">
        <v>0.53472222222222221</v>
      </c>
      <c r="V604" s="12">
        <f t="shared" si="1313"/>
        <v>2.0833333333333259E-2</v>
      </c>
      <c r="W604" s="13">
        <f t="shared" si="1314"/>
        <v>0</v>
      </c>
      <c r="X604" s="225">
        <f t="shared" si="1315"/>
        <v>30</v>
      </c>
      <c r="Y604" s="456">
        <v>0.54166666666666663</v>
      </c>
      <c r="Z604" s="12">
        <f t="shared" si="1316"/>
        <v>6.9444444444444198E-3</v>
      </c>
      <c r="AA604" s="13">
        <f t="shared" si="1317"/>
        <v>0</v>
      </c>
      <c r="AB604" s="13">
        <f t="shared" si="1318"/>
        <v>10</v>
      </c>
      <c r="AC604" s="456">
        <v>0.5708333333333333</v>
      </c>
      <c r="AD604" s="12">
        <f t="shared" si="1374"/>
        <v>2.9166666666666674E-2</v>
      </c>
      <c r="AE604" s="13">
        <f t="shared" si="1375"/>
        <v>0</v>
      </c>
      <c r="AF604" s="13">
        <f t="shared" si="1376"/>
        <v>42</v>
      </c>
      <c r="AG604" s="456">
        <v>0.57291666666666663</v>
      </c>
      <c r="AH604" s="456">
        <v>0.68402777777777779</v>
      </c>
      <c r="AI604" s="12">
        <f t="shared" si="1359"/>
        <v>0.11111111111111116</v>
      </c>
      <c r="AJ604" s="225">
        <f t="shared" si="1360"/>
        <v>2</v>
      </c>
      <c r="AK604" s="225">
        <f t="shared" si="1361"/>
        <v>40</v>
      </c>
      <c r="AL604" s="456">
        <v>0.57291666666666663</v>
      </c>
      <c r="AM604" s="456">
        <v>0.68402777777777779</v>
      </c>
      <c r="AN604" s="12">
        <f t="shared" si="1377"/>
        <v>0.11111111111111116</v>
      </c>
      <c r="AO604" s="13">
        <f t="shared" si="1378"/>
        <v>2</v>
      </c>
      <c r="AP604" s="13">
        <f t="shared" si="1379"/>
        <v>40</v>
      </c>
      <c r="AQ604" s="456">
        <v>0.68888888888888899</v>
      </c>
      <c r="AR604" s="12">
        <f>AQ604-AH604</f>
        <v>4.8611111111112049E-3</v>
      </c>
      <c r="AS604" s="225">
        <f>HOUR(AR604)</f>
        <v>0</v>
      </c>
      <c r="AT604" s="13">
        <f>MINUTE(AR604)</f>
        <v>7</v>
      </c>
      <c r="AU604" s="456">
        <v>0.69027777777777777</v>
      </c>
      <c r="AV604" s="226">
        <f t="shared" ref="AV604:AV611" si="1407">AU604-AQ604</f>
        <v>1.3888888888887729E-3</v>
      </c>
      <c r="AW604" s="13">
        <f t="shared" ref="AW604:AW611" si="1408">HOUR(AV604)</f>
        <v>0</v>
      </c>
      <c r="AX604" s="13">
        <f t="shared" ref="AX604:AX611" si="1409">MINUTE(AV604)</f>
        <v>2</v>
      </c>
      <c r="AY604" s="456">
        <v>0.80694444444444446</v>
      </c>
      <c r="AZ604" s="12">
        <f t="shared" si="1362"/>
        <v>0.1166666666666667</v>
      </c>
      <c r="BA604" s="225">
        <f t="shared" si="1363"/>
        <v>2</v>
      </c>
      <c r="BB604" s="225">
        <f t="shared" si="1364"/>
        <v>48</v>
      </c>
      <c r="BC604" s="456">
        <v>0.80694444444444446</v>
      </c>
      <c r="BD604" s="456">
        <v>0.80694444444444446</v>
      </c>
      <c r="BE604" s="12">
        <f t="shared" si="1380"/>
        <v>0</v>
      </c>
      <c r="BF604" s="13">
        <f t="shared" si="1381"/>
        <v>0</v>
      </c>
      <c r="BG604" s="13">
        <f t="shared" si="1382"/>
        <v>0</v>
      </c>
      <c r="BH604" s="456">
        <v>0.80694444444444446</v>
      </c>
      <c r="BI604" s="456">
        <v>0.80694444444444446</v>
      </c>
      <c r="BJ604" s="455"/>
      <c r="BK604" s="69">
        <f t="shared" si="1383"/>
        <v>0</v>
      </c>
      <c r="BL604" s="13">
        <f t="shared" si="1384"/>
        <v>0</v>
      </c>
      <c r="BM604" s="13">
        <f t="shared" si="1385"/>
        <v>0</v>
      </c>
      <c r="BN604" s="456">
        <v>0.81388888888888899</v>
      </c>
      <c r="BO604" s="12">
        <f t="shared" si="1365"/>
        <v>6.9444444444445308E-3</v>
      </c>
      <c r="BP604" s="225">
        <f t="shared" si="1366"/>
        <v>0</v>
      </c>
      <c r="BQ604" s="225">
        <f t="shared" si="1367"/>
        <v>10</v>
      </c>
      <c r="BR604" s="456">
        <v>0.81944444444444453</v>
      </c>
      <c r="BS604" s="12">
        <f t="shared" si="1368"/>
        <v>5.5555555555555358E-3</v>
      </c>
      <c r="BT604" s="225">
        <f t="shared" si="1369"/>
        <v>0</v>
      </c>
      <c r="BU604" s="225">
        <f t="shared" si="1370"/>
        <v>8</v>
      </c>
      <c r="BV604" s="456">
        <v>0.81944444444444453</v>
      </c>
      <c r="BW604" s="456">
        <v>0.82291666666666663</v>
      </c>
      <c r="BX604" s="12">
        <f t="shared" si="1386"/>
        <v>3.4722222222220989E-3</v>
      </c>
      <c r="BY604" s="13">
        <f t="shared" si="1387"/>
        <v>0</v>
      </c>
      <c r="BZ604" s="13">
        <f t="shared" si="1388"/>
        <v>5</v>
      </c>
      <c r="CA604" s="226">
        <f t="shared" si="1389"/>
        <v>0.30902777777777768</v>
      </c>
      <c r="CB604" s="13">
        <f t="shared" si="1390"/>
        <v>7</v>
      </c>
      <c r="CC604" s="13">
        <f t="shared" si="1391"/>
        <v>25</v>
      </c>
      <c r="CD604" s="12">
        <f t="shared" si="1392"/>
        <v>4.6527777777777946E-2</v>
      </c>
      <c r="CE604" s="13">
        <f t="shared" si="1393"/>
        <v>1</v>
      </c>
      <c r="CF604" s="13">
        <f t="shared" si="1394"/>
        <v>7</v>
      </c>
      <c r="CG604" s="12">
        <f t="shared" si="1395"/>
        <v>0.11111111111111116</v>
      </c>
      <c r="CH604" s="13">
        <f t="shared" si="1396"/>
        <v>2</v>
      </c>
      <c r="CI604" s="13">
        <f t="shared" si="1397"/>
        <v>40</v>
      </c>
      <c r="CJ604" s="12">
        <f t="shared" si="1398"/>
        <v>0.1166666666666667</v>
      </c>
      <c r="CK604" s="13">
        <f t="shared" si="1399"/>
        <v>2</v>
      </c>
      <c r="CL604" s="13">
        <f t="shared" si="1400"/>
        <v>48</v>
      </c>
      <c r="CM604" s="62"/>
      <c r="CN604" s="62"/>
      <c r="CO604" s="62"/>
      <c r="CP604" s="12">
        <f t="shared" si="1401"/>
        <v>4.1666666666666699E-2</v>
      </c>
      <c r="CQ604" s="13">
        <f t="shared" si="1402"/>
        <v>1</v>
      </c>
      <c r="CR604" s="13">
        <f t="shared" si="1403"/>
        <v>0</v>
      </c>
      <c r="CS604" s="456">
        <v>0</v>
      </c>
      <c r="CT604" s="13">
        <f t="shared" ref="CT604:CT611" si="1410">HOUR(CS604)</f>
        <v>0</v>
      </c>
      <c r="CU604" s="13">
        <f t="shared" ref="CU604:CU611" si="1411">MINUTE(CS604)</f>
        <v>0</v>
      </c>
      <c r="CV604" s="456">
        <v>0</v>
      </c>
      <c r="CW604" s="13">
        <f t="shared" si="1351"/>
        <v>0</v>
      </c>
      <c r="CX604" s="13">
        <f t="shared" si="1352"/>
        <v>0</v>
      </c>
      <c r="CY604" s="456">
        <v>0</v>
      </c>
      <c r="CZ604" s="13">
        <f t="shared" si="1353"/>
        <v>0</v>
      </c>
      <c r="DA604" s="13">
        <f t="shared" si="1354"/>
        <v>0</v>
      </c>
      <c r="DB604" s="456">
        <v>0</v>
      </c>
      <c r="DC604" s="13">
        <f t="shared" si="1355"/>
        <v>0</v>
      </c>
      <c r="DD604" s="13">
        <f t="shared" si="1356"/>
        <v>0</v>
      </c>
      <c r="DE604" s="456">
        <v>0</v>
      </c>
      <c r="DF604" s="13">
        <f t="shared" si="1262"/>
        <v>0</v>
      </c>
      <c r="DG604" s="13">
        <f t="shared" si="1263"/>
        <v>0</v>
      </c>
      <c r="DH604" s="456">
        <v>7.4999999999999997E-2</v>
      </c>
      <c r="DI604" s="13">
        <f t="shared" si="1357"/>
        <v>1</v>
      </c>
      <c r="DJ604" s="13">
        <f t="shared" si="1358"/>
        <v>48</v>
      </c>
      <c r="DK604" s="456">
        <v>0</v>
      </c>
      <c r="DL604" s="35">
        <f t="shared" ref="DL604:DL611" si="1412">HOUR(DK604)</f>
        <v>0</v>
      </c>
      <c r="DM604" s="35">
        <f t="shared" ref="DM604:DM611" si="1413">MINUTE(DK604)</f>
        <v>0</v>
      </c>
      <c r="DN604" s="66">
        <f t="shared" si="1299"/>
        <v>2134615.3659999999</v>
      </c>
      <c r="DO604" s="74">
        <f t="shared" si="1300"/>
        <v>34368</v>
      </c>
      <c r="DP604" s="66">
        <f t="shared" si="1373"/>
        <v>62.543392857142855</v>
      </c>
      <c r="DQ604" s="63">
        <f t="shared" si="1301"/>
        <v>62.110549522811915</v>
      </c>
      <c r="DR604" s="66" t="e">
        <f t="shared" si="1156"/>
        <v>#NUM!</v>
      </c>
      <c r="DS604" s="96" t="e">
        <f t="shared" si="1157"/>
        <v>#NUM!</v>
      </c>
      <c r="DT604" s="66" t="e">
        <f t="shared" si="1158"/>
        <v>#NUM!</v>
      </c>
      <c r="DU604" s="66" t="e">
        <f t="shared" si="1159"/>
        <v>#NUM!</v>
      </c>
      <c r="FJ604" s="3">
        <f t="shared" si="1305"/>
        <v>8.1249999999999822E-2</v>
      </c>
      <c r="FK604" s="3">
        <f t="shared" ref="FK604:FK621" si="1414">AC604-J604</f>
        <v>5.6944444444444353E-2</v>
      </c>
      <c r="FL604" s="3">
        <f t="shared" ref="FL604:FL621" si="1415">AQ604-AM604</f>
        <v>4.8611111111112049E-3</v>
      </c>
    </row>
    <row r="605" spans="1:168">
      <c r="A605" s="199">
        <v>604</v>
      </c>
      <c r="B605" s="451">
        <f t="shared" si="1309"/>
        <v>12</v>
      </c>
      <c r="C605" s="452">
        <v>40881</v>
      </c>
      <c r="D605" s="453">
        <v>12</v>
      </c>
      <c r="E605" s="454" t="s">
        <v>530</v>
      </c>
      <c r="F605" s="451">
        <v>1</v>
      </c>
      <c r="G605" s="455" t="s">
        <v>765</v>
      </c>
      <c r="H605" s="455" t="s">
        <v>288</v>
      </c>
      <c r="I605" s="455" t="s">
        <v>766</v>
      </c>
      <c r="J605" s="456">
        <v>0.83680555555555547</v>
      </c>
      <c r="K605" s="457">
        <v>3576.32</v>
      </c>
      <c r="L605" s="455" t="s">
        <v>34</v>
      </c>
      <c r="M605" s="451">
        <v>58</v>
      </c>
      <c r="N605" s="451">
        <v>1</v>
      </c>
      <c r="O605" s="455"/>
      <c r="P605" s="456">
        <v>0.83680555555555547</v>
      </c>
      <c r="Q605" s="456">
        <v>0.83680555555555547</v>
      </c>
      <c r="R605" s="12">
        <f t="shared" si="1404"/>
        <v>0</v>
      </c>
      <c r="S605" s="13">
        <f t="shared" si="1405"/>
        <v>0</v>
      </c>
      <c r="T605" s="13">
        <f t="shared" si="1406"/>
        <v>0</v>
      </c>
      <c r="U605" s="456">
        <v>0.85069444444444453</v>
      </c>
      <c r="V605" s="12">
        <f t="shared" si="1313"/>
        <v>1.3888888888889062E-2</v>
      </c>
      <c r="W605" s="13">
        <f t="shared" si="1314"/>
        <v>0</v>
      </c>
      <c r="X605" s="225">
        <f t="shared" si="1315"/>
        <v>20</v>
      </c>
      <c r="Y605" s="456">
        <v>0.85763888888888884</v>
      </c>
      <c r="Z605" s="12">
        <f t="shared" si="1316"/>
        <v>6.9444444444443088E-3</v>
      </c>
      <c r="AA605" s="13">
        <f t="shared" si="1317"/>
        <v>0</v>
      </c>
      <c r="AB605" s="13">
        <f t="shared" si="1318"/>
        <v>10</v>
      </c>
      <c r="AC605" s="456">
        <v>0.89027777777777783</v>
      </c>
      <c r="AD605" s="12">
        <f t="shared" si="1374"/>
        <v>3.2638888888888995E-2</v>
      </c>
      <c r="AE605" s="13">
        <f t="shared" si="1375"/>
        <v>0</v>
      </c>
      <c r="AF605" s="13">
        <f t="shared" si="1376"/>
        <v>47</v>
      </c>
      <c r="AG605" s="456">
        <v>0.89236111111111116</v>
      </c>
      <c r="AH605" s="456">
        <v>0.96180555555555547</v>
      </c>
      <c r="AI605" s="12">
        <f t="shared" si="1359"/>
        <v>6.9444444444444309E-2</v>
      </c>
      <c r="AJ605" s="225">
        <f t="shared" si="1360"/>
        <v>1</v>
      </c>
      <c r="AK605" s="225">
        <f t="shared" si="1361"/>
        <v>40</v>
      </c>
      <c r="AL605" s="456">
        <v>0.89236111111111116</v>
      </c>
      <c r="AM605" s="456">
        <v>0.96180555555555547</v>
      </c>
      <c r="AN605" s="12">
        <f t="shared" si="1377"/>
        <v>6.9444444444444309E-2</v>
      </c>
      <c r="AO605" s="13">
        <f t="shared" si="1378"/>
        <v>1</v>
      </c>
      <c r="AP605" s="13">
        <f t="shared" si="1379"/>
        <v>40</v>
      </c>
      <c r="AQ605" s="456">
        <v>0.96319444444444446</v>
      </c>
      <c r="AR605" s="12">
        <f>AQ605-AH605</f>
        <v>1.388888888888995E-3</v>
      </c>
      <c r="AS605" s="225">
        <f>HOUR(AR605)</f>
        <v>0</v>
      </c>
      <c r="AT605" s="13">
        <f>MINUTE(AR605)</f>
        <v>2</v>
      </c>
      <c r="AU605" s="456">
        <v>0.96458333333333324</v>
      </c>
      <c r="AV605" s="226">
        <f t="shared" si="1407"/>
        <v>1.3888888888887729E-3</v>
      </c>
      <c r="AW605" s="13">
        <f t="shared" si="1408"/>
        <v>0</v>
      </c>
      <c r="AX605" s="13">
        <f t="shared" si="1409"/>
        <v>2</v>
      </c>
      <c r="AY605" s="456">
        <v>1.0659722222222221</v>
      </c>
      <c r="AZ605" s="12">
        <f t="shared" si="1362"/>
        <v>0.10138888888888886</v>
      </c>
      <c r="BA605" s="225">
        <f t="shared" si="1363"/>
        <v>2</v>
      </c>
      <c r="BB605" s="225">
        <f t="shared" si="1364"/>
        <v>26</v>
      </c>
      <c r="BC605" s="456">
        <v>1.0659722222222221</v>
      </c>
      <c r="BD605" s="456">
        <v>1.0659722222222221</v>
      </c>
      <c r="BE605" s="12">
        <f t="shared" si="1380"/>
        <v>0</v>
      </c>
      <c r="BF605" s="13">
        <f t="shared" si="1381"/>
        <v>0</v>
      </c>
      <c r="BG605" s="13">
        <f t="shared" si="1382"/>
        <v>0</v>
      </c>
      <c r="BH605" s="456">
        <v>1.0659722222222221</v>
      </c>
      <c r="BI605" s="456">
        <v>1.0659722222222221</v>
      </c>
      <c r="BJ605" s="455"/>
      <c r="BK605" s="69">
        <f t="shared" si="1383"/>
        <v>0</v>
      </c>
      <c r="BL605" s="13">
        <f t="shared" si="1384"/>
        <v>0</v>
      </c>
      <c r="BM605" s="13">
        <f t="shared" si="1385"/>
        <v>0</v>
      </c>
      <c r="BN605" s="456">
        <v>1.0729166666666667</v>
      </c>
      <c r="BO605" s="12">
        <f t="shared" si="1365"/>
        <v>6.9444444444446418E-3</v>
      </c>
      <c r="BP605" s="225">
        <f t="shared" si="1366"/>
        <v>0</v>
      </c>
      <c r="BQ605" s="225">
        <f t="shared" si="1367"/>
        <v>10</v>
      </c>
      <c r="BR605" s="456">
        <v>1.0763888888888888</v>
      </c>
      <c r="BS605" s="12">
        <f t="shared" si="1368"/>
        <v>3.4722222222220989E-3</v>
      </c>
      <c r="BT605" s="225">
        <f t="shared" si="1369"/>
        <v>0</v>
      </c>
      <c r="BU605" s="225">
        <f t="shared" si="1370"/>
        <v>5</v>
      </c>
      <c r="BV605" s="456">
        <v>1.0763888888888888</v>
      </c>
      <c r="BW605" s="456">
        <v>1.0798611111111112</v>
      </c>
      <c r="BX605" s="12">
        <f t="shared" si="1386"/>
        <v>3.4722222222223209E-3</v>
      </c>
      <c r="BY605" s="13">
        <f t="shared" si="1387"/>
        <v>0</v>
      </c>
      <c r="BZ605" s="13">
        <f t="shared" si="1388"/>
        <v>5</v>
      </c>
      <c r="CA605" s="226">
        <f t="shared" si="1389"/>
        <v>0.24305555555555569</v>
      </c>
      <c r="CB605" s="13">
        <f t="shared" si="1390"/>
        <v>5</v>
      </c>
      <c r="CC605" s="13">
        <f t="shared" si="1391"/>
        <v>50</v>
      </c>
      <c r="CD605" s="12">
        <f t="shared" si="1392"/>
        <v>4.4444444444444731E-2</v>
      </c>
      <c r="CE605" s="13">
        <f t="shared" si="1393"/>
        <v>1</v>
      </c>
      <c r="CF605" s="13">
        <f t="shared" si="1394"/>
        <v>4</v>
      </c>
      <c r="CG605" s="12">
        <f t="shared" si="1395"/>
        <v>6.9444444444444309E-2</v>
      </c>
      <c r="CH605" s="13">
        <f t="shared" si="1396"/>
        <v>1</v>
      </c>
      <c r="CI605" s="13">
        <f t="shared" si="1397"/>
        <v>40</v>
      </c>
      <c r="CJ605" s="12">
        <f t="shared" si="1398"/>
        <v>0.10138888888888886</v>
      </c>
      <c r="CK605" s="13">
        <f t="shared" si="1399"/>
        <v>2</v>
      </c>
      <c r="CL605" s="13">
        <f t="shared" si="1400"/>
        <v>26</v>
      </c>
      <c r="CM605" s="62"/>
      <c r="CN605" s="62"/>
      <c r="CO605" s="62"/>
      <c r="CP605" s="12">
        <f t="shared" si="1401"/>
        <v>5.9027777777777755E-2</v>
      </c>
      <c r="CQ605" s="13">
        <f t="shared" si="1402"/>
        <v>1</v>
      </c>
      <c r="CR605" s="13">
        <f t="shared" si="1403"/>
        <v>25</v>
      </c>
      <c r="CS605" s="456">
        <v>0</v>
      </c>
      <c r="CT605" s="13">
        <f t="shared" si="1410"/>
        <v>0</v>
      </c>
      <c r="CU605" s="13">
        <f t="shared" si="1411"/>
        <v>0</v>
      </c>
      <c r="CV605" s="456">
        <v>0</v>
      </c>
      <c r="CW605" s="13">
        <f t="shared" si="1351"/>
        <v>0</v>
      </c>
      <c r="CX605" s="13">
        <f t="shared" si="1352"/>
        <v>0</v>
      </c>
      <c r="CY605" s="456">
        <v>0</v>
      </c>
      <c r="CZ605" s="13">
        <f t="shared" si="1353"/>
        <v>0</v>
      </c>
      <c r="DA605" s="13">
        <f t="shared" si="1354"/>
        <v>0</v>
      </c>
      <c r="DB605" s="456">
        <v>0</v>
      </c>
      <c r="DC605" s="13">
        <f t="shared" si="1355"/>
        <v>0</v>
      </c>
      <c r="DD605" s="13">
        <f t="shared" si="1356"/>
        <v>0</v>
      </c>
      <c r="DE605" s="456">
        <v>0</v>
      </c>
      <c r="DF605" s="13">
        <f t="shared" si="1262"/>
        <v>0</v>
      </c>
      <c r="DG605" s="13">
        <f t="shared" si="1263"/>
        <v>0</v>
      </c>
      <c r="DH605" s="456">
        <v>4.2361111111111106E-2</v>
      </c>
      <c r="DI605" s="13">
        <f t="shared" si="1357"/>
        <v>1</v>
      </c>
      <c r="DJ605" s="13">
        <f t="shared" si="1358"/>
        <v>1</v>
      </c>
      <c r="DK605" s="456">
        <v>0</v>
      </c>
      <c r="DL605" s="35">
        <f t="shared" si="1412"/>
        <v>0</v>
      </c>
      <c r="DM605" s="35">
        <f t="shared" si="1413"/>
        <v>0</v>
      </c>
      <c r="DN605" s="66">
        <f t="shared" si="1299"/>
        <v>2138191.6859999998</v>
      </c>
      <c r="DO605" s="74">
        <f t="shared" si="1300"/>
        <v>34426</v>
      </c>
      <c r="DP605" s="66">
        <f t="shared" si="1373"/>
        <v>61.660689655172419</v>
      </c>
      <c r="DQ605" s="63">
        <f t="shared" si="1301"/>
        <v>62.109791610991685</v>
      </c>
      <c r="DR605" s="66" t="e">
        <f t="shared" si="1156"/>
        <v>#NUM!</v>
      </c>
      <c r="DS605" s="96" t="e">
        <f t="shared" si="1157"/>
        <v>#NUM!</v>
      </c>
      <c r="DT605" s="66" t="e">
        <f t="shared" si="1158"/>
        <v>#NUM!</v>
      </c>
      <c r="DU605" s="66" t="e">
        <f t="shared" si="1159"/>
        <v>#NUM!</v>
      </c>
      <c r="FJ605" s="3">
        <f t="shared" si="1305"/>
        <v>7.2222222222222521E-2</v>
      </c>
      <c r="FK605" s="3">
        <f t="shared" si="1414"/>
        <v>5.3472222222222365E-2</v>
      </c>
      <c r="FL605" s="3">
        <f t="shared" si="1415"/>
        <v>1.388888888888995E-3</v>
      </c>
    </row>
    <row r="606" spans="1:168">
      <c r="A606" s="175">
        <v>605</v>
      </c>
      <c r="B606" s="451">
        <f t="shared" si="1309"/>
        <v>13</v>
      </c>
      <c r="C606" s="452">
        <v>40881</v>
      </c>
      <c r="D606" s="453">
        <v>12</v>
      </c>
      <c r="E606" s="454" t="s">
        <v>39</v>
      </c>
      <c r="F606" s="451">
        <v>6</v>
      </c>
      <c r="G606" s="455" t="s">
        <v>38</v>
      </c>
      <c r="H606" s="455" t="s">
        <v>337</v>
      </c>
      <c r="I606" s="455" t="s">
        <v>767</v>
      </c>
      <c r="J606" s="456">
        <v>0.96875</v>
      </c>
      <c r="K606" s="457">
        <v>3746.64</v>
      </c>
      <c r="L606" s="455" t="s">
        <v>33</v>
      </c>
      <c r="M606" s="451">
        <v>59</v>
      </c>
      <c r="N606" s="451">
        <v>0</v>
      </c>
      <c r="O606" s="455"/>
      <c r="P606" s="456">
        <v>0.96875</v>
      </c>
      <c r="Q606" s="456">
        <v>0.96875</v>
      </c>
      <c r="R606" s="12">
        <f t="shared" si="1404"/>
        <v>0</v>
      </c>
      <c r="S606" s="13">
        <f t="shared" si="1405"/>
        <v>0</v>
      </c>
      <c r="T606" s="13">
        <f t="shared" si="1406"/>
        <v>0</v>
      </c>
      <c r="U606" s="456">
        <v>0.97569444444444453</v>
      </c>
      <c r="V606" s="12">
        <f t="shared" si="1313"/>
        <v>6.9444444444445308E-3</v>
      </c>
      <c r="W606" s="13">
        <f t="shared" si="1314"/>
        <v>0</v>
      </c>
      <c r="X606" s="225">
        <f t="shared" si="1315"/>
        <v>10</v>
      </c>
      <c r="Y606" s="456">
        <v>0.98263888888888884</v>
      </c>
      <c r="Z606" s="12">
        <f t="shared" si="1316"/>
        <v>6.9444444444443088E-3</v>
      </c>
      <c r="AA606" s="13">
        <f t="shared" si="1317"/>
        <v>0</v>
      </c>
      <c r="AB606" s="13">
        <f t="shared" si="1318"/>
        <v>10</v>
      </c>
      <c r="AC606" s="456">
        <v>1.0590277777777779</v>
      </c>
      <c r="AD606" s="12">
        <f t="shared" si="1374"/>
        <v>7.6388888888889062E-2</v>
      </c>
      <c r="AE606" s="13">
        <f t="shared" si="1375"/>
        <v>1</v>
      </c>
      <c r="AF606" s="13">
        <f t="shared" si="1376"/>
        <v>50</v>
      </c>
      <c r="AG606" s="456">
        <v>1.0625</v>
      </c>
      <c r="AH606" s="456">
        <v>1.1041666666666667</v>
      </c>
      <c r="AI606" s="12">
        <f t="shared" si="1359"/>
        <v>4.1666666666666741E-2</v>
      </c>
      <c r="AJ606" s="225">
        <f t="shared" si="1360"/>
        <v>1</v>
      </c>
      <c r="AK606" s="225">
        <f t="shared" si="1361"/>
        <v>0</v>
      </c>
      <c r="AL606" s="456">
        <v>1.0625</v>
      </c>
      <c r="AM606" s="456">
        <v>1.1041666666666667</v>
      </c>
      <c r="AN606" s="12">
        <f t="shared" si="1377"/>
        <v>4.1666666666666741E-2</v>
      </c>
      <c r="AO606" s="13">
        <f t="shared" si="1378"/>
        <v>1</v>
      </c>
      <c r="AP606" s="13">
        <f t="shared" si="1379"/>
        <v>0</v>
      </c>
      <c r="AQ606" s="456">
        <v>1.1076388888888888</v>
      </c>
      <c r="AR606" s="12">
        <f>AQ606-AH606</f>
        <v>3.4722222222220989E-3</v>
      </c>
      <c r="AS606" s="225">
        <f>HOUR(AR606)</f>
        <v>0</v>
      </c>
      <c r="AT606" s="13">
        <f>MINUTE(AR606)</f>
        <v>5</v>
      </c>
      <c r="AU606" s="456">
        <v>1.1243055555555557</v>
      </c>
      <c r="AV606" s="226">
        <f t="shared" si="1407"/>
        <v>1.6666666666666829E-2</v>
      </c>
      <c r="AW606" s="13">
        <f t="shared" si="1408"/>
        <v>0</v>
      </c>
      <c r="AX606" s="13">
        <f t="shared" si="1409"/>
        <v>24</v>
      </c>
      <c r="AY606" s="456">
        <v>1.2361111111111112</v>
      </c>
      <c r="AZ606" s="12">
        <f t="shared" si="1362"/>
        <v>0.11180555555555549</v>
      </c>
      <c r="BA606" s="225">
        <f t="shared" si="1363"/>
        <v>2</v>
      </c>
      <c r="BB606" s="225">
        <f t="shared" si="1364"/>
        <v>41</v>
      </c>
      <c r="BC606" s="456">
        <v>1.2361111111111112</v>
      </c>
      <c r="BD606" s="456">
        <v>1.2361111111111112</v>
      </c>
      <c r="BE606" s="12">
        <f t="shared" si="1380"/>
        <v>0</v>
      </c>
      <c r="BF606" s="13">
        <f t="shared" si="1381"/>
        <v>0</v>
      </c>
      <c r="BG606" s="13">
        <f t="shared" si="1382"/>
        <v>0</v>
      </c>
      <c r="BH606" s="456">
        <v>1.2361111111111112</v>
      </c>
      <c r="BI606" s="456">
        <v>1.2361111111111112</v>
      </c>
      <c r="BJ606" s="455"/>
      <c r="BK606" s="69">
        <f t="shared" si="1383"/>
        <v>0</v>
      </c>
      <c r="BL606" s="13">
        <f t="shared" si="1384"/>
        <v>0</v>
      </c>
      <c r="BM606" s="13">
        <f t="shared" si="1385"/>
        <v>0</v>
      </c>
      <c r="BN606" s="456">
        <v>1.2430555555555556</v>
      </c>
      <c r="BO606" s="12">
        <f t="shared" si="1365"/>
        <v>6.9444444444444198E-3</v>
      </c>
      <c r="BP606" s="225">
        <f t="shared" si="1366"/>
        <v>0</v>
      </c>
      <c r="BQ606" s="225">
        <f t="shared" si="1367"/>
        <v>10</v>
      </c>
      <c r="BR606" s="456">
        <v>1.2465277777777779</v>
      </c>
      <c r="BS606" s="12">
        <f t="shared" si="1368"/>
        <v>3.4722222222223209E-3</v>
      </c>
      <c r="BT606" s="225">
        <f t="shared" si="1369"/>
        <v>0</v>
      </c>
      <c r="BU606" s="225">
        <f t="shared" si="1370"/>
        <v>5</v>
      </c>
      <c r="BV606" s="456">
        <v>1.2465277777777779</v>
      </c>
      <c r="BW606" s="456">
        <v>1.25</v>
      </c>
      <c r="BX606" s="12">
        <f t="shared" si="1386"/>
        <v>3.4722222222220989E-3</v>
      </c>
      <c r="BY606" s="13">
        <f t="shared" si="1387"/>
        <v>0</v>
      </c>
      <c r="BZ606" s="13">
        <f t="shared" si="1388"/>
        <v>5</v>
      </c>
      <c r="CA606" s="226">
        <f t="shared" si="1389"/>
        <v>0.28125</v>
      </c>
      <c r="CB606" s="13">
        <f t="shared" si="1390"/>
        <v>6</v>
      </c>
      <c r="CC606" s="13">
        <f t="shared" si="1391"/>
        <v>45</v>
      </c>
      <c r="CD606" s="12">
        <f t="shared" si="1392"/>
        <v>9.0277777777777901E-2</v>
      </c>
      <c r="CE606" s="13">
        <f t="shared" si="1393"/>
        <v>2</v>
      </c>
      <c r="CF606" s="13">
        <f t="shared" si="1394"/>
        <v>10</v>
      </c>
      <c r="CG606" s="12">
        <f t="shared" si="1395"/>
        <v>4.1666666666666741E-2</v>
      </c>
      <c r="CH606" s="13">
        <f t="shared" si="1396"/>
        <v>1</v>
      </c>
      <c r="CI606" s="13">
        <f t="shared" si="1397"/>
        <v>0</v>
      </c>
      <c r="CJ606" s="12">
        <f t="shared" si="1398"/>
        <v>0.11180555555555549</v>
      </c>
      <c r="CK606" s="13">
        <f t="shared" si="1399"/>
        <v>2</v>
      </c>
      <c r="CL606" s="13">
        <f t="shared" si="1400"/>
        <v>41</v>
      </c>
      <c r="CM606" s="62"/>
      <c r="CN606" s="62"/>
      <c r="CO606" s="62"/>
      <c r="CP606" s="12">
        <f t="shared" si="1401"/>
        <v>5.6944444444444381E-2</v>
      </c>
      <c r="CQ606" s="13">
        <f t="shared" si="1402"/>
        <v>1</v>
      </c>
      <c r="CR606" s="13">
        <f t="shared" si="1403"/>
        <v>22</v>
      </c>
      <c r="CS606" s="456">
        <v>0</v>
      </c>
      <c r="CT606" s="13">
        <f t="shared" si="1410"/>
        <v>0</v>
      </c>
      <c r="CU606" s="13">
        <f t="shared" si="1411"/>
        <v>0</v>
      </c>
      <c r="CV606" s="456">
        <v>0</v>
      </c>
      <c r="CW606" s="13">
        <f t="shared" si="1351"/>
        <v>0</v>
      </c>
      <c r="CX606" s="13">
        <f t="shared" si="1352"/>
        <v>0</v>
      </c>
      <c r="CY606" s="456">
        <v>0</v>
      </c>
      <c r="CZ606" s="13">
        <f t="shared" si="1353"/>
        <v>0</v>
      </c>
      <c r="DA606" s="13">
        <f t="shared" si="1354"/>
        <v>0</v>
      </c>
      <c r="DB606" s="456">
        <v>0</v>
      </c>
      <c r="DC606" s="13">
        <f t="shared" si="1355"/>
        <v>0</v>
      </c>
      <c r="DD606" s="13">
        <f t="shared" si="1356"/>
        <v>0</v>
      </c>
      <c r="DE606" s="456">
        <v>0</v>
      </c>
      <c r="DF606" s="13">
        <f t="shared" si="1262"/>
        <v>0</v>
      </c>
      <c r="DG606" s="13">
        <f t="shared" si="1263"/>
        <v>0</v>
      </c>
      <c r="DH606" s="456">
        <v>5.486111111111111E-2</v>
      </c>
      <c r="DI606" s="13">
        <f t="shared" si="1357"/>
        <v>1</v>
      </c>
      <c r="DJ606" s="13">
        <f t="shared" si="1358"/>
        <v>19</v>
      </c>
      <c r="DK606" s="456">
        <v>0</v>
      </c>
      <c r="DL606" s="35">
        <f t="shared" si="1412"/>
        <v>0</v>
      </c>
      <c r="DM606" s="35">
        <f t="shared" si="1413"/>
        <v>0</v>
      </c>
      <c r="DN606" s="66">
        <f t="shared" si="1299"/>
        <v>2141938.3259999999</v>
      </c>
      <c r="DO606" s="74">
        <f t="shared" si="1300"/>
        <v>34485</v>
      </c>
      <c r="DP606" s="66">
        <f t="shared" si="1373"/>
        <v>63.502372881355932</v>
      </c>
      <c r="DQ606" s="63">
        <f t="shared" si="1301"/>
        <v>62.112174162679423</v>
      </c>
      <c r="DR606" s="66" t="e">
        <f t="shared" si="1156"/>
        <v>#NUM!</v>
      </c>
      <c r="DS606" s="96" t="e">
        <f t="shared" si="1157"/>
        <v>#NUM!</v>
      </c>
      <c r="DT606" s="66" t="e">
        <f t="shared" si="1158"/>
        <v>#NUM!</v>
      </c>
      <c r="DU606" s="66" t="e">
        <f t="shared" si="1159"/>
        <v>#NUM!</v>
      </c>
      <c r="FJ606" s="3">
        <f t="shared" si="1305"/>
        <v>0.12777777777777777</v>
      </c>
      <c r="FK606" s="3">
        <f t="shared" si="1414"/>
        <v>9.0277777777777901E-2</v>
      </c>
      <c r="FL606" s="3">
        <f t="shared" si="1415"/>
        <v>3.4722222222220989E-3</v>
      </c>
    </row>
    <row r="607" spans="1:168">
      <c r="A607" s="199">
        <v>606</v>
      </c>
      <c r="B607" s="451">
        <f t="shared" si="1309"/>
        <v>14</v>
      </c>
      <c r="C607" s="452">
        <v>40882</v>
      </c>
      <c r="D607" s="453">
        <v>12</v>
      </c>
      <c r="E607" s="454" t="s">
        <v>171</v>
      </c>
      <c r="F607" s="451">
        <v>2</v>
      </c>
      <c r="G607" s="455" t="s">
        <v>325</v>
      </c>
      <c r="H607" s="455" t="s">
        <v>386</v>
      </c>
      <c r="I607" s="455" t="s">
        <v>711</v>
      </c>
      <c r="J607" s="456">
        <v>7.2916666666666671E-2</v>
      </c>
      <c r="K607" s="457">
        <v>3662.24</v>
      </c>
      <c r="L607" s="455" t="s">
        <v>34</v>
      </c>
      <c r="M607" s="451">
        <v>58</v>
      </c>
      <c r="N607" s="451">
        <v>0</v>
      </c>
      <c r="O607" s="455"/>
      <c r="P607" s="456">
        <v>7.2916666666666671E-2</v>
      </c>
      <c r="Q607" s="456">
        <v>7.2916666666666671E-2</v>
      </c>
      <c r="R607" s="12">
        <f t="shared" si="1404"/>
        <v>0</v>
      </c>
      <c r="S607" s="13">
        <f t="shared" si="1405"/>
        <v>0</v>
      </c>
      <c r="T607" s="13">
        <f t="shared" si="1406"/>
        <v>0</v>
      </c>
      <c r="U607" s="456">
        <v>7.6388888888888895E-2</v>
      </c>
      <c r="V607" s="12">
        <f t="shared" si="1313"/>
        <v>3.4722222222222238E-3</v>
      </c>
      <c r="W607" s="13">
        <f t="shared" si="1314"/>
        <v>0</v>
      </c>
      <c r="X607" s="225">
        <f t="shared" si="1315"/>
        <v>5</v>
      </c>
      <c r="Y607" s="456">
        <v>8.3333333333333329E-2</v>
      </c>
      <c r="Z607" s="12">
        <f t="shared" si="1316"/>
        <v>6.9444444444444337E-3</v>
      </c>
      <c r="AA607" s="13">
        <f t="shared" si="1317"/>
        <v>0</v>
      </c>
      <c r="AB607" s="13">
        <f t="shared" si="1318"/>
        <v>10</v>
      </c>
      <c r="AC607" s="456">
        <v>0.14583333333333334</v>
      </c>
      <c r="AD607" s="12">
        <f t="shared" si="1374"/>
        <v>6.2500000000000014E-2</v>
      </c>
      <c r="AE607" s="13">
        <f t="shared" si="1375"/>
        <v>1</v>
      </c>
      <c r="AF607" s="13">
        <f t="shared" si="1376"/>
        <v>30</v>
      </c>
      <c r="AG607" s="456">
        <v>0.14930555555555555</v>
      </c>
      <c r="AH607" s="456">
        <v>0.17361111111111113</v>
      </c>
      <c r="AI607" s="12">
        <f t="shared" si="1359"/>
        <v>2.430555555555558E-2</v>
      </c>
      <c r="AJ607" s="225">
        <f t="shared" si="1360"/>
        <v>0</v>
      </c>
      <c r="AK607" s="225">
        <f t="shared" si="1361"/>
        <v>35</v>
      </c>
      <c r="AL607" s="456">
        <v>0.14930555555555555</v>
      </c>
      <c r="AM607" s="456">
        <v>0.17361111111111113</v>
      </c>
      <c r="AN607" s="12">
        <f t="shared" si="1377"/>
        <v>2.430555555555558E-2</v>
      </c>
      <c r="AO607" s="13">
        <f t="shared" si="1378"/>
        <v>0</v>
      </c>
      <c r="AP607" s="13">
        <f t="shared" si="1379"/>
        <v>35</v>
      </c>
      <c r="AQ607" s="456">
        <v>0.22916666666666666</v>
      </c>
      <c r="AR607" s="12">
        <f t="shared" ref="AR607:AR630" si="1416">AQ607-AH607</f>
        <v>5.5555555555555525E-2</v>
      </c>
      <c r="AS607" s="225">
        <f t="shared" ref="AS607:AS641" si="1417">HOUR(AR607)</f>
        <v>1</v>
      </c>
      <c r="AT607" s="13">
        <f t="shared" ref="AT607:AT641" si="1418">MINUTE(AR607)</f>
        <v>20</v>
      </c>
      <c r="AU607" s="456">
        <v>0.25833333333333336</v>
      </c>
      <c r="AV607" s="226">
        <f t="shared" si="1407"/>
        <v>2.9166666666666702E-2</v>
      </c>
      <c r="AW607" s="13">
        <f t="shared" si="1408"/>
        <v>0</v>
      </c>
      <c r="AX607" s="13">
        <f t="shared" si="1409"/>
        <v>42</v>
      </c>
      <c r="AY607" s="456">
        <v>0.33888888888888885</v>
      </c>
      <c r="AZ607" s="12">
        <f t="shared" si="1362"/>
        <v>8.0555555555555491E-2</v>
      </c>
      <c r="BA607" s="225">
        <f t="shared" si="1363"/>
        <v>1</v>
      </c>
      <c r="BB607" s="225">
        <f t="shared" si="1364"/>
        <v>56</v>
      </c>
      <c r="BC607" s="456">
        <v>0.33888888888888885</v>
      </c>
      <c r="BD607" s="456">
        <v>0.33888888888888885</v>
      </c>
      <c r="BE607" s="12">
        <f t="shared" si="1380"/>
        <v>0</v>
      </c>
      <c r="BF607" s="13">
        <f t="shared" si="1381"/>
        <v>0</v>
      </c>
      <c r="BG607" s="13">
        <f t="shared" si="1382"/>
        <v>0</v>
      </c>
      <c r="BH607" s="456">
        <v>0.33888888888888885</v>
      </c>
      <c r="BI607" s="456">
        <v>0.33888888888888885</v>
      </c>
      <c r="BJ607" s="455"/>
      <c r="BK607" s="69">
        <f t="shared" si="1383"/>
        <v>0</v>
      </c>
      <c r="BL607" s="13">
        <f t="shared" si="1384"/>
        <v>0</v>
      </c>
      <c r="BM607" s="13">
        <f t="shared" si="1385"/>
        <v>0</v>
      </c>
      <c r="BN607" s="456">
        <v>0.34722222222222227</v>
      </c>
      <c r="BO607" s="12">
        <f t="shared" si="1365"/>
        <v>8.3333333333334147E-3</v>
      </c>
      <c r="BP607" s="225">
        <f t="shared" si="1366"/>
        <v>0</v>
      </c>
      <c r="BQ607" s="225">
        <f t="shared" si="1367"/>
        <v>12</v>
      </c>
      <c r="BR607" s="456">
        <v>0.35416666666666669</v>
      </c>
      <c r="BS607" s="12">
        <f t="shared" si="1368"/>
        <v>6.9444444444444198E-3</v>
      </c>
      <c r="BT607" s="225">
        <f t="shared" si="1369"/>
        <v>0</v>
      </c>
      <c r="BU607" s="225">
        <f t="shared" si="1370"/>
        <v>10</v>
      </c>
      <c r="BV607" s="456">
        <v>0.35416666666666669</v>
      </c>
      <c r="BW607" s="456">
        <v>0.3611111111111111</v>
      </c>
      <c r="BX607" s="12">
        <f t="shared" si="1386"/>
        <v>6.9444444444444198E-3</v>
      </c>
      <c r="BY607" s="13">
        <f t="shared" si="1387"/>
        <v>0</v>
      </c>
      <c r="BZ607" s="13">
        <f t="shared" si="1388"/>
        <v>10</v>
      </c>
      <c r="CA607" s="226">
        <f t="shared" si="1389"/>
        <v>0.28819444444444442</v>
      </c>
      <c r="CB607" s="13">
        <f t="shared" si="1390"/>
        <v>6</v>
      </c>
      <c r="CC607" s="13">
        <f t="shared" si="1391"/>
        <v>55</v>
      </c>
      <c r="CD607" s="12">
        <f t="shared" si="1392"/>
        <v>0.13333333333333336</v>
      </c>
      <c r="CE607" s="13">
        <f t="shared" si="1393"/>
        <v>3</v>
      </c>
      <c r="CF607" s="13">
        <f t="shared" si="1394"/>
        <v>12</v>
      </c>
      <c r="CG607" s="12">
        <f t="shared" si="1395"/>
        <v>2.430555555555558E-2</v>
      </c>
      <c r="CH607" s="13">
        <f t="shared" si="1396"/>
        <v>0</v>
      </c>
      <c r="CI607" s="13">
        <f t="shared" si="1397"/>
        <v>35</v>
      </c>
      <c r="CJ607" s="12">
        <f t="shared" si="1398"/>
        <v>8.0555555555555491E-2</v>
      </c>
      <c r="CK607" s="13">
        <f t="shared" si="1399"/>
        <v>1</v>
      </c>
      <c r="CL607" s="13">
        <f t="shared" si="1400"/>
        <v>56</v>
      </c>
      <c r="CM607" s="62"/>
      <c r="CN607" s="62"/>
      <c r="CO607" s="62"/>
      <c r="CP607" s="12">
        <f t="shared" si="1401"/>
        <v>6.5277777777777712E-2</v>
      </c>
      <c r="CQ607" s="13">
        <f t="shared" si="1402"/>
        <v>1</v>
      </c>
      <c r="CR607" s="13">
        <f t="shared" si="1403"/>
        <v>34</v>
      </c>
      <c r="CS607" s="456">
        <v>0</v>
      </c>
      <c r="CT607" s="13">
        <f t="shared" si="1410"/>
        <v>0</v>
      </c>
      <c r="CU607" s="13">
        <f t="shared" si="1411"/>
        <v>0</v>
      </c>
      <c r="CV607" s="456">
        <v>0</v>
      </c>
      <c r="CW607" s="13">
        <f t="shared" si="1351"/>
        <v>0</v>
      </c>
      <c r="CX607" s="13">
        <f t="shared" si="1352"/>
        <v>0</v>
      </c>
      <c r="CY607" s="456">
        <v>0</v>
      </c>
      <c r="CZ607" s="13">
        <f>HOUR(CY607)</f>
        <v>0</v>
      </c>
      <c r="DA607" s="13">
        <f>MINUTE(CY607)</f>
        <v>0</v>
      </c>
      <c r="DB607" s="456">
        <v>0</v>
      </c>
      <c r="DC607" s="13">
        <f t="shared" si="1355"/>
        <v>0</v>
      </c>
      <c r="DD607" s="13">
        <f t="shared" si="1356"/>
        <v>0</v>
      </c>
      <c r="DE607" s="456">
        <v>0</v>
      </c>
      <c r="DF607" s="13">
        <f t="shared" si="1262"/>
        <v>0</v>
      </c>
      <c r="DG607" s="13">
        <f t="shared" si="1263"/>
        <v>0</v>
      </c>
      <c r="DH607" s="456">
        <v>1.5277777777777777E-2</v>
      </c>
      <c r="DI607" s="13">
        <f t="shared" si="1357"/>
        <v>0</v>
      </c>
      <c r="DJ607" s="13">
        <f t="shared" si="1358"/>
        <v>22</v>
      </c>
      <c r="DK607" s="456">
        <v>6.9444444444444441E-3</v>
      </c>
      <c r="DL607" s="35">
        <f t="shared" si="1412"/>
        <v>0</v>
      </c>
      <c r="DM607" s="35">
        <f t="shared" si="1413"/>
        <v>10</v>
      </c>
      <c r="DN607" s="66">
        <f t="shared" si="1299"/>
        <v>2145600.5660000001</v>
      </c>
      <c r="DO607" s="74">
        <f t="shared" si="1300"/>
        <v>34543</v>
      </c>
      <c r="DP607" s="66">
        <f t="shared" si="1373"/>
        <v>63.14206896551724</v>
      </c>
      <c r="DQ607" s="63">
        <f t="shared" si="1301"/>
        <v>62.113903424717023</v>
      </c>
      <c r="DR607" s="66" t="e">
        <f t="shared" si="1156"/>
        <v>#NUM!</v>
      </c>
      <c r="DS607" s="96" t="e">
        <f t="shared" si="1157"/>
        <v>#NUM!</v>
      </c>
      <c r="DT607" s="66" t="e">
        <f t="shared" si="1158"/>
        <v>#NUM!</v>
      </c>
      <c r="DU607" s="66" t="e">
        <f t="shared" si="1159"/>
        <v>#NUM!</v>
      </c>
      <c r="FJ607" s="3">
        <f t="shared" si="1305"/>
        <v>0.18333333333333335</v>
      </c>
      <c r="FK607" s="3">
        <f t="shared" si="1414"/>
        <v>7.2916666666666671E-2</v>
      </c>
      <c r="FL607" s="3">
        <f t="shared" si="1415"/>
        <v>5.5555555555555525E-2</v>
      </c>
    </row>
    <row r="608" spans="1:168" ht="30">
      <c r="A608" s="175">
        <v>607</v>
      </c>
      <c r="B608" s="451">
        <f t="shared" si="1309"/>
        <v>15</v>
      </c>
      <c r="C608" s="452">
        <v>40882</v>
      </c>
      <c r="D608" s="453">
        <v>12</v>
      </c>
      <c r="E608" s="454" t="s">
        <v>39</v>
      </c>
      <c r="F608" s="451">
        <v>7</v>
      </c>
      <c r="G608" s="455" t="s">
        <v>38</v>
      </c>
      <c r="H608" s="455" t="s">
        <v>768</v>
      </c>
      <c r="I608" s="455" t="s">
        <v>770</v>
      </c>
      <c r="J608" s="456">
        <v>0.17708333333333334</v>
      </c>
      <c r="K608" s="457">
        <v>3568.4</v>
      </c>
      <c r="L608" s="455" t="s">
        <v>33</v>
      </c>
      <c r="M608" s="451">
        <v>59</v>
      </c>
      <c r="N608" s="451">
        <v>0</v>
      </c>
      <c r="O608" s="455"/>
      <c r="P608" s="456">
        <v>0.17708333333333334</v>
      </c>
      <c r="Q608" s="456">
        <v>0.17708333333333334</v>
      </c>
      <c r="R608" s="12">
        <f t="shared" si="1404"/>
        <v>0</v>
      </c>
      <c r="S608" s="13">
        <f t="shared" si="1405"/>
        <v>0</v>
      </c>
      <c r="T608" s="13">
        <f t="shared" si="1406"/>
        <v>0</v>
      </c>
      <c r="U608" s="456">
        <v>0.18402777777777779</v>
      </c>
      <c r="V608" s="12">
        <f t="shared" si="1313"/>
        <v>6.9444444444444475E-3</v>
      </c>
      <c r="W608" s="13">
        <f t="shared" si="1314"/>
        <v>0</v>
      </c>
      <c r="X608" s="225">
        <f t="shared" si="1315"/>
        <v>10</v>
      </c>
      <c r="Y608" s="456">
        <v>0.19097222222222221</v>
      </c>
      <c r="Z608" s="12">
        <f t="shared" si="1316"/>
        <v>6.9444444444444198E-3</v>
      </c>
      <c r="AA608" s="13">
        <f t="shared" si="1317"/>
        <v>0</v>
      </c>
      <c r="AB608" s="13">
        <f t="shared" si="1318"/>
        <v>10</v>
      </c>
      <c r="AC608" s="456">
        <v>0.22916666666666666</v>
      </c>
      <c r="AD608" s="12">
        <f t="shared" si="1374"/>
        <v>3.8194444444444448E-2</v>
      </c>
      <c r="AE608" s="13">
        <f t="shared" si="1375"/>
        <v>0</v>
      </c>
      <c r="AF608" s="13">
        <f t="shared" si="1376"/>
        <v>55</v>
      </c>
      <c r="AG608" s="456">
        <v>0.23611111111111113</v>
      </c>
      <c r="AH608" s="456">
        <v>0.3125</v>
      </c>
      <c r="AI608" s="12">
        <f t="shared" si="1359"/>
        <v>7.6388888888888867E-2</v>
      </c>
      <c r="AJ608" s="225">
        <f t="shared" si="1360"/>
        <v>1</v>
      </c>
      <c r="AK608" s="225">
        <f t="shared" si="1361"/>
        <v>50</v>
      </c>
      <c r="AL608" s="456">
        <v>0.23611111111111113</v>
      </c>
      <c r="AM608" s="456">
        <v>0.3125</v>
      </c>
      <c r="AN608" s="12">
        <f t="shared" si="1377"/>
        <v>7.6388888888888867E-2</v>
      </c>
      <c r="AO608" s="13">
        <f t="shared" si="1378"/>
        <v>1</v>
      </c>
      <c r="AP608" s="13">
        <f t="shared" si="1379"/>
        <v>50</v>
      </c>
      <c r="AQ608" s="456">
        <v>0.41597222222222219</v>
      </c>
      <c r="AR608" s="12">
        <f t="shared" si="1416"/>
        <v>0.10347222222222219</v>
      </c>
      <c r="AS608" s="225">
        <f t="shared" si="1417"/>
        <v>2</v>
      </c>
      <c r="AT608" s="13">
        <f t="shared" si="1418"/>
        <v>29</v>
      </c>
      <c r="AU608" s="456">
        <v>0.41666666666666669</v>
      </c>
      <c r="AV608" s="226">
        <f t="shared" si="1407"/>
        <v>6.9444444444449749E-4</v>
      </c>
      <c r="AW608" s="13">
        <f t="shared" si="1408"/>
        <v>0</v>
      </c>
      <c r="AX608" s="13">
        <f t="shared" si="1409"/>
        <v>1</v>
      </c>
      <c r="AY608" s="456">
        <v>0.56805555555555554</v>
      </c>
      <c r="AZ608" s="12">
        <f t="shared" si="1362"/>
        <v>0.15138888888888885</v>
      </c>
      <c r="BA608" s="225">
        <f t="shared" si="1363"/>
        <v>3</v>
      </c>
      <c r="BB608" s="225">
        <f t="shared" si="1364"/>
        <v>38</v>
      </c>
      <c r="BC608" s="456">
        <v>0.56805555555555554</v>
      </c>
      <c r="BD608" s="456">
        <v>0.56805555555555554</v>
      </c>
      <c r="BE608" s="12">
        <f t="shared" si="1380"/>
        <v>0</v>
      </c>
      <c r="BF608" s="13">
        <f t="shared" si="1381"/>
        <v>0</v>
      </c>
      <c r="BG608" s="13">
        <f t="shared" si="1382"/>
        <v>0</v>
      </c>
      <c r="BH608" s="456">
        <v>0.56805555555555554</v>
      </c>
      <c r="BI608" s="456">
        <v>0.56805555555555554</v>
      </c>
      <c r="BJ608" s="455"/>
      <c r="BK608" s="69">
        <f t="shared" si="1383"/>
        <v>0</v>
      </c>
      <c r="BL608" s="13">
        <f t="shared" si="1384"/>
        <v>0</v>
      </c>
      <c r="BM608" s="13">
        <f t="shared" si="1385"/>
        <v>0</v>
      </c>
      <c r="BN608" s="456">
        <v>0.57638888888888895</v>
      </c>
      <c r="BO608" s="12">
        <f t="shared" si="1365"/>
        <v>8.3333333333334147E-3</v>
      </c>
      <c r="BP608" s="225">
        <f t="shared" si="1366"/>
        <v>0</v>
      </c>
      <c r="BQ608" s="225">
        <f t="shared" si="1367"/>
        <v>12</v>
      </c>
      <c r="BR608" s="456">
        <v>0.57986111111111105</v>
      </c>
      <c r="BS608" s="12">
        <f t="shared" si="1368"/>
        <v>3.4722222222220989E-3</v>
      </c>
      <c r="BT608" s="225">
        <f t="shared" si="1369"/>
        <v>0</v>
      </c>
      <c r="BU608" s="225">
        <f t="shared" si="1370"/>
        <v>5</v>
      </c>
      <c r="BV608" s="456">
        <v>0.57986111111111105</v>
      </c>
      <c r="BW608" s="456">
        <v>0.58333333333333337</v>
      </c>
      <c r="BX608" s="12">
        <f t="shared" si="1386"/>
        <v>3.4722222222223209E-3</v>
      </c>
      <c r="BY608" s="13">
        <f t="shared" si="1387"/>
        <v>0</v>
      </c>
      <c r="BZ608" s="13">
        <f t="shared" si="1388"/>
        <v>5</v>
      </c>
      <c r="CA608" s="226">
        <f t="shared" si="1389"/>
        <v>0.40625</v>
      </c>
      <c r="CB608" s="13">
        <f t="shared" si="1390"/>
        <v>9</v>
      </c>
      <c r="CC608" s="13">
        <f t="shared" si="1391"/>
        <v>45</v>
      </c>
      <c r="CD608" s="12">
        <f t="shared" si="1392"/>
        <v>0.15347222222222215</v>
      </c>
      <c r="CE608" s="13">
        <f t="shared" si="1393"/>
        <v>3</v>
      </c>
      <c r="CF608" s="13">
        <f t="shared" si="1394"/>
        <v>41</v>
      </c>
      <c r="CG608" s="12">
        <f t="shared" si="1395"/>
        <v>7.6388888888888867E-2</v>
      </c>
      <c r="CH608" s="13">
        <f t="shared" si="1396"/>
        <v>1</v>
      </c>
      <c r="CI608" s="13">
        <f t="shared" si="1397"/>
        <v>50</v>
      </c>
      <c r="CJ608" s="12">
        <f t="shared" si="1398"/>
        <v>0.15138888888888885</v>
      </c>
      <c r="CK608" s="13">
        <f t="shared" si="1399"/>
        <v>3</v>
      </c>
      <c r="CL608" s="13">
        <f t="shared" si="1400"/>
        <v>38</v>
      </c>
      <c r="CM608" s="62"/>
      <c r="CN608" s="62"/>
      <c r="CO608" s="62"/>
      <c r="CP608" s="12">
        <f t="shared" si="1401"/>
        <v>5.0694444444444417E-2</v>
      </c>
      <c r="CQ608" s="13">
        <f t="shared" si="1402"/>
        <v>1</v>
      </c>
      <c r="CR608" s="13">
        <f t="shared" si="1403"/>
        <v>13</v>
      </c>
      <c r="CS608" s="456">
        <v>0</v>
      </c>
      <c r="CT608" s="13">
        <f t="shared" si="1410"/>
        <v>0</v>
      </c>
      <c r="CU608" s="13">
        <f t="shared" si="1411"/>
        <v>0</v>
      </c>
      <c r="CV608" s="456">
        <v>0</v>
      </c>
      <c r="CW608" s="13">
        <f t="shared" si="1351"/>
        <v>0</v>
      </c>
      <c r="CX608" s="13">
        <f t="shared" si="1352"/>
        <v>0</v>
      </c>
      <c r="CY608" s="456">
        <v>0</v>
      </c>
      <c r="CZ608" s="13">
        <f>HOUR(CY608)</f>
        <v>0</v>
      </c>
      <c r="DA608" s="13">
        <f>MINUTE(CY608)</f>
        <v>0</v>
      </c>
      <c r="DB608" s="456">
        <v>0</v>
      </c>
      <c r="DC608" s="13">
        <f t="shared" si="1355"/>
        <v>0</v>
      </c>
      <c r="DD608" s="13">
        <f t="shared" si="1356"/>
        <v>0</v>
      </c>
      <c r="DE608" s="456">
        <v>0</v>
      </c>
      <c r="DF608" s="13">
        <f t="shared" si="1262"/>
        <v>0</v>
      </c>
      <c r="DG608" s="13">
        <f t="shared" si="1263"/>
        <v>0</v>
      </c>
      <c r="DH608" s="456">
        <v>0.10069444444444443</v>
      </c>
      <c r="DI608" s="13">
        <f t="shared" si="1357"/>
        <v>2</v>
      </c>
      <c r="DJ608" s="13">
        <f t="shared" si="1358"/>
        <v>25</v>
      </c>
      <c r="DK608" s="456">
        <v>0</v>
      </c>
      <c r="DL608" s="35">
        <f t="shared" si="1412"/>
        <v>0</v>
      </c>
      <c r="DM608" s="35">
        <f t="shared" si="1413"/>
        <v>0</v>
      </c>
      <c r="DN608" s="66">
        <f t="shared" si="1299"/>
        <v>2149168.966</v>
      </c>
      <c r="DO608" s="74">
        <f t="shared" si="1300"/>
        <v>34602</v>
      </c>
      <c r="DP608" s="66">
        <f t="shared" si="1373"/>
        <v>60.481355932203392</v>
      </c>
      <c r="DQ608" s="63">
        <f t="shared" si="1301"/>
        <v>62.111119761863478</v>
      </c>
      <c r="DR608" s="66" t="e">
        <f t="shared" si="1156"/>
        <v>#NUM!</v>
      </c>
      <c r="DS608" s="96" t="e">
        <f t="shared" si="1157"/>
        <v>#NUM!</v>
      </c>
      <c r="DT608" s="66" t="e">
        <f t="shared" si="1158"/>
        <v>#NUM!</v>
      </c>
      <c r="DU608" s="66" t="e">
        <f t="shared" si="1159"/>
        <v>#NUM!</v>
      </c>
      <c r="FJ608" s="3">
        <f t="shared" si="1305"/>
        <v>0.17847222222222228</v>
      </c>
      <c r="FK608" s="3">
        <f t="shared" si="1414"/>
        <v>5.2083333333333315E-2</v>
      </c>
      <c r="FL608" s="3">
        <f t="shared" si="1415"/>
        <v>0.10347222222222219</v>
      </c>
    </row>
    <row r="609" spans="1:168">
      <c r="A609" s="199">
        <v>608</v>
      </c>
      <c r="B609" s="451">
        <f t="shared" si="1309"/>
        <v>16</v>
      </c>
      <c r="C609" s="452">
        <v>40882</v>
      </c>
      <c r="D609" s="453">
        <v>12</v>
      </c>
      <c r="E609" s="454" t="s">
        <v>171</v>
      </c>
      <c r="F609" s="451">
        <v>3</v>
      </c>
      <c r="G609" s="455" t="s">
        <v>325</v>
      </c>
      <c r="H609" s="455" t="s">
        <v>743</v>
      </c>
      <c r="I609" s="455" t="s">
        <v>742</v>
      </c>
      <c r="J609" s="456">
        <v>0.5625</v>
      </c>
      <c r="K609" s="457">
        <v>3407.62</v>
      </c>
      <c r="L609" s="455" t="s">
        <v>34</v>
      </c>
      <c r="M609" s="451">
        <v>53</v>
      </c>
      <c r="N609" s="451">
        <v>6</v>
      </c>
      <c r="O609" s="455"/>
      <c r="P609" s="456">
        <v>0.5625</v>
      </c>
      <c r="Q609" s="456">
        <v>0.5625</v>
      </c>
      <c r="R609" s="12">
        <f t="shared" si="1404"/>
        <v>0</v>
      </c>
      <c r="S609" s="13">
        <f t="shared" si="1405"/>
        <v>0</v>
      </c>
      <c r="T609" s="13">
        <f t="shared" si="1406"/>
        <v>0</v>
      </c>
      <c r="U609" s="456">
        <v>0.56597222222222221</v>
      </c>
      <c r="V609" s="12">
        <f t="shared" si="1313"/>
        <v>3.4722222222222099E-3</v>
      </c>
      <c r="W609" s="13">
        <f t="shared" si="1314"/>
        <v>0</v>
      </c>
      <c r="X609" s="225">
        <f t="shared" si="1315"/>
        <v>5</v>
      </c>
      <c r="Y609" s="456">
        <v>0.57291666666666663</v>
      </c>
      <c r="Z609" s="12">
        <f t="shared" si="1316"/>
        <v>6.9444444444444198E-3</v>
      </c>
      <c r="AA609" s="13">
        <f t="shared" si="1317"/>
        <v>0</v>
      </c>
      <c r="AB609" s="13">
        <f t="shared" si="1318"/>
        <v>10</v>
      </c>
      <c r="AC609" s="456">
        <v>0.59722222222222221</v>
      </c>
      <c r="AD609" s="12">
        <f t="shared" si="1374"/>
        <v>2.430555555555558E-2</v>
      </c>
      <c r="AE609" s="13">
        <f t="shared" si="1375"/>
        <v>0</v>
      </c>
      <c r="AF609" s="13">
        <f t="shared" si="1376"/>
        <v>35</v>
      </c>
      <c r="AG609" s="456">
        <v>0.60069444444444442</v>
      </c>
      <c r="AH609" s="456">
        <v>0.6791666666666667</v>
      </c>
      <c r="AI609" s="12">
        <f t="shared" si="1359"/>
        <v>7.8472222222222276E-2</v>
      </c>
      <c r="AJ609" s="225">
        <f t="shared" si="1360"/>
        <v>1</v>
      </c>
      <c r="AK609" s="225">
        <f t="shared" si="1361"/>
        <v>53</v>
      </c>
      <c r="AL609" s="456">
        <v>0.60069444444444442</v>
      </c>
      <c r="AM609" s="456">
        <v>0.6791666666666667</v>
      </c>
      <c r="AN609" s="12">
        <f t="shared" si="1377"/>
        <v>7.8472222222222276E-2</v>
      </c>
      <c r="AO609" s="13">
        <f t="shared" si="1378"/>
        <v>1</v>
      </c>
      <c r="AP609" s="13">
        <f t="shared" si="1379"/>
        <v>53</v>
      </c>
      <c r="AQ609" s="456">
        <v>0.68055555555555547</v>
      </c>
      <c r="AR609" s="12">
        <f t="shared" si="1416"/>
        <v>1.3888888888887729E-3</v>
      </c>
      <c r="AS609" s="225">
        <f t="shared" si="1417"/>
        <v>0</v>
      </c>
      <c r="AT609" s="13">
        <f t="shared" si="1418"/>
        <v>2</v>
      </c>
      <c r="AU609" s="456">
        <v>0.68194444444444446</v>
      </c>
      <c r="AV609" s="226">
        <f t="shared" si="1407"/>
        <v>1.388888888888995E-3</v>
      </c>
      <c r="AW609" s="13">
        <f t="shared" si="1408"/>
        <v>0</v>
      </c>
      <c r="AX609" s="13">
        <f t="shared" si="1409"/>
        <v>2</v>
      </c>
      <c r="AY609" s="456">
        <v>0.77430555555555547</v>
      </c>
      <c r="AZ609" s="12">
        <f t="shared" si="1362"/>
        <v>9.2361111111111005E-2</v>
      </c>
      <c r="BA609" s="225">
        <f t="shared" si="1363"/>
        <v>2</v>
      </c>
      <c r="BB609" s="225">
        <f t="shared" si="1364"/>
        <v>13</v>
      </c>
      <c r="BC609" s="456">
        <v>0.77430555555555547</v>
      </c>
      <c r="BD609" s="456">
        <v>0.77430555555555547</v>
      </c>
      <c r="BE609" s="12">
        <f t="shared" si="1380"/>
        <v>0</v>
      </c>
      <c r="BF609" s="13">
        <f t="shared" si="1381"/>
        <v>0</v>
      </c>
      <c r="BG609" s="13">
        <f t="shared" si="1382"/>
        <v>0</v>
      </c>
      <c r="BH609" s="456">
        <v>0.77430555555555547</v>
      </c>
      <c r="BI609" s="456">
        <v>0.77430555555555547</v>
      </c>
      <c r="BJ609" s="455"/>
      <c r="BK609" s="69">
        <f t="shared" si="1383"/>
        <v>0</v>
      </c>
      <c r="BL609" s="13">
        <f t="shared" si="1384"/>
        <v>0</v>
      </c>
      <c r="BM609" s="13">
        <f t="shared" si="1385"/>
        <v>0</v>
      </c>
      <c r="BN609" s="456">
        <v>0.78125</v>
      </c>
      <c r="BO609" s="12">
        <f t="shared" si="1365"/>
        <v>6.9444444444445308E-3</v>
      </c>
      <c r="BP609" s="225">
        <f t="shared" si="1366"/>
        <v>0</v>
      </c>
      <c r="BQ609" s="225">
        <f t="shared" si="1367"/>
        <v>10</v>
      </c>
      <c r="BR609" s="456">
        <v>0.78472222222222221</v>
      </c>
      <c r="BS609" s="12">
        <f t="shared" si="1368"/>
        <v>3.4722222222222099E-3</v>
      </c>
      <c r="BT609" s="225">
        <f t="shared" si="1369"/>
        <v>0</v>
      </c>
      <c r="BU609" s="225">
        <f t="shared" si="1370"/>
        <v>5</v>
      </c>
      <c r="BV609" s="456">
        <v>0.78472222222222221</v>
      </c>
      <c r="BW609" s="456">
        <v>0.78819444444444453</v>
      </c>
      <c r="BX609" s="12">
        <f t="shared" si="1386"/>
        <v>3.4722222222223209E-3</v>
      </c>
      <c r="BY609" s="13">
        <f t="shared" si="1387"/>
        <v>0</v>
      </c>
      <c r="BZ609" s="13">
        <f t="shared" si="1388"/>
        <v>5</v>
      </c>
      <c r="CA609" s="226">
        <f t="shared" si="1389"/>
        <v>0.22569444444444453</v>
      </c>
      <c r="CB609" s="13">
        <f t="shared" si="1390"/>
        <v>5</v>
      </c>
      <c r="CC609" s="13">
        <f t="shared" si="1391"/>
        <v>25</v>
      </c>
      <c r="CD609" s="12">
        <f t="shared" si="1392"/>
        <v>3.6111111111111094E-2</v>
      </c>
      <c r="CE609" s="13">
        <f t="shared" si="1393"/>
        <v>0</v>
      </c>
      <c r="CF609" s="13">
        <f t="shared" si="1394"/>
        <v>52</v>
      </c>
      <c r="CG609" s="12">
        <f t="shared" si="1395"/>
        <v>7.8472222222222276E-2</v>
      </c>
      <c r="CH609" s="13">
        <f t="shared" si="1396"/>
        <v>1</v>
      </c>
      <c r="CI609" s="13">
        <f t="shared" si="1397"/>
        <v>53</v>
      </c>
      <c r="CJ609" s="12">
        <f t="shared" si="1398"/>
        <v>9.2361111111111005E-2</v>
      </c>
      <c r="CK609" s="13">
        <f t="shared" si="1399"/>
        <v>2</v>
      </c>
      <c r="CL609" s="13">
        <f t="shared" si="1400"/>
        <v>13</v>
      </c>
      <c r="CM609" s="62"/>
      <c r="CN609" s="62"/>
      <c r="CO609" s="62"/>
      <c r="CP609" s="12">
        <f t="shared" si="1401"/>
        <v>5.2083333333333225E-2</v>
      </c>
      <c r="CQ609" s="13">
        <f t="shared" si="1402"/>
        <v>1</v>
      </c>
      <c r="CR609" s="13">
        <f t="shared" si="1403"/>
        <v>15</v>
      </c>
      <c r="CS609" s="456">
        <v>0</v>
      </c>
      <c r="CT609" s="13">
        <f t="shared" si="1410"/>
        <v>0</v>
      </c>
      <c r="CU609" s="13">
        <f t="shared" si="1411"/>
        <v>0</v>
      </c>
      <c r="CV609" s="456">
        <v>0</v>
      </c>
      <c r="CW609" s="13">
        <f t="shared" si="1351"/>
        <v>0</v>
      </c>
      <c r="CX609" s="13">
        <f t="shared" si="1352"/>
        <v>0</v>
      </c>
      <c r="CY609" s="456">
        <v>0</v>
      </c>
      <c r="CZ609" s="13">
        <f>HOUR(CY609)</f>
        <v>0</v>
      </c>
      <c r="DA609" s="13">
        <f>MINUTE(CY609)</f>
        <v>0</v>
      </c>
      <c r="DB609" s="456">
        <v>0</v>
      </c>
      <c r="DC609" s="13">
        <f t="shared" si="1355"/>
        <v>0</v>
      </c>
      <c r="DD609" s="13">
        <f t="shared" si="1356"/>
        <v>0</v>
      </c>
      <c r="DE609" s="456">
        <v>0</v>
      </c>
      <c r="DF609" s="13">
        <f t="shared" si="1262"/>
        <v>0</v>
      </c>
      <c r="DG609" s="13">
        <f t="shared" si="1263"/>
        <v>0</v>
      </c>
      <c r="DH609" s="456">
        <v>4.027777777777778E-2</v>
      </c>
      <c r="DI609" s="13">
        <f t="shared" si="1357"/>
        <v>0</v>
      </c>
      <c r="DJ609" s="13">
        <f t="shared" si="1358"/>
        <v>58</v>
      </c>
      <c r="DK609" s="456">
        <v>0</v>
      </c>
      <c r="DL609" s="35">
        <f t="shared" si="1412"/>
        <v>0</v>
      </c>
      <c r="DM609" s="35">
        <f t="shared" si="1413"/>
        <v>0</v>
      </c>
      <c r="DN609" s="66">
        <f t="shared" si="1299"/>
        <v>2152576.5860000001</v>
      </c>
      <c r="DO609" s="74">
        <f t="shared" si="1300"/>
        <v>34655</v>
      </c>
      <c r="DP609" s="66">
        <f t="shared" si="1373"/>
        <v>64.294716981132069</v>
      </c>
      <c r="DQ609" s="63">
        <f t="shared" si="1301"/>
        <v>62.114459269946622</v>
      </c>
      <c r="DR609" s="66" t="e">
        <f t="shared" si="1156"/>
        <v>#NUM!</v>
      </c>
      <c r="DS609" s="96" t="e">
        <f t="shared" si="1157"/>
        <v>#NUM!</v>
      </c>
      <c r="DT609" s="66" t="e">
        <f t="shared" si="1158"/>
        <v>#NUM!</v>
      </c>
      <c r="DU609" s="66" t="e">
        <f t="shared" si="1159"/>
        <v>#NUM!</v>
      </c>
      <c r="FJ609" s="3">
        <f t="shared" si="1305"/>
        <v>5.4861111111111249E-2</v>
      </c>
      <c r="FK609" s="3">
        <f t="shared" si="1414"/>
        <v>3.472222222222221E-2</v>
      </c>
      <c r="FL609" s="3">
        <f t="shared" si="1415"/>
        <v>1.3888888888887729E-3</v>
      </c>
    </row>
    <row r="610" spans="1:168">
      <c r="A610" s="175">
        <v>609</v>
      </c>
      <c r="B610" s="451">
        <f t="shared" si="1309"/>
        <v>17</v>
      </c>
      <c r="C610" s="452">
        <v>40882</v>
      </c>
      <c r="D610" s="453">
        <v>12</v>
      </c>
      <c r="E610" s="454" t="s">
        <v>39</v>
      </c>
      <c r="F610" s="451">
        <v>8</v>
      </c>
      <c r="G610" s="455" t="s">
        <v>38</v>
      </c>
      <c r="H610" s="455" t="s">
        <v>769</v>
      </c>
      <c r="I610" s="455" t="s">
        <v>771</v>
      </c>
      <c r="J610" s="456">
        <v>0.59375</v>
      </c>
      <c r="K610" s="457">
        <v>3456.97</v>
      </c>
      <c r="L610" s="455" t="s">
        <v>33</v>
      </c>
      <c r="M610" s="451">
        <v>56</v>
      </c>
      <c r="N610" s="451">
        <v>3</v>
      </c>
      <c r="O610" s="455"/>
      <c r="P610" s="456">
        <v>0.59375</v>
      </c>
      <c r="Q610" s="456">
        <v>0.59375</v>
      </c>
      <c r="R610" s="12">
        <f t="shared" si="1404"/>
        <v>0</v>
      </c>
      <c r="S610" s="13">
        <f t="shared" si="1405"/>
        <v>0</v>
      </c>
      <c r="T610" s="13">
        <f t="shared" si="1406"/>
        <v>0</v>
      </c>
      <c r="U610" s="456">
        <v>0.60069444444444442</v>
      </c>
      <c r="V610" s="12">
        <f t="shared" si="1313"/>
        <v>6.9444444444444198E-3</v>
      </c>
      <c r="W610" s="13">
        <f t="shared" si="1314"/>
        <v>0</v>
      </c>
      <c r="X610" s="225">
        <f t="shared" si="1315"/>
        <v>10</v>
      </c>
      <c r="Y610" s="456">
        <v>0.60763888888888895</v>
      </c>
      <c r="Z610" s="12">
        <f t="shared" si="1316"/>
        <v>6.9444444444445308E-3</v>
      </c>
      <c r="AA610" s="13">
        <f t="shared" si="1317"/>
        <v>0</v>
      </c>
      <c r="AB610" s="13">
        <f t="shared" si="1318"/>
        <v>10</v>
      </c>
      <c r="AC610" s="456">
        <v>0.67708333333333337</v>
      </c>
      <c r="AD610" s="12">
        <f t="shared" si="1374"/>
        <v>6.944444444444442E-2</v>
      </c>
      <c r="AE610" s="13">
        <f t="shared" si="1375"/>
        <v>1</v>
      </c>
      <c r="AF610" s="13">
        <f t="shared" si="1376"/>
        <v>40</v>
      </c>
      <c r="AG610" s="456">
        <v>0.68402777777777779</v>
      </c>
      <c r="AH610" s="456">
        <v>0.82638888888888884</v>
      </c>
      <c r="AI610" s="12">
        <f t="shared" si="1359"/>
        <v>0.14236111111111105</v>
      </c>
      <c r="AJ610" s="225">
        <f t="shared" si="1360"/>
        <v>3</v>
      </c>
      <c r="AK610" s="225">
        <f t="shared" si="1361"/>
        <v>25</v>
      </c>
      <c r="AL610" s="456">
        <v>0.68402777777777779</v>
      </c>
      <c r="AM610" s="456">
        <v>0.82638888888888884</v>
      </c>
      <c r="AN610" s="12">
        <f t="shared" si="1377"/>
        <v>0.14236111111111105</v>
      </c>
      <c r="AO610" s="13">
        <f t="shared" si="1378"/>
        <v>3</v>
      </c>
      <c r="AP610" s="13">
        <f t="shared" si="1379"/>
        <v>25</v>
      </c>
      <c r="AQ610" s="456">
        <v>0.82986111111111116</v>
      </c>
      <c r="AR610" s="12">
        <f t="shared" si="1416"/>
        <v>3.4722222222223209E-3</v>
      </c>
      <c r="AS610" s="225">
        <f t="shared" si="1417"/>
        <v>0</v>
      </c>
      <c r="AT610" s="13">
        <f t="shared" si="1418"/>
        <v>5</v>
      </c>
      <c r="AU610" s="456">
        <v>0.8305555555555556</v>
      </c>
      <c r="AV610" s="226">
        <f t="shared" si="1407"/>
        <v>6.9444444444444198E-4</v>
      </c>
      <c r="AW610" s="13">
        <f t="shared" si="1408"/>
        <v>0</v>
      </c>
      <c r="AX610" s="13">
        <f t="shared" si="1409"/>
        <v>1</v>
      </c>
      <c r="AY610" s="456">
        <v>0.94652777777777775</v>
      </c>
      <c r="AZ610" s="12">
        <f t="shared" si="1362"/>
        <v>0.11597222222222214</v>
      </c>
      <c r="BA610" s="225">
        <f t="shared" si="1363"/>
        <v>2</v>
      </c>
      <c r="BB610" s="225">
        <f t="shared" si="1364"/>
        <v>47</v>
      </c>
      <c r="BC610" s="456">
        <v>0.94652777777777775</v>
      </c>
      <c r="BD610" s="456">
        <v>0.94652777777777775</v>
      </c>
      <c r="BE610" s="12">
        <f t="shared" si="1380"/>
        <v>0</v>
      </c>
      <c r="BF610" s="13">
        <f t="shared" si="1381"/>
        <v>0</v>
      </c>
      <c r="BG610" s="13">
        <f t="shared" si="1382"/>
        <v>0</v>
      </c>
      <c r="BH610" s="456">
        <v>0.94652777777777775</v>
      </c>
      <c r="BI610" s="456">
        <v>0.94652777777777775</v>
      </c>
      <c r="BJ610" s="455"/>
      <c r="BK610" s="69">
        <f t="shared" si="1383"/>
        <v>0</v>
      </c>
      <c r="BL610" s="13">
        <f t="shared" si="1384"/>
        <v>0</v>
      </c>
      <c r="BM610" s="13">
        <f t="shared" si="1385"/>
        <v>0</v>
      </c>
      <c r="BN610" s="456">
        <v>0.95347222222222217</v>
      </c>
      <c r="BO610" s="12">
        <f t="shared" si="1365"/>
        <v>6.9444444444444198E-3</v>
      </c>
      <c r="BP610" s="225">
        <f t="shared" si="1366"/>
        <v>0</v>
      </c>
      <c r="BQ610" s="225">
        <f t="shared" si="1367"/>
        <v>10</v>
      </c>
      <c r="BR610" s="456">
        <v>0.95624999999999993</v>
      </c>
      <c r="BS610" s="12">
        <f t="shared" si="1368"/>
        <v>2.7777777777777679E-3</v>
      </c>
      <c r="BT610" s="225">
        <f t="shared" si="1369"/>
        <v>0</v>
      </c>
      <c r="BU610" s="225">
        <f t="shared" si="1370"/>
        <v>4</v>
      </c>
      <c r="BV610" s="456">
        <v>0.95624999999999993</v>
      </c>
      <c r="BW610" s="456">
        <v>0.95833333333333337</v>
      </c>
      <c r="BX610" s="12">
        <f t="shared" si="1386"/>
        <v>2.083333333333437E-3</v>
      </c>
      <c r="BY610" s="13">
        <f t="shared" si="1387"/>
        <v>0</v>
      </c>
      <c r="BZ610" s="13">
        <f t="shared" si="1388"/>
        <v>3</v>
      </c>
      <c r="CA610" s="226">
        <f t="shared" si="1389"/>
        <v>0.36458333333333337</v>
      </c>
      <c r="CB610" s="13">
        <f t="shared" si="1390"/>
        <v>8</v>
      </c>
      <c r="CC610" s="13">
        <f t="shared" si="1391"/>
        <v>45</v>
      </c>
      <c r="CD610" s="12">
        <f t="shared" si="1392"/>
        <v>8.2638888888888928E-2</v>
      </c>
      <c r="CE610" s="13">
        <f t="shared" si="1393"/>
        <v>1</v>
      </c>
      <c r="CF610" s="13">
        <f t="shared" si="1394"/>
        <v>59</v>
      </c>
      <c r="CG610" s="12">
        <f t="shared" si="1395"/>
        <v>0.14236111111111105</v>
      </c>
      <c r="CH610" s="13">
        <f t="shared" si="1396"/>
        <v>3</v>
      </c>
      <c r="CI610" s="13">
        <f t="shared" si="1397"/>
        <v>25</v>
      </c>
      <c r="CJ610" s="12">
        <f t="shared" si="1398"/>
        <v>0.11597222222222214</v>
      </c>
      <c r="CK610" s="13">
        <f t="shared" si="1399"/>
        <v>2</v>
      </c>
      <c r="CL610" s="13">
        <f t="shared" si="1400"/>
        <v>47</v>
      </c>
      <c r="CM610" s="62"/>
      <c r="CN610" s="62"/>
      <c r="CO610" s="62"/>
      <c r="CP610" s="12">
        <f t="shared" si="1401"/>
        <v>5.9722222222222142E-2</v>
      </c>
      <c r="CQ610" s="13">
        <f t="shared" si="1402"/>
        <v>1</v>
      </c>
      <c r="CR610" s="13">
        <f t="shared" si="1403"/>
        <v>26</v>
      </c>
      <c r="CS610" s="456">
        <v>0</v>
      </c>
      <c r="CT610" s="13">
        <f t="shared" si="1410"/>
        <v>0</v>
      </c>
      <c r="CU610" s="13">
        <f t="shared" si="1411"/>
        <v>0</v>
      </c>
      <c r="CV610" s="456">
        <v>0</v>
      </c>
      <c r="CW610" s="13">
        <f t="shared" si="1351"/>
        <v>0</v>
      </c>
      <c r="CX610" s="13">
        <f t="shared" si="1352"/>
        <v>0</v>
      </c>
      <c r="CY610" s="456">
        <v>0</v>
      </c>
      <c r="CZ610" s="13">
        <f>HOUR(CY610)</f>
        <v>0</v>
      </c>
      <c r="DA610" s="13">
        <f>MINUTE(CY610)</f>
        <v>0</v>
      </c>
      <c r="DB610" s="456">
        <v>0</v>
      </c>
      <c r="DC610" s="13">
        <f t="shared" si="1355"/>
        <v>0</v>
      </c>
      <c r="DD610" s="13">
        <f t="shared" si="1356"/>
        <v>0</v>
      </c>
      <c r="DE610" s="456">
        <v>0</v>
      </c>
      <c r="DF610" s="13">
        <f t="shared" si="1262"/>
        <v>0</v>
      </c>
      <c r="DG610" s="13">
        <f t="shared" si="1263"/>
        <v>0</v>
      </c>
      <c r="DH610" s="456">
        <v>5.6250000000000001E-2</v>
      </c>
      <c r="DI610" s="13">
        <f t="shared" si="1357"/>
        <v>1</v>
      </c>
      <c r="DJ610" s="13">
        <f t="shared" si="1358"/>
        <v>21</v>
      </c>
      <c r="DK610" s="456">
        <v>0</v>
      </c>
      <c r="DL610" s="35">
        <f t="shared" si="1412"/>
        <v>0</v>
      </c>
      <c r="DM610" s="35">
        <f t="shared" si="1413"/>
        <v>0</v>
      </c>
      <c r="DN610" s="66">
        <f t="shared" si="1299"/>
        <v>2156033.5560000003</v>
      </c>
      <c r="DO610" s="74">
        <f t="shared" si="1300"/>
        <v>34711</v>
      </c>
      <c r="DP610" s="66">
        <f t="shared" si="1373"/>
        <v>61.731607142857136</v>
      </c>
      <c r="DQ610" s="63">
        <f t="shared" si="1301"/>
        <v>62.113841606407199</v>
      </c>
      <c r="DR610" s="66" t="e">
        <f t="shared" si="1156"/>
        <v>#NUM!</v>
      </c>
      <c r="DS610" s="96" t="e">
        <f t="shared" si="1157"/>
        <v>#NUM!</v>
      </c>
      <c r="DT610" s="66" t="e">
        <f t="shared" si="1158"/>
        <v>#NUM!</v>
      </c>
      <c r="DU610" s="66" t="e">
        <f t="shared" si="1159"/>
        <v>#NUM!</v>
      </c>
      <c r="FJ610" s="3">
        <f t="shared" si="1305"/>
        <v>0.10625000000000018</v>
      </c>
      <c r="FK610" s="3">
        <f t="shared" si="1414"/>
        <v>8.333333333333337E-2</v>
      </c>
      <c r="FL610" s="3">
        <f t="shared" si="1415"/>
        <v>3.4722222222223209E-3</v>
      </c>
    </row>
    <row r="611" spans="1:168">
      <c r="A611" s="175">
        <v>610</v>
      </c>
      <c r="B611" s="451">
        <f t="shared" si="1309"/>
        <v>18</v>
      </c>
      <c r="C611" s="452">
        <v>40882</v>
      </c>
      <c r="D611" s="453">
        <v>12</v>
      </c>
      <c r="E611" s="454" t="s">
        <v>531</v>
      </c>
      <c r="F611" s="451">
        <v>2</v>
      </c>
      <c r="G611" s="455" t="s">
        <v>414</v>
      </c>
      <c r="H611" s="455" t="s">
        <v>413</v>
      </c>
      <c r="I611" s="455" t="s">
        <v>624</v>
      </c>
      <c r="J611" s="456">
        <v>0.69791666666666663</v>
      </c>
      <c r="K611" s="457">
        <v>3566.11</v>
      </c>
      <c r="L611" s="455" t="s">
        <v>34</v>
      </c>
      <c r="M611" s="451">
        <v>58</v>
      </c>
      <c r="N611" s="451">
        <v>1</v>
      </c>
      <c r="O611" s="455"/>
      <c r="P611" s="456">
        <v>0.69791666666666663</v>
      </c>
      <c r="Q611" s="456">
        <v>0.69791666666666663</v>
      </c>
      <c r="R611" s="12">
        <f t="shared" si="1404"/>
        <v>0</v>
      </c>
      <c r="S611" s="13">
        <f t="shared" si="1405"/>
        <v>0</v>
      </c>
      <c r="T611" s="13">
        <f t="shared" si="1406"/>
        <v>0</v>
      </c>
      <c r="U611" s="456">
        <v>0.70486111111111116</v>
      </c>
      <c r="V611" s="12">
        <f t="shared" si="1313"/>
        <v>6.9444444444445308E-3</v>
      </c>
      <c r="W611" s="13">
        <f t="shared" si="1314"/>
        <v>0</v>
      </c>
      <c r="X611" s="225">
        <f t="shared" si="1315"/>
        <v>10</v>
      </c>
      <c r="Y611" s="456">
        <v>0.71180555555555547</v>
      </c>
      <c r="Z611" s="12">
        <f t="shared" si="1316"/>
        <v>6.9444444444443088E-3</v>
      </c>
      <c r="AA611" s="13">
        <f t="shared" si="1317"/>
        <v>0</v>
      </c>
      <c r="AB611" s="13">
        <f t="shared" si="1318"/>
        <v>10</v>
      </c>
      <c r="AC611" s="456">
        <v>0.75</v>
      </c>
      <c r="AD611" s="12">
        <f t="shared" si="1374"/>
        <v>3.8194444444444531E-2</v>
      </c>
      <c r="AE611" s="13">
        <f t="shared" si="1375"/>
        <v>0</v>
      </c>
      <c r="AF611" s="13">
        <f t="shared" si="1376"/>
        <v>55</v>
      </c>
      <c r="AG611" s="456">
        <v>0.91666666666666663</v>
      </c>
      <c r="AH611" s="456">
        <v>0.97222222222222221</v>
      </c>
      <c r="AI611" s="12">
        <f t="shared" si="1359"/>
        <v>5.555555555555558E-2</v>
      </c>
      <c r="AJ611" s="225">
        <f t="shared" si="1360"/>
        <v>1</v>
      </c>
      <c r="AK611" s="225">
        <f t="shared" si="1361"/>
        <v>20</v>
      </c>
      <c r="AL611" s="456">
        <v>0.91666666666666663</v>
      </c>
      <c r="AM611" s="456">
        <v>0.97222222222222221</v>
      </c>
      <c r="AN611" s="12">
        <f t="shared" si="1377"/>
        <v>5.555555555555558E-2</v>
      </c>
      <c r="AO611" s="13">
        <f t="shared" si="1378"/>
        <v>1</v>
      </c>
      <c r="AP611" s="13">
        <f t="shared" si="1379"/>
        <v>20</v>
      </c>
      <c r="AQ611" s="456">
        <v>0.97916666666666663</v>
      </c>
      <c r="AR611" s="12">
        <f t="shared" si="1416"/>
        <v>6.9444444444444198E-3</v>
      </c>
      <c r="AS611" s="225">
        <f t="shared" si="1417"/>
        <v>0</v>
      </c>
      <c r="AT611" s="13">
        <f t="shared" si="1418"/>
        <v>10</v>
      </c>
      <c r="AU611" s="456">
        <v>0.9819444444444444</v>
      </c>
      <c r="AV611" s="226">
        <f t="shared" si="1407"/>
        <v>2.7777777777777679E-3</v>
      </c>
      <c r="AW611" s="13">
        <f t="shared" si="1408"/>
        <v>0</v>
      </c>
      <c r="AX611" s="13">
        <f t="shared" si="1409"/>
        <v>4</v>
      </c>
      <c r="AY611" s="456">
        <v>1.0534722222222224</v>
      </c>
      <c r="AZ611" s="12">
        <f t="shared" si="1362"/>
        <v>7.1527777777777968E-2</v>
      </c>
      <c r="BA611" s="225">
        <f t="shared" si="1363"/>
        <v>1</v>
      </c>
      <c r="BB611" s="225">
        <f t="shared" si="1364"/>
        <v>43</v>
      </c>
      <c r="BC611" s="456">
        <v>1.0534722222222224</v>
      </c>
      <c r="BD611" s="456">
        <v>1.0534722222222224</v>
      </c>
      <c r="BE611" s="12">
        <f t="shared" si="1380"/>
        <v>0</v>
      </c>
      <c r="BF611" s="13">
        <f t="shared" si="1381"/>
        <v>0</v>
      </c>
      <c r="BG611" s="13">
        <f t="shared" si="1382"/>
        <v>0</v>
      </c>
      <c r="BH611" s="456">
        <v>1.0534722222222224</v>
      </c>
      <c r="BI611" s="456">
        <v>1.0534722222222224</v>
      </c>
      <c r="BJ611" s="455"/>
      <c r="BK611" s="69">
        <f t="shared" si="1383"/>
        <v>0</v>
      </c>
      <c r="BL611" s="13">
        <f t="shared" si="1384"/>
        <v>0</v>
      </c>
      <c r="BM611" s="13">
        <f t="shared" si="1385"/>
        <v>0</v>
      </c>
      <c r="BN611" s="456">
        <v>1.0625</v>
      </c>
      <c r="BO611" s="12">
        <f t="shared" si="1365"/>
        <v>9.0277777777776347E-3</v>
      </c>
      <c r="BP611" s="225">
        <f t="shared" si="1366"/>
        <v>0</v>
      </c>
      <c r="BQ611" s="225">
        <f t="shared" si="1367"/>
        <v>13</v>
      </c>
      <c r="BR611" s="456">
        <v>1.0659722222222221</v>
      </c>
      <c r="BS611" s="12">
        <f t="shared" si="1368"/>
        <v>3.4722222222220989E-3</v>
      </c>
      <c r="BT611" s="225">
        <f t="shared" si="1369"/>
        <v>0</v>
      </c>
      <c r="BU611" s="225">
        <f t="shared" si="1370"/>
        <v>5</v>
      </c>
      <c r="BV611" s="456">
        <v>1.0659722222222221</v>
      </c>
      <c r="BW611" s="456">
        <v>1.0694444444444444</v>
      </c>
      <c r="BX611" s="12">
        <f t="shared" si="1386"/>
        <v>3.4722222222223209E-3</v>
      </c>
      <c r="BY611" s="13">
        <f t="shared" si="1387"/>
        <v>0</v>
      </c>
      <c r="BZ611" s="13">
        <f t="shared" si="1388"/>
        <v>5</v>
      </c>
      <c r="CA611" s="226">
        <f t="shared" si="1389"/>
        <v>0.37152777777777779</v>
      </c>
      <c r="CB611" s="13">
        <f t="shared" si="1390"/>
        <v>8</v>
      </c>
      <c r="CC611" s="13">
        <f t="shared" si="1391"/>
        <v>55</v>
      </c>
      <c r="CD611" s="12">
        <f t="shared" si="1392"/>
        <v>5.7638888888888684E-2</v>
      </c>
      <c r="CE611" s="13">
        <f t="shared" si="1393"/>
        <v>1</v>
      </c>
      <c r="CF611" s="13">
        <f t="shared" si="1394"/>
        <v>23</v>
      </c>
      <c r="CG611" s="12">
        <f t="shared" si="1395"/>
        <v>5.555555555555558E-2</v>
      </c>
      <c r="CH611" s="13">
        <f t="shared" si="1396"/>
        <v>1</v>
      </c>
      <c r="CI611" s="13">
        <f t="shared" si="1397"/>
        <v>20</v>
      </c>
      <c r="CJ611" s="12">
        <f t="shared" si="1398"/>
        <v>7.1527777777777968E-2</v>
      </c>
      <c r="CK611" s="13">
        <f t="shared" si="1399"/>
        <v>1</v>
      </c>
      <c r="CL611" s="13">
        <f t="shared" si="1400"/>
        <v>43</v>
      </c>
      <c r="CM611" s="62"/>
      <c r="CN611" s="62"/>
      <c r="CO611" s="62"/>
      <c r="CP611" s="12">
        <f t="shared" si="1401"/>
        <v>6.8055555555555744E-2</v>
      </c>
      <c r="CQ611" s="13">
        <f t="shared" si="1402"/>
        <v>1</v>
      </c>
      <c r="CR611" s="13">
        <f t="shared" si="1403"/>
        <v>38</v>
      </c>
      <c r="CS611" s="456">
        <v>0</v>
      </c>
      <c r="CT611" s="13">
        <f t="shared" si="1410"/>
        <v>0</v>
      </c>
      <c r="CU611" s="13">
        <f t="shared" si="1411"/>
        <v>0</v>
      </c>
      <c r="CV611" s="456">
        <v>3.472222222222222E-3</v>
      </c>
      <c r="CW611" s="13">
        <f t="shared" si="1351"/>
        <v>0</v>
      </c>
      <c r="CX611" s="13">
        <f t="shared" si="1352"/>
        <v>5</v>
      </c>
      <c r="CY611" s="456">
        <v>0</v>
      </c>
      <c r="CZ611" s="13">
        <f>HOUR(CY611)</f>
        <v>0</v>
      </c>
      <c r="DA611" s="13">
        <f>MINUTE(CY611)</f>
        <v>0</v>
      </c>
      <c r="DB611" s="456">
        <v>0</v>
      </c>
      <c r="DC611" s="13">
        <f t="shared" si="1355"/>
        <v>0</v>
      </c>
      <c r="DD611" s="13">
        <f t="shared" si="1356"/>
        <v>0</v>
      </c>
      <c r="DE611" s="456">
        <v>0</v>
      </c>
      <c r="DF611" s="13">
        <f t="shared" si="1262"/>
        <v>0</v>
      </c>
      <c r="DG611" s="13">
        <f t="shared" si="1263"/>
        <v>0</v>
      </c>
      <c r="DH611" s="456">
        <v>0</v>
      </c>
      <c r="DI611" s="13">
        <f t="shared" si="1357"/>
        <v>0</v>
      </c>
      <c r="DJ611" s="13">
        <f t="shared" si="1358"/>
        <v>0</v>
      </c>
      <c r="DK611" s="456">
        <v>0</v>
      </c>
      <c r="DL611" s="35">
        <f t="shared" si="1412"/>
        <v>0</v>
      </c>
      <c r="DM611" s="35">
        <f t="shared" si="1413"/>
        <v>0</v>
      </c>
      <c r="DN611" s="66">
        <f t="shared" si="1299"/>
        <v>2159599.6660000002</v>
      </c>
      <c r="DO611" s="74">
        <f t="shared" si="1300"/>
        <v>34769</v>
      </c>
      <c r="DP611" s="66">
        <f t="shared" si="1373"/>
        <v>61.484655172413795</v>
      </c>
      <c r="DQ611" s="63">
        <f t="shared" si="1301"/>
        <v>62.112792027380721</v>
      </c>
      <c r="DR611" s="66" t="e">
        <f t="shared" si="1156"/>
        <v>#NUM!</v>
      </c>
      <c r="DS611" s="96" t="e">
        <f t="shared" si="1157"/>
        <v>#NUM!</v>
      </c>
      <c r="DT611" s="66" t="e">
        <f t="shared" si="1158"/>
        <v>#NUM!</v>
      </c>
      <c r="DU611" s="66" t="e">
        <f t="shared" si="1159"/>
        <v>#NUM!</v>
      </c>
      <c r="FJ611" s="3">
        <f t="shared" si="1305"/>
        <v>0.24444444444444424</v>
      </c>
      <c r="FK611" s="3">
        <f t="shared" si="1414"/>
        <v>5.208333333333337E-2</v>
      </c>
      <c r="FL611" s="3">
        <f t="shared" si="1415"/>
        <v>6.9444444444444198E-3</v>
      </c>
    </row>
    <row r="612" spans="1:168">
      <c r="A612" s="199">
        <v>611</v>
      </c>
      <c r="B612" s="451">
        <v>19</v>
      </c>
      <c r="C612" s="452">
        <v>40883</v>
      </c>
      <c r="D612" s="453">
        <v>12</v>
      </c>
      <c r="E612" s="454" t="s">
        <v>605</v>
      </c>
      <c r="F612" s="451">
        <v>1</v>
      </c>
      <c r="G612" s="455" t="s">
        <v>582</v>
      </c>
      <c r="H612" s="455" t="s">
        <v>413</v>
      </c>
      <c r="I612" s="455" t="s">
        <v>689</v>
      </c>
      <c r="J612" s="456">
        <v>4.8611111111111112E-2</v>
      </c>
      <c r="K612" s="457">
        <v>3347.1</v>
      </c>
      <c r="L612" s="455" t="s">
        <v>33</v>
      </c>
      <c r="M612" s="451">
        <v>58</v>
      </c>
      <c r="N612" s="451">
        <v>1</v>
      </c>
      <c r="O612" s="455"/>
      <c r="P612" s="456">
        <v>4.8611111111111112E-2</v>
      </c>
      <c r="Q612" s="456">
        <v>4.8611111111111112E-2</v>
      </c>
      <c r="R612" s="12">
        <f t="shared" ref="R612:R617" si="1419">Q612-P612</f>
        <v>0</v>
      </c>
      <c r="S612" s="13">
        <f t="shared" ref="S612:S617" si="1420">HOUR(R612)</f>
        <v>0</v>
      </c>
      <c r="T612" s="13">
        <f t="shared" ref="T612:T617" si="1421">MINUTE(R612)</f>
        <v>0</v>
      </c>
      <c r="U612" s="456">
        <v>5.2083333333333336E-2</v>
      </c>
      <c r="V612" s="12">
        <f t="shared" ref="V612:V625" si="1422">U612-Q612</f>
        <v>3.4722222222222238E-3</v>
      </c>
      <c r="W612" s="13">
        <f t="shared" ref="W612:W625" si="1423">HOUR(V612)</f>
        <v>0</v>
      </c>
      <c r="X612" s="225">
        <f t="shared" ref="X612:X625" si="1424">MINUTE(V612)</f>
        <v>5</v>
      </c>
      <c r="Y612" s="456">
        <v>5.9027777777777783E-2</v>
      </c>
      <c r="Z612" s="12">
        <f t="shared" si="1316"/>
        <v>6.9444444444444475E-3</v>
      </c>
      <c r="AA612" s="13">
        <f t="shared" si="1317"/>
        <v>0</v>
      </c>
      <c r="AB612" s="13">
        <f t="shared" si="1318"/>
        <v>10</v>
      </c>
      <c r="AC612" s="456">
        <v>7.6388888888888895E-2</v>
      </c>
      <c r="AD612" s="12">
        <f t="shared" si="1374"/>
        <v>1.7361111111111112E-2</v>
      </c>
      <c r="AE612" s="13">
        <f t="shared" si="1375"/>
        <v>0</v>
      </c>
      <c r="AF612" s="13">
        <f t="shared" si="1376"/>
        <v>25</v>
      </c>
      <c r="AG612" s="456">
        <v>8.3333333333333329E-2</v>
      </c>
      <c r="AH612" s="456">
        <v>0.13541666666666666</v>
      </c>
      <c r="AI612" s="12">
        <f t="shared" si="1359"/>
        <v>5.2083333333333329E-2</v>
      </c>
      <c r="AJ612" s="225">
        <f t="shared" si="1360"/>
        <v>1</v>
      </c>
      <c r="AK612" s="225">
        <f t="shared" si="1361"/>
        <v>15</v>
      </c>
      <c r="AL612" s="456">
        <v>8.3333333333333329E-2</v>
      </c>
      <c r="AM612" s="456">
        <v>0.13541666666666666</v>
      </c>
      <c r="AN612" s="12">
        <f t="shared" ref="AN612:AN617" si="1425">AM612-AL612</f>
        <v>5.2083333333333329E-2</v>
      </c>
      <c r="AO612" s="13">
        <f t="shared" ref="AO612:AO617" si="1426">HOUR(AN612)</f>
        <v>1</v>
      </c>
      <c r="AP612" s="13">
        <f t="shared" ref="AP612:AP617" si="1427">MINUTE(AN612)</f>
        <v>15</v>
      </c>
      <c r="AQ612" s="456">
        <v>0.27430555555555552</v>
      </c>
      <c r="AR612" s="12">
        <f t="shared" si="1416"/>
        <v>0.13888888888888887</v>
      </c>
      <c r="AS612" s="225">
        <f t="shared" si="1417"/>
        <v>3</v>
      </c>
      <c r="AT612" s="13">
        <f t="shared" si="1418"/>
        <v>20</v>
      </c>
      <c r="AU612" s="456">
        <v>0.27638888888888885</v>
      </c>
      <c r="AV612" s="226">
        <f t="shared" ref="AV612:AV621" si="1428">AU612-AQ612</f>
        <v>2.0833333333333259E-3</v>
      </c>
      <c r="AW612" s="13">
        <f t="shared" ref="AW612:AW622" si="1429">HOUR(AV612)</f>
        <v>0</v>
      </c>
      <c r="AX612" s="13">
        <f t="shared" ref="AX612:AX622" si="1430">MINUTE(AV612)</f>
        <v>3</v>
      </c>
      <c r="AY612" s="456">
        <v>0.44236111111111115</v>
      </c>
      <c r="AZ612" s="12">
        <f t="shared" si="1362"/>
        <v>0.1659722222222223</v>
      </c>
      <c r="BA612" s="225">
        <f t="shared" si="1363"/>
        <v>3</v>
      </c>
      <c r="BB612" s="225">
        <f t="shared" si="1364"/>
        <v>59</v>
      </c>
      <c r="BC612" s="456">
        <v>0.44236111111111115</v>
      </c>
      <c r="BD612" s="456">
        <v>0.44236111111111115</v>
      </c>
      <c r="BE612" s="12">
        <f t="shared" ref="BE612:BE617" si="1431">BD612-BC612</f>
        <v>0</v>
      </c>
      <c r="BF612" s="13">
        <f t="shared" ref="BF612:BF617" si="1432">HOUR(BE612)</f>
        <v>0</v>
      </c>
      <c r="BG612" s="13">
        <f t="shared" ref="BG612:BG617" si="1433">MINUTE(BE612)</f>
        <v>0</v>
      </c>
      <c r="BH612" s="456">
        <v>0.44236111111111115</v>
      </c>
      <c r="BI612" s="456">
        <v>0.44236111111111115</v>
      </c>
      <c r="BJ612" s="455"/>
      <c r="BK612" s="69">
        <f t="shared" ref="BK612:BK617" si="1434">BI612-BH612</f>
        <v>0</v>
      </c>
      <c r="BL612" s="13">
        <f t="shared" ref="BL612:BL617" si="1435">HOUR(BK612)</f>
        <v>0</v>
      </c>
      <c r="BM612" s="13">
        <f t="shared" ref="BM612:BM617" si="1436">MINUTE(BK612)</f>
        <v>0</v>
      </c>
      <c r="BN612" s="456">
        <v>0.55208333333333337</v>
      </c>
      <c r="BO612" s="12">
        <f t="shared" si="1365"/>
        <v>0.10972222222222222</v>
      </c>
      <c r="BP612" s="225">
        <f t="shared" si="1366"/>
        <v>2</v>
      </c>
      <c r="BQ612" s="225">
        <f t="shared" si="1367"/>
        <v>38</v>
      </c>
      <c r="BR612" s="456">
        <v>0.55555555555555558</v>
      </c>
      <c r="BS612" s="12">
        <f t="shared" si="1368"/>
        <v>3.4722222222222099E-3</v>
      </c>
      <c r="BT612" s="225">
        <f t="shared" si="1369"/>
        <v>0</v>
      </c>
      <c r="BU612" s="225">
        <f t="shared" si="1370"/>
        <v>5</v>
      </c>
      <c r="BV612" s="456">
        <v>0.55555555555555558</v>
      </c>
      <c r="BW612" s="456">
        <v>0.5625</v>
      </c>
      <c r="BX612" s="12">
        <f t="shared" ref="BX612:BX617" si="1437">BW612-BV612</f>
        <v>6.9444444444444198E-3</v>
      </c>
      <c r="BY612" s="13">
        <f t="shared" ref="BY612:BY617" si="1438">HOUR(BX612)</f>
        <v>0</v>
      </c>
      <c r="BZ612" s="13">
        <f t="shared" ref="BZ612:BZ617" si="1439">MINUTE(BX612)</f>
        <v>10</v>
      </c>
      <c r="CA612" s="226">
        <f t="shared" ref="CA612:CA617" si="1440">BW612-P612</f>
        <v>0.51388888888888884</v>
      </c>
      <c r="CB612" s="13">
        <f t="shared" ref="CB612:CB617" si="1441">HOUR(CA612)</f>
        <v>12</v>
      </c>
      <c r="CC612" s="13">
        <f t="shared" ref="CC612:CC617" si="1442">MINUTE(CA612)</f>
        <v>20</v>
      </c>
      <c r="CD612" s="12">
        <f t="shared" ref="CD612:CD617" si="1443">AD612+AR612+BO612+BS612</f>
        <v>0.26944444444444438</v>
      </c>
      <c r="CE612" s="13">
        <f t="shared" ref="CE612:CE617" si="1444">HOUR(CD612)</f>
        <v>6</v>
      </c>
      <c r="CF612" s="13">
        <f t="shared" ref="CF612:CF617" si="1445">MINUTE(CD612)</f>
        <v>28</v>
      </c>
      <c r="CG612" s="12">
        <f t="shared" ref="CG612:CG617" si="1446">AI612</f>
        <v>5.2083333333333329E-2</v>
      </c>
      <c r="CH612" s="13">
        <f t="shared" ref="CH612:CH617" si="1447">HOUR(CG612)</f>
        <v>1</v>
      </c>
      <c r="CI612" s="13">
        <f t="shared" ref="CI612:CI617" si="1448">MINUTE(CG612)</f>
        <v>15</v>
      </c>
      <c r="CJ612" s="12">
        <f t="shared" ref="CJ612:CJ617" si="1449">AZ612</f>
        <v>0.1659722222222223</v>
      </c>
      <c r="CK612" s="13">
        <f t="shared" ref="CK612:CK617" si="1450">HOUR(CJ612)</f>
        <v>3</v>
      </c>
      <c r="CL612" s="13">
        <f t="shared" ref="CL612:CL617" si="1451">MINUTE(CJ612)</f>
        <v>59</v>
      </c>
      <c r="CM612" s="62"/>
      <c r="CN612" s="62"/>
      <c r="CO612" s="62"/>
      <c r="CP612" s="12">
        <f t="shared" ref="CP612:CP617" si="1452">AZ612-(CS612+CV612+CY612+DB612+DE612+DH612)</f>
        <v>6.3194444444444511E-2</v>
      </c>
      <c r="CQ612" s="13">
        <f t="shared" ref="CQ612:CQ617" si="1453">HOUR(CP612)</f>
        <v>1</v>
      </c>
      <c r="CR612" s="13">
        <f t="shared" ref="CR612:CR617" si="1454">MINUTE(CP612)</f>
        <v>31</v>
      </c>
      <c r="CS612" s="456">
        <v>0</v>
      </c>
      <c r="CT612" s="13">
        <f t="shared" ref="CT612:CT631" si="1455">HOUR(CS612)</f>
        <v>0</v>
      </c>
      <c r="CU612" s="13">
        <f t="shared" ref="CU612:CU631" si="1456">MINUTE(CS612)</f>
        <v>0</v>
      </c>
      <c r="CV612" s="456">
        <v>9.2361111111111116E-2</v>
      </c>
      <c r="CW612" s="13">
        <f t="shared" si="1351"/>
        <v>2</v>
      </c>
      <c r="CX612" s="13">
        <f t="shared" si="1352"/>
        <v>13</v>
      </c>
      <c r="CY612" s="456">
        <v>0</v>
      </c>
      <c r="CZ612" s="13">
        <f t="shared" ref="CZ612:CZ617" si="1457">HOUR(CY612)</f>
        <v>0</v>
      </c>
      <c r="DA612" s="13">
        <f t="shared" ref="DA612:DA617" si="1458">MINUTE(CY612)</f>
        <v>0</v>
      </c>
      <c r="DB612" s="456">
        <v>0</v>
      </c>
      <c r="DC612" s="13">
        <f t="shared" ref="DC612:DC617" si="1459">HOUR(DB612)</f>
        <v>0</v>
      </c>
      <c r="DD612" s="13">
        <f t="shared" ref="DD612:DD617" si="1460">MINUTE(DB612)</f>
        <v>0</v>
      </c>
      <c r="DE612" s="456">
        <v>0</v>
      </c>
      <c r="DF612" s="13">
        <f t="shared" ref="DF612:DF625" si="1461">HOUR(DE612)</f>
        <v>0</v>
      </c>
      <c r="DG612" s="13">
        <f t="shared" ref="DG612:DG625" si="1462">MINUTE(DE612)</f>
        <v>0</v>
      </c>
      <c r="DH612" s="456">
        <v>1.0416666666666666E-2</v>
      </c>
      <c r="DI612" s="13">
        <f t="shared" si="1357"/>
        <v>0</v>
      </c>
      <c r="DJ612" s="13">
        <f t="shared" si="1358"/>
        <v>15</v>
      </c>
      <c r="DK612" s="456">
        <v>0</v>
      </c>
      <c r="DL612" s="35">
        <f t="shared" ref="DL612:DL625" si="1463">HOUR(DK612)</f>
        <v>0</v>
      </c>
      <c r="DM612" s="35">
        <f t="shared" ref="DM612:DM625" si="1464">MINUTE(DK612)</f>
        <v>0</v>
      </c>
      <c r="DN612" s="66">
        <f t="shared" si="1299"/>
        <v>2162946.7660000003</v>
      </c>
      <c r="DO612" s="74">
        <f t="shared" si="1300"/>
        <v>34827</v>
      </c>
      <c r="DP612" s="66">
        <f t="shared" si="1373"/>
        <v>57.70862068965517</v>
      </c>
      <c r="DQ612" s="63">
        <f t="shared" si="1301"/>
        <v>62.105457432451843</v>
      </c>
      <c r="DR612" s="66" t="e">
        <f t="shared" si="1156"/>
        <v>#NUM!</v>
      </c>
      <c r="DS612" s="96" t="e">
        <f t="shared" si="1157"/>
        <v>#NUM!</v>
      </c>
      <c r="DT612" s="66" t="e">
        <f t="shared" si="1158"/>
        <v>#NUM!</v>
      </c>
      <c r="DU612" s="66" t="e">
        <f t="shared" si="1159"/>
        <v>#NUM!</v>
      </c>
      <c r="FJ612" s="3">
        <f t="shared" si="1305"/>
        <v>0.29583333333333323</v>
      </c>
      <c r="FK612" s="3">
        <f t="shared" si="1414"/>
        <v>2.7777777777777783E-2</v>
      </c>
      <c r="FL612" s="3">
        <f t="shared" si="1415"/>
        <v>0.13888888888888887</v>
      </c>
    </row>
    <row r="613" spans="1:168">
      <c r="A613" s="175">
        <v>612</v>
      </c>
      <c r="B613" s="451">
        <v>20</v>
      </c>
      <c r="C613" s="452">
        <v>40883</v>
      </c>
      <c r="D613" s="453">
        <v>12</v>
      </c>
      <c r="E613" s="454" t="s">
        <v>171</v>
      </c>
      <c r="F613" s="451">
        <v>4</v>
      </c>
      <c r="G613" s="455" t="s">
        <v>325</v>
      </c>
      <c r="H613" s="455" t="s">
        <v>305</v>
      </c>
      <c r="I613" s="455" t="s">
        <v>675</v>
      </c>
      <c r="J613" s="456">
        <v>0.14583333333333334</v>
      </c>
      <c r="K613" s="457">
        <v>3607.18</v>
      </c>
      <c r="L613" s="455" t="s">
        <v>34</v>
      </c>
      <c r="M613" s="451">
        <v>59</v>
      </c>
      <c r="N613" s="451">
        <v>0</v>
      </c>
      <c r="O613" s="455"/>
      <c r="P613" s="456">
        <v>0.14583333333333334</v>
      </c>
      <c r="Q613" s="456">
        <v>0.14583333333333334</v>
      </c>
      <c r="R613" s="12">
        <f t="shared" si="1419"/>
        <v>0</v>
      </c>
      <c r="S613" s="13">
        <f t="shared" si="1420"/>
        <v>0</v>
      </c>
      <c r="T613" s="13">
        <f t="shared" si="1421"/>
        <v>0</v>
      </c>
      <c r="U613" s="456">
        <v>0.14930555555555555</v>
      </c>
      <c r="V613" s="12">
        <f t="shared" si="1422"/>
        <v>3.4722222222222099E-3</v>
      </c>
      <c r="W613" s="13">
        <f t="shared" si="1423"/>
        <v>0</v>
      </c>
      <c r="X613" s="225">
        <f t="shared" si="1424"/>
        <v>5</v>
      </c>
      <c r="Y613" s="456">
        <v>0.15625</v>
      </c>
      <c r="Z613" s="12">
        <f t="shared" si="1316"/>
        <v>6.9444444444444475E-3</v>
      </c>
      <c r="AA613" s="13">
        <f t="shared" si="1317"/>
        <v>0</v>
      </c>
      <c r="AB613" s="13">
        <f t="shared" si="1318"/>
        <v>10</v>
      </c>
      <c r="AC613" s="456">
        <v>0.16666666666666666</v>
      </c>
      <c r="AD613" s="12">
        <f t="shared" si="1374"/>
        <v>1.0416666666666657E-2</v>
      </c>
      <c r="AE613" s="13">
        <f t="shared" si="1375"/>
        <v>0</v>
      </c>
      <c r="AF613" s="13">
        <f t="shared" si="1376"/>
        <v>15</v>
      </c>
      <c r="AG613" s="456">
        <v>0.16666666666666666</v>
      </c>
      <c r="AH613" s="456">
        <v>0.25</v>
      </c>
      <c r="AI613" s="12">
        <f t="shared" si="1359"/>
        <v>8.3333333333333343E-2</v>
      </c>
      <c r="AJ613" s="225">
        <f t="shared" si="1360"/>
        <v>2</v>
      </c>
      <c r="AK613" s="225">
        <f t="shared" si="1361"/>
        <v>0</v>
      </c>
      <c r="AL613" s="456">
        <v>0.16666666666666666</v>
      </c>
      <c r="AM613" s="456">
        <v>0.25</v>
      </c>
      <c r="AN613" s="12">
        <f t="shared" si="1425"/>
        <v>8.3333333333333343E-2</v>
      </c>
      <c r="AO613" s="13">
        <f t="shared" si="1426"/>
        <v>2</v>
      </c>
      <c r="AP613" s="13">
        <f t="shared" si="1427"/>
        <v>0</v>
      </c>
      <c r="AQ613" s="456">
        <v>0.25833333333333336</v>
      </c>
      <c r="AR613" s="12">
        <f t="shared" si="1416"/>
        <v>8.3333333333333592E-3</v>
      </c>
      <c r="AS613" s="225">
        <f t="shared" si="1417"/>
        <v>0</v>
      </c>
      <c r="AT613" s="13">
        <f t="shared" si="1418"/>
        <v>12</v>
      </c>
      <c r="AU613" s="456">
        <v>0.25833333333333336</v>
      </c>
      <c r="AV613" s="226">
        <f t="shared" si="1428"/>
        <v>0</v>
      </c>
      <c r="AW613" s="13">
        <f t="shared" si="1429"/>
        <v>0</v>
      </c>
      <c r="AX613" s="13">
        <f t="shared" si="1430"/>
        <v>0</v>
      </c>
      <c r="AY613" s="456">
        <v>0.37083333333333335</v>
      </c>
      <c r="AZ613" s="12">
        <f t="shared" si="1362"/>
        <v>0.11249999999999999</v>
      </c>
      <c r="BA613" s="225">
        <f t="shared" si="1363"/>
        <v>2</v>
      </c>
      <c r="BB613" s="225">
        <f t="shared" si="1364"/>
        <v>42</v>
      </c>
      <c r="BC613" s="456">
        <v>0.37083333333333335</v>
      </c>
      <c r="BD613" s="456">
        <v>0.37083333333333335</v>
      </c>
      <c r="BE613" s="12">
        <f t="shared" si="1431"/>
        <v>0</v>
      </c>
      <c r="BF613" s="13">
        <f t="shared" si="1432"/>
        <v>0</v>
      </c>
      <c r="BG613" s="13">
        <f t="shared" si="1433"/>
        <v>0</v>
      </c>
      <c r="BH613" s="456">
        <v>0.37083333333333335</v>
      </c>
      <c r="BI613" s="456">
        <v>0.37083333333333335</v>
      </c>
      <c r="BJ613" s="455"/>
      <c r="BK613" s="69">
        <f t="shared" si="1434"/>
        <v>0</v>
      </c>
      <c r="BL613" s="13">
        <f t="shared" si="1435"/>
        <v>0</v>
      </c>
      <c r="BM613" s="13">
        <f t="shared" si="1436"/>
        <v>0</v>
      </c>
      <c r="BN613" s="456">
        <v>0.37847222222222227</v>
      </c>
      <c r="BO613" s="12">
        <f t="shared" ref="BO613:BO792" si="1465">BN613-BI613</f>
        <v>7.6388888888889173E-3</v>
      </c>
      <c r="BP613" s="225">
        <f t="shared" ref="BP613:BP792" si="1466">HOUR(BO613)</f>
        <v>0</v>
      </c>
      <c r="BQ613" s="225">
        <f t="shared" ref="BQ613:BQ792" si="1467">MINUTE(BO613)</f>
        <v>11</v>
      </c>
      <c r="BR613" s="456">
        <v>0.38194444444444442</v>
      </c>
      <c r="BS613" s="12">
        <f t="shared" si="1368"/>
        <v>3.4722222222221544E-3</v>
      </c>
      <c r="BT613" s="225">
        <f t="shared" si="1369"/>
        <v>0</v>
      </c>
      <c r="BU613" s="225">
        <f t="shared" si="1370"/>
        <v>5</v>
      </c>
      <c r="BV613" s="456">
        <v>0.38194444444444442</v>
      </c>
      <c r="BW613" s="456">
        <v>0.38541666666666669</v>
      </c>
      <c r="BX613" s="12">
        <f t="shared" si="1437"/>
        <v>3.4722222222222654E-3</v>
      </c>
      <c r="BY613" s="13">
        <f t="shared" si="1438"/>
        <v>0</v>
      </c>
      <c r="BZ613" s="13">
        <f t="shared" si="1439"/>
        <v>5</v>
      </c>
      <c r="CA613" s="226">
        <f t="shared" si="1440"/>
        <v>0.23958333333333334</v>
      </c>
      <c r="CB613" s="13">
        <f t="shared" si="1441"/>
        <v>5</v>
      </c>
      <c r="CC613" s="13">
        <f t="shared" si="1442"/>
        <v>45</v>
      </c>
      <c r="CD613" s="12">
        <f t="shared" si="1443"/>
        <v>2.9861111111111088E-2</v>
      </c>
      <c r="CE613" s="13">
        <f t="shared" si="1444"/>
        <v>0</v>
      </c>
      <c r="CF613" s="13">
        <f t="shared" si="1445"/>
        <v>43</v>
      </c>
      <c r="CG613" s="12">
        <f t="shared" si="1446"/>
        <v>8.3333333333333343E-2</v>
      </c>
      <c r="CH613" s="13">
        <f t="shared" si="1447"/>
        <v>2</v>
      </c>
      <c r="CI613" s="13">
        <f t="shared" si="1448"/>
        <v>0</v>
      </c>
      <c r="CJ613" s="12">
        <f t="shared" si="1449"/>
        <v>0.11249999999999999</v>
      </c>
      <c r="CK613" s="13">
        <f t="shared" si="1450"/>
        <v>2</v>
      </c>
      <c r="CL613" s="13">
        <f t="shared" si="1451"/>
        <v>42</v>
      </c>
      <c r="CM613" s="62"/>
      <c r="CN613" s="62"/>
      <c r="CO613" s="62"/>
      <c r="CP613" s="12">
        <f t="shared" si="1452"/>
        <v>5.6249999999999988E-2</v>
      </c>
      <c r="CQ613" s="13">
        <f t="shared" si="1453"/>
        <v>1</v>
      </c>
      <c r="CR613" s="13">
        <f t="shared" si="1454"/>
        <v>21</v>
      </c>
      <c r="CS613" s="456">
        <v>0</v>
      </c>
      <c r="CT613" s="13">
        <f t="shared" si="1455"/>
        <v>0</v>
      </c>
      <c r="CU613" s="13">
        <f t="shared" si="1456"/>
        <v>0</v>
      </c>
      <c r="CV613" s="456">
        <v>0</v>
      </c>
      <c r="CW613" s="13">
        <f t="shared" si="1351"/>
        <v>0</v>
      </c>
      <c r="CX613" s="13">
        <f t="shared" si="1352"/>
        <v>0</v>
      </c>
      <c r="CY613" s="456">
        <v>0</v>
      </c>
      <c r="CZ613" s="13">
        <f t="shared" si="1457"/>
        <v>0</v>
      </c>
      <c r="DA613" s="13">
        <f t="shared" si="1458"/>
        <v>0</v>
      </c>
      <c r="DB613" s="456">
        <v>0</v>
      </c>
      <c r="DC613" s="13">
        <f t="shared" si="1459"/>
        <v>0</v>
      </c>
      <c r="DD613" s="13">
        <f t="shared" si="1460"/>
        <v>0</v>
      </c>
      <c r="DE613" s="456">
        <v>0</v>
      </c>
      <c r="DF613" s="13">
        <f t="shared" si="1461"/>
        <v>0</v>
      </c>
      <c r="DG613" s="13">
        <f t="shared" si="1462"/>
        <v>0</v>
      </c>
      <c r="DH613" s="456">
        <v>5.6250000000000001E-2</v>
      </c>
      <c r="DI613" s="13">
        <f t="shared" si="1357"/>
        <v>1</v>
      </c>
      <c r="DJ613" s="13">
        <f t="shared" si="1358"/>
        <v>21</v>
      </c>
      <c r="DK613" s="456">
        <v>0</v>
      </c>
      <c r="DL613" s="35">
        <f t="shared" si="1463"/>
        <v>0</v>
      </c>
      <c r="DM613" s="35">
        <f t="shared" si="1464"/>
        <v>0</v>
      </c>
      <c r="DN613" s="66">
        <f t="shared" si="1299"/>
        <v>2166553.9460000005</v>
      </c>
      <c r="DO613" s="74">
        <f t="shared" si="1300"/>
        <v>34886</v>
      </c>
      <c r="DP613" s="66">
        <f t="shared" si="1373"/>
        <v>61.138644067796605</v>
      </c>
      <c r="DQ613" s="63">
        <f t="shared" si="1301"/>
        <v>62.103822335607418</v>
      </c>
      <c r="DR613" s="66" t="e">
        <f t="shared" ref="DR613:DR676" si="1468">DR612+CE613</f>
        <v>#NUM!</v>
      </c>
      <c r="DS613" s="96" t="e">
        <f t="shared" ref="DS613:DS676" si="1469">DS612+CF613</f>
        <v>#NUM!</v>
      </c>
      <c r="DT613" s="66" t="e">
        <f t="shared" ref="DT613:DT676" si="1470">DS613/60</f>
        <v>#NUM!</v>
      </c>
      <c r="DU613" s="66" t="e">
        <f t="shared" ref="DU613:DU676" si="1471">DR613+DT613</f>
        <v>#NUM!</v>
      </c>
      <c r="FJ613" s="3">
        <f t="shared" si="1305"/>
        <v>4.3750000000000011E-2</v>
      </c>
      <c r="FK613" s="3">
        <f t="shared" si="1414"/>
        <v>2.0833333333333315E-2</v>
      </c>
      <c r="FL613" s="3">
        <f t="shared" si="1415"/>
        <v>8.3333333333333592E-3</v>
      </c>
    </row>
    <row r="614" spans="1:168" ht="45">
      <c r="A614" s="199">
        <v>613</v>
      </c>
      <c r="B614" s="451">
        <v>21</v>
      </c>
      <c r="C614" s="452">
        <v>40883</v>
      </c>
      <c r="D614" s="453">
        <v>12</v>
      </c>
      <c r="E614" s="454" t="s">
        <v>39</v>
      </c>
      <c r="F614" s="451">
        <v>9</v>
      </c>
      <c r="G614" s="455" t="s">
        <v>38</v>
      </c>
      <c r="H614" s="455" t="s">
        <v>758</v>
      </c>
      <c r="I614" s="455" t="s">
        <v>775</v>
      </c>
      <c r="J614" s="456">
        <v>0.20833333333333334</v>
      </c>
      <c r="K614" s="457">
        <v>3516.6</v>
      </c>
      <c r="L614" s="455" t="s">
        <v>34</v>
      </c>
      <c r="M614" s="451">
        <v>58</v>
      </c>
      <c r="N614" s="451">
        <v>1</v>
      </c>
      <c r="O614" s="455"/>
      <c r="P614" s="456">
        <v>0.20833333333333334</v>
      </c>
      <c r="Q614" s="456">
        <v>0.20833333333333334</v>
      </c>
      <c r="R614" s="12">
        <f t="shared" si="1419"/>
        <v>0</v>
      </c>
      <c r="S614" s="13">
        <f t="shared" si="1420"/>
        <v>0</v>
      </c>
      <c r="T614" s="13">
        <f t="shared" si="1421"/>
        <v>0</v>
      </c>
      <c r="U614" s="456">
        <v>0.2638888888888889</v>
      </c>
      <c r="V614" s="12">
        <f t="shared" si="1422"/>
        <v>5.5555555555555552E-2</v>
      </c>
      <c r="W614" s="13">
        <f t="shared" si="1423"/>
        <v>1</v>
      </c>
      <c r="X614" s="225">
        <f t="shared" si="1424"/>
        <v>20</v>
      </c>
      <c r="Y614" s="456">
        <v>0.27777777777777779</v>
      </c>
      <c r="Z614" s="12">
        <f t="shared" si="1316"/>
        <v>1.3888888888888895E-2</v>
      </c>
      <c r="AA614" s="13">
        <f t="shared" si="1317"/>
        <v>0</v>
      </c>
      <c r="AB614" s="13">
        <f t="shared" si="1318"/>
        <v>20</v>
      </c>
      <c r="AC614" s="456">
        <v>0.30555555555555552</v>
      </c>
      <c r="AD614" s="12">
        <f t="shared" si="1374"/>
        <v>2.7777777777777735E-2</v>
      </c>
      <c r="AE614" s="13">
        <f t="shared" si="1375"/>
        <v>0</v>
      </c>
      <c r="AF614" s="13">
        <f t="shared" si="1376"/>
        <v>40</v>
      </c>
      <c r="AG614" s="456">
        <v>0.3125</v>
      </c>
      <c r="AH614" s="456">
        <v>0.41666666666666669</v>
      </c>
      <c r="AI614" s="12">
        <f t="shared" si="1359"/>
        <v>0.10416666666666669</v>
      </c>
      <c r="AJ614" s="225">
        <f t="shared" si="1360"/>
        <v>2</v>
      </c>
      <c r="AK614" s="225">
        <f t="shared" si="1361"/>
        <v>30</v>
      </c>
      <c r="AL614" s="456">
        <v>0.3125</v>
      </c>
      <c r="AM614" s="456">
        <v>0.41666666666666669</v>
      </c>
      <c r="AN614" s="12">
        <f t="shared" si="1425"/>
        <v>0.10416666666666669</v>
      </c>
      <c r="AO614" s="13">
        <f t="shared" si="1426"/>
        <v>2</v>
      </c>
      <c r="AP614" s="13">
        <f t="shared" si="1427"/>
        <v>30</v>
      </c>
      <c r="AQ614" s="456">
        <v>0.41666666666666669</v>
      </c>
      <c r="AR614" s="12">
        <f t="shared" si="1416"/>
        <v>0</v>
      </c>
      <c r="AS614" s="225">
        <f t="shared" si="1417"/>
        <v>0</v>
      </c>
      <c r="AT614" s="13">
        <f t="shared" si="1418"/>
        <v>0</v>
      </c>
      <c r="AU614" s="456">
        <v>0.4201388888888889</v>
      </c>
      <c r="AV614" s="226">
        <f t="shared" si="1428"/>
        <v>3.4722222222222099E-3</v>
      </c>
      <c r="AW614" s="13">
        <f t="shared" si="1429"/>
        <v>0</v>
      </c>
      <c r="AX614" s="13">
        <f t="shared" si="1430"/>
        <v>5</v>
      </c>
      <c r="AY614" s="456">
        <v>0.6875</v>
      </c>
      <c r="AZ614" s="12">
        <f t="shared" si="1362"/>
        <v>0.2673611111111111</v>
      </c>
      <c r="BA614" s="225">
        <f t="shared" si="1363"/>
        <v>6</v>
      </c>
      <c r="BB614" s="225">
        <f t="shared" si="1364"/>
        <v>25</v>
      </c>
      <c r="BC614" s="456">
        <v>0.6875</v>
      </c>
      <c r="BD614" s="456">
        <v>0.6875</v>
      </c>
      <c r="BE614" s="12">
        <f t="shared" si="1431"/>
        <v>0</v>
      </c>
      <c r="BF614" s="13">
        <f t="shared" si="1432"/>
        <v>0</v>
      </c>
      <c r="BG614" s="13">
        <f t="shared" si="1433"/>
        <v>0</v>
      </c>
      <c r="BH614" s="456">
        <v>0.6875</v>
      </c>
      <c r="BI614" s="456">
        <v>0.6875</v>
      </c>
      <c r="BJ614" s="455"/>
      <c r="BK614" s="69">
        <f t="shared" si="1434"/>
        <v>0</v>
      </c>
      <c r="BL614" s="13">
        <f t="shared" si="1435"/>
        <v>0</v>
      </c>
      <c r="BM614" s="13">
        <f t="shared" si="1436"/>
        <v>0</v>
      </c>
      <c r="BN614" s="456">
        <v>0.74305555555555547</v>
      </c>
      <c r="BO614" s="12">
        <f t="shared" si="1465"/>
        <v>5.5555555555555469E-2</v>
      </c>
      <c r="BP614" s="225">
        <f t="shared" si="1466"/>
        <v>1</v>
      </c>
      <c r="BQ614" s="225">
        <f t="shared" si="1467"/>
        <v>20</v>
      </c>
      <c r="BR614" s="456">
        <v>0.74652777777777779</v>
      </c>
      <c r="BS614" s="12">
        <f t="shared" si="1368"/>
        <v>3.4722222222223209E-3</v>
      </c>
      <c r="BT614" s="225">
        <f t="shared" si="1369"/>
        <v>0</v>
      </c>
      <c r="BU614" s="225">
        <f t="shared" si="1370"/>
        <v>5</v>
      </c>
      <c r="BV614" s="456">
        <v>0.74652777777777779</v>
      </c>
      <c r="BW614" s="456">
        <v>0.75</v>
      </c>
      <c r="BX614" s="12">
        <f t="shared" si="1437"/>
        <v>3.4722222222222099E-3</v>
      </c>
      <c r="BY614" s="13">
        <f t="shared" si="1438"/>
        <v>0</v>
      </c>
      <c r="BZ614" s="13">
        <f t="shared" si="1439"/>
        <v>5</v>
      </c>
      <c r="CA614" s="226">
        <f t="shared" si="1440"/>
        <v>0.54166666666666663</v>
      </c>
      <c r="CB614" s="13">
        <f t="shared" si="1441"/>
        <v>13</v>
      </c>
      <c r="CC614" s="13">
        <f t="shared" si="1442"/>
        <v>0</v>
      </c>
      <c r="CD614" s="12">
        <f t="shared" si="1443"/>
        <v>8.6805555555555525E-2</v>
      </c>
      <c r="CE614" s="13">
        <f t="shared" si="1444"/>
        <v>2</v>
      </c>
      <c r="CF614" s="13">
        <f t="shared" si="1445"/>
        <v>5</v>
      </c>
      <c r="CG614" s="12">
        <f t="shared" si="1446"/>
        <v>0.10416666666666669</v>
      </c>
      <c r="CH614" s="13">
        <f t="shared" si="1447"/>
        <v>2</v>
      </c>
      <c r="CI614" s="13">
        <f t="shared" si="1448"/>
        <v>30</v>
      </c>
      <c r="CJ614" s="12">
        <f t="shared" si="1449"/>
        <v>0.2673611111111111</v>
      </c>
      <c r="CK614" s="13">
        <f t="shared" si="1450"/>
        <v>6</v>
      </c>
      <c r="CL614" s="13">
        <f t="shared" si="1451"/>
        <v>25</v>
      </c>
      <c r="CM614" s="62"/>
      <c r="CN614" s="62"/>
      <c r="CO614" s="62"/>
      <c r="CP614" s="12">
        <f t="shared" si="1452"/>
        <v>6.180555555555553E-2</v>
      </c>
      <c r="CQ614" s="13">
        <f t="shared" si="1453"/>
        <v>1</v>
      </c>
      <c r="CR614" s="13">
        <f t="shared" si="1454"/>
        <v>29</v>
      </c>
      <c r="CS614" s="456">
        <v>0</v>
      </c>
      <c r="CT614" s="13">
        <f t="shared" si="1455"/>
        <v>0</v>
      </c>
      <c r="CU614" s="13">
        <f t="shared" si="1456"/>
        <v>0</v>
      </c>
      <c r="CV614" s="456">
        <v>0</v>
      </c>
      <c r="CW614" s="13">
        <f t="shared" si="1351"/>
        <v>0</v>
      </c>
      <c r="CX614" s="13">
        <f t="shared" si="1352"/>
        <v>0</v>
      </c>
      <c r="CY614" s="456">
        <v>0</v>
      </c>
      <c r="CZ614" s="13">
        <f t="shared" si="1457"/>
        <v>0</v>
      </c>
      <c r="DA614" s="13">
        <f t="shared" si="1458"/>
        <v>0</v>
      </c>
      <c r="DB614" s="456">
        <v>0.15972222222222224</v>
      </c>
      <c r="DC614" s="13">
        <f t="shared" si="1459"/>
        <v>3</v>
      </c>
      <c r="DD614" s="13">
        <f t="shared" si="1460"/>
        <v>50</v>
      </c>
      <c r="DE614" s="456">
        <v>0</v>
      </c>
      <c r="DF614" s="13">
        <f t="shared" si="1461"/>
        <v>0</v>
      </c>
      <c r="DG614" s="13">
        <f t="shared" si="1462"/>
        <v>0</v>
      </c>
      <c r="DH614" s="456">
        <v>4.5833333333333337E-2</v>
      </c>
      <c r="DI614" s="13">
        <f t="shared" si="1357"/>
        <v>1</v>
      </c>
      <c r="DJ614" s="13">
        <f t="shared" si="1358"/>
        <v>6</v>
      </c>
      <c r="DK614" s="456">
        <v>0</v>
      </c>
      <c r="DL614" s="35">
        <f t="shared" si="1463"/>
        <v>0</v>
      </c>
      <c r="DM614" s="35">
        <f t="shared" si="1464"/>
        <v>0</v>
      </c>
      <c r="DN614" s="66">
        <f t="shared" si="1299"/>
        <v>2170070.5460000006</v>
      </c>
      <c r="DO614" s="74">
        <f t="shared" si="1300"/>
        <v>34944</v>
      </c>
      <c r="DP614" s="66">
        <f t="shared" si="1373"/>
        <v>60.631034482758622</v>
      </c>
      <c r="DQ614" s="63">
        <f t="shared" si="1301"/>
        <v>62.101377804487193</v>
      </c>
      <c r="DR614" s="66" t="e">
        <f t="shared" si="1468"/>
        <v>#NUM!</v>
      </c>
      <c r="DS614" s="96" t="e">
        <f t="shared" si="1469"/>
        <v>#NUM!</v>
      </c>
      <c r="DT614" s="66" t="e">
        <f t="shared" si="1470"/>
        <v>#NUM!</v>
      </c>
      <c r="DU614" s="66" t="e">
        <f t="shared" si="1471"/>
        <v>#NUM!</v>
      </c>
      <c r="FJ614" s="3">
        <f t="shared" si="1305"/>
        <v>0.17013888888888884</v>
      </c>
      <c r="FK614" s="3">
        <f t="shared" si="1414"/>
        <v>9.7222222222222182E-2</v>
      </c>
      <c r="FL614" s="3">
        <f t="shared" si="1415"/>
        <v>0</v>
      </c>
    </row>
    <row r="615" spans="1:168">
      <c r="A615" s="175">
        <v>614</v>
      </c>
      <c r="B615" s="451">
        <v>22</v>
      </c>
      <c r="C615" s="452">
        <v>40883</v>
      </c>
      <c r="D615" s="453">
        <v>12</v>
      </c>
      <c r="E615" s="454" t="s">
        <v>39</v>
      </c>
      <c r="F615" s="451">
        <v>10</v>
      </c>
      <c r="G615" s="455" t="s">
        <v>38</v>
      </c>
      <c r="H615" s="455" t="s">
        <v>757</v>
      </c>
      <c r="I615" s="455" t="s">
        <v>776</v>
      </c>
      <c r="J615" s="456">
        <v>0.46527777777777773</v>
      </c>
      <c r="K615" s="457">
        <v>3738.56</v>
      </c>
      <c r="L615" s="455" t="s">
        <v>33</v>
      </c>
      <c r="M615" s="451">
        <v>58</v>
      </c>
      <c r="N615" s="451">
        <v>1</v>
      </c>
      <c r="O615" s="455"/>
      <c r="P615" s="456">
        <v>0.46527777777777773</v>
      </c>
      <c r="Q615" s="456">
        <v>0.46527777777777773</v>
      </c>
      <c r="R615" s="12">
        <f t="shared" si="1419"/>
        <v>0</v>
      </c>
      <c r="S615" s="13">
        <f t="shared" si="1420"/>
        <v>0</v>
      </c>
      <c r="T615" s="13">
        <f t="shared" si="1421"/>
        <v>0</v>
      </c>
      <c r="U615" s="456">
        <v>0.47222222222222227</v>
      </c>
      <c r="V615" s="12">
        <f t="shared" si="1422"/>
        <v>6.9444444444445308E-3</v>
      </c>
      <c r="W615" s="13">
        <f t="shared" si="1423"/>
        <v>0</v>
      </c>
      <c r="X615" s="225">
        <f t="shared" si="1424"/>
        <v>10</v>
      </c>
      <c r="Y615" s="456">
        <v>0.4861111111111111</v>
      </c>
      <c r="Z615" s="12">
        <f t="shared" si="1316"/>
        <v>1.388888888888884E-2</v>
      </c>
      <c r="AA615" s="13">
        <f t="shared" si="1317"/>
        <v>0</v>
      </c>
      <c r="AB615" s="13">
        <f t="shared" si="1318"/>
        <v>20</v>
      </c>
      <c r="AC615" s="456">
        <v>0.53125</v>
      </c>
      <c r="AD615" s="12">
        <f t="shared" si="1374"/>
        <v>4.5138888888888895E-2</v>
      </c>
      <c r="AE615" s="13">
        <f t="shared" si="1375"/>
        <v>1</v>
      </c>
      <c r="AF615" s="13">
        <f t="shared" si="1376"/>
        <v>5</v>
      </c>
      <c r="AG615" s="456">
        <v>0.53472222222222221</v>
      </c>
      <c r="AH615" s="456">
        <v>0.61458333333333337</v>
      </c>
      <c r="AI615" s="12">
        <f t="shared" si="1359"/>
        <v>7.986111111111116E-2</v>
      </c>
      <c r="AJ615" s="225">
        <f t="shared" si="1360"/>
        <v>1</v>
      </c>
      <c r="AK615" s="225">
        <f t="shared" si="1361"/>
        <v>55</v>
      </c>
      <c r="AL615" s="456">
        <v>0.53472222222222221</v>
      </c>
      <c r="AM615" s="456">
        <v>0.61458333333333337</v>
      </c>
      <c r="AN615" s="12">
        <f t="shared" si="1425"/>
        <v>7.986111111111116E-2</v>
      </c>
      <c r="AO615" s="13">
        <f t="shared" si="1426"/>
        <v>1</v>
      </c>
      <c r="AP615" s="13">
        <f t="shared" si="1427"/>
        <v>55</v>
      </c>
      <c r="AQ615" s="456">
        <v>0.625</v>
      </c>
      <c r="AR615" s="12">
        <f t="shared" si="1416"/>
        <v>1.041666666666663E-2</v>
      </c>
      <c r="AS615" s="225">
        <f t="shared" si="1417"/>
        <v>0</v>
      </c>
      <c r="AT615" s="13">
        <f t="shared" si="1418"/>
        <v>15</v>
      </c>
      <c r="AU615" s="456">
        <v>0.62569444444444444</v>
      </c>
      <c r="AV615" s="226">
        <f t="shared" si="1428"/>
        <v>6.9444444444444198E-4</v>
      </c>
      <c r="AW615" s="13">
        <f t="shared" si="1429"/>
        <v>0</v>
      </c>
      <c r="AX615" s="13">
        <f t="shared" si="1430"/>
        <v>1</v>
      </c>
      <c r="AY615" s="456">
        <v>0.81180555555555556</v>
      </c>
      <c r="AZ615" s="12">
        <f t="shared" si="1362"/>
        <v>0.18611111111111112</v>
      </c>
      <c r="BA615" s="225">
        <f t="shared" si="1363"/>
        <v>4</v>
      </c>
      <c r="BB615" s="225">
        <f t="shared" si="1364"/>
        <v>28</v>
      </c>
      <c r="BC615" s="456">
        <v>0.81180555555555556</v>
      </c>
      <c r="BD615" s="456">
        <v>0.81180555555555556</v>
      </c>
      <c r="BE615" s="12">
        <f t="shared" si="1431"/>
        <v>0</v>
      </c>
      <c r="BF615" s="13">
        <f t="shared" si="1432"/>
        <v>0</v>
      </c>
      <c r="BG615" s="13">
        <f t="shared" si="1433"/>
        <v>0</v>
      </c>
      <c r="BH615" s="456">
        <v>0.81180555555555556</v>
      </c>
      <c r="BI615" s="456">
        <v>0.81180555555555556</v>
      </c>
      <c r="BJ615" s="455"/>
      <c r="BK615" s="69">
        <f t="shared" si="1434"/>
        <v>0</v>
      </c>
      <c r="BL615" s="13">
        <f t="shared" si="1435"/>
        <v>0</v>
      </c>
      <c r="BM615" s="13">
        <f t="shared" si="1436"/>
        <v>0</v>
      </c>
      <c r="BN615" s="456">
        <v>0.81944444444444453</v>
      </c>
      <c r="BO615" s="12">
        <f t="shared" si="1465"/>
        <v>7.6388888888889728E-3</v>
      </c>
      <c r="BP615" s="225">
        <f t="shared" si="1466"/>
        <v>0</v>
      </c>
      <c r="BQ615" s="225">
        <f t="shared" si="1467"/>
        <v>11</v>
      </c>
      <c r="BR615" s="456">
        <v>0.82291666666666663</v>
      </c>
      <c r="BS615" s="12">
        <f t="shared" si="1368"/>
        <v>3.4722222222220989E-3</v>
      </c>
      <c r="BT615" s="225">
        <f t="shared" si="1369"/>
        <v>0</v>
      </c>
      <c r="BU615" s="225">
        <f t="shared" si="1370"/>
        <v>5</v>
      </c>
      <c r="BV615" s="456">
        <v>0.82291666666666663</v>
      </c>
      <c r="BW615" s="456">
        <v>0.82638888888888884</v>
      </c>
      <c r="BX615" s="12">
        <f t="shared" si="1437"/>
        <v>3.4722222222222099E-3</v>
      </c>
      <c r="BY615" s="13">
        <f t="shared" si="1438"/>
        <v>0</v>
      </c>
      <c r="BZ615" s="13">
        <f t="shared" si="1439"/>
        <v>5</v>
      </c>
      <c r="CA615" s="226">
        <f t="shared" si="1440"/>
        <v>0.3611111111111111</v>
      </c>
      <c r="CB615" s="13">
        <f t="shared" si="1441"/>
        <v>8</v>
      </c>
      <c r="CC615" s="13">
        <f t="shared" si="1442"/>
        <v>40</v>
      </c>
      <c r="CD615" s="12">
        <f t="shared" si="1443"/>
        <v>6.6666666666666596E-2</v>
      </c>
      <c r="CE615" s="13">
        <f t="shared" si="1444"/>
        <v>1</v>
      </c>
      <c r="CF615" s="13">
        <f t="shared" si="1445"/>
        <v>36</v>
      </c>
      <c r="CG615" s="12">
        <f t="shared" si="1446"/>
        <v>7.986111111111116E-2</v>
      </c>
      <c r="CH615" s="13">
        <f t="shared" si="1447"/>
        <v>1</v>
      </c>
      <c r="CI615" s="13">
        <f t="shared" si="1448"/>
        <v>55</v>
      </c>
      <c r="CJ615" s="12">
        <f t="shared" si="1449"/>
        <v>0.18611111111111112</v>
      </c>
      <c r="CK615" s="13">
        <f t="shared" si="1450"/>
        <v>4</v>
      </c>
      <c r="CL615" s="13">
        <f t="shared" si="1451"/>
        <v>28</v>
      </c>
      <c r="CM615" s="62"/>
      <c r="CN615" s="62"/>
      <c r="CO615" s="62"/>
      <c r="CP615" s="12">
        <f t="shared" si="1452"/>
        <v>9.7222222222222224E-2</v>
      </c>
      <c r="CQ615" s="13">
        <f t="shared" si="1453"/>
        <v>2</v>
      </c>
      <c r="CR615" s="13">
        <f t="shared" si="1454"/>
        <v>20</v>
      </c>
      <c r="CS615" s="456">
        <v>0</v>
      </c>
      <c r="CT615" s="13">
        <f t="shared" si="1455"/>
        <v>0</v>
      </c>
      <c r="CU615" s="13">
        <f t="shared" si="1456"/>
        <v>0</v>
      </c>
      <c r="CV615" s="456">
        <v>0</v>
      </c>
      <c r="CW615" s="13">
        <f t="shared" si="1351"/>
        <v>0</v>
      </c>
      <c r="CX615" s="13">
        <f t="shared" si="1352"/>
        <v>0</v>
      </c>
      <c r="CY615" s="456">
        <v>0</v>
      </c>
      <c r="CZ615" s="13">
        <f t="shared" si="1457"/>
        <v>0</v>
      </c>
      <c r="DA615" s="13">
        <f t="shared" si="1458"/>
        <v>0</v>
      </c>
      <c r="DB615" s="456">
        <v>0</v>
      </c>
      <c r="DC615" s="13">
        <f t="shared" si="1459"/>
        <v>0</v>
      </c>
      <c r="DD615" s="13">
        <f t="shared" si="1460"/>
        <v>0</v>
      </c>
      <c r="DE615" s="456">
        <v>0</v>
      </c>
      <c r="DF615" s="13">
        <f t="shared" si="1461"/>
        <v>0</v>
      </c>
      <c r="DG615" s="13">
        <f t="shared" si="1462"/>
        <v>0</v>
      </c>
      <c r="DH615" s="456">
        <v>8.8888888888888892E-2</v>
      </c>
      <c r="DI615" s="13">
        <f t="shared" si="1357"/>
        <v>2</v>
      </c>
      <c r="DJ615" s="13">
        <f t="shared" si="1358"/>
        <v>8</v>
      </c>
      <c r="DK615" s="456">
        <v>0</v>
      </c>
      <c r="DL615" s="35">
        <f t="shared" si="1463"/>
        <v>0</v>
      </c>
      <c r="DM615" s="35">
        <f t="shared" si="1464"/>
        <v>0</v>
      </c>
      <c r="DN615" s="66">
        <f t="shared" si="1299"/>
        <v>2173809.1060000006</v>
      </c>
      <c r="DO615" s="74">
        <f t="shared" si="1300"/>
        <v>35002</v>
      </c>
      <c r="DP615" s="66">
        <f t="shared" si="1373"/>
        <v>64.457931034482755</v>
      </c>
      <c r="DQ615" s="63">
        <f t="shared" si="1301"/>
        <v>62.105282726701347</v>
      </c>
      <c r="DR615" s="66" t="e">
        <f t="shared" si="1468"/>
        <v>#NUM!</v>
      </c>
      <c r="DS615" s="96" t="e">
        <f t="shared" si="1469"/>
        <v>#NUM!</v>
      </c>
      <c r="DT615" s="66" t="e">
        <f t="shared" si="1470"/>
        <v>#NUM!</v>
      </c>
      <c r="DU615" s="66" t="e">
        <f t="shared" si="1471"/>
        <v>#NUM!</v>
      </c>
      <c r="FJ615" s="3">
        <f t="shared" si="1305"/>
        <v>9.5138888888888828E-2</v>
      </c>
      <c r="FK615" s="3">
        <f t="shared" si="1414"/>
        <v>6.5972222222222265E-2</v>
      </c>
      <c r="FL615" s="3">
        <f t="shared" si="1415"/>
        <v>1.041666666666663E-2</v>
      </c>
    </row>
    <row r="616" spans="1:168">
      <c r="A616" s="199">
        <v>615</v>
      </c>
      <c r="B616" s="451">
        <v>23</v>
      </c>
      <c r="C616" s="452">
        <v>40883</v>
      </c>
      <c r="D616" s="453">
        <v>12</v>
      </c>
      <c r="E616" s="454" t="s">
        <v>530</v>
      </c>
      <c r="F616" s="451">
        <v>2</v>
      </c>
      <c r="G616" s="455" t="s">
        <v>532</v>
      </c>
      <c r="H616" s="455" t="s">
        <v>288</v>
      </c>
      <c r="I616" s="455" t="s">
        <v>25</v>
      </c>
      <c r="J616" s="456">
        <v>0.61458333333333337</v>
      </c>
      <c r="K616" s="457">
        <v>3638.19</v>
      </c>
      <c r="L616" s="455" t="s">
        <v>34</v>
      </c>
      <c r="M616" s="451">
        <v>58</v>
      </c>
      <c r="N616" s="451">
        <v>1</v>
      </c>
      <c r="O616" s="455"/>
      <c r="P616" s="456">
        <v>0.61458333333333337</v>
      </c>
      <c r="Q616" s="456">
        <v>0.61458333333333337</v>
      </c>
      <c r="R616" s="12">
        <f t="shared" si="1419"/>
        <v>0</v>
      </c>
      <c r="S616" s="13">
        <f t="shared" si="1420"/>
        <v>0</v>
      </c>
      <c r="T616" s="13">
        <f t="shared" si="1421"/>
        <v>0</v>
      </c>
      <c r="U616" s="456">
        <v>0.62152777777777779</v>
      </c>
      <c r="V616" s="12">
        <f t="shared" si="1422"/>
        <v>6.9444444444444198E-3</v>
      </c>
      <c r="W616" s="13">
        <f t="shared" si="1423"/>
        <v>0</v>
      </c>
      <c r="X616" s="225">
        <f t="shared" si="1424"/>
        <v>10</v>
      </c>
      <c r="Y616" s="456">
        <v>0.62847222222222221</v>
      </c>
      <c r="Z616" s="12">
        <f t="shared" si="1316"/>
        <v>6.9444444444444198E-3</v>
      </c>
      <c r="AA616" s="13">
        <f t="shared" si="1317"/>
        <v>0</v>
      </c>
      <c r="AB616" s="13">
        <f t="shared" si="1318"/>
        <v>10</v>
      </c>
      <c r="AC616" s="456">
        <v>0.64583333333333337</v>
      </c>
      <c r="AD616" s="12">
        <f t="shared" si="1374"/>
        <v>1.736111111111116E-2</v>
      </c>
      <c r="AE616" s="13">
        <f t="shared" si="1375"/>
        <v>0</v>
      </c>
      <c r="AF616" s="13">
        <f t="shared" si="1376"/>
        <v>25</v>
      </c>
      <c r="AG616" s="456">
        <v>0.64930555555555558</v>
      </c>
      <c r="AH616" s="456">
        <v>0.77083333333333337</v>
      </c>
      <c r="AI616" s="12">
        <f t="shared" si="1359"/>
        <v>0.12152777777777779</v>
      </c>
      <c r="AJ616" s="225">
        <f t="shared" si="1360"/>
        <v>2</v>
      </c>
      <c r="AK616" s="225">
        <f t="shared" si="1361"/>
        <v>55</v>
      </c>
      <c r="AL616" s="456">
        <v>0.64930555555555558</v>
      </c>
      <c r="AM616" s="456">
        <v>0.77083333333333337</v>
      </c>
      <c r="AN616" s="12">
        <f t="shared" si="1425"/>
        <v>0.12152777777777779</v>
      </c>
      <c r="AO616" s="13">
        <f t="shared" si="1426"/>
        <v>2</v>
      </c>
      <c r="AP616" s="13">
        <f t="shared" si="1427"/>
        <v>55</v>
      </c>
      <c r="AQ616" s="456">
        <v>0.8354166666666667</v>
      </c>
      <c r="AR616" s="12">
        <f t="shared" si="1416"/>
        <v>6.4583333333333326E-2</v>
      </c>
      <c r="AS616" s="225">
        <f t="shared" si="1417"/>
        <v>1</v>
      </c>
      <c r="AT616" s="13">
        <f t="shared" si="1418"/>
        <v>33</v>
      </c>
      <c r="AU616" s="456">
        <v>0.84722222222222221</v>
      </c>
      <c r="AV616" s="226">
        <f t="shared" si="1428"/>
        <v>1.1805555555555514E-2</v>
      </c>
      <c r="AW616" s="13">
        <f t="shared" si="1429"/>
        <v>0</v>
      </c>
      <c r="AX616" s="13">
        <f t="shared" si="1430"/>
        <v>17</v>
      </c>
      <c r="AY616" s="456">
        <v>0.91736111111111107</v>
      </c>
      <c r="AZ616" s="12">
        <f t="shared" si="1362"/>
        <v>7.0138888888888862E-2</v>
      </c>
      <c r="BA616" s="225">
        <f t="shared" si="1363"/>
        <v>1</v>
      </c>
      <c r="BB616" s="225">
        <f t="shared" si="1364"/>
        <v>41</v>
      </c>
      <c r="BC616" s="456">
        <v>0.91736111111111107</v>
      </c>
      <c r="BD616" s="456">
        <v>0.91736111111111107</v>
      </c>
      <c r="BE616" s="12">
        <f t="shared" si="1431"/>
        <v>0</v>
      </c>
      <c r="BF616" s="13">
        <f t="shared" si="1432"/>
        <v>0</v>
      </c>
      <c r="BG616" s="13">
        <f t="shared" si="1433"/>
        <v>0</v>
      </c>
      <c r="BH616" s="456">
        <v>0.91736111111111107</v>
      </c>
      <c r="BI616" s="456">
        <v>0.91736111111111107</v>
      </c>
      <c r="BJ616" s="455"/>
      <c r="BK616" s="69">
        <f t="shared" si="1434"/>
        <v>0</v>
      </c>
      <c r="BL616" s="13">
        <f t="shared" si="1435"/>
        <v>0</v>
      </c>
      <c r="BM616" s="13">
        <f t="shared" si="1436"/>
        <v>0</v>
      </c>
      <c r="BN616" s="456">
        <v>0.92569444444444438</v>
      </c>
      <c r="BO616" s="12">
        <f t="shared" si="1465"/>
        <v>8.3333333333333037E-3</v>
      </c>
      <c r="BP616" s="225">
        <f t="shared" si="1466"/>
        <v>0</v>
      </c>
      <c r="BQ616" s="225">
        <f t="shared" si="1467"/>
        <v>12</v>
      </c>
      <c r="BR616" s="456">
        <v>0.93055555555555547</v>
      </c>
      <c r="BS616" s="12">
        <f t="shared" si="1368"/>
        <v>4.8611111111110938E-3</v>
      </c>
      <c r="BT616" s="225">
        <f t="shared" si="1369"/>
        <v>0</v>
      </c>
      <c r="BU616" s="225">
        <f t="shared" si="1370"/>
        <v>7</v>
      </c>
      <c r="BV616" s="456">
        <v>0.93055555555555547</v>
      </c>
      <c r="BW616" s="456">
        <v>0.93402777777777779</v>
      </c>
      <c r="BX616" s="12">
        <f t="shared" si="1437"/>
        <v>3.4722222222223209E-3</v>
      </c>
      <c r="BY616" s="13">
        <f t="shared" si="1438"/>
        <v>0</v>
      </c>
      <c r="BZ616" s="13">
        <f t="shared" si="1439"/>
        <v>5</v>
      </c>
      <c r="CA616" s="226">
        <f t="shared" si="1440"/>
        <v>0.31944444444444442</v>
      </c>
      <c r="CB616" s="13">
        <f t="shared" si="1441"/>
        <v>7</v>
      </c>
      <c r="CC616" s="13">
        <f t="shared" si="1442"/>
        <v>40</v>
      </c>
      <c r="CD616" s="12">
        <f t="shared" si="1443"/>
        <v>9.5138888888888884E-2</v>
      </c>
      <c r="CE616" s="13">
        <f t="shared" si="1444"/>
        <v>2</v>
      </c>
      <c r="CF616" s="13">
        <f t="shared" si="1445"/>
        <v>17</v>
      </c>
      <c r="CG616" s="12">
        <f t="shared" si="1446"/>
        <v>0.12152777777777779</v>
      </c>
      <c r="CH616" s="13">
        <f t="shared" si="1447"/>
        <v>2</v>
      </c>
      <c r="CI616" s="13">
        <f t="shared" si="1448"/>
        <v>55</v>
      </c>
      <c r="CJ616" s="12">
        <f t="shared" si="1449"/>
        <v>7.0138888888888862E-2</v>
      </c>
      <c r="CK616" s="13">
        <f t="shared" si="1450"/>
        <v>1</v>
      </c>
      <c r="CL616" s="13">
        <f t="shared" si="1451"/>
        <v>41</v>
      </c>
      <c r="CM616" s="62"/>
      <c r="CN616" s="62"/>
      <c r="CO616" s="62"/>
      <c r="CP616" s="12">
        <f t="shared" si="1452"/>
        <v>5.4861111111111083E-2</v>
      </c>
      <c r="CQ616" s="13">
        <f t="shared" si="1453"/>
        <v>1</v>
      </c>
      <c r="CR616" s="13">
        <f t="shared" si="1454"/>
        <v>19</v>
      </c>
      <c r="CS616" s="456">
        <v>0</v>
      </c>
      <c r="CT616" s="13">
        <f t="shared" si="1455"/>
        <v>0</v>
      </c>
      <c r="CU616" s="13">
        <f t="shared" si="1456"/>
        <v>0</v>
      </c>
      <c r="CV616" s="456">
        <v>0</v>
      </c>
      <c r="CW616" s="13">
        <f t="shared" si="1351"/>
        <v>0</v>
      </c>
      <c r="CX616" s="13">
        <f t="shared" si="1352"/>
        <v>0</v>
      </c>
      <c r="CY616" s="456">
        <v>0</v>
      </c>
      <c r="CZ616" s="13">
        <f t="shared" si="1457"/>
        <v>0</v>
      </c>
      <c r="DA616" s="13">
        <f t="shared" si="1458"/>
        <v>0</v>
      </c>
      <c r="DB616" s="456">
        <v>0</v>
      </c>
      <c r="DC616" s="13">
        <f t="shared" si="1459"/>
        <v>0</v>
      </c>
      <c r="DD616" s="13">
        <f t="shared" si="1460"/>
        <v>0</v>
      </c>
      <c r="DE616" s="456">
        <v>0</v>
      </c>
      <c r="DF616" s="13">
        <f t="shared" si="1461"/>
        <v>0</v>
      </c>
      <c r="DG616" s="13">
        <f t="shared" si="1462"/>
        <v>0</v>
      </c>
      <c r="DH616" s="456">
        <v>1.5277777777777777E-2</v>
      </c>
      <c r="DI616" s="13">
        <f t="shared" si="1357"/>
        <v>0</v>
      </c>
      <c r="DJ616" s="13">
        <f t="shared" si="1358"/>
        <v>22</v>
      </c>
      <c r="DK616" s="456">
        <v>0</v>
      </c>
      <c r="DL616" s="35">
        <f t="shared" si="1463"/>
        <v>0</v>
      </c>
      <c r="DM616" s="35">
        <f t="shared" si="1464"/>
        <v>0</v>
      </c>
      <c r="DN616" s="66">
        <f t="shared" si="1299"/>
        <v>2177447.2960000006</v>
      </c>
      <c r="DO616" s="74">
        <f t="shared" si="1300"/>
        <v>35060</v>
      </c>
      <c r="DP616" s="66">
        <f t="shared" si="1373"/>
        <v>62.727413793103452</v>
      </c>
      <c r="DQ616" s="63">
        <f t="shared" si="1301"/>
        <v>62.106311922418726</v>
      </c>
      <c r="DR616" s="66" t="e">
        <f t="shared" si="1468"/>
        <v>#NUM!</v>
      </c>
      <c r="DS616" s="96" t="e">
        <f t="shared" si="1469"/>
        <v>#NUM!</v>
      </c>
      <c r="DT616" s="66" t="e">
        <f t="shared" si="1470"/>
        <v>#NUM!</v>
      </c>
      <c r="DU616" s="66" t="e">
        <f t="shared" si="1471"/>
        <v>#NUM!</v>
      </c>
      <c r="FJ616" s="3">
        <f t="shared" si="1305"/>
        <v>0.12777777777777777</v>
      </c>
      <c r="FK616" s="3">
        <f t="shared" si="1414"/>
        <v>3.125E-2</v>
      </c>
      <c r="FL616" s="3">
        <f t="shared" si="1415"/>
        <v>6.4583333333333326E-2</v>
      </c>
    </row>
    <row r="617" spans="1:168" ht="30">
      <c r="A617" s="175">
        <v>616</v>
      </c>
      <c r="B617" s="451">
        <v>24</v>
      </c>
      <c r="C617" s="452">
        <v>40883</v>
      </c>
      <c r="D617" s="453">
        <v>12</v>
      </c>
      <c r="E617" s="454" t="s">
        <v>171</v>
      </c>
      <c r="F617" s="451">
        <v>5</v>
      </c>
      <c r="G617" s="455" t="s">
        <v>325</v>
      </c>
      <c r="H617" s="455" t="s">
        <v>774</v>
      </c>
      <c r="I617" s="455" t="s">
        <v>771</v>
      </c>
      <c r="J617" s="456">
        <v>0.65625</v>
      </c>
      <c r="K617" s="457">
        <v>3591.77</v>
      </c>
      <c r="L617" s="455" t="s">
        <v>34</v>
      </c>
      <c r="M617" s="451">
        <v>57</v>
      </c>
      <c r="N617" s="451">
        <v>1</v>
      </c>
      <c r="O617" s="455"/>
      <c r="P617" s="456">
        <v>0.65625</v>
      </c>
      <c r="Q617" s="456">
        <v>0.65625</v>
      </c>
      <c r="R617" s="12">
        <f t="shared" si="1419"/>
        <v>0</v>
      </c>
      <c r="S617" s="13">
        <f t="shared" si="1420"/>
        <v>0</v>
      </c>
      <c r="T617" s="13">
        <f t="shared" si="1421"/>
        <v>0</v>
      </c>
      <c r="U617" s="456">
        <v>0.72222222222222221</v>
      </c>
      <c r="V617" s="12">
        <f t="shared" si="1422"/>
        <v>6.597222222222221E-2</v>
      </c>
      <c r="W617" s="13">
        <f t="shared" si="1423"/>
        <v>1</v>
      </c>
      <c r="X617" s="225">
        <f t="shared" si="1424"/>
        <v>35</v>
      </c>
      <c r="Y617" s="456">
        <v>0.72916666666666663</v>
      </c>
      <c r="Z617" s="12">
        <f t="shared" si="1316"/>
        <v>6.9444444444444198E-3</v>
      </c>
      <c r="AA617" s="13">
        <f t="shared" si="1317"/>
        <v>0</v>
      </c>
      <c r="AB617" s="13">
        <f t="shared" si="1318"/>
        <v>10</v>
      </c>
      <c r="AC617" s="456">
        <v>0.91319444444444453</v>
      </c>
      <c r="AD617" s="12">
        <f t="shared" si="1374"/>
        <v>0.1840277777777779</v>
      </c>
      <c r="AE617" s="13">
        <f t="shared" si="1375"/>
        <v>4</v>
      </c>
      <c r="AF617" s="13">
        <f t="shared" si="1376"/>
        <v>25</v>
      </c>
      <c r="AG617" s="456">
        <v>0.91666666666666663</v>
      </c>
      <c r="AH617" s="456">
        <v>0.97222222222222221</v>
      </c>
      <c r="AI617" s="12">
        <f t="shared" si="1359"/>
        <v>5.555555555555558E-2</v>
      </c>
      <c r="AJ617" s="225">
        <f t="shared" si="1360"/>
        <v>1</v>
      </c>
      <c r="AK617" s="225">
        <f t="shared" si="1361"/>
        <v>20</v>
      </c>
      <c r="AL617" s="456">
        <v>0.91666666666666663</v>
      </c>
      <c r="AM617" s="456">
        <v>0.97222222222222221</v>
      </c>
      <c r="AN617" s="12">
        <f t="shared" si="1425"/>
        <v>5.555555555555558E-2</v>
      </c>
      <c r="AO617" s="13">
        <f t="shared" si="1426"/>
        <v>1</v>
      </c>
      <c r="AP617" s="13">
        <f t="shared" si="1427"/>
        <v>20</v>
      </c>
      <c r="AQ617" s="456">
        <v>0.99791666666666667</v>
      </c>
      <c r="AR617" s="12">
        <f t="shared" si="1416"/>
        <v>2.5694444444444464E-2</v>
      </c>
      <c r="AS617" s="225">
        <f t="shared" si="1417"/>
        <v>0</v>
      </c>
      <c r="AT617" s="13">
        <f t="shared" si="1418"/>
        <v>37</v>
      </c>
      <c r="AU617" s="456">
        <v>0.99930555555555556</v>
      </c>
      <c r="AV617" s="226">
        <f t="shared" si="1428"/>
        <v>1.388888888888884E-3</v>
      </c>
      <c r="AW617" s="13">
        <f t="shared" si="1429"/>
        <v>0</v>
      </c>
      <c r="AX617" s="13">
        <f t="shared" si="1430"/>
        <v>2</v>
      </c>
      <c r="AY617" s="456">
        <v>1.1006944444444444</v>
      </c>
      <c r="AZ617" s="12">
        <f t="shared" si="1362"/>
        <v>0.10138888888888886</v>
      </c>
      <c r="BA617" s="225">
        <f t="shared" si="1363"/>
        <v>2</v>
      </c>
      <c r="BB617" s="225">
        <f t="shared" si="1364"/>
        <v>26</v>
      </c>
      <c r="BC617" s="456">
        <v>1.1006944444444444</v>
      </c>
      <c r="BD617" s="456">
        <v>1.1006944444444444</v>
      </c>
      <c r="BE617" s="12">
        <f t="shared" si="1431"/>
        <v>0</v>
      </c>
      <c r="BF617" s="13">
        <f t="shared" si="1432"/>
        <v>0</v>
      </c>
      <c r="BG617" s="13">
        <f t="shared" si="1433"/>
        <v>0</v>
      </c>
      <c r="BH617" s="456">
        <v>1.1006944444444444</v>
      </c>
      <c r="BI617" s="456">
        <v>1.1006944444444444</v>
      </c>
      <c r="BJ617" s="455"/>
      <c r="BK617" s="69">
        <f t="shared" si="1434"/>
        <v>0</v>
      </c>
      <c r="BL617" s="13">
        <f t="shared" si="1435"/>
        <v>0</v>
      </c>
      <c r="BM617" s="13">
        <f t="shared" si="1436"/>
        <v>0</v>
      </c>
      <c r="BN617" s="456">
        <v>1.1076388888888888</v>
      </c>
      <c r="BO617" s="12">
        <f t="shared" si="1465"/>
        <v>6.9444444444444198E-3</v>
      </c>
      <c r="BP617" s="225">
        <f t="shared" si="1466"/>
        <v>0</v>
      </c>
      <c r="BQ617" s="225">
        <f t="shared" si="1467"/>
        <v>10</v>
      </c>
      <c r="BR617" s="456">
        <v>1.1111111111111112</v>
      </c>
      <c r="BS617" s="12">
        <f t="shared" si="1368"/>
        <v>3.4722222222223209E-3</v>
      </c>
      <c r="BT617" s="225">
        <f t="shared" si="1369"/>
        <v>0</v>
      </c>
      <c r="BU617" s="225">
        <f t="shared" si="1370"/>
        <v>5</v>
      </c>
      <c r="BV617" s="456">
        <v>1.1111111111111112</v>
      </c>
      <c r="BW617" s="456">
        <v>1.1145833333333333</v>
      </c>
      <c r="BX617" s="12">
        <f t="shared" si="1437"/>
        <v>3.4722222222220989E-3</v>
      </c>
      <c r="BY617" s="13">
        <f t="shared" si="1438"/>
        <v>0</v>
      </c>
      <c r="BZ617" s="13">
        <f t="shared" si="1439"/>
        <v>5</v>
      </c>
      <c r="CA617" s="226">
        <f t="shared" si="1440"/>
        <v>0.45833333333333326</v>
      </c>
      <c r="CB617" s="13">
        <f t="shared" si="1441"/>
        <v>11</v>
      </c>
      <c r="CC617" s="13">
        <f t="shared" si="1442"/>
        <v>0</v>
      </c>
      <c r="CD617" s="12">
        <f t="shared" si="1443"/>
        <v>0.22013888888888911</v>
      </c>
      <c r="CE617" s="13">
        <f t="shared" si="1444"/>
        <v>5</v>
      </c>
      <c r="CF617" s="13">
        <f t="shared" si="1445"/>
        <v>17</v>
      </c>
      <c r="CG617" s="12">
        <f t="shared" si="1446"/>
        <v>5.555555555555558E-2</v>
      </c>
      <c r="CH617" s="13">
        <f t="shared" si="1447"/>
        <v>1</v>
      </c>
      <c r="CI617" s="13">
        <f t="shared" si="1448"/>
        <v>20</v>
      </c>
      <c r="CJ617" s="12">
        <f t="shared" si="1449"/>
        <v>0.10138888888888886</v>
      </c>
      <c r="CK617" s="13">
        <f t="shared" si="1450"/>
        <v>2</v>
      </c>
      <c r="CL617" s="13">
        <f t="shared" si="1451"/>
        <v>26</v>
      </c>
      <c r="CM617" s="62"/>
      <c r="CN617" s="62"/>
      <c r="CO617" s="62"/>
      <c r="CP617" s="12">
        <f t="shared" si="1452"/>
        <v>1.3888888888888853E-2</v>
      </c>
      <c r="CQ617" s="13">
        <f t="shared" si="1453"/>
        <v>0</v>
      </c>
      <c r="CR617" s="13">
        <f t="shared" si="1454"/>
        <v>20</v>
      </c>
      <c r="CS617" s="456">
        <v>0</v>
      </c>
      <c r="CT617" s="13">
        <f t="shared" si="1455"/>
        <v>0</v>
      </c>
      <c r="CU617" s="13">
        <f t="shared" si="1456"/>
        <v>0</v>
      </c>
      <c r="CV617" s="456">
        <v>0</v>
      </c>
      <c r="CW617" s="13">
        <f t="shared" si="1351"/>
        <v>0</v>
      </c>
      <c r="CX617" s="13">
        <f t="shared" si="1352"/>
        <v>0</v>
      </c>
      <c r="CY617" s="456">
        <v>0</v>
      </c>
      <c r="CZ617" s="13">
        <f t="shared" si="1457"/>
        <v>0</v>
      </c>
      <c r="DA617" s="13">
        <f t="shared" si="1458"/>
        <v>0</v>
      </c>
      <c r="DB617" s="456">
        <v>0</v>
      </c>
      <c r="DC617" s="13">
        <f t="shared" si="1459"/>
        <v>0</v>
      </c>
      <c r="DD617" s="13">
        <f t="shared" si="1460"/>
        <v>0</v>
      </c>
      <c r="DE617" s="456">
        <v>0</v>
      </c>
      <c r="DF617" s="13">
        <f t="shared" si="1461"/>
        <v>0</v>
      </c>
      <c r="DG617" s="13">
        <f t="shared" si="1462"/>
        <v>0</v>
      </c>
      <c r="DH617" s="456">
        <v>8.7500000000000008E-2</v>
      </c>
      <c r="DI617" s="13">
        <f t="shared" si="1357"/>
        <v>2</v>
      </c>
      <c r="DJ617" s="13">
        <f t="shared" si="1358"/>
        <v>6</v>
      </c>
      <c r="DK617" s="456">
        <v>0</v>
      </c>
      <c r="DL617" s="35">
        <f t="shared" si="1463"/>
        <v>0</v>
      </c>
      <c r="DM617" s="35">
        <f t="shared" si="1464"/>
        <v>0</v>
      </c>
      <c r="DN617" s="66">
        <f t="shared" si="1299"/>
        <v>2181039.0660000006</v>
      </c>
      <c r="DO617" s="74">
        <f t="shared" si="1300"/>
        <v>35117</v>
      </c>
      <c r="DP617" s="66">
        <f t="shared" si="1373"/>
        <v>63.013508771929821</v>
      </c>
      <c r="DQ617" s="63">
        <f t="shared" si="1301"/>
        <v>62.107784434889105</v>
      </c>
      <c r="DR617" s="66" t="e">
        <f t="shared" si="1468"/>
        <v>#NUM!</v>
      </c>
      <c r="DS617" s="96" t="e">
        <f t="shared" si="1469"/>
        <v>#NUM!</v>
      </c>
      <c r="DT617" s="66" t="e">
        <f t="shared" si="1470"/>
        <v>#NUM!</v>
      </c>
      <c r="DU617" s="66" t="e">
        <f t="shared" si="1471"/>
        <v>#NUM!</v>
      </c>
      <c r="FJ617" s="3">
        <f t="shared" si="1305"/>
        <v>0.30138888888888882</v>
      </c>
      <c r="FK617" s="3">
        <f t="shared" si="1414"/>
        <v>0.25694444444444453</v>
      </c>
      <c r="FL617" s="3">
        <f t="shared" si="1415"/>
        <v>2.5694444444444464E-2</v>
      </c>
    </row>
    <row r="618" spans="1:168">
      <c r="A618" s="175">
        <v>617</v>
      </c>
      <c r="B618" s="451">
        <f xml:space="preserve"> B617 + 1</f>
        <v>25</v>
      </c>
      <c r="C618" s="452">
        <v>40884</v>
      </c>
      <c r="D618" s="453">
        <v>12</v>
      </c>
      <c r="E618" s="454" t="s">
        <v>39</v>
      </c>
      <c r="F618" s="451">
        <v>11</v>
      </c>
      <c r="G618" s="455" t="s">
        <v>38</v>
      </c>
      <c r="H618" s="455" t="s">
        <v>706</v>
      </c>
      <c r="I618" s="455" t="s">
        <v>779</v>
      </c>
      <c r="J618" s="456">
        <v>7.6388888888888895E-2</v>
      </c>
      <c r="K618" s="457">
        <v>3723.25</v>
      </c>
      <c r="L618" s="455" t="s">
        <v>33</v>
      </c>
      <c r="M618" s="451">
        <v>59</v>
      </c>
      <c r="N618" s="451">
        <v>0</v>
      </c>
      <c r="O618" s="455"/>
      <c r="P618" s="456">
        <v>7.6388888888888895E-2</v>
      </c>
      <c r="Q618" s="456">
        <v>7.6388888888888895E-2</v>
      </c>
      <c r="R618" s="12">
        <f t="shared" ref="R618:R625" si="1472">Q618-P618</f>
        <v>0</v>
      </c>
      <c r="S618" s="13">
        <f t="shared" ref="S618:S625" si="1473">HOUR(R618)</f>
        <v>0</v>
      </c>
      <c r="T618" s="13">
        <f t="shared" ref="T618:T625" si="1474">MINUTE(R618)</f>
        <v>0</v>
      </c>
      <c r="U618" s="456">
        <v>8.3333333333333329E-2</v>
      </c>
      <c r="V618" s="12">
        <f t="shared" si="1422"/>
        <v>6.9444444444444337E-3</v>
      </c>
      <c r="W618" s="13">
        <f t="shared" si="1423"/>
        <v>0</v>
      </c>
      <c r="X618" s="225">
        <f t="shared" si="1424"/>
        <v>10</v>
      </c>
      <c r="Y618" s="456">
        <v>9.0277777777777776E-2</v>
      </c>
      <c r="Z618" s="12">
        <f t="shared" si="1316"/>
        <v>6.9444444444444475E-3</v>
      </c>
      <c r="AA618" s="13">
        <f t="shared" si="1317"/>
        <v>0</v>
      </c>
      <c r="AB618" s="13">
        <f t="shared" si="1318"/>
        <v>10</v>
      </c>
      <c r="AC618" s="456">
        <v>0.11944444444444445</v>
      </c>
      <c r="AD618" s="12">
        <f t="shared" si="1374"/>
        <v>2.9166666666666674E-2</v>
      </c>
      <c r="AE618" s="13">
        <f t="shared" si="1375"/>
        <v>0</v>
      </c>
      <c r="AF618" s="13">
        <f t="shared" si="1376"/>
        <v>42</v>
      </c>
      <c r="AG618" s="456">
        <v>0.12152777777777778</v>
      </c>
      <c r="AH618" s="456">
        <v>0.15277777777777776</v>
      </c>
      <c r="AI618" s="12">
        <f t="shared" si="1359"/>
        <v>3.1249999999999986E-2</v>
      </c>
      <c r="AJ618" s="225">
        <f t="shared" si="1360"/>
        <v>0</v>
      </c>
      <c r="AK618" s="225">
        <f t="shared" si="1361"/>
        <v>45</v>
      </c>
      <c r="AL618" s="456">
        <v>0.12152777777777778</v>
      </c>
      <c r="AM618" s="456">
        <v>0.15277777777777776</v>
      </c>
      <c r="AN618" s="12">
        <f t="shared" ref="AN618:AN625" si="1475">AM618-AL618</f>
        <v>3.1249999999999986E-2</v>
      </c>
      <c r="AO618" s="13">
        <f t="shared" ref="AO618:AO625" si="1476">HOUR(AN618)</f>
        <v>0</v>
      </c>
      <c r="AP618" s="13">
        <f t="shared" ref="AP618:AP625" si="1477">MINUTE(AN618)</f>
        <v>45</v>
      </c>
      <c r="AQ618" s="456">
        <v>0.15972222222222224</v>
      </c>
      <c r="AR618" s="12">
        <f t="shared" si="1416"/>
        <v>6.9444444444444753E-3</v>
      </c>
      <c r="AS618" s="225">
        <f t="shared" si="1417"/>
        <v>0</v>
      </c>
      <c r="AT618" s="13">
        <f t="shared" si="1418"/>
        <v>10</v>
      </c>
      <c r="AU618" s="456">
        <v>0.16180555555555556</v>
      </c>
      <c r="AV618" s="226">
        <f t="shared" si="1428"/>
        <v>2.0833333333333259E-3</v>
      </c>
      <c r="AW618" s="13">
        <f t="shared" si="1429"/>
        <v>0</v>
      </c>
      <c r="AX618" s="13">
        <f t="shared" si="1430"/>
        <v>3</v>
      </c>
      <c r="AY618" s="456">
        <v>0.2590277777777778</v>
      </c>
      <c r="AZ618" s="12">
        <f t="shared" si="1362"/>
        <v>9.7222222222222238E-2</v>
      </c>
      <c r="BA618" s="225">
        <f t="shared" si="1363"/>
        <v>2</v>
      </c>
      <c r="BB618" s="225">
        <f t="shared" si="1364"/>
        <v>20</v>
      </c>
      <c r="BC618" s="456">
        <v>0.2590277777777778</v>
      </c>
      <c r="BD618" s="456">
        <v>0.2590277777777778</v>
      </c>
      <c r="BE618" s="12">
        <f t="shared" ref="BE618:BE625" si="1478">BD618-BC618</f>
        <v>0</v>
      </c>
      <c r="BF618" s="13">
        <f t="shared" ref="BF618:BF625" si="1479">HOUR(BE618)</f>
        <v>0</v>
      </c>
      <c r="BG618" s="13">
        <f t="shared" ref="BG618:BG625" si="1480">MINUTE(BE618)</f>
        <v>0</v>
      </c>
      <c r="BH618" s="456">
        <v>0.2590277777777778</v>
      </c>
      <c r="BI618" s="456">
        <v>0.2590277777777778</v>
      </c>
      <c r="BJ618" s="455"/>
      <c r="BK618" s="69">
        <f t="shared" ref="BK618:BK625" si="1481">BI618-BH618</f>
        <v>0</v>
      </c>
      <c r="BL618" s="13">
        <f t="shared" ref="BL618:BL625" si="1482">HOUR(BK618)</f>
        <v>0</v>
      </c>
      <c r="BM618" s="13">
        <f t="shared" ref="BM618:BM625" si="1483">MINUTE(BK618)</f>
        <v>0</v>
      </c>
      <c r="BN618" s="456">
        <v>0.2673611111111111</v>
      </c>
      <c r="BO618" s="12">
        <f t="shared" si="1465"/>
        <v>8.3333333333333037E-3</v>
      </c>
      <c r="BP618" s="225">
        <f t="shared" si="1466"/>
        <v>0</v>
      </c>
      <c r="BQ618" s="225">
        <f t="shared" si="1467"/>
        <v>12</v>
      </c>
      <c r="BR618" s="456">
        <v>0.26944444444444443</v>
      </c>
      <c r="BS618" s="12">
        <f t="shared" si="1368"/>
        <v>2.0833333333333259E-3</v>
      </c>
      <c r="BT618" s="225">
        <f t="shared" si="1369"/>
        <v>0</v>
      </c>
      <c r="BU618" s="225">
        <f t="shared" si="1370"/>
        <v>3</v>
      </c>
      <c r="BV618" s="456">
        <v>0.26944444444444443</v>
      </c>
      <c r="BW618" s="456">
        <v>0.27083333333333331</v>
      </c>
      <c r="BX618" s="12">
        <f t="shared" ref="BX618:BX625" si="1484">BW618-BV618</f>
        <v>1.388888888888884E-3</v>
      </c>
      <c r="BY618" s="13">
        <f t="shared" ref="BY618:BY625" si="1485">HOUR(BX618)</f>
        <v>0</v>
      </c>
      <c r="BZ618" s="13">
        <f t="shared" ref="BZ618:BZ625" si="1486">MINUTE(BX618)</f>
        <v>2</v>
      </c>
      <c r="CA618" s="226">
        <f t="shared" ref="CA618:CA625" si="1487">BW618-P618</f>
        <v>0.19444444444444442</v>
      </c>
      <c r="CB618" s="13">
        <f t="shared" ref="CB618:CB625" si="1488">HOUR(CA618)</f>
        <v>4</v>
      </c>
      <c r="CC618" s="13">
        <f t="shared" ref="CC618:CC625" si="1489">MINUTE(CA618)</f>
        <v>40</v>
      </c>
      <c r="CD618" s="12">
        <f t="shared" ref="CD618:CD625" si="1490">AD618+AR618+BO618+BS618</f>
        <v>4.6527777777777779E-2</v>
      </c>
      <c r="CE618" s="13">
        <f t="shared" ref="CE618:CE625" si="1491">HOUR(CD618)</f>
        <v>1</v>
      </c>
      <c r="CF618" s="13">
        <f t="shared" ref="CF618:CF625" si="1492">MINUTE(CD618)</f>
        <v>7</v>
      </c>
      <c r="CG618" s="12">
        <f t="shared" ref="CG618:CG625" si="1493">AI618</f>
        <v>3.1249999999999986E-2</v>
      </c>
      <c r="CH618" s="13">
        <f t="shared" ref="CH618:CH625" si="1494">HOUR(CG618)</f>
        <v>0</v>
      </c>
      <c r="CI618" s="13">
        <f t="shared" ref="CI618:CI625" si="1495">MINUTE(CG618)</f>
        <v>45</v>
      </c>
      <c r="CJ618" s="12">
        <f t="shared" ref="CJ618:CJ625" si="1496">AZ618</f>
        <v>9.7222222222222238E-2</v>
      </c>
      <c r="CK618" s="13">
        <f t="shared" ref="CK618:CK625" si="1497">HOUR(CJ618)</f>
        <v>2</v>
      </c>
      <c r="CL618" s="13">
        <f t="shared" ref="CL618:CL625" si="1498">MINUTE(CJ618)</f>
        <v>20</v>
      </c>
      <c r="CM618" s="62"/>
      <c r="CN618" s="62"/>
      <c r="CO618" s="62"/>
      <c r="CP618" s="12">
        <f t="shared" ref="CP618:CP625" si="1499">AZ618-(CS618+CV618+CY618+DB618+DE618+DH618)</f>
        <v>5.1388888888888901E-2</v>
      </c>
      <c r="CQ618" s="13">
        <f t="shared" ref="CQ618:CQ625" si="1500">HOUR(CP618)</f>
        <v>1</v>
      </c>
      <c r="CR618" s="13">
        <f t="shared" ref="CR618:CR625" si="1501">MINUTE(CP618)</f>
        <v>14</v>
      </c>
      <c r="CS618" s="456">
        <v>0</v>
      </c>
      <c r="CT618" s="13">
        <f t="shared" si="1455"/>
        <v>0</v>
      </c>
      <c r="CU618" s="13">
        <f t="shared" si="1456"/>
        <v>0</v>
      </c>
      <c r="CV618" s="456">
        <v>0</v>
      </c>
      <c r="CW618" s="13">
        <f t="shared" si="1351"/>
        <v>0</v>
      </c>
      <c r="CX618" s="13">
        <f t="shared" si="1352"/>
        <v>0</v>
      </c>
      <c r="CY618" s="456">
        <v>0</v>
      </c>
      <c r="CZ618" s="13">
        <f t="shared" ref="CZ618:CZ625" si="1502">HOUR(CY618)</f>
        <v>0</v>
      </c>
      <c r="DA618" s="13">
        <f t="shared" ref="DA618:DA625" si="1503">MINUTE(CY618)</f>
        <v>0</v>
      </c>
      <c r="DB618" s="456">
        <v>0</v>
      </c>
      <c r="DC618" s="13">
        <f t="shared" ref="DC618:DC625" si="1504">HOUR(DB618)</f>
        <v>0</v>
      </c>
      <c r="DD618" s="13">
        <f t="shared" ref="DD618:DD625" si="1505">MINUTE(DB618)</f>
        <v>0</v>
      </c>
      <c r="DE618" s="456">
        <v>0</v>
      </c>
      <c r="DF618" s="13">
        <f t="shared" si="1461"/>
        <v>0</v>
      </c>
      <c r="DG618" s="13">
        <f t="shared" si="1462"/>
        <v>0</v>
      </c>
      <c r="DH618" s="456">
        <v>4.5833333333333337E-2</v>
      </c>
      <c r="DI618" s="13">
        <f t="shared" si="1357"/>
        <v>1</v>
      </c>
      <c r="DJ618" s="13">
        <f t="shared" si="1358"/>
        <v>6</v>
      </c>
      <c r="DK618" s="456">
        <v>0</v>
      </c>
      <c r="DL618" s="35">
        <f t="shared" si="1463"/>
        <v>0</v>
      </c>
      <c r="DM618" s="35">
        <f t="shared" si="1464"/>
        <v>0</v>
      </c>
      <c r="DN618" s="66">
        <f t="shared" si="1299"/>
        <v>2184762.3160000006</v>
      </c>
      <c r="DO618" s="74">
        <f t="shared" si="1300"/>
        <v>35176</v>
      </c>
      <c r="DP618" s="66">
        <f t="shared" si="1373"/>
        <v>63.105932203389834</v>
      </c>
      <c r="DQ618" s="63">
        <f t="shared" si="1301"/>
        <v>62.109458608141928</v>
      </c>
      <c r="DR618" s="66" t="e">
        <f t="shared" si="1468"/>
        <v>#NUM!</v>
      </c>
      <c r="DS618" s="96" t="e">
        <f t="shared" si="1469"/>
        <v>#NUM!</v>
      </c>
      <c r="DT618" s="66" t="e">
        <f t="shared" si="1470"/>
        <v>#NUM!</v>
      </c>
      <c r="DU618" s="66" t="e">
        <f t="shared" si="1471"/>
        <v>#NUM!</v>
      </c>
      <c r="FJ618" s="3">
        <f t="shared" si="1305"/>
        <v>6.597222222222221E-2</v>
      </c>
      <c r="FK618" s="3">
        <f t="shared" si="1414"/>
        <v>4.3055555555555555E-2</v>
      </c>
      <c r="FL618" s="3">
        <f t="shared" si="1415"/>
        <v>6.9444444444444753E-3</v>
      </c>
    </row>
    <row r="619" spans="1:168">
      <c r="A619" s="199">
        <v>618</v>
      </c>
      <c r="B619" s="451">
        <f t="shared" ref="B619:B632" si="1506" xml:space="preserve"> B618 + 1</f>
        <v>26</v>
      </c>
      <c r="C619" s="452">
        <v>40884</v>
      </c>
      <c r="D619" s="453">
        <v>12</v>
      </c>
      <c r="E619" s="454" t="s">
        <v>171</v>
      </c>
      <c r="F619" s="451">
        <v>6</v>
      </c>
      <c r="G619" s="455" t="s">
        <v>325</v>
      </c>
      <c r="H619" s="455" t="s">
        <v>778</v>
      </c>
      <c r="I619" s="455" t="s">
        <v>771</v>
      </c>
      <c r="J619" s="456">
        <v>0.19097222222222221</v>
      </c>
      <c r="K619" s="457">
        <v>3626.41</v>
      </c>
      <c r="L619" s="455" t="s">
        <v>33</v>
      </c>
      <c r="M619" s="451">
        <v>59</v>
      </c>
      <c r="N619" s="451">
        <v>0</v>
      </c>
      <c r="O619" s="455"/>
      <c r="P619" s="456">
        <v>0.19097222222222221</v>
      </c>
      <c r="Q619" s="456">
        <v>0.19097222222222221</v>
      </c>
      <c r="R619" s="12">
        <f t="shared" si="1472"/>
        <v>0</v>
      </c>
      <c r="S619" s="13">
        <f t="shared" si="1473"/>
        <v>0</v>
      </c>
      <c r="T619" s="13">
        <f t="shared" si="1474"/>
        <v>0</v>
      </c>
      <c r="U619" s="456">
        <v>0.20138888888888887</v>
      </c>
      <c r="V619" s="12">
        <f t="shared" si="1422"/>
        <v>1.0416666666666657E-2</v>
      </c>
      <c r="W619" s="13">
        <f t="shared" si="1423"/>
        <v>0</v>
      </c>
      <c r="X619" s="225">
        <f t="shared" si="1424"/>
        <v>15</v>
      </c>
      <c r="Y619" s="456">
        <v>0.21180555555555555</v>
      </c>
      <c r="Z619" s="12">
        <f t="shared" si="1316"/>
        <v>1.0416666666666685E-2</v>
      </c>
      <c r="AA619" s="13">
        <f t="shared" si="1317"/>
        <v>0</v>
      </c>
      <c r="AB619" s="13">
        <f t="shared" si="1318"/>
        <v>15</v>
      </c>
      <c r="AC619" s="456">
        <v>0.25</v>
      </c>
      <c r="AD619" s="12">
        <f t="shared" si="1374"/>
        <v>3.8194444444444448E-2</v>
      </c>
      <c r="AE619" s="13">
        <f t="shared" si="1375"/>
        <v>0</v>
      </c>
      <c r="AF619" s="13">
        <f t="shared" si="1376"/>
        <v>55</v>
      </c>
      <c r="AG619" s="456">
        <v>0.25</v>
      </c>
      <c r="AH619" s="456">
        <v>0.3263888888888889</v>
      </c>
      <c r="AI619" s="12">
        <f t="shared" si="1359"/>
        <v>7.6388888888888895E-2</v>
      </c>
      <c r="AJ619" s="225">
        <f t="shared" si="1360"/>
        <v>1</v>
      </c>
      <c r="AK619" s="225">
        <f t="shared" si="1361"/>
        <v>50</v>
      </c>
      <c r="AL619" s="456">
        <v>0.25</v>
      </c>
      <c r="AM619" s="456">
        <v>0.3263888888888889</v>
      </c>
      <c r="AN619" s="12">
        <f t="shared" si="1475"/>
        <v>7.6388888888888895E-2</v>
      </c>
      <c r="AO619" s="13">
        <f t="shared" si="1476"/>
        <v>1</v>
      </c>
      <c r="AP619" s="13">
        <f t="shared" si="1477"/>
        <v>50</v>
      </c>
      <c r="AQ619" s="456">
        <v>0.33055555555555555</v>
      </c>
      <c r="AR619" s="12">
        <f t="shared" si="1416"/>
        <v>4.1666666666666519E-3</v>
      </c>
      <c r="AS619" s="225">
        <f t="shared" si="1417"/>
        <v>0</v>
      </c>
      <c r="AT619" s="13">
        <f t="shared" si="1418"/>
        <v>6</v>
      </c>
      <c r="AU619" s="456">
        <v>0.33194444444444443</v>
      </c>
      <c r="AV619" s="226">
        <f t="shared" si="1428"/>
        <v>1.388888888888884E-3</v>
      </c>
      <c r="AW619" s="13">
        <f t="shared" si="1429"/>
        <v>0</v>
      </c>
      <c r="AX619" s="13">
        <f t="shared" si="1430"/>
        <v>2</v>
      </c>
      <c r="AY619" s="456">
        <v>0.44861111111111113</v>
      </c>
      <c r="AZ619" s="12">
        <f t="shared" si="1362"/>
        <v>0.1166666666666667</v>
      </c>
      <c r="BA619" s="225">
        <f t="shared" si="1363"/>
        <v>2</v>
      </c>
      <c r="BB619" s="225">
        <f t="shared" si="1364"/>
        <v>48</v>
      </c>
      <c r="BC619" s="456">
        <v>0.44861111111111113</v>
      </c>
      <c r="BD619" s="456">
        <v>0.44861111111111113</v>
      </c>
      <c r="BE619" s="12">
        <f t="shared" si="1478"/>
        <v>0</v>
      </c>
      <c r="BF619" s="13">
        <f t="shared" si="1479"/>
        <v>0</v>
      </c>
      <c r="BG619" s="13">
        <f t="shared" si="1480"/>
        <v>0</v>
      </c>
      <c r="BH619" s="456">
        <v>0.44861111111111113</v>
      </c>
      <c r="BI619" s="456">
        <v>0.44861111111111113</v>
      </c>
      <c r="BJ619" s="455"/>
      <c r="BK619" s="69">
        <f t="shared" si="1481"/>
        <v>0</v>
      </c>
      <c r="BL619" s="13">
        <f t="shared" si="1482"/>
        <v>0</v>
      </c>
      <c r="BM619" s="13">
        <f t="shared" si="1483"/>
        <v>0</v>
      </c>
      <c r="BN619" s="456">
        <v>0.45694444444444443</v>
      </c>
      <c r="BO619" s="12">
        <f t="shared" si="1465"/>
        <v>8.3333333333333037E-3</v>
      </c>
      <c r="BP619" s="225">
        <f t="shared" si="1466"/>
        <v>0</v>
      </c>
      <c r="BQ619" s="225">
        <f t="shared" si="1467"/>
        <v>12</v>
      </c>
      <c r="BR619" s="456">
        <v>0.46180555555555558</v>
      </c>
      <c r="BS619" s="12">
        <f t="shared" si="1368"/>
        <v>4.8611111111111494E-3</v>
      </c>
      <c r="BT619" s="225">
        <f t="shared" si="1369"/>
        <v>0</v>
      </c>
      <c r="BU619" s="225">
        <f t="shared" si="1370"/>
        <v>7</v>
      </c>
      <c r="BV619" s="456">
        <v>0.46180555555555558</v>
      </c>
      <c r="BW619" s="456">
        <v>0.46527777777777773</v>
      </c>
      <c r="BX619" s="12">
        <f t="shared" si="1484"/>
        <v>3.4722222222221544E-3</v>
      </c>
      <c r="BY619" s="13">
        <f t="shared" si="1485"/>
        <v>0</v>
      </c>
      <c r="BZ619" s="13">
        <f t="shared" si="1486"/>
        <v>5</v>
      </c>
      <c r="CA619" s="226">
        <f t="shared" si="1487"/>
        <v>0.27430555555555552</v>
      </c>
      <c r="CB619" s="13">
        <f t="shared" si="1488"/>
        <v>6</v>
      </c>
      <c r="CC619" s="13">
        <f t="shared" si="1489"/>
        <v>35</v>
      </c>
      <c r="CD619" s="12">
        <f t="shared" si="1490"/>
        <v>5.5555555555555552E-2</v>
      </c>
      <c r="CE619" s="13">
        <f t="shared" si="1491"/>
        <v>1</v>
      </c>
      <c r="CF619" s="13">
        <f t="shared" si="1492"/>
        <v>20</v>
      </c>
      <c r="CG619" s="12">
        <f t="shared" si="1493"/>
        <v>7.6388888888888895E-2</v>
      </c>
      <c r="CH619" s="13">
        <f t="shared" si="1494"/>
        <v>1</v>
      </c>
      <c r="CI619" s="13">
        <f t="shared" si="1495"/>
        <v>50</v>
      </c>
      <c r="CJ619" s="12">
        <f t="shared" si="1496"/>
        <v>0.1166666666666667</v>
      </c>
      <c r="CK619" s="13">
        <f t="shared" si="1497"/>
        <v>2</v>
      </c>
      <c r="CL619" s="13">
        <f t="shared" si="1498"/>
        <v>48</v>
      </c>
      <c r="CM619" s="62"/>
      <c r="CN619" s="62"/>
      <c r="CO619" s="62"/>
      <c r="CP619" s="12">
        <f t="shared" si="1499"/>
        <v>5.3472222222222254E-2</v>
      </c>
      <c r="CQ619" s="13">
        <f t="shared" si="1500"/>
        <v>1</v>
      </c>
      <c r="CR619" s="13">
        <f t="shared" si="1501"/>
        <v>17</v>
      </c>
      <c r="CS619" s="456">
        <v>0</v>
      </c>
      <c r="CT619" s="13">
        <f t="shared" si="1455"/>
        <v>0</v>
      </c>
      <c r="CU619" s="13">
        <f t="shared" si="1456"/>
        <v>0</v>
      </c>
      <c r="CV619" s="456">
        <v>0</v>
      </c>
      <c r="CW619" s="13">
        <f t="shared" si="1351"/>
        <v>0</v>
      </c>
      <c r="CX619" s="13">
        <f t="shared" si="1352"/>
        <v>0</v>
      </c>
      <c r="CY619" s="456">
        <v>0</v>
      </c>
      <c r="CZ619" s="13">
        <f t="shared" si="1502"/>
        <v>0</v>
      </c>
      <c r="DA619" s="13">
        <f t="shared" si="1503"/>
        <v>0</v>
      </c>
      <c r="DB619" s="456">
        <v>0</v>
      </c>
      <c r="DC619" s="13">
        <f t="shared" si="1504"/>
        <v>0</v>
      </c>
      <c r="DD619" s="13">
        <f t="shared" si="1505"/>
        <v>0</v>
      </c>
      <c r="DE619" s="456">
        <v>0</v>
      </c>
      <c r="DF619" s="13">
        <f t="shared" si="1461"/>
        <v>0</v>
      </c>
      <c r="DG619" s="13">
        <f t="shared" si="1462"/>
        <v>0</v>
      </c>
      <c r="DH619" s="456">
        <v>6.3194444444444442E-2</v>
      </c>
      <c r="DI619" s="13">
        <f t="shared" si="1357"/>
        <v>1</v>
      </c>
      <c r="DJ619" s="13">
        <f t="shared" si="1358"/>
        <v>31</v>
      </c>
      <c r="DK619" s="456">
        <v>0</v>
      </c>
      <c r="DL619" s="35">
        <f t="shared" si="1463"/>
        <v>0</v>
      </c>
      <c r="DM619" s="35">
        <f t="shared" si="1464"/>
        <v>0</v>
      </c>
      <c r="DN619" s="66">
        <f t="shared" si="1299"/>
        <v>2188388.7260000007</v>
      </c>
      <c r="DO619" s="74">
        <f t="shared" si="1300"/>
        <v>35235</v>
      </c>
      <c r="DP619" s="66">
        <f t="shared" si="1373"/>
        <v>61.464576271186438</v>
      </c>
      <c r="DQ619" s="63">
        <f t="shared" si="1301"/>
        <v>62.108378771108292</v>
      </c>
      <c r="DR619" s="66" t="e">
        <f t="shared" si="1468"/>
        <v>#NUM!</v>
      </c>
      <c r="DS619" s="96" t="e">
        <f t="shared" si="1469"/>
        <v>#NUM!</v>
      </c>
      <c r="DT619" s="66" t="e">
        <f t="shared" si="1470"/>
        <v>#NUM!</v>
      </c>
      <c r="DU619" s="66" t="e">
        <f t="shared" si="1471"/>
        <v>#NUM!</v>
      </c>
      <c r="FJ619" s="3">
        <f t="shared" si="1305"/>
        <v>8.1249999999999933E-2</v>
      </c>
      <c r="FK619" s="3">
        <f t="shared" si="1414"/>
        <v>5.902777777777779E-2</v>
      </c>
      <c r="FL619" s="3">
        <f t="shared" si="1415"/>
        <v>4.1666666666666519E-3</v>
      </c>
    </row>
    <row r="620" spans="1:168" ht="30">
      <c r="A620" s="175">
        <v>619</v>
      </c>
      <c r="B620" s="451">
        <f t="shared" si="1506"/>
        <v>27</v>
      </c>
      <c r="C620" s="452">
        <v>40884</v>
      </c>
      <c r="D620" s="453">
        <v>12</v>
      </c>
      <c r="E620" s="454" t="s">
        <v>39</v>
      </c>
      <c r="F620" s="451">
        <v>12</v>
      </c>
      <c r="G620" s="455" t="s">
        <v>38</v>
      </c>
      <c r="H620" s="455" t="s">
        <v>523</v>
      </c>
      <c r="I620" s="455" t="s">
        <v>780</v>
      </c>
      <c r="J620" s="456">
        <v>0.23958333333333334</v>
      </c>
      <c r="K620" s="457">
        <v>3570.92</v>
      </c>
      <c r="L620" s="455" t="s">
        <v>34</v>
      </c>
      <c r="M620" s="451">
        <v>58</v>
      </c>
      <c r="N620" s="451">
        <v>1</v>
      </c>
      <c r="O620" s="455"/>
      <c r="P620" s="456">
        <v>0.23958333333333334</v>
      </c>
      <c r="Q620" s="456">
        <v>0.23958333333333334</v>
      </c>
      <c r="R620" s="12">
        <f t="shared" si="1472"/>
        <v>0</v>
      </c>
      <c r="S620" s="13">
        <f t="shared" si="1473"/>
        <v>0</v>
      </c>
      <c r="T620" s="13">
        <f t="shared" si="1474"/>
        <v>0</v>
      </c>
      <c r="U620" s="456">
        <v>0.24305555555555555</v>
      </c>
      <c r="V620" s="12">
        <f t="shared" si="1422"/>
        <v>3.4722222222222099E-3</v>
      </c>
      <c r="W620" s="13">
        <f t="shared" si="1423"/>
        <v>0</v>
      </c>
      <c r="X620" s="225">
        <f t="shared" si="1424"/>
        <v>5</v>
      </c>
      <c r="Y620" s="456">
        <v>0.27083333333333331</v>
      </c>
      <c r="Z620" s="12">
        <f t="shared" si="1316"/>
        <v>2.7777777777777762E-2</v>
      </c>
      <c r="AA620" s="13">
        <f t="shared" si="1317"/>
        <v>0</v>
      </c>
      <c r="AB620" s="13">
        <f t="shared" si="1318"/>
        <v>40</v>
      </c>
      <c r="AC620" s="456">
        <v>0.30902777777777779</v>
      </c>
      <c r="AD620" s="12">
        <f t="shared" si="1374"/>
        <v>3.8194444444444475E-2</v>
      </c>
      <c r="AE620" s="13">
        <f t="shared" si="1375"/>
        <v>0</v>
      </c>
      <c r="AF620" s="13">
        <f t="shared" si="1376"/>
        <v>55</v>
      </c>
      <c r="AG620" s="456">
        <v>0.33333333333333331</v>
      </c>
      <c r="AH620" s="456">
        <v>0.40625</v>
      </c>
      <c r="AI620" s="12">
        <f t="shared" si="1359"/>
        <v>7.2916666666666685E-2</v>
      </c>
      <c r="AJ620" s="225">
        <f t="shared" si="1360"/>
        <v>1</v>
      </c>
      <c r="AK620" s="225">
        <f t="shared" si="1361"/>
        <v>45</v>
      </c>
      <c r="AL620" s="456">
        <v>0.33333333333333331</v>
      </c>
      <c r="AM620" s="456">
        <v>0.40625</v>
      </c>
      <c r="AN620" s="12">
        <f t="shared" si="1475"/>
        <v>7.2916666666666685E-2</v>
      </c>
      <c r="AO620" s="13">
        <f t="shared" si="1476"/>
        <v>1</v>
      </c>
      <c r="AP620" s="13">
        <f t="shared" si="1477"/>
        <v>45</v>
      </c>
      <c r="AQ620" s="456">
        <v>0.4145833333333333</v>
      </c>
      <c r="AR620" s="12">
        <f t="shared" si="1416"/>
        <v>8.3333333333333037E-3</v>
      </c>
      <c r="AS620" s="225">
        <f t="shared" si="1417"/>
        <v>0</v>
      </c>
      <c r="AT620" s="13">
        <f t="shared" si="1418"/>
        <v>12</v>
      </c>
      <c r="AU620" s="456">
        <v>0.41875000000000001</v>
      </c>
      <c r="AV620" s="226">
        <f t="shared" si="1428"/>
        <v>4.1666666666667074E-3</v>
      </c>
      <c r="AW620" s="13">
        <f t="shared" si="1429"/>
        <v>0</v>
      </c>
      <c r="AX620" s="13">
        <f t="shared" si="1430"/>
        <v>6</v>
      </c>
      <c r="AY620" s="456">
        <v>0.79513888888888884</v>
      </c>
      <c r="AZ620" s="12">
        <f t="shared" si="1362"/>
        <v>0.37638888888888883</v>
      </c>
      <c r="BA620" s="225">
        <f t="shared" si="1363"/>
        <v>9</v>
      </c>
      <c r="BB620" s="225">
        <f t="shared" si="1364"/>
        <v>2</v>
      </c>
      <c r="BC620" s="456">
        <v>0.79513888888888884</v>
      </c>
      <c r="BD620" s="456">
        <v>0.79513888888888884</v>
      </c>
      <c r="BE620" s="12">
        <f t="shared" si="1478"/>
        <v>0</v>
      </c>
      <c r="BF620" s="13">
        <f t="shared" si="1479"/>
        <v>0</v>
      </c>
      <c r="BG620" s="13">
        <f t="shared" si="1480"/>
        <v>0</v>
      </c>
      <c r="BH620" s="456">
        <v>0.79513888888888884</v>
      </c>
      <c r="BI620" s="456">
        <v>0.79513888888888884</v>
      </c>
      <c r="BJ620" s="455"/>
      <c r="BK620" s="69">
        <f t="shared" si="1481"/>
        <v>0</v>
      </c>
      <c r="BL620" s="13">
        <f t="shared" si="1482"/>
        <v>0</v>
      </c>
      <c r="BM620" s="13">
        <f t="shared" si="1483"/>
        <v>0</v>
      </c>
      <c r="BN620" s="456">
        <v>0.79861111111111116</v>
      </c>
      <c r="BO620" s="12">
        <f t="shared" si="1465"/>
        <v>3.4722222222223209E-3</v>
      </c>
      <c r="BP620" s="225">
        <f t="shared" si="1466"/>
        <v>0</v>
      </c>
      <c r="BQ620" s="225">
        <f t="shared" si="1467"/>
        <v>5</v>
      </c>
      <c r="BR620" s="456">
        <v>0.79999999999999993</v>
      </c>
      <c r="BS620" s="12">
        <f t="shared" si="1368"/>
        <v>1.3888888888887729E-3</v>
      </c>
      <c r="BT620" s="225">
        <f t="shared" si="1369"/>
        <v>0</v>
      </c>
      <c r="BU620" s="225">
        <f t="shared" si="1370"/>
        <v>2</v>
      </c>
      <c r="BV620" s="456">
        <v>0.79999999999999993</v>
      </c>
      <c r="BW620" s="456">
        <v>0.80208333333333337</v>
      </c>
      <c r="BX620" s="12">
        <f t="shared" si="1484"/>
        <v>2.083333333333437E-3</v>
      </c>
      <c r="BY620" s="13">
        <f t="shared" si="1485"/>
        <v>0</v>
      </c>
      <c r="BZ620" s="13">
        <f t="shared" si="1486"/>
        <v>3</v>
      </c>
      <c r="CA620" s="226">
        <f t="shared" si="1487"/>
        <v>0.5625</v>
      </c>
      <c r="CB620" s="13">
        <f t="shared" si="1488"/>
        <v>13</v>
      </c>
      <c r="CC620" s="13">
        <f t="shared" si="1489"/>
        <v>30</v>
      </c>
      <c r="CD620" s="12">
        <f t="shared" si="1490"/>
        <v>5.1388888888888873E-2</v>
      </c>
      <c r="CE620" s="13">
        <f t="shared" si="1491"/>
        <v>1</v>
      </c>
      <c r="CF620" s="13">
        <f t="shared" si="1492"/>
        <v>14</v>
      </c>
      <c r="CG620" s="12">
        <f t="shared" si="1493"/>
        <v>7.2916666666666685E-2</v>
      </c>
      <c r="CH620" s="13">
        <f t="shared" si="1494"/>
        <v>1</v>
      </c>
      <c r="CI620" s="13">
        <f t="shared" si="1495"/>
        <v>45</v>
      </c>
      <c r="CJ620" s="12">
        <f t="shared" si="1496"/>
        <v>0.37638888888888883</v>
      </c>
      <c r="CK620" s="13">
        <f t="shared" si="1497"/>
        <v>9</v>
      </c>
      <c r="CL620" s="13">
        <f t="shared" si="1498"/>
        <v>2</v>
      </c>
      <c r="CM620" s="62"/>
      <c r="CN620" s="62"/>
      <c r="CO620" s="62"/>
      <c r="CP620" s="12">
        <f t="shared" si="1499"/>
        <v>0.11597222222222214</v>
      </c>
      <c r="CQ620" s="13">
        <f t="shared" si="1500"/>
        <v>2</v>
      </c>
      <c r="CR620" s="13">
        <f t="shared" si="1501"/>
        <v>47</v>
      </c>
      <c r="CS620" s="456">
        <v>0</v>
      </c>
      <c r="CT620" s="13">
        <f t="shared" si="1455"/>
        <v>0</v>
      </c>
      <c r="CU620" s="13">
        <f t="shared" si="1456"/>
        <v>0</v>
      </c>
      <c r="CV620" s="456">
        <v>0</v>
      </c>
      <c r="CW620" s="13">
        <f t="shared" si="1351"/>
        <v>0</v>
      </c>
      <c r="CX620" s="13">
        <f t="shared" si="1352"/>
        <v>0</v>
      </c>
      <c r="CY620" s="456">
        <v>0</v>
      </c>
      <c r="CZ620" s="13">
        <f t="shared" si="1502"/>
        <v>0</v>
      </c>
      <c r="DA620" s="13">
        <f t="shared" si="1503"/>
        <v>0</v>
      </c>
      <c r="DB620" s="456">
        <v>0</v>
      </c>
      <c r="DC620" s="13">
        <f t="shared" si="1504"/>
        <v>0</v>
      </c>
      <c r="DD620" s="13">
        <f t="shared" si="1505"/>
        <v>0</v>
      </c>
      <c r="DE620" s="456">
        <v>0</v>
      </c>
      <c r="DF620" s="13">
        <f t="shared" si="1461"/>
        <v>0</v>
      </c>
      <c r="DG620" s="13">
        <f t="shared" si="1462"/>
        <v>0</v>
      </c>
      <c r="DH620" s="456">
        <v>0.26041666666666669</v>
      </c>
      <c r="DI620" s="13">
        <f t="shared" si="1357"/>
        <v>6</v>
      </c>
      <c r="DJ620" s="13">
        <f t="shared" si="1358"/>
        <v>15</v>
      </c>
      <c r="DK620" s="456">
        <v>1.8055555555555557E-2</v>
      </c>
      <c r="DL620" s="35">
        <f t="shared" si="1463"/>
        <v>0</v>
      </c>
      <c r="DM620" s="35">
        <f t="shared" si="1464"/>
        <v>26</v>
      </c>
      <c r="DN620" s="66">
        <f t="shared" si="1299"/>
        <v>2191959.6460000006</v>
      </c>
      <c r="DO620" s="74">
        <f t="shared" si="1300"/>
        <v>35293</v>
      </c>
      <c r="DP620" s="66">
        <f t="shared" si="1373"/>
        <v>61.56758620689655</v>
      </c>
      <c r="DQ620" s="63">
        <f t="shared" si="1301"/>
        <v>62.107490040517966</v>
      </c>
      <c r="DR620" s="66" t="e">
        <f t="shared" si="1468"/>
        <v>#NUM!</v>
      </c>
      <c r="DS620" s="96" t="e">
        <f t="shared" si="1469"/>
        <v>#NUM!</v>
      </c>
      <c r="DT620" s="66" t="e">
        <f t="shared" si="1470"/>
        <v>#NUM!</v>
      </c>
      <c r="DU620" s="66" t="e">
        <f t="shared" si="1471"/>
        <v>#NUM!</v>
      </c>
      <c r="FJ620" s="3">
        <f t="shared" si="1305"/>
        <v>0.11319444444444449</v>
      </c>
      <c r="FK620" s="3">
        <f t="shared" si="1414"/>
        <v>6.9444444444444448E-2</v>
      </c>
      <c r="FL620" s="3">
        <f t="shared" si="1415"/>
        <v>8.3333333333333037E-3</v>
      </c>
    </row>
    <row r="621" spans="1:168">
      <c r="A621" s="199">
        <v>620</v>
      </c>
      <c r="B621" s="451">
        <f t="shared" si="1506"/>
        <v>28</v>
      </c>
      <c r="C621" s="452">
        <v>40884</v>
      </c>
      <c r="D621" s="453">
        <v>12</v>
      </c>
      <c r="E621" s="454" t="s">
        <v>531</v>
      </c>
      <c r="F621" s="451">
        <v>3</v>
      </c>
      <c r="G621" s="455" t="s">
        <v>414</v>
      </c>
      <c r="H621" s="455" t="s">
        <v>413</v>
      </c>
      <c r="I621" s="455" t="s">
        <v>624</v>
      </c>
      <c r="J621" s="456">
        <v>0.3125</v>
      </c>
      <c r="K621" s="457">
        <v>3385.54</v>
      </c>
      <c r="L621" s="455" t="s">
        <v>33</v>
      </c>
      <c r="M621" s="451">
        <v>56</v>
      </c>
      <c r="N621" s="451">
        <v>3</v>
      </c>
      <c r="O621" s="455"/>
      <c r="P621" s="456">
        <v>0.3125</v>
      </c>
      <c r="Q621" s="456">
        <v>0.3125</v>
      </c>
      <c r="R621" s="12">
        <f t="shared" si="1472"/>
        <v>0</v>
      </c>
      <c r="S621" s="13">
        <f t="shared" si="1473"/>
        <v>0</v>
      </c>
      <c r="T621" s="13">
        <f t="shared" si="1474"/>
        <v>0</v>
      </c>
      <c r="U621" s="456">
        <v>0.32291666666666669</v>
      </c>
      <c r="V621" s="12">
        <f t="shared" si="1422"/>
        <v>1.0416666666666685E-2</v>
      </c>
      <c r="W621" s="13">
        <f t="shared" si="1423"/>
        <v>0</v>
      </c>
      <c r="X621" s="225">
        <f t="shared" si="1424"/>
        <v>15</v>
      </c>
      <c r="Y621" s="456">
        <v>0.33333333333333331</v>
      </c>
      <c r="Z621" s="12">
        <f t="shared" si="1316"/>
        <v>1.041666666666663E-2</v>
      </c>
      <c r="AA621" s="13">
        <f t="shared" si="1317"/>
        <v>0</v>
      </c>
      <c r="AB621" s="13">
        <f t="shared" si="1318"/>
        <v>15</v>
      </c>
      <c r="AC621" s="456">
        <v>0.44791666666666669</v>
      </c>
      <c r="AD621" s="12">
        <f t="shared" si="1374"/>
        <v>0.11458333333333337</v>
      </c>
      <c r="AE621" s="13">
        <f t="shared" si="1375"/>
        <v>2</v>
      </c>
      <c r="AF621" s="13">
        <f t="shared" si="1376"/>
        <v>45</v>
      </c>
      <c r="AG621" s="456">
        <v>0.44791666666666669</v>
      </c>
      <c r="AH621" s="456">
        <v>0.5</v>
      </c>
      <c r="AI621" s="12">
        <f t="shared" si="1359"/>
        <v>5.2083333333333315E-2</v>
      </c>
      <c r="AJ621" s="225">
        <f t="shared" si="1360"/>
        <v>1</v>
      </c>
      <c r="AK621" s="225">
        <f t="shared" si="1361"/>
        <v>15</v>
      </c>
      <c r="AL621" s="456">
        <v>0.44791666666666669</v>
      </c>
      <c r="AM621" s="456">
        <v>0.5</v>
      </c>
      <c r="AN621" s="12">
        <f t="shared" si="1475"/>
        <v>5.2083333333333315E-2</v>
      </c>
      <c r="AO621" s="13">
        <f t="shared" si="1476"/>
        <v>1</v>
      </c>
      <c r="AP621" s="13">
        <f t="shared" si="1477"/>
        <v>15</v>
      </c>
      <c r="AQ621" s="456">
        <v>0.55902777777777779</v>
      </c>
      <c r="AR621" s="12">
        <f t="shared" si="1416"/>
        <v>5.902777777777779E-2</v>
      </c>
      <c r="AS621" s="225">
        <f t="shared" si="1417"/>
        <v>1</v>
      </c>
      <c r="AT621" s="13">
        <f t="shared" si="1418"/>
        <v>25</v>
      </c>
      <c r="AU621" s="456">
        <v>0.56180555555555556</v>
      </c>
      <c r="AV621" s="226">
        <f t="shared" si="1428"/>
        <v>2.7777777777777679E-3</v>
      </c>
      <c r="AW621" s="13">
        <f t="shared" si="1429"/>
        <v>0</v>
      </c>
      <c r="AX621" s="13">
        <f t="shared" si="1430"/>
        <v>4</v>
      </c>
      <c r="AY621" s="456">
        <v>0.63680555555555551</v>
      </c>
      <c r="AZ621" s="12">
        <f t="shared" si="1362"/>
        <v>7.4999999999999956E-2</v>
      </c>
      <c r="BA621" s="225">
        <f t="shared" si="1363"/>
        <v>1</v>
      </c>
      <c r="BB621" s="225">
        <f t="shared" si="1364"/>
        <v>48</v>
      </c>
      <c r="BC621" s="456">
        <v>0.63680555555555551</v>
      </c>
      <c r="BD621" s="456">
        <v>0.63680555555555551</v>
      </c>
      <c r="BE621" s="12">
        <f t="shared" si="1478"/>
        <v>0</v>
      </c>
      <c r="BF621" s="13">
        <f t="shared" si="1479"/>
        <v>0</v>
      </c>
      <c r="BG621" s="13">
        <f t="shared" si="1480"/>
        <v>0</v>
      </c>
      <c r="BH621" s="456">
        <v>0.63680555555555551</v>
      </c>
      <c r="BI621" s="456">
        <v>0.63680555555555551</v>
      </c>
      <c r="BJ621" s="455"/>
      <c r="BK621" s="69">
        <f t="shared" si="1481"/>
        <v>0</v>
      </c>
      <c r="BL621" s="13">
        <f t="shared" si="1482"/>
        <v>0</v>
      </c>
      <c r="BM621" s="13">
        <f t="shared" si="1483"/>
        <v>0</v>
      </c>
      <c r="BN621" s="456">
        <v>0.64236111111111105</v>
      </c>
      <c r="BO621" s="12">
        <f t="shared" si="1465"/>
        <v>5.5555555555555358E-3</v>
      </c>
      <c r="BP621" s="225">
        <f t="shared" si="1466"/>
        <v>0</v>
      </c>
      <c r="BQ621" s="225">
        <f t="shared" si="1467"/>
        <v>8</v>
      </c>
      <c r="BR621" s="456">
        <v>0.64444444444444449</v>
      </c>
      <c r="BS621" s="12">
        <f t="shared" si="1368"/>
        <v>2.083333333333437E-3</v>
      </c>
      <c r="BT621" s="225">
        <f t="shared" si="1369"/>
        <v>0</v>
      </c>
      <c r="BU621" s="225">
        <f t="shared" si="1370"/>
        <v>3</v>
      </c>
      <c r="BV621" s="456">
        <v>0.64444444444444449</v>
      </c>
      <c r="BW621" s="456">
        <v>0.64583333333333337</v>
      </c>
      <c r="BX621" s="12">
        <f t="shared" si="1484"/>
        <v>1.388888888888884E-3</v>
      </c>
      <c r="BY621" s="13">
        <f t="shared" si="1485"/>
        <v>0</v>
      </c>
      <c r="BZ621" s="13">
        <f t="shared" si="1486"/>
        <v>2</v>
      </c>
      <c r="CA621" s="226">
        <f t="shared" si="1487"/>
        <v>0.33333333333333337</v>
      </c>
      <c r="CB621" s="13">
        <f t="shared" si="1488"/>
        <v>8</v>
      </c>
      <c r="CC621" s="13">
        <f t="shared" si="1489"/>
        <v>0</v>
      </c>
      <c r="CD621" s="12">
        <f t="shared" si="1490"/>
        <v>0.18125000000000013</v>
      </c>
      <c r="CE621" s="13">
        <f t="shared" si="1491"/>
        <v>4</v>
      </c>
      <c r="CF621" s="13">
        <f t="shared" si="1492"/>
        <v>21</v>
      </c>
      <c r="CG621" s="12">
        <f t="shared" si="1493"/>
        <v>5.2083333333333315E-2</v>
      </c>
      <c r="CH621" s="13">
        <f t="shared" si="1494"/>
        <v>1</v>
      </c>
      <c r="CI621" s="13">
        <f t="shared" si="1495"/>
        <v>15</v>
      </c>
      <c r="CJ621" s="12">
        <f t="shared" si="1496"/>
        <v>7.4999999999999956E-2</v>
      </c>
      <c r="CK621" s="13">
        <f t="shared" si="1497"/>
        <v>1</v>
      </c>
      <c r="CL621" s="13">
        <f t="shared" si="1498"/>
        <v>48</v>
      </c>
      <c r="CM621" s="62"/>
      <c r="CN621" s="62"/>
      <c r="CO621" s="62"/>
      <c r="CP621" s="12">
        <f t="shared" si="1499"/>
        <v>6.2499999999999958E-2</v>
      </c>
      <c r="CQ621" s="13">
        <f t="shared" si="1500"/>
        <v>1</v>
      </c>
      <c r="CR621" s="13">
        <f t="shared" si="1501"/>
        <v>30</v>
      </c>
      <c r="CS621" s="456">
        <v>0</v>
      </c>
      <c r="CT621" s="13">
        <f t="shared" si="1455"/>
        <v>0</v>
      </c>
      <c r="CU621" s="13">
        <f t="shared" si="1456"/>
        <v>0</v>
      </c>
      <c r="CV621" s="456">
        <v>6.9444444444444441E-3</v>
      </c>
      <c r="CW621" s="13">
        <f t="shared" si="1351"/>
        <v>0</v>
      </c>
      <c r="CX621" s="13">
        <f t="shared" si="1352"/>
        <v>10</v>
      </c>
      <c r="CY621" s="456">
        <v>0</v>
      </c>
      <c r="CZ621" s="13">
        <f t="shared" si="1502"/>
        <v>0</v>
      </c>
      <c r="DA621" s="13">
        <f t="shared" si="1503"/>
        <v>0</v>
      </c>
      <c r="DB621" s="456">
        <v>0</v>
      </c>
      <c r="DC621" s="13">
        <f t="shared" si="1504"/>
        <v>0</v>
      </c>
      <c r="DD621" s="13">
        <f t="shared" si="1505"/>
        <v>0</v>
      </c>
      <c r="DE621" s="456">
        <v>0</v>
      </c>
      <c r="DF621" s="13">
        <f t="shared" si="1461"/>
        <v>0</v>
      </c>
      <c r="DG621" s="13">
        <f t="shared" si="1462"/>
        <v>0</v>
      </c>
      <c r="DH621" s="456">
        <v>5.5555555555555558E-3</v>
      </c>
      <c r="DI621" s="13">
        <f t="shared" si="1357"/>
        <v>0</v>
      </c>
      <c r="DJ621" s="13">
        <f t="shared" si="1358"/>
        <v>8</v>
      </c>
      <c r="DK621" s="456">
        <v>0</v>
      </c>
      <c r="DL621" s="35">
        <f t="shared" si="1463"/>
        <v>0</v>
      </c>
      <c r="DM621" s="35">
        <f t="shared" si="1464"/>
        <v>0</v>
      </c>
      <c r="DN621" s="66">
        <f t="shared" si="1299"/>
        <v>2195345.1860000007</v>
      </c>
      <c r="DO621" s="74">
        <f t="shared" si="1300"/>
        <v>35349</v>
      </c>
      <c r="DP621" s="66">
        <f t="shared" si="1373"/>
        <v>60.456071428571427</v>
      </c>
      <c r="DQ621" s="63">
        <f t="shared" si="1301"/>
        <v>62.104873857817779</v>
      </c>
      <c r="DR621" s="66" t="e">
        <f t="shared" si="1468"/>
        <v>#NUM!</v>
      </c>
      <c r="DS621" s="96" t="e">
        <f t="shared" si="1469"/>
        <v>#NUM!</v>
      </c>
      <c r="DT621" s="66" t="e">
        <f t="shared" si="1470"/>
        <v>#NUM!</v>
      </c>
      <c r="DU621" s="66" t="e">
        <f t="shared" si="1471"/>
        <v>#NUM!</v>
      </c>
      <c r="FJ621" s="3">
        <f t="shared" si="1305"/>
        <v>0.2062500000000001</v>
      </c>
      <c r="FK621" s="3">
        <f t="shared" si="1414"/>
        <v>0.13541666666666669</v>
      </c>
      <c r="FL621" s="3">
        <f t="shared" si="1415"/>
        <v>5.902777777777779E-2</v>
      </c>
    </row>
    <row r="622" spans="1:168">
      <c r="A622" s="175">
        <v>621</v>
      </c>
      <c r="B622" s="451">
        <f t="shared" si="1506"/>
        <v>29</v>
      </c>
      <c r="C622" s="452">
        <v>40884</v>
      </c>
      <c r="D622" s="453">
        <v>12</v>
      </c>
      <c r="E622" s="454" t="s">
        <v>664</v>
      </c>
      <c r="F622" s="451">
        <v>1</v>
      </c>
      <c r="G622" s="455" t="s">
        <v>696</v>
      </c>
      <c r="H622" s="455" t="s">
        <v>394</v>
      </c>
      <c r="I622" s="455" t="s">
        <v>639</v>
      </c>
      <c r="J622" s="456">
        <v>0.57291666666666663</v>
      </c>
      <c r="K622" s="457">
        <v>1243.96</v>
      </c>
      <c r="L622" s="455" t="s">
        <v>930</v>
      </c>
      <c r="M622" s="451">
        <v>25</v>
      </c>
      <c r="N622" s="451">
        <v>0</v>
      </c>
      <c r="O622" s="455"/>
      <c r="P622" s="456">
        <v>0.57291666666666663</v>
      </c>
      <c r="Q622" s="456">
        <v>0.57291666666666663</v>
      </c>
      <c r="R622" s="12">
        <f t="shared" si="1472"/>
        <v>0</v>
      </c>
      <c r="S622" s="13">
        <f t="shared" si="1473"/>
        <v>0</v>
      </c>
      <c r="T622" s="13">
        <f t="shared" si="1474"/>
        <v>0</v>
      </c>
      <c r="U622" s="456">
        <v>0.57986111111111105</v>
      </c>
      <c r="V622" s="12">
        <f t="shared" si="1422"/>
        <v>6.9444444444444198E-3</v>
      </c>
      <c r="W622" s="13">
        <f t="shared" si="1423"/>
        <v>0</v>
      </c>
      <c r="X622" s="225">
        <f t="shared" si="1424"/>
        <v>10</v>
      </c>
      <c r="Y622" s="456">
        <v>0.58680555555555558</v>
      </c>
      <c r="Z622" s="12">
        <f t="shared" si="1316"/>
        <v>6.9444444444445308E-3</v>
      </c>
      <c r="AA622" s="13">
        <f t="shared" si="1317"/>
        <v>0</v>
      </c>
      <c r="AB622" s="13">
        <f t="shared" si="1318"/>
        <v>10</v>
      </c>
      <c r="AC622" s="456">
        <v>0.61458333333333337</v>
      </c>
      <c r="AD622" s="12">
        <f t="shared" si="1374"/>
        <v>2.777777777777779E-2</v>
      </c>
      <c r="AE622" s="13">
        <f t="shared" si="1375"/>
        <v>0</v>
      </c>
      <c r="AF622" s="13">
        <f t="shared" si="1376"/>
        <v>40</v>
      </c>
      <c r="AG622" s="456">
        <v>0.61805555555555558</v>
      </c>
      <c r="AH622" s="456">
        <v>0.67708333333333337</v>
      </c>
      <c r="AI622" s="12">
        <f t="shared" si="1359"/>
        <v>5.902777777777779E-2</v>
      </c>
      <c r="AJ622" s="225">
        <f t="shared" si="1360"/>
        <v>1</v>
      </c>
      <c r="AK622" s="225">
        <f t="shared" si="1361"/>
        <v>25</v>
      </c>
      <c r="AL622" s="456">
        <v>0.61805555555555558</v>
      </c>
      <c r="AM622" s="456">
        <v>0.67708333333333337</v>
      </c>
      <c r="AN622" s="12">
        <f t="shared" si="1475"/>
        <v>5.902777777777779E-2</v>
      </c>
      <c r="AO622" s="13">
        <f t="shared" si="1476"/>
        <v>1</v>
      </c>
      <c r="AP622" s="13">
        <f t="shared" si="1477"/>
        <v>25</v>
      </c>
      <c r="AQ622" s="456">
        <v>0.61458333333333337</v>
      </c>
      <c r="AR622" s="12">
        <f>AQ622-AC622</f>
        <v>0</v>
      </c>
      <c r="AS622" s="225">
        <f t="shared" si="1417"/>
        <v>0</v>
      </c>
      <c r="AT622" s="13">
        <f t="shared" si="1418"/>
        <v>0</v>
      </c>
      <c r="AU622" s="456">
        <v>0.6875</v>
      </c>
      <c r="AV622" s="226">
        <f>AU622-AH622</f>
        <v>1.041666666666663E-2</v>
      </c>
      <c r="AW622" s="13">
        <f t="shared" si="1429"/>
        <v>0</v>
      </c>
      <c r="AX622" s="13">
        <f t="shared" si="1430"/>
        <v>15</v>
      </c>
      <c r="AY622" s="456">
        <v>0.88541666666666663</v>
      </c>
      <c r="AZ622" s="12">
        <f t="shared" si="1362"/>
        <v>0.19791666666666663</v>
      </c>
      <c r="BA622" s="225">
        <f t="shared" si="1363"/>
        <v>4</v>
      </c>
      <c r="BB622" s="225">
        <f t="shared" si="1364"/>
        <v>45</v>
      </c>
      <c r="BC622" s="456">
        <v>0.875</v>
      </c>
      <c r="BD622" s="456">
        <v>0.875</v>
      </c>
      <c r="BE622" s="12">
        <f t="shared" si="1478"/>
        <v>0</v>
      </c>
      <c r="BF622" s="13">
        <f t="shared" si="1479"/>
        <v>0</v>
      </c>
      <c r="BG622" s="13">
        <f t="shared" si="1480"/>
        <v>0</v>
      </c>
      <c r="BH622" s="456">
        <v>0.875</v>
      </c>
      <c r="BI622" s="456">
        <v>0.875</v>
      </c>
      <c r="BJ622" s="455"/>
      <c r="BK622" s="69">
        <f t="shared" si="1481"/>
        <v>0</v>
      </c>
      <c r="BL622" s="13">
        <f t="shared" si="1482"/>
        <v>0</v>
      </c>
      <c r="BM622" s="13">
        <f t="shared" si="1483"/>
        <v>0</v>
      </c>
      <c r="BN622" s="456">
        <v>0.88888888888888884</v>
      </c>
      <c r="BO622" s="12">
        <f t="shared" si="1465"/>
        <v>1.388888888888884E-2</v>
      </c>
      <c r="BP622" s="225">
        <f t="shared" si="1466"/>
        <v>0</v>
      </c>
      <c r="BQ622" s="225">
        <f t="shared" si="1467"/>
        <v>20</v>
      </c>
      <c r="BR622" s="456">
        <v>0.89236111111111116</v>
      </c>
      <c r="BS622" s="12">
        <f t="shared" si="1368"/>
        <v>3.4722222222223209E-3</v>
      </c>
      <c r="BT622" s="225">
        <f t="shared" si="1369"/>
        <v>0</v>
      </c>
      <c r="BU622" s="225">
        <f t="shared" si="1370"/>
        <v>5</v>
      </c>
      <c r="BV622" s="456">
        <v>0.89236111111111116</v>
      </c>
      <c r="BW622" s="456">
        <v>0.89583333333333337</v>
      </c>
      <c r="BX622" s="12">
        <f t="shared" si="1484"/>
        <v>3.4722222222222099E-3</v>
      </c>
      <c r="BY622" s="13">
        <f t="shared" si="1485"/>
        <v>0</v>
      </c>
      <c r="BZ622" s="13">
        <f t="shared" si="1486"/>
        <v>5</v>
      </c>
      <c r="CA622" s="226">
        <f t="shared" si="1487"/>
        <v>0.32291666666666674</v>
      </c>
      <c r="CB622" s="13">
        <f t="shared" si="1488"/>
        <v>7</v>
      </c>
      <c r="CC622" s="13">
        <f t="shared" si="1489"/>
        <v>45</v>
      </c>
      <c r="CD622" s="12">
        <f t="shared" si="1490"/>
        <v>4.5138888888888951E-2</v>
      </c>
      <c r="CE622" s="13">
        <f t="shared" si="1491"/>
        <v>1</v>
      </c>
      <c r="CF622" s="13">
        <f t="shared" si="1492"/>
        <v>5</v>
      </c>
      <c r="CG622" s="12">
        <f t="shared" si="1493"/>
        <v>5.902777777777779E-2</v>
      </c>
      <c r="CH622" s="13">
        <f t="shared" si="1494"/>
        <v>1</v>
      </c>
      <c r="CI622" s="13">
        <f t="shared" si="1495"/>
        <v>25</v>
      </c>
      <c r="CJ622" s="12">
        <f t="shared" si="1496"/>
        <v>0.19791666666666663</v>
      </c>
      <c r="CK622" s="13">
        <f t="shared" si="1497"/>
        <v>4</v>
      </c>
      <c r="CL622" s="13">
        <f t="shared" si="1498"/>
        <v>45</v>
      </c>
      <c r="CM622" s="62"/>
      <c r="CN622" s="62"/>
      <c r="CO622" s="62"/>
      <c r="CP622" s="12">
        <f t="shared" si="1499"/>
        <v>0</v>
      </c>
      <c r="CQ622" s="13">
        <f t="shared" si="1500"/>
        <v>0</v>
      </c>
      <c r="CR622" s="13">
        <f t="shared" si="1501"/>
        <v>0</v>
      </c>
      <c r="CS622" s="456">
        <v>0</v>
      </c>
      <c r="CT622" s="13">
        <f t="shared" si="1455"/>
        <v>0</v>
      </c>
      <c r="CU622" s="13">
        <f t="shared" si="1456"/>
        <v>0</v>
      </c>
      <c r="CV622" s="456">
        <v>0</v>
      </c>
      <c r="CW622" s="13">
        <f t="shared" si="1351"/>
        <v>0</v>
      </c>
      <c r="CX622" s="13">
        <f t="shared" si="1352"/>
        <v>0</v>
      </c>
      <c r="CY622" s="456">
        <v>0</v>
      </c>
      <c r="CZ622" s="13">
        <f t="shared" si="1502"/>
        <v>0</v>
      </c>
      <c r="DA622" s="13">
        <f t="shared" si="1503"/>
        <v>0</v>
      </c>
      <c r="DB622" s="456">
        <v>0.19791666666666666</v>
      </c>
      <c r="DC622" s="13">
        <f t="shared" si="1504"/>
        <v>4</v>
      </c>
      <c r="DD622" s="13">
        <f t="shared" si="1505"/>
        <v>45</v>
      </c>
      <c r="DE622" s="456">
        <v>0</v>
      </c>
      <c r="DF622" s="13">
        <f t="shared" si="1461"/>
        <v>0</v>
      </c>
      <c r="DG622" s="13">
        <f t="shared" si="1462"/>
        <v>0</v>
      </c>
      <c r="DH622" s="456">
        <v>0</v>
      </c>
      <c r="DI622" s="13">
        <f t="shared" si="1357"/>
        <v>0</v>
      </c>
      <c r="DJ622" s="13">
        <f t="shared" si="1358"/>
        <v>0</v>
      </c>
      <c r="DK622" s="456">
        <v>0</v>
      </c>
      <c r="DL622" s="35">
        <f t="shared" si="1463"/>
        <v>0</v>
      </c>
      <c r="DM622" s="35">
        <f t="shared" si="1464"/>
        <v>0</v>
      </c>
      <c r="DN622" s="66">
        <f t="shared" si="1299"/>
        <v>2196589.1460000006</v>
      </c>
      <c r="DO622" s="74">
        <f t="shared" si="1300"/>
        <v>35374</v>
      </c>
      <c r="DP622" s="66">
        <f t="shared" si="1373"/>
        <v>49.758400000000002</v>
      </c>
      <c r="DQ622" s="63">
        <f t="shared" si="1301"/>
        <v>62.096148187934659</v>
      </c>
      <c r="DR622" s="66" t="e">
        <f t="shared" si="1468"/>
        <v>#NUM!</v>
      </c>
      <c r="DS622" s="96" t="e">
        <f t="shared" si="1469"/>
        <v>#NUM!</v>
      </c>
      <c r="DT622" s="66" t="e">
        <f t="shared" si="1470"/>
        <v>#NUM!</v>
      </c>
      <c r="DU622" s="66" t="e">
        <f t="shared" si="1471"/>
        <v>#NUM!</v>
      </c>
      <c r="FJ622" s="3">
        <f t="shared" si="1305"/>
        <v>6.5972222222222321E-2</v>
      </c>
    </row>
    <row r="623" spans="1:168">
      <c r="A623" s="199">
        <v>622</v>
      </c>
      <c r="B623" s="451">
        <f t="shared" si="1506"/>
        <v>30</v>
      </c>
      <c r="C623" s="452">
        <v>40884</v>
      </c>
      <c r="D623" s="453">
        <v>12</v>
      </c>
      <c r="E623" s="454" t="s">
        <v>531</v>
      </c>
      <c r="F623" s="451">
        <v>4</v>
      </c>
      <c r="G623" s="455" t="s">
        <v>414</v>
      </c>
      <c r="H623" s="455" t="s">
        <v>413</v>
      </c>
      <c r="I623" s="455" t="s">
        <v>624</v>
      </c>
      <c r="J623" s="456">
        <v>0.73263888888888884</v>
      </c>
      <c r="K623" s="457">
        <v>3605.3</v>
      </c>
      <c r="L623" s="455" t="s">
        <v>34</v>
      </c>
      <c r="M623" s="451">
        <v>59</v>
      </c>
      <c r="N623" s="451">
        <v>0</v>
      </c>
      <c r="O623" s="455"/>
      <c r="P623" s="456">
        <v>0.73263888888888884</v>
      </c>
      <c r="Q623" s="456">
        <v>0.73263888888888884</v>
      </c>
      <c r="R623" s="12">
        <f t="shared" si="1472"/>
        <v>0</v>
      </c>
      <c r="S623" s="13">
        <f t="shared" si="1473"/>
        <v>0</v>
      </c>
      <c r="T623" s="13">
        <f t="shared" si="1474"/>
        <v>0</v>
      </c>
      <c r="U623" s="456">
        <v>0.73958333333333337</v>
      </c>
      <c r="V623" s="12">
        <f t="shared" si="1422"/>
        <v>6.9444444444445308E-3</v>
      </c>
      <c r="W623" s="13">
        <f t="shared" si="1423"/>
        <v>0</v>
      </c>
      <c r="X623" s="225">
        <f t="shared" si="1424"/>
        <v>10</v>
      </c>
      <c r="Y623" s="456">
        <v>0.75</v>
      </c>
      <c r="Z623" s="12">
        <f t="shared" si="1316"/>
        <v>1.041666666666663E-2</v>
      </c>
      <c r="AA623" s="13">
        <f t="shared" si="1317"/>
        <v>0</v>
      </c>
      <c r="AB623" s="13">
        <f t="shared" si="1318"/>
        <v>15</v>
      </c>
      <c r="AC623" s="456">
        <v>0.80555555555555547</v>
      </c>
      <c r="AD623" s="12">
        <f t="shared" si="1374"/>
        <v>5.5555555555555469E-2</v>
      </c>
      <c r="AE623" s="13">
        <f t="shared" si="1375"/>
        <v>1</v>
      </c>
      <c r="AF623" s="13">
        <f t="shared" si="1376"/>
        <v>20</v>
      </c>
      <c r="AG623" s="456">
        <v>0.80694444444444446</v>
      </c>
      <c r="AH623" s="456">
        <v>0.85</v>
      </c>
      <c r="AI623" s="12">
        <f t="shared" ref="AI623:AI668" si="1507">AH623-AG623</f>
        <v>4.3055555555555514E-2</v>
      </c>
      <c r="AJ623" s="225">
        <f t="shared" ref="AJ623:AJ668" si="1508">HOUR(AI623)</f>
        <v>1</v>
      </c>
      <c r="AK623" s="225">
        <f t="shared" ref="AK623:AK668" si="1509">MINUTE(AI623)</f>
        <v>2</v>
      </c>
      <c r="AL623" s="456">
        <v>0.80694444444444446</v>
      </c>
      <c r="AM623" s="456">
        <v>0.85</v>
      </c>
      <c r="AN623" s="12">
        <f t="shared" si="1475"/>
        <v>4.3055555555555514E-2</v>
      </c>
      <c r="AO623" s="13">
        <f t="shared" si="1476"/>
        <v>1</v>
      </c>
      <c r="AP623" s="13">
        <f t="shared" si="1477"/>
        <v>2</v>
      </c>
      <c r="AQ623" s="456">
        <v>0.85416666666666663</v>
      </c>
      <c r="AR623" s="12">
        <f t="shared" si="1416"/>
        <v>4.1666666666666519E-3</v>
      </c>
      <c r="AS623" s="225">
        <f t="shared" si="1417"/>
        <v>0</v>
      </c>
      <c r="AT623" s="13">
        <f t="shared" si="1418"/>
        <v>6</v>
      </c>
      <c r="AU623" s="456">
        <v>0.85763888888888884</v>
      </c>
      <c r="AV623" s="226">
        <f>AU623-AQ623</f>
        <v>3.4722222222222099E-3</v>
      </c>
      <c r="AW623" s="13">
        <f>HOUR(AV623)</f>
        <v>0</v>
      </c>
      <c r="AX623" s="13">
        <f>MINUTE(AV623)</f>
        <v>5</v>
      </c>
      <c r="AY623" s="456">
        <v>0.92986111111111114</v>
      </c>
      <c r="AZ623" s="12">
        <f t="shared" si="1362"/>
        <v>7.2222222222222299E-2</v>
      </c>
      <c r="BA623" s="225">
        <f t="shared" si="1363"/>
        <v>1</v>
      </c>
      <c r="BB623" s="225">
        <f t="shared" si="1364"/>
        <v>44</v>
      </c>
      <c r="BC623" s="456">
        <v>0.92986111111111114</v>
      </c>
      <c r="BD623" s="456">
        <v>0.92986111111111114</v>
      </c>
      <c r="BE623" s="12">
        <f t="shared" si="1478"/>
        <v>0</v>
      </c>
      <c r="BF623" s="13">
        <f t="shared" si="1479"/>
        <v>0</v>
      </c>
      <c r="BG623" s="13">
        <f t="shared" si="1480"/>
        <v>0</v>
      </c>
      <c r="BH623" s="456">
        <v>0.92986111111111114</v>
      </c>
      <c r="BI623" s="456">
        <v>0.92986111111111114</v>
      </c>
      <c r="BJ623" s="455"/>
      <c r="BK623" s="69">
        <f t="shared" si="1481"/>
        <v>0</v>
      </c>
      <c r="BL623" s="13">
        <f t="shared" si="1482"/>
        <v>0</v>
      </c>
      <c r="BM623" s="13">
        <f t="shared" si="1483"/>
        <v>0</v>
      </c>
      <c r="BN623" s="456">
        <v>0.93402777777777779</v>
      </c>
      <c r="BO623" s="12">
        <f t="shared" si="1465"/>
        <v>4.1666666666666519E-3</v>
      </c>
      <c r="BP623" s="225">
        <f t="shared" si="1466"/>
        <v>0</v>
      </c>
      <c r="BQ623" s="225">
        <f t="shared" si="1467"/>
        <v>6</v>
      </c>
      <c r="BR623" s="456">
        <v>0.93541666666666667</v>
      </c>
      <c r="BS623" s="12">
        <f t="shared" si="1368"/>
        <v>1.388888888888884E-3</v>
      </c>
      <c r="BT623" s="225">
        <f t="shared" si="1369"/>
        <v>0</v>
      </c>
      <c r="BU623" s="225">
        <f t="shared" si="1370"/>
        <v>2</v>
      </c>
      <c r="BV623" s="456">
        <v>0.93541666666666667</v>
      </c>
      <c r="BW623" s="456">
        <v>0.9375</v>
      </c>
      <c r="BX623" s="12">
        <f t="shared" si="1484"/>
        <v>2.0833333333333259E-3</v>
      </c>
      <c r="BY623" s="13">
        <f t="shared" si="1485"/>
        <v>0</v>
      </c>
      <c r="BZ623" s="13">
        <f t="shared" si="1486"/>
        <v>3</v>
      </c>
      <c r="CA623" s="226">
        <f t="shared" si="1487"/>
        <v>0.20486111111111116</v>
      </c>
      <c r="CB623" s="13">
        <f t="shared" si="1488"/>
        <v>4</v>
      </c>
      <c r="CC623" s="13">
        <f t="shared" si="1489"/>
        <v>55</v>
      </c>
      <c r="CD623" s="12">
        <f t="shared" si="1490"/>
        <v>6.5277777777777657E-2</v>
      </c>
      <c r="CE623" s="13">
        <f t="shared" si="1491"/>
        <v>1</v>
      </c>
      <c r="CF623" s="13">
        <f t="shared" si="1492"/>
        <v>34</v>
      </c>
      <c r="CG623" s="12">
        <f t="shared" si="1493"/>
        <v>4.3055555555555514E-2</v>
      </c>
      <c r="CH623" s="13">
        <f t="shared" si="1494"/>
        <v>1</v>
      </c>
      <c r="CI623" s="13">
        <f t="shared" si="1495"/>
        <v>2</v>
      </c>
      <c r="CJ623" s="12">
        <f t="shared" si="1496"/>
        <v>7.2222222222222299E-2</v>
      </c>
      <c r="CK623" s="13">
        <f t="shared" si="1497"/>
        <v>1</v>
      </c>
      <c r="CL623" s="13">
        <f t="shared" si="1498"/>
        <v>44</v>
      </c>
      <c r="CM623" s="62"/>
      <c r="CN623" s="62"/>
      <c r="CO623" s="62"/>
      <c r="CP623" s="12">
        <f t="shared" si="1499"/>
        <v>6.4583333333333409E-2</v>
      </c>
      <c r="CQ623" s="13">
        <f t="shared" si="1500"/>
        <v>1</v>
      </c>
      <c r="CR623" s="13">
        <f t="shared" si="1501"/>
        <v>33</v>
      </c>
      <c r="CS623" s="456">
        <v>0</v>
      </c>
      <c r="CT623" s="13">
        <f t="shared" si="1455"/>
        <v>0</v>
      </c>
      <c r="CU623" s="13">
        <f t="shared" si="1456"/>
        <v>0</v>
      </c>
      <c r="CV623" s="456">
        <v>0</v>
      </c>
      <c r="CW623" s="13">
        <f t="shared" si="1351"/>
        <v>0</v>
      </c>
      <c r="CX623" s="13">
        <f t="shared" si="1352"/>
        <v>0</v>
      </c>
      <c r="CY623" s="456">
        <v>0</v>
      </c>
      <c r="CZ623" s="13">
        <f t="shared" si="1502"/>
        <v>0</v>
      </c>
      <c r="DA623" s="13">
        <f t="shared" si="1503"/>
        <v>0</v>
      </c>
      <c r="DB623" s="456">
        <v>0</v>
      </c>
      <c r="DC623" s="13">
        <f t="shared" si="1504"/>
        <v>0</v>
      </c>
      <c r="DD623" s="13">
        <f t="shared" si="1505"/>
        <v>0</v>
      </c>
      <c r="DE623" s="456">
        <v>0</v>
      </c>
      <c r="DF623" s="13">
        <f t="shared" si="1461"/>
        <v>0</v>
      </c>
      <c r="DG623" s="13">
        <f t="shared" si="1462"/>
        <v>0</v>
      </c>
      <c r="DH623" s="456">
        <v>7.6388888888888886E-3</v>
      </c>
      <c r="DI623" s="13">
        <f t="shared" si="1357"/>
        <v>0</v>
      </c>
      <c r="DJ623" s="13">
        <f t="shared" si="1358"/>
        <v>11</v>
      </c>
      <c r="DK623" s="456">
        <v>0</v>
      </c>
      <c r="DL623" s="35">
        <f t="shared" si="1463"/>
        <v>0</v>
      </c>
      <c r="DM623" s="35">
        <f t="shared" si="1464"/>
        <v>0</v>
      </c>
      <c r="DN623" s="66">
        <f t="shared" si="1299"/>
        <v>2200194.4460000005</v>
      </c>
      <c r="DO623" s="74">
        <f t="shared" si="1300"/>
        <v>35433</v>
      </c>
      <c r="DP623" s="66">
        <f t="shared" si="1373"/>
        <v>61.106779661016951</v>
      </c>
      <c r="DQ623" s="63">
        <f t="shared" si="1301"/>
        <v>62.094500776112675</v>
      </c>
      <c r="DR623" s="66" t="e">
        <f t="shared" si="1468"/>
        <v>#NUM!</v>
      </c>
      <c r="DS623" s="96" t="e">
        <f t="shared" si="1469"/>
        <v>#NUM!</v>
      </c>
      <c r="DT623" s="66" t="e">
        <f t="shared" si="1470"/>
        <v>#NUM!</v>
      </c>
      <c r="DU623" s="66" t="e">
        <f t="shared" si="1471"/>
        <v>#NUM!</v>
      </c>
      <c r="FJ623" s="3">
        <f t="shared" si="1305"/>
        <v>8.9583333333333348E-2</v>
      </c>
      <c r="FK623" s="3">
        <f t="shared" ref="FK623:FK666" si="1510">AC623-J623</f>
        <v>7.291666666666663E-2</v>
      </c>
      <c r="FL623" s="3">
        <f t="shared" ref="FL623:FL666" si="1511">AQ623-AM623</f>
        <v>4.1666666666666519E-3</v>
      </c>
    </row>
    <row r="624" spans="1:168">
      <c r="A624" s="175">
        <v>623</v>
      </c>
      <c r="B624" s="451">
        <f t="shared" si="1506"/>
        <v>31</v>
      </c>
      <c r="C624" s="452">
        <v>40884</v>
      </c>
      <c r="D624" s="453">
        <v>12</v>
      </c>
      <c r="E624" s="454" t="s">
        <v>777</v>
      </c>
      <c r="F624" s="451">
        <v>1</v>
      </c>
      <c r="G624" s="455" t="s">
        <v>582</v>
      </c>
      <c r="H624" s="455" t="s">
        <v>413</v>
      </c>
      <c r="I624" s="455" t="s">
        <v>689</v>
      </c>
      <c r="J624" s="456">
        <v>0.82291666666666663</v>
      </c>
      <c r="K624" s="457">
        <v>3599.35</v>
      </c>
      <c r="L624" s="455" t="s">
        <v>34</v>
      </c>
      <c r="M624" s="451">
        <v>58</v>
      </c>
      <c r="N624" s="451">
        <v>1</v>
      </c>
      <c r="O624" s="455"/>
      <c r="P624" s="456">
        <v>0.82291666666666663</v>
      </c>
      <c r="Q624" s="456">
        <v>0.82291666666666663</v>
      </c>
      <c r="R624" s="12">
        <f t="shared" si="1472"/>
        <v>0</v>
      </c>
      <c r="S624" s="13">
        <f t="shared" si="1473"/>
        <v>0</v>
      </c>
      <c r="T624" s="13">
        <f t="shared" si="1474"/>
        <v>0</v>
      </c>
      <c r="U624" s="456">
        <v>0.89236111111111116</v>
      </c>
      <c r="V624" s="12">
        <f t="shared" si="1422"/>
        <v>6.9444444444444531E-2</v>
      </c>
      <c r="W624" s="13">
        <f t="shared" si="1423"/>
        <v>1</v>
      </c>
      <c r="X624" s="225">
        <f t="shared" si="1424"/>
        <v>40</v>
      </c>
      <c r="Y624" s="456">
        <v>0.90972222222222221</v>
      </c>
      <c r="Z624" s="12">
        <f t="shared" si="1316"/>
        <v>1.7361111111111049E-2</v>
      </c>
      <c r="AA624" s="13">
        <f t="shared" si="1317"/>
        <v>0</v>
      </c>
      <c r="AB624" s="13">
        <f t="shared" si="1318"/>
        <v>25</v>
      </c>
      <c r="AC624" s="456">
        <v>0.94444444444444453</v>
      </c>
      <c r="AD624" s="12">
        <f t="shared" si="1374"/>
        <v>3.4722222222222321E-2</v>
      </c>
      <c r="AE624" s="13">
        <f t="shared" si="1375"/>
        <v>0</v>
      </c>
      <c r="AF624" s="13">
        <f t="shared" si="1376"/>
        <v>50</v>
      </c>
      <c r="AG624" s="456">
        <v>0.94791666666666663</v>
      </c>
      <c r="AH624" s="456">
        <v>0.96527777777777779</v>
      </c>
      <c r="AI624" s="12">
        <f t="shared" si="1507"/>
        <v>1.736111111111116E-2</v>
      </c>
      <c r="AJ624" s="225">
        <f t="shared" si="1508"/>
        <v>0</v>
      </c>
      <c r="AK624" s="225">
        <f t="shared" si="1509"/>
        <v>25</v>
      </c>
      <c r="AL624" s="456">
        <v>0.94791666666666663</v>
      </c>
      <c r="AM624" s="456">
        <v>0.96527777777777779</v>
      </c>
      <c r="AN624" s="12">
        <f t="shared" si="1475"/>
        <v>1.736111111111116E-2</v>
      </c>
      <c r="AO624" s="13">
        <f t="shared" si="1476"/>
        <v>0</v>
      </c>
      <c r="AP624" s="13">
        <f t="shared" si="1477"/>
        <v>25</v>
      </c>
      <c r="AQ624" s="456">
        <v>0.96527777777777779</v>
      </c>
      <c r="AR624" s="12">
        <f t="shared" si="1416"/>
        <v>0</v>
      </c>
      <c r="AS624" s="225">
        <f t="shared" si="1417"/>
        <v>0</v>
      </c>
      <c r="AT624" s="13">
        <f t="shared" si="1418"/>
        <v>0</v>
      </c>
      <c r="AU624" s="456">
        <v>0.97569444444444453</v>
      </c>
      <c r="AV624" s="226">
        <f>AU624-AQ624</f>
        <v>1.0416666666666741E-2</v>
      </c>
      <c r="AW624" s="13">
        <f>HOUR(AV624)</f>
        <v>0</v>
      </c>
      <c r="AX624" s="13">
        <f>MINUTE(AV624)</f>
        <v>15</v>
      </c>
      <c r="AY624" s="456">
        <v>1.0486111111111112</v>
      </c>
      <c r="AZ624" s="12">
        <f t="shared" si="1362"/>
        <v>7.291666666666663E-2</v>
      </c>
      <c r="BA624" s="225">
        <f t="shared" si="1363"/>
        <v>1</v>
      </c>
      <c r="BB624" s="225">
        <f t="shared" si="1364"/>
        <v>45</v>
      </c>
      <c r="BC624" s="456">
        <v>1.0486111111111112</v>
      </c>
      <c r="BD624" s="456">
        <v>1.0486111111111112</v>
      </c>
      <c r="BE624" s="12">
        <f t="shared" si="1478"/>
        <v>0</v>
      </c>
      <c r="BF624" s="13">
        <f t="shared" si="1479"/>
        <v>0</v>
      </c>
      <c r="BG624" s="13">
        <f t="shared" si="1480"/>
        <v>0</v>
      </c>
      <c r="BH624" s="456">
        <v>1.0486111111111112</v>
      </c>
      <c r="BI624" s="456">
        <v>1.0486111111111112</v>
      </c>
      <c r="BJ624" s="455"/>
      <c r="BK624" s="69">
        <f t="shared" si="1481"/>
        <v>0</v>
      </c>
      <c r="BL624" s="13">
        <f t="shared" si="1482"/>
        <v>0</v>
      </c>
      <c r="BM624" s="13">
        <f t="shared" si="1483"/>
        <v>0</v>
      </c>
      <c r="BN624" s="456">
        <v>1.0555555555555556</v>
      </c>
      <c r="BO624" s="12">
        <f t="shared" si="1465"/>
        <v>6.9444444444444198E-3</v>
      </c>
      <c r="BP624" s="225">
        <f t="shared" si="1466"/>
        <v>0</v>
      </c>
      <c r="BQ624" s="225">
        <f t="shared" si="1467"/>
        <v>10</v>
      </c>
      <c r="BR624" s="456">
        <v>1.0590277777777779</v>
      </c>
      <c r="BS624" s="12">
        <f t="shared" si="1368"/>
        <v>3.4722222222223209E-3</v>
      </c>
      <c r="BT624" s="225">
        <f t="shared" si="1369"/>
        <v>0</v>
      </c>
      <c r="BU624" s="225">
        <f t="shared" si="1370"/>
        <v>5</v>
      </c>
      <c r="BV624" s="456">
        <v>1.0590277777777779</v>
      </c>
      <c r="BW624" s="456">
        <v>1.0625</v>
      </c>
      <c r="BX624" s="12">
        <f t="shared" si="1484"/>
        <v>3.4722222222220989E-3</v>
      </c>
      <c r="BY624" s="13">
        <f t="shared" si="1485"/>
        <v>0</v>
      </c>
      <c r="BZ624" s="13">
        <f t="shared" si="1486"/>
        <v>5</v>
      </c>
      <c r="CA624" s="226">
        <f t="shared" si="1487"/>
        <v>0.23958333333333337</v>
      </c>
      <c r="CB624" s="13">
        <f t="shared" si="1488"/>
        <v>5</v>
      </c>
      <c r="CC624" s="13">
        <f t="shared" si="1489"/>
        <v>45</v>
      </c>
      <c r="CD624" s="12">
        <f t="shared" si="1490"/>
        <v>4.5138888888889062E-2</v>
      </c>
      <c r="CE624" s="13">
        <f t="shared" si="1491"/>
        <v>1</v>
      </c>
      <c r="CF624" s="13">
        <f t="shared" si="1492"/>
        <v>5</v>
      </c>
      <c r="CG624" s="12">
        <f t="shared" si="1493"/>
        <v>1.736111111111116E-2</v>
      </c>
      <c r="CH624" s="13">
        <f t="shared" si="1494"/>
        <v>0</v>
      </c>
      <c r="CI624" s="13">
        <f t="shared" si="1495"/>
        <v>25</v>
      </c>
      <c r="CJ624" s="12">
        <f t="shared" si="1496"/>
        <v>7.291666666666663E-2</v>
      </c>
      <c r="CK624" s="13">
        <f t="shared" si="1497"/>
        <v>1</v>
      </c>
      <c r="CL624" s="13">
        <f t="shared" si="1498"/>
        <v>45</v>
      </c>
      <c r="CM624" s="62"/>
      <c r="CN624" s="62"/>
      <c r="CO624" s="62"/>
      <c r="CP624" s="12">
        <f t="shared" si="1499"/>
        <v>5.9027777777777742E-2</v>
      </c>
      <c r="CQ624" s="13">
        <f t="shared" si="1500"/>
        <v>1</v>
      </c>
      <c r="CR624" s="13">
        <f t="shared" si="1501"/>
        <v>25</v>
      </c>
      <c r="CS624" s="456">
        <v>0</v>
      </c>
      <c r="CT624" s="13">
        <f t="shared" si="1455"/>
        <v>0</v>
      </c>
      <c r="CU624" s="13">
        <f t="shared" si="1456"/>
        <v>0</v>
      </c>
      <c r="CV624" s="456">
        <v>4.8611111111111112E-3</v>
      </c>
      <c r="CW624" s="13">
        <f t="shared" si="1351"/>
        <v>0</v>
      </c>
      <c r="CX624" s="13">
        <f t="shared" si="1352"/>
        <v>7</v>
      </c>
      <c r="CY624" s="456">
        <v>0</v>
      </c>
      <c r="CZ624" s="13">
        <f t="shared" si="1502"/>
        <v>0</v>
      </c>
      <c r="DA624" s="13">
        <f t="shared" si="1503"/>
        <v>0</v>
      </c>
      <c r="DB624" s="456">
        <v>0</v>
      </c>
      <c r="DC624" s="13">
        <f t="shared" si="1504"/>
        <v>0</v>
      </c>
      <c r="DD624" s="13">
        <f t="shared" si="1505"/>
        <v>0</v>
      </c>
      <c r="DE624" s="456">
        <v>9.0277777777777787E-3</v>
      </c>
      <c r="DF624" s="13">
        <f t="shared" si="1461"/>
        <v>0</v>
      </c>
      <c r="DG624" s="13">
        <f t="shared" si="1462"/>
        <v>13</v>
      </c>
      <c r="DH624" s="456">
        <v>0</v>
      </c>
      <c r="DI624" s="13">
        <f t="shared" si="1357"/>
        <v>0</v>
      </c>
      <c r="DJ624" s="13">
        <f t="shared" si="1358"/>
        <v>0</v>
      </c>
      <c r="DK624" s="456">
        <v>0</v>
      </c>
      <c r="DL624" s="35">
        <f t="shared" si="1463"/>
        <v>0</v>
      </c>
      <c r="DM624" s="35">
        <f t="shared" si="1464"/>
        <v>0</v>
      </c>
      <c r="DN624" s="66">
        <f t="shared" si="1299"/>
        <v>2203793.7960000006</v>
      </c>
      <c r="DO624" s="74">
        <f t="shared" si="1300"/>
        <v>35491</v>
      </c>
      <c r="DP624" s="66">
        <f t="shared" si="1373"/>
        <v>62.057758620689654</v>
      </c>
      <c r="DQ624" s="63">
        <f t="shared" si="1301"/>
        <v>62.094440731453062</v>
      </c>
      <c r="DR624" s="66" t="e">
        <f t="shared" si="1468"/>
        <v>#NUM!</v>
      </c>
      <c r="DS624" s="96" t="e">
        <f t="shared" si="1469"/>
        <v>#NUM!</v>
      </c>
      <c r="DT624" s="66" t="e">
        <f t="shared" si="1470"/>
        <v>#NUM!</v>
      </c>
      <c r="DU624" s="66" t="e">
        <f t="shared" si="1471"/>
        <v>#NUM!</v>
      </c>
      <c r="FJ624" s="3">
        <f t="shared" si="1305"/>
        <v>0.14930555555555558</v>
      </c>
      <c r="FK624" s="3">
        <f t="shared" si="1510"/>
        <v>0.1215277777777779</v>
      </c>
      <c r="FL624" s="3">
        <f t="shared" si="1511"/>
        <v>0</v>
      </c>
    </row>
    <row r="625" spans="1:168" ht="30">
      <c r="A625" s="175">
        <v>624</v>
      </c>
      <c r="B625" s="451">
        <f t="shared" si="1506"/>
        <v>32</v>
      </c>
      <c r="C625" s="452">
        <v>40885</v>
      </c>
      <c r="D625" s="453">
        <v>12</v>
      </c>
      <c r="E625" s="454" t="s">
        <v>39</v>
      </c>
      <c r="F625" s="451">
        <v>13</v>
      </c>
      <c r="G625" s="455" t="s">
        <v>38</v>
      </c>
      <c r="H625" s="455" t="s">
        <v>768</v>
      </c>
      <c r="I625" s="455" t="s">
        <v>770</v>
      </c>
      <c r="J625" s="456">
        <v>1.3888888888888888E-2</v>
      </c>
      <c r="K625" s="457">
        <v>3393.54</v>
      </c>
      <c r="L625" s="455" t="s">
        <v>34</v>
      </c>
      <c r="M625" s="451">
        <v>53</v>
      </c>
      <c r="N625" s="451">
        <v>5</v>
      </c>
      <c r="O625" s="455"/>
      <c r="P625" s="456">
        <v>1.3888888888888888E-2</v>
      </c>
      <c r="Q625" s="456">
        <v>1.3888888888888888E-2</v>
      </c>
      <c r="R625" s="12">
        <f t="shared" si="1472"/>
        <v>0</v>
      </c>
      <c r="S625" s="13">
        <f t="shared" si="1473"/>
        <v>0</v>
      </c>
      <c r="T625" s="13">
        <f t="shared" si="1474"/>
        <v>0</v>
      </c>
      <c r="U625" s="456">
        <v>3.125E-2</v>
      </c>
      <c r="V625" s="12">
        <f t="shared" si="1422"/>
        <v>1.7361111111111112E-2</v>
      </c>
      <c r="W625" s="13">
        <f t="shared" si="1423"/>
        <v>0</v>
      </c>
      <c r="X625" s="225">
        <f t="shared" si="1424"/>
        <v>25</v>
      </c>
      <c r="Y625" s="456">
        <v>4.1666666666666664E-2</v>
      </c>
      <c r="Z625" s="12">
        <f t="shared" si="1316"/>
        <v>1.0416666666666664E-2</v>
      </c>
      <c r="AA625" s="13">
        <f t="shared" si="1317"/>
        <v>0</v>
      </c>
      <c r="AB625" s="13">
        <f t="shared" si="1318"/>
        <v>15</v>
      </c>
      <c r="AC625" s="456">
        <v>8.3333333333333329E-2</v>
      </c>
      <c r="AD625" s="12">
        <f t="shared" si="1374"/>
        <v>4.1666666666666664E-2</v>
      </c>
      <c r="AE625" s="13">
        <f t="shared" si="1375"/>
        <v>1</v>
      </c>
      <c r="AF625" s="13">
        <f t="shared" si="1376"/>
        <v>0</v>
      </c>
      <c r="AG625" s="456">
        <v>8.3333333333333329E-2</v>
      </c>
      <c r="AH625" s="456">
        <v>0.125</v>
      </c>
      <c r="AI625" s="12">
        <f t="shared" si="1507"/>
        <v>4.1666666666666671E-2</v>
      </c>
      <c r="AJ625" s="225">
        <f t="shared" si="1508"/>
        <v>1</v>
      </c>
      <c r="AK625" s="225">
        <f t="shared" si="1509"/>
        <v>0</v>
      </c>
      <c r="AL625" s="456">
        <v>8.3333333333333329E-2</v>
      </c>
      <c r="AM625" s="456">
        <v>0.125</v>
      </c>
      <c r="AN625" s="12">
        <f t="shared" si="1475"/>
        <v>4.1666666666666671E-2</v>
      </c>
      <c r="AO625" s="13">
        <f t="shared" si="1476"/>
        <v>1</v>
      </c>
      <c r="AP625" s="13">
        <f t="shared" si="1477"/>
        <v>0</v>
      </c>
      <c r="AQ625" s="456">
        <v>0.125</v>
      </c>
      <c r="AR625" s="12">
        <f t="shared" si="1416"/>
        <v>0</v>
      </c>
      <c r="AS625" s="225">
        <f t="shared" si="1417"/>
        <v>0</v>
      </c>
      <c r="AT625" s="13">
        <f t="shared" si="1418"/>
        <v>0</v>
      </c>
      <c r="AU625" s="456">
        <v>0.14097222222222222</v>
      </c>
      <c r="AV625" s="226">
        <f>AU625-AQ625</f>
        <v>1.5972222222222221E-2</v>
      </c>
      <c r="AW625" s="13">
        <f>HOUR(AV625)</f>
        <v>0</v>
      </c>
      <c r="AX625" s="13">
        <f>MINUTE(AV625)</f>
        <v>23</v>
      </c>
      <c r="AY625" s="456">
        <v>0.26319444444444445</v>
      </c>
      <c r="AZ625" s="12">
        <f t="shared" si="1362"/>
        <v>0.12222222222222223</v>
      </c>
      <c r="BA625" s="225">
        <f t="shared" si="1363"/>
        <v>2</v>
      </c>
      <c r="BB625" s="225">
        <f t="shared" si="1364"/>
        <v>56</v>
      </c>
      <c r="BC625" s="456">
        <v>0.26319444444444445</v>
      </c>
      <c r="BD625" s="456">
        <v>0.26319444444444445</v>
      </c>
      <c r="BE625" s="12">
        <f t="shared" si="1478"/>
        <v>0</v>
      </c>
      <c r="BF625" s="13">
        <f t="shared" si="1479"/>
        <v>0</v>
      </c>
      <c r="BG625" s="13">
        <f t="shared" si="1480"/>
        <v>0</v>
      </c>
      <c r="BH625" s="456">
        <v>0.26319444444444445</v>
      </c>
      <c r="BI625" s="456">
        <v>0.26319444444444445</v>
      </c>
      <c r="BJ625" s="455"/>
      <c r="BK625" s="69">
        <f t="shared" si="1481"/>
        <v>0</v>
      </c>
      <c r="BL625" s="13">
        <f t="shared" si="1482"/>
        <v>0</v>
      </c>
      <c r="BM625" s="13">
        <f t="shared" si="1483"/>
        <v>0</v>
      </c>
      <c r="BN625" s="456">
        <v>0.27083333333333331</v>
      </c>
      <c r="BO625" s="12">
        <f t="shared" si="1465"/>
        <v>7.6388888888888618E-3</v>
      </c>
      <c r="BP625" s="225">
        <f t="shared" si="1466"/>
        <v>0</v>
      </c>
      <c r="BQ625" s="225">
        <f t="shared" si="1467"/>
        <v>11</v>
      </c>
      <c r="BR625" s="456">
        <v>0.27430555555555552</v>
      </c>
      <c r="BS625" s="12">
        <f t="shared" si="1368"/>
        <v>3.4722222222222099E-3</v>
      </c>
      <c r="BT625" s="225">
        <f t="shared" si="1369"/>
        <v>0</v>
      </c>
      <c r="BU625" s="225">
        <f t="shared" si="1370"/>
        <v>5</v>
      </c>
      <c r="BV625" s="456">
        <v>0.27430555555555552</v>
      </c>
      <c r="BW625" s="456">
        <v>0.27777777777777779</v>
      </c>
      <c r="BX625" s="12">
        <f t="shared" si="1484"/>
        <v>3.4722222222222654E-3</v>
      </c>
      <c r="BY625" s="13">
        <f t="shared" si="1485"/>
        <v>0</v>
      </c>
      <c r="BZ625" s="13">
        <f t="shared" si="1486"/>
        <v>5</v>
      </c>
      <c r="CA625" s="226">
        <f t="shared" si="1487"/>
        <v>0.2638888888888889</v>
      </c>
      <c r="CB625" s="13">
        <f t="shared" si="1488"/>
        <v>6</v>
      </c>
      <c r="CC625" s="13">
        <f t="shared" si="1489"/>
        <v>20</v>
      </c>
      <c r="CD625" s="12">
        <f t="shared" si="1490"/>
        <v>5.2777777777777736E-2</v>
      </c>
      <c r="CE625" s="13">
        <f t="shared" si="1491"/>
        <v>1</v>
      </c>
      <c r="CF625" s="13">
        <f t="shared" si="1492"/>
        <v>16</v>
      </c>
      <c r="CG625" s="12">
        <f t="shared" si="1493"/>
        <v>4.1666666666666671E-2</v>
      </c>
      <c r="CH625" s="13">
        <f t="shared" si="1494"/>
        <v>1</v>
      </c>
      <c r="CI625" s="13">
        <f t="shared" si="1495"/>
        <v>0</v>
      </c>
      <c r="CJ625" s="12">
        <f t="shared" si="1496"/>
        <v>0.12222222222222223</v>
      </c>
      <c r="CK625" s="13">
        <f t="shared" si="1497"/>
        <v>2</v>
      </c>
      <c r="CL625" s="13">
        <f t="shared" si="1498"/>
        <v>56</v>
      </c>
      <c r="CM625" s="62"/>
      <c r="CN625" s="62"/>
      <c r="CO625" s="62"/>
      <c r="CP625" s="12">
        <f t="shared" si="1499"/>
        <v>7.5694444444444453E-2</v>
      </c>
      <c r="CQ625" s="13">
        <f t="shared" si="1500"/>
        <v>1</v>
      </c>
      <c r="CR625" s="13">
        <f t="shared" si="1501"/>
        <v>49</v>
      </c>
      <c r="CS625" s="456">
        <v>0</v>
      </c>
      <c r="CT625" s="13">
        <f t="shared" si="1455"/>
        <v>0</v>
      </c>
      <c r="CU625" s="13">
        <f t="shared" si="1456"/>
        <v>0</v>
      </c>
      <c r="CV625" s="456">
        <v>0</v>
      </c>
      <c r="CW625" s="13">
        <f t="shared" si="1351"/>
        <v>0</v>
      </c>
      <c r="CX625" s="13">
        <f t="shared" si="1352"/>
        <v>0</v>
      </c>
      <c r="CY625" s="456">
        <v>0</v>
      </c>
      <c r="CZ625" s="13">
        <f t="shared" si="1502"/>
        <v>0</v>
      </c>
      <c r="DA625" s="13">
        <f t="shared" si="1503"/>
        <v>0</v>
      </c>
      <c r="DB625" s="456">
        <v>0</v>
      </c>
      <c r="DC625" s="13">
        <f t="shared" si="1504"/>
        <v>0</v>
      </c>
      <c r="DD625" s="13">
        <f t="shared" si="1505"/>
        <v>0</v>
      </c>
      <c r="DE625" s="456">
        <v>4.1666666666666666E-3</v>
      </c>
      <c r="DF625" s="13">
        <f t="shared" si="1461"/>
        <v>0</v>
      </c>
      <c r="DG625" s="13">
        <f t="shared" si="1462"/>
        <v>6</v>
      </c>
      <c r="DH625" s="456">
        <v>4.2361111111111106E-2</v>
      </c>
      <c r="DI625" s="13">
        <f t="shared" si="1357"/>
        <v>1</v>
      </c>
      <c r="DJ625" s="13">
        <f t="shared" si="1358"/>
        <v>1</v>
      </c>
      <c r="DK625" s="456">
        <v>0</v>
      </c>
      <c r="DL625" s="35">
        <f t="shared" si="1463"/>
        <v>0</v>
      </c>
      <c r="DM625" s="35">
        <f t="shared" si="1464"/>
        <v>0</v>
      </c>
      <c r="DN625" s="66">
        <f t="shared" si="1299"/>
        <v>2207187.3360000006</v>
      </c>
      <c r="DO625" s="74">
        <f t="shared" si="1300"/>
        <v>35544</v>
      </c>
      <c r="DP625" s="66">
        <f t="shared" si="1373"/>
        <v>64.029056603773583</v>
      </c>
      <c r="DQ625" s="63">
        <f t="shared" si="1301"/>
        <v>62.097325455773145</v>
      </c>
      <c r="DR625" s="66" t="e">
        <f t="shared" si="1468"/>
        <v>#NUM!</v>
      </c>
      <c r="DS625" s="96" t="e">
        <f t="shared" si="1469"/>
        <v>#NUM!</v>
      </c>
      <c r="DT625" s="66" t="e">
        <f t="shared" si="1470"/>
        <v>#NUM!</v>
      </c>
      <c r="DU625" s="66" t="e">
        <f t="shared" si="1471"/>
        <v>#NUM!</v>
      </c>
      <c r="FJ625" s="3">
        <f t="shared" si="1305"/>
        <v>9.9999999999999978E-2</v>
      </c>
      <c r="FK625" s="3">
        <f t="shared" si="1510"/>
        <v>6.9444444444444448E-2</v>
      </c>
      <c r="FL625" s="3">
        <f t="shared" si="1511"/>
        <v>0</v>
      </c>
    </row>
    <row r="626" spans="1:168">
      <c r="A626" s="199">
        <v>625</v>
      </c>
      <c r="B626" s="451">
        <f t="shared" si="1506"/>
        <v>33</v>
      </c>
      <c r="C626" s="452">
        <v>40885</v>
      </c>
      <c r="D626" s="453">
        <v>12</v>
      </c>
      <c r="E626" s="454" t="s">
        <v>171</v>
      </c>
      <c r="F626" s="451">
        <v>7</v>
      </c>
      <c r="G626" s="455" t="s">
        <v>325</v>
      </c>
      <c r="H626" s="455" t="s">
        <v>782</v>
      </c>
      <c r="I626" s="455" t="s">
        <v>784</v>
      </c>
      <c r="J626" s="456">
        <v>0.1875</v>
      </c>
      <c r="K626" s="457">
        <v>3733.96</v>
      </c>
      <c r="L626" s="455" t="s">
        <v>34</v>
      </c>
      <c r="M626" s="451">
        <v>58</v>
      </c>
      <c r="N626" s="451">
        <v>1</v>
      </c>
      <c r="O626" s="455"/>
      <c r="P626" s="456">
        <v>0.1875</v>
      </c>
      <c r="Q626" s="456">
        <v>0.1875</v>
      </c>
      <c r="R626" s="12">
        <f t="shared" ref="R626:R631" si="1512">Q626-P626</f>
        <v>0</v>
      </c>
      <c r="S626" s="13">
        <f t="shared" ref="S626:S631" si="1513">HOUR(R626)</f>
        <v>0</v>
      </c>
      <c r="T626" s="13">
        <f t="shared" ref="T626:T631" si="1514">MINUTE(R626)</f>
        <v>0</v>
      </c>
      <c r="U626" s="456">
        <v>0.19444444444444445</v>
      </c>
      <c r="V626" s="12">
        <f t="shared" ref="V626:V631" si="1515">U626-Q626</f>
        <v>6.9444444444444475E-3</v>
      </c>
      <c r="W626" s="13">
        <f t="shared" ref="W626:W631" si="1516">HOUR(V626)</f>
        <v>0</v>
      </c>
      <c r="X626" s="225">
        <f t="shared" ref="X626:X631" si="1517">MINUTE(V626)</f>
        <v>10</v>
      </c>
      <c r="Y626" s="456">
        <v>0.20486111111111113</v>
      </c>
      <c r="Z626" s="12">
        <f t="shared" ref="Z626:Z631" si="1518">Y626-U626</f>
        <v>1.0416666666666685E-2</v>
      </c>
      <c r="AA626" s="13">
        <f t="shared" ref="AA626:AA631" si="1519">HOUR(Z626)</f>
        <v>0</v>
      </c>
      <c r="AB626" s="13">
        <f t="shared" ref="AB626:AB631" si="1520">MINUTE(Z626)</f>
        <v>15</v>
      </c>
      <c r="AC626" s="456">
        <v>0.25</v>
      </c>
      <c r="AD626" s="12">
        <f t="shared" ref="AD626:AD631" si="1521">AC626-Y626</f>
        <v>4.5138888888888867E-2</v>
      </c>
      <c r="AE626" s="13">
        <f t="shared" ref="AE626:AE631" si="1522">HOUR(AD626)</f>
        <v>1</v>
      </c>
      <c r="AF626" s="13">
        <f t="shared" ref="AF626:AF631" si="1523">MINUTE(AD626)</f>
        <v>5</v>
      </c>
      <c r="AG626" s="456">
        <v>0.25347222222222221</v>
      </c>
      <c r="AH626" s="456">
        <v>0.31597222222222221</v>
      </c>
      <c r="AI626" s="12">
        <f t="shared" si="1507"/>
        <v>6.25E-2</v>
      </c>
      <c r="AJ626" s="225">
        <f t="shared" si="1508"/>
        <v>1</v>
      </c>
      <c r="AK626" s="225">
        <f t="shared" si="1509"/>
        <v>30</v>
      </c>
      <c r="AL626" s="456">
        <v>0.25347222222222221</v>
      </c>
      <c r="AM626" s="456">
        <v>0.31597222222222221</v>
      </c>
      <c r="AN626" s="12">
        <f t="shared" ref="AN626:AN631" si="1524">AM626-AL626</f>
        <v>6.25E-2</v>
      </c>
      <c r="AO626" s="13">
        <f t="shared" ref="AO626:AO631" si="1525">HOUR(AN626)</f>
        <v>1</v>
      </c>
      <c r="AP626" s="13">
        <f t="shared" ref="AP626:AP631" si="1526">MINUTE(AN626)</f>
        <v>30</v>
      </c>
      <c r="AQ626" s="456">
        <v>0.31736111111111115</v>
      </c>
      <c r="AR626" s="12">
        <f t="shared" si="1416"/>
        <v>1.3888888888889395E-3</v>
      </c>
      <c r="AS626" s="225">
        <f t="shared" si="1417"/>
        <v>0</v>
      </c>
      <c r="AT626" s="13">
        <f t="shared" si="1418"/>
        <v>2</v>
      </c>
      <c r="AU626" s="456">
        <v>0.31736111111111115</v>
      </c>
      <c r="AV626" s="226">
        <f t="shared" ref="AV626:AV639" si="1527">AU626-AQ626</f>
        <v>0</v>
      </c>
      <c r="AW626" s="13">
        <f t="shared" ref="AW626:AW641" si="1528">HOUR(AV626)</f>
        <v>0</v>
      </c>
      <c r="AX626" s="13">
        <f t="shared" ref="AX626:AX641" si="1529">MINUTE(AV626)</f>
        <v>0</v>
      </c>
      <c r="AY626" s="456">
        <v>0.43402777777777773</v>
      </c>
      <c r="AZ626" s="12">
        <f t="shared" si="1362"/>
        <v>0.11666666666666659</v>
      </c>
      <c r="BA626" s="225">
        <f t="shared" si="1363"/>
        <v>2</v>
      </c>
      <c r="BB626" s="225">
        <f t="shared" si="1364"/>
        <v>48</v>
      </c>
      <c r="BC626" s="456">
        <v>0.43402777777777773</v>
      </c>
      <c r="BD626" s="456">
        <v>0.43402777777777773</v>
      </c>
      <c r="BE626" s="12">
        <f t="shared" ref="BE626:BE631" si="1530">BD626-BC626</f>
        <v>0</v>
      </c>
      <c r="BF626" s="13">
        <f t="shared" ref="BF626:BF631" si="1531">HOUR(BE626)</f>
        <v>0</v>
      </c>
      <c r="BG626" s="13">
        <f t="shared" ref="BG626:BG631" si="1532">MINUTE(BE626)</f>
        <v>0</v>
      </c>
      <c r="BH626" s="456">
        <v>0.43402777777777773</v>
      </c>
      <c r="BI626" s="456">
        <v>0.43402777777777773</v>
      </c>
      <c r="BJ626" s="455"/>
      <c r="BK626" s="69">
        <f t="shared" ref="BK626:BK631" si="1533">BI626-BH626</f>
        <v>0</v>
      </c>
      <c r="BL626" s="13">
        <f t="shared" ref="BL626:BL631" si="1534">HOUR(BK626)</f>
        <v>0</v>
      </c>
      <c r="BM626" s="13">
        <f t="shared" ref="BM626:BM631" si="1535">MINUTE(BK626)</f>
        <v>0</v>
      </c>
      <c r="BN626" s="456">
        <v>0.44097222222222227</v>
      </c>
      <c r="BO626" s="12">
        <f t="shared" si="1465"/>
        <v>6.9444444444445308E-3</v>
      </c>
      <c r="BP626" s="225">
        <f t="shared" si="1466"/>
        <v>0</v>
      </c>
      <c r="BQ626" s="225">
        <f t="shared" si="1467"/>
        <v>10</v>
      </c>
      <c r="BR626" s="456">
        <v>0.44444444444444442</v>
      </c>
      <c r="BS626" s="12">
        <f t="shared" si="1368"/>
        <v>3.4722222222221544E-3</v>
      </c>
      <c r="BT626" s="225">
        <f t="shared" si="1369"/>
        <v>0</v>
      </c>
      <c r="BU626" s="225">
        <f t="shared" si="1370"/>
        <v>5</v>
      </c>
      <c r="BV626" s="456">
        <v>0.44444444444444442</v>
      </c>
      <c r="BW626" s="456">
        <v>0.44791666666666669</v>
      </c>
      <c r="BX626" s="12">
        <f t="shared" ref="BX626:BX631" si="1536">BW626-BV626</f>
        <v>3.4722222222222654E-3</v>
      </c>
      <c r="BY626" s="13">
        <f t="shared" ref="BY626:BY631" si="1537">HOUR(BX626)</f>
        <v>0</v>
      </c>
      <c r="BZ626" s="13">
        <f t="shared" ref="BZ626:BZ631" si="1538">MINUTE(BX626)</f>
        <v>5</v>
      </c>
      <c r="CA626" s="226">
        <f t="shared" ref="CA626:CA631" si="1539">BW626-P626</f>
        <v>0.26041666666666669</v>
      </c>
      <c r="CB626" s="13">
        <f t="shared" ref="CB626:CB631" si="1540">HOUR(CA626)</f>
        <v>6</v>
      </c>
      <c r="CC626" s="13">
        <f t="shared" ref="CC626:CC631" si="1541">MINUTE(CA626)</f>
        <v>15</v>
      </c>
      <c r="CD626" s="12">
        <f t="shared" ref="CD626:CD631" si="1542">AD626+AR626+BO626+BS626</f>
        <v>5.6944444444444492E-2</v>
      </c>
      <c r="CE626" s="13">
        <f t="shared" ref="CE626:CE631" si="1543">HOUR(CD626)</f>
        <v>1</v>
      </c>
      <c r="CF626" s="13">
        <f t="shared" ref="CF626:CF631" si="1544">MINUTE(CD626)</f>
        <v>22</v>
      </c>
      <c r="CG626" s="12">
        <f t="shared" ref="CG626:CG631" si="1545">AI626</f>
        <v>6.25E-2</v>
      </c>
      <c r="CH626" s="13">
        <f t="shared" ref="CH626:CH631" si="1546">HOUR(CG626)</f>
        <v>1</v>
      </c>
      <c r="CI626" s="13">
        <f t="shared" ref="CI626:CI631" si="1547">MINUTE(CG626)</f>
        <v>30</v>
      </c>
      <c r="CJ626" s="12">
        <f t="shared" ref="CJ626:CJ631" si="1548">AZ626</f>
        <v>0.11666666666666659</v>
      </c>
      <c r="CK626" s="13">
        <f t="shared" ref="CK626:CK631" si="1549">HOUR(CJ626)</f>
        <v>2</v>
      </c>
      <c r="CL626" s="13">
        <f t="shared" ref="CL626:CL631" si="1550">MINUTE(CJ626)</f>
        <v>48</v>
      </c>
      <c r="CM626" s="62"/>
      <c r="CN626" s="62"/>
      <c r="CO626" s="62"/>
      <c r="CP626" s="12">
        <f t="shared" ref="CP626:CP631" si="1551">AZ626-(CS626+CV626+CY626+DB626+DE626+DH626)</f>
        <v>5.694444444444436E-2</v>
      </c>
      <c r="CQ626" s="13">
        <f t="shared" ref="CQ626:CQ631" si="1552">HOUR(CP626)</f>
        <v>1</v>
      </c>
      <c r="CR626" s="13">
        <f t="shared" ref="CR626:CR631" si="1553">MINUTE(CP626)</f>
        <v>22</v>
      </c>
      <c r="CS626" s="456">
        <v>0</v>
      </c>
      <c r="CT626" s="13">
        <f t="shared" si="1455"/>
        <v>0</v>
      </c>
      <c r="CU626" s="13">
        <f t="shared" si="1456"/>
        <v>0</v>
      </c>
      <c r="CV626" s="456">
        <v>0</v>
      </c>
      <c r="CW626" s="13">
        <f t="shared" si="1351"/>
        <v>0</v>
      </c>
      <c r="CX626" s="13">
        <f t="shared" si="1352"/>
        <v>0</v>
      </c>
      <c r="CY626" s="456">
        <v>0</v>
      </c>
      <c r="CZ626" s="13">
        <f t="shared" ref="CZ626:CZ631" si="1554">HOUR(CY626)</f>
        <v>0</v>
      </c>
      <c r="DA626" s="13">
        <f t="shared" ref="DA626:DA631" si="1555">MINUTE(CY626)</f>
        <v>0</v>
      </c>
      <c r="DB626" s="456">
        <v>0</v>
      </c>
      <c r="DC626" s="13">
        <f t="shared" ref="DC626:DC631" si="1556">HOUR(DB626)</f>
        <v>0</v>
      </c>
      <c r="DD626" s="13">
        <f t="shared" ref="DD626:DD631" si="1557">MINUTE(DB626)</f>
        <v>0</v>
      </c>
      <c r="DE626" s="456">
        <v>0</v>
      </c>
      <c r="DF626" s="13">
        <f t="shared" ref="DF626:DF631" si="1558">HOUR(DE626)</f>
        <v>0</v>
      </c>
      <c r="DG626" s="13">
        <f t="shared" ref="DG626:DG631" si="1559">MINUTE(DE626)</f>
        <v>0</v>
      </c>
      <c r="DH626" s="456">
        <v>5.9722222222222225E-2</v>
      </c>
      <c r="DI626" s="13">
        <f t="shared" ref="DI626:DI631" si="1560">HOUR(DH626)</f>
        <v>1</v>
      </c>
      <c r="DJ626" s="13">
        <f t="shared" ref="DJ626:DJ631" si="1561">MINUTE(DH626)</f>
        <v>26</v>
      </c>
      <c r="DK626" s="456">
        <v>0</v>
      </c>
      <c r="DL626" s="35">
        <f t="shared" ref="DL626:DL640" si="1562">HOUR(DK626)</f>
        <v>0</v>
      </c>
      <c r="DM626" s="35">
        <f t="shared" ref="DM626:DM640" si="1563">MINUTE(DK626)</f>
        <v>0</v>
      </c>
      <c r="DN626" s="66">
        <f t="shared" si="1299"/>
        <v>2210921.2960000006</v>
      </c>
      <c r="DO626" s="74">
        <f t="shared" si="1300"/>
        <v>35602</v>
      </c>
      <c r="DP626" s="66">
        <f t="shared" si="1373"/>
        <v>64.378620689655179</v>
      </c>
      <c r="DQ626" s="63">
        <f t="shared" si="1301"/>
        <v>62.101041963934627</v>
      </c>
      <c r="DR626" s="66" t="e">
        <f t="shared" si="1468"/>
        <v>#NUM!</v>
      </c>
      <c r="DS626" s="96" t="e">
        <f t="shared" si="1469"/>
        <v>#NUM!</v>
      </c>
      <c r="DT626" s="66" t="e">
        <f t="shared" si="1470"/>
        <v>#NUM!</v>
      </c>
      <c r="DU626" s="66" t="e">
        <f t="shared" si="1471"/>
        <v>#NUM!</v>
      </c>
      <c r="FJ626" s="3">
        <f t="shared" si="1305"/>
        <v>8.12500000000001E-2</v>
      </c>
      <c r="FK626" s="3">
        <f t="shared" si="1510"/>
        <v>6.25E-2</v>
      </c>
      <c r="FL626" s="3">
        <f t="shared" si="1511"/>
        <v>1.3888888888889395E-3</v>
      </c>
    </row>
    <row r="627" spans="1:168">
      <c r="A627" s="175">
        <v>626</v>
      </c>
      <c r="B627" s="451">
        <f t="shared" si="1506"/>
        <v>34</v>
      </c>
      <c r="C627" s="452">
        <v>40885</v>
      </c>
      <c r="D627" s="453">
        <v>12</v>
      </c>
      <c r="E627" s="454" t="s">
        <v>531</v>
      </c>
      <c r="F627" s="451">
        <v>5</v>
      </c>
      <c r="G627" s="455" t="s">
        <v>414</v>
      </c>
      <c r="H627" s="455" t="s">
        <v>413</v>
      </c>
      <c r="I627" s="455" t="s">
        <v>624</v>
      </c>
      <c r="J627" s="456">
        <v>0.46875</v>
      </c>
      <c r="K627" s="457">
        <v>3658.58</v>
      </c>
      <c r="L627" s="455" t="s">
        <v>34</v>
      </c>
      <c r="M627" s="451">
        <v>59</v>
      </c>
      <c r="N627" s="451">
        <v>0</v>
      </c>
      <c r="O627" s="455"/>
      <c r="P627" s="456">
        <v>0.46875</v>
      </c>
      <c r="Q627" s="456">
        <v>0.46875</v>
      </c>
      <c r="R627" s="12">
        <f t="shared" si="1512"/>
        <v>0</v>
      </c>
      <c r="S627" s="13">
        <f t="shared" si="1513"/>
        <v>0</v>
      </c>
      <c r="T627" s="13">
        <f t="shared" si="1514"/>
        <v>0</v>
      </c>
      <c r="U627" s="456">
        <v>0.47916666666666669</v>
      </c>
      <c r="V627" s="12">
        <f t="shared" si="1515"/>
        <v>1.0416666666666685E-2</v>
      </c>
      <c r="W627" s="13">
        <f t="shared" si="1516"/>
        <v>0</v>
      </c>
      <c r="X627" s="225">
        <f t="shared" si="1517"/>
        <v>15</v>
      </c>
      <c r="Y627" s="456">
        <v>0.4861111111111111</v>
      </c>
      <c r="Z627" s="12">
        <f t="shared" si="1518"/>
        <v>6.9444444444444198E-3</v>
      </c>
      <c r="AA627" s="13">
        <f t="shared" si="1519"/>
        <v>0</v>
      </c>
      <c r="AB627" s="13">
        <f t="shared" si="1520"/>
        <v>10</v>
      </c>
      <c r="AC627" s="456">
        <v>0.52777777777777779</v>
      </c>
      <c r="AD627" s="12">
        <f t="shared" si="1521"/>
        <v>4.1666666666666685E-2</v>
      </c>
      <c r="AE627" s="13">
        <f t="shared" si="1522"/>
        <v>1</v>
      </c>
      <c r="AF627" s="13">
        <f t="shared" si="1523"/>
        <v>0</v>
      </c>
      <c r="AG627" s="456">
        <v>0.53125</v>
      </c>
      <c r="AH627" s="456">
        <v>0.57638888888888895</v>
      </c>
      <c r="AI627" s="12">
        <f t="shared" si="1507"/>
        <v>4.5138888888888951E-2</v>
      </c>
      <c r="AJ627" s="225">
        <f t="shared" si="1508"/>
        <v>1</v>
      </c>
      <c r="AK627" s="225">
        <f t="shared" si="1509"/>
        <v>5</v>
      </c>
      <c r="AL627" s="456">
        <v>0.53125</v>
      </c>
      <c r="AM627" s="456">
        <v>0.57638888888888895</v>
      </c>
      <c r="AN627" s="12">
        <f t="shared" si="1524"/>
        <v>4.5138888888888951E-2</v>
      </c>
      <c r="AO627" s="13">
        <f t="shared" si="1525"/>
        <v>1</v>
      </c>
      <c r="AP627" s="13">
        <f t="shared" si="1526"/>
        <v>5</v>
      </c>
      <c r="AQ627" s="456">
        <v>0.57847222222222217</v>
      </c>
      <c r="AR627" s="12">
        <f t="shared" si="1416"/>
        <v>2.0833333333332149E-3</v>
      </c>
      <c r="AS627" s="225">
        <f t="shared" si="1417"/>
        <v>0</v>
      </c>
      <c r="AT627" s="13">
        <f t="shared" si="1418"/>
        <v>3</v>
      </c>
      <c r="AU627" s="456">
        <v>0.57916666666666672</v>
      </c>
      <c r="AV627" s="226">
        <f t="shared" si="1527"/>
        <v>6.94444444444553E-4</v>
      </c>
      <c r="AW627" s="13">
        <f t="shared" si="1528"/>
        <v>0</v>
      </c>
      <c r="AX627" s="13">
        <f t="shared" si="1529"/>
        <v>1</v>
      </c>
      <c r="AY627" s="456">
        <v>0.6479166666666667</v>
      </c>
      <c r="AZ627" s="12">
        <f t="shared" si="1362"/>
        <v>6.8749999999999978E-2</v>
      </c>
      <c r="BA627" s="225">
        <f t="shared" si="1363"/>
        <v>1</v>
      </c>
      <c r="BB627" s="225">
        <f t="shared" si="1364"/>
        <v>39</v>
      </c>
      <c r="BC627" s="456">
        <v>0.6479166666666667</v>
      </c>
      <c r="BD627" s="456">
        <v>0.6479166666666667</v>
      </c>
      <c r="BE627" s="12">
        <f t="shared" si="1530"/>
        <v>0</v>
      </c>
      <c r="BF627" s="13">
        <f t="shared" si="1531"/>
        <v>0</v>
      </c>
      <c r="BG627" s="13">
        <f t="shared" si="1532"/>
        <v>0</v>
      </c>
      <c r="BH627" s="456">
        <v>0.6479166666666667</v>
      </c>
      <c r="BI627" s="456">
        <v>0.6479166666666667</v>
      </c>
      <c r="BJ627" s="455"/>
      <c r="BK627" s="69">
        <f t="shared" si="1533"/>
        <v>0</v>
      </c>
      <c r="BL627" s="13">
        <f t="shared" si="1534"/>
        <v>0</v>
      </c>
      <c r="BM627" s="13">
        <f t="shared" si="1535"/>
        <v>0</v>
      </c>
      <c r="BN627" s="456">
        <v>0.65625</v>
      </c>
      <c r="BO627" s="12">
        <f t="shared" si="1465"/>
        <v>8.3333333333333037E-3</v>
      </c>
      <c r="BP627" s="225">
        <f t="shared" si="1466"/>
        <v>0</v>
      </c>
      <c r="BQ627" s="225">
        <f t="shared" si="1467"/>
        <v>12</v>
      </c>
      <c r="BR627" s="456">
        <v>0.65972222222222221</v>
      </c>
      <c r="BS627" s="12">
        <f t="shared" si="1368"/>
        <v>3.4722222222222099E-3</v>
      </c>
      <c r="BT627" s="225">
        <f t="shared" si="1369"/>
        <v>0</v>
      </c>
      <c r="BU627" s="225">
        <f t="shared" si="1370"/>
        <v>5</v>
      </c>
      <c r="BV627" s="456">
        <v>0.65972222222222221</v>
      </c>
      <c r="BW627" s="456">
        <v>0.66319444444444442</v>
      </c>
      <c r="BX627" s="12">
        <f t="shared" si="1536"/>
        <v>3.4722222222222099E-3</v>
      </c>
      <c r="BY627" s="13">
        <f t="shared" si="1537"/>
        <v>0</v>
      </c>
      <c r="BZ627" s="13">
        <f t="shared" si="1538"/>
        <v>5</v>
      </c>
      <c r="CA627" s="226">
        <f t="shared" si="1539"/>
        <v>0.19444444444444442</v>
      </c>
      <c r="CB627" s="13">
        <f t="shared" si="1540"/>
        <v>4</v>
      </c>
      <c r="CC627" s="13">
        <f t="shared" si="1541"/>
        <v>40</v>
      </c>
      <c r="CD627" s="12">
        <f t="shared" si="1542"/>
        <v>5.5555555555555414E-2</v>
      </c>
      <c r="CE627" s="13">
        <f t="shared" si="1543"/>
        <v>1</v>
      </c>
      <c r="CF627" s="13">
        <f t="shared" si="1544"/>
        <v>20</v>
      </c>
      <c r="CG627" s="12">
        <f t="shared" si="1545"/>
        <v>4.5138888888888951E-2</v>
      </c>
      <c r="CH627" s="13">
        <f t="shared" si="1546"/>
        <v>1</v>
      </c>
      <c r="CI627" s="13">
        <f t="shared" si="1547"/>
        <v>5</v>
      </c>
      <c r="CJ627" s="12">
        <f t="shared" si="1548"/>
        <v>6.8749999999999978E-2</v>
      </c>
      <c r="CK627" s="13">
        <f t="shared" si="1549"/>
        <v>1</v>
      </c>
      <c r="CL627" s="13">
        <f t="shared" si="1550"/>
        <v>39</v>
      </c>
      <c r="CM627" s="62"/>
      <c r="CN627" s="62"/>
      <c r="CO627" s="62"/>
      <c r="CP627" s="12">
        <f t="shared" si="1551"/>
        <v>5.6249999999999981E-2</v>
      </c>
      <c r="CQ627" s="13">
        <f t="shared" si="1552"/>
        <v>1</v>
      </c>
      <c r="CR627" s="13">
        <f t="shared" si="1553"/>
        <v>21</v>
      </c>
      <c r="CS627" s="456">
        <v>0</v>
      </c>
      <c r="CT627" s="13">
        <f t="shared" si="1455"/>
        <v>0</v>
      </c>
      <c r="CU627" s="13">
        <f t="shared" si="1456"/>
        <v>0</v>
      </c>
      <c r="CV627" s="456">
        <v>0</v>
      </c>
      <c r="CW627" s="13">
        <f t="shared" si="1351"/>
        <v>0</v>
      </c>
      <c r="CX627" s="13">
        <f t="shared" si="1352"/>
        <v>0</v>
      </c>
      <c r="CY627" s="456">
        <v>0</v>
      </c>
      <c r="CZ627" s="13">
        <f t="shared" si="1554"/>
        <v>0</v>
      </c>
      <c r="DA627" s="13">
        <f t="shared" si="1555"/>
        <v>0</v>
      </c>
      <c r="DB627" s="456">
        <v>0</v>
      </c>
      <c r="DC627" s="13">
        <f t="shared" si="1556"/>
        <v>0</v>
      </c>
      <c r="DD627" s="13">
        <f t="shared" si="1557"/>
        <v>0</v>
      </c>
      <c r="DE627" s="456">
        <v>0</v>
      </c>
      <c r="DF627" s="13">
        <f t="shared" si="1558"/>
        <v>0</v>
      </c>
      <c r="DG627" s="13">
        <f t="shared" si="1559"/>
        <v>0</v>
      </c>
      <c r="DH627" s="456">
        <v>1.2499999999999999E-2</v>
      </c>
      <c r="DI627" s="13">
        <f t="shared" si="1560"/>
        <v>0</v>
      </c>
      <c r="DJ627" s="13">
        <f t="shared" si="1561"/>
        <v>18</v>
      </c>
      <c r="DK627" s="456">
        <v>0</v>
      </c>
      <c r="DL627" s="35">
        <f t="shared" si="1562"/>
        <v>0</v>
      </c>
      <c r="DM627" s="35">
        <f t="shared" si="1563"/>
        <v>0</v>
      </c>
      <c r="DN627" s="66">
        <f t="shared" si="1299"/>
        <v>2214579.8760000006</v>
      </c>
      <c r="DO627" s="74">
        <f t="shared" si="1300"/>
        <v>35661</v>
      </c>
      <c r="DP627" s="66">
        <f t="shared" si="1373"/>
        <v>62.009830508474572</v>
      </c>
      <c r="DQ627" s="63">
        <f t="shared" si="1301"/>
        <v>62.100891057457744</v>
      </c>
      <c r="DR627" s="66" t="e">
        <f t="shared" si="1468"/>
        <v>#NUM!</v>
      </c>
      <c r="DS627" s="96" t="e">
        <f t="shared" si="1469"/>
        <v>#NUM!</v>
      </c>
      <c r="DT627" s="66" t="e">
        <f t="shared" si="1470"/>
        <v>#NUM!</v>
      </c>
      <c r="DU627" s="66" t="e">
        <f t="shared" si="1471"/>
        <v>#NUM!</v>
      </c>
      <c r="FJ627" s="3">
        <f t="shared" si="1305"/>
        <v>8.0555555555555491E-2</v>
      </c>
      <c r="FK627" s="3">
        <f t="shared" si="1510"/>
        <v>5.902777777777779E-2</v>
      </c>
      <c r="FL627" s="3">
        <f t="shared" si="1511"/>
        <v>2.0833333333332149E-3</v>
      </c>
    </row>
    <row r="628" spans="1:168">
      <c r="A628" s="199">
        <v>627</v>
      </c>
      <c r="B628" s="451">
        <f t="shared" si="1506"/>
        <v>35</v>
      </c>
      <c r="C628" s="452">
        <v>40885</v>
      </c>
      <c r="D628" s="453">
        <v>12</v>
      </c>
      <c r="E628" s="454" t="s">
        <v>530</v>
      </c>
      <c r="F628" s="451">
        <v>3</v>
      </c>
      <c r="G628" s="455" t="s">
        <v>532</v>
      </c>
      <c r="H628" s="455" t="s">
        <v>288</v>
      </c>
      <c r="I628" s="455" t="s">
        <v>25</v>
      </c>
      <c r="J628" s="456">
        <v>0.58333333333333337</v>
      </c>
      <c r="K628" s="457">
        <v>3589.24</v>
      </c>
      <c r="L628" s="455" t="s">
        <v>33</v>
      </c>
      <c r="M628" s="451">
        <v>58</v>
      </c>
      <c r="N628" s="451">
        <v>1</v>
      </c>
      <c r="O628" s="455"/>
      <c r="P628" s="456">
        <v>0.58333333333333337</v>
      </c>
      <c r="Q628" s="456">
        <v>0.58333333333333337</v>
      </c>
      <c r="R628" s="12">
        <f t="shared" si="1512"/>
        <v>0</v>
      </c>
      <c r="S628" s="13">
        <f t="shared" si="1513"/>
        <v>0</v>
      </c>
      <c r="T628" s="13">
        <f t="shared" si="1514"/>
        <v>0</v>
      </c>
      <c r="U628" s="456">
        <v>0.58680555555555558</v>
      </c>
      <c r="V628" s="12">
        <f t="shared" si="1515"/>
        <v>3.4722222222222099E-3</v>
      </c>
      <c r="W628" s="13">
        <f t="shared" si="1516"/>
        <v>0</v>
      </c>
      <c r="X628" s="225">
        <f t="shared" si="1517"/>
        <v>5</v>
      </c>
      <c r="Y628" s="456">
        <v>0.59375</v>
      </c>
      <c r="Z628" s="12">
        <f t="shared" si="1518"/>
        <v>6.9444444444444198E-3</v>
      </c>
      <c r="AA628" s="13">
        <f t="shared" si="1519"/>
        <v>0</v>
      </c>
      <c r="AB628" s="13">
        <f t="shared" si="1520"/>
        <v>10</v>
      </c>
      <c r="AC628" s="456">
        <v>0.63194444444444442</v>
      </c>
      <c r="AD628" s="12">
        <f t="shared" si="1521"/>
        <v>3.819444444444442E-2</v>
      </c>
      <c r="AE628" s="13">
        <f t="shared" si="1522"/>
        <v>0</v>
      </c>
      <c r="AF628" s="13">
        <f t="shared" si="1523"/>
        <v>55</v>
      </c>
      <c r="AG628" s="456">
        <v>0.6333333333333333</v>
      </c>
      <c r="AH628" s="456">
        <v>0.6875</v>
      </c>
      <c r="AI628" s="12">
        <f t="shared" si="1507"/>
        <v>5.4166666666666696E-2</v>
      </c>
      <c r="AJ628" s="225">
        <f t="shared" si="1508"/>
        <v>1</v>
      </c>
      <c r="AK628" s="225">
        <f t="shared" si="1509"/>
        <v>18</v>
      </c>
      <c r="AL628" s="456">
        <v>0.6333333333333333</v>
      </c>
      <c r="AM628" s="456">
        <v>0.6875</v>
      </c>
      <c r="AN628" s="12">
        <f t="shared" si="1524"/>
        <v>5.4166666666666696E-2</v>
      </c>
      <c r="AO628" s="13">
        <f t="shared" si="1525"/>
        <v>1</v>
      </c>
      <c r="AP628" s="13">
        <f t="shared" si="1526"/>
        <v>18</v>
      </c>
      <c r="AQ628" s="456">
        <v>0.68888888888888899</v>
      </c>
      <c r="AR628" s="12">
        <f t="shared" si="1416"/>
        <v>1.388888888888995E-3</v>
      </c>
      <c r="AS628" s="225">
        <f t="shared" si="1417"/>
        <v>0</v>
      </c>
      <c r="AT628" s="13">
        <f t="shared" si="1418"/>
        <v>2</v>
      </c>
      <c r="AU628" s="456">
        <v>0.69097222222222221</v>
      </c>
      <c r="AV628" s="226">
        <f t="shared" si="1527"/>
        <v>2.0833333333332149E-3</v>
      </c>
      <c r="AW628" s="13">
        <f t="shared" si="1528"/>
        <v>0</v>
      </c>
      <c r="AX628" s="13">
        <f t="shared" si="1529"/>
        <v>3</v>
      </c>
      <c r="AY628" s="456">
        <v>0.77708333333333324</v>
      </c>
      <c r="AZ628" s="12">
        <f t="shared" si="1362"/>
        <v>8.6111111111111027E-2</v>
      </c>
      <c r="BA628" s="225">
        <f t="shared" si="1363"/>
        <v>2</v>
      </c>
      <c r="BB628" s="225">
        <f t="shared" si="1364"/>
        <v>4</v>
      </c>
      <c r="BC628" s="456">
        <v>0.77708333333333324</v>
      </c>
      <c r="BD628" s="456">
        <v>0.77708333333333324</v>
      </c>
      <c r="BE628" s="12">
        <f t="shared" si="1530"/>
        <v>0</v>
      </c>
      <c r="BF628" s="13">
        <f t="shared" si="1531"/>
        <v>0</v>
      </c>
      <c r="BG628" s="13">
        <f t="shared" si="1532"/>
        <v>0</v>
      </c>
      <c r="BH628" s="456">
        <v>0.77708333333333324</v>
      </c>
      <c r="BI628" s="456">
        <v>0.77708333333333324</v>
      </c>
      <c r="BJ628" s="455"/>
      <c r="BK628" s="69">
        <f t="shared" si="1533"/>
        <v>0</v>
      </c>
      <c r="BL628" s="13">
        <f t="shared" si="1534"/>
        <v>0</v>
      </c>
      <c r="BM628" s="13">
        <f t="shared" si="1535"/>
        <v>0</v>
      </c>
      <c r="BN628" s="456">
        <v>0.78472222222222221</v>
      </c>
      <c r="BO628" s="12">
        <f t="shared" si="1465"/>
        <v>7.6388888888889728E-3</v>
      </c>
      <c r="BP628" s="225">
        <f t="shared" si="1466"/>
        <v>0</v>
      </c>
      <c r="BQ628" s="225">
        <f t="shared" si="1467"/>
        <v>11</v>
      </c>
      <c r="BR628" s="456">
        <v>0.78819444444444453</v>
      </c>
      <c r="BS628" s="12">
        <f t="shared" si="1368"/>
        <v>3.4722222222223209E-3</v>
      </c>
      <c r="BT628" s="225">
        <f t="shared" si="1369"/>
        <v>0</v>
      </c>
      <c r="BU628" s="225">
        <f t="shared" si="1370"/>
        <v>5</v>
      </c>
      <c r="BV628" s="456">
        <v>0.78819444444444453</v>
      </c>
      <c r="BW628" s="456">
        <v>0.79166666666666663</v>
      </c>
      <c r="BX628" s="12">
        <f t="shared" si="1536"/>
        <v>3.4722222222220989E-3</v>
      </c>
      <c r="BY628" s="13">
        <f t="shared" si="1537"/>
        <v>0</v>
      </c>
      <c r="BZ628" s="13">
        <f t="shared" si="1538"/>
        <v>5</v>
      </c>
      <c r="CA628" s="226">
        <f t="shared" si="1539"/>
        <v>0.20833333333333326</v>
      </c>
      <c r="CB628" s="13">
        <f t="shared" si="1540"/>
        <v>5</v>
      </c>
      <c r="CC628" s="13">
        <f t="shared" si="1541"/>
        <v>0</v>
      </c>
      <c r="CD628" s="12">
        <f t="shared" si="1542"/>
        <v>5.0694444444444708E-2</v>
      </c>
      <c r="CE628" s="13">
        <f t="shared" si="1543"/>
        <v>1</v>
      </c>
      <c r="CF628" s="13">
        <f t="shared" si="1544"/>
        <v>13</v>
      </c>
      <c r="CG628" s="12">
        <f t="shared" si="1545"/>
        <v>5.4166666666666696E-2</v>
      </c>
      <c r="CH628" s="13">
        <f t="shared" si="1546"/>
        <v>1</v>
      </c>
      <c r="CI628" s="13">
        <f t="shared" si="1547"/>
        <v>18</v>
      </c>
      <c r="CJ628" s="12">
        <f t="shared" si="1548"/>
        <v>8.6111111111111027E-2</v>
      </c>
      <c r="CK628" s="13">
        <f t="shared" si="1549"/>
        <v>2</v>
      </c>
      <c r="CL628" s="13">
        <f t="shared" si="1550"/>
        <v>4</v>
      </c>
      <c r="CM628" s="62"/>
      <c r="CN628" s="62"/>
      <c r="CO628" s="62"/>
      <c r="CP628" s="12">
        <f t="shared" si="1551"/>
        <v>6.2499999999999917E-2</v>
      </c>
      <c r="CQ628" s="13">
        <f t="shared" si="1552"/>
        <v>1</v>
      </c>
      <c r="CR628" s="13">
        <f t="shared" si="1553"/>
        <v>30</v>
      </c>
      <c r="CS628" s="456">
        <v>0</v>
      </c>
      <c r="CT628" s="13">
        <f t="shared" si="1455"/>
        <v>0</v>
      </c>
      <c r="CU628" s="13">
        <f t="shared" si="1456"/>
        <v>0</v>
      </c>
      <c r="CV628" s="456">
        <v>0</v>
      </c>
      <c r="CW628" s="13">
        <f t="shared" si="1351"/>
        <v>0</v>
      </c>
      <c r="CX628" s="13">
        <f t="shared" si="1352"/>
        <v>0</v>
      </c>
      <c r="CY628" s="456">
        <v>0</v>
      </c>
      <c r="CZ628" s="13">
        <f t="shared" si="1554"/>
        <v>0</v>
      </c>
      <c r="DA628" s="13">
        <f t="shared" si="1555"/>
        <v>0</v>
      </c>
      <c r="DB628" s="456">
        <v>0</v>
      </c>
      <c r="DC628" s="13">
        <f t="shared" si="1556"/>
        <v>0</v>
      </c>
      <c r="DD628" s="13">
        <f t="shared" si="1557"/>
        <v>0</v>
      </c>
      <c r="DE628" s="456">
        <v>0</v>
      </c>
      <c r="DF628" s="13">
        <f t="shared" si="1558"/>
        <v>0</v>
      </c>
      <c r="DG628" s="13">
        <f t="shared" si="1559"/>
        <v>0</v>
      </c>
      <c r="DH628" s="456">
        <v>2.361111111111111E-2</v>
      </c>
      <c r="DI628" s="13">
        <f t="shared" si="1560"/>
        <v>0</v>
      </c>
      <c r="DJ628" s="13">
        <f t="shared" si="1561"/>
        <v>34</v>
      </c>
      <c r="DK628" s="456">
        <v>0</v>
      </c>
      <c r="DL628" s="35">
        <f t="shared" si="1562"/>
        <v>0</v>
      </c>
      <c r="DM628" s="35">
        <f t="shared" si="1563"/>
        <v>0</v>
      </c>
      <c r="DN628" s="66">
        <f t="shared" si="1299"/>
        <v>2218169.1160000009</v>
      </c>
      <c r="DO628" s="74">
        <f t="shared" si="1300"/>
        <v>35719</v>
      </c>
      <c r="DP628" s="66">
        <f t="shared" si="1373"/>
        <v>61.883448275862065</v>
      </c>
      <c r="DQ628" s="63">
        <f t="shared" si="1301"/>
        <v>62.100537976987063</v>
      </c>
      <c r="DR628" s="66" t="e">
        <f t="shared" si="1468"/>
        <v>#NUM!</v>
      </c>
      <c r="DS628" s="96" t="e">
        <f t="shared" si="1469"/>
        <v>#NUM!</v>
      </c>
      <c r="DT628" s="66" t="e">
        <f t="shared" si="1470"/>
        <v>#NUM!</v>
      </c>
      <c r="DU628" s="66" t="e">
        <f t="shared" si="1471"/>
        <v>#NUM!</v>
      </c>
      <c r="FJ628" s="3">
        <f t="shared" si="1305"/>
        <v>6.8055555555555536E-2</v>
      </c>
      <c r="FK628" s="3">
        <f t="shared" si="1510"/>
        <v>4.8611111111111049E-2</v>
      </c>
      <c r="FL628" s="3">
        <f t="shared" si="1511"/>
        <v>1.388888888888995E-3</v>
      </c>
    </row>
    <row r="629" spans="1:168">
      <c r="A629" s="175">
        <v>628</v>
      </c>
      <c r="B629" s="451">
        <f t="shared" si="1506"/>
        <v>36</v>
      </c>
      <c r="C629" s="452">
        <v>40885</v>
      </c>
      <c r="D629" s="453">
        <v>12</v>
      </c>
      <c r="E629" s="454" t="s">
        <v>600</v>
      </c>
      <c r="F629" s="451">
        <v>2</v>
      </c>
      <c r="G629" s="455" t="s">
        <v>582</v>
      </c>
      <c r="H629" s="455" t="s">
        <v>413</v>
      </c>
      <c r="I629" s="455" t="s">
        <v>689</v>
      </c>
      <c r="J629" s="456">
        <v>0.6875</v>
      </c>
      <c r="K629" s="457">
        <v>3598.97</v>
      </c>
      <c r="L629" s="455" t="s">
        <v>34</v>
      </c>
      <c r="M629" s="451">
        <v>58</v>
      </c>
      <c r="N629" s="451">
        <v>1</v>
      </c>
      <c r="O629" s="455"/>
      <c r="P629" s="456">
        <v>0.6875</v>
      </c>
      <c r="Q629" s="456">
        <v>0.6875</v>
      </c>
      <c r="R629" s="12">
        <f t="shared" si="1512"/>
        <v>0</v>
      </c>
      <c r="S629" s="13">
        <f t="shared" si="1513"/>
        <v>0</v>
      </c>
      <c r="T629" s="13">
        <f t="shared" si="1514"/>
        <v>0</v>
      </c>
      <c r="U629" s="456">
        <v>0.69444444444444453</v>
      </c>
      <c r="V629" s="12">
        <f t="shared" si="1515"/>
        <v>6.9444444444445308E-3</v>
      </c>
      <c r="W629" s="13">
        <f t="shared" si="1516"/>
        <v>0</v>
      </c>
      <c r="X629" s="225">
        <f t="shared" si="1517"/>
        <v>10</v>
      </c>
      <c r="Y629" s="456">
        <v>0.70138888888888884</v>
      </c>
      <c r="Z629" s="12">
        <f t="shared" si="1518"/>
        <v>6.9444444444443088E-3</v>
      </c>
      <c r="AA629" s="13">
        <f t="shared" si="1519"/>
        <v>0</v>
      </c>
      <c r="AB629" s="13">
        <f t="shared" si="1520"/>
        <v>10</v>
      </c>
      <c r="AC629" s="456">
        <v>0.7402777777777777</v>
      </c>
      <c r="AD629" s="12">
        <f t="shared" si="1521"/>
        <v>3.8888888888888862E-2</v>
      </c>
      <c r="AE629" s="13">
        <f t="shared" si="1522"/>
        <v>0</v>
      </c>
      <c r="AF629" s="13">
        <f t="shared" si="1523"/>
        <v>56</v>
      </c>
      <c r="AG629" s="456">
        <v>0.74513888888888891</v>
      </c>
      <c r="AH629" s="456">
        <v>0.80972222222222223</v>
      </c>
      <c r="AI629" s="12">
        <f t="shared" si="1507"/>
        <v>6.4583333333333326E-2</v>
      </c>
      <c r="AJ629" s="225">
        <f t="shared" si="1508"/>
        <v>1</v>
      </c>
      <c r="AK629" s="225">
        <f t="shared" si="1509"/>
        <v>33</v>
      </c>
      <c r="AL629" s="456">
        <v>0.74513888888888891</v>
      </c>
      <c r="AM629" s="456">
        <v>0.80972222222222223</v>
      </c>
      <c r="AN629" s="12">
        <f t="shared" si="1524"/>
        <v>6.4583333333333326E-2</v>
      </c>
      <c r="AO629" s="13">
        <f t="shared" si="1525"/>
        <v>1</v>
      </c>
      <c r="AP629" s="13">
        <f t="shared" si="1526"/>
        <v>33</v>
      </c>
      <c r="AQ629" s="456">
        <v>0.81527777777777777</v>
      </c>
      <c r="AR629" s="12">
        <f t="shared" si="1416"/>
        <v>5.5555555555555358E-3</v>
      </c>
      <c r="AS629" s="225">
        <f t="shared" si="1417"/>
        <v>0</v>
      </c>
      <c r="AT629" s="13">
        <f t="shared" si="1418"/>
        <v>8</v>
      </c>
      <c r="AU629" s="456">
        <v>0.81666666666666676</v>
      </c>
      <c r="AV629" s="226">
        <f t="shared" si="1527"/>
        <v>1.388888888888995E-3</v>
      </c>
      <c r="AW629" s="13">
        <f t="shared" si="1528"/>
        <v>0</v>
      </c>
      <c r="AX629" s="13">
        <f t="shared" si="1529"/>
        <v>2</v>
      </c>
      <c r="AY629" s="456">
        <v>0.9277777777777777</v>
      </c>
      <c r="AZ629" s="12">
        <f t="shared" si="1362"/>
        <v>0.11111111111111094</v>
      </c>
      <c r="BA629" s="225">
        <f t="shared" si="1363"/>
        <v>2</v>
      </c>
      <c r="BB629" s="225">
        <f t="shared" si="1364"/>
        <v>40</v>
      </c>
      <c r="BC629" s="456">
        <v>0.9277777777777777</v>
      </c>
      <c r="BD629" s="456">
        <v>0.9277777777777777</v>
      </c>
      <c r="BE629" s="12">
        <f t="shared" si="1530"/>
        <v>0</v>
      </c>
      <c r="BF629" s="13">
        <f t="shared" si="1531"/>
        <v>0</v>
      </c>
      <c r="BG629" s="13">
        <f t="shared" si="1532"/>
        <v>0</v>
      </c>
      <c r="BH629" s="456">
        <v>0.9277777777777777</v>
      </c>
      <c r="BI629" s="456">
        <v>0.9277777777777777</v>
      </c>
      <c r="BJ629" s="455"/>
      <c r="BK629" s="69">
        <f t="shared" si="1533"/>
        <v>0</v>
      </c>
      <c r="BL629" s="13">
        <f t="shared" si="1534"/>
        <v>0</v>
      </c>
      <c r="BM629" s="13">
        <f t="shared" si="1535"/>
        <v>0</v>
      </c>
      <c r="BN629" s="456">
        <v>0.93402777777777779</v>
      </c>
      <c r="BO629" s="12">
        <f t="shared" si="1465"/>
        <v>6.2500000000000888E-3</v>
      </c>
      <c r="BP629" s="225">
        <f t="shared" si="1466"/>
        <v>0</v>
      </c>
      <c r="BQ629" s="225">
        <f t="shared" si="1467"/>
        <v>9</v>
      </c>
      <c r="BR629" s="456">
        <v>0.9375</v>
      </c>
      <c r="BS629" s="12">
        <f t="shared" si="1368"/>
        <v>3.4722222222222099E-3</v>
      </c>
      <c r="BT629" s="225">
        <f t="shared" si="1369"/>
        <v>0</v>
      </c>
      <c r="BU629" s="225">
        <f t="shared" si="1370"/>
        <v>5</v>
      </c>
      <c r="BV629" s="456">
        <v>0.9375</v>
      </c>
      <c r="BW629" s="456">
        <v>0.94097222222222221</v>
      </c>
      <c r="BX629" s="12">
        <f t="shared" si="1536"/>
        <v>3.4722222222222099E-3</v>
      </c>
      <c r="BY629" s="13">
        <f t="shared" si="1537"/>
        <v>0</v>
      </c>
      <c r="BZ629" s="13">
        <f t="shared" si="1538"/>
        <v>5</v>
      </c>
      <c r="CA629" s="226">
        <f t="shared" si="1539"/>
        <v>0.25347222222222221</v>
      </c>
      <c r="CB629" s="13">
        <f t="shared" si="1540"/>
        <v>6</v>
      </c>
      <c r="CC629" s="13">
        <f t="shared" si="1541"/>
        <v>5</v>
      </c>
      <c r="CD629" s="12">
        <f t="shared" si="1542"/>
        <v>5.4166666666666696E-2</v>
      </c>
      <c r="CE629" s="13">
        <f t="shared" si="1543"/>
        <v>1</v>
      </c>
      <c r="CF629" s="13">
        <f t="shared" si="1544"/>
        <v>18</v>
      </c>
      <c r="CG629" s="12">
        <f t="shared" si="1545"/>
        <v>6.4583333333333326E-2</v>
      </c>
      <c r="CH629" s="13">
        <f t="shared" si="1546"/>
        <v>1</v>
      </c>
      <c r="CI629" s="13">
        <f t="shared" si="1547"/>
        <v>33</v>
      </c>
      <c r="CJ629" s="12">
        <f t="shared" si="1548"/>
        <v>0.11111111111111094</v>
      </c>
      <c r="CK629" s="13">
        <f t="shared" si="1549"/>
        <v>2</v>
      </c>
      <c r="CL629" s="13">
        <f t="shared" si="1550"/>
        <v>40</v>
      </c>
      <c r="CM629" s="62"/>
      <c r="CN629" s="62"/>
      <c r="CO629" s="62"/>
      <c r="CP629" s="12">
        <f t="shared" si="1551"/>
        <v>7.2222222222222049E-2</v>
      </c>
      <c r="CQ629" s="13">
        <f t="shared" si="1552"/>
        <v>1</v>
      </c>
      <c r="CR629" s="13">
        <f t="shared" si="1553"/>
        <v>44</v>
      </c>
      <c r="CS629" s="456">
        <v>0</v>
      </c>
      <c r="CT629" s="13">
        <f t="shared" si="1455"/>
        <v>0</v>
      </c>
      <c r="CU629" s="13">
        <f t="shared" si="1456"/>
        <v>0</v>
      </c>
      <c r="CV629" s="456">
        <v>3.2638888888888891E-2</v>
      </c>
      <c r="CW629" s="13">
        <f t="shared" si="1351"/>
        <v>0</v>
      </c>
      <c r="CX629" s="13">
        <f t="shared" si="1352"/>
        <v>47</v>
      </c>
      <c r="CY629" s="456">
        <v>0</v>
      </c>
      <c r="CZ629" s="13">
        <f t="shared" si="1554"/>
        <v>0</v>
      </c>
      <c r="DA629" s="13">
        <f t="shared" si="1555"/>
        <v>0</v>
      </c>
      <c r="DB629" s="456">
        <v>0</v>
      </c>
      <c r="DC629" s="13">
        <f t="shared" si="1556"/>
        <v>0</v>
      </c>
      <c r="DD629" s="13">
        <f t="shared" si="1557"/>
        <v>0</v>
      </c>
      <c r="DE629" s="456">
        <v>0</v>
      </c>
      <c r="DF629" s="13">
        <f t="shared" si="1558"/>
        <v>0</v>
      </c>
      <c r="DG629" s="13">
        <f t="shared" si="1559"/>
        <v>0</v>
      </c>
      <c r="DH629" s="456">
        <v>6.2499999999999995E-3</v>
      </c>
      <c r="DI629" s="13">
        <f t="shared" si="1560"/>
        <v>0</v>
      </c>
      <c r="DJ629" s="13">
        <f t="shared" si="1561"/>
        <v>9</v>
      </c>
      <c r="DK629" s="456">
        <v>0</v>
      </c>
      <c r="DL629" s="35">
        <f t="shared" si="1562"/>
        <v>0</v>
      </c>
      <c r="DM629" s="35">
        <f t="shared" si="1563"/>
        <v>0</v>
      </c>
      <c r="DN629" s="66">
        <f t="shared" si="1299"/>
        <v>2221768.0860000011</v>
      </c>
      <c r="DO629" s="74">
        <f t="shared" si="1300"/>
        <v>35777</v>
      </c>
      <c r="DP629" s="66">
        <f t="shared" si="1373"/>
        <v>62.051206896551719</v>
      </c>
      <c r="DQ629" s="63">
        <f t="shared" si="1301"/>
        <v>62.100458003745452</v>
      </c>
      <c r="DR629" s="66" t="e">
        <f t="shared" si="1468"/>
        <v>#NUM!</v>
      </c>
      <c r="DS629" s="96" t="e">
        <f t="shared" si="1469"/>
        <v>#NUM!</v>
      </c>
      <c r="DT629" s="66" t="e">
        <f t="shared" si="1470"/>
        <v>#NUM!</v>
      </c>
      <c r="DU629" s="66" t="e">
        <f t="shared" si="1471"/>
        <v>#NUM!</v>
      </c>
      <c r="FJ629" s="3">
        <f t="shared" si="1305"/>
        <v>7.7777777777777946E-2</v>
      </c>
      <c r="FK629" s="3">
        <f t="shared" si="1510"/>
        <v>5.2777777777777701E-2</v>
      </c>
      <c r="FL629" s="3">
        <f t="shared" si="1511"/>
        <v>5.5555555555555358E-3</v>
      </c>
    </row>
    <row r="630" spans="1:168">
      <c r="A630" s="199">
        <v>629</v>
      </c>
      <c r="B630" s="451">
        <f t="shared" si="1506"/>
        <v>37</v>
      </c>
      <c r="C630" s="452">
        <v>40885</v>
      </c>
      <c r="D630" s="453">
        <v>12</v>
      </c>
      <c r="E630" s="454" t="s">
        <v>781</v>
      </c>
      <c r="F630" s="451">
        <v>1</v>
      </c>
      <c r="G630" s="455" t="s">
        <v>736</v>
      </c>
      <c r="H630" s="455" t="s">
        <v>394</v>
      </c>
      <c r="I630" s="455" t="s">
        <v>783</v>
      </c>
      <c r="J630" s="456">
        <v>0.85416666666666663</v>
      </c>
      <c r="K630" s="457">
        <v>3351.72</v>
      </c>
      <c r="L630" s="455" t="s">
        <v>33</v>
      </c>
      <c r="M630" s="451">
        <v>55</v>
      </c>
      <c r="N630" s="451">
        <v>4</v>
      </c>
      <c r="O630" s="455"/>
      <c r="P630" s="456">
        <v>0.85416666666666663</v>
      </c>
      <c r="Q630" s="456">
        <v>0.85416666666666663</v>
      </c>
      <c r="R630" s="12">
        <f t="shared" si="1512"/>
        <v>0</v>
      </c>
      <c r="S630" s="13">
        <f t="shared" si="1513"/>
        <v>0</v>
      </c>
      <c r="T630" s="13">
        <f t="shared" si="1514"/>
        <v>0</v>
      </c>
      <c r="U630" s="456">
        <v>0.85763888888888884</v>
      </c>
      <c r="V630" s="12">
        <f t="shared" si="1515"/>
        <v>3.4722222222222099E-3</v>
      </c>
      <c r="W630" s="13">
        <f t="shared" si="1516"/>
        <v>0</v>
      </c>
      <c r="X630" s="225">
        <f t="shared" si="1517"/>
        <v>5</v>
      </c>
      <c r="Y630" s="456">
        <v>0.86458333333333337</v>
      </c>
      <c r="Z630" s="12">
        <f t="shared" si="1518"/>
        <v>6.9444444444445308E-3</v>
      </c>
      <c r="AA630" s="13">
        <f t="shared" si="1519"/>
        <v>0</v>
      </c>
      <c r="AB630" s="13">
        <f t="shared" si="1520"/>
        <v>10</v>
      </c>
      <c r="AC630" s="456">
        <v>0.90625</v>
      </c>
      <c r="AD630" s="12">
        <f t="shared" si="1521"/>
        <v>4.166666666666663E-2</v>
      </c>
      <c r="AE630" s="13">
        <f t="shared" si="1522"/>
        <v>1</v>
      </c>
      <c r="AF630" s="13">
        <f t="shared" si="1523"/>
        <v>0</v>
      </c>
      <c r="AG630" s="456">
        <v>0.90833333333333333</v>
      </c>
      <c r="AH630" s="456">
        <v>0.96527777777777779</v>
      </c>
      <c r="AI630" s="12">
        <f t="shared" si="1507"/>
        <v>5.6944444444444464E-2</v>
      </c>
      <c r="AJ630" s="225">
        <f t="shared" si="1508"/>
        <v>1</v>
      </c>
      <c r="AK630" s="225">
        <f t="shared" si="1509"/>
        <v>22</v>
      </c>
      <c r="AL630" s="456">
        <v>0.90833333333333333</v>
      </c>
      <c r="AM630" s="456">
        <v>0.96527777777777779</v>
      </c>
      <c r="AN630" s="12">
        <f t="shared" si="1524"/>
        <v>5.6944444444444464E-2</v>
      </c>
      <c r="AO630" s="13">
        <f t="shared" si="1525"/>
        <v>1</v>
      </c>
      <c r="AP630" s="13">
        <f t="shared" si="1526"/>
        <v>22</v>
      </c>
      <c r="AQ630" s="456">
        <v>0.97569444444444453</v>
      </c>
      <c r="AR630" s="12">
        <f t="shared" si="1416"/>
        <v>1.0416666666666741E-2</v>
      </c>
      <c r="AS630" s="225">
        <f t="shared" si="1417"/>
        <v>0</v>
      </c>
      <c r="AT630" s="13">
        <f t="shared" si="1418"/>
        <v>15</v>
      </c>
      <c r="AU630" s="456">
        <v>0.97777777777777775</v>
      </c>
      <c r="AV630" s="226">
        <f t="shared" si="1527"/>
        <v>2.0833333333332149E-3</v>
      </c>
      <c r="AW630" s="13">
        <f t="shared" si="1528"/>
        <v>0</v>
      </c>
      <c r="AX630" s="13">
        <f t="shared" si="1529"/>
        <v>3</v>
      </c>
      <c r="AY630" s="456">
        <v>1.125</v>
      </c>
      <c r="AZ630" s="12">
        <f t="shared" si="1362"/>
        <v>0.14722222222222225</v>
      </c>
      <c r="BA630" s="225">
        <f t="shared" si="1363"/>
        <v>3</v>
      </c>
      <c r="BB630" s="225">
        <f t="shared" si="1364"/>
        <v>32</v>
      </c>
      <c r="BC630" s="456">
        <v>1.125</v>
      </c>
      <c r="BD630" s="456">
        <v>1.125</v>
      </c>
      <c r="BE630" s="12">
        <f t="shared" si="1530"/>
        <v>0</v>
      </c>
      <c r="BF630" s="13">
        <f t="shared" si="1531"/>
        <v>0</v>
      </c>
      <c r="BG630" s="13">
        <f t="shared" si="1532"/>
        <v>0</v>
      </c>
      <c r="BH630" s="456">
        <v>1.125</v>
      </c>
      <c r="BI630" s="456">
        <v>1.125</v>
      </c>
      <c r="BJ630" s="455"/>
      <c r="BK630" s="69">
        <f t="shared" si="1533"/>
        <v>0</v>
      </c>
      <c r="BL630" s="13">
        <f t="shared" si="1534"/>
        <v>0</v>
      </c>
      <c r="BM630" s="13">
        <f t="shared" si="1535"/>
        <v>0</v>
      </c>
      <c r="BN630" s="456">
        <v>1.1319444444444444</v>
      </c>
      <c r="BO630" s="12">
        <f t="shared" si="1465"/>
        <v>6.9444444444444198E-3</v>
      </c>
      <c r="BP630" s="225">
        <f t="shared" si="1466"/>
        <v>0</v>
      </c>
      <c r="BQ630" s="225">
        <f t="shared" si="1467"/>
        <v>10</v>
      </c>
      <c r="BR630" s="456">
        <v>1.1354166666666667</v>
      </c>
      <c r="BS630" s="12">
        <f t="shared" si="1368"/>
        <v>3.4722222222223209E-3</v>
      </c>
      <c r="BT630" s="225">
        <f t="shared" si="1369"/>
        <v>0</v>
      </c>
      <c r="BU630" s="225">
        <f t="shared" si="1370"/>
        <v>5</v>
      </c>
      <c r="BV630" s="456">
        <v>1.1354166666666667</v>
      </c>
      <c r="BW630" s="456">
        <v>1.1388888888888888</v>
      </c>
      <c r="BX630" s="12">
        <f t="shared" si="1536"/>
        <v>3.4722222222220989E-3</v>
      </c>
      <c r="BY630" s="13">
        <f t="shared" si="1537"/>
        <v>0</v>
      </c>
      <c r="BZ630" s="13">
        <f t="shared" si="1538"/>
        <v>5</v>
      </c>
      <c r="CA630" s="226">
        <f t="shared" si="1539"/>
        <v>0.28472222222222221</v>
      </c>
      <c r="CB630" s="13">
        <f t="shared" si="1540"/>
        <v>6</v>
      </c>
      <c r="CC630" s="13">
        <f t="shared" si="1541"/>
        <v>50</v>
      </c>
      <c r="CD630" s="12">
        <f t="shared" si="1542"/>
        <v>6.2500000000000111E-2</v>
      </c>
      <c r="CE630" s="13">
        <f t="shared" si="1543"/>
        <v>1</v>
      </c>
      <c r="CF630" s="13">
        <f t="shared" si="1544"/>
        <v>30</v>
      </c>
      <c r="CG630" s="12">
        <f t="shared" si="1545"/>
        <v>5.6944444444444464E-2</v>
      </c>
      <c r="CH630" s="13">
        <f t="shared" si="1546"/>
        <v>1</v>
      </c>
      <c r="CI630" s="13">
        <f t="shared" si="1547"/>
        <v>22</v>
      </c>
      <c r="CJ630" s="12">
        <f t="shared" si="1548"/>
        <v>0.14722222222222225</v>
      </c>
      <c r="CK630" s="13">
        <f t="shared" si="1549"/>
        <v>3</v>
      </c>
      <c r="CL630" s="13">
        <f t="shared" si="1550"/>
        <v>32</v>
      </c>
      <c r="CM630" s="62"/>
      <c r="CN630" s="62"/>
      <c r="CO630" s="62"/>
      <c r="CP630" s="12">
        <f t="shared" si="1551"/>
        <v>7.4305555555555583E-2</v>
      </c>
      <c r="CQ630" s="13">
        <f t="shared" si="1552"/>
        <v>1</v>
      </c>
      <c r="CR630" s="13">
        <f t="shared" si="1553"/>
        <v>47</v>
      </c>
      <c r="CS630" s="456">
        <v>0</v>
      </c>
      <c r="CT630" s="13">
        <f t="shared" si="1455"/>
        <v>0</v>
      </c>
      <c r="CU630" s="13">
        <f t="shared" si="1456"/>
        <v>0</v>
      </c>
      <c r="CV630" s="456">
        <v>2.0833333333333332E-2</v>
      </c>
      <c r="CW630" s="13">
        <f t="shared" si="1351"/>
        <v>0</v>
      </c>
      <c r="CX630" s="13">
        <f t="shared" si="1352"/>
        <v>30</v>
      </c>
      <c r="CY630" s="456">
        <v>0</v>
      </c>
      <c r="CZ630" s="13">
        <f t="shared" si="1554"/>
        <v>0</v>
      </c>
      <c r="DA630" s="13">
        <f t="shared" si="1555"/>
        <v>0</v>
      </c>
      <c r="DB630" s="456">
        <v>0</v>
      </c>
      <c r="DC630" s="13">
        <f t="shared" si="1556"/>
        <v>0</v>
      </c>
      <c r="DD630" s="13">
        <f t="shared" si="1557"/>
        <v>0</v>
      </c>
      <c r="DE630" s="456">
        <v>0</v>
      </c>
      <c r="DF630" s="13">
        <f t="shared" si="1558"/>
        <v>0</v>
      </c>
      <c r="DG630" s="13">
        <f t="shared" si="1559"/>
        <v>0</v>
      </c>
      <c r="DH630" s="456">
        <v>5.2083333333333336E-2</v>
      </c>
      <c r="DI630" s="13">
        <f t="shared" si="1560"/>
        <v>1</v>
      </c>
      <c r="DJ630" s="13">
        <f t="shared" si="1561"/>
        <v>15</v>
      </c>
      <c r="DK630" s="456">
        <v>0</v>
      </c>
      <c r="DL630" s="35">
        <f t="shared" si="1562"/>
        <v>0</v>
      </c>
      <c r="DM630" s="35">
        <f t="shared" si="1563"/>
        <v>0</v>
      </c>
      <c r="DN630" s="66">
        <f t="shared" si="1299"/>
        <v>2225119.8060000013</v>
      </c>
      <c r="DO630" s="74">
        <f t="shared" si="1300"/>
        <v>35832</v>
      </c>
      <c r="DP630" s="66">
        <f t="shared" si="1373"/>
        <v>60.940363636363635</v>
      </c>
      <c r="DQ630" s="63">
        <f t="shared" si="1301"/>
        <v>62.098677327528499</v>
      </c>
      <c r="DR630" s="66" t="e">
        <f t="shared" si="1468"/>
        <v>#NUM!</v>
      </c>
      <c r="DS630" s="96" t="e">
        <f t="shared" si="1469"/>
        <v>#NUM!</v>
      </c>
      <c r="DT630" s="66" t="e">
        <f t="shared" si="1470"/>
        <v>#NUM!</v>
      </c>
      <c r="DU630" s="66" t="e">
        <f t="shared" si="1471"/>
        <v>#NUM!</v>
      </c>
      <c r="FJ630" s="3">
        <f t="shared" si="1305"/>
        <v>8.0555555555555491E-2</v>
      </c>
      <c r="FK630" s="3">
        <f t="shared" si="1510"/>
        <v>5.208333333333337E-2</v>
      </c>
      <c r="FL630" s="3">
        <f t="shared" si="1511"/>
        <v>1.0416666666666741E-2</v>
      </c>
    </row>
    <row r="631" spans="1:168">
      <c r="A631" s="175">
        <v>630</v>
      </c>
      <c r="B631" s="451">
        <f t="shared" si="1506"/>
        <v>38</v>
      </c>
      <c r="C631" s="452">
        <v>40886</v>
      </c>
      <c r="D631" s="453">
        <v>12</v>
      </c>
      <c r="E631" s="454" t="s">
        <v>39</v>
      </c>
      <c r="F631" s="451">
        <v>14</v>
      </c>
      <c r="G631" s="455" t="s">
        <v>38</v>
      </c>
      <c r="H631" s="455" t="s">
        <v>462</v>
      </c>
      <c r="I631" s="455" t="s">
        <v>739</v>
      </c>
      <c r="J631" s="456">
        <v>0.97222222222222221</v>
      </c>
      <c r="K631" s="457">
        <v>3532.21</v>
      </c>
      <c r="L631" s="455" t="s">
        <v>34</v>
      </c>
      <c r="M631" s="451">
        <v>55</v>
      </c>
      <c r="N631" s="451">
        <v>4</v>
      </c>
      <c r="O631" s="455"/>
      <c r="P631" s="456">
        <v>0.97222222222222221</v>
      </c>
      <c r="Q631" s="456">
        <v>0.97222222222222221</v>
      </c>
      <c r="R631" s="12">
        <f t="shared" si="1512"/>
        <v>0</v>
      </c>
      <c r="S631" s="13">
        <f t="shared" si="1513"/>
        <v>0</v>
      </c>
      <c r="T631" s="13">
        <f t="shared" si="1514"/>
        <v>0</v>
      </c>
      <c r="U631" s="456">
        <v>0.97916666666666663</v>
      </c>
      <c r="V631" s="12">
        <f t="shared" si="1515"/>
        <v>6.9444444444444198E-3</v>
      </c>
      <c r="W631" s="13">
        <f t="shared" si="1516"/>
        <v>0</v>
      </c>
      <c r="X631" s="225">
        <f t="shared" si="1517"/>
        <v>10</v>
      </c>
      <c r="Y631" s="456">
        <v>0.98611111111111116</v>
      </c>
      <c r="Z631" s="12">
        <f t="shared" si="1518"/>
        <v>6.9444444444445308E-3</v>
      </c>
      <c r="AA631" s="13">
        <f t="shared" si="1519"/>
        <v>0</v>
      </c>
      <c r="AB631" s="13">
        <f t="shared" si="1520"/>
        <v>10</v>
      </c>
      <c r="AC631" s="456">
        <v>1.0138888888888888</v>
      </c>
      <c r="AD631" s="12">
        <f t="shared" si="1521"/>
        <v>2.7777777777777679E-2</v>
      </c>
      <c r="AE631" s="13">
        <f t="shared" si="1522"/>
        <v>0</v>
      </c>
      <c r="AF631" s="13">
        <f t="shared" si="1523"/>
        <v>40</v>
      </c>
      <c r="AG631" s="456">
        <v>1.0173611111111112</v>
      </c>
      <c r="AH631" s="456">
        <v>1.0833333333333333</v>
      </c>
      <c r="AI631" s="12">
        <f t="shared" si="1507"/>
        <v>6.5972222222222099E-2</v>
      </c>
      <c r="AJ631" s="225">
        <f t="shared" si="1508"/>
        <v>1</v>
      </c>
      <c r="AK631" s="225">
        <f t="shared" si="1509"/>
        <v>35</v>
      </c>
      <c r="AL631" s="456">
        <v>1.0173611111111112</v>
      </c>
      <c r="AM631" s="456">
        <v>1.0833333333333333</v>
      </c>
      <c r="AN631" s="12">
        <f t="shared" si="1524"/>
        <v>6.5972222222222099E-2</v>
      </c>
      <c r="AO631" s="13">
        <f t="shared" si="1525"/>
        <v>1</v>
      </c>
      <c r="AP631" s="13">
        <f t="shared" si="1526"/>
        <v>35</v>
      </c>
      <c r="AQ631" s="456">
        <v>1.0465277777777777</v>
      </c>
      <c r="AR631" s="12">
        <f>AQ631-AC631</f>
        <v>3.2638888888888884E-2</v>
      </c>
      <c r="AS631" s="225">
        <f t="shared" si="1417"/>
        <v>0</v>
      </c>
      <c r="AT631" s="13">
        <f t="shared" si="1418"/>
        <v>47</v>
      </c>
      <c r="AU631" s="456">
        <v>1.0472222222222223</v>
      </c>
      <c r="AV631" s="226">
        <f t="shared" si="1527"/>
        <v>6.94444444444553E-4</v>
      </c>
      <c r="AW631" s="13">
        <f t="shared" si="1528"/>
        <v>0</v>
      </c>
      <c r="AX631" s="13">
        <f t="shared" si="1529"/>
        <v>1</v>
      </c>
      <c r="AY631" s="456">
        <v>1.2652777777777777</v>
      </c>
      <c r="AZ631" s="12">
        <f t="shared" si="1362"/>
        <v>0.21805555555555545</v>
      </c>
      <c r="BA631" s="225">
        <f t="shared" si="1363"/>
        <v>5</v>
      </c>
      <c r="BB631" s="225">
        <f t="shared" si="1364"/>
        <v>14</v>
      </c>
      <c r="BC631" s="456">
        <v>1.2652777777777777</v>
      </c>
      <c r="BD631" s="456">
        <v>1.2652777777777777</v>
      </c>
      <c r="BE631" s="12">
        <f t="shared" si="1530"/>
        <v>0</v>
      </c>
      <c r="BF631" s="13">
        <f t="shared" si="1531"/>
        <v>0</v>
      </c>
      <c r="BG631" s="13">
        <f t="shared" si="1532"/>
        <v>0</v>
      </c>
      <c r="BH631" s="456">
        <v>1.2652777777777777</v>
      </c>
      <c r="BI631" s="456">
        <v>1.2652777777777777</v>
      </c>
      <c r="BJ631" s="455"/>
      <c r="BK631" s="69">
        <f t="shared" si="1533"/>
        <v>0</v>
      </c>
      <c r="BL631" s="13">
        <f t="shared" si="1534"/>
        <v>0</v>
      </c>
      <c r="BM631" s="13">
        <f t="shared" si="1535"/>
        <v>0</v>
      </c>
      <c r="BN631" s="456">
        <v>1.2708333333333333</v>
      </c>
      <c r="BO631" s="12">
        <f t="shared" si="1465"/>
        <v>5.5555555555555358E-3</v>
      </c>
      <c r="BP631" s="225">
        <f t="shared" si="1466"/>
        <v>0</v>
      </c>
      <c r="BQ631" s="225">
        <f t="shared" si="1467"/>
        <v>8</v>
      </c>
      <c r="BR631" s="456">
        <v>1.2743055555555556</v>
      </c>
      <c r="BS631" s="12">
        <f t="shared" si="1368"/>
        <v>3.4722222222223209E-3</v>
      </c>
      <c r="BT631" s="225">
        <f t="shared" si="1369"/>
        <v>0</v>
      </c>
      <c r="BU631" s="225">
        <f t="shared" si="1370"/>
        <v>5</v>
      </c>
      <c r="BV631" s="456">
        <v>1.2743055555555556</v>
      </c>
      <c r="BW631" s="456">
        <v>1.2777777777777779</v>
      </c>
      <c r="BX631" s="12">
        <f t="shared" si="1536"/>
        <v>3.4722222222223209E-3</v>
      </c>
      <c r="BY631" s="13">
        <f t="shared" si="1537"/>
        <v>0</v>
      </c>
      <c r="BZ631" s="13">
        <f t="shared" si="1538"/>
        <v>5</v>
      </c>
      <c r="CA631" s="226">
        <f t="shared" si="1539"/>
        <v>0.30555555555555569</v>
      </c>
      <c r="CB631" s="13">
        <f t="shared" si="1540"/>
        <v>7</v>
      </c>
      <c r="CC631" s="13">
        <f t="shared" si="1541"/>
        <v>20</v>
      </c>
      <c r="CD631" s="12">
        <f t="shared" si="1542"/>
        <v>6.944444444444442E-2</v>
      </c>
      <c r="CE631" s="13">
        <f t="shared" si="1543"/>
        <v>1</v>
      </c>
      <c r="CF631" s="13">
        <f t="shared" si="1544"/>
        <v>40</v>
      </c>
      <c r="CG631" s="12">
        <f t="shared" si="1545"/>
        <v>6.5972222222222099E-2</v>
      </c>
      <c r="CH631" s="13">
        <f t="shared" si="1546"/>
        <v>1</v>
      </c>
      <c r="CI631" s="13">
        <f t="shared" si="1547"/>
        <v>35</v>
      </c>
      <c r="CJ631" s="12">
        <f t="shared" si="1548"/>
        <v>0.21805555555555545</v>
      </c>
      <c r="CK631" s="13">
        <f t="shared" si="1549"/>
        <v>5</v>
      </c>
      <c r="CL631" s="13">
        <f t="shared" si="1550"/>
        <v>14</v>
      </c>
      <c r="CM631" s="62"/>
      <c r="CN631" s="62"/>
      <c r="CO631" s="62"/>
      <c r="CP631" s="12">
        <f t="shared" si="1551"/>
        <v>9.0972222222222121E-2</v>
      </c>
      <c r="CQ631" s="13">
        <f t="shared" si="1552"/>
        <v>2</v>
      </c>
      <c r="CR631" s="13">
        <f t="shared" si="1553"/>
        <v>11</v>
      </c>
      <c r="CS631" s="456">
        <v>0</v>
      </c>
      <c r="CT631" s="13">
        <f t="shared" si="1455"/>
        <v>0</v>
      </c>
      <c r="CU631" s="13">
        <f t="shared" si="1456"/>
        <v>0</v>
      </c>
      <c r="CV631" s="456">
        <v>0</v>
      </c>
      <c r="CW631" s="13">
        <f t="shared" si="1351"/>
        <v>0</v>
      </c>
      <c r="CX631" s="13">
        <f t="shared" si="1352"/>
        <v>0</v>
      </c>
      <c r="CY631" s="456">
        <v>0</v>
      </c>
      <c r="CZ631" s="13">
        <f t="shared" si="1554"/>
        <v>0</v>
      </c>
      <c r="DA631" s="13">
        <f t="shared" si="1555"/>
        <v>0</v>
      </c>
      <c r="DB631" s="456">
        <v>0</v>
      </c>
      <c r="DC631" s="13">
        <f t="shared" si="1556"/>
        <v>0</v>
      </c>
      <c r="DD631" s="13">
        <f t="shared" si="1557"/>
        <v>0</v>
      </c>
      <c r="DE631" s="456">
        <v>0</v>
      </c>
      <c r="DF631" s="13">
        <f t="shared" si="1558"/>
        <v>0</v>
      </c>
      <c r="DG631" s="13">
        <f t="shared" si="1559"/>
        <v>0</v>
      </c>
      <c r="DH631" s="456">
        <v>0.12708333333333333</v>
      </c>
      <c r="DI631" s="13">
        <f t="shared" si="1560"/>
        <v>3</v>
      </c>
      <c r="DJ631" s="13">
        <f t="shared" si="1561"/>
        <v>3</v>
      </c>
      <c r="DK631" s="456">
        <v>0</v>
      </c>
      <c r="DL631" s="35">
        <f t="shared" si="1562"/>
        <v>0</v>
      </c>
      <c r="DM631" s="35">
        <f t="shared" si="1563"/>
        <v>0</v>
      </c>
      <c r="DN631" s="66">
        <f t="shared" si="1299"/>
        <v>2228652.0160000012</v>
      </c>
      <c r="DO631" s="74">
        <f t="shared" si="1300"/>
        <v>35887</v>
      </c>
      <c r="DP631" s="66">
        <f t="shared" si="1373"/>
        <v>64.221999999999994</v>
      </c>
      <c r="DQ631" s="63">
        <f t="shared" si="1301"/>
        <v>62.101931507231065</v>
      </c>
      <c r="DR631" s="66" t="e">
        <f t="shared" si="1468"/>
        <v>#NUM!</v>
      </c>
      <c r="DS631" s="96" t="e">
        <f t="shared" si="1469"/>
        <v>#NUM!</v>
      </c>
      <c r="DT631" s="66" t="e">
        <f t="shared" si="1470"/>
        <v>#NUM!</v>
      </c>
      <c r="DU631" s="66" t="e">
        <f t="shared" si="1471"/>
        <v>#NUM!</v>
      </c>
      <c r="FJ631" s="3">
        <f t="shared" si="1305"/>
        <v>2.1527777777778145E-2</v>
      </c>
      <c r="FK631" s="3">
        <f t="shared" si="1510"/>
        <v>4.166666666666663E-2</v>
      </c>
      <c r="FL631" s="3">
        <f t="shared" si="1511"/>
        <v>-3.6805555555555536E-2</v>
      </c>
    </row>
    <row r="632" spans="1:168">
      <c r="A632" s="175">
        <v>631</v>
      </c>
      <c r="B632" s="451">
        <f t="shared" si="1506"/>
        <v>39</v>
      </c>
      <c r="C632" s="452">
        <v>40886</v>
      </c>
      <c r="D632" s="453">
        <v>12</v>
      </c>
      <c r="E632" s="454" t="s">
        <v>531</v>
      </c>
      <c r="F632" s="451">
        <v>6</v>
      </c>
      <c r="G632" s="455" t="s">
        <v>414</v>
      </c>
      <c r="H632" s="455" t="s">
        <v>413</v>
      </c>
      <c r="I632" s="455" t="s">
        <v>624</v>
      </c>
      <c r="J632" s="456">
        <v>0.14583333333333334</v>
      </c>
      <c r="K632" s="457">
        <v>3354.11</v>
      </c>
      <c r="L632" s="455" t="s">
        <v>34</v>
      </c>
      <c r="M632" s="451">
        <v>54</v>
      </c>
      <c r="N632" s="451">
        <v>4</v>
      </c>
      <c r="O632" s="455"/>
      <c r="P632" s="456">
        <v>0.14583333333333334</v>
      </c>
      <c r="Q632" s="456">
        <v>0.14583333333333334</v>
      </c>
      <c r="R632" s="12">
        <f t="shared" ref="R632:R665" si="1564">Q632-P632</f>
        <v>0</v>
      </c>
      <c r="S632" s="13">
        <f t="shared" ref="S632:S665" si="1565">HOUR(R632)</f>
        <v>0</v>
      </c>
      <c r="T632" s="13">
        <f t="shared" ref="T632:T665" si="1566">MINUTE(R632)</f>
        <v>0</v>
      </c>
      <c r="U632" s="456">
        <v>0.15277777777777776</v>
      </c>
      <c r="V632" s="12">
        <f t="shared" ref="V632:V725" si="1567">U632-Q632</f>
        <v>6.9444444444444198E-3</v>
      </c>
      <c r="W632" s="13">
        <f t="shared" ref="W632:W725" si="1568">HOUR(V632)</f>
        <v>0</v>
      </c>
      <c r="X632" s="225">
        <f t="shared" ref="X632:X725" si="1569">MINUTE(V632)</f>
        <v>10</v>
      </c>
      <c r="Y632" s="456">
        <v>0.16666666666666666</v>
      </c>
      <c r="Z632" s="12">
        <f t="shared" ref="Z632:Z702" si="1570">Y632-U632</f>
        <v>1.3888888888888895E-2</v>
      </c>
      <c r="AA632" s="13">
        <f t="shared" ref="AA632:AA702" si="1571">HOUR(Z632)</f>
        <v>0</v>
      </c>
      <c r="AB632" s="13">
        <f t="shared" ref="AB632:AB702" si="1572">MINUTE(Z632)</f>
        <v>20</v>
      </c>
      <c r="AC632" s="456">
        <v>0.20833333333333334</v>
      </c>
      <c r="AD632" s="12">
        <f t="shared" ref="AD632:AD640" si="1573">AC632-Y632</f>
        <v>4.1666666666666685E-2</v>
      </c>
      <c r="AE632" s="13">
        <f t="shared" ref="AE632:AE640" si="1574">HOUR(AD632)</f>
        <v>1</v>
      </c>
      <c r="AF632" s="13">
        <f t="shared" ref="AF632:AF640" si="1575">MINUTE(AD632)</f>
        <v>0</v>
      </c>
      <c r="AG632" s="456">
        <v>0.21180555555555555</v>
      </c>
      <c r="AH632" s="456">
        <v>0.29166666666666669</v>
      </c>
      <c r="AI632" s="12">
        <f t="shared" si="1507"/>
        <v>7.9861111111111133E-2</v>
      </c>
      <c r="AJ632" s="225">
        <f t="shared" si="1508"/>
        <v>1</v>
      </c>
      <c r="AK632" s="225">
        <f t="shared" si="1509"/>
        <v>55</v>
      </c>
      <c r="AL632" s="456">
        <v>0.21180555555555555</v>
      </c>
      <c r="AM632" s="456">
        <v>0.29166666666666669</v>
      </c>
      <c r="AN632" s="12">
        <f t="shared" ref="AN632:AN665" si="1576">AM632-AL632</f>
        <v>7.9861111111111133E-2</v>
      </c>
      <c r="AO632" s="13">
        <f t="shared" ref="AO632:AO665" si="1577">HOUR(AN632)</f>
        <v>1</v>
      </c>
      <c r="AP632" s="13">
        <f t="shared" ref="AP632:AP665" si="1578">MINUTE(AN632)</f>
        <v>55</v>
      </c>
      <c r="AQ632" s="456">
        <v>0.56944444444444442</v>
      </c>
      <c r="AR632" s="12">
        <f t="shared" ref="AR632:AR639" si="1579">AQ632-AH632</f>
        <v>0.27777777777777773</v>
      </c>
      <c r="AS632" s="225">
        <f t="shared" si="1417"/>
        <v>6</v>
      </c>
      <c r="AT632" s="13">
        <f t="shared" si="1418"/>
        <v>40</v>
      </c>
      <c r="AU632" s="456">
        <v>0.58194444444444449</v>
      </c>
      <c r="AV632" s="226">
        <f t="shared" si="1527"/>
        <v>1.2500000000000067E-2</v>
      </c>
      <c r="AW632" s="13">
        <f t="shared" si="1528"/>
        <v>0</v>
      </c>
      <c r="AX632" s="13">
        <f t="shared" si="1529"/>
        <v>18</v>
      </c>
      <c r="AY632" s="456">
        <v>0.68680555555555556</v>
      </c>
      <c r="AZ632" s="12">
        <f t="shared" si="1362"/>
        <v>0.10486111111111107</v>
      </c>
      <c r="BA632" s="225">
        <f t="shared" si="1363"/>
        <v>2</v>
      </c>
      <c r="BB632" s="225">
        <f t="shared" si="1364"/>
        <v>31</v>
      </c>
      <c r="BC632" s="456">
        <v>0.68680555555555556</v>
      </c>
      <c r="BD632" s="456">
        <v>0.68680555555555556</v>
      </c>
      <c r="BE632" s="12">
        <f t="shared" ref="BE632:BE665" si="1580">BD632-BC632</f>
        <v>0</v>
      </c>
      <c r="BF632" s="13">
        <f t="shared" ref="BF632:BF665" si="1581">HOUR(BE632)</f>
        <v>0</v>
      </c>
      <c r="BG632" s="13">
        <f t="shared" ref="BG632:BG665" si="1582">MINUTE(BE632)</f>
        <v>0</v>
      </c>
      <c r="BH632" s="456">
        <v>0.68680555555555556</v>
      </c>
      <c r="BI632" s="456">
        <v>0.68680555555555556</v>
      </c>
      <c r="BJ632" s="455"/>
      <c r="BK632" s="69">
        <f t="shared" ref="BK632:BK665" si="1583">BI632-BH632</f>
        <v>0</v>
      </c>
      <c r="BL632" s="13">
        <f t="shared" ref="BL632:BL665" si="1584">HOUR(BK632)</f>
        <v>0</v>
      </c>
      <c r="BM632" s="13">
        <f t="shared" ref="BM632:BM665" si="1585">MINUTE(BK632)</f>
        <v>0</v>
      </c>
      <c r="BN632" s="456">
        <v>0.69444444444444453</v>
      </c>
      <c r="BO632" s="12">
        <f t="shared" si="1465"/>
        <v>7.6388888888889728E-3</v>
      </c>
      <c r="BP632" s="225">
        <f t="shared" si="1466"/>
        <v>0</v>
      </c>
      <c r="BQ632" s="225">
        <f t="shared" si="1467"/>
        <v>11</v>
      </c>
      <c r="BR632" s="456">
        <v>0.69791666666666663</v>
      </c>
      <c r="BS632" s="12">
        <f t="shared" si="1368"/>
        <v>3.4722222222220989E-3</v>
      </c>
      <c r="BT632" s="225">
        <f t="shared" si="1369"/>
        <v>0</v>
      </c>
      <c r="BU632" s="225">
        <f t="shared" si="1370"/>
        <v>5</v>
      </c>
      <c r="BV632" s="456">
        <v>0.69791666666666663</v>
      </c>
      <c r="BW632" s="456">
        <v>0.70138888888888884</v>
      </c>
      <c r="BX632" s="12">
        <f t="shared" ref="BX632:BX640" si="1586">BW632-BV632</f>
        <v>3.4722222222222099E-3</v>
      </c>
      <c r="BY632" s="13">
        <f t="shared" ref="BY632:BY640" si="1587">HOUR(BX632)</f>
        <v>0</v>
      </c>
      <c r="BZ632" s="13">
        <f t="shared" ref="BZ632:BZ640" si="1588">MINUTE(BX632)</f>
        <v>5</v>
      </c>
      <c r="CA632" s="226">
        <f t="shared" ref="CA632:CA640" si="1589">BW632-P632</f>
        <v>0.55555555555555547</v>
      </c>
      <c r="CB632" s="13">
        <f t="shared" ref="CB632:CB640" si="1590">HOUR(CA632)</f>
        <v>13</v>
      </c>
      <c r="CC632" s="13">
        <f t="shared" ref="CC632:CC640" si="1591">MINUTE(CA632)</f>
        <v>20</v>
      </c>
      <c r="CD632" s="12">
        <f t="shared" ref="CD632:CD640" si="1592">AD632+AR632+BO632+BS632</f>
        <v>0.33055555555555549</v>
      </c>
      <c r="CE632" s="13">
        <f t="shared" ref="CE632:CE640" si="1593">HOUR(CD632)</f>
        <v>7</v>
      </c>
      <c r="CF632" s="13">
        <f t="shared" ref="CF632:CF640" si="1594">MINUTE(CD632)</f>
        <v>56</v>
      </c>
      <c r="CG632" s="12">
        <f t="shared" ref="CG632:CG640" si="1595">AI632</f>
        <v>7.9861111111111133E-2</v>
      </c>
      <c r="CH632" s="13">
        <f t="shared" ref="CH632:CH640" si="1596">HOUR(CG632)</f>
        <v>1</v>
      </c>
      <c r="CI632" s="13">
        <f t="shared" ref="CI632:CI640" si="1597">MINUTE(CG632)</f>
        <v>55</v>
      </c>
      <c r="CJ632" s="12">
        <f t="shared" ref="CJ632:CJ640" si="1598">AZ632</f>
        <v>0.10486111111111107</v>
      </c>
      <c r="CK632" s="13">
        <f t="shared" ref="CK632:CK640" si="1599">HOUR(CJ632)</f>
        <v>2</v>
      </c>
      <c r="CL632" s="13">
        <f t="shared" ref="CL632:CL640" si="1600">MINUTE(CJ632)</f>
        <v>31</v>
      </c>
      <c r="CM632" s="62"/>
      <c r="CN632" s="62"/>
      <c r="CO632" s="62"/>
      <c r="CP632" s="12">
        <f t="shared" ref="CP632:CP647" si="1601">AZ632-(CS632+CV632+CY632+DB632+DE632+DH632)</f>
        <v>6.2499999999999965E-2</v>
      </c>
      <c r="CQ632" s="13">
        <f t="shared" ref="CQ632:CQ647" si="1602">HOUR(CP632)</f>
        <v>1</v>
      </c>
      <c r="CR632" s="13">
        <f t="shared" ref="CR632:CR647" si="1603">MINUTE(CP632)</f>
        <v>30</v>
      </c>
      <c r="CS632" s="456">
        <v>0</v>
      </c>
      <c r="CT632" s="13">
        <f t="shared" ref="CT632:CT640" si="1604">HOUR(CS632)</f>
        <v>0</v>
      </c>
      <c r="CU632" s="13">
        <f t="shared" ref="CU632:CU640" si="1605">MINUTE(CS632)</f>
        <v>0</v>
      </c>
      <c r="CV632" s="456">
        <v>0</v>
      </c>
      <c r="CW632" s="13">
        <f t="shared" si="1351"/>
        <v>0</v>
      </c>
      <c r="CX632" s="13">
        <f t="shared" si="1352"/>
        <v>0</v>
      </c>
      <c r="CY632" s="456">
        <v>0</v>
      </c>
      <c r="CZ632" s="13">
        <f t="shared" ref="CZ632:CZ640" si="1606">HOUR(CY632)</f>
        <v>0</v>
      </c>
      <c r="DA632" s="13">
        <f t="shared" ref="DA632:DA640" si="1607">MINUTE(CY632)</f>
        <v>0</v>
      </c>
      <c r="DB632" s="456">
        <v>0</v>
      </c>
      <c r="DC632" s="13">
        <f t="shared" ref="DC632:DC640" si="1608">HOUR(DB632)</f>
        <v>0</v>
      </c>
      <c r="DD632" s="13">
        <f t="shared" ref="DD632:DD640" si="1609">MINUTE(DB632)</f>
        <v>0</v>
      </c>
      <c r="DE632" s="456">
        <v>0</v>
      </c>
      <c r="DF632" s="13">
        <f t="shared" ref="DF632:DF640" si="1610">HOUR(DE632)</f>
        <v>0</v>
      </c>
      <c r="DG632" s="13">
        <f t="shared" ref="DG632:DG640" si="1611">MINUTE(DE632)</f>
        <v>0</v>
      </c>
      <c r="DH632" s="456">
        <v>4.2361111111111106E-2</v>
      </c>
      <c r="DI632" s="13">
        <f t="shared" ref="DI632:DI672" si="1612">HOUR(DH632)</f>
        <v>1</v>
      </c>
      <c r="DJ632" s="13">
        <f t="shared" ref="DJ632:DJ672" si="1613">MINUTE(DH632)</f>
        <v>1</v>
      </c>
      <c r="DK632" s="456">
        <v>0</v>
      </c>
      <c r="DL632" s="35">
        <f t="shared" si="1562"/>
        <v>0</v>
      </c>
      <c r="DM632" s="35">
        <f t="shared" si="1563"/>
        <v>0</v>
      </c>
      <c r="DN632" s="66">
        <f t="shared" si="1299"/>
        <v>2232006.1260000011</v>
      </c>
      <c r="DO632" s="74">
        <f t="shared" si="1300"/>
        <v>35941</v>
      </c>
      <c r="DP632" s="66">
        <f t="shared" si="1373"/>
        <v>62.113148148148149</v>
      </c>
      <c r="DQ632" s="63">
        <f t="shared" si="1301"/>
        <v>62.101948359811942</v>
      </c>
      <c r="DR632" s="66" t="e">
        <f t="shared" si="1468"/>
        <v>#NUM!</v>
      </c>
      <c r="DS632" s="96" t="e">
        <f t="shared" si="1469"/>
        <v>#NUM!</v>
      </c>
      <c r="DT632" s="66" t="e">
        <f t="shared" si="1470"/>
        <v>#NUM!</v>
      </c>
      <c r="DU632" s="66" t="e">
        <f t="shared" si="1471"/>
        <v>#NUM!</v>
      </c>
      <c r="FJ632" s="3">
        <f t="shared" si="1305"/>
        <v>0.37083333333333324</v>
      </c>
      <c r="FK632" s="3">
        <f t="shared" si="1510"/>
        <v>6.25E-2</v>
      </c>
      <c r="FL632" s="3">
        <f t="shared" si="1511"/>
        <v>0.27777777777777773</v>
      </c>
    </row>
    <row r="633" spans="1:168">
      <c r="A633" s="199">
        <v>632</v>
      </c>
      <c r="B633" s="451">
        <v>40</v>
      </c>
      <c r="C633" s="452">
        <v>40886</v>
      </c>
      <c r="D633" s="453">
        <v>12</v>
      </c>
      <c r="E633" s="454" t="s">
        <v>171</v>
      </c>
      <c r="F633" s="451">
        <v>8</v>
      </c>
      <c r="G633" s="455" t="s">
        <v>325</v>
      </c>
      <c r="H633" s="455" t="s">
        <v>778</v>
      </c>
      <c r="I633" s="455" t="s">
        <v>771</v>
      </c>
      <c r="J633" s="456">
        <v>0.59722222222222221</v>
      </c>
      <c r="K633" s="457">
        <v>3193.62</v>
      </c>
      <c r="L633" s="455" t="s">
        <v>33</v>
      </c>
      <c r="M633" s="451">
        <v>51</v>
      </c>
      <c r="N633" s="451">
        <v>7</v>
      </c>
      <c r="O633" s="455"/>
      <c r="P633" s="456">
        <v>0.59722222222222221</v>
      </c>
      <c r="Q633" s="456">
        <v>0.59722222222222221</v>
      </c>
      <c r="R633" s="12">
        <f t="shared" si="1564"/>
        <v>0</v>
      </c>
      <c r="S633" s="13">
        <f t="shared" si="1565"/>
        <v>0</v>
      </c>
      <c r="T633" s="13">
        <f t="shared" si="1566"/>
        <v>0</v>
      </c>
      <c r="U633" s="456">
        <v>0.60416666666666663</v>
      </c>
      <c r="V633" s="12">
        <f t="shared" si="1567"/>
        <v>6.9444444444444198E-3</v>
      </c>
      <c r="W633" s="13">
        <f t="shared" si="1568"/>
        <v>0</v>
      </c>
      <c r="X633" s="225">
        <f t="shared" si="1569"/>
        <v>10</v>
      </c>
      <c r="Y633" s="456">
        <v>0.61458333333333337</v>
      </c>
      <c r="Z633" s="12">
        <f t="shared" si="1570"/>
        <v>1.0416666666666741E-2</v>
      </c>
      <c r="AA633" s="13">
        <f t="shared" si="1571"/>
        <v>0</v>
      </c>
      <c r="AB633" s="13">
        <f t="shared" si="1572"/>
        <v>15</v>
      </c>
      <c r="AC633" s="456">
        <v>0.63541666666666663</v>
      </c>
      <c r="AD633" s="12">
        <f t="shared" si="1573"/>
        <v>2.0833333333333259E-2</v>
      </c>
      <c r="AE633" s="13">
        <f t="shared" si="1574"/>
        <v>0</v>
      </c>
      <c r="AF633" s="13">
        <f t="shared" si="1575"/>
        <v>30</v>
      </c>
      <c r="AG633" s="456">
        <v>0.6430555555555556</v>
      </c>
      <c r="AH633" s="456">
        <v>0.65902777777777777</v>
      </c>
      <c r="AI633" s="12">
        <f t="shared" si="1507"/>
        <v>1.5972222222222165E-2</v>
      </c>
      <c r="AJ633" s="225">
        <f t="shared" si="1508"/>
        <v>0</v>
      </c>
      <c r="AK633" s="225">
        <f t="shared" si="1509"/>
        <v>23</v>
      </c>
      <c r="AL633" s="456">
        <v>0.6430555555555556</v>
      </c>
      <c r="AM633" s="456">
        <v>0.65902777777777777</v>
      </c>
      <c r="AN633" s="12">
        <f t="shared" si="1576"/>
        <v>1.5972222222222165E-2</v>
      </c>
      <c r="AO633" s="13">
        <f t="shared" si="1577"/>
        <v>0</v>
      </c>
      <c r="AP633" s="13">
        <f t="shared" si="1578"/>
        <v>23</v>
      </c>
      <c r="AQ633" s="456">
        <v>0.71527777777777779</v>
      </c>
      <c r="AR633" s="12">
        <f t="shared" si="1579"/>
        <v>5.6250000000000022E-2</v>
      </c>
      <c r="AS633" s="225">
        <f t="shared" si="1417"/>
        <v>1</v>
      </c>
      <c r="AT633" s="13">
        <f t="shared" si="1418"/>
        <v>21</v>
      </c>
      <c r="AU633" s="456">
        <v>0.71597222222222223</v>
      </c>
      <c r="AV633" s="226">
        <f t="shared" si="1527"/>
        <v>6.9444444444444198E-4</v>
      </c>
      <c r="AW633" s="13">
        <f t="shared" si="1528"/>
        <v>0</v>
      </c>
      <c r="AX633" s="13">
        <f t="shared" si="1529"/>
        <v>1</v>
      </c>
      <c r="AY633" s="456">
        <v>0.82500000000000007</v>
      </c>
      <c r="AZ633" s="12">
        <f t="shared" si="1362"/>
        <v>0.10902777777777783</v>
      </c>
      <c r="BA633" s="225">
        <f t="shared" si="1363"/>
        <v>2</v>
      </c>
      <c r="BB633" s="225">
        <f t="shared" si="1364"/>
        <v>37</v>
      </c>
      <c r="BC633" s="456">
        <v>0.82500000000000007</v>
      </c>
      <c r="BD633" s="456">
        <v>0.82500000000000007</v>
      </c>
      <c r="BE633" s="12">
        <f t="shared" si="1580"/>
        <v>0</v>
      </c>
      <c r="BF633" s="13">
        <f t="shared" si="1581"/>
        <v>0</v>
      </c>
      <c r="BG633" s="13">
        <f t="shared" si="1582"/>
        <v>0</v>
      </c>
      <c r="BH633" s="456">
        <v>0.82500000000000007</v>
      </c>
      <c r="BI633" s="456">
        <v>0.82500000000000007</v>
      </c>
      <c r="BJ633" s="455"/>
      <c r="BK633" s="69">
        <f t="shared" si="1583"/>
        <v>0</v>
      </c>
      <c r="BL633" s="13">
        <f t="shared" si="1584"/>
        <v>0</v>
      </c>
      <c r="BM633" s="13">
        <f t="shared" si="1585"/>
        <v>0</v>
      </c>
      <c r="BN633" s="456">
        <v>0.83333333333333337</v>
      </c>
      <c r="BO633" s="12">
        <f t="shared" si="1465"/>
        <v>8.3333333333333037E-3</v>
      </c>
      <c r="BP633" s="225">
        <f t="shared" si="1466"/>
        <v>0</v>
      </c>
      <c r="BQ633" s="225">
        <f t="shared" si="1467"/>
        <v>12</v>
      </c>
      <c r="BR633" s="456">
        <v>0.83680555555555547</v>
      </c>
      <c r="BS633" s="12">
        <f t="shared" si="1368"/>
        <v>3.4722222222220989E-3</v>
      </c>
      <c r="BT633" s="225">
        <f t="shared" si="1369"/>
        <v>0</v>
      </c>
      <c r="BU633" s="225">
        <f t="shared" si="1370"/>
        <v>5</v>
      </c>
      <c r="BV633" s="456">
        <v>0.83680555555555547</v>
      </c>
      <c r="BW633" s="456">
        <v>0.84027777777777779</v>
      </c>
      <c r="BX633" s="12">
        <f t="shared" si="1586"/>
        <v>3.4722222222223209E-3</v>
      </c>
      <c r="BY633" s="13">
        <f t="shared" si="1587"/>
        <v>0</v>
      </c>
      <c r="BZ633" s="13">
        <f t="shared" si="1588"/>
        <v>5</v>
      </c>
      <c r="CA633" s="226">
        <f t="shared" si="1589"/>
        <v>0.24305555555555558</v>
      </c>
      <c r="CB633" s="13">
        <f t="shared" si="1590"/>
        <v>5</v>
      </c>
      <c r="CC633" s="13">
        <f t="shared" si="1591"/>
        <v>50</v>
      </c>
      <c r="CD633" s="12">
        <f t="shared" si="1592"/>
        <v>8.8888888888888684E-2</v>
      </c>
      <c r="CE633" s="13">
        <f t="shared" si="1593"/>
        <v>2</v>
      </c>
      <c r="CF633" s="13">
        <f t="shared" si="1594"/>
        <v>8</v>
      </c>
      <c r="CG633" s="12">
        <f t="shared" si="1595"/>
        <v>1.5972222222222165E-2</v>
      </c>
      <c r="CH633" s="13">
        <f t="shared" si="1596"/>
        <v>0</v>
      </c>
      <c r="CI633" s="13">
        <f t="shared" si="1597"/>
        <v>23</v>
      </c>
      <c r="CJ633" s="12">
        <f t="shared" si="1598"/>
        <v>0.10902777777777783</v>
      </c>
      <c r="CK633" s="13">
        <f t="shared" si="1599"/>
        <v>2</v>
      </c>
      <c r="CL633" s="13">
        <f t="shared" si="1600"/>
        <v>37</v>
      </c>
      <c r="CM633" s="62"/>
      <c r="CN633" s="62"/>
      <c r="CO633" s="62"/>
      <c r="CP633" s="12">
        <f t="shared" si="1601"/>
        <v>5.4861111111111166E-2</v>
      </c>
      <c r="CQ633" s="13">
        <f t="shared" si="1602"/>
        <v>1</v>
      </c>
      <c r="CR633" s="13">
        <f t="shared" si="1603"/>
        <v>19</v>
      </c>
      <c r="CS633" s="456">
        <v>0</v>
      </c>
      <c r="CT633" s="13">
        <f t="shared" si="1604"/>
        <v>0</v>
      </c>
      <c r="CU633" s="13">
        <f t="shared" si="1605"/>
        <v>0</v>
      </c>
      <c r="CV633" s="456">
        <v>0</v>
      </c>
      <c r="CW633" s="13">
        <f t="shared" ref="CW633:CW640" si="1614">HOUR(CV633)</f>
        <v>0</v>
      </c>
      <c r="CX633" s="13">
        <f t="shared" ref="CX633:CX640" si="1615">MINUTE(CV633)</f>
        <v>0</v>
      </c>
      <c r="CY633" s="456">
        <v>0</v>
      </c>
      <c r="CZ633" s="13">
        <f t="shared" si="1606"/>
        <v>0</v>
      </c>
      <c r="DA633" s="13">
        <f t="shared" si="1607"/>
        <v>0</v>
      </c>
      <c r="DB633" s="456">
        <v>0</v>
      </c>
      <c r="DC633" s="13">
        <f t="shared" si="1608"/>
        <v>0</v>
      </c>
      <c r="DD633" s="13">
        <f t="shared" si="1609"/>
        <v>0</v>
      </c>
      <c r="DE633" s="456">
        <v>0</v>
      </c>
      <c r="DF633" s="13">
        <f t="shared" si="1610"/>
        <v>0</v>
      </c>
      <c r="DG633" s="13">
        <f t="shared" si="1611"/>
        <v>0</v>
      </c>
      <c r="DH633" s="456">
        <v>5.4166666666666669E-2</v>
      </c>
      <c r="DI633" s="13">
        <f t="shared" si="1612"/>
        <v>1</v>
      </c>
      <c r="DJ633" s="13">
        <f t="shared" si="1613"/>
        <v>18</v>
      </c>
      <c r="DK633" s="456">
        <v>3.472222222222222E-3</v>
      </c>
      <c r="DL633" s="35">
        <f t="shared" si="1562"/>
        <v>0</v>
      </c>
      <c r="DM633" s="35">
        <f t="shared" si="1563"/>
        <v>5</v>
      </c>
      <c r="DN633" s="66">
        <f t="shared" si="1299"/>
        <v>2235199.7460000012</v>
      </c>
      <c r="DO633" s="74">
        <f t="shared" si="1300"/>
        <v>35992</v>
      </c>
      <c r="DP633" s="66">
        <f t="shared" si="1373"/>
        <v>62.62</v>
      </c>
      <c r="DQ633" s="63">
        <f t="shared" si="1301"/>
        <v>62.102682429428796</v>
      </c>
      <c r="DR633" s="66" t="e">
        <f t="shared" si="1468"/>
        <v>#NUM!</v>
      </c>
      <c r="DS633" s="96" t="e">
        <f t="shared" si="1469"/>
        <v>#NUM!</v>
      </c>
      <c r="DT633" s="66" t="e">
        <f t="shared" si="1470"/>
        <v>#NUM!</v>
      </c>
      <c r="DU633" s="66" t="e">
        <f t="shared" si="1471"/>
        <v>#NUM!</v>
      </c>
      <c r="FJ633" s="3">
        <f t="shared" si="1305"/>
        <v>0.11805555555555558</v>
      </c>
      <c r="FK633" s="3">
        <f t="shared" si="1510"/>
        <v>3.819444444444442E-2</v>
      </c>
      <c r="FL633" s="3">
        <f t="shared" si="1511"/>
        <v>5.6250000000000022E-2</v>
      </c>
    </row>
    <row r="634" spans="1:168" ht="30">
      <c r="A634" s="175">
        <v>633</v>
      </c>
      <c r="B634" s="451">
        <v>41</v>
      </c>
      <c r="C634" s="452">
        <v>40886</v>
      </c>
      <c r="D634" s="453">
        <v>12</v>
      </c>
      <c r="E634" s="454" t="s">
        <v>39</v>
      </c>
      <c r="F634" s="451">
        <v>15</v>
      </c>
      <c r="G634" s="455" t="s">
        <v>38</v>
      </c>
      <c r="H634" s="455" t="s">
        <v>685</v>
      </c>
      <c r="I634" s="455" t="s">
        <v>779</v>
      </c>
      <c r="J634" s="456">
        <v>0.66666666666666663</v>
      </c>
      <c r="K634" s="457">
        <v>3586.53</v>
      </c>
      <c r="L634" s="455" t="s">
        <v>299</v>
      </c>
      <c r="M634" s="451">
        <v>59</v>
      </c>
      <c r="N634" s="451">
        <v>0</v>
      </c>
      <c r="O634" s="455"/>
      <c r="P634" s="456">
        <v>0.66666666666666663</v>
      </c>
      <c r="Q634" s="456">
        <v>0.66666666666666663</v>
      </c>
      <c r="R634" s="12">
        <f t="shared" si="1564"/>
        <v>0</v>
      </c>
      <c r="S634" s="13">
        <f t="shared" si="1565"/>
        <v>0</v>
      </c>
      <c r="T634" s="13">
        <f t="shared" si="1566"/>
        <v>0</v>
      </c>
      <c r="U634" s="456">
        <v>0.67708333333333337</v>
      </c>
      <c r="V634" s="12">
        <f t="shared" si="1567"/>
        <v>1.0416666666666741E-2</v>
      </c>
      <c r="W634" s="13">
        <f t="shared" si="1568"/>
        <v>0</v>
      </c>
      <c r="X634" s="225">
        <f t="shared" si="1569"/>
        <v>15</v>
      </c>
      <c r="Y634" s="456">
        <v>0.70833333333333337</v>
      </c>
      <c r="Z634" s="12">
        <f t="shared" si="1570"/>
        <v>3.125E-2</v>
      </c>
      <c r="AA634" s="13">
        <f t="shared" si="1571"/>
        <v>0</v>
      </c>
      <c r="AB634" s="13">
        <f t="shared" si="1572"/>
        <v>45</v>
      </c>
      <c r="AC634" s="456">
        <v>0.79999999999999993</v>
      </c>
      <c r="AD634" s="12">
        <f t="shared" si="1573"/>
        <v>9.1666666666666563E-2</v>
      </c>
      <c r="AE634" s="13">
        <f t="shared" si="1574"/>
        <v>2</v>
      </c>
      <c r="AF634" s="13">
        <f t="shared" si="1575"/>
        <v>12</v>
      </c>
      <c r="AG634" s="456">
        <v>0.80208333333333337</v>
      </c>
      <c r="AH634" s="456">
        <v>0.86805555555555547</v>
      </c>
      <c r="AI634" s="12">
        <f t="shared" si="1507"/>
        <v>6.5972222222222099E-2</v>
      </c>
      <c r="AJ634" s="225">
        <f t="shared" si="1508"/>
        <v>1</v>
      </c>
      <c r="AK634" s="225">
        <f t="shared" si="1509"/>
        <v>35</v>
      </c>
      <c r="AL634" s="456">
        <v>0.80208333333333337</v>
      </c>
      <c r="AM634" s="456">
        <v>0.86805555555555547</v>
      </c>
      <c r="AN634" s="12">
        <f t="shared" si="1576"/>
        <v>6.5972222222222099E-2</v>
      </c>
      <c r="AO634" s="13">
        <f t="shared" si="1577"/>
        <v>1</v>
      </c>
      <c r="AP634" s="13">
        <f t="shared" si="1578"/>
        <v>35</v>
      </c>
      <c r="AQ634" s="456">
        <v>0.95486111111111116</v>
      </c>
      <c r="AR634" s="12">
        <f t="shared" si="1579"/>
        <v>8.6805555555555691E-2</v>
      </c>
      <c r="AS634" s="225">
        <f t="shared" si="1417"/>
        <v>2</v>
      </c>
      <c r="AT634" s="13">
        <f t="shared" si="1418"/>
        <v>5</v>
      </c>
      <c r="AU634" s="456">
        <v>0.9555555555555556</v>
      </c>
      <c r="AV634" s="226">
        <f t="shared" si="1527"/>
        <v>6.9444444444444198E-4</v>
      </c>
      <c r="AW634" s="13">
        <f t="shared" si="1528"/>
        <v>0</v>
      </c>
      <c r="AX634" s="13">
        <f t="shared" si="1529"/>
        <v>1</v>
      </c>
      <c r="AY634" s="456">
        <v>1.2395833333333333</v>
      </c>
      <c r="AZ634" s="12">
        <f t="shared" si="1362"/>
        <v>0.28402777777777766</v>
      </c>
      <c r="BA634" s="225">
        <f t="shared" si="1363"/>
        <v>6</v>
      </c>
      <c r="BB634" s="225">
        <f t="shared" si="1364"/>
        <v>49</v>
      </c>
      <c r="BC634" s="456">
        <v>1.2395833333333333</v>
      </c>
      <c r="BD634" s="456">
        <v>1.2395833333333333</v>
      </c>
      <c r="BE634" s="12">
        <f t="shared" si="1580"/>
        <v>0</v>
      </c>
      <c r="BF634" s="13">
        <f t="shared" si="1581"/>
        <v>0</v>
      </c>
      <c r="BG634" s="13">
        <f t="shared" si="1582"/>
        <v>0</v>
      </c>
      <c r="BH634" s="456">
        <v>1.2395833333333333</v>
      </c>
      <c r="BI634" s="456">
        <v>1.2395833333333333</v>
      </c>
      <c r="BJ634" s="455"/>
      <c r="BK634" s="69">
        <f t="shared" si="1583"/>
        <v>0</v>
      </c>
      <c r="BL634" s="13">
        <f t="shared" si="1584"/>
        <v>0</v>
      </c>
      <c r="BM634" s="13">
        <f t="shared" si="1585"/>
        <v>0</v>
      </c>
      <c r="BN634" s="456">
        <v>1.2465277777777779</v>
      </c>
      <c r="BO634" s="12">
        <f t="shared" si="1465"/>
        <v>6.9444444444446418E-3</v>
      </c>
      <c r="BP634" s="225">
        <f t="shared" si="1466"/>
        <v>0</v>
      </c>
      <c r="BQ634" s="225">
        <f t="shared" si="1467"/>
        <v>10</v>
      </c>
      <c r="BR634" s="456">
        <v>1.2486111111111111</v>
      </c>
      <c r="BS634" s="12">
        <f t="shared" si="1368"/>
        <v>2.0833333333332149E-3</v>
      </c>
      <c r="BT634" s="225">
        <f t="shared" si="1369"/>
        <v>0</v>
      </c>
      <c r="BU634" s="225">
        <f t="shared" si="1370"/>
        <v>3</v>
      </c>
      <c r="BV634" s="456">
        <v>1.2486111111111111</v>
      </c>
      <c r="BW634" s="456">
        <v>1.25</v>
      </c>
      <c r="BX634" s="12">
        <f t="shared" si="1586"/>
        <v>1.388888888888884E-3</v>
      </c>
      <c r="BY634" s="13">
        <f t="shared" si="1587"/>
        <v>0</v>
      </c>
      <c r="BZ634" s="13">
        <f t="shared" si="1588"/>
        <v>2</v>
      </c>
      <c r="CA634" s="226">
        <f t="shared" si="1589"/>
        <v>0.58333333333333337</v>
      </c>
      <c r="CB634" s="13">
        <f t="shared" si="1590"/>
        <v>14</v>
      </c>
      <c r="CC634" s="13">
        <f t="shared" si="1591"/>
        <v>0</v>
      </c>
      <c r="CD634" s="12">
        <f t="shared" si="1592"/>
        <v>0.18750000000000011</v>
      </c>
      <c r="CE634" s="13">
        <f t="shared" si="1593"/>
        <v>4</v>
      </c>
      <c r="CF634" s="13">
        <f t="shared" si="1594"/>
        <v>30</v>
      </c>
      <c r="CG634" s="12">
        <f t="shared" si="1595"/>
        <v>6.5972222222222099E-2</v>
      </c>
      <c r="CH634" s="13">
        <f t="shared" si="1596"/>
        <v>1</v>
      </c>
      <c r="CI634" s="13">
        <f t="shared" si="1597"/>
        <v>35</v>
      </c>
      <c r="CJ634" s="12">
        <f t="shared" si="1598"/>
        <v>0.28402777777777766</v>
      </c>
      <c r="CK634" s="13">
        <f t="shared" si="1599"/>
        <v>6</v>
      </c>
      <c r="CL634" s="13">
        <f t="shared" si="1600"/>
        <v>49</v>
      </c>
      <c r="CM634" s="62"/>
      <c r="CN634" s="62"/>
      <c r="CO634" s="62"/>
      <c r="CP634" s="12">
        <f t="shared" si="1601"/>
        <v>0.18888888888888877</v>
      </c>
      <c r="CQ634" s="13">
        <f t="shared" si="1602"/>
        <v>4</v>
      </c>
      <c r="CR634" s="13">
        <f t="shared" si="1603"/>
        <v>32</v>
      </c>
      <c r="CS634" s="456">
        <v>0</v>
      </c>
      <c r="CT634" s="13">
        <f t="shared" si="1604"/>
        <v>0</v>
      </c>
      <c r="CU634" s="13">
        <f t="shared" si="1605"/>
        <v>0</v>
      </c>
      <c r="CV634" s="456">
        <v>0</v>
      </c>
      <c r="CW634" s="13">
        <f t="shared" si="1614"/>
        <v>0</v>
      </c>
      <c r="CX634" s="13">
        <f t="shared" si="1615"/>
        <v>0</v>
      </c>
      <c r="CY634" s="456">
        <v>0</v>
      </c>
      <c r="CZ634" s="13">
        <f t="shared" si="1606"/>
        <v>0</v>
      </c>
      <c r="DA634" s="13">
        <f t="shared" si="1607"/>
        <v>0</v>
      </c>
      <c r="DB634" s="456">
        <v>8.3333333333333329E-2</v>
      </c>
      <c r="DC634" s="13">
        <f t="shared" si="1608"/>
        <v>2</v>
      </c>
      <c r="DD634" s="13">
        <f t="shared" si="1609"/>
        <v>0</v>
      </c>
      <c r="DE634" s="456">
        <v>3.472222222222222E-3</v>
      </c>
      <c r="DF634" s="13">
        <f t="shared" si="1610"/>
        <v>0</v>
      </c>
      <c r="DG634" s="13">
        <f t="shared" si="1611"/>
        <v>5</v>
      </c>
      <c r="DH634" s="456">
        <v>8.3333333333333332E-3</v>
      </c>
      <c r="DI634" s="13">
        <f t="shared" si="1612"/>
        <v>0</v>
      </c>
      <c r="DJ634" s="13">
        <f t="shared" si="1613"/>
        <v>12</v>
      </c>
      <c r="DK634" s="456">
        <v>0</v>
      </c>
      <c r="DL634" s="35">
        <f t="shared" si="1562"/>
        <v>0</v>
      </c>
      <c r="DM634" s="35">
        <f t="shared" si="1563"/>
        <v>0</v>
      </c>
      <c r="DN634" s="66">
        <f t="shared" si="1299"/>
        <v>2238786.276000001</v>
      </c>
      <c r="DO634" s="74">
        <f t="shared" si="1300"/>
        <v>36051</v>
      </c>
      <c r="DP634" s="66">
        <f t="shared" si="1373"/>
        <v>60.788644067796611</v>
      </c>
      <c r="DQ634" s="63">
        <f t="shared" si="1301"/>
        <v>62.100531913123106</v>
      </c>
      <c r="DR634" s="66" t="e">
        <f t="shared" si="1468"/>
        <v>#NUM!</v>
      </c>
      <c r="DS634" s="96" t="e">
        <f t="shared" si="1469"/>
        <v>#NUM!</v>
      </c>
      <c r="DT634" s="66" t="e">
        <f t="shared" si="1470"/>
        <v>#NUM!</v>
      </c>
      <c r="DU634" s="66" t="e">
        <f t="shared" si="1471"/>
        <v>#NUM!</v>
      </c>
      <c r="FJ634" s="3">
        <f t="shared" si="1305"/>
        <v>0.23333333333333361</v>
      </c>
      <c r="FK634" s="3">
        <f t="shared" si="1510"/>
        <v>0.1333333333333333</v>
      </c>
      <c r="FL634" s="3">
        <f t="shared" si="1511"/>
        <v>8.6805555555555691E-2</v>
      </c>
    </row>
    <row r="635" spans="1:168" ht="30">
      <c r="A635" s="199">
        <v>634</v>
      </c>
      <c r="B635" s="451">
        <v>42</v>
      </c>
      <c r="C635" s="452">
        <v>40887</v>
      </c>
      <c r="D635" s="453">
        <v>12</v>
      </c>
      <c r="E635" s="454" t="s">
        <v>39</v>
      </c>
      <c r="F635" s="451">
        <v>16</v>
      </c>
      <c r="G635" s="455" t="s">
        <v>38</v>
      </c>
      <c r="H635" s="455" t="s">
        <v>786</v>
      </c>
      <c r="I635" s="455" t="s">
        <v>787</v>
      </c>
      <c r="J635" s="456">
        <v>7.2916666666666671E-2</v>
      </c>
      <c r="K635" s="457">
        <v>3471.74</v>
      </c>
      <c r="L635" s="455" t="s">
        <v>33</v>
      </c>
      <c r="M635" s="451">
        <v>56</v>
      </c>
      <c r="N635" s="451">
        <v>3</v>
      </c>
      <c r="O635" s="455"/>
      <c r="P635" s="456">
        <v>7.2916666666666671E-2</v>
      </c>
      <c r="Q635" s="456">
        <v>7.2916666666666671E-2</v>
      </c>
      <c r="R635" s="12">
        <f t="shared" si="1564"/>
        <v>0</v>
      </c>
      <c r="S635" s="13">
        <f t="shared" si="1565"/>
        <v>0</v>
      </c>
      <c r="T635" s="13">
        <f t="shared" si="1566"/>
        <v>0</v>
      </c>
      <c r="U635" s="456">
        <v>7.9861111111111105E-2</v>
      </c>
      <c r="V635" s="12">
        <f t="shared" si="1567"/>
        <v>6.9444444444444337E-3</v>
      </c>
      <c r="W635" s="13">
        <f t="shared" si="1568"/>
        <v>0</v>
      </c>
      <c r="X635" s="225">
        <f t="shared" si="1569"/>
        <v>10</v>
      </c>
      <c r="Y635" s="456">
        <v>9.0277777777777776E-2</v>
      </c>
      <c r="Z635" s="12">
        <f t="shared" si="1570"/>
        <v>1.0416666666666671E-2</v>
      </c>
      <c r="AA635" s="13">
        <f t="shared" si="1571"/>
        <v>0</v>
      </c>
      <c r="AB635" s="13">
        <f t="shared" si="1572"/>
        <v>15</v>
      </c>
      <c r="AC635" s="456">
        <v>0.11805555555555557</v>
      </c>
      <c r="AD635" s="12">
        <f t="shared" si="1573"/>
        <v>2.777777777777779E-2</v>
      </c>
      <c r="AE635" s="13">
        <f t="shared" si="1574"/>
        <v>0</v>
      </c>
      <c r="AF635" s="13">
        <f t="shared" si="1575"/>
        <v>40</v>
      </c>
      <c r="AG635" s="456">
        <v>0.125</v>
      </c>
      <c r="AH635" s="456">
        <v>0.18402777777777779</v>
      </c>
      <c r="AI635" s="12">
        <f t="shared" si="1507"/>
        <v>5.902777777777779E-2</v>
      </c>
      <c r="AJ635" s="225">
        <f t="shared" si="1508"/>
        <v>1</v>
      </c>
      <c r="AK635" s="225">
        <f t="shared" si="1509"/>
        <v>25</v>
      </c>
      <c r="AL635" s="456">
        <v>0.125</v>
      </c>
      <c r="AM635" s="456">
        <v>0.18402777777777779</v>
      </c>
      <c r="AN635" s="12">
        <f t="shared" si="1576"/>
        <v>5.902777777777779E-2</v>
      </c>
      <c r="AO635" s="13">
        <f t="shared" si="1577"/>
        <v>1</v>
      </c>
      <c r="AP635" s="13">
        <f t="shared" si="1578"/>
        <v>25</v>
      </c>
      <c r="AQ635" s="456">
        <v>0.18958333333333333</v>
      </c>
      <c r="AR635" s="12">
        <f t="shared" si="1579"/>
        <v>5.5555555555555358E-3</v>
      </c>
      <c r="AS635" s="225">
        <f t="shared" si="1417"/>
        <v>0</v>
      </c>
      <c r="AT635" s="13">
        <f t="shared" si="1418"/>
        <v>8</v>
      </c>
      <c r="AU635" s="456">
        <v>0.19097222222222221</v>
      </c>
      <c r="AV635" s="226">
        <f t="shared" si="1527"/>
        <v>1.388888888888884E-3</v>
      </c>
      <c r="AW635" s="13">
        <f t="shared" si="1528"/>
        <v>0</v>
      </c>
      <c r="AX635" s="13">
        <f t="shared" si="1529"/>
        <v>2</v>
      </c>
      <c r="AY635" s="456">
        <v>0.28263888888888888</v>
      </c>
      <c r="AZ635" s="12">
        <f t="shared" si="1362"/>
        <v>9.1666666666666674E-2</v>
      </c>
      <c r="BA635" s="225">
        <f t="shared" si="1363"/>
        <v>2</v>
      </c>
      <c r="BB635" s="225">
        <f t="shared" si="1364"/>
        <v>12</v>
      </c>
      <c r="BC635" s="456">
        <v>0.28263888888888888</v>
      </c>
      <c r="BD635" s="456">
        <v>0.28263888888888888</v>
      </c>
      <c r="BE635" s="12">
        <f t="shared" si="1580"/>
        <v>0</v>
      </c>
      <c r="BF635" s="13">
        <f t="shared" si="1581"/>
        <v>0</v>
      </c>
      <c r="BG635" s="13">
        <f t="shared" si="1582"/>
        <v>0</v>
      </c>
      <c r="BH635" s="456">
        <v>0.28263888888888888</v>
      </c>
      <c r="BI635" s="456">
        <v>0.28263888888888888</v>
      </c>
      <c r="BJ635" s="455"/>
      <c r="BK635" s="69">
        <f t="shared" si="1583"/>
        <v>0</v>
      </c>
      <c r="BL635" s="13">
        <f t="shared" si="1584"/>
        <v>0</v>
      </c>
      <c r="BM635" s="13">
        <f t="shared" si="1585"/>
        <v>0</v>
      </c>
      <c r="BN635" s="456">
        <v>0.28819444444444448</v>
      </c>
      <c r="BO635" s="12">
        <f t="shared" si="1465"/>
        <v>5.5555555555555913E-3</v>
      </c>
      <c r="BP635" s="225">
        <f t="shared" si="1466"/>
        <v>0</v>
      </c>
      <c r="BQ635" s="225">
        <f t="shared" si="1467"/>
        <v>8</v>
      </c>
      <c r="BR635" s="456">
        <v>0.29166666666666669</v>
      </c>
      <c r="BS635" s="12">
        <f t="shared" si="1368"/>
        <v>3.4722222222222099E-3</v>
      </c>
      <c r="BT635" s="225">
        <f t="shared" si="1369"/>
        <v>0</v>
      </c>
      <c r="BU635" s="225">
        <f t="shared" si="1370"/>
        <v>5</v>
      </c>
      <c r="BV635" s="456">
        <v>0.29166666666666669</v>
      </c>
      <c r="BW635" s="456">
        <v>0.2951388888888889</v>
      </c>
      <c r="BX635" s="12">
        <f t="shared" si="1586"/>
        <v>3.4722222222222099E-3</v>
      </c>
      <c r="BY635" s="13">
        <f t="shared" si="1587"/>
        <v>0</v>
      </c>
      <c r="BZ635" s="13">
        <f t="shared" si="1588"/>
        <v>5</v>
      </c>
      <c r="CA635" s="226">
        <f t="shared" si="1589"/>
        <v>0.22222222222222221</v>
      </c>
      <c r="CB635" s="13">
        <f t="shared" si="1590"/>
        <v>5</v>
      </c>
      <c r="CC635" s="13">
        <f t="shared" si="1591"/>
        <v>20</v>
      </c>
      <c r="CD635" s="12">
        <f t="shared" si="1592"/>
        <v>4.2361111111111127E-2</v>
      </c>
      <c r="CE635" s="13">
        <f t="shared" si="1593"/>
        <v>1</v>
      </c>
      <c r="CF635" s="13">
        <f t="shared" si="1594"/>
        <v>1</v>
      </c>
      <c r="CG635" s="12">
        <f t="shared" si="1595"/>
        <v>5.902777777777779E-2</v>
      </c>
      <c r="CH635" s="13">
        <f t="shared" si="1596"/>
        <v>1</v>
      </c>
      <c r="CI635" s="13">
        <f t="shared" si="1597"/>
        <v>25</v>
      </c>
      <c r="CJ635" s="12">
        <f t="shared" si="1598"/>
        <v>9.1666666666666674E-2</v>
      </c>
      <c r="CK635" s="13">
        <f t="shared" si="1599"/>
        <v>2</v>
      </c>
      <c r="CL635" s="13">
        <f t="shared" si="1600"/>
        <v>12</v>
      </c>
      <c r="CM635" s="62"/>
      <c r="CN635" s="62"/>
      <c r="CO635" s="62"/>
      <c r="CP635" s="12">
        <f t="shared" si="1601"/>
        <v>6.666666666666668E-2</v>
      </c>
      <c r="CQ635" s="13">
        <f t="shared" si="1602"/>
        <v>1</v>
      </c>
      <c r="CR635" s="13">
        <f t="shared" si="1603"/>
        <v>36</v>
      </c>
      <c r="CS635" s="456">
        <v>0</v>
      </c>
      <c r="CT635" s="13">
        <f t="shared" si="1604"/>
        <v>0</v>
      </c>
      <c r="CU635" s="13">
        <f t="shared" si="1605"/>
        <v>0</v>
      </c>
      <c r="CV635" s="456">
        <v>1.8749999999999999E-2</v>
      </c>
      <c r="CW635" s="13">
        <f t="shared" si="1614"/>
        <v>0</v>
      </c>
      <c r="CX635" s="13">
        <f t="shared" si="1615"/>
        <v>27</v>
      </c>
      <c r="CY635" s="456">
        <v>0</v>
      </c>
      <c r="CZ635" s="13">
        <f t="shared" si="1606"/>
        <v>0</v>
      </c>
      <c r="DA635" s="13">
        <f t="shared" si="1607"/>
        <v>0</v>
      </c>
      <c r="DB635" s="456">
        <v>0</v>
      </c>
      <c r="DC635" s="13">
        <f t="shared" si="1608"/>
        <v>0</v>
      </c>
      <c r="DD635" s="13">
        <f t="shared" si="1609"/>
        <v>0</v>
      </c>
      <c r="DE635" s="456">
        <v>1.3888888888888889E-3</v>
      </c>
      <c r="DF635" s="13">
        <f t="shared" si="1610"/>
        <v>0</v>
      </c>
      <c r="DG635" s="13">
        <f t="shared" si="1611"/>
        <v>2</v>
      </c>
      <c r="DH635" s="456">
        <v>4.8611111111111112E-3</v>
      </c>
      <c r="DI635" s="13">
        <f t="shared" si="1612"/>
        <v>0</v>
      </c>
      <c r="DJ635" s="13">
        <f t="shared" si="1613"/>
        <v>7</v>
      </c>
      <c r="DK635" s="456">
        <v>0</v>
      </c>
      <c r="DL635" s="35">
        <f t="shared" si="1562"/>
        <v>0</v>
      </c>
      <c r="DM635" s="35">
        <f t="shared" si="1563"/>
        <v>0</v>
      </c>
      <c r="DN635" s="66">
        <f t="shared" si="1299"/>
        <v>2242258.0160000012</v>
      </c>
      <c r="DO635" s="74">
        <f t="shared" si="1300"/>
        <v>36107</v>
      </c>
      <c r="DP635" s="66">
        <f t="shared" si="1373"/>
        <v>61.995357142857138</v>
      </c>
      <c r="DQ635" s="63">
        <f t="shared" si="1301"/>
        <v>62.1003687927549</v>
      </c>
      <c r="DR635" s="66" t="e">
        <f t="shared" si="1468"/>
        <v>#NUM!</v>
      </c>
      <c r="DS635" s="96" t="e">
        <f t="shared" si="1469"/>
        <v>#NUM!</v>
      </c>
      <c r="DT635" s="66" t="e">
        <f t="shared" si="1470"/>
        <v>#NUM!</v>
      </c>
      <c r="DU635" s="66" t="e">
        <f t="shared" si="1471"/>
        <v>#NUM!</v>
      </c>
      <c r="FJ635" s="3">
        <f t="shared" si="1305"/>
        <v>7.1527777777777746E-2</v>
      </c>
      <c r="FK635" s="3">
        <f t="shared" si="1510"/>
        <v>4.5138888888888895E-2</v>
      </c>
      <c r="FL635" s="3">
        <f t="shared" si="1511"/>
        <v>5.5555555555555358E-3</v>
      </c>
    </row>
    <row r="636" spans="1:168">
      <c r="A636" s="175">
        <v>635</v>
      </c>
      <c r="B636" s="451">
        <v>43</v>
      </c>
      <c r="C636" s="452">
        <v>40887</v>
      </c>
      <c r="D636" s="453">
        <v>12</v>
      </c>
      <c r="E636" s="454" t="s">
        <v>286</v>
      </c>
      <c r="F636" s="451">
        <v>1</v>
      </c>
      <c r="G636" s="455" t="s">
        <v>287</v>
      </c>
      <c r="H636" s="455" t="s">
        <v>288</v>
      </c>
      <c r="I636" s="455" t="s">
        <v>25</v>
      </c>
      <c r="J636" s="456">
        <v>0.80555555555555547</v>
      </c>
      <c r="K636" s="457">
        <v>3569.79</v>
      </c>
      <c r="L636" s="455" t="s">
        <v>34</v>
      </c>
      <c r="M636" s="451">
        <v>57</v>
      </c>
      <c r="N636" s="451">
        <v>1</v>
      </c>
      <c r="O636" s="455"/>
      <c r="P636" s="456">
        <v>0.80555555555555547</v>
      </c>
      <c r="Q636" s="456">
        <v>0.80555555555555547</v>
      </c>
      <c r="R636" s="12">
        <f t="shared" si="1564"/>
        <v>0</v>
      </c>
      <c r="S636" s="13">
        <f t="shared" si="1565"/>
        <v>0</v>
      </c>
      <c r="T636" s="13">
        <f t="shared" si="1566"/>
        <v>0</v>
      </c>
      <c r="U636" s="456">
        <v>0.8125</v>
      </c>
      <c r="V636" s="12">
        <f t="shared" si="1567"/>
        <v>6.9444444444445308E-3</v>
      </c>
      <c r="W636" s="13">
        <f t="shared" si="1568"/>
        <v>0</v>
      </c>
      <c r="X636" s="225">
        <f t="shared" si="1569"/>
        <v>10</v>
      </c>
      <c r="Y636" s="456">
        <v>0.82291666666666663</v>
      </c>
      <c r="Z636" s="12">
        <f t="shared" si="1570"/>
        <v>1.041666666666663E-2</v>
      </c>
      <c r="AA636" s="13">
        <f t="shared" si="1571"/>
        <v>0</v>
      </c>
      <c r="AB636" s="13">
        <f t="shared" si="1572"/>
        <v>15</v>
      </c>
      <c r="AC636" s="456">
        <v>0.85416666666666663</v>
      </c>
      <c r="AD636" s="12">
        <f t="shared" si="1573"/>
        <v>3.125E-2</v>
      </c>
      <c r="AE636" s="13">
        <f t="shared" si="1574"/>
        <v>0</v>
      </c>
      <c r="AF636" s="13">
        <f t="shared" si="1575"/>
        <v>45</v>
      </c>
      <c r="AG636" s="456">
        <v>0.85763888888888884</v>
      </c>
      <c r="AH636" s="456">
        <v>0.89930555555555547</v>
      </c>
      <c r="AI636" s="12">
        <f t="shared" si="1507"/>
        <v>4.166666666666663E-2</v>
      </c>
      <c r="AJ636" s="225">
        <f t="shared" si="1508"/>
        <v>1</v>
      </c>
      <c r="AK636" s="225">
        <f t="shared" si="1509"/>
        <v>0</v>
      </c>
      <c r="AL636" s="456">
        <v>0.85763888888888884</v>
      </c>
      <c r="AM636" s="456">
        <v>0.89930555555555547</v>
      </c>
      <c r="AN636" s="12">
        <f t="shared" si="1576"/>
        <v>4.166666666666663E-2</v>
      </c>
      <c r="AO636" s="13">
        <f t="shared" si="1577"/>
        <v>1</v>
      </c>
      <c r="AP636" s="13">
        <f t="shared" si="1578"/>
        <v>0</v>
      </c>
      <c r="AQ636" s="456">
        <v>0.9</v>
      </c>
      <c r="AR636" s="12">
        <f t="shared" si="1579"/>
        <v>6.94444444444553E-4</v>
      </c>
      <c r="AS636" s="225">
        <f t="shared" si="1417"/>
        <v>0</v>
      </c>
      <c r="AT636" s="13">
        <f t="shared" si="1418"/>
        <v>1</v>
      </c>
      <c r="AU636" s="456">
        <v>0.9</v>
      </c>
      <c r="AV636" s="226">
        <f t="shared" si="1527"/>
        <v>0</v>
      </c>
      <c r="AW636" s="13">
        <f t="shared" si="1528"/>
        <v>0</v>
      </c>
      <c r="AX636" s="13">
        <f t="shared" si="1529"/>
        <v>0</v>
      </c>
      <c r="AY636" s="456">
        <v>0.96388888888888891</v>
      </c>
      <c r="AZ636" s="12">
        <f t="shared" si="1362"/>
        <v>6.3888888888888884E-2</v>
      </c>
      <c r="BA636" s="225">
        <f t="shared" si="1363"/>
        <v>1</v>
      </c>
      <c r="BB636" s="225">
        <f t="shared" si="1364"/>
        <v>32</v>
      </c>
      <c r="BC636" s="456">
        <v>0.96388888888888891</v>
      </c>
      <c r="BD636" s="456">
        <v>0.96388888888888891</v>
      </c>
      <c r="BE636" s="12">
        <f t="shared" si="1580"/>
        <v>0</v>
      </c>
      <c r="BF636" s="13">
        <f t="shared" si="1581"/>
        <v>0</v>
      </c>
      <c r="BG636" s="13">
        <f t="shared" si="1582"/>
        <v>0</v>
      </c>
      <c r="BH636" s="456">
        <v>0.96388888888888891</v>
      </c>
      <c r="BI636" s="456">
        <v>0.96388888888888891</v>
      </c>
      <c r="BJ636" s="455"/>
      <c r="BK636" s="69">
        <f t="shared" si="1583"/>
        <v>0</v>
      </c>
      <c r="BL636" s="13">
        <f t="shared" si="1584"/>
        <v>0</v>
      </c>
      <c r="BM636" s="13">
        <f t="shared" si="1585"/>
        <v>0</v>
      </c>
      <c r="BN636" s="456">
        <v>0.96875</v>
      </c>
      <c r="BO636" s="12">
        <f t="shared" si="1465"/>
        <v>4.8611111111110938E-3</v>
      </c>
      <c r="BP636" s="225">
        <f t="shared" si="1466"/>
        <v>0</v>
      </c>
      <c r="BQ636" s="225">
        <f t="shared" si="1467"/>
        <v>7</v>
      </c>
      <c r="BR636" s="456">
        <v>0.97083333333333333</v>
      </c>
      <c r="BS636" s="12">
        <f t="shared" si="1368"/>
        <v>2.0833333333333259E-3</v>
      </c>
      <c r="BT636" s="225">
        <f t="shared" si="1369"/>
        <v>0</v>
      </c>
      <c r="BU636" s="225">
        <f t="shared" si="1370"/>
        <v>3</v>
      </c>
      <c r="BV636" s="456">
        <v>0.97083333333333333</v>
      </c>
      <c r="BW636" s="456">
        <v>0.97222222222222221</v>
      </c>
      <c r="BX636" s="12">
        <f t="shared" si="1586"/>
        <v>1.388888888888884E-3</v>
      </c>
      <c r="BY636" s="13">
        <f t="shared" si="1587"/>
        <v>0</v>
      </c>
      <c r="BZ636" s="13">
        <f t="shared" si="1588"/>
        <v>2</v>
      </c>
      <c r="CA636" s="226">
        <f t="shared" si="1589"/>
        <v>0.16666666666666674</v>
      </c>
      <c r="CB636" s="13">
        <f t="shared" si="1590"/>
        <v>4</v>
      </c>
      <c r="CC636" s="13">
        <f t="shared" si="1591"/>
        <v>0</v>
      </c>
      <c r="CD636" s="12">
        <f t="shared" si="1592"/>
        <v>3.8888888888888973E-2</v>
      </c>
      <c r="CE636" s="13">
        <f t="shared" si="1593"/>
        <v>0</v>
      </c>
      <c r="CF636" s="13">
        <f t="shared" si="1594"/>
        <v>56</v>
      </c>
      <c r="CG636" s="12">
        <f t="shared" si="1595"/>
        <v>4.166666666666663E-2</v>
      </c>
      <c r="CH636" s="13">
        <f t="shared" si="1596"/>
        <v>1</v>
      </c>
      <c r="CI636" s="13">
        <f t="shared" si="1597"/>
        <v>0</v>
      </c>
      <c r="CJ636" s="12">
        <f t="shared" si="1598"/>
        <v>6.3888888888888884E-2</v>
      </c>
      <c r="CK636" s="13">
        <f t="shared" si="1599"/>
        <v>1</v>
      </c>
      <c r="CL636" s="13">
        <f t="shared" si="1600"/>
        <v>32</v>
      </c>
      <c r="CM636" s="62"/>
      <c r="CN636" s="62"/>
      <c r="CO636" s="62"/>
      <c r="CP636" s="12">
        <f t="shared" si="1601"/>
        <v>5.5555555555555552E-2</v>
      </c>
      <c r="CQ636" s="13">
        <f t="shared" si="1602"/>
        <v>1</v>
      </c>
      <c r="CR636" s="13">
        <f t="shared" si="1603"/>
        <v>20</v>
      </c>
      <c r="CS636" s="456">
        <v>0</v>
      </c>
      <c r="CT636" s="13">
        <f t="shared" si="1604"/>
        <v>0</v>
      </c>
      <c r="CU636" s="13">
        <f t="shared" si="1605"/>
        <v>0</v>
      </c>
      <c r="CV636" s="456">
        <v>0</v>
      </c>
      <c r="CW636" s="13">
        <f t="shared" si="1614"/>
        <v>0</v>
      </c>
      <c r="CX636" s="13">
        <f t="shared" si="1615"/>
        <v>0</v>
      </c>
      <c r="CY636" s="456">
        <v>0</v>
      </c>
      <c r="CZ636" s="13">
        <f t="shared" si="1606"/>
        <v>0</v>
      </c>
      <c r="DA636" s="13">
        <f t="shared" si="1607"/>
        <v>0</v>
      </c>
      <c r="DB636" s="456">
        <v>0</v>
      </c>
      <c r="DC636" s="13">
        <f t="shared" si="1608"/>
        <v>0</v>
      </c>
      <c r="DD636" s="13">
        <f t="shared" si="1609"/>
        <v>0</v>
      </c>
      <c r="DE636" s="456">
        <v>3.472222222222222E-3</v>
      </c>
      <c r="DF636" s="13">
        <f t="shared" si="1610"/>
        <v>0</v>
      </c>
      <c r="DG636" s="13">
        <f t="shared" si="1611"/>
        <v>5</v>
      </c>
      <c r="DH636" s="456">
        <v>4.8611111111111112E-3</v>
      </c>
      <c r="DI636" s="13">
        <f t="shared" si="1612"/>
        <v>0</v>
      </c>
      <c r="DJ636" s="13">
        <f t="shared" si="1613"/>
        <v>7</v>
      </c>
      <c r="DK636" s="456">
        <v>0</v>
      </c>
      <c r="DL636" s="35">
        <f t="shared" si="1562"/>
        <v>0</v>
      </c>
      <c r="DM636" s="35">
        <f t="shared" si="1563"/>
        <v>0</v>
      </c>
      <c r="DN636" s="66">
        <f t="shared" si="1299"/>
        <v>2245827.8060000013</v>
      </c>
      <c r="DO636" s="74">
        <f t="shared" si="1300"/>
        <v>36164</v>
      </c>
      <c r="DP636" s="66">
        <f t="shared" si="1373"/>
        <v>62.627894736842102</v>
      </c>
      <c r="DQ636" s="63">
        <f t="shared" si="1301"/>
        <v>62.101200254396673</v>
      </c>
      <c r="DR636" s="66" t="e">
        <f t="shared" si="1468"/>
        <v>#NUM!</v>
      </c>
      <c r="DS636" s="96" t="e">
        <f t="shared" si="1469"/>
        <v>#NUM!</v>
      </c>
      <c r="DT636" s="66" t="e">
        <f t="shared" si="1470"/>
        <v>#NUM!</v>
      </c>
      <c r="DU636" s="66" t="e">
        <f t="shared" si="1471"/>
        <v>#NUM!</v>
      </c>
      <c r="FJ636" s="3">
        <f t="shared" si="1305"/>
        <v>6.1111111111111227E-2</v>
      </c>
      <c r="FK636" s="3">
        <f t="shared" si="1510"/>
        <v>4.861111111111116E-2</v>
      </c>
      <c r="FL636" s="3">
        <f t="shared" si="1511"/>
        <v>6.94444444444553E-4</v>
      </c>
    </row>
    <row r="637" spans="1:168">
      <c r="A637" s="199">
        <v>636</v>
      </c>
      <c r="B637" s="451">
        <v>44</v>
      </c>
      <c r="C637" s="452">
        <v>40888</v>
      </c>
      <c r="D637" s="453">
        <v>12</v>
      </c>
      <c r="E637" s="454" t="s">
        <v>171</v>
      </c>
      <c r="F637" s="451">
        <v>9</v>
      </c>
      <c r="G637" s="455" t="s">
        <v>325</v>
      </c>
      <c r="H637" s="455" t="s">
        <v>778</v>
      </c>
      <c r="I637" s="455" t="s">
        <v>771</v>
      </c>
      <c r="J637" s="456">
        <v>0.4826388888888889</v>
      </c>
      <c r="K637" s="457">
        <v>3439.46</v>
      </c>
      <c r="L637" s="455" t="s">
        <v>34</v>
      </c>
      <c r="M637" s="451">
        <v>56</v>
      </c>
      <c r="N637" s="451">
        <v>2</v>
      </c>
      <c r="O637" s="455"/>
      <c r="P637" s="456">
        <v>0.4826388888888889</v>
      </c>
      <c r="Q637" s="456">
        <v>0.4826388888888889</v>
      </c>
      <c r="R637" s="12">
        <f t="shared" si="1564"/>
        <v>0</v>
      </c>
      <c r="S637" s="13">
        <f t="shared" si="1565"/>
        <v>0</v>
      </c>
      <c r="T637" s="13">
        <f t="shared" si="1566"/>
        <v>0</v>
      </c>
      <c r="U637" s="456">
        <v>0.49652777777777773</v>
      </c>
      <c r="V637" s="12">
        <f t="shared" si="1567"/>
        <v>1.388888888888884E-2</v>
      </c>
      <c r="W637" s="13">
        <f t="shared" si="1568"/>
        <v>0</v>
      </c>
      <c r="X637" s="225">
        <f t="shared" si="1569"/>
        <v>20</v>
      </c>
      <c r="Y637" s="456">
        <v>0.50347222222222221</v>
      </c>
      <c r="Z637" s="12">
        <f t="shared" si="1570"/>
        <v>6.9444444444444753E-3</v>
      </c>
      <c r="AA637" s="13">
        <f t="shared" si="1571"/>
        <v>0</v>
      </c>
      <c r="AB637" s="13">
        <f t="shared" si="1572"/>
        <v>10</v>
      </c>
      <c r="AC637" s="456">
        <v>0.55555555555555558</v>
      </c>
      <c r="AD637" s="12">
        <f t="shared" si="1573"/>
        <v>5.208333333333337E-2</v>
      </c>
      <c r="AE637" s="13">
        <f t="shared" si="1574"/>
        <v>1</v>
      </c>
      <c r="AF637" s="13">
        <f t="shared" si="1575"/>
        <v>15</v>
      </c>
      <c r="AG637" s="456">
        <v>0.55555555555555558</v>
      </c>
      <c r="AH637" s="456">
        <v>0.58333333333333337</v>
      </c>
      <c r="AI637" s="12">
        <f t="shared" si="1507"/>
        <v>2.777777777777779E-2</v>
      </c>
      <c r="AJ637" s="225">
        <f t="shared" si="1508"/>
        <v>0</v>
      </c>
      <c r="AK637" s="225">
        <f t="shared" si="1509"/>
        <v>40</v>
      </c>
      <c r="AL637" s="456">
        <v>0.55555555555555558</v>
      </c>
      <c r="AM637" s="456">
        <v>0.58333333333333337</v>
      </c>
      <c r="AN637" s="12">
        <f t="shared" si="1576"/>
        <v>2.777777777777779E-2</v>
      </c>
      <c r="AO637" s="13">
        <f t="shared" si="1577"/>
        <v>0</v>
      </c>
      <c r="AP637" s="13">
        <f t="shared" si="1578"/>
        <v>40</v>
      </c>
      <c r="AQ637" s="456">
        <v>0.58680555555555558</v>
      </c>
      <c r="AR637" s="12">
        <f t="shared" si="1579"/>
        <v>3.4722222222222099E-3</v>
      </c>
      <c r="AS637" s="225">
        <f t="shared" si="1417"/>
        <v>0</v>
      </c>
      <c r="AT637" s="13">
        <f t="shared" si="1418"/>
        <v>5</v>
      </c>
      <c r="AU637" s="456">
        <v>0.58680555555555558</v>
      </c>
      <c r="AV637" s="226">
        <f t="shared" si="1527"/>
        <v>0</v>
      </c>
      <c r="AW637" s="13">
        <f t="shared" si="1528"/>
        <v>0</v>
      </c>
      <c r="AX637" s="13">
        <f t="shared" si="1529"/>
        <v>0</v>
      </c>
      <c r="AY637" s="456">
        <v>0.65972222222222221</v>
      </c>
      <c r="AZ637" s="12">
        <f t="shared" si="1362"/>
        <v>7.291666666666663E-2</v>
      </c>
      <c r="BA637" s="225">
        <f t="shared" si="1363"/>
        <v>1</v>
      </c>
      <c r="BB637" s="225">
        <f t="shared" si="1364"/>
        <v>45</v>
      </c>
      <c r="BC637" s="456">
        <v>0.65972222222222221</v>
      </c>
      <c r="BD637" s="456">
        <v>0.65972222222222221</v>
      </c>
      <c r="BE637" s="12">
        <f t="shared" si="1580"/>
        <v>0</v>
      </c>
      <c r="BF637" s="13">
        <f t="shared" si="1581"/>
        <v>0</v>
      </c>
      <c r="BG637" s="13">
        <f t="shared" si="1582"/>
        <v>0</v>
      </c>
      <c r="BH637" s="456">
        <v>0.65972222222222221</v>
      </c>
      <c r="BI637" s="456">
        <v>0.65972222222222221</v>
      </c>
      <c r="BJ637" s="455"/>
      <c r="BK637" s="69">
        <f t="shared" si="1583"/>
        <v>0</v>
      </c>
      <c r="BL637" s="13">
        <f t="shared" si="1584"/>
        <v>0</v>
      </c>
      <c r="BM637" s="13">
        <f t="shared" si="1585"/>
        <v>0</v>
      </c>
      <c r="BN637" s="456">
        <v>0.66666666666666663</v>
      </c>
      <c r="BO637" s="12">
        <f t="shared" si="1465"/>
        <v>6.9444444444444198E-3</v>
      </c>
      <c r="BP637" s="225">
        <f t="shared" si="1466"/>
        <v>0</v>
      </c>
      <c r="BQ637" s="225">
        <f t="shared" si="1467"/>
        <v>10</v>
      </c>
      <c r="BR637" s="456">
        <v>0.67013888888888884</v>
      </c>
      <c r="BS637" s="12">
        <f t="shared" si="1368"/>
        <v>3.4722222222222099E-3</v>
      </c>
      <c r="BT637" s="225">
        <f t="shared" si="1369"/>
        <v>0</v>
      </c>
      <c r="BU637" s="225">
        <f t="shared" si="1370"/>
        <v>5</v>
      </c>
      <c r="BV637" s="456">
        <v>0.67013888888888884</v>
      </c>
      <c r="BW637" s="456">
        <v>0.67361111111111116</v>
      </c>
      <c r="BX637" s="12">
        <f t="shared" si="1586"/>
        <v>3.4722222222223209E-3</v>
      </c>
      <c r="BY637" s="13">
        <f t="shared" si="1587"/>
        <v>0</v>
      </c>
      <c r="BZ637" s="13">
        <f t="shared" si="1588"/>
        <v>5</v>
      </c>
      <c r="CA637" s="226">
        <f t="shared" si="1589"/>
        <v>0.19097222222222227</v>
      </c>
      <c r="CB637" s="13">
        <f t="shared" si="1590"/>
        <v>4</v>
      </c>
      <c r="CC637" s="13">
        <f t="shared" si="1591"/>
        <v>35</v>
      </c>
      <c r="CD637" s="12">
        <f t="shared" si="1592"/>
        <v>6.597222222222221E-2</v>
      </c>
      <c r="CE637" s="13">
        <f t="shared" si="1593"/>
        <v>1</v>
      </c>
      <c r="CF637" s="13">
        <f t="shared" si="1594"/>
        <v>35</v>
      </c>
      <c r="CG637" s="12">
        <f t="shared" si="1595"/>
        <v>2.777777777777779E-2</v>
      </c>
      <c r="CH637" s="13">
        <f t="shared" si="1596"/>
        <v>0</v>
      </c>
      <c r="CI637" s="13">
        <f t="shared" si="1597"/>
        <v>40</v>
      </c>
      <c r="CJ637" s="12">
        <f t="shared" si="1598"/>
        <v>7.291666666666663E-2</v>
      </c>
      <c r="CK637" s="13">
        <f t="shared" si="1599"/>
        <v>1</v>
      </c>
      <c r="CL637" s="13">
        <f t="shared" si="1600"/>
        <v>45</v>
      </c>
      <c r="CM637" s="62"/>
      <c r="CN637" s="62"/>
      <c r="CO637" s="62"/>
      <c r="CP637" s="12">
        <f t="shared" si="1601"/>
        <v>5.4166666666666627E-2</v>
      </c>
      <c r="CQ637" s="13">
        <f t="shared" si="1602"/>
        <v>1</v>
      </c>
      <c r="CR637" s="13">
        <f t="shared" si="1603"/>
        <v>18</v>
      </c>
      <c r="CS637" s="456">
        <v>0</v>
      </c>
      <c r="CT637" s="13">
        <f t="shared" si="1604"/>
        <v>0</v>
      </c>
      <c r="CU637" s="13">
        <f t="shared" si="1605"/>
        <v>0</v>
      </c>
      <c r="CV637" s="456">
        <v>0</v>
      </c>
      <c r="CW637" s="13">
        <f t="shared" si="1614"/>
        <v>0</v>
      </c>
      <c r="CX637" s="13">
        <f t="shared" si="1615"/>
        <v>0</v>
      </c>
      <c r="CY637" s="456">
        <v>0</v>
      </c>
      <c r="CZ637" s="13">
        <f t="shared" si="1606"/>
        <v>0</v>
      </c>
      <c r="DA637" s="13">
        <f t="shared" si="1607"/>
        <v>0</v>
      </c>
      <c r="DB637" s="456">
        <v>0</v>
      </c>
      <c r="DC637" s="13">
        <f t="shared" si="1608"/>
        <v>0</v>
      </c>
      <c r="DD637" s="13">
        <f t="shared" si="1609"/>
        <v>0</v>
      </c>
      <c r="DE637" s="456">
        <v>0</v>
      </c>
      <c r="DF637" s="13">
        <f t="shared" si="1610"/>
        <v>0</v>
      </c>
      <c r="DG637" s="13">
        <f t="shared" si="1611"/>
        <v>0</v>
      </c>
      <c r="DH637" s="456">
        <v>1.8749999999999999E-2</v>
      </c>
      <c r="DI637" s="13">
        <f t="shared" si="1612"/>
        <v>0</v>
      </c>
      <c r="DJ637" s="13">
        <f t="shared" si="1613"/>
        <v>27</v>
      </c>
      <c r="DK637" s="456">
        <v>0</v>
      </c>
      <c r="DL637" s="35">
        <f t="shared" si="1562"/>
        <v>0</v>
      </c>
      <c r="DM637" s="35">
        <f t="shared" si="1563"/>
        <v>0</v>
      </c>
      <c r="DN637" s="66">
        <f t="shared" si="1299"/>
        <v>2249267.2660000012</v>
      </c>
      <c r="DO637" s="74">
        <f t="shared" si="1300"/>
        <v>36220</v>
      </c>
      <c r="DP637" s="66">
        <f t="shared" si="1373"/>
        <v>61.418928571428573</v>
      </c>
      <c r="DQ637" s="63">
        <f t="shared" si="1301"/>
        <v>62.100145389287718</v>
      </c>
      <c r="DR637" s="66" t="e">
        <f t="shared" si="1468"/>
        <v>#NUM!</v>
      </c>
      <c r="DS637" s="96" t="e">
        <f t="shared" si="1469"/>
        <v>#NUM!</v>
      </c>
      <c r="DT637" s="66" t="e">
        <f t="shared" si="1470"/>
        <v>#NUM!</v>
      </c>
      <c r="DU637" s="66" t="e">
        <f t="shared" si="1471"/>
        <v>#NUM!</v>
      </c>
      <c r="FJ637" s="3">
        <f t="shared" si="1305"/>
        <v>9.0277777777777846E-2</v>
      </c>
      <c r="FK637" s="3">
        <f t="shared" si="1510"/>
        <v>7.2916666666666685E-2</v>
      </c>
      <c r="FL637" s="3">
        <f t="shared" si="1511"/>
        <v>3.4722222222222099E-3</v>
      </c>
    </row>
    <row r="638" spans="1:168" ht="45">
      <c r="A638" s="175">
        <v>637</v>
      </c>
      <c r="B638" s="451">
        <v>45</v>
      </c>
      <c r="C638" s="452">
        <v>40888</v>
      </c>
      <c r="D638" s="453">
        <v>12</v>
      </c>
      <c r="E638" s="454" t="s">
        <v>39</v>
      </c>
      <c r="F638" s="451">
        <v>17</v>
      </c>
      <c r="G638" s="455" t="s">
        <v>38</v>
      </c>
      <c r="H638" s="455" t="s">
        <v>788</v>
      </c>
      <c r="I638" s="455" t="s">
        <v>790</v>
      </c>
      <c r="J638" s="456">
        <v>0.5625</v>
      </c>
      <c r="K638" s="457">
        <v>3247.63</v>
      </c>
      <c r="L638" s="455" t="s">
        <v>34</v>
      </c>
      <c r="M638" s="451">
        <v>55</v>
      </c>
      <c r="N638" s="451">
        <v>4</v>
      </c>
      <c r="O638" s="455"/>
      <c r="P638" s="456">
        <v>0.5625</v>
      </c>
      <c r="Q638" s="456">
        <v>0.5625</v>
      </c>
      <c r="R638" s="12">
        <f t="shared" si="1564"/>
        <v>0</v>
      </c>
      <c r="S638" s="13">
        <f t="shared" si="1565"/>
        <v>0</v>
      </c>
      <c r="T638" s="13">
        <f t="shared" si="1566"/>
        <v>0</v>
      </c>
      <c r="U638" s="456">
        <v>0.60416666666666663</v>
      </c>
      <c r="V638" s="12">
        <f t="shared" si="1567"/>
        <v>4.166666666666663E-2</v>
      </c>
      <c r="W638" s="13">
        <f t="shared" si="1568"/>
        <v>1</v>
      </c>
      <c r="X638" s="225">
        <f t="shared" si="1569"/>
        <v>0</v>
      </c>
      <c r="Y638" s="456">
        <v>0.64583333333333337</v>
      </c>
      <c r="Z638" s="12">
        <f t="shared" si="1570"/>
        <v>4.1666666666666741E-2</v>
      </c>
      <c r="AA638" s="13">
        <f t="shared" si="1571"/>
        <v>1</v>
      </c>
      <c r="AB638" s="13">
        <f t="shared" si="1572"/>
        <v>0</v>
      </c>
      <c r="AC638" s="456">
        <v>0.69791666666666663</v>
      </c>
      <c r="AD638" s="12">
        <f t="shared" si="1573"/>
        <v>5.2083333333333259E-2</v>
      </c>
      <c r="AE638" s="13">
        <f t="shared" si="1574"/>
        <v>1</v>
      </c>
      <c r="AF638" s="13">
        <f t="shared" si="1575"/>
        <v>15</v>
      </c>
      <c r="AG638" s="456">
        <v>0.70138888888888884</v>
      </c>
      <c r="AH638" s="456">
        <v>0.74305555555555547</v>
      </c>
      <c r="AI638" s="12">
        <f t="shared" si="1507"/>
        <v>4.166666666666663E-2</v>
      </c>
      <c r="AJ638" s="225">
        <f t="shared" si="1508"/>
        <v>1</v>
      </c>
      <c r="AK638" s="225">
        <f t="shared" si="1509"/>
        <v>0</v>
      </c>
      <c r="AL638" s="456">
        <v>0.70138888888888884</v>
      </c>
      <c r="AM638" s="456">
        <v>0.74305555555555547</v>
      </c>
      <c r="AN638" s="12">
        <f t="shared" si="1576"/>
        <v>4.166666666666663E-2</v>
      </c>
      <c r="AO638" s="13">
        <f t="shared" si="1577"/>
        <v>1</v>
      </c>
      <c r="AP638" s="13">
        <f t="shared" si="1578"/>
        <v>0</v>
      </c>
      <c r="AQ638" s="456">
        <v>0.87152777777777779</v>
      </c>
      <c r="AR638" s="12">
        <f t="shared" si="1579"/>
        <v>0.12847222222222232</v>
      </c>
      <c r="AS638" s="225">
        <f t="shared" si="1417"/>
        <v>3</v>
      </c>
      <c r="AT638" s="13">
        <f t="shared" si="1418"/>
        <v>5</v>
      </c>
      <c r="AU638" s="456">
        <v>0.76041666666666663</v>
      </c>
      <c r="AV638" s="226">
        <f t="shared" si="1527"/>
        <v>-0.11111111111111116</v>
      </c>
      <c r="AW638" s="13" t="e">
        <f t="shared" si="1528"/>
        <v>#NUM!</v>
      </c>
      <c r="AX638" s="13" t="e">
        <f t="shared" si="1529"/>
        <v>#NUM!</v>
      </c>
      <c r="AY638" s="456">
        <v>0.93055555555555547</v>
      </c>
      <c r="AZ638" s="12">
        <f t="shared" si="1362"/>
        <v>0.17013888888888884</v>
      </c>
      <c r="BA638" s="225">
        <f t="shared" si="1363"/>
        <v>4</v>
      </c>
      <c r="BB638" s="225">
        <f t="shared" si="1364"/>
        <v>5</v>
      </c>
      <c r="BC638" s="456">
        <v>0.93055555555555547</v>
      </c>
      <c r="BD638" s="456">
        <v>0.93055555555555547</v>
      </c>
      <c r="BE638" s="12">
        <f t="shared" si="1580"/>
        <v>0</v>
      </c>
      <c r="BF638" s="13">
        <f t="shared" si="1581"/>
        <v>0</v>
      </c>
      <c r="BG638" s="13">
        <f t="shared" si="1582"/>
        <v>0</v>
      </c>
      <c r="BH638" s="456">
        <v>0.93055555555555547</v>
      </c>
      <c r="BI638" s="456">
        <v>0.93055555555555547</v>
      </c>
      <c r="BJ638" s="455"/>
      <c r="BK638" s="69">
        <f t="shared" si="1583"/>
        <v>0</v>
      </c>
      <c r="BL638" s="13">
        <f t="shared" si="1584"/>
        <v>0</v>
      </c>
      <c r="BM638" s="13">
        <f t="shared" si="1585"/>
        <v>0</v>
      </c>
      <c r="BN638" s="456">
        <v>0.9375</v>
      </c>
      <c r="BO638" s="12">
        <f t="shared" si="1465"/>
        <v>6.9444444444445308E-3</v>
      </c>
      <c r="BP638" s="225">
        <f t="shared" si="1466"/>
        <v>0</v>
      </c>
      <c r="BQ638" s="225">
        <f t="shared" si="1467"/>
        <v>10</v>
      </c>
      <c r="BR638" s="456">
        <v>0.94097222222222221</v>
      </c>
      <c r="BS638" s="12">
        <f t="shared" si="1368"/>
        <v>3.4722222222222099E-3</v>
      </c>
      <c r="BT638" s="225">
        <f t="shared" si="1369"/>
        <v>0</v>
      </c>
      <c r="BU638" s="225">
        <f t="shared" si="1370"/>
        <v>5</v>
      </c>
      <c r="BV638" s="456">
        <v>0.94097222222222221</v>
      </c>
      <c r="BW638" s="456">
        <v>0.94444444444444453</v>
      </c>
      <c r="BX638" s="12">
        <f t="shared" si="1586"/>
        <v>3.4722222222223209E-3</v>
      </c>
      <c r="BY638" s="13">
        <f t="shared" si="1587"/>
        <v>0</v>
      </c>
      <c r="BZ638" s="13">
        <f t="shared" si="1588"/>
        <v>5</v>
      </c>
      <c r="CA638" s="226">
        <f t="shared" si="1589"/>
        <v>0.38194444444444453</v>
      </c>
      <c r="CB638" s="13">
        <f t="shared" si="1590"/>
        <v>9</v>
      </c>
      <c r="CC638" s="13">
        <f t="shared" si="1591"/>
        <v>10</v>
      </c>
      <c r="CD638" s="12">
        <f t="shared" si="1592"/>
        <v>0.19097222222222232</v>
      </c>
      <c r="CE638" s="13">
        <f t="shared" si="1593"/>
        <v>4</v>
      </c>
      <c r="CF638" s="13">
        <f t="shared" si="1594"/>
        <v>35</v>
      </c>
      <c r="CG638" s="12">
        <f t="shared" si="1595"/>
        <v>4.166666666666663E-2</v>
      </c>
      <c r="CH638" s="13">
        <f t="shared" si="1596"/>
        <v>1</v>
      </c>
      <c r="CI638" s="13">
        <f t="shared" si="1597"/>
        <v>0</v>
      </c>
      <c r="CJ638" s="12">
        <f t="shared" si="1598"/>
        <v>0.17013888888888884</v>
      </c>
      <c r="CK638" s="13">
        <f t="shared" si="1599"/>
        <v>4</v>
      </c>
      <c r="CL638" s="13">
        <f t="shared" si="1600"/>
        <v>5</v>
      </c>
      <c r="CM638" s="62"/>
      <c r="CN638" s="62"/>
      <c r="CO638" s="62"/>
      <c r="CP638" s="12">
        <f t="shared" si="1601"/>
        <v>6.9444444444444392E-2</v>
      </c>
      <c r="CQ638" s="13">
        <f t="shared" si="1602"/>
        <v>1</v>
      </c>
      <c r="CR638" s="13">
        <f t="shared" si="1603"/>
        <v>40</v>
      </c>
      <c r="CS638" s="456">
        <v>0</v>
      </c>
      <c r="CT638" s="13">
        <f t="shared" si="1604"/>
        <v>0</v>
      </c>
      <c r="CU638" s="13">
        <f t="shared" si="1605"/>
        <v>0</v>
      </c>
      <c r="CV638" s="456">
        <v>0</v>
      </c>
      <c r="CW638" s="13">
        <f t="shared" si="1614"/>
        <v>0</v>
      </c>
      <c r="CX638" s="13">
        <f t="shared" si="1615"/>
        <v>0</v>
      </c>
      <c r="CY638" s="456">
        <v>0</v>
      </c>
      <c r="CZ638" s="13">
        <f t="shared" si="1606"/>
        <v>0</v>
      </c>
      <c r="DA638" s="13">
        <f t="shared" si="1607"/>
        <v>0</v>
      </c>
      <c r="DB638" s="456">
        <v>9.375E-2</v>
      </c>
      <c r="DC638" s="13">
        <f t="shared" si="1608"/>
        <v>2</v>
      </c>
      <c r="DD638" s="13">
        <f t="shared" si="1609"/>
        <v>15</v>
      </c>
      <c r="DE638" s="456">
        <v>0</v>
      </c>
      <c r="DF638" s="13">
        <f t="shared" si="1610"/>
        <v>0</v>
      </c>
      <c r="DG638" s="13">
        <f t="shared" si="1611"/>
        <v>0</v>
      </c>
      <c r="DH638" s="456">
        <v>6.9444444444444441E-3</v>
      </c>
      <c r="DI638" s="13">
        <f t="shared" si="1612"/>
        <v>0</v>
      </c>
      <c r="DJ638" s="13">
        <f t="shared" si="1613"/>
        <v>10</v>
      </c>
      <c r="DK638" s="456">
        <v>0</v>
      </c>
      <c r="DL638" s="35">
        <f t="shared" si="1562"/>
        <v>0</v>
      </c>
      <c r="DM638" s="35">
        <f t="shared" si="1563"/>
        <v>0</v>
      </c>
      <c r="DN638" s="66">
        <f t="shared" si="1299"/>
        <v>2252514.8960000011</v>
      </c>
      <c r="DO638" s="74">
        <f t="shared" si="1300"/>
        <v>36275</v>
      </c>
      <c r="DP638" s="66">
        <f t="shared" si="1373"/>
        <v>59.047818181818187</v>
      </c>
      <c r="DQ638" s="63">
        <f t="shared" si="1301"/>
        <v>62.095517463818091</v>
      </c>
      <c r="DR638" s="66" t="e">
        <f t="shared" si="1468"/>
        <v>#NUM!</v>
      </c>
      <c r="DS638" s="96" t="e">
        <f t="shared" si="1469"/>
        <v>#NUM!</v>
      </c>
      <c r="DT638" s="66" t="e">
        <f t="shared" si="1470"/>
        <v>#NUM!</v>
      </c>
      <c r="DU638" s="66" t="e">
        <f t="shared" si="1471"/>
        <v>#NUM!</v>
      </c>
      <c r="FJ638" s="3">
        <f t="shared" si="1305"/>
        <v>0.17013888888888906</v>
      </c>
      <c r="FK638" s="3">
        <f t="shared" si="1510"/>
        <v>0.13541666666666663</v>
      </c>
      <c r="FL638" s="3">
        <f t="shared" si="1511"/>
        <v>0.12847222222222232</v>
      </c>
    </row>
    <row r="639" spans="1:168" ht="30">
      <c r="A639" s="175">
        <v>638</v>
      </c>
      <c r="B639" s="451">
        <v>46</v>
      </c>
      <c r="C639" s="452">
        <v>40888</v>
      </c>
      <c r="D639" s="453">
        <v>12</v>
      </c>
      <c r="E639" s="454" t="s">
        <v>39</v>
      </c>
      <c r="F639" s="451">
        <v>18</v>
      </c>
      <c r="G639" s="455" t="s">
        <v>38</v>
      </c>
      <c r="H639" s="455" t="s">
        <v>789</v>
      </c>
      <c r="I639" s="455" t="s">
        <v>791</v>
      </c>
      <c r="J639" s="456">
        <v>0.67361111111111116</v>
      </c>
      <c r="K639" s="457">
        <v>3491.34</v>
      </c>
      <c r="L639" s="455" t="s">
        <v>33</v>
      </c>
      <c r="M639" s="451">
        <v>56</v>
      </c>
      <c r="N639" s="451">
        <v>2</v>
      </c>
      <c r="O639" s="455"/>
      <c r="P639" s="456">
        <v>0.67361111111111116</v>
      </c>
      <c r="Q639" s="456">
        <v>0.67361111111111116</v>
      </c>
      <c r="R639" s="12">
        <f t="shared" si="1564"/>
        <v>0</v>
      </c>
      <c r="S639" s="13">
        <f t="shared" si="1565"/>
        <v>0</v>
      </c>
      <c r="T639" s="13">
        <f t="shared" si="1566"/>
        <v>0</v>
      </c>
      <c r="U639" s="456">
        <v>0.70833333333333337</v>
      </c>
      <c r="V639" s="12">
        <f t="shared" si="1567"/>
        <v>3.472222222222221E-2</v>
      </c>
      <c r="W639" s="13">
        <f t="shared" si="1568"/>
        <v>0</v>
      </c>
      <c r="X639" s="225">
        <f t="shared" si="1569"/>
        <v>50</v>
      </c>
      <c r="Y639" s="456">
        <v>0.72916666666666663</v>
      </c>
      <c r="Z639" s="12">
        <f t="shared" si="1570"/>
        <v>2.0833333333333259E-2</v>
      </c>
      <c r="AA639" s="13">
        <f t="shared" si="1571"/>
        <v>0</v>
      </c>
      <c r="AB639" s="13">
        <f t="shared" si="1572"/>
        <v>30</v>
      </c>
      <c r="AC639" s="456">
        <v>0.74305555555555547</v>
      </c>
      <c r="AD639" s="12">
        <f t="shared" si="1573"/>
        <v>1.388888888888884E-2</v>
      </c>
      <c r="AE639" s="13">
        <f t="shared" si="1574"/>
        <v>0</v>
      </c>
      <c r="AF639" s="13">
        <f t="shared" si="1575"/>
        <v>20</v>
      </c>
      <c r="AG639" s="456">
        <v>0.78819444444444453</v>
      </c>
      <c r="AH639" s="456">
        <v>0.86805555555555547</v>
      </c>
      <c r="AI639" s="12">
        <f t="shared" si="1507"/>
        <v>7.9861111111110938E-2</v>
      </c>
      <c r="AJ639" s="225">
        <f t="shared" si="1508"/>
        <v>1</v>
      </c>
      <c r="AK639" s="225">
        <f t="shared" si="1509"/>
        <v>55</v>
      </c>
      <c r="AL639" s="456">
        <v>0.78819444444444453</v>
      </c>
      <c r="AM639" s="456">
        <v>0.86805555555555547</v>
      </c>
      <c r="AN639" s="12">
        <f t="shared" si="1576"/>
        <v>7.9861111111110938E-2</v>
      </c>
      <c r="AO639" s="13">
        <f t="shared" si="1577"/>
        <v>1</v>
      </c>
      <c r="AP639" s="13">
        <f t="shared" si="1578"/>
        <v>55</v>
      </c>
      <c r="AQ639" s="456">
        <v>0.87430555555555556</v>
      </c>
      <c r="AR639" s="12">
        <f t="shared" si="1579"/>
        <v>6.2500000000000888E-3</v>
      </c>
      <c r="AS639" s="225">
        <f t="shared" si="1417"/>
        <v>0</v>
      </c>
      <c r="AT639" s="13">
        <f t="shared" si="1418"/>
        <v>9</v>
      </c>
      <c r="AU639" s="456">
        <v>0.875</v>
      </c>
      <c r="AV639" s="226">
        <f t="shared" si="1527"/>
        <v>6.9444444444444198E-4</v>
      </c>
      <c r="AW639" s="13">
        <f t="shared" si="1528"/>
        <v>0</v>
      </c>
      <c r="AX639" s="13">
        <f t="shared" si="1529"/>
        <v>1</v>
      </c>
      <c r="AY639" s="456">
        <v>0.99236111111111114</v>
      </c>
      <c r="AZ639" s="12">
        <f t="shared" si="1362"/>
        <v>0.11736111111111114</v>
      </c>
      <c r="BA639" s="225">
        <f t="shared" si="1363"/>
        <v>2</v>
      </c>
      <c r="BB639" s="225">
        <f t="shared" si="1364"/>
        <v>49</v>
      </c>
      <c r="BC639" s="456">
        <v>0.99236111111111114</v>
      </c>
      <c r="BD639" s="456">
        <v>0.99236111111111114</v>
      </c>
      <c r="BE639" s="12">
        <f t="shared" si="1580"/>
        <v>0</v>
      </c>
      <c r="BF639" s="13">
        <f t="shared" si="1581"/>
        <v>0</v>
      </c>
      <c r="BG639" s="13">
        <f t="shared" si="1582"/>
        <v>0</v>
      </c>
      <c r="BH639" s="456">
        <v>0.99236111111111114</v>
      </c>
      <c r="BI639" s="456">
        <v>0.99236111111111114</v>
      </c>
      <c r="BJ639" s="455"/>
      <c r="BK639" s="69">
        <f t="shared" si="1583"/>
        <v>0</v>
      </c>
      <c r="BL639" s="13">
        <f t="shared" si="1584"/>
        <v>0</v>
      </c>
      <c r="BM639" s="13">
        <f t="shared" si="1585"/>
        <v>0</v>
      </c>
      <c r="BN639" s="456">
        <v>1</v>
      </c>
      <c r="BO639" s="12">
        <f t="shared" si="1465"/>
        <v>7.6388888888888618E-3</v>
      </c>
      <c r="BP639" s="225">
        <f t="shared" si="1466"/>
        <v>0</v>
      </c>
      <c r="BQ639" s="225">
        <f t="shared" si="1467"/>
        <v>11</v>
      </c>
      <c r="BR639" s="456">
        <v>1.0034722222222221</v>
      </c>
      <c r="BS639" s="12">
        <f t="shared" si="1368"/>
        <v>3.4722222222220989E-3</v>
      </c>
      <c r="BT639" s="225">
        <f t="shared" si="1369"/>
        <v>0</v>
      </c>
      <c r="BU639" s="225">
        <f t="shared" si="1370"/>
        <v>5</v>
      </c>
      <c r="BV639" s="456">
        <v>1.0034722222222221</v>
      </c>
      <c r="BW639" s="456">
        <v>1.0069444444444444</v>
      </c>
      <c r="BX639" s="12">
        <f t="shared" si="1586"/>
        <v>3.4722222222223209E-3</v>
      </c>
      <c r="BY639" s="13">
        <f t="shared" si="1587"/>
        <v>0</v>
      </c>
      <c r="BZ639" s="13">
        <f t="shared" si="1588"/>
        <v>5</v>
      </c>
      <c r="CA639" s="226">
        <f t="shared" si="1589"/>
        <v>0.33333333333333326</v>
      </c>
      <c r="CB639" s="13">
        <f t="shared" si="1590"/>
        <v>8</v>
      </c>
      <c r="CC639" s="13">
        <f t="shared" si="1591"/>
        <v>0</v>
      </c>
      <c r="CD639" s="12">
        <f t="shared" si="1592"/>
        <v>3.1249999999999889E-2</v>
      </c>
      <c r="CE639" s="13">
        <f t="shared" si="1593"/>
        <v>0</v>
      </c>
      <c r="CF639" s="13">
        <f t="shared" si="1594"/>
        <v>45</v>
      </c>
      <c r="CG639" s="12">
        <f t="shared" si="1595"/>
        <v>7.9861111111110938E-2</v>
      </c>
      <c r="CH639" s="13">
        <f t="shared" si="1596"/>
        <v>1</v>
      </c>
      <c r="CI639" s="13">
        <f t="shared" si="1597"/>
        <v>55</v>
      </c>
      <c r="CJ639" s="12">
        <f t="shared" si="1598"/>
        <v>0.11736111111111114</v>
      </c>
      <c r="CK639" s="13">
        <f t="shared" si="1599"/>
        <v>2</v>
      </c>
      <c r="CL639" s="13">
        <f t="shared" si="1600"/>
        <v>49</v>
      </c>
      <c r="CM639" s="62"/>
      <c r="CN639" s="62"/>
      <c r="CO639" s="62"/>
      <c r="CP639" s="12">
        <f t="shared" si="1601"/>
        <v>5.8333333333333355E-2</v>
      </c>
      <c r="CQ639" s="13">
        <f t="shared" si="1602"/>
        <v>1</v>
      </c>
      <c r="CR639" s="13">
        <f t="shared" si="1603"/>
        <v>24</v>
      </c>
      <c r="CS639" s="456">
        <v>0</v>
      </c>
      <c r="CT639" s="13">
        <f t="shared" si="1604"/>
        <v>0</v>
      </c>
      <c r="CU639" s="13">
        <f t="shared" si="1605"/>
        <v>0</v>
      </c>
      <c r="CV639" s="456">
        <v>0</v>
      </c>
      <c r="CW639" s="13">
        <f t="shared" si="1614"/>
        <v>0</v>
      </c>
      <c r="CX639" s="13">
        <f t="shared" si="1615"/>
        <v>0</v>
      </c>
      <c r="CY639" s="456">
        <v>0</v>
      </c>
      <c r="CZ639" s="13">
        <f t="shared" si="1606"/>
        <v>0</v>
      </c>
      <c r="DA639" s="13">
        <f t="shared" si="1607"/>
        <v>0</v>
      </c>
      <c r="DB639" s="456">
        <v>0</v>
      </c>
      <c r="DC639" s="13">
        <f t="shared" si="1608"/>
        <v>0</v>
      </c>
      <c r="DD639" s="13">
        <f t="shared" si="1609"/>
        <v>0</v>
      </c>
      <c r="DE639" s="456">
        <v>0</v>
      </c>
      <c r="DF639" s="13">
        <f t="shared" si="1610"/>
        <v>0</v>
      </c>
      <c r="DG639" s="13">
        <f t="shared" si="1611"/>
        <v>0</v>
      </c>
      <c r="DH639" s="456">
        <v>5.9027777777777783E-2</v>
      </c>
      <c r="DI639" s="13">
        <f t="shared" si="1612"/>
        <v>1</v>
      </c>
      <c r="DJ639" s="13">
        <f t="shared" si="1613"/>
        <v>25</v>
      </c>
      <c r="DK639" s="456">
        <v>0</v>
      </c>
      <c r="DL639" s="35">
        <f t="shared" si="1562"/>
        <v>0</v>
      </c>
      <c r="DM639" s="35">
        <f t="shared" si="1563"/>
        <v>0</v>
      </c>
      <c r="DN639" s="66">
        <f t="shared" si="1299"/>
        <v>2256006.236000001</v>
      </c>
      <c r="DO639" s="74">
        <f t="shared" si="1300"/>
        <v>36331</v>
      </c>
      <c r="DP639" s="66">
        <f t="shared" si="1373"/>
        <v>62.345357142857146</v>
      </c>
      <c r="DQ639" s="63">
        <f t="shared" si="1301"/>
        <v>62.095902562549917</v>
      </c>
      <c r="DR639" s="66" t="e">
        <f t="shared" si="1468"/>
        <v>#NUM!</v>
      </c>
      <c r="DS639" s="96" t="e">
        <f t="shared" si="1469"/>
        <v>#NUM!</v>
      </c>
      <c r="DT639" s="66" t="e">
        <f t="shared" si="1470"/>
        <v>#NUM!</v>
      </c>
      <c r="DU639" s="66" t="e">
        <f t="shared" si="1471"/>
        <v>#NUM!</v>
      </c>
      <c r="FJ639" s="3">
        <f t="shared" si="1305"/>
        <v>0.13611111111111118</v>
      </c>
      <c r="FK639" s="3">
        <f t="shared" si="1510"/>
        <v>6.9444444444444309E-2</v>
      </c>
      <c r="FL639" s="3">
        <f t="shared" si="1511"/>
        <v>6.2500000000000888E-3</v>
      </c>
    </row>
    <row r="640" spans="1:168">
      <c r="A640" s="199">
        <v>639</v>
      </c>
      <c r="B640" s="451">
        <v>47</v>
      </c>
      <c r="C640" s="452">
        <v>40888</v>
      </c>
      <c r="D640" s="453">
        <v>12</v>
      </c>
      <c r="E640" s="454" t="s">
        <v>171</v>
      </c>
      <c r="F640" s="451">
        <v>10</v>
      </c>
      <c r="G640" s="455" t="s">
        <v>325</v>
      </c>
      <c r="H640" s="455" t="s">
        <v>778</v>
      </c>
      <c r="I640" s="455" t="s">
        <v>771</v>
      </c>
      <c r="J640" s="456">
        <v>0.23958333333333334</v>
      </c>
      <c r="K640" s="457">
        <v>3642.79</v>
      </c>
      <c r="L640" s="455" t="s">
        <v>34</v>
      </c>
      <c r="M640" s="451">
        <v>59</v>
      </c>
      <c r="N640" s="451">
        <v>0</v>
      </c>
      <c r="O640" s="455"/>
      <c r="P640" s="456">
        <v>0.23958333333333334</v>
      </c>
      <c r="Q640" s="456">
        <v>0.23958333333333334</v>
      </c>
      <c r="R640" s="12">
        <f t="shared" si="1564"/>
        <v>0</v>
      </c>
      <c r="S640" s="13">
        <f t="shared" si="1565"/>
        <v>0</v>
      </c>
      <c r="T640" s="13">
        <f t="shared" si="1566"/>
        <v>0</v>
      </c>
      <c r="U640" s="456">
        <v>0.24305555555555555</v>
      </c>
      <c r="V640" s="12">
        <f t="shared" si="1567"/>
        <v>3.4722222222222099E-3</v>
      </c>
      <c r="W640" s="13">
        <f t="shared" si="1568"/>
        <v>0</v>
      </c>
      <c r="X640" s="225">
        <f t="shared" si="1569"/>
        <v>5</v>
      </c>
      <c r="Y640" s="456">
        <v>0.35416666666666669</v>
      </c>
      <c r="Z640" s="12">
        <f t="shared" si="1570"/>
        <v>0.11111111111111113</v>
      </c>
      <c r="AA640" s="13">
        <f t="shared" si="1571"/>
        <v>2</v>
      </c>
      <c r="AB640" s="13">
        <f t="shared" si="1572"/>
        <v>40</v>
      </c>
      <c r="AC640" s="456">
        <v>1.0055555555555555</v>
      </c>
      <c r="AD640" s="12">
        <f t="shared" si="1573"/>
        <v>0.6513888888888888</v>
      </c>
      <c r="AE640" s="13">
        <f t="shared" si="1574"/>
        <v>15</v>
      </c>
      <c r="AF640" s="13">
        <f t="shared" si="1575"/>
        <v>38</v>
      </c>
      <c r="AG640" s="456">
        <v>1.0069444444444444</v>
      </c>
      <c r="AH640" s="456">
        <v>1.0333333333333334</v>
      </c>
      <c r="AI640" s="12">
        <f t="shared" si="1507"/>
        <v>2.6388888888889017E-2</v>
      </c>
      <c r="AJ640" s="225">
        <f t="shared" si="1508"/>
        <v>0</v>
      </c>
      <c r="AK640" s="225">
        <f t="shared" si="1509"/>
        <v>38</v>
      </c>
      <c r="AL640" s="456">
        <v>1.0069444444444444</v>
      </c>
      <c r="AM640" s="456">
        <v>1.0333333333333334</v>
      </c>
      <c r="AN640" s="12">
        <f t="shared" si="1576"/>
        <v>2.6388888888889017E-2</v>
      </c>
      <c r="AO640" s="13">
        <f t="shared" si="1577"/>
        <v>0</v>
      </c>
      <c r="AP640" s="13">
        <f t="shared" si="1578"/>
        <v>38</v>
      </c>
      <c r="AQ640" s="456">
        <v>1.0055555555555555</v>
      </c>
      <c r="AR640" s="12">
        <f>AQ640-AC640</f>
        <v>0</v>
      </c>
      <c r="AS640" s="225">
        <f t="shared" si="1417"/>
        <v>0</v>
      </c>
      <c r="AT640" s="13">
        <f t="shared" si="1418"/>
        <v>0</v>
      </c>
      <c r="AU640" s="456">
        <v>1.0493055555555555</v>
      </c>
      <c r="AV640" s="226">
        <f>AU640-AM640</f>
        <v>1.5972222222222054E-2</v>
      </c>
      <c r="AW640" s="13">
        <f t="shared" si="1528"/>
        <v>0</v>
      </c>
      <c r="AX640" s="13">
        <f t="shared" si="1529"/>
        <v>23</v>
      </c>
      <c r="AY640" s="456">
        <v>1.1375</v>
      </c>
      <c r="AZ640" s="12">
        <f t="shared" si="1362"/>
        <v>8.8194444444444464E-2</v>
      </c>
      <c r="BA640" s="225">
        <f t="shared" si="1363"/>
        <v>2</v>
      </c>
      <c r="BB640" s="225">
        <f t="shared" si="1364"/>
        <v>7</v>
      </c>
      <c r="BC640" s="456">
        <v>1.1375</v>
      </c>
      <c r="BD640" s="456">
        <v>1.1375</v>
      </c>
      <c r="BE640" s="12">
        <f t="shared" si="1580"/>
        <v>0</v>
      </c>
      <c r="BF640" s="13">
        <f t="shared" si="1581"/>
        <v>0</v>
      </c>
      <c r="BG640" s="13">
        <f t="shared" si="1582"/>
        <v>0</v>
      </c>
      <c r="BH640" s="456">
        <v>1.1375</v>
      </c>
      <c r="BI640" s="456">
        <v>1.1375</v>
      </c>
      <c r="BJ640" s="455"/>
      <c r="BK640" s="69">
        <f t="shared" si="1583"/>
        <v>0</v>
      </c>
      <c r="BL640" s="13">
        <f t="shared" si="1584"/>
        <v>0</v>
      </c>
      <c r="BM640" s="13">
        <f t="shared" si="1585"/>
        <v>0</v>
      </c>
      <c r="BN640" s="456">
        <v>1.1458333333333333</v>
      </c>
      <c r="BO640" s="12">
        <f t="shared" si="1465"/>
        <v>8.3333333333333037E-3</v>
      </c>
      <c r="BP640" s="225">
        <f t="shared" si="1466"/>
        <v>0</v>
      </c>
      <c r="BQ640" s="225">
        <f t="shared" si="1467"/>
        <v>12</v>
      </c>
      <c r="BR640" s="456">
        <v>1.1493055555555556</v>
      </c>
      <c r="BS640" s="12">
        <f t="shared" si="1368"/>
        <v>3.4722222222223209E-3</v>
      </c>
      <c r="BT640" s="225">
        <f t="shared" si="1369"/>
        <v>0</v>
      </c>
      <c r="BU640" s="225">
        <f t="shared" si="1370"/>
        <v>5</v>
      </c>
      <c r="BV640" s="456">
        <v>1.1493055555555556</v>
      </c>
      <c r="BW640" s="456">
        <v>1.1527777777777779</v>
      </c>
      <c r="BX640" s="12">
        <f t="shared" si="1586"/>
        <v>3.4722222222223209E-3</v>
      </c>
      <c r="BY640" s="13">
        <f t="shared" si="1587"/>
        <v>0</v>
      </c>
      <c r="BZ640" s="13">
        <f t="shared" si="1588"/>
        <v>5</v>
      </c>
      <c r="CA640" s="226">
        <f t="shared" si="1589"/>
        <v>0.91319444444444453</v>
      </c>
      <c r="CB640" s="13">
        <f t="shared" si="1590"/>
        <v>21</v>
      </c>
      <c r="CC640" s="13">
        <f t="shared" si="1591"/>
        <v>55</v>
      </c>
      <c r="CD640" s="12">
        <f t="shared" si="1592"/>
        <v>0.66319444444444442</v>
      </c>
      <c r="CE640" s="13">
        <f t="shared" si="1593"/>
        <v>15</v>
      </c>
      <c r="CF640" s="13">
        <f t="shared" si="1594"/>
        <v>55</v>
      </c>
      <c r="CG640" s="12">
        <f t="shared" si="1595"/>
        <v>2.6388888888889017E-2</v>
      </c>
      <c r="CH640" s="13">
        <f t="shared" si="1596"/>
        <v>0</v>
      </c>
      <c r="CI640" s="13">
        <f t="shared" si="1597"/>
        <v>38</v>
      </c>
      <c r="CJ640" s="12">
        <f t="shared" si="1598"/>
        <v>8.8194444444444464E-2</v>
      </c>
      <c r="CK640" s="13">
        <f t="shared" si="1599"/>
        <v>2</v>
      </c>
      <c r="CL640" s="13">
        <f t="shared" si="1600"/>
        <v>7</v>
      </c>
      <c r="CM640" s="62"/>
      <c r="CN640" s="62"/>
      <c r="CO640" s="62"/>
      <c r="CP640" s="12">
        <f t="shared" si="1601"/>
        <v>4.9305555555555575E-2</v>
      </c>
      <c r="CQ640" s="13">
        <f t="shared" si="1602"/>
        <v>1</v>
      </c>
      <c r="CR640" s="13">
        <f t="shared" si="1603"/>
        <v>11</v>
      </c>
      <c r="CS640" s="456">
        <v>0</v>
      </c>
      <c r="CT640" s="13">
        <f t="shared" si="1604"/>
        <v>0</v>
      </c>
      <c r="CU640" s="13">
        <f t="shared" si="1605"/>
        <v>0</v>
      </c>
      <c r="CV640" s="456">
        <v>0</v>
      </c>
      <c r="CW640" s="13">
        <f t="shared" si="1614"/>
        <v>0</v>
      </c>
      <c r="CX640" s="13">
        <f t="shared" si="1615"/>
        <v>0</v>
      </c>
      <c r="CY640" s="456">
        <v>0</v>
      </c>
      <c r="CZ640" s="13">
        <f t="shared" si="1606"/>
        <v>0</v>
      </c>
      <c r="DA640" s="13">
        <f t="shared" si="1607"/>
        <v>0</v>
      </c>
      <c r="DB640" s="456">
        <v>0</v>
      </c>
      <c r="DC640" s="13">
        <f t="shared" si="1608"/>
        <v>0</v>
      </c>
      <c r="DD640" s="13">
        <f t="shared" si="1609"/>
        <v>0</v>
      </c>
      <c r="DE640" s="456">
        <v>0</v>
      </c>
      <c r="DF640" s="13">
        <f t="shared" si="1610"/>
        <v>0</v>
      </c>
      <c r="DG640" s="13">
        <f t="shared" si="1611"/>
        <v>0</v>
      </c>
      <c r="DH640" s="456">
        <v>3.888888888888889E-2</v>
      </c>
      <c r="DI640" s="13">
        <f t="shared" si="1612"/>
        <v>0</v>
      </c>
      <c r="DJ640" s="13">
        <f t="shared" si="1613"/>
        <v>56</v>
      </c>
      <c r="DK640" s="456">
        <v>0</v>
      </c>
      <c r="DL640" s="35">
        <f t="shared" si="1562"/>
        <v>0</v>
      </c>
      <c r="DM640" s="35">
        <f t="shared" si="1563"/>
        <v>0</v>
      </c>
      <c r="DN640" s="66">
        <f t="shared" si="1299"/>
        <v>2259649.026000001</v>
      </c>
      <c r="DO640" s="74">
        <f t="shared" si="1300"/>
        <v>36390</v>
      </c>
      <c r="DP640" s="66">
        <f t="shared" si="1373"/>
        <v>61.742203389830507</v>
      </c>
      <c r="DQ640" s="63">
        <f t="shared" si="1301"/>
        <v>62.095329101401511</v>
      </c>
      <c r="DR640" s="66" t="e">
        <f t="shared" si="1468"/>
        <v>#NUM!</v>
      </c>
      <c r="DS640" s="96" t="e">
        <f t="shared" si="1469"/>
        <v>#NUM!</v>
      </c>
      <c r="DT640" s="66" t="e">
        <f t="shared" si="1470"/>
        <v>#NUM!</v>
      </c>
      <c r="DU640" s="66" t="e">
        <f t="shared" si="1471"/>
        <v>#NUM!</v>
      </c>
      <c r="FJ640" s="3">
        <f t="shared" si="1305"/>
        <v>0.79861111111111105</v>
      </c>
      <c r="FK640" s="3">
        <f t="shared" si="1510"/>
        <v>0.76597222222222217</v>
      </c>
      <c r="FL640" s="3">
        <f t="shared" si="1511"/>
        <v>-2.7777777777777901E-2</v>
      </c>
    </row>
    <row r="641" spans="1:168" ht="30">
      <c r="A641" s="175">
        <v>640</v>
      </c>
      <c r="B641" s="451">
        <v>48</v>
      </c>
      <c r="C641" s="452">
        <v>40889</v>
      </c>
      <c r="D641" s="453">
        <v>12</v>
      </c>
      <c r="E641" s="454" t="s">
        <v>39</v>
      </c>
      <c r="F641" s="451">
        <v>19</v>
      </c>
      <c r="G641" s="455" t="s">
        <v>38</v>
      </c>
      <c r="H641" s="455" t="s">
        <v>789</v>
      </c>
      <c r="I641" s="455" t="s">
        <v>791</v>
      </c>
      <c r="J641" s="456">
        <v>0.77777777777777779</v>
      </c>
      <c r="K641" s="457">
        <v>3433.51</v>
      </c>
      <c r="L641" s="455" t="s">
        <v>33</v>
      </c>
      <c r="M641" s="451">
        <v>54</v>
      </c>
      <c r="N641" s="451">
        <v>5</v>
      </c>
      <c r="O641" s="455"/>
      <c r="P641" s="456">
        <v>0.77777777777777779</v>
      </c>
      <c r="Q641" s="456">
        <v>0.77777777777777779</v>
      </c>
      <c r="R641" s="12">
        <f t="shared" si="1564"/>
        <v>0</v>
      </c>
      <c r="S641" s="13">
        <f t="shared" si="1565"/>
        <v>0</v>
      </c>
      <c r="T641" s="13">
        <f t="shared" si="1566"/>
        <v>0</v>
      </c>
      <c r="U641" s="456">
        <v>1.0208333333333333</v>
      </c>
      <c r="V641" s="12">
        <f t="shared" si="1567"/>
        <v>0.24305555555555547</v>
      </c>
      <c r="W641" s="13">
        <f t="shared" si="1568"/>
        <v>5</v>
      </c>
      <c r="X641" s="225">
        <f t="shared" si="1569"/>
        <v>50</v>
      </c>
      <c r="Y641" s="456">
        <v>1.0555555555555556</v>
      </c>
      <c r="Z641" s="12">
        <f t="shared" si="1570"/>
        <v>3.4722222222222321E-2</v>
      </c>
      <c r="AA641" s="13">
        <f t="shared" si="1571"/>
        <v>0</v>
      </c>
      <c r="AB641" s="13">
        <f t="shared" si="1572"/>
        <v>50</v>
      </c>
      <c r="AC641" s="456">
        <v>1.0868055555555556</v>
      </c>
      <c r="AD641" s="12">
        <f t="shared" ref="AD641:AD702" si="1616">AC641-Y641</f>
        <v>3.125E-2</v>
      </c>
      <c r="AE641" s="13">
        <f t="shared" ref="AE641:AE672" si="1617">HOUR(AD641)</f>
        <v>0</v>
      </c>
      <c r="AF641" s="13">
        <f t="shared" ref="AF641:AF673" si="1618">MINUTE(AD641)</f>
        <v>45</v>
      </c>
      <c r="AG641" s="456">
        <v>1.0881944444444445</v>
      </c>
      <c r="AH641" s="456">
        <v>1.1319444444444444</v>
      </c>
      <c r="AI641" s="12">
        <f t="shared" si="1507"/>
        <v>4.3749999999999956E-2</v>
      </c>
      <c r="AJ641" s="225">
        <f t="shared" si="1508"/>
        <v>1</v>
      </c>
      <c r="AK641" s="225">
        <f t="shared" si="1509"/>
        <v>3</v>
      </c>
      <c r="AL641" s="456">
        <v>1.0881944444444445</v>
      </c>
      <c r="AM641" s="456">
        <v>1.1319444444444444</v>
      </c>
      <c r="AN641" s="12">
        <f t="shared" si="1576"/>
        <v>4.3749999999999956E-2</v>
      </c>
      <c r="AO641" s="13">
        <f t="shared" si="1577"/>
        <v>1</v>
      </c>
      <c r="AP641" s="13">
        <f t="shared" si="1578"/>
        <v>3</v>
      </c>
      <c r="AQ641" s="456">
        <v>1.1770833333333333</v>
      </c>
      <c r="AR641" s="12">
        <f>AQ641-AH641</f>
        <v>4.513888888888884E-2</v>
      </c>
      <c r="AS641" s="225">
        <f t="shared" si="1417"/>
        <v>1</v>
      </c>
      <c r="AT641" s="13">
        <f t="shared" si="1418"/>
        <v>5</v>
      </c>
      <c r="AU641" s="456">
        <v>1.1791666666666667</v>
      </c>
      <c r="AV641" s="226">
        <f>AU641-AQ641</f>
        <v>2.083333333333437E-3</v>
      </c>
      <c r="AW641" s="13">
        <f t="shared" si="1528"/>
        <v>0</v>
      </c>
      <c r="AX641" s="13">
        <f t="shared" si="1529"/>
        <v>3</v>
      </c>
      <c r="AY641" s="456">
        <v>1.3236111111111111</v>
      </c>
      <c r="AZ641" s="12">
        <f t="shared" si="1362"/>
        <v>0.14444444444444438</v>
      </c>
      <c r="BA641" s="225">
        <f t="shared" si="1363"/>
        <v>3</v>
      </c>
      <c r="BB641" s="225">
        <f t="shared" si="1364"/>
        <v>28</v>
      </c>
      <c r="BC641" s="456">
        <v>1.3236111111111111</v>
      </c>
      <c r="BD641" s="456">
        <v>1.3236111111111111</v>
      </c>
      <c r="BE641" s="12">
        <f t="shared" si="1580"/>
        <v>0</v>
      </c>
      <c r="BF641" s="13">
        <f t="shared" si="1581"/>
        <v>0</v>
      </c>
      <c r="BG641" s="13">
        <f t="shared" si="1582"/>
        <v>0</v>
      </c>
      <c r="BH641" s="456">
        <v>1.3236111111111111</v>
      </c>
      <c r="BI641" s="456">
        <v>1.3236111111111111</v>
      </c>
      <c r="BJ641" s="455"/>
      <c r="BK641" s="69">
        <f t="shared" si="1583"/>
        <v>0</v>
      </c>
      <c r="BL641" s="13">
        <f t="shared" si="1584"/>
        <v>0</v>
      </c>
      <c r="BM641" s="13">
        <f t="shared" si="1585"/>
        <v>0</v>
      </c>
      <c r="BN641" s="456">
        <v>1.3298611111111112</v>
      </c>
      <c r="BO641" s="12">
        <f t="shared" si="1465"/>
        <v>6.2500000000000888E-3</v>
      </c>
      <c r="BP641" s="225">
        <f t="shared" si="1466"/>
        <v>0</v>
      </c>
      <c r="BQ641" s="225">
        <f t="shared" si="1467"/>
        <v>9</v>
      </c>
      <c r="BR641" s="456">
        <v>1.3333333333333333</v>
      </c>
      <c r="BS641" s="12">
        <f t="shared" si="1368"/>
        <v>3.4722222222220989E-3</v>
      </c>
      <c r="BT641" s="225">
        <f t="shared" si="1369"/>
        <v>0</v>
      </c>
      <c r="BU641" s="225">
        <f t="shared" si="1370"/>
        <v>5</v>
      </c>
      <c r="BV641" s="456">
        <v>1.3333333333333333</v>
      </c>
      <c r="BW641" s="456">
        <v>1.3611111111111109</v>
      </c>
      <c r="BX641" s="12">
        <f t="shared" ref="BX641:BX675" si="1619">BW641-BV641</f>
        <v>2.7777777777777679E-2</v>
      </c>
      <c r="BY641" s="13">
        <f t="shared" ref="BY641:BY675" si="1620">HOUR(BX641)</f>
        <v>0</v>
      </c>
      <c r="BZ641" s="13">
        <f t="shared" ref="BZ641:BZ675" si="1621">MINUTE(BX641)</f>
        <v>40</v>
      </c>
      <c r="CA641" s="226">
        <f t="shared" ref="CA641:CA675" si="1622">BW641-P641</f>
        <v>0.58333333333333315</v>
      </c>
      <c r="CB641" s="13">
        <f t="shared" ref="CB641:CB675" si="1623">HOUR(CA641)</f>
        <v>14</v>
      </c>
      <c r="CC641" s="13">
        <f t="shared" ref="CC641:CC675" si="1624">MINUTE(CA641)</f>
        <v>0</v>
      </c>
      <c r="CD641" s="12">
        <f t="shared" ref="CD641:CD665" si="1625">AD641+AR641+BO641+BS641</f>
        <v>8.6111111111111027E-2</v>
      </c>
      <c r="CE641" s="13">
        <f t="shared" ref="CE641:CE665" si="1626">HOUR(CD641)</f>
        <v>2</v>
      </c>
      <c r="CF641" s="13">
        <f t="shared" ref="CF641:CF665" si="1627">MINUTE(CD641)</f>
        <v>4</v>
      </c>
      <c r="CG641" s="12">
        <f t="shared" ref="CG641:CG668" si="1628">AI641</f>
        <v>4.3749999999999956E-2</v>
      </c>
      <c r="CH641" s="13">
        <f t="shared" ref="CH641:CH668" si="1629">HOUR(CG641)</f>
        <v>1</v>
      </c>
      <c r="CI641" s="13">
        <f t="shared" ref="CI641:CI668" si="1630">MINUTE(CG641)</f>
        <v>3</v>
      </c>
      <c r="CJ641" s="12">
        <f t="shared" ref="CJ641:CJ673" si="1631">AZ641</f>
        <v>0.14444444444444438</v>
      </c>
      <c r="CK641" s="13">
        <f t="shared" ref="CK641:CK673" si="1632">HOUR(CJ641)</f>
        <v>3</v>
      </c>
      <c r="CL641" s="13">
        <f t="shared" ref="CL641:CL673" si="1633">MINUTE(CJ641)</f>
        <v>28</v>
      </c>
      <c r="CM641" s="62"/>
      <c r="CN641" s="62"/>
      <c r="CO641" s="62"/>
      <c r="CP641" s="12">
        <f t="shared" si="1601"/>
        <v>9.2361111111111033E-2</v>
      </c>
      <c r="CQ641" s="13">
        <f t="shared" si="1602"/>
        <v>2</v>
      </c>
      <c r="CR641" s="13">
        <f t="shared" si="1603"/>
        <v>13</v>
      </c>
      <c r="CS641" s="456">
        <v>0</v>
      </c>
      <c r="CT641" s="13">
        <f t="shared" ref="CT641:CT665" si="1634">HOUR(CS641)</f>
        <v>0</v>
      </c>
      <c r="CU641" s="13">
        <f t="shared" ref="CU641:CU665" si="1635">MINUTE(CS641)</f>
        <v>0</v>
      </c>
      <c r="CV641" s="456">
        <v>0</v>
      </c>
      <c r="CW641" s="13">
        <f t="shared" ref="CW641:CW661" si="1636">HOUR(CV641)</f>
        <v>0</v>
      </c>
      <c r="CX641" s="13">
        <f t="shared" ref="CX641:CX661" si="1637">MINUTE(CV641)</f>
        <v>0</v>
      </c>
      <c r="CY641" s="456">
        <v>0</v>
      </c>
      <c r="CZ641" s="13">
        <f t="shared" ref="CZ641:CZ665" si="1638">HOUR(CY641)</f>
        <v>0</v>
      </c>
      <c r="DA641" s="13">
        <f t="shared" ref="DA641:DA665" si="1639">MINUTE(CY641)</f>
        <v>0</v>
      </c>
      <c r="DB641" s="456">
        <v>0</v>
      </c>
      <c r="DC641" s="13">
        <f t="shared" ref="DC641:DC653" si="1640">HOUR(DB641)</f>
        <v>0</v>
      </c>
      <c r="DD641" s="13">
        <f t="shared" ref="DD641:DD653" si="1641">MINUTE(DB641)</f>
        <v>0</v>
      </c>
      <c r="DE641" s="456">
        <v>0</v>
      </c>
      <c r="DF641" s="13">
        <f t="shared" ref="DF641:DF647" si="1642">HOUR(DE641)</f>
        <v>0</v>
      </c>
      <c r="DG641" s="13">
        <f t="shared" ref="DG641:DG647" si="1643">MINUTE(DE641)</f>
        <v>0</v>
      </c>
      <c r="DH641" s="456">
        <v>5.2083333333333336E-2</v>
      </c>
      <c r="DI641" s="13">
        <f t="shared" si="1612"/>
        <v>1</v>
      </c>
      <c r="DJ641" s="13">
        <f t="shared" si="1613"/>
        <v>15</v>
      </c>
      <c r="DK641" s="456">
        <v>0</v>
      </c>
      <c r="DL641" s="35">
        <f t="shared" ref="DL641:DL647" si="1644">HOUR(DK641)</f>
        <v>0</v>
      </c>
      <c r="DM641" s="35">
        <f t="shared" ref="DM641:DM647" si="1645">MINUTE(DK641)</f>
        <v>0</v>
      </c>
      <c r="DN641" s="66">
        <f t="shared" si="1299"/>
        <v>2263082.5360000008</v>
      </c>
      <c r="DO641" s="74">
        <f t="shared" si="1300"/>
        <v>36444</v>
      </c>
      <c r="DP641" s="66">
        <f t="shared" si="1373"/>
        <v>63.583518518518524</v>
      </c>
      <c r="DQ641" s="63">
        <f t="shared" si="1301"/>
        <v>62.097534189441355</v>
      </c>
      <c r="DR641" s="66" t="e">
        <f t="shared" si="1468"/>
        <v>#NUM!</v>
      </c>
      <c r="DS641" s="96" t="e">
        <f t="shared" si="1469"/>
        <v>#NUM!</v>
      </c>
      <c r="DT641" s="66" t="e">
        <f t="shared" si="1470"/>
        <v>#NUM!</v>
      </c>
      <c r="DU641" s="66" t="e">
        <f t="shared" si="1471"/>
        <v>#NUM!</v>
      </c>
      <c r="FJ641" s="3">
        <f t="shared" si="1305"/>
        <v>0.39513888888888882</v>
      </c>
      <c r="FK641" s="3">
        <f t="shared" si="1510"/>
        <v>0.30902777777777779</v>
      </c>
      <c r="FL641" s="3">
        <f t="shared" si="1511"/>
        <v>4.513888888888884E-2</v>
      </c>
    </row>
    <row r="642" spans="1:168">
      <c r="A642" s="199">
        <v>641</v>
      </c>
      <c r="B642" s="451">
        <v>49</v>
      </c>
      <c r="C642" s="452">
        <v>40889</v>
      </c>
      <c r="D642" s="453">
        <v>12</v>
      </c>
      <c r="E642" s="454" t="s">
        <v>530</v>
      </c>
      <c r="F642" s="451">
        <v>4</v>
      </c>
      <c r="G642" s="455" t="s">
        <v>532</v>
      </c>
      <c r="H642" s="455" t="s">
        <v>288</v>
      </c>
      <c r="I642" s="455" t="s">
        <v>25</v>
      </c>
      <c r="J642" s="456">
        <v>0.85416666666666663</v>
      </c>
      <c r="K642" s="457">
        <v>3155.74</v>
      </c>
      <c r="L642" s="455" t="s">
        <v>34</v>
      </c>
      <c r="M642" s="451">
        <v>51</v>
      </c>
      <c r="N642" s="451">
        <v>8</v>
      </c>
      <c r="O642" s="455"/>
      <c r="P642" s="456">
        <v>0.85416666666666663</v>
      </c>
      <c r="Q642" s="456">
        <v>0.85416666666666663</v>
      </c>
      <c r="R642" s="12">
        <f t="shared" si="1564"/>
        <v>0</v>
      </c>
      <c r="S642" s="13">
        <f t="shared" si="1565"/>
        <v>0</v>
      </c>
      <c r="T642" s="13">
        <f t="shared" si="1566"/>
        <v>0</v>
      </c>
      <c r="U642" s="456">
        <v>1.3055555555555556</v>
      </c>
      <c r="V642" s="12">
        <f t="shared" si="1567"/>
        <v>0.45138888888888895</v>
      </c>
      <c r="W642" s="13">
        <f t="shared" si="1568"/>
        <v>10</v>
      </c>
      <c r="X642" s="225">
        <f t="shared" si="1569"/>
        <v>50</v>
      </c>
      <c r="Y642" s="456">
        <v>1.3229166666666667</v>
      </c>
      <c r="Z642" s="12">
        <f t="shared" si="1570"/>
        <v>1.736111111111116E-2</v>
      </c>
      <c r="AA642" s="13">
        <f t="shared" si="1571"/>
        <v>0</v>
      </c>
      <c r="AB642" s="13">
        <f t="shared" si="1572"/>
        <v>25</v>
      </c>
      <c r="AC642" s="456">
        <v>1.3472222222222223</v>
      </c>
      <c r="AD642" s="12">
        <f t="shared" si="1616"/>
        <v>2.430555555555558E-2</v>
      </c>
      <c r="AE642" s="13">
        <f t="shared" si="1617"/>
        <v>0</v>
      </c>
      <c r="AF642" s="13">
        <f t="shared" si="1618"/>
        <v>35</v>
      </c>
      <c r="AG642" s="456">
        <v>1.3472222222222223</v>
      </c>
      <c r="AH642" s="456">
        <v>1.4236111111111109</v>
      </c>
      <c r="AI642" s="12">
        <f t="shared" si="1507"/>
        <v>7.6388888888888618E-2</v>
      </c>
      <c r="AJ642" s="225">
        <f t="shared" si="1508"/>
        <v>1</v>
      </c>
      <c r="AK642" s="225">
        <f t="shared" si="1509"/>
        <v>50</v>
      </c>
      <c r="AL642" s="456">
        <v>1.3472222222222223</v>
      </c>
      <c r="AM642" s="456">
        <v>1.4236111111111109</v>
      </c>
      <c r="AN642" s="12">
        <f t="shared" si="1576"/>
        <v>7.6388888888888618E-2</v>
      </c>
      <c r="AO642" s="13">
        <f t="shared" si="1577"/>
        <v>1</v>
      </c>
      <c r="AP642" s="13">
        <f t="shared" si="1578"/>
        <v>50</v>
      </c>
      <c r="AQ642" s="456">
        <v>1.4826388888888891</v>
      </c>
      <c r="AR642" s="12">
        <f t="shared" ref="AR642:AR666" si="1646">AQ642-AH642</f>
        <v>5.9027777777778123E-2</v>
      </c>
      <c r="AS642" s="225">
        <f t="shared" ref="AS642:AS667" si="1647">HOUR(AR642)</f>
        <v>1</v>
      </c>
      <c r="AT642" s="13">
        <f t="shared" ref="AT642:AT667" si="1648">MINUTE(AR642)</f>
        <v>25</v>
      </c>
      <c r="AU642" s="456">
        <v>1.5659722222222223</v>
      </c>
      <c r="AV642" s="226">
        <f t="shared" ref="AV642:AV666" si="1649">AU642-AQ642</f>
        <v>8.3333333333333259E-2</v>
      </c>
      <c r="AW642" s="13">
        <f t="shared" ref="AW642:AW667" si="1650">HOUR(AV642)</f>
        <v>2</v>
      </c>
      <c r="AX642" s="13">
        <f t="shared" ref="AX642:AX667" si="1651">MINUTE(AV642)</f>
        <v>0</v>
      </c>
      <c r="AY642" s="456">
        <v>1.653472222222222</v>
      </c>
      <c r="AZ642" s="12">
        <f t="shared" si="1362"/>
        <v>8.7499999999999689E-2</v>
      </c>
      <c r="BA642" s="225">
        <f t="shared" si="1363"/>
        <v>2</v>
      </c>
      <c r="BB642" s="225">
        <f t="shared" si="1364"/>
        <v>6</v>
      </c>
      <c r="BC642" s="456">
        <v>1.653472222222222</v>
      </c>
      <c r="BD642" s="456">
        <v>1.653472222222222</v>
      </c>
      <c r="BE642" s="12">
        <f t="shared" si="1580"/>
        <v>0</v>
      </c>
      <c r="BF642" s="13">
        <f t="shared" si="1581"/>
        <v>0</v>
      </c>
      <c r="BG642" s="13">
        <f t="shared" si="1582"/>
        <v>0</v>
      </c>
      <c r="BH642" s="456">
        <v>1.653472222222222</v>
      </c>
      <c r="BI642" s="456">
        <v>1.653472222222222</v>
      </c>
      <c r="BJ642" s="455"/>
      <c r="BK642" s="69">
        <f t="shared" si="1583"/>
        <v>0</v>
      </c>
      <c r="BL642" s="13">
        <f t="shared" si="1584"/>
        <v>0</v>
      </c>
      <c r="BM642" s="13">
        <f t="shared" si="1585"/>
        <v>0</v>
      </c>
      <c r="BN642" s="456">
        <v>1.6666666666666667</v>
      </c>
      <c r="BO642" s="12">
        <f t="shared" si="1465"/>
        <v>1.3194444444444731E-2</v>
      </c>
      <c r="BP642" s="225">
        <f t="shared" si="1466"/>
        <v>0</v>
      </c>
      <c r="BQ642" s="225">
        <f t="shared" si="1467"/>
        <v>19</v>
      </c>
      <c r="BR642" s="456">
        <v>1.6770833333333333</v>
      </c>
      <c r="BS642" s="12">
        <f t="shared" si="1368"/>
        <v>1.0416666666666519E-2</v>
      </c>
      <c r="BT642" s="225">
        <f t="shared" si="1369"/>
        <v>0</v>
      </c>
      <c r="BU642" s="225">
        <f t="shared" si="1370"/>
        <v>15</v>
      </c>
      <c r="BV642" s="456">
        <v>1.6770833333333333</v>
      </c>
      <c r="BW642" s="456">
        <v>1.6875</v>
      </c>
      <c r="BX642" s="12">
        <f t="shared" si="1619"/>
        <v>1.0416666666666741E-2</v>
      </c>
      <c r="BY642" s="13">
        <f t="shared" si="1620"/>
        <v>0</v>
      </c>
      <c r="BZ642" s="13">
        <f t="shared" si="1621"/>
        <v>15</v>
      </c>
      <c r="CA642" s="226">
        <f t="shared" si="1622"/>
        <v>0.83333333333333337</v>
      </c>
      <c r="CB642" s="13">
        <f t="shared" si="1623"/>
        <v>20</v>
      </c>
      <c r="CC642" s="13">
        <f t="shared" si="1624"/>
        <v>0</v>
      </c>
      <c r="CD642" s="12">
        <f t="shared" si="1625"/>
        <v>0.10694444444444495</v>
      </c>
      <c r="CE642" s="13">
        <f t="shared" si="1626"/>
        <v>2</v>
      </c>
      <c r="CF642" s="13">
        <f t="shared" si="1627"/>
        <v>34</v>
      </c>
      <c r="CG642" s="12">
        <f t="shared" si="1628"/>
        <v>7.6388888888888618E-2</v>
      </c>
      <c r="CH642" s="13">
        <f t="shared" si="1629"/>
        <v>1</v>
      </c>
      <c r="CI642" s="13">
        <f t="shared" si="1630"/>
        <v>50</v>
      </c>
      <c r="CJ642" s="12">
        <f t="shared" si="1631"/>
        <v>8.7499999999999689E-2</v>
      </c>
      <c r="CK642" s="13">
        <f t="shared" si="1632"/>
        <v>2</v>
      </c>
      <c r="CL642" s="13">
        <f t="shared" si="1633"/>
        <v>6</v>
      </c>
      <c r="CM642" s="62"/>
      <c r="CN642" s="62"/>
      <c r="CO642" s="62"/>
      <c r="CP642" s="12">
        <f t="shared" si="1601"/>
        <v>4.9305555555555249E-2</v>
      </c>
      <c r="CQ642" s="13">
        <f t="shared" si="1602"/>
        <v>1</v>
      </c>
      <c r="CR642" s="13">
        <f t="shared" si="1603"/>
        <v>11</v>
      </c>
      <c r="CS642" s="456">
        <v>0</v>
      </c>
      <c r="CT642" s="13">
        <f t="shared" si="1634"/>
        <v>0</v>
      </c>
      <c r="CU642" s="13">
        <f t="shared" si="1635"/>
        <v>0</v>
      </c>
      <c r="CV642" s="456">
        <v>0</v>
      </c>
      <c r="CW642" s="13">
        <f t="shared" si="1636"/>
        <v>0</v>
      </c>
      <c r="CX642" s="13">
        <f t="shared" si="1637"/>
        <v>0</v>
      </c>
      <c r="CY642" s="456">
        <v>0</v>
      </c>
      <c r="CZ642" s="13">
        <f t="shared" si="1638"/>
        <v>0</v>
      </c>
      <c r="DA642" s="13">
        <f t="shared" si="1639"/>
        <v>0</v>
      </c>
      <c r="DB642" s="456">
        <v>0</v>
      </c>
      <c r="DC642" s="13">
        <f t="shared" si="1640"/>
        <v>0</v>
      </c>
      <c r="DD642" s="13">
        <f t="shared" si="1641"/>
        <v>0</v>
      </c>
      <c r="DE642" s="456">
        <v>0</v>
      </c>
      <c r="DF642" s="13">
        <f t="shared" si="1642"/>
        <v>0</v>
      </c>
      <c r="DG642" s="13">
        <f t="shared" si="1643"/>
        <v>0</v>
      </c>
      <c r="DH642" s="456">
        <v>3.8194444444444441E-2</v>
      </c>
      <c r="DI642" s="13">
        <f t="shared" si="1612"/>
        <v>0</v>
      </c>
      <c r="DJ642" s="13">
        <f t="shared" si="1613"/>
        <v>55</v>
      </c>
      <c r="DK642" s="456">
        <v>0</v>
      </c>
      <c r="DL642" s="35">
        <f t="shared" si="1644"/>
        <v>0</v>
      </c>
      <c r="DM642" s="35">
        <f t="shared" si="1645"/>
        <v>0</v>
      </c>
      <c r="DN642" s="66">
        <f t="shared" si="1299"/>
        <v>2266238.276000001</v>
      </c>
      <c r="DO642" s="74">
        <f t="shared" si="1300"/>
        <v>36495</v>
      </c>
      <c r="DP642" s="66">
        <f t="shared" si="1373"/>
        <v>61.877254901960782</v>
      </c>
      <c r="DQ642" s="63">
        <f t="shared" si="1301"/>
        <v>62.097226359775341</v>
      </c>
      <c r="DR642" s="66" t="e">
        <f t="shared" si="1468"/>
        <v>#NUM!</v>
      </c>
      <c r="DS642" s="96" t="e">
        <f t="shared" si="1469"/>
        <v>#NUM!</v>
      </c>
      <c r="DT642" s="66" t="e">
        <f t="shared" si="1470"/>
        <v>#NUM!</v>
      </c>
      <c r="DU642" s="66" t="e">
        <f t="shared" si="1471"/>
        <v>#NUM!</v>
      </c>
      <c r="FJ642" s="3">
        <f t="shared" si="1305"/>
        <v>0.66944444444444506</v>
      </c>
      <c r="FK642" s="3">
        <f t="shared" si="1510"/>
        <v>0.49305555555555569</v>
      </c>
      <c r="FL642" s="3">
        <f t="shared" si="1511"/>
        <v>5.9027777777778123E-2</v>
      </c>
    </row>
    <row r="643" spans="1:168">
      <c r="A643" s="175">
        <v>642</v>
      </c>
      <c r="B643" s="451">
        <v>50</v>
      </c>
      <c r="C643" s="452">
        <v>40889</v>
      </c>
      <c r="D643" s="453">
        <v>12</v>
      </c>
      <c r="E643" s="454" t="s">
        <v>171</v>
      </c>
      <c r="F643" s="451">
        <v>11</v>
      </c>
      <c r="G643" s="455" t="s">
        <v>325</v>
      </c>
      <c r="H643" s="455" t="s">
        <v>792</v>
      </c>
      <c r="I643" s="455" t="s">
        <v>793</v>
      </c>
      <c r="J643" s="456">
        <v>0.99305555555555547</v>
      </c>
      <c r="K643" s="457">
        <v>3673.37</v>
      </c>
      <c r="L643" s="455" t="s">
        <v>33</v>
      </c>
      <c r="M643" s="451">
        <v>57</v>
      </c>
      <c r="N643" s="451">
        <v>2</v>
      </c>
      <c r="O643" s="455"/>
      <c r="P643" s="456">
        <v>0.99305555555555547</v>
      </c>
      <c r="Q643" s="456">
        <v>0.99305555555555547</v>
      </c>
      <c r="R643" s="12">
        <f t="shared" si="1564"/>
        <v>0</v>
      </c>
      <c r="S643" s="13">
        <f t="shared" si="1565"/>
        <v>0</v>
      </c>
      <c r="T643" s="13">
        <f t="shared" si="1566"/>
        <v>0</v>
      </c>
      <c r="U643" s="456">
        <v>1.4166666666666667</v>
      </c>
      <c r="V643" s="12">
        <f t="shared" si="1567"/>
        <v>0.42361111111111127</v>
      </c>
      <c r="W643" s="13">
        <f t="shared" si="1568"/>
        <v>10</v>
      </c>
      <c r="X643" s="225">
        <f t="shared" si="1569"/>
        <v>10</v>
      </c>
      <c r="Y643" s="456">
        <v>1.4583333333333333</v>
      </c>
      <c r="Z643" s="12">
        <f t="shared" si="1570"/>
        <v>4.1666666666666519E-2</v>
      </c>
      <c r="AA643" s="13">
        <f t="shared" si="1571"/>
        <v>1</v>
      </c>
      <c r="AB643" s="13">
        <f t="shared" si="1572"/>
        <v>0</v>
      </c>
      <c r="AC643" s="456">
        <v>1.4895833333333333</v>
      </c>
      <c r="AD643" s="12">
        <f t="shared" si="1616"/>
        <v>3.125E-2</v>
      </c>
      <c r="AE643" s="13">
        <f t="shared" si="1617"/>
        <v>0</v>
      </c>
      <c r="AF643" s="13">
        <f t="shared" si="1618"/>
        <v>45</v>
      </c>
      <c r="AG643" s="456">
        <v>1.4930555555555556</v>
      </c>
      <c r="AH643" s="456">
        <v>1.6458333333333333</v>
      </c>
      <c r="AI643" s="12">
        <f t="shared" si="1507"/>
        <v>0.15277777777777768</v>
      </c>
      <c r="AJ643" s="225">
        <f t="shared" si="1508"/>
        <v>3</v>
      </c>
      <c r="AK643" s="225">
        <f t="shared" si="1509"/>
        <v>40</v>
      </c>
      <c r="AL643" s="456">
        <v>1.4930555555555556</v>
      </c>
      <c r="AM643" s="456">
        <v>1.6458333333333333</v>
      </c>
      <c r="AN643" s="12">
        <f t="shared" si="1576"/>
        <v>0.15277777777777768</v>
      </c>
      <c r="AO643" s="13">
        <f t="shared" si="1577"/>
        <v>3</v>
      </c>
      <c r="AP643" s="13">
        <f t="shared" si="1578"/>
        <v>40</v>
      </c>
      <c r="AQ643" s="456">
        <v>1.6722222222222223</v>
      </c>
      <c r="AR643" s="12">
        <f t="shared" si="1646"/>
        <v>2.6388888888889017E-2</v>
      </c>
      <c r="AS643" s="225">
        <f t="shared" si="1647"/>
        <v>0</v>
      </c>
      <c r="AT643" s="13">
        <f t="shared" si="1648"/>
        <v>38</v>
      </c>
      <c r="AU643" s="456">
        <v>1.6930555555555555</v>
      </c>
      <c r="AV643" s="226">
        <f t="shared" si="1649"/>
        <v>2.0833333333333259E-2</v>
      </c>
      <c r="AW643" s="13">
        <f t="shared" si="1650"/>
        <v>0</v>
      </c>
      <c r="AX643" s="13">
        <f t="shared" si="1651"/>
        <v>30</v>
      </c>
      <c r="AY643" s="456">
        <v>1.8506944444444444</v>
      </c>
      <c r="AZ643" s="12">
        <f t="shared" si="1362"/>
        <v>0.15763888888888888</v>
      </c>
      <c r="BA643" s="225">
        <f t="shared" si="1363"/>
        <v>3</v>
      </c>
      <c r="BB643" s="225">
        <f t="shared" si="1364"/>
        <v>47</v>
      </c>
      <c r="BC643" s="456">
        <v>1.8506944444444444</v>
      </c>
      <c r="BD643" s="456">
        <v>1.8506944444444444</v>
      </c>
      <c r="BE643" s="12">
        <f t="shared" si="1580"/>
        <v>0</v>
      </c>
      <c r="BF643" s="13">
        <f t="shared" si="1581"/>
        <v>0</v>
      </c>
      <c r="BG643" s="13">
        <f t="shared" si="1582"/>
        <v>0</v>
      </c>
      <c r="BH643" s="456">
        <v>1.8506944444444444</v>
      </c>
      <c r="BI643" s="456">
        <v>1.8506944444444444</v>
      </c>
      <c r="BJ643" s="455"/>
      <c r="BK643" s="69">
        <f t="shared" si="1583"/>
        <v>0</v>
      </c>
      <c r="BL643" s="13">
        <f t="shared" si="1584"/>
        <v>0</v>
      </c>
      <c r="BM643" s="13">
        <f t="shared" si="1585"/>
        <v>0</v>
      </c>
      <c r="BN643" s="456">
        <v>1.8576388888888891</v>
      </c>
      <c r="BO643" s="12">
        <f t="shared" si="1465"/>
        <v>6.9444444444446418E-3</v>
      </c>
      <c r="BP643" s="225">
        <f t="shared" si="1466"/>
        <v>0</v>
      </c>
      <c r="BQ643" s="225">
        <f t="shared" si="1467"/>
        <v>10</v>
      </c>
      <c r="BR643" s="456">
        <v>1.8611111111111109</v>
      </c>
      <c r="BS643" s="12">
        <f t="shared" si="1368"/>
        <v>3.4722222222218768E-3</v>
      </c>
      <c r="BT643" s="225">
        <f t="shared" si="1369"/>
        <v>0</v>
      </c>
      <c r="BU643" s="225">
        <f t="shared" si="1370"/>
        <v>5</v>
      </c>
      <c r="BV643" s="456">
        <v>1.8611111111111109</v>
      </c>
      <c r="BW643" s="456">
        <v>1.8645833333333333</v>
      </c>
      <c r="BX643" s="12">
        <f t="shared" si="1619"/>
        <v>3.4722222222223209E-3</v>
      </c>
      <c r="BY643" s="13">
        <f t="shared" si="1620"/>
        <v>0</v>
      </c>
      <c r="BZ643" s="13">
        <f t="shared" si="1621"/>
        <v>5</v>
      </c>
      <c r="CA643" s="226">
        <f t="shared" si="1622"/>
        <v>0.87152777777777779</v>
      </c>
      <c r="CB643" s="13">
        <f t="shared" si="1623"/>
        <v>20</v>
      </c>
      <c r="CC643" s="13">
        <f t="shared" si="1624"/>
        <v>55</v>
      </c>
      <c r="CD643" s="12">
        <f t="shared" si="1625"/>
        <v>6.8055555555555536E-2</v>
      </c>
      <c r="CE643" s="13">
        <f t="shared" si="1626"/>
        <v>1</v>
      </c>
      <c r="CF643" s="13">
        <f t="shared" si="1627"/>
        <v>38</v>
      </c>
      <c r="CG643" s="12">
        <f t="shared" si="1628"/>
        <v>0.15277777777777768</v>
      </c>
      <c r="CH643" s="13">
        <f t="shared" si="1629"/>
        <v>3</v>
      </c>
      <c r="CI643" s="13">
        <f t="shared" si="1630"/>
        <v>40</v>
      </c>
      <c r="CJ643" s="12">
        <f t="shared" si="1631"/>
        <v>0.15763888888888888</v>
      </c>
      <c r="CK643" s="13">
        <f t="shared" si="1632"/>
        <v>3</v>
      </c>
      <c r="CL643" s="13">
        <f t="shared" si="1633"/>
        <v>47</v>
      </c>
      <c r="CM643" s="62"/>
      <c r="CN643" s="62"/>
      <c r="CO643" s="62"/>
      <c r="CP643" s="12">
        <f t="shared" si="1601"/>
        <v>8.819444444444445E-2</v>
      </c>
      <c r="CQ643" s="13">
        <f t="shared" si="1602"/>
        <v>2</v>
      </c>
      <c r="CR643" s="13">
        <f t="shared" si="1603"/>
        <v>7</v>
      </c>
      <c r="CS643" s="456">
        <v>0</v>
      </c>
      <c r="CT643" s="13">
        <f t="shared" si="1634"/>
        <v>0</v>
      </c>
      <c r="CU643" s="13">
        <f t="shared" si="1635"/>
        <v>0</v>
      </c>
      <c r="CV643" s="456">
        <v>0</v>
      </c>
      <c r="CW643" s="13">
        <f t="shared" si="1636"/>
        <v>0</v>
      </c>
      <c r="CX643" s="13">
        <f t="shared" si="1637"/>
        <v>0</v>
      </c>
      <c r="CY643" s="456">
        <v>0</v>
      </c>
      <c r="CZ643" s="13">
        <f t="shared" si="1638"/>
        <v>0</v>
      </c>
      <c r="DA643" s="13">
        <f t="shared" si="1639"/>
        <v>0</v>
      </c>
      <c r="DB643" s="456">
        <v>0</v>
      </c>
      <c r="DC643" s="13">
        <f t="shared" si="1640"/>
        <v>0</v>
      </c>
      <c r="DD643" s="13">
        <f t="shared" si="1641"/>
        <v>0</v>
      </c>
      <c r="DE643" s="456">
        <v>0</v>
      </c>
      <c r="DF643" s="13">
        <f t="shared" si="1642"/>
        <v>0</v>
      </c>
      <c r="DG643" s="13">
        <f t="shared" si="1643"/>
        <v>0</v>
      </c>
      <c r="DH643" s="456">
        <v>6.9444444444444434E-2</v>
      </c>
      <c r="DI643" s="13">
        <f t="shared" si="1612"/>
        <v>1</v>
      </c>
      <c r="DJ643" s="13">
        <f t="shared" si="1613"/>
        <v>40</v>
      </c>
      <c r="DK643" s="456">
        <v>0</v>
      </c>
      <c r="DL643" s="35">
        <f t="shared" si="1644"/>
        <v>0</v>
      </c>
      <c r="DM643" s="35">
        <f t="shared" si="1645"/>
        <v>0</v>
      </c>
      <c r="DN643" s="66">
        <f t="shared" si="1299"/>
        <v>2269911.6460000011</v>
      </c>
      <c r="DO643" s="74">
        <f t="shared" si="1300"/>
        <v>36552</v>
      </c>
      <c r="DP643" s="66">
        <f t="shared" si="1373"/>
        <v>64.445087719298243</v>
      </c>
      <c r="DQ643" s="63">
        <f t="shared" si="1301"/>
        <v>62.100887666885562</v>
      </c>
      <c r="DR643" s="66" t="e">
        <f t="shared" si="1468"/>
        <v>#NUM!</v>
      </c>
      <c r="DS643" s="96" t="e">
        <f t="shared" si="1469"/>
        <v>#NUM!</v>
      </c>
      <c r="DT643" s="66" t="e">
        <f t="shared" si="1470"/>
        <v>#NUM!</v>
      </c>
      <c r="DU643" s="66" t="e">
        <f t="shared" si="1471"/>
        <v>#NUM!</v>
      </c>
      <c r="FJ643" s="3">
        <f t="shared" si="1305"/>
        <v>0.56111111111111123</v>
      </c>
      <c r="FK643" s="3">
        <f t="shared" si="1510"/>
        <v>0.49652777777777779</v>
      </c>
      <c r="FL643" s="3">
        <f t="shared" si="1511"/>
        <v>2.6388888888889017E-2</v>
      </c>
    </row>
    <row r="644" spans="1:168">
      <c r="A644" s="199">
        <v>643</v>
      </c>
      <c r="B644" s="451">
        <v>51</v>
      </c>
      <c r="C644" s="452">
        <v>40889</v>
      </c>
      <c r="D644" s="453">
        <v>12</v>
      </c>
      <c r="E644" s="454" t="s">
        <v>531</v>
      </c>
      <c r="F644" s="451">
        <v>7</v>
      </c>
      <c r="G644" s="455" t="s">
        <v>414</v>
      </c>
      <c r="H644" s="455" t="s">
        <v>413</v>
      </c>
      <c r="I644" s="455" t="s">
        <v>624</v>
      </c>
      <c r="J644" s="456">
        <v>0.875</v>
      </c>
      <c r="K644" s="457">
        <v>3366.37</v>
      </c>
      <c r="L644" s="455" t="s">
        <v>33</v>
      </c>
      <c r="M644" s="451">
        <v>55</v>
      </c>
      <c r="N644" s="451">
        <v>2</v>
      </c>
      <c r="O644" s="455"/>
      <c r="P644" s="456">
        <v>0.875</v>
      </c>
      <c r="Q644" s="456">
        <v>0.875</v>
      </c>
      <c r="R644" s="12">
        <f t="shared" si="1564"/>
        <v>0</v>
      </c>
      <c r="S644" s="13">
        <f t="shared" si="1565"/>
        <v>0</v>
      </c>
      <c r="T644" s="13">
        <f t="shared" si="1566"/>
        <v>0</v>
      </c>
      <c r="U644" s="456">
        <v>0.87847222222222221</v>
      </c>
      <c r="V644" s="12">
        <f t="shared" si="1567"/>
        <v>3.4722222222222099E-3</v>
      </c>
      <c r="W644" s="13">
        <f t="shared" si="1568"/>
        <v>0</v>
      </c>
      <c r="X644" s="225">
        <f t="shared" si="1569"/>
        <v>5</v>
      </c>
      <c r="Y644" s="456">
        <v>0.88541666666666663</v>
      </c>
      <c r="Z644" s="12">
        <f t="shared" si="1570"/>
        <v>6.9444444444444198E-3</v>
      </c>
      <c r="AA644" s="13">
        <f t="shared" si="1571"/>
        <v>0</v>
      </c>
      <c r="AB644" s="13">
        <f t="shared" si="1572"/>
        <v>10</v>
      </c>
      <c r="AC644" s="456">
        <v>0.95277777777777783</v>
      </c>
      <c r="AD644" s="12">
        <f t="shared" si="1616"/>
        <v>6.7361111111111205E-2</v>
      </c>
      <c r="AE644" s="13">
        <f t="shared" si="1617"/>
        <v>1</v>
      </c>
      <c r="AF644" s="13">
        <f t="shared" si="1618"/>
        <v>37</v>
      </c>
      <c r="AG644" s="456">
        <v>0.95486111111111116</v>
      </c>
      <c r="AH644" s="456">
        <v>1.0138888888888888</v>
      </c>
      <c r="AI644" s="12">
        <f t="shared" si="1507"/>
        <v>5.9027777777777679E-2</v>
      </c>
      <c r="AJ644" s="225">
        <f t="shared" si="1508"/>
        <v>1</v>
      </c>
      <c r="AK644" s="225">
        <f t="shared" si="1509"/>
        <v>25</v>
      </c>
      <c r="AL644" s="456">
        <v>0.95486111111111116</v>
      </c>
      <c r="AM644" s="456">
        <v>1.0138888888888888</v>
      </c>
      <c r="AN644" s="12">
        <f t="shared" si="1576"/>
        <v>5.9027777777777679E-2</v>
      </c>
      <c r="AO644" s="13">
        <f t="shared" si="1577"/>
        <v>1</v>
      </c>
      <c r="AP644" s="13">
        <f t="shared" si="1578"/>
        <v>25</v>
      </c>
      <c r="AQ644" s="456">
        <v>1.0208333333333333</v>
      </c>
      <c r="AR644" s="12">
        <f t="shared" si="1646"/>
        <v>6.9444444444444198E-3</v>
      </c>
      <c r="AS644" s="225">
        <f t="shared" si="1647"/>
        <v>0</v>
      </c>
      <c r="AT644" s="13">
        <f t="shared" si="1648"/>
        <v>10</v>
      </c>
      <c r="AU644" s="456">
        <v>1.0243055555555556</v>
      </c>
      <c r="AV644" s="226">
        <f t="shared" si="1649"/>
        <v>3.4722222222223209E-3</v>
      </c>
      <c r="AW644" s="13">
        <f t="shared" si="1650"/>
        <v>0</v>
      </c>
      <c r="AX644" s="13">
        <f t="shared" si="1651"/>
        <v>5</v>
      </c>
      <c r="AY644" s="456">
        <v>1.1701388888888888</v>
      </c>
      <c r="AZ644" s="12">
        <f t="shared" si="1362"/>
        <v>0.14583333333333326</v>
      </c>
      <c r="BA644" s="225">
        <f t="shared" si="1363"/>
        <v>3</v>
      </c>
      <c r="BB644" s="225">
        <f t="shared" si="1364"/>
        <v>30</v>
      </c>
      <c r="BC644" s="456">
        <v>1.1701388888888888</v>
      </c>
      <c r="BD644" s="456">
        <v>1.1701388888888888</v>
      </c>
      <c r="BE644" s="12">
        <f t="shared" si="1580"/>
        <v>0</v>
      </c>
      <c r="BF644" s="13">
        <f t="shared" si="1581"/>
        <v>0</v>
      </c>
      <c r="BG644" s="13">
        <f t="shared" si="1582"/>
        <v>0</v>
      </c>
      <c r="BH644" s="456">
        <v>1.1701388888888888</v>
      </c>
      <c r="BI644" s="456">
        <v>1.1701388888888888</v>
      </c>
      <c r="BJ644" s="455"/>
      <c r="BK644" s="69">
        <f t="shared" si="1583"/>
        <v>0</v>
      </c>
      <c r="BL644" s="13">
        <f t="shared" si="1584"/>
        <v>0</v>
      </c>
      <c r="BM644" s="13">
        <f t="shared" si="1585"/>
        <v>0</v>
      </c>
      <c r="BN644" s="456">
        <v>1.1770833333333333</v>
      </c>
      <c r="BO644" s="12">
        <f t="shared" si="1465"/>
        <v>6.9444444444444198E-3</v>
      </c>
      <c r="BP644" s="225">
        <f t="shared" si="1466"/>
        <v>0</v>
      </c>
      <c r="BQ644" s="225">
        <f t="shared" si="1467"/>
        <v>10</v>
      </c>
      <c r="BR644" s="456">
        <v>1.1805555555555556</v>
      </c>
      <c r="BS644" s="12">
        <f t="shared" si="1368"/>
        <v>3.4722222222223209E-3</v>
      </c>
      <c r="BT644" s="225">
        <f t="shared" si="1369"/>
        <v>0</v>
      </c>
      <c r="BU644" s="225">
        <f t="shared" si="1370"/>
        <v>5</v>
      </c>
      <c r="BV644" s="456">
        <v>1.1805555555555556</v>
      </c>
      <c r="BW644" s="456">
        <v>1.1840277777777779</v>
      </c>
      <c r="BX644" s="12">
        <f t="shared" si="1619"/>
        <v>3.4722222222223209E-3</v>
      </c>
      <c r="BY644" s="13">
        <f t="shared" si="1620"/>
        <v>0</v>
      </c>
      <c r="BZ644" s="13">
        <f t="shared" si="1621"/>
        <v>5</v>
      </c>
      <c r="CA644" s="226">
        <f t="shared" si="1622"/>
        <v>0.3090277777777779</v>
      </c>
      <c r="CB644" s="13">
        <f t="shared" si="1623"/>
        <v>7</v>
      </c>
      <c r="CC644" s="13">
        <f t="shared" si="1624"/>
        <v>25</v>
      </c>
      <c r="CD644" s="12">
        <f t="shared" si="1625"/>
        <v>8.4722222222222365E-2</v>
      </c>
      <c r="CE644" s="13">
        <f t="shared" si="1626"/>
        <v>2</v>
      </c>
      <c r="CF644" s="13">
        <f t="shared" si="1627"/>
        <v>2</v>
      </c>
      <c r="CG644" s="12">
        <f t="shared" si="1628"/>
        <v>5.9027777777777679E-2</v>
      </c>
      <c r="CH644" s="13">
        <f t="shared" si="1629"/>
        <v>1</v>
      </c>
      <c r="CI644" s="13">
        <f t="shared" si="1630"/>
        <v>25</v>
      </c>
      <c r="CJ644" s="12">
        <f t="shared" si="1631"/>
        <v>0.14583333333333326</v>
      </c>
      <c r="CK644" s="13">
        <f t="shared" si="1632"/>
        <v>3</v>
      </c>
      <c r="CL644" s="13">
        <f t="shared" si="1633"/>
        <v>30</v>
      </c>
      <c r="CM644" s="62"/>
      <c r="CN644" s="62"/>
      <c r="CO644" s="62"/>
      <c r="CP644" s="12">
        <f t="shared" si="1601"/>
        <v>7.569444444444437E-2</v>
      </c>
      <c r="CQ644" s="13">
        <f t="shared" si="1602"/>
        <v>1</v>
      </c>
      <c r="CR644" s="13">
        <f t="shared" si="1603"/>
        <v>49</v>
      </c>
      <c r="CS644" s="456">
        <v>0</v>
      </c>
      <c r="CT644" s="13">
        <f t="shared" si="1634"/>
        <v>0</v>
      </c>
      <c r="CU644" s="13">
        <f t="shared" si="1635"/>
        <v>0</v>
      </c>
      <c r="CV644" s="456">
        <v>0</v>
      </c>
      <c r="CW644" s="13">
        <f t="shared" si="1636"/>
        <v>0</v>
      </c>
      <c r="CX644" s="13">
        <f t="shared" si="1637"/>
        <v>0</v>
      </c>
      <c r="CY644" s="456">
        <v>0</v>
      </c>
      <c r="CZ644" s="13">
        <f t="shared" si="1638"/>
        <v>0</v>
      </c>
      <c r="DA644" s="13">
        <f t="shared" si="1639"/>
        <v>0</v>
      </c>
      <c r="DB644" s="456">
        <v>0</v>
      </c>
      <c r="DC644" s="13">
        <f t="shared" si="1640"/>
        <v>0</v>
      </c>
      <c r="DD644" s="13">
        <f t="shared" si="1641"/>
        <v>0</v>
      </c>
      <c r="DE644" s="456">
        <v>0</v>
      </c>
      <c r="DF644" s="13">
        <f t="shared" si="1642"/>
        <v>0</v>
      </c>
      <c r="DG644" s="13">
        <f t="shared" si="1643"/>
        <v>0</v>
      </c>
      <c r="DH644" s="456">
        <v>7.013888888888889E-2</v>
      </c>
      <c r="DI644" s="13">
        <f t="shared" si="1612"/>
        <v>1</v>
      </c>
      <c r="DJ644" s="13">
        <f t="shared" si="1613"/>
        <v>41</v>
      </c>
      <c r="DK644" s="456">
        <v>0</v>
      </c>
      <c r="DL644" s="35">
        <f t="shared" si="1644"/>
        <v>0</v>
      </c>
      <c r="DM644" s="35">
        <f t="shared" si="1645"/>
        <v>0</v>
      </c>
      <c r="DN644" s="66">
        <f t="shared" si="1299"/>
        <v>2273278.0160000012</v>
      </c>
      <c r="DO644" s="74">
        <f t="shared" si="1300"/>
        <v>36607</v>
      </c>
      <c r="DP644" s="66">
        <f t="shared" si="1373"/>
        <v>61.206727272727271</v>
      </c>
      <c r="DQ644" s="63">
        <f t="shared" si="1301"/>
        <v>62.099544240172676</v>
      </c>
      <c r="DR644" s="66" t="e">
        <f t="shared" si="1468"/>
        <v>#NUM!</v>
      </c>
      <c r="DS644" s="96" t="e">
        <f t="shared" si="1469"/>
        <v>#NUM!</v>
      </c>
      <c r="DT644" s="66" t="e">
        <f t="shared" si="1470"/>
        <v>#NUM!</v>
      </c>
      <c r="DU644" s="66" t="e">
        <f t="shared" si="1471"/>
        <v>#NUM!</v>
      </c>
      <c r="FJ644" s="3">
        <f t="shared" si="1305"/>
        <v>0.10416666666666696</v>
      </c>
      <c r="FK644" s="3">
        <f t="shared" si="1510"/>
        <v>7.7777777777777835E-2</v>
      </c>
      <c r="FL644" s="3">
        <f t="shared" si="1511"/>
        <v>6.9444444444444198E-3</v>
      </c>
    </row>
    <row r="645" spans="1:168" ht="30">
      <c r="A645" s="175">
        <v>644</v>
      </c>
      <c r="B645" s="451">
        <v>52</v>
      </c>
      <c r="C645" s="452">
        <v>40890</v>
      </c>
      <c r="D645" s="453">
        <v>12</v>
      </c>
      <c r="E645" s="454" t="s">
        <v>39</v>
      </c>
      <c r="F645" s="451">
        <v>20</v>
      </c>
      <c r="G645" s="455" t="s">
        <v>38</v>
      </c>
      <c r="H645" s="455" t="s">
        <v>513</v>
      </c>
      <c r="I645" s="455" t="s">
        <v>794</v>
      </c>
      <c r="J645" s="456">
        <v>3.125E-2</v>
      </c>
      <c r="K645" s="457">
        <v>3534.38</v>
      </c>
      <c r="L645" s="455" t="s">
        <v>34</v>
      </c>
      <c r="M645" s="451">
        <v>57</v>
      </c>
      <c r="N645" s="451">
        <v>2</v>
      </c>
      <c r="O645" s="455"/>
      <c r="P645" s="456">
        <v>3.125E-2</v>
      </c>
      <c r="Q645" s="456">
        <v>3.125E-2</v>
      </c>
      <c r="R645" s="12">
        <f t="shared" si="1564"/>
        <v>0</v>
      </c>
      <c r="S645" s="13">
        <f t="shared" si="1565"/>
        <v>0</v>
      </c>
      <c r="T645" s="13">
        <f t="shared" si="1566"/>
        <v>0</v>
      </c>
      <c r="U645" s="456">
        <v>3.8194444444444441E-2</v>
      </c>
      <c r="V645" s="12">
        <f t="shared" si="1567"/>
        <v>6.9444444444444406E-3</v>
      </c>
      <c r="W645" s="13">
        <f t="shared" si="1568"/>
        <v>0</v>
      </c>
      <c r="X645" s="225">
        <f t="shared" si="1569"/>
        <v>10</v>
      </c>
      <c r="Y645" s="456">
        <v>4.8611111111111112E-2</v>
      </c>
      <c r="Z645" s="12">
        <f t="shared" si="1570"/>
        <v>1.0416666666666671E-2</v>
      </c>
      <c r="AA645" s="13">
        <f t="shared" si="1571"/>
        <v>0</v>
      </c>
      <c r="AB645" s="13">
        <f t="shared" si="1572"/>
        <v>15</v>
      </c>
      <c r="AC645" s="456">
        <v>7.0833333333333331E-2</v>
      </c>
      <c r="AD645" s="12">
        <f t="shared" si="1616"/>
        <v>2.222222222222222E-2</v>
      </c>
      <c r="AE645" s="13">
        <f t="shared" si="1617"/>
        <v>0</v>
      </c>
      <c r="AF645" s="13">
        <f t="shared" si="1618"/>
        <v>32</v>
      </c>
      <c r="AG645" s="456">
        <v>7.2916666666666671E-2</v>
      </c>
      <c r="AH645" s="456">
        <v>0.11458333333333333</v>
      </c>
      <c r="AI645" s="12">
        <f t="shared" si="1507"/>
        <v>4.1666666666666657E-2</v>
      </c>
      <c r="AJ645" s="225">
        <f t="shared" si="1508"/>
        <v>1</v>
      </c>
      <c r="AK645" s="225">
        <f t="shared" si="1509"/>
        <v>0</v>
      </c>
      <c r="AL645" s="456">
        <v>7.2916666666666671E-2</v>
      </c>
      <c r="AM645" s="456">
        <v>0.11458333333333333</v>
      </c>
      <c r="AN645" s="12">
        <f t="shared" si="1576"/>
        <v>4.1666666666666657E-2</v>
      </c>
      <c r="AO645" s="13">
        <f t="shared" si="1577"/>
        <v>1</v>
      </c>
      <c r="AP645" s="13">
        <f t="shared" si="1578"/>
        <v>0</v>
      </c>
      <c r="AQ645" s="456">
        <v>0.14583333333333334</v>
      </c>
      <c r="AR645" s="12">
        <f t="shared" si="1646"/>
        <v>3.1250000000000014E-2</v>
      </c>
      <c r="AS645" s="225">
        <f t="shared" si="1647"/>
        <v>0</v>
      </c>
      <c r="AT645" s="13">
        <f t="shared" si="1648"/>
        <v>45</v>
      </c>
      <c r="AU645" s="456">
        <v>0.14722222222222223</v>
      </c>
      <c r="AV645" s="226">
        <f t="shared" si="1649"/>
        <v>1.388888888888884E-3</v>
      </c>
      <c r="AW645" s="13">
        <f t="shared" si="1650"/>
        <v>0</v>
      </c>
      <c r="AX645" s="13">
        <f t="shared" si="1651"/>
        <v>2</v>
      </c>
      <c r="AY645" s="456">
        <v>0.29166666666666669</v>
      </c>
      <c r="AZ645" s="12">
        <f t="shared" si="1362"/>
        <v>0.14444444444444446</v>
      </c>
      <c r="BA645" s="225">
        <f t="shared" si="1363"/>
        <v>3</v>
      </c>
      <c r="BB645" s="225">
        <f t="shared" si="1364"/>
        <v>28</v>
      </c>
      <c r="BC645" s="456">
        <v>0.29166666666666669</v>
      </c>
      <c r="BD645" s="456">
        <v>0.29166666666666669</v>
      </c>
      <c r="BE645" s="12">
        <f t="shared" si="1580"/>
        <v>0</v>
      </c>
      <c r="BF645" s="13">
        <f t="shared" si="1581"/>
        <v>0</v>
      </c>
      <c r="BG645" s="13">
        <f t="shared" si="1582"/>
        <v>0</v>
      </c>
      <c r="BH645" s="456">
        <v>0.29166666666666669</v>
      </c>
      <c r="BI645" s="456">
        <v>0.29166666666666669</v>
      </c>
      <c r="BJ645" s="455"/>
      <c r="BK645" s="69">
        <f t="shared" si="1583"/>
        <v>0</v>
      </c>
      <c r="BL645" s="13">
        <f t="shared" si="1584"/>
        <v>0</v>
      </c>
      <c r="BM645" s="13">
        <f t="shared" si="1585"/>
        <v>0</v>
      </c>
      <c r="BN645" s="456">
        <v>0.2951388888888889</v>
      </c>
      <c r="BO645" s="12">
        <f t="shared" si="1465"/>
        <v>3.4722222222222099E-3</v>
      </c>
      <c r="BP645" s="225">
        <f t="shared" si="1466"/>
        <v>0</v>
      </c>
      <c r="BQ645" s="225">
        <f t="shared" si="1467"/>
        <v>5</v>
      </c>
      <c r="BR645" s="456">
        <v>0.2986111111111111</v>
      </c>
      <c r="BS645" s="12">
        <f t="shared" si="1368"/>
        <v>3.4722222222222099E-3</v>
      </c>
      <c r="BT645" s="225">
        <f t="shared" si="1369"/>
        <v>0</v>
      </c>
      <c r="BU645" s="225">
        <f t="shared" si="1370"/>
        <v>5</v>
      </c>
      <c r="BV645" s="456">
        <v>0.2986111111111111</v>
      </c>
      <c r="BW645" s="456">
        <v>0.30208333333333331</v>
      </c>
      <c r="BX645" s="12">
        <f t="shared" si="1619"/>
        <v>3.4722222222222099E-3</v>
      </c>
      <c r="BY645" s="13">
        <f t="shared" si="1620"/>
        <v>0</v>
      </c>
      <c r="BZ645" s="13">
        <f t="shared" si="1621"/>
        <v>5</v>
      </c>
      <c r="CA645" s="226">
        <f t="shared" si="1622"/>
        <v>0.27083333333333331</v>
      </c>
      <c r="CB645" s="13">
        <f t="shared" si="1623"/>
        <v>6</v>
      </c>
      <c r="CC645" s="13">
        <f t="shared" si="1624"/>
        <v>30</v>
      </c>
      <c r="CD645" s="12">
        <f t="shared" si="1625"/>
        <v>6.0416666666666653E-2</v>
      </c>
      <c r="CE645" s="13">
        <f t="shared" si="1626"/>
        <v>1</v>
      </c>
      <c r="CF645" s="13">
        <f t="shared" si="1627"/>
        <v>27</v>
      </c>
      <c r="CG645" s="12">
        <f t="shared" si="1628"/>
        <v>4.1666666666666657E-2</v>
      </c>
      <c r="CH645" s="13">
        <f t="shared" si="1629"/>
        <v>1</v>
      </c>
      <c r="CI645" s="13">
        <f t="shared" si="1630"/>
        <v>0</v>
      </c>
      <c r="CJ645" s="12">
        <f t="shared" si="1631"/>
        <v>0.14444444444444446</v>
      </c>
      <c r="CK645" s="13">
        <f t="shared" si="1632"/>
        <v>3</v>
      </c>
      <c r="CL645" s="13">
        <f t="shared" si="1633"/>
        <v>28</v>
      </c>
      <c r="CM645" s="62"/>
      <c r="CN645" s="62"/>
      <c r="CO645" s="62"/>
      <c r="CP645" s="12">
        <f t="shared" si="1601"/>
        <v>3.6111111111111122E-2</v>
      </c>
      <c r="CQ645" s="13">
        <f t="shared" si="1602"/>
        <v>0</v>
      </c>
      <c r="CR645" s="13">
        <f t="shared" si="1603"/>
        <v>52</v>
      </c>
      <c r="CS645" s="456">
        <v>0</v>
      </c>
      <c r="CT645" s="13">
        <f t="shared" si="1634"/>
        <v>0</v>
      </c>
      <c r="CU645" s="13">
        <f t="shared" si="1635"/>
        <v>0</v>
      </c>
      <c r="CV645" s="456">
        <v>1.4583333333333332E-2</v>
      </c>
      <c r="CW645" s="13">
        <f t="shared" si="1636"/>
        <v>0</v>
      </c>
      <c r="CX645" s="13">
        <f t="shared" si="1637"/>
        <v>21</v>
      </c>
      <c r="CY645" s="456">
        <v>0</v>
      </c>
      <c r="CZ645" s="13">
        <f t="shared" si="1638"/>
        <v>0</v>
      </c>
      <c r="DA645" s="13">
        <f t="shared" si="1639"/>
        <v>0</v>
      </c>
      <c r="DB645" s="456">
        <v>9.375E-2</v>
      </c>
      <c r="DC645" s="13">
        <f t="shared" si="1640"/>
        <v>2</v>
      </c>
      <c r="DD645" s="13">
        <f t="shared" si="1641"/>
        <v>15</v>
      </c>
      <c r="DE645" s="456">
        <v>0</v>
      </c>
      <c r="DF645" s="13">
        <f t="shared" si="1642"/>
        <v>0</v>
      </c>
      <c r="DG645" s="13">
        <f t="shared" si="1643"/>
        <v>0</v>
      </c>
      <c r="DH645" s="456">
        <v>0</v>
      </c>
      <c r="DI645" s="13">
        <f t="shared" si="1612"/>
        <v>0</v>
      </c>
      <c r="DJ645" s="13">
        <f t="shared" si="1613"/>
        <v>0</v>
      </c>
      <c r="DK645" s="456">
        <v>0</v>
      </c>
      <c r="DL645" s="35">
        <f t="shared" si="1644"/>
        <v>0</v>
      </c>
      <c r="DM645" s="35">
        <f t="shared" si="1645"/>
        <v>0</v>
      </c>
      <c r="DN645" s="66">
        <f t="shared" si="1299"/>
        <v>2276812.3960000011</v>
      </c>
      <c r="DO645" s="74">
        <f t="shared" si="1300"/>
        <v>36664</v>
      </c>
      <c r="DP645" s="66">
        <f t="shared" si="1373"/>
        <v>62.006666666666668</v>
      </c>
      <c r="DQ645" s="63">
        <f t="shared" si="1301"/>
        <v>62.099399847261651</v>
      </c>
      <c r="DR645" s="66" t="e">
        <f t="shared" si="1468"/>
        <v>#NUM!</v>
      </c>
      <c r="DS645" s="96" t="e">
        <f t="shared" si="1469"/>
        <v>#NUM!</v>
      </c>
      <c r="DT645" s="66" t="e">
        <f t="shared" si="1470"/>
        <v>#NUM!</v>
      </c>
      <c r="DU645" s="66" t="e">
        <f t="shared" si="1471"/>
        <v>#NUM!</v>
      </c>
      <c r="FG645" s="62">
        <v>0.40277777777777773</v>
      </c>
      <c r="FJ645" s="3">
        <f t="shared" si="1305"/>
        <v>8.4722222222222199E-2</v>
      </c>
      <c r="FK645" s="3">
        <f t="shared" si="1510"/>
        <v>3.9583333333333331E-2</v>
      </c>
      <c r="FL645" s="3">
        <f t="shared" si="1511"/>
        <v>3.1250000000000014E-2</v>
      </c>
    </row>
    <row r="646" spans="1:168">
      <c r="A646" s="175">
        <v>645</v>
      </c>
      <c r="B646" s="451">
        <v>53</v>
      </c>
      <c r="C646" s="452">
        <v>40890</v>
      </c>
      <c r="D646" s="453">
        <v>12</v>
      </c>
      <c r="E646" s="454" t="s">
        <v>600</v>
      </c>
      <c r="F646" s="451">
        <v>3</v>
      </c>
      <c r="G646" s="455" t="s">
        <v>549</v>
      </c>
      <c r="H646" s="455" t="s">
        <v>413</v>
      </c>
      <c r="I646" s="455" t="s">
        <v>689</v>
      </c>
      <c r="J646" s="456">
        <v>0.3923611111111111</v>
      </c>
      <c r="K646" s="457">
        <v>3700.53</v>
      </c>
      <c r="L646" s="455" t="s">
        <v>34</v>
      </c>
      <c r="M646" s="451">
        <v>59</v>
      </c>
      <c r="N646" s="451">
        <v>0</v>
      </c>
      <c r="O646" s="455"/>
      <c r="P646" s="456">
        <v>0.3923611111111111</v>
      </c>
      <c r="Q646" s="456">
        <v>0.3923611111111111</v>
      </c>
      <c r="R646" s="12">
        <f t="shared" si="1564"/>
        <v>0</v>
      </c>
      <c r="S646" s="13">
        <f t="shared" si="1565"/>
        <v>0</v>
      </c>
      <c r="T646" s="13">
        <f t="shared" si="1566"/>
        <v>0</v>
      </c>
      <c r="U646" s="456">
        <v>0.39930555555555558</v>
      </c>
      <c r="V646" s="12">
        <f t="shared" si="1567"/>
        <v>6.9444444444444753E-3</v>
      </c>
      <c r="W646" s="13">
        <f t="shared" si="1568"/>
        <v>0</v>
      </c>
      <c r="X646" s="225">
        <f t="shared" si="1569"/>
        <v>10</v>
      </c>
      <c r="Y646" s="456">
        <v>0.41319444444444442</v>
      </c>
      <c r="Z646" s="12">
        <f t="shared" si="1570"/>
        <v>1.388888888888884E-2</v>
      </c>
      <c r="AA646" s="13">
        <f t="shared" si="1571"/>
        <v>0</v>
      </c>
      <c r="AB646" s="13">
        <f t="shared" si="1572"/>
        <v>20</v>
      </c>
      <c r="AC646" s="456">
        <v>0.79166666666666663</v>
      </c>
      <c r="AD646" s="12">
        <f t="shared" si="1616"/>
        <v>0.37847222222222221</v>
      </c>
      <c r="AE646" s="13">
        <f t="shared" si="1617"/>
        <v>9</v>
      </c>
      <c r="AF646" s="13">
        <f t="shared" si="1618"/>
        <v>5</v>
      </c>
      <c r="AG646" s="456">
        <v>0.80902777777777779</v>
      </c>
      <c r="AH646" s="456">
        <v>0.86458333333333337</v>
      </c>
      <c r="AI646" s="12">
        <f t="shared" si="1507"/>
        <v>5.555555555555558E-2</v>
      </c>
      <c r="AJ646" s="225">
        <f t="shared" si="1508"/>
        <v>1</v>
      </c>
      <c r="AK646" s="225">
        <f t="shared" si="1509"/>
        <v>20</v>
      </c>
      <c r="AL646" s="456">
        <v>0.80902777777777779</v>
      </c>
      <c r="AM646" s="456">
        <v>0.86458333333333337</v>
      </c>
      <c r="AN646" s="12">
        <f t="shared" si="1576"/>
        <v>5.555555555555558E-2</v>
      </c>
      <c r="AO646" s="13">
        <f t="shared" si="1577"/>
        <v>1</v>
      </c>
      <c r="AP646" s="13">
        <f t="shared" si="1578"/>
        <v>20</v>
      </c>
      <c r="AQ646" s="456">
        <v>0.86597222222222225</v>
      </c>
      <c r="AR646" s="12">
        <f t="shared" si="1646"/>
        <v>1.388888888888884E-3</v>
      </c>
      <c r="AS646" s="225">
        <f t="shared" si="1647"/>
        <v>0</v>
      </c>
      <c r="AT646" s="13">
        <f t="shared" si="1648"/>
        <v>2</v>
      </c>
      <c r="AU646" s="456">
        <v>0.8666666666666667</v>
      </c>
      <c r="AV646" s="226">
        <f t="shared" si="1649"/>
        <v>6.9444444444444198E-4</v>
      </c>
      <c r="AW646" s="13">
        <f t="shared" si="1650"/>
        <v>0</v>
      </c>
      <c r="AX646" s="13">
        <f t="shared" si="1651"/>
        <v>1</v>
      </c>
      <c r="AY646" s="456">
        <v>1.1527777777777779</v>
      </c>
      <c r="AZ646" s="12">
        <f t="shared" si="1362"/>
        <v>0.2861111111111112</v>
      </c>
      <c r="BA646" s="225">
        <f t="shared" si="1363"/>
        <v>6</v>
      </c>
      <c r="BB646" s="225">
        <f t="shared" si="1364"/>
        <v>52</v>
      </c>
      <c r="BC646" s="456">
        <v>1.1527777777777779</v>
      </c>
      <c r="BD646" s="456">
        <v>1.1527777777777779</v>
      </c>
      <c r="BE646" s="12">
        <f t="shared" si="1580"/>
        <v>0</v>
      </c>
      <c r="BF646" s="13">
        <f t="shared" si="1581"/>
        <v>0</v>
      </c>
      <c r="BG646" s="13">
        <f t="shared" si="1582"/>
        <v>0</v>
      </c>
      <c r="BH646" s="456">
        <v>1.1527777777777779</v>
      </c>
      <c r="BI646" s="456">
        <v>1.1527777777777779</v>
      </c>
      <c r="BJ646" s="455"/>
      <c r="BK646" s="69">
        <f t="shared" si="1583"/>
        <v>0</v>
      </c>
      <c r="BL646" s="13">
        <f t="shared" si="1584"/>
        <v>0</v>
      </c>
      <c r="BM646" s="13">
        <f t="shared" si="1585"/>
        <v>0</v>
      </c>
      <c r="BN646" s="456">
        <v>1.1597222222222221</v>
      </c>
      <c r="BO646" s="12">
        <f t="shared" si="1465"/>
        <v>6.9444444444441977E-3</v>
      </c>
      <c r="BP646" s="225">
        <f t="shared" si="1466"/>
        <v>0</v>
      </c>
      <c r="BQ646" s="225">
        <f t="shared" si="1467"/>
        <v>10</v>
      </c>
      <c r="BR646" s="456">
        <v>1.1631944444444444</v>
      </c>
      <c r="BS646" s="12">
        <f t="shared" si="1368"/>
        <v>3.4722222222223209E-3</v>
      </c>
      <c r="BT646" s="225">
        <f t="shared" si="1369"/>
        <v>0</v>
      </c>
      <c r="BU646" s="225">
        <f t="shared" si="1370"/>
        <v>5</v>
      </c>
      <c r="BV646" s="456">
        <v>1.1631944444444444</v>
      </c>
      <c r="BW646" s="456">
        <v>1.1666666666666667</v>
      </c>
      <c r="BX646" s="12">
        <f t="shared" si="1619"/>
        <v>3.4722222222223209E-3</v>
      </c>
      <c r="BY646" s="13">
        <f t="shared" si="1620"/>
        <v>0</v>
      </c>
      <c r="BZ646" s="13">
        <f t="shared" si="1621"/>
        <v>5</v>
      </c>
      <c r="CA646" s="226">
        <f t="shared" si="1622"/>
        <v>0.77430555555555558</v>
      </c>
      <c r="CB646" s="13">
        <f t="shared" si="1623"/>
        <v>18</v>
      </c>
      <c r="CC646" s="13">
        <f t="shared" si="1624"/>
        <v>35</v>
      </c>
      <c r="CD646" s="12">
        <f t="shared" si="1625"/>
        <v>0.39027777777777761</v>
      </c>
      <c r="CE646" s="13">
        <f t="shared" si="1626"/>
        <v>9</v>
      </c>
      <c r="CF646" s="13">
        <f t="shared" si="1627"/>
        <v>22</v>
      </c>
      <c r="CG646" s="12">
        <f t="shared" si="1628"/>
        <v>5.555555555555558E-2</v>
      </c>
      <c r="CH646" s="13">
        <f t="shared" si="1629"/>
        <v>1</v>
      </c>
      <c r="CI646" s="13">
        <f t="shared" si="1630"/>
        <v>20</v>
      </c>
      <c r="CJ646" s="12">
        <f t="shared" si="1631"/>
        <v>0.2861111111111112</v>
      </c>
      <c r="CK646" s="13">
        <f t="shared" si="1632"/>
        <v>6</v>
      </c>
      <c r="CL646" s="13">
        <f t="shared" si="1633"/>
        <v>52</v>
      </c>
      <c r="CM646" s="62"/>
      <c r="CN646" s="62"/>
      <c r="CO646" s="62"/>
      <c r="CP646" s="12">
        <f t="shared" si="1601"/>
        <v>5.6944444444444547E-2</v>
      </c>
      <c r="CQ646" s="13">
        <f t="shared" si="1602"/>
        <v>1</v>
      </c>
      <c r="CR646" s="13">
        <f t="shared" si="1603"/>
        <v>22</v>
      </c>
      <c r="CS646" s="456">
        <v>0</v>
      </c>
      <c r="CT646" s="13">
        <f t="shared" si="1634"/>
        <v>0</v>
      </c>
      <c r="CU646" s="13">
        <f t="shared" si="1635"/>
        <v>0</v>
      </c>
      <c r="CV646" s="456">
        <v>0</v>
      </c>
      <c r="CW646" s="13">
        <f t="shared" si="1636"/>
        <v>0</v>
      </c>
      <c r="CX646" s="13">
        <f t="shared" si="1637"/>
        <v>0</v>
      </c>
      <c r="CY646" s="456">
        <v>0</v>
      </c>
      <c r="CZ646" s="13">
        <f t="shared" si="1638"/>
        <v>0</v>
      </c>
      <c r="DA646" s="13">
        <f t="shared" si="1639"/>
        <v>0</v>
      </c>
      <c r="DB646" s="456">
        <v>0</v>
      </c>
      <c r="DC646" s="13">
        <f t="shared" si="1640"/>
        <v>0</v>
      </c>
      <c r="DD646" s="13">
        <f t="shared" si="1641"/>
        <v>0</v>
      </c>
      <c r="DE646" s="456">
        <v>0</v>
      </c>
      <c r="DF646" s="13">
        <f t="shared" si="1642"/>
        <v>0</v>
      </c>
      <c r="DG646" s="13">
        <f t="shared" si="1643"/>
        <v>0</v>
      </c>
      <c r="DH646" s="456">
        <v>0.22916666666666666</v>
      </c>
      <c r="DI646" s="13">
        <f t="shared" si="1612"/>
        <v>5</v>
      </c>
      <c r="DJ646" s="13">
        <f t="shared" si="1613"/>
        <v>30</v>
      </c>
      <c r="DK646" s="456">
        <v>0</v>
      </c>
      <c r="DL646" s="35">
        <f t="shared" si="1644"/>
        <v>0</v>
      </c>
      <c r="DM646" s="35">
        <f t="shared" si="1645"/>
        <v>0</v>
      </c>
      <c r="DN646" s="66">
        <f t="shared" si="1299"/>
        <v>2280512.9260000009</v>
      </c>
      <c r="DO646" s="74">
        <f t="shared" si="1300"/>
        <v>36723</v>
      </c>
      <c r="DP646" s="66">
        <f t="shared" si="1373"/>
        <v>62.720847457627123</v>
      </c>
      <c r="DQ646" s="63">
        <f t="shared" si="1301"/>
        <v>62.100398279007734</v>
      </c>
      <c r="DR646" s="66" t="e">
        <f t="shared" si="1468"/>
        <v>#NUM!</v>
      </c>
      <c r="DS646" s="96" t="e">
        <f t="shared" si="1469"/>
        <v>#NUM!</v>
      </c>
      <c r="DT646" s="66" t="e">
        <f t="shared" si="1470"/>
        <v>#NUM!</v>
      </c>
      <c r="DU646" s="66" t="e">
        <f t="shared" si="1471"/>
        <v>#NUM!</v>
      </c>
      <c r="FG646" s="62">
        <v>0.22222222222222221</v>
      </c>
      <c r="FJ646" s="3">
        <f t="shared" si="1305"/>
        <v>0.4326388888888888</v>
      </c>
      <c r="FK646" s="3">
        <f t="shared" si="1510"/>
        <v>0.39930555555555552</v>
      </c>
      <c r="FL646" s="3">
        <f t="shared" si="1511"/>
        <v>1.388888888888884E-3</v>
      </c>
    </row>
    <row r="647" spans="1:168">
      <c r="A647" s="199">
        <v>646</v>
      </c>
      <c r="B647" s="451">
        <v>54</v>
      </c>
      <c r="C647" s="452">
        <v>40890</v>
      </c>
      <c r="D647" s="453">
        <v>12</v>
      </c>
      <c r="E647" s="454" t="s">
        <v>39</v>
      </c>
      <c r="F647" s="451">
        <v>21</v>
      </c>
      <c r="G647" s="455" t="s">
        <v>38</v>
      </c>
      <c r="H647" s="455" t="s">
        <v>305</v>
      </c>
      <c r="I647" s="455" t="s">
        <v>675</v>
      </c>
      <c r="J647" s="456">
        <v>0.52083333333333337</v>
      </c>
      <c r="K647" s="457">
        <v>3631.06</v>
      </c>
      <c r="L647" s="455" t="s">
        <v>33</v>
      </c>
      <c r="M647" s="451">
        <v>59</v>
      </c>
      <c r="N647" s="451">
        <v>0</v>
      </c>
      <c r="O647" s="455"/>
      <c r="P647" s="456">
        <v>0.52083333333333337</v>
      </c>
      <c r="Q647" s="456">
        <v>0.52083333333333337</v>
      </c>
      <c r="R647" s="12">
        <f t="shared" si="1564"/>
        <v>0</v>
      </c>
      <c r="S647" s="13">
        <f t="shared" si="1565"/>
        <v>0</v>
      </c>
      <c r="T647" s="13">
        <f t="shared" si="1566"/>
        <v>0</v>
      </c>
      <c r="U647" s="456">
        <v>0.53472222222222221</v>
      </c>
      <c r="V647" s="12">
        <f t="shared" si="1567"/>
        <v>1.388888888888884E-2</v>
      </c>
      <c r="W647" s="13">
        <f t="shared" si="1568"/>
        <v>0</v>
      </c>
      <c r="X647" s="225">
        <f t="shared" si="1569"/>
        <v>20</v>
      </c>
      <c r="Y647" s="456">
        <v>0.54861111111111105</v>
      </c>
      <c r="Z647" s="12">
        <f t="shared" si="1570"/>
        <v>1.388888888888884E-2</v>
      </c>
      <c r="AA647" s="13">
        <f t="shared" si="1571"/>
        <v>0</v>
      </c>
      <c r="AB647" s="13">
        <f t="shared" si="1572"/>
        <v>20</v>
      </c>
      <c r="AC647" s="456">
        <v>0.5625</v>
      </c>
      <c r="AD647" s="12">
        <f t="shared" si="1616"/>
        <v>1.3888888888888951E-2</v>
      </c>
      <c r="AE647" s="13">
        <f t="shared" si="1617"/>
        <v>0</v>
      </c>
      <c r="AF647" s="13">
        <f t="shared" si="1618"/>
        <v>20</v>
      </c>
      <c r="AG647" s="456">
        <v>0.56597222222222221</v>
      </c>
      <c r="AH647" s="456">
        <v>0.63541666666666663</v>
      </c>
      <c r="AI647" s="12">
        <f t="shared" si="1507"/>
        <v>6.944444444444442E-2</v>
      </c>
      <c r="AJ647" s="225">
        <f t="shared" si="1508"/>
        <v>1</v>
      </c>
      <c r="AK647" s="225">
        <f t="shared" si="1509"/>
        <v>40</v>
      </c>
      <c r="AL647" s="456">
        <v>0.56597222222222221</v>
      </c>
      <c r="AM647" s="456">
        <v>0.63541666666666663</v>
      </c>
      <c r="AN647" s="12">
        <f t="shared" si="1576"/>
        <v>6.944444444444442E-2</v>
      </c>
      <c r="AO647" s="13">
        <f t="shared" si="1577"/>
        <v>1</v>
      </c>
      <c r="AP647" s="13">
        <f t="shared" si="1578"/>
        <v>40</v>
      </c>
      <c r="AQ647" s="456">
        <v>0.63680555555555551</v>
      </c>
      <c r="AR647" s="12">
        <f t="shared" si="1646"/>
        <v>1.388888888888884E-3</v>
      </c>
      <c r="AS647" s="225">
        <f t="shared" si="1647"/>
        <v>0</v>
      </c>
      <c r="AT647" s="13">
        <f t="shared" si="1648"/>
        <v>2</v>
      </c>
      <c r="AU647" s="456">
        <v>0.63750000000000007</v>
      </c>
      <c r="AV647" s="226">
        <f t="shared" si="1649"/>
        <v>6.94444444444553E-4</v>
      </c>
      <c r="AW647" s="13">
        <f t="shared" si="1650"/>
        <v>0</v>
      </c>
      <c r="AX647" s="13">
        <f t="shared" si="1651"/>
        <v>1</v>
      </c>
      <c r="AY647" s="456">
        <v>0.70347222222222217</v>
      </c>
      <c r="AZ647" s="12">
        <f t="shared" si="1362"/>
        <v>6.5972222222222099E-2</v>
      </c>
      <c r="BA647" s="225">
        <f t="shared" si="1363"/>
        <v>1</v>
      </c>
      <c r="BB647" s="225">
        <f t="shared" si="1364"/>
        <v>35</v>
      </c>
      <c r="BC647" s="456">
        <v>0.70347222222222217</v>
      </c>
      <c r="BD647" s="456">
        <v>0.70347222222222217</v>
      </c>
      <c r="BE647" s="12">
        <f t="shared" si="1580"/>
        <v>0</v>
      </c>
      <c r="BF647" s="13">
        <f t="shared" si="1581"/>
        <v>0</v>
      </c>
      <c r="BG647" s="13">
        <f t="shared" si="1582"/>
        <v>0</v>
      </c>
      <c r="BH647" s="456">
        <v>0.70347222222222217</v>
      </c>
      <c r="BI647" s="456">
        <v>0.70347222222222217</v>
      </c>
      <c r="BJ647" s="455"/>
      <c r="BK647" s="69">
        <f t="shared" si="1583"/>
        <v>0</v>
      </c>
      <c r="BL647" s="13">
        <f t="shared" si="1584"/>
        <v>0</v>
      </c>
      <c r="BM647" s="13">
        <f t="shared" si="1585"/>
        <v>0</v>
      </c>
      <c r="BN647" s="456">
        <v>0.71180555555555547</v>
      </c>
      <c r="BO647" s="12">
        <f t="shared" si="1465"/>
        <v>8.3333333333333037E-3</v>
      </c>
      <c r="BP647" s="225">
        <f t="shared" si="1466"/>
        <v>0</v>
      </c>
      <c r="BQ647" s="225">
        <f t="shared" si="1467"/>
        <v>12</v>
      </c>
      <c r="BR647" s="456">
        <v>0.71527777777777779</v>
      </c>
      <c r="BS647" s="12">
        <f t="shared" si="1368"/>
        <v>3.4722222222223209E-3</v>
      </c>
      <c r="BT647" s="225">
        <f t="shared" si="1369"/>
        <v>0</v>
      </c>
      <c r="BU647" s="225">
        <f t="shared" si="1370"/>
        <v>5</v>
      </c>
      <c r="BV647" s="456">
        <v>0.71527777777777779</v>
      </c>
      <c r="BW647" s="456">
        <v>0.71875</v>
      </c>
      <c r="BX647" s="12">
        <f t="shared" si="1619"/>
        <v>3.4722222222222099E-3</v>
      </c>
      <c r="BY647" s="13">
        <f t="shared" si="1620"/>
        <v>0</v>
      </c>
      <c r="BZ647" s="13">
        <f t="shared" si="1621"/>
        <v>5</v>
      </c>
      <c r="CA647" s="226">
        <f t="shared" si="1622"/>
        <v>0.19791666666666663</v>
      </c>
      <c r="CB647" s="13">
        <f t="shared" si="1623"/>
        <v>4</v>
      </c>
      <c r="CC647" s="13">
        <f t="shared" si="1624"/>
        <v>45</v>
      </c>
      <c r="CD647" s="12">
        <f t="shared" si="1625"/>
        <v>2.7083333333333459E-2</v>
      </c>
      <c r="CE647" s="13">
        <f t="shared" si="1626"/>
        <v>0</v>
      </c>
      <c r="CF647" s="13">
        <f t="shared" si="1627"/>
        <v>39</v>
      </c>
      <c r="CG647" s="12">
        <f t="shared" si="1628"/>
        <v>6.944444444444442E-2</v>
      </c>
      <c r="CH647" s="13">
        <f t="shared" si="1629"/>
        <v>1</v>
      </c>
      <c r="CI647" s="13">
        <f t="shared" si="1630"/>
        <v>40</v>
      </c>
      <c r="CJ647" s="12">
        <f t="shared" si="1631"/>
        <v>6.5972222222222099E-2</v>
      </c>
      <c r="CK647" s="13">
        <f t="shared" si="1632"/>
        <v>1</v>
      </c>
      <c r="CL647" s="13">
        <f t="shared" si="1633"/>
        <v>35</v>
      </c>
      <c r="CM647" s="62"/>
      <c r="CN647" s="62"/>
      <c r="CO647" s="62"/>
      <c r="CP647" s="12">
        <f t="shared" si="1601"/>
        <v>5.3472222222222102E-2</v>
      </c>
      <c r="CQ647" s="13">
        <f t="shared" si="1602"/>
        <v>1</v>
      </c>
      <c r="CR647" s="13">
        <f t="shared" si="1603"/>
        <v>17</v>
      </c>
      <c r="CS647" s="456">
        <v>0</v>
      </c>
      <c r="CT647" s="13">
        <f t="shared" si="1634"/>
        <v>0</v>
      </c>
      <c r="CU647" s="13">
        <f t="shared" si="1635"/>
        <v>0</v>
      </c>
      <c r="CV647" s="456">
        <v>4.8611111111111112E-3</v>
      </c>
      <c r="CW647" s="13">
        <f t="shared" si="1636"/>
        <v>0</v>
      </c>
      <c r="CX647" s="13">
        <f t="shared" si="1637"/>
        <v>7</v>
      </c>
      <c r="CY647" s="456">
        <v>0</v>
      </c>
      <c r="CZ647" s="13">
        <f t="shared" si="1638"/>
        <v>0</v>
      </c>
      <c r="DA647" s="13">
        <f t="shared" si="1639"/>
        <v>0</v>
      </c>
      <c r="DB647" s="456">
        <v>0</v>
      </c>
      <c r="DC647" s="13">
        <f t="shared" si="1640"/>
        <v>0</v>
      </c>
      <c r="DD647" s="13">
        <f t="shared" si="1641"/>
        <v>0</v>
      </c>
      <c r="DE647" s="456">
        <v>0</v>
      </c>
      <c r="DF647" s="13">
        <f t="shared" si="1642"/>
        <v>0</v>
      </c>
      <c r="DG647" s="13">
        <f t="shared" si="1643"/>
        <v>0</v>
      </c>
      <c r="DH647" s="456">
        <v>7.6388888888888886E-3</v>
      </c>
      <c r="DI647" s="13">
        <f t="shared" si="1612"/>
        <v>0</v>
      </c>
      <c r="DJ647" s="13">
        <f t="shared" si="1613"/>
        <v>11</v>
      </c>
      <c r="DK647" s="456">
        <v>0</v>
      </c>
      <c r="DL647" s="35">
        <f t="shared" si="1644"/>
        <v>0</v>
      </c>
      <c r="DM647" s="35">
        <f t="shared" si="1645"/>
        <v>0</v>
      </c>
      <c r="DN647" s="66">
        <f t="shared" si="1299"/>
        <v>2284143.986000001</v>
      </c>
      <c r="DO647" s="74">
        <f t="shared" si="1300"/>
        <v>36782</v>
      </c>
      <c r="DP647" s="66">
        <f t="shared" si="1373"/>
        <v>61.543389830508474</v>
      </c>
      <c r="DQ647" s="63">
        <f t="shared" si="1301"/>
        <v>62.099504812136395</v>
      </c>
      <c r="DR647" s="66" t="e">
        <f t="shared" si="1468"/>
        <v>#NUM!</v>
      </c>
      <c r="DS647" s="96" t="e">
        <f t="shared" si="1469"/>
        <v>#NUM!</v>
      </c>
      <c r="DT647" s="66" t="e">
        <f t="shared" si="1470"/>
        <v>#NUM!</v>
      </c>
      <c r="DU647" s="66" t="e">
        <f t="shared" si="1471"/>
        <v>#NUM!</v>
      </c>
      <c r="FJ647" s="3">
        <f t="shared" si="1305"/>
        <v>6.2500000000000111E-2</v>
      </c>
      <c r="FK647" s="3">
        <f t="shared" si="1510"/>
        <v>4.166666666666663E-2</v>
      </c>
      <c r="FL647" s="3">
        <f t="shared" si="1511"/>
        <v>1.388888888888884E-3</v>
      </c>
    </row>
    <row r="648" spans="1:168">
      <c r="A648" s="175">
        <v>647</v>
      </c>
      <c r="B648" s="451">
        <v>55</v>
      </c>
      <c r="C648" s="452">
        <v>40891</v>
      </c>
      <c r="D648" s="453">
        <v>12</v>
      </c>
      <c r="E648" s="454" t="s">
        <v>444</v>
      </c>
      <c r="F648" s="451">
        <v>1</v>
      </c>
      <c r="G648" s="455" t="s">
        <v>445</v>
      </c>
      <c r="H648" s="455" t="s">
        <v>288</v>
      </c>
      <c r="I648" s="455" t="s">
        <v>563</v>
      </c>
      <c r="J648" s="456">
        <v>0.83333333333333337</v>
      </c>
      <c r="K648" s="457">
        <v>3541.99</v>
      </c>
      <c r="L648" s="455" t="s">
        <v>33</v>
      </c>
      <c r="M648" s="451">
        <v>57</v>
      </c>
      <c r="N648" s="451">
        <v>2</v>
      </c>
      <c r="O648" s="455"/>
      <c r="P648" s="456">
        <v>0.83333333333333337</v>
      </c>
      <c r="Q648" s="456">
        <v>0.83333333333333337</v>
      </c>
      <c r="R648" s="12">
        <f t="shared" si="1564"/>
        <v>0</v>
      </c>
      <c r="S648" s="13">
        <f t="shared" si="1565"/>
        <v>0</v>
      </c>
      <c r="T648" s="13">
        <f t="shared" si="1566"/>
        <v>0</v>
      </c>
      <c r="U648" s="456">
        <v>0.83680555555555547</v>
      </c>
      <c r="V648" s="12">
        <f t="shared" si="1567"/>
        <v>3.4722222222220989E-3</v>
      </c>
      <c r="W648" s="13">
        <f t="shared" si="1568"/>
        <v>0</v>
      </c>
      <c r="X648" s="225">
        <f t="shared" si="1569"/>
        <v>5</v>
      </c>
      <c r="Y648" s="456">
        <v>0.84722222222222221</v>
      </c>
      <c r="Z648" s="12">
        <f t="shared" si="1570"/>
        <v>1.0416666666666741E-2</v>
      </c>
      <c r="AA648" s="13">
        <f t="shared" si="1571"/>
        <v>0</v>
      </c>
      <c r="AB648" s="13">
        <f t="shared" si="1572"/>
        <v>15</v>
      </c>
      <c r="AC648" s="456">
        <v>0.875</v>
      </c>
      <c r="AD648" s="12">
        <f t="shared" si="1616"/>
        <v>2.777777777777779E-2</v>
      </c>
      <c r="AE648" s="13">
        <f t="shared" si="1617"/>
        <v>0</v>
      </c>
      <c r="AF648" s="13">
        <f t="shared" si="1618"/>
        <v>40</v>
      </c>
      <c r="AG648" s="456">
        <v>0.88194444444444453</v>
      </c>
      <c r="AH648" s="456">
        <v>0.98611111111111116</v>
      </c>
      <c r="AI648" s="12">
        <f t="shared" si="1507"/>
        <v>0.10416666666666663</v>
      </c>
      <c r="AJ648" s="225">
        <f t="shared" si="1508"/>
        <v>2</v>
      </c>
      <c r="AK648" s="225">
        <f t="shared" si="1509"/>
        <v>30</v>
      </c>
      <c r="AL648" s="456">
        <v>0.88194444444444453</v>
      </c>
      <c r="AM648" s="456">
        <v>0.98611111111111116</v>
      </c>
      <c r="AN648" s="12">
        <f t="shared" si="1576"/>
        <v>0.10416666666666663</v>
      </c>
      <c r="AO648" s="13">
        <f t="shared" si="1577"/>
        <v>2</v>
      </c>
      <c r="AP648" s="13">
        <f t="shared" si="1578"/>
        <v>30</v>
      </c>
      <c r="AQ648" s="456">
        <v>1.1944444444444444</v>
      </c>
      <c r="AR648" s="12">
        <f t="shared" si="1646"/>
        <v>0.20833333333333326</v>
      </c>
      <c r="AS648" s="225">
        <f t="shared" si="1647"/>
        <v>5</v>
      </c>
      <c r="AT648" s="13">
        <f t="shared" si="1648"/>
        <v>0</v>
      </c>
      <c r="AU648" s="456">
        <v>1.1958333333333333</v>
      </c>
      <c r="AV648" s="226">
        <f t="shared" si="1649"/>
        <v>1.388888888888884E-3</v>
      </c>
      <c r="AW648" s="13">
        <f t="shared" si="1650"/>
        <v>0</v>
      </c>
      <c r="AX648" s="13">
        <f t="shared" si="1651"/>
        <v>2</v>
      </c>
      <c r="AY648" s="456">
        <v>1.2659722222222223</v>
      </c>
      <c r="AZ648" s="12">
        <f t="shared" si="1362"/>
        <v>7.0138888888888973E-2</v>
      </c>
      <c r="BA648" s="225">
        <f t="shared" si="1363"/>
        <v>1</v>
      </c>
      <c r="BB648" s="225">
        <f t="shared" si="1364"/>
        <v>41</v>
      </c>
      <c r="BC648" s="456">
        <v>1.2659722222222223</v>
      </c>
      <c r="BD648" s="456">
        <v>1.2659722222222223</v>
      </c>
      <c r="BE648" s="12">
        <f t="shared" si="1580"/>
        <v>0</v>
      </c>
      <c r="BF648" s="13">
        <f t="shared" si="1581"/>
        <v>0</v>
      </c>
      <c r="BG648" s="13">
        <f t="shared" si="1582"/>
        <v>0</v>
      </c>
      <c r="BH648" s="456">
        <v>1.2659722222222223</v>
      </c>
      <c r="BI648" s="456">
        <v>1.2659722222222223</v>
      </c>
      <c r="BJ648" s="455"/>
      <c r="BK648" s="69">
        <f t="shared" si="1583"/>
        <v>0</v>
      </c>
      <c r="BL648" s="13">
        <f t="shared" si="1584"/>
        <v>0</v>
      </c>
      <c r="BM648" s="13">
        <f t="shared" si="1585"/>
        <v>0</v>
      </c>
      <c r="BN648" s="456">
        <v>1.2743055555555556</v>
      </c>
      <c r="BO648" s="12">
        <f t="shared" si="1465"/>
        <v>8.3333333333333037E-3</v>
      </c>
      <c r="BP648" s="225">
        <f t="shared" si="1466"/>
        <v>0</v>
      </c>
      <c r="BQ648" s="225">
        <f t="shared" si="1467"/>
        <v>12</v>
      </c>
      <c r="BR648" s="456">
        <v>1.2777777777777779</v>
      </c>
      <c r="BS648" s="12">
        <f t="shared" si="1368"/>
        <v>3.4722222222223209E-3</v>
      </c>
      <c r="BT648" s="225">
        <f t="shared" si="1369"/>
        <v>0</v>
      </c>
      <c r="BU648" s="225">
        <f t="shared" si="1370"/>
        <v>5</v>
      </c>
      <c r="BV648" s="456">
        <v>1.2777777777777779</v>
      </c>
      <c r="BW648" s="456">
        <v>1.28125</v>
      </c>
      <c r="BX648" s="12">
        <f t="shared" si="1619"/>
        <v>3.4722222222220989E-3</v>
      </c>
      <c r="BY648" s="13">
        <f t="shared" si="1620"/>
        <v>0</v>
      </c>
      <c r="BZ648" s="13">
        <f t="shared" si="1621"/>
        <v>5</v>
      </c>
      <c r="CA648" s="226">
        <f t="shared" si="1622"/>
        <v>0.44791666666666663</v>
      </c>
      <c r="CB648" s="13">
        <f t="shared" si="1623"/>
        <v>10</v>
      </c>
      <c r="CC648" s="13">
        <f t="shared" si="1624"/>
        <v>45</v>
      </c>
      <c r="CD648" s="12">
        <f t="shared" si="1625"/>
        <v>0.24791666666666667</v>
      </c>
      <c r="CE648" s="13">
        <f t="shared" si="1626"/>
        <v>5</v>
      </c>
      <c r="CF648" s="13">
        <f t="shared" si="1627"/>
        <v>57</v>
      </c>
      <c r="CG648" s="12">
        <f t="shared" si="1628"/>
        <v>0.10416666666666663</v>
      </c>
      <c r="CH648" s="13">
        <f t="shared" si="1629"/>
        <v>2</v>
      </c>
      <c r="CI648" s="13">
        <f t="shared" si="1630"/>
        <v>30</v>
      </c>
      <c r="CJ648" s="12">
        <f t="shared" si="1631"/>
        <v>7.0138888888888973E-2</v>
      </c>
      <c r="CK648" s="13">
        <f t="shared" si="1632"/>
        <v>1</v>
      </c>
      <c r="CL648" s="13">
        <f t="shared" si="1633"/>
        <v>41</v>
      </c>
      <c r="CM648" s="62"/>
      <c r="CN648" s="62"/>
      <c r="CO648" s="62"/>
      <c r="CP648" s="12">
        <f t="shared" ref="CP648:CP653" si="1652">AZ648-(CS648+CV648+CY648+DB648+DE648+DH648)</f>
        <v>5.2777777777777861E-2</v>
      </c>
      <c r="CQ648" s="13">
        <f t="shared" ref="CQ648:CQ653" si="1653">HOUR(CP648)</f>
        <v>1</v>
      </c>
      <c r="CR648" s="13">
        <f t="shared" ref="CR648:CR653" si="1654">MINUTE(CP648)</f>
        <v>16</v>
      </c>
      <c r="CS648" s="456">
        <v>0</v>
      </c>
      <c r="CT648" s="13">
        <f t="shared" si="1634"/>
        <v>0</v>
      </c>
      <c r="CU648" s="13">
        <f t="shared" si="1635"/>
        <v>0</v>
      </c>
      <c r="CV648" s="456">
        <v>5.5555555555555558E-3</v>
      </c>
      <c r="CW648" s="13">
        <f t="shared" si="1636"/>
        <v>0</v>
      </c>
      <c r="CX648" s="13">
        <f t="shared" si="1637"/>
        <v>8</v>
      </c>
      <c r="CY648" s="456">
        <v>0</v>
      </c>
      <c r="CZ648" s="13">
        <f t="shared" si="1638"/>
        <v>0</v>
      </c>
      <c r="DA648" s="13">
        <f t="shared" si="1639"/>
        <v>0</v>
      </c>
      <c r="DB648" s="456">
        <v>0</v>
      </c>
      <c r="DC648" s="13">
        <f t="shared" si="1640"/>
        <v>0</v>
      </c>
      <c r="DD648" s="13">
        <f t="shared" si="1641"/>
        <v>0</v>
      </c>
      <c r="DE648" s="456">
        <v>0</v>
      </c>
      <c r="DF648" s="13">
        <f t="shared" ref="DF648:DF653" si="1655">HOUR(DE648)</f>
        <v>0</v>
      </c>
      <c r="DG648" s="13">
        <f t="shared" ref="DG648:DG653" si="1656">MINUTE(DE648)</f>
        <v>0</v>
      </c>
      <c r="DH648" s="456">
        <v>1.1805555555555555E-2</v>
      </c>
      <c r="DI648" s="13">
        <f t="shared" si="1612"/>
        <v>0</v>
      </c>
      <c r="DJ648" s="13">
        <f t="shared" si="1613"/>
        <v>17</v>
      </c>
      <c r="DK648" s="456">
        <v>0</v>
      </c>
      <c r="DL648" s="35">
        <f t="shared" ref="DL648:DL665" si="1657">HOUR(DK648)</f>
        <v>0</v>
      </c>
      <c r="DM648" s="35">
        <f t="shared" ref="DM648:DM665" si="1658">MINUTE(DK648)</f>
        <v>0</v>
      </c>
      <c r="DN648" s="66">
        <f t="shared" si="1299"/>
        <v>2287685.9760000012</v>
      </c>
      <c r="DO648" s="74">
        <f t="shared" si="1300"/>
        <v>36839</v>
      </c>
      <c r="DP648" s="66">
        <f t="shared" si="1373"/>
        <v>62.140175438596486</v>
      </c>
      <c r="DQ648" s="63">
        <f t="shared" si="1301"/>
        <v>62.09956774070961</v>
      </c>
      <c r="DR648" s="66" t="e">
        <f t="shared" si="1468"/>
        <v>#NUM!</v>
      </c>
      <c r="DS648" s="96" t="e">
        <f t="shared" si="1469"/>
        <v>#NUM!</v>
      </c>
      <c r="DT648" s="66" t="e">
        <f t="shared" si="1470"/>
        <v>#NUM!</v>
      </c>
      <c r="DU648" s="66" t="e">
        <f t="shared" si="1471"/>
        <v>#NUM!</v>
      </c>
      <c r="FJ648" s="3">
        <f t="shared" si="1305"/>
        <v>0.27361111111111103</v>
      </c>
      <c r="FK648" s="3">
        <f t="shared" si="1510"/>
        <v>4.166666666666663E-2</v>
      </c>
      <c r="FL648" s="3">
        <f t="shared" si="1511"/>
        <v>0.20833333333333326</v>
      </c>
    </row>
    <row r="649" spans="1:168" ht="30">
      <c r="A649" s="199">
        <v>648</v>
      </c>
      <c r="B649" s="451">
        <v>56</v>
      </c>
      <c r="C649" s="452">
        <v>40891</v>
      </c>
      <c r="D649" s="453">
        <v>12</v>
      </c>
      <c r="E649" s="454" t="s">
        <v>39</v>
      </c>
      <c r="F649" s="451">
        <v>22</v>
      </c>
      <c r="G649" s="455" t="s">
        <v>38</v>
      </c>
      <c r="H649" s="455" t="s">
        <v>509</v>
      </c>
      <c r="I649" s="455" t="s">
        <v>795</v>
      </c>
      <c r="J649" s="456">
        <v>2.0833333333333332E-2</v>
      </c>
      <c r="K649" s="457">
        <v>3198.36</v>
      </c>
      <c r="L649" s="455" t="s">
        <v>34</v>
      </c>
      <c r="M649" s="451">
        <v>52</v>
      </c>
      <c r="N649" s="451">
        <v>7</v>
      </c>
      <c r="O649" s="455"/>
      <c r="P649" s="456">
        <v>2.0833333333333332E-2</v>
      </c>
      <c r="Q649" s="456">
        <v>2.0833333333333332E-2</v>
      </c>
      <c r="R649" s="12">
        <f t="shared" si="1564"/>
        <v>0</v>
      </c>
      <c r="S649" s="13">
        <f t="shared" si="1565"/>
        <v>0</v>
      </c>
      <c r="T649" s="13">
        <f t="shared" si="1566"/>
        <v>0</v>
      </c>
      <c r="U649" s="456">
        <v>2.7777777777777776E-2</v>
      </c>
      <c r="V649" s="12">
        <f t="shared" si="1567"/>
        <v>6.9444444444444441E-3</v>
      </c>
      <c r="W649" s="13">
        <f t="shared" si="1568"/>
        <v>0</v>
      </c>
      <c r="X649" s="225">
        <f t="shared" si="1569"/>
        <v>10</v>
      </c>
      <c r="Y649" s="456">
        <v>4.5138888888888888E-2</v>
      </c>
      <c r="Z649" s="12">
        <f t="shared" si="1570"/>
        <v>1.7361111111111112E-2</v>
      </c>
      <c r="AA649" s="13">
        <f t="shared" si="1571"/>
        <v>0</v>
      </c>
      <c r="AB649" s="13">
        <f t="shared" si="1572"/>
        <v>25</v>
      </c>
      <c r="AC649" s="456">
        <v>0.14583333333333334</v>
      </c>
      <c r="AD649" s="12">
        <f t="shared" si="1616"/>
        <v>0.10069444444444445</v>
      </c>
      <c r="AE649" s="13">
        <f t="shared" si="1617"/>
        <v>2</v>
      </c>
      <c r="AF649" s="13">
        <f t="shared" si="1618"/>
        <v>25</v>
      </c>
      <c r="AG649" s="456">
        <v>0.14930555555555555</v>
      </c>
      <c r="AH649" s="456">
        <v>0.25</v>
      </c>
      <c r="AI649" s="12">
        <f t="shared" si="1507"/>
        <v>0.10069444444444445</v>
      </c>
      <c r="AJ649" s="225">
        <f t="shared" si="1508"/>
        <v>2</v>
      </c>
      <c r="AK649" s="225">
        <f t="shared" si="1509"/>
        <v>25</v>
      </c>
      <c r="AL649" s="456">
        <v>0.14930555555555555</v>
      </c>
      <c r="AM649" s="456">
        <v>0.25</v>
      </c>
      <c r="AN649" s="12">
        <f t="shared" si="1576"/>
        <v>0.10069444444444445</v>
      </c>
      <c r="AO649" s="13">
        <f t="shared" si="1577"/>
        <v>2</v>
      </c>
      <c r="AP649" s="13">
        <f t="shared" si="1578"/>
        <v>25</v>
      </c>
      <c r="AQ649" s="456">
        <v>0.28333333333333333</v>
      </c>
      <c r="AR649" s="12">
        <f t="shared" si="1646"/>
        <v>3.3333333333333326E-2</v>
      </c>
      <c r="AS649" s="225">
        <f t="shared" si="1647"/>
        <v>0</v>
      </c>
      <c r="AT649" s="13">
        <f t="shared" si="1648"/>
        <v>48</v>
      </c>
      <c r="AU649" s="456">
        <v>0.28819444444444448</v>
      </c>
      <c r="AV649" s="226">
        <f t="shared" si="1649"/>
        <v>4.8611111111111494E-3</v>
      </c>
      <c r="AW649" s="13">
        <f t="shared" si="1650"/>
        <v>0</v>
      </c>
      <c r="AX649" s="13">
        <f t="shared" si="1651"/>
        <v>7</v>
      </c>
      <c r="AY649" s="456">
        <v>0.39166666666666666</v>
      </c>
      <c r="AZ649" s="12">
        <f t="shared" si="1362"/>
        <v>0.10347222222222219</v>
      </c>
      <c r="BA649" s="225">
        <f t="shared" si="1363"/>
        <v>2</v>
      </c>
      <c r="BB649" s="225">
        <f t="shared" si="1364"/>
        <v>29</v>
      </c>
      <c r="BC649" s="456">
        <v>0.39166666666666666</v>
      </c>
      <c r="BD649" s="456">
        <v>0.39166666666666666</v>
      </c>
      <c r="BE649" s="12">
        <f t="shared" si="1580"/>
        <v>0</v>
      </c>
      <c r="BF649" s="13">
        <f t="shared" si="1581"/>
        <v>0</v>
      </c>
      <c r="BG649" s="13">
        <f t="shared" si="1582"/>
        <v>0</v>
      </c>
      <c r="BH649" s="456">
        <v>0.39166666666666666</v>
      </c>
      <c r="BI649" s="456">
        <v>0.39166666666666666</v>
      </c>
      <c r="BJ649" s="455"/>
      <c r="BK649" s="69">
        <f t="shared" si="1583"/>
        <v>0</v>
      </c>
      <c r="BL649" s="13">
        <f t="shared" si="1584"/>
        <v>0</v>
      </c>
      <c r="BM649" s="13">
        <f t="shared" si="1585"/>
        <v>0</v>
      </c>
      <c r="BN649" s="456">
        <v>0.39930555555555558</v>
      </c>
      <c r="BO649" s="12">
        <f t="shared" si="1465"/>
        <v>7.6388888888889173E-3</v>
      </c>
      <c r="BP649" s="225">
        <f t="shared" si="1466"/>
        <v>0</v>
      </c>
      <c r="BQ649" s="225">
        <f t="shared" si="1467"/>
        <v>11</v>
      </c>
      <c r="BR649" s="456">
        <v>0.40277777777777773</v>
      </c>
      <c r="BS649" s="12">
        <f t="shared" si="1368"/>
        <v>3.4722222222221544E-3</v>
      </c>
      <c r="BT649" s="225">
        <f t="shared" si="1369"/>
        <v>0</v>
      </c>
      <c r="BU649" s="225">
        <f t="shared" si="1370"/>
        <v>5</v>
      </c>
      <c r="BV649" s="456">
        <v>0.40277777777777773</v>
      </c>
      <c r="BW649" s="456">
        <v>0.40625</v>
      </c>
      <c r="BX649" s="12">
        <f t="shared" si="1619"/>
        <v>3.4722222222222654E-3</v>
      </c>
      <c r="BY649" s="13">
        <f t="shared" si="1620"/>
        <v>0</v>
      </c>
      <c r="BZ649" s="13">
        <f t="shared" si="1621"/>
        <v>5</v>
      </c>
      <c r="CA649" s="226">
        <f t="shared" si="1622"/>
        <v>0.38541666666666669</v>
      </c>
      <c r="CB649" s="13">
        <f t="shared" si="1623"/>
        <v>9</v>
      </c>
      <c r="CC649" s="13">
        <f t="shared" si="1624"/>
        <v>15</v>
      </c>
      <c r="CD649" s="12">
        <f t="shared" si="1625"/>
        <v>0.14513888888888885</v>
      </c>
      <c r="CE649" s="13">
        <f t="shared" si="1626"/>
        <v>3</v>
      </c>
      <c r="CF649" s="13">
        <f t="shared" si="1627"/>
        <v>29</v>
      </c>
      <c r="CG649" s="12">
        <f t="shared" si="1628"/>
        <v>0.10069444444444445</v>
      </c>
      <c r="CH649" s="13">
        <f t="shared" si="1629"/>
        <v>2</v>
      </c>
      <c r="CI649" s="13">
        <f t="shared" si="1630"/>
        <v>25</v>
      </c>
      <c r="CJ649" s="12">
        <f t="shared" si="1631"/>
        <v>0.10347222222222219</v>
      </c>
      <c r="CK649" s="13">
        <f t="shared" si="1632"/>
        <v>2</v>
      </c>
      <c r="CL649" s="13">
        <f t="shared" si="1633"/>
        <v>29</v>
      </c>
      <c r="CM649" s="62"/>
      <c r="CN649" s="62"/>
      <c r="CO649" s="62"/>
      <c r="CP649" s="12">
        <f t="shared" si="1652"/>
        <v>5.2083333333333294E-2</v>
      </c>
      <c r="CQ649" s="13">
        <f t="shared" si="1653"/>
        <v>1</v>
      </c>
      <c r="CR649" s="13">
        <f t="shared" si="1654"/>
        <v>15</v>
      </c>
      <c r="CS649" s="456">
        <v>0</v>
      </c>
      <c r="CT649" s="13">
        <f t="shared" si="1634"/>
        <v>0</v>
      </c>
      <c r="CU649" s="13">
        <f t="shared" si="1635"/>
        <v>0</v>
      </c>
      <c r="CV649" s="456">
        <v>0</v>
      </c>
      <c r="CW649" s="13">
        <f t="shared" si="1636"/>
        <v>0</v>
      </c>
      <c r="CX649" s="13">
        <f t="shared" si="1637"/>
        <v>0</v>
      </c>
      <c r="CY649" s="456">
        <v>0</v>
      </c>
      <c r="CZ649" s="13">
        <f t="shared" si="1638"/>
        <v>0</v>
      </c>
      <c r="DA649" s="13">
        <f t="shared" si="1639"/>
        <v>0</v>
      </c>
      <c r="DB649" s="456">
        <v>0</v>
      </c>
      <c r="DC649" s="13">
        <f t="shared" si="1640"/>
        <v>0</v>
      </c>
      <c r="DD649" s="13">
        <f t="shared" si="1641"/>
        <v>0</v>
      </c>
      <c r="DE649" s="456">
        <v>0</v>
      </c>
      <c r="DF649" s="13">
        <f t="shared" si="1655"/>
        <v>0</v>
      </c>
      <c r="DG649" s="13">
        <f t="shared" si="1656"/>
        <v>0</v>
      </c>
      <c r="DH649" s="456">
        <v>5.1388888888888894E-2</v>
      </c>
      <c r="DI649" s="13">
        <f t="shared" si="1612"/>
        <v>1</v>
      </c>
      <c r="DJ649" s="13">
        <f t="shared" si="1613"/>
        <v>14</v>
      </c>
      <c r="DK649" s="456">
        <v>0</v>
      </c>
      <c r="DL649" s="35">
        <f t="shared" si="1657"/>
        <v>0</v>
      </c>
      <c r="DM649" s="35">
        <f t="shared" si="1658"/>
        <v>0</v>
      </c>
      <c r="DN649" s="66">
        <f t="shared" si="1299"/>
        <v>2290884.3360000011</v>
      </c>
      <c r="DO649" s="74">
        <f t="shared" si="1300"/>
        <v>36891</v>
      </c>
      <c r="DP649" s="66">
        <f t="shared" si="1373"/>
        <v>61.50692307692308</v>
      </c>
      <c r="DQ649" s="63">
        <f t="shared" si="1301"/>
        <v>62.098732373749726</v>
      </c>
      <c r="DR649" s="66" t="e">
        <f t="shared" si="1468"/>
        <v>#NUM!</v>
      </c>
      <c r="DS649" s="96" t="e">
        <f t="shared" si="1469"/>
        <v>#NUM!</v>
      </c>
      <c r="DT649" s="66" t="e">
        <f t="shared" si="1470"/>
        <v>#NUM!</v>
      </c>
      <c r="DU649" s="66" t="e">
        <f t="shared" si="1471"/>
        <v>#NUM!</v>
      </c>
      <c r="FJ649" s="3">
        <f t="shared" si="1305"/>
        <v>0.18125000000000005</v>
      </c>
      <c r="FK649" s="3">
        <f t="shared" si="1510"/>
        <v>0.125</v>
      </c>
      <c r="FL649" s="3">
        <f t="shared" si="1511"/>
        <v>3.3333333333333326E-2</v>
      </c>
    </row>
    <row r="650" spans="1:168">
      <c r="A650" s="175">
        <v>649</v>
      </c>
      <c r="B650" s="451">
        <v>57</v>
      </c>
      <c r="C650" s="452">
        <v>40891</v>
      </c>
      <c r="D650" s="453">
        <v>12</v>
      </c>
      <c r="E650" s="454" t="s">
        <v>530</v>
      </c>
      <c r="F650" s="451">
        <v>5</v>
      </c>
      <c r="G650" s="455" t="s">
        <v>532</v>
      </c>
      <c r="H650" s="455" t="s">
        <v>288</v>
      </c>
      <c r="I650" s="455" t="s">
        <v>25</v>
      </c>
      <c r="J650" s="456">
        <v>0.86805555555555547</v>
      </c>
      <c r="K650" s="457">
        <v>3604.27</v>
      </c>
      <c r="L650" s="455" t="s">
        <v>34</v>
      </c>
      <c r="M650" s="451">
        <v>59</v>
      </c>
      <c r="N650" s="451">
        <v>0</v>
      </c>
      <c r="O650" s="455"/>
      <c r="P650" s="456">
        <v>0.86805555555555547</v>
      </c>
      <c r="Q650" s="456">
        <v>0.86805555555555547</v>
      </c>
      <c r="R650" s="12">
        <f t="shared" si="1564"/>
        <v>0</v>
      </c>
      <c r="S650" s="13">
        <f t="shared" si="1565"/>
        <v>0</v>
      </c>
      <c r="T650" s="13">
        <f t="shared" si="1566"/>
        <v>0</v>
      </c>
      <c r="U650" s="456">
        <v>0.87152777777777779</v>
      </c>
      <c r="V650" s="12">
        <f t="shared" si="1567"/>
        <v>3.4722222222223209E-3</v>
      </c>
      <c r="W650" s="13">
        <f t="shared" si="1568"/>
        <v>0</v>
      </c>
      <c r="X650" s="225">
        <f t="shared" si="1569"/>
        <v>5</v>
      </c>
      <c r="Y650" s="456">
        <v>0.875</v>
      </c>
      <c r="Z650" s="12">
        <f t="shared" si="1570"/>
        <v>3.4722222222222099E-3</v>
      </c>
      <c r="AA650" s="13">
        <f t="shared" si="1571"/>
        <v>0</v>
      </c>
      <c r="AB650" s="13">
        <f t="shared" si="1572"/>
        <v>5</v>
      </c>
      <c r="AC650" s="456">
        <v>0.89583333333333337</v>
      </c>
      <c r="AD650" s="12">
        <f t="shared" si="1616"/>
        <v>2.083333333333337E-2</v>
      </c>
      <c r="AE650" s="13">
        <f t="shared" si="1617"/>
        <v>0</v>
      </c>
      <c r="AF650" s="13">
        <f t="shared" si="1618"/>
        <v>30</v>
      </c>
      <c r="AG650" s="456">
        <v>0.89930555555555547</v>
      </c>
      <c r="AH650" s="456">
        <v>0.98611111111111116</v>
      </c>
      <c r="AI650" s="12">
        <f t="shared" si="1507"/>
        <v>8.6805555555555691E-2</v>
      </c>
      <c r="AJ650" s="225">
        <f t="shared" si="1508"/>
        <v>2</v>
      </c>
      <c r="AK650" s="225">
        <f t="shared" si="1509"/>
        <v>5</v>
      </c>
      <c r="AL650" s="456">
        <v>0.89930555555555547</v>
      </c>
      <c r="AM650" s="456">
        <v>0.98611111111111116</v>
      </c>
      <c r="AN650" s="12">
        <f t="shared" si="1576"/>
        <v>8.6805555555555691E-2</v>
      </c>
      <c r="AO650" s="13">
        <f t="shared" si="1577"/>
        <v>2</v>
      </c>
      <c r="AP650" s="13">
        <f t="shared" si="1578"/>
        <v>5</v>
      </c>
      <c r="AQ650" s="456">
        <v>0.99513888888888891</v>
      </c>
      <c r="AR650" s="12">
        <f t="shared" si="1646"/>
        <v>9.0277777777777457E-3</v>
      </c>
      <c r="AS650" s="225">
        <f t="shared" si="1647"/>
        <v>0</v>
      </c>
      <c r="AT650" s="13">
        <f t="shared" si="1648"/>
        <v>13</v>
      </c>
      <c r="AU650" s="456">
        <v>0.99652777777777779</v>
      </c>
      <c r="AV650" s="226">
        <f t="shared" si="1649"/>
        <v>1.388888888888884E-3</v>
      </c>
      <c r="AW650" s="13">
        <f t="shared" si="1650"/>
        <v>0</v>
      </c>
      <c r="AX650" s="13">
        <f t="shared" si="1651"/>
        <v>2</v>
      </c>
      <c r="AY650" s="456">
        <v>1.1270833333333334</v>
      </c>
      <c r="AZ650" s="12">
        <f t="shared" si="1362"/>
        <v>0.13055555555555565</v>
      </c>
      <c r="BA650" s="225">
        <f t="shared" si="1363"/>
        <v>3</v>
      </c>
      <c r="BB650" s="225">
        <f t="shared" si="1364"/>
        <v>8</v>
      </c>
      <c r="BC650" s="456">
        <v>1.1270833333333334</v>
      </c>
      <c r="BD650" s="456">
        <v>1.1270833333333334</v>
      </c>
      <c r="BE650" s="12">
        <f t="shared" si="1580"/>
        <v>0</v>
      </c>
      <c r="BF650" s="13">
        <f t="shared" si="1581"/>
        <v>0</v>
      </c>
      <c r="BG650" s="13">
        <f t="shared" si="1582"/>
        <v>0</v>
      </c>
      <c r="BH650" s="456">
        <v>1.1270833333333334</v>
      </c>
      <c r="BI650" s="456">
        <v>1.1270833333333334</v>
      </c>
      <c r="BJ650" s="455"/>
      <c r="BK650" s="69">
        <f t="shared" si="1583"/>
        <v>0</v>
      </c>
      <c r="BL650" s="13">
        <f t="shared" si="1584"/>
        <v>0</v>
      </c>
      <c r="BM650" s="13">
        <f t="shared" si="1585"/>
        <v>0</v>
      </c>
      <c r="BN650" s="456">
        <v>1.1354166666666667</v>
      </c>
      <c r="BO650" s="12">
        <f t="shared" si="1465"/>
        <v>8.3333333333333037E-3</v>
      </c>
      <c r="BP650" s="225">
        <f t="shared" si="1466"/>
        <v>0</v>
      </c>
      <c r="BQ650" s="225">
        <f t="shared" si="1467"/>
        <v>12</v>
      </c>
      <c r="BR650" s="456">
        <v>1.1388888888888888</v>
      </c>
      <c r="BS650" s="12">
        <f t="shared" si="1368"/>
        <v>3.4722222222220989E-3</v>
      </c>
      <c r="BT650" s="225">
        <f t="shared" si="1369"/>
        <v>0</v>
      </c>
      <c r="BU650" s="225">
        <f t="shared" si="1370"/>
        <v>5</v>
      </c>
      <c r="BV650" s="456">
        <v>1.1388888888888888</v>
      </c>
      <c r="BW650" s="456">
        <v>1.1458333333333333</v>
      </c>
      <c r="BX650" s="12">
        <f t="shared" si="1619"/>
        <v>6.9444444444444198E-3</v>
      </c>
      <c r="BY650" s="13">
        <f t="shared" si="1620"/>
        <v>0</v>
      </c>
      <c r="BZ650" s="13">
        <f t="shared" si="1621"/>
        <v>10</v>
      </c>
      <c r="CA650" s="226">
        <f t="shared" si="1622"/>
        <v>0.27777777777777779</v>
      </c>
      <c r="CB650" s="13">
        <f t="shared" si="1623"/>
        <v>6</v>
      </c>
      <c r="CC650" s="13">
        <f t="shared" si="1624"/>
        <v>40</v>
      </c>
      <c r="CD650" s="12">
        <f t="shared" si="1625"/>
        <v>4.1666666666666519E-2</v>
      </c>
      <c r="CE650" s="13">
        <f t="shared" si="1626"/>
        <v>1</v>
      </c>
      <c r="CF650" s="13">
        <f t="shared" si="1627"/>
        <v>0</v>
      </c>
      <c r="CG650" s="12">
        <f t="shared" si="1628"/>
        <v>8.6805555555555691E-2</v>
      </c>
      <c r="CH650" s="13">
        <f t="shared" si="1629"/>
        <v>2</v>
      </c>
      <c r="CI650" s="13">
        <f t="shared" si="1630"/>
        <v>5</v>
      </c>
      <c r="CJ650" s="12">
        <f t="shared" si="1631"/>
        <v>0.13055555555555565</v>
      </c>
      <c r="CK650" s="13">
        <f t="shared" si="1632"/>
        <v>3</v>
      </c>
      <c r="CL650" s="13">
        <f t="shared" si="1633"/>
        <v>8</v>
      </c>
      <c r="CM650" s="62"/>
      <c r="CN650" s="62"/>
      <c r="CO650" s="62"/>
      <c r="CP650" s="12">
        <f t="shared" si="1652"/>
        <v>5.4861111111111208E-2</v>
      </c>
      <c r="CQ650" s="13">
        <f t="shared" si="1653"/>
        <v>1</v>
      </c>
      <c r="CR650" s="13">
        <f t="shared" si="1654"/>
        <v>19</v>
      </c>
      <c r="CS650" s="456">
        <v>0</v>
      </c>
      <c r="CT650" s="13">
        <f t="shared" si="1634"/>
        <v>0</v>
      </c>
      <c r="CU650" s="13">
        <f t="shared" si="1635"/>
        <v>0</v>
      </c>
      <c r="CV650" s="456">
        <v>0</v>
      </c>
      <c r="CW650" s="13">
        <f t="shared" si="1636"/>
        <v>0</v>
      </c>
      <c r="CX650" s="13">
        <f t="shared" si="1637"/>
        <v>0</v>
      </c>
      <c r="CY650" s="456">
        <v>0</v>
      </c>
      <c r="CZ650" s="13">
        <f t="shared" si="1638"/>
        <v>0</v>
      </c>
      <c r="DA650" s="13">
        <f t="shared" si="1639"/>
        <v>0</v>
      </c>
      <c r="DB650" s="456">
        <v>0</v>
      </c>
      <c r="DC650" s="13">
        <f t="shared" si="1640"/>
        <v>0</v>
      </c>
      <c r="DD650" s="13">
        <f t="shared" si="1641"/>
        <v>0</v>
      </c>
      <c r="DE650" s="456">
        <v>0</v>
      </c>
      <c r="DF650" s="13">
        <f t="shared" si="1655"/>
        <v>0</v>
      </c>
      <c r="DG650" s="13">
        <f t="shared" si="1656"/>
        <v>0</v>
      </c>
      <c r="DH650" s="456">
        <v>7.5694444444444439E-2</v>
      </c>
      <c r="DI650" s="13">
        <f t="shared" si="1612"/>
        <v>1</v>
      </c>
      <c r="DJ650" s="13">
        <f t="shared" si="1613"/>
        <v>49</v>
      </c>
      <c r="DK650" s="456">
        <v>0</v>
      </c>
      <c r="DL650" s="35">
        <f t="shared" si="1657"/>
        <v>0</v>
      </c>
      <c r="DM650" s="35">
        <f t="shared" si="1658"/>
        <v>0</v>
      </c>
      <c r="DN650" s="66">
        <f t="shared" si="1299"/>
        <v>2294488.6060000011</v>
      </c>
      <c r="DO650" s="74">
        <f t="shared" si="1300"/>
        <v>36950</v>
      </c>
      <c r="DP650" s="66">
        <f t="shared" si="1373"/>
        <v>61.089322033898306</v>
      </c>
      <c r="DQ650" s="63">
        <f t="shared" si="1301"/>
        <v>62.097120595399218</v>
      </c>
      <c r="DR650" s="66" t="e">
        <f t="shared" si="1468"/>
        <v>#NUM!</v>
      </c>
      <c r="DS650" s="96" t="e">
        <f t="shared" si="1469"/>
        <v>#NUM!</v>
      </c>
      <c r="DT650" s="66" t="e">
        <f t="shared" si="1470"/>
        <v>#NUM!</v>
      </c>
      <c r="DU650" s="66" t="e">
        <f t="shared" si="1471"/>
        <v>#NUM!</v>
      </c>
      <c r="FJ650" s="3">
        <f t="shared" si="1305"/>
        <v>6.0416666666666452E-2</v>
      </c>
      <c r="FK650" s="3">
        <f t="shared" si="1510"/>
        <v>2.7777777777777901E-2</v>
      </c>
      <c r="FL650" s="3">
        <f t="shared" si="1511"/>
        <v>9.0277777777777457E-3</v>
      </c>
    </row>
    <row r="651" spans="1:168">
      <c r="A651" s="199">
        <v>650</v>
      </c>
      <c r="B651" s="451">
        <v>58</v>
      </c>
      <c r="C651" s="452">
        <v>40892</v>
      </c>
      <c r="D651" s="453">
        <v>12</v>
      </c>
      <c r="E651" s="454" t="s">
        <v>444</v>
      </c>
      <c r="F651" s="451">
        <v>2</v>
      </c>
      <c r="G651" s="455" t="s">
        <v>445</v>
      </c>
      <c r="H651" s="455" t="s">
        <v>288</v>
      </c>
      <c r="I651" s="455" t="s">
        <v>563</v>
      </c>
      <c r="J651" s="456">
        <v>0.30208333333333331</v>
      </c>
      <c r="K651" s="457">
        <v>3586.27</v>
      </c>
      <c r="L651" s="455" t="s">
        <v>34</v>
      </c>
      <c r="M651" s="451">
        <v>59</v>
      </c>
      <c r="N651" s="451">
        <v>0</v>
      </c>
      <c r="O651" s="455"/>
      <c r="P651" s="456">
        <v>0.30208333333333331</v>
      </c>
      <c r="Q651" s="456">
        <v>0.30208333333333331</v>
      </c>
      <c r="R651" s="12">
        <f t="shared" si="1564"/>
        <v>0</v>
      </c>
      <c r="S651" s="13">
        <f t="shared" si="1565"/>
        <v>0</v>
      </c>
      <c r="T651" s="13">
        <f t="shared" si="1566"/>
        <v>0</v>
      </c>
      <c r="U651" s="456">
        <v>0.30555555555555552</v>
      </c>
      <c r="V651" s="12">
        <f t="shared" si="1567"/>
        <v>3.4722222222222099E-3</v>
      </c>
      <c r="W651" s="13">
        <f t="shared" si="1568"/>
        <v>0</v>
      </c>
      <c r="X651" s="225">
        <f t="shared" si="1569"/>
        <v>5</v>
      </c>
      <c r="Y651" s="456">
        <v>0.31597222222222221</v>
      </c>
      <c r="Z651" s="12">
        <f t="shared" si="1570"/>
        <v>1.0416666666666685E-2</v>
      </c>
      <c r="AA651" s="13">
        <f t="shared" si="1571"/>
        <v>0</v>
      </c>
      <c r="AB651" s="13">
        <f t="shared" si="1572"/>
        <v>15</v>
      </c>
      <c r="AC651" s="456">
        <v>0.33333333333333331</v>
      </c>
      <c r="AD651" s="12">
        <f t="shared" si="1616"/>
        <v>1.7361111111111105E-2</v>
      </c>
      <c r="AE651" s="13">
        <f t="shared" si="1617"/>
        <v>0</v>
      </c>
      <c r="AF651" s="13">
        <f t="shared" si="1618"/>
        <v>25</v>
      </c>
      <c r="AG651" s="456">
        <v>0.33680555555555558</v>
      </c>
      <c r="AH651" s="456">
        <v>0.37152777777777773</v>
      </c>
      <c r="AI651" s="12">
        <f t="shared" si="1507"/>
        <v>3.4722222222222154E-2</v>
      </c>
      <c r="AJ651" s="225">
        <f t="shared" si="1508"/>
        <v>0</v>
      </c>
      <c r="AK651" s="225">
        <f t="shared" si="1509"/>
        <v>50</v>
      </c>
      <c r="AL651" s="456">
        <v>0.33680555555555558</v>
      </c>
      <c r="AM651" s="456">
        <v>0.37152777777777773</v>
      </c>
      <c r="AN651" s="12">
        <f t="shared" si="1576"/>
        <v>3.4722222222222154E-2</v>
      </c>
      <c r="AO651" s="13">
        <f t="shared" si="1577"/>
        <v>0</v>
      </c>
      <c r="AP651" s="13">
        <f t="shared" si="1578"/>
        <v>50</v>
      </c>
      <c r="AQ651" s="456">
        <v>0.37847222222222227</v>
      </c>
      <c r="AR651" s="12">
        <f t="shared" si="1646"/>
        <v>6.9444444444445308E-3</v>
      </c>
      <c r="AS651" s="225">
        <f t="shared" si="1647"/>
        <v>0</v>
      </c>
      <c r="AT651" s="13">
        <f t="shared" si="1648"/>
        <v>10</v>
      </c>
      <c r="AU651" s="456">
        <v>0.37847222222222227</v>
      </c>
      <c r="AV651" s="226">
        <f t="shared" si="1649"/>
        <v>0</v>
      </c>
      <c r="AW651" s="13">
        <f t="shared" si="1650"/>
        <v>0</v>
      </c>
      <c r="AX651" s="13">
        <f t="shared" si="1651"/>
        <v>0</v>
      </c>
      <c r="AY651" s="456">
        <v>0.49722222222222223</v>
      </c>
      <c r="AZ651" s="12">
        <f t="shared" si="1362"/>
        <v>0.11874999999999997</v>
      </c>
      <c r="BA651" s="225">
        <f t="shared" si="1363"/>
        <v>2</v>
      </c>
      <c r="BB651" s="225">
        <f t="shared" si="1364"/>
        <v>51</v>
      </c>
      <c r="BC651" s="456">
        <v>0.49722222222222223</v>
      </c>
      <c r="BD651" s="456">
        <v>0.49722222222222223</v>
      </c>
      <c r="BE651" s="12">
        <f t="shared" si="1580"/>
        <v>0</v>
      </c>
      <c r="BF651" s="13">
        <f t="shared" si="1581"/>
        <v>0</v>
      </c>
      <c r="BG651" s="13">
        <f t="shared" si="1582"/>
        <v>0</v>
      </c>
      <c r="BH651" s="456">
        <v>0.49722222222222223</v>
      </c>
      <c r="BI651" s="456">
        <v>0.49722222222222223</v>
      </c>
      <c r="BJ651" s="455"/>
      <c r="BK651" s="69">
        <f t="shared" si="1583"/>
        <v>0</v>
      </c>
      <c r="BL651" s="13">
        <f t="shared" si="1584"/>
        <v>0</v>
      </c>
      <c r="BM651" s="13">
        <f t="shared" si="1585"/>
        <v>0</v>
      </c>
      <c r="BN651" s="456">
        <v>0.54166666666666663</v>
      </c>
      <c r="BO651" s="12">
        <f t="shared" si="1465"/>
        <v>4.4444444444444398E-2</v>
      </c>
      <c r="BP651" s="225">
        <f t="shared" si="1466"/>
        <v>1</v>
      </c>
      <c r="BQ651" s="225">
        <f t="shared" si="1467"/>
        <v>4</v>
      </c>
      <c r="BR651" s="456">
        <v>0.54513888888888895</v>
      </c>
      <c r="BS651" s="12">
        <f t="shared" si="1368"/>
        <v>3.4722222222223209E-3</v>
      </c>
      <c r="BT651" s="225">
        <f t="shared" si="1369"/>
        <v>0</v>
      </c>
      <c r="BU651" s="225">
        <f t="shared" si="1370"/>
        <v>5</v>
      </c>
      <c r="BV651" s="456">
        <v>0.54513888888888895</v>
      </c>
      <c r="BW651" s="456">
        <v>0.54861111111111105</v>
      </c>
      <c r="BX651" s="12">
        <f t="shared" si="1619"/>
        <v>3.4722222222220989E-3</v>
      </c>
      <c r="BY651" s="13">
        <f t="shared" si="1620"/>
        <v>0</v>
      </c>
      <c r="BZ651" s="13">
        <f t="shared" si="1621"/>
        <v>5</v>
      </c>
      <c r="CA651" s="226">
        <f t="shared" si="1622"/>
        <v>0.24652777777777773</v>
      </c>
      <c r="CB651" s="13">
        <f t="shared" si="1623"/>
        <v>5</v>
      </c>
      <c r="CC651" s="13">
        <f t="shared" si="1624"/>
        <v>55</v>
      </c>
      <c r="CD651" s="12">
        <f t="shared" si="1625"/>
        <v>7.2222222222222354E-2</v>
      </c>
      <c r="CE651" s="13">
        <f t="shared" si="1626"/>
        <v>1</v>
      </c>
      <c r="CF651" s="13">
        <f t="shared" si="1627"/>
        <v>44</v>
      </c>
      <c r="CG651" s="12">
        <f t="shared" si="1628"/>
        <v>3.4722222222222154E-2</v>
      </c>
      <c r="CH651" s="13">
        <f t="shared" si="1629"/>
        <v>0</v>
      </c>
      <c r="CI651" s="13">
        <f t="shared" si="1630"/>
        <v>50</v>
      </c>
      <c r="CJ651" s="12">
        <f t="shared" si="1631"/>
        <v>0.11874999999999997</v>
      </c>
      <c r="CK651" s="13">
        <f t="shared" si="1632"/>
        <v>2</v>
      </c>
      <c r="CL651" s="13">
        <f t="shared" si="1633"/>
        <v>51</v>
      </c>
      <c r="CM651" s="62"/>
      <c r="CN651" s="62"/>
      <c r="CO651" s="62"/>
      <c r="CP651" s="12">
        <f t="shared" si="1652"/>
        <v>5.7638888888888851E-2</v>
      </c>
      <c r="CQ651" s="13">
        <f t="shared" si="1653"/>
        <v>1</v>
      </c>
      <c r="CR651" s="13">
        <f t="shared" si="1654"/>
        <v>23</v>
      </c>
      <c r="CS651" s="456">
        <v>0</v>
      </c>
      <c r="CT651" s="13">
        <f t="shared" si="1634"/>
        <v>0</v>
      </c>
      <c r="CU651" s="13">
        <f t="shared" si="1635"/>
        <v>0</v>
      </c>
      <c r="CV651" s="456">
        <v>0</v>
      </c>
      <c r="CW651" s="13">
        <f t="shared" si="1636"/>
        <v>0</v>
      </c>
      <c r="CX651" s="13">
        <f t="shared" si="1637"/>
        <v>0</v>
      </c>
      <c r="CY651" s="456">
        <v>6.9444444444444441E-3</v>
      </c>
      <c r="CZ651" s="13">
        <f t="shared" si="1638"/>
        <v>0</v>
      </c>
      <c r="DA651" s="13">
        <f t="shared" si="1639"/>
        <v>10</v>
      </c>
      <c r="DB651" s="456">
        <v>0</v>
      </c>
      <c r="DC651" s="13">
        <f t="shared" si="1640"/>
        <v>0</v>
      </c>
      <c r="DD651" s="13">
        <f t="shared" si="1641"/>
        <v>0</v>
      </c>
      <c r="DE651" s="456">
        <v>0</v>
      </c>
      <c r="DF651" s="13">
        <f t="shared" si="1655"/>
        <v>0</v>
      </c>
      <c r="DG651" s="13">
        <f t="shared" si="1656"/>
        <v>0</v>
      </c>
      <c r="DH651" s="456">
        <v>5.4166666666666669E-2</v>
      </c>
      <c r="DI651" s="13">
        <f t="shared" si="1612"/>
        <v>1</v>
      </c>
      <c r="DJ651" s="13">
        <f t="shared" si="1613"/>
        <v>18</v>
      </c>
      <c r="DK651" s="456">
        <v>0</v>
      </c>
      <c r="DL651" s="35">
        <f t="shared" si="1657"/>
        <v>0</v>
      </c>
      <c r="DM651" s="35">
        <f t="shared" si="1658"/>
        <v>0</v>
      </c>
      <c r="DN651" s="66">
        <f t="shared" si="1299"/>
        <v>2298074.8760000011</v>
      </c>
      <c r="DO651" s="74">
        <f t="shared" si="1300"/>
        <v>37009</v>
      </c>
      <c r="DP651" s="66">
        <f t="shared" si="1373"/>
        <v>60.784237288135593</v>
      </c>
      <c r="DQ651" s="63">
        <f t="shared" si="1301"/>
        <v>62.095027587884054</v>
      </c>
      <c r="DR651" s="66" t="e">
        <f t="shared" si="1468"/>
        <v>#NUM!</v>
      </c>
      <c r="DS651" s="96" t="e">
        <f t="shared" si="1469"/>
        <v>#NUM!</v>
      </c>
      <c r="DT651" s="66" t="e">
        <f t="shared" si="1470"/>
        <v>#NUM!</v>
      </c>
      <c r="DU651" s="66" t="e">
        <f t="shared" si="1471"/>
        <v>#NUM!</v>
      </c>
      <c r="FJ651" s="3">
        <f t="shared" si="1305"/>
        <v>9.3055555555555614E-2</v>
      </c>
      <c r="FK651" s="3">
        <f t="shared" si="1510"/>
        <v>3.125E-2</v>
      </c>
      <c r="FL651" s="3">
        <f t="shared" si="1511"/>
        <v>6.9444444444445308E-3</v>
      </c>
    </row>
    <row r="652" spans="1:168">
      <c r="A652" s="175">
        <v>651</v>
      </c>
      <c r="B652" s="451">
        <v>59</v>
      </c>
      <c r="C652" s="452">
        <v>40892</v>
      </c>
      <c r="D652" s="453">
        <v>12</v>
      </c>
      <c r="E652" s="454" t="s">
        <v>531</v>
      </c>
      <c r="F652" s="451">
        <v>8</v>
      </c>
      <c r="G652" s="455" t="s">
        <v>414</v>
      </c>
      <c r="H652" s="455" t="s">
        <v>413</v>
      </c>
      <c r="I652" s="455" t="s">
        <v>624</v>
      </c>
      <c r="J652" s="456">
        <v>0.76041666666666663</v>
      </c>
      <c r="K652" s="457">
        <v>3500.95</v>
      </c>
      <c r="L652" s="455" t="s">
        <v>34</v>
      </c>
      <c r="M652" s="451">
        <v>58</v>
      </c>
      <c r="N652" s="451">
        <v>0</v>
      </c>
      <c r="O652" s="455"/>
      <c r="P652" s="456">
        <v>0.76041666666666663</v>
      </c>
      <c r="Q652" s="456">
        <v>0.76041666666666663</v>
      </c>
      <c r="R652" s="12">
        <f t="shared" si="1564"/>
        <v>0</v>
      </c>
      <c r="S652" s="13">
        <f t="shared" si="1565"/>
        <v>0</v>
      </c>
      <c r="T652" s="13">
        <f t="shared" si="1566"/>
        <v>0</v>
      </c>
      <c r="U652" s="456">
        <v>0.76388888888888884</v>
      </c>
      <c r="V652" s="12">
        <f t="shared" si="1567"/>
        <v>3.4722222222222099E-3</v>
      </c>
      <c r="W652" s="13">
        <f t="shared" si="1568"/>
        <v>0</v>
      </c>
      <c r="X652" s="225">
        <f t="shared" si="1569"/>
        <v>5</v>
      </c>
      <c r="Y652" s="456">
        <v>0.76736111111111116</v>
      </c>
      <c r="Z652" s="12">
        <f t="shared" si="1570"/>
        <v>3.4722222222223209E-3</v>
      </c>
      <c r="AA652" s="13">
        <f t="shared" si="1571"/>
        <v>0</v>
      </c>
      <c r="AB652" s="13">
        <f t="shared" si="1572"/>
        <v>5</v>
      </c>
      <c r="AC652" s="456">
        <v>0.79166666666666663</v>
      </c>
      <c r="AD652" s="12">
        <f t="shared" si="1616"/>
        <v>2.4305555555555469E-2</v>
      </c>
      <c r="AE652" s="13">
        <f t="shared" si="1617"/>
        <v>0</v>
      </c>
      <c r="AF652" s="13">
        <f t="shared" si="1618"/>
        <v>35</v>
      </c>
      <c r="AG652" s="456">
        <v>0.79305555555555562</v>
      </c>
      <c r="AH652" s="456">
        <v>0.83680555555555547</v>
      </c>
      <c r="AI652" s="12">
        <f t="shared" si="1507"/>
        <v>4.3749999999999845E-2</v>
      </c>
      <c r="AJ652" s="225">
        <f t="shared" si="1508"/>
        <v>1</v>
      </c>
      <c r="AK652" s="225">
        <f t="shared" si="1509"/>
        <v>3</v>
      </c>
      <c r="AL652" s="456">
        <v>0.79305555555555562</v>
      </c>
      <c r="AM652" s="456">
        <v>0.83680555555555547</v>
      </c>
      <c r="AN652" s="12">
        <f t="shared" si="1576"/>
        <v>4.3749999999999845E-2</v>
      </c>
      <c r="AO652" s="13">
        <f t="shared" si="1577"/>
        <v>1</v>
      </c>
      <c r="AP652" s="13">
        <f t="shared" si="1578"/>
        <v>3</v>
      </c>
      <c r="AQ652" s="456">
        <v>0.84375</v>
      </c>
      <c r="AR652" s="12">
        <f t="shared" si="1646"/>
        <v>6.9444444444445308E-3</v>
      </c>
      <c r="AS652" s="225">
        <f t="shared" si="1647"/>
        <v>0</v>
      </c>
      <c r="AT652" s="13">
        <f t="shared" si="1648"/>
        <v>10</v>
      </c>
      <c r="AU652" s="456">
        <v>0.85</v>
      </c>
      <c r="AV652" s="226">
        <f t="shared" si="1649"/>
        <v>6.2499999999999778E-3</v>
      </c>
      <c r="AW652" s="13">
        <f t="shared" si="1650"/>
        <v>0</v>
      </c>
      <c r="AX652" s="13">
        <f t="shared" si="1651"/>
        <v>9</v>
      </c>
      <c r="AY652" s="456">
        <v>0.90902777777777777</v>
      </c>
      <c r="AZ652" s="12">
        <f t="shared" si="1362"/>
        <v>5.902777777777779E-2</v>
      </c>
      <c r="BA652" s="225">
        <f t="shared" si="1363"/>
        <v>1</v>
      </c>
      <c r="BB652" s="225">
        <f t="shared" si="1364"/>
        <v>25</v>
      </c>
      <c r="BC652" s="456">
        <v>0.90902777777777777</v>
      </c>
      <c r="BD652" s="456">
        <v>0.90902777777777777</v>
      </c>
      <c r="BE652" s="12">
        <f t="shared" si="1580"/>
        <v>0</v>
      </c>
      <c r="BF652" s="13">
        <f t="shared" si="1581"/>
        <v>0</v>
      </c>
      <c r="BG652" s="13">
        <f t="shared" si="1582"/>
        <v>0</v>
      </c>
      <c r="BH652" s="456">
        <v>0.90902777777777777</v>
      </c>
      <c r="BI652" s="456">
        <v>0.90902777777777777</v>
      </c>
      <c r="BJ652" s="455"/>
      <c r="BK652" s="69">
        <f t="shared" si="1583"/>
        <v>0</v>
      </c>
      <c r="BL652" s="13">
        <f t="shared" si="1584"/>
        <v>0</v>
      </c>
      <c r="BM652" s="13">
        <f t="shared" si="1585"/>
        <v>0</v>
      </c>
      <c r="BN652" s="456">
        <v>0.91666666666666663</v>
      </c>
      <c r="BO652" s="12">
        <f t="shared" si="1465"/>
        <v>7.6388888888888618E-3</v>
      </c>
      <c r="BP652" s="225">
        <f t="shared" si="1466"/>
        <v>0</v>
      </c>
      <c r="BQ652" s="225">
        <f t="shared" si="1467"/>
        <v>11</v>
      </c>
      <c r="BR652" s="456">
        <v>0.92013888888888884</v>
      </c>
      <c r="BS652" s="12">
        <f t="shared" si="1368"/>
        <v>3.4722222222222099E-3</v>
      </c>
      <c r="BT652" s="225">
        <f t="shared" si="1369"/>
        <v>0</v>
      </c>
      <c r="BU652" s="225">
        <f t="shared" si="1370"/>
        <v>5</v>
      </c>
      <c r="BV652" s="456">
        <v>0.92013888888888884</v>
      </c>
      <c r="BW652" s="456">
        <v>0.92361111111111116</v>
      </c>
      <c r="BX652" s="12">
        <f t="shared" si="1619"/>
        <v>3.4722222222223209E-3</v>
      </c>
      <c r="BY652" s="13">
        <f t="shared" si="1620"/>
        <v>0</v>
      </c>
      <c r="BZ652" s="13">
        <f t="shared" si="1621"/>
        <v>5</v>
      </c>
      <c r="CA652" s="226">
        <f t="shared" si="1622"/>
        <v>0.16319444444444453</v>
      </c>
      <c r="CB652" s="13">
        <f t="shared" si="1623"/>
        <v>3</v>
      </c>
      <c r="CC652" s="13">
        <f t="shared" si="1624"/>
        <v>55</v>
      </c>
      <c r="CD652" s="12">
        <f t="shared" si="1625"/>
        <v>4.2361111111111072E-2</v>
      </c>
      <c r="CE652" s="13">
        <f t="shared" si="1626"/>
        <v>1</v>
      </c>
      <c r="CF652" s="13">
        <f t="shared" si="1627"/>
        <v>1</v>
      </c>
      <c r="CG652" s="12">
        <f t="shared" si="1628"/>
        <v>4.3749999999999845E-2</v>
      </c>
      <c r="CH652" s="13">
        <f t="shared" si="1629"/>
        <v>1</v>
      </c>
      <c r="CI652" s="13">
        <f t="shared" si="1630"/>
        <v>3</v>
      </c>
      <c r="CJ652" s="12">
        <f t="shared" si="1631"/>
        <v>5.902777777777779E-2</v>
      </c>
      <c r="CK652" s="13">
        <f t="shared" si="1632"/>
        <v>1</v>
      </c>
      <c r="CL652" s="13">
        <f t="shared" si="1633"/>
        <v>25</v>
      </c>
      <c r="CM652" s="62"/>
      <c r="CN652" s="62"/>
      <c r="CO652" s="62"/>
      <c r="CP652" s="12">
        <f t="shared" si="1652"/>
        <v>5.6944444444444457E-2</v>
      </c>
      <c r="CQ652" s="13">
        <f t="shared" si="1653"/>
        <v>1</v>
      </c>
      <c r="CR652" s="13">
        <f t="shared" si="1654"/>
        <v>22</v>
      </c>
      <c r="CS652" s="456">
        <v>0</v>
      </c>
      <c r="CT652" s="13">
        <f t="shared" si="1634"/>
        <v>0</v>
      </c>
      <c r="CU652" s="13">
        <f t="shared" si="1635"/>
        <v>0</v>
      </c>
      <c r="CV652" s="456">
        <v>0</v>
      </c>
      <c r="CW652" s="13">
        <f t="shared" si="1636"/>
        <v>0</v>
      </c>
      <c r="CX652" s="13">
        <f t="shared" si="1637"/>
        <v>0</v>
      </c>
      <c r="CY652" s="456">
        <v>0</v>
      </c>
      <c r="CZ652" s="13">
        <f t="shared" si="1638"/>
        <v>0</v>
      </c>
      <c r="DA652" s="13">
        <f t="shared" si="1639"/>
        <v>0</v>
      </c>
      <c r="DB652" s="456">
        <v>0</v>
      </c>
      <c r="DC652" s="13">
        <f t="shared" si="1640"/>
        <v>0</v>
      </c>
      <c r="DD652" s="13">
        <f t="shared" si="1641"/>
        <v>0</v>
      </c>
      <c r="DE652" s="456">
        <v>0</v>
      </c>
      <c r="DF652" s="13">
        <f t="shared" si="1655"/>
        <v>0</v>
      </c>
      <c r="DG652" s="13">
        <f t="shared" si="1656"/>
        <v>0</v>
      </c>
      <c r="DH652" s="456">
        <v>2.0833333333333333E-3</v>
      </c>
      <c r="DI652" s="13">
        <f t="shared" si="1612"/>
        <v>0</v>
      </c>
      <c r="DJ652" s="13">
        <f t="shared" si="1613"/>
        <v>3</v>
      </c>
      <c r="DK652" s="456">
        <v>0</v>
      </c>
      <c r="DL652" s="35">
        <f t="shared" si="1657"/>
        <v>0</v>
      </c>
      <c r="DM652" s="35">
        <f t="shared" si="1658"/>
        <v>0</v>
      </c>
      <c r="DN652" s="66">
        <f t="shared" si="1299"/>
        <v>2301575.8260000013</v>
      </c>
      <c r="DO652" s="74">
        <f t="shared" si="1300"/>
        <v>37067</v>
      </c>
      <c r="DP652" s="66">
        <f t="shared" si="1373"/>
        <v>60.361206896551721</v>
      </c>
      <c r="DQ652" s="63">
        <f t="shared" si="1301"/>
        <v>62.09231461947288</v>
      </c>
      <c r="DR652" s="66" t="e">
        <f t="shared" si="1468"/>
        <v>#NUM!</v>
      </c>
      <c r="DS652" s="96" t="e">
        <f t="shared" si="1469"/>
        <v>#NUM!</v>
      </c>
      <c r="DT652" s="66" t="e">
        <f t="shared" si="1470"/>
        <v>#NUM!</v>
      </c>
      <c r="DU652" s="66" t="e">
        <f t="shared" si="1471"/>
        <v>#NUM!</v>
      </c>
      <c r="FJ652" s="3">
        <f t="shared" si="1305"/>
        <v>6.0416666666666896E-2</v>
      </c>
      <c r="FK652" s="3">
        <f t="shared" si="1510"/>
        <v>3.125E-2</v>
      </c>
      <c r="FL652" s="3">
        <f t="shared" si="1511"/>
        <v>6.9444444444445308E-3</v>
      </c>
    </row>
    <row r="653" spans="1:168">
      <c r="A653" s="175">
        <v>652</v>
      </c>
      <c r="B653" s="451">
        <v>60</v>
      </c>
      <c r="C653" s="452">
        <v>40893</v>
      </c>
      <c r="D653" s="453">
        <v>12</v>
      </c>
      <c r="E653" s="454" t="s">
        <v>171</v>
      </c>
      <c r="F653" s="451">
        <v>12</v>
      </c>
      <c r="G653" s="455" t="s">
        <v>325</v>
      </c>
      <c r="H653" s="455" t="s">
        <v>792</v>
      </c>
      <c r="I653" s="455" t="s">
        <v>793</v>
      </c>
      <c r="J653" s="456">
        <v>0.10416666666666667</v>
      </c>
      <c r="K653" s="457">
        <v>3656.92</v>
      </c>
      <c r="L653" s="455" t="s">
        <v>34</v>
      </c>
      <c r="M653" s="451">
        <v>58</v>
      </c>
      <c r="N653" s="451">
        <v>1</v>
      </c>
      <c r="O653" s="455"/>
      <c r="P653" s="456">
        <v>0.10416666666666667</v>
      </c>
      <c r="Q653" s="456">
        <v>0.10416666666666667</v>
      </c>
      <c r="R653" s="12">
        <f t="shared" si="1564"/>
        <v>0</v>
      </c>
      <c r="S653" s="13">
        <f t="shared" si="1565"/>
        <v>0</v>
      </c>
      <c r="T653" s="13">
        <f t="shared" si="1566"/>
        <v>0</v>
      </c>
      <c r="U653" s="456">
        <v>0.1076388888888889</v>
      </c>
      <c r="V653" s="12">
        <f t="shared" si="1567"/>
        <v>3.4722222222222238E-3</v>
      </c>
      <c r="W653" s="13">
        <f t="shared" si="1568"/>
        <v>0</v>
      </c>
      <c r="X653" s="225">
        <f t="shared" si="1569"/>
        <v>5</v>
      </c>
      <c r="Y653" s="456">
        <v>0.11805555555555557</v>
      </c>
      <c r="Z653" s="12">
        <f t="shared" si="1570"/>
        <v>1.0416666666666671E-2</v>
      </c>
      <c r="AA653" s="13">
        <f t="shared" si="1571"/>
        <v>0</v>
      </c>
      <c r="AB653" s="13">
        <f t="shared" si="1572"/>
        <v>15</v>
      </c>
      <c r="AC653" s="456">
        <v>0.1423611111111111</v>
      </c>
      <c r="AD653" s="12">
        <f t="shared" si="1616"/>
        <v>2.4305555555555539E-2</v>
      </c>
      <c r="AE653" s="13">
        <f t="shared" si="1617"/>
        <v>0</v>
      </c>
      <c r="AF653" s="13">
        <f t="shared" si="1618"/>
        <v>35</v>
      </c>
      <c r="AG653" s="456">
        <v>0.14583333333333334</v>
      </c>
      <c r="AH653" s="456">
        <v>0.16319444444444445</v>
      </c>
      <c r="AI653" s="12">
        <f t="shared" si="1507"/>
        <v>1.7361111111111105E-2</v>
      </c>
      <c r="AJ653" s="225">
        <f t="shared" si="1508"/>
        <v>0</v>
      </c>
      <c r="AK653" s="225">
        <f t="shared" si="1509"/>
        <v>25</v>
      </c>
      <c r="AL653" s="456">
        <v>0.14583333333333334</v>
      </c>
      <c r="AM653" s="456">
        <v>0.16319444444444445</v>
      </c>
      <c r="AN653" s="12">
        <f t="shared" si="1576"/>
        <v>1.7361111111111105E-2</v>
      </c>
      <c r="AO653" s="13">
        <f t="shared" si="1577"/>
        <v>0</v>
      </c>
      <c r="AP653" s="13">
        <f t="shared" si="1578"/>
        <v>25</v>
      </c>
      <c r="AQ653" s="456">
        <v>0.16666666666666666</v>
      </c>
      <c r="AR653" s="12">
        <f t="shared" si="1646"/>
        <v>3.4722222222222099E-3</v>
      </c>
      <c r="AS653" s="225">
        <f t="shared" si="1647"/>
        <v>0</v>
      </c>
      <c r="AT653" s="13">
        <f t="shared" si="1648"/>
        <v>5</v>
      </c>
      <c r="AU653" s="456">
        <v>0.1673611111111111</v>
      </c>
      <c r="AV653" s="226">
        <f t="shared" si="1649"/>
        <v>6.9444444444444198E-4</v>
      </c>
      <c r="AW653" s="13">
        <f t="shared" si="1650"/>
        <v>0</v>
      </c>
      <c r="AX653" s="13">
        <f t="shared" si="1651"/>
        <v>1</v>
      </c>
      <c r="AY653" s="456">
        <v>0.2673611111111111</v>
      </c>
      <c r="AZ653" s="12">
        <f t="shared" si="1362"/>
        <v>0.1</v>
      </c>
      <c r="BA653" s="225">
        <f t="shared" si="1363"/>
        <v>2</v>
      </c>
      <c r="BB653" s="225">
        <f t="shared" si="1364"/>
        <v>24</v>
      </c>
      <c r="BC653" s="456">
        <v>0.2673611111111111</v>
      </c>
      <c r="BD653" s="456">
        <v>0.2673611111111111</v>
      </c>
      <c r="BE653" s="12">
        <f t="shared" si="1580"/>
        <v>0</v>
      </c>
      <c r="BF653" s="13">
        <f t="shared" si="1581"/>
        <v>0</v>
      </c>
      <c r="BG653" s="13">
        <f t="shared" si="1582"/>
        <v>0</v>
      </c>
      <c r="BH653" s="456">
        <v>0.2673611111111111</v>
      </c>
      <c r="BI653" s="456">
        <v>0.2673611111111111</v>
      </c>
      <c r="BJ653" s="455"/>
      <c r="BK653" s="69">
        <f t="shared" si="1583"/>
        <v>0</v>
      </c>
      <c r="BL653" s="13">
        <f t="shared" si="1584"/>
        <v>0</v>
      </c>
      <c r="BM653" s="13">
        <f t="shared" si="1585"/>
        <v>0</v>
      </c>
      <c r="BN653" s="456">
        <v>0.27430555555555552</v>
      </c>
      <c r="BO653" s="12">
        <f t="shared" si="1465"/>
        <v>6.9444444444444198E-3</v>
      </c>
      <c r="BP653" s="225">
        <f t="shared" si="1466"/>
        <v>0</v>
      </c>
      <c r="BQ653" s="225">
        <f t="shared" si="1467"/>
        <v>10</v>
      </c>
      <c r="BR653" s="456">
        <v>0.27777777777777779</v>
      </c>
      <c r="BS653" s="12">
        <f t="shared" si="1368"/>
        <v>3.4722222222222654E-3</v>
      </c>
      <c r="BT653" s="225">
        <f t="shared" si="1369"/>
        <v>0</v>
      </c>
      <c r="BU653" s="225">
        <f t="shared" si="1370"/>
        <v>5</v>
      </c>
      <c r="BV653" s="456">
        <v>0.27777777777777779</v>
      </c>
      <c r="BW653" s="456">
        <v>0.28125</v>
      </c>
      <c r="BX653" s="12">
        <f t="shared" si="1619"/>
        <v>3.4722222222222099E-3</v>
      </c>
      <c r="BY653" s="13">
        <f t="shared" si="1620"/>
        <v>0</v>
      </c>
      <c r="BZ653" s="13">
        <f t="shared" si="1621"/>
        <v>5</v>
      </c>
      <c r="CA653" s="226">
        <f t="shared" si="1622"/>
        <v>0.17708333333333331</v>
      </c>
      <c r="CB653" s="13">
        <f t="shared" si="1623"/>
        <v>4</v>
      </c>
      <c r="CC653" s="13">
        <f t="shared" si="1624"/>
        <v>15</v>
      </c>
      <c r="CD653" s="12">
        <f t="shared" si="1625"/>
        <v>3.8194444444444434E-2</v>
      </c>
      <c r="CE653" s="13">
        <f t="shared" si="1626"/>
        <v>0</v>
      </c>
      <c r="CF653" s="13">
        <f t="shared" si="1627"/>
        <v>55</v>
      </c>
      <c r="CG653" s="12">
        <f t="shared" si="1628"/>
        <v>1.7361111111111105E-2</v>
      </c>
      <c r="CH653" s="13">
        <f t="shared" si="1629"/>
        <v>0</v>
      </c>
      <c r="CI653" s="13">
        <f t="shared" si="1630"/>
        <v>25</v>
      </c>
      <c r="CJ653" s="12">
        <f t="shared" si="1631"/>
        <v>0.1</v>
      </c>
      <c r="CK653" s="13">
        <f t="shared" si="1632"/>
        <v>2</v>
      </c>
      <c r="CL653" s="13">
        <f t="shared" si="1633"/>
        <v>24</v>
      </c>
      <c r="CM653" s="62"/>
      <c r="CN653" s="62"/>
      <c r="CO653" s="62"/>
      <c r="CP653" s="12">
        <f t="shared" si="1652"/>
        <v>4.9305555555555561E-2</v>
      </c>
      <c r="CQ653" s="13">
        <f t="shared" si="1653"/>
        <v>1</v>
      </c>
      <c r="CR653" s="13">
        <f t="shared" si="1654"/>
        <v>11</v>
      </c>
      <c r="CS653" s="456">
        <v>0</v>
      </c>
      <c r="CT653" s="13">
        <f t="shared" si="1634"/>
        <v>0</v>
      </c>
      <c r="CU653" s="13">
        <f t="shared" si="1635"/>
        <v>0</v>
      </c>
      <c r="CV653" s="456">
        <v>0</v>
      </c>
      <c r="CW653" s="13">
        <f t="shared" si="1636"/>
        <v>0</v>
      </c>
      <c r="CX653" s="13">
        <f t="shared" si="1637"/>
        <v>0</v>
      </c>
      <c r="CY653" s="456">
        <v>0</v>
      </c>
      <c r="CZ653" s="13">
        <f t="shared" si="1638"/>
        <v>0</v>
      </c>
      <c r="DA653" s="13">
        <f t="shared" si="1639"/>
        <v>0</v>
      </c>
      <c r="DB653" s="456">
        <v>6.2499999999999995E-3</v>
      </c>
      <c r="DC653" s="13">
        <f t="shared" si="1640"/>
        <v>0</v>
      </c>
      <c r="DD653" s="13">
        <f t="shared" si="1641"/>
        <v>9</v>
      </c>
      <c r="DE653" s="456">
        <v>0</v>
      </c>
      <c r="DF653" s="13">
        <f t="shared" si="1655"/>
        <v>0</v>
      </c>
      <c r="DG653" s="13">
        <f t="shared" si="1656"/>
        <v>0</v>
      </c>
      <c r="DH653" s="456">
        <v>4.4444444444444446E-2</v>
      </c>
      <c r="DI653" s="13">
        <f t="shared" si="1612"/>
        <v>1</v>
      </c>
      <c r="DJ653" s="13">
        <f t="shared" si="1613"/>
        <v>4</v>
      </c>
      <c r="DK653" s="456">
        <v>0</v>
      </c>
      <c r="DL653" s="35">
        <f t="shared" si="1657"/>
        <v>0</v>
      </c>
      <c r="DM653" s="35">
        <f t="shared" si="1658"/>
        <v>0</v>
      </c>
      <c r="DN653" s="66">
        <f t="shared" si="1299"/>
        <v>2305232.7460000012</v>
      </c>
      <c r="DO653" s="74">
        <f t="shared" si="1300"/>
        <v>37125</v>
      </c>
      <c r="DP653" s="66">
        <f t="shared" si="1373"/>
        <v>63.050344827586208</v>
      </c>
      <c r="DQ653" s="63">
        <f t="shared" si="1301"/>
        <v>62.093811340067376</v>
      </c>
      <c r="DR653" s="66" t="e">
        <f t="shared" si="1468"/>
        <v>#NUM!</v>
      </c>
      <c r="DS653" s="96" t="e">
        <f t="shared" si="1469"/>
        <v>#NUM!</v>
      </c>
      <c r="DT653" s="66" t="e">
        <f t="shared" si="1470"/>
        <v>#NUM!</v>
      </c>
      <c r="DU653" s="66" t="e">
        <f t="shared" si="1471"/>
        <v>#NUM!</v>
      </c>
      <c r="FJ653" s="3">
        <f t="shared" si="1305"/>
        <v>5.9722222222222204E-2</v>
      </c>
      <c r="FK653" s="3">
        <f t="shared" si="1510"/>
        <v>3.8194444444444434E-2</v>
      </c>
      <c r="FL653" s="3">
        <f t="shared" si="1511"/>
        <v>3.4722222222222099E-3</v>
      </c>
    </row>
    <row r="654" spans="1:168">
      <c r="A654" s="199">
        <v>653</v>
      </c>
      <c r="B654" s="451">
        <v>61</v>
      </c>
      <c r="C654" s="452">
        <v>40893</v>
      </c>
      <c r="D654" s="453">
        <v>12</v>
      </c>
      <c r="E654" s="454" t="s">
        <v>799</v>
      </c>
      <c r="F654" s="451">
        <v>1</v>
      </c>
      <c r="G654" s="455" t="s">
        <v>736</v>
      </c>
      <c r="H654" s="455" t="s">
        <v>394</v>
      </c>
      <c r="I654" s="455" t="s">
        <v>783</v>
      </c>
      <c r="J654" s="456">
        <v>0.44444444444444442</v>
      </c>
      <c r="K654" s="457">
        <v>2781.48</v>
      </c>
      <c r="L654" s="455" t="s">
        <v>34</v>
      </c>
      <c r="M654" s="451">
        <v>46</v>
      </c>
      <c r="N654" s="451">
        <v>13</v>
      </c>
      <c r="O654" s="455"/>
      <c r="P654" s="456">
        <v>0.44444444444444442</v>
      </c>
      <c r="Q654" s="456">
        <v>0.44444444444444442</v>
      </c>
      <c r="R654" s="12">
        <f t="shared" si="1564"/>
        <v>0</v>
      </c>
      <c r="S654" s="13">
        <f t="shared" si="1565"/>
        <v>0</v>
      </c>
      <c r="T654" s="13">
        <f t="shared" si="1566"/>
        <v>0</v>
      </c>
      <c r="U654" s="456">
        <v>0.46180555555555558</v>
      </c>
      <c r="V654" s="12">
        <f t="shared" si="1567"/>
        <v>1.736111111111116E-2</v>
      </c>
      <c r="W654" s="13">
        <f t="shared" si="1568"/>
        <v>0</v>
      </c>
      <c r="X654" s="225">
        <f t="shared" si="1569"/>
        <v>25</v>
      </c>
      <c r="Y654" s="456">
        <v>0.47222222222222227</v>
      </c>
      <c r="Z654" s="12">
        <f t="shared" si="1570"/>
        <v>1.0416666666666685E-2</v>
      </c>
      <c r="AA654" s="13">
        <f t="shared" si="1571"/>
        <v>0</v>
      </c>
      <c r="AB654" s="13">
        <f t="shared" si="1572"/>
        <v>15</v>
      </c>
      <c r="AC654" s="456">
        <v>0.48819444444444443</v>
      </c>
      <c r="AD654" s="12">
        <f t="shared" si="1616"/>
        <v>1.5972222222222165E-2</v>
      </c>
      <c r="AE654" s="13">
        <f t="shared" si="1617"/>
        <v>0</v>
      </c>
      <c r="AF654" s="13">
        <f t="shared" si="1618"/>
        <v>23</v>
      </c>
      <c r="AG654" s="456">
        <v>0.48958333333333331</v>
      </c>
      <c r="AH654" s="456">
        <v>0.59027777777777779</v>
      </c>
      <c r="AI654" s="12">
        <f t="shared" si="1507"/>
        <v>0.10069444444444448</v>
      </c>
      <c r="AJ654" s="225">
        <f t="shared" si="1508"/>
        <v>2</v>
      </c>
      <c r="AK654" s="225">
        <f t="shared" si="1509"/>
        <v>25</v>
      </c>
      <c r="AL654" s="456">
        <v>0.48958333333333331</v>
      </c>
      <c r="AM654" s="456">
        <v>0.59027777777777779</v>
      </c>
      <c r="AN654" s="12">
        <f t="shared" si="1576"/>
        <v>0.10069444444444448</v>
      </c>
      <c r="AO654" s="13">
        <f t="shared" si="1577"/>
        <v>2</v>
      </c>
      <c r="AP654" s="13">
        <f t="shared" si="1578"/>
        <v>25</v>
      </c>
      <c r="AQ654" s="456">
        <v>0.59444444444444444</v>
      </c>
      <c r="AR654" s="12">
        <f t="shared" si="1646"/>
        <v>4.1666666666666519E-3</v>
      </c>
      <c r="AS654" s="225">
        <f t="shared" si="1647"/>
        <v>0</v>
      </c>
      <c r="AT654" s="13">
        <f t="shared" si="1648"/>
        <v>6</v>
      </c>
      <c r="AU654" s="456">
        <v>0.59791666666666665</v>
      </c>
      <c r="AV654" s="226">
        <f t="shared" si="1649"/>
        <v>3.4722222222222099E-3</v>
      </c>
      <c r="AW654" s="13">
        <f t="shared" si="1650"/>
        <v>0</v>
      </c>
      <c r="AX654" s="13">
        <f t="shared" si="1651"/>
        <v>5</v>
      </c>
      <c r="AY654" s="456">
        <v>0.7402777777777777</v>
      </c>
      <c r="AZ654" s="12">
        <f t="shared" si="1362"/>
        <v>0.14236111111111105</v>
      </c>
      <c r="BA654" s="225">
        <f t="shared" si="1363"/>
        <v>3</v>
      </c>
      <c r="BB654" s="225">
        <f t="shared" si="1364"/>
        <v>25</v>
      </c>
      <c r="BC654" s="456">
        <v>0.7402777777777777</v>
      </c>
      <c r="BD654" s="456">
        <v>0.7402777777777777</v>
      </c>
      <c r="BE654" s="12">
        <f t="shared" si="1580"/>
        <v>0</v>
      </c>
      <c r="BF654" s="13">
        <f t="shared" si="1581"/>
        <v>0</v>
      </c>
      <c r="BG654" s="13">
        <f t="shared" si="1582"/>
        <v>0</v>
      </c>
      <c r="BH654" s="456">
        <v>0.7402777777777777</v>
      </c>
      <c r="BI654" s="456">
        <v>0.7402777777777777</v>
      </c>
      <c r="BJ654" s="455"/>
      <c r="BK654" s="69">
        <f t="shared" si="1583"/>
        <v>0</v>
      </c>
      <c r="BL654" s="13">
        <f t="shared" si="1584"/>
        <v>0</v>
      </c>
      <c r="BM654" s="13">
        <f t="shared" si="1585"/>
        <v>0</v>
      </c>
      <c r="BN654" s="456">
        <v>0.74652777777777779</v>
      </c>
      <c r="BO654" s="12">
        <f t="shared" si="1465"/>
        <v>6.2500000000000888E-3</v>
      </c>
      <c r="BP654" s="225">
        <f t="shared" si="1466"/>
        <v>0</v>
      </c>
      <c r="BQ654" s="225">
        <f t="shared" si="1467"/>
        <v>9</v>
      </c>
      <c r="BR654" s="456">
        <v>0.75</v>
      </c>
      <c r="BS654" s="12">
        <f t="shared" si="1368"/>
        <v>3.4722222222222099E-3</v>
      </c>
      <c r="BT654" s="225">
        <f t="shared" si="1369"/>
        <v>0</v>
      </c>
      <c r="BU654" s="225">
        <f t="shared" si="1370"/>
        <v>5</v>
      </c>
      <c r="BV654" s="456">
        <v>0.75</v>
      </c>
      <c r="BW654" s="456">
        <v>0.75347222222222221</v>
      </c>
      <c r="BX654" s="12">
        <f t="shared" si="1619"/>
        <v>3.4722222222222099E-3</v>
      </c>
      <c r="BY654" s="13">
        <f t="shared" si="1620"/>
        <v>0</v>
      </c>
      <c r="BZ654" s="13">
        <f t="shared" si="1621"/>
        <v>5</v>
      </c>
      <c r="CA654" s="226">
        <f t="shared" si="1622"/>
        <v>0.30902777777777779</v>
      </c>
      <c r="CB654" s="13">
        <f t="shared" si="1623"/>
        <v>7</v>
      </c>
      <c r="CC654" s="13">
        <f t="shared" si="1624"/>
        <v>25</v>
      </c>
      <c r="CD654" s="12">
        <f t="shared" si="1625"/>
        <v>2.9861111111111116E-2</v>
      </c>
      <c r="CE654" s="13">
        <f t="shared" si="1626"/>
        <v>0</v>
      </c>
      <c r="CF654" s="13">
        <f t="shared" si="1627"/>
        <v>43</v>
      </c>
      <c r="CG654" s="12">
        <f t="shared" si="1628"/>
        <v>0.10069444444444448</v>
      </c>
      <c r="CH654" s="13">
        <f t="shared" si="1629"/>
        <v>2</v>
      </c>
      <c r="CI654" s="13">
        <f t="shared" si="1630"/>
        <v>25</v>
      </c>
      <c r="CJ654" s="12">
        <f t="shared" si="1631"/>
        <v>0.14236111111111105</v>
      </c>
      <c r="CK654" s="13">
        <f t="shared" si="1632"/>
        <v>3</v>
      </c>
      <c r="CL654" s="13">
        <f t="shared" si="1633"/>
        <v>25</v>
      </c>
      <c r="CM654" s="62"/>
      <c r="CN654" s="62"/>
      <c r="CO654" s="62"/>
      <c r="CP654" s="12">
        <f t="shared" ref="CP654:CP665" si="1659">AZ654-(CS654+CV654+CY654+DB654+DE654+DH654)</f>
        <v>8.2638888888888817E-2</v>
      </c>
      <c r="CQ654" s="13">
        <f t="shared" ref="CQ654:CQ665" si="1660">HOUR(CP654)</f>
        <v>1</v>
      </c>
      <c r="CR654" s="13">
        <f t="shared" ref="CR654:CR665" si="1661">MINUTE(CP654)</f>
        <v>59</v>
      </c>
      <c r="CS654" s="456">
        <v>0</v>
      </c>
      <c r="CT654" s="13">
        <f t="shared" si="1634"/>
        <v>0</v>
      </c>
      <c r="CU654" s="13">
        <f t="shared" si="1635"/>
        <v>0</v>
      </c>
      <c r="CV654" s="456">
        <v>4.6527777777777779E-2</v>
      </c>
      <c r="CW654" s="13">
        <f t="shared" si="1636"/>
        <v>1</v>
      </c>
      <c r="CX654" s="13">
        <f t="shared" si="1637"/>
        <v>7</v>
      </c>
      <c r="CY654" s="456">
        <v>0</v>
      </c>
      <c r="CZ654" s="13">
        <f t="shared" si="1638"/>
        <v>0</v>
      </c>
      <c r="DA654" s="13">
        <f t="shared" si="1639"/>
        <v>0</v>
      </c>
      <c r="DB654" s="456">
        <v>0</v>
      </c>
      <c r="DC654" s="13">
        <f>HOUR(DB654)</f>
        <v>0</v>
      </c>
      <c r="DD654" s="13">
        <f>MINUTE(DB654)</f>
        <v>0</v>
      </c>
      <c r="DE654" s="456">
        <v>0</v>
      </c>
      <c r="DF654" s="13">
        <f>HOUR(DE654)</f>
        <v>0</v>
      </c>
      <c r="DG654" s="13">
        <f>MINUTE(DE654)</f>
        <v>0</v>
      </c>
      <c r="DH654" s="456">
        <v>1.3194444444444444E-2</v>
      </c>
      <c r="DI654" s="13">
        <f t="shared" si="1612"/>
        <v>0</v>
      </c>
      <c r="DJ654" s="13">
        <f t="shared" si="1613"/>
        <v>19</v>
      </c>
      <c r="DK654" s="456">
        <v>0</v>
      </c>
      <c r="DL654" s="35">
        <f t="shared" si="1657"/>
        <v>0</v>
      </c>
      <c r="DM654" s="35">
        <f t="shared" si="1658"/>
        <v>0</v>
      </c>
      <c r="DN654" s="66">
        <f t="shared" si="1299"/>
        <v>2308014.2260000012</v>
      </c>
      <c r="DO654" s="74">
        <f t="shared" si="1300"/>
        <v>37171</v>
      </c>
      <c r="DP654" s="66">
        <f t="shared" si="1373"/>
        <v>60.466956521739128</v>
      </c>
      <c r="DQ654" s="63">
        <f t="shared" si="1301"/>
        <v>62.09179806838668</v>
      </c>
      <c r="DR654" s="66" t="e">
        <f t="shared" si="1468"/>
        <v>#NUM!</v>
      </c>
      <c r="DS654" s="96" t="e">
        <f t="shared" si="1469"/>
        <v>#NUM!</v>
      </c>
      <c r="DT654" s="66" t="e">
        <f t="shared" si="1470"/>
        <v>#NUM!</v>
      </c>
      <c r="DU654" s="66" t="e">
        <f t="shared" si="1471"/>
        <v>#NUM!</v>
      </c>
      <c r="FJ654" s="3">
        <f t="shared" si="1305"/>
        <v>6.5972222222222265E-2</v>
      </c>
      <c r="FK654" s="3">
        <f t="shared" si="1510"/>
        <v>4.3750000000000011E-2</v>
      </c>
      <c r="FL654" s="3">
        <f t="shared" si="1511"/>
        <v>4.1666666666666519E-3</v>
      </c>
    </row>
    <row r="655" spans="1:168">
      <c r="A655" s="175">
        <v>654</v>
      </c>
      <c r="B655" s="451">
        <v>62</v>
      </c>
      <c r="C655" s="452">
        <v>40893</v>
      </c>
      <c r="D655" s="453">
        <v>12</v>
      </c>
      <c r="E655" s="454" t="s">
        <v>39</v>
      </c>
      <c r="F655" s="451">
        <v>23</v>
      </c>
      <c r="G655" s="455" t="s">
        <v>38</v>
      </c>
      <c r="H655" s="455" t="s">
        <v>462</v>
      </c>
      <c r="I655" s="455" t="s">
        <v>800</v>
      </c>
      <c r="J655" s="456">
        <v>0.4548611111111111</v>
      </c>
      <c r="K655" s="457">
        <v>3730.12</v>
      </c>
      <c r="L655" s="455" t="s">
        <v>33</v>
      </c>
      <c r="M655" s="451">
        <v>59</v>
      </c>
      <c r="N655" s="451">
        <v>0</v>
      </c>
      <c r="O655" s="455"/>
      <c r="P655" s="456">
        <v>0.4548611111111111</v>
      </c>
      <c r="Q655" s="456">
        <v>0.4548611111111111</v>
      </c>
      <c r="R655" s="12">
        <f t="shared" si="1564"/>
        <v>0</v>
      </c>
      <c r="S655" s="13">
        <f t="shared" si="1565"/>
        <v>0</v>
      </c>
      <c r="T655" s="13">
        <f t="shared" si="1566"/>
        <v>0</v>
      </c>
      <c r="U655" s="456">
        <v>0.46875</v>
      </c>
      <c r="V655" s="12">
        <f t="shared" si="1567"/>
        <v>1.3888888888888895E-2</v>
      </c>
      <c r="W655" s="13">
        <f t="shared" si="1568"/>
        <v>0</v>
      </c>
      <c r="X655" s="225">
        <f t="shared" si="1569"/>
        <v>20</v>
      </c>
      <c r="Y655" s="456">
        <v>0.47916666666666669</v>
      </c>
      <c r="Z655" s="12">
        <f t="shared" si="1570"/>
        <v>1.0416666666666685E-2</v>
      </c>
      <c r="AA655" s="13">
        <f t="shared" si="1571"/>
        <v>0</v>
      </c>
      <c r="AB655" s="13">
        <f t="shared" si="1572"/>
        <v>15</v>
      </c>
      <c r="AC655" s="456">
        <v>0.59375</v>
      </c>
      <c r="AD655" s="12">
        <f t="shared" si="1616"/>
        <v>0.11458333333333331</v>
      </c>
      <c r="AE655" s="13">
        <f t="shared" si="1617"/>
        <v>2</v>
      </c>
      <c r="AF655" s="13">
        <f t="shared" si="1618"/>
        <v>45</v>
      </c>
      <c r="AG655" s="456">
        <v>0.59722222222222221</v>
      </c>
      <c r="AH655" s="456">
        <v>0.64583333333333337</v>
      </c>
      <c r="AI655" s="12">
        <f t="shared" si="1507"/>
        <v>4.861111111111116E-2</v>
      </c>
      <c r="AJ655" s="225">
        <f t="shared" si="1508"/>
        <v>1</v>
      </c>
      <c r="AK655" s="225">
        <f t="shared" si="1509"/>
        <v>10</v>
      </c>
      <c r="AL655" s="456">
        <v>0.59722222222222221</v>
      </c>
      <c r="AM655" s="456">
        <v>0.64583333333333337</v>
      </c>
      <c r="AN655" s="12">
        <f t="shared" si="1576"/>
        <v>4.861111111111116E-2</v>
      </c>
      <c r="AO655" s="13">
        <f t="shared" si="1577"/>
        <v>1</v>
      </c>
      <c r="AP655" s="13">
        <f t="shared" si="1578"/>
        <v>10</v>
      </c>
      <c r="AQ655" s="456">
        <v>0.66666666666666663</v>
      </c>
      <c r="AR655" s="12">
        <f t="shared" si="1646"/>
        <v>2.0833333333333259E-2</v>
      </c>
      <c r="AS655" s="225">
        <f t="shared" si="1647"/>
        <v>0</v>
      </c>
      <c r="AT655" s="13">
        <f t="shared" si="1648"/>
        <v>30</v>
      </c>
      <c r="AU655" s="456">
        <v>0.67361111111111116</v>
      </c>
      <c r="AV655" s="226">
        <f t="shared" si="1649"/>
        <v>6.9444444444445308E-3</v>
      </c>
      <c r="AW655" s="13">
        <f t="shared" si="1650"/>
        <v>0</v>
      </c>
      <c r="AX655" s="13">
        <f t="shared" si="1651"/>
        <v>10</v>
      </c>
      <c r="AY655" s="456">
        <v>0.87430555555555556</v>
      </c>
      <c r="AZ655" s="12">
        <f t="shared" si="1362"/>
        <v>0.2006944444444444</v>
      </c>
      <c r="BA655" s="225">
        <f t="shared" si="1363"/>
        <v>4</v>
      </c>
      <c r="BB655" s="225">
        <f t="shared" si="1364"/>
        <v>49</v>
      </c>
      <c r="BC655" s="456">
        <v>0.87430555555555556</v>
      </c>
      <c r="BD655" s="456">
        <v>0.87430555555555556</v>
      </c>
      <c r="BE655" s="12">
        <f t="shared" si="1580"/>
        <v>0</v>
      </c>
      <c r="BF655" s="13">
        <f t="shared" si="1581"/>
        <v>0</v>
      </c>
      <c r="BG655" s="13">
        <f t="shared" si="1582"/>
        <v>0</v>
      </c>
      <c r="BH655" s="456">
        <v>0.87430555555555556</v>
      </c>
      <c r="BI655" s="456">
        <v>0.87430555555555556</v>
      </c>
      <c r="BJ655" s="455"/>
      <c r="BK655" s="69">
        <f t="shared" si="1583"/>
        <v>0</v>
      </c>
      <c r="BL655" s="13">
        <f t="shared" si="1584"/>
        <v>0</v>
      </c>
      <c r="BM655" s="13">
        <f t="shared" si="1585"/>
        <v>0</v>
      </c>
      <c r="BN655" s="456">
        <v>0.88194444444444453</v>
      </c>
      <c r="BO655" s="12">
        <f t="shared" si="1465"/>
        <v>7.6388888888889728E-3</v>
      </c>
      <c r="BP655" s="225">
        <f t="shared" si="1466"/>
        <v>0</v>
      </c>
      <c r="BQ655" s="225">
        <f t="shared" si="1467"/>
        <v>11</v>
      </c>
      <c r="BR655" s="456">
        <v>0.88541666666666663</v>
      </c>
      <c r="BS655" s="12">
        <f t="shared" si="1368"/>
        <v>3.4722222222220989E-3</v>
      </c>
      <c r="BT655" s="225">
        <f t="shared" si="1369"/>
        <v>0</v>
      </c>
      <c r="BU655" s="225">
        <f t="shared" si="1370"/>
        <v>5</v>
      </c>
      <c r="BV655" s="456">
        <v>0.88541666666666663</v>
      </c>
      <c r="BW655" s="456">
        <v>0.88888888888888884</v>
      </c>
      <c r="BX655" s="12">
        <f t="shared" si="1619"/>
        <v>3.4722222222222099E-3</v>
      </c>
      <c r="BY655" s="13">
        <f t="shared" si="1620"/>
        <v>0</v>
      </c>
      <c r="BZ655" s="13">
        <f t="shared" si="1621"/>
        <v>5</v>
      </c>
      <c r="CA655" s="226">
        <f t="shared" si="1622"/>
        <v>0.43402777777777773</v>
      </c>
      <c r="CB655" s="13">
        <f t="shared" si="1623"/>
        <v>10</v>
      </c>
      <c r="CC655" s="13">
        <f t="shared" si="1624"/>
        <v>25</v>
      </c>
      <c r="CD655" s="12">
        <f t="shared" si="1625"/>
        <v>0.14652777777777765</v>
      </c>
      <c r="CE655" s="13">
        <f t="shared" si="1626"/>
        <v>3</v>
      </c>
      <c r="CF655" s="13">
        <f t="shared" si="1627"/>
        <v>31</v>
      </c>
      <c r="CG655" s="12">
        <f t="shared" si="1628"/>
        <v>4.861111111111116E-2</v>
      </c>
      <c r="CH655" s="13">
        <f t="shared" si="1629"/>
        <v>1</v>
      </c>
      <c r="CI655" s="13">
        <f t="shared" si="1630"/>
        <v>10</v>
      </c>
      <c r="CJ655" s="12">
        <f t="shared" si="1631"/>
        <v>0.2006944444444444</v>
      </c>
      <c r="CK655" s="13">
        <f t="shared" si="1632"/>
        <v>4</v>
      </c>
      <c r="CL655" s="13">
        <f t="shared" si="1633"/>
        <v>49</v>
      </c>
      <c r="CM655" s="62"/>
      <c r="CN655" s="62"/>
      <c r="CO655" s="62"/>
      <c r="CP655" s="12">
        <f t="shared" si="1659"/>
        <v>4.7222222222222165E-2</v>
      </c>
      <c r="CQ655" s="13">
        <f t="shared" si="1660"/>
        <v>1</v>
      </c>
      <c r="CR655" s="13">
        <f t="shared" si="1661"/>
        <v>8</v>
      </c>
      <c r="CS655" s="456">
        <v>0</v>
      </c>
      <c r="CT655" s="13">
        <f t="shared" si="1634"/>
        <v>0</v>
      </c>
      <c r="CU655" s="13">
        <f t="shared" si="1635"/>
        <v>0</v>
      </c>
      <c r="CV655" s="456">
        <v>0</v>
      </c>
      <c r="CW655" s="13">
        <f t="shared" si="1636"/>
        <v>0</v>
      </c>
      <c r="CX655" s="13">
        <f t="shared" si="1637"/>
        <v>0</v>
      </c>
      <c r="CY655" s="456">
        <v>0</v>
      </c>
      <c r="CZ655" s="13">
        <f t="shared" si="1638"/>
        <v>0</v>
      </c>
      <c r="DA655" s="13">
        <f t="shared" si="1639"/>
        <v>0</v>
      </c>
      <c r="DB655" s="456">
        <v>0</v>
      </c>
      <c r="DC655" s="13">
        <f>HOUR(DB655)</f>
        <v>0</v>
      </c>
      <c r="DD655" s="13">
        <f>MINUTE(DB655)</f>
        <v>0</v>
      </c>
      <c r="DE655" s="456">
        <v>0</v>
      </c>
      <c r="DF655" s="13">
        <f>HOUR(DE655)</f>
        <v>0</v>
      </c>
      <c r="DG655" s="13">
        <f>MINUTE(DE655)</f>
        <v>0</v>
      </c>
      <c r="DH655" s="456">
        <v>0.15347222222222223</v>
      </c>
      <c r="DI655" s="13">
        <f t="shared" si="1612"/>
        <v>3</v>
      </c>
      <c r="DJ655" s="13">
        <f t="shared" si="1613"/>
        <v>41</v>
      </c>
      <c r="DK655" s="456">
        <v>0</v>
      </c>
      <c r="DL655" s="35">
        <f t="shared" si="1657"/>
        <v>0</v>
      </c>
      <c r="DM655" s="35">
        <f t="shared" si="1658"/>
        <v>0</v>
      </c>
      <c r="DN655" s="66">
        <f t="shared" si="1299"/>
        <v>2311744.3460000013</v>
      </c>
      <c r="DO655" s="74">
        <f>DO654+M655</f>
        <v>37230</v>
      </c>
      <c r="DP655" s="66">
        <f t="shared" si="1373"/>
        <v>63.22237288135593</v>
      </c>
      <c r="DQ655" s="63">
        <f t="shared" si="1301"/>
        <v>62.093589739457464</v>
      </c>
      <c r="DR655" s="66" t="e">
        <f t="shared" si="1468"/>
        <v>#NUM!</v>
      </c>
      <c r="DS655" s="96" t="e">
        <f t="shared" si="1469"/>
        <v>#NUM!</v>
      </c>
      <c r="DT655" s="66" t="e">
        <f t="shared" si="1470"/>
        <v>#NUM!</v>
      </c>
      <c r="DU655" s="66" t="e">
        <f t="shared" si="1471"/>
        <v>#NUM!</v>
      </c>
      <c r="FJ655" s="3">
        <f t="shared" si="1305"/>
        <v>0.18472222222222218</v>
      </c>
      <c r="FK655" s="3">
        <f t="shared" si="1510"/>
        <v>0.1388888888888889</v>
      </c>
      <c r="FL655" s="3">
        <f t="shared" si="1511"/>
        <v>2.0833333333333259E-2</v>
      </c>
    </row>
    <row r="656" spans="1:168">
      <c r="A656" s="199">
        <v>655</v>
      </c>
      <c r="B656" s="451">
        <v>63</v>
      </c>
      <c r="C656" s="452">
        <v>40893</v>
      </c>
      <c r="D656" s="453">
        <v>12</v>
      </c>
      <c r="E656" s="454" t="s">
        <v>286</v>
      </c>
      <c r="F656" s="451">
        <v>2</v>
      </c>
      <c r="G656" s="455" t="s">
        <v>287</v>
      </c>
      <c r="H656" s="455" t="s">
        <v>288</v>
      </c>
      <c r="I656" s="455" t="s">
        <v>25</v>
      </c>
      <c r="J656" s="456">
        <v>0.73263888888888884</v>
      </c>
      <c r="K656" s="457">
        <v>3737.09</v>
      </c>
      <c r="L656" s="455" t="s">
        <v>34</v>
      </c>
      <c r="M656" s="451">
        <v>59</v>
      </c>
      <c r="N656" s="451">
        <v>0</v>
      </c>
      <c r="O656" s="455"/>
      <c r="P656" s="456">
        <v>0.73263888888888884</v>
      </c>
      <c r="Q656" s="456">
        <v>0.73263888888888884</v>
      </c>
      <c r="R656" s="12">
        <f t="shared" si="1564"/>
        <v>0</v>
      </c>
      <c r="S656" s="13">
        <f t="shared" si="1565"/>
        <v>0</v>
      </c>
      <c r="T656" s="13">
        <f t="shared" si="1566"/>
        <v>0</v>
      </c>
      <c r="U656" s="456">
        <v>0.73611111111111116</v>
      </c>
      <c r="V656" s="12">
        <f t="shared" si="1567"/>
        <v>3.4722222222223209E-3</v>
      </c>
      <c r="W656" s="13">
        <f t="shared" si="1568"/>
        <v>0</v>
      </c>
      <c r="X656" s="225">
        <f t="shared" si="1569"/>
        <v>5</v>
      </c>
      <c r="Y656" s="456">
        <v>0.75</v>
      </c>
      <c r="Z656" s="12">
        <f t="shared" si="1570"/>
        <v>1.388888888888884E-2</v>
      </c>
      <c r="AA656" s="13">
        <f t="shared" si="1571"/>
        <v>0</v>
      </c>
      <c r="AB656" s="13">
        <f t="shared" si="1572"/>
        <v>20</v>
      </c>
      <c r="AC656" s="456">
        <v>0.78472222222222221</v>
      </c>
      <c r="AD656" s="12">
        <f t="shared" si="1616"/>
        <v>3.472222222222221E-2</v>
      </c>
      <c r="AE656" s="13">
        <f t="shared" si="1617"/>
        <v>0</v>
      </c>
      <c r="AF656" s="13">
        <f t="shared" si="1618"/>
        <v>50</v>
      </c>
      <c r="AG656" s="456">
        <v>0.78819444444444453</v>
      </c>
      <c r="AH656" s="456">
        <v>0.84375</v>
      </c>
      <c r="AI656" s="12">
        <f t="shared" si="1507"/>
        <v>5.5555555555555469E-2</v>
      </c>
      <c r="AJ656" s="225">
        <f t="shared" si="1508"/>
        <v>1</v>
      </c>
      <c r="AK656" s="225">
        <f t="shared" si="1509"/>
        <v>20</v>
      </c>
      <c r="AL656" s="456">
        <v>0.78819444444444453</v>
      </c>
      <c r="AM656" s="456">
        <v>0.84375</v>
      </c>
      <c r="AN656" s="12">
        <f t="shared" si="1576"/>
        <v>5.5555555555555469E-2</v>
      </c>
      <c r="AO656" s="13">
        <f t="shared" si="1577"/>
        <v>1</v>
      </c>
      <c r="AP656" s="13">
        <f t="shared" si="1578"/>
        <v>20</v>
      </c>
      <c r="AQ656" s="456">
        <v>0.90277777777777779</v>
      </c>
      <c r="AR656" s="12">
        <f t="shared" si="1646"/>
        <v>5.902777777777779E-2</v>
      </c>
      <c r="AS656" s="225">
        <f t="shared" si="1647"/>
        <v>1</v>
      </c>
      <c r="AT656" s="13">
        <f t="shared" si="1648"/>
        <v>25</v>
      </c>
      <c r="AU656" s="456">
        <v>0.90625</v>
      </c>
      <c r="AV656" s="226">
        <f t="shared" si="1649"/>
        <v>3.4722222222222099E-3</v>
      </c>
      <c r="AW656" s="13">
        <f t="shared" si="1650"/>
        <v>0</v>
      </c>
      <c r="AX656" s="13">
        <f t="shared" si="1651"/>
        <v>5</v>
      </c>
      <c r="AY656" s="456">
        <v>1.0381944444444444</v>
      </c>
      <c r="AZ656" s="12">
        <f t="shared" si="1362"/>
        <v>0.13194444444444442</v>
      </c>
      <c r="BA656" s="225">
        <f t="shared" si="1363"/>
        <v>3</v>
      </c>
      <c r="BB656" s="225">
        <f t="shared" si="1364"/>
        <v>10</v>
      </c>
      <c r="BC656" s="456">
        <v>1.0381944444444444</v>
      </c>
      <c r="BD656" s="456">
        <v>1.0381944444444444</v>
      </c>
      <c r="BE656" s="12">
        <f t="shared" si="1580"/>
        <v>0</v>
      </c>
      <c r="BF656" s="13">
        <f t="shared" si="1581"/>
        <v>0</v>
      </c>
      <c r="BG656" s="13">
        <f t="shared" si="1582"/>
        <v>0</v>
      </c>
      <c r="BH656" s="456">
        <v>1.0381944444444444</v>
      </c>
      <c r="BI656" s="456">
        <v>1.0381944444444444</v>
      </c>
      <c r="BJ656" s="455"/>
      <c r="BK656" s="69">
        <f t="shared" si="1583"/>
        <v>0</v>
      </c>
      <c r="BL656" s="13">
        <f t="shared" si="1584"/>
        <v>0</v>
      </c>
      <c r="BM656" s="13">
        <f t="shared" si="1585"/>
        <v>0</v>
      </c>
      <c r="BN656" s="456">
        <v>1.0451388888888888</v>
      </c>
      <c r="BO656" s="12">
        <f t="shared" si="1465"/>
        <v>6.9444444444444198E-3</v>
      </c>
      <c r="BP656" s="225">
        <f t="shared" si="1466"/>
        <v>0</v>
      </c>
      <c r="BQ656" s="225">
        <f t="shared" si="1467"/>
        <v>10</v>
      </c>
      <c r="BR656" s="456">
        <v>1.0486111111111112</v>
      </c>
      <c r="BS656" s="12">
        <f t="shared" si="1368"/>
        <v>3.4722222222223209E-3</v>
      </c>
      <c r="BT656" s="225">
        <f t="shared" si="1369"/>
        <v>0</v>
      </c>
      <c r="BU656" s="225">
        <f t="shared" si="1370"/>
        <v>5</v>
      </c>
      <c r="BV656" s="456">
        <v>1.0486111111111112</v>
      </c>
      <c r="BW656" s="456">
        <v>1.0520833333333333</v>
      </c>
      <c r="BX656" s="12">
        <f t="shared" si="1619"/>
        <v>3.4722222222220989E-3</v>
      </c>
      <c r="BY656" s="13">
        <f t="shared" si="1620"/>
        <v>0</v>
      </c>
      <c r="BZ656" s="13">
        <f t="shared" si="1621"/>
        <v>5</v>
      </c>
      <c r="CA656" s="226">
        <f t="shared" si="1622"/>
        <v>0.31944444444444442</v>
      </c>
      <c r="CB656" s="13">
        <f t="shared" si="1623"/>
        <v>7</v>
      </c>
      <c r="CC656" s="13">
        <f t="shared" si="1624"/>
        <v>40</v>
      </c>
      <c r="CD656" s="12">
        <f t="shared" si="1625"/>
        <v>0.10416666666666674</v>
      </c>
      <c r="CE656" s="13">
        <f t="shared" si="1626"/>
        <v>2</v>
      </c>
      <c r="CF656" s="13">
        <f t="shared" si="1627"/>
        <v>30</v>
      </c>
      <c r="CG656" s="12">
        <f t="shared" si="1628"/>
        <v>5.5555555555555469E-2</v>
      </c>
      <c r="CH656" s="13">
        <f t="shared" si="1629"/>
        <v>1</v>
      </c>
      <c r="CI656" s="13">
        <f t="shared" si="1630"/>
        <v>20</v>
      </c>
      <c r="CJ656" s="12">
        <f t="shared" si="1631"/>
        <v>0.13194444444444442</v>
      </c>
      <c r="CK656" s="13">
        <f t="shared" si="1632"/>
        <v>3</v>
      </c>
      <c r="CL656" s="13">
        <f t="shared" si="1633"/>
        <v>10</v>
      </c>
      <c r="CM656" s="62"/>
      <c r="CN656" s="62"/>
      <c r="CO656" s="62"/>
      <c r="CP656" s="12">
        <f t="shared" si="1659"/>
        <v>6.4583333333333312E-2</v>
      </c>
      <c r="CQ656" s="13">
        <f t="shared" si="1660"/>
        <v>1</v>
      </c>
      <c r="CR656" s="13">
        <f t="shared" si="1661"/>
        <v>33</v>
      </c>
      <c r="CS656" s="456">
        <v>0</v>
      </c>
      <c r="CT656" s="13">
        <f t="shared" si="1634"/>
        <v>0</v>
      </c>
      <c r="CU656" s="13">
        <f t="shared" si="1635"/>
        <v>0</v>
      </c>
      <c r="CV656" s="456">
        <v>0</v>
      </c>
      <c r="CW656" s="13">
        <f t="shared" si="1636"/>
        <v>0</v>
      </c>
      <c r="CX656" s="13">
        <f t="shared" si="1637"/>
        <v>0</v>
      </c>
      <c r="CY656" s="456">
        <v>0</v>
      </c>
      <c r="CZ656" s="13">
        <f t="shared" si="1638"/>
        <v>0</v>
      </c>
      <c r="DA656" s="13">
        <f t="shared" si="1639"/>
        <v>0</v>
      </c>
      <c r="DB656" s="456">
        <v>0</v>
      </c>
      <c r="DC656" s="13">
        <f>HOUR(DB656)</f>
        <v>0</v>
      </c>
      <c r="DD656" s="13">
        <f>MINUTE(DB656)</f>
        <v>0</v>
      </c>
      <c r="DE656" s="456">
        <v>0</v>
      </c>
      <c r="DF656" s="13">
        <f>HOUR(DE656)</f>
        <v>0</v>
      </c>
      <c r="DG656" s="13">
        <f>MINUTE(DE656)</f>
        <v>0</v>
      </c>
      <c r="DH656" s="456">
        <v>6.7361111111111108E-2</v>
      </c>
      <c r="DI656" s="13">
        <f t="shared" si="1612"/>
        <v>1</v>
      </c>
      <c r="DJ656" s="13">
        <f t="shared" si="1613"/>
        <v>37</v>
      </c>
      <c r="DK656" s="456">
        <v>0</v>
      </c>
      <c r="DL656" s="35">
        <f t="shared" si="1657"/>
        <v>0</v>
      </c>
      <c r="DM656" s="35">
        <f t="shared" si="1658"/>
        <v>0</v>
      </c>
      <c r="DN656" s="66">
        <f t="shared" si="1299"/>
        <v>2315481.4360000012</v>
      </c>
      <c r="DO656" s="74">
        <f t="shared" si="1300"/>
        <v>37289</v>
      </c>
      <c r="DP656" s="66">
        <f t="shared" si="1373"/>
        <v>63.340508474576275</v>
      </c>
      <c r="DQ656" s="63">
        <f t="shared" si="1301"/>
        <v>62.095562659229294</v>
      </c>
      <c r="DR656" s="66" t="e">
        <f t="shared" si="1468"/>
        <v>#NUM!</v>
      </c>
      <c r="DS656" s="96" t="e">
        <f t="shared" si="1469"/>
        <v>#NUM!</v>
      </c>
      <c r="DT656" s="66" t="e">
        <f t="shared" si="1470"/>
        <v>#NUM!</v>
      </c>
      <c r="DU656" s="66" t="e">
        <f t="shared" si="1471"/>
        <v>#NUM!</v>
      </c>
      <c r="FJ656" s="3">
        <f t="shared" si="1305"/>
        <v>0.13194444444444453</v>
      </c>
      <c r="FK656" s="3">
        <f t="shared" si="1510"/>
        <v>5.208333333333337E-2</v>
      </c>
      <c r="FL656" s="3">
        <f t="shared" si="1511"/>
        <v>5.902777777777779E-2</v>
      </c>
    </row>
    <row r="657" spans="1:168">
      <c r="A657" s="175">
        <v>656</v>
      </c>
      <c r="B657" s="451">
        <v>64</v>
      </c>
      <c r="C657" s="452">
        <v>40894</v>
      </c>
      <c r="D657" s="453">
        <v>12</v>
      </c>
      <c r="E657" s="454" t="s">
        <v>171</v>
      </c>
      <c r="F657" s="451">
        <v>13</v>
      </c>
      <c r="G657" s="455" t="s">
        <v>325</v>
      </c>
      <c r="H657" s="455" t="s">
        <v>792</v>
      </c>
      <c r="I657" s="455" t="s">
        <v>801</v>
      </c>
      <c r="J657" s="456">
        <v>0.81944444444444453</v>
      </c>
      <c r="K657" s="457">
        <v>3731.29</v>
      </c>
      <c r="L657" s="455" t="s">
        <v>34</v>
      </c>
      <c r="M657" s="451">
        <v>59</v>
      </c>
      <c r="N657" s="451">
        <v>0</v>
      </c>
      <c r="O657" s="455"/>
      <c r="P657" s="456">
        <v>0.81944444444444453</v>
      </c>
      <c r="Q657" s="456">
        <v>0.81944444444444453</v>
      </c>
      <c r="R657" s="12">
        <f t="shared" si="1564"/>
        <v>0</v>
      </c>
      <c r="S657" s="13">
        <f t="shared" si="1565"/>
        <v>0</v>
      </c>
      <c r="T657" s="13">
        <f t="shared" si="1566"/>
        <v>0</v>
      </c>
      <c r="U657" s="456">
        <v>0.82291666666666663</v>
      </c>
      <c r="V657" s="12">
        <f t="shared" si="1567"/>
        <v>3.4722222222220989E-3</v>
      </c>
      <c r="W657" s="13">
        <f t="shared" si="1568"/>
        <v>0</v>
      </c>
      <c r="X657" s="225">
        <f t="shared" si="1569"/>
        <v>5</v>
      </c>
      <c r="Y657" s="456">
        <v>0.84375</v>
      </c>
      <c r="Z657" s="12">
        <f t="shared" si="1570"/>
        <v>2.083333333333337E-2</v>
      </c>
      <c r="AA657" s="13">
        <f t="shared" si="1571"/>
        <v>0</v>
      </c>
      <c r="AB657" s="13">
        <f t="shared" si="1572"/>
        <v>30</v>
      </c>
      <c r="AC657" s="456">
        <v>0.97222222222222221</v>
      </c>
      <c r="AD657" s="12">
        <f t="shared" si="1616"/>
        <v>0.12847222222222221</v>
      </c>
      <c r="AE657" s="13">
        <f t="shared" si="1617"/>
        <v>3</v>
      </c>
      <c r="AF657" s="13">
        <f t="shared" si="1618"/>
        <v>5</v>
      </c>
      <c r="AG657" s="456">
        <v>0.97222222222222221</v>
      </c>
      <c r="AH657" s="456">
        <v>0.98611111111111116</v>
      </c>
      <c r="AI657" s="12">
        <f t="shared" si="1507"/>
        <v>1.3888888888888951E-2</v>
      </c>
      <c r="AJ657" s="225">
        <f t="shared" si="1508"/>
        <v>0</v>
      </c>
      <c r="AK657" s="225">
        <f t="shared" si="1509"/>
        <v>20</v>
      </c>
      <c r="AL657" s="456">
        <v>0.97222222222222221</v>
      </c>
      <c r="AM657" s="456">
        <v>0.98611111111111116</v>
      </c>
      <c r="AN657" s="12">
        <f t="shared" si="1576"/>
        <v>1.3888888888888951E-2</v>
      </c>
      <c r="AO657" s="13">
        <f t="shared" si="1577"/>
        <v>0</v>
      </c>
      <c r="AP657" s="13">
        <f t="shared" si="1578"/>
        <v>20</v>
      </c>
      <c r="AQ657" s="456">
        <v>1.0625</v>
      </c>
      <c r="AR657" s="12">
        <f t="shared" si="1646"/>
        <v>7.638888888888884E-2</v>
      </c>
      <c r="AS657" s="225">
        <f t="shared" si="1647"/>
        <v>1</v>
      </c>
      <c r="AT657" s="13">
        <f t="shared" si="1648"/>
        <v>50</v>
      </c>
      <c r="AU657" s="456">
        <v>1.0756944444444445</v>
      </c>
      <c r="AV657" s="226">
        <f t="shared" si="1649"/>
        <v>1.3194444444444509E-2</v>
      </c>
      <c r="AW657" s="13">
        <f t="shared" si="1650"/>
        <v>0</v>
      </c>
      <c r="AX657" s="13">
        <f t="shared" si="1651"/>
        <v>19</v>
      </c>
      <c r="AY657" s="456">
        <v>1.2611111111111111</v>
      </c>
      <c r="AZ657" s="12">
        <f t="shared" si="1362"/>
        <v>0.18541666666666656</v>
      </c>
      <c r="BA657" s="225">
        <f t="shared" si="1363"/>
        <v>4</v>
      </c>
      <c r="BB657" s="225">
        <f t="shared" si="1364"/>
        <v>27</v>
      </c>
      <c r="BC657" s="456">
        <v>1.2611111111111111</v>
      </c>
      <c r="BD657" s="456">
        <v>1.2611111111111111</v>
      </c>
      <c r="BE657" s="12">
        <f t="shared" si="1580"/>
        <v>0</v>
      </c>
      <c r="BF657" s="13">
        <f t="shared" si="1581"/>
        <v>0</v>
      </c>
      <c r="BG657" s="13">
        <f t="shared" si="1582"/>
        <v>0</v>
      </c>
      <c r="BH657" s="456">
        <v>1.2611111111111111</v>
      </c>
      <c r="BI657" s="456">
        <v>1.2611111111111111</v>
      </c>
      <c r="BJ657" s="455"/>
      <c r="BK657" s="69">
        <f t="shared" si="1583"/>
        <v>0</v>
      </c>
      <c r="BL657" s="13">
        <f t="shared" si="1584"/>
        <v>0</v>
      </c>
      <c r="BM657" s="13">
        <f t="shared" si="1585"/>
        <v>0</v>
      </c>
      <c r="BN657" s="456">
        <v>1.2673611111111112</v>
      </c>
      <c r="BO657" s="12">
        <f t="shared" si="1465"/>
        <v>6.2500000000000888E-3</v>
      </c>
      <c r="BP657" s="225">
        <f t="shared" si="1466"/>
        <v>0</v>
      </c>
      <c r="BQ657" s="225">
        <f t="shared" si="1467"/>
        <v>9</v>
      </c>
      <c r="BR657" s="456">
        <v>1.2708333333333333</v>
      </c>
      <c r="BS657" s="12">
        <f t="shared" si="1368"/>
        <v>3.4722222222220989E-3</v>
      </c>
      <c r="BT657" s="225">
        <f t="shared" si="1369"/>
        <v>0</v>
      </c>
      <c r="BU657" s="225">
        <f t="shared" si="1370"/>
        <v>5</v>
      </c>
      <c r="BV657" s="456">
        <v>1.2708333333333333</v>
      </c>
      <c r="BW657" s="456">
        <v>1.2743055555555556</v>
      </c>
      <c r="BX657" s="12">
        <f t="shared" si="1619"/>
        <v>3.4722222222223209E-3</v>
      </c>
      <c r="BY657" s="13">
        <f t="shared" si="1620"/>
        <v>0</v>
      </c>
      <c r="BZ657" s="13">
        <f t="shared" si="1621"/>
        <v>5</v>
      </c>
      <c r="CA657" s="226">
        <f t="shared" si="1622"/>
        <v>0.45486111111111105</v>
      </c>
      <c r="CB657" s="13">
        <f t="shared" si="1623"/>
        <v>10</v>
      </c>
      <c r="CC657" s="13">
        <f t="shared" si="1624"/>
        <v>55</v>
      </c>
      <c r="CD657" s="12">
        <f t="shared" si="1625"/>
        <v>0.21458333333333324</v>
      </c>
      <c r="CE657" s="13">
        <f t="shared" si="1626"/>
        <v>5</v>
      </c>
      <c r="CF657" s="13">
        <f t="shared" si="1627"/>
        <v>9</v>
      </c>
      <c r="CG657" s="12">
        <f t="shared" si="1628"/>
        <v>1.3888888888888951E-2</v>
      </c>
      <c r="CH657" s="13">
        <f t="shared" si="1629"/>
        <v>0</v>
      </c>
      <c r="CI657" s="13">
        <f t="shared" si="1630"/>
        <v>20</v>
      </c>
      <c r="CJ657" s="12">
        <f t="shared" si="1631"/>
        <v>0.18541666666666656</v>
      </c>
      <c r="CK657" s="13">
        <f t="shared" si="1632"/>
        <v>4</v>
      </c>
      <c r="CL657" s="13">
        <f t="shared" si="1633"/>
        <v>27</v>
      </c>
      <c r="CM657" s="62"/>
      <c r="CN657" s="62"/>
      <c r="CO657" s="62"/>
      <c r="CP657" s="12">
        <f t="shared" si="1659"/>
        <v>6.944444444444435E-2</v>
      </c>
      <c r="CQ657" s="13">
        <f t="shared" si="1660"/>
        <v>1</v>
      </c>
      <c r="CR657" s="13">
        <f t="shared" si="1661"/>
        <v>40</v>
      </c>
      <c r="CS657" s="456">
        <v>0</v>
      </c>
      <c r="CT657" s="13">
        <f t="shared" si="1634"/>
        <v>0</v>
      </c>
      <c r="CU657" s="13">
        <f t="shared" si="1635"/>
        <v>0</v>
      </c>
      <c r="CV657" s="456">
        <v>0</v>
      </c>
      <c r="CW657" s="13">
        <f t="shared" si="1636"/>
        <v>0</v>
      </c>
      <c r="CX657" s="13">
        <f t="shared" si="1637"/>
        <v>0</v>
      </c>
      <c r="CY657" s="456">
        <v>0</v>
      </c>
      <c r="CZ657" s="13">
        <f t="shared" si="1638"/>
        <v>0</v>
      </c>
      <c r="DA657" s="13">
        <f t="shared" si="1639"/>
        <v>0</v>
      </c>
      <c r="DB657" s="456">
        <v>0</v>
      </c>
      <c r="DC657" s="13">
        <f>HOUR(DB657)</f>
        <v>0</v>
      </c>
      <c r="DD657" s="13">
        <f>MINUTE(DB657)</f>
        <v>0</v>
      </c>
      <c r="DE657" s="456">
        <v>0</v>
      </c>
      <c r="DF657" s="13">
        <f>HOUR(DE657)</f>
        <v>0</v>
      </c>
      <c r="DG657" s="13">
        <f>MINUTE(DE657)</f>
        <v>0</v>
      </c>
      <c r="DH657" s="456">
        <v>0.11597222222222221</v>
      </c>
      <c r="DI657" s="13">
        <f t="shared" si="1612"/>
        <v>2</v>
      </c>
      <c r="DJ657" s="13">
        <f t="shared" si="1613"/>
        <v>47</v>
      </c>
      <c r="DK657" s="456">
        <v>0</v>
      </c>
      <c r="DL657" s="35">
        <f t="shared" si="1657"/>
        <v>0</v>
      </c>
      <c r="DM657" s="35">
        <f t="shared" si="1658"/>
        <v>0</v>
      </c>
      <c r="DN657" s="66">
        <f>DN656+K657</f>
        <v>2319212.7260000012</v>
      </c>
      <c r="DO657" s="74">
        <f t="shared" ref="DO657:DO720" si="1662">DO656+M657</f>
        <v>37348</v>
      </c>
      <c r="DP657" s="66">
        <f t="shared" si="1373"/>
        <v>63.242203389830507</v>
      </c>
      <c r="DQ657" s="63">
        <f t="shared" ref="DQ657:DQ664" si="1663">DN657/DO657</f>
        <v>62.097374049480592</v>
      </c>
      <c r="DR657" s="66" t="e">
        <f t="shared" si="1468"/>
        <v>#NUM!</v>
      </c>
      <c r="DS657" s="96" t="e">
        <f t="shared" si="1469"/>
        <v>#NUM!</v>
      </c>
      <c r="DT657" s="66" t="e">
        <f t="shared" si="1470"/>
        <v>#NUM!</v>
      </c>
      <c r="DU657" s="66" t="e">
        <f t="shared" si="1471"/>
        <v>#NUM!</v>
      </c>
      <c r="FJ657" s="3">
        <f t="shared" si="1305"/>
        <v>0.25555555555555554</v>
      </c>
      <c r="FK657" s="3">
        <f t="shared" si="1510"/>
        <v>0.15277777777777768</v>
      </c>
      <c r="FL657" s="3">
        <f t="shared" si="1511"/>
        <v>7.638888888888884E-2</v>
      </c>
    </row>
    <row r="658" spans="1:168" ht="30">
      <c r="A658" s="199">
        <v>657</v>
      </c>
      <c r="B658" s="451">
        <v>65</v>
      </c>
      <c r="C658" s="452">
        <v>40894</v>
      </c>
      <c r="D658" s="453">
        <v>12</v>
      </c>
      <c r="E658" s="454" t="s">
        <v>39</v>
      </c>
      <c r="F658" s="451">
        <v>24</v>
      </c>
      <c r="G658" s="455" t="s">
        <v>38</v>
      </c>
      <c r="H658" s="455" t="s">
        <v>802</v>
      </c>
      <c r="I658" s="455" t="s">
        <v>803</v>
      </c>
      <c r="J658" s="456">
        <v>0.86458333333333337</v>
      </c>
      <c r="K658" s="457">
        <v>3673.46</v>
      </c>
      <c r="L658" s="455" t="s">
        <v>34</v>
      </c>
      <c r="M658" s="451">
        <v>58</v>
      </c>
      <c r="N658" s="451">
        <v>1</v>
      </c>
      <c r="O658" s="455"/>
      <c r="P658" s="456">
        <v>0.86458333333333337</v>
      </c>
      <c r="Q658" s="456">
        <v>0.86458333333333337</v>
      </c>
      <c r="R658" s="12">
        <f t="shared" si="1564"/>
        <v>0</v>
      </c>
      <c r="S658" s="13">
        <f t="shared" si="1565"/>
        <v>0</v>
      </c>
      <c r="T658" s="13">
        <f t="shared" si="1566"/>
        <v>0</v>
      </c>
      <c r="U658" s="456">
        <v>1.1354166666666667</v>
      </c>
      <c r="V658" s="12">
        <f t="shared" si="1567"/>
        <v>0.27083333333333337</v>
      </c>
      <c r="W658" s="13">
        <f t="shared" si="1568"/>
        <v>6</v>
      </c>
      <c r="X658" s="225">
        <f t="shared" si="1569"/>
        <v>30</v>
      </c>
      <c r="Y658" s="456">
        <v>1.1493055555555556</v>
      </c>
      <c r="Z658" s="12">
        <f t="shared" si="1570"/>
        <v>1.388888888888884E-2</v>
      </c>
      <c r="AA658" s="13">
        <f t="shared" si="1571"/>
        <v>0</v>
      </c>
      <c r="AB658" s="13">
        <f t="shared" si="1572"/>
        <v>20</v>
      </c>
      <c r="AC658" s="456">
        <v>1.1770833333333333</v>
      </c>
      <c r="AD658" s="12">
        <f t="shared" si="1616"/>
        <v>2.7777777777777679E-2</v>
      </c>
      <c r="AE658" s="13">
        <f t="shared" si="1617"/>
        <v>0</v>
      </c>
      <c r="AF658" s="13">
        <f t="shared" si="1618"/>
        <v>40</v>
      </c>
      <c r="AG658" s="456">
        <v>0.18055555555555555</v>
      </c>
      <c r="AH658" s="456">
        <v>0.22222222222222221</v>
      </c>
      <c r="AI658" s="12">
        <f t="shared" si="1507"/>
        <v>4.1666666666666657E-2</v>
      </c>
      <c r="AJ658" s="225">
        <f t="shared" si="1508"/>
        <v>1</v>
      </c>
      <c r="AK658" s="225">
        <f t="shared" si="1509"/>
        <v>0</v>
      </c>
      <c r="AL658" s="456">
        <v>0.18055555555555555</v>
      </c>
      <c r="AM658" s="456">
        <v>0.22222222222222221</v>
      </c>
      <c r="AN658" s="12">
        <f t="shared" si="1576"/>
        <v>4.1666666666666657E-2</v>
      </c>
      <c r="AO658" s="13">
        <f t="shared" si="1577"/>
        <v>1</v>
      </c>
      <c r="AP658" s="13">
        <f t="shared" si="1578"/>
        <v>0</v>
      </c>
      <c r="AQ658" s="456">
        <v>1.2763888888888888</v>
      </c>
      <c r="AR658" s="12">
        <f t="shared" si="1646"/>
        <v>1.0541666666666667</v>
      </c>
      <c r="AS658" s="225">
        <f t="shared" si="1647"/>
        <v>1</v>
      </c>
      <c r="AT658" s="13">
        <f t="shared" si="1648"/>
        <v>18</v>
      </c>
      <c r="AU658" s="456">
        <v>1.2791666666666666</v>
      </c>
      <c r="AV658" s="226">
        <f t="shared" si="1649"/>
        <v>2.7777777777777679E-3</v>
      </c>
      <c r="AW658" s="13">
        <f t="shared" si="1650"/>
        <v>0</v>
      </c>
      <c r="AX658" s="13">
        <f t="shared" si="1651"/>
        <v>4</v>
      </c>
      <c r="AY658" s="456">
        <v>1.46875</v>
      </c>
      <c r="AZ658" s="12">
        <f t="shared" si="1362"/>
        <v>0.18958333333333344</v>
      </c>
      <c r="BA658" s="225">
        <f t="shared" si="1363"/>
        <v>4</v>
      </c>
      <c r="BB658" s="225">
        <f t="shared" si="1364"/>
        <v>33</v>
      </c>
      <c r="BC658" s="456">
        <v>1.46875</v>
      </c>
      <c r="BD658" s="456">
        <v>1.46875</v>
      </c>
      <c r="BE658" s="12">
        <f t="shared" si="1580"/>
        <v>0</v>
      </c>
      <c r="BF658" s="13">
        <f t="shared" si="1581"/>
        <v>0</v>
      </c>
      <c r="BG658" s="13">
        <f t="shared" si="1582"/>
        <v>0</v>
      </c>
      <c r="BH658" s="456">
        <v>1.46875</v>
      </c>
      <c r="BI658" s="456">
        <v>1.46875</v>
      </c>
      <c r="BJ658" s="455"/>
      <c r="BK658" s="69">
        <f t="shared" si="1583"/>
        <v>0</v>
      </c>
      <c r="BL658" s="13">
        <f t="shared" si="1584"/>
        <v>0</v>
      </c>
      <c r="BM658" s="13">
        <f t="shared" si="1585"/>
        <v>0</v>
      </c>
      <c r="BN658" s="456">
        <v>1.4791666666666667</v>
      </c>
      <c r="BO658" s="12">
        <f t="shared" si="1465"/>
        <v>1.0416666666666741E-2</v>
      </c>
      <c r="BP658" s="225">
        <f t="shared" si="1466"/>
        <v>0</v>
      </c>
      <c r="BQ658" s="225">
        <f t="shared" si="1467"/>
        <v>15</v>
      </c>
      <c r="BR658" s="456">
        <v>1.4826388888888891</v>
      </c>
      <c r="BS658" s="12">
        <f t="shared" si="1368"/>
        <v>3.4722222222223209E-3</v>
      </c>
      <c r="BT658" s="225">
        <f t="shared" si="1369"/>
        <v>0</v>
      </c>
      <c r="BU658" s="225">
        <f t="shared" si="1370"/>
        <v>5</v>
      </c>
      <c r="BV658" s="456">
        <v>1.4826388888888891</v>
      </c>
      <c r="BW658" s="456">
        <v>1.4861111111111109</v>
      </c>
      <c r="BX658" s="12">
        <f t="shared" si="1619"/>
        <v>3.4722222222218768E-3</v>
      </c>
      <c r="BY658" s="13">
        <f t="shared" si="1620"/>
        <v>0</v>
      </c>
      <c r="BZ658" s="13">
        <f t="shared" si="1621"/>
        <v>5</v>
      </c>
      <c r="CA658" s="226">
        <f t="shared" si="1622"/>
        <v>0.62152777777777757</v>
      </c>
      <c r="CB658" s="13">
        <f t="shared" si="1623"/>
        <v>14</v>
      </c>
      <c r="CC658" s="13">
        <f t="shared" si="1624"/>
        <v>55</v>
      </c>
      <c r="CD658" s="12">
        <f t="shared" si="1625"/>
        <v>1.0958333333333334</v>
      </c>
      <c r="CE658" s="13">
        <f t="shared" si="1626"/>
        <v>2</v>
      </c>
      <c r="CF658" s="13">
        <f t="shared" si="1627"/>
        <v>18</v>
      </c>
      <c r="CG658" s="12">
        <f t="shared" si="1628"/>
        <v>4.1666666666666657E-2</v>
      </c>
      <c r="CH658" s="13">
        <f t="shared" si="1629"/>
        <v>1</v>
      </c>
      <c r="CI658" s="13">
        <f t="shared" si="1630"/>
        <v>0</v>
      </c>
      <c r="CJ658" s="12">
        <f t="shared" si="1631"/>
        <v>0.18958333333333344</v>
      </c>
      <c r="CK658" s="13">
        <f t="shared" si="1632"/>
        <v>4</v>
      </c>
      <c r="CL658" s="13">
        <f t="shared" si="1633"/>
        <v>33</v>
      </c>
      <c r="CM658" s="62"/>
      <c r="CN658" s="62"/>
      <c r="CO658" s="62"/>
      <c r="CP658" s="12">
        <f t="shared" si="1659"/>
        <v>7.361111111111121E-2</v>
      </c>
      <c r="CQ658" s="13">
        <f t="shared" si="1660"/>
        <v>1</v>
      </c>
      <c r="CR658" s="13">
        <f t="shared" si="1661"/>
        <v>46</v>
      </c>
      <c r="CS658" s="456">
        <v>0</v>
      </c>
      <c r="CT658" s="13">
        <f t="shared" si="1634"/>
        <v>0</v>
      </c>
      <c r="CU658" s="13">
        <f t="shared" si="1635"/>
        <v>0</v>
      </c>
      <c r="CV658" s="456">
        <v>3.472222222222222E-3</v>
      </c>
      <c r="CW658" s="13">
        <f t="shared" si="1636"/>
        <v>0</v>
      </c>
      <c r="CX658" s="13">
        <f t="shared" si="1637"/>
        <v>5</v>
      </c>
      <c r="CY658" s="456">
        <v>0</v>
      </c>
      <c r="CZ658" s="13">
        <f t="shared" si="1638"/>
        <v>0</v>
      </c>
      <c r="DA658" s="13">
        <f t="shared" si="1639"/>
        <v>0</v>
      </c>
      <c r="DB658" s="456">
        <v>0</v>
      </c>
      <c r="DC658" s="13">
        <f t="shared" ref="DC658:DC663" si="1664">HOUR(DB658)</f>
        <v>0</v>
      </c>
      <c r="DD658" s="13">
        <f t="shared" ref="DD658:DD663" si="1665">MINUTE(DB658)</f>
        <v>0</v>
      </c>
      <c r="DE658" s="456">
        <v>0</v>
      </c>
      <c r="DF658" s="13">
        <f t="shared" ref="DF658:DF663" si="1666">HOUR(DE658)</f>
        <v>0</v>
      </c>
      <c r="DG658" s="13">
        <f t="shared" ref="DG658:DG663" si="1667">MINUTE(DE658)</f>
        <v>0</v>
      </c>
      <c r="DH658" s="456">
        <v>0.1125</v>
      </c>
      <c r="DI658" s="13">
        <f t="shared" si="1612"/>
        <v>2</v>
      </c>
      <c r="DJ658" s="13">
        <f t="shared" si="1613"/>
        <v>42</v>
      </c>
      <c r="DK658" s="456">
        <v>0</v>
      </c>
      <c r="DL658" s="35">
        <f t="shared" si="1657"/>
        <v>0</v>
      </c>
      <c r="DM658" s="35">
        <f t="shared" si="1658"/>
        <v>0</v>
      </c>
      <c r="DN658" s="66">
        <f>DN657+K658</f>
        <v>2322886.1860000012</v>
      </c>
      <c r="DO658" s="74">
        <f t="shared" si="1662"/>
        <v>37406</v>
      </c>
      <c r="DP658" s="66">
        <f t="shared" si="1373"/>
        <v>63.335517241379314</v>
      </c>
      <c r="DQ658" s="63">
        <f t="shared" si="1663"/>
        <v>62.099293856600575</v>
      </c>
      <c r="DR658" s="66" t="e">
        <f t="shared" si="1468"/>
        <v>#NUM!</v>
      </c>
      <c r="DS658" s="96" t="e">
        <f t="shared" si="1469"/>
        <v>#NUM!</v>
      </c>
      <c r="DT658" s="66" t="e">
        <f t="shared" si="1470"/>
        <v>#NUM!</v>
      </c>
      <c r="DU658" s="66" t="e">
        <f t="shared" si="1471"/>
        <v>#NUM!</v>
      </c>
      <c r="FJ658" s="3">
        <f t="shared" ref="FJ658:FJ718" si="1668">CA658-(AZ658+AI658)</f>
        <v>0.3902777777777775</v>
      </c>
      <c r="FK658" s="3">
        <f t="shared" si="1510"/>
        <v>0.31249999999999989</v>
      </c>
      <c r="FL658" s="3">
        <f t="shared" si="1511"/>
        <v>1.0541666666666667</v>
      </c>
    </row>
    <row r="659" spans="1:168">
      <c r="A659" s="175">
        <v>658</v>
      </c>
      <c r="B659" s="451">
        <v>66</v>
      </c>
      <c r="C659" s="452">
        <v>40894</v>
      </c>
      <c r="D659" s="453">
        <v>12</v>
      </c>
      <c r="E659" s="454" t="s">
        <v>171</v>
      </c>
      <c r="F659" s="451">
        <v>14</v>
      </c>
      <c r="G659" s="455" t="s">
        <v>325</v>
      </c>
      <c r="H659" s="455" t="s">
        <v>782</v>
      </c>
      <c r="I659" s="455" t="s">
        <v>804</v>
      </c>
      <c r="J659" s="456">
        <v>1.0416666666666666E-2</v>
      </c>
      <c r="K659" s="457">
        <v>3633.74</v>
      </c>
      <c r="L659" s="455" t="s">
        <v>34</v>
      </c>
      <c r="M659" s="451">
        <v>59</v>
      </c>
      <c r="N659" s="451">
        <v>0</v>
      </c>
      <c r="O659" s="455"/>
      <c r="P659" s="456">
        <v>1.0416666666666666E-2</v>
      </c>
      <c r="Q659" s="456">
        <v>1.0416666666666666E-2</v>
      </c>
      <c r="R659" s="12">
        <f t="shared" si="1564"/>
        <v>0</v>
      </c>
      <c r="S659" s="13">
        <f t="shared" si="1565"/>
        <v>0</v>
      </c>
      <c r="T659" s="13">
        <f t="shared" si="1566"/>
        <v>0</v>
      </c>
      <c r="U659" s="456">
        <v>2.0833333333333332E-2</v>
      </c>
      <c r="V659" s="12">
        <f t="shared" si="1567"/>
        <v>1.0416666666666666E-2</v>
      </c>
      <c r="W659" s="13">
        <f t="shared" si="1568"/>
        <v>0</v>
      </c>
      <c r="X659" s="225">
        <f t="shared" si="1569"/>
        <v>15</v>
      </c>
      <c r="Y659" s="456">
        <v>3.4722222222222224E-2</v>
      </c>
      <c r="Z659" s="12">
        <f t="shared" si="1570"/>
        <v>1.3888888888888892E-2</v>
      </c>
      <c r="AA659" s="13">
        <f t="shared" si="1571"/>
        <v>0</v>
      </c>
      <c r="AB659" s="13">
        <f t="shared" si="1572"/>
        <v>20</v>
      </c>
      <c r="AC659" s="456">
        <v>0.51041666666666663</v>
      </c>
      <c r="AD659" s="12">
        <f t="shared" si="1616"/>
        <v>0.47569444444444442</v>
      </c>
      <c r="AE659" s="13">
        <f t="shared" si="1617"/>
        <v>11</v>
      </c>
      <c r="AF659" s="13">
        <f t="shared" si="1618"/>
        <v>25</v>
      </c>
      <c r="AG659" s="456">
        <v>0.51388888888888895</v>
      </c>
      <c r="AH659" s="456">
        <v>0.57291666666666663</v>
      </c>
      <c r="AI659" s="12">
        <f t="shared" si="1507"/>
        <v>5.9027777777777679E-2</v>
      </c>
      <c r="AJ659" s="225">
        <f t="shared" si="1508"/>
        <v>1</v>
      </c>
      <c r="AK659" s="225">
        <f t="shared" si="1509"/>
        <v>25</v>
      </c>
      <c r="AL659" s="456">
        <v>0.51388888888888895</v>
      </c>
      <c r="AM659" s="456">
        <v>0.57291666666666663</v>
      </c>
      <c r="AN659" s="12">
        <f t="shared" si="1576"/>
        <v>5.9027777777777679E-2</v>
      </c>
      <c r="AO659" s="13">
        <f t="shared" si="1577"/>
        <v>1</v>
      </c>
      <c r="AP659" s="13">
        <f t="shared" si="1578"/>
        <v>25</v>
      </c>
      <c r="AQ659" s="456">
        <v>0.62083333333333335</v>
      </c>
      <c r="AR659" s="12">
        <f t="shared" si="1646"/>
        <v>4.7916666666666718E-2</v>
      </c>
      <c r="AS659" s="225">
        <f t="shared" si="1647"/>
        <v>1</v>
      </c>
      <c r="AT659" s="13">
        <f t="shared" si="1648"/>
        <v>9</v>
      </c>
      <c r="AU659" s="456">
        <v>0.62291666666666667</v>
      </c>
      <c r="AV659" s="226">
        <f t="shared" si="1649"/>
        <v>2.0833333333333259E-3</v>
      </c>
      <c r="AW659" s="13">
        <f t="shared" si="1650"/>
        <v>0</v>
      </c>
      <c r="AX659" s="13">
        <f t="shared" si="1651"/>
        <v>3</v>
      </c>
      <c r="AY659" s="456">
        <v>0.73749999999999993</v>
      </c>
      <c r="AZ659" s="12">
        <f t="shared" si="1362"/>
        <v>0.11458333333333326</v>
      </c>
      <c r="BA659" s="225">
        <f t="shared" si="1363"/>
        <v>2</v>
      </c>
      <c r="BB659" s="225">
        <f t="shared" si="1364"/>
        <v>45</v>
      </c>
      <c r="BC659" s="456">
        <v>0.73749999999999993</v>
      </c>
      <c r="BD659" s="456">
        <v>0.73749999999999993</v>
      </c>
      <c r="BE659" s="12">
        <f t="shared" si="1580"/>
        <v>0</v>
      </c>
      <c r="BF659" s="13">
        <f t="shared" si="1581"/>
        <v>0</v>
      </c>
      <c r="BG659" s="13">
        <f t="shared" si="1582"/>
        <v>0</v>
      </c>
      <c r="BH659" s="456">
        <v>0.73749999999999993</v>
      </c>
      <c r="BI659" s="456">
        <v>0.73749999999999993</v>
      </c>
      <c r="BJ659" s="455"/>
      <c r="BK659" s="69">
        <f t="shared" si="1583"/>
        <v>0</v>
      </c>
      <c r="BL659" s="13">
        <f t="shared" si="1584"/>
        <v>0</v>
      </c>
      <c r="BM659" s="13">
        <f t="shared" si="1585"/>
        <v>0</v>
      </c>
      <c r="BN659" s="456">
        <v>0.74652777777777779</v>
      </c>
      <c r="BO659" s="12">
        <f t="shared" si="1465"/>
        <v>9.0277777777778567E-3</v>
      </c>
      <c r="BP659" s="225">
        <f t="shared" si="1466"/>
        <v>0</v>
      </c>
      <c r="BQ659" s="225">
        <f t="shared" si="1467"/>
        <v>13</v>
      </c>
      <c r="BR659" s="456">
        <v>0.75</v>
      </c>
      <c r="BS659" s="12">
        <f t="shared" si="1368"/>
        <v>3.4722222222222099E-3</v>
      </c>
      <c r="BT659" s="225">
        <f t="shared" si="1369"/>
        <v>0</v>
      </c>
      <c r="BU659" s="225">
        <f t="shared" si="1370"/>
        <v>5</v>
      </c>
      <c r="BV659" s="456">
        <v>0.75</v>
      </c>
      <c r="BW659" s="456">
        <v>0.75347222222222221</v>
      </c>
      <c r="BX659" s="12">
        <f t="shared" si="1619"/>
        <v>3.4722222222222099E-3</v>
      </c>
      <c r="BY659" s="13">
        <f t="shared" si="1620"/>
        <v>0</v>
      </c>
      <c r="BZ659" s="13">
        <f t="shared" si="1621"/>
        <v>5</v>
      </c>
      <c r="CA659" s="226">
        <f t="shared" si="1622"/>
        <v>0.74305555555555558</v>
      </c>
      <c r="CB659" s="13">
        <f t="shared" si="1623"/>
        <v>17</v>
      </c>
      <c r="CC659" s="13">
        <f t="shared" si="1624"/>
        <v>50</v>
      </c>
      <c r="CD659" s="12">
        <f t="shared" si="1625"/>
        <v>0.5361111111111112</v>
      </c>
      <c r="CE659" s="13">
        <f t="shared" si="1626"/>
        <v>12</v>
      </c>
      <c r="CF659" s="13">
        <f t="shared" si="1627"/>
        <v>52</v>
      </c>
      <c r="CG659" s="12">
        <f t="shared" si="1628"/>
        <v>5.9027777777777679E-2</v>
      </c>
      <c r="CH659" s="13">
        <f t="shared" si="1629"/>
        <v>1</v>
      </c>
      <c r="CI659" s="13">
        <f t="shared" si="1630"/>
        <v>25</v>
      </c>
      <c r="CJ659" s="12">
        <f t="shared" si="1631"/>
        <v>0.11458333333333326</v>
      </c>
      <c r="CK659" s="13">
        <f t="shared" si="1632"/>
        <v>2</v>
      </c>
      <c r="CL659" s="13">
        <f t="shared" si="1633"/>
        <v>45</v>
      </c>
      <c r="CM659" s="62"/>
      <c r="CN659" s="62"/>
      <c r="CO659" s="62"/>
      <c r="CP659" s="12">
        <f t="shared" si="1659"/>
        <v>6.5277777777777712E-2</v>
      </c>
      <c r="CQ659" s="13">
        <f t="shared" si="1660"/>
        <v>1</v>
      </c>
      <c r="CR659" s="13">
        <f t="shared" si="1661"/>
        <v>34</v>
      </c>
      <c r="CS659" s="456">
        <v>0</v>
      </c>
      <c r="CT659" s="13">
        <f t="shared" si="1634"/>
        <v>0</v>
      </c>
      <c r="CU659" s="13">
        <f t="shared" si="1635"/>
        <v>0</v>
      </c>
      <c r="CV659" s="456">
        <v>0</v>
      </c>
      <c r="CW659" s="13">
        <f t="shared" si="1636"/>
        <v>0</v>
      </c>
      <c r="CX659" s="13">
        <f t="shared" si="1637"/>
        <v>0</v>
      </c>
      <c r="CY659" s="456">
        <v>0</v>
      </c>
      <c r="CZ659" s="13">
        <f t="shared" si="1638"/>
        <v>0</v>
      </c>
      <c r="DA659" s="13">
        <f t="shared" si="1639"/>
        <v>0</v>
      </c>
      <c r="DB659" s="456">
        <v>0</v>
      </c>
      <c r="DC659" s="13">
        <f t="shared" si="1664"/>
        <v>0</v>
      </c>
      <c r="DD659" s="13">
        <f t="shared" si="1665"/>
        <v>0</v>
      </c>
      <c r="DE659" s="456">
        <v>0</v>
      </c>
      <c r="DF659" s="13">
        <f t="shared" si="1666"/>
        <v>0</v>
      </c>
      <c r="DG659" s="13">
        <f t="shared" si="1667"/>
        <v>0</v>
      </c>
      <c r="DH659" s="456">
        <v>4.9305555555555554E-2</v>
      </c>
      <c r="DI659" s="13">
        <f t="shared" si="1612"/>
        <v>1</v>
      </c>
      <c r="DJ659" s="13">
        <f t="shared" si="1613"/>
        <v>11</v>
      </c>
      <c r="DK659" s="456">
        <v>0</v>
      </c>
      <c r="DL659" s="35">
        <f t="shared" si="1657"/>
        <v>0</v>
      </c>
      <c r="DM659" s="35">
        <f t="shared" si="1658"/>
        <v>0</v>
      </c>
      <c r="DN659" s="66">
        <f>DN658+K659</f>
        <v>2326519.9260000014</v>
      </c>
      <c r="DO659" s="74">
        <f t="shared" si="1662"/>
        <v>37465</v>
      </c>
      <c r="DP659" s="66">
        <f t="shared" si="1373"/>
        <v>61.588813559322027</v>
      </c>
      <c r="DQ659" s="63">
        <f t="shared" si="1663"/>
        <v>62.098489950620618</v>
      </c>
      <c r="DR659" s="66" t="e">
        <f t="shared" si="1468"/>
        <v>#NUM!</v>
      </c>
      <c r="DS659" s="96" t="e">
        <f t="shared" si="1469"/>
        <v>#NUM!</v>
      </c>
      <c r="DT659" s="66" t="e">
        <f t="shared" si="1470"/>
        <v>#NUM!</v>
      </c>
      <c r="DU659" s="66" t="e">
        <f t="shared" si="1471"/>
        <v>#NUM!</v>
      </c>
      <c r="FJ659" s="3">
        <f t="shared" si="1668"/>
        <v>0.56944444444444464</v>
      </c>
      <c r="FK659" s="3">
        <f t="shared" si="1510"/>
        <v>0.49999999999999994</v>
      </c>
      <c r="FL659" s="3">
        <f t="shared" si="1511"/>
        <v>4.7916666666666718E-2</v>
      </c>
    </row>
    <row r="660" spans="1:168">
      <c r="A660" s="175">
        <v>659</v>
      </c>
      <c r="B660" s="451">
        <v>67</v>
      </c>
      <c r="C660" s="452">
        <v>40894</v>
      </c>
      <c r="D660" s="453">
        <v>12</v>
      </c>
      <c r="E660" s="454" t="s">
        <v>300</v>
      </c>
      <c r="F660" s="451">
        <v>1</v>
      </c>
      <c r="G660" s="455" t="s">
        <v>289</v>
      </c>
      <c r="H660" s="455" t="s">
        <v>288</v>
      </c>
      <c r="I660" s="455" t="s">
        <v>656</v>
      </c>
      <c r="J660" s="456">
        <v>0.3125</v>
      </c>
      <c r="K660" s="457">
        <v>3778.1</v>
      </c>
      <c r="L660" s="455" t="s">
        <v>33</v>
      </c>
      <c r="M660" s="451">
        <v>59</v>
      </c>
      <c r="N660" s="451">
        <v>0</v>
      </c>
      <c r="O660" s="455"/>
      <c r="P660" s="456">
        <v>0.3125</v>
      </c>
      <c r="Q660" s="456">
        <v>0.3125</v>
      </c>
      <c r="R660" s="12">
        <f t="shared" si="1564"/>
        <v>0</v>
      </c>
      <c r="S660" s="13">
        <f t="shared" si="1565"/>
        <v>0</v>
      </c>
      <c r="T660" s="13">
        <f t="shared" si="1566"/>
        <v>0</v>
      </c>
      <c r="U660" s="456">
        <v>0.36805555555555558</v>
      </c>
      <c r="V660" s="12">
        <f t="shared" si="1567"/>
        <v>5.555555555555558E-2</v>
      </c>
      <c r="W660" s="13">
        <f t="shared" si="1568"/>
        <v>1</v>
      </c>
      <c r="X660" s="225">
        <f t="shared" si="1569"/>
        <v>20</v>
      </c>
      <c r="Y660" s="456">
        <v>0.375</v>
      </c>
      <c r="Z660" s="12">
        <f t="shared" si="1570"/>
        <v>6.9444444444444198E-3</v>
      </c>
      <c r="AA660" s="13">
        <f t="shared" si="1571"/>
        <v>0</v>
      </c>
      <c r="AB660" s="13">
        <f t="shared" si="1572"/>
        <v>10</v>
      </c>
      <c r="AC660" s="456">
        <v>0.38541666666666669</v>
      </c>
      <c r="AD660" s="12">
        <f t="shared" si="1616"/>
        <v>1.0416666666666685E-2</v>
      </c>
      <c r="AE660" s="13">
        <f t="shared" si="1617"/>
        <v>0</v>
      </c>
      <c r="AF660" s="13">
        <f t="shared" si="1618"/>
        <v>15</v>
      </c>
      <c r="AG660" s="456">
        <v>0.38541666666666669</v>
      </c>
      <c r="AH660" s="456">
        <v>0.47916666666666669</v>
      </c>
      <c r="AI660" s="12">
        <f t="shared" si="1507"/>
        <v>9.375E-2</v>
      </c>
      <c r="AJ660" s="225">
        <f t="shared" si="1508"/>
        <v>2</v>
      </c>
      <c r="AK660" s="225">
        <f t="shared" si="1509"/>
        <v>15</v>
      </c>
      <c r="AL660" s="456">
        <v>0.38541666666666669</v>
      </c>
      <c r="AM660" s="456">
        <v>0.47916666666666669</v>
      </c>
      <c r="AN660" s="12">
        <f t="shared" si="1576"/>
        <v>9.375E-2</v>
      </c>
      <c r="AO660" s="13">
        <f t="shared" si="1577"/>
        <v>2</v>
      </c>
      <c r="AP660" s="13">
        <f t="shared" si="1578"/>
        <v>15</v>
      </c>
      <c r="AQ660" s="456">
        <v>0.49861111111111112</v>
      </c>
      <c r="AR660" s="12">
        <f t="shared" si="1646"/>
        <v>1.9444444444444431E-2</v>
      </c>
      <c r="AS660" s="225">
        <f t="shared" si="1647"/>
        <v>0</v>
      </c>
      <c r="AT660" s="13">
        <f t="shared" si="1648"/>
        <v>28</v>
      </c>
      <c r="AU660" s="456">
        <v>0.50138888888888888</v>
      </c>
      <c r="AV660" s="226">
        <f t="shared" si="1649"/>
        <v>2.7777777777777679E-3</v>
      </c>
      <c r="AW660" s="13">
        <f t="shared" si="1650"/>
        <v>0</v>
      </c>
      <c r="AX660" s="13">
        <f t="shared" si="1651"/>
        <v>4</v>
      </c>
      <c r="AY660" s="456">
        <v>0.58194444444444449</v>
      </c>
      <c r="AZ660" s="12">
        <f t="shared" si="1362"/>
        <v>8.0555555555555602E-2</v>
      </c>
      <c r="BA660" s="225">
        <f t="shared" si="1363"/>
        <v>1</v>
      </c>
      <c r="BB660" s="225">
        <f t="shared" si="1364"/>
        <v>56</v>
      </c>
      <c r="BC660" s="456">
        <v>0.58194444444444449</v>
      </c>
      <c r="BD660" s="456">
        <v>0.58194444444444449</v>
      </c>
      <c r="BE660" s="12">
        <f t="shared" si="1580"/>
        <v>0</v>
      </c>
      <c r="BF660" s="13">
        <f t="shared" si="1581"/>
        <v>0</v>
      </c>
      <c r="BG660" s="13">
        <f t="shared" si="1582"/>
        <v>0</v>
      </c>
      <c r="BH660" s="456">
        <v>0.58194444444444449</v>
      </c>
      <c r="BI660" s="456">
        <v>0.58194444444444449</v>
      </c>
      <c r="BJ660" s="455"/>
      <c r="BK660" s="69">
        <f t="shared" si="1583"/>
        <v>0</v>
      </c>
      <c r="BL660" s="13">
        <f t="shared" si="1584"/>
        <v>0</v>
      </c>
      <c r="BM660" s="13">
        <f t="shared" si="1585"/>
        <v>0</v>
      </c>
      <c r="BN660" s="456">
        <v>0.59027777777777779</v>
      </c>
      <c r="BO660" s="12">
        <f t="shared" si="1465"/>
        <v>8.3333333333333037E-3</v>
      </c>
      <c r="BP660" s="225">
        <f t="shared" si="1466"/>
        <v>0</v>
      </c>
      <c r="BQ660" s="225">
        <f t="shared" si="1467"/>
        <v>12</v>
      </c>
      <c r="BR660" s="456">
        <v>0.59375</v>
      </c>
      <c r="BS660" s="12">
        <f t="shared" si="1368"/>
        <v>3.4722222222222099E-3</v>
      </c>
      <c r="BT660" s="225">
        <f t="shared" si="1369"/>
        <v>0</v>
      </c>
      <c r="BU660" s="225">
        <f t="shared" si="1370"/>
        <v>5</v>
      </c>
      <c r="BV660" s="456">
        <v>0.59375</v>
      </c>
      <c r="BW660" s="456">
        <v>0.59722222222222221</v>
      </c>
      <c r="BX660" s="12">
        <f t="shared" si="1619"/>
        <v>3.4722222222222099E-3</v>
      </c>
      <c r="BY660" s="13">
        <f t="shared" si="1620"/>
        <v>0</v>
      </c>
      <c r="BZ660" s="13">
        <f t="shared" si="1621"/>
        <v>5</v>
      </c>
      <c r="CA660" s="226">
        <f t="shared" si="1622"/>
        <v>0.28472222222222221</v>
      </c>
      <c r="CB660" s="13">
        <f t="shared" si="1623"/>
        <v>6</v>
      </c>
      <c r="CC660" s="13">
        <f t="shared" si="1624"/>
        <v>50</v>
      </c>
      <c r="CD660" s="12">
        <f t="shared" si="1625"/>
        <v>4.166666666666663E-2</v>
      </c>
      <c r="CE660" s="13">
        <f t="shared" si="1626"/>
        <v>1</v>
      </c>
      <c r="CF660" s="13">
        <f t="shared" si="1627"/>
        <v>0</v>
      </c>
      <c r="CG660" s="12">
        <f t="shared" si="1628"/>
        <v>9.375E-2</v>
      </c>
      <c r="CH660" s="13">
        <f t="shared" si="1629"/>
        <v>2</v>
      </c>
      <c r="CI660" s="13">
        <f t="shared" si="1630"/>
        <v>15</v>
      </c>
      <c r="CJ660" s="12">
        <f t="shared" si="1631"/>
        <v>8.0555555555555602E-2</v>
      </c>
      <c r="CK660" s="13">
        <f t="shared" si="1632"/>
        <v>1</v>
      </c>
      <c r="CL660" s="13">
        <f t="shared" si="1633"/>
        <v>56</v>
      </c>
      <c r="CM660" s="62"/>
      <c r="CN660" s="62"/>
      <c r="CO660" s="62"/>
      <c r="CP660" s="12">
        <f t="shared" si="1659"/>
        <v>6.2500000000000056E-2</v>
      </c>
      <c r="CQ660" s="13">
        <f t="shared" si="1660"/>
        <v>1</v>
      </c>
      <c r="CR660" s="13">
        <f t="shared" si="1661"/>
        <v>30</v>
      </c>
      <c r="CS660" s="456">
        <v>0</v>
      </c>
      <c r="CT660" s="13">
        <f t="shared" si="1634"/>
        <v>0</v>
      </c>
      <c r="CU660" s="13">
        <f t="shared" si="1635"/>
        <v>0</v>
      </c>
      <c r="CV660" s="456">
        <v>1.2499999999999999E-2</v>
      </c>
      <c r="CW660" s="13">
        <f t="shared" si="1636"/>
        <v>0</v>
      </c>
      <c r="CX660" s="13">
        <f t="shared" si="1637"/>
        <v>18</v>
      </c>
      <c r="CY660" s="456">
        <v>0</v>
      </c>
      <c r="CZ660" s="13">
        <f t="shared" si="1638"/>
        <v>0</v>
      </c>
      <c r="DA660" s="13">
        <f t="shared" si="1639"/>
        <v>0</v>
      </c>
      <c r="DB660" s="456">
        <v>0</v>
      </c>
      <c r="DC660" s="13">
        <f t="shared" si="1664"/>
        <v>0</v>
      </c>
      <c r="DD660" s="13">
        <f t="shared" si="1665"/>
        <v>0</v>
      </c>
      <c r="DE660" s="456">
        <v>0</v>
      </c>
      <c r="DF660" s="13">
        <f t="shared" si="1666"/>
        <v>0</v>
      </c>
      <c r="DG660" s="13">
        <f t="shared" si="1667"/>
        <v>0</v>
      </c>
      <c r="DH660" s="456">
        <v>5.5555555555555558E-3</v>
      </c>
      <c r="DI660" s="13">
        <f t="shared" si="1612"/>
        <v>0</v>
      </c>
      <c r="DJ660" s="13">
        <f t="shared" si="1613"/>
        <v>8</v>
      </c>
      <c r="DK660" s="456">
        <v>0</v>
      </c>
      <c r="DL660" s="35">
        <f t="shared" si="1657"/>
        <v>0</v>
      </c>
      <c r="DM660" s="35">
        <f t="shared" si="1658"/>
        <v>0</v>
      </c>
      <c r="DN660" s="66">
        <f>DN659+K660</f>
        <v>2330298.0260000015</v>
      </c>
      <c r="DO660" s="74">
        <f>DO659+M660</f>
        <v>37524</v>
      </c>
      <c r="DP660" s="66">
        <f t="shared" si="1373"/>
        <v>64.035593220338981</v>
      </c>
      <c r="DQ660" s="63">
        <f t="shared" si="1663"/>
        <v>62.101535710478664</v>
      </c>
      <c r="DR660" s="66" t="e">
        <f t="shared" si="1468"/>
        <v>#NUM!</v>
      </c>
      <c r="DS660" s="96" t="e">
        <f t="shared" si="1469"/>
        <v>#NUM!</v>
      </c>
      <c r="DT660" s="66" t="e">
        <f t="shared" si="1470"/>
        <v>#NUM!</v>
      </c>
      <c r="DU660" s="66" t="e">
        <f t="shared" si="1471"/>
        <v>#NUM!</v>
      </c>
      <c r="FJ660" s="3">
        <f t="shared" si="1668"/>
        <v>0.11041666666666661</v>
      </c>
      <c r="FK660" s="3">
        <f t="shared" si="1510"/>
        <v>7.2916666666666685E-2</v>
      </c>
      <c r="FL660" s="3">
        <f t="shared" si="1511"/>
        <v>1.9444444444444431E-2</v>
      </c>
    </row>
    <row r="661" spans="1:168" ht="30">
      <c r="A661" s="199">
        <v>660</v>
      </c>
      <c r="B661" s="451">
        <v>68</v>
      </c>
      <c r="C661" s="452">
        <v>40894</v>
      </c>
      <c r="D661" s="453">
        <v>12</v>
      </c>
      <c r="E661" s="454" t="s">
        <v>39</v>
      </c>
      <c r="F661" s="451">
        <v>25</v>
      </c>
      <c r="G661" s="455" t="s">
        <v>38</v>
      </c>
      <c r="H661" s="455" t="s">
        <v>789</v>
      </c>
      <c r="I661" s="455" t="s">
        <v>805</v>
      </c>
      <c r="J661" s="456">
        <v>0.76041666666666663</v>
      </c>
      <c r="K661" s="457">
        <v>3309.33</v>
      </c>
      <c r="L661" s="455" t="s">
        <v>34</v>
      </c>
      <c r="M661" s="451">
        <v>52</v>
      </c>
      <c r="N661" s="451">
        <v>7</v>
      </c>
      <c r="O661" s="455"/>
      <c r="P661" s="456">
        <v>0.76041666666666663</v>
      </c>
      <c r="Q661" s="456">
        <v>0.76041666666666663</v>
      </c>
      <c r="R661" s="12">
        <f t="shared" si="1564"/>
        <v>0</v>
      </c>
      <c r="S661" s="13">
        <f t="shared" si="1565"/>
        <v>0</v>
      </c>
      <c r="T661" s="13">
        <f t="shared" si="1566"/>
        <v>0</v>
      </c>
      <c r="U661" s="456">
        <v>0.76736111111111116</v>
      </c>
      <c r="V661" s="12">
        <f t="shared" si="1567"/>
        <v>6.9444444444445308E-3</v>
      </c>
      <c r="W661" s="13">
        <f t="shared" si="1568"/>
        <v>0</v>
      </c>
      <c r="X661" s="225">
        <f t="shared" si="1569"/>
        <v>10</v>
      </c>
      <c r="Y661" s="456">
        <v>0.78125</v>
      </c>
      <c r="Z661" s="12">
        <f t="shared" si="1570"/>
        <v>1.388888888888884E-2</v>
      </c>
      <c r="AA661" s="13">
        <f t="shared" si="1571"/>
        <v>0</v>
      </c>
      <c r="AB661" s="13">
        <f t="shared" si="1572"/>
        <v>20</v>
      </c>
      <c r="AC661" s="456">
        <v>0.83680555555555547</v>
      </c>
      <c r="AD661" s="12">
        <f t="shared" si="1616"/>
        <v>5.5555555555555469E-2</v>
      </c>
      <c r="AE661" s="13">
        <f t="shared" si="1617"/>
        <v>1</v>
      </c>
      <c r="AF661" s="13">
        <f t="shared" si="1618"/>
        <v>20</v>
      </c>
      <c r="AG661" s="456">
        <v>0.84027777777777779</v>
      </c>
      <c r="AH661" s="456">
        <v>0.89930555555555547</v>
      </c>
      <c r="AI661" s="12">
        <f t="shared" si="1507"/>
        <v>5.9027777777777679E-2</v>
      </c>
      <c r="AJ661" s="225">
        <f t="shared" si="1508"/>
        <v>1</v>
      </c>
      <c r="AK661" s="225">
        <f t="shared" si="1509"/>
        <v>25</v>
      </c>
      <c r="AL661" s="456">
        <v>0.84027777777777779</v>
      </c>
      <c r="AM661" s="456">
        <v>0.89930555555555547</v>
      </c>
      <c r="AN661" s="12">
        <f t="shared" si="1576"/>
        <v>5.9027777777777679E-2</v>
      </c>
      <c r="AO661" s="13">
        <f t="shared" si="1577"/>
        <v>1</v>
      </c>
      <c r="AP661" s="13">
        <f t="shared" si="1578"/>
        <v>25</v>
      </c>
      <c r="AQ661" s="456">
        <v>0.90416666666666667</v>
      </c>
      <c r="AR661" s="12">
        <f t="shared" si="1646"/>
        <v>4.8611111111112049E-3</v>
      </c>
      <c r="AS661" s="225">
        <f t="shared" si="1647"/>
        <v>0</v>
      </c>
      <c r="AT661" s="13">
        <f t="shared" si="1648"/>
        <v>7</v>
      </c>
      <c r="AU661" s="456">
        <v>0.90555555555555556</v>
      </c>
      <c r="AV661" s="226">
        <f t="shared" si="1649"/>
        <v>1.388888888888884E-3</v>
      </c>
      <c r="AW661" s="13">
        <f t="shared" si="1650"/>
        <v>0</v>
      </c>
      <c r="AX661" s="13">
        <f t="shared" si="1651"/>
        <v>2</v>
      </c>
      <c r="AY661" s="456">
        <v>0.99513888888888891</v>
      </c>
      <c r="AZ661" s="12">
        <f t="shared" si="1362"/>
        <v>8.9583333333333348E-2</v>
      </c>
      <c r="BA661" s="225">
        <f t="shared" si="1363"/>
        <v>2</v>
      </c>
      <c r="BB661" s="225">
        <f t="shared" si="1364"/>
        <v>9</v>
      </c>
      <c r="BC661" s="456">
        <v>0.99513888888888891</v>
      </c>
      <c r="BD661" s="456">
        <v>0.99513888888888891</v>
      </c>
      <c r="BE661" s="12">
        <f t="shared" si="1580"/>
        <v>0</v>
      </c>
      <c r="BF661" s="13">
        <f t="shared" si="1581"/>
        <v>0</v>
      </c>
      <c r="BG661" s="13">
        <f t="shared" si="1582"/>
        <v>0</v>
      </c>
      <c r="BH661" s="456">
        <v>0.99513888888888891</v>
      </c>
      <c r="BI661" s="456">
        <v>0.99513888888888891</v>
      </c>
      <c r="BJ661" s="455"/>
      <c r="BK661" s="69">
        <f t="shared" si="1583"/>
        <v>0</v>
      </c>
      <c r="BL661" s="13">
        <f t="shared" si="1584"/>
        <v>0</v>
      </c>
      <c r="BM661" s="13">
        <f t="shared" si="1585"/>
        <v>0</v>
      </c>
      <c r="BN661" s="456">
        <v>1.0034722222222221</v>
      </c>
      <c r="BO661" s="12">
        <f t="shared" si="1465"/>
        <v>8.3333333333331927E-3</v>
      </c>
      <c r="BP661" s="225">
        <f t="shared" si="1466"/>
        <v>0</v>
      </c>
      <c r="BQ661" s="225">
        <f t="shared" si="1467"/>
        <v>12</v>
      </c>
      <c r="BR661" s="456">
        <v>1.0069444444444444</v>
      </c>
      <c r="BS661" s="12">
        <f t="shared" si="1368"/>
        <v>3.4722222222223209E-3</v>
      </c>
      <c r="BT661" s="225">
        <f t="shared" si="1369"/>
        <v>0</v>
      </c>
      <c r="BU661" s="225">
        <f t="shared" si="1370"/>
        <v>5</v>
      </c>
      <c r="BV661" s="456">
        <v>1.0069444444444444</v>
      </c>
      <c r="BW661" s="456">
        <v>1.0104166666666667</v>
      </c>
      <c r="BX661" s="12">
        <f t="shared" si="1619"/>
        <v>3.4722222222223209E-3</v>
      </c>
      <c r="BY661" s="13">
        <f t="shared" si="1620"/>
        <v>0</v>
      </c>
      <c r="BZ661" s="13">
        <f t="shared" si="1621"/>
        <v>5</v>
      </c>
      <c r="CA661" s="226">
        <f t="shared" si="1622"/>
        <v>0.25000000000000011</v>
      </c>
      <c r="CB661" s="13">
        <f t="shared" si="1623"/>
        <v>6</v>
      </c>
      <c r="CC661" s="13">
        <f t="shared" si="1624"/>
        <v>0</v>
      </c>
      <c r="CD661" s="12">
        <f t="shared" si="1625"/>
        <v>7.2222222222222188E-2</v>
      </c>
      <c r="CE661" s="13">
        <f t="shared" si="1626"/>
        <v>1</v>
      </c>
      <c r="CF661" s="13">
        <f t="shared" si="1627"/>
        <v>44</v>
      </c>
      <c r="CG661" s="12">
        <f t="shared" si="1628"/>
        <v>5.9027777777777679E-2</v>
      </c>
      <c r="CH661" s="13">
        <f t="shared" si="1629"/>
        <v>1</v>
      </c>
      <c r="CI661" s="13">
        <f t="shared" si="1630"/>
        <v>25</v>
      </c>
      <c r="CJ661" s="12">
        <f t="shared" si="1631"/>
        <v>8.9583333333333348E-2</v>
      </c>
      <c r="CK661" s="13">
        <f t="shared" si="1632"/>
        <v>2</v>
      </c>
      <c r="CL661" s="13">
        <f t="shared" si="1633"/>
        <v>9</v>
      </c>
      <c r="CM661" s="62"/>
      <c r="CN661" s="62"/>
      <c r="CO661" s="62"/>
      <c r="CP661" s="12">
        <f t="shared" si="1659"/>
        <v>5.4166666666666682E-2</v>
      </c>
      <c r="CQ661" s="13">
        <f t="shared" si="1660"/>
        <v>1</v>
      </c>
      <c r="CR661" s="13">
        <f t="shared" si="1661"/>
        <v>18</v>
      </c>
      <c r="CS661" s="456">
        <v>0</v>
      </c>
      <c r="CT661" s="13">
        <f t="shared" si="1634"/>
        <v>0</v>
      </c>
      <c r="CU661" s="13">
        <f t="shared" si="1635"/>
        <v>0</v>
      </c>
      <c r="CV661" s="456">
        <v>0</v>
      </c>
      <c r="CW661" s="13">
        <f t="shared" si="1636"/>
        <v>0</v>
      </c>
      <c r="CX661" s="13">
        <f t="shared" si="1637"/>
        <v>0</v>
      </c>
      <c r="CY661" s="456">
        <v>0</v>
      </c>
      <c r="CZ661" s="13">
        <f t="shared" si="1638"/>
        <v>0</v>
      </c>
      <c r="DA661" s="13">
        <f t="shared" si="1639"/>
        <v>0</v>
      </c>
      <c r="DB661" s="456">
        <v>0</v>
      </c>
      <c r="DC661" s="13">
        <f t="shared" si="1664"/>
        <v>0</v>
      </c>
      <c r="DD661" s="13">
        <f t="shared" si="1665"/>
        <v>0</v>
      </c>
      <c r="DE661" s="456">
        <v>0</v>
      </c>
      <c r="DF661" s="13">
        <f t="shared" si="1666"/>
        <v>0</v>
      </c>
      <c r="DG661" s="13">
        <f t="shared" si="1667"/>
        <v>0</v>
      </c>
      <c r="DH661" s="456">
        <v>3.5416666666666666E-2</v>
      </c>
      <c r="DI661" s="13">
        <f t="shared" si="1612"/>
        <v>0</v>
      </c>
      <c r="DJ661" s="13">
        <f t="shared" si="1613"/>
        <v>51</v>
      </c>
      <c r="DK661" s="456">
        <v>0</v>
      </c>
      <c r="DL661" s="35">
        <f t="shared" si="1657"/>
        <v>0</v>
      </c>
      <c r="DM661" s="35">
        <f t="shared" si="1658"/>
        <v>0</v>
      </c>
      <c r="DN661" s="66">
        <f t="shared" ref="DN661:DN724" si="1669">DN660+K661</f>
        <v>2333607.3560000015</v>
      </c>
      <c r="DO661" s="74">
        <f t="shared" si="1662"/>
        <v>37576</v>
      </c>
      <c r="DP661" s="66">
        <f t="shared" si="1373"/>
        <v>63.640961538461539</v>
      </c>
      <c r="DQ661" s="63">
        <f t="shared" si="1663"/>
        <v>62.103666063444791</v>
      </c>
      <c r="DR661" s="66" t="e">
        <f t="shared" si="1468"/>
        <v>#NUM!</v>
      </c>
      <c r="DS661" s="96" t="e">
        <f t="shared" si="1469"/>
        <v>#NUM!</v>
      </c>
      <c r="DT661" s="66" t="e">
        <f t="shared" si="1470"/>
        <v>#NUM!</v>
      </c>
      <c r="DU661" s="66" t="e">
        <f t="shared" si="1471"/>
        <v>#NUM!</v>
      </c>
      <c r="FJ661" s="3">
        <f t="shared" si="1668"/>
        <v>0.10138888888888908</v>
      </c>
      <c r="FK661" s="3">
        <f t="shared" si="1510"/>
        <v>7.638888888888884E-2</v>
      </c>
      <c r="FL661" s="3">
        <f t="shared" si="1511"/>
        <v>4.8611111111112049E-3</v>
      </c>
    </row>
    <row r="662" spans="1:168">
      <c r="A662" s="175">
        <v>661</v>
      </c>
      <c r="B662" s="451">
        <v>69</v>
      </c>
      <c r="C662" s="452">
        <v>40895</v>
      </c>
      <c r="D662" s="453">
        <v>12</v>
      </c>
      <c r="E662" s="454" t="s">
        <v>39</v>
      </c>
      <c r="F662" s="451">
        <v>26</v>
      </c>
      <c r="G662" s="455" t="s">
        <v>38</v>
      </c>
      <c r="H662" s="455" t="s">
        <v>337</v>
      </c>
      <c r="I662" s="455" t="s">
        <v>723</v>
      </c>
      <c r="J662" s="456">
        <v>0.85416666666666663</v>
      </c>
      <c r="K662" s="457">
        <v>3851.14</v>
      </c>
      <c r="L662" s="455" t="s">
        <v>33</v>
      </c>
      <c r="M662" s="451">
        <v>59</v>
      </c>
      <c r="N662" s="451">
        <v>0</v>
      </c>
      <c r="O662" s="455"/>
      <c r="P662" s="456">
        <v>0.85416666666666663</v>
      </c>
      <c r="Q662" s="456">
        <v>0.85416666666666663</v>
      </c>
      <c r="R662" s="12">
        <f t="shared" si="1564"/>
        <v>0</v>
      </c>
      <c r="S662" s="13">
        <f t="shared" si="1565"/>
        <v>0</v>
      </c>
      <c r="T662" s="13">
        <f t="shared" si="1566"/>
        <v>0</v>
      </c>
      <c r="U662" s="456">
        <v>0.89583333333333337</v>
      </c>
      <c r="V662" s="12">
        <f t="shared" si="1567"/>
        <v>4.1666666666666741E-2</v>
      </c>
      <c r="W662" s="13">
        <f t="shared" si="1568"/>
        <v>1</v>
      </c>
      <c r="X662" s="225">
        <f t="shared" si="1569"/>
        <v>0</v>
      </c>
      <c r="Y662" s="456">
        <v>0.91666666666666663</v>
      </c>
      <c r="Z662" s="12">
        <f t="shared" si="1570"/>
        <v>2.0833333333333259E-2</v>
      </c>
      <c r="AA662" s="13">
        <f t="shared" si="1571"/>
        <v>0</v>
      </c>
      <c r="AB662" s="13">
        <f t="shared" si="1572"/>
        <v>30</v>
      </c>
      <c r="AC662" s="456">
        <v>1.3125</v>
      </c>
      <c r="AD662" s="12">
        <f t="shared" si="1616"/>
        <v>0.39583333333333337</v>
      </c>
      <c r="AE662" s="13">
        <f t="shared" si="1617"/>
        <v>9</v>
      </c>
      <c r="AF662" s="13">
        <f t="shared" si="1618"/>
        <v>30</v>
      </c>
      <c r="AG662" s="456">
        <v>0.31597222222222221</v>
      </c>
      <c r="AH662" s="456">
        <v>0.36805555555555558</v>
      </c>
      <c r="AI662" s="12">
        <f t="shared" si="1507"/>
        <v>5.208333333333337E-2</v>
      </c>
      <c r="AJ662" s="225">
        <f t="shared" si="1508"/>
        <v>1</v>
      </c>
      <c r="AK662" s="225">
        <f t="shared" si="1509"/>
        <v>15</v>
      </c>
      <c r="AL662" s="456">
        <v>0.31597222222222221</v>
      </c>
      <c r="AM662" s="456">
        <v>0.36805555555555558</v>
      </c>
      <c r="AN662" s="12">
        <f t="shared" si="1576"/>
        <v>5.208333333333337E-2</v>
      </c>
      <c r="AO662" s="13">
        <f t="shared" si="1577"/>
        <v>1</v>
      </c>
      <c r="AP662" s="13">
        <f t="shared" si="1578"/>
        <v>15</v>
      </c>
      <c r="AQ662" s="456">
        <v>1.4895833333333333</v>
      </c>
      <c r="AR662" s="12">
        <f t="shared" si="1646"/>
        <v>1.1215277777777777</v>
      </c>
      <c r="AS662" s="225">
        <f t="shared" si="1647"/>
        <v>2</v>
      </c>
      <c r="AT662" s="13">
        <f t="shared" si="1648"/>
        <v>55</v>
      </c>
      <c r="AU662" s="456">
        <v>1.6909722222222223</v>
      </c>
      <c r="AV662" s="226">
        <f t="shared" si="1649"/>
        <v>0.20138888888888906</v>
      </c>
      <c r="AW662" s="13">
        <f t="shared" si="1650"/>
        <v>4</v>
      </c>
      <c r="AX662" s="13">
        <f t="shared" si="1651"/>
        <v>50</v>
      </c>
      <c r="AY662" s="456">
        <v>1.7986111111111109</v>
      </c>
      <c r="AZ662" s="12">
        <f t="shared" si="1362"/>
        <v>0.10763888888888862</v>
      </c>
      <c r="BA662" s="225">
        <f t="shared" si="1363"/>
        <v>2</v>
      </c>
      <c r="BB662" s="225">
        <f t="shared" si="1364"/>
        <v>35</v>
      </c>
      <c r="BC662" s="456">
        <v>1.7986111111111109</v>
      </c>
      <c r="BD662" s="456">
        <v>1.7986111111111109</v>
      </c>
      <c r="BE662" s="12">
        <f t="shared" si="1580"/>
        <v>0</v>
      </c>
      <c r="BF662" s="13">
        <f t="shared" si="1581"/>
        <v>0</v>
      </c>
      <c r="BG662" s="13">
        <f t="shared" si="1582"/>
        <v>0</v>
      </c>
      <c r="BH662" s="456">
        <v>1.7986111111111109</v>
      </c>
      <c r="BI662" s="456">
        <v>1.7986111111111109</v>
      </c>
      <c r="BJ662" s="455"/>
      <c r="BK662" s="69">
        <f t="shared" si="1583"/>
        <v>0</v>
      </c>
      <c r="BL662" s="13">
        <f t="shared" si="1584"/>
        <v>0</v>
      </c>
      <c r="BM662" s="13">
        <f t="shared" si="1585"/>
        <v>0</v>
      </c>
      <c r="BN662" s="456">
        <v>1.8055555555555556</v>
      </c>
      <c r="BO662" s="12">
        <f t="shared" si="1465"/>
        <v>6.9444444444446418E-3</v>
      </c>
      <c r="BP662" s="225">
        <f t="shared" si="1466"/>
        <v>0</v>
      </c>
      <c r="BQ662" s="225">
        <f t="shared" si="1467"/>
        <v>10</v>
      </c>
      <c r="BR662" s="456">
        <v>1.8090277777777777</v>
      </c>
      <c r="BS662" s="12">
        <f t="shared" si="1368"/>
        <v>3.4722222222220989E-3</v>
      </c>
      <c r="BT662" s="225">
        <f t="shared" si="1369"/>
        <v>0</v>
      </c>
      <c r="BU662" s="225">
        <f t="shared" si="1370"/>
        <v>5</v>
      </c>
      <c r="BV662" s="456">
        <v>1.8090277777777777</v>
      </c>
      <c r="BW662" s="456">
        <v>1.8125</v>
      </c>
      <c r="BX662" s="12">
        <f t="shared" si="1619"/>
        <v>3.4722222222223209E-3</v>
      </c>
      <c r="BY662" s="13">
        <f t="shared" si="1620"/>
        <v>0</v>
      </c>
      <c r="BZ662" s="13">
        <f t="shared" si="1621"/>
        <v>5</v>
      </c>
      <c r="CA662" s="226">
        <f t="shared" si="1622"/>
        <v>0.95833333333333337</v>
      </c>
      <c r="CB662" s="13">
        <f t="shared" si="1623"/>
        <v>23</v>
      </c>
      <c r="CC662" s="13">
        <f t="shared" si="1624"/>
        <v>0</v>
      </c>
      <c r="CD662" s="12">
        <f t="shared" si="1625"/>
        <v>1.5277777777777779</v>
      </c>
      <c r="CE662" s="13">
        <f t="shared" si="1626"/>
        <v>12</v>
      </c>
      <c r="CF662" s="13">
        <f t="shared" si="1627"/>
        <v>40</v>
      </c>
      <c r="CG662" s="12">
        <f t="shared" si="1628"/>
        <v>5.208333333333337E-2</v>
      </c>
      <c r="CH662" s="13">
        <f t="shared" si="1629"/>
        <v>1</v>
      </c>
      <c r="CI662" s="13">
        <f t="shared" si="1630"/>
        <v>15</v>
      </c>
      <c r="CJ662" s="12">
        <f t="shared" si="1631"/>
        <v>0.10763888888888862</v>
      </c>
      <c r="CK662" s="13">
        <f t="shared" si="1632"/>
        <v>2</v>
      </c>
      <c r="CL662" s="13">
        <f t="shared" si="1633"/>
        <v>35</v>
      </c>
      <c r="CM662" s="62"/>
      <c r="CN662" s="62"/>
      <c r="CO662" s="62"/>
      <c r="CP662" s="12">
        <f t="shared" si="1659"/>
        <v>3.611111111111083E-2</v>
      </c>
      <c r="CQ662" s="13">
        <f t="shared" si="1660"/>
        <v>0</v>
      </c>
      <c r="CR662" s="13">
        <f t="shared" si="1661"/>
        <v>52</v>
      </c>
      <c r="CS662" s="456">
        <v>0</v>
      </c>
      <c r="CT662" s="13">
        <f t="shared" si="1634"/>
        <v>0</v>
      </c>
      <c r="CU662" s="13">
        <f t="shared" si="1635"/>
        <v>0</v>
      </c>
      <c r="CV662" s="456">
        <v>0</v>
      </c>
      <c r="CW662" s="13">
        <f>HOUR(CV662)</f>
        <v>0</v>
      </c>
      <c r="CX662" s="13">
        <f>MINUTE(CV662)</f>
        <v>0</v>
      </c>
      <c r="CY662" s="456">
        <v>2.013888888888889E-2</v>
      </c>
      <c r="CZ662" s="13">
        <f t="shared" si="1638"/>
        <v>0</v>
      </c>
      <c r="DA662" s="13">
        <f t="shared" si="1639"/>
        <v>29</v>
      </c>
      <c r="DB662" s="456">
        <v>0</v>
      </c>
      <c r="DC662" s="13">
        <f>HOUR(DB662)</f>
        <v>0</v>
      </c>
      <c r="DD662" s="13">
        <f>MINUTE(DB662)</f>
        <v>0</v>
      </c>
      <c r="DE662" s="456">
        <v>0</v>
      </c>
      <c r="DF662" s="13">
        <f t="shared" si="1666"/>
        <v>0</v>
      </c>
      <c r="DG662" s="13">
        <f t="shared" si="1667"/>
        <v>0</v>
      </c>
      <c r="DH662" s="456">
        <v>5.1388888888888894E-2</v>
      </c>
      <c r="DI662" s="13">
        <f t="shared" si="1612"/>
        <v>1</v>
      </c>
      <c r="DJ662" s="13">
        <f t="shared" si="1613"/>
        <v>14</v>
      </c>
      <c r="DK662" s="456">
        <v>0</v>
      </c>
      <c r="DL662" s="35">
        <f t="shared" si="1657"/>
        <v>0</v>
      </c>
      <c r="DM662" s="35">
        <f t="shared" si="1658"/>
        <v>0</v>
      </c>
      <c r="DN662" s="66">
        <f t="shared" si="1669"/>
        <v>2337458.4960000017</v>
      </c>
      <c r="DO662" s="74">
        <f t="shared" si="1662"/>
        <v>37635</v>
      </c>
      <c r="DP662" s="66">
        <f t="shared" si="1373"/>
        <v>65.27355932203389</v>
      </c>
      <c r="DQ662" s="63">
        <f t="shared" si="1663"/>
        <v>62.108635472299767</v>
      </c>
      <c r="DR662" s="66" t="e">
        <f t="shared" si="1468"/>
        <v>#NUM!</v>
      </c>
      <c r="DS662" s="96" t="e">
        <f t="shared" si="1469"/>
        <v>#NUM!</v>
      </c>
      <c r="DT662" s="66" t="e">
        <f t="shared" si="1470"/>
        <v>#NUM!</v>
      </c>
      <c r="DU662" s="66" t="e">
        <f t="shared" si="1471"/>
        <v>#NUM!</v>
      </c>
      <c r="FJ662" s="3">
        <f t="shared" si="1668"/>
        <v>0.79861111111111138</v>
      </c>
      <c r="FK662" s="3">
        <f t="shared" si="1510"/>
        <v>0.45833333333333337</v>
      </c>
      <c r="FL662" s="3">
        <f t="shared" si="1511"/>
        <v>1.1215277777777777</v>
      </c>
    </row>
    <row r="663" spans="1:168">
      <c r="A663" s="199">
        <v>662</v>
      </c>
      <c r="B663" s="451">
        <v>70</v>
      </c>
      <c r="C663" s="452">
        <v>40895</v>
      </c>
      <c r="D663" s="453">
        <v>12</v>
      </c>
      <c r="E663" s="454" t="s">
        <v>444</v>
      </c>
      <c r="F663" s="451">
        <v>3</v>
      </c>
      <c r="G663" s="455" t="s">
        <v>445</v>
      </c>
      <c r="H663" s="455" t="s">
        <v>288</v>
      </c>
      <c r="I663" s="455" t="s">
        <v>563</v>
      </c>
      <c r="J663" s="456">
        <v>0.99652777777777779</v>
      </c>
      <c r="K663" s="457">
        <v>2860.62</v>
      </c>
      <c r="L663" s="455" t="s">
        <v>33</v>
      </c>
      <c r="M663" s="451">
        <v>46</v>
      </c>
      <c r="N663" s="451">
        <v>13</v>
      </c>
      <c r="O663" s="455"/>
      <c r="P663" s="456">
        <v>0.99652777777777779</v>
      </c>
      <c r="Q663" s="456">
        <v>0.99652777777777779</v>
      </c>
      <c r="R663" s="12">
        <f t="shared" si="1564"/>
        <v>0</v>
      </c>
      <c r="S663" s="13">
        <f t="shared" si="1565"/>
        <v>0</v>
      </c>
      <c r="T663" s="13">
        <f t="shared" si="1566"/>
        <v>0</v>
      </c>
      <c r="U663" s="456">
        <v>1.0034722222222221</v>
      </c>
      <c r="V663" s="12">
        <f t="shared" si="1567"/>
        <v>6.9444444444443088E-3</v>
      </c>
      <c r="W663" s="13">
        <f t="shared" si="1568"/>
        <v>0</v>
      </c>
      <c r="X663" s="225">
        <f t="shared" si="1569"/>
        <v>10</v>
      </c>
      <c r="Y663" s="456">
        <v>1.0069444444444444</v>
      </c>
      <c r="Z663" s="12">
        <f t="shared" si="1570"/>
        <v>3.4722222222223209E-3</v>
      </c>
      <c r="AA663" s="13">
        <f t="shared" si="1571"/>
        <v>0</v>
      </c>
      <c r="AB663" s="13">
        <f t="shared" si="1572"/>
        <v>5</v>
      </c>
      <c r="AC663" s="456">
        <v>1.0416666666666667</v>
      </c>
      <c r="AD663" s="12">
        <f t="shared" si="1616"/>
        <v>3.4722222222222321E-2</v>
      </c>
      <c r="AE663" s="13">
        <f t="shared" si="1617"/>
        <v>0</v>
      </c>
      <c r="AF663" s="13">
        <f t="shared" si="1618"/>
        <v>50</v>
      </c>
      <c r="AG663" s="456">
        <v>1.0451388888888888</v>
      </c>
      <c r="AH663" s="456">
        <v>1.1041666666666667</v>
      </c>
      <c r="AI663" s="12">
        <f t="shared" si="1507"/>
        <v>5.9027777777777901E-2</v>
      </c>
      <c r="AJ663" s="225">
        <f t="shared" si="1508"/>
        <v>1</v>
      </c>
      <c r="AK663" s="225">
        <f t="shared" si="1509"/>
        <v>25</v>
      </c>
      <c r="AL663" s="456">
        <v>1.0451388888888888</v>
      </c>
      <c r="AM663" s="456">
        <v>1.1041666666666667</v>
      </c>
      <c r="AN663" s="12">
        <f t="shared" si="1576"/>
        <v>5.9027777777777901E-2</v>
      </c>
      <c r="AO663" s="13">
        <f t="shared" si="1577"/>
        <v>1</v>
      </c>
      <c r="AP663" s="13">
        <f t="shared" si="1578"/>
        <v>25</v>
      </c>
      <c r="AQ663" s="456">
        <v>1.1145833333333333</v>
      </c>
      <c r="AR663" s="12">
        <f t="shared" si="1646"/>
        <v>1.0416666666666519E-2</v>
      </c>
      <c r="AS663" s="225">
        <f t="shared" si="1647"/>
        <v>0</v>
      </c>
      <c r="AT663" s="13">
        <f t="shared" si="1648"/>
        <v>15</v>
      </c>
      <c r="AU663" s="456">
        <v>1.14375</v>
      </c>
      <c r="AV663" s="226">
        <f t="shared" si="1649"/>
        <v>2.9166666666666785E-2</v>
      </c>
      <c r="AW663" s="13">
        <f t="shared" si="1650"/>
        <v>0</v>
      </c>
      <c r="AX663" s="13">
        <f t="shared" si="1651"/>
        <v>42</v>
      </c>
      <c r="AY663" s="456">
        <v>1.2631944444444445</v>
      </c>
      <c r="AZ663" s="12">
        <f t="shared" si="1362"/>
        <v>0.11944444444444446</v>
      </c>
      <c r="BA663" s="225">
        <f t="shared" si="1363"/>
        <v>2</v>
      </c>
      <c r="BB663" s="225">
        <f t="shared" si="1364"/>
        <v>52</v>
      </c>
      <c r="BC663" s="456">
        <v>1.2631944444444445</v>
      </c>
      <c r="BD663" s="456">
        <v>1.2631944444444445</v>
      </c>
      <c r="BE663" s="12">
        <f t="shared" si="1580"/>
        <v>0</v>
      </c>
      <c r="BF663" s="13">
        <f t="shared" si="1581"/>
        <v>0</v>
      </c>
      <c r="BG663" s="13">
        <f t="shared" si="1582"/>
        <v>0</v>
      </c>
      <c r="BH663" s="456">
        <v>1.2631944444444445</v>
      </c>
      <c r="BI663" s="456">
        <v>1.2631944444444445</v>
      </c>
      <c r="BJ663" s="455"/>
      <c r="BK663" s="69">
        <f t="shared" si="1583"/>
        <v>0</v>
      </c>
      <c r="BL663" s="13">
        <f t="shared" si="1584"/>
        <v>0</v>
      </c>
      <c r="BM663" s="13">
        <f t="shared" si="1585"/>
        <v>0</v>
      </c>
      <c r="BN663" s="456">
        <v>1.2694444444444444</v>
      </c>
      <c r="BO663" s="12">
        <f t="shared" si="1465"/>
        <v>6.2499999999998668E-3</v>
      </c>
      <c r="BP663" s="225">
        <f t="shared" si="1466"/>
        <v>0</v>
      </c>
      <c r="BQ663" s="225">
        <f t="shared" si="1467"/>
        <v>9</v>
      </c>
      <c r="BR663" s="456">
        <v>1.2743055555555556</v>
      </c>
      <c r="BS663" s="12">
        <f t="shared" si="1368"/>
        <v>4.8611111111112049E-3</v>
      </c>
      <c r="BT663" s="225">
        <f t="shared" si="1369"/>
        <v>0</v>
      </c>
      <c r="BU663" s="225">
        <f t="shared" si="1370"/>
        <v>7</v>
      </c>
      <c r="BV663" s="456">
        <v>1.2743055555555556</v>
      </c>
      <c r="BW663" s="456">
        <v>1.28125</v>
      </c>
      <c r="BX663" s="12">
        <f t="shared" si="1619"/>
        <v>6.9444444444444198E-3</v>
      </c>
      <c r="BY663" s="13">
        <f t="shared" si="1620"/>
        <v>0</v>
      </c>
      <c r="BZ663" s="13">
        <f t="shared" si="1621"/>
        <v>10</v>
      </c>
      <c r="CA663" s="226">
        <f t="shared" si="1622"/>
        <v>0.28472222222222221</v>
      </c>
      <c r="CB663" s="13">
        <f t="shared" si="1623"/>
        <v>6</v>
      </c>
      <c r="CC663" s="13">
        <f t="shared" si="1624"/>
        <v>50</v>
      </c>
      <c r="CD663" s="12">
        <f t="shared" si="1625"/>
        <v>5.6249999999999911E-2</v>
      </c>
      <c r="CE663" s="13">
        <f t="shared" si="1626"/>
        <v>1</v>
      </c>
      <c r="CF663" s="13">
        <f t="shared" si="1627"/>
        <v>21</v>
      </c>
      <c r="CG663" s="12">
        <f t="shared" si="1628"/>
        <v>5.9027777777777901E-2</v>
      </c>
      <c r="CH663" s="13">
        <f t="shared" si="1629"/>
        <v>1</v>
      </c>
      <c r="CI663" s="13">
        <f t="shared" si="1630"/>
        <v>25</v>
      </c>
      <c r="CJ663" s="12">
        <f t="shared" si="1631"/>
        <v>0.11944444444444446</v>
      </c>
      <c r="CK663" s="13">
        <f t="shared" si="1632"/>
        <v>2</v>
      </c>
      <c r="CL663" s="13">
        <f t="shared" si="1633"/>
        <v>52</v>
      </c>
      <c r="CM663" s="62"/>
      <c r="CN663" s="62"/>
      <c r="CO663" s="62"/>
      <c r="CP663" s="12">
        <f t="shared" si="1659"/>
        <v>6.9444444444444475E-2</v>
      </c>
      <c r="CQ663" s="13">
        <f t="shared" si="1660"/>
        <v>1</v>
      </c>
      <c r="CR663" s="13">
        <f t="shared" si="1661"/>
        <v>40</v>
      </c>
      <c r="CS663" s="456">
        <v>0</v>
      </c>
      <c r="CT663" s="13">
        <f t="shared" si="1634"/>
        <v>0</v>
      </c>
      <c r="CU663" s="13">
        <f t="shared" si="1635"/>
        <v>0</v>
      </c>
      <c r="CV663" s="456">
        <v>0</v>
      </c>
      <c r="CW663" s="13">
        <f>HOUR(CV663)</f>
        <v>0</v>
      </c>
      <c r="CX663" s="13">
        <f>MINUTE(CV663)</f>
        <v>0</v>
      </c>
      <c r="CY663" s="456">
        <v>4.9999999999999996E-2</v>
      </c>
      <c r="CZ663" s="13">
        <f t="shared" si="1638"/>
        <v>1</v>
      </c>
      <c r="DA663" s="13">
        <f t="shared" si="1639"/>
        <v>12</v>
      </c>
      <c r="DB663" s="456">
        <v>0</v>
      </c>
      <c r="DC663" s="13">
        <f t="shared" si="1664"/>
        <v>0</v>
      </c>
      <c r="DD663" s="13">
        <f t="shared" si="1665"/>
        <v>0</v>
      </c>
      <c r="DE663" s="456">
        <v>0</v>
      </c>
      <c r="DF663" s="13">
        <f t="shared" si="1666"/>
        <v>0</v>
      </c>
      <c r="DG663" s="13">
        <f t="shared" si="1667"/>
        <v>0</v>
      </c>
      <c r="DH663" s="456">
        <v>0</v>
      </c>
      <c r="DI663" s="13">
        <f t="shared" si="1612"/>
        <v>0</v>
      </c>
      <c r="DJ663" s="13">
        <f t="shared" si="1613"/>
        <v>0</v>
      </c>
      <c r="DK663" s="456">
        <v>0</v>
      </c>
      <c r="DL663" s="35">
        <f t="shared" si="1657"/>
        <v>0</v>
      </c>
      <c r="DM663" s="35">
        <f t="shared" si="1658"/>
        <v>0</v>
      </c>
      <c r="DN663" s="66">
        <f t="shared" si="1669"/>
        <v>2340319.1160000018</v>
      </c>
      <c r="DO663" s="74">
        <f t="shared" si="1662"/>
        <v>37681</v>
      </c>
      <c r="DP663" s="66">
        <f t="shared" si="1373"/>
        <v>62.187391304347827</v>
      </c>
      <c r="DQ663" s="63">
        <f t="shared" si="1663"/>
        <v>62.108731615403038</v>
      </c>
      <c r="DR663" s="66" t="e">
        <f t="shared" si="1468"/>
        <v>#NUM!</v>
      </c>
      <c r="DS663" s="96" t="e">
        <f t="shared" si="1469"/>
        <v>#NUM!</v>
      </c>
      <c r="DT663" s="66" t="e">
        <f t="shared" si="1470"/>
        <v>#NUM!</v>
      </c>
      <c r="DU663" s="66" t="e">
        <f t="shared" si="1471"/>
        <v>#NUM!</v>
      </c>
      <c r="FJ663" s="3">
        <f t="shared" si="1668"/>
        <v>0.10624999999999984</v>
      </c>
      <c r="FK663" s="3">
        <f t="shared" si="1510"/>
        <v>4.5138888888888951E-2</v>
      </c>
      <c r="FL663" s="3">
        <f t="shared" si="1511"/>
        <v>1.0416666666666519E-2</v>
      </c>
    </row>
    <row r="664" spans="1:168">
      <c r="A664" s="175">
        <v>663</v>
      </c>
      <c r="B664" s="451">
        <v>71</v>
      </c>
      <c r="C664" s="452">
        <v>40895</v>
      </c>
      <c r="D664" s="453">
        <v>12</v>
      </c>
      <c r="E664" s="454" t="s">
        <v>39</v>
      </c>
      <c r="F664" s="451">
        <v>27</v>
      </c>
      <c r="G664" s="455" t="s">
        <v>38</v>
      </c>
      <c r="H664" s="455" t="s">
        <v>305</v>
      </c>
      <c r="I664" s="455" t="s">
        <v>762</v>
      </c>
      <c r="J664" s="456">
        <v>0.51041666666666663</v>
      </c>
      <c r="K664" s="457">
        <v>3726.14</v>
      </c>
      <c r="L664" s="455" t="s">
        <v>34</v>
      </c>
      <c r="M664" s="451">
        <v>58</v>
      </c>
      <c r="N664" s="451">
        <v>1</v>
      </c>
      <c r="O664" s="455"/>
      <c r="P664" s="456">
        <v>0.51041666666666663</v>
      </c>
      <c r="Q664" s="456">
        <v>0.51041666666666663</v>
      </c>
      <c r="R664" s="12">
        <f t="shared" si="1564"/>
        <v>0</v>
      </c>
      <c r="S664" s="13">
        <f t="shared" si="1565"/>
        <v>0</v>
      </c>
      <c r="T664" s="13">
        <f t="shared" si="1566"/>
        <v>0</v>
      </c>
      <c r="U664" s="456">
        <v>0.55208333333333337</v>
      </c>
      <c r="V664" s="12">
        <f t="shared" si="1567"/>
        <v>4.1666666666666741E-2</v>
      </c>
      <c r="W664" s="13">
        <f t="shared" si="1568"/>
        <v>1</v>
      </c>
      <c r="X664" s="225">
        <f t="shared" si="1569"/>
        <v>0</v>
      </c>
      <c r="Y664" s="456">
        <v>0.57986111111111105</v>
      </c>
      <c r="Z664" s="12">
        <f t="shared" si="1570"/>
        <v>2.7777777777777679E-2</v>
      </c>
      <c r="AA664" s="13">
        <f t="shared" si="1571"/>
        <v>0</v>
      </c>
      <c r="AB664" s="13">
        <f t="shared" si="1572"/>
        <v>40</v>
      </c>
      <c r="AC664" s="456">
        <v>0.60416666666666663</v>
      </c>
      <c r="AD664" s="12">
        <f t="shared" si="1616"/>
        <v>2.430555555555558E-2</v>
      </c>
      <c r="AE664" s="13">
        <f t="shared" si="1617"/>
        <v>0</v>
      </c>
      <c r="AF664" s="13">
        <f t="shared" si="1618"/>
        <v>35</v>
      </c>
      <c r="AG664" s="456">
        <v>0.77083333333333337</v>
      </c>
      <c r="AH664" s="456">
        <v>0.92013888888888884</v>
      </c>
      <c r="AI664" s="12">
        <f t="shared" si="1507"/>
        <v>0.14930555555555547</v>
      </c>
      <c r="AJ664" s="225">
        <f t="shared" si="1508"/>
        <v>3</v>
      </c>
      <c r="AK664" s="225">
        <f t="shared" si="1509"/>
        <v>35</v>
      </c>
      <c r="AL664" s="456">
        <v>0.77083333333333337</v>
      </c>
      <c r="AM664" s="456">
        <v>0.92013888888888884</v>
      </c>
      <c r="AN664" s="12">
        <f t="shared" si="1576"/>
        <v>0.14930555555555547</v>
      </c>
      <c r="AO664" s="13">
        <f t="shared" si="1577"/>
        <v>3</v>
      </c>
      <c r="AP664" s="13">
        <f t="shared" si="1578"/>
        <v>35</v>
      </c>
      <c r="AQ664" s="456">
        <v>0.92013888888888884</v>
      </c>
      <c r="AR664" s="12">
        <f t="shared" si="1646"/>
        <v>0</v>
      </c>
      <c r="AS664" s="225">
        <f t="shared" si="1647"/>
        <v>0</v>
      </c>
      <c r="AT664" s="13">
        <f t="shared" si="1648"/>
        <v>0</v>
      </c>
      <c r="AU664" s="456">
        <v>1.0201388888888889</v>
      </c>
      <c r="AV664" s="226">
        <f t="shared" si="1649"/>
        <v>0.10000000000000009</v>
      </c>
      <c r="AW664" s="13">
        <f t="shared" si="1650"/>
        <v>2</v>
      </c>
      <c r="AX664" s="13">
        <f t="shared" si="1651"/>
        <v>24</v>
      </c>
      <c r="AY664" s="456">
        <v>1.1194444444444445</v>
      </c>
      <c r="AZ664" s="12">
        <f t="shared" si="1362"/>
        <v>9.9305555555555536E-2</v>
      </c>
      <c r="BA664" s="225">
        <f t="shared" si="1363"/>
        <v>2</v>
      </c>
      <c r="BB664" s="225">
        <f t="shared" si="1364"/>
        <v>23</v>
      </c>
      <c r="BC664" s="456">
        <v>1.1194444444444445</v>
      </c>
      <c r="BD664" s="456">
        <v>1.1194444444444445</v>
      </c>
      <c r="BE664" s="12">
        <f t="shared" si="1580"/>
        <v>0</v>
      </c>
      <c r="BF664" s="13">
        <f t="shared" si="1581"/>
        <v>0</v>
      </c>
      <c r="BG664" s="13">
        <f t="shared" si="1582"/>
        <v>0</v>
      </c>
      <c r="BH664" s="456">
        <v>1.1194444444444445</v>
      </c>
      <c r="BI664" s="456">
        <v>1.1194444444444445</v>
      </c>
      <c r="BJ664" s="455"/>
      <c r="BK664" s="69">
        <f t="shared" si="1583"/>
        <v>0</v>
      </c>
      <c r="BL664" s="13">
        <f t="shared" si="1584"/>
        <v>0</v>
      </c>
      <c r="BM664" s="13">
        <f t="shared" si="1585"/>
        <v>0</v>
      </c>
      <c r="BN664" s="456">
        <v>1.125</v>
      </c>
      <c r="BO664" s="12">
        <f t="shared" si="1465"/>
        <v>5.5555555555555358E-3</v>
      </c>
      <c r="BP664" s="225">
        <f t="shared" si="1466"/>
        <v>0</v>
      </c>
      <c r="BQ664" s="225">
        <f t="shared" si="1467"/>
        <v>8</v>
      </c>
      <c r="BR664" s="456">
        <v>1.1284722222222221</v>
      </c>
      <c r="BS664" s="12">
        <f t="shared" si="1368"/>
        <v>3.4722222222220989E-3</v>
      </c>
      <c r="BT664" s="225">
        <f t="shared" si="1369"/>
        <v>0</v>
      </c>
      <c r="BU664" s="225">
        <f t="shared" si="1370"/>
        <v>5</v>
      </c>
      <c r="BV664" s="456">
        <v>1.1284722222222221</v>
      </c>
      <c r="BW664" s="456">
        <v>1.1319444444444444</v>
      </c>
      <c r="BX664" s="12">
        <f t="shared" si="1619"/>
        <v>3.4722222222223209E-3</v>
      </c>
      <c r="BY664" s="13">
        <f t="shared" si="1620"/>
        <v>0</v>
      </c>
      <c r="BZ664" s="13">
        <f t="shared" si="1621"/>
        <v>5</v>
      </c>
      <c r="CA664" s="226">
        <f t="shared" si="1622"/>
        <v>0.62152777777777779</v>
      </c>
      <c r="CB664" s="13">
        <f t="shared" si="1623"/>
        <v>14</v>
      </c>
      <c r="CC664" s="13">
        <f t="shared" si="1624"/>
        <v>55</v>
      </c>
      <c r="CD664" s="12">
        <f t="shared" si="1625"/>
        <v>3.3333333333333215E-2</v>
      </c>
      <c r="CE664" s="13">
        <f t="shared" si="1626"/>
        <v>0</v>
      </c>
      <c r="CF664" s="13">
        <f t="shared" si="1627"/>
        <v>48</v>
      </c>
      <c r="CG664" s="12">
        <f t="shared" si="1628"/>
        <v>0.14930555555555547</v>
      </c>
      <c r="CH664" s="13">
        <f t="shared" si="1629"/>
        <v>3</v>
      </c>
      <c r="CI664" s="13">
        <f t="shared" si="1630"/>
        <v>35</v>
      </c>
      <c r="CJ664" s="12">
        <f t="shared" si="1631"/>
        <v>9.9305555555555536E-2</v>
      </c>
      <c r="CK664" s="13">
        <f t="shared" si="1632"/>
        <v>2</v>
      </c>
      <c r="CL664" s="13">
        <f t="shared" si="1633"/>
        <v>23</v>
      </c>
      <c r="CM664" s="62"/>
      <c r="CN664" s="62"/>
      <c r="CO664" s="62"/>
      <c r="CP664" s="12">
        <f t="shared" si="1659"/>
        <v>4.5833333333333316E-2</v>
      </c>
      <c r="CQ664" s="13">
        <f t="shared" si="1660"/>
        <v>1</v>
      </c>
      <c r="CR664" s="13">
        <f t="shared" si="1661"/>
        <v>6</v>
      </c>
      <c r="CS664" s="456">
        <v>0</v>
      </c>
      <c r="CT664" s="13">
        <f t="shared" si="1634"/>
        <v>0</v>
      </c>
      <c r="CU664" s="13">
        <f t="shared" si="1635"/>
        <v>0</v>
      </c>
      <c r="CV664" s="456">
        <v>0</v>
      </c>
      <c r="CW664" s="13">
        <f>HOUR(CV664)</f>
        <v>0</v>
      </c>
      <c r="CX664" s="13">
        <f>MINUTE(CV664)</f>
        <v>0</v>
      </c>
      <c r="CY664" s="456">
        <v>0</v>
      </c>
      <c r="CZ664" s="13">
        <f t="shared" si="1638"/>
        <v>0</v>
      </c>
      <c r="DA664" s="13">
        <f t="shared" si="1639"/>
        <v>0</v>
      </c>
      <c r="DB664" s="456">
        <v>0</v>
      </c>
      <c r="DC664" s="13">
        <f>HOUR(DB664)</f>
        <v>0</v>
      </c>
      <c r="DD664" s="13">
        <f>MINUTE(DB664)</f>
        <v>0</v>
      </c>
      <c r="DE664" s="456">
        <v>0</v>
      </c>
      <c r="DF664" s="13">
        <f>HOUR(DE664)</f>
        <v>0</v>
      </c>
      <c r="DG664" s="13">
        <f>MINUTE(DE664)</f>
        <v>0</v>
      </c>
      <c r="DH664" s="456">
        <v>5.347222222222222E-2</v>
      </c>
      <c r="DI664" s="13">
        <f t="shared" si="1612"/>
        <v>1</v>
      </c>
      <c r="DJ664" s="13">
        <f t="shared" si="1613"/>
        <v>17</v>
      </c>
      <c r="DK664" s="456">
        <v>0</v>
      </c>
      <c r="DL664" s="35">
        <f t="shared" si="1657"/>
        <v>0</v>
      </c>
      <c r="DM664" s="35">
        <f t="shared" si="1658"/>
        <v>0</v>
      </c>
      <c r="DN664" s="66">
        <f t="shared" si="1669"/>
        <v>2344045.2560000019</v>
      </c>
      <c r="DO664" s="74">
        <f t="shared" si="1662"/>
        <v>37739</v>
      </c>
      <c r="DP664" s="66">
        <f t="shared" si="1373"/>
        <v>64.243793103448269</v>
      </c>
      <c r="DQ664" s="63">
        <f t="shared" si="1663"/>
        <v>62.112012930920322</v>
      </c>
      <c r="DR664" s="66" t="e">
        <f t="shared" si="1468"/>
        <v>#NUM!</v>
      </c>
      <c r="DS664" s="96" t="e">
        <f t="shared" si="1469"/>
        <v>#NUM!</v>
      </c>
      <c r="DT664" s="66" t="e">
        <f t="shared" si="1470"/>
        <v>#NUM!</v>
      </c>
      <c r="DU664" s="66" t="e">
        <f t="shared" si="1471"/>
        <v>#NUM!</v>
      </c>
      <c r="FJ664" s="3">
        <f t="shared" si="1668"/>
        <v>0.37291666666666679</v>
      </c>
      <c r="FK664" s="3">
        <f t="shared" si="1510"/>
        <v>9.375E-2</v>
      </c>
      <c r="FL664" s="3">
        <f t="shared" si="1511"/>
        <v>0</v>
      </c>
    </row>
    <row r="665" spans="1:168">
      <c r="A665" s="199">
        <v>664</v>
      </c>
      <c r="B665" s="451">
        <v>72</v>
      </c>
      <c r="C665" s="452">
        <v>40896</v>
      </c>
      <c r="D665" s="453">
        <v>12</v>
      </c>
      <c r="E665" s="454" t="s">
        <v>444</v>
      </c>
      <c r="F665" s="451">
        <v>4</v>
      </c>
      <c r="G665" s="455" t="s">
        <v>445</v>
      </c>
      <c r="H665" s="455" t="s">
        <v>288</v>
      </c>
      <c r="I665" s="455" t="s">
        <v>563</v>
      </c>
      <c r="J665" s="456">
        <v>0.70833333333333337</v>
      </c>
      <c r="K665" s="457">
        <v>3665.08</v>
      </c>
      <c r="L665" s="455" t="s">
        <v>33</v>
      </c>
      <c r="M665" s="451">
        <v>59</v>
      </c>
      <c r="N665" s="451">
        <v>0</v>
      </c>
      <c r="O665" s="455"/>
      <c r="P665" s="456">
        <v>0.70833333333333337</v>
      </c>
      <c r="Q665" s="456">
        <v>0.70833333333333337</v>
      </c>
      <c r="R665" s="12">
        <f t="shared" si="1564"/>
        <v>0</v>
      </c>
      <c r="S665" s="13">
        <f t="shared" si="1565"/>
        <v>0</v>
      </c>
      <c r="T665" s="13">
        <f t="shared" si="1566"/>
        <v>0</v>
      </c>
      <c r="U665" s="456">
        <v>0.89236111111111116</v>
      </c>
      <c r="V665" s="12">
        <f t="shared" si="1567"/>
        <v>0.18402777777777779</v>
      </c>
      <c r="W665" s="13">
        <f t="shared" si="1568"/>
        <v>4</v>
      </c>
      <c r="X665" s="225">
        <f t="shared" si="1569"/>
        <v>25</v>
      </c>
      <c r="Y665" s="456">
        <v>0.90277777777777779</v>
      </c>
      <c r="Z665" s="12">
        <f t="shared" si="1570"/>
        <v>1.041666666666663E-2</v>
      </c>
      <c r="AA665" s="13">
        <f t="shared" si="1571"/>
        <v>0</v>
      </c>
      <c r="AB665" s="13">
        <f t="shared" si="1572"/>
        <v>15</v>
      </c>
      <c r="AC665" s="456">
        <v>0.93402777777777779</v>
      </c>
      <c r="AD665" s="12">
        <f t="shared" si="1616"/>
        <v>3.125E-2</v>
      </c>
      <c r="AE665" s="13">
        <f t="shared" si="1617"/>
        <v>0</v>
      </c>
      <c r="AF665" s="13">
        <f t="shared" si="1618"/>
        <v>45</v>
      </c>
      <c r="AG665" s="456">
        <v>0.98611111111111116</v>
      </c>
      <c r="AH665" s="456">
        <v>1.1347222222222222</v>
      </c>
      <c r="AI665" s="12">
        <f t="shared" si="1507"/>
        <v>0.14861111111111103</v>
      </c>
      <c r="AJ665" s="225">
        <f t="shared" si="1508"/>
        <v>3</v>
      </c>
      <c r="AK665" s="225">
        <f t="shared" si="1509"/>
        <v>34</v>
      </c>
      <c r="AL665" s="456">
        <v>0.98611111111111116</v>
      </c>
      <c r="AM665" s="456">
        <v>1.1347222222222222</v>
      </c>
      <c r="AN665" s="12">
        <f t="shared" si="1576"/>
        <v>0.14861111111111103</v>
      </c>
      <c r="AO665" s="13">
        <f t="shared" si="1577"/>
        <v>3</v>
      </c>
      <c r="AP665" s="13">
        <f t="shared" si="1578"/>
        <v>34</v>
      </c>
      <c r="AQ665" s="456">
        <v>1.1347222222222222</v>
      </c>
      <c r="AR665" s="12">
        <f t="shared" si="1646"/>
        <v>0</v>
      </c>
      <c r="AS665" s="225">
        <f t="shared" si="1647"/>
        <v>0</v>
      </c>
      <c r="AT665" s="13">
        <f t="shared" si="1648"/>
        <v>0</v>
      </c>
      <c r="AU665" s="456">
        <v>1.1631944444444444</v>
      </c>
      <c r="AV665" s="226">
        <f t="shared" si="1649"/>
        <v>2.8472222222222232E-2</v>
      </c>
      <c r="AW665" s="13">
        <f t="shared" si="1650"/>
        <v>0</v>
      </c>
      <c r="AX665" s="13">
        <f t="shared" si="1651"/>
        <v>41</v>
      </c>
      <c r="AY665" s="456">
        <v>1.2618055555555556</v>
      </c>
      <c r="AZ665" s="12">
        <f t="shared" si="1362"/>
        <v>9.8611111111111205E-2</v>
      </c>
      <c r="BA665" s="225">
        <f t="shared" si="1363"/>
        <v>2</v>
      </c>
      <c r="BB665" s="225">
        <f t="shared" si="1364"/>
        <v>22</v>
      </c>
      <c r="BC665" s="456">
        <v>1.2618055555555556</v>
      </c>
      <c r="BD665" s="456">
        <v>1.2618055555555556</v>
      </c>
      <c r="BE665" s="12">
        <f t="shared" si="1580"/>
        <v>0</v>
      </c>
      <c r="BF665" s="13">
        <f t="shared" si="1581"/>
        <v>0</v>
      </c>
      <c r="BG665" s="13">
        <f t="shared" si="1582"/>
        <v>0</v>
      </c>
      <c r="BH665" s="456">
        <v>1.2618055555555556</v>
      </c>
      <c r="BI665" s="456">
        <v>1.2618055555555556</v>
      </c>
      <c r="BJ665" s="455"/>
      <c r="BK665" s="69">
        <f t="shared" si="1583"/>
        <v>0</v>
      </c>
      <c r="BL665" s="13">
        <f t="shared" si="1584"/>
        <v>0</v>
      </c>
      <c r="BM665" s="13">
        <f t="shared" si="1585"/>
        <v>0</v>
      </c>
      <c r="BN665" s="456">
        <v>1.26875</v>
      </c>
      <c r="BO665" s="12">
        <f t="shared" si="1465"/>
        <v>6.9444444444444198E-3</v>
      </c>
      <c r="BP665" s="225">
        <f t="shared" si="1466"/>
        <v>0</v>
      </c>
      <c r="BQ665" s="225">
        <f t="shared" si="1467"/>
        <v>10</v>
      </c>
      <c r="BR665" s="456">
        <v>1.2722222222222224</v>
      </c>
      <c r="BS665" s="12">
        <f t="shared" si="1368"/>
        <v>3.4722222222223209E-3</v>
      </c>
      <c r="BT665" s="225">
        <f t="shared" si="1369"/>
        <v>0</v>
      </c>
      <c r="BU665" s="225">
        <f t="shared" si="1370"/>
        <v>5</v>
      </c>
      <c r="BV665" s="456">
        <v>1.2722222222222224</v>
      </c>
      <c r="BW665" s="456">
        <v>1.2743055555555556</v>
      </c>
      <c r="BX665" s="12">
        <f t="shared" si="1619"/>
        <v>2.0833333333332149E-3</v>
      </c>
      <c r="BY665" s="13">
        <f t="shared" si="1620"/>
        <v>0</v>
      </c>
      <c r="BZ665" s="13">
        <f t="shared" si="1621"/>
        <v>3</v>
      </c>
      <c r="CA665" s="226">
        <f t="shared" si="1622"/>
        <v>0.56597222222222221</v>
      </c>
      <c r="CB665" s="13">
        <f t="shared" si="1623"/>
        <v>13</v>
      </c>
      <c r="CC665" s="13">
        <f t="shared" si="1624"/>
        <v>35</v>
      </c>
      <c r="CD665" s="12">
        <f t="shared" si="1625"/>
        <v>4.1666666666666741E-2</v>
      </c>
      <c r="CE665" s="13">
        <f t="shared" si="1626"/>
        <v>1</v>
      </c>
      <c r="CF665" s="13">
        <f t="shared" si="1627"/>
        <v>0</v>
      </c>
      <c r="CG665" s="12">
        <f t="shared" si="1628"/>
        <v>0.14861111111111103</v>
      </c>
      <c r="CH665" s="13">
        <f t="shared" si="1629"/>
        <v>3</v>
      </c>
      <c r="CI665" s="13">
        <f t="shared" si="1630"/>
        <v>34</v>
      </c>
      <c r="CJ665" s="12">
        <f t="shared" si="1631"/>
        <v>9.8611111111111205E-2</v>
      </c>
      <c r="CK665" s="13">
        <f t="shared" si="1632"/>
        <v>2</v>
      </c>
      <c r="CL665" s="13">
        <f t="shared" si="1633"/>
        <v>22</v>
      </c>
      <c r="CM665" s="62"/>
      <c r="CN665" s="62"/>
      <c r="CO665" s="62"/>
      <c r="CP665" s="12">
        <f t="shared" si="1659"/>
        <v>6.3888888888888981E-2</v>
      </c>
      <c r="CQ665" s="13">
        <f t="shared" si="1660"/>
        <v>1</v>
      </c>
      <c r="CR665" s="13">
        <f t="shared" si="1661"/>
        <v>32</v>
      </c>
      <c r="CS665" s="456">
        <v>0</v>
      </c>
      <c r="CT665" s="13">
        <f t="shared" si="1634"/>
        <v>0</v>
      </c>
      <c r="CU665" s="13">
        <f t="shared" si="1635"/>
        <v>0</v>
      </c>
      <c r="CV665" s="456">
        <v>0</v>
      </c>
      <c r="CW665" s="13">
        <f>HOUR(CV665)</f>
        <v>0</v>
      </c>
      <c r="CX665" s="13">
        <f>MINUTE(CV665)</f>
        <v>0</v>
      </c>
      <c r="CY665" s="456">
        <v>0</v>
      </c>
      <c r="CZ665" s="13">
        <f t="shared" si="1638"/>
        <v>0</v>
      </c>
      <c r="DA665" s="13">
        <f t="shared" si="1639"/>
        <v>0</v>
      </c>
      <c r="DB665" s="456">
        <v>0</v>
      </c>
      <c r="DC665" s="13">
        <f>HOUR(DB665)</f>
        <v>0</v>
      </c>
      <c r="DD665" s="13">
        <f>MINUTE(DB665)</f>
        <v>0</v>
      </c>
      <c r="DE665" s="456">
        <v>0</v>
      </c>
      <c r="DF665" s="13">
        <f>HOUR(DE665)</f>
        <v>0</v>
      </c>
      <c r="DG665" s="13">
        <f>MINUTE(DE665)</f>
        <v>0</v>
      </c>
      <c r="DH665" s="456">
        <v>3.4722222222222224E-2</v>
      </c>
      <c r="DI665" s="13">
        <f t="shared" si="1612"/>
        <v>0</v>
      </c>
      <c r="DJ665" s="13">
        <f t="shared" si="1613"/>
        <v>50</v>
      </c>
      <c r="DK665" s="456">
        <v>0</v>
      </c>
      <c r="DL665" s="35">
        <f t="shared" si="1657"/>
        <v>0</v>
      </c>
      <c r="DM665" s="35">
        <f t="shared" si="1658"/>
        <v>0</v>
      </c>
      <c r="DN665" s="66">
        <f t="shared" si="1669"/>
        <v>2347710.336000002</v>
      </c>
      <c r="DO665" s="74">
        <f t="shared" si="1662"/>
        <v>37798</v>
      </c>
      <c r="DP665" s="66">
        <f t="shared" si="1373"/>
        <v>62.12</v>
      </c>
      <c r="DQ665" s="63">
        <f>DN665/DO665</f>
        <v>62.112025398169266</v>
      </c>
      <c r="DR665" s="66" t="e">
        <f t="shared" si="1468"/>
        <v>#NUM!</v>
      </c>
      <c r="DS665" s="96" t="e">
        <f t="shared" si="1469"/>
        <v>#NUM!</v>
      </c>
      <c r="DT665" s="66" t="e">
        <f t="shared" si="1470"/>
        <v>#NUM!</v>
      </c>
      <c r="DU665" s="66" t="e">
        <f t="shared" si="1471"/>
        <v>#NUM!</v>
      </c>
      <c r="FJ665" s="3">
        <f t="shared" si="1668"/>
        <v>0.31874999999999998</v>
      </c>
      <c r="FK665" s="3">
        <f t="shared" si="1510"/>
        <v>0.22569444444444442</v>
      </c>
      <c r="FL665" s="3">
        <f t="shared" si="1511"/>
        <v>0</v>
      </c>
    </row>
    <row r="666" spans="1:168">
      <c r="A666" s="175">
        <v>665</v>
      </c>
      <c r="B666" s="451">
        <v>73</v>
      </c>
      <c r="C666" s="452">
        <v>40896</v>
      </c>
      <c r="D666" s="453">
        <v>12</v>
      </c>
      <c r="E666" s="454" t="s">
        <v>171</v>
      </c>
      <c r="F666" s="451">
        <v>15</v>
      </c>
      <c r="G666" s="455" t="s">
        <v>325</v>
      </c>
      <c r="H666" s="455" t="s">
        <v>782</v>
      </c>
      <c r="I666" s="455" t="s">
        <v>804</v>
      </c>
      <c r="J666" s="456">
        <v>0.76388888888888884</v>
      </c>
      <c r="K666" s="457">
        <v>3638.92</v>
      </c>
      <c r="L666" s="455" t="s">
        <v>34</v>
      </c>
      <c r="M666" s="451">
        <v>56</v>
      </c>
      <c r="N666" s="451">
        <v>3</v>
      </c>
      <c r="O666" s="455"/>
      <c r="P666" s="456">
        <v>0.76388888888888884</v>
      </c>
      <c r="Q666" s="456">
        <v>0.76388888888888884</v>
      </c>
      <c r="R666" s="12">
        <f t="shared" ref="R666:R671" si="1670">Q666-P666</f>
        <v>0</v>
      </c>
      <c r="S666" s="13">
        <f t="shared" ref="S666:S671" si="1671">HOUR(R666)</f>
        <v>0</v>
      </c>
      <c r="T666" s="13">
        <f t="shared" ref="T666:T671" si="1672">MINUTE(R666)</f>
        <v>0</v>
      </c>
      <c r="U666" s="456">
        <v>1.1805555555555556</v>
      </c>
      <c r="V666" s="12">
        <f t="shared" si="1567"/>
        <v>0.41666666666666674</v>
      </c>
      <c r="W666" s="13">
        <f t="shared" si="1568"/>
        <v>10</v>
      </c>
      <c r="X666" s="225">
        <f t="shared" si="1569"/>
        <v>0</v>
      </c>
      <c r="Y666" s="456">
        <v>1.1979166666666667</v>
      </c>
      <c r="Z666" s="12">
        <f t="shared" si="1570"/>
        <v>1.736111111111116E-2</v>
      </c>
      <c r="AA666" s="13">
        <f t="shared" si="1571"/>
        <v>0</v>
      </c>
      <c r="AB666" s="13">
        <f t="shared" si="1572"/>
        <v>25</v>
      </c>
      <c r="AC666" s="456">
        <v>1.2361111111111112</v>
      </c>
      <c r="AD666" s="12">
        <f t="shared" si="1616"/>
        <v>3.819444444444442E-2</v>
      </c>
      <c r="AE666" s="13">
        <f t="shared" si="1617"/>
        <v>0</v>
      </c>
      <c r="AF666" s="13">
        <f t="shared" si="1618"/>
        <v>55</v>
      </c>
      <c r="AG666" s="456">
        <v>1.2395833333333333</v>
      </c>
      <c r="AH666" s="456">
        <v>1.2986111111111112</v>
      </c>
      <c r="AI666" s="12">
        <f t="shared" si="1507"/>
        <v>5.9027777777777901E-2</v>
      </c>
      <c r="AJ666" s="225">
        <f t="shared" si="1508"/>
        <v>1</v>
      </c>
      <c r="AK666" s="225">
        <f t="shared" si="1509"/>
        <v>25</v>
      </c>
      <c r="AL666" s="456">
        <v>1.2395833333333333</v>
      </c>
      <c r="AM666" s="456">
        <v>1.2986111111111112</v>
      </c>
      <c r="AN666" s="12">
        <f t="shared" ref="AN666:AN671" si="1673">AM666-AL666</f>
        <v>5.9027777777777901E-2</v>
      </c>
      <c r="AO666" s="13">
        <f t="shared" ref="AO666:AO671" si="1674">HOUR(AN666)</f>
        <v>1</v>
      </c>
      <c r="AP666" s="13">
        <f t="shared" ref="AP666:AP671" si="1675">MINUTE(AN666)</f>
        <v>25</v>
      </c>
      <c r="AQ666" s="456">
        <v>1.3013888888888889</v>
      </c>
      <c r="AR666" s="12">
        <f t="shared" si="1646"/>
        <v>2.7777777777777679E-3</v>
      </c>
      <c r="AS666" s="225">
        <f t="shared" si="1647"/>
        <v>0</v>
      </c>
      <c r="AT666" s="13">
        <f t="shared" si="1648"/>
        <v>4</v>
      </c>
      <c r="AU666" s="456">
        <v>1.3034722222222224</v>
      </c>
      <c r="AV666" s="226">
        <f t="shared" si="1649"/>
        <v>2.083333333333437E-3</v>
      </c>
      <c r="AW666" s="13">
        <f t="shared" si="1650"/>
        <v>0</v>
      </c>
      <c r="AX666" s="13">
        <f t="shared" si="1651"/>
        <v>3</v>
      </c>
      <c r="AY666" s="456">
        <v>1.4131944444444444</v>
      </c>
      <c r="AZ666" s="12">
        <f t="shared" si="1362"/>
        <v>0.10972222222222205</v>
      </c>
      <c r="BA666" s="225">
        <f t="shared" si="1363"/>
        <v>2</v>
      </c>
      <c r="BB666" s="225">
        <f t="shared" si="1364"/>
        <v>38</v>
      </c>
      <c r="BC666" s="456">
        <v>1.4131944444444444</v>
      </c>
      <c r="BD666" s="456">
        <v>1.4131944444444444</v>
      </c>
      <c r="BE666" s="12">
        <f t="shared" ref="BE666:BE671" si="1676">BD666-BC666</f>
        <v>0</v>
      </c>
      <c r="BF666" s="13">
        <f t="shared" ref="BF666:BF671" si="1677">HOUR(BE666)</f>
        <v>0</v>
      </c>
      <c r="BG666" s="13">
        <f t="shared" ref="BG666:BG671" si="1678">MINUTE(BE666)</f>
        <v>0</v>
      </c>
      <c r="BH666" s="456">
        <v>1.4131944444444444</v>
      </c>
      <c r="BI666" s="456">
        <v>1.4131944444444444</v>
      </c>
      <c r="BJ666" s="455"/>
      <c r="BK666" s="69">
        <f t="shared" ref="BK666:BK671" si="1679">BI666-BH666</f>
        <v>0</v>
      </c>
      <c r="BL666" s="13">
        <f t="shared" ref="BL666:BL671" si="1680">HOUR(BK666)</f>
        <v>0</v>
      </c>
      <c r="BM666" s="13">
        <f t="shared" ref="BM666:BM671" si="1681">MINUTE(BK666)</f>
        <v>0</v>
      </c>
      <c r="BN666" s="456">
        <v>1.4201388888888891</v>
      </c>
      <c r="BO666" s="12">
        <f t="shared" si="1465"/>
        <v>6.9444444444446418E-3</v>
      </c>
      <c r="BP666" s="225">
        <f t="shared" si="1466"/>
        <v>0</v>
      </c>
      <c r="BQ666" s="225">
        <f t="shared" si="1467"/>
        <v>10</v>
      </c>
      <c r="BR666" s="456">
        <v>1.4236111111111109</v>
      </c>
      <c r="BS666" s="12">
        <f t="shared" si="1368"/>
        <v>3.4722222222218768E-3</v>
      </c>
      <c r="BT666" s="225">
        <f t="shared" si="1369"/>
        <v>0</v>
      </c>
      <c r="BU666" s="225">
        <f t="shared" si="1370"/>
        <v>5</v>
      </c>
      <c r="BV666" s="456">
        <v>1.4236111111111109</v>
      </c>
      <c r="BW666" s="456">
        <v>1.4305555555555556</v>
      </c>
      <c r="BX666" s="12">
        <f t="shared" si="1619"/>
        <v>6.9444444444446418E-3</v>
      </c>
      <c r="BY666" s="13">
        <f t="shared" si="1620"/>
        <v>0</v>
      </c>
      <c r="BZ666" s="13">
        <f t="shared" si="1621"/>
        <v>10</v>
      </c>
      <c r="CA666" s="226">
        <f t="shared" si="1622"/>
        <v>0.66666666666666674</v>
      </c>
      <c r="CB666" s="13">
        <f t="shared" si="1623"/>
        <v>16</v>
      </c>
      <c r="CC666" s="13">
        <f t="shared" si="1624"/>
        <v>0</v>
      </c>
      <c r="CD666" s="12">
        <f t="shared" ref="CD666:CD675" si="1682">AD666+AR666+BO666+BS666</f>
        <v>5.1388888888888706E-2</v>
      </c>
      <c r="CE666" s="13">
        <f t="shared" ref="CE666:CE675" si="1683">HOUR(CD666)</f>
        <v>1</v>
      </c>
      <c r="CF666" s="13">
        <f t="shared" ref="CF666:CF675" si="1684">MINUTE(CD666)</f>
        <v>14</v>
      </c>
      <c r="CG666" s="12">
        <f t="shared" si="1628"/>
        <v>5.9027777777777901E-2</v>
      </c>
      <c r="CH666" s="13">
        <f t="shared" si="1629"/>
        <v>1</v>
      </c>
      <c r="CI666" s="13">
        <f t="shared" si="1630"/>
        <v>25</v>
      </c>
      <c r="CJ666" s="12">
        <f t="shared" si="1631"/>
        <v>0.10972222222222205</v>
      </c>
      <c r="CK666" s="13">
        <f t="shared" si="1632"/>
        <v>2</v>
      </c>
      <c r="CL666" s="13">
        <f t="shared" si="1633"/>
        <v>38</v>
      </c>
      <c r="CM666" s="62"/>
      <c r="CN666" s="62"/>
      <c r="CO666" s="62"/>
      <c r="CP666" s="12">
        <f t="shared" ref="CP666:CP671" si="1685">AZ666-(CS666+CV666+CY666+DB666+DE666+DH666)</f>
        <v>7.7777777777777612E-2</v>
      </c>
      <c r="CQ666" s="13">
        <f t="shared" ref="CQ666:CQ671" si="1686">HOUR(CP666)</f>
        <v>1</v>
      </c>
      <c r="CR666" s="13">
        <f t="shared" ref="CR666:CR671" si="1687">MINUTE(CP666)</f>
        <v>52</v>
      </c>
      <c r="CS666" s="456">
        <v>0</v>
      </c>
      <c r="CT666" s="13">
        <f t="shared" ref="CT666:CT671" si="1688">HOUR(CS666)</f>
        <v>0</v>
      </c>
      <c r="CU666" s="13">
        <f t="shared" ref="CU666:CU671" si="1689">MINUTE(CS666)</f>
        <v>0</v>
      </c>
      <c r="CV666" s="456">
        <v>3.472222222222222E-3</v>
      </c>
      <c r="CW666" s="13">
        <f t="shared" ref="CW666:CW671" si="1690">HOUR(CV666)</f>
        <v>0</v>
      </c>
      <c r="CX666" s="13">
        <f t="shared" ref="CX666:CX671" si="1691">MINUTE(CV666)</f>
        <v>5</v>
      </c>
      <c r="CY666" s="456">
        <v>0</v>
      </c>
      <c r="CZ666" s="13">
        <f t="shared" ref="CZ666:CZ671" si="1692">HOUR(CY666)</f>
        <v>0</v>
      </c>
      <c r="DA666" s="13">
        <f t="shared" ref="DA666:DA671" si="1693">MINUTE(CY666)</f>
        <v>0</v>
      </c>
      <c r="DB666" s="456">
        <v>0</v>
      </c>
      <c r="DC666" s="13">
        <f t="shared" ref="DC666:DC676" si="1694">HOUR(DB666)</f>
        <v>0</v>
      </c>
      <c r="DD666" s="13">
        <f t="shared" ref="DD666:DD676" si="1695">MINUTE(DB666)</f>
        <v>0</v>
      </c>
      <c r="DE666" s="456">
        <v>0</v>
      </c>
      <c r="DF666" s="13">
        <f t="shared" ref="DF666:DF671" si="1696">HOUR(DE666)</f>
        <v>0</v>
      </c>
      <c r="DG666" s="13">
        <f t="shared" ref="DG666:DG671" si="1697">MINUTE(DE666)</f>
        <v>0</v>
      </c>
      <c r="DH666" s="456">
        <v>2.8472222222222222E-2</v>
      </c>
      <c r="DI666" s="13">
        <f t="shared" si="1612"/>
        <v>0</v>
      </c>
      <c r="DJ666" s="13">
        <f t="shared" si="1613"/>
        <v>41</v>
      </c>
      <c r="DK666" s="456">
        <v>0</v>
      </c>
      <c r="DL666" s="35">
        <f t="shared" ref="DL666:DL671" si="1698">HOUR(DK666)</f>
        <v>0</v>
      </c>
      <c r="DM666" s="35">
        <f t="shared" ref="DM666:DM671" si="1699">MINUTE(DK666)</f>
        <v>0</v>
      </c>
      <c r="DN666" s="66">
        <f t="shared" si="1669"/>
        <v>2351349.2560000019</v>
      </c>
      <c r="DO666" s="74">
        <f t="shared" si="1662"/>
        <v>37854</v>
      </c>
      <c r="DP666" s="66">
        <f t="shared" si="1373"/>
        <v>64.980714285714285</v>
      </c>
      <c r="DQ666" s="63">
        <f t="shared" ref="DQ666:DQ729" si="1700">DN666/DO666</f>
        <v>62.116269244993973</v>
      </c>
      <c r="DR666" s="66" t="e">
        <f t="shared" si="1468"/>
        <v>#NUM!</v>
      </c>
      <c r="DS666" s="96" t="e">
        <f t="shared" si="1469"/>
        <v>#NUM!</v>
      </c>
      <c r="DT666" s="66" t="e">
        <f t="shared" si="1470"/>
        <v>#NUM!</v>
      </c>
      <c r="DU666" s="66" t="e">
        <f t="shared" si="1471"/>
        <v>#NUM!</v>
      </c>
      <c r="FJ666" s="3">
        <f t="shared" si="1668"/>
        <v>0.49791666666666679</v>
      </c>
      <c r="FK666" s="3">
        <f t="shared" si="1510"/>
        <v>0.47222222222222232</v>
      </c>
      <c r="FL666" s="3">
        <f t="shared" si="1511"/>
        <v>2.7777777777777679E-3</v>
      </c>
    </row>
    <row r="667" spans="1:168">
      <c r="A667" s="175">
        <v>666</v>
      </c>
      <c r="B667" s="451">
        <v>74</v>
      </c>
      <c r="C667" s="452">
        <v>40896</v>
      </c>
      <c r="D667" s="453">
        <v>12</v>
      </c>
      <c r="E667" s="454" t="s">
        <v>810</v>
      </c>
      <c r="F667" s="451">
        <v>1</v>
      </c>
      <c r="G667" s="455" t="s">
        <v>811</v>
      </c>
      <c r="H667" s="455" t="s">
        <v>642</v>
      </c>
      <c r="I667" s="455" t="s">
        <v>806</v>
      </c>
      <c r="J667" s="456">
        <v>0.92708333333333337</v>
      </c>
      <c r="K667" s="457">
        <v>3380.95</v>
      </c>
      <c r="L667" s="455" t="s">
        <v>930</v>
      </c>
      <c r="M667" s="451">
        <v>59</v>
      </c>
      <c r="N667" s="451">
        <v>0</v>
      </c>
      <c r="O667" s="455"/>
      <c r="P667" s="456">
        <v>0.92708333333333337</v>
      </c>
      <c r="Q667" s="456">
        <v>0.92708333333333337</v>
      </c>
      <c r="R667" s="12">
        <f t="shared" si="1670"/>
        <v>0</v>
      </c>
      <c r="S667" s="13">
        <f t="shared" si="1671"/>
        <v>0</v>
      </c>
      <c r="T667" s="13">
        <f t="shared" si="1672"/>
        <v>0</v>
      </c>
      <c r="U667" s="456">
        <v>1.3125</v>
      </c>
      <c r="V667" s="12">
        <f t="shared" si="1567"/>
        <v>0.38541666666666663</v>
      </c>
      <c r="W667" s="13">
        <f t="shared" si="1568"/>
        <v>9</v>
      </c>
      <c r="X667" s="225">
        <f t="shared" si="1569"/>
        <v>15</v>
      </c>
      <c r="Y667" s="456">
        <v>1.3194444444444444</v>
      </c>
      <c r="Z667" s="12">
        <f t="shared" si="1570"/>
        <v>6.9444444444444198E-3</v>
      </c>
      <c r="AA667" s="13">
        <f t="shared" si="1571"/>
        <v>0</v>
      </c>
      <c r="AB667" s="13">
        <f t="shared" si="1572"/>
        <v>10</v>
      </c>
      <c r="AC667" s="456">
        <v>1.3888888888888891</v>
      </c>
      <c r="AD667" s="12">
        <f t="shared" si="1616"/>
        <v>6.9444444444444642E-2</v>
      </c>
      <c r="AE667" s="13">
        <f t="shared" si="1617"/>
        <v>1</v>
      </c>
      <c r="AF667" s="13">
        <f t="shared" si="1618"/>
        <v>40</v>
      </c>
      <c r="AG667" s="456">
        <v>1.3958333333333333</v>
      </c>
      <c r="AH667" s="456">
        <v>1.4583333333333333</v>
      </c>
      <c r="AI667" s="12">
        <f t="shared" si="1507"/>
        <v>6.25E-2</v>
      </c>
      <c r="AJ667" s="225">
        <f t="shared" si="1508"/>
        <v>1</v>
      </c>
      <c r="AK667" s="225">
        <f t="shared" si="1509"/>
        <v>30</v>
      </c>
      <c r="AL667" s="456">
        <v>1.3958333333333333</v>
      </c>
      <c r="AM667" s="456">
        <v>1.4583333333333333</v>
      </c>
      <c r="AN667" s="12">
        <f t="shared" si="1673"/>
        <v>6.25E-2</v>
      </c>
      <c r="AO667" s="13">
        <f t="shared" si="1674"/>
        <v>1</v>
      </c>
      <c r="AP667" s="13">
        <f t="shared" si="1675"/>
        <v>30</v>
      </c>
      <c r="AQ667" s="456">
        <v>1.3888888888888891</v>
      </c>
      <c r="AR667" s="12">
        <f>AQ667-AC667</f>
        <v>0</v>
      </c>
      <c r="AS667" s="225">
        <f t="shared" si="1647"/>
        <v>0</v>
      </c>
      <c r="AT667" s="13">
        <f t="shared" si="1648"/>
        <v>0</v>
      </c>
      <c r="AU667" s="456">
        <v>1.4027777777777777</v>
      </c>
      <c r="AV667" s="226">
        <f>AU667-AG667</f>
        <v>6.9444444444444198E-3</v>
      </c>
      <c r="AW667" s="13">
        <f t="shared" si="1650"/>
        <v>0</v>
      </c>
      <c r="AX667" s="13">
        <f t="shared" si="1651"/>
        <v>10</v>
      </c>
      <c r="AY667" s="456">
        <v>1.6493055555555556</v>
      </c>
      <c r="AZ667" s="12">
        <f t="shared" si="1362"/>
        <v>0.2465277777777779</v>
      </c>
      <c r="BA667" s="225">
        <f t="shared" si="1363"/>
        <v>5</v>
      </c>
      <c r="BB667" s="225">
        <f t="shared" si="1364"/>
        <v>55</v>
      </c>
      <c r="BC667" s="456">
        <v>1.6493055555555556</v>
      </c>
      <c r="BD667" s="456">
        <v>1.6493055555555556</v>
      </c>
      <c r="BE667" s="12">
        <f t="shared" si="1676"/>
        <v>0</v>
      </c>
      <c r="BF667" s="13">
        <f t="shared" si="1677"/>
        <v>0</v>
      </c>
      <c r="BG667" s="13">
        <f t="shared" si="1678"/>
        <v>0</v>
      </c>
      <c r="BH667" s="456">
        <v>1.6493055555555556</v>
      </c>
      <c r="BI667" s="456">
        <v>1.6493055555555556</v>
      </c>
      <c r="BJ667" s="455"/>
      <c r="BK667" s="69">
        <f t="shared" si="1679"/>
        <v>0</v>
      </c>
      <c r="BL667" s="13">
        <f t="shared" si="1680"/>
        <v>0</v>
      </c>
      <c r="BM667" s="13">
        <f t="shared" si="1681"/>
        <v>0</v>
      </c>
      <c r="BN667" s="456">
        <v>1.6666666666666667</v>
      </c>
      <c r="BO667" s="12">
        <f t="shared" si="1465"/>
        <v>1.736111111111116E-2</v>
      </c>
      <c r="BP667" s="225">
        <f t="shared" si="1466"/>
        <v>0</v>
      </c>
      <c r="BQ667" s="225">
        <f t="shared" si="1467"/>
        <v>25</v>
      </c>
      <c r="BR667" s="456">
        <v>1.6701388888888891</v>
      </c>
      <c r="BS667" s="12">
        <f t="shared" si="1368"/>
        <v>3.4722222222223209E-3</v>
      </c>
      <c r="BT667" s="225">
        <f t="shared" si="1369"/>
        <v>0</v>
      </c>
      <c r="BU667" s="225">
        <f t="shared" si="1370"/>
        <v>5</v>
      </c>
      <c r="BV667" s="456">
        <v>1.6701388888888891</v>
      </c>
      <c r="BW667" s="456">
        <v>1.6770833333333333</v>
      </c>
      <c r="BX667" s="12">
        <f t="shared" si="1619"/>
        <v>6.9444444444441977E-3</v>
      </c>
      <c r="BY667" s="13">
        <f t="shared" si="1620"/>
        <v>0</v>
      </c>
      <c r="BZ667" s="13">
        <f t="shared" si="1621"/>
        <v>10</v>
      </c>
      <c r="CA667" s="226">
        <f t="shared" si="1622"/>
        <v>0.74999999999999989</v>
      </c>
      <c r="CB667" s="13">
        <f t="shared" si="1623"/>
        <v>18</v>
      </c>
      <c r="CC667" s="13">
        <f t="shared" si="1624"/>
        <v>0</v>
      </c>
      <c r="CD667" s="12">
        <f t="shared" si="1682"/>
        <v>9.0277777777778123E-2</v>
      </c>
      <c r="CE667" s="13">
        <f t="shared" si="1683"/>
        <v>2</v>
      </c>
      <c r="CF667" s="13">
        <f t="shared" si="1684"/>
        <v>10</v>
      </c>
      <c r="CG667" s="12">
        <f t="shared" si="1628"/>
        <v>6.25E-2</v>
      </c>
      <c r="CH667" s="13">
        <f t="shared" si="1629"/>
        <v>1</v>
      </c>
      <c r="CI667" s="13">
        <f t="shared" si="1630"/>
        <v>30</v>
      </c>
      <c r="CJ667" s="12">
        <f t="shared" si="1631"/>
        <v>0.2465277777777779</v>
      </c>
      <c r="CK667" s="13">
        <f t="shared" si="1632"/>
        <v>5</v>
      </c>
      <c r="CL667" s="13">
        <f t="shared" si="1633"/>
        <v>55</v>
      </c>
      <c r="CM667" s="62"/>
      <c r="CN667" s="62"/>
      <c r="CO667" s="62"/>
      <c r="CP667" s="12">
        <f t="shared" si="1685"/>
        <v>0</v>
      </c>
      <c r="CQ667" s="13">
        <f t="shared" si="1686"/>
        <v>0</v>
      </c>
      <c r="CR667" s="13">
        <f t="shared" si="1687"/>
        <v>0</v>
      </c>
      <c r="CS667" s="456">
        <v>0</v>
      </c>
      <c r="CT667" s="13">
        <f t="shared" si="1688"/>
        <v>0</v>
      </c>
      <c r="CU667" s="13">
        <f t="shared" si="1689"/>
        <v>0</v>
      </c>
      <c r="CV667" s="456">
        <v>0</v>
      </c>
      <c r="CW667" s="13">
        <f t="shared" si="1690"/>
        <v>0</v>
      </c>
      <c r="CX667" s="13">
        <f t="shared" si="1691"/>
        <v>0</v>
      </c>
      <c r="CY667" s="456">
        <v>0</v>
      </c>
      <c r="CZ667" s="13">
        <f t="shared" si="1692"/>
        <v>0</v>
      </c>
      <c r="DA667" s="13">
        <f t="shared" si="1693"/>
        <v>0</v>
      </c>
      <c r="DB667" s="456">
        <v>0.24652777777777779</v>
      </c>
      <c r="DC667" s="13">
        <f t="shared" si="1694"/>
        <v>5</v>
      </c>
      <c r="DD667" s="13">
        <f t="shared" si="1695"/>
        <v>55</v>
      </c>
      <c r="DE667" s="456">
        <v>0</v>
      </c>
      <c r="DF667" s="13">
        <f t="shared" si="1696"/>
        <v>0</v>
      </c>
      <c r="DG667" s="13">
        <f t="shared" si="1697"/>
        <v>0</v>
      </c>
      <c r="DH667" s="456">
        <v>0</v>
      </c>
      <c r="DI667" s="13">
        <f t="shared" si="1612"/>
        <v>0</v>
      </c>
      <c r="DJ667" s="13">
        <f t="shared" si="1613"/>
        <v>0</v>
      </c>
      <c r="DK667" s="456">
        <v>0</v>
      </c>
      <c r="DL667" s="35">
        <f t="shared" si="1698"/>
        <v>0</v>
      </c>
      <c r="DM667" s="35">
        <f t="shared" si="1699"/>
        <v>0</v>
      </c>
      <c r="DN667" s="66">
        <f t="shared" si="1669"/>
        <v>2354730.2060000021</v>
      </c>
      <c r="DO667" s="74">
        <f t="shared" si="1662"/>
        <v>37913</v>
      </c>
      <c r="DP667" s="66">
        <f t="shared" si="1373"/>
        <v>57.304237288135589</v>
      </c>
      <c r="DQ667" s="63">
        <f t="shared" si="1700"/>
        <v>62.1087807875927</v>
      </c>
      <c r="DR667" s="66" t="e">
        <f t="shared" si="1468"/>
        <v>#NUM!</v>
      </c>
      <c r="DS667" s="96" t="e">
        <f t="shared" si="1469"/>
        <v>#NUM!</v>
      </c>
      <c r="DT667" s="66" t="e">
        <f t="shared" si="1470"/>
        <v>#NUM!</v>
      </c>
      <c r="DU667" s="66" t="e">
        <f t="shared" si="1471"/>
        <v>#NUM!</v>
      </c>
      <c r="FJ667" s="3">
        <f t="shared" si="1668"/>
        <v>0.44097222222222199</v>
      </c>
    </row>
    <row r="668" spans="1:168">
      <c r="A668" s="199">
        <v>667</v>
      </c>
      <c r="B668" s="451">
        <v>75</v>
      </c>
      <c r="C668" s="452">
        <v>40896</v>
      </c>
      <c r="D668" s="453">
        <v>12</v>
      </c>
      <c r="E668" s="454" t="s">
        <v>39</v>
      </c>
      <c r="F668" s="451">
        <v>28</v>
      </c>
      <c r="G668" s="455" t="s">
        <v>38</v>
      </c>
      <c r="H668" s="455" t="s">
        <v>782</v>
      </c>
      <c r="I668" s="455" t="s">
        <v>804</v>
      </c>
      <c r="J668" s="456">
        <v>0.13541666666666666</v>
      </c>
      <c r="K668" s="457">
        <v>3519.74</v>
      </c>
      <c r="L668" s="455" t="s">
        <v>34</v>
      </c>
      <c r="M668" s="451">
        <v>55</v>
      </c>
      <c r="N668" s="451">
        <v>4</v>
      </c>
      <c r="O668" s="455"/>
      <c r="P668" s="456">
        <v>0.13541666666666666</v>
      </c>
      <c r="Q668" s="456">
        <v>0.13541666666666666</v>
      </c>
      <c r="R668" s="12">
        <f t="shared" si="1670"/>
        <v>0</v>
      </c>
      <c r="S668" s="13">
        <f t="shared" si="1671"/>
        <v>0</v>
      </c>
      <c r="T668" s="13">
        <f t="shared" si="1672"/>
        <v>0</v>
      </c>
      <c r="U668" s="456">
        <v>0.48958333333333331</v>
      </c>
      <c r="V668" s="12">
        <f t="shared" si="1567"/>
        <v>0.35416666666666663</v>
      </c>
      <c r="W668" s="13">
        <f t="shared" si="1568"/>
        <v>8</v>
      </c>
      <c r="X668" s="225">
        <f t="shared" si="1569"/>
        <v>30</v>
      </c>
      <c r="Y668" s="456">
        <v>0.51041666666666663</v>
      </c>
      <c r="Z668" s="12">
        <f t="shared" si="1570"/>
        <v>2.0833333333333315E-2</v>
      </c>
      <c r="AA668" s="13">
        <f t="shared" si="1571"/>
        <v>0</v>
      </c>
      <c r="AB668" s="13">
        <f t="shared" si="1572"/>
        <v>30</v>
      </c>
      <c r="AC668" s="456">
        <v>0.54166666666666663</v>
      </c>
      <c r="AD668" s="12">
        <f t="shared" si="1616"/>
        <v>3.125E-2</v>
      </c>
      <c r="AE668" s="13">
        <f t="shared" si="1617"/>
        <v>0</v>
      </c>
      <c r="AF668" s="13">
        <f t="shared" si="1618"/>
        <v>45</v>
      </c>
      <c r="AG668" s="456">
        <v>0.54166666666666663</v>
      </c>
      <c r="AH668" s="456">
        <v>0.56944444444444442</v>
      </c>
      <c r="AI668" s="12">
        <f t="shared" si="1507"/>
        <v>2.777777777777779E-2</v>
      </c>
      <c r="AJ668" s="225">
        <f t="shared" si="1508"/>
        <v>0</v>
      </c>
      <c r="AK668" s="225">
        <f t="shared" si="1509"/>
        <v>40</v>
      </c>
      <c r="AL668" s="456">
        <v>0.54166666666666663</v>
      </c>
      <c r="AM668" s="456">
        <v>0.56944444444444442</v>
      </c>
      <c r="AN668" s="12">
        <f t="shared" si="1673"/>
        <v>2.777777777777779E-2</v>
      </c>
      <c r="AO668" s="13">
        <f t="shared" si="1674"/>
        <v>0</v>
      </c>
      <c r="AP668" s="13">
        <f t="shared" si="1675"/>
        <v>40</v>
      </c>
      <c r="AQ668" s="456">
        <v>0.57222222222222219</v>
      </c>
      <c r="AR668" s="12">
        <f>AQ668-AH668</f>
        <v>2.7777777777777679E-3</v>
      </c>
      <c r="AS668" s="225">
        <f t="shared" ref="AS668:AS673" si="1701">HOUR(AR668)</f>
        <v>0</v>
      </c>
      <c r="AT668" s="13">
        <f t="shared" ref="AT668:AT673" si="1702">MINUTE(AR668)</f>
        <v>4</v>
      </c>
      <c r="AU668" s="456">
        <v>0.57222222222222219</v>
      </c>
      <c r="AV668" s="226">
        <f>AU668-AQ668</f>
        <v>0</v>
      </c>
      <c r="AW668" s="13">
        <f t="shared" ref="AW668:AW682" si="1703">HOUR(AV668)</f>
        <v>0</v>
      </c>
      <c r="AX668" s="13">
        <f t="shared" ref="AX668:AX682" si="1704">MINUTE(AV668)</f>
        <v>0</v>
      </c>
      <c r="AY668" s="456">
        <v>0.6958333333333333</v>
      </c>
      <c r="AZ668" s="12">
        <f t="shared" si="1362"/>
        <v>0.12361111111111112</v>
      </c>
      <c r="BA668" s="225">
        <f t="shared" si="1363"/>
        <v>2</v>
      </c>
      <c r="BB668" s="225">
        <f t="shared" si="1364"/>
        <v>58</v>
      </c>
      <c r="BC668" s="456">
        <v>0.6958333333333333</v>
      </c>
      <c r="BD668" s="456">
        <v>0.6958333333333333</v>
      </c>
      <c r="BE668" s="12">
        <f t="shared" si="1676"/>
        <v>0</v>
      </c>
      <c r="BF668" s="13">
        <f t="shared" si="1677"/>
        <v>0</v>
      </c>
      <c r="BG668" s="13">
        <f t="shared" si="1678"/>
        <v>0</v>
      </c>
      <c r="BH668" s="456">
        <v>0.6958333333333333</v>
      </c>
      <c r="BI668" s="456">
        <v>0.6958333333333333</v>
      </c>
      <c r="BJ668" s="455"/>
      <c r="BK668" s="69">
        <f t="shared" si="1679"/>
        <v>0</v>
      </c>
      <c r="BL668" s="13">
        <f t="shared" si="1680"/>
        <v>0</v>
      </c>
      <c r="BM668" s="13">
        <f t="shared" si="1681"/>
        <v>0</v>
      </c>
      <c r="BN668" s="456">
        <v>0.70277777777777783</v>
      </c>
      <c r="BO668" s="12">
        <f t="shared" si="1465"/>
        <v>6.9444444444445308E-3</v>
      </c>
      <c r="BP668" s="225">
        <f t="shared" si="1466"/>
        <v>0</v>
      </c>
      <c r="BQ668" s="225">
        <f t="shared" si="1467"/>
        <v>10</v>
      </c>
      <c r="BR668" s="456">
        <v>0.70833333333333337</v>
      </c>
      <c r="BS668" s="12">
        <f t="shared" si="1368"/>
        <v>5.5555555555555358E-3</v>
      </c>
      <c r="BT668" s="225">
        <f t="shared" si="1369"/>
        <v>0</v>
      </c>
      <c r="BU668" s="225">
        <f t="shared" si="1370"/>
        <v>8</v>
      </c>
      <c r="BV668" s="456">
        <v>0.70833333333333337</v>
      </c>
      <c r="BW668" s="456">
        <v>0.71875</v>
      </c>
      <c r="BX668" s="12">
        <f t="shared" si="1619"/>
        <v>1.041666666666663E-2</v>
      </c>
      <c r="BY668" s="13">
        <f t="shared" si="1620"/>
        <v>0</v>
      </c>
      <c r="BZ668" s="13">
        <f t="shared" si="1621"/>
        <v>15</v>
      </c>
      <c r="CA668" s="226">
        <f t="shared" si="1622"/>
        <v>0.58333333333333337</v>
      </c>
      <c r="CB668" s="13">
        <f t="shared" si="1623"/>
        <v>14</v>
      </c>
      <c r="CC668" s="13">
        <f t="shared" si="1624"/>
        <v>0</v>
      </c>
      <c r="CD668" s="12">
        <f t="shared" si="1682"/>
        <v>4.6527777777777835E-2</v>
      </c>
      <c r="CE668" s="13">
        <f t="shared" si="1683"/>
        <v>1</v>
      </c>
      <c r="CF668" s="13">
        <f t="shared" si="1684"/>
        <v>7</v>
      </c>
      <c r="CG668" s="12">
        <f t="shared" si="1628"/>
        <v>2.777777777777779E-2</v>
      </c>
      <c r="CH668" s="13">
        <f t="shared" si="1629"/>
        <v>0</v>
      </c>
      <c r="CI668" s="13">
        <f t="shared" si="1630"/>
        <v>40</v>
      </c>
      <c r="CJ668" s="12">
        <f t="shared" si="1631"/>
        <v>0.12361111111111112</v>
      </c>
      <c r="CK668" s="13">
        <f t="shared" si="1632"/>
        <v>2</v>
      </c>
      <c r="CL668" s="13">
        <f t="shared" si="1633"/>
        <v>58</v>
      </c>
      <c r="CM668" s="62"/>
      <c r="CN668" s="62"/>
      <c r="CO668" s="62"/>
      <c r="CP668" s="12">
        <f t="shared" si="1685"/>
        <v>6.1111111111111116E-2</v>
      </c>
      <c r="CQ668" s="13">
        <f t="shared" si="1686"/>
        <v>1</v>
      </c>
      <c r="CR668" s="13">
        <f t="shared" si="1687"/>
        <v>28</v>
      </c>
      <c r="CS668" s="456">
        <v>0</v>
      </c>
      <c r="CT668" s="13">
        <f t="shared" si="1688"/>
        <v>0</v>
      </c>
      <c r="CU668" s="13">
        <f t="shared" si="1689"/>
        <v>0</v>
      </c>
      <c r="CV668" s="456">
        <v>0</v>
      </c>
      <c r="CW668" s="13">
        <f t="shared" si="1690"/>
        <v>0</v>
      </c>
      <c r="CX668" s="13">
        <f t="shared" si="1691"/>
        <v>0</v>
      </c>
      <c r="CY668" s="456">
        <v>0</v>
      </c>
      <c r="CZ668" s="13">
        <f t="shared" si="1692"/>
        <v>0</v>
      </c>
      <c r="DA668" s="13">
        <f t="shared" si="1693"/>
        <v>0</v>
      </c>
      <c r="DB668" s="456">
        <v>0</v>
      </c>
      <c r="DC668" s="13">
        <f t="shared" si="1694"/>
        <v>0</v>
      </c>
      <c r="DD668" s="13">
        <f t="shared" si="1695"/>
        <v>0</v>
      </c>
      <c r="DE668" s="456">
        <v>0</v>
      </c>
      <c r="DF668" s="13">
        <f t="shared" si="1696"/>
        <v>0</v>
      </c>
      <c r="DG668" s="13">
        <f t="shared" si="1697"/>
        <v>0</v>
      </c>
      <c r="DH668" s="456">
        <v>6.25E-2</v>
      </c>
      <c r="DI668" s="13">
        <f t="shared" si="1612"/>
        <v>1</v>
      </c>
      <c r="DJ668" s="13">
        <f t="shared" si="1613"/>
        <v>30</v>
      </c>
      <c r="DK668" s="456">
        <v>0</v>
      </c>
      <c r="DL668" s="35">
        <f t="shared" si="1698"/>
        <v>0</v>
      </c>
      <c r="DM668" s="35">
        <f t="shared" si="1699"/>
        <v>0</v>
      </c>
      <c r="DN668" s="66">
        <f t="shared" si="1669"/>
        <v>2358249.9460000023</v>
      </c>
      <c r="DO668" s="74">
        <f t="shared" si="1662"/>
        <v>37968</v>
      </c>
      <c r="DP668" s="66">
        <f t="shared" si="1373"/>
        <v>63.99527272727272</v>
      </c>
      <c r="DQ668" s="63">
        <f t="shared" si="1700"/>
        <v>62.111513537716036</v>
      </c>
      <c r="DR668" s="66" t="e">
        <f t="shared" si="1468"/>
        <v>#NUM!</v>
      </c>
      <c r="DS668" s="96" t="e">
        <f t="shared" si="1469"/>
        <v>#NUM!</v>
      </c>
      <c r="DT668" s="66" t="e">
        <f t="shared" si="1470"/>
        <v>#NUM!</v>
      </c>
      <c r="DU668" s="66" t="e">
        <f t="shared" si="1471"/>
        <v>#NUM!</v>
      </c>
      <c r="FJ668" s="3">
        <f t="shared" si="1668"/>
        <v>0.43194444444444446</v>
      </c>
      <c r="FK668" s="3">
        <f>AC668-J668</f>
        <v>0.40625</v>
      </c>
      <c r="FL668" s="3">
        <f>AQ668-AM668</f>
        <v>2.7777777777777679E-3</v>
      </c>
    </row>
    <row r="669" spans="1:168">
      <c r="A669" s="175">
        <v>668</v>
      </c>
      <c r="B669" s="451">
        <v>76</v>
      </c>
      <c r="C669" s="452">
        <v>40896</v>
      </c>
      <c r="D669" s="453">
        <v>12</v>
      </c>
      <c r="E669" s="454" t="s">
        <v>444</v>
      </c>
      <c r="F669" s="451">
        <v>5</v>
      </c>
      <c r="G669" s="455" t="s">
        <v>445</v>
      </c>
      <c r="H669" s="455" t="s">
        <v>288</v>
      </c>
      <c r="I669" s="455" t="s">
        <v>563</v>
      </c>
      <c r="J669" s="456">
        <v>0.4861111111111111</v>
      </c>
      <c r="K669" s="457">
        <v>3697.54</v>
      </c>
      <c r="L669" s="455" t="s">
        <v>33</v>
      </c>
      <c r="M669" s="451">
        <v>59</v>
      </c>
      <c r="N669" s="451">
        <v>0</v>
      </c>
      <c r="O669" s="455"/>
      <c r="P669" s="456">
        <v>0.4861111111111111</v>
      </c>
      <c r="Q669" s="456">
        <v>0.4861111111111111</v>
      </c>
      <c r="R669" s="12">
        <f>Q669-P669</f>
        <v>0</v>
      </c>
      <c r="S669" s="13">
        <f>HOUR(R669)</f>
        <v>0</v>
      </c>
      <c r="T669" s="13">
        <f>MINUTE(R669)</f>
        <v>0</v>
      </c>
      <c r="U669" s="456">
        <v>0.70833333333333337</v>
      </c>
      <c r="V669" s="12">
        <f t="shared" si="1567"/>
        <v>0.22222222222222227</v>
      </c>
      <c r="W669" s="13">
        <f t="shared" si="1568"/>
        <v>5</v>
      </c>
      <c r="X669" s="225">
        <f t="shared" si="1569"/>
        <v>20</v>
      </c>
      <c r="Y669" s="456">
        <v>0.73611111111111116</v>
      </c>
      <c r="Z669" s="12">
        <f t="shared" si="1570"/>
        <v>2.777777777777779E-2</v>
      </c>
      <c r="AA669" s="13">
        <f t="shared" si="1571"/>
        <v>0</v>
      </c>
      <c r="AB669" s="13">
        <f t="shared" si="1572"/>
        <v>40</v>
      </c>
      <c r="AC669" s="456">
        <v>0.75347222222222221</v>
      </c>
      <c r="AD669" s="12">
        <f t="shared" si="1616"/>
        <v>1.7361111111111049E-2</v>
      </c>
      <c r="AE669" s="13">
        <f t="shared" si="1617"/>
        <v>0</v>
      </c>
      <c r="AF669" s="13">
        <f t="shared" si="1618"/>
        <v>25</v>
      </c>
      <c r="AG669" s="456">
        <v>0.75694444444444453</v>
      </c>
      <c r="AH669" s="456">
        <v>0.79166666666666663</v>
      </c>
      <c r="AI669" s="12">
        <f>AH669-AG669</f>
        <v>3.4722222222222099E-2</v>
      </c>
      <c r="AJ669" s="225">
        <f>HOUR(AI669)</f>
        <v>0</v>
      </c>
      <c r="AK669" s="225">
        <f>MINUTE(AI669)</f>
        <v>50</v>
      </c>
      <c r="AL669" s="456">
        <v>0.75694444444444453</v>
      </c>
      <c r="AM669" s="456">
        <v>0.79166666666666663</v>
      </c>
      <c r="AN669" s="12">
        <f>AM669-AL669</f>
        <v>3.4722222222222099E-2</v>
      </c>
      <c r="AO669" s="13">
        <f>HOUR(AN669)</f>
        <v>0</v>
      </c>
      <c r="AP669" s="13">
        <f>MINUTE(AN669)</f>
        <v>50</v>
      </c>
      <c r="AQ669" s="456">
        <v>0.8041666666666667</v>
      </c>
      <c r="AR669" s="12">
        <f>AQ669-AH669</f>
        <v>1.2500000000000067E-2</v>
      </c>
      <c r="AS669" s="225">
        <f t="shared" si="1701"/>
        <v>0</v>
      </c>
      <c r="AT669" s="13">
        <f t="shared" si="1702"/>
        <v>18</v>
      </c>
      <c r="AU669" s="456">
        <v>0.80486111111111114</v>
      </c>
      <c r="AV669" s="226">
        <f>AU669-AQ669</f>
        <v>6.9444444444444198E-4</v>
      </c>
      <c r="AW669" s="13">
        <f t="shared" si="1703"/>
        <v>0</v>
      </c>
      <c r="AX669" s="13">
        <f t="shared" si="1704"/>
        <v>1</v>
      </c>
      <c r="AY669" s="456">
        <v>0.88263888888888886</v>
      </c>
      <c r="AZ669" s="12">
        <f>AY669-AU669</f>
        <v>7.7777777777777724E-2</v>
      </c>
      <c r="BA669" s="225">
        <f>HOUR(AZ669)</f>
        <v>1</v>
      </c>
      <c r="BB669" s="225">
        <f>MINUTE(AZ669)</f>
        <v>52</v>
      </c>
      <c r="BC669" s="456">
        <v>0.88263888888888886</v>
      </c>
      <c r="BD669" s="456">
        <v>0.88263888888888886</v>
      </c>
      <c r="BE669" s="12">
        <f>BD669-BC669</f>
        <v>0</v>
      </c>
      <c r="BF669" s="13">
        <f>HOUR(BE669)</f>
        <v>0</v>
      </c>
      <c r="BG669" s="13">
        <f>MINUTE(BE669)</f>
        <v>0</v>
      </c>
      <c r="BH669" s="456">
        <v>0.88263888888888886</v>
      </c>
      <c r="BI669" s="456">
        <v>0.88263888888888886</v>
      </c>
      <c r="BJ669" s="455"/>
      <c r="BK669" s="69">
        <f>BI669-BH669</f>
        <v>0</v>
      </c>
      <c r="BL669" s="13">
        <f>HOUR(BK669)</f>
        <v>0</v>
      </c>
      <c r="BM669" s="13">
        <f>MINUTE(BK669)</f>
        <v>0</v>
      </c>
      <c r="BN669" s="456">
        <v>0.88750000000000007</v>
      </c>
      <c r="BO669" s="12">
        <f>BN669-BI669</f>
        <v>4.8611111111112049E-3</v>
      </c>
      <c r="BP669" s="225">
        <f>HOUR(BO669)</f>
        <v>0</v>
      </c>
      <c r="BQ669" s="225">
        <f>MINUTE(BO669)</f>
        <v>7</v>
      </c>
      <c r="BR669" s="456">
        <v>0.89097222222222217</v>
      </c>
      <c r="BS669" s="12">
        <f>BR669-BN669</f>
        <v>3.4722222222220989E-3</v>
      </c>
      <c r="BT669" s="225">
        <f>HOUR(BS669)</f>
        <v>0</v>
      </c>
      <c r="BU669" s="225">
        <f>MINUTE(BS669)</f>
        <v>5</v>
      </c>
      <c r="BV669" s="456">
        <v>0.89097222222222217</v>
      </c>
      <c r="BW669" s="456">
        <v>0.89236111111111116</v>
      </c>
      <c r="BX669" s="12">
        <f>BW669-BV669</f>
        <v>1.388888888888995E-3</v>
      </c>
      <c r="BY669" s="13">
        <f>HOUR(BX669)</f>
        <v>0</v>
      </c>
      <c r="BZ669" s="13">
        <f>MINUTE(BX669)</f>
        <v>2</v>
      </c>
      <c r="CA669" s="226">
        <f>BW669-P669</f>
        <v>0.40625000000000006</v>
      </c>
      <c r="CB669" s="13">
        <f>HOUR(CA669)</f>
        <v>9</v>
      </c>
      <c r="CC669" s="13">
        <f>MINUTE(CA669)</f>
        <v>45</v>
      </c>
      <c r="CD669" s="12">
        <f>AD669+AR669+BO669+BS669</f>
        <v>3.819444444444442E-2</v>
      </c>
      <c r="CE669" s="13">
        <f>HOUR(CD669)</f>
        <v>0</v>
      </c>
      <c r="CF669" s="13">
        <f>MINUTE(CD669)</f>
        <v>55</v>
      </c>
      <c r="CG669" s="12">
        <f>AI669</f>
        <v>3.4722222222222099E-2</v>
      </c>
      <c r="CH669" s="13">
        <f>HOUR(CG669)</f>
        <v>0</v>
      </c>
      <c r="CI669" s="13">
        <f>MINUTE(CG669)</f>
        <v>50</v>
      </c>
      <c r="CJ669" s="12">
        <f>AZ669</f>
        <v>7.7777777777777724E-2</v>
      </c>
      <c r="CK669" s="13">
        <f>HOUR(CJ669)</f>
        <v>1</v>
      </c>
      <c r="CL669" s="13">
        <f>MINUTE(CJ669)</f>
        <v>52</v>
      </c>
      <c r="CM669" s="62"/>
      <c r="CN669" s="62"/>
      <c r="CO669" s="62"/>
      <c r="CP669" s="12">
        <f>AZ669-(CS669+CV669+CY669+DB669+DE669+DH669)</f>
        <v>5.0694444444444389E-2</v>
      </c>
      <c r="CQ669" s="13">
        <f>HOUR(CP669)</f>
        <v>1</v>
      </c>
      <c r="CR669" s="13">
        <f>MINUTE(CP669)</f>
        <v>13</v>
      </c>
      <c r="CS669" s="456">
        <v>0</v>
      </c>
      <c r="CT669" s="13">
        <f>HOUR(CS669)</f>
        <v>0</v>
      </c>
      <c r="CU669" s="13">
        <f>MINUTE(CS669)</f>
        <v>0</v>
      </c>
      <c r="CV669" s="456">
        <v>0</v>
      </c>
      <c r="CW669" s="13">
        <f>HOUR(CV669)</f>
        <v>0</v>
      </c>
      <c r="CX669" s="13">
        <f>MINUTE(CV669)</f>
        <v>0</v>
      </c>
      <c r="CY669" s="456">
        <v>0</v>
      </c>
      <c r="CZ669" s="13">
        <f>HOUR(CY669)</f>
        <v>0</v>
      </c>
      <c r="DA669" s="13">
        <f>MINUTE(CY669)</f>
        <v>0</v>
      </c>
      <c r="DB669" s="456">
        <v>0</v>
      </c>
      <c r="DC669" s="13">
        <f>HOUR(DB669)</f>
        <v>0</v>
      </c>
      <c r="DD669" s="13">
        <f>MINUTE(DB669)</f>
        <v>0</v>
      </c>
      <c r="DE669" s="456">
        <v>0</v>
      </c>
      <c r="DF669" s="13">
        <f>HOUR(DE669)</f>
        <v>0</v>
      </c>
      <c r="DG669" s="13">
        <f>MINUTE(DE669)</f>
        <v>0</v>
      </c>
      <c r="DH669" s="456">
        <v>2.7083333333333334E-2</v>
      </c>
      <c r="DI669" s="13">
        <f>HOUR(DH669)</f>
        <v>0</v>
      </c>
      <c r="DJ669" s="13">
        <f>MINUTE(DH669)</f>
        <v>39</v>
      </c>
      <c r="DK669" s="456">
        <v>0</v>
      </c>
      <c r="DL669" s="35">
        <f>HOUR(DK669)</f>
        <v>0</v>
      </c>
      <c r="DM669" s="35">
        <f>MINUTE(DK669)</f>
        <v>0</v>
      </c>
      <c r="DN669" s="66">
        <f t="shared" si="1669"/>
        <v>2361947.4860000024</v>
      </c>
      <c r="DO669" s="74">
        <f t="shared" si="1662"/>
        <v>38027</v>
      </c>
      <c r="DP669" s="66">
        <f xml:space="preserve"> K669/M669</f>
        <v>62.670169491525421</v>
      </c>
      <c r="DQ669" s="63">
        <f>DN669/DO669</f>
        <v>62.112380308728071</v>
      </c>
      <c r="DR669" s="66" t="e">
        <f t="shared" si="1468"/>
        <v>#NUM!</v>
      </c>
      <c r="DS669" s="96" t="e">
        <f t="shared" si="1469"/>
        <v>#NUM!</v>
      </c>
      <c r="DT669" s="66" t="e">
        <f t="shared" si="1470"/>
        <v>#NUM!</v>
      </c>
      <c r="DU669" s="66" t="e">
        <f t="shared" si="1471"/>
        <v>#NUM!</v>
      </c>
      <c r="FJ669" s="3">
        <f t="shared" si="1668"/>
        <v>0.29375000000000023</v>
      </c>
      <c r="FK669" s="3">
        <f>AC669-J669</f>
        <v>0.2673611111111111</v>
      </c>
      <c r="FL669" s="3">
        <f>AQ669-AM669</f>
        <v>1.2500000000000067E-2</v>
      </c>
    </row>
    <row r="670" spans="1:168" ht="30">
      <c r="A670" s="199">
        <v>669</v>
      </c>
      <c r="B670" s="451">
        <v>77</v>
      </c>
      <c r="C670" s="452">
        <v>40896</v>
      </c>
      <c r="D670" s="453">
        <v>12</v>
      </c>
      <c r="E670" s="454" t="s">
        <v>39</v>
      </c>
      <c r="F670" s="451">
        <v>29</v>
      </c>
      <c r="G670" s="455" t="s">
        <v>38</v>
      </c>
      <c r="H670" s="455" t="s">
        <v>488</v>
      </c>
      <c r="I670" s="455" t="s">
        <v>812</v>
      </c>
      <c r="J670" s="456">
        <v>0.59722222222222221</v>
      </c>
      <c r="K670" s="457">
        <v>3297.06</v>
      </c>
      <c r="L670" s="455" t="s">
        <v>930</v>
      </c>
      <c r="M670" s="451">
        <v>58</v>
      </c>
      <c r="N670" s="451">
        <v>1</v>
      </c>
      <c r="O670" s="455"/>
      <c r="P670" s="456">
        <v>0.59722222222222221</v>
      </c>
      <c r="Q670" s="456">
        <v>0.59722222222222221</v>
      </c>
      <c r="R670" s="12">
        <f t="shared" si="1670"/>
        <v>0</v>
      </c>
      <c r="S670" s="13">
        <f t="shared" si="1671"/>
        <v>0</v>
      </c>
      <c r="T670" s="13">
        <f t="shared" si="1672"/>
        <v>0</v>
      </c>
      <c r="U670" s="456">
        <v>0.77083333333333337</v>
      </c>
      <c r="V670" s="12">
        <f t="shared" si="1567"/>
        <v>0.17361111111111116</v>
      </c>
      <c r="W670" s="13">
        <f t="shared" si="1568"/>
        <v>4</v>
      </c>
      <c r="X670" s="225">
        <f t="shared" si="1569"/>
        <v>10</v>
      </c>
      <c r="Y670" s="456">
        <v>0.79166666666666663</v>
      </c>
      <c r="Z670" s="12">
        <f t="shared" si="1570"/>
        <v>2.0833333333333259E-2</v>
      </c>
      <c r="AA670" s="13">
        <f t="shared" si="1571"/>
        <v>0</v>
      </c>
      <c r="AB670" s="13">
        <f t="shared" si="1572"/>
        <v>30</v>
      </c>
      <c r="AC670" s="456">
        <v>0.83333333333333337</v>
      </c>
      <c r="AD670" s="12">
        <f t="shared" si="1616"/>
        <v>4.1666666666666741E-2</v>
      </c>
      <c r="AE670" s="13">
        <f t="shared" si="1617"/>
        <v>1</v>
      </c>
      <c r="AF670" s="13">
        <f t="shared" si="1618"/>
        <v>0</v>
      </c>
      <c r="AG670" s="456">
        <v>0.84375</v>
      </c>
      <c r="AH670" s="456">
        <v>0.89583333333333337</v>
      </c>
      <c r="AI670" s="12">
        <f t="shared" ref="AI670:AI695" si="1705">AH670-AG670</f>
        <v>5.208333333333337E-2</v>
      </c>
      <c r="AJ670" s="225">
        <f t="shared" ref="AJ670:AJ695" si="1706">HOUR(AI670)</f>
        <v>1</v>
      </c>
      <c r="AK670" s="225">
        <f t="shared" ref="AK670:AK695" si="1707">MINUTE(AI670)</f>
        <v>15</v>
      </c>
      <c r="AL670" s="456">
        <v>0.84375</v>
      </c>
      <c r="AM670" s="456">
        <v>0.89583333333333337</v>
      </c>
      <c r="AN670" s="12">
        <f t="shared" si="1673"/>
        <v>5.208333333333337E-2</v>
      </c>
      <c r="AO670" s="13">
        <f t="shared" si="1674"/>
        <v>1</v>
      </c>
      <c r="AP670" s="13">
        <f t="shared" si="1675"/>
        <v>15</v>
      </c>
      <c r="AQ670" s="456">
        <v>0.83333333333333337</v>
      </c>
      <c r="AR670" s="12">
        <f>AQ670-AC670</f>
        <v>0</v>
      </c>
      <c r="AS670" s="225">
        <f t="shared" si="1701"/>
        <v>0</v>
      </c>
      <c r="AT670" s="13">
        <f t="shared" si="1702"/>
        <v>0</v>
      </c>
      <c r="AU670" s="456">
        <v>0.85416666666666663</v>
      </c>
      <c r="AV670" s="226">
        <f>AU670-AG670</f>
        <v>1.041666666666663E-2</v>
      </c>
      <c r="AW670" s="13">
        <f t="shared" si="1703"/>
        <v>0</v>
      </c>
      <c r="AX670" s="13">
        <f t="shared" si="1704"/>
        <v>15</v>
      </c>
      <c r="AY670" s="456">
        <v>0.95833333333333337</v>
      </c>
      <c r="AZ670" s="12">
        <f t="shared" si="1362"/>
        <v>0.10416666666666674</v>
      </c>
      <c r="BA670" s="225">
        <f t="shared" si="1363"/>
        <v>2</v>
      </c>
      <c r="BB670" s="225">
        <f t="shared" si="1364"/>
        <v>30</v>
      </c>
      <c r="BC670" s="456">
        <v>0.95833333333333337</v>
      </c>
      <c r="BD670" s="456">
        <v>0.95833333333333337</v>
      </c>
      <c r="BE670" s="12">
        <f t="shared" si="1676"/>
        <v>0</v>
      </c>
      <c r="BF670" s="13">
        <f t="shared" si="1677"/>
        <v>0</v>
      </c>
      <c r="BG670" s="13">
        <f t="shared" si="1678"/>
        <v>0</v>
      </c>
      <c r="BH670" s="456">
        <v>0.95833333333333337</v>
      </c>
      <c r="BI670" s="456">
        <v>0.95833333333333337</v>
      </c>
      <c r="BJ670" s="455"/>
      <c r="BK670" s="69">
        <f t="shared" si="1679"/>
        <v>0</v>
      </c>
      <c r="BL670" s="13">
        <f t="shared" si="1680"/>
        <v>0</v>
      </c>
      <c r="BM670" s="13">
        <f t="shared" si="1681"/>
        <v>0</v>
      </c>
      <c r="BN670" s="456">
        <v>0.96180555555555547</v>
      </c>
      <c r="BO670" s="12">
        <f t="shared" si="1465"/>
        <v>3.4722222222220989E-3</v>
      </c>
      <c r="BP670" s="225">
        <f t="shared" si="1466"/>
        <v>0</v>
      </c>
      <c r="BQ670" s="225">
        <f t="shared" si="1467"/>
        <v>5</v>
      </c>
      <c r="BR670" s="456">
        <v>0.96875</v>
      </c>
      <c r="BS670" s="12">
        <f t="shared" si="1368"/>
        <v>6.9444444444445308E-3</v>
      </c>
      <c r="BT670" s="225">
        <f t="shared" si="1369"/>
        <v>0</v>
      </c>
      <c r="BU670" s="225">
        <f t="shared" si="1370"/>
        <v>10</v>
      </c>
      <c r="BV670" s="456">
        <v>0.96875</v>
      </c>
      <c r="BW670" s="456">
        <v>0.97916666666666663</v>
      </c>
      <c r="BX670" s="12">
        <f t="shared" si="1619"/>
        <v>1.041666666666663E-2</v>
      </c>
      <c r="BY670" s="13">
        <f t="shared" si="1620"/>
        <v>0</v>
      </c>
      <c r="BZ670" s="13">
        <f t="shared" si="1621"/>
        <v>15</v>
      </c>
      <c r="CA670" s="226">
        <f t="shared" si="1622"/>
        <v>0.38194444444444442</v>
      </c>
      <c r="CB670" s="13">
        <f t="shared" si="1623"/>
        <v>9</v>
      </c>
      <c r="CC670" s="13">
        <f t="shared" si="1624"/>
        <v>10</v>
      </c>
      <c r="CD670" s="12">
        <f t="shared" si="1682"/>
        <v>5.208333333333337E-2</v>
      </c>
      <c r="CE670" s="13">
        <f t="shared" si="1683"/>
        <v>1</v>
      </c>
      <c r="CF670" s="13">
        <f t="shared" si="1684"/>
        <v>15</v>
      </c>
      <c r="CG670" s="12">
        <f t="shared" ref="CG670:CG675" si="1708">AI670</f>
        <v>5.208333333333337E-2</v>
      </c>
      <c r="CH670" s="13">
        <f t="shared" ref="CH670:CH675" si="1709">HOUR(CG670)</f>
        <v>1</v>
      </c>
      <c r="CI670" s="13">
        <f t="shared" ref="CI670:CI675" si="1710">MINUTE(CG670)</f>
        <v>15</v>
      </c>
      <c r="CJ670" s="12">
        <f t="shared" si="1631"/>
        <v>0.10416666666666674</v>
      </c>
      <c r="CK670" s="13">
        <f t="shared" si="1632"/>
        <v>2</v>
      </c>
      <c r="CL670" s="13">
        <f t="shared" si="1633"/>
        <v>30</v>
      </c>
      <c r="CM670" s="62"/>
      <c r="CN670" s="62"/>
      <c r="CO670" s="62"/>
      <c r="CP670" s="12">
        <f t="shared" si="1685"/>
        <v>0</v>
      </c>
      <c r="CQ670" s="13">
        <f t="shared" si="1686"/>
        <v>0</v>
      </c>
      <c r="CR670" s="13">
        <f t="shared" si="1687"/>
        <v>0</v>
      </c>
      <c r="CS670" s="456">
        <v>0</v>
      </c>
      <c r="CT670" s="13">
        <f t="shared" si="1688"/>
        <v>0</v>
      </c>
      <c r="CU670" s="13">
        <f t="shared" si="1689"/>
        <v>0</v>
      </c>
      <c r="CV670" s="456">
        <v>0</v>
      </c>
      <c r="CW670" s="13">
        <f t="shared" si="1690"/>
        <v>0</v>
      </c>
      <c r="CX670" s="13">
        <f t="shared" si="1691"/>
        <v>0</v>
      </c>
      <c r="CY670" s="456">
        <v>0</v>
      </c>
      <c r="CZ670" s="13">
        <f t="shared" si="1692"/>
        <v>0</v>
      </c>
      <c r="DA670" s="13">
        <f t="shared" si="1693"/>
        <v>0</v>
      </c>
      <c r="DB670" s="456">
        <v>0.10416666666666667</v>
      </c>
      <c r="DC670" s="13">
        <f t="shared" si="1694"/>
        <v>2</v>
      </c>
      <c r="DD670" s="13">
        <f t="shared" si="1695"/>
        <v>30</v>
      </c>
      <c r="DE670" s="456">
        <v>0</v>
      </c>
      <c r="DF670" s="13">
        <f t="shared" si="1696"/>
        <v>0</v>
      </c>
      <c r="DG670" s="13">
        <f t="shared" si="1697"/>
        <v>0</v>
      </c>
      <c r="DH670" s="456">
        <v>0</v>
      </c>
      <c r="DI670" s="13">
        <f t="shared" si="1612"/>
        <v>0</v>
      </c>
      <c r="DJ670" s="13">
        <f t="shared" si="1613"/>
        <v>0</v>
      </c>
      <c r="DK670" s="456">
        <v>0</v>
      </c>
      <c r="DL670" s="35">
        <f t="shared" si="1698"/>
        <v>0</v>
      </c>
      <c r="DM670" s="35">
        <f t="shared" si="1699"/>
        <v>0</v>
      </c>
      <c r="DN670" s="66">
        <f t="shared" si="1669"/>
        <v>2365244.5460000024</v>
      </c>
      <c r="DO670" s="74">
        <f t="shared" si="1662"/>
        <v>38085</v>
      </c>
      <c r="DP670" s="66">
        <f t="shared" si="1373"/>
        <v>56.845862068965516</v>
      </c>
      <c r="DQ670" s="63">
        <f t="shared" si="1700"/>
        <v>62.104359879217604</v>
      </c>
      <c r="DR670" s="66" t="e">
        <f t="shared" si="1468"/>
        <v>#NUM!</v>
      </c>
      <c r="DS670" s="96" t="e">
        <f t="shared" si="1469"/>
        <v>#NUM!</v>
      </c>
      <c r="DT670" s="66" t="e">
        <f t="shared" si="1470"/>
        <v>#NUM!</v>
      </c>
      <c r="DU670" s="66" t="e">
        <f t="shared" si="1471"/>
        <v>#NUM!</v>
      </c>
      <c r="FJ670" s="3">
        <f t="shared" si="1668"/>
        <v>0.22569444444444431</v>
      </c>
    </row>
    <row r="671" spans="1:168" ht="30">
      <c r="A671" s="175">
        <v>670</v>
      </c>
      <c r="B671" s="451">
        <v>78</v>
      </c>
      <c r="C671" s="452">
        <v>40896</v>
      </c>
      <c r="D671" s="453">
        <v>12</v>
      </c>
      <c r="E671" s="454" t="s">
        <v>39</v>
      </c>
      <c r="F671" s="451">
        <v>30</v>
      </c>
      <c r="G671" s="455" t="s">
        <v>38</v>
      </c>
      <c r="H671" s="455" t="s">
        <v>517</v>
      </c>
      <c r="I671" s="455" t="s">
        <v>813</v>
      </c>
      <c r="J671" s="456">
        <v>0.61458333333333337</v>
      </c>
      <c r="K671" s="457">
        <v>3510.99</v>
      </c>
      <c r="L671" s="455" t="s">
        <v>34</v>
      </c>
      <c r="M671" s="451">
        <v>56</v>
      </c>
      <c r="N671" s="451">
        <v>3</v>
      </c>
      <c r="O671" s="455"/>
      <c r="P671" s="456">
        <v>0.61458333333333337</v>
      </c>
      <c r="Q671" s="456">
        <v>0.61458333333333337</v>
      </c>
      <c r="R671" s="12">
        <f t="shared" si="1670"/>
        <v>0</v>
      </c>
      <c r="S671" s="13">
        <f t="shared" si="1671"/>
        <v>0</v>
      </c>
      <c r="T671" s="13">
        <f t="shared" si="1672"/>
        <v>0</v>
      </c>
      <c r="U671" s="456">
        <v>0.94444444444444453</v>
      </c>
      <c r="V671" s="12">
        <f t="shared" si="1567"/>
        <v>0.32986111111111116</v>
      </c>
      <c r="W671" s="13">
        <f t="shared" si="1568"/>
        <v>7</v>
      </c>
      <c r="X671" s="225">
        <f t="shared" si="1569"/>
        <v>55</v>
      </c>
      <c r="Y671" s="456">
        <v>0.95486111111111116</v>
      </c>
      <c r="Z671" s="12">
        <f t="shared" si="1570"/>
        <v>1.041666666666663E-2</v>
      </c>
      <c r="AA671" s="13">
        <f t="shared" si="1571"/>
        <v>0</v>
      </c>
      <c r="AB671" s="13">
        <f t="shared" si="1572"/>
        <v>15</v>
      </c>
      <c r="AC671" s="456">
        <v>1</v>
      </c>
      <c r="AD671" s="12">
        <f t="shared" si="1616"/>
        <v>4.513888888888884E-2</v>
      </c>
      <c r="AE671" s="13">
        <f t="shared" si="1617"/>
        <v>1</v>
      </c>
      <c r="AF671" s="13">
        <f t="shared" si="1618"/>
        <v>5</v>
      </c>
      <c r="AG671" s="456">
        <v>1</v>
      </c>
      <c r="AH671" s="456">
        <v>1.0798611111111112</v>
      </c>
      <c r="AI671" s="12">
        <f t="shared" si="1705"/>
        <v>7.986111111111116E-2</v>
      </c>
      <c r="AJ671" s="225">
        <f t="shared" si="1706"/>
        <v>1</v>
      </c>
      <c r="AK671" s="225">
        <f t="shared" si="1707"/>
        <v>55</v>
      </c>
      <c r="AL671" s="456">
        <v>1</v>
      </c>
      <c r="AM671" s="456">
        <v>1.0798611111111112</v>
      </c>
      <c r="AN671" s="12">
        <f t="shared" si="1673"/>
        <v>7.986111111111116E-2</v>
      </c>
      <c r="AO671" s="13">
        <f t="shared" si="1674"/>
        <v>1</v>
      </c>
      <c r="AP671" s="13">
        <f t="shared" si="1675"/>
        <v>55</v>
      </c>
      <c r="AQ671" s="456">
        <v>1.0833333333333333</v>
      </c>
      <c r="AR671" s="12">
        <f>AQ671-AH671</f>
        <v>3.4722222222220989E-3</v>
      </c>
      <c r="AS671" s="225">
        <f t="shared" si="1701"/>
        <v>0</v>
      </c>
      <c r="AT671" s="13">
        <f t="shared" si="1702"/>
        <v>5</v>
      </c>
      <c r="AU671" s="456">
        <v>1.0847222222222224</v>
      </c>
      <c r="AV671" s="226">
        <f>AU671-AQ671</f>
        <v>1.388888888889106E-3</v>
      </c>
      <c r="AW671" s="13">
        <f t="shared" si="1703"/>
        <v>0</v>
      </c>
      <c r="AX671" s="13">
        <f t="shared" si="1704"/>
        <v>2</v>
      </c>
      <c r="AY671" s="456">
        <v>1.1861111111111111</v>
      </c>
      <c r="AZ671" s="12">
        <f t="shared" si="1362"/>
        <v>0.10138888888888875</v>
      </c>
      <c r="BA671" s="225">
        <f t="shared" si="1363"/>
        <v>2</v>
      </c>
      <c r="BB671" s="225">
        <f t="shared" si="1364"/>
        <v>26</v>
      </c>
      <c r="BC671" s="456">
        <v>1.1861111111111111</v>
      </c>
      <c r="BD671" s="456">
        <v>1.1861111111111111</v>
      </c>
      <c r="BE671" s="12">
        <f t="shared" si="1676"/>
        <v>0</v>
      </c>
      <c r="BF671" s="13">
        <f t="shared" si="1677"/>
        <v>0</v>
      </c>
      <c r="BG671" s="13">
        <f t="shared" si="1678"/>
        <v>0</v>
      </c>
      <c r="BH671" s="456">
        <v>1.1861111111111111</v>
      </c>
      <c r="BI671" s="456">
        <v>1.1861111111111111</v>
      </c>
      <c r="BJ671" s="455"/>
      <c r="BK671" s="69">
        <f t="shared" si="1679"/>
        <v>0</v>
      </c>
      <c r="BL671" s="13">
        <f t="shared" si="1680"/>
        <v>0</v>
      </c>
      <c r="BM671" s="13">
        <f t="shared" si="1681"/>
        <v>0</v>
      </c>
      <c r="BN671" s="456">
        <v>1.1930555555555555</v>
      </c>
      <c r="BO671" s="12">
        <f t="shared" si="1465"/>
        <v>6.9444444444444198E-3</v>
      </c>
      <c r="BP671" s="225">
        <f t="shared" si="1466"/>
        <v>0</v>
      </c>
      <c r="BQ671" s="225">
        <f t="shared" si="1467"/>
        <v>10</v>
      </c>
      <c r="BR671" s="456">
        <v>1.1944444444444444</v>
      </c>
      <c r="BS671" s="12">
        <f t="shared" si="1368"/>
        <v>1.388888888888884E-3</v>
      </c>
      <c r="BT671" s="225">
        <f t="shared" si="1369"/>
        <v>0</v>
      </c>
      <c r="BU671" s="225">
        <f t="shared" si="1370"/>
        <v>2</v>
      </c>
      <c r="BV671" s="456">
        <v>1.1944444444444444</v>
      </c>
      <c r="BW671" s="456">
        <v>1.2291666666666667</v>
      </c>
      <c r="BX671" s="12">
        <f t="shared" si="1619"/>
        <v>3.4722222222222321E-2</v>
      </c>
      <c r="BY671" s="13">
        <f t="shared" si="1620"/>
        <v>0</v>
      </c>
      <c r="BZ671" s="13">
        <f t="shared" si="1621"/>
        <v>50</v>
      </c>
      <c r="CA671" s="226">
        <f t="shared" si="1622"/>
        <v>0.61458333333333337</v>
      </c>
      <c r="CB671" s="13">
        <f t="shared" si="1623"/>
        <v>14</v>
      </c>
      <c r="CC671" s="13">
        <f t="shared" si="1624"/>
        <v>45</v>
      </c>
      <c r="CD671" s="12">
        <f t="shared" si="1682"/>
        <v>5.6944444444444242E-2</v>
      </c>
      <c r="CE671" s="13">
        <f t="shared" si="1683"/>
        <v>1</v>
      </c>
      <c r="CF671" s="13">
        <f t="shared" si="1684"/>
        <v>22</v>
      </c>
      <c r="CG671" s="12">
        <f t="shared" si="1708"/>
        <v>7.986111111111116E-2</v>
      </c>
      <c r="CH671" s="13">
        <f t="shared" si="1709"/>
        <v>1</v>
      </c>
      <c r="CI671" s="13">
        <f t="shared" si="1710"/>
        <v>55</v>
      </c>
      <c r="CJ671" s="12">
        <f t="shared" si="1631"/>
        <v>0.10138888888888875</v>
      </c>
      <c r="CK671" s="13">
        <f t="shared" si="1632"/>
        <v>2</v>
      </c>
      <c r="CL671" s="13">
        <f t="shared" si="1633"/>
        <v>26</v>
      </c>
      <c r="CM671" s="62"/>
      <c r="CN671" s="62"/>
      <c r="CO671" s="62"/>
      <c r="CP671" s="12">
        <f t="shared" si="1685"/>
        <v>5.4861111111110965E-2</v>
      </c>
      <c r="CQ671" s="13">
        <f t="shared" si="1686"/>
        <v>1</v>
      </c>
      <c r="CR671" s="13">
        <f t="shared" si="1687"/>
        <v>19</v>
      </c>
      <c r="CS671" s="456">
        <v>0</v>
      </c>
      <c r="CT671" s="13">
        <f t="shared" si="1688"/>
        <v>0</v>
      </c>
      <c r="CU671" s="13">
        <f t="shared" si="1689"/>
        <v>0</v>
      </c>
      <c r="CV671" s="456">
        <v>0</v>
      </c>
      <c r="CW671" s="13">
        <f t="shared" si="1690"/>
        <v>0</v>
      </c>
      <c r="CX671" s="13">
        <f t="shared" si="1691"/>
        <v>0</v>
      </c>
      <c r="CY671" s="456">
        <v>0</v>
      </c>
      <c r="CZ671" s="13">
        <f t="shared" si="1692"/>
        <v>0</v>
      </c>
      <c r="DA671" s="13">
        <f t="shared" si="1693"/>
        <v>0</v>
      </c>
      <c r="DB671" s="456">
        <v>0</v>
      </c>
      <c r="DC671" s="13">
        <f t="shared" si="1694"/>
        <v>0</v>
      </c>
      <c r="DD671" s="13">
        <f t="shared" si="1695"/>
        <v>0</v>
      </c>
      <c r="DE671" s="456">
        <v>3.472222222222222E-3</v>
      </c>
      <c r="DF671" s="13">
        <f t="shared" si="1696"/>
        <v>0</v>
      </c>
      <c r="DG671" s="13">
        <f t="shared" si="1697"/>
        <v>5</v>
      </c>
      <c r="DH671" s="456">
        <v>4.3055555555555562E-2</v>
      </c>
      <c r="DI671" s="13">
        <f t="shared" si="1612"/>
        <v>1</v>
      </c>
      <c r="DJ671" s="13">
        <f t="shared" si="1613"/>
        <v>2</v>
      </c>
      <c r="DK671" s="456">
        <v>0</v>
      </c>
      <c r="DL671" s="35">
        <f t="shared" si="1698"/>
        <v>0</v>
      </c>
      <c r="DM671" s="35">
        <f t="shared" si="1699"/>
        <v>0</v>
      </c>
      <c r="DN671" s="66">
        <f t="shared" si="1669"/>
        <v>2368755.5360000026</v>
      </c>
      <c r="DO671" s="74">
        <f t="shared" si="1662"/>
        <v>38141</v>
      </c>
      <c r="DP671" s="66">
        <f t="shared" si="1373"/>
        <v>62.696249999999999</v>
      </c>
      <c r="DQ671" s="63">
        <f t="shared" si="1700"/>
        <v>62.105228913767405</v>
      </c>
      <c r="DR671" s="66" t="e">
        <f t="shared" si="1468"/>
        <v>#NUM!</v>
      </c>
      <c r="DS671" s="96" t="e">
        <f t="shared" si="1469"/>
        <v>#NUM!</v>
      </c>
      <c r="DT671" s="66" t="e">
        <f t="shared" si="1470"/>
        <v>#NUM!</v>
      </c>
      <c r="DU671" s="66" t="e">
        <f t="shared" si="1471"/>
        <v>#NUM!</v>
      </c>
      <c r="FJ671" s="3">
        <f t="shared" si="1668"/>
        <v>0.43333333333333346</v>
      </c>
      <c r="FK671" s="3">
        <f>AC671-J671</f>
        <v>0.38541666666666663</v>
      </c>
      <c r="FL671" s="3">
        <f>AQ671-AM671</f>
        <v>3.4722222222220989E-3</v>
      </c>
    </row>
    <row r="672" spans="1:168">
      <c r="A672" s="199">
        <v>671</v>
      </c>
      <c r="B672" s="451">
        <v>79</v>
      </c>
      <c r="C672" s="452">
        <v>40897</v>
      </c>
      <c r="D672" s="453">
        <v>12</v>
      </c>
      <c r="E672" s="454" t="s">
        <v>814</v>
      </c>
      <c r="F672" s="451">
        <v>1</v>
      </c>
      <c r="G672" s="455" t="s">
        <v>736</v>
      </c>
      <c r="H672" s="455" t="s">
        <v>413</v>
      </c>
      <c r="I672" s="455" t="s">
        <v>783</v>
      </c>
      <c r="J672" s="456">
        <v>0.97916666666666663</v>
      </c>
      <c r="K672" s="457">
        <v>2747.82</v>
      </c>
      <c r="L672" s="455" t="s">
        <v>33</v>
      </c>
      <c r="M672" s="451">
        <v>46</v>
      </c>
      <c r="N672" s="451">
        <v>13</v>
      </c>
      <c r="O672" s="455"/>
      <c r="P672" s="456">
        <v>0.97916666666666663</v>
      </c>
      <c r="Q672" s="456">
        <v>0.97916666666666663</v>
      </c>
      <c r="R672" s="12">
        <f t="shared" ref="R672:R706" si="1711">Q672-P672</f>
        <v>0</v>
      </c>
      <c r="S672" s="13">
        <f t="shared" ref="S672:S706" si="1712">HOUR(R672)</f>
        <v>0</v>
      </c>
      <c r="T672" s="13">
        <f t="shared" ref="T672:T706" si="1713">MINUTE(R672)</f>
        <v>0</v>
      </c>
      <c r="U672" s="456">
        <v>1.1944444444444444</v>
      </c>
      <c r="V672" s="12">
        <f t="shared" si="1567"/>
        <v>0.21527777777777779</v>
      </c>
      <c r="W672" s="13">
        <f t="shared" si="1568"/>
        <v>5</v>
      </c>
      <c r="X672" s="225">
        <f t="shared" si="1569"/>
        <v>10</v>
      </c>
      <c r="Y672" s="456">
        <v>1.2013888888888888</v>
      </c>
      <c r="Z672" s="12">
        <f t="shared" si="1570"/>
        <v>6.9444444444444198E-3</v>
      </c>
      <c r="AA672" s="13">
        <f t="shared" si="1571"/>
        <v>0</v>
      </c>
      <c r="AB672" s="13">
        <f t="shared" si="1572"/>
        <v>10</v>
      </c>
      <c r="AC672" s="456">
        <v>1.2986111111111112</v>
      </c>
      <c r="AD672" s="12">
        <f t="shared" si="1616"/>
        <v>9.7222222222222321E-2</v>
      </c>
      <c r="AE672" s="13">
        <f t="shared" si="1617"/>
        <v>2</v>
      </c>
      <c r="AF672" s="13">
        <f t="shared" si="1618"/>
        <v>20</v>
      </c>
      <c r="AG672" s="456">
        <v>1.3333333333333333</v>
      </c>
      <c r="AH672" s="456">
        <v>1.3784722222222223</v>
      </c>
      <c r="AI672" s="12">
        <f t="shared" si="1705"/>
        <v>4.5138888888889062E-2</v>
      </c>
      <c r="AJ672" s="225">
        <f t="shared" si="1706"/>
        <v>1</v>
      </c>
      <c r="AK672" s="225">
        <f t="shared" si="1707"/>
        <v>5</v>
      </c>
      <c r="AL672" s="456">
        <v>1.3333333333333333</v>
      </c>
      <c r="AM672" s="456">
        <v>1.3784722222222223</v>
      </c>
      <c r="AN672" s="12">
        <f t="shared" ref="AN672:AN706" si="1714">AM672-AL672</f>
        <v>4.5138888888889062E-2</v>
      </c>
      <c r="AO672" s="13">
        <f t="shared" ref="AO672:AO706" si="1715">HOUR(AN672)</f>
        <v>1</v>
      </c>
      <c r="AP672" s="13">
        <f t="shared" ref="AP672:AP706" si="1716">MINUTE(AN672)</f>
        <v>5</v>
      </c>
      <c r="AQ672" s="456">
        <v>1.3819444444444444</v>
      </c>
      <c r="AR672" s="12">
        <f>AQ672-AH672</f>
        <v>3.4722222222220989E-3</v>
      </c>
      <c r="AS672" s="225">
        <f t="shared" si="1701"/>
        <v>0</v>
      </c>
      <c r="AT672" s="13">
        <f t="shared" si="1702"/>
        <v>5</v>
      </c>
      <c r="AU672" s="456">
        <v>1.3826388888888888</v>
      </c>
      <c r="AV672" s="226">
        <f>AU672-AQ672</f>
        <v>6.9444444444433095E-4</v>
      </c>
      <c r="AW672" s="13">
        <f t="shared" si="1703"/>
        <v>0</v>
      </c>
      <c r="AX672" s="13">
        <f t="shared" si="1704"/>
        <v>1</v>
      </c>
      <c r="AY672" s="456">
        <v>1.6631944444444444</v>
      </c>
      <c r="AZ672" s="12">
        <f t="shared" si="1362"/>
        <v>0.28055555555555567</v>
      </c>
      <c r="BA672" s="225">
        <f t="shared" si="1363"/>
        <v>6</v>
      </c>
      <c r="BB672" s="225">
        <f t="shared" si="1364"/>
        <v>44</v>
      </c>
      <c r="BC672" s="456">
        <v>1.6631944444444444</v>
      </c>
      <c r="BD672" s="456">
        <v>1.6631944444444444</v>
      </c>
      <c r="BE672" s="12">
        <f t="shared" ref="BE672:BE692" si="1717">BD672-BC672</f>
        <v>0</v>
      </c>
      <c r="BF672" s="13">
        <f t="shared" ref="BF672:BF692" si="1718">HOUR(BE672)</f>
        <v>0</v>
      </c>
      <c r="BG672" s="13">
        <f t="shared" ref="BG672:BG692" si="1719">MINUTE(BE672)</f>
        <v>0</v>
      </c>
      <c r="BH672" s="456">
        <v>1.6631944444444444</v>
      </c>
      <c r="BI672" s="456">
        <v>1.6631944444444444</v>
      </c>
      <c r="BJ672" s="455"/>
      <c r="BK672" s="69">
        <f t="shared" ref="BK672:BK706" si="1720">BI672-BH672</f>
        <v>0</v>
      </c>
      <c r="BL672" s="13">
        <f t="shared" ref="BL672:BL706" si="1721">HOUR(BK672)</f>
        <v>0</v>
      </c>
      <c r="BM672" s="13">
        <f t="shared" ref="BM672:BM706" si="1722">MINUTE(BK672)</f>
        <v>0</v>
      </c>
      <c r="BN672" s="456">
        <v>1.6736111111111109</v>
      </c>
      <c r="BO672" s="12">
        <f t="shared" si="1465"/>
        <v>1.0416666666666519E-2</v>
      </c>
      <c r="BP672" s="225">
        <f t="shared" si="1466"/>
        <v>0</v>
      </c>
      <c r="BQ672" s="225">
        <f t="shared" si="1467"/>
        <v>15</v>
      </c>
      <c r="BR672" s="456">
        <v>1.6770833333333333</v>
      </c>
      <c r="BS672" s="12">
        <f t="shared" si="1368"/>
        <v>3.4722222222223209E-3</v>
      </c>
      <c r="BT672" s="225">
        <f t="shared" si="1369"/>
        <v>0</v>
      </c>
      <c r="BU672" s="225">
        <f t="shared" si="1370"/>
        <v>5</v>
      </c>
      <c r="BV672" s="456">
        <v>1.6770833333333333</v>
      </c>
      <c r="BW672" s="456">
        <v>1.6805555555555556</v>
      </c>
      <c r="BX672" s="12">
        <f t="shared" si="1619"/>
        <v>3.4722222222223209E-3</v>
      </c>
      <c r="BY672" s="13">
        <f t="shared" si="1620"/>
        <v>0</v>
      </c>
      <c r="BZ672" s="13">
        <f t="shared" si="1621"/>
        <v>5</v>
      </c>
      <c r="CA672" s="226">
        <f t="shared" si="1622"/>
        <v>0.70138888888888895</v>
      </c>
      <c r="CB672" s="13">
        <f t="shared" si="1623"/>
        <v>16</v>
      </c>
      <c r="CC672" s="13">
        <f t="shared" si="1624"/>
        <v>50</v>
      </c>
      <c r="CD672" s="12">
        <f t="shared" si="1682"/>
        <v>0.11458333333333326</v>
      </c>
      <c r="CE672" s="13">
        <f t="shared" si="1683"/>
        <v>2</v>
      </c>
      <c r="CF672" s="13">
        <f t="shared" si="1684"/>
        <v>45</v>
      </c>
      <c r="CG672" s="12">
        <f t="shared" si="1708"/>
        <v>4.5138888888889062E-2</v>
      </c>
      <c r="CH672" s="13">
        <f t="shared" si="1709"/>
        <v>1</v>
      </c>
      <c r="CI672" s="13">
        <f t="shared" si="1710"/>
        <v>5</v>
      </c>
      <c r="CJ672" s="12">
        <f t="shared" si="1631"/>
        <v>0.28055555555555567</v>
      </c>
      <c r="CK672" s="13">
        <f t="shared" si="1632"/>
        <v>6</v>
      </c>
      <c r="CL672" s="13">
        <f t="shared" si="1633"/>
        <v>44</v>
      </c>
      <c r="CM672" s="62"/>
      <c r="CN672" s="62"/>
      <c r="CO672" s="62"/>
      <c r="CP672" s="12">
        <f t="shared" ref="CP672:CP703" si="1723">AZ672-(CS672+CV672+CY672+DB672+DE672+DH672)</f>
        <v>5.9027777777777901E-2</v>
      </c>
      <c r="CQ672" s="13">
        <f t="shared" ref="CQ672:CQ706" si="1724">HOUR(CP672)</f>
        <v>1</v>
      </c>
      <c r="CR672" s="13">
        <f t="shared" ref="CR672:CR706" si="1725">MINUTE(CP672)</f>
        <v>25</v>
      </c>
      <c r="CS672" s="456">
        <v>0</v>
      </c>
      <c r="CT672" s="13">
        <f t="shared" ref="CT672:CT682" si="1726">HOUR(CS672)</f>
        <v>0</v>
      </c>
      <c r="CU672" s="13">
        <f t="shared" ref="CU672:CU682" si="1727">MINUTE(CS672)</f>
        <v>0</v>
      </c>
      <c r="CV672" s="456">
        <v>0.22152777777777777</v>
      </c>
      <c r="CW672" s="13">
        <f t="shared" ref="CW672:CW687" si="1728">HOUR(CV672)</f>
        <v>5</v>
      </c>
      <c r="CX672" s="13">
        <f t="shared" ref="CX672:CX687" si="1729">MINUTE(CV672)</f>
        <v>19</v>
      </c>
      <c r="CY672" s="456">
        <v>0</v>
      </c>
      <c r="CZ672" s="13">
        <f t="shared" ref="CZ672:CZ679" si="1730">HOUR(CY672)</f>
        <v>0</v>
      </c>
      <c r="DA672" s="13">
        <f t="shared" ref="DA672:DA679" si="1731">MINUTE(CY672)</f>
        <v>0</v>
      </c>
      <c r="DB672" s="456">
        <v>0</v>
      </c>
      <c r="DC672" s="13">
        <f t="shared" si="1694"/>
        <v>0</v>
      </c>
      <c r="DD672" s="13">
        <f t="shared" si="1695"/>
        <v>0</v>
      </c>
      <c r="DE672" s="456">
        <v>0</v>
      </c>
      <c r="DF672" s="13">
        <f t="shared" ref="DF672:DF679" si="1732">HOUR(DE672)</f>
        <v>0</v>
      </c>
      <c r="DG672" s="13">
        <f t="shared" ref="DG672:DG679" si="1733">MINUTE(DE672)</f>
        <v>0</v>
      </c>
      <c r="DH672" s="456">
        <v>0</v>
      </c>
      <c r="DI672" s="13">
        <f t="shared" si="1612"/>
        <v>0</v>
      </c>
      <c r="DJ672" s="13">
        <f t="shared" si="1613"/>
        <v>0</v>
      </c>
      <c r="DK672" s="456">
        <v>0</v>
      </c>
      <c r="DL672" s="35">
        <f>HOUR(DK672)</f>
        <v>0</v>
      </c>
      <c r="DM672" s="35">
        <f>MINUTE(DK672)</f>
        <v>0</v>
      </c>
      <c r="DN672" s="66">
        <f t="shared" si="1669"/>
        <v>2371503.3560000025</v>
      </c>
      <c r="DO672" s="74">
        <f t="shared" si="1662"/>
        <v>38187</v>
      </c>
      <c r="DP672" s="66">
        <f t="shared" si="1373"/>
        <v>59.735217391304353</v>
      </c>
      <c r="DQ672" s="63">
        <f t="shared" si="1700"/>
        <v>62.102374001623652</v>
      </c>
      <c r="DR672" s="66" t="e">
        <f t="shared" si="1468"/>
        <v>#NUM!</v>
      </c>
      <c r="DS672" s="96" t="e">
        <f t="shared" si="1469"/>
        <v>#NUM!</v>
      </c>
      <c r="DT672" s="66" t="e">
        <f t="shared" si="1470"/>
        <v>#NUM!</v>
      </c>
      <c r="DU672" s="66" t="e">
        <f t="shared" si="1471"/>
        <v>#NUM!</v>
      </c>
      <c r="FJ672" s="3">
        <f t="shared" si="1668"/>
        <v>0.37569444444444422</v>
      </c>
      <c r="FK672" s="3">
        <f>AC672-J672</f>
        <v>0.31944444444444453</v>
      </c>
      <c r="FL672" s="3">
        <f>AQ672-AM672</f>
        <v>3.4722222222220989E-3</v>
      </c>
    </row>
    <row r="673" spans="1:168" ht="30">
      <c r="A673" s="175">
        <v>672</v>
      </c>
      <c r="B673" s="451">
        <v>80</v>
      </c>
      <c r="C673" s="452">
        <v>40897</v>
      </c>
      <c r="D673" s="453">
        <v>12</v>
      </c>
      <c r="E673" s="454" t="s">
        <v>171</v>
      </c>
      <c r="F673" s="451">
        <v>16</v>
      </c>
      <c r="G673" s="455" t="s">
        <v>325</v>
      </c>
      <c r="H673" s="455" t="s">
        <v>778</v>
      </c>
      <c r="I673" s="455" t="s">
        <v>816</v>
      </c>
      <c r="J673" s="456">
        <v>0.125</v>
      </c>
      <c r="K673" s="457">
        <v>3543.16</v>
      </c>
      <c r="L673" s="455" t="s">
        <v>34</v>
      </c>
      <c r="M673" s="451">
        <v>58</v>
      </c>
      <c r="N673" s="451">
        <v>1</v>
      </c>
      <c r="O673" s="455"/>
      <c r="P673" s="456">
        <v>0.125</v>
      </c>
      <c r="Q673" s="456">
        <v>0.125</v>
      </c>
      <c r="R673" s="12">
        <f t="shared" si="1711"/>
        <v>0</v>
      </c>
      <c r="S673" s="13">
        <f t="shared" si="1712"/>
        <v>0</v>
      </c>
      <c r="T673" s="13">
        <f t="shared" si="1713"/>
        <v>0</v>
      </c>
      <c r="U673" s="456">
        <v>0.40277777777777773</v>
      </c>
      <c r="V673" s="12">
        <f t="shared" si="1567"/>
        <v>0.27777777777777773</v>
      </c>
      <c r="W673" s="13">
        <f t="shared" si="1568"/>
        <v>6</v>
      </c>
      <c r="X673" s="225">
        <f t="shared" si="1569"/>
        <v>40</v>
      </c>
      <c r="Y673" s="456">
        <v>0.41666666666666669</v>
      </c>
      <c r="Z673" s="12">
        <f t="shared" si="1570"/>
        <v>1.3888888888888951E-2</v>
      </c>
      <c r="AA673" s="13">
        <f t="shared" si="1571"/>
        <v>0</v>
      </c>
      <c r="AB673" s="13">
        <f t="shared" si="1572"/>
        <v>20</v>
      </c>
      <c r="AC673" s="456">
        <v>0.4375</v>
      </c>
      <c r="AD673" s="12">
        <f t="shared" si="1616"/>
        <v>2.0833333333333315E-2</v>
      </c>
      <c r="AE673" s="13">
        <v>38</v>
      </c>
      <c r="AF673" s="13">
        <f t="shared" si="1618"/>
        <v>30</v>
      </c>
      <c r="AG673" s="456">
        <v>0.44097222222222227</v>
      </c>
      <c r="AH673" s="456">
        <v>0.51388888888888895</v>
      </c>
      <c r="AI673" s="12">
        <f t="shared" si="1705"/>
        <v>7.2916666666666685E-2</v>
      </c>
      <c r="AJ673" s="225">
        <f t="shared" si="1706"/>
        <v>1</v>
      </c>
      <c r="AK673" s="225">
        <f t="shared" si="1707"/>
        <v>45</v>
      </c>
      <c r="AL673" s="456">
        <v>0.44097222222222227</v>
      </c>
      <c r="AM673" s="456">
        <v>0.51388888888888895</v>
      </c>
      <c r="AN673" s="12">
        <f t="shared" si="1714"/>
        <v>7.2916666666666685E-2</v>
      </c>
      <c r="AO673" s="13">
        <f t="shared" si="1715"/>
        <v>1</v>
      </c>
      <c r="AP673" s="13">
        <f t="shared" si="1716"/>
        <v>45</v>
      </c>
      <c r="AQ673" s="456">
        <v>0.52083333333333337</v>
      </c>
      <c r="AR673" s="12">
        <f>AQ673-AH673</f>
        <v>6.9444444444444198E-3</v>
      </c>
      <c r="AS673" s="225">
        <f t="shared" si="1701"/>
        <v>0</v>
      </c>
      <c r="AT673" s="13">
        <f t="shared" si="1702"/>
        <v>10</v>
      </c>
      <c r="AU673" s="456">
        <v>0.68888888888888899</v>
      </c>
      <c r="AV673" s="226">
        <f>AU673-AQ673</f>
        <v>0.16805555555555562</v>
      </c>
      <c r="AW673" s="13">
        <f t="shared" si="1703"/>
        <v>4</v>
      </c>
      <c r="AX673" s="13">
        <f t="shared" si="1704"/>
        <v>2</v>
      </c>
      <c r="AY673" s="456">
        <v>0.81666666666666676</v>
      </c>
      <c r="AZ673" s="12">
        <f t="shared" si="1362"/>
        <v>0.12777777777777777</v>
      </c>
      <c r="BA673" s="225">
        <f t="shared" si="1363"/>
        <v>3</v>
      </c>
      <c r="BB673" s="225">
        <f t="shared" si="1364"/>
        <v>4</v>
      </c>
      <c r="BC673" s="456">
        <v>0.81666666666666676</v>
      </c>
      <c r="BD673" s="456">
        <v>0.81666666666666676</v>
      </c>
      <c r="BE673" s="12">
        <f t="shared" si="1717"/>
        <v>0</v>
      </c>
      <c r="BF673" s="13">
        <f t="shared" si="1718"/>
        <v>0</v>
      </c>
      <c r="BG673" s="13">
        <f t="shared" si="1719"/>
        <v>0</v>
      </c>
      <c r="BH673" s="456">
        <v>0.81666666666666676</v>
      </c>
      <c r="BI673" s="456">
        <v>0.81666666666666676</v>
      </c>
      <c r="BJ673" s="455"/>
      <c r="BK673" s="69">
        <f t="shared" si="1720"/>
        <v>0</v>
      </c>
      <c r="BL673" s="13">
        <f t="shared" si="1721"/>
        <v>0</v>
      </c>
      <c r="BM673" s="13">
        <f t="shared" si="1722"/>
        <v>0</v>
      </c>
      <c r="BN673" s="456">
        <v>0.82361111111111107</v>
      </c>
      <c r="BO673" s="12">
        <f t="shared" si="1465"/>
        <v>6.9444444444443088E-3</v>
      </c>
      <c r="BP673" s="225">
        <f t="shared" si="1466"/>
        <v>0</v>
      </c>
      <c r="BQ673" s="225">
        <f t="shared" si="1467"/>
        <v>10</v>
      </c>
      <c r="BR673" s="456">
        <v>0.82638888888888884</v>
      </c>
      <c r="BS673" s="12">
        <f t="shared" si="1368"/>
        <v>2.7777777777777679E-3</v>
      </c>
      <c r="BT673" s="225">
        <f t="shared" si="1369"/>
        <v>0</v>
      </c>
      <c r="BU673" s="225">
        <f t="shared" si="1370"/>
        <v>4</v>
      </c>
      <c r="BV673" s="456">
        <v>0.82638888888888884</v>
      </c>
      <c r="BW673" s="456">
        <v>0.82986111111111116</v>
      </c>
      <c r="BX673" s="12">
        <f t="shared" si="1619"/>
        <v>3.4722222222223209E-3</v>
      </c>
      <c r="BY673" s="13">
        <f t="shared" si="1620"/>
        <v>0</v>
      </c>
      <c r="BZ673" s="13">
        <f t="shared" si="1621"/>
        <v>5</v>
      </c>
      <c r="CA673" s="226">
        <f t="shared" si="1622"/>
        <v>0.70486111111111116</v>
      </c>
      <c r="CB673" s="13">
        <f t="shared" si="1623"/>
        <v>16</v>
      </c>
      <c r="CC673" s="13">
        <f t="shared" si="1624"/>
        <v>55</v>
      </c>
      <c r="CD673" s="12">
        <f t="shared" si="1682"/>
        <v>3.7499999999999811E-2</v>
      </c>
      <c r="CE673" s="13">
        <f t="shared" si="1683"/>
        <v>0</v>
      </c>
      <c r="CF673" s="13">
        <f t="shared" si="1684"/>
        <v>54</v>
      </c>
      <c r="CG673" s="12">
        <f t="shared" si="1708"/>
        <v>7.2916666666666685E-2</v>
      </c>
      <c r="CH673" s="13">
        <f t="shared" si="1709"/>
        <v>1</v>
      </c>
      <c r="CI673" s="13">
        <f t="shared" si="1710"/>
        <v>45</v>
      </c>
      <c r="CJ673" s="12">
        <f t="shared" si="1631"/>
        <v>0.12777777777777777</v>
      </c>
      <c r="CK673" s="13">
        <f t="shared" si="1632"/>
        <v>3</v>
      </c>
      <c r="CL673" s="13">
        <f t="shared" si="1633"/>
        <v>4</v>
      </c>
      <c r="CM673" s="62"/>
      <c r="CN673" s="62"/>
      <c r="CO673" s="62"/>
      <c r="CP673" s="12">
        <f t="shared" si="1723"/>
        <v>5.5555555555555539E-2</v>
      </c>
      <c r="CQ673" s="13">
        <f t="shared" si="1724"/>
        <v>1</v>
      </c>
      <c r="CR673" s="13">
        <f t="shared" si="1725"/>
        <v>20</v>
      </c>
      <c r="CS673" s="456">
        <v>0</v>
      </c>
      <c r="CT673" s="13">
        <f t="shared" si="1726"/>
        <v>0</v>
      </c>
      <c r="CU673" s="13">
        <f t="shared" si="1727"/>
        <v>0</v>
      </c>
      <c r="CV673" s="456">
        <v>0</v>
      </c>
      <c r="CW673" s="13">
        <f t="shared" si="1728"/>
        <v>0</v>
      </c>
      <c r="CX673" s="13">
        <f t="shared" si="1729"/>
        <v>0</v>
      </c>
      <c r="CY673" s="456">
        <v>0</v>
      </c>
      <c r="CZ673" s="13">
        <f t="shared" si="1730"/>
        <v>0</v>
      </c>
      <c r="DA673" s="13">
        <f t="shared" si="1731"/>
        <v>0</v>
      </c>
      <c r="DB673" s="456">
        <v>0</v>
      </c>
      <c r="DC673" s="13">
        <f t="shared" si="1694"/>
        <v>0</v>
      </c>
      <c r="DD673" s="13">
        <f t="shared" si="1695"/>
        <v>0</v>
      </c>
      <c r="DE673" s="456">
        <v>0</v>
      </c>
      <c r="DF673" s="13">
        <f t="shared" si="1732"/>
        <v>0</v>
      </c>
      <c r="DG673" s="13">
        <f t="shared" si="1733"/>
        <v>0</v>
      </c>
      <c r="DH673" s="456">
        <v>7.2222222222222229E-2</v>
      </c>
      <c r="DI673" s="13">
        <f t="shared" ref="DI673:DI683" si="1734">HOUR(DH673)</f>
        <v>1</v>
      </c>
      <c r="DJ673" s="13">
        <f t="shared" ref="DJ673:DJ683" si="1735">MINUTE(DH673)</f>
        <v>44</v>
      </c>
      <c r="DK673" s="456">
        <v>0</v>
      </c>
      <c r="DL673" s="35">
        <f>HOUR(DK673)</f>
        <v>0</v>
      </c>
      <c r="DM673" s="35">
        <f>MINUTE(DK673)</f>
        <v>0</v>
      </c>
      <c r="DN673" s="66">
        <f t="shared" si="1669"/>
        <v>2375046.5160000026</v>
      </c>
      <c r="DO673" s="74">
        <f t="shared" si="1662"/>
        <v>38245</v>
      </c>
      <c r="DP673" s="66">
        <f t="shared" si="1373"/>
        <v>61.088965517241377</v>
      </c>
      <c r="DQ673" s="63">
        <f t="shared" si="1700"/>
        <v>62.100837129036542</v>
      </c>
      <c r="DR673" s="66" t="e">
        <f t="shared" si="1468"/>
        <v>#NUM!</v>
      </c>
      <c r="DS673" s="96" t="e">
        <f t="shared" si="1469"/>
        <v>#NUM!</v>
      </c>
      <c r="DT673" s="66" t="e">
        <f t="shared" si="1470"/>
        <v>#NUM!</v>
      </c>
      <c r="DU673" s="66" t="e">
        <f t="shared" si="1471"/>
        <v>#NUM!</v>
      </c>
      <c r="FJ673" s="3">
        <f t="shared" si="1668"/>
        <v>0.50416666666666665</v>
      </c>
      <c r="FK673" s="3">
        <f>AC673-J673</f>
        <v>0.3125</v>
      </c>
      <c r="FL673" s="3">
        <f>AQ673-AM673</f>
        <v>6.9444444444444198E-3</v>
      </c>
    </row>
    <row r="674" spans="1:168" ht="30">
      <c r="A674" s="175">
        <v>673</v>
      </c>
      <c r="B674" s="451">
        <v>81</v>
      </c>
      <c r="C674" s="452">
        <v>40897</v>
      </c>
      <c r="D674" s="453">
        <v>12</v>
      </c>
      <c r="E674" s="454" t="s">
        <v>39</v>
      </c>
      <c r="F674" s="451">
        <v>31</v>
      </c>
      <c r="G674" s="455" t="s">
        <v>38</v>
      </c>
      <c r="H674" s="455" t="s">
        <v>815</v>
      </c>
      <c r="I674" s="455" t="s">
        <v>817</v>
      </c>
      <c r="J674" s="456">
        <v>0.38541666666666669</v>
      </c>
      <c r="K674" s="457">
        <v>3396.96</v>
      </c>
      <c r="L674" s="455" t="s">
        <v>930</v>
      </c>
      <c r="M674" s="451">
        <v>58</v>
      </c>
      <c r="N674" s="451">
        <v>1</v>
      </c>
      <c r="O674" s="455"/>
      <c r="P674" s="456">
        <v>0.38541666666666669</v>
      </c>
      <c r="Q674" s="456">
        <v>0.38541666666666669</v>
      </c>
      <c r="R674" s="12">
        <f t="shared" si="1711"/>
        <v>0</v>
      </c>
      <c r="S674" s="13">
        <f t="shared" si="1712"/>
        <v>0</v>
      </c>
      <c r="T674" s="13">
        <f t="shared" si="1713"/>
        <v>0</v>
      </c>
      <c r="U674" s="456">
        <v>0.3923611111111111</v>
      </c>
      <c r="V674" s="12">
        <f t="shared" si="1567"/>
        <v>6.9444444444444198E-3</v>
      </c>
      <c r="W674" s="13">
        <f t="shared" si="1568"/>
        <v>0</v>
      </c>
      <c r="X674" s="225">
        <f t="shared" si="1569"/>
        <v>10</v>
      </c>
      <c r="Y674" s="456">
        <v>0.39583333333333331</v>
      </c>
      <c r="Z674" s="12">
        <f t="shared" si="1570"/>
        <v>3.4722222222222099E-3</v>
      </c>
      <c r="AA674" s="13">
        <f t="shared" si="1571"/>
        <v>0</v>
      </c>
      <c r="AB674" s="13">
        <f t="shared" si="1572"/>
        <v>5</v>
      </c>
      <c r="AC674" s="456">
        <v>2</v>
      </c>
      <c r="AD674" s="458">
        <f t="shared" si="1616"/>
        <v>1.6041666666666667</v>
      </c>
      <c r="AE674" s="13">
        <f t="shared" ref="AE674:AE792" si="1736">HOUR(AD674)</f>
        <v>14</v>
      </c>
      <c r="AF674" s="13">
        <f t="shared" ref="AF674:AF792" si="1737">MINUTE(AD674)</f>
        <v>30</v>
      </c>
      <c r="AG674" s="456">
        <v>2.25</v>
      </c>
      <c r="AH674" s="456">
        <v>2.3263888888888888</v>
      </c>
      <c r="AI674" s="12">
        <f t="shared" si="1705"/>
        <v>7.638888888888884E-2</v>
      </c>
      <c r="AJ674" s="225">
        <f t="shared" si="1706"/>
        <v>1</v>
      </c>
      <c r="AK674" s="225">
        <f t="shared" si="1707"/>
        <v>50</v>
      </c>
      <c r="AL674" s="456">
        <v>2.25</v>
      </c>
      <c r="AM674" s="456">
        <v>2.3263888888888888</v>
      </c>
      <c r="AN674" s="12">
        <f t="shared" si="1714"/>
        <v>7.638888888888884E-2</v>
      </c>
      <c r="AO674" s="13">
        <f t="shared" si="1715"/>
        <v>1</v>
      </c>
      <c r="AP674" s="13">
        <f t="shared" si="1716"/>
        <v>50</v>
      </c>
      <c r="AQ674" s="456">
        <v>2</v>
      </c>
      <c r="AR674" s="12">
        <f>AQ674-AC674</f>
        <v>0</v>
      </c>
      <c r="AS674" s="225">
        <f t="shared" ref="AS674:AS680" si="1738">HOUR(AR674)</f>
        <v>0</v>
      </c>
      <c r="AT674" s="13">
        <f t="shared" ref="AT674:AT680" si="1739">MINUTE(AR674)</f>
        <v>0</v>
      </c>
      <c r="AU674" s="456">
        <v>2.3541666666666665</v>
      </c>
      <c r="AV674" s="226">
        <f>AU674-AH674</f>
        <v>2.7777777777777679E-2</v>
      </c>
      <c r="AW674" s="13">
        <f t="shared" si="1703"/>
        <v>0</v>
      </c>
      <c r="AX674" s="13">
        <f t="shared" si="1704"/>
        <v>40</v>
      </c>
      <c r="AY674" s="456">
        <v>2.6875</v>
      </c>
      <c r="AZ674" s="12">
        <f t="shared" ref="AZ674:AZ721" si="1740">AY674-AU674</f>
        <v>0.33333333333333348</v>
      </c>
      <c r="BA674" s="225">
        <f t="shared" ref="BA674:BA721" si="1741">HOUR(AZ674)</f>
        <v>8</v>
      </c>
      <c r="BB674" s="225">
        <f t="shared" ref="BB674:BB721" si="1742">MINUTE(AZ674)</f>
        <v>0</v>
      </c>
      <c r="BC674" s="456">
        <v>2.6875</v>
      </c>
      <c r="BD674" s="456">
        <v>2.6875</v>
      </c>
      <c r="BE674" s="12">
        <f t="shared" si="1717"/>
        <v>0</v>
      </c>
      <c r="BF674" s="13">
        <f t="shared" si="1718"/>
        <v>0</v>
      </c>
      <c r="BG674" s="13">
        <f t="shared" si="1719"/>
        <v>0</v>
      </c>
      <c r="BH674" s="456">
        <v>2.6875</v>
      </c>
      <c r="BI674" s="456">
        <v>2.6875</v>
      </c>
      <c r="BJ674" s="455"/>
      <c r="BK674" s="69">
        <f t="shared" si="1720"/>
        <v>0</v>
      </c>
      <c r="BL674" s="13">
        <f t="shared" si="1721"/>
        <v>0</v>
      </c>
      <c r="BM674" s="13">
        <f t="shared" si="1722"/>
        <v>0</v>
      </c>
      <c r="BN674" s="456">
        <v>2.6944444444444446</v>
      </c>
      <c r="BO674" s="12">
        <f t="shared" si="1465"/>
        <v>6.9444444444446418E-3</v>
      </c>
      <c r="BP674" s="225">
        <f t="shared" si="1466"/>
        <v>0</v>
      </c>
      <c r="BQ674" s="225">
        <f t="shared" si="1467"/>
        <v>10</v>
      </c>
      <c r="BR674" s="456">
        <v>2.6979166666666665</v>
      </c>
      <c r="BS674" s="12">
        <f t="shared" si="1368"/>
        <v>3.4722222222218768E-3</v>
      </c>
      <c r="BT674" s="225">
        <f t="shared" si="1369"/>
        <v>0</v>
      </c>
      <c r="BU674" s="225">
        <f t="shared" si="1370"/>
        <v>5</v>
      </c>
      <c r="BV674" s="456">
        <v>0.69791666666666663</v>
      </c>
      <c r="BW674" s="456">
        <v>0.70486111111111116</v>
      </c>
      <c r="BX674" s="12">
        <f t="shared" si="1619"/>
        <v>6.9444444444445308E-3</v>
      </c>
      <c r="BY674" s="13">
        <f t="shared" si="1620"/>
        <v>0</v>
      </c>
      <c r="BZ674" s="13">
        <f t="shared" si="1621"/>
        <v>10</v>
      </c>
      <c r="CA674" s="226">
        <f t="shared" si="1622"/>
        <v>0.31944444444444448</v>
      </c>
      <c r="CB674" s="13">
        <f t="shared" si="1623"/>
        <v>7</v>
      </c>
      <c r="CC674" s="13">
        <f t="shared" si="1624"/>
        <v>40</v>
      </c>
      <c r="CD674" s="12">
        <f t="shared" si="1682"/>
        <v>1.6145833333333333</v>
      </c>
      <c r="CE674" s="13">
        <f t="shared" si="1683"/>
        <v>14</v>
      </c>
      <c r="CF674" s="13">
        <f t="shared" si="1684"/>
        <v>45</v>
      </c>
      <c r="CG674" s="12">
        <f t="shared" si="1708"/>
        <v>7.638888888888884E-2</v>
      </c>
      <c r="CH674" s="13">
        <f t="shared" si="1709"/>
        <v>1</v>
      </c>
      <c r="CI674" s="13">
        <f t="shared" si="1710"/>
        <v>50</v>
      </c>
      <c r="CJ674" s="12">
        <f>AZ674</f>
        <v>0.33333333333333348</v>
      </c>
      <c r="CK674" s="13">
        <f>HOUR(CJ674)</f>
        <v>8</v>
      </c>
      <c r="CL674" s="13">
        <f>MINUTE(CJ674)</f>
        <v>0</v>
      </c>
      <c r="CM674" s="62"/>
      <c r="CN674" s="62"/>
      <c r="CO674" s="62"/>
      <c r="CP674" s="12">
        <f t="shared" si="1723"/>
        <v>0</v>
      </c>
      <c r="CQ674" s="13">
        <f t="shared" si="1724"/>
        <v>0</v>
      </c>
      <c r="CR674" s="13">
        <f t="shared" si="1725"/>
        <v>0</v>
      </c>
      <c r="CS674" s="456">
        <v>0</v>
      </c>
      <c r="CT674" s="13">
        <f t="shared" si="1726"/>
        <v>0</v>
      </c>
      <c r="CU674" s="13">
        <f t="shared" si="1727"/>
        <v>0</v>
      </c>
      <c r="CV674" s="456">
        <v>0</v>
      </c>
      <c r="CW674" s="13">
        <f t="shared" si="1728"/>
        <v>0</v>
      </c>
      <c r="CX674" s="13">
        <f t="shared" si="1729"/>
        <v>0</v>
      </c>
      <c r="CY674" s="456">
        <v>0</v>
      </c>
      <c r="CZ674" s="13">
        <f t="shared" si="1730"/>
        <v>0</v>
      </c>
      <c r="DA674" s="13">
        <f t="shared" si="1731"/>
        <v>0</v>
      </c>
      <c r="DB674" s="456">
        <v>0.33333333333333331</v>
      </c>
      <c r="DC674" s="13">
        <f t="shared" si="1694"/>
        <v>8</v>
      </c>
      <c r="DD674" s="13">
        <f t="shared" si="1695"/>
        <v>0</v>
      </c>
      <c r="DE674" s="456">
        <v>0</v>
      </c>
      <c r="DF674" s="13">
        <f t="shared" si="1732"/>
        <v>0</v>
      </c>
      <c r="DG674" s="13">
        <f t="shared" si="1733"/>
        <v>0</v>
      </c>
      <c r="DH674" s="456">
        <v>0</v>
      </c>
      <c r="DI674" s="13">
        <f t="shared" si="1734"/>
        <v>0</v>
      </c>
      <c r="DJ674" s="13">
        <f t="shared" si="1735"/>
        <v>0</v>
      </c>
      <c r="DK674" s="456">
        <v>0</v>
      </c>
      <c r="DL674" s="35">
        <f>HOUR(DK674)</f>
        <v>0</v>
      </c>
      <c r="DM674" s="35">
        <f>MINUTE(DK674)</f>
        <v>0</v>
      </c>
      <c r="DN674" s="66">
        <f t="shared" si="1669"/>
        <v>2378443.4760000026</v>
      </c>
      <c r="DO674" s="74">
        <f t="shared" si="1662"/>
        <v>38303</v>
      </c>
      <c r="DP674" s="66">
        <f t="shared" si="1373"/>
        <v>58.568275862068965</v>
      </c>
      <c r="DQ674" s="63">
        <f t="shared" si="1700"/>
        <v>62.095487977443085</v>
      </c>
      <c r="DR674" s="66" t="e">
        <f t="shared" si="1468"/>
        <v>#NUM!</v>
      </c>
      <c r="DS674" s="96" t="e">
        <f t="shared" si="1469"/>
        <v>#NUM!</v>
      </c>
      <c r="DT674" s="66" t="e">
        <f t="shared" si="1470"/>
        <v>#NUM!</v>
      </c>
      <c r="DU674" s="66" t="e">
        <f t="shared" si="1471"/>
        <v>#NUM!</v>
      </c>
      <c r="FJ674" s="3">
        <f t="shared" si="1668"/>
        <v>-9.0277777777777846E-2</v>
      </c>
    </row>
    <row r="675" spans="1:168" ht="30">
      <c r="A675" s="199">
        <v>674</v>
      </c>
      <c r="B675" s="451">
        <v>82</v>
      </c>
      <c r="C675" s="452">
        <v>40897</v>
      </c>
      <c r="D675" s="453">
        <v>12</v>
      </c>
      <c r="E675" s="454" t="s">
        <v>39</v>
      </c>
      <c r="F675" s="451">
        <v>32</v>
      </c>
      <c r="G675" s="455" t="s">
        <v>38</v>
      </c>
      <c r="H675" s="455" t="s">
        <v>513</v>
      </c>
      <c r="I675" s="455" t="s">
        <v>794</v>
      </c>
      <c r="J675" s="456">
        <v>0.67708333333333337</v>
      </c>
      <c r="K675" s="457">
        <v>3751.22</v>
      </c>
      <c r="L675" s="455" t="s">
        <v>33</v>
      </c>
      <c r="M675" s="451">
        <v>58</v>
      </c>
      <c r="N675" s="451">
        <v>1</v>
      </c>
      <c r="O675" s="455"/>
      <c r="P675" s="456">
        <v>0.67708333333333337</v>
      </c>
      <c r="Q675" s="456">
        <v>0.67708333333333337</v>
      </c>
      <c r="R675" s="12">
        <f t="shared" si="1711"/>
        <v>0</v>
      </c>
      <c r="S675" s="13">
        <f t="shared" si="1712"/>
        <v>0</v>
      </c>
      <c r="T675" s="13">
        <f t="shared" si="1713"/>
        <v>0</v>
      </c>
      <c r="U675" s="456">
        <v>0.76736111111111116</v>
      </c>
      <c r="V675" s="12">
        <f t="shared" si="1567"/>
        <v>9.027777777777779E-2</v>
      </c>
      <c r="W675" s="13">
        <f t="shared" si="1568"/>
        <v>2</v>
      </c>
      <c r="X675" s="225">
        <f t="shared" si="1569"/>
        <v>10</v>
      </c>
      <c r="Y675" s="456">
        <v>0.78125</v>
      </c>
      <c r="Z675" s="12">
        <f t="shared" si="1570"/>
        <v>1.388888888888884E-2</v>
      </c>
      <c r="AA675" s="13">
        <f t="shared" si="1571"/>
        <v>0</v>
      </c>
      <c r="AB675" s="13">
        <f t="shared" si="1572"/>
        <v>20</v>
      </c>
      <c r="AC675" s="456">
        <v>0.81597222222222221</v>
      </c>
      <c r="AD675" s="12">
        <f t="shared" si="1616"/>
        <v>3.472222222222221E-2</v>
      </c>
      <c r="AE675" s="13">
        <f t="shared" si="1736"/>
        <v>0</v>
      </c>
      <c r="AF675" s="13">
        <f t="shared" si="1737"/>
        <v>50</v>
      </c>
      <c r="AG675" s="456">
        <v>0.81944444444444453</v>
      </c>
      <c r="AH675" s="456">
        <v>0.88194444444444453</v>
      </c>
      <c r="AI675" s="12">
        <f t="shared" si="1705"/>
        <v>6.25E-2</v>
      </c>
      <c r="AJ675" s="225">
        <f t="shared" si="1706"/>
        <v>1</v>
      </c>
      <c r="AK675" s="225">
        <f t="shared" si="1707"/>
        <v>30</v>
      </c>
      <c r="AL675" s="456">
        <v>0.81944444444444453</v>
      </c>
      <c r="AM675" s="456">
        <v>0.88194444444444453</v>
      </c>
      <c r="AN675" s="12">
        <f t="shared" si="1714"/>
        <v>6.25E-2</v>
      </c>
      <c r="AO675" s="13">
        <f t="shared" si="1715"/>
        <v>1</v>
      </c>
      <c r="AP675" s="13">
        <f t="shared" si="1716"/>
        <v>30</v>
      </c>
      <c r="AQ675" s="456">
        <v>1.0680555555555555</v>
      </c>
      <c r="AR675" s="12">
        <f>AQ675-AH675</f>
        <v>0.18611111111111101</v>
      </c>
      <c r="AS675" s="225">
        <f t="shared" si="1738"/>
        <v>4</v>
      </c>
      <c r="AT675" s="13">
        <f t="shared" si="1739"/>
        <v>28</v>
      </c>
      <c r="AU675" s="456">
        <v>0.88194444444444453</v>
      </c>
      <c r="AV675" s="226">
        <f>AU675-AH675</f>
        <v>0</v>
      </c>
      <c r="AW675" s="13">
        <f t="shared" si="1703"/>
        <v>0</v>
      </c>
      <c r="AX675" s="13">
        <f t="shared" si="1704"/>
        <v>0</v>
      </c>
      <c r="AY675" s="456">
        <v>1.0895833333333333</v>
      </c>
      <c r="AZ675" s="12">
        <f t="shared" si="1740"/>
        <v>0.20763888888888882</v>
      </c>
      <c r="BA675" s="225">
        <f t="shared" si="1741"/>
        <v>4</v>
      </c>
      <c r="BB675" s="225">
        <f t="shared" si="1742"/>
        <v>59</v>
      </c>
      <c r="BC675" s="456">
        <v>1.0895833333333333</v>
      </c>
      <c r="BD675" s="456">
        <v>1.0895833333333333</v>
      </c>
      <c r="BE675" s="12">
        <f t="shared" si="1717"/>
        <v>0</v>
      </c>
      <c r="BF675" s="13">
        <f t="shared" si="1718"/>
        <v>0</v>
      </c>
      <c r="BG675" s="13">
        <f t="shared" si="1719"/>
        <v>0</v>
      </c>
      <c r="BH675" s="456">
        <v>1.0895833333333333</v>
      </c>
      <c r="BI675" s="456">
        <v>1.0895833333333333</v>
      </c>
      <c r="BJ675" s="455"/>
      <c r="BK675" s="69">
        <f t="shared" si="1720"/>
        <v>0</v>
      </c>
      <c r="BL675" s="13">
        <f t="shared" si="1721"/>
        <v>0</v>
      </c>
      <c r="BM675" s="13">
        <f t="shared" si="1722"/>
        <v>0</v>
      </c>
      <c r="BN675" s="456">
        <v>1.0972222222222221</v>
      </c>
      <c r="BO675" s="12">
        <f t="shared" si="1465"/>
        <v>7.6388888888887507E-3</v>
      </c>
      <c r="BP675" s="225">
        <f t="shared" si="1466"/>
        <v>0</v>
      </c>
      <c r="BQ675" s="225">
        <f t="shared" si="1467"/>
        <v>11</v>
      </c>
      <c r="BR675" s="456">
        <v>1.1006944444444444</v>
      </c>
      <c r="BS675" s="12">
        <f t="shared" si="1368"/>
        <v>3.4722222222223209E-3</v>
      </c>
      <c r="BT675" s="225">
        <f t="shared" si="1369"/>
        <v>0</v>
      </c>
      <c r="BU675" s="225">
        <f t="shared" si="1370"/>
        <v>5</v>
      </c>
      <c r="BV675" s="456">
        <v>1.1006944444444444</v>
      </c>
      <c r="BW675" s="456">
        <v>1.1041666666666667</v>
      </c>
      <c r="BX675" s="12">
        <f t="shared" si="1619"/>
        <v>3.4722222222223209E-3</v>
      </c>
      <c r="BY675" s="13">
        <f t="shared" si="1620"/>
        <v>0</v>
      </c>
      <c r="BZ675" s="13">
        <f t="shared" si="1621"/>
        <v>5</v>
      </c>
      <c r="CA675" s="226">
        <f t="shared" si="1622"/>
        <v>0.42708333333333337</v>
      </c>
      <c r="CB675" s="13">
        <f t="shared" si="1623"/>
        <v>10</v>
      </c>
      <c r="CC675" s="13">
        <f t="shared" si="1624"/>
        <v>15</v>
      </c>
      <c r="CD675" s="12">
        <f t="shared" si="1682"/>
        <v>0.23194444444444429</v>
      </c>
      <c r="CE675" s="13">
        <f t="shared" si="1683"/>
        <v>5</v>
      </c>
      <c r="CF675" s="13">
        <f t="shared" si="1684"/>
        <v>34</v>
      </c>
      <c r="CG675" s="12">
        <f t="shared" si="1708"/>
        <v>6.25E-2</v>
      </c>
      <c r="CH675" s="13">
        <f t="shared" si="1709"/>
        <v>1</v>
      </c>
      <c r="CI675" s="13">
        <f t="shared" si="1710"/>
        <v>30</v>
      </c>
      <c r="CJ675" s="12">
        <f>AZ675</f>
        <v>0.20763888888888882</v>
      </c>
      <c r="CK675" s="13">
        <f>HOUR(CJ675)</f>
        <v>4</v>
      </c>
      <c r="CL675" s="13">
        <f>MINUTE(CJ675)</f>
        <v>59</v>
      </c>
      <c r="CM675" s="62"/>
      <c r="CN675" s="62"/>
      <c r="CO675" s="62"/>
      <c r="CP675" s="12">
        <f t="shared" si="1723"/>
        <v>2.0833333333333259E-2</v>
      </c>
      <c r="CQ675" s="13">
        <f t="shared" si="1724"/>
        <v>0</v>
      </c>
      <c r="CR675" s="13">
        <f t="shared" si="1725"/>
        <v>30</v>
      </c>
      <c r="CS675" s="456">
        <v>0</v>
      </c>
      <c r="CT675" s="13">
        <f t="shared" si="1726"/>
        <v>0</v>
      </c>
      <c r="CU675" s="13">
        <f t="shared" si="1727"/>
        <v>0</v>
      </c>
      <c r="CV675" s="456">
        <v>0</v>
      </c>
      <c r="CW675" s="13">
        <f t="shared" si="1728"/>
        <v>0</v>
      </c>
      <c r="CX675" s="13">
        <f t="shared" si="1729"/>
        <v>0</v>
      </c>
      <c r="CY675" s="456">
        <v>0</v>
      </c>
      <c r="CZ675" s="13">
        <f t="shared" si="1730"/>
        <v>0</v>
      </c>
      <c r="DA675" s="13">
        <f t="shared" si="1731"/>
        <v>0</v>
      </c>
      <c r="DB675" s="456">
        <v>0.18680555555555556</v>
      </c>
      <c r="DC675" s="13">
        <f t="shared" si="1694"/>
        <v>4</v>
      </c>
      <c r="DD675" s="13">
        <f t="shared" si="1695"/>
        <v>29</v>
      </c>
      <c r="DE675" s="456">
        <v>0</v>
      </c>
      <c r="DF675" s="13">
        <f t="shared" si="1732"/>
        <v>0</v>
      </c>
      <c r="DG675" s="13">
        <f t="shared" si="1733"/>
        <v>0</v>
      </c>
      <c r="DH675" s="456">
        <v>0</v>
      </c>
      <c r="DI675" s="13">
        <f t="shared" si="1734"/>
        <v>0</v>
      </c>
      <c r="DJ675" s="13">
        <f t="shared" si="1735"/>
        <v>0</v>
      </c>
      <c r="DK675" s="456">
        <v>0</v>
      </c>
      <c r="DL675" s="35">
        <f>HOUR(DK675)</f>
        <v>0</v>
      </c>
      <c r="DM675" s="35">
        <f>MINUTE(DK675)</f>
        <v>0</v>
      </c>
      <c r="DN675" s="66">
        <f t="shared" si="1669"/>
        <v>2382194.6960000028</v>
      </c>
      <c r="DO675" s="74">
        <f t="shared" si="1662"/>
        <v>38361</v>
      </c>
      <c r="DP675" s="66">
        <f t="shared" si="1373"/>
        <v>64.676206896551719</v>
      </c>
      <c r="DQ675" s="63">
        <f t="shared" si="1700"/>
        <v>62.099389901201818</v>
      </c>
      <c r="DR675" s="66" t="e">
        <f t="shared" si="1468"/>
        <v>#NUM!</v>
      </c>
      <c r="DS675" s="96" t="e">
        <f t="shared" si="1469"/>
        <v>#NUM!</v>
      </c>
      <c r="DT675" s="66" t="e">
        <f t="shared" si="1470"/>
        <v>#NUM!</v>
      </c>
      <c r="DU675" s="66" t="e">
        <f t="shared" si="1471"/>
        <v>#NUM!</v>
      </c>
      <c r="FJ675" s="3">
        <f t="shared" si="1668"/>
        <v>0.15694444444444455</v>
      </c>
      <c r="FK675" s="3">
        <f>AC675-J675</f>
        <v>0.13888888888888884</v>
      </c>
      <c r="FL675" s="3">
        <f>AQ675-AM675</f>
        <v>0.18611111111111101</v>
      </c>
    </row>
    <row r="676" spans="1:168">
      <c r="A676" s="175">
        <v>675</v>
      </c>
      <c r="B676" s="451">
        <v>83</v>
      </c>
      <c r="C676" s="452">
        <v>40898</v>
      </c>
      <c r="D676" s="453">
        <v>12</v>
      </c>
      <c r="E676" s="454" t="s">
        <v>810</v>
      </c>
      <c r="F676" s="451">
        <v>2</v>
      </c>
      <c r="G676" s="455" t="s">
        <v>811</v>
      </c>
      <c r="H676" s="455" t="s">
        <v>642</v>
      </c>
      <c r="I676" s="455" t="s">
        <v>806</v>
      </c>
      <c r="J676" s="456">
        <v>0.20833333333333334</v>
      </c>
      <c r="K676" s="457">
        <v>3784.63</v>
      </c>
      <c r="L676" s="455" t="s">
        <v>930</v>
      </c>
      <c r="M676" s="451">
        <v>59</v>
      </c>
      <c r="N676" s="451">
        <v>0</v>
      </c>
      <c r="O676" s="455"/>
      <c r="P676" s="456">
        <v>0.20833333333333334</v>
      </c>
      <c r="Q676" s="456">
        <v>0.20833333333333334</v>
      </c>
      <c r="R676" s="12">
        <f t="shared" si="1711"/>
        <v>0</v>
      </c>
      <c r="S676" s="13">
        <f t="shared" si="1712"/>
        <v>0</v>
      </c>
      <c r="T676" s="13">
        <f t="shared" si="1713"/>
        <v>0</v>
      </c>
      <c r="U676" s="456">
        <v>0.875</v>
      </c>
      <c r="V676" s="12">
        <f t="shared" si="1567"/>
        <v>0.66666666666666663</v>
      </c>
      <c r="W676" s="13">
        <f t="shared" si="1568"/>
        <v>16</v>
      </c>
      <c r="X676" s="225">
        <f t="shared" si="1569"/>
        <v>0</v>
      </c>
      <c r="Y676" s="456">
        <v>0.90972222222222221</v>
      </c>
      <c r="Z676" s="12">
        <f t="shared" si="1570"/>
        <v>3.472222222222221E-2</v>
      </c>
      <c r="AA676" s="13">
        <f t="shared" si="1571"/>
        <v>0</v>
      </c>
      <c r="AB676" s="13">
        <f t="shared" si="1572"/>
        <v>50</v>
      </c>
      <c r="AC676" s="456">
        <v>1.0104166666666667</v>
      </c>
      <c r="AD676" s="12">
        <f t="shared" si="1616"/>
        <v>0.10069444444444453</v>
      </c>
      <c r="AE676" s="13">
        <f t="shared" si="1736"/>
        <v>2</v>
      </c>
      <c r="AF676" s="13">
        <f t="shared" si="1737"/>
        <v>25</v>
      </c>
      <c r="AG676" s="456">
        <v>1.0138888888888888</v>
      </c>
      <c r="AH676" s="456">
        <v>1.0625</v>
      </c>
      <c r="AI676" s="12">
        <f t="shared" si="1705"/>
        <v>4.861111111111116E-2</v>
      </c>
      <c r="AJ676" s="225">
        <f t="shared" si="1706"/>
        <v>1</v>
      </c>
      <c r="AK676" s="225">
        <f t="shared" si="1707"/>
        <v>10</v>
      </c>
      <c r="AL676" s="456">
        <v>1.0138888888888888</v>
      </c>
      <c r="AM676" s="456">
        <v>1.0625</v>
      </c>
      <c r="AN676" s="12">
        <f t="shared" si="1714"/>
        <v>4.861111111111116E-2</v>
      </c>
      <c r="AO676" s="13">
        <f t="shared" si="1715"/>
        <v>1</v>
      </c>
      <c r="AP676" s="13">
        <f t="shared" si="1716"/>
        <v>10</v>
      </c>
      <c r="AQ676" s="456">
        <v>1.0104166666666667</v>
      </c>
      <c r="AR676" s="12">
        <f>AQ676-AC676</f>
        <v>0</v>
      </c>
      <c r="AS676" s="225">
        <f>HOUR(AR676)</f>
        <v>0</v>
      </c>
      <c r="AT676" s="13">
        <f>MINUTE(AR676)</f>
        <v>0</v>
      </c>
      <c r="AU676" s="456">
        <v>1.0694444444444444</v>
      </c>
      <c r="AV676" s="226">
        <f>AU676-AH676</f>
        <v>6.9444444444444198E-3</v>
      </c>
      <c r="AW676" s="13">
        <f t="shared" si="1703"/>
        <v>0</v>
      </c>
      <c r="AX676" s="13">
        <f t="shared" si="1704"/>
        <v>10</v>
      </c>
      <c r="AY676" s="456">
        <v>1.53125</v>
      </c>
      <c r="AZ676" s="12">
        <f t="shared" si="1740"/>
        <v>0.46180555555555558</v>
      </c>
      <c r="BA676" s="225">
        <f t="shared" si="1741"/>
        <v>11</v>
      </c>
      <c r="BB676" s="225">
        <f t="shared" si="1742"/>
        <v>5</v>
      </c>
      <c r="BC676" s="456">
        <v>1.53125</v>
      </c>
      <c r="BD676" s="456">
        <v>1.53125</v>
      </c>
      <c r="BE676" s="12">
        <f t="shared" si="1717"/>
        <v>0</v>
      </c>
      <c r="BF676" s="13">
        <f t="shared" si="1718"/>
        <v>0</v>
      </c>
      <c r="BG676" s="13">
        <f t="shared" si="1719"/>
        <v>0</v>
      </c>
      <c r="BH676" s="456">
        <v>1.53125</v>
      </c>
      <c r="BI676" s="456">
        <v>1.53125</v>
      </c>
      <c r="BJ676" s="455"/>
      <c r="BK676" s="69">
        <f t="shared" si="1720"/>
        <v>0</v>
      </c>
      <c r="BL676" s="13">
        <f t="shared" si="1721"/>
        <v>0</v>
      </c>
      <c r="BM676" s="13">
        <f t="shared" si="1722"/>
        <v>0</v>
      </c>
      <c r="BN676" s="456">
        <v>1.5381944444444444</v>
      </c>
      <c r="BO676" s="12">
        <f t="shared" si="1465"/>
        <v>6.9444444444444198E-3</v>
      </c>
      <c r="BP676" s="225">
        <f t="shared" si="1466"/>
        <v>0</v>
      </c>
      <c r="BQ676" s="225">
        <f t="shared" si="1467"/>
        <v>10</v>
      </c>
      <c r="BR676" s="456">
        <v>1.5416666666666667</v>
      </c>
      <c r="BS676" s="12">
        <f t="shared" si="1368"/>
        <v>3.4722222222223209E-3</v>
      </c>
      <c r="BT676" s="225">
        <f t="shared" si="1369"/>
        <v>0</v>
      </c>
      <c r="BU676" s="225">
        <f t="shared" si="1370"/>
        <v>5</v>
      </c>
      <c r="BV676" s="456">
        <v>0.54166666666666663</v>
      </c>
      <c r="BW676" s="456">
        <v>0.54513888888888895</v>
      </c>
      <c r="BX676" s="12">
        <f t="shared" ref="BX676:BX757" si="1743">BW676-BV676</f>
        <v>3.4722222222223209E-3</v>
      </c>
      <c r="BY676" s="13">
        <f t="shared" ref="BY676:BY757" si="1744">HOUR(BX676)</f>
        <v>0</v>
      </c>
      <c r="BZ676" s="13">
        <f t="shared" ref="BZ676:BZ757" si="1745">MINUTE(BX676)</f>
        <v>5</v>
      </c>
      <c r="CA676" s="226">
        <f t="shared" ref="CA676:CA716" si="1746">BW676-P676</f>
        <v>0.33680555555555558</v>
      </c>
      <c r="CB676" s="13">
        <f t="shared" ref="CB676:CB716" si="1747">HOUR(CA676)</f>
        <v>8</v>
      </c>
      <c r="CC676" s="13">
        <f t="shared" ref="CC676:CC716" si="1748">MINUTE(CA676)</f>
        <v>5</v>
      </c>
      <c r="CD676" s="12">
        <f t="shared" ref="CD676:CD716" si="1749">AD676+AR676+BO676+BS676</f>
        <v>0.11111111111111127</v>
      </c>
      <c r="CE676" s="13">
        <f t="shared" ref="CE676:CE716" si="1750">HOUR(CD676)</f>
        <v>2</v>
      </c>
      <c r="CF676" s="13">
        <f t="shared" ref="CF676:CF716" si="1751">MINUTE(CD676)</f>
        <v>40</v>
      </c>
      <c r="CG676" s="12">
        <f t="shared" ref="CG676:CG695" si="1752">AI676</f>
        <v>4.861111111111116E-2</v>
      </c>
      <c r="CH676" s="13">
        <f t="shared" ref="CH676:CH695" si="1753">HOUR(CG676)</f>
        <v>1</v>
      </c>
      <c r="CI676" s="13">
        <f t="shared" ref="CI676:CI695" si="1754">MINUTE(CG676)</f>
        <v>10</v>
      </c>
      <c r="CJ676" s="12">
        <f t="shared" ref="CJ676:CJ721" si="1755">AZ676</f>
        <v>0.46180555555555558</v>
      </c>
      <c r="CK676" s="13">
        <f t="shared" ref="CK676:CK721" si="1756">HOUR(CJ676)</f>
        <v>11</v>
      </c>
      <c r="CL676" s="13">
        <f t="shared" ref="CL676:CL721" si="1757">MINUTE(CJ676)</f>
        <v>5</v>
      </c>
      <c r="CM676" s="62"/>
      <c r="CN676" s="62"/>
      <c r="CO676" s="62"/>
      <c r="CP676" s="12">
        <f t="shared" si="1723"/>
        <v>0</v>
      </c>
      <c r="CQ676" s="13">
        <f t="shared" si="1724"/>
        <v>0</v>
      </c>
      <c r="CR676" s="13">
        <f t="shared" si="1725"/>
        <v>0</v>
      </c>
      <c r="CS676" s="456">
        <v>0</v>
      </c>
      <c r="CT676" s="13">
        <f t="shared" si="1726"/>
        <v>0</v>
      </c>
      <c r="CU676" s="13">
        <f t="shared" si="1727"/>
        <v>0</v>
      </c>
      <c r="CV676" s="456">
        <v>0</v>
      </c>
      <c r="CW676" s="13">
        <f t="shared" si="1728"/>
        <v>0</v>
      </c>
      <c r="CX676" s="13">
        <f t="shared" si="1729"/>
        <v>0</v>
      </c>
      <c r="CY676" s="456">
        <v>0</v>
      </c>
      <c r="CZ676" s="13">
        <f t="shared" si="1730"/>
        <v>0</v>
      </c>
      <c r="DA676" s="13">
        <f t="shared" si="1731"/>
        <v>0</v>
      </c>
      <c r="DB676" s="456">
        <v>0.46180555555555558</v>
      </c>
      <c r="DC676" s="13">
        <f t="shared" si="1694"/>
        <v>11</v>
      </c>
      <c r="DD676" s="13">
        <f t="shared" si="1695"/>
        <v>5</v>
      </c>
      <c r="DE676" s="456">
        <v>0</v>
      </c>
      <c r="DF676" s="13">
        <f t="shared" si="1732"/>
        <v>0</v>
      </c>
      <c r="DG676" s="13">
        <f t="shared" si="1733"/>
        <v>0</v>
      </c>
      <c r="DH676" s="456">
        <v>0</v>
      </c>
      <c r="DI676" s="13">
        <f t="shared" si="1734"/>
        <v>0</v>
      </c>
      <c r="DJ676" s="13">
        <f t="shared" si="1735"/>
        <v>0</v>
      </c>
      <c r="DK676" s="456">
        <v>0</v>
      </c>
      <c r="DL676" s="35">
        <f t="shared" ref="DL676:DL682" si="1758">HOUR(DK676)</f>
        <v>0</v>
      </c>
      <c r="DM676" s="35">
        <f t="shared" ref="DM676:DM682" si="1759">MINUTE(DK676)</f>
        <v>0</v>
      </c>
      <c r="DN676" s="66">
        <f t="shared" si="1669"/>
        <v>2385979.3260000027</v>
      </c>
      <c r="DO676" s="74">
        <f t="shared" si="1662"/>
        <v>38420</v>
      </c>
      <c r="DP676" s="66">
        <f t="shared" si="1373"/>
        <v>64.146271186440686</v>
      </c>
      <c r="DQ676" s="63">
        <f t="shared" si="1700"/>
        <v>62.102533211868888</v>
      </c>
      <c r="DR676" s="66" t="e">
        <f t="shared" si="1468"/>
        <v>#NUM!</v>
      </c>
      <c r="DS676" s="96" t="e">
        <f t="shared" si="1469"/>
        <v>#NUM!</v>
      </c>
      <c r="DT676" s="66" t="e">
        <f t="shared" si="1470"/>
        <v>#NUM!</v>
      </c>
      <c r="DU676" s="66" t="e">
        <f t="shared" si="1471"/>
        <v>#NUM!</v>
      </c>
      <c r="FJ676" s="3">
        <f t="shared" si="1668"/>
        <v>-0.17361111111111116</v>
      </c>
    </row>
    <row r="677" spans="1:168">
      <c r="A677" s="199">
        <v>676</v>
      </c>
      <c r="B677" s="451">
        <v>84</v>
      </c>
      <c r="C677" s="452">
        <v>40898</v>
      </c>
      <c r="D677" s="453">
        <v>12</v>
      </c>
      <c r="E677" s="454" t="s">
        <v>530</v>
      </c>
      <c r="F677" s="451">
        <v>6</v>
      </c>
      <c r="G677" s="455" t="s">
        <v>532</v>
      </c>
      <c r="H677" s="455" t="s">
        <v>288</v>
      </c>
      <c r="I677" s="455" t="s">
        <v>25</v>
      </c>
      <c r="J677" s="456">
        <v>0.5625</v>
      </c>
      <c r="K677" s="457">
        <v>3786.64</v>
      </c>
      <c r="L677" s="455" t="s">
        <v>34</v>
      </c>
      <c r="M677" s="451">
        <v>59</v>
      </c>
      <c r="N677" s="451">
        <v>0</v>
      </c>
      <c r="O677" s="455"/>
      <c r="P677" s="456">
        <v>0.5625</v>
      </c>
      <c r="Q677" s="456">
        <v>0.5625</v>
      </c>
      <c r="R677" s="12">
        <f t="shared" si="1711"/>
        <v>0</v>
      </c>
      <c r="S677" s="13">
        <f t="shared" si="1712"/>
        <v>0</v>
      </c>
      <c r="T677" s="13">
        <f t="shared" si="1713"/>
        <v>0</v>
      </c>
      <c r="U677" s="456">
        <v>0.68402777777777779</v>
      </c>
      <c r="V677" s="12">
        <f t="shared" si="1567"/>
        <v>0.12152777777777779</v>
      </c>
      <c r="W677" s="13">
        <f t="shared" si="1568"/>
        <v>2</v>
      </c>
      <c r="X677" s="225">
        <f t="shared" si="1569"/>
        <v>55</v>
      </c>
      <c r="Y677" s="456">
        <v>0.69097222222222221</v>
      </c>
      <c r="Z677" s="12">
        <f t="shared" si="1570"/>
        <v>6.9444444444444198E-3</v>
      </c>
      <c r="AA677" s="13">
        <f t="shared" si="1571"/>
        <v>0</v>
      </c>
      <c r="AB677" s="13">
        <f t="shared" si="1572"/>
        <v>10</v>
      </c>
      <c r="AC677" s="456">
        <v>1.3194444444444444</v>
      </c>
      <c r="AD677" s="12">
        <f t="shared" si="1616"/>
        <v>0.62847222222222221</v>
      </c>
      <c r="AE677" s="13">
        <f t="shared" si="1736"/>
        <v>15</v>
      </c>
      <c r="AF677" s="13">
        <f t="shared" si="1737"/>
        <v>5</v>
      </c>
      <c r="AG677" s="456">
        <v>1.3541666666666667</v>
      </c>
      <c r="AH677" s="456">
        <v>1.4340277777777777</v>
      </c>
      <c r="AI677" s="12">
        <f t="shared" si="1705"/>
        <v>7.9861111111110938E-2</v>
      </c>
      <c r="AJ677" s="225">
        <f t="shared" si="1706"/>
        <v>1</v>
      </c>
      <c r="AK677" s="225">
        <f t="shared" si="1707"/>
        <v>55</v>
      </c>
      <c r="AL677" s="456">
        <v>1.3541666666666667</v>
      </c>
      <c r="AM677" s="456">
        <v>1.4340277777777777</v>
      </c>
      <c r="AN677" s="12">
        <f t="shared" si="1714"/>
        <v>7.9861111111110938E-2</v>
      </c>
      <c r="AO677" s="13">
        <f t="shared" si="1715"/>
        <v>1</v>
      </c>
      <c r="AP677" s="13">
        <f t="shared" si="1716"/>
        <v>55</v>
      </c>
      <c r="AQ677" s="456">
        <v>1.4368055555555557</v>
      </c>
      <c r="AR677" s="12">
        <f>AQ677-AH677</f>
        <v>2.77777777777799E-3</v>
      </c>
      <c r="AS677" s="225">
        <f t="shared" si="1738"/>
        <v>0</v>
      </c>
      <c r="AT677" s="13">
        <f t="shared" si="1739"/>
        <v>4</v>
      </c>
      <c r="AU677" s="456">
        <v>1.4381944444444443</v>
      </c>
      <c r="AV677" s="226">
        <f>AU677-AQ677</f>
        <v>1.3888888888886619E-3</v>
      </c>
      <c r="AW677" s="13">
        <f t="shared" si="1703"/>
        <v>0</v>
      </c>
      <c r="AX677" s="13">
        <f t="shared" si="1704"/>
        <v>2</v>
      </c>
      <c r="AY677" s="456">
        <v>1.6145833333333333</v>
      </c>
      <c r="AZ677" s="12">
        <f t="shared" si="1740"/>
        <v>0.17638888888888893</v>
      </c>
      <c r="BA677" s="225">
        <f t="shared" si="1741"/>
        <v>4</v>
      </c>
      <c r="BB677" s="225">
        <f t="shared" si="1742"/>
        <v>14</v>
      </c>
      <c r="BC677" s="456">
        <v>1.6145833333333333</v>
      </c>
      <c r="BD677" s="456">
        <v>1.6145833333333333</v>
      </c>
      <c r="BE677" s="12">
        <f t="shared" si="1717"/>
        <v>0</v>
      </c>
      <c r="BF677" s="13">
        <f t="shared" si="1718"/>
        <v>0</v>
      </c>
      <c r="BG677" s="13">
        <f t="shared" si="1719"/>
        <v>0</v>
      </c>
      <c r="BH677" s="456">
        <v>1.6145833333333333</v>
      </c>
      <c r="BI677" s="456">
        <v>1.6145833333333333</v>
      </c>
      <c r="BJ677" s="455"/>
      <c r="BK677" s="69">
        <f t="shared" si="1720"/>
        <v>0</v>
      </c>
      <c r="BL677" s="13">
        <f t="shared" si="1721"/>
        <v>0</v>
      </c>
      <c r="BM677" s="13">
        <f t="shared" si="1722"/>
        <v>0</v>
      </c>
      <c r="BN677" s="456">
        <v>1.6215277777777777</v>
      </c>
      <c r="BO677" s="12">
        <f t="shared" si="1465"/>
        <v>6.9444444444444198E-3</v>
      </c>
      <c r="BP677" s="225">
        <f t="shared" si="1466"/>
        <v>0</v>
      </c>
      <c r="BQ677" s="225">
        <f t="shared" si="1467"/>
        <v>10</v>
      </c>
      <c r="BR677" s="456">
        <v>1.625</v>
      </c>
      <c r="BS677" s="12">
        <f t="shared" si="1368"/>
        <v>3.4722222222223209E-3</v>
      </c>
      <c r="BT677" s="225">
        <f t="shared" si="1369"/>
        <v>0</v>
      </c>
      <c r="BU677" s="225">
        <f t="shared" si="1370"/>
        <v>5</v>
      </c>
      <c r="BV677" s="456">
        <v>1.625</v>
      </c>
      <c r="BW677" s="456">
        <v>1.6284722222222223</v>
      </c>
      <c r="BX677" s="12">
        <f t="shared" si="1743"/>
        <v>3.4722222222223209E-3</v>
      </c>
      <c r="BY677" s="13">
        <f t="shared" si="1744"/>
        <v>0</v>
      </c>
      <c r="BZ677" s="13">
        <f t="shared" si="1745"/>
        <v>5</v>
      </c>
      <c r="CA677" s="226">
        <f t="shared" si="1746"/>
        <v>1.0659722222222223</v>
      </c>
      <c r="CB677" s="13">
        <f t="shared" si="1747"/>
        <v>1</v>
      </c>
      <c r="CC677" s="13">
        <f t="shared" si="1748"/>
        <v>35</v>
      </c>
      <c r="CD677" s="12">
        <f t="shared" si="1749"/>
        <v>0.64166666666666694</v>
      </c>
      <c r="CE677" s="13">
        <f t="shared" si="1750"/>
        <v>15</v>
      </c>
      <c r="CF677" s="13">
        <f t="shared" si="1751"/>
        <v>24</v>
      </c>
      <c r="CG677" s="12">
        <f t="shared" si="1752"/>
        <v>7.9861111111110938E-2</v>
      </c>
      <c r="CH677" s="13">
        <f t="shared" si="1753"/>
        <v>1</v>
      </c>
      <c r="CI677" s="13">
        <f t="shared" si="1754"/>
        <v>55</v>
      </c>
      <c r="CJ677" s="12">
        <f t="shared" si="1755"/>
        <v>0.17638888888888893</v>
      </c>
      <c r="CK677" s="13">
        <f t="shared" si="1756"/>
        <v>4</v>
      </c>
      <c r="CL677" s="13">
        <f t="shared" si="1757"/>
        <v>14</v>
      </c>
      <c r="CM677" s="62"/>
      <c r="CN677" s="62"/>
      <c r="CO677" s="62"/>
      <c r="CP677" s="12">
        <f t="shared" si="1723"/>
        <v>5.208333333333337E-2</v>
      </c>
      <c r="CQ677" s="13">
        <f t="shared" si="1724"/>
        <v>1</v>
      </c>
      <c r="CR677" s="13">
        <f t="shared" si="1725"/>
        <v>15</v>
      </c>
      <c r="CS677" s="456">
        <v>0</v>
      </c>
      <c r="CT677" s="13">
        <f t="shared" si="1726"/>
        <v>0</v>
      </c>
      <c r="CU677" s="13">
        <f t="shared" si="1727"/>
        <v>0</v>
      </c>
      <c r="CV677" s="456">
        <v>0</v>
      </c>
      <c r="CW677" s="13">
        <f t="shared" si="1728"/>
        <v>0</v>
      </c>
      <c r="CX677" s="13">
        <f t="shared" si="1729"/>
        <v>0</v>
      </c>
      <c r="CY677" s="456">
        <v>0</v>
      </c>
      <c r="CZ677" s="13">
        <f t="shared" si="1730"/>
        <v>0</v>
      </c>
      <c r="DA677" s="13">
        <f t="shared" si="1731"/>
        <v>0</v>
      </c>
      <c r="DB677" s="456">
        <v>0</v>
      </c>
      <c r="DC677" s="13">
        <f t="shared" ref="DC677:DC683" si="1760">HOUR(DB677)</f>
        <v>0</v>
      </c>
      <c r="DD677" s="13">
        <f t="shared" ref="DD677:DD683" si="1761">MINUTE(DB677)</f>
        <v>0</v>
      </c>
      <c r="DE677" s="456">
        <v>2.6388888888888889E-2</v>
      </c>
      <c r="DF677" s="13">
        <f t="shared" si="1732"/>
        <v>0</v>
      </c>
      <c r="DG677" s="13">
        <f t="shared" si="1733"/>
        <v>38</v>
      </c>
      <c r="DH677" s="456">
        <v>9.7916666666666666E-2</v>
      </c>
      <c r="DI677" s="13">
        <f t="shared" si="1734"/>
        <v>2</v>
      </c>
      <c r="DJ677" s="13">
        <f t="shared" si="1735"/>
        <v>21</v>
      </c>
      <c r="DK677" s="456">
        <v>0</v>
      </c>
      <c r="DL677" s="35">
        <f t="shared" si="1758"/>
        <v>0</v>
      </c>
      <c r="DM677" s="35">
        <f t="shared" si="1759"/>
        <v>0</v>
      </c>
      <c r="DN677" s="66">
        <f t="shared" si="1669"/>
        <v>2389765.9660000028</v>
      </c>
      <c r="DO677" s="74">
        <f t="shared" si="1662"/>
        <v>38479</v>
      </c>
      <c r="DP677" s="66">
        <f t="shared" si="1373"/>
        <v>64.180338983050845</v>
      </c>
      <c r="DQ677" s="63">
        <f t="shared" si="1700"/>
        <v>62.105719119519811</v>
      </c>
      <c r="DR677" s="66" t="e">
        <f t="shared" ref="DR677:DR740" si="1762">DR676+CE677</f>
        <v>#NUM!</v>
      </c>
      <c r="DS677" s="96" t="e">
        <f t="shared" ref="DS677:DS740" si="1763">DS676+CF677</f>
        <v>#NUM!</v>
      </c>
      <c r="DT677" s="66" t="e">
        <f t="shared" ref="DT677:DT740" si="1764">DS677/60</f>
        <v>#NUM!</v>
      </c>
      <c r="DU677" s="66" t="e">
        <f t="shared" ref="DU677:DU740" si="1765">DR677+DT677</f>
        <v>#NUM!</v>
      </c>
      <c r="FJ677" s="3">
        <f t="shared" si="1668"/>
        <v>0.80972222222222245</v>
      </c>
      <c r="FK677" s="3">
        <f t="shared" ref="FK677:FK706" si="1766">AC677-J677</f>
        <v>0.75694444444444442</v>
      </c>
      <c r="FL677" s="3">
        <f t="shared" ref="FL677:FL706" si="1767">AQ677-AM677</f>
        <v>2.77777777777799E-3</v>
      </c>
    </row>
    <row r="678" spans="1:168">
      <c r="A678" s="175">
        <v>677</v>
      </c>
      <c r="B678" s="451">
        <v>85</v>
      </c>
      <c r="C678" s="452">
        <v>40898</v>
      </c>
      <c r="D678" s="453">
        <v>12</v>
      </c>
      <c r="E678" s="454" t="s">
        <v>171</v>
      </c>
      <c r="F678" s="451">
        <v>17</v>
      </c>
      <c r="G678" s="455" t="s">
        <v>325</v>
      </c>
      <c r="H678" s="455" t="s">
        <v>743</v>
      </c>
      <c r="I678" s="455" t="s">
        <v>742</v>
      </c>
      <c r="J678" s="456">
        <v>0.9375</v>
      </c>
      <c r="K678" s="457">
        <v>3734.33</v>
      </c>
      <c r="L678" s="455" t="s">
        <v>33</v>
      </c>
      <c r="M678" s="451">
        <v>57</v>
      </c>
      <c r="N678" s="451">
        <v>2</v>
      </c>
      <c r="O678" s="455"/>
      <c r="P678" s="456">
        <v>0.9375</v>
      </c>
      <c r="Q678" s="456">
        <v>0.9375</v>
      </c>
      <c r="R678" s="12">
        <f t="shared" si="1711"/>
        <v>0</v>
      </c>
      <c r="S678" s="13">
        <f t="shared" si="1712"/>
        <v>0</v>
      </c>
      <c r="T678" s="13">
        <f t="shared" si="1713"/>
        <v>0</v>
      </c>
      <c r="U678" s="456">
        <v>1.0833333333333333</v>
      </c>
      <c r="V678" s="12">
        <f t="shared" si="1567"/>
        <v>0.14583333333333326</v>
      </c>
      <c r="W678" s="13">
        <f t="shared" si="1568"/>
        <v>3</v>
      </c>
      <c r="X678" s="225">
        <f t="shared" si="1569"/>
        <v>30</v>
      </c>
      <c r="Y678" s="456">
        <v>1.0868055555555556</v>
      </c>
      <c r="Z678" s="12">
        <f t="shared" si="1570"/>
        <v>3.4722222222223209E-3</v>
      </c>
      <c r="AA678" s="13">
        <f t="shared" si="1571"/>
        <v>0</v>
      </c>
      <c r="AB678" s="13">
        <f t="shared" si="1572"/>
        <v>5</v>
      </c>
      <c r="AC678" s="456">
        <v>1.2395833333333333</v>
      </c>
      <c r="AD678" s="12">
        <f t="shared" si="1616"/>
        <v>0.15277777777777768</v>
      </c>
      <c r="AE678" s="13">
        <f t="shared" si="1736"/>
        <v>3</v>
      </c>
      <c r="AF678" s="13">
        <f t="shared" si="1737"/>
        <v>40</v>
      </c>
      <c r="AG678" s="456">
        <v>1.2430555555555556</v>
      </c>
      <c r="AH678" s="456">
        <v>1.4895833333333333</v>
      </c>
      <c r="AI678" s="12">
        <f t="shared" si="1705"/>
        <v>0.24652777777777768</v>
      </c>
      <c r="AJ678" s="225">
        <f t="shared" si="1706"/>
        <v>5</v>
      </c>
      <c r="AK678" s="225">
        <f t="shared" si="1707"/>
        <v>55</v>
      </c>
      <c r="AL678" s="456">
        <v>1.2430555555555556</v>
      </c>
      <c r="AM678" s="456">
        <v>1.4895833333333333</v>
      </c>
      <c r="AN678" s="12">
        <f t="shared" si="1714"/>
        <v>0.24652777777777768</v>
      </c>
      <c r="AO678" s="13">
        <f t="shared" si="1715"/>
        <v>5</v>
      </c>
      <c r="AP678" s="13">
        <f t="shared" si="1716"/>
        <v>55</v>
      </c>
      <c r="AQ678" s="456">
        <v>1.3541666666666667</v>
      </c>
      <c r="AR678" s="12">
        <f>AQ678-AC678</f>
        <v>0.11458333333333348</v>
      </c>
      <c r="AS678" s="225">
        <f>HOUR(AR678)</f>
        <v>2</v>
      </c>
      <c r="AT678" s="13">
        <f>MINUTE(AR678)</f>
        <v>45</v>
      </c>
      <c r="AU678" s="456">
        <v>1.3555555555555554</v>
      </c>
      <c r="AV678" s="226">
        <f>AU678-AQ678</f>
        <v>1.3888888888886619E-3</v>
      </c>
      <c r="AW678" s="13">
        <f t="shared" si="1703"/>
        <v>0</v>
      </c>
      <c r="AX678" s="13">
        <f t="shared" si="1704"/>
        <v>2</v>
      </c>
      <c r="AY678" s="456">
        <v>1.7243055555555555</v>
      </c>
      <c r="AZ678" s="12">
        <f t="shared" si="1740"/>
        <v>0.36875000000000013</v>
      </c>
      <c r="BA678" s="225">
        <f t="shared" si="1741"/>
        <v>8</v>
      </c>
      <c r="BB678" s="225">
        <f t="shared" si="1742"/>
        <v>51</v>
      </c>
      <c r="BC678" s="456">
        <v>1.7243055555555555</v>
      </c>
      <c r="BD678" s="456">
        <v>1.7243055555555555</v>
      </c>
      <c r="BE678" s="12">
        <f t="shared" si="1717"/>
        <v>0</v>
      </c>
      <c r="BF678" s="13">
        <f t="shared" si="1718"/>
        <v>0</v>
      </c>
      <c r="BG678" s="13">
        <f t="shared" si="1719"/>
        <v>0</v>
      </c>
      <c r="BH678" s="456">
        <v>1.7243055555555555</v>
      </c>
      <c r="BI678" s="456">
        <v>1.7243055555555555</v>
      </c>
      <c r="BJ678" s="455"/>
      <c r="BK678" s="69">
        <f t="shared" si="1720"/>
        <v>0</v>
      </c>
      <c r="BL678" s="13">
        <f t="shared" si="1721"/>
        <v>0</v>
      </c>
      <c r="BM678" s="13">
        <f t="shared" si="1722"/>
        <v>0</v>
      </c>
      <c r="BN678" s="456">
        <v>1.73125</v>
      </c>
      <c r="BO678" s="12">
        <f t="shared" si="1465"/>
        <v>6.9444444444444198E-3</v>
      </c>
      <c r="BP678" s="225">
        <f t="shared" si="1466"/>
        <v>0</v>
      </c>
      <c r="BQ678" s="225">
        <f t="shared" si="1467"/>
        <v>10</v>
      </c>
      <c r="BR678" s="456">
        <v>1.7361111111111109</v>
      </c>
      <c r="BS678" s="12">
        <f t="shared" si="1368"/>
        <v>4.8611111111109828E-3</v>
      </c>
      <c r="BT678" s="225">
        <f t="shared" si="1369"/>
        <v>0</v>
      </c>
      <c r="BU678" s="225">
        <f t="shared" si="1370"/>
        <v>7</v>
      </c>
      <c r="BV678" s="456">
        <v>1.7361111111111109</v>
      </c>
      <c r="BW678" s="456">
        <v>1.7395833333333333</v>
      </c>
      <c r="BX678" s="12">
        <f t="shared" si="1743"/>
        <v>3.4722222222223209E-3</v>
      </c>
      <c r="BY678" s="13">
        <f t="shared" si="1744"/>
        <v>0</v>
      </c>
      <c r="BZ678" s="13">
        <f t="shared" si="1745"/>
        <v>5</v>
      </c>
      <c r="CA678" s="226">
        <f t="shared" si="1746"/>
        <v>0.80208333333333326</v>
      </c>
      <c r="CB678" s="13">
        <f t="shared" si="1747"/>
        <v>19</v>
      </c>
      <c r="CC678" s="13">
        <f t="shared" si="1748"/>
        <v>15</v>
      </c>
      <c r="CD678" s="12">
        <f t="shared" si="1749"/>
        <v>0.27916666666666656</v>
      </c>
      <c r="CE678" s="13">
        <f t="shared" si="1750"/>
        <v>6</v>
      </c>
      <c r="CF678" s="13">
        <f t="shared" si="1751"/>
        <v>42</v>
      </c>
      <c r="CG678" s="12">
        <f t="shared" si="1752"/>
        <v>0.24652777777777768</v>
      </c>
      <c r="CH678" s="13">
        <f t="shared" si="1753"/>
        <v>5</v>
      </c>
      <c r="CI678" s="13">
        <f t="shared" si="1754"/>
        <v>55</v>
      </c>
      <c r="CJ678" s="12">
        <f t="shared" si="1755"/>
        <v>0.36875000000000013</v>
      </c>
      <c r="CK678" s="13">
        <f t="shared" si="1756"/>
        <v>8</v>
      </c>
      <c r="CL678" s="13">
        <f t="shared" si="1757"/>
        <v>51</v>
      </c>
      <c r="CM678" s="62"/>
      <c r="CN678" s="62"/>
      <c r="CO678" s="62"/>
      <c r="CP678" s="12">
        <f t="shared" si="1723"/>
        <v>0.11527777777777792</v>
      </c>
      <c r="CQ678" s="13">
        <f t="shared" si="1724"/>
        <v>2</v>
      </c>
      <c r="CR678" s="13">
        <f t="shared" si="1725"/>
        <v>46</v>
      </c>
      <c r="CS678" s="456">
        <v>0</v>
      </c>
      <c r="CT678" s="13">
        <f t="shared" si="1726"/>
        <v>0</v>
      </c>
      <c r="CU678" s="13">
        <f t="shared" si="1727"/>
        <v>0</v>
      </c>
      <c r="CV678" s="456">
        <v>0</v>
      </c>
      <c r="CW678" s="13">
        <f t="shared" si="1728"/>
        <v>0</v>
      </c>
      <c r="CX678" s="13">
        <f t="shared" si="1729"/>
        <v>0</v>
      </c>
      <c r="CY678" s="456">
        <v>0</v>
      </c>
      <c r="CZ678" s="13">
        <f t="shared" si="1730"/>
        <v>0</v>
      </c>
      <c r="DA678" s="13">
        <f t="shared" si="1731"/>
        <v>0</v>
      </c>
      <c r="DB678" s="456">
        <v>0</v>
      </c>
      <c r="DC678" s="13">
        <f t="shared" si="1760"/>
        <v>0</v>
      </c>
      <c r="DD678" s="13">
        <f t="shared" si="1761"/>
        <v>0</v>
      </c>
      <c r="DE678" s="456">
        <v>0</v>
      </c>
      <c r="DF678" s="13">
        <f t="shared" si="1732"/>
        <v>0</v>
      </c>
      <c r="DG678" s="13">
        <f t="shared" si="1733"/>
        <v>0</v>
      </c>
      <c r="DH678" s="456">
        <v>0.25347222222222221</v>
      </c>
      <c r="DI678" s="13">
        <f t="shared" si="1734"/>
        <v>6</v>
      </c>
      <c r="DJ678" s="13">
        <f t="shared" si="1735"/>
        <v>5</v>
      </c>
      <c r="DK678" s="456">
        <v>0</v>
      </c>
      <c r="DL678" s="35">
        <f t="shared" si="1758"/>
        <v>0</v>
      </c>
      <c r="DM678" s="35">
        <f t="shared" si="1759"/>
        <v>0</v>
      </c>
      <c r="DN678" s="66">
        <f t="shared" si="1669"/>
        <v>2393500.2960000029</v>
      </c>
      <c r="DO678" s="74">
        <f t="shared" si="1662"/>
        <v>38536</v>
      </c>
      <c r="DP678" s="66">
        <f t="shared" si="1373"/>
        <v>65.514561403508765</v>
      </c>
      <c r="DQ678" s="63">
        <f t="shared" si="1700"/>
        <v>62.110761262196462</v>
      </c>
      <c r="DR678" s="66" t="e">
        <f t="shared" si="1762"/>
        <v>#NUM!</v>
      </c>
      <c r="DS678" s="96" t="e">
        <f t="shared" si="1763"/>
        <v>#NUM!</v>
      </c>
      <c r="DT678" s="66" t="e">
        <f t="shared" si="1764"/>
        <v>#NUM!</v>
      </c>
      <c r="DU678" s="66" t="e">
        <f t="shared" si="1765"/>
        <v>#NUM!</v>
      </c>
      <c r="FJ678" s="3">
        <f t="shared" si="1668"/>
        <v>0.18680555555555545</v>
      </c>
      <c r="FK678" s="3">
        <f t="shared" si="1766"/>
        <v>0.30208333333333326</v>
      </c>
      <c r="FL678" s="3">
        <f t="shared" si="1767"/>
        <v>-0.13541666666666652</v>
      </c>
    </row>
    <row r="679" spans="1:168" ht="45">
      <c r="A679" s="199">
        <v>678</v>
      </c>
      <c r="B679" s="451">
        <v>86</v>
      </c>
      <c r="C679" s="452">
        <v>40898</v>
      </c>
      <c r="D679" s="453">
        <v>12</v>
      </c>
      <c r="E679" s="454" t="s">
        <v>39</v>
      </c>
      <c r="F679" s="451">
        <v>33</v>
      </c>
      <c r="G679" s="455" t="s">
        <v>38</v>
      </c>
      <c r="H679" s="455" t="s">
        <v>518</v>
      </c>
      <c r="I679" s="455" t="s">
        <v>818</v>
      </c>
      <c r="J679" s="456">
        <v>5.9027777777777783E-2</v>
      </c>
      <c r="K679" s="457">
        <v>3566.84</v>
      </c>
      <c r="L679" s="455" t="s">
        <v>34</v>
      </c>
      <c r="M679" s="451">
        <v>56</v>
      </c>
      <c r="N679" s="451">
        <v>3</v>
      </c>
      <c r="O679" s="455"/>
      <c r="P679" s="456">
        <v>5.9027777777777783E-2</v>
      </c>
      <c r="Q679" s="456">
        <v>5.9027777777777783E-2</v>
      </c>
      <c r="R679" s="12">
        <f t="shared" si="1711"/>
        <v>0</v>
      </c>
      <c r="S679" s="13">
        <f t="shared" si="1712"/>
        <v>0</v>
      </c>
      <c r="T679" s="13">
        <f t="shared" si="1713"/>
        <v>0</v>
      </c>
      <c r="U679" s="456">
        <v>0.57291666666666663</v>
      </c>
      <c r="V679" s="12">
        <f t="shared" si="1567"/>
        <v>0.51388888888888884</v>
      </c>
      <c r="W679" s="13">
        <f t="shared" si="1568"/>
        <v>12</v>
      </c>
      <c r="X679" s="225">
        <f t="shared" si="1569"/>
        <v>20</v>
      </c>
      <c r="Y679" s="456">
        <v>0.60416666666666663</v>
      </c>
      <c r="Z679" s="12">
        <f t="shared" si="1570"/>
        <v>3.125E-2</v>
      </c>
      <c r="AA679" s="13">
        <f t="shared" si="1571"/>
        <v>0</v>
      </c>
      <c r="AB679" s="13">
        <f t="shared" si="1572"/>
        <v>45</v>
      </c>
      <c r="AC679" s="456">
        <v>0.70833333333333337</v>
      </c>
      <c r="AD679" s="12">
        <f t="shared" si="1616"/>
        <v>0.10416666666666674</v>
      </c>
      <c r="AE679" s="13">
        <f t="shared" si="1736"/>
        <v>2</v>
      </c>
      <c r="AF679" s="13">
        <f t="shared" si="1737"/>
        <v>30</v>
      </c>
      <c r="AG679" s="456">
        <v>0.71180555555555547</v>
      </c>
      <c r="AH679" s="456">
        <v>0.73611111111111116</v>
      </c>
      <c r="AI679" s="12">
        <f t="shared" si="1705"/>
        <v>2.4305555555555691E-2</v>
      </c>
      <c r="AJ679" s="225">
        <f t="shared" si="1706"/>
        <v>0</v>
      </c>
      <c r="AK679" s="225">
        <f t="shared" si="1707"/>
        <v>35</v>
      </c>
      <c r="AL679" s="456">
        <v>0.71180555555555547</v>
      </c>
      <c r="AM679" s="456">
        <v>0.73611111111111116</v>
      </c>
      <c r="AN679" s="12">
        <f t="shared" si="1714"/>
        <v>2.4305555555555691E-2</v>
      </c>
      <c r="AO679" s="13">
        <f t="shared" si="1715"/>
        <v>0</v>
      </c>
      <c r="AP679" s="13">
        <f t="shared" si="1716"/>
        <v>35</v>
      </c>
      <c r="AQ679" s="456">
        <v>0.91666666666666663</v>
      </c>
      <c r="AR679" s="12">
        <f>AQ679-AH679</f>
        <v>0.18055555555555547</v>
      </c>
      <c r="AS679" s="225">
        <f t="shared" si="1738"/>
        <v>4</v>
      </c>
      <c r="AT679" s="13">
        <f t="shared" si="1739"/>
        <v>20</v>
      </c>
      <c r="AU679" s="456">
        <v>0.74305555555555547</v>
      </c>
      <c r="AV679" s="226">
        <f>AU679-AH679</f>
        <v>6.9444444444443088E-3</v>
      </c>
      <c r="AW679" s="13">
        <f t="shared" si="1703"/>
        <v>0</v>
      </c>
      <c r="AX679" s="13">
        <f t="shared" si="1704"/>
        <v>10</v>
      </c>
      <c r="AY679" s="456">
        <v>0.96597222222222223</v>
      </c>
      <c r="AZ679" s="12">
        <f t="shared" si="1740"/>
        <v>0.22291666666666676</v>
      </c>
      <c r="BA679" s="225">
        <f t="shared" si="1741"/>
        <v>5</v>
      </c>
      <c r="BB679" s="225">
        <f t="shared" si="1742"/>
        <v>21</v>
      </c>
      <c r="BC679" s="456">
        <v>0.96597222222222223</v>
      </c>
      <c r="BD679" s="456">
        <v>0.96597222222222223</v>
      </c>
      <c r="BE679" s="12">
        <f t="shared" si="1717"/>
        <v>0</v>
      </c>
      <c r="BF679" s="13">
        <f t="shared" si="1718"/>
        <v>0</v>
      </c>
      <c r="BG679" s="13">
        <f t="shared" si="1719"/>
        <v>0</v>
      </c>
      <c r="BH679" s="456">
        <v>0.96597222222222223</v>
      </c>
      <c r="BI679" s="456">
        <v>0.96597222222222223</v>
      </c>
      <c r="BJ679" s="455"/>
      <c r="BK679" s="69">
        <f t="shared" si="1720"/>
        <v>0</v>
      </c>
      <c r="BL679" s="13">
        <f t="shared" si="1721"/>
        <v>0</v>
      </c>
      <c r="BM679" s="13">
        <f t="shared" si="1722"/>
        <v>0</v>
      </c>
      <c r="BN679" s="456">
        <v>0.97291666666666676</v>
      </c>
      <c r="BO679" s="12">
        <f t="shared" si="1465"/>
        <v>6.9444444444445308E-3</v>
      </c>
      <c r="BP679" s="225">
        <f t="shared" si="1466"/>
        <v>0</v>
      </c>
      <c r="BQ679" s="225">
        <f t="shared" si="1467"/>
        <v>10</v>
      </c>
      <c r="BR679" s="456">
        <v>0.97569444444444453</v>
      </c>
      <c r="BS679" s="12">
        <f t="shared" si="1368"/>
        <v>2.7777777777777679E-3</v>
      </c>
      <c r="BT679" s="225">
        <f t="shared" si="1369"/>
        <v>0</v>
      </c>
      <c r="BU679" s="225">
        <f t="shared" si="1370"/>
        <v>4</v>
      </c>
      <c r="BV679" s="456">
        <v>0.97569444444444453</v>
      </c>
      <c r="BW679" s="456">
        <v>0.97916666666666663</v>
      </c>
      <c r="BX679" s="12">
        <f t="shared" si="1743"/>
        <v>3.4722222222220989E-3</v>
      </c>
      <c r="BY679" s="13">
        <f t="shared" si="1744"/>
        <v>0</v>
      </c>
      <c r="BZ679" s="13">
        <f t="shared" si="1745"/>
        <v>5</v>
      </c>
      <c r="CA679" s="226">
        <f t="shared" si="1746"/>
        <v>0.92013888888888884</v>
      </c>
      <c r="CB679" s="13">
        <f t="shared" si="1747"/>
        <v>22</v>
      </c>
      <c r="CC679" s="13">
        <f t="shared" si="1748"/>
        <v>5</v>
      </c>
      <c r="CD679" s="12">
        <f t="shared" si="1749"/>
        <v>0.29444444444444451</v>
      </c>
      <c r="CE679" s="13">
        <f t="shared" si="1750"/>
        <v>7</v>
      </c>
      <c r="CF679" s="13">
        <f t="shared" si="1751"/>
        <v>4</v>
      </c>
      <c r="CG679" s="12">
        <f t="shared" si="1752"/>
        <v>2.4305555555555691E-2</v>
      </c>
      <c r="CH679" s="13">
        <f t="shared" si="1753"/>
        <v>0</v>
      </c>
      <c r="CI679" s="13">
        <f t="shared" si="1754"/>
        <v>35</v>
      </c>
      <c r="CJ679" s="12">
        <f t="shared" si="1755"/>
        <v>0.22291666666666676</v>
      </c>
      <c r="CK679" s="13">
        <f t="shared" si="1756"/>
        <v>5</v>
      </c>
      <c r="CL679" s="13">
        <f t="shared" si="1757"/>
        <v>21</v>
      </c>
      <c r="CM679" s="62"/>
      <c r="CN679" s="62"/>
      <c r="CO679" s="62"/>
      <c r="CP679" s="12">
        <f t="shared" si="1723"/>
        <v>4.9305555555555658E-2</v>
      </c>
      <c r="CQ679" s="13">
        <f t="shared" si="1724"/>
        <v>1</v>
      </c>
      <c r="CR679" s="13">
        <f t="shared" si="1725"/>
        <v>11</v>
      </c>
      <c r="CS679" s="456">
        <v>0</v>
      </c>
      <c r="CT679" s="13">
        <f t="shared" si="1726"/>
        <v>0</v>
      </c>
      <c r="CU679" s="13">
        <f t="shared" si="1727"/>
        <v>0</v>
      </c>
      <c r="CV679" s="456">
        <v>6.9444444444444441E-3</v>
      </c>
      <c r="CW679" s="13">
        <f t="shared" si="1728"/>
        <v>0</v>
      </c>
      <c r="CX679" s="13">
        <f t="shared" si="1729"/>
        <v>10</v>
      </c>
      <c r="CY679" s="456">
        <v>0</v>
      </c>
      <c r="CZ679" s="13">
        <f t="shared" si="1730"/>
        <v>0</v>
      </c>
      <c r="DA679" s="13">
        <f t="shared" si="1731"/>
        <v>0</v>
      </c>
      <c r="DB679" s="456">
        <v>0.16666666666666666</v>
      </c>
      <c r="DC679" s="13">
        <f t="shared" si="1760"/>
        <v>4</v>
      </c>
      <c r="DD679" s="13">
        <f t="shared" si="1761"/>
        <v>0</v>
      </c>
      <c r="DE679" s="456">
        <v>0</v>
      </c>
      <c r="DF679" s="13">
        <f t="shared" si="1732"/>
        <v>0</v>
      </c>
      <c r="DG679" s="13">
        <f t="shared" si="1733"/>
        <v>0</v>
      </c>
      <c r="DH679" s="456">
        <v>0</v>
      </c>
      <c r="DI679" s="13">
        <f t="shared" si="1734"/>
        <v>0</v>
      </c>
      <c r="DJ679" s="13">
        <f t="shared" si="1735"/>
        <v>0</v>
      </c>
      <c r="DK679" s="456">
        <v>0</v>
      </c>
      <c r="DL679" s="35">
        <f t="shared" si="1758"/>
        <v>0</v>
      </c>
      <c r="DM679" s="35">
        <f t="shared" si="1759"/>
        <v>0</v>
      </c>
      <c r="DN679" s="66">
        <f t="shared" si="1669"/>
        <v>2397067.1360000027</v>
      </c>
      <c r="DO679" s="74">
        <f t="shared" si="1662"/>
        <v>38592</v>
      </c>
      <c r="DP679" s="66">
        <f t="shared" si="1373"/>
        <v>63.693571428571431</v>
      </c>
      <c r="DQ679" s="63">
        <f t="shared" si="1700"/>
        <v>62.113058043117817</v>
      </c>
      <c r="DR679" s="66" t="e">
        <f t="shared" si="1762"/>
        <v>#NUM!</v>
      </c>
      <c r="DS679" s="96" t="e">
        <f t="shared" si="1763"/>
        <v>#NUM!</v>
      </c>
      <c r="DT679" s="66" t="e">
        <f t="shared" si="1764"/>
        <v>#NUM!</v>
      </c>
      <c r="DU679" s="66" t="e">
        <f t="shared" si="1765"/>
        <v>#NUM!</v>
      </c>
      <c r="FJ679" s="3">
        <f t="shared" si="1668"/>
        <v>0.67291666666666639</v>
      </c>
      <c r="FK679" s="3">
        <f t="shared" si="1766"/>
        <v>0.64930555555555558</v>
      </c>
      <c r="FL679" s="3">
        <f t="shared" si="1767"/>
        <v>0.18055555555555547</v>
      </c>
    </row>
    <row r="680" spans="1:168" ht="45">
      <c r="A680" s="175">
        <v>679</v>
      </c>
      <c r="B680" s="451">
        <v>87</v>
      </c>
      <c r="C680" s="452">
        <v>40899</v>
      </c>
      <c r="D680" s="453">
        <v>12</v>
      </c>
      <c r="E680" s="454" t="s">
        <v>39</v>
      </c>
      <c r="F680" s="451">
        <v>34</v>
      </c>
      <c r="G680" s="455" t="s">
        <v>38</v>
      </c>
      <c r="H680" s="455" t="s">
        <v>518</v>
      </c>
      <c r="I680" s="455" t="s">
        <v>818</v>
      </c>
      <c r="J680" s="456">
        <v>0.10416666666666667</v>
      </c>
      <c r="K680" s="457">
        <v>3275.5</v>
      </c>
      <c r="L680" s="455" t="s">
        <v>34</v>
      </c>
      <c r="M680" s="451">
        <v>51</v>
      </c>
      <c r="N680" s="451">
        <v>8</v>
      </c>
      <c r="O680" s="455"/>
      <c r="P680" s="456">
        <v>0.10416666666666667</v>
      </c>
      <c r="Q680" s="456">
        <v>0.10416666666666667</v>
      </c>
      <c r="R680" s="12">
        <f t="shared" si="1711"/>
        <v>0</v>
      </c>
      <c r="S680" s="13">
        <f t="shared" si="1712"/>
        <v>0</v>
      </c>
      <c r="T680" s="13">
        <f t="shared" si="1713"/>
        <v>0</v>
      </c>
      <c r="U680" s="456">
        <v>0.1111111111111111</v>
      </c>
      <c r="V680" s="12">
        <f t="shared" si="1567"/>
        <v>6.9444444444444337E-3</v>
      </c>
      <c r="W680" s="13">
        <f t="shared" si="1568"/>
        <v>0</v>
      </c>
      <c r="X680" s="225">
        <f t="shared" si="1569"/>
        <v>10</v>
      </c>
      <c r="Y680" s="456">
        <v>0.11805555555555557</v>
      </c>
      <c r="Z680" s="12">
        <f t="shared" si="1570"/>
        <v>6.9444444444444614E-3</v>
      </c>
      <c r="AA680" s="13">
        <f t="shared" si="1571"/>
        <v>0</v>
      </c>
      <c r="AB680" s="13">
        <f t="shared" si="1572"/>
        <v>10</v>
      </c>
      <c r="AC680" s="456">
        <v>0.16874999999999998</v>
      </c>
      <c r="AD680" s="12">
        <f t="shared" si="1616"/>
        <v>5.0694444444444417E-2</v>
      </c>
      <c r="AE680" s="13">
        <f t="shared" si="1736"/>
        <v>1</v>
      </c>
      <c r="AF680" s="13">
        <f t="shared" si="1737"/>
        <v>13</v>
      </c>
      <c r="AG680" s="456">
        <v>0.17152777777777775</v>
      </c>
      <c r="AH680" s="456">
        <v>0.23958333333333334</v>
      </c>
      <c r="AI680" s="12">
        <f t="shared" si="1705"/>
        <v>6.8055555555555591E-2</v>
      </c>
      <c r="AJ680" s="225">
        <f t="shared" si="1706"/>
        <v>1</v>
      </c>
      <c r="AK680" s="225">
        <f t="shared" si="1707"/>
        <v>38</v>
      </c>
      <c r="AL680" s="456">
        <v>0.17152777777777775</v>
      </c>
      <c r="AM680" s="456">
        <v>0.23958333333333334</v>
      </c>
      <c r="AN680" s="12">
        <f t="shared" si="1714"/>
        <v>6.8055555555555591E-2</v>
      </c>
      <c r="AO680" s="13">
        <f t="shared" si="1715"/>
        <v>1</v>
      </c>
      <c r="AP680" s="13">
        <f t="shared" si="1716"/>
        <v>38</v>
      </c>
      <c r="AQ680" s="456">
        <v>0.17013888888888887</v>
      </c>
      <c r="AR680" s="12">
        <f t="shared" ref="AR680:AR687" si="1768">AQ680-AC680</f>
        <v>1.388888888888884E-3</v>
      </c>
      <c r="AS680" s="225">
        <f t="shared" si="1738"/>
        <v>0</v>
      </c>
      <c r="AT680" s="13">
        <f t="shared" si="1739"/>
        <v>2</v>
      </c>
      <c r="AU680" s="456">
        <v>0.24236111111111111</v>
      </c>
      <c r="AV680" s="226">
        <f>AU680-AH680</f>
        <v>2.7777777777777679E-3</v>
      </c>
      <c r="AW680" s="13">
        <f t="shared" si="1703"/>
        <v>0</v>
      </c>
      <c r="AX680" s="13">
        <f t="shared" si="1704"/>
        <v>4</v>
      </c>
      <c r="AY680" s="456">
        <v>0.46875</v>
      </c>
      <c r="AZ680" s="12">
        <f t="shared" si="1740"/>
        <v>0.22638888888888889</v>
      </c>
      <c r="BA680" s="225">
        <f t="shared" si="1741"/>
        <v>5</v>
      </c>
      <c r="BB680" s="225">
        <f t="shared" si="1742"/>
        <v>26</v>
      </c>
      <c r="BC680" s="456">
        <v>0.46875</v>
      </c>
      <c r="BD680" s="456">
        <v>0.46875</v>
      </c>
      <c r="BE680" s="12">
        <f t="shared" si="1717"/>
        <v>0</v>
      </c>
      <c r="BF680" s="13">
        <f t="shared" si="1718"/>
        <v>0</v>
      </c>
      <c r="BG680" s="13">
        <f t="shared" si="1719"/>
        <v>0</v>
      </c>
      <c r="BH680" s="456">
        <v>0.46875</v>
      </c>
      <c r="BI680" s="456">
        <v>0.46875</v>
      </c>
      <c r="BJ680" s="455"/>
      <c r="BK680" s="69">
        <f t="shared" si="1720"/>
        <v>0</v>
      </c>
      <c r="BL680" s="13">
        <f t="shared" si="1721"/>
        <v>0</v>
      </c>
      <c r="BM680" s="13">
        <f t="shared" si="1722"/>
        <v>0</v>
      </c>
      <c r="BN680" s="456">
        <v>0.47222222222222227</v>
      </c>
      <c r="BO680" s="12">
        <f t="shared" si="1465"/>
        <v>3.4722222222222654E-3</v>
      </c>
      <c r="BP680" s="225">
        <f t="shared" si="1466"/>
        <v>0</v>
      </c>
      <c r="BQ680" s="225">
        <f t="shared" si="1467"/>
        <v>5</v>
      </c>
      <c r="BR680" s="456">
        <v>0.47569444444444442</v>
      </c>
      <c r="BS680" s="12">
        <f t="shared" si="1368"/>
        <v>3.4722222222221544E-3</v>
      </c>
      <c r="BT680" s="225">
        <f t="shared" si="1369"/>
        <v>0</v>
      </c>
      <c r="BU680" s="225">
        <f t="shared" si="1370"/>
        <v>5</v>
      </c>
      <c r="BV680" s="456">
        <v>0.47569444444444442</v>
      </c>
      <c r="BW680" s="456">
        <v>0.47916666666666669</v>
      </c>
      <c r="BX680" s="12">
        <f t="shared" si="1743"/>
        <v>3.4722222222222654E-3</v>
      </c>
      <c r="BY680" s="13">
        <f t="shared" si="1744"/>
        <v>0</v>
      </c>
      <c r="BZ680" s="13">
        <f t="shared" si="1745"/>
        <v>5</v>
      </c>
      <c r="CA680" s="226">
        <f t="shared" si="1746"/>
        <v>0.375</v>
      </c>
      <c r="CB680" s="13">
        <f t="shared" si="1747"/>
        <v>9</v>
      </c>
      <c r="CC680" s="13">
        <f t="shared" si="1748"/>
        <v>0</v>
      </c>
      <c r="CD680" s="12">
        <f t="shared" si="1749"/>
        <v>5.9027777777777721E-2</v>
      </c>
      <c r="CE680" s="13">
        <f t="shared" si="1750"/>
        <v>1</v>
      </c>
      <c r="CF680" s="13">
        <f t="shared" si="1751"/>
        <v>25</v>
      </c>
      <c r="CG680" s="12">
        <f t="shared" si="1752"/>
        <v>6.8055555555555591E-2</v>
      </c>
      <c r="CH680" s="13">
        <f t="shared" si="1753"/>
        <v>1</v>
      </c>
      <c r="CI680" s="13">
        <f t="shared" si="1754"/>
        <v>38</v>
      </c>
      <c r="CJ680" s="12">
        <f t="shared" si="1755"/>
        <v>0.22638888888888889</v>
      </c>
      <c r="CK680" s="13">
        <f t="shared" si="1756"/>
        <v>5</v>
      </c>
      <c r="CL680" s="13">
        <f t="shared" si="1757"/>
        <v>26</v>
      </c>
      <c r="CM680" s="62"/>
      <c r="CN680" s="62"/>
      <c r="CO680" s="62"/>
      <c r="CP680" s="12">
        <f t="shared" si="1723"/>
        <v>7.013888888888889E-2</v>
      </c>
      <c r="CQ680" s="13">
        <f t="shared" si="1724"/>
        <v>1</v>
      </c>
      <c r="CR680" s="13">
        <f t="shared" si="1725"/>
        <v>41</v>
      </c>
      <c r="CS680" s="456">
        <v>0</v>
      </c>
      <c r="CT680" s="13">
        <f t="shared" si="1726"/>
        <v>0</v>
      </c>
      <c r="CU680" s="13">
        <f t="shared" si="1727"/>
        <v>0</v>
      </c>
      <c r="CV680" s="456">
        <v>0</v>
      </c>
      <c r="CW680" s="13">
        <f t="shared" si="1728"/>
        <v>0</v>
      </c>
      <c r="CX680" s="13">
        <f t="shared" si="1729"/>
        <v>0</v>
      </c>
      <c r="CY680" s="456">
        <v>0</v>
      </c>
      <c r="CZ680" s="13">
        <f t="shared" ref="CZ680:CZ687" si="1769">HOUR(CY680)</f>
        <v>0</v>
      </c>
      <c r="DA680" s="13">
        <f t="shared" ref="DA680:DA687" si="1770">MINUTE(CY680)</f>
        <v>0</v>
      </c>
      <c r="DB680" s="456">
        <v>0.15625</v>
      </c>
      <c r="DC680" s="13">
        <f t="shared" si="1760"/>
        <v>3</v>
      </c>
      <c r="DD680" s="13">
        <f t="shared" si="1761"/>
        <v>45</v>
      </c>
      <c r="DE680" s="456">
        <v>0</v>
      </c>
      <c r="DF680" s="13">
        <f t="shared" ref="DF680:DF687" si="1771">HOUR(DE680)</f>
        <v>0</v>
      </c>
      <c r="DG680" s="13">
        <f t="shared" ref="DG680:DG687" si="1772">MINUTE(DE680)</f>
        <v>0</v>
      </c>
      <c r="DH680" s="456">
        <v>0</v>
      </c>
      <c r="DI680" s="13">
        <f t="shared" si="1734"/>
        <v>0</v>
      </c>
      <c r="DJ680" s="13">
        <f t="shared" si="1735"/>
        <v>0</v>
      </c>
      <c r="DK680" s="456">
        <v>0</v>
      </c>
      <c r="DL680" s="35">
        <f t="shared" si="1758"/>
        <v>0</v>
      </c>
      <c r="DM680" s="35">
        <f t="shared" si="1759"/>
        <v>0</v>
      </c>
      <c r="DN680" s="66">
        <f t="shared" si="1669"/>
        <v>2400342.6360000027</v>
      </c>
      <c r="DO680" s="74">
        <f t="shared" si="1662"/>
        <v>38643</v>
      </c>
      <c r="DP680" s="66">
        <f t="shared" si="1373"/>
        <v>64.225490196078425</v>
      </c>
      <c r="DQ680" s="63">
        <f t="shared" si="1700"/>
        <v>62.115845974691474</v>
      </c>
      <c r="DR680" s="66" t="e">
        <f t="shared" si="1762"/>
        <v>#NUM!</v>
      </c>
      <c r="DS680" s="96" t="e">
        <f t="shared" si="1763"/>
        <v>#NUM!</v>
      </c>
      <c r="DT680" s="66" t="e">
        <f t="shared" si="1764"/>
        <v>#NUM!</v>
      </c>
      <c r="DU680" s="66" t="e">
        <f t="shared" si="1765"/>
        <v>#NUM!</v>
      </c>
      <c r="FJ680" s="3">
        <f t="shared" si="1668"/>
        <v>8.0555555555555491E-2</v>
      </c>
      <c r="FK680" s="3">
        <f t="shared" si="1766"/>
        <v>6.4583333333333312E-2</v>
      </c>
      <c r="FL680" s="3">
        <f t="shared" si="1767"/>
        <v>-6.9444444444444475E-2</v>
      </c>
    </row>
    <row r="681" spans="1:168">
      <c r="A681" s="175">
        <v>680</v>
      </c>
      <c r="B681" s="451">
        <v>88</v>
      </c>
      <c r="C681" s="452">
        <v>40899</v>
      </c>
      <c r="D681" s="453">
        <v>12</v>
      </c>
      <c r="E681" s="454" t="s">
        <v>171</v>
      </c>
      <c r="F681" s="451">
        <v>18</v>
      </c>
      <c r="G681" s="455" t="s">
        <v>325</v>
      </c>
      <c r="H681" s="455" t="s">
        <v>782</v>
      </c>
      <c r="I681" s="455" t="s">
        <v>804</v>
      </c>
      <c r="J681" s="456">
        <v>0.71875</v>
      </c>
      <c r="K681" s="457">
        <v>3781.32</v>
      </c>
      <c r="L681" s="455" t="s">
        <v>34</v>
      </c>
      <c r="M681" s="451">
        <v>59</v>
      </c>
      <c r="N681" s="451">
        <v>0</v>
      </c>
      <c r="O681" s="455"/>
      <c r="P681" s="456">
        <v>0.71875</v>
      </c>
      <c r="Q681" s="456">
        <v>0.71875</v>
      </c>
      <c r="R681" s="12">
        <f t="shared" si="1711"/>
        <v>0</v>
      </c>
      <c r="S681" s="13">
        <f t="shared" si="1712"/>
        <v>0</v>
      </c>
      <c r="T681" s="13">
        <f t="shared" si="1713"/>
        <v>0</v>
      </c>
      <c r="U681" s="456">
        <v>0.72222222222222221</v>
      </c>
      <c r="V681" s="12">
        <f t="shared" si="1567"/>
        <v>3.4722222222222099E-3</v>
      </c>
      <c r="W681" s="13">
        <f t="shared" si="1568"/>
        <v>0</v>
      </c>
      <c r="X681" s="225">
        <f t="shared" si="1569"/>
        <v>5</v>
      </c>
      <c r="Y681" s="456">
        <v>0.77777777777777779</v>
      </c>
      <c r="Z681" s="12">
        <f t="shared" si="1570"/>
        <v>5.555555555555558E-2</v>
      </c>
      <c r="AA681" s="13">
        <f t="shared" si="1571"/>
        <v>1</v>
      </c>
      <c r="AB681" s="13">
        <f t="shared" si="1572"/>
        <v>20</v>
      </c>
      <c r="AC681" s="456">
        <v>0.80069444444444438</v>
      </c>
      <c r="AD681" s="12">
        <f t="shared" si="1616"/>
        <v>2.2916666666666585E-2</v>
      </c>
      <c r="AE681" s="13">
        <f t="shared" si="1736"/>
        <v>0</v>
      </c>
      <c r="AF681" s="13">
        <f t="shared" si="1737"/>
        <v>33</v>
      </c>
      <c r="AG681" s="456">
        <v>0.80555555555555547</v>
      </c>
      <c r="AH681" s="456">
        <v>0.83263888888888893</v>
      </c>
      <c r="AI681" s="12">
        <f t="shared" si="1705"/>
        <v>2.7083333333333459E-2</v>
      </c>
      <c r="AJ681" s="225">
        <f t="shared" si="1706"/>
        <v>0</v>
      </c>
      <c r="AK681" s="225">
        <f t="shared" si="1707"/>
        <v>39</v>
      </c>
      <c r="AL681" s="456">
        <v>0.80555555555555547</v>
      </c>
      <c r="AM681" s="456">
        <v>0.83263888888888893</v>
      </c>
      <c r="AN681" s="12">
        <f t="shared" si="1714"/>
        <v>2.7083333333333459E-2</v>
      </c>
      <c r="AO681" s="13">
        <f t="shared" si="1715"/>
        <v>0</v>
      </c>
      <c r="AP681" s="13">
        <f t="shared" si="1716"/>
        <v>39</v>
      </c>
      <c r="AQ681" s="456">
        <v>0.80208333333333337</v>
      </c>
      <c r="AR681" s="12">
        <f t="shared" si="1768"/>
        <v>1.388888888888995E-3</v>
      </c>
      <c r="AS681" s="225">
        <f>HOUR(AR681)</f>
        <v>0</v>
      </c>
      <c r="AT681" s="13">
        <f>MINUTE(AR681)</f>
        <v>2</v>
      </c>
      <c r="AU681" s="456">
        <v>0.83333333333333337</v>
      </c>
      <c r="AV681" s="226">
        <f>AU681-AH681</f>
        <v>6.9444444444444198E-4</v>
      </c>
      <c r="AW681" s="13">
        <f t="shared" si="1703"/>
        <v>0</v>
      </c>
      <c r="AX681" s="13">
        <f t="shared" si="1704"/>
        <v>1</v>
      </c>
      <c r="AY681" s="456">
        <v>0.92083333333333339</v>
      </c>
      <c r="AZ681" s="12">
        <f t="shared" si="1740"/>
        <v>8.7500000000000022E-2</v>
      </c>
      <c r="BA681" s="225">
        <f t="shared" si="1741"/>
        <v>2</v>
      </c>
      <c r="BB681" s="225">
        <f t="shared" si="1742"/>
        <v>6</v>
      </c>
      <c r="BC681" s="456">
        <v>0.92083333333333339</v>
      </c>
      <c r="BD681" s="456">
        <v>0.92083333333333339</v>
      </c>
      <c r="BE681" s="12">
        <f t="shared" si="1717"/>
        <v>0</v>
      </c>
      <c r="BF681" s="13">
        <f t="shared" si="1718"/>
        <v>0</v>
      </c>
      <c r="BG681" s="13">
        <f t="shared" si="1719"/>
        <v>0</v>
      </c>
      <c r="BH681" s="456">
        <v>0.92083333333333339</v>
      </c>
      <c r="BI681" s="456">
        <v>0.92083333333333339</v>
      </c>
      <c r="BJ681" s="455"/>
      <c r="BK681" s="69">
        <f t="shared" si="1720"/>
        <v>0</v>
      </c>
      <c r="BL681" s="13">
        <f t="shared" si="1721"/>
        <v>0</v>
      </c>
      <c r="BM681" s="13">
        <f t="shared" si="1722"/>
        <v>0</v>
      </c>
      <c r="BN681" s="456">
        <v>0.95833333333333337</v>
      </c>
      <c r="BO681" s="12">
        <f t="shared" si="1465"/>
        <v>3.7499999999999978E-2</v>
      </c>
      <c r="BP681" s="225">
        <f t="shared" si="1466"/>
        <v>0</v>
      </c>
      <c r="BQ681" s="225">
        <f t="shared" si="1467"/>
        <v>54</v>
      </c>
      <c r="BR681" s="456">
        <v>0.96180555555555547</v>
      </c>
      <c r="BS681" s="12">
        <f t="shared" si="1368"/>
        <v>3.4722222222220989E-3</v>
      </c>
      <c r="BT681" s="225">
        <f t="shared" si="1369"/>
        <v>0</v>
      </c>
      <c r="BU681" s="225">
        <f t="shared" si="1370"/>
        <v>5</v>
      </c>
      <c r="BV681" s="456">
        <v>0.96180555555555547</v>
      </c>
      <c r="BW681" s="456">
        <v>0.96875</v>
      </c>
      <c r="BX681" s="12">
        <f t="shared" si="1743"/>
        <v>6.9444444444445308E-3</v>
      </c>
      <c r="BY681" s="13">
        <f t="shared" si="1744"/>
        <v>0</v>
      </c>
      <c r="BZ681" s="13">
        <f t="shared" si="1745"/>
        <v>10</v>
      </c>
      <c r="CA681" s="226">
        <f t="shared" si="1746"/>
        <v>0.25</v>
      </c>
      <c r="CB681" s="13">
        <f t="shared" si="1747"/>
        <v>6</v>
      </c>
      <c r="CC681" s="13">
        <f t="shared" si="1748"/>
        <v>0</v>
      </c>
      <c r="CD681" s="12">
        <f t="shared" si="1749"/>
        <v>6.5277777777777657E-2</v>
      </c>
      <c r="CE681" s="13">
        <f t="shared" si="1750"/>
        <v>1</v>
      </c>
      <c r="CF681" s="13">
        <f t="shared" si="1751"/>
        <v>34</v>
      </c>
      <c r="CG681" s="12">
        <f t="shared" si="1752"/>
        <v>2.7083333333333459E-2</v>
      </c>
      <c r="CH681" s="13">
        <f t="shared" si="1753"/>
        <v>0</v>
      </c>
      <c r="CI681" s="13">
        <f t="shared" si="1754"/>
        <v>39</v>
      </c>
      <c r="CJ681" s="12">
        <f t="shared" si="1755"/>
        <v>8.7500000000000022E-2</v>
      </c>
      <c r="CK681" s="13">
        <f t="shared" si="1756"/>
        <v>2</v>
      </c>
      <c r="CL681" s="13">
        <f t="shared" si="1757"/>
        <v>6</v>
      </c>
      <c r="CM681" s="62"/>
      <c r="CN681" s="62"/>
      <c r="CO681" s="62"/>
      <c r="CP681" s="12">
        <f t="shared" si="1723"/>
        <v>6.2500000000000028E-2</v>
      </c>
      <c r="CQ681" s="13">
        <f t="shared" si="1724"/>
        <v>1</v>
      </c>
      <c r="CR681" s="13">
        <f t="shared" si="1725"/>
        <v>30</v>
      </c>
      <c r="CS681" s="456">
        <v>0</v>
      </c>
      <c r="CT681" s="13">
        <f t="shared" si="1726"/>
        <v>0</v>
      </c>
      <c r="CU681" s="13">
        <f t="shared" si="1727"/>
        <v>0</v>
      </c>
      <c r="CV681" s="456">
        <v>0</v>
      </c>
      <c r="CW681" s="13">
        <f t="shared" si="1728"/>
        <v>0</v>
      </c>
      <c r="CX681" s="13">
        <f t="shared" si="1729"/>
        <v>0</v>
      </c>
      <c r="CY681" s="456">
        <v>0</v>
      </c>
      <c r="CZ681" s="13">
        <f t="shared" si="1769"/>
        <v>0</v>
      </c>
      <c r="DA681" s="13">
        <f t="shared" si="1770"/>
        <v>0</v>
      </c>
      <c r="DB681" s="456">
        <v>0</v>
      </c>
      <c r="DC681" s="13">
        <f t="shared" si="1760"/>
        <v>0</v>
      </c>
      <c r="DD681" s="13">
        <f t="shared" si="1761"/>
        <v>0</v>
      </c>
      <c r="DE681" s="456">
        <v>0</v>
      </c>
      <c r="DF681" s="13">
        <f t="shared" si="1771"/>
        <v>0</v>
      </c>
      <c r="DG681" s="13">
        <f t="shared" si="1772"/>
        <v>0</v>
      </c>
      <c r="DH681" s="456">
        <v>2.4999999999999998E-2</v>
      </c>
      <c r="DI681" s="13">
        <f t="shared" si="1734"/>
        <v>0</v>
      </c>
      <c r="DJ681" s="13">
        <f t="shared" si="1735"/>
        <v>36</v>
      </c>
      <c r="DK681" s="456">
        <v>2.7777777777777779E-3</v>
      </c>
      <c r="DL681" s="35">
        <f t="shared" si="1758"/>
        <v>0</v>
      </c>
      <c r="DM681" s="35">
        <f t="shared" si="1759"/>
        <v>4</v>
      </c>
      <c r="DN681" s="66">
        <f>DN680+K681</f>
        <v>2404123.9560000026</v>
      </c>
      <c r="DO681" s="74">
        <f t="shared" si="1662"/>
        <v>38702</v>
      </c>
      <c r="DP681" s="66">
        <f t="shared" si="1373"/>
        <v>64.09016949152543</v>
      </c>
      <c r="DQ681" s="63">
        <f t="shared" si="1700"/>
        <v>62.11885576972773</v>
      </c>
      <c r="DR681" s="66" t="e">
        <f t="shared" si="1762"/>
        <v>#NUM!</v>
      </c>
      <c r="DS681" s="96" t="e">
        <f t="shared" si="1763"/>
        <v>#NUM!</v>
      </c>
      <c r="DT681" s="66" t="e">
        <f t="shared" si="1764"/>
        <v>#NUM!</v>
      </c>
      <c r="DU681" s="66" t="e">
        <f t="shared" si="1765"/>
        <v>#NUM!</v>
      </c>
      <c r="FJ681" s="3">
        <f t="shared" si="1668"/>
        <v>0.13541666666666652</v>
      </c>
      <c r="FK681" s="3">
        <f t="shared" si="1766"/>
        <v>8.1944444444444375E-2</v>
      </c>
      <c r="FL681" s="3">
        <f t="shared" si="1767"/>
        <v>-3.0555555555555558E-2</v>
      </c>
    </row>
    <row r="682" spans="1:168">
      <c r="A682" s="199">
        <v>681</v>
      </c>
      <c r="B682" s="451">
        <v>89</v>
      </c>
      <c r="C682" s="452">
        <v>40899</v>
      </c>
      <c r="D682" s="453">
        <v>12</v>
      </c>
      <c r="E682" s="454" t="s">
        <v>814</v>
      </c>
      <c r="F682" s="451">
        <v>2</v>
      </c>
      <c r="G682" s="455" t="s">
        <v>736</v>
      </c>
      <c r="H682" s="455" t="s">
        <v>413</v>
      </c>
      <c r="I682" s="455" t="s">
        <v>783</v>
      </c>
      <c r="J682" s="456">
        <v>0.94791666666666663</v>
      </c>
      <c r="K682" s="457">
        <v>3461.94</v>
      </c>
      <c r="L682" s="455" t="s">
        <v>34</v>
      </c>
      <c r="M682" s="451">
        <v>57</v>
      </c>
      <c r="N682" s="451">
        <v>2</v>
      </c>
      <c r="O682" s="455"/>
      <c r="P682" s="456">
        <v>0.94791666666666663</v>
      </c>
      <c r="Q682" s="456">
        <v>0.94791666666666663</v>
      </c>
      <c r="R682" s="12">
        <f t="shared" si="1711"/>
        <v>0</v>
      </c>
      <c r="S682" s="13">
        <f t="shared" si="1712"/>
        <v>0</v>
      </c>
      <c r="T682" s="13">
        <f t="shared" si="1713"/>
        <v>0</v>
      </c>
      <c r="U682" s="456">
        <v>0.95486111111111116</v>
      </c>
      <c r="V682" s="12">
        <f t="shared" si="1567"/>
        <v>6.9444444444445308E-3</v>
      </c>
      <c r="W682" s="13">
        <f t="shared" si="1568"/>
        <v>0</v>
      </c>
      <c r="X682" s="225">
        <f t="shared" si="1569"/>
        <v>10</v>
      </c>
      <c r="Y682" s="456">
        <v>0.96875</v>
      </c>
      <c r="Z682" s="12">
        <f t="shared" si="1570"/>
        <v>1.388888888888884E-2</v>
      </c>
      <c r="AA682" s="13">
        <f t="shared" si="1571"/>
        <v>0</v>
      </c>
      <c r="AB682" s="13">
        <f t="shared" si="1572"/>
        <v>20</v>
      </c>
      <c r="AC682" s="456">
        <v>0.99791666666666667</v>
      </c>
      <c r="AD682" s="12">
        <f t="shared" si="1616"/>
        <v>2.9166666666666674E-2</v>
      </c>
      <c r="AE682" s="13">
        <f t="shared" si="1736"/>
        <v>0</v>
      </c>
      <c r="AF682" s="13">
        <f t="shared" si="1737"/>
        <v>42</v>
      </c>
      <c r="AG682" s="456">
        <v>1</v>
      </c>
      <c r="AH682" s="456">
        <v>1.03125</v>
      </c>
      <c r="AI682" s="12">
        <f t="shared" si="1705"/>
        <v>3.125E-2</v>
      </c>
      <c r="AJ682" s="225">
        <f t="shared" si="1706"/>
        <v>0</v>
      </c>
      <c r="AK682" s="225">
        <f t="shared" si="1707"/>
        <v>45</v>
      </c>
      <c r="AL682" s="456">
        <v>1</v>
      </c>
      <c r="AM682" s="456">
        <v>1.03125</v>
      </c>
      <c r="AN682" s="12">
        <f t="shared" si="1714"/>
        <v>3.125E-2</v>
      </c>
      <c r="AO682" s="13">
        <f t="shared" si="1715"/>
        <v>0</v>
      </c>
      <c r="AP682" s="13">
        <f t="shared" si="1716"/>
        <v>45</v>
      </c>
      <c r="AQ682" s="456">
        <v>0.99791666666666667</v>
      </c>
      <c r="AR682" s="12">
        <f t="shared" si="1768"/>
        <v>0</v>
      </c>
      <c r="AS682" s="225">
        <f t="shared" ref="AS682:AS706" si="1773">HOUR(AR682)</f>
        <v>0</v>
      </c>
      <c r="AT682" s="13">
        <f t="shared" ref="AT682:AT706" si="1774">MINUTE(AR682)</f>
        <v>0</v>
      </c>
      <c r="AU682" s="456">
        <v>1.0256944444444445</v>
      </c>
      <c r="AV682" s="226">
        <f>AU682-AQ682</f>
        <v>2.777777777777779E-2</v>
      </c>
      <c r="AW682" s="13">
        <f t="shared" si="1703"/>
        <v>0</v>
      </c>
      <c r="AX682" s="13">
        <f t="shared" si="1704"/>
        <v>40</v>
      </c>
      <c r="AY682" s="456">
        <v>1.1277777777777778</v>
      </c>
      <c r="AZ682" s="12">
        <f t="shared" si="1740"/>
        <v>0.1020833333333333</v>
      </c>
      <c r="BA682" s="225">
        <f t="shared" si="1741"/>
        <v>2</v>
      </c>
      <c r="BB682" s="225">
        <f t="shared" si="1742"/>
        <v>27</v>
      </c>
      <c r="BC682" s="456">
        <v>1.1277777777777778</v>
      </c>
      <c r="BD682" s="456">
        <v>1.1277777777777778</v>
      </c>
      <c r="BE682" s="12">
        <f t="shared" si="1717"/>
        <v>0</v>
      </c>
      <c r="BF682" s="13">
        <f t="shared" si="1718"/>
        <v>0</v>
      </c>
      <c r="BG682" s="13">
        <f t="shared" si="1719"/>
        <v>0</v>
      </c>
      <c r="BH682" s="456">
        <v>1.1277777777777778</v>
      </c>
      <c r="BI682" s="456">
        <v>1.1277777777777778</v>
      </c>
      <c r="BJ682" s="455"/>
      <c r="BK682" s="69">
        <f t="shared" si="1720"/>
        <v>0</v>
      </c>
      <c r="BL682" s="13">
        <f t="shared" si="1721"/>
        <v>0</v>
      </c>
      <c r="BM682" s="13">
        <f t="shared" si="1722"/>
        <v>0</v>
      </c>
      <c r="BN682" s="456">
        <v>1.1388888888888888</v>
      </c>
      <c r="BO682" s="12">
        <f t="shared" si="1465"/>
        <v>1.1111111111111072E-2</v>
      </c>
      <c r="BP682" s="225">
        <f t="shared" si="1466"/>
        <v>0</v>
      </c>
      <c r="BQ682" s="225">
        <f t="shared" si="1467"/>
        <v>16</v>
      </c>
      <c r="BR682" s="456">
        <v>1.1458333333333333</v>
      </c>
      <c r="BS682" s="12">
        <f t="shared" si="1368"/>
        <v>6.9444444444444198E-3</v>
      </c>
      <c r="BT682" s="225">
        <f t="shared" si="1369"/>
        <v>0</v>
      </c>
      <c r="BU682" s="225">
        <f t="shared" si="1370"/>
        <v>10</v>
      </c>
      <c r="BV682" s="456">
        <v>1.1458333333333333</v>
      </c>
      <c r="BW682" s="456">
        <v>1.15625</v>
      </c>
      <c r="BX682" s="12">
        <f t="shared" si="1743"/>
        <v>1.0416666666666741E-2</v>
      </c>
      <c r="BY682" s="13">
        <f t="shared" si="1744"/>
        <v>0</v>
      </c>
      <c r="BZ682" s="13">
        <f t="shared" si="1745"/>
        <v>15</v>
      </c>
      <c r="CA682" s="226">
        <f t="shared" si="1746"/>
        <v>0.20833333333333337</v>
      </c>
      <c r="CB682" s="13">
        <f t="shared" si="1747"/>
        <v>5</v>
      </c>
      <c r="CC682" s="13">
        <f t="shared" si="1748"/>
        <v>0</v>
      </c>
      <c r="CD682" s="12">
        <f t="shared" si="1749"/>
        <v>4.7222222222222165E-2</v>
      </c>
      <c r="CE682" s="13">
        <f t="shared" si="1750"/>
        <v>1</v>
      </c>
      <c r="CF682" s="13">
        <f t="shared" si="1751"/>
        <v>8</v>
      </c>
      <c r="CG682" s="12">
        <f t="shared" si="1752"/>
        <v>3.125E-2</v>
      </c>
      <c r="CH682" s="13">
        <f t="shared" si="1753"/>
        <v>0</v>
      </c>
      <c r="CI682" s="13">
        <f t="shared" si="1754"/>
        <v>45</v>
      </c>
      <c r="CJ682" s="12">
        <f t="shared" si="1755"/>
        <v>0.1020833333333333</v>
      </c>
      <c r="CK682" s="13">
        <f t="shared" si="1756"/>
        <v>2</v>
      </c>
      <c r="CL682" s="13">
        <f t="shared" si="1757"/>
        <v>27</v>
      </c>
      <c r="CM682" s="62"/>
      <c r="CN682" s="62"/>
      <c r="CO682" s="62"/>
      <c r="CP682" s="12">
        <f t="shared" si="1723"/>
        <v>6.736111111111108E-2</v>
      </c>
      <c r="CQ682" s="13">
        <f t="shared" si="1724"/>
        <v>1</v>
      </c>
      <c r="CR682" s="13">
        <f t="shared" si="1725"/>
        <v>37</v>
      </c>
      <c r="CS682" s="456">
        <v>0</v>
      </c>
      <c r="CT682" s="13">
        <f t="shared" si="1726"/>
        <v>0</v>
      </c>
      <c r="CU682" s="13">
        <f t="shared" si="1727"/>
        <v>0</v>
      </c>
      <c r="CV682" s="456">
        <v>1.1805555555555555E-2</v>
      </c>
      <c r="CW682" s="13">
        <f t="shared" si="1728"/>
        <v>0</v>
      </c>
      <c r="CX682" s="13">
        <f t="shared" si="1729"/>
        <v>17</v>
      </c>
      <c r="CY682" s="456">
        <v>0</v>
      </c>
      <c r="CZ682" s="13">
        <f t="shared" si="1769"/>
        <v>0</v>
      </c>
      <c r="DA682" s="13">
        <f t="shared" si="1770"/>
        <v>0</v>
      </c>
      <c r="DB682" s="456">
        <v>0</v>
      </c>
      <c r="DC682" s="13">
        <f t="shared" si="1760"/>
        <v>0</v>
      </c>
      <c r="DD682" s="13">
        <f t="shared" si="1761"/>
        <v>0</v>
      </c>
      <c r="DE682" s="456">
        <v>0</v>
      </c>
      <c r="DF682" s="13">
        <f t="shared" si="1771"/>
        <v>0</v>
      </c>
      <c r="DG682" s="13">
        <f t="shared" si="1772"/>
        <v>0</v>
      </c>
      <c r="DH682" s="456">
        <v>2.2916666666666669E-2</v>
      </c>
      <c r="DI682" s="13">
        <f t="shared" si="1734"/>
        <v>0</v>
      </c>
      <c r="DJ682" s="13">
        <f t="shared" si="1735"/>
        <v>33</v>
      </c>
      <c r="DK682" s="456">
        <v>0</v>
      </c>
      <c r="DL682" s="35">
        <f t="shared" si="1758"/>
        <v>0</v>
      </c>
      <c r="DM682" s="35">
        <f t="shared" si="1759"/>
        <v>0</v>
      </c>
      <c r="DN682" s="66">
        <f t="shared" si="1669"/>
        <v>2407585.8960000025</v>
      </c>
      <c r="DO682" s="74">
        <f t="shared" si="1662"/>
        <v>38759</v>
      </c>
      <c r="DP682" s="66">
        <f t="shared" si="1373"/>
        <v>60.735789473684214</v>
      </c>
      <c r="DQ682" s="63">
        <f t="shared" si="1700"/>
        <v>62.116821796228038</v>
      </c>
      <c r="DR682" s="66" t="e">
        <f t="shared" si="1762"/>
        <v>#NUM!</v>
      </c>
      <c r="DS682" s="96" t="e">
        <f t="shared" si="1763"/>
        <v>#NUM!</v>
      </c>
      <c r="DT682" s="66" t="e">
        <f t="shared" si="1764"/>
        <v>#NUM!</v>
      </c>
      <c r="DU682" s="66" t="e">
        <f t="shared" si="1765"/>
        <v>#NUM!</v>
      </c>
      <c r="FJ682" s="3">
        <f t="shared" si="1668"/>
        <v>7.5000000000000067E-2</v>
      </c>
      <c r="FK682" s="3">
        <f t="shared" si="1766"/>
        <v>5.0000000000000044E-2</v>
      </c>
      <c r="FL682" s="3">
        <f t="shared" si="1767"/>
        <v>-3.3333333333333326E-2</v>
      </c>
    </row>
    <row r="683" spans="1:168">
      <c r="A683" s="175">
        <v>682</v>
      </c>
      <c r="B683" s="451">
        <v>90</v>
      </c>
      <c r="C683" s="452">
        <v>40900</v>
      </c>
      <c r="D683" s="453">
        <v>12</v>
      </c>
      <c r="E683" s="454" t="s">
        <v>286</v>
      </c>
      <c r="F683" s="451">
        <v>3</v>
      </c>
      <c r="G683" s="455" t="s">
        <v>287</v>
      </c>
      <c r="H683" s="455" t="s">
        <v>288</v>
      </c>
      <c r="I683" s="455" t="s">
        <v>25</v>
      </c>
      <c r="J683" s="456">
        <v>6.25E-2</v>
      </c>
      <c r="K683" s="457">
        <v>3600.93</v>
      </c>
      <c r="L683" s="455" t="s">
        <v>33</v>
      </c>
      <c r="M683" s="451">
        <v>58</v>
      </c>
      <c r="N683" s="451">
        <v>0</v>
      </c>
      <c r="O683" s="455"/>
      <c r="P683" s="456">
        <v>6.25E-2</v>
      </c>
      <c r="Q683" s="456">
        <v>6.25E-2</v>
      </c>
      <c r="R683" s="12">
        <f t="shared" si="1711"/>
        <v>0</v>
      </c>
      <c r="S683" s="13">
        <f t="shared" si="1712"/>
        <v>0</v>
      </c>
      <c r="T683" s="13">
        <f t="shared" si="1713"/>
        <v>0</v>
      </c>
      <c r="U683" s="456">
        <v>6.25E-2</v>
      </c>
      <c r="V683" s="12">
        <f t="shared" si="1567"/>
        <v>0</v>
      </c>
      <c r="W683" s="13">
        <f t="shared" si="1568"/>
        <v>0</v>
      </c>
      <c r="X683" s="225">
        <f t="shared" si="1569"/>
        <v>0</v>
      </c>
      <c r="Y683" s="456">
        <v>7.6388888888888895E-2</v>
      </c>
      <c r="Z683" s="12">
        <f t="shared" si="1570"/>
        <v>1.3888888888888895E-2</v>
      </c>
      <c r="AA683" s="13">
        <f t="shared" si="1571"/>
        <v>0</v>
      </c>
      <c r="AB683" s="13">
        <f t="shared" si="1572"/>
        <v>20</v>
      </c>
      <c r="AC683" s="456">
        <v>0.10416666666666667</v>
      </c>
      <c r="AD683" s="12">
        <f t="shared" si="1616"/>
        <v>2.7777777777777776E-2</v>
      </c>
      <c r="AE683" s="13">
        <f t="shared" si="1736"/>
        <v>0</v>
      </c>
      <c r="AF683" s="13">
        <f t="shared" si="1737"/>
        <v>40</v>
      </c>
      <c r="AG683" s="456">
        <v>0.1076388888888889</v>
      </c>
      <c r="AH683" s="456">
        <v>0.15625</v>
      </c>
      <c r="AI683" s="12">
        <f t="shared" si="1705"/>
        <v>4.8611111111111105E-2</v>
      </c>
      <c r="AJ683" s="225">
        <f t="shared" si="1706"/>
        <v>1</v>
      </c>
      <c r="AK683" s="225">
        <f t="shared" si="1707"/>
        <v>10</v>
      </c>
      <c r="AL683" s="456">
        <v>0.1076388888888889</v>
      </c>
      <c r="AM683" s="456">
        <v>0.15625</v>
      </c>
      <c r="AN683" s="12">
        <f t="shared" si="1714"/>
        <v>4.8611111111111105E-2</v>
      </c>
      <c r="AO683" s="13">
        <f t="shared" si="1715"/>
        <v>1</v>
      </c>
      <c r="AP683" s="13">
        <f t="shared" si="1716"/>
        <v>10</v>
      </c>
      <c r="AQ683" s="456">
        <v>0.27499999999999997</v>
      </c>
      <c r="AR683" s="12">
        <f t="shared" si="1768"/>
        <v>0.17083333333333328</v>
      </c>
      <c r="AS683" s="225">
        <f t="shared" si="1773"/>
        <v>4</v>
      </c>
      <c r="AT683" s="13">
        <f t="shared" si="1774"/>
        <v>6</v>
      </c>
      <c r="AU683" s="456">
        <v>0.27638888888888885</v>
      </c>
      <c r="AV683" s="226">
        <f t="shared" ref="AV683:AV693" si="1775">AU683-AQ683</f>
        <v>1.388888888888884E-3</v>
      </c>
      <c r="AW683" s="13">
        <f t="shared" ref="AW683:AW695" si="1776">HOUR(AV683)</f>
        <v>0</v>
      </c>
      <c r="AX683" s="13">
        <f t="shared" ref="AX683:AX695" si="1777">MINUTE(AV683)</f>
        <v>2</v>
      </c>
      <c r="AY683" s="456">
        <v>0.65486111111111112</v>
      </c>
      <c r="AZ683" s="12">
        <f t="shared" si="1740"/>
        <v>0.37847222222222227</v>
      </c>
      <c r="BA683" s="225">
        <f t="shared" si="1741"/>
        <v>9</v>
      </c>
      <c r="BB683" s="225">
        <f t="shared" si="1742"/>
        <v>5</v>
      </c>
      <c r="BC683" s="456">
        <v>0.65486111111111112</v>
      </c>
      <c r="BD683" s="456">
        <v>0.65486111111111112</v>
      </c>
      <c r="BE683" s="12">
        <f t="shared" si="1717"/>
        <v>0</v>
      </c>
      <c r="BF683" s="13">
        <f t="shared" si="1718"/>
        <v>0</v>
      </c>
      <c r="BG683" s="13">
        <f t="shared" si="1719"/>
        <v>0</v>
      </c>
      <c r="BH683" s="456">
        <v>0.65486111111111112</v>
      </c>
      <c r="BI683" s="456">
        <v>0.65486111111111112</v>
      </c>
      <c r="BJ683" s="455"/>
      <c r="BK683" s="69">
        <f t="shared" si="1720"/>
        <v>0</v>
      </c>
      <c r="BL683" s="13">
        <f t="shared" si="1721"/>
        <v>0</v>
      </c>
      <c r="BM683" s="13">
        <f t="shared" si="1722"/>
        <v>0</v>
      </c>
      <c r="BN683" s="456">
        <v>0.66666666666666663</v>
      </c>
      <c r="BO683" s="12">
        <f t="shared" si="1465"/>
        <v>1.1805555555555514E-2</v>
      </c>
      <c r="BP683" s="225">
        <f t="shared" si="1466"/>
        <v>0</v>
      </c>
      <c r="BQ683" s="225">
        <f t="shared" si="1467"/>
        <v>17</v>
      </c>
      <c r="BR683" s="456">
        <v>0.67361111111111116</v>
      </c>
      <c r="BS683" s="12">
        <f t="shared" si="1368"/>
        <v>6.9444444444445308E-3</v>
      </c>
      <c r="BT683" s="225">
        <f t="shared" si="1369"/>
        <v>0</v>
      </c>
      <c r="BU683" s="225">
        <f t="shared" si="1370"/>
        <v>10</v>
      </c>
      <c r="BV683" s="456">
        <v>0.67361111111111116</v>
      </c>
      <c r="BW683" s="456">
        <v>0.68402777777777779</v>
      </c>
      <c r="BX683" s="12">
        <f t="shared" si="1743"/>
        <v>1.041666666666663E-2</v>
      </c>
      <c r="BY683" s="13">
        <f t="shared" si="1744"/>
        <v>0</v>
      </c>
      <c r="BZ683" s="13">
        <f t="shared" si="1745"/>
        <v>15</v>
      </c>
      <c r="CA683" s="226">
        <f t="shared" si="1746"/>
        <v>0.62152777777777779</v>
      </c>
      <c r="CB683" s="13">
        <f t="shared" si="1747"/>
        <v>14</v>
      </c>
      <c r="CC683" s="13">
        <f t="shared" si="1748"/>
        <v>55</v>
      </c>
      <c r="CD683" s="12">
        <f t="shared" si="1749"/>
        <v>0.21736111111111112</v>
      </c>
      <c r="CE683" s="13">
        <f t="shared" si="1750"/>
        <v>5</v>
      </c>
      <c r="CF683" s="13">
        <f t="shared" si="1751"/>
        <v>13</v>
      </c>
      <c r="CG683" s="12">
        <f t="shared" si="1752"/>
        <v>4.8611111111111105E-2</v>
      </c>
      <c r="CH683" s="13">
        <f t="shared" si="1753"/>
        <v>1</v>
      </c>
      <c r="CI683" s="13">
        <f t="shared" si="1754"/>
        <v>10</v>
      </c>
      <c r="CJ683" s="12">
        <f t="shared" si="1755"/>
        <v>0.37847222222222227</v>
      </c>
      <c r="CK683" s="13">
        <f t="shared" si="1756"/>
        <v>9</v>
      </c>
      <c r="CL683" s="13">
        <f t="shared" si="1757"/>
        <v>5</v>
      </c>
      <c r="CM683" s="62"/>
      <c r="CN683" s="62"/>
      <c r="CO683" s="62"/>
      <c r="CP683" s="12">
        <f t="shared" si="1723"/>
        <v>6.5277777777777823E-2</v>
      </c>
      <c r="CQ683" s="13">
        <f t="shared" si="1724"/>
        <v>1</v>
      </c>
      <c r="CR683" s="13">
        <f t="shared" si="1725"/>
        <v>34</v>
      </c>
      <c r="CS683" s="456">
        <v>0</v>
      </c>
      <c r="CT683" s="13">
        <f t="shared" ref="CT683:CT692" si="1778">HOUR(CS683)</f>
        <v>0</v>
      </c>
      <c r="CU683" s="13">
        <f t="shared" ref="CU683:CU692" si="1779">MINUTE(CS683)</f>
        <v>0</v>
      </c>
      <c r="CV683" s="456">
        <v>0</v>
      </c>
      <c r="CW683" s="13">
        <f t="shared" si="1728"/>
        <v>0</v>
      </c>
      <c r="CX683" s="13">
        <f t="shared" si="1729"/>
        <v>0</v>
      </c>
      <c r="CY683" s="456">
        <v>0</v>
      </c>
      <c r="CZ683" s="13">
        <f t="shared" si="1769"/>
        <v>0</v>
      </c>
      <c r="DA683" s="13">
        <f t="shared" si="1770"/>
        <v>0</v>
      </c>
      <c r="DB683" s="456">
        <v>0</v>
      </c>
      <c r="DC683" s="13">
        <f t="shared" si="1760"/>
        <v>0</v>
      </c>
      <c r="DD683" s="13">
        <f t="shared" si="1761"/>
        <v>0</v>
      </c>
      <c r="DE683" s="456">
        <v>0</v>
      </c>
      <c r="DF683" s="13">
        <f t="shared" si="1771"/>
        <v>0</v>
      </c>
      <c r="DG683" s="13">
        <f t="shared" si="1772"/>
        <v>0</v>
      </c>
      <c r="DH683" s="456">
        <v>0.31319444444444444</v>
      </c>
      <c r="DI683" s="13">
        <f t="shared" si="1734"/>
        <v>7</v>
      </c>
      <c r="DJ683" s="13">
        <f t="shared" si="1735"/>
        <v>31</v>
      </c>
      <c r="DK683" s="456">
        <v>0</v>
      </c>
      <c r="DL683" s="35">
        <f t="shared" ref="DL683:DL706" si="1780">HOUR(DK683)</f>
        <v>0</v>
      </c>
      <c r="DM683" s="35">
        <f t="shared" ref="DM683:DM706" si="1781">MINUTE(DK683)</f>
        <v>0</v>
      </c>
      <c r="DN683" s="66">
        <f t="shared" si="1669"/>
        <v>2411186.8260000027</v>
      </c>
      <c r="DO683" s="74">
        <f t="shared" si="1662"/>
        <v>38817</v>
      </c>
      <c r="DP683" s="66">
        <f t="shared" si="1373"/>
        <v>62.084999999999994</v>
      </c>
      <c r="DQ683" s="63">
        <f t="shared" si="1700"/>
        <v>62.116774248396389</v>
      </c>
      <c r="DR683" s="66" t="e">
        <f t="shared" si="1762"/>
        <v>#NUM!</v>
      </c>
      <c r="DS683" s="96" t="e">
        <f t="shared" si="1763"/>
        <v>#NUM!</v>
      </c>
      <c r="DT683" s="66" t="e">
        <f t="shared" si="1764"/>
        <v>#NUM!</v>
      </c>
      <c r="DU683" s="66" t="e">
        <f t="shared" si="1765"/>
        <v>#NUM!</v>
      </c>
      <c r="FJ683" s="3">
        <f t="shared" si="1668"/>
        <v>0.19444444444444442</v>
      </c>
      <c r="FK683" s="3">
        <f t="shared" si="1766"/>
        <v>4.1666666666666671E-2</v>
      </c>
      <c r="FL683" s="3">
        <f t="shared" si="1767"/>
        <v>0.11874999999999997</v>
      </c>
    </row>
    <row r="684" spans="1:168">
      <c r="A684" s="199">
        <v>683</v>
      </c>
      <c r="B684" s="451">
        <v>91</v>
      </c>
      <c r="C684" s="452">
        <v>40900</v>
      </c>
      <c r="D684" s="453">
        <v>12</v>
      </c>
      <c r="E684" s="454" t="s">
        <v>600</v>
      </c>
      <c r="F684" s="451">
        <v>4</v>
      </c>
      <c r="G684" s="455" t="s">
        <v>549</v>
      </c>
      <c r="H684" s="455" t="s">
        <v>394</v>
      </c>
      <c r="I684" s="455" t="s">
        <v>689</v>
      </c>
      <c r="J684" s="456">
        <v>0.11458333333333333</v>
      </c>
      <c r="K684" s="457">
        <v>3500.65</v>
      </c>
      <c r="L684" s="455" t="s">
        <v>34</v>
      </c>
      <c r="M684" s="451">
        <v>55</v>
      </c>
      <c r="N684" s="451">
        <v>4</v>
      </c>
      <c r="O684" s="455"/>
      <c r="P684" s="456">
        <v>0.11458333333333333</v>
      </c>
      <c r="Q684" s="456">
        <v>0.11458333333333333</v>
      </c>
      <c r="R684" s="12">
        <f t="shared" si="1711"/>
        <v>0</v>
      </c>
      <c r="S684" s="13">
        <f t="shared" si="1712"/>
        <v>0</v>
      </c>
      <c r="T684" s="13">
        <f t="shared" si="1713"/>
        <v>0</v>
      </c>
      <c r="U684" s="456">
        <v>0.12152777777777778</v>
      </c>
      <c r="V684" s="12">
        <f t="shared" si="1567"/>
        <v>6.9444444444444475E-3</v>
      </c>
      <c r="W684" s="13">
        <f t="shared" si="1568"/>
        <v>0</v>
      </c>
      <c r="X684" s="225">
        <f t="shared" si="1569"/>
        <v>10</v>
      </c>
      <c r="Y684" s="456">
        <v>0.13541666666666666</v>
      </c>
      <c r="Z684" s="12">
        <f t="shared" si="1570"/>
        <v>1.3888888888888881E-2</v>
      </c>
      <c r="AA684" s="13">
        <f t="shared" si="1571"/>
        <v>0</v>
      </c>
      <c r="AB684" s="13">
        <f t="shared" si="1572"/>
        <v>20</v>
      </c>
      <c r="AC684" s="456">
        <v>0.15625</v>
      </c>
      <c r="AD684" s="12">
        <f t="shared" si="1616"/>
        <v>2.0833333333333343E-2</v>
      </c>
      <c r="AE684" s="13">
        <f t="shared" si="1736"/>
        <v>0</v>
      </c>
      <c r="AF684" s="13">
        <f t="shared" si="1737"/>
        <v>30</v>
      </c>
      <c r="AG684" s="456">
        <v>0.15972222222222224</v>
      </c>
      <c r="AH684" s="456">
        <v>0.22916666666666666</v>
      </c>
      <c r="AI684" s="12">
        <f t="shared" si="1705"/>
        <v>6.944444444444442E-2</v>
      </c>
      <c r="AJ684" s="225">
        <f t="shared" si="1706"/>
        <v>1</v>
      </c>
      <c r="AK684" s="225">
        <f t="shared" si="1707"/>
        <v>40</v>
      </c>
      <c r="AL684" s="456">
        <v>0.15972222222222224</v>
      </c>
      <c r="AM684" s="456">
        <v>0.22916666666666666</v>
      </c>
      <c r="AN684" s="12">
        <f t="shared" si="1714"/>
        <v>6.944444444444442E-2</v>
      </c>
      <c r="AO684" s="13">
        <f t="shared" si="1715"/>
        <v>1</v>
      </c>
      <c r="AP684" s="13">
        <f t="shared" si="1716"/>
        <v>40</v>
      </c>
      <c r="AQ684" s="456">
        <v>0.44722222222222219</v>
      </c>
      <c r="AR684" s="12">
        <f t="shared" si="1768"/>
        <v>0.29097222222222219</v>
      </c>
      <c r="AS684" s="225">
        <f t="shared" si="1773"/>
        <v>6</v>
      </c>
      <c r="AT684" s="13">
        <f t="shared" si="1774"/>
        <v>59</v>
      </c>
      <c r="AU684" s="456">
        <v>0.44861111111111113</v>
      </c>
      <c r="AV684" s="226">
        <f t="shared" si="1775"/>
        <v>1.3888888888889395E-3</v>
      </c>
      <c r="AW684" s="13">
        <f t="shared" si="1776"/>
        <v>0</v>
      </c>
      <c r="AX684" s="13">
        <f t="shared" si="1777"/>
        <v>2</v>
      </c>
      <c r="AY684" s="456">
        <v>0.55763888888888891</v>
      </c>
      <c r="AZ684" s="12">
        <f t="shared" si="1740"/>
        <v>0.10902777777777778</v>
      </c>
      <c r="BA684" s="225">
        <f t="shared" si="1741"/>
        <v>2</v>
      </c>
      <c r="BB684" s="225">
        <f t="shared" si="1742"/>
        <v>37</v>
      </c>
      <c r="BC684" s="456">
        <v>0.55763888888888891</v>
      </c>
      <c r="BD684" s="456">
        <v>0.55763888888888891</v>
      </c>
      <c r="BE684" s="12">
        <f t="shared" si="1717"/>
        <v>0</v>
      </c>
      <c r="BF684" s="13">
        <f t="shared" si="1718"/>
        <v>0</v>
      </c>
      <c r="BG684" s="13">
        <f t="shared" si="1719"/>
        <v>0</v>
      </c>
      <c r="BH684" s="456">
        <v>0.55763888888888891</v>
      </c>
      <c r="BI684" s="456">
        <v>0.55763888888888891</v>
      </c>
      <c r="BJ684" s="455"/>
      <c r="BK684" s="69">
        <f t="shared" si="1720"/>
        <v>0</v>
      </c>
      <c r="BL684" s="13">
        <f t="shared" si="1721"/>
        <v>0</v>
      </c>
      <c r="BM684" s="13">
        <f t="shared" si="1722"/>
        <v>0</v>
      </c>
      <c r="BN684" s="456">
        <v>0.56597222222222221</v>
      </c>
      <c r="BO684" s="12">
        <f t="shared" si="1465"/>
        <v>8.3333333333333037E-3</v>
      </c>
      <c r="BP684" s="225">
        <f t="shared" si="1466"/>
        <v>0</v>
      </c>
      <c r="BQ684" s="225">
        <f t="shared" si="1467"/>
        <v>12</v>
      </c>
      <c r="BR684" s="456">
        <v>0.56944444444444442</v>
      </c>
      <c r="BS684" s="12">
        <f t="shared" si="1368"/>
        <v>3.4722222222222099E-3</v>
      </c>
      <c r="BT684" s="225">
        <f t="shared" si="1369"/>
        <v>0</v>
      </c>
      <c r="BU684" s="225">
        <f t="shared" si="1370"/>
        <v>5</v>
      </c>
      <c r="BV684" s="456">
        <v>0.56944444444444442</v>
      </c>
      <c r="BW684" s="456">
        <v>0.57291666666666663</v>
      </c>
      <c r="BX684" s="12">
        <f t="shared" si="1743"/>
        <v>3.4722222222222099E-3</v>
      </c>
      <c r="BY684" s="13">
        <f t="shared" si="1744"/>
        <v>0</v>
      </c>
      <c r="BZ684" s="13">
        <f t="shared" si="1745"/>
        <v>5</v>
      </c>
      <c r="CA684" s="226">
        <f t="shared" si="1746"/>
        <v>0.45833333333333331</v>
      </c>
      <c r="CB684" s="13">
        <f t="shared" si="1747"/>
        <v>11</v>
      </c>
      <c r="CC684" s="13">
        <f t="shared" si="1748"/>
        <v>0</v>
      </c>
      <c r="CD684" s="12">
        <f t="shared" si="1749"/>
        <v>0.32361111111111107</v>
      </c>
      <c r="CE684" s="13">
        <f t="shared" si="1750"/>
        <v>7</v>
      </c>
      <c r="CF684" s="13">
        <f t="shared" si="1751"/>
        <v>46</v>
      </c>
      <c r="CG684" s="12">
        <f t="shared" si="1752"/>
        <v>6.944444444444442E-2</v>
      </c>
      <c r="CH684" s="13">
        <f t="shared" si="1753"/>
        <v>1</v>
      </c>
      <c r="CI684" s="13">
        <f t="shared" si="1754"/>
        <v>40</v>
      </c>
      <c r="CJ684" s="12">
        <f t="shared" si="1755"/>
        <v>0.10902777777777778</v>
      </c>
      <c r="CK684" s="13">
        <f t="shared" si="1756"/>
        <v>2</v>
      </c>
      <c r="CL684" s="13">
        <f t="shared" si="1757"/>
        <v>37</v>
      </c>
      <c r="CM684" s="62"/>
      <c r="CN684" s="62"/>
      <c r="CO684" s="62"/>
      <c r="CP684" s="12">
        <f t="shared" si="1723"/>
        <v>6.1805555555555558E-2</v>
      </c>
      <c r="CQ684" s="13">
        <f t="shared" si="1724"/>
        <v>1</v>
      </c>
      <c r="CR684" s="13">
        <f t="shared" si="1725"/>
        <v>29</v>
      </c>
      <c r="CS684" s="456">
        <v>0</v>
      </c>
      <c r="CT684" s="13">
        <f t="shared" si="1778"/>
        <v>0</v>
      </c>
      <c r="CU684" s="13">
        <f t="shared" si="1779"/>
        <v>0</v>
      </c>
      <c r="CV684" s="456">
        <v>4.7222222222222221E-2</v>
      </c>
      <c r="CW684" s="13">
        <f t="shared" si="1728"/>
        <v>1</v>
      </c>
      <c r="CX684" s="13">
        <f t="shared" si="1729"/>
        <v>8</v>
      </c>
      <c r="CY684" s="456">
        <v>0</v>
      </c>
      <c r="CZ684" s="13">
        <f t="shared" si="1769"/>
        <v>0</v>
      </c>
      <c r="DA684" s="13">
        <f t="shared" si="1770"/>
        <v>0</v>
      </c>
      <c r="DB684" s="456">
        <v>0</v>
      </c>
      <c r="DC684" s="13">
        <f t="shared" ref="DC684:DC692" si="1782">HOUR(DB684)</f>
        <v>0</v>
      </c>
      <c r="DD684" s="13">
        <f t="shared" ref="DD684:DD692" si="1783">MINUTE(DB684)</f>
        <v>0</v>
      </c>
      <c r="DE684" s="456">
        <v>0</v>
      </c>
      <c r="DF684" s="13">
        <f t="shared" si="1771"/>
        <v>0</v>
      </c>
      <c r="DG684" s="13">
        <f t="shared" si="1772"/>
        <v>0</v>
      </c>
      <c r="DH684" s="456">
        <v>0</v>
      </c>
      <c r="DI684" s="13">
        <f t="shared" ref="DI684:DI707" si="1784">HOUR(DH684)</f>
        <v>0</v>
      </c>
      <c r="DJ684" s="13">
        <f t="shared" ref="DJ684:DJ707" si="1785">MINUTE(DH684)</f>
        <v>0</v>
      </c>
      <c r="DK684" s="456">
        <v>0</v>
      </c>
      <c r="DL684" s="35">
        <f t="shared" si="1780"/>
        <v>0</v>
      </c>
      <c r="DM684" s="35">
        <f t="shared" si="1781"/>
        <v>0</v>
      </c>
      <c r="DN684" s="66">
        <f t="shared" si="1669"/>
        <v>2414687.4760000026</v>
      </c>
      <c r="DO684" s="74">
        <f t="shared" si="1662"/>
        <v>38872</v>
      </c>
      <c r="DP684" s="66">
        <f t="shared" si="1373"/>
        <v>63.648181818181818</v>
      </c>
      <c r="DQ684" s="63">
        <f t="shared" si="1700"/>
        <v>62.118941037250529</v>
      </c>
      <c r="DR684" s="66" t="e">
        <f t="shared" si="1762"/>
        <v>#NUM!</v>
      </c>
      <c r="DS684" s="96" t="e">
        <f t="shared" si="1763"/>
        <v>#NUM!</v>
      </c>
      <c r="DT684" s="66" t="e">
        <f t="shared" si="1764"/>
        <v>#NUM!</v>
      </c>
      <c r="DU684" s="66" t="e">
        <f t="shared" si="1765"/>
        <v>#NUM!</v>
      </c>
      <c r="FJ684" s="3">
        <f t="shared" si="1668"/>
        <v>0.27986111111111112</v>
      </c>
      <c r="FK684" s="3">
        <f t="shared" si="1766"/>
        <v>4.1666666666666671E-2</v>
      </c>
      <c r="FL684" s="3">
        <f t="shared" si="1767"/>
        <v>0.21805555555555553</v>
      </c>
    </row>
    <row r="685" spans="1:168">
      <c r="A685" s="175">
        <v>684</v>
      </c>
      <c r="B685" s="451">
        <v>92</v>
      </c>
      <c r="C685" s="452">
        <v>40900</v>
      </c>
      <c r="D685" s="453">
        <v>12</v>
      </c>
      <c r="E685" s="454" t="s">
        <v>39</v>
      </c>
      <c r="F685" s="451">
        <v>35</v>
      </c>
      <c r="G685" s="455" t="s">
        <v>38</v>
      </c>
      <c r="H685" s="455" t="s">
        <v>828</v>
      </c>
      <c r="I685" s="455" t="s">
        <v>711</v>
      </c>
      <c r="J685" s="456">
        <v>0.23958333333333334</v>
      </c>
      <c r="K685" s="457">
        <v>3329.27</v>
      </c>
      <c r="L685" s="455" t="s">
        <v>34</v>
      </c>
      <c r="M685" s="451">
        <v>53</v>
      </c>
      <c r="N685" s="451">
        <v>5</v>
      </c>
      <c r="O685" s="455"/>
      <c r="P685" s="456">
        <v>0.23958333333333334</v>
      </c>
      <c r="Q685" s="456">
        <v>0.23958333333333334</v>
      </c>
      <c r="R685" s="12">
        <f t="shared" si="1711"/>
        <v>0</v>
      </c>
      <c r="S685" s="13">
        <f t="shared" si="1712"/>
        <v>0</v>
      </c>
      <c r="T685" s="13">
        <f t="shared" si="1713"/>
        <v>0</v>
      </c>
      <c r="U685" s="456">
        <v>0.25</v>
      </c>
      <c r="V685" s="12">
        <f t="shared" si="1567"/>
        <v>1.0416666666666657E-2</v>
      </c>
      <c r="W685" s="13">
        <f t="shared" si="1568"/>
        <v>0</v>
      </c>
      <c r="X685" s="225">
        <f t="shared" si="1569"/>
        <v>15</v>
      </c>
      <c r="Y685" s="456">
        <v>0.50694444444444442</v>
      </c>
      <c r="Z685" s="12">
        <f t="shared" si="1570"/>
        <v>0.25694444444444442</v>
      </c>
      <c r="AA685" s="13">
        <f t="shared" si="1571"/>
        <v>6</v>
      </c>
      <c r="AB685" s="13">
        <f t="shared" si="1572"/>
        <v>10</v>
      </c>
      <c r="AC685" s="456">
        <v>0.54166666666666663</v>
      </c>
      <c r="AD685" s="12">
        <f t="shared" si="1616"/>
        <v>3.472222222222221E-2</v>
      </c>
      <c r="AE685" s="13">
        <f t="shared" si="1736"/>
        <v>0</v>
      </c>
      <c r="AF685" s="13">
        <f t="shared" si="1737"/>
        <v>50</v>
      </c>
      <c r="AG685" s="456">
        <v>0.54513888888888895</v>
      </c>
      <c r="AH685" s="456">
        <v>0.64583333333333337</v>
      </c>
      <c r="AI685" s="12">
        <f t="shared" si="1705"/>
        <v>0.10069444444444442</v>
      </c>
      <c r="AJ685" s="225">
        <f t="shared" si="1706"/>
        <v>2</v>
      </c>
      <c r="AK685" s="225">
        <f t="shared" si="1707"/>
        <v>25</v>
      </c>
      <c r="AL685" s="456">
        <v>0.54513888888888895</v>
      </c>
      <c r="AM685" s="456">
        <v>0.64583333333333337</v>
      </c>
      <c r="AN685" s="12">
        <f t="shared" si="1714"/>
        <v>0.10069444444444442</v>
      </c>
      <c r="AO685" s="13">
        <f t="shared" si="1715"/>
        <v>2</v>
      </c>
      <c r="AP685" s="13">
        <f t="shared" si="1716"/>
        <v>25</v>
      </c>
      <c r="AQ685" s="456">
        <v>0.81180555555555556</v>
      </c>
      <c r="AR685" s="12">
        <f t="shared" si="1768"/>
        <v>0.27013888888888893</v>
      </c>
      <c r="AS685" s="225">
        <f t="shared" si="1773"/>
        <v>6</v>
      </c>
      <c r="AT685" s="13">
        <f t="shared" si="1774"/>
        <v>29</v>
      </c>
      <c r="AU685" s="456">
        <v>0.65277777777777779</v>
      </c>
      <c r="AV685" s="226">
        <f>AU685-AH685</f>
        <v>6.9444444444444198E-3</v>
      </c>
      <c r="AW685" s="13">
        <f t="shared" si="1776"/>
        <v>0</v>
      </c>
      <c r="AX685" s="13">
        <f t="shared" si="1777"/>
        <v>10</v>
      </c>
      <c r="AY685" s="456">
        <v>0.84166666666666667</v>
      </c>
      <c r="AZ685" s="12">
        <f t="shared" si="1740"/>
        <v>0.18888888888888888</v>
      </c>
      <c r="BA685" s="225">
        <f t="shared" si="1741"/>
        <v>4</v>
      </c>
      <c r="BB685" s="225">
        <f t="shared" si="1742"/>
        <v>32</v>
      </c>
      <c r="BC685" s="456">
        <v>0.84166666666666667</v>
      </c>
      <c r="BD685" s="456">
        <v>0.84166666666666667</v>
      </c>
      <c r="BE685" s="12">
        <f t="shared" si="1717"/>
        <v>0</v>
      </c>
      <c r="BF685" s="13">
        <f t="shared" si="1718"/>
        <v>0</v>
      </c>
      <c r="BG685" s="13">
        <f t="shared" si="1719"/>
        <v>0</v>
      </c>
      <c r="BH685" s="456">
        <v>0.84166666666666667</v>
      </c>
      <c r="BI685" s="456">
        <v>0.84166666666666667</v>
      </c>
      <c r="BJ685" s="455"/>
      <c r="BK685" s="69">
        <f t="shared" si="1720"/>
        <v>0</v>
      </c>
      <c r="BL685" s="13">
        <f t="shared" si="1721"/>
        <v>0</v>
      </c>
      <c r="BM685" s="13">
        <f t="shared" si="1722"/>
        <v>0</v>
      </c>
      <c r="BN685" s="456">
        <v>0.84722222222222221</v>
      </c>
      <c r="BO685" s="12">
        <f t="shared" si="1465"/>
        <v>5.5555555555555358E-3</v>
      </c>
      <c r="BP685" s="225">
        <f t="shared" si="1466"/>
        <v>0</v>
      </c>
      <c r="BQ685" s="225">
        <f t="shared" si="1467"/>
        <v>8</v>
      </c>
      <c r="BR685" s="456">
        <v>0.85069444444444453</v>
      </c>
      <c r="BS685" s="12">
        <f t="shared" si="1368"/>
        <v>3.4722222222223209E-3</v>
      </c>
      <c r="BT685" s="225">
        <f t="shared" si="1369"/>
        <v>0</v>
      </c>
      <c r="BU685" s="225">
        <f t="shared" si="1370"/>
        <v>5</v>
      </c>
      <c r="BV685" s="456">
        <v>0.85069444444444453</v>
      </c>
      <c r="BW685" s="456">
        <v>0.85416666666666663</v>
      </c>
      <c r="BX685" s="12">
        <f t="shared" si="1743"/>
        <v>3.4722222222220989E-3</v>
      </c>
      <c r="BY685" s="13">
        <f t="shared" si="1744"/>
        <v>0</v>
      </c>
      <c r="BZ685" s="13">
        <f t="shared" si="1745"/>
        <v>5</v>
      </c>
      <c r="CA685" s="226">
        <f t="shared" si="1746"/>
        <v>0.61458333333333326</v>
      </c>
      <c r="CB685" s="13">
        <f t="shared" si="1747"/>
        <v>14</v>
      </c>
      <c r="CC685" s="13">
        <f t="shared" si="1748"/>
        <v>45</v>
      </c>
      <c r="CD685" s="12">
        <f t="shared" si="1749"/>
        <v>0.31388888888888899</v>
      </c>
      <c r="CE685" s="13">
        <f t="shared" si="1750"/>
        <v>7</v>
      </c>
      <c r="CF685" s="13">
        <f t="shared" si="1751"/>
        <v>32</v>
      </c>
      <c r="CG685" s="12">
        <f t="shared" si="1752"/>
        <v>0.10069444444444442</v>
      </c>
      <c r="CH685" s="13">
        <f t="shared" si="1753"/>
        <v>2</v>
      </c>
      <c r="CI685" s="13">
        <f t="shared" si="1754"/>
        <v>25</v>
      </c>
      <c r="CJ685" s="12">
        <f t="shared" si="1755"/>
        <v>0.18888888888888888</v>
      </c>
      <c r="CK685" s="13">
        <f t="shared" si="1756"/>
        <v>4</v>
      </c>
      <c r="CL685" s="13">
        <f t="shared" si="1757"/>
        <v>32</v>
      </c>
      <c r="CM685" s="62"/>
      <c r="CN685" s="62"/>
      <c r="CO685" s="62"/>
      <c r="CP685" s="12">
        <f t="shared" si="1723"/>
        <v>3.1944444444444442E-2</v>
      </c>
      <c r="CQ685" s="13">
        <f t="shared" si="1724"/>
        <v>0</v>
      </c>
      <c r="CR685" s="13">
        <f t="shared" si="1725"/>
        <v>46</v>
      </c>
      <c r="CS685" s="456">
        <v>0</v>
      </c>
      <c r="CT685" s="13">
        <f t="shared" si="1778"/>
        <v>0</v>
      </c>
      <c r="CU685" s="13">
        <f t="shared" si="1779"/>
        <v>0</v>
      </c>
      <c r="CV685" s="456">
        <v>0</v>
      </c>
      <c r="CW685" s="13">
        <f t="shared" si="1728"/>
        <v>0</v>
      </c>
      <c r="CX685" s="13">
        <f t="shared" si="1729"/>
        <v>0</v>
      </c>
      <c r="CY685" s="456">
        <v>0</v>
      </c>
      <c r="CZ685" s="13">
        <f t="shared" si="1769"/>
        <v>0</v>
      </c>
      <c r="DA685" s="13">
        <f t="shared" si="1770"/>
        <v>0</v>
      </c>
      <c r="DB685" s="456">
        <v>0.15277777777777776</v>
      </c>
      <c r="DC685" s="13">
        <f t="shared" si="1782"/>
        <v>3</v>
      </c>
      <c r="DD685" s="13">
        <f t="shared" si="1783"/>
        <v>40</v>
      </c>
      <c r="DE685" s="456">
        <v>0</v>
      </c>
      <c r="DF685" s="13">
        <f t="shared" si="1771"/>
        <v>0</v>
      </c>
      <c r="DG685" s="13">
        <f t="shared" si="1772"/>
        <v>0</v>
      </c>
      <c r="DH685" s="456">
        <v>4.1666666666666666E-3</v>
      </c>
      <c r="DI685" s="13">
        <f t="shared" si="1784"/>
        <v>0</v>
      </c>
      <c r="DJ685" s="13">
        <f t="shared" si="1785"/>
        <v>6</v>
      </c>
      <c r="DK685" s="456">
        <v>0</v>
      </c>
      <c r="DL685" s="35">
        <f t="shared" si="1780"/>
        <v>0</v>
      </c>
      <c r="DM685" s="35">
        <f t="shared" si="1781"/>
        <v>0</v>
      </c>
      <c r="DN685" s="66">
        <f t="shared" si="1669"/>
        <v>2418016.7460000026</v>
      </c>
      <c r="DO685" s="74">
        <f t="shared" si="1662"/>
        <v>38925</v>
      </c>
      <c r="DP685" s="66">
        <f t="shared" si="1373"/>
        <v>62.816415094339625</v>
      </c>
      <c r="DQ685" s="63">
        <f t="shared" si="1700"/>
        <v>62.119890712909509</v>
      </c>
      <c r="DR685" s="66" t="e">
        <f t="shared" si="1762"/>
        <v>#NUM!</v>
      </c>
      <c r="DS685" s="96" t="e">
        <f t="shared" si="1763"/>
        <v>#NUM!</v>
      </c>
      <c r="DT685" s="66" t="e">
        <f t="shared" si="1764"/>
        <v>#NUM!</v>
      </c>
      <c r="DU685" s="66" t="e">
        <f t="shared" si="1765"/>
        <v>#NUM!</v>
      </c>
      <c r="FJ685" s="3">
        <f t="shared" si="1668"/>
        <v>0.32499999999999996</v>
      </c>
      <c r="FK685" s="3">
        <f t="shared" si="1766"/>
        <v>0.30208333333333326</v>
      </c>
      <c r="FL685" s="3">
        <f t="shared" si="1767"/>
        <v>0.16597222222222219</v>
      </c>
    </row>
    <row r="686" spans="1:168">
      <c r="A686" s="199">
        <v>685</v>
      </c>
      <c r="B686" s="451">
        <v>93</v>
      </c>
      <c r="C686" s="452">
        <v>40900</v>
      </c>
      <c r="D686" s="453">
        <v>12</v>
      </c>
      <c r="E686" s="454" t="s">
        <v>605</v>
      </c>
      <c r="F686" s="451">
        <v>2</v>
      </c>
      <c r="G686" s="455" t="s">
        <v>829</v>
      </c>
      <c r="H686" s="455" t="s">
        <v>394</v>
      </c>
      <c r="I686" s="455" t="s">
        <v>689</v>
      </c>
      <c r="J686" s="456">
        <v>0.8125</v>
      </c>
      <c r="K686" s="457">
        <v>3567.88</v>
      </c>
      <c r="L686" s="455" t="s">
        <v>33</v>
      </c>
      <c r="M686" s="451">
        <v>59</v>
      </c>
      <c r="N686" s="451">
        <v>0</v>
      </c>
      <c r="O686" s="455"/>
      <c r="P686" s="456">
        <v>0.8125</v>
      </c>
      <c r="Q686" s="456">
        <v>0.8125</v>
      </c>
      <c r="R686" s="12">
        <f t="shared" si="1711"/>
        <v>0</v>
      </c>
      <c r="S686" s="13">
        <f t="shared" si="1712"/>
        <v>0</v>
      </c>
      <c r="T686" s="13">
        <f t="shared" si="1713"/>
        <v>0</v>
      </c>
      <c r="U686" s="456">
        <v>0.82291666666666663</v>
      </c>
      <c r="V686" s="12">
        <f t="shared" si="1567"/>
        <v>1.041666666666663E-2</v>
      </c>
      <c r="W686" s="13">
        <f t="shared" si="1568"/>
        <v>0</v>
      </c>
      <c r="X686" s="225">
        <f t="shared" si="1569"/>
        <v>15</v>
      </c>
      <c r="Y686" s="456">
        <v>0.83333333333333337</v>
      </c>
      <c r="Z686" s="12">
        <f t="shared" si="1570"/>
        <v>1.0416666666666741E-2</v>
      </c>
      <c r="AA686" s="13">
        <f t="shared" si="1571"/>
        <v>0</v>
      </c>
      <c r="AB686" s="13">
        <f t="shared" si="1572"/>
        <v>15</v>
      </c>
      <c r="AC686" s="456">
        <v>0.87152777777777779</v>
      </c>
      <c r="AD686" s="12">
        <f t="shared" si="1616"/>
        <v>3.819444444444442E-2</v>
      </c>
      <c r="AE686" s="13">
        <f t="shared" si="1736"/>
        <v>0</v>
      </c>
      <c r="AF686" s="13">
        <f t="shared" si="1737"/>
        <v>55</v>
      </c>
      <c r="AG686" s="456">
        <v>0.875</v>
      </c>
      <c r="AH686" s="456">
        <v>0.91666666666666663</v>
      </c>
      <c r="AI686" s="12">
        <f t="shared" si="1705"/>
        <v>4.166666666666663E-2</v>
      </c>
      <c r="AJ686" s="225">
        <f t="shared" si="1706"/>
        <v>1</v>
      </c>
      <c r="AK686" s="225">
        <f t="shared" si="1707"/>
        <v>0</v>
      </c>
      <c r="AL686" s="456">
        <v>0.875</v>
      </c>
      <c r="AM686" s="456">
        <v>0.91666666666666663</v>
      </c>
      <c r="AN686" s="12">
        <f t="shared" si="1714"/>
        <v>4.166666666666663E-2</v>
      </c>
      <c r="AO686" s="13">
        <f t="shared" si="1715"/>
        <v>1</v>
      </c>
      <c r="AP686" s="13">
        <f t="shared" si="1716"/>
        <v>0</v>
      </c>
      <c r="AQ686" s="456">
        <v>0.875</v>
      </c>
      <c r="AR686" s="12">
        <f t="shared" si="1768"/>
        <v>3.4722222222222099E-3</v>
      </c>
      <c r="AS686" s="225">
        <f t="shared" si="1773"/>
        <v>0</v>
      </c>
      <c r="AT686" s="13">
        <f t="shared" si="1774"/>
        <v>5</v>
      </c>
      <c r="AU686" s="456">
        <v>0.92152777777777783</v>
      </c>
      <c r="AV686" s="226">
        <f t="shared" si="1775"/>
        <v>4.6527777777777835E-2</v>
      </c>
      <c r="AW686" s="13">
        <f t="shared" si="1776"/>
        <v>1</v>
      </c>
      <c r="AX686" s="13">
        <f t="shared" si="1777"/>
        <v>7</v>
      </c>
      <c r="AY686" s="456">
        <v>1.1444444444444444</v>
      </c>
      <c r="AZ686" s="12">
        <f t="shared" si="1740"/>
        <v>0.22291666666666654</v>
      </c>
      <c r="BA686" s="225">
        <f t="shared" si="1741"/>
        <v>5</v>
      </c>
      <c r="BB686" s="225">
        <f t="shared" si="1742"/>
        <v>21</v>
      </c>
      <c r="BC686" s="456">
        <v>1.1444444444444444</v>
      </c>
      <c r="BD686" s="456">
        <v>1.1444444444444444</v>
      </c>
      <c r="BE686" s="12">
        <f t="shared" si="1717"/>
        <v>0</v>
      </c>
      <c r="BF686" s="13">
        <f t="shared" si="1718"/>
        <v>0</v>
      </c>
      <c r="BG686" s="13">
        <f t="shared" si="1719"/>
        <v>0</v>
      </c>
      <c r="BH686" s="456">
        <v>1.1444444444444444</v>
      </c>
      <c r="BI686" s="456">
        <v>1.1444444444444444</v>
      </c>
      <c r="BJ686" s="455"/>
      <c r="BK686" s="69">
        <f t="shared" si="1720"/>
        <v>0</v>
      </c>
      <c r="BL686" s="13">
        <f t="shared" si="1721"/>
        <v>0</v>
      </c>
      <c r="BM686" s="13">
        <f t="shared" si="1722"/>
        <v>0</v>
      </c>
      <c r="BN686" s="456">
        <v>1.1527777777777779</v>
      </c>
      <c r="BO686" s="12">
        <f t="shared" si="1465"/>
        <v>8.3333333333335258E-3</v>
      </c>
      <c r="BP686" s="225">
        <f t="shared" si="1466"/>
        <v>0</v>
      </c>
      <c r="BQ686" s="225">
        <f t="shared" si="1467"/>
        <v>12</v>
      </c>
      <c r="BR686" s="456">
        <v>1.15625</v>
      </c>
      <c r="BS686" s="12">
        <f t="shared" si="1368"/>
        <v>3.4722222222220989E-3</v>
      </c>
      <c r="BT686" s="225">
        <f t="shared" si="1369"/>
        <v>0</v>
      </c>
      <c r="BU686" s="225">
        <f t="shared" si="1370"/>
        <v>5</v>
      </c>
      <c r="BV686" s="456">
        <v>1.15625</v>
      </c>
      <c r="BW686" s="456">
        <v>1.1597222222222221</v>
      </c>
      <c r="BX686" s="12">
        <f t="shared" si="1743"/>
        <v>3.4722222222220989E-3</v>
      </c>
      <c r="BY686" s="13">
        <f t="shared" si="1744"/>
        <v>0</v>
      </c>
      <c r="BZ686" s="13">
        <f t="shared" si="1745"/>
        <v>5</v>
      </c>
      <c r="CA686" s="226">
        <f t="shared" si="1746"/>
        <v>0.3472222222222221</v>
      </c>
      <c r="CB686" s="13">
        <f t="shared" si="1747"/>
        <v>8</v>
      </c>
      <c r="CC686" s="13">
        <f t="shared" si="1748"/>
        <v>20</v>
      </c>
      <c r="CD686" s="12">
        <f t="shared" si="1749"/>
        <v>5.3472222222222254E-2</v>
      </c>
      <c r="CE686" s="13">
        <f t="shared" si="1750"/>
        <v>1</v>
      </c>
      <c r="CF686" s="13">
        <f t="shared" si="1751"/>
        <v>17</v>
      </c>
      <c r="CG686" s="12">
        <f t="shared" si="1752"/>
        <v>4.166666666666663E-2</v>
      </c>
      <c r="CH686" s="13">
        <f t="shared" si="1753"/>
        <v>1</v>
      </c>
      <c r="CI686" s="13">
        <f t="shared" si="1754"/>
        <v>0</v>
      </c>
      <c r="CJ686" s="12">
        <f t="shared" si="1755"/>
        <v>0.22291666666666654</v>
      </c>
      <c r="CK686" s="13">
        <f t="shared" si="1756"/>
        <v>5</v>
      </c>
      <c r="CL686" s="13">
        <f t="shared" si="1757"/>
        <v>21</v>
      </c>
      <c r="CM686" s="62"/>
      <c r="CN686" s="62"/>
      <c r="CO686" s="62"/>
      <c r="CP686" s="12">
        <f t="shared" si="1723"/>
        <v>8.6111111111110972E-2</v>
      </c>
      <c r="CQ686" s="13">
        <f t="shared" si="1724"/>
        <v>2</v>
      </c>
      <c r="CR686" s="13">
        <f t="shared" si="1725"/>
        <v>4</v>
      </c>
      <c r="CS686" s="456">
        <v>0</v>
      </c>
      <c r="CT686" s="13">
        <f t="shared" si="1778"/>
        <v>0</v>
      </c>
      <c r="CU686" s="13">
        <f t="shared" si="1779"/>
        <v>0</v>
      </c>
      <c r="CV686" s="456">
        <v>0</v>
      </c>
      <c r="CW686" s="13">
        <f t="shared" si="1728"/>
        <v>0</v>
      </c>
      <c r="CX686" s="13">
        <f t="shared" si="1729"/>
        <v>0</v>
      </c>
      <c r="CY686" s="456">
        <v>5.5555555555555558E-3</v>
      </c>
      <c r="CZ686" s="13">
        <f t="shared" si="1769"/>
        <v>0</v>
      </c>
      <c r="DA686" s="13">
        <f t="shared" si="1770"/>
        <v>8</v>
      </c>
      <c r="DB686" s="456">
        <v>0</v>
      </c>
      <c r="DC686" s="13">
        <f t="shared" si="1782"/>
        <v>0</v>
      </c>
      <c r="DD686" s="13">
        <f t="shared" si="1783"/>
        <v>0</v>
      </c>
      <c r="DE686" s="456">
        <v>0</v>
      </c>
      <c r="DF686" s="13">
        <f t="shared" si="1771"/>
        <v>0</v>
      </c>
      <c r="DG686" s="13">
        <f t="shared" si="1772"/>
        <v>0</v>
      </c>
      <c r="DH686" s="456">
        <v>0.13125000000000001</v>
      </c>
      <c r="DI686" s="13">
        <f t="shared" si="1784"/>
        <v>3</v>
      </c>
      <c r="DJ686" s="13">
        <f t="shared" si="1785"/>
        <v>9</v>
      </c>
      <c r="DK686" s="456">
        <v>0</v>
      </c>
      <c r="DL686" s="35">
        <f t="shared" si="1780"/>
        <v>0</v>
      </c>
      <c r="DM686" s="35">
        <f t="shared" si="1781"/>
        <v>0</v>
      </c>
      <c r="DN686" s="66">
        <f t="shared" si="1669"/>
        <v>2421584.6260000025</v>
      </c>
      <c r="DO686" s="74">
        <f t="shared" si="1662"/>
        <v>38984</v>
      </c>
      <c r="DP686" s="66">
        <f t="shared" si="1373"/>
        <v>60.472542372881357</v>
      </c>
      <c r="DQ686" s="63">
        <f t="shared" si="1700"/>
        <v>62.117397547711946</v>
      </c>
      <c r="DR686" s="66" t="e">
        <f t="shared" si="1762"/>
        <v>#NUM!</v>
      </c>
      <c r="DS686" s="96" t="e">
        <f t="shared" si="1763"/>
        <v>#NUM!</v>
      </c>
      <c r="DT686" s="66" t="e">
        <f t="shared" si="1764"/>
        <v>#NUM!</v>
      </c>
      <c r="DU686" s="66" t="e">
        <f t="shared" si="1765"/>
        <v>#NUM!</v>
      </c>
      <c r="FJ686" s="3">
        <f t="shared" si="1668"/>
        <v>8.2638888888888928E-2</v>
      </c>
      <c r="FK686" s="3">
        <f t="shared" si="1766"/>
        <v>5.902777777777779E-2</v>
      </c>
      <c r="FL686" s="3">
        <f t="shared" si="1767"/>
        <v>-4.166666666666663E-2</v>
      </c>
    </row>
    <row r="687" spans="1:168">
      <c r="A687" s="175">
        <v>686</v>
      </c>
      <c r="B687" s="451">
        <v>94</v>
      </c>
      <c r="C687" s="452">
        <v>40900</v>
      </c>
      <c r="D687" s="453">
        <v>12</v>
      </c>
      <c r="E687" s="454" t="s">
        <v>171</v>
      </c>
      <c r="F687" s="451">
        <v>19</v>
      </c>
      <c r="G687" s="455" t="s">
        <v>38</v>
      </c>
      <c r="H687" s="455" t="s">
        <v>778</v>
      </c>
      <c r="I687" s="455" t="s">
        <v>771</v>
      </c>
      <c r="J687" s="456">
        <v>0.83333333333333337</v>
      </c>
      <c r="K687" s="457">
        <v>3761.06</v>
      </c>
      <c r="L687" s="455" t="s">
        <v>34</v>
      </c>
      <c r="M687" s="451">
        <v>59</v>
      </c>
      <c r="N687" s="451">
        <v>0</v>
      </c>
      <c r="O687" s="455"/>
      <c r="P687" s="456">
        <v>0.83333333333333337</v>
      </c>
      <c r="Q687" s="456">
        <v>0.83333333333333337</v>
      </c>
      <c r="R687" s="12">
        <f t="shared" si="1711"/>
        <v>0</v>
      </c>
      <c r="S687" s="13">
        <f t="shared" si="1712"/>
        <v>0</v>
      </c>
      <c r="T687" s="13">
        <f t="shared" si="1713"/>
        <v>0</v>
      </c>
      <c r="U687" s="456">
        <v>0.83680555555555547</v>
      </c>
      <c r="V687" s="12">
        <f t="shared" si="1567"/>
        <v>3.4722222222220989E-3</v>
      </c>
      <c r="W687" s="13">
        <f t="shared" si="1568"/>
        <v>0</v>
      </c>
      <c r="X687" s="225">
        <f t="shared" si="1569"/>
        <v>5</v>
      </c>
      <c r="Y687" s="456">
        <v>0.85416666666666663</v>
      </c>
      <c r="Z687" s="12">
        <f t="shared" si="1570"/>
        <v>1.736111111111116E-2</v>
      </c>
      <c r="AA687" s="13">
        <f t="shared" si="1571"/>
        <v>0</v>
      </c>
      <c r="AB687" s="13">
        <f t="shared" si="1572"/>
        <v>25</v>
      </c>
      <c r="AC687" s="456">
        <v>0.95833333333333337</v>
      </c>
      <c r="AD687" s="12">
        <f t="shared" si="1616"/>
        <v>0.10416666666666674</v>
      </c>
      <c r="AE687" s="13">
        <f t="shared" si="1736"/>
        <v>2</v>
      </c>
      <c r="AF687" s="13">
        <f t="shared" si="1737"/>
        <v>30</v>
      </c>
      <c r="AG687" s="456">
        <v>0.96180555555555547</v>
      </c>
      <c r="AH687" s="456">
        <v>0.99652777777777779</v>
      </c>
      <c r="AI687" s="12">
        <f t="shared" si="1705"/>
        <v>3.4722222222222321E-2</v>
      </c>
      <c r="AJ687" s="225">
        <f t="shared" si="1706"/>
        <v>0</v>
      </c>
      <c r="AK687" s="225">
        <f t="shared" si="1707"/>
        <v>50</v>
      </c>
      <c r="AL687" s="456">
        <v>0.96180555555555547</v>
      </c>
      <c r="AM687" s="456">
        <v>0.99652777777777779</v>
      </c>
      <c r="AN687" s="12">
        <f t="shared" si="1714"/>
        <v>3.4722222222222321E-2</v>
      </c>
      <c r="AO687" s="13">
        <f t="shared" si="1715"/>
        <v>0</v>
      </c>
      <c r="AP687" s="13">
        <f t="shared" si="1716"/>
        <v>50</v>
      </c>
      <c r="AQ687" s="456">
        <v>1.0006944444444443</v>
      </c>
      <c r="AR687" s="12">
        <f t="shared" si="1768"/>
        <v>4.2361111111110961E-2</v>
      </c>
      <c r="AS687" s="225">
        <f t="shared" si="1773"/>
        <v>1</v>
      </c>
      <c r="AT687" s="13">
        <f t="shared" si="1774"/>
        <v>1</v>
      </c>
      <c r="AU687" s="456">
        <v>1.0006944444444443</v>
      </c>
      <c r="AV687" s="226">
        <f t="shared" si="1775"/>
        <v>0</v>
      </c>
      <c r="AW687" s="13">
        <f t="shared" si="1776"/>
        <v>0</v>
      </c>
      <c r="AX687" s="13">
        <f t="shared" si="1777"/>
        <v>0</v>
      </c>
      <c r="AY687" s="456">
        <v>1.0791666666666666</v>
      </c>
      <c r="AZ687" s="12">
        <f t="shared" si="1740"/>
        <v>7.8472222222222276E-2</v>
      </c>
      <c r="BA687" s="225">
        <f t="shared" si="1741"/>
        <v>1</v>
      </c>
      <c r="BB687" s="225">
        <f t="shared" si="1742"/>
        <v>53</v>
      </c>
      <c r="BC687" s="456">
        <v>1.0791666666666666</v>
      </c>
      <c r="BD687" s="456">
        <v>1.0791666666666666</v>
      </c>
      <c r="BE687" s="12">
        <f t="shared" si="1717"/>
        <v>0</v>
      </c>
      <c r="BF687" s="13">
        <f t="shared" si="1718"/>
        <v>0</v>
      </c>
      <c r="BG687" s="13">
        <f t="shared" si="1719"/>
        <v>0</v>
      </c>
      <c r="BH687" s="456">
        <v>1.0791666666666666</v>
      </c>
      <c r="BI687" s="456">
        <v>1.0791666666666666</v>
      </c>
      <c r="BJ687" s="455"/>
      <c r="BK687" s="69">
        <f t="shared" si="1720"/>
        <v>0</v>
      </c>
      <c r="BL687" s="13">
        <f t="shared" si="1721"/>
        <v>0</v>
      </c>
      <c r="BM687" s="13">
        <f t="shared" si="1722"/>
        <v>0</v>
      </c>
      <c r="BN687" s="456">
        <v>1.0868055555555556</v>
      </c>
      <c r="BO687" s="12">
        <f t="shared" si="1465"/>
        <v>7.6388888888889728E-3</v>
      </c>
      <c r="BP687" s="225">
        <f t="shared" si="1466"/>
        <v>0</v>
      </c>
      <c r="BQ687" s="225">
        <f t="shared" si="1467"/>
        <v>11</v>
      </c>
      <c r="BR687" s="456">
        <v>1.0902777777777779</v>
      </c>
      <c r="BS687" s="12">
        <f t="shared" si="1368"/>
        <v>3.4722222222223209E-3</v>
      </c>
      <c r="BT687" s="225">
        <f t="shared" si="1369"/>
        <v>0</v>
      </c>
      <c r="BU687" s="225">
        <f t="shared" si="1370"/>
        <v>5</v>
      </c>
      <c r="BV687" s="456">
        <v>1.0902777777777779</v>
      </c>
      <c r="BW687" s="456">
        <v>1.09375</v>
      </c>
      <c r="BX687" s="12">
        <f t="shared" si="1743"/>
        <v>3.4722222222220989E-3</v>
      </c>
      <c r="BY687" s="13">
        <f t="shared" si="1744"/>
        <v>0</v>
      </c>
      <c r="BZ687" s="13">
        <f t="shared" si="1745"/>
        <v>5</v>
      </c>
      <c r="CA687" s="226">
        <f t="shared" si="1746"/>
        <v>0.26041666666666663</v>
      </c>
      <c r="CB687" s="13">
        <f t="shared" si="1747"/>
        <v>6</v>
      </c>
      <c r="CC687" s="13">
        <f t="shared" si="1748"/>
        <v>15</v>
      </c>
      <c r="CD687" s="12">
        <f t="shared" si="1749"/>
        <v>0.15763888888888899</v>
      </c>
      <c r="CE687" s="13">
        <f t="shared" si="1750"/>
        <v>3</v>
      </c>
      <c r="CF687" s="13">
        <f t="shared" si="1751"/>
        <v>47</v>
      </c>
      <c r="CG687" s="12">
        <f t="shared" si="1752"/>
        <v>3.4722222222222321E-2</v>
      </c>
      <c r="CH687" s="13">
        <f t="shared" si="1753"/>
        <v>0</v>
      </c>
      <c r="CI687" s="13">
        <f t="shared" si="1754"/>
        <v>50</v>
      </c>
      <c r="CJ687" s="12">
        <f t="shared" si="1755"/>
        <v>7.8472222222222276E-2</v>
      </c>
      <c r="CK687" s="13">
        <f t="shared" si="1756"/>
        <v>1</v>
      </c>
      <c r="CL687" s="13">
        <f t="shared" si="1757"/>
        <v>53</v>
      </c>
      <c r="CM687" s="62"/>
      <c r="CN687" s="62"/>
      <c r="CO687" s="62"/>
      <c r="CP687" s="12">
        <f t="shared" si="1723"/>
        <v>5.1388888888888942E-2</v>
      </c>
      <c r="CQ687" s="13">
        <f t="shared" si="1724"/>
        <v>1</v>
      </c>
      <c r="CR687" s="13">
        <f t="shared" si="1725"/>
        <v>14</v>
      </c>
      <c r="CS687" s="456">
        <v>0</v>
      </c>
      <c r="CT687" s="13">
        <f t="shared" si="1778"/>
        <v>0</v>
      </c>
      <c r="CU687" s="13">
        <f t="shared" si="1779"/>
        <v>0</v>
      </c>
      <c r="CV687" s="456">
        <v>0</v>
      </c>
      <c r="CW687" s="13">
        <f t="shared" si="1728"/>
        <v>0</v>
      </c>
      <c r="CX687" s="13">
        <f t="shared" si="1729"/>
        <v>0</v>
      </c>
      <c r="CY687" s="456">
        <v>0</v>
      </c>
      <c r="CZ687" s="13">
        <f t="shared" si="1769"/>
        <v>0</v>
      </c>
      <c r="DA687" s="13">
        <f t="shared" si="1770"/>
        <v>0</v>
      </c>
      <c r="DB687" s="456">
        <v>0</v>
      </c>
      <c r="DC687" s="13">
        <f t="shared" si="1782"/>
        <v>0</v>
      </c>
      <c r="DD687" s="13">
        <f t="shared" si="1783"/>
        <v>0</v>
      </c>
      <c r="DE687" s="456">
        <v>0</v>
      </c>
      <c r="DF687" s="13">
        <f t="shared" si="1771"/>
        <v>0</v>
      </c>
      <c r="DG687" s="13">
        <f t="shared" si="1772"/>
        <v>0</v>
      </c>
      <c r="DH687" s="456">
        <v>2.7083333333333334E-2</v>
      </c>
      <c r="DI687" s="13">
        <f t="shared" si="1784"/>
        <v>0</v>
      </c>
      <c r="DJ687" s="13">
        <f t="shared" si="1785"/>
        <v>39</v>
      </c>
      <c r="DK687" s="456">
        <v>0</v>
      </c>
      <c r="DL687" s="35">
        <f t="shared" si="1780"/>
        <v>0</v>
      </c>
      <c r="DM687" s="35">
        <f t="shared" si="1781"/>
        <v>0</v>
      </c>
      <c r="DN687" s="66">
        <f t="shared" si="1669"/>
        <v>2425345.6860000025</v>
      </c>
      <c r="DO687" s="74">
        <f t="shared" si="1662"/>
        <v>39043</v>
      </c>
      <c r="DP687" s="66">
        <f t="shared" si="1373"/>
        <v>63.746779661016951</v>
      </c>
      <c r="DQ687" s="63">
        <f t="shared" si="1700"/>
        <v>62.119859795610033</v>
      </c>
      <c r="DR687" s="66" t="e">
        <f t="shared" si="1762"/>
        <v>#NUM!</v>
      </c>
      <c r="DS687" s="96" t="e">
        <f t="shared" si="1763"/>
        <v>#NUM!</v>
      </c>
      <c r="DT687" s="66" t="e">
        <f t="shared" si="1764"/>
        <v>#NUM!</v>
      </c>
      <c r="DU687" s="66" t="e">
        <f t="shared" si="1765"/>
        <v>#NUM!</v>
      </c>
      <c r="FJ687" s="3">
        <f t="shared" si="1668"/>
        <v>0.14722222222222203</v>
      </c>
      <c r="FK687" s="3">
        <f t="shared" si="1766"/>
        <v>0.125</v>
      </c>
      <c r="FL687" s="3">
        <f t="shared" si="1767"/>
        <v>4.1666666666665408E-3</v>
      </c>
    </row>
    <row r="688" spans="1:168">
      <c r="A688" s="175">
        <v>687</v>
      </c>
      <c r="B688" s="451">
        <v>95</v>
      </c>
      <c r="C688" s="452">
        <v>40901</v>
      </c>
      <c r="D688" s="453">
        <v>12</v>
      </c>
      <c r="E688" s="454" t="s">
        <v>593</v>
      </c>
      <c r="F688" s="451">
        <v>2</v>
      </c>
      <c r="G688" s="455" t="s">
        <v>492</v>
      </c>
      <c r="H688" s="455" t="s">
        <v>413</v>
      </c>
      <c r="I688" s="455" t="s">
        <v>689</v>
      </c>
      <c r="J688" s="456">
        <v>0.85416666666666663</v>
      </c>
      <c r="K688" s="457">
        <v>3465.44</v>
      </c>
      <c r="L688" s="455" t="s">
        <v>33</v>
      </c>
      <c r="M688" s="451">
        <v>57</v>
      </c>
      <c r="N688" s="451">
        <v>2</v>
      </c>
      <c r="O688" s="455"/>
      <c r="P688" s="456">
        <v>0.85416666666666663</v>
      </c>
      <c r="Q688" s="456">
        <v>0.85416666666666663</v>
      </c>
      <c r="R688" s="12">
        <f t="shared" si="1711"/>
        <v>0</v>
      </c>
      <c r="S688" s="13">
        <f t="shared" si="1712"/>
        <v>0</v>
      </c>
      <c r="T688" s="13">
        <f t="shared" si="1713"/>
        <v>0</v>
      </c>
      <c r="U688" s="456">
        <v>0.89583333333333337</v>
      </c>
      <c r="V688" s="12">
        <f t="shared" si="1567"/>
        <v>4.1666666666666741E-2</v>
      </c>
      <c r="W688" s="13">
        <f t="shared" si="1568"/>
        <v>1</v>
      </c>
      <c r="X688" s="225">
        <f t="shared" si="1569"/>
        <v>0</v>
      </c>
      <c r="Y688" s="456">
        <v>0.90972222222222221</v>
      </c>
      <c r="Z688" s="12">
        <f t="shared" si="1570"/>
        <v>1.388888888888884E-2</v>
      </c>
      <c r="AA688" s="13">
        <f t="shared" si="1571"/>
        <v>0</v>
      </c>
      <c r="AB688" s="13">
        <f t="shared" si="1572"/>
        <v>20</v>
      </c>
      <c r="AC688" s="456">
        <v>1.0069444444444444</v>
      </c>
      <c r="AD688" s="12">
        <f t="shared" si="1616"/>
        <v>9.722222222222221E-2</v>
      </c>
      <c r="AE688" s="13">
        <f t="shared" si="1736"/>
        <v>2</v>
      </c>
      <c r="AF688" s="13">
        <f t="shared" si="1737"/>
        <v>20</v>
      </c>
      <c r="AG688" s="456">
        <v>1.0104166666666667</v>
      </c>
      <c r="AH688" s="456">
        <v>1.0625</v>
      </c>
      <c r="AI688" s="12">
        <f t="shared" si="1705"/>
        <v>5.2083333333333259E-2</v>
      </c>
      <c r="AJ688" s="225">
        <f t="shared" si="1706"/>
        <v>1</v>
      </c>
      <c r="AK688" s="225">
        <f t="shared" si="1707"/>
        <v>15</v>
      </c>
      <c r="AL688" s="456">
        <v>1.0104166666666667</v>
      </c>
      <c r="AM688" s="456">
        <v>1.0625</v>
      </c>
      <c r="AN688" s="12">
        <f t="shared" si="1714"/>
        <v>5.2083333333333259E-2</v>
      </c>
      <c r="AO688" s="13">
        <f t="shared" si="1715"/>
        <v>1</v>
      </c>
      <c r="AP688" s="13">
        <f t="shared" si="1716"/>
        <v>15</v>
      </c>
      <c r="AQ688" s="456">
        <v>1.1618055555555555</v>
      </c>
      <c r="AR688" s="12">
        <f t="shared" ref="AR688:AR706" si="1786">AQ688-AH688</f>
        <v>9.9305555555555536E-2</v>
      </c>
      <c r="AS688" s="225">
        <f t="shared" si="1773"/>
        <v>2</v>
      </c>
      <c r="AT688" s="13">
        <f t="shared" si="1774"/>
        <v>23</v>
      </c>
      <c r="AU688" s="456">
        <v>1.1631944444444444</v>
      </c>
      <c r="AV688" s="226">
        <f t="shared" si="1775"/>
        <v>1.388888888888884E-3</v>
      </c>
      <c r="AW688" s="13">
        <f t="shared" si="1776"/>
        <v>0</v>
      </c>
      <c r="AX688" s="13">
        <f t="shared" si="1777"/>
        <v>2</v>
      </c>
      <c r="AY688" s="456">
        <v>1.3090277777777779</v>
      </c>
      <c r="AZ688" s="12">
        <f t="shared" si="1740"/>
        <v>0.14583333333333348</v>
      </c>
      <c r="BA688" s="225">
        <f t="shared" si="1741"/>
        <v>3</v>
      </c>
      <c r="BB688" s="225">
        <f t="shared" si="1742"/>
        <v>30</v>
      </c>
      <c r="BC688" s="456">
        <v>1.3090277777777779</v>
      </c>
      <c r="BD688" s="456">
        <v>1.3090277777777779</v>
      </c>
      <c r="BE688" s="12">
        <f t="shared" si="1717"/>
        <v>0</v>
      </c>
      <c r="BF688" s="13">
        <f t="shared" si="1718"/>
        <v>0</v>
      </c>
      <c r="BG688" s="13">
        <f t="shared" si="1719"/>
        <v>0</v>
      </c>
      <c r="BH688" s="456">
        <v>1.3090277777777779</v>
      </c>
      <c r="BI688" s="456">
        <v>1.3090277777777779</v>
      </c>
      <c r="BJ688" s="455"/>
      <c r="BK688" s="69">
        <f t="shared" si="1720"/>
        <v>0</v>
      </c>
      <c r="BL688" s="13">
        <f t="shared" si="1721"/>
        <v>0</v>
      </c>
      <c r="BM688" s="13">
        <f t="shared" si="1722"/>
        <v>0</v>
      </c>
      <c r="BN688" s="456">
        <v>1.3159722222222221</v>
      </c>
      <c r="BO688" s="12">
        <f t="shared" si="1465"/>
        <v>6.9444444444441977E-3</v>
      </c>
      <c r="BP688" s="225">
        <f t="shared" si="1466"/>
        <v>0</v>
      </c>
      <c r="BQ688" s="225">
        <f t="shared" si="1467"/>
        <v>10</v>
      </c>
      <c r="BR688" s="456">
        <v>1.3194444444444444</v>
      </c>
      <c r="BS688" s="12">
        <f t="shared" si="1368"/>
        <v>3.4722222222223209E-3</v>
      </c>
      <c r="BT688" s="225">
        <f t="shared" si="1369"/>
        <v>0</v>
      </c>
      <c r="BU688" s="225">
        <f t="shared" si="1370"/>
        <v>5</v>
      </c>
      <c r="BV688" s="456">
        <v>1.3194444444444444</v>
      </c>
      <c r="BW688" s="456">
        <v>1.3229166666666667</v>
      </c>
      <c r="BX688" s="12">
        <f t="shared" si="1743"/>
        <v>3.4722222222223209E-3</v>
      </c>
      <c r="BY688" s="13">
        <f t="shared" si="1744"/>
        <v>0</v>
      </c>
      <c r="BZ688" s="13">
        <f t="shared" si="1745"/>
        <v>5</v>
      </c>
      <c r="CA688" s="226">
        <f t="shared" si="1746"/>
        <v>0.46875000000000011</v>
      </c>
      <c r="CB688" s="13">
        <f t="shared" si="1747"/>
        <v>11</v>
      </c>
      <c r="CC688" s="13">
        <f t="shared" si="1748"/>
        <v>15</v>
      </c>
      <c r="CD688" s="12">
        <f t="shared" si="1749"/>
        <v>0.20694444444444426</v>
      </c>
      <c r="CE688" s="13">
        <f t="shared" si="1750"/>
        <v>4</v>
      </c>
      <c r="CF688" s="13">
        <f t="shared" si="1751"/>
        <v>58</v>
      </c>
      <c r="CG688" s="12">
        <f t="shared" si="1752"/>
        <v>5.2083333333333259E-2</v>
      </c>
      <c r="CH688" s="13">
        <f t="shared" si="1753"/>
        <v>1</v>
      </c>
      <c r="CI688" s="13">
        <f t="shared" si="1754"/>
        <v>15</v>
      </c>
      <c r="CJ688" s="12">
        <f t="shared" si="1755"/>
        <v>0.14583333333333348</v>
      </c>
      <c r="CK688" s="13">
        <f t="shared" si="1756"/>
        <v>3</v>
      </c>
      <c r="CL688" s="13">
        <f t="shared" si="1757"/>
        <v>30</v>
      </c>
      <c r="CM688" s="62"/>
      <c r="CN688" s="62"/>
      <c r="CO688" s="62"/>
      <c r="CP688" s="12">
        <f t="shared" si="1723"/>
        <v>6.0416666666666827E-2</v>
      </c>
      <c r="CQ688" s="13">
        <f t="shared" si="1724"/>
        <v>1</v>
      </c>
      <c r="CR688" s="13">
        <f t="shared" si="1725"/>
        <v>27</v>
      </c>
      <c r="CS688" s="456">
        <v>0</v>
      </c>
      <c r="CT688" s="13">
        <f t="shared" si="1778"/>
        <v>0</v>
      </c>
      <c r="CU688" s="13">
        <f t="shared" si="1779"/>
        <v>0</v>
      </c>
      <c r="CV688" s="456">
        <v>0</v>
      </c>
      <c r="CW688" s="13">
        <f t="shared" ref="CW688:CW693" si="1787">HOUR(CV688)</f>
        <v>0</v>
      </c>
      <c r="CX688" s="13">
        <f t="shared" ref="CX688:CX693" si="1788">MINUTE(CV688)</f>
        <v>0</v>
      </c>
      <c r="CY688" s="456">
        <v>0</v>
      </c>
      <c r="CZ688" s="13">
        <f t="shared" ref="CZ688:CZ706" si="1789">HOUR(CY688)</f>
        <v>0</v>
      </c>
      <c r="DA688" s="13">
        <f t="shared" ref="DA688:DA706" si="1790">MINUTE(CY688)</f>
        <v>0</v>
      </c>
      <c r="DB688" s="456">
        <v>0</v>
      </c>
      <c r="DC688" s="13">
        <f t="shared" si="1782"/>
        <v>0</v>
      </c>
      <c r="DD688" s="13">
        <f t="shared" si="1783"/>
        <v>0</v>
      </c>
      <c r="DE688" s="456">
        <v>0</v>
      </c>
      <c r="DF688" s="13">
        <f t="shared" ref="DF688:DF697" si="1791">HOUR(DE688)</f>
        <v>0</v>
      </c>
      <c r="DG688" s="13">
        <f t="shared" ref="DG688:DG697" si="1792">MINUTE(DE688)</f>
        <v>0</v>
      </c>
      <c r="DH688" s="456">
        <v>8.5416666666666655E-2</v>
      </c>
      <c r="DI688" s="13">
        <f t="shared" si="1784"/>
        <v>2</v>
      </c>
      <c r="DJ688" s="13">
        <f t="shared" si="1785"/>
        <v>3</v>
      </c>
      <c r="DK688" s="456">
        <v>0</v>
      </c>
      <c r="DL688" s="35">
        <f t="shared" si="1780"/>
        <v>0</v>
      </c>
      <c r="DM688" s="35">
        <f t="shared" si="1781"/>
        <v>0</v>
      </c>
      <c r="DN688" s="66">
        <f t="shared" si="1669"/>
        <v>2428811.1260000025</v>
      </c>
      <c r="DO688" s="74">
        <f t="shared" si="1662"/>
        <v>39100</v>
      </c>
      <c r="DP688" s="66">
        <f t="shared" si="1373"/>
        <v>60.797192982456139</v>
      </c>
      <c r="DQ688" s="63">
        <f t="shared" si="1700"/>
        <v>62.117931611253262</v>
      </c>
      <c r="DR688" s="66" t="e">
        <f t="shared" si="1762"/>
        <v>#NUM!</v>
      </c>
      <c r="DS688" s="96" t="e">
        <f t="shared" si="1763"/>
        <v>#NUM!</v>
      </c>
      <c r="DT688" s="66" t="e">
        <f t="shared" si="1764"/>
        <v>#NUM!</v>
      </c>
      <c r="DU688" s="66" t="e">
        <f t="shared" si="1765"/>
        <v>#NUM!</v>
      </c>
      <c r="FJ688" s="3">
        <f t="shared" si="1668"/>
        <v>0.27083333333333337</v>
      </c>
      <c r="FK688" s="3">
        <f t="shared" si="1766"/>
        <v>0.15277777777777779</v>
      </c>
      <c r="FL688" s="3">
        <f t="shared" si="1767"/>
        <v>9.9305555555555536E-2</v>
      </c>
    </row>
    <row r="689" spans="1:168">
      <c r="A689" s="199">
        <v>688</v>
      </c>
      <c r="B689" s="451">
        <v>96</v>
      </c>
      <c r="C689" s="452">
        <v>40901</v>
      </c>
      <c r="D689" s="453">
        <v>12</v>
      </c>
      <c r="E689" s="454" t="s">
        <v>777</v>
      </c>
      <c r="F689" s="451">
        <v>2</v>
      </c>
      <c r="G689" s="455" t="s">
        <v>492</v>
      </c>
      <c r="H689" s="455" t="s">
        <v>413</v>
      </c>
      <c r="I689" s="455" t="s">
        <v>689</v>
      </c>
      <c r="J689" s="456">
        <v>0.875</v>
      </c>
      <c r="K689" s="457">
        <v>3385.5</v>
      </c>
      <c r="L689" s="455" t="s">
        <v>33</v>
      </c>
      <c r="M689" s="451">
        <v>55</v>
      </c>
      <c r="N689" s="451">
        <v>2</v>
      </c>
      <c r="O689" s="455"/>
      <c r="P689" s="456">
        <v>0.875</v>
      </c>
      <c r="Q689" s="456">
        <v>0.875</v>
      </c>
      <c r="R689" s="12">
        <f t="shared" si="1711"/>
        <v>0</v>
      </c>
      <c r="S689" s="13">
        <f t="shared" si="1712"/>
        <v>0</v>
      </c>
      <c r="T689" s="13">
        <f t="shared" si="1713"/>
        <v>0</v>
      </c>
      <c r="U689" s="456">
        <v>0.88888888888888884</v>
      </c>
      <c r="V689" s="12">
        <f t="shared" si="1567"/>
        <v>1.388888888888884E-2</v>
      </c>
      <c r="W689" s="13">
        <f t="shared" si="1568"/>
        <v>0</v>
      </c>
      <c r="X689" s="225">
        <f t="shared" si="1569"/>
        <v>20</v>
      </c>
      <c r="Y689" s="456">
        <v>0.90277777777777779</v>
      </c>
      <c r="Z689" s="12">
        <f t="shared" si="1570"/>
        <v>1.3888888888888951E-2</v>
      </c>
      <c r="AA689" s="13">
        <f t="shared" si="1571"/>
        <v>0</v>
      </c>
      <c r="AB689" s="13">
        <f t="shared" si="1572"/>
        <v>20</v>
      </c>
      <c r="AC689" s="456">
        <v>1.3055555555555556</v>
      </c>
      <c r="AD689" s="12">
        <f t="shared" si="1616"/>
        <v>0.40277777777777779</v>
      </c>
      <c r="AE689" s="13">
        <f t="shared" si="1736"/>
        <v>9</v>
      </c>
      <c r="AF689" s="13">
        <f t="shared" si="1737"/>
        <v>40</v>
      </c>
      <c r="AG689" s="456">
        <v>1.3090277777777779</v>
      </c>
      <c r="AH689" s="456">
        <v>1.3402777777777777</v>
      </c>
      <c r="AI689" s="12">
        <f t="shared" si="1705"/>
        <v>3.1249999999999778E-2</v>
      </c>
      <c r="AJ689" s="225">
        <f t="shared" si="1706"/>
        <v>0</v>
      </c>
      <c r="AK689" s="225">
        <f t="shared" si="1707"/>
        <v>45</v>
      </c>
      <c r="AL689" s="456">
        <v>1.3090277777777779</v>
      </c>
      <c r="AM689" s="456">
        <v>1.3402777777777777</v>
      </c>
      <c r="AN689" s="12">
        <f t="shared" si="1714"/>
        <v>3.1249999999999778E-2</v>
      </c>
      <c r="AO689" s="13">
        <f t="shared" si="1715"/>
        <v>0</v>
      </c>
      <c r="AP689" s="13">
        <f t="shared" si="1716"/>
        <v>45</v>
      </c>
      <c r="AQ689" s="456">
        <v>1.3472222222222223</v>
      </c>
      <c r="AR689" s="12">
        <f t="shared" si="1786"/>
        <v>6.9444444444446418E-3</v>
      </c>
      <c r="AS689" s="225">
        <f t="shared" si="1773"/>
        <v>0</v>
      </c>
      <c r="AT689" s="13">
        <f t="shared" si="1774"/>
        <v>10</v>
      </c>
      <c r="AU689" s="456">
        <v>1.3486111111111112</v>
      </c>
      <c r="AV689" s="226">
        <f t="shared" si="1775"/>
        <v>1.388888888888884E-3</v>
      </c>
      <c r="AW689" s="13">
        <f t="shared" si="1776"/>
        <v>0</v>
      </c>
      <c r="AX689" s="13">
        <f t="shared" si="1777"/>
        <v>2</v>
      </c>
      <c r="AY689" s="456">
        <v>1.4736111111111112</v>
      </c>
      <c r="AZ689" s="12">
        <f t="shared" si="1740"/>
        <v>0.125</v>
      </c>
      <c r="BA689" s="225">
        <f t="shared" si="1741"/>
        <v>3</v>
      </c>
      <c r="BB689" s="225">
        <f t="shared" si="1742"/>
        <v>0</v>
      </c>
      <c r="BC689" s="456">
        <v>1.4736111111111112</v>
      </c>
      <c r="BD689" s="456">
        <v>1.4736111111111112</v>
      </c>
      <c r="BE689" s="12">
        <f t="shared" si="1717"/>
        <v>0</v>
      </c>
      <c r="BF689" s="13">
        <f t="shared" si="1718"/>
        <v>0</v>
      </c>
      <c r="BG689" s="13">
        <f t="shared" si="1719"/>
        <v>0</v>
      </c>
      <c r="BH689" s="456">
        <v>1.4736111111111112</v>
      </c>
      <c r="BI689" s="456">
        <v>1.4736111111111112</v>
      </c>
      <c r="BJ689" s="455"/>
      <c r="BK689" s="69">
        <f t="shared" si="1720"/>
        <v>0</v>
      </c>
      <c r="BL689" s="13">
        <f t="shared" si="1721"/>
        <v>0</v>
      </c>
      <c r="BM689" s="13">
        <f t="shared" si="1722"/>
        <v>0</v>
      </c>
      <c r="BN689" s="456">
        <v>1.4770833333333335</v>
      </c>
      <c r="BO689" s="12">
        <f t="shared" si="1465"/>
        <v>3.4722222222223209E-3</v>
      </c>
      <c r="BP689" s="225">
        <f t="shared" si="1466"/>
        <v>0</v>
      </c>
      <c r="BQ689" s="225">
        <f t="shared" si="1467"/>
        <v>5</v>
      </c>
      <c r="BR689" s="456">
        <v>1.4791666666666667</v>
      </c>
      <c r="BS689" s="12">
        <f t="shared" si="1368"/>
        <v>2.0833333333332149E-3</v>
      </c>
      <c r="BT689" s="225">
        <f t="shared" si="1369"/>
        <v>0</v>
      </c>
      <c r="BU689" s="225">
        <f t="shared" si="1370"/>
        <v>3</v>
      </c>
      <c r="BV689" s="456">
        <v>1.4791666666666667</v>
      </c>
      <c r="BW689" s="456">
        <v>1.4826388888888891</v>
      </c>
      <c r="BX689" s="12">
        <f t="shared" si="1743"/>
        <v>3.4722222222223209E-3</v>
      </c>
      <c r="BY689" s="13">
        <f t="shared" si="1744"/>
        <v>0</v>
      </c>
      <c r="BZ689" s="13">
        <f t="shared" si="1745"/>
        <v>5</v>
      </c>
      <c r="CA689" s="226">
        <f t="shared" si="1746"/>
        <v>0.60763888888888906</v>
      </c>
      <c r="CB689" s="13">
        <f t="shared" si="1747"/>
        <v>14</v>
      </c>
      <c r="CC689" s="13">
        <f t="shared" si="1748"/>
        <v>35</v>
      </c>
      <c r="CD689" s="12">
        <f t="shared" si="1749"/>
        <v>0.41527777777777797</v>
      </c>
      <c r="CE689" s="13">
        <f t="shared" si="1750"/>
        <v>9</v>
      </c>
      <c r="CF689" s="13">
        <f t="shared" si="1751"/>
        <v>58</v>
      </c>
      <c r="CG689" s="12">
        <f t="shared" si="1752"/>
        <v>3.1249999999999778E-2</v>
      </c>
      <c r="CH689" s="13">
        <f t="shared" si="1753"/>
        <v>0</v>
      </c>
      <c r="CI689" s="13">
        <f t="shared" si="1754"/>
        <v>45</v>
      </c>
      <c r="CJ689" s="12">
        <f t="shared" si="1755"/>
        <v>0.125</v>
      </c>
      <c r="CK689" s="13">
        <f t="shared" si="1756"/>
        <v>3</v>
      </c>
      <c r="CL689" s="13">
        <f t="shared" si="1757"/>
        <v>0</v>
      </c>
      <c r="CM689" s="62"/>
      <c r="CN689" s="62"/>
      <c r="CO689" s="62"/>
      <c r="CP689" s="12">
        <f t="shared" si="1723"/>
        <v>6.1111111111111116E-2</v>
      </c>
      <c r="CQ689" s="13">
        <f t="shared" si="1724"/>
        <v>1</v>
      </c>
      <c r="CR689" s="13">
        <f t="shared" si="1725"/>
        <v>28</v>
      </c>
      <c r="CS689" s="456">
        <v>0</v>
      </c>
      <c r="CT689" s="13">
        <f t="shared" si="1778"/>
        <v>0</v>
      </c>
      <c r="CU689" s="13">
        <f t="shared" si="1779"/>
        <v>0</v>
      </c>
      <c r="CV689" s="456">
        <v>2.7777777777777776E-2</v>
      </c>
      <c r="CW689" s="13">
        <f t="shared" si="1787"/>
        <v>0</v>
      </c>
      <c r="CX689" s="13">
        <f t="shared" si="1788"/>
        <v>40</v>
      </c>
      <c r="CY689" s="456">
        <v>0</v>
      </c>
      <c r="CZ689" s="13">
        <f t="shared" si="1789"/>
        <v>0</v>
      </c>
      <c r="DA689" s="13">
        <f t="shared" si="1790"/>
        <v>0</v>
      </c>
      <c r="DB689" s="456">
        <v>0</v>
      </c>
      <c r="DC689" s="13">
        <f t="shared" si="1782"/>
        <v>0</v>
      </c>
      <c r="DD689" s="13">
        <f t="shared" si="1783"/>
        <v>0</v>
      </c>
      <c r="DE689" s="456">
        <v>0</v>
      </c>
      <c r="DF689" s="13">
        <f t="shared" si="1791"/>
        <v>0</v>
      </c>
      <c r="DG689" s="13">
        <f t="shared" si="1792"/>
        <v>0</v>
      </c>
      <c r="DH689" s="456">
        <v>3.6111111111111115E-2</v>
      </c>
      <c r="DI689" s="13">
        <f t="shared" si="1784"/>
        <v>0</v>
      </c>
      <c r="DJ689" s="13">
        <f t="shared" si="1785"/>
        <v>52</v>
      </c>
      <c r="DK689" s="456">
        <v>0</v>
      </c>
      <c r="DL689" s="35">
        <f t="shared" si="1780"/>
        <v>0</v>
      </c>
      <c r="DM689" s="35">
        <f t="shared" si="1781"/>
        <v>0</v>
      </c>
      <c r="DN689" s="66">
        <f t="shared" si="1669"/>
        <v>2432196.6260000025</v>
      </c>
      <c r="DO689" s="74">
        <f t="shared" si="1662"/>
        <v>39155</v>
      </c>
      <c r="DP689" s="66">
        <f t="shared" si="1373"/>
        <v>61.554545454545455</v>
      </c>
      <c r="DQ689" s="63">
        <f t="shared" si="1700"/>
        <v>62.117140237517624</v>
      </c>
      <c r="DR689" s="66" t="e">
        <f t="shared" si="1762"/>
        <v>#NUM!</v>
      </c>
      <c r="DS689" s="96" t="e">
        <f t="shared" si="1763"/>
        <v>#NUM!</v>
      </c>
      <c r="DT689" s="66" t="e">
        <f t="shared" si="1764"/>
        <v>#NUM!</v>
      </c>
      <c r="DU689" s="66" t="e">
        <f t="shared" si="1765"/>
        <v>#NUM!</v>
      </c>
      <c r="FJ689" s="3">
        <f t="shared" si="1668"/>
        <v>0.45138888888888928</v>
      </c>
      <c r="FK689" s="3">
        <f t="shared" si="1766"/>
        <v>0.43055555555555558</v>
      </c>
      <c r="FL689" s="3">
        <f t="shared" si="1767"/>
        <v>6.9444444444446418E-3</v>
      </c>
    </row>
    <row r="690" spans="1:168">
      <c r="A690" s="175">
        <v>689</v>
      </c>
      <c r="B690" s="451">
        <v>97</v>
      </c>
      <c r="C690" s="452">
        <v>40901</v>
      </c>
      <c r="D690" s="453">
        <v>12</v>
      </c>
      <c r="E690" s="454" t="s">
        <v>171</v>
      </c>
      <c r="F690" s="451">
        <v>20</v>
      </c>
      <c r="G690" s="455" t="s">
        <v>325</v>
      </c>
      <c r="H690" s="455" t="s">
        <v>782</v>
      </c>
      <c r="I690" s="455" t="s">
        <v>804</v>
      </c>
      <c r="J690" s="456">
        <v>0.21875</v>
      </c>
      <c r="K690" s="457">
        <v>3860.29</v>
      </c>
      <c r="L690" s="455" t="s">
        <v>34</v>
      </c>
      <c r="M690" s="451">
        <v>58</v>
      </c>
      <c r="N690" s="451">
        <v>1</v>
      </c>
      <c r="O690" s="455"/>
      <c r="P690" s="456">
        <v>0.21875</v>
      </c>
      <c r="Q690" s="456">
        <v>0.21875</v>
      </c>
      <c r="R690" s="12">
        <f t="shared" si="1711"/>
        <v>0</v>
      </c>
      <c r="S690" s="13">
        <f t="shared" si="1712"/>
        <v>0</v>
      </c>
      <c r="T690" s="13">
        <f t="shared" si="1713"/>
        <v>0</v>
      </c>
      <c r="U690" s="456">
        <v>0.25</v>
      </c>
      <c r="V690" s="12">
        <f t="shared" si="1567"/>
        <v>3.125E-2</v>
      </c>
      <c r="W690" s="13">
        <f t="shared" si="1568"/>
        <v>0</v>
      </c>
      <c r="X690" s="225">
        <f t="shared" si="1569"/>
        <v>45</v>
      </c>
      <c r="Y690" s="456">
        <v>0.26041666666666669</v>
      </c>
      <c r="Z690" s="12">
        <f t="shared" si="1570"/>
        <v>1.0416666666666685E-2</v>
      </c>
      <c r="AA690" s="13">
        <f t="shared" si="1571"/>
        <v>0</v>
      </c>
      <c r="AB690" s="13">
        <f t="shared" si="1572"/>
        <v>15</v>
      </c>
      <c r="AC690" s="456">
        <v>0.3298611111111111</v>
      </c>
      <c r="AD690" s="12">
        <f t="shared" si="1616"/>
        <v>6.944444444444442E-2</v>
      </c>
      <c r="AE690" s="13">
        <f t="shared" si="1736"/>
        <v>1</v>
      </c>
      <c r="AF690" s="13">
        <f t="shared" si="1737"/>
        <v>40</v>
      </c>
      <c r="AG690" s="456">
        <v>1.3430555555555557</v>
      </c>
      <c r="AH690" s="456">
        <v>1.4027777777777777</v>
      </c>
      <c r="AI690" s="12">
        <f t="shared" si="1705"/>
        <v>5.972222222222201E-2</v>
      </c>
      <c r="AJ690" s="225">
        <f t="shared" si="1706"/>
        <v>1</v>
      </c>
      <c r="AK690" s="225">
        <f t="shared" si="1707"/>
        <v>26</v>
      </c>
      <c r="AL690" s="456">
        <v>1.3430555555555557</v>
      </c>
      <c r="AM690" s="456">
        <v>1.4027777777777777</v>
      </c>
      <c r="AN690" s="12">
        <f t="shared" si="1714"/>
        <v>5.972222222222201E-2</v>
      </c>
      <c r="AO690" s="13">
        <f t="shared" si="1715"/>
        <v>1</v>
      </c>
      <c r="AP690" s="13">
        <f t="shared" si="1716"/>
        <v>26</v>
      </c>
      <c r="AQ690" s="456">
        <v>1.4791666666666667</v>
      </c>
      <c r="AR690" s="12">
        <f t="shared" si="1786"/>
        <v>7.6388888888889062E-2</v>
      </c>
      <c r="AS690" s="225">
        <f t="shared" si="1773"/>
        <v>1</v>
      </c>
      <c r="AT690" s="13">
        <f t="shared" si="1774"/>
        <v>50</v>
      </c>
      <c r="AU690" s="456">
        <v>1.4958333333333333</v>
      </c>
      <c r="AV690" s="226">
        <f t="shared" si="1775"/>
        <v>1.6666666666666607E-2</v>
      </c>
      <c r="AW690" s="13">
        <f t="shared" si="1776"/>
        <v>0</v>
      </c>
      <c r="AX690" s="13">
        <f t="shared" si="1777"/>
        <v>24</v>
      </c>
      <c r="AY690" s="456">
        <v>1.5784722222222223</v>
      </c>
      <c r="AZ690" s="12">
        <f t="shared" si="1740"/>
        <v>8.2638888888888928E-2</v>
      </c>
      <c r="BA690" s="225">
        <f t="shared" si="1741"/>
        <v>1</v>
      </c>
      <c r="BB690" s="225">
        <f t="shared" si="1742"/>
        <v>59</v>
      </c>
      <c r="BC690" s="456">
        <v>0.57847222222222217</v>
      </c>
      <c r="BD690" s="456">
        <v>0.57847222222222217</v>
      </c>
      <c r="BE690" s="12">
        <f t="shared" si="1717"/>
        <v>0</v>
      </c>
      <c r="BF690" s="13">
        <f t="shared" si="1718"/>
        <v>0</v>
      </c>
      <c r="BG690" s="13">
        <f t="shared" si="1719"/>
        <v>0</v>
      </c>
      <c r="BH690" s="456">
        <v>0.57847222222222217</v>
      </c>
      <c r="BI690" s="456">
        <v>0.57847222222222217</v>
      </c>
      <c r="BJ690" s="455"/>
      <c r="BK690" s="69">
        <f t="shared" si="1720"/>
        <v>0</v>
      </c>
      <c r="BL690" s="13">
        <f t="shared" si="1721"/>
        <v>0</v>
      </c>
      <c r="BM690" s="13">
        <f t="shared" si="1722"/>
        <v>0</v>
      </c>
      <c r="BN690" s="456">
        <v>0.58333333333333337</v>
      </c>
      <c r="BO690" s="12">
        <f t="shared" si="1465"/>
        <v>4.8611111111112049E-3</v>
      </c>
      <c r="BP690" s="225">
        <f t="shared" si="1466"/>
        <v>0</v>
      </c>
      <c r="BQ690" s="225">
        <f t="shared" si="1467"/>
        <v>7</v>
      </c>
      <c r="BR690" s="456">
        <v>0.58680555555555558</v>
      </c>
      <c r="BS690" s="12">
        <f t="shared" si="1368"/>
        <v>3.4722222222222099E-3</v>
      </c>
      <c r="BT690" s="225">
        <f t="shared" si="1369"/>
        <v>0</v>
      </c>
      <c r="BU690" s="225">
        <f t="shared" si="1370"/>
        <v>5</v>
      </c>
      <c r="BV690" s="456">
        <v>0.58680555555555558</v>
      </c>
      <c r="BW690" s="456">
        <v>0.59375</v>
      </c>
      <c r="BX690" s="12">
        <f t="shared" si="1743"/>
        <v>6.9444444444444198E-3</v>
      </c>
      <c r="BY690" s="13">
        <f t="shared" si="1744"/>
        <v>0</v>
      </c>
      <c r="BZ690" s="13">
        <f t="shared" si="1745"/>
        <v>10</v>
      </c>
      <c r="CA690" s="226">
        <f t="shared" si="1746"/>
        <v>0.375</v>
      </c>
      <c r="CB690" s="13">
        <f t="shared" si="1747"/>
        <v>9</v>
      </c>
      <c r="CC690" s="13">
        <f t="shared" si="1748"/>
        <v>0</v>
      </c>
      <c r="CD690" s="12">
        <f t="shared" si="1749"/>
        <v>0.1541666666666669</v>
      </c>
      <c r="CE690" s="13">
        <f t="shared" si="1750"/>
        <v>3</v>
      </c>
      <c r="CF690" s="13">
        <f t="shared" si="1751"/>
        <v>42</v>
      </c>
      <c r="CG690" s="12">
        <f t="shared" si="1752"/>
        <v>5.972222222222201E-2</v>
      </c>
      <c r="CH690" s="13">
        <f t="shared" si="1753"/>
        <v>1</v>
      </c>
      <c r="CI690" s="13">
        <f t="shared" si="1754"/>
        <v>26</v>
      </c>
      <c r="CJ690" s="12">
        <f t="shared" si="1755"/>
        <v>8.2638888888888928E-2</v>
      </c>
      <c r="CK690" s="13">
        <f t="shared" si="1756"/>
        <v>1</v>
      </c>
      <c r="CL690" s="13">
        <f t="shared" si="1757"/>
        <v>59</v>
      </c>
      <c r="CM690" s="62"/>
      <c r="CN690" s="62"/>
      <c r="CO690" s="62"/>
      <c r="CP690" s="12">
        <f t="shared" si="1723"/>
        <v>4.9305555555555595E-2</v>
      </c>
      <c r="CQ690" s="13">
        <f t="shared" si="1724"/>
        <v>1</v>
      </c>
      <c r="CR690" s="13">
        <f t="shared" si="1725"/>
        <v>11</v>
      </c>
      <c r="CS690" s="456">
        <v>0</v>
      </c>
      <c r="CT690" s="13">
        <f t="shared" si="1778"/>
        <v>0</v>
      </c>
      <c r="CU690" s="13">
        <f t="shared" si="1779"/>
        <v>0</v>
      </c>
      <c r="CV690" s="456">
        <v>0</v>
      </c>
      <c r="CW690" s="13">
        <f t="shared" si="1787"/>
        <v>0</v>
      </c>
      <c r="CX690" s="13">
        <f t="shared" si="1788"/>
        <v>0</v>
      </c>
      <c r="CY690" s="456">
        <v>0</v>
      </c>
      <c r="CZ690" s="13">
        <f t="shared" si="1789"/>
        <v>0</v>
      </c>
      <c r="DA690" s="13">
        <f t="shared" si="1790"/>
        <v>0</v>
      </c>
      <c r="DB690" s="456">
        <v>0</v>
      </c>
      <c r="DC690" s="13">
        <f t="shared" si="1782"/>
        <v>0</v>
      </c>
      <c r="DD690" s="13">
        <f t="shared" si="1783"/>
        <v>0</v>
      </c>
      <c r="DE690" s="456">
        <v>7.6388888888888886E-3</v>
      </c>
      <c r="DF690" s="13">
        <f t="shared" si="1791"/>
        <v>0</v>
      </c>
      <c r="DG690" s="13">
        <f t="shared" si="1792"/>
        <v>11</v>
      </c>
      <c r="DH690" s="456">
        <v>2.5694444444444447E-2</v>
      </c>
      <c r="DI690" s="13">
        <f t="shared" si="1784"/>
        <v>0</v>
      </c>
      <c r="DJ690" s="13">
        <f t="shared" si="1785"/>
        <v>37</v>
      </c>
      <c r="DK690" s="456">
        <v>0</v>
      </c>
      <c r="DL690" s="35">
        <f t="shared" si="1780"/>
        <v>0</v>
      </c>
      <c r="DM690" s="35">
        <f t="shared" si="1781"/>
        <v>0</v>
      </c>
      <c r="DN690" s="66">
        <f t="shared" si="1669"/>
        <v>2436056.9160000025</v>
      </c>
      <c r="DO690" s="74">
        <f t="shared" si="1662"/>
        <v>39213</v>
      </c>
      <c r="DP690" s="66">
        <f t="shared" si="1373"/>
        <v>66.556724137931027</v>
      </c>
      <c r="DQ690" s="63">
        <f t="shared" si="1700"/>
        <v>62.123706831918049</v>
      </c>
      <c r="DR690" s="66" t="e">
        <f t="shared" si="1762"/>
        <v>#NUM!</v>
      </c>
      <c r="DS690" s="96" t="e">
        <f t="shared" si="1763"/>
        <v>#NUM!</v>
      </c>
      <c r="DT690" s="66" t="e">
        <f t="shared" si="1764"/>
        <v>#NUM!</v>
      </c>
      <c r="DU690" s="66" t="e">
        <f t="shared" si="1765"/>
        <v>#NUM!</v>
      </c>
      <c r="FJ690" s="3">
        <f t="shared" si="1668"/>
        <v>0.23263888888888906</v>
      </c>
      <c r="FK690" s="3">
        <f t="shared" si="1766"/>
        <v>0.1111111111111111</v>
      </c>
      <c r="FL690" s="3">
        <f t="shared" si="1767"/>
        <v>7.6388888888889062E-2</v>
      </c>
    </row>
    <row r="691" spans="1:168">
      <c r="A691" s="199">
        <v>690</v>
      </c>
      <c r="B691" s="451">
        <v>98</v>
      </c>
      <c r="C691" s="452">
        <v>40901</v>
      </c>
      <c r="D691" s="453">
        <v>12</v>
      </c>
      <c r="E691" s="454" t="s">
        <v>830</v>
      </c>
      <c r="F691" s="451">
        <v>1</v>
      </c>
      <c r="G691" s="455" t="s">
        <v>445</v>
      </c>
      <c r="H691" s="455" t="s">
        <v>288</v>
      </c>
      <c r="I691" s="455" t="s">
        <v>563</v>
      </c>
      <c r="J691" s="456">
        <v>0.61458333333333337</v>
      </c>
      <c r="K691" s="457">
        <v>3710.41</v>
      </c>
      <c r="L691" s="455" t="s">
        <v>33</v>
      </c>
      <c r="M691" s="451">
        <v>59</v>
      </c>
      <c r="N691" s="451">
        <v>0</v>
      </c>
      <c r="O691" s="455"/>
      <c r="P691" s="456">
        <v>0.61458333333333337</v>
      </c>
      <c r="Q691" s="456">
        <v>0.61458333333333337</v>
      </c>
      <c r="R691" s="12">
        <f t="shared" si="1711"/>
        <v>0</v>
      </c>
      <c r="S691" s="13">
        <f t="shared" si="1712"/>
        <v>0</v>
      </c>
      <c r="T691" s="13">
        <f t="shared" si="1713"/>
        <v>0</v>
      </c>
      <c r="U691" s="456">
        <v>0.61805555555555558</v>
      </c>
      <c r="V691" s="12">
        <f t="shared" si="1567"/>
        <v>3.4722222222222099E-3</v>
      </c>
      <c r="W691" s="13">
        <f t="shared" si="1568"/>
        <v>0</v>
      </c>
      <c r="X691" s="225">
        <f t="shared" si="1569"/>
        <v>5</v>
      </c>
      <c r="Y691" s="456">
        <v>0.66666666666666663</v>
      </c>
      <c r="Z691" s="12">
        <f t="shared" si="1570"/>
        <v>4.8611111111111049E-2</v>
      </c>
      <c r="AA691" s="13">
        <f t="shared" si="1571"/>
        <v>1</v>
      </c>
      <c r="AB691" s="13">
        <f t="shared" si="1572"/>
        <v>10</v>
      </c>
      <c r="AC691" s="456">
        <v>0.70138888888888884</v>
      </c>
      <c r="AD691" s="12">
        <f t="shared" si="1616"/>
        <v>3.472222222222221E-2</v>
      </c>
      <c r="AE691" s="13">
        <f t="shared" si="1736"/>
        <v>0</v>
      </c>
      <c r="AF691" s="13">
        <f t="shared" si="1737"/>
        <v>50</v>
      </c>
      <c r="AG691" s="456">
        <v>0.70486111111111116</v>
      </c>
      <c r="AH691" s="456">
        <v>0.74652777777777779</v>
      </c>
      <c r="AI691" s="12">
        <f t="shared" si="1705"/>
        <v>4.166666666666663E-2</v>
      </c>
      <c r="AJ691" s="225">
        <f t="shared" si="1706"/>
        <v>1</v>
      </c>
      <c r="AK691" s="225">
        <f t="shared" si="1707"/>
        <v>0</v>
      </c>
      <c r="AL691" s="456">
        <v>0.70486111111111116</v>
      </c>
      <c r="AM691" s="456">
        <v>0.74652777777777779</v>
      </c>
      <c r="AN691" s="12">
        <f t="shared" si="1714"/>
        <v>4.166666666666663E-2</v>
      </c>
      <c r="AO691" s="13">
        <f t="shared" si="1715"/>
        <v>1</v>
      </c>
      <c r="AP691" s="13">
        <f t="shared" si="1716"/>
        <v>0</v>
      </c>
      <c r="AQ691" s="456">
        <v>0.74930555555555556</v>
      </c>
      <c r="AR691" s="12">
        <f t="shared" si="1786"/>
        <v>2.7777777777777679E-3</v>
      </c>
      <c r="AS691" s="225">
        <f t="shared" si="1773"/>
        <v>0</v>
      </c>
      <c r="AT691" s="13">
        <f t="shared" si="1774"/>
        <v>4</v>
      </c>
      <c r="AU691" s="456">
        <v>0.77361111111111114</v>
      </c>
      <c r="AV691" s="226">
        <f t="shared" si="1775"/>
        <v>2.430555555555558E-2</v>
      </c>
      <c r="AW691" s="13">
        <f t="shared" si="1776"/>
        <v>0</v>
      </c>
      <c r="AX691" s="13">
        <f t="shared" si="1777"/>
        <v>35</v>
      </c>
      <c r="AY691" s="456">
        <v>0.93888888888888899</v>
      </c>
      <c r="AZ691" s="12">
        <f t="shared" si="1740"/>
        <v>0.16527777777777786</v>
      </c>
      <c r="BA691" s="225">
        <f t="shared" si="1741"/>
        <v>3</v>
      </c>
      <c r="BB691" s="225">
        <f t="shared" si="1742"/>
        <v>58</v>
      </c>
      <c r="BC691" s="456">
        <v>0.93888888888888899</v>
      </c>
      <c r="BD691" s="456">
        <v>0.93888888888888899</v>
      </c>
      <c r="BE691" s="12">
        <f t="shared" si="1717"/>
        <v>0</v>
      </c>
      <c r="BF691" s="13">
        <f t="shared" si="1718"/>
        <v>0</v>
      </c>
      <c r="BG691" s="13">
        <f t="shared" si="1719"/>
        <v>0</v>
      </c>
      <c r="BH691" s="456">
        <v>0.93888888888888899</v>
      </c>
      <c r="BI691" s="456">
        <v>0.93888888888888899</v>
      </c>
      <c r="BJ691" s="455"/>
      <c r="BK691" s="69">
        <f t="shared" si="1720"/>
        <v>0</v>
      </c>
      <c r="BL691" s="13">
        <f t="shared" si="1721"/>
        <v>0</v>
      </c>
      <c r="BM691" s="13">
        <f t="shared" si="1722"/>
        <v>0</v>
      </c>
      <c r="BN691" s="456">
        <v>0.94444444444444453</v>
      </c>
      <c r="BO691" s="12">
        <f t="shared" si="1465"/>
        <v>5.5555555555555358E-3</v>
      </c>
      <c r="BP691" s="225">
        <f t="shared" si="1466"/>
        <v>0</v>
      </c>
      <c r="BQ691" s="225">
        <f t="shared" si="1467"/>
        <v>8</v>
      </c>
      <c r="BR691" s="456">
        <v>0.94791666666666663</v>
      </c>
      <c r="BS691" s="12">
        <f t="shared" si="1368"/>
        <v>3.4722222222220989E-3</v>
      </c>
      <c r="BT691" s="225">
        <f t="shared" si="1369"/>
        <v>0</v>
      </c>
      <c r="BU691" s="225">
        <f t="shared" si="1370"/>
        <v>5</v>
      </c>
      <c r="BV691" s="456">
        <v>0.94791666666666663</v>
      </c>
      <c r="BW691" s="456">
        <v>0.95138888888888884</v>
      </c>
      <c r="BX691" s="12">
        <f t="shared" si="1743"/>
        <v>3.4722222222222099E-3</v>
      </c>
      <c r="BY691" s="13">
        <f t="shared" si="1744"/>
        <v>0</v>
      </c>
      <c r="BZ691" s="13">
        <f t="shared" si="1745"/>
        <v>5</v>
      </c>
      <c r="CA691" s="226">
        <f t="shared" si="1746"/>
        <v>0.33680555555555547</v>
      </c>
      <c r="CB691" s="13">
        <f t="shared" si="1747"/>
        <v>8</v>
      </c>
      <c r="CC691" s="13">
        <f t="shared" si="1748"/>
        <v>5</v>
      </c>
      <c r="CD691" s="12">
        <f t="shared" si="1749"/>
        <v>4.6527777777777612E-2</v>
      </c>
      <c r="CE691" s="13">
        <f t="shared" si="1750"/>
        <v>1</v>
      </c>
      <c r="CF691" s="13">
        <f t="shared" si="1751"/>
        <v>7</v>
      </c>
      <c r="CG691" s="12">
        <f t="shared" si="1752"/>
        <v>4.166666666666663E-2</v>
      </c>
      <c r="CH691" s="13">
        <f t="shared" si="1753"/>
        <v>1</v>
      </c>
      <c r="CI691" s="13">
        <f t="shared" si="1754"/>
        <v>0</v>
      </c>
      <c r="CJ691" s="12">
        <f t="shared" si="1755"/>
        <v>0.16527777777777786</v>
      </c>
      <c r="CK691" s="13">
        <f t="shared" si="1756"/>
        <v>3</v>
      </c>
      <c r="CL691" s="13">
        <f t="shared" si="1757"/>
        <v>58</v>
      </c>
      <c r="CM691" s="62"/>
      <c r="CN691" s="62"/>
      <c r="CO691" s="62"/>
      <c r="CP691" s="12">
        <f t="shared" si="1723"/>
        <v>8.4722222222222296E-2</v>
      </c>
      <c r="CQ691" s="13">
        <f t="shared" si="1724"/>
        <v>2</v>
      </c>
      <c r="CR691" s="13">
        <f t="shared" si="1725"/>
        <v>2</v>
      </c>
      <c r="CS691" s="456">
        <v>0</v>
      </c>
      <c r="CT691" s="13">
        <f t="shared" si="1778"/>
        <v>0</v>
      </c>
      <c r="CU691" s="13">
        <f t="shared" si="1779"/>
        <v>0</v>
      </c>
      <c r="CV691" s="456">
        <v>0</v>
      </c>
      <c r="CW691" s="13">
        <f t="shared" si="1787"/>
        <v>0</v>
      </c>
      <c r="CX691" s="13">
        <f t="shared" si="1788"/>
        <v>0</v>
      </c>
      <c r="CY691" s="456">
        <v>0</v>
      </c>
      <c r="CZ691" s="13">
        <f t="shared" si="1789"/>
        <v>0</v>
      </c>
      <c r="DA691" s="13">
        <f t="shared" si="1790"/>
        <v>0</v>
      </c>
      <c r="DB691" s="456">
        <v>0</v>
      </c>
      <c r="DC691" s="13">
        <f t="shared" si="1782"/>
        <v>0</v>
      </c>
      <c r="DD691" s="13">
        <f t="shared" si="1783"/>
        <v>0</v>
      </c>
      <c r="DE691" s="456">
        <v>0</v>
      </c>
      <c r="DF691" s="13">
        <f t="shared" si="1791"/>
        <v>0</v>
      </c>
      <c r="DG691" s="13">
        <f t="shared" si="1792"/>
        <v>0</v>
      </c>
      <c r="DH691" s="456">
        <v>8.0555555555555561E-2</v>
      </c>
      <c r="DI691" s="13">
        <f t="shared" si="1784"/>
        <v>1</v>
      </c>
      <c r="DJ691" s="13">
        <f t="shared" si="1785"/>
        <v>56</v>
      </c>
      <c r="DK691" s="456">
        <v>0</v>
      </c>
      <c r="DL691" s="35">
        <f t="shared" si="1780"/>
        <v>0</v>
      </c>
      <c r="DM691" s="35">
        <f t="shared" si="1781"/>
        <v>0</v>
      </c>
      <c r="DN691" s="66">
        <f t="shared" si="1669"/>
        <v>2439767.3260000027</v>
      </c>
      <c r="DO691" s="74">
        <f t="shared" si="1662"/>
        <v>39272</v>
      </c>
      <c r="DP691" s="66">
        <f t="shared" si="1373"/>
        <v>62.88830508474576</v>
      </c>
      <c r="DQ691" s="63">
        <f t="shared" si="1700"/>
        <v>62.124855520472671</v>
      </c>
      <c r="DR691" s="66" t="e">
        <f t="shared" si="1762"/>
        <v>#NUM!</v>
      </c>
      <c r="DS691" s="96" t="e">
        <f t="shared" si="1763"/>
        <v>#NUM!</v>
      </c>
      <c r="DT691" s="66" t="e">
        <f t="shared" si="1764"/>
        <v>#NUM!</v>
      </c>
      <c r="DU691" s="66" t="e">
        <f t="shared" si="1765"/>
        <v>#NUM!</v>
      </c>
      <c r="FJ691" s="3">
        <f t="shared" si="1668"/>
        <v>0.12986111111111098</v>
      </c>
      <c r="FK691" s="3">
        <f t="shared" si="1766"/>
        <v>8.6805555555555469E-2</v>
      </c>
      <c r="FL691" s="3">
        <f t="shared" si="1767"/>
        <v>2.7777777777777679E-3</v>
      </c>
    </row>
    <row r="692" spans="1:168">
      <c r="A692" s="175">
        <v>691</v>
      </c>
      <c r="B692" s="451">
        <v>99</v>
      </c>
      <c r="C692" s="452">
        <v>40901</v>
      </c>
      <c r="D692" s="453">
        <v>12</v>
      </c>
      <c r="E692" s="454" t="s">
        <v>831</v>
      </c>
      <c r="F692" s="451">
        <v>1</v>
      </c>
      <c r="G692" s="455" t="s">
        <v>492</v>
      </c>
      <c r="H692" s="455" t="s">
        <v>413</v>
      </c>
      <c r="I692" s="455" t="s">
        <v>689</v>
      </c>
      <c r="J692" s="456">
        <v>0.71875</v>
      </c>
      <c r="K692" s="457">
        <v>3622.49</v>
      </c>
      <c r="L692" s="455" t="s">
        <v>34</v>
      </c>
      <c r="M692" s="451">
        <v>59</v>
      </c>
      <c r="N692" s="451">
        <v>0</v>
      </c>
      <c r="O692" s="455"/>
      <c r="P692" s="456">
        <v>0.71875</v>
      </c>
      <c r="Q692" s="456">
        <v>0.71875</v>
      </c>
      <c r="R692" s="12">
        <f t="shared" si="1711"/>
        <v>0</v>
      </c>
      <c r="S692" s="13">
        <f t="shared" si="1712"/>
        <v>0</v>
      </c>
      <c r="T692" s="13">
        <f t="shared" si="1713"/>
        <v>0</v>
      </c>
      <c r="U692" s="456">
        <v>0.72916666666666663</v>
      </c>
      <c r="V692" s="12">
        <f t="shared" si="1567"/>
        <v>1.041666666666663E-2</v>
      </c>
      <c r="W692" s="13">
        <f t="shared" si="1568"/>
        <v>0</v>
      </c>
      <c r="X692" s="225">
        <f t="shared" si="1569"/>
        <v>15</v>
      </c>
      <c r="Y692" s="456">
        <v>0.73958333333333337</v>
      </c>
      <c r="Z692" s="12">
        <f t="shared" si="1570"/>
        <v>1.0416666666666741E-2</v>
      </c>
      <c r="AA692" s="13">
        <f t="shared" si="1571"/>
        <v>0</v>
      </c>
      <c r="AB692" s="13">
        <f t="shared" si="1572"/>
        <v>15</v>
      </c>
      <c r="AC692" s="456">
        <v>0.76388888888888884</v>
      </c>
      <c r="AD692" s="12">
        <f t="shared" si="1616"/>
        <v>2.4305555555555469E-2</v>
      </c>
      <c r="AE692" s="13">
        <f t="shared" si="1736"/>
        <v>0</v>
      </c>
      <c r="AF692" s="13">
        <f t="shared" si="1737"/>
        <v>35</v>
      </c>
      <c r="AG692" s="456">
        <v>0.76736111111111116</v>
      </c>
      <c r="AH692" s="456">
        <v>0.81597222222222221</v>
      </c>
      <c r="AI692" s="12">
        <f t="shared" si="1705"/>
        <v>4.8611111111111049E-2</v>
      </c>
      <c r="AJ692" s="225">
        <f t="shared" si="1706"/>
        <v>1</v>
      </c>
      <c r="AK692" s="225">
        <f t="shared" si="1707"/>
        <v>10</v>
      </c>
      <c r="AL692" s="456">
        <v>0.76736111111111116</v>
      </c>
      <c r="AM692" s="456">
        <v>0.81597222222222221</v>
      </c>
      <c r="AN692" s="12">
        <f t="shared" si="1714"/>
        <v>4.8611111111111049E-2</v>
      </c>
      <c r="AO692" s="13">
        <f t="shared" si="1715"/>
        <v>1</v>
      </c>
      <c r="AP692" s="13">
        <f t="shared" si="1716"/>
        <v>10</v>
      </c>
      <c r="AQ692" s="456">
        <v>0.96527777777777779</v>
      </c>
      <c r="AR692" s="12">
        <f t="shared" si="1786"/>
        <v>0.14930555555555558</v>
      </c>
      <c r="AS692" s="225">
        <f t="shared" si="1773"/>
        <v>3</v>
      </c>
      <c r="AT692" s="13">
        <f t="shared" si="1774"/>
        <v>35</v>
      </c>
      <c r="AU692" s="456">
        <v>0.98611111111111116</v>
      </c>
      <c r="AV692" s="226">
        <f t="shared" si="1775"/>
        <v>2.083333333333337E-2</v>
      </c>
      <c r="AW692" s="13">
        <f t="shared" si="1776"/>
        <v>0</v>
      </c>
      <c r="AX692" s="13">
        <f t="shared" si="1777"/>
        <v>30</v>
      </c>
      <c r="AY692" s="456">
        <v>1.05</v>
      </c>
      <c r="AZ692" s="12">
        <f t="shared" si="1740"/>
        <v>6.3888888888888884E-2</v>
      </c>
      <c r="BA692" s="225">
        <f t="shared" si="1741"/>
        <v>1</v>
      </c>
      <c r="BB692" s="225">
        <f t="shared" si="1742"/>
        <v>32</v>
      </c>
      <c r="BC692" s="456">
        <v>1.05</v>
      </c>
      <c r="BD692" s="456">
        <v>1.05</v>
      </c>
      <c r="BE692" s="12">
        <f t="shared" si="1717"/>
        <v>0</v>
      </c>
      <c r="BF692" s="13">
        <f t="shared" si="1718"/>
        <v>0</v>
      </c>
      <c r="BG692" s="13">
        <f t="shared" si="1719"/>
        <v>0</v>
      </c>
      <c r="BH692" s="456">
        <v>1.05</v>
      </c>
      <c r="BI692" s="456">
        <v>1.05</v>
      </c>
      <c r="BJ692" s="455"/>
      <c r="BK692" s="69">
        <f t="shared" si="1720"/>
        <v>0</v>
      </c>
      <c r="BL692" s="13">
        <f t="shared" si="1721"/>
        <v>0</v>
      </c>
      <c r="BM692" s="13">
        <f t="shared" si="1722"/>
        <v>0</v>
      </c>
      <c r="BN692" s="456">
        <v>1.0569444444444445</v>
      </c>
      <c r="BO692" s="12">
        <f t="shared" si="1465"/>
        <v>6.9444444444444198E-3</v>
      </c>
      <c r="BP692" s="225">
        <f t="shared" si="1466"/>
        <v>0</v>
      </c>
      <c r="BQ692" s="225">
        <f t="shared" si="1467"/>
        <v>10</v>
      </c>
      <c r="BR692" s="456">
        <v>1.0604166666666666</v>
      </c>
      <c r="BS692" s="12">
        <f t="shared" si="1368"/>
        <v>3.4722222222220989E-3</v>
      </c>
      <c r="BT692" s="225">
        <f t="shared" si="1369"/>
        <v>0</v>
      </c>
      <c r="BU692" s="225">
        <f t="shared" si="1370"/>
        <v>5</v>
      </c>
      <c r="BV692" s="456">
        <v>1.0604166666666666</v>
      </c>
      <c r="BW692" s="456">
        <v>1.0625</v>
      </c>
      <c r="BX692" s="12">
        <f t="shared" si="1743"/>
        <v>2.083333333333437E-3</v>
      </c>
      <c r="BY692" s="13">
        <f t="shared" si="1744"/>
        <v>0</v>
      </c>
      <c r="BZ692" s="13">
        <f t="shared" si="1745"/>
        <v>3</v>
      </c>
      <c r="CA692" s="226">
        <f t="shared" si="1746"/>
        <v>0.34375</v>
      </c>
      <c r="CB692" s="13">
        <f t="shared" si="1747"/>
        <v>8</v>
      </c>
      <c r="CC692" s="13">
        <f t="shared" si="1748"/>
        <v>15</v>
      </c>
      <c r="CD692" s="12">
        <f t="shared" si="1749"/>
        <v>0.18402777777777757</v>
      </c>
      <c r="CE692" s="13">
        <f t="shared" si="1750"/>
        <v>4</v>
      </c>
      <c r="CF692" s="13">
        <f t="shared" si="1751"/>
        <v>25</v>
      </c>
      <c r="CG692" s="12">
        <f t="shared" si="1752"/>
        <v>4.8611111111111049E-2</v>
      </c>
      <c r="CH692" s="13">
        <f t="shared" si="1753"/>
        <v>1</v>
      </c>
      <c r="CI692" s="13">
        <f t="shared" si="1754"/>
        <v>10</v>
      </c>
      <c r="CJ692" s="12">
        <f t="shared" si="1755"/>
        <v>6.3888888888888884E-2</v>
      </c>
      <c r="CK692" s="13">
        <f t="shared" si="1756"/>
        <v>1</v>
      </c>
      <c r="CL692" s="13">
        <f t="shared" si="1757"/>
        <v>32</v>
      </c>
      <c r="CM692" s="62"/>
      <c r="CN692" s="62"/>
      <c r="CO692" s="62"/>
      <c r="CP692" s="12">
        <f t="shared" si="1723"/>
        <v>5.9027777777777776E-2</v>
      </c>
      <c r="CQ692" s="13">
        <f t="shared" si="1724"/>
        <v>1</v>
      </c>
      <c r="CR692" s="13">
        <f t="shared" si="1725"/>
        <v>25</v>
      </c>
      <c r="CS692" s="456">
        <v>0</v>
      </c>
      <c r="CT692" s="13">
        <f t="shared" si="1778"/>
        <v>0</v>
      </c>
      <c r="CU692" s="13">
        <f t="shared" si="1779"/>
        <v>0</v>
      </c>
      <c r="CV692" s="456">
        <v>0</v>
      </c>
      <c r="CW692" s="13">
        <f t="shared" si="1787"/>
        <v>0</v>
      </c>
      <c r="CX692" s="13">
        <f t="shared" si="1788"/>
        <v>0</v>
      </c>
      <c r="CY692" s="456">
        <v>0</v>
      </c>
      <c r="CZ692" s="13">
        <f t="shared" si="1789"/>
        <v>0</v>
      </c>
      <c r="DA692" s="13">
        <f t="shared" si="1790"/>
        <v>0</v>
      </c>
      <c r="DB692" s="456">
        <v>0</v>
      </c>
      <c r="DC692" s="13">
        <f t="shared" si="1782"/>
        <v>0</v>
      </c>
      <c r="DD692" s="13">
        <f t="shared" si="1783"/>
        <v>0</v>
      </c>
      <c r="DE692" s="456">
        <v>0</v>
      </c>
      <c r="DF692" s="13">
        <f t="shared" si="1791"/>
        <v>0</v>
      </c>
      <c r="DG692" s="13">
        <f t="shared" si="1792"/>
        <v>0</v>
      </c>
      <c r="DH692" s="456">
        <v>4.8611111111111112E-3</v>
      </c>
      <c r="DI692" s="13">
        <f t="shared" si="1784"/>
        <v>0</v>
      </c>
      <c r="DJ692" s="13">
        <f t="shared" si="1785"/>
        <v>7</v>
      </c>
      <c r="DK692" s="456">
        <v>0</v>
      </c>
      <c r="DL692" s="35">
        <f t="shared" si="1780"/>
        <v>0</v>
      </c>
      <c r="DM692" s="35">
        <f t="shared" si="1781"/>
        <v>0</v>
      </c>
      <c r="DN692" s="66">
        <f t="shared" si="1669"/>
        <v>2443389.8160000029</v>
      </c>
      <c r="DO692" s="74">
        <f t="shared" si="1662"/>
        <v>39331</v>
      </c>
      <c r="DP692" s="66">
        <f t="shared" si="1373"/>
        <v>61.398135593220339</v>
      </c>
      <c r="DQ692" s="63">
        <f t="shared" si="1700"/>
        <v>62.123765375912207</v>
      </c>
      <c r="DR692" s="66" t="e">
        <f t="shared" si="1762"/>
        <v>#NUM!</v>
      </c>
      <c r="DS692" s="96" t="e">
        <f t="shared" si="1763"/>
        <v>#NUM!</v>
      </c>
      <c r="DT692" s="66" t="e">
        <f t="shared" si="1764"/>
        <v>#NUM!</v>
      </c>
      <c r="DU692" s="66" t="e">
        <f t="shared" si="1765"/>
        <v>#NUM!</v>
      </c>
      <c r="FJ692" s="3">
        <f t="shared" si="1668"/>
        <v>0.23125000000000007</v>
      </c>
      <c r="FK692" s="3">
        <f t="shared" si="1766"/>
        <v>4.513888888888884E-2</v>
      </c>
      <c r="FL692" s="3">
        <f t="shared" si="1767"/>
        <v>0.14930555555555558</v>
      </c>
    </row>
    <row r="693" spans="1:168">
      <c r="A693" s="199">
        <v>692</v>
      </c>
      <c r="B693" s="451">
        <v>100</v>
      </c>
      <c r="C693" s="452">
        <v>40902</v>
      </c>
      <c r="D693" s="453">
        <v>12</v>
      </c>
      <c r="E693" s="454" t="s">
        <v>814</v>
      </c>
      <c r="F693" s="451">
        <v>3</v>
      </c>
      <c r="G693" s="455" t="s">
        <v>736</v>
      </c>
      <c r="H693" s="455" t="s">
        <v>413</v>
      </c>
      <c r="I693" s="455" t="s">
        <v>783</v>
      </c>
      <c r="J693" s="456">
        <v>0.875</v>
      </c>
      <c r="K693" s="457">
        <v>3465.44</v>
      </c>
      <c r="L693" s="455" t="s">
        <v>33</v>
      </c>
      <c r="M693" s="451">
        <v>59</v>
      </c>
      <c r="N693" s="451">
        <v>0</v>
      </c>
      <c r="O693" s="455"/>
      <c r="P693" s="456">
        <v>0.875</v>
      </c>
      <c r="Q693" s="456">
        <v>0.875</v>
      </c>
      <c r="R693" s="12">
        <f t="shared" si="1711"/>
        <v>0</v>
      </c>
      <c r="S693" s="13">
        <f t="shared" si="1712"/>
        <v>0</v>
      </c>
      <c r="T693" s="13">
        <f t="shared" si="1713"/>
        <v>0</v>
      </c>
      <c r="U693" s="456">
        <v>0.88888888888888884</v>
      </c>
      <c r="V693" s="12">
        <f t="shared" si="1567"/>
        <v>1.388888888888884E-2</v>
      </c>
      <c r="W693" s="13">
        <f t="shared" si="1568"/>
        <v>0</v>
      </c>
      <c r="X693" s="225">
        <f t="shared" si="1569"/>
        <v>20</v>
      </c>
      <c r="Y693" s="456">
        <v>0.89583333333333337</v>
      </c>
      <c r="Z693" s="12">
        <f t="shared" si="1570"/>
        <v>6.9444444444445308E-3</v>
      </c>
      <c r="AA693" s="13">
        <f t="shared" si="1571"/>
        <v>0</v>
      </c>
      <c r="AB693" s="13">
        <f t="shared" si="1572"/>
        <v>10</v>
      </c>
      <c r="AC693" s="456">
        <v>1.0138888888888888</v>
      </c>
      <c r="AD693" s="12">
        <f t="shared" si="1616"/>
        <v>0.11805555555555547</v>
      </c>
      <c r="AE693" s="13">
        <f t="shared" si="1736"/>
        <v>2</v>
      </c>
      <c r="AF693" s="13">
        <f t="shared" si="1737"/>
        <v>50</v>
      </c>
      <c r="AG693" s="456">
        <v>1.0173611111111112</v>
      </c>
      <c r="AH693" s="456">
        <v>1.0486111111111112</v>
      </c>
      <c r="AI693" s="12">
        <f t="shared" si="1705"/>
        <v>3.125E-2</v>
      </c>
      <c r="AJ693" s="225">
        <f t="shared" si="1706"/>
        <v>0</v>
      </c>
      <c r="AK693" s="225">
        <f t="shared" si="1707"/>
        <v>45</v>
      </c>
      <c r="AL693" s="456">
        <v>1.0173611111111112</v>
      </c>
      <c r="AM693" s="456">
        <v>1.0486111111111112</v>
      </c>
      <c r="AN693" s="12">
        <f t="shared" si="1714"/>
        <v>3.125E-2</v>
      </c>
      <c r="AO693" s="13">
        <f t="shared" si="1715"/>
        <v>0</v>
      </c>
      <c r="AP693" s="13">
        <f t="shared" si="1716"/>
        <v>45</v>
      </c>
      <c r="AQ693" s="456">
        <v>1.1138888888888889</v>
      </c>
      <c r="AR693" s="12">
        <f t="shared" si="1786"/>
        <v>6.5277777777777768E-2</v>
      </c>
      <c r="AS693" s="225">
        <f t="shared" si="1773"/>
        <v>1</v>
      </c>
      <c r="AT693" s="13">
        <f t="shared" si="1774"/>
        <v>34</v>
      </c>
      <c r="AU693" s="456">
        <v>1.1145833333333333</v>
      </c>
      <c r="AV693" s="226">
        <f t="shared" si="1775"/>
        <v>6.9444444444433095E-4</v>
      </c>
      <c r="AW693" s="13">
        <f t="shared" si="1776"/>
        <v>0</v>
      </c>
      <c r="AX693" s="13">
        <f t="shared" si="1777"/>
        <v>1</v>
      </c>
      <c r="AY693" s="456">
        <v>1.2680555555555555</v>
      </c>
      <c r="AZ693" s="12">
        <f t="shared" si="1740"/>
        <v>0.15347222222222223</v>
      </c>
      <c r="BA693" s="225">
        <f t="shared" si="1741"/>
        <v>3</v>
      </c>
      <c r="BB693" s="225">
        <f t="shared" si="1742"/>
        <v>41</v>
      </c>
      <c r="BC693" s="456">
        <v>1.2680555555555555</v>
      </c>
      <c r="BD693" s="456">
        <v>1.2680555555555555</v>
      </c>
      <c r="BE693" s="12">
        <f t="shared" ref="BE693:BE698" si="1793">BD693-BC693</f>
        <v>0</v>
      </c>
      <c r="BF693" s="13">
        <f t="shared" ref="BF693:BF698" si="1794">HOUR(BE693)</f>
        <v>0</v>
      </c>
      <c r="BG693" s="13">
        <f t="shared" ref="BG693:BG698" si="1795">MINUTE(BE693)</f>
        <v>0</v>
      </c>
      <c r="BH693" s="456">
        <v>1.2680555555555555</v>
      </c>
      <c r="BI693" s="456">
        <v>1.2680555555555555</v>
      </c>
      <c r="BJ693" s="455"/>
      <c r="BK693" s="69">
        <f t="shared" si="1720"/>
        <v>0</v>
      </c>
      <c r="BL693" s="13">
        <f t="shared" si="1721"/>
        <v>0</v>
      </c>
      <c r="BM693" s="13">
        <f t="shared" si="1722"/>
        <v>0</v>
      </c>
      <c r="BN693" s="456">
        <v>1.2743055555555556</v>
      </c>
      <c r="BO693" s="12">
        <f t="shared" si="1465"/>
        <v>6.2500000000000888E-3</v>
      </c>
      <c r="BP693" s="225">
        <f t="shared" si="1466"/>
        <v>0</v>
      </c>
      <c r="BQ693" s="225">
        <f t="shared" si="1467"/>
        <v>9</v>
      </c>
      <c r="BR693" s="456">
        <v>1.2777777777777779</v>
      </c>
      <c r="BS693" s="12">
        <f t="shared" si="1368"/>
        <v>3.4722222222223209E-3</v>
      </c>
      <c r="BT693" s="225">
        <f t="shared" si="1369"/>
        <v>0</v>
      </c>
      <c r="BU693" s="225">
        <f t="shared" si="1370"/>
        <v>5</v>
      </c>
      <c r="BV693" s="456">
        <v>1.2777777777777779</v>
      </c>
      <c r="BW693" s="456">
        <v>1.2916666666666667</v>
      </c>
      <c r="BX693" s="12">
        <f t="shared" si="1743"/>
        <v>1.388888888888884E-2</v>
      </c>
      <c r="BY693" s="13">
        <f t="shared" si="1744"/>
        <v>0</v>
      </c>
      <c r="BZ693" s="13">
        <f t="shared" si="1745"/>
        <v>20</v>
      </c>
      <c r="CA693" s="226">
        <f t="shared" si="1746"/>
        <v>0.41666666666666674</v>
      </c>
      <c r="CB693" s="13">
        <f t="shared" si="1747"/>
        <v>10</v>
      </c>
      <c r="CC693" s="13">
        <f t="shared" si="1748"/>
        <v>0</v>
      </c>
      <c r="CD693" s="12">
        <f t="shared" si="1749"/>
        <v>0.19305555555555565</v>
      </c>
      <c r="CE693" s="13">
        <f t="shared" si="1750"/>
        <v>4</v>
      </c>
      <c r="CF693" s="13">
        <f t="shared" si="1751"/>
        <v>38</v>
      </c>
      <c r="CG693" s="12">
        <f t="shared" si="1752"/>
        <v>3.125E-2</v>
      </c>
      <c r="CH693" s="13">
        <f t="shared" si="1753"/>
        <v>0</v>
      </c>
      <c r="CI693" s="13">
        <f t="shared" si="1754"/>
        <v>45</v>
      </c>
      <c r="CJ693" s="12">
        <f t="shared" si="1755"/>
        <v>0.15347222222222223</v>
      </c>
      <c r="CK693" s="13">
        <f t="shared" si="1756"/>
        <v>3</v>
      </c>
      <c r="CL693" s="13">
        <f t="shared" si="1757"/>
        <v>41</v>
      </c>
      <c r="CM693" s="62"/>
      <c r="CN693" s="62"/>
      <c r="CO693" s="62"/>
      <c r="CP693" s="12">
        <f t="shared" si="1723"/>
        <v>7.7083333333333337E-2</v>
      </c>
      <c r="CQ693" s="13">
        <f t="shared" si="1724"/>
        <v>1</v>
      </c>
      <c r="CR693" s="13">
        <f t="shared" si="1725"/>
        <v>51</v>
      </c>
      <c r="CS693" s="456">
        <v>0</v>
      </c>
      <c r="CT693" s="13">
        <f>HOUR(CS693)</f>
        <v>0</v>
      </c>
      <c r="CU693" s="13">
        <f>MINUTE(CS693)</f>
        <v>0</v>
      </c>
      <c r="CV693" s="456">
        <v>5.347222222222222E-2</v>
      </c>
      <c r="CW693" s="13">
        <f t="shared" si="1787"/>
        <v>1</v>
      </c>
      <c r="CX693" s="13">
        <f t="shared" si="1788"/>
        <v>17</v>
      </c>
      <c r="CY693" s="456">
        <v>0</v>
      </c>
      <c r="CZ693" s="13">
        <f t="shared" si="1789"/>
        <v>0</v>
      </c>
      <c r="DA693" s="13">
        <f t="shared" si="1790"/>
        <v>0</v>
      </c>
      <c r="DB693" s="456">
        <v>0</v>
      </c>
      <c r="DC693" s="13">
        <f t="shared" ref="DC693:DC702" si="1796">HOUR(DB693)</f>
        <v>0</v>
      </c>
      <c r="DD693" s="13">
        <f t="shared" ref="DD693:DD702" si="1797">MINUTE(DB693)</f>
        <v>0</v>
      </c>
      <c r="DE693" s="456">
        <v>0</v>
      </c>
      <c r="DF693" s="13">
        <f t="shared" si="1791"/>
        <v>0</v>
      </c>
      <c r="DG693" s="13">
        <f t="shared" si="1792"/>
        <v>0</v>
      </c>
      <c r="DH693" s="456">
        <v>2.2916666666666669E-2</v>
      </c>
      <c r="DI693" s="13">
        <f t="shared" si="1784"/>
        <v>0</v>
      </c>
      <c r="DJ693" s="13">
        <f t="shared" si="1785"/>
        <v>33</v>
      </c>
      <c r="DK693" s="456">
        <v>0</v>
      </c>
      <c r="DL693" s="35">
        <f t="shared" si="1780"/>
        <v>0</v>
      </c>
      <c r="DM693" s="35">
        <f t="shared" si="1781"/>
        <v>0</v>
      </c>
      <c r="DN693" s="66">
        <f t="shared" si="1669"/>
        <v>2446855.2560000028</v>
      </c>
      <c r="DO693" s="74">
        <f t="shared" si="1662"/>
        <v>39390</v>
      </c>
      <c r="DP693" s="66">
        <f t="shared" si="1373"/>
        <v>58.736271186440682</v>
      </c>
      <c r="DQ693" s="63">
        <f t="shared" si="1700"/>
        <v>62.118691444529141</v>
      </c>
      <c r="DR693" s="66" t="e">
        <f t="shared" si="1762"/>
        <v>#NUM!</v>
      </c>
      <c r="DS693" s="96" t="e">
        <f t="shared" si="1763"/>
        <v>#NUM!</v>
      </c>
      <c r="DT693" s="66" t="e">
        <f t="shared" si="1764"/>
        <v>#NUM!</v>
      </c>
      <c r="DU693" s="66" t="e">
        <f t="shared" si="1765"/>
        <v>#NUM!</v>
      </c>
      <c r="FJ693" s="3">
        <f t="shared" si="1668"/>
        <v>0.23194444444444451</v>
      </c>
      <c r="FK693" s="3">
        <f t="shared" si="1766"/>
        <v>0.13888888888888884</v>
      </c>
      <c r="FL693" s="3">
        <f t="shared" si="1767"/>
        <v>6.5277777777777768E-2</v>
      </c>
    </row>
    <row r="694" spans="1:168">
      <c r="A694" s="175">
        <v>693</v>
      </c>
      <c r="B694" s="451">
        <v>101</v>
      </c>
      <c r="C694" s="452">
        <v>40902</v>
      </c>
      <c r="D694" s="453">
        <v>12</v>
      </c>
      <c r="E694" s="454" t="s">
        <v>39</v>
      </c>
      <c r="F694" s="451">
        <v>36</v>
      </c>
      <c r="G694" s="455" t="s">
        <v>38</v>
      </c>
      <c r="H694" s="455" t="s">
        <v>835</v>
      </c>
      <c r="I694" s="455" t="s">
        <v>836</v>
      </c>
      <c r="J694" s="456">
        <v>0.125</v>
      </c>
      <c r="K694" s="457">
        <v>3502.08</v>
      </c>
      <c r="L694" s="455" t="s">
        <v>34</v>
      </c>
      <c r="M694" s="451">
        <v>57</v>
      </c>
      <c r="N694" s="451">
        <v>2</v>
      </c>
      <c r="O694" s="455"/>
      <c r="P694" s="456">
        <v>0.125</v>
      </c>
      <c r="Q694" s="456">
        <v>0.125</v>
      </c>
      <c r="R694" s="12">
        <f t="shared" si="1711"/>
        <v>0</v>
      </c>
      <c r="S694" s="13">
        <f t="shared" si="1712"/>
        <v>0</v>
      </c>
      <c r="T694" s="13">
        <f t="shared" si="1713"/>
        <v>0</v>
      </c>
      <c r="U694" s="456">
        <v>0.13194444444444445</v>
      </c>
      <c r="V694" s="12">
        <f t="shared" si="1567"/>
        <v>6.9444444444444475E-3</v>
      </c>
      <c r="W694" s="13">
        <f t="shared" si="1568"/>
        <v>0</v>
      </c>
      <c r="X694" s="225">
        <f t="shared" si="1569"/>
        <v>10</v>
      </c>
      <c r="Y694" s="456">
        <v>0.1423611111111111</v>
      </c>
      <c r="Z694" s="12">
        <f t="shared" si="1570"/>
        <v>1.0416666666666657E-2</v>
      </c>
      <c r="AA694" s="13">
        <f t="shared" si="1571"/>
        <v>0</v>
      </c>
      <c r="AB694" s="13">
        <f t="shared" si="1572"/>
        <v>15</v>
      </c>
      <c r="AC694" s="456">
        <v>0.16666666666666666</v>
      </c>
      <c r="AD694" s="12">
        <f t="shared" si="1616"/>
        <v>2.4305555555555552E-2</v>
      </c>
      <c r="AE694" s="13">
        <f t="shared" si="1736"/>
        <v>0</v>
      </c>
      <c r="AF694" s="13">
        <f t="shared" si="1737"/>
        <v>35</v>
      </c>
      <c r="AG694" s="456">
        <v>0.17361111111111113</v>
      </c>
      <c r="AH694" s="456">
        <v>0.31944444444444448</v>
      </c>
      <c r="AI694" s="12">
        <f t="shared" si="1705"/>
        <v>0.14583333333333334</v>
      </c>
      <c r="AJ694" s="225">
        <f t="shared" si="1706"/>
        <v>3</v>
      </c>
      <c r="AK694" s="225">
        <f t="shared" si="1707"/>
        <v>30</v>
      </c>
      <c r="AL694" s="456">
        <v>0.17361111111111113</v>
      </c>
      <c r="AM694" s="456">
        <v>0.31944444444444448</v>
      </c>
      <c r="AN694" s="12">
        <f t="shared" si="1714"/>
        <v>0.14583333333333334</v>
      </c>
      <c r="AO694" s="13">
        <f t="shared" si="1715"/>
        <v>3</v>
      </c>
      <c r="AP694" s="13">
        <f t="shared" si="1716"/>
        <v>30</v>
      </c>
      <c r="AQ694" s="456">
        <v>0.36805555555555558</v>
      </c>
      <c r="AR694" s="12">
        <f t="shared" si="1786"/>
        <v>4.8611111111111105E-2</v>
      </c>
      <c r="AS694" s="225">
        <f t="shared" si="1773"/>
        <v>1</v>
      </c>
      <c r="AT694" s="13">
        <f t="shared" si="1774"/>
        <v>10</v>
      </c>
      <c r="AU694" s="456">
        <v>0.32291666666666669</v>
      </c>
      <c r="AV694" s="226">
        <f>AU694-AH694</f>
        <v>3.4722222222222099E-3</v>
      </c>
      <c r="AW694" s="13">
        <f t="shared" si="1776"/>
        <v>0</v>
      </c>
      <c r="AX694" s="13">
        <f t="shared" si="1777"/>
        <v>5</v>
      </c>
      <c r="AY694" s="456">
        <v>0.55555555555555558</v>
      </c>
      <c r="AZ694" s="12">
        <f t="shared" si="1740"/>
        <v>0.2326388888888889</v>
      </c>
      <c r="BA694" s="225">
        <f t="shared" si="1741"/>
        <v>5</v>
      </c>
      <c r="BB694" s="225">
        <f t="shared" si="1742"/>
        <v>35</v>
      </c>
      <c r="BC694" s="456">
        <v>0.55902777777777779</v>
      </c>
      <c r="BD694" s="456">
        <v>0.55902777777777779</v>
      </c>
      <c r="BE694" s="12">
        <f t="shared" si="1793"/>
        <v>0</v>
      </c>
      <c r="BF694" s="13">
        <f t="shared" si="1794"/>
        <v>0</v>
      </c>
      <c r="BG694" s="13">
        <f t="shared" si="1795"/>
        <v>0</v>
      </c>
      <c r="BH694" s="456">
        <v>0.55902777777777779</v>
      </c>
      <c r="BI694" s="456">
        <v>0.55902777777777779</v>
      </c>
      <c r="BJ694" s="455"/>
      <c r="BK694" s="69">
        <f t="shared" si="1720"/>
        <v>0</v>
      </c>
      <c r="BL694" s="13">
        <f t="shared" si="1721"/>
        <v>0</v>
      </c>
      <c r="BM694" s="13">
        <f t="shared" si="1722"/>
        <v>0</v>
      </c>
      <c r="BN694" s="456">
        <v>0.56597222222222221</v>
      </c>
      <c r="BO694" s="12">
        <f t="shared" si="1465"/>
        <v>6.9444444444444198E-3</v>
      </c>
      <c r="BP694" s="225">
        <f t="shared" si="1466"/>
        <v>0</v>
      </c>
      <c r="BQ694" s="225">
        <f t="shared" si="1467"/>
        <v>10</v>
      </c>
      <c r="BR694" s="456">
        <v>0.56944444444444442</v>
      </c>
      <c r="BS694" s="12">
        <f t="shared" si="1368"/>
        <v>3.4722222222222099E-3</v>
      </c>
      <c r="BT694" s="225">
        <f t="shared" si="1369"/>
        <v>0</v>
      </c>
      <c r="BU694" s="225">
        <f t="shared" si="1370"/>
        <v>5</v>
      </c>
      <c r="BV694" s="456">
        <v>0.56944444444444442</v>
      </c>
      <c r="BW694" s="456">
        <v>0.57638888888888895</v>
      </c>
      <c r="BX694" s="12">
        <f t="shared" si="1743"/>
        <v>6.9444444444445308E-3</v>
      </c>
      <c r="BY694" s="13">
        <f t="shared" si="1744"/>
        <v>0</v>
      </c>
      <c r="BZ694" s="13">
        <f t="shared" si="1745"/>
        <v>10</v>
      </c>
      <c r="CA694" s="226">
        <f t="shared" si="1746"/>
        <v>0.45138888888888895</v>
      </c>
      <c r="CB694" s="13">
        <f t="shared" si="1747"/>
        <v>10</v>
      </c>
      <c r="CC694" s="13">
        <f t="shared" si="1748"/>
        <v>50</v>
      </c>
      <c r="CD694" s="12">
        <f t="shared" si="1749"/>
        <v>8.3333333333333287E-2</v>
      </c>
      <c r="CE694" s="13">
        <f t="shared" si="1750"/>
        <v>2</v>
      </c>
      <c r="CF694" s="13">
        <f t="shared" si="1751"/>
        <v>0</v>
      </c>
      <c r="CG694" s="12">
        <f t="shared" si="1752"/>
        <v>0.14583333333333334</v>
      </c>
      <c r="CH694" s="13">
        <f t="shared" si="1753"/>
        <v>3</v>
      </c>
      <c r="CI694" s="13">
        <f t="shared" si="1754"/>
        <v>30</v>
      </c>
      <c r="CJ694" s="12">
        <f t="shared" si="1755"/>
        <v>0.2326388888888889</v>
      </c>
      <c r="CK694" s="13">
        <f t="shared" si="1756"/>
        <v>5</v>
      </c>
      <c r="CL694" s="13">
        <f t="shared" si="1757"/>
        <v>35</v>
      </c>
      <c r="CM694" s="62"/>
      <c r="CN694" s="62"/>
      <c r="CO694" s="62"/>
      <c r="CP694" s="12">
        <f t="shared" si="1723"/>
        <v>4.3750000000000011E-2</v>
      </c>
      <c r="CQ694" s="13">
        <f t="shared" si="1724"/>
        <v>1</v>
      </c>
      <c r="CR694" s="13">
        <f t="shared" si="1725"/>
        <v>3</v>
      </c>
      <c r="CS694" s="456">
        <v>0</v>
      </c>
      <c r="CT694" s="13">
        <f>HOUR(CS694)</f>
        <v>0</v>
      </c>
      <c r="CU694" s="13">
        <f>MINUTE(CS694)</f>
        <v>0</v>
      </c>
      <c r="CV694" s="456">
        <v>0</v>
      </c>
      <c r="CW694" s="13">
        <f t="shared" ref="CW694:CW707" si="1798">HOUR(CV694)</f>
        <v>0</v>
      </c>
      <c r="CX694" s="13">
        <f t="shared" ref="CX694:CX707" si="1799">MINUTE(CV694)</f>
        <v>0</v>
      </c>
      <c r="CY694" s="456">
        <v>0</v>
      </c>
      <c r="CZ694" s="13">
        <f t="shared" si="1789"/>
        <v>0</v>
      </c>
      <c r="DA694" s="13">
        <f t="shared" si="1790"/>
        <v>0</v>
      </c>
      <c r="DB694" s="456">
        <v>0.18055555555555555</v>
      </c>
      <c r="DC694" s="13">
        <f t="shared" si="1796"/>
        <v>4</v>
      </c>
      <c r="DD694" s="13">
        <f t="shared" si="1797"/>
        <v>20</v>
      </c>
      <c r="DE694" s="456">
        <v>0</v>
      </c>
      <c r="DF694" s="13">
        <f t="shared" si="1791"/>
        <v>0</v>
      </c>
      <c r="DG694" s="13">
        <f t="shared" si="1792"/>
        <v>0</v>
      </c>
      <c r="DH694" s="456">
        <v>8.3333333333333332E-3</v>
      </c>
      <c r="DI694" s="13">
        <f t="shared" si="1784"/>
        <v>0</v>
      </c>
      <c r="DJ694" s="13">
        <f t="shared" si="1785"/>
        <v>12</v>
      </c>
      <c r="DK694" s="456">
        <v>0</v>
      </c>
      <c r="DL694" s="35">
        <f t="shared" si="1780"/>
        <v>0</v>
      </c>
      <c r="DM694" s="35">
        <f t="shared" si="1781"/>
        <v>0</v>
      </c>
      <c r="DN694" s="66">
        <f t="shared" si="1669"/>
        <v>2450357.3360000029</v>
      </c>
      <c r="DO694" s="74">
        <f t="shared" si="1662"/>
        <v>39447</v>
      </c>
      <c r="DP694" s="66">
        <f t="shared" si="1373"/>
        <v>61.44</v>
      </c>
      <c r="DQ694" s="63">
        <f t="shared" si="1700"/>
        <v>62.11771075113451</v>
      </c>
      <c r="DR694" s="66" t="e">
        <f t="shared" si="1762"/>
        <v>#NUM!</v>
      </c>
      <c r="DS694" s="96" t="e">
        <f t="shared" si="1763"/>
        <v>#NUM!</v>
      </c>
      <c r="DT694" s="66" t="e">
        <f t="shared" si="1764"/>
        <v>#NUM!</v>
      </c>
      <c r="DU694" s="66" t="e">
        <f t="shared" si="1765"/>
        <v>#NUM!</v>
      </c>
      <c r="FJ694" s="3">
        <f t="shared" si="1668"/>
        <v>7.2916666666666741E-2</v>
      </c>
      <c r="FK694" s="3">
        <f t="shared" si="1766"/>
        <v>4.1666666666666657E-2</v>
      </c>
      <c r="FL694" s="3">
        <f t="shared" si="1767"/>
        <v>4.8611111111111105E-2</v>
      </c>
    </row>
    <row r="695" spans="1:168" ht="45">
      <c r="A695" s="175">
        <v>694</v>
      </c>
      <c r="B695" s="451">
        <v>102</v>
      </c>
      <c r="C695" s="452">
        <v>40902</v>
      </c>
      <c r="D695" s="453">
        <v>12</v>
      </c>
      <c r="E695" s="454" t="s">
        <v>39</v>
      </c>
      <c r="F695" s="451">
        <v>37</v>
      </c>
      <c r="G695" s="455" t="s">
        <v>38</v>
      </c>
      <c r="H695" s="455" t="s">
        <v>476</v>
      </c>
      <c r="I695" s="455" t="s">
        <v>833</v>
      </c>
      <c r="J695" s="456">
        <v>0.1875</v>
      </c>
      <c r="K695" s="457">
        <v>3593.83</v>
      </c>
      <c r="L695" s="455" t="s">
        <v>34</v>
      </c>
      <c r="M695" s="451">
        <v>59</v>
      </c>
      <c r="N695" s="451">
        <v>0</v>
      </c>
      <c r="O695" s="455"/>
      <c r="P695" s="456">
        <v>0.1875</v>
      </c>
      <c r="Q695" s="456">
        <v>0.1875</v>
      </c>
      <c r="R695" s="12">
        <f t="shared" si="1711"/>
        <v>0</v>
      </c>
      <c r="S695" s="13">
        <f t="shared" si="1712"/>
        <v>0</v>
      </c>
      <c r="T695" s="13">
        <f t="shared" si="1713"/>
        <v>0</v>
      </c>
      <c r="U695" s="456">
        <v>0.19444444444444445</v>
      </c>
      <c r="V695" s="12">
        <f t="shared" si="1567"/>
        <v>6.9444444444444475E-3</v>
      </c>
      <c r="W695" s="13">
        <f t="shared" si="1568"/>
        <v>0</v>
      </c>
      <c r="X695" s="225">
        <f t="shared" si="1569"/>
        <v>10</v>
      </c>
      <c r="Y695" s="456">
        <v>0.20138888888888887</v>
      </c>
      <c r="Z695" s="12">
        <f t="shared" si="1570"/>
        <v>6.9444444444444198E-3</v>
      </c>
      <c r="AA695" s="13">
        <f t="shared" si="1571"/>
        <v>0</v>
      </c>
      <c r="AB695" s="13">
        <f t="shared" si="1572"/>
        <v>10</v>
      </c>
      <c r="AC695" s="456">
        <v>0.25</v>
      </c>
      <c r="AD695" s="12">
        <f t="shared" si="1616"/>
        <v>4.8611111111111133E-2</v>
      </c>
      <c r="AE695" s="13">
        <f t="shared" si="1736"/>
        <v>1</v>
      </c>
      <c r="AF695" s="13">
        <f t="shared" si="1737"/>
        <v>10</v>
      </c>
      <c r="AG695" s="456">
        <v>0.35416666666666669</v>
      </c>
      <c r="AH695" s="456">
        <v>0.40277777777777773</v>
      </c>
      <c r="AI695" s="12">
        <f t="shared" si="1705"/>
        <v>4.8611111111111049E-2</v>
      </c>
      <c r="AJ695" s="225">
        <f t="shared" si="1706"/>
        <v>1</v>
      </c>
      <c r="AK695" s="225">
        <f t="shared" si="1707"/>
        <v>10</v>
      </c>
      <c r="AL695" s="456">
        <v>0.35416666666666669</v>
      </c>
      <c r="AM695" s="456">
        <v>0.40277777777777773</v>
      </c>
      <c r="AN695" s="12">
        <f t="shared" si="1714"/>
        <v>4.8611111111111049E-2</v>
      </c>
      <c r="AO695" s="13">
        <f t="shared" si="1715"/>
        <v>1</v>
      </c>
      <c r="AP695" s="13">
        <f t="shared" si="1716"/>
        <v>10</v>
      </c>
      <c r="AQ695" s="456">
        <v>0.70833333333333337</v>
      </c>
      <c r="AR695" s="12">
        <f t="shared" si="1786"/>
        <v>0.30555555555555564</v>
      </c>
      <c r="AS695" s="225">
        <f t="shared" si="1773"/>
        <v>7</v>
      </c>
      <c r="AT695" s="13">
        <f t="shared" si="1774"/>
        <v>20</v>
      </c>
      <c r="AU695" s="456">
        <v>0.375</v>
      </c>
      <c r="AV695" s="226">
        <f>AU695-AC695</f>
        <v>0.125</v>
      </c>
      <c r="AW695" s="13">
        <f t="shared" si="1776"/>
        <v>3</v>
      </c>
      <c r="AX695" s="13">
        <f t="shared" si="1777"/>
        <v>0</v>
      </c>
      <c r="AY695" s="456">
        <v>0.74097222222222225</v>
      </c>
      <c r="AZ695" s="12">
        <f t="shared" si="1740"/>
        <v>0.36597222222222225</v>
      </c>
      <c r="BA695" s="225">
        <f t="shared" si="1741"/>
        <v>8</v>
      </c>
      <c r="BB695" s="225">
        <f t="shared" si="1742"/>
        <v>47</v>
      </c>
      <c r="BC695" s="456">
        <v>0.74097222222222225</v>
      </c>
      <c r="BD695" s="456">
        <v>0.74097222222222225</v>
      </c>
      <c r="BE695" s="12">
        <f t="shared" si="1793"/>
        <v>0</v>
      </c>
      <c r="BF695" s="13">
        <f t="shared" si="1794"/>
        <v>0</v>
      </c>
      <c r="BG695" s="13">
        <f t="shared" si="1795"/>
        <v>0</v>
      </c>
      <c r="BH695" s="456">
        <v>0.74097222222222225</v>
      </c>
      <c r="BI695" s="456">
        <v>0.74097222222222225</v>
      </c>
      <c r="BJ695" s="455"/>
      <c r="BK695" s="69">
        <f t="shared" si="1720"/>
        <v>0</v>
      </c>
      <c r="BL695" s="13">
        <f t="shared" si="1721"/>
        <v>0</v>
      </c>
      <c r="BM695" s="13">
        <f t="shared" si="1722"/>
        <v>0</v>
      </c>
      <c r="BN695" s="456">
        <v>0.75</v>
      </c>
      <c r="BO695" s="12">
        <f t="shared" si="1465"/>
        <v>9.0277777777777457E-3</v>
      </c>
      <c r="BP695" s="225">
        <f t="shared" si="1466"/>
        <v>0</v>
      </c>
      <c r="BQ695" s="225">
        <f t="shared" si="1467"/>
        <v>13</v>
      </c>
      <c r="BR695" s="456">
        <v>0.75347222222222221</v>
      </c>
      <c r="BS695" s="12">
        <f t="shared" si="1368"/>
        <v>3.4722222222222099E-3</v>
      </c>
      <c r="BT695" s="225">
        <f t="shared" si="1369"/>
        <v>0</v>
      </c>
      <c r="BU695" s="225">
        <f t="shared" si="1370"/>
        <v>5</v>
      </c>
      <c r="BV695" s="456">
        <v>0.75347222222222221</v>
      </c>
      <c r="BW695" s="456">
        <v>0.76736111111111116</v>
      </c>
      <c r="BX695" s="12">
        <f t="shared" si="1743"/>
        <v>1.3888888888888951E-2</v>
      </c>
      <c r="BY695" s="13">
        <f t="shared" si="1744"/>
        <v>0</v>
      </c>
      <c r="BZ695" s="13">
        <f t="shared" si="1745"/>
        <v>20</v>
      </c>
      <c r="CA695" s="226">
        <f t="shared" si="1746"/>
        <v>0.57986111111111116</v>
      </c>
      <c r="CB695" s="13">
        <f t="shared" si="1747"/>
        <v>13</v>
      </c>
      <c r="CC695" s="13">
        <f t="shared" si="1748"/>
        <v>55</v>
      </c>
      <c r="CD695" s="12">
        <f t="shared" si="1749"/>
        <v>0.3666666666666667</v>
      </c>
      <c r="CE695" s="13">
        <f t="shared" si="1750"/>
        <v>8</v>
      </c>
      <c r="CF695" s="13">
        <f t="shared" si="1751"/>
        <v>48</v>
      </c>
      <c r="CG695" s="12">
        <f t="shared" si="1752"/>
        <v>4.8611111111111049E-2</v>
      </c>
      <c r="CH695" s="13">
        <f t="shared" si="1753"/>
        <v>1</v>
      </c>
      <c r="CI695" s="13">
        <f t="shared" si="1754"/>
        <v>10</v>
      </c>
      <c r="CJ695" s="12">
        <f t="shared" si="1755"/>
        <v>0.36597222222222225</v>
      </c>
      <c r="CK695" s="13">
        <f t="shared" si="1756"/>
        <v>8</v>
      </c>
      <c r="CL695" s="13">
        <f t="shared" si="1757"/>
        <v>47</v>
      </c>
      <c r="CM695" s="62"/>
      <c r="CN695" s="62"/>
      <c r="CO695" s="62"/>
      <c r="CP695" s="12">
        <f t="shared" si="1723"/>
        <v>3.8194444444444475E-2</v>
      </c>
      <c r="CQ695" s="13">
        <f t="shared" si="1724"/>
        <v>0</v>
      </c>
      <c r="CR695" s="13">
        <f t="shared" si="1725"/>
        <v>55</v>
      </c>
      <c r="CS695" s="456">
        <v>0</v>
      </c>
      <c r="CT695" s="13">
        <f>HOUR(CS695)</f>
        <v>0</v>
      </c>
      <c r="CU695" s="13">
        <f>MINUTE(CS695)</f>
        <v>0</v>
      </c>
      <c r="CV695" s="456">
        <v>0</v>
      </c>
      <c r="CW695" s="13">
        <f t="shared" si="1798"/>
        <v>0</v>
      </c>
      <c r="CX695" s="13">
        <f t="shared" si="1799"/>
        <v>0</v>
      </c>
      <c r="CY695" s="456">
        <v>0</v>
      </c>
      <c r="CZ695" s="13">
        <f t="shared" si="1789"/>
        <v>0</v>
      </c>
      <c r="DA695" s="13">
        <f t="shared" si="1790"/>
        <v>0</v>
      </c>
      <c r="DB695" s="456">
        <v>0.32291666666666669</v>
      </c>
      <c r="DC695" s="13">
        <f t="shared" si="1796"/>
        <v>7</v>
      </c>
      <c r="DD695" s="13">
        <f t="shared" si="1797"/>
        <v>45</v>
      </c>
      <c r="DE695" s="456">
        <v>0</v>
      </c>
      <c r="DF695" s="13">
        <f t="shared" si="1791"/>
        <v>0</v>
      </c>
      <c r="DG695" s="13">
        <f t="shared" si="1792"/>
        <v>0</v>
      </c>
      <c r="DH695" s="456">
        <v>4.8611111111111112E-3</v>
      </c>
      <c r="DI695" s="13">
        <f t="shared" si="1784"/>
        <v>0</v>
      </c>
      <c r="DJ695" s="13">
        <f t="shared" si="1785"/>
        <v>7</v>
      </c>
      <c r="DK695" s="456">
        <v>0</v>
      </c>
      <c r="DL695" s="35">
        <f t="shared" si="1780"/>
        <v>0</v>
      </c>
      <c r="DM695" s="35">
        <f t="shared" si="1781"/>
        <v>0</v>
      </c>
      <c r="DN695" s="66">
        <f t="shared" si="1669"/>
        <v>2453951.166000003</v>
      </c>
      <c r="DO695" s="74">
        <f t="shared" si="1662"/>
        <v>39506</v>
      </c>
      <c r="DP695" s="66">
        <f t="shared" si="1373"/>
        <v>60.912372881355928</v>
      </c>
      <c r="DQ695" s="63">
        <f t="shared" si="1700"/>
        <v>62.115910646484153</v>
      </c>
      <c r="DR695" s="66" t="e">
        <f t="shared" si="1762"/>
        <v>#NUM!</v>
      </c>
      <c r="DS695" s="96" t="e">
        <f t="shared" si="1763"/>
        <v>#NUM!</v>
      </c>
      <c r="DT695" s="66" t="e">
        <f t="shared" si="1764"/>
        <v>#NUM!</v>
      </c>
      <c r="DU695" s="66" t="e">
        <f t="shared" si="1765"/>
        <v>#NUM!</v>
      </c>
      <c r="FJ695" s="3">
        <f t="shared" si="1668"/>
        <v>0.16527777777777786</v>
      </c>
      <c r="FK695" s="3">
        <f t="shared" si="1766"/>
        <v>6.25E-2</v>
      </c>
      <c r="FL695" s="3">
        <f t="shared" si="1767"/>
        <v>0.30555555555555564</v>
      </c>
    </row>
    <row r="696" spans="1:168">
      <c r="A696" s="199">
        <v>695</v>
      </c>
      <c r="B696" s="451">
        <v>103</v>
      </c>
      <c r="C696" s="452">
        <v>40902</v>
      </c>
      <c r="D696" s="453">
        <v>12</v>
      </c>
      <c r="E696" s="454" t="s">
        <v>530</v>
      </c>
      <c r="F696" s="451">
        <v>7</v>
      </c>
      <c r="G696" s="455" t="s">
        <v>532</v>
      </c>
      <c r="H696" s="455" t="s">
        <v>288</v>
      </c>
      <c r="I696" s="455" t="s">
        <v>25</v>
      </c>
      <c r="J696" s="456">
        <v>0.45833333333333331</v>
      </c>
      <c r="K696" s="457">
        <v>3655.2</v>
      </c>
      <c r="L696" s="455" t="s">
        <v>33</v>
      </c>
      <c r="M696" s="451">
        <v>58</v>
      </c>
      <c r="N696" s="451">
        <v>1</v>
      </c>
      <c r="O696" s="455"/>
      <c r="P696" s="456">
        <v>0.45833333333333331</v>
      </c>
      <c r="Q696" s="456">
        <v>0.45833333333333331</v>
      </c>
      <c r="R696" s="12">
        <f t="shared" si="1711"/>
        <v>0</v>
      </c>
      <c r="S696" s="13">
        <f t="shared" si="1712"/>
        <v>0</v>
      </c>
      <c r="T696" s="13">
        <f t="shared" si="1713"/>
        <v>0</v>
      </c>
      <c r="U696" s="456">
        <v>0.46527777777777773</v>
      </c>
      <c r="V696" s="12">
        <f t="shared" si="1567"/>
        <v>6.9444444444444198E-3</v>
      </c>
      <c r="W696" s="13">
        <f t="shared" si="1568"/>
        <v>0</v>
      </c>
      <c r="X696" s="225">
        <f t="shared" si="1569"/>
        <v>10</v>
      </c>
      <c r="Y696" s="456">
        <v>0.4861111111111111</v>
      </c>
      <c r="Z696" s="12">
        <f t="shared" si="1570"/>
        <v>2.083333333333337E-2</v>
      </c>
      <c r="AA696" s="13">
        <f t="shared" si="1571"/>
        <v>0</v>
      </c>
      <c r="AB696" s="13">
        <f t="shared" si="1572"/>
        <v>30</v>
      </c>
      <c r="AC696" s="456">
        <v>0.57291666666666663</v>
      </c>
      <c r="AD696" s="12">
        <f t="shared" si="1616"/>
        <v>8.6805555555555525E-2</v>
      </c>
      <c r="AE696" s="13">
        <f t="shared" si="1736"/>
        <v>2</v>
      </c>
      <c r="AF696" s="13">
        <f t="shared" si="1737"/>
        <v>5</v>
      </c>
      <c r="AG696" s="456">
        <v>0.57500000000000007</v>
      </c>
      <c r="AH696" s="456">
        <v>0.72222222222222221</v>
      </c>
      <c r="AI696" s="12">
        <f t="shared" ref="AI696:AI721" si="1800">AH696-AG696</f>
        <v>0.14722222222222214</v>
      </c>
      <c r="AJ696" s="225">
        <f t="shared" ref="AJ696:AJ721" si="1801">HOUR(AI696)</f>
        <v>3</v>
      </c>
      <c r="AK696" s="225">
        <f t="shared" ref="AK696:AK721" si="1802">MINUTE(AI696)</f>
        <v>32</v>
      </c>
      <c r="AL696" s="456">
        <v>0.57500000000000007</v>
      </c>
      <c r="AM696" s="456">
        <v>0.72222222222222221</v>
      </c>
      <c r="AN696" s="12">
        <f t="shared" si="1714"/>
        <v>0.14722222222222214</v>
      </c>
      <c r="AO696" s="13">
        <f t="shared" si="1715"/>
        <v>3</v>
      </c>
      <c r="AP696" s="13">
        <f t="shared" si="1716"/>
        <v>32</v>
      </c>
      <c r="AQ696" s="456">
        <v>0.75</v>
      </c>
      <c r="AR696" s="12">
        <f t="shared" si="1786"/>
        <v>2.777777777777779E-2</v>
      </c>
      <c r="AS696" s="225">
        <f t="shared" si="1773"/>
        <v>0</v>
      </c>
      <c r="AT696" s="13">
        <f t="shared" si="1774"/>
        <v>40</v>
      </c>
      <c r="AU696" s="456">
        <v>0.75347222222222221</v>
      </c>
      <c r="AV696" s="226">
        <f>AU696-AQ696</f>
        <v>3.4722222222222099E-3</v>
      </c>
      <c r="AW696" s="13">
        <f>HOUR(AV696)</f>
        <v>0</v>
      </c>
      <c r="AX696" s="13">
        <f>MINUTE(AV696)</f>
        <v>5</v>
      </c>
      <c r="AY696" s="456">
        <v>0.8125</v>
      </c>
      <c r="AZ696" s="12">
        <f t="shared" si="1740"/>
        <v>5.902777777777779E-2</v>
      </c>
      <c r="BA696" s="225">
        <f t="shared" si="1741"/>
        <v>1</v>
      </c>
      <c r="BB696" s="225">
        <f t="shared" si="1742"/>
        <v>25</v>
      </c>
      <c r="BC696" s="456">
        <v>0.8125</v>
      </c>
      <c r="BD696" s="456">
        <v>0.8125</v>
      </c>
      <c r="BE696" s="12">
        <f t="shared" si="1793"/>
        <v>0</v>
      </c>
      <c r="BF696" s="13">
        <f t="shared" si="1794"/>
        <v>0</v>
      </c>
      <c r="BG696" s="13">
        <f t="shared" si="1795"/>
        <v>0</v>
      </c>
      <c r="BH696" s="456">
        <v>0.8125</v>
      </c>
      <c r="BI696" s="456">
        <v>0.8125</v>
      </c>
      <c r="BJ696" s="455"/>
      <c r="BK696" s="69">
        <f t="shared" si="1720"/>
        <v>0</v>
      </c>
      <c r="BL696" s="13">
        <f t="shared" si="1721"/>
        <v>0</v>
      </c>
      <c r="BM696" s="13">
        <f t="shared" si="1722"/>
        <v>0</v>
      </c>
      <c r="BN696" s="456">
        <v>0.81944444444444453</v>
      </c>
      <c r="BO696" s="12">
        <f t="shared" si="1465"/>
        <v>6.9444444444445308E-3</v>
      </c>
      <c r="BP696" s="225">
        <f t="shared" si="1466"/>
        <v>0</v>
      </c>
      <c r="BQ696" s="225">
        <f t="shared" si="1467"/>
        <v>10</v>
      </c>
      <c r="BR696" s="456">
        <v>0.82638888888888884</v>
      </c>
      <c r="BS696" s="12">
        <f t="shared" si="1368"/>
        <v>6.9444444444443088E-3</v>
      </c>
      <c r="BT696" s="225">
        <f t="shared" si="1369"/>
        <v>0</v>
      </c>
      <c r="BU696" s="225">
        <f t="shared" si="1370"/>
        <v>10</v>
      </c>
      <c r="BV696" s="456">
        <v>0.82638888888888884</v>
      </c>
      <c r="BW696" s="456">
        <v>0.83333333333333337</v>
      </c>
      <c r="BX696" s="12">
        <f t="shared" si="1743"/>
        <v>6.9444444444445308E-3</v>
      </c>
      <c r="BY696" s="13">
        <f t="shared" si="1744"/>
        <v>0</v>
      </c>
      <c r="BZ696" s="13">
        <f t="shared" si="1745"/>
        <v>10</v>
      </c>
      <c r="CA696" s="226">
        <f t="shared" si="1746"/>
        <v>0.37500000000000006</v>
      </c>
      <c r="CB696" s="13">
        <f t="shared" si="1747"/>
        <v>9</v>
      </c>
      <c r="CC696" s="13">
        <f t="shared" si="1748"/>
        <v>0</v>
      </c>
      <c r="CD696" s="12">
        <f t="shared" si="1749"/>
        <v>0.12847222222222215</v>
      </c>
      <c r="CE696" s="13">
        <f t="shared" si="1750"/>
        <v>3</v>
      </c>
      <c r="CF696" s="13">
        <f t="shared" si="1751"/>
        <v>5</v>
      </c>
      <c r="CG696" s="12">
        <f t="shared" ref="CG696:CG721" si="1803">AI696</f>
        <v>0.14722222222222214</v>
      </c>
      <c r="CH696" s="13">
        <f t="shared" ref="CH696:CH721" si="1804">HOUR(CG696)</f>
        <v>3</v>
      </c>
      <c r="CI696" s="13">
        <f t="shared" ref="CI696:CI721" si="1805">MINUTE(CG696)</f>
        <v>32</v>
      </c>
      <c r="CJ696" s="12">
        <f t="shared" si="1755"/>
        <v>5.902777777777779E-2</v>
      </c>
      <c r="CK696" s="13">
        <f t="shared" si="1756"/>
        <v>1</v>
      </c>
      <c r="CL696" s="13">
        <f t="shared" si="1757"/>
        <v>25</v>
      </c>
      <c r="CM696" s="62"/>
      <c r="CN696" s="62"/>
      <c r="CO696" s="62"/>
      <c r="CP696" s="12">
        <f t="shared" si="1723"/>
        <v>5.2083333333333343E-2</v>
      </c>
      <c r="CQ696" s="13">
        <f t="shared" si="1724"/>
        <v>1</v>
      </c>
      <c r="CR696" s="13">
        <f t="shared" si="1725"/>
        <v>15</v>
      </c>
      <c r="CS696" s="456">
        <v>0</v>
      </c>
      <c r="CT696" s="13">
        <f>HOUR(CS696)</f>
        <v>0</v>
      </c>
      <c r="CU696" s="13">
        <f>MINUTE(CS696)</f>
        <v>0</v>
      </c>
      <c r="CV696" s="456">
        <v>0</v>
      </c>
      <c r="CW696" s="13">
        <f t="shared" si="1798"/>
        <v>0</v>
      </c>
      <c r="CX696" s="13">
        <f t="shared" si="1799"/>
        <v>0</v>
      </c>
      <c r="CY696" s="456">
        <v>0</v>
      </c>
      <c r="CZ696" s="13">
        <f t="shared" si="1789"/>
        <v>0</v>
      </c>
      <c r="DA696" s="13">
        <f t="shared" si="1790"/>
        <v>0</v>
      </c>
      <c r="DB696" s="456">
        <v>0</v>
      </c>
      <c r="DC696" s="13">
        <f t="shared" si="1796"/>
        <v>0</v>
      </c>
      <c r="DD696" s="13">
        <f t="shared" si="1797"/>
        <v>0</v>
      </c>
      <c r="DE696" s="456">
        <v>0</v>
      </c>
      <c r="DF696" s="13">
        <f t="shared" si="1791"/>
        <v>0</v>
      </c>
      <c r="DG696" s="13">
        <f t="shared" si="1792"/>
        <v>0</v>
      </c>
      <c r="DH696" s="456">
        <v>6.9444444444444441E-3</v>
      </c>
      <c r="DI696" s="13">
        <f t="shared" si="1784"/>
        <v>0</v>
      </c>
      <c r="DJ696" s="13">
        <f t="shared" si="1785"/>
        <v>10</v>
      </c>
      <c r="DK696" s="456">
        <v>0</v>
      </c>
      <c r="DL696" s="35">
        <f t="shared" si="1780"/>
        <v>0</v>
      </c>
      <c r="DM696" s="35">
        <f t="shared" si="1781"/>
        <v>0</v>
      </c>
      <c r="DN696" s="66">
        <f t="shared" si="1669"/>
        <v>2457606.3660000032</v>
      </c>
      <c r="DO696" s="74">
        <f t="shared" si="1662"/>
        <v>39564</v>
      </c>
      <c r="DP696" s="66">
        <f t="shared" si="1373"/>
        <v>63.020689655172411</v>
      </c>
      <c r="DQ696" s="63">
        <f t="shared" si="1700"/>
        <v>62.117237033667053</v>
      </c>
      <c r="DR696" s="66" t="e">
        <f t="shared" si="1762"/>
        <v>#NUM!</v>
      </c>
      <c r="DS696" s="96" t="e">
        <f t="shared" si="1763"/>
        <v>#NUM!</v>
      </c>
      <c r="DT696" s="66" t="e">
        <f t="shared" si="1764"/>
        <v>#NUM!</v>
      </c>
      <c r="DU696" s="66" t="e">
        <f t="shared" si="1765"/>
        <v>#NUM!</v>
      </c>
      <c r="FJ696" s="3">
        <f t="shared" si="1668"/>
        <v>0.16875000000000012</v>
      </c>
      <c r="FK696" s="3">
        <f t="shared" si="1766"/>
        <v>0.11458333333333331</v>
      </c>
      <c r="FL696" s="3">
        <f t="shared" si="1767"/>
        <v>2.777777777777779E-2</v>
      </c>
    </row>
    <row r="697" spans="1:168">
      <c r="A697" s="175">
        <v>696</v>
      </c>
      <c r="B697" s="451">
        <v>104</v>
      </c>
      <c r="C697" s="452">
        <v>40903</v>
      </c>
      <c r="D697" s="453">
        <v>12</v>
      </c>
      <c r="E697" s="454" t="s">
        <v>171</v>
      </c>
      <c r="F697" s="451">
        <v>21</v>
      </c>
      <c r="G697" s="455" t="s">
        <v>325</v>
      </c>
      <c r="H697" s="455" t="s">
        <v>832</v>
      </c>
      <c r="I697" s="455" t="s">
        <v>834</v>
      </c>
      <c r="J697" s="456">
        <v>0.86458333333333337</v>
      </c>
      <c r="K697" s="457">
        <v>3645.68</v>
      </c>
      <c r="L697" s="455" t="s">
        <v>33</v>
      </c>
      <c r="M697" s="451">
        <v>57</v>
      </c>
      <c r="N697" s="451">
        <v>2</v>
      </c>
      <c r="O697" s="455"/>
      <c r="P697" s="456">
        <v>0.86458333333333337</v>
      </c>
      <c r="Q697" s="456">
        <v>0.86458333333333337</v>
      </c>
      <c r="R697" s="12">
        <f t="shared" si="1711"/>
        <v>0</v>
      </c>
      <c r="S697" s="13">
        <f t="shared" si="1712"/>
        <v>0</v>
      </c>
      <c r="T697" s="13">
        <f t="shared" si="1713"/>
        <v>0</v>
      </c>
      <c r="U697" s="456">
        <v>0.87152777777777779</v>
      </c>
      <c r="V697" s="12">
        <f t="shared" si="1567"/>
        <v>6.9444444444444198E-3</v>
      </c>
      <c r="W697" s="13">
        <f t="shared" si="1568"/>
        <v>0</v>
      </c>
      <c r="X697" s="225">
        <f t="shared" si="1569"/>
        <v>10</v>
      </c>
      <c r="Y697" s="456">
        <v>0.91319444444444453</v>
      </c>
      <c r="Z697" s="12">
        <f t="shared" si="1570"/>
        <v>4.1666666666666741E-2</v>
      </c>
      <c r="AA697" s="13">
        <f t="shared" si="1571"/>
        <v>1</v>
      </c>
      <c r="AB697" s="13">
        <f t="shared" si="1572"/>
        <v>0</v>
      </c>
      <c r="AC697" s="456">
        <v>0.92013888888888884</v>
      </c>
      <c r="AD697" s="12">
        <f t="shared" si="1616"/>
        <v>6.9444444444443088E-3</v>
      </c>
      <c r="AE697" s="13">
        <f t="shared" si="1736"/>
        <v>0</v>
      </c>
      <c r="AF697" s="13">
        <f t="shared" si="1737"/>
        <v>10</v>
      </c>
      <c r="AG697" s="456">
        <v>0.96527777777777779</v>
      </c>
      <c r="AH697" s="456">
        <v>1.0486111111111112</v>
      </c>
      <c r="AI697" s="12">
        <f t="shared" si="1800"/>
        <v>8.333333333333337E-2</v>
      </c>
      <c r="AJ697" s="225">
        <f t="shared" si="1801"/>
        <v>2</v>
      </c>
      <c r="AK697" s="225">
        <f t="shared" si="1802"/>
        <v>0</v>
      </c>
      <c r="AL697" s="456">
        <v>0.96527777777777779</v>
      </c>
      <c r="AM697" s="456">
        <v>1.0486111111111112</v>
      </c>
      <c r="AN697" s="12">
        <f t="shared" si="1714"/>
        <v>8.333333333333337E-2</v>
      </c>
      <c r="AO697" s="13">
        <f t="shared" si="1715"/>
        <v>2</v>
      </c>
      <c r="AP697" s="13">
        <f t="shared" si="1716"/>
        <v>0</v>
      </c>
      <c r="AQ697" s="456">
        <v>1.0583333333333333</v>
      </c>
      <c r="AR697" s="12">
        <f t="shared" si="1786"/>
        <v>9.7222222222221877E-3</v>
      </c>
      <c r="AS697" s="225">
        <f t="shared" si="1773"/>
        <v>0</v>
      </c>
      <c r="AT697" s="13">
        <f t="shared" si="1774"/>
        <v>14</v>
      </c>
      <c r="AU697" s="456">
        <v>1.0590277777777779</v>
      </c>
      <c r="AV697" s="226">
        <f>AU697-AQ697</f>
        <v>6.94444444444553E-4</v>
      </c>
      <c r="AW697" s="13">
        <f>HOUR(AV697)</f>
        <v>0</v>
      </c>
      <c r="AX697" s="13">
        <f>MINUTE(AV697)</f>
        <v>1</v>
      </c>
      <c r="AY697" s="456">
        <v>1.2548611111111112</v>
      </c>
      <c r="AZ697" s="12">
        <f t="shared" si="1740"/>
        <v>0.1958333333333333</v>
      </c>
      <c r="BA697" s="225">
        <f t="shared" si="1741"/>
        <v>4</v>
      </c>
      <c r="BB697" s="225">
        <f t="shared" si="1742"/>
        <v>42</v>
      </c>
      <c r="BC697" s="456">
        <v>1.2548611111111112</v>
      </c>
      <c r="BD697" s="456">
        <v>1.2548611111111112</v>
      </c>
      <c r="BE697" s="12">
        <f t="shared" si="1793"/>
        <v>0</v>
      </c>
      <c r="BF697" s="13">
        <f t="shared" si="1794"/>
        <v>0</v>
      </c>
      <c r="BG697" s="13">
        <f t="shared" si="1795"/>
        <v>0</v>
      </c>
      <c r="BH697" s="456">
        <v>1.2548611111111112</v>
      </c>
      <c r="BI697" s="456">
        <v>1.2548611111111112</v>
      </c>
      <c r="BJ697" s="455"/>
      <c r="BK697" s="69">
        <f t="shared" si="1720"/>
        <v>0</v>
      </c>
      <c r="BL697" s="13">
        <f t="shared" si="1721"/>
        <v>0</v>
      </c>
      <c r="BM697" s="13">
        <f t="shared" si="1722"/>
        <v>0</v>
      </c>
      <c r="BN697" s="456">
        <v>1.2618055555555556</v>
      </c>
      <c r="BO697" s="12">
        <f t="shared" si="1465"/>
        <v>6.9444444444444198E-3</v>
      </c>
      <c r="BP697" s="225">
        <f t="shared" si="1466"/>
        <v>0</v>
      </c>
      <c r="BQ697" s="225">
        <f t="shared" si="1467"/>
        <v>10</v>
      </c>
      <c r="BR697" s="456">
        <v>1.2673611111111112</v>
      </c>
      <c r="BS697" s="12">
        <f t="shared" si="1368"/>
        <v>5.5555555555555358E-3</v>
      </c>
      <c r="BT697" s="225">
        <f t="shared" si="1369"/>
        <v>0</v>
      </c>
      <c r="BU697" s="225">
        <f t="shared" si="1370"/>
        <v>8</v>
      </c>
      <c r="BV697" s="456">
        <v>1.2673611111111112</v>
      </c>
      <c r="BW697" s="456">
        <v>1.2708333333333333</v>
      </c>
      <c r="BX697" s="12">
        <f t="shared" si="1743"/>
        <v>3.4722222222220989E-3</v>
      </c>
      <c r="BY697" s="13">
        <f t="shared" si="1744"/>
        <v>0</v>
      </c>
      <c r="BZ697" s="13">
        <f t="shared" si="1745"/>
        <v>5</v>
      </c>
      <c r="CA697" s="226">
        <f t="shared" si="1746"/>
        <v>0.40624999999999989</v>
      </c>
      <c r="CB697" s="13">
        <f t="shared" si="1747"/>
        <v>9</v>
      </c>
      <c r="CC697" s="13">
        <f t="shared" si="1748"/>
        <v>45</v>
      </c>
      <c r="CD697" s="12">
        <f t="shared" si="1749"/>
        <v>2.9166666666666452E-2</v>
      </c>
      <c r="CE697" s="13">
        <f t="shared" si="1750"/>
        <v>0</v>
      </c>
      <c r="CF697" s="13">
        <f t="shared" si="1751"/>
        <v>42</v>
      </c>
      <c r="CG697" s="12">
        <f t="shared" si="1803"/>
        <v>8.333333333333337E-2</v>
      </c>
      <c r="CH697" s="13">
        <f t="shared" si="1804"/>
        <v>2</v>
      </c>
      <c r="CI697" s="13">
        <f t="shared" si="1805"/>
        <v>0</v>
      </c>
      <c r="CJ697" s="12">
        <f t="shared" si="1755"/>
        <v>0.1958333333333333</v>
      </c>
      <c r="CK697" s="13">
        <f t="shared" si="1756"/>
        <v>4</v>
      </c>
      <c r="CL697" s="13">
        <f t="shared" si="1757"/>
        <v>42</v>
      </c>
      <c r="CM697" s="62"/>
      <c r="CN697" s="62"/>
      <c r="CO697" s="62"/>
      <c r="CP697" s="12">
        <f t="shared" si="1723"/>
        <v>9.861111111111108E-2</v>
      </c>
      <c r="CQ697" s="13">
        <f t="shared" si="1724"/>
        <v>2</v>
      </c>
      <c r="CR697" s="13">
        <f t="shared" si="1725"/>
        <v>22</v>
      </c>
      <c r="CS697" s="456">
        <v>0</v>
      </c>
      <c r="CT697" s="13">
        <f>HOUR(CS697)</f>
        <v>0</v>
      </c>
      <c r="CU697" s="13">
        <f>MINUTE(CS697)</f>
        <v>0</v>
      </c>
      <c r="CV697" s="456">
        <v>0</v>
      </c>
      <c r="CW697" s="13">
        <f t="shared" si="1798"/>
        <v>0</v>
      </c>
      <c r="CX697" s="13">
        <f t="shared" si="1799"/>
        <v>0</v>
      </c>
      <c r="CY697" s="456">
        <v>0</v>
      </c>
      <c r="CZ697" s="13">
        <f t="shared" si="1789"/>
        <v>0</v>
      </c>
      <c r="DA697" s="13">
        <f t="shared" si="1790"/>
        <v>0</v>
      </c>
      <c r="DB697" s="456">
        <v>0</v>
      </c>
      <c r="DC697" s="13">
        <f t="shared" si="1796"/>
        <v>0</v>
      </c>
      <c r="DD697" s="13">
        <f t="shared" si="1797"/>
        <v>0</v>
      </c>
      <c r="DE697" s="456">
        <v>0</v>
      </c>
      <c r="DF697" s="13">
        <f t="shared" si="1791"/>
        <v>0</v>
      </c>
      <c r="DG697" s="13">
        <f t="shared" si="1792"/>
        <v>0</v>
      </c>
      <c r="DH697" s="456">
        <v>9.7222222222222224E-2</v>
      </c>
      <c r="DI697" s="13">
        <f t="shared" si="1784"/>
        <v>2</v>
      </c>
      <c r="DJ697" s="13">
        <f t="shared" si="1785"/>
        <v>20</v>
      </c>
      <c r="DK697" s="456">
        <v>0</v>
      </c>
      <c r="DL697" s="35">
        <f t="shared" si="1780"/>
        <v>0</v>
      </c>
      <c r="DM697" s="35">
        <f t="shared" si="1781"/>
        <v>0</v>
      </c>
      <c r="DN697" s="66">
        <f t="shared" si="1669"/>
        <v>2461252.0460000033</v>
      </c>
      <c r="DO697" s="74">
        <f t="shared" si="1662"/>
        <v>39621</v>
      </c>
      <c r="DP697" s="66">
        <f t="shared" si="1373"/>
        <v>63.959298245614029</v>
      </c>
      <c r="DQ697" s="63">
        <f t="shared" si="1700"/>
        <v>62.119887080083878</v>
      </c>
      <c r="DR697" s="66" t="e">
        <f t="shared" si="1762"/>
        <v>#NUM!</v>
      </c>
      <c r="DS697" s="96" t="e">
        <f t="shared" si="1763"/>
        <v>#NUM!</v>
      </c>
      <c r="DT697" s="66" t="e">
        <f t="shared" si="1764"/>
        <v>#NUM!</v>
      </c>
      <c r="DU697" s="66" t="e">
        <f t="shared" si="1765"/>
        <v>#NUM!</v>
      </c>
      <c r="FJ697" s="3">
        <f t="shared" si="1668"/>
        <v>0.12708333333333321</v>
      </c>
      <c r="FK697" s="3">
        <f t="shared" si="1766"/>
        <v>5.5555555555555469E-2</v>
      </c>
      <c r="FL697" s="3">
        <f t="shared" si="1767"/>
        <v>9.7222222222221877E-3</v>
      </c>
    </row>
    <row r="698" spans="1:168">
      <c r="A698" s="199">
        <v>697</v>
      </c>
      <c r="B698" s="451">
        <v>105</v>
      </c>
      <c r="C698" s="452">
        <v>40903</v>
      </c>
      <c r="D698" s="453">
        <v>12</v>
      </c>
      <c r="E698" s="454" t="s">
        <v>830</v>
      </c>
      <c r="F698" s="451">
        <v>2</v>
      </c>
      <c r="G698" s="455" t="s">
        <v>445</v>
      </c>
      <c r="H698" s="455" t="s">
        <v>288</v>
      </c>
      <c r="I698" s="455" t="s">
        <v>563</v>
      </c>
      <c r="J698" s="456">
        <v>0.46875</v>
      </c>
      <c r="K698" s="457">
        <v>3565.94</v>
      </c>
      <c r="L698" s="455" t="s">
        <v>33</v>
      </c>
      <c r="M698" s="451">
        <v>57</v>
      </c>
      <c r="N698" s="451">
        <v>2</v>
      </c>
      <c r="O698" s="455"/>
      <c r="P698" s="456">
        <v>0.46875</v>
      </c>
      <c r="Q698" s="456">
        <v>0.46875</v>
      </c>
      <c r="R698" s="12">
        <f t="shared" si="1711"/>
        <v>0</v>
      </c>
      <c r="S698" s="13">
        <f t="shared" si="1712"/>
        <v>0</v>
      </c>
      <c r="T698" s="13">
        <f t="shared" si="1713"/>
        <v>0</v>
      </c>
      <c r="U698" s="456">
        <v>0.78472222222222221</v>
      </c>
      <c r="V698" s="12">
        <f t="shared" si="1567"/>
        <v>0.31597222222222221</v>
      </c>
      <c r="W698" s="13">
        <f t="shared" si="1568"/>
        <v>7</v>
      </c>
      <c r="X698" s="225">
        <f t="shared" si="1569"/>
        <v>35</v>
      </c>
      <c r="Y698" s="456">
        <v>0.79861111111111116</v>
      </c>
      <c r="Z698" s="12">
        <f t="shared" si="1570"/>
        <v>1.3888888888888951E-2</v>
      </c>
      <c r="AA698" s="13">
        <f t="shared" si="1571"/>
        <v>0</v>
      </c>
      <c r="AB698" s="13">
        <f t="shared" si="1572"/>
        <v>20</v>
      </c>
      <c r="AC698" s="456">
        <v>0.88888888888888884</v>
      </c>
      <c r="AD698" s="12">
        <f t="shared" si="1616"/>
        <v>9.0277777777777679E-2</v>
      </c>
      <c r="AE698" s="13">
        <f t="shared" si="1736"/>
        <v>2</v>
      </c>
      <c r="AF698" s="13">
        <f t="shared" si="1737"/>
        <v>10</v>
      </c>
      <c r="AG698" s="456">
        <v>0.89583333333333337</v>
      </c>
      <c r="AH698" s="456">
        <v>0.95833333333333337</v>
      </c>
      <c r="AI698" s="12">
        <f t="shared" si="1800"/>
        <v>6.25E-2</v>
      </c>
      <c r="AJ698" s="225">
        <f t="shared" si="1801"/>
        <v>1</v>
      </c>
      <c r="AK698" s="225">
        <f t="shared" si="1802"/>
        <v>30</v>
      </c>
      <c r="AL698" s="456">
        <v>0.89583333333333337</v>
      </c>
      <c r="AM698" s="456">
        <v>0.95833333333333337</v>
      </c>
      <c r="AN698" s="12">
        <f t="shared" si="1714"/>
        <v>6.25E-2</v>
      </c>
      <c r="AO698" s="13">
        <f t="shared" si="1715"/>
        <v>1</v>
      </c>
      <c r="AP698" s="13">
        <f t="shared" si="1716"/>
        <v>30</v>
      </c>
      <c r="AQ698" s="456">
        <v>0.96388888888888891</v>
      </c>
      <c r="AR698" s="12">
        <f t="shared" si="1786"/>
        <v>5.5555555555555358E-3</v>
      </c>
      <c r="AS698" s="225">
        <f t="shared" si="1773"/>
        <v>0</v>
      </c>
      <c r="AT698" s="13">
        <f t="shared" si="1774"/>
        <v>8</v>
      </c>
      <c r="AU698" s="456">
        <v>0.96875</v>
      </c>
      <c r="AV698" s="226">
        <f t="shared" ref="AV698:AV706" si="1806">AU698-AQ698</f>
        <v>4.8611111111110938E-3</v>
      </c>
      <c r="AW698" s="13">
        <f t="shared" ref="AW698:AW707" si="1807">HOUR(AV698)</f>
        <v>0</v>
      </c>
      <c r="AX698" s="13">
        <f t="shared" ref="AX698:AX707" si="1808">MINUTE(AV698)</f>
        <v>7</v>
      </c>
      <c r="AY698" s="456">
        <v>1.4097222222222223</v>
      </c>
      <c r="AZ698" s="12">
        <f t="shared" si="1740"/>
        <v>0.44097222222222232</v>
      </c>
      <c r="BA698" s="225">
        <f t="shared" si="1741"/>
        <v>10</v>
      </c>
      <c r="BB698" s="225">
        <f t="shared" si="1742"/>
        <v>35</v>
      </c>
      <c r="BC698" s="456">
        <v>1.4097222222222223</v>
      </c>
      <c r="BD698" s="456">
        <v>1.4097222222222223</v>
      </c>
      <c r="BE698" s="12">
        <f t="shared" si="1793"/>
        <v>0</v>
      </c>
      <c r="BF698" s="13">
        <f t="shared" si="1794"/>
        <v>0</v>
      </c>
      <c r="BG698" s="13">
        <f t="shared" si="1795"/>
        <v>0</v>
      </c>
      <c r="BH698" s="456">
        <v>1.4097222222222223</v>
      </c>
      <c r="BI698" s="456">
        <v>1.4097222222222223</v>
      </c>
      <c r="BJ698" s="455"/>
      <c r="BK698" s="69">
        <f t="shared" si="1720"/>
        <v>0</v>
      </c>
      <c r="BL698" s="13">
        <f t="shared" si="1721"/>
        <v>0</v>
      </c>
      <c r="BM698" s="13">
        <f t="shared" si="1722"/>
        <v>0</v>
      </c>
      <c r="BN698" s="456">
        <v>1.4166666666666667</v>
      </c>
      <c r="BO698" s="12">
        <f t="shared" si="1465"/>
        <v>6.9444444444444198E-3</v>
      </c>
      <c r="BP698" s="225">
        <f t="shared" si="1466"/>
        <v>0</v>
      </c>
      <c r="BQ698" s="225">
        <f t="shared" si="1467"/>
        <v>10</v>
      </c>
      <c r="BR698" s="456">
        <v>1.4201388888888891</v>
      </c>
      <c r="BS698" s="12">
        <f t="shared" si="1368"/>
        <v>3.4722222222223209E-3</v>
      </c>
      <c r="BT698" s="225">
        <f t="shared" si="1369"/>
        <v>0</v>
      </c>
      <c r="BU698" s="225">
        <f t="shared" si="1370"/>
        <v>5</v>
      </c>
      <c r="BV698" s="456">
        <v>1.4201388888888891</v>
      </c>
      <c r="BW698" s="456">
        <v>1.4236111111111109</v>
      </c>
      <c r="BX698" s="12">
        <f t="shared" si="1743"/>
        <v>3.4722222222218768E-3</v>
      </c>
      <c r="BY698" s="13">
        <f t="shared" si="1744"/>
        <v>0</v>
      </c>
      <c r="BZ698" s="13">
        <f t="shared" si="1745"/>
        <v>5</v>
      </c>
      <c r="CA698" s="226">
        <f t="shared" si="1746"/>
        <v>0.95486111111111094</v>
      </c>
      <c r="CB698" s="13">
        <f t="shared" si="1747"/>
        <v>22</v>
      </c>
      <c r="CC698" s="13">
        <f t="shared" si="1748"/>
        <v>55</v>
      </c>
      <c r="CD698" s="12">
        <f t="shared" si="1749"/>
        <v>0.10624999999999996</v>
      </c>
      <c r="CE698" s="13">
        <f t="shared" si="1750"/>
        <v>2</v>
      </c>
      <c r="CF698" s="13">
        <f t="shared" si="1751"/>
        <v>33</v>
      </c>
      <c r="CG698" s="12">
        <f t="shared" si="1803"/>
        <v>6.25E-2</v>
      </c>
      <c r="CH698" s="13">
        <f t="shared" si="1804"/>
        <v>1</v>
      </c>
      <c r="CI698" s="13">
        <f t="shared" si="1805"/>
        <v>30</v>
      </c>
      <c r="CJ698" s="12">
        <f t="shared" si="1755"/>
        <v>0.44097222222222232</v>
      </c>
      <c r="CK698" s="13">
        <f t="shared" si="1756"/>
        <v>10</v>
      </c>
      <c r="CL698" s="13">
        <f t="shared" si="1757"/>
        <v>35</v>
      </c>
      <c r="CM698" s="62"/>
      <c r="CN698" s="62"/>
      <c r="CO698" s="62"/>
      <c r="CP698" s="12">
        <f t="shared" si="1723"/>
        <v>6.4583333333333437E-2</v>
      </c>
      <c r="CQ698" s="13">
        <f t="shared" si="1724"/>
        <v>1</v>
      </c>
      <c r="CR698" s="13">
        <f t="shared" si="1725"/>
        <v>33</v>
      </c>
      <c r="CS698" s="456">
        <v>0</v>
      </c>
      <c r="CT698" s="13">
        <f t="shared" ref="CT698:CT706" si="1809">HOUR(CS698)</f>
        <v>0</v>
      </c>
      <c r="CU698" s="13">
        <f t="shared" ref="CU698:CU706" si="1810">MINUTE(CS698)</f>
        <v>0</v>
      </c>
      <c r="CV698" s="456">
        <v>0</v>
      </c>
      <c r="CW698" s="13">
        <f t="shared" si="1798"/>
        <v>0</v>
      </c>
      <c r="CX698" s="13">
        <f t="shared" si="1799"/>
        <v>0</v>
      </c>
      <c r="CY698" s="456">
        <v>0</v>
      </c>
      <c r="CZ698" s="13">
        <f t="shared" si="1789"/>
        <v>0</v>
      </c>
      <c r="DA698" s="13">
        <f t="shared" si="1790"/>
        <v>0</v>
      </c>
      <c r="DB698" s="456">
        <v>0</v>
      </c>
      <c r="DC698" s="13">
        <f t="shared" si="1796"/>
        <v>0</v>
      </c>
      <c r="DD698" s="13">
        <f t="shared" si="1797"/>
        <v>0</v>
      </c>
      <c r="DE698" s="456">
        <v>0</v>
      </c>
      <c r="DF698" s="13">
        <f t="shared" ref="DF698:DF706" si="1811">HOUR(DE698)</f>
        <v>0</v>
      </c>
      <c r="DG698" s="13">
        <f t="shared" ref="DG698:DG706" si="1812">MINUTE(DE698)</f>
        <v>0</v>
      </c>
      <c r="DH698" s="456">
        <v>0.37638888888888888</v>
      </c>
      <c r="DI698" s="13">
        <f t="shared" si="1784"/>
        <v>9</v>
      </c>
      <c r="DJ698" s="13">
        <f t="shared" si="1785"/>
        <v>2</v>
      </c>
      <c r="DK698" s="456">
        <v>0</v>
      </c>
      <c r="DL698" s="35">
        <f t="shared" si="1780"/>
        <v>0</v>
      </c>
      <c r="DM698" s="35">
        <f t="shared" si="1781"/>
        <v>0</v>
      </c>
      <c r="DN698" s="66">
        <f t="shared" si="1669"/>
        <v>2464817.9860000033</v>
      </c>
      <c r="DO698" s="74">
        <f t="shared" si="1662"/>
        <v>39678</v>
      </c>
      <c r="DP698" s="66">
        <f t="shared" si="1373"/>
        <v>62.560350877192981</v>
      </c>
      <c r="DQ698" s="63">
        <f t="shared" si="1700"/>
        <v>62.120519834669167</v>
      </c>
      <c r="DR698" s="66" t="e">
        <f t="shared" si="1762"/>
        <v>#NUM!</v>
      </c>
      <c r="DS698" s="96" t="e">
        <f t="shared" si="1763"/>
        <v>#NUM!</v>
      </c>
      <c r="DT698" s="66" t="e">
        <f t="shared" si="1764"/>
        <v>#NUM!</v>
      </c>
      <c r="DU698" s="66" t="e">
        <f t="shared" si="1765"/>
        <v>#NUM!</v>
      </c>
      <c r="FJ698" s="3">
        <f t="shared" si="1668"/>
        <v>0.45138888888888862</v>
      </c>
      <c r="FK698" s="3">
        <f t="shared" si="1766"/>
        <v>0.42013888888888884</v>
      </c>
      <c r="FL698" s="3">
        <f t="shared" si="1767"/>
        <v>5.5555555555555358E-3</v>
      </c>
    </row>
    <row r="699" spans="1:168">
      <c r="A699" s="175">
        <v>698</v>
      </c>
      <c r="B699" s="451">
        <v>106</v>
      </c>
      <c r="C699" s="452">
        <v>40903</v>
      </c>
      <c r="D699" s="453">
        <v>12</v>
      </c>
      <c r="E699" s="454" t="s">
        <v>39</v>
      </c>
      <c r="F699" s="451">
        <v>38</v>
      </c>
      <c r="G699" s="455" t="s">
        <v>38</v>
      </c>
      <c r="H699" s="455" t="s">
        <v>685</v>
      </c>
      <c r="I699" s="455" t="s">
        <v>840</v>
      </c>
      <c r="J699" s="456">
        <v>0.88541666666666663</v>
      </c>
      <c r="K699" s="457">
        <v>3285.16</v>
      </c>
      <c r="L699" s="455" t="s">
        <v>33</v>
      </c>
      <c r="M699" s="451">
        <v>57</v>
      </c>
      <c r="N699" s="451">
        <v>2</v>
      </c>
      <c r="O699" s="455"/>
      <c r="P699" s="456">
        <v>0.88541666666666663</v>
      </c>
      <c r="Q699" s="456">
        <v>0.88541666666666663</v>
      </c>
      <c r="R699" s="12">
        <f t="shared" si="1711"/>
        <v>0</v>
      </c>
      <c r="S699" s="13">
        <f t="shared" si="1712"/>
        <v>0</v>
      </c>
      <c r="T699" s="13">
        <f t="shared" si="1713"/>
        <v>0</v>
      </c>
      <c r="U699" s="456">
        <v>1.28125</v>
      </c>
      <c r="V699" s="12">
        <f t="shared" si="1567"/>
        <v>0.39583333333333337</v>
      </c>
      <c r="W699" s="13">
        <f t="shared" si="1568"/>
        <v>9</v>
      </c>
      <c r="X699" s="225">
        <f t="shared" si="1569"/>
        <v>30</v>
      </c>
      <c r="Y699" s="456">
        <v>1.2916666666666667</v>
      </c>
      <c r="Z699" s="12">
        <f t="shared" si="1570"/>
        <v>1.0416666666666741E-2</v>
      </c>
      <c r="AA699" s="13">
        <f t="shared" si="1571"/>
        <v>0</v>
      </c>
      <c r="AB699" s="13">
        <f t="shared" si="1572"/>
        <v>15</v>
      </c>
      <c r="AC699" s="456">
        <v>1.3159722222222221</v>
      </c>
      <c r="AD699" s="12">
        <f t="shared" si="1616"/>
        <v>2.4305555555555358E-2</v>
      </c>
      <c r="AE699" s="13">
        <f t="shared" si="1736"/>
        <v>0</v>
      </c>
      <c r="AF699" s="13">
        <f t="shared" si="1737"/>
        <v>35</v>
      </c>
      <c r="AG699" s="456">
        <v>1.3194444444444444</v>
      </c>
      <c r="AH699" s="456">
        <v>1.3854166666666667</v>
      </c>
      <c r="AI699" s="12">
        <f t="shared" si="1800"/>
        <v>6.5972222222222321E-2</v>
      </c>
      <c r="AJ699" s="225">
        <f t="shared" si="1801"/>
        <v>1</v>
      </c>
      <c r="AK699" s="225">
        <f t="shared" si="1802"/>
        <v>35</v>
      </c>
      <c r="AL699" s="456">
        <v>1.3194444444444444</v>
      </c>
      <c r="AM699" s="456">
        <v>1.3854166666666667</v>
      </c>
      <c r="AN699" s="12">
        <f t="shared" si="1714"/>
        <v>6.5972222222222321E-2</v>
      </c>
      <c r="AO699" s="13">
        <f t="shared" si="1715"/>
        <v>1</v>
      </c>
      <c r="AP699" s="13">
        <f t="shared" si="1716"/>
        <v>35</v>
      </c>
      <c r="AQ699" s="456">
        <v>1.5104166666666667</v>
      </c>
      <c r="AR699" s="12">
        <f t="shared" si="1786"/>
        <v>0.125</v>
      </c>
      <c r="AS699" s="225">
        <f t="shared" si="1773"/>
        <v>3</v>
      </c>
      <c r="AT699" s="13">
        <f t="shared" si="1774"/>
        <v>0</v>
      </c>
      <c r="AU699" s="456">
        <v>1.5166666666666666</v>
      </c>
      <c r="AV699" s="226">
        <f t="shared" si="1806"/>
        <v>6.2499999999998668E-3</v>
      </c>
      <c r="AW699" s="13">
        <f t="shared" si="1807"/>
        <v>0</v>
      </c>
      <c r="AX699" s="13">
        <f t="shared" si="1808"/>
        <v>9</v>
      </c>
      <c r="AY699" s="456">
        <v>1.5854166666666665</v>
      </c>
      <c r="AZ699" s="12">
        <f t="shared" si="1740"/>
        <v>6.8749999999999867E-2</v>
      </c>
      <c r="BA699" s="225">
        <f t="shared" si="1741"/>
        <v>1</v>
      </c>
      <c r="BB699" s="225">
        <f t="shared" si="1742"/>
        <v>39</v>
      </c>
      <c r="BC699" s="456">
        <v>1.5854166666666665</v>
      </c>
      <c r="BD699" s="456">
        <v>1.5854166666666665</v>
      </c>
      <c r="BE699" s="12">
        <f t="shared" ref="BE699:BE706" si="1813">BD699-BC699</f>
        <v>0</v>
      </c>
      <c r="BF699" s="13">
        <f t="shared" ref="BF699:BF706" si="1814">HOUR(BE699)</f>
        <v>0</v>
      </c>
      <c r="BG699" s="13">
        <f t="shared" ref="BG699:BG706" si="1815">MINUTE(BE699)</f>
        <v>0</v>
      </c>
      <c r="BH699" s="456">
        <v>1.5854166666666665</v>
      </c>
      <c r="BI699" s="456">
        <v>1.5854166666666665</v>
      </c>
      <c r="BJ699" s="455"/>
      <c r="BK699" s="69">
        <f t="shared" si="1720"/>
        <v>0</v>
      </c>
      <c r="BL699" s="13">
        <f t="shared" si="1721"/>
        <v>0</v>
      </c>
      <c r="BM699" s="13">
        <f t="shared" si="1722"/>
        <v>0</v>
      </c>
      <c r="BN699" s="456">
        <v>1.59375</v>
      </c>
      <c r="BO699" s="12">
        <f t="shared" si="1465"/>
        <v>8.3333333333335258E-3</v>
      </c>
      <c r="BP699" s="225">
        <f t="shared" si="1466"/>
        <v>0</v>
      </c>
      <c r="BQ699" s="225">
        <f t="shared" si="1467"/>
        <v>12</v>
      </c>
      <c r="BR699" s="456">
        <v>1.5972222222222223</v>
      </c>
      <c r="BS699" s="12">
        <f t="shared" si="1368"/>
        <v>3.4722222222223209E-3</v>
      </c>
      <c r="BT699" s="225">
        <f t="shared" si="1369"/>
        <v>0</v>
      </c>
      <c r="BU699" s="225">
        <f t="shared" si="1370"/>
        <v>5</v>
      </c>
      <c r="BV699" s="456">
        <v>1.5972222222222223</v>
      </c>
      <c r="BW699" s="456">
        <v>1.6041666666666667</v>
      </c>
      <c r="BX699" s="12">
        <f t="shared" si="1743"/>
        <v>6.9444444444444198E-3</v>
      </c>
      <c r="BY699" s="13">
        <f t="shared" si="1744"/>
        <v>0</v>
      </c>
      <c r="BZ699" s="13">
        <f t="shared" si="1745"/>
        <v>10</v>
      </c>
      <c r="CA699" s="226">
        <f t="shared" si="1746"/>
        <v>0.71875000000000011</v>
      </c>
      <c r="CB699" s="13">
        <f t="shared" si="1747"/>
        <v>17</v>
      </c>
      <c r="CC699" s="13">
        <f t="shared" si="1748"/>
        <v>15</v>
      </c>
      <c r="CD699" s="12">
        <f t="shared" si="1749"/>
        <v>0.1611111111111112</v>
      </c>
      <c r="CE699" s="13">
        <f t="shared" si="1750"/>
        <v>3</v>
      </c>
      <c r="CF699" s="13">
        <f t="shared" si="1751"/>
        <v>52</v>
      </c>
      <c r="CG699" s="12">
        <f t="shared" si="1803"/>
        <v>6.5972222222222321E-2</v>
      </c>
      <c r="CH699" s="13">
        <f t="shared" si="1804"/>
        <v>1</v>
      </c>
      <c r="CI699" s="13">
        <f t="shared" si="1805"/>
        <v>35</v>
      </c>
      <c r="CJ699" s="12">
        <f t="shared" si="1755"/>
        <v>6.8749999999999867E-2</v>
      </c>
      <c r="CK699" s="13">
        <f t="shared" si="1756"/>
        <v>1</v>
      </c>
      <c r="CL699" s="13">
        <f t="shared" si="1757"/>
        <v>39</v>
      </c>
      <c r="CM699" s="62"/>
      <c r="CN699" s="62"/>
      <c r="CO699" s="62"/>
      <c r="CP699" s="12">
        <f t="shared" si="1723"/>
        <v>4.7916666666666538E-2</v>
      </c>
      <c r="CQ699" s="13">
        <f t="shared" si="1724"/>
        <v>1</v>
      </c>
      <c r="CR699" s="13">
        <f t="shared" si="1725"/>
        <v>9</v>
      </c>
      <c r="CS699" s="456">
        <v>0</v>
      </c>
      <c r="CT699" s="13">
        <f t="shared" si="1809"/>
        <v>0</v>
      </c>
      <c r="CU699" s="13">
        <f t="shared" si="1810"/>
        <v>0</v>
      </c>
      <c r="CV699" s="456">
        <v>0</v>
      </c>
      <c r="CW699" s="13">
        <f t="shared" si="1798"/>
        <v>0</v>
      </c>
      <c r="CX699" s="13">
        <f t="shared" si="1799"/>
        <v>0</v>
      </c>
      <c r="CY699" s="456">
        <v>0</v>
      </c>
      <c r="CZ699" s="13">
        <f t="shared" si="1789"/>
        <v>0</v>
      </c>
      <c r="DA699" s="13">
        <f t="shared" si="1790"/>
        <v>0</v>
      </c>
      <c r="DB699" s="456">
        <v>0</v>
      </c>
      <c r="DC699" s="13">
        <f t="shared" si="1796"/>
        <v>0</v>
      </c>
      <c r="DD699" s="13">
        <f t="shared" si="1797"/>
        <v>0</v>
      </c>
      <c r="DE699" s="456">
        <v>0</v>
      </c>
      <c r="DF699" s="13">
        <f t="shared" si="1811"/>
        <v>0</v>
      </c>
      <c r="DG699" s="13">
        <f t="shared" si="1812"/>
        <v>0</v>
      </c>
      <c r="DH699" s="456">
        <v>2.0833333333333332E-2</v>
      </c>
      <c r="DI699" s="13">
        <f t="shared" si="1784"/>
        <v>0</v>
      </c>
      <c r="DJ699" s="13">
        <f t="shared" si="1785"/>
        <v>30</v>
      </c>
      <c r="DK699" s="456">
        <v>0</v>
      </c>
      <c r="DL699" s="35">
        <f t="shared" si="1780"/>
        <v>0</v>
      </c>
      <c r="DM699" s="35">
        <f t="shared" si="1781"/>
        <v>0</v>
      </c>
      <c r="DN699" s="66">
        <f t="shared" si="1669"/>
        <v>2468103.1460000034</v>
      </c>
      <c r="DO699" s="74">
        <f t="shared" si="1662"/>
        <v>39735</v>
      </c>
      <c r="DP699" s="66">
        <f t="shared" si="1373"/>
        <v>57.634385964912276</v>
      </c>
      <c r="DQ699" s="63">
        <f t="shared" si="1700"/>
        <v>62.114084459544571</v>
      </c>
      <c r="DR699" s="66" t="e">
        <f t="shared" si="1762"/>
        <v>#NUM!</v>
      </c>
      <c r="DS699" s="96" t="e">
        <f t="shared" si="1763"/>
        <v>#NUM!</v>
      </c>
      <c r="DT699" s="66" t="e">
        <f t="shared" si="1764"/>
        <v>#NUM!</v>
      </c>
      <c r="DU699" s="66" t="e">
        <f t="shared" si="1765"/>
        <v>#NUM!</v>
      </c>
      <c r="FJ699" s="3">
        <f t="shared" si="1668"/>
        <v>0.58402777777777792</v>
      </c>
      <c r="FK699" s="3">
        <f t="shared" si="1766"/>
        <v>0.43055555555555547</v>
      </c>
      <c r="FL699" s="3">
        <f t="shared" si="1767"/>
        <v>0.125</v>
      </c>
    </row>
    <row r="700" spans="1:168">
      <c r="A700" s="199">
        <v>699</v>
      </c>
      <c r="B700" s="451">
        <v>107</v>
      </c>
      <c r="C700" s="452">
        <v>40903</v>
      </c>
      <c r="D700" s="453">
        <v>12</v>
      </c>
      <c r="E700" s="454" t="s">
        <v>39</v>
      </c>
      <c r="F700" s="451">
        <v>39</v>
      </c>
      <c r="G700" s="455" t="s">
        <v>38</v>
      </c>
      <c r="H700" s="455" t="s">
        <v>835</v>
      </c>
      <c r="I700" s="455" t="s">
        <v>836</v>
      </c>
      <c r="J700" s="456">
        <v>0.5625</v>
      </c>
      <c r="K700" s="457">
        <v>3626.3</v>
      </c>
      <c r="L700" s="455" t="s">
        <v>34</v>
      </c>
      <c r="M700" s="451">
        <v>53</v>
      </c>
      <c r="N700" s="451">
        <v>6</v>
      </c>
      <c r="O700" s="455"/>
      <c r="P700" s="456">
        <v>0.5625</v>
      </c>
      <c r="Q700" s="456">
        <v>0.5625</v>
      </c>
      <c r="R700" s="12">
        <f t="shared" si="1711"/>
        <v>0</v>
      </c>
      <c r="S700" s="13">
        <f t="shared" si="1712"/>
        <v>0</v>
      </c>
      <c r="T700" s="13">
        <f t="shared" si="1713"/>
        <v>0</v>
      </c>
      <c r="U700" s="456">
        <v>0.59375</v>
      </c>
      <c r="V700" s="12">
        <f t="shared" si="1567"/>
        <v>3.125E-2</v>
      </c>
      <c r="W700" s="13">
        <f t="shared" si="1568"/>
        <v>0</v>
      </c>
      <c r="X700" s="225">
        <f t="shared" si="1569"/>
        <v>45</v>
      </c>
      <c r="Y700" s="456">
        <v>0.61111111111111105</v>
      </c>
      <c r="Z700" s="12">
        <f t="shared" si="1570"/>
        <v>1.7361111111111049E-2</v>
      </c>
      <c r="AA700" s="13">
        <f t="shared" si="1571"/>
        <v>0</v>
      </c>
      <c r="AB700" s="13">
        <f t="shared" si="1572"/>
        <v>25</v>
      </c>
      <c r="AC700" s="456">
        <v>1.375</v>
      </c>
      <c r="AD700" s="12">
        <f t="shared" si="1616"/>
        <v>0.76388888888888895</v>
      </c>
      <c r="AE700" s="13">
        <f t="shared" si="1736"/>
        <v>18</v>
      </c>
      <c r="AF700" s="13">
        <f t="shared" si="1737"/>
        <v>20</v>
      </c>
      <c r="AG700" s="456">
        <v>1.3958333333333333</v>
      </c>
      <c r="AH700" s="456">
        <v>1.4583333333333333</v>
      </c>
      <c r="AI700" s="12">
        <f t="shared" si="1800"/>
        <v>6.25E-2</v>
      </c>
      <c r="AJ700" s="225">
        <f t="shared" si="1801"/>
        <v>1</v>
      </c>
      <c r="AK700" s="225">
        <f t="shared" si="1802"/>
        <v>30</v>
      </c>
      <c r="AL700" s="456">
        <v>1.3958333333333333</v>
      </c>
      <c r="AM700" s="456">
        <v>1.4583333333333333</v>
      </c>
      <c r="AN700" s="12">
        <f t="shared" si="1714"/>
        <v>6.25E-2</v>
      </c>
      <c r="AO700" s="13">
        <f t="shared" si="1715"/>
        <v>1</v>
      </c>
      <c r="AP700" s="13">
        <f t="shared" si="1716"/>
        <v>30</v>
      </c>
      <c r="AQ700" s="456">
        <v>1.5520833333333333</v>
      </c>
      <c r="AR700" s="12">
        <f t="shared" si="1786"/>
        <v>9.375E-2</v>
      </c>
      <c r="AS700" s="225">
        <f t="shared" si="1773"/>
        <v>2</v>
      </c>
      <c r="AT700" s="13">
        <f t="shared" si="1774"/>
        <v>15</v>
      </c>
      <c r="AU700" s="456">
        <v>1.4583333333333333</v>
      </c>
      <c r="AV700" s="226">
        <f>AU700-AH700</f>
        <v>0</v>
      </c>
      <c r="AW700" s="13">
        <f t="shared" si="1807"/>
        <v>0</v>
      </c>
      <c r="AX700" s="13">
        <f t="shared" si="1808"/>
        <v>0</v>
      </c>
      <c r="AY700" s="456">
        <v>1.7673611111111109</v>
      </c>
      <c r="AZ700" s="12">
        <f t="shared" si="1740"/>
        <v>0.30902777777777768</v>
      </c>
      <c r="BA700" s="225">
        <f t="shared" si="1741"/>
        <v>7</v>
      </c>
      <c r="BB700" s="225">
        <f t="shared" si="1742"/>
        <v>25</v>
      </c>
      <c r="BC700" s="456">
        <v>1.7673611111111109</v>
      </c>
      <c r="BD700" s="456">
        <v>1.7673611111111109</v>
      </c>
      <c r="BE700" s="12">
        <f t="shared" si="1813"/>
        <v>0</v>
      </c>
      <c r="BF700" s="13">
        <f t="shared" si="1814"/>
        <v>0</v>
      </c>
      <c r="BG700" s="13">
        <f t="shared" si="1815"/>
        <v>0</v>
      </c>
      <c r="BH700" s="456">
        <v>1.7673611111111109</v>
      </c>
      <c r="BI700" s="456">
        <v>1.7673611111111109</v>
      </c>
      <c r="BJ700" s="455"/>
      <c r="BK700" s="69">
        <f t="shared" si="1720"/>
        <v>0</v>
      </c>
      <c r="BL700" s="13">
        <f t="shared" si="1721"/>
        <v>0</v>
      </c>
      <c r="BM700" s="13">
        <f t="shared" si="1722"/>
        <v>0</v>
      </c>
      <c r="BN700" s="456">
        <v>1.7743055555555556</v>
      </c>
      <c r="BO700" s="12">
        <f t="shared" si="1465"/>
        <v>6.9444444444446418E-3</v>
      </c>
      <c r="BP700" s="225">
        <f t="shared" si="1466"/>
        <v>0</v>
      </c>
      <c r="BQ700" s="225">
        <f t="shared" si="1467"/>
        <v>10</v>
      </c>
      <c r="BR700" s="456">
        <v>1.7777777777777777</v>
      </c>
      <c r="BS700" s="12">
        <f t="shared" si="1368"/>
        <v>3.4722222222220989E-3</v>
      </c>
      <c r="BT700" s="225">
        <f t="shared" si="1369"/>
        <v>0</v>
      </c>
      <c r="BU700" s="225">
        <f t="shared" si="1370"/>
        <v>5</v>
      </c>
      <c r="BV700" s="456">
        <v>1.7777777777777777</v>
      </c>
      <c r="BW700" s="456">
        <v>1.78125</v>
      </c>
      <c r="BX700" s="12">
        <f t="shared" si="1743"/>
        <v>3.4722222222223209E-3</v>
      </c>
      <c r="BY700" s="13">
        <f t="shared" si="1744"/>
        <v>0</v>
      </c>
      <c r="BZ700" s="13">
        <f t="shared" si="1745"/>
        <v>5</v>
      </c>
      <c r="CA700" s="226">
        <f t="shared" si="1746"/>
        <v>1.21875</v>
      </c>
      <c r="CB700" s="13">
        <f t="shared" si="1747"/>
        <v>5</v>
      </c>
      <c r="CC700" s="13">
        <f t="shared" si="1748"/>
        <v>15</v>
      </c>
      <c r="CD700" s="12">
        <f t="shared" si="1749"/>
        <v>0.86805555555555569</v>
      </c>
      <c r="CE700" s="13">
        <f t="shared" si="1750"/>
        <v>20</v>
      </c>
      <c r="CF700" s="13">
        <f t="shared" si="1751"/>
        <v>50</v>
      </c>
      <c r="CG700" s="12">
        <f t="shared" si="1803"/>
        <v>6.25E-2</v>
      </c>
      <c r="CH700" s="13">
        <f t="shared" si="1804"/>
        <v>1</v>
      </c>
      <c r="CI700" s="13">
        <f t="shared" si="1805"/>
        <v>30</v>
      </c>
      <c r="CJ700" s="12">
        <f t="shared" si="1755"/>
        <v>0.30902777777777768</v>
      </c>
      <c r="CK700" s="13">
        <f t="shared" si="1756"/>
        <v>7</v>
      </c>
      <c r="CL700" s="13">
        <f t="shared" si="1757"/>
        <v>25</v>
      </c>
      <c r="CM700" s="62"/>
      <c r="CN700" s="62"/>
      <c r="CO700" s="62"/>
      <c r="CP700" s="12">
        <f t="shared" si="1723"/>
        <v>0.18749999999999992</v>
      </c>
      <c r="CQ700" s="13">
        <f t="shared" si="1724"/>
        <v>4</v>
      </c>
      <c r="CR700" s="13">
        <f t="shared" si="1725"/>
        <v>30</v>
      </c>
      <c r="CS700" s="456">
        <v>0</v>
      </c>
      <c r="CT700" s="13">
        <f t="shared" si="1809"/>
        <v>0</v>
      </c>
      <c r="CU700" s="13">
        <f t="shared" si="1810"/>
        <v>0</v>
      </c>
      <c r="CV700" s="456">
        <v>0</v>
      </c>
      <c r="CW700" s="13">
        <f t="shared" si="1798"/>
        <v>0</v>
      </c>
      <c r="CX700" s="13">
        <f t="shared" si="1799"/>
        <v>0</v>
      </c>
      <c r="CY700" s="456">
        <v>0</v>
      </c>
      <c r="CZ700" s="13">
        <f t="shared" si="1789"/>
        <v>0</v>
      </c>
      <c r="DA700" s="13">
        <f t="shared" si="1790"/>
        <v>0</v>
      </c>
      <c r="DB700" s="456">
        <v>8.3333333333333329E-2</v>
      </c>
      <c r="DC700" s="13">
        <f t="shared" si="1796"/>
        <v>2</v>
      </c>
      <c r="DD700" s="13">
        <f t="shared" si="1797"/>
        <v>0</v>
      </c>
      <c r="DE700" s="456">
        <v>0</v>
      </c>
      <c r="DF700" s="13">
        <f t="shared" si="1811"/>
        <v>0</v>
      </c>
      <c r="DG700" s="13">
        <f t="shared" si="1812"/>
        <v>0</v>
      </c>
      <c r="DH700" s="456">
        <v>3.8194444444444441E-2</v>
      </c>
      <c r="DI700" s="13">
        <f t="shared" si="1784"/>
        <v>0</v>
      </c>
      <c r="DJ700" s="13">
        <f t="shared" si="1785"/>
        <v>55</v>
      </c>
      <c r="DK700" s="456">
        <v>0</v>
      </c>
      <c r="DL700" s="35">
        <f t="shared" si="1780"/>
        <v>0</v>
      </c>
      <c r="DM700" s="35">
        <f t="shared" si="1781"/>
        <v>0</v>
      </c>
      <c r="DN700" s="66">
        <f t="shared" si="1669"/>
        <v>2471729.4460000033</v>
      </c>
      <c r="DO700" s="74">
        <f t="shared" si="1662"/>
        <v>39788</v>
      </c>
      <c r="DP700" s="66">
        <f t="shared" si="1373"/>
        <v>68.420754716981136</v>
      </c>
      <c r="DQ700" s="63">
        <f t="shared" si="1700"/>
        <v>62.12248532220778</v>
      </c>
      <c r="DR700" s="66" t="e">
        <f t="shared" si="1762"/>
        <v>#NUM!</v>
      </c>
      <c r="DS700" s="96" t="e">
        <f t="shared" si="1763"/>
        <v>#NUM!</v>
      </c>
      <c r="DT700" s="66" t="e">
        <f t="shared" si="1764"/>
        <v>#NUM!</v>
      </c>
      <c r="DU700" s="66" t="e">
        <f t="shared" si="1765"/>
        <v>#NUM!</v>
      </c>
      <c r="FJ700" s="3">
        <f t="shared" si="1668"/>
        <v>0.84722222222222232</v>
      </c>
      <c r="FK700" s="3">
        <f t="shared" si="1766"/>
        <v>0.8125</v>
      </c>
      <c r="FL700" s="3">
        <f t="shared" si="1767"/>
        <v>9.375E-2</v>
      </c>
    </row>
    <row r="701" spans="1:168">
      <c r="A701" s="175">
        <v>700</v>
      </c>
      <c r="B701" s="451">
        <v>108</v>
      </c>
      <c r="C701" s="452">
        <v>40903</v>
      </c>
      <c r="D701" s="453">
        <v>12</v>
      </c>
      <c r="E701" s="454" t="s">
        <v>524</v>
      </c>
      <c r="F701" s="451">
        <v>1</v>
      </c>
      <c r="G701" s="455" t="s">
        <v>736</v>
      </c>
      <c r="H701" s="455" t="s">
        <v>413</v>
      </c>
      <c r="I701" s="455" t="s">
        <v>783</v>
      </c>
      <c r="J701" s="456">
        <v>0.62152777777777779</v>
      </c>
      <c r="K701" s="457">
        <v>3522.87</v>
      </c>
      <c r="L701" s="455" t="s">
        <v>33</v>
      </c>
      <c r="M701" s="451">
        <v>59</v>
      </c>
      <c r="N701" s="451">
        <v>0</v>
      </c>
      <c r="O701" s="455"/>
      <c r="P701" s="456">
        <v>0.62152777777777779</v>
      </c>
      <c r="Q701" s="456">
        <v>0.62152777777777779</v>
      </c>
      <c r="R701" s="12">
        <f t="shared" si="1711"/>
        <v>0</v>
      </c>
      <c r="S701" s="13">
        <f t="shared" si="1712"/>
        <v>0</v>
      </c>
      <c r="T701" s="13">
        <f t="shared" si="1713"/>
        <v>0</v>
      </c>
      <c r="U701" s="456">
        <v>0.625</v>
      </c>
      <c r="V701" s="12">
        <f t="shared" si="1567"/>
        <v>3.4722222222222099E-3</v>
      </c>
      <c r="W701" s="13">
        <f t="shared" si="1568"/>
        <v>0</v>
      </c>
      <c r="X701" s="225">
        <f t="shared" si="1569"/>
        <v>5</v>
      </c>
      <c r="Y701" s="456">
        <v>0.63194444444444442</v>
      </c>
      <c r="Z701" s="12">
        <f t="shared" si="1570"/>
        <v>6.9444444444444198E-3</v>
      </c>
      <c r="AA701" s="13">
        <f t="shared" si="1571"/>
        <v>0</v>
      </c>
      <c r="AB701" s="13">
        <f t="shared" si="1572"/>
        <v>10</v>
      </c>
      <c r="AC701" s="456">
        <v>0.66666666666666663</v>
      </c>
      <c r="AD701" s="12">
        <f t="shared" si="1616"/>
        <v>3.472222222222221E-2</v>
      </c>
      <c r="AE701" s="13">
        <f t="shared" si="1736"/>
        <v>0</v>
      </c>
      <c r="AF701" s="13">
        <f t="shared" si="1737"/>
        <v>50</v>
      </c>
      <c r="AG701" s="456">
        <v>0.67708333333333337</v>
      </c>
      <c r="AH701" s="456">
        <v>0.77083333333333337</v>
      </c>
      <c r="AI701" s="12">
        <f t="shared" si="1800"/>
        <v>9.375E-2</v>
      </c>
      <c r="AJ701" s="225">
        <f t="shared" si="1801"/>
        <v>2</v>
      </c>
      <c r="AK701" s="225">
        <f t="shared" si="1802"/>
        <v>15</v>
      </c>
      <c r="AL701" s="456">
        <v>0.67708333333333337</v>
      </c>
      <c r="AM701" s="456">
        <v>0.77083333333333337</v>
      </c>
      <c r="AN701" s="12">
        <f t="shared" si="1714"/>
        <v>9.375E-2</v>
      </c>
      <c r="AO701" s="13">
        <f t="shared" si="1715"/>
        <v>2</v>
      </c>
      <c r="AP701" s="13">
        <f t="shared" si="1716"/>
        <v>15</v>
      </c>
      <c r="AQ701" s="456">
        <v>0.8125</v>
      </c>
      <c r="AR701" s="12">
        <f t="shared" si="1786"/>
        <v>4.166666666666663E-2</v>
      </c>
      <c r="AS701" s="225">
        <f t="shared" si="1773"/>
        <v>1</v>
      </c>
      <c r="AT701" s="13">
        <f t="shared" si="1774"/>
        <v>0</v>
      </c>
      <c r="AU701" s="456">
        <v>0.84097222222222223</v>
      </c>
      <c r="AV701" s="226">
        <f t="shared" si="1806"/>
        <v>2.8472222222222232E-2</v>
      </c>
      <c r="AW701" s="13">
        <f t="shared" si="1807"/>
        <v>0</v>
      </c>
      <c r="AX701" s="13">
        <f t="shared" si="1808"/>
        <v>41</v>
      </c>
      <c r="AY701" s="456">
        <v>1.0201388888888889</v>
      </c>
      <c r="AZ701" s="12">
        <f t="shared" si="1740"/>
        <v>0.1791666666666667</v>
      </c>
      <c r="BA701" s="225">
        <f t="shared" si="1741"/>
        <v>4</v>
      </c>
      <c r="BB701" s="225">
        <f t="shared" si="1742"/>
        <v>18</v>
      </c>
      <c r="BC701" s="456">
        <v>1.0201388888888889</v>
      </c>
      <c r="BD701" s="456">
        <v>1.0201388888888889</v>
      </c>
      <c r="BE701" s="12">
        <f t="shared" si="1813"/>
        <v>0</v>
      </c>
      <c r="BF701" s="13">
        <f t="shared" si="1814"/>
        <v>0</v>
      </c>
      <c r="BG701" s="13">
        <f t="shared" si="1815"/>
        <v>0</v>
      </c>
      <c r="BH701" s="456">
        <v>1.0201388888888889</v>
      </c>
      <c r="BI701" s="456">
        <v>1.0201388888888889</v>
      </c>
      <c r="BJ701" s="455"/>
      <c r="BK701" s="69">
        <f t="shared" si="1720"/>
        <v>0</v>
      </c>
      <c r="BL701" s="13">
        <f t="shared" si="1721"/>
        <v>0</v>
      </c>
      <c r="BM701" s="13">
        <f t="shared" si="1722"/>
        <v>0</v>
      </c>
      <c r="BN701" s="456">
        <v>1.0270833333333333</v>
      </c>
      <c r="BO701" s="12">
        <f t="shared" si="1465"/>
        <v>6.9444444444444198E-3</v>
      </c>
      <c r="BP701" s="225">
        <f t="shared" si="1466"/>
        <v>0</v>
      </c>
      <c r="BQ701" s="225">
        <f t="shared" si="1467"/>
        <v>10</v>
      </c>
      <c r="BR701" s="456">
        <v>1.0340277777777778</v>
      </c>
      <c r="BS701" s="12">
        <f t="shared" si="1368"/>
        <v>6.9444444444444198E-3</v>
      </c>
      <c r="BT701" s="225">
        <f t="shared" si="1369"/>
        <v>0</v>
      </c>
      <c r="BU701" s="225">
        <f t="shared" si="1370"/>
        <v>10</v>
      </c>
      <c r="BV701" s="456">
        <v>1.0340277777777778</v>
      </c>
      <c r="BW701" s="456">
        <v>1.0381944444444444</v>
      </c>
      <c r="BX701" s="12">
        <f t="shared" si="1743"/>
        <v>4.1666666666666519E-3</v>
      </c>
      <c r="BY701" s="13">
        <f t="shared" si="1744"/>
        <v>0</v>
      </c>
      <c r="BZ701" s="13">
        <f t="shared" si="1745"/>
        <v>6</v>
      </c>
      <c r="CA701" s="226">
        <f t="shared" si="1746"/>
        <v>0.41666666666666663</v>
      </c>
      <c r="CB701" s="13">
        <f t="shared" si="1747"/>
        <v>10</v>
      </c>
      <c r="CC701" s="13">
        <f t="shared" si="1748"/>
        <v>0</v>
      </c>
      <c r="CD701" s="12">
        <f t="shared" si="1749"/>
        <v>9.0277777777777679E-2</v>
      </c>
      <c r="CE701" s="13">
        <f t="shared" si="1750"/>
        <v>2</v>
      </c>
      <c r="CF701" s="13">
        <f t="shared" si="1751"/>
        <v>10</v>
      </c>
      <c r="CG701" s="12">
        <f t="shared" si="1803"/>
        <v>9.375E-2</v>
      </c>
      <c r="CH701" s="13">
        <f t="shared" si="1804"/>
        <v>2</v>
      </c>
      <c r="CI701" s="13">
        <f t="shared" si="1805"/>
        <v>15</v>
      </c>
      <c r="CJ701" s="12">
        <f t="shared" si="1755"/>
        <v>0.1791666666666667</v>
      </c>
      <c r="CK701" s="13">
        <f t="shared" si="1756"/>
        <v>4</v>
      </c>
      <c r="CL701" s="13">
        <f t="shared" si="1757"/>
        <v>18</v>
      </c>
      <c r="CM701" s="62"/>
      <c r="CN701" s="62"/>
      <c r="CO701" s="62"/>
      <c r="CP701" s="12">
        <f t="shared" si="1723"/>
        <v>0.13750000000000004</v>
      </c>
      <c r="CQ701" s="13">
        <f t="shared" si="1724"/>
        <v>3</v>
      </c>
      <c r="CR701" s="13">
        <f t="shared" si="1725"/>
        <v>18</v>
      </c>
      <c r="CS701" s="456">
        <v>0</v>
      </c>
      <c r="CT701" s="13">
        <f t="shared" si="1809"/>
        <v>0</v>
      </c>
      <c r="CU701" s="13">
        <f t="shared" si="1810"/>
        <v>0</v>
      </c>
      <c r="CV701" s="456">
        <v>3.125E-2</v>
      </c>
      <c r="CW701" s="13">
        <f t="shared" si="1798"/>
        <v>0</v>
      </c>
      <c r="CX701" s="13">
        <f t="shared" si="1799"/>
        <v>45</v>
      </c>
      <c r="CY701" s="456">
        <v>0</v>
      </c>
      <c r="CZ701" s="13">
        <f t="shared" si="1789"/>
        <v>0</v>
      </c>
      <c r="DA701" s="13">
        <f t="shared" si="1790"/>
        <v>0</v>
      </c>
      <c r="DB701" s="456">
        <v>0</v>
      </c>
      <c r="DC701" s="13">
        <f t="shared" si="1796"/>
        <v>0</v>
      </c>
      <c r="DD701" s="13">
        <f t="shared" si="1797"/>
        <v>0</v>
      </c>
      <c r="DE701" s="456">
        <v>0</v>
      </c>
      <c r="DF701" s="13">
        <f t="shared" si="1811"/>
        <v>0</v>
      </c>
      <c r="DG701" s="13">
        <f t="shared" si="1812"/>
        <v>0</v>
      </c>
      <c r="DH701" s="456">
        <v>1.0416666666666666E-2</v>
      </c>
      <c r="DI701" s="13">
        <f t="shared" si="1784"/>
        <v>0</v>
      </c>
      <c r="DJ701" s="13">
        <f t="shared" si="1785"/>
        <v>15</v>
      </c>
      <c r="DK701" s="456">
        <v>4.8611111111111112E-3</v>
      </c>
      <c r="DL701" s="35">
        <f t="shared" si="1780"/>
        <v>0</v>
      </c>
      <c r="DM701" s="35">
        <f t="shared" si="1781"/>
        <v>7</v>
      </c>
      <c r="DN701" s="66">
        <f t="shared" si="1669"/>
        <v>2475252.3160000034</v>
      </c>
      <c r="DO701" s="74">
        <f t="shared" si="1662"/>
        <v>39847</v>
      </c>
      <c r="DP701" s="66">
        <f t="shared" si="1373"/>
        <v>59.709661016949148</v>
      </c>
      <c r="DQ701" s="63">
        <f t="shared" si="1700"/>
        <v>62.118912741235306</v>
      </c>
      <c r="DR701" s="66" t="e">
        <f t="shared" si="1762"/>
        <v>#NUM!</v>
      </c>
      <c r="DS701" s="96" t="e">
        <f t="shared" si="1763"/>
        <v>#NUM!</v>
      </c>
      <c r="DT701" s="66" t="e">
        <f t="shared" si="1764"/>
        <v>#NUM!</v>
      </c>
      <c r="DU701" s="66" t="e">
        <f t="shared" si="1765"/>
        <v>#NUM!</v>
      </c>
      <c r="FJ701" s="3">
        <f t="shared" si="1668"/>
        <v>0.14374999999999993</v>
      </c>
      <c r="FK701" s="3">
        <f t="shared" si="1766"/>
        <v>4.513888888888884E-2</v>
      </c>
      <c r="FL701" s="3">
        <f t="shared" si="1767"/>
        <v>4.166666666666663E-2</v>
      </c>
    </row>
    <row r="702" spans="1:168">
      <c r="A702" s="175">
        <v>701</v>
      </c>
      <c r="B702" s="451">
        <v>109</v>
      </c>
      <c r="C702" s="452">
        <v>40903</v>
      </c>
      <c r="D702" s="453">
        <v>12</v>
      </c>
      <c r="E702" s="454" t="s">
        <v>531</v>
      </c>
      <c r="F702" s="451">
        <v>9</v>
      </c>
      <c r="G702" s="455" t="s">
        <v>414</v>
      </c>
      <c r="H702" s="455" t="s">
        <v>413</v>
      </c>
      <c r="I702" s="455" t="s">
        <v>624</v>
      </c>
      <c r="J702" s="456">
        <v>0.875</v>
      </c>
      <c r="K702" s="457">
        <v>3813.87</v>
      </c>
      <c r="L702" s="455" t="s">
        <v>34</v>
      </c>
      <c r="M702" s="451">
        <v>59</v>
      </c>
      <c r="N702" s="451">
        <v>0</v>
      </c>
      <c r="O702" s="455"/>
      <c r="P702" s="456">
        <v>0.875</v>
      </c>
      <c r="Q702" s="456">
        <v>0.875</v>
      </c>
      <c r="R702" s="12">
        <f t="shared" si="1711"/>
        <v>0</v>
      </c>
      <c r="S702" s="13">
        <f t="shared" si="1712"/>
        <v>0</v>
      </c>
      <c r="T702" s="13">
        <f t="shared" si="1713"/>
        <v>0</v>
      </c>
      <c r="U702" s="456">
        <v>0.88541666666666663</v>
      </c>
      <c r="V702" s="12">
        <f t="shared" si="1567"/>
        <v>1.041666666666663E-2</v>
      </c>
      <c r="W702" s="13">
        <f t="shared" si="1568"/>
        <v>0</v>
      </c>
      <c r="X702" s="225">
        <f t="shared" si="1569"/>
        <v>15</v>
      </c>
      <c r="Y702" s="456">
        <v>0.90625</v>
      </c>
      <c r="Z702" s="12">
        <f t="shared" si="1570"/>
        <v>2.083333333333337E-2</v>
      </c>
      <c r="AA702" s="13">
        <f t="shared" si="1571"/>
        <v>0</v>
      </c>
      <c r="AB702" s="13">
        <f t="shared" si="1572"/>
        <v>30</v>
      </c>
      <c r="AC702" s="456">
        <v>0.99652777777777779</v>
      </c>
      <c r="AD702" s="12">
        <f t="shared" si="1616"/>
        <v>9.027777777777779E-2</v>
      </c>
      <c r="AE702" s="13">
        <f t="shared" si="1736"/>
        <v>2</v>
      </c>
      <c r="AF702" s="13">
        <f t="shared" si="1737"/>
        <v>10</v>
      </c>
      <c r="AG702" s="456">
        <v>1</v>
      </c>
      <c r="AH702" s="456">
        <v>1.0694444444444444</v>
      </c>
      <c r="AI702" s="12">
        <f t="shared" si="1800"/>
        <v>6.944444444444442E-2</v>
      </c>
      <c r="AJ702" s="225">
        <f t="shared" si="1801"/>
        <v>1</v>
      </c>
      <c r="AK702" s="225">
        <f t="shared" si="1802"/>
        <v>40</v>
      </c>
      <c r="AL702" s="456">
        <v>1</v>
      </c>
      <c r="AM702" s="456">
        <v>1.0694444444444444</v>
      </c>
      <c r="AN702" s="12">
        <f t="shared" si="1714"/>
        <v>6.944444444444442E-2</v>
      </c>
      <c r="AO702" s="13">
        <f t="shared" si="1715"/>
        <v>1</v>
      </c>
      <c r="AP702" s="13">
        <f t="shared" si="1716"/>
        <v>40</v>
      </c>
      <c r="AQ702" s="456">
        <v>1.0833333333333333</v>
      </c>
      <c r="AR702" s="12">
        <f t="shared" si="1786"/>
        <v>1.388888888888884E-2</v>
      </c>
      <c r="AS702" s="225">
        <f t="shared" si="1773"/>
        <v>0</v>
      </c>
      <c r="AT702" s="13">
        <f t="shared" si="1774"/>
        <v>20</v>
      </c>
      <c r="AU702" s="456">
        <v>1.0847222222222224</v>
      </c>
      <c r="AV702" s="226">
        <f t="shared" si="1806"/>
        <v>1.388888888889106E-3</v>
      </c>
      <c r="AW702" s="13">
        <f t="shared" si="1807"/>
        <v>0</v>
      </c>
      <c r="AX702" s="13">
        <f t="shared" si="1808"/>
        <v>2</v>
      </c>
      <c r="AY702" s="456">
        <v>1.1472222222222224</v>
      </c>
      <c r="AZ702" s="12">
        <f t="shared" si="1740"/>
        <v>6.25E-2</v>
      </c>
      <c r="BA702" s="225">
        <f t="shared" si="1741"/>
        <v>1</v>
      </c>
      <c r="BB702" s="225">
        <f t="shared" si="1742"/>
        <v>30</v>
      </c>
      <c r="BC702" s="456">
        <v>1.1472222222222224</v>
      </c>
      <c r="BD702" s="456">
        <v>1.1472222222222224</v>
      </c>
      <c r="BE702" s="12">
        <f t="shared" si="1813"/>
        <v>0</v>
      </c>
      <c r="BF702" s="13">
        <f t="shared" si="1814"/>
        <v>0</v>
      </c>
      <c r="BG702" s="13">
        <f t="shared" si="1815"/>
        <v>0</v>
      </c>
      <c r="BH702" s="456">
        <v>1.1472222222222224</v>
      </c>
      <c r="BI702" s="456">
        <v>1.1472222222222224</v>
      </c>
      <c r="BJ702" s="455"/>
      <c r="BK702" s="69">
        <f t="shared" si="1720"/>
        <v>0</v>
      </c>
      <c r="BL702" s="13">
        <f t="shared" si="1721"/>
        <v>0</v>
      </c>
      <c r="BM702" s="13">
        <f t="shared" si="1722"/>
        <v>0</v>
      </c>
      <c r="BN702" s="456">
        <v>1.1541666666666666</v>
      </c>
      <c r="BO702" s="12">
        <f t="shared" si="1465"/>
        <v>6.9444444444441977E-3</v>
      </c>
      <c r="BP702" s="225">
        <f t="shared" si="1466"/>
        <v>0</v>
      </c>
      <c r="BQ702" s="225">
        <f t="shared" si="1467"/>
        <v>10</v>
      </c>
      <c r="BR702" s="456">
        <v>1.1569444444444443</v>
      </c>
      <c r="BS702" s="12">
        <f t="shared" si="1368"/>
        <v>2.7777777777777679E-3</v>
      </c>
      <c r="BT702" s="225">
        <f t="shared" si="1369"/>
        <v>0</v>
      </c>
      <c r="BU702" s="225">
        <f t="shared" si="1370"/>
        <v>4</v>
      </c>
      <c r="BV702" s="456">
        <v>1.1569444444444443</v>
      </c>
      <c r="BW702" s="456">
        <v>1.1597222222222221</v>
      </c>
      <c r="BX702" s="12">
        <f t="shared" si="1743"/>
        <v>2.7777777777777679E-3</v>
      </c>
      <c r="BY702" s="13">
        <f t="shared" si="1744"/>
        <v>0</v>
      </c>
      <c r="BZ702" s="13">
        <f t="shared" si="1745"/>
        <v>4</v>
      </c>
      <c r="CA702" s="226">
        <f t="shared" si="1746"/>
        <v>0.2847222222222221</v>
      </c>
      <c r="CB702" s="13">
        <f t="shared" si="1747"/>
        <v>6</v>
      </c>
      <c r="CC702" s="13">
        <f t="shared" si="1748"/>
        <v>50</v>
      </c>
      <c r="CD702" s="12">
        <f t="shared" si="1749"/>
        <v>0.1138888888888886</v>
      </c>
      <c r="CE702" s="13">
        <f t="shared" si="1750"/>
        <v>2</v>
      </c>
      <c r="CF702" s="13">
        <f t="shared" si="1751"/>
        <v>44</v>
      </c>
      <c r="CG702" s="12">
        <f t="shared" si="1803"/>
        <v>6.944444444444442E-2</v>
      </c>
      <c r="CH702" s="13">
        <f t="shared" si="1804"/>
        <v>1</v>
      </c>
      <c r="CI702" s="13">
        <f t="shared" si="1805"/>
        <v>40</v>
      </c>
      <c r="CJ702" s="12">
        <f t="shared" si="1755"/>
        <v>6.25E-2</v>
      </c>
      <c r="CK702" s="13">
        <f t="shared" si="1756"/>
        <v>1</v>
      </c>
      <c r="CL702" s="13">
        <f t="shared" si="1757"/>
        <v>30</v>
      </c>
      <c r="CM702" s="62"/>
      <c r="CN702" s="62"/>
      <c r="CO702" s="62"/>
      <c r="CP702" s="12">
        <f t="shared" si="1723"/>
        <v>6.25E-2</v>
      </c>
      <c r="CQ702" s="13">
        <f t="shared" si="1724"/>
        <v>1</v>
      </c>
      <c r="CR702" s="13">
        <f t="shared" si="1725"/>
        <v>30</v>
      </c>
      <c r="CS702" s="456">
        <v>0</v>
      </c>
      <c r="CT702" s="13">
        <f t="shared" si="1809"/>
        <v>0</v>
      </c>
      <c r="CU702" s="13">
        <f t="shared" si="1810"/>
        <v>0</v>
      </c>
      <c r="CV702" s="456">
        <v>0</v>
      </c>
      <c r="CW702" s="13">
        <f t="shared" si="1798"/>
        <v>0</v>
      </c>
      <c r="CX702" s="13">
        <f t="shared" si="1799"/>
        <v>0</v>
      </c>
      <c r="CY702" s="456">
        <v>0</v>
      </c>
      <c r="CZ702" s="13">
        <f t="shared" si="1789"/>
        <v>0</v>
      </c>
      <c r="DA702" s="13">
        <f t="shared" si="1790"/>
        <v>0</v>
      </c>
      <c r="DB702" s="456">
        <v>0</v>
      </c>
      <c r="DC702" s="13">
        <f t="shared" si="1796"/>
        <v>0</v>
      </c>
      <c r="DD702" s="13">
        <f t="shared" si="1797"/>
        <v>0</v>
      </c>
      <c r="DE702" s="456">
        <v>0</v>
      </c>
      <c r="DF702" s="13">
        <f t="shared" si="1811"/>
        <v>0</v>
      </c>
      <c r="DG702" s="13">
        <f t="shared" si="1812"/>
        <v>0</v>
      </c>
      <c r="DH702" s="456">
        <v>0</v>
      </c>
      <c r="DI702" s="13">
        <f t="shared" si="1784"/>
        <v>0</v>
      </c>
      <c r="DJ702" s="13">
        <f t="shared" si="1785"/>
        <v>0</v>
      </c>
      <c r="DK702" s="456">
        <v>0</v>
      </c>
      <c r="DL702" s="35">
        <f t="shared" si="1780"/>
        <v>0</v>
      </c>
      <c r="DM702" s="35">
        <f t="shared" si="1781"/>
        <v>0</v>
      </c>
      <c r="DN702" s="66">
        <f t="shared" si="1669"/>
        <v>2479066.1860000035</v>
      </c>
      <c r="DO702" s="74">
        <f t="shared" si="1662"/>
        <v>39906</v>
      </c>
      <c r="DP702" s="66">
        <f t="shared" si="1373"/>
        <v>64.641864406779661</v>
      </c>
      <c r="DQ702" s="63">
        <f t="shared" si="1700"/>
        <v>62.122642860722785</v>
      </c>
      <c r="DR702" s="66" t="e">
        <f t="shared" si="1762"/>
        <v>#NUM!</v>
      </c>
      <c r="DS702" s="96" t="e">
        <f t="shared" si="1763"/>
        <v>#NUM!</v>
      </c>
      <c r="DT702" s="66" t="e">
        <f t="shared" si="1764"/>
        <v>#NUM!</v>
      </c>
      <c r="DU702" s="66" t="e">
        <f t="shared" si="1765"/>
        <v>#NUM!</v>
      </c>
      <c r="FJ702" s="3">
        <f t="shared" si="1668"/>
        <v>0.15277777777777768</v>
      </c>
      <c r="FK702" s="3">
        <f t="shared" si="1766"/>
        <v>0.12152777777777779</v>
      </c>
      <c r="FL702" s="3">
        <f t="shared" si="1767"/>
        <v>1.388888888888884E-2</v>
      </c>
    </row>
    <row r="703" spans="1:168" ht="30">
      <c r="A703" s="199">
        <v>702</v>
      </c>
      <c r="B703" s="451">
        <v>110</v>
      </c>
      <c r="C703" s="452">
        <v>40904</v>
      </c>
      <c r="D703" s="453">
        <v>12</v>
      </c>
      <c r="E703" s="454" t="s">
        <v>171</v>
      </c>
      <c r="F703" s="451">
        <v>22</v>
      </c>
      <c r="G703" s="455" t="s">
        <v>325</v>
      </c>
      <c r="H703" s="455" t="s">
        <v>842</v>
      </c>
      <c r="I703" s="455" t="s">
        <v>844</v>
      </c>
      <c r="J703" s="456">
        <v>0.98958333333333337</v>
      </c>
      <c r="K703" s="457">
        <v>3662.7</v>
      </c>
      <c r="L703" s="455" t="s">
        <v>33</v>
      </c>
      <c r="M703" s="451">
        <v>59</v>
      </c>
      <c r="N703" s="451">
        <v>0</v>
      </c>
      <c r="O703" s="455"/>
      <c r="P703" s="456">
        <v>0.98958333333333337</v>
      </c>
      <c r="Q703" s="456">
        <v>0.98958333333333337</v>
      </c>
      <c r="R703" s="12">
        <f t="shared" si="1711"/>
        <v>0</v>
      </c>
      <c r="S703" s="13">
        <f t="shared" si="1712"/>
        <v>0</v>
      </c>
      <c r="T703" s="13">
        <f t="shared" si="1713"/>
        <v>0</v>
      </c>
      <c r="U703" s="456">
        <v>1.0416666666666667</v>
      </c>
      <c r="V703" s="12">
        <f t="shared" si="1567"/>
        <v>5.208333333333337E-2</v>
      </c>
      <c r="W703" s="13">
        <f t="shared" si="1568"/>
        <v>1</v>
      </c>
      <c r="X703" s="225">
        <f t="shared" si="1569"/>
        <v>15</v>
      </c>
      <c r="Y703" s="456">
        <v>1.0451388888888888</v>
      </c>
      <c r="Z703" s="12">
        <f t="shared" ref="Z703:Z720" si="1816">Y703-U703</f>
        <v>3.4722222222220989E-3</v>
      </c>
      <c r="AA703" s="13">
        <f t="shared" ref="AA703:AA720" si="1817">HOUR(Z703)</f>
        <v>0</v>
      </c>
      <c r="AB703" s="13">
        <f t="shared" ref="AB703:AB720" si="1818">MINUTE(Z703)</f>
        <v>5</v>
      </c>
      <c r="AC703" s="456">
        <v>1.1041666666666667</v>
      </c>
      <c r="AD703" s="12">
        <f t="shared" ref="AD703:AD721" si="1819">AC703-Y703</f>
        <v>5.9027777777777901E-2</v>
      </c>
      <c r="AE703" s="13">
        <f t="shared" si="1736"/>
        <v>1</v>
      </c>
      <c r="AF703" s="13">
        <f t="shared" si="1737"/>
        <v>25</v>
      </c>
      <c r="AG703" s="456">
        <v>1.1076388888888888</v>
      </c>
      <c r="AH703" s="456">
        <v>1.1493055555555556</v>
      </c>
      <c r="AI703" s="12">
        <f t="shared" si="1800"/>
        <v>4.1666666666666741E-2</v>
      </c>
      <c r="AJ703" s="225">
        <f t="shared" si="1801"/>
        <v>1</v>
      </c>
      <c r="AK703" s="225">
        <f t="shared" si="1802"/>
        <v>0</v>
      </c>
      <c r="AL703" s="456">
        <v>1.1076388888888888</v>
      </c>
      <c r="AM703" s="456">
        <v>1.1493055555555556</v>
      </c>
      <c r="AN703" s="12">
        <f t="shared" si="1714"/>
        <v>4.1666666666666741E-2</v>
      </c>
      <c r="AO703" s="13">
        <f t="shared" si="1715"/>
        <v>1</v>
      </c>
      <c r="AP703" s="13">
        <f t="shared" si="1716"/>
        <v>0</v>
      </c>
      <c r="AQ703" s="456">
        <v>1.2048611111111112</v>
      </c>
      <c r="AR703" s="12">
        <f t="shared" si="1786"/>
        <v>5.555555555555558E-2</v>
      </c>
      <c r="AS703" s="225">
        <f t="shared" si="1773"/>
        <v>1</v>
      </c>
      <c r="AT703" s="13">
        <f t="shared" si="1774"/>
        <v>20</v>
      </c>
      <c r="AU703" s="456">
        <v>1.2083333333333333</v>
      </c>
      <c r="AV703" s="226">
        <f t="shared" si="1806"/>
        <v>3.4722222222220989E-3</v>
      </c>
      <c r="AW703" s="13">
        <f t="shared" si="1807"/>
        <v>0</v>
      </c>
      <c r="AX703" s="13">
        <f t="shared" si="1808"/>
        <v>5</v>
      </c>
      <c r="AY703" s="456">
        <v>1.4902777777777778</v>
      </c>
      <c r="AZ703" s="12">
        <f t="shared" si="1740"/>
        <v>0.28194444444444455</v>
      </c>
      <c r="BA703" s="225">
        <f t="shared" si="1741"/>
        <v>6</v>
      </c>
      <c r="BB703" s="225">
        <f t="shared" si="1742"/>
        <v>46</v>
      </c>
      <c r="BC703" s="456">
        <v>1.4902777777777778</v>
      </c>
      <c r="BD703" s="456">
        <v>1.4902777777777778</v>
      </c>
      <c r="BE703" s="12">
        <f t="shared" si="1813"/>
        <v>0</v>
      </c>
      <c r="BF703" s="13">
        <f t="shared" si="1814"/>
        <v>0</v>
      </c>
      <c r="BG703" s="13">
        <f t="shared" si="1815"/>
        <v>0</v>
      </c>
      <c r="BH703" s="456">
        <v>1.4902777777777778</v>
      </c>
      <c r="BI703" s="456">
        <v>1.4902777777777778</v>
      </c>
      <c r="BJ703" s="455"/>
      <c r="BK703" s="69">
        <f t="shared" si="1720"/>
        <v>0</v>
      </c>
      <c r="BL703" s="13">
        <f t="shared" si="1721"/>
        <v>0</v>
      </c>
      <c r="BM703" s="13">
        <f t="shared" si="1722"/>
        <v>0</v>
      </c>
      <c r="BN703" s="456">
        <v>1.4965277777777777</v>
      </c>
      <c r="BO703" s="12">
        <f t="shared" si="1465"/>
        <v>6.2499999999998668E-3</v>
      </c>
      <c r="BP703" s="225">
        <f t="shared" si="1466"/>
        <v>0</v>
      </c>
      <c r="BQ703" s="225">
        <f t="shared" si="1467"/>
        <v>9</v>
      </c>
      <c r="BR703" s="456">
        <v>1.5</v>
      </c>
      <c r="BS703" s="12">
        <f t="shared" si="1368"/>
        <v>3.4722222222223209E-3</v>
      </c>
      <c r="BT703" s="225">
        <f t="shared" si="1369"/>
        <v>0</v>
      </c>
      <c r="BU703" s="225">
        <f t="shared" si="1370"/>
        <v>5</v>
      </c>
      <c r="BV703" s="456">
        <v>1.5</v>
      </c>
      <c r="BW703" s="456">
        <v>1.5034722222222223</v>
      </c>
      <c r="BX703" s="12">
        <f t="shared" si="1743"/>
        <v>3.4722222222223209E-3</v>
      </c>
      <c r="BY703" s="13">
        <f t="shared" si="1744"/>
        <v>0</v>
      </c>
      <c r="BZ703" s="13">
        <f t="shared" si="1745"/>
        <v>5</v>
      </c>
      <c r="CA703" s="226">
        <f t="shared" si="1746"/>
        <v>0.51388888888888895</v>
      </c>
      <c r="CB703" s="13">
        <f t="shared" si="1747"/>
        <v>12</v>
      </c>
      <c r="CC703" s="13">
        <f t="shared" si="1748"/>
        <v>20</v>
      </c>
      <c r="CD703" s="12">
        <f t="shared" si="1749"/>
        <v>0.12430555555555567</v>
      </c>
      <c r="CE703" s="13">
        <f t="shared" si="1750"/>
        <v>2</v>
      </c>
      <c r="CF703" s="13">
        <f t="shared" si="1751"/>
        <v>59</v>
      </c>
      <c r="CG703" s="12">
        <f t="shared" si="1803"/>
        <v>4.1666666666666741E-2</v>
      </c>
      <c r="CH703" s="13">
        <f t="shared" si="1804"/>
        <v>1</v>
      </c>
      <c r="CI703" s="13">
        <f t="shared" si="1805"/>
        <v>0</v>
      </c>
      <c r="CJ703" s="12">
        <f t="shared" si="1755"/>
        <v>0.28194444444444455</v>
      </c>
      <c r="CK703" s="13">
        <f t="shared" si="1756"/>
        <v>6</v>
      </c>
      <c r="CL703" s="13">
        <f t="shared" si="1757"/>
        <v>46</v>
      </c>
      <c r="CM703" s="62"/>
      <c r="CN703" s="62"/>
      <c r="CO703" s="62"/>
      <c r="CP703" s="12">
        <f t="shared" si="1723"/>
        <v>7.9166666666666746E-2</v>
      </c>
      <c r="CQ703" s="13">
        <f t="shared" si="1724"/>
        <v>1</v>
      </c>
      <c r="CR703" s="13">
        <f t="shared" si="1725"/>
        <v>54</v>
      </c>
      <c r="CS703" s="456">
        <v>0</v>
      </c>
      <c r="CT703" s="13">
        <f t="shared" si="1809"/>
        <v>0</v>
      </c>
      <c r="CU703" s="13">
        <f t="shared" si="1810"/>
        <v>0</v>
      </c>
      <c r="CV703" s="456">
        <v>0</v>
      </c>
      <c r="CW703" s="13">
        <f t="shared" si="1798"/>
        <v>0</v>
      </c>
      <c r="CX703" s="13">
        <f t="shared" si="1799"/>
        <v>0</v>
      </c>
      <c r="CY703" s="456">
        <v>0</v>
      </c>
      <c r="CZ703" s="13">
        <f t="shared" si="1789"/>
        <v>0</v>
      </c>
      <c r="DA703" s="13">
        <f t="shared" si="1790"/>
        <v>0</v>
      </c>
      <c r="DB703" s="456">
        <v>0</v>
      </c>
      <c r="DC703" s="13">
        <f>HOUR(DB703)</f>
        <v>0</v>
      </c>
      <c r="DD703" s="13">
        <f>MINUTE(DB703)</f>
        <v>0</v>
      </c>
      <c r="DE703" s="456">
        <v>0</v>
      </c>
      <c r="DF703" s="13">
        <f t="shared" si="1811"/>
        <v>0</v>
      </c>
      <c r="DG703" s="13">
        <f t="shared" si="1812"/>
        <v>0</v>
      </c>
      <c r="DH703" s="456">
        <v>0.20277777777777781</v>
      </c>
      <c r="DI703" s="13">
        <f t="shared" si="1784"/>
        <v>4</v>
      </c>
      <c r="DJ703" s="13">
        <f t="shared" si="1785"/>
        <v>52</v>
      </c>
      <c r="DK703" s="456">
        <v>0</v>
      </c>
      <c r="DL703" s="35">
        <f t="shared" si="1780"/>
        <v>0</v>
      </c>
      <c r="DM703" s="35">
        <f t="shared" si="1781"/>
        <v>0</v>
      </c>
      <c r="DN703" s="66">
        <f t="shared" si="1669"/>
        <v>2482728.8860000037</v>
      </c>
      <c r="DO703" s="74">
        <f t="shared" si="1662"/>
        <v>39965</v>
      </c>
      <c r="DP703" s="66">
        <f t="shared" si="1373"/>
        <v>62.079661016949153</v>
      </c>
      <c r="DQ703" s="63">
        <f t="shared" si="1700"/>
        <v>62.122579406981203</v>
      </c>
      <c r="DR703" s="66" t="e">
        <f t="shared" si="1762"/>
        <v>#NUM!</v>
      </c>
      <c r="DS703" s="96" t="e">
        <f t="shared" si="1763"/>
        <v>#NUM!</v>
      </c>
      <c r="DT703" s="66" t="e">
        <f t="shared" si="1764"/>
        <v>#NUM!</v>
      </c>
      <c r="DU703" s="66" t="e">
        <f t="shared" si="1765"/>
        <v>#NUM!</v>
      </c>
      <c r="FJ703" s="3">
        <f t="shared" si="1668"/>
        <v>0.19027777777777766</v>
      </c>
      <c r="FK703" s="3">
        <f t="shared" si="1766"/>
        <v>0.11458333333333337</v>
      </c>
      <c r="FL703" s="3">
        <f t="shared" si="1767"/>
        <v>5.555555555555558E-2</v>
      </c>
    </row>
    <row r="704" spans="1:168">
      <c r="A704" s="175">
        <v>703</v>
      </c>
      <c r="B704" s="451">
        <v>111</v>
      </c>
      <c r="C704" s="452">
        <v>40904</v>
      </c>
      <c r="D704" s="453">
        <v>12</v>
      </c>
      <c r="E704" s="454" t="s">
        <v>846</v>
      </c>
      <c r="F704" s="451">
        <v>1</v>
      </c>
      <c r="G704" s="455" t="s">
        <v>302</v>
      </c>
      <c r="H704" s="455" t="s">
        <v>288</v>
      </c>
      <c r="I704" s="455" t="s">
        <v>656</v>
      </c>
      <c r="J704" s="456">
        <v>0.70833333333333337</v>
      </c>
      <c r="K704" s="457">
        <v>3693.73</v>
      </c>
      <c r="L704" s="455" t="s">
        <v>34</v>
      </c>
      <c r="M704" s="451">
        <v>59</v>
      </c>
      <c r="N704" s="451">
        <v>0</v>
      </c>
      <c r="O704" s="455"/>
      <c r="P704" s="456">
        <v>0.70833333333333337</v>
      </c>
      <c r="Q704" s="456">
        <v>0.70833333333333337</v>
      </c>
      <c r="R704" s="12">
        <f t="shared" si="1711"/>
        <v>0</v>
      </c>
      <c r="S704" s="13">
        <f t="shared" si="1712"/>
        <v>0</v>
      </c>
      <c r="T704" s="13">
        <f t="shared" si="1713"/>
        <v>0</v>
      </c>
      <c r="U704" s="456">
        <v>0.71875</v>
      </c>
      <c r="V704" s="12">
        <f t="shared" si="1567"/>
        <v>1.041666666666663E-2</v>
      </c>
      <c r="W704" s="13">
        <f t="shared" si="1568"/>
        <v>0</v>
      </c>
      <c r="X704" s="225">
        <f t="shared" si="1569"/>
        <v>15</v>
      </c>
      <c r="Y704" s="456">
        <v>0.72916666666666663</v>
      </c>
      <c r="Z704" s="12">
        <f t="shared" si="1816"/>
        <v>1.041666666666663E-2</v>
      </c>
      <c r="AA704" s="13">
        <f t="shared" si="1817"/>
        <v>0</v>
      </c>
      <c r="AB704" s="13">
        <f t="shared" si="1818"/>
        <v>15</v>
      </c>
      <c r="AC704" s="456">
        <v>1.15625</v>
      </c>
      <c r="AD704" s="12">
        <f t="shared" si="1819"/>
        <v>0.42708333333333337</v>
      </c>
      <c r="AE704" s="13">
        <f t="shared" si="1736"/>
        <v>10</v>
      </c>
      <c r="AF704" s="13">
        <f t="shared" si="1737"/>
        <v>15</v>
      </c>
      <c r="AG704" s="456">
        <v>1.1597222222222221</v>
      </c>
      <c r="AH704" s="456">
        <v>1.3229166666666667</v>
      </c>
      <c r="AI704" s="12">
        <f t="shared" si="1800"/>
        <v>0.16319444444444464</v>
      </c>
      <c r="AJ704" s="225">
        <f t="shared" si="1801"/>
        <v>3</v>
      </c>
      <c r="AK704" s="225">
        <f t="shared" si="1802"/>
        <v>55</v>
      </c>
      <c r="AL704" s="456">
        <v>1.1597222222222221</v>
      </c>
      <c r="AM704" s="456">
        <v>1.3229166666666667</v>
      </c>
      <c r="AN704" s="12">
        <f t="shared" si="1714"/>
        <v>0.16319444444444464</v>
      </c>
      <c r="AO704" s="13">
        <f t="shared" si="1715"/>
        <v>3</v>
      </c>
      <c r="AP704" s="13">
        <f t="shared" si="1716"/>
        <v>55</v>
      </c>
      <c r="AQ704" s="456">
        <v>1.3298611111111112</v>
      </c>
      <c r="AR704" s="12">
        <f t="shared" si="1786"/>
        <v>6.9444444444444198E-3</v>
      </c>
      <c r="AS704" s="225">
        <f t="shared" si="1773"/>
        <v>0</v>
      </c>
      <c r="AT704" s="13">
        <f t="shared" si="1774"/>
        <v>10</v>
      </c>
      <c r="AU704" s="456">
        <v>1.3361111111111112</v>
      </c>
      <c r="AV704" s="226">
        <f t="shared" si="1806"/>
        <v>6.2500000000000888E-3</v>
      </c>
      <c r="AW704" s="13">
        <f t="shared" si="1807"/>
        <v>0</v>
      </c>
      <c r="AX704" s="13">
        <f t="shared" si="1808"/>
        <v>9</v>
      </c>
      <c r="AY704" s="456">
        <v>1.3861111111111111</v>
      </c>
      <c r="AZ704" s="12">
        <f t="shared" si="1740"/>
        <v>4.9999999999999822E-2</v>
      </c>
      <c r="BA704" s="225">
        <f t="shared" si="1741"/>
        <v>1</v>
      </c>
      <c r="BB704" s="225">
        <f t="shared" si="1742"/>
        <v>12</v>
      </c>
      <c r="BC704" s="456">
        <v>1.3861111111111111</v>
      </c>
      <c r="BD704" s="456">
        <v>1.3861111111111111</v>
      </c>
      <c r="BE704" s="12">
        <f t="shared" si="1813"/>
        <v>0</v>
      </c>
      <c r="BF704" s="13">
        <f t="shared" si="1814"/>
        <v>0</v>
      </c>
      <c r="BG704" s="13">
        <f t="shared" si="1815"/>
        <v>0</v>
      </c>
      <c r="BH704" s="456">
        <v>1.3861111111111111</v>
      </c>
      <c r="BI704" s="456">
        <v>1.3861111111111111</v>
      </c>
      <c r="BJ704" s="455"/>
      <c r="BK704" s="69">
        <f t="shared" si="1720"/>
        <v>0</v>
      </c>
      <c r="BL704" s="13">
        <f t="shared" si="1721"/>
        <v>0</v>
      </c>
      <c r="BM704" s="13">
        <f t="shared" si="1722"/>
        <v>0</v>
      </c>
      <c r="BN704" s="456">
        <v>1.3923611111111109</v>
      </c>
      <c r="BO704" s="12">
        <f t="shared" si="1465"/>
        <v>6.2499999999998668E-3</v>
      </c>
      <c r="BP704" s="225">
        <f t="shared" si="1466"/>
        <v>0</v>
      </c>
      <c r="BQ704" s="225">
        <f t="shared" si="1467"/>
        <v>9</v>
      </c>
      <c r="BR704" s="456">
        <v>1.3958333333333333</v>
      </c>
      <c r="BS704" s="12">
        <f t="shared" si="1368"/>
        <v>3.4722222222223209E-3</v>
      </c>
      <c r="BT704" s="225">
        <f t="shared" si="1369"/>
        <v>0</v>
      </c>
      <c r="BU704" s="225">
        <f t="shared" si="1370"/>
        <v>5</v>
      </c>
      <c r="BV704" s="456">
        <v>1.3958333333333333</v>
      </c>
      <c r="BW704" s="456">
        <v>1.3993055555555556</v>
      </c>
      <c r="BX704" s="12">
        <f t="shared" si="1743"/>
        <v>3.4722222222223209E-3</v>
      </c>
      <c r="BY704" s="13">
        <f t="shared" si="1744"/>
        <v>0</v>
      </c>
      <c r="BZ704" s="13">
        <f t="shared" si="1745"/>
        <v>5</v>
      </c>
      <c r="CA704" s="226">
        <f t="shared" si="1746"/>
        <v>0.69097222222222221</v>
      </c>
      <c r="CB704" s="13">
        <f t="shared" si="1747"/>
        <v>16</v>
      </c>
      <c r="CC704" s="13">
        <f t="shared" si="1748"/>
        <v>35</v>
      </c>
      <c r="CD704" s="12">
        <f t="shared" si="1749"/>
        <v>0.44374999999999998</v>
      </c>
      <c r="CE704" s="13">
        <f t="shared" si="1750"/>
        <v>10</v>
      </c>
      <c r="CF704" s="13">
        <f t="shared" si="1751"/>
        <v>39</v>
      </c>
      <c r="CG704" s="12">
        <f t="shared" si="1803"/>
        <v>0.16319444444444464</v>
      </c>
      <c r="CH704" s="13">
        <f t="shared" si="1804"/>
        <v>3</v>
      </c>
      <c r="CI704" s="13">
        <f t="shared" si="1805"/>
        <v>55</v>
      </c>
      <c r="CJ704" s="12">
        <f t="shared" si="1755"/>
        <v>4.9999999999999822E-2</v>
      </c>
      <c r="CK704" s="13">
        <f t="shared" si="1756"/>
        <v>1</v>
      </c>
      <c r="CL704" s="13">
        <f t="shared" si="1757"/>
        <v>12</v>
      </c>
      <c r="CM704" s="62"/>
      <c r="CN704" s="62"/>
      <c r="CO704" s="62"/>
      <c r="CP704" s="12">
        <f t="shared" ref="CP704:CP735" si="1820">AZ704-(CS704+CV704+CY704+DB704+DE704+DH704)</f>
        <v>3.7499999999999825E-2</v>
      </c>
      <c r="CQ704" s="13">
        <f t="shared" si="1724"/>
        <v>0</v>
      </c>
      <c r="CR704" s="13">
        <f t="shared" si="1725"/>
        <v>54</v>
      </c>
      <c r="CS704" s="456">
        <v>0</v>
      </c>
      <c r="CT704" s="13">
        <f t="shared" si="1809"/>
        <v>0</v>
      </c>
      <c r="CU704" s="13">
        <f t="shared" si="1810"/>
        <v>0</v>
      </c>
      <c r="CV704" s="456">
        <v>0</v>
      </c>
      <c r="CW704" s="13">
        <f t="shared" si="1798"/>
        <v>0</v>
      </c>
      <c r="CX704" s="13">
        <f t="shared" si="1799"/>
        <v>0</v>
      </c>
      <c r="CY704" s="456">
        <v>6.2499999999999995E-3</v>
      </c>
      <c r="CZ704" s="13">
        <f t="shared" si="1789"/>
        <v>0</v>
      </c>
      <c r="DA704" s="13">
        <f t="shared" si="1790"/>
        <v>9</v>
      </c>
      <c r="DB704" s="456">
        <v>0</v>
      </c>
      <c r="DC704" s="13">
        <f>HOUR(DB704)</f>
        <v>0</v>
      </c>
      <c r="DD704" s="13">
        <f>MINUTE(DB704)</f>
        <v>0</v>
      </c>
      <c r="DE704" s="456">
        <v>0</v>
      </c>
      <c r="DF704" s="13">
        <f t="shared" si="1811"/>
        <v>0</v>
      </c>
      <c r="DG704" s="13">
        <f t="shared" si="1812"/>
        <v>0</v>
      </c>
      <c r="DH704" s="456">
        <v>6.2499999999999995E-3</v>
      </c>
      <c r="DI704" s="13">
        <f t="shared" si="1784"/>
        <v>0</v>
      </c>
      <c r="DJ704" s="13">
        <f t="shared" si="1785"/>
        <v>9</v>
      </c>
      <c r="DK704" s="456">
        <v>0</v>
      </c>
      <c r="DL704" s="35">
        <f t="shared" si="1780"/>
        <v>0</v>
      </c>
      <c r="DM704" s="35">
        <f t="shared" si="1781"/>
        <v>0</v>
      </c>
      <c r="DN704" s="66">
        <f t="shared" si="1669"/>
        <v>2486422.6160000036</v>
      </c>
      <c r="DO704" s="74">
        <f t="shared" si="1662"/>
        <v>40024</v>
      </c>
      <c r="DP704" s="66">
        <f t="shared" si="1373"/>
        <v>62.605593220338982</v>
      </c>
      <c r="DQ704" s="63">
        <f t="shared" si="1700"/>
        <v>62.123291425145005</v>
      </c>
      <c r="DR704" s="66" t="e">
        <f t="shared" si="1762"/>
        <v>#NUM!</v>
      </c>
      <c r="DS704" s="96" t="e">
        <f t="shared" si="1763"/>
        <v>#NUM!</v>
      </c>
      <c r="DT704" s="66" t="e">
        <f t="shared" si="1764"/>
        <v>#NUM!</v>
      </c>
      <c r="DU704" s="66" t="e">
        <f t="shared" si="1765"/>
        <v>#NUM!</v>
      </c>
      <c r="FJ704" s="3">
        <f t="shared" si="1668"/>
        <v>0.47777777777777775</v>
      </c>
      <c r="FK704" s="3">
        <f t="shared" si="1766"/>
        <v>0.44791666666666663</v>
      </c>
      <c r="FL704" s="3">
        <f t="shared" si="1767"/>
        <v>6.9444444444444198E-3</v>
      </c>
    </row>
    <row r="705" spans="1:168" ht="30">
      <c r="A705" s="199">
        <v>704</v>
      </c>
      <c r="B705" s="451">
        <v>112</v>
      </c>
      <c r="C705" s="452">
        <v>40904</v>
      </c>
      <c r="D705" s="453">
        <v>12</v>
      </c>
      <c r="E705" s="454" t="s">
        <v>39</v>
      </c>
      <c r="F705" s="451">
        <v>40</v>
      </c>
      <c r="G705" s="455" t="s">
        <v>38</v>
      </c>
      <c r="H705" s="455" t="s">
        <v>843</v>
      </c>
      <c r="I705" s="455" t="s">
        <v>845</v>
      </c>
      <c r="J705" s="456">
        <v>0.82291666666666663</v>
      </c>
      <c r="K705" s="457">
        <v>3277.09</v>
      </c>
      <c r="L705" s="455" t="s">
        <v>34</v>
      </c>
      <c r="M705" s="451">
        <v>52</v>
      </c>
      <c r="N705" s="451">
        <v>7</v>
      </c>
      <c r="O705" s="455"/>
      <c r="P705" s="456">
        <v>0.82291666666666663</v>
      </c>
      <c r="Q705" s="456">
        <v>0.82291666666666663</v>
      </c>
      <c r="R705" s="12">
        <f t="shared" si="1711"/>
        <v>0</v>
      </c>
      <c r="S705" s="13">
        <f t="shared" si="1712"/>
        <v>0</v>
      </c>
      <c r="T705" s="13">
        <f t="shared" si="1713"/>
        <v>0</v>
      </c>
      <c r="U705" s="456">
        <v>0.83333333333333337</v>
      </c>
      <c r="V705" s="12">
        <f t="shared" si="1567"/>
        <v>1.0416666666666741E-2</v>
      </c>
      <c r="W705" s="13">
        <f t="shared" si="1568"/>
        <v>0</v>
      </c>
      <c r="X705" s="225">
        <f t="shared" si="1569"/>
        <v>15</v>
      </c>
      <c r="Y705" s="456">
        <v>0.83680555555555547</v>
      </c>
      <c r="Z705" s="12">
        <f t="shared" si="1816"/>
        <v>3.4722222222220989E-3</v>
      </c>
      <c r="AA705" s="13">
        <f t="shared" si="1817"/>
        <v>0</v>
      </c>
      <c r="AB705" s="13">
        <f t="shared" si="1818"/>
        <v>5</v>
      </c>
      <c r="AC705" s="456">
        <v>0.91319444444444453</v>
      </c>
      <c r="AD705" s="12">
        <f t="shared" si="1819"/>
        <v>7.6388888888889062E-2</v>
      </c>
      <c r="AE705" s="13">
        <f t="shared" si="1736"/>
        <v>1</v>
      </c>
      <c r="AF705" s="13">
        <f t="shared" si="1737"/>
        <v>50</v>
      </c>
      <c r="AG705" s="456">
        <v>0.92013888888888884</v>
      </c>
      <c r="AH705" s="456">
        <v>1.0104166666666667</v>
      </c>
      <c r="AI705" s="12">
        <f t="shared" si="1800"/>
        <v>9.0277777777777901E-2</v>
      </c>
      <c r="AJ705" s="225">
        <f t="shared" si="1801"/>
        <v>2</v>
      </c>
      <c r="AK705" s="225">
        <f t="shared" si="1802"/>
        <v>10</v>
      </c>
      <c r="AL705" s="456">
        <v>0.92013888888888884</v>
      </c>
      <c r="AM705" s="456">
        <v>1.0104166666666667</v>
      </c>
      <c r="AN705" s="12">
        <f t="shared" si="1714"/>
        <v>9.0277777777777901E-2</v>
      </c>
      <c r="AO705" s="13">
        <f t="shared" si="1715"/>
        <v>2</v>
      </c>
      <c r="AP705" s="13">
        <f t="shared" si="1716"/>
        <v>10</v>
      </c>
      <c r="AQ705" s="456">
        <v>0.91666666666666663</v>
      </c>
      <c r="AR705" s="12">
        <f>AQ705-AC705</f>
        <v>3.4722222222220989E-3</v>
      </c>
      <c r="AS705" s="225">
        <f t="shared" si="1773"/>
        <v>0</v>
      </c>
      <c r="AT705" s="13">
        <f t="shared" si="1774"/>
        <v>5</v>
      </c>
      <c r="AU705" s="456">
        <v>1.0145833333333334</v>
      </c>
      <c r="AV705" s="226">
        <f t="shared" si="1806"/>
        <v>9.7916666666666763E-2</v>
      </c>
      <c r="AW705" s="13">
        <f t="shared" si="1807"/>
        <v>2</v>
      </c>
      <c r="AX705" s="13">
        <f t="shared" si="1808"/>
        <v>21</v>
      </c>
      <c r="AY705" s="456">
        <v>1.1333333333333333</v>
      </c>
      <c r="AZ705" s="12">
        <f t="shared" si="1740"/>
        <v>0.11874999999999991</v>
      </c>
      <c r="BA705" s="225">
        <f t="shared" si="1741"/>
        <v>2</v>
      </c>
      <c r="BB705" s="225">
        <f t="shared" si="1742"/>
        <v>51</v>
      </c>
      <c r="BC705" s="456">
        <v>1.1333333333333333</v>
      </c>
      <c r="BD705" s="456">
        <v>1.1333333333333333</v>
      </c>
      <c r="BE705" s="12">
        <f t="shared" si="1813"/>
        <v>0</v>
      </c>
      <c r="BF705" s="13">
        <f t="shared" si="1814"/>
        <v>0</v>
      </c>
      <c r="BG705" s="13">
        <f t="shared" si="1815"/>
        <v>0</v>
      </c>
      <c r="BH705" s="456">
        <v>1.1333333333333333</v>
      </c>
      <c r="BI705" s="456">
        <v>1.1333333333333333</v>
      </c>
      <c r="BJ705" s="455"/>
      <c r="BK705" s="69">
        <f t="shared" si="1720"/>
        <v>0</v>
      </c>
      <c r="BL705" s="13">
        <f t="shared" si="1721"/>
        <v>0</v>
      </c>
      <c r="BM705" s="13">
        <f t="shared" si="1722"/>
        <v>0</v>
      </c>
      <c r="BN705" s="456">
        <v>1.1388888888888888</v>
      </c>
      <c r="BO705" s="12">
        <f t="shared" si="1465"/>
        <v>5.5555555555555358E-3</v>
      </c>
      <c r="BP705" s="225">
        <f t="shared" si="1466"/>
        <v>0</v>
      </c>
      <c r="BQ705" s="225">
        <f t="shared" si="1467"/>
        <v>8</v>
      </c>
      <c r="BR705" s="456">
        <v>1.1423611111111112</v>
      </c>
      <c r="BS705" s="12">
        <f t="shared" si="1368"/>
        <v>3.4722222222223209E-3</v>
      </c>
      <c r="BT705" s="225">
        <f t="shared" si="1369"/>
        <v>0</v>
      </c>
      <c r="BU705" s="225">
        <f t="shared" si="1370"/>
        <v>5</v>
      </c>
      <c r="BV705" s="456">
        <v>1.1423611111111112</v>
      </c>
      <c r="BW705" s="456">
        <v>1.1458333333333333</v>
      </c>
      <c r="BX705" s="12">
        <f t="shared" si="1743"/>
        <v>3.4722222222220989E-3</v>
      </c>
      <c r="BY705" s="13">
        <f t="shared" si="1744"/>
        <v>0</v>
      </c>
      <c r="BZ705" s="13">
        <f t="shared" si="1745"/>
        <v>5</v>
      </c>
      <c r="CA705" s="226">
        <f t="shared" si="1746"/>
        <v>0.32291666666666663</v>
      </c>
      <c r="CB705" s="13">
        <f t="shared" si="1747"/>
        <v>7</v>
      </c>
      <c r="CC705" s="13">
        <f t="shared" si="1748"/>
        <v>45</v>
      </c>
      <c r="CD705" s="12">
        <f t="shared" si="1749"/>
        <v>8.8888888888889017E-2</v>
      </c>
      <c r="CE705" s="13">
        <f t="shared" si="1750"/>
        <v>2</v>
      </c>
      <c r="CF705" s="13">
        <f t="shared" si="1751"/>
        <v>8</v>
      </c>
      <c r="CG705" s="12">
        <f t="shared" si="1803"/>
        <v>9.0277777777777901E-2</v>
      </c>
      <c r="CH705" s="13">
        <f t="shared" si="1804"/>
        <v>2</v>
      </c>
      <c r="CI705" s="13">
        <f t="shared" si="1805"/>
        <v>10</v>
      </c>
      <c r="CJ705" s="12">
        <f t="shared" si="1755"/>
        <v>0.11874999999999991</v>
      </c>
      <c r="CK705" s="13">
        <f t="shared" si="1756"/>
        <v>2</v>
      </c>
      <c r="CL705" s="13">
        <f t="shared" si="1757"/>
        <v>51</v>
      </c>
      <c r="CM705" s="62"/>
      <c r="CN705" s="62"/>
      <c r="CO705" s="62"/>
      <c r="CP705" s="12">
        <f t="shared" si="1820"/>
        <v>7.2222222222222132E-2</v>
      </c>
      <c r="CQ705" s="13">
        <f t="shared" si="1724"/>
        <v>1</v>
      </c>
      <c r="CR705" s="13">
        <f t="shared" si="1725"/>
        <v>44</v>
      </c>
      <c r="CS705" s="456">
        <v>0</v>
      </c>
      <c r="CT705" s="13">
        <f t="shared" si="1809"/>
        <v>0</v>
      </c>
      <c r="CU705" s="13">
        <f t="shared" si="1810"/>
        <v>0</v>
      </c>
      <c r="CV705" s="456">
        <v>0</v>
      </c>
      <c r="CW705" s="13">
        <f t="shared" si="1798"/>
        <v>0</v>
      </c>
      <c r="CX705" s="13">
        <f t="shared" si="1799"/>
        <v>0</v>
      </c>
      <c r="CY705" s="456">
        <v>0</v>
      </c>
      <c r="CZ705" s="13">
        <f t="shared" si="1789"/>
        <v>0</v>
      </c>
      <c r="DA705" s="13">
        <f t="shared" si="1790"/>
        <v>0</v>
      </c>
      <c r="DB705" s="456">
        <v>0</v>
      </c>
      <c r="DC705" s="13">
        <f>HOUR(DB705)</f>
        <v>0</v>
      </c>
      <c r="DD705" s="13">
        <f>MINUTE(DB705)</f>
        <v>0</v>
      </c>
      <c r="DE705" s="456">
        <v>0</v>
      </c>
      <c r="DF705" s="13">
        <f t="shared" si="1811"/>
        <v>0</v>
      </c>
      <c r="DG705" s="13">
        <f t="shared" si="1812"/>
        <v>0</v>
      </c>
      <c r="DH705" s="456">
        <v>4.6527777777777779E-2</v>
      </c>
      <c r="DI705" s="13">
        <f t="shared" si="1784"/>
        <v>1</v>
      </c>
      <c r="DJ705" s="13">
        <f t="shared" si="1785"/>
        <v>7</v>
      </c>
      <c r="DK705" s="456">
        <v>0</v>
      </c>
      <c r="DL705" s="35">
        <f t="shared" si="1780"/>
        <v>0</v>
      </c>
      <c r="DM705" s="35">
        <f t="shared" si="1781"/>
        <v>0</v>
      </c>
      <c r="DN705" s="66">
        <f t="shared" si="1669"/>
        <v>2489699.7060000035</v>
      </c>
      <c r="DO705" s="74">
        <f t="shared" si="1662"/>
        <v>40076</v>
      </c>
      <c r="DP705" s="66">
        <f t="shared" si="1373"/>
        <v>63.020961538461542</v>
      </c>
      <c r="DQ705" s="63">
        <f t="shared" si="1700"/>
        <v>62.124456183251908</v>
      </c>
      <c r="DR705" s="66" t="e">
        <f t="shared" si="1762"/>
        <v>#NUM!</v>
      </c>
      <c r="DS705" s="96" t="e">
        <f t="shared" si="1763"/>
        <v>#NUM!</v>
      </c>
      <c r="DT705" s="66" t="e">
        <f t="shared" si="1764"/>
        <v>#NUM!</v>
      </c>
      <c r="DU705" s="66" t="e">
        <f t="shared" si="1765"/>
        <v>#NUM!</v>
      </c>
      <c r="FJ705" s="3">
        <f t="shared" si="1668"/>
        <v>0.11388888888888882</v>
      </c>
      <c r="FK705" s="3">
        <f t="shared" si="1766"/>
        <v>9.0277777777777901E-2</v>
      </c>
      <c r="FL705" s="3">
        <f t="shared" si="1767"/>
        <v>-9.3750000000000111E-2</v>
      </c>
    </row>
    <row r="706" spans="1:168">
      <c r="A706" s="175">
        <v>705</v>
      </c>
      <c r="B706" s="451">
        <v>113</v>
      </c>
      <c r="C706" s="452">
        <v>40905</v>
      </c>
      <c r="D706" s="453">
        <v>12</v>
      </c>
      <c r="E706" s="454" t="s">
        <v>39</v>
      </c>
      <c r="F706" s="451">
        <v>41</v>
      </c>
      <c r="G706" s="455" t="s">
        <v>38</v>
      </c>
      <c r="H706" s="455" t="s">
        <v>792</v>
      </c>
      <c r="I706" s="455" t="s">
        <v>801</v>
      </c>
      <c r="J706" s="456">
        <v>0.86805555555555547</v>
      </c>
      <c r="K706" s="457">
        <v>3399.75</v>
      </c>
      <c r="L706" s="455" t="s">
        <v>33</v>
      </c>
      <c r="M706" s="451">
        <v>53</v>
      </c>
      <c r="N706" s="451">
        <v>6</v>
      </c>
      <c r="O706" s="455"/>
      <c r="P706" s="456">
        <v>0.86805555555555547</v>
      </c>
      <c r="Q706" s="456">
        <v>0.86805555555555547</v>
      </c>
      <c r="R706" s="12">
        <f t="shared" si="1711"/>
        <v>0</v>
      </c>
      <c r="S706" s="13">
        <f t="shared" si="1712"/>
        <v>0</v>
      </c>
      <c r="T706" s="13">
        <f t="shared" si="1713"/>
        <v>0</v>
      </c>
      <c r="U706" s="456">
        <v>0.89930555555555547</v>
      </c>
      <c r="V706" s="12">
        <f t="shared" si="1567"/>
        <v>3.125E-2</v>
      </c>
      <c r="W706" s="13">
        <f t="shared" si="1568"/>
        <v>0</v>
      </c>
      <c r="X706" s="225">
        <f t="shared" si="1569"/>
        <v>45</v>
      </c>
      <c r="Y706" s="456">
        <v>0.90625</v>
      </c>
      <c r="Z706" s="12">
        <f t="shared" si="1816"/>
        <v>6.9444444444445308E-3</v>
      </c>
      <c r="AA706" s="13">
        <f t="shared" si="1817"/>
        <v>0</v>
      </c>
      <c r="AB706" s="13">
        <f t="shared" si="1818"/>
        <v>10</v>
      </c>
      <c r="AC706" s="456">
        <v>0.97222222222222221</v>
      </c>
      <c r="AD706" s="12">
        <f t="shared" si="1819"/>
        <v>6.597222222222221E-2</v>
      </c>
      <c r="AE706" s="13">
        <f t="shared" si="1736"/>
        <v>1</v>
      </c>
      <c r="AF706" s="13">
        <f t="shared" si="1737"/>
        <v>35</v>
      </c>
      <c r="AG706" s="456">
        <v>1.0138888888888888</v>
      </c>
      <c r="AH706" s="456">
        <v>1.0972222222222221</v>
      </c>
      <c r="AI706" s="12">
        <f t="shared" si="1800"/>
        <v>8.3333333333333259E-2</v>
      </c>
      <c r="AJ706" s="225">
        <f t="shared" si="1801"/>
        <v>2</v>
      </c>
      <c r="AK706" s="225">
        <f t="shared" si="1802"/>
        <v>0</v>
      </c>
      <c r="AL706" s="456">
        <v>1.0138888888888888</v>
      </c>
      <c r="AM706" s="456">
        <v>1.0972222222222221</v>
      </c>
      <c r="AN706" s="12">
        <f t="shared" si="1714"/>
        <v>8.3333333333333259E-2</v>
      </c>
      <c r="AO706" s="13">
        <f t="shared" si="1715"/>
        <v>2</v>
      </c>
      <c r="AP706" s="13">
        <f t="shared" si="1716"/>
        <v>0</v>
      </c>
      <c r="AQ706" s="456">
        <v>1.1423611111111112</v>
      </c>
      <c r="AR706" s="12">
        <f t="shared" si="1786"/>
        <v>4.5138888888889062E-2</v>
      </c>
      <c r="AS706" s="225">
        <f t="shared" si="1773"/>
        <v>1</v>
      </c>
      <c r="AT706" s="13">
        <f t="shared" si="1774"/>
        <v>5</v>
      </c>
      <c r="AU706" s="456">
        <v>1.14375</v>
      </c>
      <c r="AV706" s="226">
        <f t="shared" si="1806"/>
        <v>1.388888888888884E-3</v>
      </c>
      <c r="AW706" s="13">
        <f t="shared" si="1807"/>
        <v>0</v>
      </c>
      <c r="AX706" s="13">
        <f t="shared" si="1808"/>
        <v>2</v>
      </c>
      <c r="AY706" s="456">
        <v>1.2611111111111111</v>
      </c>
      <c r="AZ706" s="12">
        <f t="shared" si="1740"/>
        <v>0.11736111111111103</v>
      </c>
      <c r="BA706" s="225">
        <f t="shared" si="1741"/>
        <v>2</v>
      </c>
      <c r="BB706" s="225">
        <f t="shared" si="1742"/>
        <v>49</v>
      </c>
      <c r="BC706" s="456">
        <v>1.2611111111111111</v>
      </c>
      <c r="BD706" s="456">
        <v>1.2611111111111111</v>
      </c>
      <c r="BE706" s="12">
        <f t="shared" si="1813"/>
        <v>0</v>
      </c>
      <c r="BF706" s="13">
        <f t="shared" si="1814"/>
        <v>0</v>
      </c>
      <c r="BG706" s="13">
        <f t="shared" si="1815"/>
        <v>0</v>
      </c>
      <c r="BH706" s="456">
        <v>1.2611111111111111</v>
      </c>
      <c r="BI706" s="456">
        <v>1.2611111111111111</v>
      </c>
      <c r="BJ706" s="455"/>
      <c r="BK706" s="69">
        <f t="shared" si="1720"/>
        <v>0</v>
      </c>
      <c r="BL706" s="13">
        <f t="shared" si="1721"/>
        <v>0</v>
      </c>
      <c r="BM706" s="13">
        <f t="shared" si="1722"/>
        <v>0</v>
      </c>
      <c r="BN706" s="456">
        <v>1.2673611111111112</v>
      </c>
      <c r="BO706" s="12">
        <f t="shared" si="1465"/>
        <v>6.2500000000000888E-3</v>
      </c>
      <c r="BP706" s="225">
        <f t="shared" si="1466"/>
        <v>0</v>
      </c>
      <c r="BQ706" s="225">
        <f t="shared" si="1467"/>
        <v>9</v>
      </c>
      <c r="BR706" s="456">
        <v>1.2708333333333333</v>
      </c>
      <c r="BS706" s="12">
        <f t="shared" si="1368"/>
        <v>3.4722222222220989E-3</v>
      </c>
      <c r="BT706" s="225">
        <f t="shared" si="1369"/>
        <v>0</v>
      </c>
      <c r="BU706" s="225">
        <f t="shared" si="1370"/>
        <v>5</v>
      </c>
      <c r="BV706" s="456">
        <v>1.2708333333333333</v>
      </c>
      <c r="BW706" s="456">
        <v>1.2743055555555556</v>
      </c>
      <c r="BX706" s="12">
        <f t="shared" si="1743"/>
        <v>3.4722222222223209E-3</v>
      </c>
      <c r="BY706" s="13">
        <f t="shared" si="1744"/>
        <v>0</v>
      </c>
      <c r="BZ706" s="13">
        <f t="shared" si="1745"/>
        <v>5</v>
      </c>
      <c r="CA706" s="226">
        <f t="shared" si="1746"/>
        <v>0.40625000000000011</v>
      </c>
      <c r="CB706" s="13">
        <f t="shared" si="1747"/>
        <v>9</v>
      </c>
      <c r="CC706" s="13">
        <f t="shared" si="1748"/>
        <v>45</v>
      </c>
      <c r="CD706" s="12">
        <f t="shared" si="1749"/>
        <v>0.12083333333333346</v>
      </c>
      <c r="CE706" s="13">
        <f t="shared" si="1750"/>
        <v>2</v>
      </c>
      <c r="CF706" s="13">
        <f t="shared" si="1751"/>
        <v>54</v>
      </c>
      <c r="CG706" s="12">
        <f t="shared" si="1803"/>
        <v>8.3333333333333259E-2</v>
      </c>
      <c r="CH706" s="13">
        <f t="shared" si="1804"/>
        <v>2</v>
      </c>
      <c r="CI706" s="13">
        <f t="shared" si="1805"/>
        <v>0</v>
      </c>
      <c r="CJ706" s="12">
        <f t="shared" si="1755"/>
        <v>0.11736111111111103</v>
      </c>
      <c r="CK706" s="13">
        <f t="shared" si="1756"/>
        <v>2</v>
      </c>
      <c r="CL706" s="13">
        <f t="shared" si="1757"/>
        <v>49</v>
      </c>
      <c r="CM706" s="62"/>
      <c r="CN706" s="62"/>
      <c r="CO706" s="62"/>
      <c r="CP706" s="12">
        <f t="shared" si="1820"/>
        <v>7.0138888888888806E-2</v>
      </c>
      <c r="CQ706" s="13">
        <f t="shared" si="1724"/>
        <v>1</v>
      </c>
      <c r="CR706" s="13">
        <f t="shared" si="1725"/>
        <v>41</v>
      </c>
      <c r="CS706" s="456">
        <v>0</v>
      </c>
      <c r="CT706" s="13">
        <f t="shared" si="1809"/>
        <v>0</v>
      </c>
      <c r="CU706" s="13">
        <f t="shared" si="1810"/>
        <v>0</v>
      </c>
      <c r="CV706" s="456">
        <v>8.3333333333333332E-3</v>
      </c>
      <c r="CW706" s="13">
        <f t="shared" si="1798"/>
        <v>0</v>
      </c>
      <c r="CX706" s="13">
        <f t="shared" si="1799"/>
        <v>12</v>
      </c>
      <c r="CY706" s="456">
        <v>0</v>
      </c>
      <c r="CZ706" s="13">
        <f t="shared" si="1789"/>
        <v>0</v>
      </c>
      <c r="DA706" s="13">
        <f t="shared" si="1790"/>
        <v>0</v>
      </c>
      <c r="DB706" s="456">
        <v>0</v>
      </c>
      <c r="DC706" s="13">
        <f>HOUR(DB706)</f>
        <v>0</v>
      </c>
      <c r="DD706" s="13">
        <f>MINUTE(DB706)</f>
        <v>0</v>
      </c>
      <c r="DE706" s="456">
        <v>0</v>
      </c>
      <c r="DF706" s="13">
        <f t="shared" si="1811"/>
        <v>0</v>
      </c>
      <c r="DG706" s="13">
        <f t="shared" si="1812"/>
        <v>0</v>
      </c>
      <c r="DH706" s="456">
        <v>3.888888888888889E-2</v>
      </c>
      <c r="DI706" s="13">
        <f t="shared" si="1784"/>
        <v>0</v>
      </c>
      <c r="DJ706" s="13">
        <f t="shared" si="1785"/>
        <v>56</v>
      </c>
      <c r="DK706" s="456">
        <v>0</v>
      </c>
      <c r="DL706" s="35">
        <f t="shared" si="1780"/>
        <v>0</v>
      </c>
      <c r="DM706" s="35">
        <f t="shared" si="1781"/>
        <v>0</v>
      </c>
      <c r="DN706" s="66">
        <f t="shared" si="1669"/>
        <v>2493099.4560000035</v>
      </c>
      <c r="DO706" s="74">
        <f t="shared" si="1662"/>
        <v>40129</v>
      </c>
      <c r="DP706" s="66">
        <f t="shared" si="1373"/>
        <v>64.146226415094333</v>
      </c>
      <c r="DQ706" s="63">
        <f t="shared" si="1700"/>
        <v>62.127126417304282</v>
      </c>
      <c r="DR706" s="66" t="e">
        <f t="shared" si="1762"/>
        <v>#NUM!</v>
      </c>
      <c r="DS706" s="96" t="e">
        <f t="shared" si="1763"/>
        <v>#NUM!</v>
      </c>
      <c r="DT706" s="66" t="e">
        <f t="shared" si="1764"/>
        <v>#NUM!</v>
      </c>
      <c r="DU706" s="66" t="e">
        <f t="shared" si="1765"/>
        <v>#NUM!</v>
      </c>
      <c r="FJ706" s="3">
        <f t="shared" si="1668"/>
        <v>0.20555555555555582</v>
      </c>
      <c r="FK706" s="3">
        <f t="shared" si="1766"/>
        <v>0.10416666666666674</v>
      </c>
      <c r="FL706" s="3">
        <f t="shared" si="1767"/>
        <v>4.5138888888889062E-2</v>
      </c>
    </row>
    <row r="707" spans="1:168">
      <c r="A707" s="199">
        <v>706</v>
      </c>
      <c r="B707" s="451">
        <v>114</v>
      </c>
      <c r="C707" s="452">
        <v>40905</v>
      </c>
      <c r="D707" s="453">
        <v>12</v>
      </c>
      <c r="E707" s="454" t="s">
        <v>593</v>
      </c>
      <c r="F707" s="451">
        <v>3</v>
      </c>
      <c r="G707" s="455" t="s">
        <v>393</v>
      </c>
      <c r="H707" s="455" t="s">
        <v>394</v>
      </c>
      <c r="I707" s="455" t="s">
        <v>537</v>
      </c>
      <c r="J707" s="456">
        <v>0.84722222222222221</v>
      </c>
      <c r="K707" s="457">
        <v>1845</v>
      </c>
      <c r="L707" s="455" t="s">
        <v>930</v>
      </c>
      <c r="M707" s="451">
        <v>43</v>
      </c>
      <c r="N707" s="451">
        <v>2</v>
      </c>
      <c r="O707" s="455"/>
      <c r="P707" s="456">
        <v>0.84722222222222221</v>
      </c>
      <c r="Q707" s="456">
        <v>0.84722222222222221</v>
      </c>
      <c r="R707" s="12">
        <f t="shared" ref="R707:R712" si="1821">Q707-P707</f>
        <v>0</v>
      </c>
      <c r="S707" s="13">
        <f t="shared" ref="S707:S712" si="1822">HOUR(R707)</f>
        <v>0</v>
      </c>
      <c r="T707" s="13">
        <f t="shared" ref="T707:T712" si="1823">MINUTE(R707)</f>
        <v>0</v>
      </c>
      <c r="U707" s="456">
        <v>0.87847222222222221</v>
      </c>
      <c r="V707" s="12">
        <f t="shared" si="1567"/>
        <v>3.125E-2</v>
      </c>
      <c r="W707" s="13">
        <f t="shared" si="1568"/>
        <v>0</v>
      </c>
      <c r="X707" s="225">
        <f t="shared" si="1569"/>
        <v>45</v>
      </c>
      <c r="Y707" s="456">
        <v>0.88888888888888884</v>
      </c>
      <c r="Z707" s="12">
        <f t="shared" si="1816"/>
        <v>1.041666666666663E-2</v>
      </c>
      <c r="AA707" s="13">
        <f t="shared" si="1817"/>
        <v>0</v>
      </c>
      <c r="AB707" s="13">
        <f t="shared" si="1818"/>
        <v>15</v>
      </c>
      <c r="AC707" s="456">
        <v>0.92013888888888884</v>
      </c>
      <c r="AD707" s="12">
        <f t="shared" si="1819"/>
        <v>3.125E-2</v>
      </c>
      <c r="AE707" s="13">
        <f t="shared" si="1736"/>
        <v>0</v>
      </c>
      <c r="AF707" s="13">
        <f t="shared" si="1737"/>
        <v>45</v>
      </c>
      <c r="AG707" s="456">
        <v>0.92708333333333337</v>
      </c>
      <c r="AH707" s="456">
        <v>0.98958333333333337</v>
      </c>
      <c r="AI707" s="12">
        <f t="shared" si="1800"/>
        <v>6.25E-2</v>
      </c>
      <c r="AJ707" s="225">
        <f t="shared" si="1801"/>
        <v>1</v>
      </c>
      <c r="AK707" s="225">
        <f t="shared" si="1802"/>
        <v>30</v>
      </c>
      <c r="AL707" s="456">
        <v>0.92708333333333337</v>
      </c>
      <c r="AM707" s="456">
        <v>0.98958333333333337</v>
      </c>
      <c r="AN707" s="12">
        <f t="shared" ref="AN707:AN712" si="1824">AM707-AL707</f>
        <v>6.25E-2</v>
      </c>
      <c r="AO707" s="13">
        <f t="shared" ref="AO707:AO712" si="1825">HOUR(AN707)</f>
        <v>1</v>
      </c>
      <c r="AP707" s="13">
        <f t="shared" ref="AP707:AP712" si="1826">MINUTE(AN707)</f>
        <v>30</v>
      </c>
      <c r="AQ707" s="456">
        <v>0.92013888888888884</v>
      </c>
      <c r="AR707" s="12">
        <f>AQ707-AC707</f>
        <v>0</v>
      </c>
      <c r="AS707" s="225">
        <f t="shared" ref="AS707:AS721" si="1827">HOUR(AR707)</f>
        <v>0</v>
      </c>
      <c r="AT707" s="13">
        <f t="shared" ref="AT707:AT721" si="1828">MINUTE(AR707)</f>
        <v>0</v>
      </c>
      <c r="AU707" s="456">
        <v>0.95833333333333337</v>
      </c>
      <c r="AV707" s="226">
        <f>AU707-AG707</f>
        <v>3.125E-2</v>
      </c>
      <c r="AW707" s="13">
        <f t="shared" si="1807"/>
        <v>0</v>
      </c>
      <c r="AX707" s="13">
        <f t="shared" si="1808"/>
        <v>45</v>
      </c>
      <c r="AY707" s="456">
        <v>1.40625</v>
      </c>
      <c r="AZ707" s="12">
        <f t="shared" si="1740"/>
        <v>0.44791666666666663</v>
      </c>
      <c r="BA707" s="225">
        <f t="shared" si="1741"/>
        <v>10</v>
      </c>
      <c r="BB707" s="225">
        <f t="shared" si="1742"/>
        <v>45</v>
      </c>
      <c r="BC707" s="456">
        <v>1.40625</v>
      </c>
      <c r="BD707" s="456">
        <v>1.40625</v>
      </c>
      <c r="BE707" s="12">
        <f t="shared" ref="BE707:BE712" si="1829">BD707-BC707</f>
        <v>0</v>
      </c>
      <c r="BF707" s="13">
        <f t="shared" ref="BF707:BF712" si="1830">HOUR(BE707)</f>
        <v>0</v>
      </c>
      <c r="BG707" s="13">
        <f t="shared" ref="BG707:BG712" si="1831">MINUTE(BE707)</f>
        <v>0</v>
      </c>
      <c r="BH707" s="456">
        <v>1.40625</v>
      </c>
      <c r="BI707" s="456">
        <v>1.40625</v>
      </c>
      <c r="BJ707" s="455"/>
      <c r="BK707" s="69">
        <f t="shared" ref="BK707:BK712" si="1832">BI707-BH707</f>
        <v>0</v>
      </c>
      <c r="BL707" s="13">
        <f t="shared" ref="BL707:BL712" si="1833">HOUR(BK707)</f>
        <v>0</v>
      </c>
      <c r="BM707" s="13">
        <f t="shared" ref="BM707:BM712" si="1834">MINUTE(BK707)</f>
        <v>0</v>
      </c>
      <c r="BN707" s="456">
        <v>1.4076388888888889</v>
      </c>
      <c r="BO707" s="12">
        <f t="shared" si="1465"/>
        <v>1.388888888888884E-3</v>
      </c>
      <c r="BP707" s="225">
        <f t="shared" si="1466"/>
        <v>0</v>
      </c>
      <c r="BQ707" s="225">
        <f t="shared" si="1467"/>
        <v>2</v>
      </c>
      <c r="BR707" s="456">
        <v>1.4131944444444444</v>
      </c>
      <c r="BS707" s="12">
        <f t="shared" si="1368"/>
        <v>5.5555555555555358E-3</v>
      </c>
      <c r="BT707" s="225">
        <f t="shared" si="1369"/>
        <v>0</v>
      </c>
      <c r="BU707" s="225">
        <f t="shared" si="1370"/>
        <v>8</v>
      </c>
      <c r="BV707" s="456">
        <v>0.41319444444444442</v>
      </c>
      <c r="BW707" s="456">
        <v>1.4166666666666667</v>
      </c>
      <c r="BX707" s="12">
        <f t="shared" si="1743"/>
        <v>1.0034722222222223</v>
      </c>
      <c r="BY707" s="13">
        <f t="shared" si="1744"/>
        <v>0</v>
      </c>
      <c r="BZ707" s="13">
        <f t="shared" si="1745"/>
        <v>5</v>
      </c>
      <c r="CA707" s="226">
        <f t="shared" si="1746"/>
        <v>0.56944444444444453</v>
      </c>
      <c r="CB707" s="13">
        <f t="shared" si="1747"/>
        <v>13</v>
      </c>
      <c r="CC707" s="13">
        <f t="shared" si="1748"/>
        <v>40</v>
      </c>
      <c r="CD707" s="12">
        <f t="shared" si="1749"/>
        <v>3.819444444444442E-2</v>
      </c>
      <c r="CE707" s="13">
        <f t="shared" si="1750"/>
        <v>0</v>
      </c>
      <c r="CF707" s="13">
        <f t="shared" si="1751"/>
        <v>55</v>
      </c>
      <c r="CG707" s="12">
        <f t="shared" si="1803"/>
        <v>6.25E-2</v>
      </c>
      <c r="CH707" s="13">
        <f t="shared" si="1804"/>
        <v>1</v>
      </c>
      <c r="CI707" s="13">
        <f t="shared" si="1805"/>
        <v>30</v>
      </c>
      <c r="CJ707" s="12">
        <f t="shared" si="1755"/>
        <v>0.44791666666666663</v>
      </c>
      <c r="CK707" s="13">
        <f t="shared" si="1756"/>
        <v>10</v>
      </c>
      <c r="CL707" s="13">
        <f t="shared" si="1757"/>
        <v>45</v>
      </c>
      <c r="CM707" s="62"/>
      <c r="CN707" s="62"/>
      <c r="CO707" s="62"/>
      <c r="CP707" s="12">
        <f t="shared" si="1820"/>
        <v>0</v>
      </c>
      <c r="CQ707" s="13">
        <f t="shared" ref="CQ707:CQ712" si="1835">HOUR(CP707)</f>
        <v>0</v>
      </c>
      <c r="CR707" s="13">
        <f t="shared" ref="CR707:CR712" si="1836">MINUTE(CP707)</f>
        <v>0</v>
      </c>
      <c r="CS707" s="456">
        <v>0</v>
      </c>
      <c r="CT707" s="13">
        <f t="shared" ref="CT707:CT712" si="1837">HOUR(CS707)</f>
        <v>0</v>
      </c>
      <c r="CU707" s="13">
        <f t="shared" ref="CU707:CU712" si="1838">MINUTE(CS707)</f>
        <v>0</v>
      </c>
      <c r="CV707" s="456">
        <v>0</v>
      </c>
      <c r="CW707" s="13">
        <f t="shared" si="1798"/>
        <v>0</v>
      </c>
      <c r="CX707" s="13">
        <f t="shared" si="1799"/>
        <v>0</v>
      </c>
      <c r="CY707" s="456">
        <v>0</v>
      </c>
      <c r="CZ707" s="13">
        <f t="shared" ref="CZ707:CZ715" si="1839">HOUR(CY707)</f>
        <v>0</v>
      </c>
      <c r="DA707" s="13">
        <f t="shared" ref="DA707:DA715" si="1840">MINUTE(CY707)</f>
        <v>0</v>
      </c>
      <c r="DB707" s="456">
        <v>0.44791666666666669</v>
      </c>
      <c r="DC707" s="13">
        <f>HOUR(DB707)</f>
        <v>10</v>
      </c>
      <c r="DD707" s="13">
        <f>MINUTE(DB707)</f>
        <v>45</v>
      </c>
      <c r="DE707" s="456">
        <v>0</v>
      </c>
      <c r="DF707" s="13">
        <f t="shared" ref="DF707:DF715" si="1841">HOUR(DE707)</f>
        <v>0</v>
      </c>
      <c r="DG707" s="13">
        <f t="shared" ref="DG707:DG715" si="1842">MINUTE(DE707)</f>
        <v>0</v>
      </c>
      <c r="DH707" s="456">
        <v>0</v>
      </c>
      <c r="DI707" s="13">
        <f t="shared" si="1784"/>
        <v>0</v>
      </c>
      <c r="DJ707" s="13">
        <f t="shared" si="1785"/>
        <v>0</v>
      </c>
      <c r="DK707" s="456">
        <v>0</v>
      </c>
      <c r="DL707" s="35">
        <f t="shared" ref="DL707:DL712" si="1843">HOUR(DK707)</f>
        <v>0</v>
      </c>
      <c r="DM707" s="35">
        <f t="shared" ref="DM707:DM712" si="1844">MINUTE(DK707)</f>
        <v>0</v>
      </c>
      <c r="DN707" s="66">
        <f t="shared" si="1669"/>
        <v>2494944.4560000035</v>
      </c>
      <c r="DO707" s="74">
        <f t="shared" si="1662"/>
        <v>40172</v>
      </c>
      <c r="DP707" s="66">
        <f t="shared" si="1373"/>
        <v>42.906976744186046</v>
      </c>
      <c r="DQ707" s="63">
        <f t="shared" si="1700"/>
        <v>62.106553221149149</v>
      </c>
      <c r="DR707" s="66" t="e">
        <f t="shared" si="1762"/>
        <v>#NUM!</v>
      </c>
      <c r="DS707" s="96" t="e">
        <f t="shared" si="1763"/>
        <v>#NUM!</v>
      </c>
      <c r="DT707" s="66" t="e">
        <f t="shared" si="1764"/>
        <v>#NUM!</v>
      </c>
      <c r="DU707" s="66" t="e">
        <f t="shared" si="1765"/>
        <v>#NUM!</v>
      </c>
      <c r="FJ707" s="3">
        <f t="shared" si="1668"/>
        <v>5.9027777777777901E-2</v>
      </c>
    </row>
    <row r="708" spans="1:168">
      <c r="A708" s="175">
        <v>707</v>
      </c>
      <c r="B708" s="451">
        <f t="shared" ref="B708:B713" si="1845">B707 + 1</f>
        <v>115</v>
      </c>
      <c r="C708" s="452">
        <v>40905</v>
      </c>
      <c r="D708" s="453">
        <v>12</v>
      </c>
      <c r="E708" s="454" t="s">
        <v>524</v>
      </c>
      <c r="F708" s="451">
        <v>2</v>
      </c>
      <c r="G708" s="455" t="s">
        <v>736</v>
      </c>
      <c r="H708" s="455" t="s">
        <v>413</v>
      </c>
      <c r="I708" s="455" t="s">
        <v>783</v>
      </c>
      <c r="J708" s="456">
        <v>6.25E-2</v>
      </c>
      <c r="K708" s="457">
        <v>3571</v>
      </c>
      <c r="L708" s="455" t="s">
        <v>34</v>
      </c>
      <c r="M708" s="451">
        <v>59</v>
      </c>
      <c r="N708" s="451">
        <v>0</v>
      </c>
      <c r="O708" s="455"/>
      <c r="P708" s="456">
        <v>6.25E-2</v>
      </c>
      <c r="Q708" s="456">
        <v>6.25E-2</v>
      </c>
      <c r="R708" s="12">
        <f t="shared" si="1821"/>
        <v>0</v>
      </c>
      <c r="S708" s="13">
        <f t="shared" si="1822"/>
        <v>0</v>
      </c>
      <c r="T708" s="13">
        <f t="shared" si="1823"/>
        <v>0</v>
      </c>
      <c r="U708" s="456">
        <v>0.1875</v>
      </c>
      <c r="V708" s="12">
        <f t="shared" si="1567"/>
        <v>0.125</v>
      </c>
      <c r="W708" s="13">
        <f t="shared" si="1568"/>
        <v>3</v>
      </c>
      <c r="X708" s="225">
        <f t="shared" si="1569"/>
        <v>0</v>
      </c>
      <c r="Y708" s="456">
        <v>0.19444444444444445</v>
      </c>
      <c r="Z708" s="12">
        <f t="shared" si="1816"/>
        <v>6.9444444444444475E-3</v>
      </c>
      <c r="AA708" s="13">
        <f t="shared" si="1817"/>
        <v>0</v>
      </c>
      <c r="AB708" s="13">
        <f t="shared" si="1818"/>
        <v>10</v>
      </c>
      <c r="AC708" s="456">
        <v>0.23958333333333334</v>
      </c>
      <c r="AD708" s="12">
        <f t="shared" si="1819"/>
        <v>4.5138888888888895E-2</v>
      </c>
      <c r="AE708" s="13">
        <f t="shared" si="1736"/>
        <v>1</v>
      </c>
      <c r="AF708" s="13">
        <f t="shared" si="1737"/>
        <v>5</v>
      </c>
      <c r="AG708" s="456">
        <v>0.2638888888888889</v>
      </c>
      <c r="AH708" s="456">
        <v>0.3888888888888889</v>
      </c>
      <c r="AI708" s="12">
        <f t="shared" si="1800"/>
        <v>0.125</v>
      </c>
      <c r="AJ708" s="225">
        <f t="shared" si="1801"/>
        <v>3</v>
      </c>
      <c r="AK708" s="225">
        <f t="shared" si="1802"/>
        <v>0</v>
      </c>
      <c r="AL708" s="456">
        <v>0.2638888888888889</v>
      </c>
      <c r="AM708" s="456">
        <v>0.3888888888888889</v>
      </c>
      <c r="AN708" s="12">
        <f t="shared" si="1824"/>
        <v>0.125</v>
      </c>
      <c r="AO708" s="13">
        <f t="shared" si="1825"/>
        <v>3</v>
      </c>
      <c r="AP708" s="13">
        <f t="shared" si="1826"/>
        <v>0</v>
      </c>
      <c r="AQ708" s="456">
        <v>0.3888888888888889</v>
      </c>
      <c r="AR708" s="12">
        <f t="shared" ref="AR708:AR721" si="1846">AQ708-AH708</f>
        <v>0</v>
      </c>
      <c r="AS708" s="225">
        <f t="shared" si="1827"/>
        <v>0</v>
      </c>
      <c r="AT708" s="13">
        <f t="shared" si="1828"/>
        <v>0</v>
      </c>
      <c r="AU708" s="456">
        <v>0.39097222222222222</v>
      </c>
      <c r="AV708" s="226">
        <f t="shared" ref="AV708:AV721" si="1847">AU708-AQ708</f>
        <v>2.0833333333333259E-3</v>
      </c>
      <c r="AW708" s="13">
        <f t="shared" ref="AW708:AW721" si="1848">HOUR(AV708)</f>
        <v>0</v>
      </c>
      <c r="AX708" s="13">
        <f t="shared" ref="AX708:AX721" si="1849">MINUTE(AV708)</f>
        <v>3</v>
      </c>
      <c r="AY708" s="456">
        <v>0.49791666666666662</v>
      </c>
      <c r="AZ708" s="12">
        <f t="shared" si="1740"/>
        <v>0.1069444444444444</v>
      </c>
      <c r="BA708" s="225">
        <f t="shared" si="1741"/>
        <v>2</v>
      </c>
      <c r="BB708" s="225">
        <f t="shared" si="1742"/>
        <v>34</v>
      </c>
      <c r="BC708" s="456">
        <v>0.49791666666666662</v>
      </c>
      <c r="BD708" s="456">
        <v>0.49791666666666662</v>
      </c>
      <c r="BE708" s="12">
        <f t="shared" si="1829"/>
        <v>0</v>
      </c>
      <c r="BF708" s="13">
        <f t="shared" si="1830"/>
        <v>0</v>
      </c>
      <c r="BG708" s="13">
        <f t="shared" si="1831"/>
        <v>0</v>
      </c>
      <c r="BH708" s="456">
        <v>0.49791666666666662</v>
      </c>
      <c r="BI708" s="456">
        <v>0.49791666666666662</v>
      </c>
      <c r="BJ708" s="455"/>
      <c r="BK708" s="69">
        <f t="shared" si="1832"/>
        <v>0</v>
      </c>
      <c r="BL708" s="13">
        <f t="shared" si="1833"/>
        <v>0</v>
      </c>
      <c r="BM708" s="13">
        <f t="shared" si="1834"/>
        <v>0</v>
      </c>
      <c r="BN708" s="456">
        <v>0.50347222222222221</v>
      </c>
      <c r="BO708" s="12">
        <f t="shared" si="1465"/>
        <v>5.5555555555555913E-3</v>
      </c>
      <c r="BP708" s="225">
        <f t="shared" si="1466"/>
        <v>0</v>
      </c>
      <c r="BQ708" s="225">
        <f t="shared" si="1467"/>
        <v>8</v>
      </c>
      <c r="BR708" s="456">
        <v>0.50694444444444442</v>
      </c>
      <c r="BS708" s="12">
        <f t="shared" si="1368"/>
        <v>3.4722222222222099E-3</v>
      </c>
      <c r="BT708" s="225">
        <f t="shared" si="1369"/>
        <v>0</v>
      </c>
      <c r="BU708" s="225">
        <f t="shared" si="1370"/>
        <v>5</v>
      </c>
      <c r="BV708" s="456">
        <v>0.50694444444444442</v>
      </c>
      <c r="BW708" s="456">
        <v>0.51041666666666663</v>
      </c>
      <c r="BX708" s="12">
        <f t="shared" si="1743"/>
        <v>3.4722222222222099E-3</v>
      </c>
      <c r="BY708" s="13">
        <f t="shared" si="1744"/>
        <v>0</v>
      </c>
      <c r="BZ708" s="13">
        <f t="shared" si="1745"/>
        <v>5</v>
      </c>
      <c r="CA708" s="226">
        <f t="shared" si="1746"/>
        <v>0.44791666666666663</v>
      </c>
      <c r="CB708" s="13">
        <f t="shared" si="1747"/>
        <v>10</v>
      </c>
      <c r="CC708" s="13">
        <f t="shared" si="1748"/>
        <v>45</v>
      </c>
      <c r="CD708" s="12">
        <f t="shared" si="1749"/>
        <v>5.4166666666666696E-2</v>
      </c>
      <c r="CE708" s="13">
        <f t="shared" si="1750"/>
        <v>1</v>
      </c>
      <c r="CF708" s="13">
        <f t="shared" si="1751"/>
        <v>18</v>
      </c>
      <c r="CG708" s="12">
        <f t="shared" si="1803"/>
        <v>0.125</v>
      </c>
      <c r="CH708" s="13">
        <f t="shared" si="1804"/>
        <v>3</v>
      </c>
      <c r="CI708" s="13">
        <f t="shared" si="1805"/>
        <v>0</v>
      </c>
      <c r="CJ708" s="12">
        <f t="shared" si="1755"/>
        <v>0.1069444444444444</v>
      </c>
      <c r="CK708" s="13">
        <f t="shared" si="1756"/>
        <v>2</v>
      </c>
      <c r="CL708" s="13">
        <f t="shared" si="1757"/>
        <v>34</v>
      </c>
      <c r="CM708" s="62"/>
      <c r="CN708" s="62"/>
      <c r="CO708" s="62"/>
      <c r="CP708" s="12">
        <f t="shared" si="1820"/>
        <v>6.3194444444444386E-2</v>
      </c>
      <c r="CQ708" s="13">
        <f t="shared" si="1835"/>
        <v>1</v>
      </c>
      <c r="CR708" s="13">
        <f t="shared" si="1836"/>
        <v>31</v>
      </c>
      <c r="CS708" s="456">
        <v>0</v>
      </c>
      <c r="CT708" s="13">
        <f t="shared" si="1837"/>
        <v>0</v>
      </c>
      <c r="CU708" s="13">
        <f t="shared" si="1838"/>
        <v>0</v>
      </c>
      <c r="CV708" s="456">
        <v>4.3750000000000004E-2</v>
      </c>
      <c r="CW708" s="13">
        <f t="shared" ref="CW708:CW715" si="1850">HOUR(CV708)</f>
        <v>1</v>
      </c>
      <c r="CX708" s="13">
        <f t="shared" ref="CX708:CX715" si="1851">MINUTE(CV708)</f>
        <v>3</v>
      </c>
      <c r="CY708" s="456">
        <v>0</v>
      </c>
      <c r="CZ708" s="13">
        <f t="shared" si="1839"/>
        <v>0</v>
      </c>
      <c r="DA708" s="13">
        <f t="shared" si="1840"/>
        <v>0</v>
      </c>
      <c r="DB708" s="456">
        <v>0</v>
      </c>
      <c r="DC708" s="13">
        <f t="shared" ref="DC708:DC715" si="1852">HOUR(DB708)</f>
        <v>0</v>
      </c>
      <c r="DD708" s="13">
        <f t="shared" ref="DD708:DD715" si="1853">MINUTE(DB708)</f>
        <v>0</v>
      </c>
      <c r="DE708" s="456">
        <v>0</v>
      </c>
      <c r="DF708" s="13">
        <f t="shared" si="1841"/>
        <v>0</v>
      </c>
      <c r="DG708" s="13">
        <f t="shared" si="1842"/>
        <v>0</v>
      </c>
      <c r="DH708" s="456">
        <v>0</v>
      </c>
      <c r="DI708" s="13">
        <f t="shared" ref="DI708:DI769" si="1854">HOUR(DH708)</f>
        <v>0</v>
      </c>
      <c r="DJ708" s="13">
        <f t="shared" ref="DJ708:DJ769" si="1855">MINUTE(DH708)</f>
        <v>0</v>
      </c>
      <c r="DK708" s="456">
        <v>0</v>
      </c>
      <c r="DL708" s="35">
        <f t="shared" si="1843"/>
        <v>0</v>
      </c>
      <c r="DM708" s="35">
        <f t="shared" si="1844"/>
        <v>0</v>
      </c>
      <c r="DN708" s="66">
        <f t="shared" si="1669"/>
        <v>2498515.4560000035</v>
      </c>
      <c r="DO708" s="74">
        <f t="shared" si="1662"/>
        <v>40231</v>
      </c>
      <c r="DP708" s="66">
        <f t="shared" ref="DP708:DP766" si="1856" xml:space="preserve"> K708/M708</f>
        <v>60.525423728813557</v>
      </c>
      <c r="DQ708" s="63">
        <f t="shared" si="1700"/>
        <v>62.10423444607401</v>
      </c>
      <c r="DR708" s="66" t="e">
        <f t="shared" si="1762"/>
        <v>#NUM!</v>
      </c>
      <c r="DS708" s="96" t="e">
        <f t="shared" si="1763"/>
        <v>#NUM!</v>
      </c>
      <c r="DT708" s="66" t="e">
        <f t="shared" si="1764"/>
        <v>#NUM!</v>
      </c>
      <c r="DU708" s="66" t="e">
        <f t="shared" si="1765"/>
        <v>#NUM!</v>
      </c>
      <c r="FJ708" s="3">
        <f t="shared" si="1668"/>
        <v>0.21597222222222223</v>
      </c>
      <c r="FK708" s="3">
        <f t="shared" ref="FK708:FK771" si="1857">AC708-J708</f>
        <v>0.17708333333333334</v>
      </c>
      <c r="FL708" s="3">
        <f t="shared" ref="FL708:FL718" si="1858">AQ708-AM708</f>
        <v>0</v>
      </c>
    </row>
    <row r="709" spans="1:168">
      <c r="A709" s="175">
        <v>708</v>
      </c>
      <c r="B709" s="451">
        <f t="shared" si="1845"/>
        <v>116</v>
      </c>
      <c r="C709" s="452">
        <v>40905</v>
      </c>
      <c r="D709" s="453">
        <v>12</v>
      </c>
      <c r="E709" s="454" t="s">
        <v>593</v>
      </c>
      <c r="F709" s="451">
        <v>4</v>
      </c>
      <c r="G709" s="455" t="s">
        <v>492</v>
      </c>
      <c r="H709" s="455" t="s">
        <v>413</v>
      </c>
      <c r="I709" s="455" t="s">
        <v>689</v>
      </c>
      <c r="J709" s="456">
        <v>0.14583333333333334</v>
      </c>
      <c r="K709" s="457">
        <v>3415.42</v>
      </c>
      <c r="L709" s="455" t="s">
        <v>33</v>
      </c>
      <c r="M709" s="451">
        <v>56</v>
      </c>
      <c r="N709" s="451">
        <v>3</v>
      </c>
      <c r="O709" s="455"/>
      <c r="P709" s="456">
        <v>0.14583333333333334</v>
      </c>
      <c r="Q709" s="456">
        <v>0.14583333333333334</v>
      </c>
      <c r="R709" s="12">
        <f t="shared" si="1821"/>
        <v>0</v>
      </c>
      <c r="S709" s="13">
        <f t="shared" si="1822"/>
        <v>0</v>
      </c>
      <c r="T709" s="13">
        <f t="shared" si="1823"/>
        <v>0</v>
      </c>
      <c r="U709" s="456">
        <v>0.29166666666666669</v>
      </c>
      <c r="V709" s="12">
        <f t="shared" si="1567"/>
        <v>0.14583333333333334</v>
      </c>
      <c r="W709" s="13">
        <f t="shared" si="1568"/>
        <v>3</v>
      </c>
      <c r="X709" s="225">
        <f t="shared" si="1569"/>
        <v>30</v>
      </c>
      <c r="Y709" s="456">
        <v>0.30208333333333331</v>
      </c>
      <c r="Z709" s="12">
        <f t="shared" si="1816"/>
        <v>1.041666666666663E-2</v>
      </c>
      <c r="AA709" s="13">
        <f t="shared" si="1817"/>
        <v>0</v>
      </c>
      <c r="AB709" s="13">
        <f t="shared" si="1818"/>
        <v>15</v>
      </c>
      <c r="AC709" s="456">
        <v>0.3576388888888889</v>
      </c>
      <c r="AD709" s="12">
        <f t="shared" si="1819"/>
        <v>5.555555555555558E-2</v>
      </c>
      <c r="AE709" s="13">
        <f t="shared" si="1736"/>
        <v>1</v>
      </c>
      <c r="AF709" s="13">
        <f t="shared" si="1737"/>
        <v>20</v>
      </c>
      <c r="AG709" s="456">
        <v>0.39583333333333331</v>
      </c>
      <c r="AH709" s="456">
        <v>0.44791666666666669</v>
      </c>
      <c r="AI709" s="12">
        <f t="shared" si="1800"/>
        <v>5.208333333333337E-2</v>
      </c>
      <c r="AJ709" s="225">
        <f t="shared" si="1801"/>
        <v>1</v>
      </c>
      <c r="AK709" s="225">
        <f t="shared" si="1802"/>
        <v>15</v>
      </c>
      <c r="AL709" s="456">
        <v>0.39583333333333331</v>
      </c>
      <c r="AM709" s="456">
        <v>0.44791666666666669</v>
      </c>
      <c r="AN709" s="12">
        <f t="shared" si="1824"/>
        <v>5.208333333333337E-2</v>
      </c>
      <c r="AO709" s="13">
        <f t="shared" si="1825"/>
        <v>1</v>
      </c>
      <c r="AP709" s="13">
        <f t="shared" si="1826"/>
        <v>15</v>
      </c>
      <c r="AQ709" s="456">
        <v>0.54513888888888895</v>
      </c>
      <c r="AR709" s="12">
        <f t="shared" si="1846"/>
        <v>9.7222222222222265E-2</v>
      </c>
      <c r="AS709" s="225">
        <f t="shared" si="1827"/>
        <v>2</v>
      </c>
      <c r="AT709" s="13">
        <f t="shared" si="1828"/>
        <v>20</v>
      </c>
      <c r="AU709" s="456">
        <v>0.55277777777777781</v>
      </c>
      <c r="AV709" s="226">
        <f t="shared" si="1847"/>
        <v>7.6388888888888618E-3</v>
      </c>
      <c r="AW709" s="13">
        <f t="shared" si="1848"/>
        <v>0</v>
      </c>
      <c r="AX709" s="13">
        <f t="shared" si="1849"/>
        <v>11</v>
      </c>
      <c r="AY709" s="456">
        <v>0.6875</v>
      </c>
      <c r="AZ709" s="12">
        <f t="shared" si="1740"/>
        <v>0.13472222222222219</v>
      </c>
      <c r="BA709" s="225">
        <f t="shared" si="1741"/>
        <v>3</v>
      </c>
      <c r="BB709" s="225">
        <f t="shared" si="1742"/>
        <v>14</v>
      </c>
      <c r="BC709" s="456">
        <v>0.6875</v>
      </c>
      <c r="BD709" s="456">
        <v>0.6875</v>
      </c>
      <c r="BE709" s="12">
        <f t="shared" si="1829"/>
        <v>0</v>
      </c>
      <c r="BF709" s="13">
        <f t="shared" si="1830"/>
        <v>0</v>
      </c>
      <c r="BG709" s="13">
        <f t="shared" si="1831"/>
        <v>0</v>
      </c>
      <c r="BH709" s="456">
        <v>0.6875</v>
      </c>
      <c r="BI709" s="456">
        <v>0.6875</v>
      </c>
      <c r="BJ709" s="455"/>
      <c r="BK709" s="69">
        <f t="shared" si="1832"/>
        <v>0</v>
      </c>
      <c r="BL709" s="13">
        <f t="shared" si="1833"/>
        <v>0</v>
      </c>
      <c r="BM709" s="13">
        <f t="shared" si="1834"/>
        <v>0</v>
      </c>
      <c r="BN709" s="456">
        <v>0.69444444444444453</v>
      </c>
      <c r="BO709" s="12">
        <f t="shared" si="1465"/>
        <v>6.9444444444445308E-3</v>
      </c>
      <c r="BP709" s="225">
        <f t="shared" si="1466"/>
        <v>0</v>
      </c>
      <c r="BQ709" s="225">
        <f t="shared" si="1467"/>
        <v>10</v>
      </c>
      <c r="BR709" s="456">
        <v>0.69791666666666663</v>
      </c>
      <c r="BS709" s="12">
        <f t="shared" si="1368"/>
        <v>3.4722222222220989E-3</v>
      </c>
      <c r="BT709" s="225">
        <f t="shared" si="1369"/>
        <v>0</v>
      </c>
      <c r="BU709" s="225">
        <f t="shared" si="1370"/>
        <v>5</v>
      </c>
      <c r="BV709" s="456">
        <v>0.69791666666666663</v>
      </c>
      <c r="BW709" s="456">
        <v>0.70138888888888884</v>
      </c>
      <c r="BX709" s="12">
        <f t="shared" si="1743"/>
        <v>3.4722222222222099E-3</v>
      </c>
      <c r="BY709" s="13">
        <f t="shared" si="1744"/>
        <v>0</v>
      </c>
      <c r="BZ709" s="13">
        <f t="shared" si="1745"/>
        <v>5</v>
      </c>
      <c r="CA709" s="226">
        <f t="shared" si="1746"/>
        <v>0.55555555555555547</v>
      </c>
      <c r="CB709" s="13">
        <f t="shared" si="1747"/>
        <v>13</v>
      </c>
      <c r="CC709" s="13">
        <f t="shared" si="1748"/>
        <v>20</v>
      </c>
      <c r="CD709" s="12">
        <f t="shared" si="1749"/>
        <v>0.16319444444444448</v>
      </c>
      <c r="CE709" s="13">
        <f t="shared" si="1750"/>
        <v>3</v>
      </c>
      <c r="CF709" s="13">
        <f t="shared" si="1751"/>
        <v>55</v>
      </c>
      <c r="CG709" s="12">
        <f t="shared" si="1803"/>
        <v>5.208333333333337E-2</v>
      </c>
      <c r="CH709" s="13">
        <f t="shared" si="1804"/>
        <v>1</v>
      </c>
      <c r="CI709" s="13">
        <f t="shared" si="1805"/>
        <v>15</v>
      </c>
      <c r="CJ709" s="12">
        <f t="shared" si="1755"/>
        <v>0.13472222222222219</v>
      </c>
      <c r="CK709" s="13">
        <f t="shared" si="1756"/>
        <v>3</v>
      </c>
      <c r="CL709" s="13">
        <f t="shared" si="1757"/>
        <v>14</v>
      </c>
      <c r="CM709" s="62"/>
      <c r="CN709" s="62"/>
      <c r="CO709" s="62"/>
      <c r="CP709" s="12">
        <f t="shared" si="1820"/>
        <v>6.3888888888888856E-2</v>
      </c>
      <c r="CQ709" s="13">
        <f t="shared" si="1835"/>
        <v>1</v>
      </c>
      <c r="CR709" s="13">
        <f t="shared" si="1836"/>
        <v>32</v>
      </c>
      <c r="CS709" s="456">
        <v>0</v>
      </c>
      <c r="CT709" s="13">
        <f t="shared" si="1837"/>
        <v>0</v>
      </c>
      <c r="CU709" s="13">
        <f t="shared" si="1838"/>
        <v>0</v>
      </c>
      <c r="CV709" s="456">
        <v>0</v>
      </c>
      <c r="CW709" s="13">
        <f t="shared" si="1850"/>
        <v>0</v>
      </c>
      <c r="CX709" s="13">
        <f t="shared" si="1851"/>
        <v>0</v>
      </c>
      <c r="CY709" s="456">
        <v>0</v>
      </c>
      <c r="CZ709" s="13">
        <f t="shared" si="1839"/>
        <v>0</v>
      </c>
      <c r="DA709" s="13">
        <f t="shared" si="1840"/>
        <v>0</v>
      </c>
      <c r="DB709" s="456">
        <v>0</v>
      </c>
      <c r="DC709" s="13">
        <f t="shared" si="1852"/>
        <v>0</v>
      </c>
      <c r="DD709" s="13">
        <f t="shared" si="1853"/>
        <v>0</v>
      </c>
      <c r="DE709" s="456">
        <v>0</v>
      </c>
      <c r="DF709" s="13">
        <f t="shared" si="1841"/>
        <v>0</v>
      </c>
      <c r="DG709" s="13">
        <f t="shared" si="1842"/>
        <v>0</v>
      </c>
      <c r="DH709" s="456">
        <v>7.0833333333333331E-2</v>
      </c>
      <c r="DI709" s="13">
        <f t="shared" si="1854"/>
        <v>1</v>
      </c>
      <c r="DJ709" s="13">
        <f t="shared" si="1855"/>
        <v>42</v>
      </c>
      <c r="DK709" s="456">
        <v>0</v>
      </c>
      <c r="DL709" s="35">
        <f t="shared" si="1843"/>
        <v>0</v>
      </c>
      <c r="DM709" s="35">
        <f t="shared" si="1844"/>
        <v>0</v>
      </c>
      <c r="DN709" s="66">
        <f t="shared" si="1669"/>
        <v>2501930.8760000034</v>
      </c>
      <c r="DO709" s="74">
        <f t="shared" si="1662"/>
        <v>40287</v>
      </c>
      <c r="DP709" s="66">
        <f t="shared" si="1856"/>
        <v>60.989642857142861</v>
      </c>
      <c r="DQ709" s="63">
        <f t="shared" si="1700"/>
        <v>62.102685134162471</v>
      </c>
      <c r="DR709" s="66" t="e">
        <f t="shared" si="1762"/>
        <v>#NUM!</v>
      </c>
      <c r="DS709" s="96" t="e">
        <f t="shared" si="1763"/>
        <v>#NUM!</v>
      </c>
      <c r="DT709" s="66" t="e">
        <f t="shared" si="1764"/>
        <v>#NUM!</v>
      </c>
      <c r="DU709" s="66" t="e">
        <f t="shared" si="1765"/>
        <v>#NUM!</v>
      </c>
      <c r="FJ709" s="3">
        <f t="shared" si="1668"/>
        <v>0.36874999999999991</v>
      </c>
      <c r="FK709" s="3">
        <f t="shared" si="1857"/>
        <v>0.21180555555555555</v>
      </c>
      <c r="FL709" s="3">
        <f t="shared" si="1858"/>
        <v>9.7222222222222265E-2</v>
      </c>
    </row>
    <row r="710" spans="1:168">
      <c r="A710" s="199">
        <v>709</v>
      </c>
      <c r="B710" s="451">
        <f t="shared" si="1845"/>
        <v>117</v>
      </c>
      <c r="C710" s="452">
        <v>40905</v>
      </c>
      <c r="D710" s="453">
        <v>12</v>
      </c>
      <c r="E710" s="454" t="s">
        <v>847</v>
      </c>
      <c r="F710" s="451">
        <v>1</v>
      </c>
      <c r="G710" s="455" t="s">
        <v>823</v>
      </c>
      <c r="H710" s="455" t="s">
        <v>394</v>
      </c>
      <c r="I710" s="455" t="s">
        <v>822</v>
      </c>
      <c r="J710" s="456">
        <v>0.47916666666666669</v>
      </c>
      <c r="K710" s="457">
        <v>3619</v>
      </c>
      <c r="L710" s="455" t="s">
        <v>33</v>
      </c>
      <c r="M710" s="451">
        <v>59</v>
      </c>
      <c r="N710" s="451">
        <v>0</v>
      </c>
      <c r="O710" s="455"/>
      <c r="P710" s="456">
        <v>0.47916666666666669</v>
      </c>
      <c r="Q710" s="456">
        <v>0.47916666666666669</v>
      </c>
      <c r="R710" s="12">
        <f t="shared" si="1821"/>
        <v>0</v>
      </c>
      <c r="S710" s="13">
        <f t="shared" si="1822"/>
        <v>0</v>
      </c>
      <c r="T710" s="13">
        <f t="shared" si="1823"/>
        <v>0</v>
      </c>
      <c r="U710" s="456">
        <v>0.4826388888888889</v>
      </c>
      <c r="V710" s="12">
        <f t="shared" si="1567"/>
        <v>3.4722222222222099E-3</v>
      </c>
      <c r="W710" s="13">
        <f t="shared" si="1568"/>
        <v>0</v>
      </c>
      <c r="X710" s="225">
        <f t="shared" si="1569"/>
        <v>5</v>
      </c>
      <c r="Y710" s="456">
        <v>0.48958333333333331</v>
      </c>
      <c r="Z710" s="12">
        <f t="shared" si="1816"/>
        <v>6.9444444444444198E-3</v>
      </c>
      <c r="AA710" s="13">
        <f t="shared" si="1817"/>
        <v>0</v>
      </c>
      <c r="AB710" s="13">
        <f t="shared" si="1818"/>
        <v>10</v>
      </c>
      <c r="AC710" s="456">
        <v>0.51388888888888895</v>
      </c>
      <c r="AD710" s="12">
        <f t="shared" si="1819"/>
        <v>2.4305555555555636E-2</v>
      </c>
      <c r="AE710" s="13">
        <f t="shared" si="1736"/>
        <v>0</v>
      </c>
      <c r="AF710" s="13">
        <f t="shared" si="1737"/>
        <v>35</v>
      </c>
      <c r="AG710" s="456">
        <v>0.52083333333333337</v>
      </c>
      <c r="AH710" s="456">
        <v>0.625</v>
      </c>
      <c r="AI710" s="12">
        <f t="shared" si="1800"/>
        <v>0.10416666666666663</v>
      </c>
      <c r="AJ710" s="225">
        <f t="shared" si="1801"/>
        <v>2</v>
      </c>
      <c r="AK710" s="225">
        <f t="shared" si="1802"/>
        <v>30</v>
      </c>
      <c r="AL710" s="456">
        <v>0.52083333333333337</v>
      </c>
      <c r="AM710" s="456">
        <v>0.625</v>
      </c>
      <c r="AN710" s="12">
        <f t="shared" si="1824"/>
        <v>0.10416666666666663</v>
      </c>
      <c r="AO710" s="13">
        <f t="shared" si="1825"/>
        <v>2</v>
      </c>
      <c r="AP710" s="13">
        <f t="shared" si="1826"/>
        <v>30</v>
      </c>
      <c r="AQ710" s="456">
        <v>0.69791666666666663</v>
      </c>
      <c r="AR710" s="12">
        <f t="shared" si="1846"/>
        <v>7.291666666666663E-2</v>
      </c>
      <c r="AS710" s="225">
        <f t="shared" si="1827"/>
        <v>1</v>
      </c>
      <c r="AT710" s="13">
        <f t="shared" si="1828"/>
        <v>45</v>
      </c>
      <c r="AU710" s="456">
        <v>0.8208333333333333</v>
      </c>
      <c r="AV710" s="226">
        <f t="shared" si="1847"/>
        <v>0.12291666666666667</v>
      </c>
      <c r="AW710" s="13">
        <f t="shared" si="1848"/>
        <v>2</v>
      </c>
      <c r="AX710" s="13">
        <f t="shared" si="1849"/>
        <v>57</v>
      </c>
      <c r="AY710" s="456">
        <v>0.91041666666666676</v>
      </c>
      <c r="AZ710" s="12">
        <f t="shared" si="1740"/>
        <v>8.9583333333333459E-2</v>
      </c>
      <c r="BA710" s="225">
        <f t="shared" si="1741"/>
        <v>2</v>
      </c>
      <c r="BB710" s="225">
        <f t="shared" si="1742"/>
        <v>9</v>
      </c>
      <c r="BC710" s="456">
        <v>0.91041666666666676</v>
      </c>
      <c r="BD710" s="456">
        <v>0.91041666666666676</v>
      </c>
      <c r="BE710" s="12">
        <f t="shared" si="1829"/>
        <v>0</v>
      </c>
      <c r="BF710" s="13">
        <f t="shared" si="1830"/>
        <v>0</v>
      </c>
      <c r="BG710" s="13">
        <f t="shared" si="1831"/>
        <v>0</v>
      </c>
      <c r="BH710" s="456">
        <v>0.91041666666666676</v>
      </c>
      <c r="BI710" s="456">
        <v>0.91041666666666676</v>
      </c>
      <c r="BJ710" s="455"/>
      <c r="BK710" s="69">
        <f t="shared" si="1832"/>
        <v>0</v>
      </c>
      <c r="BL710" s="13">
        <f t="shared" si="1833"/>
        <v>0</v>
      </c>
      <c r="BM710" s="13">
        <f t="shared" si="1834"/>
        <v>0</v>
      </c>
      <c r="BN710" s="456">
        <v>0.91666666666666663</v>
      </c>
      <c r="BO710" s="12">
        <f t="shared" si="1465"/>
        <v>6.2499999999998668E-3</v>
      </c>
      <c r="BP710" s="225">
        <f t="shared" si="1466"/>
        <v>0</v>
      </c>
      <c r="BQ710" s="225">
        <f t="shared" si="1467"/>
        <v>9</v>
      </c>
      <c r="BR710" s="456">
        <v>0.92013888888888884</v>
      </c>
      <c r="BS710" s="12">
        <f t="shared" si="1368"/>
        <v>3.4722222222222099E-3</v>
      </c>
      <c r="BT710" s="225">
        <f t="shared" si="1369"/>
        <v>0</v>
      </c>
      <c r="BU710" s="225">
        <f t="shared" si="1370"/>
        <v>5</v>
      </c>
      <c r="BV710" s="456">
        <v>0.92013888888888884</v>
      </c>
      <c r="BW710" s="456">
        <v>0.92361111111111116</v>
      </c>
      <c r="BX710" s="12">
        <f t="shared" si="1743"/>
        <v>3.4722222222223209E-3</v>
      </c>
      <c r="BY710" s="13">
        <f t="shared" si="1744"/>
        <v>0</v>
      </c>
      <c r="BZ710" s="13">
        <f t="shared" si="1745"/>
        <v>5</v>
      </c>
      <c r="CA710" s="226">
        <f t="shared" si="1746"/>
        <v>0.44444444444444448</v>
      </c>
      <c r="CB710" s="13">
        <f t="shared" si="1747"/>
        <v>10</v>
      </c>
      <c r="CC710" s="13">
        <f t="shared" si="1748"/>
        <v>40</v>
      </c>
      <c r="CD710" s="12">
        <f t="shared" si="1749"/>
        <v>0.10694444444444434</v>
      </c>
      <c r="CE710" s="13">
        <f t="shared" si="1750"/>
        <v>2</v>
      </c>
      <c r="CF710" s="13">
        <f t="shared" si="1751"/>
        <v>34</v>
      </c>
      <c r="CG710" s="12">
        <f t="shared" si="1803"/>
        <v>0.10416666666666663</v>
      </c>
      <c r="CH710" s="13">
        <f t="shared" si="1804"/>
        <v>2</v>
      </c>
      <c r="CI710" s="13">
        <f t="shared" si="1805"/>
        <v>30</v>
      </c>
      <c r="CJ710" s="12">
        <f t="shared" si="1755"/>
        <v>8.9583333333333459E-2</v>
      </c>
      <c r="CK710" s="13">
        <f t="shared" si="1756"/>
        <v>2</v>
      </c>
      <c r="CL710" s="13">
        <f t="shared" si="1757"/>
        <v>9</v>
      </c>
      <c r="CM710" s="62"/>
      <c r="CN710" s="62"/>
      <c r="CO710" s="62"/>
      <c r="CP710" s="12">
        <f t="shared" si="1820"/>
        <v>6.875000000000013E-2</v>
      </c>
      <c r="CQ710" s="13">
        <f t="shared" si="1835"/>
        <v>1</v>
      </c>
      <c r="CR710" s="13">
        <f t="shared" si="1836"/>
        <v>39</v>
      </c>
      <c r="CS710" s="456">
        <v>0</v>
      </c>
      <c r="CT710" s="13">
        <f t="shared" si="1837"/>
        <v>0</v>
      </c>
      <c r="CU710" s="13">
        <f t="shared" si="1838"/>
        <v>0</v>
      </c>
      <c r="CV710" s="456">
        <v>0</v>
      </c>
      <c r="CW710" s="13">
        <f t="shared" si="1850"/>
        <v>0</v>
      </c>
      <c r="CX710" s="13">
        <f t="shared" si="1851"/>
        <v>0</v>
      </c>
      <c r="CY710" s="456">
        <v>0</v>
      </c>
      <c r="CZ710" s="13">
        <f t="shared" si="1839"/>
        <v>0</v>
      </c>
      <c r="DA710" s="13">
        <f t="shared" si="1840"/>
        <v>0</v>
      </c>
      <c r="DB710" s="456">
        <v>0</v>
      </c>
      <c r="DC710" s="13">
        <f t="shared" si="1852"/>
        <v>0</v>
      </c>
      <c r="DD710" s="13">
        <f t="shared" si="1853"/>
        <v>0</v>
      </c>
      <c r="DE710" s="456">
        <v>0</v>
      </c>
      <c r="DF710" s="13">
        <f t="shared" si="1841"/>
        <v>0</v>
      </c>
      <c r="DG710" s="13">
        <f t="shared" si="1842"/>
        <v>0</v>
      </c>
      <c r="DH710" s="456">
        <v>2.0833333333333332E-2</v>
      </c>
      <c r="DI710" s="13">
        <f t="shared" si="1854"/>
        <v>0</v>
      </c>
      <c r="DJ710" s="13">
        <f t="shared" si="1855"/>
        <v>30</v>
      </c>
      <c r="DK710" s="456">
        <v>0</v>
      </c>
      <c r="DL710" s="35">
        <f t="shared" si="1843"/>
        <v>0</v>
      </c>
      <c r="DM710" s="35">
        <f t="shared" si="1844"/>
        <v>0</v>
      </c>
      <c r="DN710" s="66">
        <f t="shared" si="1669"/>
        <v>2505549.8760000034</v>
      </c>
      <c r="DO710" s="74">
        <f t="shared" si="1662"/>
        <v>40346</v>
      </c>
      <c r="DP710" s="66">
        <f t="shared" si="1856"/>
        <v>61.33898305084746</v>
      </c>
      <c r="DQ710" s="63">
        <f t="shared" si="1700"/>
        <v>62.10156833391175</v>
      </c>
      <c r="DR710" s="66" t="e">
        <f t="shared" si="1762"/>
        <v>#NUM!</v>
      </c>
      <c r="DS710" s="96" t="e">
        <f t="shared" si="1763"/>
        <v>#NUM!</v>
      </c>
      <c r="DT710" s="66" t="e">
        <f t="shared" si="1764"/>
        <v>#NUM!</v>
      </c>
      <c r="DU710" s="66" t="e">
        <f t="shared" si="1765"/>
        <v>#NUM!</v>
      </c>
      <c r="FJ710" s="3">
        <f t="shared" si="1668"/>
        <v>0.25069444444444439</v>
      </c>
      <c r="FK710" s="3">
        <f t="shared" si="1857"/>
        <v>3.4722222222222265E-2</v>
      </c>
      <c r="FL710" s="3">
        <f t="shared" si="1858"/>
        <v>7.291666666666663E-2</v>
      </c>
    </row>
    <row r="711" spans="1:168" ht="30">
      <c r="A711" s="175">
        <v>710</v>
      </c>
      <c r="B711" s="451">
        <f t="shared" si="1845"/>
        <v>118</v>
      </c>
      <c r="C711" s="452">
        <v>40905</v>
      </c>
      <c r="D711" s="453">
        <v>12</v>
      </c>
      <c r="E711" s="454" t="s">
        <v>171</v>
      </c>
      <c r="F711" s="451">
        <v>23</v>
      </c>
      <c r="G711" s="455" t="s">
        <v>325</v>
      </c>
      <c r="H711" s="455" t="s">
        <v>842</v>
      </c>
      <c r="I711" s="455" t="s">
        <v>806</v>
      </c>
      <c r="J711" s="456">
        <v>0.48958333333333331</v>
      </c>
      <c r="K711" s="457">
        <v>3869</v>
      </c>
      <c r="L711" s="455" t="s">
        <v>34</v>
      </c>
      <c r="M711" s="451">
        <v>58</v>
      </c>
      <c r="N711" s="451">
        <v>1</v>
      </c>
      <c r="O711" s="455"/>
      <c r="P711" s="456">
        <v>0.48958333333333331</v>
      </c>
      <c r="Q711" s="456">
        <v>0.48958333333333331</v>
      </c>
      <c r="R711" s="12">
        <f t="shared" si="1821"/>
        <v>0</v>
      </c>
      <c r="S711" s="13">
        <f t="shared" si="1822"/>
        <v>0</v>
      </c>
      <c r="T711" s="13">
        <f t="shared" si="1823"/>
        <v>0</v>
      </c>
      <c r="U711" s="456">
        <v>0.54513888888888895</v>
      </c>
      <c r="V711" s="12">
        <f t="shared" si="1567"/>
        <v>5.5555555555555636E-2</v>
      </c>
      <c r="W711" s="13">
        <f t="shared" si="1568"/>
        <v>1</v>
      </c>
      <c r="X711" s="225">
        <f t="shared" si="1569"/>
        <v>20</v>
      </c>
      <c r="Y711" s="456">
        <v>0.56944444444444442</v>
      </c>
      <c r="Z711" s="12">
        <f t="shared" si="1816"/>
        <v>2.4305555555555469E-2</v>
      </c>
      <c r="AA711" s="13">
        <f t="shared" si="1817"/>
        <v>0</v>
      </c>
      <c r="AB711" s="13">
        <f t="shared" si="1818"/>
        <v>35</v>
      </c>
      <c r="AC711" s="456">
        <v>0.69791666666666663</v>
      </c>
      <c r="AD711" s="12">
        <f t="shared" si="1819"/>
        <v>0.12847222222222221</v>
      </c>
      <c r="AE711" s="13">
        <f t="shared" si="1736"/>
        <v>3</v>
      </c>
      <c r="AF711" s="13">
        <f t="shared" si="1737"/>
        <v>5</v>
      </c>
      <c r="AG711" s="456">
        <v>0.70138888888888884</v>
      </c>
      <c r="AH711" s="456">
        <v>0.74305555555555547</v>
      </c>
      <c r="AI711" s="12">
        <f t="shared" si="1800"/>
        <v>4.166666666666663E-2</v>
      </c>
      <c r="AJ711" s="225">
        <f t="shared" si="1801"/>
        <v>1</v>
      </c>
      <c r="AK711" s="225">
        <f t="shared" si="1802"/>
        <v>0</v>
      </c>
      <c r="AL711" s="456">
        <v>0.70138888888888884</v>
      </c>
      <c r="AM711" s="456">
        <v>0.74305555555555547</v>
      </c>
      <c r="AN711" s="12">
        <f t="shared" si="1824"/>
        <v>4.166666666666663E-2</v>
      </c>
      <c r="AO711" s="13">
        <f t="shared" si="1825"/>
        <v>1</v>
      </c>
      <c r="AP711" s="13">
        <f t="shared" si="1826"/>
        <v>0</v>
      </c>
      <c r="AQ711" s="456">
        <v>0.94236111111111109</v>
      </c>
      <c r="AR711" s="12">
        <f t="shared" si="1846"/>
        <v>0.19930555555555562</v>
      </c>
      <c r="AS711" s="225">
        <f t="shared" si="1827"/>
        <v>4</v>
      </c>
      <c r="AT711" s="13">
        <f t="shared" si="1828"/>
        <v>47</v>
      </c>
      <c r="AU711" s="456">
        <v>0.94305555555555554</v>
      </c>
      <c r="AV711" s="226">
        <f t="shared" si="1847"/>
        <v>6.9444444444444198E-4</v>
      </c>
      <c r="AW711" s="13">
        <f t="shared" si="1848"/>
        <v>0</v>
      </c>
      <c r="AX711" s="13">
        <f t="shared" si="1849"/>
        <v>1</v>
      </c>
      <c r="AY711" s="456">
        <v>1.2284722222222222</v>
      </c>
      <c r="AZ711" s="12">
        <f t="shared" si="1740"/>
        <v>0.28541666666666665</v>
      </c>
      <c r="BA711" s="225">
        <f t="shared" si="1741"/>
        <v>6</v>
      </c>
      <c r="BB711" s="225">
        <f t="shared" si="1742"/>
        <v>51</v>
      </c>
      <c r="BC711" s="456">
        <v>1.2284722222222222</v>
      </c>
      <c r="BD711" s="456">
        <v>1.2284722222222222</v>
      </c>
      <c r="BE711" s="12">
        <f t="shared" si="1829"/>
        <v>0</v>
      </c>
      <c r="BF711" s="13">
        <f t="shared" si="1830"/>
        <v>0</v>
      </c>
      <c r="BG711" s="13">
        <f t="shared" si="1831"/>
        <v>0</v>
      </c>
      <c r="BH711" s="456">
        <v>1.2284722222222222</v>
      </c>
      <c r="BI711" s="456">
        <v>1.2284722222222222</v>
      </c>
      <c r="BJ711" s="455"/>
      <c r="BK711" s="69">
        <f t="shared" si="1832"/>
        <v>0</v>
      </c>
      <c r="BL711" s="13">
        <f t="shared" si="1833"/>
        <v>0</v>
      </c>
      <c r="BM711" s="13">
        <f t="shared" si="1834"/>
        <v>0</v>
      </c>
      <c r="BN711" s="456">
        <v>1.2361111111111112</v>
      </c>
      <c r="BO711" s="12">
        <f t="shared" si="1465"/>
        <v>7.6388888888889728E-3</v>
      </c>
      <c r="BP711" s="225">
        <f t="shared" si="1466"/>
        <v>0</v>
      </c>
      <c r="BQ711" s="225">
        <f t="shared" si="1467"/>
        <v>11</v>
      </c>
      <c r="BR711" s="456">
        <v>1.2395833333333333</v>
      </c>
      <c r="BS711" s="12">
        <f t="shared" si="1368"/>
        <v>3.4722222222220989E-3</v>
      </c>
      <c r="BT711" s="225">
        <f t="shared" si="1369"/>
        <v>0</v>
      </c>
      <c r="BU711" s="225">
        <f t="shared" si="1370"/>
        <v>5</v>
      </c>
      <c r="BV711" s="456">
        <v>1.2395833333333333</v>
      </c>
      <c r="BW711" s="456">
        <v>1.2430555555555556</v>
      </c>
      <c r="BX711" s="12">
        <f t="shared" si="1743"/>
        <v>3.4722222222223209E-3</v>
      </c>
      <c r="BY711" s="13">
        <f t="shared" si="1744"/>
        <v>0</v>
      </c>
      <c r="BZ711" s="13">
        <f t="shared" si="1745"/>
        <v>5</v>
      </c>
      <c r="CA711" s="226">
        <f t="shared" si="1746"/>
        <v>0.75347222222222232</v>
      </c>
      <c r="CB711" s="13">
        <f t="shared" si="1747"/>
        <v>18</v>
      </c>
      <c r="CC711" s="13">
        <f t="shared" si="1748"/>
        <v>5</v>
      </c>
      <c r="CD711" s="12">
        <f t="shared" si="1749"/>
        <v>0.33888888888888891</v>
      </c>
      <c r="CE711" s="13">
        <f t="shared" si="1750"/>
        <v>8</v>
      </c>
      <c r="CF711" s="13">
        <f t="shared" si="1751"/>
        <v>8</v>
      </c>
      <c r="CG711" s="12">
        <f t="shared" si="1803"/>
        <v>4.166666666666663E-2</v>
      </c>
      <c r="CH711" s="13">
        <f t="shared" si="1804"/>
        <v>1</v>
      </c>
      <c r="CI711" s="13">
        <f t="shared" si="1805"/>
        <v>0</v>
      </c>
      <c r="CJ711" s="12">
        <f t="shared" si="1755"/>
        <v>0.28541666666666665</v>
      </c>
      <c r="CK711" s="13">
        <f t="shared" si="1756"/>
        <v>6</v>
      </c>
      <c r="CL711" s="13">
        <f t="shared" si="1757"/>
        <v>51</v>
      </c>
      <c r="CM711" s="62"/>
      <c r="CN711" s="62"/>
      <c r="CO711" s="62"/>
      <c r="CP711" s="12">
        <f t="shared" si="1820"/>
        <v>5.7638888888888878E-2</v>
      </c>
      <c r="CQ711" s="13">
        <f t="shared" si="1835"/>
        <v>1</v>
      </c>
      <c r="CR711" s="13">
        <f t="shared" si="1836"/>
        <v>23</v>
      </c>
      <c r="CS711" s="456">
        <v>0</v>
      </c>
      <c r="CT711" s="13">
        <f t="shared" si="1837"/>
        <v>0</v>
      </c>
      <c r="CU711" s="13">
        <f t="shared" si="1838"/>
        <v>0</v>
      </c>
      <c r="CV711" s="456">
        <v>0</v>
      </c>
      <c r="CW711" s="13">
        <f t="shared" si="1850"/>
        <v>0</v>
      </c>
      <c r="CX711" s="13">
        <f t="shared" si="1851"/>
        <v>0</v>
      </c>
      <c r="CY711" s="456">
        <v>0</v>
      </c>
      <c r="CZ711" s="13">
        <f t="shared" si="1839"/>
        <v>0</v>
      </c>
      <c r="DA711" s="13">
        <f t="shared" si="1840"/>
        <v>0</v>
      </c>
      <c r="DB711" s="456">
        <v>0</v>
      </c>
      <c r="DC711" s="13">
        <f t="shared" si="1852"/>
        <v>0</v>
      </c>
      <c r="DD711" s="13">
        <f t="shared" si="1853"/>
        <v>0</v>
      </c>
      <c r="DE711" s="456">
        <v>0</v>
      </c>
      <c r="DF711" s="13">
        <f t="shared" si="1841"/>
        <v>0</v>
      </c>
      <c r="DG711" s="13">
        <f t="shared" si="1842"/>
        <v>0</v>
      </c>
      <c r="DH711" s="456">
        <v>0.22777777777777777</v>
      </c>
      <c r="DI711" s="13">
        <f t="shared" si="1854"/>
        <v>5</v>
      </c>
      <c r="DJ711" s="13">
        <f t="shared" si="1855"/>
        <v>28</v>
      </c>
      <c r="DK711" s="456">
        <v>0</v>
      </c>
      <c r="DL711" s="35">
        <f t="shared" si="1843"/>
        <v>0</v>
      </c>
      <c r="DM711" s="35">
        <f t="shared" si="1844"/>
        <v>0</v>
      </c>
      <c r="DN711" s="66">
        <f t="shared" si="1669"/>
        <v>2509418.8760000034</v>
      </c>
      <c r="DO711" s="74">
        <f t="shared" si="1662"/>
        <v>40404</v>
      </c>
      <c r="DP711" s="66">
        <f t="shared" si="1856"/>
        <v>66.706896551724142</v>
      </c>
      <c r="DQ711" s="63">
        <f t="shared" si="1700"/>
        <v>62.108179289179375</v>
      </c>
      <c r="DR711" s="66" t="e">
        <f t="shared" si="1762"/>
        <v>#NUM!</v>
      </c>
      <c r="DS711" s="96" t="e">
        <f t="shared" si="1763"/>
        <v>#NUM!</v>
      </c>
      <c r="DT711" s="66" t="e">
        <f t="shared" si="1764"/>
        <v>#NUM!</v>
      </c>
      <c r="DU711" s="66" t="e">
        <f t="shared" si="1765"/>
        <v>#NUM!</v>
      </c>
      <c r="FJ711" s="3">
        <f t="shared" si="1668"/>
        <v>0.42638888888888904</v>
      </c>
      <c r="FK711" s="3">
        <f t="shared" si="1857"/>
        <v>0.20833333333333331</v>
      </c>
      <c r="FL711" s="3">
        <f t="shared" si="1858"/>
        <v>0.19930555555555562</v>
      </c>
    </row>
    <row r="712" spans="1:168">
      <c r="A712" s="199">
        <v>711</v>
      </c>
      <c r="B712" s="451">
        <f t="shared" si="1845"/>
        <v>119</v>
      </c>
      <c r="C712" s="452">
        <v>40905</v>
      </c>
      <c r="D712" s="453">
        <v>12</v>
      </c>
      <c r="E712" s="454" t="s">
        <v>39</v>
      </c>
      <c r="F712" s="451">
        <v>42</v>
      </c>
      <c r="G712" s="455" t="s">
        <v>38</v>
      </c>
      <c r="H712" s="455" t="s">
        <v>305</v>
      </c>
      <c r="I712" s="455" t="s">
        <v>762</v>
      </c>
      <c r="J712" s="456">
        <v>0.63194444444444442</v>
      </c>
      <c r="K712" s="457">
        <v>3704</v>
      </c>
      <c r="L712" s="455" t="s">
        <v>33</v>
      </c>
      <c r="M712" s="451">
        <v>59</v>
      </c>
      <c r="N712" s="451">
        <v>0</v>
      </c>
      <c r="O712" s="455"/>
      <c r="P712" s="456">
        <v>0.63194444444444442</v>
      </c>
      <c r="Q712" s="456">
        <v>0.63194444444444442</v>
      </c>
      <c r="R712" s="12">
        <f t="shared" si="1821"/>
        <v>0</v>
      </c>
      <c r="S712" s="13">
        <f t="shared" si="1822"/>
        <v>0</v>
      </c>
      <c r="T712" s="13">
        <f t="shared" si="1823"/>
        <v>0</v>
      </c>
      <c r="U712" s="456">
        <v>0.75</v>
      </c>
      <c r="V712" s="12">
        <f t="shared" si="1567"/>
        <v>0.11805555555555558</v>
      </c>
      <c r="W712" s="13">
        <f t="shared" si="1568"/>
        <v>2</v>
      </c>
      <c r="X712" s="225">
        <f t="shared" si="1569"/>
        <v>50</v>
      </c>
      <c r="Y712" s="456">
        <v>0.76736111111111116</v>
      </c>
      <c r="Z712" s="12">
        <f t="shared" si="1816"/>
        <v>1.736111111111116E-2</v>
      </c>
      <c r="AA712" s="13">
        <f t="shared" si="1817"/>
        <v>0</v>
      </c>
      <c r="AB712" s="13">
        <f t="shared" si="1818"/>
        <v>25</v>
      </c>
      <c r="AC712" s="456">
        <v>0.91319444444444453</v>
      </c>
      <c r="AD712" s="12">
        <f t="shared" si="1819"/>
        <v>0.14583333333333337</v>
      </c>
      <c r="AE712" s="13">
        <f t="shared" si="1736"/>
        <v>3</v>
      </c>
      <c r="AF712" s="13">
        <f t="shared" si="1737"/>
        <v>30</v>
      </c>
      <c r="AG712" s="456">
        <v>0.91666666666666663</v>
      </c>
      <c r="AH712" s="456">
        <v>0.97222222222222221</v>
      </c>
      <c r="AI712" s="12">
        <f t="shared" si="1800"/>
        <v>5.555555555555558E-2</v>
      </c>
      <c r="AJ712" s="225">
        <f t="shared" si="1801"/>
        <v>1</v>
      </c>
      <c r="AK712" s="225">
        <f t="shared" si="1802"/>
        <v>20</v>
      </c>
      <c r="AL712" s="456">
        <v>0.91666666666666663</v>
      </c>
      <c r="AM712" s="456">
        <v>0.97222222222222221</v>
      </c>
      <c r="AN712" s="12">
        <f t="shared" si="1824"/>
        <v>5.555555555555558E-2</v>
      </c>
      <c r="AO712" s="13">
        <f t="shared" si="1825"/>
        <v>1</v>
      </c>
      <c r="AP712" s="13">
        <f t="shared" si="1826"/>
        <v>20</v>
      </c>
      <c r="AQ712" s="456">
        <v>1.0208333333333333</v>
      </c>
      <c r="AR712" s="12">
        <f t="shared" si="1846"/>
        <v>4.8611111111111049E-2</v>
      </c>
      <c r="AS712" s="225">
        <f t="shared" si="1827"/>
        <v>1</v>
      </c>
      <c r="AT712" s="13">
        <f t="shared" si="1828"/>
        <v>10</v>
      </c>
      <c r="AU712" s="456">
        <v>1.023611111111111</v>
      </c>
      <c r="AV712" s="226">
        <f t="shared" si="1847"/>
        <v>2.7777777777777679E-3</v>
      </c>
      <c r="AW712" s="13">
        <f t="shared" si="1848"/>
        <v>0</v>
      </c>
      <c r="AX712" s="13">
        <f t="shared" si="1849"/>
        <v>4</v>
      </c>
      <c r="AY712" s="456">
        <v>1.1520833333333333</v>
      </c>
      <c r="AZ712" s="12">
        <f t="shared" si="1740"/>
        <v>0.12847222222222232</v>
      </c>
      <c r="BA712" s="225">
        <f t="shared" si="1741"/>
        <v>3</v>
      </c>
      <c r="BB712" s="225">
        <f t="shared" si="1742"/>
        <v>5</v>
      </c>
      <c r="BC712" s="456">
        <v>1.1520833333333333</v>
      </c>
      <c r="BD712" s="456">
        <v>1.1520833333333333</v>
      </c>
      <c r="BE712" s="12">
        <f t="shared" si="1829"/>
        <v>0</v>
      </c>
      <c r="BF712" s="13">
        <f t="shared" si="1830"/>
        <v>0</v>
      </c>
      <c r="BG712" s="13">
        <f t="shared" si="1831"/>
        <v>0</v>
      </c>
      <c r="BH712" s="456">
        <v>1.1520833333333333</v>
      </c>
      <c r="BI712" s="456">
        <v>1.1520833333333333</v>
      </c>
      <c r="BJ712" s="455"/>
      <c r="BK712" s="69">
        <f t="shared" si="1832"/>
        <v>0</v>
      </c>
      <c r="BL712" s="13">
        <f t="shared" si="1833"/>
        <v>0</v>
      </c>
      <c r="BM712" s="13">
        <f t="shared" si="1834"/>
        <v>0</v>
      </c>
      <c r="BN712" s="456">
        <v>1.1597222222222221</v>
      </c>
      <c r="BO712" s="12">
        <f t="shared" si="1465"/>
        <v>7.6388888888887507E-3</v>
      </c>
      <c r="BP712" s="225">
        <f t="shared" si="1466"/>
        <v>0</v>
      </c>
      <c r="BQ712" s="225">
        <f t="shared" si="1467"/>
        <v>11</v>
      </c>
      <c r="BR712" s="456">
        <v>1.1631944444444444</v>
      </c>
      <c r="BS712" s="12">
        <f t="shared" si="1368"/>
        <v>3.4722222222223209E-3</v>
      </c>
      <c r="BT712" s="225">
        <f t="shared" si="1369"/>
        <v>0</v>
      </c>
      <c r="BU712" s="225">
        <f t="shared" si="1370"/>
        <v>5</v>
      </c>
      <c r="BV712" s="456">
        <v>1.1631944444444444</v>
      </c>
      <c r="BW712" s="456">
        <v>1.1666666666666667</v>
      </c>
      <c r="BX712" s="12">
        <f t="shared" si="1743"/>
        <v>3.4722222222223209E-3</v>
      </c>
      <c r="BY712" s="13">
        <f t="shared" si="1744"/>
        <v>0</v>
      </c>
      <c r="BZ712" s="13">
        <f t="shared" si="1745"/>
        <v>5</v>
      </c>
      <c r="CA712" s="226">
        <f t="shared" si="1746"/>
        <v>0.53472222222222232</v>
      </c>
      <c r="CB712" s="13">
        <f t="shared" si="1747"/>
        <v>12</v>
      </c>
      <c r="CC712" s="13">
        <f t="shared" si="1748"/>
        <v>50</v>
      </c>
      <c r="CD712" s="12">
        <f t="shared" si="1749"/>
        <v>0.20555555555555549</v>
      </c>
      <c r="CE712" s="13">
        <f t="shared" si="1750"/>
        <v>4</v>
      </c>
      <c r="CF712" s="13">
        <f t="shared" si="1751"/>
        <v>56</v>
      </c>
      <c r="CG712" s="12">
        <f t="shared" si="1803"/>
        <v>5.555555555555558E-2</v>
      </c>
      <c r="CH712" s="13">
        <f t="shared" si="1804"/>
        <v>1</v>
      </c>
      <c r="CI712" s="13">
        <f t="shared" si="1805"/>
        <v>20</v>
      </c>
      <c r="CJ712" s="12">
        <f t="shared" si="1755"/>
        <v>0.12847222222222232</v>
      </c>
      <c r="CK712" s="13">
        <f t="shared" si="1756"/>
        <v>3</v>
      </c>
      <c r="CL712" s="13">
        <f t="shared" si="1757"/>
        <v>5</v>
      </c>
      <c r="CM712" s="62"/>
      <c r="CN712" s="62"/>
      <c r="CO712" s="62"/>
      <c r="CP712" s="12">
        <f t="shared" si="1820"/>
        <v>6.5972222222222321E-2</v>
      </c>
      <c r="CQ712" s="13">
        <f t="shared" si="1835"/>
        <v>1</v>
      </c>
      <c r="CR712" s="13">
        <f t="shared" si="1836"/>
        <v>35</v>
      </c>
      <c r="CS712" s="456">
        <v>0</v>
      </c>
      <c r="CT712" s="13">
        <f t="shared" si="1837"/>
        <v>0</v>
      </c>
      <c r="CU712" s="13">
        <f t="shared" si="1838"/>
        <v>0</v>
      </c>
      <c r="CV712" s="456">
        <v>0</v>
      </c>
      <c r="CW712" s="13">
        <f t="shared" si="1850"/>
        <v>0</v>
      </c>
      <c r="CX712" s="13">
        <f t="shared" si="1851"/>
        <v>0</v>
      </c>
      <c r="CY712" s="456">
        <v>0</v>
      </c>
      <c r="CZ712" s="13">
        <f t="shared" si="1839"/>
        <v>0</v>
      </c>
      <c r="DA712" s="13">
        <f t="shared" si="1840"/>
        <v>0</v>
      </c>
      <c r="DB712" s="456">
        <v>0</v>
      </c>
      <c r="DC712" s="13">
        <f t="shared" si="1852"/>
        <v>0</v>
      </c>
      <c r="DD712" s="13">
        <f t="shared" si="1853"/>
        <v>0</v>
      </c>
      <c r="DE712" s="456">
        <v>3.472222222222222E-3</v>
      </c>
      <c r="DF712" s="13">
        <f t="shared" si="1841"/>
        <v>0</v>
      </c>
      <c r="DG712" s="13">
        <f t="shared" si="1842"/>
        <v>5</v>
      </c>
      <c r="DH712" s="456">
        <v>5.9027777777777783E-2</v>
      </c>
      <c r="DI712" s="13">
        <f t="shared" si="1854"/>
        <v>1</v>
      </c>
      <c r="DJ712" s="13">
        <f t="shared" si="1855"/>
        <v>25</v>
      </c>
      <c r="DK712" s="456">
        <v>0</v>
      </c>
      <c r="DL712" s="35">
        <f t="shared" si="1843"/>
        <v>0</v>
      </c>
      <c r="DM712" s="35">
        <f t="shared" si="1844"/>
        <v>0</v>
      </c>
      <c r="DN712" s="66">
        <f t="shared" si="1669"/>
        <v>2513122.8760000034</v>
      </c>
      <c r="DO712" s="74">
        <f t="shared" si="1662"/>
        <v>40463</v>
      </c>
      <c r="DP712" s="66">
        <f t="shared" si="1856"/>
        <v>62.779661016949156</v>
      </c>
      <c r="DQ712" s="63">
        <f t="shared" si="1700"/>
        <v>62.109158391617115</v>
      </c>
      <c r="DR712" s="66" t="e">
        <f t="shared" si="1762"/>
        <v>#NUM!</v>
      </c>
      <c r="DS712" s="96" t="e">
        <f t="shared" si="1763"/>
        <v>#NUM!</v>
      </c>
      <c r="DT712" s="66" t="e">
        <f t="shared" si="1764"/>
        <v>#NUM!</v>
      </c>
      <c r="DU712" s="66" t="e">
        <f t="shared" si="1765"/>
        <v>#NUM!</v>
      </c>
      <c r="FJ712" s="3">
        <f t="shared" si="1668"/>
        <v>0.35069444444444442</v>
      </c>
      <c r="FK712" s="3">
        <f t="shared" si="1857"/>
        <v>0.28125000000000011</v>
      </c>
      <c r="FL712" s="3">
        <f t="shared" si="1858"/>
        <v>4.8611111111111049E-2</v>
      </c>
    </row>
    <row r="713" spans="1:168">
      <c r="A713" s="175">
        <v>712</v>
      </c>
      <c r="B713" s="451">
        <f t="shared" si="1845"/>
        <v>120</v>
      </c>
      <c r="C713" s="452">
        <v>40906</v>
      </c>
      <c r="D713" s="453">
        <v>12</v>
      </c>
      <c r="E713" s="454" t="s">
        <v>848</v>
      </c>
      <c r="F713" s="451">
        <v>1</v>
      </c>
      <c r="G713" s="455" t="s">
        <v>823</v>
      </c>
      <c r="H713" s="455" t="s">
        <v>413</v>
      </c>
      <c r="I713" s="455" t="s">
        <v>822</v>
      </c>
      <c r="J713" s="456">
        <v>0.875</v>
      </c>
      <c r="K713" s="457">
        <v>3584</v>
      </c>
      <c r="L713" s="455" t="s">
        <v>34</v>
      </c>
      <c r="M713" s="451">
        <v>59</v>
      </c>
      <c r="N713" s="451">
        <v>0</v>
      </c>
      <c r="O713" s="455"/>
      <c r="P713" s="456">
        <v>0.875</v>
      </c>
      <c r="Q713" s="456">
        <v>0.875</v>
      </c>
      <c r="R713" s="12">
        <f t="shared" ref="R713:R751" si="1859">Q713-P713</f>
        <v>0</v>
      </c>
      <c r="S713" s="13">
        <f t="shared" ref="S713:S751" si="1860">HOUR(R713)</f>
        <v>0</v>
      </c>
      <c r="T713" s="13">
        <f t="shared" ref="T713:T751" si="1861">MINUTE(R713)</f>
        <v>0</v>
      </c>
      <c r="U713" s="456">
        <v>0.89583333333333337</v>
      </c>
      <c r="V713" s="12">
        <f t="shared" si="1567"/>
        <v>2.083333333333337E-2</v>
      </c>
      <c r="W713" s="13">
        <f t="shared" si="1568"/>
        <v>0</v>
      </c>
      <c r="X713" s="225">
        <f t="shared" si="1569"/>
        <v>30</v>
      </c>
      <c r="Y713" s="456">
        <v>0.90625</v>
      </c>
      <c r="Z713" s="12">
        <f t="shared" si="1816"/>
        <v>1.041666666666663E-2</v>
      </c>
      <c r="AA713" s="13">
        <f t="shared" si="1817"/>
        <v>0</v>
      </c>
      <c r="AB713" s="13">
        <f t="shared" si="1818"/>
        <v>15</v>
      </c>
      <c r="AC713" s="456">
        <v>1.1180555555555556</v>
      </c>
      <c r="AD713" s="12">
        <f t="shared" si="1819"/>
        <v>0.21180555555555558</v>
      </c>
      <c r="AE713" s="13">
        <f t="shared" si="1736"/>
        <v>5</v>
      </c>
      <c r="AF713" s="13">
        <f t="shared" si="1737"/>
        <v>5</v>
      </c>
      <c r="AG713" s="456">
        <v>1.125</v>
      </c>
      <c r="AH713" s="456">
        <v>1.2916666666666667</v>
      </c>
      <c r="AI713" s="12">
        <f t="shared" si="1800"/>
        <v>0.16666666666666674</v>
      </c>
      <c r="AJ713" s="225">
        <f t="shared" si="1801"/>
        <v>4</v>
      </c>
      <c r="AK713" s="225">
        <f t="shared" si="1802"/>
        <v>0</v>
      </c>
      <c r="AL713" s="456">
        <v>1.125</v>
      </c>
      <c r="AM713" s="456">
        <v>1.2916666666666667</v>
      </c>
      <c r="AN713" s="12">
        <f t="shared" ref="AN713:AN751" si="1862">AM713-AL713</f>
        <v>0.16666666666666674</v>
      </c>
      <c r="AO713" s="13">
        <f t="shared" ref="AO713:AO751" si="1863">HOUR(AN713)</f>
        <v>4</v>
      </c>
      <c r="AP713" s="13">
        <f t="shared" ref="AP713:AP751" si="1864">MINUTE(AN713)</f>
        <v>0</v>
      </c>
      <c r="AQ713" s="456">
        <v>1.375</v>
      </c>
      <c r="AR713" s="12">
        <f t="shared" si="1846"/>
        <v>8.3333333333333259E-2</v>
      </c>
      <c r="AS713" s="225">
        <f t="shared" si="1827"/>
        <v>2</v>
      </c>
      <c r="AT713" s="13">
        <f t="shared" si="1828"/>
        <v>0</v>
      </c>
      <c r="AU713" s="456">
        <v>1.2986111111111112</v>
      </c>
      <c r="AV713" s="226">
        <f>AU713-AH713</f>
        <v>6.9444444444444198E-3</v>
      </c>
      <c r="AW713" s="13">
        <f t="shared" si="1848"/>
        <v>0</v>
      </c>
      <c r="AX713" s="13">
        <f t="shared" si="1849"/>
        <v>10</v>
      </c>
      <c r="AY713" s="456">
        <v>1.4652777777777777</v>
      </c>
      <c r="AZ713" s="12">
        <f t="shared" si="1740"/>
        <v>0.16666666666666652</v>
      </c>
      <c r="BA713" s="225">
        <f t="shared" si="1741"/>
        <v>4</v>
      </c>
      <c r="BB713" s="225">
        <f t="shared" si="1742"/>
        <v>0</v>
      </c>
      <c r="BC713" s="456">
        <v>1.4652777777777777</v>
      </c>
      <c r="BD713" s="456">
        <v>1.4652777777777777</v>
      </c>
      <c r="BE713" s="12">
        <f t="shared" ref="BE713:BE751" si="1865">BD713-BC713</f>
        <v>0</v>
      </c>
      <c r="BF713" s="13">
        <f t="shared" ref="BF713:BF751" si="1866">HOUR(BE713)</f>
        <v>0</v>
      </c>
      <c r="BG713" s="13">
        <f t="shared" ref="BG713:BG751" si="1867">MINUTE(BE713)</f>
        <v>0</v>
      </c>
      <c r="BH713" s="456">
        <v>1.4652777777777777</v>
      </c>
      <c r="BI713" s="456">
        <v>1.4652777777777777</v>
      </c>
      <c r="BJ713" s="455"/>
      <c r="BK713" s="69">
        <f t="shared" ref="BK713:BK751" si="1868">BI713-BH713</f>
        <v>0</v>
      </c>
      <c r="BL713" s="13">
        <f t="shared" ref="BL713:BL751" si="1869">HOUR(BK713)</f>
        <v>0</v>
      </c>
      <c r="BM713" s="13">
        <f t="shared" ref="BM713:BM751" si="1870">MINUTE(BK713)</f>
        <v>0</v>
      </c>
      <c r="BN713" s="456">
        <v>1.4722222222222223</v>
      </c>
      <c r="BO713" s="12">
        <f t="shared" si="1465"/>
        <v>6.9444444444446418E-3</v>
      </c>
      <c r="BP713" s="225">
        <f t="shared" si="1466"/>
        <v>0</v>
      </c>
      <c r="BQ713" s="225">
        <f t="shared" si="1467"/>
        <v>10</v>
      </c>
      <c r="BR713" s="456">
        <v>1.4756944444444444</v>
      </c>
      <c r="BS713" s="12">
        <f t="shared" si="1368"/>
        <v>3.4722222222220989E-3</v>
      </c>
      <c r="BT713" s="225">
        <f t="shared" si="1369"/>
        <v>0</v>
      </c>
      <c r="BU713" s="225">
        <f t="shared" si="1370"/>
        <v>5</v>
      </c>
      <c r="BV713" s="456">
        <v>1.4756944444444444</v>
      </c>
      <c r="BW713" s="456">
        <v>1.4791666666666667</v>
      </c>
      <c r="BX713" s="12">
        <f t="shared" si="1743"/>
        <v>3.4722222222223209E-3</v>
      </c>
      <c r="BY713" s="13">
        <f t="shared" si="1744"/>
        <v>0</v>
      </c>
      <c r="BZ713" s="13">
        <f t="shared" si="1745"/>
        <v>5</v>
      </c>
      <c r="CA713" s="226">
        <f t="shared" si="1746"/>
        <v>0.60416666666666674</v>
      </c>
      <c r="CB713" s="13">
        <f t="shared" si="1747"/>
        <v>14</v>
      </c>
      <c r="CC713" s="13">
        <f t="shared" si="1748"/>
        <v>30</v>
      </c>
      <c r="CD713" s="12">
        <f t="shared" si="1749"/>
        <v>0.30555555555555558</v>
      </c>
      <c r="CE713" s="13">
        <f t="shared" si="1750"/>
        <v>7</v>
      </c>
      <c r="CF713" s="13">
        <f t="shared" si="1751"/>
        <v>20</v>
      </c>
      <c r="CG713" s="12">
        <f t="shared" si="1803"/>
        <v>0.16666666666666674</v>
      </c>
      <c r="CH713" s="13">
        <f t="shared" si="1804"/>
        <v>4</v>
      </c>
      <c r="CI713" s="13">
        <f t="shared" si="1805"/>
        <v>0</v>
      </c>
      <c r="CJ713" s="12">
        <f t="shared" si="1755"/>
        <v>0.16666666666666652</v>
      </c>
      <c r="CK713" s="13">
        <f t="shared" si="1756"/>
        <v>4</v>
      </c>
      <c r="CL713" s="13">
        <f t="shared" si="1757"/>
        <v>0</v>
      </c>
      <c r="CM713" s="62"/>
      <c r="CN713" s="62"/>
      <c r="CO713" s="62"/>
      <c r="CP713" s="12">
        <f t="shared" si="1820"/>
        <v>5.9027777777777624E-2</v>
      </c>
      <c r="CQ713" s="13">
        <f t="shared" ref="CQ713:CQ751" si="1871">HOUR(CP713)</f>
        <v>1</v>
      </c>
      <c r="CR713" s="13">
        <f t="shared" ref="CR713:CR751" si="1872">MINUTE(CP713)</f>
        <v>25</v>
      </c>
      <c r="CS713" s="456">
        <v>0</v>
      </c>
      <c r="CT713" s="13">
        <f t="shared" ref="CT713:CT751" si="1873">HOUR(CS713)</f>
        <v>0</v>
      </c>
      <c r="CU713" s="13">
        <f t="shared" ref="CU713:CU751" si="1874">MINUTE(CS713)</f>
        <v>0</v>
      </c>
      <c r="CV713" s="456">
        <v>1.7361111111111112E-2</v>
      </c>
      <c r="CW713" s="13">
        <f t="shared" si="1850"/>
        <v>0</v>
      </c>
      <c r="CX713" s="13">
        <f t="shared" si="1851"/>
        <v>25</v>
      </c>
      <c r="CY713" s="456">
        <v>0</v>
      </c>
      <c r="CZ713" s="13">
        <f t="shared" si="1839"/>
        <v>0</v>
      </c>
      <c r="DA713" s="13">
        <f t="shared" si="1840"/>
        <v>0</v>
      </c>
      <c r="DB713" s="456">
        <v>8.3333333333333329E-2</v>
      </c>
      <c r="DC713" s="13">
        <f t="shared" si="1852"/>
        <v>2</v>
      </c>
      <c r="DD713" s="13">
        <f t="shared" si="1853"/>
        <v>0</v>
      </c>
      <c r="DE713" s="456">
        <v>0</v>
      </c>
      <c r="DF713" s="13">
        <f t="shared" si="1841"/>
        <v>0</v>
      </c>
      <c r="DG713" s="13">
        <f t="shared" si="1842"/>
        <v>0</v>
      </c>
      <c r="DH713" s="456">
        <v>6.9444444444444441E-3</v>
      </c>
      <c r="DI713" s="13">
        <f t="shared" si="1854"/>
        <v>0</v>
      </c>
      <c r="DJ713" s="13">
        <f t="shared" si="1855"/>
        <v>10</v>
      </c>
      <c r="DK713" s="456">
        <v>0</v>
      </c>
      <c r="DL713" s="35">
        <f t="shared" ref="DL713:DL751" si="1875">HOUR(DK713)</f>
        <v>0</v>
      </c>
      <c r="DM713" s="35">
        <f t="shared" ref="DM713:DM751" si="1876">MINUTE(DK713)</f>
        <v>0</v>
      </c>
      <c r="DN713" s="66">
        <f t="shared" si="1669"/>
        <v>2516706.8760000034</v>
      </c>
      <c r="DO713" s="74">
        <f t="shared" si="1662"/>
        <v>40522</v>
      </c>
      <c r="DP713" s="66">
        <f t="shared" si="1856"/>
        <v>60.745762711864408</v>
      </c>
      <c r="DQ713" s="63">
        <f t="shared" si="1700"/>
        <v>62.107173288584065</v>
      </c>
      <c r="DR713" s="66" t="e">
        <f t="shared" si="1762"/>
        <v>#NUM!</v>
      </c>
      <c r="DS713" s="96" t="e">
        <f t="shared" si="1763"/>
        <v>#NUM!</v>
      </c>
      <c r="DT713" s="66" t="e">
        <f t="shared" si="1764"/>
        <v>#NUM!</v>
      </c>
      <c r="DU713" s="66" t="e">
        <f t="shared" si="1765"/>
        <v>#NUM!</v>
      </c>
      <c r="FJ713" s="3">
        <f t="shared" si="1668"/>
        <v>0.27083333333333348</v>
      </c>
      <c r="FK713" s="3">
        <f t="shared" si="1857"/>
        <v>0.24305555555555558</v>
      </c>
      <c r="FL713" s="3">
        <f t="shared" si="1858"/>
        <v>8.3333333333333259E-2</v>
      </c>
    </row>
    <row r="714" spans="1:168">
      <c r="A714" s="199">
        <v>713</v>
      </c>
      <c r="B714" s="451">
        <v>121</v>
      </c>
      <c r="C714" s="452">
        <v>40906</v>
      </c>
      <c r="D714" s="453">
        <v>12</v>
      </c>
      <c r="E714" s="454" t="s">
        <v>171</v>
      </c>
      <c r="F714" s="451">
        <v>24</v>
      </c>
      <c r="G714" s="455" t="s">
        <v>325</v>
      </c>
      <c r="H714" s="455" t="s">
        <v>642</v>
      </c>
      <c r="I714" s="455" t="s">
        <v>806</v>
      </c>
      <c r="J714" s="456">
        <v>2.7777777777777776E-2</v>
      </c>
      <c r="K714" s="457">
        <v>3613</v>
      </c>
      <c r="L714" s="455" t="s">
        <v>33</v>
      </c>
      <c r="M714" s="451">
        <v>57</v>
      </c>
      <c r="N714" s="451">
        <v>2</v>
      </c>
      <c r="O714" s="455"/>
      <c r="P714" s="456">
        <v>2.7777777777777776E-2</v>
      </c>
      <c r="Q714" s="456">
        <v>2.7777777777777776E-2</v>
      </c>
      <c r="R714" s="12">
        <f t="shared" si="1859"/>
        <v>0</v>
      </c>
      <c r="S714" s="13">
        <f t="shared" si="1860"/>
        <v>0</v>
      </c>
      <c r="T714" s="13">
        <f t="shared" si="1861"/>
        <v>0</v>
      </c>
      <c r="U714" s="456">
        <v>0.20138888888888887</v>
      </c>
      <c r="V714" s="12">
        <f t="shared" si="1567"/>
        <v>0.1736111111111111</v>
      </c>
      <c r="W714" s="13">
        <f t="shared" si="1568"/>
        <v>4</v>
      </c>
      <c r="X714" s="225">
        <f t="shared" si="1569"/>
        <v>10</v>
      </c>
      <c r="Y714" s="456">
        <v>0.21875</v>
      </c>
      <c r="Z714" s="12">
        <f t="shared" si="1816"/>
        <v>1.7361111111111133E-2</v>
      </c>
      <c r="AA714" s="13">
        <f t="shared" si="1817"/>
        <v>0</v>
      </c>
      <c r="AB714" s="13">
        <f t="shared" si="1818"/>
        <v>25</v>
      </c>
      <c r="AC714" s="456">
        <v>0.2673611111111111</v>
      </c>
      <c r="AD714" s="12">
        <f t="shared" si="1819"/>
        <v>4.8611111111111105E-2</v>
      </c>
      <c r="AE714" s="13">
        <f t="shared" si="1736"/>
        <v>1</v>
      </c>
      <c r="AF714" s="13">
        <f t="shared" si="1737"/>
        <v>10</v>
      </c>
      <c r="AG714" s="456">
        <v>0.33333333333333331</v>
      </c>
      <c r="AH714" s="456">
        <v>0.38194444444444442</v>
      </c>
      <c r="AI714" s="12">
        <f t="shared" si="1800"/>
        <v>4.8611111111111105E-2</v>
      </c>
      <c r="AJ714" s="225">
        <f t="shared" si="1801"/>
        <v>1</v>
      </c>
      <c r="AK714" s="225">
        <f t="shared" si="1802"/>
        <v>10</v>
      </c>
      <c r="AL714" s="456">
        <v>0.33333333333333331</v>
      </c>
      <c r="AM714" s="456">
        <v>0.38194444444444442</v>
      </c>
      <c r="AN714" s="12">
        <f t="shared" si="1862"/>
        <v>4.8611111111111105E-2</v>
      </c>
      <c r="AO714" s="13">
        <f t="shared" si="1863"/>
        <v>1</v>
      </c>
      <c r="AP714" s="13">
        <f t="shared" si="1864"/>
        <v>10</v>
      </c>
      <c r="AQ714" s="456">
        <v>0.48958333333333331</v>
      </c>
      <c r="AR714" s="12">
        <f t="shared" si="1846"/>
        <v>0.1076388888888889</v>
      </c>
      <c r="AS714" s="225">
        <f t="shared" si="1827"/>
        <v>2</v>
      </c>
      <c r="AT714" s="13">
        <f t="shared" si="1828"/>
        <v>35</v>
      </c>
      <c r="AU714" s="456">
        <v>0.49583333333333335</v>
      </c>
      <c r="AV714" s="226">
        <f t="shared" si="1847"/>
        <v>6.2500000000000333E-3</v>
      </c>
      <c r="AW714" s="13">
        <f t="shared" si="1848"/>
        <v>0</v>
      </c>
      <c r="AX714" s="13">
        <f t="shared" si="1849"/>
        <v>9</v>
      </c>
      <c r="AY714" s="456">
        <v>0.56597222222222221</v>
      </c>
      <c r="AZ714" s="12">
        <f t="shared" si="1740"/>
        <v>7.0138888888888862E-2</v>
      </c>
      <c r="BA714" s="225">
        <f t="shared" si="1741"/>
        <v>1</v>
      </c>
      <c r="BB714" s="225">
        <f t="shared" si="1742"/>
        <v>41</v>
      </c>
      <c r="BC714" s="456">
        <v>0.56597222222222221</v>
      </c>
      <c r="BD714" s="456">
        <v>0.56597222222222221</v>
      </c>
      <c r="BE714" s="12">
        <f t="shared" si="1865"/>
        <v>0</v>
      </c>
      <c r="BF714" s="13">
        <f t="shared" si="1866"/>
        <v>0</v>
      </c>
      <c r="BG714" s="13">
        <f t="shared" si="1867"/>
        <v>0</v>
      </c>
      <c r="BH714" s="456">
        <v>0.56597222222222221</v>
      </c>
      <c r="BI714" s="456">
        <v>0.56597222222222221</v>
      </c>
      <c r="BJ714" s="455"/>
      <c r="BK714" s="69">
        <f t="shared" si="1868"/>
        <v>0</v>
      </c>
      <c r="BL714" s="13">
        <f t="shared" si="1869"/>
        <v>0</v>
      </c>
      <c r="BM714" s="13">
        <f t="shared" si="1870"/>
        <v>0</v>
      </c>
      <c r="BN714" s="456">
        <v>0.57291666666666663</v>
      </c>
      <c r="BO714" s="12">
        <f t="shared" si="1465"/>
        <v>6.9444444444444198E-3</v>
      </c>
      <c r="BP714" s="225">
        <f t="shared" si="1466"/>
        <v>0</v>
      </c>
      <c r="BQ714" s="225">
        <f t="shared" si="1467"/>
        <v>10</v>
      </c>
      <c r="BR714" s="456">
        <v>0.57638888888888895</v>
      </c>
      <c r="BS714" s="12">
        <f t="shared" si="1368"/>
        <v>3.4722222222223209E-3</v>
      </c>
      <c r="BT714" s="225">
        <f t="shared" si="1369"/>
        <v>0</v>
      </c>
      <c r="BU714" s="225">
        <f t="shared" si="1370"/>
        <v>5</v>
      </c>
      <c r="BV714" s="456">
        <v>0.57638888888888895</v>
      </c>
      <c r="BW714" s="456">
        <v>0.57986111111111105</v>
      </c>
      <c r="BX714" s="12">
        <f t="shared" si="1743"/>
        <v>3.4722222222220989E-3</v>
      </c>
      <c r="BY714" s="13">
        <f t="shared" si="1744"/>
        <v>0</v>
      </c>
      <c r="BZ714" s="13">
        <f t="shared" si="1745"/>
        <v>5</v>
      </c>
      <c r="CA714" s="226">
        <f t="shared" si="1746"/>
        <v>0.55208333333333326</v>
      </c>
      <c r="CB714" s="13">
        <f t="shared" si="1747"/>
        <v>13</v>
      </c>
      <c r="CC714" s="13">
        <f t="shared" si="1748"/>
        <v>15</v>
      </c>
      <c r="CD714" s="12">
        <f t="shared" si="1749"/>
        <v>0.16666666666666674</v>
      </c>
      <c r="CE714" s="13">
        <f t="shared" si="1750"/>
        <v>4</v>
      </c>
      <c r="CF714" s="13">
        <f t="shared" si="1751"/>
        <v>0</v>
      </c>
      <c r="CG714" s="12">
        <f t="shared" si="1803"/>
        <v>4.8611111111111105E-2</v>
      </c>
      <c r="CH714" s="13">
        <f t="shared" si="1804"/>
        <v>1</v>
      </c>
      <c r="CI714" s="13">
        <f t="shared" si="1805"/>
        <v>10</v>
      </c>
      <c r="CJ714" s="12">
        <f t="shared" si="1755"/>
        <v>7.0138888888888862E-2</v>
      </c>
      <c r="CK714" s="13">
        <f t="shared" si="1756"/>
        <v>1</v>
      </c>
      <c r="CL714" s="13">
        <f t="shared" si="1757"/>
        <v>41</v>
      </c>
      <c r="CM714" s="62"/>
      <c r="CN714" s="62"/>
      <c r="CO714" s="62"/>
      <c r="CP714" s="12">
        <f t="shared" si="1820"/>
        <v>5.5555555555555532E-2</v>
      </c>
      <c r="CQ714" s="13">
        <f t="shared" si="1871"/>
        <v>1</v>
      </c>
      <c r="CR714" s="13">
        <f t="shared" si="1872"/>
        <v>20</v>
      </c>
      <c r="CS714" s="456">
        <v>0</v>
      </c>
      <c r="CT714" s="13">
        <f t="shared" si="1873"/>
        <v>0</v>
      </c>
      <c r="CU714" s="13">
        <f t="shared" si="1874"/>
        <v>0</v>
      </c>
      <c r="CV714" s="456">
        <v>0</v>
      </c>
      <c r="CW714" s="13">
        <f t="shared" si="1850"/>
        <v>0</v>
      </c>
      <c r="CX714" s="13">
        <f t="shared" si="1851"/>
        <v>0</v>
      </c>
      <c r="CY714" s="456">
        <v>2.0833333333333333E-3</v>
      </c>
      <c r="CZ714" s="13">
        <f t="shared" si="1839"/>
        <v>0</v>
      </c>
      <c r="DA714" s="13">
        <f t="shared" si="1840"/>
        <v>3</v>
      </c>
      <c r="DB714" s="456">
        <v>0</v>
      </c>
      <c r="DC714" s="13">
        <f t="shared" si="1852"/>
        <v>0</v>
      </c>
      <c r="DD714" s="13">
        <f t="shared" si="1853"/>
        <v>0</v>
      </c>
      <c r="DE714" s="456">
        <v>0</v>
      </c>
      <c r="DF714" s="13">
        <f t="shared" si="1841"/>
        <v>0</v>
      </c>
      <c r="DG714" s="13">
        <f t="shared" si="1842"/>
        <v>0</v>
      </c>
      <c r="DH714" s="456">
        <v>1.2499999999999999E-2</v>
      </c>
      <c r="DI714" s="13">
        <f t="shared" si="1854"/>
        <v>0</v>
      </c>
      <c r="DJ714" s="13">
        <f t="shared" si="1855"/>
        <v>18</v>
      </c>
      <c r="DK714" s="456">
        <v>0</v>
      </c>
      <c r="DL714" s="35">
        <f t="shared" si="1875"/>
        <v>0</v>
      </c>
      <c r="DM714" s="35">
        <f t="shared" si="1876"/>
        <v>0</v>
      </c>
      <c r="DN714" s="66">
        <f t="shared" si="1669"/>
        <v>2520319.8760000034</v>
      </c>
      <c r="DO714" s="74">
        <f t="shared" si="1662"/>
        <v>40579</v>
      </c>
      <c r="DP714" s="66">
        <f t="shared" si="1856"/>
        <v>63.385964912280699</v>
      </c>
      <c r="DQ714" s="63">
        <f t="shared" si="1700"/>
        <v>62.108969565538906</v>
      </c>
      <c r="DR714" s="66" t="e">
        <f t="shared" si="1762"/>
        <v>#NUM!</v>
      </c>
      <c r="DS714" s="96" t="e">
        <f t="shared" si="1763"/>
        <v>#NUM!</v>
      </c>
      <c r="DT714" s="66" t="e">
        <f t="shared" si="1764"/>
        <v>#NUM!</v>
      </c>
      <c r="DU714" s="66" t="e">
        <f t="shared" si="1765"/>
        <v>#NUM!</v>
      </c>
      <c r="FJ714" s="3">
        <f t="shared" si="1668"/>
        <v>0.43333333333333329</v>
      </c>
      <c r="FK714" s="3">
        <f t="shared" si="1857"/>
        <v>0.23958333333333331</v>
      </c>
      <c r="FL714" s="3">
        <f t="shared" si="1858"/>
        <v>0.1076388888888889</v>
      </c>
    </row>
    <row r="715" spans="1:168">
      <c r="A715" s="175">
        <v>714</v>
      </c>
      <c r="B715" s="451">
        <v>122</v>
      </c>
      <c r="C715" s="452">
        <v>40906</v>
      </c>
      <c r="D715" s="453">
        <v>12</v>
      </c>
      <c r="E715" s="454" t="s">
        <v>39</v>
      </c>
      <c r="F715" s="451">
        <v>43</v>
      </c>
      <c r="G715" s="455" t="s">
        <v>38</v>
      </c>
      <c r="H715" s="455" t="s">
        <v>685</v>
      </c>
      <c r="I715" s="455" t="s">
        <v>840</v>
      </c>
      <c r="J715" s="456">
        <v>0.78125</v>
      </c>
      <c r="K715" s="457">
        <v>3152</v>
      </c>
      <c r="L715" s="455" t="s">
        <v>33</v>
      </c>
      <c r="M715" s="451">
        <v>49</v>
      </c>
      <c r="N715" s="451">
        <v>9</v>
      </c>
      <c r="O715" s="455"/>
      <c r="P715" s="456">
        <v>0.78125</v>
      </c>
      <c r="Q715" s="456">
        <v>0.78125</v>
      </c>
      <c r="R715" s="12">
        <f t="shared" si="1859"/>
        <v>0</v>
      </c>
      <c r="S715" s="13">
        <f t="shared" si="1860"/>
        <v>0</v>
      </c>
      <c r="T715" s="13">
        <f t="shared" si="1861"/>
        <v>0</v>
      </c>
      <c r="U715" s="456">
        <v>0.78472222222222221</v>
      </c>
      <c r="V715" s="12">
        <f t="shared" si="1567"/>
        <v>3.4722222222222099E-3</v>
      </c>
      <c r="W715" s="13">
        <f t="shared" si="1568"/>
        <v>0</v>
      </c>
      <c r="X715" s="225">
        <f t="shared" si="1569"/>
        <v>5</v>
      </c>
      <c r="Y715" s="456">
        <v>0.79166666666666663</v>
      </c>
      <c r="Z715" s="12">
        <f t="shared" si="1816"/>
        <v>6.9444444444444198E-3</v>
      </c>
      <c r="AA715" s="13">
        <f t="shared" si="1817"/>
        <v>0</v>
      </c>
      <c r="AB715" s="13">
        <f t="shared" si="1818"/>
        <v>10</v>
      </c>
      <c r="AC715" s="456">
        <v>0.81597222222222221</v>
      </c>
      <c r="AD715" s="12">
        <f t="shared" si="1819"/>
        <v>2.430555555555558E-2</v>
      </c>
      <c r="AE715" s="13">
        <f t="shared" si="1736"/>
        <v>0</v>
      </c>
      <c r="AF715" s="13">
        <f t="shared" si="1737"/>
        <v>35</v>
      </c>
      <c r="AG715" s="456">
        <v>0.81944444444444453</v>
      </c>
      <c r="AH715" s="456">
        <v>0.87152777777777779</v>
      </c>
      <c r="AI715" s="12">
        <f t="shared" si="1800"/>
        <v>5.2083333333333259E-2</v>
      </c>
      <c r="AJ715" s="225">
        <f t="shared" si="1801"/>
        <v>1</v>
      </c>
      <c r="AK715" s="225">
        <f t="shared" si="1802"/>
        <v>15</v>
      </c>
      <c r="AL715" s="456">
        <v>0.81944444444444453</v>
      </c>
      <c r="AM715" s="456">
        <v>0.87152777777777779</v>
      </c>
      <c r="AN715" s="12">
        <f t="shared" si="1862"/>
        <v>5.2083333333333259E-2</v>
      </c>
      <c r="AO715" s="13">
        <f t="shared" si="1863"/>
        <v>1</v>
      </c>
      <c r="AP715" s="13">
        <f t="shared" si="1864"/>
        <v>15</v>
      </c>
      <c r="AQ715" s="456">
        <v>0.87291666666666667</v>
      </c>
      <c r="AR715" s="12">
        <f t="shared" si="1846"/>
        <v>1.388888888888884E-3</v>
      </c>
      <c r="AS715" s="225">
        <f t="shared" si="1827"/>
        <v>0</v>
      </c>
      <c r="AT715" s="13">
        <f t="shared" si="1828"/>
        <v>2</v>
      </c>
      <c r="AU715" s="456">
        <v>0.87361111111111101</v>
      </c>
      <c r="AV715" s="226">
        <f t="shared" si="1847"/>
        <v>6.9444444444433095E-4</v>
      </c>
      <c r="AW715" s="13">
        <f t="shared" si="1848"/>
        <v>0</v>
      </c>
      <c r="AX715" s="13">
        <f t="shared" si="1849"/>
        <v>1</v>
      </c>
      <c r="AY715" s="456">
        <v>0.95763888888888893</v>
      </c>
      <c r="AZ715" s="12">
        <f t="shared" si="1740"/>
        <v>8.4027777777777923E-2</v>
      </c>
      <c r="BA715" s="225">
        <f t="shared" si="1741"/>
        <v>2</v>
      </c>
      <c r="BB715" s="225">
        <f t="shared" si="1742"/>
        <v>1</v>
      </c>
      <c r="BC715" s="456">
        <v>0.95763888888888893</v>
      </c>
      <c r="BD715" s="456">
        <v>0.95763888888888893</v>
      </c>
      <c r="BE715" s="12">
        <f t="shared" si="1865"/>
        <v>0</v>
      </c>
      <c r="BF715" s="13">
        <f t="shared" si="1866"/>
        <v>0</v>
      </c>
      <c r="BG715" s="13">
        <f t="shared" si="1867"/>
        <v>0</v>
      </c>
      <c r="BH715" s="456">
        <v>0.95763888888888893</v>
      </c>
      <c r="BI715" s="456">
        <v>0.95763888888888893</v>
      </c>
      <c r="BJ715" s="455"/>
      <c r="BK715" s="69">
        <f t="shared" si="1868"/>
        <v>0</v>
      </c>
      <c r="BL715" s="13">
        <f t="shared" si="1869"/>
        <v>0</v>
      </c>
      <c r="BM715" s="13">
        <f t="shared" si="1870"/>
        <v>0</v>
      </c>
      <c r="BN715" s="456">
        <v>0.96527777777777779</v>
      </c>
      <c r="BO715" s="12">
        <f t="shared" si="1465"/>
        <v>7.6388888888888618E-3</v>
      </c>
      <c r="BP715" s="225">
        <f t="shared" si="1466"/>
        <v>0</v>
      </c>
      <c r="BQ715" s="225">
        <f t="shared" si="1467"/>
        <v>11</v>
      </c>
      <c r="BR715" s="456">
        <v>0.96875</v>
      </c>
      <c r="BS715" s="12">
        <f t="shared" si="1368"/>
        <v>3.4722222222222099E-3</v>
      </c>
      <c r="BT715" s="225">
        <f t="shared" si="1369"/>
        <v>0</v>
      </c>
      <c r="BU715" s="225">
        <f t="shared" si="1370"/>
        <v>5</v>
      </c>
      <c r="BV715" s="456">
        <v>0.96875</v>
      </c>
      <c r="BW715" s="456">
        <v>0.97222222222222221</v>
      </c>
      <c r="BX715" s="12">
        <f t="shared" si="1743"/>
        <v>3.4722222222222099E-3</v>
      </c>
      <c r="BY715" s="13">
        <f t="shared" si="1744"/>
        <v>0</v>
      </c>
      <c r="BZ715" s="13">
        <f t="shared" si="1745"/>
        <v>5</v>
      </c>
      <c r="CA715" s="226">
        <f t="shared" si="1746"/>
        <v>0.19097222222222221</v>
      </c>
      <c r="CB715" s="13">
        <f t="shared" si="1747"/>
        <v>4</v>
      </c>
      <c r="CC715" s="13">
        <f t="shared" si="1748"/>
        <v>35</v>
      </c>
      <c r="CD715" s="12">
        <f t="shared" si="1749"/>
        <v>3.6805555555555536E-2</v>
      </c>
      <c r="CE715" s="13">
        <f t="shared" si="1750"/>
        <v>0</v>
      </c>
      <c r="CF715" s="13">
        <f t="shared" si="1751"/>
        <v>53</v>
      </c>
      <c r="CG715" s="12">
        <f t="shared" si="1803"/>
        <v>5.2083333333333259E-2</v>
      </c>
      <c r="CH715" s="13">
        <f t="shared" si="1804"/>
        <v>1</v>
      </c>
      <c r="CI715" s="13">
        <f t="shared" si="1805"/>
        <v>15</v>
      </c>
      <c r="CJ715" s="12">
        <f t="shared" si="1755"/>
        <v>8.4027777777777923E-2</v>
      </c>
      <c r="CK715" s="13">
        <f t="shared" si="1756"/>
        <v>2</v>
      </c>
      <c r="CL715" s="13">
        <f t="shared" si="1757"/>
        <v>1</v>
      </c>
      <c r="CM715" s="62"/>
      <c r="CN715" s="62"/>
      <c r="CO715" s="62"/>
      <c r="CP715" s="12">
        <f t="shared" si="1820"/>
        <v>4.3055555555555701E-2</v>
      </c>
      <c r="CQ715" s="13">
        <f t="shared" si="1871"/>
        <v>1</v>
      </c>
      <c r="CR715" s="13">
        <f t="shared" si="1872"/>
        <v>2</v>
      </c>
      <c r="CS715" s="456">
        <v>0</v>
      </c>
      <c r="CT715" s="13">
        <f t="shared" si="1873"/>
        <v>0</v>
      </c>
      <c r="CU715" s="13">
        <f t="shared" si="1874"/>
        <v>0</v>
      </c>
      <c r="CV715" s="456">
        <v>0</v>
      </c>
      <c r="CW715" s="13">
        <f t="shared" si="1850"/>
        <v>0</v>
      </c>
      <c r="CX715" s="13">
        <f t="shared" si="1851"/>
        <v>0</v>
      </c>
      <c r="CY715" s="456">
        <v>0</v>
      </c>
      <c r="CZ715" s="13">
        <f t="shared" si="1839"/>
        <v>0</v>
      </c>
      <c r="DA715" s="13">
        <f t="shared" si="1840"/>
        <v>0</v>
      </c>
      <c r="DB715" s="456">
        <v>0</v>
      </c>
      <c r="DC715" s="13">
        <f t="shared" si="1852"/>
        <v>0</v>
      </c>
      <c r="DD715" s="13">
        <f t="shared" si="1853"/>
        <v>0</v>
      </c>
      <c r="DE715" s="456">
        <v>0</v>
      </c>
      <c r="DF715" s="13">
        <f t="shared" si="1841"/>
        <v>0</v>
      </c>
      <c r="DG715" s="13">
        <f t="shared" si="1842"/>
        <v>0</v>
      </c>
      <c r="DH715" s="456">
        <v>4.0972222222222222E-2</v>
      </c>
      <c r="DI715" s="13">
        <f t="shared" si="1854"/>
        <v>0</v>
      </c>
      <c r="DJ715" s="13">
        <f t="shared" si="1855"/>
        <v>59</v>
      </c>
      <c r="DK715" s="456">
        <v>0</v>
      </c>
      <c r="DL715" s="35">
        <f t="shared" si="1875"/>
        <v>0</v>
      </c>
      <c r="DM715" s="35">
        <f t="shared" si="1876"/>
        <v>0</v>
      </c>
      <c r="DN715" s="66">
        <f t="shared" si="1669"/>
        <v>2523471.8760000034</v>
      </c>
      <c r="DO715" s="74">
        <f t="shared" si="1662"/>
        <v>40628</v>
      </c>
      <c r="DP715" s="66">
        <f t="shared" si="1856"/>
        <v>64.326530612244895</v>
      </c>
      <c r="DQ715" s="63">
        <f t="shared" si="1700"/>
        <v>62.11164408782129</v>
      </c>
      <c r="DR715" s="66" t="e">
        <f t="shared" si="1762"/>
        <v>#NUM!</v>
      </c>
      <c r="DS715" s="96" t="e">
        <f t="shared" si="1763"/>
        <v>#NUM!</v>
      </c>
      <c r="DT715" s="66" t="e">
        <f t="shared" si="1764"/>
        <v>#NUM!</v>
      </c>
      <c r="DU715" s="66" t="e">
        <f t="shared" si="1765"/>
        <v>#NUM!</v>
      </c>
      <c r="FJ715" s="3">
        <f t="shared" si="1668"/>
        <v>5.4861111111111027E-2</v>
      </c>
      <c r="FK715" s="3">
        <f t="shared" si="1857"/>
        <v>3.472222222222221E-2</v>
      </c>
      <c r="FL715" s="3">
        <f t="shared" si="1858"/>
        <v>1.388888888888884E-3</v>
      </c>
    </row>
    <row r="716" spans="1:168">
      <c r="A716" s="175">
        <v>715</v>
      </c>
      <c r="B716" s="451">
        <v>123</v>
      </c>
      <c r="C716" s="452">
        <v>40907</v>
      </c>
      <c r="D716" s="453">
        <v>12</v>
      </c>
      <c r="E716" s="454" t="s">
        <v>39</v>
      </c>
      <c r="F716" s="451">
        <v>44</v>
      </c>
      <c r="G716" s="455" t="s">
        <v>38</v>
      </c>
      <c r="H716" s="455" t="s">
        <v>305</v>
      </c>
      <c r="I716" s="455" t="s">
        <v>762</v>
      </c>
      <c r="J716" s="456">
        <v>0.85416666666666663</v>
      </c>
      <c r="K716" s="457">
        <v>3633.49</v>
      </c>
      <c r="L716" s="455" t="s">
        <v>34</v>
      </c>
      <c r="M716" s="451">
        <v>57</v>
      </c>
      <c r="N716" s="451">
        <v>1</v>
      </c>
      <c r="O716" s="455"/>
      <c r="P716" s="456">
        <v>0.85416666666666663</v>
      </c>
      <c r="Q716" s="456">
        <v>0.85416666666666663</v>
      </c>
      <c r="R716" s="12">
        <f t="shared" si="1859"/>
        <v>0</v>
      </c>
      <c r="S716" s="13">
        <f t="shared" si="1860"/>
        <v>0</v>
      </c>
      <c r="T716" s="13">
        <f t="shared" si="1861"/>
        <v>0</v>
      </c>
      <c r="U716" s="456">
        <v>0.85763888888888884</v>
      </c>
      <c r="V716" s="12">
        <f t="shared" si="1567"/>
        <v>3.4722222222222099E-3</v>
      </c>
      <c r="W716" s="13">
        <f t="shared" si="1568"/>
        <v>0</v>
      </c>
      <c r="X716" s="225">
        <f t="shared" si="1569"/>
        <v>5</v>
      </c>
      <c r="Y716" s="456">
        <v>0.86458333333333337</v>
      </c>
      <c r="Z716" s="12">
        <f t="shared" si="1816"/>
        <v>6.9444444444445308E-3</v>
      </c>
      <c r="AA716" s="13">
        <f t="shared" si="1817"/>
        <v>0</v>
      </c>
      <c r="AB716" s="13">
        <f t="shared" si="1818"/>
        <v>10</v>
      </c>
      <c r="AC716" s="456">
        <v>0.91666666666666663</v>
      </c>
      <c r="AD716" s="12">
        <f t="shared" si="1819"/>
        <v>5.2083333333333259E-2</v>
      </c>
      <c r="AE716" s="13">
        <f t="shared" si="1736"/>
        <v>1</v>
      </c>
      <c r="AF716" s="13">
        <f t="shared" si="1737"/>
        <v>15</v>
      </c>
      <c r="AG716" s="456">
        <v>0.93055555555555547</v>
      </c>
      <c r="AH716" s="456">
        <v>1.0520833333333333</v>
      </c>
      <c r="AI716" s="12">
        <f t="shared" si="1800"/>
        <v>0.12152777777777779</v>
      </c>
      <c r="AJ716" s="225">
        <f t="shared" si="1801"/>
        <v>2</v>
      </c>
      <c r="AK716" s="225">
        <f t="shared" si="1802"/>
        <v>55</v>
      </c>
      <c r="AL716" s="456">
        <v>0.93055555555555547</v>
      </c>
      <c r="AM716" s="456">
        <v>1.0520833333333333</v>
      </c>
      <c r="AN716" s="12">
        <f t="shared" si="1862"/>
        <v>0.12152777777777779</v>
      </c>
      <c r="AO716" s="13">
        <f t="shared" si="1863"/>
        <v>2</v>
      </c>
      <c r="AP716" s="13">
        <f t="shared" si="1864"/>
        <v>55</v>
      </c>
      <c r="AQ716" s="456">
        <v>1.0541666666666667</v>
      </c>
      <c r="AR716" s="12">
        <f t="shared" si="1846"/>
        <v>2.083333333333437E-3</v>
      </c>
      <c r="AS716" s="225">
        <f t="shared" si="1827"/>
        <v>0</v>
      </c>
      <c r="AT716" s="13">
        <f t="shared" si="1828"/>
        <v>3</v>
      </c>
      <c r="AU716" s="456">
        <v>1.0541666666666667</v>
      </c>
      <c r="AV716" s="226">
        <f t="shared" si="1847"/>
        <v>0</v>
      </c>
      <c r="AW716" s="13">
        <f t="shared" si="1848"/>
        <v>0</v>
      </c>
      <c r="AX716" s="13">
        <f t="shared" si="1849"/>
        <v>0</v>
      </c>
      <c r="AY716" s="456">
        <v>1.148611111111111</v>
      </c>
      <c r="AZ716" s="12">
        <f t="shared" si="1740"/>
        <v>9.4444444444444331E-2</v>
      </c>
      <c r="BA716" s="225">
        <f t="shared" si="1741"/>
        <v>2</v>
      </c>
      <c r="BB716" s="225">
        <f t="shared" si="1742"/>
        <v>16</v>
      </c>
      <c r="BC716" s="456">
        <v>1.148611111111111</v>
      </c>
      <c r="BD716" s="456">
        <v>1.148611111111111</v>
      </c>
      <c r="BE716" s="12">
        <f t="shared" si="1865"/>
        <v>0</v>
      </c>
      <c r="BF716" s="13">
        <f t="shared" si="1866"/>
        <v>0</v>
      </c>
      <c r="BG716" s="13">
        <f t="shared" si="1867"/>
        <v>0</v>
      </c>
      <c r="BH716" s="456">
        <v>1.148611111111111</v>
      </c>
      <c r="BI716" s="456">
        <v>1.148611111111111</v>
      </c>
      <c r="BJ716" s="455"/>
      <c r="BK716" s="69">
        <f t="shared" si="1868"/>
        <v>0</v>
      </c>
      <c r="BL716" s="13">
        <f t="shared" si="1869"/>
        <v>0</v>
      </c>
      <c r="BM716" s="13">
        <f t="shared" si="1870"/>
        <v>0</v>
      </c>
      <c r="BN716" s="456">
        <v>1.15625</v>
      </c>
      <c r="BO716" s="12">
        <f t="shared" si="1465"/>
        <v>7.6388888888889728E-3</v>
      </c>
      <c r="BP716" s="225">
        <f t="shared" si="1466"/>
        <v>0</v>
      </c>
      <c r="BQ716" s="225">
        <f t="shared" si="1467"/>
        <v>11</v>
      </c>
      <c r="BR716" s="456">
        <v>1.1597222222222221</v>
      </c>
      <c r="BS716" s="12">
        <f t="shared" si="1368"/>
        <v>3.4722222222220989E-3</v>
      </c>
      <c r="BT716" s="225">
        <f t="shared" si="1369"/>
        <v>0</v>
      </c>
      <c r="BU716" s="225">
        <f t="shared" si="1370"/>
        <v>5</v>
      </c>
      <c r="BV716" s="456">
        <v>1.1597222222222221</v>
      </c>
      <c r="BW716" s="456">
        <v>1.1631944444444444</v>
      </c>
      <c r="BX716" s="12">
        <f t="shared" si="1743"/>
        <v>3.4722222222223209E-3</v>
      </c>
      <c r="BY716" s="13">
        <f t="shared" si="1744"/>
        <v>0</v>
      </c>
      <c r="BZ716" s="13">
        <f t="shared" si="1745"/>
        <v>5</v>
      </c>
      <c r="CA716" s="226">
        <f t="shared" si="1746"/>
        <v>0.30902777777777779</v>
      </c>
      <c r="CB716" s="13">
        <f t="shared" si="1747"/>
        <v>7</v>
      </c>
      <c r="CC716" s="13">
        <f t="shared" si="1748"/>
        <v>25</v>
      </c>
      <c r="CD716" s="12">
        <f t="shared" si="1749"/>
        <v>6.5277777777777768E-2</v>
      </c>
      <c r="CE716" s="13">
        <f t="shared" si="1750"/>
        <v>1</v>
      </c>
      <c r="CF716" s="13">
        <f t="shared" si="1751"/>
        <v>34</v>
      </c>
      <c r="CG716" s="12">
        <f t="shared" si="1803"/>
        <v>0.12152777777777779</v>
      </c>
      <c r="CH716" s="13">
        <f t="shared" si="1804"/>
        <v>2</v>
      </c>
      <c r="CI716" s="13">
        <f t="shared" si="1805"/>
        <v>55</v>
      </c>
      <c r="CJ716" s="12">
        <f t="shared" si="1755"/>
        <v>9.4444444444444331E-2</v>
      </c>
      <c r="CK716" s="13">
        <f t="shared" si="1756"/>
        <v>2</v>
      </c>
      <c r="CL716" s="13">
        <f t="shared" si="1757"/>
        <v>16</v>
      </c>
      <c r="CM716" s="62"/>
      <c r="CN716" s="62"/>
      <c r="CO716" s="62"/>
      <c r="CP716" s="12">
        <f t="shared" si="1820"/>
        <v>5.2083333333333225E-2</v>
      </c>
      <c r="CQ716" s="13">
        <f t="shared" si="1871"/>
        <v>1</v>
      </c>
      <c r="CR716" s="13">
        <f t="shared" si="1872"/>
        <v>15</v>
      </c>
      <c r="CS716" s="456">
        <v>0</v>
      </c>
      <c r="CT716" s="13">
        <f t="shared" si="1873"/>
        <v>0</v>
      </c>
      <c r="CU716" s="13">
        <f t="shared" si="1874"/>
        <v>0</v>
      </c>
      <c r="CV716" s="456">
        <v>0</v>
      </c>
      <c r="CW716" s="13">
        <f t="shared" ref="CW716:CW721" si="1877">HOUR(CV716)</f>
        <v>0</v>
      </c>
      <c r="CX716" s="13">
        <f t="shared" ref="CX716:CX721" si="1878">MINUTE(CV716)</f>
        <v>0</v>
      </c>
      <c r="CY716" s="456">
        <v>0</v>
      </c>
      <c r="CZ716" s="13">
        <f>HOUR(CY716)</f>
        <v>0</v>
      </c>
      <c r="DA716" s="13">
        <f>MINUTE(CY716)</f>
        <v>0</v>
      </c>
      <c r="DB716" s="456">
        <v>0</v>
      </c>
      <c r="DC716" s="13">
        <f t="shared" ref="DC716:DC762" si="1879">HOUR(DB716)</f>
        <v>0</v>
      </c>
      <c r="DD716" s="13">
        <f t="shared" ref="DD716:DD762" si="1880">MINUTE(DB716)</f>
        <v>0</v>
      </c>
      <c r="DE716" s="456">
        <v>0</v>
      </c>
      <c r="DF716" s="13">
        <f t="shared" ref="DF716:DF751" si="1881">HOUR(DE716)</f>
        <v>0</v>
      </c>
      <c r="DG716" s="13">
        <f t="shared" ref="DG716:DG751" si="1882">MINUTE(DE716)</f>
        <v>0</v>
      </c>
      <c r="DH716" s="456">
        <v>4.2361111111111106E-2</v>
      </c>
      <c r="DI716" s="13">
        <f t="shared" si="1854"/>
        <v>1</v>
      </c>
      <c r="DJ716" s="13">
        <f t="shared" si="1855"/>
        <v>1</v>
      </c>
      <c r="DK716" s="456">
        <v>0</v>
      </c>
      <c r="DL716" s="35">
        <f t="shared" si="1875"/>
        <v>0</v>
      </c>
      <c r="DM716" s="35">
        <f t="shared" si="1876"/>
        <v>0</v>
      </c>
      <c r="DN716" s="66">
        <f t="shared" si="1669"/>
        <v>2527105.3660000036</v>
      </c>
      <c r="DO716" s="74">
        <f t="shared" si="1662"/>
        <v>40685</v>
      </c>
      <c r="DP716" s="66">
        <f t="shared" si="1856"/>
        <v>63.745438596491226</v>
      </c>
      <c r="DQ716" s="63">
        <f t="shared" si="1700"/>
        <v>62.113933046577451</v>
      </c>
      <c r="DR716" s="66" t="e">
        <f t="shared" si="1762"/>
        <v>#NUM!</v>
      </c>
      <c r="DS716" s="96" t="e">
        <f t="shared" si="1763"/>
        <v>#NUM!</v>
      </c>
      <c r="DT716" s="66" t="e">
        <f t="shared" si="1764"/>
        <v>#NUM!</v>
      </c>
      <c r="DU716" s="66" t="e">
        <f t="shared" si="1765"/>
        <v>#NUM!</v>
      </c>
      <c r="FJ716" s="3">
        <f t="shared" si="1668"/>
        <v>9.3055555555555669E-2</v>
      </c>
      <c r="FK716" s="3">
        <f t="shared" si="1857"/>
        <v>6.25E-2</v>
      </c>
      <c r="FL716" s="3">
        <f t="shared" si="1858"/>
        <v>2.083333333333437E-3</v>
      </c>
    </row>
    <row r="717" spans="1:168">
      <c r="A717" s="199">
        <v>716</v>
      </c>
      <c r="B717" s="451">
        <v>124</v>
      </c>
      <c r="C717" s="452">
        <v>40908</v>
      </c>
      <c r="D717" s="453">
        <v>12</v>
      </c>
      <c r="E717" s="454" t="s">
        <v>39</v>
      </c>
      <c r="F717" s="451">
        <v>45</v>
      </c>
      <c r="G717" s="455" t="s">
        <v>38</v>
      </c>
      <c r="H717" s="455" t="s">
        <v>305</v>
      </c>
      <c r="I717" s="455" t="s">
        <v>762</v>
      </c>
      <c r="J717" s="456">
        <v>0.8125</v>
      </c>
      <c r="K717" s="457">
        <v>2685.38</v>
      </c>
      <c r="L717" s="455" t="s">
        <v>34</v>
      </c>
      <c r="M717" s="451">
        <v>45</v>
      </c>
      <c r="N717" s="451">
        <v>0</v>
      </c>
      <c r="O717" s="455"/>
      <c r="P717" s="456">
        <v>0.8125</v>
      </c>
      <c r="Q717" s="456">
        <v>0.8125</v>
      </c>
      <c r="R717" s="12">
        <f t="shared" si="1859"/>
        <v>0</v>
      </c>
      <c r="S717" s="13">
        <f t="shared" si="1860"/>
        <v>0</v>
      </c>
      <c r="T717" s="13">
        <f t="shared" si="1861"/>
        <v>0</v>
      </c>
      <c r="U717" s="456">
        <v>0.81944444444444453</v>
      </c>
      <c r="V717" s="12">
        <f t="shared" si="1567"/>
        <v>6.9444444444445308E-3</v>
      </c>
      <c r="W717" s="13">
        <f t="shared" si="1568"/>
        <v>0</v>
      </c>
      <c r="X717" s="225">
        <f t="shared" si="1569"/>
        <v>10</v>
      </c>
      <c r="Y717" s="456">
        <v>0.82986111111111116</v>
      </c>
      <c r="Z717" s="12">
        <f t="shared" si="1816"/>
        <v>1.041666666666663E-2</v>
      </c>
      <c r="AA717" s="13">
        <f t="shared" si="1817"/>
        <v>0</v>
      </c>
      <c r="AB717" s="13">
        <f t="shared" si="1818"/>
        <v>15</v>
      </c>
      <c r="AC717" s="456">
        <v>0.875</v>
      </c>
      <c r="AD717" s="12">
        <f t="shared" si="1819"/>
        <v>4.513888888888884E-2</v>
      </c>
      <c r="AE717" s="13">
        <f t="shared" si="1736"/>
        <v>1</v>
      </c>
      <c r="AF717" s="13">
        <f t="shared" si="1737"/>
        <v>5</v>
      </c>
      <c r="AG717" s="456">
        <v>0.87847222222222221</v>
      </c>
      <c r="AH717" s="456">
        <v>0.96111111111111114</v>
      </c>
      <c r="AI717" s="12">
        <f t="shared" si="1800"/>
        <v>8.2638888888888928E-2</v>
      </c>
      <c r="AJ717" s="225">
        <f t="shared" si="1801"/>
        <v>1</v>
      </c>
      <c r="AK717" s="225">
        <f t="shared" si="1802"/>
        <v>59</v>
      </c>
      <c r="AL717" s="456">
        <v>0.87847222222222221</v>
      </c>
      <c r="AM717" s="456">
        <v>0.96111111111111114</v>
      </c>
      <c r="AN717" s="12">
        <f t="shared" si="1862"/>
        <v>8.2638888888888928E-2</v>
      </c>
      <c r="AO717" s="13">
        <f t="shared" si="1863"/>
        <v>1</v>
      </c>
      <c r="AP717" s="13">
        <f t="shared" si="1864"/>
        <v>59</v>
      </c>
      <c r="AQ717" s="456">
        <v>0.96458333333333324</v>
      </c>
      <c r="AR717" s="12">
        <f t="shared" si="1846"/>
        <v>3.4722222222220989E-3</v>
      </c>
      <c r="AS717" s="225">
        <f t="shared" si="1827"/>
        <v>0</v>
      </c>
      <c r="AT717" s="13">
        <f t="shared" si="1828"/>
        <v>5</v>
      </c>
      <c r="AU717" s="456">
        <v>0.96527777777777779</v>
      </c>
      <c r="AV717" s="226">
        <f t="shared" si="1847"/>
        <v>6.94444444444553E-4</v>
      </c>
      <c r="AW717" s="13">
        <f t="shared" si="1848"/>
        <v>0</v>
      </c>
      <c r="AX717" s="13">
        <f t="shared" si="1849"/>
        <v>1</v>
      </c>
      <c r="AY717" s="456">
        <v>1.0486111111111112</v>
      </c>
      <c r="AZ717" s="12">
        <f t="shared" si="1740"/>
        <v>8.333333333333337E-2</v>
      </c>
      <c r="BA717" s="225">
        <f t="shared" si="1741"/>
        <v>2</v>
      </c>
      <c r="BB717" s="225">
        <f t="shared" si="1742"/>
        <v>0</v>
      </c>
      <c r="BC717" s="456">
        <v>1.0486111111111112</v>
      </c>
      <c r="BD717" s="456">
        <v>1.0486111111111112</v>
      </c>
      <c r="BE717" s="12">
        <f t="shared" si="1865"/>
        <v>0</v>
      </c>
      <c r="BF717" s="13">
        <f t="shared" si="1866"/>
        <v>0</v>
      </c>
      <c r="BG717" s="13">
        <f t="shared" si="1867"/>
        <v>0</v>
      </c>
      <c r="BH717" s="456">
        <v>1.0486111111111112</v>
      </c>
      <c r="BI717" s="456">
        <v>1.0486111111111112</v>
      </c>
      <c r="BJ717" s="455"/>
      <c r="BK717" s="69">
        <f t="shared" si="1868"/>
        <v>0</v>
      </c>
      <c r="BL717" s="13">
        <f t="shared" si="1869"/>
        <v>0</v>
      </c>
      <c r="BM717" s="13">
        <f t="shared" si="1870"/>
        <v>0</v>
      </c>
      <c r="BN717" s="456">
        <v>1.0555555555555556</v>
      </c>
      <c r="BO717" s="12">
        <f t="shared" si="1465"/>
        <v>6.9444444444444198E-3</v>
      </c>
      <c r="BP717" s="225">
        <f t="shared" si="1466"/>
        <v>0</v>
      </c>
      <c r="BQ717" s="225">
        <f t="shared" si="1467"/>
        <v>10</v>
      </c>
      <c r="BR717" s="456">
        <v>1.0590277777777779</v>
      </c>
      <c r="BS717" s="12">
        <f t="shared" si="1368"/>
        <v>3.4722222222223209E-3</v>
      </c>
      <c r="BT717" s="225">
        <f t="shared" si="1369"/>
        <v>0</v>
      </c>
      <c r="BU717" s="225">
        <f t="shared" si="1370"/>
        <v>5</v>
      </c>
      <c r="BV717" s="456">
        <v>1.0590277777777779</v>
      </c>
      <c r="BW717" s="456">
        <v>1.0625</v>
      </c>
      <c r="BX717" s="12">
        <f t="shared" si="1743"/>
        <v>3.4722222222220989E-3</v>
      </c>
      <c r="BY717" s="13">
        <f t="shared" si="1744"/>
        <v>0</v>
      </c>
      <c r="BZ717" s="13">
        <f t="shared" si="1745"/>
        <v>5</v>
      </c>
      <c r="CA717" s="226">
        <f>BW717-P717</f>
        <v>0.25</v>
      </c>
      <c r="CB717" s="13">
        <f>HOUR(CA717)</f>
        <v>6</v>
      </c>
      <c r="CC717" s="13">
        <f>MINUTE(CA717)</f>
        <v>0</v>
      </c>
      <c r="CD717" s="12">
        <f t="shared" ref="CD717:CD735" si="1883">AD717+AR717+BO717+BS717</f>
        <v>5.9027777777777679E-2</v>
      </c>
      <c r="CE717" s="13">
        <f t="shared" ref="CE717:CE735" si="1884">HOUR(CD717)</f>
        <v>1</v>
      </c>
      <c r="CF717" s="13">
        <f t="shared" ref="CF717:CF735" si="1885">MINUTE(CD717)</f>
        <v>25</v>
      </c>
      <c r="CG717" s="12">
        <f t="shared" si="1803"/>
        <v>8.2638888888888928E-2</v>
      </c>
      <c r="CH717" s="13">
        <f t="shared" si="1804"/>
        <v>1</v>
      </c>
      <c r="CI717" s="13">
        <f t="shared" si="1805"/>
        <v>59</v>
      </c>
      <c r="CJ717" s="12">
        <f t="shared" si="1755"/>
        <v>8.333333333333337E-2</v>
      </c>
      <c r="CK717" s="13">
        <f t="shared" si="1756"/>
        <v>2</v>
      </c>
      <c r="CL717" s="13">
        <f t="shared" si="1757"/>
        <v>0</v>
      </c>
      <c r="CM717" s="62"/>
      <c r="CN717" s="62"/>
      <c r="CO717" s="62"/>
      <c r="CP717" s="12">
        <f t="shared" si="1820"/>
        <v>3.8194444444444482E-2</v>
      </c>
      <c r="CQ717" s="13">
        <f t="shared" si="1871"/>
        <v>0</v>
      </c>
      <c r="CR717" s="13">
        <f t="shared" si="1872"/>
        <v>55</v>
      </c>
      <c r="CS717" s="456">
        <v>0</v>
      </c>
      <c r="CT717" s="13">
        <f t="shared" si="1873"/>
        <v>0</v>
      </c>
      <c r="CU717" s="13">
        <f t="shared" si="1874"/>
        <v>0</v>
      </c>
      <c r="CV717" s="456">
        <v>8.3333333333333332E-3</v>
      </c>
      <c r="CW717" s="13">
        <f t="shared" si="1877"/>
        <v>0</v>
      </c>
      <c r="CX717" s="13">
        <f t="shared" si="1878"/>
        <v>12</v>
      </c>
      <c r="CY717" s="456">
        <v>0</v>
      </c>
      <c r="CZ717" s="13">
        <f t="shared" ref="CZ717:CZ723" si="1886">HOUR(CY717)</f>
        <v>0</v>
      </c>
      <c r="DA717" s="13">
        <f t="shared" ref="DA717:DA723" si="1887">MINUTE(CY717)</f>
        <v>0</v>
      </c>
      <c r="DB717" s="456">
        <v>0</v>
      </c>
      <c r="DC717" s="13">
        <f t="shared" si="1879"/>
        <v>0</v>
      </c>
      <c r="DD717" s="13">
        <f t="shared" si="1880"/>
        <v>0</v>
      </c>
      <c r="DE717" s="456">
        <v>0</v>
      </c>
      <c r="DF717" s="13">
        <f t="shared" si="1881"/>
        <v>0</v>
      </c>
      <c r="DG717" s="13">
        <f t="shared" si="1882"/>
        <v>0</v>
      </c>
      <c r="DH717" s="456">
        <v>3.6805555555555557E-2</v>
      </c>
      <c r="DI717" s="13">
        <f t="shared" si="1854"/>
        <v>0</v>
      </c>
      <c r="DJ717" s="13">
        <f t="shared" si="1855"/>
        <v>53</v>
      </c>
      <c r="DK717" s="456">
        <v>0</v>
      </c>
      <c r="DL717" s="35">
        <f t="shared" si="1875"/>
        <v>0</v>
      </c>
      <c r="DM717" s="35">
        <f t="shared" si="1876"/>
        <v>0</v>
      </c>
      <c r="DN717" s="66">
        <f t="shared" si="1669"/>
        <v>2529790.7460000035</v>
      </c>
      <c r="DO717" s="74">
        <f t="shared" si="1662"/>
        <v>40730</v>
      </c>
      <c r="DP717" s="66">
        <f t="shared" si="1856"/>
        <v>59.675111111111114</v>
      </c>
      <c r="DQ717" s="63">
        <f t="shared" si="1700"/>
        <v>62.111238546525989</v>
      </c>
      <c r="DR717" s="66" t="e">
        <f t="shared" si="1762"/>
        <v>#NUM!</v>
      </c>
      <c r="DS717" s="96" t="e">
        <f t="shared" si="1763"/>
        <v>#NUM!</v>
      </c>
      <c r="DT717" s="66" t="e">
        <f t="shared" si="1764"/>
        <v>#NUM!</v>
      </c>
      <c r="DU717" s="66" t="e">
        <f t="shared" si="1765"/>
        <v>#NUM!</v>
      </c>
      <c r="FJ717" s="3">
        <f t="shared" si="1668"/>
        <v>8.4027777777777701E-2</v>
      </c>
      <c r="FK717" s="3">
        <f t="shared" si="1857"/>
        <v>6.25E-2</v>
      </c>
      <c r="FL717" s="3">
        <f t="shared" si="1858"/>
        <v>3.4722222222220989E-3</v>
      </c>
    </row>
    <row r="718" spans="1:168" ht="30">
      <c r="A718" s="175">
        <v>717</v>
      </c>
      <c r="B718" s="451">
        <v>125</v>
      </c>
      <c r="C718" s="452">
        <v>40908</v>
      </c>
      <c r="D718" s="453">
        <v>12</v>
      </c>
      <c r="E718" s="454" t="s">
        <v>171</v>
      </c>
      <c r="F718" s="451">
        <v>25</v>
      </c>
      <c r="G718" s="455" t="s">
        <v>325</v>
      </c>
      <c r="H718" s="455" t="s">
        <v>842</v>
      </c>
      <c r="I718" s="455" t="s">
        <v>806</v>
      </c>
      <c r="J718" s="456">
        <v>0.98958333333333337</v>
      </c>
      <c r="K718" s="457">
        <v>3607.86</v>
      </c>
      <c r="L718" s="455" t="s">
        <v>33</v>
      </c>
      <c r="M718" s="451">
        <v>57</v>
      </c>
      <c r="N718" s="451">
        <v>2</v>
      </c>
      <c r="O718" s="455"/>
      <c r="P718" s="456">
        <v>0.98958333333333337</v>
      </c>
      <c r="Q718" s="456">
        <v>0.98958333333333337</v>
      </c>
      <c r="R718" s="12">
        <f t="shared" si="1859"/>
        <v>0</v>
      </c>
      <c r="S718" s="13">
        <f t="shared" si="1860"/>
        <v>0</v>
      </c>
      <c r="T718" s="13">
        <f t="shared" si="1861"/>
        <v>0</v>
      </c>
      <c r="U718" s="456">
        <v>0.99305555555555547</v>
      </c>
      <c r="V718" s="12">
        <f t="shared" si="1567"/>
        <v>3.4722222222220989E-3</v>
      </c>
      <c r="W718" s="13">
        <f t="shared" si="1568"/>
        <v>0</v>
      </c>
      <c r="X718" s="225">
        <f t="shared" si="1569"/>
        <v>5</v>
      </c>
      <c r="Y718" s="456">
        <v>1.0034722222222221</v>
      </c>
      <c r="Z718" s="12">
        <f t="shared" si="1816"/>
        <v>1.041666666666663E-2</v>
      </c>
      <c r="AA718" s="13">
        <f t="shared" si="1817"/>
        <v>0</v>
      </c>
      <c r="AB718" s="13">
        <f t="shared" si="1818"/>
        <v>15</v>
      </c>
      <c r="AC718" s="456">
        <v>1.0381944444444444</v>
      </c>
      <c r="AD718" s="12">
        <f t="shared" si="1819"/>
        <v>3.4722222222222321E-2</v>
      </c>
      <c r="AE718" s="13">
        <f t="shared" si="1736"/>
        <v>0</v>
      </c>
      <c r="AF718" s="13">
        <f t="shared" si="1737"/>
        <v>50</v>
      </c>
      <c r="AG718" s="456">
        <v>1.0451388888888888</v>
      </c>
      <c r="AH718" s="456">
        <v>1.1076388888888888</v>
      </c>
      <c r="AI718" s="12">
        <f t="shared" si="1800"/>
        <v>6.25E-2</v>
      </c>
      <c r="AJ718" s="225">
        <f t="shared" si="1801"/>
        <v>1</v>
      </c>
      <c r="AK718" s="225">
        <f t="shared" si="1802"/>
        <v>30</v>
      </c>
      <c r="AL718" s="456">
        <v>1.0451388888888888</v>
      </c>
      <c r="AM718" s="456">
        <v>1.1076388888888888</v>
      </c>
      <c r="AN718" s="12">
        <f t="shared" si="1862"/>
        <v>6.25E-2</v>
      </c>
      <c r="AO718" s="13">
        <f t="shared" si="1863"/>
        <v>1</v>
      </c>
      <c r="AP718" s="13">
        <f t="shared" si="1864"/>
        <v>30</v>
      </c>
      <c r="AQ718" s="456">
        <v>1.1097222222222223</v>
      </c>
      <c r="AR718" s="12">
        <f t="shared" si="1846"/>
        <v>2.083333333333437E-3</v>
      </c>
      <c r="AS718" s="225">
        <f t="shared" si="1827"/>
        <v>0</v>
      </c>
      <c r="AT718" s="13">
        <f t="shared" si="1828"/>
        <v>3</v>
      </c>
      <c r="AU718" s="456">
        <v>1.1104166666666666</v>
      </c>
      <c r="AV718" s="226">
        <f t="shared" si="1847"/>
        <v>6.9444444444433095E-4</v>
      </c>
      <c r="AW718" s="13">
        <f t="shared" si="1848"/>
        <v>0</v>
      </c>
      <c r="AX718" s="13">
        <f t="shared" si="1849"/>
        <v>1</v>
      </c>
      <c r="AY718" s="456">
        <v>1.211111111111111</v>
      </c>
      <c r="AZ718" s="12">
        <f t="shared" si="1740"/>
        <v>0.10069444444444442</v>
      </c>
      <c r="BA718" s="225">
        <f t="shared" si="1741"/>
        <v>2</v>
      </c>
      <c r="BB718" s="225">
        <f t="shared" si="1742"/>
        <v>25</v>
      </c>
      <c r="BC718" s="456">
        <v>1.211111111111111</v>
      </c>
      <c r="BD718" s="456">
        <v>1.211111111111111</v>
      </c>
      <c r="BE718" s="12">
        <f t="shared" si="1865"/>
        <v>0</v>
      </c>
      <c r="BF718" s="13">
        <f t="shared" si="1866"/>
        <v>0</v>
      </c>
      <c r="BG718" s="13">
        <f t="shared" si="1867"/>
        <v>0</v>
      </c>
      <c r="BH718" s="456">
        <v>1.211111111111111</v>
      </c>
      <c r="BI718" s="456">
        <v>1.211111111111111</v>
      </c>
      <c r="BJ718" s="455"/>
      <c r="BK718" s="69">
        <f t="shared" si="1868"/>
        <v>0</v>
      </c>
      <c r="BL718" s="13">
        <f t="shared" si="1869"/>
        <v>0</v>
      </c>
      <c r="BM718" s="13">
        <f t="shared" si="1870"/>
        <v>0</v>
      </c>
      <c r="BN718" s="456">
        <v>1.21875</v>
      </c>
      <c r="BO718" s="12">
        <f t="shared" si="1465"/>
        <v>7.6388888888889728E-3</v>
      </c>
      <c r="BP718" s="225">
        <f t="shared" si="1466"/>
        <v>0</v>
      </c>
      <c r="BQ718" s="225">
        <f t="shared" si="1467"/>
        <v>11</v>
      </c>
      <c r="BR718" s="456">
        <v>1.2222222222222221</v>
      </c>
      <c r="BS718" s="12">
        <f t="shared" si="1368"/>
        <v>3.4722222222220989E-3</v>
      </c>
      <c r="BT718" s="225">
        <f t="shared" si="1369"/>
        <v>0</v>
      </c>
      <c r="BU718" s="225">
        <f t="shared" si="1370"/>
        <v>5</v>
      </c>
      <c r="BV718" s="456">
        <v>1.2222222222222221</v>
      </c>
      <c r="BW718" s="456">
        <v>1.2256944444444444</v>
      </c>
      <c r="BX718" s="12">
        <f t="shared" si="1743"/>
        <v>3.4722222222223209E-3</v>
      </c>
      <c r="BY718" s="13">
        <f t="shared" si="1744"/>
        <v>0</v>
      </c>
      <c r="BZ718" s="13">
        <f t="shared" si="1745"/>
        <v>5</v>
      </c>
      <c r="CA718" s="226">
        <f>BW718-P718</f>
        <v>0.23611111111111105</v>
      </c>
      <c r="CB718" s="13">
        <f>HOUR(CA718)</f>
        <v>5</v>
      </c>
      <c r="CC718" s="13">
        <f>MINUTE(CA718)</f>
        <v>40</v>
      </c>
      <c r="CD718" s="12">
        <f t="shared" si="1883"/>
        <v>4.7916666666666829E-2</v>
      </c>
      <c r="CE718" s="13">
        <f t="shared" si="1884"/>
        <v>1</v>
      </c>
      <c r="CF718" s="13">
        <f t="shared" si="1885"/>
        <v>9</v>
      </c>
      <c r="CG718" s="12">
        <f t="shared" si="1803"/>
        <v>6.25E-2</v>
      </c>
      <c r="CH718" s="13">
        <f t="shared" si="1804"/>
        <v>1</v>
      </c>
      <c r="CI718" s="13">
        <f t="shared" si="1805"/>
        <v>30</v>
      </c>
      <c r="CJ718" s="12">
        <f t="shared" si="1755"/>
        <v>0.10069444444444442</v>
      </c>
      <c r="CK718" s="13">
        <f t="shared" si="1756"/>
        <v>2</v>
      </c>
      <c r="CL718" s="13">
        <f t="shared" si="1757"/>
        <v>25</v>
      </c>
      <c r="CM718" s="62"/>
      <c r="CN718" s="62"/>
      <c r="CO718" s="62"/>
      <c r="CP718" s="12">
        <f t="shared" si="1820"/>
        <v>6.8749999999999978E-2</v>
      </c>
      <c r="CQ718" s="13">
        <f t="shared" si="1871"/>
        <v>1</v>
      </c>
      <c r="CR718" s="13">
        <f t="shared" si="1872"/>
        <v>39</v>
      </c>
      <c r="CS718" s="456">
        <v>0</v>
      </c>
      <c r="CT718" s="13">
        <f t="shared" si="1873"/>
        <v>0</v>
      </c>
      <c r="CU718" s="13">
        <f t="shared" si="1874"/>
        <v>0</v>
      </c>
      <c r="CV718" s="456">
        <v>4.8611111111111112E-3</v>
      </c>
      <c r="CW718" s="13">
        <f t="shared" si="1877"/>
        <v>0</v>
      </c>
      <c r="CX718" s="13">
        <f t="shared" si="1878"/>
        <v>7</v>
      </c>
      <c r="CY718" s="456">
        <v>0</v>
      </c>
      <c r="CZ718" s="13">
        <f t="shared" si="1886"/>
        <v>0</v>
      </c>
      <c r="DA718" s="13">
        <f t="shared" si="1887"/>
        <v>0</v>
      </c>
      <c r="DB718" s="456">
        <v>0</v>
      </c>
      <c r="DC718" s="13">
        <f t="shared" si="1879"/>
        <v>0</v>
      </c>
      <c r="DD718" s="13">
        <f t="shared" si="1880"/>
        <v>0</v>
      </c>
      <c r="DE718" s="456">
        <v>0</v>
      </c>
      <c r="DF718" s="13">
        <f t="shared" si="1881"/>
        <v>0</v>
      </c>
      <c r="DG718" s="13">
        <f t="shared" si="1882"/>
        <v>0</v>
      </c>
      <c r="DH718" s="456">
        <v>2.7083333333333334E-2</v>
      </c>
      <c r="DI718" s="13">
        <f t="shared" si="1854"/>
        <v>0</v>
      </c>
      <c r="DJ718" s="13">
        <f t="shared" si="1855"/>
        <v>39</v>
      </c>
      <c r="DK718" s="456">
        <v>0</v>
      </c>
      <c r="DL718" s="35">
        <f t="shared" si="1875"/>
        <v>0</v>
      </c>
      <c r="DM718" s="35">
        <f t="shared" si="1876"/>
        <v>0</v>
      </c>
      <c r="DN718" s="66">
        <f t="shared" si="1669"/>
        <v>2533398.6060000034</v>
      </c>
      <c r="DO718" s="74">
        <f t="shared" si="1662"/>
        <v>40787</v>
      </c>
      <c r="DP718" s="66">
        <f t="shared" si="1856"/>
        <v>63.295789473684209</v>
      </c>
      <c r="DQ718" s="63">
        <f t="shared" si="1700"/>
        <v>62.112893961311286</v>
      </c>
      <c r="DR718" s="66" t="e">
        <f t="shared" si="1762"/>
        <v>#NUM!</v>
      </c>
      <c r="DS718" s="96" t="e">
        <f t="shared" si="1763"/>
        <v>#NUM!</v>
      </c>
      <c r="DT718" s="66" t="e">
        <f t="shared" si="1764"/>
        <v>#NUM!</v>
      </c>
      <c r="DU718" s="66" t="e">
        <f t="shared" si="1765"/>
        <v>#NUM!</v>
      </c>
      <c r="FJ718" s="3">
        <f t="shared" si="1668"/>
        <v>7.291666666666663E-2</v>
      </c>
      <c r="FK718" s="3">
        <f t="shared" si="1857"/>
        <v>4.8611111111111049E-2</v>
      </c>
      <c r="FL718" s="3">
        <f t="shared" si="1858"/>
        <v>2.083333333333437E-3</v>
      </c>
    </row>
    <row r="719" spans="1:168">
      <c r="A719" s="554">
        <v>718</v>
      </c>
      <c r="B719" s="235">
        <v>1</v>
      </c>
      <c r="C719" s="236">
        <v>40909</v>
      </c>
      <c r="D719" s="475">
        <v>1</v>
      </c>
      <c r="E719" s="238" t="s">
        <v>530</v>
      </c>
      <c r="F719" s="235">
        <v>1</v>
      </c>
      <c r="G719" s="239" t="s">
        <v>532</v>
      </c>
      <c r="H719" s="239" t="s">
        <v>288</v>
      </c>
      <c r="I719" s="239" t="s">
        <v>25</v>
      </c>
      <c r="J719" s="240">
        <v>5.2083333333333336E-2</v>
      </c>
      <c r="K719" s="237">
        <v>3508.7</v>
      </c>
      <c r="L719" s="239" t="s">
        <v>34</v>
      </c>
      <c r="M719" s="235">
        <v>57</v>
      </c>
      <c r="N719" s="235">
        <v>0</v>
      </c>
      <c r="O719" s="239"/>
      <c r="P719" s="240">
        <v>5.2083333333333336E-2</v>
      </c>
      <c r="Q719" s="240">
        <v>5.2083333333333336E-2</v>
      </c>
      <c r="R719" s="12">
        <f t="shared" si="1859"/>
        <v>0</v>
      </c>
      <c r="S719" s="13">
        <f t="shared" si="1860"/>
        <v>0</v>
      </c>
      <c r="T719" s="13">
        <f t="shared" si="1861"/>
        <v>0</v>
      </c>
      <c r="U719" s="240">
        <v>0.10069444444444443</v>
      </c>
      <c r="V719" s="12">
        <f t="shared" si="1567"/>
        <v>4.8611111111111098E-2</v>
      </c>
      <c r="W719" s="13">
        <f t="shared" si="1568"/>
        <v>1</v>
      </c>
      <c r="X719" s="225">
        <f t="shared" si="1569"/>
        <v>10</v>
      </c>
      <c r="Y719" s="240">
        <v>0.11458333333333333</v>
      </c>
      <c r="Z719" s="12">
        <f t="shared" si="1816"/>
        <v>1.3888888888888895E-2</v>
      </c>
      <c r="AA719" s="13">
        <f t="shared" si="1817"/>
        <v>0</v>
      </c>
      <c r="AB719" s="13">
        <f t="shared" si="1818"/>
        <v>20</v>
      </c>
      <c r="AC719" s="240">
        <v>0.1423611111111111</v>
      </c>
      <c r="AD719" s="12">
        <f t="shared" si="1819"/>
        <v>2.7777777777777776E-2</v>
      </c>
      <c r="AE719" s="13">
        <f t="shared" si="1736"/>
        <v>0</v>
      </c>
      <c r="AF719" s="13">
        <f t="shared" si="1737"/>
        <v>40</v>
      </c>
      <c r="AG719" s="240">
        <v>0.14583333333333334</v>
      </c>
      <c r="AH719" s="240">
        <v>0.23263888888888887</v>
      </c>
      <c r="AI719" s="12">
        <f t="shared" si="1800"/>
        <v>8.6805555555555525E-2</v>
      </c>
      <c r="AJ719" s="225">
        <f t="shared" si="1801"/>
        <v>2</v>
      </c>
      <c r="AK719" s="225">
        <f t="shared" si="1802"/>
        <v>5</v>
      </c>
      <c r="AL719" s="240">
        <v>0.14583333333333334</v>
      </c>
      <c r="AM719" s="240">
        <v>0.23263888888888887</v>
      </c>
      <c r="AN719" s="12">
        <f t="shared" si="1862"/>
        <v>8.6805555555555525E-2</v>
      </c>
      <c r="AO719" s="13">
        <f t="shared" si="1863"/>
        <v>2</v>
      </c>
      <c r="AP719" s="13">
        <f t="shared" si="1864"/>
        <v>5</v>
      </c>
      <c r="AQ719" s="240">
        <v>0.23611111111111113</v>
      </c>
      <c r="AR719" s="12">
        <f t="shared" si="1846"/>
        <v>3.4722222222222654E-3</v>
      </c>
      <c r="AS719" s="225">
        <f t="shared" si="1827"/>
        <v>0</v>
      </c>
      <c r="AT719" s="13">
        <f t="shared" si="1828"/>
        <v>5</v>
      </c>
      <c r="AU719" s="240">
        <v>0.24513888888888888</v>
      </c>
      <c r="AV719" s="226">
        <f t="shared" si="1847"/>
        <v>9.0277777777777457E-3</v>
      </c>
      <c r="AW719" s="13">
        <f t="shared" si="1848"/>
        <v>0</v>
      </c>
      <c r="AX719" s="13">
        <f t="shared" si="1849"/>
        <v>13</v>
      </c>
      <c r="AY719" s="240">
        <v>0.33333333333333331</v>
      </c>
      <c r="AZ719" s="12">
        <f t="shared" si="1740"/>
        <v>8.8194444444444436E-2</v>
      </c>
      <c r="BA719" s="225">
        <f t="shared" si="1741"/>
        <v>2</v>
      </c>
      <c r="BB719" s="225">
        <f t="shared" si="1742"/>
        <v>7</v>
      </c>
      <c r="BC719" s="240">
        <v>0.33333333333333331</v>
      </c>
      <c r="BD719" s="240">
        <v>0.33333333333333331</v>
      </c>
      <c r="BE719" s="12">
        <f t="shared" si="1865"/>
        <v>0</v>
      </c>
      <c r="BF719" s="13">
        <f t="shared" si="1866"/>
        <v>0</v>
      </c>
      <c r="BG719" s="13">
        <f t="shared" si="1867"/>
        <v>0</v>
      </c>
      <c r="BH719" s="240">
        <v>0.33333333333333331</v>
      </c>
      <c r="BI719" s="240">
        <v>0.33333333333333331</v>
      </c>
      <c r="BJ719" s="240"/>
      <c r="BK719" s="69">
        <f t="shared" si="1868"/>
        <v>0</v>
      </c>
      <c r="BL719" s="13">
        <f t="shared" si="1869"/>
        <v>0</v>
      </c>
      <c r="BM719" s="13">
        <f t="shared" si="1870"/>
        <v>0</v>
      </c>
      <c r="BN719" s="240">
        <v>0.34027777777777773</v>
      </c>
      <c r="BO719" s="12">
        <f t="shared" si="1465"/>
        <v>6.9444444444444198E-3</v>
      </c>
      <c r="BP719" s="225">
        <f t="shared" si="1466"/>
        <v>0</v>
      </c>
      <c r="BQ719" s="225">
        <f t="shared" si="1467"/>
        <v>10</v>
      </c>
      <c r="BR719" s="240">
        <v>0.34236111111111112</v>
      </c>
      <c r="BS719" s="12">
        <f t="shared" si="1368"/>
        <v>2.0833333333333814E-3</v>
      </c>
      <c r="BT719" s="225">
        <f t="shared" si="1369"/>
        <v>0</v>
      </c>
      <c r="BU719" s="225">
        <f t="shared" si="1370"/>
        <v>3</v>
      </c>
      <c r="BV719" s="240">
        <v>0.34236111111111112</v>
      </c>
      <c r="BW719" s="240">
        <v>0.34375</v>
      </c>
      <c r="BX719" s="12">
        <f t="shared" si="1743"/>
        <v>1.388888888888884E-3</v>
      </c>
      <c r="BY719" s="13">
        <f t="shared" si="1744"/>
        <v>0</v>
      </c>
      <c r="BZ719" s="13">
        <f t="shared" si="1745"/>
        <v>2</v>
      </c>
      <c r="CA719" s="226">
        <f>BW719-P719</f>
        <v>0.29166666666666669</v>
      </c>
      <c r="CB719" s="13">
        <f>HOUR(CA719)</f>
        <v>7</v>
      </c>
      <c r="CC719" s="13">
        <f>MINUTE(CA719)</f>
        <v>0</v>
      </c>
      <c r="CD719" s="12">
        <f t="shared" si="1883"/>
        <v>4.0277777777777843E-2</v>
      </c>
      <c r="CE719" s="13">
        <f t="shared" si="1884"/>
        <v>0</v>
      </c>
      <c r="CF719" s="13">
        <f t="shared" si="1885"/>
        <v>58</v>
      </c>
      <c r="CG719" s="12">
        <f t="shared" si="1803"/>
        <v>8.6805555555555525E-2</v>
      </c>
      <c r="CH719" s="13">
        <f t="shared" si="1804"/>
        <v>2</v>
      </c>
      <c r="CI719" s="13">
        <f t="shared" si="1805"/>
        <v>5</v>
      </c>
      <c r="CJ719" s="12">
        <f t="shared" si="1755"/>
        <v>8.8194444444444436E-2</v>
      </c>
      <c r="CK719" s="13">
        <f t="shared" si="1756"/>
        <v>2</v>
      </c>
      <c r="CL719" s="13">
        <f t="shared" si="1757"/>
        <v>7</v>
      </c>
      <c r="CM719" s="62"/>
      <c r="CN719" s="62"/>
      <c r="CO719" s="62"/>
      <c r="CP719" s="12">
        <f t="shared" si="1820"/>
        <v>4.583333333333333E-2</v>
      </c>
      <c r="CQ719" s="13">
        <f t="shared" si="1871"/>
        <v>1</v>
      </c>
      <c r="CR719" s="13">
        <f t="shared" si="1872"/>
        <v>6</v>
      </c>
      <c r="CS719" s="240">
        <v>0</v>
      </c>
      <c r="CT719" s="13">
        <f t="shared" si="1873"/>
        <v>0</v>
      </c>
      <c r="CU719" s="13">
        <f t="shared" si="1874"/>
        <v>0</v>
      </c>
      <c r="CV719" s="240">
        <v>0</v>
      </c>
      <c r="CW719" s="13">
        <f t="shared" si="1877"/>
        <v>0</v>
      </c>
      <c r="CX719" s="13">
        <f t="shared" si="1878"/>
        <v>0</v>
      </c>
      <c r="CY719" s="240">
        <v>0</v>
      </c>
      <c r="CZ719" s="13">
        <f t="shared" si="1886"/>
        <v>0</v>
      </c>
      <c r="DA719" s="13">
        <f t="shared" si="1887"/>
        <v>0</v>
      </c>
      <c r="DB719" s="240">
        <v>0</v>
      </c>
      <c r="DC719" s="13">
        <f t="shared" si="1879"/>
        <v>0</v>
      </c>
      <c r="DD719" s="13">
        <f t="shared" si="1880"/>
        <v>0</v>
      </c>
      <c r="DE719" s="240">
        <v>0</v>
      </c>
      <c r="DF719" s="13">
        <f t="shared" si="1881"/>
        <v>0</v>
      </c>
      <c r="DG719" s="13">
        <f t="shared" si="1882"/>
        <v>0</v>
      </c>
      <c r="DH719" s="240">
        <v>4.2361111111111106E-2</v>
      </c>
      <c r="DI719" s="13">
        <f t="shared" si="1854"/>
        <v>1</v>
      </c>
      <c r="DJ719" s="13">
        <f t="shared" si="1855"/>
        <v>1</v>
      </c>
      <c r="DK719" s="240">
        <v>0</v>
      </c>
      <c r="DL719" s="35">
        <f t="shared" si="1875"/>
        <v>0</v>
      </c>
      <c r="DM719" s="35">
        <f t="shared" si="1876"/>
        <v>0</v>
      </c>
      <c r="DN719" s="66">
        <f t="shared" si="1669"/>
        <v>2536907.3060000036</v>
      </c>
      <c r="DO719" s="74">
        <f t="shared" si="1662"/>
        <v>40844</v>
      </c>
      <c r="DP719" s="66">
        <f t="shared" si="1856"/>
        <v>61.556140350877193</v>
      </c>
      <c r="DQ719" s="63">
        <f t="shared" si="1700"/>
        <v>62.112116981686505</v>
      </c>
      <c r="DR719" s="66" t="e">
        <f t="shared" si="1762"/>
        <v>#NUM!</v>
      </c>
      <c r="DS719" s="96" t="e">
        <f t="shared" si="1763"/>
        <v>#NUM!</v>
      </c>
      <c r="DT719" s="66" t="e">
        <f t="shared" si="1764"/>
        <v>#NUM!</v>
      </c>
      <c r="DU719" s="66" t="e">
        <f t="shared" si="1765"/>
        <v>#NUM!</v>
      </c>
      <c r="FJ719" s="3">
        <f t="shared" ref="FJ719:FJ782" si="1888">CA719-(AZ719+AI719)</f>
        <v>0.11666666666666672</v>
      </c>
      <c r="FK719" s="3">
        <f t="shared" si="1857"/>
        <v>9.0277777777777762E-2</v>
      </c>
      <c r="FL719" s="3">
        <f t="shared" ref="FL719:FL733" si="1889">AQ719-AM719</f>
        <v>3.4722222222222654E-3</v>
      </c>
    </row>
    <row r="720" spans="1:168">
      <c r="A720" s="555">
        <v>719</v>
      </c>
      <c r="B720" s="235">
        <v>2</v>
      </c>
      <c r="C720" s="236">
        <v>40909</v>
      </c>
      <c r="D720" s="475">
        <v>1</v>
      </c>
      <c r="E720" s="242" t="s">
        <v>286</v>
      </c>
      <c r="F720" s="235">
        <v>1</v>
      </c>
      <c r="G720" s="239" t="s">
        <v>287</v>
      </c>
      <c r="H720" s="239" t="s">
        <v>288</v>
      </c>
      <c r="I720" s="239" t="s">
        <v>25</v>
      </c>
      <c r="J720" s="240">
        <v>0.85416666666666663</v>
      </c>
      <c r="K720" s="237">
        <v>3764.55</v>
      </c>
      <c r="L720" s="239" t="s">
        <v>34</v>
      </c>
      <c r="M720" s="235">
        <v>58</v>
      </c>
      <c r="N720" s="235">
        <v>1</v>
      </c>
      <c r="O720" s="239"/>
      <c r="P720" s="240">
        <v>0.85416666666666663</v>
      </c>
      <c r="Q720" s="240">
        <v>0.85416666666666663</v>
      </c>
      <c r="R720" s="12">
        <f t="shared" si="1859"/>
        <v>0</v>
      </c>
      <c r="S720" s="13">
        <f t="shared" si="1860"/>
        <v>0</v>
      </c>
      <c r="T720" s="13">
        <f t="shared" si="1861"/>
        <v>0</v>
      </c>
      <c r="U720" s="240">
        <v>0.86111111111111116</v>
      </c>
      <c r="V720" s="12">
        <f t="shared" si="1567"/>
        <v>6.9444444444445308E-3</v>
      </c>
      <c r="W720" s="13">
        <f t="shared" si="1568"/>
        <v>0</v>
      </c>
      <c r="X720" s="225">
        <f t="shared" si="1569"/>
        <v>10</v>
      </c>
      <c r="Y720" s="240">
        <v>0.87152777777777779</v>
      </c>
      <c r="Z720" s="12">
        <f t="shared" si="1816"/>
        <v>1.041666666666663E-2</v>
      </c>
      <c r="AA720" s="13">
        <f t="shared" si="1817"/>
        <v>0</v>
      </c>
      <c r="AB720" s="13">
        <f t="shared" si="1818"/>
        <v>15</v>
      </c>
      <c r="AC720" s="240">
        <v>0.95486111111111116</v>
      </c>
      <c r="AD720" s="12">
        <f t="shared" si="1819"/>
        <v>8.333333333333337E-2</v>
      </c>
      <c r="AE720" s="13">
        <f t="shared" si="1736"/>
        <v>2</v>
      </c>
      <c r="AF720" s="13">
        <f t="shared" si="1737"/>
        <v>0</v>
      </c>
      <c r="AG720" s="240">
        <v>0.95833333333333337</v>
      </c>
      <c r="AH720" s="240">
        <v>0.99652777777777779</v>
      </c>
      <c r="AI720" s="12">
        <f t="shared" si="1800"/>
        <v>3.819444444444442E-2</v>
      </c>
      <c r="AJ720" s="225">
        <f t="shared" si="1801"/>
        <v>0</v>
      </c>
      <c r="AK720" s="225">
        <f t="shared" si="1802"/>
        <v>55</v>
      </c>
      <c r="AL720" s="240">
        <v>0.95833333333333337</v>
      </c>
      <c r="AM720" s="240">
        <v>0.99652777777777779</v>
      </c>
      <c r="AN720" s="12">
        <f t="shared" si="1862"/>
        <v>3.819444444444442E-2</v>
      </c>
      <c r="AO720" s="13">
        <f t="shared" si="1863"/>
        <v>0</v>
      </c>
      <c r="AP720" s="13">
        <f t="shared" si="1864"/>
        <v>55</v>
      </c>
      <c r="AQ720" s="240">
        <v>1</v>
      </c>
      <c r="AR720" s="12">
        <f t="shared" si="1846"/>
        <v>3.4722222222222099E-3</v>
      </c>
      <c r="AS720" s="225">
        <f t="shared" si="1827"/>
        <v>0</v>
      </c>
      <c r="AT720" s="13">
        <f t="shared" si="1828"/>
        <v>5</v>
      </c>
      <c r="AU720" s="240">
        <v>1.0013888888888889</v>
      </c>
      <c r="AV720" s="226">
        <f t="shared" si="1847"/>
        <v>1.388888888888884E-3</v>
      </c>
      <c r="AW720" s="13">
        <f t="shared" si="1848"/>
        <v>0</v>
      </c>
      <c r="AX720" s="13">
        <f t="shared" si="1849"/>
        <v>2</v>
      </c>
      <c r="AY720" s="240">
        <v>1.2402777777777778</v>
      </c>
      <c r="AZ720" s="12">
        <f t="shared" si="1740"/>
        <v>0.23888888888888893</v>
      </c>
      <c r="BA720" s="225">
        <f t="shared" si="1741"/>
        <v>5</v>
      </c>
      <c r="BB720" s="225">
        <f t="shared" si="1742"/>
        <v>44</v>
      </c>
      <c r="BC720" s="240">
        <v>1.2402777777777778</v>
      </c>
      <c r="BD720" s="240">
        <v>1.2402777777777778</v>
      </c>
      <c r="BE720" s="12">
        <f t="shared" si="1865"/>
        <v>0</v>
      </c>
      <c r="BF720" s="13">
        <f t="shared" si="1866"/>
        <v>0</v>
      </c>
      <c r="BG720" s="13">
        <f t="shared" si="1867"/>
        <v>0</v>
      </c>
      <c r="BH720" s="240">
        <v>1.2402777777777778</v>
      </c>
      <c r="BI720" s="240">
        <v>1.2402777777777778</v>
      </c>
      <c r="BJ720" s="240"/>
      <c r="BK720" s="69">
        <f t="shared" si="1868"/>
        <v>0</v>
      </c>
      <c r="BL720" s="13">
        <f t="shared" si="1869"/>
        <v>0</v>
      </c>
      <c r="BM720" s="13">
        <f t="shared" si="1870"/>
        <v>0</v>
      </c>
      <c r="BN720" s="240">
        <v>1.2458333333333333</v>
      </c>
      <c r="BO720" s="12">
        <f t="shared" si="1465"/>
        <v>5.5555555555555358E-3</v>
      </c>
      <c r="BP720" s="225">
        <f t="shared" si="1466"/>
        <v>0</v>
      </c>
      <c r="BQ720" s="225">
        <f t="shared" si="1467"/>
        <v>8</v>
      </c>
      <c r="BR720" s="240">
        <v>1.2486111111111111</v>
      </c>
      <c r="BS720" s="12">
        <f t="shared" si="1368"/>
        <v>2.7777777777777679E-3</v>
      </c>
      <c r="BT720" s="225">
        <f t="shared" si="1369"/>
        <v>0</v>
      </c>
      <c r="BU720" s="225">
        <f t="shared" si="1370"/>
        <v>4</v>
      </c>
      <c r="BV720" s="240">
        <v>1.2486111111111111</v>
      </c>
      <c r="BW720" s="240">
        <v>1.25</v>
      </c>
      <c r="BX720" s="12">
        <f t="shared" si="1743"/>
        <v>1.388888888888884E-3</v>
      </c>
      <c r="BY720" s="13">
        <f t="shared" si="1744"/>
        <v>0</v>
      </c>
      <c r="BZ720" s="13">
        <f t="shared" si="1745"/>
        <v>2</v>
      </c>
      <c r="CA720" s="226">
        <f>BW720-P720</f>
        <v>0.39583333333333337</v>
      </c>
      <c r="CB720" s="13">
        <f>HOUR(CA720)</f>
        <v>9</v>
      </c>
      <c r="CC720" s="13">
        <f>MINUTE(CA720)</f>
        <v>30</v>
      </c>
      <c r="CD720" s="12">
        <f t="shared" si="1883"/>
        <v>9.5138888888888884E-2</v>
      </c>
      <c r="CE720" s="13">
        <f t="shared" si="1884"/>
        <v>2</v>
      </c>
      <c r="CF720" s="13">
        <f t="shared" si="1885"/>
        <v>17</v>
      </c>
      <c r="CG720" s="12">
        <f t="shared" si="1803"/>
        <v>3.819444444444442E-2</v>
      </c>
      <c r="CH720" s="13">
        <f t="shared" si="1804"/>
        <v>0</v>
      </c>
      <c r="CI720" s="13">
        <f t="shared" si="1805"/>
        <v>55</v>
      </c>
      <c r="CJ720" s="12">
        <f t="shared" si="1755"/>
        <v>0.23888888888888893</v>
      </c>
      <c r="CK720" s="13">
        <f t="shared" si="1756"/>
        <v>5</v>
      </c>
      <c r="CL720" s="13">
        <f t="shared" si="1757"/>
        <v>44</v>
      </c>
      <c r="CM720" s="62"/>
      <c r="CN720" s="62"/>
      <c r="CO720" s="62"/>
      <c r="CP720" s="12">
        <f t="shared" si="1820"/>
        <v>5.1388888888888928E-2</v>
      </c>
      <c r="CQ720" s="13">
        <f t="shared" si="1871"/>
        <v>1</v>
      </c>
      <c r="CR720" s="13">
        <f t="shared" si="1872"/>
        <v>14</v>
      </c>
      <c r="CS720" s="240">
        <v>0</v>
      </c>
      <c r="CT720" s="13">
        <f t="shared" si="1873"/>
        <v>0</v>
      </c>
      <c r="CU720" s="13">
        <f t="shared" si="1874"/>
        <v>0</v>
      </c>
      <c r="CV720" s="240">
        <v>0</v>
      </c>
      <c r="CW720" s="13">
        <f t="shared" si="1877"/>
        <v>0</v>
      </c>
      <c r="CX720" s="13">
        <f t="shared" si="1878"/>
        <v>0</v>
      </c>
      <c r="CY720" s="240">
        <v>0</v>
      </c>
      <c r="CZ720" s="13">
        <f t="shared" si="1886"/>
        <v>0</v>
      </c>
      <c r="DA720" s="13">
        <f t="shared" si="1887"/>
        <v>0</v>
      </c>
      <c r="DB720" s="240">
        <v>0</v>
      </c>
      <c r="DC720" s="13">
        <f t="shared" si="1879"/>
        <v>0</v>
      </c>
      <c r="DD720" s="13">
        <f t="shared" si="1880"/>
        <v>0</v>
      </c>
      <c r="DE720" s="240">
        <v>0</v>
      </c>
      <c r="DF720" s="13">
        <f t="shared" si="1881"/>
        <v>0</v>
      </c>
      <c r="DG720" s="13">
        <f t="shared" si="1882"/>
        <v>0</v>
      </c>
      <c r="DH720" s="240">
        <v>0.1875</v>
      </c>
      <c r="DI720" s="13">
        <f t="shared" si="1854"/>
        <v>4</v>
      </c>
      <c r="DJ720" s="13">
        <f t="shared" si="1855"/>
        <v>30</v>
      </c>
      <c r="DK720" s="240">
        <v>3.472222222222222E-3</v>
      </c>
      <c r="DL720" s="35">
        <f t="shared" si="1875"/>
        <v>0</v>
      </c>
      <c r="DM720" s="35">
        <f t="shared" si="1876"/>
        <v>5</v>
      </c>
      <c r="DN720" s="66">
        <f t="shared" si="1669"/>
        <v>2540671.8560000034</v>
      </c>
      <c r="DO720" s="74">
        <f t="shared" si="1662"/>
        <v>40902</v>
      </c>
      <c r="DP720" s="66">
        <f t="shared" si="1856"/>
        <v>64.906034482758628</v>
      </c>
      <c r="DQ720" s="63">
        <f t="shared" si="1700"/>
        <v>62.11607882255155</v>
      </c>
      <c r="DR720" s="66" t="e">
        <f t="shared" si="1762"/>
        <v>#NUM!</v>
      </c>
      <c r="DS720" s="96" t="e">
        <f t="shared" si="1763"/>
        <v>#NUM!</v>
      </c>
      <c r="DT720" s="66" t="e">
        <f t="shared" si="1764"/>
        <v>#NUM!</v>
      </c>
      <c r="DU720" s="66" t="e">
        <f t="shared" si="1765"/>
        <v>#NUM!</v>
      </c>
      <c r="FJ720" s="3">
        <f t="shared" si="1888"/>
        <v>0.11875000000000002</v>
      </c>
      <c r="FK720" s="3">
        <f t="shared" si="1857"/>
        <v>0.10069444444444453</v>
      </c>
      <c r="FL720" s="3">
        <f t="shared" si="1889"/>
        <v>3.4722222222222099E-3</v>
      </c>
    </row>
    <row r="721" spans="1:174">
      <c r="A721" s="554">
        <v>720</v>
      </c>
      <c r="B721" s="235">
        <v>3</v>
      </c>
      <c r="C721" s="236">
        <v>40909</v>
      </c>
      <c r="D721" s="475">
        <v>1</v>
      </c>
      <c r="E721" s="238" t="s">
        <v>39</v>
      </c>
      <c r="F721" s="235">
        <v>1</v>
      </c>
      <c r="G721" s="239" t="s">
        <v>38</v>
      </c>
      <c r="H721" s="239" t="s">
        <v>337</v>
      </c>
      <c r="I721" s="239" t="s">
        <v>723</v>
      </c>
      <c r="J721" s="240">
        <v>0.875</v>
      </c>
      <c r="K721" s="237">
        <v>3625.94</v>
      </c>
      <c r="L721" s="239" t="s">
        <v>33</v>
      </c>
      <c r="M721" s="235">
        <v>58</v>
      </c>
      <c r="N721" s="235">
        <v>1</v>
      </c>
      <c r="O721" s="239"/>
      <c r="P721" s="240">
        <v>0.875</v>
      </c>
      <c r="Q721" s="240">
        <v>0.875</v>
      </c>
      <c r="R721" s="12">
        <f t="shared" si="1859"/>
        <v>0</v>
      </c>
      <c r="S721" s="13">
        <f t="shared" si="1860"/>
        <v>0</v>
      </c>
      <c r="T721" s="13">
        <f t="shared" si="1861"/>
        <v>0</v>
      </c>
      <c r="U721" s="240">
        <v>0.88194444444444453</v>
      </c>
      <c r="V721" s="12">
        <f t="shared" si="1567"/>
        <v>6.9444444444445308E-3</v>
      </c>
      <c r="W721" s="13">
        <f t="shared" si="1568"/>
        <v>0</v>
      </c>
      <c r="X721" s="225">
        <f t="shared" si="1569"/>
        <v>10</v>
      </c>
      <c r="Y721" s="240">
        <v>0.89236111111111116</v>
      </c>
      <c r="Z721" s="12">
        <f>Y721-U721</f>
        <v>1.041666666666663E-2</v>
      </c>
      <c r="AA721" s="13">
        <f>HOUR(Z721)</f>
        <v>0</v>
      </c>
      <c r="AB721" s="13">
        <f>MINUTE(Z721)</f>
        <v>15</v>
      </c>
      <c r="AC721" s="240">
        <v>0.99652777777777779</v>
      </c>
      <c r="AD721" s="12">
        <f t="shared" si="1819"/>
        <v>0.10416666666666663</v>
      </c>
      <c r="AE721" s="13">
        <f t="shared" si="1736"/>
        <v>2</v>
      </c>
      <c r="AF721" s="13">
        <f t="shared" si="1737"/>
        <v>30</v>
      </c>
      <c r="AG721" s="240">
        <v>1.0034722222222221</v>
      </c>
      <c r="AH721" s="240">
        <v>1.0486111111111112</v>
      </c>
      <c r="AI721" s="12">
        <f t="shared" si="1800"/>
        <v>4.5138888888889062E-2</v>
      </c>
      <c r="AJ721" s="225">
        <f t="shared" si="1801"/>
        <v>1</v>
      </c>
      <c r="AK721" s="225">
        <f t="shared" si="1802"/>
        <v>5</v>
      </c>
      <c r="AL721" s="240">
        <v>1.0034722222222221</v>
      </c>
      <c r="AM721" s="240">
        <v>1.0486111111111112</v>
      </c>
      <c r="AN721" s="12">
        <f t="shared" si="1862"/>
        <v>4.5138888888889062E-2</v>
      </c>
      <c r="AO721" s="13">
        <f t="shared" si="1863"/>
        <v>1</v>
      </c>
      <c r="AP721" s="13">
        <f t="shared" si="1864"/>
        <v>5</v>
      </c>
      <c r="AQ721" s="240">
        <v>1.0520833333333333</v>
      </c>
      <c r="AR721" s="12">
        <f t="shared" si="1846"/>
        <v>3.4722222222220989E-3</v>
      </c>
      <c r="AS721" s="225">
        <f t="shared" si="1827"/>
        <v>0</v>
      </c>
      <c r="AT721" s="13">
        <f t="shared" si="1828"/>
        <v>5</v>
      </c>
      <c r="AU721" s="240">
        <v>1.0527777777777778</v>
      </c>
      <c r="AV721" s="226">
        <f t="shared" si="1847"/>
        <v>6.94444444444553E-4</v>
      </c>
      <c r="AW721" s="13">
        <f t="shared" si="1848"/>
        <v>0</v>
      </c>
      <c r="AX721" s="13">
        <f t="shared" si="1849"/>
        <v>1</v>
      </c>
      <c r="AY721" s="240">
        <v>1.1673611111111111</v>
      </c>
      <c r="AZ721" s="12">
        <f t="shared" si="1740"/>
        <v>0.11458333333333326</v>
      </c>
      <c r="BA721" s="225">
        <f t="shared" si="1741"/>
        <v>2</v>
      </c>
      <c r="BB721" s="225">
        <f t="shared" si="1742"/>
        <v>45</v>
      </c>
      <c r="BC721" s="240">
        <v>1.1673611111111111</v>
      </c>
      <c r="BD721" s="240">
        <v>1.1673611111111111</v>
      </c>
      <c r="BE721" s="12">
        <f t="shared" si="1865"/>
        <v>0</v>
      </c>
      <c r="BF721" s="13">
        <f t="shared" si="1866"/>
        <v>0</v>
      </c>
      <c r="BG721" s="13">
        <f t="shared" si="1867"/>
        <v>0</v>
      </c>
      <c r="BH721" s="240">
        <v>1.1673611111111111</v>
      </c>
      <c r="BI721" s="240">
        <v>1.1673611111111111</v>
      </c>
      <c r="BJ721" s="240"/>
      <c r="BK721" s="69">
        <f t="shared" si="1868"/>
        <v>0</v>
      </c>
      <c r="BL721" s="13">
        <f t="shared" si="1869"/>
        <v>0</v>
      </c>
      <c r="BM721" s="13">
        <f t="shared" si="1870"/>
        <v>0</v>
      </c>
      <c r="BN721" s="240">
        <v>1.1736111111111112</v>
      </c>
      <c r="BO721" s="12">
        <f t="shared" si="1465"/>
        <v>6.2500000000000888E-3</v>
      </c>
      <c r="BP721" s="225">
        <f t="shared" si="1466"/>
        <v>0</v>
      </c>
      <c r="BQ721" s="225">
        <f t="shared" si="1467"/>
        <v>9</v>
      </c>
      <c r="BR721" s="240">
        <v>1.1770833333333333</v>
      </c>
      <c r="BS721" s="12">
        <f t="shared" si="1368"/>
        <v>3.4722222222220989E-3</v>
      </c>
      <c r="BT721" s="225">
        <f t="shared" si="1369"/>
        <v>0</v>
      </c>
      <c r="BU721" s="225">
        <f t="shared" si="1370"/>
        <v>5</v>
      </c>
      <c r="BV721" s="240">
        <v>1.1770833333333333</v>
      </c>
      <c r="BW721" s="240">
        <v>1.1805555555555556</v>
      </c>
      <c r="BX721" s="12">
        <f t="shared" si="1743"/>
        <v>3.4722222222223209E-3</v>
      </c>
      <c r="BY721" s="13">
        <f t="shared" si="1744"/>
        <v>0</v>
      </c>
      <c r="BZ721" s="13">
        <f t="shared" si="1745"/>
        <v>5</v>
      </c>
      <c r="CA721" s="226">
        <f>BW721-P721</f>
        <v>0.30555555555555558</v>
      </c>
      <c r="CB721" s="13">
        <f>HOUR(CA721)</f>
        <v>7</v>
      </c>
      <c r="CC721" s="13">
        <f>MINUTE(CA721)</f>
        <v>20</v>
      </c>
      <c r="CD721" s="12">
        <f t="shared" si="1883"/>
        <v>0.11736111111111092</v>
      </c>
      <c r="CE721" s="13">
        <f t="shared" si="1884"/>
        <v>2</v>
      </c>
      <c r="CF721" s="13">
        <f t="shared" si="1885"/>
        <v>49</v>
      </c>
      <c r="CG721" s="12">
        <f t="shared" si="1803"/>
        <v>4.5138888888889062E-2</v>
      </c>
      <c r="CH721" s="13">
        <f t="shared" si="1804"/>
        <v>1</v>
      </c>
      <c r="CI721" s="13">
        <f t="shared" si="1805"/>
        <v>5</v>
      </c>
      <c r="CJ721" s="12">
        <f t="shared" si="1755"/>
        <v>0.11458333333333326</v>
      </c>
      <c r="CK721" s="13">
        <f t="shared" si="1756"/>
        <v>2</v>
      </c>
      <c r="CL721" s="13">
        <f t="shared" si="1757"/>
        <v>45</v>
      </c>
      <c r="CM721" s="62"/>
      <c r="CN721" s="62"/>
      <c r="CO721" s="62"/>
      <c r="CP721" s="12">
        <f t="shared" si="1820"/>
        <v>2.6388888888888809E-2</v>
      </c>
      <c r="CQ721" s="13">
        <f t="shared" si="1871"/>
        <v>0</v>
      </c>
      <c r="CR721" s="13">
        <f t="shared" si="1872"/>
        <v>38</v>
      </c>
      <c r="CS721" s="240">
        <v>0</v>
      </c>
      <c r="CT721" s="13">
        <f t="shared" si="1873"/>
        <v>0</v>
      </c>
      <c r="CU721" s="13">
        <f t="shared" si="1874"/>
        <v>0</v>
      </c>
      <c r="CV721" s="240">
        <v>0</v>
      </c>
      <c r="CW721" s="13">
        <f t="shared" si="1877"/>
        <v>0</v>
      </c>
      <c r="CX721" s="13">
        <f t="shared" si="1878"/>
        <v>0</v>
      </c>
      <c r="CY721" s="240">
        <v>0</v>
      </c>
      <c r="CZ721" s="13">
        <f t="shared" si="1886"/>
        <v>0</v>
      </c>
      <c r="DA721" s="13">
        <f t="shared" si="1887"/>
        <v>0</v>
      </c>
      <c r="DB721" s="240">
        <v>0</v>
      </c>
      <c r="DC721" s="13">
        <f t="shared" si="1879"/>
        <v>0</v>
      </c>
      <c r="DD721" s="13">
        <f t="shared" si="1880"/>
        <v>0</v>
      </c>
      <c r="DE721" s="240">
        <v>0</v>
      </c>
      <c r="DF721" s="13">
        <f t="shared" si="1881"/>
        <v>0</v>
      </c>
      <c r="DG721" s="13">
        <f t="shared" si="1882"/>
        <v>0</v>
      </c>
      <c r="DH721" s="240">
        <v>8.819444444444445E-2</v>
      </c>
      <c r="DI721" s="13">
        <f t="shared" si="1854"/>
        <v>2</v>
      </c>
      <c r="DJ721" s="13">
        <f t="shared" si="1855"/>
        <v>7</v>
      </c>
      <c r="DK721" s="240">
        <v>0</v>
      </c>
      <c r="DL721" s="35">
        <f t="shared" si="1875"/>
        <v>0</v>
      </c>
      <c r="DM721" s="35">
        <f t="shared" si="1876"/>
        <v>0</v>
      </c>
      <c r="DN721" s="66">
        <f t="shared" si="1669"/>
        <v>2544297.7960000033</v>
      </c>
      <c r="DO721" s="74">
        <f t="shared" ref="DO721:DO766" si="1890">DO720+M721</f>
        <v>40960</v>
      </c>
      <c r="DP721" s="66">
        <f t="shared" si="1856"/>
        <v>62.516206896551722</v>
      </c>
      <c r="DQ721" s="63">
        <f t="shared" si="1700"/>
        <v>62.11664541015633</v>
      </c>
      <c r="DR721" s="66" t="e">
        <f t="shared" si="1762"/>
        <v>#NUM!</v>
      </c>
      <c r="DS721" s="96" t="e">
        <f t="shared" si="1763"/>
        <v>#NUM!</v>
      </c>
      <c r="DT721" s="66" t="e">
        <f t="shared" si="1764"/>
        <v>#NUM!</v>
      </c>
      <c r="DU721" s="66" t="e">
        <f t="shared" si="1765"/>
        <v>#NUM!</v>
      </c>
      <c r="FJ721" s="3">
        <f t="shared" si="1888"/>
        <v>0.14583333333333326</v>
      </c>
      <c r="FK721" s="3">
        <f t="shared" si="1857"/>
        <v>0.12152777777777779</v>
      </c>
      <c r="FL721" s="3">
        <f t="shared" si="1889"/>
        <v>3.4722222222220989E-3</v>
      </c>
    </row>
    <row r="722" spans="1:174">
      <c r="A722" s="555">
        <v>721</v>
      </c>
      <c r="B722" s="235">
        <v>4</v>
      </c>
      <c r="C722" s="236">
        <v>40910</v>
      </c>
      <c r="D722" s="475">
        <v>1</v>
      </c>
      <c r="E722" s="238" t="s">
        <v>862</v>
      </c>
      <c r="F722" s="235">
        <v>1</v>
      </c>
      <c r="G722" s="239" t="s">
        <v>823</v>
      </c>
      <c r="H722" s="239" t="s">
        <v>413</v>
      </c>
      <c r="I722" s="239" t="s">
        <v>822</v>
      </c>
      <c r="J722" s="240">
        <v>0.51388888888888895</v>
      </c>
      <c r="K722" s="237">
        <v>3828</v>
      </c>
      <c r="L722" s="239" t="s">
        <v>34</v>
      </c>
      <c r="M722" s="235">
        <v>58</v>
      </c>
      <c r="N722" s="235">
        <v>0</v>
      </c>
      <c r="O722" s="239"/>
      <c r="P722" s="240">
        <v>0.51388888888888895</v>
      </c>
      <c r="Q722" s="240">
        <v>0.51388888888888895</v>
      </c>
      <c r="R722" s="12">
        <f t="shared" si="1859"/>
        <v>0</v>
      </c>
      <c r="S722" s="13">
        <f t="shared" si="1860"/>
        <v>0</v>
      </c>
      <c r="T722" s="13">
        <f t="shared" si="1861"/>
        <v>0</v>
      </c>
      <c r="U722" s="240">
        <v>0.52083333333333337</v>
      </c>
      <c r="V722" s="12">
        <f t="shared" si="1567"/>
        <v>6.9444444444444198E-3</v>
      </c>
      <c r="W722" s="13">
        <f t="shared" si="1568"/>
        <v>0</v>
      </c>
      <c r="X722" s="225">
        <f t="shared" si="1569"/>
        <v>10</v>
      </c>
      <c r="Y722" s="240">
        <v>0.52777777777777779</v>
      </c>
      <c r="Z722" s="12">
        <f>Y722-U722</f>
        <v>6.9444444444444198E-3</v>
      </c>
      <c r="AA722" s="13">
        <f>HOUR(Z722)</f>
        <v>0</v>
      </c>
      <c r="AB722" s="13">
        <f>MINUTE(Z722)</f>
        <v>10</v>
      </c>
      <c r="AC722" s="240">
        <v>0.5625</v>
      </c>
      <c r="AD722" s="12">
        <f t="shared" ref="AD722:AD792" si="1891">AC722-Y722</f>
        <v>3.472222222222221E-2</v>
      </c>
      <c r="AE722" s="13">
        <f t="shared" si="1736"/>
        <v>0</v>
      </c>
      <c r="AF722" s="13">
        <f t="shared" si="1737"/>
        <v>50</v>
      </c>
      <c r="AG722" s="240">
        <v>0.57291666666666663</v>
      </c>
      <c r="AH722" s="240">
        <v>0.63888888888888895</v>
      </c>
      <c r="AI722" s="12">
        <f t="shared" ref="AI722:AI796" si="1892">AH722-AG722</f>
        <v>6.5972222222222321E-2</v>
      </c>
      <c r="AJ722" s="225">
        <f t="shared" ref="AJ722:AJ796" si="1893">HOUR(AI722)</f>
        <v>1</v>
      </c>
      <c r="AK722" s="225">
        <f t="shared" ref="AK722:AK796" si="1894">MINUTE(AI722)</f>
        <v>35</v>
      </c>
      <c r="AL722" s="240">
        <v>0.57291666666666663</v>
      </c>
      <c r="AM722" s="240">
        <v>0.63888888888888895</v>
      </c>
      <c r="AN722" s="12">
        <f t="shared" si="1862"/>
        <v>6.5972222222222321E-2</v>
      </c>
      <c r="AO722" s="13">
        <f t="shared" si="1863"/>
        <v>1</v>
      </c>
      <c r="AP722" s="13">
        <f t="shared" si="1864"/>
        <v>35</v>
      </c>
      <c r="AQ722" s="240">
        <v>0.64166666666666672</v>
      </c>
      <c r="AR722" s="12">
        <f t="shared" ref="AR722:AR732" si="1895">AQ722-AH722</f>
        <v>2.7777777777777679E-3</v>
      </c>
      <c r="AS722" s="225">
        <f t="shared" ref="AS722:AS733" si="1896">HOUR(AR722)</f>
        <v>0</v>
      </c>
      <c r="AT722" s="13">
        <f t="shared" ref="AT722:AT733" si="1897">MINUTE(AR722)</f>
        <v>4</v>
      </c>
      <c r="AU722" s="240">
        <v>0.64166666666666672</v>
      </c>
      <c r="AV722" s="226">
        <f>AU722-AQ722</f>
        <v>0</v>
      </c>
      <c r="AW722" s="13">
        <f>HOUR(AV722)</f>
        <v>0</v>
      </c>
      <c r="AX722" s="13">
        <f>MINUTE(AV722)</f>
        <v>0</v>
      </c>
      <c r="AY722" s="240">
        <v>0.75</v>
      </c>
      <c r="AZ722" s="12">
        <f t="shared" ref="AZ722:AZ796" si="1898">AY722-AU722</f>
        <v>0.10833333333333328</v>
      </c>
      <c r="BA722" s="225">
        <f t="shared" ref="BA722:BA796" si="1899">HOUR(AZ722)</f>
        <v>2</v>
      </c>
      <c r="BB722" s="225">
        <f t="shared" ref="BB722:BB796" si="1900">MINUTE(AZ722)</f>
        <v>36</v>
      </c>
      <c r="BC722" s="240">
        <v>0.75</v>
      </c>
      <c r="BD722" s="240">
        <v>0.75</v>
      </c>
      <c r="BE722" s="12">
        <f t="shared" si="1865"/>
        <v>0</v>
      </c>
      <c r="BF722" s="13">
        <f t="shared" si="1866"/>
        <v>0</v>
      </c>
      <c r="BG722" s="13">
        <f t="shared" si="1867"/>
        <v>0</v>
      </c>
      <c r="BH722" s="240">
        <v>0.75</v>
      </c>
      <c r="BI722" s="240">
        <v>0.75</v>
      </c>
      <c r="BJ722" s="240"/>
      <c r="BK722" s="69">
        <f t="shared" si="1868"/>
        <v>0</v>
      </c>
      <c r="BL722" s="13">
        <f t="shared" si="1869"/>
        <v>0</v>
      </c>
      <c r="BM722" s="13">
        <f t="shared" si="1870"/>
        <v>0</v>
      </c>
      <c r="BN722" s="240">
        <v>0.75694444444444453</v>
      </c>
      <c r="BO722" s="12">
        <f t="shared" si="1465"/>
        <v>6.9444444444445308E-3</v>
      </c>
      <c r="BP722" s="225">
        <f t="shared" si="1466"/>
        <v>0</v>
      </c>
      <c r="BQ722" s="225">
        <f t="shared" si="1467"/>
        <v>10</v>
      </c>
      <c r="BR722" s="240">
        <v>0.76041666666666663</v>
      </c>
      <c r="BS722" s="12">
        <f t="shared" si="1368"/>
        <v>3.4722222222220989E-3</v>
      </c>
      <c r="BT722" s="225">
        <f t="shared" si="1369"/>
        <v>0</v>
      </c>
      <c r="BU722" s="225">
        <f t="shared" si="1370"/>
        <v>5</v>
      </c>
      <c r="BV722" s="240">
        <v>0.76041666666666663</v>
      </c>
      <c r="BW722" s="240">
        <v>0.76388888888888884</v>
      </c>
      <c r="BX722" s="12">
        <f t="shared" si="1743"/>
        <v>3.4722222222222099E-3</v>
      </c>
      <c r="BY722" s="13">
        <f t="shared" si="1744"/>
        <v>0</v>
      </c>
      <c r="BZ722" s="13">
        <f t="shared" si="1745"/>
        <v>5</v>
      </c>
      <c r="CA722" s="226">
        <f t="shared" ref="CA722:CA757" si="1901">BW722-P722</f>
        <v>0.24999999999999989</v>
      </c>
      <c r="CB722" s="13">
        <f t="shared" ref="CB722:CB757" si="1902">HOUR(CA722)</f>
        <v>6</v>
      </c>
      <c r="CC722" s="13">
        <f t="shared" ref="CC722:CC757" si="1903">MINUTE(CA722)</f>
        <v>0</v>
      </c>
      <c r="CD722" s="12">
        <f t="shared" si="1883"/>
        <v>4.7916666666666607E-2</v>
      </c>
      <c r="CE722" s="13">
        <f t="shared" si="1884"/>
        <v>1</v>
      </c>
      <c r="CF722" s="13">
        <f t="shared" si="1885"/>
        <v>9</v>
      </c>
      <c r="CG722" s="12">
        <f t="shared" ref="CG722:CG791" si="1904">AI722</f>
        <v>6.5972222222222321E-2</v>
      </c>
      <c r="CH722" s="13">
        <f t="shared" ref="CH722:CH791" si="1905">HOUR(CG722)</f>
        <v>1</v>
      </c>
      <c r="CI722" s="13">
        <f t="shared" ref="CI722:CI791" si="1906">MINUTE(CG722)</f>
        <v>35</v>
      </c>
      <c r="CJ722" s="12">
        <f t="shared" ref="CJ722:CJ791" si="1907">AZ722</f>
        <v>0.10833333333333328</v>
      </c>
      <c r="CK722" s="13">
        <f t="shared" ref="CK722:CK791" si="1908">HOUR(CJ722)</f>
        <v>2</v>
      </c>
      <c r="CL722" s="13">
        <f t="shared" ref="CL722:CL791" si="1909">MINUTE(CJ722)</f>
        <v>36</v>
      </c>
      <c r="CM722" s="62"/>
      <c r="CN722" s="62"/>
      <c r="CO722" s="62"/>
      <c r="CP722" s="12">
        <f t="shared" si="1820"/>
        <v>8.6805555555555497E-2</v>
      </c>
      <c r="CQ722" s="13">
        <f t="shared" si="1871"/>
        <v>2</v>
      </c>
      <c r="CR722" s="13">
        <f t="shared" si="1872"/>
        <v>5</v>
      </c>
      <c r="CS722" s="240">
        <v>0</v>
      </c>
      <c r="CT722" s="13">
        <f t="shared" si="1873"/>
        <v>0</v>
      </c>
      <c r="CU722" s="13">
        <f t="shared" si="1874"/>
        <v>0</v>
      </c>
      <c r="CV722" s="240">
        <v>0</v>
      </c>
      <c r="CW722" s="13">
        <f>HOUR(CV722)</f>
        <v>0</v>
      </c>
      <c r="CX722" s="13">
        <f>MINUTE(CV722)</f>
        <v>0</v>
      </c>
      <c r="CY722" s="240">
        <v>2.0833333333333333E-3</v>
      </c>
      <c r="CZ722" s="13">
        <f t="shared" si="1886"/>
        <v>0</v>
      </c>
      <c r="DA722" s="13">
        <f t="shared" si="1887"/>
        <v>3</v>
      </c>
      <c r="DB722" s="240">
        <v>0</v>
      </c>
      <c r="DC722" s="13">
        <f t="shared" si="1879"/>
        <v>0</v>
      </c>
      <c r="DD722" s="13">
        <f t="shared" si="1880"/>
        <v>0</v>
      </c>
      <c r="DE722" s="240">
        <v>0</v>
      </c>
      <c r="DF722" s="13">
        <f t="shared" si="1881"/>
        <v>0</v>
      </c>
      <c r="DG722" s="13">
        <f t="shared" si="1882"/>
        <v>0</v>
      </c>
      <c r="DH722" s="240">
        <v>1.9444444444444445E-2</v>
      </c>
      <c r="DI722" s="13">
        <f t="shared" si="1854"/>
        <v>0</v>
      </c>
      <c r="DJ722" s="13">
        <f t="shared" si="1855"/>
        <v>28</v>
      </c>
      <c r="DK722" s="240">
        <v>3.6111111111111115E-2</v>
      </c>
      <c r="DL722" s="35">
        <f t="shared" si="1875"/>
        <v>0</v>
      </c>
      <c r="DM722" s="35">
        <f t="shared" si="1876"/>
        <v>52</v>
      </c>
      <c r="DN722" s="66">
        <f t="shared" si="1669"/>
        <v>2548125.7960000033</v>
      </c>
      <c r="DO722" s="74">
        <f t="shared" si="1890"/>
        <v>41018</v>
      </c>
      <c r="DP722" s="66">
        <f t="shared" si="1856"/>
        <v>66</v>
      </c>
      <c r="DQ722" s="63">
        <f t="shared" si="1700"/>
        <v>62.122136525427941</v>
      </c>
      <c r="DR722" s="66" t="e">
        <f t="shared" si="1762"/>
        <v>#NUM!</v>
      </c>
      <c r="DS722" s="96" t="e">
        <f t="shared" si="1763"/>
        <v>#NUM!</v>
      </c>
      <c r="DT722" s="66" t="e">
        <f t="shared" si="1764"/>
        <v>#NUM!</v>
      </c>
      <c r="DU722" s="66" t="e">
        <f t="shared" si="1765"/>
        <v>#NUM!</v>
      </c>
      <c r="FJ722" s="3">
        <f t="shared" si="1888"/>
        <v>7.5694444444444287E-2</v>
      </c>
      <c r="FK722" s="3">
        <f t="shared" si="1857"/>
        <v>4.8611111111111049E-2</v>
      </c>
      <c r="FL722" s="3">
        <f t="shared" si="1889"/>
        <v>2.7777777777777679E-3</v>
      </c>
    </row>
    <row r="723" spans="1:174">
      <c r="A723" s="555">
        <v>722</v>
      </c>
      <c r="B723" s="235">
        <v>5</v>
      </c>
      <c r="C723" s="236">
        <v>40910</v>
      </c>
      <c r="D723" s="475">
        <v>1</v>
      </c>
      <c r="E723" s="238" t="s">
        <v>863</v>
      </c>
      <c r="F723" s="235">
        <v>2</v>
      </c>
      <c r="G723" s="239" t="s">
        <v>38</v>
      </c>
      <c r="H723" s="239" t="s">
        <v>865</v>
      </c>
      <c r="I723" s="239" t="s">
        <v>866</v>
      </c>
      <c r="J723" s="240">
        <v>0.65625</v>
      </c>
      <c r="K723" s="237">
        <v>3235</v>
      </c>
      <c r="L723" s="239" t="s">
        <v>34</v>
      </c>
      <c r="M723" s="235">
        <v>51</v>
      </c>
      <c r="N723" s="235">
        <v>8</v>
      </c>
      <c r="O723" s="239"/>
      <c r="P723" s="240">
        <v>0.65625</v>
      </c>
      <c r="Q723" s="240">
        <v>0.65625</v>
      </c>
      <c r="R723" s="12">
        <f t="shared" si="1859"/>
        <v>0</v>
      </c>
      <c r="S723" s="13">
        <f t="shared" si="1860"/>
        <v>0</v>
      </c>
      <c r="T723" s="13">
        <f t="shared" si="1861"/>
        <v>0</v>
      </c>
      <c r="U723" s="240">
        <v>0.65972222222222221</v>
      </c>
      <c r="V723" s="12">
        <f t="shared" si="1567"/>
        <v>3.4722222222222099E-3</v>
      </c>
      <c r="W723" s="13">
        <f t="shared" si="1568"/>
        <v>0</v>
      </c>
      <c r="X723" s="225">
        <f t="shared" si="1569"/>
        <v>5</v>
      </c>
      <c r="Y723" s="240">
        <v>0.66666666666666663</v>
      </c>
      <c r="Z723" s="12">
        <f>Y723-U723</f>
        <v>6.9444444444444198E-3</v>
      </c>
      <c r="AA723" s="13">
        <f>HOUR(Z723)</f>
        <v>0</v>
      </c>
      <c r="AB723" s="13">
        <f>MINUTE(Z723)</f>
        <v>10</v>
      </c>
      <c r="AC723" s="240">
        <v>0.72916666666666663</v>
      </c>
      <c r="AD723" s="12">
        <f t="shared" si="1891"/>
        <v>6.25E-2</v>
      </c>
      <c r="AE723" s="13">
        <f t="shared" si="1736"/>
        <v>1</v>
      </c>
      <c r="AF723" s="13">
        <f t="shared" si="1737"/>
        <v>30</v>
      </c>
      <c r="AG723" s="240">
        <v>0.73263888888888884</v>
      </c>
      <c r="AH723" s="240">
        <v>0.81597222222222221</v>
      </c>
      <c r="AI723" s="12">
        <f t="shared" si="1892"/>
        <v>8.333333333333337E-2</v>
      </c>
      <c r="AJ723" s="225">
        <f t="shared" si="1893"/>
        <v>2</v>
      </c>
      <c r="AK723" s="225">
        <f t="shared" si="1894"/>
        <v>0</v>
      </c>
      <c r="AL723" s="240">
        <v>0.73263888888888884</v>
      </c>
      <c r="AM723" s="240">
        <v>0.81597222222222221</v>
      </c>
      <c r="AN723" s="12">
        <f t="shared" si="1862"/>
        <v>8.333333333333337E-2</v>
      </c>
      <c r="AO723" s="13">
        <f t="shared" si="1863"/>
        <v>2</v>
      </c>
      <c r="AP723" s="13">
        <f t="shared" si="1864"/>
        <v>0</v>
      </c>
      <c r="AQ723" s="240">
        <v>0.97430555555555554</v>
      </c>
      <c r="AR723" s="12">
        <f t="shared" si="1895"/>
        <v>0.15833333333333333</v>
      </c>
      <c r="AS723" s="225">
        <f t="shared" si="1896"/>
        <v>3</v>
      </c>
      <c r="AT723" s="13">
        <f t="shared" si="1897"/>
        <v>48</v>
      </c>
      <c r="AU723" s="240">
        <v>0.82291666666666663</v>
      </c>
      <c r="AV723" s="226">
        <f>AU723-AH723</f>
        <v>6.9444444444444198E-3</v>
      </c>
      <c r="AW723" s="13">
        <f>HOUR(AV723)</f>
        <v>0</v>
      </c>
      <c r="AX723" s="13">
        <f>MINUTE(AV723)</f>
        <v>10</v>
      </c>
      <c r="AY723" s="240">
        <v>1.0888888888888888</v>
      </c>
      <c r="AZ723" s="12">
        <f t="shared" si="1898"/>
        <v>0.26597222222222217</v>
      </c>
      <c r="BA723" s="225">
        <f t="shared" si="1899"/>
        <v>6</v>
      </c>
      <c r="BB723" s="225">
        <f t="shared" si="1900"/>
        <v>23</v>
      </c>
      <c r="BC723" s="240">
        <v>1.0888888888888888</v>
      </c>
      <c r="BD723" s="240">
        <v>1.0888888888888888</v>
      </c>
      <c r="BE723" s="12">
        <f t="shared" si="1865"/>
        <v>0</v>
      </c>
      <c r="BF723" s="13">
        <f t="shared" si="1866"/>
        <v>0</v>
      </c>
      <c r="BG723" s="13">
        <f t="shared" si="1867"/>
        <v>0</v>
      </c>
      <c r="BH723" s="240">
        <v>1.0888888888888888</v>
      </c>
      <c r="BI723" s="240">
        <v>1.0888888888888888</v>
      </c>
      <c r="BJ723" s="240"/>
      <c r="BK723" s="69">
        <f t="shared" si="1868"/>
        <v>0</v>
      </c>
      <c r="BL723" s="13">
        <f t="shared" si="1869"/>
        <v>0</v>
      </c>
      <c r="BM723" s="13">
        <f t="shared" si="1870"/>
        <v>0</v>
      </c>
      <c r="BN723" s="240">
        <v>1.0972222222222221</v>
      </c>
      <c r="BO723" s="12">
        <f t="shared" si="1465"/>
        <v>8.3333333333333037E-3</v>
      </c>
      <c r="BP723" s="225">
        <f t="shared" si="1466"/>
        <v>0</v>
      </c>
      <c r="BQ723" s="225">
        <f t="shared" si="1467"/>
        <v>12</v>
      </c>
      <c r="BR723" s="240">
        <v>1.1006944444444444</v>
      </c>
      <c r="BS723" s="12">
        <f t="shared" si="1368"/>
        <v>3.4722222222223209E-3</v>
      </c>
      <c r="BT723" s="225">
        <f t="shared" si="1369"/>
        <v>0</v>
      </c>
      <c r="BU723" s="225">
        <f t="shared" si="1370"/>
        <v>5</v>
      </c>
      <c r="BV723" s="240">
        <v>1.1006944444444444</v>
      </c>
      <c r="BW723" s="240">
        <v>1.1041666666666667</v>
      </c>
      <c r="BX723" s="12">
        <f t="shared" si="1743"/>
        <v>3.4722222222223209E-3</v>
      </c>
      <c r="BY723" s="13">
        <f t="shared" si="1744"/>
        <v>0</v>
      </c>
      <c r="BZ723" s="13">
        <f t="shared" si="1745"/>
        <v>5</v>
      </c>
      <c r="CA723" s="226">
        <f t="shared" si="1901"/>
        <v>0.44791666666666674</v>
      </c>
      <c r="CB723" s="13">
        <f t="shared" si="1902"/>
        <v>10</v>
      </c>
      <c r="CC723" s="13">
        <f t="shared" si="1903"/>
        <v>45</v>
      </c>
      <c r="CD723" s="12">
        <f t="shared" si="1883"/>
        <v>0.23263888888888895</v>
      </c>
      <c r="CE723" s="13">
        <f t="shared" si="1884"/>
        <v>5</v>
      </c>
      <c r="CF723" s="13">
        <f t="shared" si="1885"/>
        <v>35</v>
      </c>
      <c r="CG723" s="12">
        <f t="shared" si="1904"/>
        <v>8.333333333333337E-2</v>
      </c>
      <c r="CH723" s="13">
        <f t="shared" si="1905"/>
        <v>2</v>
      </c>
      <c r="CI723" s="13">
        <f t="shared" si="1906"/>
        <v>0</v>
      </c>
      <c r="CJ723" s="12">
        <f t="shared" si="1907"/>
        <v>0.26597222222222217</v>
      </c>
      <c r="CK723" s="13">
        <f t="shared" si="1908"/>
        <v>6</v>
      </c>
      <c r="CL723" s="13">
        <f t="shared" si="1909"/>
        <v>23</v>
      </c>
      <c r="CM723" s="62"/>
      <c r="CN723" s="62"/>
      <c r="CO723" s="62"/>
      <c r="CP723" s="12">
        <f t="shared" si="1820"/>
        <v>4.2361111111111016E-2</v>
      </c>
      <c r="CQ723" s="13">
        <f t="shared" si="1871"/>
        <v>1</v>
      </c>
      <c r="CR723" s="13">
        <f t="shared" si="1872"/>
        <v>1</v>
      </c>
      <c r="CS723" s="240">
        <v>0</v>
      </c>
      <c r="CT723" s="13">
        <f t="shared" si="1873"/>
        <v>0</v>
      </c>
      <c r="CU723" s="13">
        <f t="shared" si="1874"/>
        <v>0</v>
      </c>
      <c r="CV723" s="240">
        <v>0</v>
      </c>
      <c r="CW723" s="13">
        <f>HOUR(CV723)</f>
        <v>0</v>
      </c>
      <c r="CX723" s="13">
        <f>MINUTE(CV723)</f>
        <v>0</v>
      </c>
      <c r="CY723" s="240">
        <v>0</v>
      </c>
      <c r="CZ723" s="13">
        <f t="shared" si="1886"/>
        <v>0</v>
      </c>
      <c r="DA723" s="13">
        <f t="shared" si="1887"/>
        <v>0</v>
      </c>
      <c r="DB723" s="240">
        <v>0.14583333333333334</v>
      </c>
      <c r="DC723" s="13">
        <f t="shared" si="1879"/>
        <v>3</v>
      </c>
      <c r="DD723" s="13">
        <f t="shared" si="1880"/>
        <v>30</v>
      </c>
      <c r="DE723" s="240">
        <v>4.1666666666666666E-3</v>
      </c>
      <c r="DF723" s="13">
        <f t="shared" si="1881"/>
        <v>0</v>
      </c>
      <c r="DG723" s="13">
        <f t="shared" si="1882"/>
        <v>6</v>
      </c>
      <c r="DH723" s="240">
        <v>7.3611111111111113E-2</v>
      </c>
      <c r="DI723" s="13">
        <f t="shared" si="1854"/>
        <v>1</v>
      </c>
      <c r="DJ723" s="13">
        <f t="shared" si="1855"/>
        <v>46</v>
      </c>
      <c r="DK723" s="240">
        <v>0</v>
      </c>
      <c r="DL723" s="35">
        <f t="shared" si="1875"/>
        <v>0</v>
      </c>
      <c r="DM723" s="35">
        <f t="shared" si="1876"/>
        <v>0</v>
      </c>
      <c r="DN723" s="66">
        <f t="shared" si="1669"/>
        <v>2551360.7960000033</v>
      </c>
      <c r="DO723" s="74">
        <f t="shared" si="1890"/>
        <v>41069</v>
      </c>
      <c r="DP723" s="66">
        <f t="shared" si="1856"/>
        <v>63.431372549019606</v>
      </c>
      <c r="DQ723" s="63">
        <f t="shared" si="1700"/>
        <v>62.12376235116519</v>
      </c>
      <c r="DR723" s="66" t="e">
        <f t="shared" si="1762"/>
        <v>#NUM!</v>
      </c>
      <c r="DS723" s="96" t="e">
        <f t="shared" si="1763"/>
        <v>#NUM!</v>
      </c>
      <c r="DT723" s="66" t="e">
        <f t="shared" si="1764"/>
        <v>#NUM!</v>
      </c>
      <c r="DU723" s="66" t="e">
        <f t="shared" si="1765"/>
        <v>#NUM!</v>
      </c>
      <c r="FJ723" s="3">
        <f t="shared" si="1888"/>
        <v>9.8611111111111205E-2</v>
      </c>
      <c r="FK723" s="3">
        <f t="shared" si="1857"/>
        <v>7.291666666666663E-2</v>
      </c>
      <c r="FL723" s="3">
        <f t="shared" si="1889"/>
        <v>0.15833333333333333</v>
      </c>
    </row>
    <row r="724" spans="1:174">
      <c r="A724" s="554">
        <v>723</v>
      </c>
      <c r="B724" s="235">
        <v>6</v>
      </c>
      <c r="C724" s="236">
        <v>40910</v>
      </c>
      <c r="D724" s="475">
        <v>1</v>
      </c>
      <c r="E724" s="238" t="s">
        <v>863</v>
      </c>
      <c r="F724" s="235">
        <v>3</v>
      </c>
      <c r="G724" s="239" t="s">
        <v>38</v>
      </c>
      <c r="H724" s="239" t="s">
        <v>305</v>
      </c>
      <c r="I724" s="239" t="s">
        <v>762</v>
      </c>
      <c r="J724" s="240">
        <v>0.79166666666666663</v>
      </c>
      <c r="K724" s="237">
        <v>3486</v>
      </c>
      <c r="L724" s="239" t="s">
        <v>33</v>
      </c>
      <c r="M724" s="235">
        <v>55</v>
      </c>
      <c r="N724" s="235">
        <v>4</v>
      </c>
      <c r="O724" s="239"/>
      <c r="P724" s="240">
        <v>0.79166666666666663</v>
      </c>
      <c r="Q724" s="240">
        <v>0.79166666666666663</v>
      </c>
      <c r="R724" s="12">
        <f t="shared" si="1859"/>
        <v>0</v>
      </c>
      <c r="S724" s="13">
        <f t="shared" si="1860"/>
        <v>0</v>
      </c>
      <c r="T724" s="13">
        <f t="shared" si="1861"/>
        <v>0</v>
      </c>
      <c r="U724" s="240">
        <v>0.80208333333333337</v>
      </c>
      <c r="V724" s="12">
        <f t="shared" si="1567"/>
        <v>1.0416666666666741E-2</v>
      </c>
      <c r="W724" s="13">
        <f t="shared" si="1568"/>
        <v>0</v>
      </c>
      <c r="X724" s="225">
        <f t="shared" si="1569"/>
        <v>15</v>
      </c>
      <c r="Y724" s="240">
        <v>0.8125</v>
      </c>
      <c r="Z724" s="12">
        <f>Y724-U724</f>
        <v>1.041666666666663E-2</v>
      </c>
      <c r="AA724" s="13">
        <f>HOUR(Z724)</f>
        <v>0</v>
      </c>
      <c r="AB724" s="13">
        <f>MINUTE(Z724)</f>
        <v>15</v>
      </c>
      <c r="AC724" s="240">
        <v>0.85763888888888884</v>
      </c>
      <c r="AD724" s="12">
        <f t="shared" si="1891"/>
        <v>4.513888888888884E-2</v>
      </c>
      <c r="AE724" s="13">
        <f t="shared" si="1736"/>
        <v>1</v>
      </c>
      <c r="AF724" s="13">
        <f t="shared" si="1737"/>
        <v>5</v>
      </c>
      <c r="AG724" s="240">
        <v>0.86111111111111116</v>
      </c>
      <c r="AH724" s="240">
        <v>0.92013888888888884</v>
      </c>
      <c r="AI724" s="12">
        <f t="shared" si="1892"/>
        <v>5.9027777777777679E-2</v>
      </c>
      <c r="AJ724" s="225">
        <f t="shared" si="1893"/>
        <v>1</v>
      </c>
      <c r="AK724" s="225">
        <f t="shared" si="1894"/>
        <v>25</v>
      </c>
      <c r="AL724" s="240">
        <v>0.86111111111111116</v>
      </c>
      <c r="AM724" s="240">
        <v>0.92013888888888884</v>
      </c>
      <c r="AN724" s="12">
        <f t="shared" si="1862"/>
        <v>5.9027777777777679E-2</v>
      </c>
      <c r="AO724" s="13">
        <f t="shared" si="1863"/>
        <v>1</v>
      </c>
      <c r="AP724" s="13">
        <f t="shared" si="1864"/>
        <v>25</v>
      </c>
      <c r="AQ724" s="240">
        <v>0.95000000000000007</v>
      </c>
      <c r="AR724" s="12">
        <f t="shared" si="1895"/>
        <v>2.9861111111111227E-2</v>
      </c>
      <c r="AS724" s="225">
        <f t="shared" si="1896"/>
        <v>0</v>
      </c>
      <c r="AT724" s="13">
        <f t="shared" si="1897"/>
        <v>43</v>
      </c>
      <c r="AU724" s="240">
        <v>0.95277777777777783</v>
      </c>
      <c r="AV724" s="226">
        <f>AU724-AQ724</f>
        <v>2.7777777777777679E-3</v>
      </c>
      <c r="AW724" s="13">
        <f>HOUR(AV724)</f>
        <v>0</v>
      </c>
      <c r="AX724" s="13">
        <f>MINUTE(AV724)</f>
        <v>4</v>
      </c>
      <c r="AY724" s="240">
        <v>1.0569444444444445</v>
      </c>
      <c r="AZ724" s="12">
        <f t="shared" si="1898"/>
        <v>0.10416666666666663</v>
      </c>
      <c r="BA724" s="225">
        <f t="shared" si="1899"/>
        <v>2</v>
      </c>
      <c r="BB724" s="225">
        <f t="shared" si="1900"/>
        <v>30</v>
      </c>
      <c r="BC724" s="240">
        <v>1.0569444444444445</v>
      </c>
      <c r="BD724" s="240">
        <v>1.0569444444444445</v>
      </c>
      <c r="BE724" s="12">
        <f t="shared" si="1865"/>
        <v>0</v>
      </c>
      <c r="BF724" s="13">
        <f t="shared" si="1866"/>
        <v>0</v>
      </c>
      <c r="BG724" s="13">
        <f t="shared" si="1867"/>
        <v>0</v>
      </c>
      <c r="BH724" s="240">
        <v>1.0569444444444445</v>
      </c>
      <c r="BI724" s="240">
        <v>1.0569444444444445</v>
      </c>
      <c r="BJ724" s="240"/>
      <c r="BK724" s="69">
        <f t="shared" si="1868"/>
        <v>0</v>
      </c>
      <c r="BL724" s="13">
        <f t="shared" si="1869"/>
        <v>0</v>
      </c>
      <c r="BM724" s="13">
        <f t="shared" si="1870"/>
        <v>0</v>
      </c>
      <c r="BN724" s="240">
        <v>1.0625</v>
      </c>
      <c r="BO724" s="12">
        <f t="shared" si="1465"/>
        <v>5.5555555555555358E-3</v>
      </c>
      <c r="BP724" s="225">
        <f t="shared" si="1466"/>
        <v>0</v>
      </c>
      <c r="BQ724" s="225">
        <f t="shared" si="1467"/>
        <v>8</v>
      </c>
      <c r="BR724" s="240">
        <v>1.0659722222222221</v>
      </c>
      <c r="BS724" s="12">
        <f t="shared" si="1368"/>
        <v>3.4722222222220989E-3</v>
      </c>
      <c r="BT724" s="225">
        <f t="shared" si="1369"/>
        <v>0</v>
      </c>
      <c r="BU724" s="225">
        <f t="shared" si="1370"/>
        <v>5</v>
      </c>
      <c r="BV724" s="240">
        <v>1.0659722222222221</v>
      </c>
      <c r="BW724" s="240">
        <v>1.0694444444444444</v>
      </c>
      <c r="BX724" s="12">
        <f t="shared" si="1743"/>
        <v>3.4722222222223209E-3</v>
      </c>
      <c r="BY724" s="13">
        <f t="shared" si="1744"/>
        <v>0</v>
      </c>
      <c r="BZ724" s="13">
        <f t="shared" si="1745"/>
        <v>5</v>
      </c>
      <c r="CA724" s="226">
        <f t="shared" si="1901"/>
        <v>0.27777777777777779</v>
      </c>
      <c r="CB724" s="13">
        <f t="shared" si="1902"/>
        <v>6</v>
      </c>
      <c r="CC724" s="13">
        <f t="shared" si="1903"/>
        <v>40</v>
      </c>
      <c r="CD724" s="12">
        <f t="shared" si="1883"/>
        <v>8.4027777777777701E-2</v>
      </c>
      <c r="CE724" s="13">
        <f t="shared" si="1884"/>
        <v>2</v>
      </c>
      <c r="CF724" s="13">
        <f t="shared" si="1885"/>
        <v>1</v>
      </c>
      <c r="CG724" s="12">
        <f t="shared" si="1904"/>
        <v>5.9027777777777679E-2</v>
      </c>
      <c r="CH724" s="13">
        <f t="shared" si="1905"/>
        <v>1</v>
      </c>
      <c r="CI724" s="13">
        <f t="shared" si="1906"/>
        <v>25</v>
      </c>
      <c r="CJ724" s="12">
        <f t="shared" si="1907"/>
        <v>0.10416666666666663</v>
      </c>
      <c r="CK724" s="13">
        <f t="shared" si="1908"/>
        <v>2</v>
      </c>
      <c r="CL724" s="13">
        <f t="shared" si="1909"/>
        <v>30</v>
      </c>
      <c r="CM724" s="62"/>
      <c r="CN724" s="62"/>
      <c r="CO724" s="62"/>
      <c r="CP724" s="12">
        <f t="shared" si="1820"/>
        <v>5.069444444444441E-2</v>
      </c>
      <c r="CQ724" s="13">
        <f t="shared" si="1871"/>
        <v>1</v>
      </c>
      <c r="CR724" s="13">
        <f t="shared" si="1872"/>
        <v>13</v>
      </c>
      <c r="CS724" s="240">
        <v>0</v>
      </c>
      <c r="CT724" s="13">
        <f t="shared" si="1873"/>
        <v>0</v>
      </c>
      <c r="CU724" s="13">
        <f t="shared" si="1874"/>
        <v>0</v>
      </c>
      <c r="CV724" s="240">
        <v>0</v>
      </c>
      <c r="CW724" s="13">
        <f>HOUR(CV724)</f>
        <v>0</v>
      </c>
      <c r="CX724" s="13">
        <f>MINUTE(CV724)</f>
        <v>0</v>
      </c>
      <c r="CY724" s="240">
        <v>0</v>
      </c>
      <c r="CZ724" s="13">
        <f t="shared" ref="CZ724:CZ730" si="1910">HOUR(CY724)</f>
        <v>0</v>
      </c>
      <c r="DA724" s="13">
        <f t="shared" ref="DA724:DA730" si="1911">MINUTE(CY724)</f>
        <v>0</v>
      </c>
      <c r="DB724" s="240">
        <v>0</v>
      </c>
      <c r="DC724" s="13">
        <f t="shared" si="1879"/>
        <v>0</v>
      </c>
      <c r="DD724" s="13">
        <f t="shared" si="1880"/>
        <v>0</v>
      </c>
      <c r="DE724" s="240">
        <v>1.1805555555555555E-2</v>
      </c>
      <c r="DF724" s="13">
        <f t="shared" si="1881"/>
        <v>0</v>
      </c>
      <c r="DG724" s="13">
        <f t="shared" si="1882"/>
        <v>17</v>
      </c>
      <c r="DH724" s="240">
        <v>4.1666666666666664E-2</v>
      </c>
      <c r="DI724" s="13">
        <f t="shared" si="1854"/>
        <v>1</v>
      </c>
      <c r="DJ724" s="13">
        <f t="shared" si="1855"/>
        <v>0</v>
      </c>
      <c r="DK724" s="240">
        <v>0</v>
      </c>
      <c r="DL724" s="35">
        <f t="shared" si="1875"/>
        <v>0</v>
      </c>
      <c r="DM724" s="35">
        <f t="shared" si="1876"/>
        <v>0</v>
      </c>
      <c r="DN724" s="66">
        <f t="shared" si="1669"/>
        <v>2554846.7960000033</v>
      </c>
      <c r="DO724" s="74">
        <f t="shared" si="1890"/>
        <v>41124</v>
      </c>
      <c r="DP724" s="66">
        <f t="shared" si="1856"/>
        <v>63.381818181818183</v>
      </c>
      <c r="DQ724" s="63">
        <f t="shared" si="1700"/>
        <v>62.125444898356271</v>
      </c>
      <c r="DR724" s="66" t="e">
        <f t="shared" si="1762"/>
        <v>#NUM!</v>
      </c>
      <c r="DS724" s="96" t="e">
        <f t="shared" si="1763"/>
        <v>#NUM!</v>
      </c>
      <c r="DT724" s="66" t="e">
        <f t="shared" si="1764"/>
        <v>#NUM!</v>
      </c>
      <c r="DU724" s="66" t="e">
        <f t="shared" si="1765"/>
        <v>#NUM!</v>
      </c>
      <c r="FJ724" s="3">
        <f t="shared" si="1888"/>
        <v>0.11458333333333348</v>
      </c>
      <c r="FK724" s="3">
        <f t="shared" si="1857"/>
        <v>6.597222222222221E-2</v>
      </c>
      <c r="FL724" s="3">
        <f t="shared" si="1889"/>
        <v>2.9861111111111227E-2</v>
      </c>
    </row>
    <row r="725" spans="1:174" ht="30">
      <c r="A725" s="555">
        <v>724</v>
      </c>
      <c r="B725" s="235">
        <v>7</v>
      </c>
      <c r="C725" s="236">
        <v>40910</v>
      </c>
      <c r="D725" s="475">
        <v>1</v>
      </c>
      <c r="E725" s="238" t="s">
        <v>864</v>
      </c>
      <c r="F725" s="235">
        <v>1</v>
      </c>
      <c r="G725" s="239" t="s">
        <v>325</v>
      </c>
      <c r="H725" s="239" t="s">
        <v>842</v>
      </c>
      <c r="I725" s="239" t="s">
        <v>806</v>
      </c>
      <c r="J725" s="240">
        <v>0.875</v>
      </c>
      <c r="K725" s="237">
        <v>3688</v>
      </c>
      <c r="L725" s="239" t="s">
        <v>34</v>
      </c>
      <c r="M725" s="235">
        <v>59</v>
      </c>
      <c r="N725" s="235">
        <v>0</v>
      </c>
      <c r="O725" s="239"/>
      <c r="P725" s="240">
        <v>0.875</v>
      </c>
      <c r="Q725" s="240">
        <v>0.875</v>
      </c>
      <c r="R725" s="12">
        <f t="shared" si="1859"/>
        <v>0</v>
      </c>
      <c r="S725" s="13">
        <f t="shared" si="1860"/>
        <v>0</v>
      </c>
      <c r="T725" s="13">
        <f t="shared" si="1861"/>
        <v>0</v>
      </c>
      <c r="U725" s="240">
        <v>0.90277777777777779</v>
      </c>
      <c r="V725" s="12">
        <f t="shared" si="1567"/>
        <v>2.777777777777779E-2</v>
      </c>
      <c r="W725" s="13">
        <f t="shared" si="1568"/>
        <v>0</v>
      </c>
      <c r="X725" s="225">
        <f t="shared" si="1569"/>
        <v>40</v>
      </c>
      <c r="Y725" s="240">
        <v>0.90972222222222221</v>
      </c>
      <c r="Z725" s="12">
        <f>Y725-U725</f>
        <v>6.9444444444444198E-3</v>
      </c>
      <c r="AA725" s="13">
        <f>HOUR(Z725)</f>
        <v>0</v>
      </c>
      <c r="AB725" s="13">
        <f>MINUTE(Z725)</f>
        <v>10</v>
      </c>
      <c r="AC725" s="240">
        <v>1.0486111111111112</v>
      </c>
      <c r="AD725" s="12">
        <f t="shared" si="1891"/>
        <v>0.13888888888888895</v>
      </c>
      <c r="AE725" s="13">
        <f t="shared" si="1736"/>
        <v>3</v>
      </c>
      <c r="AF725" s="13">
        <f t="shared" si="1737"/>
        <v>20</v>
      </c>
      <c r="AG725" s="240">
        <v>5.2083333333333336E-2</v>
      </c>
      <c r="AH725" s="240">
        <v>9.0277777777777776E-2</v>
      </c>
      <c r="AI725" s="12">
        <f t="shared" si="1892"/>
        <v>3.8194444444444441E-2</v>
      </c>
      <c r="AJ725" s="225">
        <f t="shared" si="1893"/>
        <v>0</v>
      </c>
      <c r="AK725" s="225">
        <f t="shared" si="1894"/>
        <v>55</v>
      </c>
      <c r="AL725" s="240">
        <v>5.2083333333333336E-2</v>
      </c>
      <c r="AM725" s="240">
        <v>9.0277777777777776E-2</v>
      </c>
      <c r="AN725" s="12">
        <f t="shared" si="1862"/>
        <v>3.8194444444444441E-2</v>
      </c>
      <c r="AO725" s="13">
        <f t="shared" si="1863"/>
        <v>0</v>
      </c>
      <c r="AP725" s="13">
        <f t="shared" si="1864"/>
        <v>55</v>
      </c>
      <c r="AQ725" s="240">
        <v>1.1111111111111112</v>
      </c>
      <c r="AR725" s="12">
        <f t="shared" si="1895"/>
        <v>1.0208333333333335</v>
      </c>
      <c r="AS725" s="225">
        <f t="shared" si="1896"/>
        <v>0</v>
      </c>
      <c r="AT725" s="13">
        <f t="shared" si="1897"/>
        <v>30</v>
      </c>
      <c r="AU725" s="240">
        <v>1.132638888888889</v>
      </c>
      <c r="AV725" s="226">
        <f>AU725-AQ725</f>
        <v>2.1527777777777812E-2</v>
      </c>
      <c r="AW725" s="13">
        <f>HOUR(AV725)</f>
        <v>0</v>
      </c>
      <c r="AX725" s="13">
        <f>MINUTE(AV725)</f>
        <v>31</v>
      </c>
      <c r="AY725" s="240">
        <v>1.2222222222222221</v>
      </c>
      <c r="AZ725" s="458">
        <f t="shared" si="1898"/>
        <v>8.9583333333333126E-2</v>
      </c>
      <c r="BA725" s="225">
        <f t="shared" si="1899"/>
        <v>2</v>
      </c>
      <c r="BB725" s="225">
        <f t="shared" si="1900"/>
        <v>9</v>
      </c>
      <c r="BC725" s="240">
        <v>1.2222222222222221</v>
      </c>
      <c r="BD725" s="240">
        <v>1.2222222222222221</v>
      </c>
      <c r="BE725" s="12">
        <f t="shared" si="1865"/>
        <v>0</v>
      </c>
      <c r="BF725" s="13">
        <f t="shared" si="1866"/>
        <v>0</v>
      </c>
      <c r="BG725" s="13">
        <f t="shared" si="1867"/>
        <v>0</v>
      </c>
      <c r="BH725" s="240">
        <v>1.2222222222222221</v>
      </c>
      <c r="BI725" s="240">
        <v>1.2222222222222221</v>
      </c>
      <c r="BJ725" s="240"/>
      <c r="BK725" s="69">
        <f t="shared" si="1868"/>
        <v>0</v>
      </c>
      <c r="BL725" s="13">
        <f t="shared" si="1869"/>
        <v>0</v>
      </c>
      <c r="BM725" s="13">
        <f t="shared" si="1870"/>
        <v>0</v>
      </c>
      <c r="BN725" s="240">
        <v>1.2256944444444444</v>
      </c>
      <c r="BO725" s="12">
        <f t="shared" si="1465"/>
        <v>3.4722222222223209E-3</v>
      </c>
      <c r="BP725" s="225">
        <f t="shared" si="1466"/>
        <v>0</v>
      </c>
      <c r="BQ725" s="225">
        <f t="shared" si="1467"/>
        <v>5</v>
      </c>
      <c r="BR725" s="240">
        <v>1.2291666666666667</v>
      </c>
      <c r="BS725" s="12">
        <f t="shared" si="1368"/>
        <v>3.4722222222223209E-3</v>
      </c>
      <c r="BT725" s="225">
        <f t="shared" si="1369"/>
        <v>0</v>
      </c>
      <c r="BU725" s="225">
        <f t="shared" si="1370"/>
        <v>5</v>
      </c>
      <c r="BV725" s="240">
        <v>1.2291666666666667</v>
      </c>
      <c r="BW725" s="240">
        <v>1.2326388888888888</v>
      </c>
      <c r="BX725" s="12">
        <f t="shared" si="1743"/>
        <v>3.4722222222220989E-3</v>
      </c>
      <c r="BY725" s="13">
        <f t="shared" si="1744"/>
        <v>0</v>
      </c>
      <c r="BZ725" s="13">
        <f t="shared" si="1745"/>
        <v>5</v>
      </c>
      <c r="CA725" s="226">
        <f t="shared" si="1901"/>
        <v>0.35763888888888884</v>
      </c>
      <c r="CB725" s="13">
        <f t="shared" si="1902"/>
        <v>8</v>
      </c>
      <c r="CC725" s="13">
        <f t="shared" si="1903"/>
        <v>35</v>
      </c>
      <c r="CD725" s="12">
        <f t="shared" si="1883"/>
        <v>1.166666666666667</v>
      </c>
      <c r="CE725" s="13">
        <f t="shared" si="1884"/>
        <v>4</v>
      </c>
      <c r="CF725" s="13">
        <f t="shared" si="1885"/>
        <v>0</v>
      </c>
      <c r="CG725" s="12">
        <f t="shared" si="1904"/>
        <v>3.8194444444444441E-2</v>
      </c>
      <c r="CH725" s="13">
        <f t="shared" si="1905"/>
        <v>0</v>
      </c>
      <c r="CI725" s="13">
        <f t="shared" si="1906"/>
        <v>55</v>
      </c>
      <c r="CJ725" s="12">
        <f t="shared" si="1907"/>
        <v>8.9583333333333126E-2</v>
      </c>
      <c r="CK725" s="13">
        <f t="shared" si="1908"/>
        <v>2</v>
      </c>
      <c r="CL725" s="13">
        <f t="shared" si="1909"/>
        <v>9</v>
      </c>
      <c r="CM725" s="62"/>
      <c r="CN725" s="62"/>
      <c r="CO725" s="62"/>
      <c r="CP725" s="12">
        <f t="shared" si="1820"/>
        <v>5.416666666666646E-2</v>
      </c>
      <c r="CQ725" s="13">
        <f t="shared" si="1871"/>
        <v>1</v>
      </c>
      <c r="CR725" s="13">
        <f t="shared" si="1872"/>
        <v>18</v>
      </c>
      <c r="CS725" s="240">
        <v>0</v>
      </c>
      <c r="CT725" s="13">
        <f t="shared" si="1873"/>
        <v>0</v>
      </c>
      <c r="CU725" s="13">
        <f t="shared" si="1874"/>
        <v>0</v>
      </c>
      <c r="CV725" s="240">
        <v>0</v>
      </c>
      <c r="CW725" s="13">
        <f>HOUR(CV725)</f>
        <v>0</v>
      </c>
      <c r="CX725" s="13">
        <f>MINUTE(CV725)</f>
        <v>0</v>
      </c>
      <c r="CY725" s="240">
        <v>0</v>
      </c>
      <c r="CZ725" s="13">
        <f t="shared" si="1910"/>
        <v>0</v>
      </c>
      <c r="DA725" s="13">
        <f t="shared" si="1911"/>
        <v>0</v>
      </c>
      <c r="DB725" s="240">
        <v>0</v>
      </c>
      <c r="DC725" s="13">
        <f t="shared" si="1879"/>
        <v>0</v>
      </c>
      <c r="DD725" s="13">
        <f t="shared" si="1880"/>
        <v>0</v>
      </c>
      <c r="DE725" s="240">
        <v>0</v>
      </c>
      <c r="DF725" s="13">
        <f t="shared" si="1881"/>
        <v>0</v>
      </c>
      <c r="DG725" s="13">
        <f t="shared" si="1882"/>
        <v>0</v>
      </c>
      <c r="DH725" s="240">
        <v>3.5416666666666666E-2</v>
      </c>
      <c r="DI725" s="13">
        <f t="shared" si="1854"/>
        <v>0</v>
      </c>
      <c r="DJ725" s="13">
        <f t="shared" si="1855"/>
        <v>51</v>
      </c>
      <c r="DK725" s="240">
        <v>0</v>
      </c>
      <c r="DL725" s="35">
        <f t="shared" si="1875"/>
        <v>0</v>
      </c>
      <c r="DM725" s="35">
        <f t="shared" si="1876"/>
        <v>0</v>
      </c>
      <c r="DN725" s="66">
        <f t="shared" ref="DN725:DN788" si="1912">DN724+K725</f>
        <v>2558534.7960000033</v>
      </c>
      <c r="DO725" s="74">
        <f t="shared" si="1890"/>
        <v>41183</v>
      </c>
      <c r="DP725" s="66">
        <f t="shared" si="1856"/>
        <v>62.508474576271183</v>
      </c>
      <c r="DQ725" s="63">
        <f t="shared" si="1700"/>
        <v>62.125993638151748</v>
      </c>
      <c r="DR725" s="66" t="e">
        <f t="shared" si="1762"/>
        <v>#NUM!</v>
      </c>
      <c r="DS725" s="96" t="e">
        <f t="shared" si="1763"/>
        <v>#NUM!</v>
      </c>
      <c r="DT725" s="66" t="e">
        <f t="shared" si="1764"/>
        <v>#NUM!</v>
      </c>
      <c r="DU725" s="66" t="e">
        <f t="shared" si="1765"/>
        <v>#NUM!</v>
      </c>
      <c r="FJ725" s="3">
        <f t="shared" si="1888"/>
        <v>0.22986111111111127</v>
      </c>
      <c r="FK725" s="3">
        <f t="shared" si="1857"/>
        <v>0.17361111111111116</v>
      </c>
      <c r="FL725" s="3">
        <f t="shared" si="1889"/>
        <v>1.0208333333333335</v>
      </c>
    </row>
    <row r="726" spans="1:174" ht="30">
      <c r="A726" s="554">
        <v>725</v>
      </c>
      <c r="B726" s="235">
        <v>8</v>
      </c>
      <c r="C726" s="236">
        <v>40911</v>
      </c>
      <c r="D726" s="475">
        <v>1</v>
      </c>
      <c r="E726" s="238" t="s">
        <v>864</v>
      </c>
      <c r="F726" s="235">
        <v>2</v>
      </c>
      <c r="G726" s="239" t="s">
        <v>325</v>
      </c>
      <c r="H726" s="239" t="s">
        <v>842</v>
      </c>
      <c r="I726" s="239" t="s">
        <v>806</v>
      </c>
      <c r="J726" s="240">
        <v>0.98958333333333337</v>
      </c>
      <c r="K726" s="237">
        <v>3661</v>
      </c>
      <c r="L726" s="239" t="s">
        <v>33</v>
      </c>
      <c r="M726" s="235">
        <v>58</v>
      </c>
      <c r="N726" s="235">
        <v>1</v>
      </c>
      <c r="O726" s="239"/>
      <c r="P726" s="240">
        <v>0.98958333333333337</v>
      </c>
      <c r="Q726" s="240">
        <v>0.98958333333333337</v>
      </c>
      <c r="R726" s="12">
        <f t="shared" si="1859"/>
        <v>0</v>
      </c>
      <c r="S726" s="13">
        <f t="shared" si="1860"/>
        <v>0</v>
      </c>
      <c r="T726" s="13">
        <f t="shared" si="1861"/>
        <v>0</v>
      </c>
      <c r="U726" s="240">
        <v>1.125</v>
      </c>
      <c r="V726" s="12">
        <f t="shared" ref="V726:V792" si="1913">U726-Q726</f>
        <v>0.13541666666666663</v>
      </c>
      <c r="W726" s="13">
        <f t="shared" ref="W726:W792" si="1914">HOUR(V726)</f>
        <v>3</v>
      </c>
      <c r="X726" s="225">
        <f t="shared" ref="X726:X792" si="1915">MINUTE(V726)</f>
        <v>15</v>
      </c>
      <c r="Y726" s="240">
        <v>1.1597222222222221</v>
      </c>
      <c r="Z726" s="12">
        <f t="shared" ref="Z726:Z782" si="1916">Y726-U726</f>
        <v>3.4722222222222099E-2</v>
      </c>
      <c r="AA726" s="13">
        <f t="shared" ref="AA726:AA782" si="1917">HOUR(Z726)</f>
        <v>0</v>
      </c>
      <c r="AB726" s="13">
        <f t="shared" ref="AB726:AB782" si="1918">MINUTE(Z726)</f>
        <v>50</v>
      </c>
      <c r="AC726" s="240">
        <v>1.1770833333333333</v>
      </c>
      <c r="AD726" s="12">
        <f t="shared" si="1891"/>
        <v>1.736111111111116E-2</v>
      </c>
      <c r="AE726" s="13">
        <f t="shared" si="1736"/>
        <v>0</v>
      </c>
      <c r="AF726" s="13">
        <f t="shared" si="1737"/>
        <v>25</v>
      </c>
      <c r="AG726" s="240">
        <v>1.1847222222222222</v>
      </c>
      <c r="AH726" s="240">
        <v>1.2013888888888888</v>
      </c>
      <c r="AI726" s="12">
        <f t="shared" si="1892"/>
        <v>1.6666666666666607E-2</v>
      </c>
      <c r="AJ726" s="225">
        <f t="shared" si="1893"/>
        <v>0</v>
      </c>
      <c r="AK726" s="225">
        <f t="shared" si="1894"/>
        <v>24</v>
      </c>
      <c r="AL726" s="240">
        <v>1.1847222222222222</v>
      </c>
      <c r="AM726" s="240">
        <v>1.2013888888888888</v>
      </c>
      <c r="AN726" s="12">
        <f t="shared" si="1862"/>
        <v>1.6666666666666607E-2</v>
      </c>
      <c r="AO726" s="13">
        <f t="shared" si="1863"/>
        <v>0</v>
      </c>
      <c r="AP726" s="13">
        <f t="shared" si="1864"/>
        <v>24</v>
      </c>
      <c r="AQ726" s="240">
        <v>1.2368055555555555</v>
      </c>
      <c r="AR726" s="12">
        <f t="shared" si="1895"/>
        <v>3.5416666666666652E-2</v>
      </c>
      <c r="AS726" s="225">
        <f t="shared" si="1896"/>
        <v>0</v>
      </c>
      <c r="AT726" s="13">
        <f t="shared" si="1897"/>
        <v>51</v>
      </c>
      <c r="AU726" s="240">
        <v>1.2375</v>
      </c>
      <c r="AV726" s="226">
        <f t="shared" ref="AV726:AV743" si="1919">AU726-AQ726</f>
        <v>6.94444444444553E-4</v>
      </c>
      <c r="AW726" s="13">
        <f t="shared" ref="AW726:AW744" si="1920">HOUR(AV726)</f>
        <v>0</v>
      </c>
      <c r="AX726" s="13">
        <f t="shared" ref="AX726:AX744" si="1921">MINUTE(AV726)</f>
        <v>1</v>
      </c>
      <c r="AY726" s="240">
        <v>1.33125</v>
      </c>
      <c r="AZ726" s="12">
        <f t="shared" si="1898"/>
        <v>9.375E-2</v>
      </c>
      <c r="BA726" s="225">
        <f t="shared" si="1899"/>
        <v>2</v>
      </c>
      <c r="BB726" s="225">
        <f t="shared" si="1900"/>
        <v>15</v>
      </c>
      <c r="BC726" s="240">
        <v>1.33125</v>
      </c>
      <c r="BD726" s="240">
        <v>1.33125</v>
      </c>
      <c r="BE726" s="12">
        <f t="shared" si="1865"/>
        <v>0</v>
      </c>
      <c r="BF726" s="13">
        <f t="shared" si="1866"/>
        <v>0</v>
      </c>
      <c r="BG726" s="13">
        <f t="shared" si="1867"/>
        <v>0</v>
      </c>
      <c r="BH726" s="240">
        <v>1.33125</v>
      </c>
      <c r="BI726" s="240">
        <v>1.33125</v>
      </c>
      <c r="BJ726" s="240"/>
      <c r="BK726" s="69">
        <f t="shared" si="1868"/>
        <v>0</v>
      </c>
      <c r="BL726" s="13">
        <f t="shared" si="1869"/>
        <v>0</v>
      </c>
      <c r="BM726" s="13">
        <f t="shared" si="1870"/>
        <v>0</v>
      </c>
      <c r="BN726" s="240">
        <v>1.3402777777777777</v>
      </c>
      <c r="BO726" s="12">
        <f t="shared" si="1465"/>
        <v>9.0277777777776347E-3</v>
      </c>
      <c r="BP726" s="225">
        <f t="shared" si="1466"/>
        <v>0</v>
      </c>
      <c r="BQ726" s="225">
        <f t="shared" si="1467"/>
        <v>13</v>
      </c>
      <c r="BR726" s="240">
        <v>1.34375</v>
      </c>
      <c r="BS726" s="12">
        <f t="shared" si="1368"/>
        <v>3.4722222222223209E-3</v>
      </c>
      <c r="BT726" s="225">
        <f t="shared" si="1369"/>
        <v>0</v>
      </c>
      <c r="BU726" s="225">
        <f t="shared" si="1370"/>
        <v>5</v>
      </c>
      <c r="BV726" s="240">
        <v>1.34375</v>
      </c>
      <c r="BW726" s="240">
        <v>1.3472222222222223</v>
      </c>
      <c r="BX726" s="12">
        <f t="shared" si="1743"/>
        <v>3.4722222222223209E-3</v>
      </c>
      <c r="BY726" s="13">
        <f t="shared" si="1744"/>
        <v>0</v>
      </c>
      <c r="BZ726" s="13">
        <f t="shared" si="1745"/>
        <v>5</v>
      </c>
      <c r="CA726" s="226">
        <f t="shared" si="1901"/>
        <v>0.35763888888888895</v>
      </c>
      <c r="CB726" s="13">
        <f t="shared" si="1902"/>
        <v>8</v>
      </c>
      <c r="CC726" s="13">
        <f t="shared" si="1903"/>
        <v>35</v>
      </c>
      <c r="CD726" s="12">
        <f t="shared" si="1883"/>
        <v>6.5277777777777768E-2</v>
      </c>
      <c r="CE726" s="13">
        <f t="shared" si="1884"/>
        <v>1</v>
      </c>
      <c r="CF726" s="13">
        <f t="shared" si="1885"/>
        <v>34</v>
      </c>
      <c r="CG726" s="12">
        <f t="shared" si="1904"/>
        <v>1.6666666666666607E-2</v>
      </c>
      <c r="CH726" s="13">
        <f t="shared" si="1905"/>
        <v>0</v>
      </c>
      <c r="CI726" s="13">
        <f t="shared" si="1906"/>
        <v>24</v>
      </c>
      <c r="CJ726" s="12">
        <f t="shared" si="1907"/>
        <v>9.375E-2</v>
      </c>
      <c r="CK726" s="13">
        <f t="shared" si="1908"/>
        <v>2</v>
      </c>
      <c r="CL726" s="13">
        <f t="shared" si="1909"/>
        <v>15</v>
      </c>
      <c r="CM726" s="62"/>
      <c r="CN726" s="62"/>
      <c r="CO726" s="62"/>
      <c r="CP726" s="12">
        <f t="shared" si="1820"/>
        <v>6.5277777777777782E-2</v>
      </c>
      <c r="CQ726" s="13">
        <f t="shared" si="1871"/>
        <v>1</v>
      </c>
      <c r="CR726" s="13">
        <f t="shared" si="1872"/>
        <v>34</v>
      </c>
      <c r="CS726" s="240">
        <v>0</v>
      </c>
      <c r="CT726" s="13">
        <f t="shared" si="1873"/>
        <v>0</v>
      </c>
      <c r="CU726" s="13">
        <f t="shared" si="1874"/>
        <v>0</v>
      </c>
      <c r="CV726" s="240">
        <v>0</v>
      </c>
      <c r="CW726" s="13">
        <f t="shared" ref="CW726:CW731" si="1922">HOUR(CV726)</f>
        <v>0</v>
      </c>
      <c r="CX726" s="13">
        <f t="shared" ref="CX726:CX731" si="1923">MINUTE(CV726)</f>
        <v>0</v>
      </c>
      <c r="CY726" s="240">
        <v>0</v>
      </c>
      <c r="CZ726" s="13">
        <f t="shared" si="1910"/>
        <v>0</v>
      </c>
      <c r="DA726" s="13">
        <f t="shared" si="1911"/>
        <v>0</v>
      </c>
      <c r="DB726" s="240">
        <v>0</v>
      </c>
      <c r="DC726" s="13">
        <f t="shared" si="1879"/>
        <v>0</v>
      </c>
      <c r="DD726" s="13">
        <f t="shared" si="1880"/>
        <v>0</v>
      </c>
      <c r="DE726" s="240">
        <v>0</v>
      </c>
      <c r="DF726" s="13">
        <f t="shared" si="1881"/>
        <v>0</v>
      </c>
      <c r="DG726" s="13">
        <f t="shared" si="1882"/>
        <v>0</v>
      </c>
      <c r="DH726" s="240">
        <v>2.8472222222222222E-2</v>
      </c>
      <c r="DI726" s="13">
        <f t="shared" si="1854"/>
        <v>0</v>
      </c>
      <c r="DJ726" s="13">
        <f t="shared" si="1855"/>
        <v>41</v>
      </c>
      <c r="DK726" s="240">
        <v>0</v>
      </c>
      <c r="DL726" s="35">
        <f t="shared" si="1875"/>
        <v>0</v>
      </c>
      <c r="DM726" s="35">
        <f t="shared" si="1876"/>
        <v>0</v>
      </c>
      <c r="DN726" s="66">
        <f t="shared" si="1912"/>
        <v>2562195.7960000033</v>
      </c>
      <c r="DO726" s="74">
        <f t="shared" si="1890"/>
        <v>41241</v>
      </c>
      <c r="DP726" s="66">
        <f t="shared" si="1856"/>
        <v>63.120689655172413</v>
      </c>
      <c r="DQ726" s="63">
        <f t="shared" si="1700"/>
        <v>62.127392546252594</v>
      </c>
      <c r="DR726" s="66" t="e">
        <f t="shared" si="1762"/>
        <v>#NUM!</v>
      </c>
      <c r="DS726" s="96" t="e">
        <f t="shared" si="1763"/>
        <v>#NUM!</v>
      </c>
      <c r="DT726" s="66" t="e">
        <f t="shared" si="1764"/>
        <v>#NUM!</v>
      </c>
      <c r="DU726" s="66" t="e">
        <f t="shared" si="1765"/>
        <v>#NUM!</v>
      </c>
      <c r="FJ726" s="3">
        <f t="shared" si="1888"/>
        <v>0.24722222222222234</v>
      </c>
      <c r="FK726" s="3">
        <f t="shared" si="1857"/>
        <v>0.18749999999999989</v>
      </c>
      <c r="FL726" s="3">
        <f t="shared" si="1889"/>
        <v>3.5416666666666652E-2</v>
      </c>
      <c r="FM726" s="3">
        <v>0.1423611111111111</v>
      </c>
      <c r="FN726" s="3">
        <v>0.28125</v>
      </c>
      <c r="FO726" s="3">
        <v>0.125</v>
      </c>
      <c r="FP726" s="3">
        <v>0.40277777777777773</v>
      </c>
      <c r="FQ726" s="3">
        <v>0.23958333333333334</v>
      </c>
      <c r="FR726" s="3">
        <v>0.17361111111111113</v>
      </c>
    </row>
    <row r="727" spans="1:174">
      <c r="A727" s="555">
        <v>726</v>
      </c>
      <c r="B727" s="235">
        <v>9</v>
      </c>
      <c r="C727" s="236">
        <v>40911</v>
      </c>
      <c r="D727" s="475">
        <v>1</v>
      </c>
      <c r="E727" s="238" t="s">
        <v>863</v>
      </c>
      <c r="F727" s="235">
        <v>4</v>
      </c>
      <c r="G727" s="239" t="s">
        <v>38</v>
      </c>
      <c r="H727" s="239" t="s">
        <v>871</v>
      </c>
      <c r="I727" s="239" t="s">
        <v>872</v>
      </c>
      <c r="J727" s="240">
        <v>0.27430555555555552</v>
      </c>
      <c r="K727" s="237">
        <v>2769</v>
      </c>
      <c r="L727" s="239" t="s">
        <v>34</v>
      </c>
      <c r="M727" s="235">
        <v>45</v>
      </c>
      <c r="N727" s="235">
        <v>0</v>
      </c>
      <c r="O727" s="239"/>
      <c r="P727" s="240">
        <v>0.27430555555555552</v>
      </c>
      <c r="Q727" s="240">
        <v>0.27430555555555552</v>
      </c>
      <c r="R727" s="12">
        <f t="shared" si="1859"/>
        <v>0</v>
      </c>
      <c r="S727" s="13">
        <f t="shared" si="1860"/>
        <v>0</v>
      </c>
      <c r="T727" s="13">
        <f t="shared" si="1861"/>
        <v>0</v>
      </c>
      <c r="U727" s="240">
        <v>0.27777777777777779</v>
      </c>
      <c r="V727" s="12">
        <f t="shared" si="1913"/>
        <v>3.4722222222222654E-3</v>
      </c>
      <c r="W727" s="13">
        <f t="shared" si="1914"/>
        <v>0</v>
      </c>
      <c r="X727" s="225">
        <f t="shared" si="1915"/>
        <v>5</v>
      </c>
      <c r="Y727" s="240">
        <v>0.28819444444444448</v>
      </c>
      <c r="Z727" s="12">
        <f t="shared" si="1916"/>
        <v>1.0416666666666685E-2</v>
      </c>
      <c r="AA727" s="13">
        <f t="shared" si="1917"/>
        <v>0</v>
      </c>
      <c r="AB727" s="13">
        <f t="shared" si="1918"/>
        <v>15</v>
      </c>
      <c r="AC727" s="240">
        <v>0.31597222222222221</v>
      </c>
      <c r="AD727" s="12">
        <f t="shared" si="1891"/>
        <v>2.7777777777777735E-2</v>
      </c>
      <c r="AE727" s="13">
        <f t="shared" si="1736"/>
        <v>0</v>
      </c>
      <c r="AF727" s="13">
        <f t="shared" si="1737"/>
        <v>40</v>
      </c>
      <c r="AG727" s="240">
        <v>0.31944444444444448</v>
      </c>
      <c r="AH727" s="240">
        <v>0.3888888888888889</v>
      </c>
      <c r="AI727" s="12">
        <f t="shared" si="1892"/>
        <v>6.944444444444442E-2</v>
      </c>
      <c r="AJ727" s="225">
        <f t="shared" si="1893"/>
        <v>1</v>
      </c>
      <c r="AK727" s="225">
        <f t="shared" si="1894"/>
        <v>40</v>
      </c>
      <c r="AL727" s="240">
        <v>0.31944444444444448</v>
      </c>
      <c r="AM727" s="240">
        <v>0.3888888888888889</v>
      </c>
      <c r="AN727" s="12">
        <f t="shared" si="1862"/>
        <v>6.944444444444442E-2</v>
      </c>
      <c r="AO727" s="13">
        <f t="shared" si="1863"/>
        <v>1</v>
      </c>
      <c r="AP727" s="13">
        <f t="shared" si="1864"/>
        <v>40</v>
      </c>
      <c r="AQ727" s="240">
        <v>0.39444444444444443</v>
      </c>
      <c r="AR727" s="12">
        <f t="shared" si="1895"/>
        <v>5.5555555555555358E-3</v>
      </c>
      <c r="AS727" s="225">
        <f t="shared" si="1896"/>
        <v>0</v>
      </c>
      <c r="AT727" s="13">
        <f t="shared" si="1897"/>
        <v>8</v>
      </c>
      <c r="AU727" s="240">
        <v>0.39444444444444443</v>
      </c>
      <c r="AV727" s="226">
        <f t="shared" si="1919"/>
        <v>0</v>
      </c>
      <c r="AW727" s="13">
        <f t="shared" si="1920"/>
        <v>0</v>
      </c>
      <c r="AX727" s="13">
        <f t="shared" si="1921"/>
        <v>0</v>
      </c>
      <c r="AY727" s="240">
        <v>0.73958333333333337</v>
      </c>
      <c r="AZ727" s="12">
        <f t="shared" si="1898"/>
        <v>0.34513888888888894</v>
      </c>
      <c r="BA727" s="225">
        <f t="shared" si="1899"/>
        <v>8</v>
      </c>
      <c r="BB727" s="225">
        <f t="shared" si="1900"/>
        <v>17</v>
      </c>
      <c r="BC727" s="240">
        <v>0.73958333333333337</v>
      </c>
      <c r="BD727" s="240">
        <v>0.73958333333333337</v>
      </c>
      <c r="BE727" s="12">
        <f t="shared" si="1865"/>
        <v>0</v>
      </c>
      <c r="BF727" s="13">
        <f t="shared" si="1866"/>
        <v>0</v>
      </c>
      <c r="BG727" s="13">
        <f t="shared" si="1867"/>
        <v>0</v>
      </c>
      <c r="BH727" s="240">
        <v>0.73958333333333337</v>
      </c>
      <c r="BI727" s="240">
        <v>0.73958333333333337</v>
      </c>
      <c r="BJ727" s="240"/>
      <c r="BK727" s="69">
        <f t="shared" si="1868"/>
        <v>0</v>
      </c>
      <c r="BL727" s="13">
        <f t="shared" si="1869"/>
        <v>0</v>
      </c>
      <c r="BM727" s="13">
        <f t="shared" si="1870"/>
        <v>0</v>
      </c>
      <c r="BN727" s="240">
        <v>0.74305555555555547</v>
      </c>
      <c r="BO727" s="12">
        <f t="shared" si="1465"/>
        <v>3.4722222222220989E-3</v>
      </c>
      <c r="BP727" s="225">
        <f t="shared" si="1466"/>
        <v>0</v>
      </c>
      <c r="BQ727" s="225">
        <f t="shared" si="1467"/>
        <v>5</v>
      </c>
      <c r="BR727" s="240">
        <v>0.74652777777777779</v>
      </c>
      <c r="BS727" s="12">
        <f t="shared" si="1368"/>
        <v>3.4722222222223209E-3</v>
      </c>
      <c r="BT727" s="225">
        <f t="shared" si="1369"/>
        <v>0</v>
      </c>
      <c r="BU727" s="225">
        <f t="shared" si="1370"/>
        <v>5</v>
      </c>
      <c r="BV727" s="240">
        <v>0.74652777777777779</v>
      </c>
      <c r="BW727" s="240">
        <v>0.75</v>
      </c>
      <c r="BX727" s="12">
        <f t="shared" si="1743"/>
        <v>3.4722222222222099E-3</v>
      </c>
      <c r="BY727" s="13">
        <f t="shared" si="1744"/>
        <v>0</v>
      </c>
      <c r="BZ727" s="13">
        <f t="shared" si="1745"/>
        <v>5</v>
      </c>
      <c r="CA727" s="226">
        <f t="shared" si="1901"/>
        <v>0.47569444444444448</v>
      </c>
      <c r="CB727" s="13">
        <f t="shared" si="1902"/>
        <v>11</v>
      </c>
      <c r="CC727" s="13">
        <f t="shared" si="1903"/>
        <v>25</v>
      </c>
      <c r="CD727" s="12">
        <f t="shared" si="1883"/>
        <v>4.027777777777769E-2</v>
      </c>
      <c r="CE727" s="13">
        <f t="shared" si="1884"/>
        <v>0</v>
      </c>
      <c r="CF727" s="13">
        <f t="shared" si="1885"/>
        <v>58</v>
      </c>
      <c r="CG727" s="12">
        <f t="shared" si="1904"/>
        <v>6.944444444444442E-2</v>
      </c>
      <c r="CH727" s="13">
        <f t="shared" si="1905"/>
        <v>1</v>
      </c>
      <c r="CI727" s="13">
        <f t="shared" si="1906"/>
        <v>40</v>
      </c>
      <c r="CJ727" s="12">
        <f t="shared" si="1907"/>
        <v>0.34513888888888894</v>
      </c>
      <c r="CK727" s="13">
        <f t="shared" si="1908"/>
        <v>8</v>
      </c>
      <c r="CL727" s="13">
        <f t="shared" si="1909"/>
        <v>17</v>
      </c>
      <c r="CM727" s="62"/>
      <c r="CN727" s="62"/>
      <c r="CO727" s="62"/>
      <c r="CP727" s="12">
        <f t="shared" si="1820"/>
        <v>2.2222222222222254E-2</v>
      </c>
      <c r="CQ727" s="13">
        <f t="shared" si="1871"/>
        <v>0</v>
      </c>
      <c r="CR727" s="13">
        <f t="shared" si="1872"/>
        <v>32</v>
      </c>
      <c r="CS727" s="240">
        <v>0</v>
      </c>
      <c r="CT727" s="13">
        <f t="shared" si="1873"/>
        <v>0</v>
      </c>
      <c r="CU727" s="13">
        <f t="shared" si="1874"/>
        <v>0</v>
      </c>
      <c r="CV727" s="240">
        <v>0</v>
      </c>
      <c r="CW727" s="13">
        <f t="shared" si="1922"/>
        <v>0</v>
      </c>
      <c r="CX727" s="13">
        <f t="shared" si="1923"/>
        <v>0</v>
      </c>
      <c r="CY727" s="240">
        <v>0</v>
      </c>
      <c r="CZ727" s="13">
        <f t="shared" si="1910"/>
        <v>0</v>
      </c>
      <c r="DA727" s="13">
        <f t="shared" si="1911"/>
        <v>0</v>
      </c>
      <c r="DB727" s="240">
        <v>0.32291666666666669</v>
      </c>
      <c r="DC727" s="13">
        <f t="shared" si="1879"/>
        <v>7</v>
      </c>
      <c r="DD727" s="13">
        <f t="shared" si="1880"/>
        <v>45</v>
      </c>
      <c r="DE727" s="240">
        <v>0</v>
      </c>
      <c r="DF727" s="13">
        <f t="shared" si="1881"/>
        <v>0</v>
      </c>
      <c r="DG727" s="13">
        <f t="shared" si="1882"/>
        <v>0</v>
      </c>
      <c r="DH727" s="240">
        <v>0</v>
      </c>
      <c r="DI727" s="13">
        <f t="shared" si="1854"/>
        <v>0</v>
      </c>
      <c r="DJ727" s="13">
        <f t="shared" si="1855"/>
        <v>0</v>
      </c>
      <c r="DK727" s="240">
        <v>0</v>
      </c>
      <c r="DL727" s="35">
        <f t="shared" si="1875"/>
        <v>0</v>
      </c>
      <c r="DM727" s="35">
        <f t="shared" si="1876"/>
        <v>0</v>
      </c>
      <c r="DN727" s="66">
        <f t="shared" si="1912"/>
        <v>2564964.7960000033</v>
      </c>
      <c r="DO727" s="74">
        <f t="shared" si="1890"/>
        <v>41286</v>
      </c>
      <c r="DP727" s="66">
        <f t="shared" si="1856"/>
        <v>61.533333333333331</v>
      </c>
      <c r="DQ727" s="63">
        <f t="shared" si="1700"/>
        <v>62.12674504674716</v>
      </c>
      <c r="DR727" s="66" t="e">
        <f t="shared" si="1762"/>
        <v>#NUM!</v>
      </c>
      <c r="DS727" s="96" t="e">
        <f t="shared" si="1763"/>
        <v>#NUM!</v>
      </c>
      <c r="DT727" s="66" t="e">
        <f t="shared" si="1764"/>
        <v>#NUM!</v>
      </c>
      <c r="DU727" s="66" t="e">
        <f t="shared" si="1765"/>
        <v>#NUM!</v>
      </c>
      <c r="FJ727" s="3">
        <f t="shared" si="1888"/>
        <v>6.1111111111111116E-2</v>
      </c>
      <c r="FK727" s="3">
        <f t="shared" si="1857"/>
        <v>4.1666666666666685E-2</v>
      </c>
      <c r="FL727" s="3">
        <f t="shared" si="1889"/>
        <v>5.5555555555555358E-3</v>
      </c>
      <c r="FM727" s="3">
        <v>0.54513888888888895</v>
      </c>
      <c r="FN727" s="3">
        <v>0.71527777777777779</v>
      </c>
      <c r="FO727" s="3">
        <v>0.92013888888888884</v>
      </c>
      <c r="FP727" s="3">
        <v>0.71180555555555547</v>
      </c>
      <c r="FQ727" s="3">
        <v>0.99930555555555556</v>
      </c>
      <c r="FR727" s="3">
        <v>0.71180555555555547</v>
      </c>
    </row>
    <row r="728" spans="1:174">
      <c r="A728" s="554">
        <v>727</v>
      </c>
      <c r="B728" s="235">
        <v>10</v>
      </c>
      <c r="C728" s="236">
        <v>40911</v>
      </c>
      <c r="D728" s="475">
        <v>1</v>
      </c>
      <c r="E728" s="238" t="s">
        <v>868</v>
      </c>
      <c r="F728" s="235">
        <v>1</v>
      </c>
      <c r="G728" s="239" t="s">
        <v>823</v>
      </c>
      <c r="H728" s="239" t="s">
        <v>413</v>
      </c>
      <c r="I728" s="239" t="s">
        <v>873</v>
      </c>
      <c r="J728" s="240">
        <v>0.48958333333333331</v>
      </c>
      <c r="K728" s="237">
        <v>3641.5</v>
      </c>
      <c r="L728" s="239" t="s">
        <v>33</v>
      </c>
      <c r="M728" s="235">
        <v>58</v>
      </c>
      <c r="N728" s="235">
        <v>0</v>
      </c>
      <c r="O728" s="239"/>
      <c r="P728" s="240">
        <v>0.48958333333333331</v>
      </c>
      <c r="Q728" s="240">
        <v>0.48958333333333331</v>
      </c>
      <c r="R728" s="12">
        <f t="shared" si="1859"/>
        <v>0</v>
      </c>
      <c r="S728" s="13">
        <f t="shared" si="1860"/>
        <v>0</v>
      </c>
      <c r="T728" s="13">
        <f t="shared" si="1861"/>
        <v>0</v>
      </c>
      <c r="U728" s="240">
        <v>0.51041666666666663</v>
      </c>
      <c r="V728" s="12">
        <f t="shared" si="1913"/>
        <v>2.0833333333333315E-2</v>
      </c>
      <c r="W728" s="13">
        <f t="shared" si="1914"/>
        <v>0</v>
      </c>
      <c r="X728" s="225">
        <f t="shared" si="1915"/>
        <v>30</v>
      </c>
      <c r="Y728" s="240">
        <v>0.52430555555555558</v>
      </c>
      <c r="Z728" s="12">
        <f t="shared" si="1916"/>
        <v>1.3888888888888951E-2</v>
      </c>
      <c r="AA728" s="13">
        <f t="shared" si="1917"/>
        <v>0</v>
      </c>
      <c r="AB728" s="13">
        <f t="shared" si="1918"/>
        <v>20</v>
      </c>
      <c r="AC728" s="240">
        <v>0.56944444444444442</v>
      </c>
      <c r="AD728" s="12">
        <f t="shared" si="1891"/>
        <v>4.513888888888884E-2</v>
      </c>
      <c r="AE728" s="13">
        <f t="shared" si="1736"/>
        <v>1</v>
      </c>
      <c r="AF728" s="13">
        <f t="shared" si="1737"/>
        <v>5</v>
      </c>
      <c r="AG728" s="240">
        <v>0.57291666666666663</v>
      </c>
      <c r="AH728" s="240">
        <v>0.71180555555555547</v>
      </c>
      <c r="AI728" s="12">
        <f t="shared" si="1892"/>
        <v>0.13888888888888884</v>
      </c>
      <c r="AJ728" s="225">
        <f t="shared" si="1893"/>
        <v>3</v>
      </c>
      <c r="AK728" s="225">
        <f t="shared" si="1894"/>
        <v>20</v>
      </c>
      <c r="AL728" s="240">
        <v>0.57291666666666663</v>
      </c>
      <c r="AM728" s="240">
        <v>0.71180555555555547</v>
      </c>
      <c r="AN728" s="12">
        <f t="shared" si="1862"/>
        <v>0.13888888888888884</v>
      </c>
      <c r="AO728" s="13">
        <f t="shared" si="1863"/>
        <v>3</v>
      </c>
      <c r="AP728" s="13">
        <f t="shared" si="1864"/>
        <v>20</v>
      </c>
      <c r="AQ728" s="240">
        <v>0.69791666666666663</v>
      </c>
      <c r="AR728" s="12">
        <f>AQ728-AG728</f>
        <v>0.125</v>
      </c>
      <c r="AS728" s="225">
        <f t="shared" si="1896"/>
        <v>3</v>
      </c>
      <c r="AT728" s="13">
        <f t="shared" si="1897"/>
        <v>0</v>
      </c>
      <c r="AU728" s="240">
        <v>0.69861111111111107</v>
      </c>
      <c r="AV728" s="226">
        <f t="shared" si="1919"/>
        <v>6.9444444444444198E-4</v>
      </c>
      <c r="AW728" s="13">
        <f t="shared" si="1920"/>
        <v>0</v>
      </c>
      <c r="AX728" s="13">
        <f t="shared" si="1921"/>
        <v>1</v>
      </c>
      <c r="AY728" s="240">
        <v>0.75347222222222221</v>
      </c>
      <c r="AZ728" s="12">
        <f t="shared" si="1898"/>
        <v>5.4861111111111138E-2</v>
      </c>
      <c r="BA728" s="225">
        <f t="shared" si="1899"/>
        <v>1</v>
      </c>
      <c r="BB728" s="225">
        <f t="shared" si="1900"/>
        <v>19</v>
      </c>
      <c r="BC728" s="240">
        <v>0.75347222222222221</v>
      </c>
      <c r="BD728" s="240">
        <v>0.75347222222222221</v>
      </c>
      <c r="BE728" s="12">
        <f t="shared" si="1865"/>
        <v>0</v>
      </c>
      <c r="BF728" s="13">
        <f t="shared" si="1866"/>
        <v>0</v>
      </c>
      <c r="BG728" s="13">
        <f t="shared" si="1867"/>
        <v>0</v>
      </c>
      <c r="BH728" s="240">
        <v>0.75347222222222221</v>
      </c>
      <c r="BI728" s="240">
        <v>0.75347222222222221</v>
      </c>
      <c r="BJ728" s="240"/>
      <c r="BK728" s="69">
        <f t="shared" si="1868"/>
        <v>0</v>
      </c>
      <c r="BL728" s="13">
        <f t="shared" si="1869"/>
        <v>0</v>
      </c>
      <c r="BM728" s="13">
        <f t="shared" si="1870"/>
        <v>0</v>
      </c>
      <c r="BN728" s="240">
        <v>0.76041666666666663</v>
      </c>
      <c r="BO728" s="12">
        <f t="shared" si="1465"/>
        <v>6.9444444444444198E-3</v>
      </c>
      <c r="BP728" s="225">
        <f t="shared" si="1466"/>
        <v>0</v>
      </c>
      <c r="BQ728" s="225">
        <f t="shared" si="1467"/>
        <v>10</v>
      </c>
      <c r="BR728" s="240">
        <v>0.76388888888888884</v>
      </c>
      <c r="BS728" s="12">
        <f t="shared" si="1368"/>
        <v>3.4722222222222099E-3</v>
      </c>
      <c r="BT728" s="225">
        <f t="shared" si="1369"/>
        <v>0</v>
      </c>
      <c r="BU728" s="225">
        <f t="shared" si="1370"/>
        <v>5</v>
      </c>
      <c r="BV728" s="240">
        <v>0.76388888888888884</v>
      </c>
      <c r="BW728" s="240">
        <v>0.76736111111111116</v>
      </c>
      <c r="BX728" s="12">
        <f t="shared" si="1743"/>
        <v>3.4722222222223209E-3</v>
      </c>
      <c r="BY728" s="13">
        <f t="shared" si="1744"/>
        <v>0</v>
      </c>
      <c r="BZ728" s="13">
        <f t="shared" si="1745"/>
        <v>5</v>
      </c>
      <c r="CA728" s="226">
        <f t="shared" si="1901"/>
        <v>0.27777777777777785</v>
      </c>
      <c r="CB728" s="13">
        <f t="shared" si="1902"/>
        <v>6</v>
      </c>
      <c r="CC728" s="13">
        <f t="shared" si="1903"/>
        <v>40</v>
      </c>
      <c r="CD728" s="12">
        <f t="shared" si="1883"/>
        <v>0.18055555555555547</v>
      </c>
      <c r="CE728" s="13">
        <f t="shared" si="1884"/>
        <v>4</v>
      </c>
      <c r="CF728" s="13">
        <f t="shared" si="1885"/>
        <v>20</v>
      </c>
      <c r="CG728" s="12">
        <f t="shared" si="1904"/>
        <v>0.13888888888888884</v>
      </c>
      <c r="CH728" s="13">
        <f t="shared" si="1905"/>
        <v>3</v>
      </c>
      <c r="CI728" s="13">
        <f t="shared" si="1906"/>
        <v>20</v>
      </c>
      <c r="CJ728" s="12">
        <f t="shared" si="1907"/>
        <v>5.4861111111111138E-2</v>
      </c>
      <c r="CK728" s="13">
        <f t="shared" si="1908"/>
        <v>1</v>
      </c>
      <c r="CL728" s="13">
        <f t="shared" si="1909"/>
        <v>19</v>
      </c>
      <c r="CM728" s="62"/>
      <c r="CN728" s="62"/>
      <c r="CO728" s="62"/>
      <c r="CP728" s="12">
        <f t="shared" si="1820"/>
        <v>4.5833333333333358E-2</v>
      </c>
      <c r="CQ728" s="13">
        <f t="shared" si="1871"/>
        <v>1</v>
      </c>
      <c r="CR728" s="13">
        <f t="shared" si="1872"/>
        <v>6</v>
      </c>
      <c r="CS728" s="240">
        <v>0</v>
      </c>
      <c r="CT728" s="13">
        <f t="shared" si="1873"/>
        <v>0</v>
      </c>
      <c r="CU728" s="13">
        <f t="shared" si="1874"/>
        <v>0</v>
      </c>
      <c r="CV728" s="240">
        <v>0</v>
      </c>
      <c r="CW728" s="13">
        <f t="shared" si="1922"/>
        <v>0</v>
      </c>
      <c r="CX728" s="13">
        <f t="shared" si="1923"/>
        <v>0</v>
      </c>
      <c r="CY728" s="240">
        <v>0</v>
      </c>
      <c r="CZ728" s="13">
        <f t="shared" si="1910"/>
        <v>0</v>
      </c>
      <c r="DA728" s="13">
        <f t="shared" si="1911"/>
        <v>0</v>
      </c>
      <c r="DB728" s="240">
        <v>0</v>
      </c>
      <c r="DC728" s="13">
        <f t="shared" si="1879"/>
        <v>0</v>
      </c>
      <c r="DD728" s="13">
        <f t="shared" si="1880"/>
        <v>0</v>
      </c>
      <c r="DE728" s="240">
        <v>0</v>
      </c>
      <c r="DF728" s="13">
        <f t="shared" si="1881"/>
        <v>0</v>
      </c>
      <c r="DG728" s="13">
        <f t="shared" si="1882"/>
        <v>0</v>
      </c>
      <c r="DH728" s="240">
        <v>9.0277777777777787E-3</v>
      </c>
      <c r="DI728" s="13">
        <f t="shared" si="1854"/>
        <v>0</v>
      </c>
      <c r="DJ728" s="13">
        <f t="shared" si="1855"/>
        <v>13</v>
      </c>
      <c r="DK728" s="240">
        <v>0</v>
      </c>
      <c r="DL728" s="35">
        <f t="shared" si="1875"/>
        <v>0</v>
      </c>
      <c r="DM728" s="35">
        <f t="shared" si="1876"/>
        <v>0</v>
      </c>
      <c r="DN728" s="66">
        <f t="shared" si="1912"/>
        <v>2568606.2960000033</v>
      </c>
      <c r="DO728" s="74">
        <f t="shared" si="1890"/>
        <v>41344</v>
      </c>
      <c r="DP728" s="66">
        <f t="shared" si="1856"/>
        <v>62.78448275862069</v>
      </c>
      <c r="DQ728" s="63">
        <f t="shared" si="1700"/>
        <v>62.127667763157973</v>
      </c>
      <c r="DR728" s="66" t="e">
        <f t="shared" si="1762"/>
        <v>#NUM!</v>
      </c>
      <c r="DS728" s="96" t="e">
        <f t="shared" si="1763"/>
        <v>#NUM!</v>
      </c>
      <c r="DT728" s="66" t="e">
        <f t="shared" si="1764"/>
        <v>#NUM!</v>
      </c>
      <c r="DU728" s="66" t="e">
        <f t="shared" si="1765"/>
        <v>#NUM!</v>
      </c>
      <c r="FJ728" s="3">
        <f t="shared" si="1888"/>
        <v>8.4027777777777868E-2</v>
      </c>
      <c r="FK728" s="3">
        <f t="shared" si="1857"/>
        <v>7.9861111111111105E-2</v>
      </c>
      <c r="FL728" s="3">
        <f t="shared" si="1889"/>
        <v>-1.388888888888884E-2</v>
      </c>
    </row>
    <row r="729" spans="1:174">
      <c r="A729" s="555">
        <v>728</v>
      </c>
      <c r="B729" s="235">
        <v>11</v>
      </c>
      <c r="C729" s="236">
        <v>40911</v>
      </c>
      <c r="D729" s="475">
        <v>1</v>
      </c>
      <c r="E729" s="238" t="s">
        <v>869</v>
      </c>
      <c r="F729" s="235">
        <v>1</v>
      </c>
      <c r="G729" s="239" t="s">
        <v>823</v>
      </c>
      <c r="H729" s="239" t="s">
        <v>413</v>
      </c>
      <c r="I729" s="239" t="s">
        <v>873</v>
      </c>
      <c r="J729" s="240">
        <v>0.79166666666666663</v>
      </c>
      <c r="K729" s="237">
        <v>3661</v>
      </c>
      <c r="L729" s="239" t="s">
        <v>33</v>
      </c>
      <c r="M729" s="235">
        <v>59</v>
      </c>
      <c r="N729" s="235">
        <v>0</v>
      </c>
      <c r="O729" s="239"/>
      <c r="P729" s="240">
        <v>0.79166666666666663</v>
      </c>
      <c r="Q729" s="240">
        <v>0.79166666666666663</v>
      </c>
      <c r="R729" s="12">
        <f t="shared" si="1859"/>
        <v>0</v>
      </c>
      <c r="S729" s="13">
        <f t="shared" si="1860"/>
        <v>0</v>
      </c>
      <c r="T729" s="13">
        <f t="shared" si="1861"/>
        <v>0</v>
      </c>
      <c r="U729" s="240">
        <v>0.82638888888888884</v>
      </c>
      <c r="V729" s="12">
        <f t="shared" si="1913"/>
        <v>3.472222222222221E-2</v>
      </c>
      <c r="W729" s="13">
        <f t="shared" si="1914"/>
        <v>0</v>
      </c>
      <c r="X729" s="225">
        <f t="shared" si="1915"/>
        <v>50</v>
      </c>
      <c r="Y729" s="240">
        <v>0.83333333333333337</v>
      </c>
      <c r="Z729" s="12">
        <f t="shared" si="1916"/>
        <v>6.9444444444445308E-3</v>
      </c>
      <c r="AA729" s="13">
        <f t="shared" si="1917"/>
        <v>0</v>
      </c>
      <c r="AB729" s="13">
        <f t="shared" si="1918"/>
        <v>10</v>
      </c>
      <c r="AC729" s="240">
        <v>0.85763888888888884</v>
      </c>
      <c r="AD729" s="12">
        <f t="shared" si="1891"/>
        <v>2.4305555555555469E-2</v>
      </c>
      <c r="AE729" s="13">
        <f t="shared" si="1736"/>
        <v>0</v>
      </c>
      <c r="AF729" s="13">
        <f t="shared" si="1737"/>
        <v>35</v>
      </c>
      <c r="AG729" s="240">
        <v>0.85763888888888884</v>
      </c>
      <c r="AH729" s="240">
        <v>0.90625</v>
      </c>
      <c r="AI729" s="12">
        <f t="shared" si="1892"/>
        <v>4.861111111111116E-2</v>
      </c>
      <c r="AJ729" s="225">
        <f t="shared" si="1893"/>
        <v>1</v>
      </c>
      <c r="AK729" s="225">
        <f t="shared" si="1894"/>
        <v>10</v>
      </c>
      <c r="AL729" s="240">
        <v>0.85763888888888884</v>
      </c>
      <c r="AM729" s="240">
        <v>0.90625</v>
      </c>
      <c r="AN729" s="12">
        <f t="shared" si="1862"/>
        <v>4.861111111111116E-2</v>
      </c>
      <c r="AO729" s="13">
        <f t="shared" si="1863"/>
        <v>1</v>
      </c>
      <c r="AP729" s="13">
        <f t="shared" si="1864"/>
        <v>10</v>
      </c>
      <c r="AQ729" s="240">
        <v>0.90833333333333333</v>
      </c>
      <c r="AR729" s="12">
        <f t="shared" si="1895"/>
        <v>2.0833333333333259E-3</v>
      </c>
      <c r="AS729" s="225">
        <f t="shared" si="1896"/>
        <v>0</v>
      </c>
      <c r="AT729" s="13">
        <f t="shared" si="1897"/>
        <v>3</v>
      </c>
      <c r="AU729" s="240">
        <v>0.90833333333333333</v>
      </c>
      <c r="AV729" s="226">
        <f t="shared" si="1919"/>
        <v>0</v>
      </c>
      <c r="AW729" s="13">
        <f t="shared" si="1920"/>
        <v>0</v>
      </c>
      <c r="AX729" s="13">
        <f t="shared" si="1921"/>
        <v>0</v>
      </c>
      <c r="AY729" s="240">
        <v>1.0319444444444443</v>
      </c>
      <c r="AZ729" s="12">
        <f t="shared" si="1898"/>
        <v>0.12361111111111101</v>
      </c>
      <c r="BA729" s="225">
        <f t="shared" si="1899"/>
        <v>2</v>
      </c>
      <c r="BB729" s="225">
        <f t="shared" si="1900"/>
        <v>58</v>
      </c>
      <c r="BC729" s="240">
        <v>1.0319444444444443</v>
      </c>
      <c r="BD729" s="240">
        <v>1.0319444444444443</v>
      </c>
      <c r="BE729" s="12">
        <f t="shared" si="1865"/>
        <v>0</v>
      </c>
      <c r="BF729" s="13">
        <f t="shared" si="1866"/>
        <v>0</v>
      </c>
      <c r="BG729" s="13">
        <f t="shared" si="1867"/>
        <v>0</v>
      </c>
      <c r="BH729" s="240">
        <v>1.0319444444444443</v>
      </c>
      <c r="BI729" s="240">
        <v>1.0319444444444443</v>
      </c>
      <c r="BJ729" s="240"/>
      <c r="BK729" s="69">
        <f t="shared" si="1868"/>
        <v>0</v>
      </c>
      <c r="BL729" s="13">
        <f t="shared" si="1869"/>
        <v>0</v>
      </c>
      <c r="BM729" s="13">
        <f t="shared" si="1870"/>
        <v>0</v>
      </c>
      <c r="BN729" s="240">
        <v>1.0381944444444444</v>
      </c>
      <c r="BO729" s="12">
        <f t="shared" si="1465"/>
        <v>6.2500000000000888E-3</v>
      </c>
      <c r="BP729" s="225">
        <f t="shared" si="1466"/>
        <v>0</v>
      </c>
      <c r="BQ729" s="225">
        <f t="shared" si="1467"/>
        <v>9</v>
      </c>
      <c r="BR729" s="240">
        <v>1.0416666666666667</v>
      </c>
      <c r="BS729" s="12">
        <f t="shared" si="1368"/>
        <v>3.4722222222223209E-3</v>
      </c>
      <c r="BT729" s="225">
        <f t="shared" si="1369"/>
        <v>0</v>
      </c>
      <c r="BU729" s="225">
        <f t="shared" si="1370"/>
        <v>5</v>
      </c>
      <c r="BV729" s="240">
        <v>1.0416666666666667</v>
      </c>
      <c r="BW729" s="240">
        <v>1.0451388888888888</v>
      </c>
      <c r="BX729" s="12">
        <f t="shared" si="1743"/>
        <v>3.4722222222220989E-3</v>
      </c>
      <c r="BY729" s="13">
        <f t="shared" si="1744"/>
        <v>0</v>
      </c>
      <c r="BZ729" s="13">
        <f t="shared" si="1745"/>
        <v>5</v>
      </c>
      <c r="CA729" s="226">
        <f t="shared" si="1901"/>
        <v>0.25347222222222221</v>
      </c>
      <c r="CB729" s="13">
        <f t="shared" si="1902"/>
        <v>6</v>
      </c>
      <c r="CC729" s="13">
        <f t="shared" si="1903"/>
        <v>5</v>
      </c>
      <c r="CD729" s="12">
        <f t="shared" si="1883"/>
        <v>3.6111111111111205E-2</v>
      </c>
      <c r="CE729" s="13">
        <f t="shared" si="1884"/>
        <v>0</v>
      </c>
      <c r="CF729" s="13">
        <f t="shared" si="1885"/>
        <v>52</v>
      </c>
      <c r="CG729" s="12">
        <f t="shared" si="1904"/>
        <v>4.861111111111116E-2</v>
      </c>
      <c r="CH729" s="13">
        <f t="shared" si="1905"/>
        <v>1</v>
      </c>
      <c r="CI729" s="13">
        <f t="shared" si="1906"/>
        <v>10</v>
      </c>
      <c r="CJ729" s="12">
        <f t="shared" si="1907"/>
        <v>0.12361111111111101</v>
      </c>
      <c r="CK729" s="13">
        <f t="shared" si="1908"/>
        <v>2</v>
      </c>
      <c r="CL729" s="13">
        <f t="shared" si="1909"/>
        <v>58</v>
      </c>
      <c r="CM729" s="62"/>
      <c r="CN729" s="62"/>
      <c r="CO729" s="62"/>
      <c r="CP729" s="12">
        <f t="shared" si="1820"/>
        <v>5.6249999999999883E-2</v>
      </c>
      <c r="CQ729" s="13">
        <f t="shared" si="1871"/>
        <v>1</v>
      </c>
      <c r="CR729" s="13">
        <f t="shared" si="1872"/>
        <v>21</v>
      </c>
      <c r="CS729" s="240">
        <v>0</v>
      </c>
      <c r="CT729" s="13">
        <f t="shared" si="1873"/>
        <v>0</v>
      </c>
      <c r="CU729" s="13">
        <f t="shared" si="1874"/>
        <v>0</v>
      </c>
      <c r="CV729" s="240">
        <v>4.027777777777778E-2</v>
      </c>
      <c r="CW729" s="13">
        <f t="shared" si="1922"/>
        <v>0</v>
      </c>
      <c r="CX729" s="13">
        <f t="shared" si="1923"/>
        <v>58</v>
      </c>
      <c r="CY729" s="240">
        <v>0</v>
      </c>
      <c r="CZ729" s="13">
        <f t="shared" si="1910"/>
        <v>0</v>
      </c>
      <c r="DA729" s="13">
        <f t="shared" si="1911"/>
        <v>0</v>
      </c>
      <c r="DB729" s="240">
        <v>0</v>
      </c>
      <c r="DC729" s="13">
        <f t="shared" si="1879"/>
        <v>0</v>
      </c>
      <c r="DD729" s="13">
        <f t="shared" si="1880"/>
        <v>0</v>
      </c>
      <c r="DE729" s="240">
        <v>0</v>
      </c>
      <c r="DF729" s="13">
        <f t="shared" si="1881"/>
        <v>0</v>
      </c>
      <c r="DG729" s="13">
        <f t="shared" si="1882"/>
        <v>0</v>
      </c>
      <c r="DH729" s="240">
        <v>2.7083333333333334E-2</v>
      </c>
      <c r="DI729" s="13">
        <f t="shared" si="1854"/>
        <v>0</v>
      </c>
      <c r="DJ729" s="13">
        <f t="shared" si="1855"/>
        <v>39</v>
      </c>
      <c r="DK729" s="240">
        <v>0</v>
      </c>
      <c r="DL729" s="35">
        <f t="shared" si="1875"/>
        <v>0</v>
      </c>
      <c r="DM729" s="35">
        <f t="shared" si="1876"/>
        <v>0</v>
      </c>
      <c r="DN729" s="66">
        <f t="shared" si="1912"/>
        <v>2572267.2960000033</v>
      </c>
      <c r="DO729" s="74">
        <f t="shared" si="1890"/>
        <v>41403</v>
      </c>
      <c r="DP729" s="66">
        <f t="shared" si="1856"/>
        <v>62.050847457627121</v>
      </c>
      <c r="DQ729" s="63">
        <f t="shared" si="1700"/>
        <v>62.12755829287741</v>
      </c>
      <c r="DR729" s="66" t="e">
        <f t="shared" si="1762"/>
        <v>#NUM!</v>
      </c>
      <c r="DS729" s="96" t="e">
        <f t="shared" si="1763"/>
        <v>#NUM!</v>
      </c>
      <c r="DT729" s="66" t="e">
        <f t="shared" si="1764"/>
        <v>#NUM!</v>
      </c>
      <c r="DU729" s="66" t="e">
        <f t="shared" si="1765"/>
        <v>#NUM!</v>
      </c>
      <c r="FJ729" s="3">
        <f t="shared" si="1888"/>
        <v>8.1250000000000044E-2</v>
      </c>
      <c r="FK729" s="3">
        <f t="shared" si="1857"/>
        <v>6.597222222222221E-2</v>
      </c>
      <c r="FL729" s="3">
        <f t="shared" si="1889"/>
        <v>2.0833333333333259E-3</v>
      </c>
    </row>
    <row r="730" spans="1:174">
      <c r="A730" s="555">
        <v>729</v>
      </c>
      <c r="B730" s="235">
        <v>12</v>
      </c>
      <c r="C730" s="236">
        <v>40911</v>
      </c>
      <c r="D730" s="475">
        <v>1</v>
      </c>
      <c r="E730" s="238" t="s">
        <v>870</v>
      </c>
      <c r="F730" s="235">
        <v>1</v>
      </c>
      <c r="G730" s="239" t="s">
        <v>289</v>
      </c>
      <c r="H730" s="239" t="s">
        <v>288</v>
      </c>
      <c r="I730" s="239" t="s">
        <v>656</v>
      </c>
      <c r="J730" s="240">
        <v>0.4375</v>
      </c>
      <c r="K730" s="237">
        <v>3752</v>
      </c>
      <c r="L730" s="239" t="s">
        <v>34</v>
      </c>
      <c r="M730" s="235">
        <v>58</v>
      </c>
      <c r="N730" s="235">
        <v>1</v>
      </c>
      <c r="O730" s="239"/>
      <c r="P730" s="240">
        <v>0.4375</v>
      </c>
      <c r="Q730" s="240">
        <v>0.4375</v>
      </c>
      <c r="R730" s="12">
        <f t="shared" si="1859"/>
        <v>0</v>
      </c>
      <c r="S730" s="13">
        <f t="shared" si="1860"/>
        <v>0</v>
      </c>
      <c r="T730" s="13">
        <f t="shared" si="1861"/>
        <v>0</v>
      </c>
      <c r="U730" s="240">
        <v>0.44444444444444442</v>
      </c>
      <c r="V730" s="12">
        <f t="shared" si="1913"/>
        <v>6.9444444444444198E-3</v>
      </c>
      <c r="W730" s="13">
        <f t="shared" si="1914"/>
        <v>0</v>
      </c>
      <c r="X730" s="225">
        <f t="shared" si="1915"/>
        <v>10</v>
      </c>
      <c r="Y730" s="240">
        <v>0.47916666666666669</v>
      </c>
      <c r="Z730" s="12">
        <f t="shared" si="1916"/>
        <v>3.4722222222222265E-2</v>
      </c>
      <c r="AA730" s="13">
        <f t="shared" si="1917"/>
        <v>0</v>
      </c>
      <c r="AB730" s="13">
        <f t="shared" si="1918"/>
        <v>50</v>
      </c>
      <c r="AC730" s="240">
        <v>0.87847222222222221</v>
      </c>
      <c r="AD730" s="12">
        <f t="shared" si="1891"/>
        <v>0.39930555555555552</v>
      </c>
      <c r="AE730" s="13">
        <f t="shared" si="1736"/>
        <v>9</v>
      </c>
      <c r="AF730" s="13">
        <f t="shared" si="1737"/>
        <v>35</v>
      </c>
      <c r="AG730" s="240">
        <v>0.9375</v>
      </c>
      <c r="AH730" s="240">
        <v>1.0520833333333333</v>
      </c>
      <c r="AI730" s="12">
        <f t="shared" si="1892"/>
        <v>0.11458333333333326</v>
      </c>
      <c r="AJ730" s="225">
        <f t="shared" si="1893"/>
        <v>2</v>
      </c>
      <c r="AK730" s="225">
        <f t="shared" si="1894"/>
        <v>45</v>
      </c>
      <c r="AL730" s="240">
        <v>0.9375</v>
      </c>
      <c r="AM730" s="240">
        <v>1.0520833333333333</v>
      </c>
      <c r="AN730" s="12">
        <f t="shared" si="1862"/>
        <v>0.11458333333333326</v>
      </c>
      <c r="AO730" s="13">
        <f t="shared" si="1863"/>
        <v>2</v>
      </c>
      <c r="AP730" s="13">
        <f t="shared" si="1864"/>
        <v>45</v>
      </c>
      <c r="AQ730" s="240">
        <v>1.054861111111111</v>
      </c>
      <c r="AR730" s="12">
        <f t="shared" si="1895"/>
        <v>2.7777777777777679E-3</v>
      </c>
      <c r="AS730" s="225">
        <f t="shared" si="1896"/>
        <v>0</v>
      </c>
      <c r="AT730" s="13">
        <f t="shared" si="1897"/>
        <v>4</v>
      </c>
      <c r="AU730" s="240">
        <v>1.054861111111111</v>
      </c>
      <c r="AV730" s="226">
        <f t="shared" si="1919"/>
        <v>0</v>
      </c>
      <c r="AW730" s="13">
        <f t="shared" si="1920"/>
        <v>0</v>
      </c>
      <c r="AX730" s="13">
        <f t="shared" si="1921"/>
        <v>0</v>
      </c>
      <c r="AY730" s="240">
        <v>1.1201388888888888</v>
      </c>
      <c r="AZ730" s="12">
        <f t="shared" si="1898"/>
        <v>6.5277777777777768E-2</v>
      </c>
      <c r="BA730" s="225">
        <f t="shared" si="1899"/>
        <v>1</v>
      </c>
      <c r="BB730" s="225">
        <f t="shared" si="1900"/>
        <v>34</v>
      </c>
      <c r="BC730" s="240">
        <v>1.1201388888888888</v>
      </c>
      <c r="BD730" s="240">
        <v>1.1201388888888888</v>
      </c>
      <c r="BE730" s="12">
        <f t="shared" si="1865"/>
        <v>0</v>
      </c>
      <c r="BF730" s="13">
        <f t="shared" si="1866"/>
        <v>0</v>
      </c>
      <c r="BG730" s="13">
        <f t="shared" si="1867"/>
        <v>0</v>
      </c>
      <c r="BH730" s="240">
        <v>1.1201388888888888</v>
      </c>
      <c r="BI730" s="240">
        <v>1.1201388888888888</v>
      </c>
      <c r="BJ730" s="240"/>
      <c r="BK730" s="69">
        <f t="shared" si="1868"/>
        <v>0</v>
      </c>
      <c r="BL730" s="13">
        <f t="shared" si="1869"/>
        <v>0</v>
      </c>
      <c r="BM730" s="13">
        <f t="shared" si="1870"/>
        <v>0</v>
      </c>
      <c r="BN730" s="240">
        <v>1.125</v>
      </c>
      <c r="BO730" s="12">
        <f t="shared" si="1465"/>
        <v>4.8611111111112049E-3</v>
      </c>
      <c r="BP730" s="225">
        <f t="shared" si="1466"/>
        <v>0</v>
      </c>
      <c r="BQ730" s="225">
        <f t="shared" si="1467"/>
        <v>7</v>
      </c>
      <c r="BR730" s="240">
        <v>1.1284722222222221</v>
      </c>
      <c r="BS730" s="12">
        <f t="shared" si="1368"/>
        <v>3.4722222222220989E-3</v>
      </c>
      <c r="BT730" s="225">
        <f t="shared" si="1369"/>
        <v>0</v>
      </c>
      <c r="BU730" s="225">
        <f t="shared" si="1370"/>
        <v>5</v>
      </c>
      <c r="BV730" s="240">
        <v>1.1284722222222221</v>
      </c>
      <c r="BW730" s="240">
        <v>1.1319444444444444</v>
      </c>
      <c r="BX730" s="12">
        <f t="shared" si="1743"/>
        <v>3.4722222222223209E-3</v>
      </c>
      <c r="BY730" s="13">
        <f t="shared" si="1744"/>
        <v>0</v>
      </c>
      <c r="BZ730" s="13">
        <f t="shared" si="1745"/>
        <v>5</v>
      </c>
      <c r="CA730" s="226">
        <f t="shared" si="1901"/>
        <v>0.69444444444444442</v>
      </c>
      <c r="CB730" s="13">
        <f t="shared" si="1902"/>
        <v>16</v>
      </c>
      <c r="CC730" s="13">
        <f t="shared" si="1903"/>
        <v>40</v>
      </c>
      <c r="CD730" s="12">
        <f t="shared" si="1883"/>
        <v>0.4104166666666666</v>
      </c>
      <c r="CE730" s="13">
        <f t="shared" si="1884"/>
        <v>9</v>
      </c>
      <c r="CF730" s="13">
        <f t="shared" si="1885"/>
        <v>51</v>
      </c>
      <c r="CG730" s="12">
        <f t="shared" si="1904"/>
        <v>0.11458333333333326</v>
      </c>
      <c r="CH730" s="13">
        <f t="shared" si="1905"/>
        <v>2</v>
      </c>
      <c r="CI730" s="13">
        <f t="shared" si="1906"/>
        <v>45</v>
      </c>
      <c r="CJ730" s="12">
        <f t="shared" si="1907"/>
        <v>6.5277777777777768E-2</v>
      </c>
      <c r="CK730" s="13">
        <f t="shared" si="1908"/>
        <v>1</v>
      </c>
      <c r="CL730" s="13">
        <f t="shared" si="1909"/>
        <v>34</v>
      </c>
      <c r="CM730" s="62"/>
      <c r="CN730" s="62"/>
      <c r="CO730" s="62"/>
      <c r="CP730" s="12">
        <f t="shared" si="1820"/>
        <v>4.4444444444444439E-2</v>
      </c>
      <c r="CQ730" s="13">
        <f t="shared" si="1871"/>
        <v>1</v>
      </c>
      <c r="CR730" s="13">
        <f t="shared" si="1872"/>
        <v>4</v>
      </c>
      <c r="CS730" s="240">
        <v>0</v>
      </c>
      <c r="CT730" s="13">
        <f t="shared" si="1873"/>
        <v>0</v>
      </c>
      <c r="CU730" s="13">
        <f t="shared" si="1874"/>
        <v>0</v>
      </c>
      <c r="CV730" s="240">
        <v>8.3333333333333332E-3</v>
      </c>
      <c r="CW730" s="13">
        <f t="shared" si="1922"/>
        <v>0</v>
      </c>
      <c r="CX730" s="13">
        <f t="shared" si="1923"/>
        <v>12</v>
      </c>
      <c r="CY730" s="240">
        <v>0</v>
      </c>
      <c r="CZ730" s="13">
        <f t="shared" si="1910"/>
        <v>0</v>
      </c>
      <c r="DA730" s="13">
        <f t="shared" si="1911"/>
        <v>0</v>
      </c>
      <c r="DB730" s="240">
        <v>0</v>
      </c>
      <c r="DC730" s="13">
        <f t="shared" si="1879"/>
        <v>0</v>
      </c>
      <c r="DD730" s="13">
        <f t="shared" si="1880"/>
        <v>0</v>
      </c>
      <c r="DE730" s="240">
        <v>0</v>
      </c>
      <c r="DF730" s="13">
        <f t="shared" si="1881"/>
        <v>0</v>
      </c>
      <c r="DG730" s="13">
        <f t="shared" si="1882"/>
        <v>0</v>
      </c>
      <c r="DH730" s="240">
        <v>1.2499999999999999E-2</v>
      </c>
      <c r="DI730" s="13">
        <f t="shared" si="1854"/>
        <v>0</v>
      </c>
      <c r="DJ730" s="13">
        <f t="shared" si="1855"/>
        <v>18</v>
      </c>
      <c r="DK730" s="240">
        <v>0</v>
      </c>
      <c r="DL730" s="35">
        <f t="shared" si="1875"/>
        <v>0</v>
      </c>
      <c r="DM730" s="35">
        <f t="shared" si="1876"/>
        <v>0</v>
      </c>
      <c r="DN730" s="66">
        <f t="shared" si="1912"/>
        <v>2576019.2960000033</v>
      </c>
      <c r="DO730" s="74">
        <f t="shared" si="1890"/>
        <v>41461</v>
      </c>
      <c r="DP730" s="66">
        <f t="shared" si="1856"/>
        <v>64.689655172413794</v>
      </c>
      <c r="DQ730" s="63">
        <f t="shared" ref="DQ730:DQ766" si="1924">DN730/DO730</f>
        <v>62.131142423000007</v>
      </c>
      <c r="DR730" s="66" t="e">
        <f t="shared" si="1762"/>
        <v>#NUM!</v>
      </c>
      <c r="DS730" s="96" t="e">
        <f t="shared" si="1763"/>
        <v>#NUM!</v>
      </c>
      <c r="DT730" s="66" t="e">
        <f t="shared" si="1764"/>
        <v>#NUM!</v>
      </c>
      <c r="DU730" s="66" t="e">
        <f t="shared" si="1765"/>
        <v>#NUM!</v>
      </c>
      <c r="FJ730" s="3">
        <f t="shared" si="1888"/>
        <v>0.51458333333333339</v>
      </c>
      <c r="FK730" s="3">
        <f t="shared" si="1857"/>
        <v>0.44097222222222221</v>
      </c>
      <c r="FL730" s="3">
        <f t="shared" si="1889"/>
        <v>2.7777777777777679E-3</v>
      </c>
    </row>
    <row r="731" spans="1:174">
      <c r="A731" s="554">
        <v>730</v>
      </c>
      <c r="B731" s="235">
        <v>13</v>
      </c>
      <c r="C731" s="236">
        <v>40912</v>
      </c>
      <c r="D731" s="475">
        <v>1</v>
      </c>
      <c r="E731" s="238" t="s">
        <v>863</v>
      </c>
      <c r="F731" s="235">
        <v>5</v>
      </c>
      <c r="G731" s="239" t="s">
        <v>38</v>
      </c>
      <c r="H731" s="239" t="s">
        <v>462</v>
      </c>
      <c r="I731" s="239" t="s">
        <v>880</v>
      </c>
      <c r="J731" s="240">
        <v>7.2916666666666671E-2</v>
      </c>
      <c r="K731" s="237">
        <v>3674.19</v>
      </c>
      <c r="L731" s="239" t="s">
        <v>33</v>
      </c>
      <c r="M731" s="235">
        <v>58</v>
      </c>
      <c r="N731" s="235">
        <v>0</v>
      </c>
      <c r="O731" s="239"/>
      <c r="P731" s="240">
        <v>7.2916666666666671E-2</v>
      </c>
      <c r="Q731" s="240">
        <v>7.2916666666666671E-2</v>
      </c>
      <c r="R731" s="12">
        <f t="shared" si="1859"/>
        <v>0</v>
      </c>
      <c r="S731" s="13">
        <f t="shared" si="1860"/>
        <v>0</v>
      </c>
      <c r="T731" s="13">
        <f t="shared" si="1861"/>
        <v>0</v>
      </c>
      <c r="U731" s="240">
        <v>7.9861111111111105E-2</v>
      </c>
      <c r="V731" s="12">
        <f t="shared" si="1913"/>
        <v>6.9444444444444337E-3</v>
      </c>
      <c r="W731" s="13">
        <f t="shared" si="1914"/>
        <v>0</v>
      </c>
      <c r="X731" s="225">
        <f t="shared" si="1915"/>
        <v>10</v>
      </c>
      <c r="Y731" s="240">
        <v>8.3333333333333329E-2</v>
      </c>
      <c r="Z731" s="12">
        <f t="shared" si="1916"/>
        <v>3.4722222222222238E-3</v>
      </c>
      <c r="AA731" s="13">
        <f t="shared" si="1917"/>
        <v>0</v>
      </c>
      <c r="AB731" s="13">
        <f t="shared" si="1918"/>
        <v>5</v>
      </c>
      <c r="AC731" s="240">
        <v>0.12847222222222224</v>
      </c>
      <c r="AD731" s="12">
        <f t="shared" si="1891"/>
        <v>4.5138888888888909E-2</v>
      </c>
      <c r="AE731" s="13">
        <f t="shared" si="1736"/>
        <v>1</v>
      </c>
      <c r="AF731" s="13">
        <f t="shared" si="1737"/>
        <v>5</v>
      </c>
      <c r="AG731" s="240">
        <v>0.13194444444444445</v>
      </c>
      <c r="AH731" s="240">
        <v>0.2638888888888889</v>
      </c>
      <c r="AI731" s="12">
        <f t="shared" si="1892"/>
        <v>0.13194444444444445</v>
      </c>
      <c r="AJ731" s="225">
        <f t="shared" si="1893"/>
        <v>3</v>
      </c>
      <c r="AK731" s="225">
        <f t="shared" si="1894"/>
        <v>10</v>
      </c>
      <c r="AL731" s="240">
        <v>0.13194444444444445</v>
      </c>
      <c r="AM731" s="240">
        <v>0.2638888888888889</v>
      </c>
      <c r="AN731" s="12">
        <f t="shared" si="1862"/>
        <v>0.13194444444444445</v>
      </c>
      <c r="AO731" s="13">
        <f t="shared" si="1863"/>
        <v>3</v>
      </c>
      <c r="AP731" s="13">
        <f t="shared" si="1864"/>
        <v>10</v>
      </c>
      <c r="AQ731" s="240">
        <v>0.2638888888888889</v>
      </c>
      <c r="AR731" s="12">
        <f t="shared" si="1895"/>
        <v>0</v>
      </c>
      <c r="AS731" s="225">
        <f t="shared" si="1896"/>
        <v>0</v>
      </c>
      <c r="AT731" s="13">
        <f t="shared" si="1897"/>
        <v>0</v>
      </c>
      <c r="AU731" s="240">
        <v>0.26458333333333334</v>
      </c>
      <c r="AV731" s="226">
        <f t="shared" si="1919"/>
        <v>6.9444444444444198E-4</v>
      </c>
      <c r="AW731" s="13">
        <f t="shared" si="1920"/>
        <v>0</v>
      </c>
      <c r="AX731" s="13">
        <f t="shared" si="1921"/>
        <v>1</v>
      </c>
      <c r="AY731" s="240">
        <v>0.40208333333333335</v>
      </c>
      <c r="AZ731" s="12">
        <f t="shared" si="1898"/>
        <v>0.13750000000000001</v>
      </c>
      <c r="BA731" s="225">
        <f t="shared" si="1899"/>
        <v>3</v>
      </c>
      <c r="BB731" s="225">
        <f t="shared" si="1900"/>
        <v>18</v>
      </c>
      <c r="BC731" s="240">
        <v>0.40208333333333335</v>
      </c>
      <c r="BD731" s="240">
        <v>0.40208333333333335</v>
      </c>
      <c r="BE731" s="12">
        <f t="shared" si="1865"/>
        <v>0</v>
      </c>
      <c r="BF731" s="13">
        <f t="shared" si="1866"/>
        <v>0</v>
      </c>
      <c r="BG731" s="13">
        <f t="shared" si="1867"/>
        <v>0</v>
      </c>
      <c r="BH731" s="240">
        <v>0.40208333333333335</v>
      </c>
      <c r="BI731" s="240">
        <v>0.40208333333333335</v>
      </c>
      <c r="BJ731" s="240"/>
      <c r="BK731" s="69">
        <f t="shared" si="1868"/>
        <v>0</v>
      </c>
      <c r="BL731" s="13">
        <f t="shared" si="1869"/>
        <v>0</v>
      </c>
      <c r="BM731" s="13">
        <f t="shared" si="1870"/>
        <v>0</v>
      </c>
      <c r="BN731" s="240">
        <v>0.40902777777777777</v>
      </c>
      <c r="BO731" s="12">
        <f t="shared" si="1465"/>
        <v>6.9444444444444198E-3</v>
      </c>
      <c r="BP731" s="225">
        <f t="shared" si="1466"/>
        <v>0</v>
      </c>
      <c r="BQ731" s="225">
        <f t="shared" si="1467"/>
        <v>10</v>
      </c>
      <c r="BR731" s="240">
        <v>0.41319444444444442</v>
      </c>
      <c r="BS731" s="12">
        <f t="shared" si="1368"/>
        <v>4.1666666666666519E-3</v>
      </c>
      <c r="BT731" s="225">
        <f t="shared" si="1369"/>
        <v>0</v>
      </c>
      <c r="BU731" s="225">
        <f t="shared" si="1370"/>
        <v>6</v>
      </c>
      <c r="BV731" s="240">
        <v>0.41319444444444442</v>
      </c>
      <c r="BW731" s="240">
        <v>0.41666666666666669</v>
      </c>
      <c r="BX731" s="12">
        <f t="shared" si="1743"/>
        <v>3.4722222222222654E-3</v>
      </c>
      <c r="BY731" s="13">
        <f t="shared" si="1744"/>
        <v>0</v>
      </c>
      <c r="BZ731" s="13">
        <f t="shared" si="1745"/>
        <v>5</v>
      </c>
      <c r="CA731" s="226">
        <f t="shared" si="1901"/>
        <v>0.34375</v>
      </c>
      <c r="CB731" s="13">
        <f t="shared" si="1902"/>
        <v>8</v>
      </c>
      <c r="CC731" s="13">
        <f t="shared" si="1903"/>
        <v>15</v>
      </c>
      <c r="CD731" s="12">
        <f t="shared" si="1883"/>
        <v>5.6249999999999981E-2</v>
      </c>
      <c r="CE731" s="13">
        <f t="shared" si="1884"/>
        <v>1</v>
      </c>
      <c r="CF731" s="13">
        <f t="shared" si="1885"/>
        <v>21</v>
      </c>
      <c r="CG731" s="12">
        <f t="shared" si="1904"/>
        <v>0.13194444444444445</v>
      </c>
      <c r="CH731" s="13">
        <f t="shared" si="1905"/>
        <v>3</v>
      </c>
      <c r="CI731" s="13">
        <f t="shared" si="1906"/>
        <v>10</v>
      </c>
      <c r="CJ731" s="12">
        <f t="shared" si="1907"/>
        <v>0.13750000000000001</v>
      </c>
      <c r="CK731" s="13">
        <f t="shared" si="1908"/>
        <v>3</v>
      </c>
      <c r="CL731" s="13">
        <f t="shared" si="1909"/>
        <v>18</v>
      </c>
      <c r="CM731" s="62"/>
      <c r="CN731" s="62"/>
      <c r="CO731" s="62"/>
      <c r="CP731" s="12">
        <f t="shared" si="1820"/>
        <v>4.5138888888888895E-2</v>
      </c>
      <c r="CQ731" s="13">
        <f t="shared" si="1871"/>
        <v>1</v>
      </c>
      <c r="CR731" s="13">
        <f t="shared" si="1872"/>
        <v>5</v>
      </c>
      <c r="CS731" s="240">
        <v>0</v>
      </c>
      <c r="CT731" s="13">
        <f t="shared" si="1873"/>
        <v>0</v>
      </c>
      <c r="CU731" s="13">
        <f t="shared" si="1874"/>
        <v>0</v>
      </c>
      <c r="CV731" s="240">
        <v>0</v>
      </c>
      <c r="CW731" s="13">
        <f t="shared" si="1922"/>
        <v>0</v>
      </c>
      <c r="CX731" s="13">
        <f t="shared" si="1923"/>
        <v>0</v>
      </c>
      <c r="CY731" s="240">
        <v>0</v>
      </c>
      <c r="CZ731" s="13">
        <f t="shared" ref="CZ731:CZ736" si="1925">HOUR(CY731)</f>
        <v>0</v>
      </c>
      <c r="DA731" s="13">
        <f t="shared" ref="DA731:DA736" si="1926">MINUTE(CY731)</f>
        <v>0</v>
      </c>
      <c r="DB731" s="240">
        <v>0</v>
      </c>
      <c r="DC731" s="13">
        <f t="shared" si="1879"/>
        <v>0</v>
      </c>
      <c r="DD731" s="13">
        <f t="shared" si="1880"/>
        <v>0</v>
      </c>
      <c r="DE731" s="240">
        <v>0</v>
      </c>
      <c r="DF731" s="13">
        <f t="shared" si="1881"/>
        <v>0</v>
      </c>
      <c r="DG731" s="13">
        <f t="shared" si="1882"/>
        <v>0</v>
      </c>
      <c r="DH731" s="240">
        <v>9.2361111111111116E-2</v>
      </c>
      <c r="DI731" s="13">
        <f t="shared" si="1854"/>
        <v>2</v>
      </c>
      <c r="DJ731" s="13">
        <f t="shared" si="1855"/>
        <v>13</v>
      </c>
      <c r="DK731" s="240">
        <v>0</v>
      </c>
      <c r="DL731" s="35">
        <f t="shared" si="1875"/>
        <v>0</v>
      </c>
      <c r="DM731" s="35">
        <f t="shared" si="1876"/>
        <v>0</v>
      </c>
      <c r="DN731" s="66">
        <f t="shared" si="1912"/>
        <v>2579693.4860000033</v>
      </c>
      <c r="DO731" s="74">
        <f t="shared" si="1890"/>
        <v>41519</v>
      </c>
      <c r="DP731" s="66">
        <f t="shared" si="1856"/>
        <v>63.348103448275864</v>
      </c>
      <c r="DQ731" s="63">
        <f t="shared" si="1924"/>
        <v>62.132842457670058</v>
      </c>
      <c r="DR731" s="66" t="e">
        <f t="shared" si="1762"/>
        <v>#NUM!</v>
      </c>
      <c r="DS731" s="96" t="e">
        <f t="shared" si="1763"/>
        <v>#NUM!</v>
      </c>
      <c r="DT731" s="66" t="e">
        <f t="shared" si="1764"/>
        <v>#NUM!</v>
      </c>
      <c r="DU731" s="66" t="e">
        <f t="shared" si="1765"/>
        <v>#NUM!</v>
      </c>
      <c r="FJ731" s="3">
        <f t="shared" si="1888"/>
        <v>7.4305555555555514E-2</v>
      </c>
      <c r="FK731" s="3">
        <f t="shared" si="1857"/>
        <v>5.5555555555555566E-2</v>
      </c>
      <c r="FL731" s="3">
        <f t="shared" si="1889"/>
        <v>0</v>
      </c>
    </row>
    <row r="732" spans="1:174">
      <c r="A732" s="555">
        <v>731</v>
      </c>
      <c r="B732" s="235">
        <v>14</v>
      </c>
      <c r="C732" s="236">
        <v>40912</v>
      </c>
      <c r="D732" s="475">
        <v>1</v>
      </c>
      <c r="E732" s="238" t="s">
        <v>863</v>
      </c>
      <c r="F732" s="235">
        <v>6</v>
      </c>
      <c r="G732" s="239" t="s">
        <v>38</v>
      </c>
      <c r="H732" s="239" t="s">
        <v>305</v>
      </c>
      <c r="I732" s="239" t="s">
        <v>819</v>
      </c>
      <c r="J732" s="240">
        <v>0.57291666666666663</v>
      </c>
      <c r="K732" s="237">
        <v>3477.15</v>
      </c>
      <c r="L732" s="239" t="s">
        <v>34</v>
      </c>
      <c r="M732" s="235">
        <v>56</v>
      </c>
      <c r="N732" s="235">
        <v>3</v>
      </c>
      <c r="O732" s="239"/>
      <c r="P732" s="240">
        <v>0.57291666666666663</v>
      </c>
      <c r="Q732" s="240">
        <v>0.57291666666666663</v>
      </c>
      <c r="R732" s="12">
        <f t="shared" si="1859"/>
        <v>0</v>
      </c>
      <c r="S732" s="13">
        <f t="shared" si="1860"/>
        <v>0</v>
      </c>
      <c r="T732" s="13">
        <f t="shared" si="1861"/>
        <v>0</v>
      </c>
      <c r="U732" s="240">
        <v>0.57638888888888895</v>
      </c>
      <c r="V732" s="12">
        <f t="shared" si="1913"/>
        <v>3.4722222222223209E-3</v>
      </c>
      <c r="W732" s="13">
        <f t="shared" si="1914"/>
        <v>0</v>
      </c>
      <c r="X732" s="225">
        <f t="shared" si="1915"/>
        <v>5</v>
      </c>
      <c r="Y732" s="240">
        <v>0.58680555555555558</v>
      </c>
      <c r="Z732" s="12">
        <f t="shared" si="1916"/>
        <v>1.041666666666663E-2</v>
      </c>
      <c r="AA732" s="13">
        <f t="shared" si="1917"/>
        <v>0</v>
      </c>
      <c r="AB732" s="13">
        <f t="shared" si="1918"/>
        <v>15</v>
      </c>
      <c r="AC732" s="240">
        <v>0.62847222222222221</v>
      </c>
      <c r="AD732" s="12">
        <f t="shared" si="1891"/>
        <v>4.166666666666663E-2</v>
      </c>
      <c r="AE732" s="13">
        <f t="shared" si="1736"/>
        <v>1</v>
      </c>
      <c r="AF732" s="13">
        <f t="shared" si="1737"/>
        <v>0</v>
      </c>
      <c r="AG732" s="240">
        <v>0.63194444444444442</v>
      </c>
      <c r="AH732" s="240">
        <v>0.68055555555555547</v>
      </c>
      <c r="AI732" s="12">
        <f t="shared" si="1892"/>
        <v>4.8611111111111049E-2</v>
      </c>
      <c r="AJ732" s="225">
        <f t="shared" si="1893"/>
        <v>1</v>
      </c>
      <c r="AK732" s="225">
        <f t="shared" si="1894"/>
        <v>10</v>
      </c>
      <c r="AL732" s="240">
        <v>0.63194444444444442</v>
      </c>
      <c r="AM732" s="240">
        <v>0.68055555555555547</v>
      </c>
      <c r="AN732" s="12">
        <f t="shared" si="1862"/>
        <v>4.8611111111111049E-2</v>
      </c>
      <c r="AO732" s="13">
        <f t="shared" si="1863"/>
        <v>1</v>
      </c>
      <c r="AP732" s="13">
        <f t="shared" si="1864"/>
        <v>10</v>
      </c>
      <c r="AQ732" s="240">
        <v>0.72777777777777775</v>
      </c>
      <c r="AR732" s="12">
        <f t="shared" si="1895"/>
        <v>4.7222222222222276E-2</v>
      </c>
      <c r="AS732" s="225">
        <f t="shared" si="1896"/>
        <v>1</v>
      </c>
      <c r="AT732" s="13">
        <f t="shared" si="1897"/>
        <v>8</v>
      </c>
      <c r="AU732" s="240">
        <v>0.72986111111111107</v>
      </c>
      <c r="AV732" s="226">
        <f t="shared" si="1919"/>
        <v>2.0833333333333259E-3</v>
      </c>
      <c r="AW732" s="13">
        <f t="shared" si="1920"/>
        <v>0</v>
      </c>
      <c r="AX732" s="13">
        <f t="shared" si="1921"/>
        <v>3</v>
      </c>
      <c r="AY732" s="240">
        <v>0.84097222222222223</v>
      </c>
      <c r="AZ732" s="12">
        <f t="shared" si="1898"/>
        <v>0.11111111111111116</v>
      </c>
      <c r="BA732" s="225">
        <f t="shared" si="1899"/>
        <v>2</v>
      </c>
      <c r="BB732" s="225">
        <f t="shared" si="1900"/>
        <v>40</v>
      </c>
      <c r="BC732" s="240">
        <v>0.84097222222222223</v>
      </c>
      <c r="BD732" s="240">
        <v>0.84097222222222223</v>
      </c>
      <c r="BE732" s="12">
        <f t="shared" si="1865"/>
        <v>0</v>
      </c>
      <c r="BF732" s="13">
        <f t="shared" si="1866"/>
        <v>0</v>
      </c>
      <c r="BG732" s="13">
        <f t="shared" si="1867"/>
        <v>0</v>
      </c>
      <c r="BH732" s="240">
        <v>0.84097222222222223</v>
      </c>
      <c r="BI732" s="240">
        <v>0.84097222222222223</v>
      </c>
      <c r="BJ732" s="240"/>
      <c r="BK732" s="69">
        <f t="shared" si="1868"/>
        <v>0</v>
      </c>
      <c r="BL732" s="13">
        <f t="shared" si="1869"/>
        <v>0</v>
      </c>
      <c r="BM732" s="13">
        <f t="shared" si="1870"/>
        <v>0</v>
      </c>
      <c r="BN732" s="240">
        <v>0.84722222222222221</v>
      </c>
      <c r="BO732" s="12">
        <f t="shared" si="1465"/>
        <v>6.2499999999999778E-3</v>
      </c>
      <c r="BP732" s="225">
        <f t="shared" si="1466"/>
        <v>0</v>
      </c>
      <c r="BQ732" s="225">
        <f t="shared" si="1467"/>
        <v>9</v>
      </c>
      <c r="BR732" s="240">
        <v>0.85069444444444453</v>
      </c>
      <c r="BS732" s="12">
        <f t="shared" si="1368"/>
        <v>3.4722222222223209E-3</v>
      </c>
      <c r="BT732" s="225">
        <f t="shared" si="1369"/>
        <v>0</v>
      </c>
      <c r="BU732" s="225">
        <f t="shared" si="1370"/>
        <v>5</v>
      </c>
      <c r="BV732" s="240">
        <v>0.85069444444444453</v>
      </c>
      <c r="BW732" s="240">
        <v>0.85416666666666663</v>
      </c>
      <c r="BX732" s="12">
        <f t="shared" si="1743"/>
        <v>3.4722222222220989E-3</v>
      </c>
      <c r="BY732" s="13">
        <f t="shared" si="1744"/>
        <v>0</v>
      </c>
      <c r="BZ732" s="13">
        <f t="shared" si="1745"/>
        <v>5</v>
      </c>
      <c r="CA732" s="226">
        <f t="shared" si="1901"/>
        <v>0.28125</v>
      </c>
      <c r="CB732" s="13">
        <f t="shared" si="1902"/>
        <v>6</v>
      </c>
      <c r="CC732" s="13">
        <f t="shared" si="1903"/>
        <v>45</v>
      </c>
      <c r="CD732" s="12">
        <f t="shared" si="1883"/>
        <v>9.8611111111111205E-2</v>
      </c>
      <c r="CE732" s="13">
        <f t="shared" si="1884"/>
        <v>2</v>
      </c>
      <c r="CF732" s="13">
        <f t="shared" si="1885"/>
        <v>22</v>
      </c>
      <c r="CG732" s="12">
        <f t="shared" si="1904"/>
        <v>4.8611111111111049E-2</v>
      </c>
      <c r="CH732" s="13">
        <f t="shared" si="1905"/>
        <v>1</v>
      </c>
      <c r="CI732" s="13">
        <f t="shared" si="1906"/>
        <v>10</v>
      </c>
      <c r="CJ732" s="12">
        <f t="shared" si="1907"/>
        <v>0.11111111111111116</v>
      </c>
      <c r="CK732" s="13">
        <f t="shared" si="1908"/>
        <v>2</v>
      </c>
      <c r="CL732" s="13">
        <f t="shared" si="1909"/>
        <v>40</v>
      </c>
      <c r="CM732" s="62"/>
      <c r="CN732" s="62"/>
      <c r="CO732" s="62"/>
      <c r="CP732" s="12">
        <f t="shared" si="1820"/>
        <v>4.3055555555555611E-2</v>
      </c>
      <c r="CQ732" s="13">
        <f t="shared" si="1871"/>
        <v>1</v>
      </c>
      <c r="CR732" s="13">
        <f t="shared" si="1872"/>
        <v>2</v>
      </c>
      <c r="CS732" s="240">
        <v>0</v>
      </c>
      <c r="CT732" s="13">
        <f t="shared" si="1873"/>
        <v>0</v>
      </c>
      <c r="CU732" s="13">
        <f t="shared" si="1874"/>
        <v>0</v>
      </c>
      <c r="CV732" s="240">
        <v>0</v>
      </c>
      <c r="CW732" s="13">
        <f t="shared" ref="CW732:CW751" si="1927">HOUR(CV732)</f>
        <v>0</v>
      </c>
      <c r="CX732" s="13">
        <f t="shared" ref="CX732:CX751" si="1928">MINUTE(CV732)</f>
        <v>0</v>
      </c>
      <c r="CY732" s="240">
        <v>1.1111111111111112E-2</v>
      </c>
      <c r="CZ732" s="13">
        <f t="shared" si="1925"/>
        <v>0</v>
      </c>
      <c r="DA732" s="13">
        <f t="shared" si="1926"/>
        <v>16</v>
      </c>
      <c r="DB732" s="240">
        <v>0</v>
      </c>
      <c r="DC732" s="13">
        <f t="shared" si="1879"/>
        <v>0</v>
      </c>
      <c r="DD732" s="13">
        <f t="shared" si="1880"/>
        <v>0</v>
      </c>
      <c r="DE732" s="240">
        <v>0</v>
      </c>
      <c r="DF732" s="13">
        <f t="shared" si="1881"/>
        <v>0</v>
      </c>
      <c r="DG732" s="13">
        <f t="shared" si="1882"/>
        <v>0</v>
      </c>
      <c r="DH732" s="240">
        <v>5.6944444444444443E-2</v>
      </c>
      <c r="DI732" s="13">
        <f t="shared" si="1854"/>
        <v>1</v>
      </c>
      <c r="DJ732" s="13">
        <f t="shared" si="1855"/>
        <v>22</v>
      </c>
      <c r="DK732" s="240">
        <v>0</v>
      </c>
      <c r="DL732" s="35">
        <f t="shared" si="1875"/>
        <v>0</v>
      </c>
      <c r="DM732" s="35">
        <f t="shared" si="1876"/>
        <v>0</v>
      </c>
      <c r="DN732" s="66">
        <f t="shared" si="1912"/>
        <v>2583170.6360000032</v>
      </c>
      <c r="DO732" s="74">
        <f t="shared" si="1890"/>
        <v>41575</v>
      </c>
      <c r="DP732" s="66">
        <f t="shared" si="1856"/>
        <v>62.09196428571429</v>
      </c>
      <c r="DQ732" s="63">
        <f t="shared" si="1924"/>
        <v>62.132787396271873</v>
      </c>
      <c r="DR732" s="66" t="e">
        <f t="shared" si="1762"/>
        <v>#NUM!</v>
      </c>
      <c r="DS732" s="96" t="e">
        <f t="shared" si="1763"/>
        <v>#NUM!</v>
      </c>
      <c r="DT732" s="66" t="e">
        <f t="shared" si="1764"/>
        <v>#NUM!</v>
      </c>
      <c r="DU732" s="66" t="e">
        <f t="shared" si="1765"/>
        <v>#NUM!</v>
      </c>
      <c r="FJ732" s="3">
        <f t="shared" si="1888"/>
        <v>0.12152777777777779</v>
      </c>
      <c r="FK732" s="3">
        <f t="shared" si="1857"/>
        <v>5.555555555555558E-2</v>
      </c>
      <c r="FL732" s="3">
        <f t="shared" si="1889"/>
        <v>4.7222222222222276E-2</v>
      </c>
    </row>
    <row r="733" spans="1:174">
      <c r="A733" s="554">
        <v>732</v>
      </c>
      <c r="B733" s="235">
        <v>15</v>
      </c>
      <c r="C733" s="236">
        <v>40912</v>
      </c>
      <c r="D733" s="475">
        <v>1</v>
      </c>
      <c r="E733" s="238" t="s">
        <v>879</v>
      </c>
      <c r="F733" s="235">
        <v>2</v>
      </c>
      <c r="G733" s="239" t="s">
        <v>287</v>
      </c>
      <c r="H733" s="239" t="s">
        <v>288</v>
      </c>
      <c r="I733" s="239" t="s">
        <v>25</v>
      </c>
      <c r="J733" s="240">
        <v>0.42708333333333331</v>
      </c>
      <c r="K733" s="237">
        <v>3673.53</v>
      </c>
      <c r="L733" s="239" t="s">
        <v>34</v>
      </c>
      <c r="M733" s="235">
        <v>59</v>
      </c>
      <c r="N733" s="235">
        <v>0</v>
      </c>
      <c r="O733" s="239"/>
      <c r="P733" s="240">
        <v>0.42708333333333331</v>
      </c>
      <c r="Q733" s="240">
        <v>0.42708333333333331</v>
      </c>
      <c r="R733" s="12">
        <f t="shared" si="1859"/>
        <v>0</v>
      </c>
      <c r="S733" s="13">
        <f t="shared" si="1860"/>
        <v>0</v>
      </c>
      <c r="T733" s="13">
        <f t="shared" si="1861"/>
        <v>0</v>
      </c>
      <c r="U733" s="240">
        <v>0.43055555555555558</v>
      </c>
      <c r="V733" s="12">
        <f t="shared" si="1913"/>
        <v>3.4722222222222654E-3</v>
      </c>
      <c r="W733" s="13">
        <f t="shared" si="1914"/>
        <v>0</v>
      </c>
      <c r="X733" s="225">
        <f t="shared" si="1915"/>
        <v>5</v>
      </c>
      <c r="Y733" s="240">
        <v>0.44444444444444442</v>
      </c>
      <c r="Z733" s="12">
        <f t="shared" si="1916"/>
        <v>1.388888888888884E-2</v>
      </c>
      <c r="AA733" s="13">
        <f t="shared" si="1917"/>
        <v>0</v>
      </c>
      <c r="AB733" s="13">
        <f t="shared" si="1918"/>
        <v>20</v>
      </c>
      <c r="AC733" s="240">
        <v>0.87847222222222221</v>
      </c>
      <c r="AD733" s="12">
        <f t="shared" si="1891"/>
        <v>0.43402777777777779</v>
      </c>
      <c r="AE733" s="13">
        <f t="shared" si="1736"/>
        <v>10</v>
      </c>
      <c r="AF733" s="13">
        <f t="shared" si="1737"/>
        <v>25</v>
      </c>
      <c r="AG733" s="240">
        <v>0.88194444444444453</v>
      </c>
      <c r="AH733" s="240">
        <v>1.0270833333333333</v>
      </c>
      <c r="AI733" s="12">
        <f t="shared" si="1892"/>
        <v>0.14513888888888882</v>
      </c>
      <c r="AJ733" s="225">
        <f t="shared" si="1893"/>
        <v>3</v>
      </c>
      <c r="AK733" s="225">
        <f t="shared" si="1894"/>
        <v>29</v>
      </c>
      <c r="AL733" s="240">
        <v>0.88194444444444453</v>
      </c>
      <c r="AM733" s="240">
        <v>1.0270833333333333</v>
      </c>
      <c r="AN733" s="12">
        <f t="shared" si="1862"/>
        <v>0.14513888888888882</v>
      </c>
      <c r="AO733" s="13">
        <f t="shared" si="1863"/>
        <v>3</v>
      </c>
      <c r="AP733" s="13">
        <f t="shared" si="1864"/>
        <v>29</v>
      </c>
      <c r="AQ733" s="240">
        <v>0.97777777777777775</v>
      </c>
      <c r="AR733" s="12">
        <f>AQ733-AG733</f>
        <v>9.5833333333333215E-2</v>
      </c>
      <c r="AS733" s="225">
        <f t="shared" si="1896"/>
        <v>2</v>
      </c>
      <c r="AT733" s="13">
        <f t="shared" si="1897"/>
        <v>18</v>
      </c>
      <c r="AU733" s="240">
        <v>0.97777777777777775</v>
      </c>
      <c r="AV733" s="226">
        <f t="shared" si="1919"/>
        <v>0</v>
      </c>
      <c r="AW733" s="13">
        <f t="shared" si="1920"/>
        <v>0</v>
      </c>
      <c r="AX733" s="13">
        <f t="shared" si="1921"/>
        <v>0</v>
      </c>
      <c r="AY733" s="240">
        <v>1.0534722222222224</v>
      </c>
      <c r="AZ733" s="12">
        <f t="shared" si="1898"/>
        <v>7.569444444444462E-2</v>
      </c>
      <c r="BA733" s="225">
        <f t="shared" si="1899"/>
        <v>1</v>
      </c>
      <c r="BB733" s="225">
        <f t="shared" si="1900"/>
        <v>49</v>
      </c>
      <c r="BC733" s="240">
        <v>1.0534722222222224</v>
      </c>
      <c r="BD733" s="240">
        <v>1.0534722222222224</v>
      </c>
      <c r="BE733" s="12">
        <f t="shared" si="1865"/>
        <v>0</v>
      </c>
      <c r="BF733" s="13">
        <f t="shared" si="1866"/>
        <v>0</v>
      </c>
      <c r="BG733" s="13">
        <f t="shared" si="1867"/>
        <v>0</v>
      </c>
      <c r="BH733" s="240">
        <v>1.0534722222222224</v>
      </c>
      <c r="BI733" s="240">
        <v>1.0534722222222224</v>
      </c>
      <c r="BJ733" s="240"/>
      <c r="BK733" s="69">
        <f t="shared" si="1868"/>
        <v>0</v>
      </c>
      <c r="BL733" s="13">
        <f t="shared" si="1869"/>
        <v>0</v>
      </c>
      <c r="BM733" s="13">
        <f t="shared" si="1870"/>
        <v>0</v>
      </c>
      <c r="BN733" s="240">
        <v>1.0604166666666666</v>
      </c>
      <c r="BO733" s="12">
        <f t="shared" si="1465"/>
        <v>6.9444444444441977E-3</v>
      </c>
      <c r="BP733" s="225">
        <f t="shared" si="1466"/>
        <v>0</v>
      </c>
      <c r="BQ733" s="225">
        <f t="shared" si="1467"/>
        <v>10</v>
      </c>
      <c r="BR733" s="240">
        <v>1.0638888888888889</v>
      </c>
      <c r="BS733" s="12">
        <f t="shared" si="1368"/>
        <v>3.4722222222223209E-3</v>
      </c>
      <c r="BT733" s="225">
        <f t="shared" si="1369"/>
        <v>0</v>
      </c>
      <c r="BU733" s="225">
        <f t="shared" si="1370"/>
        <v>5</v>
      </c>
      <c r="BV733" s="240">
        <v>1.0638888888888889</v>
      </c>
      <c r="BW733" s="240">
        <v>1.0659722222222221</v>
      </c>
      <c r="BX733" s="12">
        <f t="shared" si="1743"/>
        <v>2.0833333333332149E-3</v>
      </c>
      <c r="BY733" s="13">
        <f t="shared" si="1744"/>
        <v>0</v>
      </c>
      <c r="BZ733" s="13">
        <f t="shared" si="1745"/>
        <v>3</v>
      </c>
      <c r="CA733" s="226">
        <f t="shared" si="1901"/>
        <v>0.63888888888888884</v>
      </c>
      <c r="CB733" s="13">
        <f t="shared" si="1902"/>
        <v>15</v>
      </c>
      <c r="CC733" s="13">
        <f t="shared" si="1903"/>
        <v>20</v>
      </c>
      <c r="CD733" s="12">
        <f t="shared" si="1883"/>
        <v>0.54027777777777752</v>
      </c>
      <c r="CE733" s="13">
        <f t="shared" si="1884"/>
        <v>12</v>
      </c>
      <c r="CF733" s="13">
        <f t="shared" si="1885"/>
        <v>58</v>
      </c>
      <c r="CG733" s="12">
        <f t="shared" si="1904"/>
        <v>0.14513888888888882</v>
      </c>
      <c r="CH733" s="13">
        <f t="shared" si="1905"/>
        <v>3</v>
      </c>
      <c r="CI733" s="13">
        <f t="shared" si="1906"/>
        <v>29</v>
      </c>
      <c r="CJ733" s="12">
        <f t="shared" si="1907"/>
        <v>7.569444444444462E-2</v>
      </c>
      <c r="CK733" s="13">
        <f t="shared" si="1908"/>
        <v>1</v>
      </c>
      <c r="CL733" s="13">
        <f t="shared" si="1909"/>
        <v>49</v>
      </c>
      <c r="CM733" s="62"/>
      <c r="CN733" s="62"/>
      <c r="CO733" s="62"/>
      <c r="CP733" s="12">
        <f t="shared" si="1820"/>
        <v>5.4166666666666835E-2</v>
      </c>
      <c r="CQ733" s="13">
        <f t="shared" si="1871"/>
        <v>1</v>
      </c>
      <c r="CR733" s="13">
        <f t="shared" si="1872"/>
        <v>18</v>
      </c>
      <c r="CS733" s="240">
        <v>0</v>
      </c>
      <c r="CT733" s="13">
        <f t="shared" si="1873"/>
        <v>0</v>
      </c>
      <c r="CU733" s="13">
        <f t="shared" si="1874"/>
        <v>0</v>
      </c>
      <c r="CV733" s="240">
        <v>0</v>
      </c>
      <c r="CW733" s="13">
        <f t="shared" si="1927"/>
        <v>0</v>
      </c>
      <c r="CX733" s="13">
        <f t="shared" si="1928"/>
        <v>0</v>
      </c>
      <c r="CY733" s="240">
        <v>0</v>
      </c>
      <c r="CZ733" s="13">
        <f t="shared" si="1925"/>
        <v>0</v>
      </c>
      <c r="DA733" s="13">
        <f t="shared" si="1926"/>
        <v>0</v>
      </c>
      <c r="DB733" s="240">
        <v>0</v>
      </c>
      <c r="DC733" s="13">
        <f t="shared" si="1879"/>
        <v>0</v>
      </c>
      <c r="DD733" s="13">
        <f t="shared" si="1880"/>
        <v>0</v>
      </c>
      <c r="DE733" s="240">
        <v>0</v>
      </c>
      <c r="DF733" s="13">
        <f t="shared" si="1881"/>
        <v>0</v>
      </c>
      <c r="DG733" s="13">
        <f t="shared" si="1882"/>
        <v>0</v>
      </c>
      <c r="DH733" s="240">
        <v>2.1527777777777781E-2</v>
      </c>
      <c r="DI733" s="13">
        <f t="shared" si="1854"/>
        <v>0</v>
      </c>
      <c r="DJ733" s="13">
        <f t="shared" si="1855"/>
        <v>31</v>
      </c>
      <c r="DK733" s="240">
        <v>0</v>
      </c>
      <c r="DL733" s="35">
        <f t="shared" si="1875"/>
        <v>0</v>
      </c>
      <c r="DM733" s="35">
        <f t="shared" si="1876"/>
        <v>0</v>
      </c>
      <c r="DN733" s="66">
        <f t="shared" si="1912"/>
        <v>2586844.166000003</v>
      </c>
      <c r="DO733" s="74">
        <f t="shared" si="1890"/>
        <v>41634</v>
      </c>
      <c r="DP733" s="66">
        <f t="shared" si="1856"/>
        <v>62.263220338983054</v>
      </c>
      <c r="DQ733" s="63">
        <f t="shared" si="1924"/>
        <v>62.132972234231708</v>
      </c>
      <c r="DR733" s="66" t="e">
        <f t="shared" si="1762"/>
        <v>#NUM!</v>
      </c>
      <c r="DS733" s="96" t="e">
        <f t="shared" si="1763"/>
        <v>#NUM!</v>
      </c>
      <c r="DT733" s="66" t="e">
        <f t="shared" si="1764"/>
        <v>#NUM!</v>
      </c>
      <c r="DU733" s="66" t="e">
        <f t="shared" si="1765"/>
        <v>#NUM!</v>
      </c>
      <c r="FJ733" s="3">
        <f t="shared" si="1888"/>
        <v>0.4180555555555554</v>
      </c>
      <c r="FK733" s="3">
        <f t="shared" si="1857"/>
        <v>0.4513888888888889</v>
      </c>
      <c r="FL733" s="3">
        <f t="shared" si="1889"/>
        <v>-4.9305555555555602E-2</v>
      </c>
    </row>
    <row r="734" spans="1:174">
      <c r="A734" s="554">
        <v>733</v>
      </c>
      <c r="B734" s="235">
        <v>16</v>
      </c>
      <c r="C734" s="236">
        <v>40913</v>
      </c>
      <c r="D734" s="475">
        <v>1</v>
      </c>
      <c r="E734" s="238" t="s">
        <v>863</v>
      </c>
      <c r="F734" s="235">
        <v>7</v>
      </c>
      <c r="G734" s="239" t="s">
        <v>38</v>
      </c>
      <c r="H734" s="239" t="s">
        <v>883</v>
      </c>
      <c r="I734" s="239" t="s">
        <v>884</v>
      </c>
      <c r="J734" s="240">
        <v>1.0416666666666666E-2</v>
      </c>
      <c r="K734" s="237">
        <v>3624</v>
      </c>
      <c r="L734" s="239" t="s">
        <v>885</v>
      </c>
      <c r="M734" s="235">
        <v>57</v>
      </c>
      <c r="N734" s="235">
        <v>2</v>
      </c>
      <c r="O734" s="239"/>
      <c r="P734" s="240">
        <v>1.0416666666666666E-2</v>
      </c>
      <c r="Q734" s="240">
        <v>1.0416666666666666E-2</v>
      </c>
      <c r="R734" s="12">
        <f t="shared" si="1859"/>
        <v>0</v>
      </c>
      <c r="S734" s="13">
        <f t="shared" si="1860"/>
        <v>0</v>
      </c>
      <c r="T734" s="13">
        <f t="shared" si="1861"/>
        <v>0</v>
      </c>
      <c r="U734" s="240">
        <v>1.3888888888888888E-2</v>
      </c>
      <c r="V734" s="12">
        <f t="shared" si="1913"/>
        <v>3.472222222222222E-3</v>
      </c>
      <c r="W734" s="13">
        <f t="shared" si="1914"/>
        <v>0</v>
      </c>
      <c r="X734" s="225">
        <f t="shared" si="1915"/>
        <v>5</v>
      </c>
      <c r="Y734" s="240">
        <v>2.0833333333333332E-2</v>
      </c>
      <c r="Z734" s="12">
        <f t="shared" si="1916"/>
        <v>6.9444444444444441E-3</v>
      </c>
      <c r="AA734" s="13">
        <f t="shared" si="1917"/>
        <v>0</v>
      </c>
      <c r="AB734" s="13">
        <f t="shared" si="1918"/>
        <v>10</v>
      </c>
      <c r="AC734" s="240">
        <v>9.375E-2</v>
      </c>
      <c r="AD734" s="12">
        <f t="shared" si="1891"/>
        <v>7.2916666666666671E-2</v>
      </c>
      <c r="AE734" s="13">
        <f t="shared" si="1736"/>
        <v>1</v>
      </c>
      <c r="AF734" s="13">
        <f t="shared" si="1737"/>
        <v>45</v>
      </c>
      <c r="AG734" s="240">
        <v>0.10069444444444443</v>
      </c>
      <c r="AH734" s="240">
        <v>0.1423611111111111</v>
      </c>
      <c r="AI734" s="12">
        <f t="shared" si="1892"/>
        <v>4.1666666666666671E-2</v>
      </c>
      <c r="AJ734" s="225">
        <f t="shared" si="1893"/>
        <v>1</v>
      </c>
      <c r="AK734" s="225">
        <f t="shared" si="1894"/>
        <v>0</v>
      </c>
      <c r="AL734" s="240">
        <v>0.10069444444444443</v>
      </c>
      <c r="AM734" s="240">
        <v>0.1423611111111111</v>
      </c>
      <c r="AN734" s="12">
        <f t="shared" si="1862"/>
        <v>4.1666666666666671E-2</v>
      </c>
      <c r="AO734" s="13">
        <f t="shared" si="1863"/>
        <v>1</v>
      </c>
      <c r="AP734" s="13">
        <f t="shared" si="1864"/>
        <v>0</v>
      </c>
      <c r="AQ734" s="240">
        <v>0.24652777777777779</v>
      </c>
      <c r="AR734" s="12">
        <f>AQ734-AH734</f>
        <v>0.10416666666666669</v>
      </c>
      <c r="AS734" s="225">
        <f>HOUR(AR734)</f>
        <v>2</v>
      </c>
      <c r="AT734" s="13">
        <f>MINUTE(AR734)</f>
        <v>30</v>
      </c>
      <c r="AU734" s="240">
        <v>0.11805555555555557</v>
      </c>
      <c r="AV734" s="226">
        <f>AU734-AG734</f>
        <v>1.7361111111111133E-2</v>
      </c>
      <c r="AW734" s="13">
        <f t="shared" si="1920"/>
        <v>0</v>
      </c>
      <c r="AX734" s="13">
        <f t="shared" si="1921"/>
        <v>25</v>
      </c>
      <c r="AY734" s="240">
        <v>0.3611111111111111</v>
      </c>
      <c r="AZ734" s="12">
        <f t="shared" si="1898"/>
        <v>0.24305555555555552</v>
      </c>
      <c r="BA734" s="225">
        <f t="shared" si="1899"/>
        <v>5</v>
      </c>
      <c r="BB734" s="225">
        <f t="shared" si="1900"/>
        <v>50</v>
      </c>
      <c r="BC734" s="240">
        <v>0.3611111111111111</v>
      </c>
      <c r="BD734" s="240">
        <v>0.3611111111111111</v>
      </c>
      <c r="BE734" s="12">
        <f t="shared" si="1865"/>
        <v>0</v>
      </c>
      <c r="BF734" s="13">
        <f t="shared" si="1866"/>
        <v>0</v>
      </c>
      <c r="BG734" s="13">
        <f t="shared" si="1867"/>
        <v>0</v>
      </c>
      <c r="BH734" s="240">
        <v>0.3611111111111111</v>
      </c>
      <c r="BI734" s="240">
        <v>0.3611111111111111</v>
      </c>
      <c r="BJ734" s="240"/>
      <c r="BK734" s="69">
        <f t="shared" si="1868"/>
        <v>0</v>
      </c>
      <c r="BL734" s="13">
        <f t="shared" si="1869"/>
        <v>0</v>
      </c>
      <c r="BM734" s="13">
        <f t="shared" si="1870"/>
        <v>0</v>
      </c>
      <c r="BN734" s="240">
        <v>0.36805555555555558</v>
      </c>
      <c r="BO734" s="12">
        <f t="shared" si="1465"/>
        <v>6.9444444444444753E-3</v>
      </c>
      <c r="BP734" s="225">
        <f t="shared" si="1466"/>
        <v>0</v>
      </c>
      <c r="BQ734" s="225">
        <f t="shared" si="1467"/>
        <v>10</v>
      </c>
      <c r="BR734" s="240">
        <v>0.37152777777777773</v>
      </c>
      <c r="BS734" s="12">
        <f t="shared" si="1368"/>
        <v>3.4722222222221544E-3</v>
      </c>
      <c r="BT734" s="225">
        <f t="shared" si="1369"/>
        <v>0</v>
      </c>
      <c r="BU734" s="225">
        <f t="shared" si="1370"/>
        <v>5</v>
      </c>
      <c r="BV734" s="240">
        <v>0.37152777777777773</v>
      </c>
      <c r="BW734" s="240">
        <v>0.375</v>
      </c>
      <c r="BX734" s="12">
        <f t="shared" si="1743"/>
        <v>3.4722222222222654E-3</v>
      </c>
      <c r="BY734" s="13">
        <f t="shared" si="1744"/>
        <v>0</v>
      </c>
      <c r="BZ734" s="13">
        <f t="shared" si="1745"/>
        <v>5</v>
      </c>
      <c r="CA734" s="226">
        <f t="shared" si="1901"/>
        <v>0.36458333333333331</v>
      </c>
      <c r="CB734" s="13">
        <f t="shared" si="1902"/>
        <v>8</v>
      </c>
      <c r="CC734" s="13">
        <f t="shared" si="1903"/>
        <v>45</v>
      </c>
      <c r="CD734" s="12">
        <f t="shared" si="1883"/>
        <v>0.1875</v>
      </c>
      <c r="CE734" s="13">
        <f t="shared" si="1884"/>
        <v>4</v>
      </c>
      <c r="CF734" s="13">
        <f t="shared" si="1885"/>
        <v>30</v>
      </c>
      <c r="CG734" s="12">
        <f t="shared" si="1904"/>
        <v>4.1666666666666671E-2</v>
      </c>
      <c r="CH734" s="13">
        <f t="shared" si="1905"/>
        <v>1</v>
      </c>
      <c r="CI734" s="13">
        <f t="shared" si="1906"/>
        <v>0</v>
      </c>
      <c r="CJ734" s="12">
        <f t="shared" si="1907"/>
        <v>0.24305555555555552</v>
      </c>
      <c r="CK734" s="13">
        <f t="shared" si="1908"/>
        <v>5</v>
      </c>
      <c r="CL734" s="13">
        <f t="shared" si="1909"/>
        <v>50</v>
      </c>
      <c r="CM734" s="62"/>
      <c r="CN734" s="62"/>
      <c r="CO734" s="62"/>
      <c r="CP734" s="12">
        <f t="shared" si="1820"/>
        <v>6.8055555555555508E-2</v>
      </c>
      <c r="CQ734" s="13">
        <f t="shared" si="1871"/>
        <v>1</v>
      </c>
      <c r="CR734" s="13">
        <f t="shared" si="1872"/>
        <v>38</v>
      </c>
      <c r="CS734" s="240">
        <v>0</v>
      </c>
      <c r="CT734" s="13">
        <f t="shared" si="1873"/>
        <v>0</v>
      </c>
      <c r="CU734" s="13">
        <f t="shared" si="1874"/>
        <v>0</v>
      </c>
      <c r="CV734" s="240">
        <v>0</v>
      </c>
      <c r="CW734" s="13">
        <f t="shared" si="1927"/>
        <v>0</v>
      </c>
      <c r="CX734" s="13">
        <f t="shared" si="1928"/>
        <v>0</v>
      </c>
      <c r="CY734" s="240">
        <v>0</v>
      </c>
      <c r="CZ734" s="13">
        <f t="shared" si="1925"/>
        <v>0</v>
      </c>
      <c r="DA734" s="13">
        <f t="shared" si="1926"/>
        <v>0</v>
      </c>
      <c r="DB734" s="240">
        <v>0.12847222222222224</v>
      </c>
      <c r="DC734" s="13">
        <f t="shared" si="1879"/>
        <v>3</v>
      </c>
      <c r="DD734" s="13">
        <f t="shared" si="1880"/>
        <v>5</v>
      </c>
      <c r="DE734" s="240">
        <v>0</v>
      </c>
      <c r="DF734" s="13">
        <f t="shared" si="1881"/>
        <v>0</v>
      </c>
      <c r="DG734" s="13">
        <f t="shared" si="1882"/>
        <v>0</v>
      </c>
      <c r="DH734" s="240">
        <v>4.6527777777777779E-2</v>
      </c>
      <c r="DI734" s="13">
        <f t="shared" si="1854"/>
        <v>1</v>
      </c>
      <c r="DJ734" s="13">
        <f t="shared" si="1855"/>
        <v>7</v>
      </c>
      <c r="DK734" s="240">
        <v>0</v>
      </c>
      <c r="DL734" s="35">
        <f t="shared" si="1875"/>
        <v>0</v>
      </c>
      <c r="DM734" s="35">
        <f t="shared" si="1876"/>
        <v>0</v>
      </c>
      <c r="DN734" s="66">
        <f t="shared" si="1912"/>
        <v>2590468.166000003</v>
      </c>
      <c r="DO734" s="74">
        <f t="shared" si="1890"/>
        <v>41691</v>
      </c>
      <c r="DP734" s="66">
        <f t="shared" si="1856"/>
        <v>63.578947368421055</v>
      </c>
      <c r="DQ734" s="63">
        <f t="shared" si="1924"/>
        <v>62.134949173682642</v>
      </c>
      <c r="DR734" s="66" t="e">
        <f t="shared" si="1762"/>
        <v>#NUM!</v>
      </c>
      <c r="DS734" s="96" t="e">
        <f t="shared" si="1763"/>
        <v>#NUM!</v>
      </c>
      <c r="DT734" s="66" t="e">
        <f t="shared" si="1764"/>
        <v>#NUM!</v>
      </c>
      <c r="DU734" s="66" t="e">
        <f t="shared" si="1765"/>
        <v>#NUM!</v>
      </c>
      <c r="FJ734" s="3">
        <f t="shared" si="1888"/>
        <v>7.9861111111111105E-2</v>
      </c>
    </row>
    <row r="735" spans="1:174">
      <c r="A735" s="554">
        <v>734</v>
      </c>
      <c r="B735" s="235">
        <v>17</v>
      </c>
      <c r="C735" s="236">
        <v>40913</v>
      </c>
      <c r="D735" s="475">
        <v>1</v>
      </c>
      <c r="E735" s="238" t="s">
        <v>881</v>
      </c>
      <c r="F735" s="235">
        <v>2</v>
      </c>
      <c r="G735" s="239" t="s">
        <v>532</v>
      </c>
      <c r="H735" s="239" t="s">
        <v>288</v>
      </c>
      <c r="I735" s="239" t="s">
        <v>25</v>
      </c>
      <c r="J735" s="240">
        <v>0.1875</v>
      </c>
      <c r="K735" s="237">
        <v>3901</v>
      </c>
      <c r="L735" s="239" t="s">
        <v>34</v>
      </c>
      <c r="M735" s="235">
        <v>59</v>
      </c>
      <c r="N735" s="235">
        <v>0</v>
      </c>
      <c r="O735" s="239"/>
      <c r="P735" s="240">
        <v>0.1875</v>
      </c>
      <c r="Q735" s="240">
        <v>0.1875</v>
      </c>
      <c r="R735" s="12">
        <f t="shared" si="1859"/>
        <v>0</v>
      </c>
      <c r="S735" s="13">
        <f t="shared" si="1860"/>
        <v>0</v>
      </c>
      <c r="T735" s="13">
        <f t="shared" si="1861"/>
        <v>0</v>
      </c>
      <c r="U735" s="240">
        <v>0.19444444444444445</v>
      </c>
      <c r="V735" s="12">
        <f t="shared" si="1913"/>
        <v>6.9444444444444475E-3</v>
      </c>
      <c r="W735" s="13">
        <f t="shared" si="1914"/>
        <v>0</v>
      </c>
      <c r="X735" s="225">
        <f t="shared" si="1915"/>
        <v>10</v>
      </c>
      <c r="Y735" s="240">
        <v>0.20138888888888887</v>
      </c>
      <c r="Z735" s="12">
        <f t="shared" si="1916"/>
        <v>6.9444444444444198E-3</v>
      </c>
      <c r="AA735" s="13">
        <f t="shared" si="1917"/>
        <v>0</v>
      </c>
      <c r="AB735" s="13">
        <f t="shared" si="1918"/>
        <v>10</v>
      </c>
      <c r="AC735" s="240">
        <v>0.29166666666666669</v>
      </c>
      <c r="AD735" s="12">
        <f t="shared" si="1891"/>
        <v>9.0277777777777818E-2</v>
      </c>
      <c r="AE735" s="13">
        <f t="shared" si="1736"/>
        <v>2</v>
      </c>
      <c r="AF735" s="13">
        <f t="shared" si="1737"/>
        <v>10</v>
      </c>
      <c r="AG735" s="240">
        <v>0.2951388888888889</v>
      </c>
      <c r="AH735" s="240">
        <v>0.39583333333333331</v>
      </c>
      <c r="AI735" s="12">
        <f t="shared" si="1892"/>
        <v>0.10069444444444442</v>
      </c>
      <c r="AJ735" s="225">
        <f t="shared" si="1893"/>
        <v>2</v>
      </c>
      <c r="AK735" s="225">
        <f t="shared" si="1894"/>
        <v>25</v>
      </c>
      <c r="AL735" s="240">
        <v>0.2951388888888889</v>
      </c>
      <c r="AM735" s="240">
        <v>0.39583333333333331</v>
      </c>
      <c r="AN735" s="12">
        <f t="shared" si="1862"/>
        <v>0.10069444444444442</v>
      </c>
      <c r="AO735" s="13">
        <f t="shared" si="1863"/>
        <v>2</v>
      </c>
      <c r="AP735" s="13">
        <f t="shared" si="1864"/>
        <v>25</v>
      </c>
      <c r="AQ735" s="240">
        <v>0.39930555555555558</v>
      </c>
      <c r="AR735" s="12">
        <f t="shared" ref="AR735:AR743" si="1929">AQ735-AH735</f>
        <v>3.4722222222222654E-3</v>
      </c>
      <c r="AS735" s="225">
        <f t="shared" ref="AS735:AS744" si="1930">HOUR(AR735)</f>
        <v>0</v>
      </c>
      <c r="AT735" s="13">
        <f t="shared" ref="AT735:AT744" si="1931">MINUTE(AR735)</f>
        <v>5</v>
      </c>
      <c r="AU735" s="240">
        <v>0.39930555555555558</v>
      </c>
      <c r="AV735" s="226">
        <f t="shared" si="1919"/>
        <v>0</v>
      </c>
      <c r="AW735" s="13">
        <f t="shared" si="1920"/>
        <v>0</v>
      </c>
      <c r="AX735" s="13">
        <f t="shared" si="1921"/>
        <v>0</v>
      </c>
      <c r="AY735" s="240">
        <v>0.5708333333333333</v>
      </c>
      <c r="AZ735" s="12">
        <f t="shared" si="1898"/>
        <v>0.17152777777777772</v>
      </c>
      <c r="BA735" s="225">
        <f t="shared" si="1899"/>
        <v>4</v>
      </c>
      <c r="BB735" s="225">
        <f t="shared" si="1900"/>
        <v>7</v>
      </c>
      <c r="BC735" s="240">
        <v>0.5708333333333333</v>
      </c>
      <c r="BD735" s="240">
        <v>0.5708333333333333</v>
      </c>
      <c r="BE735" s="12">
        <f t="shared" si="1865"/>
        <v>0</v>
      </c>
      <c r="BF735" s="13">
        <f t="shared" si="1866"/>
        <v>0</v>
      </c>
      <c r="BG735" s="13">
        <f t="shared" si="1867"/>
        <v>0</v>
      </c>
      <c r="BH735" s="240">
        <v>0.5708333333333333</v>
      </c>
      <c r="BI735" s="240">
        <v>0.5708333333333333</v>
      </c>
      <c r="BJ735" s="240"/>
      <c r="BK735" s="69">
        <f t="shared" si="1868"/>
        <v>0</v>
      </c>
      <c r="BL735" s="13">
        <f t="shared" si="1869"/>
        <v>0</v>
      </c>
      <c r="BM735" s="13">
        <f t="shared" si="1870"/>
        <v>0</v>
      </c>
      <c r="BN735" s="240">
        <v>0.58333333333333337</v>
      </c>
      <c r="BO735" s="12">
        <f t="shared" si="1465"/>
        <v>1.2500000000000067E-2</v>
      </c>
      <c r="BP735" s="225">
        <f t="shared" si="1466"/>
        <v>0</v>
      </c>
      <c r="BQ735" s="225">
        <f t="shared" si="1467"/>
        <v>18</v>
      </c>
      <c r="BR735" s="240">
        <v>0.58680555555555558</v>
      </c>
      <c r="BS735" s="12">
        <f t="shared" si="1368"/>
        <v>3.4722222222222099E-3</v>
      </c>
      <c r="BT735" s="225">
        <f t="shared" si="1369"/>
        <v>0</v>
      </c>
      <c r="BU735" s="225">
        <f t="shared" si="1370"/>
        <v>5</v>
      </c>
      <c r="BV735" s="240">
        <v>0.58680555555555558</v>
      </c>
      <c r="BW735" s="240">
        <v>0.59027777777777779</v>
      </c>
      <c r="BX735" s="12">
        <f t="shared" si="1743"/>
        <v>3.4722222222222099E-3</v>
      </c>
      <c r="BY735" s="13">
        <f t="shared" si="1744"/>
        <v>0</v>
      </c>
      <c r="BZ735" s="13">
        <f t="shared" si="1745"/>
        <v>5</v>
      </c>
      <c r="CA735" s="226">
        <f t="shared" si="1901"/>
        <v>0.40277777777777779</v>
      </c>
      <c r="CB735" s="13">
        <f t="shared" si="1902"/>
        <v>9</v>
      </c>
      <c r="CC735" s="13">
        <f t="shared" si="1903"/>
        <v>40</v>
      </c>
      <c r="CD735" s="12">
        <f t="shared" si="1883"/>
        <v>0.10972222222222236</v>
      </c>
      <c r="CE735" s="13">
        <f t="shared" si="1884"/>
        <v>2</v>
      </c>
      <c r="CF735" s="13">
        <f t="shared" si="1885"/>
        <v>38</v>
      </c>
      <c r="CG735" s="12">
        <f t="shared" si="1904"/>
        <v>0.10069444444444442</v>
      </c>
      <c r="CH735" s="13">
        <f t="shared" si="1905"/>
        <v>2</v>
      </c>
      <c r="CI735" s="13">
        <f t="shared" si="1906"/>
        <v>25</v>
      </c>
      <c r="CJ735" s="12">
        <f t="shared" si="1907"/>
        <v>0.17152777777777772</v>
      </c>
      <c r="CK735" s="13">
        <f t="shared" si="1908"/>
        <v>4</v>
      </c>
      <c r="CL735" s="13">
        <f t="shared" si="1909"/>
        <v>7</v>
      </c>
      <c r="CM735" s="62"/>
      <c r="CN735" s="62"/>
      <c r="CO735" s="62"/>
      <c r="CP735" s="12">
        <f t="shared" si="1820"/>
        <v>0.1291666666666666</v>
      </c>
      <c r="CQ735" s="13">
        <f t="shared" si="1871"/>
        <v>3</v>
      </c>
      <c r="CR735" s="13">
        <f t="shared" si="1872"/>
        <v>6</v>
      </c>
      <c r="CS735" s="240">
        <v>0</v>
      </c>
      <c r="CT735" s="13">
        <f t="shared" si="1873"/>
        <v>0</v>
      </c>
      <c r="CU735" s="13">
        <f t="shared" si="1874"/>
        <v>0</v>
      </c>
      <c r="CV735" s="240">
        <v>0</v>
      </c>
      <c r="CW735" s="13">
        <f t="shared" si="1927"/>
        <v>0</v>
      </c>
      <c r="CX735" s="13">
        <f t="shared" si="1928"/>
        <v>0</v>
      </c>
      <c r="CY735" s="240">
        <v>1.5277777777777777E-2</v>
      </c>
      <c r="CZ735" s="13">
        <f t="shared" si="1925"/>
        <v>0</v>
      </c>
      <c r="DA735" s="13">
        <f t="shared" si="1926"/>
        <v>22</v>
      </c>
      <c r="DB735" s="240">
        <v>0</v>
      </c>
      <c r="DC735" s="13">
        <f t="shared" si="1879"/>
        <v>0</v>
      </c>
      <c r="DD735" s="13">
        <f t="shared" si="1880"/>
        <v>0</v>
      </c>
      <c r="DE735" s="240">
        <v>0</v>
      </c>
      <c r="DF735" s="13">
        <f t="shared" si="1881"/>
        <v>0</v>
      </c>
      <c r="DG735" s="13">
        <f t="shared" si="1882"/>
        <v>0</v>
      </c>
      <c r="DH735" s="240">
        <v>2.7083333333333334E-2</v>
      </c>
      <c r="DI735" s="13">
        <f t="shared" si="1854"/>
        <v>0</v>
      </c>
      <c r="DJ735" s="13">
        <f t="shared" si="1855"/>
        <v>39</v>
      </c>
      <c r="DK735" s="240">
        <v>7.013888888888889E-2</v>
      </c>
      <c r="DL735" s="35">
        <f t="shared" si="1875"/>
        <v>1</v>
      </c>
      <c r="DM735" s="35">
        <f t="shared" si="1876"/>
        <v>41</v>
      </c>
      <c r="DN735" s="66">
        <f t="shared" si="1912"/>
        <v>2594369.166000003</v>
      </c>
      <c r="DO735" s="74">
        <f t="shared" si="1890"/>
        <v>41750</v>
      </c>
      <c r="DP735" s="66">
        <f t="shared" si="1856"/>
        <v>66.118644067796609</v>
      </c>
      <c r="DQ735" s="63">
        <f t="shared" si="1924"/>
        <v>62.14057882634738</v>
      </c>
      <c r="DR735" s="66" t="e">
        <f t="shared" si="1762"/>
        <v>#NUM!</v>
      </c>
      <c r="DS735" s="96" t="e">
        <f t="shared" si="1763"/>
        <v>#NUM!</v>
      </c>
      <c r="DT735" s="66" t="e">
        <f t="shared" si="1764"/>
        <v>#NUM!</v>
      </c>
      <c r="DU735" s="66" t="e">
        <f t="shared" si="1765"/>
        <v>#NUM!</v>
      </c>
      <c r="FJ735" s="3">
        <f t="shared" si="1888"/>
        <v>0.13055555555555565</v>
      </c>
      <c r="FK735" s="3">
        <f t="shared" si="1857"/>
        <v>0.10416666666666669</v>
      </c>
      <c r="FL735" s="3">
        <f t="shared" ref="FL735:FL743" si="1932">AQ735-AM735</f>
        <v>3.4722222222222654E-3</v>
      </c>
    </row>
    <row r="736" spans="1:174">
      <c r="A736" s="554">
        <v>735</v>
      </c>
      <c r="B736" s="235">
        <v>18</v>
      </c>
      <c r="C736" s="236">
        <v>40913</v>
      </c>
      <c r="D736" s="475">
        <v>1</v>
      </c>
      <c r="E736" s="238" t="s">
        <v>882</v>
      </c>
      <c r="F736" s="235">
        <v>1</v>
      </c>
      <c r="G736" s="239" t="s">
        <v>492</v>
      </c>
      <c r="H736" s="239" t="s">
        <v>413</v>
      </c>
      <c r="I736" s="239" t="s">
        <v>689</v>
      </c>
      <c r="J736" s="240">
        <v>0.30902777777777779</v>
      </c>
      <c r="K736" s="237">
        <v>3627</v>
      </c>
      <c r="L736" s="239" t="s">
        <v>34</v>
      </c>
      <c r="M736" s="235">
        <v>59</v>
      </c>
      <c r="N736" s="235">
        <v>0</v>
      </c>
      <c r="O736" s="239"/>
      <c r="P736" s="240">
        <v>0.30902777777777779</v>
      </c>
      <c r="Q736" s="240">
        <v>0.30902777777777779</v>
      </c>
      <c r="R736" s="12">
        <f t="shared" si="1859"/>
        <v>0</v>
      </c>
      <c r="S736" s="13">
        <f t="shared" si="1860"/>
        <v>0</v>
      </c>
      <c r="T736" s="13">
        <f t="shared" si="1861"/>
        <v>0</v>
      </c>
      <c r="U736" s="240">
        <v>0.40972222222222227</v>
      </c>
      <c r="V736" s="12">
        <f t="shared" si="1913"/>
        <v>0.10069444444444448</v>
      </c>
      <c r="W736" s="13">
        <f t="shared" si="1914"/>
        <v>2</v>
      </c>
      <c r="X736" s="225">
        <f t="shared" si="1915"/>
        <v>25</v>
      </c>
      <c r="Y736" s="240">
        <v>0.4236111111111111</v>
      </c>
      <c r="Z736" s="12">
        <f t="shared" si="1916"/>
        <v>1.388888888888884E-2</v>
      </c>
      <c r="AA736" s="13">
        <f t="shared" si="1917"/>
        <v>0</v>
      </c>
      <c r="AB736" s="13">
        <f t="shared" si="1918"/>
        <v>20</v>
      </c>
      <c r="AC736" s="240">
        <v>0.70833333333333337</v>
      </c>
      <c r="AD736" s="12">
        <f t="shared" si="1891"/>
        <v>0.28472222222222227</v>
      </c>
      <c r="AE736" s="13">
        <f t="shared" si="1736"/>
        <v>6</v>
      </c>
      <c r="AF736" s="13">
        <f t="shared" si="1737"/>
        <v>50</v>
      </c>
      <c r="AG736" s="240">
        <v>0.71180555555555547</v>
      </c>
      <c r="AH736" s="240">
        <v>0.79305555555555562</v>
      </c>
      <c r="AI736" s="12">
        <f t="shared" si="1892"/>
        <v>8.1250000000000155E-2</v>
      </c>
      <c r="AJ736" s="225">
        <f t="shared" si="1893"/>
        <v>1</v>
      </c>
      <c r="AK736" s="225">
        <f t="shared" si="1894"/>
        <v>57</v>
      </c>
      <c r="AL736" s="240">
        <v>0.71180555555555547</v>
      </c>
      <c r="AM736" s="240">
        <v>0.79305555555555562</v>
      </c>
      <c r="AN736" s="12">
        <f t="shared" si="1862"/>
        <v>8.1250000000000155E-2</v>
      </c>
      <c r="AO736" s="13">
        <f t="shared" si="1863"/>
        <v>1</v>
      </c>
      <c r="AP736" s="13">
        <f t="shared" si="1864"/>
        <v>57</v>
      </c>
      <c r="AQ736" s="240">
        <v>0.77013888888888893</v>
      </c>
      <c r="AR736" s="12">
        <v>2.0833333333333333E-3</v>
      </c>
      <c r="AS736" s="225">
        <f t="shared" si="1930"/>
        <v>0</v>
      </c>
      <c r="AT736" s="13">
        <f t="shared" si="1931"/>
        <v>3</v>
      </c>
      <c r="AU736" s="240">
        <v>0.77083333333333337</v>
      </c>
      <c r="AV736" s="226">
        <f t="shared" si="1919"/>
        <v>6.9444444444444198E-4</v>
      </c>
      <c r="AW736" s="13">
        <f t="shared" si="1920"/>
        <v>0</v>
      </c>
      <c r="AX736" s="13">
        <f t="shared" si="1921"/>
        <v>1</v>
      </c>
      <c r="AY736" s="240">
        <v>0.84097222222222223</v>
      </c>
      <c r="AZ736" s="12">
        <f t="shared" si="1898"/>
        <v>7.0138888888888862E-2</v>
      </c>
      <c r="BA736" s="225">
        <f t="shared" si="1899"/>
        <v>1</v>
      </c>
      <c r="BB736" s="225">
        <f t="shared" si="1900"/>
        <v>41</v>
      </c>
      <c r="BC736" s="240">
        <v>0.84097222222222223</v>
      </c>
      <c r="BD736" s="240">
        <v>0.84097222222222223</v>
      </c>
      <c r="BE736" s="12">
        <f t="shared" si="1865"/>
        <v>0</v>
      </c>
      <c r="BF736" s="13">
        <f t="shared" si="1866"/>
        <v>0</v>
      </c>
      <c r="BG736" s="13">
        <f t="shared" si="1867"/>
        <v>0</v>
      </c>
      <c r="BH736" s="240">
        <v>0.84097222222222223</v>
      </c>
      <c r="BI736" s="240">
        <v>0.84097222222222223</v>
      </c>
      <c r="BJ736" s="240"/>
      <c r="BK736" s="69">
        <f t="shared" si="1868"/>
        <v>0</v>
      </c>
      <c r="BL736" s="13">
        <f t="shared" si="1869"/>
        <v>0</v>
      </c>
      <c r="BM736" s="13">
        <f t="shared" si="1870"/>
        <v>0</v>
      </c>
      <c r="BN736" s="240">
        <v>0.84722222222222221</v>
      </c>
      <c r="BO736" s="12">
        <f t="shared" si="1465"/>
        <v>6.2499999999999778E-3</v>
      </c>
      <c r="BP736" s="225">
        <f t="shared" si="1466"/>
        <v>0</v>
      </c>
      <c r="BQ736" s="225">
        <f t="shared" si="1467"/>
        <v>9</v>
      </c>
      <c r="BR736" s="240">
        <v>0.85069444444444453</v>
      </c>
      <c r="BS736" s="12">
        <f t="shared" si="1368"/>
        <v>3.4722222222223209E-3</v>
      </c>
      <c r="BT736" s="225">
        <f t="shared" si="1369"/>
        <v>0</v>
      </c>
      <c r="BU736" s="225">
        <f t="shared" si="1370"/>
        <v>5</v>
      </c>
      <c r="BV736" s="240">
        <v>0.85069444444444453</v>
      </c>
      <c r="BW736" s="240">
        <v>0.85416666666666663</v>
      </c>
      <c r="BX736" s="12">
        <f t="shared" si="1743"/>
        <v>3.4722222222220989E-3</v>
      </c>
      <c r="BY736" s="13">
        <f t="shared" si="1744"/>
        <v>0</v>
      </c>
      <c r="BZ736" s="13">
        <f t="shared" si="1745"/>
        <v>5</v>
      </c>
      <c r="CA736" s="226">
        <f t="shared" si="1901"/>
        <v>0.54513888888888884</v>
      </c>
      <c r="CB736" s="13">
        <f t="shared" si="1902"/>
        <v>13</v>
      </c>
      <c r="CC736" s="13">
        <f t="shared" si="1903"/>
        <v>5</v>
      </c>
      <c r="CD736" s="12">
        <f t="shared" ref="CD736:CD761" si="1933">AD736+AR736+BO736+BS736</f>
        <v>0.29652777777777789</v>
      </c>
      <c r="CE736" s="13">
        <f t="shared" ref="CE736:CE761" si="1934">HOUR(CD736)</f>
        <v>7</v>
      </c>
      <c r="CF736" s="13">
        <f t="shared" ref="CF736:CF761" si="1935">MINUTE(CD736)</f>
        <v>7</v>
      </c>
      <c r="CG736" s="12">
        <f t="shared" si="1904"/>
        <v>8.1250000000000155E-2</v>
      </c>
      <c r="CH736" s="13">
        <f t="shared" si="1905"/>
        <v>1</v>
      </c>
      <c r="CI736" s="13">
        <f t="shared" si="1906"/>
        <v>57</v>
      </c>
      <c r="CJ736" s="12">
        <f t="shared" si="1907"/>
        <v>7.0138888888888862E-2</v>
      </c>
      <c r="CK736" s="13">
        <f t="shared" si="1908"/>
        <v>1</v>
      </c>
      <c r="CL736" s="13">
        <f t="shared" si="1909"/>
        <v>41</v>
      </c>
      <c r="CM736" s="62"/>
      <c r="CN736" s="62"/>
      <c r="CO736" s="62"/>
      <c r="CP736" s="12">
        <f t="shared" ref="CP736:CP751" si="1936">AZ736-(CS736+CV736+CY736+DB736+DE736+DH736)</f>
        <v>4.513888888888886E-2</v>
      </c>
      <c r="CQ736" s="13">
        <f t="shared" si="1871"/>
        <v>1</v>
      </c>
      <c r="CR736" s="13">
        <f t="shared" si="1872"/>
        <v>5</v>
      </c>
      <c r="CS736" s="240">
        <v>0</v>
      </c>
      <c r="CT736" s="13">
        <f t="shared" si="1873"/>
        <v>0</v>
      </c>
      <c r="CU736" s="13">
        <f t="shared" si="1874"/>
        <v>0</v>
      </c>
      <c r="CV736" s="240">
        <v>1.1111111111111112E-2</v>
      </c>
      <c r="CW736" s="13">
        <f t="shared" si="1927"/>
        <v>0</v>
      </c>
      <c r="CX736" s="13">
        <f t="shared" si="1928"/>
        <v>16</v>
      </c>
      <c r="CY736" s="240">
        <v>0</v>
      </c>
      <c r="CZ736" s="13">
        <f t="shared" si="1925"/>
        <v>0</v>
      </c>
      <c r="DA736" s="13">
        <f t="shared" si="1926"/>
        <v>0</v>
      </c>
      <c r="DB736" s="240">
        <v>0</v>
      </c>
      <c r="DC736" s="13">
        <f t="shared" si="1879"/>
        <v>0</v>
      </c>
      <c r="DD736" s="13">
        <f t="shared" si="1880"/>
        <v>0</v>
      </c>
      <c r="DE736" s="240">
        <v>0</v>
      </c>
      <c r="DF736" s="13">
        <f t="shared" si="1881"/>
        <v>0</v>
      </c>
      <c r="DG736" s="13">
        <f t="shared" si="1882"/>
        <v>0</v>
      </c>
      <c r="DH736" s="240">
        <v>1.3888888888888888E-2</v>
      </c>
      <c r="DI736" s="13">
        <f t="shared" si="1854"/>
        <v>0</v>
      </c>
      <c r="DJ736" s="13">
        <f t="shared" si="1855"/>
        <v>20</v>
      </c>
      <c r="DK736" s="240">
        <v>0</v>
      </c>
      <c r="DL736" s="35">
        <f t="shared" si="1875"/>
        <v>0</v>
      </c>
      <c r="DM736" s="35">
        <f t="shared" si="1876"/>
        <v>0</v>
      </c>
      <c r="DN736" s="66">
        <f t="shared" si="1912"/>
        <v>2597996.166000003</v>
      </c>
      <c r="DO736" s="74">
        <f t="shared" si="1890"/>
        <v>41809</v>
      </c>
      <c r="DP736" s="66">
        <f t="shared" si="1856"/>
        <v>61.474576271186443</v>
      </c>
      <c r="DQ736" s="63">
        <f t="shared" si="1924"/>
        <v>62.139638977253774</v>
      </c>
      <c r="DR736" s="66" t="e">
        <f t="shared" si="1762"/>
        <v>#NUM!</v>
      </c>
      <c r="DS736" s="96" t="e">
        <f t="shared" si="1763"/>
        <v>#NUM!</v>
      </c>
      <c r="DT736" s="66" t="e">
        <f t="shared" si="1764"/>
        <v>#NUM!</v>
      </c>
      <c r="DU736" s="66" t="e">
        <f t="shared" si="1765"/>
        <v>#NUM!</v>
      </c>
      <c r="FJ736" s="3">
        <f t="shared" si="1888"/>
        <v>0.39374999999999982</v>
      </c>
      <c r="FK736" s="3">
        <f t="shared" si="1857"/>
        <v>0.39930555555555558</v>
      </c>
      <c r="FL736" s="3">
        <f t="shared" si="1932"/>
        <v>-2.2916666666666696E-2</v>
      </c>
    </row>
    <row r="737" spans="1:168">
      <c r="A737" s="554">
        <v>736</v>
      </c>
      <c r="B737" s="235">
        <v>19</v>
      </c>
      <c r="C737" s="236">
        <v>40913</v>
      </c>
      <c r="D737" s="475">
        <v>1</v>
      </c>
      <c r="E737" s="238" t="s">
        <v>863</v>
      </c>
      <c r="F737" s="235">
        <v>8</v>
      </c>
      <c r="G737" s="239" t="s">
        <v>38</v>
      </c>
      <c r="H737" s="239" t="s">
        <v>337</v>
      </c>
      <c r="I737" s="239" t="s">
        <v>644</v>
      </c>
      <c r="J737" s="240">
        <v>0.67708333333333337</v>
      </c>
      <c r="K737" s="237">
        <v>3849</v>
      </c>
      <c r="L737" s="239" t="s">
        <v>33</v>
      </c>
      <c r="M737" s="235">
        <v>59</v>
      </c>
      <c r="N737" s="235">
        <v>0</v>
      </c>
      <c r="O737" s="239"/>
      <c r="P737" s="240">
        <v>0.67708333333333337</v>
      </c>
      <c r="Q737" s="240">
        <v>0.67708333333333337</v>
      </c>
      <c r="R737" s="12">
        <f t="shared" si="1859"/>
        <v>0</v>
      </c>
      <c r="S737" s="13">
        <f t="shared" si="1860"/>
        <v>0</v>
      </c>
      <c r="T737" s="13">
        <f t="shared" si="1861"/>
        <v>0</v>
      </c>
      <c r="U737" s="240">
        <v>0.69444444444444453</v>
      </c>
      <c r="V737" s="12">
        <f t="shared" si="1913"/>
        <v>1.736111111111116E-2</v>
      </c>
      <c r="W737" s="13">
        <f t="shared" si="1914"/>
        <v>0</v>
      </c>
      <c r="X737" s="225">
        <f t="shared" si="1915"/>
        <v>25</v>
      </c>
      <c r="Y737" s="240">
        <v>0.70486111111111116</v>
      </c>
      <c r="Z737" s="12">
        <f t="shared" si="1916"/>
        <v>1.041666666666663E-2</v>
      </c>
      <c r="AA737" s="13">
        <f t="shared" si="1917"/>
        <v>0</v>
      </c>
      <c r="AB737" s="13">
        <f t="shared" si="1918"/>
        <v>15</v>
      </c>
      <c r="AC737" s="240">
        <v>0.76041666666666663</v>
      </c>
      <c r="AD737" s="12">
        <f t="shared" si="1891"/>
        <v>5.5555555555555469E-2</v>
      </c>
      <c r="AE737" s="13">
        <f t="shared" si="1736"/>
        <v>1</v>
      </c>
      <c r="AF737" s="13">
        <f t="shared" si="1737"/>
        <v>20</v>
      </c>
      <c r="AG737" s="240">
        <v>0.82291666666666663</v>
      </c>
      <c r="AH737" s="240">
        <v>0.86458333333333337</v>
      </c>
      <c r="AI737" s="12">
        <f t="shared" si="1892"/>
        <v>4.1666666666666741E-2</v>
      </c>
      <c r="AJ737" s="225">
        <f t="shared" si="1893"/>
        <v>1</v>
      </c>
      <c r="AK737" s="225">
        <f t="shared" si="1894"/>
        <v>0</v>
      </c>
      <c r="AL737" s="240">
        <v>0.82291666666666663</v>
      </c>
      <c r="AM737" s="240">
        <v>0.86458333333333337</v>
      </c>
      <c r="AN737" s="12">
        <f t="shared" si="1862"/>
        <v>4.1666666666666741E-2</v>
      </c>
      <c r="AO737" s="13">
        <f t="shared" si="1863"/>
        <v>1</v>
      </c>
      <c r="AP737" s="13">
        <f t="shared" si="1864"/>
        <v>0</v>
      </c>
      <c r="AQ737" s="240">
        <v>0.8666666666666667</v>
      </c>
      <c r="AR737" s="12">
        <f t="shared" si="1929"/>
        <v>2.0833333333333259E-3</v>
      </c>
      <c r="AS737" s="225">
        <f t="shared" si="1930"/>
        <v>0</v>
      </c>
      <c r="AT737" s="13">
        <f t="shared" si="1931"/>
        <v>3</v>
      </c>
      <c r="AU737" s="240">
        <v>0.86805555555555547</v>
      </c>
      <c r="AV737" s="226">
        <f t="shared" si="1919"/>
        <v>1.3888888888887729E-3</v>
      </c>
      <c r="AW737" s="13">
        <f t="shared" si="1920"/>
        <v>0</v>
      </c>
      <c r="AX737" s="13">
        <f t="shared" si="1921"/>
        <v>2</v>
      </c>
      <c r="AY737" s="240">
        <v>0.91666666666666663</v>
      </c>
      <c r="AZ737" s="12">
        <f t="shared" si="1898"/>
        <v>4.861111111111116E-2</v>
      </c>
      <c r="BA737" s="225">
        <f t="shared" si="1899"/>
        <v>1</v>
      </c>
      <c r="BB737" s="225">
        <f t="shared" si="1900"/>
        <v>10</v>
      </c>
      <c r="BC737" s="240">
        <v>0.91666666666666663</v>
      </c>
      <c r="BD737" s="240">
        <v>0.91666666666666663</v>
      </c>
      <c r="BE737" s="12">
        <f t="shared" si="1865"/>
        <v>0</v>
      </c>
      <c r="BF737" s="13">
        <f t="shared" si="1866"/>
        <v>0</v>
      </c>
      <c r="BG737" s="13">
        <f t="shared" si="1867"/>
        <v>0</v>
      </c>
      <c r="BH737" s="240">
        <v>0.91666666666666663</v>
      </c>
      <c r="BI737" s="240">
        <v>0.91666666666666663</v>
      </c>
      <c r="BJ737" s="240"/>
      <c r="BK737" s="69">
        <f t="shared" si="1868"/>
        <v>0</v>
      </c>
      <c r="BL737" s="13">
        <f t="shared" si="1869"/>
        <v>0</v>
      </c>
      <c r="BM737" s="13">
        <f t="shared" si="1870"/>
        <v>0</v>
      </c>
      <c r="BN737" s="240">
        <v>0.92361111111111116</v>
      </c>
      <c r="BO737" s="12">
        <f t="shared" si="1465"/>
        <v>6.9444444444445308E-3</v>
      </c>
      <c r="BP737" s="225">
        <f t="shared" si="1466"/>
        <v>0</v>
      </c>
      <c r="BQ737" s="225">
        <f t="shared" si="1467"/>
        <v>10</v>
      </c>
      <c r="BR737" s="240">
        <v>0.92708333333333337</v>
      </c>
      <c r="BS737" s="12">
        <f t="shared" si="1368"/>
        <v>3.4722222222222099E-3</v>
      </c>
      <c r="BT737" s="225">
        <f t="shared" si="1369"/>
        <v>0</v>
      </c>
      <c r="BU737" s="225">
        <f t="shared" si="1370"/>
        <v>5</v>
      </c>
      <c r="BV737" s="240">
        <v>0.92708333333333337</v>
      </c>
      <c r="BW737" s="240">
        <v>0.93055555555555547</v>
      </c>
      <c r="BX737" s="12">
        <f t="shared" si="1743"/>
        <v>3.4722222222220989E-3</v>
      </c>
      <c r="BY737" s="13">
        <f t="shared" si="1744"/>
        <v>0</v>
      </c>
      <c r="BZ737" s="13">
        <f t="shared" si="1745"/>
        <v>5</v>
      </c>
      <c r="CA737" s="226">
        <f t="shared" si="1901"/>
        <v>0.2534722222222221</v>
      </c>
      <c r="CB737" s="13">
        <f t="shared" si="1902"/>
        <v>6</v>
      </c>
      <c r="CC737" s="13">
        <f t="shared" si="1903"/>
        <v>5</v>
      </c>
      <c r="CD737" s="12">
        <f t="shared" si="1933"/>
        <v>6.8055555555555536E-2</v>
      </c>
      <c r="CE737" s="13">
        <f t="shared" si="1934"/>
        <v>1</v>
      </c>
      <c r="CF737" s="13">
        <f t="shared" si="1935"/>
        <v>38</v>
      </c>
      <c r="CG737" s="12">
        <f t="shared" si="1904"/>
        <v>4.1666666666666741E-2</v>
      </c>
      <c r="CH737" s="13">
        <f t="shared" si="1905"/>
        <v>1</v>
      </c>
      <c r="CI737" s="13">
        <f t="shared" si="1906"/>
        <v>0</v>
      </c>
      <c r="CJ737" s="12">
        <f t="shared" si="1907"/>
        <v>4.861111111111116E-2</v>
      </c>
      <c r="CK737" s="13">
        <f t="shared" si="1908"/>
        <v>1</v>
      </c>
      <c r="CL737" s="13">
        <f t="shared" si="1909"/>
        <v>10</v>
      </c>
      <c r="CM737" s="62"/>
      <c r="CN737" s="62"/>
      <c r="CO737" s="62"/>
      <c r="CP737" s="12">
        <f t="shared" si="1936"/>
        <v>2.5000000000000046E-2</v>
      </c>
      <c r="CQ737" s="13">
        <f t="shared" si="1871"/>
        <v>0</v>
      </c>
      <c r="CR737" s="13">
        <f t="shared" si="1872"/>
        <v>36</v>
      </c>
      <c r="CS737" s="240">
        <v>0</v>
      </c>
      <c r="CT737" s="13">
        <f t="shared" si="1873"/>
        <v>0</v>
      </c>
      <c r="CU737" s="13">
        <f t="shared" si="1874"/>
        <v>0</v>
      </c>
      <c r="CV737" s="240">
        <v>0</v>
      </c>
      <c r="CW737" s="13">
        <f t="shared" si="1927"/>
        <v>0</v>
      </c>
      <c r="CX737" s="13">
        <f t="shared" si="1928"/>
        <v>0</v>
      </c>
      <c r="CY737" s="240">
        <v>0</v>
      </c>
      <c r="CZ737" s="13">
        <f t="shared" ref="CZ737:CZ742" si="1937">HOUR(CY737)</f>
        <v>0</v>
      </c>
      <c r="DA737" s="13">
        <f t="shared" ref="DA737:DA742" si="1938">MINUTE(CY737)</f>
        <v>0</v>
      </c>
      <c r="DB737" s="240">
        <v>0</v>
      </c>
      <c r="DC737" s="13">
        <f t="shared" si="1879"/>
        <v>0</v>
      </c>
      <c r="DD737" s="13">
        <f t="shared" si="1880"/>
        <v>0</v>
      </c>
      <c r="DE737" s="240">
        <v>7.6388888888888886E-3</v>
      </c>
      <c r="DF737" s="13">
        <f t="shared" si="1881"/>
        <v>0</v>
      </c>
      <c r="DG737" s="13">
        <f t="shared" si="1882"/>
        <v>11</v>
      </c>
      <c r="DH737" s="240">
        <v>1.5972222222222224E-2</v>
      </c>
      <c r="DI737" s="13">
        <f t="shared" si="1854"/>
        <v>0</v>
      </c>
      <c r="DJ737" s="13">
        <f t="shared" si="1855"/>
        <v>23</v>
      </c>
      <c r="DK737" s="240">
        <v>0</v>
      </c>
      <c r="DL737" s="35">
        <f t="shared" si="1875"/>
        <v>0</v>
      </c>
      <c r="DM737" s="35">
        <f t="shared" si="1876"/>
        <v>0</v>
      </c>
      <c r="DN737" s="66">
        <f t="shared" si="1912"/>
        <v>2601845.166000003</v>
      </c>
      <c r="DO737" s="74">
        <f t="shared" si="1890"/>
        <v>41868</v>
      </c>
      <c r="DP737" s="66">
        <f t="shared" si="1856"/>
        <v>65.237288135593218</v>
      </c>
      <c r="DQ737" s="63">
        <f t="shared" si="1924"/>
        <v>62.144004155918672</v>
      </c>
      <c r="DR737" s="66" t="e">
        <f t="shared" si="1762"/>
        <v>#NUM!</v>
      </c>
      <c r="DS737" s="96" t="e">
        <f t="shared" si="1763"/>
        <v>#NUM!</v>
      </c>
      <c r="DT737" s="66" t="e">
        <f t="shared" si="1764"/>
        <v>#NUM!</v>
      </c>
      <c r="DU737" s="66" t="e">
        <f t="shared" si="1765"/>
        <v>#NUM!</v>
      </c>
      <c r="FJ737" s="3">
        <f t="shared" si="1888"/>
        <v>0.1631944444444442</v>
      </c>
      <c r="FK737" s="3">
        <f t="shared" si="1857"/>
        <v>8.3333333333333259E-2</v>
      </c>
      <c r="FL737" s="3">
        <f t="shared" si="1932"/>
        <v>2.0833333333333259E-3</v>
      </c>
    </row>
    <row r="738" spans="1:168">
      <c r="A738" s="554">
        <v>737</v>
      </c>
      <c r="B738" s="235">
        <v>20</v>
      </c>
      <c r="C738" s="236">
        <v>40913</v>
      </c>
      <c r="D738" s="475">
        <v>1</v>
      </c>
      <c r="E738" s="238" t="s">
        <v>863</v>
      </c>
      <c r="F738" s="235">
        <v>9</v>
      </c>
      <c r="G738" s="239" t="s">
        <v>38</v>
      </c>
      <c r="H738" s="239" t="s">
        <v>305</v>
      </c>
      <c r="I738" s="239" t="s">
        <v>819</v>
      </c>
      <c r="J738" s="240">
        <v>0.72916666666666663</v>
      </c>
      <c r="K738" s="237">
        <v>3342</v>
      </c>
      <c r="L738" s="239" t="s">
        <v>34</v>
      </c>
      <c r="M738" s="235">
        <v>53</v>
      </c>
      <c r="N738" s="235">
        <v>6</v>
      </c>
      <c r="O738" s="239"/>
      <c r="P738" s="240">
        <v>0.72916666666666663</v>
      </c>
      <c r="Q738" s="240">
        <v>0.72916666666666663</v>
      </c>
      <c r="R738" s="12">
        <f t="shared" si="1859"/>
        <v>0</v>
      </c>
      <c r="S738" s="13">
        <f t="shared" si="1860"/>
        <v>0</v>
      </c>
      <c r="T738" s="13">
        <f t="shared" si="1861"/>
        <v>0</v>
      </c>
      <c r="U738" s="240">
        <v>0.89583333333333337</v>
      </c>
      <c r="V738" s="12">
        <f t="shared" si="1913"/>
        <v>0.16666666666666674</v>
      </c>
      <c r="W738" s="13">
        <f t="shared" si="1914"/>
        <v>4</v>
      </c>
      <c r="X738" s="225">
        <f t="shared" si="1915"/>
        <v>0</v>
      </c>
      <c r="Y738" s="240">
        <v>0.91666666666666663</v>
      </c>
      <c r="Z738" s="12">
        <f t="shared" si="1916"/>
        <v>2.0833333333333259E-2</v>
      </c>
      <c r="AA738" s="13">
        <f t="shared" si="1917"/>
        <v>0</v>
      </c>
      <c r="AB738" s="13">
        <f t="shared" si="1918"/>
        <v>30</v>
      </c>
      <c r="AC738" s="240">
        <v>0.98958333333333337</v>
      </c>
      <c r="AD738" s="12">
        <f t="shared" si="1891"/>
        <v>7.2916666666666741E-2</v>
      </c>
      <c r="AE738" s="13">
        <f t="shared" si="1736"/>
        <v>1</v>
      </c>
      <c r="AF738" s="13">
        <f t="shared" si="1737"/>
        <v>45</v>
      </c>
      <c r="AG738" s="240">
        <v>0.99305555555555547</v>
      </c>
      <c r="AH738" s="240">
        <v>1.0416666666666667</v>
      </c>
      <c r="AI738" s="12">
        <f t="shared" si="1892"/>
        <v>4.8611111111111271E-2</v>
      </c>
      <c r="AJ738" s="225">
        <f t="shared" si="1893"/>
        <v>1</v>
      </c>
      <c r="AK738" s="225">
        <f t="shared" si="1894"/>
        <v>10</v>
      </c>
      <c r="AL738" s="240">
        <v>0.99305555555555547</v>
      </c>
      <c r="AM738" s="240">
        <v>1.0416666666666667</v>
      </c>
      <c r="AN738" s="12">
        <f t="shared" si="1862"/>
        <v>4.8611111111111271E-2</v>
      </c>
      <c r="AO738" s="13">
        <f t="shared" si="1863"/>
        <v>1</v>
      </c>
      <c r="AP738" s="13">
        <f t="shared" si="1864"/>
        <v>10</v>
      </c>
      <c r="AQ738" s="240">
        <v>1.0458333333333334</v>
      </c>
      <c r="AR738" s="12">
        <f t="shared" si="1929"/>
        <v>4.1666666666666519E-3</v>
      </c>
      <c r="AS738" s="225">
        <f t="shared" si="1930"/>
        <v>0</v>
      </c>
      <c r="AT738" s="13">
        <f t="shared" si="1931"/>
        <v>6</v>
      </c>
      <c r="AU738" s="240">
        <v>1.0458333333333334</v>
      </c>
      <c r="AV738" s="226">
        <f t="shared" si="1919"/>
        <v>0</v>
      </c>
      <c r="AW738" s="13">
        <f t="shared" si="1920"/>
        <v>0</v>
      </c>
      <c r="AX738" s="13">
        <f t="shared" si="1921"/>
        <v>0</v>
      </c>
      <c r="AY738" s="240">
        <v>1.1430555555555555</v>
      </c>
      <c r="AZ738" s="12">
        <f t="shared" si="1898"/>
        <v>9.7222222222222099E-2</v>
      </c>
      <c r="BA738" s="225">
        <f t="shared" si="1899"/>
        <v>2</v>
      </c>
      <c r="BB738" s="225">
        <f t="shared" si="1900"/>
        <v>20</v>
      </c>
      <c r="BC738" s="240">
        <v>1.1430555555555555</v>
      </c>
      <c r="BD738" s="240">
        <v>1.1430555555555555</v>
      </c>
      <c r="BE738" s="12">
        <f t="shared" si="1865"/>
        <v>0</v>
      </c>
      <c r="BF738" s="13">
        <f t="shared" si="1866"/>
        <v>0</v>
      </c>
      <c r="BG738" s="13">
        <f t="shared" si="1867"/>
        <v>0</v>
      </c>
      <c r="BH738" s="240">
        <v>1.1430555555555555</v>
      </c>
      <c r="BI738" s="240">
        <v>1.1430555555555555</v>
      </c>
      <c r="BJ738" s="240"/>
      <c r="BK738" s="69">
        <f t="shared" si="1868"/>
        <v>0</v>
      </c>
      <c r="BL738" s="13">
        <f t="shared" si="1869"/>
        <v>0</v>
      </c>
      <c r="BM738" s="13">
        <f t="shared" si="1870"/>
        <v>0</v>
      </c>
      <c r="BN738" s="240">
        <v>1.1493055555555556</v>
      </c>
      <c r="BO738" s="12">
        <f t="shared" si="1465"/>
        <v>6.2500000000000888E-3</v>
      </c>
      <c r="BP738" s="225">
        <f t="shared" si="1466"/>
        <v>0</v>
      </c>
      <c r="BQ738" s="225">
        <f t="shared" si="1467"/>
        <v>9</v>
      </c>
      <c r="BR738" s="240">
        <v>1.1527777777777779</v>
      </c>
      <c r="BS738" s="12">
        <f t="shared" si="1368"/>
        <v>3.4722222222223209E-3</v>
      </c>
      <c r="BT738" s="225">
        <f t="shared" si="1369"/>
        <v>0</v>
      </c>
      <c r="BU738" s="225">
        <f t="shared" si="1370"/>
        <v>5</v>
      </c>
      <c r="BV738" s="240">
        <v>1.1527777777777779</v>
      </c>
      <c r="BW738" s="240">
        <v>1.15625</v>
      </c>
      <c r="BX738" s="12">
        <f t="shared" si="1743"/>
        <v>3.4722222222220989E-3</v>
      </c>
      <c r="BY738" s="13">
        <f t="shared" si="1744"/>
        <v>0</v>
      </c>
      <c r="BZ738" s="13">
        <f t="shared" si="1745"/>
        <v>5</v>
      </c>
      <c r="CA738" s="226">
        <f t="shared" si="1901"/>
        <v>0.42708333333333337</v>
      </c>
      <c r="CB738" s="13">
        <f t="shared" si="1902"/>
        <v>10</v>
      </c>
      <c r="CC738" s="13">
        <f t="shared" si="1903"/>
        <v>15</v>
      </c>
      <c r="CD738" s="12">
        <f t="shared" si="1933"/>
        <v>8.6805555555555802E-2</v>
      </c>
      <c r="CE738" s="13">
        <f t="shared" si="1934"/>
        <v>2</v>
      </c>
      <c r="CF738" s="13">
        <f t="shared" si="1935"/>
        <v>5</v>
      </c>
      <c r="CG738" s="12">
        <f t="shared" si="1904"/>
        <v>4.8611111111111271E-2</v>
      </c>
      <c r="CH738" s="13">
        <f t="shared" si="1905"/>
        <v>1</v>
      </c>
      <c r="CI738" s="13">
        <f t="shared" si="1906"/>
        <v>10</v>
      </c>
      <c r="CJ738" s="12">
        <f t="shared" si="1907"/>
        <v>9.7222222222222099E-2</v>
      </c>
      <c r="CK738" s="13">
        <f t="shared" si="1908"/>
        <v>2</v>
      </c>
      <c r="CL738" s="13">
        <f t="shared" si="1909"/>
        <v>20</v>
      </c>
      <c r="CM738" s="62"/>
      <c r="CN738" s="62"/>
      <c r="CO738" s="62"/>
      <c r="CP738" s="12">
        <f t="shared" si="1936"/>
        <v>6.2499999999999875E-2</v>
      </c>
      <c r="CQ738" s="13">
        <f t="shared" si="1871"/>
        <v>1</v>
      </c>
      <c r="CR738" s="13">
        <f t="shared" si="1872"/>
        <v>30</v>
      </c>
      <c r="CS738" s="240">
        <v>0</v>
      </c>
      <c r="CT738" s="13">
        <f t="shared" si="1873"/>
        <v>0</v>
      </c>
      <c r="CU738" s="13">
        <f t="shared" si="1874"/>
        <v>0</v>
      </c>
      <c r="CV738" s="240">
        <v>0</v>
      </c>
      <c r="CW738" s="13">
        <f t="shared" si="1927"/>
        <v>0</v>
      </c>
      <c r="CX738" s="13">
        <f t="shared" si="1928"/>
        <v>0</v>
      </c>
      <c r="CY738" s="240">
        <v>0</v>
      </c>
      <c r="CZ738" s="13">
        <f t="shared" si="1937"/>
        <v>0</v>
      </c>
      <c r="DA738" s="13">
        <f t="shared" si="1938"/>
        <v>0</v>
      </c>
      <c r="DB738" s="240">
        <v>0</v>
      </c>
      <c r="DC738" s="13">
        <f t="shared" si="1879"/>
        <v>0</v>
      </c>
      <c r="DD738" s="13">
        <f t="shared" si="1880"/>
        <v>0</v>
      </c>
      <c r="DE738" s="240">
        <v>1.3888888888888888E-2</v>
      </c>
      <c r="DF738" s="13">
        <f t="shared" si="1881"/>
        <v>0</v>
      </c>
      <c r="DG738" s="13">
        <f t="shared" si="1882"/>
        <v>20</v>
      </c>
      <c r="DH738" s="240">
        <v>2.0833333333333332E-2</v>
      </c>
      <c r="DI738" s="13">
        <f t="shared" si="1854"/>
        <v>0</v>
      </c>
      <c r="DJ738" s="13">
        <f t="shared" si="1855"/>
        <v>30</v>
      </c>
      <c r="DK738" s="240">
        <v>0</v>
      </c>
      <c r="DL738" s="35">
        <f t="shared" si="1875"/>
        <v>0</v>
      </c>
      <c r="DM738" s="35">
        <f t="shared" si="1876"/>
        <v>0</v>
      </c>
      <c r="DN738" s="66">
        <f t="shared" si="1912"/>
        <v>2605187.166000003</v>
      </c>
      <c r="DO738" s="74">
        <f t="shared" si="1890"/>
        <v>41921</v>
      </c>
      <c r="DP738" s="66">
        <f t="shared" si="1856"/>
        <v>63.056603773584904</v>
      </c>
      <c r="DQ738" s="63">
        <f t="shared" si="1924"/>
        <v>62.145157939934712</v>
      </c>
      <c r="DR738" s="66" t="e">
        <f t="shared" si="1762"/>
        <v>#NUM!</v>
      </c>
      <c r="DS738" s="96" t="e">
        <f t="shared" si="1763"/>
        <v>#NUM!</v>
      </c>
      <c r="DT738" s="66" t="e">
        <f t="shared" si="1764"/>
        <v>#NUM!</v>
      </c>
      <c r="DU738" s="66" t="e">
        <f t="shared" si="1765"/>
        <v>#NUM!</v>
      </c>
      <c r="FJ738" s="3">
        <f t="shared" si="1888"/>
        <v>0.28125</v>
      </c>
      <c r="FK738" s="3">
        <f t="shared" si="1857"/>
        <v>0.26041666666666674</v>
      </c>
      <c r="FL738" s="3">
        <f t="shared" si="1932"/>
        <v>4.1666666666666519E-3</v>
      </c>
    </row>
    <row r="739" spans="1:168">
      <c r="A739" s="554">
        <v>738</v>
      </c>
      <c r="B739" s="235">
        <v>21</v>
      </c>
      <c r="C739" s="236">
        <v>40914</v>
      </c>
      <c r="D739" s="475">
        <v>1</v>
      </c>
      <c r="E739" s="238" t="s">
        <v>891</v>
      </c>
      <c r="F739" s="235">
        <v>1</v>
      </c>
      <c r="G739" s="239" t="s">
        <v>736</v>
      </c>
      <c r="H739" s="239" t="s">
        <v>413</v>
      </c>
      <c r="I739" s="239" t="s">
        <v>783</v>
      </c>
      <c r="J739" s="240">
        <v>1.0416666666666666E-2</v>
      </c>
      <c r="K739" s="237">
        <v>3583</v>
      </c>
      <c r="L739" s="239" t="s">
        <v>34</v>
      </c>
      <c r="M739" s="235">
        <v>59</v>
      </c>
      <c r="N739" s="235">
        <v>0</v>
      </c>
      <c r="O739" s="239"/>
      <c r="P739" s="240">
        <v>1.0416666666666666E-2</v>
      </c>
      <c r="Q739" s="240">
        <v>1.0416666666666666E-2</v>
      </c>
      <c r="R739" s="12">
        <f t="shared" si="1859"/>
        <v>0</v>
      </c>
      <c r="S739" s="13">
        <f t="shared" si="1860"/>
        <v>0</v>
      </c>
      <c r="T739" s="13">
        <f t="shared" si="1861"/>
        <v>0</v>
      </c>
      <c r="U739" s="240">
        <v>8.3333333333333329E-2</v>
      </c>
      <c r="V739" s="12">
        <f t="shared" si="1913"/>
        <v>7.2916666666666657E-2</v>
      </c>
      <c r="W739" s="13">
        <f t="shared" si="1914"/>
        <v>1</v>
      </c>
      <c r="X739" s="225">
        <f t="shared" si="1915"/>
        <v>45</v>
      </c>
      <c r="Y739" s="240">
        <v>8.6805555555555566E-2</v>
      </c>
      <c r="Z739" s="12">
        <f t="shared" si="1916"/>
        <v>3.4722222222222376E-3</v>
      </c>
      <c r="AA739" s="13">
        <f t="shared" si="1917"/>
        <v>0</v>
      </c>
      <c r="AB739" s="13">
        <f t="shared" si="1918"/>
        <v>5</v>
      </c>
      <c r="AC739" s="240">
        <v>0.1076388888888889</v>
      </c>
      <c r="AD739" s="12">
        <f t="shared" si="1891"/>
        <v>2.0833333333333329E-2</v>
      </c>
      <c r="AE739" s="13">
        <f t="shared" si="1736"/>
        <v>0</v>
      </c>
      <c r="AF739" s="13">
        <f t="shared" si="1737"/>
        <v>30</v>
      </c>
      <c r="AG739" s="240">
        <v>0.1111111111111111</v>
      </c>
      <c r="AH739" s="240">
        <v>0.14583333333333334</v>
      </c>
      <c r="AI739" s="12">
        <f t="shared" si="1892"/>
        <v>3.4722222222222238E-2</v>
      </c>
      <c r="AJ739" s="225">
        <f t="shared" si="1893"/>
        <v>0</v>
      </c>
      <c r="AK739" s="225">
        <f t="shared" si="1894"/>
        <v>50</v>
      </c>
      <c r="AL739" s="240">
        <v>0.1111111111111111</v>
      </c>
      <c r="AM739" s="240">
        <v>0.14583333333333334</v>
      </c>
      <c r="AN739" s="12">
        <f t="shared" si="1862"/>
        <v>3.4722222222222238E-2</v>
      </c>
      <c r="AO739" s="13">
        <f t="shared" si="1863"/>
        <v>0</v>
      </c>
      <c r="AP739" s="13">
        <f t="shared" si="1864"/>
        <v>50</v>
      </c>
      <c r="AQ739" s="240">
        <v>0.18055555555555555</v>
      </c>
      <c r="AR739" s="12">
        <f t="shared" si="1929"/>
        <v>3.472222222222221E-2</v>
      </c>
      <c r="AS739" s="225">
        <f t="shared" si="1930"/>
        <v>0</v>
      </c>
      <c r="AT739" s="13">
        <f t="shared" si="1931"/>
        <v>50</v>
      </c>
      <c r="AU739" s="240">
        <v>0.22500000000000001</v>
      </c>
      <c r="AV739" s="226">
        <f t="shared" si="1919"/>
        <v>4.4444444444444453E-2</v>
      </c>
      <c r="AW739" s="13">
        <f t="shared" si="1920"/>
        <v>1</v>
      </c>
      <c r="AX739" s="13">
        <f t="shared" si="1921"/>
        <v>4</v>
      </c>
      <c r="AY739" s="240">
        <v>0.40416666666666662</v>
      </c>
      <c r="AZ739" s="12">
        <f t="shared" si="1898"/>
        <v>0.17916666666666661</v>
      </c>
      <c r="BA739" s="225">
        <f t="shared" si="1899"/>
        <v>4</v>
      </c>
      <c r="BB739" s="225">
        <f t="shared" si="1900"/>
        <v>18</v>
      </c>
      <c r="BC739" s="240">
        <v>0.40416666666666662</v>
      </c>
      <c r="BD739" s="240">
        <v>0.40416666666666662</v>
      </c>
      <c r="BE739" s="12">
        <f t="shared" si="1865"/>
        <v>0</v>
      </c>
      <c r="BF739" s="13">
        <f t="shared" si="1866"/>
        <v>0</v>
      </c>
      <c r="BG739" s="13">
        <f t="shared" si="1867"/>
        <v>0</v>
      </c>
      <c r="BH739" s="240">
        <v>0.40416666666666662</v>
      </c>
      <c r="BI739" s="240">
        <v>0.40416666666666662</v>
      </c>
      <c r="BJ739" s="240"/>
      <c r="BK739" s="69">
        <f t="shared" si="1868"/>
        <v>0</v>
      </c>
      <c r="BL739" s="13">
        <f t="shared" si="1869"/>
        <v>0</v>
      </c>
      <c r="BM739" s="13">
        <f t="shared" si="1870"/>
        <v>0</v>
      </c>
      <c r="BN739" s="240">
        <v>0.40972222222222227</v>
      </c>
      <c r="BO739" s="12">
        <f t="shared" si="1465"/>
        <v>5.5555555555556468E-3</v>
      </c>
      <c r="BP739" s="225">
        <f t="shared" si="1466"/>
        <v>0</v>
      </c>
      <c r="BQ739" s="225">
        <f t="shared" si="1467"/>
        <v>8</v>
      </c>
      <c r="BR739" s="240">
        <v>0.41319444444444442</v>
      </c>
      <c r="BS739" s="12">
        <f t="shared" si="1368"/>
        <v>3.4722222222221544E-3</v>
      </c>
      <c r="BT739" s="225">
        <f t="shared" si="1369"/>
        <v>0</v>
      </c>
      <c r="BU739" s="225">
        <f t="shared" si="1370"/>
        <v>5</v>
      </c>
      <c r="BV739" s="240">
        <v>0.41319444444444442</v>
      </c>
      <c r="BW739" s="240">
        <v>0.41666666666666669</v>
      </c>
      <c r="BX739" s="12">
        <f t="shared" si="1743"/>
        <v>3.4722222222222654E-3</v>
      </c>
      <c r="BY739" s="13">
        <f t="shared" si="1744"/>
        <v>0</v>
      </c>
      <c r="BZ739" s="13">
        <f t="shared" si="1745"/>
        <v>5</v>
      </c>
      <c r="CA739" s="226">
        <f t="shared" si="1901"/>
        <v>0.40625</v>
      </c>
      <c r="CB739" s="13">
        <f t="shared" si="1902"/>
        <v>9</v>
      </c>
      <c r="CC739" s="13">
        <f t="shared" si="1903"/>
        <v>45</v>
      </c>
      <c r="CD739" s="12">
        <f t="shared" si="1933"/>
        <v>6.458333333333334E-2</v>
      </c>
      <c r="CE739" s="13">
        <f t="shared" si="1934"/>
        <v>1</v>
      </c>
      <c r="CF739" s="13">
        <f t="shared" si="1935"/>
        <v>33</v>
      </c>
      <c r="CG739" s="12">
        <f t="shared" si="1904"/>
        <v>3.4722222222222238E-2</v>
      </c>
      <c r="CH739" s="13">
        <f t="shared" si="1905"/>
        <v>0</v>
      </c>
      <c r="CI739" s="13">
        <f t="shared" si="1906"/>
        <v>50</v>
      </c>
      <c r="CJ739" s="12">
        <f t="shared" si="1907"/>
        <v>0.17916666666666661</v>
      </c>
      <c r="CK739" s="13">
        <f t="shared" si="1908"/>
        <v>4</v>
      </c>
      <c r="CL739" s="13">
        <f t="shared" si="1909"/>
        <v>18</v>
      </c>
      <c r="CM739" s="62"/>
      <c r="CN739" s="62"/>
      <c r="CO739" s="62"/>
      <c r="CP739" s="12">
        <f t="shared" si="1936"/>
        <v>6.6666666666666596E-2</v>
      </c>
      <c r="CQ739" s="13">
        <f t="shared" si="1871"/>
        <v>1</v>
      </c>
      <c r="CR739" s="13">
        <f t="shared" si="1872"/>
        <v>36</v>
      </c>
      <c r="CS739" s="240">
        <v>0</v>
      </c>
      <c r="CT739" s="13">
        <f t="shared" si="1873"/>
        <v>0</v>
      </c>
      <c r="CU739" s="13">
        <f t="shared" si="1874"/>
        <v>0</v>
      </c>
      <c r="CV739" s="240">
        <v>4.0972222222222222E-2</v>
      </c>
      <c r="CW739" s="13">
        <f t="shared" si="1927"/>
        <v>0</v>
      </c>
      <c r="CX739" s="13">
        <f t="shared" si="1928"/>
        <v>59</v>
      </c>
      <c r="CY739" s="240">
        <v>0</v>
      </c>
      <c r="CZ739" s="13">
        <f t="shared" si="1937"/>
        <v>0</v>
      </c>
      <c r="DA739" s="13">
        <f t="shared" si="1938"/>
        <v>0</v>
      </c>
      <c r="DB739" s="240">
        <v>0</v>
      </c>
      <c r="DC739" s="13">
        <f t="shared" si="1879"/>
        <v>0</v>
      </c>
      <c r="DD739" s="13">
        <f t="shared" si="1880"/>
        <v>0</v>
      </c>
      <c r="DE739" s="240">
        <v>0</v>
      </c>
      <c r="DF739" s="13">
        <f t="shared" si="1881"/>
        <v>0</v>
      </c>
      <c r="DG739" s="13">
        <f t="shared" si="1882"/>
        <v>0</v>
      </c>
      <c r="DH739" s="240">
        <v>7.1527777777777787E-2</v>
      </c>
      <c r="DI739" s="13">
        <f t="shared" si="1854"/>
        <v>1</v>
      </c>
      <c r="DJ739" s="13">
        <f t="shared" si="1855"/>
        <v>43</v>
      </c>
      <c r="DK739" s="240">
        <v>0</v>
      </c>
      <c r="DL739" s="35">
        <f t="shared" si="1875"/>
        <v>0</v>
      </c>
      <c r="DM739" s="35">
        <f t="shared" si="1876"/>
        <v>0</v>
      </c>
      <c r="DN739" s="66">
        <f t="shared" si="1912"/>
        <v>2608770.166000003</v>
      </c>
      <c r="DO739" s="74">
        <f t="shared" si="1890"/>
        <v>41980</v>
      </c>
      <c r="DP739" s="66">
        <f t="shared" si="1856"/>
        <v>60.728813559322035</v>
      </c>
      <c r="DQ739" s="63">
        <f t="shared" si="1924"/>
        <v>62.143167365412175</v>
      </c>
      <c r="DR739" s="66" t="e">
        <f t="shared" si="1762"/>
        <v>#NUM!</v>
      </c>
      <c r="DS739" s="96" t="e">
        <f t="shared" si="1763"/>
        <v>#NUM!</v>
      </c>
      <c r="DT739" s="66" t="e">
        <f t="shared" si="1764"/>
        <v>#NUM!</v>
      </c>
      <c r="DU739" s="66" t="e">
        <f t="shared" si="1765"/>
        <v>#NUM!</v>
      </c>
      <c r="FJ739" s="3">
        <f t="shared" si="1888"/>
        <v>0.19236111111111115</v>
      </c>
      <c r="FK739" s="3">
        <f t="shared" si="1857"/>
        <v>9.7222222222222224E-2</v>
      </c>
      <c r="FL739" s="3">
        <f t="shared" si="1932"/>
        <v>3.472222222222221E-2</v>
      </c>
    </row>
    <row r="740" spans="1:168">
      <c r="A740" s="554">
        <f>A739 + 1</f>
        <v>739</v>
      </c>
      <c r="B740" s="235">
        <f xml:space="preserve"> B739 + 1</f>
        <v>22</v>
      </c>
      <c r="C740" s="236">
        <v>40914</v>
      </c>
      <c r="D740" s="475">
        <v>1</v>
      </c>
      <c r="E740" s="238" t="s">
        <v>863</v>
      </c>
      <c r="F740" s="235">
        <v>10</v>
      </c>
      <c r="G740" s="239" t="s">
        <v>38</v>
      </c>
      <c r="H740" s="239" t="s">
        <v>305</v>
      </c>
      <c r="I740" s="239" t="s">
        <v>819</v>
      </c>
      <c r="J740" s="240">
        <v>0.40625</v>
      </c>
      <c r="K740" s="237">
        <v>3393</v>
      </c>
      <c r="L740" s="239" t="s">
        <v>34</v>
      </c>
      <c r="M740" s="235">
        <v>55</v>
      </c>
      <c r="N740" s="235">
        <v>4</v>
      </c>
      <c r="O740" s="239"/>
      <c r="P740" s="240">
        <v>0.40625</v>
      </c>
      <c r="Q740" s="240">
        <v>0.40625</v>
      </c>
      <c r="R740" s="12">
        <f t="shared" si="1859"/>
        <v>0</v>
      </c>
      <c r="S740" s="13">
        <f t="shared" si="1860"/>
        <v>0</v>
      </c>
      <c r="T740" s="13">
        <f t="shared" si="1861"/>
        <v>0</v>
      </c>
      <c r="U740" s="240">
        <v>0.40972222222222227</v>
      </c>
      <c r="V740" s="12">
        <f t="shared" si="1913"/>
        <v>3.4722222222222654E-3</v>
      </c>
      <c r="W740" s="13">
        <f t="shared" si="1914"/>
        <v>0</v>
      </c>
      <c r="X740" s="225">
        <f t="shared" si="1915"/>
        <v>5</v>
      </c>
      <c r="Y740" s="240">
        <v>0.4236111111111111</v>
      </c>
      <c r="Z740" s="12">
        <f t="shared" si="1916"/>
        <v>1.388888888888884E-2</v>
      </c>
      <c r="AA740" s="13">
        <f t="shared" si="1917"/>
        <v>0</v>
      </c>
      <c r="AB740" s="13">
        <f t="shared" si="1918"/>
        <v>20</v>
      </c>
      <c r="AC740" s="240">
        <v>0.44444444444444442</v>
      </c>
      <c r="AD740" s="12">
        <f t="shared" si="1891"/>
        <v>2.0833333333333315E-2</v>
      </c>
      <c r="AE740" s="13">
        <f t="shared" si="1736"/>
        <v>0</v>
      </c>
      <c r="AF740" s="13">
        <f t="shared" si="1737"/>
        <v>30</v>
      </c>
      <c r="AG740" s="240">
        <v>0.45833333333333331</v>
      </c>
      <c r="AH740" s="240">
        <v>0.51736111111111105</v>
      </c>
      <c r="AI740" s="12">
        <f t="shared" si="1892"/>
        <v>5.9027777777777735E-2</v>
      </c>
      <c r="AJ740" s="225">
        <f t="shared" si="1893"/>
        <v>1</v>
      </c>
      <c r="AK740" s="225">
        <f t="shared" si="1894"/>
        <v>25</v>
      </c>
      <c r="AL740" s="240">
        <v>0.45833333333333331</v>
      </c>
      <c r="AM740" s="240">
        <v>0.51736111111111105</v>
      </c>
      <c r="AN740" s="12">
        <f t="shared" si="1862"/>
        <v>5.9027777777777735E-2</v>
      </c>
      <c r="AO740" s="13">
        <f t="shared" si="1863"/>
        <v>1</v>
      </c>
      <c r="AP740" s="13">
        <f t="shared" si="1864"/>
        <v>25</v>
      </c>
      <c r="AQ740" s="240">
        <v>0.5180555555555556</v>
      </c>
      <c r="AR740" s="12">
        <f t="shared" si="1929"/>
        <v>6.94444444444553E-4</v>
      </c>
      <c r="AS740" s="225">
        <f t="shared" si="1930"/>
        <v>0</v>
      </c>
      <c r="AT740" s="13">
        <f t="shared" si="1931"/>
        <v>1</v>
      </c>
      <c r="AU740" s="240">
        <v>0.51944444444444449</v>
      </c>
      <c r="AV740" s="226">
        <f t="shared" si="1919"/>
        <v>1.388888888888884E-3</v>
      </c>
      <c r="AW740" s="13">
        <f t="shared" si="1920"/>
        <v>0</v>
      </c>
      <c r="AX740" s="13">
        <f t="shared" si="1921"/>
        <v>2</v>
      </c>
      <c r="AY740" s="240">
        <v>0.58750000000000002</v>
      </c>
      <c r="AZ740" s="12">
        <f t="shared" si="1898"/>
        <v>6.8055555555555536E-2</v>
      </c>
      <c r="BA740" s="225">
        <f t="shared" si="1899"/>
        <v>1</v>
      </c>
      <c r="BB740" s="225">
        <f t="shared" si="1900"/>
        <v>38</v>
      </c>
      <c r="BC740" s="240">
        <v>0.58750000000000002</v>
      </c>
      <c r="BD740" s="240">
        <v>0.58750000000000002</v>
      </c>
      <c r="BE740" s="12">
        <f t="shared" si="1865"/>
        <v>0</v>
      </c>
      <c r="BF740" s="13">
        <f t="shared" si="1866"/>
        <v>0</v>
      </c>
      <c r="BG740" s="13">
        <f t="shared" si="1867"/>
        <v>0</v>
      </c>
      <c r="BH740" s="240">
        <v>0.58750000000000002</v>
      </c>
      <c r="BI740" s="240">
        <v>0.58750000000000002</v>
      </c>
      <c r="BJ740" s="240"/>
      <c r="BK740" s="69">
        <f t="shared" si="1868"/>
        <v>0</v>
      </c>
      <c r="BL740" s="13">
        <f t="shared" si="1869"/>
        <v>0</v>
      </c>
      <c r="BM740" s="13">
        <f t="shared" si="1870"/>
        <v>0</v>
      </c>
      <c r="BN740" s="240">
        <v>0.59375</v>
      </c>
      <c r="BO740" s="12">
        <f t="shared" si="1465"/>
        <v>6.2499999999999778E-3</v>
      </c>
      <c r="BP740" s="225">
        <f t="shared" si="1466"/>
        <v>0</v>
      </c>
      <c r="BQ740" s="225">
        <f t="shared" si="1467"/>
        <v>9</v>
      </c>
      <c r="BR740" s="240">
        <v>0.59722222222222221</v>
      </c>
      <c r="BS740" s="12">
        <f t="shared" si="1368"/>
        <v>3.4722222222222099E-3</v>
      </c>
      <c r="BT740" s="225">
        <f t="shared" si="1369"/>
        <v>0</v>
      </c>
      <c r="BU740" s="225">
        <f t="shared" si="1370"/>
        <v>5</v>
      </c>
      <c r="BV740" s="240">
        <v>0.59722222222222221</v>
      </c>
      <c r="BW740" s="240">
        <v>0.60069444444444442</v>
      </c>
      <c r="BX740" s="12">
        <f t="shared" si="1743"/>
        <v>3.4722222222222099E-3</v>
      </c>
      <c r="BY740" s="13">
        <f t="shared" si="1744"/>
        <v>0</v>
      </c>
      <c r="BZ740" s="13">
        <f t="shared" si="1745"/>
        <v>5</v>
      </c>
      <c r="CA740" s="226">
        <f t="shared" si="1901"/>
        <v>0.19444444444444442</v>
      </c>
      <c r="CB740" s="13">
        <f t="shared" si="1902"/>
        <v>4</v>
      </c>
      <c r="CC740" s="13">
        <f t="shared" si="1903"/>
        <v>40</v>
      </c>
      <c r="CD740" s="12">
        <f t="shared" si="1933"/>
        <v>3.1250000000000056E-2</v>
      </c>
      <c r="CE740" s="13">
        <f t="shared" si="1934"/>
        <v>0</v>
      </c>
      <c r="CF740" s="13">
        <f t="shared" si="1935"/>
        <v>45</v>
      </c>
      <c r="CG740" s="12">
        <f t="shared" si="1904"/>
        <v>5.9027777777777735E-2</v>
      </c>
      <c r="CH740" s="13">
        <f t="shared" si="1905"/>
        <v>1</v>
      </c>
      <c r="CI740" s="13">
        <f t="shared" si="1906"/>
        <v>25</v>
      </c>
      <c r="CJ740" s="12">
        <f t="shared" si="1907"/>
        <v>6.8055555555555536E-2</v>
      </c>
      <c r="CK740" s="13">
        <f t="shared" si="1908"/>
        <v>1</v>
      </c>
      <c r="CL740" s="13">
        <f t="shared" si="1909"/>
        <v>38</v>
      </c>
      <c r="CM740" s="62"/>
      <c r="CN740" s="62"/>
      <c r="CO740" s="62"/>
      <c r="CP740" s="12">
        <f t="shared" si="1936"/>
        <v>5.4166666666666648E-2</v>
      </c>
      <c r="CQ740" s="13">
        <f t="shared" si="1871"/>
        <v>1</v>
      </c>
      <c r="CR740" s="13">
        <f t="shared" si="1872"/>
        <v>18</v>
      </c>
      <c r="CS740" s="240">
        <v>0</v>
      </c>
      <c r="CT740" s="13">
        <f t="shared" si="1873"/>
        <v>0</v>
      </c>
      <c r="CU740" s="13">
        <f t="shared" si="1874"/>
        <v>0</v>
      </c>
      <c r="CV740" s="240">
        <v>0</v>
      </c>
      <c r="CW740" s="13">
        <f t="shared" si="1927"/>
        <v>0</v>
      </c>
      <c r="CX740" s="13">
        <f t="shared" si="1928"/>
        <v>0</v>
      </c>
      <c r="CY740" s="240">
        <v>0</v>
      </c>
      <c r="CZ740" s="13">
        <f t="shared" si="1937"/>
        <v>0</v>
      </c>
      <c r="DA740" s="13">
        <f t="shared" si="1938"/>
        <v>0</v>
      </c>
      <c r="DB740" s="240">
        <v>0</v>
      </c>
      <c r="DC740" s="13">
        <f t="shared" si="1879"/>
        <v>0</v>
      </c>
      <c r="DD740" s="13">
        <f t="shared" si="1880"/>
        <v>0</v>
      </c>
      <c r="DE740" s="240">
        <v>0</v>
      </c>
      <c r="DF740" s="13">
        <f t="shared" si="1881"/>
        <v>0</v>
      </c>
      <c r="DG740" s="13">
        <f t="shared" si="1882"/>
        <v>0</v>
      </c>
      <c r="DH740" s="240">
        <v>1.3888888888888888E-2</v>
      </c>
      <c r="DI740" s="13">
        <f t="shared" si="1854"/>
        <v>0</v>
      </c>
      <c r="DJ740" s="13">
        <f t="shared" si="1855"/>
        <v>20</v>
      </c>
      <c r="DK740" s="240">
        <v>0</v>
      </c>
      <c r="DL740" s="35">
        <f t="shared" si="1875"/>
        <v>0</v>
      </c>
      <c r="DM740" s="35">
        <f t="shared" si="1876"/>
        <v>0</v>
      </c>
      <c r="DN740" s="66">
        <f t="shared" si="1912"/>
        <v>2612163.166000003</v>
      </c>
      <c r="DO740" s="74">
        <f t="shared" si="1890"/>
        <v>42035</v>
      </c>
      <c r="DP740" s="66">
        <f t="shared" si="1856"/>
        <v>61.690909090909088</v>
      </c>
      <c r="DQ740" s="63">
        <f t="shared" si="1924"/>
        <v>62.142575615558535</v>
      </c>
      <c r="DR740" s="66" t="e">
        <f t="shared" si="1762"/>
        <v>#NUM!</v>
      </c>
      <c r="DS740" s="96" t="e">
        <f t="shared" si="1763"/>
        <v>#NUM!</v>
      </c>
      <c r="DT740" s="66" t="e">
        <f t="shared" si="1764"/>
        <v>#NUM!</v>
      </c>
      <c r="DU740" s="66" t="e">
        <f t="shared" si="1765"/>
        <v>#NUM!</v>
      </c>
      <c r="FJ740" s="3">
        <f t="shared" si="1888"/>
        <v>6.7361111111111149E-2</v>
      </c>
      <c r="FK740" s="3">
        <f t="shared" si="1857"/>
        <v>3.819444444444442E-2</v>
      </c>
      <c r="FL740" s="3">
        <f t="shared" si="1932"/>
        <v>6.94444444444553E-4</v>
      </c>
    </row>
    <row r="741" spans="1:168" ht="30">
      <c r="A741" s="554">
        <f xml:space="preserve"> A740 + 1</f>
        <v>740</v>
      </c>
      <c r="B741" s="235">
        <f xml:space="preserve"> B740 + 1</f>
        <v>23</v>
      </c>
      <c r="C741" s="236">
        <v>40914</v>
      </c>
      <c r="D741" s="475">
        <v>1</v>
      </c>
      <c r="E741" s="238" t="s">
        <v>864</v>
      </c>
      <c r="F741" s="235">
        <v>3</v>
      </c>
      <c r="G741" s="239" t="s">
        <v>325</v>
      </c>
      <c r="H741" s="239" t="s">
        <v>807</v>
      </c>
      <c r="I741" s="239" t="s">
        <v>806</v>
      </c>
      <c r="J741" s="240">
        <v>0.45833333333333331</v>
      </c>
      <c r="K741" s="237">
        <v>3741</v>
      </c>
      <c r="L741" s="239" t="s">
        <v>33</v>
      </c>
      <c r="M741" s="235">
        <v>59</v>
      </c>
      <c r="N741" s="235">
        <v>0</v>
      </c>
      <c r="O741" s="239"/>
      <c r="P741" s="240">
        <v>0.45833333333333331</v>
      </c>
      <c r="Q741" s="240">
        <v>0.45833333333333331</v>
      </c>
      <c r="R741" s="12">
        <f t="shared" si="1859"/>
        <v>0</v>
      </c>
      <c r="S741" s="13">
        <f t="shared" si="1860"/>
        <v>0</v>
      </c>
      <c r="T741" s="13">
        <f t="shared" si="1861"/>
        <v>0</v>
      </c>
      <c r="U741" s="240">
        <v>0.47569444444444442</v>
      </c>
      <c r="V741" s="12">
        <f t="shared" si="1913"/>
        <v>1.7361111111111105E-2</v>
      </c>
      <c r="W741" s="13">
        <f t="shared" si="1914"/>
        <v>0</v>
      </c>
      <c r="X741" s="225">
        <f t="shared" si="1915"/>
        <v>25</v>
      </c>
      <c r="Y741" s="240">
        <v>0.49305555555555558</v>
      </c>
      <c r="Z741" s="12">
        <f t="shared" si="1916"/>
        <v>1.736111111111116E-2</v>
      </c>
      <c r="AA741" s="13">
        <f t="shared" si="1917"/>
        <v>0</v>
      </c>
      <c r="AB741" s="13">
        <f t="shared" si="1918"/>
        <v>25</v>
      </c>
      <c r="AC741" s="240">
        <v>0.91319444444444453</v>
      </c>
      <c r="AD741" s="12">
        <f t="shared" si="1891"/>
        <v>0.42013888888888895</v>
      </c>
      <c r="AE741" s="13">
        <f t="shared" si="1736"/>
        <v>10</v>
      </c>
      <c r="AF741" s="13">
        <f t="shared" si="1737"/>
        <v>5</v>
      </c>
      <c r="AG741" s="240">
        <v>0.91666666666666663</v>
      </c>
      <c r="AH741" s="240">
        <v>1.0381944444444444</v>
      </c>
      <c r="AI741" s="12">
        <f t="shared" si="1892"/>
        <v>0.12152777777777779</v>
      </c>
      <c r="AJ741" s="225">
        <f t="shared" si="1893"/>
        <v>2</v>
      </c>
      <c r="AK741" s="225">
        <f t="shared" si="1894"/>
        <v>55</v>
      </c>
      <c r="AL741" s="240">
        <v>0.91666666666666663</v>
      </c>
      <c r="AM741" s="240">
        <v>1.0381944444444444</v>
      </c>
      <c r="AN741" s="12">
        <f t="shared" si="1862"/>
        <v>0.12152777777777779</v>
      </c>
      <c r="AO741" s="13">
        <f t="shared" si="1863"/>
        <v>2</v>
      </c>
      <c r="AP741" s="13">
        <f t="shared" si="1864"/>
        <v>55</v>
      </c>
      <c r="AQ741" s="240">
        <v>1.0402777777777776</v>
      </c>
      <c r="AR741" s="12">
        <f t="shared" si="1929"/>
        <v>2.0833333333332149E-3</v>
      </c>
      <c r="AS741" s="225">
        <f t="shared" si="1930"/>
        <v>0</v>
      </c>
      <c r="AT741" s="13">
        <f t="shared" si="1931"/>
        <v>3</v>
      </c>
      <c r="AU741" s="240">
        <v>1.0402777777777776</v>
      </c>
      <c r="AV741" s="226">
        <f t="shared" si="1919"/>
        <v>0</v>
      </c>
      <c r="AW741" s="13">
        <f t="shared" si="1920"/>
        <v>0</v>
      </c>
      <c r="AX741" s="13">
        <f t="shared" si="1921"/>
        <v>0</v>
      </c>
      <c r="AY741" s="240">
        <v>1.1569444444444443</v>
      </c>
      <c r="AZ741" s="12">
        <f t="shared" si="1898"/>
        <v>0.1166666666666667</v>
      </c>
      <c r="BA741" s="225">
        <f t="shared" si="1899"/>
        <v>2</v>
      </c>
      <c r="BB741" s="225">
        <f t="shared" si="1900"/>
        <v>48</v>
      </c>
      <c r="BC741" s="240">
        <v>1.1569444444444443</v>
      </c>
      <c r="BD741" s="240">
        <v>1.1569444444444443</v>
      </c>
      <c r="BE741" s="12">
        <f t="shared" si="1865"/>
        <v>0</v>
      </c>
      <c r="BF741" s="13">
        <f t="shared" si="1866"/>
        <v>0</v>
      </c>
      <c r="BG741" s="13">
        <f t="shared" si="1867"/>
        <v>0</v>
      </c>
      <c r="BH741" s="240">
        <v>1.1569444444444443</v>
      </c>
      <c r="BI741" s="240">
        <v>1.1569444444444443</v>
      </c>
      <c r="BJ741" s="240"/>
      <c r="BK741" s="69">
        <f t="shared" si="1868"/>
        <v>0</v>
      </c>
      <c r="BL741" s="13">
        <f t="shared" si="1869"/>
        <v>0</v>
      </c>
      <c r="BM741" s="13">
        <f t="shared" si="1870"/>
        <v>0</v>
      </c>
      <c r="BN741" s="240">
        <v>1.1666666666666667</v>
      </c>
      <c r="BO741" s="12">
        <f t="shared" si="1465"/>
        <v>9.7222222222224097E-3</v>
      </c>
      <c r="BP741" s="225">
        <f t="shared" si="1466"/>
        <v>0</v>
      </c>
      <c r="BQ741" s="225">
        <f t="shared" si="1467"/>
        <v>14</v>
      </c>
      <c r="BR741" s="240">
        <v>1.1701388888888888</v>
      </c>
      <c r="BS741" s="12">
        <f t="shared" si="1368"/>
        <v>3.4722222222220989E-3</v>
      </c>
      <c r="BT741" s="225">
        <f t="shared" si="1369"/>
        <v>0</v>
      </c>
      <c r="BU741" s="225">
        <f t="shared" si="1370"/>
        <v>5</v>
      </c>
      <c r="BV741" s="240">
        <v>1.1701388888888888</v>
      </c>
      <c r="BW741" s="240">
        <v>1.1736111111111112</v>
      </c>
      <c r="BX741" s="12">
        <f t="shared" si="1743"/>
        <v>3.4722222222223209E-3</v>
      </c>
      <c r="BY741" s="13">
        <f t="shared" si="1744"/>
        <v>0</v>
      </c>
      <c r="BZ741" s="13">
        <f t="shared" si="1745"/>
        <v>5</v>
      </c>
      <c r="CA741" s="226">
        <f t="shared" si="1901"/>
        <v>0.7152777777777779</v>
      </c>
      <c r="CB741" s="13">
        <f t="shared" si="1902"/>
        <v>17</v>
      </c>
      <c r="CC741" s="13">
        <f t="shared" si="1903"/>
        <v>10</v>
      </c>
      <c r="CD741" s="12">
        <f t="shared" si="1933"/>
        <v>0.43541666666666667</v>
      </c>
      <c r="CE741" s="13">
        <f t="shared" si="1934"/>
        <v>10</v>
      </c>
      <c r="CF741" s="13">
        <f t="shared" si="1935"/>
        <v>27</v>
      </c>
      <c r="CG741" s="12">
        <f t="shared" si="1904"/>
        <v>0.12152777777777779</v>
      </c>
      <c r="CH741" s="13">
        <f t="shared" si="1905"/>
        <v>2</v>
      </c>
      <c r="CI741" s="13">
        <f t="shared" si="1906"/>
        <v>55</v>
      </c>
      <c r="CJ741" s="12">
        <f t="shared" si="1907"/>
        <v>0.1166666666666667</v>
      </c>
      <c r="CK741" s="13">
        <f t="shared" si="1908"/>
        <v>2</v>
      </c>
      <c r="CL741" s="13">
        <f t="shared" si="1909"/>
        <v>48</v>
      </c>
      <c r="CM741" s="62"/>
      <c r="CN741" s="62"/>
      <c r="CO741" s="62"/>
      <c r="CP741" s="12">
        <f t="shared" si="1936"/>
        <v>7.9861111111111133E-2</v>
      </c>
      <c r="CQ741" s="13">
        <f t="shared" si="1871"/>
        <v>1</v>
      </c>
      <c r="CR741" s="13">
        <f t="shared" si="1872"/>
        <v>55</v>
      </c>
      <c r="CS741" s="240">
        <v>0</v>
      </c>
      <c r="CT741" s="13">
        <f t="shared" si="1873"/>
        <v>0</v>
      </c>
      <c r="CU741" s="13">
        <f t="shared" si="1874"/>
        <v>0</v>
      </c>
      <c r="CV741" s="240">
        <v>0</v>
      </c>
      <c r="CW741" s="13">
        <f t="shared" si="1927"/>
        <v>0</v>
      </c>
      <c r="CX741" s="13">
        <f t="shared" si="1928"/>
        <v>0</v>
      </c>
      <c r="CY741" s="240">
        <v>0</v>
      </c>
      <c r="CZ741" s="13">
        <f t="shared" si="1937"/>
        <v>0</v>
      </c>
      <c r="DA741" s="13">
        <f t="shared" si="1938"/>
        <v>0</v>
      </c>
      <c r="DB741" s="240">
        <v>0</v>
      </c>
      <c r="DC741" s="13">
        <f t="shared" si="1879"/>
        <v>0</v>
      </c>
      <c r="DD741" s="13">
        <f t="shared" si="1880"/>
        <v>0</v>
      </c>
      <c r="DE741" s="240">
        <v>0</v>
      </c>
      <c r="DF741" s="13">
        <f t="shared" si="1881"/>
        <v>0</v>
      </c>
      <c r="DG741" s="13">
        <f t="shared" si="1882"/>
        <v>0</v>
      </c>
      <c r="DH741" s="240">
        <v>3.6805555555555557E-2</v>
      </c>
      <c r="DI741" s="13">
        <f t="shared" si="1854"/>
        <v>0</v>
      </c>
      <c r="DJ741" s="13">
        <f t="shared" si="1855"/>
        <v>53</v>
      </c>
      <c r="DK741" s="240">
        <v>0</v>
      </c>
      <c r="DL741" s="35">
        <f t="shared" si="1875"/>
        <v>0</v>
      </c>
      <c r="DM741" s="35">
        <f t="shared" si="1876"/>
        <v>0</v>
      </c>
      <c r="DN741" s="66">
        <f t="shared" si="1912"/>
        <v>2615904.166000003</v>
      </c>
      <c r="DO741" s="74">
        <f t="shared" si="1890"/>
        <v>42094</v>
      </c>
      <c r="DP741" s="66">
        <f t="shared" si="1856"/>
        <v>63.406779661016948</v>
      </c>
      <c r="DQ741" s="63">
        <f t="shared" si="1924"/>
        <v>62.144347555471157</v>
      </c>
      <c r="DR741" s="66" t="e">
        <f t="shared" ref="DR741:DR804" si="1939">DR740+CE741</f>
        <v>#NUM!</v>
      </c>
      <c r="DS741" s="96" t="e">
        <f t="shared" ref="DS741:DS804" si="1940">DS740+CF741</f>
        <v>#NUM!</v>
      </c>
      <c r="DT741" s="66" t="e">
        <f t="shared" ref="DT741:DT804" si="1941">DS741/60</f>
        <v>#NUM!</v>
      </c>
      <c r="DU741" s="66" t="e">
        <f t="shared" ref="DU741:DU804" si="1942">DR741+DT741</f>
        <v>#NUM!</v>
      </c>
      <c r="FJ741" s="3">
        <f t="shared" si="1888"/>
        <v>0.47708333333333341</v>
      </c>
      <c r="FK741" s="3">
        <f t="shared" si="1857"/>
        <v>0.45486111111111122</v>
      </c>
      <c r="FL741" s="3">
        <f t="shared" si="1932"/>
        <v>2.0833333333332149E-3</v>
      </c>
    </row>
    <row r="742" spans="1:168">
      <c r="A742" s="554">
        <f t="shared" ref="A742:B785" si="1943" xml:space="preserve"> A741 + 1</f>
        <v>741</v>
      </c>
      <c r="B742" s="235">
        <f t="shared" si="1943"/>
        <v>24</v>
      </c>
      <c r="C742" s="236">
        <v>40914</v>
      </c>
      <c r="D742" s="475">
        <v>1</v>
      </c>
      <c r="E742" s="238" t="s">
        <v>892</v>
      </c>
      <c r="F742" s="235">
        <v>1</v>
      </c>
      <c r="G742" s="239" t="s">
        <v>549</v>
      </c>
      <c r="H742" s="239" t="s">
        <v>396</v>
      </c>
      <c r="I742" s="239" t="s">
        <v>857</v>
      </c>
      <c r="J742" s="240">
        <v>0.52083333333333337</v>
      </c>
      <c r="K742" s="237">
        <v>3807</v>
      </c>
      <c r="L742" s="239" t="s">
        <v>34</v>
      </c>
      <c r="M742" s="235">
        <v>59</v>
      </c>
      <c r="N742" s="235">
        <v>0</v>
      </c>
      <c r="O742" s="239"/>
      <c r="P742" s="240">
        <v>0.52083333333333337</v>
      </c>
      <c r="Q742" s="240">
        <v>0.52083333333333337</v>
      </c>
      <c r="R742" s="12">
        <f t="shared" si="1859"/>
        <v>0</v>
      </c>
      <c r="S742" s="13">
        <f t="shared" si="1860"/>
        <v>0</v>
      </c>
      <c r="T742" s="13">
        <f t="shared" si="1861"/>
        <v>0</v>
      </c>
      <c r="U742" s="240">
        <v>0.63541666666666663</v>
      </c>
      <c r="V742" s="12">
        <f t="shared" si="1913"/>
        <v>0.11458333333333326</v>
      </c>
      <c r="W742" s="13">
        <f t="shared" si="1914"/>
        <v>2</v>
      </c>
      <c r="X742" s="225">
        <f t="shared" si="1915"/>
        <v>45</v>
      </c>
      <c r="Y742" s="240">
        <v>0.65972222222222221</v>
      </c>
      <c r="Z742" s="12">
        <f t="shared" si="1916"/>
        <v>2.430555555555558E-2</v>
      </c>
      <c r="AA742" s="13">
        <f t="shared" si="1917"/>
        <v>0</v>
      </c>
      <c r="AB742" s="13">
        <f t="shared" si="1918"/>
        <v>35</v>
      </c>
      <c r="AC742" s="240">
        <v>0.6875</v>
      </c>
      <c r="AD742" s="12">
        <f t="shared" si="1891"/>
        <v>2.777777777777779E-2</v>
      </c>
      <c r="AE742" s="13">
        <f t="shared" si="1736"/>
        <v>0</v>
      </c>
      <c r="AF742" s="13">
        <f t="shared" si="1737"/>
        <v>40</v>
      </c>
      <c r="AG742" s="240">
        <v>0.69097222222222221</v>
      </c>
      <c r="AH742" s="240">
        <v>0.73958333333333337</v>
      </c>
      <c r="AI742" s="12">
        <f t="shared" si="1892"/>
        <v>4.861111111111116E-2</v>
      </c>
      <c r="AJ742" s="225">
        <f t="shared" si="1893"/>
        <v>1</v>
      </c>
      <c r="AK742" s="225">
        <f t="shared" si="1894"/>
        <v>10</v>
      </c>
      <c r="AL742" s="240">
        <v>0.69097222222222221</v>
      </c>
      <c r="AM742" s="240">
        <v>0.73958333333333337</v>
      </c>
      <c r="AN742" s="12">
        <f t="shared" si="1862"/>
        <v>4.861111111111116E-2</v>
      </c>
      <c r="AO742" s="13">
        <f t="shared" si="1863"/>
        <v>1</v>
      </c>
      <c r="AP742" s="13">
        <f t="shared" si="1864"/>
        <v>10</v>
      </c>
      <c r="AQ742" s="240">
        <v>0.74305555555555547</v>
      </c>
      <c r="AR742" s="12">
        <f t="shared" si="1929"/>
        <v>3.4722222222220989E-3</v>
      </c>
      <c r="AS742" s="225">
        <f t="shared" si="1930"/>
        <v>0</v>
      </c>
      <c r="AT742" s="13">
        <f t="shared" si="1931"/>
        <v>5</v>
      </c>
      <c r="AU742" s="240">
        <v>0.75</v>
      </c>
      <c r="AV742" s="226">
        <f t="shared" si="1919"/>
        <v>6.9444444444445308E-3</v>
      </c>
      <c r="AW742" s="13">
        <f t="shared" si="1920"/>
        <v>0</v>
      </c>
      <c r="AX742" s="13">
        <f t="shared" si="1921"/>
        <v>10</v>
      </c>
      <c r="AY742" s="240">
        <v>0.83194444444444438</v>
      </c>
      <c r="AZ742" s="12">
        <f t="shared" si="1898"/>
        <v>8.1944444444444375E-2</v>
      </c>
      <c r="BA742" s="225">
        <f t="shared" si="1899"/>
        <v>1</v>
      </c>
      <c r="BB742" s="225">
        <f t="shared" si="1900"/>
        <v>58</v>
      </c>
      <c r="BC742" s="240">
        <v>0.83194444444444438</v>
      </c>
      <c r="BD742" s="240">
        <v>0.83194444444444438</v>
      </c>
      <c r="BE742" s="12">
        <f t="shared" si="1865"/>
        <v>0</v>
      </c>
      <c r="BF742" s="13">
        <f t="shared" si="1866"/>
        <v>0</v>
      </c>
      <c r="BG742" s="13">
        <f t="shared" si="1867"/>
        <v>0</v>
      </c>
      <c r="BH742" s="240">
        <v>0.83194444444444438</v>
      </c>
      <c r="BI742" s="240">
        <v>0.83194444444444438</v>
      </c>
      <c r="BJ742" s="240"/>
      <c r="BK742" s="69">
        <f t="shared" si="1868"/>
        <v>0</v>
      </c>
      <c r="BL742" s="13">
        <f t="shared" si="1869"/>
        <v>0</v>
      </c>
      <c r="BM742" s="13">
        <f t="shared" si="1870"/>
        <v>0</v>
      </c>
      <c r="BN742" s="240">
        <v>0.84027777777777779</v>
      </c>
      <c r="BO742" s="12">
        <f t="shared" si="1465"/>
        <v>8.3333333333334147E-3</v>
      </c>
      <c r="BP742" s="225">
        <f t="shared" si="1466"/>
        <v>0</v>
      </c>
      <c r="BQ742" s="225">
        <f t="shared" si="1467"/>
        <v>12</v>
      </c>
      <c r="BR742" s="240">
        <v>0.84375</v>
      </c>
      <c r="BS742" s="12">
        <f t="shared" si="1368"/>
        <v>3.4722222222222099E-3</v>
      </c>
      <c r="BT742" s="225">
        <f t="shared" si="1369"/>
        <v>0</v>
      </c>
      <c r="BU742" s="225">
        <f t="shared" si="1370"/>
        <v>5</v>
      </c>
      <c r="BV742" s="240">
        <v>0.84375</v>
      </c>
      <c r="BW742" s="240">
        <v>0.84722222222222221</v>
      </c>
      <c r="BX742" s="12">
        <f t="shared" si="1743"/>
        <v>3.4722222222222099E-3</v>
      </c>
      <c r="BY742" s="13">
        <f t="shared" si="1744"/>
        <v>0</v>
      </c>
      <c r="BZ742" s="13">
        <f t="shared" si="1745"/>
        <v>5</v>
      </c>
      <c r="CA742" s="226">
        <f t="shared" si="1901"/>
        <v>0.32638888888888884</v>
      </c>
      <c r="CB742" s="13">
        <f t="shared" si="1902"/>
        <v>7</v>
      </c>
      <c r="CC742" s="13">
        <f t="shared" si="1903"/>
        <v>50</v>
      </c>
      <c r="CD742" s="12">
        <f t="shared" si="1933"/>
        <v>4.3055555555555514E-2</v>
      </c>
      <c r="CE742" s="13">
        <f t="shared" si="1934"/>
        <v>1</v>
      </c>
      <c r="CF742" s="13">
        <f t="shared" si="1935"/>
        <v>2</v>
      </c>
      <c r="CG742" s="12">
        <f t="shared" si="1904"/>
        <v>4.861111111111116E-2</v>
      </c>
      <c r="CH742" s="13">
        <f t="shared" si="1905"/>
        <v>1</v>
      </c>
      <c r="CI742" s="13">
        <f t="shared" si="1906"/>
        <v>10</v>
      </c>
      <c r="CJ742" s="12">
        <f t="shared" si="1907"/>
        <v>8.1944444444444375E-2</v>
      </c>
      <c r="CK742" s="13">
        <f t="shared" si="1908"/>
        <v>1</v>
      </c>
      <c r="CL742" s="13">
        <f t="shared" si="1909"/>
        <v>58</v>
      </c>
      <c r="CM742" s="62"/>
      <c r="CN742" s="62"/>
      <c r="CO742" s="62"/>
      <c r="CP742" s="12">
        <f t="shared" si="1936"/>
        <v>6.5972222222222154E-2</v>
      </c>
      <c r="CQ742" s="13">
        <f t="shared" si="1871"/>
        <v>1</v>
      </c>
      <c r="CR742" s="13">
        <f t="shared" si="1872"/>
        <v>35</v>
      </c>
      <c r="CS742" s="240">
        <v>0</v>
      </c>
      <c r="CT742" s="13">
        <f t="shared" si="1873"/>
        <v>0</v>
      </c>
      <c r="CU742" s="13">
        <f t="shared" si="1874"/>
        <v>0</v>
      </c>
      <c r="CV742" s="240">
        <v>0</v>
      </c>
      <c r="CW742" s="13">
        <f t="shared" si="1927"/>
        <v>0</v>
      </c>
      <c r="CX742" s="13">
        <f t="shared" si="1928"/>
        <v>0</v>
      </c>
      <c r="CY742" s="240">
        <v>0</v>
      </c>
      <c r="CZ742" s="13">
        <f t="shared" si="1937"/>
        <v>0</v>
      </c>
      <c r="DA742" s="13">
        <f t="shared" si="1938"/>
        <v>0</v>
      </c>
      <c r="DB742" s="240">
        <v>0</v>
      </c>
      <c r="DC742" s="13">
        <f t="shared" si="1879"/>
        <v>0</v>
      </c>
      <c r="DD742" s="13">
        <f t="shared" si="1880"/>
        <v>0</v>
      </c>
      <c r="DE742" s="240">
        <v>2.7777777777777779E-3</v>
      </c>
      <c r="DF742" s="13">
        <f t="shared" si="1881"/>
        <v>0</v>
      </c>
      <c r="DG742" s="13">
        <f t="shared" si="1882"/>
        <v>4</v>
      </c>
      <c r="DH742" s="240">
        <v>1.3194444444444444E-2</v>
      </c>
      <c r="DI742" s="13">
        <f t="shared" si="1854"/>
        <v>0</v>
      </c>
      <c r="DJ742" s="13">
        <f t="shared" si="1855"/>
        <v>19</v>
      </c>
      <c r="DK742" s="240">
        <v>0</v>
      </c>
      <c r="DL742" s="35">
        <f t="shared" si="1875"/>
        <v>0</v>
      </c>
      <c r="DM742" s="35">
        <f t="shared" si="1876"/>
        <v>0</v>
      </c>
      <c r="DN742" s="66">
        <f t="shared" si="1912"/>
        <v>2619711.166000003</v>
      </c>
      <c r="DO742" s="74">
        <f t="shared" si="1890"/>
        <v>42153</v>
      </c>
      <c r="DP742" s="66">
        <f t="shared" si="1856"/>
        <v>64.525423728813564</v>
      </c>
      <c r="DQ742" s="63">
        <f t="shared" si="1924"/>
        <v>62.147680260005288</v>
      </c>
      <c r="DR742" s="66" t="e">
        <f t="shared" si="1939"/>
        <v>#NUM!</v>
      </c>
      <c r="DS742" s="96" t="e">
        <f t="shared" si="1940"/>
        <v>#NUM!</v>
      </c>
      <c r="DT742" s="66" t="e">
        <f t="shared" si="1941"/>
        <v>#NUM!</v>
      </c>
      <c r="DU742" s="66" t="e">
        <f t="shared" si="1942"/>
        <v>#NUM!</v>
      </c>
      <c r="FJ742" s="3">
        <f t="shared" si="1888"/>
        <v>0.1958333333333333</v>
      </c>
      <c r="FK742" s="3">
        <f t="shared" si="1857"/>
        <v>0.16666666666666663</v>
      </c>
      <c r="FL742" s="3">
        <f t="shared" si="1932"/>
        <v>3.4722222222220989E-3</v>
      </c>
    </row>
    <row r="743" spans="1:168">
      <c r="A743" s="554">
        <f t="shared" si="1943"/>
        <v>742</v>
      </c>
      <c r="B743" s="235">
        <f t="shared" si="1943"/>
        <v>25</v>
      </c>
      <c r="C743" s="236">
        <v>40915</v>
      </c>
      <c r="D743" s="475">
        <v>1</v>
      </c>
      <c r="E743" s="238" t="s">
        <v>893</v>
      </c>
      <c r="F743" s="235">
        <v>1</v>
      </c>
      <c r="G743" s="239" t="s">
        <v>414</v>
      </c>
      <c r="H743" s="239" t="s">
        <v>413</v>
      </c>
      <c r="I743" s="239" t="s">
        <v>624</v>
      </c>
      <c r="J743" s="240">
        <v>0.92708333333333337</v>
      </c>
      <c r="K743" s="237">
        <v>3692</v>
      </c>
      <c r="L743" s="239" t="s">
        <v>33</v>
      </c>
      <c r="M743" s="235">
        <v>59</v>
      </c>
      <c r="N743" s="235">
        <v>0</v>
      </c>
      <c r="O743" s="239"/>
      <c r="P743" s="240">
        <v>0.92708333333333337</v>
      </c>
      <c r="Q743" s="240">
        <v>0.92708333333333337</v>
      </c>
      <c r="R743" s="12">
        <f t="shared" si="1859"/>
        <v>0</v>
      </c>
      <c r="S743" s="13">
        <f t="shared" si="1860"/>
        <v>0</v>
      </c>
      <c r="T743" s="13">
        <f t="shared" si="1861"/>
        <v>0</v>
      </c>
      <c r="U743" s="240">
        <v>0.96180555555555547</v>
      </c>
      <c r="V743" s="12">
        <f t="shared" si="1913"/>
        <v>3.4722222222222099E-2</v>
      </c>
      <c r="W743" s="13">
        <f t="shared" si="1914"/>
        <v>0</v>
      </c>
      <c r="X743" s="225">
        <f t="shared" si="1915"/>
        <v>50</v>
      </c>
      <c r="Y743" s="240">
        <v>0.96875</v>
      </c>
      <c r="Z743" s="12">
        <f t="shared" si="1916"/>
        <v>6.9444444444445308E-3</v>
      </c>
      <c r="AA743" s="13">
        <f t="shared" si="1917"/>
        <v>0</v>
      </c>
      <c r="AB743" s="13">
        <f t="shared" si="1918"/>
        <v>10</v>
      </c>
      <c r="AC743" s="240">
        <v>1.0083333333333333</v>
      </c>
      <c r="AD743" s="12">
        <f t="shared" si="1891"/>
        <v>3.9583333333333304E-2</v>
      </c>
      <c r="AE743" s="13">
        <f t="shared" si="1736"/>
        <v>0</v>
      </c>
      <c r="AF743" s="13">
        <f t="shared" si="1737"/>
        <v>57</v>
      </c>
      <c r="AG743" s="240">
        <v>1.0451388888888888</v>
      </c>
      <c r="AH743" s="240">
        <v>1.1006944444444444</v>
      </c>
      <c r="AI743" s="12">
        <f t="shared" si="1892"/>
        <v>5.555555555555558E-2</v>
      </c>
      <c r="AJ743" s="225">
        <f t="shared" si="1893"/>
        <v>1</v>
      </c>
      <c r="AK743" s="225">
        <f t="shared" si="1894"/>
        <v>20</v>
      </c>
      <c r="AL743" s="240">
        <v>1.0451388888888888</v>
      </c>
      <c r="AM743" s="240">
        <v>1.1006944444444444</v>
      </c>
      <c r="AN743" s="12">
        <f t="shared" si="1862"/>
        <v>5.555555555555558E-2</v>
      </c>
      <c r="AO743" s="13">
        <f t="shared" si="1863"/>
        <v>1</v>
      </c>
      <c r="AP743" s="13">
        <f t="shared" si="1864"/>
        <v>20</v>
      </c>
      <c r="AQ743" s="240">
        <v>1.2472222222222222</v>
      </c>
      <c r="AR743" s="12">
        <f t="shared" si="1929"/>
        <v>0.14652777777777781</v>
      </c>
      <c r="AS743" s="225">
        <f t="shared" si="1930"/>
        <v>3</v>
      </c>
      <c r="AT743" s="13">
        <f t="shared" si="1931"/>
        <v>31</v>
      </c>
      <c r="AU743" s="240">
        <v>1.2479166666666666</v>
      </c>
      <c r="AV743" s="226">
        <f t="shared" si="1919"/>
        <v>6.9444444444433095E-4</v>
      </c>
      <c r="AW743" s="13">
        <f t="shared" si="1920"/>
        <v>0</v>
      </c>
      <c r="AX743" s="13">
        <f t="shared" si="1921"/>
        <v>1</v>
      </c>
      <c r="AY743" s="240">
        <v>1.5826388888888889</v>
      </c>
      <c r="AZ743" s="12">
        <f t="shared" si="1898"/>
        <v>0.33472222222222237</v>
      </c>
      <c r="BA743" s="225">
        <f t="shared" si="1899"/>
        <v>8</v>
      </c>
      <c r="BB743" s="225">
        <f t="shared" si="1900"/>
        <v>2</v>
      </c>
      <c r="BC743" s="240">
        <v>1.5826388888888889</v>
      </c>
      <c r="BD743" s="240">
        <v>1.5826388888888889</v>
      </c>
      <c r="BE743" s="12">
        <f t="shared" si="1865"/>
        <v>0</v>
      </c>
      <c r="BF743" s="13">
        <f t="shared" si="1866"/>
        <v>0</v>
      </c>
      <c r="BG743" s="13">
        <f t="shared" si="1867"/>
        <v>0</v>
      </c>
      <c r="BH743" s="240">
        <v>1.5826388888888889</v>
      </c>
      <c r="BI743" s="240">
        <v>1.5826388888888889</v>
      </c>
      <c r="BJ743" s="240"/>
      <c r="BK743" s="69">
        <f t="shared" si="1868"/>
        <v>0</v>
      </c>
      <c r="BL743" s="13">
        <f t="shared" si="1869"/>
        <v>0</v>
      </c>
      <c r="BM743" s="13">
        <f t="shared" si="1870"/>
        <v>0</v>
      </c>
      <c r="BN743" s="240">
        <v>1.5902777777777777</v>
      </c>
      <c r="BO743" s="12">
        <f t="shared" si="1465"/>
        <v>7.6388888888887507E-3</v>
      </c>
      <c r="BP743" s="225">
        <f t="shared" si="1466"/>
        <v>0</v>
      </c>
      <c r="BQ743" s="225">
        <f t="shared" si="1467"/>
        <v>11</v>
      </c>
      <c r="BR743" s="240">
        <v>1.5916666666666668</v>
      </c>
      <c r="BS743" s="12">
        <f t="shared" si="1368"/>
        <v>1.388888888889106E-3</v>
      </c>
      <c r="BT743" s="225">
        <f t="shared" si="1369"/>
        <v>0</v>
      </c>
      <c r="BU743" s="225">
        <f t="shared" si="1370"/>
        <v>2</v>
      </c>
      <c r="BV743" s="240">
        <v>1.5916666666666668</v>
      </c>
      <c r="BW743" s="240">
        <v>1.59375</v>
      </c>
      <c r="BX743" s="12">
        <f t="shared" si="1743"/>
        <v>2.0833333333332149E-3</v>
      </c>
      <c r="BY743" s="13">
        <f t="shared" si="1744"/>
        <v>0</v>
      </c>
      <c r="BZ743" s="13">
        <f t="shared" si="1745"/>
        <v>3</v>
      </c>
      <c r="CA743" s="226">
        <f t="shared" si="1901"/>
        <v>0.66666666666666663</v>
      </c>
      <c r="CB743" s="13">
        <f t="shared" si="1902"/>
        <v>16</v>
      </c>
      <c r="CC743" s="13">
        <f t="shared" si="1903"/>
        <v>0</v>
      </c>
      <c r="CD743" s="12">
        <f t="shared" si="1933"/>
        <v>0.19513888888888897</v>
      </c>
      <c r="CE743" s="13">
        <f t="shared" si="1934"/>
        <v>4</v>
      </c>
      <c r="CF743" s="13">
        <f t="shared" si="1935"/>
        <v>41</v>
      </c>
      <c r="CG743" s="12">
        <f t="shared" si="1904"/>
        <v>5.555555555555558E-2</v>
      </c>
      <c r="CH743" s="13">
        <f t="shared" si="1905"/>
        <v>1</v>
      </c>
      <c r="CI743" s="13">
        <f t="shared" si="1906"/>
        <v>20</v>
      </c>
      <c r="CJ743" s="12">
        <f t="shared" si="1907"/>
        <v>0.33472222222222237</v>
      </c>
      <c r="CK743" s="13">
        <f t="shared" si="1908"/>
        <v>8</v>
      </c>
      <c r="CL743" s="13">
        <f t="shared" si="1909"/>
        <v>2</v>
      </c>
      <c r="CM743" s="62"/>
      <c r="CN743" s="62"/>
      <c r="CO743" s="62"/>
      <c r="CP743" s="12">
        <f t="shared" si="1936"/>
        <v>6.388888888888905E-2</v>
      </c>
      <c r="CQ743" s="13">
        <f t="shared" si="1871"/>
        <v>1</v>
      </c>
      <c r="CR743" s="13">
        <f t="shared" si="1872"/>
        <v>32</v>
      </c>
      <c r="CS743" s="240">
        <v>0</v>
      </c>
      <c r="CT743" s="13">
        <f t="shared" si="1873"/>
        <v>0</v>
      </c>
      <c r="CU743" s="13">
        <f t="shared" si="1874"/>
        <v>0</v>
      </c>
      <c r="CV743" s="240">
        <v>0</v>
      </c>
      <c r="CW743" s="13">
        <f t="shared" si="1927"/>
        <v>0</v>
      </c>
      <c r="CX743" s="13">
        <f t="shared" si="1928"/>
        <v>0</v>
      </c>
      <c r="CY743" s="240">
        <v>0</v>
      </c>
      <c r="CZ743" s="13">
        <f t="shared" ref="CZ743:CZ749" si="1944">HOUR(CY743)</f>
        <v>0</v>
      </c>
      <c r="DA743" s="13">
        <f t="shared" ref="DA743:DA749" si="1945">MINUTE(CY743)</f>
        <v>0</v>
      </c>
      <c r="DB743" s="240">
        <v>0</v>
      </c>
      <c r="DC743" s="13">
        <f t="shared" si="1879"/>
        <v>0</v>
      </c>
      <c r="DD743" s="13">
        <f t="shared" si="1880"/>
        <v>0</v>
      </c>
      <c r="DE743" s="240">
        <v>0</v>
      </c>
      <c r="DF743" s="13">
        <f t="shared" si="1881"/>
        <v>0</v>
      </c>
      <c r="DG743" s="13">
        <f t="shared" si="1882"/>
        <v>0</v>
      </c>
      <c r="DH743" s="240">
        <v>0.27083333333333331</v>
      </c>
      <c r="DI743" s="13">
        <f t="shared" si="1854"/>
        <v>6</v>
      </c>
      <c r="DJ743" s="13">
        <f t="shared" si="1855"/>
        <v>30</v>
      </c>
      <c r="DK743" s="240">
        <v>0</v>
      </c>
      <c r="DL743" s="35">
        <f t="shared" si="1875"/>
        <v>0</v>
      </c>
      <c r="DM743" s="35">
        <f t="shared" si="1876"/>
        <v>0</v>
      </c>
      <c r="DN743" s="66">
        <f t="shared" si="1912"/>
        <v>2623403.166000003</v>
      </c>
      <c r="DO743" s="74">
        <f t="shared" si="1890"/>
        <v>42212</v>
      </c>
      <c r="DP743" s="66">
        <f t="shared" si="1856"/>
        <v>62.576271186440678</v>
      </c>
      <c r="DQ743" s="63">
        <f t="shared" si="1924"/>
        <v>62.148279304463259</v>
      </c>
      <c r="DR743" s="66" t="e">
        <f t="shared" si="1939"/>
        <v>#NUM!</v>
      </c>
      <c r="DS743" s="96" t="e">
        <f t="shared" si="1940"/>
        <v>#NUM!</v>
      </c>
      <c r="DT743" s="66" t="e">
        <f t="shared" si="1941"/>
        <v>#NUM!</v>
      </c>
      <c r="DU743" s="66" t="e">
        <f t="shared" si="1942"/>
        <v>#NUM!</v>
      </c>
      <c r="FJ743" s="3">
        <f t="shared" si="1888"/>
        <v>0.27638888888888868</v>
      </c>
      <c r="FK743" s="3">
        <f t="shared" si="1857"/>
        <v>8.1249999999999933E-2</v>
      </c>
      <c r="FL743" s="3">
        <f t="shared" si="1932"/>
        <v>0.14652777777777781</v>
      </c>
    </row>
    <row r="744" spans="1:168">
      <c r="A744" s="554">
        <f t="shared" si="1943"/>
        <v>743</v>
      </c>
      <c r="B744" s="235">
        <f t="shared" si="1943"/>
        <v>26</v>
      </c>
      <c r="C744" s="236">
        <v>40915</v>
      </c>
      <c r="D744" s="475">
        <v>1</v>
      </c>
      <c r="E744" s="238" t="s">
        <v>898</v>
      </c>
      <c r="F744" s="235">
        <v>1</v>
      </c>
      <c r="G744" s="239" t="s">
        <v>811</v>
      </c>
      <c r="H744" s="239" t="s">
        <v>642</v>
      </c>
      <c r="I744" s="239" t="s">
        <v>806</v>
      </c>
      <c r="J744" s="240">
        <v>0.125</v>
      </c>
      <c r="K744" s="237">
        <v>3652</v>
      </c>
      <c r="L744" s="239" t="s">
        <v>895</v>
      </c>
      <c r="M744" s="235">
        <v>59</v>
      </c>
      <c r="N744" s="235">
        <v>0</v>
      </c>
      <c r="O744" s="239"/>
      <c r="P744" s="240">
        <v>0.125</v>
      </c>
      <c r="Q744" s="240">
        <v>0.125</v>
      </c>
      <c r="R744" s="12">
        <f t="shared" si="1859"/>
        <v>0</v>
      </c>
      <c r="S744" s="13">
        <f t="shared" si="1860"/>
        <v>0</v>
      </c>
      <c r="T744" s="13">
        <f t="shared" si="1861"/>
        <v>0</v>
      </c>
      <c r="U744" s="240">
        <v>0.25</v>
      </c>
      <c r="V744" s="12">
        <f t="shared" si="1913"/>
        <v>0.125</v>
      </c>
      <c r="W744" s="13">
        <f t="shared" si="1914"/>
        <v>3</v>
      </c>
      <c r="X744" s="225">
        <f t="shared" si="1915"/>
        <v>0</v>
      </c>
      <c r="Y744" s="240">
        <v>0.26041666666666669</v>
      </c>
      <c r="Z744" s="12">
        <f t="shared" si="1916"/>
        <v>1.0416666666666685E-2</v>
      </c>
      <c r="AA744" s="13">
        <f t="shared" si="1917"/>
        <v>0</v>
      </c>
      <c r="AB744" s="13">
        <f t="shared" si="1918"/>
        <v>15</v>
      </c>
      <c r="AC744" s="240">
        <v>0.29166666666666669</v>
      </c>
      <c r="AD744" s="12">
        <f t="shared" si="1891"/>
        <v>3.125E-2</v>
      </c>
      <c r="AE744" s="13">
        <f t="shared" si="1736"/>
        <v>0</v>
      </c>
      <c r="AF744" s="13">
        <f t="shared" si="1737"/>
        <v>45</v>
      </c>
      <c r="AG744" s="240">
        <v>0.2986111111111111</v>
      </c>
      <c r="AH744" s="240">
        <v>0.34722222222222227</v>
      </c>
      <c r="AI744" s="12">
        <f t="shared" si="1892"/>
        <v>4.861111111111116E-2</v>
      </c>
      <c r="AJ744" s="225">
        <f t="shared" si="1893"/>
        <v>1</v>
      </c>
      <c r="AK744" s="225">
        <f t="shared" si="1894"/>
        <v>10</v>
      </c>
      <c r="AL744" s="240">
        <v>0.2986111111111111</v>
      </c>
      <c r="AM744" s="240">
        <v>0.34722222222222227</v>
      </c>
      <c r="AN744" s="12">
        <f t="shared" si="1862"/>
        <v>4.861111111111116E-2</v>
      </c>
      <c r="AO744" s="13">
        <f t="shared" si="1863"/>
        <v>1</v>
      </c>
      <c r="AP744" s="13">
        <f t="shared" si="1864"/>
        <v>10</v>
      </c>
      <c r="AQ744" s="240">
        <v>0.29166666666666669</v>
      </c>
      <c r="AR744" s="12">
        <f>AQ744-AC744</f>
        <v>0</v>
      </c>
      <c r="AS744" s="225">
        <f t="shared" si="1930"/>
        <v>0</v>
      </c>
      <c r="AT744" s="13">
        <f t="shared" si="1931"/>
        <v>0</v>
      </c>
      <c r="AU744" s="240">
        <v>0.31597222222222221</v>
      </c>
      <c r="AV744" s="226">
        <f>AU744-AG744</f>
        <v>1.7361111111111105E-2</v>
      </c>
      <c r="AW744" s="13">
        <f t="shared" si="1920"/>
        <v>0</v>
      </c>
      <c r="AX744" s="13">
        <f t="shared" si="1921"/>
        <v>25</v>
      </c>
      <c r="AY744" s="240">
        <v>0.77083333333333337</v>
      </c>
      <c r="AZ744" s="12">
        <f t="shared" si="1898"/>
        <v>0.45486111111111116</v>
      </c>
      <c r="BA744" s="225">
        <f t="shared" si="1899"/>
        <v>10</v>
      </c>
      <c r="BB744" s="225">
        <f t="shared" si="1900"/>
        <v>55</v>
      </c>
      <c r="BC744" s="240">
        <v>0.77083333333333337</v>
      </c>
      <c r="BD744" s="240">
        <v>0.77083333333333337</v>
      </c>
      <c r="BE744" s="12">
        <f t="shared" si="1865"/>
        <v>0</v>
      </c>
      <c r="BF744" s="13">
        <f t="shared" si="1866"/>
        <v>0</v>
      </c>
      <c r="BG744" s="13">
        <f t="shared" si="1867"/>
        <v>0</v>
      </c>
      <c r="BH744" s="240">
        <v>0.77083333333333337</v>
      </c>
      <c r="BI744" s="240">
        <v>0.77083333333333337</v>
      </c>
      <c r="BJ744" s="240"/>
      <c r="BK744" s="69">
        <f t="shared" si="1868"/>
        <v>0</v>
      </c>
      <c r="BL744" s="13">
        <f t="shared" si="1869"/>
        <v>0</v>
      </c>
      <c r="BM744" s="13">
        <f t="shared" si="1870"/>
        <v>0</v>
      </c>
      <c r="BN744" s="240">
        <v>0.77222222222222225</v>
      </c>
      <c r="BO744" s="12">
        <f t="shared" si="1465"/>
        <v>1.388888888888884E-3</v>
      </c>
      <c r="BP744" s="225">
        <f t="shared" si="1466"/>
        <v>0</v>
      </c>
      <c r="BQ744" s="225">
        <f t="shared" si="1467"/>
        <v>2</v>
      </c>
      <c r="BR744" s="240">
        <v>0.77430555555555547</v>
      </c>
      <c r="BS744" s="12">
        <f t="shared" si="1368"/>
        <v>2.0833333333332149E-3</v>
      </c>
      <c r="BT744" s="225">
        <f t="shared" si="1369"/>
        <v>0</v>
      </c>
      <c r="BU744" s="225">
        <f t="shared" si="1370"/>
        <v>3</v>
      </c>
      <c r="BV744" s="240">
        <v>0.77430555555555547</v>
      </c>
      <c r="BW744" s="240">
        <v>0.77777777777777779</v>
      </c>
      <c r="BX744" s="12">
        <f t="shared" si="1743"/>
        <v>3.4722222222223209E-3</v>
      </c>
      <c r="BY744" s="13">
        <f t="shared" si="1744"/>
        <v>0</v>
      </c>
      <c r="BZ744" s="13">
        <f t="shared" si="1745"/>
        <v>5</v>
      </c>
      <c r="CA744" s="226">
        <f t="shared" si="1901"/>
        <v>0.65277777777777779</v>
      </c>
      <c r="CB744" s="13">
        <f t="shared" si="1902"/>
        <v>15</v>
      </c>
      <c r="CC744" s="13">
        <f t="shared" si="1903"/>
        <v>40</v>
      </c>
      <c r="CD744" s="12">
        <f t="shared" si="1933"/>
        <v>3.4722222222222099E-2</v>
      </c>
      <c r="CE744" s="13">
        <f t="shared" si="1934"/>
        <v>0</v>
      </c>
      <c r="CF744" s="13">
        <f t="shared" si="1935"/>
        <v>50</v>
      </c>
      <c r="CG744" s="12">
        <f t="shared" si="1904"/>
        <v>4.861111111111116E-2</v>
      </c>
      <c r="CH744" s="13">
        <f t="shared" si="1905"/>
        <v>1</v>
      </c>
      <c r="CI744" s="13">
        <f t="shared" si="1906"/>
        <v>10</v>
      </c>
      <c r="CJ744" s="12">
        <f t="shared" si="1907"/>
        <v>0.45486111111111116</v>
      </c>
      <c r="CK744" s="13">
        <f t="shared" si="1908"/>
        <v>10</v>
      </c>
      <c r="CL744" s="13">
        <f t="shared" si="1909"/>
        <v>55</v>
      </c>
      <c r="CM744" s="62"/>
      <c r="CN744" s="62"/>
      <c r="CO744" s="62"/>
      <c r="CP744" s="12">
        <f t="shared" si="1936"/>
        <v>0</v>
      </c>
      <c r="CQ744" s="13">
        <f t="shared" si="1871"/>
        <v>0</v>
      </c>
      <c r="CR744" s="13">
        <f t="shared" si="1872"/>
        <v>0</v>
      </c>
      <c r="CS744" s="240">
        <v>0</v>
      </c>
      <c r="CT744" s="13">
        <f t="shared" si="1873"/>
        <v>0</v>
      </c>
      <c r="CU744" s="13">
        <f t="shared" si="1874"/>
        <v>0</v>
      </c>
      <c r="CV744" s="240">
        <v>0</v>
      </c>
      <c r="CW744" s="13">
        <f t="shared" si="1927"/>
        <v>0</v>
      </c>
      <c r="CX744" s="13">
        <f t="shared" si="1928"/>
        <v>0</v>
      </c>
      <c r="CY744" s="240">
        <v>0</v>
      </c>
      <c r="CZ744" s="13">
        <f t="shared" si="1944"/>
        <v>0</v>
      </c>
      <c r="DA744" s="13">
        <f t="shared" si="1945"/>
        <v>0</v>
      </c>
      <c r="DB744" s="240">
        <v>0.4548611111111111</v>
      </c>
      <c r="DC744" s="13">
        <f t="shared" si="1879"/>
        <v>10</v>
      </c>
      <c r="DD744" s="13">
        <f t="shared" si="1880"/>
        <v>55</v>
      </c>
      <c r="DE744" s="240">
        <v>0</v>
      </c>
      <c r="DF744" s="13">
        <f t="shared" si="1881"/>
        <v>0</v>
      </c>
      <c r="DG744" s="13">
        <f t="shared" si="1882"/>
        <v>0</v>
      </c>
      <c r="DH744" s="240">
        <v>0</v>
      </c>
      <c r="DI744" s="13">
        <f t="shared" si="1854"/>
        <v>0</v>
      </c>
      <c r="DJ744" s="13">
        <f t="shared" si="1855"/>
        <v>0</v>
      </c>
      <c r="DK744" s="240">
        <v>0</v>
      </c>
      <c r="DL744" s="35">
        <f t="shared" si="1875"/>
        <v>0</v>
      </c>
      <c r="DM744" s="35">
        <f t="shared" si="1876"/>
        <v>0</v>
      </c>
      <c r="DN744" s="66">
        <f t="shared" si="1912"/>
        <v>2627055.166000003</v>
      </c>
      <c r="DO744" s="74">
        <f t="shared" si="1890"/>
        <v>42271</v>
      </c>
      <c r="DP744" s="66">
        <f t="shared" si="1856"/>
        <v>61.898305084745765</v>
      </c>
      <c r="DQ744" s="63">
        <f t="shared" si="1924"/>
        <v>62.147930401457337</v>
      </c>
      <c r="DR744" s="66" t="e">
        <f t="shared" si="1939"/>
        <v>#NUM!</v>
      </c>
      <c r="DS744" s="96" t="e">
        <f t="shared" si="1940"/>
        <v>#NUM!</v>
      </c>
      <c r="DT744" s="66" t="e">
        <f t="shared" si="1941"/>
        <v>#NUM!</v>
      </c>
      <c r="DU744" s="66" t="e">
        <f t="shared" si="1942"/>
        <v>#NUM!</v>
      </c>
      <c r="FJ744" s="3">
        <f t="shared" si="1888"/>
        <v>0.14930555555555547</v>
      </c>
    </row>
    <row r="745" spans="1:168">
      <c r="A745" s="554">
        <f t="shared" si="1943"/>
        <v>744</v>
      </c>
      <c r="B745" s="235">
        <f t="shared" si="1943"/>
        <v>27</v>
      </c>
      <c r="C745" s="236">
        <v>40915</v>
      </c>
      <c r="D745" s="475">
        <v>1</v>
      </c>
      <c r="E745" s="238" t="s">
        <v>894</v>
      </c>
      <c r="F745" s="235">
        <v>1</v>
      </c>
      <c r="G745" s="239" t="s">
        <v>445</v>
      </c>
      <c r="H745" s="239" t="s">
        <v>288</v>
      </c>
      <c r="I745" s="239" t="s">
        <v>563</v>
      </c>
      <c r="J745" s="240">
        <v>0.82291666666666663</v>
      </c>
      <c r="K745" s="237">
        <v>3349</v>
      </c>
      <c r="L745" s="239" t="s">
        <v>33</v>
      </c>
      <c r="M745" s="235">
        <v>53</v>
      </c>
      <c r="N745" s="235">
        <v>6</v>
      </c>
      <c r="O745" s="239"/>
      <c r="P745" s="240">
        <v>0.82291666666666663</v>
      </c>
      <c r="Q745" s="240">
        <v>0.82291666666666663</v>
      </c>
      <c r="R745" s="12">
        <f t="shared" si="1859"/>
        <v>0</v>
      </c>
      <c r="S745" s="13">
        <f t="shared" si="1860"/>
        <v>0</v>
      </c>
      <c r="T745" s="13">
        <f t="shared" si="1861"/>
        <v>0</v>
      </c>
      <c r="U745" s="240">
        <v>0.82986111111111116</v>
      </c>
      <c r="V745" s="12">
        <f t="shared" si="1913"/>
        <v>6.9444444444445308E-3</v>
      </c>
      <c r="W745" s="13">
        <f t="shared" si="1914"/>
        <v>0</v>
      </c>
      <c r="X745" s="225">
        <f t="shared" si="1915"/>
        <v>10</v>
      </c>
      <c r="Y745" s="240">
        <v>0.83680555555555547</v>
      </c>
      <c r="Z745" s="12">
        <f t="shared" si="1916"/>
        <v>6.9444444444443088E-3</v>
      </c>
      <c r="AA745" s="13">
        <f t="shared" si="1917"/>
        <v>0</v>
      </c>
      <c r="AB745" s="13">
        <f t="shared" si="1918"/>
        <v>10</v>
      </c>
      <c r="AC745" s="240">
        <v>0.87152777777777779</v>
      </c>
      <c r="AD745" s="12">
        <f t="shared" si="1891"/>
        <v>3.4722222222222321E-2</v>
      </c>
      <c r="AE745" s="13">
        <f t="shared" si="1736"/>
        <v>0</v>
      </c>
      <c r="AF745" s="13">
        <f t="shared" si="1737"/>
        <v>50</v>
      </c>
      <c r="AG745" s="240">
        <v>0.88541666666666663</v>
      </c>
      <c r="AH745" s="240">
        <v>0.95833333333333337</v>
      </c>
      <c r="AI745" s="12">
        <f t="shared" si="1892"/>
        <v>7.2916666666666741E-2</v>
      </c>
      <c r="AJ745" s="225">
        <f t="shared" si="1893"/>
        <v>1</v>
      </c>
      <c r="AK745" s="225">
        <f t="shared" si="1894"/>
        <v>45</v>
      </c>
      <c r="AL745" s="240">
        <v>0.88541666666666663</v>
      </c>
      <c r="AM745" s="240">
        <v>0.95833333333333337</v>
      </c>
      <c r="AN745" s="12">
        <f t="shared" si="1862"/>
        <v>7.2916666666666741E-2</v>
      </c>
      <c r="AO745" s="13">
        <f t="shared" si="1863"/>
        <v>1</v>
      </c>
      <c r="AP745" s="13">
        <f t="shared" si="1864"/>
        <v>45</v>
      </c>
      <c r="AQ745" s="240">
        <v>0.97222222222222221</v>
      </c>
      <c r="AR745" s="12">
        <f t="shared" ref="AR745:AR761" si="1946">AQ745-AH745</f>
        <v>1.388888888888884E-2</v>
      </c>
      <c r="AS745" s="225">
        <f t="shared" ref="AS745:AS762" si="1947">HOUR(AR745)</f>
        <v>0</v>
      </c>
      <c r="AT745" s="13">
        <f t="shared" ref="AT745:AT762" si="1948">MINUTE(AR745)</f>
        <v>20</v>
      </c>
      <c r="AU745" s="240">
        <v>0.99791666666666667</v>
      </c>
      <c r="AV745" s="226">
        <f t="shared" ref="AV745:AV785" si="1949">AU745-AQ745</f>
        <v>2.5694444444444464E-2</v>
      </c>
      <c r="AW745" s="13">
        <f t="shared" ref="AW745:AW786" si="1950">HOUR(AV745)</f>
        <v>0</v>
      </c>
      <c r="AX745" s="13">
        <f t="shared" ref="AX745:AX786" si="1951">MINUTE(AV745)</f>
        <v>37</v>
      </c>
      <c r="AY745" s="240">
        <v>1.0833333333333333</v>
      </c>
      <c r="AZ745" s="12">
        <f t="shared" si="1898"/>
        <v>8.5416666666666585E-2</v>
      </c>
      <c r="BA745" s="225">
        <f t="shared" si="1899"/>
        <v>2</v>
      </c>
      <c r="BB745" s="225">
        <f t="shared" si="1900"/>
        <v>3</v>
      </c>
      <c r="BC745" s="240">
        <v>1.0833333333333333</v>
      </c>
      <c r="BD745" s="240">
        <v>1.0833333333333333</v>
      </c>
      <c r="BE745" s="12">
        <f t="shared" si="1865"/>
        <v>0</v>
      </c>
      <c r="BF745" s="13">
        <f t="shared" si="1866"/>
        <v>0</v>
      </c>
      <c r="BG745" s="13">
        <f t="shared" si="1867"/>
        <v>0</v>
      </c>
      <c r="BH745" s="240">
        <v>1.0833333333333333</v>
      </c>
      <c r="BI745" s="240">
        <v>1.0833333333333333</v>
      </c>
      <c r="BJ745" s="240"/>
      <c r="BK745" s="69">
        <f t="shared" si="1868"/>
        <v>0</v>
      </c>
      <c r="BL745" s="13">
        <f t="shared" si="1869"/>
        <v>0</v>
      </c>
      <c r="BM745" s="13">
        <f t="shared" si="1870"/>
        <v>0</v>
      </c>
      <c r="BN745" s="240">
        <v>1.0902777777777779</v>
      </c>
      <c r="BO745" s="12">
        <f t="shared" si="1465"/>
        <v>6.9444444444446418E-3</v>
      </c>
      <c r="BP745" s="225">
        <f t="shared" si="1466"/>
        <v>0</v>
      </c>
      <c r="BQ745" s="225">
        <f t="shared" si="1467"/>
        <v>10</v>
      </c>
      <c r="BR745" s="240">
        <v>1.09375</v>
      </c>
      <c r="BS745" s="12">
        <f t="shared" si="1368"/>
        <v>3.4722222222220989E-3</v>
      </c>
      <c r="BT745" s="225">
        <f t="shared" si="1369"/>
        <v>0</v>
      </c>
      <c r="BU745" s="225">
        <f t="shared" si="1370"/>
        <v>5</v>
      </c>
      <c r="BV745" s="240">
        <v>1.09375</v>
      </c>
      <c r="BW745" s="240">
        <v>1.0972222222222221</v>
      </c>
      <c r="BX745" s="12">
        <f t="shared" si="1743"/>
        <v>3.4722222222220989E-3</v>
      </c>
      <c r="BY745" s="13">
        <f t="shared" si="1744"/>
        <v>0</v>
      </c>
      <c r="BZ745" s="13">
        <f t="shared" si="1745"/>
        <v>5</v>
      </c>
      <c r="CA745" s="226">
        <f t="shared" si="1901"/>
        <v>0.27430555555555547</v>
      </c>
      <c r="CB745" s="13">
        <f t="shared" si="1902"/>
        <v>6</v>
      </c>
      <c r="CC745" s="13">
        <f t="shared" si="1903"/>
        <v>35</v>
      </c>
      <c r="CD745" s="12">
        <f t="shared" si="1933"/>
        <v>5.9027777777777901E-2</v>
      </c>
      <c r="CE745" s="13">
        <f t="shared" si="1934"/>
        <v>1</v>
      </c>
      <c r="CF745" s="13">
        <f t="shared" si="1935"/>
        <v>25</v>
      </c>
      <c r="CG745" s="12">
        <f t="shared" si="1904"/>
        <v>7.2916666666666741E-2</v>
      </c>
      <c r="CH745" s="13">
        <f t="shared" si="1905"/>
        <v>1</v>
      </c>
      <c r="CI745" s="13">
        <f t="shared" si="1906"/>
        <v>45</v>
      </c>
      <c r="CJ745" s="12">
        <f t="shared" si="1907"/>
        <v>8.5416666666666585E-2</v>
      </c>
      <c r="CK745" s="13">
        <f t="shared" si="1908"/>
        <v>2</v>
      </c>
      <c r="CL745" s="13">
        <f t="shared" si="1909"/>
        <v>3</v>
      </c>
      <c r="CM745" s="62"/>
      <c r="CN745" s="62"/>
      <c r="CO745" s="62"/>
      <c r="CP745" s="12">
        <f t="shared" si="1936"/>
        <v>6.597222222222214E-2</v>
      </c>
      <c r="CQ745" s="13">
        <f t="shared" si="1871"/>
        <v>1</v>
      </c>
      <c r="CR745" s="13">
        <f t="shared" si="1872"/>
        <v>35</v>
      </c>
      <c r="CS745" s="240">
        <v>0</v>
      </c>
      <c r="CT745" s="13">
        <f t="shared" si="1873"/>
        <v>0</v>
      </c>
      <c r="CU745" s="13">
        <f t="shared" si="1874"/>
        <v>0</v>
      </c>
      <c r="CV745" s="240">
        <v>0</v>
      </c>
      <c r="CW745" s="13">
        <f t="shared" si="1927"/>
        <v>0</v>
      </c>
      <c r="CX745" s="13">
        <f t="shared" si="1928"/>
        <v>0</v>
      </c>
      <c r="CY745" s="240">
        <v>0</v>
      </c>
      <c r="CZ745" s="13">
        <f t="shared" si="1944"/>
        <v>0</v>
      </c>
      <c r="DA745" s="13">
        <f t="shared" si="1945"/>
        <v>0</v>
      </c>
      <c r="DB745" s="240">
        <v>0</v>
      </c>
      <c r="DC745" s="13">
        <f t="shared" si="1879"/>
        <v>0</v>
      </c>
      <c r="DD745" s="13">
        <f t="shared" si="1880"/>
        <v>0</v>
      </c>
      <c r="DE745" s="240">
        <v>0</v>
      </c>
      <c r="DF745" s="13">
        <f t="shared" si="1881"/>
        <v>0</v>
      </c>
      <c r="DG745" s="13">
        <f t="shared" si="1882"/>
        <v>0</v>
      </c>
      <c r="DH745" s="240">
        <v>1.9444444444444445E-2</v>
      </c>
      <c r="DI745" s="13">
        <f t="shared" si="1854"/>
        <v>0</v>
      </c>
      <c r="DJ745" s="13">
        <f t="shared" si="1855"/>
        <v>28</v>
      </c>
      <c r="DK745" s="240">
        <v>0</v>
      </c>
      <c r="DL745" s="35">
        <f t="shared" si="1875"/>
        <v>0</v>
      </c>
      <c r="DM745" s="35">
        <f t="shared" si="1876"/>
        <v>0</v>
      </c>
      <c r="DN745" s="66">
        <f t="shared" si="1912"/>
        <v>2630404.166000003</v>
      </c>
      <c r="DO745" s="74">
        <f t="shared" si="1890"/>
        <v>42324</v>
      </c>
      <c r="DP745" s="66">
        <f t="shared" si="1856"/>
        <v>63.188679245283019</v>
      </c>
      <c r="DQ745" s="63">
        <f t="shared" si="1924"/>
        <v>62.149233673565895</v>
      </c>
      <c r="DR745" s="66" t="e">
        <f t="shared" si="1939"/>
        <v>#NUM!</v>
      </c>
      <c r="DS745" s="96" t="e">
        <f t="shared" si="1940"/>
        <v>#NUM!</v>
      </c>
      <c r="DT745" s="66" t="e">
        <f t="shared" si="1941"/>
        <v>#NUM!</v>
      </c>
      <c r="DU745" s="66" t="e">
        <f t="shared" si="1942"/>
        <v>#NUM!</v>
      </c>
      <c r="FJ745" s="3">
        <f t="shared" si="1888"/>
        <v>0.11597222222222214</v>
      </c>
      <c r="FK745" s="3">
        <f t="shared" si="1857"/>
        <v>4.861111111111116E-2</v>
      </c>
      <c r="FL745" s="3">
        <f t="shared" ref="FL745:FL751" si="1952">AQ745-AM745</f>
        <v>1.388888888888884E-2</v>
      </c>
    </row>
    <row r="746" spans="1:168" ht="30">
      <c r="A746" s="554">
        <f t="shared" si="1943"/>
        <v>745</v>
      </c>
      <c r="B746" s="235">
        <f t="shared" si="1943"/>
        <v>28</v>
      </c>
      <c r="C746" s="236">
        <v>40915</v>
      </c>
      <c r="D746" s="475">
        <v>1</v>
      </c>
      <c r="E746" s="238" t="s">
        <v>864</v>
      </c>
      <c r="F746" s="235">
        <v>4</v>
      </c>
      <c r="G746" s="239" t="s">
        <v>325</v>
      </c>
      <c r="H746" s="239" t="s">
        <v>807</v>
      </c>
      <c r="I746" s="239" t="s">
        <v>806</v>
      </c>
      <c r="J746" s="240">
        <v>0.32291666666666669</v>
      </c>
      <c r="K746" s="237">
        <v>3817</v>
      </c>
      <c r="L746" s="239" t="s">
        <v>34</v>
      </c>
      <c r="M746" s="235">
        <v>59</v>
      </c>
      <c r="N746" s="235">
        <v>0</v>
      </c>
      <c r="O746" s="239"/>
      <c r="P746" s="240">
        <v>0.32291666666666669</v>
      </c>
      <c r="Q746" s="240">
        <v>0.32291666666666669</v>
      </c>
      <c r="R746" s="12">
        <f t="shared" si="1859"/>
        <v>0</v>
      </c>
      <c r="S746" s="13">
        <f t="shared" si="1860"/>
        <v>0</v>
      </c>
      <c r="T746" s="13">
        <f t="shared" si="1861"/>
        <v>0</v>
      </c>
      <c r="U746" s="240">
        <v>0.64583333333333337</v>
      </c>
      <c r="V746" s="12">
        <f t="shared" si="1913"/>
        <v>0.32291666666666669</v>
      </c>
      <c r="W746" s="13">
        <f t="shared" si="1914"/>
        <v>7</v>
      </c>
      <c r="X746" s="225">
        <f t="shared" si="1915"/>
        <v>45</v>
      </c>
      <c r="Y746" s="240">
        <v>0.65625</v>
      </c>
      <c r="Z746" s="12">
        <f t="shared" si="1916"/>
        <v>1.041666666666663E-2</v>
      </c>
      <c r="AA746" s="13">
        <f t="shared" si="1917"/>
        <v>0</v>
      </c>
      <c r="AB746" s="13">
        <f t="shared" si="1918"/>
        <v>15</v>
      </c>
      <c r="AC746" s="240">
        <v>1.0069444444444444</v>
      </c>
      <c r="AD746" s="12">
        <f t="shared" si="1891"/>
        <v>0.35069444444444442</v>
      </c>
      <c r="AE746" s="13">
        <f t="shared" si="1736"/>
        <v>8</v>
      </c>
      <c r="AF746" s="13">
        <f t="shared" si="1737"/>
        <v>25</v>
      </c>
      <c r="AG746" s="240">
        <v>1.0104166666666667</v>
      </c>
      <c r="AH746" s="240">
        <v>1.1006944444444444</v>
      </c>
      <c r="AI746" s="12">
        <f t="shared" si="1892"/>
        <v>9.0277777777777679E-2</v>
      </c>
      <c r="AJ746" s="225">
        <f t="shared" si="1893"/>
        <v>2</v>
      </c>
      <c r="AK746" s="225">
        <f t="shared" si="1894"/>
        <v>10</v>
      </c>
      <c r="AL746" s="240">
        <v>1.0104166666666667</v>
      </c>
      <c r="AM746" s="240">
        <v>1.1006944444444444</v>
      </c>
      <c r="AN746" s="12">
        <f t="shared" si="1862"/>
        <v>9.0277777777777679E-2</v>
      </c>
      <c r="AO746" s="13">
        <f t="shared" si="1863"/>
        <v>2</v>
      </c>
      <c r="AP746" s="13">
        <f t="shared" si="1864"/>
        <v>10</v>
      </c>
      <c r="AQ746" s="240">
        <v>1.1076388888888888</v>
      </c>
      <c r="AR746" s="12">
        <f t="shared" si="1946"/>
        <v>6.9444444444444198E-3</v>
      </c>
      <c r="AS746" s="225">
        <f t="shared" si="1947"/>
        <v>0</v>
      </c>
      <c r="AT746" s="13">
        <f t="shared" si="1948"/>
        <v>10</v>
      </c>
      <c r="AU746" s="240">
        <v>1.1145833333333333</v>
      </c>
      <c r="AV746" s="226">
        <f t="shared" si="1949"/>
        <v>6.9444444444444198E-3</v>
      </c>
      <c r="AW746" s="13">
        <f t="shared" si="1950"/>
        <v>0</v>
      </c>
      <c r="AX746" s="13">
        <f t="shared" si="1951"/>
        <v>10</v>
      </c>
      <c r="AY746" s="240">
        <v>1.2291666666666667</v>
      </c>
      <c r="AZ746" s="12">
        <f t="shared" si="1898"/>
        <v>0.11458333333333348</v>
      </c>
      <c r="BA746" s="225">
        <f t="shared" si="1899"/>
        <v>2</v>
      </c>
      <c r="BB746" s="225">
        <f t="shared" si="1900"/>
        <v>45</v>
      </c>
      <c r="BC746" s="240">
        <v>1.2291666666666667</v>
      </c>
      <c r="BD746" s="240">
        <v>1.2291666666666667</v>
      </c>
      <c r="BE746" s="12">
        <f t="shared" si="1865"/>
        <v>0</v>
      </c>
      <c r="BF746" s="13">
        <f t="shared" si="1866"/>
        <v>0</v>
      </c>
      <c r="BG746" s="13">
        <f t="shared" si="1867"/>
        <v>0</v>
      </c>
      <c r="BH746" s="240">
        <v>1.2291666666666667</v>
      </c>
      <c r="BI746" s="240">
        <v>1.2291666666666667</v>
      </c>
      <c r="BJ746" s="240"/>
      <c r="BK746" s="69">
        <f t="shared" si="1868"/>
        <v>0</v>
      </c>
      <c r="BL746" s="13">
        <f t="shared" si="1869"/>
        <v>0</v>
      </c>
      <c r="BM746" s="13">
        <f t="shared" si="1870"/>
        <v>0</v>
      </c>
      <c r="BN746" s="240">
        <v>1.2361111111111112</v>
      </c>
      <c r="BO746" s="12">
        <f t="shared" si="1465"/>
        <v>6.9444444444444198E-3</v>
      </c>
      <c r="BP746" s="225">
        <f t="shared" si="1466"/>
        <v>0</v>
      </c>
      <c r="BQ746" s="225">
        <f t="shared" si="1467"/>
        <v>10</v>
      </c>
      <c r="BR746" s="240">
        <v>1.2395833333333333</v>
      </c>
      <c r="BS746" s="12">
        <f t="shared" si="1368"/>
        <v>3.4722222222220989E-3</v>
      </c>
      <c r="BT746" s="225">
        <f t="shared" si="1369"/>
        <v>0</v>
      </c>
      <c r="BU746" s="225">
        <f t="shared" si="1370"/>
        <v>5</v>
      </c>
      <c r="BV746" s="240">
        <v>1.2395833333333333</v>
      </c>
      <c r="BW746" s="240">
        <v>1.2430555555555556</v>
      </c>
      <c r="BX746" s="12">
        <f t="shared" si="1743"/>
        <v>3.4722222222223209E-3</v>
      </c>
      <c r="BY746" s="13">
        <f t="shared" si="1744"/>
        <v>0</v>
      </c>
      <c r="BZ746" s="13">
        <f t="shared" si="1745"/>
        <v>5</v>
      </c>
      <c r="CA746" s="226">
        <f t="shared" si="1901"/>
        <v>0.92013888888888884</v>
      </c>
      <c r="CB746" s="13">
        <f t="shared" si="1902"/>
        <v>22</v>
      </c>
      <c r="CC746" s="13">
        <f t="shared" si="1903"/>
        <v>5</v>
      </c>
      <c r="CD746" s="12">
        <f t="shared" si="1933"/>
        <v>0.36805555555555536</v>
      </c>
      <c r="CE746" s="13">
        <f t="shared" si="1934"/>
        <v>8</v>
      </c>
      <c r="CF746" s="13">
        <f t="shared" si="1935"/>
        <v>50</v>
      </c>
      <c r="CG746" s="12">
        <f t="shared" si="1904"/>
        <v>9.0277777777777679E-2</v>
      </c>
      <c r="CH746" s="13">
        <f t="shared" si="1905"/>
        <v>2</v>
      </c>
      <c r="CI746" s="13">
        <f t="shared" si="1906"/>
        <v>10</v>
      </c>
      <c r="CJ746" s="12">
        <f t="shared" si="1907"/>
        <v>0.11458333333333348</v>
      </c>
      <c r="CK746" s="13">
        <f t="shared" si="1908"/>
        <v>2</v>
      </c>
      <c r="CL746" s="13">
        <f t="shared" si="1909"/>
        <v>45</v>
      </c>
      <c r="CM746" s="62"/>
      <c r="CN746" s="62"/>
      <c r="CO746" s="62"/>
      <c r="CP746" s="12">
        <f t="shared" si="1936"/>
        <v>5.833333333333348E-2</v>
      </c>
      <c r="CQ746" s="13">
        <f t="shared" si="1871"/>
        <v>1</v>
      </c>
      <c r="CR746" s="13">
        <f t="shared" si="1872"/>
        <v>24</v>
      </c>
      <c r="CS746" s="240">
        <v>0</v>
      </c>
      <c r="CT746" s="13">
        <f t="shared" si="1873"/>
        <v>0</v>
      </c>
      <c r="CU746" s="13">
        <f t="shared" si="1874"/>
        <v>0</v>
      </c>
      <c r="CV746" s="240">
        <v>0</v>
      </c>
      <c r="CW746" s="13">
        <f t="shared" si="1927"/>
        <v>0</v>
      </c>
      <c r="CX746" s="13">
        <f t="shared" si="1928"/>
        <v>0</v>
      </c>
      <c r="CY746" s="240">
        <v>0</v>
      </c>
      <c r="CZ746" s="13">
        <f t="shared" si="1944"/>
        <v>0</v>
      </c>
      <c r="DA746" s="13">
        <f t="shared" si="1945"/>
        <v>0</v>
      </c>
      <c r="DB746" s="240">
        <v>0</v>
      </c>
      <c r="DC746" s="13">
        <f t="shared" si="1879"/>
        <v>0</v>
      </c>
      <c r="DD746" s="13">
        <f t="shared" si="1880"/>
        <v>0</v>
      </c>
      <c r="DE746" s="240">
        <v>0</v>
      </c>
      <c r="DF746" s="13">
        <f t="shared" si="1881"/>
        <v>0</v>
      </c>
      <c r="DG746" s="13">
        <f t="shared" si="1882"/>
        <v>0</v>
      </c>
      <c r="DH746" s="240">
        <v>5.6250000000000001E-2</v>
      </c>
      <c r="DI746" s="13">
        <f t="shared" si="1854"/>
        <v>1</v>
      </c>
      <c r="DJ746" s="13">
        <f t="shared" si="1855"/>
        <v>21</v>
      </c>
      <c r="DK746" s="240">
        <v>0</v>
      </c>
      <c r="DL746" s="35">
        <f t="shared" si="1875"/>
        <v>0</v>
      </c>
      <c r="DM746" s="35">
        <f t="shared" si="1876"/>
        <v>0</v>
      </c>
      <c r="DN746" s="66">
        <f t="shared" si="1912"/>
        <v>2634221.166000003</v>
      </c>
      <c r="DO746" s="74">
        <f t="shared" si="1890"/>
        <v>42383</v>
      </c>
      <c r="DP746" s="66">
        <f t="shared" si="1856"/>
        <v>64.694915254237287</v>
      </c>
      <c r="DQ746" s="63">
        <f t="shared" si="1924"/>
        <v>62.152777434348749</v>
      </c>
      <c r="DR746" s="66" t="e">
        <f t="shared" si="1939"/>
        <v>#NUM!</v>
      </c>
      <c r="DS746" s="96" t="e">
        <f t="shared" si="1940"/>
        <v>#NUM!</v>
      </c>
      <c r="DT746" s="66" t="e">
        <f t="shared" si="1941"/>
        <v>#NUM!</v>
      </c>
      <c r="DU746" s="66" t="e">
        <f t="shared" si="1942"/>
        <v>#NUM!</v>
      </c>
      <c r="FJ746" s="3">
        <f t="shared" si="1888"/>
        <v>0.71527777777777768</v>
      </c>
      <c r="FK746" s="3">
        <f t="shared" si="1857"/>
        <v>0.68402777777777768</v>
      </c>
      <c r="FL746" s="3">
        <f t="shared" si="1952"/>
        <v>6.9444444444444198E-3</v>
      </c>
    </row>
    <row r="747" spans="1:168" ht="30">
      <c r="A747" s="554">
        <f t="shared" si="1943"/>
        <v>746</v>
      </c>
      <c r="B747" s="235">
        <f t="shared" si="1943"/>
        <v>29</v>
      </c>
      <c r="C747" s="236">
        <v>40916</v>
      </c>
      <c r="D747" s="475">
        <v>1</v>
      </c>
      <c r="E747" s="238" t="s">
        <v>863</v>
      </c>
      <c r="F747" s="235">
        <v>11</v>
      </c>
      <c r="G747" s="239" t="s">
        <v>38</v>
      </c>
      <c r="H747" s="239" t="s">
        <v>789</v>
      </c>
      <c r="I747" s="239" t="s">
        <v>902</v>
      </c>
      <c r="J747" s="240">
        <v>0.875</v>
      </c>
      <c r="K747" s="237">
        <v>3589</v>
      </c>
      <c r="L747" s="239" t="s">
        <v>33</v>
      </c>
      <c r="M747" s="235">
        <v>56</v>
      </c>
      <c r="N747" s="235">
        <v>3</v>
      </c>
      <c r="O747" s="239"/>
      <c r="P747" s="240">
        <v>0.875</v>
      </c>
      <c r="Q747" s="240">
        <v>0.875</v>
      </c>
      <c r="R747" s="12">
        <f t="shared" si="1859"/>
        <v>0</v>
      </c>
      <c r="S747" s="13">
        <f t="shared" si="1860"/>
        <v>0</v>
      </c>
      <c r="T747" s="13">
        <f t="shared" si="1861"/>
        <v>0</v>
      </c>
      <c r="U747" s="240">
        <v>1.1597222222222221</v>
      </c>
      <c r="V747" s="12">
        <f t="shared" si="1913"/>
        <v>0.2847222222222221</v>
      </c>
      <c r="W747" s="13">
        <f t="shared" si="1914"/>
        <v>6</v>
      </c>
      <c r="X747" s="225">
        <f t="shared" si="1915"/>
        <v>50</v>
      </c>
      <c r="Y747" s="240">
        <v>1.1770833333333333</v>
      </c>
      <c r="Z747" s="12">
        <f t="shared" si="1916"/>
        <v>1.736111111111116E-2</v>
      </c>
      <c r="AA747" s="13">
        <f t="shared" si="1917"/>
        <v>0</v>
      </c>
      <c r="AB747" s="13">
        <f t="shared" si="1918"/>
        <v>25</v>
      </c>
      <c r="AC747" s="240">
        <v>1.1909722222222221</v>
      </c>
      <c r="AD747" s="12">
        <f t="shared" si="1891"/>
        <v>1.388888888888884E-2</v>
      </c>
      <c r="AE747" s="13">
        <f t="shared" si="1736"/>
        <v>0</v>
      </c>
      <c r="AF747" s="13">
        <f t="shared" si="1737"/>
        <v>20</v>
      </c>
      <c r="AG747" s="240">
        <v>1.1944444444444444</v>
      </c>
      <c r="AH747" s="240">
        <v>1.2326388888888888</v>
      </c>
      <c r="AI747" s="12">
        <f t="shared" si="1892"/>
        <v>3.819444444444442E-2</v>
      </c>
      <c r="AJ747" s="225">
        <f t="shared" si="1893"/>
        <v>0</v>
      </c>
      <c r="AK747" s="225">
        <f t="shared" si="1894"/>
        <v>55</v>
      </c>
      <c r="AL747" s="240">
        <v>1.1944444444444444</v>
      </c>
      <c r="AM747" s="240">
        <v>1.2326388888888888</v>
      </c>
      <c r="AN747" s="12">
        <f t="shared" si="1862"/>
        <v>3.819444444444442E-2</v>
      </c>
      <c r="AO747" s="13">
        <f t="shared" si="1863"/>
        <v>0</v>
      </c>
      <c r="AP747" s="13">
        <f t="shared" si="1864"/>
        <v>55</v>
      </c>
      <c r="AQ747" s="240">
        <v>1.2548611111111112</v>
      </c>
      <c r="AR747" s="12">
        <f t="shared" si="1946"/>
        <v>2.2222222222222365E-2</v>
      </c>
      <c r="AS747" s="225">
        <f t="shared" si="1947"/>
        <v>0</v>
      </c>
      <c r="AT747" s="13">
        <f t="shared" si="1948"/>
        <v>32</v>
      </c>
      <c r="AU747" s="240">
        <v>1.2666666666666666</v>
      </c>
      <c r="AV747" s="226">
        <f t="shared" si="1949"/>
        <v>1.1805555555555403E-2</v>
      </c>
      <c r="AW747" s="13">
        <f t="shared" si="1950"/>
        <v>0</v>
      </c>
      <c r="AX747" s="13">
        <f t="shared" si="1951"/>
        <v>17</v>
      </c>
      <c r="AY747" s="240">
        <v>1.5250000000000001</v>
      </c>
      <c r="AZ747" s="12">
        <f t="shared" si="1898"/>
        <v>0.25833333333333353</v>
      </c>
      <c r="BA747" s="225">
        <f t="shared" si="1899"/>
        <v>6</v>
      </c>
      <c r="BB747" s="225">
        <f t="shared" si="1900"/>
        <v>12</v>
      </c>
      <c r="BC747" s="240">
        <v>1.5250000000000001</v>
      </c>
      <c r="BD747" s="240">
        <v>1.5250000000000001</v>
      </c>
      <c r="BE747" s="12">
        <f t="shared" si="1865"/>
        <v>0</v>
      </c>
      <c r="BF747" s="13">
        <f t="shared" si="1866"/>
        <v>0</v>
      </c>
      <c r="BG747" s="13">
        <f t="shared" si="1867"/>
        <v>0</v>
      </c>
      <c r="BH747" s="240">
        <v>1.5250000000000001</v>
      </c>
      <c r="BI747" s="240">
        <v>1.5250000000000001</v>
      </c>
      <c r="BJ747" s="240"/>
      <c r="BK747" s="69">
        <f t="shared" si="1868"/>
        <v>0</v>
      </c>
      <c r="BL747" s="13">
        <f t="shared" si="1869"/>
        <v>0</v>
      </c>
      <c r="BM747" s="13">
        <f t="shared" si="1870"/>
        <v>0</v>
      </c>
      <c r="BN747" s="240">
        <v>1.53125</v>
      </c>
      <c r="BO747" s="12">
        <f t="shared" si="1465"/>
        <v>6.2499999999998668E-3</v>
      </c>
      <c r="BP747" s="225">
        <f t="shared" si="1466"/>
        <v>0</v>
      </c>
      <c r="BQ747" s="225">
        <f t="shared" si="1467"/>
        <v>9</v>
      </c>
      <c r="BR747" s="240">
        <v>1.5347222222222223</v>
      </c>
      <c r="BS747" s="12">
        <f t="shared" si="1368"/>
        <v>3.4722222222223209E-3</v>
      </c>
      <c r="BT747" s="225">
        <f t="shared" si="1369"/>
        <v>0</v>
      </c>
      <c r="BU747" s="225">
        <f t="shared" si="1370"/>
        <v>5</v>
      </c>
      <c r="BV747" s="240">
        <v>1.5347222222222223</v>
      </c>
      <c r="BW747" s="240">
        <v>1.5416666666666667</v>
      </c>
      <c r="BX747" s="12">
        <f t="shared" si="1743"/>
        <v>6.9444444444444198E-3</v>
      </c>
      <c r="BY747" s="13">
        <f t="shared" si="1744"/>
        <v>0</v>
      </c>
      <c r="BZ747" s="13">
        <f t="shared" si="1745"/>
        <v>10</v>
      </c>
      <c r="CA747" s="226">
        <f t="shared" si="1901"/>
        <v>0.66666666666666674</v>
      </c>
      <c r="CB747" s="13">
        <f t="shared" si="1902"/>
        <v>16</v>
      </c>
      <c r="CC747" s="13">
        <f t="shared" si="1903"/>
        <v>0</v>
      </c>
      <c r="CD747" s="12">
        <f t="shared" si="1933"/>
        <v>4.5833333333333393E-2</v>
      </c>
      <c r="CE747" s="13">
        <f t="shared" si="1934"/>
        <v>1</v>
      </c>
      <c r="CF747" s="13">
        <f t="shared" si="1935"/>
        <v>6</v>
      </c>
      <c r="CG747" s="12">
        <f t="shared" si="1904"/>
        <v>3.819444444444442E-2</v>
      </c>
      <c r="CH747" s="13">
        <f t="shared" si="1905"/>
        <v>0</v>
      </c>
      <c r="CI747" s="13">
        <f t="shared" si="1906"/>
        <v>55</v>
      </c>
      <c r="CJ747" s="12">
        <f t="shared" si="1907"/>
        <v>0.25833333333333353</v>
      </c>
      <c r="CK747" s="13">
        <f t="shared" si="1908"/>
        <v>6</v>
      </c>
      <c r="CL747" s="13">
        <f t="shared" si="1909"/>
        <v>12</v>
      </c>
      <c r="CM747" s="62"/>
      <c r="CN747" s="62"/>
      <c r="CO747" s="62"/>
      <c r="CP747" s="12">
        <f t="shared" si="1936"/>
        <v>7.4305555555555736E-2</v>
      </c>
      <c r="CQ747" s="13">
        <f t="shared" si="1871"/>
        <v>1</v>
      </c>
      <c r="CR747" s="13">
        <f t="shared" si="1872"/>
        <v>47</v>
      </c>
      <c r="CS747" s="240">
        <v>0</v>
      </c>
      <c r="CT747" s="13">
        <f t="shared" si="1873"/>
        <v>0</v>
      </c>
      <c r="CU747" s="13">
        <f t="shared" si="1874"/>
        <v>0</v>
      </c>
      <c r="CV747" s="240">
        <v>0</v>
      </c>
      <c r="CW747" s="13">
        <f t="shared" si="1927"/>
        <v>0</v>
      </c>
      <c r="CX747" s="13">
        <f t="shared" si="1928"/>
        <v>0</v>
      </c>
      <c r="CY747" s="240">
        <v>0</v>
      </c>
      <c r="CZ747" s="13">
        <f t="shared" si="1944"/>
        <v>0</v>
      </c>
      <c r="DA747" s="13">
        <f t="shared" si="1945"/>
        <v>0</v>
      </c>
      <c r="DB747" s="240">
        <v>0</v>
      </c>
      <c r="DC747" s="13">
        <f t="shared" si="1879"/>
        <v>0</v>
      </c>
      <c r="DD747" s="13">
        <f t="shared" si="1880"/>
        <v>0</v>
      </c>
      <c r="DE747" s="240">
        <v>0</v>
      </c>
      <c r="DF747" s="13">
        <f t="shared" si="1881"/>
        <v>0</v>
      </c>
      <c r="DG747" s="13">
        <f t="shared" si="1882"/>
        <v>0</v>
      </c>
      <c r="DH747" s="240">
        <v>0.18402777777777779</v>
      </c>
      <c r="DI747" s="13">
        <f t="shared" si="1854"/>
        <v>4</v>
      </c>
      <c r="DJ747" s="13">
        <f t="shared" si="1855"/>
        <v>25</v>
      </c>
      <c r="DK747" s="240">
        <v>0</v>
      </c>
      <c r="DL747" s="35">
        <f t="shared" si="1875"/>
        <v>0</v>
      </c>
      <c r="DM747" s="35">
        <f t="shared" si="1876"/>
        <v>0</v>
      </c>
      <c r="DN747" s="66">
        <f t="shared" si="1912"/>
        <v>2637810.166000003</v>
      </c>
      <c r="DO747" s="74">
        <f t="shared" si="1890"/>
        <v>42439</v>
      </c>
      <c r="DP747" s="66">
        <f t="shared" si="1856"/>
        <v>64.089285714285708</v>
      </c>
      <c r="DQ747" s="63">
        <f t="shared" si="1924"/>
        <v>62.155332736398194</v>
      </c>
      <c r="DR747" s="66" t="e">
        <f t="shared" si="1939"/>
        <v>#NUM!</v>
      </c>
      <c r="DS747" s="96" t="e">
        <f t="shared" si="1940"/>
        <v>#NUM!</v>
      </c>
      <c r="DT747" s="66" t="e">
        <f t="shared" si="1941"/>
        <v>#NUM!</v>
      </c>
      <c r="DU747" s="66" t="e">
        <f t="shared" si="1942"/>
        <v>#NUM!</v>
      </c>
      <c r="FJ747" s="3">
        <f t="shared" si="1888"/>
        <v>0.3701388888888888</v>
      </c>
      <c r="FK747" s="3">
        <f t="shared" si="1857"/>
        <v>0.3159722222222221</v>
      </c>
      <c r="FL747" s="3">
        <f t="shared" si="1952"/>
        <v>2.2222222222222365E-2</v>
      </c>
    </row>
    <row r="748" spans="1:168" ht="30">
      <c r="A748" s="554">
        <f t="shared" si="1943"/>
        <v>747</v>
      </c>
      <c r="B748" s="235">
        <f t="shared" si="1943"/>
        <v>30</v>
      </c>
      <c r="C748" s="236">
        <v>40916</v>
      </c>
      <c r="D748" s="475">
        <v>1</v>
      </c>
      <c r="E748" s="238" t="s">
        <v>863</v>
      </c>
      <c r="F748" s="235">
        <v>12</v>
      </c>
      <c r="G748" s="239" t="s">
        <v>38</v>
      </c>
      <c r="H748" s="239" t="s">
        <v>901</v>
      </c>
      <c r="I748" s="239" t="s">
        <v>903</v>
      </c>
      <c r="J748" s="240">
        <v>0.22916666666666666</v>
      </c>
      <c r="K748" s="237">
        <v>3671</v>
      </c>
      <c r="L748" s="239" t="s">
        <v>34</v>
      </c>
      <c r="M748" s="235">
        <v>57</v>
      </c>
      <c r="N748" s="235">
        <v>2</v>
      </c>
      <c r="O748" s="239"/>
      <c r="P748" s="240">
        <v>0.22916666666666666</v>
      </c>
      <c r="Q748" s="240">
        <v>0.22916666666666666</v>
      </c>
      <c r="R748" s="12">
        <f t="shared" si="1859"/>
        <v>0</v>
      </c>
      <c r="S748" s="13">
        <f t="shared" si="1860"/>
        <v>0</v>
      </c>
      <c r="T748" s="13">
        <f t="shared" si="1861"/>
        <v>0</v>
      </c>
      <c r="U748" s="240">
        <v>0.3263888888888889</v>
      </c>
      <c r="V748" s="12">
        <f t="shared" si="1913"/>
        <v>9.7222222222222238E-2</v>
      </c>
      <c r="W748" s="13">
        <f t="shared" si="1914"/>
        <v>2</v>
      </c>
      <c r="X748" s="225">
        <f t="shared" si="1915"/>
        <v>20</v>
      </c>
      <c r="Y748" s="240">
        <v>0.34375</v>
      </c>
      <c r="Z748" s="12">
        <f t="shared" si="1916"/>
        <v>1.7361111111111105E-2</v>
      </c>
      <c r="AA748" s="13">
        <f t="shared" si="1917"/>
        <v>0</v>
      </c>
      <c r="AB748" s="13">
        <f t="shared" si="1918"/>
        <v>25</v>
      </c>
      <c r="AC748" s="240">
        <v>0.375</v>
      </c>
      <c r="AD748" s="12">
        <f t="shared" si="1891"/>
        <v>3.125E-2</v>
      </c>
      <c r="AE748" s="13">
        <f t="shared" si="1736"/>
        <v>0</v>
      </c>
      <c r="AF748" s="13">
        <f t="shared" si="1737"/>
        <v>45</v>
      </c>
      <c r="AG748" s="240">
        <v>0.40277777777777773</v>
      </c>
      <c r="AH748" s="240">
        <v>0.51041666666666663</v>
      </c>
      <c r="AI748" s="12">
        <f t="shared" si="1892"/>
        <v>0.1076388888888889</v>
      </c>
      <c r="AJ748" s="225">
        <f t="shared" si="1893"/>
        <v>2</v>
      </c>
      <c r="AK748" s="225">
        <f t="shared" si="1894"/>
        <v>35</v>
      </c>
      <c r="AL748" s="240">
        <v>0.40277777777777773</v>
      </c>
      <c r="AM748" s="240">
        <v>0.51041666666666663</v>
      </c>
      <c r="AN748" s="12">
        <f t="shared" si="1862"/>
        <v>0.1076388888888889</v>
      </c>
      <c r="AO748" s="13">
        <f t="shared" si="1863"/>
        <v>2</v>
      </c>
      <c r="AP748" s="13">
        <f t="shared" si="1864"/>
        <v>35</v>
      </c>
      <c r="AQ748" s="240">
        <v>0.65763888888888888</v>
      </c>
      <c r="AR748" s="12">
        <f t="shared" si="1946"/>
        <v>0.14722222222222225</v>
      </c>
      <c r="AS748" s="225">
        <f t="shared" si="1947"/>
        <v>3</v>
      </c>
      <c r="AT748" s="13">
        <f t="shared" si="1948"/>
        <v>32</v>
      </c>
      <c r="AU748" s="240">
        <v>0.65833333333333333</v>
      </c>
      <c r="AV748" s="226">
        <f t="shared" si="1949"/>
        <v>6.9444444444444198E-4</v>
      </c>
      <c r="AW748" s="13">
        <f t="shared" si="1950"/>
        <v>0</v>
      </c>
      <c r="AX748" s="13">
        <f t="shared" si="1951"/>
        <v>1</v>
      </c>
      <c r="AY748" s="240">
        <v>0.81041666666666667</v>
      </c>
      <c r="AZ748" s="12">
        <f t="shared" si="1898"/>
        <v>0.15208333333333335</v>
      </c>
      <c r="BA748" s="225">
        <f t="shared" si="1899"/>
        <v>3</v>
      </c>
      <c r="BB748" s="225">
        <f t="shared" si="1900"/>
        <v>39</v>
      </c>
      <c r="BC748" s="240">
        <v>0.81041666666666667</v>
      </c>
      <c r="BD748" s="240">
        <v>0.81041666666666667</v>
      </c>
      <c r="BE748" s="12">
        <f t="shared" si="1865"/>
        <v>0</v>
      </c>
      <c r="BF748" s="13">
        <f t="shared" si="1866"/>
        <v>0</v>
      </c>
      <c r="BG748" s="13">
        <f t="shared" si="1867"/>
        <v>0</v>
      </c>
      <c r="BH748" s="240">
        <v>0.81041666666666667</v>
      </c>
      <c r="BI748" s="240">
        <v>0.81041666666666667</v>
      </c>
      <c r="BJ748" s="240"/>
      <c r="BK748" s="69">
        <f t="shared" si="1868"/>
        <v>0</v>
      </c>
      <c r="BL748" s="13">
        <f t="shared" si="1869"/>
        <v>0</v>
      </c>
      <c r="BM748" s="13">
        <f t="shared" si="1870"/>
        <v>0</v>
      </c>
      <c r="BN748" s="240">
        <v>0.81736111111111109</v>
      </c>
      <c r="BO748" s="12">
        <f t="shared" si="1465"/>
        <v>6.9444444444444198E-3</v>
      </c>
      <c r="BP748" s="225">
        <f t="shared" si="1466"/>
        <v>0</v>
      </c>
      <c r="BQ748" s="225">
        <f t="shared" si="1467"/>
        <v>10</v>
      </c>
      <c r="BR748" s="240">
        <v>0.82291666666666663</v>
      </c>
      <c r="BS748" s="12">
        <f t="shared" si="1368"/>
        <v>5.5555555555555358E-3</v>
      </c>
      <c r="BT748" s="225">
        <f t="shared" si="1369"/>
        <v>0</v>
      </c>
      <c r="BU748" s="225">
        <f t="shared" si="1370"/>
        <v>8</v>
      </c>
      <c r="BV748" s="240">
        <v>0.82291666666666663</v>
      </c>
      <c r="BW748" s="240">
        <v>0.82638888888888884</v>
      </c>
      <c r="BX748" s="12">
        <f t="shared" si="1743"/>
        <v>3.4722222222222099E-3</v>
      </c>
      <c r="BY748" s="13">
        <f t="shared" si="1744"/>
        <v>0</v>
      </c>
      <c r="BZ748" s="13">
        <f t="shared" si="1745"/>
        <v>5</v>
      </c>
      <c r="CA748" s="226">
        <f t="shared" si="1901"/>
        <v>0.59722222222222221</v>
      </c>
      <c r="CB748" s="13">
        <f t="shared" si="1902"/>
        <v>14</v>
      </c>
      <c r="CC748" s="13">
        <f t="shared" si="1903"/>
        <v>20</v>
      </c>
      <c r="CD748" s="12">
        <f t="shared" si="1933"/>
        <v>0.19097222222222221</v>
      </c>
      <c r="CE748" s="13">
        <f t="shared" si="1934"/>
        <v>4</v>
      </c>
      <c r="CF748" s="13">
        <f t="shared" si="1935"/>
        <v>35</v>
      </c>
      <c r="CG748" s="12">
        <f t="shared" si="1904"/>
        <v>0.1076388888888889</v>
      </c>
      <c r="CH748" s="13">
        <f t="shared" si="1905"/>
        <v>2</v>
      </c>
      <c r="CI748" s="13">
        <f t="shared" si="1906"/>
        <v>35</v>
      </c>
      <c r="CJ748" s="12">
        <f t="shared" si="1907"/>
        <v>0.15208333333333335</v>
      </c>
      <c r="CK748" s="13">
        <f t="shared" si="1908"/>
        <v>3</v>
      </c>
      <c r="CL748" s="13">
        <f t="shared" si="1909"/>
        <v>39</v>
      </c>
      <c r="CM748" s="62"/>
      <c r="CN748" s="62"/>
      <c r="CO748" s="62"/>
      <c r="CP748" s="12">
        <f t="shared" si="1936"/>
        <v>3.9583333333333359E-2</v>
      </c>
      <c r="CQ748" s="13">
        <f t="shared" si="1871"/>
        <v>0</v>
      </c>
      <c r="CR748" s="13">
        <f t="shared" si="1872"/>
        <v>57</v>
      </c>
      <c r="CS748" s="240">
        <v>0</v>
      </c>
      <c r="CT748" s="13">
        <f t="shared" si="1873"/>
        <v>0</v>
      </c>
      <c r="CU748" s="13">
        <f t="shared" si="1874"/>
        <v>0</v>
      </c>
      <c r="CV748" s="240">
        <v>0</v>
      </c>
      <c r="CW748" s="13">
        <f t="shared" si="1927"/>
        <v>0</v>
      </c>
      <c r="CX748" s="13">
        <f t="shared" si="1928"/>
        <v>0</v>
      </c>
      <c r="CY748" s="240">
        <v>1.1805555555555555E-2</v>
      </c>
      <c r="CZ748" s="13">
        <f t="shared" si="1944"/>
        <v>0</v>
      </c>
      <c r="DA748" s="13">
        <f t="shared" si="1945"/>
        <v>17</v>
      </c>
      <c r="DB748" s="240">
        <v>0</v>
      </c>
      <c r="DC748" s="13">
        <f t="shared" si="1879"/>
        <v>0</v>
      </c>
      <c r="DD748" s="13">
        <f t="shared" si="1880"/>
        <v>0</v>
      </c>
      <c r="DE748" s="240">
        <v>0</v>
      </c>
      <c r="DF748" s="13">
        <f t="shared" si="1881"/>
        <v>0</v>
      </c>
      <c r="DG748" s="13">
        <f t="shared" si="1882"/>
        <v>0</v>
      </c>
      <c r="DH748" s="240">
        <v>0.10069444444444443</v>
      </c>
      <c r="DI748" s="13">
        <f t="shared" si="1854"/>
        <v>2</v>
      </c>
      <c r="DJ748" s="13">
        <f t="shared" si="1855"/>
        <v>25</v>
      </c>
      <c r="DK748" s="240">
        <v>0</v>
      </c>
      <c r="DL748" s="35">
        <f t="shared" si="1875"/>
        <v>0</v>
      </c>
      <c r="DM748" s="35">
        <f t="shared" si="1876"/>
        <v>0</v>
      </c>
      <c r="DN748" s="66">
        <f t="shared" si="1912"/>
        <v>2641481.166000003</v>
      </c>
      <c r="DO748" s="74">
        <f t="shared" si="1890"/>
        <v>42496</v>
      </c>
      <c r="DP748" s="66">
        <f t="shared" si="1856"/>
        <v>64.403508771929822</v>
      </c>
      <c r="DQ748" s="63">
        <f t="shared" si="1924"/>
        <v>62.158348221009106</v>
      </c>
      <c r="DR748" s="66" t="e">
        <f t="shared" si="1939"/>
        <v>#NUM!</v>
      </c>
      <c r="DS748" s="96" t="e">
        <f t="shared" si="1940"/>
        <v>#NUM!</v>
      </c>
      <c r="DT748" s="66" t="e">
        <f t="shared" si="1941"/>
        <v>#NUM!</v>
      </c>
      <c r="DU748" s="66" t="e">
        <f t="shared" si="1942"/>
        <v>#NUM!</v>
      </c>
      <c r="FJ748" s="3">
        <f t="shared" si="1888"/>
        <v>0.33749999999999997</v>
      </c>
      <c r="FK748" s="3">
        <f t="shared" si="1857"/>
        <v>0.14583333333333334</v>
      </c>
      <c r="FL748" s="3">
        <f t="shared" si="1952"/>
        <v>0.14722222222222225</v>
      </c>
    </row>
    <row r="749" spans="1:168">
      <c r="A749" s="554">
        <f t="shared" si="1943"/>
        <v>748</v>
      </c>
      <c r="B749" s="235">
        <f t="shared" si="1943"/>
        <v>31</v>
      </c>
      <c r="C749" s="236">
        <v>40916</v>
      </c>
      <c r="D749" s="475">
        <v>1</v>
      </c>
      <c r="E749" s="238" t="s">
        <v>893</v>
      </c>
      <c r="F749" s="235">
        <v>2</v>
      </c>
      <c r="G749" s="239" t="s">
        <v>414</v>
      </c>
      <c r="H749" s="239" t="s">
        <v>413</v>
      </c>
      <c r="I749" s="239" t="s">
        <v>624</v>
      </c>
      <c r="J749" s="240">
        <v>0.40972222222222227</v>
      </c>
      <c r="K749" s="237">
        <v>3637</v>
      </c>
      <c r="L749" s="239" t="s">
        <v>34</v>
      </c>
      <c r="M749" s="235">
        <v>58</v>
      </c>
      <c r="N749" s="235">
        <v>1</v>
      </c>
      <c r="O749" s="239"/>
      <c r="P749" s="240">
        <v>0.40972222222222227</v>
      </c>
      <c r="Q749" s="240">
        <v>0.40972222222222227</v>
      </c>
      <c r="R749" s="12">
        <f t="shared" si="1859"/>
        <v>0</v>
      </c>
      <c r="S749" s="13">
        <f t="shared" si="1860"/>
        <v>0</v>
      </c>
      <c r="T749" s="13">
        <f t="shared" si="1861"/>
        <v>0</v>
      </c>
      <c r="U749" s="240">
        <v>0.45833333333333331</v>
      </c>
      <c r="V749" s="12">
        <f t="shared" si="1913"/>
        <v>4.8611111111111049E-2</v>
      </c>
      <c r="W749" s="13">
        <f t="shared" si="1914"/>
        <v>1</v>
      </c>
      <c r="X749" s="225">
        <f t="shared" si="1915"/>
        <v>10</v>
      </c>
      <c r="Y749" s="240">
        <v>0.46527777777777773</v>
      </c>
      <c r="Z749" s="12">
        <f t="shared" si="1916"/>
        <v>6.9444444444444198E-3</v>
      </c>
      <c r="AA749" s="13">
        <f t="shared" si="1917"/>
        <v>0</v>
      </c>
      <c r="AB749" s="13">
        <f t="shared" si="1918"/>
        <v>10</v>
      </c>
      <c r="AC749" s="240">
        <v>0.9375</v>
      </c>
      <c r="AD749" s="12">
        <f t="shared" si="1891"/>
        <v>0.47222222222222227</v>
      </c>
      <c r="AE749" s="13">
        <f t="shared" si="1736"/>
        <v>11</v>
      </c>
      <c r="AF749" s="13">
        <f t="shared" si="1737"/>
        <v>20</v>
      </c>
      <c r="AG749" s="240">
        <v>0.94097222222222221</v>
      </c>
      <c r="AH749" s="240">
        <v>1.03125</v>
      </c>
      <c r="AI749" s="12">
        <f t="shared" si="1892"/>
        <v>9.027777777777779E-2</v>
      </c>
      <c r="AJ749" s="225">
        <f t="shared" si="1893"/>
        <v>2</v>
      </c>
      <c r="AK749" s="225">
        <f t="shared" si="1894"/>
        <v>10</v>
      </c>
      <c r="AL749" s="240">
        <v>0.94097222222222221</v>
      </c>
      <c r="AM749" s="240">
        <v>1.03125</v>
      </c>
      <c r="AN749" s="12">
        <f t="shared" si="1862"/>
        <v>9.027777777777779E-2</v>
      </c>
      <c r="AO749" s="13">
        <f t="shared" si="1863"/>
        <v>2</v>
      </c>
      <c r="AP749" s="13">
        <f t="shared" si="1864"/>
        <v>10</v>
      </c>
      <c r="AQ749" s="240">
        <v>1.0409722222222222</v>
      </c>
      <c r="AR749" s="12">
        <f t="shared" si="1946"/>
        <v>9.7222222222221877E-3</v>
      </c>
      <c r="AS749" s="225">
        <f t="shared" si="1947"/>
        <v>0</v>
      </c>
      <c r="AT749" s="13">
        <f t="shared" si="1948"/>
        <v>14</v>
      </c>
      <c r="AU749" s="240">
        <v>1.0409722222222222</v>
      </c>
      <c r="AV749" s="226">
        <f t="shared" si="1949"/>
        <v>0</v>
      </c>
      <c r="AW749" s="13">
        <f t="shared" si="1950"/>
        <v>0</v>
      </c>
      <c r="AX749" s="13">
        <f t="shared" si="1951"/>
        <v>0</v>
      </c>
      <c r="AY749" s="240">
        <v>1.1090277777777777</v>
      </c>
      <c r="AZ749" s="12">
        <f t="shared" si="1898"/>
        <v>6.8055555555555536E-2</v>
      </c>
      <c r="BA749" s="225">
        <f t="shared" si="1899"/>
        <v>1</v>
      </c>
      <c r="BB749" s="225">
        <f t="shared" si="1900"/>
        <v>38</v>
      </c>
      <c r="BC749" s="240">
        <v>1.1090277777777777</v>
      </c>
      <c r="BD749" s="240">
        <v>1.1090277777777777</v>
      </c>
      <c r="BE749" s="12">
        <f t="shared" si="1865"/>
        <v>0</v>
      </c>
      <c r="BF749" s="13">
        <f t="shared" si="1866"/>
        <v>0</v>
      </c>
      <c r="BG749" s="13">
        <f t="shared" si="1867"/>
        <v>0</v>
      </c>
      <c r="BH749" s="240">
        <v>1.1090277777777777</v>
      </c>
      <c r="BI749" s="240">
        <v>1.1090277777777777</v>
      </c>
      <c r="BJ749" s="240"/>
      <c r="BK749" s="69">
        <f t="shared" si="1868"/>
        <v>0</v>
      </c>
      <c r="BL749" s="13">
        <f t="shared" si="1869"/>
        <v>0</v>
      </c>
      <c r="BM749" s="13">
        <f t="shared" si="1870"/>
        <v>0</v>
      </c>
      <c r="BN749" s="240">
        <v>1.1145833333333333</v>
      </c>
      <c r="BO749" s="12">
        <f t="shared" si="1465"/>
        <v>5.5555555555555358E-3</v>
      </c>
      <c r="BP749" s="225">
        <f t="shared" si="1466"/>
        <v>0</v>
      </c>
      <c r="BQ749" s="225">
        <f t="shared" si="1467"/>
        <v>8</v>
      </c>
      <c r="BR749" s="240">
        <v>1.1180555555555556</v>
      </c>
      <c r="BS749" s="12">
        <f t="shared" si="1368"/>
        <v>3.4722222222223209E-3</v>
      </c>
      <c r="BT749" s="225">
        <f t="shared" si="1369"/>
        <v>0</v>
      </c>
      <c r="BU749" s="225">
        <f t="shared" si="1370"/>
        <v>5</v>
      </c>
      <c r="BV749" s="240">
        <v>1.1180555555555556</v>
      </c>
      <c r="BW749" s="240">
        <v>1.1215277777777779</v>
      </c>
      <c r="BX749" s="12">
        <f t="shared" si="1743"/>
        <v>3.4722222222223209E-3</v>
      </c>
      <c r="BY749" s="13">
        <f t="shared" si="1744"/>
        <v>0</v>
      </c>
      <c r="BZ749" s="13">
        <f t="shared" si="1745"/>
        <v>5</v>
      </c>
      <c r="CA749" s="226">
        <f t="shared" si="1901"/>
        <v>0.71180555555555558</v>
      </c>
      <c r="CB749" s="13">
        <f t="shared" si="1902"/>
        <v>17</v>
      </c>
      <c r="CC749" s="13">
        <f t="shared" si="1903"/>
        <v>5</v>
      </c>
      <c r="CD749" s="12">
        <f t="shared" si="1933"/>
        <v>0.49097222222222231</v>
      </c>
      <c r="CE749" s="13">
        <f t="shared" si="1934"/>
        <v>11</v>
      </c>
      <c r="CF749" s="13">
        <f t="shared" si="1935"/>
        <v>47</v>
      </c>
      <c r="CG749" s="12">
        <f t="shared" si="1904"/>
        <v>9.027777777777779E-2</v>
      </c>
      <c r="CH749" s="13">
        <f t="shared" si="1905"/>
        <v>2</v>
      </c>
      <c r="CI749" s="13">
        <f t="shared" si="1906"/>
        <v>10</v>
      </c>
      <c r="CJ749" s="12">
        <f t="shared" si="1907"/>
        <v>6.8055555555555536E-2</v>
      </c>
      <c r="CK749" s="13">
        <f t="shared" si="1908"/>
        <v>1</v>
      </c>
      <c r="CL749" s="13">
        <f t="shared" si="1909"/>
        <v>38</v>
      </c>
      <c r="CM749" s="62"/>
      <c r="CN749" s="62"/>
      <c r="CO749" s="62"/>
      <c r="CP749" s="12">
        <f t="shared" si="1936"/>
        <v>5.6249999999999981E-2</v>
      </c>
      <c r="CQ749" s="13">
        <f t="shared" si="1871"/>
        <v>1</v>
      </c>
      <c r="CR749" s="13">
        <f t="shared" si="1872"/>
        <v>21</v>
      </c>
      <c r="CS749" s="240">
        <v>0</v>
      </c>
      <c r="CT749" s="13">
        <f t="shared" si="1873"/>
        <v>0</v>
      </c>
      <c r="CU749" s="13">
        <f t="shared" si="1874"/>
        <v>0</v>
      </c>
      <c r="CV749" s="240">
        <v>0</v>
      </c>
      <c r="CW749" s="13">
        <f t="shared" si="1927"/>
        <v>0</v>
      </c>
      <c r="CX749" s="13">
        <f t="shared" si="1928"/>
        <v>0</v>
      </c>
      <c r="CY749" s="240">
        <v>0</v>
      </c>
      <c r="CZ749" s="13">
        <f t="shared" si="1944"/>
        <v>0</v>
      </c>
      <c r="DA749" s="13">
        <f t="shared" si="1945"/>
        <v>0</v>
      </c>
      <c r="DB749" s="240">
        <v>0</v>
      </c>
      <c r="DC749" s="13">
        <f t="shared" si="1879"/>
        <v>0</v>
      </c>
      <c r="DD749" s="13">
        <f t="shared" si="1880"/>
        <v>0</v>
      </c>
      <c r="DE749" s="240">
        <v>0</v>
      </c>
      <c r="DF749" s="13">
        <f t="shared" si="1881"/>
        <v>0</v>
      </c>
      <c r="DG749" s="13">
        <f t="shared" si="1882"/>
        <v>0</v>
      </c>
      <c r="DH749" s="240">
        <v>1.1805555555555555E-2</v>
      </c>
      <c r="DI749" s="13">
        <f t="shared" si="1854"/>
        <v>0</v>
      </c>
      <c r="DJ749" s="13">
        <f t="shared" si="1855"/>
        <v>17</v>
      </c>
      <c r="DK749" s="240">
        <v>0</v>
      </c>
      <c r="DL749" s="35">
        <f t="shared" si="1875"/>
        <v>0</v>
      </c>
      <c r="DM749" s="35">
        <f t="shared" si="1876"/>
        <v>0</v>
      </c>
      <c r="DN749" s="66">
        <f t="shared" si="1912"/>
        <v>2645118.166000003</v>
      </c>
      <c r="DO749" s="74">
        <f t="shared" si="1890"/>
        <v>42554</v>
      </c>
      <c r="DP749" s="66">
        <f t="shared" si="1856"/>
        <v>62.706896551724135</v>
      </c>
      <c r="DQ749" s="63">
        <f t="shared" si="1924"/>
        <v>62.159095878178384</v>
      </c>
      <c r="DR749" s="66" t="e">
        <f t="shared" si="1939"/>
        <v>#NUM!</v>
      </c>
      <c r="DS749" s="96" t="e">
        <f t="shared" si="1940"/>
        <v>#NUM!</v>
      </c>
      <c r="DT749" s="66" t="e">
        <f t="shared" si="1941"/>
        <v>#NUM!</v>
      </c>
      <c r="DU749" s="66" t="e">
        <f t="shared" si="1942"/>
        <v>#NUM!</v>
      </c>
      <c r="FJ749" s="3">
        <f t="shared" si="1888"/>
        <v>0.55347222222222225</v>
      </c>
      <c r="FK749" s="3">
        <f t="shared" si="1857"/>
        <v>0.52777777777777768</v>
      </c>
      <c r="FL749" s="3">
        <f t="shared" si="1952"/>
        <v>9.7222222222221877E-3</v>
      </c>
    </row>
    <row r="750" spans="1:168" ht="30">
      <c r="A750" s="554">
        <f t="shared" si="1943"/>
        <v>749</v>
      </c>
      <c r="B750" s="235">
        <f t="shared" si="1943"/>
        <v>32</v>
      </c>
      <c r="C750" s="236">
        <v>40917</v>
      </c>
      <c r="D750" s="475">
        <v>1</v>
      </c>
      <c r="E750" s="238" t="s">
        <v>863</v>
      </c>
      <c r="F750" s="235">
        <v>13</v>
      </c>
      <c r="G750" s="239" t="s">
        <v>38</v>
      </c>
      <c r="H750" s="239" t="s">
        <v>789</v>
      </c>
      <c r="I750" s="239" t="s">
        <v>902</v>
      </c>
      <c r="J750" s="240">
        <v>0.8125</v>
      </c>
      <c r="K750" s="237">
        <v>3534</v>
      </c>
      <c r="L750" s="239" t="s">
        <v>34</v>
      </c>
      <c r="M750" s="235">
        <v>55</v>
      </c>
      <c r="N750" s="235">
        <v>4</v>
      </c>
      <c r="O750" s="239"/>
      <c r="P750" s="240">
        <v>0.8125</v>
      </c>
      <c r="Q750" s="240">
        <v>0.8125</v>
      </c>
      <c r="R750" s="12">
        <f t="shared" si="1859"/>
        <v>0</v>
      </c>
      <c r="S750" s="13">
        <f t="shared" si="1860"/>
        <v>0</v>
      </c>
      <c r="T750" s="13">
        <f t="shared" si="1861"/>
        <v>0</v>
      </c>
      <c r="U750" s="240">
        <v>1.1666666666666667</v>
      </c>
      <c r="V750" s="12">
        <f t="shared" si="1913"/>
        <v>0.35416666666666674</v>
      </c>
      <c r="W750" s="13">
        <f t="shared" si="1914"/>
        <v>8</v>
      </c>
      <c r="X750" s="225">
        <f t="shared" si="1915"/>
        <v>30</v>
      </c>
      <c r="Y750" s="240">
        <v>1.1875</v>
      </c>
      <c r="Z750" s="12">
        <f t="shared" si="1916"/>
        <v>2.0833333333333259E-2</v>
      </c>
      <c r="AA750" s="13">
        <f t="shared" si="1917"/>
        <v>0</v>
      </c>
      <c r="AB750" s="13">
        <f t="shared" si="1918"/>
        <v>30</v>
      </c>
      <c r="AC750" s="240">
        <v>1.2256944444444444</v>
      </c>
      <c r="AD750" s="12">
        <f t="shared" si="1891"/>
        <v>3.819444444444442E-2</v>
      </c>
      <c r="AE750" s="13">
        <f t="shared" si="1736"/>
        <v>0</v>
      </c>
      <c r="AF750" s="13">
        <f t="shared" si="1737"/>
        <v>55</v>
      </c>
      <c r="AG750" s="240">
        <v>0.22916666666666666</v>
      </c>
      <c r="AH750" s="240">
        <v>0.28472222222222221</v>
      </c>
      <c r="AI750" s="12">
        <f t="shared" si="1892"/>
        <v>5.5555555555555552E-2</v>
      </c>
      <c r="AJ750" s="225">
        <f t="shared" si="1893"/>
        <v>1</v>
      </c>
      <c r="AK750" s="225">
        <f t="shared" si="1894"/>
        <v>20</v>
      </c>
      <c r="AL750" s="240">
        <v>0.22916666666666666</v>
      </c>
      <c r="AM750" s="240">
        <v>0.28472222222222221</v>
      </c>
      <c r="AN750" s="12">
        <f t="shared" si="1862"/>
        <v>5.5555555555555552E-2</v>
      </c>
      <c r="AO750" s="13">
        <f t="shared" si="1863"/>
        <v>1</v>
      </c>
      <c r="AP750" s="13">
        <f t="shared" si="1864"/>
        <v>20</v>
      </c>
      <c r="AQ750" s="240">
        <v>1.2993055555555555</v>
      </c>
      <c r="AR750" s="12">
        <f t="shared" si="1946"/>
        <v>1.0145833333333334</v>
      </c>
      <c r="AS750" s="225">
        <f t="shared" si="1947"/>
        <v>0</v>
      </c>
      <c r="AT750" s="13">
        <f t="shared" si="1948"/>
        <v>21</v>
      </c>
      <c r="AU750" s="240">
        <v>1.3062500000000001</v>
      </c>
      <c r="AV750" s="226">
        <f t="shared" si="1949"/>
        <v>6.9444444444446418E-3</v>
      </c>
      <c r="AW750" s="13">
        <f t="shared" si="1950"/>
        <v>0</v>
      </c>
      <c r="AX750" s="13">
        <f t="shared" si="1951"/>
        <v>10</v>
      </c>
      <c r="AY750" s="240">
        <v>1.5763888888888891</v>
      </c>
      <c r="AZ750" s="12">
        <f t="shared" si="1898"/>
        <v>0.27013888888888893</v>
      </c>
      <c r="BA750" s="225">
        <f t="shared" si="1899"/>
        <v>6</v>
      </c>
      <c r="BB750" s="225">
        <f t="shared" si="1900"/>
        <v>29</v>
      </c>
      <c r="BC750" s="240">
        <v>1.5763888888888891</v>
      </c>
      <c r="BD750" s="240">
        <v>1.5763888888888891</v>
      </c>
      <c r="BE750" s="12">
        <f t="shared" si="1865"/>
        <v>0</v>
      </c>
      <c r="BF750" s="13">
        <f t="shared" si="1866"/>
        <v>0</v>
      </c>
      <c r="BG750" s="13">
        <f t="shared" si="1867"/>
        <v>0</v>
      </c>
      <c r="BH750" s="240">
        <v>1.5763888888888891</v>
      </c>
      <c r="BI750" s="240">
        <v>1.5763888888888891</v>
      </c>
      <c r="BJ750" s="240"/>
      <c r="BK750" s="69">
        <f t="shared" si="1868"/>
        <v>0</v>
      </c>
      <c r="BL750" s="13">
        <f t="shared" si="1869"/>
        <v>0</v>
      </c>
      <c r="BM750" s="13">
        <f t="shared" si="1870"/>
        <v>0</v>
      </c>
      <c r="BN750" s="240">
        <v>1.5833333333333333</v>
      </c>
      <c r="BO750" s="12">
        <f t="shared" si="1465"/>
        <v>6.9444444444441977E-3</v>
      </c>
      <c r="BP750" s="225">
        <f t="shared" si="1466"/>
        <v>0</v>
      </c>
      <c r="BQ750" s="225">
        <f t="shared" si="1467"/>
        <v>10</v>
      </c>
      <c r="BR750" s="240">
        <v>1.5868055555555556</v>
      </c>
      <c r="BS750" s="12">
        <f t="shared" si="1368"/>
        <v>3.4722222222223209E-3</v>
      </c>
      <c r="BT750" s="225">
        <f t="shared" si="1369"/>
        <v>0</v>
      </c>
      <c r="BU750" s="225">
        <f t="shared" si="1370"/>
        <v>5</v>
      </c>
      <c r="BV750" s="240">
        <v>1.5868055555555556</v>
      </c>
      <c r="BW750" s="240">
        <v>1.5902777777777777</v>
      </c>
      <c r="BX750" s="12">
        <f t="shared" si="1743"/>
        <v>3.4722222222220989E-3</v>
      </c>
      <c r="BY750" s="13">
        <f t="shared" si="1744"/>
        <v>0</v>
      </c>
      <c r="BZ750" s="13">
        <f t="shared" si="1745"/>
        <v>5</v>
      </c>
      <c r="CA750" s="226">
        <f t="shared" si="1901"/>
        <v>0.77777777777777768</v>
      </c>
      <c r="CB750" s="13">
        <f t="shared" si="1902"/>
        <v>18</v>
      </c>
      <c r="CC750" s="13">
        <f t="shared" si="1903"/>
        <v>40</v>
      </c>
      <c r="CD750" s="12">
        <f t="shared" si="1933"/>
        <v>1.0631944444444443</v>
      </c>
      <c r="CE750" s="13">
        <f t="shared" si="1934"/>
        <v>1</v>
      </c>
      <c r="CF750" s="13">
        <f t="shared" si="1935"/>
        <v>31</v>
      </c>
      <c r="CG750" s="12">
        <f t="shared" si="1904"/>
        <v>5.5555555555555552E-2</v>
      </c>
      <c r="CH750" s="13">
        <f t="shared" si="1905"/>
        <v>1</v>
      </c>
      <c r="CI750" s="13">
        <f t="shared" si="1906"/>
        <v>20</v>
      </c>
      <c r="CJ750" s="12">
        <f t="shared" si="1907"/>
        <v>0.27013888888888893</v>
      </c>
      <c r="CK750" s="13">
        <f t="shared" si="1908"/>
        <v>6</v>
      </c>
      <c r="CL750" s="13">
        <f t="shared" si="1909"/>
        <v>29</v>
      </c>
      <c r="CM750" s="62"/>
      <c r="CN750" s="62"/>
      <c r="CO750" s="62"/>
      <c r="CP750" s="12">
        <f t="shared" si="1936"/>
        <v>5.4861111111111138E-2</v>
      </c>
      <c r="CQ750" s="13">
        <f t="shared" si="1871"/>
        <v>1</v>
      </c>
      <c r="CR750" s="13">
        <f t="shared" si="1872"/>
        <v>19</v>
      </c>
      <c r="CS750" s="240">
        <v>0</v>
      </c>
      <c r="CT750" s="13">
        <f t="shared" si="1873"/>
        <v>0</v>
      </c>
      <c r="CU750" s="13">
        <f t="shared" si="1874"/>
        <v>0</v>
      </c>
      <c r="CV750" s="240">
        <v>0</v>
      </c>
      <c r="CW750" s="13">
        <f t="shared" si="1927"/>
        <v>0</v>
      </c>
      <c r="CX750" s="13">
        <f t="shared" si="1928"/>
        <v>0</v>
      </c>
      <c r="CY750" s="240">
        <v>0</v>
      </c>
      <c r="CZ750" s="13">
        <f>HOUR(CY750)</f>
        <v>0</v>
      </c>
      <c r="DA750" s="13">
        <f>MINUTE(CY750)</f>
        <v>0</v>
      </c>
      <c r="DB750" s="240">
        <v>0</v>
      </c>
      <c r="DC750" s="13">
        <f t="shared" si="1879"/>
        <v>0</v>
      </c>
      <c r="DD750" s="13">
        <f t="shared" si="1880"/>
        <v>0</v>
      </c>
      <c r="DE750" s="240">
        <v>0</v>
      </c>
      <c r="DF750" s="13">
        <f t="shared" si="1881"/>
        <v>0</v>
      </c>
      <c r="DG750" s="13">
        <f t="shared" si="1882"/>
        <v>0</v>
      </c>
      <c r="DH750" s="240">
        <v>0.21527777777777779</v>
      </c>
      <c r="DI750" s="13">
        <f t="shared" si="1854"/>
        <v>5</v>
      </c>
      <c r="DJ750" s="13">
        <f t="shared" si="1855"/>
        <v>10</v>
      </c>
      <c r="DK750" s="240">
        <v>0</v>
      </c>
      <c r="DL750" s="35">
        <f t="shared" si="1875"/>
        <v>0</v>
      </c>
      <c r="DM750" s="35">
        <f t="shared" si="1876"/>
        <v>0</v>
      </c>
      <c r="DN750" s="66">
        <f t="shared" si="1912"/>
        <v>2648652.166000003</v>
      </c>
      <c r="DO750" s="74">
        <f t="shared" si="1890"/>
        <v>42609</v>
      </c>
      <c r="DP750" s="66">
        <f t="shared" si="1856"/>
        <v>64.25454545454545</v>
      </c>
      <c r="DQ750" s="63">
        <f t="shared" si="1924"/>
        <v>62.16180069938283</v>
      </c>
      <c r="DR750" s="66" t="e">
        <f t="shared" si="1939"/>
        <v>#NUM!</v>
      </c>
      <c r="DS750" s="96" t="e">
        <f t="shared" si="1940"/>
        <v>#NUM!</v>
      </c>
      <c r="DT750" s="66" t="e">
        <f t="shared" si="1941"/>
        <v>#NUM!</v>
      </c>
      <c r="DU750" s="66" t="e">
        <f t="shared" si="1942"/>
        <v>#NUM!</v>
      </c>
      <c r="FJ750" s="3">
        <f t="shared" si="1888"/>
        <v>0.45208333333333317</v>
      </c>
      <c r="FK750" s="3">
        <f t="shared" si="1857"/>
        <v>0.41319444444444442</v>
      </c>
      <c r="FL750" s="3">
        <f t="shared" si="1952"/>
        <v>1.0145833333333334</v>
      </c>
    </row>
    <row r="751" spans="1:168">
      <c r="A751" s="554">
        <f t="shared" si="1943"/>
        <v>750</v>
      </c>
      <c r="B751" s="235">
        <f t="shared" si="1943"/>
        <v>33</v>
      </c>
      <c r="C751" s="236">
        <v>40917</v>
      </c>
      <c r="D751" s="475">
        <v>1</v>
      </c>
      <c r="E751" s="238" t="s">
        <v>894</v>
      </c>
      <c r="F751" s="235">
        <v>2</v>
      </c>
      <c r="G751" s="239" t="s">
        <v>445</v>
      </c>
      <c r="H751" s="239" t="s">
        <v>288</v>
      </c>
      <c r="I751" s="239" t="s">
        <v>896</v>
      </c>
      <c r="J751" s="240">
        <v>0.60416666666666663</v>
      </c>
      <c r="K751" s="237">
        <v>3780</v>
      </c>
      <c r="L751" s="239" t="s">
        <v>33</v>
      </c>
      <c r="M751" s="235">
        <v>58</v>
      </c>
      <c r="N751" s="235">
        <v>0</v>
      </c>
      <c r="O751" s="239"/>
      <c r="P751" s="240">
        <v>0.60416666666666663</v>
      </c>
      <c r="Q751" s="240">
        <v>0.60416666666666663</v>
      </c>
      <c r="R751" s="12">
        <f t="shared" si="1859"/>
        <v>0</v>
      </c>
      <c r="S751" s="13">
        <f t="shared" si="1860"/>
        <v>0</v>
      </c>
      <c r="T751" s="13">
        <f t="shared" si="1861"/>
        <v>0</v>
      </c>
      <c r="U751" s="240">
        <v>0.61805555555555558</v>
      </c>
      <c r="V751" s="12">
        <f t="shared" si="1913"/>
        <v>1.3888888888888951E-2</v>
      </c>
      <c r="W751" s="13">
        <f t="shared" si="1914"/>
        <v>0</v>
      </c>
      <c r="X751" s="225">
        <f t="shared" si="1915"/>
        <v>20</v>
      </c>
      <c r="Y751" s="240">
        <v>0.63194444444444442</v>
      </c>
      <c r="Z751" s="12">
        <f t="shared" si="1916"/>
        <v>1.388888888888884E-2</v>
      </c>
      <c r="AA751" s="13">
        <f t="shared" si="1917"/>
        <v>0</v>
      </c>
      <c r="AB751" s="13">
        <f t="shared" si="1918"/>
        <v>20</v>
      </c>
      <c r="AC751" s="240">
        <v>0.84027777777777779</v>
      </c>
      <c r="AD751" s="12">
        <f t="shared" si="1891"/>
        <v>0.20833333333333337</v>
      </c>
      <c r="AE751" s="13">
        <f t="shared" si="1736"/>
        <v>5</v>
      </c>
      <c r="AF751" s="13">
        <f t="shared" si="1737"/>
        <v>0</v>
      </c>
      <c r="AG751" s="240">
        <v>0.84027777777777779</v>
      </c>
      <c r="AH751" s="240">
        <v>0.88541666666666663</v>
      </c>
      <c r="AI751" s="12">
        <f t="shared" si="1892"/>
        <v>4.513888888888884E-2</v>
      </c>
      <c r="AJ751" s="225">
        <f t="shared" si="1893"/>
        <v>1</v>
      </c>
      <c r="AK751" s="225">
        <f t="shared" si="1894"/>
        <v>5</v>
      </c>
      <c r="AL751" s="240">
        <v>0.84027777777777779</v>
      </c>
      <c r="AM751" s="240">
        <v>0.88541666666666663</v>
      </c>
      <c r="AN751" s="12">
        <f t="shared" si="1862"/>
        <v>4.513888888888884E-2</v>
      </c>
      <c r="AO751" s="13">
        <f t="shared" si="1863"/>
        <v>1</v>
      </c>
      <c r="AP751" s="13">
        <f t="shared" si="1864"/>
        <v>5</v>
      </c>
      <c r="AQ751" s="240">
        <v>0.88541666666666663</v>
      </c>
      <c r="AR751" s="12">
        <f t="shared" si="1946"/>
        <v>0</v>
      </c>
      <c r="AS751" s="225">
        <f t="shared" si="1947"/>
        <v>0</v>
      </c>
      <c r="AT751" s="13">
        <f t="shared" si="1948"/>
        <v>0</v>
      </c>
      <c r="AU751" s="240">
        <v>0.8881944444444444</v>
      </c>
      <c r="AV751" s="226">
        <f t="shared" si="1949"/>
        <v>2.7777777777777679E-3</v>
      </c>
      <c r="AW751" s="13">
        <f t="shared" si="1950"/>
        <v>0</v>
      </c>
      <c r="AX751" s="13">
        <f t="shared" si="1951"/>
        <v>4</v>
      </c>
      <c r="AY751" s="240">
        <v>0.98333333333333339</v>
      </c>
      <c r="AZ751" s="12">
        <f t="shared" si="1898"/>
        <v>9.5138888888888995E-2</v>
      </c>
      <c r="BA751" s="225">
        <f t="shared" si="1899"/>
        <v>2</v>
      </c>
      <c r="BB751" s="225">
        <f t="shared" si="1900"/>
        <v>17</v>
      </c>
      <c r="BC751" s="240">
        <v>0.98333333333333339</v>
      </c>
      <c r="BD751" s="240">
        <v>0.98333333333333339</v>
      </c>
      <c r="BE751" s="12">
        <f t="shared" si="1865"/>
        <v>0</v>
      </c>
      <c r="BF751" s="13">
        <f t="shared" si="1866"/>
        <v>0</v>
      </c>
      <c r="BG751" s="13">
        <f t="shared" si="1867"/>
        <v>0</v>
      </c>
      <c r="BH751" s="240">
        <v>0.98333333333333339</v>
      </c>
      <c r="BI751" s="240">
        <v>0.98333333333333339</v>
      </c>
      <c r="BJ751" s="240"/>
      <c r="BK751" s="69">
        <f t="shared" si="1868"/>
        <v>0</v>
      </c>
      <c r="BL751" s="13">
        <f t="shared" si="1869"/>
        <v>0</v>
      </c>
      <c r="BM751" s="13">
        <f t="shared" si="1870"/>
        <v>0</v>
      </c>
      <c r="BN751" s="240">
        <v>0.98958333333333337</v>
      </c>
      <c r="BO751" s="12">
        <f t="shared" si="1465"/>
        <v>6.2499999999999778E-3</v>
      </c>
      <c r="BP751" s="225">
        <f t="shared" si="1466"/>
        <v>0</v>
      </c>
      <c r="BQ751" s="225">
        <f t="shared" si="1467"/>
        <v>9</v>
      </c>
      <c r="BR751" s="240">
        <v>0.99305555555555547</v>
      </c>
      <c r="BS751" s="12">
        <f t="shared" si="1368"/>
        <v>3.4722222222220989E-3</v>
      </c>
      <c r="BT751" s="225">
        <f t="shared" si="1369"/>
        <v>0</v>
      </c>
      <c r="BU751" s="225">
        <f t="shared" si="1370"/>
        <v>5</v>
      </c>
      <c r="BV751" s="240">
        <v>0.99305555555555547</v>
      </c>
      <c r="BW751" s="240">
        <v>0.99652777777777779</v>
      </c>
      <c r="BX751" s="12">
        <f t="shared" si="1743"/>
        <v>3.4722222222223209E-3</v>
      </c>
      <c r="BY751" s="13">
        <f t="shared" si="1744"/>
        <v>0</v>
      </c>
      <c r="BZ751" s="13">
        <f t="shared" si="1745"/>
        <v>5</v>
      </c>
      <c r="CA751" s="226">
        <f t="shared" si="1901"/>
        <v>0.39236111111111116</v>
      </c>
      <c r="CB751" s="13">
        <f t="shared" si="1902"/>
        <v>9</v>
      </c>
      <c r="CC751" s="13">
        <f t="shared" si="1903"/>
        <v>25</v>
      </c>
      <c r="CD751" s="12">
        <f t="shared" si="1933"/>
        <v>0.21805555555555545</v>
      </c>
      <c r="CE751" s="13">
        <f t="shared" si="1934"/>
        <v>5</v>
      </c>
      <c r="CF751" s="13">
        <f t="shared" si="1935"/>
        <v>14</v>
      </c>
      <c r="CG751" s="12">
        <f t="shared" si="1904"/>
        <v>4.513888888888884E-2</v>
      </c>
      <c r="CH751" s="13">
        <f t="shared" si="1905"/>
        <v>1</v>
      </c>
      <c r="CI751" s="13">
        <f t="shared" si="1906"/>
        <v>5</v>
      </c>
      <c r="CJ751" s="12">
        <f t="shared" si="1907"/>
        <v>9.5138888888888995E-2</v>
      </c>
      <c r="CK751" s="13">
        <f t="shared" si="1908"/>
        <v>2</v>
      </c>
      <c r="CL751" s="13">
        <f t="shared" si="1909"/>
        <v>17</v>
      </c>
      <c r="CM751" s="62"/>
      <c r="CN751" s="62"/>
      <c r="CO751" s="62"/>
      <c r="CP751" s="12">
        <f t="shared" si="1936"/>
        <v>7.6388888888888992E-2</v>
      </c>
      <c r="CQ751" s="13">
        <f t="shared" si="1871"/>
        <v>1</v>
      </c>
      <c r="CR751" s="13">
        <f t="shared" si="1872"/>
        <v>50</v>
      </c>
      <c r="CS751" s="240">
        <v>0</v>
      </c>
      <c r="CT751" s="13">
        <f t="shared" si="1873"/>
        <v>0</v>
      </c>
      <c r="CU751" s="13">
        <f t="shared" si="1874"/>
        <v>0</v>
      </c>
      <c r="CV751" s="240">
        <v>0</v>
      </c>
      <c r="CW751" s="13">
        <f t="shared" si="1927"/>
        <v>0</v>
      </c>
      <c r="CX751" s="13">
        <f t="shared" si="1928"/>
        <v>0</v>
      </c>
      <c r="CY751" s="240">
        <v>0</v>
      </c>
      <c r="CZ751" s="13">
        <f>HOUR(CY751)</f>
        <v>0</v>
      </c>
      <c r="DA751" s="13">
        <f>MINUTE(CY751)</f>
        <v>0</v>
      </c>
      <c r="DB751" s="240">
        <v>0</v>
      </c>
      <c r="DC751" s="13">
        <f t="shared" si="1879"/>
        <v>0</v>
      </c>
      <c r="DD751" s="13">
        <f t="shared" si="1880"/>
        <v>0</v>
      </c>
      <c r="DE751" s="240">
        <v>3.472222222222222E-3</v>
      </c>
      <c r="DF751" s="13">
        <f t="shared" si="1881"/>
        <v>0</v>
      </c>
      <c r="DG751" s="13">
        <f t="shared" si="1882"/>
        <v>5</v>
      </c>
      <c r="DH751" s="240">
        <v>1.5277777777777777E-2</v>
      </c>
      <c r="DI751" s="13">
        <f t="shared" si="1854"/>
        <v>0</v>
      </c>
      <c r="DJ751" s="13">
        <f t="shared" si="1855"/>
        <v>22</v>
      </c>
      <c r="DK751" s="240">
        <v>5.5555555555555558E-3</v>
      </c>
      <c r="DL751" s="35">
        <f t="shared" si="1875"/>
        <v>0</v>
      </c>
      <c r="DM751" s="35">
        <f t="shared" si="1876"/>
        <v>8</v>
      </c>
      <c r="DN751" s="66">
        <f t="shared" si="1912"/>
        <v>2652432.166000003</v>
      </c>
      <c r="DO751" s="74">
        <f t="shared" si="1890"/>
        <v>42667</v>
      </c>
      <c r="DP751" s="66">
        <f t="shared" si="1856"/>
        <v>65.172413793103445</v>
      </c>
      <c r="DQ751" s="63">
        <f t="shared" si="1924"/>
        <v>62.165893219584291</v>
      </c>
      <c r="DR751" s="66" t="e">
        <f t="shared" si="1939"/>
        <v>#NUM!</v>
      </c>
      <c r="DS751" s="96" t="e">
        <f t="shared" si="1940"/>
        <v>#NUM!</v>
      </c>
      <c r="DT751" s="66" t="e">
        <f t="shared" si="1941"/>
        <v>#NUM!</v>
      </c>
      <c r="DU751" s="66" t="e">
        <f t="shared" si="1942"/>
        <v>#NUM!</v>
      </c>
      <c r="FJ751" s="3">
        <f t="shared" si="1888"/>
        <v>0.25208333333333333</v>
      </c>
      <c r="FK751" s="3">
        <f t="shared" si="1857"/>
        <v>0.23611111111111116</v>
      </c>
      <c r="FL751" s="3">
        <f t="shared" si="1952"/>
        <v>0</v>
      </c>
    </row>
    <row r="752" spans="1:168" ht="30">
      <c r="A752" s="554">
        <f t="shared" si="1943"/>
        <v>751</v>
      </c>
      <c r="B752" s="235">
        <f t="shared" si="1943"/>
        <v>34</v>
      </c>
      <c r="C752" s="236">
        <v>40918</v>
      </c>
      <c r="D752" s="475">
        <v>1</v>
      </c>
      <c r="E752" s="238" t="s">
        <v>864</v>
      </c>
      <c r="F752" s="235">
        <v>5</v>
      </c>
      <c r="G752" s="239" t="s">
        <v>325</v>
      </c>
      <c r="H752" s="239" t="s">
        <v>842</v>
      </c>
      <c r="I752" s="239" t="s">
        <v>806</v>
      </c>
      <c r="J752" s="240">
        <v>0.33333333333333331</v>
      </c>
      <c r="K752" s="237">
        <v>3585</v>
      </c>
      <c r="L752" s="239" t="s">
        <v>906</v>
      </c>
      <c r="M752" s="235">
        <v>56</v>
      </c>
      <c r="N752" s="235">
        <v>3</v>
      </c>
      <c r="O752" s="239"/>
      <c r="P752" s="240">
        <v>0.33333333333333331</v>
      </c>
      <c r="Q752" s="240">
        <v>0.33333333333333331</v>
      </c>
      <c r="R752" s="12">
        <f t="shared" ref="R752:R758" si="1953">Q752-P752</f>
        <v>0</v>
      </c>
      <c r="S752" s="13">
        <f t="shared" ref="S752:S758" si="1954">HOUR(R752)</f>
        <v>0</v>
      </c>
      <c r="T752" s="13">
        <f t="shared" ref="T752:T758" si="1955">MINUTE(R752)</f>
        <v>0</v>
      </c>
      <c r="U752" s="240">
        <v>0.39930555555555558</v>
      </c>
      <c r="V752" s="12">
        <f t="shared" si="1913"/>
        <v>6.5972222222222265E-2</v>
      </c>
      <c r="W752" s="13">
        <f t="shared" si="1914"/>
        <v>1</v>
      </c>
      <c r="X752" s="225">
        <f t="shared" si="1915"/>
        <v>35</v>
      </c>
      <c r="Y752" s="240">
        <v>0.41319444444444442</v>
      </c>
      <c r="Z752" s="12">
        <f t="shared" si="1916"/>
        <v>1.388888888888884E-2</v>
      </c>
      <c r="AA752" s="13">
        <f t="shared" si="1917"/>
        <v>0</v>
      </c>
      <c r="AB752" s="13">
        <f t="shared" si="1918"/>
        <v>20</v>
      </c>
      <c r="AC752" s="240">
        <v>0.78472222222222221</v>
      </c>
      <c r="AD752" s="12">
        <f t="shared" si="1891"/>
        <v>0.37152777777777779</v>
      </c>
      <c r="AE752" s="13">
        <f t="shared" si="1736"/>
        <v>8</v>
      </c>
      <c r="AF752" s="13">
        <f t="shared" si="1737"/>
        <v>55</v>
      </c>
      <c r="AG752" s="240">
        <v>0.79166666666666663</v>
      </c>
      <c r="AH752" s="240">
        <v>1.0208333333333333</v>
      </c>
      <c r="AI752" s="12">
        <f t="shared" si="1892"/>
        <v>0.22916666666666663</v>
      </c>
      <c r="AJ752" s="225">
        <f t="shared" si="1893"/>
        <v>5</v>
      </c>
      <c r="AK752" s="225">
        <f t="shared" si="1894"/>
        <v>30</v>
      </c>
      <c r="AL752" s="240">
        <v>0.79166666666666663</v>
      </c>
      <c r="AM752" s="240">
        <v>1.0208333333333333</v>
      </c>
      <c r="AN752" s="12">
        <f t="shared" ref="AN752:AN757" si="1956">AM752-AL752</f>
        <v>0.22916666666666663</v>
      </c>
      <c r="AO752" s="13">
        <f t="shared" ref="AO752:AO757" si="1957">HOUR(AN752)</f>
        <v>5</v>
      </c>
      <c r="AP752" s="13">
        <f t="shared" ref="AP752:AP757" si="1958">MINUTE(AN752)</f>
        <v>30</v>
      </c>
      <c r="AQ752" s="240">
        <v>1.0847222222222224</v>
      </c>
      <c r="AR752" s="12">
        <f t="shared" si="1946"/>
        <v>6.3888888888889106E-2</v>
      </c>
      <c r="AS752" s="225">
        <f t="shared" si="1947"/>
        <v>1</v>
      </c>
      <c r="AT752" s="13">
        <f t="shared" si="1948"/>
        <v>32</v>
      </c>
      <c r="AU752" s="240">
        <v>1.0868055555555556</v>
      </c>
      <c r="AV752" s="226">
        <f t="shared" si="1949"/>
        <v>2.0833333333332149E-3</v>
      </c>
      <c r="AW752" s="13">
        <f t="shared" si="1950"/>
        <v>0</v>
      </c>
      <c r="AX752" s="13">
        <f t="shared" si="1951"/>
        <v>3</v>
      </c>
      <c r="AY752" s="240">
        <v>1.3333333333333333</v>
      </c>
      <c r="AZ752" s="12">
        <f t="shared" si="1898"/>
        <v>0.24652777777777768</v>
      </c>
      <c r="BA752" s="225">
        <f t="shared" si="1899"/>
        <v>5</v>
      </c>
      <c r="BB752" s="225">
        <f t="shared" si="1900"/>
        <v>55</v>
      </c>
      <c r="BC752" s="240">
        <v>1.3333333333333333</v>
      </c>
      <c r="BD752" s="240">
        <v>1.3333333333333333</v>
      </c>
      <c r="BE752" s="12">
        <f t="shared" ref="BE752:BE757" si="1959">BD752-BC752</f>
        <v>0</v>
      </c>
      <c r="BF752" s="13">
        <f t="shared" ref="BF752:BF757" si="1960">HOUR(BE752)</f>
        <v>0</v>
      </c>
      <c r="BG752" s="13">
        <f t="shared" ref="BG752:BG757" si="1961">MINUTE(BE752)</f>
        <v>0</v>
      </c>
      <c r="BH752" s="240">
        <v>1.3333333333333333</v>
      </c>
      <c r="BI752" s="240">
        <v>1.3333333333333333</v>
      </c>
      <c r="BJ752" s="240"/>
      <c r="BK752" s="69">
        <f t="shared" ref="BK752:BK757" si="1962">BI752-BH752</f>
        <v>0</v>
      </c>
      <c r="BL752" s="13">
        <f t="shared" ref="BL752:BL757" si="1963">HOUR(BK752)</f>
        <v>0</v>
      </c>
      <c r="BM752" s="13">
        <f t="shared" ref="BM752:BM757" si="1964">MINUTE(BK752)</f>
        <v>0</v>
      </c>
      <c r="BN752" s="240">
        <v>1.3402777777777777</v>
      </c>
      <c r="BO752" s="12">
        <f t="shared" si="1465"/>
        <v>6.9444444444444198E-3</v>
      </c>
      <c r="BP752" s="225">
        <f t="shared" si="1466"/>
        <v>0</v>
      </c>
      <c r="BQ752" s="225">
        <f t="shared" si="1467"/>
        <v>10</v>
      </c>
      <c r="BR752" s="240">
        <v>1.34375</v>
      </c>
      <c r="BS752" s="12">
        <f t="shared" si="1368"/>
        <v>3.4722222222223209E-3</v>
      </c>
      <c r="BT752" s="225">
        <f t="shared" si="1369"/>
        <v>0</v>
      </c>
      <c r="BU752" s="225">
        <f t="shared" si="1370"/>
        <v>5</v>
      </c>
      <c r="BV752" s="240">
        <v>1.34375</v>
      </c>
      <c r="BW752" s="240">
        <v>1.3472222222222223</v>
      </c>
      <c r="BX752" s="12">
        <f t="shared" si="1743"/>
        <v>3.4722222222223209E-3</v>
      </c>
      <c r="BY752" s="13">
        <f t="shared" si="1744"/>
        <v>0</v>
      </c>
      <c r="BZ752" s="13">
        <f t="shared" si="1745"/>
        <v>5</v>
      </c>
      <c r="CA752" s="226">
        <f t="shared" si="1901"/>
        <v>1.0138888888888891</v>
      </c>
      <c r="CB752" s="13">
        <f t="shared" si="1902"/>
        <v>0</v>
      </c>
      <c r="CC752" s="13">
        <f t="shared" si="1903"/>
        <v>20</v>
      </c>
      <c r="CD752" s="12">
        <f t="shared" si="1933"/>
        <v>0.44583333333333364</v>
      </c>
      <c r="CE752" s="13">
        <f t="shared" si="1934"/>
        <v>10</v>
      </c>
      <c r="CF752" s="13">
        <f t="shared" si="1935"/>
        <v>42</v>
      </c>
      <c r="CG752" s="12">
        <f t="shared" si="1904"/>
        <v>0.22916666666666663</v>
      </c>
      <c r="CH752" s="13">
        <f t="shared" si="1905"/>
        <v>5</v>
      </c>
      <c r="CI752" s="13">
        <f t="shared" si="1906"/>
        <v>30</v>
      </c>
      <c r="CJ752" s="12">
        <f t="shared" si="1907"/>
        <v>0.24652777777777768</v>
      </c>
      <c r="CK752" s="13">
        <f t="shared" si="1908"/>
        <v>5</v>
      </c>
      <c r="CL752" s="13">
        <f t="shared" si="1909"/>
        <v>55</v>
      </c>
      <c r="CM752" s="62"/>
      <c r="CN752" s="62"/>
      <c r="CO752" s="62"/>
      <c r="CP752" s="12">
        <f t="shared" ref="CP752:CP757" si="1965">AZ752-(CS752+CV752+CY752+DB752+DE752+DH752)</f>
        <v>6.2499999999999889E-2</v>
      </c>
      <c r="CQ752" s="13">
        <f t="shared" ref="CQ752:CQ757" si="1966">HOUR(CP752)</f>
        <v>1</v>
      </c>
      <c r="CR752" s="13">
        <f t="shared" ref="CR752:CR757" si="1967">MINUTE(CP752)</f>
        <v>30</v>
      </c>
      <c r="CS752" s="240">
        <v>0</v>
      </c>
      <c r="CT752" s="13">
        <f t="shared" ref="CT752:CT757" si="1968">HOUR(CS752)</f>
        <v>0</v>
      </c>
      <c r="CU752" s="13">
        <f t="shared" ref="CU752:CU757" si="1969">MINUTE(CS752)</f>
        <v>0</v>
      </c>
      <c r="CV752" s="240">
        <v>0</v>
      </c>
      <c r="CW752" s="13">
        <f t="shared" ref="CW752:CW758" si="1970">HOUR(CV752)</f>
        <v>0</v>
      </c>
      <c r="CX752" s="13">
        <f t="shared" ref="CX752:CX758" si="1971">MINUTE(CV752)</f>
        <v>0</v>
      </c>
      <c r="CY752" s="240">
        <v>0</v>
      </c>
      <c r="CZ752" s="13">
        <f t="shared" ref="CZ752:CZ757" si="1972">HOUR(CY752)</f>
        <v>0</v>
      </c>
      <c r="DA752" s="13">
        <f t="shared" ref="DA752:DA757" si="1973">MINUTE(CY752)</f>
        <v>0</v>
      </c>
      <c r="DB752" s="240">
        <v>0.15625</v>
      </c>
      <c r="DC752" s="13">
        <f t="shared" si="1879"/>
        <v>3</v>
      </c>
      <c r="DD752" s="13">
        <f t="shared" si="1880"/>
        <v>45</v>
      </c>
      <c r="DE752" s="240">
        <v>0</v>
      </c>
      <c r="DF752" s="13">
        <f t="shared" ref="DF752:DF762" si="1974">HOUR(DE752)</f>
        <v>0</v>
      </c>
      <c r="DG752" s="13">
        <f t="shared" ref="DG752:DG762" si="1975">MINUTE(DE752)</f>
        <v>0</v>
      </c>
      <c r="DH752" s="240">
        <v>2.7777777777777776E-2</v>
      </c>
      <c r="DI752" s="13">
        <f t="shared" si="1854"/>
        <v>0</v>
      </c>
      <c r="DJ752" s="13">
        <f t="shared" si="1855"/>
        <v>40</v>
      </c>
      <c r="DK752" s="240">
        <v>0</v>
      </c>
      <c r="DL752" s="35">
        <f t="shared" ref="DL752:DL757" si="1976">HOUR(DK752)</f>
        <v>0</v>
      </c>
      <c r="DM752" s="35">
        <f t="shared" ref="DM752:DM757" si="1977">MINUTE(DK752)</f>
        <v>0</v>
      </c>
      <c r="DN752" s="66">
        <f t="shared" si="1912"/>
        <v>2656017.166000003</v>
      </c>
      <c r="DO752" s="74">
        <f t="shared" si="1890"/>
        <v>42723</v>
      </c>
      <c r="DP752" s="66">
        <f t="shared" si="1856"/>
        <v>64.017857142857139</v>
      </c>
      <c r="DQ752" s="63">
        <f t="shared" si="1924"/>
        <v>62.168320717178169</v>
      </c>
      <c r="DR752" s="66" t="e">
        <f t="shared" si="1939"/>
        <v>#NUM!</v>
      </c>
      <c r="DS752" s="96" t="e">
        <f t="shared" si="1940"/>
        <v>#NUM!</v>
      </c>
      <c r="DT752" s="66" t="e">
        <f t="shared" si="1941"/>
        <v>#NUM!</v>
      </c>
      <c r="DU752" s="66" t="e">
        <f t="shared" si="1942"/>
        <v>#NUM!</v>
      </c>
      <c r="FJ752" s="3">
        <f t="shared" si="1888"/>
        <v>0.53819444444444475</v>
      </c>
    </row>
    <row r="753" spans="1:168">
      <c r="A753" s="554">
        <f t="shared" si="1943"/>
        <v>752</v>
      </c>
      <c r="B753" s="235">
        <f t="shared" si="1943"/>
        <v>35</v>
      </c>
      <c r="C753" s="236">
        <v>40918</v>
      </c>
      <c r="D753" s="475">
        <v>1</v>
      </c>
      <c r="E753" s="238" t="s">
        <v>863</v>
      </c>
      <c r="F753" s="235">
        <v>14</v>
      </c>
      <c r="G753" s="239" t="s">
        <v>38</v>
      </c>
      <c r="H753" s="239" t="s">
        <v>406</v>
      </c>
      <c r="I753" s="239" t="s">
        <v>886</v>
      </c>
      <c r="J753" s="240">
        <v>0.6875</v>
      </c>
      <c r="K753" s="237">
        <v>3608</v>
      </c>
      <c r="L753" s="239" t="s">
        <v>33</v>
      </c>
      <c r="M753" s="235">
        <v>59</v>
      </c>
      <c r="N753" s="235">
        <v>0</v>
      </c>
      <c r="O753" s="239"/>
      <c r="P753" s="240">
        <v>0.6875</v>
      </c>
      <c r="Q753" s="240">
        <v>0.6875</v>
      </c>
      <c r="R753" s="12">
        <f t="shared" si="1953"/>
        <v>0</v>
      </c>
      <c r="S753" s="13">
        <f t="shared" si="1954"/>
        <v>0</v>
      </c>
      <c r="T753" s="13">
        <f t="shared" si="1955"/>
        <v>0</v>
      </c>
      <c r="U753" s="240">
        <v>1.0416666666666667</v>
      </c>
      <c r="V753" s="12">
        <f t="shared" si="1913"/>
        <v>0.35416666666666674</v>
      </c>
      <c r="W753" s="13">
        <f t="shared" si="1914"/>
        <v>8</v>
      </c>
      <c r="X753" s="225">
        <f t="shared" si="1915"/>
        <v>30</v>
      </c>
      <c r="Y753" s="240">
        <v>1.0520833333333333</v>
      </c>
      <c r="Z753" s="12">
        <f t="shared" si="1916"/>
        <v>1.0416666666666519E-2</v>
      </c>
      <c r="AA753" s="13">
        <f t="shared" si="1917"/>
        <v>0</v>
      </c>
      <c r="AB753" s="13">
        <f t="shared" si="1918"/>
        <v>15</v>
      </c>
      <c r="AC753" s="240">
        <v>1.0694444444444444</v>
      </c>
      <c r="AD753" s="12">
        <f t="shared" si="1891"/>
        <v>1.736111111111116E-2</v>
      </c>
      <c r="AE753" s="13">
        <f t="shared" si="1736"/>
        <v>0</v>
      </c>
      <c r="AF753" s="13">
        <f t="shared" si="1737"/>
        <v>25</v>
      </c>
      <c r="AG753" s="240">
        <v>1.0729166666666667</v>
      </c>
      <c r="AH753" s="240">
        <v>1.125</v>
      </c>
      <c r="AI753" s="12">
        <f t="shared" si="1892"/>
        <v>5.2083333333333259E-2</v>
      </c>
      <c r="AJ753" s="225">
        <f t="shared" si="1893"/>
        <v>1</v>
      </c>
      <c r="AK753" s="225">
        <f t="shared" si="1894"/>
        <v>15</v>
      </c>
      <c r="AL753" s="240">
        <v>1.0729166666666667</v>
      </c>
      <c r="AM753" s="240">
        <v>1.125</v>
      </c>
      <c r="AN753" s="12">
        <f t="shared" si="1956"/>
        <v>5.2083333333333259E-2</v>
      </c>
      <c r="AO753" s="13">
        <f t="shared" si="1957"/>
        <v>1</v>
      </c>
      <c r="AP753" s="13">
        <f t="shared" si="1958"/>
        <v>15</v>
      </c>
      <c r="AQ753" s="240">
        <v>1.1875</v>
      </c>
      <c r="AR753" s="12">
        <f t="shared" si="1946"/>
        <v>6.25E-2</v>
      </c>
      <c r="AS753" s="225">
        <f t="shared" si="1947"/>
        <v>1</v>
      </c>
      <c r="AT753" s="13">
        <f t="shared" si="1948"/>
        <v>30</v>
      </c>
      <c r="AU753" s="240">
        <v>1.1895833333333334</v>
      </c>
      <c r="AV753" s="226">
        <f t="shared" si="1949"/>
        <v>2.083333333333437E-3</v>
      </c>
      <c r="AW753" s="13">
        <f t="shared" si="1950"/>
        <v>0</v>
      </c>
      <c r="AX753" s="13">
        <f t="shared" si="1951"/>
        <v>3</v>
      </c>
      <c r="AY753" s="240">
        <v>1.4201388888888891</v>
      </c>
      <c r="AZ753" s="12">
        <f t="shared" si="1898"/>
        <v>0.23055555555555562</v>
      </c>
      <c r="BA753" s="225">
        <f t="shared" si="1899"/>
        <v>5</v>
      </c>
      <c r="BB753" s="225">
        <f t="shared" si="1900"/>
        <v>32</v>
      </c>
      <c r="BC753" s="240">
        <v>1.4201388888888891</v>
      </c>
      <c r="BD753" s="240">
        <v>1.4201388888888891</v>
      </c>
      <c r="BE753" s="12">
        <f t="shared" si="1959"/>
        <v>0</v>
      </c>
      <c r="BF753" s="13">
        <f t="shared" si="1960"/>
        <v>0</v>
      </c>
      <c r="BG753" s="13">
        <f t="shared" si="1961"/>
        <v>0</v>
      </c>
      <c r="BH753" s="240">
        <v>1.4201388888888891</v>
      </c>
      <c r="BI753" s="240">
        <v>1.4201388888888891</v>
      </c>
      <c r="BJ753" s="240"/>
      <c r="BK753" s="69">
        <f t="shared" si="1962"/>
        <v>0</v>
      </c>
      <c r="BL753" s="13">
        <f t="shared" si="1963"/>
        <v>0</v>
      </c>
      <c r="BM753" s="13">
        <f t="shared" si="1964"/>
        <v>0</v>
      </c>
      <c r="BN753" s="240">
        <v>1.4270833333333333</v>
      </c>
      <c r="BO753" s="12">
        <f t="shared" si="1465"/>
        <v>6.9444444444441977E-3</v>
      </c>
      <c r="BP753" s="225">
        <f t="shared" si="1466"/>
        <v>0</v>
      </c>
      <c r="BQ753" s="225">
        <f t="shared" si="1467"/>
        <v>10</v>
      </c>
      <c r="BR753" s="240">
        <v>1.4305555555555556</v>
      </c>
      <c r="BS753" s="12">
        <f t="shared" si="1368"/>
        <v>3.4722222222223209E-3</v>
      </c>
      <c r="BT753" s="225">
        <f t="shared" si="1369"/>
        <v>0</v>
      </c>
      <c r="BU753" s="225">
        <f t="shared" si="1370"/>
        <v>5</v>
      </c>
      <c r="BV753" s="240">
        <v>1.4305555555555556</v>
      </c>
      <c r="BW753" s="240">
        <v>1.4340277777777777</v>
      </c>
      <c r="BX753" s="12">
        <f t="shared" si="1743"/>
        <v>3.4722222222220989E-3</v>
      </c>
      <c r="BY753" s="13">
        <f t="shared" si="1744"/>
        <v>0</v>
      </c>
      <c r="BZ753" s="13">
        <f t="shared" si="1745"/>
        <v>5</v>
      </c>
      <c r="CA753" s="226">
        <f t="shared" si="1901"/>
        <v>0.74652777777777768</v>
      </c>
      <c r="CB753" s="13">
        <f t="shared" si="1902"/>
        <v>17</v>
      </c>
      <c r="CC753" s="13">
        <f t="shared" si="1903"/>
        <v>55</v>
      </c>
      <c r="CD753" s="12">
        <f t="shared" si="1933"/>
        <v>9.0277777777777679E-2</v>
      </c>
      <c r="CE753" s="13">
        <f t="shared" si="1934"/>
        <v>2</v>
      </c>
      <c r="CF753" s="13">
        <f t="shared" si="1935"/>
        <v>10</v>
      </c>
      <c r="CG753" s="12">
        <f t="shared" si="1904"/>
        <v>5.2083333333333259E-2</v>
      </c>
      <c r="CH753" s="13">
        <f t="shared" si="1905"/>
        <v>1</v>
      </c>
      <c r="CI753" s="13">
        <f t="shared" si="1906"/>
        <v>15</v>
      </c>
      <c r="CJ753" s="12">
        <f t="shared" si="1907"/>
        <v>0.23055555555555562</v>
      </c>
      <c r="CK753" s="13">
        <f t="shared" si="1908"/>
        <v>5</v>
      </c>
      <c r="CL753" s="13">
        <f t="shared" si="1909"/>
        <v>32</v>
      </c>
      <c r="CM753" s="62"/>
      <c r="CN753" s="62"/>
      <c r="CO753" s="62"/>
      <c r="CP753" s="12">
        <f t="shared" si="1965"/>
        <v>8.2638888888888956E-2</v>
      </c>
      <c r="CQ753" s="13">
        <f t="shared" si="1966"/>
        <v>1</v>
      </c>
      <c r="CR753" s="13">
        <f t="shared" si="1967"/>
        <v>59</v>
      </c>
      <c r="CS753" s="240">
        <v>0</v>
      </c>
      <c r="CT753" s="13">
        <f t="shared" si="1968"/>
        <v>0</v>
      </c>
      <c r="CU753" s="13">
        <f t="shared" si="1969"/>
        <v>0</v>
      </c>
      <c r="CV753" s="240">
        <v>0</v>
      </c>
      <c r="CW753" s="13">
        <f t="shared" si="1970"/>
        <v>0</v>
      </c>
      <c r="CX753" s="13">
        <f t="shared" si="1971"/>
        <v>0</v>
      </c>
      <c r="CY753" s="240">
        <v>0</v>
      </c>
      <c r="CZ753" s="13">
        <f t="shared" si="1972"/>
        <v>0</v>
      </c>
      <c r="DA753" s="13">
        <f t="shared" si="1973"/>
        <v>0</v>
      </c>
      <c r="DB753" s="240">
        <v>0</v>
      </c>
      <c r="DC753" s="13">
        <f t="shared" si="1879"/>
        <v>0</v>
      </c>
      <c r="DD753" s="13">
        <f t="shared" si="1880"/>
        <v>0</v>
      </c>
      <c r="DE753" s="240">
        <v>0</v>
      </c>
      <c r="DF753" s="13">
        <f t="shared" si="1974"/>
        <v>0</v>
      </c>
      <c r="DG753" s="13">
        <f t="shared" si="1975"/>
        <v>0</v>
      </c>
      <c r="DH753" s="240">
        <v>0.14791666666666667</v>
      </c>
      <c r="DI753" s="13">
        <f t="shared" si="1854"/>
        <v>3</v>
      </c>
      <c r="DJ753" s="13">
        <f t="shared" si="1855"/>
        <v>33</v>
      </c>
      <c r="DK753" s="240">
        <v>0</v>
      </c>
      <c r="DL753" s="35">
        <f t="shared" si="1976"/>
        <v>0</v>
      </c>
      <c r="DM753" s="35">
        <f t="shared" si="1977"/>
        <v>0</v>
      </c>
      <c r="DN753" s="66">
        <f t="shared" si="1912"/>
        <v>2659625.166000003</v>
      </c>
      <c r="DO753" s="74">
        <f t="shared" si="1890"/>
        <v>42782</v>
      </c>
      <c r="DP753" s="66">
        <f t="shared" si="1856"/>
        <v>61.152542372881356</v>
      </c>
      <c r="DQ753" s="63">
        <f t="shared" si="1924"/>
        <v>62.166919872843792</v>
      </c>
      <c r="DR753" s="66" t="e">
        <f t="shared" si="1939"/>
        <v>#NUM!</v>
      </c>
      <c r="DS753" s="96" t="e">
        <f t="shared" si="1940"/>
        <v>#NUM!</v>
      </c>
      <c r="DT753" s="66" t="e">
        <f t="shared" si="1941"/>
        <v>#NUM!</v>
      </c>
      <c r="DU753" s="66" t="e">
        <f t="shared" si="1942"/>
        <v>#NUM!</v>
      </c>
      <c r="FJ753" s="3">
        <f t="shared" si="1888"/>
        <v>0.4638888888888888</v>
      </c>
      <c r="FK753" s="3">
        <f t="shared" si="1857"/>
        <v>0.38194444444444442</v>
      </c>
      <c r="FL753" s="3">
        <f t="shared" ref="FL753:FL758" si="1978">AQ753-AM753</f>
        <v>6.25E-2</v>
      </c>
    </row>
    <row r="754" spans="1:168">
      <c r="A754" s="554">
        <f t="shared" si="1943"/>
        <v>753</v>
      </c>
      <c r="B754" s="235">
        <f t="shared" si="1943"/>
        <v>36</v>
      </c>
      <c r="C754" s="236">
        <v>40918</v>
      </c>
      <c r="D754" s="475">
        <v>1</v>
      </c>
      <c r="E754" s="238" t="s">
        <v>892</v>
      </c>
      <c r="F754" s="235">
        <v>2</v>
      </c>
      <c r="G754" s="239" t="s">
        <v>549</v>
      </c>
      <c r="H754" s="239" t="s">
        <v>413</v>
      </c>
      <c r="I754" s="239" t="s">
        <v>875</v>
      </c>
      <c r="J754" s="240">
        <v>2.4305555555555556E-2</v>
      </c>
      <c r="K754" s="237">
        <v>3831</v>
      </c>
      <c r="L754" s="239" t="s">
        <v>34</v>
      </c>
      <c r="M754" s="235">
        <v>55</v>
      </c>
      <c r="N754" s="235">
        <v>4</v>
      </c>
      <c r="O754" s="239"/>
      <c r="P754" s="240">
        <v>2.4305555555555556E-2</v>
      </c>
      <c r="Q754" s="240">
        <v>2.4305555555555556E-2</v>
      </c>
      <c r="R754" s="12">
        <f t="shared" si="1953"/>
        <v>0</v>
      </c>
      <c r="S754" s="13">
        <f t="shared" si="1954"/>
        <v>0</v>
      </c>
      <c r="T754" s="13">
        <f t="shared" si="1955"/>
        <v>0</v>
      </c>
      <c r="U754" s="240">
        <v>9.7222222222222224E-2</v>
      </c>
      <c r="V754" s="12">
        <f t="shared" si="1913"/>
        <v>7.2916666666666671E-2</v>
      </c>
      <c r="W754" s="13">
        <f t="shared" si="1914"/>
        <v>1</v>
      </c>
      <c r="X754" s="225">
        <f t="shared" si="1915"/>
        <v>45</v>
      </c>
      <c r="Y754" s="240">
        <v>0.15277777777777776</v>
      </c>
      <c r="Z754" s="12">
        <f t="shared" si="1916"/>
        <v>5.5555555555555539E-2</v>
      </c>
      <c r="AA754" s="13">
        <f t="shared" si="1917"/>
        <v>1</v>
      </c>
      <c r="AB754" s="13">
        <f t="shared" si="1918"/>
        <v>20</v>
      </c>
      <c r="AC754" s="240">
        <v>0.22916666666666666</v>
      </c>
      <c r="AD754" s="12">
        <f t="shared" si="1891"/>
        <v>7.6388888888888895E-2</v>
      </c>
      <c r="AE754" s="13">
        <f t="shared" si="1736"/>
        <v>1</v>
      </c>
      <c r="AF754" s="13">
        <f t="shared" si="1737"/>
        <v>50</v>
      </c>
      <c r="AG754" s="240">
        <v>0.23611111111111113</v>
      </c>
      <c r="AH754" s="240">
        <v>0.31944444444444448</v>
      </c>
      <c r="AI754" s="12">
        <f t="shared" si="1892"/>
        <v>8.3333333333333343E-2</v>
      </c>
      <c r="AJ754" s="225">
        <f t="shared" si="1893"/>
        <v>2</v>
      </c>
      <c r="AK754" s="225">
        <f t="shared" si="1894"/>
        <v>0</v>
      </c>
      <c r="AL754" s="240">
        <v>0.23611111111111113</v>
      </c>
      <c r="AM754" s="240">
        <v>0.31944444444444448</v>
      </c>
      <c r="AN754" s="12">
        <f t="shared" si="1956"/>
        <v>8.3333333333333343E-2</v>
      </c>
      <c r="AO754" s="13">
        <f t="shared" si="1957"/>
        <v>2</v>
      </c>
      <c r="AP754" s="13">
        <f t="shared" si="1958"/>
        <v>0</v>
      </c>
      <c r="AQ754" s="240">
        <v>0.45833333333333331</v>
      </c>
      <c r="AR754" s="12">
        <f t="shared" si="1946"/>
        <v>0.13888888888888884</v>
      </c>
      <c r="AS754" s="225">
        <f t="shared" si="1947"/>
        <v>3</v>
      </c>
      <c r="AT754" s="13">
        <f t="shared" si="1948"/>
        <v>20</v>
      </c>
      <c r="AU754" s="240">
        <v>0.48541666666666666</v>
      </c>
      <c r="AV754" s="226">
        <f t="shared" si="1949"/>
        <v>2.7083333333333348E-2</v>
      </c>
      <c r="AW754" s="13">
        <f t="shared" si="1950"/>
        <v>0</v>
      </c>
      <c r="AX754" s="13">
        <f t="shared" si="1951"/>
        <v>39</v>
      </c>
      <c r="AY754" s="240">
        <v>0.55555555555555558</v>
      </c>
      <c r="AZ754" s="12">
        <f t="shared" si="1898"/>
        <v>7.0138888888888917E-2</v>
      </c>
      <c r="BA754" s="225">
        <f t="shared" si="1899"/>
        <v>1</v>
      </c>
      <c r="BB754" s="225">
        <f t="shared" si="1900"/>
        <v>41</v>
      </c>
      <c r="BC754" s="240">
        <v>0.55555555555555558</v>
      </c>
      <c r="BD754" s="240">
        <v>0.55555555555555558</v>
      </c>
      <c r="BE754" s="12">
        <f t="shared" si="1959"/>
        <v>0</v>
      </c>
      <c r="BF754" s="13">
        <f t="shared" si="1960"/>
        <v>0</v>
      </c>
      <c r="BG754" s="13">
        <f t="shared" si="1961"/>
        <v>0</v>
      </c>
      <c r="BH754" s="240">
        <v>0.55555555555555558</v>
      </c>
      <c r="BI754" s="240">
        <v>0.55555555555555558</v>
      </c>
      <c r="BJ754" s="240"/>
      <c r="BK754" s="69">
        <f t="shared" si="1962"/>
        <v>0</v>
      </c>
      <c r="BL754" s="13">
        <f t="shared" si="1963"/>
        <v>0</v>
      </c>
      <c r="BM754" s="13">
        <f t="shared" si="1964"/>
        <v>0</v>
      </c>
      <c r="BN754" s="240">
        <v>0.5625</v>
      </c>
      <c r="BO754" s="12">
        <f t="shared" si="1465"/>
        <v>6.9444444444444198E-3</v>
      </c>
      <c r="BP754" s="225">
        <f t="shared" si="1466"/>
        <v>0</v>
      </c>
      <c r="BQ754" s="225">
        <f t="shared" si="1467"/>
        <v>10</v>
      </c>
      <c r="BR754" s="240">
        <v>0.56597222222222221</v>
      </c>
      <c r="BS754" s="12">
        <f t="shared" si="1368"/>
        <v>3.4722222222222099E-3</v>
      </c>
      <c r="BT754" s="225">
        <f t="shared" si="1369"/>
        <v>0</v>
      </c>
      <c r="BU754" s="225">
        <f t="shared" si="1370"/>
        <v>5</v>
      </c>
      <c r="BV754" s="240">
        <v>1.5659722222222223</v>
      </c>
      <c r="BW754" s="240">
        <v>1.5694444444444444</v>
      </c>
      <c r="BX754" s="12">
        <f t="shared" si="1743"/>
        <v>3.4722222222220989E-3</v>
      </c>
      <c r="BY754" s="13">
        <f t="shared" si="1744"/>
        <v>0</v>
      </c>
      <c r="BZ754" s="13">
        <f t="shared" si="1745"/>
        <v>5</v>
      </c>
      <c r="CA754" s="226">
        <f t="shared" si="1901"/>
        <v>1.5451388888888888</v>
      </c>
      <c r="CB754" s="13">
        <f t="shared" si="1902"/>
        <v>13</v>
      </c>
      <c r="CC754" s="13">
        <f t="shared" si="1903"/>
        <v>5</v>
      </c>
      <c r="CD754" s="12">
        <f t="shared" si="1933"/>
        <v>0.22569444444444436</v>
      </c>
      <c r="CE754" s="13">
        <f t="shared" si="1934"/>
        <v>5</v>
      </c>
      <c r="CF754" s="13">
        <f t="shared" si="1935"/>
        <v>25</v>
      </c>
      <c r="CG754" s="12">
        <f t="shared" si="1904"/>
        <v>8.3333333333333343E-2</v>
      </c>
      <c r="CH754" s="13">
        <f t="shared" si="1905"/>
        <v>2</v>
      </c>
      <c r="CI754" s="13">
        <f t="shared" si="1906"/>
        <v>0</v>
      </c>
      <c r="CJ754" s="12">
        <f t="shared" si="1907"/>
        <v>7.0138888888888917E-2</v>
      </c>
      <c r="CK754" s="13">
        <f t="shared" si="1908"/>
        <v>1</v>
      </c>
      <c r="CL754" s="13">
        <f t="shared" si="1909"/>
        <v>41</v>
      </c>
      <c r="CM754" s="62"/>
      <c r="CN754" s="62"/>
      <c r="CO754" s="62"/>
      <c r="CP754" s="12">
        <f t="shared" si="1965"/>
        <v>5.9722222222222253E-2</v>
      </c>
      <c r="CQ754" s="13">
        <f t="shared" si="1966"/>
        <v>1</v>
      </c>
      <c r="CR754" s="13">
        <f t="shared" si="1967"/>
        <v>26</v>
      </c>
      <c r="CS754" s="240">
        <v>0</v>
      </c>
      <c r="CT754" s="13">
        <f t="shared" si="1968"/>
        <v>0</v>
      </c>
      <c r="CU754" s="13">
        <f t="shared" si="1969"/>
        <v>0</v>
      </c>
      <c r="CV754" s="240">
        <v>1.0416666666666666E-2</v>
      </c>
      <c r="CW754" s="13">
        <f t="shared" si="1970"/>
        <v>0</v>
      </c>
      <c r="CX754" s="13">
        <f t="shared" si="1971"/>
        <v>15</v>
      </c>
      <c r="CY754" s="240">
        <v>0</v>
      </c>
      <c r="CZ754" s="13">
        <f t="shared" si="1972"/>
        <v>0</v>
      </c>
      <c r="DA754" s="13">
        <f t="shared" si="1973"/>
        <v>0</v>
      </c>
      <c r="DB754" s="240">
        <v>0</v>
      </c>
      <c r="DC754" s="13">
        <f t="shared" si="1879"/>
        <v>0</v>
      </c>
      <c r="DD754" s="13">
        <f t="shared" si="1880"/>
        <v>0</v>
      </c>
      <c r="DE754" s="240">
        <v>0</v>
      </c>
      <c r="DF754" s="13">
        <f t="shared" si="1974"/>
        <v>0</v>
      </c>
      <c r="DG754" s="13">
        <f t="shared" si="1975"/>
        <v>0</v>
      </c>
      <c r="DH754" s="240">
        <v>0</v>
      </c>
      <c r="DI754" s="13">
        <f t="shared" si="1854"/>
        <v>0</v>
      </c>
      <c r="DJ754" s="13">
        <f t="shared" si="1855"/>
        <v>0</v>
      </c>
      <c r="DK754" s="240">
        <v>0</v>
      </c>
      <c r="DL754" s="35">
        <f t="shared" si="1976"/>
        <v>0</v>
      </c>
      <c r="DM754" s="35">
        <f t="shared" si="1977"/>
        <v>0</v>
      </c>
      <c r="DN754" s="66">
        <f t="shared" si="1912"/>
        <v>2663456.166000003</v>
      </c>
      <c r="DO754" s="74">
        <f t="shared" si="1890"/>
        <v>42837</v>
      </c>
      <c r="DP754" s="66">
        <f t="shared" si="1856"/>
        <v>69.654545454545456</v>
      </c>
      <c r="DQ754" s="63">
        <f t="shared" si="1924"/>
        <v>62.176533510750126</v>
      </c>
      <c r="DR754" s="66" t="e">
        <f t="shared" si="1939"/>
        <v>#NUM!</v>
      </c>
      <c r="DS754" s="96" t="e">
        <f t="shared" si="1940"/>
        <v>#NUM!</v>
      </c>
      <c r="DT754" s="66" t="e">
        <f t="shared" si="1941"/>
        <v>#NUM!</v>
      </c>
      <c r="DU754" s="66" t="e">
        <f t="shared" si="1942"/>
        <v>#NUM!</v>
      </c>
      <c r="FJ754" s="3">
        <f t="shared" si="1888"/>
        <v>1.3916666666666666</v>
      </c>
      <c r="FK754" s="3">
        <f t="shared" si="1857"/>
        <v>0.2048611111111111</v>
      </c>
      <c r="FL754" s="3">
        <f t="shared" si="1978"/>
        <v>0.13888888888888884</v>
      </c>
    </row>
    <row r="755" spans="1:168">
      <c r="A755" s="554">
        <f t="shared" si="1943"/>
        <v>754</v>
      </c>
      <c r="B755" s="235">
        <f t="shared" si="1943"/>
        <v>37</v>
      </c>
      <c r="C755" s="236">
        <v>40918</v>
      </c>
      <c r="D755" s="475">
        <v>1</v>
      </c>
      <c r="E755" s="238" t="s">
        <v>863</v>
      </c>
      <c r="F755" s="235">
        <v>15</v>
      </c>
      <c r="G755" s="239" t="s">
        <v>38</v>
      </c>
      <c r="H755" s="239" t="s">
        <v>905</v>
      </c>
      <c r="I755" s="239" t="s">
        <v>904</v>
      </c>
      <c r="J755" s="240">
        <v>0.5</v>
      </c>
      <c r="K755" s="237">
        <v>3525</v>
      </c>
      <c r="L755" s="239" t="s">
        <v>33</v>
      </c>
      <c r="M755" s="235">
        <v>56</v>
      </c>
      <c r="N755" s="235">
        <v>3</v>
      </c>
      <c r="O755" s="239"/>
      <c r="P755" s="240">
        <v>0.5</v>
      </c>
      <c r="Q755" s="240">
        <v>0.5</v>
      </c>
      <c r="R755" s="12">
        <f t="shared" si="1953"/>
        <v>0</v>
      </c>
      <c r="S755" s="13">
        <f t="shared" si="1954"/>
        <v>0</v>
      </c>
      <c r="T755" s="13">
        <f t="shared" si="1955"/>
        <v>0</v>
      </c>
      <c r="U755" s="240">
        <v>0.50347222222222221</v>
      </c>
      <c r="V755" s="12">
        <f t="shared" si="1913"/>
        <v>3.4722222222222099E-3</v>
      </c>
      <c r="W755" s="13">
        <f t="shared" si="1914"/>
        <v>0</v>
      </c>
      <c r="X755" s="225">
        <f t="shared" si="1915"/>
        <v>5</v>
      </c>
      <c r="Y755" s="240">
        <v>0.50694444444444442</v>
      </c>
      <c r="Z755" s="12">
        <f t="shared" si="1916"/>
        <v>3.4722222222222099E-3</v>
      </c>
      <c r="AA755" s="13">
        <f t="shared" si="1917"/>
        <v>0</v>
      </c>
      <c r="AB755" s="13">
        <f t="shared" si="1918"/>
        <v>5</v>
      </c>
      <c r="AC755" s="240">
        <v>0.52430555555555558</v>
      </c>
      <c r="AD755" s="12">
        <f t="shared" si="1891"/>
        <v>1.736111111111116E-2</v>
      </c>
      <c r="AE755" s="13">
        <f t="shared" si="1736"/>
        <v>0</v>
      </c>
      <c r="AF755" s="13">
        <f t="shared" si="1737"/>
        <v>25</v>
      </c>
      <c r="AG755" s="240">
        <v>0.53472222222222221</v>
      </c>
      <c r="AH755" s="240">
        <v>0.625</v>
      </c>
      <c r="AI755" s="12">
        <f t="shared" si="1892"/>
        <v>9.027777777777779E-2</v>
      </c>
      <c r="AJ755" s="225">
        <f t="shared" si="1893"/>
        <v>2</v>
      </c>
      <c r="AK755" s="225">
        <f t="shared" si="1894"/>
        <v>10</v>
      </c>
      <c r="AL755" s="240">
        <v>0.53472222222222221</v>
      </c>
      <c r="AM755" s="240">
        <v>0.625</v>
      </c>
      <c r="AN755" s="12">
        <f t="shared" si="1956"/>
        <v>9.027777777777779E-2</v>
      </c>
      <c r="AO755" s="13">
        <f t="shared" si="1957"/>
        <v>2</v>
      </c>
      <c r="AP755" s="13">
        <f t="shared" si="1958"/>
        <v>10</v>
      </c>
      <c r="AQ755" s="240">
        <v>0.63680555555555551</v>
      </c>
      <c r="AR755" s="12">
        <f t="shared" si="1946"/>
        <v>1.1805555555555514E-2</v>
      </c>
      <c r="AS755" s="225">
        <f t="shared" si="1947"/>
        <v>0</v>
      </c>
      <c r="AT755" s="13">
        <f t="shared" si="1948"/>
        <v>17</v>
      </c>
      <c r="AU755" s="240">
        <v>0.63680555555555551</v>
      </c>
      <c r="AV755" s="226">
        <f t="shared" si="1949"/>
        <v>0</v>
      </c>
      <c r="AW755" s="13">
        <f t="shared" si="1950"/>
        <v>0</v>
      </c>
      <c r="AX755" s="13">
        <f t="shared" si="1951"/>
        <v>0</v>
      </c>
      <c r="AY755" s="240">
        <v>0.85763888888888884</v>
      </c>
      <c r="AZ755" s="12">
        <f t="shared" si="1898"/>
        <v>0.22083333333333333</v>
      </c>
      <c r="BA755" s="225">
        <f t="shared" si="1899"/>
        <v>5</v>
      </c>
      <c r="BB755" s="225">
        <f t="shared" si="1900"/>
        <v>18</v>
      </c>
      <c r="BC755" s="240">
        <v>0.85763888888888884</v>
      </c>
      <c r="BD755" s="240">
        <v>0.85763888888888884</v>
      </c>
      <c r="BE755" s="12">
        <f t="shared" si="1959"/>
        <v>0</v>
      </c>
      <c r="BF755" s="13">
        <f t="shared" si="1960"/>
        <v>0</v>
      </c>
      <c r="BG755" s="13">
        <f t="shared" si="1961"/>
        <v>0</v>
      </c>
      <c r="BH755" s="240">
        <v>0.85763888888888884</v>
      </c>
      <c r="BI755" s="240">
        <v>0.85763888888888884</v>
      </c>
      <c r="BJ755" s="240"/>
      <c r="BK755" s="69">
        <f t="shared" si="1962"/>
        <v>0</v>
      </c>
      <c r="BL755" s="13">
        <f t="shared" si="1963"/>
        <v>0</v>
      </c>
      <c r="BM755" s="13">
        <f t="shared" si="1964"/>
        <v>0</v>
      </c>
      <c r="BN755" s="240">
        <v>0.86458333333333337</v>
      </c>
      <c r="BO755" s="12">
        <f t="shared" si="1465"/>
        <v>6.9444444444445308E-3</v>
      </c>
      <c r="BP755" s="225">
        <f t="shared" si="1466"/>
        <v>0</v>
      </c>
      <c r="BQ755" s="225">
        <f t="shared" si="1467"/>
        <v>10</v>
      </c>
      <c r="BR755" s="240">
        <v>0.86805555555555547</v>
      </c>
      <c r="BS755" s="12">
        <f t="shared" si="1368"/>
        <v>3.4722222222220989E-3</v>
      </c>
      <c r="BT755" s="225">
        <f t="shared" si="1369"/>
        <v>0</v>
      </c>
      <c r="BU755" s="225">
        <f t="shared" si="1370"/>
        <v>5</v>
      </c>
      <c r="BV755" s="240">
        <v>0.86805555555555547</v>
      </c>
      <c r="BW755" s="240">
        <v>0.875</v>
      </c>
      <c r="BX755" s="12">
        <f t="shared" si="1743"/>
        <v>6.9444444444445308E-3</v>
      </c>
      <c r="BY755" s="13">
        <f t="shared" si="1744"/>
        <v>0</v>
      </c>
      <c r="BZ755" s="13">
        <f t="shared" si="1745"/>
        <v>10</v>
      </c>
      <c r="CA755" s="226">
        <f t="shared" si="1901"/>
        <v>0.375</v>
      </c>
      <c r="CB755" s="13">
        <f t="shared" si="1902"/>
        <v>9</v>
      </c>
      <c r="CC755" s="13">
        <f t="shared" si="1903"/>
        <v>0</v>
      </c>
      <c r="CD755" s="12">
        <f t="shared" si="1933"/>
        <v>3.9583333333333304E-2</v>
      </c>
      <c r="CE755" s="13">
        <f t="shared" si="1934"/>
        <v>0</v>
      </c>
      <c r="CF755" s="13">
        <f t="shared" si="1935"/>
        <v>57</v>
      </c>
      <c r="CG755" s="12">
        <f t="shared" si="1904"/>
        <v>9.027777777777779E-2</v>
      </c>
      <c r="CH755" s="13">
        <f t="shared" si="1905"/>
        <v>2</v>
      </c>
      <c r="CI755" s="13">
        <f t="shared" si="1906"/>
        <v>10</v>
      </c>
      <c r="CJ755" s="12">
        <f t="shared" si="1907"/>
        <v>0.22083333333333333</v>
      </c>
      <c r="CK755" s="13">
        <f t="shared" si="1908"/>
        <v>5</v>
      </c>
      <c r="CL755" s="13">
        <f t="shared" si="1909"/>
        <v>18</v>
      </c>
      <c r="CM755" s="62"/>
      <c r="CN755" s="62"/>
      <c r="CO755" s="62"/>
      <c r="CP755" s="12">
        <f t="shared" si="1965"/>
        <v>9.2361111111111088E-2</v>
      </c>
      <c r="CQ755" s="13">
        <f t="shared" si="1966"/>
        <v>2</v>
      </c>
      <c r="CR755" s="13">
        <f t="shared" si="1967"/>
        <v>13</v>
      </c>
      <c r="CS755" s="240">
        <v>0</v>
      </c>
      <c r="CT755" s="13">
        <f t="shared" si="1968"/>
        <v>0</v>
      </c>
      <c r="CU755" s="13">
        <f t="shared" si="1969"/>
        <v>0</v>
      </c>
      <c r="CV755" s="240">
        <v>0</v>
      </c>
      <c r="CW755" s="13">
        <f t="shared" si="1970"/>
        <v>0</v>
      </c>
      <c r="CX755" s="13">
        <f t="shared" si="1971"/>
        <v>0</v>
      </c>
      <c r="CY755" s="240">
        <v>0</v>
      </c>
      <c r="CZ755" s="13">
        <f t="shared" si="1972"/>
        <v>0</v>
      </c>
      <c r="DA755" s="13">
        <f t="shared" si="1973"/>
        <v>0</v>
      </c>
      <c r="DB755" s="240">
        <v>0</v>
      </c>
      <c r="DC755" s="13">
        <f t="shared" si="1879"/>
        <v>0</v>
      </c>
      <c r="DD755" s="13">
        <f t="shared" si="1880"/>
        <v>0</v>
      </c>
      <c r="DE755" s="240">
        <v>0</v>
      </c>
      <c r="DF755" s="13">
        <f t="shared" si="1974"/>
        <v>0</v>
      </c>
      <c r="DG755" s="13">
        <f t="shared" si="1975"/>
        <v>0</v>
      </c>
      <c r="DH755" s="240">
        <v>0.12847222222222224</v>
      </c>
      <c r="DI755" s="13">
        <f t="shared" si="1854"/>
        <v>3</v>
      </c>
      <c r="DJ755" s="13">
        <f t="shared" si="1855"/>
        <v>5</v>
      </c>
      <c r="DK755" s="240">
        <v>0</v>
      </c>
      <c r="DL755" s="35">
        <f t="shared" si="1976"/>
        <v>0</v>
      </c>
      <c r="DM755" s="35">
        <f t="shared" si="1977"/>
        <v>0</v>
      </c>
      <c r="DN755" s="66">
        <f t="shared" si="1912"/>
        <v>2666981.166000003</v>
      </c>
      <c r="DO755" s="74">
        <f t="shared" si="1890"/>
        <v>42893</v>
      </c>
      <c r="DP755" s="66">
        <f t="shared" si="1856"/>
        <v>62.946428571428569</v>
      </c>
      <c r="DQ755" s="63">
        <f t="shared" si="1924"/>
        <v>62.177538665982865</v>
      </c>
      <c r="DR755" s="66" t="e">
        <f t="shared" si="1939"/>
        <v>#NUM!</v>
      </c>
      <c r="DS755" s="96" t="e">
        <f t="shared" si="1940"/>
        <v>#NUM!</v>
      </c>
      <c r="DT755" s="66" t="e">
        <f t="shared" si="1941"/>
        <v>#NUM!</v>
      </c>
      <c r="DU755" s="66" t="e">
        <f t="shared" si="1942"/>
        <v>#NUM!</v>
      </c>
      <c r="FJ755" s="3">
        <f t="shared" si="1888"/>
        <v>6.3888888888888884E-2</v>
      </c>
      <c r="FK755" s="3">
        <f t="shared" si="1857"/>
        <v>2.430555555555558E-2</v>
      </c>
      <c r="FL755" s="3">
        <f t="shared" si="1978"/>
        <v>1.1805555555555514E-2</v>
      </c>
    </row>
    <row r="756" spans="1:168">
      <c r="A756" s="554">
        <f t="shared" si="1943"/>
        <v>755</v>
      </c>
      <c r="B756" s="235">
        <f t="shared" si="1943"/>
        <v>38</v>
      </c>
      <c r="C756" s="236">
        <v>40918</v>
      </c>
      <c r="D756" s="475">
        <v>1</v>
      </c>
      <c r="E756" s="238" t="s">
        <v>881</v>
      </c>
      <c r="F756" s="235">
        <v>3</v>
      </c>
      <c r="G756" s="239" t="s">
        <v>532</v>
      </c>
      <c r="H756" s="239" t="s">
        <v>413</v>
      </c>
      <c r="I756" s="239" t="s">
        <v>875</v>
      </c>
      <c r="J756" s="240">
        <v>0.36458333333333331</v>
      </c>
      <c r="K756" s="237">
        <v>3831</v>
      </c>
      <c r="L756" s="239" t="s">
        <v>34</v>
      </c>
      <c r="M756" s="235">
        <v>58</v>
      </c>
      <c r="N756" s="235">
        <v>1</v>
      </c>
      <c r="O756" s="239"/>
      <c r="P756" s="240">
        <v>0.36458333333333331</v>
      </c>
      <c r="Q756" s="240">
        <v>0.36458333333333331</v>
      </c>
      <c r="R756" s="12">
        <f t="shared" si="1953"/>
        <v>0</v>
      </c>
      <c r="S756" s="13">
        <f t="shared" si="1954"/>
        <v>0</v>
      </c>
      <c r="T756" s="13">
        <f t="shared" si="1955"/>
        <v>0</v>
      </c>
      <c r="U756" s="240">
        <v>0.38541666666666669</v>
      </c>
      <c r="V756" s="12">
        <f t="shared" si="1913"/>
        <v>2.083333333333337E-2</v>
      </c>
      <c r="W756" s="13">
        <f t="shared" si="1914"/>
        <v>0</v>
      </c>
      <c r="X756" s="225">
        <f t="shared" si="1915"/>
        <v>30</v>
      </c>
      <c r="Y756" s="240">
        <v>0.42708333333333331</v>
      </c>
      <c r="Z756" s="12">
        <f t="shared" si="1916"/>
        <v>4.166666666666663E-2</v>
      </c>
      <c r="AA756" s="13">
        <f t="shared" si="1917"/>
        <v>1</v>
      </c>
      <c r="AB756" s="13">
        <f t="shared" si="1918"/>
        <v>0</v>
      </c>
      <c r="AC756" s="240">
        <v>0.73611111111111116</v>
      </c>
      <c r="AD756" s="12">
        <f t="shared" si="1891"/>
        <v>0.30902777777777785</v>
      </c>
      <c r="AE756" s="13">
        <f t="shared" si="1736"/>
        <v>7</v>
      </c>
      <c r="AF756" s="13">
        <f t="shared" si="1737"/>
        <v>25</v>
      </c>
      <c r="AG756" s="240">
        <v>0.73958333333333337</v>
      </c>
      <c r="AH756" s="240">
        <v>0.8930555555555556</v>
      </c>
      <c r="AI756" s="12">
        <f t="shared" si="1892"/>
        <v>0.15347222222222223</v>
      </c>
      <c r="AJ756" s="225">
        <f t="shared" si="1893"/>
        <v>3</v>
      </c>
      <c r="AK756" s="225">
        <f t="shared" si="1894"/>
        <v>41</v>
      </c>
      <c r="AL756" s="240">
        <v>0.73958333333333337</v>
      </c>
      <c r="AM756" s="240">
        <v>0.8930555555555556</v>
      </c>
      <c r="AN756" s="12">
        <f t="shared" si="1956"/>
        <v>0.15347222222222223</v>
      </c>
      <c r="AO756" s="13">
        <f t="shared" si="1957"/>
        <v>3</v>
      </c>
      <c r="AP756" s="13">
        <f t="shared" si="1958"/>
        <v>41</v>
      </c>
      <c r="AQ756" s="240">
        <v>0.8930555555555556</v>
      </c>
      <c r="AR756" s="12">
        <f t="shared" si="1946"/>
        <v>0</v>
      </c>
      <c r="AS756" s="225">
        <f t="shared" si="1947"/>
        <v>0</v>
      </c>
      <c r="AT756" s="13">
        <f t="shared" si="1948"/>
        <v>0</v>
      </c>
      <c r="AU756" s="240">
        <v>0.8930555555555556</v>
      </c>
      <c r="AV756" s="226">
        <f t="shared" si="1949"/>
        <v>0</v>
      </c>
      <c r="AW756" s="13">
        <f t="shared" si="1950"/>
        <v>0</v>
      </c>
      <c r="AX756" s="13">
        <f t="shared" si="1951"/>
        <v>0</v>
      </c>
      <c r="AY756" s="240">
        <v>1.0618055555555557</v>
      </c>
      <c r="AZ756" s="12">
        <f t="shared" si="1898"/>
        <v>0.16875000000000007</v>
      </c>
      <c r="BA756" s="225">
        <f t="shared" si="1899"/>
        <v>4</v>
      </c>
      <c r="BB756" s="225">
        <f t="shared" si="1900"/>
        <v>3</v>
      </c>
      <c r="BC756" s="240">
        <v>1.0618055555555557</v>
      </c>
      <c r="BD756" s="240">
        <v>1.0618055555555557</v>
      </c>
      <c r="BE756" s="12">
        <f t="shared" si="1959"/>
        <v>0</v>
      </c>
      <c r="BF756" s="13">
        <f t="shared" si="1960"/>
        <v>0</v>
      </c>
      <c r="BG756" s="13">
        <f t="shared" si="1961"/>
        <v>0</v>
      </c>
      <c r="BH756" s="240">
        <v>1.0618055555555557</v>
      </c>
      <c r="BI756" s="240">
        <v>1.0618055555555557</v>
      </c>
      <c r="BJ756" s="240"/>
      <c r="BK756" s="69">
        <f t="shared" si="1962"/>
        <v>0</v>
      </c>
      <c r="BL756" s="13">
        <f t="shared" si="1963"/>
        <v>0</v>
      </c>
      <c r="BM756" s="13">
        <f t="shared" si="1964"/>
        <v>0</v>
      </c>
      <c r="BN756" s="240">
        <v>1.0694444444444444</v>
      </c>
      <c r="BO756" s="12">
        <f t="shared" si="1465"/>
        <v>7.6388888888887507E-3</v>
      </c>
      <c r="BP756" s="225">
        <f t="shared" si="1466"/>
        <v>0</v>
      </c>
      <c r="BQ756" s="225">
        <f t="shared" si="1467"/>
        <v>11</v>
      </c>
      <c r="BR756" s="240">
        <v>1.0729166666666667</v>
      </c>
      <c r="BS756" s="12">
        <f t="shared" si="1368"/>
        <v>3.4722222222223209E-3</v>
      </c>
      <c r="BT756" s="225">
        <f t="shared" si="1369"/>
        <v>0</v>
      </c>
      <c r="BU756" s="225">
        <f t="shared" si="1370"/>
        <v>5</v>
      </c>
      <c r="BV756" s="240">
        <v>1.0729166666666667</v>
      </c>
      <c r="BW756" s="240">
        <v>1.0763888888888888</v>
      </c>
      <c r="BX756" s="12">
        <f t="shared" si="1743"/>
        <v>3.4722222222220989E-3</v>
      </c>
      <c r="BY756" s="13">
        <f t="shared" si="1744"/>
        <v>0</v>
      </c>
      <c r="BZ756" s="13">
        <f t="shared" si="1745"/>
        <v>5</v>
      </c>
      <c r="CA756" s="226">
        <f t="shared" si="1901"/>
        <v>0.71180555555555558</v>
      </c>
      <c r="CB756" s="13">
        <f t="shared" si="1902"/>
        <v>17</v>
      </c>
      <c r="CC756" s="13">
        <f t="shared" si="1903"/>
        <v>5</v>
      </c>
      <c r="CD756" s="12">
        <f t="shared" si="1933"/>
        <v>0.32013888888888892</v>
      </c>
      <c r="CE756" s="13">
        <f t="shared" si="1934"/>
        <v>7</v>
      </c>
      <c r="CF756" s="13">
        <f t="shared" si="1935"/>
        <v>41</v>
      </c>
      <c r="CG756" s="12">
        <f t="shared" si="1904"/>
        <v>0.15347222222222223</v>
      </c>
      <c r="CH756" s="13">
        <f t="shared" si="1905"/>
        <v>3</v>
      </c>
      <c r="CI756" s="13">
        <f t="shared" si="1906"/>
        <v>41</v>
      </c>
      <c r="CJ756" s="12">
        <f t="shared" si="1907"/>
        <v>0.16875000000000007</v>
      </c>
      <c r="CK756" s="13">
        <f t="shared" si="1908"/>
        <v>4</v>
      </c>
      <c r="CL756" s="13">
        <f t="shared" si="1909"/>
        <v>3</v>
      </c>
      <c r="CM756" s="62"/>
      <c r="CN756" s="62"/>
      <c r="CO756" s="62"/>
      <c r="CP756" s="12">
        <f t="shared" si="1965"/>
        <v>6.041666666666673E-2</v>
      </c>
      <c r="CQ756" s="13">
        <f t="shared" si="1966"/>
        <v>1</v>
      </c>
      <c r="CR756" s="13">
        <f t="shared" si="1967"/>
        <v>27</v>
      </c>
      <c r="CS756" s="240">
        <v>0</v>
      </c>
      <c r="CT756" s="13">
        <f t="shared" si="1968"/>
        <v>0</v>
      </c>
      <c r="CU756" s="13">
        <f t="shared" si="1969"/>
        <v>0</v>
      </c>
      <c r="CV756" s="240">
        <v>0</v>
      </c>
      <c r="CW756" s="13">
        <f t="shared" si="1970"/>
        <v>0</v>
      </c>
      <c r="CX756" s="13">
        <f t="shared" si="1971"/>
        <v>0</v>
      </c>
      <c r="CY756" s="240">
        <v>0</v>
      </c>
      <c r="CZ756" s="13">
        <f t="shared" si="1972"/>
        <v>0</v>
      </c>
      <c r="DA756" s="13">
        <f t="shared" si="1973"/>
        <v>0</v>
      </c>
      <c r="DB756" s="240">
        <v>0</v>
      </c>
      <c r="DC756" s="13">
        <f t="shared" si="1879"/>
        <v>0</v>
      </c>
      <c r="DD756" s="13">
        <f t="shared" si="1880"/>
        <v>0</v>
      </c>
      <c r="DE756" s="240">
        <v>0</v>
      </c>
      <c r="DF756" s="13">
        <f t="shared" si="1974"/>
        <v>0</v>
      </c>
      <c r="DG756" s="13">
        <f t="shared" si="1975"/>
        <v>0</v>
      </c>
      <c r="DH756" s="240">
        <v>0.10833333333333334</v>
      </c>
      <c r="DI756" s="13">
        <f t="shared" si="1854"/>
        <v>2</v>
      </c>
      <c r="DJ756" s="13">
        <f t="shared" si="1855"/>
        <v>36</v>
      </c>
      <c r="DK756" s="240">
        <v>0</v>
      </c>
      <c r="DL756" s="35">
        <f t="shared" si="1976"/>
        <v>0</v>
      </c>
      <c r="DM756" s="35">
        <f t="shared" si="1977"/>
        <v>0</v>
      </c>
      <c r="DN756" s="66">
        <f t="shared" si="1912"/>
        <v>2670812.166000003</v>
      </c>
      <c r="DO756" s="74">
        <f t="shared" si="1890"/>
        <v>42951</v>
      </c>
      <c r="DP756" s="66">
        <f t="shared" si="1856"/>
        <v>66.051724137931032</v>
      </c>
      <c r="DQ756" s="63">
        <f t="shared" si="1924"/>
        <v>62.18277027310198</v>
      </c>
      <c r="DR756" s="66" t="e">
        <f t="shared" si="1939"/>
        <v>#NUM!</v>
      </c>
      <c r="DS756" s="96" t="e">
        <f t="shared" si="1940"/>
        <v>#NUM!</v>
      </c>
      <c r="DT756" s="66" t="e">
        <f t="shared" si="1941"/>
        <v>#NUM!</v>
      </c>
      <c r="DU756" s="66" t="e">
        <f t="shared" si="1942"/>
        <v>#NUM!</v>
      </c>
      <c r="FJ756" s="3">
        <f t="shared" si="1888"/>
        <v>0.38958333333333328</v>
      </c>
      <c r="FK756" s="3">
        <f t="shared" si="1857"/>
        <v>0.37152777777777785</v>
      </c>
      <c r="FL756" s="3">
        <f t="shared" si="1978"/>
        <v>0</v>
      </c>
    </row>
    <row r="757" spans="1:168">
      <c r="A757" s="554">
        <f t="shared" si="1943"/>
        <v>756</v>
      </c>
      <c r="B757" s="235">
        <f t="shared" si="1943"/>
        <v>39</v>
      </c>
      <c r="C757" s="236">
        <v>40919</v>
      </c>
      <c r="D757" s="475">
        <v>1</v>
      </c>
      <c r="E757" s="238" t="s">
        <v>864</v>
      </c>
      <c r="F757" s="235">
        <v>6</v>
      </c>
      <c r="G757" s="239" t="s">
        <v>325</v>
      </c>
      <c r="H757" s="239" t="s">
        <v>386</v>
      </c>
      <c r="I757" s="239" t="s">
        <v>806</v>
      </c>
      <c r="J757" s="240">
        <v>0.83333333333333337</v>
      </c>
      <c r="K757" s="237">
        <v>3608</v>
      </c>
      <c r="L757" s="239" t="s">
        <v>33</v>
      </c>
      <c r="M757" s="235">
        <v>56</v>
      </c>
      <c r="N757" s="235">
        <v>3</v>
      </c>
      <c r="O757" s="239"/>
      <c r="P757" s="240">
        <v>0.83333333333333337</v>
      </c>
      <c r="Q757" s="240">
        <v>0.83333333333333337</v>
      </c>
      <c r="R757" s="12">
        <f t="shared" si="1953"/>
        <v>0</v>
      </c>
      <c r="S757" s="13">
        <f t="shared" si="1954"/>
        <v>0</v>
      </c>
      <c r="T757" s="13">
        <f t="shared" si="1955"/>
        <v>0</v>
      </c>
      <c r="U757" s="240">
        <v>0.89930555555555547</v>
      </c>
      <c r="V757" s="12">
        <f t="shared" si="1913"/>
        <v>6.5972222222222099E-2</v>
      </c>
      <c r="W757" s="13">
        <f t="shared" si="1914"/>
        <v>1</v>
      </c>
      <c r="X757" s="225">
        <f t="shared" si="1915"/>
        <v>35</v>
      </c>
      <c r="Y757" s="240">
        <v>0.91319444444444453</v>
      </c>
      <c r="Z757" s="12">
        <f t="shared" si="1916"/>
        <v>1.3888888888889062E-2</v>
      </c>
      <c r="AA757" s="13">
        <f t="shared" si="1917"/>
        <v>0</v>
      </c>
      <c r="AB757" s="13">
        <f t="shared" si="1918"/>
        <v>20</v>
      </c>
      <c r="AC757" s="240">
        <v>0.9375</v>
      </c>
      <c r="AD757" s="12">
        <f t="shared" si="1891"/>
        <v>2.4305555555555469E-2</v>
      </c>
      <c r="AE757" s="13">
        <f t="shared" si="1736"/>
        <v>0</v>
      </c>
      <c r="AF757" s="13">
        <f t="shared" si="1737"/>
        <v>35</v>
      </c>
      <c r="AG757" s="240">
        <v>1.03125</v>
      </c>
      <c r="AH757" s="240">
        <v>1.1145833333333333</v>
      </c>
      <c r="AI757" s="12">
        <f t="shared" si="1892"/>
        <v>8.3333333333333259E-2</v>
      </c>
      <c r="AJ757" s="225">
        <f t="shared" si="1893"/>
        <v>2</v>
      </c>
      <c r="AK757" s="225">
        <f t="shared" si="1894"/>
        <v>0</v>
      </c>
      <c r="AL757" s="240">
        <v>1.03125</v>
      </c>
      <c r="AM757" s="240">
        <v>1.1145833333333333</v>
      </c>
      <c r="AN757" s="12">
        <f t="shared" si="1956"/>
        <v>8.3333333333333259E-2</v>
      </c>
      <c r="AO757" s="13">
        <f t="shared" si="1957"/>
        <v>2</v>
      </c>
      <c r="AP757" s="13">
        <f t="shared" si="1958"/>
        <v>0</v>
      </c>
      <c r="AQ757" s="240">
        <v>1.1145833333333333</v>
      </c>
      <c r="AR757" s="12">
        <f t="shared" si="1946"/>
        <v>0</v>
      </c>
      <c r="AS757" s="225">
        <f t="shared" si="1947"/>
        <v>0</v>
      </c>
      <c r="AT757" s="13">
        <f t="shared" si="1948"/>
        <v>0</v>
      </c>
      <c r="AU757" s="240">
        <v>1.1145833333333333</v>
      </c>
      <c r="AV757" s="226">
        <f t="shared" si="1949"/>
        <v>0</v>
      </c>
      <c r="AW757" s="13">
        <f t="shared" si="1950"/>
        <v>0</v>
      </c>
      <c r="AX757" s="13">
        <f t="shared" si="1951"/>
        <v>0</v>
      </c>
      <c r="AY757" s="240">
        <v>1.2541666666666667</v>
      </c>
      <c r="AZ757" s="12">
        <f t="shared" si="1898"/>
        <v>0.13958333333333339</v>
      </c>
      <c r="BA757" s="225">
        <f t="shared" si="1899"/>
        <v>3</v>
      </c>
      <c r="BB757" s="225">
        <f t="shared" si="1900"/>
        <v>21</v>
      </c>
      <c r="BC757" s="240">
        <v>1.2541666666666667</v>
      </c>
      <c r="BD757" s="240">
        <v>1.2541666666666667</v>
      </c>
      <c r="BE757" s="12">
        <f t="shared" si="1959"/>
        <v>0</v>
      </c>
      <c r="BF757" s="13">
        <f t="shared" si="1960"/>
        <v>0</v>
      </c>
      <c r="BG757" s="13">
        <f t="shared" si="1961"/>
        <v>0</v>
      </c>
      <c r="BH757" s="240">
        <v>1.2541666666666667</v>
      </c>
      <c r="BI757" s="240">
        <v>1.2541666666666667</v>
      </c>
      <c r="BJ757" s="240"/>
      <c r="BK757" s="69">
        <f t="shared" si="1962"/>
        <v>0</v>
      </c>
      <c r="BL757" s="13">
        <f t="shared" si="1963"/>
        <v>0</v>
      </c>
      <c r="BM757" s="13">
        <f t="shared" si="1964"/>
        <v>0</v>
      </c>
      <c r="BN757" s="240">
        <v>1.2604166666666667</v>
      </c>
      <c r="BO757" s="12">
        <f t="shared" si="1465"/>
        <v>6.2500000000000888E-3</v>
      </c>
      <c r="BP757" s="225">
        <f t="shared" si="1466"/>
        <v>0</v>
      </c>
      <c r="BQ757" s="225">
        <f t="shared" si="1467"/>
        <v>9</v>
      </c>
      <c r="BR757" s="240">
        <v>1.2638888888888888</v>
      </c>
      <c r="BS757" s="12">
        <f t="shared" si="1368"/>
        <v>3.4722222222220989E-3</v>
      </c>
      <c r="BT757" s="225">
        <f t="shared" si="1369"/>
        <v>0</v>
      </c>
      <c r="BU757" s="225">
        <f t="shared" si="1370"/>
        <v>5</v>
      </c>
      <c r="BV757" s="240">
        <v>1.2638888888888888</v>
      </c>
      <c r="BW757" s="240">
        <v>1.2673611111111112</v>
      </c>
      <c r="BX757" s="12">
        <f t="shared" si="1743"/>
        <v>3.4722222222223209E-3</v>
      </c>
      <c r="BY757" s="13">
        <f t="shared" si="1744"/>
        <v>0</v>
      </c>
      <c r="BZ757" s="13">
        <f t="shared" si="1745"/>
        <v>5</v>
      </c>
      <c r="CA757" s="226">
        <f t="shared" si="1901"/>
        <v>0.43402777777777779</v>
      </c>
      <c r="CB757" s="13">
        <f t="shared" si="1902"/>
        <v>10</v>
      </c>
      <c r="CC757" s="13">
        <f t="shared" si="1903"/>
        <v>25</v>
      </c>
      <c r="CD757" s="12">
        <f t="shared" si="1933"/>
        <v>3.4027777777777657E-2</v>
      </c>
      <c r="CE757" s="13">
        <f t="shared" si="1934"/>
        <v>0</v>
      </c>
      <c r="CF757" s="13">
        <f t="shared" si="1935"/>
        <v>49</v>
      </c>
      <c r="CG757" s="12">
        <f t="shared" si="1904"/>
        <v>8.3333333333333259E-2</v>
      </c>
      <c r="CH757" s="13">
        <f t="shared" si="1905"/>
        <v>2</v>
      </c>
      <c r="CI757" s="13">
        <f t="shared" si="1906"/>
        <v>0</v>
      </c>
      <c r="CJ757" s="12">
        <f t="shared" si="1907"/>
        <v>0.13958333333333339</v>
      </c>
      <c r="CK757" s="13">
        <f t="shared" si="1908"/>
        <v>3</v>
      </c>
      <c r="CL757" s="13">
        <f t="shared" si="1909"/>
        <v>21</v>
      </c>
      <c r="CM757" s="62"/>
      <c r="CN757" s="62"/>
      <c r="CO757" s="62"/>
      <c r="CP757" s="12">
        <f t="shared" si="1965"/>
        <v>5.486111111111118E-2</v>
      </c>
      <c r="CQ757" s="13">
        <f t="shared" si="1966"/>
        <v>1</v>
      </c>
      <c r="CR757" s="13">
        <f t="shared" si="1967"/>
        <v>19</v>
      </c>
      <c r="CS757" s="240">
        <v>0</v>
      </c>
      <c r="CT757" s="13">
        <f t="shared" si="1968"/>
        <v>0</v>
      </c>
      <c r="CU757" s="13">
        <f t="shared" si="1969"/>
        <v>0</v>
      </c>
      <c r="CV757" s="240">
        <v>0</v>
      </c>
      <c r="CW757" s="13">
        <f t="shared" si="1970"/>
        <v>0</v>
      </c>
      <c r="CX757" s="13">
        <f t="shared" si="1971"/>
        <v>0</v>
      </c>
      <c r="CY757" s="240">
        <v>0</v>
      </c>
      <c r="CZ757" s="13">
        <f t="shared" si="1972"/>
        <v>0</v>
      </c>
      <c r="DA757" s="13">
        <f t="shared" si="1973"/>
        <v>0</v>
      </c>
      <c r="DB757" s="240">
        <v>0</v>
      </c>
      <c r="DC757" s="13">
        <f t="shared" si="1879"/>
        <v>0</v>
      </c>
      <c r="DD757" s="13">
        <f t="shared" si="1880"/>
        <v>0</v>
      </c>
      <c r="DE757" s="240">
        <v>0</v>
      </c>
      <c r="DF757" s="13">
        <f t="shared" si="1974"/>
        <v>0</v>
      </c>
      <c r="DG757" s="13">
        <f t="shared" si="1975"/>
        <v>0</v>
      </c>
      <c r="DH757" s="240">
        <v>8.4722222222222213E-2</v>
      </c>
      <c r="DI757" s="13">
        <f t="shared" si="1854"/>
        <v>2</v>
      </c>
      <c r="DJ757" s="13">
        <f t="shared" si="1855"/>
        <v>2</v>
      </c>
      <c r="DK757" s="240">
        <v>0</v>
      </c>
      <c r="DL757" s="35">
        <f t="shared" si="1976"/>
        <v>0</v>
      </c>
      <c r="DM757" s="35">
        <f t="shared" si="1977"/>
        <v>0</v>
      </c>
      <c r="DN757" s="66">
        <f t="shared" si="1912"/>
        <v>2674420.166000003</v>
      </c>
      <c r="DO757" s="74">
        <f t="shared" si="1890"/>
        <v>43007</v>
      </c>
      <c r="DP757" s="66">
        <f t="shared" si="1856"/>
        <v>64.428571428571431</v>
      </c>
      <c r="DQ757" s="63">
        <f t="shared" si="1924"/>
        <v>62.185694561350545</v>
      </c>
      <c r="DR757" s="66" t="e">
        <f t="shared" si="1939"/>
        <v>#NUM!</v>
      </c>
      <c r="DS757" s="96" t="e">
        <f t="shared" si="1940"/>
        <v>#NUM!</v>
      </c>
      <c r="DT757" s="66" t="e">
        <f t="shared" si="1941"/>
        <v>#NUM!</v>
      </c>
      <c r="DU757" s="66" t="e">
        <f t="shared" si="1942"/>
        <v>#NUM!</v>
      </c>
      <c r="FJ757" s="3">
        <f t="shared" si="1888"/>
        <v>0.21111111111111114</v>
      </c>
      <c r="FK757" s="3">
        <f t="shared" si="1857"/>
        <v>0.10416666666666663</v>
      </c>
      <c r="FL757" s="3">
        <f t="shared" si="1978"/>
        <v>0</v>
      </c>
    </row>
    <row r="758" spans="1:168">
      <c r="A758" s="554">
        <f t="shared" si="1943"/>
        <v>757</v>
      </c>
      <c r="B758" s="235">
        <f t="shared" si="1943"/>
        <v>40</v>
      </c>
      <c r="C758" s="236">
        <v>40919</v>
      </c>
      <c r="D758" s="475">
        <v>1</v>
      </c>
      <c r="E758" s="238" t="s">
        <v>978</v>
      </c>
      <c r="F758" s="235">
        <v>1</v>
      </c>
      <c r="G758" s="239" t="s">
        <v>492</v>
      </c>
      <c r="H758" s="239" t="s">
        <v>413</v>
      </c>
      <c r="I758" s="239" t="s">
        <v>689</v>
      </c>
      <c r="J758" s="240">
        <v>0.95138888888888884</v>
      </c>
      <c r="K758" s="237">
        <v>3614</v>
      </c>
      <c r="L758" s="239" t="s">
        <v>34</v>
      </c>
      <c r="M758" s="235">
        <v>59</v>
      </c>
      <c r="N758" s="235">
        <v>0</v>
      </c>
      <c r="O758" s="239"/>
      <c r="P758" s="240">
        <v>0.95138888888888884</v>
      </c>
      <c r="Q758" s="240">
        <v>0.95138888888888884</v>
      </c>
      <c r="R758" s="12">
        <f t="shared" si="1953"/>
        <v>0</v>
      </c>
      <c r="S758" s="13">
        <f t="shared" si="1954"/>
        <v>0</v>
      </c>
      <c r="T758" s="13">
        <f t="shared" si="1955"/>
        <v>0</v>
      </c>
      <c r="U758" s="240">
        <v>0.97569444444444453</v>
      </c>
      <c r="V758" s="12">
        <f t="shared" si="1913"/>
        <v>2.4305555555555691E-2</v>
      </c>
      <c r="W758" s="13">
        <f t="shared" si="1914"/>
        <v>0</v>
      </c>
      <c r="X758" s="225">
        <f t="shared" si="1915"/>
        <v>35</v>
      </c>
      <c r="Y758" s="240">
        <v>0.98263888888888884</v>
      </c>
      <c r="Z758" s="12">
        <f t="shared" si="1916"/>
        <v>6.9444444444443088E-3</v>
      </c>
      <c r="AA758" s="13">
        <f t="shared" si="1917"/>
        <v>0</v>
      </c>
      <c r="AB758" s="13">
        <f t="shared" si="1918"/>
        <v>10</v>
      </c>
      <c r="AC758" s="240">
        <v>1.125</v>
      </c>
      <c r="AD758" s="12">
        <f t="shared" si="1891"/>
        <v>0.14236111111111116</v>
      </c>
      <c r="AE758" s="13">
        <f t="shared" si="1736"/>
        <v>3</v>
      </c>
      <c r="AF758" s="13">
        <f t="shared" si="1737"/>
        <v>25</v>
      </c>
      <c r="AG758" s="240">
        <v>1.1354166666666667</v>
      </c>
      <c r="AH758" s="240">
        <v>1.1736111111111112</v>
      </c>
      <c r="AI758" s="12">
        <f t="shared" si="1892"/>
        <v>3.819444444444442E-2</v>
      </c>
      <c r="AJ758" s="225">
        <f t="shared" si="1893"/>
        <v>0</v>
      </c>
      <c r="AK758" s="225">
        <f t="shared" si="1894"/>
        <v>55</v>
      </c>
      <c r="AL758" s="240">
        <v>1.1354166666666667</v>
      </c>
      <c r="AM758" s="240">
        <v>1.1736111111111112</v>
      </c>
      <c r="AN758" s="12">
        <f t="shared" ref="AN758:AN775" si="1979">AM758-AL758</f>
        <v>3.819444444444442E-2</v>
      </c>
      <c r="AO758" s="13">
        <f t="shared" ref="AO758:AO775" si="1980">HOUR(AN758)</f>
        <v>0</v>
      </c>
      <c r="AP758" s="13">
        <f t="shared" ref="AP758:AP775" si="1981">MINUTE(AN758)</f>
        <v>55</v>
      </c>
      <c r="AQ758" s="240">
        <v>1.2916666666666667</v>
      </c>
      <c r="AR758" s="12">
        <f t="shared" si="1946"/>
        <v>0.11805555555555558</v>
      </c>
      <c r="AS758" s="225">
        <f t="shared" si="1947"/>
        <v>2</v>
      </c>
      <c r="AT758" s="13">
        <f t="shared" si="1948"/>
        <v>50</v>
      </c>
      <c r="AU758" s="240">
        <v>1.2930555555555556</v>
      </c>
      <c r="AV758" s="226">
        <f t="shared" si="1949"/>
        <v>1.388888888888884E-3</v>
      </c>
      <c r="AW758" s="13">
        <f t="shared" si="1950"/>
        <v>0</v>
      </c>
      <c r="AX758" s="13">
        <f t="shared" si="1951"/>
        <v>2</v>
      </c>
      <c r="AY758" s="240">
        <v>1.4375</v>
      </c>
      <c r="AZ758" s="12">
        <f t="shared" si="1898"/>
        <v>0.14444444444444438</v>
      </c>
      <c r="BA758" s="225">
        <f t="shared" si="1899"/>
        <v>3</v>
      </c>
      <c r="BB758" s="225">
        <f t="shared" si="1900"/>
        <v>28</v>
      </c>
      <c r="BC758" s="240">
        <v>1.4375</v>
      </c>
      <c r="BD758" s="240">
        <v>1.4375</v>
      </c>
      <c r="BE758" s="12">
        <f>BD758-BC758</f>
        <v>0</v>
      </c>
      <c r="BF758" s="13">
        <f>HOUR(BE758)</f>
        <v>0</v>
      </c>
      <c r="BG758" s="13">
        <f>MINUTE(BE758)</f>
        <v>0</v>
      </c>
      <c r="BH758" s="240">
        <v>1.4375</v>
      </c>
      <c r="BI758" s="240">
        <v>1.4375</v>
      </c>
      <c r="BJ758" s="240"/>
      <c r="BK758" s="69">
        <f>BI758-BH758</f>
        <v>0</v>
      </c>
      <c r="BL758" s="13">
        <f>HOUR(BK758)</f>
        <v>0</v>
      </c>
      <c r="BM758" s="13">
        <f>MINUTE(BK758)</f>
        <v>0</v>
      </c>
      <c r="BN758" s="240">
        <v>1.4444444444444444</v>
      </c>
      <c r="BO758" s="12">
        <f t="shared" si="1465"/>
        <v>6.9444444444444198E-3</v>
      </c>
      <c r="BP758" s="225">
        <f t="shared" si="1466"/>
        <v>0</v>
      </c>
      <c r="BQ758" s="225">
        <f t="shared" si="1467"/>
        <v>10</v>
      </c>
      <c r="BR758" s="240">
        <v>1.4479166666666667</v>
      </c>
      <c r="BS758" s="12">
        <f t="shared" si="1368"/>
        <v>3.4722222222223209E-3</v>
      </c>
      <c r="BT758" s="225">
        <f t="shared" si="1369"/>
        <v>0</v>
      </c>
      <c r="BU758" s="225">
        <f t="shared" si="1370"/>
        <v>5</v>
      </c>
      <c r="BV758" s="240">
        <v>1.4479166666666667</v>
      </c>
      <c r="BW758" s="240">
        <v>1.4513888888888891</v>
      </c>
      <c r="BX758" s="12">
        <f t="shared" ref="BX758:BX791" si="1982">BW758-BV758</f>
        <v>3.4722222222223209E-3</v>
      </c>
      <c r="BY758" s="13">
        <f t="shared" ref="BY758:BY791" si="1983">HOUR(BX758)</f>
        <v>0</v>
      </c>
      <c r="BZ758" s="13">
        <f t="shared" ref="BZ758:BZ791" si="1984">MINUTE(BX758)</f>
        <v>5</v>
      </c>
      <c r="CA758" s="226">
        <f t="shared" ref="CA758:CA770" si="1985">BW758-P758</f>
        <v>0.50000000000000022</v>
      </c>
      <c r="CB758" s="13">
        <f t="shared" ref="CB758:CB770" si="1986">HOUR(CA758)</f>
        <v>12</v>
      </c>
      <c r="CC758" s="13">
        <f t="shared" ref="CC758:CC770" si="1987">MINUTE(CA758)</f>
        <v>0</v>
      </c>
      <c r="CD758" s="12">
        <f t="shared" si="1933"/>
        <v>0.27083333333333348</v>
      </c>
      <c r="CE758" s="13">
        <f t="shared" si="1934"/>
        <v>6</v>
      </c>
      <c r="CF758" s="13">
        <f t="shared" si="1935"/>
        <v>30</v>
      </c>
      <c r="CG758" s="12">
        <f t="shared" si="1904"/>
        <v>3.819444444444442E-2</v>
      </c>
      <c r="CH758" s="13">
        <f t="shared" si="1905"/>
        <v>0</v>
      </c>
      <c r="CI758" s="13">
        <f t="shared" si="1906"/>
        <v>55</v>
      </c>
      <c r="CJ758" s="12">
        <f t="shared" si="1907"/>
        <v>0.14444444444444438</v>
      </c>
      <c r="CK758" s="13">
        <f t="shared" si="1908"/>
        <v>3</v>
      </c>
      <c r="CL758" s="13">
        <f t="shared" si="1909"/>
        <v>28</v>
      </c>
      <c r="CM758" s="62"/>
      <c r="CN758" s="62"/>
      <c r="CO758" s="62"/>
      <c r="CP758" s="12">
        <f t="shared" ref="CP758:CP775" si="1988">AZ758-(CS758+CV758+CY758+DB758+DE758+DH758)</f>
        <v>6.1111111111111047E-2</v>
      </c>
      <c r="CQ758" s="13">
        <f t="shared" ref="CQ758:CQ775" si="1989">HOUR(CP758)</f>
        <v>1</v>
      </c>
      <c r="CR758" s="13">
        <f t="shared" ref="CR758:CR775" si="1990">MINUTE(CP758)</f>
        <v>28</v>
      </c>
      <c r="CS758" s="240">
        <v>0</v>
      </c>
      <c r="CT758" s="13">
        <f t="shared" ref="CT758:CT775" si="1991">HOUR(CS758)</f>
        <v>0</v>
      </c>
      <c r="CU758" s="13">
        <f t="shared" ref="CU758:CU775" si="1992">MINUTE(CS758)</f>
        <v>0</v>
      </c>
      <c r="CV758" s="240">
        <v>8.3333333333333332E-3</v>
      </c>
      <c r="CW758" s="13">
        <f t="shared" si="1970"/>
        <v>0</v>
      </c>
      <c r="CX758" s="13">
        <f t="shared" si="1971"/>
        <v>12</v>
      </c>
      <c r="CY758" s="240">
        <v>0</v>
      </c>
      <c r="CZ758" s="13">
        <f>HOUR(CY758)</f>
        <v>0</v>
      </c>
      <c r="DA758" s="13">
        <f>MINUTE(CY758)</f>
        <v>0</v>
      </c>
      <c r="DB758" s="240">
        <v>0</v>
      </c>
      <c r="DC758" s="13">
        <f t="shared" si="1879"/>
        <v>0</v>
      </c>
      <c r="DD758" s="13">
        <f t="shared" si="1880"/>
        <v>0</v>
      </c>
      <c r="DE758" s="240">
        <v>0</v>
      </c>
      <c r="DF758" s="13">
        <f t="shared" si="1974"/>
        <v>0</v>
      </c>
      <c r="DG758" s="13">
        <f t="shared" si="1975"/>
        <v>0</v>
      </c>
      <c r="DH758" s="240">
        <v>7.4999999999999997E-2</v>
      </c>
      <c r="DI758" s="13">
        <f t="shared" si="1854"/>
        <v>1</v>
      </c>
      <c r="DJ758" s="13">
        <f t="shared" si="1855"/>
        <v>48</v>
      </c>
      <c r="DK758" s="240">
        <v>0</v>
      </c>
      <c r="DL758" s="35">
        <f>HOUR(DK758)</f>
        <v>0</v>
      </c>
      <c r="DM758" s="35">
        <f>MINUTE(DK758)</f>
        <v>0</v>
      </c>
      <c r="DN758" s="66">
        <f t="shared" si="1912"/>
        <v>2678034.166000003</v>
      </c>
      <c r="DO758" s="74">
        <f t="shared" si="1890"/>
        <v>43066</v>
      </c>
      <c r="DP758" s="66">
        <f t="shared" si="1856"/>
        <v>61.254237288135592</v>
      </c>
      <c r="DQ758" s="63">
        <f t="shared" si="1924"/>
        <v>62.184418473970254</v>
      </c>
      <c r="DR758" s="66" t="e">
        <f t="shared" si="1939"/>
        <v>#NUM!</v>
      </c>
      <c r="DS758" s="96" t="e">
        <f t="shared" si="1940"/>
        <v>#NUM!</v>
      </c>
      <c r="DT758" s="66" t="e">
        <f t="shared" si="1941"/>
        <v>#NUM!</v>
      </c>
      <c r="DU758" s="66" t="e">
        <f t="shared" si="1942"/>
        <v>#NUM!</v>
      </c>
      <c r="FJ758" s="3">
        <f t="shared" si="1888"/>
        <v>0.31736111111111143</v>
      </c>
      <c r="FK758" s="3">
        <f t="shared" si="1857"/>
        <v>0.17361111111111116</v>
      </c>
      <c r="FL758" s="3">
        <f t="shared" si="1978"/>
        <v>0.11805555555555558</v>
      </c>
    </row>
    <row r="759" spans="1:168">
      <c r="A759" s="554">
        <f t="shared" si="1943"/>
        <v>758</v>
      </c>
      <c r="B759" s="235">
        <f t="shared" si="1943"/>
        <v>41</v>
      </c>
      <c r="C759" s="236">
        <v>40919</v>
      </c>
      <c r="D759" s="475">
        <v>1</v>
      </c>
      <c r="E759" s="238" t="s">
        <v>863</v>
      </c>
      <c r="F759" s="235">
        <v>16</v>
      </c>
      <c r="G759" s="239" t="s">
        <v>38</v>
      </c>
      <c r="H759" s="239" t="s">
        <v>905</v>
      </c>
      <c r="I759" s="239" t="s">
        <v>904</v>
      </c>
      <c r="J759" s="240">
        <v>6.25E-2</v>
      </c>
      <c r="K759" s="237">
        <v>3288</v>
      </c>
      <c r="L759" s="239" t="s">
        <v>906</v>
      </c>
      <c r="M759" s="235">
        <v>51</v>
      </c>
      <c r="N759" s="235">
        <v>8</v>
      </c>
      <c r="O759" s="239"/>
      <c r="P759" s="240">
        <v>6.25E-2</v>
      </c>
      <c r="Q759" s="240">
        <v>6.25E-2</v>
      </c>
      <c r="R759" s="12">
        <f>Q759-P759</f>
        <v>0</v>
      </c>
      <c r="S759" s="13">
        <f>HOUR(R759)</f>
        <v>0</v>
      </c>
      <c r="T759" s="13">
        <f>MINUTE(R759)</f>
        <v>0</v>
      </c>
      <c r="U759" s="240">
        <v>0.13541666666666666</v>
      </c>
      <c r="V759" s="12">
        <f t="shared" si="1913"/>
        <v>7.2916666666666657E-2</v>
      </c>
      <c r="W759" s="13">
        <f t="shared" si="1914"/>
        <v>1</v>
      </c>
      <c r="X759" s="225">
        <f t="shared" si="1915"/>
        <v>45</v>
      </c>
      <c r="Y759" s="240">
        <v>0.15625</v>
      </c>
      <c r="Z759" s="12">
        <f t="shared" si="1916"/>
        <v>2.0833333333333343E-2</v>
      </c>
      <c r="AA759" s="13">
        <f t="shared" si="1917"/>
        <v>0</v>
      </c>
      <c r="AB759" s="13">
        <f t="shared" si="1918"/>
        <v>30</v>
      </c>
      <c r="AC759" s="240">
        <v>0.28472222222222221</v>
      </c>
      <c r="AD759" s="12">
        <f t="shared" si="1891"/>
        <v>0.12847222222222221</v>
      </c>
      <c r="AE759" s="13">
        <f t="shared" si="1736"/>
        <v>3</v>
      </c>
      <c r="AF759" s="13">
        <f t="shared" si="1737"/>
        <v>5</v>
      </c>
      <c r="AG759" s="240">
        <v>0.29166666666666669</v>
      </c>
      <c r="AH759" s="240">
        <v>0.375</v>
      </c>
      <c r="AI759" s="12">
        <f t="shared" si="1892"/>
        <v>8.3333333333333315E-2</v>
      </c>
      <c r="AJ759" s="225">
        <f t="shared" si="1893"/>
        <v>2</v>
      </c>
      <c r="AK759" s="225">
        <f t="shared" si="1894"/>
        <v>0</v>
      </c>
      <c r="AL759" s="240">
        <v>0.29166666666666669</v>
      </c>
      <c r="AM759" s="240">
        <v>0.375</v>
      </c>
      <c r="AN759" s="12">
        <f t="shared" si="1979"/>
        <v>8.3333333333333315E-2</v>
      </c>
      <c r="AO759" s="13">
        <f t="shared" si="1980"/>
        <v>2</v>
      </c>
      <c r="AP759" s="13">
        <f t="shared" si="1981"/>
        <v>0</v>
      </c>
      <c r="AQ759" s="240">
        <v>0.49305555555555558</v>
      </c>
      <c r="AR759" s="12">
        <f t="shared" si="1946"/>
        <v>0.11805555555555558</v>
      </c>
      <c r="AS759" s="225">
        <f t="shared" si="1947"/>
        <v>2</v>
      </c>
      <c r="AT759" s="13">
        <f t="shared" si="1948"/>
        <v>50</v>
      </c>
      <c r="AU759" s="240">
        <v>0.54861111111111105</v>
      </c>
      <c r="AV759" s="226">
        <f t="shared" si="1949"/>
        <v>5.5555555555555469E-2</v>
      </c>
      <c r="AW759" s="13">
        <f t="shared" si="1950"/>
        <v>1</v>
      </c>
      <c r="AX759" s="13">
        <f t="shared" si="1951"/>
        <v>20</v>
      </c>
      <c r="AY759" s="240">
        <v>0.71736111111111101</v>
      </c>
      <c r="AZ759" s="12">
        <f t="shared" si="1898"/>
        <v>0.16874999999999996</v>
      </c>
      <c r="BA759" s="225">
        <f t="shared" si="1899"/>
        <v>4</v>
      </c>
      <c r="BB759" s="225">
        <f t="shared" si="1900"/>
        <v>3</v>
      </c>
      <c r="BC759" s="240">
        <v>0.71736111111111101</v>
      </c>
      <c r="BD759" s="240">
        <v>0.71736111111111101</v>
      </c>
      <c r="BE759" s="12">
        <f>BD759-BC759</f>
        <v>0</v>
      </c>
      <c r="BF759" s="13">
        <f>HOUR(BE759)</f>
        <v>0</v>
      </c>
      <c r="BG759" s="13">
        <f>MINUTE(BE759)</f>
        <v>0</v>
      </c>
      <c r="BH759" s="240">
        <v>0.71736111111111101</v>
      </c>
      <c r="BI759" s="240">
        <v>0.71736111111111101</v>
      </c>
      <c r="BJ759" s="240"/>
      <c r="BK759" s="69">
        <f>BI759-BH759</f>
        <v>0</v>
      </c>
      <c r="BL759" s="13">
        <f>HOUR(BK759)</f>
        <v>0</v>
      </c>
      <c r="BM759" s="13">
        <f>MINUTE(BK759)</f>
        <v>0</v>
      </c>
      <c r="BN759" s="240">
        <v>0.72569444444444453</v>
      </c>
      <c r="BO759" s="12">
        <f t="shared" si="1465"/>
        <v>8.3333333333335258E-3</v>
      </c>
      <c r="BP759" s="225">
        <f t="shared" si="1466"/>
        <v>0</v>
      </c>
      <c r="BQ759" s="225">
        <f t="shared" si="1467"/>
        <v>12</v>
      </c>
      <c r="BR759" s="240">
        <v>0.72916666666666663</v>
      </c>
      <c r="BS759" s="12">
        <f t="shared" si="1368"/>
        <v>3.4722222222220989E-3</v>
      </c>
      <c r="BT759" s="225">
        <f t="shared" si="1369"/>
        <v>0</v>
      </c>
      <c r="BU759" s="225">
        <f t="shared" si="1370"/>
        <v>5</v>
      </c>
      <c r="BV759" s="240">
        <v>0.72916666666666663</v>
      </c>
      <c r="BW759" s="240">
        <v>0.73263888888888884</v>
      </c>
      <c r="BX759" s="12">
        <f t="shared" si="1982"/>
        <v>3.4722222222222099E-3</v>
      </c>
      <c r="BY759" s="13">
        <f t="shared" si="1983"/>
        <v>0</v>
      </c>
      <c r="BZ759" s="13">
        <f t="shared" si="1984"/>
        <v>5</v>
      </c>
      <c r="CA759" s="226">
        <f t="shared" si="1985"/>
        <v>0.67013888888888884</v>
      </c>
      <c r="CB759" s="13">
        <f t="shared" si="1986"/>
        <v>16</v>
      </c>
      <c r="CC759" s="13">
        <f t="shared" si="1987"/>
        <v>5</v>
      </c>
      <c r="CD759" s="12">
        <f t="shared" si="1933"/>
        <v>0.25833333333333341</v>
      </c>
      <c r="CE759" s="13">
        <f t="shared" si="1934"/>
        <v>6</v>
      </c>
      <c r="CF759" s="13">
        <f t="shared" si="1935"/>
        <v>12</v>
      </c>
      <c r="CG759" s="12">
        <f t="shared" si="1904"/>
        <v>8.3333333333333315E-2</v>
      </c>
      <c r="CH759" s="13">
        <f t="shared" si="1905"/>
        <v>2</v>
      </c>
      <c r="CI759" s="13">
        <f t="shared" si="1906"/>
        <v>0</v>
      </c>
      <c r="CJ759" s="12">
        <f t="shared" si="1907"/>
        <v>0.16874999999999996</v>
      </c>
      <c r="CK759" s="13">
        <f t="shared" si="1908"/>
        <v>4</v>
      </c>
      <c r="CL759" s="13">
        <f t="shared" si="1909"/>
        <v>3</v>
      </c>
      <c r="CM759" s="62"/>
      <c r="CN759" s="62"/>
      <c r="CO759" s="62"/>
      <c r="CP759" s="12">
        <f t="shared" si="1988"/>
        <v>8.1944444444444403E-2</v>
      </c>
      <c r="CQ759" s="13">
        <f t="shared" si="1989"/>
        <v>1</v>
      </c>
      <c r="CR759" s="13">
        <f t="shared" si="1990"/>
        <v>58</v>
      </c>
      <c r="CS759" s="240">
        <v>0</v>
      </c>
      <c r="CT759" s="13">
        <f t="shared" si="1991"/>
        <v>0</v>
      </c>
      <c r="CU759" s="13">
        <f t="shared" si="1992"/>
        <v>0</v>
      </c>
      <c r="CV759" s="240">
        <v>0</v>
      </c>
      <c r="CW759" s="13">
        <f>HOUR(CV759)</f>
        <v>0</v>
      </c>
      <c r="CX759" s="13">
        <f>MINUTE(CV759)</f>
        <v>0</v>
      </c>
      <c r="CY759" s="240">
        <v>0</v>
      </c>
      <c r="CZ759" s="13">
        <f>HOUR(CY759)</f>
        <v>0</v>
      </c>
      <c r="DA759" s="13">
        <f>MINUTE(CY759)</f>
        <v>0</v>
      </c>
      <c r="DB759" s="240">
        <v>6.5972222222222224E-2</v>
      </c>
      <c r="DC759" s="13">
        <f t="shared" si="1879"/>
        <v>1</v>
      </c>
      <c r="DD759" s="13">
        <f t="shared" si="1880"/>
        <v>35</v>
      </c>
      <c r="DE759" s="240">
        <v>0</v>
      </c>
      <c r="DF759" s="13">
        <f t="shared" si="1974"/>
        <v>0</v>
      </c>
      <c r="DG759" s="13">
        <f t="shared" si="1975"/>
        <v>0</v>
      </c>
      <c r="DH759" s="240">
        <v>2.0833333333333332E-2</v>
      </c>
      <c r="DI759" s="13">
        <f t="shared" si="1854"/>
        <v>0</v>
      </c>
      <c r="DJ759" s="13">
        <f t="shared" si="1855"/>
        <v>30</v>
      </c>
      <c r="DK759" s="240">
        <v>0</v>
      </c>
      <c r="DL759" s="35">
        <f>HOUR(DK759)</f>
        <v>0</v>
      </c>
      <c r="DM759" s="35">
        <f>MINUTE(DK759)</f>
        <v>0</v>
      </c>
      <c r="DN759" s="66">
        <f t="shared" si="1912"/>
        <v>2681322.166000003</v>
      </c>
      <c r="DO759" s="74">
        <f t="shared" si="1890"/>
        <v>43117</v>
      </c>
      <c r="DP759" s="66">
        <f t="shared" si="1856"/>
        <v>64.470588235294116</v>
      </c>
      <c r="DQ759" s="63">
        <f t="shared" si="1924"/>
        <v>62.187122619848388</v>
      </c>
      <c r="DR759" s="66" t="e">
        <f t="shared" si="1939"/>
        <v>#NUM!</v>
      </c>
      <c r="DS759" s="96" t="e">
        <f t="shared" si="1940"/>
        <v>#NUM!</v>
      </c>
      <c r="DT759" s="66" t="e">
        <f t="shared" si="1941"/>
        <v>#NUM!</v>
      </c>
      <c r="DU759" s="66" t="e">
        <f t="shared" si="1942"/>
        <v>#NUM!</v>
      </c>
      <c r="FJ759" s="3">
        <f t="shared" si="1888"/>
        <v>0.41805555555555557</v>
      </c>
    </row>
    <row r="760" spans="1:168">
      <c r="A760" s="554">
        <f t="shared" si="1943"/>
        <v>759</v>
      </c>
      <c r="B760" s="235">
        <f t="shared" si="1943"/>
        <v>42</v>
      </c>
      <c r="C760" s="236">
        <v>40919</v>
      </c>
      <c r="D760" s="475">
        <v>1</v>
      </c>
      <c r="E760" s="238" t="s">
        <v>868</v>
      </c>
      <c r="F760" s="235">
        <v>2</v>
      </c>
      <c r="G760" s="239" t="s">
        <v>823</v>
      </c>
      <c r="H760" s="239" t="s">
        <v>413</v>
      </c>
      <c r="I760" s="239" t="s">
        <v>873</v>
      </c>
      <c r="J760" s="240">
        <v>0.52777777777777779</v>
      </c>
      <c r="K760" s="237">
        <v>3809.28</v>
      </c>
      <c r="L760" s="239" t="s">
        <v>33</v>
      </c>
      <c r="M760" s="235">
        <v>58</v>
      </c>
      <c r="N760" s="235">
        <v>0</v>
      </c>
      <c r="O760" s="239"/>
      <c r="P760" s="240">
        <v>0.52777777777777779</v>
      </c>
      <c r="Q760" s="240">
        <v>0.52777777777777779</v>
      </c>
      <c r="R760" s="12">
        <f>Q760-P760</f>
        <v>0</v>
      </c>
      <c r="S760" s="13">
        <f>HOUR(R760)</f>
        <v>0</v>
      </c>
      <c r="T760" s="13">
        <f>MINUTE(R760)</f>
        <v>0</v>
      </c>
      <c r="U760" s="240">
        <v>0.53125</v>
      </c>
      <c r="V760" s="12">
        <f t="shared" si="1913"/>
        <v>3.4722222222222099E-3</v>
      </c>
      <c r="W760" s="13">
        <f t="shared" si="1914"/>
        <v>0</v>
      </c>
      <c r="X760" s="225">
        <f t="shared" si="1915"/>
        <v>5</v>
      </c>
      <c r="Y760" s="240">
        <v>0.53472222222222221</v>
      </c>
      <c r="Z760" s="12">
        <f t="shared" si="1916"/>
        <v>3.4722222222222099E-3</v>
      </c>
      <c r="AA760" s="13">
        <f t="shared" si="1917"/>
        <v>0</v>
      </c>
      <c r="AB760" s="13">
        <f t="shared" si="1918"/>
        <v>5</v>
      </c>
      <c r="AC760" s="240">
        <v>0.54166666666666663</v>
      </c>
      <c r="AD760" s="12">
        <f t="shared" si="1891"/>
        <v>6.9444444444444198E-3</v>
      </c>
      <c r="AE760" s="13">
        <f t="shared" si="1736"/>
        <v>0</v>
      </c>
      <c r="AF760" s="13">
        <f t="shared" si="1737"/>
        <v>10</v>
      </c>
      <c r="AG760" s="240">
        <v>0.58333333333333337</v>
      </c>
      <c r="AH760" s="240">
        <v>0.62847222222222221</v>
      </c>
      <c r="AI760" s="12">
        <f t="shared" si="1892"/>
        <v>4.513888888888884E-2</v>
      </c>
      <c r="AJ760" s="225">
        <f t="shared" si="1893"/>
        <v>1</v>
      </c>
      <c r="AK760" s="225">
        <f t="shared" si="1894"/>
        <v>5</v>
      </c>
      <c r="AL760" s="240">
        <v>0.58333333333333337</v>
      </c>
      <c r="AM760" s="240">
        <v>0.62847222222222221</v>
      </c>
      <c r="AN760" s="12">
        <f t="shared" si="1979"/>
        <v>4.513888888888884E-2</v>
      </c>
      <c r="AO760" s="13">
        <f t="shared" si="1980"/>
        <v>1</v>
      </c>
      <c r="AP760" s="13">
        <f t="shared" si="1981"/>
        <v>5</v>
      </c>
      <c r="AQ760" s="240">
        <v>0.63888888888888895</v>
      </c>
      <c r="AR760" s="12">
        <f t="shared" si="1946"/>
        <v>1.0416666666666741E-2</v>
      </c>
      <c r="AS760" s="225">
        <f t="shared" si="1947"/>
        <v>0</v>
      </c>
      <c r="AT760" s="13">
        <f t="shared" si="1948"/>
        <v>15</v>
      </c>
      <c r="AU760" s="240">
        <v>0.68194444444444446</v>
      </c>
      <c r="AV760" s="226">
        <f t="shared" si="1949"/>
        <v>4.3055555555555514E-2</v>
      </c>
      <c r="AW760" s="13">
        <f t="shared" si="1950"/>
        <v>1</v>
      </c>
      <c r="AX760" s="13">
        <f t="shared" si="1951"/>
        <v>2</v>
      </c>
      <c r="AY760" s="240">
        <v>0.7944444444444444</v>
      </c>
      <c r="AZ760" s="12">
        <f t="shared" si="1898"/>
        <v>0.11249999999999993</v>
      </c>
      <c r="BA760" s="225">
        <f t="shared" si="1899"/>
        <v>2</v>
      </c>
      <c r="BB760" s="225">
        <f t="shared" si="1900"/>
        <v>42</v>
      </c>
      <c r="BC760" s="240">
        <v>0.7944444444444444</v>
      </c>
      <c r="BD760" s="240">
        <v>0.7944444444444444</v>
      </c>
      <c r="BE760" s="12">
        <f>BD760-BC760</f>
        <v>0</v>
      </c>
      <c r="BF760" s="13">
        <f>HOUR(BE760)</f>
        <v>0</v>
      </c>
      <c r="BG760" s="13">
        <f>MINUTE(BE760)</f>
        <v>0</v>
      </c>
      <c r="BH760" s="240">
        <v>0.7944444444444444</v>
      </c>
      <c r="BI760" s="240">
        <v>0.7944444444444444</v>
      </c>
      <c r="BJ760" s="240"/>
      <c r="BK760" s="69">
        <f>BI760-BH760</f>
        <v>0</v>
      </c>
      <c r="BL760" s="13">
        <f>HOUR(BK760)</f>
        <v>0</v>
      </c>
      <c r="BM760" s="13">
        <f>MINUTE(BK760)</f>
        <v>0</v>
      </c>
      <c r="BN760" s="240">
        <v>0.80208333333333337</v>
      </c>
      <c r="BO760" s="12">
        <f t="shared" si="1465"/>
        <v>7.6388888888889728E-3</v>
      </c>
      <c r="BP760" s="225">
        <f t="shared" si="1466"/>
        <v>0</v>
      </c>
      <c r="BQ760" s="225">
        <f t="shared" si="1467"/>
        <v>11</v>
      </c>
      <c r="BR760" s="240">
        <v>0.80555555555555547</v>
      </c>
      <c r="BS760" s="12">
        <f t="shared" si="1368"/>
        <v>3.4722222222220989E-3</v>
      </c>
      <c r="BT760" s="225">
        <f t="shared" si="1369"/>
        <v>0</v>
      </c>
      <c r="BU760" s="225">
        <f t="shared" si="1370"/>
        <v>5</v>
      </c>
      <c r="BV760" s="240">
        <v>0.80555555555555547</v>
      </c>
      <c r="BW760" s="240">
        <v>0.80902777777777779</v>
      </c>
      <c r="BX760" s="12">
        <f t="shared" si="1982"/>
        <v>3.4722222222223209E-3</v>
      </c>
      <c r="BY760" s="13">
        <f t="shared" si="1983"/>
        <v>0</v>
      </c>
      <c r="BZ760" s="13">
        <f t="shared" si="1984"/>
        <v>5</v>
      </c>
      <c r="CA760" s="226">
        <f t="shared" si="1985"/>
        <v>0.28125</v>
      </c>
      <c r="CB760" s="13">
        <f t="shared" si="1986"/>
        <v>6</v>
      </c>
      <c r="CC760" s="13">
        <f t="shared" si="1987"/>
        <v>45</v>
      </c>
      <c r="CD760" s="12">
        <f t="shared" si="1933"/>
        <v>2.8472222222222232E-2</v>
      </c>
      <c r="CE760" s="13">
        <f t="shared" si="1934"/>
        <v>0</v>
      </c>
      <c r="CF760" s="13">
        <f t="shared" si="1935"/>
        <v>41</v>
      </c>
      <c r="CG760" s="12">
        <f t="shared" si="1904"/>
        <v>4.513888888888884E-2</v>
      </c>
      <c r="CH760" s="13">
        <f t="shared" si="1905"/>
        <v>1</v>
      </c>
      <c r="CI760" s="13">
        <f t="shared" si="1906"/>
        <v>5</v>
      </c>
      <c r="CJ760" s="12">
        <f t="shared" si="1907"/>
        <v>0.11249999999999993</v>
      </c>
      <c r="CK760" s="13">
        <f t="shared" si="1908"/>
        <v>2</v>
      </c>
      <c r="CL760" s="13">
        <f t="shared" si="1909"/>
        <v>42</v>
      </c>
      <c r="CM760" s="62"/>
      <c r="CN760" s="62"/>
      <c r="CO760" s="62"/>
      <c r="CP760" s="12">
        <f t="shared" si="1988"/>
        <v>5.9722222222222156E-2</v>
      </c>
      <c r="CQ760" s="13">
        <f t="shared" si="1989"/>
        <v>1</v>
      </c>
      <c r="CR760" s="13">
        <f t="shared" si="1990"/>
        <v>26</v>
      </c>
      <c r="CS760" s="240">
        <v>0</v>
      </c>
      <c r="CT760" s="13">
        <f t="shared" si="1991"/>
        <v>0</v>
      </c>
      <c r="CU760" s="13">
        <f t="shared" si="1992"/>
        <v>0</v>
      </c>
      <c r="CV760" s="240">
        <v>0</v>
      </c>
      <c r="CW760" s="13">
        <f>HOUR(CV760)</f>
        <v>0</v>
      </c>
      <c r="CX760" s="13">
        <f>MINUTE(CV760)</f>
        <v>0</v>
      </c>
      <c r="CY760" s="240">
        <v>0</v>
      </c>
      <c r="CZ760" s="13">
        <f>HOUR(CY760)</f>
        <v>0</v>
      </c>
      <c r="DA760" s="13">
        <f>MINUTE(CY760)</f>
        <v>0</v>
      </c>
      <c r="DB760" s="240">
        <v>0</v>
      </c>
      <c r="DC760" s="13">
        <f t="shared" si="1879"/>
        <v>0</v>
      </c>
      <c r="DD760" s="13">
        <f t="shared" si="1880"/>
        <v>0</v>
      </c>
      <c r="DE760" s="240">
        <v>0</v>
      </c>
      <c r="DF760" s="13">
        <f t="shared" si="1974"/>
        <v>0</v>
      </c>
      <c r="DG760" s="13">
        <f t="shared" si="1975"/>
        <v>0</v>
      </c>
      <c r="DH760" s="240">
        <v>5.2777777777777778E-2</v>
      </c>
      <c r="DI760" s="13">
        <f t="shared" si="1854"/>
        <v>1</v>
      </c>
      <c r="DJ760" s="13">
        <f t="shared" si="1855"/>
        <v>16</v>
      </c>
      <c r="DK760" s="240">
        <v>0</v>
      </c>
      <c r="DL760" s="35">
        <f>HOUR(DK760)</f>
        <v>0</v>
      </c>
      <c r="DM760" s="35">
        <f>MINUTE(DK760)</f>
        <v>0</v>
      </c>
      <c r="DN760" s="66">
        <f t="shared" si="1912"/>
        <v>2685131.4460000028</v>
      </c>
      <c r="DO760" s="74">
        <f t="shared" si="1890"/>
        <v>43175</v>
      </c>
      <c r="DP760" s="66">
        <f t="shared" si="1856"/>
        <v>65.677241379310345</v>
      </c>
      <c r="DQ760" s="63">
        <f t="shared" si="1924"/>
        <v>62.191811140706491</v>
      </c>
      <c r="DR760" s="66" t="e">
        <f t="shared" si="1939"/>
        <v>#NUM!</v>
      </c>
      <c r="DS760" s="96" t="e">
        <f t="shared" si="1940"/>
        <v>#NUM!</v>
      </c>
      <c r="DT760" s="66" t="e">
        <f t="shared" si="1941"/>
        <v>#NUM!</v>
      </c>
      <c r="DU760" s="66" t="e">
        <f t="shared" si="1942"/>
        <v>#NUM!</v>
      </c>
      <c r="FJ760" s="3">
        <f t="shared" si="1888"/>
        <v>0.12361111111111123</v>
      </c>
      <c r="FK760" s="3">
        <f t="shared" si="1857"/>
        <v>1.388888888888884E-2</v>
      </c>
      <c r="FL760" s="3">
        <f t="shared" ref="FL760:FL785" si="1993">AQ760-AM760</f>
        <v>1.0416666666666741E-2</v>
      </c>
    </row>
    <row r="761" spans="1:168">
      <c r="A761" s="554">
        <f t="shared" si="1943"/>
        <v>760</v>
      </c>
      <c r="B761" s="235">
        <f t="shared" ref="B761:B783" si="1994" xml:space="preserve"> B760 + 1</f>
        <v>43</v>
      </c>
      <c r="C761" s="236">
        <v>40919</v>
      </c>
      <c r="D761" s="475">
        <v>1</v>
      </c>
      <c r="E761" s="238" t="s">
        <v>907</v>
      </c>
      <c r="F761" s="235">
        <v>1</v>
      </c>
      <c r="G761" s="239" t="s">
        <v>823</v>
      </c>
      <c r="H761" s="239" t="s">
        <v>413</v>
      </c>
      <c r="I761" s="239" t="s">
        <v>873</v>
      </c>
      <c r="J761" s="240">
        <v>0.67708333333333337</v>
      </c>
      <c r="K761" s="237">
        <v>3799.49</v>
      </c>
      <c r="L761" s="239" t="s">
        <v>34</v>
      </c>
      <c r="M761" s="235">
        <v>58</v>
      </c>
      <c r="N761" s="235">
        <v>0</v>
      </c>
      <c r="O761" s="239"/>
      <c r="P761" s="240">
        <v>0.67708333333333337</v>
      </c>
      <c r="Q761" s="240">
        <v>0.67708333333333337</v>
      </c>
      <c r="R761" s="12">
        <f>Q761-P761</f>
        <v>0</v>
      </c>
      <c r="S761" s="13">
        <f>HOUR(R761)</f>
        <v>0</v>
      </c>
      <c r="T761" s="13">
        <f>MINUTE(R761)</f>
        <v>0</v>
      </c>
      <c r="U761" s="240">
        <v>0.68055555555555547</v>
      </c>
      <c r="V761" s="12">
        <f t="shared" si="1913"/>
        <v>3.4722222222220989E-3</v>
      </c>
      <c r="W761" s="13">
        <f t="shared" si="1914"/>
        <v>0</v>
      </c>
      <c r="X761" s="225">
        <f t="shared" si="1915"/>
        <v>5</v>
      </c>
      <c r="Y761" s="240">
        <v>0.6875</v>
      </c>
      <c r="Z761" s="12">
        <f t="shared" si="1916"/>
        <v>6.9444444444445308E-3</v>
      </c>
      <c r="AA761" s="13">
        <f t="shared" si="1917"/>
        <v>0</v>
      </c>
      <c r="AB761" s="13">
        <f t="shared" si="1918"/>
        <v>10</v>
      </c>
      <c r="AC761" s="240">
        <v>0.70138888888888884</v>
      </c>
      <c r="AD761" s="12">
        <f t="shared" si="1891"/>
        <v>1.388888888888884E-2</v>
      </c>
      <c r="AE761" s="13">
        <f t="shared" si="1736"/>
        <v>0</v>
      </c>
      <c r="AF761" s="13">
        <f t="shared" si="1737"/>
        <v>20</v>
      </c>
      <c r="AG761" s="240">
        <v>0.70833333333333337</v>
      </c>
      <c r="AH761" s="240">
        <v>0.76388888888888884</v>
      </c>
      <c r="AI761" s="12">
        <f t="shared" si="1892"/>
        <v>5.5555555555555469E-2</v>
      </c>
      <c r="AJ761" s="225">
        <f t="shared" si="1893"/>
        <v>1</v>
      </c>
      <c r="AK761" s="225">
        <f t="shared" si="1894"/>
        <v>20</v>
      </c>
      <c r="AL761" s="240">
        <v>0.70833333333333337</v>
      </c>
      <c r="AM761" s="240">
        <v>0.76388888888888884</v>
      </c>
      <c r="AN761" s="12">
        <f t="shared" si="1979"/>
        <v>5.5555555555555469E-2</v>
      </c>
      <c r="AO761" s="13">
        <f t="shared" si="1980"/>
        <v>1</v>
      </c>
      <c r="AP761" s="13">
        <f t="shared" si="1981"/>
        <v>20</v>
      </c>
      <c r="AQ761" s="240">
        <v>0.8125</v>
      </c>
      <c r="AR761" s="12">
        <f t="shared" si="1946"/>
        <v>4.861111111111116E-2</v>
      </c>
      <c r="AS761" s="225">
        <f t="shared" si="1947"/>
        <v>1</v>
      </c>
      <c r="AT761" s="13">
        <f t="shared" si="1948"/>
        <v>10</v>
      </c>
      <c r="AU761" s="240">
        <v>0.81388888888888899</v>
      </c>
      <c r="AV761" s="226">
        <f t="shared" si="1949"/>
        <v>1.388888888888995E-3</v>
      </c>
      <c r="AW761" s="13">
        <f t="shared" si="1950"/>
        <v>0</v>
      </c>
      <c r="AX761" s="13">
        <f t="shared" si="1951"/>
        <v>2</v>
      </c>
      <c r="AY761" s="240">
        <v>1.0402777777777776</v>
      </c>
      <c r="AZ761" s="12">
        <f t="shared" si="1898"/>
        <v>0.22638888888888864</v>
      </c>
      <c r="BA761" s="225">
        <f t="shared" si="1899"/>
        <v>5</v>
      </c>
      <c r="BB761" s="225">
        <f t="shared" si="1900"/>
        <v>26</v>
      </c>
      <c r="BC761" s="240">
        <v>1.0402777777777776</v>
      </c>
      <c r="BD761" s="240">
        <v>1.0402777777777776</v>
      </c>
      <c r="BE761" s="12">
        <f>BD761-BC761</f>
        <v>0</v>
      </c>
      <c r="BF761" s="13">
        <f>HOUR(BE761)</f>
        <v>0</v>
      </c>
      <c r="BG761" s="13">
        <f>MINUTE(BE761)</f>
        <v>0</v>
      </c>
      <c r="BH761" s="240">
        <v>1.0402777777777776</v>
      </c>
      <c r="BI761" s="240">
        <v>1.0402777777777776</v>
      </c>
      <c r="BJ761" s="240"/>
      <c r="BK761" s="69">
        <f>BI761-BH761</f>
        <v>0</v>
      </c>
      <c r="BL761" s="13">
        <f>HOUR(BK761)</f>
        <v>0</v>
      </c>
      <c r="BM761" s="13">
        <f>MINUTE(BK761)</f>
        <v>0</v>
      </c>
      <c r="BN761" s="240">
        <v>1.0451388888888888</v>
      </c>
      <c r="BO761" s="12">
        <f t="shared" si="1465"/>
        <v>4.8611111111112049E-3</v>
      </c>
      <c r="BP761" s="225">
        <f t="shared" si="1466"/>
        <v>0</v>
      </c>
      <c r="BQ761" s="225">
        <f t="shared" si="1467"/>
        <v>7</v>
      </c>
      <c r="BR761" s="240">
        <v>1.0486111111111112</v>
      </c>
      <c r="BS761" s="12">
        <f t="shared" si="1368"/>
        <v>3.4722222222223209E-3</v>
      </c>
      <c r="BT761" s="225">
        <f t="shared" si="1369"/>
        <v>0</v>
      </c>
      <c r="BU761" s="225">
        <f t="shared" si="1370"/>
        <v>5</v>
      </c>
      <c r="BV761" s="240">
        <v>1.0486111111111112</v>
      </c>
      <c r="BW761" s="240">
        <v>1.0520833333333333</v>
      </c>
      <c r="BX761" s="12">
        <f t="shared" si="1982"/>
        <v>3.4722222222220989E-3</v>
      </c>
      <c r="BY761" s="13">
        <f t="shared" si="1983"/>
        <v>0</v>
      </c>
      <c r="BZ761" s="13">
        <f t="shared" si="1984"/>
        <v>5</v>
      </c>
      <c r="CA761" s="226">
        <f t="shared" si="1985"/>
        <v>0.37499999999999989</v>
      </c>
      <c r="CB761" s="13">
        <f t="shared" si="1986"/>
        <v>9</v>
      </c>
      <c r="CC761" s="13">
        <f t="shared" si="1987"/>
        <v>0</v>
      </c>
      <c r="CD761" s="12">
        <f t="shared" si="1933"/>
        <v>7.0833333333333526E-2</v>
      </c>
      <c r="CE761" s="13">
        <f t="shared" si="1934"/>
        <v>1</v>
      </c>
      <c r="CF761" s="13">
        <f t="shared" si="1935"/>
        <v>42</v>
      </c>
      <c r="CG761" s="12">
        <f t="shared" si="1904"/>
        <v>5.5555555555555469E-2</v>
      </c>
      <c r="CH761" s="13">
        <f t="shared" si="1905"/>
        <v>1</v>
      </c>
      <c r="CI761" s="13">
        <f t="shared" si="1906"/>
        <v>20</v>
      </c>
      <c r="CJ761" s="12">
        <f t="shared" si="1907"/>
        <v>0.22638888888888864</v>
      </c>
      <c r="CK761" s="13">
        <f t="shared" si="1908"/>
        <v>5</v>
      </c>
      <c r="CL761" s="13">
        <f t="shared" si="1909"/>
        <v>26</v>
      </c>
      <c r="CM761" s="62"/>
      <c r="CN761" s="62"/>
      <c r="CO761" s="62"/>
      <c r="CP761" s="12">
        <f t="shared" si="1988"/>
        <v>4.3055555555555292E-2</v>
      </c>
      <c r="CQ761" s="13">
        <f t="shared" si="1989"/>
        <v>1</v>
      </c>
      <c r="CR761" s="13">
        <f t="shared" si="1990"/>
        <v>2</v>
      </c>
      <c r="CS761" s="240">
        <v>0</v>
      </c>
      <c r="CT761" s="13">
        <f t="shared" si="1991"/>
        <v>0</v>
      </c>
      <c r="CU761" s="13">
        <f t="shared" si="1992"/>
        <v>0</v>
      </c>
      <c r="CV761" s="240">
        <v>0</v>
      </c>
      <c r="CW761" s="13">
        <f>HOUR(CV761)</f>
        <v>0</v>
      </c>
      <c r="CX761" s="13">
        <f>MINUTE(CV761)</f>
        <v>0</v>
      </c>
      <c r="CY761" s="240">
        <v>0</v>
      </c>
      <c r="CZ761" s="13">
        <f>HOUR(CY761)</f>
        <v>0</v>
      </c>
      <c r="DA761" s="13">
        <f>MINUTE(CY761)</f>
        <v>0</v>
      </c>
      <c r="DB761" s="240">
        <v>0</v>
      </c>
      <c r="DC761" s="13">
        <f t="shared" si="1879"/>
        <v>0</v>
      </c>
      <c r="DD761" s="13">
        <f t="shared" si="1880"/>
        <v>0</v>
      </c>
      <c r="DE761" s="240">
        <v>4.3750000000000004E-2</v>
      </c>
      <c r="DF761" s="13">
        <f t="shared" si="1974"/>
        <v>1</v>
      </c>
      <c r="DG761" s="13">
        <f t="shared" si="1975"/>
        <v>3</v>
      </c>
      <c r="DH761" s="240">
        <v>0.13958333333333334</v>
      </c>
      <c r="DI761" s="13">
        <f t="shared" si="1854"/>
        <v>3</v>
      </c>
      <c r="DJ761" s="13">
        <f t="shared" si="1855"/>
        <v>21</v>
      </c>
      <c r="DK761" s="240">
        <v>0</v>
      </c>
      <c r="DL761" s="35">
        <f>HOUR(DK761)</f>
        <v>0</v>
      </c>
      <c r="DM761" s="35">
        <f>MINUTE(DK761)</f>
        <v>0</v>
      </c>
      <c r="DN761" s="66">
        <f t="shared" si="1912"/>
        <v>2688930.936000003</v>
      </c>
      <c r="DO761" s="74">
        <f t="shared" si="1890"/>
        <v>43233</v>
      </c>
      <c r="DP761" s="66">
        <f t="shared" si="1856"/>
        <v>65.508448275862065</v>
      </c>
      <c r="DQ761" s="63">
        <f t="shared" si="1924"/>
        <v>62.196260634237802</v>
      </c>
      <c r="DR761" s="66" t="e">
        <f t="shared" si="1939"/>
        <v>#NUM!</v>
      </c>
      <c r="DS761" s="96" t="e">
        <f t="shared" si="1940"/>
        <v>#NUM!</v>
      </c>
      <c r="DT761" s="66" t="e">
        <f t="shared" si="1941"/>
        <v>#NUM!</v>
      </c>
      <c r="DU761" s="66" t="e">
        <f t="shared" si="1942"/>
        <v>#NUM!</v>
      </c>
      <c r="FJ761" s="3">
        <f t="shared" si="1888"/>
        <v>9.305555555555578E-2</v>
      </c>
      <c r="FK761" s="3">
        <f t="shared" si="1857"/>
        <v>2.4305555555555469E-2</v>
      </c>
      <c r="FL761" s="3">
        <f t="shared" si="1993"/>
        <v>4.861111111111116E-2</v>
      </c>
    </row>
    <row r="762" spans="1:168">
      <c r="A762" s="554">
        <f t="shared" si="1943"/>
        <v>761</v>
      </c>
      <c r="B762" s="235">
        <f t="shared" si="1994"/>
        <v>44</v>
      </c>
      <c r="C762" s="236">
        <v>40919</v>
      </c>
      <c r="D762" s="475">
        <v>1</v>
      </c>
      <c r="E762" s="238" t="s">
        <v>894</v>
      </c>
      <c r="F762" s="235">
        <v>3</v>
      </c>
      <c r="G762" s="239" t="s">
        <v>445</v>
      </c>
      <c r="H762" s="239" t="s">
        <v>288</v>
      </c>
      <c r="I762" s="239" t="s">
        <v>896</v>
      </c>
      <c r="J762" s="240">
        <v>0.875</v>
      </c>
      <c r="K762" s="237">
        <v>3652</v>
      </c>
      <c r="L762" s="239" t="s">
        <v>33</v>
      </c>
      <c r="M762" s="235">
        <v>57</v>
      </c>
      <c r="N762" s="235">
        <v>2</v>
      </c>
      <c r="O762" s="239"/>
      <c r="P762" s="240">
        <v>0.875</v>
      </c>
      <c r="Q762" s="240">
        <v>0.875</v>
      </c>
      <c r="R762" s="12">
        <f>Q762-P762</f>
        <v>0</v>
      </c>
      <c r="S762" s="13">
        <f>HOUR(R762)</f>
        <v>0</v>
      </c>
      <c r="T762" s="13">
        <f>MINUTE(R762)</f>
        <v>0</v>
      </c>
      <c r="U762" s="240">
        <v>0.88194444444444453</v>
      </c>
      <c r="V762" s="12">
        <f t="shared" si="1913"/>
        <v>6.9444444444445308E-3</v>
      </c>
      <c r="W762" s="13">
        <f t="shared" si="1914"/>
        <v>0</v>
      </c>
      <c r="X762" s="225">
        <f t="shared" si="1915"/>
        <v>10</v>
      </c>
      <c r="Y762" s="240">
        <v>0.89583333333333337</v>
      </c>
      <c r="Z762" s="12">
        <f t="shared" si="1916"/>
        <v>1.388888888888884E-2</v>
      </c>
      <c r="AA762" s="13">
        <f t="shared" si="1917"/>
        <v>0</v>
      </c>
      <c r="AB762" s="13">
        <f t="shared" si="1918"/>
        <v>20</v>
      </c>
      <c r="AC762" s="240">
        <v>0.96875</v>
      </c>
      <c r="AD762" s="12">
        <f t="shared" si="1891"/>
        <v>7.291666666666663E-2</v>
      </c>
      <c r="AE762" s="13">
        <f t="shared" si="1736"/>
        <v>1</v>
      </c>
      <c r="AF762" s="13">
        <f t="shared" si="1737"/>
        <v>45</v>
      </c>
      <c r="AG762" s="240">
        <v>0.97569444444444453</v>
      </c>
      <c r="AH762" s="240">
        <v>1.1180555555555556</v>
      </c>
      <c r="AI762" s="12">
        <f t="shared" si="1892"/>
        <v>0.14236111111111105</v>
      </c>
      <c r="AJ762" s="225">
        <f t="shared" si="1893"/>
        <v>3</v>
      </c>
      <c r="AK762" s="225">
        <f t="shared" si="1894"/>
        <v>25</v>
      </c>
      <c r="AL762" s="240">
        <v>0.97569444444444453</v>
      </c>
      <c r="AM762" s="240">
        <v>1.1180555555555556</v>
      </c>
      <c r="AN762" s="12">
        <f t="shared" si="1979"/>
        <v>0.14236111111111105</v>
      </c>
      <c r="AO762" s="13">
        <f t="shared" si="1980"/>
        <v>3</v>
      </c>
      <c r="AP762" s="13">
        <f t="shared" si="1981"/>
        <v>25</v>
      </c>
      <c r="AQ762" s="240">
        <v>1.0798611111111112</v>
      </c>
      <c r="AR762" s="12">
        <v>3.472222222222222E-3</v>
      </c>
      <c r="AS762" s="225">
        <f t="shared" si="1947"/>
        <v>0</v>
      </c>
      <c r="AT762" s="13">
        <f t="shared" si="1948"/>
        <v>5</v>
      </c>
      <c r="AU762" s="240">
        <v>1.0826388888888889</v>
      </c>
      <c r="AV762" s="226">
        <f t="shared" si="1949"/>
        <v>2.7777777777777679E-3</v>
      </c>
      <c r="AW762" s="13">
        <f t="shared" si="1950"/>
        <v>0</v>
      </c>
      <c r="AX762" s="13">
        <f t="shared" si="1951"/>
        <v>4</v>
      </c>
      <c r="AY762" s="240">
        <v>1.1729166666666666</v>
      </c>
      <c r="AZ762" s="12">
        <f t="shared" si="1898"/>
        <v>9.0277777777777679E-2</v>
      </c>
      <c r="BA762" s="225">
        <f t="shared" si="1899"/>
        <v>2</v>
      </c>
      <c r="BB762" s="225">
        <f t="shared" si="1900"/>
        <v>10</v>
      </c>
      <c r="BC762" s="240">
        <v>1.1729166666666666</v>
      </c>
      <c r="BD762" s="240">
        <v>1.1729166666666666</v>
      </c>
      <c r="BE762" s="12">
        <f>BD762-BC762</f>
        <v>0</v>
      </c>
      <c r="BF762" s="13">
        <f>HOUR(BE762)</f>
        <v>0</v>
      </c>
      <c r="BG762" s="13">
        <f>MINUTE(BE762)</f>
        <v>0</v>
      </c>
      <c r="BH762" s="240">
        <v>1.1729166666666666</v>
      </c>
      <c r="BI762" s="240">
        <v>1.1729166666666666</v>
      </c>
      <c r="BJ762" s="240"/>
      <c r="BK762" s="69">
        <f>BI762-BH762</f>
        <v>0</v>
      </c>
      <c r="BL762" s="13">
        <f>HOUR(BK762)</f>
        <v>0</v>
      </c>
      <c r="BM762" s="13">
        <f>MINUTE(BK762)</f>
        <v>0</v>
      </c>
      <c r="BN762" s="240">
        <v>1.1805555555555556</v>
      </c>
      <c r="BO762" s="12">
        <f t="shared" si="1465"/>
        <v>7.6388888888889728E-3</v>
      </c>
      <c r="BP762" s="225">
        <f t="shared" si="1466"/>
        <v>0</v>
      </c>
      <c r="BQ762" s="225">
        <f t="shared" si="1467"/>
        <v>11</v>
      </c>
      <c r="BR762" s="240">
        <v>1.1840277777777779</v>
      </c>
      <c r="BS762" s="12">
        <f t="shared" si="1368"/>
        <v>3.4722222222223209E-3</v>
      </c>
      <c r="BT762" s="225">
        <f t="shared" si="1369"/>
        <v>0</v>
      </c>
      <c r="BU762" s="225">
        <f t="shared" si="1370"/>
        <v>5</v>
      </c>
      <c r="BV762" s="240">
        <v>1.1840277777777779</v>
      </c>
      <c r="BW762" s="240">
        <v>1.1875</v>
      </c>
      <c r="BX762" s="12">
        <f t="shared" si="1982"/>
        <v>3.4722222222220989E-3</v>
      </c>
      <c r="BY762" s="13">
        <f t="shared" si="1983"/>
        <v>0</v>
      </c>
      <c r="BZ762" s="13">
        <f t="shared" si="1984"/>
        <v>5</v>
      </c>
      <c r="CA762" s="226">
        <f t="shared" si="1985"/>
        <v>0.3125</v>
      </c>
      <c r="CB762" s="13">
        <f t="shared" si="1986"/>
        <v>7</v>
      </c>
      <c r="CC762" s="13">
        <f t="shared" si="1987"/>
        <v>30</v>
      </c>
      <c r="CD762" s="12">
        <f>AD762+AR762+BO762+BS762</f>
        <v>8.7500000000000147E-2</v>
      </c>
      <c r="CE762" s="13">
        <f>HOUR(CD762)</f>
        <v>2</v>
      </c>
      <c r="CF762" s="13">
        <f>MINUTE(CD762)</f>
        <v>6</v>
      </c>
      <c r="CG762" s="12">
        <f t="shared" si="1904"/>
        <v>0.14236111111111105</v>
      </c>
      <c r="CH762" s="13">
        <f t="shared" si="1905"/>
        <v>3</v>
      </c>
      <c r="CI762" s="13">
        <f t="shared" si="1906"/>
        <v>25</v>
      </c>
      <c r="CJ762" s="12">
        <f t="shared" si="1907"/>
        <v>9.0277777777777679E-2</v>
      </c>
      <c r="CK762" s="13">
        <f t="shared" si="1908"/>
        <v>2</v>
      </c>
      <c r="CL762" s="13">
        <f t="shared" si="1909"/>
        <v>10</v>
      </c>
      <c r="CM762" s="62"/>
      <c r="CN762" s="62"/>
      <c r="CO762" s="62"/>
      <c r="CP762" s="12">
        <f t="shared" si="1988"/>
        <v>8.1944444444444348E-2</v>
      </c>
      <c r="CQ762" s="13">
        <f t="shared" si="1989"/>
        <v>1</v>
      </c>
      <c r="CR762" s="13">
        <f t="shared" si="1990"/>
        <v>58</v>
      </c>
      <c r="CS762" s="240">
        <v>0</v>
      </c>
      <c r="CT762" s="13">
        <f t="shared" si="1991"/>
        <v>0</v>
      </c>
      <c r="CU762" s="13">
        <f t="shared" si="1992"/>
        <v>0</v>
      </c>
      <c r="CV762" s="240">
        <v>0</v>
      </c>
      <c r="CW762" s="13">
        <f>HOUR(CV762)</f>
        <v>0</v>
      </c>
      <c r="CX762" s="13">
        <f>MINUTE(CV762)</f>
        <v>0</v>
      </c>
      <c r="CY762" s="240">
        <v>0</v>
      </c>
      <c r="CZ762" s="13">
        <f>HOUR(CY762)</f>
        <v>0</v>
      </c>
      <c r="DA762" s="13">
        <f>MINUTE(CY762)</f>
        <v>0</v>
      </c>
      <c r="DB762" s="240">
        <v>0</v>
      </c>
      <c r="DC762" s="13">
        <f t="shared" si="1879"/>
        <v>0</v>
      </c>
      <c r="DD762" s="13">
        <f t="shared" si="1880"/>
        <v>0</v>
      </c>
      <c r="DE762" s="240">
        <v>0</v>
      </c>
      <c r="DF762" s="13">
        <f t="shared" si="1974"/>
        <v>0</v>
      </c>
      <c r="DG762" s="13">
        <f t="shared" si="1975"/>
        <v>0</v>
      </c>
      <c r="DH762" s="240">
        <v>8.3333333333333332E-3</v>
      </c>
      <c r="DI762" s="13">
        <f t="shared" si="1854"/>
        <v>0</v>
      </c>
      <c r="DJ762" s="13">
        <f t="shared" si="1855"/>
        <v>12</v>
      </c>
      <c r="DK762" s="240">
        <v>0</v>
      </c>
      <c r="DL762" s="35">
        <f>HOUR(DK762)</f>
        <v>0</v>
      </c>
      <c r="DM762" s="35">
        <f>MINUTE(DK762)</f>
        <v>0</v>
      </c>
      <c r="DN762" s="66">
        <f t="shared" si="1912"/>
        <v>2692582.936000003</v>
      </c>
      <c r="DO762" s="74">
        <f t="shared" si="1890"/>
        <v>43290</v>
      </c>
      <c r="DP762" s="66">
        <f t="shared" si="1856"/>
        <v>64.070175438596493</v>
      </c>
      <c r="DQ762" s="63">
        <f t="shared" si="1924"/>
        <v>62.19872802032809</v>
      </c>
      <c r="DR762" s="66" t="e">
        <f t="shared" si="1939"/>
        <v>#NUM!</v>
      </c>
      <c r="DS762" s="96" t="e">
        <f t="shared" si="1940"/>
        <v>#NUM!</v>
      </c>
      <c r="DT762" s="66" t="e">
        <f t="shared" si="1941"/>
        <v>#NUM!</v>
      </c>
      <c r="DU762" s="66" t="e">
        <f t="shared" si="1942"/>
        <v>#NUM!</v>
      </c>
      <c r="FJ762" s="3">
        <f t="shared" si="1888"/>
        <v>7.9861111111111271E-2</v>
      </c>
      <c r="FK762" s="3">
        <f t="shared" si="1857"/>
        <v>9.375E-2</v>
      </c>
      <c r="FL762" s="3">
        <f t="shared" si="1993"/>
        <v>-3.819444444444442E-2</v>
      </c>
    </row>
    <row r="763" spans="1:168">
      <c r="A763" s="554">
        <f t="shared" si="1943"/>
        <v>762</v>
      </c>
      <c r="B763" s="235">
        <f t="shared" si="1994"/>
        <v>45</v>
      </c>
      <c r="C763" s="236">
        <v>40920</v>
      </c>
      <c r="D763" s="475">
        <v>1</v>
      </c>
      <c r="E763" s="238" t="s">
        <v>913</v>
      </c>
      <c r="F763" s="235">
        <v>3</v>
      </c>
      <c r="G763" s="239" t="s">
        <v>823</v>
      </c>
      <c r="H763" s="239" t="s">
        <v>413</v>
      </c>
      <c r="I763" s="239" t="s">
        <v>822</v>
      </c>
      <c r="J763" s="240">
        <v>0.8125</v>
      </c>
      <c r="K763" s="237">
        <v>3559</v>
      </c>
      <c r="L763" s="239" t="s">
        <v>34</v>
      </c>
      <c r="M763" s="235">
        <v>59</v>
      </c>
      <c r="N763" s="235">
        <v>0</v>
      </c>
      <c r="O763" s="239"/>
      <c r="P763" s="240">
        <v>0.8125</v>
      </c>
      <c r="Q763" s="240">
        <v>0.8125</v>
      </c>
      <c r="R763" s="12">
        <f t="shared" ref="R763:R770" si="1995">Q763-P763</f>
        <v>0</v>
      </c>
      <c r="S763" s="13">
        <f t="shared" ref="S763:S770" si="1996">HOUR(R763)</f>
        <v>0</v>
      </c>
      <c r="T763" s="13">
        <f t="shared" ref="T763:T770" si="1997">MINUTE(R763)</f>
        <v>0</v>
      </c>
      <c r="U763" s="240">
        <v>0.81597222222222221</v>
      </c>
      <c r="V763" s="12">
        <f t="shared" si="1913"/>
        <v>3.4722222222222099E-3</v>
      </c>
      <c r="W763" s="13">
        <f t="shared" si="1914"/>
        <v>0</v>
      </c>
      <c r="X763" s="225">
        <f t="shared" si="1915"/>
        <v>5</v>
      </c>
      <c r="Y763" s="240">
        <v>0.82291666666666663</v>
      </c>
      <c r="Z763" s="12">
        <f t="shared" si="1916"/>
        <v>6.9444444444444198E-3</v>
      </c>
      <c r="AA763" s="13">
        <f t="shared" si="1917"/>
        <v>0</v>
      </c>
      <c r="AB763" s="13">
        <f t="shared" si="1918"/>
        <v>10</v>
      </c>
      <c r="AC763" s="240">
        <v>0.87152777777777779</v>
      </c>
      <c r="AD763" s="12">
        <f t="shared" si="1891"/>
        <v>4.861111111111116E-2</v>
      </c>
      <c r="AE763" s="13">
        <f t="shared" si="1736"/>
        <v>1</v>
      </c>
      <c r="AF763" s="13">
        <f t="shared" si="1737"/>
        <v>10</v>
      </c>
      <c r="AG763" s="240">
        <v>0.875</v>
      </c>
      <c r="AH763" s="240">
        <v>0.96875</v>
      </c>
      <c r="AI763" s="12">
        <f t="shared" si="1892"/>
        <v>9.375E-2</v>
      </c>
      <c r="AJ763" s="225">
        <f t="shared" si="1893"/>
        <v>2</v>
      </c>
      <c r="AK763" s="225">
        <f t="shared" si="1894"/>
        <v>15</v>
      </c>
      <c r="AL763" s="240">
        <v>0.875</v>
      </c>
      <c r="AM763" s="240">
        <v>0.96875</v>
      </c>
      <c r="AN763" s="12">
        <f t="shared" si="1979"/>
        <v>9.375E-2</v>
      </c>
      <c r="AO763" s="13">
        <f t="shared" si="1980"/>
        <v>2</v>
      </c>
      <c r="AP763" s="13">
        <f t="shared" si="1981"/>
        <v>15</v>
      </c>
      <c r="AQ763" s="240">
        <v>1.211111111111111</v>
      </c>
      <c r="AR763" s="12">
        <f t="shared" ref="AR763:AR772" si="1998">AQ763-AH763</f>
        <v>0.24236111111111103</v>
      </c>
      <c r="AS763" s="225">
        <f t="shared" ref="AS763:AS773" si="1999">HOUR(AR763)</f>
        <v>5</v>
      </c>
      <c r="AT763" s="13">
        <f t="shared" ref="AT763:AT773" si="2000">MINUTE(AR763)</f>
        <v>49</v>
      </c>
      <c r="AU763" s="240">
        <v>1.2125000000000001</v>
      </c>
      <c r="AV763" s="226">
        <f t="shared" si="1949"/>
        <v>1.388888888889106E-3</v>
      </c>
      <c r="AW763" s="13">
        <f t="shared" si="1950"/>
        <v>0</v>
      </c>
      <c r="AX763" s="13">
        <f t="shared" si="1951"/>
        <v>2</v>
      </c>
      <c r="AY763" s="240">
        <v>1.3208333333333333</v>
      </c>
      <c r="AZ763" s="12">
        <f t="shared" si="1898"/>
        <v>0.10833333333333317</v>
      </c>
      <c r="BA763" s="225">
        <f t="shared" si="1899"/>
        <v>2</v>
      </c>
      <c r="BB763" s="225">
        <f t="shared" si="1900"/>
        <v>36</v>
      </c>
      <c r="BC763" s="240">
        <v>1.3208333333333333</v>
      </c>
      <c r="BD763" s="240">
        <v>1.3208333333333333</v>
      </c>
      <c r="BE763" s="12">
        <f t="shared" ref="BE763:BE770" si="2001">BD763-BC763</f>
        <v>0</v>
      </c>
      <c r="BF763" s="13">
        <f t="shared" ref="BF763:BF770" si="2002">HOUR(BE763)</f>
        <v>0</v>
      </c>
      <c r="BG763" s="13">
        <f t="shared" ref="BG763:BG770" si="2003">MINUTE(BE763)</f>
        <v>0</v>
      </c>
      <c r="BH763" s="240">
        <v>1.3208333333333333</v>
      </c>
      <c r="BI763" s="240">
        <v>1.3208333333333333</v>
      </c>
      <c r="BJ763" s="240"/>
      <c r="BK763" s="69">
        <f t="shared" ref="BK763:BK770" si="2004">BI763-BH763</f>
        <v>0</v>
      </c>
      <c r="BL763" s="13">
        <f t="shared" ref="BL763:BL770" si="2005">HOUR(BK763)</f>
        <v>0</v>
      </c>
      <c r="BM763" s="13">
        <f t="shared" ref="BM763:BM770" si="2006">MINUTE(BK763)</f>
        <v>0</v>
      </c>
      <c r="BN763" s="240">
        <v>1.3263888888888888</v>
      </c>
      <c r="BO763" s="12">
        <f t="shared" si="1465"/>
        <v>5.5555555555555358E-3</v>
      </c>
      <c r="BP763" s="225">
        <f t="shared" si="1466"/>
        <v>0</v>
      </c>
      <c r="BQ763" s="225">
        <f t="shared" si="1467"/>
        <v>8</v>
      </c>
      <c r="BR763" s="240">
        <v>1.3298611111111112</v>
      </c>
      <c r="BS763" s="12">
        <f t="shared" si="1368"/>
        <v>3.4722222222223209E-3</v>
      </c>
      <c r="BT763" s="225">
        <f t="shared" si="1369"/>
        <v>0</v>
      </c>
      <c r="BU763" s="225">
        <f t="shared" si="1370"/>
        <v>5</v>
      </c>
      <c r="BV763" s="240">
        <v>1.3298611111111112</v>
      </c>
      <c r="BW763" s="240">
        <v>1.3333333333333333</v>
      </c>
      <c r="BX763" s="12">
        <f t="shared" si="1982"/>
        <v>3.4722222222220989E-3</v>
      </c>
      <c r="BY763" s="13">
        <f t="shared" si="1983"/>
        <v>0</v>
      </c>
      <c r="BZ763" s="13">
        <f t="shared" si="1984"/>
        <v>5</v>
      </c>
      <c r="CA763" s="226">
        <f t="shared" si="1985"/>
        <v>0.52083333333333326</v>
      </c>
      <c r="CB763" s="13">
        <f t="shared" si="1986"/>
        <v>12</v>
      </c>
      <c r="CC763" s="13">
        <f t="shared" si="1987"/>
        <v>30</v>
      </c>
      <c r="CD763" s="12">
        <f t="shared" ref="CD763:CD770" si="2007">AD763+AR763+BO763+BS763</f>
        <v>0.30000000000000004</v>
      </c>
      <c r="CE763" s="13">
        <f t="shared" ref="CE763:CE770" si="2008">HOUR(CD763)</f>
        <v>7</v>
      </c>
      <c r="CF763" s="13">
        <f t="shared" ref="CF763:CF770" si="2009">MINUTE(CD763)</f>
        <v>12</v>
      </c>
      <c r="CG763" s="12">
        <f t="shared" si="1904"/>
        <v>9.375E-2</v>
      </c>
      <c r="CH763" s="13">
        <f t="shared" si="1905"/>
        <v>2</v>
      </c>
      <c r="CI763" s="13">
        <f t="shared" si="1906"/>
        <v>15</v>
      </c>
      <c r="CJ763" s="12">
        <f t="shared" si="1907"/>
        <v>0.10833333333333317</v>
      </c>
      <c r="CK763" s="13">
        <f t="shared" si="1908"/>
        <v>2</v>
      </c>
      <c r="CL763" s="13">
        <f t="shared" si="1909"/>
        <v>36</v>
      </c>
      <c r="CM763" s="62"/>
      <c r="CN763" s="62"/>
      <c r="CO763" s="62"/>
      <c r="CP763" s="12">
        <f t="shared" si="1988"/>
        <v>4.9999999999999843E-2</v>
      </c>
      <c r="CQ763" s="13">
        <f t="shared" si="1989"/>
        <v>1</v>
      </c>
      <c r="CR763" s="13">
        <f t="shared" si="1990"/>
        <v>12</v>
      </c>
      <c r="CS763" s="240">
        <v>0</v>
      </c>
      <c r="CT763" s="13">
        <f t="shared" si="1991"/>
        <v>0</v>
      </c>
      <c r="CU763" s="13">
        <f t="shared" si="1992"/>
        <v>0</v>
      </c>
      <c r="CV763" s="240">
        <v>0</v>
      </c>
      <c r="CW763" s="13">
        <f t="shared" ref="CW763:CW768" si="2010">HOUR(CV763)</f>
        <v>0</v>
      </c>
      <c r="CX763" s="13">
        <f t="shared" ref="CX763:CX768" si="2011">MINUTE(CV763)</f>
        <v>0</v>
      </c>
      <c r="CY763" s="240">
        <v>0</v>
      </c>
      <c r="CZ763" s="13">
        <f t="shared" ref="CZ763:CZ768" si="2012">HOUR(CY763)</f>
        <v>0</v>
      </c>
      <c r="DA763" s="13">
        <f t="shared" ref="DA763:DA768" si="2013">MINUTE(CY763)</f>
        <v>0</v>
      </c>
      <c r="DB763" s="240">
        <v>0</v>
      </c>
      <c r="DC763" s="13">
        <f t="shared" ref="DC763:DC768" si="2014">HOUR(DB763)</f>
        <v>0</v>
      </c>
      <c r="DD763" s="13">
        <f t="shared" ref="DD763:DD768" si="2015">MINUTE(DB763)</f>
        <v>0</v>
      </c>
      <c r="DE763" s="240">
        <v>0</v>
      </c>
      <c r="DF763" s="13">
        <f t="shared" ref="DF763:DF768" si="2016">HOUR(DE763)</f>
        <v>0</v>
      </c>
      <c r="DG763" s="13">
        <f t="shared" ref="DG763:DG768" si="2017">MINUTE(DE763)</f>
        <v>0</v>
      </c>
      <c r="DH763" s="240">
        <v>5.8333333333333327E-2</v>
      </c>
      <c r="DI763" s="13">
        <f t="shared" si="1854"/>
        <v>1</v>
      </c>
      <c r="DJ763" s="13">
        <f t="shared" si="1855"/>
        <v>24</v>
      </c>
      <c r="DK763" s="240">
        <v>0</v>
      </c>
      <c r="DL763" s="35">
        <f t="shared" ref="DL763:DL768" si="2018">HOUR(DK763)</f>
        <v>0</v>
      </c>
      <c r="DM763" s="35">
        <f t="shared" ref="DM763:DM768" si="2019">MINUTE(DK763)</f>
        <v>0</v>
      </c>
      <c r="DN763" s="66">
        <f t="shared" si="1912"/>
        <v>2696141.936000003</v>
      </c>
      <c r="DO763" s="74">
        <f t="shared" si="1890"/>
        <v>43349</v>
      </c>
      <c r="DP763" s="66">
        <f t="shared" si="1856"/>
        <v>60.322033898305087</v>
      </c>
      <c r="DQ763" s="63">
        <f t="shared" si="1924"/>
        <v>62.196173752566452</v>
      </c>
      <c r="DR763" s="66" t="e">
        <f t="shared" si="1939"/>
        <v>#NUM!</v>
      </c>
      <c r="DS763" s="96" t="e">
        <f t="shared" si="1940"/>
        <v>#NUM!</v>
      </c>
      <c r="DT763" s="66" t="e">
        <f t="shared" si="1941"/>
        <v>#NUM!</v>
      </c>
      <c r="DU763" s="66" t="e">
        <f t="shared" si="1942"/>
        <v>#NUM!</v>
      </c>
      <c r="FJ763" s="3">
        <f t="shared" si="1888"/>
        <v>0.31875000000000009</v>
      </c>
      <c r="FK763" s="3">
        <f t="shared" si="1857"/>
        <v>5.902777777777779E-2</v>
      </c>
      <c r="FL763" s="3">
        <f t="shared" si="1993"/>
        <v>0.24236111111111103</v>
      </c>
    </row>
    <row r="764" spans="1:168">
      <c r="A764" s="554">
        <f t="shared" si="1943"/>
        <v>763</v>
      </c>
      <c r="B764" s="235">
        <f t="shared" si="1994"/>
        <v>46</v>
      </c>
      <c r="C764" s="236">
        <v>40920</v>
      </c>
      <c r="D764" s="475">
        <v>1</v>
      </c>
      <c r="E764" s="238" t="s">
        <v>863</v>
      </c>
      <c r="F764" s="235">
        <v>17</v>
      </c>
      <c r="G764" s="239" t="s">
        <v>38</v>
      </c>
      <c r="H764" s="239" t="s">
        <v>406</v>
      </c>
      <c r="I764" s="239" t="s">
        <v>886</v>
      </c>
      <c r="J764" s="240">
        <v>0.125</v>
      </c>
      <c r="K764" s="237">
        <v>3457</v>
      </c>
      <c r="L764" s="239" t="s">
        <v>33</v>
      </c>
      <c r="M764" s="235">
        <v>53</v>
      </c>
      <c r="N764" s="235">
        <v>6</v>
      </c>
      <c r="O764" s="239"/>
      <c r="P764" s="240">
        <v>0.125</v>
      </c>
      <c r="Q764" s="240">
        <v>0.125</v>
      </c>
      <c r="R764" s="12">
        <f t="shared" si="1995"/>
        <v>0</v>
      </c>
      <c r="S764" s="13">
        <f t="shared" si="1996"/>
        <v>0</v>
      </c>
      <c r="T764" s="13">
        <f t="shared" si="1997"/>
        <v>0</v>
      </c>
      <c r="U764" s="240">
        <v>0.13194444444444445</v>
      </c>
      <c r="V764" s="12">
        <f t="shared" si="1913"/>
        <v>6.9444444444444475E-3</v>
      </c>
      <c r="W764" s="13">
        <f t="shared" si="1914"/>
        <v>0</v>
      </c>
      <c r="X764" s="225">
        <f t="shared" si="1915"/>
        <v>10</v>
      </c>
      <c r="Y764" s="240">
        <v>0.1423611111111111</v>
      </c>
      <c r="Z764" s="12">
        <f t="shared" si="1916"/>
        <v>1.0416666666666657E-2</v>
      </c>
      <c r="AA764" s="13">
        <f t="shared" si="1917"/>
        <v>0</v>
      </c>
      <c r="AB764" s="13">
        <f t="shared" si="1918"/>
        <v>15</v>
      </c>
      <c r="AC764" s="240">
        <v>0.16666666666666666</v>
      </c>
      <c r="AD764" s="12">
        <f t="shared" si="1891"/>
        <v>2.4305555555555552E-2</v>
      </c>
      <c r="AE764" s="13">
        <f t="shared" si="1736"/>
        <v>0</v>
      </c>
      <c r="AF764" s="13">
        <f t="shared" si="1737"/>
        <v>35</v>
      </c>
      <c r="AG764" s="240">
        <v>0.17013888888888887</v>
      </c>
      <c r="AH764" s="240">
        <v>0.24305555555555555</v>
      </c>
      <c r="AI764" s="12">
        <f t="shared" si="1892"/>
        <v>7.2916666666666685E-2</v>
      </c>
      <c r="AJ764" s="225">
        <f t="shared" si="1893"/>
        <v>1</v>
      </c>
      <c r="AK764" s="225">
        <f t="shared" si="1894"/>
        <v>45</v>
      </c>
      <c r="AL764" s="240">
        <v>0.17013888888888887</v>
      </c>
      <c r="AM764" s="240">
        <v>0.24305555555555555</v>
      </c>
      <c r="AN764" s="12">
        <f t="shared" si="1979"/>
        <v>7.2916666666666685E-2</v>
      </c>
      <c r="AO764" s="13">
        <f t="shared" si="1980"/>
        <v>1</v>
      </c>
      <c r="AP764" s="13">
        <f t="shared" si="1981"/>
        <v>45</v>
      </c>
      <c r="AQ764" s="240">
        <v>0.34583333333333338</v>
      </c>
      <c r="AR764" s="12">
        <f t="shared" si="1998"/>
        <v>0.10277777777777783</v>
      </c>
      <c r="AS764" s="225">
        <f t="shared" si="1999"/>
        <v>2</v>
      </c>
      <c r="AT764" s="13">
        <f t="shared" si="2000"/>
        <v>28</v>
      </c>
      <c r="AU764" s="240">
        <v>0.35000000000000003</v>
      </c>
      <c r="AV764" s="226">
        <f t="shared" si="1949"/>
        <v>4.1666666666666519E-3</v>
      </c>
      <c r="AW764" s="13">
        <f t="shared" si="1950"/>
        <v>0</v>
      </c>
      <c r="AX764" s="13">
        <f t="shared" si="1951"/>
        <v>6</v>
      </c>
      <c r="AY764" s="240">
        <v>0.42291666666666666</v>
      </c>
      <c r="AZ764" s="12">
        <f t="shared" si="1898"/>
        <v>7.291666666666663E-2</v>
      </c>
      <c r="BA764" s="225">
        <f t="shared" si="1899"/>
        <v>1</v>
      </c>
      <c r="BB764" s="225">
        <f t="shared" si="1900"/>
        <v>45</v>
      </c>
      <c r="BC764" s="240">
        <v>0.42291666666666666</v>
      </c>
      <c r="BD764" s="240">
        <v>0.42291666666666666</v>
      </c>
      <c r="BE764" s="12">
        <f t="shared" si="2001"/>
        <v>0</v>
      </c>
      <c r="BF764" s="13">
        <f t="shared" si="2002"/>
        <v>0</v>
      </c>
      <c r="BG764" s="13">
        <f t="shared" si="2003"/>
        <v>0</v>
      </c>
      <c r="BH764" s="240">
        <v>0.42291666666666666</v>
      </c>
      <c r="BI764" s="240">
        <v>0.42291666666666666</v>
      </c>
      <c r="BJ764" s="240"/>
      <c r="BK764" s="69">
        <f t="shared" si="2004"/>
        <v>0</v>
      </c>
      <c r="BL764" s="13">
        <f t="shared" si="2005"/>
        <v>0</v>
      </c>
      <c r="BM764" s="13">
        <f t="shared" si="2006"/>
        <v>0</v>
      </c>
      <c r="BN764" s="240">
        <v>0.43055555555555558</v>
      </c>
      <c r="BO764" s="12">
        <f t="shared" si="1465"/>
        <v>7.6388888888889173E-3</v>
      </c>
      <c r="BP764" s="225">
        <f t="shared" si="1466"/>
        <v>0</v>
      </c>
      <c r="BQ764" s="225">
        <f t="shared" si="1467"/>
        <v>11</v>
      </c>
      <c r="BR764" s="240">
        <v>0.43402777777777773</v>
      </c>
      <c r="BS764" s="12">
        <f t="shared" si="1368"/>
        <v>3.4722222222221544E-3</v>
      </c>
      <c r="BT764" s="225">
        <f t="shared" si="1369"/>
        <v>0</v>
      </c>
      <c r="BU764" s="225">
        <f t="shared" si="1370"/>
        <v>5</v>
      </c>
      <c r="BV764" s="240">
        <v>0.43402777777777773</v>
      </c>
      <c r="BW764" s="240">
        <v>0.4375</v>
      </c>
      <c r="BX764" s="12">
        <f t="shared" si="1982"/>
        <v>3.4722222222222654E-3</v>
      </c>
      <c r="BY764" s="13">
        <f t="shared" si="1983"/>
        <v>0</v>
      </c>
      <c r="BZ764" s="13">
        <f t="shared" si="1984"/>
        <v>5</v>
      </c>
      <c r="CA764" s="226">
        <f t="shared" si="1985"/>
        <v>0.3125</v>
      </c>
      <c r="CB764" s="13">
        <f t="shared" si="1986"/>
        <v>7</v>
      </c>
      <c r="CC764" s="13">
        <f t="shared" si="1987"/>
        <v>30</v>
      </c>
      <c r="CD764" s="12">
        <f t="shared" si="2007"/>
        <v>0.13819444444444445</v>
      </c>
      <c r="CE764" s="13">
        <f t="shared" si="2008"/>
        <v>3</v>
      </c>
      <c r="CF764" s="13">
        <f t="shared" si="2009"/>
        <v>19</v>
      </c>
      <c r="CG764" s="12">
        <f t="shared" si="1904"/>
        <v>7.2916666666666685E-2</v>
      </c>
      <c r="CH764" s="13">
        <f t="shared" si="1905"/>
        <v>1</v>
      </c>
      <c r="CI764" s="13">
        <f t="shared" si="1906"/>
        <v>45</v>
      </c>
      <c r="CJ764" s="12">
        <f t="shared" si="1907"/>
        <v>7.291666666666663E-2</v>
      </c>
      <c r="CK764" s="13">
        <f t="shared" si="1908"/>
        <v>1</v>
      </c>
      <c r="CL764" s="13">
        <f t="shared" si="1909"/>
        <v>45</v>
      </c>
      <c r="CM764" s="62"/>
      <c r="CN764" s="62"/>
      <c r="CO764" s="62"/>
      <c r="CP764" s="12">
        <f t="shared" si="1988"/>
        <v>5.4166666666666627E-2</v>
      </c>
      <c r="CQ764" s="13">
        <f t="shared" si="1989"/>
        <v>1</v>
      </c>
      <c r="CR764" s="13">
        <f t="shared" si="1990"/>
        <v>18</v>
      </c>
      <c r="CS764" s="240">
        <v>0</v>
      </c>
      <c r="CT764" s="13">
        <f t="shared" si="1991"/>
        <v>0</v>
      </c>
      <c r="CU764" s="13">
        <f t="shared" si="1992"/>
        <v>0</v>
      </c>
      <c r="CV764" s="240">
        <v>0</v>
      </c>
      <c r="CW764" s="13">
        <f t="shared" si="2010"/>
        <v>0</v>
      </c>
      <c r="CX764" s="13">
        <f t="shared" si="2011"/>
        <v>0</v>
      </c>
      <c r="CY764" s="240">
        <v>0</v>
      </c>
      <c r="CZ764" s="13">
        <f t="shared" si="2012"/>
        <v>0</v>
      </c>
      <c r="DA764" s="13">
        <f t="shared" si="2013"/>
        <v>0</v>
      </c>
      <c r="DB764" s="240">
        <v>0</v>
      </c>
      <c r="DC764" s="13">
        <f t="shared" si="2014"/>
        <v>0</v>
      </c>
      <c r="DD764" s="13">
        <f t="shared" si="2015"/>
        <v>0</v>
      </c>
      <c r="DE764" s="240">
        <v>0</v>
      </c>
      <c r="DF764" s="13">
        <f t="shared" si="2016"/>
        <v>0</v>
      </c>
      <c r="DG764" s="13">
        <f t="shared" si="2017"/>
        <v>0</v>
      </c>
      <c r="DH764" s="240">
        <v>1.8749999999999999E-2</v>
      </c>
      <c r="DI764" s="13">
        <f t="shared" si="1854"/>
        <v>0</v>
      </c>
      <c r="DJ764" s="13">
        <f t="shared" si="1855"/>
        <v>27</v>
      </c>
      <c r="DK764" s="240">
        <v>0</v>
      </c>
      <c r="DL764" s="35">
        <f t="shared" si="2018"/>
        <v>0</v>
      </c>
      <c r="DM764" s="35">
        <f t="shared" si="2019"/>
        <v>0</v>
      </c>
      <c r="DN764" s="66">
        <f t="shared" si="1912"/>
        <v>2699598.936000003</v>
      </c>
      <c r="DO764" s="74">
        <f t="shared" si="1890"/>
        <v>43402</v>
      </c>
      <c r="DP764" s="66">
        <f t="shared" si="1856"/>
        <v>65.226415094339629</v>
      </c>
      <c r="DQ764" s="63">
        <f t="shared" si="1924"/>
        <v>62.199874107184073</v>
      </c>
      <c r="DR764" s="66" t="e">
        <f t="shared" si="1939"/>
        <v>#NUM!</v>
      </c>
      <c r="DS764" s="96" t="e">
        <f t="shared" si="1940"/>
        <v>#NUM!</v>
      </c>
      <c r="DT764" s="66" t="e">
        <f t="shared" si="1941"/>
        <v>#NUM!</v>
      </c>
      <c r="DU764" s="66" t="e">
        <f t="shared" si="1942"/>
        <v>#NUM!</v>
      </c>
      <c r="FJ764" s="3">
        <f t="shared" si="1888"/>
        <v>0.16666666666666669</v>
      </c>
      <c r="FK764" s="3">
        <f t="shared" si="1857"/>
        <v>4.1666666666666657E-2</v>
      </c>
      <c r="FL764" s="3">
        <f t="shared" si="1993"/>
        <v>0.10277777777777783</v>
      </c>
    </row>
    <row r="765" spans="1:168">
      <c r="A765" s="554">
        <f t="shared" si="1943"/>
        <v>764</v>
      </c>
      <c r="B765" s="235">
        <f t="shared" si="1994"/>
        <v>47</v>
      </c>
      <c r="C765" s="236">
        <v>40920</v>
      </c>
      <c r="D765" s="475">
        <v>1</v>
      </c>
      <c r="E765" s="238" t="s">
        <v>864</v>
      </c>
      <c r="F765" s="235">
        <v>7</v>
      </c>
      <c r="G765" s="239" t="s">
        <v>325</v>
      </c>
      <c r="H765" s="239" t="s">
        <v>386</v>
      </c>
      <c r="I765" s="239" t="s">
        <v>806</v>
      </c>
      <c r="J765" s="240">
        <v>0.17708333333333334</v>
      </c>
      <c r="K765" s="237">
        <v>3875</v>
      </c>
      <c r="L765" s="239" t="s">
        <v>34</v>
      </c>
      <c r="M765" s="235">
        <v>59</v>
      </c>
      <c r="N765" s="235">
        <v>0</v>
      </c>
      <c r="O765" s="239"/>
      <c r="P765" s="240">
        <v>0.17708333333333334</v>
      </c>
      <c r="Q765" s="240">
        <v>0.17708333333333334</v>
      </c>
      <c r="R765" s="12">
        <f t="shared" si="1995"/>
        <v>0</v>
      </c>
      <c r="S765" s="13">
        <f t="shared" si="1996"/>
        <v>0</v>
      </c>
      <c r="T765" s="13">
        <f t="shared" si="1997"/>
        <v>0</v>
      </c>
      <c r="U765" s="240">
        <v>0.21527777777777779</v>
      </c>
      <c r="V765" s="12">
        <f t="shared" si="1913"/>
        <v>3.8194444444444448E-2</v>
      </c>
      <c r="W765" s="13">
        <f t="shared" si="1914"/>
        <v>0</v>
      </c>
      <c r="X765" s="225">
        <f t="shared" si="1915"/>
        <v>55</v>
      </c>
      <c r="Y765" s="240">
        <v>0.22222222222222221</v>
      </c>
      <c r="Z765" s="12">
        <f t="shared" si="1916"/>
        <v>6.9444444444444198E-3</v>
      </c>
      <c r="AA765" s="13">
        <f t="shared" si="1917"/>
        <v>0</v>
      </c>
      <c r="AB765" s="13">
        <f t="shared" si="1918"/>
        <v>10</v>
      </c>
      <c r="AC765" s="240">
        <v>0.27430555555555552</v>
      </c>
      <c r="AD765" s="12">
        <f t="shared" si="1891"/>
        <v>5.2083333333333315E-2</v>
      </c>
      <c r="AE765" s="13">
        <f t="shared" si="1736"/>
        <v>1</v>
      </c>
      <c r="AF765" s="13">
        <f t="shared" si="1737"/>
        <v>15</v>
      </c>
      <c r="AG765" s="240">
        <v>0.27777777777777779</v>
      </c>
      <c r="AH765" s="240">
        <v>0.31944444444444448</v>
      </c>
      <c r="AI765" s="12">
        <f t="shared" si="1892"/>
        <v>4.1666666666666685E-2</v>
      </c>
      <c r="AJ765" s="225">
        <f t="shared" si="1893"/>
        <v>1</v>
      </c>
      <c r="AK765" s="225">
        <f t="shared" si="1894"/>
        <v>0</v>
      </c>
      <c r="AL765" s="240">
        <v>0.27777777777777779</v>
      </c>
      <c r="AM765" s="240">
        <v>0.31944444444444448</v>
      </c>
      <c r="AN765" s="12">
        <f t="shared" si="1979"/>
        <v>4.1666666666666685E-2</v>
      </c>
      <c r="AO765" s="13">
        <f t="shared" si="1980"/>
        <v>1</v>
      </c>
      <c r="AP765" s="13">
        <f t="shared" si="1981"/>
        <v>0</v>
      </c>
      <c r="AQ765" s="240">
        <v>0.4375</v>
      </c>
      <c r="AR765" s="12">
        <f t="shared" si="1998"/>
        <v>0.11805555555555552</v>
      </c>
      <c r="AS765" s="225">
        <f t="shared" si="1999"/>
        <v>2</v>
      </c>
      <c r="AT765" s="13">
        <f t="shared" si="2000"/>
        <v>50</v>
      </c>
      <c r="AU765" s="240">
        <v>0.4548611111111111</v>
      </c>
      <c r="AV765" s="226">
        <f t="shared" si="1949"/>
        <v>1.7361111111111105E-2</v>
      </c>
      <c r="AW765" s="13">
        <f t="shared" si="1950"/>
        <v>0</v>
      </c>
      <c r="AX765" s="13">
        <f t="shared" si="1951"/>
        <v>25</v>
      </c>
      <c r="AY765" s="240">
        <v>0.54791666666666672</v>
      </c>
      <c r="AZ765" s="12">
        <f t="shared" si="1898"/>
        <v>9.3055555555555614E-2</v>
      </c>
      <c r="BA765" s="225">
        <f t="shared" si="1899"/>
        <v>2</v>
      </c>
      <c r="BB765" s="225">
        <f t="shared" si="1900"/>
        <v>14</v>
      </c>
      <c r="BC765" s="240">
        <v>0.54791666666666672</v>
      </c>
      <c r="BD765" s="240">
        <v>0.54791666666666672</v>
      </c>
      <c r="BE765" s="12">
        <f t="shared" si="2001"/>
        <v>0</v>
      </c>
      <c r="BF765" s="13">
        <f t="shared" si="2002"/>
        <v>0</v>
      </c>
      <c r="BG765" s="13">
        <f t="shared" si="2003"/>
        <v>0</v>
      </c>
      <c r="BH765" s="240">
        <v>0.54791666666666672</v>
      </c>
      <c r="BI765" s="240">
        <v>0.54791666666666672</v>
      </c>
      <c r="BJ765" s="240"/>
      <c r="BK765" s="69">
        <f t="shared" si="2004"/>
        <v>0</v>
      </c>
      <c r="BL765" s="13">
        <f t="shared" si="2005"/>
        <v>0</v>
      </c>
      <c r="BM765" s="13">
        <f t="shared" si="2006"/>
        <v>0</v>
      </c>
      <c r="BN765" s="240">
        <v>0.55555555555555558</v>
      </c>
      <c r="BO765" s="12">
        <f t="shared" si="1465"/>
        <v>7.6388888888888618E-3</v>
      </c>
      <c r="BP765" s="225">
        <f t="shared" si="1466"/>
        <v>0</v>
      </c>
      <c r="BQ765" s="225">
        <f t="shared" si="1467"/>
        <v>11</v>
      </c>
      <c r="BR765" s="240">
        <v>0.55902777777777779</v>
      </c>
      <c r="BS765" s="12">
        <f t="shared" si="1368"/>
        <v>3.4722222222222099E-3</v>
      </c>
      <c r="BT765" s="225">
        <f t="shared" si="1369"/>
        <v>0</v>
      </c>
      <c r="BU765" s="225">
        <f t="shared" si="1370"/>
        <v>5</v>
      </c>
      <c r="BV765" s="240">
        <v>0.55902777777777779</v>
      </c>
      <c r="BW765" s="240">
        <v>0.5625</v>
      </c>
      <c r="BX765" s="12">
        <f t="shared" si="1982"/>
        <v>3.4722222222222099E-3</v>
      </c>
      <c r="BY765" s="13">
        <f t="shared" si="1983"/>
        <v>0</v>
      </c>
      <c r="BZ765" s="13">
        <f t="shared" si="1984"/>
        <v>5</v>
      </c>
      <c r="CA765" s="226">
        <f t="shared" si="1985"/>
        <v>0.38541666666666663</v>
      </c>
      <c r="CB765" s="13">
        <f t="shared" si="1986"/>
        <v>9</v>
      </c>
      <c r="CC765" s="13">
        <f t="shared" si="1987"/>
        <v>15</v>
      </c>
      <c r="CD765" s="12">
        <f t="shared" si="2007"/>
        <v>0.18124999999999991</v>
      </c>
      <c r="CE765" s="13">
        <f t="shared" si="2008"/>
        <v>4</v>
      </c>
      <c r="CF765" s="13">
        <f t="shared" si="2009"/>
        <v>21</v>
      </c>
      <c r="CG765" s="12">
        <f t="shared" si="1904"/>
        <v>4.1666666666666685E-2</v>
      </c>
      <c r="CH765" s="13">
        <f t="shared" si="1905"/>
        <v>1</v>
      </c>
      <c r="CI765" s="13">
        <f t="shared" si="1906"/>
        <v>0</v>
      </c>
      <c r="CJ765" s="12">
        <f t="shared" si="1907"/>
        <v>9.3055555555555614E-2</v>
      </c>
      <c r="CK765" s="13">
        <f t="shared" si="1908"/>
        <v>2</v>
      </c>
      <c r="CL765" s="13">
        <f t="shared" si="1909"/>
        <v>14</v>
      </c>
      <c r="CM765" s="62"/>
      <c r="CN765" s="62"/>
      <c r="CO765" s="62"/>
      <c r="CP765" s="12">
        <f t="shared" si="1988"/>
        <v>5.9722222222222281E-2</v>
      </c>
      <c r="CQ765" s="13">
        <f t="shared" si="1989"/>
        <v>1</v>
      </c>
      <c r="CR765" s="13">
        <f t="shared" si="1990"/>
        <v>26</v>
      </c>
      <c r="CS765" s="240">
        <v>0</v>
      </c>
      <c r="CT765" s="13">
        <f t="shared" si="1991"/>
        <v>0</v>
      </c>
      <c r="CU765" s="13">
        <f t="shared" si="1992"/>
        <v>0</v>
      </c>
      <c r="CV765" s="240">
        <v>0</v>
      </c>
      <c r="CW765" s="13">
        <f t="shared" si="2010"/>
        <v>0</v>
      </c>
      <c r="CX765" s="13">
        <f t="shared" si="2011"/>
        <v>0</v>
      </c>
      <c r="CY765" s="240">
        <v>0</v>
      </c>
      <c r="CZ765" s="13">
        <f t="shared" si="2012"/>
        <v>0</v>
      </c>
      <c r="DA765" s="13">
        <f t="shared" si="2013"/>
        <v>0</v>
      </c>
      <c r="DB765" s="240">
        <v>0</v>
      </c>
      <c r="DC765" s="13">
        <f t="shared" si="2014"/>
        <v>0</v>
      </c>
      <c r="DD765" s="13">
        <f t="shared" si="2015"/>
        <v>0</v>
      </c>
      <c r="DE765" s="240">
        <v>0</v>
      </c>
      <c r="DF765" s="13">
        <f t="shared" si="2016"/>
        <v>0</v>
      </c>
      <c r="DG765" s="13">
        <f t="shared" si="2017"/>
        <v>0</v>
      </c>
      <c r="DH765" s="240">
        <v>3.3333333333333333E-2</v>
      </c>
      <c r="DI765" s="13">
        <f t="shared" si="1854"/>
        <v>0</v>
      </c>
      <c r="DJ765" s="13">
        <f t="shared" si="1855"/>
        <v>48</v>
      </c>
      <c r="DK765" s="240">
        <v>0</v>
      </c>
      <c r="DL765" s="35">
        <f t="shared" si="2018"/>
        <v>0</v>
      </c>
      <c r="DM765" s="35">
        <f t="shared" si="2019"/>
        <v>0</v>
      </c>
      <c r="DN765" s="66">
        <f t="shared" si="1912"/>
        <v>2703473.936000003</v>
      </c>
      <c r="DO765" s="74">
        <f t="shared" si="1890"/>
        <v>43461</v>
      </c>
      <c r="DP765" s="66">
        <f t="shared" si="1856"/>
        <v>65.677966101694921</v>
      </c>
      <c r="DQ765" s="63">
        <f t="shared" si="1924"/>
        <v>62.204595752513818</v>
      </c>
      <c r="DR765" s="66" t="e">
        <f t="shared" si="1939"/>
        <v>#NUM!</v>
      </c>
      <c r="DS765" s="96" t="e">
        <f t="shared" si="1940"/>
        <v>#NUM!</v>
      </c>
      <c r="DT765" s="66" t="e">
        <f t="shared" si="1941"/>
        <v>#NUM!</v>
      </c>
      <c r="DU765" s="66" t="e">
        <f t="shared" si="1942"/>
        <v>#NUM!</v>
      </c>
      <c r="FJ765" s="3">
        <f t="shared" si="1888"/>
        <v>0.25069444444444433</v>
      </c>
      <c r="FK765" s="3">
        <f t="shared" si="1857"/>
        <v>9.7222222222222182E-2</v>
      </c>
      <c r="FL765" s="3">
        <f t="shared" si="1993"/>
        <v>0.11805555555555552</v>
      </c>
    </row>
    <row r="766" spans="1:168">
      <c r="A766" s="554">
        <f t="shared" si="1943"/>
        <v>765</v>
      </c>
      <c r="B766" s="235">
        <f t="shared" si="1994"/>
        <v>48</v>
      </c>
      <c r="C766" s="236">
        <v>40920</v>
      </c>
      <c r="D766" s="475">
        <v>1</v>
      </c>
      <c r="E766" s="238" t="s">
        <v>892</v>
      </c>
      <c r="F766" s="235">
        <v>3</v>
      </c>
      <c r="G766" s="239" t="s">
        <v>549</v>
      </c>
      <c r="H766" s="239" t="s">
        <v>337</v>
      </c>
      <c r="I766" s="239" t="s">
        <v>857</v>
      </c>
      <c r="J766" s="240">
        <v>0.47916666666666669</v>
      </c>
      <c r="K766" s="237">
        <v>3683</v>
      </c>
      <c r="L766" s="239" t="s">
        <v>33</v>
      </c>
      <c r="M766" s="235">
        <v>56</v>
      </c>
      <c r="N766" s="235">
        <v>3</v>
      </c>
      <c r="O766" s="239"/>
      <c r="P766" s="240">
        <v>0.47916666666666669</v>
      </c>
      <c r="Q766" s="240">
        <v>0.47916666666666669</v>
      </c>
      <c r="R766" s="12">
        <f t="shared" si="1995"/>
        <v>0</v>
      </c>
      <c r="S766" s="13">
        <f t="shared" si="1996"/>
        <v>0</v>
      </c>
      <c r="T766" s="13">
        <f t="shared" si="1997"/>
        <v>0</v>
      </c>
      <c r="U766" s="240">
        <v>0.4826388888888889</v>
      </c>
      <c r="V766" s="12">
        <f t="shared" si="1913"/>
        <v>3.4722222222222099E-3</v>
      </c>
      <c r="W766" s="13">
        <f t="shared" si="1914"/>
        <v>0</v>
      </c>
      <c r="X766" s="225">
        <f t="shared" si="1915"/>
        <v>5</v>
      </c>
      <c r="Y766" s="240">
        <v>0.48958333333333331</v>
      </c>
      <c r="Z766" s="12">
        <f t="shared" si="1916"/>
        <v>6.9444444444444198E-3</v>
      </c>
      <c r="AA766" s="13">
        <f t="shared" si="1917"/>
        <v>0</v>
      </c>
      <c r="AB766" s="13">
        <f t="shared" si="1918"/>
        <v>10</v>
      </c>
      <c r="AC766" s="240">
        <v>0.52777777777777779</v>
      </c>
      <c r="AD766" s="12">
        <f t="shared" si="1891"/>
        <v>3.8194444444444475E-2</v>
      </c>
      <c r="AE766" s="13">
        <f t="shared" si="1736"/>
        <v>0</v>
      </c>
      <c r="AF766" s="13">
        <f t="shared" si="1737"/>
        <v>55</v>
      </c>
      <c r="AG766" s="240">
        <v>0.54166666666666663</v>
      </c>
      <c r="AH766" s="240">
        <v>0.68055555555555547</v>
      </c>
      <c r="AI766" s="12">
        <f t="shared" si="1892"/>
        <v>0.13888888888888884</v>
      </c>
      <c r="AJ766" s="225">
        <f t="shared" si="1893"/>
        <v>3</v>
      </c>
      <c r="AK766" s="225">
        <f t="shared" si="1894"/>
        <v>20</v>
      </c>
      <c r="AL766" s="240">
        <v>0.54166666666666663</v>
      </c>
      <c r="AM766" s="240">
        <v>0.68055555555555547</v>
      </c>
      <c r="AN766" s="12">
        <f t="shared" si="1979"/>
        <v>0.13888888888888884</v>
      </c>
      <c r="AO766" s="13">
        <f t="shared" si="1980"/>
        <v>3</v>
      </c>
      <c r="AP766" s="13">
        <f t="shared" si="1981"/>
        <v>20</v>
      </c>
      <c r="AQ766" s="240">
        <v>0.6958333333333333</v>
      </c>
      <c r="AR766" s="12">
        <f t="shared" si="1998"/>
        <v>1.5277777777777835E-2</v>
      </c>
      <c r="AS766" s="225">
        <f t="shared" si="1999"/>
        <v>0</v>
      </c>
      <c r="AT766" s="13">
        <f t="shared" si="2000"/>
        <v>22</v>
      </c>
      <c r="AU766" s="240">
        <v>0.6972222222222223</v>
      </c>
      <c r="AV766" s="226">
        <f t="shared" si="1949"/>
        <v>1.388888888888995E-3</v>
      </c>
      <c r="AW766" s="13">
        <f t="shared" si="1950"/>
        <v>0</v>
      </c>
      <c r="AX766" s="13">
        <f t="shared" si="1951"/>
        <v>2</v>
      </c>
      <c r="AY766" s="240">
        <v>0.8125</v>
      </c>
      <c r="AZ766" s="12">
        <f t="shared" si="1898"/>
        <v>0.1152777777777777</v>
      </c>
      <c r="BA766" s="225">
        <f t="shared" si="1899"/>
        <v>2</v>
      </c>
      <c r="BB766" s="225">
        <f t="shared" si="1900"/>
        <v>46</v>
      </c>
      <c r="BC766" s="240">
        <v>0.8125</v>
      </c>
      <c r="BD766" s="240">
        <v>0.8125</v>
      </c>
      <c r="BE766" s="12">
        <f t="shared" si="2001"/>
        <v>0</v>
      </c>
      <c r="BF766" s="13">
        <f t="shared" si="2002"/>
        <v>0</v>
      </c>
      <c r="BG766" s="13">
        <f t="shared" si="2003"/>
        <v>0</v>
      </c>
      <c r="BH766" s="240">
        <v>0.8125</v>
      </c>
      <c r="BI766" s="240">
        <v>0.8125</v>
      </c>
      <c r="BJ766" s="240"/>
      <c r="BK766" s="69">
        <f t="shared" si="2004"/>
        <v>0</v>
      </c>
      <c r="BL766" s="13">
        <f t="shared" si="2005"/>
        <v>0</v>
      </c>
      <c r="BM766" s="13">
        <f t="shared" si="2006"/>
        <v>0</v>
      </c>
      <c r="BN766" s="240">
        <v>0.81944444444444453</v>
      </c>
      <c r="BO766" s="12">
        <f t="shared" si="1465"/>
        <v>6.9444444444445308E-3</v>
      </c>
      <c r="BP766" s="225">
        <f t="shared" si="1466"/>
        <v>0</v>
      </c>
      <c r="BQ766" s="225">
        <f t="shared" si="1467"/>
        <v>10</v>
      </c>
      <c r="BR766" s="240">
        <v>0.82291666666666663</v>
      </c>
      <c r="BS766" s="12">
        <f t="shared" si="1368"/>
        <v>3.4722222222220989E-3</v>
      </c>
      <c r="BT766" s="225">
        <f t="shared" si="1369"/>
        <v>0</v>
      </c>
      <c r="BU766" s="225">
        <f t="shared" si="1370"/>
        <v>5</v>
      </c>
      <c r="BV766" s="240">
        <v>0.82291666666666663</v>
      </c>
      <c r="BW766" s="240">
        <v>0.82638888888888884</v>
      </c>
      <c r="BX766" s="12">
        <f t="shared" si="1982"/>
        <v>3.4722222222222099E-3</v>
      </c>
      <c r="BY766" s="13">
        <f t="shared" si="1983"/>
        <v>0</v>
      </c>
      <c r="BZ766" s="13">
        <f t="shared" si="1984"/>
        <v>5</v>
      </c>
      <c r="CA766" s="226">
        <f t="shared" si="1985"/>
        <v>0.34722222222222215</v>
      </c>
      <c r="CB766" s="13">
        <f t="shared" si="1986"/>
        <v>8</v>
      </c>
      <c r="CC766" s="13">
        <f t="shared" si="1987"/>
        <v>20</v>
      </c>
      <c r="CD766" s="12">
        <f t="shared" si="2007"/>
        <v>6.3888888888888939E-2</v>
      </c>
      <c r="CE766" s="13">
        <f t="shared" si="2008"/>
        <v>1</v>
      </c>
      <c r="CF766" s="13">
        <f t="shared" si="2009"/>
        <v>32</v>
      </c>
      <c r="CG766" s="12">
        <f t="shared" si="1904"/>
        <v>0.13888888888888884</v>
      </c>
      <c r="CH766" s="13">
        <f t="shared" si="1905"/>
        <v>3</v>
      </c>
      <c r="CI766" s="13">
        <f t="shared" si="1906"/>
        <v>20</v>
      </c>
      <c r="CJ766" s="12">
        <f t="shared" si="1907"/>
        <v>0.1152777777777777</v>
      </c>
      <c r="CK766" s="13">
        <f t="shared" si="1908"/>
        <v>2</v>
      </c>
      <c r="CL766" s="13">
        <f t="shared" si="1909"/>
        <v>46</v>
      </c>
      <c r="CM766" s="62"/>
      <c r="CN766" s="62"/>
      <c r="CO766" s="62"/>
      <c r="CP766" s="12">
        <f t="shared" si="1988"/>
        <v>0.10208333333333326</v>
      </c>
      <c r="CQ766" s="13">
        <f t="shared" si="1989"/>
        <v>2</v>
      </c>
      <c r="CR766" s="13">
        <f t="shared" si="1990"/>
        <v>27</v>
      </c>
      <c r="CS766" s="240">
        <v>0</v>
      </c>
      <c r="CT766" s="13">
        <f t="shared" si="1991"/>
        <v>0</v>
      </c>
      <c r="CU766" s="13">
        <f t="shared" si="1992"/>
        <v>0</v>
      </c>
      <c r="CV766" s="240">
        <v>0</v>
      </c>
      <c r="CW766" s="13">
        <f t="shared" si="2010"/>
        <v>0</v>
      </c>
      <c r="CX766" s="13">
        <f t="shared" si="2011"/>
        <v>0</v>
      </c>
      <c r="CY766" s="240">
        <v>0</v>
      </c>
      <c r="CZ766" s="13">
        <f t="shared" si="2012"/>
        <v>0</v>
      </c>
      <c r="DA766" s="13">
        <f t="shared" si="2013"/>
        <v>0</v>
      </c>
      <c r="DB766" s="240">
        <v>0</v>
      </c>
      <c r="DC766" s="13">
        <f t="shared" si="2014"/>
        <v>0</v>
      </c>
      <c r="DD766" s="13">
        <f t="shared" si="2015"/>
        <v>0</v>
      </c>
      <c r="DE766" s="240">
        <v>0</v>
      </c>
      <c r="DF766" s="13">
        <f t="shared" si="2016"/>
        <v>0</v>
      </c>
      <c r="DG766" s="13">
        <f t="shared" si="2017"/>
        <v>0</v>
      </c>
      <c r="DH766" s="240">
        <v>1.3194444444444444E-2</v>
      </c>
      <c r="DI766" s="13">
        <f t="shared" si="1854"/>
        <v>0</v>
      </c>
      <c r="DJ766" s="13">
        <f t="shared" si="1855"/>
        <v>19</v>
      </c>
      <c r="DK766" s="240">
        <v>0</v>
      </c>
      <c r="DL766" s="35">
        <f t="shared" si="2018"/>
        <v>0</v>
      </c>
      <c r="DM766" s="35">
        <f t="shared" si="2019"/>
        <v>0</v>
      </c>
      <c r="DN766" s="66">
        <f t="shared" si="1912"/>
        <v>2707156.936000003</v>
      </c>
      <c r="DO766" s="74">
        <f t="shared" si="1890"/>
        <v>43517</v>
      </c>
      <c r="DP766" s="66">
        <f t="shared" si="1856"/>
        <v>65.767857142857139</v>
      </c>
      <c r="DQ766" s="63">
        <f t="shared" si="1924"/>
        <v>62.209181147597562</v>
      </c>
      <c r="DR766" s="66" t="e">
        <f t="shared" si="1939"/>
        <v>#NUM!</v>
      </c>
      <c r="DS766" s="96" t="e">
        <f t="shared" si="1940"/>
        <v>#NUM!</v>
      </c>
      <c r="DT766" s="66" t="e">
        <f t="shared" si="1941"/>
        <v>#NUM!</v>
      </c>
      <c r="DU766" s="66" t="e">
        <f t="shared" si="1942"/>
        <v>#NUM!</v>
      </c>
      <c r="FJ766" s="3">
        <f t="shared" si="1888"/>
        <v>9.3055555555555614E-2</v>
      </c>
      <c r="FK766" s="3">
        <f t="shared" si="1857"/>
        <v>4.8611111111111105E-2</v>
      </c>
      <c r="FL766" s="3">
        <f t="shared" si="1993"/>
        <v>1.5277777777777835E-2</v>
      </c>
    </row>
    <row r="767" spans="1:168">
      <c r="A767" s="554">
        <f t="shared" si="1943"/>
        <v>766</v>
      </c>
      <c r="B767" s="235">
        <f t="shared" si="1994"/>
        <v>49</v>
      </c>
      <c r="C767" s="236">
        <v>40921</v>
      </c>
      <c r="D767" s="475">
        <v>1</v>
      </c>
      <c r="E767" s="238" t="s">
        <v>864</v>
      </c>
      <c r="F767" s="235">
        <v>8</v>
      </c>
      <c r="G767" s="239" t="s">
        <v>325</v>
      </c>
      <c r="H767" s="239" t="s">
        <v>386</v>
      </c>
      <c r="I767" s="239" t="s">
        <v>806</v>
      </c>
      <c r="J767" s="240">
        <v>0.4375</v>
      </c>
      <c r="K767" s="237">
        <v>3886</v>
      </c>
      <c r="L767" s="239" t="s">
        <v>34</v>
      </c>
      <c r="M767" s="235">
        <v>59</v>
      </c>
      <c r="N767" s="235">
        <v>0</v>
      </c>
      <c r="O767" s="239"/>
      <c r="P767" s="240">
        <v>0.4375</v>
      </c>
      <c r="Q767" s="240">
        <v>0.4375</v>
      </c>
      <c r="R767" s="12">
        <f t="shared" si="1995"/>
        <v>0</v>
      </c>
      <c r="S767" s="13">
        <f t="shared" si="1996"/>
        <v>0</v>
      </c>
      <c r="T767" s="13">
        <f t="shared" si="1997"/>
        <v>0</v>
      </c>
      <c r="U767" s="240">
        <v>0.44097222222222227</v>
      </c>
      <c r="V767" s="12">
        <f t="shared" si="1913"/>
        <v>3.4722222222222654E-3</v>
      </c>
      <c r="W767" s="13">
        <f t="shared" si="1914"/>
        <v>0</v>
      </c>
      <c r="X767" s="225">
        <f t="shared" si="1915"/>
        <v>5</v>
      </c>
      <c r="Y767" s="240">
        <v>0.44444444444444442</v>
      </c>
      <c r="Z767" s="12">
        <f t="shared" si="1916"/>
        <v>3.4722222222221544E-3</v>
      </c>
      <c r="AA767" s="13">
        <f t="shared" si="1917"/>
        <v>0</v>
      </c>
      <c r="AB767" s="13">
        <f t="shared" si="1918"/>
        <v>5</v>
      </c>
      <c r="AC767" s="240">
        <v>0.46527777777777773</v>
      </c>
      <c r="AD767" s="12">
        <f t="shared" si="1891"/>
        <v>2.0833333333333315E-2</v>
      </c>
      <c r="AE767" s="13">
        <f t="shared" si="1736"/>
        <v>0</v>
      </c>
      <c r="AF767" s="13">
        <f t="shared" si="1737"/>
        <v>30</v>
      </c>
      <c r="AG767" s="240">
        <v>0.46527777777777773</v>
      </c>
      <c r="AH767" s="240">
        <v>0.52083333333333337</v>
      </c>
      <c r="AI767" s="12">
        <f t="shared" si="1892"/>
        <v>5.5555555555555636E-2</v>
      </c>
      <c r="AJ767" s="225">
        <f t="shared" si="1893"/>
        <v>1</v>
      </c>
      <c r="AK767" s="225">
        <f t="shared" si="1894"/>
        <v>20</v>
      </c>
      <c r="AL767" s="240">
        <v>0.46527777777777773</v>
      </c>
      <c r="AM767" s="240">
        <v>0.52083333333333337</v>
      </c>
      <c r="AN767" s="12">
        <f t="shared" si="1979"/>
        <v>5.5555555555555636E-2</v>
      </c>
      <c r="AO767" s="13">
        <f t="shared" si="1980"/>
        <v>1</v>
      </c>
      <c r="AP767" s="13">
        <f t="shared" si="1981"/>
        <v>20</v>
      </c>
      <c r="AQ767" s="240">
        <v>0.52986111111111112</v>
      </c>
      <c r="AR767" s="12">
        <f t="shared" si="1998"/>
        <v>9.0277777777777457E-3</v>
      </c>
      <c r="AS767" s="225">
        <f t="shared" si="1999"/>
        <v>0</v>
      </c>
      <c r="AT767" s="13">
        <f t="shared" si="2000"/>
        <v>13</v>
      </c>
      <c r="AU767" s="240">
        <v>0.53055555555555556</v>
      </c>
      <c r="AV767" s="226">
        <f t="shared" si="1949"/>
        <v>6.9444444444444198E-4</v>
      </c>
      <c r="AW767" s="13">
        <f t="shared" si="1950"/>
        <v>0</v>
      </c>
      <c r="AX767" s="13">
        <f t="shared" si="1951"/>
        <v>1</v>
      </c>
      <c r="AY767" s="240">
        <v>0.59513888888888888</v>
      </c>
      <c r="AZ767" s="12">
        <f t="shared" si="1898"/>
        <v>6.4583333333333326E-2</v>
      </c>
      <c r="BA767" s="225">
        <f t="shared" si="1899"/>
        <v>1</v>
      </c>
      <c r="BB767" s="225">
        <f t="shared" si="1900"/>
        <v>33</v>
      </c>
      <c r="BC767" s="240">
        <v>0.59513888888888888</v>
      </c>
      <c r="BD767" s="240">
        <v>0.59513888888888888</v>
      </c>
      <c r="BE767" s="12">
        <f t="shared" si="2001"/>
        <v>0</v>
      </c>
      <c r="BF767" s="13">
        <f t="shared" si="2002"/>
        <v>0</v>
      </c>
      <c r="BG767" s="13">
        <f t="shared" si="2003"/>
        <v>0</v>
      </c>
      <c r="BH767" s="240">
        <v>0.59513888888888888</v>
      </c>
      <c r="BI767" s="240">
        <v>0.59513888888888888</v>
      </c>
      <c r="BJ767" s="240"/>
      <c r="BK767" s="69">
        <f t="shared" si="2004"/>
        <v>0</v>
      </c>
      <c r="BL767" s="13">
        <f t="shared" si="2005"/>
        <v>0</v>
      </c>
      <c r="BM767" s="13">
        <f t="shared" si="2006"/>
        <v>0</v>
      </c>
      <c r="BN767" s="240">
        <v>0.60069444444444442</v>
      </c>
      <c r="BO767" s="12">
        <f t="shared" si="1465"/>
        <v>5.5555555555555358E-3</v>
      </c>
      <c r="BP767" s="225">
        <f t="shared" si="1466"/>
        <v>0</v>
      </c>
      <c r="BQ767" s="225">
        <f t="shared" si="1467"/>
        <v>8</v>
      </c>
      <c r="BR767" s="240">
        <v>0.60277777777777775</v>
      </c>
      <c r="BS767" s="12">
        <f t="shared" si="1368"/>
        <v>2.0833333333333259E-3</v>
      </c>
      <c r="BT767" s="225">
        <f t="shared" si="1369"/>
        <v>0</v>
      </c>
      <c r="BU767" s="225">
        <f t="shared" si="1370"/>
        <v>3</v>
      </c>
      <c r="BV767" s="240">
        <v>0.60277777777777775</v>
      </c>
      <c r="BW767" s="240">
        <v>0.60625000000000007</v>
      </c>
      <c r="BX767" s="12">
        <f t="shared" si="1982"/>
        <v>3.4722222222223209E-3</v>
      </c>
      <c r="BY767" s="13">
        <f t="shared" si="1983"/>
        <v>0</v>
      </c>
      <c r="BZ767" s="13">
        <f t="shared" si="1984"/>
        <v>5</v>
      </c>
      <c r="CA767" s="226">
        <f t="shared" si="1985"/>
        <v>0.16875000000000007</v>
      </c>
      <c r="CB767" s="13">
        <f t="shared" si="1986"/>
        <v>4</v>
      </c>
      <c r="CC767" s="13">
        <f t="shared" si="1987"/>
        <v>3</v>
      </c>
      <c r="CD767" s="12">
        <f t="shared" si="2007"/>
        <v>3.7499999999999922E-2</v>
      </c>
      <c r="CE767" s="13">
        <f t="shared" si="2008"/>
        <v>0</v>
      </c>
      <c r="CF767" s="13">
        <f t="shared" si="2009"/>
        <v>54</v>
      </c>
      <c r="CG767" s="12">
        <f t="shared" si="1904"/>
        <v>5.5555555555555636E-2</v>
      </c>
      <c r="CH767" s="13">
        <f t="shared" si="1905"/>
        <v>1</v>
      </c>
      <c r="CI767" s="13">
        <f t="shared" si="1906"/>
        <v>20</v>
      </c>
      <c r="CJ767" s="12">
        <f t="shared" si="1907"/>
        <v>6.4583333333333326E-2</v>
      </c>
      <c r="CK767" s="13">
        <f t="shared" si="1908"/>
        <v>1</v>
      </c>
      <c r="CL767" s="13">
        <f t="shared" si="1909"/>
        <v>33</v>
      </c>
      <c r="CM767" s="62"/>
      <c r="CN767" s="62"/>
      <c r="CO767" s="62"/>
      <c r="CP767" s="12">
        <f t="shared" si="1988"/>
        <v>6.4583333333333326E-2</v>
      </c>
      <c r="CQ767" s="13">
        <f t="shared" si="1989"/>
        <v>1</v>
      </c>
      <c r="CR767" s="13">
        <f t="shared" si="1990"/>
        <v>33</v>
      </c>
      <c r="CS767" s="240">
        <v>0</v>
      </c>
      <c r="CT767" s="13">
        <f t="shared" si="1991"/>
        <v>0</v>
      </c>
      <c r="CU767" s="13">
        <f t="shared" si="1992"/>
        <v>0</v>
      </c>
      <c r="CV767" s="240">
        <v>0</v>
      </c>
      <c r="CW767" s="13">
        <f t="shared" si="2010"/>
        <v>0</v>
      </c>
      <c r="CX767" s="13">
        <f t="shared" si="2011"/>
        <v>0</v>
      </c>
      <c r="CY767" s="240">
        <v>0</v>
      </c>
      <c r="CZ767" s="13">
        <f t="shared" si="2012"/>
        <v>0</v>
      </c>
      <c r="DA767" s="13">
        <f t="shared" si="2013"/>
        <v>0</v>
      </c>
      <c r="DB767" s="240">
        <v>0</v>
      </c>
      <c r="DC767" s="13">
        <f t="shared" si="2014"/>
        <v>0</v>
      </c>
      <c r="DD767" s="13">
        <f t="shared" si="2015"/>
        <v>0</v>
      </c>
      <c r="DE767" s="240">
        <v>0</v>
      </c>
      <c r="DF767" s="13">
        <f t="shared" si="2016"/>
        <v>0</v>
      </c>
      <c r="DG767" s="13">
        <f t="shared" si="2017"/>
        <v>0</v>
      </c>
      <c r="DH767" s="240">
        <v>0</v>
      </c>
      <c r="DI767" s="13">
        <f t="shared" si="1854"/>
        <v>0</v>
      </c>
      <c r="DJ767" s="13">
        <f t="shared" si="1855"/>
        <v>0</v>
      </c>
      <c r="DK767" s="240">
        <v>0</v>
      </c>
      <c r="DL767" s="35">
        <f t="shared" si="2018"/>
        <v>0</v>
      </c>
      <c r="DM767" s="35">
        <f t="shared" si="2019"/>
        <v>0</v>
      </c>
      <c r="DN767" s="66">
        <f t="shared" si="1912"/>
        <v>2711042.936000003</v>
      </c>
      <c r="DO767" s="74">
        <f t="shared" ref="DO767:DO827" si="2020">DO766+M767</f>
        <v>43576</v>
      </c>
      <c r="DP767" s="66">
        <f t="shared" ref="DP767:DP827" si="2021" xml:space="preserve"> K767/M767</f>
        <v>65.86440677966101</v>
      </c>
      <c r="DQ767" s="63">
        <f t="shared" ref="DQ767:DQ827" si="2022">DN767/DO767</f>
        <v>62.21413016339276</v>
      </c>
      <c r="DR767" s="66" t="e">
        <f t="shared" si="1939"/>
        <v>#NUM!</v>
      </c>
      <c r="DS767" s="96" t="e">
        <f t="shared" si="1940"/>
        <v>#NUM!</v>
      </c>
      <c r="DT767" s="66" t="e">
        <f t="shared" si="1941"/>
        <v>#NUM!</v>
      </c>
      <c r="DU767" s="66" t="e">
        <f t="shared" si="1942"/>
        <v>#NUM!</v>
      </c>
      <c r="FJ767" s="3">
        <f t="shared" si="1888"/>
        <v>4.8611111111111105E-2</v>
      </c>
      <c r="FK767" s="3">
        <f t="shared" si="1857"/>
        <v>2.7777777777777735E-2</v>
      </c>
      <c r="FL767" s="3">
        <f t="shared" si="1993"/>
        <v>9.0277777777777457E-3</v>
      </c>
    </row>
    <row r="768" spans="1:168">
      <c r="A768" s="554">
        <f t="shared" si="1943"/>
        <v>767</v>
      </c>
      <c r="B768" s="235">
        <f t="shared" si="1994"/>
        <v>50</v>
      </c>
      <c r="C768" s="236">
        <v>40921</v>
      </c>
      <c r="D768" s="475">
        <v>1</v>
      </c>
      <c r="E768" s="238" t="s">
        <v>915</v>
      </c>
      <c r="F768" s="235">
        <v>1</v>
      </c>
      <c r="G768" s="239" t="s">
        <v>302</v>
      </c>
      <c r="H768" s="239" t="s">
        <v>288</v>
      </c>
      <c r="I768" s="239" t="s">
        <v>656</v>
      </c>
      <c r="J768" s="240">
        <v>0.60416666666666663</v>
      </c>
      <c r="K768" s="237">
        <v>3729</v>
      </c>
      <c r="L768" s="239" t="s">
        <v>34</v>
      </c>
      <c r="M768" s="235">
        <v>59</v>
      </c>
      <c r="N768" s="235">
        <v>0</v>
      </c>
      <c r="O768" s="239"/>
      <c r="P768" s="240">
        <v>0.60416666666666663</v>
      </c>
      <c r="Q768" s="240">
        <v>0.60416666666666663</v>
      </c>
      <c r="R768" s="12">
        <f t="shared" si="1995"/>
        <v>0</v>
      </c>
      <c r="S768" s="13">
        <f t="shared" si="1996"/>
        <v>0</v>
      </c>
      <c r="T768" s="13">
        <f t="shared" si="1997"/>
        <v>0</v>
      </c>
      <c r="U768" s="240">
        <v>0.60763888888888895</v>
      </c>
      <c r="V768" s="12">
        <f t="shared" si="1913"/>
        <v>3.4722222222223209E-3</v>
      </c>
      <c r="W768" s="13">
        <f t="shared" si="1914"/>
        <v>0</v>
      </c>
      <c r="X768" s="225">
        <f t="shared" si="1915"/>
        <v>5</v>
      </c>
      <c r="Y768" s="240">
        <v>0.61458333333333337</v>
      </c>
      <c r="Z768" s="12">
        <f t="shared" si="1916"/>
        <v>6.9444444444444198E-3</v>
      </c>
      <c r="AA768" s="13">
        <f t="shared" si="1917"/>
        <v>0</v>
      </c>
      <c r="AB768" s="13">
        <f t="shared" si="1918"/>
        <v>10</v>
      </c>
      <c r="AC768" s="240">
        <v>0.62847222222222221</v>
      </c>
      <c r="AD768" s="12">
        <f t="shared" si="1891"/>
        <v>1.388888888888884E-2</v>
      </c>
      <c r="AE768" s="13">
        <f t="shared" si="1736"/>
        <v>0</v>
      </c>
      <c r="AF768" s="13">
        <f t="shared" si="1737"/>
        <v>20</v>
      </c>
      <c r="AG768" s="240">
        <v>0.63888888888888895</v>
      </c>
      <c r="AH768" s="240">
        <v>0.72916666666666663</v>
      </c>
      <c r="AI768" s="12">
        <f t="shared" si="1892"/>
        <v>9.0277777777777679E-2</v>
      </c>
      <c r="AJ768" s="225">
        <f t="shared" si="1893"/>
        <v>2</v>
      </c>
      <c r="AK768" s="225">
        <f t="shared" si="1894"/>
        <v>10</v>
      </c>
      <c r="AL768" s="240">
        <v>0.63888888888888895</v>
      </c>
      <c r="AM768" s="240">
        <v>0.72916666666666663</v>
      </c>
      <c r="AN768" s="12">
        <f t="shared" si="1979"/>
        <v>9.0277777777777679E-2</v>
      </c>
      <c r="AO768" s="13">
        <f t="shared" si="1980"/>
        <v>2</v>
      </c>
      <c r="AP768" s="13">
        <f t="shared" si="1981"/>
        <v>10</v>
      </c>
      <c r="AQ768" s="240">
        <v>0.74652777777777779</v>
      </c>
      <c r="AR768" s="12">
        <f t="shared" si="1998"/>
        <v>1.736111111111116E-2</v>
      </c>
      <c r="AS768" s="225">
        <f t="shared" si="1999"/>
        <v>0</v>
      </c>
      <c r="AT768" s="13">
        <f t="shared" si="2000"/>
        <v>25</v>
      </c>
      <c r="AU768" s="240">
        <v>0.74791666666666667</v>
      </c>
      <c r="AV768" s="226">
        <f t="shared" si="1949"/>
        <v>1.388888888888884E-3</v>
      </c>
      <c r="AW768" s="13">
        <f t="shared" si="1950"/>
        <v>0</v>
      </c>
      <c r="AX768" s="13">
        <f t="shared" si="1951"/>
        <v>2</v>
      </c>
      <c r="AY768" s="240">
        <v>0.8041666666666667</v>
      </c>
      <c r="AZ768" s="12">
        <f t="shared" si="1898"/>
        <v>5.6250000000000022E-2</v>
      </c>
      <c r="BA768" s="225">
        <f t="shared" si="1899"/>
        <v>1</v>
      </c>
      <c r="BB768" s="225">
        <f t="shared" si="1900"/>
        <v>21</v>
      </c>
      <c r="BC768" s="240">
        <v>0.8041666666666667</v>
      </c>
      <c r="BD768" s="240">
        <v>0.8041666666666667</v>
      </c>
      <c r="BE768" s="12">
        <f t="shared" si="2001"/>
        <v>0</v>
      </c>
      <c r="BF768" s="13">
        <f t="shared" si="2002"/>
        <v>0</v>
      </c>
      <c r="BG768" s="13">
        <f t="shared" si="2003"/>
        <v>0</v>
      </c>
      <c r="BH768" s="240">
        <v>0.8041666666666667</v>
      </c>
      <c r="BI768" s="240">
        <v>0.8041666666666667</v>
      </c>
      <c r="BJ768" s="240"/>
      <c r="BK768" s="69">
        <f t="shared" si="2004"/>
        <v>0</v>
      </c>
      <c r="BL768" s="13">
        <f t="shared" si="2005"/>
        <v>0</v>
      </c>
      <c r="BM768" s="13">
        <f t="shared" si="2006"/>
        <v>0</v>
      </c>
      <c r="BN768" s="240">
        <v>0.80902777777777779</v>
      </c>
      <c r="BO768" s="12">
        <f t="shared" si="1465"/>
        <v>4.8611111111110938E-3</v>
      </c>
      <c r="BP768" s="225">
        <f t="shared" si="1466"/>
        <v>0</v>
      </c>
      <c r="BQ768" s="225">
        <f t="shared" si="1467"/>
        <v>7</v>
      </c>
      <c r="BR768" s="240">
        <v>0.8125</v>
      </c>
      <c r="BS768" s="12">
        <f t="shared" si="1368"/>
        <v>3.4722222222222099E-3</v>
      </c>
      <c r="BT768" s="225">
        <f t="shared" si="1369"/>
        <v>0</v>
      </c>
      <c r="BU768" s="225">
        <f t="shared" si="1370"/>
        <v>5</v>
      </c>
      <c r="BV768" s="240">
        <v>0.8125</v>
      </c>
      <c r="BW768" s="240">
        <v>0.81597222222222221</v>
      </c>
      <c r="BX768" s="12">
        <f t="shared" si="1982"/>
        <v>3.4722222222222099E-3</v>
      </c>
      <c r="BY768" s="13">
        <f t="shared" si="1983"/>
        <v>0</v>
      </c>
      <c r="BZ768" s="13">
        <f t="shared" si="1984"/>
        <v>5</v>
      </c>
      <c r="CA768" s="226">
        <f t="shared" si="1985"/>
        <v>0.21180555555555558</v>
      </c>
      <c r="CB768" s="13">
        <f t="shared" si="1986"/>
        <v>5</v>
      </c>
      <c r="CC768" s="13">
        <f t="shared" si="1987"/>
        <v>5</v>
      </c>
      <c r="CD768" s="12">
        <f t="shared" si="2007"/>
        <v>3.9583333333333304E-2</v>
      </c>
      <c r="CE768" s="13">
        <f t="shared" si="2008"/>
        <v>0</v>
      </c>
      <c r="CF768" s="13">
        <f t="shared" si="2009"/>
        <v>57</v>
      </c>
      <c r="CG768" s="12">
        <f t="shared" si="1904"/>
        <v>9.0277777777777679E-2</v>
      </c>
      <c r="CH768" s="13">
        <f t="shared" si="1905"/>
        <v>2</v>
      </c>
      <c r="CI768" s="13">
        <f t="shared" si="1906"/>
        <v>10</v>
      </c>
      <c r="CJ768" s="12">
        <f t="shared" si="1907"/>
        <v>5.6250000000000022E-2</v>
      </c>
      <c r="CK768" s="13">
        <f t="shared" si="1908"/>
        <v>1</v>
      </c>
      <c r="CL768" s="13">
        <f t="shared" si="1909"/>
        <v>21</v>
      </c>
      <c r="CM768" s="62"/>
      <c r="CN768" s="62"/>
      <c r="CO768" s="62"/>
      <c r="CP768" s="12">
        <f t="shared" si="1988"/>
        <v>5.1388888888888914E-2</v>
      </c>
      <c r="CQ768" s="13">
        <f t="shared" si="1989"/>
        <v>1</v>
      </c>
      <c r="CR768" s="13">
        <f t="shared" si="1990"/>
        <v>14</v>
      </c>
      <c r="CS768" s="240">
        <v>0</v>
      </c>
      <c r="CT768" s="13">
        <f t="shared" si="1991"/>
        <v>0</v>
      </c>
      <c r="CU768" s="13">
        <f t="shared" si="1992"/>
        <v>0</v>
      </c>
      <c r="CV768" s="240">
        <v>0</v>
      </c>
      <c r="CW768" s="13">
        <f t="shared" si="2010"/>
        <v>0</v>
      </c>
      <c r="CX768" s="13">
        <f t="shared" si="2011"/>
        <v>0</v>
      </c>
      <c r="CY768" s="240">
        <v>0</v>
      </c>
      <c r="CZ768" s="13">
        <f t="shared" si="2012"/>
        <v>0</v>
      </c>
      <c r="DA768" s="13">
        <f t="shared" si="2013"/>
        <v>0</v>
      </c>
      <c r="DB768" s="240">
        <v>0</v>
      </c>
      <c r="DC768" s="13">
        <f t="shared" si="2014"/>
        <v>0</v>
      </c>
      <c r="DD768" s="13">
        <f t="shared" si="2015"/>
        <v>0</v>
      </c>
      <c r="DE768" s="240">
        <v>0</v>
      </c>
      <c r="DF768" s="13">
        <f t="shared" si="2016"/>
        <v>0</v>
      </c>
      <c r="DG768" s="13">
        <f t="shared" si="2017"/>
        <v>0</v>
      </c>
      <c r="DH768" s="240">
        <v>4.8611111111111112E-3</v>
      </c>
      <c r="DI768" s="13">
        <f t="shared" si="1854"/>
        <v>0</v>
      </c>
      <c r="DJ768" s="13">
        <f t="shared" si="1855"/>
        <v>7</v>
      </c>
      <c r="DK768" s="240">
        <v>0</v>
      </c>
      <c r="DL768" s="35">
        <f t="shared" si="2018"/>
        <v>0</v>
      </c>
      <c r="DM768" s="35">
        <f t="shared" si="2019"/>
        <v>0</v>
      </c>
      <c r="DN768" s="66">
        <f t="shared" si="1912"/>
        <v>2714771.936000003</v>
      </c>
      <c r="DO768" s="74">
        <f t="shared" si="2020"/>
        <v>43635</v>
      </c>
      <c r="DP768" s="66">
        <f t="shared" si="2021"/>
        <v>63.203389830508478</v>
      </c>
      <c r="DQ768" s="63">
        <f t="shared" si="2022"/>
        <v>62.21546776670111</v>
      </c>
      <c r="DR768" s="66" t="e">
        <f t="shared" si="1939"/>
        <v>#NUM!</v>
      </c>
      <c r="DS768" s="96" t="e">
        <f t="shared" si="1940"/>
        <v>#NUM!</v>
      </c>
      <c r="DT768" s="66" t="e">
        <f t="shared" si="1941"/>
        <v>#NUM!</v>
      </c>
      <c r="DU768" s="66" t="e">
        <f t="shared" si="1942"/>
        <v>#NUM!</v>
      </c>
      <c r="FJ768" s="3">
        <f t="shared" si="1888"/>
        <v>6.5277777777777879E-2</v>
      </c>
      <c r="FK768" s="3">
        <f t="shared" si="1857"/>
        <v>2.430555555555558E-2</v>
      </c>
      <c r="FL768" s="3">
        <f t="shared" si="1993"/>
        <v>1.736111111111116E-2</v>
      </c>
    </row>
    <row r="769" spans="1:168">
      <c r="A769" s="554">
        <f t="shared" si="1943"/>
        <v>768</v>
      </c>
      <c r="B769" s="235">
        <f t="shared" si="1994"/>
        <v>51</v>
      </c>
      <c r="C769" s="236">
        <v>40921</v>
      </c>
      <c r="D769" s="475">
        <v>1</v>
      </c>
      <c r="E769" s="238" t="s">
        <v>863</v>
      </c>
      <c r="F769" s="235">
        <v>18</v>
      </c>
      <c r="G769" s="239" t="s">
        <v>38</v>
      </c>
      <c r="H769" s="239" t="s">
        <v>406</v>
      </c>
      <c r="I769" s="239" t="s">
        <v>886</v>
      </c>
      <c r="J769" s="240">
        <v>0.64583333333333337</v>
      </c>
      <c r="K769" s="237">
        <v>3547</v>
      </c>
      <c r="L769" s="239" t="s">
        <v>34</v>
      </c>
      <c r="M769" s="235">
        <v>54</v>
      </c>
      <c r="N769" s="235">
        <v>5</v>
      </c>
      <c r="O769" s="239"/>
      <c r="P769" s="240">
        <v>0.64583333333333337</v>
      </c>
      <c r="Q769" s="240">
        <v>0.64583333333333337</v>
      </c>
      <c r="R769" s="12">
        <f t="shared" si="1995"/>
        <v>0</v>
      </c>
      <c r="S769" s="13">
        <f t="shared" si="1996"/>
        <v>0</v>
      </c>
      <c r="T769" s="13">
        <f t="shared" si="1997"/>
        <v>0</v>
      </c>
      <c r="U769" s="240">
        <v>0.65277777777777779</v>
      </c>
      <c r="V769" s="12">
        <f t="shared" si="1913"/>
        <v>6.9444444444444198E-3</v>
      </c>
      <c r="W769" s="13">
        <f t="shared" si="1914"/>
        <v>0</v>
      </c>
      <c r="X769" s="225">
        <f t="shared" si="1915"/>
        <v>10</v>
      </c>
      <c r="Y769" s="240">
        <v>0.66319444444444442</v>
      </c>
      <c r="Z769" s="12">
        <f t="shared" si="1916"/>
        <v>1.041666666666663E-2</v>
      </c>
      <c r="AA769" s="13">
        <f t="shared" si="1917"/>
        <v>0</v>
      </c>
      <c r="AB769" s="13">
        <f t="shared" si="1918"/>
        <v>15</v>
      </c>
      <c r="AC769" s="240">
        <v>0.72916666666666663</v>
      </c>
      <c r="AD769" s="12">
        <f t="shared" si="1891"/>
        <v>6.597222222222221E-2</v>
      </c>
      <c r="AE769" s="13">
        <f t="shared" si="1736"/>
        <v>1</v>
      </c>
      <c r="AF769" s="13">
        <f t="shared" si="1737"/>
        <v>35</v>
      </c>
      <c r="AG769" s="240">
        <v>0.73611111111111116</v>
      </c>
      <c r="AH769" s="240">
        <v>0.79166666666666663</v>
      </c>
      <c r="AI769" s="12">
        <f t="shared" si="1892"/>
        <v>5.5555555555555469E-2</v>
      </c>
      <c r="AJ769" s="225">
        <f t="shared" si="1893"/>
        <v>1</v>
      </c>
      <c r="AK769" s="225">
        <f t="shared" si="1894"/>
        <v>20</v>
      </c>
      <c r="AL769" s="240">
        <v>0.73611111111111116</v>
      </c>
      <c r="AM769" s="240">
        <v>0.79166666666666663</v>
      </c>
      <c r="AN769" s="12">
        <f t="shared" si="1979"/>
        <v>5.5555555555555469E-2</v>
      </c>
      <c r="AO769" s="13">
        <f t="shared" si="1980"/>
        <v>1</v>
      </c>
      <c r="AP769" s="13">
        <f t="shared" si="1981"/>
        <v>20</v>
      </c>
      <c r="AQ769" s="240">
        <v>0.91666666666666663</v>
      </c>
      <c r="AR769" s="12">
        <f t="shared" si="1998"/>
        <v>0.125</v>
      </c>
      <c r="AS769" s="225">
        <f t="shared" si="1999"/>
        <v>3</v>
      </c>
      <c r="AT769" s="13">
        <f t="shared" si="2000"/>
        <v>0</v>
      </c>
      <c r="AU769" s="240">
        <v>0.9243055555555556</v>
      </c>
      <c r="AV769" s="226">
        <f t="shared" si="1949"/>
        <v>7.6388888888889728E-3</v>
      </c>
      <c r="AW769" s="13">
        <f t="shared" si="1950"/>
        <v>0</v>
      </c>
      <c r="AX769" s="13">
        <f t="shared" si="1951"/>
        <v>11</v>
      </c>
      <c r="AY769" s="240">
        <v>0.99444444444444446</v>
      </c>
      <c r="AZ769" s="12">
        <f t="shared" si="1898"/>
        <v>7.0138888888888862E-2</v>
      </c>
      <c r="BA769" s="225">
        <f t="shared" si="1899"/>
        <v>1</v>
      </c>
      <c r="BB769" s="225">
        <f t="shared" si="1900"/>
        <v>41</v>
      </c>
      <c r="BC769" s="240">
        <v>0.99444444444444446</v>
      </c>
      <c r="BD769" s="240">
        <v>0.99444444444444446</v>
      </c>
      <c r="BE769" s="12">
        <f t="shared" si="2001"/>
        <v>0</v>
      </c>
      <c r="BF769" s="13">
        <f t="shared" si="2002"/>
        <v>0</v>
      </c>
      <c r="BG769" s="13">
        <f t="shared" si="2003"/>
        <v>0</v>
      </c>
      <c r="BH769" s="240">
        <v>0.99444444444444446</v>
      </c>
      <c r="BI769" s="240">
        <v>0.99444444444444446</v>
      </c>
      <c r="BJ769" s="240"/>
      <c r="BK769" s="69">
        <f t="shared" si="2004"/>
        <v>0</v>
      </c>
      <c r="BL769" s="13">
        <f t="shared" si="2005"/>
        <v>0</v>
      </c>
      <c r="BM769" s="13">
        <f t="shared" si="2006"/>
        <v>0</v>
      </c>
      <c r="BN769" s="240">
        <v>0.99791666666666667</v>
      </c>
      <c r="BO769" s="12">
        <f t="shared" si="1465"/>
        <v>3.4722222222222099E-3</v>
      </c>
      <c r="BP769" s="225">
        <f t="shared" si="1466"/>
        <v>0</v>
      </c>
      <c r="BQ769" s="225">
        <f t="shared" si="1467"/>
        <v>5</v>
      </c>
      <c r="BR769" s="240">
        <v>1.0013888888888889</v>
      </c>
      <c r="BS769" s="12">
        <f t="shared" si="1368"/>
        <v>3.4722222222222099E-3</v>
      </c>
      <c r="BT769" s="225">
        <f t="shared" si="1369"/>
        <v>0</v>
      </c>
      <c r="BU769" s="225">
        <f t="shared" si="1370"/>
        <v>5</v>
      </c>
      <c r="BV769" s="240">
        <v>1.0013888888888889</v>
      </c>
      <c r="BW769" s="240">
        <v>1.0048611111111112</v>
      </c>
      <c r="BX769" s="12">
        <f t="shared" si="1982"/>
        <v>3.4722222222223209E-3</v>
      </c>
      <c r="BY769" s="13">
        <f t="shared" si="1983"/>
        <v>0</v>
      </c>
      <c r="BZ769" s="13">
        <f t="shared" si="1984"/>
        <v>5</v>
      </c>
      <c r="CA769" s="226">
        <f t="shared" si="1985"/>
        <v>0.35902777777777783</v>
      </c>
      <c r="CB769" s="13">
        <f t="shared" si="1986"/>
        <v>8</v>
      </c>
      <c r="CC769" s="13">
        <f t="shared" si="1987"/>
        <v>37</v>
      </c>
      <c r="CD769" s="12">
        <f t="shared" si="2007"/>
        <v>0.19791666666666663</v>
      </c>
      <c r="CE769" s="13">
        <f t="shared" si="2008"/>
        <v>4</v>
      </c>
      <c r="CF769" s="13">
        <f t="shared" si="2009"/>
        <v>45</v>
      </c>
      <c r="CG769" s="12">
        <f t="shared" si="1904"/>
        <v>5.5555555555555469E-2</v>
      </c>
      <c r="CH769" s="13">
        <f t="shared" si="1905"/>
        <v>1</v>
      </c>
      <c r="CI769" s="13">
        <f t="shared" si="1906"/>
        <v>20</v>
      </c>
      <c r="CJ769" s="12">
        <f t="shared" si="1907"/>
        <v>7.0138888888888862E-2</v>
      </c>
      <c r="CK769" s="13">
        <f t="shared" si="1908"/>
        <v>1</v>
      </c>
      <c r="CL769" s="13">
        <f t="shared" si="1909"/>
        <v>41</v>
      </c>
      <c r="CM769" s="62"/>
      <c r="CN769" s="62"/>
      <c r="CO769" s="62"/>
      <c r="CP769" s="12">
        <f t="shared" si="1988"/>
        <v>6.3194444444444414E-2</v>
      </c>
      <c r="CQ769" s="13">
        <f t="shared" si="1989"/>
        <v>1</v>
      </c>
      <c r="CR769" s="13">
        <f t="shared" si="1990"/>
        <v>31</v>
      </c>
      <c r="CS769" s="240">
        <v>0</v>
      </c>
      <c r="CT769" s="13">
        <f t="shared" si="1991"/>
        <v>0</v>
      </c>
      <c r="CU769" s="13">
        <f t="shared" si="1992"/>
        <v>0</v>
      </c>
      <c r="CV769" s="240">
        <v>0</v>
      </c>
      <c r="CW769" s="13">
        <f t="shared" ref="CW769:CW776" si="2023">HOUR(CV769)</f>
        <v>0</v>
      </c>
      <c r="CX769" s="13">
        <f t="shared" ref="CX769:CX776" si="2024">MINUTE(CV769)</f>
        <v>0</v>
      </c>
      <c r="CY769" s="240">
        <v>0</v>
      </c>
      <c r="CZ769" s="13">
        <f t="shared" ref="CZ769:CZ775" si="2025">HOUR(CY769)</f>
        <v>0</v>
      </c>
      <c r="DA769" s="13">
        <f t="shared" ref="DA769:DA775" si="2026">MINUTE(CY769)</f>
        <v>0</v>
      </c>
      <c r="DB769" s="240">
        <v>0</v>
      </c>
      <c r="DC769" s="13">
        <f t="shared" ref="DC769:DC775" si="2027">HOUR(DB769)</f>
        <v>0</v>
      </c>
      <c r="DD769" s="13">
        <f t="shared" ref="DD769:DD775" si="2028">MINUTE(DB769)</f>
        <v>0</v>
      </c>
      <c r="DE769" s="240">
        <v>0</v>
      </c>
      <c r="DF769" s="13">
        <f t="shared" ref="DF769:DF775" si="2029">HOUR(DE769)</f>
        <v>0</v>
      </c>
      <c r="DG769" s="13">
        <f t="shared" ref="DG769:DG775" si="2030">MINUTE(DE769)</f>
        <v>0</v>
      </c>
      <c r="DH769" s="240">
        <v>6.9444444444444441E-3</v>
      </c>
      <c r="DI769" s="13">
        <f t="shared" si="1854"/>
        <v>0</v>
      </c>
      <c r="DJ769" s="13">
        <f t="shared" si="1855"/>
        <v>10</v>
      </c>
      <c r="DK769" s="240">
        <v>0</v>
      </c>
      <c r="DL769" s="35">
        <f t="shared" ref="DL769:DL775" si="2031">HOUR(DK769)</f>
        <v>0</v>
      </c>
      <c r="DM769" s="35">
        <f t="shared" ref="DM769:DM775" si="2032">MINUTE(DK769)</f>
        <v>0</v>
      </c>
      <c r="DN769" s="66">
        <f t="shared" si="1912"/>
        <v>2718318.936000003</v>
      </c>
      <c r="DO769" s="74">
        <f t="shared" si="2020"/>
        <v>43689</v>
      </c>
      <c r="DP769" s="66">
        <f t="shared" si="2021"/>
        <v>65.68518518518519</v>
      </c>
      <c r="DQ769" s="63">
        <f t="shared" si="2022"/>
        <v>62.219756368880105</v>
      </c>
      <c r="DR769" s="66" t="e">
        <f t="shared" si="1939"/>
        <v>#NUM!</v>
      </c>
      <c r="DS769" s="96" t="e">
        <f t="shared" si="1940"/>
        <v>#NUM!</v>
      </c>
      <c r="DT769" s="66" t="e">
        <f t="shared" si="1941"/>
        <v>#NUM!</v>
      </c>
      <c r="DU769" s="66" t="e">
        <f t="shared" si="1942"/>
        <v>#NUM!</v>
      </c>
      <c r="FJ769" s="3">
        <f t="shared" si="1888"/>
        <v>0.2333333333333335</v>
      </c>
      <c r="FK769" s="3">
        <f t="shared" si="1857"/>
        <v>8.3333333333333259E-2</v>
      </c>
      <c r="FL769" s="3">
        <f t="shared" si="1993"/>
        <v>0.125</v>
      </c>
    </row>
    <row r="770" spans="1:168">
      <c r="A770" s="554">
        <f t="shared" si="1943"/>
        <v>769</v>
      </c>
      <c r="B770" s="235">
        <f t="shared" si="1994"/>
        <v>52</v>
      </c>
      <c r="C770" s="236">
        <v>40921</v>
      </c>
      <c r="D770" s="475">
        <v>1</v>
      </c>
      <c r="E770" s="238" t="s">
        <v>881</v>
      </c>
      <c r="F770" s="235">
        <v>4</v>
      </c>
      <c r="G770" s="239" t="s">
        <v>532</v>
      </c>
      <c r="H770" s="239" t="s">
        <v>914</v>
      </c>
      <c r="I770" s="239" t="s">
        <v>25</v>
      </c>
      <c r="J770" s="240">
        <v>0.69791666666666663</v>
      </c>
      <c r="K770" s="237">
        <v>3540</v>
      </c>
      <c r="L770" s="239" t="s">
        <v>34</v>
      </c>
      <c r="M770" s="235">
        <v>59</v>
      </c>
      <c r="N770" s="235">
        <v>0</v>
      </c>
      <c r="O770" s="239"/>
      <c r="P770" s="240">
        <v>0.69791666666666663</v>
      </c>
      <c r="Q770" s="240">
        <v>0.69791666666666663</v>
      </c>
      <c r="R770" s="12">
        <f t="shared" si="1995"/>
        <v>0</v>
      </c>
      <c r="S770" s="13">
        <f t="shared" si="1996"/>
        <v>0</v>
      </c>
      <c r="T770" s="13">
        <f t="shared" si="1997"/>
        <v>0</v>
      </c>
      <c r="U770" s="240">
        <v>0.85069444444444453</v>
      </c>
      <c r="V770" s="12">
        <f t="shared" si="1913"/>
        <v>0.1527777777777779</v>
      </c>
      <c r="W770" s="13">
        <f t="shared" si="1914"/>
        <v>3</v>
      </c>
      <c r="X770" s="225">
        <f t="shared" si="1915"/>
        <v>40</v>
      </c>
      <c r="Y770" s="240">
        <v>0.85763888888888884</v>
      </c>
      <c r="Z770" s="12">
        <f t="shared" si="1916"/>
        <v>6.9444444444443088E-3</v>
      </c>
      <c r="AA770" s="13">
        <f t="shared" si="1917"/>
        <v>0</v>
      </c>
      <c r="AB770" s="13">
        <f t="shared" si="1918"/>
        <v>10</v>
      </c>
      <c r="AC770" s="240">
        <v>0.89583333333333337</v>
      </c>
      <c r="AD770" s="12">
        <f t="shared" si="1891"/>
        <v>3.8194444444444531E-2</v>
      </c>
      <c r="AE770" s="13">
        <f t="shared" si="1736"/>
        <v>0</v>
      </c>
      <c r="AF770" s="13">
        <f t="shared" si="1737"/>
        <v>55</v>
      </c>
      <c r="AG770" s="240">
        <v>0.89930555555555547</v>
      </c>
      <c r="AH770" s="240">
        <v>0.95833333333333337</v>
      </c>
      <c r="AI770" s="12">
        <f t="shared" si="1892"/>
        <v>5.9027777777777901E-2</v>
      </c>
      <c r="AJ770" s="225">
        <f t="shared" si="1893"/>
        <v>1</v>
      </c>
      <c r="AK770" s="225">
        <f t="shared" si="1894"/>
        <v>25</v>
      </c>
      <c r="AL770" s="240">
        <v>0.89930555555555547</v>
      </c>
      <c r="AM770" s="240">
        <v>0.95833333333333337</v>
      </c>
      <c r="AN770" s="12">
        <f t="shared" si="1979"/>
        <v>5.9027777777777901E-2</v>
      </c>
      <c r="AO770" s="13">
        <f t="shared" si="1980"/>
        <v>1</v>
      </c>
      <c r="AP770" s="13">
        <f t="shared" si="1981"/>
        <v>25</v>
      </c>
      <c r="AQ770" s="240">
        <v>1.038888888888889</v>
      </c>
      <c r="AR770" s="12">
        <f t="shared" si="1998"/>
        <v>8.0555555555555602E-2</v>
      </c>
      <c r="AS770" s="225">
        <f t="shared" si="1999"/>
        <v>1</v>
      </c>
      <c r="AT770" s="13">
        <f t="shared" si="2000"/>
        <v>56</v>
      </c>
      <c r="AU770" s="240">
        <v>1.0402777777777776</v>
      </c>
      <c r="AV770" s="226">
        <f t="shared" si="1949"/>
        <v>1.3888888888886619E-3</v>
      </c>
      <c r="AW770" s="13">
        <f t="shared" si="1950"/>
        <v>0</v>
      </c>
      <c r="AX770" s="13">
        <f t="shared" si="1951"/>
        <v>2</v>
      </c>
      <c r="AY770" s="240">
        <v>1.1902777777777778</v>
      </c>
      <c r="AZ770" s="12">
        <f t="shared" si="1898"/>
        <v>0.15000000000000013</v>
      </c>
      <c r="BA770" s="225">
        <f t="shared" si="1899"/>
        <v>3</v>
      </c>
      <c r="BB770" s="225">
        <f t="shared" si="1900"/>
        <v>36</v>
      </c>
      <c r="BC770" s="240">
        <v>1.1902777777777778</v>
      </c>
      <c r="BD770" s="240">
        <v>1.1902777777777778</v>
      </c>
      <c r="BE770" s="12">
        <f t="shared" si="2001"/>
        <v>0</v>
      </c>
      <c r="BF770" s="13">
        <f t="shared" si="2002"/>
        <v>0</v>
      </c>
      <c r="BG770" s="13">
        <f t="shared" si="2003"/>
        <v>0</v>
      </c>
      <c r="BH770" s="240">
        <v>1.1902777777777778</v>
      </c>
      <c r="BI770" s="240">
        <v>1.1902777777777778</v>
      </c>
      <c r="BJ770" s="240"/>
      <c r="BK770" s="69">
        <f t="shared" si="2004"/>
        <v>0</v>
      </c>
      <c r="BL770" s="13">
        <f t="shared" si="2005"/>
        <v>0</v>
      </c>
      <c r="BM770" s="13">
        <f t="shared" si="2006"/>
        <v>0</v>
      </c>
      <c r="BN770" s="240">
        <v>1.195138888888889</v>
      </c>
      <c r="BO770" s="12">
        <f t="shared" si="1465"/>
        <v>4.8611111111112049E-3</v>
      </c>
      <c r="BP770" s="225">
        <f t="shared" si="1466"/>
        <v>0</v>
      </c>
      <c r="BQ770" s="225">
        <f t="shared" si="1467"/>
        <v>7</v>
      </c>
      <c r="BR770" s="240">
        <v>1.1986111111111111</v>
      </c>
      <c r="BS770" s="12">
        <f t="shared" si="1368"/>
        <v>3.4722222222220989E-3</v>
      </c>
      <c r="BT770" s="225">
        <f t="shared" si="1369"/>
        <v>0</v>
      </c>
      <c r="BU770" s="225">
        <f t="shared" si="1370"/>
        <v>5</v>
      </c>
      <c r="BV770" s="240">
        <v>1.1986111111111111</v>
      </c>
      <c r="BW770" s="240">
        <v>1.2013888888888888</v>
      </c>
      <c r="BX770" s="12">
        <f t="shared" si="1982"/>
        <v>2.7777777777777679E-3</v>
      </c>
      <c r="BY770" s="13">
        <f t="shared" si="1983"/>
        <v>0</v>
      </c>
      <c r="BZ770" s="13">
        <f t="shared" si="1984"/>
        <v>4</v>
      </c>
      <c r="CA770" s="226">
        <f t="shared" si="1985"/>
        <v>0.50347222222222221</v>
      </c>
      <c r="CB770" s="13">
        <f t="shared" si="1986"/>
        <v>12</v>
      </c>
      <c r="CC770" s="13">
        <f t="shared" si="1987"/>
        <v>5</v>
      </c>
      <c r="CD770" s="12">
        <f t="shared" si="2007"/>
        <v>0.12708333333333344</v>
      </c>
      <c r="CE770" s="13">
        <f t="shared" si="2008"/>
        <v>3</v>
      </c>
      <c r="CF770" s="13">
        <f t="shared" si="2009"/>
        <v>3</v>
      </c>
      <c r="CG770" s="12">
        <f t="shared" si="1904"/>
        <v>5.9027777777777901E-2</v>
      </c>
      <c r="CH770" s="13">
        <f t="shared" si="1905"/>
        <v>1</v>
      </c>
      <c r="CI770" s="13">
        <f t="shared" si="1906"/>
        <v>25</v>
      </c>
      <c r="CJ770" s="12">
        <f t="shared" si="1907"/>
        <v>0.15000000000000013</v>
      </c>
      <c r="CK770" s="13">
        <f t="shared" si="1908"/>
        <v>3</v>
      </c>
      <c r="CL770" s="13">
        <f t="shared" si="1909"/>
        <v>36</v>
      </c>
      <c r="CM770" s="62"/>
      <c r="CN770" s="62"/>
      <c r="CO770" s="62"/>
      <c r="CP770" s="12">
        <f t="shared" si="1988"/>
        <v>5.0694444444444584E-2</v>
      </c>
      <c r="CQ770" s="13">
        <f t="shared" si="1989"/>
        <v>1</v>
      </c>
      <c r="CR770" s="13">
        <f t="shared" si="1990"/>
        <v>13</v>
      </c>
      <c r="CS770" s="240">
        <v>0</v>
      </c>
      <c r="CT770" s="13">
        <f t="shared" si="1991"/>
        <v>0</v>
      </c>
      <c r="CU770" s="13">
        <f t="shared" si="1992"/>
        <v>0</v>
      </c>
      <c r="CV770" s="240">
        <v>0</v>
      </c>
      <c r="CW770" s="13">
        <f t="shared" si="2023"/>
        <v>0</v>
      </c>
      <c r="CX770" s="13">
        <f t="shared" si="2024"/>
        <v>0</v>
      </c>
      <c r="CY770" s="240">
        <v>0</v>
      </c>
      <c r="CZ770" s="13">
        <f t="shared" si="2025"/>
        <v>0</v>
      </c>
      <c r="DA770" s="13">
        <f t="shared" si="2026"/>
        <v>0</v>
      </c>
      <c r="DB770" s="240">
        <v>0</v>
      </c>
      <c r="DC770" s="13">
        <f t="shared" si="2027"/>
        <v>0</v>
      </c>
      <c r="DD770" s="13">
        <f t="shared" si="2028"/>
        <v>0</v>
      </c>
      <c r="DE770" s="240">
        <v>0</v>
      </c>
      <c r="DF770" s="13">
        <f t="shared" si="2029"/>
        <v>0</v>
      </c>
      <c r="DG770" s="13">
        <f t="shared" si="2030"/>
        <v>0</v>
      </c>
      <c r="DH770" s="240">
        <v>9.930555555555555E-2</v>
      </c>
      <c r="DI770" s="13">
        <f>HOUR(DH770)</f>
        <v>2</v>
      </c>
      <c r="DJ770" s="13">
        <f>MINUTE(DH770)</f>
        <v>23</v>
      </c>
      <c r="DK770" s="240">
        <v>0</v>
      </c>
      <c r="DL770" s="35">
        <f t="shared" si="2031"/>
        <v>0</v>
      </c>
      <c r="DM770" s="35">
        <f t="shared" si="2032"/>
        <v>0</v>
      </c>
      <c r="DN770" s="66">
        <f t="shared" si="1912"/>
        <v>2721858.936000003</v>
      </c>
      <c r="DO770" s="74">
        <f t="shared" si="2020"/>
        <v>43748</v>
      </c>
      <c r="DP770" s="66">
        <f t="shared" si="2021"/>
        <v>60</v>
      </c>
      <c r="DQ770" s="63">
        <f t="shared" si="2022"/>
        <v>62.216762732010672</v>
      </c>
      <c r="DR770" s="66" t="e">
        <f t="shared" si="1939"/>
        <v>#NUM!</v>
      </c>
      <c r="DS770" s="96" t="e">
        <f t="shared" si="1940"/>
        <v>#NUM!</v>
      </c>
      <c r="DT770" s="66" t="e">
        <f t="shared" si="1941"/>
        <v>#NUM!</v>
      </c>
      <c r="DU770" s="66" t="e">
        <f t="shared" si="1942"/>
        <v>#NUM!</v>
      </c>
      <c r="FJ770" s="3">
        <f t="shared" si="1888"/>
        <v>0.29444444444444418</v>
      </c>
      <c r="FK770" s="3">
        <f t="shared" si="1857"/>
        <v>0.19791666666666674</v>
      </c>
      <c r="FL770" s="3">
        <f t="shared" si="1993"/>
        <v>8.0555555555555602E-2</v>
      </c>
    </row>
    <row r="771" spans="1:168">
      <c r="A771" s="554">
        <f t="shared" si="1943"/>
        <v>770</v>
      </c>
      <c r="B771" s="235">
        <f t="shared" si="1994"/>
        <v>53</v>
      </c>
      <c r="C771" s="236">
        <v>40922</v>
      </c>
      <c r="D771" s="475">
        <v>1</v>
      </c>
      <c r="E771" s="238" t="s">
        <v>916</v>
      </c>
      <c r="F771" s="235">
        <v>1</v>
      </c>
      <c r="G771" s="239" t="s">
        <v>492</v>
      </c>
      <c r="H771" s="239" t="s">
        <v>413</v>
      </c>
      <c r="I771" s="239" t="s">
        <v>689</v>
      </c>
      <c r="J771" s="240">
        <v>1.0416666666666666E-2</v>
      </c>
      <c r="K771" s="237">
        <v>3619</v>
      </c>
      <c r="L771" s="239" t="s">
        <v>34</v>
      </c>
      <c r="M771" s="235">
        <v>59</v>
      </c>
      <c r="N771" s="235">
        <v>0</v>
      </c>
      <c r="O771" s="239"/>
      <c r="P771" s="240">
        <v>1.0416666666666666E-2</v>
      </c>
      <c r="Q771" s="240">
        <v>1.0416666666666666E-2</v>
      </c>
      <c r="R771" s="12">
        <f>Q771-P771</f>
        <v>0</v>
      </c>
      <c r="S771" s="13">
        <f>HOUR(R771)</f>
        <v>0</v>
      </c>
      <c r="T771" s="13">
        <f>MINUTE(R771)</f>
        <v>0</v>
      </c>
      <c r="U771" s="240">
        <v>3.8194444444444441E-2</v>
      </c>
      <c r="V771" s="12">
        <f t="shared" si="1913"/>
        <v>2.7777777777777776E-2</v>
      </c>
      <c r="W771" s="13">
        <f t="shared" si="1914"/>
        <v>0</v>
      </c>
      <c r="X771" s="225">
        <f t="shared" si="1915"/>
        <v>40</v>
      </c>
      <c r="Y771" s="240">
        <v>4.5138888888888888E-2</v>
      </c>
      <c r="Z771" s="12">
        <f t="shared" si="1916"/>
        <v>6.9444444444444475E-3</v>
      </c>
      <c r="AA771" s="13">
        <f t="shared" si="1917"/>
        <v>0</v>
      </c>
      <c r="AB771" s="13">
        <f t="shared" si="1918"/>
        <v>10</v>
      </c>
      <c r="AC771" s="240">
        <v>8.6805555555555566E-2</v>
      </c>
      <c r="AD771" s="12">
        <f t="shared" si="1891"/>
        <v>4.1666666666666678E-2</v>
      </c>
      <c r="AE771" s="13">
        <f t="shared" si="1736"/>
        <v>1</v>
      </c>
      <c r="AF771" s="13">
        <f t="shared" si="1737"/>
        <v>0</v>
      </c>
      <c r="AG771" s="240">
        <v>9.0277777777777776E-2</v>
      </c>
      <c r="AH771" s="240">
        <v>0.125</v>
      </c>
      <c r="AI771" s="12">
        <f t="shared" si="1892"/>
        <v>3.4722222222222224E-2</v>
      </c>
      <c r="AJ771" s="225">
        <f t="shared" si="1893"/>
        <v>0</v>
      </c>
      <c r="AK771" s="225">
        <f t="shared" si="1894"/>
        <v>50</v>
      </c>
      <c r="AL771" s="240">
        <v>9.0277777777777776E-2</v>
      </c>
      <c r="AM771" s="240">
        <v>0.125</v>
      </c>
      <c r="AN771" s="12">
        <f t="shared" si="1979"/>
        <v>3.4722222222222224E-2</v>
      </c>
      <c r="AO771" s="13">
        <f t="shared" si="1980"/>
        <v>0</v>
      </c>
      <c r="AP771" s="13">
        <f t="shared" si="1981"/>
        <v>50</v>
      </c>
      <c r="AQ771" s="240">
        <v>0.22222222222222221</v>
      </c>
      <c r="AR771" s="12">
        <f t="shared" si="1998"/>
        <v>9.722222222222221E-2</v>
      </c>
      <c r="AS771" s="225">
        <f t="shared" si="1999"/>
        <v>2</v>
      </c>
      <c r="AT771" s="13">
        <f t="shared" si="2000"/>
        <v>20</v>
      </c>
      <c r="AU771" s="240">
        <v>0.22500000000000001</v>
      </c>
      <c r="AV771" s="226">
        <f t="shared" si="1949"/>
        <v>2.7777777777777957E-3</v>
      </c>
      <c r="AW771" s="13">
        <f t="shared" si="1950"/>
        <v>0</v>
      </c>
      <c r="AX771" s="13">
        <f t="shared" si="1951"/>
        <v>4</v>
      </c>
      <c r="AY771" s="240">
        <v>0.31111111111111112</v>
      </c>
      <c r="AZ771" s="12">
        <f t="shared" si="1898"/>
        <v>8.611111111111111E-2</v>
      </c>
      <c r="BA771" s="225">
        <f t="shared" si="1899"/>
        <v>2</v>
      </c>
      <c r="BB771" s="225">
        <f t="shared" si="1900"/>
        <v>4</v>
      </c>
      <c r="BC771" s="240">
        <v>0.31111111111111112</v>
      </c>
      <c r="BD771" s="240">
        <v>0.31111111111111112</v>
      </c>
      <c r="BE771" s="12">
        <f>BD771-BC771</f>
        <v>0</v>
      </c>
      <c r="BF771" s="13">
        <f>HOUR(BE771)</f>
        <v>0</v>
      </c>
      <c r="BG771" s="13">
        <f>MINUTE(BE771)</f>
        <v>0</v>
      </c>
      <c r="BH771" s="240">
        <v>0.31111111111111112</v>
      </c>
      <c r="BI771" s="240">
        <v>0.31111111111111112</v>
      </c>
      <c r="BJ771" s="240"/>
      <c r="BK771" s="69">
        <f>BI771-BH771</f>
        <v>0</v>
      </c>
      <c r="BL771" s="13">
        <f>HOUR(BK771)</f>
        <v>0</v>
      </c>
      <c r="BM771" s="13">
        <f>MINUTE(BK771)</f>
        <v>0</v>
      </c>
      <c r="BN771" s="240">
        <v>0.31597222222222221</v>
      </c>
      <c r="BO771" s="12">
        <f t="shared" si="1465"/>
        <v>4.8611111111110938E-3</v>
      </c>
      <c r="BP771" s="225">
        <f t="shared" si="1466"/>
        <v>0</v>
      </c>
      <c r="BQ771" s="225">
        <f t="shared" si="1467"/>
        <v>7</v>
      </c>
      <c r="BR771" s="240">
        <v>0.31944444444444448</v>
      </c>
      <c r="BS771" s="12">
        <f t="shared" si="1368"/>
        <v>3.4722222222222654E-3</v>
      </c>
      <c r="BT771" s="225">
        <f t="shared" si="1369"/>
        <v>0</v>
      </c>
      <c r="BU771" s="225">
        <f t="shared" si="1370"/>
        <v>5</v>
      </c>
      <c r="BV771" s="240">
        <v>0.31944444444444448</v>
      </c>
      <c r="BW771" s="240">
        <v>0.32291666666666669</v>
      </c>
      <c r="BX771" s="12">
        <f t="shared" si="1982"/>
        <v>3.4722222222222099E-3</v>
      </c>
      <c r="BY771" s="13">
        <f t="shared" si="1983"/>
        <v>0</v>
      </c>
      <c r="BZ771" s="13">
        <f t="shared" si="1984"/>
        <v>5</v>
      </c>
      <c r="CA771" s="226">
        <f>BW771-P771</f>
        <v>0.3125</v>
      </c>
      <c r="CB771" s="13">
        <f>HOUR(CA771)</f>
        <v>7</v>
      </c>
      <c r="CC771" s="13">
        <f>MINUTE(CA771)</f>
        <v>30</v>
      </c>
      <c r="CD771" s="12">
        <f>AD771+AR771+BO771+BS771</f>
        <v>0.14722222222222225</v>
      </c>
      <c r="CE771" s="13">
        <f>HOUR(CD771)</f>
        <v>3</v>
      </c>
      <c r="CF771" s="13">
        <f>MINUTE(CD771)</f>
        <v>32</v>
      </c>
      <c r="CG771" s="12">
        <f t="shared" si="1904"/>
        <v>3.4722222222222224E-2</v>
      </c>
      <c r="CH771" s="13">
        <f t="shared" si="1905"/>
        <v>0</v>
      </c>
      <c r="CI771" s="13">
        <f t="shared" si="1906"/>
        <v>50</v>
      </c>
      <c r="CJ771" s="12">
        <f t="shared" si="1907"/>
        <v>8.611111111111111E-2</v>
      </c>
      <c r="CK771" s="13">
        <f t="shared" si="1908"/>
        <v>2</v>
      </c>
      <c r="CL771" s="13">
        <f t="shared" si="1909"/>
        <v>4</v>
      </c>
      <c r="CM771" s="62"/>
      <c r="CN771" s="62"/>
      <c r="CO771" s="62"/>
      <c r="CP771" s="12">
        <f t="shared" si="1988"/>
        <v>7.0833333333333331E-2</v>
      </c>
      <c r="CQ771" s="13">
        <f t="shared" si="1989"/>
        <v>1</v>
      </c>
      <c r="CR771" s="13">
        <f t="shared" si="1990"/>
        <v>42</v>
      </c>
      <c r="CS771" s="240">
        <v>0</v>
      </c>
      <c r="CT771" s="13">
        <f t="shared" si="1991"/>
        <v>0</v>
      </c>
      <c r="CU771" s="13">
        <f t="shared" si="1992"/>
        <v>0</v>
      </c>
      <c r="CV771" s="240">
        <v>1.5277777777777777E-2</v>
      </c>
      <c r="CW771" s="13">
        <f t="shared" si="2023"/>
        <v>0</v>
      </c>
      <c r="CX771" s="13">
        <f t="shared" si="2024"/>
        <v>22</v>
      </c>
      <c r="CY771" s="240">
        <v>0</v>
      </c>
      <c r="CZ771" s="13">
        <f t="shared" si="2025"/>
        <v>0</v>
      </c>
      <c r="DA771" s="13">
        <f t="shared" si="2026"/>
        <v>0</v>
      </c>
      <c r="DB771" s="240">
        <v>0</v>
      </c>
      <c r="DC771" s="13">
        <f t="shared" si="2027"/>
        <v>0</v>
      </c>
      <c r="DD771" s="13">
        <f t="shared" si="2028"/>
        <v>0</v>
      </c>
      <c r="DE771" s="240">
        <v>0</v>
      </c>
      <c r="DF771" s="13">
        <f t="shared" si="2029"/>
        <v>0</v>
      </c>
      <c r="DG771" s="13">
        <f t="shared" si="2030"/>
        <v>0</v>
      </c>
      <c r="DH771" s="240">
        <v>0</v>
      </c>
      <c r="DI771" s="13">
        <f>HOUR(DH771)</f>
        <v>0</v>
      </c>
      <c r="DJ771" s="13">
        <f>MINUTE(DH771)</f>
        <v>0</v>
      </c>
      <c r="DK771" s="240">
        <v>0</v>
      </c>
      <c r="DL771" s="35">
        <f t="shared" si="2031"/>
        <v>0</v>
      </c>
      <c r="DM771" s="35">
        <f t="shared" si="2032"/>
        <v>0</v>
      </c>
      <c r="DN771" s="66">
        <f t="shared" si="1912"/>
        <v>2725477.936000003</v>
      </c>
      <c r="DO771" s="74">
        <f t="shared" si="2020"/>
        <v>43807</v>
      </c>
      <c r="DP771" s="66">
        <f t="shared" si="2021"/>
        <v>61.33898305084746</v>
      </c>
      <c r="DQ771" s="63">
        <f t="shared" si="2022"/>
        <v>62.21558052366067</v>
      </c>
      <c r="DR771" s="66" t="e">
        <f t="shared" si="1939"/>
        <v>#NUM!</v>
      </c>
      <c r="DS771" s="96" t="e">
        <f t="shared" si="1940"/>
        <v>#NUM!</v>
      </c>
      <c r="DT771" s="66" t="e">
        <f t="shared" si="1941"/>
        <v>#NUM!</v>
      </c>
      <c r="DU771" s="66" t="e">
        <f t="shared" si="1942"/>
        <v>#NUM!</v>
      </c>
      <c r="FJ771" s="3">
        <f t="shared" si="1888"/>
        <v>0.19166666666666665</v>
      </c>
      <c r="FK771" s="3">
        <f t="shared" si="1857"/>
        <v>7.6388888888888895E-2</v>
      </c>
      <c r="FL771" s="3">
        <f t="shared" si="1993"/>
        <v>9.722222222222221E-2</v>
      </c>
    </row>
    <row r="772" spans="1:168">
      <c r="A772" s="554">
        <f t="shared" si="1943"/>
        <v>771</v>
      </c>
      <c r="B772" s="235">
        <f t="shared" si="1994"/>
        <v>54</v>
      </c>
      <c r="C772" s="236">
        <v>40922</v>
      </c>
      <c r="D772" s="475">
        <v>1</v>
      </c>
      <c r="E772" s="238" t="s">
        <v>863</v>
      </c>
      <c r="F772" s="235">
        <v>19</v>
      </c>
      <c r="G772" s="239" t="s">
        <v>38</v>
      </c>
      <c r="H772" s="239" t="s">
        <v>406</v>
      </c>
      <c r="I772" s="239" t="s">
        <v>886</v>
      </c>
      <c r="J772" s="240">
        <v>0.10416666666666667</v>
      </c>
      <c r="K772" s="237">
        <v>3693</v>
      </c>
      <c r="L772" s="239" t="s">
        <v>34</v>
      </c>
      <c r="M772" s="235">
        <v>56</v>
      </c>
      <c r="N772" s="235">
        <v>3</v>
      </c>
      <c r="O772" s="239"/>
      <c r="P772" s="240">
        <v>0.10416666666666667</v>
      </c>
      <c r="Q772" s="240">
        <v>0.10416666666666667</v>
      </c>
      <c r="R772" s="12">
        <f>Q772-P772</f>
        <v>0</v>
      </c>
      <c r="S772" s="13">
        <f>HOUR(R772)</f>
        <v>0</v>
      </c>
      <c r="T772" s="13">
        <f>MINUTE(R772)</f>
        <v>0</v>
      </c>
      <c r="U772" s="240">
        <v>0.24305555555555555</v>
      </c>
      <c r="V772" s="12">
        <f t="shared" si="1913"/>
        <v>0.1388888888888889</v>
      </c>
      <c r="W772" s="13">
        <f t="shared" si="1914"/>
        <v>3</v>
      </c>
      <c r="X772" s="225">
        <f t="shared" si="1915"/>
        <v>20</v>
      </c>
      <c r="Y772" s="240">
        <v>0.25</v>
      </c>
      <c r="Z772" s="12">
        <f t="shared" si="1916"/>
        <v>6.9444444444444475E-3</v>
      </c>
      <c r="AA772" s="13">
        <f t="shared" si="1917"/>
        <v>0</v>
      </c>
      <c r="AB772" s="13">
        <f t="shared" si="1918"/>
        <v>10</v>
      </c>
      <c r="AC772" s="240">
        <v>0.28819444444444448</v>
      </c>
      <c r="AD772" s="12">
        <f t="shared" si="1891"/>
        <v>3.8194444444444475E-2</v>
      </c>
      <c r="AE772" s="13">
        <f t="shared" si="1736"/>
        <v>0</v>
      </c>
      <c r="AF772" s="13">
        <f t="shared" si="1737"/>
        <v>55</v>
      </c>
      <c r="AG772" s="240">
        <v>0.29166666666666669</v>
      </c>
      <c r="AH772" s="240">
        <v>0.32291666666666669</v>
      </c>
      <c r="AI772" s="12">
        <f t="shared" si="1892"/>
        <v>3.125E-2</v>
      </c>
      <c r="AJ772" s="225">
        <f t="shared" si="1893"/>
        <v>0</v>
      </c>
      <c r="AK772" s="225">
        <f t="shared" si="1894"/>
        <v>45</v>
      </c>
      <c r="AL772" s="240">
        <v>0.29166666666666669</v>
      </c>
      <c r="AM772" s="240">
        <v>0.32291666666666669</v>
      </c>
      <c r="AN772" s="12">
        <f t="shared" si="1979"/>
        <v>3.125E-2</v>
      </c>
      <c r="AO772" s="13">
        <f t="shared" si="1980"/>
        <v>0</v>
      </c>
      <c r="AP772" s="13">
        <f t="shared" si="1981"/>
        <v>45</v>
      </c>
      <c r="AQ772" s="240">
        <v>0.38194444444444442</v>
      </c>
      <c r="AR772" s="12">
        <f t="shared" si="1998"/>
        <v>5.9027777777777735E-2</v>
      </c>
      <c r="AS772" s="225">
        <f t="shared" si="1999"/>
        <v>1</v>
      </c>
      <c r="AT772" s="13">
        <f t="shared" si="2000"/>
        <v>25</v>
      </c>
      <c r="AU772" s="240">
        <v>0.38750000000000001</v>
      </c>
      <c r="AV772" s="226">
        <f t="shared" si="1949"/>
        <v>5.5555555555555913E-3</v>
      </c>
      <c r="AW772" s="13">
        <f t="shared" si="1950"/>
        <v>0</v>
      </c>
      <c r="AX772" s="13">
        <f t="shared" si="1951"/>
        <v>8</v>
      </c>
      <c r="AY772" s="240">
        <v>0.47986111111111113</v>
      </c>
      <c r="AZ772" s="12">
        <f t="shared" si="1898"/>
        <v>9.2361111111111116E-2</v>
      </c>
      <c r="BA772" s="225">
        <f t="shared" si="1899"/>
        <v>2</v>
      </c>
      <c r="BB772" s="225">
        <f t="shared" si="1900"/>
        <v>13</v>
      </c>
      <c r="BC772" s="240">
        <v>0.47986111111111113</v>
      </c>
      <c r="BD772" s="240">
        <v>0.47986111111111113</v>
      </c>
      <c r="BE772" s="12">
        <f>BD772-BC772</f>
        <v>0</v>
      </c>
      <c r="BF772" s="13">
        <f>HOUR(BE772)</f>
        <v>0</v>
      </c>
      <c r="BG772" s="13">
        <f>MINUTE(BE772)</f>
        <v>0</v>
      </c>
      <c r="BH772" s="240">
        <v>0.47986111111111113</v>
      </c>
      <c r="BI772" s="240">
        <v>0.47986111111111113</v>
      </c>
      <c r="BJ772" s="240"/>
      <c r="BK772" s="69">
        <f>BI772-BH772</f>
        <v>0</v>
      </c>
      <c r="BL772" s="13">
        <f>HOUR(BK772)</f>
        <v>0</v>
      </c>
      <c r="BM772" s="13">
        <f>MINUTE(BK772)</f>
        <v>0</v>
      </c>
      <c r="BN772" s="240">
        <v>0.4861111111111111</v>
      </c>
      <c r="BO772" s="12">
        <f t="shared" si="1465"/>
        <v>6.2499999999999778E-3</v>
      </c>
      <c r="BP772" s="225">
        <f t="shared" si="1466"/>
        <v>0</v>
      </c>
      <c r="BQ772" s="225">
        <f t="shared" si="1467"/>
        <v>9</v>
      </c>
      <c r="BR772" s="240">
        <v>0.48958333333333331</v>
      </c>
      <c r="BS772" s="12">
        <f t="shared" si="1368"/>
        <v>3.4722222222222099E-3</v>
      </c>
      <c r="BT772" s="225">
        <f t="shared" si="1369"/>
        <v>0</v>
      </c>
      <c r="BU772" s="225">
        <f t="shared" si="1370"/>
        <v>5</v>
      </c>
      <c r="BV772" s="240">
        <v>0.48958333333333331</v>
      </c>
      <c r="BW772" s="240">
        <v>0.49305555555555558</v>
      </c>
      <c r="BX772" s="12">
        <f t="shared" si="1982"/>
        <v>3.4722222222222654E-3</v>
      </c>
      <c r="BY772" s="13">
        <f t="shared" si="1983"/>
        <v>0</v>
      </c>
      <c r="BZ772" s="13">
        <f t="shared" si="1984"/>
        <v>5</v>
      </c>
      <c r="CA772" s="226">
        <f>BW772-P772</f>
        <v>0.3888888888888889</v>
      </c>
      <c r="CB772" s="13">
        <f>HOUR(CA772)</f>
        <v>9</v>
      </c>
      <c r="CC772" s="13">
        <f>MINUTE(CA772)</f>
        <v>20</v>
      </c>
      <c r="CD772" s="12">
        <f>AD772+AR772+BO772+BS772</f>
        <v>0.1069444444444444</v>
      </c>
      <c r="CE772" s="13">
        <f>HOUR(CD772)</f>
        <v>2</v>
      </c>
      <c r="CF772" s="13">
        <f>MINUTE(CD772)</f>
        <v>34</v>
      </c>
      <c r="CG772" s="12">
        <f t="shared" si="1904"/>
        <v>3.125E-2</v>
      </c>
      <c r="CH772" s="13">
        <f t="shared" si="1905"/>
        <v>0</v>
      </c>
      <c r="CI772" s="13">
        <f t="shared" si="1906"/>
        <v>45</v>
      </c>
      <c r="CJ772" s="12">
        <f t="shared" si="1907"/>
        <v>9.2361111111111116E-2</v>
      </c>
      <c r="CK772" s="13">
        <f t="shared" si="1908"/>
        <v>2</v>
      </c>
      <c r="CL772" s="13">
        <f t="shared" si="1909"/>
        <v>13</v>
      </c>
      <c r="CM772" s="62"/>
      <c r="CN772" s="62"/>
      <c r="CO772" s="62"/>
      <c r="CP772" s="12">
        <f t="shared" si="1988"/>
        <v>4.5138888888888895E-2</v>
      </c>
      <c r="CQ772" s="13">
        <f t="shared" si="1989"/>
        <v>1</v>
      </c>
      <c r="CR772" s="13">
        <f t="shared" si="1990"/>
        <v>5</v>
      </c>
      <c r="CS772" s="240">
        <v>0</v>
      </c>
      <c r="CT772" s="13">
        <f t="shared" si="1991"/>
        <v>0</v>
      </c>
      <c r="CU772" s="13">
        <f t="shared" si="1992"/>
        <v>0</v>
      </c>
      <c r="CV772" s="240">
        <v>0</v>
      </c>
      <c r="CW772" s="13">
        <f t="shared" si="2023"/>
        <v>0</v>
      </c>
      <c r="CX772" s="13">
        <f t="shared" si="2024"/>
        <v>0</v>
      </c>
      <c r="CY772" s="240">
        <v>0</v>
      </c>
      <c r="CZ772" s="13">
        <f t="shared" si="2025"/>
        <v>0</v>
      </c>
      <c r="DA772" s="13">
        <f t="shared" si="2026"/>
        <v>0</v>
      </c>
      <c r="DB772" s="240">
        <v>0</v>
      </c>
      <c r="DC772" s="13">
        <f t="shared" si="2027"/>
        <v>0</v>
      </c>
      <c r="DD772" s="13">
        <f t="shared" si="2028"/>
        <v>0</v>
      </c>
      <c r="DE772" s="240">
        <v>0</v>
      </c>
      <c r="DF772" s="13">
        <f t="shared" si="2029"/>
        <v>0</v>
      </c>
      <c r="DG772" s="13">
        <f t="shared" si="2030"/>
        <v>0</v>
      </c>
      <c r="DH772" s="240">
        <v>4.7222222222222221E-2</v>
      </c>
      <c r="DI772" s="13">
        <f t="shared" ref="DI772:DI783" si="2033">HOUR(DH772)</f>
        <v>1</v>
      </c>
      <c r="DJ772" s="13">
        <f t="shared" ref="DJ772:DJ783" si="2034">MINUTE(DH772)</f>
        <v>8</v>
      </c>
      <c r="DK772" s="240">
        <v>0</v>
      </c>
      <c r="DL772" s="35">
        <f t="shared" si="2031"/>
        <v>0</v>
      </c>
      <c r="DM772" s="35">
        <f t="shared" si="2032"/>
        <v>0</v>
      </c>
      <c r="DN772" s="66">
        <f t="shared" si="1912"/>
        <v>2729170.936000003</v>
      </c>
      <c r="DO772" s="74">
        <f t="shared" si="2020"/>
        <v>43863</v>
      </c>
      <c r="DP772" s="66">
        <f t="shared" si="2021"/>
        <v>65.946428571428569</v>
      </c>
      <c r="DQ772" s="63">
        <f t="shared" si="2022"/>
        <v>62.220343706540888</v>
      </c>
      <c r="DR772" s="66" t="e">
        <f t="shared" si="1939"/>
        <v>#NUM!</v>
      </c>
      <c r="DS772" s="96" t="e">
        <f t="shared" si="1940"/>
        <v>#NUM!</v>
      </c>
      <c r="DT772" s="66" t="e">
        <f t="shared" si="1941"/>
        <v>#NUM!</v>
      </c>
      <c r="DU772" s="66" t="e">
        <f t="shared" si="1942"/>
        <v>#NUM!</v>
      </c>
      <c r="FJ772" s="3">
        <f t="shared" si="1888"/>
        <v>0.26527777777777778</v>
      </c>
      <c r="FK772" s="3">
        <f t="shared" ref="FK772:FK785" si="2035">AC772-J772</f>
        <v>0.18402777777777779</v>
      </c>
      <c r="FL772" s="3">
        <f t="shared" si="1993"/>
        <v>5.9027777777777735E-2</v>
      </c>
    </row>
    <row r="773" spans="1:168">
      <c r="A773" s="554">
        <f t="shared" si="1943"/>
        <v>772</v>
      </c>
      <c r="B773" s="235">
        <f t="shared" si="1994"/>
        <v>55</v>
      </c>
      <c r="C773" s="236">
        <v>40922</v>
      </c>
      <c r="D773" s="475">
        <v>1</v>
      </c>
      <c r="E773" s="238" t="s">
        <v>862</v>
      </c>
      <c r="F773" s="235">
        <v>2</v>
      </c>
      <c r="G773" s="239" t="s">
        <v>823</v>
      </c>
      <c r="H773" s="239" t="s">
        <v>413</v>
      </c>
      <c r="I773" s="239" t="s">
        <v>822</v>
      </c>
      <c r="J773" s="240">
        <v>0.67361111111111116</v>
      </c>
      <c r="K773" s="237">
        <v>3580</v>
      </c>
      <c r="L773" s="239" t="s">
        <v>34</v>
      </c>
      <c r="M773" s="235">
        <v>59</v>
      </c>
      <c r="N773" s="235">
        <v>0</v>
      </c>
      <c r="O773" s="239"/>
      <c r="P773" s="240">
        <v>0.67361111111111116</v>
      </c>
      <c r="Q773" s="240">
        <v>0.67361111111111116</v>
      </c>
      <c r="R773" s="12">
        <f>Q773-P773</f>
        <v>0</v>
      </c>
      <c r="S773" s="13">
        <f>HOUR(R773)</f>
        <v>0</v>
      </c>
      <c r="T773" s="13">
        <f>MINUTE(R773)</f>
        <v>0</v>
      </c>
      <c r="U773" s="240">
        <v>0.68055555555555547</v>
      </c>
      <c r="V773" s="12">
        <f t="shared" si="1913"/>
        <v>6.9444444444443088E-3</v>
      </c>
      <c r="W773" s="13">
        <f t="shared" si="1914"/>
        <v>0</v>
      </c>
      <c r="X773" s="225">
        <f t="shared" si="1915"/>
        <v>10</v>
      </c>
      <c r="Y773" s="240">
        <v>0.69444444444444453</v>
      </c>
      <c r="Z773" s="12">
        <f t="shared" si="1916"/>
        <v>1.3888888888889062E-2</v>
      </c>
      <c r="AA773" s="13">
        <f t="shared" si="1917"/>
        <v>0</v>
      </c>
      <c r="AB773" s="13">
        <f t="shared" si="1918"/>
        <v>20</v>
      </c>
      <c r="AC773" s="240">
        <v>0.71527777777777779</v>
      </c>
      <c r="AD773" s="12">
        <f t="shared" si="1891"/>
        <v>2.0833333333333259E-2</v>
      </c>
      <c r="AE773" s="13">
        <f t="shared" si="1736"/>
        <v>0</v>
      </c>
      <c r="AF773" s="13">
        <f t="shared" si="1737"/>
        <v>30</v>
      </c>
      <c r="AG773" s="240">
        <v>0.71875</v>
      </c>
      <c r="AH773" s="240">
        <v>0.83333333333333337</v>
      </c>
      <c r="AI773" s="12">
        <f t="shared" si="1892"/>
        <v>0.11458333333333337</v>
      </c>
      <c r="AJ773" s="225">
        <f t="shared" si="1893"/>
        <v>2</v>
      </c>
      <c r="AK773" s="225">
        <f t="shared" si="1894"/>
        <v>45</v>
      </c>
      <c r="AL773" s="240">
        <v>0.71875</v>
      </c>
      <c r="AM773" s="240">
        <v>0.83333333333333337</v>
      </c>
      <c r="AN773" s="12">
        <f t="shared" si="1979"/>
        <v>0.11458333333333337</v>
      </c>
      <c r="AO773" s="13">
        <f t="shared" si="1980"/>
        <v>2</v>
      </c>
      <c r="AP773" s="13">
        <f t="shared" si="1981"/>
        <v>45</v>
      </c>
      <c r="AQ773" s="240">
        <v>0.79861111111111116</v>
      </c>
      <c r="AR773" s="12">
        <v>2.0833333333333333E-3</v>
      </c>
      <c r="AS773" s="225">
        <f t="shared" si="1999"/>
        <v>0</v>
      </c>
      <c r="AT773" s="13">
        <f t="shared" si="2000"/>
        <v>3</v>
      </c>
      <c r="AU773" s="240">
        <v>0.80069444444444438</v>
      </c>
      <c r="AV773" s="226">
        <f t="shared" si="1949"/>
        <v>2.0833333333332149E-3</v>
      </c>
      <c r="AW773" s="13">
        <f t="shared" si="1950"/>
        <v>0</v>
      </c>
      <c r="AX773" s="13">
        <f t="shared" si="1951"/>
        <v>3</v>
      </c>
      <c r="AY773" s="240">
        <v>0.875</v>
      </c>
      <c r="AZ773" s="12">
        <f t="shared" si="1898"/>
        <v>7.4305555555555625E-2</v>
      </c>
      <c r="BA773" s="225">
        <f t="shared" si="1899"/>
        <v>1</v>
      </c>
      <c r="BB773" s="225">
        <f t="shared" si="1900"/>
        <v>47</v>
      </c>
      <c r="BC773" s="240">
        <v>0.875</v>
      </c>
      <c r="BD773" s="240">
        <v>0.875</v>
      </c>
      <c r="BE773" s="12">
        <f>BD773-BC773</f>
        <v>0</v>
      </c>
      <c r="BF773" s="13">
        <f>HOUR(BE773)</f>
        <v>0</v>
      </c>
      <c r="BG773" s="13">
        <f>MINUTE(BE773)</f>
        <v>0</v>
      </c>
      <c r="BH773" s="240">
        <v>0.875</v>
      </c>
      <c r="BI773" s="240">
        <v>0.875</v>
      </c>
      <c r="BJ773" s="240"/>
      <c r="BK773" s="69">
        <f>BI773-BH773</f>
        <v>0</v>
      </c>
      <c r="BL773" s="13">
        <f>HOUR(BK773)</f>
        <v>0</v>
      </c>
      <c r="BM773" s="13">
        <f>MINUTE(BK773)</f>
        <v>0</v>
      </c>
      <c r="BN773" s="240">
        <v>0.88194444444444453</v>
      </c>
      <c r="BO773" s="12">
        <f t="shared" si="1465"/>
        <v>6.9444444444445308E-3</v>
      </c>
      <c r="BP773" s="225">
        <f t="shared" si="1466"/>
        <v>0</v>
      </c>
      <c r="BQ773" s="225">
        <f t="shared" si="1467"/>
        <v>10</v>
      </c>
      <c r="BR773" s="240">
        <v>0.88541666666666663</v>
      </c>
      <c r="BS773" s="12">
        <f t="shared" si="1368"/>
        <v>3.4722222222220989E-3</v>
      </c>
      <c r="BT773" s="225">
        <f t="shared" si="1369"/>
        <v>0</v>
      </c>
      <c r="BU773" s="225">
        <f t="shared" si="1370"/>
        <v>5</v>
      </c>
      <c r="BV773" s="240">
        <v>0.88541666666666663</v>
      </c>
      <c r="BW773" s="240">
        <v>0.88888888888888884</v>
      </c>
      <c r="BX773" s="12">
        <f t="shared" si="1982"/>
        <v>3.4722222222222099E-3</v>
      </c>
      <c r="BY773" s="13">
        <f t="shared" si="1983"/>
        <v>0</v>
      </c>
      <c r="BZ773" s="13">
        <f t="shared" si="1984"/>
        <v>5</v>
      </c>
      <c r="CA773" s="226">
        <f>BW773-P773</f>
        <v>0.21527777777777768</v>
      </c>
      <c r="CB773" s="13">
        <f>HOUR(CA773)</f>
        <v>5</v>
      </c>
      <c r="CC773" s="13">
        <f>MINUTE(CA773)</f>
        <v>10</v>
      </c>
      <c r="CD773" s="12">
        <f>AD773+AR773+BO773+BS773</f>
        <v>3.3333333333333222E-2</v>
      </c>
      <c r="CE773" s="13">
        <f>HOUR(CD773)</f>
        <v>0</v>
      </c>
      <c r="CF773" s="13">
        <f>MINUTE(CD773)</f>
        <v>48</v>
      </c>
      <c r="CG773" s="12">
        <f t="shared" si="1904"/>
        <v>0.11458333333333337</v>
      </c>
      <c r="CH773" s="13">
        <f t="shared" si="1905"/>
        <v>2</v>
      </c>
      <c r="CI773" s="13">
        <f t="shared" si="1906"/>
        <v>45</v>
      </c>
      <c r="CJ773" s="12">
        <f t="shared" si="1907"/>
        <v>7.4305555555555625E-2</v>
      </c>
      <c r="CK773" s="13">
        <f t="shared" si="1908"/>
        <v>1</v>
      </c>
      <c r="CL773" s="13">
        <f t="shared" si="1909"/>
        <v>47</v>
      </c>
      <c r="CM773" s="62"/>
      <c r="CN773" s="62"/>
      <c r="CO773" s="62"/>
      <c r="CP773" s="12">
        <f t="shared" si="1988"/>
        <v>5.3472222222222296E-2</v>
      </c>
      <c r="CQ773" s="13">
        <f t="shared" si="1989"/>
        <v>1</v>
      </c>
      <c r="CR773" s="13">
        <f t="shared" si="1990"/>
        <v>17</v>
      </c>
      <c r="CS773" s="240">
        <v>0</v>
      </c>
      <c r="CT773" s="13">
        <f t="shared" si="1991"/>
        <v>0</v>
      </c>
      <c r="CU773" s="13">
        <f t="shared" si="1992"/>
        <v>0</v>
      </c>
      <c r="CV773" s="240">
        <v>0</v>
      </c>
      <c r="CW773" s="13">
        <f t="shared" si="2023"/>
        <v>0</v>
      </c>
      <c r="CX773" s="13">
        <f t="shared" si="2024"/>
        <v>0</v>
      </c>
      <c r="CY773" s="240">
        <v>0</v>
      </c>
      <c r="CZ773" s="13">
        <f t="shared" si="2025"/>
        <v>0</v>
      </c>
      <c r="DA773" s="13">
        <f t="shared" si="2026"/>
        <v>0</v>
      </c>
      <c r="DB773" s="240">
        <v>0</v>
      </c>
      <c r="DC773" s="13">
        <f t="shared" si="2027"/>
        <v>0</v>
      </c>
      <c r="DD773" s="13">
        <f t="shared" si="2028"/>
        <v>0</v>
      </c>
      <c r="DE773" s="240">
        <v>0</v>
      </c>
      <c r="DF773" s="13">
        <f t="shared" si="2029"/>
        <v>0</v>
      </c>
      <c r="DG773" s="13">
        <f t="shared" si="2030"/>
        <v>0</v>
      </c>
      <c r="DH773" s="240">
        <v>2.0833333333333332E-2</v>
      </c>
      <c r="DI773" s="13">
        <f t="shared" si="2033"/>
        <v>0</v>
      </c>
      <c r="DJ773" s="13">
        <f t="shared" si="2034"/>
        <v>30</v>
      </c>
      <c r="DK773" s="240">
        <v>0</v>
      </c>
      <c r="DL773" s="35">
        <f t="shared" si="2031"/>
        <v>0</v>
      </c>
      <c r="DM773" s="35">
        <f t="shared" si="2032"/>
        <v>0</v>
      </c>
      <c r="DN773" s="66">
        <f t="shared" si="1912"/>
        <v>2732750.936000003</v>
      </c>
      <c r="DO773" s="74">
        <f t="shared" si="2020"/>
        <v>43922</v>
      </c>
      <c r="DP773" s="66">
        <f t="shared" si="2021"/>
        <v>60.677966101694913</v>
      </c>
      <c r="DQ773" s="63">
        <f t="shared" si="2022"/>
        <v>62.218271845544443</v>
      </c>
      <c r="DR773" s="66" t="e">
        <f t="shared" si="1939"/>
        <v>#NUM!</v>
      </c>
      <c r="DS773" s="96" t="e">
        <f t="shared" si="1940"/>
        <v>#NUM!</v>
      </c>
      <c r="DT773" s="66" t="e">
        <f t="shared" si="1941"/>
        <v>#NUM!</v>
      </c>
      <c r="DU773" s="66" t="e">
        <f t="shared" si="1942"/>
        <v>#NUM!</v>
      </c>
      <c r="FJ773" s="3">
        <f t="shared" si="1888"/>
        <v>2.6388888888888684E-2</v>
      </c>
      <c r="FK773" s="3">
        <f t="shared" si="2035"/>
        <v>4.166666666666663E-2</v>
      </c>
      <c r="FL773" s="3">
        <f t="shared" si="1993"/>
        <v>-3.472222222222221E-2</v>
      </c>
    </row>
    <row r="774" spans="1:168" ht="30">
      <c r="A774" s="554">
        <f t="shared" si="1943"/>
        <v>773</v>
      </c>
      <c r="B774" s="235">
        <f t="shared" si="1994"/>
        <v>56</v>
      </c>
      <c r="C774" s="236">
        <v>40922</v>
      </c>
      <c r="D774" s="475">
        <v>1</v>
      </c>
      <c r="E774" s="238" t="s">
        <v>864</v>
      </c>
      <c r="F774" s="235">
        <v>9</v>
      </c>
      <c r="G774" s="239" t="s">
        <v>325</v>
      </c>
      <c r="H774" s="239" t="s">
        <v>807</v>
      </c>
      <c r="I774" s="239" t="s">
        <v>806</v>
      </c>
      <c r="J774" s="240">
        <v>0.92361111111111116</v>
      </c>
      <c r="K774" s="237">
        <v>3395</v>
      </c>
      <c r="L774" s="239" t="s">
        <v>34</v>
      </c>
      <c r="M774" s="235">
        <v>54</v>
      </c>
      <c r="N774" s="235">
        <v>4</v>
      </c>
      <c r="O774" s="239"/>
      <c r="P774" s="240">
        <v>0.92361111111111116</v>
      </c>
      <c r="Q774" s="240">
        <v>0.92361111111111116</v>
      </c>
      <c r="R774" s="12">
        <f>Q774-P774</f>
        <v>0</v>
      </c>
      <c r="S774" s="13">
        <f>HOUR(R774)</f>
        <v>0</v>
      </c>
      <c r="T774" s="13">
        <f>MINUTE(R774)</f>
        <v>0</v>
      </c>
      <c r="U774" s="240">
        <v>0.93402777777777779</v>
      </c>
      <c r="V774" s="12">
        <f t="shared" si="1913"/>
        <v>1.041666666666663E-2</v>
      </c>
      <c r="W774" s="13">
        <f t="shared" si="1914"/>
        <v>0</v>
      </c>
      <c r="X774" s="225">
        <f t="shared" si="1915"/>
        <v>15</v>
      </c>
      <c r="Y774" s="240">
        <v>0.9375</v>
      </c>
      <c r="Z774" s="12">
        <f t="shared" si="1916"/>
        <v>3.4722222222222099E-3</v>
      </c>
      <c r="AA774" s="13">
        <f t="shared" si="1917"/>
        <v>0</v>
      </c>
      <c r="AB774" s="13">
        <f t="shared" si="1918"/>
        <v>5</v>
      </c>
      <c r="AC774" s="240">
        <v>0.97569444444444453</v>
      </c>
      <c r="AD774" s="12">
        <f t="shared" si="1891"/>
        <v>3.8194444444444531E-2</v>
      </c>
      <c r="AE774" s="13">
        <f t="shared" si="1736"/>
        <v>0</v>
      </c>
      <c r="AF774" s="13">
        <f t="shared" si="1737"/>
        <v>55</v>
      </c>
      <c r="AG774" s="240">
        <v>0.97916666666666663</v>
      </c>
      <c r="AH774" s="240">
        <v>1.03125</v>
      </c>
      <c r="AI774" s="12">
        <f t="shared" si="1892"/>
        <v>5.208333333333337E-2</v>
      </c>
      <c r="AJ774" s="225">
        <f t="shared" si="1893"/>
        <v>1</v>
      </c>
      <c r="AK774" s="225">
        <f t="shared" si="1894"/>
        <v>15</v>
      </c>
      <c r="AL774" s="240">
        <v>0.97916666666666663</v>
      </c>
      <c r="AM774" s="240">
        <v>1.03125</v>
      </c>
      <c r="AN774" s="12">
        <f t="shared" si="1979"/>
        <v>5.208333333333337E-2</v>
      </c>
      <c r="AO774" s="13">
        <f t="shared" si="1980"/>
        <v>1</v>
      </c>
      <c r="AP774" s="13">
        <f t="shared" si="1981"/>
        <v>15</v>
      </c>
      <c r="AQ774" s="240">
        <v>1.0111111111111111</v>
      </c>
      <c r="AR774" s="12">
        <v>1.3888888888888889E-3</v>
      </c>
      <c r="AS774" s="225">
        <f>HOUR(AR774)</f>
        <v>0</v>
      </c>
      <c r="AT774" s="13">
        <f>MINUTE(AR774)</f>
        <v>2</v>
      </c>
      <c r="AU774" s="240">
        <v>1.0111111111111111</v>
      </c>
      <c r="AV774" s="226">
        <f t="shared" si="1949"/>
        <v>0</v>
      </c>
      <c r="AW774" s="13">
        <f t="shared" si="1950"/>
        <v>0</v>
      </c>
      <c r="AX774" s="13">
        <f t="shared" si="1951"/>
        <v>0</v>
      </c>
      <c r="AY774" s="240">
        <v>1.0944444444444443</v>
      </c>
      <c r="AZ774" s="12">
        <f t="shared" si="1898"/>
        <v>8.3333333333333259E-2</v>
      </c>
      <c r="BA774" s="225">
        <f t="shared" si="1899"/>
        <v>2</v>
      </c>
      <c r="BB774" s="225">
        <f t="shared" si="1900"/>
        <v>0</v>
      </c>
      <c r="BC774" s="240">
        <v>1.0944444444444443</v>
      </c>
      <c r="BD774" s="240">
        <v>1.0944444444444443</v>
      </c>
      <c r="BE774" s="12">
        <f>BD774-BC774</f>
        <v>0</v>
      </c>
      <c r="BF774" s="13">
        <f>HOUR(BE774)</f>
        <v>0</v>
      </c>
      <c r="BG774" s="13">
        <f>MINUTE(BE774)</f>
        <v>0</v>
      </c>
      <c r="BH774" s="240">
        <v>1.0944444444444443</v>
      </c>
      <c r="BI774" s="240">
        <v>1.0944444444444443</v>
      </c>
      <c r="BJ774" s="240"/>
      <c r="BK774" s="69">
        <f>BI774-BH774</f>
        <v>0</v>
      </c>
      <c r="BL774" s="13">
        <f>HOUR(BK774)</f>
        <v>0</v>
      </c>
      <c r="BM774" s="13">
        <f>MINUTE(BK774)</f>
        <v>0</v>
      </c>
      <c r="BN774" s="240">
        <v>1.1006944444444444</v>
      </c>
      <c r="BO774" s="12">
        <f t="shared" si="1465"/>
        <v>6.2500000000000888E-3</v>
      </c>
      <c r="BP774" s="225">
        <f t="shared" si="1466"/>
        <v>0</v>
      </c>
      <c r="BQ774" s="225">
        <f t="shared" si="1467"/>
        <v>9</v>
      </c>
      <c r="BR774" s="240">
        <v>1.1041666666666667</v>
      </c>
      <c r="BS774" s="12">
        <f t="shared" si="1368"/>
        <v>3.4722222222223209E-3</v>
      </c>
      <c r="BT774" s="225">
        <f t="shared" si="1369"/>
        <v>0</v>
      </c>
      <c r="BU774" s="225">
        <f t="shared" si="1370"/>
        <v>5</v>
      </c>
      <c r="BV774" s="240">
        <v>1.1041666666666667</v>
      </c>
      <c r="BW774" s="240">
        <v>1.1076388888888888</v>
      </c>
      <c r="BX774" s="12">
        <f t="shared" si="1982"/>
        <v>3.4722222222220989E-3</v>
      </c>
      <c r="BY774" s="13">
        <f t="shared" si="1983"/>
        <v>0</v>
      </c>
      <c r="BZ774" s="13">
        <f t="shared" si="1984"/>
        <v>5</v>
      </c>
      <c r="CA774" s="226">
        <f>BW774-P774</f>
        <v>0.18402777777777768</v>
      </c>
      <c r="CB774" s="13">
        <f>HOUR(CA774)</f>
        <v>4</v>
      </c>
      <c r="CC774" s="13">
        <f>MINUTE(CA774)</f>
        <v>25</v>
      </c>
      <c r="CD774" s="12">
        <f>AD774+AR774+BO774+BS774</f>
        <v>4.9305555555555831E-2</v>
      </c>
      <c r="CE774" s="13">
        <f>HOUR(CD774)</f>
        <v>1</v>
      </c>
      <c r="CF774" s="13">
        <f>MINUTE(CD774)</f>
        <v>11</v>
      </c>
      <c r="CG774" s="12">
        <f t="shared" si="1904"/>
        <v>5.208333333333337E-2</v>
      </c>
      <c r="CH774" s="13">
        <f t="shared" si="1905"/>
        <v>1</v>
      </c>
      <c r="CI774" s="13">
        <f t="shared" si="1906"/>
        <v>15</v>
      </c>
      <c r="CJ774" s="12">
        <f t="shared" si="1907"/>
        <v>8.3333333333333259E-2</v>
      </c>
      <c r="CK774" s="13">
        <f t="shared" si="1908"/>
        <v>2</v>
      </c>
      <c r="CL774" s="13">
        <f t="shared" si="1909"/>
        <v>0</v>
      </c>
      <c r="CM774" s="62"/>
      <c r="CN774" s="62"/>
      <c r="CO774" s="62"/>
      <c r="CP774" s="12">
        <f t="shared" si="1988"/>
        <v>6.4583333333333257E-2</v>
      </c>
      <c r="CQ774" s="13">
        <f t="shared" si="1989"/>
        <v>1</v>
      </c>
      <c r="CR774" s="13">
        <f t="shared" si="1990"/>
        <v>33</v>
      </c>
      <c r="CS774" s="240">
        <v>0</v>
      </c>
      <c r="CT774" s="13">
        <f t="shared" si="1991"/>
        <v>0</v>
      </c>
      <c r="CU774" s="13">
        <f t="shared" si="1992"/>
        <v>0</v>
      </c>
      <c r="CV774" s="240">
        <v>0</v>
      </c>
      <c r="CW774" s="13">
        <f t="shared" si="2023"/>
        <v>0</v>
      </c>
      <c r="CX774" s="13">
        <f t="shared" si="2024"/>
        <v>0</v>
      </c>
      <c r="CY774" s="240">
        <v>0</v>
      </c>
      <c r="CZ774" s="13">
        <f t="shared" si="2025"/>
        <v>0</v>
      </c>
      <c r="DA774" s="13">
        <f t="shared" si="2026"/>
        <v>0</v>
      </c>
      <c r="DB774" s="240">
        <v>0</v>
      </c>
      <c r="DC774" s="13">
        <f t="shared" si="2027"/>
        <v>0</v>
      </c>
      <c r="DD774" s="13">
        <f t="shared" si="2028"/>
        <v>0</v>
      </c>
      <c r="DE774" s="240">
        <v>0</v>
      </c>
      <c r="DF774" s="13">
        <f t="shared" si="2029"/>
        <v>0</v>
      </c>
      <c r="DG774" s="13">
        <f t="shared" si="2030"/>
        <v>0</v>
      </c>
      <c r="DH774" s="240">
        <v>1.8749999999999999E-2</v>
      </c>
      <c r="DI774" s="13">
        <f t="shared" si="2033"/>
        <v>0</v>
      </c>
      <c r="DJ774" s="13">
        <f t="shared" si="2034"/>
        <v>27</v>
      </c>
      <c r="DK774" s="240">
        <v>0</v>
      </c>
      <c r="DL774" s="35">
        <f t="shared" si="2031"/>
        <v>0</v>
      </c>
      <c r="DM774" s="35">
        <f t="shared" si="2032"/>
        <v>0</v>
      </c>
      <c r="DN774" s="66">
        <f t="shared" si="1912"/>
        <v>2736145.936000003</v>
      </c>
      <c r="DO774" s="74">
        <f t="shared" si="2020"/>
        <v>43976</v>
      </c>
      <c r="DP774" s="66">
        <f t="shared" si="2021"/>
        <v>62.870370370370374</v>
      </c>
      <c r="DQ774" s="63">
        <f t="shared" si="2022"/>
        <v>62.219072585046455</v>
      </c>
      <c r="DR774" s="66" t="e">
        <f t="shared" si="1939"/>
        <v>#NUM!</v>
      </c>
      <c r="DS774" s="96" t="e">
        <f t="shared" si="1940"/>
        <v>#NUM!</v>
      </c>
      <c r="DT774" s="66" t="e">
        <f t="shared" si="1941"/>
        <v>#NUM!</v>
      </c>
      <c r="DU774" s="66" t="e">
        <f t="shared" si="1942"/>
        <v>#NUM!</v>
      </c>
      <c r="FJ774" s="3">
        <f t="shared" si="1888"/>
        <v>4.8611111111111049E-2</v>
      </c>
      <c r="FK774" s="3">
        <f t="shared" si="2035"/>
        <v>5.208333333333337E-2</v>
      </c>
      <c r="FL774" s="3">
        <f t="shared" si="1993"/>
        <v>-2.0138888888888928E-2</v>
      </c>
    </row>
    <row r="775" spans="1:168">
      <c r="A775" s="554">
        <f t="shared" si="1943"/>
        <v>774</v>
      </c>
      <c r="B775" s="235">
        <f t="shared" si="1994"/>
        <v>57</v>
      </c>
      <c r="C775" s="236">
        <v>40923</v>
      </c>
      <c r="D775" s="475">
        <v>1</v>
      </c>
      <c r="E775" s="238" t="s">
        <v>892</v>
      </c>
      <c r="F775" s="235">
        <v>4</v>
      </c>
      <c r="G775" s="239" t="s">
        <v>549</v>
      </c>
      <c r="H775" s="239" t="s">
        <v>394</v>
      </c>
      <c r="I775" s="239" t="s">
        <v>875</v>
      </c>
      <c r="J775" s="240">
        <v>0.97916666666666663</v>
      </c>
      <c r="K775" s="237">
        <v>3616</v>
      </c>
      <c r="L775" s="239" t="s">
        <v>34</v>
      </c>
      <c r="M775" s="235">
        <v>59</v>
      </c>
      <c r="N775" s="235">
        <v>0</v>
      </c>
      <c r="O775" s="239"/>
      <c r="P775" s="240">
        <v>0.97916666666666663</v>
      </c>
      <c r="Q775" s="240">
        <v>0.97916666666666663</v>
      </c>
      <c r="R775" s="12">
        <f>Q775-P775</f>
        <v>0</v>
      </c>
      <c r="S775" s="13">
        <f>HOUR(R775)</f>
        <v>0</v>
      </c>
      <c r="T775" s="13">
        <f>MINUTE(R775)</f>
        <v>0</v>
      </c>
      <c r="U775" s="240">
        <v>0.98958333333333337</v>
      </c>
      <c r="V775" s="12">
        <f t="shared" si="1913"/>
        <v>1.0416666666666741E-2</v>
      </c>
      <c r="W775" s="13">
        <f t="shared" si="1914"/>
        <v>0</v>
      </c>
      <c r="X775" s="225">
        <f t="shared" si="1915"/>
        <v>15</v>
      </c>
      <c r="Y775" s="240">
        <v>1</v>
      </c>
      <c r="Z775" s="12">
        <f t="shared" si="1916"/>
        <v>1.041666666666663E-2</v>
      </c>
      <c r="AA775" s="13">
        <f t="shared" si="1917"/>
        <v>0</v>
      </c>
      <c r="AB775" s="13">
        <f t="shared" si="1918"/>
        <v>15</v>
      </c>
      <c r="AC775" s="240">
        <v>1.0243055555555556</v>
      </c>
      <c r="AD775" s="12">
        <f t="shared" si="1891"/>
        <v>2.430555555555558E-2</v>
      </c>
      <c r="AE775" s="13">
        <f t="shared" si="1736"/>
        <v>0</v>
      </c>
      <c r="AF775" s="13">
        <f t="shared" si="1737"/>
        <v>35</v>
      </c>
      <c r="AG775" s="240">
        <v>1.0381944444444444</v>
      </c>
      <c r="AH775" s="240">
        <v>1.0659722222222221</v>
      </c>
      <c r="AI775" s="12">
        <f t="shared" si="1892"/>
        <v>2.7777777777777679E-2</v>
      </c>
      <c r="AJ775" s="225">
        <f t="shared" si="1893"/>
        <v>0</v>
      </c>
      <c r="AK775" s="225">
        <f t="shared" si="1894"/>
        <v>40</v>
      </c>
      <c r="AL775" s="240">
        <v>1.0381944444444444</v>
      </c>
      <c r="AM775" s="240">
        <v>1.0659722222222221</v>
      </c>
      <c r="AN775" s="12">
        <f t="shared" si="1979"/>
        <v>2.7777777777777679E-2</v>
      </c>
      <c r="AO775" s="13">
        <f t="shared" si="1980"/>
        <v>0</v>
      </c>
      <c r="AP775" s="13">
        <f t="shared" si="1981"/>
        <v>40</v>
      </c>
      <c r="AQ775" s="240">
        <v>1.1041666666666667</v>
      </c>
      <c r="AR775" s="12">
        <f>AQ775-AH775</f>
        <v>3.8194444444444642E-2</v>
      </c>
      <c r="AS775" s="225">
        <f>HOUR(AR775)</f>
        <v>0</v>
      </c>
      <c r="AT775" s="13">
        <f>MINUTE(AR775)</f>
        <v>55</v>
      </c>
      <c r="AU775" s="240">
        <v>1.1500000000000001</v>
      </c>
      <c r="AV775" s="226">
        <f t="shared" si="1949"/>
        <v>4.5833333333333393E-2</v>
      </c>
      <c r="AW775" s="13">
        <f t="shared" si="1950"/>
        <v>1</v>
      </c>
      <c r="AX775" s="13">
        <f t="shared" si="1951"/>
        <v>6</v>
      </c>
      <c r="AY775" s="240">
        <v>1.2368055555555555</v>
      </c>
      <c r="AZ775" s="12">
        <f t="shared" si="1898"/>
        <v>8.6805555555555358E-2</v>
      </c>
      <c r="BA775" s="225">
        <f t="shared" si="1899"/>
        <v>2</v>
      </c>
      <c r="BB775" s="225">
        <f t="shared" si="1900"/>
        <v>5</v>
      </c>
      <c r="BC775" s="240">
        <v>1.2368055555555555</v>
      </c>
      <c r="BD775" s="240">
        <v>1.2368055555555555</v>
      </c>
      <c r="BE775" s="12">
        <f>BD775-BC775</f>
        <v>0</v>
      </c>
      <c r="BF775" s="13">
        <f>HOUR(BE775)</f>
        <v>0</v>
      </c>
      <c r="BG775" s="13">
        <f>MINUTE(BE775)</f>
        <v>0</v>
      </c>
      <c r="BH775" s="240">
        <v>1.2368055555555555</v>
      </c>
      <c r="BI775" s="240">
        <v>1.2368055555555555</v>
      </c>
      <c r="BJ775" s="240"/>
      <c r="BK775" s="69">
        <f>BI775-BH775</f>
        <v>0</v>
      </c>
      <c r="BL775" s="13">
        <f>HOUR(BK775)</f>
        <v>0</v>
      </c>
      <c r="BM775" s="13">
        <f>MINUTE(BK775)</f>
        <v>0</v>
      </c>
      <c r="BN775" s="240">
        <v>1.4618055555555556</v>
      </c>
      <c r="BO775" s="12">
        <f t="shared" si="1465"/>
        <v>0.22500000000000009</v>
      </c>
      <c r="BP775" s="225">
        <f t="shared" si="1466"/>
        <v>5</v>
      </c>
      <c r="BQ775" s="225">
        <f t="shared" si="1467"/>
        <v>24</v>
      </c>
      <c r="BR775" s="240">
        <v>1.4652777777777777</v>
      </c>
      <c r="BS775" s="12">
        <f t="shared" si="1368"/>
        <v>3.4722222222220989E-3</v>
      </c>
      <c r="BT775" s="225">
        <f t="shared" si="1369"/>
        <v>0</v>
      </c>
      <c r="BU775" s="225">
        <f t="shared" si="1370"/>
        <v>5</v>
      </c>
      <c r="BV775" s="240">
        <v>1.4652777777777777</v>
      </c>
      <c r="BW775" s="240">
        <v>1.46875</v>
      </c>
      <c r="BX775" s="12">
        <f t="shared" si="1982"/>
        <v>3.4722222222223209E-3</v>
      </c>
      <c r="BY775" s="13">
        <f t="shared" si="1983"/>
        <v>0</v>
      </c>
      <c r="BZ775" s="13">
        <f t="shared" si="1984"/>
        <v>5</v>
      </c>
      <c r="CA775" s="226">
        <f>BW775-P775</f>
        <v>0.48958333333333337</v>
      </c>
      <c r="CB775" s="13">
        <f>HOUR(CA775)</f>
        <v>11</v>
      </c>
      <c r="CC775" s="13">
        <f>MINUTE(CA775)</f>
        <v>45</v>
      </c>
      <c r="CD775" s="12">
        <f>AD775+AR775+BO775+BS775</f>
        <v>0.29097222222222241</v>
      </c>
      <c r="CE775" s="13">
        <f>HOUR(CD775)</f>
        <v>6</v>
      </c>
      <c r="CF775" s="13">
        <f>MINUTE(CD775)</f>
        <v>59</v>
      </c>
      <c r="CG775" s="12">
        <f t="shared" si="1904"/>
        <v>2.7777777777777679E-2</v>
      </c>
      <c r="CH775" s="13">
        <f t="shared" si="1905"/>
        <v>0</v>
      </c>
      <c r="CI775" s="13">
        <f t="shared" si="1906"/>
        <v>40</v>
      </c>
      <c r="CJ775" s="12">
        <f t="shared" si="1907"/>
        <v>8.6805555555555358E-2</v>
      </c>
      <c r="CK775" s="13">
        <f t="shared" si="1908"/>
        <v>2</v>
      </c>
      <c r="CL775" s="13">
        <f t="shared" si="1909"/>
        <v>5</v>
      </c>
      <c r="CM775" s="62"/>
      <c r="CN775" s="62"/>
      <c r="CO775" s="62"/>
      <c r="CP775" s="12">
        <f t="shared" si="1988"/>
        <v>7.1527777777777579E-2</v>
      </c>
      <c r="CQ775" s="13">
        <f t="shared" si="1989"/>
        <v>1</v>
      </c>
      <c r="CR775" s="13">
        <f t="shared" si="1990"/>
        <v>43</v>
      </c>
      <c r="CS775" s="240">
        <v>0</v>
      </c>
      <c r="CT775" s="13">
        <f t="shared" si="1991"/>
        <v>0</v>
      </c>
      <c r="CU775" s="13">
        <f t="shared" si="1992"/>
        <v>0</v>
      </c>
      <c r="CV775" s="240">
        <v>1.5277777777777777E-2</v>
      </c>
      <c r="CW775" s="13">
        <f t="shared" si="2023"/>
        <v>0</v>
      </c>
      <c r="CX775" s="13">
        <f t="shared" si="2024"/>
        <v>22</v>
      </c>
      <c r="CY775" s="240">
        <v>0</v>
      </c>
      <c r="CZ775" s="13">
        <f t="shared" si="2025"/>
        <v>0</v>
      </c>
      <c r="DA775" s="13">
        <f t="shared" si="2026"/>
        <v>0</v>
      </c>
      <c r="DB775" s="240">
        <v>0</v>
      </c>
      <c r="DC775" s="13">
        <f t="shared" si="2027"/>
        <v>0</v>
      </c>
      <c r="DD775" s="13">
        <f t="shared" si="2028"/>
        <v>0</v>
      </c>
      <c r="DE775" s="240">
        <v>0</v>
      </c>
      <c r="DF775" s="13">
        <f t="shared" si="2029"/>
        <v>0</v>
      </c>
      <c r="DG775" s="13">
        <f t="shared" si="2030"/>
        <v>0</v>
      </c>
      <c r="DH775" s="240">
        <v>0</v>
      </c>
      <c r="DI775" s="13">
        <f t="shared" si="2033"/>
        <v>0</v>
      </c>
      <c r="DJ775" s="13">
        <f t="shared" si="2034"/>
        <v>0</v>
      </c>
      <c r="DK775" s="240">
        <v>0</v>
      </c>
      <c r="DL775" s="35">
        <f t="shared" si="2031"/>
        <v>0</v>
      </c>
      <c r="DM775" s="35">
        <f t="shared" si="2032"/>
        <v>0</v>
      </c>
      <c r="DN775" s="66">
        <f t="shared" si="1912"/>
        <v>2739761.936000003</v>
      </c>
      <c r="DO775" s="74">
        <f t="shared" si="2020"/>
        <v>44035</v>
      </c>
      <c r="DP775" s="66">
        <f t="shared" si="2021"/>
        <v>61.288135593220339</v>
      </c>
      <c r="DQ775" s="63">
        <f t="shared" si="2022"/>
        <v>62.21782527534922</v>
      </c>
      <c r="DR775" s="66" t="e">
        <f t="shared" si="1939"/>
        <v>#NUM!</v>
      </c>
      <c r="DS775" s="96" t="e">
        <f t="shared" si="1940"/>
        <v>#NUM!</v>
      </c>
      <c r="DT775" s="66" t="e">
        <f t="shared" si="1941"/>
        <v>#NUM!</v>
      </c>
      <c r="DU775" s="66" t="e">
        <f t="shared" si="1942"/>
        <v>#NUM!</v>
      </c>
      <c r="FJ775" s="3">
        <f t="shared" si="1888"/>
        <v>0.37500000000000033</v>
      </c>
      <c r="FK775" s="3">
        <f t="shared" si="2035"/>
        <v>4.5138888888888951E-2</v>
      </c>
      <c r="FL775" s="3">
        <f t="shared" si="1993"/>
        <v>3.8194444444444642E-2</v>
      </c>
    </row>
    <row r="776" spans="1:168">
      <c r="A776" s="554">
        <f t="shared" si="1943"/>
        <v>775</v>
      </c>
      <c r="B776" s="235">
        <f t="shared" si="1994"/>
        <v>58</v>
      </c>
      <c r="C776" s="236">
        <v>40923</v>
      </c>
      <c r="D776" s="475">
        <v>1</v>
      </c>
      <c r="E776" s="238" t="s">
        <v>863</v>
      </c>
      <c r="F776" s="235">
        <v>20</v>
      </c>
      <c r="G776" s="239" t="s">
        <v>38</v>
      </c>
      <c r="H776" s="239" t="s">
        <v>406</v>
      </c>
      <c r="I776" s="239" t="s">
        <v>886</v>
      </c>
      <c r="J776" s="240">
        <v>0.125</v>
      </c>
      <c r="K776" s="237">
        <v>2719</v>
      </c>
      <c r="L776" s="239" t="s">
        <v>33</v>
      </c>
      <c r="M776" s="235">
        <v>45</v>
      </c>
      <c r="N776" s="235">
        <v>0</v>
      </c>
      <c r="O776" s="239"/>
      <c r="P776" s="240">
        <v>0.125</v>
      </c>
      <c r="Q776" s="240">
        <v>0.125</v>
      </c>
      <c r="R776" s="12">
        <f t="shared" ref="R776:R781" si="2036">Q776-P776</f>
        <v>0</v>
      </c>
      <c r="S776" s="13">
        <f t="shared" ref="S776:S781" si="2037">HOUR(R776)</f>
        <v>0</v>
      </c>
      <c r="T776" s="13">
        <f t="shared" ref="T776:T781" si="2038">MINUTE(R776)</f>
        <v>0</v>
      </c>
      <c r="U776" s="240">
        <v>0.1388888888888889</v>
      </c>
      <c r="V776" s="12">
        <f t="shared" si="1913"/>
        <v>1.3888888888888895E-2</v>
      </c>
      <c r="W776" s="13">
        <f t="shared" si="1914"/>
        <v>0</v>
      </c>
      <c r="X776" s="225">
        <f t="shared" si="1915"/>
        <v>20</v>
      </c>
      <c r="Y776" s="240">
        <v>0.14583333333333334</v>
      </c>
      <c r="Z776" s="12">
        <f t="shared" si="1916"/>
        <v>6.9444444444444475E-3</v>
      </c>
      <c r="AA776" s="13">
        <f t="shared" si="1917"/>
        <v>0</v>
      </c>
      <c r="AB776" s="13">
        <f t="shared" si="1918"/>
        <v>10</v>
      </c>
      <c r="AC776" s="240">
        <v>0.18055555555555555</v>
      </c>
      <c r="AD776" s="12">
        <f t="shared" si="1891"/>
        <v>3.472222222222221E-2</v>
      </c>
      <c r="AE776" s="13">
        <f t="shared" si="1736"/>
        <v>0</v>
      </c>
      <c r="AF776" s="13">
        <f t="shared" si="1737"/>
        <v>50</v>
      </c>
      <c r="AG776" s="240">
        <v>0.1875</v>
      </c>
      <c r="AH776" s="240">
        <v>0.2638888888888889</v>
      </c>
      <c r="AI776" s="12">
        <f t="shared" si="1892"/>
        <v>7.6388888888888895E-2</v>
      </c>
      <c r="AJ776" s="225">
        <f t="shared" si="1893"/>
        <v>1</v>
      </c>
      <c r="AK776" s="225">
        <f t="shared" si="1894"/>
        <v>50</v>
      </c>
      <c r="AL776" s="240">
        <v>0.1875</v>
      </c>
      <c r="AM776" s="240">
        <v>0.2638888888888889</v>
      </c>
      <c r="AN776" s="12">
        <f t="shared" ref="AN776:AN781" si="2039">AM776-AL776</f>
        <v>7.6388888888888895E-2</v>
      </c>
      <c r="AO776" s="13">
        <f t="shared" ref="AO776:AO781" si="2040">HOUR(AN776)</f>
        <v>1</v>
      </c>
      <c r="AP776" s="13">
        <f t="shared" ref="AP776:AP781" si="2041">MINUTE(AN776)</f>
        <v>50</v>
      </c>
      <c r="AQ776" s="240">
        <v>0.29305555555555557</v>
      </c>
      <c r="AR776" s="12">
        <f t="shared" ref="AR776:AR786" si="2042">AQ776-AH776</f>
        <v>2.9166666666666674E-2</v>
      </c>
      <c r="AS776" s="225">
        <f t="shared" ref="AS776:AS786" si="2043">HOUR(AR776)</f>
        <v>0</v>
      </c>
      <c r="AT776" s="13">
        <f t="shared" ref="AT776:AT786" si="2044">MINUTE(AR776)</f>
        <v>42</v>
      </c>
      <c r="AU776" s="240">
        <v>0.29305555555555557</v>
      </c>
      <c r="AV776" s="226">
        <f t="shared" si="1949"/>
        <v>0</v>
      </c>
      <c r="AW776" s="13">
        <f t="shared" si="1950"/>
        <v>0</v>
      </c>
      <c r="AX776" s="13">
        <f t="shared" si="1951"/>
        <v>0</v>
      </c>
      <c r="AY776" s="240">
        <v>0.39374999999999999</v>
      </c>
      <c r="AZ776" s="12">
        <f t="shared" si="1898"/>
        <v>0.10069444444444442</v>
      </c>
      <c r="BA776" s="225">
        <f t="shared" si="1899"/>
        <v>2</v>
      </c>
      <c r="BB776" s="225">
        <f t="shared" si="1900"/>
        <v>25</v>
      </c>
      <c r="BC776" s="240">
        <v>0.39374999999999999</v>
      </c>
      <c r="BD776" s="240">
        <v>0.39374999999999999</v>
      </c>
      <c r="BE776" s="12">
        <f t="shared" ref="BE776:BE781" si="2045">BD776-BC776</f>
        <v>0</v>
      </c>
      <c r="BF776" s="13">
        <f t="shared" ref="BF776:BF781" si="2046">HOUR(BE776)</f>
        <v>0</v>
      </c>
      <c r="BG776" s="13">
        <f t="shared" ref="BG776:BG781" si="2047">MINUTE(BE776)</f>
        <v>0</v>
      </c>
      <c r="BH776" s="240">
        <v>0.39374999999999999</v>
      </c>
      <c r="BI776" s="240">
        <v>0.39374999999999999</v>
      </c>
      <c r="BJ776" s="240"/>
      <c r="BK776" s="69">
        <f t="shared" ref="BK776:BK781" si="2048">BI776-BH776</f>
        <v>0</v>
      </c>
      <c r="BL776" s="13">
        <f t="shared" ref="BL776:BL781" si="2049">HOUR(BK776)</f>
        <v>0</v>
      </c>
      <c r="BM776" s="13">
        <f t="shared" ref="BM776:BM781" si="2050">MINUTE(BK776)</f>
        <v>0</v>
      </c>
      <c r="BN776" s="240">
        <v>0.40277777777777773</v>
      </c>
      <c r="BO776" s="12">
        <f t="shared" si="1465"/>
        <v>9.0277777777777457E-3</v>
      </c>
      <c r="BP776" s="225">
        <f t="shared" si="1466"/>
        <v>0</v>
      </c>
      <c r="BQ776" s="225">
        <f t="shared" si="1467"/>
        <v>13</v>
      </c>
      <c r="BR776" s="240">
        <v>0.40625</v>
      </c>
      <c r="BS776" s="12">
        <f t="shared" si="1368"/>
        <v>3.4722222222222654E-3</v>
      </c>
      <c r="BT776" s="225">
        <f t="shared" si="1369"/>
        <v>0</v>
      </c>
      <c r="BU776" s="225">
        <f t="shared" si="1370"/>
        <v>5</v>
      </c>
      <c r="BV776" s="240">
        <v>0.40625</v>
      </c>
      <c r="BW776" s="240">
        <v>0.41666666666666669</v>
      </c>
      <c r="BX776" s="12">
        <f t="shared" si="1982"/>
        <v>1.0416666666666685E-2</v>
      </c>
      <c r="BY776" s="13">
        <f t="shared" si="1983"/>
        <v>0</v>
      </c>
      <c r="BZ776" s="13">
        <f t="shared" si="1984"/>
        <v>15</v>
      </c>
      <c r="CA776" s="226">
        <f t="shared" ref="CA776:CA791" si="2051">BW776-P776</f>
        <v>0.29166666666666669</v>
      </c>
      <c r="CB776" s="13">
        <f t="shared" ref="CB776:CB791" si="2052">HOUR(CA776)</f>
        <v>7</v>
      </c>
      <c r="CC776" s="13">
        <f t="shared" ref="CC776:CC791" si="2053">MINUTE(CA776)</f>
        <v>0</v>
      </c>
      <c r="CD776" s="12">
        <f t="shared" ref="CD776:CD786" si="2054">AD776+AR776+BO776+BS776</f>
        <v>7.6388888888888895E-2</v>
      </c>
      <c r="CE776" s="13">
        <f t="shared" ref="CE776:CE786" si="2055">HOUR(CD776)</f>
        <v>1</v>
      </c>
      <c r="CF776" s="13">
        <f t="shared" ref="CF776:CF786" si="2056">MINUTE(CD776)</f>
        <v>50</v>
      </c>
      <c r="CG776" s="12">
        <f t="shared" si="1904"/>
        <v>7.6388888888888895E-2</v>
      </c>
      <c r="CH776" s="13">
        <f t="shared" si="1905"/>
        <v>1</v>
      </c>
      <c r="CI776" s="13">
        <f t="shared" si="1906"/>
        <v>50</v>
      </c>
      <c r="CJ776" s="12">
        <f t="shared" si="1907"/>
        <v>0.10069444444444442</v>
      </c>
      <c r="CK776" s="13">
        <f t="shared" si="1908"/>
        <v>2</v>
      </c>
      <c r="CL776" s="13">
        <f t="shared" si="1909"/>
        <v>25</v>
      </c>
      <c r="CM776" s="62"/>
      <c r="CN776" s="62"/>
      <c r="CO776" s="62"/>
      <c r="CP776" s="12">
        <f t="shared" ref="CP776:CP781" si="2057">AZ776-(CS776+CV776+CY776+DB776+DE776+DH776)</f>
        <v>6.7361111111111094E-2</v>
      </c>
      <c r="CQ776" s="13">
        <f t="shared" ref="CQ776:CQ781" si="2058">HOUR(CP776)</f>
        <v>1</v>
      </c>
      <c r="CR776" s="13">
        <f t="shared" ref="CR776:CR781" si="2059">MINUTE(CP776)</f>
        <v>37</v>
      </c>
      <c r="CS776" s="240">
        <v>0</v>
      </c>
      <c r="CT776" s="13">
        <f t="shared" ref="CT776:CT781" si="2060">HOUR(CS776)</f>
        <v>0</v>
      </c>
      <c r="CU776" s="13">
        <f t="shared" ref="CU776:CU781" si="2061">MINUTE(CS776)</f>
        <v>0</v>
      </c>
      <c r="CV776" s="240">
        <v>1.9444444444444445E-2</v>
      </c>
      <c r="CW776" s="13">
        <f t="shared" si="2023"/>
        <v>0</v>
      </c>
      <c r="CX776" s="13">
        <f t="shared" si="2024"/>
        <v>28</v>
      </c>
      <c r="CY776" s="240">
        <v>0</v>
      </c>
      <c r="CZ776" s="13">
        <f t="shared" ref="CZ776:CZ781" si="2062">HOUR(CY776)</f>
        <v>0</v>
      </c>
      <c r="DA776" s="13">
        <f t="shared" ref="DA776:DA781" si="2063">MINUTE(CY776)</f>
        <v>0</v>
      </c>
      <c r="DB776" s="240">
        <v>0</v>
      </c>
      <c r="DC776" s="13">
        <f t="shared" ref="DC776:DC781" si="2064">HOUR(DB776)</f>
        <v>0</v>
      </c>
      <c r="DD776" s="13">
        <f t="shared" ref="DD776:DD781" si="2065">MINUTE(DB776)</f>
        <v>0</v>
      </c>
      <c r="DE776" s="240">
        <v>0</v>
      </c>
      <c r="DF776" s="13">
        <f t="shared" ref="DF776:DF781" si="2066">HOUR(DE776)</f>
        <v>0</v>
      </c>
      <c r="DG776" s="13">
        <f t="shared" ref="DG776:DG781" si="2067">MINUTE(DE776)</f>
        <v>0</v>
      </c>
      <c r="DH776" s="240">
        <v>1.3888888888888888E-2</v>
      </c>
      <c r="DI776" s="13">
        <f t="shared" si="2033"/>
        <v>0</v>
      </c>
      <c r="DJ776" s="13">
        <f t="shared" si="2034"/>
        <v>20</v>
      </c>
      <c r="DK776" s="240">
        <v>0</v>
      </c>
      <c r="DL776" s="35">
        <f t="shared" ref="DL776:DL781" si="2068">HOUR(DK776)</f>
        <v>0</v>
      </c>
      <c r="DM776" s="35">
        <f t="shared" ref="DM776:DM781" si="2069">MINUTE(DK776)</f>
        <v>0</v>
      </c>
      <c r="DN776" s="66">
        <f t="shared" si="1912"/>
        <v>2742480.936000003</v>
      </c>
      <c r="DO776" s="74">
        <f t="shared" si="2020"/>
        <v>44080</v>
      </c>
      <c r="DP776" s="66">
        <f t="shared" si="2021"/>
        <v>60.422222222222224</v>
      </c>
      <c r="DQ776" s="63">
        <f t="shared" si="2022"/>
        <v>62.215992196007328</v>
      </c>
      <c r="DR776" s="66" t="e">
        <f t="shared" si="1939"/>
        <v>#NUM!</v>
      </c>
      <c r="DS776" s="96" t="e">
        <f t="shared" si="1940"/>
        <v>#NUM!</v>
      </c>
      <c r="DT776" s="66" t="e">
        <f t="shared" si="1941"/>
        <v>#NUM!</v>
      </c>
      <c r="DU776" s="66" t="e">
        <f t="shared" si="1942"/>
        <v>#NUM!</v>
      </c>
      <c r="FJ776" s="3">
        <f t="shared" si="1888"/>
        <v>0.11458333333333337</v>
      </c>
      <c r="FK776" s="3">
        <f t="shared" si="2035"/>
        <v>5.5555555555555552E-2</v>
      </c>
      <c r="FL776" s="3">
        <f t="shared" si="1993"/>
        <v>2.9166666666666674E-2</v>
      </c>
    </row>
    <row r="777" spans="1:168">
      <c r="A777" s="554">
        <f t="shared" si="1943"/>
        <v>776</v>
      </c>
      <c r="B777" s="235">
        <f t="shared" si="1994"/>
        <v>59</v>
      </c>
      <c r="C777" s="236">
        <v>40923</v>
      </c>
      <c r="D777" s="475">
        <v>1</v>
      </c>
      <c r="E777" s="238" t="s">
        <v>863</v>
      </c>
      <c r="F777" s="235">
        <v>21</v>
      </c>
      <c r="G777" s="239" t="s">
        <v>38</v>
      </c>
      <c r="H777" s="239" t="s">
        <v>337</v>
      </c>
      <c r="I777" s="239" t="s">
        <v>644</v>
      </c>
      <c r="J777" s="240">
        <v>0.22916666666666666</v>
      </c>
      <c r="K777" s="237">
        <v>3713</v>
      </c>
      <c r="L777" s="239" t="s">
        <v>33</v>
      </c>
      <c r="M777" s="235">
        <v>58</v>
      </c>
      <c r="N777" s="235">
        <v>1</v>
      </c>
      <c r="O777" s="239"/>
      <c r="P777" s="240">
        <v>0.22916666666666666</v>
      </c>
      <c r="Q777" s="240">
        <v>0.22916666666666666</v>
      </c>
      <c r="R777" s="12">
        <f t="shared" si="2036"/>
        <v>0</v>
      </c>
      <c r="S777" s="13">
        <f t="shared" si="2037"/>
        <v>0</v>
      </c>
      <c r="T777" s="13">
        <f t="shared" si="2038"/>
        <v>0</v>
      </c>
      <c r="U777" s="240">
        <v>0.39583333333333331</v>
      </c>
      <c r="V777" s="12">
        <f t="shared" si="1913"/>
        <v>0.16666666666666666</v>
      </c>
      <c r="W777" s="13">
        <f t="shared" si="1914"/>
        <v>4</v>
      </c>
      <c r="X777" s="225">
        <f t="shared" si="1915"/>
        <v>0</v>
      </c>
      <c r="Y777" s="240">
        <v>0.42708333333333331</v>
      </c>
      <c r="Z777" s="12">
        <f t="shared" si="1916"/>
        <v>3.125E-2</v>
      </c>
      <c r="AA777" s="13">
        <f t="shared" si="1917"/>
        <v>0</v>
      </c>
      <c r="AB777" s="13">
        <f t="shared" si="1918"/>
        <v>45</v>
      </c>
      <c r="AC777" s="240">
        <v>0.44791666666666669</v>
      </c>
      <c r="AD777" s="12">
        <f t="shared" si="1891"/>
        <v>2.083333333333337E-2</v>
      </c>
      <c r="AE777" s="13">
        <f t="shared" si="1736"/>
        <v>0</v>
      </c>
      <c r="AF777" s="13">
        <f t="shared" si="1737"/>
        <v>30</v>
      </c>
      <c r="AG777" s="240">
        <v>0.4513888888888889</v>
      </c>
      <c r="AH777" s="240">
        <v>0.48958333333333331</v>
      </c>
      <c r="AI777" s="12">
        <f t="shared" si="1892"/>
        <v>3.819444444444442E-2</v>
      </c>
      <c r="AJ777" s="225">
        <f t="shared" si="1893"/>
        <v>0</v>
      </c>
      <c r="AK777" s="225">
        <f t="shared" si="1894"/>
        <v>55</v>
      </c>
      <c r="AL777" s="240">
        <v>0.4513888888888889</v>
      </c>
      <c r="AM777" s="240">
        <v>0.48958333333333331</v>
      </c>
      <c r="AN777" s="12">
        <f t="shared" si="2039"/>
        <v>3.819444444444442E-2</v>
      </c>
      <c r="AO777" s="13">
        <f t="shared" si="2040"/>
        <v>0</v>
      </c>
      <c r="AP777" s="13">
        <f t="shared" si="2041"/>
        <v>55</v>
      </c>
      <c r="AQ777" s="240">
        <v>0.52430555555555558</v>
      </c>
      <c r="AR777" s="12">
        <f t="shared" si="2042"/>
        <v>3.4722222222222265E-2</v>
      </c>
      <c r="AS777" s="225">
        <f t="shared" si="2043"/>
        <v>0</v>
      </c>
      <c r="AT777" s="13">
        <f t="shared" si="2044"/>
        <v>50</v>
      </c>
      <c r="AU777" s="240">
        <v>0.52430555555555558</v>
      </c>
      <c r="AV777" s="226">
        <f t="shared" si="1949"/>
        <v>0</v>
      </c>
      <c r="AW777" s="13">
        <f t="shared" si="1950"/>
        <v>0</v>
      </c>
      <c r="AX777" s="13">
        <f t="shared" si="1951"/>
        <v>0</v>
      </c>
      <c r="AY777" s="240">
        <v>0.64236111111111105</v>
      </c>
      <c r="AZ777" s="12">
        <f t="shared" si="1898"/>
        <v>0.11805555555555547</v>
      </c>
      <c r="BA777" s="225">
        <f t="shared" si="1899"/>
        <v>2</v>
      </c>
      <c r="BB777" s="225">
        <f t="shared" si="1900"/>
        <v>50</v>
      </c>
      <c r="BC777" s="240">
        <v>0.64236111111111105</v>
      </c>
      <c r="BD777" s="240">
        <v>0.64236111111111105</v>
      </c>
      <c r="BE777" s="12">
        <f t="shared" si="2045"/>
        <v>0</v>
      </c>
      <c r="BF777" s="13">
        <f t="shared" si="2046"/>
        <v>0</v>
      </c>
      <c r="BG777" s="13">
        <f t="shared" si="2047"/>
        <v>0</v>
      </c>
      <c r="BH777" s="240">
        <v>0.64236111111111105</v>
      </c>
      <c r="BI777" s="240">
        <v>0.64236111111111105</v>
      </c>
      <c r="BJ777" s="240"/>
      <c r="BK777" s="69">
        <f t="shared" si="2048"/>
        <v>0</v>
      </c>
      <c r="BL777" s="13">
        <f t="shared" si="2049"/>
        <v>0</v>
      </c>
      <c r="BM777" s="13">
        <f t="shared" si="2050"/>
        <v>0</v>
      </c>
      <c r="BN777" s="240">
        <v>0.64930555555555558</v>
      </c>
      <c r="BO777" s="12">
        <f t="shared" si="1465"/>
        <v>6.9444444444445308E-3</v>
      </c>
      <c r="BP777" s="225">
        <f t="shared" si="1466"/>
        <v>0</v>
      </c>
      <c r="BQ777" s="225">
        <f t="shared" si="1467"/>
        <v>10</v>
      </c>
      <c r="BR777" s="240">
        <v>0.65277777777777779</v>
      </c>
      <c r="BS777" s="12">
        <f t="shared" si="1368"/>
        <v>3.4722222222222099E-3</v>
      </c>
      <c r="BT777" s="225">
        <f t="shared" si="1369"/>
        <v>0</v>
      </c>
      <c r="BU777" s="225">
        <f t="shared" si="1370"/>
        <v>5</v>
      </c>
      <c r="BV777" s="240">
        <v>0.65277777777777779</v>
      </c>
      <c r="BW777" s="240">
        <v>0.65625</v>
      </c>
      <c r="BX777" s="12">
        <f t="shared" si="1982"/>
        <v>3.4722222222222099E-3</v>
      </c>
      <c r="BY777" s="13">
        <f t="shared" si="1983"/>
        <v>0</v>
      </c>
      <c r="BZ777" s="13">
        <f t="shared" si="1984"/>
        <v>5</v>
      </c>
      <c r="CA777" s="226">
        <f t="shared" si="2051"/>
        <v>0.42708333333333337</v>
      </c>
      <c r="CB777" s="13">
        <f t="shared" si="2052"/>
        <v>10</v>
      </c>
      <c r="CC777" s="13">
        <f t="shared" si="2053"/>
        <v>15</v>
      </c>
      <c r="CD777" s="12">
        <f t="shared" si="2054"/>
        <v>6.5972222222222376E-2</v>
      </c>
      <c r="CE777" s="13">
        <f t="shared" si="2055"/>
        <v>1</v>
      </c>
      <c r="CF777" s="13">
        <f t="shared" si="2056"/>
        <v>35</v>
      </c>
      <c r="CG777" s="12">
        <f t="shared" si="1904"/>
        <v>3.819444444444442E-2</v>
      </c>
      <c r="CH777" s="13">
        <f t="shared" si="1905"/>
        <v>0</v>
      </c>
      <c r="CI777" s="13">
        <f t="shared" si="1906"/>
        <v>55</v>
      </c>
      <c r="CJ777" s="12">
        <f t="shared" si="1907"/>
        <v>0.11805555555555547</v>
      </c>
      <c r="CK777" s="13">
        <f t="shared" si="1908"/>
        <v>2</v>
      </c>
      <c r="CL777" s="13">
        <f t="shared" si="1909"/>
        <v>50</v>
      </c>
      <c r="CM777" s="62"/>
      <c r="CN777" s="62"/>
      <c r="CO777" s="62"/>
      <c r="CP777" s="12">
        <f>AZ777-(CS777+CV777+CY777+DB777+DE777+DH777 + DK777)</f>
        <v>5.0694444444444348E-2</v>
      </c>
      <c r="CQ777" s="13">
        <f t="shared" si="2058"/>
        <v>1</v>
      </c>
      <c r="CR777" s="13">
        <f t="shared" si="2059"/>
        <v>13</v>
      </c>
      <c r="CS777" s="240">
        <v>0</v>
      </c>
      <c r="CT777" s="13">
        <f t="shared" si="2060"/>
        <v>0</v>
      </c>
      <c r="CU777" s="13">
        <f t="shared" si="2061"/>
        <v>0</v>
      </c>
      <c r="CV777" s="240">
        <v>0</v>
      </c>
      <c r="CW777" s="13">
        <f t="shared" ref="CW777:CW784" si="2070">HOUR(CV777)</f>
        <v>0</v>
      </c>
      <c r="CX777" s="13">
        <f t="shared" ref="CX777:CX784" si="2071">MINUTE(CV777)</f>
        <v>0</v>
      </c>
      <c r="CY777" s="240">
        <v>0</v>
      </c>
      <c r="CZ777" s="13">
        <f t="shared" si="2062"/>
        <v>0</v>
      </c>
      <c r="DA777" s="13">
        <f t="shared" si="2063"/>
        <v>0</v>
      </c>
      <c r="DB777" s="240">
        <v>0</v>
      </c>
      <c r="DC777" s="13">
        <f t="shared" si="2064"/>
        <v>0</v>
      </c>
      <c r="DD777" s="13">
        <f t="shared" si="2065"/>
        <v>0</v>
      </c>
      <c r="DE777" s="240">
        <v>0</v>
      </c>
      <c r="DF777" s="13">
        <f t="shared" si="2066"/>
        <v>0</v>
      </c>
      <c r="DG777" s="13">
        <f t="shared" si="2067"/>
        <v>0</v>
      </c>
      <c r="DH777" s="240">
        <v>3.4722222222222224E-2</v>
      </c>
      <c r="DI777" s="13">
        <f t="shared" si="2033"/>
        <v>0</v>
      </c>
      <c r="DJ777" s="13">
        <f t="shared" si="2034"/>
        <v>50</v>
      </c>
      <c r="DK777" s="240">
        <v>3.2638888888888891E-2</v>
      </c>
      <c r="DL777" s="35">
        <f t="shared" si="2068"/>
        <v>0</v>
      </c>
      <c r="DM777" s="35">
        <f t="shared" si="2069"/>
        <v>47</v>
      </c>
      <c r="DN777" s="66">
        <f t="shared" si="1912"/>
        <v>2746193.936000003</v>
      </c>
      <c r="DO777" s="74">
        <f t="shared" si="2020"/>
        <v>44138</v>
      </c>
      <c r="DP777" s="66">
        <f t="shared" si="2021"/>
        <v>64.017241379310349</v>
      </c>
      <c r="DQ777" s="63">
        <f t="shared" si="2022"/>
        <v>62.218359146313901</v>
      </c>
      <c r="DR777" s="66" t="e">
        <f t="shared" si="1939"/>
        <v>#NUM!</v>
      </c>
      <c r="DS777" s="96" t="e">
        <f t="shared" si="1940"/>
        <v>#NUM!</v>
      </c>
      <c r="DT777" s="66" t="e">
        <f t="shared" si="1941"/>
        <v>#NUM!</v>
      </c>
      <c r="DU777" s="66" t="e">
        <f t="shared" si="1942"/>
        <v>#NUM!</v>
      </c>
      <c r="FJ777" s="3">
        <f t="shared" si="1888"/>
        <v>0.27083333333333348</v>
      </c>
      <c r="FK777" s="3">
        <f t="shared" si="2035"/>
        <v>0.21875000000000003</v>
      </c>
      <c r="FL777" s="3">
        <f t="shared" si="1993"/>
        <v>3.4722222222222265E-2</v>
      </c>
    </row>
    <row r="778" spans="1:168">
      <c r="A778" s="554">
        <f t="shared" si="1943"/>
        <v>777</v>
      </c>
      <c r="B778" s="235">
        <f t="shared" si="1994"/>
        <v>60</v>
      </c>
      <c r="C778" s="236">
        <v>40923</v>
      </c>
      <c r="D778" s="475">
        <v>1</v>
      </c>
      <c r="E778" s="238" t="s">
        <v>917</v>
      </c>
      <c r="F778" s="235">
        <v>1</v>
      </c>
      <c r="G778" s="239" t="s">
        <v>393</v>
      </c>
      <c r="H778" s="239" t="s">
        <v>394</v>
      </c>
      <c r="I778" s="239" t="s">
        <v>908</v>
      </c>
      <c r="J778" s="240">
        <v>0.40625</v>
      </c>
      <c r="K778" s="237">
        <v>3963</v>
      </c>
      <c r="L778" s="239" t="s">
        <v>34</v>
      </c>
      <c r="M778" s="235">
        <v>59</v>
      </c>
      <c r="N778" s="235">
        <v>0</v>
      </c>
      <c r="O778" s="239"/>
      <c r="P778" s="240">
        <v>0.40625</v>
      </c>
      <c r="Q778" s="240">
        <v>0.40625</v>
      </c>
      <c r="R778" s="12">
        <f t="shared" si="2036"/>
        <v>0</v>
      </c>
      <c r="S778" s="13">
        <f t="shared" si="2037"/>
        <v>0</v>
      </c>
      <c r="T778" s="13">
        <f t="shared" si="2038"/>
        <v>0</v>
      </c>
      <c r="U778" s="240">
        <v>0.47222222222222227</v>
      </c>
      <c r="V778" s="12">
        <f t="shared" si="1913"/>
        <v>6.5972222222222265E-2</v>
      </c>
      <c r="W778" s="13">
        <f t="shared" si="1914"/>
        <v>1</v>
      </c>
      <c r="X778" s="225">
        <f t="shared" si="1915"/>
        <v>35</v>
      </c>
      <c r="Y778" s="240">
        <v>0.4826388888888889</v>
      </c>
      <c r="Z778" s="12">
        <f t="shared" si="1916"/>
        <v>1.041666666666663E-2</v>
      </c>
      <c r="AA778" s="13">
        <f t="shared" si="1917"/>
        <v>0</v>
      </c>
      <c r="AB778" s="13">
        <f t="shared" si="1918"/>
        <v>15</v>
      </c>
      <c r="AC778" s="240">
        <v>0.54166666666666663</v>
      </c>
      <c r="AD778" s="12">
        <f t="shared" si="1891"/>
        <v>5.9027777777777735E-2</v>
      </c>
      <c r="AE778" s="13">
        <f t="shared" si="1736"/>
        <v>1</v>
      </c>
      <c r="AF778" s="13">
        <f t="shared" si="1737"/>
        <v>25</v>
      </c>
      <c r="AG778" s="240">
        <v>0.54513888888888895</v>
      </c>
      <c r="AH778" s="240">
        <v>0.58333333333333337</v>
      </c>
      <c r="AI778" s="12">
        <f t="shared" si="1892"/>
        <v>3.819444444444442E-2</v>
      </c>
      <c r="AJ778" s="225">
        <f t="shared" si="1893"/>
        <v>0</v>
      </c>
      <c r="AK778" s="225">
        <f t="shared" si="1894"/>
        <v>55</v>
      </c>
      <c r="AL778" s="240">
        <v>0.54513888888888895</v>
      </c>
      <c r="AM778" s="240">
        <v>0.58333333333333337</v>
      </c>
      <c r="AN778" s="12">
        <f t="shared" si="2039"/>
        <v>3.819444444444442E-2</v>
      </c>
      <c r="AO778" s="13">
        <f t="shared" si="2040"/>
        <v>0</v>
      </c>
      <c r="AP778" s="13">
        <f t="shared" si="2041"/>
        <v>55</v>
      </c>
      <c r="AQ778" s="240">
        <v>0.69444444444444453</v>
      </c>
      <c r="AR778" s="12">
        <f t="shared" si="2042"/>
        <v>0.11111111111111116</v>
      </c>
      <c r="AS778" s="225">
        <f t="shared" si="2043"/>
        <v>2</v>
      </c>
      <c r="AT778" s="13">
        <f t="shared" si="2044"/>
        <v>40</v>
      </c>
      <c r="AU778" s="240">
        <v>0.6958333333333333</v>
      </c>
      <c r="AV778" s="226">
        <f t="shared" si="1949"/>
        <v>1.3888888888887729E-3</v>
      </c>
      <c r="AW778" s="13">
        <f t="shared" si="1950"/>
        <v>0</v>
      </c>
      <c r="AX778" s="13">
        <f t="shared" si="1951"/>
        <v>2</v>
      </c>
      <c r="AY778" s="240">
        <v>0.90972222222222221</v>
      </c>
      <c r="AZ778" s="12">
        <f t="shared" si="1898"/>
        <v>0.21388888888888891</v>
      </c>
      <c r="BA778" s="225">
        <f t="shared" si="1899"/>
        <v>5</v>
      </c>
      <c r="BB778" s="225">
        <f t="shared" si="1900"/>
        <v>8</v>
      </c>
      <c r="BC778" s="240">
        <v>0.90972222222222221</v>
      </c>
      <c r="BD778" s="240">
        <v>0.90972222222222221</v>
      </c>
      <c r="BE778" s="12">
        <f t="shared" si="2045"/>
        <v>0</v>
      </c>
      <c r="BF778" s="13">
        <f t="shared" si="2046"/>
        <v>0</v>
      </c>
      <c r="BG778" s="13">
        <f t="shared" si="2047"/>
        <v>0</v>
      </c>
      <c r="BH778" s="240">
        <v>0.90972222222222221</v>
      </c>
      <c r="BI778" s="240">
        <v>0.90972222222222221</v>
      </c>
      <c r="BJ778" s="240"/>
      <c r="BK778" s="69">
        <f t="shared" si="2048"/>
        <v>0</v>
      </c>
      <c r="BL778" s="13">
        <f t="shared" si="2049"/>
        <v>0</v>
      </c>
      <c r="BM778" s="13">
        <f t="shared" si="2050"/>
        <v>0</v>
      </c>
      <c r="BN778" s="240">
        <v>0.91666666666666663</v>
      </c>
      <c r="BO778" s="12">
        <f t="shared" si="1465"/>
        <v>6.9444444444444198E-3</v>
      </c>
      <c r="BP778" s="225">
        <f t="shared" si="1466"/>
        <v>0</v>
      </c>
      <c r="BQ778" s="225">
        <f t="shared" si="1467"/>
        <v>10</v>
      </c>
      <c r="BR778" s="240">
        <v>0.92013888888888884</v>
      </c>
      <c r="BS778" s="12">
        <f t="shared" si="1368"/>
        <v>3.4722222222222099E-3</v>
      </c>
      <c r="BT778" s="225">
        <f t="shared" si="1369"/>
        <v>0</v>
      </c>
      <c r="BU778" s="225">
        <f t="shared" si="1370"/>
        <v>5</v>
      </c>
      <c r="BV778" s="240">
        <v>0.92013888888888884</v>
      </c>
      <c r="BW778" s="240">
        <v>0.92361111111111116</v>
      </c>
      <c r="BX778" s="12">
        <f t="shared" si="1982"/>
        <v>3.4722222222223209E-3</v>
      </c>
      <c r="BY778" s="13">
        <f t="shared" si="1983"/>
        <v>0</v>
      </c>
      <c r="BZ778" s="13">
        <f t="shared" si="1984"/>
        <v>5</v>
      </c>
      <c r="CA778" s="226">
        <f t="shared" si="2051"/>
        <v>0.51736111111111116</v>
      </c>
      <c r="CB778" s="13">
        <f t="shared" si="2052"/>
        <v>12</v>
      </c>
      <c r="CC778" s="13">
        <f t="shared" si="2053"/>
        <v>25</v>
      </c>
      <c r="CD778" s="12">
        <f t="shared" si="2054"/>
        <v>0.18055555555555552</v>
      </c>
      <c r="CE778" s="13">
        <f t="shared" si="2055"/>
        <v>4</v>
      </c>
      <c r="CF778" s="13">
        <f t="shared" si="2056"/>
        <v>20</v>
      </c>
      <c r="CG778" s="12">
        <f t="shared" si="1904"/>
        <v>3.819444444444442E-2</v>
      </c>
      <c r="CH778" s="13">
        <f t="shared" si="1905"/>
        <v>0</v>
      </c>
      <c r="CI778" s="13">
        <f t="shared" si="1906"/>
        <v>55</v>
      </c>
      <c r="CJ778" s="12">
        <f t="shared" si="1907"/>
        <v>0.21388888888888891</v>
      </c>
      <c r="CK778" s="13">
        <f t="shared" si="1908"/>
        <v>5</v>
      </c>
      <c r="CL778" s="13">
        <f t="shared" si="1909"/>
        <v>8</v>
      </c>
      <c r="CM778" s="62"/>
      <c r="CN778" s="62"/>
      <c r="CO778" s="62"/>
      <c r="CP778" s="12">
        <f t="shared" si="2057"/>
        <v>5.0694444444444459E-2</v>
      </c>
      <c r="CQ778" s="13">
        <f t="shared" si="2058"/>
        <v>1</v>
      </c>
      <c r="CR778" s="13">
        <f t="shared" si="2059"/>
        <v>13</v>
      </c>
      <c r="CS778" s="240">
        <v>0</v>
      </c>
      <c r="CT778" s="13">
        <f t="shared" si="2060"/>
        <v>0</v>
      </c>
      <c r="CU778" s="13">
        <f t="shared" si="2061"/>
        <v>0</v>
      </c>
      <c r="CV778" s="240">
        <v>0</v>
      </c>
      <c r="CW778" s="13">
        <f t="shared" si="2070"/>
        <v>0</v>
      </c>
      <c r="CX778" s="13">
        <f t="shared" si="2071"/>
        <v>0</v>
      </c>
      <c r="CY778" s="240">
        <v>0</v>
      </c>
      <c r="CZ778" s="13">
        <f t="shared" si="2062"/>
        <v>0</v>
      </c>
      <c r="DA778" s="13">
        <f t="shared" si="2063"/>
        <v>0</v>
      </c>
      <c r="DB778" s="240">
        <v>0</v>
      </c>
      <c r="DC778" s="13">
        <f t="shared" si="2064"/>
        <v>0</v>
      </c>
      <c r="DD778" s="13">
        <f t="shared" si="2065"/>
        <v>0</v>
      </c>
      <c r="DE778" s="240">
        <v>0</v>
      </c>
      <c r="DF778" s="13">
        <f t="shared" si="2066"/>
        <v>0</v>
      </c>
      <c r="DG778" s="13">
        <f t="shared" si="2067"/>
        <v>0</v>
      </c>
      <c r="DH778" s="240">
        <v>0.16319444444444445</v>
      </c>
      <c r="DI778" s="13">
        <f t="shared" si="2033"/>
        <v>3</v>
      </c>
      <c r="DJ778" s="13">
        <f t="shared" si="2034"/>
        <v>55</v>
      </c>
      <c r="DK778" s="240">
        <v>0</v>
      </c>
      <c r="DL778" s="35">
        <f t="shared" si="2068"/>
        <v>0</v>
      </c>
      <c r="DM778" s="35">
        <f t="shared" si="2069"/>
        <v>0</v>
      </c>
      <c r="DN778" s="66">
        <f t="shared" si="1912"/>
        <v>2750156.936000003</v>
      </c>
      <c r="DO778" s="74">
        <f t="shared" si="2020"/>
        <v>44197</v>
      </c>
      <c r="DP778" s="66">
        <f t="shared" si="2021"/>
        <v>67.169491525423723</v>
      </c>
      <c r="DQ778" s="63">
        <f t="shared" si="2022"/>
        <v>62.224968572527615</v>
      </c>
      <c r="DR778" s="66" t="e">
        <f t="shared" si="1939"/>
        <v>#NUM!</v>
      </c>
      <c r="DS778" s="96" t="e">
        <f t="shared" si="1940"/>
        <v>#NUM!</v>
      </c>
      <c r="DT778" s="66" t="e">
        <f t="shared" si="1941"/>
        <v>#NUM!</v>
      </c>
      <c r="DU778" s="66" t="e">
        <f t="shared" si="1942"/>
        <v>#NUM!</v>
      </c>
      <c r="FJ778" s="3">
        <f t="shared" si="1888"/>
        <v>0.26527777777777783</v>
      </c>
      <c r="FK778" s="3">
        <f t="shared" si="2035"/>
        <v>0.13541666666666663</v>
      </c>
      <c r="FL778" s="3">
        <f t="shared" si="1993"/>
        <v>0.11111111111111116</v>
      </c>
    </row>
    <row r="779" spans="1:168">
      <c r="A779" s="554">
        <f t="shared" si="1943"/>
        <v>778</v>
      </c>
      <c r="B779" s="235">
        <f t="shared" si="1994"/>
        <v>61</v>
      </c>
      <c r="C779" s="236">
        <v>40923</v>
      </c>
      <c r="D779" s="475">
        <v>1</v>
      </c>
      <c r="E779" s="238" t="s">
        <v>881</v>
      </c>
      <c r="F779" s="235">
        <v>5</v>
      </c>
      <c r="G779" s="239" t="s">
        <v>532</v>
      </c>
      <c r="H779" s="239" t="s">
        <v>914</v>
      </c>
      <c r="I779" s="239" t="s">
        <v>25</v>
      </c>
      <c r="J779" s="240">
        <v>0.49305555555555558</v>
      </c>
      <c r="K779" s="237">
        <v>3444</v>
      </c>
      <c r="L779" s="239" t="s">
        <v>33</v>
      </c>
      <c r="M779" s="235">
        <v>59</v>
      </c>
      <c r="N779" s="235">
        <v>0</v>
      </c>
      <c r="O779" s="239"/>
      <c r="P779" s="240">
        <v>0.49305555555555558</v>
      </c>
      <c r="Q779" s="240">
        <v>0.49305555555555558</v>
      </c>
      <c r="R779" s="12">
        <f t="shared" si="2036"/>
        <v>0</v>
      </c>
      <c r="S779" s="13">
        <f t="shared" si="2037"/>
        <v>0</v>
      </c>
      <c r="T779" s="13">
        <f t="shared" si="2038"/>
        <v>0</v>
      </c>
      <c r="U779" s="240">
        <v>0.68055555555555547</v>
      </c>
      <c r="V779" s="12">
        <f t="shared" si="1913"/>
        <v>0.18749999999999989</v>
      </c>
      <c r="W779" s="13">
        <f t="shared" si="1914"/>
        <v>4</v>
      </c>
      <c r="X779" s="225">
        <f t="shared" si="1915"/>
        <v>30</v>
      </c>
      <c r="Y779" s="240">
        <v>0.70486111111111116</v>
      </c>
      <c r="Z779" s="12">
        <f t="shared" si="1916"/>
        <v>2.4305555555555691E-2</v>
      </c>
      <c r="AA779" s="13">
        <f t="shared" si="1917"/>
        <v>0</v>
      </c>
      <c r="AB779" s="13">
        <f t="shared" si="1918"/>
        <v>35</v>
      </c>
      <c r="AC779" s="240">
        <v>0.72222222222222221</v>
      </c>
      <c r="AD779" s="12">
        <f t="shared" si="1891"/>
        <v>1.7361111111111049E-2</v>
      </c>
      <c r="AE779" s="13">
        <f t="shared" si="1736"/>
        <v>0</v>
      </c>
      <c r="AF779" s="13">
        <f t="shared" si="1737"/>
        <v>25</v>
      </c>
      <c r="AG779" s="240">
        <v>0.72569444444444453</v>
      </c>
      <c r="AH779" s="240">
        <v>0.74305555555555547</v>
      </c>
      <c r="AI779" s="12">
        <f t="shared" si="1892"/>
        <v>1.7361111111110938E-2</v>
      </c>
      <c r="AJ779" s="225">
        <f t="shared" si="1893"/>
        <v>0</v>
      </c>
      <c r="AK779" s="225">
        <f t="shared" si="1894"/>
        <v>25</v>
      </c>
      <c r="AL779" s="240">
        <v>0.72569444444444453</v>
      </c>
      <c r="AM779" s="240">
        <v>0.74305555555555547</v>
      </c>
      <c r="AN779" s="12">
        <f t="shared" si="2039"/>
        <v>1.7361111111110938E-2</v>
      </c>
      <c r="AO779" s="13">
        <f t="shared" si="2040"/>
        <v>0</v>
      </c>
      <c r="AP779" s="13">
        <f t="shared" si="2041"/>
        <v>25</v>
      </c>
      <c r="AQ779" s="240">
        <v>0.7680555555555556</v>
      </c>
      <c r="AR779" s="12">
        <f t="shared" si="2042"/>
        <v>2.5000000000000133E-2</v>
      </c>
      <c r="AS779" s="225">
        <f t="shared" si="2043"/>
        <v>0</v>
      </c>
      <c r="AT779" s="13">
        <f t="shared" si="2044"/>
        <v>36</v>
      </c>
      <c r="AU779" s="240">
        <v>0.76944444444444438</v>
      </c>
      <c r="AV779" s="226">
        <f t="shared" si="1949"/>
        <v>1.3888888888887729E-3</v>
      </c>
      <c r="AW779" s="13">
        <f t="shared" si="1950"/>
        <v>0</v>
      </c>
      <c r="AX779" s="13">
        <f t="shared" si="1951"/>
        <v>2</v>
      </c>
      <c r="AY779" s="240">
        <v>0.83263888888888893</v>
      </c>
      <c r="AZ779" s="12">
        <f t="shared" si="1898"/>
        <v>6.3194444444444553E-2</v>
      </c>
      <c r="BA779" s="225">
        <f t="shared" si="1899"/>
        <v>1</v>
      </c>
      <c r="BB779" s="225">
        <f t="shared" si="1900"/>
        <v>31</v>
      </c>
      <c r="BC779" s="240">
        <v>0.83263888888888893</v>
      </c>
      <c r="BD779" s="240">
        <v>0.83263888888888893</v>
      </c>
      <c r="BE779" s="12">
        <f t="shared" si="2045"/>
        <v>0</v>
      </c>
      <c r="BF779" s="13">
        <f t="shared" si="2046"/>
        <v>0</v>
      </c>
      <c r="BG779" s="13">
        <f t="shared" si="2047"/>
        <v>0</v>
      </c>
      <c r="BH779" s="240">
        <v>0.83263888888888893</v>
      </c>
      <c r="BI779" s="240">
        <v>0.83263888888888893</v>
      </c>
      <c r="BJ779" s="240"/>
      <c r="BK779" s="69">
        <f t="shared" si="2048"/>
        <v>0</v>
      </c>
      <c r="BL779" s="13">
        <f t="shared" si="2049"/>
        <v>0</v>
      </c>
      <c r="BM779" s="13">
        <f t="shared" si="2050"/>
        <v>0</v>
      </c>
      <c r="BN779" s="240">
        <v>0.84027777777777779</v>
      </c>
      <c r="BO779" s="12">
        <f t="shared" si="1465"/>
        <v>7.6388888888888618E-3</v>
      </c>
      <c r="BP779" s="225">
        <f t="shared" si="1466"/>
        <v>0</v>
      </c>
      <c r="BQ779" s="225">
        <f t="shared" si="1467"/>
        <v>11</v>
      </c>
      <c r="BR779" s="240">
        <v>0.84375</v>
      </c>
      <c r="BS779" s="12">
        <f t="shared" si="1368"/>
        <v>3.4722222222222099E-3</v>
      </c>
      <c r="BT779" s="225">
        <f t="shared" si="1369"/>
        <v>0</v>
      </c>
      <c r="BU779" s="225">
        <f t="shared" si="1370"/>
        <v>5</v>
      </c>
      <c r="BV779" s="240">
        <v>0.84375</v>
      </c>
      <c r="BW779" s="240">
        <v>0.84722222222222221</v>
      </c>
      <c r="BX779" s="12">
        <f t="shared" si="1982"/>
        <v>3.4722222222222099E-3</v>
      </c>
      <c r="BY779" s="13">
        <f t="shared" si="1983"/>
        <v>0</v>
      </c>
      <c r="BZ779" s="13">
        <f t="shared" si="1984"/>
        <v>5</v>
      </c>
      <c r="CA779" s="226">
        <f t="shared" si="2051"/>
        <v>0.35416666666666663</v>
      </c>
      <c r="CB779" s="13">
        <f t="shared" si="2052"/>
        <v>8</v>
      </c>
      <c r="CC779" s="13">
        <f t="shared" si="2053"/>
        <v>30</v>
      </c>
      <c r="CD779" s="12">
        <f t="shared" si="2054"/>
        <v>5.3472222222222254E-2</v>
      </c>
      <c r="CE779" s="13">
        <f t="shared" si="2055"/>
        <v>1</v>
      </c>
      <c r="CF779" s="13">
        <f t="shared" si="2056"/>
        <v>17</v>
      </c>
      <c r="CG779" s="12">
        <f t="shared" si="1904"/>
        <v>1.7361111111110938E-2</v>
      </c>
      <c r="CH779" s="13">
        <f t="shared" si="1905"/>
        <v>0</v>
      </c>
      <c r="CI779" s="13">
        <f t="shared" si="1906"/>
        <v>25</v>
      </c>
      <c r="CJ779" s="12">
        <f t="shared" si="1907"/>
        <v>6.3194444444444553E-2</v>
      </c>
      <c r="CK779" s="13">
        <f t="shared" si="1908"/>
        <v>1</v>
      </c>
      <c r="CL779" s="13">
        <f t="shared" si="1909"/>
        <v>31</v>
      </c>
      <c r="CM779" s="62"/>
      <c r="CN779" s="62"/>
      <c r="CO779" s="62"/>
      <c r="CP779" s="12">
        <f t="shared" si="2057"/>
        <v>5.208333333333344E-2</v>
      </c>
      <c r="CQ779" s="13">
        <f t="shared" si="2058"/>
        <v>1</v>
      </c>
      <c r="CR779" s="13">
        <f t="shared" si="2059"/>
        <v>15</v>
      </c>
      <c r="CS779" s="240">
        <v>0</v>
      </c>
      <c r="CT779" s="13">
        <f t="shared" si="2060"/>
        <v>0</v>
      </c>
      <c r="CU779" s="13">
        <f t="shared" si="2061"/>
        <v>0</v>
      </c>
      <c r="CV779" s="240">
        <v>0</v>
      </c>
      <c r="CW779" s="13">
        <f t="shared" si="2070"/>
        <v>0</v>
      </c>
      <c r="CX779" s="13">
        <f t="shared" si="2071"/>
        <v>0</v>
      </c>
      <c r="CY779" s="240">
        <v>0</v>
      </c>
      <c r="CZ779" s="13">
        <f t="shared" si="2062"/>
        <v>0</v>
      </c>
      <c r="DA779" s="13">
        <f t="shared" si="2063"/>
        <v>0</v>
      </c>
      <c r="DB779" s="240">
        <v>0</v>
      </c>
      <c r="DC779" s="13">
        <f t="shared" si="2064"/>
        <v>0</v>
      </c>
      <c r="DD779" s="13">
        <f t="shared" si="2065"/>
        <v>0</v>
      </c>
      <c r="DE779" s="240">
        <v>0</v>
      </c>
      <c r="DF779" s="13">
        <f t="shared" si="2066"/>
        <v>0</v>
      </c>
      <c r="DG779" s="13">
        <f t="shared" si="2067"/>
        <v>0</v>
      </c>
      <c r="DH779" s="240">
        <v>1.1111111111111112E-2</v>
      </c>
      <c r="DI779" s="13">
        <f t="shared" si="2033"/>
        <v>0</v>
      </c>
      <c r="DJ779" s="13">
        <f t="shared" si="2034"/>
        <v>16</v>
      </c>
      <c r="DK779" s="240">
        <v>0</v>
      </c>
      <c r="DL779" s="35">
        <f t="shared" si="2068"/>
        <v>0</v>
      </c>
      <c r="DM779" s="35">
        <f t="shared" si="2069"/>
        <v>0</v>
      </c>
      <c r="DN779" s="66">
        <f t="shared" si="1912"/>
        <v>2753600.936000003</v>
      </c>
      <c r="DO779" s="74">
        <f t="shared" si="2020"/>
        <v>44256</v>
      </c>
      <c r="DP779" s="66">
        <f t="shared" si="2021"/>
        <v>58.372881355932201</v>
      </c>
      <c r="DQ779" s="63">
        <f t="shared" si="2022"/>
        <v>62.219833152566949</v>
      </c>
      <c r="DR779" s="66" t="e">
        <f t="shared" si="1939"/>
        <v>#NUM!</v>
      </c>
      <c r="DS779" s="96" t="e">
        <f t="shared" si="1940"/>
        <v>#NUM!</v>
      </c>
      <c r="DT779" s="66" t="e">
        <f t="shared" si="1941"/>
        <v>#NUM!</v>
      </c>
      <c r="DU779" s="66" t="e">
        <f t="shared" si="1942"/>
        <v>#NUM!</v>
      </c>
      <c r="FJ779" s="3">
        <f t="shared" si="1888"/>
        <v>0.27361111111111114</v>
      </c>
      <c r="FK779" s="3">
        <f t="shared" si="2035"/>
        <v>0.22916666666666663</v>
      </c>
      <c r="FL779" s="3">
        <f t="shared" si="1993"/>
        <v>2.5000000000000133E-2</v>
      </c>
    </row>
    <row r="780" spans="1:168" ht="30">
      <c r="A780" s="554">
        <f t="shared" si="1943"/>
        <v>779</v>
      </c>
      <c r="B780" s="235">
        <f t="shared" si="1994"/>
        <v>62</v>
      </c>
      <c r="C780" s="236">
        <v>40923</v>
      </c>
      <c r="D780" s="475">
        <v>1</v>
      </c>
      <c r="E780" s="238" t="s">
        <v>863</v>
      </c>
      <c r="F780" s="235">
        <v>22</v>
      </c>
      <c r="G780" s="239" t="s">
        <v>38</v>
      </c>
      <c r="H780" s="239" t="s">
        <v>919</v>
      </c>
      <c r="I780" s="239" t="s">
        <v>920</v>
      </c>
      <c r="J780" s="240">
        <v>0.72916666666666663</v>
      </c>
      <c r="K780" s="237">
        <v>3771</v>
      </c>
      <c r="L780" s="239" t="s">
        <v>34</v>
      </c>
      <c r="M780" s="235">
        <v>58</v>
      </c>
      <c r="N780" s="235">
        <v>1</v>
      </c>
      <c r="O780" s="239"/>
      <c r="P780" s="240">
        <v>0.72916666666666663</v>
      </c>
      <c r="Q780" s="240">
        <v>0.72916666666666663</v>
      </c>
      <c r="R780" s="12">
        <f t="shared" si="2036"/>
        <v>0</v>
      </c>
      <c r="S780" s="13">
        <f t="shared" si="2037"/>
        <v>0</v>
      </c>
      <c r="T780" s="13">
        <f t="shared" si="2038"/>
        <v>0</v>
      </c>
      <c r="U780" s="240">
        <v>0.87152777777777779</v>
      </c>
      <c r="V780" s="12">
        <f t="shared" si="1913"/>
        <v>0.14236111111111116</v>
      </c>
      <c r="W780" s="13">
        <f t="shared" si="1914"/>
        <v>3</v>
      </c>
      <c r="X780" s="225">
        <f t="shared" si="1915"/>
        <v>25</v>
      </c>
      <c r="Y780" s="240">
        <v>0.87847222222222221</v>
      </c>
      <c r="Z780" s="12">
        <f t="shared" si="1916"/>
        <v>6.9444444444444198E-3</v>
      </c>
      <c r="AA780" s="13">
        <f t="shared" si="1917"/>
        <v>0</v>
      </c>
      <c r="AB780" s="13">
        <f t="shared" si="1918"/>
        <v>10</v>
      </c>
      <c r="AC780" s="240">
        <v>0.91666666666666663</v>
      </c>
      <c r="AD780" s="12">
        <f t="shared" si="1891"/>
        <v>3.819444444444442E-2</v>
      </c>
      <c r="AE780" s="13">
        <f t="shared" si="1736"/>
        <v>0</v>
      </c>
      <c r="AF780" s="13">
        <f t="shared" si="1737"/>
        <v>55</v>
      </c>
      <c r="AG780" s="240">
        <v>0.92361111111111116</v>
      </c>
      <c r="AH780" s="240">
        <v>0.97569444444444453</v>
      </c>
      <c r="AI780" s="12">
        <f t="shared" si="1892"/>
        <v>5.208333333333337E-2</v>
      </c>
      <c r="AJ780" s="225">
        <f t="shared" si="1893"/>
        <v>1</v>
      </c>
      <c r="AK780" s="225">
        <f t="shared" si="1894"/>
        <v>15</v>
      </c>
      <c r="AL780" s="240">
        <v>0.92361111111111116</v>
      </c>
      <c r="AM780" s="240">
        <v>0.97569444444444453</v>
      </c>
      <c r="AN780" s="12">
        <f t="shared" si="2039"/>
        <v>5.208333333333337E-2</v>
      </c>
      <c r="AO780" s="13">
        <f t="shared" si="2040"/>
        <v>1</v>
      </c>
      <c r="AP780" s="13">
        <f t="shared" si="2041"/>
        <v>15</v>
      </c>
      <c r="AQ780" s="240">
        <v>0.98611111111111116</v>
      </c>
      <c r="AR780" s="12">
        <f t="shared" si="2042"/>
        <v>1.041666666666663E-2</v>
      </c>
      <c r="AS780" s="225">
        <f t="shared" si="2043"/>
        <v>0</v>
      </c>
      <c r="AT780" s="13">
        <f t="shared" si="2044"/>
        <v>15</v>
      </c>
      <c r="AU780" s="240">
        <v>0.98888888888888893</v>
      </c>
      <c r="AV780" s="226">
        <f t="shared" si="1949"/>
        <v>2.7777777777777679E-3</v>
      </c>
      <c r="AW780" s="13">
        <f t="shared" si="1950"/>
        <v>0</v>
      </c>
      <c r="AX780" s="13">
        <f t="shared" si="1951"/>
        <v>4</v>
      </c>
      <c r="AY780" s="240">
        <v>1.1208333333333333</v>
      </c>
      <c r="AZ780" s="12">
        <f t="shared" si="1898"/>
        <v>0.13194444444444442</v>
      </c>
      <c r="BA780" s="225">
        <f t="shared" si="1899"/>
        <v>3</v>
      </c>
      <c r="BB780" s="225">
        <f t="shared" si="1900"/>
        <v>10</v>
      </c>
      <c r="BC780" s="240">
        <v>1.1208333333333333</v>
      </c>
      <c r="BD780" s="240">
        <v>1.1208333333333333</v>
      </c>
      <c r="BE780" s="12">
        <f t="shared" si="2045"/>
        <v>0</v>
      </c>
      <c r="BF780" s="13">
        <f t="shared" si="2046"/>
        <v>0</v>
      </c>
      <c r="BG780" s="13">
        <f t="shared" si="2047"/>
        <v>0</v>
      </c>
      <c r="BH780" s="240">
        <v>1.1208333333333333</v>
      </c>
      <c r="BI780" s="240">
        <v>1.1208333333333333</v>
      </c>
      <c r="BJ780" s="240"/>
      <c r="BK780" s="69">
        <f t="shared" si="2048"/>
        <v>0</v>
      </c>
      <c r="BL780" s="13">
        <f t="shared" si="2049"/>
        <v>0</v>
      </c>
      <c r="BM780" s="13">
        <f t="shared" si="2050"/>
        <v>0</v>
      </c>
      <c r="BN780" s="240">
        <v>1.1284722222222221</v>
      </c>
      <c r="BO780" s="12">
        <f t="shared" si="1465"/>
        <v>7.6388888888887507E-3</v>
      </c>
      <c r="BP780" s="225">
        <f t="shared" si="1466"/>
        <v>0</v>
      </c>
      <c r="BQ780" s="225">
        <f t="shared" si="1467"/>
        <v>11</v>
      </c>
      <c r="BR780" s="240">
        <v>1.1319444444444444</v>
      </c>
      <c r="BS780" s="12">
        <f t="shared" si="1368"/>
        <v>3.4722222222223209E-3</v>
      </c>
      <c r="BT780" s="225">
        <f t="shared" si="1369"/>
        <v>0</v>
      </c>
      <c r="BU780" s="225">
        <f t="shared" si="1370"/>
        <v>5</v>
      </c>
      <c r="BV780" s="240">
        <v>1.1319444444444444</v>
      </c>
      <c r="BW780" s="240">
        <v>1.1354166666666667</v>
      </c>
      <c r="BX780" s="12">
        <f t="shared" si="1982"/>
        <v>3.4722222222223209E-3</v>
      </c>
      <c r="BY780" s="13">
        <f t="shared" si="1983"/>
        <v>0</v>
      </c>
      <c r="BZ780" s="13">
        <f t="shared" si="1984"/>
        <v>5</v>
      </c>
      <c r="CA780" s="226">
        <f t="shared" si="2051"/>
        <v>0.40625000000000011</v>
      </c>
      <c r="CB780" s="13">
        <f t="shared" si="2052"/>
        <v>9</v>
      </c>
      <c r="CC780" s="13">
        <f t="shared" si="2053"/>
        <v>45</v>
      </c>
      <c r="CD780" s="12">
        <f t="shared" si="2054"/>
        <v>5.9722222222222121E-2</v>
      </c>
      <c r="CE780" s="13">
        <f t="shared" si="2055"/>
        <v>1</v>
      </c>
      <c r="CF780" s="13">
        <f t="shared" si="2056"/>
        <v>26</v>
      </c>
      <c r="CG780" s="12">
        <f t="shared" si="1904"/>
        <v>5.208333333333337E-2</v>
      </c>
      <c r="CH780" s="13">
        <f t="shared" si="1905"/>
        <v>1</v>
      </c>
      <c r="CI780" s="13">
        <f t="shared" si="1906"/>
        <v>15</v>
      </c>
      <c r="CJ780" s="12">
        <f t="shared" si="1907"/>
        <v>0.13194444444444442</v>
      </c>
      <c r="CK780" s="13">
        <f t="shared" si="1908"/>
        <v>3</v>
      </c>
      <c r="CL780" s="13">
        <f t="shared" si="1909"/>
        <v>10</v>
      </c>
      <c r="CM780" s="62"/>
      <c r="CN780" s="62"/>
      <c r="CO780" s="62"/>
      <c r="CP780" s="12">
        <f t="shared" si="2057"/>
        <v>8.6111111111111083E-2</v>
      </c>
      <c r="CQ780" s="13">
        <f t="shared" si="2058"/>
        <v>2</v>
      </c>
      <c r="CR780" s="13">
        <f t="shared" si="2059"/>
        <v>4</v>
      </c>
      <c r="CS780" s="240">
        <v>0</v>
      </c>
      <c r="CT780" s="13">
        <f t="shared" si="2060"/>
        <v>0</v>
      </c>
      <c r="CU780" s="13">
        <f t="shared" si="2061"/>
        <v>0</v>
      </c>
      <c r="CV780" s="240">
        <v>0</v>
      </c>
      <c r="CW780" s="13">
        <f t="shared" si="2070"/>
        <v>0</v>
      </c>
      <c r="CX780" s="13">
        <f t="shared" si="2071"/>
        <v>0</v>
      </c>
      <c r="CY780" s="240">
        <v>0</v>
      </c>
      <c r="CZ780" s="13">
        <f t="shared" si="2062"/>
        <v>0</v>
      </c>
      <c r="DA780" s="13">
        <f t="shared" si="2063"/>
        <v>0</v>
      </c>
      <c r="DB780" s="240">
        <v>0</v>
      </c>
      <c r="DC780" s="13">
        <f t="shared" si="2064"/>
        <v>0</v>
      </c>
      <c r="DD780" s="13">
        <f t="shared" si="2065"/>
        <v>0</v>
      </c>
      <c r="DE780" s="240">
        <v>0</v>
      </c>
      <c r="DF780" s="13">
        <f t="shared" si="2066"/>
        <v>0</v>
      </c>
      <c r="DG780" s="13">
        <f t="shared" si="2067"/>
        <v>0</v>
      </c>
      <c r="DH780" s="240">
        <v>4.5833333333333337E-2</v>
      </c>
      <c r="DI780" s="13">
        <f t="shared" si="2033"/>
        <v>1</v>
      </c>
      <c r="DJ780" s="13">
        <f t="shared" si="2034"/>
        <v>6</v>
      </c>
      <c r="DK780" s="240">
        <v>0</v>
      </c>
      <c r="DL780" s="35">
        <f t="shared" si="2068"/>
        <v>0</v>
      </c>
      <c r="DM780" s="35">
        <f t="shared" si="2069"/>
        <v>0</v>
      </c>
      <c r="DN780" s="66">
        <f t="shared" si="1912"/>
        <v>2757371.936000003</v>
      </c>
      <c r="DO780" s="74">
        <f t="shared" si="2020"/>
        <v>44314</v>
      </c>
      <c r="DP780" s="66">
        <f t="shared" si="2021"/>
        <v>65.017241379310349</v>
      </c>
      <c r="DQ780" s="63">
        <f t="shared" si="2022"/>
        <v>62.223494516405715</v>
      </c>
      <c r="DR780" s="66" t="e">
        <f t="shared" si="1939"/>
        <v>#NUM!</v>
      </c>
      <c r="DS780" s="96" t="e">
        <f t="shared" si="1940"/>
        <v>#NUM!</v>
      </c>
      <c r="DT780" s="66" t="e">
        <f t="shared" si="1941"/>
        <v>#NUM!</v>
      </c>
      <c r="DU780" s="66" t="e">
        <f t="shared" si="1942"/>
        <v>#NUM!</v>
      </c>
      <c r="FJ780" s="3">
        <f t="shared" si="1888"/>
        <v>0.22222222222222232</v>
      </c>
      <c r="FK780" s="3">
        <f t="shared" si="2035"/>
        <v>0.1875</v>
      </c>
      <c r="FL780" s="3">
        <f t="shared" si="1993"/>
        <v>1.041666666666663E-2</v>
      </c>
    </row>
    <row r="781" spans="1:168">
      <c r="A781" s="554">
        <f t="shared" si="1943"/>
        <v>780</v>
      </c>
      <c r="B781" s="235">
        <f t="shared" si="1994"/>
        <v>63</v>
      </c>
      <c r="C781" s="236">
        <v>40924</v>
      </c>
      <c r="D781" s="475">
        <v>1</v>
      </c>
      <c r="E781" s="238" t="s">
        <v>918</v>
      </c>
      <c r="F781" s="235">
        <v>1</v>
      </c>
      <c r="G781" s="239" t="s">
        <v>823</v>
      </c>
      <c r="H781" s="239" t="s">
        <v>394</v>
      </c>
      <c r="I781" s="239" t="s">
        <v>822</v>
      </c>
      <c r="J781" s="240">
        <v>2.7777777777777776E-2</v>
      </c>
      <c r="K781" s="237">
        <v>3487</v>
      </c>
      <c r="L781" s="239" t="s">
        <v>34</v>
      </c>
      <c r="M781" s="235">
        <v>59</v>
      </c>
      <c r="N781" s="235">
        <v>0</v>
      </c>
      <c r="O781" s="239"/>
      <c r="P781" s="240">
        <v>2.7777777777777776E-2</v>
      </c>
      <c r="Q781" s="240">
        <v>2.7777777777777776E-2</v>
      </c>
      <c r="R781" s="12">
        <f t="shared" si="2036"/>
        <v>0</v>
      </c>
      <c r="S781" s="13">
        <f t="shared" si="2037"/>
        <v>0</v>
      </c>
      <c r="T781" s="13">
        <f t="shared" si="2038"/>
        <v>0</v>
      </c>
      <c r="U781" s="240">
        <v>4.1666666666666664E-2</v>
      </c>
      <c r="V781" s="12">
        <f t="shared" si="1913"/>
        <v>1.3888888888888888E-2</v>
      </c>
      <c r="W781" s="13">
        <f t="shared" si="1914"/>
        <v>0</v>
      </c>
      <c r="X781" s="225">
        <f t="shared" si="1915"/>
        <v>20</v>
      </c>
      <c r="Y781" s="240">
        <v>4.8611111111111112E-2</v>
      </c>
      <c r="Z781" s="12">
        <f t="shared" si="1916"/>
        <v>6.9444444444444475E-3</v>
      </c>
      <c r="AA781" s="13">
        <f t="shared" si="1917"/>
        <v>0</v>
      </c>
      <c r="AB781" s="13">
        <f t="shared" si="1918"/>
        <v>10</v>
      </c>
      <c r="AC781" s="240">
        <v>8.6805555555555566E-2</v>
      </c>
      <c r="AD781" s="12">
        <f t="shared" si="1891"/>
        <v>3.8194444444444454E-2</v>
      </c>
      <c r="AE781" s="13">
        <f t="shared" si="1736"/>
        <v>0</v>
      </c>
      <c r="AF781" s="13">
        <f t="shared" si="1737"/>
        <v>55</v>
      </c>
      <c r="AG781" s="240">
        <v>9.0277777777777776E-2</v>
      </c>
      <c r="AH781" s="240">
        <v>0.11458333333333333</v>
      </c>
      <c r="AI781" s="12">
        <f t="shared" si="1892"/>
        <v>2.4305555555555552E-2</v>
      </c>
      <c r="AJ781" s="225">
        <f t="shared" si="1893"/>
        <v>0</v>
      </c>
      <c r="AK781" s="225">
        <f t="shared" si="1894"/>
        <v>35</v>
      </c>
      <c r="AL781" s="240">
        <v>9.0277777777777776E-2</v>
      </c>
      <c r="AM781" s="240">
        <v>0.11458333333333333</v>
      </c>
      <c r="AN781" s="12">
        <f t="shared" si="2039"/>
        <v>2.4305555555555552E-2</v>
      </c>
      <c r="AO781" s="13">
        <f t="shared" si="2040"/>
        <v>0</v>
      </c>
      <c r="AP781" s="13">
        <f t="shared" si="2041"/>
        <v>35</v>
      </c>
      <c r="AQ781" s="240">
        <v>0.17361111111111113</v>
      </c>
      <c r="AR781" s="12">
        <f t="shared" si="2042"/>
        <v>5.9027777777777804E-2</v>
      </c>
      <c r="AS781" s="225">
        <f t="shared" si="2043"/>
        <v>1</v>
      </c>
      <c r="AT781" s="13">
        <f t="shared" si="2044"/>
        <v>25</v>
      </c>
      <c r="AU781" s="240">
        <v>0.1763888888888889</v>
      </c>
      <c r="AV781" s="226">
        <f t="shared" si="1949"/>
        <v>2.7777777777777679E-3</v>
      </c>
      <c r="AW781" s="13">
        <f t="shared" si="1950"/>
        <v>0</v>
      </c>
      <c r="AX781" s="13">
        <f t="shared" si="1951"/>
        <v>4</v>
      </c>
      <c r="AY781" s="240">
        <v>0.25833333333333336</v>
      </c>
      <c r="AZ781" s="12">
        <f t="shared" si="1898"/>
        <v>8.1944444444444459E-2</v>
      </c>
      <c r="BA781" s="225">
        <f t="shared" si="1899"/>
        <v>1</v>
      </c>
      <c r="BB781" s="225">
        <f t="shared" si="1900"/>
        <v>58</v>
      </c>
      <c r="BC781" s="240">
        <v>0.25833333333333336</v>
      </c>
      <c r="BD781" s="240">
        <v>0.25833333333333336</v>
      </c>
      <c r="BE781" s="12">
        <f t="shared" si="2045"/>
        <v>0</v>
      </c>
      <c r="BF781" s="13">
        <f t="shared" si="2046"/>
        <v>0</v>
      </c>
      <c r="BG781" s="13">
        <f t="shared" si="2047"/>
        <v>0</v>
      </c>
      <c r="BH781" s="240">
        <v>0.25833333333333336</v>
      </c>
      <c r="BI781" s="240">
        <v>0.25833333333333336</v>
      </c>
      <c r="BJ781" s="240"/>
      <c r="BK781" s="69">
        <f t="shared" si="2048"/>
        <v>0</v>
      </c>
      <c r="BL781" s="13">
        <f t="shared" si="2049"/>
        <v>0</v>
      </c>
      <c r="BM781" s="13">
        <f t="shared" si="2050"/>
        <v>0</v>
      </c>
      <c r="BN781" s="240">
        <v>0.26527777777777778</v>
      </c>
      <c r="BO781" s="12">
        <f t="shared" si="1465"/>
        <v>6.9444444444444198E-3</v>
      </c>
      <c r="BP781" s="225">
        <f t="shared" si="1466"/>
        <v>0</v>
      </c>
      <c r="BQ781" s="225">
        <f t="shared" si="1467"/>
        <v>10</v>
      </c>
      <c r="BR781" s="240">
        <v>0.26874999999999999</v>
      </c>
      <c r="BS781" s="12">
        <f t="shared" si="1368"/>
        <v>3.4722222222222099E-3</v>
      </c>
      <c r="BT781" s="225">
        <f t="shared" si="1369"/>
        <v>0</v>
      </c>
      <c r="BU781" s="225">
        <f t="shared" si="1370"/>
        <v>5</v>
      </c>
      <c r="BV781" s="240">
        <v>0.26874999999999999</v>
      </c>
      <c r="BW781" s="240">
        <v>0.27083333333333331</v>
      </c>
      <c r="BX781" s="12">
        <f t="shared" si="1982"/>
        <v>2.0833333333333259E-3</v>
      </c>
      <c r="BY781" s="13">
        <f t="shared" si="1983"/>
        <v>0</v>
      </c>
      <c r="BZ781" s="13">
        <f t="shared" si="1984"/>
        <v>3</v>
      </c>
      <c r="CA781" s="226">
        <f t="shared" si="2051"/>
        <v>0.24305555555555552</v>
      </c>
      <c r="CB781" s="13">
        <f t="shared" si="2052"/>
        <v>5</v>
      </c>
      <c r="CC781" s="13">
        <f t="shared" si="2053"/>
        <v>50</v>
      </c>
      <c r="CD781" s="12">
        <f t="shared" si="2054"/>
        <v>0.1076388888888889</v>
      </c>
      <c r="CE781" s="13">
        <f t="shared" si="2055"/>
        <v>2</v>
      </c>
      <c r="CF781" s="13">
        <f t="shared" si="2056"/>
        <v>35</v>
      </c>
      <c r="CG781" s="12">
        <f t="shared" si="1904"/>
        <v>2.4305555555555552E-2</v>
      </c>
      <c r="CH781" s="13">
        <f t="shared" si="1905"/>
        <v>0</v>
      </c>
      <c r="CI781" s="13">
        <f t="shared" si="1906"/>
        <v>35</v>
      </c>
      <c r="CJ781" s="12">
        <f t="shared" si="1907"/>
        <v>8.1944444444444459E-2</v>
      </c>
      <c r="CK781" s="13">
        <f t="shared" si="1908"/>
        <v>1</v>
      </c>
      <c r="CL781" s="13">
        <f t="shared" si="1909"/>
        <v>58</v>
      </c>
      <c r="CM781" s="62"/>
      <c r="CN781" s="62"/>
      <c r="CO781" s="62"/>
      <c r="CP781" s="12">
        <f t="shared" si="2057"/>
        <v>5.4861111111111124E-2</v>
      </c>
      <c r="CQ781" s="13">
        <f t="shared" si="2058"/>
        <v>1</v>
      </c>
      <c r="CR781" s="13">
        <f t="shared" si="2059"/>
        <v>19</v>
      </c>
      <c r="CS781" s="240">
        <v>0</v>
      </c>
      <c r="CT781" s="13">
        <f t="shared" si="2060"/>
        <v>0</v>
      </c>
      <c r="CU781" s="13">
        <f t="shared" si="2061"/>
        <v>0</v>
      </c>
      <c r="CV781" s="240">
        <v>7.6388888888888886E-3</v>
      </c>
      <c r="CW781" s="13">
        <f t="shared" si="2070"/>
        <v>0</v>
      </c>
      <c r="CX781" s="13">
        <f t="shared" si="2071"/>
        <v>11</v>
      </c>
      <c r="CY781" s="240">
        <v>0</v>
      </c>
      <c r="CZ781" s="13">
        <f t="shared" si="2062"/>
        <v>0</v>
      </c>
      <c r="DA781" s="13">
        <f t="shared" si="2063"/>
        <v>0</v>
      </c>
      <c r="DB781" s="240">
        <v>0</v>
      </c>
      <c r="DC781" s="13">
        <f t="shared" si="2064"/>
        <v>0</v>
      </c>
      <c r="DD781" s="13">
        <f t="shared" si="2065"/>
        <v>0</v>
      </c>
      <c r="DE781" s="240">
        <v>0</v>
      </c>
      <c r="DF781" s="13">
        <f t="shared" si="2066"/>
        <v>0</v>
      </c>
      <c r="DG781" s="13">
        <f t="shared" si="2067"/>
        <v>0</v>
      </c>
      <c r="DH781" s="240">
        <v>1.9444444444444445E-2</v>
      </c>
      <c r="DI781" s="13">
        <f t="shared" si="2033"/>
        <v>0</v>
      </c>
      <c r="DJ781" s="13">
        <f t="shared" si="2034"/>
        <v>28</v>
      </c>
      <c r="DK781" s="240">
        <v>0</v>
      </c>
      <c r="DL781" s="35">
        <f t="shared" si="2068"/>
        <v>0</v>
      </c>
      <c r="DM781" s="35">
        <f t="shared" si="2069"/>
        <v>0</v>
      </c>
      <c r="DN781" s="66">
        <f t="shared" si="1912"/>
        <v>2760858.936000003</v>
      </c>
      <c r="DO781" s="74">
        <f t="shared" si="2020"/>
        <v>44373</v>
      </c>
      <c r="DP781" s="66">
        <f t="shared" si="2021"/>
        <v>59.101694915254235</v>
      </c>
      <c r="DQ781" s="63">
        <f t="shared" si="2022"/>
        <v>62.21934365492536</v>
      </c>
      <c r="DR781" s="66" t="e">
        <f t="shared" si="1939"/>
        <v>#NUM!</v>
      </c>
      <c r="DS781" s="96" t="e">
        <f t="shared" si="1940"/>
        <v>#NUM!</v>
      </c>
      <c r="DT781" s="66" t="e">
        <f t="shared" si="1941"/>
        <v>#NUM!</v>
      </c>
      <c r="DU781" s="66" t="e">
        <f t="shared" si="1942"/>
        <v>#NUM!</v>
      </c>
      <c r="FJ781" s="3">
        <f t="shared" si="1888"/>
        <v>0.13680555555555551</v>
      </c>
      <c r="FK781" s="3">
        <f t="shared" si="2035"/>
        <v>5.902777777777779E-2</v>
      </c>
      <c r="FL781" s="3">
        <f t="shared" si="1993"/>
        <v>5.9027777777777804E-2</v>
      </c>
    </row>
    <row r="782" spans="1:168">
      <c r="A782" s="554">
        <f t="shared" si="1943"/>
        <v>781</v>
      </c>
      <c r="B782" s="235">
        <f t="shared" si="1994"/>
        <v>64</v>
      </c>
      <c r="C782" s="236">
        <v>40924</v>
      </c>
      <c r="D782" s="475">
        <v>1</v>
      </c>
      <c r="E782" s="238" t="s">
        <v>891</v>
      </c>
      <c r="F782" s="235">
        <v>2</v>
      </c>
      <c r="G782" s="239" t="s">
        <v>736</v>
      </c>
      <c r="H782" s="239" t="s">
        <v>413</v>
      </c>
      <c r="I782" s="239" t="s">
        <v>783</v>
      </c>
      <c r="J782" s="240">
        <v>0.5</v>
      </c>
      <c r="K782" s="237">
        <v>3603</v>
      </c>
      <c r="L782" s="239" t="s">
        <v>33</v>
      </c>
      <c r="M782" s="235">
        <v>59</v>
      </c>
      <c r="N782" s="235">
        <v>0</v>
      </c>
      <c r="O782" s="239"/>
      <c r="P782" s="240">
        <v>0.5</v>
      </c>
      <c r="Q782" s="240">
        <v>0.5</v>
      </c>
      <c r="R782" s="12">
        <f>Q782-P782</f>
        <v>0</v>
      </c>
      <c r="S782" s="13">
        <f>HOUR(R782)</f>
        <v>0</v>
      </c>
      <c r="T782" s="13">
        <f>MINUTE(R782)</f>
        <v>0</v>
      </c>
      <c r="U782" s="240">
        <v>0.71875</v>
      </c>
      <c r="V782" s="12">
        <f t="shared" si="1913"/>
        <v>0.21875</v>
      </c>
      <c r="W782" s="13">
        <f t="shared" si="1914"/>
        <v>5</v>
      </c>
      <c r="X782" s="225">
        <f t="shared" si="1915"/>
        <v>15</v>
      </c>
      <c r="Y782" s="240">
        <v>0.72916666666666663</v>
      </c>
      <c r="Z782" s="12">
        <f t="shared" si="1916"/>
        <v>1.041666666666663E-2</v>
      </c>
      <c r="AA782" s="13">
        <f t="shared" si="1917"/>
        <v>0</v>
      </c>
      <c r="AB782" s="13">
        <f t="shared" si="1918"/>
        <v>15</v>
      </c>
      <c r="AC782" s="240">
        <v>1.0069444444444444</v>
      </c>
      <c r="AD782" s="12">
        <f t="shared" si="1891"/>
        <v>0.27777777777777779</v>
      </c>
      <c r="AE782" s="13">
        <f t="shared" si="1736"/>
        <v>6</v>
      </c>
      <c r="AF782" s="13">
        <f t="shared" si="1737"/>
        <v>40</v>
      </c>
      <c r="AG782" s="240">
        <v>1.0104166666666667</v>
      </c>
      <c r="AH782" s="240">
        <v>1.0694444444444444</v>
      </c>
      <c r="AI782" s="12">
        <f t="shared" si="1892"/>
        <v>5.9027777777777679E-2</v>
      </c>
      <c r="AJ782" s="225">
        <f t="shared" si="1893"/>
        <v>1</v>
      </c>
      <c r="AK782" s="225">
        <f t="shared" si="1894"/>
        <v>25</v>
      </c>
      <c r="AL782" s="240">
        <v>1.0104166666666667</v>
      </c>
      <c r="AM782" s="240">
        <v>1.0694444444444444</v>
      </c>
      <c r="AN782" s="12">
        <f>AM782-AL782</f>
        <v>5.9027777777777679E-2</v>
      </c>
      <c r="AO782" s="13">
        <f>HOUR(AN782)</f>
        <v>1</v>
      </c>
      <c r="AP782" s="13">
        <f>MINUTE(AN782)</f>
        <v>25</v>
      </c>
      <c r="AQ782" s="240">
        <v>1.4680555555555557</v>
      </c>
      <c r="AR782" s="12">
        <f t="shared" si="2042"/>
        <v>0.39861111111111125</v>
      </c>
      <c r="AS782" s="225">
        <f t="shared" si="2043"/>
        <v>9</v>
      </c>
      <c r="AT782" s="13">
        <f t="shared" si="2044"/>
        <v>34</v>
      </c>
      <c r="AU782" s="240">
        <v>1.46875</v>
      </c>
      <c r="AV782" s="226">
        <f t="shared" si="1949"/>
        <v>6.9444444444433095E-4</v>
      </c>
      <c r="AW782" s="13">
        <f t="shared" si="1950"/>
        <v>0</v>
      </c>
      <c r="AX782" s="13">
        <f t="shared" si="1951"/>
        <v>1</v>
      </c>
      <c r="AY782" s="240">
        <v>1.7381944444444446</v>
      </c>
      <c r="AZ782" s="12">
        <f t="shared" si="1898"/>
        <v>0.2694444444444446</v>
      </c>
      <c r="BA782" s="225">
        <f t="shared" si="1899"/>
        <v>6</v>
      </c>
      <c r="BB782" s="225">
        <f t="shared" si="1900"/>
        <v>28</v>
      </c>
      <c r="BC782" s="240">
        <v>0.73819444444444438</v>
      </c>
      <c r="BD782" s="240">
        <v>0.73819444444444438</v>
      </c>
      <c r="BE782" s="12">
        <f>BD782-BC782</f>
        <v>0</v>
      </c>
      <c r="BF782" s="13">
        <f>HOUR(BE782)</f>
        <v>0</v>
      </c>
      <c r="BG782" s="13">
        <f>MINUTE(BE782)</f>
        <v>0</v>
      </c>
      <c r="BH782" s="240">
        <v>0.73819444444444438</v>
      </c>
      <c r="BI782" s="240">
        <v>0.73819444444444438</v>
      </c>
      <c r="BJ782" s="240"/>
      <c r="BK782" s="69">
        <f>BI782-BH782</f>
        <v>0</v>
      </c>
      <c r="BL782" s="13">
        <f>HOUR(BK782)</f>
        <v>0</v>
      </c>
      <c r="BM782" s="13">
        <f>MINUTE(BK782)</f>
        <v>0</v>
      </c>
      <c r="BN782" s="240">
        <v>1.7638888888888891</v>
      </c>
      <c r="BO782" s="12">
        <f t="shared" si="1465"/>
        <v>1.0256944444444447</v>
      </c>
      <c r="BP782" s="225">
        <f t="shared" si="1466"/>
        <v>0</v>
      </c>
      <c r="BQ782" s="225">
        <f t="shared" si="1467"/>
        <v>37</v>
      </c>
      <c r="BR782" s="240">
        <v>1.7673611111111109</v>
      </c>
      <c r="BS782" s="12">
        <f t="shared" si="1368"/>
        <v>3.4722222222218768E-3</v>
      </c>
      <c r="BT782" s="225">
        <f t="shared" si="1369"/>
        <v>0</v>
      </c>
      <c r="BU782" s="225">
        <f t="shared" si="1370"/>
        <v>5</v>
      </c>
      <c r="BV782" s="240">
        <v>1.7673611111111109</v>
      </c>
      <c r="BW782" s="240">
        <v>1.7708333333333333</v>
      </c>
      <c r="BX782" s="12">
        <f t="shared" si="1982"/>
        <v>3.4722222222223209E-3</v>
      </c>
      <c r="BY782" s="13">
        <f t="shared" si="1983"/>
        <v>0</v>
      </c>
      <c r="BZ782" s="13">
        <f t="shared" si="1984"/>
        <v>5</v>
      </c>
      <c r="CA782" s="226">
        <f t="shared" si="2051"/>
        <v>1.2708333333333333</v>
      </c>
      <c r="CB782" s="13">
        <f t="shared" si="2052"/>
        <v>6</v>
      </c>
      <c r="CC782" s="13">
        <f t="shared" si="2053"/>
        <v>30</v>
      </c>
      <c r="CD782" s="12">
        <f t="shared" si="2054"/>
        <v>1.7055555555555557</v>
      </c>
      <c r="CE782" s="13">
        <f t="shared" si="2055"/>
        <v>16</v>
      </c>
      <c r="CF782" s="13">
        <f t="shared" si="2056"/>
        <v>56</v>
      </c>
      <c r="CG782" s="12">
        <f t="shared" si="1904"/>
        <v>5.9027777777777679E-2</v>
      </c>
      <c r="CH782" s="13">
        <f t="shared" si="1905"/>
        <v>1</v>
      </c>
      <c r="CI782" s="13">
        <f t="shared" si="1906"/>
        <v>25</v>
      </c>
      <c r="CJ782" s="12">
        <f t="shared" si="1907"/>
        <v>0.2694444444444446</v>
      </c>
      <c r="CK782" s="13">
        <f t="shared" si="1908"/>
        <v>6</v>
      </c>
      <c r="CL782" s="13">
        <f t="shared" si="1909"/>
        <v>28</v>
      </c>
      <c r="CM782" s="62"/>
      <c r="CN782" s="62"/>
      <c r="CO782" s="62"/>
      <c r="CP782" s="12">
        <f>AZ782-(CS782+CV782+CY782+DB782+DE782+DH782)</f>
        <v>5.6250000000000133E-2</v>
      </c>
      <c r="CQ782" s="13">
        <f>HOUR(CP782)</f>
        <v>1</v>
      </c>
      <c r="CR782" s="13">
        <f>MINUTE(CP782)</f>
        <v>21</v>
      </c>
      <c r="CS782" s="240">
        <v>0</v>
      </c>
      <c r="CT782" s="13">
        <f>HOUR(CS782)</f>
        <v>0</v>
      </c>
      <c r="CU782" s="13">
        <f>MINUTE(CS782)</f>
        <v>0</v>
      </c>
      <c r="CV782" s="240">
        <v>5.2083333333333336E-2</v>
      </c>
      <c r="CW782" s="13">
        <f t="shared" si="2070"/>
        <v>1</v>
      </c>
      <c r="CX782" s="13">
        <f t="shared" si="2071"/>
        <v>15</v>
      </c>
      <c r="CY782" s="240">
        <v>0</v>
      </c>
      <c r="CZ782" s="13">
        <f>HOUR(CY782)</f>
        <v>0</v>
      </c>
      <c r="DA782" s="13">
        <f>MINUTE(CY782)</f>
        <v>0</v>
      </c>
      <c r="DB782" s="240">
        <v>1.7361111111111112E-2</v>
      </c>
      <c r="DC782" s="13">
        <f>HOUR(DB782)</f>
        <v>0</v>
      </c>
      <c r="DD782" s="13">
        <f>MINUTE(DB782)</f>
        <v>25</v>
      </c>
      <c r="DE782" s="240">
        <v>0</v>
      </c>
      <c r="DF782" s="13">
        <f>HOUR(DE782)</f>
        <v>0</v>
      </c>
      <c r="DG782" s="13">
        <f>MINUTE(DE782)</f>
        <v>0</v>
      </c>
      <c r="DH782" s="240">
        <v>0.14375000000000002</v>
      </c>
      <c r="DI782" s="13">
        <f t="shared" si="2033"/>
        <v>3</v>
      </c>
      <c r="DJ782" s="13">
        <f t="shared" si="2034"/>
        <v>27</v>
      </c>
      <c r="DK782" s="240">
        <v>0</v>
      </c>
      <c r="DL782" s="35">
        <f>HOUR(DK782)</f>
        <v>0</v>
      </c>
      <c r="DM782" s="35">
        <f>MINUTE(DK782)</f>
        <v>0</v>
      </c>
      <c r="DN782" s="66">
        <f t="shared" si="1912"/>
        <v>2764461.936000003</v>
      </c>
      <c r="DO782" s="74">
        <f t="shared" si="2020"/>
        <v>44432</v>
      </c>
      <c r="DP782" s="66">
        <f t="shared" si="2021"/>
        <v>61.067796610169495</v>
      </c>
      <c r="DQ782" s="63">
        <f t="shared" si="2022"/>
        <v>62.217814548073527</v>
      </c>
      <c r="DR782" s="66" t="e">
        <f t="shared" si="1939"/>
        <v>#NUM!</v>
      </c>
      <c r="DS782" s="96" t="e">
        <f t="shared" si="1940"/>
        <v>#NUM!</v>
      </c>
      <c r="DT782" s="66" t="e">
        <f t="shared" si="1941"/>
        <v>#NUM!</v>
      </c>
      <c r="DU782" s="66" t="e">
        <f t="shared" si="1942"/>
        <v>#NUM!</v>
      </c>
      <c r="FJ782" s="3">
        <f t="shared" si="1888"/>
        <v>0.94236111111111098</v>
      </c>
      <c r="FK782" s="3">
        <f t="shared" si="2035"/>
        <v>0.50694444444444442</v>
      </c>
      <c r="FL782" s="3">
        <f t="shared" si="1993"/>
        <v>0.39861111111111125</v>
      </c>
    </row>
    <row r="783" spans="1:168">
      <c r="A783" s="554">
        <f t="shared" si="1943"/>
        <v>782</v>
      </c>
      <c r="B783" s="235">
        <f t="shared" si="1994"/>
        <v>65</v>
      </c>
      <c r="C783" s="236">
        <v>40924</v>
      </c>
      <c r="D783" s="475">
        <v>1</v>
      </c>
      <c r="E783" s="238" t="s">
        <v>863</v>
      </c>
      <c r="F783" s="235">
        <v>23</v>
      </c>
      <c r="G783" s="239" t="s">
        <v>38</v>
      </c>
      <c r="H783" s="239" t="s">
        <v>406</v>
      </c>
      <c r="I783" s="239" t="s">
        <v>886</v>
      </c>
      <c r="J783" s="240">
        <v>0.19791666666666666</v>
      </c>
      <c r="K783" s="237">
        <v>3913</v>
      </c>
      <c r="L783" s="239" t="s">
        <v>34</v>
      </c>
      <c r="M783" s="235">
        <v>59</v>
      </c>
      <c r="N783" s="235">
        <v>0</v>
      </c>
      <c r="O783" s="239"/>
      <c r="P783" s="240">
        <v>0.19791666666666666</v>
      </c>
      <c r="Q783" s="240">
        <v>0.19791666666666666</v>
      </c>
      <c r="R783" s="12">
        <f>Q783-P783</f>
        <v>0</v>
      </c>
      <c r="S783" s="13">
        <f>HOUR(R783)</f>
        <v>0</v>
      </c>
      <c r="T783" s="13">
        <f>MINUTE(R783)</f>
        <v>0</v>
      </c>
      <c r="U783" s="240">
        <v>0.21180555555555555</v>
      </c>
      <c r="V783" s="12">
        <f t="shared" si="1913"/>
        <v>1.3888888888888895E-2</v>
      </c>
      <c r="W783" s="13">
        <f t="shared" si="1914"/>
        <v>0</v>
      </c>
      <c r="X783" s="225">
        <f t="shared" si="1915"/>
        <v>20</v>
      </c>
      <c r="Y783" s="240">
        <v>0.21875</v>
      </c>
      <c r="Z783" s="12">
        <f t="shared" ref="Z783:Z939" si="2072">Y783-U783</f>
        <v>6.9444444444444475E-3</v>
      </c>
      <c r="AA783" s="13">
        <f t="shared" ref="AA783:AA827" si="2073">HOUR(Z783)</f>
        <v>0</v>
      </c>
      <c r="AB783" s="13">
        <f t="shared" ref="AB783:AB827" si="2074">MINUTE(Z783)</f>
        <v>10</v>
      </c>
      <c r="AC783" s="240">
        <v>0.22916666666666666</v>
      </c>
      <c r="AD783" s="12">
        <f t="shared" si="1891"/>
        <v>1.0416666666666657E-2</v>
      </c>
      <c r="AE783" s="13">
        <f t="shared" si="1736"/>
        <v>0</v>
      </c>
      <c r="AF783" s="13">
        <f t="shared" si="1737"/>
        <v>15</v>
      </c>
      <c r="AG783" s="240">
        <v>0.22916666666666666</v>
      </c>
      <c r="AH783" s="240">
        <v>0.28125</v>
      </c>
      <c r="AI783" s="12">
        <f t="shared" si="1892"/>
        <v>5.2083333333333343E-2</v>
      </c>
      <c r="AJ783" s="225">
        <f t="shared" si="1893"/>
        <v>1</v>
      </c>
      <c r="AK783" s="225">
        <f t="shared" si="1894"/>
        <v>15</v>
      </c>
      <c r="AL783" s="240">
        <v>0.18055555555555555</v>
      </c>
      <c r="AM783" s="240">
        <v>0.25</v>
      </c>
      <c r="AN783" s="12">
        <f>AM783-AL783</f>
        <v>6.9444444444444448E-2</v>
      </c>
      <c r="AO783" s="13">
        <f>HOUR(AN783)</f>
        <v>1</v>
      </c>
      <c r="AP783" s="13">
        <f>MINUTE(AN783)</f>
        <v>40</v>
      </c>
      <c r="AQ783" s="240">
        <v>0.51944444444444449</v>
      </c>
      <c r="AR783" s="12">
        <f t="shared" si="2042"/>
        <v>0.23819444444444449</v>
      </c>
      <c r="AS783" s="225">
        <f t="shared" si="2043"/>
        <v>5</v>
      </c>
      <c r="AT783" s="13">
        <f t="shared" si="2044"/>
        <v>43</v>
      </c>
      <c r="AU783" s="240">
        <v>0.51944444444444449</v>
      </c>
      <c r="AV783" s="226">
        <f t="shared" si="1949"/>
        <v>0</v>
      </c>
      <c r="AW783" s="13">
        <f t="shared" si="1950"/>
        <v>0</v>
      </c>
      <c r="AX783" s="13">
        <f t="shared" si="1951"/>
        <v>0</v>
      </c>
      <c r="AY783" s="240">
        <v>0.59791666666666665</v>
      </c>
      <c r="AZ783" s="12">
        <f t="shared" si="1898"/>
        <v>7.8472222222222165E-2</v>
      </c>
      <c r="BA783" s="225">
        <f t="shared" si="1899"/>
        <v>1</v>
      </c>
      <c r="BB783" s="225">
        <f t="shared" si="1900"/>
        <v>53</v>
      </c>
      <c r="BC783" s="240">
        <v>0.59791666666666665</v>
      </c>
      <c r="BD783" s="240">
        <v>0.59791666666666665</v>
      </c>
      <c r="BE783" s="12">
        <f>BD783-BC783</f>
        <v>0</v>
      </c>
      <c r="BF783" s="13">
        <f>HOUR(BE783)</f>
        <v>0</v>
      </c>
      <c r="BG783" s="13">
        <f>MINUTE(BE783)</f>
        <v>0</v>
      </c>
      <c r="BH783" s="240">
        <v>0.59791666666666665</v>
      </c>
      <c r="BI783" s="240">
        <v>0.59791666666666665</v>
      </c>
      <c r="BJ783" s="240"/>
      <c r="BK783" s="69">
        <f>BI783-BH783</f>
        <v>0</v>
      </c>
      <c r="BL783" s="13">
        <f>HOUR(BK783)</f>
        <v>0</v>
      </c>
      <c r="BM783" s="13">
        <f>MINUTE(BK783)</f>
        <v>0</v>
      </c>
      <c r="BN783" s="240">
        <v>0.60416666666666663</v>
      </c>
      <c r="BO783" s="12">
        <f t="shared" si="1465"/>
        <v>6.2499999999999778E-3</v>
      </c>
      <c r="BP783" s="225">
        <f t="shared" si="1466"/>
        <v>0</v>
      </c>
      <c r="BQ783" s="225">
        <f t="shared" si="1467"/>
        <v>9</v>
      </c>
      <c r="BR783" s="240">
        <v>0.60763888888888895</v>
      </c>
      <c r="BS783" s="12">
        <f t="shared" si="1368"/>
        <v>3.4722222222223209E-3</v>
      </c>
      <c r="BT783" s="225">
        <f t="shared" si="1369"/>
        <v>0</v>
      </c>
      <c r="BU783" s="225">
        <f t="shared" si="1370"/>
        <v>5</v>
      </c>
      <c r="BV783" s="240">
        <v>0.60763888888888895</v>
      </c>
      <c r="BW783" s="240">
        <v>0.61458333333333337</v>
      </c>
      <c r="BX783" s="12">
        <f t="shared" si="1982"/>
        <v>6.9444444444444198E-3</v>
      </c>
      <c r="BY783" s="13">
        <f t="shared" si="1983"/>
        <v>0</v>
      </c>
      <c r="BZ783" s="13">
        <f t="shared" si="1984"/>
        <v>10</v>
      </c>
      <c r="CA783" s="226">
        <f t="shared" si="2051"/>
        <v>0.41666666666666674</v>
      </c>
      <c r="CB783" s="13">
        <f t="shared" si="2052"/>
        <v>10</v>
      </c>
      <c r="CC783" s="13">
        <f t="shared" si="2053"/>
        <v>0</v>
      </c>
      <c r="CD783" s="12">
        <f t="shared" si="2054"/>
        <v>0.25833333333333341</v>
      </c>
      <c r="CE783" s="13">
        <f t="shared" si="2055"/>
        <v>6</v>
      </c>
      <c r="CF783" s="13">
        <f t="shared" si="2056"/>
        <v>12</v>
      </c>
      <c r="CG783" s="12">
        <f t="shared" si="1904"/>
        <v>5.2083333333333343E-2</v>
      </c>
      <c r="CH783" s="13">
        <f t="shared" si="1905"/>
        <v>1</v>
      </c>
      <c r="CI783" s="13">
        <f t="shared" si="1906"/>
        <v>15</v>
      </c>
      <c r="CJ783" s="12">
        <f t="shared" si="1907"/>
        <v>7.8472222222222165E-2</v>
      </c>
      <c r="CK783" s="13">
        <f t="shared" si="1908"/>
        <v>1</v>
      </c>
      <c r="CL783" s="13">
        <f t="shared" si="1909"/>
        <v>53</v>
      </c>
      <c r="CM783" s="62"/>
      <c r="CN783" s="62"/>
      <c r="CO783" s="62"/>
      <c r="CP783" s="12">
        <f>AZ783-(CS783+CV783+CY783+DB783+DE783+DH783)</f>
        <v>4.3749999999999942E-2</v>
      </c>
      <c r="CQ783" s="13">
        <f>HOUR(CP783)</f>
        <v>1</v>
      </c>
      <c r="CR783" s="13">
        <f>MINUTE(CP783)</f>
        <v>3</v>
      </c>
      <c r="CS783" s="240">
        <v>0</v>
      </c>
      <c r="CT783" s="13">
        <f>HOUR(CS783)</f>
        <v>0</v>
      </c>
      <c r="CU783" s="13">
        <f>MINUTE(CS783)</f>
        <v>0</v>
      </c>
      <c r="CV783" s="240">
        <v>0</v>
      </c>
      <c r="CW783" s="13">
        <f t="shared" si="2070"/>
        <v>0</v>
      </c>
      <c r="CX783" s="13">
        <f t="shared" si="2071"/>
        <v>0</v>
      </c>
      <c r="CY783" s="240">
        <v>0</v>
      </c>
      <c r="CZ783" s="13">
        <f>HOUR(CY783)</f>
        <v>0</v>
      </c>
      <c r="DA783" s="13">
        <f>MINUTE(CY783)</f>
        <v>0</v>
      </c>
      <c r="DB783" s="240">
        <v>0</v>
      </c>
      <c r="DC783" s="13">
        <f>HOUR(DB783)</f>
        <v>0</v>
      </c>
      <c r="DD783" s="13">
        <f>MINUTE(DB783)</f>
        <v>0</v>
      </c>
      <c r="DE783" s="240">
        <v>0</v>
      </c>
      <c r="DF783" s="13">
        <f>HOUR(DE783)</f>
        <v>0</v>
      </c>
      <c r="DG783" s="13">
        <f>MINUTE(DE783)</f>
        <v>0</v>
      </c>
      <c r="DH783" s="240">
        <v>3.4722222222222224E-2</v>
      </c>
      <c r="DI783" s="13">
        <f t="shared" si="2033"/>
        <v>0</v>
      </c>
      <c r="DJ783" s="13">
        <f t="shared" si="2034"/>
        <v>50</v>
      </c>
      <c r="DK783" s="240">
        <v>0</v>
      </c>
      <c r="DL783" s="35">
        <f>HOUR(DK783)</f>
        <v>0</v>
      </c>
      <c r="DM783" s="35">
        <f>MINUTE(DK783)</f>
        <v>0</v>
      </c>
      <c r="DN783" s="66">
        <f t="shared" si="1912"/>
        <v>2768374.936000003</v>
      </c>
      <c r="DO783" s="74">
        <f t="shared" si="2020"/>
        <v>44491</v>
      </c>
      <c r="DP783" s="66">
        <f t="shared" si="2021"/>
        <v>66.322033898305079</v>
      </c>
      <c r="DQ783" s="63">
        <f t="shared" si="2022"/>
        <v>62.223257198085072</v>
      </c>
      <c r="DR783" s="66" t="e">
        <f t="shared" si="1939"/>
        <v>#NUM!</v>
      </c>
      <c r="DS783" s="96" t="e">
        <f t="shared" si="1940"/>
        <v>#NUM!</v>
      </c>
      <c r="DT783" s="66" t="e">
        <f t="shared" si="1941"/>
        <v>#NUM!</v>
      </c>
      <c r="DU783" s="66" t="e">
        <f t="shared" si="1942"/>
        <v>#NUM!</v>
      </c>
      <c r="FJ783" s="3">
        <f t="shared" ref="FJ783:FJ846" si="2075">CA783-(AZ783+AI783)</f>
        <v>0.2861111111111112</v>
      </c>
      <c r="FK783" s="3">
        <f t="shared" si="2035"/>
        <v>3.125E-2</v>
      </c>
      <c r="FL783" s="3">
        <f t="shared" si="1993"/>
        <v>0.26944444444444449</v>
      </c>
    </row>
    <row r="784" spans="1:168">
      <c r="A784" s="554">
        <f t="shared" si="1943"/>
        <v>783</v>
      </c>
      <c r="B784" s="235">
        <f t="shared" ref="B784:B847" si="2076" xml:space="preserve"> B783 + 1</f>
        <v>66</v>
      </c>
      <c r="C784" s="236">
        <v>40924</v>
      </c>
      <c r="D784" s="475">
        <v>1</v>
      </c>
      <c r="E784" s="238" t="s">
        <v>869</v>
      </c>
      <c r="F784" s="235">
        <v>2</v>
      </c>
      <c r="G784" s="239" t="s">
        <v>823</v>
      </c>
      <c r="H784" s="239" t="s">
        <v>394</v>
      </c>
      <c r="I784" s="239" t="s">
        <v>822</v>
      </c>
      <c r="J784" s="240">
        <v>0.8125</v>
      </c>
      <c r="K784" s="237">
        <v>3551</v>
      </c>
      <c r="L784" s="239" t="s">
        <v>33</v>
      </c>
      <c r="M784" s="235">
        <v>59</v>
      </c>
      <c r="N784" s="235">
        <v>0</v>
      </c>
      <c r="O784" s="239"/>
      <c r="P784" s="240">
        <v>0.8125</v>
      </c>
      <c r="Q784" s="240">
        <v>0.8125</v>
      </c>
      <c r="R784" s="12">
        <f>Q784-P784</f>
        <v>0</v>
      </c>
      <c r="S784" s="13">
        <f>HOUR(R784)</f>
        <v>0</v>
      </c>
      <c r="T784" s="13">
        <f>MINUTE(R784)</f>
        <v>0</v>
      </c>
      <c r="U784" s="240">
        <v>0.82291666666666663</v>
      </c>
      <c r="V784" s="12">
        <f t="shared" si="1913"/>
        <v>1.041666666666663E-2</v>
      </c>
      <c r="W784" s="13">
        <f t="shared" si="1914"/>
        <v>0</v>
      </c>
      <c r="X784" s="225">
        <f t="shared" si="1915"/>
        <v>15</v>
      </c>
      <c r="Y784" s="240">
        <v>0.83333333333333337</v>
      </c>
      <c r="Z784" s="12">
        <f t="shared" si="2072"/>
        <v>1.0416666666666741E-2</v>
      </c>
      <c r="AA784" s="13">
        <f t="shared" si="2073"/>
        <v>0</v>
      </c>
      <c r="AB784" s="13">
        <f t="shared" si="2074"/>
        <v>15</v>
      </c>
      <c r="AC784" s="240">
        <v>0.99652777777777779</v>
      </c>
      <c r="AD784" s="12">
        <f t="shared" si="1891"/>
        <v>0.16319444444444442</v>
      </c>
      <c r="AE784" s="13">
        <f t="shared" si="1736"/>
        <v>3</v>
      </c>
      <c r="AF784" s="13">
        <f t="shared" si="1737"/>
        <v>55</v>
      </c>
      <c r="AG784" s="240">
        <v>0.99652777777777779</v>
      </c>
      <c r="AH784" s="240">
        <v>1.0451388888888888</v>
      </c>
      <c r="AI784" s="12">
        <f t="shared" si="1892"/>
        <v>4.8611111111111049E-2</v>
      </c>
      <c r="AJ784" s="225">
        <f t="shared" si="1893"/>
        <v>1</v>
      </c>
      <c r="AK784" s="225">
        <f t="shared" si="1894"/>
        <v>10</v>
      </c>
      <c r="AL784" s="240">
        <v>0.99652777777777779</v>
      </c>
      <c r="AM784" s="240">
        <v>1.0451388888888888</v>
      </c>
      <c r="AN784" s="12">
        <f>AM784-AL784</f>
        <v>4.8611111111111049E-2</v>
      </c>
      <c r="AO784" s="13">
        <f>HOUR(AN784)</f>
        <v>1</v>
      </c>
      <c r="AP784" s="13">
        <f>MINUTE(AN784)</f>
        <v>10</v>
      </c>
      <c r="AQ784" s="240">
        <v>1.0458333333333334</v>
      </c>
      <c r="AR784" s="12">
        <f t="shared" si="2042"/>
        <v>6.94444444444553E-4</v>
      </c>
      <c r="AS784" s="225">
        <f t="shared" si="2043"/>
        <v>0</v>
      </c>
      <c r="AT784" s="13">
        <f t="shared" si="2044"/>
        <v>1</v>
      </c>
      <c r="AU784" s="240">
        <v>1.0458333333333334</v>
      </c>
      <c r="AV784" s="226">
        <f t="shared" si="1949"/>
        <v>0</v>
      </c>
      <c r="AW784" s="13">
        <f t="shared" si="1950"/>
        <v>0</v>
      </c>
      <c r="AX784" s="13">
        <f t="shared" si="1951"/>
        <v>0</v>
      </c>
      <c r="AY784" s="240">
        <v>1.1500000000000001</v>
      </c>
      <c r="AZ784" s="12">
        <f t="shared" si="1898"/>
        <v>0.10416666666666674</v>
      </c>
      <c r="BA784" s="225">
        <f t="shared" si="1899"/>
        <v>2</v>
      </c>
      <c r="BB784" s="225">
        <f t="shared" si="1900"/>
        <v>30</v>
      </c>
      <c r="BC784" s="240">
        <v>1.1500000000000001</v>
      </c>
      <c r="BD784" s="240">
        <v>1.1500000000000001</v>
      </c>
      <c r="BE784" s="12">
        <f>BD784-BC784</f>
        <v>0</v>
      </c>
      <c r="BF784" s="13">
        <f>HOUR(BE784)</f>
        <v>0</v>
      </c>
      <c r="BG784" s="13">
        <f>MINUTE(BE784)</f>
        <v>0</v>
      </c>
      <c r="BH784" s="240">
        <v>1.1500000000000001</v>
      </c>
      <c r="BI784" s="240">
        <v>1.1500000000000001</v>
      </c>
      <c r="BJ784" s="240"/>
      <c r="BK784" s="69">
        <f>BI784-BH784</f>
        <v>0</v>
      </c>
      <c r="BL784" s="13">
        <f>HOUR(BK784)</f>
        <v>0</v>
      </c>
      <c r="BM784" s="13">
        <f>MINUTE(BK784)</f>
        <v>0</v>
      </c>
      <c r="BN784" s="240">
        <v>1.15625</v>
      </c>
      <c r="BO784" s="12">
        <f t="shared" si="1465"/>
        <v>6.2499999999998668E-3</v>
      </c>
      <c r="BP784" s="225">
        <f t="shared" si="1466"/>
        <v>0</v>
      </c>
      <c r="BQ784" s="225">
        <f t="shared" si="1467"/>
        <v>9</v>
      </c>
      <c r="BR784" s="240">
        <v>1.1597222222222221</v>
      </c>
      <c r="BS784" s="12">
        <f t="shared" si="1368"/>
        <v>3.4722222222220989E-3</v>
      </c>
      <c r="BT784" s="225">
        <f t="shared" si="1369"/>
        <v>0</v>
      </c>
      <c r="BU784" s="225">
        <f t="shared" si="1370"/>
        <v>5</v>
      </c>
      <c r="BV784" s="240">
        <v>1.1597222222222221</v>
      </c>
      <c r="BW784" s="240">
        <v>1.1631944444444444</v>
      </c>
      <c r="BX784" s="12">
        <f t="shared" si="1982"/>
        <v>3.4722222222223209E-3</v>
      </c>
      <c r="BY784" s="13">
        <f t="shared" si="1983"/>
        <v>0</v>
      </c>
      <c r="BZ784" s="13">
        <f t="shared" si="1984"/>
        <v>5</v>
      </c>
      <c r="CA784" s="226">
        <f t="shared" si="2051"/>
        <v>0.35069444444444442</v>
      </c>
      <c r="CB784" s="13">
        <f t="shared" si="2052"/>
        <v>8</v>
      </c>
      <c r="CC784" s="13">
        <f t="shared" si="2053"/>
        <v>25</v>
      </c>
      <c r="CD784" s="12">
        <f t="shared" si="2054"/>
        <v>0.17361111111111094</v>
      </c>
      <c r="CE784" s="13">
        <f t="shared" si="2055"/>
        <v>4</v>
      </c>
      <c r="CF784" s="13">
        <f t="shared" si="2056"/>
        <v>10</v>
      </c>
      <c r="CG784" s="12">
        <f t="shared" si="1904"/>
        <v>4.8611111111111049E-2</v>
      </c>
      <c r="CH784" s="13">
        <f t="shared" si="1905"/>
        <v>1</v>
      </c>
      <c r="CI784" s="13">
        <f t="shared" si="1906"/>
        <v>10</v>
      </c>
      <c r="CJ784" s="12">
        <f t="shared" si="1907"/>
        <v>0.10416666666666674</v>
      </c>
      <c r="CK784" s="13">
        <f t="shared" si="1908"/>
        <v>2</v>
      </c>
      <c r="CL784" s="13">
        <f t="shared" si="1909"/>
        <v>30</v>
      </c>
      <c r="CM784" s="62"/>
      <c r="CN784" s="62"/>
      <c r="CO784" s="62"/>
      <c r="CP784" s="12">
        <f>AZ784-(CS784+CV784+CY784+DB784+DE784+DH784)</f>
        <v>6.3888888888888967E-2</v>
      </c>
      <c r="CQ784" s="13">
        <f>HOUR(CP784)</f>
        <v>1</v>
      </c>
      <c r="CR784" s="13">
        <f>MINUTE(CP784)</f>
        <v>32</v>
      </c>
      <c r="CS784" s="240">
        <v>0</v>
      </c>
      <c r="CT784" s="13">
        <f>HOUR(CS784)</f>
        <v>0</v>
      </c>
      <c r="CU784" s="13">
        <f>MINUTE(CS784)</f>
        <v>0</v>
      </c>
      <c r="CV784" s="240">
        <v>2.9166666666666664E-2</v>
      </c>
      <c r="CW784" s="13">
        <f t="shared" si="2070"/>
        <v>0</v>
      </c>
      <c r="CX784" s="13">
        <f t="shared" si="2071"/>
        <v>42</v>
      </c>
      <c r="CY784" s="240">
        <v>0</v>
      </c>
      <c r="CZ784" s="13">
        <f>HOUR(CY784)</f>
        <v>0</v>
      </c>
      <c r="DA784" s="13">
        <f>MINUTE(CY784)</f>
        <v>0</v>
      </c>
      <c r="DB784" s="240">
        <v>0</v>
      </c>
      <c r="DC784" s="13">
        <f>HOUR(DB784)</f>
        <v>0</v>
      </c>
      <c r="DD784" s="13">
        <f>MINUTE(DB784)</f>
        <v>0</v>
      </c>
      <c r="DE784" s="240">
        <v>0</v>
      </c>
      <c r="DF784" s="13">
        <f>HOUR(DE784)</f>
        <v>0</v>
      </c>
      <c r="DG784" s="13">
        <f>MINUTE(DE784)</f>
        <v>0</v>
      </c>
      <c r="DH784" s="240">
        <v>1.1111111111111112E-2</v>
      </c>
      <c r="DI784" s="13">
        <f t="shared" ref="DI784:DI791" si="2077">HOUR(DH784)</f>
        <v>0</v>
      </c>
      <c r="DJ784" s="13">
        <f t="shared" ref="DJ784:DJ791" si="2078">MINUTE(DH784)</f>
        <v>16</v>
      </c>
      <c r="DK784" s="240">
        <v>0</v>
      </c>
      <c r="DL784" s="35">
        <f>HOUR(DK784)</f>
        <v>0</v>
      </c>
      <c r="DM784" s="35">
        <f>MINUTE(DK784)</f>
        <v>0</v>
      </c>
      <c r="DN784" s="66">
        <f t="shared" si="1912"/>
        <v>2771925.936000003</v>
      </c>
      <c r="DO784" s="74">
        <f t="shared" si="2020"/>
        <v>44550</v>
      </c>
      <c r="DP784" s="66">
        <f t="shared" si="2021"/>
        <v>60.186440677966104</v>
      </c>
      <c r="DQ784" s="63">
        <f t="shared" si="2022"/>
        <v>62.220559730639799</v>
      </c>
      <c r="DR784" s="66" t="e">
        <f t="shared" si="1939"/>
        <v>#NUM!</v>
      </c>
      <c r="DS784" s="96" t="e">
        <f t="shared" si="1940"/>
        <v>#NUM!</v>
      </c>
      <c r="DT784" s="66" t="e">
        <f t="shared" si="1941"/>
        <v>#NUM!</v>
      </c>
      <c r="DU784" s="66" t="e">
        <f t="shared" si="1942"/>
        <v>#NUM!</v>
      </c>
      <c r="FJ784" s="3">
        <f t="shared" si="2075"/>
        <v>0.19791666666666663</v>
      </c>
      <c r="FK784" s="3">
        <f t="shared" si="2035"/>
        <v>0.18402777777777779</v>
      </c>
      <c r="FL784" s="3">
        <f t="shared" si="1993"/>
        <v>6.94444444444553E-4</v>
      </c>
    </row>
    <row r="785" spans="1:168" ht="30">
      <c r="A785" s="554">
        <f t="shared" si="1943"/>
        <v>784</v>
      </c>
      <c r="B785" s="235">
        <f t="shared" si="2076"/>
        <v>67</v>
      </c>
      <c r="C785" s="236">
        <v>40925</v>
      </c>
      <c r="D785" s="475">
        <v>1</v>
      </c>
      <c r="E785" s="238" t="s">
        <v>863</v>
      </c>
      <c r="F785" s="235">
        <v>24</v>
      </c>
      <c r="G785" s="239" t="s">
        <v>38</v>
      </c>
      <c r="H785" s="239" t="s">
        <v>928</v>
      </c>
      <c r="I785" s="239" t="s">
        <v>929</v>
      </c>
      <c r="J785" s="240">
        <v>7.2916666666666671E-2</v>
      </c>
      <c r="K785" s="237">
        <v>3522</v>
      </c>
      <c r="L785" s="239" t="s">
        <v>33</v>
      </c>
      <c r="M785" s="235">
        <v>55</v>
      </c>
      <c r="N785" s="235">
        <v>4</v>
      </c>
      <c r="O785" s="239"/>
      <c r="P785" s="240">
        <v>7.2916666666666671E-2</v>
      </c>
      <c r="Q785" s="240">
        <v>7.2916666666666671E-2</v>
      </c>
      <c r="R785" s="12">
        <f t="shared" ref="R785:R795" si="2079">Q785-P785</f>
        <v>0</v>
      </c>
      <c r="S785" s="13">
        <f t="shared" ref="S785:S795" si="2080">HOUR(R785)</f>
        <v>0</v>
      </c>
      <c r="T785" s="13">
        <f t="shared" ref="T785:T795" si="2081">MINUTE(R785)</f>
        <v>0</v>
      </c>
      <c r="U785" s="240">
        <v>7.6388888888888895E-2</v>
      </c>
      <c r="V785" s="12">
        <f t="shared" si="1913"/>
        <v>3.4722222222222238E-3</v>
      </c>
      <c r="W785" s="13">
        <f t="shared" si="1914"/>
        <v>0</v>
      </c>
      <c r="X785" s="225">
        <f t="shared" si="1915"/>
        <v>5</v>
      </c>
      <c r="Y785" s="240">
        <v>8.3333333333333329E-2</v>
      </c>
      <c r="Z785" s="12">
        <f t="shared" si="2072"/>
        <v>6.9444444444444337E-3</v>
      </c>
      <c r="AA785" s="13">
        <f t="shared" si="2073"/>
        <v>0</v>
      </c>
      <c r="AB785" s="13">
        <f t="shared" si="2074"/>
        <v>10</v>
      </c>
      <c r="AC785" s="240">
        <v>0.10416666666666667</v>
      </c>
      <c r="AD785" s="12">
        <f t="shared" si="1891"/>
        <v>2.0833333333333343E-2</v>
      </c>
      <c r="AE785" s="13">
        <f t="shared" si="1736"/>
        <v>0</v>
      </c>
      <c r="AF785" s="13">
        <f t="shared" si="1737"/>
        <v>30</v>
      </c>
      <c r="AG785" s="240">
        <v>0.1076388888888889</v>
      </c>
      <c r="AH785" s="240">
        <v>0.14930555555555555</v>
      </c>
      <c r="AI785" s="12">
        <f t="shared" si="1892"/>
        <v>4.1666666666666657E-2</v>
      </c>
      <c r="AJ785" s="225">
        <f t="shared" si="1893"/>
        <v>1</v>
      </c>
      <c r="AK785" s="225">
        <f t="shared" si="1894"/>
        <v>0</v>
      </c>
      <c r="AL785" s="240">
        <v>0.1076388888888889</v>
      </c>
      <c r="AM785" s="240">
        <v>0.14930555555555555</v>
      </c>
      <c r="AN785" s="12">
        <f t="shared" ref="AN785:AN820" si="2082">AM785-AL785</f>
        <v>4.1666666666666657E-2</v>
      </c>
      <c r="AO785" s="13">
        <f t="shared" ref="AO785:AO820" si="2083">HOUR(AN785)</f>
        <v>1</v>
      </c>
      <c r="AP785" s="13">
        <f t="shared" ref="AP785:AP827" si="2084">MINUTE(AN785)</f>
        <v>0</v>
      </c>
      <c r="AQ785" s="240">
        <v>0.20277777777777781</v>
      </c>
      <c r="AR785" s="12">
        <f t="shared" si="2042"/>
        <v>5.3472222222222254E-2</v>
      </c>
      <c r="AS785" s="225">
        <f t="shared" si="2043"/>
        <v>1</v>
      </c>
      <c r="AT785" s="13">
        <f t="shared" si="2044"/>
        <v>17</v>
      </c>
      <c r="AU785" s="240">
        <v>0.20347222222222219</v>
      </c>
      <c r="AV785" s="226">
        <f t="shared" si="1949"/>
        <v>6.9444444444438647E-4</v>
      </c>
      <c r="AW785" s="13">
        <f t="shared" si="1950"/>
        <v>0</v>
      </c>
      <c r="AX785" s="13">
        <f t="shared" si="1951"/>
        <v>1</v>
      </c>
      <c r="AY785" s="240">
        <v>0.36527777777777781</v>
      </c>
      <c r="AZ785" s="12">
        <f t="shared" si="1898"/>
        <v>0.16180555555555562</v>
      </c>
      <c r="BA785" s="225">
        <f t="shared" si="1899"/>
        <v>3</v>
      </c>
      <c r="BB785" s="225">
        <f t="shared" si="1900"/>
        <v>53</v>
      </c>
      <c r="BC785" s="240">
        <v>0.36527777777777781</v>
      </c>
      <c r="BD785" s="240">
        <v>0.36527777777777781</v>
      </c>
      <c r="BE785" s="12">
        <f t="shared" ref="BE785:BE825" si="2085">BD785-BC785</f>
        <v>0</v>
      </c>
      <c r="BF785" s="13">
        <f t="shared" ref="BF785:BF825" si="2086">HOUR(BE785)</f>
        <v>0</v>
      </c>
      <c r="BG785" s="13">
        <f t="shared" ref="BG785:BG825" si="2087">MINUTE(BE785)</f>
        <v>0</v>
      </c>
      <c r="BH785" s="240">
        <v>0.36527777777777781</v>
      </c>
      <c r="BI785" s="240">
        <v>0.36527777777777781</v>
      </c>
      <c r="BJ785" s="240"/>
      <c r="BK785" s="69">
        <f t="shared" ref="BK785:BK790" si="2088">BI785-BH785</f>
        <v>0</v>
      </c>
      <c r="BL785" s="13">
        <f t="shared" ref="BL785:BL790" si="2089">HOUR(BK785)</f>
        <v>0</v>
      </c>
      <c r="BM785" s="13">
        <f t="shared" ref="BM785:BM790" si="2090">MINUTE(BK785)</f>
        <v>0</v>
      </c>
      <c r="BN785" s="240">
        <v>0.37152777777777773</v>
      </c>
      <c r="BO785" s="12">
        <f t="shared" si="1465"/>
        <v>6.2499999999999223E-3</v>
      </c>
      <c r="BP785" s="225">
        <f t="shared" si="1466"/>
        <v>0</v>
      </c>
      <c r="BQ785" s="225">
        <f t="shared" si="1467"/>
        <v>9</v>
      </c>
      <c r="BR785" s="240">
        <v>0.375</v>
      </c>
      <c r="BS785" s="12">
        <f t="shared" si="1368"/>
        <v>3.4722222222222654E-3</v>
      </c>
      <c r="BT785" s="225">
        <f t="shared" si="1369"/>
        <v>0</v>
      </c>
      <c r="BU785" s="225">
        <f t="shared" si="1370"/>
        <v>5</v>
      </c>
      <c r="BV785" s="240">
        <v>0.375</v>
      </c>
      <c r="BW785" s="240">
        <v>0.37847222222222227</v>
      </c>
      <c r="BX785" s="12">
        <f t="shared" si="1982"/>
        <v>3.4722222222222654E-3</v>
      </c>
      <c r="BY785" s="13">
        <f t="shared" si="1983"/>
        <v>0</v>
      </c>
      <c r="BZ785" s="13">
        <f t="shared" si="1984"/>
        <v>5</v>
      </c>
      <c r="CA785" s="226">
        <f t="shared" si="2051"/>
        <v>0.30555555555555558</v>
      </c>
      <c r="CB785" s="13">
        <f t="shared" si="2052"/>
        <v>7</v>
      </c>
      <c r="CC785" s="13">
        <f t="shared" si="2053"/>
        <v>20</v>
      </c>
      <c r="CD785" s="12">
        <f t="shared" si="2054"/>
        <v>8.4027777777777785E-2</v>
      </c>
      <c r="CE785" s="13">
        <f t="shared" si="2055"/>
        <v>2</v>
      </c>
      <c r="CF785" s="13">
        <f t="shared" si="2056"/>
        <v>1</v>
      </c>
      <c r="CG785" s="12">
        <f t="shared" si="1904"/>
        <v>4.1666666666666657E-2</v>
      </c>
      <c r="CH785" s="13">
        <f t="shared" si="1905"/>
        <v>1</v>
      </c>
      <c r="CI785" s="13">
        <f t="shared" si="1906"/>
        <v>0</v>
      </c>
      <c r="CJ785" s="12">
        <f t="shared" si="1907"/>
        <v>0.16180555555555562</v>
      </c>
      <c r="CK785" s="13">
        <f t="shared" si="1908"/>
        <v>3</v>
      </c>
      <c r="CL785" s="13">
        <f t="shared" si="1909"/>
        <v>53</v>
      </c>
      <c r="CM785" s="62"/>
      <c r="CN785" s="62"/>
      <c r="CO785" s="62"/>
      <c r="CP785" s="12">
        <f t="shared" ref="CP785:CP791" si="2091">AZ785-(CS785+CV785+CY785+DB785+DE785+DH785)</f>
        <v>4.3750000000000053E-2</v>
      </c>
      <c r="CQ785" s="13">
        <f t="shared" ref="CQ785:CQ791" si="2092">HOUR(CP785)</f>
        <v>1</v>
      </c>
      <c r="CR785" s="13">
        <f t="shared" ref="CR785:CR791" si="2093">MINUTE(CP785)</f>
        <v>3</v>
      </c>
      <c r="CS785" s="240">
        <v>0</v>
      </c>
      <c r="CT785" s="13">
        <f t="shared" ref="CT785:CT803" si="2094">HOUR(CS785)</f>
        <v>0</v>
      </c>
      <c r="CU785" s="13">
        <f t="shared" ref="CU785:CU803" si="2095">MINUTE(CS785)</f>
        <v>0</v>
      </c>
      <c r="CV785" s="240">
        <v>0</v>
      </c>
      <c r="CW785" s="13">
        <f t="shared" ref="CW785:CW791" si="2096">HOUR(CV785)</f>
        <v>0</v>
      </c>
      <c r="CX785" s="13">
        <f t="shared" ref="CX785:CX791" si="2097">MINUTE(CV785)</f>
        <v>0</v>
      </c>
      <c r="CY785" s="240">
        <v>0</v>
      </c>
      <c r="CZ785" s="13">
        <f t="shared" ref="CZ785:CZ791" si="2098">HOUR(CY785)</f>
        <v>0</v>
      </c>
      <c r="DA785" s="13">
        <f t="shared" ref="DA785:DA791" si="2099">MINUTE(CY785)</f>
        <v>0</v>
      </c>
      <c r="DB785" s="240">
        <v>0</v>
      </c>
      <c r="DC785" s="13">
        <f t="shared" ref="DC785:DC791" si="2100">HOUR(DB785)</f>
        <v>0</v>
      </c>
      <c r="DD785" s="13">
        <f t="shared" ref="DD785:DD791" si="2101">MINUTE(DB785)</f>
        <v>0</v>
      </c>
      <c r="DE785" s="240">
        <v>0</v>
      </c>
      <c r="DF785" s="13">
        <f t="shared" ref="DF785:DF791" si="2102">HOUR(DE785)</f>
        <v>0</v>
      </c>
      <c r="DG785" s="13">
        <f t="shared" ref="DG785:DG791" si="2103">MINUTE(DE785)</f>
        <v>0</v>
      </c>
      <c r="DH785" s="240">
        <v>0.11805555555555557</v>
      </c>
      <c r="DI785" s="13">
        <f t="shared" si="2077"/>
        <v>2</v>
      </c>
      <c r="DJ785" s="13">
        <f t="shared" si="2078"/>
        <v>50</v>
      </c>
      <c r="DK785" s="240">
        <v>0</v>
      </c>
      <c r="DL785" s="35">
        <f t="shared" ref="DL785:DL827" si="2104">HOUR(DK785)</f>
        <v>0</v>
      </c>
      <c r="DM785" s="35">
        <f t="shared" ref="DM785:DM827" si="2105">MINUTE(DK785)</f>
        <v>0</v>
      </c>
      <c r="DN785" s="66">
        <f t="shared" si="1912"/>
        <v>2775447.936000003</v>
      </c>
      <c r="DO785" s="74">
        <f t="shared" si="2020"/>
        <v>44605</v>
      </c>
      <c r="DP785" s="66">
        <f t="shared" si="2021"/>
        <v>64.036363636363632</v>
      </c>
      <c r="DQ785" s="63">
        <f t="shared" si="2022"/>
        <v>62.222798699697414</v>
      </c>
      <c r="DR785" s="66" t="e">
        <f t="shared" si="1939"/>
        <v>#NUM!</v>
      </c>
      <c r="DS785" s="96" t="e">
        <f t="shared" si="1940"/>
        <v>#NUM!</v>
      </c>
      <c r="DT785" s="66" t="e">
        <f t="shared" si="1941"/>
        <v>#NUM!</v>
      </c>
      <c r="DU785" s="66" t="e">
        <f t="shared" si="1942"/>
        <v>#NUM!</v>
      </c>
      <c r="FJ785" s="3">
        <f t="shared" si="2075"/>
        <v>0.1020833333333333</v>
      </c>
      <c r="FK785" s="3">
        <f t="shared" si="2035"/>
        <v>3.125E-2</v>
      </c>
      <c r="FL785" s="3">
        <f t="shared" si="1993"/>
        <v>5.3472222222222254E-2</v>
      </c>
    </row>
    <row r="786" spans="1:168">
      <c r="A786" s="554">
        <f xml:space="preserve"> A785 + 1</f>
        <v>785</v>
      </c>
      <c r="B786" s="235">
        <f t="shared" si="2076"/>
        <v>68</v>
      </c>
      <c r="C786" s="236">
        <v>40925</v>
      </c>
      <c r="D786" s="475">
        <v>1</v>
      </c>
      <c r="E786" s="238" t="s">
        <v>927</v>
      </c>
      <c r="F786" s="235">
        <v>1</v>
      </c>
      <c r="G786" s="239" t="s">
        <v>467</v>
      </c>
      <c r="H786" s="239" t="s">
        <v>394</v>
      </c>
      <c r="I786" s="239" t="s">
        <v>875</v>
      </c>
      <c r="J786" s="240">
        <v>0.11805555555555557</v>
      </c>
      <c r="K786" s="237">
        <v>3482</v>
      </c>
      <c r="L786" s="239" t="s">
        <v>930</v>
      </c>
      <c r="M786" s="235">
        <v>59</v>
      </c>
      <c r="N786" s="235">
        <v>0</v>
      </c>
      <c r="O786" s="239"/>
      <c r="P786" s="240">
        <v>0.11805555555555557</v>
      </c>
      <c r="Q786" s="240">
        <v>0.11805555555555557</v>
      </c>
      <c r="R786" s="12">
        <f t="shared" si="2079"/>
        <v>0</v>
      </c>
      <c r="S786" s="13">
        <f t="shared" si="2080"/>
        <v>0</v>
      </c>
      <c r="T786" s="13">
        <f t="shared" si="2081"/>
        <v>0</v>
      </c>
      <c r="U786" s="240">
        <v>0.16666666666666666</v>
      </c>
      <c r="V786" s="12">
        <f t="shared" si="1913"/>
        <v>4.8611111111111091E-2</v>
      </c>
      <c r="W786" s="13">
        <f t="shared" si="1914"/>
        <v>1</v>
      </c>
      <c r="X786" s="225">
        <f t="shared" si="1915"/>
        <v>10</v>
      </c>
      <c r="Y786" s="240">
        <v>0.17708333333333334</v>
      </c>
      <c r="Z786" s="12">
        <f t="shared" si="2072"/>
        <v>1.0416666666666685E-2</v>
      </c>
      <c r="AA786" s="13">
        <f t="shared" si="2073"/>
        <v>0</v>
      </c>
      <c r="AB786" s="13">
        <f t="shared" si="2074"/>
        <v>15</v>
      </c>
      <c r="AC786" s="240">
        <v>0.24652777777777779</v>
      </c>
      <c r="AD786" s="12">
        <f t="shared" si="1891"/>
        <v>6.9444444444444448E-2</v>
      </c>
      <c r="AE786" s="13">
        <f t="shared" si="1736"/>
        <v>1</v>
      </c>
      <c r="AF786" s="13">
        <f t="shared" si="1737"/>
        <v>40</v>
      </c>
      <c r="AG786" s="240">
        <v>0.25</v>
      </c>
      <c r="AH786" s="240">
        <v>0.3125</v>
      </c>
      <c r="AI786" s="12">
        <f t="shared" si="1892"/>
        <v>6.25E-2</v>
      </c>
      <c r="AJ786" s="225">
        <f t="shared" si="1893"/>
        <v>1</v>
      </c>
      <c r="AK786" s="225">
        <f t="shared" si="1894"/>
        <v>30</v>
      </c>
      <c r="AL786" s="240">
        <v>0.25</v>
      </c>
      <c r="AM786" s="240">
        <v>0.3125</v>
      </c>
      <c r="AN786" s="12">
        <f t="shared" si="2082"/>
        <v>6.25E-2</v>
      </c>
      <c r="AO786" s="13">
        <f t="shared" si="2083"/>
        <v>1</v>
      </c>
      <c r="AP786" s="13">
        <f t="shared" si="2084"/>
        <v>30</v>
      </c>
      <c r="AQ786" s="240">
        <v>0.42708333333333331</v>
      </c>
      <c r="AR786" s="12">
        <f t="shared" si="2042"/>
        <v>0.11458333333333331</v>
      </c>
      <c r="AS786" s="225">
        <f t="shared" si="2043"/>
        <v>2</v>
      </c>
      <c r="AT786" s="13">
        <f t="shared" si="2044"/>
        <v>45</v>
      </c>
      <c r="AU786" s="240">
        <v>0.29166666666666669</v>
      </c>
      <c r="AV786" s="226">
        <f>AU786-AG786</f>
        <v>4.1666666666666685E-2</v>
      </c>
      <c r="AW786" s="13">
        <f t="shared" si="1950"/>
        <v>1</v>
      </c>
      <c r="AX786" s="13">
        <f t="shared" si="1951"/>
        <v>0</v>
      </c>
      <c r="AY786" s="240">
        <v>0.56527777777777777</v>
      </c>
      <c r="AZ786" s="12">
        <f t="shared" si="1898"/>
        <v>0.27361111111111108</v>
      </c>
      <c r="BA786" s="225">
        <f t="shared" si="1899"/>
        <v>6</v>
      </c>
      <c r="BB786" s="225">
        <f t="shared" si="1900"/>
        <v>34</v>
      </c>
      <c r="BC786" s="240">
        <v>0.56527777777777777</v>
      </c>
      <c r="BD786" s="240">
        <v>0.56527777777777777</v>
      </c>
      <c r="BE786" s="12">
        <f t="shared" si="2085"/>
        <v>0</v>
      </c>
      <c r="BF786" s="13">
        <f t="shared" si="2086"/>
        <v>0</v>
      </c>
      <c r="BG786" s="13">
        <f t="shared" si="2087"/>
        <v>0</v>
      </c>
      <c r="BH786" s="240">
        <v>0.56527777777777777</v>
      </c>
      <c r="BI786" s="240">
        <v>0.56527777777777777</v>
      </c>
      <c r="BJ786" s="240"/>
      <c r="BK786" s="69">
        <f t="shared" si="2088"/>
        <v>0</v>
      </c>
      <c r="BL786" s="13">
        <f t="shared" si="2089"/>
        <v>0</v>
      </c>
      <c r="BM786" s="13">
        <f t="shared" si="2090"/>
        <v>0</v>
      </c>
      <c r="BN786" s="240">
        <v>0.56666666666666665</v>
      </c>
      <c r="BO786" s="12">
        <f t="shared" si="1465"/>
        <v>1.388888888888884E-3</v>
      </c>
      <c r="BP786" s="225">
        <f t="shared" si="1466"/>
        <v>0</v>
      </c>
      <c r="BQ786" s="225">
        <f t="shared" si="1467"/>
        <v>2</v>
      </c>
      <c r="BR786" s="240">
        <v>0.56944444444444442</v>
      </c>
      <c r="BS786" s="12">
        <f t="shared" si="1368"/>
        <v>2.7777777777777679E-3</v>
      </c>
      <c r="BT786" s="225">
        <f t="shared" si="1369"/>
        <v>0</v>
      </c>
      <c r="BU786" s="225">
        <f t="shared" si="1370"/>
        <v>4</v>
      </c>
      <c r="BV786" s="240">
        <v>0.56944444444444442</v>
      </c>
      <c r="BW786" s="240">
        <v>0.57291666666666663</v>
      </c>
      <c r="BX786" s="12">
        <f t="shared" si="1982"/>
        <v>3.4722222222222099E-3</v>
      </c>
      <c r="BY786" s="13">
        <f t="shared" si="1983"/>
        <v>0</v>
      </c>
      <c r="BZ786" s="13">
        <f t="shared" si="1984"/>
        <v>5</v>
      </c>
      <c r="CA786" s="226">
        <f t="shared" si="2051"/>
        <v>0.45486111111111105</v>
      </c>
      <c r="CB786" s="13">
        <f t="shared" si="2052"/>
        <v>10</v>
      </c>
      <c r="CC786" s="13">
        <f t="shared" si="2053"/>
        <v>55</v>
      </c>
      <c r="CD786" s="12">
        <f t="shared" si="2054"/>
        <v>0.18819444444444441</v>
      </c>
      <c r="CE786" s="13">
        <f t="shared" si="2055"/>
        <v>4</v>
      </c>
      <c r="CF786" s="13">
        <f t="shared" si="2056"/>
        <v>31</v>
      </c>
      <c r="CG786" s="12">
        <f t="shared" si="1904"/>
        <v>6.25E-2</v>
      </c>
      <c r="CH786" s="13">
        <f t="shared" si="1905"/>
        <v>1</v>
      </c>
      <c r="CI786" s="13">
        <f t="shared" si="1906"/>
        <v>30</v>
      </c>
      <c r="CJ786" s="12">
        <f t="shared" si="1907"/>
        <v>0.27361111111111108</v>
      </c>
      <c r="CK786" s="13">
        <f t="shared" si="1908"/>
        <v>6</v>
      </c>
      <c r="CL786" s="13">
        <f t="shared" si="1909"/>
        <v>34</v>
      </c>
      <c r="CM786" s="62"/>
      <c r="CN786" s="62"/>
      <c r="CO786" s="62"/>
      <c r="CP786" s="12">
        <f t="shared" si="2091"/>
        <v>0</v>
      </c>
      <c r="CQ786" s="13">
        <f t="shared" si="2092"/>
        <v>0</v>
      </c>
      <c r="CR786" s="13">
        <f t="shared" si="2093"/>
        <v>0</v>
      </c>
      <c r="CS786" s="240">
        <v>0</v>
      </c>
      <c r="CT786" s="13">
        <f t="shared" si="2094"/>
        <v>0</v>
      </c>
      <c r="CU786" s="13">
        <f t="shared" si="2095"/>
        <v>0</v>
      </c>
      <c r="CV786" s="240">
        <v>0</v>
      </c>
      <c r="CW786" s="13">
        <f t="shared" si="2096"/>
        <v>0</v>
      </c>
      <c r="CX786" s="13">
        <f t="shared" si="2097"/>
        <v>0</v>
      </c>
      <c r="CY786" s="240">
        <v>0</v>
      </c>
      <c r="CZ786" s="13">
        <f t="shared" si="2098"/>
        <v>0</v>
      </c>
      <c r="DA786" s="13">
        <f t="shared" si="2099"/>
        <v>0</v>
      </c>
      <c r="DB786" s="240">
        <v>0.27361111111111108</v>
      </c>
      <c r="DC786" s="13">
        <f t="shared" si="2100"/>
        <v>6</v>
      </c>
      <c r="DD786" s="13">
        <f t="shared" si="2101"/>
        <v>34</v>
      </c>
      <c r="DE786" s="240">
        <v>0</v>
      </c>
      <c r="DF786" s="13">
        <f t="shared" si="2102"/>
        <v>0</v>
      </c>
      <c r="DG786" s="13">
        <f t="shared" si="2103"/>
        <v>0</v>
      </c>
      <c r="DH786" s="240">
        <v>0</v>
      </c>
      <c r="DI786" s="13">
        <f t="shared" si="2077"/>
        <v>0</v>
      </c>
      <c r="DJ786" s="13">
        <f t="shared" si="2078"/>
        <v>0</v>
      </c>
      <c r="DK786" s="240">
        <v>0</v>
      </c>
      <c r="DL786" s="35">
        <f t="shared" si="2104"/>
        <v>0</v>
      </c>
      <c r="DM786" s="35">
        <f t="shared" si="2105"/>
        <v>0</v>
      </c>
      <c r="DN786" s="66">
        <f t="shared" si="1912"/>
        <v>2778929.936000003</v>
      </c>
      <c r="DO786" s="74">
        <f t="shared" si="2020"/>
        <v>44664</v>
      </c>
      <c r="DP786" s="66">
        <f t="shared" si="2021"/>
        <v>59.016949152542374</v>
      </c>
      <c r="DQ786" s="63">
        <f t="shared" si="2022"/>
        <v>62.218563854558546</v>
      </c>
      <c r="DR786" s="66" t="e">
        <f t="shared" si="1939"/>
        <v>#NUM!</v>
      </c>
      <c r="DS786" s="96" t="e">
        <f t="shared" si="1940"/>
        <v>#NUM!</v>
      </c>
      <c r="DT786" s="66" t="e">
        <f t="shared" si="1941"/>
        <v>#NUM!</v>
      </c>
      <c r="DU786" s="66" t="e">
        <f t="shared" si="1942"/>
        <v>#NUM!</v>
      </c>
      <c r="FJ786" s="3">
        <f t="shared" si="2075"/>
        <v>0.11874999999999997</v>
      </c>
    </row>
    <row r="787" spans="1:168">
      <c r="A787" s="554">
        <f xml:space="preserve"> A786 + 1</f>
        <v>786</v>
      </c>
      <c r="B787" s="235">
        <f xml:space="preserve"> B786 + 1</f>
        <v>69</v>
      </c>
      <c r="C787" s="236">
        <v>40925</v>
      </c>
      <c r="D787" s="475">
        <v>1</v>
      </c>
      <c r="E787" s="238" t="s">
        <v>892</v>
      </c>
      <c r="F787" s="235">
        <v>5</v>
      </c>
      <c r="G787" s="239" t="s">
        <v>549</v>
      </c>
      <c r="H787" s="239" t="s">
        <v>394</v>
      </c>
      <c r="I787" s="239" t="s">
        <v>875</v>
      </c>
      <c r="J787" s="240">
        <v>0.25</v>
      </c>
      <c r="K787" s="237">
        <v>3460</v>
      </c>
      <c r="L787" s="239" t="s">
        <v>33</v>
      </c>
      <c r="M787" s="235">
        <v>59</v>
      </c>
      <c r="N787" s="235">
        <v>0</v>
      </c>
      <c r="O787" s="239"/>
      <c r="P787" s="240">
        <v>0.25</v>
      </c>
      <c r="Q787" s="240">
        <v>0.25</v>
      </c>
      <c r="R787" s="12">
        <f t="shared" si="2079"/>
        <v>0</v>
      </c>
      <c r="S787" s="13">
        <f t="shared" si="2080"/>
        <v>0</v>
      </c>
      <c r="T787" s="13">
        <f t="shared" si="2081"/>
        <v>0</v>
      </c>
      <c r="U787" s="240">
        <v>0.41666666666666669</v>
      </c>
      <c r="V787" s="12">
        <f t="shared" si="1913"/>
        <v>0.16666666666666669</v>
      </c>
      <c r="W787" s="13">
        <f t="shared" si="1914"/>
        <v>4</v>
      </c>
      <c r="X787" s="225">
        <f t="shared" si="1915"/>
        <v>0</v>
      </c>
      <c r="Y787" s="240">
        <v>0.45833333333333331</v>
      </c>
      <c r="Z787" s="12">
        <f t="shared" si="2072"/>
        <v>4.166666666666663E-2</v>
      </c>
      <c r="AA787" s="13">
        <f t="shared" si="2073"/>
        <v>1</v>
      </c>
      <c r="AB787" s="13">
        <f t="shared" si="2074"/>
        <v>0</v>
      </c>
      <c r="AC787" s="240">
        <v>0.4861111111111111</v>
      </c>
      <c r="AD787" s="12">
        <f t="shared" si="1891"/>
        <v>2.777777777777779E-2</v>
      </c>
      <c r="AE787" s="13">
        <f t="shared" si="1736"/>
        <v>0</v>
      </c>
      <c r="AF787" s="13">
        <f t="shared" si="1737"/>
        <v>40</v>
      </c>
      <c r="AG787" s="240">
        <v>0.48958333333333331</v>
      </c>
      <c r="AH787" s="240">
        <v>0.54861111111111105</v>
      </c>
      <c r="AI787" s="12">
        <f t="shared" si="1892"/>
        <v>5.9027777777777735E-2</v>
      </c>
      <c r="AJ787" s="225">
        <f t="shared" si="1893"/>
        <v>1</v>
      </c>
      <c r="AK787" s="225">
        <f t="shared" si="1894"/>
        <v>25</v>
      </c>
      <c r="AL787" s="240">
        <v>0.48958333333333331</v>
      </c>
      <c r="AM787" s="240">
        <v>0.54861111111111105</v>
      </c>
      <c r="AN787" s="12">
        <f t="shared" si="2082"/>
        <v>5.9027777777777735E-2</v>
      </c>
      <c r="AO787" s="13">
        <f t="shared" si="2083"/>
        <v>1</v>
      </c>
      <c r="AP787" s="13">
        <f t="shared" si="2084"/>
        <v>25</v>
      </c>
      <c r="AQ787" s="240">
        <v>0.6</v>
      </c>
      <c r="AR787" s="12">
        <f>AQ787-AH787</f>
        <v>5.1388888888888928E-2</v>
      </c>
      <c r="AS787" s="225">
        <f>HOUR(AR787)</f>
        <v>1</v>
      </c>
      <c r="AT787" s="13">
        <f>MINUTE(AR787)</f>
        <v>14</v>
      </c>
      <c r="AU787" s="240">
        <v>0.60138888888888886</v>
      </c>
      <c r="AV787" s="226">
        <f xml:space="preserve"> AU787 - AQ787</f>
        <v>1.388888888888884E-3</v>
      </c>
      <c r="AW787" s="13">
        <f>HOUR(AV787)</f>
        <v>0</v>
      </c>
      <c r="AX787" s="13">
        <f>MINUTE(AV787)</f>
        <v>2</v>
      </c>
      <c r="AY787" s="240">
        <v>0.68541666666666667</v>
      </c>
      <c r="AZ787" s="12">
        <f t="shared" si="1898"/>
        <v>8.4027777777777812E-2</v>
      </c>
      <c r="BA787" s="225">
        <f t="shared" si="1899"/>
        <v>2</v>
      </c>
      <c r="BB787" s="225">
        <f t="shared" si="1900"/>
        <v>1</v>
      </c>
      <c r="BC787" s="240">
        <v>0.68541666666666667</v>
      </c>
      <c r="BD787" s="240">
        <v>0.68541666666666667</v>
      </c>
      <c r="BE787" s="12">
        <f t="shared" si="2085"/>
        <v>0</v>
      </c>
      <c r="BF787" s="13">
        <f t="shared" si="2086"/>
        <v>0</v>
      </c>
      <c r="BG787" s="13">
        <f t="shared" si="2087"/>
        <v>0</v>
      </c>
      <c r="BH787" s="240">
        <v>0.68541666666666667</v>
      </c>
      <c r="BI787" s="240">
        <v>0.68541666666666667</v>
      </c>
      <c r="BJ787" s="240"/>
      <c r="BK787" s="69">
        <f t="shared" si="2088"/>
        <v>0</v>
      </c>
      <c r="BL787" s="13">
        <f t="shared" si="2089"/>
        <v>0</v>
      </c>
      <c r="BM787" s="13">
        <f t="shared" si="2090"/>
        <v>0</v>
      </c>
      <c r="BN787" s="240">
        <v>0.69444444444444453</v>
      </c>
      <c r="BO787" s="12">
        <f t="shared" si="1465"/>
        <v>9.0277777777778567E-3</v>
      </c>
      <c r="BP787" s="225">
        <f t="shared" si="1466"/>
        <v>0</v>
      </c>
      <c r="BQ787" s="225">
        <f t="shared" si="1467"/>
        <v>13</v>
      </c>
      <c r="BR787" s="240">
        <v>0.69791666666666663</v>
      </c>
      <c r="BS787" s="12">
        <f t="shared" si="1368"/>
        <v>3.4722222222220989E-3</v>
      </c>
      <c r="BT787" s="225">
        <f t="shared" si="1369"/>
        <v>0</v>
      </c>
      <c r="BU787" s="225">
        <f t="shared" si="1370"/>
        <v>5</v>
      </c>
      <c r="BV787" s="240">
        <v>0.69791666666666663</v>
      </c>
      <c r="BW787" s="240">
        <v>0.70138888888888884</v>
      </c>
      <c r="BX787" s="12">
        <f t="shared" si="1982"/>
        <v>3.4722222222222099E-3</v>
      </c>
      <c r="BY787" s="13">
        <f t="shared" si="1983"/>
        <v>0</v>
      </c>
      <c r="BZ787" s="13">
        <f t="shared" si="1984"/>
        <v>5</v>
      </c>
      <c r="CA787" s="226">
        <f t="shared" si="2051"/>
        <v>0.45138888888888884</v>
      </c>
      <c r="CB787" s="13">
        <f t="shared" si="2052"/>
        <v>10</v>
      </c>
      <c r="CC787" s="13">
        <f t="shared" si="2053"/>
        <v>50</v>
      </c>
      <c r="CD787" s="12">
        <f>AD787+AR787+BO787+BS787</f>
        <v>9.1666666666666674E-2</v>
      </c>
      <c r="CE787" s="13">
        <f>HOUR(CD787)</f>
        <v>2</v>
      </c>
      <c r="CF787" s="13">
        <f>MINUTE(CD787)</f>
        <v>12</v>
      </c>
      <c r="CG787" s="12">
        <f t="shared" si="1904"/>
        <v>5.9027777777777735E-2</v>
      </c>
      <c r="CH787" s="13">
        <f t="shared" si="1905"/>
        <v>1</v>
      </c>
      <c r="CI787" s="13">
        <f t="shared" si="1906"/>
        <v>25</v>
      </c>
      <c r="CJ787" s="12">
        <f t="shared" si="1907"/>
        <v>8.4027777777777812E-2</v>
      </c>
      <c r="CK787" s="13">
        <f t="shared" si="1908"/>
        <v>2</v>
      </c>
      <c r="CL787" s="13">
        <f t="shared" si="1909"/>
        <v>1</v>
      </c>
      <c r="CM787" s="62"/>
      <c r="CN787" s="62"/>
      <c r="CO787" s="62"/>
      <c r="CP787" s="12">
        <f t="shared" si="2091"/>
        <v>5.8333333333333362E-2</v>
      </c>
      <c r="CQ787" s="13">
        <f t="shared" si="2092"/>
        <v>1</v>
      </c>
      <c r="CR787" s="13">
        <f t="shared" si="2093"/>
        <v>24</v>
      </c>
      <c r="CS787" s="240">
        <v>0</v>
      </c>
      <c r="CT787" s="13">
        <f t="shared" si="2094"/>
        <v>0</v>
      </c>
      <c r="CU787" s="13">
        <f t="shared" si="2095"/>
        <v>0</v>
      </c>
      <c r="CV787" s="240">
        <v>9.7222222222222224E-3</v>
      </c>
      <c r="CW787" s="13">
        <f t="shared" si="2096"/>
        <v>0</v>
      </c>
      <c r="CX787" s="13">
        <f t="shared" si="2097"/>
        <v>14</v>
      </c>
      <c r="CY787" s="240">
        <v>0</v>
      </c>
      <c r="CZ787" s="13">
        <f t="shared" si="2098"/>
        <v>0</v>
      </c>
      <c r="DA787" s="13">
        <f t="shared" si="2099"/>
        <v>0</v>
      </c>
      <c r="DB787" s="240">
        <v>0</v>
      </c>
      <c r="DC787" s="13">
        <f t="shared" si="2100"/>
        <v>0</v>
      </c>
      <c r="DD787" s="13">
        <f t="shared" si="2101"/>
        <v>0</v>
      </c>
      <c r="DE787" s="240">
        <v>0</v>
      </c>
      <c r="DF787" s="13">
        <f t="shared" si="2102"/>
        <v>0</v>
      </c>
      <c r="DG787" s="13">
        <f t="shared" si="2103"/>
        <v>0</v>
      </c>
      <c r="DH787" s="240">
        <v>1.5972222222222224E-2</v>
      </c>
      <c r="DI787" s="13">
        <f t="shared" si="2077"/>
        <v>0</v>
      </c>
      <c r="DJ787" s="13">
        <f t="shared" si="2078"/>
        <v>23</v>
      </c>
      <c r="DK787" s="240">
        <v>0</v>
      </c>
      <c r="DL787" s="35">
        <f t="shared" si="2104"/>
        <v>0</v>
      </c>
      <c r="DM787" s="35">
        <f t="shared" si="2105"/>
        <v>0</v>
      </c>
      <c r="DN787" s="66">
        <f t="shared" si="1912"/>
        <v>2782389.936000003</v>
      </c>
      <c r="DO787" s="74">
        <f t="shared" si="2020"/>
        <v>44723</v>
      </c>
      <c r="DP787" s="66">
        <f t="shared" si="2021"/>
        <v>58.644067796610166</v>
      </c>
      <c r="DQ787" s="63">
        <f t="shared" si="2022"/>
        <v>62.213848265992958</v>
      </c>
      <c r="DR787" s="66" t="e">
        <f t="shared" si="1939"/>
        <v>#NUM!</v>
      </c>
      <c r="DS787" s="96" t="e">
        <f t="shared" si="1940"/>
        <v>#NUM!</v>
      </c>
      <c r="DT787" s="66" t="e">
        <f t="shared" si="1941"/>
        <v>#NUM!</v>
      </c>
      <c r="DU787" s="66" t="e">
        <f t="shared" si="1942"/>
        <v>#NUM!</v>
      </c>
      <c r="FJ787" s="3">
        <f t="shared" si="2075"/>
        <v>0.30833333333333329</v>
      </c>
      <c r="FK787" s="3">
        <f t="shared" ref="FK787:FK811" si="2106">AC787-J787</f>
        <v>0.2361111111111111</v>
      </c>
      <c r="FL787" s="3">
        <f t="shared" ref="FL787:FL811" si="2107">AQ787-AM787</f>
        <v>5.1388888888888928E-2</v>
      </c>
    </row>
    <row r="788" spans="1:168">
      <c r="A788" s="554">
        <f xml:space="preserve"> A787 + 1</f>
        <v>787</v>
      </c>
      <c r="B788" s="235">
        <f t="shared" si="2076"/>
        <v>70</v>
      </c>
      <c r="C788" s="236">
        <v>40925</v>
      </c>
      <c r="D788" s="475">
        <v>1</v>
      </c>
      <c r="E788" s="238" t="s">
        <v>863</v>
      </c>
      <c r="F788" s="235">
        <v>25</v>
      </c>
      <c r="G788" s="239" t="s">
        <v>38</v>
      </c>
      <c r="H788" s="239" t="s">
        <v>406</v>
      </c>
      <c r="I788" s="239" t="s">
        <v>886</v>
      </c>
      <c r="J788" s="240">
        <v>0.5</v>
      </c>
      <c r="K788" s="237">
        <v>3575</v>
      </c>
      <c r="L788" s="239" t="s">
        <v>34</v>
      </c>
      <c r="M788" s="235">
        <v>54</v>
      </c>
      <c r="N788" s="235">
        <v>5</v>
      </c>
      <c r="O788" s="239"/>
      <c r="P788" s="240">
        <v>0.5</v>
      </c>
      <c r="Q788" s="240">
        <v>0.5</v>
      </c>
      <c r="R788" s="12">
        <f t="shared" si="2079"/>
        <v>0</v>
      </c>
      <c r="S788" s="13">
        <f t="shared" si="2080"/>
        <v>0</v>
      </c>
      <c r="T788" s="13">
        <f t="shared" si="2081"/>
        <v>0</v>
      </c>
      <c r="U788" s="240">
        <v>0.50694444444444442</v>
      </c>
      <c r="V788" s="12">
        <f t="shared" si="1913"/>
        <v>6.9444444444444198E-3</v>
      </c>
      <c r="W788" s="13">
        <f t="shared" si="1914"/>
        <v>0</v>
      </c>
      <c r="X788" s="225">
        <f t="shared" si="1915"/>
        <v>10</v>
      </c>
      <c r="Y788" s="240">
        <v>0.52083333333333337</v>
      </c>
      <c r="Z788" s="12">
        <f t="shared" si="2072"/>
        <v>1.3888888888888951E-2</v>
      </c>
      <c r="AA788" s="13">
        <f t="shared" si="2073"/>
        <v>0</v>
      </c>
      <c r="AB788" s="13">
        <f t="shared" si="2074"/>
        <v>20</v>
      </c>
      <c r="AC788" s="240">
        <v>0.53819444444444442</v>
      </c>
      <c r="AD788" s="12">
        <f t="shared" si="1891"/>
        <v>1.7361111111111049E-2</v>
      </c>
      <c r="AE788" s="13">
        <f t="shared" si="1736"/>
        <v>0</v>
      </c>
      <c r="AF788" s="13">
        <f t="shared" si="1737"/>
        <v>25</v>
      </c>
      <c r="AG788" s="240">
        <v>0.54166666666666663</v>
      </c>
      <c r="AH788" s="240">
        <v>0.57916666666666672</v>
      </c>
      <c r="AI788" s="12">
        <f t="shared" si="1892"/>
        <v>3.7500000000000089E-2</v>
      </c>
      <c r="AJ788" s="225">
        <f t="shared" si="1893"/>
        <v>0</v>
      </c>
      <c r="AK788" s="225">
        <f t="shared" si="1894"/>
        <v>54</v>
      </c>
      <c r="AL788" s="240">
        <v>0.54166666666666663</v>
      </c>
      <c r="AM788" s="240">
        <v>0.57916666666666672</v>
      </c>
      <c r="AN788" s="12">
        <f t="shared" si="2082"/>
        <v>3.7500000000000089E-2</v>
      </c>
      <c r="AO788" s="13">
        <f t="shared" si="2083"/>
        <v>0</v>
      </c>
      <c r="AP788" s="13">
        <f t="shared" si="2084"/>
        <v>54</v>
      </c>
      <c r="AQ788" s="240">
        <v>0.70833333333333337</v>
      </c>
      <c r="AR788" s="12">
        <f t="shared" ref="AR788:AR832" si="2108">AQ788-AH788</f>
        <v>0.12916666666666665</v>
      </c>
      <c r="AS788" s="225">
        <f t="shared" ref="AS788:AS832" si="2109">HOUR(AR788)</f>
        <v>3</v>
      </c>
      <c r="AT788" s="13">
        <f t="shared" ref="AT788:AT832" si="2110">MINUTE(AR788)</f>
        <v>6</v>
      </c>
      <c r="AU788" s="240">
        <v>0.7104166666666667</v>
      </c>
      <c r="AV788" s="226">
        <f>AU788-AQ788</f>
        <v>2.0833333333333259E-3</v>
      </c>
      <c r="AW788" s="13">
        <f>HOUR(AV788)</f>
        <v>0</v>
      </c>
      <c r="AX788" s="13">
        <f>MINUTE(AV788)</f>
        <v>3</v>
      </c>
      <c r="AY788" s="240">
        <v>0.77222222222222225</v>
      </c>
      <c r="AZ788" s="12">
        <f t="shared" si="1898"/>
        <v>6.1805555555555558E-2</v>
      </c>
      <c r="BA788" s="225">
        <f t="shared" si="1899"/>
        <v>1</v>
      </c>
      <c r="BB788" s="225">
        <f t="shared" si="1900"/>
        <v>29</v>
      </c>
      <c r="BC788" s="240">
        <v>0.77222222222222225</v>
      </c>
      <c r="BD788" s="240">
        <v>0.77222222222222225</v>
      </c>
      <c r="BE788" s="12">
        <f t="shared" si="2085"/>
        <v>0</v>
      </c>
      <c r="BF788" s="13">
        <f t="shared" si="2086"/>
        <v>0</v>
      </c>
      <c r="BG788" s="13">
        <f t="shared" si="2087"/>
        <v>0</v>
      </c>
      <c r="BH788" s="240">
        <v>0.77222222222222225</v>
      </c>
      <c r="BI788" s="240">
        <v>0.77222222222222225</v>
      </c>
      <c r="BJ788" s="240"/>
      <c r="BK788" s="69">
        <f t="shared" si="2088"/>
        <v>0</v>
      </c>
      <c r="BL788" s="13">
        <f t="shared" si="2089"/>
        <v>0</v>
      </c>
      <c r="BM788" s="13">
        <f t="shared" si="2090"/>
        <v>0</v>
      </c>
      <c r="BN788" s="240">
        <v>0.77777777777777779</v>
      </c>
      <c r="BO788" s="12">
        <f t="shared" si="1465"/>
        <v>5.5555555555555358E-3</v>
      </c>
      <c r="BP788" s="225">
        <f t="shared" si="1466"/>
        <v>0</v>
      </c>
      <c r="BQ788" s="225">
        <f t="shared" si="1467"/>
        <v>8</v>
      </c>
      <c r="BR788" s="240">
        <v>0.78125</v>
      </c>
      <c r="BS788" s="12">
        <f t="shared" si="1368"/>
        <v>3.4722222222222099E-3</v>
      </c>
      <c r="BT788" s="225">
        <f t="shared" si="1369"/>
        <v>0</v>
      </c>
      <c r="BU788" s="225">
        <f t="shared" si="1370"/>
        <v>5</v>
      </c>
      <c r="BV788" s="240">
        <v>0.78125</v>
      </c>
      <c r="BW788" s="240">
        <v>0.78472222222222221</v>
      </c>
      <c r="BX788" s="12">
        <f t="shared" si="1982"/>
        <v>3.4722222222222099E-3</v>
      </c>
      <c r="BY788" s="13">
        <f t="shared" si="1983"/>
        <v>0</v>
      </c>
      <c r="BZ788" s="13">
        <f t="shared" si="1984"/>
        <v>5</v>
      </c>
      <c r="CA788" s="226">
        <f t="shared" si="2051"/>
        <v>0.28472222222222221</v>
      </c>
      <c r="CB788" s="13">
        <f t="shared" si="2052"/>
        <v>6</v>
      </c>
      <c r="CC788" s="13">
        <f t="shared" si="2053"/>
        <v>50</v>
      </c>
      <c r="CD788" s="12">
        <f>AD788+AR788+BO788+BS788</f>
        <v>0.15555555555555545</v>
      </c>
      <c r="CE788" s="13">
        <f>HOUR(CD788)</f>
        <v>3</v>
      </c>
      <c r="CF788" s="13">
        <f>MINUTE(CD788)</f>
        <v>44</v>
      </c>
      <c r="CG788" s="12">
        <f t="shared" si="1904"/>
        <v>3.7500000000000089E-2</v>
      </c>
      <c r="CH788" s="13">
        <f t="shared" si="1905"/>
        <v>0</v>
      </c>
      <c r="CI788" s="13">
        <f t="shared" si="1906"/>
        <v>54</v>
      </c>
      <c r="CJ788" s="12">
        <f t="shared" si="1907"/>
        <v>6.1805555555555558E-2</v>
      </c>
      <c r="CK788" s="13">
        <f t="shared" si="1908"/>
        <v>1</v>
      </c>
      <c r="CL788" s="13">
        <f t="shared" si="1909"/>
        <v>29</v>
      </c>
      <c r="CM788" s="62"/>
      <c r="CN788" s="62"/>
      <c r="CO788" s="62"/>
      <c r="CP788" s="12">
        <f t="shared" si="2091"/>
        <v>4.791666666666667E-2</v>
      </c>
      <c r="CQ788" s="13">
        <f t="shared" si="2092"/>
        <v>1</v>
      </c>
      <c r="CR788" s="13">
        <f t="shared" si="2093"/>
        <v>9</v>
      </c>
      <c r="CS788" s="240">
        <v>0</v>
      </c>
      <c r="CT788" s="13">
        <f t="shared" si="2094"/>
        <v>0</v>
      </c>
      <c r="CU788" s="13">
        <f t="shared" si="2095"/>
        <v>0</v>
      </c>
      <c r="CV788" s="240">
        <v>0</v>
      </c>
      <c r="CW788" s="13">
        <f t="shared" si="2096"/>
        <v>0</v>
      </c>
      <c r="CX788" s="13">
        <f t="shared" si="2097"/>
        <v>0</v>
      </c>
      <c r="CY788" s="240">
        <v>0</v>
      </c>
      <c r="CZ788" s="13">
        <f t="shared" si="2098"/>
        <v>0</v>
      </c>
      <c r="DA788" s="13">
        <f t="shared" si="2099"/>
        <v>0</v>
      </c>
      <c r="DB788" s="240">
        <v>0</v>
      </c>
      <c r="DC788" s="13">
        <f t="shared" si="2100"/>
        <v>0</v>
      </c>
      <c r="DD788" s="13">
        <f t="shared" si="2101"/>
        <v>0</v>
      </c>
      <c r="DE788" s="240">
        <v>0</v>
      </c>
      <c r="DF788" s="13">
        <f t="shared" si="2102"/>
        <v>0</v>
      </c>
      <c r="DG788" s="13">
        <f t="shared" si="2103"/>
        <v>0</v>
      </c>
      <c r="DH788" s="240">
        <v>1.3888888888888888E-2</v>
      </c>
      <c r="DI788" s="13">
        <f t="shared" si="2077"/>
        <v>0</v>
      </c>
      <c r="DJ788" s="13">
        <f t="shared" si="2078"/>
        <v>20</v>
      </c>
      <c r="DK788" s="240">
        <v>0</v>
      </c>
      <c r="DL788" s="35">
        <f t="shared" si="2104"/>
        <v>0</v>
      </c>
      <c r="DM788" s="35">
        <f t="shared" si="2105"/>
        <v>0</v>
      </c>
      <c r="DN788" s="66">
        <f t="shared" si="1912"/>
        <v>2785964.936000003</v>
      </c>
      <c r="DO788" s="74">
        <f t="shared" si="2020"/>
        <v>44777</v>
      </c>
      <c r="DP788" s="66">
        <f t="shared" si="2021"/>
        <v>66.203703703703709</v>
      </c>
      <c r="DQ788" s="63">
        <f t="shared" si="2022"/>
        <v>62.218659937021307</v>
      </c>
      <c r="DR788" s="66" t="e">
        <f t="shared" si="1939"/>
        <v>#NUM!</v>
      </c>
      <c r="DS788" s="96" t="e">
        <f t="shared" si="1940"/>
        <v>#NUM!</v>
      </c>
      <c r="DT788" s="66" t="e">
        <f t="shared" si="1941"/>
        <v>#NUM!</v>
      </c>
      <c r="DU788" s="66" t="e">
        <f t="shared" si="1942"/>
        <v>#NUM!</v>
      </c>
      <c r="FJ788" s="3">
        <f t="shared" si="2075"/>
        <v>0.18541666666666656</v>
      </c>
      <c r="FK788" s="3">
        <f t="shared" si="2106"/>
        <v>3.819444444444442E-2</v>
      </c>
      <c r="FL788" s="3">
        <f t="shared" si="2107"/>
        <v>0.12916666666666665</v>
      </c>
    </row>
    <row r="789" spans="1:168">
      <c r="A789" s="554">
        <f xml:space="preserve"> A788 + 1</f>
        <v>788</v>
      </c>
      <c r="B789" s="235">
        <f t="shared" si="2076"/>
        <v>71</v>
      </c>
      <c r="C789" s="236">
        <v>40925</v>
      </c>
      <c r="D789" s="475">
        <v>1</v>
      </c>
      <c r="E789" s="238" t="s">
        <v>863</v>
      </c>
      <c r="F789" s="235">
        <v>26</v>
      </c>
      <c r="G789" s="239" t="s">
        <v>38</v>
      </c>
      <c r="H789" s="239" t="s">
        <v>922</v>
      </c>
      <c r="I789" s="239" t="s">
        <v>921</v>
      </c>
      <c r="J789" s="240">
        <v>0.51041666666666663</v>
      </c>
      <c r="K789" s="237">
        <v>3692</v>
      </c>
      <c r="L789" s="239" t="s">
        <v>33</v>
      </c>
      <c r="M789" s="235">
        <v>58</v>
      </c>
      <c r="N789" s="235">
        <v>1</v>
      </c>
      <c r="O789" s="239"/>
      <c r="P789" s="240">
        <v>0.51041666666666663</v>
      </c>
      <c r="Q789" s="240">
        <v>0.51041666666666663</v>
      </c>
      <c r="R789" s="12">
        <f t="shared" si="2079"/>
        <v>0</v>
      </c>
      <c r="S789" s="13">
        <f t="shared" si="2080"/>
        <v>0</v>
      </c>
      <c r="T789" s="13">
        <f t="shared" si="2081"/>
        <v>0</v>
      </c>
      <c r="U789" s="240">
        <v>0.72222222222222221</v>
      </c>
      <c r="V789" s="12">
        <f t="shared" si="1913"/>
        <v>0.21180555555555558</v>
      </c>
      <c r="W789" s="13">
        <f t="shared" si="1914"/>
        <v>5</v>
      </c>
      <c r="X789" s="225">
        <f t="shared" si="1915"/>
        <v>5</v>
      </c>
      <c r="Y789" s="240">
        <v>0.74305555555555547</v>
      </c>
      <c r="Z789" s="12">
        <f t="shared" si="2072"/>
        <v>2.0833333333333259E-2</v>
      </c>
      <c r="AA789" s="13">
        <f t="shared" si="2073"/>
        <v>0</v>
      </c>
      <c r="AB789" s="13">
        <f t="shared" si="2074"/>
        <v>30</v>
      </c>
      <c r="AC789" s="240">
        <v>0.77083333333333337</v>
      </c>
      <c r="AD789" s="12">
        <f t="shared" si="1891"/>
        <v>2.7777777777777901E-2</v>
      </c>
      <c r="AE789" s="13">
        <f t="shared" si="1736"/>
        <v>0</v>
      </c>
      <c r="AF789" s="13">
        <f t="shared" si="1737"/>
        <v>40</v>
      </c>
      <c r="AG789" s="240">
        <v>0.7715277777777777</v>
      </c>
      <c r="AH789" s="240">
        <v>0.80902777777777779</v>
      </c>
      <c r="AI789" s="12">
        <f t="shared" si="1892"/>
        <v>3.7500000000000089E-2</v>
      </c>
      <c r="AJ789" s="225">
        <f t="shared" si="1893"/>
        <v>0</v>
      </c>
      <c r="AK789" s="225">
        <f t="shared" si="1894"/>
        <v>54</v>
      </c>
      <c r="AL789" s="240">
        <v>0.7715277777777777</v>
      </c>
      <c r="AM789" s="240">
        <v>0.80902777777777779</v>
      </c>
      <c r="AN789" s="12">
        <f t="shared" si="2082"/>
        <v>3.7500000000000089E-2</v>
      </c>
      <c r="AO789" s="13">
        <f t="shared" si="2083"/>
        <v>0</v>
      </c>
      <c r="AP789" s="13">
        <f t="shared" si="2084"/>
        <v>54</v>
      </c>
      <c r="AQ789" s="240">
        <v>0.81944444444444453</v>
      </c>
      <c r="AR789" s="12">
        <f t="shared" si="2108"/>
        <v>1.0416666666666741E-2</v>
      </c>
      <c r="AS789" s="225">
        <f t="shared" si="2109"/>
        <v>0</v>
      </c>
      <c r="AT789" s="13">
        <f t="shared" si="2110"/>
        <v>15</v>
      </c>
      <c r="AU789" s="240">
        <v>0.82638888888888884</v>
      </c>
      <c r="AV789" s="226">
        <f t="shared" ref="AV789:AV837" si="2111">AU789-AQ789</f>
        <v>6.9444444444443088E-3</v>
      </c>
      <c r="AW789" s="13">
        <f t="shared" ref="AW789:AW837" si="2112">HOUR(AV789)</f>
        <v>0</v>
      </c>
      <c r="AX789" s="13">
        <f>MINUTE(AV789)</f>
        <v>10</v>
      </c>
      <c r="AY789" s="240">
        <v>0.9472222222222223</v>
      </c>
      <c r="AZ789" s="12">
        <f t="shared" si="1898"/>
        <v>0.12083333333333346</v>
      </c>
      <c r="BA789" s="225">
        <f t="shared" si="1899"/>
        <v>2</v>
      </c>
      <c r="BB789" s="225">
        <f t="shared" si="1900"/>
        <v>54</v>
      </c>
      <c r="BC789" s="240">
        <v>0.9472222222222223</v>
      </c>
      <c r="BD789" s="240">
        <v>0.9472222222222223</v>
      </c>
      <c r="BE789" s="12">
        <f t="shared" si="2085"/>
        <v>0</v>
      </c>
      <c r="BF789" s="13">
        <f t="shared" si="2086"/>
        <v>0</v>
      </c>
      <c r="BG789" s="13">
        <f t="shared" si="2087"/>
        <v>0</v>
      </c>
      <c r="BH789" s="240">
        <v>0.9472222222222223</v>
      </c>
      <c r="BI789" s="240">
        <v>0.9472222222222223</v>
      </c>
      <c r="BJ789" s="240"/>
      <c r="BK789" s="69">
        <f t="shared" si="2088"/>
        <v>0</v>
      </c>
      <c r="BL789" s="13">
        <f t="shared" si="2089"/>
        <v>0</v>
      </c>
      <c r="BM789" s="13">
        <f t="shared" si="2090"/>
        <v>0</v>
      </c>
      <c r="BN789" s="240">
        <v>0.95486111111111116</v>
      </c>
      <c r="BO789" s="12">
        <f t="shared" si="1465"/>
        <v>7.6388888888888618E-3</v>
      </c>
      <c r="BP789" s="225">
        <f t="shared" si="1466"/>
        <v>0</v>
      </c>
      <c r="BQ789" s="225">
        <f t="shared" si="1467"/>
        <v>11</v>
      </c>
      <c r="BR789" s="240">
        <v>0.95833333333333337</v>
      </c>
      <c r="BS789" s="12">
        <f t="shared" si="1368"/>
        <v>3.4722222222222099E-3</v>
      </c>
      <c r="BT789" s="225">
        <f t="shared" si="1369"/>
        <v>0</v>
      </c>
      <c r="BU789" s="225">
        <f t="shared" si="1370"/>
        <v>5</v>
      </c>
      <c r="BV789" s="240">
        <v>0.95833333333333337</v>
      </c>
      <c r="BW789" s="240">
        <v>0.96180555555555547</v>
      </c>
      <c r="BX789" s="12">
        <f t="shared" si="1982"/>
        <v>3.4722222222220989E-3</v>
      </c>
      <c r="BY789" s="13">
        <f t="shared" si="1983"/>
        <v>0</v>
      </c>
      <c r="BZ789" s="13">
        <f t="shared" si="1984"/>
        <v>5</v>
      </c>
      <c r="CA789" s="226">
        <f t="shared" si="2051"/>
        <v>0.45138888888888884</v>
      </c>
      <c r="CB789" s="13">
        <f t="shared" si="2052"/>
        <v>10</v>
      </c>
      <c r="CC789" s="13">
        <f t="shared" si="2053"/>
        <v>50</v>
      </c>
      <c r="CD789" s="12">
        <f>AD789+AR789+BO789+BS789</f>
        <v>4.9305555555555713E-2</v>
      </c>
      <c r="CE789" s="13">
        <f>HOUR(CD789)</f>
        <v>1</v>
      </c>
      <c r="CF789" s="13">
        <f>MINUTE(CD789)</f>
        <v>11</v>
      </c>
      <c r="CG789" s="12">
        <f t="shared" si="1904"/>
        <v>3.7500000000000089E-2</v>
      </c>
      <c r="CH789" s="13">
        <f t="shared" si="1905"/>
        <v>0</v>
      </c>
      <c r="CI789" s="13">
        <f t="shared" si="1906"/>
        <v>54</v>
      </c>
      <c r="CJ789" s="12">
        <f t="shared" si="1907"/>
        <v>0.12083333333333346</v>
      </c>
      <c r="CK789" s="13">
        <f t="shared" si="1908"/>
        <v>2</v>
      </c>
      <c r="CL789" s="13">
        <f t="shared" si="1909"/>
        <v>54</v>
      </c>
      <c r="CM789" s="62"/>
      <c r="CN789" s="62"/>
      <c r="CO789" s="62"/>
      <c r="CP789" s="12">
        <f t="shared" si="2091"/>
        <v>6.2500000000000125E-2</v>
      </c>
      <c r="CQ789" s="13">
        <f t="shared" si="2092"/>
        <v>1</v>
      </c>
      <c r="CR789" s="13">
        <f t="shared" si="2093"/>
        <v>30</v>
      </c>
      <c r="CS789" s="240">
        <v>0</v>
      </c>
      <c r="CT789" s="13">
        <f t="shared" si="2094"/>
        <v>0</v>
      </c>
      <c r="CU789" s="13">
        <f t="shared" si="2095"/>
        <v>0</v>
      </c>
      <c r="CV789" s="240">
        <v>4.1666666666666664E-2</v>
      </c>
      <c r="CW789" s="13">
        <f t="shared" si="2096"/>
        <v>1</v>
      </c>
      <c r="CX789" s="13">
        <f t="shared" si="2097"/>
        <v>0</v>
      </c>
      <c r="CY789" s="240">
        <v>0</v>
      </c>
      <c r="CZ789" s="13">
        <f t="shared" si="2098"/>
        <v>0</v>
      </c>
      <c r="DA789" s="13">
        <f t="shared" si="2099"/>
        <v>0</v>
      </c>
      <c r="DB789" s="240">
        <v>0</v>
      </c>
      <c r="DC789" s="13">
        <f t="shared" si="2100"/>
        <v>0</v>
      </c>
      <c r="DD789" s="13">
        <f t="shared" si="2101"/>
        <v>0</v>
      </c>
      <c r="DE789" s="240">
        <v>0</v>
      </c>
      <c r="DF789" s="13">
        <f t="shared" si="2102"/>
        <v>0</v>
      </c>
      <c r="DG789" s="13">
        <f t="shared" si="2103"/>
        <v>0</v>
      </c>
      <c r="DH789" s="240">
        <v>1.6666666666666666E-2</v>
      </c>
      <c r="DI789" s="13">
        <f t="shared" si="2077"/>
        <v>0</v>
      </c>
      <c r="DJ789" s="13">
        <f t="shared" si="2078"/>
        <v>24</v>
      </c>
      <c r="DK789" s="240">
        <v>0</v>
      </c>
      <c r="DL789" s="35">
        <f t="shared" si="2104"/>
        <v>0</v>
      </c>
      <c r="DM789" s="35">
        <f t="shared" si="2105"/>
        <v>0</v>
      </c>
      <c r="DN789" s="66">
        <f t="shared" ref="DN789:DN827" si="2113">DN788+K789</f>
        <v>2789656.936000003</v>
      </c>
      <c r="DO789" s="74">
        <f t="shared" si="2020"/>
        <v>44835</v>
      </c>
      <c r="DP789" s="66">
        <f t="shared" si="2021"/>
        <v>63.655172413793103</v>
      </c>
      <c r="DQ789" s="63">
        <f t="shared" si="2022"/>
        <v>62.220518255826988</v>
      </c>
      <c r="DR789" s="66" t="e">
        <f t="shared" si="1939"/>
        <v>#NUM!</v>
      </c>
      <c r="DS789" s="96" t="e">
        <f t="shared" si="1940"/>
        <v>#NUM!</v>
      </c>
      <c r="DT789" s="66" t="e">
        <f t="shared" si="1941"/>
        <v>#NUM!</v>
      </c>
      <c r="DU789" s="66" t="e">
        <f t="shared" si="1942"/>
        <v>#NUM!</v>
      </c>
      <c r="FJ789" s="3">
        <f t="shared" si="2075"/>
        <v>0.29305555555555529</v>
      </c>
      <c r="FK789" s="3">
        <f t="shared" si="2106"/>
        <v>0.26041666666666674</v>
      </c>
      <c r="FL789" s="3">
        <f t="shared" si="2107"/>
        <v>1.0416666666666741E-2</v>
      </c>
    </row>
    <row r="790" spans="1:168">
      <c r="A790" s="554">
        <f t="shared" ref="A790:B851" si="2114" xml:space="preserve"> A789 + 1</f>
        <v>789</v>
      </c>
      <c r="B790" s="235">
        <f t="shared" si="2076"/>
        <v>72</v>
      </c>
      <c r="C790" s="236">
        <v>40925</v>
      </c>
      <c r="D790" s="475">
        <v>1</v>
      </c>
      <c r="E790" s="238" t="s">
        <v>879</v>
      </c>
      <c r="F790" s="235">
        <v>3</v>
      </c>
      <c r="G790" s="239" t="s">
        <v>287</v>
      </c>
      <c r="H790" s="239" t="s">
        <v>914</v>
      </c>
      <c r="I790" s="239" t="s">
        <v>25</v>
      </c>
      <c r="J790" s="240">
        <v>0.63541666666666663</v>
      </c>
      <c r="K790" s="237">
        <v>3516</v>
      </c>
      <c r="L790" s="239" t="s">
        <v>34</v>
      </c>
      <c r="M790" s="235">
        <v>57</v>
      </c>
      <c r="N790" s="235">
        <v>2</v>
      </c>
      <c r="O790" s="239"/>
      <c r="P790" s="240">
        <v>0.63541666666666663</v>
      </c>
      <c r="Q790" s="240">
        <v>0.63541666666666663</v>
      </c>
      <c r="R790" s="12">
        <f t="shared" si="2079"/>
        <v>0</v>
      </c>
      <c r="S790" s="13">
        <f t="shared" si="2080"/>
        <v>0</v>
      </c>
      <c r="T790" s="13">
        <f t="shared" si="2081"/>
        <v>0</v>
      </c>
      <c r="U790" s="240">
        <v>0.81597222222222221</v>
      </c>
      <c r="V790" s="12">
        <f t="shared" si="1913"/>
        <v>0.18055555555555558</v>
      </c>
      <c r="W790" s="13">
        <f t="shared" si="1914"/>
        <v>4</v>
      </c>
      <c r="X790" s="225">
        <f t="shared" si="1915"/>
        <v>20</v>
      </c>
      <c r="Y790" s="240">
        <v>0.83333333333333337</v>
      </c>
      <c r="Z790" s="12">
        <f t="shared" si="2072"/>
        <v>1.736111111111116E-2</v>
      </c>
      <c r="AA790" s="13">
        <f t="shared" si="2073"/>
        <v>0</v>
      </c>
      <c r="AB790" s="13">
        <f t="shared" si="2074"/>
        <v>25</v>
      </c>
      <c r="AC790" s="240">
        <v>0.86111111111111116</v>
      </c>
      <c r="AD790" s="12">
        <f t="shared" si="1891"/>
        <v>2.777777777777779E-2</v>
      </c>
      <c r="AE790" s="13">
        <f t="shared" si="1736"/>
        <v>0</v>
      </c>
      <c r="AF790" s="13">
        <f t="shared" si="1737"/>
        <v>40</v>
      </c>
      <c r="AG790" s="240">
        <v>0.87152777777777779</v>
      </c>
      <c r="AH790" s="240">
        <v>1.0208333333333333</v>
      </c>
      <c r="AI790" s="12">
        <f t="shared" si="1892"/>
        <v>0.14930555555555547</v>
      </c>
      <c r="AJ790" s="225">
        <f t="shared" si="1893"/>
        <v>3</v>
      </c>
      <c r="AK790" s="225">
        <f t="shared" si="1894"/>
        <v>35</v>
      </c>
      <c r="AL790" s="240">
        <v>0.87152777777777779</v>
      </c>
      <c r="AM790" s="240">
        <v>1.0208333333333333</v>
      </c>
      <c r="AN790" s="12">
        <f t="shared" si="2082"/>
        <v>0.14930555555555547</v>
      </c>
      <c r="AO790" s="13">
        <f t="shared" si="2083"/>
        <v>3</v>
      </c>
      <c r="AP790" s="13">
        <f t="shared" si="2084"/>
        <v>35</v>
      </c>
      <c r="AQ790" s="240">
        <v>1.0229166666666667</v>
      </c>
      <c r="AR790" s="12">
        <f t="shared" si="2108"/>
        <v>2.083333333333437E-3</v>
      </c>
      <c r="AS790" s="225">
        <f t="shared" si="2109"/>
        <v>0</v>
      </c>
      <c r="AT790" s="13">
        <f t="shared" si="2110"/>
        <v>3</v>
      </c>
      <c r="AU790" s="240">
        <v>1.0243055555555556</v>
      </c>
      <c r="AV790" s="226">
        <f t="shared" si="2111"/>
        <v>1.388888888888884E-3</v>
      </c>
      <c r="AW790" s="13">
        <f t="shared" si="2112"/>
        <v>0</v>
      </c>
      <c r="AX790" s="13">
        <f>MINUTE(AV790)</f>
        <v>2</v>
      </c>
      <c r="AY790" s="240">
        <v>1.1902777777777778</v>
      </c>
      <c r="AZ790" s="12">
        <f t="shared" si="1898"/>
        <v>0.16597222222222219</v>
      </c>
      <c r="BA790" s="225">
        <f t="shared" si="1899"/>
        <v>3</v>
      </c>
      <c r="BB790" s="225">
        <f t="shared" si="1900"/>
        <v>59</v>
      </c>
      <c r="BC790" s="240">
        <v>1.1902777777777778</v>
      </c>
      <c r="BD790" s="240">
        <v>1.1902777777777778</v>
      </c>
      <c r="BE790" s="12">
        <f t="shared" si="2085"/>
        <v>0</v>
      </c>
      <c r="BF790" s="13">
        <f t="shared" si="2086"/>
        <v>0</v>
      </c>
      <c r="BG790" s="13">
        <f t="shared" si="2087"/>
        <v>0</v>
      </c>
      <c r="BH790" s="240">
        <v>1.1902777777777778</v>
      </c>
      <c r="BI790" s="240">
        <v>1.1902777777777778</v>
      </c>
      <c r="BJ790" s="240"/>
      <c r="BK790" s="69">
        <f t="shared" si="2088"/>
        <v>0</v>
      </c>
      <c r="BL790" s="13">
        <f t="shared" si="2089"/>
        <v>0</v>
      </c>
      <c r="BM790" s="13">
        <f t="shared" si="2090"/>
        <v>0</v>
      </c>
      <c r="BN790" s="240">
        <v>1.1979166666666667</v>
      </c>
      <c r="BO790" s="12">
        <f t="shared" si="1465"/>
        <v>7.6388888888889728E-3</v>
      </c>
      <c r="BP790" s="225">
        <f t="shared" si="1466"/>
        <v>0</v>
      </c>
      <c r="BQ790" s="225">
        <f t="shared" si="1467"/>
        <v>11</v>
      </c>
      <c r="BR790" s="240">
        <v>1.2013888888888888</v>
      </c>
      <c r="BS790" s="12">
        <f t="shared" si="1368"/>
        <v>3.4722222222220989E-3</v>
      </c>
      <c r="BT790" s="225">
        <f t="shared" si="1369"/>
        <v>0</v>
      </c>
      <c r="BU790" s="225">
        <f t="shared" si="1370"/>
        <v>5</v>
      </c>
      <c r="BV790" s="240">
        <v>1.2013888888888888</v>
      </c>
      <c r="BW790" s="240">
        <v>1.2048611111111112</v>
      </c>
      <c r="BX790" s="12">
        <f t="shared" si="1982"/>
        <v>3.4722222222223209E-3</v>
      </c>
      <c r="BY790" s="13">
        <f t="shared" si="1983"/>
        <v>0</v>
      </c>
      <c r="BZ790" s="13">
        <f t="shared" si="1984"/>
        <v>5</v>
      </c>
      <c r="CA790" s="226">
        <f t="shared" si="2051"/>
        <v>0.56944444444444453</v>
      </c>
      <c r="CB790" s="13">
        <f t="shared" si="2052"/>
        <v>13</v>
      </c>
      <c r="CC790" s="13">
        <f t="shared" si="2053"/>
        <v>40</v>
      </c>
      <c r="CD790" s="12">
        <f>AD790+AR790+BO790+BS790</f>
        <v>4.0972222222222299E-2</v>
      </c>
      <c r="CE790" s="13">
        <f>HOUR(CD790)</f>
        <v>0</v>
      </c>
      <c r="CF790" s="13">
        <f>MINUTE(CD790)</f>
        <v>59</v>
      </c>
      <c r="CG790" s="12">
        <f t="shared" si="1904"/>
        <v>0.14930555555555547</v>
      </c>
      <c r="CH790" s="13">
        <f t="shared" si="1905"/>
        <v>3</v>
      </c>
      <c r="CI790" s="13">
        <f t="shared" si="1906"/>
        <v>35</v>
      </c>
      <c r="CJ790" s="12">
        <f t="shared" si="1907"/>
        <v>0.16597222222222219</v>
      </c>
      <c r="CK790" s="13">
        <f t="shared" si="1908"/>
        <v>3</v>
      </c>
      <c r="CL790" s="13">
        <f t="shared" si="1909"/>
        <v>59</v>
      </c>
      <c r="CM790" s="62"/>
      <c r="CN790" s="62"/>
      <c r="CO790" s="62"/>
      <c r="CP790" s="12">
        <f>AZ790-(CS790+CV790+CY790+DB790+DE790+DH790 + DK790)</f>
        <v>6.0416666666666632E-2</v>
      </c>
      <c r="CQ790" s="13">
        <f t="shared" si="2092"/>
        <v>1</v>
      </c>
      <c r="CR790" s="13">
        <f t="shared" si="2093"/>
        <v>27</v>
      </c>
      <c r="CS790" s="240">
        <v>0</v>
      </c>
      <c r="CT790" s="13">
        <f t="shared" si="2094"/>
        <v>0</v>
      </c>
      <c r="CU790" s="13">
        <f t="shared" si="2095"/>
        <v>0</v>
      </c>
      <c r="CV790" s="240">
        <v>0</v>
      </c>
      <c r="CW790" s="13">
        <f t="shared" si="2096"/>
        <v>0</v>
      </c>
      <c r="CX790" s="13">
        <f t="shared" si="2097"/>
        <v>0</v>
      </c>
      <c r="CY790" s="240">
        <v>0</v>
      </c>
      <c r="CZ790" s="13">
        <f t="shared" si="2098"/>
        <v>0</v>
      </c>
      <c r="DA790" s="13">
        <f t="shared" si="2099"/>
        <v>0</v>
      </c>
      <c r="DB790" s="240">
        <v>0</v>
      </c>
      <c r="DC790" s="13">
        <f t="shared" si="2100"/>
        <v>0</v>
      </c>
      <c r="DD790" s="13">
        <f t="shared" si="2101"/>
        <v>0</v>
      </c>
      <c r="DE790" s="240">
        <v>0</v>
      </c>
      <c r="DF790" s="13">
        <f t="shared" si="2102"/>
        <v>0</v>
      </c>
      <c r="DG790" s="13">
        <f t="shared" si="2103"/>
        <v>0</v>
      </c>
      <c r="DH790" s="240">
        <v>0</v>
      </c>
      <c r="DI790" s="13">
        <f t="shared" si="2077"/>
        <v>0</v>
      </c>
      <c r="DJ790" s="13">
        <f t="shared" si="2078"/>
        <v>0</v>
      </c>
      <c r="DK790" s="240">
        <v>0.10555555555555556</v>
      </c>
      <c r="DL790" s="35">
        <f t="shared" si="2104"/>
        <v>2</v>
      </c>
      <c r="DM790" s="35">
        <f t="shared" si="2105"/>
        <v>32</v>
      </c>
      <c r="DN790" s="66">
        <f t="shared" si="2113"/>
        <v>2793172.936000003</v>
      </c>
      <c r="DO790" s="74">
        <f t="shared" si="2020"/>
        <v>44892</v>
      </c>
      <c r="DP790" s="66">
        <f t="shared" si="2021"/>
        <v>61.684210526315788</v>
      </c>
      <c r="DQ790" s="63">
        <f t="shared" si="2022"/>
        <v>62.219837298405125</v>
      </c>
      <c r="DR790" s="66" t="e">
        <f t="shared" si="1939"/>
        <v>#NUM!</v>
      </c>
      <c r="DS790" s="96" t="e">
        <f t="shared" si="1940"/>
        <v>#NUM!</v>
      </c>
      <c r="DT790" s="66" t="e">
        <f t="shared" si="1941"/>
        <v>#NUM!</v>
      </c>
      <c r="DU790" s="66" t="e">
        <f t="shared" si="1942"/>
        <v>#NUM!</v>
      </c>
      <c r="FJ790" s="3">
        <f t="shared" si="2075"/>
        <v>0.25416666666666687</v>
      </c>
      <c r="FK790" s="3">
        <f t="shared" si="2106"/>
        <v>0.22569444444444453</v>
      </c>
      <c r="FL790" s="3">
        <f t="shared" si="2107"/>
        <v>2.083333333333437E-3</v>
      </c>
    </row>
    <row r="791" spans="1:168">
      <c r="A791" s="554">
        <f t="shared" si="2114"/>
        <v>790</v>
      </c>
      <c r="B791" s="235">
        <f t="shared" si="2076"/>
        <v>73</v>
      </c>
      <c r="C791" s="236">
        <v>40925</v>
      </c>
      <c r="D791" s="475">
        <v>1</v>
      </c>
      <c r="E791" s="238" t="s">
        <v>864</v>
      </c>
      <c r="F791" s="235">
        <v>10</v>
      </c>
      <c r="G791" s="239" t="s">
        <v>325</v>
      </c>
      <c r="H791" s="239" t="s">
        <v>386</v>
      </c>
      <c r="I791" s="239" t="s">
        <v>806</v>
      </c>
      <c r="J791" s="240">
        <v>0.80555555555555547</v>
      </c>
      <c r="K791" s="237">
        <v>3830</v>
      </c>
      <c r="L791" s="239" t="s">
        <v>33</v>
      </c>
      <c r="M791" s="235">
        <v>58</v>
      </c>
      <c r="N791" s="235">
        <v>1</v>
      </c>
      <c r="O791" s="239"/>
      <c r="P791" s="240">
        <v>0.80555555555555547</v>
      </c>
      <c r="Q791" s="240">
        <v>0.80555555555555547</v>
      </c>
      <c r="R791" s="12">
        <f t="shared" si="2079"/>
        <v>0</v>
      </c>
      <c r="S791" s="13">
        <f t="shared" si="2080"/>
        <v>0</v>
      </c>
      <c r="T791" s="13">
        <f t="shared" si="2081"/>
        <v>0</v>
      </c>
      <c r="U791" s="240">
        <v>0.8125</v>
      </c>
      <c r="V791" s="12">
        <f t="shared" si="1913"/>
        <v>6.9444444444445308E-3</v>
      </c>
      <c r="W791" s="13">
        <f t="shared" si="1914"/>
        <v>0</v>
      </c>
      <c r="X791" s="225">
        <f t="shared" si="1915"/>
        <v>10</v>
      </c>
      <c r="Y791" s="240">
        <v>0.81944444444444453</v>
      </c>
      <c r="Z791" s="12">
        <f t="shared" si="2072"/>
        <v>6.9444444444445308E-3</v>
      </c>
      <c r="AA791" s="13">
        <f t="shared" si="2073"/>
        <v>0</v>
      </c>
      <c r="AB791" s="13">
        <f t="shared" si="2074"/>
        <v>10</v>
      </c>
      <c r="AC791" s="240">
        <v>1.09375</v>
      </c>
      <c r="AD791" s="12">
        <f t="shared" si="1891"/>
        <v>0.27430555555555547</v>
      </c>
      <c r="AE791" s="13">
        <f t="shared" si="1736"/>
        <v>6</v>
      </c>
      <c r="AF791" s="13">
        <f t="shared" si="1737"/>
        <v>35</v>
      </c>
      <c r="AG791" s="240">
        <v>1.0972222222222221</v>
      </c>
      <c r="AH791" s="240">
        <v>1.1215277777777779</v>
      </c>
      <c r="AI791" s="12">
        <f t="shared" si="1892"/>
        <v>2.4305555555555802E-2</v>
      </c>
      <c r="AJ791" s="225">
        <f t="shared" si="1893"/>
        <v>0</v>
      </c>
      <c r="AK791" s="225">
        <f t="shared" si="1894"/>
        <v>35</v>
      </c>
      <c r="AL791" s="240">
        <v>1.0972222222222221</v>
      </c>
      <c r="AM791" s="240">
        <v>1.1215277777777779</v>
      </c>
      <c r="AN791" s="12">
        <f t="shared" si="2082"/>
        <v>2.4305555555555802E-2</v>
      </c>
      <c r="AO791" s="13">
        <f t="shared" si="2083"/>
        <v>0</v>
      </c>
      <c r="AP791" s="13">
        <f t="shared" si="2084"/>
        <v>35</v>
      </c>
      <c r="AQ791" s="240">
        <v>1.1590277777777778</v>
      </c>
      <c r="AR791" s="12">
        <f t="shared" si="2108"/>
        <v>3.7499999999999867E-2</v>
      </c>
      <c r="AS791" s="225">
        <f t="shared" si="2109"/>
        <v>0</v>
      </c>
      <c r="AT791" s="13">
        <f t="shared" si="2110"/>
        <v>54</v>
      </c>
      <c r="AU791" s="240">
        <v>1.1597222222222221</v>
      </c>
      <c r="AV791" s="226">
        <f t="shared" si="2111"/>
        <v>6.9444444444433095E-4</v>
      </c>
      <c r="AW791" s="13">
        <f t="shared" si="2112"/>
        <v>0</v>
      </c>
      <c r="AX791" s="13">
        <f>MINUTE(AV791)</f>
        <v>1</v>
      </c>
      <c r="AY791" s="240">
        <v>1.2416666666666667</v>
      </c>
      <c r="AZ791" s="12">
        <f t="shared" si="1898"/>
        <v>8.1944444444444597E-2</v>
      </c>
      <c r="BA791" s="225">
        <f t="shared" si="1899"/>
        <v>1</v>
      </c>
      <c r="BB791" s="225">
        <f t="shared" si="1900"/>
        <v>58</v>
      </c>
      <c r="BC791" s="240">
        <v>1.2416666666666667</v>
      </c>
      <c r="BD791" s="240">
        <v>1.2416666666666667</v>
      </c>
      <c r="BE791" s="12">
        <f t="shared" si="2085"/>
        <v>0</v>
      </c>
      <c r="BF791" s="13">
        <f t="shared" si="2086"/>
        <v>0</v>
      </c>
      <c r="BG791" s="13">
        <f t="shared" si="2087"/>
        <v>0</v>
      </c>
      <c r="BH791" s="240">
        <v>1.2416666666666667</v>
      </c>
      <c r="BI791" s="240">
        <v>1.2416666666666667</v>
      </c>
      <c r="BJ791" s="240"/>
      <c r="BK791" s="69">
        <f>BI791-BH791</f>
        <v>0</v>
      </c>
      <c r="BL791" s="13">
        <f>HOUR(BK791)</f>
        <v>0</v>
      </c>
      <c r="BM791" s="13">
        <f>MINUTE(BK791)</f>
        <v>0</v>
      </c>
      <c r="BN791" s="240">
        <v>1.2465277777777779</v>
      </c>
      <c r="BO791" s="12">
        <f t="shared" si="1465"/>
        <v>4.8611111111112049E-3</v>
      </c>
      <c r="BP791" s="225">
        <f t="shared" si="1466"/>
        <v>0</v>
      </c>
      <c r="BQ791" s="225">
        <f t="shared" si="1467"/>
        <v>7</v>
      </c>
      <c r="BR791" s="240">
        <v>1.2486111111111111</v>
      </c>
      <c r="BS791" s="12">
        <f t="shared" si="1368"/>
        <v>2.0833333333332149E-3</v>
      </c>
      <c r="BT791" s="225">
        <f t="shared" si="1369"/>
        <v>0</v>
      </c>
      <c r="BU791" s="225">
        <f t="shared" si="1370"/>
        <v>3</v>
      </c>
      <c r="BV791" s="240">
        <v>1.2486111111111111</v>
      </c>
      <c r="BW791" s="240">
        <v>1.25</v>
      </c>
      <c r="BX791" s="12">
        <f t="shared" si="1982"/>
        <v>1.388888888888884E-3</v>
      </c>
      <c r="BY791" s="13">
        <f t="shared" si="1983"/>
        <v>0</v>
      </c>
      <c r="BZ791" s="13">
        <f t="shared" si="1984"/>
        <v>2</v>
      </c>
      <c r="CA791" s="226">
        <f t="shared" si="2051"/>
        <v>0.44444444444444453</v>
      </c>
      <c r="CB791" s="13">
        <f t="shared" si="2052"/>
        <v>10</v>
      </c>
      <c r="CC791" s="13">
        <f t="shared" si="2053"/>
        <v>40</v>
      </c>
      <c r="CD791" s="12">
        <f>AD791+AR791+BO791+BS791</f>
        <v>0.31874999999999976</v>
      </c>
      <c r="CE791" s="13">
        <f>HOUR(CD791)</f>
        <v>7</v>
      </c>
      <c r="CF791" s="13">
        <f>MINUTE(CD791)</f>
        <v>39</v>
      </c>
      <c r="CG791" s="12">
        <f t="shared" si="1904"/>
        <v>2.4305555555555802E-2</v>
      </c>
      <c r="CH791" s="13">
        <f t="shared" si="1905"/>
        <v>0</v>
      </c>
      <c r="CI791" s="13">
        <f t="shared" si="1906"/>
        <v>35</v>
      </c>
      <c r="CJ791" s="12">
        <f t="shared" si="1907"/>
        <v>8.1944444444444597E-2</v>
      </c>
      <c r="CK791" s="13">
        <f t="shared" si="1908"/>
        <v>1</v>
      </c>
      <c r="CL791" s="13">
        <f t="shared" si="1909"/>
        <v>58</v>
      </c>
      <c r="CM791" s="62"/>
      <c r="CN791" s="62"/>
      <c r="CO791" s="62"/>
      <c r="CP791" s="12">
        <f t="shared" si="2091"/>
        <v>6.8055555555555702E-2</v>
      </c>
      <c r="CQ791" s="13">
        <f t="shared" si="2092"/>
        <v>1</v>
      </c>
      <c r="CR791" s="13">
        <f t="shared" si="2093"/>
        <v>38</v>
      </c>
      <c r="CS791" s="240">
        <v>0</v>
      </c>
      <c r="CT791" s="13">
        <f t="shared" si="2094"/>
        <v>0</v>
      </c>
      <c r="CU791" s="13">
        <f t="shared" si="2095"/>
        <v>0</v>
      </c>
      <c r="CV791" s="240">
        <v>7.6388888888888886E-3</v>
      </c>
      <c r="CW791" s="13">
        <f t="shared" si="2096"/>
        <v>0</v>
      </c>
      <c r="CX791" s="13">
        <f t="shared" si="2097"/>
        <v>11</v>
      </c>
      <c r="CY791" s="240">
        <v>0</v>
      </c>
      <c r="CZ791" s="13">
        <f t="shared" si="2098"/>
        <v>0</v>
      </c>
      <c r="DA791" s="13">
        <f t="shared" si="2099"/>
        <v>0</v>
      </c>
      <c r="DB791" s="240">
        <v>0</v>
      </c>
      <c r="DC791" s="13">
        <f t="shared" si="2100"/>
        <v>0</v>
      </c>
      <c r="DD791" s="13">
        <f t="shared" si="2101"/>
        <v>0</v>
      </c>
      <c r="DE791" s="240">
        <v>0</v>
      </c>
      <c r="DF791" s="13">
        <f t="shared" si="2102"/>
        <v>0</v>
      </c>
      <c r="DG791" s="13">
        <f t="shared" si="2103"/>
        <v>0</v>
      </c>
      <c r="DH791" s="240">
        <v>6.2499999999999995E-3</v>
      </c>
      <c r="DI791" s="13">
        <f t="shared" si="2077"/>
        <v>0</v>
      </c>
      <c r="DJ791" s="13">
        <f t="shared" si="2078"/>
        <v>9</v>
      </c>
      <c r="DK791" s="240">
        <v>0</v>
      </c>
      <c r="DL791" s="35">
        <f t="shared" si="2104"/>
        <v>0</v>
      </c>
      <c r="DM791" s="35">
        <f t="shared" si="2105"/>
        <v>0</v>
      </c>
      <c r="DN791" s="66">
        <f t="shared" si="2113"/>
        <v>2797002.936000003</v>
      </c>
      <c r="DO791" s="74">
        <f t="shared" si="2020"/>
        <v>44950</v>
      </c>
      <c r="DP791" s="66">
        <f t="shared" si="2021"/>
        <v>66.034482758620683</v>
      </c>
      <c r="DQ791" s="63">
        <f t="shared" si="2022"/>
        <v>62.224759421579598</v>
      </c>
      <c r="DR791" s="66" t="e">
        <f t="shared" si="1939"/>
        <v>#NUM!</v>
      </c>
      <c r="DS791" s="96" t="e">
        <f t="shared" si="1940"/>
        <v>#NUM!</v>
      </c>
      <c r="DT791" s="66" t="e">
        <f t="shared" si="1941"/>
        <v>#NUM!</v>
      </c>
      <c r="DU791" s="66" t="e">
        <f t="shared" si="1942"/>
        <v>#NUM!</v>
      </c>
      <c r="FJ791" s="3">
        <f t="shared" si="2075"/>
        <v>0.33819444444444413</v>
      </c>
      <c r="FK791" s="3">
        <f t="shared" si="2106"/>
        <v>0.28819444444444453</v>
      </c>
      <c r="FL791" s="3">
        <f t="shared" si="2107"/>
        <v>3.7499999999999867E-2</v>
      </c>
    </row>
    <row r="792" spans="1:168">
      <c r="A792" s="554">
        <f t="shared" si="2114"/>
        <v>791</v>
      </c>
      <c r="B792" s="235">
        <f t="shared" si="2076"/>
        <v>74</v>
      </c>
      <c r="C792" s="236">
        <v>40926</v>
      </c>
      <c r="D792" s="475">
        <v>1</v>
      </c>
      <c r="E792" s="238" t="s">
        <v>891</v>
      </c>
      <c r="F792" s="235">
        <v>3</v>
      </c>
      <c r="G792" s="239" t="s">
        <v>736</v>
      </c>
      <c r="H792" s="239" t="s">
        <v>413</v>
      </c>
      <c r="I792" s="239" t="s">
        <v>783</v>
      </c>
      <c r="J792" s="240">
        <v>7.2916666666666671E-2</v>
      </c>
      <c r="K792" s="237">
        <v>3588.24</v>
      </c>
      <c r="L792" s="239" t="s">
        <v>34</v>
      </c>
      <c r="M792" s="235">
        <v>58</v>
      </c>
      <c r="N792" s="235">
        <v>1</v>
      </c>
      <c r="O792" s="239"/>
      <c r="P792" s="240">
        <v>7.2916666666666671E-2</v>
      </c>
      <c r="Q792" s="240">
        <v>7.2916666666666671E-2</v>
      </c>
      <c r="R792" s="12">
        <f t="shared" si="2079"/>
        <v>0</v>
      </c>
      <c r="S792" s="13">
        <f t="shared" si="2080"/>
        <v>0</v>
      </c>
      <c r="T792" s="13">
        <f t="shared" si="2081"/>
        <v>0</v>
      </c>
      <c r="U792" s="240">
        <v>0.2986111111111111</v>
      </c>
      <c r="V792" s="12">
        <f t="shared" si="1913"/>
        <v>0.22569444444444442</v>
      </c>
      <c r="W792" s="13">
        <f t="shared" si="1914"/>
        <v>5</v>
      </c>
      <c r="X792" s="225">
        <f t="shared" si="1915"/>
        <v>25</v>
      </c>
      <c r="Y792" s="240">
        <v>0.3</v>
      </c>
      <c r="Z792" s="12">
        <f t="shared" si="2072"/>
        <v>1.388888888888884E-3</v>
      </c>
      <c r="AA792" s="13">
        <f t="shared" si="2073"/>
        <v>0</v>
      </c>
      <c r="AB792" s="13">
        <f t="shared" si="2074"/>
        <v>2</v>
      </c>
      <c r="AC792" s="240">
        <v>0.31944444444444448</v>
      </c>
      <c r="AD792" s="12">
        <f t="shared" si="1891"/>
        <v>1.9444444444444486E-2</v>
      </c>
      <c r="AE792" s="13">
        <f t="shared" si="1736"/>
        <v>0</v>
      </c>
      <c r="AF792" s="13">
        <f t="shared" si="1737"/>
        <v>28</v>
      </c>
      <c r="AG792" s="240">
        <v>0.32291666666666669</v>
      </c>
      <c r="AH792" s="240">
        <v>0.37152777777777773</v>
      </c>
      <c r="AI792" s="12">
        <f t="shared" si="1892"/>
        <v>4.8611111111111049E-2</v>
      </c>
      <c r="AJ792" s="225">
        <f t="shared" si="1893"/>
        <v>1</v>
      </c>
      <c r="AK792" s="225">
        <f t="shared" si="1894"/>
        <v>10</v>
      </c>
      <c r="AL792" s="240">
        <v>0.32291666666666669</v>
      </c>
      <c r="AM792" s="240">
        <v>0.37152777777777773</v>
      </c>
      <c r="AN792" s="12">
        <f t="shared" si="2082"/>
        <v>4.8611111111111049E-2</v>
      </c>
      <c r="AO792" s="13">
        <f t="shared" si="2083"/>
        <v>1</v>
      </c>
      <c r="AP792" s="13">
        <f t="shared" si="2084"/>
        <v>10</v>
      </c>
      <c r="AQ792" s="240">
        <v>0.375</v>
      </c>
      <c r="AR792" s="12">
        <f t="shared" si="2108"/>
        <v>3.4722222222222654E-3</v>
      </c>
      <c r="AS792" s="225">
        <f t="shared" si="2109"/>
        <v>0</v>
      </c>
      <c r="AT792" s="13">
        <f t="shared" si="2110"/>
        <v>5</v>
      </c>
      <c r="AU792" s="240">
        <v>0.38055555555555554</v>
      </c>
      <c r="AV792" s="226">
        <f t="shared" si="2111"/>
        <v>5.5555555555555358E-3</v>
      </c>
      <c r="AW792" s="13">
        <f t="shared" si="2112"/>
        <v>0</v>
      </c>
      <c r="AX792" s="13">
        <f t="shared" ref="AX792:AX837" si="2115">MINUTE(AV792)</f>
        <v>8</v>
      </c>
      <c r="AY792" s="240">
        <v>0.53125</v>
      </c>
      <c r="AZ792" s="12">
        <f t="shared" si="1898"/>
        <v>0.15069444444444446</v>
      </c>
      <c r="BA792" s="225">
        <f t="shared" si="1899"/>
        <v>3</v>
      </c>
      <c r="BB792" s="225">
        <f t="shared" si="1900"/>
        <v>37</v>
      </c>
      <c r="BC792" s="240">
        <v>0.53125</v>
      </c>
      <c r="BD792" s="240">
        <v>0.53125</v>
      </c>
      <c r="BE792" s="12">
        <f t="shared" si="2085"/>
        <v>0</v>
      </c>
      <c r="BF792" s="13">
        <f t="shared" si="2086"/>
        <v>0</v>
      </c>
      <c r="BG792" s="13">
        <f t="shared" si="2087"/>
        <v>0</v>
      </c>
      <c r="BH792" s="240">
        <v>0.53125</v>
      </c>
      <c r="BI792" s="240">
        <v>0.53125</v>
      </c>
      <c r="BJ792" s="240"/>
      <c r="BK792" s="69">
        <f t="shared" ref="BK792:BK826" si="2116">BI792-BH792</f>
        <v>0</v>
      </c>
      <c r="BL792" s="13">
        <f t="shared" ref="BL792:BL826" si="2117">HOUR(BK792)</f>
        <v>0</v>
      </c>
      <c r="BM792" s="13">
        <f t="shared" ref="BM792:BM826" si="2118">MINUTE(BK792)</f>
        <v>0</v>
      </c>
      <c r="BN792" s="240">
        <v>0.54166666666666663</v>
      </c>
      <c r="BO792" s="12">
        <f t="shared" si="1465"/>
        <v>1.041666666666663E-2</v>
      </c>
      <c r="BP792" s="225">
        <f t="shared" si="1466"/>
        <v>0</v>
      </c>
      <c r="BQ792" s="225">
        <f t="shared" si="1467"/>
        <v>15</v>
      </c>
      <c r="BR792" s="240">
        <v>0.59375</v>
      </c>
      <c r="BS792" s="12">
        <f t="shared" si="1368"/>
        <v>5.208333333333337E-2</v>
      </c>
      <c r="BT792" s="225">
        <f t="shared" si="1369"/>
        <v>1</v>
      </c>
      <c r="BU792" s="225">
        <f t="shared" si="1370"/>
        <v>15</v>
      </c>
      <c r="BV792" s="240">
        <v>0.59375</v>
      </c>
      <c r="BW792" s="240">
        <v>0.59375</v>
      </c>
      <c r="BX792" s="12">
        <f t="shared" ref="BX792:BX827" si="2119">BW792-BV792</f>
        <v>0</v>
      </c>
      <c r="BY792" s="13">
        <f t="shared" ref="BY792:BY827" si="2120">HOUR(BX792)</f>
        <v>0</v>
      </c>
      <c r="BZ792" s="13">
        <f t="shared" ref="BZ792:BZ827" si="2121">MINUTE(BX792)</f>
        <v>0</v>
      </c>
      <c r="CA792" s="226">
        <f t="shared" ref="CA792:CA827" si="2122">BW792-P792</f>
        <v>0.52083333333333337</v>
      </c>
      <c r="CB792" s="13">
        <f t="shared" ref="CB792:CB803" si="2123">HOUR(CA792)</f>
        <v>12</v>
      </c>
      <c r="CC792" s="13">
        <f t="shared" ref="CC792:CC803" si="2124">MINUTE(CA792)</f>
        <v>30</v>
      </c>
      <c r="CD792" s="12">
        <f t="shared" ref="CD792:CD803" si="2125">AD792+AR792+BO792+BS792</f>
        <v>8.5416666666666752E-2</v>
      </c>
      <c r="CE792" s="13">
        <f t="shared" ref="CE792:CE803" si="2126">HOUR(CD792)</f>
        <v>2</v>
      </c>
      <c r="CF792" s="13">
        <f t="shared" ref="CF792:CF803" si="2127">MINUTE(CD792)</f>
        <v>3</v>
      </c>
      <c r="CG792" s="12">
        <f t="shared" ref="CG792:CG803" si="2128">AI792</f>
        <v>4.8611111111111049E-2</v>
      </c>
      <c r="CH792" s="13">
        <f t="shared" ref="CH792:CH803" si="2129">HOUR(CG792)</f>
        <v>1</v>
      </c>
      <c r="CI792" s="13">
        <f t="shared" ref="CI792:CI803" si="2130">MINUTE(CG792)</f>
        <v>10</v>
      </c>
      <c r="CJ792" s="12">
        <f t="shared" ref="CJ792:CJ803" si="2131">AZ792</f>
        <v>0.15069444444444446</v>
      </c>
      <c r="CK792" s="13">
        <f t="shared" ref="CK792:CK803" si="2132">HOUR(CJ792)</f>
        <v>3</v>
      </c>
      <c r="CL792" s="13">
        <f t="shared" ref="CL792:CL803" si="2133">MINUTE(CJ792)</f>
        <v>37</v>
      </c>
      <c r="CM792" s="62"/>
      <c r="CN792" s="62"/>
      <c r="CO792" s="62"/>
      <c r="CP792" s="12">
        <f t="shared" ref="CP792:CP803" si="2134">AZ792-(CS792+CV792+CY792+DB792+DE792+DH792)</f>
        <v>5.763888888888892E-2</v>
      </c>
      <c r="CQ792" s="13">
        <f t="shared" ref="CQ792:CQ803" si="2135">HOUR(CP792)</f>
        <v>1</v>
      </c>
      <c r="CR792" s="13">
        <f t="shared" ref="CR792:CR803" si="2136">MINUTE(CP792)</f>
        <v>23</v>
      </c>
      <c r="CS792" s="240">
        <v>0</v>
      </c>
      <c r="CT792" s="13">
        <f t="shared" si="2094"/>
        <v>0</v>
      </c>
      <c r="CU792" s="13">
        <f t="shared" si="2095"/>
        <v>0</v>
      </c>
      <c r="CV792" s="240">
        <v>9.0277777777777787E-3</v>
      </c>
      <c r="CW792" s="13">
        <f t="shared" ref="CW792:CW803" si="2137">HOUR(CV792)</f>
        <v>0</v>
      </c>
      <c r="CX792" s="13">
        <f t="shared" ref="CX792:CX803" si="2138">MINUTE(CV792)</f>
        <v>13</v>
      </c>
      <c r="CY792" s="240">
        <v>0</v>
      </c>
      <c r="CZ792" s="13">
        <f t="shared" ref="CZ792:CZ803" si="2139">HOUR(CY792)</f>
        <v>0</v>
      </c>
      <c r="DA792" s="13">
        <f t="shared" ref="DA792:DA803" si="2140">MINUTE(CY792)</f>
        <v>0</v>
      </c>
      <c r="DB792" s="240">
        <v>0</v>
      </c>
      <c r="DC792" s="13">
        <f t="shared" ref="DC792:DC803" si="2141">HOUR(DB792)</f>
        <v>0</v>
      </c>
      <c r="DD792" s="13">
        <f t="shared" ref="DD792:DD803" si="2142">MINUTE(DB792)</f>
        <v>0</v>
      </c>
      <c r="DE792" s="240">
        <v>0</v>
      </c>
      <c r="DF792" s="13">
        <f t="shared" ref="DF792:DF803" si="2143">HOUR(DE792)</f>
        <v>0</v>
      </c>
      <c r="DG792" s="13">
        <f t="shared" ref="DG792:DG803" si="2144">MINUTE(DE792)</f>
        <v>0</v>
      </c>
      <c r="DH792" s="240">
        <v>8.4027777777777771E-2</v>
      </c>
      <c r="DI792" s="13">
        <f t="shared" ref="DI792:DI803" si="2145">HOUR(DH792)</f>
        <v>2</v>
      </c>
      <c r="DJ792" s="13">
        <f t="shared" ref="DJ792:DJ803" si="2146">MINUTE(DH792)</f>
        <v>1</v>
      </c>
      <c r="DK792" s="240">
        <v>0</v>
      </c>
      <c r="DL792" s="35">
        <f t="shared" si="2104"/>
        <v>0</v>
      </c>
      <c r="DM792" s="35">
        <f t="shared" si="2105"/>
        <v>0</v>
      </c>
      <c r="DN792" s="66">
        <f t="shared" si="2113"/>
        <v>2800591.1760000032</v>
      </c>
      <c r="DO792" s="74">
        <f t="shared" si="2020"/>
        <v>45008</v>
      </c>
      <c r="DP792" s="66">
        <f t="shared" si="2021"/>
        <v>61.866206896551724</v>
      </c>
      <c r="DQ792" s="63">
        <f t="shared" si="2022"/>
        <v>62.224297369356634</v>
      </c>
      <c r="DR792" s="66" t="e">
        <f t="shared" si="1939"/>
        <v>#NUM!</v>
      </c>
      <c r="DS792" s="96" t="e">
        <f t="shared" si="1940"/>
        <v>#NUM!</v>
      </c>
      <c r="DT792" s="66" t="e">
        <f t="shared" si="1941"/>
        <v>#NUM!</v>
      </c>
      <c r="DU792" s="66" t="e">
        <f t="shared" si="1942"/>
        <v>#NUM!</v>
      </c>
      <c r="FJ792" s="3">
        <f t="shared" si="2075"/>
        <v>0.32152777777777786</v>
      </c>
      <c r="FK792" s="3">
        <f t="shared" si="2106"/>
        <v>0.24652777777777779</v>
      </c>
      <c r="FL792" s="3">
        <f t="shared" si="2107"/>
        <v>3.4722222222222654E-3</v>
      </c>
    </row>
    <row r="793" spans="1:168">
      <c r="A793" s="554">
        <f t="shared" si="2114"/>
        <v>792</v>
      </c>
      <c r="B793" s="235">
        <f t="shared" si="2076"/>
        <v>75</v>
      </c>
      <c r="C793" s="236">
        <v>40926</v>
      </c>
      <c r="D793" s="475">
        <v>1</v>
      </c>
      <c r="E793" s="238" t="s">
        <v>917</v>
      </c>
      <c r="F793" s="235">
        <v>2</v>
      </c>
      <c r="G793" s="239" t="s">
        <v>393</v>
      </c>
      <c r="H793" s="239" t="s">
        <v>394</v>
      </c>
      <c r="I793" s="239" t="s">
        <v>908</v>
      </c>
      <c r="J793" s="240">
        <v>0.1875</v>
      </c>
      <c r="K793" s="237">
        <v>3694.72</v>
      </c>
      <c r="L793" s="239" t="s">
        <v>33</v>
      </c>
      <c r="M793" s="235">
        <v>56</v>
      </c>
      <c r="N793" s="235">
        <v>3</v>
      </c>
      <c r="O793" s="239"/>
      <c r="P793" s="240">
        <v>0.1875</v>
      </c>
      <c r="Q793" s="240">
        <v>0.1875</v>
      </c>
      <c r="R793" s="12">
        <f t="shared" si="2079"/>
        <v>0</v>
      </c>
      <c r="S793" s="13">
        <f t="shared" si="2080"/>
        <v>0</v>
      </c>
      <c r="T793" s="13">
        <f t="shared" si="2081"/>
        <v>0</v>
      </c>
      <c r="U793" s="240">
        <v>0.3298611111111111</v>
      </c>
      <c r="V793" s="12">
        <f t="shared" ref="V793:V840" si="2147">U793-Q793</f>
        <v>0.1423611111111111</v>
      </c>
      <c r="W793" s="13">
        <f t="shared" ref="W793:W807" si="2148">HOUR(V793)</f>
        <v>3</v>
      </c>
      <c r="X793" s="225">
        <f t="shared" ref="X793:X807" si="2149">MINUTE(V793)</f>
        <v>25</v>
      </c>
      <c r="Y793" s="240">
        <v>0.3298611111111111</v>
      </c>
      <c r="Z793" s="12">
        <f t="shared" si="2072"/>
        <v>0</v>
      </c>
      <c r="AA793" s="13">
        <f t="shared" si="2073"/>
        <v>0</v>
      </c>
      <c r="AB793" s="13">
        <f t="shared" si="2074"/>
        <v>0</v>
      </c>
      <c r="AC793" s="240">
        <v>0.34722222222222227</v>
      </c>
      <c r="AD793" s="12">
        <f t="shared" ref="AD793:AD832" si="2150">AC793-Y793</f>
        <v>1.736111111111116E-2</v>
      </c>
      <c r="AE793" s="13">
        <f t="shared" ref="AE793:AE832" si="2151">HOUR(AD793)</f>
        <v>0</v>
      </c>
      <c r="AF793" s="13">
        <f t="shared" ref="AF793:AF832" si="2152">MINUTE(AD793)</f>
        <v>25</v>
      </c>
      <c r="AG793" s="240">
        <v>0.3923611111111111</v>
      </c>
      <c r="AH793" s="240">
        <v>0.46319444444444446</v>
      </c>
      <c r="AI793" s="12">
        <f t="shared" si="1892"/>
        <v>7.0833333333333359E-2</v>
      </c>
      <c r="AJ793" s="225">
        <f t="shared" si="1893"/>
        <v>1</v>
      </c>
      <c r="AK793" s="225">
        <f t="shared" si="1894"/>
        <v>42</v>
      </c>
      <c r="AL793" s="240">
        <v>0.3923611111111111</v>
      </c>
      <c r="AM793" s="240">
        <v>0.46319444444444446</v>
      </c>
      <c r="AN793" s="12">
        <f t="shared" si="2082"/>
        <v>7.0833333333333359E-2</v>
      </c>
      <c r="AO793" s="13">
        <f t="shared" si="2083"/>
        <v>1</v>
      </c>
      <c r="AP793" s="13">
        <f t="shared" si="2084"/>
        <v>42</v>
      </c>
      <c r="AQ793" s="240">
        <v>0.60069444444444442</v>
      </c>
      <c r="AR793" s="12">
        <f t="shared" si="2108"/>
        <v>0.13749999999999996</v>
      </c>
      <c r="AS793" s="225">
        <f t="shared" si="2109"/>
        <v>3</v>
      </c>
      <c r="AT793" s="13">
        <f t="shared" si="2110"/>
        <v>18</v>
      </c>
      <c r="AU793" s="240">
        <v>0.6020833333333333</v>
      </c>
      <c r="AV793" s="226">
        <f t="shared" si="2111"/>
        <v>1.388888888888884E-3</v>
      </c>
      <c r="AW793" s="13">
        <f t="shared" si="2112"/>
        <v>0</v>
      </c>
      <c r="AX793" s="13">
        <f t="shared" si="2115"/>
        <v>2</v>
      </c>
      <c r="AY793" s="240">
        <v>0.73749999999999993</v>
      </c>
      <c r="AZ793" s="12">
        <f t="shared" si="1898"/>
        <v>0.13541666666666663</v>
      </c>
      <c r="BA793" s="225">
        <f t="shared" si="1899"/>
        <v>3</v>
      </c>
      <c r="BB793" s="225">
        <f t="shared" si="1900"/>
        <v>15</v>
      </c>
      <c r="BC793" s="240">
        <v>0.73749999999999993</v>
      </c>
      <c r="BD793" s="240">
        <v>0.73749999999999993</v>
      </c>
      <c r="BE793" s="12">
        <f t="shared" si="2085"/>
        <v>0</v>
      </c>
      <c r="BF793" s="13">
        <f t="shared" si="2086"/>
        <v>0</v>
      </c>
      <c r="BG793" s="13">
        <f t="shared" si="2087"/>
        <v>0</v>
      </c>
      <c r="BH793" s="240">
        <v>0.73749999999999993</v>
      </c>
      <c r="BI793" s="240">
        <v>0.73749999999999993</v>
      </c>
      <c r="BJ793" s="240"/>
      <c r="BK793" s="69">
        <f t="shared" si="2116"/>
        <v>0</v>
      </c>
      <c r="BL793" s="13">
        <f t="shared" si="2117"/>
        <v>0</v>
      </c>
      <c r="BM793" s="13">
        <f t="shared" si="2118"/>
        <v>0</v>
      </c>
      <c r="BN793" s="240">
        <v>0.75</v>
      </c>
      <c r="BO793" s="12">
        <f t="shared" ref="BO793:BO821" si="2153">BN793-BI793</f>
        <v>1.2500000000000067E-2</v>
      </c>
      <c r="BP793" s="225">
        <f t="shared" ref="BP793:BP821" si="2154">HOUR(BO793)</f>
        <v>0</v>
      </c>
      <c r="BQ793" s="225">
        <f t="shared" ref="BQ793:BQ821" si="2155">MINUTE(BO793)</f>
        <v>18</v>
      </c>
      <c r="BR793" s="240">
        <v>0.77083333333333337</v>
      </c>
      <c r="BS793" s="12">
        <f t="shared" ref="BS793:BS803" si="2156">BR793-BN793</f>
        <v>2.083333333333337E-2</v>
      </c>
      <c r="BT793" s="225">
        <f t="shared" ref="BT793:BT803" si="2157">HOUR(BS793)</f>
        <v>0</v>
      </c>
      <c r="BU793" s="225">
        <f t="shared" ref="BU793:BU803" si="2158">MINUTE(BS793)</f>
        <v>30</v>
      </c>
      <c r="BV793" s="240">
        <v>0.77083333333333337</v>
      </c>
      <c r="BW793" s="240">
        <v>0.77083333333333337</v>
      </c>
      <c r="BX793" s="12">
        <f t="shared" si="2119"/>
        <v>0</v>
      </c>
      <c r="BY793" s="13">
        <f t="shared" si="2120"/>
        <v>0</v>
      </c>
      <c r="BZ793" s="13">
        <f t="shared" si="2121"/>
        <v>0</v>
      </c>
      <c r="CA793" s="226">
        <f t="shared" si="2122"/>
        <v>0.58333333333333337</v>
      </c>
      <c r="CB793" s="13">
        <f t="shared" si="2123"/>
        <v>14</v>
      </c>
      <c r="CC793" s="13">
        <f t="shared" si="2124"/>
        <v>0</v>
      </c>
      <c r="CD793" s="12">
        <f t="shared" si="2125"/>
        <v>0.18819444444444455</v>
      </c>
      <c r="CE793" s="13">
        <f t="shared" si="2126"/>
        <v>4</v>
      </c>
      <c r="CF793" s="13">
        <f t="shared" si="2127"/>
        <v>31</v>
      </c>
      <c r="CG793" s="12">
        <f t="shared" si="2128"/>
        <v>7.0833333333333359E-2</v>
      </c>
      <c r="CH793" s="13">
        <f t="shared" si="2129"/>
        <v>1</v>
      </c>
      <c r="CI793" s="13">
        <f t="shared" si="2130"/>
        <v>42</v>
      </c>
      <c r="CJ793" s="12">
        <f t="shared" si="2131"/>
        <v>0.13541666666666663</v>
      </c>
      <c r="CK793" s="13">
        <f t="shared" si="2132"/>
        <v>3</v>
      </c>
      <c r="CL793" s="13">
        <f t="shared" si="2133"/>
        <v>15</v>
      </c>
      <c r="CM793" s="62"/>
      <c r="CN793" s="62"/>
      <c r="CO793" s="62"/>
      <c r="CP793" s="12">
        <f t="shared" si="2134"/>
        <v>3.8194444444444406E-2</v>
      </c>
      <c r="CQ793" s="13">
        <f t="shared" si="2135"/>
        <v>0</v>
      </c>
      <c r="CR793" s="13">
        <f t="shared" si="2136"/>
        <v>55</v>
      </c>
      <c r="CS793" s="240">
        <v>0</v>
      </c>
      <c r="CT793" s="13">
        <f t="shared" si="2094"/>
        <v>0</v>
      </c>
      <c r="CU793" s="13">
        <f t="shared" si="2095"/>
        <v>0</v>
      </c>
      <c r="CV793" s="240">
        <v>0</v>
      </c>
      <c r="CW793" s="13">
        <f t="shared" si="2137"/>
        <v>0</v>
      </c>
      <c r="CX793" s="13">
        <f t="shared" si="2138"/>
        <v>0</v>
      </c>
      <c r="CY793" s="240">
        <v>0</v>
      </c>
      <c r="CZ793" s="13">
        <f t="shared" si="2139"/>
        <v>0</v>
      </c>
      <c r="DA793" s="13">
        <f t="shared" si="2140"/>
        <v>0</v>
      </c>
      <c r="DB793" s="240">
        <v>0</v>
      </c>
      <c r="DC793" s="13">
        <f t="shared" si="2141"/>
        <v>0</v>
      </c>
      <c r="DD793" s="13">
        <f t="shared" si="2142"/>
        <v>0</v>
      </c>
      <c r="DE793" s="240">
        <v>0</v>
      </c>
      <c r="DF793" s="13">
        <f t="shared" si="2143"/>
        <v>0</v>
      </c>
      <c r="DG793" s="13">
        <f t="shared" si="2144"/>
        <v>0</v>
      </c>
      <c r="DH793" s="240">
        <v>9.7222222222222224E-2</v>
      </c>
      <c r="DI793" s="13">
        <f t="shared" si="2145"/>
        <v>2</v>
      </c>
      <c r="DJ793" s="13">
        <f t="shared" si="2146"/>
        <v>20</v>
      </c>
      <c r="DK793" s="240">
        <v>0</v>
      </c>
      <c r="DL793" s="35">
        <f t="shared" si="2104"/>
        <v>0</v>
      </c>
      <c r="DM793" s="35">
        <f t="shared" si="2105"/>
        <v>0</v>
      </c>
      <c r="DN793" s="66">
        <f t="shared" si="2113"/>
        <v>2804285.8960000034</v>
      </c>
      <c r="DO793" s="74">
        <f t="shared" si="2020"/>
        <v>45064</v>
      </c>
      <c r="DP793" s="66">
        <f t="shared" si="2021"/>
        <v>65.977142857142852</v>
      </c>
      <c r="DQ793" s="63">
        <f t="shared" si="2022"/>
        <v>62.228960944434661</v>
      </c>
      <c r="DR793" s="66" t="e">
        <f t="shared" si="1939"/>
        <v>#NUM!</v>
      </c>
      <c r="DS793" s="96" t="e">
        <f t="shared" si="1940"/>
        <v>#NUM!</v>
      </c>
      <c r="DT793" s="66" t="e">
        <f t="shared" si="1941"/>
        <v>#NUM!</v>
      </c>
      <c r="DU793" s="66" t="e">
        <f t="shared" si="1942"/>
        <v>#NUM!</v>
      </c>
      <c r="FJ793" s="3">
        <f t="shared" si="2075"/>
        <v>0.37708333333333338</v>
      </c>
      <c r="FK793" s="3">
        <f t="shared" si="2106"/>
        <v>0.15972222222222227</v>
      </c>
      <c r="FL793" s="3">
        <f t="shared" si="2107"/>
        <v>0.13749999999999996</v>
      </c>
    </row>
    <row r="794" spans="1:168">
      <c r="A794" s="554">
        <f t="shared" si="2114"/>
        <v>793</v>
      </c>
      <c r="B794" s="235">
        <f t="shared" si="2076"/>
        <v>76</v>
      </c>
      <c r="C794" s="236">
        <v>40926</v>
      </c>
      <c r="D794" s="475">
        <v>1</v>
      </c>
      <c r="E794" s="238" t="s">
        <v>863</v>
      </c>
      <c r="F794" s="235">
        <v>27</v>
      </c>
      <c r="G794" s="239" t="s">
        <v>38</v>
      </c>
      <c r="H794" s="239" t="s">
        <v>922</v>
      </c>
      <c r="I794" s="239" t="s">
        <v>921</v>
      </c>
      <c r="J794" s="240">
        <v>0.30208333333333331</v>
      </c>
      <c r="K794" s="237">
        <v>3723.48</v>
      </c>
      <c r="L794" s="239" t="s">
        <v>34</v>
      </c>
      <c r="M794" s="235">
        <v>58</v>
      </c>
      <c r="N794" s="235">
        <v>1</v>
      </c>
      <c r="O794" s="239"/>
      <c r="P794" s="240">
        <v>0.30208333333333331</v>
      </c>
      <c r="Q794" s="240">
        <v>0.30208333333333331</v>
      </c>
      <c r="R794" s="12">
        <f t="shared" si="2079"/>
        <v>0</v>
      </c>
      <c r="S794" s="13">
        <f t="shared" si="2080"/>
        <v>0</v>
      </c>
      <c r="T794" s="13">
        <f t="shared" si="2081"/>
        <v>0</v>
      </c>
      <c r="U794" s="240">
        <v>0.65625</v>
      </c>
      <c r="V794" s="12">
        <f t="shared" si="2147"/>
        <v>0.35416666666666669</v>
      </c>
      <c r="W794" s="13">
        <f t="shared" si="2148"/>
        <v>8</v>
      </c>
      <c r="X794" s="225">
        <f t="shared" si="2149"/>
        <v>30</v>
      </c>
      <c r="Y794" s="240">
        <v>0.65625</v>
      </c>
      <c r="Z794" s="12">
        <f t="shared" si="2072"/>
        <v>0</v>
      </c>
      <c r="AA794" s="13">
        <f t="shared" si="2073"/>
        <v>0</v>
      </c>
      <c r="AB794" s="13">
        <f t="shared" si="2074"/>
        <v>0</v>
      </c>
      <c r="AC794" s="240">
        <v>0.67152777777777783</v>
      </c>
      <c r="AD794" s="12">
        <f t="shared" si="2150"/>
        <v>1.5277777777777835E-2</v>
      </c>
      <c r="AE794" s="13">
        <f t="shared" si="2151"/>
        <v>0</v>
      </c>
      <c r="AF794" s="13">
        <f t="shared" si="2152"/>
        <v>22</v>
      </c>
      <c r="AG794" s="240">
        <v>0.67361111111111116</v>
      </c>
      <c r="AH794" s="240">
        <v>0.69791666666666663</v>
      </c>
      <c r="AI794" s="12">
        <f t="shared" si="1892"/>
        <v>2.4305555555555469E-2</v>
      </c>
      <c r="AJ794" s="225">
        <f t="shared" si="1893"/>
        <v>0</v>
      </c>
      <c r="AK794" s="225">
        <f t="shared" si="1894"/>
        <v>35</v>
      </c>
      <c r="AL794" s="240">
        <v>0.67361111111111116</v>
      </c>
      <c r="AM794" s="240">
        <v>0.69791666666666663</v>
      </c>
      <c r="AN794" s="12">
        <f t="shared" si="2082"/>
        <v>2.4305555555555469E-2</v>
      </c>
      <c r="AO794" s="13">
        <f t="shared" si="2083"/>
        <v>0</v>
      </c>
      <c r="AP794" s="13">
        <f t="shared" si="2084"/>
        <v>35</v>
      </c>
      <c r="AQ794" s="240">
        <v>0.77083333333333337</v>
      </c>
      <c r="AR794" s="12">
        <f t="shared" si="2108"/>
        <v>7.2916666666666741E-2</v>
      </c>
      <c r="AS794" s="225">
        <f t="shared" si="2109"/>
        <v>1</v>
      </c>
      <c r="AT794" s="13">
        <f t="shared" si="2110"/>
        <v>45</v>
      </c>
      <c r="AU794" s="240">
        <v>0.77986111111111101</v>
      </c>
      <c r="AV794" s="226">
        <f t="shared" si="2111"/>
        <v>9.0277777777776347E-3</v>
      </c>
      <c r="AW794" s="13">
        <f t="shared" si="2112"/>
        <v>0</v>
      </c>
      <c r="AX794" s="13">
        <f t="shared" si="2115"/>
        <v>13</v>
      </c>
      <c r="AY794" s="240">
        <v>0.89097222222222217</v>
      </c>
      <c r="AZ794" s="12">
        <f t="shared" si="1898"/>
        <v>0.11111111111111116</v>
      </c>
      <c r="BA794" s="225">
        <f t="shared" si="1899"/>
        <v>2</v>
      </c>
      <c r="BB794" s="225">
        <f t="shared" si="1900"/>
        <v>40</v>
      </c>
      <c r="BC794" s="240">
        <v>0.89097222222222217</v>
      </c>
      <c r="BD794" s="240">
        <v>0.89097222222222217</v>
      </c>
      <c r="BE794" s="12">
        <f t="shared" si="2085"/>
        <v>0</v>
      </c>
      <c r="BF794" s="13">
        <f t="shared" si="2086"/>
        <v>0</v>
      </c>
      <c r="BG794" s="13">
        <f t="shared" si="2087"/>
        <v>0</v>
      </c>
      <c r="BH794" s="240">
        <v>0.89097222222222217</v>
      </c>
      <c r="BI794" s="240">
        <v>0.89097222222222217</v>
      </c>
      <c r="BJ794" s="240"/>
      <c r="BK794" s="69">
        <f t="shared" si="2116"/>
        <v>0</v>
      </c>
      <c r="BL794" s="13">
        <f t="shared" si="2117"/>
        <v>0</v>
      </c>
      <c r="BM794" s="13">
        <f t="shared" si="2118"/>
        <v>0</v>
      </c>
      <c r="BN794" s="240">
        <v>0.89444444444444438</v>
      </c>
      <c r="BO794" s="12">
        <f t="shared" si="2153"/>
        <v>3.4722222222222099E-3</v>
      </c>
      <c r="BP794" s="225">
        <f t="shared" si="2154"/>
        <v>0</v>
      </c>
      <c r="BQ794" s="225">
        <f t="shared" si="2155"/>
        <v>5</v>
      </c>
      <c r="BR794" s="240">
        <v>0.89583333333333337</v>
      </c>
      <c r="BS794" s="12">
        <f t="shared" si="2156"/>
        <v>1.388888888888995E-3</v>
      </c>
      <c r="BT794" s="225">
        <f t="shared" si="2157"/>
        <v>0</v>
      </c>
      <c r="BU794" s="225">
        <f t="shared" si="2158"/>
        <v>2</v>
      </c>
      <c r="BV794" s="240">
        <v>0.89583333333333337</v>
      </c>
      <c r="BW794" s="240">
        <v>0.89583333333333337</v>
      </c>
      <c r="BX794" s="12">
        <f t="shared" si="2119"/>
        <v>0</v>
      </c>
      <c r="BY794" s="13">
        <f t="shared" si="2120"/>
        <v>0</v>
      </c>
      <c r="BZ794" s="13">
        <f t="shared" si="2121"/>
        <v>0</v>
      </c>
      <c r="CA794" s="226">
        <f t="shared" si="2122"/>
        <v>0.59375</v>
      </c>
      <c r="CB794" s="13">
        <f t="shared" si="2123"/>
        <v>14</v>
      </c>
      <c r="CC794" s="13">
        <f t="shared" si="2124"/>
        <v>15</v>
      </c>
      <c r="CD794" s="12">
        <f t="shared" si="2125"/>
        <v>9.305555555555578E-2</v>
      </c>
      <c r="CE794" s="13">
        <f t="shared" si="2126"/>
        <v>2</v>
      </c>
      <c r="CF794" s="13">
        <f t="shared" si="2127"/>
        <v>14</v>
      </c>
      <c r="CG794" s="12">
        <f t="shared" si="2128"/>
        <v>2.4305555555555469E-2</v>
      </c>
      <c r="CH794" s="13">
        <f t="shared" si="2129"/>
        <v>0</v>
      </c>
      <c r="CI794" s="13">
        <f t="shared" si="2130"/>
        <v>35</v>
      </c>
      <c r="CJ794" s="12">
        <f t="shared" si="2131"/>
        <v>0.11111111111111116</v>
      </c>
      <c r="CK794" s="13">
        <f t="shared" si="2132"/>
        <v>2</v>
      </c>
      <c r="CL794" s="13">
        <f t="shared" si="2133"/>
        <v>40</v>
      </c>
      <c r="CM794" s="62"/>
      <c r="CN794" s="62"/>
      <c r="CO794" s="62"/>
      <c r="CP794" s="12">
        <f t="shared" si="2134"/>
        <v>5.3472222222222275E-2</v>
      </c>
      <c r="CQ794" s="13">
        <f t="shared" si="2135"/>
        <v>1</v>
      </c>
      <c r="CR794" s="13">
        <f t="shared" si="2136"/>
        <v>17</v>
      </c>
      <c r="CS794" s="240">
        <v>0</v>
      </c>
      <c r="CT794" s="13">
        <f t="shared" si="2094"/>
        <v>0</v>
      </c>
      <c r="CU794" s="13">
        <f t="shared" si="2095"/>
        <v>0</v>
      </c>
      <c r="CV794" s="240">
        <v>0</v>
      </c>
      <c r="CW794" s="13">
        <f t="shared" si="2137"/>
        <v>0</v>
      </c>
      <c r="CX794" s="13">
        <f t="shared" si="2138"/>
        <v>0</v>
      </c>
      <c r="CY794" s="240">
        <v>0</v>
      </c>
      <c r="CZ794" s="13">
        <f t="shared" si="2139"/>
        <v>0</v>
      </c>
      <c r="DA794" s="13">
        <f t="shared" si="2140"/>
        <v>0</v>
      </c>
      <c r="DB794" s="240">
        <v>0</v>
      </c>
      <c r="DC794" s="13">
        <f t="shared" si="2141"/>
        <v>0</v>
      </c>
      <c r="DD794" s="13">
        <f t="shared" si="2142"/>
        <v>0</v>
      </c>
      <c r="DE794" s="240">
        <v>0</v>
      </c>
      <c r="DF794" s="13">
        <f t="shared" si="2143"/>
        <v>0</v>
      </c>
      <c r="DG794" s="13">
        <f t="shared" si="2144"/>
        <v>0</v>
      </c>
      <c r="DH794" s="240">
        <v>5.7638888888888885E-2</v>
      </c>
      <c r="DI794" s="13">
        <f t="shared" si="2145"/>
        <v>1</v>
      </c>
      <c r="DJ794" s="13">
        <f t="shared" si="2146"/>
        <v>23</v>
      </c>
      <c r="DK794" s="240">
        <v>0</v>
      </c>
      <c r="DL794" s="35">
        <f t="shared" si="2104"/>
        <v>0</v>
      </c>
      <c r="DM794" s="35">
        <f t="shared" si="2105"/>
        <v>0</v>
      </c>
      <c r="DN794" s="66">
        <f t="shared" si="2113"/>
        <v>2808009.3760000034</v>
      </c>
      <c r="DO794" s="74">
        <f t="shared" si="2020"/>
        <v>45122</v>
      </c>
      <c r="DP794" s="66">
        <f t="shared" si="2021"/>
        <v>64.197931034482764</v>
      </c>
      <c r="DQ794" s="63">
        <f t="shared" si="2022"/>
        <v>62.231491866495354</v>
      </c>
      <c r="DR794" s="66" t="e">
        <f t="shared" si="1939"/>
        <v>#NUM!</v>
      </c>
      <c r="DS794" s="96" t="e">
        <f t="shared" si="1940"/>
        <v>#NUM!</v>
      </c>
      <c r="DT794" s="66" t="e">
        <f t="shared" si="1941"/>
        <v>#NUM!</v>
      </c>
      <c r="DU794" s="66" t="e">
        <f t="shared" si="1942"/>
        <v>#NUM!</v>
      </c>
      <c r="FJ794" s="3">
        <f t="shared" si="2075"/>
        <v>0.45833333333333337</v>
      </c>
      <c r="FK794" s="3">
        <f t="shared" si="2106"/>
        <v>0.36944444444444452</v>
      </c>
      <c r="FL794" s="3">
        <f t="shared" si="2107"/>
        <v>7.2916666666666741E-2</v>
      </c>
    </row>
    <row r="795" spans="1:168" ht="30">
      <c r="A795" s="554">
        <f t="shared" si="2114"/>
        <v>794</v>
      </c>
      <c r="B795" s="235">
        <f t="shared" si="2076"/>
        <v>77</v>
      </c>
      <c r="C795" s="236">
        <v>40926</v>
      </c>
      <c r="D795" s="475">
        <v>1</v>
      </c>
      <c r="E795" s="238" t="s">
        <v>864</v>
      </c>
      <c r="F795" s="235">
        <v>11</v>
      </c>
      <c r="G795" s="239" t="s">
        <v>325</v>
      </c>
      <c r="H795" s="239" t="s">
        <v>436</v>
      </c>
      <c r="I795" s="239" t="s">
        <v>806</v>
      </c>
      <c r="J795" s="240">
        <v>0.5625</v>
      </c>
      <c r="K795" s="237">
        <v>3784.53</v>
      </c>
      <c r="L795" s="239" t="s">
        <v>33</v>
      </c>
      <c r="M795" s="235">
        <v>59</v>
      </c>
      <c r="N795" s="235">
        <v>0</v>
      </c>
      <c r="O795" s="239"/>
      <c r="P795" s="240">
        <v>0.5625</v>
      </c>
      <c r="Q795" s="240">
        <v>0.5625</v>
      </c>
      <c r="R795" s="12">
        <f t="shared" si="2079"/>
        <v>0</v>
      </c>
      <c r="S795" s="13">
        <f t="shared" si="2080"/>
        <v>0</v>
      </c>
      <c r="T795" s="13">
        <f t="shared" si="2081"/>
        <v>0</v>
      </c>
      <c r="U795" s="240">
        <v>0.83333333333333337</v>
      </c>
      <c r="V795" s="12">
        <f t="shared" si="2147"/>
        <v>0.27083333333333337</v>
      </c>
      <c r="W795" s="13">
        <f t="shared" si="2148"/>
        <v>6</v>
      </c>
      <c r="X795" s="225">
        <f t="shared" si="2149"/>
        <v>30</v>
      </c>
      <c r="Y795" s="240">
        <v>0.83333333333333337</v>
      </c>
      <c r="Z795" s="12">
        <f t="shared" si="2072"/>
        <v>0</v>
      </c>
      <c r="AA795" s="13">
        <f t="shared" si="2073"/>
        <v>0</v>
      </c>
      <c r="AB795" s="13">
        <f t="shared" si="2074"/>
        <v>0</v>
      </c>
      <c r="AC795" s="240">
        <v>0.85069444444444453</v>
      </c>
      <c r="AD795" s="12">
        <f t="shared" si="2150"/>
        <v>1.736111111111116E-2</v>
      </c>
      <c r="AE795" s="13">
        <f t="shared" si="2151"/>
        <v>0</v>
      </c>
      <c r="AF795" s="13">
        <f t="shared" si="2152"/>
        <v>25</v>
      </c>
      <c r="AG795" s="240">
        <v>0.85416666666666663</v>
      </c>
      <c r="AH795" s="240">
        <v>0.89583333333333337</v>
      </c>
      <c r="AI795" s="12">
        <f t="shared" si="1892"/>
        <v>4.1666666666666741E-2</v>
      </c>
      <c r="AJ795" s="225">
        <f t="shared" si="1893"/>
        <v>1</v>
      </c>
      <c r="AK795" s="225">
        <f t="shared" si="1894"/>
        <v>0</v>
      </c>
      <c r="AL795" s="240">
        <v>0.85416666666666663</v>
      </c>
      <c r="AM795" s="240">
        <v>0.89583333333333337</v>
      </c>
      <c r="AN795" s="12">
        <f t="shared" si="2082"/>
        <v>4.1666666666666741E-2</v>
      </c>
      <c r="AO795" s="13">
        <f t="shared" si="2083"/>
        <v>1</v>
      </c>
      <c r="AP795" s="13">
        <f t="shared" si="2084"/>
        <v>0</v>
      </c>
      <c r="AQ795" s="240">
        <v>0.96527777777777779</v>
      </c>
      <c r="AR795" s="12">
        <f t="shared" si="2108"/>
        <v>6.944444444444442E-2</v>
      </c>
      <c r="AS795" s="225">
        <f t="shared" si="2109"/>
        <v>1</v>
      </c>
      <c r="AT795" s="13">
        <f t="shared" si="2110"/>
        <v>40</v>
      </c>
      <c r="AU795" s="240">
        <v>0.96875</v>
      </c>
      <c r="AV795" s="226">
        <f t="shared" si="2111"/>
        <v>3.4722222222222099E-3</v>
      </c>
      <c r="AW795" s="13">
        <f t="shared" si="2112"/>
        <v>0</v>
      </c>
      <c r="AX795" s="13">
        <f t="shared" si="2115"/>
        <v>5</v>
      </c>
      <c r="AY795" s="240">
        <v>1.075</v>
      </c>
      <c r="AZ795" s="12">
        <f t="shared" si="1898"/>
        <v>0.10624999999999996</v>
      </c>
      <c r="BA795" s="225">
        <f t="shared" si="1899"/>
        <v>2</v>
      </c>
      <c r="BB795" s="225">
        <f t="shared" si="1900"/>
        <v>33</v>
      </c>
      <c r="BC795" s="240">
        <v>1.075</v>
      </c>
      <c r="BD795" s="240">
        <v>1.075</v>
      </c>
      <c r="BE795" s="12">
        <f t="shared" si="2085"/>
        <v>0</v>
      </c>
      <c r="BF795" s="13">
        <f t="shared" si="2086"/>
        <v>0</v>
      </c>
      <c r="BG795" s="13">
        <f t="shared" si="2087"/>
        <v>0</v>
      </c>
      <c r="BH795" s="240">
        <v>1.075</v>
      </c>
      <c r="BI795" s="240">
        <v>1.075</v>
      </c>
      <c r="BJ795" s="240"/>
      <c r="BK795" s="69">
        <f t="shared" si="2116"/>
        <v>0</v>
      </c>
      <c r="BL795" s="13">
        <f t="shared" si="2117"/>
        <v>0</v>
      </c>
      <c r="BM795" s="13">
        <f t="shared" si="2118"/>
        <v>0</v>
      </c>
      <c r="BN795" s="240">
        <v>1.0798611111111112</v>
      </c>
      <c r="BO795" s="12">
        <f t="shared" si="2153"/>
        <v>4.8611111111112049E-3</v>
      </c>
      <c r="BP795" s="225">
        <f t="shared" si="2154"/>
        <v>0</v>
      </c>
      <c r="BQ795" s="225">
        <f t="shared" si="2155"/>
        <v>7</v>
      </c>
      <c r="BR795" s="240">
        <v>1.0833333333333333</v>
      </c>
      <c r="BS795" s="12">
        <f t="shared" si="2156"/>
        <v>3.4722222222220989E-3</v>
      </c>
      <c r="BT795" s="225">
        <f t="shared" si="2157"/>
        <v>0</v>
      </c>
      <c r="BU795" s="225">
        <f t="shared" si="2158"/>
        <v>5</v>
      </c>
      <c r="BV795" s="240">
        <v>1.0833333333333333</v>
      </c>
      <c r="BW795" s="240">
        <v>1.0833333333333333</v>
      </c>
      <c r="BX795" s="12">
        <f t="shared" si="2119"/>
        <v>0</v>
      </c>
      <c r="BY795" s="13">
        <f t="shared" si="2120"/>
        <v>0</v>
      </c>
      <c r="BZ795" s="13">
        <f t="shared" si="2121"/>
        <v>0</v>
      </c>
      <c r="CA795" s="226">
        <f t="shared" si="2122"/>
        <v>0.52083333333333326</v>
      </c>
      <c r="CB795" s="13">
        <f t="shared" si="2123"/>
        <v>12</v>
      </c>
      <c r="CC795" s="13">
        <f t="shared" si="2124"/>
        <v>30</v>
      </c>
      <c r="CD795" s="12">
        <f t="shared" si="2125"/>
        <v>9.5138888888888884E-2</v>
      </c>
      <c r="CE795" s="13">
        <f t="shared" si="2126"/>
        <v>2</v>
      </c>
      <c r="CF795" s="13">
        <f t="shared" si="2127"/>
        <v>17</v>
      </c>
      <c r="CG795" s="12">
        <f t="shared" si="2128"/>
        <v>4.1666666666666741E-2</v>
      </c>
      <c r="CH795" s="13">
        <f t="shared" si="2129"/>
        <v>1</v>
      </c>
      <c r="CI795" s="13">
        <f t="shared" si="2130"/>
        <v>0</v>
      </c>
      <c r="CJ795" s="12">
        <f t="shared" si="2131"/>
        <v>0.10624999999999996</v>
      </c>
      <c r="CK795" s="13">
        <f t="shared" si="2132"/>
        <v>2</v>
      </c>
      <c r="CL795" s="13">
        <f t="shared" si="2133"/>
        <v>33</v>
      </c>
      <c r="CM795" s="62"/>
      <c r="CN795" s="62"/>
      <c r="CO795" s="62"/>
      <c r="CP795" s="12">
        <f t="shared" si="2134"/>
        <v>5.6944444444444402E-2</v>
      </c>
      <c r="CQ795" s="13">
        <f t="shared" si="2135"/>
        <v>1</v>
      </c>
      <c r="CR795" s="13">
        <f t="shared" si="2136"/>
        <v>22</v>
      </c>
      <c r="CS795" s="240">
        <v>0</v>
      </c>
      <c r="CT795" s="13">
        <f t="shared" si="2094"/>
        <v>0</v>
      </c>
      <c r="CU795" s="13">
        <f t="shared" si="2095"/>
        <v>0</v>
      </c>
      <c r="CV795" s="240">
        <v>0</v>
      </c>
      <c r="CW795" s="13">
        <f t="shared" si="2137"/>
        <v>0</v>
      </c>
      <c r="CX795" s="13">
        <f t="shared" si="2138"/>
        <v>0</v>
      </c>
      <c r="CY795" s="240">
        <v>0</v>
      </c>
      <c r="CZ795" s="13">
        <f t="shared" si="2139"/>
        <v>0</v>
      </c>
      <c r="DA795" s="13">
        <f t="shared" si="2140"/>
        <v>0</v>
      </c>
      <c r="DB795" s="240">
        <v>0</v>
      </c>
      <c r="DC795" s="13">
        <f t="shared" si="2141"/>
        <v>0</v>
      </c>
      <c r="DD795" s="13">
        <f t="shared" si="2142"/>
        <v>0</v>
      </c>
      <c r="DE795" s="240">
        <v>0</v>
      </c>
      <c r="DF795" s="13">
        <f t="shared" si="2143"/>
        <v>0</v>
      </c>
      <c r="DG795" s="13">
        <f t="shared" si="2144"/>
        <v>0</v>
      </c>
      <c r="DH795" s="240">
        <v>4.9305555555555554E-2</v>
      </c>
      <c r="DI795" s="13">
        <f t="shared" si="2145"/>
        <v>1</v>
      </c>
      <c r="DJ795" s="13">
        <f t="shared" si="2146"/>
        <v>11</v>
      </c>
      <c r="DK795" s="240">
        <v>0</v>
      </c>
      <c r="DL795" s="35">
        <f t="shared" si="2104"/>
        <v>0</v>
      </c>
      <c r="DM795" s="35">
        <f t="shared" si="2105"/>
        <v>0</v>
      </c>
      <c r="DN795" s="66">
        <f t="shared" si="2113"/>
        <v>2811793.9060000032</v>
      </c>
      <c r="DO795" s="74">
        <f t="shared" si="2020"/>
        <v>45181</v>
      </c>
      <c r="DP795" s="66">
        <f t="shared" si="2021"/>
        <v>64.144576271186438</v>
      </c>
      <c r="DQ795" s="63">
        <f t="shared" si="2022"/>
        <v>62.233990084327552</v>
      </c>
      <c r="DR795" s="66" t="e">
        <f t="shared" si="1939"/>
        <v>#NUM!</v>
      </c>
      <c r="DS795" s="96" t="e">
        <f t="shared" si="1940"/>
        <v>#NUM!</v>
      </c>
      <c r="DT795" s="66" t="e">
        <f t="shared" si="1941"/>
        <v>#NUM!</v>
      </c>
      <c r="DU795" s="66" t="e">
        <f t="shared" si="1942"/>
        <v>#NUM!</v>
      </c>
      <c r="FJ795" s="3">
        <f t="shared" si="2075"/>
        <v>0.37291666666666656</v>
      </c>
      <c r="FK795" s="3">
        <f t="shared" si="2106"/>
        <v>0.28819444444444453</v>
      </c>
      <c r="FL795" s="3">
        <f t="shared" si="2107"/>
        <v>6.944444444444442E-2</v>
      </c>
    </row>
    <row r="796" spans="1:168">
      <c r="A796" s="554">
        <f t="shared" si="2114"/>
        <v>795</v>
      </c>
      <c r="B796" s="235">
        <f t="shared" si="2076"/>
        <v>78</v>
      </c>
      <c r="C796" s="236">
        <v>40926</v>
      </c>
      <c r="D796" s="475">
        <v>1</v>
      </c>
      <c r="E796" s="238" t="s">
        <v>892</v>
      </c>
      <c r="F796" s="235">
        <v>6</v>
      </c>
      <c r="G796" s="239" t="s">
        <v>549</v>
      </c>
      <c r="H796" s="239" t="s">
        <v>394</v>
      </c>
      <c r="I796" s="239" t="s">
        <v>875</v>
      </c>
      <c r="J796" s="240">
        <v>0.66666666666666663</v>
      </c>
      <c r="K796" s="237">
        <v>3559.47</v>
      </c>
      <c r="L796" s="239" t="s">
        <v>34</v>
      </c>
      <c r="M796" s="235">
        <v>58</v>
      </c>
      <c r="N796" s="235">
        <v>1</v>
      </c>
      <c r="O796" s="239"/>
      <c r="P796" s="240">
        <v>0.66666666666666663</v>
      </c>
      <c r="Q796" s="240">
        <v>0.66666666666666663</v>
      </c>
      <c r="R796" s="12">
        <f>Q796-P796</f>
        <v>0</v>
      </c>
      <c r="S796" s="13">
        <f>HOUR(R796)</f>
        <v>0</v>
      </c>
      <c r="T796" s="13">
        <f>MINUTE(R796)</f>
        <v>0</v>
      </c>
      <c r="U796" s="240">
        <v>0.95833333333333337</v>
      </c>
      <c r="V796" s="12">
        <f t="shared" si="2147"/>
        <v>0.29166666666666674</v>
      </c>
      <c r="W796" s="13">
        <f t="shared" si="2148"/>
        <v>7</v>
      </c>
      <c r="X796" s="225">
        <f t="shared" si="2149"/>
        <v>0</v>
      </c>
      <c r="Y796" s="240">
        <v>0.95833333333333337</v>
      </c>
      <c r="Z796" s="12">
        <f t="shared" si="2072"/>
        <v>0</v>
      </c>
      <c r="AA796" s="13">
        <f t="shared" si="2073"/>
        <v>0</v>
      </c>
      <c r="AB796" s="13">
        <f t="shared" si="2074"/>
        <v>0</v>
      </c>
      <c r="AC796" s="240">
        <v>0.97569444444444453</v>
      </c>
      <c r="AD796" s="12">
        <f t="shared" si="2150"/>
        <v>1.736111111111116E-2</v>
      </c>
      <c r="AE796" s="13">
        <f t="shared" si="2151"/>
        <v>0</v>
      </c>
      <c r="AF796" s="13">
        <f t="shared" si="2152"/>
        <v>25</v>
      </c>
      <c r="AG796" s="240">
        <v>0.97916666666666663</v>
      </c>
      <c r="AH796" s="240">
        <v>1.0763888888888888</v>
      </c>
      <c r="AI796" s="12">
        <f t="shared" si="1892"/>
        <v>9.722222222222221E-2</v>
      </c>
      <c r="AJ796" s="225">
        <f t="shared" si="1893"/>
        <v>2</v>
      </c>
      <c r="AK796" s="225">
        <f t="shared" si="1894"/>
        <v>20</v>
      </c>
      <c r="AL796" s="240">
        <v>0.97916666666666663</v>
      </c>
      <c r="AM796" s="240">
        <v>1.0763888888888888</v>
      </c>
      <c r="AN796" s="12">
        <f t="shared" si="2082"/>
        <v>9.722222222222221E-2</v>
      </c>
      <c r="AO796" s="13">
        <f t="shared" si="2083"/>
        <v>2</v>
      </c>
      <c r="AP796" s="13">
        <f t="shared" si="2084"/>
        <v>20</v>
      </c>
      <c r="AQ796" s="240">
        <v>1.1333333333333333</v>
      </c>
      <c r="AR796" s="12">
        <f t="shared" si="2108"/>
        <v>5.6944444444444464E-2</v>
      </c>
      <c r="AS796" s="225">
        <f t="shared" si="2109"/>
        <v>1</v>
      </c>
      <c r="AT796" s="13">
        <f t="shared" si="2110"/>
        <v>22</v>
      </c>
      <c r="AU796" s="240">
        <v>1.1333333333333333</v>
      </c>
      <c r="AV796" s="226">
        <f t="shared" si="2111"/>
        <v>0</v>
      </c>
      <c r="AW796" s="13">
        <f t="shared" si="2112"/>
        <v>0</v>
      </c>
      <c r="AX796" s="13">
        <f t="shared" si="2115"/>
        <v>0</v>
      </c>
      <c r="AY796" s="240">
        <v>1.2208333333333334</v>
      </c>
      <c r="AZ796" s="12">
        <f t="shared" si="1898"/>
        <v>8.7500000000000133E-2</v>
      </c>
      <c r="BA796" s="225">
        <f t="shared" si="1899"/>
        <v>2</v>
      </c>
      <c r="BB796" s="225">
        <f t="shared" si="1900"/>
        <v>6</v>
      </c>
      <c r="BC796" s="240">
        <v>1.2208333333333334</v>
      </c>
      <c r="BD796" s="240">
        <v>1.2208333333333334</v>
      </c>
      <c r="BE796" s="12">
        <f t="shared" si="2085"/>
        <v>0</v>
      </c>
      <c r="BF796" s="13">
        <f t="shared" si="2086"/>
        <v>0</v>
      </c>
      <c r="BG796" s="13">
        <f t="shared" si="2087"/>
        <v>0</v>
      </c>
      <c r="BH796" s="240">
        <v>1.2208333333333334</v>
      </c>
      <c r="BI796" s="240">
        <v>1.2208333333333334</v>
      </c>
      <c r="BJ796" s="240"/>
      <c r="BK796" s="69">
        <f t="shared" si="2116"/>
        <v>0</v>
      </c>
      <c r="BL796" s="13">
        <f t="shared" si="2117"/>
        <v>0</v>
      </c>
      <c r="BM796" s="13">
        <f t="shared" si="2118"/>
        <v>0</v>
      </c>
      <c r="BN796" s="240">
        <v>1.2256944444444444</v>
      </c>
      <c r="BO796" s="12">
        <f t="shared" si="2153"/>
        <v>4.8611111111109828E-3</v>
      </c>
      <c r="BP796" s="225">
        <f t="shared" si="2154"/>
        <v>0</v>
      </c>
      <c r="BQ796" s="225">
        <f t="shared" si="2155"/>
        <v>7</v>
      </c>
      <c r="BR796" s="240">
        <v>1.2291666666666667</v>
      </c>
      <c r="BS796" s="12">
        <f t="shared" si="2156"/>
        <v>3.4722222222223209E-3</v>
      </c>
      <c r="BT796" s="225">
        <f t="shared" si="2157"/>
        <v>0</v>
      </c>
      <c r="BU796" s="225">
        <f t="shared" si="2158"/>
        <v>5</v>
      </c>
      <c r="BV796" s="240">
        <v>1.2291666666666667</v>
      </c>
      <c r="BW796" s="240">
        <v>1.2291666666666667</v>
      </c>
      <c r="BX796" s="12">
        <f t="shared" si="2119"/>
        <v>0</v>
      </c>
      <c r="BY796" s="13">
        <f t="shared" si="2120"/>
        <v>0</v>
      </c>
      <c r="BZ796" s="13">
        <f t="shared" si="2121"/>
        <v>0</v>
      </c>
      <c r="CA796" s="226">
        <f t="shared" si="2122"/>
        <v>0.56250000000000011</v>
      </c>
      <c r="CB796" s="13">
        <f t="shared" si="2123"/>
        <v>13</v>
      </c>
      <c r="CC796" s="13">
        <f t="shared" si="2124"/>
        <v>30</v>
      </c>
      <c r="CD796" s="12">
        <f t="shared" si="2125"/>
        <v>8.2638888888888928E-2</v>
      </c>
      <c r="CE796" s="13">
        <f t="shared" si="2126"/>
        <v>1</v>
      </c>
      <c r="CF796" s="13">
        <f t="shared" si="2127"/>
        <v>59</v>
      </c>
      <c r="CG796" s="12">
        <f t="shared" si="2128"/>
        <v>9.722222222222221E-2</v>
      </c>
      <c r="CH796" s="13">
        <f t="shared" si="2129"/>
        <v>2</v>
      </c>
      <c r="CI796" s="13">
        <f t="shared" si="2130"/>
        <v>20</v>
      </c>
      <c r="CJ796" s="12">
        <f t="shared" si="2131"/>
        <v>8.7500000000000133E-2</v>
      </c>
      <c r="CK796" s="13">
        <f t="shared" si="2132"/>
        <v>2</v>
      </c>
      <c r="CL796" s="13">
        <f t="shared" si="2133"/>
        <v>6</v>
      </c>
      <c r="CM796" s="62"/>
      <c r="CN796" s="62"/>
      <c r="CO796" s="62"/>
      <c r="CP796" s="12">
        <f t="shared" si="2134"/>
        <v>6.1111111111111241E-2</v>
      </c>
      <c r="CQ796" s="13">
        <f t="shared" si="2135"/>
        <v>1</v>
      </c>
      <c r="CR796" s="13">
        <f t="shared" si="2136"/>
        <v>28</v>
      </c>
      <c r="CS796" s="240">
        <v>0</v>
      </c>
      <c r="CT796" s="13">
        <f t="shared" si="2094"/>
        <v>0</v>
      </c>
      <c r="CU796" s="13">
        <f t="shared" si="2095"/>
        <v>0</v>
      </c>
      <c r="CV796" s="240">
        <v>2.6388888888888889E-2</v>
      </c>
      <c r="CW796" s="13">
        <f t="shared" si="2137"/>
        <v>0</v>
      </c>
      <c r="CX796" s="13">
        <f t="shared" si="2138"/>
        <v>38</v>
      </c>
      <c r="CY796" s="240">
        <v>0</v>
      </c>
      <c r="CZ796" s="13">
        <f t="shared" si="2139"/>
        <v>0</v>
      </c>
      <c r="DA796" s="13">
        <f t="shared" si="2140"/>
        <v>0</v>
      </c>
      <c r="DB796" s="240">
        <v>0</v>
      </c>
      <c r="DC796" s="13">
        <f t="shared" si="2141"/>
        <v>0</v>
      </c>
      <c r="DD796" s="13">
        <f t="shared" si="2142"/>
        <v>0</v>
      </c>
      <c r="DE796" s="240">
        <v>0</v>
      </c>
      <c r="DF796" s="13">
        <f t="shared" si="2143"/>
        <v>0</v>
      </c>
      <c r="DG796" s="13">
        <f t="shared" si="2144"/>
        <v>0</v>
      </c>
      <c r="DH796" s="240">
        <v>0</v>
      </c>
      <c r="DI796" s="13">
        <f t="shared" si="2145"/>
        <v>0</v>
      </c>
      <c r="DJ796" s="13">
        <f t="shared" si="2146"/>
        <v>0</v>
      </c>
      <c r="DK796" s="240">
        <v>0</v>
      </c>
      <c r="DL796" s="35">
        <f t="shared" si="2104"/>
        <v>0</v>
      </c>
      <c r="DM796" s="35">
        <f t="shared" si="2105"/>
        <v>0</v>
      </c>
      <c r="DN796" s="66">
        <f t="shared" si="2113"/>
        <v>2815353.3760000034</v>
      </c>
      <c r="DO796" s="74">
        <f t="shared" si="2020"/>
        <v>45239</v>
      </c>
      <c r="DP796" s="66">
        <f t="shared" si="2021"/>
        <v>61.3701724137931</v>
      </c>
      <c r="DQ796" s="63">
        <f t="shared" si="2022"/>
        <v>62.232882601295415</v>
      </c>
      <c r="DR796" s="66" t="e">
        <f t="shared" si="1939"/>
        <v>#NUM!</v>
      </c>
      <c r="DS796" s="96" t="e">
        <f t="shared" si="1940"/>
        <v>#NUM!</v>
      </c>
      <c r="DT796" s="66" t="e">
        <f t="shared" si="1941"/>
        <v>#NUM!</v>
      </c>
      <c r="DU796" s="66" t="e">
        <f t="shared" si="1942"/>
        <v>#NUM!</v>
      </c>
      <c r="FJ796" s="3">
        <f t="shared" si="2075"/>
        <v>0.37777777777777777</v>
      </c>
      <c r="FK796" s="3">
        <f t="shared" si="2106"/>
        <v>0.3090277777777779</v>
      </c>
      <c r="FL796" s="3">
        <f t="shared" si="2107"/>
        <v>5.6944444444444464E-2</v>
      </c>
    </row>
    <row r="797" spans="1:168">
      <c r="A797" s="554">
        <f t="shared" si="2114"/>
        <v>796</v>
      </c>
      <c r="B797" s="235">
        <f t="shared" si="2076"/>
        <v>79</v>
      </c>
      <c r="C797" s="236">
        <v>40927</v>
      </c>
      <c r="D797" s="475">
        <v>1</v>
      </c>
      <c r="E797" s="238" t="s">
        <v>863</v>
      </c>
      <c r="F797" s="235">
        <v>28</v>
      </c>
      <c r="G797" s="239" t="s">
        <v>38</v>
      </c>
      <c r="H797" s="239" t="s">
        <v>406</v>
      </c>
      <c r="I797" s="239" t="s">
        <v>886</v>
      </c>
      <c r="J797" s="240">
        <v>0.11458333333333333</v>
      </c>
      <c r="K797" s="237">
        <v>3674.47</v>
      </c>
      <c r="L797" s="239" t="s">
        <v>33</v>
      </c>
      <c r="M797" s="235">
        <v>56</v>
      </c>
      <c r="N797" s="235">
        <v>3</v>
      </c>
      <c r="O797" s="239"/>
      <c r="P797" s="240">
        <v>0.11458333333333333</v>
      </c>
      <c r="Q797" s="240">
        <v>0.11458333333333333</v>
      </c>
      <c r="R797" s="12">
        <f t="shared" ref="R797:R830" si="2159">Q797-P797</f>
        <v>0</v>
      </c>
      <c r="S797" s="13">
        <f t="shared" ref="S797:S830" si="2160">HOUR(R797)</f>
        <v>0</v>
      </c>
      <c r="T797" s="13">
        <f t="shared" ref="T797:T840" si="2161">MINUTE(R797)</f>
        <v>0</v>
      </c>
      <c r="U797" s="240">
        <v>0.16666666666666666</v>
      </c>
      <c r="V797" s="12">
        <f t="shared" si="2147"/>
        <v>5.2083333333333329E-2</v>
      </c>
      <c r="W797" s="13">
        <f t="shared" si="2148"/>
        <v>1</v>
      </c>
      <c r="X797" s="225">
        <f t="shared" si="2149"/>
        <v>15</v>
      </c>
      <c r="Y797" s="240">
        <v>0.16666666666666666</v>
      </c>
      <c r="Z797" s="12">
        <f t="shared" si="2072"/>
        <v>0</v>
      </c>
      <c r="AA797" s="13">
        <f t="shared" si="2073"/>
        <v>0</v>
      </c>
      <c r="AB797" s="13">
        <f t="shared" si="2074"/>
        <v>0</v>
      </c>
      <c r="AC797" s="240">
        <v>0.19791666666666666</v>
      </c>
      <c r="AD797" s="12">
        <f t="shared" si="2150"/>
        <v>3.125E-2</v>
      </c>
      <c r="AE797" s="13">
        <f t="shared" si="2151"/>
        <v>0</v>
      </c>
      <c r="AF797" s="13">
        <f t="shared" si="2152"/>
        <v>45</v>
      </c>
      <c r="AG797" s="240">
        <v>0.20138888888888887</v>
      </c>
      <c r="AH797" s="240">
        <v>0.23611111111111113</v>
      </c>
      <c r="AI797" s="12">
        <f t="shared" ref="AI797:AI889" si="2162">AH797-AG797</f>
        <v>3.4722222222222265E-2</v>
      </c>
      <c r="AJ797" s="225">
        <f t="shared" ref="AJ797:AJ811" si="2163">HOUR(AI797)</f>
        <v>0</v>
      </c>
      <c r="AK797" s="225">
        <f t="shared" ref="AK797:AK811" si="2164">MINUTE(AI797)</f>
        <v>50</v>
      </c>
      <c r="AL797" s="240">
        <v>0.20138888888888887</v>
      </c>
      <c r="AM797" s="240">
        <v>0.23611111111111113</v>
      </c>
      <c r="AN797" s="12">
        <f t="shared" si="2082"/>
        <v>3.4722222222222265E-2</v>
      </c>
      <c r="AO797" s="13">
        <f t="shared" si="2083"/>
        <v>0</v>
      </c>
      <c r="AP797" s="13">
        <f t="shared" si="2084"/>
        <v>50</v>
      </c>
      <c r="AQ797" s="240">
        <v>0.28472222222222221</v>
      </c>
      <c r="AR797" s="12">
        <f t="shared" si="2108"/>
        <v>4.8611111111111077E-2</v>
      </c>
      <c r="AS797" s="225">
        <f t="shared" si="2109"/>
        <v>1</v>
      </c>
      <c r="AT797" s="13">
        <f t="shared" si="2110"/>
        <v>10</v>
      </c>
      <c r="AU797" s="240">
        <v>0.28541666666666665</v>
      </c>
      <c r="AV797" s="226">
        <f t="shared" si="2111"/>
        <v>6.9444444444444198E-4</v>
      </c>
      <c r="AW797" s="13">
        <f t="shared" si="2112"/>
        <v>0</v>
      </c>
      <c r="AX797" s="13">
        <f t="shared" si="2115"/>
        <v>1</v>
      </c>
      <c r="AY797" s="240">
        <v>0.42222222222222222</v>
      </c>
      <c r="AZ797" s="12">
        <f t="shared" ref="AZ797:AZ838" si="2165">AY797-AU797</f>
        <v>0.13680555555555557</v>
      </c>
      <c r="BA797" s="225">
        <f t="shared" ref="BA797:BA838" si="2166">HOUR(AZ797)</f>
        <v>3</v>
      </c>
      <c r="BB797" s="225">
        <f t="shared" ref="BB797:BB838" si="2167">MINUTE(AZ797)</f>
        <v>17</v>
      </c>
      <c r="BC797" s="240">
        <v>0.42222222222222222</v>
      </c>
      <c r="BD797" s="240">
        <v>0.42222222222222222</v>
      </c>
      <c r="BE797" s="12">
        <f t="shared" si="2085"/>
        <v>0</v>
      </c>
      <c r="BF797" s="13">
        <f t="shared" si="2086"/>
        <v>0</v>
      </c>
      <c r="BG797" s="13">
        <f t="shared" si="2087"/>
        <v>0</v>
      </c>
      <c r="BH797" s="240">
        <v>0.42222222222222222</v>
      </c>
      <c r="BI797" s="240">
        <v>0.42222222222222222</v>
      </c>
      <c r="BJ797" s="240"/>
      <c r="BK797" s="69">
        <f t="shared" si="2116"/>
        <v>0</v>
      </c>
      <c r="BL797" s="13">
        <f t="shared" si="2117"/>
        <v>0</v>
      </c>
      <c r="BM797" s="13">
        <f t="shared" si="2118"/>
        <v>0</v>
      </c>
      <c r="BN797" s="240">
        <v>0.42708333333333331</v>
      </c>
      <c r="BO797" s="12">
        <f t="shared" si="2153"/>
        <v>4.8611111111110938E-3</v>
      </c>
      <c r="BP797" s="225">
        <f t="shared" si="2154"/>
        <v>0</v>
      </c>
      <c r="BQ797" s="225">
        <f t="shared" si="2155"/>
        <v>7</v>
      </c>
      <c r="BR797" s="240">
        <v>0.4375</v>
      </c>
      <c r="BS797" s="12">
        <f t="shared" si="2156"/>
        <v>1.0416666666666685E-2</v>
      </c>
      <c r="BT797" s="225">
        <f t="shared" si="2157"/>
        <v>0</v>
      </c>
      <c r="BU797" s="225">
        <f t="shared" si="2158"/>
        <v>15</v>
      </c>
      <c r="BV797" s="240">
        <v>0.4375</v>
      </c>
      <c r="BW797" s="240">
        <v>0.4375</v>
      </c>
      <c r="BX797" s="12">
        <f t="shared" si="2119"/>
        <v>0</v>
      </c>
      <c r="BY797" s="13">
        <f t="shared" si="2120"/>
        <v>0</v>
      </c>
      <c r="BZ797" s="13">
        <f t="shared" si="2121"/>
        <v>0</v>
      </c>
      <c r="CA797" s="226">
        <f t="shared" si="2122"/>
        <v>0.32291666666666669</v>
      </c>
      <c r="CB797" s="13">
        <f t="shared" si="2123"/>
        <v>7</v>
      </c>
      <c r="CC797" s="13">
        <f t="shared" si="2124"/>
        <v>45</v>
      </c>
      <c r="CD797" s="12">
        <f t="shared" si="2125"/>
        <v>9.5138888888888856E-2</v>
      </c>
      <c r="CE797" s="13">
        <f t="shared" si="2126"/>
        <v>2</v>
      </c>
      <c r="CF797" s="13">
        <f t="shared" si="2127"/>
        <v>17</v>
      </c>
      <c r="CG797" s="12">
        <f t="shared" si="2128"/>
        <v>3.4722222222222265E-2</v>
      </c>
      <c r="CH797" s="13">
        <f t="shared" si="2129"/>
        <v>0</v>
      </c>
      <c r="CI797" s="13">
        <f t="shared" si="2130"/>
        <v>50</v>
      </c>
      <c r="CJ797" s="12">
        <f t="shared" si="2131"/>
        <v>0.13680555555555557</v>
      </c>
      <c r="CK797" s="13">
        <f t="shared" si="2132"/>
        <v>3</v>
      </c>
      <c r="CL797" s="13">
        <f t="shared" si="2133"/>
        <v>17</v>
      </c>
      <c r="CM797" s="62"/>
      <c r="CN797" s="62"/>
      <c r="CO797" s="62"/>
      <c r="CP797" s="12">
        <f t="shared" si="2134"/>
        <v>5.2777777777777785E-2</v>
      </c>
      <c r="CQ797" s="13">
        <f t="shared" si="2135"/>
        <v>1</v>
      </c>
      <c r="CR797" s="13">
        <f t="shared" si="2136"/>
        <v>16</v>
      </c>
      <c r="CS797" s="240">
        <v>0</v>
      </c>
      <c r="CT797" s="13">
        <f t="shared" si="2094"/>
        <v>0</v>
      </c>
      <c r="CU797" s="13">
        <f t="shared" si="2095"/>
        <v>0</v>
      </c>
      <c r="CV797" s="240">
        <v>3.472222222222222E-3</v>
      </c>
      <c r="CW797" s="13">
        <f t="shared" si="2137"/>
        <v>0</v>
      </c>
      <c r="CX797" s="13">
        <f t="shared" si="2138"/>
        <v>5</v>
      </c>
      <c r="CY797" s="240">
        <v>0</v>
      </c>
      <c r="CZ797" s="13">
        <f t="shared" si="2139"/>
        <v>0</v>
      </c>
      <c r="DA797" s="13">
        <f t="shared" si="2140"/>
        <v>0</v>
      </c>
      <c r="DB797" s="240">
        <v>0</v>
      </c>
      <c r="DC797" s="13">
        <f t="shared" si="2141"/>
        <v>0</v>
      </c>
      <c r="DD797" s="13">
        <f t="shared" si="2142"/>
        <v>0</v>
      </c>
      <c r="DE797" s="240">
        <v>0</v>
      </c>
      <c r="DF797" s="13">
        <f t="shared" si="2143"/>
        <v>0</v>
      </c>
      <c r="DG797" s="13">
        <f t="shared" si="2144"/>
        <v>0</v>
      </c>
      <c r="DH797" s="240">
        <v>8.0555555555555561E-2</v>
      </c>
      <c r="DI797" s="13">
        <f t="shared" si="2145"/>
        <v>1</v>
      </c>
      <c r="DJ797" s="13">
        <f t="shared" si="2146"/>
        <v>56</v>
      </c>
      <c r="DK797" s="240"/>
      <c r="DL797" s="35">
        <f t="shared" si="2104"/>
        <v>0</v>
      </c>
      <c r="DM797" s="35">
        <f t="shared" si="2105"/>
        <v>0</v>
      </c>
      <c r="DN797" s="66">
        <f t="shared" si="2113"/>
        <v>2819027.8460000036</v>
      </c>
      <c r="DO797" s="74">
        <f t="shared" si="2020"/>
        <v>45295</v>
      </c>
      <c r="DP797" s="66">
        <f t="shared" si="2021"/>
        <v>65.615535714285713</v>
      </c>
      <c r="DQ797" s="63">
        <f t="shared" si="2022"/>
        <v>62.237064709129122</v>
      </c>
      <c r="DR797" s="66" t="e">
        <f t="shared" si="1939"/>
        <v>#NUM!</v>
      </c>
      <c r="DS797" s="96" t="e">
        <f t="shared" si="1940"/>
        <v>#NUM!</v>
      </c>
      <c r="DT797" s="66" t="e">
        <f t="shared" si="1941"/>
        <v>#NUM!</v>
      </c>
      <c r="DU797" s="66" t="e">
        <f t="shared" si="1942"/>
        <v>#NUM!</v>
      </c>
      <c r="FJ797" s="3">
        <f t="shared" si="2075"/>
        <v>0.15138888888888885</v>
      </c>
      <c r="FK797" s="3">
        <f t="shared" si="2106"/>
        <v>8.3333333333333329E-2</v>
      </c>
      <c r="FL797" s="3">
        <f t="shared" si="2107"/>
        <v>4.8611111111111077E-2</v>
      </c>
    </row>
    <row r="798" spans="1:168">
      <c r="A798" s="554">
        <f t="shared" si="2114"/>
        <v>797</v>
      </c>
      <c r="B798" s="235">
        <f t="shared" si="2076"/>
        <v>80</v>
      </c>
      <c r="C798" s="236">
        <v>40927</v>
      </c>
      <c r="D798" s="475">
        <v>1</v>
      </c>
      <c r="E798" s="238" t="s">
        <v>927</v>
      </c>
      <c r="F798" s="235">
        <v>2</v>
      </c>
      <c r="G798" s="239" t="s">
        <v>467</v>
      </c>
      <c r="H798" s="239" t="s">
        <v>394</v>
      </c>
      <c r="I798" s="239" t="s">
        <v>875</v>
      </c>
      <c r="J798" s="240">
        <v>0.48958333333333331</v>
      </c>
      <c r="K798" s="237">
        <v>3617.62</v>
      </c>
      <c r="L798" s="239" t="s">
        <v>34</v>
      </c>
      <c r="M798" s="235">
        <v>59</v>
      </c>
      <c r="N798" s="235">
        <v>0</v>
      </c>
      <c r="O798" s="239"/>
      <c r="P798" s="240">
        <v>0.48958333333333331</v>
      </c>
      <c r="Q798" s="240">
        <v>0.48958333333333331</v>
      </c>
      <c r="R798" s="12">
        <f t="shared" si="2159"/>
        <v>0</v>
      </c>
      <c r="S798" s="13">
        <f t="shared" si="2160"/>
        <v>0</v>
      </c>
      <c r="T798" s="13">
        <f t="shared" si="2161"/>
        <v>0</v>
      </c>
      <c r="U798" s="240">
        <v>0.52083333333333337</v>
      </c>
      <c r="V798" s="12">
        <f t="shared" si="2147"/>
        <v>3.1250000000000056E-2</v>
      </c>
      <c r="W798" s="13">
        <f t="shared" si="2148"/>
        <v>0</v>
      </c>
      <c r="X798" s="225">
        <f t="shared" si="2149"/>
        <v>45</v>
      </c>
      <c r="Y798" s="240">
        <v>0.52083333333333337</v>
      </c>
      <c r="Z798" s="12">
        <f t="shared" si="2072"/>
        <v>0</v>
      </c>
      <c r="AA798" s="13">
        <f t="shared" si="2073"/>
        <v>0</v>
      </c>
      <c r="AB798" s="13">
        <f t="shared" si="2074"/>
        <v>0</v>
      </c>
      <c r="AC798" s="240">
        <v>0.54166666666666663</v>
      </c>
      <c r="AD798" s="12">
        <f t="shared" si="2150"/>
        <v>2.0833333333333259E-2</v>
      </c>
      <c r="AE798" s="13">
        <f t="shared" si="2151"/>
        <v>0</v>
      </c>
      <c r="AF798" s="13">
        <f t="shared" si="2152"/>
        <v>30</v>
      </c>
      <c r="AG798" s="240">
        <v>0.54861111111111105</v>
      </c>
      <c r="AH798" s="240">
        <v>0.59027777777777779</v>
      </c>
      <c r="AI798" s="12">
        <f t="shared" si="2162"/>
        <v>4.1666666666666741E-2</v>
      </c>
      <c r="AJ798" s="225">
        <f t="shared" si="2163"/>
        <v>1</v>
      </c>
      <c r="AK798" s="225">
        <f t="shared" si="2164"/>
        <v>0</v>
      </c>
      <c r="AL798" s="240">
        <v>0.54861111111111105</v>
      </c>
      <c r="AM798" s="240">
        <v>0.59027777777777779</v>
      </c>
      <c r="AN798" s="12">
        <f t="shared" si="2082"/>
        <v>4.1666666666666741E-2</v>
      </c>
      <c r="AO798" s="13">
        <f t="shared" si="2083"/>
        <v>1</v>
      </c>
      <c r="AP798" s="13">
        <f t="shared" si="2084"/>
        <v>0</v>
      </c>
      <c r="AQ798" s="240">
        <v>0.65555555555555556</v>
      </c>
      <c r="AR798" s="12">
        <f t="shared" si="2108"/>
        <v>6.5277777777777768E-2</v>
      </c>
      <c r="AS798" s="225">
        <f t="shared" si="2109"/>
        <v>1</v>
      </c>
      <c r="AT798" s="13">
        <f t="shared" si="2110"/>
        <v>34</v>
      </c>
      <c r="AU798" s="240">
        <v>0.65833333333333333</v>
      </c>
      <c r="AV798" s="226">
        <f t="shared" si="2111"/>
        <v>2.7777777777777679E-3</v>
      </c>
      <c r="AW798" s="13">
        <f t="shared" si="2112"/>
        <v>0</v>
      </c>
      <c r="AX798" s="13">
        <f t="shared" si="2115"/>
        <v>4</v>
      </c>
      <c r="AY798" s="240">
        <v>0.74652777777777779</v>
      </c>
      <c r="AZ798" s="12">
        <f t="shared" si="2165"/>
        <v>8.8194444444444464E-2</v>
      </c>
      <c r="BA798" s="225">
        <f t="shared" si="2166"/>
        <v>2</v>
      </c>
      <c r="BB798" s="225">
        <f t="shared" si="2167"/>
        <v>7</v>
      </c>
      <c r="BC798" s="240">
        <v>0.74652777777777779</v>
      </c>
      <c r="BD798" s="240">
        <v>0.74652777777777779</v>
      </c>
      <c r="BE798" s="12">
        <f t="shared" si="2085"/>
        <v>0</v>
      </c>
      <c r="BF798" s="13">
        <f t="shared" si="2086"/>
        <v>0</v>
      </c>
      <c r="BG798" s="13">
        <f t="shared" si="2087"/>
        <v>0</v>
      </c>
      <c r="BH798" s="240">
        <v>0.74652777777777779</v>
      </c>
      <c r="BI798" s="240">
        <v>0.74652777777777779</v>
      </c>
      <c r="BJ798" s="240"/>
      <c r="BK798" s="69">
        <f t="shared" si="2116"/>
        <v>0</v>
      </c>
      <c r="BL798" s="13">
        <f t="shared" si="2117"/>
        <v>0</v>
      </c>
      <c r="BM798" s="13">
        <f t="shared" si="2118"/>
        <v>0</v>
      </c>
      <c r="BN798" s="240">
        <v>0.75347222222222221</v>
      </c>
      <c r="BO798" s="12">
        <f t="shared" si="2153"/>
        <v>6.9444444444444198E-3</v>
      </c>
      <c r="BP798" s="225">
        <f t="shared" si="2154"/>
        <v>0</v>
      </c>
      <c r="BQ798" s="225">
        <f t="shared" si="2155"/>
        <v>10</v>
      </c>
      <c r="BR798" s="240">
        <v>0.76041666666666663</v>
      </c>
      <c r="BS798" s="12">
        <f t="shared" si="2156"/>
        <v>6.9444444444444198E-3</v>
      </c>
      <c r="BT798" s="225">
        <f t="shared" si="2157"/>
        <v>0</v>
      </c>
      <c r="BU798" s="225">
        <f t="shared" si="2158"/>
        <v>10</v>
      </c>
      <c r="BV798" s="240">
        <v>0.76041666666666663</v>
      </c>
      <c r="BW798" s="240">
        <v>0.76041666666666663</v>
      </c>
      <c r="BX798" s="12">
        <f t="shared" si="2119"/>
        <v>0</v>
      </c>
      <c r="BY798" s="13">
        <f t="shared" si="2120"/>
        <v>0</v>
      </c>
      <c r="BZ798" s="13">
        <f t="shared" si="2121"/>
        <v>0</v>
      </c>
      <c r="CA798" s="226">
        <f t="shared" si="2122"/>
        <v>0.27083333333333331</v>
      </c>
      <c r="CB798" s="13">
        <f t="shared" si="2123"/>
        <v>6</v>
      </c>
      <c r="CC798" s="13">
        <f t="shared" si="2124"/>
        <v>30</v>
      </c>
      <c r="CD798" s="12">
        <f t="shared" si="2125"/>
        <v>9.9999999999999867E-2</v>
      </c>
      <c r="CE798" s="13">
        <f t="shared" si="2126"/>
        <v>2</v>
      </c>
      <c r="CF798" s="13">
        <f t="shared" si="2127"/>
        <v>24</v>
      </c>
      <c r="CG798" s="12">
        <f t="shared" si="2128"/>
        <v>4.1666666666666741E-2</v>
      </c>
      <c r="CH798" s="13">
        <f t="shared" si="2129"/>
        <v>1</v>
      </c>
      <c r="CI798" s="13">
        <f t="shared" si="2130"/>
        <v>0</v>
      </c>
      <c r="CJ798" s="12">
        <f t="shared" si="2131"/>
        <v>8.8194444444444464E-2</v>
      </c>
      <c r="CK798" s="13">
        <f t="shared" si="2132"/>
        <v>2</v>
      </c>
      <c r="CL798" s="13">
        <f t="shared" si="2133"/>
        <v>7</v>
      </c>
      <c r="CM798" s="62"/>
      <c r="CN798" s="62"/>
      <c r="CO798" s="62"/>
      <c r="CP798" s="12">
        <f t="shared" si="2134"/>
        <v>5.1388888888888908E-2</v>
      </c>
      <c r="CQ798" s="13">
        <f t="shared" si="2135"/>
        <v>1</v>
      </c>
      <c r="CR798" s="13">
        <f t="shared" si="2136"/>
        <v>14</v>
      </c>
      <c r="CS798" s="240">
        <v>0</v>
      </c>
      <c r="CT798" s="13">
        <f t="shared" si="2094"/>
        <v>0</v>
      </c>
      <c r="CU798" s="13">
        <f t="shared" si="2095"/>
        <v>0</v>
      </c>
      <c r="CV798" s="240">
        <v>2.4305555555555556E-2</v>
      </c>
      <c r="CW798" s="13">
        <f t="shared" si="2137"/>
        <v>0</v>
      </c>
      <c r="CX798" s="13">
        <f t="shared" si="2138"/>
        <v>35</v>
      </c>
      <c r="CY798" s="240">
        <v>0</v>
      </c>
      <c r="CZ798" s="13">
        <f t="shared" si="2139"/>
        <v>0</v>
      </c>
      <c r="DA798" s="13">
        <f t="shared" si="2140"/>
        <v>0</v>
      </c>
      <c r="DB798" s="240">
        <v>0</v>
      </c>
      <c r="DC798" s="13">
        <f t="shared" si="2141"/>
        <v>0</v>
      </c>
      <c r="DD798" s="13">
        <f t="shared" si="2142"/>
        <v>0</v>
      </c>
      <c r="DE798" s="240">
        <v>0</v>
      </c>
      <c r="DF798" s="13">
        <f t="shared" si="2143"/>
        <v>0</v>
      </c>
      <c r="DG798" s="13">
        <f t="shared" si="2144"/>
        <v>0</v>
      </c>
      <c r="DH798" s="240">
        <v>1.2499999999999999E-2</v>
      </c>
      <c r="DI798" s="13">
        <f t="shared" si="2145"/>
        <v>0</v>
      </c>
      <c r="DJ798" s="13">
        <f t="shared" si="2146"/>
        <v>18</v>
      </c>
      <c r="DK798" s="240">
        <v>3.0555555555555555E-2</v>
      </c>
      <c r="DL798" s="35">
        <f t="shared" si="2104"/>
        <v>0</v>
      </c>
      <c r="DM798" s="35">
        <f t="shared" si="2105"/>
        <v>44</v>
      </c>
      <c r="DN798" s="66">
        <f t="shared" si="2113"/>
        <v>2822645.4660000037</v>
      </c>
      <c r="DO798" s="74">
        <f t="shared" si="2020"/>
        <v>45354</v>
      </c>
      <c r="DP798" s="66">
        <f t="shared" si="2021"/>
        <v>61.315593220338982</v>
      </c>
      <c r="DQ798" s="63">
        <f t="shared" si="2022"/>
        <v>62.235865987564573</v>
      </c>
      <c r="DR798" s="66" t="e">
        <f t="shared" si="1939"/>
        <v>#NUM!</v>
      </c>
      <c r="DS798" s="96" t="e">
        <f t="shared" si="1940"/>
        <v>#NUM!</v>
      </c>
      <c r="DT798" s="66" t="e">
        <f t="shared" si="1941"/>
        <v>#NUM!</v>
      </c>
      <c r="DU798" s="66" t="e">
        <f t="shared" si="1942"/>
        <v>#NUM!</v>
      </c>
      <c r="FJ798" s="3">
        <f t="shared" si="2075"/>
        <v>0.14097222222222211</v>
      </c>
      <c r="FK798" s="3">
        <f t="shared" si="2106"/>
        <v>5.2083333333333315E-2</v>
      </c>
      <c r="FL798" s="3">
        <f t="shared" si="2107"/>
        <v>6.5277777777777768E-2</v>
      </c>
    </row>
    <row r="799" spans="1:168">
      <c r="A799" s="554">
        <f t="shared" si="2114"/>
        <v>798</v>
      </c>
      <c r="B799" s="235">
        <f t="shared" si="2076"/>
        <v>81</v>
      </c>
      <c r="C799" s="236">
        <v>40927</v>
      </c>
      <c r="D799" s="475">
        <v>1</v>
      </c>
      <c r="E799" s="238" t="s">
        <v>892</v>
      </c>
      <c r="F799" s="235">
        <v>7</v>
      </c>
      <c r="G799" s="239" t="s">
        <v>549</v>
      </c>
      <c r="H799" s="239" t="s">
        <v>456</v>
      </c>
      <c r="I799" s="239" t="s">
        <v>857</v>
      </c>
      <c r="J799" s="240">
        <v>0.6875</v>
      </c>
      <c r="K799" s="237">
        <v>3854.24</v>
      </c>
      <c r="L799" s="239" t="s">
        <v>33</v>
      </c>
      <c r="M799" s="235">
        <v>59</v>
      </c>
      <c r="N799" s="235">
        <v>0</v>
      </c>
      <c r="O799" s="239"/>
      <c r="P799" s="240">
        <v>0.6875</v>
      </c>
      <c r="Q799" s="240">
        <v>0.6875</v>
      </c>
      <c r="R799" s="12">
        <f t="shared" si="2159"/>
        <v>0</v>
      </c>
      <c r="S799" s="13">
        <f t="shared" si="2160"/>
        <v>0</v>
      </c>
      <c r="T799" s="13">
        <f t="shared" si="2161"/>
        <v>0</v>
      </c>
      <c r="U799" s="240">
        <v>0.70833333333333337</v>
      </c>
      <c r="V799" s="12">
        <f t="shared" si="2147"/>
        <v>2.083333333333337E-2</v>
      </c>
      <c r="W799" s="13">
        <f t="shared" si="2148"/>
        <v>0</v>
      </c>
      <c r="X799" s="225">
        <f t="shared" si="2149"/>
        <v>30</v>
      </c>
      <c r="Y799" s="240">
        <v>0.70833333333333337</v>
      </c>
      <c r="Z799" s="12">
        <f t="shared" si="2072"/>
        <v>0</v>
      </c>
      <c r="AA799" s="13">
        <f t="shared" si="2073"/>
        <v>0</v>
      </c>
      <c r="AB799" s="13">
        <f t="shared" si="2074"/>
        <v>0</v>
      </c>
      <c r="AC799" s="240">
        <v>0.72013888888888899</v>
      </c>
      <c r="AD799" s="12">
        <f t="shared" si="2150"/>
        <v>1.1805555555555625E-2</v>
      </c>
      <c r="AE799" s="13">
        <f t="shared" si="2151"/>
        <v>0</v>
      </c>
      <c r="AF799" s="13">
        <f t="shared" si="2152"/>
        <v>17</v>
      </c>
      <c r="AG799" s="240">
        <v>0.72222222222222221</v>
      </c>
      <c r="AH799" s="240">
        <v>0.82291666666666663</v>
      </c>
      <c r="AI799" s="12">
        <f t="shared" si="2162"/>
        <v>0.10069444444444442</v>
      </c>
      <c r="AJ799" s="225">
        <f t="shared" si="2163"/>
        <v>2</v>
      </c>
      <c r="AK799" s="225">
        <f t="shared" si="2164"/>
        <v>25</v>
      </c>
      <c r="AL799" s="240">
        <v>0.72222222222222221</v>
      </c>
      <c r="AM799" s="240">
        <v>0.82291666666666663</v>
      </c>
      <c r="AN799" s="12">
        <f t="shared" si="2082"/>
        <v>0.10069444444444442</v>
      </c>
      <c r="AO799" s="13">
        <f t="shared" si="2083"/>
        <v>2</v>
      </c>
      <c r="AP799" s="13">
        <f t="shared" si="2084"/>
        <v>25</v>
      </c>
      <c r="AQ799" s="240">
        <v>0.82986111111111116</v>
      </c>
      <c r="AR799" s="12">
        <f t="shared" si="2108"/>
        <v>6.9444444444445308E-3</v>
      </c>
      <c r="AS799" s="225">
        <f t="shared" si="2109"/>
        <v>0</v>
      </c>
      <c r="AT799" s="13">
        <f t="shared" si="2110"/>
        <v>10</v>
      </c>
      <c r="AU799" s="240">
        <v>0.8354166666666667</v>
      </c>
      <c r="AV799" s="226">
        <f t="shared" si="2111"/>
        <v>5.5555555555555358E-3</v>
      </c>
      <c r="AW799" s="13">
        <f t="shared" si="2112"/>
        <v>0</v>
      </c>
      <c r="AX799" s="13">
        <f t="shared" si="2115"/>
        <v>8</v>
      </c>
      <c r="AY799" s="240">
        <v>0.90277777777777779</v>
      </c>
      <c r="AZ799" s="12">
        <f t="shared" si="2165"/>
        <v>6.7361111111111094E-2</v>
      </c>
      <c r="BA799" s="225">
        <f t="shared" si="2166"/>
        <v>1</v>
      </c>
      <c r="BB799" s="225">
        <f t="shared" si="2167"/>
        <v>37</v>
      </c>
      <c r="BC799" s="240">
        <v>0.90277777777777779</v>
      </c>
      <c r="BD799" s="240">
        <v>0.90277777777777779</v>
      </c>
      <c r="BE799" s="12">
        <f t="shared" si="2085"/>
        <v>0</v>
      </c>
      <c r="BF799" s="13">
        <f t="shared" si="2086"/>
        <v>0</v>
      </c>
      <c r="BG799" s="13">
        <f t="shared" si="2087"/>
        <v>0</v>
      </c>
      <c r="BH799" s="240">
        <v>0.90277777777777779</v>
      </c>
      <c r="BI799" s="240">
        <v>0.90277777777777779</v>
      </c>
      <c r="BJ799" s="240"/>
      <c r="BK799" s="69">
        <f t="shared" si="2116"/>
        <v>0</v>
      </c>
      <c r="BL799" s="13">
        <f t="shared" si="2117"/>
        <v>0</v>
      </c>
      <c r="BM799" s="13">
        <f t="shared" si="2118"/>
        <v>0</v>
      </c>
      <c r="BN799" s="240">
        <v>0.90625</v>
      </c>
      <c r="BO799" s="12">
        <f t="shared" si="2153"/>
        <v>3.4722222222222099E-3</v>
      </c>
      <c r="BP799" s="225">
        <f t="shared" si="2154"/>
        <v>0</v>
      </c>
      <c r="BQ799" s="225">
        <f t="shared" si="2155"/>
        <v>5</v>
      </c>
      <c r="BR799" s="240">
        <v>0.90972222222222221</v>
      </c>
      <c r="BS799" s="12">
        <f t="shared" si="2156"/>
        <v>3.4722222222222099E-3</v>
      </c>
      <c r="BT799" s="225">
        <f t="shared" si="2157"/>
        <v>0</v>
      </c>
      <c r="BU799" s="225">
        <f t="shared" si="2158"/>
        <v>5</v>
      </c>
      <c r="BV799" s="240">
        <v>0.90972222222222221</v>
      </c>
      <c r="BW799" s="240">
        <v>0.90972222222222221</v>
      </c>
      <c r="BX799" s="12">
        <f t="shared" si="2119"/>
        <v>0</v>
      </c>
      <c r="BY799" s="13">
        <f t="shared" si="2120"/>
        <v>0</v>
      </c>
      <c r="BZ799" s="13">
        <f t="shared" si="2121"/>
        <v>0</v>
      </c>
      <c r="CA799" s="226">
        <f t="shared" si="2122"/>
        <v>0.22222222222222221</v>
      </c>
      <c r="CB799" s="13">
        <f t="shared" si="2123"/>
        <v>5</v>
      </c>
      <c r="CC799" s="13">
        <f t="shared" si="2124"/>
        <v>20</v>
      </c>
      <c r="CD799" s="12">
        <f t="shared" si="2125"/>
        <v>2.5694444444444575E-2</v>
      </c>
      <c r="CE799" s="13">
        <f t="shared" si="2126"/>
        <v>0</v>
      </c>
      <c r="CF799" s="13">
        <f t="shared" si="2127"/>
        <v>37</v>
      </c>
      <c r="CG799" s="12">
        <f t="shared" si="2128"/>
        <v>0.10069444444444442</v>
      </c>
      <c r="CH799" s="13">
        <f t="shared" si="2129"/>
        <v>2</v>
      </c>
      <c r="CI799" s="13">
        <f t="shared" si="2130"/>
        <v>25</v>
      </c>
      <c r="CJ799" s="12">
        <f t="shared" si="2131"/>
        <v>6.7361111111111094E-2</v>
      </c>
      <c r="CK799" s="13">
        <f t="shared" si="2132"/>
        <v>1</v>
      </c>
      <c r="CL799" s="13">
        <f t="shared" si="2133"/>
        <v>37</v>
      </c>
      <c r="CM799" s="62"/>
      <c r="CN799" s="62"/>
      <c r="CO799" s="62"/>
      <c r="CP799" s="12">
        <f t="shared" si="2134"/>
        <v>2.5694444444444429E-2</v>
      </c>
      <c r="CQ799" s="13">
        <f t="shared" si="2135"/>
        <v>0</v>
      </c>
      <c r="CR799" s="13">
        <f t="shared" si="2136"/>
        <v>37</v>
      </c>
      <c r="CS799" s="240">
        <v>0</v>
      </c>
      <c r="CT799" s="13">
        <f t="shared" si="2094"/>
        <v>0</v>
      </c>
      <c r="CU799" s="13">
        <f t="shared" si="2095"/>
        <v>0</v>
      </c>
      <c r="CV799" s="240">
        <v>1.3888888888888888E-2</v>
      </c>
      <c r="CW799" s="13">
        <f t="shared" si="2137"/>
        <v>0</v>
      </c>
      <c r="CX799" s="13">
        <f t="shared" si="2138"/>
        <v>20</v>
      </c>
      <c r="CY799" s="240">
        <v>0</v>
      </c>
      <c r="CZ799" s="13">
        <f t="shared" si="2139"/>
        <v>0</v>
      </c>
      <c r="DA799" s="13">
        <f t="shared" si="2140"/>
        <v>0</v>
      </c>
      <c r="DB799" s="240">
        <v>0</v>
      </c>
      <c r="DC799" s="13">
        <f t="shared" si="2141"/>
        <v>0</v>
      </c>
      <c r="DD799" s="13">
        <f t="shared" si="2142"/>
        <v>0</v>
      </c>
      <c r="DE799" s="240">
        <v>0</v>
      </c>
      <c r="DF799" s="13">
        <f t="shared" si="2143"/>
        <v>0</v>
      </c>
      <c r="DG799" s="13">
        <f t="shared" si="2144"/>
        <v>0</v>
      </c>
      <c r="DH799" s="240">
        <v>2.7777777777777776E-2</v>
      </c>
      <c r="DI799" s="13">
        <f t="shared" si="2145"/>
        <v>0</v>
      </c>
      <c r="DJ799" s="13">
        <f t="shared" si="2146"/>
        <v>40</v>
      </c>
      <c r="DK799" s="240"/>
      <c r="DL799" s="35">
        <f t="shared" si="2104"/>
        <v>0</v>
      </c>
      <c r="DM799" s="35">
        <f t="shared" si="2105"/>
        <v>0</v>
      </c>
      <c r="DN799" s="66">
        <f t="shared" si="2113"/>
        <v>2826499.706000004</v>
      </c>
      <c r="DO799" s="74">
        <f t="shared" si="2020"/>
        <v>45413</v>
      </c>
      <c r="DP799" s="66">
        <f t="shared" si="2021"/>
        <v>65.326101694915252</v>
      </c>
      <c r="DQ799" s="63">
        <f t="shared" si="2022"/>
        <v>62.23988078303578</v>
      </c>
      <c r="DR799" s="66" t="e">
        <f t="shared" si="1939"/>
        <v>#NUM!</v>
      </c>
      <c r="DS799" s="96" t="e">
        <f t="shared" si="1940"/>
        <v>#NUM!</v>
      </c>
      <c r="DT799" s="66" t="e">
        <f t="shared" si="1941"/>
        <v>#NUM!</v>
      </c>
      <c r="DU799" s="66" t="e">
        <f t="shared" si="1942"/>
        <v>#NUM!</v>
      </c>
      <c r="FJ799" s="3">
        <f t="shared" si="2075"/>
        <v>5.4166666666666696E-2</v>
      </c>
      <c r="FK799" s="3">
        <f t="shared" si="2106"/>
        <v>3.2638888888888995E-2</v>
      </c>
      <c r="FL799" s="3">
        <f t="shared" si="2107"/>
        <v>6.9444444444445308E-3</v>
      </c>
    </row>
    <row r="800" spans="1:168">
      <c r="A800" s="554">
        <f t="shared" si="2114"/>
        <v>799</v>
      </c>
      <c r="B800" s="235">
        <f t="shared" si="2076"/>
        <v>82</v>
      </c>
      <c r="C800" s="236">
        <v>40927</v>
      </c>
      <c r="D800" s="475">
        <v>1</v>
      </c>
      <c r="E800" s="238" t="s">
        <v>916</v>
      </c>
      <c r="F800" s="235">
        <v>2</v>
      </c>
      <c r="G800" s="239" t="s">
        <v>492</v>
      </c>
      <c r="H800" s="239" t="s">
        <v>413</v>
      </c>
      <c r="I800" s="239" t="s">
        <v>689</v>
      </c>
      <c r="J800" s="240">
        <v>0.95833333333333337</v>
      </c>
      <c r="K800" s="237">
        <v>3453.58</v>
      </c>
      <c r="L800" s="239" t="s">
        <v>34</v>
      </c>
      <c r="M800" s="235">
        <v>59</v>
      </c>
      <c r="N800" s="235">
        <v>0</v>
      </c>
      <c r="O800" s="239"/>
      <c r="P800" s="240">
        <v>0.95833333333333337</v>
      </c>
      <c r="Q800" s="240">
        <v>0.95833333333333337</v>
      </c>
      <c r="R800" s="12">
        <f t="shared" si="2159"/>
        <v>0</v>
      </c>
      <c r="S800" s="13">
        <f t="shared" si="2160"/>
        <v>0</v>
      </c>
      <c r="T800" s="13">
        <f t="shared" si="2161"/>
        <v>0</v>
      </c>
      <c r="U800" s="240">
        <v>0.99305555555555547</v>
      </c>
      <c r="V800" s="12">
        <f t="shared" si="2147"/>
        <v>3.4722222222222099E-2</v>
      </c>
      <c r="W800" s="13">
        <f t="shared" si="2148"/>
        <v>0</v>
      </c>
      <c r="X800" s="225">
        <f t="shared" si="2149"/>
        <v>50</v>
      </c>
      <c r="Y800" s="240">
        <v>0.99652777777777779</v>
      </c>
      <c r="Z800" s="12">
        <f t="shared" si="2072"/>
        <v>3.4722222222223209E-3</v>
      </c>
      <c r="AA800" s="13">
        <f t="shared" si="2073"/>
        <v>0</v>
      </c>
      <c r="AB800" s="13">
        <f t="shared" si="2074"/>
        <v>5</v>
      </c>
      <c r="AC800" s="240">
        <v>1.0104166666666667</v>
      </c>
      <c r="AD800" s="12">
        <f t="shared" si="2150"/>
        <v>1.3888888888888951E-2</v>
      </c>
      <c r="AE800" s="13">
        <f t="shared" si="2151"/>
        <v>0</v>
      </c>
      <c r="AF800" s="13">
        <f t="shared" si="2152"/>
        <v>20</v>
      </c>
      <c r="AG800" s="240">
        <v>1.0138888888888888</v>
      </c>
      <c r="AH800" s="240">
        <v>1.0590277777777779</v>
      </c>
      <c r="AI800" s="12">
        <f t="shared" si="2162"/>
        <v>4.5138888888889062E-2</v>
      </c>
      <c r="AJ800" s="225">
        <f t="shared" si="2163"/>
        <v>1</v>
      </c>
      <c r="AK800" s="225">
        <f t="shared" si="2164"/>
        <v>5</v>
      </c>
      <c r="AL800" s="240">
        <v>1.0138888888888888</v>
      </c>
      <c r="AM800" s="240">
        <v>1.0590277777777779</v>
      </c>
      <c r="AN800" s="12">
        <f t="shared" si="2082"/>
        <v>4.5138888888889062E-2</v>
      </c>
      <c r="AO800" s="13">
        <f t="shared" si="2083"/>
        <v>1</v>
      </c>
      <c r="AP800" s="13">
        <f t="shared" si="2084"/>
        <v>5</v>
      </c>
      <c r="AQ800" s="240">
        <v>1.0659722222222221</v>
      </c>
      <c r="AR800" s="12">
        <f t="shared" si="2108"/>
        <v>6.9444444444441977E-3</v>
      </c>
      <c r="AS800" s="225">
        <f t="shared" si="2109"/>
        <v>0</v>
      </c>
      <c r="AT800" s="13">
        <f t="shared" si="2110"/>
        <v>10</v>
      </c>
      <c r="AU800" s="240">
        <v>1.0666666666666667</v>
      </c>
      <c r="AV800" s="226">
        <f t="shared" si="2111"/>
        <v>6.94444444444553E-4</v>
      </c>
      <c r="AW800" s="13">
        <f t="shared" si="2112"/>
        <v>0</v>
      </c>
      <c r="AX800" s="13">
        <f t="shared" si="2115"/>
        <v>1</v>
      </c>
      <c r="AY800" s="240">
        <v>1.2069444444444444</v>
      </c>
      <c r="AZ800" s="12">
        <f t="shared" si="2165"/>
        <v>0.14027777777777772</v>
      </c>
      <c r="BA800" s="225">
        <f t="shared" si="2166"/>
        <v>3</v>
      </c>
      <c r="BB800" s="225">
        <f t="shared" si="2167"/>
        <v>22</v>
      </c>
      <c r="BC800" s="240">
        <v>1.2069444444444444</v>
      </c>
      <c r="BD800" s="240">
        <v>1.2069444444444444</v>
      </c>
      <c r="BE800" s="12">
        <f t="shared" si="2085"/>
        <v>0</v>
      </c>
      <c r="BF800" s="13">
        <f t="shared" si="2086"/>
        <v>0</v>
      </c>
      <c r="BG800" s="13">
        <f t="shared" si="2087"/>
        <v>0</v>
      </c>
      <c r="BH800" s="240">
        <v>1.2069444444444444</v>
      </c>
      <c r="BI800" s="240">
        <v>1.2069444444444444</v>
      </c>
      <c r="BJ800" s="240"/>
      <c r="BK800" s="69">
        <f t="shared" si="2116"/>
        <v>0</v>
      </c>
      <c r="BL800" s="13">
        <f t="shared" si="2117"/>
        <v>0</v>
      </c>
      <c r="BM800" s="13">
        <f t="shared" si="2118"/>
        <v>0</v>
      </c>
      <c r="BN800" s="240">
        <v>1.21875</v>
      </c>
      <c r="BO800" s="12">
        <f t="shared" si="2153"/>
        <v>1.1805555555555625E-2</v>
      </c>
      <c r="BP800" s="225">
        <f t="shared" si="2154"/>
        <v>0</v>
      </c>
      <c r="BQ800" s="225">
        <f t="shared" si="2155"/>
        <v>17</v>
      </c>
      <c r="BR800" s="240">
        <v>1.2395833333333333</v>
      </c>
      <c r="BS800" s="12">
        <f t="shared" si="2156"/>
        <v>2.0833333333333259E-2</v>
      </c>
      <c r="BT800" s="225">
        <f t="shared" si="2157"/>
        <v>0</v>
      </c>
      <c r="BU800" s="225">
        <f t="shared" si="2158"/>
        <v>30</v>
      </c>
      <c r="BV800" s="240">
        <v>1.2395833333333333</v>
      </c>
      <c r="BW800" s="240">
        <v>1.2395833333333333</v>
      </c>
      <c r="BX800" s="12">
        <f t="shared" si="2119"/>
        <v>0</v>
      </c>
      <c r="BY800" s="13">
        <f t="shared" si="2120"/>
        <v>0</v>
      </c>
      <c r="BZ800" s="13">
        <f t="shared" si="2121"/>
        <v>0</v>
      </c>
      <c r="CA800" s="226">
        <f t="shared" si="2122"/>
        <v>0.28124999999999989</v>
      </c>
      <c r="CB800" s="13">
        <f t="shared" si="2123"/>
        <v>6</v>
      </c>
      <c r="CC800" s="13">
        <f t="shared" si="2124"/>
        <v>45</v>
      </c>
      <c r="CD800" s="12">
        <f t="shared" si="2125"/>
        <v>5.3472222222222032E-2</v>
      </c>
      <c r="CE800" s="13">
        <f t="shared" si="2126"/>
        <v>1</v>
      </c>
      <c r="CF800" s="13">
        <f t="shared" si="2127"/>
        <v>17</v>
      </c>
      <c r="CG800" s="12">
        <f t="shared" si="2128"/>
        <v>4.5138888888889062E-2</v>
      </c>
      <c r="CH800" s="13">
        <f t="shared" si="2129"/>
        <v>1</v>
      </c>
      <c r="CI800" s="13">
        <f t="shared" si="2130"/>
        <v>5</v>
      </c>
      <c r="CJ800" s="12">
        <f t="shared" si="2131"/>
        <v>0.14027777777777772</v>
      </c>
      <c r="CK800" s="13">
        <f t="shared" si="2132"/>
        <v>3</v>
      </c>
      <c r="CL800" s="13">
        <f t="shared" si="2133"/>
        <v>22</v>
      </c>
      <c r="CM800" s="62"/>
      <c r="CN800" s="62"/>
      <c r="CO800" s="62"/>
      <c r="CP800" s="12">
        <f t="shared" si="2134"/>
        <v>6.0416666666666619E-2</v>
      </c>
      <c r="CQ800" s="13">
        <f t="shared" si="2135"/>
        <v>1</v>
      </c>
      <c r="CR800" s="13">
        <f t="shared" si="2136"/>
        <v>27</v>
      </c>
      <c r="CS800" s="240">
        <v>0</v>
      </c>
      <c r="CT800" s="13">
        <f t="shared" si="2094"/>
        <v>0</v>
      </c>
      <c r="CU800" s="13">
        <f t="shared" si="2095"/>
        <v>0</v>
      </c>
      <c r="CV800" s="240">
        <v>0</v>
      </c>
      <c r="CW800" s="13">
        <f t="shared" si="2137"/>
        <v>0</v>
      </c>
      <c r="CX800" s="13">
        <f t="shared" si="2138"/>
        <v>0</v>
      </c>
      <c r="CY800" s="240">
        <v>0</v>
      </c>
      <c r="CZ800" s="13">
        <f t="shared" si="2139"/>
        <v>0</v>
      </c>
      <c r="DA800" s="13">
        <f t="shared" si="2140"/>
        <v>0</v>
      </c>
      <c r="DB800" s="240">
        <v>0</v>
      </c>
      <c r="DC800" s="13">
        <f t="shared" si="2141"/>
        <v>0</v>
      </c>
      <c r="DD800" s="13">
        <f t="shared" si="2142"/>
        <v>0</v>
      </c>
      <c r="DE800" s="240">
        <v>0</v>
      </c>
      <c r="DF800" s="13">
        <f t="shared" si="2143"/>
        <v>0</v>
      </c>
      <c r="DG800" s="13">
        <f t="shared" si="2144"/>
        <v>0</v>
      </c>
      <c r="DH800" s="240">
        <v>7.9861111111111105E-2</v>
      </c>
      <c r="DI800" s="13">
        <f t="shared" si="2145"/>
        <v>1</v>
      </c>
      <c r="DJ800" s="13">
        <f t="shared" si="2146"/>
        <v>55</v>
      </c>
      <c r="DK800" s="240"/>
      <c r="DL800" s="35">
        <f t="shared" si="2104"/>
        <v>0</v>
      </c>
      <c r="DM800" s="35">
        <f t="shared" si="2105"/>
        <v>0</v>
      </c>
      <c r="DN800" s="66">
        <f t="shared" si="2113"/>
        <v>2829953.286000004</v>
      </c>
      <c r="DO800" s="74">
        <f t="shared" si="2020"/>
        <v>45472</v>
      </c>
      <c r="DP800" s="66">
        <f t="shared" si="2021"/>
        <v>58.535254237288136</v>
      </c>
      <c r="DQ800" s="63">
        <f t="shared" si="2022"/>
        <v>62.235074023575038</v>
      </c>
      <c r="DR800" s="66" t="e">
        <f t="shared" si="1939"/>
        <v>#NUM!</v>
      </c>
      <c r="DS800" s="96" t="e">
        <f t="shared" si="1940"/>
        <v>#NUM!</v>
      </c>
      <c r="DT800" s="66" t="e">
        <f t="shared" si="1941"/>
        <v>#NUM!</v>
      </c>
      <c r="DU800" s="66" t="e">
        <f t="shared" si="1942"/>
        <v>#NUM!</v>
      </c>
      <c r="FJ800" s="3">
        <f t="shared" si="2075"/>
        <v>9.5833333333333104E-2</v>
      </c>
      <c r="FK800" s="3">
        <f t="shared" si="2106"/>
        <v>5.208333333333337E-2</v>
      </c>
      <c r="FL800" s="3">
        <f t="shared" si="2107"/>
        <v>6.9444444444441977E-3</v>
      </c>
    </row>
    <row r="801" spans="1:168" ht="30">
      <c r="A801" s="554">
        <f t="shared" si="2114"/>
        <v>800</v>
      </c>
      <c r="B801" s="235">
        <f t="shared" si="2076"/>
        <v>83</v>
      </c>
      <c r="C801" s="236">
        <v>40928</v>
      </c>
      <c r="D801" s="475">
        <v>1</v>
      </c>
      <c r="E801" s="238" t="s">
        <v>894</v>
      </c>
      <c r="F801" s="235">
        <v>4</v>
      </c>
      <c r="G801" s="239" t="s">
        <v>445</v>
      </c>
      <c r="H801" s="239" t="s">
        <v>932</v>
      </c>
      <c r="I801" s="239" t="s">
        <v>896</v>
      </c>
      <c r="J801" s="240">
        <v>7.6388888888888895E-2</v>
      </c>
      <c r="K801" s="237">
        <v>3696.3</v>
      </c>
      <c r="L801" s="239" t="s">
        <v>33</v>
      </c>
      <c r="M801" s="235">
        <v>59</v>
      </c>
      <c r="N801" s="235">
        <v>0</v>
      </c>
      <c r="O801" s="239"/>
      <c r="P801" s="240">
        <v>7.6388888888888895E-2</v>
      </c>
      <c r="Q801" s="240">
        <v>7.6388888888888895E-2</v>
      </c>
      <c r="R801" s="12">
        <f t="shared" si="2159"/>
        <v>0</v>
      </c>
      <c r="S801" s="13">
        <f t="shared" si="2160"/>
        <v>0</v>
      </c>
      <c r="T801" s="13">
        <f t="shared" si="2161"/>
        <v>0</v>
      </c>
      <c r="U801" s="240">
        <v>0.10416666666666667</v>
      </c>
      <c r="V801" s="12">
        <f t="shared" si="2147"/>
        <v>2.7777777777777776E-2</v>
      </c>
      <c r="W801" s="13">
        <f t="shared" si="2148"/>
        <v>0</v>
      </c>
      <c r="X801" s="225">
        <f t="shared" si="2149"/>
        <v>40</v>
      </c>
      <c r="Y801" s="240">
        <v>0.10416666666666667</v>
      </c>
      <c r="Z801" s="12">
        <f t="shared" si="2072"/>
        <v>0</v>
      </c>
      <c r="AA801" s="13">
        <f t="shared" si="2073"/>
        <v>0</v>
      </c>
      <c r="AB801" s="13">
        <f t="shared" si="2074"/>
        <v>0</v>
      </c>
      <c r="AC801" s="240">
        <v>0.125</v>
      </c>
      <c r="AD801" s="12">
        <f t="shared" si="2150"/>
        <v>2.0833333333333329E-2</v>
      </c>
      <c r="AE801" s="13">
        <f t="shared" si="2151"/>
        <v>0</v>
      </c>
      <c r="AF801" s="13">
        <f t="shared" si="2152"/>
        <v>30</v>
      </c>
      <c r="AG801" s="240">
        <v>0.13194444444444445</v>
      </c>
      <c r="AH801" s="240">
        <v>0.1875</v>
      </c>
      <c r="AI801" s="12">
        <f t="shared" si="2162"/>
        <v>5.5555555555555552E-2</v>
      </c>
      <c r="AJ801" s="225">
        <f t="shared" si="2163"/>
        <v>1</v>
      </c>
      <c r="AK801" s="225">
        <f t="shared" si="2164"/>
        <v>20</v>
      </c>
      <c r="AL801" s="240">
        <v>0.13194444444444445</v>
      </c>
      <c r="AM801" s="240">
        <v>0.1875</v>
      </c>
      <c r="AN801" s="12">
        <f t="shared" si="2082"/>
        <v>5.5555555555555552E-2</v>
      </c>
      <c r="AO801" s="13">
        <f t="shared" si="2083"/>
        <v>1</v>
      </c>
      <c r="AP801" s="13">
        <f t="shared" si="2084"/>
        <v>20</v>
      </c>
      <c r="AQ801" s="240">
        <v>0.29236111111111113</v>
      </c>
      <c r="AR801" s="12">
        <f t="shared" si="2108"/>
        <v>0.10486111111111113</v>
      </c>
      <c r="AS801" s="225">
        <f t="shared" si="2109"/>
        <v>2</v>
      </c>
      <c r="AT801" s="13">
        <f t="shared" si="2110"/>
        <v>31</v>
      </c>
      <c r="AU801" s="240">
        <v>0.29375000000000001</v>
      </c>
      <c r="AV801" s="226">
        <f t="shared" si="2111"/>
        <v>1.388888888888884E-3</v>
      </c>
      <c r="AW801" s="13">
        <f t="shared" si="2112"/>
        <v>0</v>
      </c>
      <c r="AX801" s="13">
        <f t="shared" si="2115"/>
        <v>2</v>
      </c>
      <c r="AY801" s="240">
        <v>0.37291666666666662</v>
      </c>
      <c r="AZ801" s="12">
        <f t="shared" si="2165"/>
        <v>7.9166666666666607E-2</v>
      </c>
      <c r="BA801" s="225">
        <f t="shared" si="2166"/>
        <v>1</v>
      </c>
      <c r="BB801" s="225">
        <f t="shared" si="2167"/>
        <v>54</v>
      </c>
      <c r="BC801" s="240">
        <v>0.37291666666666662</v>
      </c>
      <c r="BD801" s="240">
        <v>0.37291666666666662</v>
      </c>
      <c r="BE801" s="12">
        <f t="shared" si="2085"/>
        <v>0</v>
      </c>
      <c r="BF801" s="13">
        <f t="shared" si="2086"/>
        <v>0</v>
      </c>
      <c r="BG801" s="13">
        <f t="shared" si="2087"/>
        <v>0</v>
      </c>
      <c r="BH801" s="240">
        <v>0.37291666666666662</v>
      </c>
      <c r="BI801" s="240">
        <v>0.37291666666666662</v>
      </c>
      <c r="BJ801" s="240"/>
      <c r="BK801" s="69">
        <f t="shared" si="2116"/>
        <v>0</v>
      </c>
      <c r="BL801" s="13">
        <f t="shared" si="2117"/>
        <v>0</v>
      </c>
      <c r="BM801" s="13">
        <f t="shared" si="2118"/>
        <v>0</v>
      </c>
      <c r="BN801" s="240">
        <v>0.37847222222222227</v>
      </c>
      <c r="BO801" s="12">
        <f t="shared" si="2153"/>
        <v>5.5555555555556468E-3</v>
      </c>
      <c r="BP801" s="225">
        <f t="shared" si="2154"/>
        <v>0</v>
      </c>
      <c r="BQ801" s="225">
        <f t="shared" si="2155"/>
        <v>8</v>
      </c>
      <c r="BR801" s="240">
        <v>0.38541666666666669</v>
      </c>
      <c r="BS801" s="12">
        <f t="shared" si="2156"/>
        <v>6.9444444444444198E-3</v>
      </c>
      <c r="BT801" s="225">
        <f t="shared" si="2157"/>
        <v>0</v>
      </c>
      <c r="BU801" s="225">
        <f t="shared" si="2158"/>
        <v>10</v>
      </c>
      <c r="BV801" s="240">
        <v>0.38541666666666669</v>
      </c>
      <c r="BW801" s="240">
        <v>0.38541666666666669</v>
      </c>
      <c r="BX801" s="12">
        <f t="shared" si="2119"/>
        <v>0</v>
      </c>
      <c r="BY801" s="13">
        <f t="shared" si="2120"/>
        <v>0</v>
      </c>
      <c r="BZ801" s="13">
        <f t="shared" si="2121"/>
        <v>0</v>
      </c>
      <c r="CA801" s="226">
        <f t="shared" si="2122"/>
        <v>0.30902777777777779</v>
      </c>
      <c r="CB801" s="13">
        <f t="shared" si="2123"/>
        <v>7</v>
      </c>
      <c r="CC801" s="13">
        <f t="shared" si="2124"/>
        <v>25</v>
      </c>
      <c r="CD801" s="12">
        <f t="shared" si="2125"/>
        <v>0.13819444444444451</v>
      </c>
      <c r="CE801" s="13">
        <f t="shared" si="2126"/>
        <v>3</v>
      </c>
      <c r="CF801" s="13">
        <f t="shared" si="2127"/>
        <v>19</v>
      </c>
      <c r="CG801" s="12">
        <f t="shared" si="2128"/>
        <v>5.5555555555555552E-2</v>
      </c>
      <c r="CH801" s="13">
        <f t="shared" si="2129"/>
        <v>1</v>
      </c>
      <c r="CI801" s="13">
        <f t="shared" si="2130"/>
        <v>20</v>
      </c>
      <c r="CJ801" s="12">
        <f t="shared" si="2131"/>
        <v>7.9166666666666607E-2</v>
      </c>
      <c r="CK801" s="13">
        <f t="shared" si="2132"/>
        <v>1</v>
      </c>
      <c r="CL801" s="13">
        <f t="shared" si="2133"/>
        <v>54</v>
      </c>
      <c r="CM801" s="62"/>
      <c r="CN801" s="62"/>
      <c r="CO801" s="62"/>
      <c r="CP801" s="12">
        <f t="shared" si="2134"/>
        <v>6.2499999999999944E-2</v>
      </c>
      <c r="CQ801" s="13">
        <f t="shared" si="2135"/>
        <v>1</v>
      </c>
      <c r="CR801" s="13">
        <f t="shared" si="2136"/>
        <v>30</v>
      </c>
      <c r="CS801" s="240">
        <v>0</v>
      </c>
      <c r="CT801" s="13">
        <f t="shared" si="2094"/>
        <v>0</v>
      </c>
      <c r="CU801" s="13">
        <f t="shared" si="2095"/>
        <v>0</v>
      </c>
      <c r="CV801" s="240">
        <v>4.8611111111111112E-3</v>
      </c>
      <c r="CW801" s="13">
        <f t="shared" si="2137"/>
        <v>0</v>
      </c>
      <c r="CX801" s="13">
        <f t="shared" si="2138"/>
        <v>7</v>
      </c>
      <c r="CY801" s="240">
        <v>0</v>
      </c>
      <c r="CZ801" s="13">
        <f t="shared" si="2139"/>
        <v>0</v>
      </c>
      <c r="DA801" s="13">
        <f t="shared" si="2140"/>
        <v>0</v>
      </c>
      <c r="DB801" s="240">
        <v>0</v>
      </c>
      <c r="DC801" s="13">
        <f t="shared" si="2141"/>
        <v>0</v>
      </c>
      <c r="DD801" s="13">
        <f t="shared" si="2142"/>
        <v>0</v>
      </c>
      <c r="DE801" s="240">
        <v>0</v>
      </c>
      <c r="DF801" s="13">
        <f t="shared" si="2143"/>
        <v>0</v>
      </c>
      <c r="DG801" s="13">
        <f t="shared" si="2144"/>
        <v>0</v>
      </c>
      <c r="DH801" s="240">
        <v>1.1805555555555555E-2</v>
      </c>
      <c r="DI801" s="13">
        <f t="shared" si="2145"/>
        <v>0</v>
      </c>
      <c r="DJ801" s="13">
        <f t="shared" si="2146"/>
        <v>17</v>
      </c>
      <c r="DK801" s="240">
        <v>0</v>
      </c>
      <c r="DL801" s="35">
        <f t="shared" si="2104"/>
        <v>0</v>
      </c>
      <c r="DM801" s="35">
        <f t="shared" si="2105"/>
        <v>0</v>
      </c>
      <c r="DN801" s="66">
        <f t="shared" si="2113"/>
        <v>2833649.5860000039</v>
      </c>
      <c r="DO801" s="74">
        <f t="shared" si="2020"/>
        <v>45531</v>
      </c>
      <c r="DP801" s="66">
        <f t="shared" si="2021"/>
        <v>62.649152542372882</v>
      </c>
      <c r="DQ801" s="63">
        <f t="shared" si="2022"/>
        <v>62.235610594979327</v>
      </c>
      <c r="DR801" s="66" t="e">
        <f t="shared" si="1939"/>
        <v>#NUM!</v>
      </c>
      <c r="DS801" s="96" t="e">
        <f t="shared" si="1940"/>
        <v>#NUM!</v>
      </c>
      <c r="DT801" s="66" t="e">
        <f t="shared" si="1941"/>
        <v>#NUM!</v>
      </c>
      <c r="DU801" s="66" t="e">
        <f t="shared" si="1942"/>
        <v>#NUM!</v>
      </c>
      <c r="FJ801" s="3">
        <f t="shared" si="2075"/>
        <v>0.17430555555555563</v>
      </c>
      <c r="FK801" s="3">
        <f t="shared" si="2106"/>
        <v>4.8611111111111105E-2</v>
      </c>
      <c r="FL801" s="3">
        <f t="shared" si="2107"/>
        <v>0.10486111111111113</v>
      </c>
    </row>
    <row r="802" spans="1:168">
      <c r="A802" s="554">
        <f t="shared" si="2114"/>
        <v>801</v>
      </c>
      <c r="B802" s="235">
        <f t="shared" si="2076"/>
        <v>84</v>
      </c>
      <c r="C802" s="236">
        <v>40928</v>
      </c>
      <c r="D802" s="475">
        <v>1</v>
      </c>
      <c r="E802" s="238" t="s">
        <v>863</v>
      </c>
      <c r="F802" s="235">
        <v>29</v>
      </c>
      <c r="G802" s="239" t="s">
        <v>38</v>
      </c>
      <c r="H802" s="239" t="s">
        <v>922</v>
      </c>
      <c r="I802" s="239" t="s">
        <v>921</v>
      </c>
      <c r="J802" s="240">
        <v>0.36805555555555558</v>
      </c>
      <c r="K802" s="237">
        <v>3297.6</v>
      </c>
      <c r="L802" s="239" t="s">
        <v>34</v>
      </c>
      <c r="M802" s="235">
        <v>56</v>
      </c>
      <c r="N802" s="235">
        <v>3</v>
      </c>
      <c r="O802" s="239"/>
      <c r="P802" s="240">
        <v>0.36805555555555558</v>
      </c>
      <c r="Q802" s="240">
        <v>0.36805555555555558</v>
      </c>
      <c r="R802" s="12">
        <f t="shared" si="2159"/>
        <v>0</v>
      </c>
      <c r="S802" s="13">
        <f t="shared" si="2160"/>
        <v>0</v>
      </c>
      <c r="T802" s="13">
        <f t="shared" si="2161"/>
        <v>0</v>
      </c>
      <c r="U802" s="240">
        <v>0.375</v>
      </c>
      <c r="V802" s="12">
        <f t="shared" si="2147"/>
        <v>6.9444444444444198E-3</v>
      </c>
      <c r="W802" s="13">
        <f t="shared" si="2148"/>
        <v>0</v>
      </c>
      <c r="X802" s="225">
        <f t="shared" si="2149"/>
        <v>10</v>
      </c>
      <c r="Y802" s="240">
        <v>0.375</v>
      </c>
      <c r="Z802" s="12">
        <f t="shared" si="2072"/>
        <v>0</v>
      </c>
      <c r="AA802" s="13">
        <f t="shared" si="2073"/>
        <v>0</v>
      </c>
      <c r="AB802" s="13">
        <f t="shared" si="2074"/>
        <v>0</v>
      </c>
      <c r="AC802" s="240">
        <v>0.40138888888888885</v>
      </c>
      <c r="AD802" s="12">
        <f t="shared" si="2150"/>
        <v>2.6388888888888851E-2</v>
      </c>
      <c r="AE802" s="13">
        <f t="shared" si="2151"/>
        <v>0</v>
      </c>
      <c r="AF802" s="13">
        <f t="shared" si="2152"/>
        <v>38</v>
      </c>
      <c r="AG802" s="240">
        <v>0.40277777777777773</v>
      </c>
      <c r="AH802" s="240">
        <v>0.44444444444444442</v>
      </c>
      <c r="AI802" s="12">
        <f t="shared" si="2162"/>
        <v>4.1666666666666685E-2</v>
      </c>
      <c r="AJ802" s="225">
        <f t="shared" si="2163"/>
        <v>1</v>
      </c>
      <c r="AK802" s="225">
        <f t="shared" si="2164"/>
        <v>0</v>
      </c>
      <c r="AL802" s="240">
        <v>0.40277777777777773</v>
      </c>
      <c r="AM802" s="240">
        <v>0.44444444444444442</v>
      </c>
      <c r="AN802" s="12">
        <f t="shared" si="2082"/>
        <v>4.1666666666666685E-2</v>
      </c>
      <c r="AO802" s="13">
        <f t="shared" si="2083"/>
        <v>1</v>
      </c>
      <c r="AP802" s="13">
        <f t="shared" si="2084"/>
        <v>0</v>
      </c>
      <c r="AQ802" s="240">
        <v>0.44722222222222219</v>
      </c>
      <c r="AR802" s="12">
        <f t="shared" si="2108"/>
        <v>2.7777777777777679E-3</v>
      </c>
      <c r="AS802" s="225">
        <f t="shared" si="2109"/>
        <v>0</v>
      </c>
      <c r="AT802" s="13">
        <f t="shared" si="2110"/>
        <v>4</v>
      </c>
      <c r="AU802" s="240">
        <v>0.44861111111111113</v>
      </c>
      <c r="AV802" s="226">
        <f t="shared" si="2111"/>
        <v>1.3888888888889395E-3</v>
      </c>
      <c r="AW802" s="13">
        <f t="shared" si="2112"/>
        <v>0</v>
      </c>
      <c r="AX802" s="13">
        <f t="shared" si="2115"/>
        <v>2</v>
      </c>
      <c r="AY802" s="240">
        <v>0.53472222222222221</v>
      </c>
      <c r="AZ802" s="12">
        <f t="shared" si="2165"/>
        <v>8.6111111111111083E-2</v>
      </c>
      <c r="BA802" s="225">
        <f t="shared" si="2166"/>
        <v>2</v>
      </c>
      <c r="BB802" s="225">
        <f t="shared" si="2167"/>
        <v>4</v>
      </c>
      <c r="BC802" s="240">
        <v>0.53472222222222221</v>
      </c>
      <c r="BD802" s="240">
        <v>0.53472222222222221</v>
      </c>
      <c r="BE802" s="12">
        <f t="shared" si="2085"/>
        <v>0</v>
      </c>
      <c r="BF802" s="13">
        <f t="shared" si="2086"/>
        <v>0</v>
      </c>
      <c r="BG802" s="13">
        <f t="shared" si="2087"/>
        <v>0</v>
      </c>
      <c r="BH802" s="240">
        <v>0.53472222222222221</v>
      </c>
      <c r="BI802" s="240">
        <v>0.53472222222222221</v>
      </c>
      <c r="BJ802" s="240"/>
      <c r="BK802" s="69">
        <f t="shared" si="2116"/>
        <v>0</v>
      </c>
      <c r="BL802" s="13">
        <f t="shared" si="2117"/>
        <v>0</v>
      </c>
      <c r="BM802" s="13">
        <f t="shared" si="2118"/>
        <v>0</v>
      </c>
      <c r="BN802" s="240">
        <v>0.53819444444444442</v>
      </c>
      <c r="BO802" s="12">
        <f t="shared" si="2153"/>
        <v>3.4722222222222099E-3</v>
      </c>
      <c r="BP802" s="225">
        <f t="shared" si="2154"/>
        <v>0</v>
      </c>
      <c r="BQ802" s="225">
        <f t="shared" si="2155"/>
        <v>5</v>
      </c>
      <c r="BR802" s="240">
        <v>0.54166666666666663</v>
      </c>
      <c r="BS802" s="12">
        <f t="shared" si="2156"/>
        <v>3.4722222222222099E-3</v>
      </c>
      <c r="BT802" s="225">
        <f t="shared" si="2157"/>
        <v>0</v>
      </c>
      <c r="BU802" s="225">
        <f t="shared" si="2158"/>
        <v>5</v>
      </c>
      <c r="BV802" s="240">
        <v>0.54166666666666663</v>
      </c>
      <c r="BW802" s="240">
        <v>0.54166666666666663</v>
      </c>
      <c r="BX802" s="12">
        <f t="shared" si="2119"/>
        <v>0</v>
      </c>
      <c r="BY802" s="13">
        <f t="shared" si="2120"/>
        <v>0</v>
      </c>
      <c r="BZ802" s="13">
        <f t="shared" si="2121"/>
        <v>0</v>
      </c>
      <c r="CA802" s="226">
        <f t="shared" si="2122"/>
        <v>0.17361111111111105</v>
      </c>
      <c r="CB802" s="13">
        <f t="shared" si="2123"/>
        <v>4</v>
      </c>
      <c r="CC802" s="13">
        <f t="shared" si="2124"/>
        <v>10</v>
      </c>
      <c r="CD802" s="12">
        <f t="shared" si="2125"/>
        <v>3.6111111111111038E-2</v>
      </c>
      <c r="CE802" s="13">
        <f t="shared" si="2126"/>
        <v>0</v>
      </c>
      <c r="CF802" s="13">
        <f t="shared" si="2127"/>
        <v>52</v>
      </c>
      <c r="CG802" s="12">
        <f t="shared" si="2128"/>
        <v>4.1666666666666685E-2</v>
      </c>
      <c r="CH802" s="13">
        <f t="shared" si="2129"/>
        <v>1</v>
      </c>
      <c r="CI802" s="13">
        <f t="shared" si="2130"/>
        <v>0</v>
      </c>
      <c r="CJ802" s="12">
        <f t="shared" si="2131"/>
        <v>8.6111111111111083E-2</v>
      </c>
      <c r="CK802" s="13">
        <f t="shared" si="2132"/>
        <v>2</v>
      </c>
      <c r="CL802" s="13">
        <f t="shared" si="2133"/>
        <v>4</v>
      </c>
      <c r="CM802" s="62"/>
      <c r="CN802" s="62"/>
      <c r="CO802" s="62"/>
      <c r="CP802" s="12">
        <f t="shared" si="2134"/>
        <v>5.972222222222219E-2</v>
      </c>
      <c r="CQ802" s="13">
        <f t="shared" si="2135"/>
        <v>1</v>
      </c>
      <c r="CR802" s="13">
        <f t="shared" si="2136"/>
        <v>26</v>
      </c>
      <c r="CS802" s="240">
        <v>0</v>
      </c>
      <c r="CT802" s="13">
        <f t="shared" si="2094"/>
        <v>0</v>
      </c>
      <c r="CU802" s="13">
        <f t="shared" si="2095"/>
        <v>0</v>
      </c>
      <c r="CV802" s="240">
        <v>0</v>
      </c>
      <c r="CW802" s="13">
        <f t="shared" si="2137"/>
        <v>0</v>
      </c>
      <c r="CX802" s="13">
        <f t="shared" si="2138"/>
        <v>0</v>
      </c>
      <c r="CY802" s="240">
        <v>0</v>
      </c>
      <c r="CZ802" s="13">
        <f t="shared" si="2139"/>
        <v>0</v>
      </c>
      <c r="DA802" s="13">
        <f t="shared" si="2140"/>
        <v>0</v>
      </c>
      <c r="DB802" s="240">
        <v>0</v>
      </c>
      <c r="DC802" s="13">
        <f t="shared" si="2141"/>
        <v>0</v>
      </c>
      <c r="DD802" s="13">
        <f t="shared" si="2142"/>
        <v>0</v>
      </c>
      <c r="DE802" s="240">
        <v>0</v>
      </c>
      <c r="DF802" s="13">
        <f t="shared" si="2143"/>
        <v>0</v>
      </c>
      <c r="DG802" s="13">
        <f t="shared" si="2144"/>
        <v>0</v>
      </c>
      <c r="DH802" s="240">
        <v>2.6388888888888889E-2</v>
      </c>
      <c r="DI802" s="13">
        <f t="shared" si="2145"/>
        <v>0</v>
      </c>
      <c r="DJ802" s="13">
        <f t="shared" si="2146"/>
        <v>38</v>
      </c>
      <c r="DK802" s="240">
        <v>0</v>
      </c>
      <c r="DL802" s="35">
        <f t="shared" si="2104"/>
        <v>0</v>
      </c>
      <c r="DM802" s="35">
        <f t="shared" si="2105"/>
        <v>0</v>
      </c>
      <c r="DN802" s="66">
        <f t="shared" si="2113"/>
        <v>2836947.1860000039</v>
      </c>
      <c r="DO802" s="74">
        <f t="shared" si="2020"/>
        <v>45587</v>
      </c>
      <c r="DP802" s="66">
        <f t="shared" si="2021"/>
        <v>58.885714285714286</v>
      </c>
      <c r="DQ802" s="63">
        <f t="shared" si="2022"/>
        <v>62.23149551407208</v>
      </c>
      <c r="DR802" s="66" t="e">
        <f t="shared" si="1939"/>
        <v>#NUM!</v>
      </c>
      <c r="DS802" s="96" t="e">
        <f t="shared" si="1940"/>
        <v>#NUM!</v>
      </c>
      <c r="DT802" s="66" t="e">
        <f t="shared" si="1941"/>
        <v>#NUM!</v>
      </c>
      <c r="DU802" s="66" t="e">
        <f t="shared" si="1942"/>
        <v>#NUM!</v>
      </c>
      <c r="FJ802" s="3">
        <f t="shared" si="2075"/>
        <v>4.5833333333333282E-2</v>
      </c>
      <c r="FK802" s="3">
        <f t="shared" si="2106"/>
        <v>3.333333333333327E-2</v>
      </c>
      <c r="FL802" s="3">
        <f t="shared" si="2107"/>
        <v>2.7777777777777679E-3</v>
      </c>
    </row>
    <row r="803" spans="1:168" ht="30">
      <c r="A803" s="554">
        <f t="shared" si="2114"/>
        <v>802</v>
      </c>
      <c r="B803" s="235">
        <f t="shared" si="2076"/>
        <v>85</v>
      </c>
      <c r="C803" s="236">
        <v>40928</v>
      </c>
      <c r="D803" s="475">
        <v>1</v>
      </c>
      <c r="E803" s="238" t="s">
        <v>894</v>
      </c>
      <c r="F803" s="235">
        <v>5</v>
      </c>
      <c r="G803" s="239" t="s">
        <v>445</v>
      </c>
      <c r="H803" s="239" t="s">
        <v>933</v>
      </c>
      <c r="I803" s="239" t="s">
        <v>896</v>
      </c>
      <c r="J803" s="240">
        <v>0.875</v>
      </c>
      <c r="K803" s="237">
        <v>3602.07</v>
      </c>
      <c r="L803" s="239" t="s">
        <v>34</v>
      </c>
      <c r="M803" s="235">
        <v>56</v>
      </c>
      <c r="N803" s="235">
        <v>3</v>
      </c>
      <c r="O803" s="239"/>
      <c r="P803" s="240">
        <v>0.875</v>
      </c>
      <c r="Q803" s="240">
        <v>0.875</v>
      </c>
      <c r="R803" s="12">
        <f t="shared" si="2159"/>
        <v>0</v>
      </c>
      <c r="S803" s="13">
        <f t="shared" si="2160"/>
        <v>0</v>
      </c>
      <c r="T803" s="13">
        <f t="shared" si="2161"/>
        <v>0</v>
      </c>
      <c r="U803" s="240">
        <v>0.90972222222222221</v>
      </c>
      <c r="V803" s="12">
        <f t="shared" si="2147"/>
        <v>3.472222222222221E-2</v>
      </c>
      <c r="W803" s="13">
        <f t="shared" si="2148"/>
        <v>0</v>
      </c>
      <c r="X803" s="225">
        <f t="shared" si="2149"/>
        <v>50</v>
      </c>
      <c r="Y803" s="240">
        <v>0.90972222222222221</v>
      </c>
      <c r="Z803" s="12">
        <f t="shared" si="2072"/>
        <v>0</v>
      </c>
      <c r="AA803" s="13">
        <f t="shared" si="2073"/>
        <v>0</v>
      </c>
      <c r="AB803" s="13">
        <f t="shared" si="2074"/>
        <v>0</v>
      </c>
      <c r="AC803" s="240">
        <v>0.92361111111111116</v>
      </c>
      <c r="AD803" s="12">
        <f t="shared" si="2150"/>
        <v>1.3888888888888951E-2</v>
      </c>
      <c r="AE803" s="13">
        <f t="shared" si="2151"/>
        <v>0</v>
      </c>
      <c r="AF803" s="13">
        <f t="shared" si="2152"/>
        <v>20</v>
      </c>
      <c r="AG803" s="240">
        <v>0.92708333333333337</v>
      </c>
      <c r="AH803" s="240">
        <v>0.98958333333333337</v>
      </c>
      <c r="AI803" s="12">
        <f t="shared" si="2162"/>
        <v>6.25E-2</v>
      </c>
      <c r="AJ803" s="225">
        <f t="shared" si="2163"/>
        <v>1</v>
      </c>
      <c r="AK803" s="225">
        <f t="shared" si="2164"/>
        <v>30</v>
      </c>
      <c r="AL803" s="240">
        <v>0.92708333333333337</v>
      </c>
      <c r="AM803" s="240">
        <v>0.98958333333333337</v>
      </c>
      <c r="AN803" s="12">
        <f t="shared" si="2082"/>
        <v>6.25E-2</v>
      </c>
      <c r="AO803" s="13">
        <f t="shared" si="2083"/>
        <v>1</v>
      </c>
      <c r="AP803" s="13">
        <f t="shared" si="2084"/>
        <v>30</v>
      </c>
      <c r="AQ803" s="240">
        <v>0.99930555555555556</v>
      </c>
      <c r="AR803" s="12">
        <f t="shared" si="2108"/>
        <v>9.7222222222221877E-3</v>
      </c>
      <c r="AS803" s="225">
        <f t="shared" si="2109"/>
        <v>0</v>
      </c>
      <c r="AT803" s="13">
        <f t="shared" si="2110"/>
        <v>14</v>
      </c>
      <c r="AU803" s="240">
        <v>0.99930555555555556</v>
      </c>
      <c r="AV803" s="226">
        <f t="shared" si="2111"/>
        <v>0</v>
      </c>
      <c r="AW803" s="13">
        <f t="shared" si="2112"/>
        <v>0</v>
      </c>
      <c r="AX803" s="13">
        <f t="shared" si="2115"/>
        <v>0</v>
      </c>
      <c r="AY803" s="240">
        <v>1.0743055555555556</v>
      </c>
      <c r="AZ803" s="12">
        <f t="shared" si="2165"/>
        <v>7.5000000000000067E-2</v>
      </c>
      <c r="BA803" s="225">
        <f t="shared" si="2166"/>
        <v>1</v>
      </c>
      <c r="BB803" s="225">
        <f t="shared" si="2167"/>
        <v>48</v>
      </c>
      <c r="BC803" s="240">
        <v>1.0743055555555556</v>
      </c>
      <c r="BD803" s="240">
        <v>1.0743055555555556</v>
      </c>
      <c r="BE803" s="12">
        <f t="shared" si="2085"/>
        <v>0</v>
      </c>
      <c r="BF803" s="13">
        <f t="shared" si="2086"/>
        <v>0</v>
      </c>
      <c r="BG803" s="13">
        <f t="shared" si="2087"/>
        <v>0</v>
      </c>
      <c r="BH803" s="240">
        <v>1.0743055555555556</v>
      </c>
      <c r="BI803" s="240">
        <v>1.0743055555555556</v>
      </c>
      <c r="BJ803" s="240"/>
      <c r="BK803" s="69">
        <f t="shared" si="2116"/>
        <v>0</v>
      </c>
      <c r="BL803" s="13">
        <f t="shared" si="2117"/>
        <v>0</v>
      </c>
      <c r="BM803" s="13">
        <f t="shared" si="2118"/>
        <v>0</v>
      </c>
      <c r="BN803" s="240">
        <v>1.0798611111111112</v>
      </c>
      <c r="BO803" s="12">
        <f t="shared" si="2153"/>
        <v>5.5555555555555358E-3</v>
      </c>
      <c r="BP803" s="225">
        <f t="shared" si="2154"/>
        <v>0</v>
      </c>
      <c r="BQ803" s="225">
        <f t="shared" si="2155"/>
        <v>8</v>
      </c>
      <c r="BR803" s="240">
        <v>1.0833333333333333</v>
      </c>
      <c r="BS803" s="12">
        <f t="shared" si="2156"/>
        <v>3.4722222222220989E-3</v>
      </c>
      <c r="BT803" s="225">
        <f t="shared" si="2157"/>
        <v>0</v>
      </c>
      <c r="BU803" s="225">
        <f t="shared" si="2158"/>
        <v>5</v>
      </c>
      <c r="BV803" s="240">
        <v>1.0833333333333333</v>
      </c>
      <c r="BW803" s="240">
        <v>1.0833333333333333</v>
      </c>
      <c r="BX803" s="12">
        <f t="shared" si="2119"/>
        <v>0</v>
      </c>
      <c r="BY803" s="13">
        <f t="shared" si="2120"/>
        <v>0</v>
      </c>
      <c r="BZ803" s="13">
        <f t="shared" si="2121"/>
        <v>0</v>
      </c>
      <c r="CA803" s="226">
        <f t="shared" si="2122"/>
        <v>0.20833333333333326</v>
      </c>
      <c r="CB803" s="13">
        <f t="shared" si="2123"/>
        <v>5</v>
      </c>
      <c r="CC803" s="13">
        <f t="shared" si="2124"/>
        <v>0</v>
      </c>
      <c r="CD803" s="12">
        <f t="shared" si="2125"/>
        <v>3.2638888888888773E-2</v>
      </c>
      <c r="CE803" s="13">
        <f t="shared" si="2126"/>
        <v>0</v>
      </c>
      <c r="CF803" s="13">
        <f t="shared" si="2127"/>
        <v>47</v>
      </c>
      <c r="CG803" s="12">
        <f t="shared" si="2128"/>
        <v>6.25E-2</v>
      </c>
      <c r="CH803" s="13">
        <f t="shared" si="2129"/>
        <v>1</v>
      </c>
      <c r="CI803" s="13">
        <f t="shared" si="2130"/>
        <v>30</v>
      </c>
      <c r="CJ803" s="12">
        <f t="shared" si="2131"/>
        <v>7.5000000000000067E-2</v>
      </c>
      <c r="CK803" s="13">
        <f t="shared" si="2132"/>
        <v>1</v>
      </c>
      <c r="CL803" s="13">
        <f t="shared" si="2133"/>
        <v>48</v>
      </c>
      <c r="CM803" s="62"/>
      <c r="CN803" s="62"/>
      <c r="CO803" s="62"/>
      <c r="CP803" s="12">
        <f t="shared" si="2134"/>
        <v>6.3888888888888953E-2</v>
      </c>
      <c r="CQ803" s="13">
        <f t="shared" si="2135"/>
        <v>1</v>
      </c>
      <c r="CR803" s="13">
        <f t="shared" si="2136"/>
        <v>32</v>
      </c>
      <c r="CS803" s="240">
        <v>0</v>
      </c>
      <c r="CT803" s="13">
        <f t="shared" si="2094"/>
        <v>0</v>
      </c>
      <c r="CU803" s="13">
        <f t="shared" si="2095"/>
        <v>0</v>
      </c>
      <c r="CV803" s="240">
        <v>0</v>
      </c>
      <c r="CW803" s="13">
        <f t="shared" si="2137"/>
        <v>0</v>
      </c>
      <c r="CX803" s="13">
        <f t="shared" si="2138"/>
        <v>0</v>
      </c>
      <c r="CY803" s="240">
        <v>0</v>
      </c>
      <c r="CZ803" s="13">
        <f t="shared" si="2139"/>
        <v>0</v>
      </c>
      <c r="DA803" s="13">
        <f t="shared" si="2140"/>
        <v>0</v>
      </c>
      <c r="DB803" s="240">
        <v>0</v>
      </c>
      <c r="DC803" s="13">
        <f t="shared" si="2141"/>
        <v>0</v>
      </c>
      <c r="DD803" s="13">
        <f t="shared" si="2142"/>
        <v>0</v>
      </c>
      <c r="DE803" s="240">
        <v>0</v>
      </c>
      <c r="DF803" s="13">
        <f t="shared" si="2143"/>
        <v>0</v>
      </c>
      <c r="DG803" s="13">
        <f t="shared" si="2144"/>
        <v>0</v>
      </c>
      <c r="DH803" s="240">
        <v>1.1111111111111112E-2</v>
      </c>
      <c r="DI803" s="13">
        <f t="shared" si="2145"/>
        <v>0</v>
      </c>
      <c r="DJ803" s="13">
        <f t="shared" si="2146"/>
        <v>16</v>
      </c>
      <c r="DK803" s="240">
        <v>0</v>
      </c>
      <c r="DL803" s="35">
        <f t="shared" si="2104"/>
        <v>0</v>
      </c>
      <c r="DM803" s="35">
        <f t="shared" si="2105"/>
        <v>0</v>
      </c>
      <c r="DN803" s="66">
        <f t="shared" si="2113"/>
        <v>2840549.2560000038</v>
      </c>
      <c r="DO803" s="74">
        <f t="shared" si="2020"/>
        <v>45643</v>
      </c>
      <c r="DP803" s="66">
        <f t="shared" si="2021"/>
        <v>64.322678571428568</v>
      </c>
      <c r="DQ803" s="63">
        <f t="shared" si="2022"/>
        <v>62.234061214205987</v>
      </c>
      <c r="DR803" s="66" t="e">
        <f t="shared" si="1939"/>
        <v>#NUM!</v>
      </c>
      <c r="DS803" s="96" t="e">
        <f t="shared" si="1940"/>
        <v>#NUM!</v>
      </c>
      <c r="DT803" s="66" t="e">
        <f t="shared" si="1941"/>
        <v>#NUM!</v>
      </c>
      <c r="DU803" s="66" t="e">
        <f t="shared" si="1942"/>
        <v>#NUM!</v>
      </c>
      <c r="FJ803" s="3">
        <f t="shared" si="2075"/>
        <v>7.0833333333333193E-2</v>
      </c>
      <c r="FK803" s="3">
        <f t="shared" si="2106"/>
        <v>4.861111111111116E-2</v>
      </c>
      <c r="FL803" s="3">
        <f t="shared" si="2107"/>
        <v>9.7222222222221877E-3</v>
      </c>
    </row>
    <row r="804" spans="1:168">
      <c r="A804" s="554">
        <f t="shared" si="2114"/>
        <v>803</v>
      </c>
      <c r="B804" s="235">
        <f t="shared" si="2076"/>
        <v>86</v>
      </c>
      <c r="C804" s="236">
        <v>40929</v>
      </c>
      <c r="D804" s="475">
        <v>1</v>
      </c>
      <c r="E804" s="238" t="s">
        <v>864</v>
      </c>
      <c r="F804" s="235">
        <v>12</v>
      </c>
      <c r="G804" s="239" t="s">
        <v>38</v>
      </c>
      <c r="H804" s="239" t="s">
        <v>652</v>
      </c>
      <c r="I804" s="239" t="s">
        <v>903</v>
      </c>
      <c r="J804" s="240">
        <v>1.0104166666666667</v>
      </c>
      <c r="K804" s="237">
        <v>3694.42</v>
      </c>
      <c r="L804" s="239" t="s">
        <v>34</v>
      </c>
      <c r="M804" s="235">
        <v>58</v>
      </c>
      <c r="N804" s="235">
        <v>1</v>
      </c>
      <c r="O804" s="239"/>
      <c r="P804" s="240">
        <v>1.0104166666666667</v>
      </c>
      <c r="Q804" s="240">
        <v>1.0104166666666667</v>
      </c>
      <c r="R804" s="12">
        <f t="shared" si="2159"/>
        <v>0</v>
      </c>
      <c r="S804" s="13">
        <f t="shared" si="2160"/>
        <v>0</v>
      </c>
      <c r="T804" s="13">
        <f t="shared" si="2161"/>
        <v>0</v>
      </c>
      <c r="U804" s="240">
        <v>1.0347222222222221</v>
      </c>
      <c r="V804" s="12">
        <f t="shared" si="2147"/>
        <v>2.4305555555555358E-2</v>
      </c>
      <c r="W804" s="13">
        <f t="shared" si="2148"/>
        <v>0</v>
      </c>
      <c r="X804" s="225">
        <f t="shared" si="2149"/>
        <v>35</v>
      </c>
      <c r="Y804" s="240">
        <v>1.0381944444444444</v>
      </c>
      <c r="Z804" s="12">
        <f t="shared" si="2072"/>
        <v>3.4722222222223209E-3</v>
      </c>
      <c r="AA804" s="13">
        <f t="shared" si="2073"/>
        <v>0</v>
      </c>
      <c r="AB804" s="13">
        <f t="shared" si="2074"/>
        <v>5</v>
      </c>
      <c r="AC804" s="240">
        <v>1.0555555555555556</v>
      </c>
      <c r="AD804" s="12">
        <f t="shared" si="2150"/>
        <v>1.736111111111116E-2</v>
      </c>
      <c r="AE804" s="13">
        <f t="shared" si="2151"/>
        <v>0</v>
      </c>
      <c r="AF804" s="13">
        <f t="shared" si="2152"/>
        <v>25</v>
      </c>
      <c r="AG804" s="240">
        <v>1.0590277777777779</v>
      </c>
      <c r="AH804" s="240">
        <v>1.0902777777777779</v>
      </c>
      <c r="AI804" s="12">
        <f t="shared" si="2162"/>
        <v>3.125E-2</v>
      </c>
      <c r="AJ804" s="225">
        <f t="shared" si="2163"/>
        <v>0</v>
      </c>
      <c r="AK804" s="225">
        <f t="shared" si="2164"/>
        <v>45</v>
      </c>
      <c r="AL804" s="240">
        <v>1.0590277777777779</v>
      </c>
      <c r="AM804" s="240">
        <v>1.0902777777777779</v>
      </c>
      <c r="AN804" s="12">
        <f t="shared" si="2082"/>
        <v>3.125E-2</v>
      </c>
      <c r="AO804" s="13">
        <f t="shared" si="2083"/>
        <v>0</v>
      </c>
      <c r="AP804" s="13">
        <f t="shared" si="2084"/>
        <v>45</v>
      </c>
      <c r="AQ804" s="240">
        <v>1.1159722222222224</v>
      </c>
      <c r="AR804" s="12">
        <f t="shared" si="2108"/>
        <v>2.5694444444444464E-2</v>
      </c>
      <c r="AS804" s="225">
        <f t="shared" si="2109"/>
        <v>0</v>
      </c>
      <c r="AT804" s="13">
        <f t="shared" si="2110"/>
        <v>37</v>
      </c>
      <c r="AU804" s="240">
        <v>1.1159722222222224</v>
      </c>
      <c r="AV804" s="226">
        <f t="shared" si="2111"/>
        <v>0</v>
      </c>
      <c r="AW804" s="13">
        <f t="shared" si="2112"/>
        <v>0</v>
      </c>
      <c r="AX804" s="13">
        <f t="shared" si="2115"/>
        <v>0</v>
      </c>
      <c r="AY804" s="240">
        <v>1.3541666666666667</v>
      </c>
      <c r="AZ804" s="12">
        <f t="shared" si="2165"/>
        <v>0.23819444444444438</v>
      </c>
      <c r="BA804" s="225">
        <f t="shared" si="2166"/>
        <v>5</v>
      </c>
      <c r="BB804" s="225">
        <f t="shared" si="2167"/>
        <v>43</v>
      </c>
      <c r="BC804" s="240">
        <v>1.3541666666666667</v>
      </c>
      <c r="BD804" s="240">
        <v>1.3541666666666667</v>
      </c>
      <c r="BE804" s="12">
        <f t="shared" si="2085"/>
        <v>0</v>
      </c>
      <c r="BF804" s="13">
        <f t="shared" si="2086"/>
        <v>0</v>
      </c>
      <c r="BG804" s="13">
        <f t="shared" si="2087"/>
        <v>0</v>
      </c>
      <c r="BH804" s="240">
        <v>1.3541666666666667</v>
      </c>
      <c r="BI804" s="240">
        <v>1.3541666666666667</v>
      </c>
      <c r="BJ804" s="240"/>
      <c r="BK804" s="69">
        <f t="shared" si="2116"/>
        <v>0</v>
      </c>
      <c r="BL804" s="13">
        <f t="shared" si="2117"/>
        <v>0</v>
      </c>
      <c r="BM804" s="13">
        <f t="shared" si="2118"/>
        <v>0</v>
      </c>
      <c r="BN804" s="240">
        <v>1.3576388888888891</v>
      </c>
      <c r="BO804" s="12">
        <f t="shared" si="2153"/>
        <v>3.4722222222223209E-3</v>
      </c>
      <c r="BP804" s="225">
        <f t="shared" si="2154"/>
        <v>0</v>
      </c>
      <c r="BQ804" s="225">
        <f t="shared" si="2155"/>
        <v>5</v>
      </c>
      <c r="BR804" s="240">
        <v>1.3680555555555556</v>
      </c>
      <c r="BS804" s="12">
        <f t="shared" ref="BS804:BS939" si="2168">BR804-BN804</f>
        <v>1.0416666666666519E-2</v>
      </c>
      <c r="BT804" s="225">
        <f t="shared" ref="BT804:BT939" si="2169">HOUR(BS804)</f>
        <v>0</v>
      </c>
      <c r="BU804" s="225">
        <f t="shared" ref="BU804:BU939" si="2170">MINUTE(BS804)</f>
        <v>15</v>
      </c>
      <c r="BV804" s="240">
        <v>1.3680555555555556</v>
      </c>
      <c r="BW804" s="240">
        <v>1.375</v>
      </c>
      <c r="BX804" s="12">
        <f t="shared" si="2119"/>
        <v>6.9444444444444198E-3</v>
      </c>
      <c r="BY804" s="13">
        <f t="shared" si="2120"/>
        <v>0</v>
      </c>
      <c r="BZ804" s="13">
        <f t="shared" si="2121"/>
        <v>10</v>
      </c>
      <c r="CA804" s="226">
        <f t="shared" si="2122"/>
        <v>0.36458333333333326</v>
      </c>
      <c r="CB804" s="13">
        <f t="shared" ref="CB804:CB827" si="2171">HOUR(CA804)</f>
        <v>8</v>
      </c>
      <c r="CC804" s="13">
        <f t="shared" ref="CC804:CC824" si="2172">MINUTE(CA804)</f>
        <v>45</v>
      </c>
      <c r="CD804" s="12">
        <f t="shared" ref="CD804:CD824" si="2173">AD804+AR804+BO804+BS804</f>
        <v>5.6944444444444464E-2</v>
      </c>
      <c r="CE804" s="13">
        <f t="shared" ref="CE804:CE824" si="2174">HOUR(CD804)</f>
        <v>1</v>
      </c>
      <c r="CF804" s="13">
        <f t="shared" ref="CF804:CF827" si="2175">MINUTE(CD804)</f>
        <v>22</v>
      </c>
      <c r="CG804" s="12">
        <f t="shared" ref="CG804:CG827" si="2176">AI804</f>
        <v>3.125E-2</v>
      </c>
      <c r="CH804" s="13">
        <f t="shared" ref="CH804:CH827" si="2177">HOUR(CG804)</f>
        <v>0</v>
      </c>
      <c r="CI804" s="13">
        <f t="shared" ref="CI804:CI827" si="2178">MINUTE(CG804)</f>
        <v>45</v>
      </c>
      <c r="CJ804" s="12">
        <f t="shared" ref="CJ804:CJ827" si="2179">AZ804</f>
        <v>0.23819444444444438</v>
      </c>
      <c r="CK804" s="13">
        <f t="shared" ref="CK804:CK827" si="2180">HOUR(CJ804)</f>
        <v>5</v>
      </c>
      <c r="CL804" s="13">
        <f t="shared" ref="CL804:CL824" si="2181">MINUTE(CJ804)</f>
        <v>43</v>
      </c>
      <c r="CM804" s="62"/>
      <c r="CN804" s="62"/>
      <c r="CO804" s="62"/>
      <c r="CP804" s="12">
        <f t="shared" ref="CP804:CP824" si="2182">AZ804-(CS804+CV804+CY804+DB804+DE804+DH804)</f>
        <v>6.458333333333327E-2</v>
      </c>
      <c r="CQ804" s="13">
        <f t="shared" ref="CQ804:CQ826" si="2183">HOUR(CP804)</f>
        <v>1</v>
      </c>
      <c r="CR804" s="13">
        <f t="shared" ref="CR804:CR824" si="2184">MINUTE(CP804)</f>
        <v>33</v>
      </c>
      <c r="CS804" s="240">
        <v>0</v>
      </c>
      <c r="CT804" s="13">
        <f t="shared" ref="CT804:CT811" si="2185">HOUR(CS804)</f>
        <v>0</v>
      </c>
      <c r="CU804" s="13">
        <f t="shared" ref="CU804:CU811" si="2186">MINUTE(CS804)</f>
        <v>0</v>
      </c>
      <c r="CV804" s="240">
        <v>0</v>
      </c>
      <c r="CW804" s="13">
        <f t="shared" ref="CW804:CW811" si="2187">HOUR(CV804)</f>
        <v>0</v>
      </c>
      <c r="CX804" s="13">
        <f t="shared" ref="CX804:CX811" si="2188">MINUTE(CV804)</f>
        <v>0</v>
      </c>
      <c r="CY804" s="240">
        <v>5.2083333333333336E-2</v>
      </c>
      <c r="CZ804" s="13">
        <f t="shared" ref="CZ804:CZ811" si="2189">HOUR(CY804)</f>
        <v>1</v>
      </c>
      <c r="DA804" s="13">
        <f t="shared" ref="DA804:DA811" si="2190">MINUTE(CY804)</f>
        <v>15</v>
      </c>
      <c r="DB804" s="240">
        <v>0.11458333333333333</v>
      </c>
      <c r="DC804" s="13">
        <f t="shared" ref="DC804:DC811" si="2191">HOUR(DB804)</f>
        <v>2</v>
      </c>
      <c r="DD804" s="13">
        <f t="shared" ref="DD804:DD811" si="2192">MINUTE(DB804)</f>
        <v>45</v>
      </c>
      <c r="DE804" s="240">
        <v>0</v>
      </c>
      <c r="DF804" s="13">
        <f t="shared" ref="DF804:DF826" si="2193">HOUR(DE804)</f>
        <v>0</v>
      </c>
      <c r="DG804" s="13">
        <f t="shared" ref="DG804:DG826" si="2194">MINUTE(DE804)</f>
        <v>0</v>
      </c>
      <c r="DH804" s="240">
        <v>6.9444444444444441E-3</v>
      </c>
      <c r="DI804" s="13">
        <f t="shared" ref="DI804:DI826" si="2195">HOUR(DH804)</f>
        <v>0</v>
      </c>
      <c r="DJ804" s="13">
        <f t="shared" ref="DJ804:DJ826" si="2196">MINUTE(DH804)</f>
        <v>10</v>
      </c>
      <c r="DK804" s="240">
        <v>0</v>
      </c>
      <c r="DL804" s="35">
        <f t="shared" si="2104"/>
        <v>0</v>
      </c>
      <c r="DM804" s="35">
        <f t="shared" si="2105"/>
        <v>0</v>
      </c>
      <c r="DN804" s="66">
        <f t="shared" si="2113"/>
        <v>2844243.6760000037</v>
      </c>
      <c r="DO804" s="74">
        <f t="shared" si="2020"/>
        <v>45701</v>
      </c>
      <c r="DP804" s="66">
        <f t="shared" si="2021"/>
        <v>63.696896551724137</v>
      </c>
      <c r="DQ804" s="63">
        <f t="shared" si="2022"/>
        <v>62.235917726089227</v>
      </c>
      <c r="DR804" s="66" t="e">
        <f t="shared" si="1939"/>
        <v>#NUM!</v>
      </c>
      <c r="DS804" s="96" t="e">
        <f t="shared" si="1940"/>
        <v>#NUM!</v>
      </c>
      <c r="DT804" s="66" t="e">
        <f t="shared" si="1941"/>
        <v>#NUM!</v>
      </c>
      <c r="DU804" s="66" t="e">
        <f t="shared" si="1942"/>
        <v>#NUM!</v>
      </c>
      <c r="FJ804" s="3">
        <f t="shared" si="2075"/>
        <v>9.5138888888888884E-2</v>
      </c>
      <c r="FK804" s="3">
        <f t="shared" si="2106"/>
        <v>4.513888888888884E-2</v>
      </c>
      <c r="FL804" s="3">
        <f t="shared" si="2107"/>
        <v>2.5694444444444464E-2</v>
      </c>
    </row>
    <row r="805" spans="1:168">
      <c r="A805" s="554">
        <f t="shared" si="2114"/>
        <v>804</v>
      </c>
      <c r="B805" s="235">
        <f t="shared" si="2076"/>
        <v>87</v>
      </c>
      <c r="C805" s="236">
        <v>40929</v>
      </c>
      <c r="D805" s="475">
        <v>1</v>
      </c>
      <c r="E805" s="238" t="s">
        <v>917</v>
      </c>
      <c r="F805" s="235">
        <v>3</v>
      </c>
      <c r="G805" s="239" t="s">
        <v>393</v>
      </c>
      <c r="H805" s="239" t="s">
        <v>394</v>
      </c>
      <c r="I805" s="239" t="s">
        <v>908</v>
      </c>
      <c r="J805" s="240">
        <v>0.64583333333333337</v>
      </c>
      <c r="K805" s="237">
        <v>3931.32</v>
      </c>
      <c r="L805" s="239" t="s">
        <v>34</v>
      </c>
      <c r="M805" s="235">
        <v>59</v>
      </c>
      <c r="N805" s="235">
        <v>0</v>
      </c>
      <c r="O805" s="239"/>
      <c r="P805" s="240">
        <v>0.64583333333333337</v>
      </c>
      <c r="Q805" s="240">
        <v>0.64583333333333337</v>
      </c>
      <c r="R805" s="12">
        <f t="shared" si="2159"/>
        <v>0</v>
      </c>
      <c r="S805" s="13">
        <f t="shared" si="2160"/>
        <v>0</v>
      </c>
      <c r="T805" s="13">
        <f t="shared" si="2161"/>
        <v>0</v>
      </c>
      <c r="U805" s="240">
        <v>0.64583333333333337</v>
      </c>
      <c r="V805" s="12">
        <f t="shared" si="2147"/>
        <v>0</v>
      </c>
      <c r="W805" s="13">
        <f t="shared" si="2148"/>
        <v>0</v>
      </c>
      <c r="X805" s="225">
        <f t="shared" si="2149"/>
        <v>0</v>
      </c>
      <c r="Y805" s="240">
        <v>0.64583333333333337</v>
      </c>
      <c r="Z805" s="12">
        <f t="shared" si="2072"/>
        <v>0</v>
      </c>
      <c r="AA805" s="13">
        <f t="shared" si="2073"/>
        <v>0</v>
      </c>
      <c r="AB805" s="13">
        <f t="shared" si="2074"/>
        <v>0</v>
      </c>
      <c r="AC805" s="240">
        <v>0.64930555555555558</v>
      </c>
      <c r="AD805" s="12">
        <f t="shared" si="2150"/>
        <v>3.4722222222222099E-3</v>
      </c>
      <c r="AE805" s="13">
        <f t="shared" si="2151"/>
        <v>0</v>
      </c>
      <c r="AF805" s="13">
        <f t="shared" si="2152"/>
        <v>5</v>
      </c>
      <c r="AG805" s="240">
        <v>0.57291666666666663</v>
      </c>
      <c r="AH805" s="240">
        <v>0.68055555555555547</v>
      </c>
      <c r="AI805" s="12">
        <f t="shared" si="2162"/>
        <v>0.10763888888888884</v>
      </c>
      <c r="AJ805" s="225">
        <f t="shared" si="2163"/>
        <v>2</v>
      </c>
      <c r="AK805" s="225">
        <f t="shared" si="2164"/>
        <v>35</v>
      </c>
      <c r="AL805" s="240">
        <v>0.57291666666666663</v>
      </c>
      <c r="AM805" s="240">
        <v>0.68055555555555547</v>
      </c>
      <c r="AN805" s="12">
        <f t="shared" si="2082"/>
        <v>0.10763888888888884</v>
      </c>
      <c r="AO805" s="13">
        <f t="shared" si="2083"/>
        <v>2</v>
      </c>
      <c r="AP805" s="13">
        <f t="shared" si="2084"/>
        <v>35</v>
      </c>
      <c r="AQ805" s="240">
        <v>0.70277777777777783</v>
      </c>
      <c r="AR805" s="12">
        <f t="shared" si="2108"/>
        <v>2.2222222222222365E-2</v>
      </c>
      <c r="AS805" s="225">
        <f t="shared" si="2109"/>
        <v>0</v>
      </c>
      <c r="AT805" s="13">
        <f t="shared" si="2110"/>
        <v>32</v>
      </c>
      <c r="AU805" s="240">
        <v>0.70277777777777783</v>
      </c>
      <c r="AV805" s="226">
        <f t="shared" si="2111"/>
        <v>0</v>
      </c>
      <c r="AW805" s="13">
        <f t="shared" si="2112"/>
        <v>0</v>
      </c>
      <c r="AX805" s="13">
        <f t="shared" si="2115"/>
        <v>0</v>
      </c>
      <c r="AY805" s="240">
        <v>0.79375000000000007</v>
      </c>
      <c r="AZ805" s="12">
        <f t="shared" si="2165"/>
        <v>9.0972222222222232E-2</v>
      </c>
      <c r="BA805" s="225">
        <f t="shared" si="2166"/>
        <v>2</v>
      </c>
      <c r="BB805" s="225">
        <f t="shared" si="2167"/>
        <v>11</v>
      </c>
      <c r="BC805" s="240">
        <v>0.79375000000000007</v>
      </c>
      <c r="BD805" s="240">
        <v>0.79375000000000007</v>
      </c>
      <c r="BE805" s="12">
        <f t="shared" si="2085"/>
        <v>0</v>
      </c>
      <c r="BF805" s="13">
        <f t="shared" si="2086"/>
        <v>0</v>
      </c>
      <c r="BG805" s="13">
        <f t="shared" si="2087"/>
        <v>0</v>
      </c>
      <c r="BH805" s="240">
        <v>0.79375000000000007</v>
      </c>
      <c r="BI805" s="240">
        <v>0.79375000000000007</v>
      </c>
      <c r="BJ805" s="240"/>
      <c r="BK805" s="69">
        <f t="shared" si="2116"/>
        <v>0</v>
      </c>
      <c r="BL805" s="13">
        <f t="shared" si="2117"/>
        <v>0</v>
      </c>
      <c r="BM805" s="13">
        <f t="shared" si="2118"/>
        <v>0</v>
      </c>
      <c r="BN805" s="240">
        <v>0.80208333333333337</v>
      </c>
      <c r="BO805" s="12">
        <f t="shared" si="2153"/>
        <v>8.3333333333333037E-3</v>
      </c>
      <c r="BP805" s="225">
        <f t="shared" si="2154"/>
        <v>0</v>
      </c>
      <c r="BQ805" s="225">
        <f t="shared" si="2155"/>
        <v>12</v>
      </c>
      <c r="BR805" s="240">
        <v>0.80902777777777779</v>
      </c>
      <c r="BS805" s="12">
        <f t="shared" si="2168"/>
        <v>6.9444444444444198E-3</v>
      </c>
      <c r="BT805" s="225">
        <f t="shared" si="2169"/>
        <v>0</v>
      </c>
      <c r="BU805" s="225">
        <f t="shared" si="2170"/>
        <v>10</v>
      </c>
      <c r="BV805" s="240">
        <v>0.81944444444444453</v>
      </c>
      <c r="BW805" s="240">
        <v>0.82291666666666663</v>
      </c>
      <c r="BX805" s="12">
        <f t="shared" si="2119"/>
        <v>3.4722222222220989E-3</v>
      </c>
      <c r="BY805" s="13">
        <f t="shared" si="2120"/>
        <v>0</v>
      </c>
      <c r="BZ805" s="13">
        <f t="shared" si="2121"/>
        <v>5</v>
      </c>
      <c r="CA805" s="226">
        <f t="shared" si="2122"/>
        <v>0.17708333333333326</v>
      </c>
      <c r="CB805" s="13">
        <f t="shared" si="2171"/>
        <v>4</v>
      </c>
      <c r="CC805" s="13">
        <f t="shared" si="2172"/>
        <v>15</v>
      </c>
      <c r="CD805" s="12">
        <f t="shared" si="2173"/>
        <v>4.0972222222222299E-2</v>
      </c>
      <c r="CE805" s="13">
        <f t="shared" si="2174"/>
        <v>0</v>
      </c>
      <c r="CF805" s="13">
        <f t="shared" si="2175"/>
        <v>59</v>
      </c>
      <c r="CG805" s="12">
        <f t="shared" si="2176"/>
        <v>0.10763888888888884</v>
      </c>
      <c r="CH805" s="13">
        <f t="shared" si="2177"/>
        <v>2</v>
      </c>
      <c r="CI805" s="13">
        <f t="shared" si="2178"/>
        <v>35</v>
      </c>
      <c r="CJ805" s="12">
        <f t="shared" si="2179"/>
        <v>9.0972222222222232E-2</v>
      </c>
      <c r="CK805" s="13">
        <f t="shared" si="2180"/>
        <v>2</v>
      </c>
      <c r="CL805" s="13">
        <f t="shared" si="2181"/>
        <v>11</v>
      </c>
      <c r="CM805" s="62"/>
      <c r="CN805" s="62"/>
      <c r="CO805" s="62"/>
      <c r="CP805" s="12">
        <f t="shared" si="2182"/>
        <v>3.4027777777777789E-2</v>
      </c>
      <c r="CQ805" s="13">
        <f t="shared" si="2183"/>
        <v>0</v>
      </c>
      <c r="CR805" s="13">
        <f t="shared" si="2184"/>
        <v>49</v>
      </c>
      <c r="CS805" s="240">
        <v>0</v>
      </c>
      <c r="CT805" s="13">
        <f t="shared" si="2185"/>
        <v>0</v>
      </c>
      <c r="CU805" s="13">
        <f t="shared" si="2186"/>
        <v>0</v>
      </c>
      <c r="CV805" s="240">
        <v>0</v>
      </c>
      <c r="CW805" s="13">
        <f t="shared" si="2187"/>
        <v>0</v>
      </c>
      <c r="CX805" s="13">
        <f t="shared" si="2188"/>
        <v>0</v>
      </c>
      <c r="CY805" s="240">
        <v>0</v>
      </c>
      <c r="CZ805" s="13">
        <f t="shared" si="2189"/>
        <v>0</v>
      </c>
      <c r="DA805" s="13">
        <f t="shared" si="2190"/>
        <v>0</v>
      </c>
      <c r="DB805" s="240">
        <v>0</v>
      </c>
      <c r="DC805" s="13">
        <f t="shared" si="2191"/>
        <v>0</v>
      </c>
      <c r="DD805" s="13">
        <f t="shared" si="2192"/>
        <v>0</v>
      </c>
      <c r="DE805" s="240">
        <v>0</v>
      </c>
      <c r="DF805" s="13">
        <f t="shared" si="2193"/>
        <v>0</v>
      </c>
      <c r="DG805" s="13">
        <f t="shared" si="2194"/>
        <v>0</v>
      </c>
      <c r="DH805" s="240">
        <v>5.6944444444444443E-2</v>
      </c>
      <c r="DI805" s="13">
        <f t="shared" si="2195"/>
        <v>1</v>
      </c>
      <c r="DJ805" s="13">
        <f t="shared" si="2196"/>
        <v>22</v>
      </c>
      <c r="DK805" s="240">
        <v>0</v>
      </c>
      <c r="DL805" s="35">
        <f t="shared" si="2104"/>
        <v>0</v>
      </c>
      <c r="DM805" s="35">
        <f t="shared" si="2105"/>
        <v>0</v>
      </c>
      <c r="DN805" s="66">
        <f t="shared" si="2113"/>
        <v>2848174.9960000035</v>
      </c>
      <c r="DO805" s="74">
        <f t="shared" si="2020"/>
        <v>45760</v>
      </c>
      <c r="DP805" s="66">
        <f t="shared" si="2021"/>
        <v>66.63254237288136</v>
      </c>
      <c r="DQ805" s="63">
        <f t="shared" si="2022"/>
        <v>62.241586451049031</v>
      </c>
      <c r="DR805" s="66" t="e">
        <f t="shared" ref="DR805:DR868" si="2197">DR804+CE805</f>
        <v>#NUM!</v>
      </c>
      <c r="DS805" s="96" t="e">
        <f t="shared" ref="DS805:DS868" si="2198">DS804+CF805</f>
        <v>#NUM!</v>
      </c>
      <c r="DT805" s="66" t="e">
        <f t="shared" ref="DT805:DT868" si="2199">DS805/60</f>
        <v>#NUM!</v>
      </c>
      <c r="DU805" s="66" t="e">
        <f t="shared" ref="DU805:DU868" si="2200">DR805+DT805</f>
        <v>#NUM!</v>
      </c>
      <c r="FJ805" s="3">
        <f t="shared" si="2075"/>
        <v>-2.1527777777777812E-2</v>
      </c>
      <c r="FK805" s="3">
        <f t="shared" si="2106"/>
        <v>3.4722222222222099E-3</v>
      </c>
      <c r="FL805" s="3">
        <f t="shared" si="2107"/>
        <v>2.2222222222222365E-2</v>
      </c>
    </row>
    <row r="806" spans="1:168">
      <c r="A806" s="554">
        <f t="shared" si="2114"/>
        <v>805</v>
      </c>
      <c r="B806" s="235">
        <f t="shared" si="2076"/>
        <v>88</v>
      </c>
      <c r="C806" s="236">
        <v>40929</v>
      </c>
      <c r="D806" s="475">
        <v>1</v>
      </c>
      <c r="E806" s="238" t="s">
        <v>952</v>
      </c>
      <c r="F806" s="235">
        <v>1</v>
      </c>
      <c r="G806" s="239" t="s">
        <v>403</v>
      </c>
      <c r="H806" s="239" t="s">
        <v>394</v>
      </c>
      <c r="I806" s="239" t="s">
        <v>908</v>
      </c>
      <c r="J806" s="240">
        <v>0.64583333333333337</v>
      </c>
      <c r="K806" s="237">
        <v>3873.12</v>
      </c>
      <c r="L806" s="239" t="s">
        <v>33</v>
      </c>
      <c r="M806" s="235">
        <v>58</v>
      </c>
      <c r="N806" s="235">
        <v>1</v>
      </c>
      <c r="O806" s="239"/>
      <c r="P806" s="240">
        <v>0.64583333333333337</v>
      </c>
      <c r="Q806" s="240">
        <v>0.64583333333333337</v>
      </c>
      <c r="R806" s="12">
        <f t="shared" si="2159"/>
        <v>0</v>
      </c>
      <c r="S806" s="13">
        <f t="shared" si="2160"/>
        <v>0</v>
      </c>
      <c r="T806" s="13">
        <f t="shared" si="2161"/>
        <v>0</v>
      </c>
      <c r="U806" s="240">
        <v>0.6875</v>
      </c>
      <c r="V806" s="12">
        <f t="shared" si="2147"/>
        <v>4.166666666666663E-2</v>
      </c>
      <c r="W806" s="13">
        <f t="shared" si="2148"/>
        <v>1</v>
      </c>
      <c r="X806" s="225">
        <f t="shared" si="2149"/>
        <v>0</v>
      </c>
      <c r="Y806" s="240">
        <v>0.69097222222222221</v>
      </c>
      <c r="Z806" s="12">
        <f t="shared" si="2072"/>
        <v>3.4722222222222099E-3</v>
      </c>
      <c r="AA806" s="13">
        <f t="shared" si="2073"/>
        <v>0</v>
      </c>
      <c r="AB806" s="13">
        <f t="shared" si="2074"/>
        <v>5</v>
      </c>
      <c r="AC806" s="240">
        <v>0.70833333333333337</v>
      </c>
      <c r="AD806" s="12">
        <f t="shared" si="2150"/>
        <v>1.736111111111116E-2</v>
      </c>
      <c r="AE806" s="13">
        <f t="shared" si="2151"/>
        <v>0</v>
      </c>
      <c r="AF806" s="13">
        <f t="shared" si="2152"/>
        <v>25</v>
      </c>
      <c r="AG806" s="240">
        <v>0.70833333333333337</v>
      </c>
      <c r="AH806" s="240">
        <v>0.73958333333333337</v>
      </c>
      <c r="AI806" s="12">
        <f t="shared" si="2162"/>
        <v>3.125E-2</v>
      </c>
      <c r="AJ806" s="225">
        <f t="shared" si="2163"/>
        <v>0</v>
      </c>
      <c r="AK806" s="225">
        <f t="shared" si="2164"/>
        <v>45</v>
      </c>
      <c r="AL806" s="240">
        <v>0.70833333333333337</v>
      </c>
      <c r="AM806" s="240">
        <v>0.73958333333333337</v>
      </c>
      <c r="AN806" s="12">
        <f t="shared" si="2082"/>
        <v>3.125E-2</v>
      </c>
      <c r="AO806" s="13">
        <f t="shared" si="2083"/>
        <v>0</v>
      </c>
      <c r="AP806" s="13">
        <f t="shared" si="2084"/>
        <v>45</v>
      </c>
      <c r="AQ806" s="240">
        <v>0.84930555555555554</v>
      </c>
      <c r="AR806" s="12">
        <f t="shared" si="2108"/>
        <v>0.10972222222222217</v>
      </c>
      <c r="AS806" s="225">
        <f t="shared" si="2109"/>
        <v>2</v>
      </c>
      <c r="AT806" s="13">
        <f t="shared" si="2110"/>
        <v>38</v>
      </c>
      <c r="AU806" s="240">
        <v>0.84930555555555554</v>
      </c>
      <c r="AV806" s="226">
        <f t="shared" si="2111"/>
        <v>0</v>
      </c>
      <c r="AW806" s="13">
        <f t="shared" si="2112"/>
        <v>0</v>
      </c>
      <c r="AX806" s="13">
        <f t="shared" si="2115"/>
        <v>0</v>
      </c>
      <c r="AY806" s="240">
        <v>0.91666666666666663</v>
      </c>
      <c r="AZ806" s="12">
        <f t="shared" si="2165"/>
        <v>6.7361111111111094E-2</v>
      </c>
      <c r="BA806" s="225">
        <f t="shared" si="2166"/>
        <v>1</v>
      </c>
      <c r="BB806" s="225">
        <f t="shared" si="2167"/>
        <v>37</v>
      </c>
      <c r="BC806" s="240">
        <v>0.91666666666666663</v>
      </c>
      <c r="BD806" s="240">
        <v>0.91666666666666663</v>
      </c>
      <c r="BE806" s="12">
        <f t="shared" si="2085"/>
        <v>0</v>
      </c>
      <c r="BF806" s="13">
        <f t="shared" si="2086"/>
        <v>0</v>
      </c>
      <c r="BG806" s="13">
        <f t="shared" si="2087"/>
        <v>0</v>
      </c>
      <c r="BH806" s="240">
        <v>0.91666666666666663</v>
      </c>
      <c r="BI806" s="240">
        <v>0.91666666666666663</v>
      </c>
      <c r="BJ806" s="240"/>
      <c r="BK806" s="69">
        <f t="shared" si="2116"/>
        <v>0</v>
      </c>
      <c r="BL806" s="13">
        <f t="shared" si="2117"/>
        <v>0</v>
      </c>
      <c r="BM806" s="13">
        <f t="shared" si="2118"/>
        <v>0</v>
      </c>
      <c r="BN806" s="240">
        <v>0.92708333333333337</v>
      </c>
      <c r="BO806" s="12">
        <f t="shared" si="2153"/>
        <v>1.0416666666666741E-2</v>
      </c>
      <c r="BP806" s="225">
        <f t="shared" si="2154"/>
        <v>0</v>
      </c>
      <c r="BQ806" s="225">
        <f t="shared" si="2155"/>
        <v>15</v>
      </c>
      <c r="BR806" s="240">
        <v>0.93402777777777779</v>
      </c>
      <c r="BS806" s="12">
        <f t="shared" si="2168"/>
        <v>6.9444444444444198E-3</v>
      </c>
      <c r="BT806" s="225">
        <f t="shared" si="2169"/>
        <v>0</v>
      </c>
      <c r="BU806" s="225">
        <f t="shared" si="2170"/>
        <v>10</v>
      </c>
      <c r="BV806" s="240">
        <v>0.93402777777777779</v>
      </c>
      <c r="BW806" s="240">
        <v>0.9375</v>
      </c>
      <c r="BX806" s="12">
        <f t="shared" si="2119"/>
        <v>3.4722222222222099E-3</v>
      </c>
      <c r="BY806" s="13">
        <f t="shared" si="2120"/>
        <v>0</v>
      </c>
      <c r="BZ806" s="13">
        <f t="shared" si="2121"/>
        <v>5</v>
      </c>
      <c r="CA806" s="226">
        <f t="shared" si="2122"/>
        <v>0.29166666666666663</v>
      </c>
      <c r="CB806" s="13">
        <f t="shared" si="2171"/>
        <v>7</v>
      </c>
      <c r="CC806" s="13">
        <f t="shared" si="2172"/>
        <v>0</v>
      </c>
      <c r="CD806" s="12">
        <f t="shared" si="2173"/>
        <v>0.14444444444444449</v>
      </c>
      <c r="CE806" s="13">
        <f t="shared" si="2174"/>
        <v>3</v>
      </c>
      <c r="CF806" s="13">
        <f t="shared" si="2175"/>
        <v>28</v>
      </c>
      <c r="CG806" s="12">
        <f t="shared" si="2176"/>
        <v>3.125E-2</v>
      </c>
      <c r="CH806" s="13">
        <f t="shared" si="2177"/>
        <v>0</v>
      </c>
      <c r="CI806" s="13">
        <f t="shared" si="2178"/>
        <v>45</v>
      </c>
      <c r="CJ806" s="12">
        <f t="shared" si="2179"/>
        <v>6.7361111111111094E-2</v>
      </c>
      <c r="CK806" s="13">
        <f t="shared" si="2180"/>
        <v>1</v>
      </c>
      <c r="CL806" s="13">
        <f t="shared" si="2181"/>
        <v>37</v>
      </c>
      <c r="CM806" s="62"/>
      <c r="CN806" s="62"/>
      <c r="CO806" s="62"/>
      <c r="CP806" s="12">
        <f t="shared" si="2182"/>
        <v>5.6944444444444429E-2</v>
      </c>
      <c r="CQ806" s="13">
        <f t="shared" si="2183"/>
        <v>1</v>
      </c>
      <c r="CR806" s="13">
        <f t="shared" si="2184"/>
        <v>22</v>
      </c>
      <c r="CS806" s="240">
        <v>0</v>
      </c>
      <c r="CT806" s="13">
        <f t="shared" si="2185"/>
        <v>0</v>
      </c>
      <c r="CU806" s="13">
        <f t="shared" si="2186"/>
        <v>0</v>
      </c>
      <c r="CV806" s="240">
        <v>6.9444444444444441E-3</v>
      </c>
      <c r="CW806" s="13">
        <f t="shared" si="2187"/>
        <v>0</v>
      </c>
      <c r="CX806" s="13">
        <f t="shared" si="2188"/>
        <v>10</v>
      </c>
      <c r="CY806" s="240">
        <v>0</v>
      </c>
      <c r="CZ806" s="13">
        <f t="shared" si="2189"/>
        <v>0</v>
      </c>
      <c r="DA806" s="13">
        <f t="shared" si="2190"/>
        <v>0</v>
      </c>
      <c r="DB806" s="240">
        <v>0</v>
      </c>
      <c r="DC806" s="13">
        <f t="shared" si="2191"/>
        <v>0</v>
      </c>
      <c r="DD806" s="13">
        <f t="shared" si="2192"/>
        <v>0</v>
      </c>
      <c r="DE806" s="240">
        <v>0</v>
      </c>
      <c r="DF806" s="13">
        <f t="shared" si="2193"/>
        <v>0</v>
      </c>
      <c r="DG806" s="13">
        <f t="shared" si="2194"/>
        <v>0</v>
      </c>
      <c r="DH806" s="240">
        <v>3.472222222222222E-3</v>
      </c>
      <c r="DI806" s="13">
        <f t="shared" si="2195"/>
        <v>0</v>
      </c>
      <c r="DJ806" s="13">
        <f t="shared" si="2196"/>
        <v>5</v>
      </c>
      <c r="DK806" s="240">
        <v>0</v>
      </c>
      <c r="DL806" s="35">
        <f t="shared" si="2104"/>
        <v>0</v>
      </c>
      <c r="DM806" s="35">
        <f t="shared" si="2105"/>
        <v>0</v>
      </c>
      <c r="DN806" s="66">
        <f t="shared" si="2113"/>
        <v>2852048.1160000036</v>
      </c>
      <c r="DO806" s="74">
        <f t="shared" si="2020"/>
        <v>45818</v>
      </c>
      <c r="DP806" s="66">
        <f t="shared" si="2021"/>
        <v>66.777931034482762</v>
      </c>
      <c r="DQ806" s="63">
        <f t="shared" si="2022"/>
        <v>62.247328910035435</v>
      </c>
      <c r="DR806" s="66" t="e">
        <f t="shared" si="2197"/>
        <v>#NUM!</v>
      </c>
      <c r="DS806" s="96" t="e">
        <f t="shared" si="2198"/>
        <v>#NUM!</v>
      </c>
      <c r="DT806" s="66" t="e">
        <f t="shared" si="2199"/>
        <v>#NUM!</v>
      </c>
      <c r="DU806" s="66" t="e">
        <f t="shared" si="2200"/>
        <v>#NUM!</v>
      </c>
      <c r="FJ806" s="3">
        <f t="shared" si="2075"/>
        <v>0.19305555555555554</v>
      </c>
      <c r="FK806" s="3">
        <f t="shared" si="2106"/>
        <v>6.25E-2</v>
      </c>
      <c r="FL806" s="3">
        <f t="shared" si="2107"/>
        <v>0.10972222222222217</v>
      </c>
    </row>
    <row r="807" spans="1:168">
      <c r="A807" s="554">
        <f t="shared" si="2114"/>
        <v>806</v>
      </c>
      <c r="B807" s="235">
        <f t="shared" si="2076"/>
        <v>89</v>
      </c>
      <c r="C807" s="236">
        <v>40929</v>
      </c>
      <c r="D807" s="475">
        <v>1</v>
      </c>
      <c r="E807" s="238" t="s">
        <v>892</v>
      </c>
      <c r="F807" s="235">
        <v>8</v>
      </c>
      <c r="G807" s="239" t="s">
        <v>549</v>
      </c>
      <c r="H807" s="239" t="s">
        <v>394</v>
      </c>
      <c r="I807" s="239" t="s">
        <v>875</v>
      </c>
      <c r="J807" s="240">
        <v>0.95833333333333337</v>
      </c>
      <c r="K807" s="237">
        <v>3577.8</v>
      </c>
      <c r="L807" s="239" t="s">
        <v>33</v>
      </c>
      <c r="M807" s="235">
        <v>59</v>
      </c>
      <c r="N807" s="235">
        <v>0</v>
      </c>
      <c r="O807" s="239"/>
      <c r="P807" s="240">
        <v>0.95833333333333337</v>
      </c>
      <c r="Q807" s="240">
        <v>0.95833333333333337</v>
      </c>
      <c r="R807" s="12">
        <f t="shared" si="2159"/>
        <v>0</v>
      </c>
      <c r="S807" s="13">
        <f t="shared" si="2160"/>
        <v>0</v>
      </c>
      <c r="T807" s="13">
        <f t="shared" si="2161"/>
        <v>0</v>
      </c>
      <c r="U807" s="240">
        <v>1.0069444444444444</v>
      </c>
      <c r="V807" s="12">
        <f t="shared" si="2147"/>
        <v>4.8611111111111049E-2</v>
      </c>
      <c r="W807" s="13">
        <f t="shared" si="2148"/>
        <v>1</v>
      </c>
      <c r="X807" s="225">
        <f t="shared" si="2149"/>
        <v>10</v>
      </c>
      <c r="Y807" s="240">
        <v>1.0069444444444444</v>
      </c>
      <c r="Z807" s="12">
        <f t="shared" si="2072"/>
        <v>0</v>
      </c>
      <c r="AA807" s="13">
        <f t="shared" si="2073"/>
        <v>0</v>
      </c>
      <c r="AB807" s="13">
        <f t="shared" si="2074"/>
        <v>0</v>
      </c>
      <c r="AC807" s="240">
        <v>1.0243055555555556</v>
      </c>
      <c r="AD807" s="12">
        <f t="shared" si="2150"/>
        <v>1.736111111111116E-2</v>
      </c>
      <c r="AE807" s="13">
        <f t="shared" si="2151"/>
        <v>0</v>
      </c>
      <c r="AF807" s="13">
        <f t="shared" si="2152"/>
        <v>25</v>
      </c>
      <c r="AG807" s="240">
        <v>1.0347222222222221</v>
      </c>
      <c r="AH807" s="240">
        <v>1.1354166666666667</v>
      </c>
      <c r="AI807" s="12">
        <f t="shared" si="2162"/>
        <v>0.10069444444444464</v>
      </c>
      <c r="AJ807" s="225">
        <f t="shared" si="2163"/>
        <v>2</v>
      </c>
      <c r="AK807" s="225">
        <f t="shared" si="2164"/>
        <v>25</v>
      </c>
      <c r="AL807" s="240">
        <v>1.0347222222222221</v>
      </c>
      <c r="AM807" s="240">
        <v>1.1354166666666667</v>
      </c>
      <c r="AN807" s="12">
        <f t="shared" si="2082"/>
        <v>0.10069444444444464</v>
      </c>
      <c r="AO807" s="13">
        <f t="shared" si="2083"/>
        <v>2</v>
      </c>
      <c r="AP807" s="13">
        <f t="shared" si="2084"/>
        <v>25</v>
      </c>
      <c r="AQ807" s="240">
        <v>1.1375</v>
      </c>
      <c r="AR807" s="12">
        <f t="shared" si="2108"/>
        <v>2.0833333333332149E-3</v>
      </c>
      <c r="AS807" s="225">
        <f t="shared" si="2109"/>
        <v>0</v>
      </c>
      <c r="AT807" s="13">
        <f t="shared" si="2110"/>
        <v>3</v>
      </c>
      <c r="AU807" s="240">
        <v>1.1381944444444445</v>
      </c>
      <c r="AV807" s="226">
        <f t="shared" si="2111"/>
        <v>6.94444444444553E-4</v>
      </c>
      <c r="AW807" s="13">
        <f t="shared" si="2112"/>
        <v>0</v>
      </c>
      <c r="AX807" s="13">
        <f t="shared" si="2115"/>
        <v>1</v>
      </c>
      <c r="AY807" s="240">
        <v>1.226388888888889</v>
      </c>
      <c r="AZ807" s="12">
        <f t="shared" si="2165"/>
        <v>8.8194444444444464E-2</v>
      </c>
      <c r="BA807" s="225">
        <f t="shared" si="2166"/>
        <v>2</v>
      </c>
      <c r="BB807" s="225">
        <f t="shared" si="2167"/>
        <v>7</v>
      </c>
      <c r="BC807" s="240">
        <v>1.226388888888889</v>
      </c>
      <c r="BD807" s="240">
        <v>1.226388888888889</v>
      </c>
      <c r="BE807" s="12">
        <f t="shared" si="2085"/>
        <v>0</v>
      </c>
      <c r="BF807" s="13">
        <f t="shared" si="2086"/>
        <v>0</v>
      </c>
      <c r="BG807" s="13">
        <f t="shared" si="2087"/>
        <v>0</v>
      </c>
      <c r="BH807" s="240">
        <v>1.226388888888889</v>
      </c>
      <c r="BI807" s="240">
        <v>1.226388888888889</v>
      </c>
      <c r="BJ807" s="240"/>
      <c r="BK807" s="69">
        <f t="shared" si="2116"/>
        <v>0</v>
      </c>
      <c r="BL807" s="13">
        <f t="shared" si="2117"/>
        <v>0</v>
      </c>
      <c r="BM807" s="13">
        <f t="shared" si="2118"/>
        <v>0</v>
      </c>
      <c r="BN807" s="240">
        <v>1.2326388888888888</v>
      </c>
      <c r="BO807" s="12">
        <f t="shared" si="2153"/>
        <v>6.2499999999998668E-3</v>
      </c>
      <c r="BP807" s="225">
        <f t="shared" si="2154"/>
        <v>0</v>
      </c>
      <c r="BQ807" s="225">
        <f t="shared" si="2155"/>
        <v>9</v>
      </c>
      <c r="BR807" s="240">
        <v>1.2395833333333333</v>
      </c>
      <c r="BS807" s="12">
        <f t="shared" si="2168"/>
        <v>6.9444444444444198E-3</v>
      </c>
      <c r="BT807" s="225">
        <f t="shared" si="2169"/>
        <v>0</v>
      </c>
      <c r="BU807" s="225">
        <f t="shared" si="2170"/>
        <v>10</v>
      </c>
      <c r="BV807" s="240">
        <v>1.2395833333333333</v>
      </c>
      <c r="BW807" s="240">
        <v>1.2430555555555556</v>
      </c>
      <c r="BX807" s="12">
        <f t="shared" si="2119"/>
        <v>3.4722222222223209E-3</v>
      </c>
      <c r="BY807" s="13">
        <f t="shared" si="2120"/>
        <v>0</v>
      </c>
      <c r="BZ807" s="13">
        <f t="shared" si="2121"/>
        <v>5</v>
      </c>
      <c r="CA807" s="226">
        <f t="shared" si="2122"/>
        <v>0.28472222222222221</v>
      </c>
      <c r="CB807" s="13">
        <f t="shared" si="2171"/>
        <v>6</v>
      </c>
      <c r="CC807" s="13">
        <f t="shared" si="2172"/>
        <v>50</v>
      </c>
      <c r="CD807" s="12">
        <f t="shared" si="2173"/>
        <v>3.2638888888888662E-2</v>
      </c>
      <c r="CE807" s="13">
        <f t="shared" si="2174"/>
        <v>0</v>
      </c>
      <c r="CF807" s="13">
        <f t="shared" si="2175"/>
        <v>47</v>
      </c>
      <c r="CG807" s="12">
        <f t="shared" si="2176"/>
        <v>0.10069444444444464</v>
      </c>
      <c r="CH807" s="13">
        <f t="shared" si="2177"/>
        <v>2</v>
      </c>
      <c r="CI807" s="13">
        <f t="shared" si="2178"/>
        <v>25</v>
      </c>
      <c r="CJ807" s="12">
        <f t="shared" si="2179"/>
        <v>8.8194444444444464E-2</v>
      </c>
      <c r="CK807" s="13">
        <f t="shared" si="2180"/>
        <v>2</v>
      </c>
      <c r="CL807" s="13">
        <f t="shared" si="2181"/>
        <v>7</v>
      </c>
      <c r="CM807" s="62"/>
      <c r="CN807" s="62"/>
      <c r="CO807" s="62"/>
      <c r="CP807" s="12">
        <f t="shared" si="2182"/>
        <v>7.0833333333333359E-2</v>
      </c>
      <c r="CQ807" s="13">
        <f t="shared" si="2183"/>
        <v>1</v>
      </c>
      <c r="CR807" s="13">
        <f t="shared" si="2184"/>
        <v>42</v>
      </c>
      <c r="CS807" s="240">
        <v>0</v>
      </c>
      <c r="CT807" s="13">
        <f t="shared" si="2185"/>
        <v>0</v>
      </c>
      <c r="CU807" s="13">
        <f t="shared" si="2186"/>
        <v>0</v>
      </c>
      <c r="CV807" s="240">
        <v>6.9444444444444441E-3</v>
      </c>
      <c r="CW807" s="13">
        <f t="shared" si="2187"/>
        <v>0</v>
      </c>
      <c r="CX807" s="13">
        <f t="shared" si="2188"/>
        <v>10</v>
      </c>
      <c r="CY807" s="240">
        <v>0</v>
      </c>
      <c r="CZ807" s="13">
        <f t="shared" si="2189"/>
        <v>0</v>
      </c>
      <c r="DA807" s="13">
        <f t="shared" si="2190"/>
        <v>0</v>
      </c>
      <c r="DB807" s="240">
        <v>0</v>
      </c>
      <c r="DC807" s="13">
        <f t="shared" si="2191"/>
        <v>0</v>
      </c>
      <c r="DD807" s="13">
        <f t="shared" si="2192"/>
        <v>0</v>
      </c>
      <c r="DE807" s="240">
        <v>0</v>
      </c>
      <c r="DF807" s="13">
        <f t="shared" si="2193"/>
        <v>0</v>
      </c>
      <c r="DG807" s="13">
        <f t="shared" si="2194"/>
        <v>0</v>
      </c>
      <c r="DH807" s="240">
        <v>1.0416666666666666E-2</v>
      </c>
      <c r="DI807" s="13">
        <f t="shared" si="2195"/>
        <v>0</v>
      </c>
      <c r="DJ807" s="13">
        <f t="shared" si="2196"/>
        <v>15</v>
      </c>
      <c r="DK807" s="240">
        <v>0</v>
      </c>
      <c r="DL807" s="35">
        <f t="shared" si="2104"/>
        <v>0</v>
      </c>
      <c r="DM807" s="35">
        <f t="shared" si="2105"/>
        <v>0</v>
      </c>
      <c r="DN807" s="66">
        <f t="shared" si="2113"/>
        <v>2855625.9160000035</v>
      </c>
      <c r="DO807" s="74">
        <f t="shared" si="2020"/>
        <v>45877</v>
      </c>
      <c r="DP807" s="66">
        <f t="shared" si="2021"/>
        <v>60.640677966101698</v>
      </c>
      <c r="DQ807" s="63">
        <f t="shared" si="2022"/>
        <v>62.24526268064615</v>
      </c>
      <c r="DR807" s="66" t="e">
        <f t="shared" si="2197"/>
        <v>#NUM!</v>
      </c>
      <c r="DS807" s="96" t="e">
        <f t="shared" si="2198"/>
        <v>#NUM!</v>
      </c>
      <c r="DT807" s="66" t="e">
        <f t="shared" si="2199"/>
        <v>#NUM!</v>
      </c>
      <c r="DU807" s="66" t="e">
        <f t="shared" si="2200"/>
        <v>#NUM!</v>
      </c>
      <c r="FJ807" s="3">
        <f t="shared" si="2075"/>
        <v>9.5833333333333104E-2</v>
      </c>
      <c r="FK807" s="3">
        <f t="shared" si="2106"/>
        <v>6.597222222222221E-2</v>
      </c>
      <c r="FL807" s="3">
        <f t="shared" si="2107"/>
        <v>2.0833333333332149E-3</v>
      </c>
    </row>
    <row r="808" spans="1:168">
      <c r="A808" s="554">
        <f t="shared" si="2114"/>
        <v>807</v>
      </c>
      <c r="B808" s="235">
        <f t="shared" si="2076"/>
        <v>90</v>
      </c>
      <c r="C808" s="236">
        <v>40930</v>
      </c>
      <c r="D808" s="475">
        <v>1</v>
      </c>
      <c r="E808" s="238" t="s">
        <v>963</v>
      </c>
      <c r="F808" s="235">
        <v>1</v>
      </c>
      <c r="G808" s="239" t="s">
        <v>964</v>
      </c>
      <c r="H808" s="239" t="s">
        <v>394</v>
      </c>
      <c r="I808" s="239" t="s">
        <v>783</v>
      </c>
      <c r="J808" s="240">
        <v>0.6875</v>
      </c>
      <c r="K808" s="237">
        <v>3494.64</v>
      </c>
      <c r="L808" s="239" t="s">
        <v>34</v>
      </c>
      <c r="M808" s="235">
        <v>58</v>
      </c>
      <c r="N808" s="235">
        <v>1</v>
      </c>
      <c r="O808" s="239"/>
      <c r="P808" s="240">
        <v>0.71666666666666667</v>
      </c>
      <c r="Q808" s="240">
        <v>0.71666666666666667</v>
      </c>
      <c r="R808" s="12">
        <f t="shared" si="2159"/>
        <v>0</v>
      </c>
      <c r="S808" s="13">
        <f t="shared" si="2160"/>
        <v>0</v>
      </c>
      <c r="T808" s="13">
        <f t="shared" si="2161"/>
        <v>0</v>
      </c>
      <c r="U808" s="240">
        <v>0.90625</v>
      </c>
      <c r="V808" s="12">
        <f t="shared" si="2147"/>
        <v>0.18958333333333333</v>
      </c>
      <c r="W808" s="13">
        <f t="shared" ref="W808:W840" si="2201">HOUR(V808)</f>
        <v>4</v>
      </c>
      <c r="X808" s="225">
        <f t="shared" ref="X808:X840" si="2202">MINUTE(V808)</f>
        <v>33</v>
      </c>
      <c r="Y808" s="240">
        <v>0.90625</v>
      </c>
      <c r="Z808" s="12">
        <f t="shared" si="2072"/>
        <v>0</v>
      </c>
      <c r="AA808" s="13">
        <f t="shared" si="2073"/>
        <v>0</v>
      </c>
      <c r="AB808" s="13">
        <f t="shared" si="2074"/>
        <v>0</v>
      </c>
      <c r="AC808" s="240">
        <v>0.90972222222222221</v>
      </c>
      <c r="AD808" s="12">
        <f t="shared" si="2150"/>
        <v>3.4722222222222099E-3</v>
      </c>
      <c r="AE808" s="13">
        <f t="shared" si="2151"/>
        <v>0</v>
      </c>
      <c r="AF808" s="13">
        <f t="shared" si="2152"/>
        <v>5</v>
      </c>
      <c r="AG808" s="240">
        <v>0.91319444444444453</v>
      </c>
      <c r="AH808" s="240">
        <v>0.99652777777777779</v>
      </c>
      <c r="AI808" s="12">
        <f t="shared" si="2162"/>
        <v>8.3333333333333259E-2</v>
      </c>
      <c r="AJ808" s="225">
        <f t="shared" si="2163"/>
        <v>2</v>
      </c>
      <c r="AK808" s="225">
        <f t="shared" si="2164"/>
        <v>0</v>
      </c>
      <c r="AL808" s="240">
        <v>0.91319444444444453</v>
      </c>
      <c r="AM808" s="240">
        <v>0.99652777777777779</v>
      </c>
      <c r="AN808" s="12">
        <f t="shared" si="2082"/>
        <v>8.3333333333333259E-2</v>
      </c>
      <c r="AO808" s="13">
        <f t="shared" si="2083"/>
        <v>2</v>
      </c>
      <c r="AP808" s="13">
        <f t="shared" si="2084"/>
        <v>0</v>
      </c>
      <c r="AQ808" s="240">
        <v>1.0104166666666667</v>
      </c>
      <c r="AR808" s="12">
        <f t="shared" si="2108"/>
        <v>1.3888888888888951E-2</v>
      </c>
      <c r="AS808" s="225">
        <f t="shared" si="2109"/>
        <v>0</v>
      </c>
      <c r="AT808" s="13">
        <f t="shared" si="2110"/>
        <v>20</v>
      </c>
      <c r="AU808" s="240">
        <v>1.0104166666666667</v>
      </c>
      <c r="AV808" s="226">
        <f t="shared" si="2111"/>
        <v>0</v>
      </c>
      <c r="AW808" s="13">
        <f t="shared" si="2112"/>
        <v>0</v>
      </c>
      <c r="AX808" s="13">
        <f t="shared" si="2115"/>
        <v>0</v>
      </c>
      <c r="AY808" s="240">
        <v>1.3666666666666665</v>
      </c>
      <c r="AZ808" s="12">
        <f t="shared" si="2165"/>
        <v>0.35624999999999973</v>
      </c>
      <c r="BA808" s="225">
        <f t="shared" si="2166"/>
        <v>8</v>
      </c>
      <c r="BB808" s="225">
        <f t="shared" si="2167"/>
        <v>33</v>
      </c>
      <c r="BC808" s="240">
        <v>1.3666666666666665</v>
      </c>
      <c r="BD808" s="240">
        <v>1.3666666666666665</v>
      </c>
      <c r="BE808" s="12">
        <f t="shared" si="2085"/>
        <v>0</v>
      </c>
      <c r="BF808" s="13">
        <f t="shared" si="2086"/>
        <v>0</v>
      </c>
      <c r="BG808" s="13">
        <f t="shared" si="2087"/>
        <v>0</v>
      </c>
      <c r="BH808" s="240">
        <v>1.3666666666666665</v>
      </c>
      <c r="BI808" s="240">
        <v>1.3666666666666665</v>
      </c>
      <c r="BJ808" s="240"/>
      <c r="BK808" s="69">
        <f t="shared" si="2116"/>
        <v>0</v>
      </c>
      <c r="BL808" s="13">
        <f t="shared" si="2117"/>
        <v>0</v>
      </c>
      <c r="BM808" s="13">
        <f t="shared" si="2118"/>
        <v>0</v>
      </c>
      <c r="BN808" s="240">
        <v>1.3715277777777777</v>
      </c>
      <c r="BO808" s="12">
        <f t="shared" si="2153"/>
        <v>4.8611111111112049E-3</v>
      </c>
      <c r="BP808" s="225">
        <f t="shared" si="2154"/>
        <v>0</v>
      </c>
      <c r="BQ808" s="225">
        <f t="shared" si="2155"/>
        <v>7</v>
      </c>
      <c r="BR808" s="240">
        <v>1.375</v>
      </c>
      <c r="BS808" s="12">
        <f t="shared" si="2168"/>
        <v>3.4722222222223209E-3</v>
      </c>
      <c r="BT808" s="225">
        <f t="shared" si="2169"/>
        <v>0</v>
      </c>
      <c r="BU808" s="225">
        <f t="shared" si="2170"/>
        <v>5</v>
      </c>
      <c r="BV808" s="240">
        <v>1.375</v>
      </c>
      <c r="BW808" s="240">
        <v>1.375</v>
      </c>
      <c r="BX808" s="12">
        <f t="shared" si="2119"/>
        <v>0</v>
      </c>
      <c r="BY808" s="13">
        <f t="shared" si="2120"/>
        <v>0</v>
      </c>
      <c r="BZ808" s="13">
        <f t="shared" si="2121"/>
        <v>0</v>
      </c>
      <c r="CA808" s="226">
        <f t="shared" si="2122"/>
        <v>0.65833333333333333</v>
      </c>
      <c r="CB808" s="13">
        <f t="shared" si="2171"/>
        <v>15</v>
      </c>
      <c r="CC808" s="13">
        <f t="shared" si="2172"/>
        <v>48</v>
      </c>
      <c r="CD808" s="12">
        <f t="shared" si="2173"/>
        <v>2.5694444444444686E-2</v>
      </c>
      <c r="CE808" s="13">
        <f t="shared" si="2174"/>
        <v>0</v>
      </c>
      <c r="CF808" s="13">
        <f t="shared" si="2175"/>
        <v>37</v>
      </c>
      <c r="CG808" s="12">
        <f t="shared" si="2176"/>
        <v>8.3333333333333259E-2</v>
      </c>
      <c r="CH808" s="13">
        <f t="shared" si="2177"/>
        <v>2</v>
      </c>
      <c r="CI808" s="13">
        <f t="shared" si="2178"/>
        <v>0</v>
      </c>
      <c r="CJ808" s="12">
        <f t="shared" si="2179"/>
        <v>0.35624999999999973</v>
      </c>
      <c r="CK808" s="13">
        <f t="shared" si="2180"/>
        <v>8</v>
      </c>
      <c r="CL808" s="13">
        <f t="shared" si="2181"/>
        <v>33</v>
      </c>
      <c r="CM808" s="62"/>
      <c r="CN808" s="62"/>
      <c r="CO808" s="62"/>
      <c r="CP808" s="12">
        <f t="shared" si="2182"/>
        <v>6.527777777777749E-2</v>
      </c>
      <c r="CQ808" s="13">
        <f t="shared" si="2183"/>
        <v>1</v>
      </c>
      <c r="CR808" s="13">
        <f t="shared" si="2184"/>
        <v>34</v>
      </c>
      <c r="CS808" s="240">
        <v>0</v>
      </c>
      <c r="CT808" s="13">
        <f t="shared" si="2185"/>
        <v>0</v>
      </c>
      <c r="CU808" s="13">
        <f t="shared" si="2186"/>
        <v>0</v>
      </c>
      <c r="CV808" s="240">
        <v>0.10694444444444444</v>
      </c>
      <c r="CW808" s="13">
        <f t="shared" si="2187"/>
        <v>2</v>
      </c>
      <c r="CX808" s="13">
        <f t="shared" si="2188"/>
        <v>34</v>
      </c>
      <c r="CY808" s="240">
        <v>0</v>
      </c>
      <c r="CZ808" s="13">
        <f t="shared" si="2189"/>
        <v>0</v>
      </c>
      <c r="DA808" s="13">
        <f t="shared" si="2190"/>
        <v>0</v>
      </c>
      <c r="DB808" s="240">
        <v>0</v>
      </c>
      <c r="DC808" s="13">
        <f t="shared" si="2191"/>
        <v>0</v>
      </c>
      <c r="DD808" s="13">
        <f t="shared" si="2192"/>
        <v>0</v>
      </c>
      <c r="DE808" s="240">
        <v>0</v>
      </c>
      <c r="DF808" s="13">
        <f t="shared" si="2193"/>
        <v>0</v>
      </c>
      <c r="DG808" s="13">
        <f t="shared" si="2194"/>
        <v>0</v>
      </c>
      <c r="DH808" s="240">
        <v>0.18402777777777779</v>
      </c>
      <c r="DI808" s="13">
        <f t="shared" si="2195"/>
        <v>4</v>
      </c>
      <c r="DJ808" s="13">
        <f t="shared" si="2196"/>
        <v>25</v>
      </c>
      <c r="DK808" s="240">
        <v>0</v>
      </c>
      <c r="DL808" s="35">
        <f t="shared" si="2104"/>
        <v>0</v>
      </c>
      <c r="DM808" s="35">
        <f t="shared" si="2105"/>
        <v>0</v>
      </c>
      <c r="DN808" s="66">
        <f t="shared" si="2113"/>
        <v>2859120.5560000036</v>
      </c>
      <c r="DO808" s="74">
        <f t="shared" si="2020"/>
        <v>45935</v>
      </c>
      <c r="DP808" s="66">
        <f t="shared" si="2021"/>
        <v>60.252413793103443</v>
      </c>
      <c r="DQ808" s="63">
        <f t="shared" si="2022"/>
        <v>62.242746402525384</v>
      </c>
      <c r="DR808" s="66" t="e">
        <f t="shared" si="2197"/>
        <v>#NUM!</v>
      </c>
      <c r="DS808" s="96" t="e">
        <f t="shared" si="2198"/>
        <v>#NUM!</v>
      </c>
      <c r="DT808" s="66" t="e">
        <f t="shared" si="2199"/>
        <v>#NUM!</v>
      </c>
      <c r="DU808" s="66" t="e">
        <f t="shared" si="2200"/>
        <v>#NUM!</v>
      </c>
      <c r="FJ808" s="3">
        <f t="shared" si="2075"/>
        <v>0.21875000000000033</v>
      </c>
      <c r="FK808" s="3">
        <f t="shared" si="2106"/>
        <v>0.22222222222222221</v>
      </c>
      <c r="FL808" s="3">
        <f t="shared" si="2107"/>
        <v>1.3888888888888951E-2</v>
      </c>
    </row>
    <row r="809" spans="1:168">
      <c r="A809" s="554">
        <f t="shared" si="2114"/>
        <v>808</v>
      </c>
      <c r="B809" s="235">
        <f t="shared" si="2076"/>
        <v>91</v>
      </c>
      <c r="C809" s="236">
        <v>40930</v>
      </c>
      <c r="D809" s="475">
        <v>1</v>
      </c>
      <c r="E809" s="238" t="s">
        <v>863</v>
      </c>
      <c r="F809" s="235">
        <v>30</v>
      </c>
      <c r="G809" s="239" t="s">
        <v>38</v>
      </c>
      <c r="H809" s="239" t="s">
        <v>406</v>
      </c>
      <c r="I809" s="239" t="s">
        <v>886</v>
      </c>
      <c r="J809" s="240">
        <v>0.51041666666666663</v>
      </c>
      <c r="K809" s="237">
        <v>3691.65</v>
      </c>
      <c r="L809" s="239" t="s">
        <v>34</v>
      </c>
      <c r="M809" s="235">
        <v>56</v>
      </c>
      <c r="N809" s="235">
        <v>3</v>
      </c>
      <c r="O809" s="239"/>
      <c r="P809" s="240">
        <v>0.51041666666666663</v>
      </c>
      <c r="Q809" s="240">
        <v>0.51041666666666663</v>
      </c>
      <c r="R809" s="12">
        <f t="shared" si="2159"/>
        <v>0</v>
      </c>
      <c r="S809" s="13">
        <f t="shared" si="2160"/>
        <v>0</v>
      </c>
      <c r="T809" s="13">
        <f t="shared" si="2161"/>
        <v>0</v>
      </c>
      <c r="U809" s="240">
        <v>0.54166666666666663</v>
      </c>
      <c r="V809" s="12">
        <f t="shared" si="2147"/>
        <v>3.125E-2</v>
      </c>
      <c r="W809" s="13">
        <f t="shared" si="2201"/>
        <v>0</v>
      </c>
      <c r="X809" s="225">
        <f t="shared" si="2202"/>
        <v>45</v>
      </c>
      <c r="Y809" s="240">
        <v>0.54166666666666663</v>
      </c>
      <c r="Z809" s="12">
        <f t="shared" si="2072"/>
        <v>0</v>
      </c>
      <c r="AA809" s="13">
        <f t="shared" si="2073"/>
        <v>0</v>
      </c>
      <c r="AB809" s="13">
        <f t="shared" si="2074"/>
        <v>0</v>
      </c>
      <c r="AC809" s="240">
        <v>0.55902777777777779</v>
      </c>
      <c r="AD809" s="12">
        <f t="shared" si="2150"/>
        <v>1.736111111111116E-2</v>
      </c>
      <c r="AE809" s="13">
        <f t="shared" si="2151"/>
        <v>0</v>
      </c>
      <c r="AF809" s="13">
        <f t="shared" si="2152"/>
        <v>25</v>
      </c>
      <c r="AG809" s="240">
        <v>0.5625</v>
      </c>
      <c r="AH809" s="240">
        <v>0.59305555555555556</v>
      </c>
      <c r="AI809" s="12">
        <f t="shared" si="2162"/>
        <v>3.0555555555555558E-2</v>
      </c>
      <c r="AJ809" s="225">
        <f t="shared" si="2163"/>
        <v>0</v>
      </c>
      <c r="AK809" s="225">
        <f t="shared" si="2164"/>
        <v>44</v>
      </c>
      <c r="AL809" s="240">
        <v>0.5625</v>
      </c>
      <c r="AM809" s="240">
        <v>0.59305555555555556</v>
      </c>
      <c r="AN809" s="12">
        <f t="shared" si="2082"/>
        <v>3.0555555555555558E-2</v>
      </c>
      <c r="AO809" s="13">
        <f t="shared" si="2083"/>
        <v>0</v>
      </c>
      <c r="AP809" s="13">
        <f t="shared" si="2084"/>
        <v>44</v>
      </c>
      <c r="AQ809" s="240">
        <v>0.68541666666666667</v>
      </c>
      <c r="AR809" s="12">
        <f t="shared" si="2108"/>
        <v>9.2361111111111116E-2</v>
      </c>
      <c r="AS809" s="225">
        <f t="shared" si="2109"/>
        <v>2</v>
      </c>
      <c r="AT809" s="13">
        <f t="shared" si="2110"/>
        <v>13</v>
      </c>
      <c r="AU809" s="240">
        <v>0.68611111111111101</v>
      </c>
      <c r="AV809" s="226">
        <f t="shared" si="2111"/>
        <v>6.9444444444433095E-4</v>
      </c>
      <c r="AW809" s="13">
        <f t="shared" si="2112"/>
        <v>0</v>
      </c>
      <c r="AX809" s="13">
        <f t="shared" si="2115"/>
        <v>1</v>
      </c>
      <c r="AY809" s="240">
        <v>0.80833333333333324</v>
      </c>
      <c r="AZ809" s="12">
        <f t="shared" si="2165"/>
        <v>0.12222222222222223</v>
      </c>
      <c r="BA809" s="225">
        <f t="shared" si="2166"/>
        <v>2</v>
      </c>
      <c r="BB809" s="225">
        <f t="shared" si="2167"/>
        <v>56</v>
      </c>
      <c r="BC809" s="240">
        <v>0.80833333333333324</v>
      </c>
      <c r="BD809" s="240">
        <v>0.80833333333333324</v>
      </c>
      <c r="BE809" s="12">
        <f t="shared" si="2085"/>
        <v>0</v>
      </c>
      <c r="BF809" s="13">
        <f t="shared" si="2086"/>
        <v>0</v>
      </c>
      <c r="BG809" s="13">
        <f t="shared" si="2087"/>
        <v>0</v>
      </c>
      <c r="BH809" s="240">
        <v>0.80833333333333324</v>
      </c>
      <c r="BI809" s="240">
        <v>0.80833333333333324</v>
      </c>
      <c r="BJ809" s="240"/>
      <c r="BK809" s="69">
        <f t="shared" si="2116"/>
        <v>0</v>
      </c>
      <c r="BL809" s="13">
        <f t="shared" si="2117"/>
        <v>0</v>
      </c>
      <c r="BM809" s="13">
        <f t="shared" si="2118"/>
        <v>0</v>
      </c>
      <c r="BN809" s="240">
        <v>0.8125</v>
      </c>
      <c r="BO809" s="12">
        <f t="shared" si="2153"/>
        <v>4.1666666666667629E-3</v>
      </c>
      <c r="BP809" s="225">
        <f t="shared" si="2154"/>
        <v>0</v>
      </c>
      <c r="BQ809" s="225">
        <f t="shared" si="2155"/>
        <v>6</v>
      </c>
      <c r="BR809" s="240">
        <v>0.81944444444444453</v>
      </c>
      <c r="BS809" s="12">
        <f t="shared" si="2168"/>
        <v>6.9444444444445308E-3</v>
      </c>
      <c r="BT809" s="225">
        <f t="shared" si="2169"/>
        <v>0</v>
      </c>
      <c r="BU809" s="225">
        <f t="shared" si="2170"/>
        <v>10</v>
      </c>
      <c r="BV809" s="240">
        <v>0.81944444444444453</v>
      </c>
      <c r="BW809" s="240">
        <v>0.81944444444444453</v>
      </c>
      <c r="BX809" s="12">
        <f t="shared" si="2119"/>
        <v>0</v>
      </c>
      <c r="BY809" s="13">
        <f t="shared" si="2120"/>
        <v>0</v>
      </c>
      <c r="BZ809" s="13">
        <f t="shared" si="2121"/>
        <v>0</v>
      </c>
      <c r="CA809" s="226">
        <f t="shared" si="2122"/>
        <v>0.3090277777777779</v>
      </c>
      <c r="CB809" s="13">
        <f t="shared" si="2171"/>
        <v>7</v>
      </c>
      <c r="CC809" s="13">
        <f t="shared" si="2172"/>
        <v>25</v>
      </c>
      <c r="CD809" s="12">
        <f t="shared" si="2173"/>
        <v>0.12083333333333357</v>
      </c>
      <c r="CE809" s="13">
        <f t="shared" si="2174"/>
        <v>2</v>
      </c>
      <c r="CF809" s="13">
        <f t="shared" si="2175"/>
        <v>54</v>
      </c>
      <c r="CG809" s="12">
        <f t="shared" si="2176"/>
        <v>3.0555555555555558E-2</v>
      </c>
      <c r="CH809" s="13">
        <f t="shared" si="2177"/>
        <v>0</v>
      </c>
      <c r="CI809" s="13">
        <f t="shared" si="2178"/>
        <v>44</v>
      </c>
      <c r="CJ809" s="12">
        <f t="shared" si="2179"/>
        <v>0.12222222222222223</v>
      </c>
      <c r="CK809" s="13">
        <f t="shared" si="2180"/>
        <v>2</v>
      </c>
      <c r="CL809" s="13">
        <f t="shared" si="2181"/>
        <v>56</v>
      </c>
      <c r="CM809" s="62"/>
      <c r="CN809" s="62"/>
      <c r="CO809" s="62"/>
      <c r="CP809" s="12">
        <f t="shared" si="2182"/>
        <v>4.7916666666666677E-2</v>
      </c>
      <c r="CQ809" s="13">
        <f t="shared" si="2183"/>
        <v>1</v>
      </c>
      <c r="CR809" s="13">
        <f t="shared" si="2184"/>
        <v>9</v>
      </c>
      <c r="CS809" s="240">
        <v>0</v>
      </c>
      <c r="CT809" s="13">
        <f t="shared" si="2185"/>
        <v>0</v>
      </c>
      <c r="CU809" s="13">
        <f t="shared" si="2186"/>
        <v>0</v>
      </c>
      <c r="CV809" s="240">
        <v>0</v>
      </c>
      <c r="CW809" s="13">
        <f t="shared" si="2187"/>
        <v>0</v>
      </c>
      <c r="CX809" s="13">
        <f t="shared" si="2188"/>
        <v>0</v>
      </c>
      <c r="CY809" s="240">
        <v>0</v>
      </c>
      <c r="CZ809" s="13">
        <f t="shared" si="2189"/>
        <v>0</v>
      </c>
      <c r="DA809" s="13">
        <f t="shared" si="2190"/>
        <v>0</v>
      </c>
      <c r="DB809" s="240">
        <v>0</v>
      </c>
      <c r="DC809" s="13">
        <f t="shared" si="2191"/>
        <v>0</v>
      </c>
      <c r="DD809" s="13">
        <f t="shared" si="2192"/>
        <v>0</v>
      </c>
      <c r="DE809" s="240">
        <v>0</v>
      </c>
      <c r="DF809" s="13">
        <f t="shared" si="2193"/>
        <v>0</v>
      </c>
      <c r="DG809" s="13">
        <f t="shared" si="2194"/>
        <v>0</v>
      </c>
      <c r="DH809" s="240">
        <v>7.4305555555555555E-2</v>
      </c>
      <c r="DI809" s="13">
        <f t="shared" si="2195"/>
        <v>1</v>
      </c>
      <c r="DJ809" s="13">
        <f t="shared" si="2196"/>
        <v>47</v>
      </c>
      <c r="DK809" s="240">
        <v>0</v>
      </c>
      <c r="DL809" s="35">
        <f t="shared" si="2104"/>
        <v>0</v>
      </c>
      <c r="DM809" s="35">
        <f t="shared" si="2105"/>
        <v>0</v>
      </c>
      <c r="DN809" s="66">
        <f t="shared" si="2113"/>
        <v>2862812.2060000035</v>
      </c>
      <c r="DO809" s="74">
        <f t="shared" si="2020"/>
        <v>45991</v>
      </c>
      <c r="DP809" s="66">
        <f t="shared" si="2021"/>
        <v>65.922321428571436</v>
      </c>
      <c r="DQ809" s="63">
        <f t="shared" si="2022"/>
        <v>62.247226761757808</v>
      </c>
      <c r="DR809" s="66" t="e">
        <f t="shared" si="2197"/>
        <v>#NUM!</v>
      </c>
      <c r="DS809" s="96" t="e">
        <f t="shared" si="2198"/>
        <v>#NUM!</v>
      </c>
      <c r="DT809" s="66" t="e">
        <f t="shared" si="2199"/>
        <v>#NUM!</v>
      </c>
      <c r="DU809" s="66" t="e">
        <f t="shared" si="2200"/>
        <v>#NUM!</v>
      </c>
      <c r="FJ809" s="3">
        <f t="shared" si="2075"/>
        <v>0.15625000000000011</v>
      </c>
      <c r="FK809" s="3">
        <f t="shared" si="2106"/>
        <v>4.861111111111116E-2</v>
      </c>
      <c r="FL809" s="3">
        <f t="shared" si="2107"/>
        <v>9.2361111111111116E-2</v>
      </c>
    </row>
    <row r="810" spans="1:168">
      <c r="A810" s="554">
        <f t="shared" si="2114"/>
        <v>809</v>
      </c>
      <c r="B810" s="235">
        <f t="shared" si="2076"/>
        <v>92</v>
      </c>
      <c r="C810" s="236">
        <v>40930</v>
      </c>
      <c r="D810" s="475">
        <v>1</v>
      </c>
      <c r="E810" s="238" t="s">
        <v>965</v>
      </c>
      <c r="F810" s="235">
        <v>2</v>
      </c>
      <c r="G810" s="239" t="s">
        <v>823</v>
      </c>
      <c r="H810" s="239" t="s">
        <v>394</v>
      </c>
      <c r="I810" s="239" t="s">
        <v>873</v>
      </c>
      <c r="J810" s="240">
        <v>0.61111111111111105</v>
      </c>
      <c r="K810" s="237">
        <v>3919.68</v>
      </c>
      <c r="L810" s="239" t="s">
        <v>34</v>
      </c>
      <c r="M810" s="235">
        <v>59</v>
      </c>
      <c r="N810" s="235">
        <v>0</v>
      </c>
      <c r="O810" s="239"/>
      <c r="P810" s="240">
        <v>0.61111111111111105</v>
      </c>
      <c r="Q810" s="240">
        <v>0.61111111111111105</v>
      </c>
      <c r="R810" s="12">
        <f t="shared" si="2159"/>
        <v>0</v>
      </c>
      <c r="S810" s="13">
        <f t="shared" si="2160"/>
        <v>0</v>
      </c>
      <c r="T810" s="13">
        <f t="shared" si="2161"/>
        <v>0</v>
      </c>
      <c r="U810" s="240">
        <v>0.71666666666666667</v>
      </c>
      <c r="V810" s="12">
        <f t="shared" si="2147"/>
        <v>0.10555555555555562</v>
      </c>
      <c r="W810" s="13">
        <f t="shared" si="2201"/>
        <v>2</v>
      </c>
      <c r="X810" s="225">
        <f t="shared" si="2202"/>
        <v>32</v>
      </c>
      <c r="Y810" s="240">
        <v>0.72916666666666663</v>
      </c>
      <c r="Z810" s="12">
        <f t="shared" si="2072"/>
        <v>1.2499999999999956E-2</v>
      </c>
      <c r="AA810" s="13">
        <f t="shared" si="2073"/>
        <v>0</v>
      </c>
      <c r="AB810" s="13">
        <f t="shared" si="2074"/>
        <v>18</v>
      </c>
      <c r="AC810" s="240">
        <v>0.75</v>
      </c>
      <c r="AD810" s="12">
        <f t="shared" si="2150"/>
        <v>2.083333333333337E-2</v>
      </c>
      <c r="AE810" s="13">
        <f t="shared" si="2151"/>
        <v>0</v>
      </c>
      <c r="AF810" s="13">
        <f t="shared" si="2152"/>
        <v>30</v>
      </c>
      <c r="AG810" s="240">
        <v>0.75347222222222221</v>
      </c>
      <c r="AH810" s="240">
        <v>0.82986111111111116</v>
      </c>
      <c r="AI810" s="12">
        <f t="shared" si="2162"/>
        <v>7.6388888888888951E-2</v>
      </c>
      <c r="AJ810" s="225">
        <f t="shared" si="2163"/>
        <v>1</v>
      </c>
      <c r="AK810" s="225">
        <f t="shared" si="2164"/>
        <v>50</v>
      </c>
      <c r="AL810" s="240">
        <v>0.75347222222222221</v>
      </c>
      <c r="AM810" s="240">
        <v>0.82986111111111116</v>
      </c>
      <c r="AN810" s="12">
        <f t="shared" si="2082"/>
        <v>7.6388888888888951E-2</v>
      </c>
      <c r="AO810" s="13">
        <f t="shared" si="2083"/>
        <v>1</v>
      </c>
      <c r="AP810" s="13">
        <f t="shared" si="2084"/>
        <v>50</v>
      </c>
      <c r="AQ810" s="240">
        <v>0.84027777777777779</v>
      </c>
      <c r="AR810" s="12">
        <f t="shared" si="2108"/>
        <v>1.041666666666663E-2</v>
      </c>
      <c r="AS810" s="225">
        <f t="shared" si="2109"/>
        <v>0</v>
      </c>
      <c r="AT810" s="13">
        <f t="shared" si="2110"/>
        <v>15</v>
      </c>
      <c r="AU810" s="240">
        <v>0.84236111111111101</v>
      </c>
      <c r="AV810" s="226">
        <f t="shared" si="2111"/>
        <v>2.0833333333332149E-3</v>
      </c>
      <c r="AW810" s="13">
        <f t="shared" si="2112"/>
        <v>0</v>
      </c>
      <c r="AX810" s="13">
        <f t="shared" si="2115"/>
        <v>3</v>
      </c>
      <c r="AY810" s="240">
        <v>0.90277777777777779</v>
      </c>
      <c r="AZ810" s="12">
        <f t="shared" si="2165"/>
        <v>6.0416666666666785E-2</v>
      </c>
      <c r="BA810" s="225">
        <f t="shared" si="2166"/>
        <v>1</v>
      </c>
      <c r="BB810" s="225">
        <f t="shared" si="2167"/>
        <v>27</v>
      </c>
      <c r="BC810" s="240">
        <v>0.90277777777777779</v>
      </c>
      <c r="BD810" s="240">
        <v>0.90277777777777779</v>
      </c>
      <c r="BE810" s="12">
        <f t="shared" si="2085"/>
        <v>0</v>
      </c>
      <c r="BF810" s="13">
        <f t="shared" si="2086"/>
        <v>0</v>
      </c>
      <c r="BG810" s="13">
        <f t="shared" si="2087"/>
        <v>0</v>
      </c>
      <c r="BH810" s="240">
        <v>0.90277777777777779</v>
      </c>
      <c r="BI810" s="240">
        <v>0.90277777777777779</v>
      </c>
      <c r="BJ810" s="240"/>
      <c r="BK810" s="69">
        <f t="shared" si="2116"/>
        <v>0</v>
      </c>
      <c r="BL810" s="13">
        <f t="shared" si="2117"/>
        <v>0</v>
      </c>
      <c r="BM810" s="13">
        <f t="shared" si="2118"/>
        <v>0</v>
      </c>
      <c r="BN810" s="240">
        <v>0.90625</v>
      </c>
      <c r="BO810" s="12">
        <f t="shared" si="2153"/>
        <v>3.4722222222222099E-3</v>
      </c>
      <c r="BP810" s="225">
        <f t="shared" si="2154"/>
        <v>0</v>
      </c>
      <c r="BQ810" s="225">
        <f t="shared" si="2155"/>
        <v>5</v>
      </c>
      <c r="BR810" s="240">
        <v>0.91319444444444453</v>
      </c>
      <c r="BS810" s="12">
        <f t="shared" si="2168"/>
        <v>6.9444444444445308E-3</v>
      </c>
      <c r="BT810" s="225">
        <f t="shared" si="2169"/>
        <v>0</v>
      </c>
      <c r="BU810" s="225">
        <f t="shared" si="2170"/>
        <v>10</v>
      </c>
      <c r="BV810" s="240">
        <v>0.91319444444444453</v>
      </c>
      <c r="BW810" s="240">
        <v>0.91319444444444453</v>
      </c>
      <c r="BX810" s="12">
        <f t="shared" si="2119"/>
        <v>0</v>
      </c>
      <c r="BY810" s="13">
        <f t="shared" si="2120"/>
        <v>0</v>
      </c>
      <c r="BZ810" s="13">
        <f t="shared" si="2121"/>
        <v>0</v>
      </c>
      <c r="CA810" s="226">
        <f t="shared" si="2122"/>
        <v>0.30208333333333348</v>
      </c>
      <c r="CB810" s="13">
        <f t="shared" si="2171"/>
        <v>7</v>
      </c>
      <c r="CC810" s="13">
        <f t="shared" si="2172"/>
        <v>15</v>
      </c>
      <c r="CD810" s="12">
        <f t="shared" si="2173"/>
        <v>4.1666666666666741E-2</v>
      </c>
      <c r="CE810" s="13">
        <f t="shared" si="2174"/>
        <v>1</v>
      </c>
      <c r="CF810" s="13">
        <f t="shared" si="2175"/>
        <v>0</v>
      </c>
      <c r="CG810" s="12">
        <f t="shared" si="2176"/>
        <v>7.6388888888888951E-2</v>
      </c>
      <c r="CH810" s="13">
        <f t="shared" si="2177"/>
        <v>1</v>
      </c>
      <c r="CI810" s="13">
        <f t="shared" si="2178"/>
        <v>50</v>
      </c>
      <c r="CJ810" s="12">
        <f t="shared" si="2179"/>
        <v>6.0416666666666785E-2</v>
      </c>
      <c r="CK810" s="13">
        <f t="shared" si="2180"/>
        <v>1</v>
      </c>
      <c r="CL810" s="13">
        <f t="shared" si="2181"/>
        <v>27</v>
      </c>
      <c r="CM810" s="62"/>
      <c r="CN810" s="62"/>
      <c r="CO810" s="62"/>
      <c r="CP810" s="12">
        <f t="shared" si="2182"/>
        <v>3.6111111111111233E-2</v>
      </c>
      <c r="CQ810" s="13">
        <f t="shared" si="2183"/>
        <v>0</v>
      </c>
      <c r="CR810" s="13">
        <f t="shared" si="2184"/>
        <v>52</v>
      </c>
      <c r="CS810" s="240">
        <v>0</v>
      </c>
      <c r="CT810" s="13">
        <f t="shared" si="2185"/>
        <v>0</v>
      </c>
      <c r="CU810" s="13">
        <f t="shared" si="2186"/>
        <v>0</v>
      </c>
      <c r="CV810" s="240">
        <v>0</v>
      </c>
      <c r="CW810" s="13">
        <f t="shared" si="2187"/>
        <v>0</v>
      </c>
      <c r="CX810" s="13">
        <f t="shared" si="2188"/>
        <v>0</v>
      </c>
      <c r="CY810" s="240">
        <v>0</v>
      </c>
      <c r="CZ810" s="13">
        <f t="shared" si="2189"/>
        <v>0</v>
      </c>
      <c r="DA810" s="13">
        <f t="shared" si="2190"/>
        <v>0</v>
      </c>
      <c r="DB810" s="240">
        <v>0</v>
      </c>
      <c r="DC810" s="13">
        <f t="shared" si="2191"/>
        <v>0</v>
      </c>
      <c r="DD810" s="13">
        <f t="shared" si="2192"/>
        <v>0</v>
      </c>
      <c r="DE810" s="240">
        <v>0</v>
      </c>
      <c r="DF810" s="13">
        <f t="shared" si="2193"/>
        <v>0</v>
      </c>
      <c r="DG810" s="13">
        <f t="shared" si="2194"/>
        <v>0</v>
      </c>
      <c r="DH810" s="240">
        <v>2.4305555555555556E-2</v>
      </c>
      <c r="DI810" s="13">
        <f t="shared" si="2195"/>
        <v>0</v>
      </c>
      <c r="DJ810" s="13">
        <f t="shared" si="2196"/>
        <v>35</v>
      </c>
      <c r="DK810" s="240">
        <v>0</v>
      </c>
      <c r="DL810" s="35">
        <f t="shared" si="2104"/>
        <v>0</v>
      </c>
      <c r="DM810" s="35">
        <f t="shared" si="2105"/>
        <v>0</v>
      </c>
      <c r="DN810" s="66">
        <f t="shared" si="2113"/>
        <v>2866731.8860000037</v>
      </c>
      <c r="DO810" s="74">
        <f t="shared" si="2020"/>
        <v>46050</v>
      </c>
      <c r="DP810" s="66">
        <f t="shared" si="2021"/>
        <v>66.435254237288135</v>
      </c>
      <c r="DQ810" s="63">
        <f t="shared" si="2022"/>
        <v>62.25259252985893</v>
      </c>
      <c r="DR810" s="66" t="e">
        <f t="shared" si="2197"/>
        <v>#NUM!</v>
      </c>
      <c r="DS810" s="96" t="e">
        <f t="shared" si="2198"/>
        <v>#NUM!</v>
      </c>
      <c r="DT810" s="66" t="e">
        <f t="shared" si="2199"/>
        <v>#NUM!</v>
      </c>
      <c r="DU810" s="66" t="e">
        <f t="shared" si="2200"/>
        <v>#NUM!</v>
      </c>
      <c r="FJ810" s="3">
        <f t="shared" si="2075"/>
        <v>0.16527777777777775</v>
      </c>
      <c r="FK810" s="3">
        <f t="shared" si="2106"/>
        <v>0.13888888888888895</v>
      </c>
      <c r="FL810" s="3">
        <f t="shared" si="2107"/>
        <v>1.041666666666663E-2</v>
      </c>
    </row>
    <row r="811" spans="1:168">
      <c r="A811" s="554">
        <f t="shared" si="2114"/>
        <v>810</v>
      </c>
      <c r="B811" s="235">
        <f t="shared" si="2076"/>
        <v>93</v>
      </c>
      <c r="C811" s="236">
        <v>40930</v>
      </c>
      <c r="D811" s="475">
        <v>1</v>
      </c>
      <c r="E811" s="238" t="s">
        <v>892</v>
      </c>
      <c r="F811" s="235">
        <v>9</v>
      </c>
      <c r="G811" s="239" t="s">
        <v>549</v>
      </c>
      <c r="H811" s="239" t="s">
        <v>456</v>
      </c>
      <c r="I811" s="239" t="s">
        <v>857</v>
      </c>
      <c r="J811" s="240">
        <v>0.77083333333333337</v>
      </c>
      <c r="K811" s="237">
        <v>3555</v>
      </c>
      <c r="L811" s="239" t="s">
        <v>33</v>
      </c>
      <c r="M811" s="235">
        <v>55</v>
      </c>
      <c r="N811" s="235">
        <v>4</v>
      </c>
      <c r="O811" s="239"/>
      <c r="P811" s="240">
        <v>0.77083333333333337</v>
      </c>
      <c r="Q811" s="240">
        <v>0.77083333333333337</v>
      </c>
      <c r="R811" s="12">
        <f t="shared" si="2159"/>
        <v>0</v>
      </c>
      <c r="S811" s="13">
        <f t="shared" si="2160"/>
        <v>0</v>
      </c>
      <c r="T811" s="13">
        <f t="shared" si="2161"/>
        <v>0</v>
      </c>
      <c r="U811" s="240">
        <v>0.87152777777777779</v>
      </c>
      <c r="V811" s="12">
        <f t="shared" si="2147"/>
        <v>0.10069444444444442</v>
      </c>
      <c r="W811" s="13">
        <f t="shared" si="2201"/>
        <v>2</v>
      </c>
      <c r="X811" s="225">
        <f t="shared" si="2202"/>
        <v>25</v>
      </c>
      <c r="Y811" s="240">
        <v>0.87152777777777779</v>
      </c>
      <c r="Z811" s="12">
        <f t="shared" si="2072"/>
        <v>0</v>
      </c>
      <c r="AA811" s="13">
        <f t="shared" si="2073"/>
        <v>0</v>
      </c>
      <c r="AB811" s="13">
        <f t="shared" si="2074"/>
        <v>0</v>
      </c>
      <c r="AC811" s="240">
        <v>0.88888888888888884</v>
      </c>
      <c r="AD811" s="12">
        <f t="shared" si="2150"/>
        <v>1.7361111111111049E-2</v>
      </c>
      <c r="AE811" s="13">
        <f t="shared" si="2151"/>
        <v>0</v>
      </c>
      <c r="AF811" s="13">
        <f t="shared" si="2152"/>
        <v>25</v>
      </c>
      <c r="AG811" s="240">
        <v>0.89236111111111116</v>
      </c>
      <c r="AH811" s="240">
        <v>0.98611111111111116</v>
      </c>
      <c r="AI811" s="12">
        <f t="shared" si="2162"/>
        <v>9.375E-2</v>
      </c>
      <c r="AJ811" s="225">
        <f t="shared" si="2163"/>
        <v>2</v>
      </c>
      <c r="AK811" s="225">
        <f t="shared" si="2164"/>
        <v>15</v>
      </c>
      <c r="AL811" s="240">
        <v>0.89236111111111116</v>
      </c>
      <c r="AM811" s="240">
        <v>0.98611111111111116</v>
      </c>
      <c r="AN811" s="12">
        <f t="shared" si="2082"/>
        <v>9.375E-2</v>
      </c>
      <c r="AO811" s="13">
        <f t="shared" si="2083"/>
        <v>2</v>
      </c>
      <c r="AP811" s="13">
        <f t="shared" si="2084"/>
        <v>15</v>
      </c>
      <c r="AQ811" s="240">
        <v>0.98819444444444438</v>
      </c>
      <c r="AR811" s="12">
        <f t="shared" si="2108"/>
        <v>2.0833333333332149E-3</v>
      </c>
      <c r="AS811" s="225">
        <f t="shared" si="2109"/>
        <v>0</v>
      </c>
      <c r="AT811" s="13">
        <f t="shared" si="2110"/>
        <v>3</v>
      </c>
      <c r="AU811" s="240">
        <v>0.9902777777777777</v>
      </c>
      <c r="AV811" s="226">
        <f t="shared" si="2111"/>
        <v>2.0833333333333259E-3</v>
      </c>
      <c r="AW811" s="13">
        <f t="shared" si="2112"/>
        <v>0</v>
      </c>
      <c r="AX811" s="13">
        <f t="shared" si="2115"/>
        <v>3</v>
      </c>
      <c r="AY811" s="240">
        <v>1.0395833333333333</v>
      </c>
      <c r="AZ811" s="12">
        <f t="shared" si="2165"/>
        <v>4.9305555555555602E-2</v>
      </c>
      <c r="BA811" s="225">
        <f t="shared" si="2166"/>
        <v>1</v>
      </c>
      <c r="BB811" s="225">
        <f t="shared" si="2167"/>
        <v>11</v>
      </c>
      <c r="BC811" s="240">
        <v>1.0395833333333333</v>
      </c>
      <c r="BD811" s="240">
        <v>1.0395833333333333</v>
      </c>
      <c r="BE811" s="12">
        <f t="shared" si="2085"/>
        <v>0</v>
      </c>
      <c r="BF811" s="13">
        <f t="shared" si="2086"/>
        <v>0</v>
      </c>
      <c r="BG811" s="13">
        <f t="shared" si="2087"/>
        <v>0</v>
      </c>
      <c r="BH811" s="240">
        <v>1.0395833333333333</v>
      </c>
      <c r="BI811" s="240">
        <v>1.0395833333333333</v>
      </c>
      <c r="BJ811" s="240"/>
      <c r="BK811" s="69">
        <f t="shared" si="2116"/>
        <v>0</v>
      </c>
      <c r="BL811" s="13">
        <f t="shared" si="2117"/>
        <v>0</v>
      </c>
      <c r="BM811" s="13">
        <f t="shared" si="2118"/>
        <v>0</v>
      </c>
      <c r="BN811" s="240">
        <v>1.0486111111111112</v>
      </c>
      <c r="BO811" s="12">
        <f t="shared" si="2153"/>
        <v>9.0277777777778567E-3</v>
      </c>
      <c r="BP811" s="225">
        <f t="shared" si="2154"/>
        <v>0</v>
      </c>
      <c r="BQ811" s="225">
        <f t="shared" si="2155"/>
        <v>13</v>
      </c>
      <c r="BR811" s="240">
        <v>1.0555555555555556</v>
      </c>
      <c r="BS811" s="12">
        <f t="shared" si="2168"/>
        <v>6.9444444444444198E-3</v>
      </c>
      <c r="BT811" s="225">
        <f t="shared" si="2169"/>
        <v>0</v>
      </c>
      <c r="BU811" s="225">
        <f t="shared" si="2170"/>
        <v>10</v>
      </c>
      <c r="BV811" s="240">
        <v>1.0555555555555556</v>
      </c>
      <c r="BW811" s="240">
        <v>1.0555555555555556</v>
      </c>
      <c r="BX811" s="12">
        <f t="shared" si="2119"/>
        <v>0</v>
      </c>
      <c r="BY811" s="13">
        <f t="shared" si="2120"/>
        <v>0</v>
      </c>
      <c r="BZ811" s="13">
        <f t="shared" si="2121"/>
        <v>0</v>
      </c>
      <c r="CA811" s="226">
        <f t="shared" si="2122"/>
        <v>0.28472222222222221</v>
      </c>
      <c r="CB811" s="13">
        <f t="shared" si="2171"/>
        <v>6</v>
      </c>
      <c r="CC811" s="13">
        <f t="shared" si="2172"/>
        <v>50</v>
      </c>
      <c r="CD811" s="12">
        <f t="shared" si="2173"/>
        <v>3.5416666666666541E-2</v>
      </c>
      <c r="CE811" s="13">
        <f t="shared" si="2174"/>
        <v>0</v>
      </c>
      <c r="CF811" s="13">
        <f t="shared" si="2175"/>
        <v>51</v>
      </c>
      <c r="CG811" s="12">
        <f t="shared" si="2176"/>
        <v>9.375E-2</v>
      </c>
      <c r="CH811" s="13">
        <f t="shared" si="2177"/>
        <v>2</v>
      </c>
      <c r="CI811" s="13">
        <f t="shared" si="2178"/>
        <v>15</v>
      </c>
      <c r="CJ811" s="12">
        <f t="shared" si="2179"/>
        <v>4.9305555555555602E-2</v>
      </c>
      <c r="CK811" s="13">
        <f t="shared" si="2180"/>
        <v>1</v>
      </c>
      <c r="CL811" s="13">
        <f t="shared" si="2181"/>
        <v>11</v>
      </c>
      <c r="CM811" s="62"/>
      <c r="CN811" s="62"/>
      <c r="CO811" s="62"/>
      <c r="CP811" s="12">
        <f t="shared" si="2182"/>
        <v>3.2638888888888939E-2</v>
      </c>
      <c r="CQ811" s="13">
        <f t="shared" si="2183"/>
        <v>0</v>
      </c>
      <c r="CR811" s="13">
        <f t="shared" si="2184"/>
        <v>47</v>
      </c>
      <c r="CS811" s="240">
        <v>0</v>
      </c>
      <c r="CT811" s="13">
        <f t="shared" si="2185"/>
        <v>0</v>
      </c>
      <c r="CU811" s="13">
        <f t="shared" si="2186"/>
        <v>0</v>
      </c>
      <c r="CV811" s="240">
        <v>0</v>
      </c>
      <c r="CW811" s="13">
        <f t="shared" si="2187"/>
        <v>0</v>
      </c>
      <c r="CX811" s="13">
        <f t="shared" si="2188"/>
        <v>0</v>
      </c>
      <c r="CY811" s="240">
        <v>0</v>
      </c>
      <c r="CZ811" s="13">
        <f t="shared" si="2189"/>
        <v>0</v>
      </c>
      <c r="DA811" s="13">
        <f t="shared" si="2190"/>
        <v>0</v>
      </c>
      <c r="DB811" s="240">
        <v>0</v>
      </c>
      <c r="DC811" s="13">
        <f t="shared" si="2191"/>
        <v>0</v>
      </c>
      <c r="DD811" s="13">
        <f t="shared" si="2192"/>
        <v>0</v>
      </c>
      <c r="DE811" s="240">
        <v>0</v>
      </c>
      <c r="DF811" s="13">
        <f t="shared" si="2193"/>
        <v>0</v>
      </c>
      <c r="DG811" s="13">
        <f t="shared" si="2194"/>
        <v>0</v>
      </c>
      <c r="DH811" s="240">
        <v>1.6666666666666666E-2</v>
      </c>
      <c r="DI811" s="13">
        <f t="shared" si="2195"/>
        <v>0</v>
      </c>
      <c r="DJ811" s="13">
        <f t="shared" si="2196"/>
        <v>24</v>
      </c>
      <c r="DK811" s="240">
        <v>0</v>
      </c>
      <c r="DL811" s="35">
        <f t="shared" si="2104"/>
        <v>0</v>
      </c>
      <c r="DM811" s="35">
        <f t="shared" si="2105"/>
        <v>0</v>
      </c>
      <c r="DN811" s="66">
        <f t="shared" si="2113"/>
        <v>2870286.8860000037</v>
      </c>
      <c r="DO811" s="74">
        <f t="shared" si="2020"/>
        <v>46105</v>
      </c>
      <c r="DP811" s="66">
        <f t="shared" si="2021"/>
        <v>64.63636363636364</v>
      </c>
      <c r="DQ811" s="63">
        <f t="shared" si="2022"/>
        <v>62.255436199978391</v>
      </c>
      <c r="DR811" s="66" t="e">
        <f t="shared" si="2197"/>
        <v>#NUM!</v>
      </c>
      <c r="DS811" s="96" t="e">
        <f t="shared" si="2198"/>
        <v>#NUM!</v>
      </c>
      <c r="DT811" s="66" t="e">
        <f t="shared" si="2199"/>
        <v>#NUM!</v>
      </c>
      <c r="DU811" s="66" t="e">
        <f t="shared" si="2200"/>
        <v>#NUM!</v>
      </c>
      <c r="FJ811" s="3">
        <f t="shared" si="2075"/>
        <v>0.14166666666666661</v>
      </c>
      <c r="FK811" s="3">
        <f t="shared" si="2106"/>
        <v>0.11805555555555547</v>
      </c>
      <c r="FL811" s="3">
        <f t="shared" si="2107"/>
        <v>2.0833333333332149E-3</v>
      </c>
    </row>
    <row r="812" spans="1:168">
      <c r="A812" s="554">
        <f t="shared" si="2114"/>
        <v>811</v>
      </c>
      <c r="B812" s="235">
        <f t="shared" si="2076"/>
        <v>94</v>
      </c>
      <c r="C812" s="236">
        <v>40931</v>
      </c>
      <c r="D812" s="475">
        <v>1</v>
      </c>
      <c r="E812" s="238" t="s">
        <v>891</v>
      </c>
      <c r="F812" s="235">
        <v>4</v>
      </c>
      <c r="G812" s="239" t="s">
        <v>736</v>
      </c>
      <c r="H812" s="239" t="s">
        <v>413</v>
      </c>
      <c r="I812" s="239" t="s">
        <v>783</v>
      </c>
      <c r="J812" s="240">
        <v>1.0625</v>
      </c>
      <c r="K812" s="237">
        <v>3703.61</v>
      </c>
      <c r="L812" s="239" t="s">
        <v>930</v>
      </c>
      <c r="M812" s="235">
        <v>59</v>
      </c>
      <c r="N812" s="235">
        <v>0</v>
      </c>
      <c r="O812" s="239"/>
      <c r="P812" s="240">
        <v>1.0625</v>
      </c>
      <c r="Q812" s="240">
        <v>1.0625</v>
      </c>
      <c r="R812" s="12">
        <f t="shared" si="2159"/>
        <v>0</v>
      </c>
      <c r="S812" s="13">
        <f t="shared" si="2160"/>
        <v>0</v>
      </c>
      <c r="T812" s="13">
        <f t="shared" si="2161"/>
        <v>0</v>
      </c>
      <c r="U812" s="240">
        <v>1.1284722222222221</v>
      </c>
      <c r="V812" s="12">
        <f t="shared" si="2147"/>
        <v>6.5972222222222099E-2</v>
      </c>
      <c r="W812" s="13">
        <f t="shared" si="2201"/>
        <v>1</v>
      </c>
      <c r="X812" s="225">
        <f t="shared" si="2202"/>
        <v>35</v>
      </c>
      <c r="Y812" s="240">
        <v>1.1319444444444444</v>
      </c>
      <c r="Z812" s="12">
        <f t="shared" si="2072"/>
        <v>3.4722222222223209E-3</v>
      </c>
      <c r="AA812" s="13">
        <f t="shared" si="2073"/>
        <v>0</v>
      </c>
      <c r="AB812" s="13">
        <f t="shared" si="2074"/>
        <v>5</v>
      </c>
      <c r="AC812" s="240">
        <v>1.1527777777777779</v>
      </c>
      <c r="AD812" s="12">
        <f t="shared" si="2150"/>
        <v>2.0833333333333481E-2</v>
      </c>
      <c r="AE812" s="13">
        <f t="shared" si="2151"/>
        <v>0</v>
      </c>
      <c r="AF812" s="13">
        <f t="shared" si="2152"/>
        <v>30</v>
      </c>
      <c r="AG812" s="240">
        <v>1.15625</v>
      </c>
      <c r="AH812" s="240">
        <v>1.2083333333333333</v>
      </c>
      <c r="AI812" s="12">
        <f t="shared" si="2162"/>
        <v>5.2083333333333259E-2</v>
      </c>
      <c r="AJ812" s="225">
        <f t="shared" ref="AJ812:AJ830" si="2203">HOUR(AI812)</f>
        <v>1</v>
      </c>
      <c r="AK812" s="225">
        <f t="shared" ref="AK812:AK830" si="2204">MINUTE(AI812)</f>
        <v>15</v>
      </c>
      <c r="AL812" s="240">
        <v>1.15625</v>
      </c>
      <c r="AM812" s="240">
        <v>1.2083333333333333</v>
      </c>
      <c r="AN812" s="12">
        <f t="shared" si="2082"/>
        <v>5.2083333333333259E-2</v>
      </c>
      <c r="AO812" s="13">
        <f t="shared" si="2083"/>
        <v>1</v>
      </c>
      <c r="AP812" s="13">
        <f t="shared" si="2084"/>
        <v>15</v>
      </c>
      <c r="AQ812" s="240">
        <v>1.15625</v>
      </c>
      <c r="AR812" s="12">
        <f t="shared" si="2108"/>
        <v>-5.2083333333333259E-2</v>
      </c>
      <c r="AS812" s="225" t="e">
        <f t="shared" si="2109"/>
        <v>#NUM!</v>
      </c>
      <c r="AT812" s="13" t="e">
        <f t="shared" si="2110"/>
        <v>#NUM!</v>
      </c>
      <c r="AU812" s="240">
        <v>1.1597222222222221</v>
      </c>
      <c r="AV812" s="226">
        <f t="shared" si="2111"/>
        <v>3.4722222222220989E-3</v>
      </c>
      <c r="AW812" s="13">
        <f t="shared" si="2112"/>
        <v>0</v>
      </c>
      <c r="AX812" s="13">
        <f t="shared" si="2115"/>
        <v>5</v>
      </c>
      <c r="AY812" s="240">
        <v>1.4375</v>
      </c>
      <c r="AZ812" s="12">
        <f t="shared" si="2165"/>
        <v>0.2777777777777779</v>
      </c>
      <c r="BA812" s="225">
        <f t="shared" si="2166"/>
        <v>6</v>
      </c>
      <c r="BB812" s="225">
        <f t="shared" si="2167"/>
        <v>40</v>
      </c>
      <c r="BC812" s="240">
        <v>1.4375</v>
      </c>
      <c r="BD812" s="240">
        <v>1.4375</v>
      </c>
      <c r="BE812" s="12">
        <f t="shared" si="2085"/>
        <v>0</v>
      </c>
      <c r="BF812" s="13">
        <f t="shared" si="2086"/>
        <v>0</v>
      </c>
      <c r="BG812" s="13">
        <f t="shared" si="2087"/>
        <v>0</v>
      </c>
      <c r="BH812" s="240">
        <v>1.4375</v>
      </c>
      <c r="BI812" s="240">
        <v>1.4375</v>
      </c>
      <c r="BJ812" s="240"/>
      <c r="BK812" s="69">
        <f t="shared" si="2116"/>
        <v>0</v>
      </c>
      <c r="BL812" s="13">
        <f t="shared" si="2117"/>
        <v>0</v>
      </c>
      <c r="BM812" s="13">
        <f t="shared" si="2118"/>
        <v>0</v>
      </c>
      <c r="BN812" s="240">
        <v>1.4444444444444444</v>
      </c>
      <c r="BO812" s="12">
        <f t="shared" si="2153"/>
        <v>6.9444444444444198E-3</v>
      </c>
      <c r="BP812" s="225">
        <f t="shared" si="2154"/>
        <v>0</v>
      </c>
      <c r="BQ812" s="225">
        <f t="shared" si="2155"/>
        <v>10</v>
      </c>
      <c r="BR812" s="240">
        <v>1.4479166666666667</v>
      </c>
      <c r="BS812" s="12">
        <f t="shared" si="2168"/>
        <v>3.4722222222223209E-3</v>
      </c>
      <c r="BT812" s="225">
        <f t="shared" si="2169"/>
        <v>0</v>
      </c>
      <c r="BU812" s="225">
        <f t="shared" si="2170"/>
        <v>5</v>
      </c>
      <c r="BV812" s="240">
        <v>1.4479166666666667</v>
      </c>
      <c r="BW812" s="240">
        <v>1.4479166666666667</v>
      </c>
      <c r="BX812" s="12">
        <f t="shared" si="2119"/>
        <v>0</v>
      </c>
      <c r="BY812" s="13">
        <f t="shared" si="2120"/>
        <v>0</v>
      </c>
      <c r="BZ812" s="13">
        <f t="shared" si="2121"/>
        <v>0</v>
      </c>
      <c r="CA812" s="226">
        <f t="shared" si="2122"/>
        <v>0.38541666666666674</v>
      </c>
      <c r="CB812" s="13">
        <f t="shared" si="2171"/>
        <v>9</v>
      </c>
      <c r="CC812" s="13">
        <f t="shared" si="2172"/>
        <v>15</v>
      </c>
      <c r="CD812" s="12">
        <f t="shared" si="2173"/>
        <v>-2.0833333333333037E-2</v>
      </c>
      <c r="CE812" s="13" t="e">
        <f t="shared" si="2174"/>
        <v>#NUM!</v>
      </c>
      <c r="CF812" s="13" t="e">
        <f t="shared" si="2175"/>
        <v>#NUM!</v>
      </c>
      <c r="CG812" s="12">
        <f t="shared" si="2176"/>
        <v>5.2083333333333259E-2</v>
      </c>
      <c r="CH812" s="13">
        <f t="shared" si="2177"/>
        <v>1</v>
      </c>
      <c r="CI812" s="13">
        <f t="shared" si="2178"/>
        <v>15</v>
      </c>
      <c r="CJ812" s="12">
        <f t="shared" si="2179"/>
        <v>0.2777777777777779</v>
      </c>
      <c r="CK812" s="13">
        <f t="shared" si="2180"/>
        <v>6</v>
      </c>
      <c r="CL812" s="13">
        <f t="shared" si="2181"/>
        <v>40</v>
      </c>
      <c r="CM812" s="62"/>
      <c r="CN812" s="62"/>
      <c r="CO812" s="62"/>
      <c r="CP812" s="12">
        <f t="shared" si="2182"/>
        <v>0</v>
      </c>
      <c r="CQ812" s="13">
        <f t="shared" si="2183"/>
        <v>0</v>
      </c>
      <c r="CR812" s="13">
        <f t="shared" si="2184"/>
        <v>0</v>
      </c>
      <c r="CS812" s="240">
        <v>0</v>
      </c>
      <c r="CT812" s="13">
        <f t="shared" ref="CT812:CT827" si="2205">HOUR(CS812)</f>
        <v>0</v>
      </c>
      <c r="CU812" s="13">
        <f t="shared" ref="CU812:CU827" si="2206">MINUTE(CS812)</f>
        <v>0</v>
      </c>
      <c r="CV812" s="240">
        <v>0</v>
      </c>
      <c r="CW812" s="13">
        <f t="shared" ref="CW812:CW832" si="2207">HOUR(CV812)</f>
        <v>0</v>
      </c>
      <c r="CX812" s="13">
        <f t="shared" ref="CX812:CX832" si="2208">MINUTE(CV812)</f>
        <v>0</v>
      </c>
      <c r="CY812" s="240">
        <v>0</v>
      </c>
      <c r="CZ812" s="13">
        <f t="shared" ref="CZ812:CZ832" si="2209">HOUR(CY812)</f>
        <v>0</v>
      </c>
      <c r="DA812" s="13">
        <f t="shared" ref="DA812:DA832" si="2210">MINUTE(CY812)</f>
        <v>0</v>
      </c>
      <c r="DB812" s="240">
        <v>0.27777777777777779</v>
      </c>
      <c r="DC812" s="13">
        <f t="shared" ref="DC812:DC836" si="2211">HOUR(DB812)</f>
        <v>6</v>
      </c>
      <c r="DD812" s="13">
        <f t="shared" ref="DD812:DD836" si="2212">MINUTE(DB812)</f>
        <v>40</v>
      </c>
      <c r="DE812" s="240">
        <v>0</v>
      </c>
      <c r="DF812" s="13">
        <f t="shared" si="2193"/>
        <v>0</v>
      </c>
      <c r="DG812" s="13">
        <f t="shared" si="2194"/>
        <v>0</v>
      </c>
      <c r="DH812" s="240">
        <v>0</v>
      </c>
      <c r="DI812" s="13">
        <f t="shared" si="2195"/>
        <v>0</v>
      </c>
      <c r="DJ812" s="13">
        <f t="shared" si="2196"/>
        <v>0</v>
      </c>
      <c r="DK812" s="240">
        <v>0</v>
      </c>
      <c r="DL812" s="35">
        <f t="shared" si="2104"/>
        <v>0</v>
      </c>
      <c r="DM812" s="35">
        <f t="shared" si="2105"/>
        <v>0</v>
      </c>
      <c r="DN812" s="66">
        <f t="shared" si="2113"/>
        <v>2873990.4960000035</v>
      </c>
      <c r="DO812" s="74">
        <f t="shared" si="2020"/>
        <v>46164</v>
      </c>
      <c r="DP812" s="66">
        <f t="shared" si="2021"/>
        <v>62.773050847457633</v>
      </c>
      <c r="DQ812" s="63">
        <f t="shared" si="2022"/>
        <v>62.256097738497608</v>
      </c>
      <c r="DR812" s="66" t="e">
        <f t="shared" si="2197"/>
        <v>#NUM!</v>
      </c>
      <c r="DS812" s="96" t="e">
        <f t="shared" si="2198"/>
        <v>#NUM!</v>
      </c>
      <c r="DT812" s="66" t="e">
        <f t="shared" si="2199"/>
        <v>#NUM!</v>
      </c>
      <c r="DU812" s="66" t="e">
        <f t="shared" si="2200"/>
        <v>#NUM!</v>
      </c>
      <c r="FJ812" s="3">
        <f t="shared" si="2075"/>
        <v>5.555555555555558E-2</v>
      </c>
    </row>
    <row r="813" spans="1:168">
      <c r="A813" s="554">
        <f t="shared" si="2114"/>
        <v>812</v>
      </c>
      <c r="B813" s="235">
        <f t="shared" si="2076"/>
        <v>95</v>
      </c>
      <c r="C813" s="236">
        <v>40931</v>
      </c>
      <c r="D813" s="475">
        <v>1</v>
      </c>
      <c r="E813" s="238" t="s">
        <v>967</v>
      </c>
      <c r="F813" s="235">
        <v>31</v>
      </c>
      <c r="G813" s="239" t="s">
        <v>38</v>
      </c>
      <c r="H813" s="239" t="s">
        <v>504</v>
      </c>
      <c r="I813" s="239" t="s">
        <v>613</v>
      </c>
      <c r="J813" s="240">
        <v>0.4375</v>
      </c>
      <c r="K813" s="237">
        <v>3838.84</v>
      </c>
      <c r="L813" s="239" t="s">
        <v>33</v>
      </c>
      <c r="M813" s="235">
        <v>59</v>
      </c>
      <c r="N813" s="235">
        <v>0</v>
      </c>
      <c r="O813" s="239"/>
      <c r="P813" s="240">
        <v>0.4375</v>
      </c>
      <c r="Q813" s="240">
        <v>0.4375</v>
      </c>
      <c r="R813" s="12">
        <f t="shared" si="2159"/>
        <v>0</v>
      </c>
      <c r="S813" s="13">
        <f t="shared" si="2160"/>
        <v>0</v>
      </c>
      <c r="T813" s="13">
        <f t="shared" si="2161"/>
        <v>0</v>
      </c>
      <c r="U813" s="240">
        <v>0.4548611111111111</v>
      </c>
      <c r="V813" s="12">
        <f t="shared" si="2147"/>
        <v>1.7361111111111105E-2</v>
      </c>
      <c r="W813" s="13">
        <f t="shared" si="2201"/>
        <v>0</v>
      </c>
      <c r="X813" s="225">
        <f t="shared" si="2202"/>
        <v>25</v>
      </c>
      <c r="Y813" s="240">
        <v>0.45833333333333331</v>
      </c>
      <c r="Z813" s="12">
        <f t="shared" si="2072"/>
        <v>3.4722222222222099E-3</v>
      </c>
      <c r="AA813" s="13">
        <f t="shared" si="2073"/>
        <v>0</v>
      </c>
      <c r="AB813" s="13">
        <f t="shared" si="2074"/>
        <v>5</v>
      </c>
      <c r="AC813" s="240">
        <v>0.46875</v>
      </c>
      <c r="AD813" s="12">
        <f t="shared" si="2150"/>
        <v>1.0416666666666685E-2</v>
      </c>
      <c r="AE813" s="13">
        <f t="shared" si="2151"/>
        <v>0</v>
      </c>
      <c r="AF813" s="13">
        <f t="shared" si="2152"/>
        <v>15</v>
      </c>
      <c r="AG813" s="240">
        <v>0.47222222222222227</v>
      </c>
      <c r="AH813" s="240">
        <v>0.58333333333333337</v>
      </c>
      <c r="AI813" s="12">
        <f t="shared" si="2162"/>
        <v>0.1111111111111111</v>
      </c>
      <c r="AJ813" s="225">
        <f t="shared" si="2203"/>
        <v>2</v>
      </c>
      <c r="AK813" s="225">
        <f t="shared" si="2204"/>
        <v>40</v>
      </c>
      <c r="AL813" s="240">
        <v>0.47222222222222227</v>
      </c>
      <c r="AM813" s="240">
        <v>0.58333333333333337</v>
      </c>
      <c r="AN813" s="12">
        <f t="shared" si="2082"/>
        <v>0.1111111111111111</v>
      </c>
      <c r="AO813" s="13">
        <f t="shared" si="2083"/>
        <v>2</v>
      </c>
      <c r="AP813" s="13">
        <f t="shared" si="2084"/>
        <v>40</v>
      </c>
      <c r="AQ813" s="240">
        <v>0.59583333333333333</v>
      </c>
      <c r="AR813" s="12">
        <f t="shared" si="2108"/>
        <v>1.2499999999999956E-2</v>
      </c>
      <c r="AS813" s="225">
        <f t="shared" si="2109"/>
        <v>0</v>
      </c>
      <c r="AT813" s="13">
        <f t="shared" si="2110"/>
        <v>18</v>
      </c>
      <c r="AU813" s="240">
        <v>0.59583333333333333</v>
      </c>
      <c r="AV813" s="226">
        <f t="shared" si="2111"/>
        <v>0</v>
      </c>
      <c r="AW813" s="13">
        <f t="shared" si="2112"/>
        <v>0</v>
      </c>
      <c r="AX813" s="13">
        <f t="shared" si="2115"/>
        <v>0</v>
      </c>
      <c r="AY813" s="240">
        <v>0.66111111111111109</v>
      </c>
      <c r="AZ813" s="12">
        <f t="shared" si="2165"/>
        <v>6.5277777777777768E-2</v>
      </c>
      <c r="BA813" s="225">
        <f t="shared" si="2166"/>
        <v>1</v>
      </c>
      <c r="BB813" s="225">
        <f t="shared" si="2167"/>
        <v>34</v>
      </c>
      <c r="BC813" s="240">
        <v>0.66111111111111109</v>
      </c>
      <c r="BD813" s="240">
        <v>0.66111111111111109</v>
      </c>
      <c r="BE813" s="12">
        <f t="shared" si="2085"/>
        <v>0</v>
      </c>
      <c r="BF813" s="13">
        <f t="shared" si="2086"/>
        <v>0</v>
      </c>
      <c r="BG813" s="13">
        <f t="shared" si="2087"/>
        <v>0</v>
      </c>
      <c r="BH813" s="240">
        <v>0.66111111111111109</v>
      </c>
      <c r="BI813" s="240">
        <v>0.66111111111111109</v>
      </c>
      <c r="BJ813" s="240"/>
      <c r="BK813" s="69">
        <f t="shared" si="2116"/>
        <v>0</v>
      </c>
      <c r="BL813" s="13">
        <f t="shared" si="2117"/>
        <v>0</v>
      </c>
      <c r="BM813" s="13">
        <f t="shared" si="2118"/>
        <v>0</v>
      </c>
      <c r="BN813" s="240">
        <v>0.66666666666666663</v>
      </c>
      <c r="BO813" s="12">
        <f t="shared" si="2153"/>
        <v>5.5555555555555358E-3</v>
      </c>
      <c r="BP813" s="225">
        <f t="shared" si="2154"/>
        <v>0</v>
      </c>
      <c r="BQ813" s="225">
        <f t="shared" si="2155"/>
        <v>8</v>
      </c>
      <c r="BR813" s="240">
        <v>0.67361111111111116</v>
      </c>
      <c r="BS813" s="12">
        <f t="shared" si="2168"/>
        <v>6.9444444444445308E-3</v>
      </c>
      <c r="BT813" s="225">
        <f t="shared" si="2169"/>
        <v>0</v>
      </c>
      <c r="BU813" s="225">
        <f t="shared" si="2170"/>
        <v>10</v>
      </c>
      <c r="BV813" s="240">
        <v>0.67361111111111116</v>
      </c>
      <c r="BW813" s="240">
        <v>0.67361111111111116</v>
      </c>
      <c r="BX813" s="12">
        <f t="shared" si="2119"/>
        <v>0</v>
      </c>
      <c r="BY813" s="13">
        <f t="shared" si="2120"/>
        <v>0</v>
      </c>
      <c r="BZ813" s="13">
        <f t="shared" si="2121"/>
        <v>0</v>
      </c>
      <c r="CA813" s="226">
        <f t="shared" si="2122"/>
        <v>0.23611111111111116</v>
      </c>
      <c r="CB813" s="13">
        <f t="shared" si="2171"/>
        <v>5</v>
      </c>
      <c r="CC813" s="13">
        <f t="shared" si="2172"/>
        <v>40</v>
      </c>
      <c r="CD813" s="12">
        <f t="shared" si="2173"/>
        <v>3.5416666666666707E-2</v>
      </c>
      <c r="CE813" s="13">
        <f t="shared" si="2174"/>
        <v>0</v>
      </c>
      <c r="CF813" s="13">
        <f t="shared" si="2175"/>
        <v>51</v>
      </c>
      <c r="CG813" s="12">
        <f t="shared" si="2176"/>
        <v>0.1111111111111111</v>
      </c>
      <c r="CH813" s="13">
        <f t="shared" si="2177"/>
        <v>2</v>
      </c>
      <c r="CI813" s="13">
        <f t="shared" si="2178"/>
        <v>40</v>
      </c>
      <c r="CJ813" s="12">
        <f t="shared" si="2179"/>
        <v>6.5277777777777768E-2</v>
      </c>
      <c r="CK813" s="13">
        <f t="shared" si="2180"/>
        <v>1</v>
      </c>
      <c r="CL813" s="13">
        <f t="shared" si="2181"/>
        <v>34</v>
      </c>
      <c r="CM813" s="62"/>
      <c r="CN813" s="62"/>
      <c r="CO813" s="62"/>
      <c r="CP813" s="12">
        <f>AZ813-(CS813+CV813+CY813+DB813+DE813+DH813)</f>
        <v>4.4444444444444439E-2</v>
      </c>
      <c r="CQ813" s="13">
        <f t="shared" si="2183"/>
        <v>1</v>
      </c>
      <c r="CR813" s="13">
        <f t="shared" si="2184"/>
        <v>4</v>
      </c>
      <c r="CS813" s="240">
        <v>0</v>
      </c>
      <c r="CT813" s="13">
        <f t="shared" si="2205"/>
        <v>0</v>
      </c>
      <c r="CU813" s="13">
        <f t="shared" si="2206"/>
        <v>0</v>
      </c>
      <c r="CV813" s="240">
        <v>0</v>
      </c>
      <c r="CW813" s="13">
        <f t="shared" si="2207"/>
        <v>0</v>
      </c>
      <c r="CX813" s="13">
        <f t="shared" si="2208"/>
        <v>0</v>
      </c>
      <c r="CY813" s="240">
        <v>0</v>
      </c>
      <c r="CZ813" s="13">
        <f t="shared" si="2209"/>
        <v>0</v>
      </c>
      <c r="DA813" s="13">
        <f t="shared" si="2210"/>
        <v>0</v>
      </c>
      <c r="DB813" s="240">
        <v>0</v>
      </c>
      <c r="DC813" s="13">
        <f t="shared" si="2211"/>
        <v>0</v>
      </c>
      <c r="DD813" s="13">
        <f t="shared" si="2212"/>
        <v>0</v>
      </c>
      <c r="DE813" s="240">
        <v>0</v>
      </c>
      <c r="DF813" s="13">
        <f t="shared" si="2193"/>
        <v>0</v>
      </c>
      <c r="DG813" s="13">
        <f t="shared" si="2194"/>
        <v>0</v>
      </c>
      <c r="DH813" s="240">
        <v>2.0833333333333332E-2</v>
      </c>
      <c r="DI813" s="13">
        <f t="shared" si="2195"/>
        <v>0</v>
      </c>
      <c r="DJ813" s="13">
        <f t="shared" si="2196"/>
        <v>30</v>
      </c>
      <c r="DK813" s="240">
        <v>0</v>
      </c>
      <c r="DL813" s="35">
        <f t="shared" si="2104"/>
        <v>0</v>
      </c>
      <c r="DM813" s="35">
        <f t="shared" si="2105"/>
        <v>0</v>
      </c>
      <c r="DN813" s="66">
        <f t="shared" si="2113"/>
        <v>2877829.3360000034</v>
      </c>
      <c r="DO813" s="74">
        <f t="shared" si="2020"/>
        <v>46223</v>
      </c>
      <c r="DP813" s="66">
        <f t="shared" si="2021"/>
        <v>65.065084745762718</v>
      </c>
      <c r="DQ813" s="63">
        <f t="shared" si="2022"/>
        <v>62.259683188023352</v>
      </c>
      <c r="DR813" s="66" t="e">
        <f t="shared" si="2197"/>
        <v>#NUM!</v>
      </c>
      <c r="DS813" s="96" t="e">
        <f t="shared" si="2198"/>
        <v>#NUM!</v>
      </c>
      <c r="DT813" s="66" t="e">
        <f t="shared" si="2199"/>
        <v>#NUM!</v>
      </c>
      <c r="DU813" s="66" t="e">
        <f t="shared" si="2200"/>
        <v>#NUM!</v>
      </c>
      <c r="FJ813" s="3">
        <f t="shared" si="2075"/>
        <v>5.9722222222222288E-2</v>
      </c>
      <c r="FK813" s="3">
        <f>AC813-J813</f>
        <v>3.125E-2</v>
      </c>
      <c r="FL813" s="3">
        <f>AQ813-AM813</f>
        <v>1.2499999999999956E-2</v>
      </c>
    </row>
    <row r="814" spans="1:168" ht="30">
      <c r="A814" s="554">
        <f t="shared" si="2114"/>
        <v>813</v>
      </c>
      <c r="B814" s="235">
        <f t="shared" si="2076"/>
        <v>96</v>
      </c>
      <c r="C814" s="236">
        <v>40931</v>
      </c>
      <c r="D814" s="475">
        <v>1</v>
      </c>
      <c r="E814" s="238" t="s">
        <v>863</v>
      </c>
      <c r="F814" s="235">
        <v>32</v>
      </c>
      <c r="G814" s="239" t="s">
        <v>38</v>
      </c>
      <c r="H814" s="239" t="s">
        <v>968</v>
      </c>
      <c r="I814" s="239" t="s">
        <v>969</v>
      </c>
      <c r="J814" s="240">
        <v>0.69444444444444453</v>
      </c>
      <c r="K814" s="237">
        <v>3779.32</v>
      </c>
      <c r="L814" s="239" t="s">
        <v>34</v>
      </c>
      <c r="M814" s="235">
        <v>59</v>
      </c>
      <c r="N814" s="235">
        <v>0</v>
      </c>
      <c r="O814" s="239"/>
      <c r="P814" s="240">
        <v>0.69444444444444453</v>
      </c>
      <c r="Q814" s="240">
        <v>0.69444444444444453</v>
      </c>
      <c r="R814" s="12">
        <f t="shared" si="2159"/>
        <v>0</v>
      </c>
      <c r="S814" s="13">
        <f t="shared" si="2160"/>
        <v>0</v>
      </c>
      <c r="T814" s="13">
        <f t="shared" si="2161"/>
        <v>0</v>
      </c>
      <c r="U814" s="240">
        <v>0.72222222222222221</v>
      </c>
      <c r="V814" s="12">
        <f t="shared" si="2147"/>
        <v>2.7777777777777679E-2</v>
      </c>
      <c r="W814" s="13">
        <f t="shared" si="2201"/>
        <v>0</v>
      </c>
      <c r="X814" s="225">
        <f t="shared" si="2202"/>
        <v>40</v>
      </c>
      <c r="Y814" s="240">
        <v>0.72569444444444453</v>
      </c>
      <c r="Z814" s="12">
        <f t="shared" si="2072"/>
        <v>3.4722222222223209E-3</v>
      </c>
      <c r="AA814" s="13">
        <f t="shared" si="2073"/>
        <v>0</v>
      </c>
      <c r="AB814" s="13">
        <f t="shared" si="2074"/>
        <v>5</v>
      </c>
      <c r="AC814" s="240">
        <v>0.73611111111111116</v>
      </c>
      <c r="AD814" s="12">
        <f t="shared" si="2150"/>
        <v>1.041666666666663E-2</v>
      </c>
      <c r="AE814" s="13">
        <f t="shared" si="2151"/>
        <v>0</v>
      </c>
      <c r="AF814" s="13">
        <f t="shared" si="2152"/>
        <v>15</v>
      </c>
      <c r="AG814" s="240">
        <v>0.73958333333333337</v>
      </c>
      <c r="AH814" s="240">
        <v>0.8125</v>
      </c>
      <c r="AI814" s="12">
        <f t="shared" si="2162"/>
        <v>7.291666666666663E-2</v>
      </c>
      <c r="AJ814" s="225">
        <f t="shared" si="2203"/>
        <v>1</v>
      </c>
      <c r="AK814" s="225">
        <f t="shared" si="2204"/>
        <v>45</v>
      </c>
      <c r="AL814" s="240">
        <v>0.73958333333333337</v>
      </c>
      <c r="AM814" s="240">
        <v>0.8125</v>
      </c>
      <c r="AN814" s="12">
        <f t="shared" si="2082"/>
        <v>7.291666666666663E-2</v>
      </c>
      <c r="AO814" s="13">
        <f t="shared" si="2083"/>
        <v>1</v>
      </c>
      <c r="AP814" s="13">
        <f t="shared" si="2084"/>
        <v>45</v>
      </c>
      <c r="AQ814" s="240">
        <v>0.84166666666666667</v>
      </c>
      <c r="AR814" s="12">
        <f t="shared" si="2108"/>
        <v>2.9166666666666674E-2</v>
      </c>
      <c r="AS814" s="225">
        <f t="shared" si="2109"/>
        <v>0</v>
      </c>
      <c r="AT814" s="13">
        <f t="shared" si="2110"/>
        <v>42</v>
      </c>
      <c r="AU814" s="240">
        <v>0.84305555555555556</v>
      </c>
      <c r="AV814" s="226">
        <f t="shared" si="2111"/>
        <v>1.388888888888884E-3</v>
      </c>
      <c r="AW814" s="13">
        <f t="shared" si="2112"/>
        <v>0</v>
      </c>
      <c r="AX814" s="13">
        <f t="shared" si="2115"/>
        <v>2</v>
      </c>
      <c r="AY814" s="240">
        <v>0.93958333333333333</v>
      </c>
      <c r="AZ814" s="12">
        <f t="shared" si="2165"/>
        <v>9.6527777777777768E-2</v>
      </c>
      <c r="BA814" s="225">
        <f t="shared" si="2166"/>
        <v>2</v>
      </c>
      <c r="BB814" s="225">
        <f t="shared" si="2167"/>
        <v>19</v>
      </c>
      <c r="BC814" s="240">
        <v>0.93958333333333333</v>
      </c>
      <c r="BD814" s="240">
        <v>0.93958333333333333</v>
      </c>
      <c r="BE814" s="12">
        <f t="shared" si="2085"/>
        <v>0</v>
      </c>
      <c r="BF814" s="13">
        <f t="shared" si="2086"/>
        <v>0</v>
      </c>
      <c r="BG814" s="13">
        <f t="shared" si="2087"/>
        <v>0</v>
      </c>
      <c r="BH814" s="240">
        <v>0.93958333333333333</v>
      </c>
      <c r="BI814" s="240">
        <v>0.93958333333333333</v>
      </c>
      <c r="BJ814" s="240"/>
      <c r="BK814" s="69">
        <f t="shared" si="2116"/>
        <v>0</v>
      </c>
      <c r="BL814" s="13">
        <f t="shared" si="2117"/>
        <v>0</v>
      </c>
      <c r="BM814" s="13">
        <f t="shared" si="2118"/>
        <v>0</v>
      </c>
      <c r="BN814" s="240">
        <v>0.94444444444444453</v>
      </c>
      <c r="BO814" s="12">
        <f t="shared" si="2153"/>
        <v>4.8611111111112049E-3</v>
      </c>
      <c r="BP814" s="225">
        <f t="shared" si="2154"/>
        <v>0</v>
      </c>
      <c r="BQ814" s="225">
        <f t="shared" si="2155"/>
        <v>7</v>
      </c>
      <c r="BR814" s="240">
        <v>0.95138888888888884</v>
      </c>
      <c r="BS814" s="12">
        <f t="shared" si="2168"/>
        <v>6.9444444444443088E-3</v>
      </c>
      <c r="BT814" s="225">
        <f t="shared" si="2169"/>
        <v>0</v>
      </c>
      <c r="BU814" s="225">
        <f t="shared" si="2170"/>
        <v>10</v>
      </c>
      <c r="BV814" s="240">
        <v>0.95138888888888884</v>
      </c>
      <c r="BW814" s="240">
        <v>0.95138888888888884</v>
      </c>
      <c r="BX814" s="12">
        <f t="shared" si="2119"/>
        <v>0</v>
      </c>
      <c r="BY814" s="13">
        <f t="shared" si="2120"/>
        <v>0</v>
      </c>
      <c r="BZ814" s="13">
        <f t="shared" si="2121"/>
        <v>0</v>
      </c>
      <c r="CA814" s="226">
        <f t="shared" si="2122"/>
        <v>0.25694444444444431</v>
      </c>
      <c r="CB814" s="13">
        <f t="shared" si="2171"/>
        <v>6</v>
      </c>
      <c r="CC814" s="13">
        <f t="shared" si="2172"/>
        <v>10</v>
      </c>
      <c r="CD814" s="12">
        <f t="shared" si="2173"/>
        <v>5.1388888888888817E-2</v>
      </c>
      <c r="CE814" s="13">
        <f t="shared" si="2174"/>
        <v>1</v>
      </c>
      <c r="CF814" s="13">
        <f t="shared" si="2175"/>
        <v>14</v>
      </c>
      <c r="CG814" s="12">
        <f t="shared" si="2176"/>
        <v>7.291666666666663E-2</v>
      </c>
      <c r="CH814" s="13">
        <f t="shared" si="2177"/>
        <v>1</v>
      </c>
      <c r="CI814" s="13">
        <f t="shared" si="2178"/>
        <v>45</v>
      </c>
      <c r="CJ814" s="12">
        <f t="shared" si="2179"/>
        <v>9.6527777777777768E-2</v>
      </c>
      <c r="CK814" s="13">
        <f t="shared" si="2180"/>
        <v>2</v>
      </c>
      <c r="CL814" s="13">
        <f t="shared" si="2181"/>
        <v>19</v>
      </c>
      <c r="CM814" s="62"/>
      <c r="CN814" s="62"/>
      <c r="CO814" s="62"/>
      <c r="CP814" s="12">
        <f t="shared" si="2182"/>
        <v>4.7222222222222214E-2</v>
      </c>
      <c r="CQ814" s="13">
        <f t="shared" si="2183"/>
        <v>1</v>
      </c>
      <c r="CR814" s="13">
        <f t="shared" si="2184"/>
        <v>8</v>
      </c>
      <c r="CS814" s="240">
        <v>0</v>
      </c>
      <c r="CT814" s="13">
        <f t="shared" si="2205"/>
        <v>0</v>
      </c>
      <c r="CU814" s="13">
        <f t="shared" si="2206"/>
        <v>0</v>
      </c>
      <c r="CV814" s="240">
        <v>0</v>
      </c>
      <c r="CW814" s="13">
        <f t="shared" si="2207"/>
        <v>0</v>
      </c>
      <c r="CX814" s="13">
        <f t="shared" si="2208"/>
        <v>0</v>
      </c>
      <c r="CY814" s="240">
        <v>0</v>
      </c>
      <c r="CZ814" s="13">
        <f t="shared" si="2209"/>
        <v>0</v>
      </c>
      <c r="DA814" s="13">
        <f t="shared" si="2210"/>
        <v>0</v>
      </c>
      <c r="DB814" s="240">
        <v>0</v>
      </c>
      <c r="DC814" s="13">
        <f t="shared" si="2211"/>
        <v>0</v>
      </c>
      <c r="DD814" s="13">
        <f t="shared" si="2212"/>
        <v>0</v>
      </c>
      <c r="DE814" s="240">
        <v>0</v>
      </c>
      <c r="DF814" s="13">
        <f t="shared" si="2193"/>
        <v>0</v>
      </c>
      <c r="DG814" s="13">
        <f t="shared" si="2194"/>
        <v>0</v>
      </c>
      <c r="DH814" s="240">
        <v>4.9305555555555554E-2</v>
      </c>
      <c r="DI814" s="13">
        <f t="shared" si="2195"/>
        <v>1</v>
      </c>
      <c r="DJ814" s="13">
        <f t="shared" si="2196"/>
        <v>11</v>
      </c>
      <c r="DK814" s="240">
        <v>0</v>
      </c>
      <c r="DL814" s="35">
        <f t="shared" si="2104"/>
        <v>0</v>
      </c>
      <c r="DM814" s="35">
        <f t="shared" si="2105"/>
        <v>0</v>
      </c>
      <c r="DN814" s="66">
        <f t="shared" si="2113"/>
        <v>2881608.6560000032</v>
      </c>
      <c r="DO814" s="74">
        <f t="shared" si="2020"/>
        <v>46282</v>
      </c>
      <c r="DP814" s="66">
        <f t="shared" si="2021"/>
        <v>64.056271186440682</v>
      </c>
      <c r="DQ814" s="63">
        <f t="shared" si="2022"/>
        <v>62.261973467006683</v>
      </c>
      <c r="DR814" s="66" t="e">
        <f t="shared" si="2197"/>
        <v>#NUM!</v>
      </c>
      <c r="DS814" s="96" t="e">
        <f t="shared" si="2198"/>
        <v>#NUM!</v>
      </c>
      <c r="DT814" s="66" t="e">
        <f t="shared" si="2199"/>
        <v>#NUM!</v>
      </c>
      <c r="DU814" s="66" t="e">
        <f t="shared" si="2200"/>
        <v>#NUM!</v>
      </c>
      <c r="FJ814" s="3">
        <f t="shared" si="2075"/>
        <v>8.7499999999999911E-2</v>
      </c>
      <c r="FK814" s="3">
        <f>AC814-J814</f>
        <v>4.166666666666663E-2</v>
      </c>
      <c r="FL814" s="3">
        <f>AQ814-AM814</f>
        <v>2.9166666666666674E-2</v>
      </c>
    </row>
    <row r="815" spans="1:168">
      <c r="A815" s="554">
        <f t="shared" si="2114"/>
        <v>814</v>
      </c>
      <c r="B815" s="235">
        <f t="shared" si="2076"/>
        <v>97</v>
      </c>
      <c r="C815" s="236">
        <v>40931</v>
      </c>
      <c r="D815" s="475">
        <v>1</v>
      </c>
      <c r="E815" s="238" t="s">
        <v>915</v>
      </c>
      <c r="F815" s="235">
        <v>2</v>
      </c>
      <c r="G815" s="239" t="s">
        <v>289</v>
      </c>
      <c r="H815" s="239" t="s">
        <v>288</v>
      </c>
      <c r="I815" s="239" t="s">
        <v>656</v>
      </c>
      <c r="J815" s="240">
        <v>0.72916666666666663</v>
      </c>
      <c r="K815" s="237">
        <v>3712.74</v>
      </c>
      <c r="L815" s="239" t="s">
        <v>986</v>
      </c>
      <c r="M815" s="235">
        <v>58</v>
      </c>
      <c r="N815" s="235">
        <v>1</v>
      </c>
      <c r="O815" s="239"/>
      <c r="P815" s="240">
        <v>0.72916666666666663</v>
      </c>
      <c r="Q815" s="240">
        <v>0.72916666666666663</v>
      </c>
      <c r="R815" s="12">
        <f t="shared" si="2159"/>
        <v>0</v>
      </c>
      <c r="S815" s="13">
        <f t="shared" si="2160"/>
        <v>0</v>
      </c>
      <c r="T815" s="13">
        <f t="shared" si="2161"/>
        <v>0</v>
      </c>
      <c r="U815" s="240">
        <v>0.84027777777777779</v>
      </c>
      <c r="V815" s="12">
        <f t="shared" si="2147"/>
        <v>0.11111111111111116</v>
      </c>
      <c r="W815" s="13">
        <f t="shared" si="2201"/>
        <v>2</v>
      </c>
      <c r="X815" s="225">
        <f t="shared" si="2202"/>
        <v>40</v>
      </c>
      <c r="Y815" s="240">
        <v>0.84375</v>
      </c>
      <c r="Z815" s="12">
        <f t="shared" si="2072"/>
        <v>3.4722222222222099E-3</v>
      </c>
      <c r="AA815" s="13">
        <f t="shared" si="2073"/>
        <v>0</v>
      </c>
      <c r="AB815" s="13">
        <f t="shared" si="2074"/>
        <v>5</v>
      </c>
      <c r="AC815" s="240">
        <v>0.86111111111111116</v>
      </c>
      <c r="AD815" s="12">
        <f t="shared" si="2150"/>
        <v>1.736111111111116E-2</v>
      </c>
      <c r="AE815" s="13">
        <f t="shared" si="2151"/>
        <v>0</v>
      </c>
      <c r="AF815" s="13">
        <f t="shared" si="2152"/>
        <v>25</v>
      </c>
      <c r="AG815" s="240">
        <v>0.87152777777777779</v>
      </c>
      <c r="AH815" s="240">
        <v>0.96527777777777779</v>
      </c>
      <c r="AI815" s="12">
        <f t="shared" si="2162"/>
        <v>9.375E-2</v>
      </c>
      <c r="AJ815" s="225">
        <f t="shared" si="2203"/>
        <v>2</v>
      </c>
      <c r="AK815" s="225">
        <f t="shared" si="2204"/>
        <v>15</v>
      </c>
      <c r="AL815" s="240">
        <v>0.87152777777777779</v>
      </c>
      <c r="AM815" s="240">
        <v>0.96527777777777779</v>
      </c>
      <c r="AN815" s="12">
        <f t="shared" si="2082"/>
        <v>9.375E-2</v>
      </c>
      <c r="AO815" s="13">
        <f t="shared" si="2083"/>
        <v>2</v>
      </c>
      <c r="AP815" s="13">
        <f t="shared" si="2084"/>
        <v>15</v>
      </c>
      <c r="AQ815" s="240">
        <v>1.023611111111111</v>
      </c>
      <c r="AR815" s="12">
        <f t="shared" si="2108"/>
        <v>5.8333333333333237E-2</v>
      </c>
      <c r="AS815" s="225">
        <f t="shared" si="2109"/>
        <v>1</v>
      </c>
      <c r="AT815" s="13">
        <f t="shared" si="2110"/>
        <v>24</v>
      </c>
      <c r="AU815" s="240">
        <v>0.89583333333333337</v>
      </c>
      <c r="AV815" s="226">
        <f t="shared" si="2111"/>
        <v>-0.12777777777777766</v>
      </c>
      <c r="AW815" s="13" t="e">
        <f t="shared" si="2112"/>
        <v>#NUM!</v>
      </c>
      <c r="AX815" s="13" t="e">
        <f t="shared" si="2115"/>
        <v>#NUM!</v>
      </c>
      <c r="AY815" s="240">
        <v>1.0763888888888888</v>
      </c>
      <c r="AZ815" s="12">
        <f t="shared" si="2165"/>
        <v>0.18055555555555547</v>
      </c>
      <c r="BA815" s="225">
        <f t="shared" si="2166"/>
        <v>4</v>
      </c>
      <c r="BB815" s="225">
        <f t="shared" si="2167"/>
        <v>20</v>
      </c>
      <c r="BC815" s="240">
        <v>1.0763888888888888</v>
      </c>
      <c r="BD815" s="240">
        <v>1.0763888888888888</v>
      </c>
      <c r="BE815" s="12">
        <f t="shared" si="2085"/>
        <v>0</v>
      </c>
      <c r="BF815" s="13">
        <f t="shared" si="2086"/>
        <v>0</v>
      </c>
      <c r="BG815" s="13">
        <f t="shared" si="2087"/>
        <v>0</v>
      </c>
      <c r="BH815" s="240">
        <v>1.0763888888888888</v>
      </c>
      <c r="BI815" s="240">
        <v>1.0763888888888888</v>
      </c>
      <c r="BJ815" s="240"/>
      <c r="BK815" s="69">
        <f t="shared" si="2116"/>
        <v>0</v>
      </c>
      <c r="BL815" s="13">
        <f t="shared" si="2117"/>
        <v>0</v>
      </c>
      <c r="BM815" s="13">
        <f t="shared" si="2118"/>
        <v>0</v>
      </c>
      <c r="BN815" s="240">
        <v>1.0868055555555556</v>
      </c>
      <c r="BO815" s="12">
        <f t="shared" si="2153"/>
        <v>1.0416666666666741E-2</v>
      </c>
      <c r="BP815" s="225">
        <f t="shared" si="2154"/>
        <v>0</v>
      </c>
      <c r="BQ815" s="225">
        <f t="shared" si="2155"/>
        <v>15</v>
      </c>
      <c r="BR815" s="240">
        <v>1.09375</v>
      </c>
      <c r="BS815" s="12">
        <f t="shared" si="2168"/>
        <v>6.9444444444444198E-3</v>
      </c>
      <c r="BT815" s="225">
        <f t="shared" si="2169"/>
        <v>0</v>
      </c>
      <c r="BU815" s="225">
        <f t="shared" si="2170"/>
        <v>10</v>
      </c>
      <c r="BV815" s="240">
        <v>1.09375</v>
      </c>
      <c r="BW815" s="240">
        <v>1.09375</v>
      </c>
      <c r="BX815" s="12">
        <f t="shared" si="2119"/>
        <v>0</v>
      </c>
      <c r="BY815" s="13">
        <f t="shared" si="2120"/>
        <v>0</v>
      </c>
      <c r="BZ815" s="13">
        <f t="shared" si="2121"/>
        <v>0</v>
      </c>
      <c r="CA815" s="226">
        <f t="shared" si="2122"/>
        <v>0.36458333333333337</v>
      </c>
      <c r="CB815" s="13">
        <f t="shared" si="2171"/>
        <v>8</v>
      </c>
      <c r="CC815" s="13">
        <f t="shared" si="2172"/>
        <v>45</v>
      </c>
      <c r="CD815" s="12">
        <f t="shared" si="2173"/>
        <v>9.3055555555555558E-2</v>
      </c>
      <c r="CE815" s="13">
        <f t="shared" si="2174"/>
        <v>2</v>
      </c>
      <c r="CF815" s="13">
        <f t="shared" si="2175"/>
        <v>14</v>
      </c>
      <c r="CG815" s="12">
        <f t="shared" si="2176"/>
        <v>9.375E-2</v>
      </c>
      <c r="CH815" s="13">
        <f t="shared" si="2177"/>
        <v>2</v>
      </c>
      <c r="CI815" s="13">
        <f t="shared" si="2178"/>
        <v>15</v>
      </c>
      <c r="CJ815" s="12">
        <f t="shared" si="2179"/>
        <v>0.18055555555555547</v>
      </c>
      <c r="CK815" s="13">
        <f t="shared" si="2180"/>
        <v>4</v>
      </c>
      <c r="CL815" s="13">
        <f t="shared" si="2181"/>
        <v>20</v>
      </c>
      <c r="CM815" s="62"/>
      <c r="CN815" s="62"/>
      <c r="CO815" s="62"/>
      <c r="CP815" s="12">
        <f>AZ815-(CS815+CV815+CY815+DB815+DE815+DH815+DK815)</f>
        <v>3.8194444444444364E-2</v>
      </c>
      <c r="CQ815" s="13">
        <f>HOUR(CP815)</f>
        <v>0</v>
      </c>
      <c r="CR815" s="13">
        <f>MINUTE(CP815)</f>
        <v>55</v>
      </c>
      <c r="CS815" s="240">
        <v>0</v>
      </c>
      <c r="CT815" s="13">
        <f t="shared" si="2205"/>
        <v>0</v>
      </c>
      <c r="CU815" s="13">
        <f t="shared" si="2206"/>
        <v>0</v>
      </c>
      <c r="CV815" s="240">
        <v>0</v>
      </c>
      <c r="CW815" s="13">
        <f t="shared" si="2207"/>
        <v>0</v>
      </c>
      <c r="CX815" s="13">
        <f t="shared" si="2208"/>
        <v>0</v>
      </c>
      <c r="CY815" s="240">
        <v>0</v>
      </c>
      <c r="CZ815" s="13">
        <f t="shared" si="2209"/>
        <v>0</v>
      </c>
      <c r="DA815" s="13">
        <f t="shared" si="2210"/>
        <v>0</v>
      </c>
      <c r="DB815" s="240">
        <v>0.11458333333333333</v>
      </c>
      <c r="DC815" s="13">
        <f t="shared" si="2211"/>
        <v>2</v>
      </c>
      <c r="DD815" s="13">
        <f t="shared" si="2212"/>
        <v>45</v>
      </c>
      <c r="DE815" s="240">
        <v>0</v>
      </c>
      <c r="DF815" s="13">
        <f t="shared" si="2193"/>
        <v>0</v>
      </c>
      <c r="DG815" s="13">
        <f t="shared" si="2194"/>
        <v>0</v>
      </c>
      <c r="DH815" s="240">
        <v>1.3194444444444444E-2</v>
      </c>
      <c r="DI815" s="13">
        <f t="shared" si="2195"/>
        <v>0</v>
      </c>
      <c r="DJ815" s="13">
        <f t="shared" si="2196"/>
        <v>19</v>
      </c>
      <c r="DK815" s="240">
        <v>1.4583333333333332E-2</v>
      </c>
      <c r="DL815" s="35">
        <f t="shared" si="2104"/>
        <v>0</v>
      </c>
      <c r="DM815" s="35">
        <f t="shared" si="2105"/>
        <v>21</v>
      </c>
      <c r="DN815" s="66">
        <f t="shared" si="2113"/>
        <v>2885321.3960000034</v>
      </c>
      <c r="DO815" s="74">
        <f t="shared" si="2020"/>
        <v>46340</v>
      </c>
      <c r="DP815" s="66">
        <f t="shared" si="2021"/>
        <v>64.012758620689652</v>
      </c>
      <c r="DQ815" s="63">
        <f t="shared" si="2022"/>
        <v>62.264164782045825</v>
      </c>
      <c r="DR815" s="66" t="e">
        <f t="shared" si="2197"/>
        <v>#NUM!</v>
      </c>
      <c r="DS815" s="96" t="e">
        <f t="shared" si="2198"/>
        <v>#NUM!</v>
      </c>
      <c r="DT815" s="66" t="e">
        <f t="shared" si="2199"/>
        <v>#NUM!</v>
      </c>
      <c r="DU815" s="66" t="e">
        <f t="shared" si="2200"/>
        <v>#NUM!</v>
      </c>
      <c r="FJ815" s="3">
        <f t="shared" si="2075"/>
        <v>9.0277777777777901E-2</v>
      </c>
    </row>
    <row r="816" spans="1:168">
      <c r="A816" s="554">
        <f t="shared" si="2114"/>
        <v>815</v>
      </c>
      <c r="B816" s="235">
        <f t="shared" si="2076"/>
        <v>98</v>
      </c>
      <c r="C816" s="236">
        <v>40932</v>
      </c>
      <c r="D816" s="475">
        <v>1</v>
      </c>
      <c r="E816" s="238" t="s">
        <v>891</v>
      </c>
      <c r="F816" s="235">
        <v>5</v>
      </c>
      <c r="G816" s="239" t="s">
        <v>736</v>
      </c>
      <c r="H816" s="239" t="s">
        <v>413</v>
      </c>
      <c r="I816" s="239" t="s">
        <v>783</v>
      </c>
      <c r="J816" s="240">
        <v>7.2916666666666671E-2</v>
      </c>
      <c r="K816" s="237">
        <v>3600.42</v>
      </c>
      <c r="L816" s="239" t="s">
        <v>985</v>
      </c>
      <c r="M816" s="235">
        <v>58</v>
      </c>
      <c r="N816" s="235">
        <v>1</v>
      </c>
      <c r="O816" s="239"/>
      <c r="P816" s="240">
        <v>7.2916666666666671E-2</v>
      </c>
      <c r="Q816" s="240">
        <v>7.2916666666666671E-2</v>
      </c>
      <c r="R816" s="12">
        <f t="shared" si="2159"/>
        <v>0</v>
      </c>
      <c r="S816" s="13">
        <f t="shared" si="2160"/>
        <v>0</v>
      </c>
      <c r="T816" s="13">
        <f t="shared" si="2161"/>
        <v>0</v>
      </c>
      <c r="U816" s="240">
        <v>8.3333333333333329E-2</v>
      </c>
      <c r="V816" s="12">
        <f t="shared" si="2147"/>
        <v>1.0416666666666657E-2</v>
      </c>
      <c r="W816" s="13">
        <f t="shared" si="2201"/>
        <v>0</v>
      </c>
      <c r="X816" s="225">
        <f t="shared" si="2202"/>
        <v>15</v>
      </c>
      <c r="Y816" s="240">
        <v>8.3333333333333329E-2</v>
      </c>
      <c r="Z816" s="12">
        <f t="shared" si="2072"/>
        <v>0</v>
      </c>
      <c r="AA816" s="13">
        <f t="shared" si="2073"/>
        <v>0</v>
      </c>
      <c r="AB816" s="13">
        <f t="shared" si="2074"/>
        <v>0</v>
      </c>
      <c r="AC816" s="240">
        <v>0.10416666666666667</v>
      </c>
      <c r="AD816" s="12">
        <f t="shared" si="2150"/>
        <v>2.0833333333333343E-2</v>
      </c>
      <c r="AE816" s="13">
        <f t="shared" si="2151"/>
        <v>0</v>
      </c>
      <c r="AF816" s="13">
        <f t="shared" si="2152"/>
        <v>30</v>
      </c>
      <c r="AG816" s="240">
        <v>0.1076388888888889</v>
      </c>
      <c r="AH816" s="240">
        <v>0.1423611111111111</v>
      </c>
      <c r="AI816" s="12">
        <f t="shared" si="2162"/>
        <v>3.472222222222221E-2</v>
      </c>
      <c r="AJ816" s="225">
        <f t="shared" si="2203"/>
        <v>0</v>
      </c>
      <c r="AK816" s="225">
        <f t="shared" si="2204"/>
        <v>50</v>
      </c>
      <c r="AL816" s="240">
        <v>0.1076388888888889</v>
      </c>
      <c r="AM816" s="240">
        <v>0.1423611111111111</v>
      </c>
      <c r="AN816" s="12">
        <f t="shared" si="2082"/>
        <v>3.472222222222221E-2</v>
      </c>
      <c r="AO816" s="13">
        <f t="shared" si="2083"/>
        <v>0</v>
      </c>
      <c r="AP816" s="13">
        <f t="shared" si="2084"/>
        <v>50</v>
      </c>
      <c r="AQ816" s="240">
        <v>0.1076388888888889</v>
      </c>
      <c r="AR816" s="12">
        <f t="shared" si="2108"/>
        <v>-3.472222222222221E-2</v>
      </c>
      <c r="AS816" s="225" t="e">
        <f t="shared" si="2109"/>
        <v>#NUM!</v>
      </c>
      <c r="AT816" s="13" t="e">
        <f t="shared" si="2110"/>
        <v>#NUM!</v>
      </c>
      <c r="AU816" s="240">
        <v>0.11805555555555557</v>
      </c>
      <c r="AV816" s="226">
        <f t="shared" si="2111"/>
        <v>1.0416666666666671E-2</v>
      </c>
      <c r="AW816" s="13">
        <f t="shared" si="2112"/>
        <v>0</v>
      </c>
      <c r="AX816" s="13">
        <f t="shared" si="2115"/>
        <v>15</v>
      </c>
      <c r="AY816" s="240">
        <v>0.48958333333333331</v>
      </c>
      <c r="AZ816" s="12">
        <f t="shared" si="2165"/>
        <v>0.37152777777777773</v>
      </c>
      <c r="BA816" s="225">
        <f t="shared" si="2166"/>
        <v>8</v>
      </c>
      <c r="BB816" s="225">
        <f t="shared" si="2167"/>
        <v>55</v>
      </c>
      <c r="BC816" s="240">
        <v>0.48958333333333331</v>
      </c>
      <c r="BD816" s="240">
        <v>0.48958333333333331</v>
      </c>
      <c r="BE816" s="12">
        <f t="shared" si="2085"/>
        <v>0</v>
      </c>
      <c r="BF816" s="13">
        <f t="shared" si="2086"/>
        <v>0</v>
      </c>
      <c r="BG816" s="13">
        <f t="shared" si="2087"/>
        <v>0</v>
      </c>
      <c r="BH816" s="240">
        <v>0.48958333333333331</v>
      </c>
      <c r="BI816" s="240">
        <v>0.48958333333333331</v>
      </c>
      <c r="BJ816" s="240"/>
      <c r="BK816" s="69">
        <f t="shared" si="2116"/>
        <v>0</v>
      </c>
      <c r="BL816" s="13">
        <f t="shared" si="2117"/>
        <v>0</v>
      </c>
      <c r="BM816" s="13">
        <f t="shared" si="2118"/>
        <v>0</v>
      </c>
      <c r="BN816" s="240">
        <v>0.5</v>
      </c>
      <c r="BO816" s="12">
        <f t="shared" si="2153"/>
        <v>1.0416666666666685E-2</v>
      </c>
      <c r="BP816" s="225">
        <f t="shared" si="2154"/>
        <v>0</v>
      </c>
      <c r="BQ816" s="225">
        <f t="shared" si="2155"/>
        <v>15</v>
      </c>
      <c r="BR816" s="240">
        <v>0.51041666666666663</v>
      </c>
      <c r="BS816" s="12">
        <f t="shared" si="2168"/>
        <v>1.041666666666663E-2</v>
      </c>
      <c r="BT816" s="225">
        <f t="shared" si="2169"/>
        <v>0</v>
      </c>
      <c r="BU816" s="225">
        <f t="shared" si="2170"/>
        <v>15</v>
      </c>
      <c r="BV816" s="240">
        <v>0.51041666666666663</v>
      </c>
      <c r="BW816" s="240">
        <v>0.51041666666666663</v>
      </c>
      <c r="BX816" s="12">
        <f t="shared" si="2119"/>
        <v>0</v>
      </c>
      <c r="BY816" s="13">
        <f t="shared" si="2120"/>
        <v>0</v>
      </c>
      <c r="BZ816" s="13">
        <f t="shared" si="2121"/>
        <v>0</v>
      </c>
      <c r="CA816" s="226">
        <f t="shared" si="2122"/>
        <v>0.43749999999999994</v>
      </c>
      <c r="CB816" s="13">
        <f t="shared" si="2171"/>
        <v>10</v>
      </c>
      <c r="CC816" s="13">
        <f t="shared" si="2172"/>
        <v>30</v>
      </c>
      <c r="CD816" s="12">
        <f t="shared" si="2173"/>
        <v>6.9444444444444475E-3</v>
      </c>
      <c r="CE816" s="13">
        <f t="shared" si="2174"/>
        <v>0</v>
      </c>
      <c r="CF816" s="13">
        <f t="shared" si="2175"/>
        <v>10</v>
      </c>
      <c r="CG816" s="12">
        <f t="shared" si="2176"/>
        <v>3.472222222222221E-2</v>
      </c>
      <c r="CH816" s="13">
        <f t="shared" si="2177"/>
        <v>0</v>
      </c>
      <c r="CI816" s="13">
        <f t="shared" si="2178"/>
        <v>50</v>
      </c>
      <c r="CJ816" s="12">
        <f t="shared" si="2179"/>
        <v>0.37152777777777773</v>
      </c>
      <c r="CK816" s="13">
        <f t="shared" si="2180"/>
        <v>8</v>
      </c>
      <c r="CL816" s="13">
        <f t="shared" si="2181"/>
        <v>55</v>
      </c>
      <c r="CM816" s="62"/>
      <c r="CN816" s="62"/>
      <c r="CO816" s="62"/>
      <c r="CP816" s="12">
        <f t="shared" si="2182"/>
        <v>0</v>
      </c>
      <c r="CQ816" s="13">
        <f t="shared" si="2183"/>
        <v>0</v>
      </c>
      <c r="CR816" s="13">
        <f t="shared" si="2184"/>
        <v>0</v>
      </c>
      <c r="CS816" s="240">
        <v>0</v>
      </c>
      <c r="CT816" s="13">
        <f t="shared" si="2205"/>
        <v>0</v>
      </c>
      <c r="CU816" s="13">
        <f t="shared" si="2206"/>
        <v>0</v>
      </c>
      <c r="CV816" s="240">
        <v>0</v>
      </c>
      <c r="CW816" s="13">
        <f t="shared" si="2207"/>
        <v>0</v>
      </c>
      <c r="CX816" s="13">
        <f t="shared" si="2208"/>
        <v>0</v>
      </c>
      <c r="CY816" s="240">
        <v>0</v>
      </c>
      <c r="CZ816" s="13">
        <f t="shared" si="2209"/>
        <v>0</v>
      </c>
      <c r="DA816" s="13">
        <f t="shared" si="2210"/>
        <v>0</v>
      </c>
      <c r="DB816" s="240">
        <v>0.37152777777777773</v>
      </c>
      <c r="DC816" s="13">
        <f t="shared" si="2211"/>
        <v>8</v>
      </c>
      <c r="DD816" s="13">
        <f t="shared" si="2212"/>
        <v>55</v>
      </c>
      <c r="DE816" s="240">
        <v>0</v>
      </c>
      <c r="DF816" s="13">
        <f t="shared" si="2193"/>
        <v>0</v>
      </c>
      <c r="DG816" s="13">
        <f t="shared" si="2194"/>
        <v>0</v>
      </c>
      <c r="DH816" s="240">
        <v>0</v>
      </c>
      <c r="DI816" s="13">
        <f t="shared" si="2195"/>
        <v>0</v>
      </c>
      <c r="DJ816" s="13">
        <f t="shared" si="2196"/>
        <v>0</v>
      </c>
      <c r="DK816" s="240">
        <v>0</v>
      </c>
      <c r="DL816" s="35">
        <f t="shared" si="2104"/>
        <v>0</v>
      </c>
      <c r="DM816" s="35">
        <f t="shared" si="2105"/>
        <v>0</v>
      </c>
      <c r="DN816" s="66">
        <f t="shared" si="2113"/>
        <v>2888921.8160000034</v>
      </c>
      <c r="DO816" s="74">
        <f t="shared" si="2020"/>
        <v>46398</v>
      </c>
      <c r="DP816" s="66">
        <f t="shared" si="2021"/>
        <v>62.076206896551724</v>
      </c>
      <c r="DQ816" s="63">
        <f t="shared" si="2022"/>
        <v>62.26392982456148</v>
      </c>
      <c r="DR816" s="66" t="e">
        <f t="shared" si="2197"/>
        <v>#NUM!</v>
      </c>
      <c r="DS816" s="96" t="e">
        <f t="shared" si="2198"/>
        <v>#NUM!</v>
      </c>
      <c r="DT816" s="66" t="e">
        <f t="shared" si="2199"/>
        <v>#NUM!</v>
      </c>
      <c r="DU816" s="66" t="e">
        <f t="shared" si="2200"/>
        <v>#NUM!</v>
      </c>
      <c r="FJ816" s="3">
        <f t="shared" si="2075"/>
        <v>3.125E-2</v>
      </c>
    </row>
    <row r="817" spans="1:168">
      <c r="A817" s="554">
        <f t="shared" si="2114"/>
        <v>816</v>
      </c>
      <c r="B817" s="235">
        <f t="shared" si="2076"/>
        <v>99</v>
      </c>
      <c r="C817" s="236">
        <v>40932</v>
      </c>
      <c r="D817" s="475">
        <v>1</v>
      </c>
      <c r="E817" s="238" t="s">
        <v>863</v>
      </c>
      <c r="F817" s="235">
        <v>33</v>
      </c>
      <c r="G817" s="239" t="s">
        <v>38</v>
      </c>
      <c r="H817" s="239" t="s">
        <v>922</v>
      </c>
      <c r="I817" s="239" t="s">
        <v>921</v>
      </c>
      <c r="J817" s="240">
        <v>0.4375</v>
      </c>
      <c r="K817" s="237">
        <v>3854.61</v>
      </c>
      <c r="L817" s="239" t="s">
        <v>34</v>
      </c>
      <c r="M817" s="235">
        <v>60</v>
      </c>
      <c r="N817" s="235">
        <v>0</v>
      </c>
      <c r="O817" s="239"/>
      <c r="P817" s="240">
        <v>0.4375</v>
      </c>
      <c r="Q817" s="240">
        <v>0.4375</v>
      </c>
      <c r="R817" s="12">
        <f t="shared" si="2159"/>
        <v>0</v>
      </c>
      <c r="S817" s="13">
        <f t="shared" si="2160"/>
        <v>0</v>
      </c>
      <c r="T817" s="13">
        <f t="shared" si="2161"/>
        <v>0</v>
      </c>
      <c r="U817" s="240">
        <v>0.44791666666666669</v>
      </c>
      <c r="V817" s="12">
        <f t="shared" si="2147"/>
        <v>1.0416666666666685E-2</v>
      </c>
      <c r="W817" s="13">
        <f t="shared" si="2201"/>
        <v>0</v>
      </c>
      <c r="X817" s="225">
        <f t="shared" si="2202"/>
        <v>15</v>
      </c>
      <c r="Y817" s="240">
        <v>0.44791666666666669</v>
      </c>
      <c r="Z817" s="12">
        <f t="shared" si="2072"/>
        <v>0</v>
      </c>
      <c r="AA817" s="13">
        <f t="shared" si="2073"/>
        <v>0</v>
      </c>
      <c r="AB817" s="13">
        <f t="shared" si="2074"/>
        <v>0</v>
      </c>
      <c r="AC817" s="240">
        <v>0.47222222222222227</v>
      </c>
      <c r="AD817" s="12">
        <f t="shared" si="2150"/>
        <v>2.430555555555558E-2</v>
      </c>
      <c r="AE817" s="13">
        <f t="shared" si="2151"/>
        <v>0</v>
      </c>
      <c r="AF817" s="13">
        <f t="shared" si="2152"/>
        <v>35</v>
      </c>
      <c r="AG817" s="240">
        <v>0.47222222222222227</v>
      </c>
      <c r="AH817" s="240">
        <v>0.4826388888888889</v>
      </c>
      <c r="AI817" s="12">
        <f t="shared" si="2162"/>
        <v>1.041666666666663E-2</v>
      </c>
      <c r="AJ817" s="225">
        <f t="shared" si="2203"/>
        <v>0</v>
      </c>
      <c r="AK817" s="225">
        <f t="shared" si="2204"/>
        <v>15</v>
      </c>
      <c r="AL817" s="240">
        <v>0.47222222222222227</v>
      </c>
      <c r="AM817" s="240">
        <v>0.4826388888888889</v>
      </c>
      <c r="AN817" s="12">
        <f t="shared" si="2082"/>
        <v>1.041666666666663E-2</v>
      </c>
      <c r="AO817" s="13">
        <f t="shared" si="2083"/>
        <v>0</v>
      </c>
      <c r="AP817" s="13">
        <f t="shared" si="2084"/>
        <v>15</v>
      </c>
      <c r="AQ817" s="240">
        <v>0.53819444444444442</v>
      </c>
      <c r="AR817" s="12">
        <f t="shared" si="2108"/>
        <v>5.5555555555555525E-2</v>
      </c>
      <c r="AS817" s="225">
        <f t="shared" si="2109"/>
        <v>1</v>
      </c>
      <c r="AT817" s="13">
        <f t="shared" si="2110"/>
        <v>20</v>
      </c>
      <c r="AU817" s="240">
        <v>0.53819444444444442</v>
      </c>
      <c r="AV817" s="226">
        <f t="shared" si="2111"/>
        <v>0</v>
      </c>
      <c r="AW817" s="13">
        <f t="shared" si="2112"/>
        <v>0</v>
      </c>
      <c r="AX817" s="13">
        <f t="shared" si="2115"/>
        <v>0</v>
      </c>
      <c r="AY817" s="240">
        <v>0.61805555555555558</v>
      </c>
      <c r="AZ817" s="12">
        <f t="shared" si="2165"/>
        <v>7.986111111111116E-2</v>
      </c>
      <c r="BA817" s="225">
        <f t="shared" si="2166"/>
        <v>1</v>
      </c>
      <c r="BB817" s="225">
        <f t="shared" si="2167"/>
        <v>55</v>
      </c>
      <c r="BC817" s="240">
        <v>0.61805555555555558</v>
      </c>
      <c r="BD817" s="240">
        <v>0.61805555555555558</v>
      </c>
      <c r="BE817" s="12">
        <f t="shared" si="2085"/>
        <v>0</v>
      </c>
      <c r="BF817" s="13">
        <f t="shared" si="2086"/>
        <v>0</v>
      </c>
      <c r="BG817" s="13">
        <f t="shared" si="2087"/>
        <v>0</v>
      </c>
      <c r="BH817" s="240">
        <v>0.61805555555555558</v>
      </c>
      <c r="BI817" s="240">
        <v>0.61805555555555558</v>
      </c>
      <c r="BJ817" s="240"/>
      <c r="BK817" s="69">
        <f t="shared" si="2116"/>
        <v>0</v>
      </c>
      <c r="BL817" s="13">
        <f t="shared" si="2117"/>
        <v>0</v>
      </c>
      <c r="BM817" s="13">
        <f t="shared" si="2118"/>
        <v>0</v>
      </c>
      <c r="BN817" s="240">
        <v>0.63194444444444442</v>
      </c>
      <c r="BO817" s="12">
        <f t="shared" si="2153"/>
        <v>1.388888888888884E-2</v>
      </c>
      <c r="BP817" s="225">
        <f t="shared" si="2154"/>
        <v>0</v>
      </c>
      <c r="BQ817" s="225">
        <f t="shared" si="2155"/>
        <v>20</v>
      </c>
      <c r="BR817" s="240">
        <v>0.65972222222222221</v>
      </c>
      <c r="BS817" s="12">
        <f t="shared" si="2168"/>
        <v>2.777777777777779E-2</v>
      </c>
      <c r="BT817" s="225">
        <f t="shared" si="2169"/>
        <v>0</v>
      </c>
      <c r="BU817" s="225">
        <f t="shared" si="2170"/>
        <v>40</v>
      </c>
      <c r="BV817" s="240">
        <v>0.65972222222222221</v>
      </c>
      <c r="BW817" s="240">
        <v>0.65972222222222221</v>
      </c>
      <c r="BX817" s="12">
        <f t="shared" si="2119"/>
        <v>0</v>
      </c>
      <c r="BY817" s="13">
        <f t="shared" si="2120"/>
        <v>0</v>
      </c>
      <c r="BZ817" s="13">
        <f t="shared" si="2121"/>
        <v>0</v>
      </c>
      <c r="CA817" s="226">
        <f t="shared" si="2122"/>
        <v>0.22222222222222221</v>
      </c>
      <c r="CB817" s="13">
        <f t="shared" si="2171"/>
        <v>5</v>
      </c>
      <c r="CC817" s="13">
        <f t="shared" si="2172"/>
        <v>20</v>
      </c>
      <c r="CD817" s="12">
        <f t="shared" si="2173"/>
        <v>0.12152777777777773</v>
      </c>
      <c r="CE817" s="13">
        <f t="shared" si="2174"/>
        <v>2</v>
      </c>
      <c r="CF817" s="13">
        <f t="shared" si="2175"/>
        <v>55</v>
      </c>
      <c r="CG817" s="12">
        <f t="shared" si="2176"/>
        <v>1.041666666666663E-2</v>
      </c>
      <c r="CH817" s="13">
        <f t="shared" si="2177"/>
        <v>0</v>
      </c>
      <c r="CI817" s="13">
        <f t="shared" si="2178"/>
        <v>15</v>
      </c>
      <c r="CJ817" s="12">
        <f t="shared" si="2179"/>
        <v>7.986111111111116E-2</v>
      </c>
      <c r="CK817" s="13">
        <f t="shared" si="2180"/>
        <v>1</v>
      </c>
      <c r="CL817" s="13">
        <f t="shared" si="2181"/>
        <v>55</v>
      </c>
      <c r="CM817" s="62"/>
      <c r="CN817" s="62"/>
      <c r="CO817" s="62"/>
      <c r="CP817" s="12">
        <f t="shared" si="2182"/>
        <v>6.9444444444444489E-2</v>
      </c>
      <c r="CQ817" s="13">
        <f t="shared" si="2183"/>
        <v>1</v>
      </c>
      <c r="CR817" s="13">
        <f t="shared" si="2184"/>
        <v>40</v>
      </c>
      <c r="CS817" s="240">
        <v>0</v>
      </c>
      <c r="CT817" s="13">
        <f t="shared" si="2205"/>
        <v>0</v>
      </c>
      <c r="CU817" s="13">
        <f t="shared" si="2206"/>
        <v>0</v>
      </c>
      <c r="CV817" s="240">
        <v>0</v>
      </c>
      <c r="CW817" s="13">
        <f t="shared" si="2207"/>
        <v>0</v>
      </c>
      <c r="CX817" s="13">
        <f t="shared" si="2208"/>
        <v>0</v>
      </c>
      <c r="CY817" s="240">
        <v>0</v>
      </c>
      <c r="CZ817" s="13">
        <f t="shared" si="2209"/>
        <v>0</v>
      </c>
      <c r="DA817" s="13">
        <f t="shared" si="2210"/>
        <v>0</v>
      </c>
      <c r="DB817" s="240">
        <v>0</v>
      </c>
      <c r="DC817" s="13">
        <f t="shared" si="2211"/>
        <v>0</v>
      </c>
      <c r="DD817" s="13">
        <f t="shared" si="2212"/>
        <v>0</v>
      </c>
      <c r="DE817" s="240">
        <v>0</v>
      </c>
      <c r="DF817" s="13">
        <f t="shared" si="2193"/>
        <v>0</v>
      </c>
      <c r="DG817" s="13">
        <f t="shared" si="2194"/>
        <v>0</v>
      </c>
      <c r="DH817" s="240">
        <v>1.0416666666666666E-2</v>
      </c>
      <c r="DI817" s="13">
        <f t="shared" si="2195"/>
        <v>0</v>
      </c>
      <c r="DJ817" s="13">
        <f t="shared" si="2196"/>
        <v>15</v>
      </c>
      <c r="DK817" s="240">
        <v>0</v>
      </c>
      <c r="DL817" s="35">
        <f t="shared" si="2104"/>
        <v>0</v>
      </c>
      <c r="DM817" s="35">
        <f t="shared" si="2105"/>
        <v>0</v>
      </c>
      <c r="DN817" s="66">
        <f t="shared" si="2113"/>
        <v>2892776.4260000032</v>
      </c>
      <c r="DO817" s="74">
        <f t="shared" si="2020"/>
        <v>46458</v>
      </c>
      <c r="DP817" s="66">
        <f t="shared" si="2021"/>
        <v>64.243499999999997</v>
      </c>
      <c r="DQ817" s="63">
        <f t="shared" si="2022"/>
        <v>62.266486417839836</v>
      </c>
      <c r="DR817" s="66" t="e">
        <f t="shared" si="2197"/>
        <v>#NUM!</v>
      </c>
      <c r="DS817" s="96" t="e">
        <f t="shared" si="2198"/>
        <v>#NUM!</v>
      </c>
      <c r="DT817" s="66" t="e">
        <f t="shared" si="2199"/>
        <v>#NUM!</v>
      </c>
      <c r="DU817" s="66" t="e">
        <f t="shared" si="2200"/>
        <v>#NUM!</v>
      </c>
      <c r="FJ817" s="3">
        <f t="shared" si="2075"/>
        <v>0.13194444444444442</v>
      </c>
      <c r="FK817" s="3">
        <f t="shared" ref="FK817:FK829" si="2213">AC817-J817</f>
        <v>3.4722222222222265E-2</v>
      </c>
      <c r="FL817" s="3">
        <f t="shared" ref="FL817:FL829" si="2214">AQ817-AM817</f>
        <v>5.5555555555555525E-2</v>
      </c>
    </row>
    <row r="818" spans="1:168">
      <c r="A818" s="554">
        <f t="shared" si="2114"/>
        <v>817</v>
      </c>
      <c r="B818" s="235">
        <f t="shared" si="2076"/>
        <v>100</v>
      </c>
      <c r="C818" s="236">
        <v>40932</v>
      </c>
      <c r="D818" s="475">
        <v>1</v>
      </c>
      <c r="E818" s="238" t="s">
        <v>864</v>
      </c>
      <c r="F818" s="235">
        <v>13</v>
      </c>
      <c r="G818" s="239" t="s">
        <v>325</v>
      </c>
      <c r="H818" s="239" t="s">
        <v>652</v>
      </c>
      <c r="I818" s="239" t="s">
        <v>903</v>
      </c>
      <c r="J818" s="240">
        <v>0.54166666666666663</v>
      </c>
      <c r="K818" s="237">
        <v>3775.4</v>
      </c>
      <c r="L818" s="239" t="s">
        <v>33</v>
      </c>
      <c r="M818" s="235">
        <v>59</v>
      </c>
      <c r="N818" s="235">
        <v>0</v>
      </c>
      <c r="O818" s="239"/>
      <c r="P818" s="240">
        <v>0.54166666666666663</v>
      </c>
      <c r="Q818" s="240">
        <v>0.54166666666666663</v>
      </c>
      <c r="R818" s="12">
        <f t="shared" si="2159"/>
        <v>0</v>
      </c>
      <c r="S818" s="13">
        <f t="shared" si="2160"/>
        <v>0</v>
      </c>
      <c r="T818" s="13">
        <f t="shared" si="2161"/>
        <v>0</v>
      </c>
      <c r="U818" s="240">
        <v>0.55555555555555558</v>
      </c>
      <c r="V818" s="12">
        <f t="shared" si="2147"/>
        <v>1.3888888888888951E-2</v>
      </c>
      <c r="W818" s="13">
        <f t="shared" si="2201"/>
        <v>0</v>
      </c>
      <c r="X818" s="225">
        <f t="shared" si="2202"/>
        <v>20</v>
      </c>
      <c r="Y818" s="240">
        <v>0.55555555555555558</v>
      </c>
      <c r="Z818" s="12">
        <f t="shared" si="2072"/>
        <v>0</v>
      </c>
      <c r="AA818" s="13">
        <f t="shared" si="2073"/>
        <v>0</v>
      </c>
      <c r="AB818" s="13">
        <f t="shared" si="2074"/>
        <v>0</v>
      </c>
      <c r="AC818" s="240">
        <v>0.57638888888888895</v>
      </c>
      <c r="AD818" s="12">
        <f t="shared" si="2150"/>
        <v>2.083333333333337E-2</v>
      </c>
      <c r="AE818" s="13">
        <f t="shared" si="2151"/>
        <v>0</v>
      </c>
      <c r="AF818" s="13">
        <f t="shared" si="2152"/>
        <v>30</v>
      </c>
      <c r="AG818" s="240">
        <v>0.58333333333333337</v>
      </c>
      <c r="AH818" s="240">
        <v>0.64583333333333337</v>
      </c>
      <c r="AI818" s="12">
        <f t="shared" si="2162"/>
        <v>6.25E-2</v>
      </c>
      <c r="AJ818" s="225">
        <f t="shared" si="2203"/>
        <v>1</v>
      </c>
      <c r="AK818" s="225">
        <f t="shared" si="2204"/>
        <v>30</v>
      </c>
      <c r="AL818" s="240">
        <v>0.58333333333333337</v>
      </c>
      <c r="AM818" s="240">
        <v>0.64583333333333337</v>
      </c>
      <c r="AN818" s="12">
        <f t="shared" si="2082"/>
        <v>6.25E-2</v>
      </c>
      <c r="AO818" s="13">
        <f t="shared" si="2083"/>
        <v>1</v>
      </c>
      <c r="AP818" s="13">
        <f t="shared" si="2084"/>
        <v>30</v>
      </c>
      <c r="AQ818" s="240">
        <v>0.70624999999999993</v>
      </c>
      <c r="AR818" s="12">
        <f t="shared" si="2108"/>
        <v>6.0416666666666563E-2</v>
      </c>
      <c r="AS818" s="225">
        <f t="shared" si="2109"/>
        <v>1</v>
      </c>
      <c r="AT818" s="13">
        <f t="shared" si="2110"/>
        <v>27</v>
      </c>
      <c r="AU818" s="240">
        <v>0.70694444444444438</v>
      </c>
      <c r="AV818" s="226">
        <f t="shared" si="2111"/>
        <v>6.9444444444444198E-4</v>
      </c>
      <c r="AW818" s="13">
        <f t="shared" si="2112"/>
        <v>0</v>
      </c>
      <c r="AX818" s="13">
        <f t="shared" si="2115"/>
        <v>1</v>
      </c>
      <c r="AY818" s="240">
        <v>0.91666666666666663</v>
      </c>
      <c r="AZ818" s="12">
        <f t="shared" si="2165"/>
        <v>0.20972222222222225</v>
      </c>
      <c r="BA818" s="225">
        <f t="shared" si="2166"/>
        <v>5</v>
      </c>
      <c r="BB818" s="225">
        <f t="shared" si="2167"/>
        <v>2</v>
      </c>
      <c r="BC818" s="240">
        <v>0.75902777777777775</v>
      </c>
      <c r="BD818" s="240">
        <v>0.75902777777777775</v>
      </c>
      <c r="BE818" s="12">
        <f t="shared" si="2085"/>
        <v>0</v>
      </c>
      <c r="BF818" s="13">
        <f t="shared" si="2086"/>
        <v>0</v>
      </c>
      <c r="BG818" s="13">
        <f t="shared" si="2087"/>
        <v>0</v>
      </c>
      <c r="BH818" s="240">
        <v>0.75902777777777775</v>
      </c>
      <c r="BI818" s="240">
        <v>0.75902777777777775</v>
      </c>
      <c r="BJ818" s="240"/>
      <c r="BK818" s="69">
        <f t="shared" si="2116"/>
        <v>0</v>
      </c>
      <c r="BL818" s="13">
        <f t="shared" si="2117"/>
        <v>0</v>
      </c>
      <c r="BM818" s="13">
        <f t="shared" si="2118"/>
        <v>0</v>
      </c>
      <c r="BN818" s="240">
        <v>0.77083333333333337</v>
      </c>
      <c r="BO818" s="12">
        <f t="shared" si="2153"/>
        <v>1.1805555555555625E-2</v>
      </c>
      <c r="BP818" s="225">
        <f t="shared" si="2154"/>
        <v>0</v>
      </c>
      <c r="BQ818" s="225">
        <f t="shared" si="2155"/>
        <v>17</v>
      </c>
      <c r="BR818" s="240">
        <v>0.78125</v>
      </c>
      <c r="BS818" s="12">
        <f t="shared" si="2168"/>
        <v>1.041666666666663E-2</v>
      </c>
      <c r="BT818" s="225">
        <f t="shared" si="2169"/>
        <v>0</v>
      </c>
      <c r="BU818" s="225">
        <f t="shared" si="2170"/>
        <v>15</v>
      </c>
      <c r="BV818" s="240">
        <v>0.94791666666666663</v>
      </c>
      <c r="BW818" s="240">
        <v>0.94791666666666663</v>
      </c>
      <c r="BX818" s="12">
        <f t="shared" si="2119"/>
        <v>0</v>
      </c>
      <c r="BY818" s="13">
        <f t="shared" si="2120"/>
        <v>0</v>
      </c>
      <c r="BZ818" s="13">
        <f t="shared" si="2121"/>
        <v>0</v>
      </c>
      <c r="CA818" s="226">
        <f t="shared" si="2122"/>
        <v>0.40625</v>
      </c>
      <c r="CB818" s="13">
        <f t="shared" si="2171"/>
        <v>9</v>
      </c>
      <c r="CC818" s="13">
        <f t="shared" si="2172"/>
        <v>45</v>
      </c>
      <c r="CD818" s="12">
        <f t="shared" si="2173"/>
        <v>0.10347222222222219</v>
      </c>
      <c r="CE818" s="13">
        <f t="shared" si="2174"/>
        <v>2</v>
      </c>
      <c r="CF818" s="13">
        <f t="shared" si="2175"/>
        <v>29</v>
      </c>
      <c r="CG818" s="12">
        <f t="shared" si="2176"/>
        <v>6.25E-2</v>
      </c>
      <c r="CH818" s="13">
        <f t="shared" si="2177"/>
        <v>1</v>
      </c>
      <c r="CI818" s="13">
        <f t="shared" si="2178"/>
        <v>30</v>
      </c>
      <c r="CJ818" s="12">
        <f t="shared" si="2179"/>
        <v>0.20972222222222225</v>
      </c>
      <c r="CK818" s="13">
        <f t="shared" si="2180"/>
        <v>5</v>
      </c>
      <c r="CL818" s="13">
        <f t="shared" si="2181"/>
        <v>2</v>
      </c>
      <c r="CM818" s="62"/>
      <c r="CN818" s="62"/>
      <c r="CO818" s="62"/>
      <c r="CP818" s="12">
        <f t="shared" si="2182"/>
        <v>2.5000000000000022E-2</v>
      </c>
      <c r="CQ818" s="13">
        <f t="shared" si="2183"/>
        <v>0</v>
      </c>
      <c r="CR818" s="13">
        <f t="shared" si="2184"/>
        <v>36</v>
      </c>
      <c r="CS818" s="240">
        <v>0</v>
      </c>
      <c r="CT818" s="13">
        <f t="shared" si="2205"/>
        <v>0</v>
      </c>
      <c r="CU818" s="13">
        <f t="shared" si="2206"/>
        <v>0</v>
      </c>
      <c r="CV818" s="240">
        <v>0</v>
      </c>
      <c r="CW818" s="13">
        <f t="shared" si="2207"/>
        <v>0</v>
      </c>
      <c r="CX818" s="13">
        <f t="shared" si="2208"/>
        <v>0</v>
      </c>
      <c r="CY818" s="240">
        <v>0</v>
      </c>
      <c r="CZ818" s="13">
        <f t="shared" si="2209"/>
        <v>0</v>
      </c>
      <c r="DA818" s="13">
        <f t="shared" si="2210"/>
        <v>0</v>
      </c>
      <c r="DB818" s="240">
        <v>0.16319444444444445</v>
      </c>
      <c r="DC818" s="13">
        <f t="shared" si="2211"/>
        <v>3</v>
      </c>
      <c r="DD818" s="13">
        <f t="shared" si="2212"/>
        <v>55</v>
      </c>
      <c r="DE818" s="240">
        <v>0</v>
      </c>
      <c r="DF818" s="13">
        <f t="shared" si="2193"/>
        <v>0</v>
      </c>
      <c r="DG818" s="13">
        <f t="shared" si="2194"/>
        <v>0</v>
      </c>
      <c r="DH818" s="240">
        <v>2.1527777777777781E-2</v>
      </c>
      <c r="DI818" s="13">
        <f t="shared" si="2195"/>
        <v>0</v>
      </c>
      <c r="DJ818" s="13">
        <f t="shared" si="2196"/>
        <v>31</v>
      </c>
      <c r="DK818" s="240">
        <v>0</v>
      </c>
      <c r="DL818" s="35">
        <f t="shared" si="2104"/>
        <v>0</v>
      </c>
      <c r="DM818" s="35">
        <f t="shared" si="2105"/>
        <v>0</v>
      </c>
      <c r="DN818" s="66">
        <f t="shared" si="2113"/>
        <v>2896551.8260000031</v>
      </c>
      <c r="DO818" s="74">
        <f t="shared" si="2020"/>
        <v>46517</v>
      </c>
      <c r="DP818" s="66">
        <f t="shared" si="2021"/>
        <v>63.989830508474576</v>
      </c>
      <c r="DQ818" s="63">
        <f t="shared" si="2022"/>
        <v>62.268672227357811</v>
      </c>
      <c r="DR818" s="66" t="e">
        <f t="shared" si="2197"/>
        <v>#NUM!</v>
      </c>
      <c r="DS818" s="96" t="e">
        <f t="shared" si="2198"/>
        <v>#NUM!</v>
      </c>
      <c r="DT818" s="66" t="e">
        <f t="shared" si="2199"/>
        <v>#NUM!</v>
      </c>
      <c r="DU818" s="66" t="e">
        <f t="shared" si="2200"/>
        <v>#NUM!</v>
      </c>
      <c r="FJ818" s="3">
        <f t="shared" si="2075"/>
        <v>0.13402777777777775</v>
      </c>
      <c r="FK818" s="3">
        <f t="shared" si="2213"/>
        <v>3.4722222222222321E-2</v>
      </c>
      <c r="FL818" s="3">
        <f t="shared" si="2214"/>
        <v>6.0416666666666563E-2</v>
      </c>
    </row>
    <row r="819" spans="1:168">
      <c r="A819" s="554">
        <f t="shared" si="2114"/>
        <v>818</v>
      </c>
      <c r="B819" s="235">
        <f t="shared" si="2076"/>
        <v>101</v>
      </c>
      <c r="C819" s="236">
        <v>40932</v>
      </c>
      <c r="D819" s="475">
        <v>1</v>
      </c>
      <c r="E819" s="238" t="s">
        <v>976</v>
      </c>
      <c r="F819" s="235">
        <v>1</v>
      </c>
      <c r="G819" s="239" t="s">
        <v>823</v>
      </c>
      <c r="H819" s="239" t="s">
        <v>394</v>
      </c>
      <c r="I819" s="239" t="s">
        <v>873</v>
      </c>
      <c r="J819" s="240">
        <v>0.625</v>
      </c>
      <c r="K819" s="237">
        <v>3653.18</v>
      </c>
      <c r="L819" s="239" t="s">
        <v>34</v>
      </c>
      <c r="M819" s="235">
        <v>57</v>
      </c>
      <c r="N819" s="235">
        <v>2</v>
      </c>
      <c r="O819" s="239"/>
      <c r="P819" s="240">
        <v>0.625</v>
      </c>
      <c r="Q819" s="240">
        <v>0.625</v>
      </c>
      <c r="R819" s="12">
        <f t="shared" si="2159"/>
        <v>0</v>
      </c>
      <c r="S819" s="13">
        <f t="shared" si="2160"/>
        <v>0</v>
      </c>
      <c r="T819" s="13">
        <f t="shared" si="2161"/>
        <v>0</v>
      </c>
      <c r="U819" s="240">
        <v>0.70833333333333337</v>
      </c>
      <c r="V819" s="12">
        <f t="shared" si="2147"/>
        <v>8.333333333333337E-2</v>
      </c>
      <c r="W819" s="13">
        <f t="shared" si="2201"/>
        <v>2</v>
      </c>
      <c r="X819" s="225">
        <f t="shared" si="2202"/>
        <v>0</v>
      </c>
      <c r="Y819" s="240">
        <v>0.70833333333333337</v>
      </c>
      <c r="Z819" s="12">
        <f t="shared" si="2072"/>
        <v>0</v>
      </c>
      <c r="AA819" s="13">
        <f t="shared" si="2073"/>
        <v>0</v>
      </c>
      <c r="AB819" s="13">
        <f t="shared" si="2074"/>
        <v>0</v>
      </c>
      <c r="AC819" s="240">
        <v>0.72569444444444453</v>
      </c>
      <c r="AD819" s="12">
        <f t="shared" si="2150"/>
        <v>1.736111111111116E-2</v>
      </c>
      <c r="AE819" s="13">
        <f t="shared" si="2151"/>
        <v>0</v>
      </c>
      <c r="AF819" s="13">
        <f t="shared" si="2152"/>
        <v>25</v>
      </c>
      <c r="AG819" s="240">
        <v>0.72916666666666663</v>
      </c>
      <c r="AH819" s="240">
        <v>0.76736111111111116</v>
      </c>
      <c r="AI819" s="12">
        <f t="shared" si="2162"/>
        <v>3.8194444444444531E-2</v>
      </c>
      <c r="AJ819" s="225">
        <f t="shared" si="2203"/>
        <v>0</v>
      </c>
      <c r="AK819" s="225">
        <f t="shared" si="2204"/>
        <v>55</v>
      </c>
      <c r="AL819" s="240">
        <v>0.72916666666666663</v>
      </c>
      <c r="AM819" s="240">
        <v>0.76736111111111116</v>
      </c>
      <c r="AN819" s="12">
        <f t="shared" si="2082"/>
        <v>3.8194444444444531E-2</v>
      </c>
      <c r="AO819" s="13">
        <f t="shared" si="2083"/>
        <v>0</v>
      </c>
      <c r="AP819" s="13">
        <f t="shared" si="2084"/>
        <v>55</v>
      </c>
      <c r="AQ819" s="240">
        <v>0.8354166666666667</v>
      </c>
      <c r="AR819" s="12">
        <f t="shared" si="2108"/>
        <v>6.8055555555555536E-2</v>
      </c>
      <c r="AS819" s="225">
        <f t="shared" si="2109"/>
        <v>1</v>
      </c>
      <c r="AT819" s="13">
        <f t="shared" si="2110"/>
        <v>38</v>
      </c>
      <c r="AU819" s="240">
        <v>0.83958333333333324</v>
      </c>
      <c r="AV819" s="226">
        <f t="shared" si="2111"/>
        <v>4.1666666666665408E-3</v>
      </c>
      <c r="AW819" s="13">
        <f t="shared" si="2112"/>
        <v>0</v>
      </c>
      <c r="AX819" s="13">
        <f t="shared" si="2115"/>
        <v>6</v>
      </c>
      <c r="AY819" s="240">
        <v>0.98819444444444438</v>
      </c>
      <c r="AZ819" s="12">
        <f t="shared" si="2165"/>
        <v>0.14861111111111114</v>
      </c>
      <c r="BA819" s="225">
        <f t="shared" si="2166"/>
        <v>3</v>
      </c>
      <c r="BB819" s="225">
        <f t="shared" si="2167"/>
        <v>34</v>
      </c>
      <c r="BC819" s="240">
        <v>0.98819444444444438</v>
      </c>
      <c r="BD819" s="240">
        <v>0.98819444444444438</v>
      </c>
      <c r="BE819" s="12">
        <f t="shared" si="2085"/>
        <v>0</v>
      </c>
      <c r="BF819" s="13">
        <f t="shared" si="2086"/>
        <v>0</v>
      </c>
      <c r="BG819" s="13">
        <f t="shared" si="2087"/>
        <v>0</v>
      </c>
      <c r="BH819" s="240">
        <v>0.98819444444444438</v>
      </c>
      <c r="BI819" s="240">
        <v>0.98819444444444438</v>
      </c>
      <c r="BJ819" s="240"/>
      <c r="BK819" s="69">
        <f t="shared" si="2116"/>
        <v>0</v>
      </c>
      <c r="BL819" s="13">
        <f t="shared" si="2117"/>
        <v>0</v>
      </c>
      <c r="BM819" s="13">
        <f t="shared" si="2118"/>
        <v>0</v>
      </c>
      <c r="BN819" s="240">
        <v>1</v>
      </c>
      <c r="BO819" s="12">
        <f t="shared" si="2153"/>
        <v>1.1805555555555625E-2</v>
      </c>
      <c r="BP819" s="225">
        <f t="shared" si="2154"/>
        <v>0</v>
      </c>
      <c r="BQ819" s="225">
        <f t="shared" si="2155"/>
        <v>17</v>
      </c>
      <c r="BR819" s="240">
        <v>1.0104166666666667</v>
      </c>
      <c r="BS819" s="12">
        <f t="shared" si="2168"/>
        <v>1.0416666666666741E-2</v>
      </c>
      <c r="BT819" s="225">
        <f t="shared" si="2169"/>
        <v>0</v>
      </c>
      <c r="BU819" s="225">
        <f t="shared" si="2170"/>
        <v>15</v>
      </c>
      <c r="BV819" s="240">
        <v>1.0416666666666667</v>
      </c>
      <c r="BW819" s="240">
        <v>1.0416666666666667</v>
      </c>
      <c r="BX819" s="12">
        <f t="shared" si="2119"/>
        <v>0</v>
      </c>
      <c r="BY819" s="13">
        <f t="shared" si="2120"/>
        <v>0</v>
      </c>
      <c r="BZ819" s="13">
        <f t="shared" si="2121"/>
        <v>0</v>
      </c>
      <c r="CA819" s="226">
        <f t="shared" si="2122"/>
        <v>0.41666666666666674</v>
      </c>
      <c r="CB819" s="13">
        <f t="shared" si="2171"/>
        <v>10</v>
      </c>
      <c r="CC819" s="13">
        <f t="shared" si="2172"/>
        <v>0</v>
      </c>
      <c r="CD819" s="12">
        <f t="shared" si="2173"/>
        <v>0.10763888888888906</v>
      </c>
      <c r="CE819" s="13">
        <f t="shared" si="2174"/>
        <v>2</v>
      </c>
      <c r="CF819" s="13">
        <f t="shared" si="2175"/>
        <v>35</v>
      </c>
      <c r="CG819" s="12">
        <f t="shared" si="2176"/>
        <v>3.8194444444444531E-2</v>
      </c>
      <c r="CH819" s="13">
        <f t="shared" si="2177"/>
        <v>0</v>
      </c>
      <c r="CI819" s="13">
        <f t="shared" si="2178"/>
        <v>55</v>
      </c>
      <c r="CJ819" s="12">
        <f t="shared" si="2179"/>
        <v>0.14861111111111114</v>
      </c>
      <c r="CK819" s="13">
        <f t="shared" si="2180"/>
        <v>3</v>
      </c>
      <c r="CL819" s="13">
        <f t="shared" si="2181"/>
        <v>34</v>
      </c>
      <c r="CM819" s="62"/>
      <c r="CN819" s="62"/>
      <c r="CO819" s="62"/>
      <c r="CP819" s="12">
        <f t="shared" si="2182"/>
        <v>5.208333333333337E-2</v>
      </c>
      <c r="CQ819" s="13">
        <f t="shared" si="2183"/>
        <v>1</v>
      </c>
      <c r="CR819" s="13">
        <f t="shared" si="2184"/>
        <v>15</v>
      </c>
      <c r="CS819" s="240">
        <v>0</v>
      </c>
      <c r="CT819" s="13">
        <f t="shared" si="2205"/>
        <v>0</v>
      </c>
      <c r="CU819" s="13">
        <f t="shared" si="2206"/>
        <v>0</v>
      </c>
      <c r="CV819" s="240">
        <v>0</v>
      </c>
      <c r="CW819" s="13">
        <f t="shared" si="2207"/>
        <v>0</v>
      </c>
      <c r="CX819" s="13">
        <f t="shared" si="2208"/>
        <v>0</v>
      </c>
      <c r="CY819" s="240">
        <v>0</v>
      </c>
      <c r="CZ819" s="13">
        <f t="shared" si="2209"/>
        <v>0</v>
      </c>
      <c r="DA819" s="13">
        <f t="shared" si="2210"/>
        <v>0</v>
      </c>
      <c r="DB819" s="240">
        <v>0</v>
      </c>
      <c r="DC819" s="13">
        <f t="shared" si="2211"/>
        <v>0</v>
      </c>
      <c r="DD819" s="13">
        <f t="shared" si="2212"/>
        <v>0</v>
      </c>
      <c r="DE819" s="240">
        <v>0</v>
      </c>
      <c r="DF819" s="13">
        <f t="shared" si="2193"/>
        <v>0</v>
      </c>
      <c r="DG819" s="13">
        <f t="shared" si="2194"/>
        <v>0</v>
      </c>
      <c r="DH819" s="240">
        <v>9.6527777777777768E-2</v>
      </c>
      <c r="DI819" s="13">
        <f t="shared" si="2195"/>
        <v>2</v>
      </c>
      <c r="DJ819" s="13">
        <f t="shared" si="2196"/>
        <v>19</v>
      </c>
      <c r="DK819" s="240">
        <v>0</v>
      </c>
      <c r="DL819" s="35">
        <f t="shared" si="2104"/>
        <v>0</v>
      </c>
      <c r="DM819" s="35">
        <f t="shared" si="2105"/>
        <v>0</v>
      </c>
      <c r="DN819" s="66">
        <f t="shared" si="2113"/>
        <v>2900205.0060000033</v>
      </c>
      <c r="DO819" s="74">
        <f t="shared" si="2020"/>
        <v>46574</v>
      </c>
      <c r="DP819" s="66">
        <f t="shared" si="2021"/>
        <v>64.090877192982447</v>
      </c>
      <c r="DQ819" s="63">
        <f t="shared" si="2022"/>
        <v>62.270902348950131</v>
      </c>
      <c r="DR819" s="66" t="e">
        <f t="shared" si="2197"/>
        <v>#NUM!</v>
      </c>
      <c r="DS819" s="96" t="e">
        <f t="shared" si="2198"/>
        <v>#NUM!</v>
      </c>
      <c r="DT819" s="66" t="e">
        <f t="shared" si="2199"/>
        <v>#NUM!</v>
      </c>
      <c r="DU819" s="66" t="e">
        <f t="shared" si="2200"/>
        <v>#NUM!</v>
      </c>
      <c r="FJ819" s="3">
        <f t="shared" si="2075"/>
        <v>0.22986111111111107</v>
      </c>
      <c r="FK819" s="3">
        <f t="shared" si="2213"/>
        <v>0.10069444444444453</v>
      </c>
      <c r="FL819" s="3">
        <f t="shared" si="2214"/>
        <v>6.8055555555555536E-2</v>
      </c>
    </row>
    <row r="820" spans="1:168" ht="30">
      <c r="A820" s="554">
        <f t="shared" si="2114"/>
        <v>819</v>
      </c>
      <c r="B820" s="235">
        <f t="shared" si="2076"/>
        <v>102</v>
      </c>
      <c r="C820" s="236">
        <v>40933</v>
      </c>
      <c r="D820" s="475">
        <v>1</v>
      </c>
      <c r="E820" s="238" t="s">
        <v>894</v>
      </c>
      <c r="F820" s="235">
        <v>6</v>
      </c>
      <c r="G820" s="239" t="s">
        <v>445</v>
      </c>
      <c r="H820" s="239" t="s">
        <v>933</v>
      </c>
      <c r="I820" s="239" t="s">
        <v>896</v>
      </c>
      <c r="J820" s="240">
        <v>0.14583333333333334</v>
      </c>
      <c r="K820" s="237">
        <v>3632.91</v>
      </c>
      <c r="L820" s="239" t="s">
        <v>34</v>
      </c>
      <c r="M820" s="235">
        <v>56</v>
      </c>
      <c r="N820" s="235">
        <v>3</v>
      </c>
      <c r="O820" s="239"/>
      <c r="P820" s="240">
        <v>0.14583333333333334</v>
      </c>
      <c r="Q820" s="240">
        <v>0.14583333333333334</v>
      </c>
      <c r="R820" s="12">
        <f t="shared" si="2159"/>
        <v>0</v>
      </c>
      <c r="S820" s="13">
        <f t="shared" si="2160"/>
        <v>0</v>
      </c>
      <c r="T820" s="13">
        <f t="shared" si="2161"/>
        <v>0</v>
      </c>
      <c r="U820" s="240">
        <v>0.14930555555555555</v>
      </c>
      <c r="V820" s="12">
        <f t="shared" si="2147"/>
        <v>3.4722222222222099E-3</v>
      </c>
      <c r="W820" s="13">
        <f t="shared" si="2201"/>
        <v>0</v>
      </c>
      <c r="X820" s="225">
        <f t="shared" si="2202"/>
        <v>5</v>
      </c>
      <c r="Y820" s="240">
        <v>0.15625</v>
      </c>
      <c r="Z820" s="12">
        <f t="shared" si="2072"/>
        <v>6.9444444444444475E-3</v>
      </c>
      <c r="AA820" s="13">
        <f t="shared" si="2073"/>
        <v>0</v>
      </c>
      <c r="AB820" s="13">
        <f t="shared" si="2074"/>
        <v>10</v>
      </c>
      <c r="AC820" s="240">
        <v>0.17361111111111113</v>
      </c>
      <c r="AD820" s="12">
        <f t="shared" si="2150"/>
        <v>1.7361111111111133E-2</v>
      </c>
      <c r="AE820" s="13">
        <f t="shared" si="2151"/>
        <v>0</v>
      </c>
      <c r="AF820" s="13">
        <f t="shared" si="2152"/>
        <v>25</v>
      </c>
      <c r="AG820" s="240">
        <v>0.17708333333333334</v>
      </c>
      <c r="AH820" s="240">
        <v>0.33333333333333331</v>
      </c>
      <c r="AI820" s="12">
        <f t="shared" si="2162"/>
        <v>0.15624999999999997</v>
      </c>
      <c r="AJ820" s="225">
        <f t="shared" si="2203"/>
        <v>3</v>
      </c>
      <c r="AK820" s="225">
        <f t="shared" si="2204"/>
        <v>45</v>
      </c>
      <c r="AL820" s="240">
        <v>0.17708333333333334</v>
      </c>
      <c r="AM820" s="240">
        <v>0.33333333333333331</v>
      </c>
      <c r="AN820" s="12">
        <f t="shared" si="2082"/>
        <v>0.15624999999999997</v>
      </c>
      <c r="AO820" s="13">
        <f t="shared" si="2083"/>
        <v>3</v>
      </c>
      <c r="AP820" s="13">
        <f t="shared" si="2084"/>
        <v>45</v>
      </c>
      <c r="AQ820" s="240">
        <v>0.26944444444444443</v>
      </c>
      <c r="AR820" s="12">
        <f t="shared" si="2108"/>
        <v>-6.3888888888888884E-2</v>
      </c>
      <c r="AS820" s="225" t="e">
        <f t="shared" si="2109"/>
        <v>#NUM!</v>
      </c>
      <c r="AT820" s="13" t="e">
        <f t="shared" si="2110"/>
        <v>#NUM!</v>
      </c>
      <c r="AU820" s="240">
        <v>0.26944444444444443</v>
      </c>
      <c r="AV820" s="226">
        <f t="shared" si="2111"/>
        <v>0</v>
      </c>
      <c r="AW820" s="13">
        <f t="shared" si="2112"/>
        <v>0</v>
      </c>
      <c r="AX820" s="13">
        <f t="shared" si="2115"/>
        <v>0</v>
      </c>
      <c r="AY820" s="240">
        <v>0.3611111111111111</v>
      </c>
      <c r="AZ820" s="12">
        <f t="shared" si="2165"/>
        <v>9.1666666666666674E-2</v>
      </c>
      <c r="BA820" s="225">
        <f t="shared" si="2166"/>
        <v>2</v>
      </c>
      <c r="BB820" s="225">
        <f t="shared" si="2167"/>
        <v>12</v>
      </c>
      <c r="BC820" s="240">
        <v>0.3611111111111111</v>
      </c>
      <c r="BD820" s="240">
        <v>0.3611111111111111</v>
      </c>
      <c r="BE820" s="12">
        <f t="shared" si="2085"/>
        <v>0</v>
      </c>
      <c r="BF820" s="13">
        <f t="shared" si="2086"/>
        <v>0</v>
      </c>
      <c r="BG820" s="13">
        <f t="shared" si="2087"/>
        <v>0</v>
      </c>
      <c r="BH820" s="240">
        <v>0.3611111111111111</v>
      </c>
      <c r="BI820" s="240">
        <v>0.3611111111111111</v>
      </c>
      <c r="BJ820" s="240"/>
      <c r="BK820" s="69">
        <f t="shared" si="2116"/>
        <v>0</v>
      </c>
      <c r="BL820" s="13">
        <f t="shared" si="2117"/>
        <v>0</v>
      </c>
      <c r="BM820" s="13">
        <f t="shared" si="2118"/>
        <v>0</v>
      </c>
      <c r="BN820" s="240">
        <v>0.37152777777777773</v>
      </c>
      <c r="BO820" s="12">
        <f t="shared" si="2153"/>
        <v>1.041666666666663E-2</v>
      </c>
      <c r="BP820" s="225">
        <f t="shared" si="2154"/>
        <v>0</v>
      </c>
      <c r="BQ820" s="225">
        <f t="shared" si="2155"/>
        <v>15</v>
      </c>
      <c r="BR820" s="240">
        <v>0.375</v>
      </c>
      <c r="BS820" s="12">
        <f t="shared" si="2168"/>
        <v>3.4722222222222654E-3</v>
      </c>
      <c r="BT820" s="225">
        <f t="shared" si="2169"/>
        <v>0</v>
      </c>
      <c r="BU820" s="225">
        <f t="shared" si="2170"/>
        <v>5</v>
      </c>
      <c r="BV820" s="240">
        <v>0.37847222222222227</v>
      </c>
      <c r="BW820" s="240">
        <v>0.38194444444444442</v>
      </c>
      <c r="BX820" s="12">
        <f t="shared" si="2119"/>
        <v>3.4722222222221544E-3</v>
      </c>
      <c r="BY820" s="13">
        <f t="shared" si="2120"/>
        <v>0</v>
      </c>
      <c r="BZ820" s="13">
        <f t="shared" si="2121"/>
        <v>5</v>
      </c>
      <c r="CA820" s="226">
        <f t="shared" si="2122"/>
        <v>0.23611111111111108</v>
      </c>
      <c r="CB820" s="13">
        <f t="shared" si="2171"/>
        <v>5</v>
      </c>
      <c r="CC820" s="13">
        <f t="shared" si="2172"/>
        <v>40</v>
      </c>
      <c r="CD820" s="12">
        <f t="shared" si="2173"/>
        <v>-3.2638888888888856E-2</v>
      </c>
      <c r="CE820" s="13" t="e">
        <f t="shared" si="2174"/>
        <v>#NUM!</v>
      </c>
      <c r="CF820" s="13" t="e">
        <f t="shared" si="2175"/>
        <v>#NUM!</v>
      </c>
      <c r="CG820" s="12">
        <f t="shared" si="2176"/>
        <v>0.15624999999999997</v>
      </c>
      <c r="CH820" s="13">
        <f t="shared" si="2177"/>
        <v>3</v>
      </c>
      <c r="CI820" s="13">
        <f t="shared" si="2178"/>
        <v>45</v>
      </c>
      <c r="CJ820" s="12">
        <f t="shared" si="2179"/>
        <v>9.1666666666666674E-2</v>
      </c>
      <c r="CK820" s="13">
        <f t="shared" si="2180"/>
        <v>2</v>
      </c>
      <c r="CL820" s="13">
        <f t="shared" si="2181"/>
        <v>12</v>
      </c>
      <c r="CM820" s="62"/>
      <c r="CN820" s="62"/>
      <c r="CO820" s="62"/>
      <c r="CP820" s="12">
        <f t="shared" si="2182"/>
        <v>7.7083333333333337E-2</v>
      </c>
      <c r="CQ820" s="13">
        <f t="shared" si="2183"/>
        <v>1</v>
      </c>
      <c r="CR820" s="13">
        <f t="shared" si="2184"/>
        <v>51</v>
      </c>
      <c r="CS820" s="240">
        <v>0</v>
      </c>
      <c r="CT820" s="13">
        <f t="shared" si="2205"/>
        <v>0</v>
      </c>
      <c r="CU820" s="13">
        <f t="shared" si="2206"/>
        <v>0</v>
      </c>
      <c r="CV820" s="240">
        <v>0</v>
      </c>
      <c r="CW820" s="13">
        <f t="shared" si="2207"/>
        <v>0</v>
      </c>
      <c r="CX820" s="13">
        <f t="shared" si="2208"/>
        <v>0</v>
      </c>
      <c r="CY820" s="240">
        <v>0</v>
      </c>
      <c r="CZ820" s="13">
        <f t="shared" si="2209"/>
        <v>0</v>
      </c>
      <c r="DA820" s="13">
        <f t="shared" si="2210"/>
        <v>0</v>
      </c>
      <c r="DB820" s="240">
        <v>0</v>
      </c>
      <c r="DC820" s="13">
        <f t="shared" si="2211"/>
        <v>0</v>
      </c>
      <c r="DD820" s="13">
        <f t="shared" si="2212"/>
        <v>0</v>
      </c>
      <c r="DE820" s="240">
        <v>0</v>
      </c>
      <c r="DF820" s="13">
        <f t="shared" si="2193"/>
        <v>0</v>
      </c>
      <c r="DG820" s="13">
        <f t="shared" si="2194"/>
        <v>0</v>
      </c>
      <c r="DH820" s="240">
        <v>1.4583333333333332E-2</v>
      </c>
      <c r="DI820" s="13">
        <f t="shared" si="2195"/>
        <v>0</v>
      </c>
      <c r="DJ820" s="13">
        <f t="shared" si="2196"/>
        <v>21</v>
      </c>
      <c r="DK820" s="240">
        <v>0</v>
      </c>
      <c r="DL820" s="35">
        <f t="shared" si="2104"/>
        <v>0</v>
      </c>
      <c r="DM820" s="35">
        <f t="shared" si="2105"/>
        <v>0</v>
      </c>
      <c r="DN820" s="66">
        <f t="shared" si="2113"/>
        <v>2903837.9160000035</v>
      </c>
      <c r="DO820" s="74">
        <f t="shared" si="2020"/>
        <v>46630</v>
      </c>
      <c r="DP820" s="66">
        <f t="shared" si="2021"/>
        <v>64.873392857142861</v>
      </c>
      <c r="DQ820" s="63">
        <f t="shared" si="2022"/>
        <v>62.274027793266214</v>
      </c>
      <c r="DR820" s="66" t="e">
        <f t="shared" si="2197"/>
        <v>#NUM!</v>
      </c>
      <c r="DS820" s="96" t="e">
        <f t="shared" si="2198"/>
        <v>#NUM!</v>
      </c>
      <c r="DT820" s="66" t="e">
        <f t="shared" si="2199"/>
        <v>#NUM!</v>
      </c>
      <c r="DU820" s="66" t="e">
        <f t="shared" si="2200"/>
        <v>#NUM!</v>
      </c>
      <c r="FJ820" s="3">
        <f t="shared" si="2075"/>
        <v>-1.1805555555555569E-2</v>
      </c>
      <c r="FK820" s="3">
        <f t="shared" si="2213"/>
        <v>2.777777777777779E-2</v>
      </c>
      <c r="FL820" s="3">
        <f t="shared" si="2214"/>
        <v>-6.3888888888888884E-2</v>
      </c>
    </row>
    <row r="821" spans="1:168">
      <c r="A821" s="554">
        <f t="shared" si="2114"/>
        <v>820</v>
      </c>
      <c r="B821" s="235">
        <f t="shared" si="2076"/>
        <v>103</v>
      </c>
      <c r="C821" s="236">
        <v>40933</v>
      </c>
      <c r="D821" s="475">
        <v>1</v>
      </c>
      <c r="E821" s="238" t="s">
        <v>978</v>
      </c>
      <c r="F821" s="235">
        <v>2</v>
      </c>
      <c r="G821" s="239" t="s">
        <v>492</v>
      </c>
      <c r="H821" s="239" t="s">
        <v>979</v>
      </c>
      <c r="I821" s="239" t="s">
        <v>689</v>
      </c>
      <c r="J821" s="240">
        <v>0.39583333333333331</v>
      </c>
      <c r="K821" s="237">
        <v>3526.61</v>
      </c>
      <c r="L821" s="239" t="s">
        <v>34</v>
      </c>
      <c r="M821" s="235">
        <v>58</v>
      </c>
      <c r="N821" s="235">
        <v>1</v>
      </c>
      <c r="O821" s="239"/>
      <c r="P821" s="240">
        <v>0.39583333333333331</v>
      </c>
      <c r="Q821" s="240">
        <v>0.39583333333333331</v>
      </c>
      <c r="R821" s="12">
        <f t="shared" si="2159"/>
        <v>0</v>
      </c>
      <c r="S821" s="13">
        <f t="shared" si="2160"/>
        <v>0</v>
      </c>
      <c r="T821" s="13">
        <f t="shared" si="2161"/>
        <v>0</v>
      </c>
      <c r="U821" s="240">
        <v>0.39930555555555558</v>
      </c>
      <c r="V821" s="12">
        <f t="shared" si="2147"/>
        <v>3.4722222222222654E-3</v>
      </c>
      <c r="W821" s="13">
        <f t="shared" si="2201"/>
        <v>0</v>
      </c>
      <c r="X821" s="225">
        <f t="shared" si="2202"/>
        <v>5</v>
      </c>
      <c r="Y821" s="240">
        <v>0.40277777777777773</v>
      </c>
      <c r="Z821" s="12">
        <f t="shared" si="2072"/>
        <v>3.4722222222221544E-3</v>
      </c>
      <c r="AA821" s="13">
        <f t="shared" si="2073"/>
        <v>0</v>
      </c>
      <c r="AB821" s="13">
        <f t="shared" si="2074"/>
        <v>5</v>
      </c>
      <c r="AC821" s="240">
        <v>0.42708333333333331</v>
      </c>
      <c r="AD821" s="12">
        <f t="shared" si="2150"/>
        <v>2.430555555555558E-2</v>
      </c>
      <c r="AE821" s="13">
        <f t="shared" si="2151"/>
        <v>0</v>
      </c>
      <c r="AF821" s="13">
        <f t="shared" si="2152"/>
        <v>35</v>
      </c>
      <c r="AG821" s="240">
        <v>0.43055555555555558</v>
      </c>
      <c r="AH821" s="240">
        <v>0.45833333333333331</v>
      </c>
      <c r="AI821" s="12">
        <f t="shared" si="2162"/>
        <v>2.7777777777777735E-2</v>
      </c>
      <c r="AJ821" s="225">
        <f t="shared" si="2203"/>
        <v>0</v>
      </c>
      <c r="AK821" s="225">
        <f t="shared" si="2204"/>
        <v>40</v>
      </c>
      <c r="AL821" s="240">
        <v>0.43055555555555558</v>
      </c>
      <c r="AM821" s="240">
        <v>0.45833333333333331</v>
      </c>
      <c r="AN821" s="12">
        <f t="shared" ref="AN821:AN827" si="2215">AM821-AL821</f>
        <v>2.7777777777777735E-2</v>
      </c>
      <c r="AO821" s="13">
        <f t="shared" ref="AO821:AO827" si="2216">HOUR(AN821)</f>
        <v>0</v>
      </c>
      <c r="AP821" s="13">
        <f t="shared" si="2084"/>
        <v>40</v>
      </c>
      <c r="AQ821" s="240">
        <v>0.45902777777777781</v>
      </c>
      <c r="AR821" s="12">
        <f t="shared" si="2108"/>
        <v>6.9444444444449749E-4</v>
      </c>
      <c r="AS821" s="225">
        <f t="shared" si="2109"/>
        <v>0</v>
      </c>
      <c r="AT821" s="13">
        <f t="shared" si="2110"/>
        <v>1</v>
      </c>
      <c r="AU821" s="240">
        <v>0.45902777777777781</v>
      </c>
      <c r="AV821" s="226">
        <f t="shared" si="2111"/>
        <v>0</v>
      </c>
      <c r="AW821" s="13">
        <f t="shared" si="2112"/>
        <v>0</v>
      </c>
      <c r="AX821" s="13">
        <f t="shared" si="2115"/>
        <v>0</v>
      </c>
      <c r="AY821" s="240">
        <v>0.55625000000000002</v>
      </c>
      <c r="AZ821" s="12">
        <f t="shared" si="2165"/>
        <v>9.722222222222221E-2</v>
      </c>
      <c r="BA821" s="225">
        <f t="shared" si="2166"/>
        <v>2</v>
      </c>
      <c r="BB821" s="225">
        <f t="shared" si="2167"/>
        <v>20</v>
      </c>
      <c r="BC821" s="240">
        <v>0.55625000000000002</v>
      </c>
      <c r="BD821" s="240">
        <v>0.55625000000000002</v>
      </c>
      <c r="BE821" s="12">
        <f t="shared" si="2085"/>
        <v>0</v>
      </c>
      <c r="BF821" s="13">
        <f t="shared" si="2086"/>
        <v>0</v>
      </c>
      <c r="BG821" s="13">
        <f t="shared" si="2087"/>
        <v>0</v>
      </c>
      <c r="BH821" s="240">
        <v>0.55625000000000002</v>
      </c>
      <c r="BI821" s="240">
        <v>0.55625000000000002</v>
      </c>
      <c r="BJ821" s="240"/>
      <c r="BK821" s="69">
        <f t="shared" si="2116"/>
        <v>0</v>
      </c>
      <c r="BL821" s="13">
        <f t="shared" si="2117"/>
        <v>0</v>
      </c>
      <c r="BM821" s="13">
        <f t="shared" si="2118"/>
        <v>0</v>
      </c>
      <c r="BN821" s="240">
        <v>0.5625</v>
      </c>
      <c r="BO821" s="12">
        <f t="shared" si="2153"/>
        <v>6.2499999999999778E-3</v>
      </c>
      <c r="BP821" s="225">
        <f t="shared" si="2154"/>
        <v>0</v>
      </c>
      <c r="BQ821" s="225">
        <f t="shared" si="2155"/>
        <v>9</v>
      </c>
      <c r="BR821" s="240">
        <v>0.56944444444444442</v>
      </c>
      <c r="BS821" s="12">
        <f t="shared" si="2168"/>
        <v>6.9444444444444198E-3</v>
      </c>
      <c r="BT821" s="225">
        <f t="shared" si="2169"/>
        <v>0</v>
      </c>
      <c r="BU821" s="225">
        <f t="shared" si="2170"/>
        <v>10</v>
      </c>
      <c r="BV821" s="240">
        <v>0.56944444444444442</v>
      </c>
      <c r="BW821" s="240">
        <v>0.57291666666666663</v>
      </c>
      <c r="BX821" s="12">
        <f t="shared" si="2119"/>
        <v>3.4722222222222099E-3</v>
      </c>
      <c r="BY821" s="13">
        <f t="shared" si="2120"/>
        <v>0</v>
      </c>
      <c r="BZ821" s="13">
        <f t="shared" si="2121"/>
        <v>5</v>
      </c>
      <c r="CA821" s="226">
        <f t="shared" si="2122"/>
        <v>0.17708333333333331</v>
      </c>
      <c r="CB821" s="13">
        <f t="shared" si="2171"/>
        <v>4</v>
      </c>
      <c r="CC821" s="13">
        <f t="shared" si="2172"/>
        <v>15</v>
      </c>
      <c r="CD821" s="12">
        <f t="shared" si="2173"/>
        <v>3.8194444444444475E-2</v>
      </c>
      <c r="CE821" s="13">
        <f t="shared" si="2174"/>
        <v>0</v>
      </c>
      <c r="CF821" s="13">
        <f t="shared" si="2175"/>
        <v>55</v>
      </c>
      <c r="CG821" s="12">
        <f t="shared" si="2176"/>
        <v>2.7777777777777735E-2</v>
      </c>
      <c r="CH821" s="13">
        <f t="shared" si="2177"/>
        <v>0</v>
      </c>
      <c r="CI821" s="13">
        <f t="shared" si="2178"/>
        <v>40</v>
      </c>
      <c r="CJ821" s="12">
        <f t="shared" si="2179"/>
        <v>9.722222222222221E-2</v>
      </c>
      <c r="CK821" s="13">
        <f t="shared" si="2180"/>
        <v>2</v>
      </c>
      <c r="CL821" s="13">
        <f t="shared" si="2181"/>
        <v>20</v>
      </c>
      <c r="CM821" s="62"/>
      <c r="CN821" s="62"/>
      <c r="CO821" s="62"/>
      <c r="CP821" s="12">
        <f t="shared" si="2182"/>
        <v>5.833333333333332E-2</v>
      </c>
      <c r="CQ821" s="13">
        <f t="shared" si="2183"/>
        <v>1</v>
      </c>
      <c r="CR821" s="13">
        <f t="shared" si="2184"/>
        <v>24</v>
      </c>
      <c r="CS821" s="240">
        <v>0</v>
      </c>
      <c r="CT821" s="13">
        <f t="shared" si="2205"/>
        <v>0</v>
      </c>
      <c r="CU821" s="13">
        <f t="shared" si="2206"/>
        <v>0</v>
      </c>
      <c r="CV821" s="240">
        <v>0</v>
      </c>
      <c r="CW821" s="13">
        <f t="shared" si="2207"/>
        <v>0</v>
      </c>
      <c r="CX821" s="13">
        <f t="shared" si="2208"/>
        <v>0</v>
      </c>
      <c r="CY821" s="240">
        <v>0</v>
      </c>
      <c r="CZ821" s="13">
        <f t="shared" si="2209"/>
        <v>0</v>
      </c>
      <c r="DA821" s="13">
        <f t="shared" si="2210"/>
        <v>0</v>
      </c>
      <c r="DB821" s="240">
        <v>0</v>
      </c>
      <c r="DC821" s="13">
        <f t="shared" si="2211"/>
        <v>0</v>
      </c>
      <c r="DD821" s="13">
        <f t="shared" si="2212"/>
        <v>0</v>
      </c>
      <c r="DE821" s="240">
        <v>0</v>
      </c>
      <c r="DF821" s="13">
        <f t="shared" si="2193"/>
        <v>0</v>
      </c>
      <c r="DG821" s="13">
        <f t="shared" si="2194"/>
        <v>0</v>
      </c>
      <c r="DH821" s="240">
        <v>3.888888888888889E-2</v>
      </c>
      <c r="DI821" s="13">
        <f t="shared" si="2195"/>
        <v>0</v>
      </c>
      <c r="DJ821" s="13">
        <f t="shared" si="2196"/>
        <v>56</v>
      </c>
      <c r="DK821" s="240">
        <v>0</v>
      </c>
      <c r="DL821" s="35">
        <f t="shared" si="2104"/>
        <v>0</v>
      </c>
      <c r="DM821" s="35">
        <f t="shared" si="2105"/>
        <v>0</v>
      </c>
      <c r="DN821" s="66">
        <f t="shared" si="2113"/>
        <v>2907364.5260000033</v>
      </c>
      <c r="DO821" s="74">
        <f t="shared" si="2020"/>
        <v>46688</v>
      </c>
      <c r="DP821" s="66">
        <f t="shared" si="2021"/>
        <v>60.803620689655176</v>
      </c>
      <c r="DQ821" s="63">
        <f t="shared" si="2022"/>
        <v>62.272201122344143</v>
      </c>
      <c r="DR821" s="66" t="e">
        <f t="shared" si="2197"/>
        <v>#NUM!</v>
      </c>
      <c r="DS821" s="96" t="e">
        <f t="shared" si="2198"/>
        <v>#NUM!</v>
      </c>
      <c r="DT821" s="66" t="e">
        <f t="shared" si="2199"/>
        <v>#NUM!</v>
      </c>
      <c r="DU821" s="66" t="e">
        <f t="shared" si="2200"/>
        <v>#NUM!</v>
      </c>
      <c r="FJ821" s="3">
        <f t="shared" si="2075"/>
        <v>5.208333333333337E-2</v>
      </c>
      <c r="FK821" s="3">
        <f t="shared" si="2213"/>
        <v>3.125E-2</v>
      </c>
      <c r="FL821" s="3">
        <f t="shared" si="2214"/>
        <v>6.9444444444449749E-4</v>
      </c>
    </row>
    <row r="822" spans="1:168">
      <c r="A822" s="554">
        <f t="shared" si="2114"/>
        <v>821</v>
      </c>
      <c r="B822" s="235">
        <f t="shared" si="2076"/>
        <v>104</v>
      </c>
      <c r="C822" s="236">
        <v>40933</v>
      </c>
      <c r="D822" s="475">
        <v>1</v>
      </c>
      <c r="E822" s="238" t="s">
        <v>863</v>
      </c>
      <c r="F822" s="235">
        <v>34</v>
      </c>
      <c r="G822" s="239" t="s">
        <v>38</v>
      </c>
      <c r="H822" s="239" t="s">
        <v>337</v>
      </c>
      <c r="I822" s="239" t="s">
        <v>644</v>
      </c>
      <c r="J822" s="240">
        <v>0.25</v>
      </c>
      <c r="K822" s="237">
        <v>3717.78</v>
      </c>
      <c r="L822" s="239" t="s">
        <v>33</v>
      </c>
      <c r="M822" s="235">
        <v>57</v>
      </c>
      <c r="N822" s="235">
        <v>2</v>
      </c>
      <c r="O822" s="239"/>
      <c r="P822" s="240">
        <v>0.25</v>
      </c>
      <c r="Q822" s="240">
        <v>0.25</v>
      </c>
      <c r="R822" s="12">
        <f t="shared" si="2159"/>
        <v>0</v>
      </c>
      <c r="S822" s="13">
        <f t="shared" si="2160"/>
        <v>0</v>
      </c>
      <c r="T822" s="13">
        <f t="shared" si="2161"/>
        <v>0</v>
      </c>
      <c r="U822" s="240">
        <v>0.25347222222222221</v>
      </c>
      <c r="V822" s="12">
        <f t="shared" si="2147"/>
        <v>3.4722222222222099E-3</v>
      </c>
      <c r="W822" s="13">
        <f t="shared" si="2201"/>
        <v>0</v>
      </c>
      <c r="X822" s="225">
        <f t="shared" si="2202"/>
        <v>5</v>
      </c>
      <c r="Y822" s="240">
        <v>0.26041666666666669</v>
      </c>
      <c r="Z822" s="12">
        <f t="shared" si="2072"/>
        <v>6.9444444444444753E-3</v>
      </c>
      <c r="AA822" s="13">
        <f t="shared" si="2073"/>
        <v>0</v>
      </c>
      <c r="AB822" s="13">
        <f t="shared" si="2074"/>
        <v>10</v>
      </c>
      <c r="AC822" s="240">
        <v>0.28333333333333333</v>
      </c>
      <c r="AD822" s="12">
        <f t="shared" si="2150"/>
        <v>2.2916666666666641E-2</v>
      </c>
      <c r="AE822" s="13">
        <f t="shared" si="2151"/>
        <v>0</v>
      </c>
      <c r="AF822" s="13">
        <f t="shared" si="2152"/>
        <v>33</v>
      </c>
      <c r="AG822" s="240">
        <v>0.29166666666666669</v>
      </c>
      <c r="AH822" s="240">
        <v>0.35416666666666669</v>
      </c>
      <c r="AI822" s="12">
        <f t="shared" si="2162"/>
        <v>6.25E-2</v>
      </c>
      <c r="AJ822" s="225">
        <f t="shared" si="2203"/>
        <v>1</v>
      </c>
      <c r="AK822" s="225">
        <f t="shared" si="2204"/>
        <v>30</v>
      </c>
      <c r="AL822" s="240">
        <v>0.29166666666666669</v>
      </c>
      <c r="AM822" s="240">
        <v>0.35416666666666669</v>
      </c>
      <c r="AN822" s="12">
        <f t="shared" si="2215"/>
        <v>6.25E-2</v>
      </c>
      <c r="AO822" s="13">
        <f t="shared" si="2216"/>
        <v>1</v>
      </c>
      <c r="AP822" s="13">
        <f t="shared" si="2084"/>
        <v>30</v>
      </c>
      <c r="AQ822" s="240">
        <v>0.61805555555555558</v>
      </c>
      <c r="AR822" s="12">
        <f t="shared" si="2108"/>
        <v>0.2638888888888889</v>
      </c>
      <c r="AS822" s="225">
        <f t="shared" si="2109"/>
        <v>6</v>
      </c>
      <c r="AT822" s="13">
        <f t="shared" si="2110"/>
        <v>20</v>
      </c>
      <c r="AU822" s="240">
        <v>0.62361111111111112</v>
      </c>
      <c r="AV822" s="226">
        <f t="shared" si="2111"/>
        <v>5.5555555555555358E-3</v>
      </c>
      <c r="AW822" s="13">
        <f t="shared" si="2112"/>
        <v>0</v>
      </c>
      <c r="AX822" s="13">
        <f t="shared" si="2115"/>
        <v>8</v>
      </c>
      <c r="AY822" s="240">
        <v>0.71388888888888891</v>
      </c>
      <c r="AZ822" s="12">
        <f t="shared" si="2165"/>
        <v>9.027777777777779E-2</v>
      </c>
      <c r="BA822" s="225">
        <f t="shared" si="2166"/>
        <v>2</v>
      </c>
      <c r="BB822" s="225">
        <f t="shared" si="2167"/>
        <v>10</v>
      </c>
      <c r="BC822" s="240">
        <v>0.71388888888888891</v>
      </c>
      <c r="BD822" s="240">
        <v>0.71388888888888891</v>
      </c>
      <c r="BE822" s="12">
        <f t="shared" si="2085"/>
        <v>0</v>
      </c>
      <c r="BF822" s="13">
        <f t="shared" si="2086"/>
        <v>0</v>
      </c>
      <c r="BG822" s="13">
        <f t="shared" si="2087"/>
        <v>0</v>
      </c>
      <c r="BH822" s="240">
        <v>0.71388888888888891</v>
      </c>
      <c r="BI822" s="240">
        <v>0.71388888888888891</v>
      </c>
      <c r="BJ822" s="240"/>
      <c r="BK822" s="69">
        <f t="shared" si="2116"/>
        <v>0</v>
      </c>
      <c r="BL822" s="13">
        <f t="shared" si="2117"/>
        <v>0</v>
      </c>
      <c r="BM822" s="13">
        <f t="shared" si="2118"/>
        <v>0</v>
      </c>
      <c r="BN822" s="240">
        <v>0.72083333333333333</v>
      </c>
      <c r="BO822" s="12">
        <f t="shared" ref="BO822:BO885" si="2217">BN822-BI822</f>
        <v>6.9444444444444198E-3</v>
      </c>
      <c r="BP822" s="225">
        <f t="shared" ref="BP822:BP885" si="2218">HOUR(BO822)</f>
        <v>0</v>
      </c>
      <c r="BQ822" s="225">
        <f t="shared" ref="BQ822:BQ885" si="2219">MINUTE(BO822)</f>
        <v>10</v>
      </c>
      <c r="BR822" s="240">
        <v>0.72430555555555554</v>
      </c>
      <c r="BS822" s="12">
        <f t="shared" si="2168"/>
        <v>3.4722222222222099E-3</v>
      </c>
      <c r="BT822" s="225">
        <f t="shared" si="2169"/>
        <v>0</v>
      </c>
      <c r="BU822" s="225">
        <f t="shared" si="2170"/>
        <v>5</v>
      </c>
      <c r="BV822" s="240">
        <v>0.72430555555555554</v>
      </c>
      <c r="BW822" s="240">
        <v>0.72777777777777775</v>
      </c>
      <c r="BX822" s="12">
        <f t="shared" si="2119"/>
        <v>3.4722222222222099E-3</v>
      </c>
      <c r="BY822" s="13">
        <f t="shared" si="2120"/>
        <v>0</v>
      </c>
      <c r="BZ822" s="13">
        <f t="shared" si="2121"/>
        <v>5</v>
      </c>
      <c r="CA822" s="226">
        <f t="shared" si="2122"/>
        <v>0.47777777777777775</v>
      </c>
      <c r="CB822" s="13">
        <f t="shared" si="2171"/>
        <v>11</v>
      </c>
      <c r="CC822" s="13">
        <f t="shared" si="2172"/>
        <v>28</v>
      </c>
      <c r="CD822" s="12">
        <f t="shared" si="2173"/>
        <v>0.29722222222222217</v>
      </c>
      <c r="CE822" s="13">
        <f t="shared" si="2174"/>
        <v>7</v>
      </c>
      <c r="CF822" s="13">
        <f t="shared" si="2175"/>
        <v>8</v>
      </c>
      <c r="CG822" s="12">
        <f t="shared" si="2176"/>
        <v>6.25E-2</v>
      </c>
      <c r="CH822" s="13">
        <f t="shared" si="2177"/>
        <v>1</v>
      </c>
      <c r="CI822" s="13">
        <f t="shared" si="2178"/>
        <v>30</v>
      </c>
      <c r="CJ822" s="12">
        <f t="shared" si="2179"/>
        <v>9.027777777777779E-2</v>
      </c>
      <c r="CK822" s="13">
        <f t="shared" si="2180"/>
        <v>2</v>
      </c>
      <c r="CL822" s="13">
        <f t="shared" si="2181"/>
        <v>10</v>
      </c>
      <c r="CM822" s="62"/>
      <c r="CN822" s="62"/>
      <c r="CO822" s="62"/>
      <c r="CP822" s="12">
        <f t="shared" si="2182"/>
        <v>3.9583333333333338E-2</v>
      </c>
      <c r="CQ822" s="13">
        <f t="shared" si="2183"/>
        <v>0</v>
      </c>
      <c r="CR822" s="13">
        <f t="shared" si="2184"/>
        <v>57</v>
      </c>
      <c r="CS822" s="240">
        <v>0</v>
      </c>
      <c r="CT822" s="13">
        <f t="shared" si="2205"/>
        <v>0</v>
      </c>
      <c r="CU822" s="13">
        <f t="shared" si="2206"/>
        <v>0</v>
      </c>
      <c r="CV822" s="240">
        <v>0</v>
      </c>
      <c r="CW822" s="13">
        <f t="shared" si="2207"/>
        <v>0</v>
      </c>
      <c r="CX822" s="13">
        <f t="shared" si="2208"/>
        <v>0</v>
      </c>
      <c r="CY822" s="240">
        <v>0</v>
      </c>
      <c r="CZ822" s="13">
        <f t="shared" si="2209"/>
        <v>0</v>
      </c>
      <c r="DA822" s="13">
        <f t="shared" si="2210"/>
        <v>0</v>
      </c>
      <c r="DB822" s="240">
        <v>0</v>
      </c>
      <c r="DC822" s="13">
        <f t="shared" si="2211"/>
        <v>0</v>
      </c>
      <c r="DD822" s="13">
        <f t="shared" si="2212"/>
        <v>0</v>
      </c>
      <c r="DE822" s="240">
        <v>0</v>
      </c>
      <c r="DF822" s="13">
        <f t="shared" si="2193"/>
        <v>0</v>
      </c>
      <c r="DG822" s="13">
        <f t="shared" si="2194"/>
        <v>0</v>
      </c>
      <c r="DH822" s="240">
        <v>5.0694444444444452E-2</v>
      </c>
      <c r="DI822" s="13">
        <f t="shared" si="2195"/>
        <v>1</v>
      </c>
      <c r="DJ822" s="13">
        <f t="shared" si="2196"/>
        <v>13</v>
      </c>
      <c r="DK822" s="240">
        <v>0</v>
      </c>
      <c r="DL822" s="35">
        <f t="shared" si="2104"/>
        <v>0</v>
      </c>
      <c r="DM822" s="35">
        <f t="shared" si="2105"/>
        <v>0</v>
      </c>
      <c r="DN822" s="66">
        <f t="shared" si="2113"/>
        <v>2911082.3060000031</v>
      </c>
      <c r="DO822" s="74">
        <f t="shared" si="2020"/>
        <v>46745</v>
      </c>
      <c r="DP822" s="66">
        <f t="shared" si="2021"/>
        <v>65.224210526315787</v>
      </c>
      <c r="DQ822" s="63">
        <f t="shared" si="2022"/>
        <v>62.275800748743251</v>
      </c>
      <c r="DR822" s="66" t="e">
        <f t="shared" si="2197"/>
        <v>#NUM!</v>
      </c>
      <c r="DS822" s="96" t="e">
        <f t="shared" si="2198"/>
        <v>#NUM!</v>
      </c>
      <c r="DT822" s="66" t="e">
        <f t="shared" si="2199"/>
        <v>#NUM!</v>
      </c>
      <c r="DU822" s="66" t="e">
        <f t="shared" si="2200"/>
        <v>#NUM!</v>
      </c>
      <c r="FJ822" s="3">
        <f t="shared" si="2075"/>
        <v>0.32499999999999996</v>
      </c>
      <c r="FK822" s="3">
        <f t="shared" si="2213"/>
        <v>3.3333333333333326E-2</v>
      </c>
      <c r="FL822" s="3">
        <f t="shared" si="2214"/>
        <v>0.2638888888888889</v>
      </c>
    </row>
    <row r="823" spans="1:168" ht="30">
      <c r="A823" s="554">
        <f t="shared" si="2114"/>
        <v>822</v>
      </c>
      <c r="B823" s="235">
        <f t="shared" si="2076"/>
        <v>105</v>
      </c>
      <c r="C823" s="236">
        <v>40933</v>
      </c>
      <c r="D823" s="475">
        <v>1</v>
      </c>
      <c r="E823" s="238" t="s">
        <v>863</v>
      </c>
      <c r="F823" s="235">
        <v>35</v>
      </c>
      <c r="G823" s="239" t="s">
        <v>38</v>
      </c>
      <c r="H823" s="239" t="s">
        <v>602</v>
      </c>
      <c r="I823" s="239" t="s">
        <v>989</v>
      </c>
      <c r="J823" s="240">
        <v>0.875</v>
      </c>
      <c r="K823" s="237">
        <v>1661.08</v>
      </c>
      <c r="L823" s="239" t="s">
        <v>34</v>
      </c>
      <c r="M823" s="235">
        <v>45</v>
      </c>
      <c r="N823" s="235">
        <v>0</v>
      </c>
      <c r="O823" s="239"/>
      <c r="P823" s="240">
        <v>0.875</v>
      </c>
      <c r="Q823" s="240">
        <v>0.875</v>
      </c>
      <c r="R823" s="12">
        <f t="shared" si="2159"/>
        <v>0</v>
      </c>
      <c r="S823" s="13">
        <f t="shared" si="2160"/>
        <v>0</v>
      </c>
      <c r="T823" s="13">
        <f t="shared" si="2161"/>
        <v>0</v>
      </c>
      <c r="U823" s="240">
        <v>0.87847222222222221</v>
      </c>
      <c r="V823" s="12">
        <f t="shared" si="2147"/>
        <v>3.4722222222222099E-3</v>
      </c>
      <c r="W823" s="13">
        <f t="shared" si="2201"/>
        <v>0</v>
      </c>
      <c r="X823" s="225">
        <f t="shared" si="2202"/>
        <v>5</v>
      </c>
      <c r="Y823" s="240">
        <v>0.88541666666666663</v>
      </c>
      <c r="Z823" s="12">
        <f t="shared" si="2072"/>
        <v>6.9444444444444198E-3</v>
      </c>
      <c r="AA823" s="13">
        <f t="shared" si="2073"/>
        <v>0</v>
      </c>
      <c r="AB823" s="13">
        <f t="shared" si="2074"/>
        <v>10</v>
      </c>
      <c r="AC823" s="240">
        <v>0.90277777777777779</v>
      </c>
      <c r="AD823" s="12">
        <f t="shared" si="2150"/>
        <v>1.736111111111116E-2</v>
      </c>
      <c r="AE823" s="13">
        <f t="shared" si="2151"/>
        <v>0</v>
      </c>
      <c r="AF823" s="13">
        <f t="shared" si="2152"/>
        <v>25</v>
      </c>
      <c r="AG823" s="240">
        <v>0.90625</v>
      </c>
      <c r="AH823" s="240">
        <v>0.92708333333333337</v>
      </c>
      <c r="AI823" s="12">
        <f t="shared" si="2162"/>
        <v>2.083333333333337E-2</v>
      </c>
      <c r="AJ823" s="225">
        <f t="shared" si="2203"/>
        <v>0</v>
      </c>
      <c r="AK823" s="225">
        <f t="shared" si="2204"/>
        <v>30</v>
      </c>
      <c r="AL823" s="240">
        <v>0.90625</v>
      </c>
      <c r="AM823" s="240">
        <v>0.92708333333333337</v>
      </c>
      <c r="AN823" s="12">
        <f t="shared" si="2215"/>
        <v>2.083333333333337E-2</v>
      </c>
      <c r="AO823" s="13">
        <f t="shared" si="2216"/>
        <v>0</v>
      </c>
      <c r="AP823" s="13">
        <f t="shared" si="2084"/>
        <v>30</v>
      </c>
      <c r="AQ823" s="240">
        <v>0.93055555555555547</v>
      </c>
      <c r="AR823" s="12">
        <f t="shared" si="2108"/>
        <v>3.4722222222220989E-3</v>
      </c>
      <c r="AS823" s="225">
        <f t="shared" si="2109"/>
        <v>0</v>
      </c>
      <c r="AT823" s="13">
        <f t="shared" si="2110"/>
        <v>5</v>
      </c>
      <c r="AU823" s="240">
        <v>0.93263888888888891</v>
      </c>
      <c r="AV823" s="226">
        <f t="shared" si="2111"/>
        <v>2.083333333333437E-3</v>
      </c>
      <c r="AW823" s="13">
        <f t="shared" si="2112"/>
        <v>0</v>
      </c>
      <c r="AX823" s="13">
        <f t="shared" si="2115"/>
        <v>3</v>
      </c>
      <c r="AY823" s="240">
        <v>0.98055555555555562</v>
      </c>
      <c r="AZ823" s="12">
        <f t="shared" si="2165"/>
        <v>4.7916666666666718E-2</v>
      </c>
      <c r="BA823" s="225">
        <f t="shared" si="2166"/>
        <v>1</v>
      </c>
      <c r="BB823" s="225">
        <f t="shared" si="2167"/>
        <v>9</v>
      </c>
      <c r="BC823" s="240">
        <v>0.98055555555555562</v>
      </c>
      <c r="BD823" s="240">
        <v>0.98055555555555562</v>
      </c>
      <c r="BE823" s="12">
        <f t="shared" si="2085"/>
        <v>0</v>
      </c>
      <c r="BF823" s="13">
        <f t="shared" si="2086"/>
        <v>0</v>
      </c>
      <c r="BG823" s="13">
        <f t="shared" si="2087"/>
        <v>0</v>
      </c>
      <c r="BH823" s="240">
        <v>0.98055555555555562</v>
      </c>
      <c r="BI823" s="240">
        <v>0.98055555555555562</v>
      </c>
      <c r="BJ823" s="240"/>
      <c r="BK823" s="69">
        <f t="shared" si="2116"/>
        <v>0</v>
      </c>
      <c r="BL823" s="13">
        <f t="shared" si="2117"/>
        <v>0</v>
      </c>
      <c r="BM823" s="13">
        <f t="shared" si="2118"/>
        <v>0</v>
      </c>
      <c r="BN823" s="240">
        <v>0.98402777777777783</v>
      </c>
      <c r="BO823" s="12">
        <f t="shared" si="2217"/>
        <v>3.4722222222222099E-3</v>
      </c>
      <c r="BP823" s="225">
        <f t="shared" si="2218"/>
        <v>0</v>
      </c>
      <c r="BQ823" s="225">
        <f t="shared" si="2219"/>
        <v>5</v>
      </c>
      <c r="BR823" s="240">
        <v>0.98611111111111116</v>
      </c>
      <c r="BS823" s="12">
        <f t="shared" si="2168"/>
        <v>2.0833333333333259E-3</v>
      </c>
      <c r="BT823" s="225">
        <f t="shared" si="2169"/>
        <v>0</v>
      </c>
      <c r="BU823" s="225">
        <f t="shared" si="2170"/>
        <v>3</v>
      </c>
      <c r="BV823" s="240">
        <v>0.98611111111111116</v>
      </c>
      <c r="BW823" s="240">
        <v>0.98888888888888893</v>
      </c>
      <c r="BX823" s="12">
        <f t="shared" si="2119"/>
        <v>2.7777777777777679E-3</v>
      </c>
      <c r="BY823" s="13">
        <f t="shared" si="2120"/>
        <v>0</v>
      </c>
      <c r="BZ823" s="13">
        <f t="shared" si="2121"/>
        <v>4</v>
      </c>
      <c r="CA823" s="226">
        <f t="shared" si="2122"/>
        <v>0.11388888888888893</v>
      </c>
      <c r="CB823" s="13">
        <f t="shared" si="2171"/>
        <v>2</v>
      </c>
      <c r="CC823" s="13">
        <f t="shared" si="2172"/>
        <v>44</v>
      </c>
      <c r="CD823" s="12">
        <f t="shared" si="2173"/>
        <v>2.6388888888888795E-2</v>
      </c>
      <c r="CE823" s="13">
        <f t="shared" si="2174"/>
        <v>0</v>
      </c>
      <c r="CF823" s="13">
        <f t="shared" si="2175"/>
        <v>38</v>
      </c>
      <c r="CG823" s="12">
        <f t="shared" si="2176"/>
        <v>2.083333333333337E-2</v>
      </c>
      <c r="CH823" s="13">
        <f t="shared" si="2177"/>
        <v>0</v>
      </c>
      <c r="CI823" s="13">
        <f t="shared" si="2178"/>
        <v>30</v>
      </c>
      <c r="CJ823" s="12">
        <f t="shared" si="2179"/>
        <v>4.7916666666666718E-2</v>
      </c>
      <c r="CK823" s="13">
        <f t="shared" si="2180"/>
        <v>1</v>
      </c>
      <c r="CL823" s="13">
        <f t="shared" si="2181"/>
        <v>9</v>
      </c>
      <c r="CM823" s="62"/>
      <c r="CN823" s="62"/>
      <c r="CO823" s="62"/>
      <c r="CP823" s="12">
        <f t="shared" si="2182"/>
        <v>3.3333333333333388E-2</v>
      </c>
      <c r="CQ823" s="13">
        <f t="shared" si="2183"/>
        <v>0</v>
      </c>
      <c r="CR823" s="13">
        <f t="shared" si="2184"/>
        <v>48</v>
      </c>
      <c r="CS823" s="240">
        <v>0</v>
      </c>
      <c r="CT823" s="13">
        <f t="shared" si="2205"/>
        <v>0</v>
      </c>
      <c r="CU823" s="13">
        <f t="shared" si="2206"/>
        <v>0</v>
      </c>
      <c r="CV823" s="240">
        <v>0</v>
      </c>
      <c r="CW823" s="13">
        <f t="shared" si="2207"/>
        <v>0</v>
      </c>
      <c r="CX823" s="13">
        <f t="shared" si="2208"/>
        <v>0</v>
      </c>
      <c r="CY823" s="240">
        <v>0</v>
      </c>
      <c r="CZ823" s="13">
        <f t="shared" si="2209"/>
        <v>0</v>
      </c>
      <c r="DA823" s="13">
        <f t="shared" si="2210"/>
        <v>0</v>
      </c>
      <c r="DB823" s="240">
        <v>0</v>
      </c>
      <c r="DC823" s="13">
        <f t="shared" si="2211"/>
        <v>0</v>
      </c>
      <c r="DD823" s="13">
        <f t="shared" si="2212"/>
        <v>0</v>
      </c>
      <c r="DE823" s="240">
        <v>0</v>
      </c>
      <c r="DF823" s="13">
        <f t="shared" si="2193"/>
        <v>0</v>
      </c>
      <c r="DG823" s="13">
        <f t="shared" si="2194"/>
        <v>0</v>
      </c>
      <c r="DH823" s="240">
        <v>1.4583333333333332E-2</v>
      </c>
      <c r="DI823" s="13">
        <f t="shared" si="2195"/>
        <v>0</v>
      </c>
      <c r="DJ823" s="13">
        <f t="shared" si="2196"/>
        <v>21</v>
      </c>
      <c r="DK823" s="240">
        <v>0</v>
      </c>
      <c r="DL823" s="35">
        <f t="shared" si="2104"/>
        <v>0</v>
      </c>
      <c r="DM823" s="35">
        <f t="shared" si="2105"/>
        <v>0</v>
      </c>
      <c r="DN823" s="66">
        <f t="shared" si="2113"/>
        <v>2912743.3860000032</v>
      </c>
      <c r="DO823" s="74">
        <f t="shared" si="2020"/>
        <v>46790</v>
      </c>
      <c r="DP823" s="66">
        <f t="shared" si="2021"/>
        <v>36.912888888888887</v>
      </c>
      <c r="DQ823" s="63">
        <f t="shared" si="2022"/>
        <v>62.251408121393531</v>
      </c>
      <c r="DR823" s="66" t="e">
        <f t="shared" si="2197"/>
        <v>#NUM!</v>
      </c>
      <c r="DS823" s="96" t="e">
        <f t="shared" si="2198"/>
        <v>#NUM!</v>
      </c>
      <c r="DT823" s="66" t="e">
        <f t="shared" si="2199"/>
        <v>#NUM!</v>
      </c>
      <c r="DU823" s="66" t="e">
        <f t="shared" si="2200"/>
        <v>#NUM!</v>
      </c>
      <c r="FJ823" s="3">
        <f t="shared" si="2075"/>
        <v>4.513888888888884E-2</v>
      </c>
      <c r="FK823" s="3">
        <f t="shared" si="2213"/>
        <v>2.777777777777779E-2</v>
      </c>
      <c r="FL823" s="3">
        <f t="shared" si="2214"/>
        <v>3.4722222222220989E-3</v>
      </c>
    </row>
    <row r="824" spans="1:168" ht="30">
      <c r="A824" s="554">
        <f t="shared" si="2114"/>
        <v>823</v>
      </c>
      <c r="B824" s="235">
        <f t="shared" si="2076"/>
        <v>106</v>
      </c>
      <c r="C824" s="236">
        <v>40933</v>
      </c>
      <c r="D824" s="475">
        <v>1</v>
      </c>
      <c r="E824" s="238" t="s">
        <v>983</v>
      </c>
      <c r="F824" s="235">
        <v>1</v>
      </c>
      <c r="G824" s="239" t="s">
        <v>445</v>
      </c>
      <c r="H824" s="239" t="s">
        <v>933</v>
      </c>
      <c r="I824" s="239" t="s">
        <v>896</v>
      </c>
      <c r="J824" s="240">
        <v>0.98263888888888884</v>
      </c>
      <c r="K824" s="237">
        <v>3686.86</v>
      </c>
      <c r="L824" s="239" t="s">
        <v>33</v>
      </c>
      <c r="M824" s="235">
        <v>58</v>
      </c>
      <c r="N824" s="235">
        <v>1</v>
      </c>
      <c r="O824" s="239"/>
      <c r="P824" s="240">
        <v>0.98263888888888884</v>
      </c>
      <c r="Q824" s="240">
        <v>0.98263888888888884</v>
      </c>
      <c r="R824" s="12">
        <f t="shared" si="2159"/>
        <v>0</v>
      </c>
      <c r="S824" s="13">
        <f t="shared" si="2160"/>
        <v>0</v>
      </c>
      <c r="T824" s="13">
        <f t="shared" si="2161"/>
        <v>0</v>
      </c>
      <c r="U824" s="240">
        <v>0.98611111111111116</v>
      </c>
      <c r="V824" s="12">
        <f t="shared" si="2147"/>
        <v>3.4722222222223209E-3</v>
      </c>
      <c r="W824" s="13">
        <f t="shared" si="2201"/>
        <v>0</v>
      </c>
      <c r="X824" s="225">
        <f t="shared" si="2202"/>
        <v>5</v>
      </c>
      <c r="Y824" s="240">
        <v>0.99305555555555547</v>
      </c>
      <c r="Z824" s="12">
        <f t="shared" si="2072"/>
        <v>6.9444444444443088E-3</v>
      </c>
      <c r="AA824" s="13">
        <f t="shared" si="2073"/>
        <v>0</v>
      </c>
      <c r="AB824" s="13">
        <f t="shared" si="2074"/>
        <v>10</v>
      </c>
      <c r="AC824" s="240">
        <v>1.0347222222222221</v>
      </c>
      <c r="AD824" s="12">
        <f t="shared" si="2150"/>
        <v>4.166666666666663E-2</v>
      </c>
      <c r="AE824" s="13">
        <f t="shared" si="2151"/>
        <v>1</v>
      </c>
      <c r="AF824" s="13">
        <f t="shared" si="2152"/>
        <v>0</v>
      </c>
      <c r="AG824" s="240">
        <v>1.0347222222222221</v>
      </c>
      <c r="AH824" s="240">
        <v>1.0694444444444444</v>
      </c>
      <c r="AI824" s="12">
        <f t="shared" si="2162"/>
        <v>3.4722222222222321E-2</v>
      </c>
      <c r="AJ824" s="225">
        <f t="shared" si="2203"/>
        <v>0</v>
      </c>
      <c r="AK824" s="225">
        <f t="shared" si="2204"/>
        <v>50</v>
      </c>
      <c r="AL824" s="240">
        <v>1.0347222222222221</v>
      </c>
      <c r="AM824" s="240">
        <v>1.0694444444444444</v>
      </c>
      <c r="AN824" s="12">
        <f t="shared" si="2215"/>
        <v>3.4722222222222321E-2</v>
      </c>
      <c r="AO824" s="13">
        <f t="shared" si="2216"/>
        <v>0</v>
      </c>
      <c r="AP824" s="13">
        <f t="shared" si="2084"/>
        <v>50</v>
      </c>
      <c r="AQ824" s="240">
        <v>1.0729166666666667</v>
      </c>
      <c r="AR824" s="12">
        <f t="shared" si="2108"/>
        <v>3.4722222222223209E-3</v>
      </c>
      <c r="AS824" s="225">
        <f t="shared" si="2109"/>
        <v>0</v>
      </c>
      <c r="AT824" s="13">
        <f t="shared" si="2110"/>
        <v>5</v>
      </c>
      <c r="AU824" s="240">
        <v>1.0743055555555556</v>
      </c>
      <c r="AV824" s="226">
        <f t="shared" si="2111"/>
        <v>1.388888888888884E-3</v>
      </c>
      <c r="AW824" s="13">
        <f t="shared" si="2112"/>
        <v>0</v>
      </c>
      <c r="AX824" s="13">
        <f t="shared" si="2115"/>
        <v>2</v>
      </c>
      <c r="AY824" s="240">
        <v>1.1347222222222222</v>
      </c>
      <c r="AZ824" s="12">
        <f t="shared" si="2165"/>
        <v>6.0416666666666563E-2</v>
      </c>
      <c r="BA824" s="225">
        <f t="shared" si="2166"/>
        <v>1</v>
      </c>
      <c r="BB824" s="225">
        <f t="shared" si="2167"/>
        <v>27</v>
      </c>
      <c r="BC824" s="240">
        <v>1.1347222222222222</v>
      </c>
      <c r="BD824" s="240">
        <v>1.1347222222222222</v>
      </c>
      <c r="BE824" s="12">
        <f t="shared" si="2085"/>
        <v>0</v>
      </c>
      <c r="BF824" s="13">
        <f t="shared" si="2086"/>
        <v>0</v>
      </c>
      <c r="BG824" s="13">
        <f t="shared" si="2087"/>
        <v>0</v>
      </c>
      <c r="BH824" s="240">
        <v>1.1347222222222222</v>
      </c>
      <c r="BI824" s="240">
        <v>1.1347222222222222</v>
      </c>
      <c r="BJ824" s="240"/>
      <c r="BK824" s="69">
        <f t="shared" si="2116"/>
        <v>0</v>
      </c>
      <c r="BL824" s="13">
        <f t="shared" si="2117"/>
        <v>0</v>
      </c>
      <c r="BM824" s="13">
        <f t="shared" si="2118"/>
        <v>0</v>
      </c>
      <c r="BN824" s="240">
        <v>1.1409722222222223</v>
      </c>
      <c r="BO824" s="12">
        <f t="shared" si="2217"/>
        <v>6.2500000000000888E-3</v>
      </c>
      <c r="BP824" s="225">
        <f t="shared" si="2218"/>
        <v>0</v>
      </c>
      <c r="BQ824" s="225">
        <f t="shared" si="2219"/>
        <v>9</v>
      </c>
      <c r="BR824" s="240">
        <v>1.1493055555555556</v>
      </c>
      <c r="BS824" s="12">
        <f t="shared" si="2168"/>
        <v>8.3333333333333037E-3</v>
      </c>
      <c r="BT824" s="225">
        <f t="shared" si="2169"/>
        <v>0</v>
      </c>
      <c r="BU824" s="225">
        <f t="shared" si="2170"/>
        <v>12</v>
      </c>
      <c r="BV824" s="240">
        <v>1.1506944444444445</v>
      </c>
      <c r="BW824" s="240">
        <v>1.15625</v>
      </c>
      <c r="BX824" s="12">
        <f t="shared" si="2119"/>
        <v>5.5555555555555358E-3</v>
      </c>
      <c r="BY824" s="13">
        <f t="shared" si="2120"/>
        <v>0</v>
      </c>
      <c r="BZ824" s="13">
        <f t="shared" si="2121"/>
        <v>8</v>
      </c>
      <c r="CA824" s="226">
        <f t="shared" si="2122"/>
        <v>0.17361111111111116</v>
      </c>
      <c r="CB824" s="13">
        <f t="shared" si="2171"/>
        <v>4</v>
      </c>
      <c r="CC824" s="13">
        <f t="shared" si="2172"/>
        <v>10</v>
      </c>
      <c r="CD824" s="12">
        <f t="shared" si="2173"/>
        <v>5.9722222222222343E-2</v>
      </c>
      <c r="CE824" s="13">
        <f t="shared" si="2174"/>
        <v>1</v>
      </c>
      <c r="CF824" s="13">
        <f t="shared" si="2175"/>
        <v>26</v>
      </c>
      <c r="CG824" s="12">
        <f t="shared" si="2176"/>
        <v>3.4722222222222321E-2</v>
      </c>
      <c r="CH824" s="13">
        <f t="shared" si="2177"/>
        <v>0</v>
      </c>
      <c r="CI824" s="13">
        <f t="shared" si="2178"/>
        <v>50</v>
      </c>
      <c r="CJ824" s="12">
        <f t="shared" si="2179"/>
        <v>6.0416666666666563E-2</v>
      </c>
      <c r="CK824" s="13">
        <f t="shared" si="2180"/>
        <v>1</v>
      </c>
      <c r="CL824" s="13">
        <f t="shared" si="2181"/>
        <v>27</v>
      </c>
      <c r="CM824" s="62"/>
      <c r="CN824" s="62"/>
      <c r="CO824" s="62"/>
      <c r="CP824" s="12">
        <f t="shared" si="2182"/>
        <v>6.0416666666666563E-2</v>
      </c>
      <c r="CQ824" s="13">
        <f t="shared" si="2183"/>
        <v>1</v>
      </c>
      <c r="CR824" s="13">
        <f t="shared" si="2184"/>
        <v>27</v>
      </c>
      <c r="CS824" s="240">
        <v>0</v>
      </c>
      <c r="CT824" s="13">
        <f t="shared" si="2205"/>
        <v>0</v>
      </c>
      <c r="CU824" s="13">
        <f t="shared" si="2206"/>
        <v>0</v>
      </c>
      <c r="CV824" s="240">
        <v>0</v>
      </c>
      <c r="CW824" s="13">
        <f t="shared" si="2207"/>
        <v>0</v>
      </c>
      <c r="CX824" s="13">
        <f t="shared" si="2208"/>
        <v>0</v>
      </c>
      <c r="CY824" s="240">
        <v>0</v>
      </c>
      <c r="CZ824" s="13">
        <f t="shared" si="2209"/>
        <v>0</v>
      </c>
      <c r="DA824" s="13">
        <f t="shared" si="2210"/>
        <v>0</v>
      </c>
      <c r="DB824" s="240">
        <v>0</v>
      </c>
      <c r="DC824" s="13">
        <f t="shared" si="2211"/>
        <v>0</v>
      </c>
      <c r="DD824" s="13">
        <f t="shared" si="2212"/>
        <v>0</v>
      </c>
      <c r="DE824" s="240">
        <v>0</v>
      </c>
      <c r="DF824" s="13">
        <f t="shared" si="2193"/>
        <v>0</v>
      </c>
      <c r="DG824" s="13">
        <f t="shared" si="2194"/>
        <v>0</v>
      </c>
      <c r="DH824" s="240">
        <v>0</v>
      </c>
      <c r="DI824" s="13">
        <f t="shared" si="2195"/>
        <v>0</v>
      </c>
      <c r="DJ824" s="13">
        <f t="shared" si="2196"/>
        <v>0</v>
      </c>
      <c r="DK824" s="240">
        <v>0</v>
      </c>
      <c r="DL824" s="35">
        <f t="shared" si="2104"/>
        <v>0</v>
      </c>
      <c r="DM824" s="35">
        <f t="shared" si="2105"/>
        <v>0</v>
      </c>
      <c r="DN824" s="66">
        <f t="shared" si="2113"/>
        <v>2916430.2460000031</v>
      </c>
      <c r="DO824" s="74">
        <f t="shared" si="2020"/>
        <v>46848</v>
      </c>
      <c r="DP824" s="66">
        <f t="shared" si="2021"/>
        <v>63.566551724137931</v>
      </c>
      <c r="DQ824" s="63">
        <f t="shared" si="2022"/>
        <v>62.253036330259626</v>
      </c>
      <c r="DR824" s="66" t="e">
        <f t="shared" si="2197"/>
        <v>#NUM!</v>
      </c>
      <c r="DS824" s="96" t="e">
        <f t="shared" si="2198"/>
        <v>#NUM!</v>
      </c>
      <c r="DT824" s="66" t="e">
        <f t="shared" si="2199"/>
        <v>#NUM!</v>
      </c>
      <c r="DU824" s="66" t="e">
        <f t="shared" si="2200"/>
        <v>#NUM!</v>
      </c>
      <c r="FJ824" s="3">
        <f t="shared" si="2075"/>
        <v>7.8472222222222276E-2</v>
      </c>
      <c r="FK824" s="3">
        <f t="shared" si="2213"/>
        <v>5.2083333333333259E-2</v>
      </c>
      <c r="FL824" s="3">
        <f t="shared" si="2214"/>
        <v>3.4722222222223209E-3</v>
      </c>
    </row>
    <row r="825" spans="1:168">
      <c r="A825" s="554">
        <f t="shared" si="2114"/>
        <v>824</v>
      </c>
      <c r="B825" s="235">
        <f t="shared" si="2076"/>
        <v>107</v>
      </c>
      <c r="C825" s="236">
        <v>40934</v>
      </c>
      <c r="D825" s="475">
        <v>1</v>
      </c>
      <c r="E825" s="238" t="s">
        <v>984</v>
      </c>
      <c r="F825" s="235">
        <v>1</v>
      </c>
      <c r="G825" s="239" t="s">
        <v>492</v>
      </c>
      <c r="H825" s="239" t="s">
        <v>394</v>
      </c>
      <c r="I825" s="239" t="s">
        <v>689</v>
      </c>
      <c r="J825" s="240">
        <v>0.27083333333333331</v>
      </c>
      <c r="K825" s="237">
        <v>3677.5</v>
      </c>
      <c r="L825" s="239" t="s">
        <v>34</v>
      </c>
      <c r="M825" s="235">
        <v>59</v>
      </c>
      <c r="N825" s="235">
        <v>0</v>
      </c>
      <c r="O825" s="239"/>
      <c r="P825" s="240">
        <v>0.25</v>
      </c>
      <c r="Q825" s="240">
        <v>0.25</v>
      </c>
      <c r="R825" s="12">
        <f t="shared" si="2159"/>
        <v>0</v>
      </c>
      <c r="S825" s="13">
        <f t="shared" si="2160"/>
        <v>0</v>
      </c>
      <c r="T825" s="13">
        <f t="shared" si="2161"/>
        <v>0</v>
      </c>
      <c r="U825" s="240">
        <v>0.27430555555555552</v>
      </c>
      <c r="V825" s="12">
        <f t="shared" si="2147"/>
        <v>2.4305555555555525E-2</v>
      </c>
      <c r="W825" s="13">
        <f t="shared" si="2201"/>
        <v>0</v>
      </c>
      <c r="X825" s="225">
        <f t="shared" si="2202"/>
        <v>35</v>
      </c>
      <c r="Y825" s="240">
        <v>0.28125</v>
      </c>
      <c r="Z825" s="12">
        <f t="shared" si="2072"/>
        <v>6.9444444444444753E-3</v>
      </c>
      <c r="AA825" s="13">
        <f t="shared" si="2073"/>
        <v>0</v>
      </c>
      <c r="AB825" s="13">
        <f t="shared" si="2074"/>
        <v>10</v>
      </c>
      <c r="AC825" s="240">
        <v>0.30208333333333331</v>
      </c>
      <c r="AD825" s="12">
        <f t="shared" si="2150"/>
        <v>2.0833333333333315E-2</v>
      </c>
      <c r="AE825" s="13">
        <f t="shared" si="2151"/>
        <v>0</v>
      </c>
      <c r="AF825" s="13">
        <f t="shared" si="2152"/>
        <v>30</v>
      </c>
      <c r="AG825" s="240">
        <v>0.30555555555555552</v>
      </c>
      <c r="AH825" s="240">
        <v>0.33333333333333331</v>
      </c>
      <c r="AI825" s="12">
        <f t="shared" si="2162"/>
        <v>2.777777777777779E-2</v>
      </c>
      <c r="AJ825" s="225">
        <f t="shared" si="2203"/>
        <v>0</v>
      </c>
      <c r="AK825" s="225">
        <f t="shared" si="2204"/>
        <v>40</v>
      </c>
      <c r="AL825" s="240">
        <v>0.30555555555555552</v>
      </c>
      <c r="AM825" s="240">
        <v>0.33333333333333331</v>
      </c>
      <c r="AN825" s="12">
        <f t="shared" si="2215"/>
        <v>2.777777777777779E-2</v>
      </c>
      <c r="AO825" s="13">
        <f t="shared" si="2216"/>
        <v>0</v>
      </c>
      <c r="AP825" s="13">
        <f t="shared" si="2084"/>
        <v>40</v>
      </c>
      <c r="AQ825" s="240">
        <v>0.34097222222222223</v>
      </c>
      <c r="AR825" s="12">
        <f t="shared" si="2108"/>
        <v>7.6388888888889173E-3</v>
      </c>
      <c r="AS825" s="225">
        <f t="shared" si="2109"/>
        <v>0</v>
      </c>
      <c r="AT825" s="13">
        <f t="shared" si="2110"/>
        <v>11</v>
      </c>
      <c r="AU825" s="240">
        <v>0.34166666666666662</v>
      </c>
      <c r="AV825" s="226">
        <f t="shared" si="2111"/>
        <v>6.9444444444438647E-4</v>
      </c>
      <c r="AW825" s="13">
        <f t="shared" si="2112"/>
        <v>0</v>
      </c>
      <c r="AX825" s="13">
        <f t="shared" si="2115"/>
        <v>1</v>
      </c>
      <c r="AY825" s="240">
        <v>0.4604166666666667</v>
      </c>
      <c r="AZ825" s="12">
        <f t="shared" si="2165"/>
        <v>0.11875000000000008</v>
      </c>
      <c r="BA825" s="225">
        <f t="shared" si="2166"/>
        <v>2</v>
      </c>
      <c r="BB825" s="225">
        <f t="shared" si="2167"/>
        <v>51</v>
      </c>
      <c r="BC825" s="240">
        <v>0.4604166666666667</v>
      </c>
      <c r="BD825" s="240">
        <v>0.4604166666666667</v>
      </c>
      <c r="BE825" s="12">
        <f t="shared" si="2085"/>
        <v>0</v>
      </c>
      <c r="BF825" s="13">
        <f t="shared" si="2086"/>
        <v>0</v>
      </c>
      <c r="BG825" s="13">
        <f t="shared" si="2087"/>
        <v>0</v>
      </c>
      <c r="BH825" s="240">
        <v>0.4604166666666667</v>
      </c>
      <c r="BI825" s="240">
        <v>0.4604166666666667</v>
      </c>
      <c r="BJ825" s="240"/>
      <c r="BK825" s="69">
        <f t="shared" si="2116"/>
        <v>0</v>
      </c>
      <c r="BL825" s="13">
        <f t="shared" si="2117"/>
        <v>0</v>
      </c>
      <c r="BM825" s="13">
        <f t="shared" si="2118"/>
        <v>0</v>
      </c>
      <c r="BN825" s="240">
        <v>0.46527777777777773</v>
      </c>
      <c r="BO825" s="12">
        <f t="shared" si="2217"/>
        <v>4.8611111111110383E-3</v>
      </c>
      <c r="BP825" s="225">
        <f t="shared" si="2218"/>
        <v>0</v>
      </c>
      <c r="BQ825" s="225">
        <f t="shared" si="2219"/>
        <v>7</v>
      </c>
      <c r="BR825" s="240">
        <v>0.46875</v>
      </c>
      <c r="BS825" s="12">
        <f t="shared" si="2168"/>
        <v>3.4722222222222654E-3</v>
      </c>
      <c r="BT825" s="225">
        <f t="shared" si="2169"/>
        <v>0</v>
      </c>
      <c r="BU825" s="225">
        <f t="shared" si="2170"/>
        <v>5</v>
      </c>
      <c r="BV825" s="240">
        <v>0.47013888888888888</v>
      </c>
      <c r="BW825" s="240">
        <v>0.47569444444444442</v>
      </c>
      <c r="BX825" s="12">
        <f t="shared" si="2119"/>
        <v>5.5555555555555358E-3</v>
      </c>
      <c r="BY825" s="13">
        <f t="shared" si="2120"/>
        <v>0</v>
      </c>
      <c r="BZ825" s="13">
        <f t="shared" si="2121"/>
        <v>8</v>
      </c>
      <c r="CA825" s="226">
        <f t="shared" si="2122"/>
        <v>0.22569444444444442</v>
      </c>
      <c r="CB825" s="13">
        <f t="shared" si="2171"/>
        <v>5</v>
      </c>
      <c r="CC825" s="13">
        <f>MINUTE(CA825)</f>
        <v>25</v>
      </c>
      <c r="CD825" s="12">
        <f t="shared" ref="CD825:CD832" si="2220">AD825+AR825+BO825+BS825</f>
        <v>3.6805555555555536E-2</v>
      </c>
      <c r="CE825" s="13">
        <f t="shared" ref="CE825:CE832" si="2221">HOUR(CD825)</f>
        <v>0</v>
      </c>
      <c r="CF825" s="13">
        <f t="shared" si="2175"/>
        <v>53</v>
      </c>
      <c r="CG825" s="12">
        <f t="shared" si="2176"/>
        <v>2.777777777777779E-2</v>
      </c>
      <c r="CH825" s="13">
        <f t="shared" si="2177"/>
        <v>0</v>
      </c>
      <c r="CI825" s="13">
        <f t="shared" si="2178"/>
        <v>40</v>
      </c>
      <c r="CJ825" s="12">
        <f t="shared" si="2179"/>
        <v>0.11875000000000008</v>
      </c>
      <c r="CK825" s="13">
        <f t="shared" si="2180"/>
        <v>2</v>
      </c>
      <c r="CL825" s="13">
        <f>MINUTE(CJ825)</f>
        <v>51</v>
      </c>
      <c r="CM825" s="62"/>
      <c r="CN825" s="62"/>
      <c r="CO825" s="62"/>
      <c r="CP825" s="12">
        <f t="shared" ref="CP825:CP872" si="2222">AZ825-(CS825+CV825+CY825+DB825+DE825+DH825)</f>
        <v>0.10833333333333341</v>
      </c>
      <c r="CQ825" s="13">
        <f t="shared" si="2183"/>
        <v>2</v>
      </c>
      <c r="CR825" s="13">
        <f t="shared" ref="CR825:CR872" si="2223">MINUTE(CP825)</f>
        <v>36</v>
      </c>
      <c r="CS825" s="240">
        <v>0</v>
      </c>
      <c r="CT825" s="13">
        <f t="shared" si="2205"/>
        <v>0</v>
      </c>
      <c r="CU825" s="13">
        <f t="shared" si="2206"/>
        <v>0</v>
      </c>
      <c r="CV825" s="240">
        <v>1.0416666666666666E-2</v>
      </c>
      <c r="CW825" s="13">
        <f t="shared" si="2207"/>
        <v>0</v>
      </c>
      <c r="CX825" s="13">
        <f t="shared" si="2208"/>
        <v>15</v>
      </c>
      <c r="CY825" s="240">
        <v>0</v>
      </c>
      <c r="CZ825" s="13">
        <f t="shared" si="2209"/>
        <v>0</v>
      </c>
      <c r="DA825" s="13">
        <f t="shared" si="2210"/>
        <v>0</v>
      </c>
      <c r="DB825" s="240">
        <v>0</v>
      </c>
      <c r="DC825" s="13">
        <f t="shared" si="2211"/>
        <v>0</v>
      </c>
      <c r="DD825" s="13">
        <f t="shared" si="2212"/>
        <v>0</v>
      </c>
      <c r="DE825" s="240">
        <v>0</v>
      </c>
      <c r="DF825" s="13">
        <f t="shared" si="2193"/>
        <v>0</v>
      </c>
      <c r="DG825" s="13">
        <f t="shared" si="2194"/>
        <v>0</v>
      </c>
      <c r="DH825" s="240">
        <v>0</v>
      </c>
      <c r="DI825" s="13">
        <f t="shared" si="2195"/>
        <v>0</v>
      </c>
      <c r="DJ825" s="13">
        <f t="shared" si="2196"/>
        <v>0</v>
      </c>
      <c r="DK825" s="240">
        <v>0</v>
      </c>
      <c r="DL825" s="35">
        <f t="shared" si="2104"/>
        <v>0</v>
      </c>
      <c r="DM825" s="35">
        <f t="shared" si="2105"/>
        <v>0</v>
      </c>
      <c r="DN825" s="66">
        <f t="shared" si="2113"/>
        <v>2920107.7460000031</v>
      </c>
      <c r="DO825" s="74">
        <f t="shared" si="2020"/>
        <v>46907</v>
      </c>
      <c r="DP825" s="66">
        <f t="shared" si="2021"/>
        <v>62.33050847457627</v>
      </c>
      <c r="DQ825" s="63">
        <f t="shared" si="2022"/>
        <v>62.253133775342768</v>
      </c>
      <c r="DR825" s="66" t="e">
        <f t="shared" si="2197"/>
        <v>#NUM!</v>
      </c>
      <c r="DS825" s="96" t="e">
        <f t="shared" si="2198"/>
        <v>#NUM!</v>
      </c>
      <c r="DT825" s="66" t="e">
        <f t="shared" si="2199"/>
        <v>#NUM!</v>
      </c>
      <c r="DU825" s="66" t="e">
        <f t="shared" si="2200"/>
        <v>#NUM!</v>
      </c>
      <c r="FJ825" s="3">
        <f t="shared" si="2075"/>
        <v>7.9166666666666552E-2</v>
      </c>
      <c r="FK825" s="3">
        <f t="shared" si="2213"/>
        <v>3.125E-2</v>
      </c>
      <c r="FL825" s="3">
        <f t="shared" si="2214"/>
        <v>7.6388888888889173E-3</v>
      </c>
    </row>
    <row r="826" spans="1:168">
      <c r="A826" s="554">
        <f t="shared" si="2114"/>
        <v>825</v>
      </c>
      <c r="B826" s="235">
        <f t="shared" si="2076"/>
        <v>108</v>
      </c>
      <c r="C826" s="236">
        <v>40934</v>
      </c>
      <c r="D826" s="475">
        <v>1</v>
      </c>
      <c r="E826" s="238" t="s">
        <v>863</v>
      </c>
      <c r="F826" s="235">
        <v>36</v>
      </c>
      <c r="G826" s="239" t="s">
        <v>38</v>
      </c>
      <c r="H826" s="239" t="s">
        <v>988</v>
      </c>
      <c r="I826" s="239" t="s">
        <v>921</v>
      </c>
      <c r="J826" s="240">
        <v>0.55208333333333337</v>
      </c>
      <c r="K826" s="237">
        <v>2815.03</v>
      </c>
      <c r="L826" s="239" t="s">
        <v>34</v>
      </c>
      <c r="M826" s="235">
        <v>45</v>
      </c>
      <c r="N826" s="235">
        <v>0</v>
      </c>
      <c r="O826" s="239"/>
      <c r="P826" s="240">
        <v>0.55208333333333337</v>
      </c>
      <c r="Q826" s="240">
        <v>0.55208333333333337</v>
      </c>
      <c r="R826" s="12">
        <f t="shared" si="2159"/>
        <v>0</v>
      </c>
      <c r="S826" s="13">
        <f t="shared" si="2160"/>
        <v>0</v>
      </c>
      <c r="T826" s="13">
        <f t="shared" si="2161"/>
        <v>0</v>
      </c>
      <c r="U826" s="240">
        <v>0.55555555555555558</v>
      </c>
      <c r="V826" s="12">
        <f t="shared" si="2147"/>
        <v>3.4722222222222099E-3</v>
      </c>
      <c r="W826" s="13">
        <f t="shared" si="2201"/>
        <v>0</v>
      </c>
      <c r="X826" s="225">
        <f t="shared" si="2202"/>
        <v>5</v>
      </c>
      <c r="Y826" s="240">
        <v>0.5625</v>
      </c>
      <c r="Z826" s="12">
        <f t="shared" si="2072"/>
        <v>6.9444444444444198E-3</v>
      </c>
      <c r="AA826" s="13">
        <f t="shared" si="2073"/>
        <v>0</v>
      </c>
      <c r="AB826" s="13">
        <f t="shared" si="2074"/>
        <v>10</v>
      </c>
      <c r="AC826" s="240">
        <v>0.57291666666666663</v>
      </c>
      <c r="AD826" s="12">
        <f t="shared" si="2150"/>
        <v>1.041666666666663E-2</v>
      </c>
      <c r="AE826" s="13">
        <f t="shared" si="2151"/>
        <v>0</v>
      </c>
      <c r="AF826" s="13">
        <f t="shared" si="2152"/>
        <v>15</v>
      </c>
      <c r="AG826" s="240">
        <v>0.57638888888888895</v>
      </c>
      <c r="AH826" s="240">
        <v>0.64583333333333337</v>
      </c>
      <c r="AI826" s="12">
        <f t="shared" si="2162"/>
        <v>6.944444444444442E-2</v>
      </c>
      <c r="AJ826" s="225">
        <f t="shared" si="2203"/>
        <v>1</v>
      </c>
      <c r="AK826" s="225">
        <f t="shared" si="2204"/>
        <v>40</v>
      </c>
      <c r="AL826" s="240">
        <v>0.57638888888888895</v>
      </c>
      <c r="AM826" s="240">
        <v>0.64583333333333337</v>
      </c>
      <c r="AN826" s="12">
        <f t="shared" si="2215"/>
        <v>6.944444444444442E-2</v>
      </c>
      <c r="AO826" s="13">
        <f t="shared" si="2216"/>
        <v>1</v>
      </c>
      <c r="AP826" s="13">
        <f t="shared" si="2084"/>
        <v>40</v>
      </c>
      <c r="AQ826" s="240">
        <v>0.64861111111111114</v>
      </c>
      <c r="AR826" s="12">
        <f t="shared" si="2108"/>
        <v>2.7777777777777679E-3</v>
      </c>
      <c r="AS826" s="225">
        <f t="shared" si="2109"/>
        <v>0</v>
      </c>
      <c r="AT826" s="13">
        <f t="shared" si="2110"/>
        <v>4</v>
      </c>
      <c r="AU826" s="240">
        <v>0.64930555555555558</v>
      </c>
      <c r="AV826" s="226">
        <f t="shared" si="2111"/>
        <v>6.9444444444444198E-4</v>
      </c>
      <c r="AW826" s="13">
        <f t="shared" si="2112"/>
        <v>0</v>
      </c>
      <c r="AX826" s="13">
        <f t="shared" si="2115"/>
        <v>1</v>
      </c>
      <c r="AY826" s="240">
        <v>0.6958333333333333</v>
      </c>
      <c r="AZ826" s="12">
        <f t="shared" si="2165"/>
        <v>4.6527777777777724E-2</v>
      </c>
      <c r="BA826" s="225">
        <f t="shared" si="2166"/>
        <v>1</v>
      </c>
      <c r="BB826" s="225">
        <f t="shared" si="2167"/>
        <v>7</v>
      </c>
      <c r="BC826" s="240">
        <v>0.6958333333333333</v>
      </c>
      <c r="BD826" s="240">
        <v>0.6958333333333333</v>
      </c>
      <c r="BE826" s="12">
        <f t="shared" ref="BE826:BE872" si="2224">BD826-BC826</f>
        <v>0</v>
      </c>
      <c r="BF826" s="13">
        <f t="shared" ref="BF826:BF872" si="2225">HOUR(BE826)</f>
        <v>0</v>
      </c>
      <c r="BG826" s="13">
        <f t="shared" ref="BG826:BG872" si="2226">MINUTE(BE826)</f>
        <v>0</v>
      </c>
      <c r="BH826" s="240">
        <v>0.6958333333333333</v>
      </c>
      <c r="BI826" s="240">
        <v>0.6958333333333333</v>
      </c>
      <c r="BJ826" s="240"/>
      <c r="BK826" s="69">
        <f t="shared" si="2116"/>
        <v>0</v>
      </c>
      <c r="BL826" s="13">
        <f t="shared" si="2117"/>
        <v>0</v>
      </c>
      <c r="BM826" s="13">
        <f t="shared" si="2118"/>
        <v>0</v>
      </c>
      <c r="BN826" s="240">
        <v>0.70138888888888884</v>
      </c>
      <c r="BO826" s="12">
        <f t="shared" si="2217"/>
        <v>5.5555555555555358E-3</v>
      </c>
      <c r="BP826" s="225">
        <f t="shared" si="2218"/>
        <v>0</v>
      </c>
      <c r="BQ826" s="225">
        <f t="shared" si="2219"/>
        <v>8</v>
      </c>
      <c r="BR826" s="240">
        <v>0.71180555555555547</v>
      </c>
      <c r="BS826" s="12">
        <f t="shared" si="2168"/>
        <v>1.041666666666663E-2</v>
      </c>
      <c r="BT826" s="225">
        <f t="shared" si="2169"/>
        <v>0</v>
      </c>
      <c r="BU826" s="225">
        <f t="shared" si="2170"/>
        <v>15</v>
      </c>
      <c r="BV826" s="240">
        <v>0.71250000000000002</v>
      </c>
      <c r="BW826" s="240">
        <v>0.71666666666666667</v>
      </c>
      <c r="BX826" s="12">
        <f t="shared" si="2119"/>
        <v>4.1666666666666519E-3</v>
      </c>
      <c r="BY826" s="13">
        <f t="shared" si="2120"/>
        <v>0</v>
      </c>
      <c r="BZ826" s="13">
        <f t="shared" si="2121"/>
        <v>6</v>
      </c>
      <c r="CA826" s="226">
        <f t="shared" si="2122"/>
        <v>0.1645833333333333</v>
      </c>
      <c r="CB826" s="13">
        <f t="shared" si="2171"/>
        <v>3</v>
      </c>
      <c r="CC826" s="13">
        <f>MINUTE(CA826)</f>
        <v>57</v>
      </c>
      <c r="CD826" s="12">
        <f t="shared" si="2220"/>
        <v>2.9166666666666563E-2</v>
      </c>
      <c r="CE826" s="13">
        <f t="shared" si="2221"/>
        <v>0</v>
      </c>
      <c r="CF826" s="13">
        <f t="shared" si="2175"/>
        <v>42</v>
      </c>
      <c r="CG826" s="12">
        <f t="shared" si="2176"/>
        <v>6.944444444444442E-2</v>
      </c>
      <c r="CH826" s="13">
        <f t="shared" si="2177"/>
        <v>1</v>
      </c>
      <c r="CI826" s="13">
        <f t="shared" si="2178"/>
        <v>40</v>
      </c>
      <c r="CJ826" s="12">
        <f t="shared" si="2179"/>
        <v>4.6527777777777724E-2</v>
      </c>
      <c r="CK826" s="13">
        <f t="shared" si="2180"/>
        <v>1</v>
      </c>
      <c r="CL826" s="13">
        <f>MINUTE(CJ826)</f>
        <v>7</v>
      </c>
      <c r="CM826" s="62"/>
      <c r="CN826" s="62"/>
      <c r="CO826" s="62"/>
      <c r="CP826" s="12">
        <f t="shared" si="2222"/>
        <v>3.541666666666661E-2</v>
      </c>
      <c r="CQ826" s="13">
        <f t="shared" si="2183"/>
        <v>0</v>
      </c>
      <c r="CR826" s="13">
        <f t="shared" si="2223"/>
        <v>51</v>
      </c>
      <c r="CS826" s="240">
        <v>0</v>
      </c>
      <c r="CT826" s="13">
        <f t="shared" si="2205"/>
        <v>0</v>
      </c>
      <c r="CU826" s="13">
        <f t="shared" si="2206"/>
        <v>0</v>
      </c>
      <c r="CV826" s="240">
        <v>0</v>
      </c>
      <c r="CW826" s="13">
        <f t="shared" si="2207"/>
        <v>0</v>
      </c>
      <c r="CX826" s="13">
        <f t="shared" si="2208"/>
        <v>0</v>
      </c>
      <c r="CY826" s="240">
        <v>0</v>
      </c>
      <c r="CZ826" s="13">
        <f t="shared" si="2209"/>
        <v>0</v>
      </c>
      <c r="DA826" s="13">
        <f t="shared" si="2210"/>
        <v>0</v>
      </c>
      <c r="DB826" s="240">
        <v>0</v>
      </c>
      <c r="DC826" s="13">
        <f t="shared" si="2211"/>
        <v>0</v>
      </c>
      <c r="DD826" s="13">
        <f t="shared" si="2212"/>
        <v>0</v>
      </c>
      <c r="DE826" s="240">
        <v>0</v>
      </c>
      <c r="DF826" s="13">
        <f t="shared" si="2193"/>
        <v>0</v>
      </c>
      <c r="DG826" s="13">
        <f t="shared" si="2194"/>
        <v>0</v>
      </c>
      <c r="DH826" s="240">
        <v>1.1111111111111112E-2</v>
      </c>
      <c r="DI826" s="13">
        <f t="shared" si="2195"/>
        <v>0</v>
      </c>
      <c r="DJ826" s="13">
        <f t="shared" si="2196"/>
        <v>16</v>
      </c>
      <c r="DK826" s="240">
        <v>0</v>
      </c>
      <c r="DL826" s="35">
        <f t="shared" si="2104"/>
        <v>0</v>
      </c>
      <c r="DM826" s="35">
        <f t="shared" si="2105"/>
        <v>0</v>
      </c>
      <c r="DN826" s="66">
        <f t="shared" si="2113"/>
        <v>2922922.7760000029</v>
      </c>
      <c r="DO826" s="74">
        <f t="shared" si="2020"/>
        <v>46952</v>
      </c>
      <c r="DP826" s="66">
        <f t="shared" si="2021"/>
        <v>62.556222222222225</v>
      </c>
      <c r="DQ826" s="63">
        <f t="shared" si="2022"/>
        <v>62.25342426307725</v>
      </c>
      <c r="DR826" s="66" t="e">
        <f t="shared" si="2197"/>
        <v>#NUM!</v>
      </c>
      <c r="DS826" s="96" t="e">
        <f t="shared" si="2198"/>
        <v>#NUM!</v>
      </c>
      <c r="DT826" s="66" t="e">
        <f t="shared" si="2199"/>
        <v>#NUM!</v>
      </c>
      <c r="DU826" s="66" t="e">
        <f t="shared" si="2200"/>
        <v>#NUM!</v>
      </c>
      <c r="FJ826" s="3">
        <f t="shared" si="2075"/>
        <v>4.861111111111116E-2</v>
      </c>
      <c r="FK826" s="3">
        <f t="shared" si="2213"/>
        <v>2.0833333333333259E-2</v>
      </c>
      <c r="FL826" s="3">
        <f t="shared" si="2214"/>
        <v>2.7777777777777679E-3</v>
      </c>
    </row>
    <row r="827" spans="1:168">
      <c r="A827" s="554">
        <f t="shared" si="2114"/>
        <v>826</v>
      </c>
      <c r="B827" s="235">
        <f t="shared" si="2076"/>
        <v>109</v>
      </c>
      <c r="C827" s="236">
        <v>40934</v>
      </c>
      <c r="D827" s="475">
        <v>1</v>
      </c>
      <c r="E827" s="238" t="s">
        <v>892</v>
      </c>
      <c r="F827" s="235">
        <v>10</v>
      </c>
      <c r="G827" s="239" t="s">
        <v>549</v>
      </c>
      <c r="H827" s="239" t="s">
        <v>394</v>
      </c>
      <c r="I827" s="239" t="s">
        <v>875</v>
      </c>
      <c r="J827" s="240">
        <v>0.65625</v>
      </c>
      <c r="K827" s="237">
        <v>3517.7</v>
      </c>
      <c r="L827" s="239" t="s">
        <v>33</v>
      </c>
      <c r="M827" s="235">
        <v>59</v>
      </c>
      <c r="N827" s="235">
        <v>0</v>
      </c>
      <c r="O827" s="239"/>
      <c r="P827" s="240">
        <v>0.65625</v>
      </c>
      <c r="Q827" s="240">
        <v>0.65625</v>
      </c>
      <c r="R827" s="12">
        <f t="shared" si="2159"/>
        <v>0</v>
      </c>
      <c r="S827" s="13">
        <f t="shared" si="2160"/>
        <v>0</v>
      </c>
      <c r="T827" s="13">
        <f t="shared" si="2161"/>
        <v>0</v>
      </c>
      <c r="U827" s="240">
        <v>0.65972222222222221</v>
      </c>
      <c r="V827" s="12">
        <f t="shared" si="2147"/>
        <v>3.4722222222222099E-3</v>
      </c>
      <c r="W827" s="13">
        <f t="shared" si="2201"/>
        <v>0</v>
      </c>
      <c r="X827" s="225">
        <v>0.67361111111111116</v>
      </c>
      <c r="Y827" s="240">
        <v>0.67361111111111116</v>
      </c>
      <c r="Z827" s="12">
        <f t="shared" si="2072"/>
        <v>1.3888888888888951E-2</v>
      </c>
      <c r="AA827" s="13">
        <f t="shared" si="2073"/>
        <v>0</v>
      </c>
      <c r="AB827" s="13">
        <f t="shared" si="2074"/>
        <v>20</v>
      </c>
      <c r="AC827" s="240">
        <v>0.69791666666666663</v>
      </c>
      <c r="AD827" s="12">
        <f t="shared" si="2150"/>
        <v>2.4305555555555469E-2</v>
      </c>
      <c r="AE827" s="13">
        <f t="shared" si="2151"/>
        <v>0</v>
      </c>
      <c r="AF827" s="13">
        <f t="shared" si="2152"/>
        <v>35</v>
      </c>
      <c r="AG827" s="240">
        <v>0.70138888888888884</v>
      </c>
      <c r="AH827" s="240">
        <v>0.74305555555555547</v>
      </c>
      <c r="AI827" s="12">
        <f t="shared" si="2162"/>
        <v>4.166666666666663E-2</v>
      </c>
      <c r="AJ827" s="225">
        <f t="shared" si="2203"/>
        <v>1</v>
      </c>
      <c r="AK827" s="225">
        <f t="shared" si="2204"/>
        <v>0</v>
      </c>
      <c r="AL827" s="240">
        <v>0.70138888888888884</v>
      </c>
      <c r="AM827" s="240">
        <v>0.74305555555555547</v>
      </c>
      <c r="AN827" s="12">
        <f t="shared" si="2215"/>
        <v>4.166666666666663E-2</v>
      </c>
      <c r="AO827" s="13">
        <f t="shared" si="2216"/>
        <v>1</v>
      </c>
      <c r="AP827" s="13">
        <f t="shared" si="2084"/>
        <v>0</v>
      </c>
      <c r="AQ827" s="240">
        <v>0.76666666666666661</v>
      </c>
      <c r="AR827" s="12">
        <f t="shared" si="2108"/>
        <v>2.3611111111111138E-2</v>
      </c>
      <c r="AS827" s="225">
        <f t="shared" si="2109"/>
        <v>0</v>
      </c>
      <c r="AT827" s="13">
        <f t="shared" si="2110"/>
        <v>34</v>
      </c>
      <c r="AU827" s="240">
        <v>0.76736111111111116</v>
      </c>
      <c r="AV827" s="226">
        <f t="shared" si="2111"/>
        <v>6.94444444444553E-4</v>
      </c>
      <c r="AW827" s="13">
        <f t="shared" si="2112"/>
        <v>0</v>
      </c>
      <c r="AX827" s="13">
        <f t="shared" si="2115"/>
        <v>1</v>
      </c>
      <c r="AY827" s="240">
        <v>0.85625000000000007</v>
      </c>
      <c r="AZ827" s="12">
        <f t="shared" si="2165"/>
        <v>8.8888888888888906E-2</v>
      </c>
      <c r="BA827" s="225">
        <f t="shared" si="2166"/>
        <v>2</v>
      </c>
      <c r="BB827" s="225">
        <f t="shared" si="2167"/>
        <v>8</v>
      </c>
      <c r="BC827" s="240">
        <v>0.85625000000000007</v>
      </c>
      <c r="BD827" s="240">
        <v>0.85625000000000007</v>
      </c>
      <c r="BE827" s="12">
        <f t="shared" si="2224"/>
        <v>0</v>
      </c>
      <c r="BF827" s="13">
        <f t="shared" si="2225"/>
        <v>0</v>
      </c>
      <c r="BG827" s="13">
        <f t="shared" si="2226"/>
        <v>0</v>
      </c>
      <c r="BH827" s="240">
        <v>0.85625000000000007</v>
      </c>
      <c r="BI827" s="240">
        <v>0.85625000000000007</v>
      </c>
      <c r="BJ827" s="240"/>
      <c r="BK827" s="69">
        <f t="shared" ref="BK827:BK872" si="2227">BI827-BH827</f>
        <v>0</v>
      </c>
      <c r="BL827" s="13">
        <f t="shared" ref="BL827:BL872" si="2228">HOUR(BK827)</f>
        <v>0</v>
      </c>
      <c r="BM827" s="13">
        <f t="shared" ref="BM827:BM872" si="2229">MINUTE(BK827)</f>
        <v>0</v>
      </c>
      <c r="BN827" s="240">
        <v>0.86111111111111116</v>
      </c>
      <c r="BO827" s="12">
        <f t="shared" si="2217"/>
        <v>4.8611111111110938E-3</v>
      </c>
      <c r="BP827" s="225">
        <f t="shared" si="2218"/>
        <v>0</v>
      </c>
      <c r="BQ827" s="225">
        <f t="shared" si="2219"/>
        <v>7</v>
      </c>
      <c r="BR827" s="240">
        <v>0.90277777777777779</v>
      </c>
      <c r="BS827" s="12">
        <f t="shared" si="2168"/>
        <v>4.166666666666663E-2</v>
      </c>
      <c r="BT827" s="225">
        <f t="shared" si="2169"/>
        <v>1</v>
      </c>
      <c r="BU827" s="225">
        <f t="shared" si="2170"/>
        <v>0</v>
      </c>
      <c r="BV827" s="240">
        <v>0.90277777777777779</v>
      </c>
      <c r="BW827" s="240">
        <v>0.90625</v>
      </c>
      <c r="BX827" s="12">
        <f t="shared" si="2119"/>
        <v>3.4722222222222099E-3</v>
      </c>
      <c r="BY827" s="13">
        <f t="shared" si="2120"/>
        <v>0</v>
      </c>
      <c r="BZ827" s="13">
        <f t="shared" si="2121"/>
        <v>5</v>
      </c>
      <c r="CA827" s="226">
        <f t="shared" si="2122"/>
        <v>0.25</v>
      </c>
      <c r="CB827" s="13">
        <f t="shared" si="2171"/>
        <v>6</v>
      </c>
      <c r="CC827" s="13">
        <f>MINUTE(CA827)</f>
        <v>0</v>
      </c>
      <c r="CD827" s="12">
        <f t="shared" si="2220"/>
        <v>9.4444444444444331E-2</v>
      </c>
      <c r="CE827" s="13">
        <f t="shared" si="2221"/>
        <v>2</v>
      </c>
      <c r="CF827" s="13">
        <f t="shared" si="2175"/>
        <v>16</v>
      </c>
      <c r="CG827" s="12">
        <f t="shared" si="2176"/>
        <v>4.166666666666663E-2</v>
      </c>
      <c r="CH827" s="13">
        <f t="shared" si="2177"/>
        <v>1</v>
      </c>
      <c r="CI827" s="13">
        <f t="shared" si="2178"/>
        <v>0</v>
      </c>
      <c r="CJ827" s="12">
        <f t="shared" si="2179"/>
        <v>8.8888888888888906E-2</v>
      </c>
      <c r="CK827" s="13">
        <f t="shared" si="2180"/>
        <v>2</v>
      </c>
      <c r="CL827" s="13">
        <f>MINUTE(CJ827)</f>
        <v>8</v>
      </c>
      <c r="CM827" s="62"/>
      <c r="CN827" s="62"/>
      <c r="CO827" s="62"/>
      <c r="CP827" s="12">
        <f t="shared" si="2222"/>
        <v>6.8055555555555577E-2</v>
      </c>
      <c r="CQ827" s="13">
        <f t="shared" ref="CQ827:CQ872" si="2230">HOUR(CP827)</f>
        <v>1</v>
      </c>
      <c r="CR827" s="13">
        <f t="shared" si="2223"/>
        <v>38</v>
      </c>
      <c r="CS827" s="240">
        <v>0</v>
      </c>
      <c r="CT827" s="13">
        <f t="shared" si="2205"/>
        <v>0</v>
      </c>
      <c r="CU827" s="13">
        <f t="shared" si="2206"/>
        <v>0</v>
      </c>
      <c r="CV827" s="240">
        <v>2.0833333333333332E-2</v>
      </c>
      <c r="CW827" s="13">
        <f t="shared" si="2207"/>
        <v>0</v>
      </c>
      <c r="CX827" s="13">
        <f t="shared" si="2208"/>
        <v>30</v>
      </c>
      <c r="CY827" s="240">
        <v>0</v>
      </c>
      <c r="CZ827" s="13">
        <f t="shared" si="2209"/>
        <v>0</v>
      </c>
      <c r="DA827" s="13">
        <f t="shared" si="2210"/>
        <v>0</v>
      </c>
      <c r="DB827" s="240">
        <v>0</v>
      </c>
      <c r="DC827" s="13">
        <f t="shared" si="2211"/>
        <v>0</v>
      </c>
      <c r="DD827" s="13">
        <f t="shared" si="2212"/>
        <v>0</v>
      </c>
      <c r="DE827" s="240">
        <v>0</v>
      </c>
      <c r="DF827" s="13">
        <f>HOUR(DE827)</f>
        <v>0</v>
      </c>
      <c r="DG827" s="13">
        <f>MINUTE(DE827)</f>
        <v>0</v>
      </c>
      <c r="DH827" s="240">
        <v>0</v>
      </c>
      <c r="DI827" s="13">
        <f>HOUR(DH827)</f>
        <v>0</v>
      </c>
      <c r="DJ827" s="13">
        <f>MINUTE(DH827)</f>
        <v>0</v>
      </c>
      <c r="DK827" s="240">
        <v>2.361111111111111E-2</v>
      </c>
      <c r="DL827" s="35">
        <f t="shared" si="2104"/>
        <v>0</v>
      </c>
      <c r="DM827" s="35">
        <f t="shared" si="2105"/>
        <v>34</v>
      </c>
      <c r="DN827" s="66">
        <f t="shared" si="2113"/>
        <v>2926440.4760000031</v>
      </c>
      <c r="DO827" s="74">
        <f t="shared" si="2020"/>
        <v>47011</v>
      </c>
      <c r="DP827" s="66">
        <f t="shared" si="2021"/>
        <v>59.622033898305084</v>
      </c>
      <c r="DQ827" s="63">
        <f t="shared" si="2022"/>
        <v>62.250121801280613</v>
      </c>
      <c r="DR827" s="66" t="e">
        <f t="shared" si="2197"/>
        <v>#NUM!</v>
      </c>
      <c r="DS827" s="96" t="e">
        <f t="shared" si="2198"/>
        <v>#NUM!</v>
      </c>
      <c r="DT827" s="66" t="e">
        <f t="shared" si="2199"/>
        <v>#NUM!</v>
      </c>
      <c r="DU827" s="66" t="e">
        <f t="shared" si="2200"/>
        <v>#NUM!</v>
      </c>
      <c r="FJ827" s="3">
        <f t="shared" si="2075"/>
        <v>0.11944444444444446</v>
      </c>
      <c r="FK827" s="3">
        <f t="shared" si="2213"/>
        <v>4.166666666666663E-2</v>
      </c>
      <c r="FL827" s="3">
        <f t="shared" si="2214"/>
        <v>2.3611111111111138E-2</v>
      </c>
    </row>
    <row r="828" spans="1:168">
      <c r="A828" s="554">
        <f t="shared" si="2114"/>
        <v>827</v>
      </c>
      <c r="B828" s="235">
        <f t="shared" si="2076"/>
        <v>110</v>
      </c>
      <c r="C828" s="236">
        <v>40934</v>
      </c>
      <c r="D828" s="475">
        <v>1</v>
      </c>
      <c r="E828" s="238" t="s">
        <v>863</v>
      </c>
      <c r="F828" s="235">
        <v>37</v>
      </c>
      <c r="G828" s="239" t="s">
        <v>38</v>
      </c>
      <c r="H828" s="239" t="s">
        <v>871</v>
      </c>
      <c r="I828" s="239" t="s">
        <v>990</v>
      </c>
      <c r="J828" s="240">
        <v>0.79166666666666663</v>
      </c>
      <c r="K828" s="237">
        <v>3623.88</v>
      </c>
      <c r="L828" s="239" t="s">
        <v>34</v>
      </c>
      <c r="M828" s="235">
        <v>56</v>
      </c>
      <c r="N828" s="235">
        <v>3</v>
      </c>
      <c r="O828" s="239"/>
      <c r="P828" s="240">
        <v>0.79166666666666663</v>
      </c>
      <c r="Q828" s="240">
        <v>0.79166666666666663</v>
      </c>
      <c r="R828" s="12">
        <f t="shared" si="2159"/>
        <v>0</v>
      </c>
      <c r="S828" s="13">
        <f t="shared" si="2160"/>
        <v>0</v>
      </c>
      <c r="T828" s="13">
        <f t="shared" si="2161"/>
        <v>0</v>
      </c>
      <c r="U828" s="240">
        <v>0.79513888888888884</v>
      </c>
      <c r="V828" s="12">
        <f t="shared" si="2147"/>
        <v>3.4722222222222099E-3</v>
      </c>
      <c r="W828" s="13">
        <f t="shared" si="2201"/>
        <v>0</v>
      </c>
      <c r="X828" s="225">
        <f t="shared" si="2202"/>
        <v>5</v>
      </c>
      <c r="Y828" s="240">
        <v>0.80208333333333337</v>
      </c>
      <c r="Z828" s="12">
        <f t="shared" si="2072"/>
        <v>6.9444444444445308E-3</v>
      </c>
      <c r="AA828" s="13">
        <f t="shared" ref="AA828:AA891" si="2231">HOUR(Z828)</f>
        <v>0</v>
      </c>
      <c r="AB828" s="13">
        <f t="shared" ref="AB828:AB891" si="2232">MINUTE(Z828)</f>
        <v>10</v>
      </c>
      <c r="AC828" s="240">
        <v>0.81597222222222221</v>
      </c>
      <c r="AD828" s="12">
        <f t="shared" si="2150"/>
        <v>1.388888888888884E-2</v>
      </c>
      <c r="AE828" s="13">
        <f t="shared" si="2151"/>
        <v>0</v>
      </c>
      <c r="AF828" s="13">
        <f t="shared" si="2152"/>
        <v>20</v>
      </c>
      <c r="AG828" s="240">
        <v>0.81944444444444453</v>
      </c>
      <c r="AH828" s="240">
        <v>0.84444444444444444</v>
      </c>
      <c r="AI828" s="12">
        <f t="shared" si="2162"/>
        <v>2.4999999999999911E-2</v>
      </c>
      <c r="AJ828" s="225">
        <f t="shared" si="2203"/>
        <v>0</v>
      </c>
      <c r="AK828" s="225">
        <f t="shared" si="2204"/>
        <v>36</v>
      </c>
      <c r="AL828" s="240">
        <v>0.81944444444444453</v>
      </c>
      <c r="AM828" s="240">
        <v>0.84444444444444444</v>
      </c>
      <c r="AN828" s="12">
        <f t="shared" ref="AN828:AN872" si="2233">AM828-AL828</f>
        <v>2.4999999999999911E-2</v>
      </c>
      <c r="AO828" s="13">
        <f t="shared" ref="AO828:AO872" si="2234">HOUR(AN828)</f>
        <v>0</v>
      </c>
      <c r="AP828" s="13">
        <f t="shared" ref="AP828:AP872" si="2235">MINUTE(AN828)</f>
        <v>36</v>
      </c>
      <c r="AQ828" s="240">
        <v>0.90138888888888891</v>
      </c>
      <c r="AR828" s="12">
        <f t="shared" si="2108"/>
        <v>5.6944444444444464E-2</v>
      </c>
      <c r="AS828" s="225">
        <f t="shared" si="2109"/>
        <v>1</v>
      </c>
      <c r="AT828" s="13">
        <f t="shared" si="2110"/>
        <v>22</v>
      </c>
      <c r="AU828" s="240">
        <v>0.90208333333333324</v>
      </c>
      <c r="AV828" s="226">
        <f t="shared" si="2111"/>
        <v>6.9444444444433095E-4</v>
      </c>
      <c r="AW828" s="13">
        <f t="shared" si="2112"/>
        <v>0</v>
      </c>
      <c r="AX828" s="13">
        <f t="shared" si="2115"/>
        <v>1</v>
      </c>
      <c r="AY828" s="240">
        <v>0.9916666666666667</v>
      </c>
      <c r="AZ828" s="12">
        <f t="shared" si="2165"/>
        <v>8.9583333333333459E-2</v>
      </c>
      <c r="BA828" s="225">
        <f t="shared" si="2166"/>
        <v>2</v>
      </c>
      <c r="BB828" s="225">
        <f t="shared" si="2167"/>
        <v>9</v>
      </c>
      <c r="BC828" s="240">
        <v>0.9916666666666667</v>
      </c>
      <c r="BD828" s="240">
        <v>0.9916666666666667</v>
      </c>
      <c r="BE828" s="12">
        <f t="shared" si="2224"/>
        <v>0</v>
      </c>
      <c r="BF828" s="13">
        <f t="shared" si="2225"/>
        <v>0</v>
      </c>
      <c r="BG828" s="13">
        <f t="shared" si="2226"/>
        <v>0</v>
      </c>
      <c r="BH828" s="240">
        <v>0.9916666666666667</v>
      </c>
      <c r="BI828" s="240">
        <v>0.9916666666666667</v>
      </c>
      <c r="BJ828" s="240"/>
      <c r="BK828" s="69">
        <f t="shared" si="2227"/>
        <v>0</v>
      </c>
      <c r="BL828" s="13">
        <f t="shared" si="2228"/>
        <v>0</v>
      </c>
      <c r="BM828" s="13">
        <f t="shared" si="2229"/>
        <v>0</v>
      </c>
      <c r="BN828" s="240">
        <v>0.99513888888888891</v>
      </c>
      <c r="BO828" s="12">
        <f t="shared" si="2217"/>
        <v>3.4722222222222099E-3</v>
      </c>
      <c r="BP828" s="225">
        <f t="shared" si="2218"/>
        <v>0</v>
      </c>
      <c r="BQ828" s="225">
        <f t="shared" si="2219"/>
        <v>5</v>
      </c>
      <c r="BR828" s="240">
        <v>0.99861111111111101</v>
      </c>
      <c r="BS828" s="12">
        <f t="shared" si="2168"/>
        <v>3.4722222222220989E-3</v>
      </c>
      <c r="BT828" s="225">
        <f t="shared" si="2169"/>
        <v>0</v>
      </c>
      <c r="BU828" s="225">
        <f t="shared" si="2170"/>
        <v>5</v>
      </c>
      <c r="BV828" s="240">
        <v>0.99861111111111101</v>
      </c>
      <c r="BW828" s="240">
        <v>0.99930555555555556</v>
      </c>
      <c r="BX828" s="12">
        <f>BW828-BV828</f>
        <v>6.94444444444553E-4</v>
      </c>
      <c r="BY828" s="13">
        <f>HOUR(BX828)</f>
        <v>0</v>
      </c>
      <c r="BZ828" s="13">
        <f>MINUTE(BX828)</f>
        <v>1</v>
      </c>
      <c r="CA828" s="226">
        <f>BW828-P828</f>
        <v>0.20763888888888893</v>
      </c>
      <c r="CB828" s="13">
        <f>HOUR(CA828)</f>
        <v>4</v>
      </c>
      <c r="CC828" s="13">
        <f>MINUTE(CA828)</f>
        <v>59</v>
      </c>
      <c r="CD828" s="12">
        <f t="shared" si="2220"/>
        <v>7.7777777777777612E-2</v>
      </c>
      <c r="CE828" s="13">
        <f t="shared" si="2221"/>
        <v>1</v>
      </c>
      <c r="CF828" s="13">
        <f>MINUTE(CD828)</f>
        <v>52</v>
      </c>
      <c r="CG828" s="12">
        <f>AI828</f>
        <v>2.4999999999999911E-2</v>
      </c>
      <c r="CH828" s="13">
        <f>HOUR(CG828)</f>
        <v>0</v>
      </c>
      <c r="CI828" s="13">
        <f>MINUTE(CG828)</f>
        <v>36</v>
      </c>
      <c r="CJ828" s="12">
        <f>AZ828</f>
        <v>8.9583333333333459E-2</v>
      </c>
      <c r="CK828" s="13">
        <f>HOUR(CJ828)</f>
        <v>2</v>
      </c>
      <c r="CL828" s="13">
        <f>MINUTE(CJ828)</f>
        <v>9</v>
      </c>
      <c r="CM828" s="62"/>
      <c r="CN828" s="62"/>
      <c r="CO828" s="62"/>
      <c r="CP828" s="12">
        <f t="shared" si="2222"/>
        <v>3.9583333333333463E-2</v>
      </c>
      <c r="CQ828" s="13">
        <f t="shared" si="2230"/>
        <v>0</v>
      </c>
      <c r="CR828" s="13">
        <f t="shared" si="2223"/>
        <v>57</v>
      </c>
      <c r="CS828" s="240">
        <v>0</v>
      </c>
      <c r="CT828" s="13">
        <f t="shared" ref="CT828:CT858" si="2236">HOUR(CS828)</f>
        <v>0</v>
      </c>
      <c r="CU828" s="13">
        <f t="shared" ref="CU828:CU858" si="2237">MINUTE(CS828)</f>
        <v>0</v>
      </c>
      <c r="CV828" s="240">
        <v>0</v>
      </c>
      <c r="CW828" s="13">
        <f t="shared" si="2207"/>
        <v>0</v>
      </c>
      <c r="CX828" s="13">
        <f t="shared" si="2208"/>
        <v>0</v>
      </c>
      <c r="CY828" s="240">
        <v>0</v>
      </c>
      <c r="CZ828" s="13">
        <f t="shared" si="2209"/>
        <v>0</v>
      </c>
      <c r="DA828" s="13">
        <f t="shared" si="2210"/>
        <v>0</v>
      </c>
      <c r="DB828" s="240">
        <v>0</v>
      </c>
      <c r="DC828" s="13">
        <f t="shared" si="2211"/>
        <v>0</v>
      </c>
      <c r="DD828" s="13">
        <f t="shared" si="2212"/>
        <v>0</v>
      </c>
      <c r="DE828" s="240">
        <v>0</v>
      </c>
      <c r="DF828" s="13">
        <f>HOUR(DE828)</f>
        <v>0</v>
      </c>
      <c r="DG828" s="13">
        <f>MINUTE(DE828)</f>
        <v>0</v>
      </c>
      <c r="DH828" s="240">
        <v>4.9999999999999996E-2</v>
      </c>
      <c r="DI828" s="13">
        <f>HOUR(DH828)</f>
        <v>1</v>
      </c>
      <c r="DJ828" s="13">
        <f>MINUTE(DH828)</f>
        <v>12</v>
      </c>
      <c r="DK828" s="240">
        <v>0</v>
      </c>
      <c r="DL828" s="35">
        <f t="shared" ref="DL828:DL872" si="2238">HOUR(DK828)</f>
        <v>0</v>
      </c>
      <c r="DM828" s="35">
        <f t="shared" ref="DM828:DM872" si="2239">MINUTE(DK828)</f>
        <v>0</v>
      </c>
      <c r="DN828" s="66">
        <f>DN827+K828</f>
        <v>2930064.3560000029</v>
      </c>
      <c r="DO828" s="74">
        <f>DO827+M828</f>
        <v>47067</v>
      </c>
      <c r="DP828" s="66">
        <f xml:space="preserve"> K828/M828</f>
        <v>64.712142857142865</v>
      </c>
      <c r="DQ828" s="63">
        <f>DN828/DO828</f>
        <v>62.253051097371895</v>
      </c>
      <c r="DR828" s="66" t="e">
        <f t="shared" si="2197"/>
        <v>#NUM!</v>
      </c>
      <c r="DS828" s="96" t="e">
        <f t="shared" si="2198"/>
        <v>#NUM!</v>
      </c>
      <c r="DT828" s="66" t="e">
        <f t="shared" si="2199"/>
        <v>#NUM!</v>
      </c>
      <c r="DU828" s="66" t="e">
        <f t="shared" si="2200"/>
        <v>#NUM!</v>
      </c>
      <c r="FJ828" s="3">
        <f t="shared" si="2075"/>
        <v>9.3055555555555558E-2</v>
      </c>
      <c r="FK828" s="3">
        <f t="shared" si="2213"/>
        <v>2.430555555555558E-2</v>
      </c>
      <c r="FL828" s="3">
        <f t="shared" si="2214"/>
        <v>5.6944444444444464E-2</v>
      </c>
    </row>
    <row r="829" spans="1:168">
      <c r="A829" s="554">
        <f t="shared" si="2114"/>
        <v>828</v>
      </c>
      <c r="B829" s="235">
        <f t="shared" si="2076"/>
        <v>111</v>
      </c>
      <c r="C829" s="236">
        <v>40934</v>
      </c>
      <c r="D829" s="475">
        <v>1</v>
      </c>
      <c r="E829" s="238" t="s">
        <v>862</v>
      </c>
      <c r="F829" s="235">
        <v>1</v>
      </c>
      <c r="G829" s="239" t="s">
        <v>823</v>
      </c>
      <c r="H829" s="239" t="s">
        <v>413</v>
      </c>
      <c r="I829" s="239" t="s">
        <v>873</v>
      </c>
      <c r="J829" s="240">
        <v>0.84375</v>
      </c>
      <c r="K829" s="237">
        <v>3712.07</v>
      </c>
      <c r="L829" s="239" t="s">
        <v>33</v>
      </c>
      <c r="M829" s="235">
        <v>57</v>
      </c>
      <c r="N829" s="235">
        <v>1</v>
      </c>
      <c r="O829" s="239"/>
      <c r="P829" s="240">
        <v>0.84375</v>
      </c>
      <c r="Q829" s="240">
        <v>0.84375</v>
      </c>
      <c r="R829" s="12">
        <f t="shared" si="2159"/>
        <v>0</v>
      </c>
      <c r="S829" s="13">
        <f t="shared" si="2160"/>
        <v>0</v>
      </c>
      <c r="T829" s="13">
        <f t="shared" si="2161"/>
        <v>0</v>
      </c>
      <c r="U829" s="240">
        <v>0.84722222222222221</v>
      </c>
      <c r="V829" s="12">
        <f t="shared" si="2147"/>
        <v>3.4722222222222099E-3</v>
      </c>
      <c r="W829" s="13">
        <f t="shared" si="2201"/>
        <v>0</v>
      </c>
      <c r="X829" s="225">
        <f t="shared" si="2202"/>
        <v>5</v>
      </c>
      <c r="Y829" s="240">
        <v>0.85416666666666663</v>
      </c>
      <c r="Z829" s="12">
        <f t="shared" si="2072"/>
        <v>6.9444444444444198E-3</v>
      </c>
      <c r="AA829" s="13">
        <f t="shared" si="2231"/>
        <v>0</v>
      </c>
      <c r="AB829" s="13">
        <f t="shared" si="2232"/>
        <v>10</v>
      </c>
      <c r="AC829" s="240">
        <v>0.88541666666666663</v>
      </c>
      <c r="AD829" s="12">
        <f t="shared" si="2150"/>
        <v>3.125E-2</v>
      </c>
      <c r="AE829" s="13">
        <f t="shared" si="2151"/>
        <v>0</v>
      </c>
      <c r="AF829" s="13">
        <f t="shared" si="2152"/>
        <v>45</v>
      </c>
      <c r="AG829" s="240">
        <v>0.88888888888888884</v>
      </c>
      <c r="AH829" s="240">
        <v>0.94444444444444453</v>
      </c>
      <c r="AI829" s="12">
        <f t="shared" si="2162"/>
        <v>5.5555555555555691E-2</v>
      </c>
      <c r="AJ829" s="225">
        <f t="shared" si="2203"/>
        <v>1</v>
      </c>
      <c r="AK829" s="225">
        <f t="shared" si="2204"/>
        <v>20</v>
      </c>
      <c r="AL829" s="240">
        <v>0.88888888888888884</v>
      </c>
      <c r="AM829" s="240">
        <v>0.94444444444444453</v>
      </c>
      <c r="AN829" s="12">
        <f t="shared" si="2233"/>
        <v>5.5555555555555691E-2</v>
      </c>
      <c r="AO829" s="13">
        <f t="shared" si="2234"/>
        <v>1</v>
      </c>
      <c r="AP829" s="13">
        <f t="shared" si="2235"/>
        <v>20</v>
      </c>
      <c r="AQ829" s="240">
        <v>1.0381944444444444</v>
      </c>
      <c r="AR829" s="12">
        <f t="shared" si="2108"/>
        <v>9.3749999999999889E-2</v>
      </c>
      <c r="AS829" s="225">
        <f t="shared" si="2109"/>
        <v>2</v>
      </c>
      <c r="AT829" s="13">
        <f t="shared" si="2110"/>
        <v>15</v>
      </c>
      <c r="AU829" s="240">
        <v>1.038888888888889</v>
      </c>
      <c r="AV829" s="226">
        <f t="shared" si="2111"/>
        <v>6.94444444444553E-4</v>
      </c>
      <c r="AW829" s="13">
        <f t="shared" si="2112"/>
        <v>0</v>
      </c>
      <c r="AX829" s="13">
        <f t="shared" si="2115"/>
        <v>1</v>
      </c>
      <c r="AY829" s="240">
        <v>1.1284722222222221</v>
      </c>
      <c r="AZ829" s="12">
        <f t="shared" si="2165"/>
        <v>8.9583333333333126E-2</v>
      </c>
      <c r="BA829" s="225">
        <f t="shared" si="2166"/>
        <v>2</v>
      </c>
      <c r="BB829" s="225">
        <f t="shared" si="2167"/>
        <v>9</v>
      </c>
      <c r="BC829" s="240">
        <v>1.1284722222222221</v>
      </c>
      <c r="BD829" s="240">
        <v>1.1284722222222221</v>
      </c>
      <c r="BE829" s="12">
        <f t="shared" si="2224"/>
        <v>0</v>
      </c>
      <c r="BF829" s="13">
        <f t="shared" si="2225"/>
        <v>0</v>
      </c>
      <c r="BG829" s="13">
        <f t="shared" si="2226"/>
        <v>0</v>
      </c>
      <c r="BH829" s="240">
        <v>1.1284722222222221</v>
      </c>
      <c r="BI829" s="240">
        <v>1.1284722222222221</v>
      </c>
      <c r="BJ829" s="240"/>
      <c r="BK829" s="69">
        <f t="shared" si="2227"/>
        <v>0</v>
      </c>
      <c r="BL829" s="13">
        <f t="shared" si="2228"/>
        <v>0</v>
      </c>
      <c r="BM829" s="13">
        <f t="shared" si="2229"/>
        <v>0</v>
      </c>
      <c r="BN829" s="240">
        <v>1.1354166666666667</v>
      </c>
      <c r="BO829" s="12">
        <f t="shared" si="2217"/>
        <v>6.9444444444446418E-3</v>
      </c>
      <c r="BP829" s="225">
        <f t="shared" si="2218"/>
        <v>0</v>
      </c>
      <c r="BQ829" s="225">
        <f t="shared" si="2219"/>
        <v>10</v>
      </c>
      <c r="BR829" s="240">
        <v>1.1423611111111112</v>
      </c>
      <c r="BS829" s="12">
        <f t="shared" si="2168"/>
        <v>6.9444444444444198E-3</v>
      </c>
      <c r="BT829" s="225">
        <f t="shared" si="2169"/>
        <v>0</v>
      </c>
      <c r="BU829" s="225">
        <f t="shared" si="2170"/>
        <v>10</v>
      </c>
      <c r="BV829" s="240">
        <v>1.14375</v>
      </c>
      <c r="BW829" s="240">
        <v>1.1527777777777779</v>
      </c>
      <c r="BX829" s="12">
        <f t="shared" ref="BX829:BX899" si="2240">BW829-BV829</f>
        <v>9.0277777777778567E-3</v>
      </c>
      <c r="BY829" s="13">
        <f t="shared" ref="BY829:BY899" si="2241">HOUR(BX829)</f>
        <v>0</v>
      </c>
      <c r="BZ829" s="13">
        <f t="shared" ref="BZ829:BZ899" si="2242">MINUTE(BX829)</f>
        <v>13</v>
      </c>
      <c r="CA829" s="226">
        <f t="shared" ref="CA829:CA844" si="2243">BW829-P829</f>
        <v>0.3090277777777779</v>
      </c>
      <c r="CB829" s="13">
        <f t="shared" ref="CB829:CB844" si="2244">HOUR(CA829)</f>
        <v>7</v>
      </c>
      <c r="CC829" s="13">
        <f t="shared" ref="CC829:CC844" si="2245">MINUTE(CA829)</f>
        <v>25</v>
      </c>
      <c r="CD829" s="12">
        <f t="shared" si="2220"/>
        <v>0.13888888888888895</v>
      </c>
      <c r="CE829" s="13">
        <f t="shared" si="2221"/>
        <v>3</v>
      </c>
      <c r="CF829" s="13">
        <f>MINUTE(CD829)</f>
        <v>20</v>
      </c>
      <c r="CG829" s="12">
        <f>AI829</f>
        <v>5.5555555555555691E-2</v>
      </c>
      <c r="CH829" s="13">
        <f>HOUR(CG829)</f>
        <v>1</v>
      </c>
      <c r="CI829" s="13">
        <f>MINUTE(CG829)</f>
        <v>20</v>
      </c>
      <c r="CJ829" s="12">
        <f t="shared" ref="CJ829:CJ838" si="2246">AZ829</f>
        <v>8.9583333333333126E-2</v>
      </c>
      <c r="CK829" s="13">
        <f t="shared" ref="CK829:CK838" si="2247">HOUR(CJ829)</f>
        <v>2</v>
      </c>
      <c r="CL829" s="13">
        <f t="shared" ref="CL829:CL838" si="2248">MINUTE(CJ829)</f>
        <v>9</v>
      </c>
      <c r="CM829" s="62"/>
      <c r="CN829" s="62"/>
      <c r="CO829" s="62"/>
      <c r="CP829" s="12">
        <f t="shared" si="2222"/>
        <v>4.1666666666666463E-2</v>
      </c>
      <c r="CQ829" s="13">
        <f t="shared" si="2230"/>
        <v>1</v>
      </c>
      <c r="CR829" s="13">
        <f t="shared" si="2223"/>
        <v>0</v>
      </c>
      <c r="CS829" s="240">
        <v>0</v>
      </c>
      <c r="CT829" s="13">
        <f t="shared" si="2236"/>
        <v>0</v>
      </c>
      <c r="CU829" s="13">
        <f t="shared" si="2237"/>
        <v>0</v>
      </c>
      <c r="CV829" s="240">
        <v>0</v>
      </c>
      <c r="CW829" s="13">
        <f t="shared" si="2207"/>
        <v>0</v>
      </c>
      <c r="CX829" s="13">
        <f t="shared" si="2208"/>
        <v>0</v>
      </c>
      <c r="CY829" s="240">
        <v>0</v>
      </c>
      <c r="CZ829" s="13">
        <f t="shared" si="2209"/>
        <v>0</v>
      </c>
      <c r="DA829" s="13">
        <f t="shared" si="2210"/>
        <v>0</v>
      </c>
      <c r="DB829" s="240">
        <v>0</v>
      </c>
      <c r="DC829" s="13">
        <f t="shared" si="2211"/>
        <v>0</v>
      </c>
      <c r="DD829" s="13">
        <f t="shared" si="2212"/>
        <v>0</v>
      </c>
      <c r="DE829" s="240">
        <v>1.4583333333333332E-2</v>
      </c>
      <c r="DF829" s="13">
        <f>HOUR(DE829)</f>
        <v>0</v>
      </c>
      <c r="DG829" s="13">
        <f>MINUTE(DE829)</f>
        <v>21</v>
      </c>
      <c r="DH829" s="240">
        <v>3.3333333333333333E-2</v>
      </c>
      <c r="DI829" s="13">
        <f t="shared" ref="DI829:DI857" si="2249">HOUR(DH829)</f>
        <v>0</v>
      </c>
      <c r="DJ829" s="13">
        <f t="shared" ref="DJ829:DJ857" si="2250">MINUTE(DH829)</f>
        <v>48</v>
      </c>
      <c r="DK829" s="240">
        <v>0</v>
      </c>
      <c r="DL829" s="35">
        <f t="shared" si="2238"/>
        <v>0</v>
      </c>
      <c r="DM829" s="35">
        <f t="shared" si="2239"/>
        <v>0</v>
      </c>
      <c r="DN829" s="66">
        <f t="shared" ref="DN829:DN892" si="2251">DN828+K829</f>
        <v>2933776.4260000028</v>
      </c>
      <c r="DO829" s="74">
        <f t="shared" ref="DO829:DO892" si="2252">DO828+M829</f>
        <v>47124</v>
      </c>
      <c r="DP829" s="66">
        <f t="shared" ref="DP829:DP892" si="2253" xml:space="preserve"> K829/M829</f>
        <v>65.124035087719307</v>
      </c>
      <c r="DQ829" s="63">
        <f t="shared" ref="DQ829:DQ892" si="2254">DN829/DO829</f>
        <v>62.256523767082648</v>
      </c>
      <c r="DR829" s="66" t="e">
        <f t="shared" si="2197"/>
        <v>#NUM!</v>
      </c>
      <c r="DS829" s="96" t="e">
        <f t="shared" si="2198"/>
        <v>#NUM!</v>
      </c>
      <c r="DT829" s="66" t="e">
        <f t="shared" si="2199"/>
        <v>#NUM!</v>
      </c>
      <c r="DU829" s="66" t="e">
        <f t="shared" si="2200"/>
        <v>#NUM!</v>
      </c>
      <c r="FJ829" s="3">
        <f t="shared" si="2075"/>
        <v>0.16388888888888908</v>
      </c>
      <c r="FK829" s="3">
        <f t="shared" si="2213"/>
        <v>4.166666666666663E-2</v>
      </c>
      <c r="FL829" s="3">
        <f t="shared" si="2214"/>
        <v>9.3749999999999889E-2</v>
      </c>
    </row>
    <row r="830" spans="1:168">
      <c r="A830" s="554">
        <f t="shared" si="2114"/>
        <v>829</v>
      </c>
      <c r="B830" s="235">
        <f t="shared" si="2076"/>
        <v>112</v>
      </c>
      <c r="C830" s="236">
        <v>40935</v>
      </c>
      <c r="D830" s="475">
        <v>1</v>
      </c>
      <c r="E830" s="238" t="s">
        <v>891</v>
      </c>
      <c r="F830" s="235">
        <v>6</v>
      </c>
      <c r="G830" s="239" t="s">
        <v>964</v>
      </c>
      <c r="H830" s="239" t="s">
        <v>413</v>
      </c>
      <c r="I830" s="239" t="s">
        <v>783</v>
      </c>
      <c r="J830" s="240">
        <v>0.9375</v>
      </c>
      <c r="K830" s="237">
        <v>3566.54</v>
      </c>
      <c r="L830" s="239" t="s">
        <v>987</v>
      </c>
      <c r="M830" s="235">
        <v>59</v>
      </c>
      <c r="N830" s="235">
        <v>0</v>
      </c>
      <c r="O830" s="239"/>
      <c r="P830" s="240">
        <v>0.9375</v>
      </c>
      <c r="Q830" s="240">
        <v>0.9375</v>
      </c>
      <c r="R830" s="12">
        <f t="shared" si="2159"/>
        <v>0</v>
      </c>
      <c r="S830" s="13">
        <f t="shared" si="2160"/>
        <v>0</v>
      </c>
      <c r="T830" s="13">
        <f t="shared" si="2161"/>
        <v>0</v>
      </c>
      <c r="U830" s="240">
        <v>0.94097222222222221</v>
      </c>
      <c r="V830" s="12">
        <f t="shared" si="2147"/>
        <v>3.4722222222222099E-3</v>
      </c>
      <c r="W830" s="13">
        <f t="shared" si="2201"/>
        <v>0</v>
      </c>
      <c r="X830" s="225">
        <f t="shared" si="2202"/>
        <v>5</v>
      </c>
      <c r="Y830" s="240">
        <v>0.94791666666666663</v>
      </c>
      <c r="Z830" s="12">
        <f t="shared" si="2072"/>
        <v>6.9444444444444198E-3</v>
      </c>
      <c r="AA830" s="13">
        <f t="shared" si="2231"/>
        <v>0</v>
      </c>
      <c r="AB830" s="13">
        <f t="shared" si="2232"/>
        <v>10</v>
      </c>
      <c r="AC830" s="240">
        <v>0.97569444444444453</v>
      </c>
      <c r="AD830" s="12">
        <f t="shared" si="2150"/>
        <v>2.7777777777777901E-2</v>
      </c>
      <c r="AE830" s="13">
        <f t="shared" si="2151"/>
        <v>0</v>
      </c>
      <c r="AF830" s="13">
        <f t="shared" si="2152"/>
        <v>40</v>
      </c>
      <c r="AG830" s="240">
        <v>0.97569444444444453</v>
      </c>
      <c r="AH830" s="240">
        <v>1.0972222222222221</v>
      </c>
      <c r="AI830" s="12">
        <f t="shared" si="2162"/>
        <v>0.12152777777777757</v>
      </c>
      <c r="AJ830" s="225">
        <f t="shared" si="2203"/>
        <v>2</v>
      </c>
      <c r="AK830" s="225">
        <f t="shared" si="2204"/>
        <v>55</v>
      </c>
      <c r="AL830" s="240">
        <v>0.97569444444444453</v>
      </c>
      <c r="AM830" s="240">
        <v>1.0972222222222221</v>
      </c>
      <c r="AN830" s="12">
        <f t="shared" si="2233"/>
        <v>0.12152777777777757</v>
      </c>
      <c r="AO830" s="13">
        <f t="shared" si="2234"/>
        <v>2</v>
      </c>
      <c r="AP830" s="13">
        <f t="shared" si="2235"/>
        <v>55</v>
      </c>
      <c r="AQ830" s="240">
        <v>1.0138888888888888</v>
      </c>
      <c r="AR830" s="12">
        <v>2.0833333333333333E-3</v>
      </c>
      <c r="AS830" s="225">
        <f t="shared" si="2109"/>
        <v>0</v>
      </c>
      <c r="AT830" s="13">
        <f t="shared" si="2110"/>
        <v>3</v>
      </c>
      <c r="AU830" s="240">
        <v>1.0138888888888888</v>
      </c>
      <c r="AV830" s="226">
        <f t="shared" si="2111"/>
        <v>0</v>
      </c>
      <c r="AW830" s="13">
        <f t="shared" si="2112"/>
        <v>0</v>
      </c>
      <c r="AX830" s="13">
        <f t="shared" si="2115"/>
        <v>0</v>
      </c>
      <c r="AY830" s="240">
        <v>1.3645833333333333</v>
      </c>
      <c r="AZ830" s="12">
        <f t="shared" si="2165"/>
        <v>0.35069444444444442</v>
      </c>
      <c r="BA830" s="225">
        <f t="shared" si="2166"/>
        <v>8</v>
      </c>
      <c r="BB830" s="225">
        <f t="shared" si="2167"/>
        <v>25</v>
      </c>
      <c r="BC830" s="240">
        <v>1.3645833333333333</v>
      </c>
      <c r="BD830" s="240">
        <v>1.3645833333333333</v>
      </c>
      <c r="BE830" s="12">
        <f t="shared" si="2224"/>
        <v>0</v>
      </c>
      <c r="BF830" s="13">
        <f t="shared" si="2225"/>
        <v>0</v>
      </c>
      <c r="BG830" s="13">
        <f t="shared" si="2226"/>
        <v>0</v>
      </c>
      <c r="BH830" s="240">
        <v>1.3645833333333333</v>
      </c>
      <c r="BI830" s="240">
        <v>1.3645833333333333</v>
      </c>
      <c r="BJ830" s="240"/>
      <c r="BK830" s="69">
        <f t="shared" si="2227"/>
        <v>0</v>
      </c>
      <c r="BL830" s="13">
        <f t="shared" si="2228"/>
        <v>0</v>
      </c>
      <c r="BM830" s="13">
        <f t="shared" si="2229"/>
        <v>0</v>
      </c>
      <c r="BN830" s="240">
        <v>1.3680555555555556</v>
      </c>
      <c r="BO830" s="12">
        <f t="shared" si="2217"/>
        <v>3.4722222222223209E-3</v>
      </c>
      <c r="BP830" s="225">
        <f t="shared" si="2218"/>
        <v>0</v>
      </c>
      <c r="BQ830" s="225">
        <f t="shared" si="2219"/>
        <v>5</v>
      </c>
      <c r="BR830" s="240">
        <v>1.375</v>
      </c>
      <c r="BS830" s="12">
        <f t="shared" si="2168"/>
        <v>6.9444444444444198E-3</v>
      </c>
      <c r="BT830" s="225">
        <f t="shared" si="2169"/>
        <v>0</v>
      </c>
      <c r="BU830" s="225">
        <f t="shared" si="2170"/>
        <v>10</v>
      </c>
      <c r="BV830" s="240">
        <v>1.375</v>
      </c>
      <c r="BW830" s="240">
        <v>1.3958333333333333</v>
      </c>
      <c r="BX830" s="12">
        <f t="shared" si="2240"/>
        <v>2.0833333333333259E-2</v>
      </c>
      <c r="BY830" s="13">
        <f t="shared" si="2241"/>
        <v>0</v>
      </c>
      <c r="BZ830" s="13">
        <f t="shared" si="2242"/>
        <v>30</v>
      </c>
      <c r="CA830" s="226">
        <f t="shared" si="2243"/>
        <v>0.45833333333333326</v>
      </c>
      <c r="CB830" s="13">
        <f t="shared" si="2244"/>
        <v>11</v>
      </c>
      <c r="CC830" s="13">
        <f t="shared" si="2245"/>
        <v>0</v>
      </c>
      <c r="CD830" s="12">
        <f t="shared" si="2220"/>
        <v>4.0277777777777975E-2</v>
      </c>
      <c r="CE830" s="13">
        <f t="shared" si="2221"/>
        <v>0</v>
      </c>
      <c r="CF830" s="13">
        <f>MINUTE(CD830)</f>
        <v>58</v>
      </c>
      <c r="CG830" s="12">
        <f t="shared" ref="CG830:CG855" si="2255">AI830</f>
        <v>0.12152777777777757</v>
      </c>
      <c r="CH830" s="13">
        <f t="shared" ref="CH830:CH855" si="2256">HOUR(CG830)</f>
        <v>2</v>
      </c>
      <c r="CI830" s="13">
        <f t="shared" ref="CI830:CI855" si="2257">MINUTE(CG830)</f>
        <v>55</v>
      </c>
      <c r="CJ830" s="12">
        <f t="shared" si="2246"/>
        <v>0.35069444444444442</v>
      </c>
      <c r="CK830" s="13">
        <f t="shared" si="2247"/>
        <v>8</v>
      </c>
      <c r="CL830" s="13">
        <f t="shared" si="2248"/>
        <v>25</v>
      </c>
      <c r="CM830" s="62"/>
      <c r="CN830" s="62"/>
      <c r="CO830" s="62"/>
      <c r="CP830" s="12">
        <f t="shared" si="2222"/>
        <v>0</v>
      </c>
      <c r="CQ830" s="13">
        <f t="shared" si="2230"/>
        <v>0</v>
      </c>
      <c r="CR830" s="13">
        <f t="shared" si="2223"/>
        <v>0</v>
      </c>
      <c r="CS830" s="240">
        <v>0</v>
      </c>
      <c r="CT830" s="13">
        <f t="shared" si="2236"/>
        <v>0</v>
      </c>
      <c r="CU830" s="13">
        <f t="shared" si="2237"/>
        <v>0</v>
      </c>
      <c r="CV830" s="240">
        <v>0</v>
      </c>
      <c r="CW830" s="13">
        <f t="shared" si="2207"/>
        <v>0</v>
      </c>
      <c r="CX830" s="13">
        <f t="shared" si="2208"/>
        <v>0</v>
      </c>
      <c r="CY830" s="240">
        <v>0</v>
      </c>
      <c r="CZ830" s="13">
        <f t="shared" si="2209"/>
        <v>0</v>
      </c>
      <c r="DA830" s="13">
        <f t="shared" si="2210"/>
        <v>0</v>
      </c>
      <c r="DB830" s="240">
        <v>0.35069444444444442</v>
      </c>
      <c r="DC830" s="13">
        <f t="shared" si="2211"/>
        <v>8</v>
      </c>
      <c r="DD830" s="13">
        <f t="shared" si="2212"/>
        <v>25</v>
      </c>
      <c r="DE830" s="240">
        <v>0</v>
      </c>
      <c r="DF830" s="13">
        <f t="shared" ref="DF830:DF836" si="2258">HOUR(DE830)</f>
        <v>0</v>
      </c>
      <c r="DG830" s="13">
        <f t="shared" ref="DG830:DG836" si="2259">MINUTE(DE830)</f>
        <v>0</v>
      </c>
      <c r="DH830" s="240">
        <v>0</v>
      </c>
      <c r="DI830" s="13">
        <f t="shared" si="2249"/>
        <v>0</v>
      </c>
      <c r="DJ830" s="13">
        <f t="shared" si="2250"/>
        <v>0</v>
      </c>
      <c r="DK830" s="240">
        <v>0</v>
      </c>
      <c r="DL830" s="35">
        <f t="shared" si="2238"/>
        <v>0</v>
      </c>
      <c r="DM830" s="35">
        <f t="shared" si="2239"/>
        <v>0</v>
      </c>
      <c r="DN830" s="66">
        <f t="shared" si="2251"/>
        <v>2937342.9660000028</v>
      </c>
      <c r="DO830" s="74">
        <f t="shared" si="2252"/>
        <v>47183</v>
      </c>
      <c r="DP830" s="66">
        <f t="shared" si="2253"/>
        <v>60.449830508474577</v>
      </c>
      <c r="DQ830" s="63">
        <f t="shared" si="2254"/>
        <v>62.254264586821584</v>
      </c>
      <c r="DR830" s="66" t="e">
        <f t="shared" si="2197"/>
        <v>#NUM!</v>
      </c>
      <c r="DS830" s="96" t="e">
        <f t="shared" si="2198"/>
        <v>#NUM!</v>
      </c>
      <c r="DT830" s="66" t="e">
        <f t="shared" si="2199"/>
        <v>#NUM!</v>
      </c>
      <c r="DU830" s="66" t="e">
        <f t="shared" si="2200"/>
        <v>#NUM!</v>
      </c>
      <c r="FJ830" s="3">
        <f t="shared" si="2075"/>
        <v>-1.3888888888888729E-2</v>
      </c>
    </row>
    <row r="831" spans="1:168" ht="14.25" customHeight="1">
      <c r="A831" s="554">
        <f t="shared" si="2114"/>
        <v>830</v>
      </c>
      <c r="B831" s="235">
        <f t="shared" si="2076"/>
        <v>113</v>
      </c>
      <c r="C831" s="236">
        <v>40935</v>
      </c>
      <c r="D831" s="475">
        <v>1</v>
      </c>
      <c r="E831" s="238" t="s">
        <v>917</v>
      </c>
      <c r="F831" s="235">
        <v>4</v>
      </c>
      <c r="G831" s="239" t="s">
        <v>393</v>
      </c>
      <c r="H831" s="239" t="s">
        <v>394</v>
      </c>
      <c r="I831" s="239" t="s">
        <v>908</v>
      </c>
      <c r="J831" s="240">
        <v>3.125E-2</v>
      </c>
      <c r="K831" s="237">
        <v>3631.85</v>
      </c>
      <c r="L831" s="239" t="s">
        <v>991</v>
      </c>
      <c r="M831" s="235">
        <v>54</v>
      </c>
      <c r="N831" s="235">
        <v>5</v>
      </c>
      <c r="O831" s="239"/>
      <c r="P831" s="240">
        <v>3.125E-2</v>
      </c>
      <c r="Q831" s="240">
        <v>3.125E-2</v>
      </c>
      <c r="R831" s="12">
        <f>Q831-P831</f>
        <v>0</v>
      </c>
      <c r="S831" s="13">
        <f>HOUR(R831)</f>
        <v>0</v>
      </c>
      <c r="T831" s="13">
        <f t="shared" si="2161"/>
        <v>0</v>
      </c>
      <c r="U831" s="240">
        <v>3.8194444444444441E-2</v>
      </c>
      <c r="V831" s="12">
        <f t="shared" si="2147"/>
        <v>6.9444444444444406E-3</v>
      </c>
      <c r="W831" s="13">
        <f t="shared" si="2201"/>
        <v>0</v>
      </c>
      <c r="X831" s="225">
        <f t="shared" si="2202"/>
        <v>10</v>
      </c>
      <c r="Y831" s="240">
        <v>4.8611111111111112E-2</v>
      </c>
      <c r="Z831" s="12">
        <f t="shared" si="2072"/>
        <v>1.0416666666666671E-2</v>
      </c>
      <c r="AA831" s="13">
        <f t="shared" si="2231"/>
        <v>0</v>
      </c>
      <c r="AB831" s="13">
        <f t="shared" si="2232"/>
        <v>15</v>
      </c>
      <c r="AC831" s="240">
        <v>0.17708333333333334</v>
      </c>
      <c r="AD831" s="12">
        <f t="shared" si="2150"/>
        <v>0.12847222222222224</v>
      </c>
      <c r="AE831" s="13">
        <f t="shared" si="2151"/>
        <v>3</v>
      </c>
      <c r="AF831" s="13">
        <f t="shared" si="2152"/>
        <v>5</v>
      </c>
      <c r="AG831" s="240">
        <v>0.18055555555555555</v>
      </c>
      <c r="AH831" s="240">
        <v>0.1986111111111111</v>
      </c>
      <c r="AI831" s="12">
        <f t="shared" si="2162"/>
        <v>1.8055555555555547E-2</v>
      </c>
      <c r="AJ831" s="225">
        <f t="shared" ref="AJ831:AJ889" si="2260">HOUR(AI831)</f>
        <v>0</v>
      </c>
      <c r="AK831" s="225">
        <f t="shared" ref="AK831:AK889" si="2261">MINUTE(AI831)</f>
        <v>26</v>
      </c>
      <c r="AL831" s="240">
        <v>0.18055555555555555</v>
      </c>
      <c r="AM831" s="240">
        <v>0.1986111111111111</v>
      </c>
      <c r="AN831" s="12">
        <f t="shared" si="2233"/>
        <v>1.8055555555555547E-2</v>
      </c>
      <c r="AO831" s="13">
        <f t="shared" si="2234"/>
        <v>0</v>
      </c>
      <c r="AP831" s="13">
        <f t="shared" si="2235"/>
        <v>26</v>
      </c>
      <c r="AQ831" s="240">
        <v>0.1986111111111111</v>
      </c>
      <c r="AR831" s="12">
        <f t="shared" si="2108"/>
        <v>0</v>
      </c>
      <c r="AS831" s="225">
        <f t="shared" si="2109"/>
        <v>0</v>
      </c>
      <c r="AT831" s="13">
        <f t="shared" si="2110"/>
        <v>0</v>
      </c>
      <c r="AU831" s="240">
        <v>0.1986111111111111</v>
      </c>
      <c r="AV831" s="226">
        <f t="shared" si="2111"/>
        <v>0</v>
      </c>
      <c r="AW831" s="13">
        <f t="shared" si="2112"/>
        <v>0</v>
      </c>
      <c r="AX831" s="13">
        <f t="shared" si="2115"/>
        <v>0</v>
      </c>
      <c r="AY831" s="240">
        <v>0.35416666666666669</v>
      </c>
      <c r="AZ831" s="12">
        <f t="shared" si="2165"/>
        <v>0.15555555555555559</v>
      </c>
      <c r="BA831" s="225">
        <f t="shared" si="2166"/>
        <v>3</v>
      </c>
      <c r="BB831" s="225">
        <f t="shared" si="2167"/>
        <v>44</v>
      </c>
      <c r="BC831" s="240">
        <v>0.35416666666666669</v>
      </c>
      <c r="BD831" s="240">
        <v>0.35416666666666669</v>
      </c>
      <c r="BE831" s="12">
        <f t="shared" si="2224"/>
        <v>0</v>
      </c>
      <c r="BF831" s="13">
        <f t="shared" si="2225"/>
        <v>0</v>
      </c>
      <c r="BG831" s="13">
        <f t="shared" si="2226"/>
        <v>0</v>
      </c>
      <c r="BH831" s="240">
        <v>0.35416666666666669</v>
      </c>
      <c r="BI831" s="240">
        <v>0.35416666666666669</v>
      </c>
      <c r="BJ831" s="240"/>
      <c r="BK831" s="69">
        <f t="shared" si="2227"/>
        <v>0</v>
      </c>
      <c r="BL831" s="13">
        <f t="shared" si="2228"/>
        <v>0</v>
      </c>
      <c r="BM831" s="13">
        <f t="shared" si="2229"/>
        <v>0</v>
      </c>
      <c r="BN831" s="240">
        <v>1.3611111111111109</v>
      </c>
      <c r="BO831" s="12">
        <f t="shared" si="2217"/>
        <v>1.0069444444444442</v>
      </c>
      <c r="BP831" s="225">
        <f t="shared" si="2218"/>
        <v>0</v>
      </c>
      <c r="BQ831" s="225">
        <f t="shared" si="2219"/>
        <v>10</v>
      </c>
      <c r="BR831" s="240">
        <v>1.3680555555555556</v>
      </c>
      <c r="BS831" s="12">
        <f t="shared" si="2168"/>
        <v>6.9444444444446418E-3</v>
      </c>
      <c r="BT831" s="225">
        <f t="shared" si="2169"/>
        <v>0</v>
      </c>
      <c r="BU831" s="225">
        <f t="shared" si="2170"/>
        <v>10</v>
      </c>
      <c r="BV831" s="240">
        <v>1.3680555555555556</v>
      </c>
      <c r="BW831" s="240">
        <v>0.375</v>
      </c>
      <c r="BX831" s="12">
        <f t="shared" si="2240"/>
        <v>-0.99305555555555558</v>
      </c>
      <c r="BY831" s="13" t="e">
        <f t="shared" si="2241"/>
        <v>#NUM!</v>
      </c>
      <c r="BZ831" s="13" t="e">
        <f t="shared" si="2242"/>
        <v>#NUM!</v>
      </c>
      <c r="CA831" s="226">
        <f t="shared" si="2243"/>
        <v>0.34375</v>
      </c>
      <c r="CB831" s="13">
        <f t="shared" si="2244"/>
        <v>8</v>
      </c>
      <c r="CC831" s="13">
        <f t="shared" si="2245"/>
        <v>15</v>
      </c>
      <c r="CD831" s="12">
        <f t="shared" si="2220"/>
        <v>1.1423611111111112</v>
      </c>
      <c r="CE831" s="13">
        <f t="shared" si="2221"/>
        <v>3</v>
      </c>
      <c r="CF831" s="13">
        <f>MINUTE(CD831)</f>
        <v>25</v>
      </c>
      <c r="CG831" s="12">
        <f t="shared" si="2255"/>
        <v>1.8055555555555547E-2</v>
      </c>
      <c r="CH831" s="13">
        <f t="shared" si="2256"/>
        <v>0</v>
      </c>
      <c r="CI831" s="13">
        <f t="shared" si="2257"/>
        <v>26</v>
      </c>
      <c r="CJ831" s="12">
        <f t="shared" si="2246"/>
        <v>0.15555555555555559</v>
      </c>
      <c r="CK831" s="13">
        <f t="shared" si="2247"/>
        <v>3</v>
      </c>
      <c r="CL831" s="13">
        <f t="shared" si="2248"/>
        <v>44</v>
      </c>
      <c r="CM831" s="62"/>
      <c r="CN831" s="62"/>
      <c r="CO831" s="62"/>
      <c r="CP831" s="12">
        <f t="shared" si="2222"/>
        <v>8.2638888888888914E-2</v>
      </c>
      <c r="CQ831" s="13">
        <f t="shared" si="2230"/>
        <v>1</v>
      </c>
      <c r="CR831" s="13">
        <f t="shared" si="2223"/>
        <v>59</v>
      </c>
      <c r="CS831" s="240">
        <v>0</v>
      </c>
      <c r="CT831" s="13">
        <f t="shared" si="2236"/>
        <v>0</v>
      </c>
      <c r="CU831" s="13">
        <f t="shared" si="2237"/>
        <v>0</v>
      </c>
      <c r="CV831" s="240">
        <v>0</v>
      </c>
      <c r="CW831" s="13">
        <f t="shared" si="2207"/>
        <v>0</v>
      </c>
      <c r="CX831" s="13">
        <f t="shared" si="2208"/>
        <v>0</v>
      </c>
      <c r="CY831" s="240">
        <v>0</v>
      </c>
      <c r="CZ831" s="13">
        <f t="shared" si="2209"/>
        <v>0</v>
      </c>
      <c r="DA831" s="13">
        <f t="shared" si="2210"/>
        <v>0</v>
      </c>
      <c r="DB831" s="240">
        <v>7.2916666666666671E-2</v>
      </c>
      <c r="DC831" s="13">
        <f t="shared" si="2211"/>
        <v>1</v>
      </c>
      <c r="DD831" s="13">
        <f t="shared" si="2212"/>
        <v>45</v>
      </c>
      <c r="DE831" s="240">
        <v>0</v>
      </c>
      <c r="DF831" s="13">
        <f t="shared" si="2258"/>
        <v>0</v>
      </c>
      <c r="DG831" s="13">
        <f t="shared" si="2259"/>
        <v>0</v>
      </c>
      <c r="DH831" s="240">
        <v>0</v>
      </c>
      <c r="DI831" s="13">
        <f t="shared" si="2249"/>
        <v>0</v>
      </c>
      <c r="DJ831" s="13">
        <f t="shared" si="2250"/>
        <v>0</v>
      </c>
      <c r="DK831" s="240">
        <v>0</v>
      </c>
      <c r="DL831" s="35">
        <f t="shared" si="2238"/>
        <v>0</v>
      </c>
      <c r="DM831" s="35">
        <f t="shared" si="2239"/>
        <v>0</v>
      </c>
      <c r="DN831" s="66">
        <f t="shared" si="2251"/>
        <v>2940974.8160000029</v>
      </c>
      <c r="DO831" s="74">
        <f t="shared" si="2252"/>
        <v>47237</v>
      </c>
      <c r="DP831" s="66">
        <f t="shared" si="2253"/>
        <v>67.256481481481487</v>
      </c>
      <c r="DQ831" s="63">
        <f t="shared" si="2254"/>
        <v>62.259982979444139</v>
      </c>
      <c r="DR831" s="66" t="e">
        <f t="shared" si="2197"/>
        <v>#NUM!</v>
      </c>
      <c r="DS831" s="96" t="e">
        <f t="shared" si="2198"/>
        <v>#NUM!</v>
      </c>
      <c r="DT831" s="66" t="e">
        <f t="shared" si="2199"/>
        <v>#NUM!</v>
      </c>
      <c r="DU831" s="66" t="e">
        <f t="shared" si="2200"/>
        <v>#NUM!</v>
      </c>
      <c r="FJ831" s="3">
        <f t="shared" si="2075"/>
        <v>0.17013888888888887</v>
      </c>
    </row>
    <row r="832" spans="1:168">
      <c r="A832" s="554">
        <f t="shared" si="2114"/>
        <v>831</v>
      </c>
      <c r="B832" s="235">
        <f t="shared" si="2076"/>
        <v>114</v>
      </c>
      <c r="C832" s="236">
        <v>40935</v>
      </c>
      <c r="D832" s="475">
        <v>1</v>
      </c>
      <c r="E832" s="238" t="s">
        <v>868</v>
      </c>
      <c r="F832" s="235">
        <v>4</v>
      </c>
      <c r="G832" s="239" t="s">
        <v>823</v>
      </c>
      <c r="H832" s="239" t="s">
        <v>413</v>
      </c>
      <c r="I832" s="239" t="s">
        <v>873</v>
      </c>
      <c r="J832" s="240">
        <v>0.9375</v>
      </c>
      <c r="K832" s="237">
        <v>3881.11</v>
      </c>
      <c r="L832" s="239" t="s">
        <v>34</v>
      </c>
      <c r="M832" s="235">
        <v>59</v>
      </c>
      <c r="N832" s="235">
        <v>0</v>
      </c>
      <c r="O832" s="239"/>
      <c r="P832" s="240">
        <v>0.9375</v>
      </c>
      <c r="Q832" s="240">
        <v>0.9375</v>
      </c>
      <c r="R832" s="12">
        <f>Q832-P832</f>
        <v>0</v>
      </c>
      <c r="S832" s="13">
        <f>HOUR(R832)</f>
        <v>0</v>
      </c>
      <c r="T832" s="13">
        <f t="shared" si="2161"/>
        <v>0</v>
      </c>
      <c r="U832" s="240">
        <v>0.94444444444444453</v>
      </c>
      <c r="V832" s="12">
        <f t="shared" si="2147"/>
        <v>6.9444444444445308E-3</v>
      </c>
      <c r="W832" s="13">
        <f t="shared" si="2201"/>
        <v>0</v>
      </c>
      <c r="X832" s="225">
        <f t="shared" si="2202"/>
        <v>10</v>
      </c>
      <c r="Y832" s="240">
        <v>0.95138888888888884</v>
      </c>
      <c r="Z832" s="12">
        <f t="shared" si="2072"/>
        <v>6.9444444444443088E-3</v>
      </c>
      <c r="AA832" s="13">
        <f t="shared" si="2231"/>
        <v>0</v>
      </c>
      <c r="AB832" s="13">
        <f t="shared" si="2232"/>
        <v>10</v>
      </c>
      <c r="AC832" s="240">
        <v>0.98125000000000007</v>
      </c>
      <c r="AD832" s="12">
        <f t="shared" si="2150"/>
        <v>2.9861111111111227E-2</v>
      </c>
      <c r="AE832" s="13">
        <f t="shared" si="2151"/>
        <v>0</v>
      </c>
      <c r="AF832" s="13">
        <f t="shared" si="2152"/>
        <v>43</v>
      </c>
      <c r="AG832" s="240">
        <v>0.98333333333333339</v>
      </c>
      <c r="AH832" s="240">
        <v>1.0069444444444444</v>
      </c>
      <c r="AI832" s="12">
        <f t="shared" si="2162"/>
        <v>2.3611111111111027E-2</v>
      </c>
      <c r="AJ832" s="225">
        <f t="shared" si="2260"/>
        <v>0</v>
      </c>
      <c r="AK832" s="225">
        <f t="shared" si="2261"/>
        <v>34</v>
      </c>
      <c r="AL832" s="240">
        <v>0.98333333333333339</v>
      </c>
      <c r="AM832" s="240">
        <v>1.0069444444444444</v>
      </c>
      <c r="AN832" s="12">
        <f t="shared" si="2233"/>
        <v>2.3611111111111027E-2</v>
      </c>
      <c r="AO832" s="13">
        <f t="shared" si="2234"/>
        <v>0</v>
      </c>
      <c r="AP832" s="13">
        <f t="shared" si="2235"/>
        <v>34</v>
      </c>
      <c r="AQ832" s="240">
        <v>1.01875</v>
      </c>
      <c r="AR832" s="12">
        <f t="shared" si="2108"/>
        <v>1.1805555555555625E-2</v>
      </c>
      <c r="AS832" s="225">
        <f t="shared" si="2109"/>
        <v>0</v>
      </c>
      <c r="AT832" s="13">
        <f t="shared" si="2110"/>
        <v>17</v>
      </c>
      <c r="AU832" s="240">
        <v>1.0194444444444444</v>
      </c>
      <c r="AV832" s="226">
        <f t="shared" si="2111"/>
        <v>6.9444444444433095E-4</v>
      </c>
      <c r="AW832" s="13">
        <f t="shared" si="2112"/>
        <v>0</v>
      </c>
      <c r="AX832" s="13">
        <f t="shared" si="2115"/>
        <v>1</v>
      </c>
      <c r="AY832" s="240">
        <v>1.0826388888888889</v>
      </c>
      <c r="AZ832" s="12">
        <f t="shared" si="2165"/>
        <v>6.3194444444444553E-2</v>
      </c>
      <c r="BA832" s="225">
        <f t="shared" si="2166"/>
        <v>1</v>
      </c>
      <c r="BB832" s="225">
        <f t="shared" si="2167"/>
        <v>31</v>
      </c>
      <c r="BC832" s="240">
        <v>1.0826388888888889</v>
      </c>
      <c r="BD832" s="240">
        <v>1.0826388888888889</v>
      </c>
      <c r="BE832" s="12">
        <f t="shared" si="2224"/>
        <v>0</v>
      </c>
      <c r="BF832" s="13">
        <f t="shared" si="2225"/>
        <v>0</v>
      </c>
      <c r="BG832" s="13">
        <f t="shared" si="2226"/>
        <v>0</v>
      </c>
      <c r="BH832" s="240">
        <v>1.0826388888888889</v>
      </c>
      <c r="BI832" s="240">
        <v>1.0826388888888889</v>
      </c>
      <c r="BJ832" s="240"/>
      <c r="BK832" s="69">
        <f t="shared" si="2227"/>
        <v>0</v>
      </c>
      <c r="BL832" s="13">
        <f t="shared" si="2228"/>
        <v>0</v>
      </c>
      <c r="BM832" s="13">
        <f t="shared" si="2229"/>
        <v>0</v>
      </c>
      <c r="BN832" s="240">
        <v>1.0902777777777779</v>
      </c>
      <c r="BO832" s="12">
        <f t="shared" si="2217"/>
        <v>7.6388888888889728E-3</v>
      </c>
      <c r="BP832" s="225">
        <f t="shared" si="2218"/>
        <v>0</v>
      </c>
      <c r="BQ832" s="225">
        <f t="shared" si="2219"/>
        <v>11</v>
      </c>
      <c r="BR832" s="240">
        <v>1.09375</v>
      </c>
      <c r="BS832" s="12">
        <f t="shared" si="2168"/>
        <v>3.4722222222220989E-3</v>
      </c>
      <c r="BT832" s="225">
        <f t="shared" si="2169"/>
        <v>0</v>
      </c>
      <c r="BU832" s="225">
        <f t="shared" si="2170"/>
        <v>5</v>
      </c>
      <c r="BV832" s="240">
        <v>1.09375</v>
      </c>
      <c r="BW832" s="240">
        <v>1.1041666666666667</v>
      </c>
      <c r="BX832" s="12">
        <f t="shared" si="2240"/>
        <v>1.0416666666666741E-2</v>
      </c>
      <c r="BY832" s="13">
        <f t="shared" si="2241"/>
        <v>0</v>
      </c>
      <c r="BZ832" s="13">
        <f t="shared" si="2242"/>
        <v>15</v>
      </c>
      <c r="CA832" s="226">
        <f t="shared" si="2243"/>
        <v>0.16666666666666674</v>
      </c>
      <c r="CB832" s="13">
        <f t="shared" si="2244"/>
        <v>4</v>
      </c>
      <c r="CC832" s="13">
        <f t="shared" si="2245"/>
        <v>0</v>
      </c>
      <c r="CD832" s="12">
        <f t="shared" si="2220"/>
        <v>5.2777777777777923E-2</v>
      </c>
      <c r="CE832" s="13">
        <f t="shared" si="2221"/>
        <v>1</v>
      </c>
      <c r="CF832" s="13">
        <f>MINUTE(CD832)</f>
        <v>16</v>
      </c>
      <c r="CG832" s="12">
        <f t="shared" si="2255"/>
        <v>2.3611111111111027E-2</v>
      </c>
      <c r="CH832" s="13">
        <f t="shared" si="2256"/>
        <v>0</v>
      </c>
      <c r="CI832" s="13">
        <f t="shared" si="2257"/>
        <v>34</v>
      </c>
      <c r="CJ832" s="12">
        <f t="shared" si="2246"/>
        <v>6.3194444444444553E-2</v>
      </c>
      <c r="CK832" s="13">
        <f t="shared" si="2247"/>
        <v>1</v>
      </c>
      <c r="CL832" s="13">
        <f t="shared" si="2248"/>
        <v>31</v>
      </c>
      <c r="CM832" s="62"/>
      <c r="CN832" s="62"/>
      <c r="CO832" s="62"/>
      <c r="CP832" s="12">
        <f t="shared" si="2222"/>
        <v>4.9305555555555665E-2</v>
      </c>
      <c r="CQ832" s="13">
        <f t="shared" si="2230"/>
        <v>1</v>
      </c>
      <c r="CR832" s="13">
        <f t="shared" si="2223"/>
        <v>11</v>
      </c>
      <c r="CS832" s="240">
        <v>0</v>
      </c>
      <c r="CT832" s="13">
        <f t="shared" si="2236"/>
        <v>0</v>
      </c>
      <c r="CU832" s="13">
        <f t="shared" si="2237"/>
        <v>0</v>
      </c>
      <c r="CV832" s="240">
        <v>0</v>
      </c>
      <c r="CW832" s="13">
        <f t="shared" si="2207"/>
        <v>0</v>
      </c>
      <c r="CX832" s="13">
        <f t="shared" si="2208"/>
        <v>0</v>
      </c>
      <c r="CY832" s="240">
        <v>0</v>
      </c>
      <c r="CZ832" s="13">
        <f t="shared" si="2209"/>
        <v>0</v>
      </c>
      <c r="DA832" s="13">
        <f t="shared" si="2210"/>
        <v>0</v>
      </c>
      <c r="DB832" s="240">
        <v>0</v>
      </c>
      <c r="DC832" s="13">
        <f t="shared" si="2211"/>
        <v>0</v>
      </c>
      <c r="DD832" s="13">
        <f t="shared" si="2212"/>
        <v>0</v>
      </c>
      <c r="DE832" s="240">
        <v>0</v>
      </c>
      <c r="DF832" s="13">
        <f t="shared" si="2258"/>
        <v>0</v>
      </c>
      <c r="DG832" s="13">
        <f t="shared" si="2259"/>
        <v>0</v>
      </c>
      <c r="DH832" s="240">
        <v>1.3888888888888888E-2</v>
      </c>
      <c r="DI832" s="13">
        <f t="shared" si="2249"/>
        <v>0</v>
      </c>
      <c r="DJ832" s="13">
        <f t="shared" si="2250"/>
        <v>20</v>
      </c>
      <c r="DK832" s="240">
        <v>0</v>
      </c>
      <c r="DL832" s="35">
        <f t="shared" si="2238"/>
        <v>0</v>
      </c>
      <c r="DM832" s="35">
        <f t="shared" si="2239"/>
        <v>0</v>
      </c>
      <c r="DN832" s="66">
        <f t="shared" si="2251"/>
        <v>2944855.9260000028</v>
      </c>
      <c r="DO832" s="74">
        <f t="shared" si="2252"/>
        <v>47296</v>
      </c>
      <c r="DP832" s="66">
        <f t="shared" si="2253"/>
        <v>65.781525423728809</v>
      </c>
      <c r="DQ832" s="63">
        <f t="shared" si="2254"/>
        <v>62.264375972598167</v>
      </c>
      <c r="DR832" s="66" t="e">
        <f t="shared" si="2197"/>
        <v>#NUM!</v>
      </c>
      <c r="DS832" s="96" t="e">
        <f t="shared" si="2198"/>
        <v>#NUM!</v>
      </c>
      <c r="DT832" s="66" t="e">
        <f t="shared" si="2199"/>
        <v>#NUM!</v>
      </c>
      <c r="DU832" s="66" t="e">
        <f t="shared" si="2200"/>
        <v>#NUM!</v>
      </c>
      <c r="FJ832" s="3">
        <f t="shared" si="2075"/>
        <v>7.986111111111116E-2</v>
      </c>
      <c r="FK832" s="3">
        <f>AC832-J832</f>
        <v>4.3750000000000067E-2</v>
      </c>
      <c r="FL832" s="3">
        <f>AQ832-AM832</f>
        <v>1.1805555555555625E-2</v>
      </c>
    </row>
    <row r="833" spans="1:168">
      <c r="A833" s="554">
        <f t="shared" si="2114"/>
        <v>832</v>
      </c>
      <c r="B833" s="235">
        <f t="shared" si="2076"/>
        <v>115</v>
      </c>
      <c r="C833" s="236">
        <v>40936</v>
      </c>
      <c r="D833" s="475">
        <v>1</v>
      </c>
      <c r="E833" s="238" t="s">
        <v>992</v>
      </c>
      <c r="F833" s="235">
        <v>1</v>
      </c>
      <c r="G833" s="239" t="s">
        <v>697</v>
      </c>
      <c r="H833" s="239" t="s">
        <v>394</v>
      </c>
      <c r="I833" s="239" t="s">
        <v>908</v>
      </c>
      <c r="J833" s="240">
        <v>4.1666666666666664E-2</v>
      </c>
      <c r="K833" s="237">
        <v>3881.11</v>
      </c>
      <c r="L833" s="239" t="s">
        <v>996</v>
      </c>
      <c r="M833" s="235">
        <v>59</v>
      </c>
      <c r="N833" s="235">
        <v>0</v>
      </c>
      <c r="O833" s="239"/>
      <c r="P833" s="240">
        <v>4.1666666666666664E-2</v>
      </c>
      <c r="Q833" s="240">
        <v>4.1666666666666664E-2</v>
      </c>
      <c r="R833" s="12">
        <f t="shared" ref="R833:R840" si="2262">Q833-P833</f>
        <v>0</v>
      </c>
      <c r="S833" s="13">
        <f t="shared" ref="S833:S840" si="2263">HOUR(R833)</f>
        <v>0</v>
      </c>
      <c r="T833" s="13">
        <f t="shared" si="2161"/>
        <v>0</v>
      </c>
      <c r="U833" s="240">
        <v>4.5138888888888888E-2</v>
      </c>
      <c r="V833" s="12">
        <f t="shared" si="2147"/>
        <v>3.4722222222222238E-3</v>
      </c>
      <c r="W833" s="13">
        <f t="shared" si="2201"/>
        <v>0</v>
      </c>
      <c r="X833" s="225">
        <f t="shared" si="2202"/>
        <v>5</v>
      </c>
      <c r="Y833" s="240">
        <v>5.5555555555555552E-2</v>
      </c>
      <c r="Z833" s="12">
        <f t="shared" si="2072"/>
        <v>1.0416666666666664E-2</v>
      </c>
      <c r="AA833" s="13">
        <f t="shared" si="2231"/>
        <v>0</v>
      </c>
      <c r="AB833" s="13">
        <f t="shared" si="2232"/>
        <v>15</v>
      </c>
      <c r="AC833" s="240">
        <v>9.0277777777777776E-2</v>
      </c>
      <c r="AD833" s="12">
        <f t="shared" ref="AD833:AD844" si="2264">AC833-Y833</f>
        <v>3.4722222222222224E-2</v>
      </c>
      <c r="AE833" s="13">
        <f t="shared" ref="AE833:AE844" si="2265">HOUR(AD833)</f>
        <v>0</v>
      </c>
      <c r="AF833" s="13">
        <f t="shared" ref="AF833:AF844" si="2266">MINUTE(AD833)</f>
        <v>50</v>
      </c>
      <c r="AG833" s="240">
        <v>9.0277777777777776E-2</v>
      </c>
      <c r="AH833" s="240">
        <v>0.125</v>
      </c>
      <c r="AI833" s="12">
        <f t="shared" si="2162"/>
        <v>3.4722222222222224E-2</v>
      </c>
      <c r="AJ833" s="225">
        <f t="shared" si="2260"/>
        <v>0</v>
      </c>
      <c r="AK833" s="225">
        <f t="shared" si="2261"/>
        <v>50</v>
      </c>
      <c r="AL833" s="240">
        <v>9.0277777777777776E-2</v>
      </c>
      <c r="AM833" s="240">
        <v>0.125</v>
      </c>
      <c r="AN833" s="12">
        <f t="shared" si="2233"/>
        <v>3.4722222222222224E-2</v>
      </c>
      <c r="AO833" s="13">
        <f t="shared" si="2234"/>
        <v>0</v>
      </c>
      <c r="AP833" s="13">
        <f t="shared" si="2235"/>
        <v>50</v>
      </c>
      <c r="AQ833" s="240">
        <v>9.0277777777777776E-2</v>
      </c>
      <c r="AR833" s="12">
        <f>AQ833-AH833</f>
        <v>-3.4722222222222224E-2</v>
      </c>
      <c r="AS833" s="225" t="e">
        <f>HOUR(AR833)</f>
        <v>#NUM!</v>
      </c>
      <c r="AT833" s="13" t="e">
        <f>MINUTE(AR833)</f>
        <v>#NUM!</v>
      </c>
      <c r="AU833" s="240">
        <v>9.7222222222222224E-2</v>
      </c>
      <c r="AV833" s="226">
        <f t="shared" si="2111"/>
        <v>6.9444444444444475E-3</v>
      </c>
      <c r="AW833" s="13">
        <f t="shared" si="2112"/>
        <v>0</v>
      </c>
      <c r="AX833" s="13">
        <f t="shared" si="2115"/>
        <v>10</v>
      </c>
      <c r="AY833" s="240">
        <v>0.38194444444444442</v>
      </c>
      <c r="AZ833" s="12">
        <f t="shared" si="2165"/>
        <v>0.28472222222222221</v>
      </c>
      <c r="BA833" s="225">
        <f t="shared" si="2166"/>
        <v>6</v>
      </c>
      <c r="BB833" s="225">
        <f t="shared" si="2167"/>
        <v>50</v>
      </c>
      <c r="BC833" s="240">
        <v>0.38194444444444442</v>
      </c>
      <c r="BD833" s="240">
        <v>0.38194444444444442</v>
      </c>
      <c r="BE833" s="12">
        <f t="shared" si="2224"/>
        <v>0</v>
      </c>
      <c r="BF833" s="13">
        <f t="shared" si="2225"/>
        <v>0</v>
      </c>
      <c r="BG833" s="13">
        <f t="shared" si="2226"/>
        <v>0</v>
      </c>
      <c r="BH833" s="240">
        <v>0.38194444444444442</v>
      </c>
      <c r="BI833" s="240">
        <v>0.38194444444444442</v>
      </c>
      <c r="BJ833" s="240"/>
      <c r="BK833" s="69">
        <f t="shared" si="2227"/>
        <v>0</v>
      </c>
      <c r="BL833" s="13">
        <f t="shared" si="2228"/>
        <v>0</v>
      </c>
      <c r="BM833" s="13">
        <f t="shared" si="2229"/>
        <v>0</v>
      </c>
      <c r="BN833" s="240">
        <v>0.38541666666666669</v>
      </c>
      <c r="BO833" s="12">
        <f t="shared" si="2217"/>
        <v>3.4722222222222654E-3</v>
      </c>
      <c r="BP833" s="225">
        <f t="shared" si="2218"/>
        <v>0</v>
      </c>
      <c r="BQ833" s="225">
        <f t="shared" si="2219"/>
        <v>5</v>
      </c>
      <c r="BR833" s="240">
        <v>0.3888888888888889</v>
      </c>
      <c r="BS833" s="12">
        <f t="shared" si="2168"/>
        <v>3.4722222222222099E-3</v>
      </c>
      <c r="BT833" s="225">
        <f t="shared" si="2169"/>
        <v>0</v>
      </c>
      <c r="BU833" s="225">
        <f t="shared" si="2170"/>
        <v>5</v>
      </c>
      <c r="BV833" s="240">
        <v>0.3888888888888889</v>
      </c>
      <c r="BW833" s="240">
        <v>0.39583333333333331</v>
      </c>
      <c r="BX833" s="12">
        <f t="shared" si="2240"/>
        <v>6.9444444444444198E-3</v>
      </c>
      <c r="BY833" s="13">
        <f t="shared" si="2241"/>
        <v>0</v>
      </c>
      <c r="BZ833" s="13">
        <f t="shared" si="2242"/>
        <v>10</v>
      </c>
      <c r="CA833" s="226">
        <f t="shared" si="2243"/>
        <v>0.35416666666666663</v>
      </c>
      <c r="CB833" s="13">
        <f t="shared" si="2244"/>
        <v>8</v>
      </c>
      <c r="CC833" s="13">
        <f t="shared" si="2245"/>
        <v>30</v>
      </c>
      <c r="CD833" s="12">
        <f t="shared" ref="CD833:CD855" si="2267">AD833+AR833+BO833+BS833</f>
        <v>6.9444444444444753E-3</v>
      </c>
      <c r="CE833" s="13">
        <f t="shared" ref="CE833:CE855" si="2268">HOUR(CD833)</f>
        <v>0</v>
      </c>
      <c r="CF833" s="13">
        <f t="shared" ref="CF833:CF855" si="2269">MINUTE(CD833)</f>
        <v>10</v>
      </c>
      <c r="CG833" s="12">
        <f t="shared" si="2255"/>
        <v>3.4722222222222224E-2</v>
      </c>
      <c r="CH833" s="13">
        <f t="shared" si="2256"/>
        <v>0</v>
      </c>
      <c r="CI833" s="13">
        <f t="shared" si="2257"/>
        <v>50</v>
      </c>
      <c r="CJ833" s="12">
        <f t="shared" si="2246"/>
        <v>0.28472222222222221</v>
      </c>
      <c r="CK833" s="13">
        <f t="shared" si="2247"/>
        <v>6</v>
      </c>
      <c r="CL833" s="13">
        <f t="shared" si="2248"/>
        <v>50</v>
      </c>
      <c r="CM833" s="62"/>
      <c r="CN833" s="62"/>
      <c r="CO833" s="62"/>
      <c r="CP833" s="12">
        <f t="shared" si="2222"/>
        <v>0</v>
      </c>
      <c r="CQ833" s="13">
        <f t="shared" si="2230"/>
        <v>0</v>
      </c>
      <c r="CR833" s="13">
        <f t="shared" si="2223"/>
        <v>0</v>
      </c>
      <c r="CS833" s="240">
        <v>0</v>
      </c>
      <c r="CT833" s="13">
        <f t="shared" si="2236"/>
        <v>0</v>
      </c>
      <c r="CU833" s="13">
        <f t="shared" si="2237"/>
        <v>0</v>
      </c>
      <c r="CV833" s="240">
        <v>0</v>
      </c>
      <c r="CW833" s="13">
        <f t="shared" ref="CW833:CW840" si="2270">HOUR(CV833)</f>
        <v>0</v>
      </c>
      <c r="CX833" s="13">
        <f t="shared" ref="CX833:CX840" si="2271">MINUTE(CV833)</f>
        <v>0</v>
      </c>
      <c r="CY833" s="240">
        <v>0</v>
      </c>
      <c r="CZ833" s="13">
        <f t="shared" ref="CZ833:CZ867" si="2272">HOUR(CY833)</f>
        <v>0</v>
      </c>
      <c r="DA833" s="13">
        <f t="shared" ref="DA833:DA867" si="2273">MINUTE(CY833)</f>
        <v>0</v>
      </c>
      <c r="DB833" s="240">
        <v>0.28472222222222221</v>
      </c>
      <c r="DC833" s="13">
        <f t="shared" si="2211"/>
        <v>6</v>
      </c>
      <c r="DD833" s="13">
        <f t="shared" si="2212"/>
        <v>50</v>
      </c>
      <c r="DE833" s="240">
        <v>0</v>
      </c>
      <c r="DF833" s="13">
        <f t="shared" si="2258"/>
        <v>0</v>
      </c>
      <c r="DG833" s="13">
        <f t="shared" si="2259"/>
        <v>0</v>
      </c>
      <c r="DH833" s="240">
        <v>0</v>
      </c>
      <c r="DI833" s="13">
        <f t="shared" si="2249"/>
        <v>0</v>
      </c>
      <c r="DJ833" s="13">
        <f t="shared" si="2250"/>
        <v>0</v>
      </c>
      <c r="DK833" s="240">
        <v>0</v>
      </c>
      <c r="DL833" s="35">
        <f t="shared" si="2238"/>
        <v>0</v>
      </c>
      <c r="DM833" s="35">
        <f t="shared" si="2239"/>
        <v>0</v>
      </c>
      <c r="DN833" s="66">
        <f t="shared" si="2251"/>
        <v>2948737.0360000026</v>
      </c>
      <c r="DO833" s="74">
        <f t="shared" si="2252"/>
        <v>47355</v>
      </c>
      <c r="DP833" s="66">
        <f t="shared" si="2253"/>
        <v>65.781525423728809</v>
      </c>
      <c r="DQ833" s="63">
        <f t="shared" si="2254"/>
        <v>62.268758019216612</v>
      </c>
      <c r="DR833" s="66" t="e">
        <f t="shared" si="2197"/>
        <v>#NUM!</v>
      </c>
      <c r="DS833" s="96" t="e">
        <f t="shared" si="2198"/>
        <v>#NUM!</v>
      </c>
      <c r="DT833" s="66" t="e">
        <f t="shared" si="2199"/>
        <v>#NUM!</v>
      </c>
      <c r="DU833" s="66" t="e">
        <f t="shared" si="2200"/>
        <v>#NUM!</v>
      </c>
      <c r="FJ833" s="3">
        <f t="shared" si="2075"/>
        <v>3.472222222222221E-2</v>
      </c>
    </row>
    <row r="834" spans="1:168" ht="30">
      <c r="A834" s="554">
        <f t="shared" si="2114"/>
        <v>833</v>
      </c>
      <c r="B834" s="235">
        <f t="shared" si="2076"/>
        <v>116</v>
      </c>
      <c r="C834" s="236">
        <v>40936</v>
      </c>
      <c r="D834" s="475">
        <v>1</v>
      </c>
      <c r="E834" s="238" t="s">
        <v>863</v>
      </c>
      <c r="F834" s="235">
        <v>38</v>
      </c>
      <c r="G834" s="239" t="s">
        <v>38</v>
      </c>
      <c r="H834" s="239" t="s">
        <v>994</v>
      </c>
      <c r="I834" s="239" t="s">
        <v>995</v>
      </c>
      <c r="J834" s="240">
        <v>0.32291666666666669</v>
      </c>
      <c r="K834" s="237">
        <v>2900.94</v>
      </c>
      <c r="L834" s="239" t="s">
        <v>998</v>
      </c>
      <c r="M834" s="235">
        <v>48</v>
      </c>
      <c r="N834" s="235">
        <v>11</v>
      </c>
      <c r="O834" s="239"/>
      <c r="P834" s="240">
        <v>0.32291666666666669</v>
      </c>
      <c r="Q834" s="240">
        <v>0.32291666666666669</v>
      </c>
      <c r="R834" s="12">
        <f t="shared" si="2262"/>
        <v>0</v>
      </c>
      <c r="S834" s="13">
        <f t="shared" si="2263"/>
        <v>0</v>
      </c>
      <c r="T834" s="13">
        <f t="shared" si="2161"/>
        <v>0</v>
      </c>
      <c r="U834" s="240">
        <v>0.3298611111111111</v>
      </c>
      <c r="V834" s="12">
        <f t="shared" si="2147"/>
        <v>6.9444444444444198E-3</v>
      </c>
      <c r="W834" s="13">
        <f t="shared" si="2201"/>
        <v>0</v>
      </c>
      <c r="X834" s="225">
        <f t="shared" si="2202"/>
        <v>10</v>
      </c>
      <c r="Y834" s="240">
        <v>0.33680555555555558</v>
      </c>
      <c r="Z834" s="12">
        <f t="shared" si="2072"/>
        <v>6.9444444444444753E-3</v>
      </c>
      <c r="AA834" s="13">
        <f t="shared" si="2231"/>
        <v>0</v>
      </c>
      <c r="AB834" s="13">
        <f t="shared" si="2232"/>
        <v>10</v>
      </c>
      <c r="AC834" s="240">
        <v>0.36458333333333331</v>
      </c>
      <c r="AD834" s="12">
        <f t="shared" si="2264"/>
        <v>2.7777777777777735E-2</v>
      </c>
      <c r="AE834" s="13">
        <f t="shared" si="2265"/>
        <v>0</v>
      </c>
      <c r="AF834" s="13">
        <f t="shared" si="2266"/>
        <v>40</v>
      </c>
      <c r="AG834" s="240">
        <v>0.36805555555555558</v>
      </c>
      <c r="AH834" s="240">
        <v>0.43055555555555558</v>
      </c>
      <c r="AI834" s="12">
        <f t="shared" si="2162"/>
        <v>6.25E-2</v>
      </c>
      <c r="AJ834" s="225">
        <f t="shared" si="2260"/>
        <v>1</v>
      </c>
      <c r="AK834" s="225">
        <f t="shared" si="2261"/>
        <v>30</v>
      </c>
      <c r="AL834" s="240">
        <v>0.36805555555555558</v>
      </c>
      <c r="AM834" s="240">
        <v>0.43055555555555558</v>
      </c>
      <c r="AN834" s="12">
        <f t="shared" si="2233"/>
        <v>6.25E-2</v>
      </c>
      <c r="AO834" s="13">
        <f t="shared" si="2234"/>
        <v>1</v>
      </c>
      <c r="AP834" s="13">
        <f t="shared" si="2235"/>
        <v>30</v>
      </c>
      <c r="AQ834" s="240">
        <v>0.44444444444444442</v>
      </c>
      <c r="AR834" s="12">
        <f>AQ834-AH834</f>
        <v>1.388888888888884E-2</v>
      </c>
      <c r="AS834" s="225">
        <f>HOUR(AR834)</f>
        <v>0</v>
      </c>
      <c r="AT834" s="13">
        <f>MINUTE(AR834)</f>
        <v>20</v>
      </c>
      <c r="AU834" s="240">
        <v>0.4458333333333333</v>
      </c>
      <c r="AV834" s="226">
        <f t="shared" si="2111"/>
        <v>1.388888888888884E-3</v>
      </c>
      <c r="AW834" s="13">
        <f t="shared" si="2112"/>
        <v>0</v>
      </c>
      <c r="AX834" s="13">
        <f t="shared" si="2115"/>
        <v>2</v>
      </c>
      <c r="AY834" s="240">
        <v>0.64583333333333337</v>
      </c>
      <c r="AZ834" s="12">
        <f t="shared" si="2165"/>
        <v>0.20000000000000007</v>
      </c>
      <c r="BA834" s="225">
        <f t="shared" si="2166"/>
        <v>4</v>
      </c>
      <c r="BB834" s="225">
        <f t="shared" si="2167"/>
        <v>48</v>
      </c>
      <c r="BC834" s="240">
        <v>0.64583333333333337</v>
      </c>
      <c r="BD834" s="240">
        <v>0.64583333333333337</v>
      </c>
      <c r="BE834" s="12">
        <f t="shared" si="2224"/>
        <v>0</v>
      </c>
      <c r="BF834" s="13">
        <f t="shared" si="2225"/>
        <v>0</v>
      </c>
      <c r="BG834" s="13">
        <f t="shared" si="2226"/>
        <v>0</v>
      </c>
      <c r="BH834" s="240">
        <v>0.64583333333333337</v>
      </c>
      <c r="BI834" s="240">
        <v>0.64583333333333337</v>
      </c>
      <c r="BJ834" s="240"/>
      <c r="BK834" s="69">
        <f t="shared" si="2227"/>
        <v>0</v>
      </c>
      <c r="BL834" s="13">
        <f t="shared" si="2228"/>
        <v>0</v>
      </c>
      <c r="BM834" s="13">
        <f t="shared" si="2229"/>
        <v>0</v>
      </c>
      <c r="BN834" s="240">
        <v>0.65277777777777779</v>
      </c>
      <c r="BO834" s="12">
        <f t="shared" si="2217"/>
        <v>6.9444444444444198E-3</v>
      </c>
      <c r="BP834" s="225">
        <f t="shared" si="2218"/>
        <v>0</v>
      </c>
      <c r="BQ834" s="225">
        <f t="shared" si="2219"/>
        <v>10</v>
      </c>
      <c r="BR834" s="240">
        <v>0.65625</v>
      </c>
      <c r="BS834" s="12">
        <f t="shared" si="2168"/>
        <v>3.4722222222222099E-3</v>
      </c>
      <c r="BT834" s="225">
        <f t="shared" si="2169"/>
        <v>0</v>
      </c>
      <c r="BU834" s="225">
        <f t="shared" si="2170"/>
        <v>5</v>
      </c>
      <c r="BV834" s="240">
        <v>0.65625</v>
      </c>
      <c r="BW834" s="240">
        <v>0.66666666666666663</v>
      </c>
      <c r="BX834" s="12">
        <f t="shared" si="2240"/>
        <v>1.041666666666663E-2</v>
      </c>
      <c r="BY834" s="13">
        <f t="shared" si="2241"/>
        <v>0</v>
      </c>
      <c r="BZ834" s="13">
        <f t="shared" si="2242"/>
        <v>15</v>
      </c>
      <c r="CA834" s="226">
        <f t="shared" si="2243"/>
        <v>0.34374999999999994</v>
      </c>
      <c r="CB834" s="13">
        <f t="shared" si="2244"/>
        <v>8</v>
      </c>
      <c r="CC834" s="13">
        <f t="shared" si="2245"/>
        <v>15</v>
      </c>
      <c r="CD834" s="12">
        <f t="shared" si="2267"/>
        <v>5.2083333333333204E-2</v>
      </c>
      <c r="CE834" s="13">
        <f t="shared" si="2268"/>
        <v>1</v>
      </c>
      <c r="CF834" s="13">
        <f t="shared" si="2269"/>
        <v>15</v>
      </c>
      <c r="CG834" s="12">
        <f t="shared" si="2255"/>
        <v>6.25E-2</v>
      </c>
      <c r="CH834" s="13">
        <f t="shared" si="2256"/>
        <v>1</v>
      </c>
      <c r="CI834" s="13">
        <f t="shared" si="2257"/>
        <v>30</v>
      </c>
      <c r="CJ834" s="12">
        <f t="shared" si="2246"/>
        <v>0.20000000000000007</v>
      </c>
      <c r="CK834" s="13">
        <f t="shared" si="2247"/>
        <v>4</v>
      </c>
      <c r="CL834" s="13">
        <f t="shared" si="2248"/>
        <v>48</v>
      </c>
      <c r="CM834" s="62"/>
      <c r="CN834" s="62"/>
      <c r="CO834" s="62"/>
      <c r="CP834" s="12">
        <f t="shared" si="2222"/>
        <v>0.13611111111111118</v>
      </c>
      <c r="CQ834" s="13">
        <f t="shared" si="2230"/>
        <v>3</v>
      </c>
      <c r="CR834" s="13">
        <f t="shared" si="2223"/>
        <v>16</v>
      </c>
      <c r="CS834" s="240">
        <v>0</v>
      </c>
      <c r="CT834" s="13">
        <f t="shared" si="2236"/>
        <v>0</v>
      </c>
      <c r="CU834" s="13">
        <f t="shared" si="2237"/>
        <v>0</v>
      </c>
      <c r="CV834" s="240">
        <v>4.1666666666666666E-3</v>
      </c>
      <c r="CW834" s="13">
        <f t="shared" si="2270"/>
        <v>0</v>
      </c>
      <c r="CX834" s="13">
        <f t="shared" si="2271"/>
        <v>6</v>
      </c>
      <c r="CY834" s="240">
        <v>0</v>
      </c>
      <c r="CZ834" s="13">
        <f t="shared" si="2272"/>
        <v>0</v>
      </c>
      <c r="DA834" s="13">
        <f t="shared" si="2273"/>
        <v>0</v>
      </c>
      <c r="DB834" s="240">
        <v>5.5555555555555552E-2</v>
      </c>
      <c r="DC834" s="13">
        <f t="shared" si="2211"/>
        <v>1</v>
      </c>
      <c r="DD834" s="13">
        <f t="shared" si="2212"/>
        <v>20</v>
      </c>
      <c r="DE834" s="240">
        <v>4.1666666666666666E-3</v>
      </c>
      <c r="DF834" s="13">
        <f t="shared" si="2258"/>
        <v>0</v>
      </c>
      <c r="DG834" s="13">
        <f t="shared" si="2259"/>
        <v>6</v>
      </c>
      <c r="DH834" s="240">
        <v>0</v>
      </c>
      <c r="DI834" s="13">
        <f t="shared" si="2249"/>
        <v>0</v>
      </c>
      <c r="DJ834" s="13">
        <f t="shared" si="2250"/>
        <v>0</v>
      </c>
      <c r="DK834" s="240">
        <v>0</v>
      </c>
      <c r="DL834" s="35">
        <f t="shared" si="2238"/>
        <v>0</v>
      </c>
      <c r="DM834" s="35">
        <f t="shared" si="2239"/>
        <v>0</v>
      </c>
      <c r="DN834" s="66">
        <f t="shared" si="2251"/>
        <v>2951637.9760000026</v>
      </c>
      <c r="DO834" s="74">
        <f t="shared" si="2252"/>
        <v>47403</v>
      </c>
      <c r="DP834" s="66">
        <f t="shared" si="2253"/>
        <v>60.436250000000001</v>
      </c>
      <c r="DQ834" s="63">
        <f t="shared" si="2254"/>
        <v>62.266902432335563</v>
      </c>
      <c r="DR834" s="66" t="e">
        <f t="shared" si="2197"/>
        <v>#NUM!</v>
      </c>
      <c r="DS834" s="96" t="e">
        <f t="shared" si="2198"/>
        <v>#NUM!</v>
      </c>
      <c r="DT834" s="66" t="e">
        <f t="shared" si="2199"/>
        <v>#NUM!</v>
      </c>
      <c r="DU834" s="66" t="e">
        <f t="shared" si="2200"/>
        <v>#NUM!</v>
      </c>
      <c r="FJ834" s="3">
        <f t="shared" si="2075"/>
        <v>8.1249999999999878E-2</v>
      </c>
    </row>
    <row r="835" spans="1:168">
      <c r="A835" s="554">
        <f t="shared" si="2114"/>
        <v>834</v>
      </c>
      <c r="B835" s="235">
        <f t="shared" si="2076"/>
        <v>117</v>
      </c>
      <c r="C835" s="236">
        <v>40936</v>
      </c>
      <c r="D835" s="475">
        <v>1</v>
      </c>
      <c r="E835" s="238" t="s">
        <v>983</v>
      </c>
      <c r="F835" s="235">
        <v>1</v>
      </c>
      <c r="G835" s="239" t="s">
        <v>445</v>
      </c>
      <c r="H835" s="239" t="s">
        <v>288</v>
      </c>
      <c r="I835" s="239" t="s">
        <v>896</v>
      </c>
      <c r="J835" s="240">
        <v>0.54513888888888895</v>
      </c>
      <c r="K835" s="237">
        <v>3480.15</v>
      </c>
      <c r="L835" s="239" t="s">
        <v>997</v>
      </c>
      <c r="M835" s="235">
        <v>54</v>
      </c>
      <c r="N835" s="235">
        <v>5</v>
      </c>
      <c r="O835" s="239"/>
      <c r="P835" s="240">
        <v>0.54513888888888895</v>
      </c>
      <c r="Q835" s="240">
        <v>0.54513888888888895</v>
      </c>
      <c r="R835" s="12">
        <f t="shared" si="2262"/>
        <v>0</v>
      </c>
      <c r="S835" s="13">
        <f t="shared" si="2263"/>
        <v>0</v>
      </c>
      <c r="T835" s="13">
        <f t="shared" si="2161"/>
        <v>0</v>
      </c>
      <c r="U835" s="240">
        <v>0.54861111111111105</v>
      </c>
      <c r="V835" s="12">
        <f t="shared" si="2147"/>
        <v>3.4722222222220989E-3</v>
      </c>
      <c r="W835" s="13">
        <f t="shared" si="2201"/>
        <v>0</v>
      </c>
      <c r="X835" s="225">
        <f t="shared" si="2202"/>
        <v>5</v>
      </c>
      <c r="Y835" s="240">
        <v>0.5625</v>
      </c>
      <c r="Z835" s="12">
        <f t="shared" si="2072"/>
        <v>1.3888888888888951E-2</v>
      </c>
      <c r="AA835" s="13">
        <f t="shared" si="2231"/>
        <v>0</v>
      </c>
      <c r="AB835" s="13">
        <f t="shared" si="2232"/>
        <v>20</v>
      </c>
      <c r="AC835" s="240">
        <v>0.59027777777777779</v>
      </c>
      <c r="AD835" s="12">
        <f t="shared" si="2264"/>
        <v>2.777777777777779E-2</v>
      </c>
      <c r="AE835" s="13">
        <f t="shared" si="2265"/>
        <v>0</v>
      </c>
      <c r="AF835" s="13">
        <f t="shared" si="2266"/>
        <v>40</v>
      </c>
      <c r="AG835" s="240">
        <v>0.59375</v>
      </c>
      <c r="AH835" s="240">
        <v>0.62847222222222221</v>
      </c>
      <c r="AI835" s="12">
        <f t="shared" si="2162"/>
        <v>3.472222222222221E-2</v>
      </c>
      <c r="AJ835" s="225">
        <f t="shared" si="2260"/>
        <v>0</v>
      </c>
      <c r="AK835" s="225">
        <f t="shared" si="2261"/>
        <v>50</v>
      </c>
      <c r="AL835" s="240">
        <v>0.59375</v>
      </c>
      <c r="AM835" s="240">
        <v>0.62847222222222221</v>
      </c>
      <c r="AN835" s="12">
        <f t="shared" si="2233"/>
        <v>3.472222222222221E-2</v>
      </c>
      <c r="AO835" s="13">
        <f t="shared" si="2234"/>
        <v>0</v>
      </c>
      <c r="AP835" s="13">
        <f t="shared" si="2235"/>
        <v>50</v>
      </c>
      <c r="AQ835" s="240">
        <v>0.59375</v>
      </c>
      <c r="AR835" s="12">
        <f>AQ835-AH835</f>
        <v>-3.472222222222221E-2</v>
      </c>
      <c r="AS835" s="225" t="e">
        <f>HOUR(AR835)</f>
        <v>#NUM!</v>
      </c>
      <c r="AT835" s="13" t="e">
        <f>MINUTE(AR835)</f>
        <v>#NUM!</v>
      </c>
      <c r="AU835" s="240">
        <v>0.63541666666666663</v>
      </c>
      <c r="AV835" s="226">
        <f t="shared" si="2111"/>
        <v>4.166666666666663E-2</v>
      </c>
      <c r="AW835" s="13">
        <f t="shared" si="2112"/>
        <v>1</v>
      </c>
      <c r="AX835" s="13">
        <f t="shared" si="2115"/>
        <v>0</v>
      </c>
      <c r="AY835" s="240">
        <v>0.94444444444444453</v>
      </c>
      <c r="AZ835" s="12">
        <f t="shared" si="2165"/>
        <v>0.3090277777777779</v>
      </c>
      <c r="BA835" s="225">
        <f t="shared" si="2166"/>
        <v>7</v>
      </c>
      <c r="BB835" s="225">
        <f t="shared" si="2167"/>
        <v>25</v>
      </c>
      <c r="BC835" s="240">
        <v>0.94444444444444453</v>
      </c>
      <c r="BD835" s="240">
        <v>0.94444444444444453</v>
      </c>
      <c r="BE835" s="12">
        <f t="shared" si="2224"/>
        <v>0</v>
      </c>
      <c r="BF835" s="13">
        <f t="shared" si="2225"/>
        <v>0</v>
      </c>
      <c r="BG835" s="13">
        <f t="shared" si="2226"/>
        <v>0</v>
      </c>
      <c r="BH835" s="240">
        <v>0.94444444444444453</v>
      </c>
      <c r="BI835" s="240">
        <v>0.94444444444444453</v>
      </c>
      <c r="BJ835" s="240"/>
      <c r="BK835" s="69">
        <f t="shared" si="2227"/>
        <v>0</v>
      </c>
      <c r="BL835" s="13">
        <f t="shared" si="2228"/>
        <v>0</v>
      </c>
      <c r="BM835" s="13">
        <f t="shared" si="2229"/>
        <v>0</v>
      </c>
      <c r="BN835" s="240">
        <v>0.95138888888888884</v>
      </c>
      <c r="BO835" s="12">
        <f t="shared" si="2217"/>
        <v>6.9444444444443088E-3</v>
      </c>
      <c r="BP835" s="225">
        <f t="shared" si="2218"/>
        <v>0</v>
      </c>
      <c r="BQ835" s="225">
        <f t="shared" si="2219"/>
        <v>10</v>
      </c>
      <c r="BR835" s="240">
        <v>0.95486111111111116</v>
      </c>
      <c r="BS835" s="12">
        <f t="shared" si="2168"/>
        <v>3.4722222222223209E-3</v>
      </c>
      <c r="BT835" s="225">
        <f t="shared" si="2169"/>
        <v>0</v>
      </c>
      <c r="BU835" s="225">
        <f t="shared" si="2170"/>
        <v>5</v>
      </c>
      <c r="BV835" s="240">
        <v>0.95486111111111116</v>
      </c>
      <c r="BW835" s="240">
        <v>0.95833333333333337</v>
      </c>
      <c r="BX835" s="12">
        <f t="shared" si="2240"/>
        <v>3.4722222222222099E-3</v>
      </c>
      <c r="BY835" s="13">
        <f t="shared" si="2241"/>
        <v>0</v>
      </c>
      <c r="BZ835" s="13">
        <f t="shared" si="2242"/>
        <v>5</v>
      </c>
      <c r="CA835" s="226">
        <f t="shared" si="2243"/>
        <v>0.41319444444444442</v>
      </c>
      <c r="CB835" s="13">
        <f t="shared" si="2244"/>
        <v>9</v>
      </c>
      <c r="CC835" s="13">
        <f t="shared" si="2245"/>
        <v>55</v>
      </c>
      <c r="CD835" s="12">
        <f t="shared" si="2267"/>
        <v>3.4722222222222099E-3</v>
      </c>
      <c r="CE835" s="13">
        <f t="shared" si="2268"/>
        <v>0</v>
      </c>
      <c r="CF835" s="13">
        <f t="shared" si="2269"/>
        <v>5</v>
      </c>
      <c r="CG835" s="12">
        <f t="shared" si="2255"/>
        <v>3.472222222222221E-2</v>
      </c>
      <c r="CH835" s="13">
        <f t="shared" si="2256"/>
        <v>0</v>
      </c>
      <c r="CI835" s="13">
        <f t="shared" si="2257"/>
        <v>50</v>
      </c>
      <c r="CJ835" s="12">
        <f t="shared" si="2246"/>
        <v>0.3090277777777779</v>
      </c>
      <c r="CK835" s="13">
        <f t="shared" si="2247"/>
        <v>7</v>
      </c>
      <c r="CL835" s="13">
        <f t="shared" si="2248"/>
        <v>25</v>
      </c>
      <c r="CM835" s="62"/>
      <c r="CN835" s="62"/>
      <c r="CO835" s="62"/>
      <c r="CP835" s="12">
        <f t="shared" si="2222"/>
        <v>0</v>
      </c>
      <c r="CQ835" s="13">
        <f t="shared" si="2230"/>
        <v>0</v>
      </c>
      <c r="CR835" s="13">
        <f t="shared" si="2223"/>
        <v>0</v>
      </c>
      <c r="CS835" s="240">
        <v>0</v>
      </c>
      <c r="CT835" s="13">
        <f t="shared" si="2236"/>
        <v>0</v>
      </c>
      <c r="CU835" s="13">
        <f t="shared" si="2237"/>
        <v>0</v>
      </c>
      <c r="CV835" s="240">
        <v>0</v>
      </c>
      <c r="CW835" s="13">
        <f t="shared" si="2270"/>
        <v>0</v>
      </c>
      <c r="CX835" s="13">
        <f t="shared" si="2271"/>
        <v>0</v>
      </c>
      <c r="CY835" s="240">
        <v>0</v>
      </c>
      <c r="CZ835" s="13">
        <f t="shared" si="2272"/>
        <v>0</v>
      </c>
      <c r="DA835" s="13">
        <f t="shared" si="2273"/>
        <v>0</v>
      </c>
      <c r="DB835" s="240">
        <v>0.30902777777777779</v>
      </c>
      <c r="DC835" s="13">
        <f t="shared" si="2211"/>
        <v>7</v>
      </c>
      <c r="DD835" s="13">
        <f t="shared" si="2212"/>
        <v>25</v>
      </c>
      <c r="DE835" s="240">
        <v>0</v>
      </c>
      <c r="DF835" s="13">
        <f t="shared" si="2258"/>
        <v>0</v>
      </c>
      <c r="DG835" s="13">
        <f t="shared" si="2259"/>
        <v>0</v>
      </c>
      <c r="DH835" s="240">
        <v>0</v>
      </c>
      <c r="DI835" s="13">
        <f t="shared" si="2249"/>
        <v>0</v>
      </c>
      <c r="DJ835" s="13">
        <f t="shared" si="2250"/>
        <v>0</v>
      </c>
      <c r="DK835" s="240">
        <v>0</v>
      </c>
      <c r="DL835" s="35">
        <f t="shared" si="2238"/>
        <v>0</v>
      </c>
      <c r="DM835" s="35">
        <f t="shared" si="2239"/>
        <v>0</v>
      </c>
      <c r="DN835" s="66">
        <f t="shared" si="2251"/>
        <v>2955118.1260000025</v>
      </c>
      <c r="DO835" s="74">
        <f t="shared" si="2252"/>
        <v>47457</v>
      </c>
      <c r="DP835" s="66">
        <f t="shared" si="2253"/>
        <v>64.447222222222223</v>
      </c>
      <c r="DQ835" s="63">
        <f t="shared" si="2254"/>
        <v>62.26938335756585</v>
      </c>
      <c r="DR835" s="66" t="e">
        <f t="shared" si="2197"/>
        <v>#NUM!</v>
      </c>
      <c r="DS835" s="96" t="e">
        <f t="shared" si="2198"/>
        <v>#NUM!</v>
      </c>
      <c r="DT835" s="66" t="e">
        <f t="shared" si="2199"/>
        <v>#NUM!</v>
      </c>
      <c r="DU835" s="66" t="e">
        <f t="shared" si="2200"/>
        <v>#NUM!</v>
      </c>
      <c r="FJ835" s="3">
        <f t="shared" si="2075"/>
        <v>6.9444444444444309E-2</v>
      </c>
    </row>
    <row r="836" spans="1:168">
      <c r="A836" s="554">
        <f t="shared" si="2114"/>
        <v>835</v>
      </c>
      <c r="B836" s="235">
        <f t="shared" si="2076"/>
        <v>118</v>
      </c>
      <c r="C836" s="236">
        <v>40936</v>
      </c>
      <c r="D836" s="475">
        <v>1</v>
      </c>
      <c r="E836" s="238" t="s">
        <v>993</v>
      </c>
      <c r="F836" s="235">
        <v>1</v>
      </c>
      <c r="G836" s="239" t="s">
        <v>445</v>
      </c>
      <c r="H836" s="239" t="s">
        <v>288</v>
      </c>
      <c r="I836" s="239" t="s">
        <v>896</v>
      </c>
      <c r="J836" s="240">
        <v>0.875</v>
      </c>
      <c r="K836" s="237">
        <v>3633.36</v>
      </c>
      <c r="L836" s="239" t="s">
        <v>33</v>
      </c>
      <c r="M836" s="235">
        <v>56</v>
      </c>
      <c r="N836" s="235">
        <v>0</v>
      </c>
      <c r="O836" s="239"/>
      <c r="P836" s="240">
        <v>0.875</v>
      </c>
      <c r="Q836" s="240">
        <v>0.875</v>
      </c>
      <c r="R836" s="12">
        <f t="shared" si="2262"/>
        <v>0</v>
      </c>
      <c r="S836" s="13">
        <f t="shared" si="2263"/>
        <v>0</v>
      </c>
      <c r="T836" s="13">
        <f t="shared" si="2161"/>
        <v>0</v>
      </c>
      <c r="U836" s="240">
        <v>0.87847222222222221</v>
      </c>
      <c r="V836" s="12">
        <f t="shared" si="2147"/>
        <v>3.4722222222222099E-3</v>
      </c>
      <c r="W836" s="13">
        <f t="shared" si="2201"/>
        <v>0</v>
      </c>
      <c r="X836" s="225">
        <f t="shared" si="2202"/>
        <v>5</v>
      </c>
      <c r="Y836" s="240">
        <v>0.88541666666666663</v>
      </c>
      <c r="Z836" s="12">
        <f t="shared" si="2072"/>
        <v>6.9444444444444198E-3</v>
      </c>
      <c r="AA836" s="13">
        <f t="shared" si="2231"/>
        <v>0</v>
      </c>
      <c r="AB836" s="13">
        <f t="shared" si="2232"/>
        <v>10</v>
      </c>
      <c r="AC836" s="240">
        <v>0.92361111111111116</v>
      </c>
      <c r="AD836" s="12">
        <f t="shared" si="2264"/>
        <v>3.8194444444444531E-2</v>
      </c>
      <c r="AE836" s="13">
        <f t="shared" si="2265"/>
        <v>0</v>
      </c>
      <c r="AF836" s="13">
        <f t="shared" si="2266"/>
        <v>55</v>
      </c>
      <c r="AG836" s="240">
        <v>0.92708333333333337</v>
      </c>
      <c r="AH836" s="240">
        <v>0.98611111111111116</v>
      </c>
      <c r="AI836" s="12">
        <f t="shared" si="2162"/>
        <v>5.902777777777779E-2</v>
      </c>
      <c r="AJ836" s="225">
        <f t="shared" si="2260"/>
        <v>1</v>
      </c>
      <c r="AK836" s="225">
        <f t="shared" si="2261"/>
        <v>25</v>
      </c>
      <c r="AL836" s="240">
        <v>0.92708333333333337</v>
      </c>
      <c r="AM836" s="240">
        <v>0.98611111111111116</v>
      </c>
      <c r="AN836" s="12">
        <f t="shared" si="2233"/>
        <v>5.902777777777779E-2</v>
      </c>
      <c r="AO836" s="13">
        <f t="shared" si="2234"/>
        <v>1</v>
      </c>
      <c r="AP836" s="13">
        <f t="shared" si="2235"/>
        <v>25</v>
      </c>
      <c r="AQ836" s="240">
        <v>0.98958333333333337</v>
      </c>
      <c r="AR836" s="12">
        <f>AQ836-AH836</f>
        <v>3.4722222222222099E-3</v>
      </c>
      <c r="AS836" s="225">
        <f>HOUR(AR836)</f>
        <v>0</v>
      </c>
      <c r="AT836" s="13">
        <f>MINUTE(AR836)</f>
        <v>5</v>
      </c>
      <c r="AU836" s="240">
        <v>0.9902777777777777</v>
      </c>
      <c r="AV836" s="226">
        <f t="shared" si="2111"/>
        <v>6.9444444444433095E-4</v>
      </c>
      <c r="AW836" s="13">
        <f t="shared" si="2112"/>
        <v>0</v>
      </c>
      <c r="AX836" s="13">
        <f t="shared" si="2115"/>
        <v>1</v>
      </c>
      <c r="AY836" s="240">
        <v>1.0590277777777779</v>
      </c>
      <c r="AZ836" s="12">
        <f t="shared" si="2165"/>
        <v>6.87500000000002E-2</v>
      </c>
      <c r="BA836" s="225">
        <f t="shared" si="2166"/>
        <v>1</v>
      </c>
      <c r="BB836" s="225">
        <f t="shared" si="2167"/>
        <v>39</v>
      </c>
      <c r="BC836" s="240">
        <v>1.0590277777777779</v>
      </c>
      <c r="BD836" s="240">
        <v>1.0590277777777779</v>
      </c>
      <c r="BE836" s="12">
        <f t="shared" si="2224"/>
        <v>0</v>
      </c>
      <c r="BF836" s="13">
        <f t="shared" si="2225"/>
        <v>0</v>
      </c>
      <c r="BG836" s="13">
        <f t="shared" si="2226"/>
        <v>0</v>
      </c>
      <c r="BH836" s="240">
        <v>1.0590277777777779</v>
      </c>
      <c r="BI836" s="240">
        <v>1.0590277777777779</v>
      </c>
      <c r="BJ836" s="240"/>
      <c r="BK836" s="69">
        <f t="shared" si="2227"/>
        <v>0</v>
      </c>
      <c r="BL836" s="13">
        <f t="shared" si="2228"/>
        <v>0</v>
      </c>
      <c r="BM836" s="13">
        <f t="shared" si="2229"/>
        <v>0</v>
      </c>
      <c r="BN836" s="240">
        <v>1.0659722222222221</v>
      </c>
      <c r="BO836" s="12">
        <f t="shared" si="2217"/>
        <v>6.9444444444441977E-3</v>
      </c>
      <c r="BP836" s="225">
        <f t="shared" si="2218"/>
        <v>0</v>
      </c>
      <c r="BQ836" s="225">
        <f t="shared" si="2219"/>
        <v>10</v>
      </c>
      <c r="BR836" s="240">
        <v>1.0694444444444444</v>
      </c>
      <c r="BS836" s="12">
        <f t="shared" si="2168"/>
        <v>3.4722222222223209E-3</v>
      </c>
      <c r="BT836" s="225">
        <f t="shared" si="2169"/>
        <v>0</v>
      </c>
      <c r="BU836" s="225">
        <f t="shared" si="2170"/>
        <v>5</v>
      </c>
      <c r="BV836" s="240">
        <v>1.0694444444444444</v>
      </c>
      <c r="BW836" s="240">
        <v>1.0833333333333333</v>
      </c>
      <c r="BX836" s="12">
        <f t="shared" si="2240"/>
        <v>1.388888888888884E-2</v>
      </c>
      <c r="BY836" s="13">
        <f t="shared" si="2241"/>
        <v>0</v>
      </c>
      <c r="BZ836" s="13">
        <f t="shared" si="2242"/>
        <v>20</v>
      </c>
      <c r="CA836" s="226">
        <f t="shared" si="2243"/>
        <v>0.20833333333333326</v>
      </c>
      <c r="CB836" s="13">
        <f t="shared" si="2244"/>
        <v>5</v>
      </c>
      <c r="CC836" s="13">
        <f t="shared" si="2245"/>
        <v>0</v>
      </c>
      <c r="CD836" s="12">
        <f t="shared" si="2267"/>
        <v>5.2083333333333259E-2</v>
      </c>
      <c r="CE836" s="13">
        <f t="shared" si="2268"/>
        <v>1</v>
      </c>
      <c r="CF836" s="13">
        <f t="shared" si="2269"/>
        <v>15</v>
      </c>
      <c r="CG836" s="12">
        <f t="shared" si="2255"/>
        <v>5.902777777777779E-2</v>
      </c>
      <c r="CH836" s="13">
        <f t="shared" si="2256"/>
        <v>1</v>
      </c>
      <c r="CI836" s="13">
        <f t="shared" si="2257"/>
        <v>25</v>
      </c>
      <c r="CJ836" s="12">
        <f t="shared" si="2246"/>
        <v>6.87500000000002E-2</v>
      </c>
      <c r="CK836" s="13">
        <f t="shared" si="2247"/>
        <v>1</v>
      </c>
      <c r="CL836" s="13">
        <f t="shared" si="2248"/>
        <v>39</v>
      </c>
      <c r="CM836" s="62"/>
      <c r="CN836" s="62"/>
      <c r="CO836" s="62"/>
      <c r="CP836" s="12">
        <f t="shared" si="2222"/>
        <v>5.9722222222222419E-2</v>
      </c>
      <c r="CQ836" s="13">
        <f t="shared" si="2230"/>
        <v>1</v>
      </c>
      <c r="CR836" s="13">
        <f t="shared" si="2223"/>
        <v>26</v>
      </c>
      <c r="CS836" s="240">
        <v>0</v>
      </c>
      <c r="CT836" s="13">
        <f t="shared" si="2236"/>
        <v>0</v>
      </c>
      <c r="CU836" s="13">
        <f t="shared" si="2237"/>
        <v>0</v>
      </c>
      <c r="CV836" s="240">
        <v>0</v>
      </c>
      <c r="CW836" s="13">
        <f t="shared" si="2270"/>
        <v>0</v>
      </c>
      <c r="CX836" s="13">
        <f t="shared" si="2271"/>
        <v>0</v>
      </c>
      <c r="CY836" s="240">
        <v>0</v>
      </c>
      <c r="CZ836" s="13">
        <f t="shared" si="2272"/>
        <v>0</v>
      </c>
      <c r="DA836" s="13">
        <f t="shared" si="2273"/>
        <v>0</v>
      </c>
      <c r="DB836" s="240">
        <v>0</v>
      </c>
      <c r="DC836" s="13">
        <f t="shared" si="2211"/>
        <v>0</v>
      </c>
      <c r="DD836" s="13">
        <f t="shared" si="2212"/>
        <v>0</v>
      </c>
      <c r="DE836" s="240">
        <v>0</v>
      </c>
      <c r="DF836" s="13">
        <f t="shared" si="2258"/>
        <v>0</v>
      </c>
      <c r="DG836" s="13">
        <f t="shared" si="2259"/>
        <v>0</v>
      </c>
      <c r="DH836" s="240">
        <v>9.0277777777777787E-3</v>
      </c>
      <c r="DI836" s="13">
        <f t="shared" si="2249"/>
        <v>0</v>
      </c>
      <c r="DJ836" s="13">
        <f t="shared" si="2250"/>
        <v>13</v>
      </c>
      <c r="DK836" s="240">
        <v>0</v>
      </c>
      <c r="DL836" s="35">
        <f t="shared" si="2238"/>
        <v>0</v>
      </c>
      <c r="DM836" s="35">
        <f t="shared" si="2239"/>
        <v>0</v>
      </c>
      <c r="DN836" s="66">
        <f t="shared" si="2251"/>
        <v>2958751.4860000024</v>
      </c>
      <c r="DO836" s="74">
        <f t="shared" si="2252"/>
        <v>47513</v>
      </c>
      <c r="DP836" s="66">
        <f t="shared" si="2253"/>
        <v>64.881428571428572</v>
      </c>
      <c r="DQ836" s="63">
        <f t="shared" si="2254"/>
        <v>62.272461978826897</v>
      </c>
      <c r="DR836" s="66" t="e">
        <f t="shared" si="2197"/>
        <v>#NUM!</v>
      </c>
      <c r="DS836" s="96" t="e">
        <f t="shared" si="2198"/>
        <v>#NUM!</v>
      </c>
      <c r="DT836" s="66" t="e">
        <f t="shared" si="2199"/>
        <v>#NUM!</v>
      </c>
      <c r="DU836" s="66" t="e">
        <f t="shared" si="2200"/>
        <v>#NUM!</v>
      </c>
      <c r="FJ836" s="3">
        <f t="shared" si="2075"/>
        <v>8.0555555555555269E-2</v>
      </c>
      <c r="FK836" s="3">
        <f t="shared" ref="FK836:FK841" si="2274">AC836-J836</f>
        <v>4.861111111111116E-2</v>
      </c>
      <c r="FL836" s="3">
        <f t="shared" ref="FL836:FL841" si="2275">AQ836-AM836</f>
        <v>3.4722222222222099E-3</v>
      </c>
    </row>
    <row r="837" spans="1:168">
      <c r="A837" s="554">
        <f t="shared" si="2114"/>
        <v>836</v>
      </c>
      <c r="B837" s="235">
        <f t="shared" si="2076"/>
        <v>119</v>
      </c>
      <c r="C837" s="236">
        <v>40937</v>
      </c>
      <c r="D837" s="475">
        <v>1</v>
      </c>
      <c r="E837" s="238" t="s">
        <v>864</v>
      </c>
      <c r="F837" s="235">
        <v>14</v>
      </c>
      <c r="G837" s="239" t="s">
        <v>325</v>
      </c>
      <c r="H837" s="239" t="s">
        <v>642</v>
      </c>
      <c r="I837" s="239" t="s">
        <v>806</v>
      </c>
      <c r="J837" s="240">
        <v>8.3333333333333329E-2</v>
      </c>
      <c r="K837" s="237">
        <v>3000.52</v>
      </c>
      <c r="L837" s="239" t="s">
        <v>34</v>
      </c>
      <c r="M837" s="235">
        <v>53</v>
      </c>
      <c r="N837" s="235">
        <v>6</v>
      </c>
      <c r="O837" s="239"/>
      <c r="P837" s="240">
        <v>8.3333333333333329E-2</v>
      </c>
      <c r="Q837" s="240">
        <v>8.3333333333333329E-2</v>
      </c>
      <c r="R837" s="12">
        <f t="shared" si="2262"/>
        <v>0</v>
      </c>
      <c r="S837" s="13">
        <f t="shared" si="2263"/>
        <v>0</v>
      </c>
      <c r="T837" s="13">
        <f t="shared" si="2161"/>
        <v>0</v>
      </c>
      <c r="U837" s="240">
        <v>8.6805555555555566E-2</v>
      </c>
      <c r="V837" s="12">
        <f t="shared" si="2147"/>
        <v>3.4722222222222376E-3</v>
      </c>
      <c r="W837" s="13">
        <f t="shared" si="2201"/>
        <v>0</v>
      </c>
      <c r="X837" s="225">
        <f t="shared" si="2202"/>
        <v>5</v>
      </c>
      <c r="Y837" s="240">
        <v>9.375E-2</v>
      </c>
      <c r="Z837" s="12">
        <f t="shared" si="2072"/>
        <v>6.9444444444444337E-3</v>
      </c>
      <c r="AA837" s="13">
        <f t="shared" si="2231"/>
        <v>0</v>
      </c>
      <c r="AB837" s="13">
        <f t="shared" si="2232"/>
        <v>10</v>
      </c>
      <c r="AC837" s="240">
        <v>0.12847222222222224</v>
      </c>
      <c r="AD837" s="12">
        <f t="shared" si="2264"/>
        <v>3.4722222222222238E-2</v>
      </c>
      <c r="AE837" s="13">
        <f t="shared" si="2265"/>
        <v>0</v>
      </c>
      <c r="AF837" s="13">
        <f t="shared" si="2266"/>
        <v>50</v>
      </c>
      <c r="AG837" s="240">
        <v>0.12847222222222224</v>
      </c>
      <c r="AH837" s="240">
        <v>0.17013888888888887</v>
      </c>
      <c r="AI837" s="12">
        <f t="shared" si="2162"/>
        <v>4.166666666666663E-2</v>
      </c>
      <c r="AJ837" s="225">
        <f t="shared" si="2260"/>
        <v>1</v>
      </c>
      <c r="AK837" s="225">
        <f t="shared" si="2261"/>
        <v>0</v>
      </c>
      <c r="AL837" s="240">
        <v>0.12847222222222224</v>
      </c>
      <c r="AM837" s="240">
        <v>0.17013888888888887</v>
      </c>
      <c r="AN837" s="12">
        <f t="shared" si="2233"/>
        <v>4.166666666666663E-2</v>
      </c>
      <c r="AO837" s="13">
        <f t="shared" si="2234"/>
        <v>1</v>
      </c>
      <c r="AP837" s="13">
        <f t="shared" si="2235"/>
        <v>0</v>
      </c>
      <c r="AQ837" s="240">
        <v>0.17708333333333334</v>
      </c>
      <c r="AR837" s="12">
        <f t="shared" ref="AR837:AR843" si="2276">AQ837-AH837</f>
        <v>6.9444444444444753E-3</v>
      </c>
      <c r="AS837" s="225">
        <f t="shared" ref="AS837:AS843" si="2277">HOUR(AR837)</f>
        <v>0</v>
      </c>
      <c r="AT837" s="13">
        <f t="shared" ref="AT837:AT843" si="2278">MINUTE(AR837)</f>
        <v>10</v>
      </c>
      <c r="AU837" s="240">
        <v>0.17986111111111111</v>
      </c>
      <c r="AV837" s="226">
        <f t="shared" si="2111"/>
        <v>2.7777777777777679E-3</v>
      </c>
      <c r="AW837" s="13">
        <f t="shared" si="2112"/>
        <v>0</v>
      </c>
      <c r="AX837" s="13">
        <f t="shared" si="2115"/>
        <v>4</v>
      </c>
      <c r="AY837" s="240">
        <v>0.27638888888888885</v>
      </c>
      <c r="AZ837" s="12">
        <f t="shared" si="2165"/>
        <v>9.652777777777774E-2</v>
      </c>
      <c r="BA837" s="225">
        <f t="shared" si="2166"/>
        <v>2</v>
      </c>
      <c r="BB837" s="225">
        <f t="shared" si="2167"/>
        <v>19</v>
      </c>
      <c r="BC837" s="240">
        <v>0.27638888888888885</v>
      </c>
      <c r="BD837" s="240">
        <v>0.27638888888888885</v>
      </c>
      <c r="BE837" s="12">
        <f t="shared" si="2224"/>
        <v>0</v>
      </c>
      <c r="BF837" s="13">
        <f t="shared" si="2225"/>
        <v>0</v>
      </c>
      <c r="BG837" s="13">
        <f t="shared" si="2226"/>
        <v>0</v>
      </c>
      <c r="BH837" s="240">
        <v>0.27638888888888885</v>
      </c>
      <c r="BI837" s="240">
        <v>0.27638888888888885</v>
      </c>
      <c r="BJ837" s="240"/>
      <c r="BK837" s="69">
        <f t="shared" si="2227"/>
        <v>0</v>
      </c>
      <c r="BL837" s="13">
        <f t="shared" si="2228"/>
        <v>0</v>
      </c>
      <c r="BM837" s="13">
        <f t="shared" si="2229"/>
        <v>0</v>
      </c>
      <c r="BN837" s="240">
        <v>0.28472222222222221</v>
      </c>
      <c r="BO837" s="12">
        <f t="shared" si="2217"/>
        <v>8.3333333333333592E-3</v>
      </c>
      <c r="BP837" s="225">
        <f t="shared" si="2218"/>
        <v>0</v>
      </c>
      <c r="BQ837" s="225">
        <f t="shared" si="2219"/>
        <v>12</v>
      </c>
      <c r="BR837" s="240">
        <v>0.28819444444444448</v>
      </c>
      <c r="BS837" s="12">
        <f t="shared" si="2168"/>
        <v>3.4722222222222654E-3</v>
      </c>
      <c r="BT837" s="225">
        <f t="shared" si="2169"/>
        <v>0</v>
      </c>
      <c r="BU837" s="225">
        <f t="shared" si="2170"/>
        <v>5</v>
      </c>
      <c r="BV837" s="240">
        <v>0.28819444444444448</v>
      </c>
      <c r="BW837" s="240">
        <v>0.29166666666666669</v>
      </c>
      <c r="BX837" s="12">
        <f t="shared" si="2240"/>
        <v>3.4722222222222099E-3</v>
      </c>
      <c r="BY837" s="13">
        <f t="shared" si="2241"/>
        <v>0</v>
      </c>
      <c r="BZ837" s="13">
        <f t="shared" si="2242"/>
        <v>5</v>
      </c>
      <c r="CA837" s="226">
        <f t="shared" si="2243"/>
        <v>0.20833333333333337</v>
      </c>
      <c r="CB837" s="13">
        <f t="shared" si="2244"/>
        <v>5</v>
      </c>
      <c r="CC837" s="13">
        <f t="shared" si="2245"/>
        <v>0</v>
      </c>
      <c r="CD837" s="12">
        <f t="shared" si="2267"/>
        <v>5.3472222222222338E-2</v>
      </c>
      <c r="CE837" s="13">
        <f t="shared" si="2268"/>
        <v>1</v>
      </c>
      <c r="CF837" s="13">
        <f t="shared" si="2269"/>
        <v>17</v>
      </c>
      <c r="CG837" s="12">
        <f t="shared" si="2255"/>
        <v>4.166666666666663E-2</v>
      </c>
      <c r="CH837" s="13">
        <f t="shared" si="2256"/>
        <v>1</v>
      </c>
      <c r="CI837" s="13">
        <f t="shared" si="2257"/>
        <v>0</v>
      </c>
      <c r="CJ837" s="12">
        <f t="shared" si="2246"/>
        <v>9.652777777777774E-2</v>
      </c>
      <c r="CK837" s="13">
        <f t="shared" si="2247"/>
        <v>2</v>
      </c>
      <c r="CL837" s="13">
        <f t="shared" si="2248"/>
        <v>19</v>
      </c>
      <c r="CM837" s="62"/>
      <c r="CN837" s="62"/>
      <c r="CO837" s="62"/>
      <c r="CP837" s="12">
        <f t="shared" si="2222"/>
        <v>7.4305555555555514E-2</v>
      </c>
      <c r="CQ837" s="13">
        <f t="shared" si="2230"/>
        <v>1</v>
      </c>
      <c r="CR837" s="13">
        <f t="shared" si="2223"/>
        <v>47</v>
      </c>
      <c r="CS837" s="240">
        <v>0</v>
      </c>
      <c r="CT837" s="13">
        <f t="shared" si="2236"/>
        <v>0</v>
      </c>
      <c r="CU837" s="13">
        <f t="shared" si="2237"/>
        <v>0</v>
      </c>
      <c r="CV837" s="240">
        <v>0</v>
      </c>
      <c r="CW837" s="13">
        <f t="shared" si="2270"/>
        <v>0</v>
      </c>
      <c r="CX837" s="13">
        <f t="shared" si="2271"/>
        <v>0</v>
      </c>
      <c r="CY837" s="240">
        <v>0</v>
      </c>
      <c r="CZ837" s="13">
        <f t="shared" si="2272"/>
        <v>0</v>
      </c>
      <c r="DA837" s="13">
        <f t="shared" si="2273"/>
        <v>0</v>
      </c>
      <c r="DB837" s="240">
        <v>0</v>
      </c>
      <c r="DC837" s="13">
        <f t="shared" ref="DC837:DC844" si="2279">HOUR(DB837)</f>
        <v>0</v>
      </c>
      <c r="DD837" s="13">
        <f t="shared" ref="DD837:DD844" si="2280">MINUTE(DB837)</f>
        <v>0</v>
      </c>
      <c r="DE837" s="240">
        <v>0</v>
      </c>
      <c r="DF837" s="13">
        <f t="shared" ref="DF837:DF872" si="2281">HOUR(DE837)</f>
        <v>0</v>
      </c>
      <c r="DG837" s="13">
        <f t="shared" ref="DG837:DG872" si="2282">MINUTE(DE837)</f>
        <v>0</v>
      </c>
      <c r="DH837" s="240">
        <v>2.2222222222222223E-2</v>
      </c>
      <c r="DI837" s="13">
        <f t="shared" si="2249"/>
        <v>0</v>
      </c>
      <c r="DJ837" s="13">
        <f t="shared" si="2250"/>
        <v>32</v>
      </c>
      <c r="DK837" s="240">
        <v>0</v>
      </c>
      <c r="DL837" s="35">
        <f t="shared" si="2238"/>
        <v>0</v>
      </c>
      <c r="DM837" s="35">
        <f t="shared" si="2239"/>
        <v>0</v>
      </c>
      <c r="DN837" s="66">
        <f t="shared" si="2251"/>
        <v>2961752.0060000024</v>
      </c>
      <c r="DO837" s="74">
        <f t="shared" si="2252"/>
        <v>47566</v>
      </c>
      <c r="DP837" s="66">
        <f t="shared" si="2253"/>
        <v>56.613584905660375</v>
      </c>
      <c r="DQ837" s="63">
        <f t="shared" si="2254"/>
        <v>62.26615662447972</v>
      </c>
      <c r="DR837" s="66" t="e">
        <f t="shared" si="2197"/>
        <v>#NUM!</v>
      </c>
      <c r="DS837" s="96" t="e">
        <f t="shared" si="2198"/>
        <v>#NUM!</v>
      </c>
      <c r="DT837" s="66" t="e">
        <f t="shared" si="2199"/>
        <v>#NUM!</v>
      </c>
      <c r="DU837" s="66" t="e">
        <f t="shared" si="2200"/>
        <v>#NUM!</v>
      </c>
      <c r="FJ837" s="3">
        <f t="shared" si="2075"/>
        <v>7.0138888888889001E-2</v>
      </c>
      <c r="FK837" s="3">
        <f t="shared" si="2274"/>
        <v>4.5138888888888909E-2</v>
      </c>
      <c r="FL837" s="3">
        <f t="shared" si="2275"/>
        <v>6.9444444444444753E-3</v>
      </c>
    </row>
    <row r="838" spans="1:168">
      <c r="A838" s="554">
        <f t="shared" si="2114"/>
        <v>837</v>
      </c>
      <c r="B838" s="235">
        <f t="shared" si="2076"/>
        <v>120</v>
      </c>
      <c r="C838" s="236">
        <v>40937</v>
      </c>
      <c r="D838" s="475">
        <v>1</v>
      </c>
      <c r="E838" s="238" t="s">
        <v>894</v>
      </c>
      <c r="F838" s="235">
        <v>7</v>
      </c>
      <c r="G838" s="239" t="s">
        <v>445</v>
      </c>
      <c r="H838" s="239" t="s">
        <v>288</v>
      </c>
      <c r="I838" s="239" t="s">
        <v>896</v>
      </c>
      <c r="J838" s="240">
        <v>0.63541666666666663</v>
      </c>
      <c r="K838" s="237">
        <v>3780.18</v>
      </c>
      <c r="L838" s="239" t="s">
        <v>34</v>
      </c>
      <c r="M838" s="235">
        <v>59</v>
      </c>
      <c r="N838" s="235">
        <v>0</v>
      </c>
      <c r="O838" s="239"/>
      <c r="P838" s="240">
        <v>0.63541666666666663</v>
      </c>
      <c r="Q838" s="240">
        <v>0.63541666666666663</v>
      </c>
      <c r="R838" s="12">
        <f t="shared" si="2262"/>
        <v>0</v>
      </c>
      <c r="S838" s="13">
        <f t="shared" si="2263"/>
        <v>0</v>
      </c>
      <c r="T838" s="13">
        <f t="shared" si="2161"/>
        <v>0</v>
      </c>
      <c r="U838" s="240">
        <v>0.63888888888888895</v>
      </c>
      <c r="V838" s="12">
        <f t="shared" si="2147"/>
        <v>3.4722222222223209E-3</v>
      </c>
      <c r="W838" s="13">
        <f t="shared" si="2201"/>
        <v>0</v>
      </c>
      <c r="X838" s="225">
        <f t="shared" si="2202"/>
        <v>5</v>
      </c>
      <c r="Y838" s="240">
        <v>0.64583333333333337</v>
      </c>
      <c r="Z838" s="12">
        <f t="shared" si="2072"/>
        <v>6.9444444444444198E-3</v>
      </c>
      <c r="AA838" s="13">
        <f t="shared" si="2231"/>
        <v>0</v>
      </c>
      <c r="AB838" s="13">
        <f t="shared" si="2232"/>
        <v>10</v>
      </c>
      <c r="AC838" s="240">
        <v>0.67361111111111116</v>
      </c>
      <c r="AD838" s="12">
        <f t="shared" si="2264"/>
        <v>2.777777777777779E-2</v>
      </c>
      <c r="AE838" s="13">
        <f t="shared" si="2265"/>
        <v>0</v>
      </c>
      <c r="AF838" s="13">
        <f t="shared" si="2266"/>
        <v>40</v>
      </c>
      <c r="AG838" s="240">
        <v>0.67708333333333337</v>
      </c>
      <c r="AH838" s="240">
        <v>0.69444444444444453</v>
      </c>
      <c r="AI838" s="12">
        <f t="shared" si="2162"/>
        <v>1.736111111111116E-2</v>
      </c>
      <c r="AJ838" s="225">
        <f t="shared" si="2260"/>
        <v>0</v>
      </c>
      <c r="AK838" s="225">
        <f t="shared" si="2261"/>
        <v>25</v>
      </c>
      <c r="AL838" s="240">
        <v>0.67708333333333337</v>
      </c>
      <c r="AM838" s="240">
        <v>0.69444444444444453</v>
      </c>
      <c r="AN838" s="12">
        <f t="shared" si="2233"/>
        <v>1.736111111111116E-2</v>
      </c>
      <c r="AO838" s="13">
        <f t="shared" si="2234"/>
        <v>0</v>
      </c>
      <c r="AP838" s="13">
        <f t="shared" si="2235"/>
        <v>25</v>
      </c>
      <c r="AQ838" s="240">
        <v>0.69861111111111107</v>
      </c>
      <c r="AR838" s="12">
        <f t="shared" si="2276"/>
        <v>4.1666666666665408E-3</v>
      </c>
      <c r="AS838" s="225">
        <f t="shared" si="2277"/>
        <v>0</v>
      </c>
      <c r="AT838" s="13">
        <f t="shared" si="2278"/>
        <v>6</v>
      </c>
      <c r="AU838" s="240">
        <v>0.69930555555555562</v>
      </c>
      <c r="AV838" s="226">
        <f t="shared" ref="AV838:AV867" si="2283">AU838-AQ838</f>
        <v>6.94444444444553E-4</v>
      </c>
      <c r="AW838" s="13">
        <f t="shared" ref="AW838:AW867" si="2284">HOUR(AV838)</f>
        <v>0</v>
      </c>
      <c r="AX838" s="13">
        <f t="shared" ref="AX838:AX867" si="2285">MINUTE(AV838)</f>
        <v>1</v>
      </c>
      <c r="AY838" s="240">
        <v>0.76111111111111107</v>
      </c>
      <c r="AZ838" s="12">
        <f t="shared" si="2165"/>
        <v>6.1805555555555447E-2</v>
      </c>
      <c r="BA838" s="225">
        <f t="shared" si="2166"/>
        <v>1</v>
      </c>
      <c r="BB838" s="225">
        <f t="shared" si="2167"/>
        <v>29</v>
      </c>
      <c r="BC838" s="240">
        <v>0.76111111111111107</v>
      </c>
      <c r="BD838" s="240">
        <v>0.76111111111111107</v>
      </c>
      <c r="BE838" s="12">
        <f t="shared" si="2224"/>
        <v>0</v>
      </c>
      <c r="BF838" s="13">
        <f t="shared" si="2225"/>
        <v>0</v>
      </c>
      <c r="BG838" s="13">
        <f t="shared" si="2226"/>
        <v>0</v>
      </c>
      <c r="BH838" s="240">
        <v>0.76111111111111107</v>
      </c>
      <c r="BI838" s="240">
        <v>0.76111111111111107</v>
      </c>
      <c r="BJ838" s="240"/>
      <c r="BK838" s="69">
        <f t="shared" si="2227"/>
        <v>0</v>
      </c>
      <c r="BL838" s="13">
        <f t="shared" si="2228"/>
        <v>0</v>
      </c>
      <c r="BM838" s="13">
        <f t="shared" si="2229"/>
        <v>0</v>
      </c>
      <c r="BN838" s="240">
        <v>0.77083333333333337</v>
      </c>
      <c r="BO838" s="12">
        <f t="shared" si="2217"/>
        <v>9.7222222222222987E-3</v>
      </c>
      <c r="BP838" s="225">
        <f t="shared" si="2218"/>
        <v>0</v>
      </c>
      <c r="BQ838" s="225">
        <f t="shared" si="2219"/>
        <v>14</v>
      </c>
      <c r="BR838" s="240">
        <v>0.77430555555555547</v>
      </c>
      <c r="BS838" s="12">
        <f t="shared" si="2168"/>
        <v>3.4722222222220989E-3</v>
      </c>
      <c r="BT838" s="225">
        <f t="shared" si="2169"/>
        <v>0</v>
      </c>
      <c r="BU838" s="225">
        <f t="shared" si="2170"/>
        <v>5</v>
      </c>
      <c r="BV838" s="240">
        <v>0.77430555555555547</v>
      </c>
      <c r="BW838" s="240">
        <v>0.77777777777777779</v>
      </c>
      <c r="BX838" s="12">
        <f t="shared" si="2240"/>
        <v>3.4722222222223209E-3</v>
      </c>
      <c r="BY838" s="13">
        <f t="shared" si="2241"/>
        <v>0</v>
      </c>
      <c r="BZ838" s="13">
        <f t="shared" si="2242"/>
        <v>5</v>
      </c>
      <c r="CA838" s="226">
        <f t="shared" si="2243"/>
        <v>0.14236111111111116</v>
      </c>
      <c r="CB838" s="13">
        <f t="shared" si="2244"/>
        <v>3</v>
      </c>
      <c r="CC838" s="13">
        <f t="shared" si="2245"/>
        <v>25</v>
      </c>
      <c r="CD838" s="12">
        <f t="shared" si="2267"/>
        <v>4.5138888888888729E-2</v>
      </c>
      <c r="CE838" s="13">
        <f t="shared" si="2268"/>
        <v>1</v>
      </c>
      <c r="CF838" s="13">
        <f t="shared" si="2269"/>
        <v>5</v>
      </c>
      <c r="CG838" s="12">
        <f t="shared" si="2255"/>
        <v>1.736111111111116E-2</v>
      </c>
      <c r="CH838" s="13">
        <f t="shared" si="2256"/>
        <v>0</v>
      </c>
      <c r="CI838" s="13">
        <f t="shared" si="2257"/>
        <v>25</v>
      </c>
      <c r="CJ838" s="12">
        <f t="shared" si="2246"/>
        <v>6.1805555555555447E-2</v>
      </c>
      <c r="CK838" s="13">
        <f t="shared" si="2247"/>
        <v>1</v>
      </c>
      <c r="CL838" s="13">
        <f t="shared" si="2248"/>
        <v>29</v>
      </c>
      <c r="CM838" s="62"/>
      <c r="CN838" s="62"/>
      <c r="CO838" s="62"/>
      <c r="CP838" s="12">
        <f t="shared" si="2222"/>
        <v>6.1805555555555447E-2</v>
      </c>
      <c r="CQ838" s="13">
        <f t="shared" si="2230"/>
        <v>1</v>
      </c>
      <c r="CR838" s="13">
        <f t="shared" si="2223"/>
        <v>29</v>
      </c>
      <c r="CS838" s="240">
        <v>0</v>
      </c>
      <c r="CT838" s="13">
        <f t="shared" si="2236"/>
        <v>0</v>
      </c>
      <c r="CU838" s="13">
        <f t="shared" si="2237"/>
        <v>0</v>
      </c>
      <c r="CV838" s="240">
        <v>0</v>
      </c>
      <c r="CW838" s="13">
        <f t="shared" si="2270"/>
        <v>0</v>
      </c>
      <c r="CX838" s="13">
        <f t="shared" si="2271"/>
        <v>0</v>
      </c>
      <c r="CY838" s="240">
        <v>0</v>
      </c>
      <c r="CZ838" s="13">
        <f t="shared" si="2272"/>
        <v>0</v>
      </c>
      <c r="DA838" s="13">
        <f t="shared" si="2273"/>
        <v>0</v>
      </c>
      <c r="DB838" s="240">
        <v>0</v>
      </c>
      <c r="DC838" s="13">
        <f t="shared" si="2279"/>
        <v>0</v>
      </c>
      <c r="DD838" s="13">
        <f t="shared" si="2280"/>
        <v>0</v>
      </c>
      <c r="DE838" s="240">
        <v>0</v>
      </c>
      <c r="DF838" s="13">
        <f t="shared" si="2281"/>
        <v>0</v>
      </c>
      <c r="DG838" s="13">
        <f t="shared" si="2282"/>
        <v>0</v>
      </c>
      <c r="DH838" s="240">
        <v>0</v>
      </c>
      <c r="DI838" s="13">
        <f t="shared" si="2249"/>
        <v>0</v>
      </c>
      <c r="DJ838" s="13">
        <f t="shared" si="2250"/>
        <v>0</v>
      </c>
      <c r="DK838" s="240">
        <v>0</v>
      </c>
      <c r="DL838" s="35">
        <f t="shared" si="2238"/>
        <v>0</v>
      </c>
      <c r="DM838" s="35">
        <f t="shared" si="2239"/>
        <v>0</v>
      </c>
      <c r="DN838" s="66">
        <f t="shared" si="2251"/>
        <v>2965532.1860000025</v>
      </c>
      <c r="DO838" s="74">
        <f t="shared" si="2252"/>
        <v>47625</v>
      </c>
      <c r="DP838" s="66">
        <f t="shared" si="2253"/>
        <v>64.07084745762711</v>
      </c>
      <c r="DQ838" s="63">
        <f t="shared" si="2254"/>
        <v>62.268392356955431</v>
      </c>
      <c r="DR838" s="66" t="e">
        <f t="shared" si="2197"/>
        <v>#NUM!</v>
      </c>
      <c r="DS838" s="96" t="e">
        <f t="shared" si="2198"/>
        <v>#NUM!</v>
      </c>
      <c r="DT838" s="66" t="e">
        <f t="shared" si="2199"/>
        <v>#NUM!</v>
      </c>
      <c r="DU838" s="66" t="e">
        <f t="shared" si="2200"/>
        <v>#NUM!</v>
      </c>
      <c r="FJ838" s="3">
        <f t="shared" si="2075"/>
        <v>6.3194444444444553E-2</v>
      </c>
      <c r="FK838" s="3">
        <f t="shared" si="2274"/>
        <v>3.8194444444444531E-2</v>
      </c>
      <c r="FL838" s="3">
        <f t="shared" si="2275"/>
        <v>4.1666666666665408E-3</v>
      </c>
    </row>
    <row r="839" spans="1:168">
      <c r="A839" s="554">
        <f t="shared" si="2114"/>
        <v>838</v>
      </c>
      <c r="B839" s="235">
        <f t="shared" si="2076"/>
        <v>121</v>
      </c>
      <c r="C839" s="236">
        <v>40937</v>
      </c>
      <c r="D839" s="475">
        <v>1</v>
      </c>
      <c r="E839" s="238" t="s">
        <v>952</v>
      </c>
      <c r="F839" s="235">
        <v>2</v>
      </c>
      <c r="G839" s="239" t="s">
        <v>403</v>
      </c>
      <c r="H839" s="239" t="s">
        <v>394</v>
      </c>
      <c r="I839" s="239" t="s">
        <v>908</v>
      </c>
      <c r="J839" s="240">
        <v>0.875</v>
      </c>
      <c r="K839" s="237">
        <v>3610.03</v>
      </c>
      <c r="L839" s="239" t="s">
        <v>34</v>
      </c>
      <c r="M839" s="235">
        <v>59</v>
      </c>
      <c r="N839" s="235">
        <v>0</v>
      </c>
      <c r="O839" s="239"/>
      <c r="P839" s="240">
        <v>0.875</v>
      </c>
      <c r="Q839" s="240">
        <v>0.875</v>
      </c>
      <c r="R839" s="12">
        <f t="shared" si="2262"/>
        <v>0</v>
      </c>
      <c r="S839" s="13">
        <f t="shared" si="2263"/>
        <v>0</v>
      </c>
      <c r="T839" s="13">
        <f t="shared" si="2161"/>
        <v>0</v>
      </c>
      <c r="U839" s="240">
        <v>0.87847222222222221</v>
      </c>
      <c r="V839" s="12">
        <f t="shared" si="2147"/>
        <v>3.4722222222222099E-3</v>
      </c>
      <c r="W839" s="13">
        <f t="shared" si="2201"/>
        <v>0</v>
      </c>
      <c r="X839" s="225">
        <f t="shared" si="2202"/>
        <v>5</v>
      </c>
      <c r="Y839" s="240">
        <v>0.88541666666666663</v>
      </c>
      <c r="Z839" s="12">
        <f t="shared" si="2072"/>
        <v>6.9444444444444198E-3</v>
      </c>
      <c r="AA839" s="13">
        <f t="shared" si="2231"/>
        <v>0</v>
      </c>
      <c r="AB839" s="13">
        <f t="shared" si="2232"/>
        <v>10</v>
      </c>
      <c r="AC839" s="240">
        <v>0.97916666666666663</v>
      </c>
      <c r="AD839" s="12">
        <f t="shared" si="2264"/>
        <v>9.375E-2</v>
      </c>
      <c r="AE839" s="13">
        <f t="shared" si="2265"/>
        <v>2</v>
      </c>
      <c r="AF839" s="13">
        <f t="shared" si="2266"/>
        <v>15</v>
      </c>
      <c r="AG839" s="240">
        <v>0.97916666666666663</v>
      </c>
      <c r="AH839" s="240">
        <v>1.0416666666666667</v>
      </c>
      <c r="AI839" s="12">
        <f t="shared" si="2162"/>
        <v>6.2500000000000111E-2</v>
      </c>
      <c r="AJ839" s="225">
        <f t="shared" si="2260"/>
        <v>1</v>
      </c>
      <c r="AK839" s="225">
        <f t="shared" si="2261"/>
        <v>30</v>
      </c>
      <c r="AL839" s="240">
        <v>0.97916666666666663</v>
      </c>
      <c r="AM839" s="240">
        <v>1.0416666666666667</v>
      </c>
      <c r="AN839" s="12">
        <f t="shared" si="2233"/>
        <v>6.2500000000000111E-2</v>
      </c>
      <c r="AO839" s="13">
        <f t="shared" si="2234"/>
        <v>1</v>
      </c>
      <c r="AP839" s="13">
        <f t="shared" si="2235"/>
        <v>30</v>
      </c>
      <c r="AQ839" s="240">
        <v>1.0291666666666666</v>
      </c>
      <c r="AR839" s="12">
        <f t="shared" si="2276"/>
        <v>-1.2500000000000178E-2</v>
      </c>
      <c r="AS839" s="225" t="e">
        <f t="shared" si="2277"/>
        <v>#NUM!</v>
      </c>
      <c r="AT839" s="13" t="e">
        <f t="shared" si="2278"/>
        <v>#NUM!</v>
      </c>
      <c r="AU839" s="240">
        <v>1.0305555555555557</v>
      </c>
      <c r="AV839" s="226">
        <f t="shared" si="2283"/>
        <v>1.388888888889106E-3</v>
      </c>
      <c r="AW839" s="13">
        <f t="shared" si="2284"/>
        <v>0</v>
      </c>
      <c r="AX839" s="13">
        <f t="shared" si="2285"/>
        <v>2</v>
      </c>
      <c r="AY839" s="240">
        <v>1.0763888888888888</v>
      </c>
      <c r="AZ839" s="12">
        <f t="shared" ref="AZ839:AZ866" si="2286">AY839-AU839</f>
        <v>4.5833333333333171E-2</v>
      </c>
      <c r="BA839" s="225">
        <f t="shared" ref="BA839:BA866" si="2287">HOUR(AZ839)</f>
        <v>1</v>
      </c>
      <c r="BB839" s="225">
        <f t="shared" ref="BB839:BB866" si="2288">MINUTE(AZ839)</f>
        <v>6</v>
      </c>
      <c r="BC839" s="240">
        <v>1.0763888888888888</v>
      </c>
      <c r="BD839" s="240">
        <v>1.0763888888888888</v>
      </c>
      <c r="BE839" s="12">
        <f t="shared" si="2224"/>
        <v>0</v>
      </c>
      <c r="BF839" s="13">
        <f t="shared" si="2225"/>
        <v>0</v>
      </c>
      <c r="BG839" s="13">
        <f t="shared" si="2226"/>
        <v>0</v>
      </c>
      <c r="BH839" s="240">
        <v>1.0763888888888888</v>
      </c>
      <c r="BI839" s="240">
        <v>1.0763888888888888</v>
      </c>
      <c r="BJ839" s="240"/>
      <c r="BK839" s="69">
        <f t="shared" si="2227"/>
        <v>0</v>
      </c>
      <c r="BL839" s="13">
        <f t="shared" si="2228"/>
        <v>0</v>
      </c>
      <c r="BM839" s="13">
        <f t="shared" si="2229"/>
        <v>0</v>
      </c>
      <c r="BN839" s="240">
        <v>1.0833333333333333</v>
      </c>
      <c r="BO839" s="12">
        <f t="shared" si="2217"/>
        <v>6.9444444444444198E-3</v>
      </c>
      <c r="BP839" s="225">
        <f t="shared" si="2218"/>
        <v>0</v>
      </c>
      <c r="BQ839" s="225">
        <f t="shared" si="2219"/>
        <v>10</v>
      </c>
      <c r="BR839" s="240">
        <v>1.0868055555555556</v>
      </c>
      <c r="BS839" s="12">
        <f t="shared" si="2168"/>
        <v>3.4722222222223209E-3</v>
      </c>
      <c r="BT839" s="225">
        <f t="shared" si="2169"/>
        <v>0</v>
      </c>
      <c r="BU839" s="225">
        <f t="shared" si="2170"/>
        <v>5</v>
      </c>
      <c r="BV839" s="240">
        <v>1.0868055555555556</v>
      </c>
      <c r="BW839" s="240">
        <v>1.0902777777777779</v>
      </c>
      <c r="BX839" s="12">
        <f t="shared" si="2240"/>
        <v>3.4722222222223209E-3</v>
      </c>
      <c r="BY839" s="13">
        <f t="shared" si="2241"/>
        <v>0</v>
      </c>
      <c r="BZ839" s="13">
        <f t="shared" si="2242"/>
        <v>5</v>
      </c>
      <c r="CA839" s="226">
        <f t="shared" si="2243"/>
        <v>0.2152777777777779</v>
      </c>
      <c r="CB839" s="13">
        <f t="shared" si="2244"/>
        <v>5</v>
      </c>
      <c r="CC839" s="13">
        <f t="shared" si="2245"/>
        <v>10</v>
      </c>
      <c r="CD839" s="12">
        <f t="shared" si="2267"/>
        <v>9.1666666666666563E-2</v>
      </c>
      <c r="CE839" s="13">
        <f t="shared" si="2268"/>
        <v>2</v>
      </c>
      <c r="CF839" s="13">
        <f t="shared" si="2269"/>
        <v>12</v>
      </c>
      <c r="CG839" s="12">
        <f t="shared" si="2255"/>
        <v>6.2500000000000111E-2</v>
      </c>
      <c r="CH839" s="13">
        <f t="shared" si="2256"/>
        <v>1</v>
      </c>
      <c r="CI839" s="13">
        <f t="shared" si="2257"/>
        <v>30</v>
      </c>
      <c r="CJ839" s="12">
        <f t="shared" ref="CJ839:CJ863" si="2289">AZ839</f>
        <v>4.5833333333333171E-2</v>
      </c>
      <c r="CK839" s="13">
        <f t="shared" ref="CK839:CK863" si="2290">HOUR(CJ839)</f>
        <v>1</v>
      </c>
      <c r="CL839" s="13">
        <f t="shared" ref="CL839:CL863" si="2291">MINUTE(CJ839)</f>
        <v>6</v>
      </c>
      <c r="CM839" s="62"/>
      <c r="CN839" s="62"/>
      <c r="CO839" s="62"/>
      <c r="CP839" s="12">
        <f t="shared" si="2222"/>
        <v>3.5416666666666506E-2</v>
      </c>
      <c r="CQ839" s="13">
        <f t="shared" si="2230"/>
        <v>0</v>
      </c>
      <c r="CR839" s="13">
        <f t="shared" si="2223"/>
        <v>51</v>
      </c>
      <c r="CS839" s="240">
        <v>0</v>
      </c>
      <c r="CT839" s="13">
        <f t="shared" si="2236"/>
        <v>0</v>
      </c>
      <c r="CU839" s="13">
        <f t="shared" si="2237"/>
        <v>0</v>
      </c>
      <c r="CV839" s="240">
        <v>0</v>
      </c>
      <c r="CW839" s="13">
        <f t="shared" si="2270"/>
        <v>0</v>
      </c>
      <c r="CX839" s="13">
        <f t="shared" si="2271"/>
        <v>0</v>
      </c>
      <c r="CY839" s="240">
        <v>0</v>
      </c>
      <c r="CZ839" s="13">
        <f t="shared" si="2272"/>
        <v>0</v>
      </c>
      <c r="DA839" s="13">
        <f t="shared" si="2273"/>
        <v>0</v>
      </c>
      <c r="DB839" s="240">
        <v>0</v>
      </c>
      <c r="DC839" s="13">
        <f t="shared" si="2279"/>
        <v>0</v>
      </c>
      <c r="DD839" s="13">
        <f t="shared" si="2280"/>
        <v>0</v>
      </c>
      <c r="DE839" s="240">
        <v>0</v>
      </c>
      <c r="DF839" s="13">
        <f t="shared" si="2281"/>
        <v>0</v>
      </c>
      <c r="DG839" s="13">
        <f t="shared" si="2282"/>
        <v>0</v>
      </c>
      <c r="DH839" s="240">
        <v>1.0416666666666666E-2</v>
      </c>
      <c r="DI839" s="13">
        <f t="shared" si="2249"/>
        <v>0</v>
      </c>
      <c r="DJ839" s="13">
        <f t="shared" si="2250"/>
        <v>15</v>
      </c>
      <c r="DK839" s="240">
        <v>0</v>
      </c>
      <c r="DL839" s="35">
        <f t="shared" si="2238"/>
        <v>0</v>
      </c>
      <c r="DM839" s="35">
        <f t="shared" si="2239"/>
        <v>0</v>
      </c>
      <c r="DN839" s="66">
        <f t="shared" si="2251"/>
        <v>2969142.2160000023</v>
      </c>
      <c r="DO839" s="74">
        <f t="shared" si="2252"/>
        <v>47684</v>
      </c>
      <c r="DP839" s="66">
        <f t="shared" si="2253"/>
        <v>61.186949152542375</v>
      </c>
      <c r="DQ839" s="63">
        <f t="shared" si="2254"/>
        <v>62.267054273970352</v>
      </c>
      <c r="DR839" s="66" t="e">
        <f t="shared" si="2197"/>
        <v>#NUM!</v>
      </c>
      <c r="DS839" s="96" t="e">
        <f t="shared" si="2198"/>
        <v>#NUM!</v>
      </c>
      <c r="DT839" s="66" t="e">
        <f t="shared" si="2199"/>
        <v>#NUM!</v>
      </c>
      <c r="DU839" s="66" t="e">
        <f t="shared" si="2200"/>
        <v>#NUM!</v>
      </c>
      <c r="FJ839" s="3">
        <f t="shared" si="2075"/>
        <v>0.10694444444444462</v>
      </c>
      <c r="FK839" s="3">
        <f t="shared" si="2274"/>
        <v>0.10416666666666663</v>
      </c>
      <c r="FL839" s="3">
        <f t="shared" si="2275"/>
        <v>-1.2500000000000178E-2</v>
      </c>
    </row>
    <row r="840" spans="1:168">
      <c r="A840" s="554">
        <f t="shared" si="2114"/>
        <v>839</v>
      </c>
      <c r="B840" s="235">
        <f t="shared" si="2076"/>
        <v>122</v>
      </c>
      <c r="C840" s="236">
        <v>40937</v>
      </c>
      <c r="D840" s="475">
        <v>1</v>
      </c>
      <c r="E840" s="238" t="s">
        <v>999</v>
      </c>
      <c r="F840" s="235">
        <v>1</v>
      </c>
      <c r="G840" s="239" t="s">
        <v>403</v>
      </c>
      <c r="H840" s="239" t="s">
        <v>394</v>
      </c>
      <c r="I840" s="239" t="s">
        <v>908</v>
      </c>
      <c r="J840" s="240">
        <v>3.125E-2</v>
      </c>
      <c r="K840" s="237">
        <v>3760.7</v>
      </c>
      <c r="L840" s="239" t="s">
        <v>34</v>
      </c>
      <c r="M840" s="235">
        <v>59</v>
      </c>
      <c r="N840" s="235">
        <v>0</v>
      </c>
      <c r="O840" s="239"/>
      <c r="P840" s="240">
        <v>3.125E-2</v>
      </c>
      <c r="Q840" s="240">
        <v>3.125E-2</v>
      </c>
      <c r="R840" s="12">
        <f t="shared" si="2262"/>
        <v>0</v>
      </c>
      <c r="S840" s="13">
        <f t="shared" si="2263"/>
        <v>0</v>
      </c>
      <c r="T840" s="13">
        <f t="shared" si="2161"/>
        <v>0</v>
      </c>
      <c r="U840" s="240">
        <v>3.4722222222222224E-2</v>
      </c>
      <c r="V840" s="12">
        <f t="shared" si="2147"/>
        <v>3.4722222222222238E-3</v>
      </c>
      <c r="W840" s="13">
        <f t="shared" si="2201"/>
        <v>0</v>
      </c>
      <c r="X840" s="225">
        <f t="shared" si="2202"/>
        <v>5</v>
      </c>
      <c r="Y840" s="240">
        <v>4.1666666666666664E-2</v>
      </c>
      <c r="Z840" s="12">
        <f t="shared" si="2072"/>
        <v>6.9444444444444406E-3</v>
      </c>
      <c r="AA840" s="13">
        <f t="shared" si="2231"/>
        <v>0</v>
      </c>
      <c r="AB840" s="13">
        <f t="shared" si="2232"/>
        <v>10</v>
      </c>
      <c r="AC840" s="240">
        <v>6.25E-2</v>
      </c>
      <c r="AD840" s="12">
        <f t="shared" si="2264"/>
        <v>2.0833333333333336E-2</v>
      </c>
      <c r="AE840" s="13">
        <f t="shared" si="2265"/>
        <v>0</v>
      </c>
      <c r="AF840" s="13">
        <f t="shared" si="2266"/>
        <v>30</v>
      </c>
      <c r="AG840" s="240">
        <v>6.5972222222222224E-2</v>
      </c>
      <c r="AH840" s="240">
        <v>0.10416666666666667</v>
      </c>
      <c r="AI840" s="12">
        <f t="shared" si="2162"/>
        <v>3.8194444444444448E-2</v>
      </c>
      <c r="AJ840" s="225">
        <f t="shared" si="2260"/>
        <v>0</v>
      </c>
      <c r="AK840" s="225">
        <f t="shared" si="2261"/>
        <v>55</v>
      </c>
      <c r="AL840" s="240">
        <v>6.5972222222222224E-2</v>
      </c>
      <c r="AM840" s="240">
        <v>0.10416666666666667</v>
      </c>
      <c r="AN840" s="12">
        <f t="shared" si="2233"/>
        <v>3.8194444444444448E-2</v>
      </c>
      <c r="AO840" s="13">
        <f t="shared" si="2234"/>
        <v>0</v>
      </c>
      <c r="AP840" s="13">
        <f t="shared" si="2235"/>
        <v>55</v>
      </c>
      <c r="AQ840" s="240">
        <v>9.375E-2</v>
      </c>
      <c r="AR840" s="12">
        <f t="shared" si="2276"/>
        <v>-1.0416666666666671E-2</v>
      </c>
      <c r="AS840" s="225" t="e">
        <f t="shared" si="2277"/>
        <v>#NUM!</v>
      </c>
      <c r="AT840" s="13" t="e">
        <f t="shared" si="2278"/>
        <v>#NUM!</v>
      </c>
      <c r="AU840" s="240">
        <v>9.5138888888888884E-2</v>
      </c>
      <c r="AV840" s="226">
        <f t="shared" si="2283"/>
        <v>1.388888888888884E-3</v>
      </c>
      <c r="AW840" s="13">
        <f t="shared" si="2284"/>
        <v>0</v>
      </c>
      <c r="AX840" s="13">
        <f t="shared" si="2285"/>
        <v>2</v>
      </c>
      <c r="AY840" s="240">
        <v>0.17222222222222225</v>
      </c>
      <c r="AZ840" s="12">
        <f t="shared" si="2286"/>
        <v>7.7083333333333365E-2</v>
      </c>
      <c r="BA840" s="225">
        <f t="shared" si="2287"/>
        <v>1</v>
      </c>
      <c r="BB840" s="225">
        <f t="shared" si="2288"/>
        <v>51</v>
      </c>
      <c r="BC840" s="240">
        <v>0.17222222222222225</v>
      </c>
      <c r="BD840" s="240">
        <v>0.17222222222222225</v>
      </c>
      <c r="BE840" s="12">
        <f t="shared" si="2224"/>
        <v>0</v>
      </c>
      <c r="BF840" s="13">
        <f t="shared" si="2225"/>
        <v>0</v>
      </c>
      <c r="BG840" s="13">
        <f t="shared" si="2226"/>
        <v>0</v>
      </c>
      <c r="BH840" s="240">
        <v>0.17222222222222225</v>
      </c>
      <c r="BI840" s="240">
        <v>0.17222222222222225</v>
      </c>
      <c r="BJ840" s="240"/>
      <c r="BK840" s="69">
        <f t="shared" si="2227"/>
        <v>0</v>
      </c>
      <c r="BL840" s="13">
        <f t="shared" si="2228"/>
        <v>0</v>
      </c>
      <c r="BM840" s="13">
        <f t="shared" si="2229"/>
        <v>0</v>
      </c>
      <c r="BN840" s="240">
        <v>0.18055555555555555</v>
      </c>
      <c r="BO840" s="12">
        <f t="shared" si="2217"/>
        <v>8.3333333333333037E-3</v>
      </c>
      <c r="BP840" s="225">
        <f t="shared" si="2218"/>
        <v>0</v>
      </c>
      <c r="BQ840" s="225">
        <f t="shared" si="2219"/>
        <v>12</v>
      </c>
      <c r="BR840" s="240">
        <v>0.18402777777777779</v>
      </c>
      <c r="BS840" s="12">
        <f t="shared" si="2168"/>
        <v>3.4722222222222376E-3</v>
      </c>
      <c r="BT840" s="225">
        <f t="shared" si="2169"/>
        <v>0</v>
      </c>
      <c r="BU840" s="225">
        <f t="shared" si="2170"/>
        <v>5</v>
      </c>
      <c r="BV840" s="240">
        <v>0.18402777777777779</v>
      </c>
      <c r="BW840" s="240">
        <v>0.1875</v>
      </c>
      <c r="BX840" s="12">
        <f t="shared" si="2240"/>
        <v>3.4722222222222099E-3</v>
      </c>
      <c r="BY840" s="13">
        <f t="shared" si="2241"/>
        <v>0</v>
      </c>
      <c r="BZ840" s="13">
        <f t="shared" si="2242"/>
        <v>5</v>
      </c>
      <c r="CA840" s="226">
        <f t="shared" si="2243"/>
        <v>0.15625</v>
      </c>
      <c r="CB840" s="13">
        <f t="shared" si="2244"/>
        <v>3</v>
      </c>
      <c r="CC840" s="13">
        <f t="shared" si="2245"/>
        <v>45</v>
      </c>
      <c r="CD840" s="12">
        <f t="shared" si="2267"/>
        <v>2.2222222222222206E-2</v>
      </c>
      <c r="CE840" s="13">
        <f t="shared" si="2268"/>
        <v>0</v>
      </c>
      <c r="CF840" s="13">
        <f t="shared" si="2269"/>
        <v>32</v>
      </c>
      <c r="CG840" s="12">
        <f t="shared" si="2255"/>
        <v>3.8194444444444448E-2</v>
      </c>
      <c r="CH840" s="13">
        <f t="shared" si="2256"/>
        <v>0</v>
      </c>
      <c r="CI840" s="13">
        <f t="shared" si="2257"/>
        <v>55</v>
      </c>
      <c r="CJ840" s="12">
        <f t="shared" si="2289"/>
        <v>7.7083333333333365E-2</v>
      </c>
      <c r="CK840" s="13">
        <f t="shared" si="2290"/>
        <v>1</v>
      </c>
      <c r="CL840" s="13">
        <f t="shared" si="2291"/>
        <v>51</v>
      </c>
      <c r="CM840" s="62"/>
      <c r="CN840" s="62"/>
      <c r="CO840" s="62"/>
      <c r="CP840" s="12">
        <f t="shared" si="2222"/>
        <v>4.6527777777777807E-2</v>
      </c>
      <c r="CQ840" s="13">
        <f t="shared" si="2230"/>
        <v>1</v>
      </c>
      <c r="CR840" s="13">
        <f t="shared" si="2223"/>
        <v>7</v>
      </c>
      <c r="CS840" s="240">
        <v>0</v>
      </c>
      <c r="CT840" s="13">
        <f t="shared" si="2236"/>
        <v>0</v>
      </c>
      <c r="CU840" s="13">
        <f t="shared" si="2237"/>
        <v>0</v>
      </c>
      <c r="CV840" s="240">
        <v>0</v>
      </c>
      <c r="CW840" s="13">
        <f t="shared" si="2270"/>
        <v>0</v>
      </c>
      <c r="CX840" s="13">
        <f t="shared" si="2271"/>
        <v>0</v>
      </c>
      <c r="CY840" s="240">
        <v>0</v>
      </c>
      <c r="CZ840" s="13">
        <f t="shared" si="2272"/>
        <v>0</v>
      </c>
      <c r="DA840" s="13">
        <f t="shared" si="2273"/>
        <v>0</v>
      </c>
      <c r="DB840" s="240">
        <v>0</v>
      </c>
      <c r="DC840" s="13">
        <f t="shared" si="2279"/>
        <v>0</v>
      </c>
      <c r="DD840" s="13">
        <f t="shared" si="2280"/>
        <v>0</v>
      </c>
      <c r="DE840" s="240">
        <v>0</v>
      </c>
      <c r="DF840" s="13">
        <f t="shared" si="2281"/>
        <v>0</v>
      </c>
      <c r="DG840" s="13">
        <f t="shared" si="2282"/>
        <v>0</v>
      </c>
      <c r="DH840" s="240">
        <v>3.0555555555555555E-2</v>
      </c>
      <c r="DI840" s="13">
        <f t="shared" si="2249"/>
        <v>0</v>
      </c>
      <c r="DJ840" s="13">
        <f t="shared" si="2250"/>
        <v>44</v>
      </c>
      <c r="DK840" s="240">
        <v>0</v>
      </c>
      <c r="DL840" s="35">
        <f t="shared" si="2238"/>
        <v>0</v>
      </c>
      <c r="DM840" s="35">
        <f t="shared" si="2239"/>
        <v>0</v>
      </c>
      <c r="DN840" s="66">
        <f t="shared" si="2251"/>
        <v>2972902.9160000025</v>
      </c>
      <c r="DO840" s="74">
        <f t="shared" si="2252"/>
        <v>47743</v>
      </c>
      <c r="DP840" s="66">
        <f t="shared" si="2253"/>
        <v>63.740677966101693</v>
      </c>
      <c r="DQ840" s="63">
        <f t="shared" si="2254"/>
        <v>62.268875353455009</v>
      </c>
      <c r="DR840" s="66" t="e">
        <f t="shared" si="2197"/>
        <v>#NUM!</v>
      </c>
      <c r="DS840" s="96" t="e">
        <f t="shared" si="2198"/>
        <v>#NUM!</v>
      </c>
      <c r="DT840" s="66" t="e">
        <f t="shared" si="2199"/>
        <v>#NUM!</v>
      </c>
      <c r="DU840" s="66" t="e">
        <f t="shared" si="2200"/>
        <v>#NUM!</v>
      </c>
      <c r="FJ840" s="3">
        <f t="shared" si="2075"/>
        <v>4.0972222222222188E-2</v>
      </c>
      <c r="FK840" s="3">
        <f t="shared" si="2274"/>
        <v>3.125E-2</v>
      </c>
      <c r="FL840" s="3">
        <f t="shared" si="2275"/>
        <v>-1.0416666666666671E-2</v>
      </c>
    </row>
    <row r="841" spans="1:168">
      <c r="A841" s="554">
        <f t="shared" si="2114"/>
        <v>840</v>
      </c>
      <c r="B841" s="235">
        <f t="shared" si="2076"/>
        <v>123</v>
      </c>
      <c r="C841" s="236">
        <v>40938</v>
      </c>
      <c r="D841" s="475">
        <v>1</v>
      </c>
      <c r="E841" s="238" t="s">
        <v>864</v>
      </c>
      <c r="F841" s="235">
        <v>15</v>
      </c>
      <c r="G841" s="239" t="s">
        <v>325</v>
      </c>
      <c r="H841" s="239" t="s">
        <v>642</v>
      </c>
      <c r="I841" s="239" t="s">
        <v>806</v>
      </c>
      <c r="J841" s="240">
        <v>0.125</v>
      </c>
      <c r="K841" s="237">
        <v>3576.82</v>
      </c>
      <c r="L841" s="239" t="s">
        <v>33</v>
      </c>
      <c r="M841" s="235">
        <v>57</v>
      </c>
      <c r="N841" s="235">
        <v>2</v>
      </c>
      <c r="O841" s="239"/>
      <c r="P841" s="240">
        <v>0.125</v>
      </c>
      <c r="Q841" s="240">
        <v>0.125</v>
      </c>
      <c r="R841" s="12">
        <f t="shared" ref="R841:R872" si="2292">Q841-P841</f>
        <v>0</v>
      </c>
      <c r="S841" s="13">
        <f t="shared" ref="S841:S872" si="2293">HOUR(R841)</f>
        <v>0</v>
      </c>
      <c r="T841" s="13">
        <f t="shared" ref="T841:T872" si="2294">MINUTE(R841)</f>
        <v>0</v>
      </c>
      <c r="U841" s="240">
        <v>0.13194444444444445</v>
      </c>
      <c r="V841" s="12">
        <f t="shared" ref="V841:V940" si="2295">U841-Q841</f>
        <v>6.9444444444444475E-3</v>
      </c>
      <c r="W841" s="13">
        <f t="shared" ref="W841:W939" si="2296">HOUR(V841)</f>
        <v>0</v>
      </c>
      <c r="X841" s="225">
        <f t="shared" ref="X841:X939" si="2297">MINUTE(V841)</f>
        <v>10</v>
      </c>
      <c r="Y841" s="240">
        <v>0.28125</v>
      </c>
      <c r="Z841" s="12">
        <f t="shared" si="2072"/>
        <v>0.14930555555555555</v>
      </c>
      <c r="AA841" s="13">
        <f t="shared" si="2231"/>
        <v>3</v>
      </c>
      <c r="AB841" s="13">
        <f t="shared" si="2232"/>
        <v>35</v>
      </c>
      <c r="AC841" s="240">
        <v>0.30208333333333331</v>
      </c>
      <c r="AD841" s="12">
        <f t="shared" si="2264"/>
        <v>2.0833333333333315E-2</v>
      </c>
      <c r="AE841" s="13">
        <f t="shared" si="2265"/>
        <v>0</v>
      </c>
      <c r="AF841" s="13">
        <f t="shared" si="2266"/>
        <v>30</v>
      </c>
      <c r="AG841" s="240">
        <v>0.3034722222222222</v>
      </c>
      <c r="AH841" s="240">
        <v>0.31597222222222221</v>
      </c>
      <c r="AI841" s="12">
        <f t="shared" si="2162"/>
        <v>1.2500000000000011E-2</v>
      </c>
      <c r="AJ841" s="225">
        <f t="shared" si="2260"/>
        <v>0</v>
      </c>
      <c r="AK841" s="225">
        <f t="shared" si="2261"/>
        <v>18</v>
      </c>
      <c r="AL841" s="240">
        <v>0.3034722222222222</v>
      </c>
      <c r="AM841" s="240">
        <v>0.31597222222222221</v>
      </c>
      <c r="AN841" s="12">
        <f t="shared" si="2233"/>
        <v>1.2500000000000011E-2</v>
      </c>
      <c r="AO841" s="13">
        <f t="shared" si="2234"/>
        <v>0</v>
      </c>
      <c r="AP841" s="13">
        <f t="shared" si="2235"/>
        <v>18</v>
      </c>
      <c r="AQ841" s="240">
        <v>0.33611111111111108</v>
      </c>
      <c r="AR841" s="12">
        <f t="shared" si="2276"/>
        <v>2.0138888888888873E-2</v>
      </c>
      <c r="AS841" s="225">
        <f t="shared" si="2277"/>
        <v>0</v>
      </c>
      <c r="AT841" s="13">
        <f t="shared" si="2278"/>
        <v>29</v>
      </c>
      <c r="AU841" s="240">
        <v>0.33680555555555558</v>
      </c>
      <c r="AV841" s="226">
        <f t="shared" si="2283"/>
        <v>6.9444444444449749E-4</v>
      </c>
      <c r="AW841" s="13">
        <f t="shared" si="2284"/>
        <v>0</v>
      </c>
      <c r="AX841" s="13">
        <f t="shared" si="2285"/>
        <v>1</v>
      </c>
      <c r="AY841" s="240">
        <v>0.44444444444444442</v>
      </c>
      <c r="AZ841" s="12">
        <f t="shared" si="2286"/>
        <v>0.10763888888888884</v>
      </c>
      <c r="BA841" s="225">
        <f t="shared" si="2287"/>
        <v>2</v>
      </c>
      <c r="BB841" s="225">
        <f t="shared" si="2288"/>
        <v>35</v>
      </c>
      <c r="BC841" s="240">
        <v>0.44444444444444442</v>
      </c>
      <c r="BD841" s="240">
        <v>0.44444444444444442</v>
      </c>
      <c r="BE841" s="12">
        <f t="shared" si="2224"/>
        <v>0</v>
      </c>
      <c r="BF841" s="13">
        <f t="shared" si="2225"/>
        <v>0</v>
      </c>
      <c r="BG841" s="13">
        <f t="shared" si="2226"/>
        <v>0</v>
      </c>
      <c r="BH841" s="240">
        <v>0.44444444444444442</v>
      </c>
      <c r="BI841" s="240">
        <v>0.44444444444444442</v>
      </c>
      <c r="BJ841" s="240"/>
      <c r="BK841" s="69">
        <f t="shared" si="2227"/>
        <v>0</v>
      </c>
      <c r="BL841" s="13">
        <f t="shared" si="2228"/>
        <v>0</v>
      </c>
      <c r="BM841" s="13">
        <f t="shared" si="2229"/>
        <v>0</v>
      </c>
      <c r="BN841" s="240">
        <v>0.4513888888888889</v>
      </c>
      <c r="BO841" s="12">
        <f t="shared" si="2217"/>
        <v>6.9444444444444753E-3</v>
      </c>
      <c r="BP841" s="225">
        <f t="shared" si="2218"/>
        <v>0</v>
      </c>
      <c r="BQ841" s="225">
        <f t="shared" si="2219"/>
        <v>10</v>
      </c>
      <c r="BR841" s="240">
        <v>0.4548611111111111</v>
      </c>
      <c r="BS841" s="12">
        <f t="shared" si="2168"/>
        <v>3.4722222222222099E-3</v>
      </c>
      <c r="BT841" s="225">
        <f t="shared" si="2169"/>
        <v>0</v>
      </c>
      <c r="BU841" s="225">
        <f t="shared" si="2170"/>
        <v>5</v>
      </c>
      <c r="BV841" s="240">
        <v>0.4548611111111111</v>
      </c>
      <c r="BW841" s="240">
        <v>0.45833333333333331</v>
      </c>
      <c r="BX841" s="12">
        <f t="shared" si="2240"/>
        <v>3.4722222222222099E-3</v>
      </c>
      <c r="BY841" s="13">
        <f t="shared" si="2241"/>
        <v>0</v>
      </c>
      <c r="BZ841" s="13">
        <f t="shared" si="2242"/>
        <v>5</v>
      </c>
      <c r="CA841" s="226">
        <f t="shared" si="2243"/>
        <v>0.33333333333333331</v>
      </c>
      <c r="CB841" s="13">
        <f t="shared" si="2244"/>
        <v>8</v>
      </c>
      <c r="CC841" s="13">
        <f t="shared" si="2245"/>
        <v>0</v>
      </c>
      <c r="CD841" s="12">
        <f t="shared" si="2267"/>
        <v>5.1388888888888873E-2</v>
      </c>
      <c r="CE841" s="13">
        <f t="shared" si="2268"/>
        <v>1</v>
      </c>
      <c r="CF841" s="13">
        <f t="shared" si="2269"/>
        <v>14</v>
      </c>
      <c r="CG841" s="12">
        <f t="shared" si="2255"/>
        <v>1.2500000000000011E-2</v>
      </c>
      <c r="CH841" s="13">
        <f t="shared" si="2256"/>
        <v>0</v>
      </c>
      <c r="CI841" s="13">
        <f t="shared" si="2257"/>
        <v>18</v>
      </c>
      <c r="CJ841" s="12">
        <f t="shared" si="2289"/>
        <v>0.10763888888888884</v>
      </c>
      <c r="CK841" s="13">
        <f t="shared" si="2290"/>
        <v>2</v>
      </c>
      <c r="CL841" s="13">
        <f t="shared" si="2291"/>
        <v>35</v>
      </c>
      <c r="CM841" s="62"/>
      <c r="CN841" s="62"/>
      <c r="CO841" s="62"/>
      <c r="CP841" s="12">
        <f t="shared" si="2222"/>
        <v>6.9444444444444392E-2</v>
      </c>
      <c r="CQ841" s="13">
        <f t="shared" si="2230"/>
        <v>1</v>
      </c>
      <c r="CR841" s="13">
        <f t="shared" si="2223"/>
        <v>40</v>
      </c>
      <c r="CS841" s="240">
        <v>0</v>
      </c>
      <c r="CT841" s="13">
        <f t="shared" si="2236"/>
        <v>0</v>
      </c>
      <c r="CU841" s="13">
        <f t="shared" si="2237"/>
        <v>0</v>
      </c>
      <c r="CV841" s="240">
        <v>0</v>
      </c>
      <c r="CW841" s="13">
        <f t="shared" ref="CW841:CW858" si="2298">HOUR(CV841)</f>
        <v>0</v>
      </c>
      <c r="CX841" s="13">
        <f t="shared" ref="CX841:CX858" si="2299">MINUTE(CV841)</f>
        <v>0</v>
      </c>
      <c r="CY841" s="240">
        <v>0</v>
      </c>
      <c r="CZ841" s="13">
        <f t="shared" si="2272"/>
        <v>0</v>
      </c>
      <c r="DA841" s="13">
        <f t="shared" si="2273"/>
        <v>0</v>
      </c>
      <c r="DB841" s="240">
        <v>0</v>
      </c>
      <c r="DC841" s="13">
        <f t="shared" si="2279"/>
        <v>0</v>
      </c>
      <c r="DD841" s="13">
        <f t="shared" si="2280"/>
        <v>0</v>
      </c>
      <c r="DE841" s="240">
        <v>0</v>
      </c>
      <c r="DF841" s="13">
        <f t="shared" si="2281"/>
        <v>0</v>
      </c>
      <c r="DG841" s="13">
        <f t="shared" si="2282"/>
        <v>0</v>
      </c>
      <c r="DH841" s="240">
        <v>3.8194444444444441E-2</v>
      </c>
      <c r="DI841" s="13">
        <f t="shared" si="2249"/>
        <v>0</v>
      </c>
      <c r="DJ841" s="13">
        <f t="shared" si="2250"/>
        <v>55</v>
      </c>
      <c r="DK841" s="240">
        <v>0</v>
      </c>
      <c r="DL841" s="35">
        <f t="shared" si="2238"/>
        <v>0</v>
      </c>
      <c r="DM841" s="35">
        <f t="shared" si="2239"/>
        <v>0</v>
      </c>
      <c r="DN841" s="66">
        <f t="shared" si="2251"/>
        <v>2976479.7360000024</v>
      </c>
      <c r="DO841" s="74">
        <f t="shared" si="2252"/>
        <v>47800</v>
      </c>
      <c r="DP841" s="66">
        <f t="shared" si="2253"/>
        <v>62.751228070175443</v>
      </c>
      <c r="DQ841" s="63">
        <f t="shared" si="2254"/>
        <v>62.269450543933104</v>
      </c>
      <c r="DR841" s="66" t="e">
        <f t="shared" si="2197"/>
        <v>#NUM!</v>
      </c>
      <c r="DS841" s="96" t="e">
        <f t="shared" si="2198"/>
        <v>#NUM!</v>
      </c>
      <c r="DT841" s="66" t="e">
        <f t="shared" si="2199"/>
        <v>#NUM!</v>
      </c>
      <c r="DU841" s="66" t="e">
        <f t="shared" si="2200"/>
        <v>#NUM!</v>
      </c>
      <c r="FJ841" s="3">
        <f t="shared" si="2075"/>
        <v>0.21319444444444446</v>
      </c>
      <c r="FK841" s="3">
        <f t="shared" si="2274"/>
        <v>0.17708333333333331</v>
      </c>
      <c r="FL841" s="3">
        <f t="shared" si="2275"/>
        <v>2.0138888888888873E-2</v>
      </c>
    </row>
    <row r="842" spans="1:168">
      <c r="A842" s="554">
        <f t="shared" si="2114"/>
        <v>841</v>
      </c>
      <c r="B842" s="235">
        <f t="shared" si="2076"/>
        <v>124</v>
      </c>
      <c r="C842" s="236">
        <v>40938</v>
      </c>
      <c r="D842" s="475">
        <v>1</v>
      </c>
      <c r="E842" s="238" t="s">
        <v>1000</v>
      </c>
      <c r="F842" s="235">
        <v>1</v>
      </c>
      <c r="G842" s="239" t="s">
        <v>697</v>
      </c>
      <c r="H842" s="239" t="s">
        <v>394</v>
      </c>
      <c r="I842" s="239" t="s">
        <v>908</v>
      </c>
      <c r="J842" s="240">
        <v>0.30208333333333331</v>
      </c>
      <c r="K842" s="237">
        <v>3540.07</v>
      </c>
      <c r="L842" s="239" t="s">
        <v>997</v>
      </c>
      <c r="M842" s="235">
        <v>59</v>
      </c>
      <c r="N842" s="235">
        <v>0</v>
      </c>
      <c r="O842" s="239"/>
      <c r="P842" s="240">
        <v>0.30208333333333331</v>
      </c>
      <c r="Q842" s="240">
        <v>0.30208333333333331</v>
      </c>
      <c r="R842" s="12">
        <f t="shared" si="2292"/>
        <v>0</v>
      </c>
      <c r="S842" s="13">
        <f t="shared" si="2293"/>
        <v>0</v>
      </c>
      <c r="T842" s="13">
        <f t="shared" si="2294"/>
        <v>0</v>
      </c>
      <c r="U842" s="240">
        <v>0.30902777777777779</v>
      </c>
      <c r="V842" s="12">
        <f t="shared" si="2295"/>
        <v>6.9444444444444753E-3</v>
      </c>
      <c r="W842" s="13">
        <f t="shared" si="2296"/>
        <v>0</v>
      </c>
      <c r="X842" s="225">
        <f t="shared" si="2297"/>
        <v>10</v>
      </c>
      <c r="Y842" s="240">
        <v>0.3125</v>
      </c>
      <c r="Z842" s="12">
        <f t="shared" si="2072"/>
        <v>3.4722222222222099E-3</v>
      </c>
      <c r="AA842" s="13">
        <f t="shared" si="2231"/>
        <v>0</v>
      </c>
      <c r="AB842" s="13">
        <f t="shared" si="2232"/>
        <v>5</v>
      </c>
      <c r="AC842" s="240">
        <v>0.34027777777777773</v>
      </c>
      <c r="AD842" s="12">
        <f t="shared" si="2264"/>
        <v>2.7777777777777735E-2</v>
      </c>
      <c r="AE842" s="13">
        <f t="shared" si="2265"/>
        <v>0</v>
      </c>
      <c r="AF842" s="13">
        <f t="shared" si="2266"/>
        <v>40</v>
      </c>
      <c r="AG842" s="240">
        <v>0.34027777777777773</v>
      </c>
      <c r="AH842" s="240">
        <v>0.3576388888888889</v>
      </c>
      <c r="AI842" s="12">
        <f t="shared" si="2162"/>
        <v>1.736111111111116E-2</v>
      </c>
      <c r="AJ842" s="225">
        <f t="shared" si="2260"/>
        <v>0</v>
      </c>
      <c r="AK842" s="225">
        <f t="shared" si="2261"/>
        <v>25</v>
      </c>
      <c r="AL842" s="240">
        <v>0.34027777777777773</v>
      </c>
      <c r="AM842" s="240">
        <v>0.3576388888888889</v>
      </c>
      <c r="AN842" s="12">
        <f t="shared" si="2233"/>
        <v>1.736111111111116E-2</v>
      </c>
      <c r="AO842" s="13">
        <f t="shared" si="2234"/>
        <v>0</v>
      </c>
      <c r="AP842" s="13">
        <f t="shared" si="2235"/>
        <v>25</v>
      </c>
      <c r="AQ842" s="240">
        <v>0.34027777777777773</v>
      </c>
      <c r="AR842" s="12">
        <f t="shared" si="2276"/>
        <v>-1.736111111111116E-2</v>
      </c>
      <c r="AS842" s="225" t="e">
        <f t="shared" si="2277"/>
        <v>#NUM!</v>
      </c>
      <c r="AT842" s="13" t="e">
        <f t="shared" si="2278"/>
        <v>#NUM!</v>
      </c>
      <c r="AU842" s="240">
        <v>0.34722222222222227</v>
      </c>
      <c r="AV842" s="226">
        <f t="shared" si="2283"/>
        <v>6.9444444444445308E-3</v>
      </c>
      <c r="AW842" s="13">
        <f t="shared" si="2284"/>
        <v>0</v>
      </c>
      <c r="AX842" s="13">
        <f t="shared" si="2285"/>
        <v>10</v>
      </c>
      <c r="AY842" s="240">
        <v>0.52083333333333337</v>
      </c>
      <c r="AZ842" s="12">
        <f t="shared" si="2286"/>
        <v>0.1736111111111111</v>
      </c>
      <c r="BA842" s="225">
        <f t="shared" si="2287"/>
        <v>4</v>
      </c>
      <c r="BB842" s="225">
        <f t="shared" si="2288"/>
        <v>10</v>
      </c>
      <c r="BC842" s="240">
        <v>0.52083333333333337</v>
      </c>
      <c r="BD842" s="240">
        <v>0.52083333333333337</v>
      </c>
      <c r="BE842" s="12">
        <f t="shared" si="2224"/>
        <v>0</v>
      </c>
      <c r="BF842" s="13">
        <f t="shared" si="2225"/>
        <v>0</v>
      </c>
      <c r="BG842" s="13">
        <f t="shared" si="2226"/>
        <v>0</v>
      </c>
      <c r="BH842" s="240">
        <v>0.52083333333333337</v>
      </c>
      <c r="BI842" s="240">
        <v>0.52083333333333337</v>
      </c>
      <c r="BJ842" s="240"/>
      <c r="BK842" s="69">
        <f t="shared" si="2227"/>
        <v>0</v>
      </c>
      <c r="BL842" s="13">
        <f t="shared" si="2228"/>
        <v>0</v>
      </c>
      <c r="BM842" s="13">
        <f t="shared" si="2229"/>
        <v>0</v>
      </c>
      <c r="BN842" s="240">
        <v>0.52777777777777779</v>
      </c>
      <c r="BO842" s="12">
        <f t="shared" si="2217"/>
        <v>6.9444444444444198E-3</v>
      </c>
      <c r="BP842" s="225">
        <f t="shared" si="2218"/>
        <v>0</v>
      </c>
      <c r="BQ842" s="225">
        <f t="shared" si="2219"/>
        <v>10</v>
      </c>
      <c r="BR842" s="240">
        <v>0.53125</v>
      </c>
      <c r="BS842" s="12">
        <f t="shared" si="2168"/>
        <v>3.4722222222222099E-3</v>
      </c>
      <c r="BT842" s="225">
        <f t="shared" si="2169"/>
        <v>0</v>
      </c>
      <c r="BU842" s="225">
        <f t="shared" si="2170"/>
        <v>5</v>
      </c>
      <c r="BV842" s="240">
        <v>0.53125</v>
      </c>
      <c r="BW842" s="240">
        <v>0.53472222222222221</v>
      </c>
      <c r="BX842" s="12">
        <f t="shared" si="2240"/>
        <v>3.4722222222222099E-3</v>
      </c>
      <c r="BY842" s="13">
        <f t="shared" si="2241"/>
        <v>0</v>
      </c>
      <c r="BZ842" s="13">
        <f t="shared" si="2242"/>
        <v>5</v>
      </c>
      <c r="CA842" s="226">
        <f t="shared" si="2243"/>
        <v>0.2326388888888889</v>
      </c>
      <c r="CB842" s="13">
        <f t="shared" si="2244"/>
        <v>5</v>
      </c>
      <c r="CC842" s="13">
        <f t="shared" si="2245"/>
        <v>35</v>
      </c>
      <c r="CD842" s="12">
        <f t="shared" si="2267"/>
        <v>2.0833333333333204E-2</v>
      </c>
      <c r="CE842" s="13">
        <f t="shared" si="2268"/>
        <v>0</v>
      </c>
      <c r="CF842" s="13">
        <f t="shared" si="2269"/>
        <v>30</v>
      </c>
      <c r="CG842" s="12">
        <f t="shared" si="2255"/>
        <v>1.736111111111116E-2</v>
      </c>
      <c r="CH842" s="13">
        <f t="shared" si="2256"/>
        <v>0</v>
      </c>
      <c r="CI842" s="13">
        <f t="shared" si="2257"/>
        <v>25</v>
      </c>
      <c r="CJ842" s="12">
        <f t="shared" si="2289"/>
        <v>0.1736111111111111</v>
      </c>
      <c r="CK842" s="13">
        <f t="shared" si="2290"/>
        <v>4</v>
      </c>
      <c r="CL842" s="13">
        <f t="shared" si="2291"/>
        <v>10</v>
      </c>
      <c r="CM842" s="62"/>
      <c r="CN842" s="62"/>
      <c r="CO842" s="62"/>
      <c r="CP842" s="12">
        <f t="shared" si="2222"/>
        <v>0</v>
      </c>
      <c r="CQ842" s="13">
        <f t="shared" si="2230"/>
        <v>0</v>
      </c>
      <c r="CR842" s="13">
        <f t="shared" si="2223"/>
        <v>0</v>
      </c>
      <c r="CS842" s="240">
        <v>0</v>
      </c>
      <c r="CT842" s="13">
        <f t="shared" si="2236"/>
        <v>0</v>
      </c>
      <c r="CU842" s="13">
        <f t="shared" si="2237"/>
        <v>0</v>
      </c>
      <c r="CV842" s="240">
        <v>0</v>
      </c>
      <c r="CW842" s="13">
        <f t="shared" si="2298"/>
        <v>0</v>
      </c>
      <c r="CX842" s="13">
        <f t="shared" si="2299"/>
        <v>0</v>
      </c>
      <c r="CY842" s="240">
        <v>0</v>
      </c>
      <c r="CZ842" s="13">
        <f t="shared" si="2272"/>
        <v>0</v>
      </c>
      <c r="DA842" s="13">
        <f t="shared" si="2273"/>
        <v>0</v>
      </c>
      <c r="DB842" s="240">
        <v>0.17361111111111113</v>
      </c>
      <c r="DC842" s="13">
        <f t="shared" si="2279"/>
        <v>4</v>
      </c>
      <c r="DD842" s="13">
        <f t="shared" si="2280"/>
        <v>10</v>
      </c>
      <c r="DE842" s="240">
        <v>0</v>
      </c>
      <c r="DF842" s="13">
        <f t="shared" si="2281"/>
        <v>0</v>
      </c>
      <c r="DG842" s="13">
        <f t="shared" si="2282"/>
        <v>0</v>
      </c>
      <c r="DH842" s="240">
        <v>0</v>
      </c>
      <c r="DI842" s="13">
        <f t="shared" si="2249"/>
        <v>0</v>
      </c>
      <c r="DJ842" s="13">
        <f t="shared" si="2250"/>
        <v>0</v>
      </c>
      <c r="DK842" s="240">
        <v>0</v>
      </c>
      <c r="DL842" s="35">
        <f t="shared" si="2238"/>
        <v>0</v>
      </c>
      <c r="DM842" s="35">
        <f t="shared" si="2239"/>
        <v>0</v>
      </c>
      <c r="DN842" s="66">
        <f t="shared" si="2251"/>
        <v>2980019.8060000022</v>
      </c>
      <c r="DO842" s="74">
        <f t="shared" si="2252"/>
        <v>47859</v>
      </c>
      <c r="DP842" s="66">
        <f t="shared" si="2253"/>
        <v>60.001186440677969</v>
      </c>
      <c r="DQ842" s="63">
        <f t="shared" si="2254"/>
        <v>62.266654255208053</v>
      </c>
      <c r="DR842" s="66" t="e">
        <f t="shared" si="2197"/>
        <v>#NUM!</v>
      </c>
      <c r="DS842" s="96" t="e">
        <f t="shared" si="2198"/>
        <v>#NUM!</v>
      </c>
      <c r="DT842" s="66" t="e">
        <f t="shared" si="2199"/>
        <v>#NUM!</v>
      </c>
      <c r="DU842" s="66" t="e">
        <f t="shared" si="2200"/>
        <v>#NUM!</v>
      </c>
      <c r="FJ842" s="3">
        <f t="shared" si="2075"/>
        <v>4.166666666666663E-2</v>
      </c>
    </row>
    <row r="843" spans="1:168" ht="16.5" customHeight="1">
      <c r="A843" s="554">
        <f t="shared" si="2114"/>
        <v>842</v>
      </c>
      <c r="B843" s="235">
        <f t="shared" si="2076"/>
        <v>125</v>
      </c>
      <c r="C843" s="236">
        <v>40938</v>
      </c>
      <c r="D843" s="475">
        <v>1</v>
      </c>
      <c r="E843" s="238" t="s">
        <v>863</v>
      </c>
      <c r="F843" s="235">
        <v>39</v>
      </c>
      <c r="G843" s="239" t="s">
        <v>38</v>
      </c>
      <c r="H843" s="239" t="s">
        <v>337</v>
      </c>
      <c r="I843" s="239" t="s">
        <v>644</v>
      </c>
      <c r="J843" s="240">
        <v>0.83333333333333337</v>
      </c>
      <c r="K843" s="237">
        <v>3781.8</v>
      </c>
      <c r="L843" s="239" t="s">
        <v>996</v>
      </c>
      <c r="M843" s="235">
        <v>58</v>
      </c>
      <c r="N843" s="235">
        <v>1</v>
      </c>
      <c r="O843" s="239"/>
      <c r="P843" s="240">
        <v>0.83333333333333337</v>
      </c>
      <c r="Q843" s="240">
        <v>0.83333333333333337</v>
      </c>
      <c r="R843" s="12">
        <f t="shared" si="2292"/>
        <v>0</v>
      </c>
      <c r="S843" s="13">
        <f t="shared" si="2293"/>
        <v>0</v>
      </c>
      <c r="T843" s="13">
        <f t="shared" si="2294"/>
        <v>0</v>
      </c>
      <c r="U843" s="240">
        <v>0.83680555555555547</v>
      </c>
      <c r="V843" s="12">
        <f t="shared" si="2295"/>
        <v>3.4722222222220989E-3</v>
      </c>
      <c r="W843" s="13">
        <f t="shared" si="2296"/>
        <v>0</v>
      </c>
      <c r="X843" s="225">
        <f t="shared" si="2297"/>
        <v>5</v>
      </c>
      <c r="Y843" s="240">
        <v>0.86458333333333337</v>
      </c>
      <c r="Z843" s="12">
        <f t="shared" si="2072"/>
        <v>2.7777777777777901E-2</v>
      </c>
      <c r="AA843" s="13">
        <f t="shared" si="2231"/>
        <v>0</v>
      </c>
      <c r="AB843" s="13">
        <f t="shared" si="2232"/>
        <v>40</v>
      </c>
      <c r="AC843" s="240">
        <v>0.88541666666666663</v>
      </c>
      <c r="AD843" s="12">
        <f t="shared" si="2264"/>
        <v>2.0833333333333259E-2</v>
      </c>
      <c r="AE843" s="13">
        <f t="shared" si="2265"/>
        <v>0</v>
      </c>
      <c r="AF843" s="13">
        <f t="shared" si="2266"/>
        <v>30</v>
      </c>
      <c r="AG843" s="240">
        <v>0.88888888888888884</v>
      </c>
      <c r="AH843" s="240">
        <v>0.90277777777777779</v>
      </c>
      <c r="AI843" s="12">
        <f t="shared" si="2162"/>
        <v>1.3888888888888951E-2</v>
      </c>
      <c r="AJ843" s="225">
        <f t="shared" si="2260"/>
        <v>0</v>
      </c>
      <c r="AK843" s="225">
        <f t="shared" si="2261"/>
        <v>20</v>
      </c>
      <c r="AL843" s="240">
        <v>0.88888888888888884</v>
      </c>
      <c r="AM843" s="240">
        <v>0.90277777777777779</v>
      </c>
      <c r="AN843" s="12">
        <f t="shared" si="2233"/>
        <v>1.3888888888888951E-2</v>
      </c>
      <c r="AO843" s="13">
        <f t="shared" si="2234"/>
        <v>0</v>
      </c>
      <c r="AP843" s="13">
        <f t="shared" si="2235"/>
        <v>20</v>
      </c>
      <c r="AQ843" s="240">
        <v>0.89583333333333337</v>
      </c>
      <c r="AR843" s="12">
        <f t="shared" si="2276"/>
        <v>-6.9444444444444198E-3</v>
      </c>
      <c r="AS843" s="225" t="e">
        <f t="shared" si="2277"/>
        <v>#NUM!</v>
      </c>
      <c r="AT843" s="13" t="e">
        <f t="shared" si="2278"/>
        <v>#NUM!</v>
      </c>
      <c r="AU843" s="240">
        <v>0.89583333333333337</v>
      </c>
      <c r="AV843" s="226">
        <f t="shared" si="2283"/>
        <v>0</v>
      </c>
      <c r="AW843" s="13">
        <f t="shared" si="2284"/>
        <v>0</v>
      </c>
      <c r="AX843" s="13">
        <f t="shared" si="2285"/>
        <v>0</v>
      </c>
      <c r="AY843" s="240">
        <v>1.1506944444444445</v>
      </c>
      <c r="AZ843" s="12">
        <f t="shared" si="2286"/>
        <v>0.25486111111111109</v>
      </c>
      <c r="BA843" s="225">
        <f t="shared" si="2287"/>
        <v>6</v>
      </c>
      <c r="BB843" s="225">
        <f t="shared" si="2288"/>
        <v>7</v>
      </c>
      <c r="BC843" s="240">
        <v>1.1506944444444445</v>
      </c>
      <c r="BD843" s="240">
        <v>1.1506944444444445</v>
      </c>
      <c r="BE843" s="12">
        <f t="shared" si="2224"/>
        <v>0</v>
      </c>
      <c r="BF843" s="13">
        <f t="shared" si="2225"/>
        <v>0</v>
      </c>
      <c r="BG843" s="13">
        <f t="shared" si="2226"/>
        <v>0</v>
      </c>
      <c r="BH843" s="240">
        <v>1.1506944444444445</v>
      </c>
      <c r="BI843" s="240">
        <v>1.1506944444444445</v>
      </c>
      <c r="BJ843" s="240"/>
      <c r="BK843" s="69">
        <f t="shared" si="2227"/>
        <v>0</v>
      </c>
      <c r="BL843" s="13">
        <f t="shared" si="2228"/>
        <v>0</v>
      </c>
      <c r="BM843" s="13">
        <f t="shared" si="2229"/>
        <v>0</v>
      </c>
      <c r="BN843" s="240">
        <v>1.1527777777777779</v>
      </c>
      <c r="BO843" s="12">
        <f t="shared" si="2217"/>
        <v>2.083333333333437E-3</v>
      </c>
      <c r="BP843" s="225">
        <f t="shared" si="2218"/>
        <v>0</v>
      </c>
      <c r="BQ843" s="225">
        <f t="shared" si="2219"/>
        <v>3</v>
      </c>
      <c r="BR843" s="240">
        <v>1.15625</v>
      </c>
      <c r="BS843" s="12">
        <f t="shared" si="2168"/>
        <v>3.4722222222220989E-3</v>
      </c>
      <c r="BT843" s="225">
        <f t="shared" si="2169"/>
        <v>0</v>
      </c>
      <c r="BU843" s="225">
        <f t="shared" si="2170"/>
        <v>5</v>
      </c>
      <c r="BV843" s="240">
        <v>1.15625</v>
      </c>
      <c r="BW843" s="240">
        <v>1.1597222222222221</v>
      </c>
      <c r="BX843" s="12">
        <f t="shared" si="2240"/>
        <v>3.4722222222220989E-3</v>
      </c>
      <c r="BY843" s="13">
        <f t="shared" si="2241"/>
        <v>0</v>
      </c>
      <c r="BZ843" s="13">
        <f t="shared" si="2242"/>
        <v>5</v>
      </c>
      <c r="CA843" s="226">
        <f t="shared" si="2243"/>
        <v>0.32638888888888873</v>
      </c>
      <c r="CB843" s="13">
        <f t="shared" si="2244"/>
        <v>7</v>
      </c>
      <c r="CC843" s="13">
        <f t="shared" si="2245"/>
        <v>50</v>
      </c>
      <c r="CD843" s="12">
        <f t="shared" si="2267"/>
        <v>1.9444444444444375E-2</v>
      </c>
      <c r="CE843" s="13">
        <f t="shared" si="2268"/>
        <v>0</v>
      </c>
      <c r="CF843" s="13">
        <f t="shared" si="2269"/>
        <v>28</v>
      </c>
      <c r="CG843" s="12">
        <f t="shared" si="2255"/>
        <v>1.3888888888888951E-2</v>
      </c>
      <c r="CH843" s="13">
        <f t="shared" si="2256"/>
        <v>0</v>
      </c>
      <c r="CI843" s="13">
        <f t="shared" si="2257"/>
        <v>20</v>
      </c>
      <c r="CJ843" s="12">
        <f t="shared" si="2289"/>
        <v>0.25486111111111109</v>
      </c>
      <c r="CK843" s="13">
        <f t="shared" si="2290"/>
        <v>6</v>
      </c>
      <c r="CL843" s="13">
        <f t="shared" si="2291"/>
        <v>7</v>
      </c>
      <c r="CM843" s="62"/>
      <c r="CN843" s="62"/>
      <c r="CO843" s="62"/>
      <c r="CP843" s="12">
        <f t="shared" si="2222"/>
        <v>0</v>
      </c>
      <c r="CQ843" s="13">
        <f t="shared" si="2230"/>
        <v>0</v>
      </c>
      <c r="CR843" s="13">
        <f t="shared" si="2223"/>
        <v>0</v>
      </c>
      <c r="CS843" s="240">
        <v>0</v>
      </c>
      <c r="CT843" s="13">
        <f t="shared" si="2236"/>
        <v>0</v>
      </c>
      <c r="CU843" s="13">
        <f t="shared" si="2237"/>
        <v>0</v>
      </c>
      <c r="CV843" s="240">
        <v>0</v>
      </c>
      <c r="CW843" s="13">
        <f t="shared" si="2298"/>
        <v>0</v>
      </c>
      <c r="CX843" s="13">
        <f t="shared" si="2299"/>
        <v>0</v>
      </c>
      <c r="CY843" s="240">
        <v>0</v>
      </c>
      <c r="CZ843" s="13">
        <f t="shared" si="2272"/>
        <v>0</v>
      </c>
      <c r="DA843" s="13">
        <f t="shared" si="2273"/>
        <v>0</v>
      </c>
      <c r="DB843" s="240">
        <v>0.25486111111111109</v>
      </c>
      <c r="DC843" s="13">
        <f t="shared" si="2279"/>
        <v>6</v>
      </c>
      <c r="DD843" s="13">
        <f t="shared" si="2280"/>
        <v>7</v>
      </c>
      <c r="DE843" s="240">
        <v>0</v>
      </c>
      <c r="DF843" s="13">
        <f t="shared" si="2281"/>
        <v>0</v>
      </c>
      <c r="DG843" s="13">
        <f t="shared" si="2282"/>
        <v>0</v>
      </c>
      <c r="DH843" s="240">
        <v>0</v>
      </c>
      <c r="DI843" s="13">
        <f t="shared" si="2249"/>
        <v>0</v>
      </c>
      <c r="DJ843" s="13">
        <f t="shared" si="2250"/>
        <v>0</v>
      </c>
      <c r="DK843" s="240">
        <v>0</v>
      </c>
      <c r="DL843" s="35">
        <f t="shared" si="2238"/>
        <v>0</v>
      </c>
      <c r="DM843" s="35">
        <f t="shared" si="2239"/>
        <v>0</v>
      </c>
      <c r="DN843" s="66">
        <f t="shared" si="2251"/>
        <v>2983801.606000002</v>
      </c>
      <c r="DO843" s="74">
        <f t="shared" si="2252"/>
        <v>47917</v>
      </c>
      <c r="DP843" s="66">
        <f t="shared" si="2253"/>
        <v>65.203448275862073</v>
      </c>
      <c r="DQ843" s="63">
        <f t="shared" si="2254"/>
        <v>62.270209028111154</v>
      </c>
      <c r="DR843" s="66" t="e">
        <f t="shared" si="2197"/>
        <v>#NUM!</v>
      </c>
      <c r="DS843" s="96" t="e">
        <f t="shared" si="2198"/>
        <v>#NUM!</v>
      </c>
      <c r="DT843" s="66" t="e">
        <f t="shared" si="2199"/>
        <v>#NUM!</v>
      </c>
      <c r="DU843" s="66" t="e">
        <f t="shared" si="2200"/>
        <v>#NUM!</v>
      </c>
      <c r="FJ843" s="3">
        <f t="shared" si="2075"/>
        <v>5.7638888888888684E-2</v>
      </c>
    </row>
    <row r="844" spans="1:168">
      <c r="A844" s="554">
        <f t="shared" si="2114"/>
        <v>843</v>
      </c>
      <c r="B844" s="235">
        <f t="shared" si="2076"/>
        <v>126</v>
      </c>
      <c r="C844" s="236">
        <v>40938</v>
      </c>
      <c r="D844" s="475">
        <v>1</v>
      </c>
      <c r="E844" s="238" t="s">
        <v>1001</v>
      </c>
      <c r="F844" s="235">
        <v>1</v>
      </c>
      <c r="G844" s="239" t="s">
        <v>403</v>
      </c>
      <c r="H844" s="239" t="s">
        <v>394</v>
      </c>
      <c r="I844" s="239" t="s">
        <v>908</v>
      </c>
      <c r="J844" s="240">
        <v>2.0833333333333332E-2</v>
      </c>
      <c r="K844" s="237">
        <v>3856.68</v>
      </c>
      <c r="L844" s="239" t="s">
        <v>33</v>
      </c>
      <c r="M844" s="235">
        <v>59</v>
      </c>
      <c r="N844" s="235">
        <v>0</v>
      </c>
      <c r="O844" s="239"/>
      <c r="P844" s="240">
        <v>2.0833333333333332E-2</v>
      </c>
      <c r="Q844" s="240">
        <v>2.0833333333333332E-2</v>
      </c>
      <c r="R844" s="12">
        <f t="shared" si="2292"/>
        <v>0</v>
      </c>
      <c r="S844" s="13">
        <f t="shared" si="2293"/>
        <v>0</v>
      </c>
      <c r="T844" s="13">
        <f t="shared" si="2294"/>
        <v>0</v>
      </c>
      <c r="U844" s="240">
        <v>2.4305555555555556E-2</v>
      </c>
      <c r="V844" s="12">
        <f t="shared" si="2295"/>
        <v>3.4722222222222238E-3</v>
      </c>
      <c r="W844" s="13">
        <f t="shared" si="2296"/>
        <v>0</v>
      </c>
      <c r="X844" s="225">
        <f t="shared" si="2297"/>
        <v>5</v>
      </c>
      <c r="Y844" s="240">
        <v>3.125E-2</v>
      </c>
      <c r="Z844" s="12">
        <f t="shared" si="2072"/>
        <v>6.9444444444444441E-3</v>
      </c>
      <c r="AA844" s="13">
        <f t="shared" si="2231"/>
        <v>0</v>
      </c>
      <c r="AB844" s="13">
        <f t="shared" si="2232"/>
        <v>10</v>
      </c>
      <c r="AC844" s="240">
        <v>7.9861111111111105E-2</v>
      </c>
      <c r="AD844" s="12">
        <f t="shared" si="2264"/>
        <v>4.8611111111111105E-2</v>
      </c>
      <c r="AE844" s="13">
        <f t="shared" si="2265"/>
        <v>1</v>
      </c>
      <c r="AF844" s="13">
        <f t="shared" si="2266"/>
        <v>10</v>
      </c>
      <c r="AG844" s="240">
        <v>8.3333333333333329E-2</v>
      </c>
      <c r="AH844" s="240">
        <v>9.7222222222222224E-2</v>
      </c>
      <c r="AI844" s="12">
        <f t="shared" si="2162"/>
        <v>1.3888888888888895E-2</v>
      </c>
      <c r="AJ844" s="225">
        <f t="shared" si="2260"/>
        <v>0</v>
      </c>
      <c r="AK844" s="225">
        <f t="shared" si="2261"/>
        <v>20</v>
      </c>
      <c r="AL844" s="240">
        <v>8.3333333333333329E-2</v>
      </c>
      <c r="AM844" s="240">
        <v>9.7222222222222224E-2</v>
      </c>
      <c r="AN844" s="12">
        <f t="shared" si="2233"/>
        <v>1.3888888888888895E-2</v>
      </c>
      <c r="AO844" s="13">
        <f t="shared" si="2234"/>
        <v>0</v>
      </c>
      <c r="AP844" s="13">
        <f t="shared" si="2235"/>
        <v>20</v>
      </c>
      <c r="AQ844" s="240">
        <v>9.7916666666666666E-2</v>
      </c>
      <c r="AR844" s="12">
        <f t="shared" ref="AR844:AR873" si="2300">AQ844-AH844</f>
        <v>6.9444444444444198E-4</v>
      </c>
      <c r="AS844" s="225">
        <f t="shared" ref="AS844:AS873" si="2301">HOUR(AR844)</f>
        <v>0</v>
      </c>
      <c r="AT844" s="13">
        <f t="shared" ref="AT844:AT873" si="2302">MINUTE(AR844)</f>
        <v>1</v>
      </c>
      <c r="AU844" s="240">
        <v>9.8611111111111108E-2</v>
      </c>
      <c r="AV844" s="226">
        <f t="shared" si="2283"/>
        <v>6.9444444444444198E-4</v>
      </c>
      <c r="AW844" s="13">
        <f t="shared" si="2284"/>
        <v>0</v>
      </c>
      <c r="AX844" s="13">
        <f t="shared" si="2285"/>
        <v>1</v>
      </c>
      <c r="AY844" s="240">
        <v>0.15833333333333333</v>
      </c>
      <c r="AZ844" s="12">
        <f t="shared" si="2286"/>
        <v>5.9722222222222218E-2</v>
      </c>
      <c r="BA844" s="225">
        <f t="shared" si="2287"/>
        <v>1</v>
      </c>
      <c r="BB844" s="225">
        <f t="shared" si="2288"/>
        <v>26</v>
      </c>
      <c r="BC844" s="240">
        <v>0.15833333333333333</v>
      </c>
      <c r="BD844" s="240">
        <v>0.15833333333333333</v>
      </c>
      <c r="BE844" s="12">
        <f t="shared" si="2224"/>
        <v>0</v>
      </c>
      <c r="BF844" s="13">
        <f t="shared" si="2225"/>
        <v>0</v>
      </c>
      <c r="BG844" s="13">
        <f t="shared" si="2226"/>
        <v>0</v>
      </c>
      <c r="BH844" s="240">
        <v>0.15833333333333333</v>
      </c>
      <c r="BI844" s="240">
        <v>0.15833333333333333</v>
      </c>
      <c r="BJ844" s="240"/>
      <c r="BK844" s="69">
        <f t="shared" si="2227"/>
        <v>0</v>
      </c>
      <c r="BL844" s="13">
        <f t="shared" si="2228"/>
        <v>0</v>
      </c>
      <c r="BM844" s="13">
        <f t="shared" si="2229"/>
        <v>0</v>
      </c>
      <c r="BN844" s="240">
        <v>0.16319444444444445</v>
      </c>
      <c r="BO844" s="12">
        <f t="shared" si="2217"/>
        <v>4.8611111111111216E-3</v>
      </c>
      <c r="BP844" s="225">
        <f t="shared" si="2218"/>
        <v>0</v>
      </c>
      <c r="BQ844" s="225">
        <f t="shared" si="2219"/>
        <v>7</v>
      </c>
      <c r="BR844" s="240">
        <v>0.16666666666666666</v>
      </c>
      <c r="BS844" s="12">
        <f t="shared" si="2168"/>
        <v>3.4722222222222099E-3</v>
      </c>
      <c r="BT844" s="225">
        <f t="shared" si="2169"/>
        <v>0</v>
      </c>
      <c r="BU844" s="225">
        <f t="shared" si="2170"/>
        <v>5</v>
      </c>
      <c r="BV844" s="240">
        <v>0.16666666666666666</v>
      </c>
      <c r="BW844" s="240">
        <v>0.17013888888888887</v>
      </c>
      <c r="BX844" s="12">
        <f t="shared" si="2240"/>
        <v>3.4722222222222099E-3</v>
      </c>
      <c r="BY844" s="13">
        <f t="shared" si="2241"/>
        <v>0</v>
      </c>
      <c r="BZ844" s="13">
        <f t="shared" si="2242"/>
        <v>5</v>
      </c>
      <c r="CA844" s="226">
        <f t="shared" si="2243"/>
        <v>0.14930555555555552</v>
      </c>
      <c r="CB844" s="13">
        <f t="shared" si="2244"/>
        <v>3</v>
      </c>
      <c r="CC844" s="13">
        <f t="shared" si="2245"/>
        <v>35</v>
      </c>
      <c r="CD844" s="12">
        <f t="shared" si="2267"/>
        <v>5.7638888888888878E-2</v>
      </c>
      <c r="CE844" s="13">
        <f t="shared" si="2268"/>
        <v>1</v>
      </c>
      <c r="CF844" s="13">
        <f t="shared" si="2269"/>
        <v>23</v>
      </c>
      <c r="CG844" s="12">
        <f t="shared" si="2255"/>
        <v>1.3888888888888895E-2</v>
      </c>
      <c r="CH844" s="13">
        <f t="shared" si="2256"/>
        <v>0</v>
      </c>
      <c r="CI844" s="13">
        <f t="shared" si="2257"/>
        <v>20</v>
      </c>
      <c r="CJ844" s="12">
        <f t="shared" si="2289"/>
        <v>5.9722222222222218E-2</v>
      </c>
      <c r="CK844" s="13">
        <f t="shared" si="2290"/>
        <v>1</v>
      </c>
      <c r="CL844" s="13">
        <f t="shared" si="2291"/>
        <v>26</v>
      </c>
      <c r="CM844" s="62"/>
      <c r="CN844" s="62"/>
      <c r="CO844" s="62"/>
      <c r="CP844" s="12">
        <f t="shared" si="2222"/>
        <v>5.1388888888888887E-2</v>
      </c>
      <c r="CQ844" s="13">
        <f t="shared" si="2230"/>
        <v>1</v>
      </c>
      <c r="CR844" s="13">
        <f t="shared" si="2223"/>
        <v>14</v>
      </c>
      <c r="CS844" s="240">
        <v>0</v>
      </c>
      <c r="CT844" s="13">
        <f t="shared" si="2236"/>
        <v>0</v>
      </c>
      <c r="CU844" s="13">
        <f t="shared" si="2237"/>
        <v>0</v>
      </c>
      <c r="CV844" s="240">
        <v>8.3333333333333332E-3</v>
      </c>
      <c r="CW844" s="13">
        <f t="shared" si="2298"/>
        <v>0</v>
      </c>
      <c r="CX844" s="13">
        <f t="shared" si="2299"/>
        <v>12</v>
      </c>
      <c r="CY844" s="240">
        <v>0</v>
      </c>
      <c r="CZ844" s="13">
        <f t="shared" si="2272"/>
        <v>0</v>
      </c>
      <c r="DA844" s="13">
        <f t="shared" si="2273"/>
        <v>0</v>
      </c>
      <c r="DB844" s="240">
        <v>0</v>
      </c>
      <c r="DC844" s="13">
        <f t="shared" si="2279"/>
        <v>0</v>
      </c>
      <c r="DD844" s="13">
        <f t="shared" si="2280"/>
        <v>0</v>
      </c>
      <c r="DE844" s="240">
        <v>0</v>
      </c>
      <c r="DF844" s="13">
        <f t="shared" si="2281"/>
        <v>0</v>
      </c>
      <c r="DG844" s="13">
        <f t="shared" si="2282"/>
        <v>0</v>
      </c>
      <c r="DH844" s="240">
        <v>0</v>
      </c>
      <c r="DI844" s="13">
        <f t="shared" si="2249"/>
        <v>0</v>
      </c>
      <c r="DJ844" s="13">
        <f t="shared" si="2250"/>
        <v>0</v>
      </c>
      <c r="DK844" s="240">
        <v>0</v>
      </c>
      <c r="DL844" s="35">
        <f t="shared" si="2238"/>
        <v>0</v>
      </c>
      <c r="DM844" s="35">
        <f t="shared" si="2239"/>
        <v>0</v>
      </c>
      <c r="DN844" s="66">
        <f t="shared" si="2251"/>
        <v>2987658.2860000022</v>
      </c>
      <c r="DO844" s="74">
        <f t="shared" si="2252"/>
        <v>47976</v>
      </c>
      <c r="DP844" s="66">
        <f t="shared" si="2253"/>
        <v>65.36745762711864</v>
      </c>
      <c r="DQ844" s="63">
        <f t="shared" si="2254"/>
        <v>62.274017967317036</v>
      </c>
      <c r="DR844" s="66" t="e">
        <f t="shared" si="2197"/>
        <v>#NUM!</v>
      </c>
      <c r="DS844" s="96" t="e">
        <f t="shared" si="2198"/>
        <v>#NUM!</v>
      </c>
      <c r="DT844" s="66" t="e">
        <f t="shared" si="2199"/>
        <v>#NUM!</v>
      </c>
      <c r="DU844" s="66" t="e">
        <f t="shared" si="2200"/>
        <v>#NUM!</v>
      </c>
      <c r="FJ844" s="3">
        <f t="shared" si="2075"/>
        <v>7.5694444444444411E-2</v>
      </c>
      <c r="FK844" s="3">
        <f t="shared" ref="FK844:FK891" si="2303">AC844-J844</f>
        <v>5.9027777777777776E-2</v>
      </c>
      <c r="FL844" s="3">
        <f t="shared" ref="FL844:FL849" si="2304">AQ844-AM844</f>
        <v>6.9444444444444198E-4</v>
      </c>
    </row>
    <row r="845" spans="1:168">
      <c r="A845" s="554">
        <f t="shared" si="2114"/>
        <v>844</v>
      </c>
      <c r="B845" s="235">
        <f t="shared" si="2076"/>
        <v>127</v>
      </c>
      <c r="C845" s="236">
        <v>40939</v>
      </c>
      <c r="D845" s="475">
        <v>1</v>
      </c>
      <c r="E845" s="238" t="s">
        <v>1002</v>
      </c>
      <c r="F845" s="235">
        <v>2</v>
      </c>
      <c r="G845" s="239" t="s">
        <v>697</v>
      </c>
      <c r="H845" s="239" t="s">
        <v>394</v>
      </c>
      <c r="I845" s="239" t="s">
        <v>908</v>
      </c>
      <c r="J845" s="240">
        <v>0.95833333333333337</v>
      </c>
      <c r="K845" s="237">
        <v>3786.69</v>
      </c>
      <c r="L845" s="239" t="s">
        <v>34</v>
      </c>
      <c r="M845" s="235">
        <v>57</v>
      </c>
      <c r="N845" s="235">
        <v>2</v>
      </c>
      <c r="O845" s="239"/>
      <c r="P845" s="240">
        <v>0.95833333333333337</v>
      </c>
      <c r="Q845" s="240">
        <v>0.95833333333333337</v>
      </c>
      <c r="R845" s="12">
        <f t="shared" si="2292"/>
        <v>0</v>
      </c>
      <c r="S845" s="13">
        <f t="shared" si="2293"/>
        <v>0</v>
      </c>
      <c r="T845" s="13">
        <f t="shared" si="2294"/>
        <v>0</v>
      </c>
      <c r="U845" s="240">
        <v>0.96180555555555547</v>
      </c>
      <c r="V845" s="12">
        <f t="shared" si="2295"/>
        <v>3.4722222222220989E-3</v>
      </c>
      <c r="W845" s="13">
        <f t="shared" si="2296"/>
        <v>0</v>
      </c>
      <c r="X845" s="225">
        <f t="shared" si="2297"/>
        <v>5</v>
      </c>
      <c r="Y845" s="240">
        <v>0.96875</v>
      </c>
      <c r="Z845" s="12">
        <f t="shared" si="2072"/>
        <v>6.9444444444445308E-3</v>
      </c>
      <c r="AA845" s="13">
        <f t="shared" si="2231"/>
        <v>0</v>
      </c>
      <c r="AB845" s="13">
        <f t="shared" si="2232"/>
        <v>10</v>
      </c>
      <c r="AC845" s="240">
        <v>0.99652777777777779</v>
      </c>
      <c r="AD845" s="12">
        <f t="shared" ref="AD845:AD855" si="2305">AC845-Y845</f>
        <v>2.777777777777779E-2</v>
      </c>
      <c r="AE845" s="13">
        <f t="shared" ref="AE845:AE855" si="2306">HOUR(AD845)</f>
        <v>0</v>
      </c>
      <c r="AF845" s="13">
        <f t="shared" ref="AF845:AF855" si="2307">MINUTE(AD845)</f>
        <v>40</v>
      </c>
      <c r="AG845" s="240">
        <v>1</v>
      </c>
      <c r="AH845" s="240">
        <v>1.0625</v>
      </c>
      <c r="AI845" s="12">
        <f t="shared" si="2162"/>
        <v>6.25E-2</v>
      </c>
      <c r="AJ845" s="225">
        <f t="shared" si="2260"/>
        <v>1</v>
      </c>
      <c r="AK845" s="225">
        <f t="shared" si="2261"/>
        <v>30</v>
      </c>
      <c r="AL845" s="240">
        <v>1</v>
      </c>
      <c r="AM845" s="240">
        <v>1.0625</v>
      </c>
      <c r="AN845" s="12">
        <f t="shared" si="2233"/>
        <v>6.25E-2</v>
      </c>
      <c r="AO845" s="13">
        <f t="shared" si="2234"/>
        <v>1</v>
      </c>
      <c r="AP845" s="13">
        <f t="shared" si="2235"/>
        <v>30</v>
      </c>
      <c r="AQ845" s="240">
        <v>1.195138888888889</v>
      </c>
      <c r="AR845" s="12">
        <f t="shared" si="2300"/>
        <v>0.13263888888888897</v>
      </c>
      <c r="AS845" s="225">
        <f t="shared" si="2301"/>
        <v>3</v>
      </c>
      <c r="AT845" s="13">
        <f t="shared" si="2302"/>
        <v>11</v>
      </c>
      <c r="AU845" s="240">
        <v>1.1958333333333333</v>
      </c>
      <c r="AV845" s="226">
        <f t="shared" si="2283"/>
        <v>6.9444444444433095E-4</v>
      </c>
      <c r="AW845" s="13">
        <f t="shared" si="2284"/>
        <v>0</v>
      </c>
      <c r="AX845" s="13">
        <f t="shared" si="2285"/>
        <v>1</v>
      </c>
      <c r="AY845" s="240">
        <v>1.29375</v>
      </c>
      <c r="AZ845" s="12">
        <f t="shared" si="2286"/>
        <v>9.7916666666666652E-2</v>
      </c>
      <c r="BA845" s="225">
        <f t="shared" si="2287"/>
        <v>2</v>
      </c>
      <c r="BB845" s="225">
        <f t="shared" si="2288"/>
        <v>21</v>
      </c>
      <c r="BC845" s="240">
        <v>1.29375</v>
      </c>
      <c r="BD845" s="240">
        <v>1.29375</v>
      </c>
      <c r="BE845" s="12">
        <f t="shared" si="2224"/>
        <v>0</v>
      </c>
      <c r="BF845" s="13">
        <f t="shared" si="2225"/>
        <v>0</v>
      </c>
      <c r="BG845" s="13">
        <f t="shared" si="2226"/>
        <v>0</v>
      </c>
      <c r="BH845" s="240">
        <v>1.29375</v>
      </c>
      <c r="BI845" s="240">
        <v>1.29375</v>
      </c>
      <c r="BJ845" s="240"/>
      <c r="BK845" s="69">
        <f t="shared" si="2227"/>
        <v>0</v>
      </c>
      <c r="BL845" s="13">
        <f t="shared" si="2228"/>
        <v>0</v>
      </c>
      <c r="BM845" s="13">
        <f t="shared" si="2229"/>
        <v>0</v>
      </c>
      <c r="BN845" s="240">
        <v>1.3020833333333333</v>
      </c>
      <c r="BO845" s="12">
        <f t="shared" si="2217"/>
        <v>8.3333333333333037E-3</v>
      </c>
      <c r="BP845" s="225">
        <f t="shared" si="2218"/>
        <v>0</v>
      </c>
      <c r="BQ845" s="225">
        <f t="shared" si="2219"/>
        <v>12</v>
      </c>
      <c r="BR845" s="240">
        <v>1.3055555555555556</v>
      </c>
      <c r="BS845" s="12">
        <f t="shared" si="2168"/>
        <v>3.4722222222223209E-3</v>
      </c>
      <c r="BT845" s="225">
        <f t="shared" si="2169"/>
        <v>0</v>
      </c>
      <c r="BU845" s="225">
        <f t="shared" si="2170"/>
        <v>5</v>
      </c>
      <c r="BV845" s="240">
        <v>1.3055555555555556</v>
      </c>
      <c r="BW845" s="240">
        <v>1.3090277777777779</v>
      </c>
      <c r="BX845" s="12">
        <f t="shared" si="2240"/>
        <v>3.4722222222223209E-3</v>
      </c>
      <c r="BY845" s="13">
        <f t="shared" si="2241"/>
        <v>0</v>
      </c>
      <c r="BZ845" s="13">
        <f t="shared" si="2242"/>
        <v>5</v>
      </c>
      <c r="CA845" s="226">
        <f t="shared" ref="CA845:CA855" si="2308">BW845-P845</f>
        <v>0.35069444444444453</v>
      </c>
      <c r="CB845" s="13">
        <f t="shared" ref="CB845:CB855" si="2309">HOUR(CA845)</f>
        <v>8</v>
      </c>
      <c r="CC845" s="13">
        <f t="shared" ref="CC845:CC855" si="2310">MINUTE(CA845)</f>
        <v>25</v>
      </c>
      <c r="CD845" s="12">
        <f t="shared" si="2267"/>
        <v>0.17222222222222239</v>
      </c>
      <c r="CE845" s="13">
        <f t="shared" si="2268"/>
        <v>4</v>
      </c>
      <c r="CF845" s="13">
        <f t="shared" si="2269"/>
        <v>8</v>
      </c>
      <c r="CG845" s="12">
        <f t="shared" si="2255"/>
        <v>6.25E-2</v>
      </c>
      <c r="CH845" s="13">
        <f t="shared" si="2256"/>
        <v>1</v>
      </c>
      <c r="CI845" s="13">
        <f t="shared" si="2257"/>
        <v>30</v>
      </c>
      <c r="CJ845" s="12">
        <f t="shared" si="2289"/>
        <v>9.7916666666666652E-2</v>
      </c>
      <c r="CK845" s="13">
        <f t="shared" si="2290"/>
        <v>2</v>
      </c>
      <c r="CL845" s="13">
        <f t="shared" si="2291"/>
        <v>21</v>
      </c>
      <c r="CM845" s="62"/>
      <c r="CN845" s="62"/>
      <c r="CO845" s="62"/>
      <c r="CP845" s="12">
        <f t="shared" si="2222"/>
        <v>4.5833333333333316E-2</v>
      </c>
      <c r="CQ845" s="13">
        <f t="shared" si="2230"/>
        <v>1</v>
      </c>
      <c r="CR845" s="13">
        <f t="shared" si="2223"/>
        <v>6</v>
      </c>
      <c r="CS845" s="240">
        <v>0</v>
      </c>
      <c r="CT845" s="13">
        <f t="shared" si="2236"/>
        <v>0</v>
      </c>
      <c r="CU845" s="13">
        <f t="shared" si="2237"/>
        <v>0</v>
      </c>
      <c r="CV845" s="240">
        <v>0</v>
      </c>
      <c r="CW845" s="13">
        <f t="shared" si="2298"/>
        <v>0</v>
      </c>
      <c r="CX845" s="13">
        <f t="shared" si="2299"/>
        <v>0</v>
      </c>
      <c r="CY845" s="240">
        <v>0</v>
      </c>
      <c r="CZ845" s="13">
        <f t="shared" si="2272"/>
        <v>0</v>
      </c>
      <c r="DA845" s="13">
        <f t="shared" si="2273"/>
        <v>0</v>
      </c>
      <c r="DB845" s="240">
        <v>0</v>
      </c>
      <c r="DC845" s="13">
        <f t="shared" ref="DC845:DC872" si="2311">HOUR(DB845)</f>
        <v>0</v>
      </c>
      <c r="DD845" s="13">
        <f t="shared" ref="DD845:DD872" si="2312">MINUTE(DB845)</f>
        <v>0</v>
      </c>
      <c r="DE845" s="240">
        <v>0</v>
      </c>
      <c r="DF845" s="13">
        <f t="shared" si="2281"/>
        <v>0</v>
      </c>
      <c r="DG845" s="13">
        <f t="shared" si="2282"/>
        <v>0</v>
      </c>
      <c r="DH845" s="240">
        <v>5.2083333333333336E-2</v>
      </c>
      <c r="DI845" s="13">
        <f t="shared" si="2249"/>
        <v>1</v>
      </c>
      <c r="DJ845" s="13">
        <f t="shared" si="2250"/>
        <v>15</v>
      </c>
      <c r="DK845" s="240">
        <v>0</v>
      </c>
      <c r="DL845" s="35">
        <f t="shared" si="2238"/>
        <v>0</v>
      </c>
      <c r="DM845" s="35">
        <f t="shared" si="2239"/>
        <v>0</v>
      </c>
      <c r="DN845" s="66">
        <f t="shared" si="2251"/>
        <v>2991444.9760000021</v>
      </c>
      <c r="DO845" s="74">
        <f t="shared" si="2252"/>
        <v>48033</v>
      </c>
      <c r="DP845" s="66">
        <f t="shared" si="2253"/>
        <v>66.433157894736837</v>
      </c>
      <c r="DQ845" s="63">
        <f t="shared" si="2254"/>
        <v>62.278953552765849</v>
      </c>
      <c r="DR845" s="66" t="e">
        <f t="shared" si="2197"/>
        <v>#NUM!</v>
      </c>
      <c r="DS845" s="96" t="e">
        <f t="shared" si="2198"/>
        <v>#NUM!</v>
      </c>
      <c r="DT845" s="66" t="e">
        <f t="shared" si="2199"/>
        <v>#NUM!</v>
      </c>
      <c r="DU845" s="66" t="e">
        <f t="shared" si="2200"/>
        <v>#NUM!</v>
      </c>
      <c r="FJ845" s="3">
        <f t="shared" si="2075"/>
        <v>0.19027777777777788</v>
      </c>
      <c r="FK845" s="3">
        <f t="shared" si="2303"/>
        <v>3.819444444444442E-2</v>
      </c>
      <c r="FL845" s="3">
        <f t="shared" si="2304"/>
        <v>0.13263888888888897</v>
      </c>
    </row>
    <row r="846" spans="1:168">
      <c r="A846" s="554">
        <f t="shared" si="2114"/>
        <v>845</v>
      </c>
      <c r="B846" s="235">
        <f t="shared" si="2076"/>
        <v>128</v>
      </c>
      <c r="C846" s="236">
        <v>40939</v>
      </c>
      <c r="D846" s="475">
        <v>1</v>
      </c>
      <c r="E846" s="238" t="s">
        <v>1004</v>
      </c>
      <c r="F846" s="235">
        <v>1</v>
      </c>
      <c r="G846" s="239" t="s">
        <v>403</v>
      </c>
      <c r="H846" s="239" t="s">
        <v>394</v>
      </c>
      <c r="I846" s="239" t="s">
        <v>908</v>
      </c>
      <c r="J846" s="240">
        <v>0.11458333333333333</v>
      </c>
      <c r="K846" s="237">
        <v>3893.46</v>
      </c>
      <c r="L846" s="239" t="s">
        <v>33</v>
      </c>
      <c r="M846" s="235">
        <v>59</v>
      </c>
      <c r="N846" s="235">
        <v>0</v>
      </c>
      <c r="O846" s="239"/>
      <c r="P846" s="240">
        <v>0.11458333333333333</v>
      </c>
      <c r="Q846" s="240">
        <v>0.11458333333333333</v>
      </c>
      <c r="R846" s="12">
        <f t="shared" si="2292"/>
        <v>0</v>
      </c>
      <c r="S846" s="13">
        <f t="shared" si="2293"/>
        <v>0</v>
      </c>
      <c r="T846" s="13">
        <f t="shared" si="2294"/>
        <v>0</v>
      </c>
      <c r="U846" s="240">
        <v>0.19444444444444445</v>
      </c>
      <c r="V846" s="12">
        <f t="shared" si="2295"/>
        <v>7.9861111111111119E-2</v>
      </c>
      <c r="W846" s="13">
        <f t="shared" si="2296"/>
        <v>1</v>
      </c>
      <c r="X846" s="225">
        <f t="shared" si="2297"/>
        <v>55</v>
      </c>
      <c r="Y846" s="240">
        <v>0.20833333333333334</v>
      </c>
      <c r="Z846" s="12">
        <f t="shared" si="2072"/>
        <v>1.3888888888888895E-2</v>
      </c>
      <c r="AA846" s="13">
        <f t="shared" si="2231"/>
        <v>0</v>
      </c>
      <c r="AB846" s="13">
        <f t="shared" si="2232"/>
        <v>20</v>
      </c>
      <c r="AC846" s="240">
        <v>0.23263888888888887</v>
      </c>
      <c r="AD846" s="12">
        <f t="shared" si="2305"/>
        <v>2.4305555555555525E-2</v>
      </c>
      <c r="AE846" s="13">
        <f t="shared" si="2306"/>
        <v>0</v>
      </c>
      <c r="AF846" s="13">
        <f t="shared" si="2307"/>
        <v>35</v>
      </c>
      <c r="AG846" s="240">
        <v>0.23611111111111113</v>
      </c>
      <c r="AH846" s="240">
        <v>0.31944444444444448</v>
      </c>
      <c r="AI846" s="12">
        <f t="shared" si="2162"/>
        <v>8.3333333333333343E-2</v>
      </c>
      <c r="AJ846" s="225">
        <f t="shared" si="2260"/>
        <v>2</v>
      </c>
      <c r="AK846" s="225">
        <f t="shared" si="2261"/>
        <v>0</v>
      </c>
      <c r="AL846" s="240">
        <v>0.23611111111111113</v>
      </c>
      <c r="AM846" s="240">
        <v>0.31944444444444448</v>
      </c>
      <c r="AN846" s="12">
        <f t="shared" si="2233"/>
        <v>8.3333333333333343E-2</v>
      </c>
      <c r="AO846" s="13">
        <f t="shared" si="2234"/>
        <v>2</v>
      </c>
      <c r="AP846" s="13">
        <f t="shared" si="2235"/>
        <v>0</v>
      </c>
      <c r="AQ846" s="240">
        <v>0.31597222222222221</v>
      </c>
      <c r="AR846" s="12">
        <f t="shared" si="2300"/>
        <v>-3.4722222222222654E-3</v>
      </c>
      <c r="AS846" s="225" t="e">
        <f t="shared" si="2301"/>
        <v>#NUM!</v>
      </c>
      <c r="AT846" s="13" t="e">
        <f t="shared" si="2302"/>
        <v>#NUM!</v>
      </c>
      <c r="AU846" s="240">
        <v>0.31597222222222221</v>
      </c>
      <c r="AV846" s="226">
        <f t="shared" si="2283"/>
        <v>0</v>
      </c>
      <c r="AW846" s="13">
        <f t="shared" si="2284"/>
        <v>0</v>
      </c>
      <c r="AX846" s="13">
        <f t="shared" si="2285"/>
        <v>0</v>
      </c>
      <c r="AY846" s="240">
        <v>0.37083333333333335</v>
      </c>
      <c r="AZ846" s="12">
        <f t="shared" si="2286"/>
        <v>5.4861111111111138E-2</v>
      </c>
      <c r="BA846" s="225">
        <f t="shared" si="2287"/>
        <v>1</v>
      </c>
      <c r="BB846" s="225">
        <f t="shared" si="2288"/>
        <v>19</v>
      </c>
      <c r="BC846" s="240">
        <v>0.37083333333333335</v>
      </c>
      <c r="BD846" s="240">
        <v>0.37083333333333335</v>
      </c>
      <c r="BE846" s="12">
        <f t="shared" si="2224"/>
        <v>0</v>
      </c>
      <c r="BF846" s="13">
        <f t="shared" si="2225"/>
        <v>0</v>
      </c>
      <c r="BG846" s="13">
        <f t="shared" si="2226"/>
        <v>0</v>
      </c>
      <c r="BH846" s="240">
        <v>0.37083333333333335</v>
      </c>
      <c r="BI846" s="240">
        <v>0.37083333333333335</v>
      </c>
      <c r="BJ846" s="240"/>
      <c r="BK846" s="69">
        <f t="shared" si="2227"/>
        <v>0</v>
      </c>
      <c r="BL846" s="13">
        <f t="shared" si="2228"/>
        <v>0</v>
      </c>
      <c r="BM846" s="13">
        <f t="shared" si="2229"/>
        <v>0</v>
      </c>
      <c r="BN846" s="240">
        <v>0.37847222222222227</v>
      </c>
      <c r="BO846" s="12">
        <f t="shared" si="2217"/>
        <v>7.6388888888889173E-3</v>
      </c>
      <c r="BP846" s="225">
        <f t="shared" si="2218"/>
        <v>0</v>
      </c>
      <c r="BQ846" s="225">
        <f t="shared" si="2219"/>
        <v>11</v>
      </c>
      <c r="BR846" s="240">
        <v>0.38194444444444442</v>
      </c>
      <c r="BS846" s="12">
        <f t="shared" si="2168"/>
        <v>3.4722222222221544E-3</v>
      </c>
      <c r="BT846" s="225">
        <f t="shared" si="2169"/>
        <v>0</v>
      </c>
      <c r="BU846" s="225">
        <f t="shared" si="2170"/>
        <v>5</v>
      </c>
      <c r="BV846" s="240">
        <v>0.38194444444444442</v>
      </c>
      <c r="BW846" s="240">
        <v>0.38541666666666669</v>
      </c>
      <c r="BX846" s="12">
        <f t="shared" si="2240"/>
        <v>3.4722222222222654E-3</v>
      </c>
      <c r="BY846" s="13">
        <f t="shared" si="2241"/>
        <v>0</v>
      </c>
      <c r="BZ846" s="13">
        <f t="shared" si="2242"/>
        <v>5</v>
      </c>
      <c r="CA846" s="226">
        <f t="shared" si="2308"/>
        <v>0.27083333333333337</v>
      </c>
      <c r="CB846" s="13">
        <f t="shared" si="2309"/>
        <v>6</v>
      </c>
      <c r="CC846" s="13">
        <f t="shared" si="2310"/>
        <v>30</v>
      </c>
      <c r="CD846" s="12">
        <f t="shared" si="2267"/>
        <v>3.1944444444444331E-2</v>
      </c>
      <c r="CE846" s="13">
        <f t="shared" si="2268"/>
        <v>0</v>
      </c>
      <c r="CF846" s="13">
        <f t="shared" si="2269"/>
        <v>46</v>
      </c>
      <c r="CG846" s="12">
        <f t="shared" si="2255"/>
        <v>8.3333333333333343E-2</v>
      </c>
      <c r="CH846" s="13">
        <f t="shared" si="2256"/>
        <v>2</v>
      </c>
      <c r="CI846" s="13">
        <f t="shared" si="2257"/>
        <v>0</v>
      </c>
      <c r="CJ846" s="12">
        <f t="shared" si="2289"/>
        <v>5.4861111111111138E-2</v>
      </c>
      <c r="CK846" s="13">
        <f t="shared" si="2290"/>
        <v>1</v>
      </c>
      <c r="CL846" s="13">
        <f t="shared" si="2291"/>
        <v>19</v>
      </c>
      <c r="CM846" s="62"/>
      <c r="CN846" s="62"/>
      <c r="CO846" s="62"/>
      <c r="CP846" s="12">
        <f t="shared" si="2222"/>
        <v>4.2361111111111141E-2</v>
      </c>
      <c r="CQ846" s="13">
        <f t="shared" si="2230"/>
        <v>1</v>
      </c>
      <c r="CR846" s="13">
        <f t="shared" si="2223"/>
        <v>1</v>
      </c>
      <c r="CS846" s="240">
        <v>0</v>
      </c>
      <c r="CT846" s="13">
        <f t="shared" si="2236"/>
        <v>0</v>
      </c>
      <c r="CU846" s="13">
        <f t="shared" si="2237"/>
        <v>0</v>
      </c>
      <c r="CV846" s="240">
        <v>0</v>
      </c>
      <c r="CW846" s="13">
        <f t="shared" si="2298"/>
        <v>0</v>
      </c>
      <c r="CX846" s="13">
        <f t="shared" si="2299"/>
        <v>0</v>
      </c>
      <c r="CY846" s="240">
        <v>0</v>
      </c>
      <c r="CZ846" s="13">
        <f t="shared" si="2272"/>
        <v>0</v>
      </c>
      <c r="DA846" s="13">
        <f t="shared" si="2273"/>
        <v>0</v>
      </c>
      <c r="DB846" s="240">
        <v>0</v>
      </c>
      <c r="DC846" s="13">
        <f t="shared" si="2311"/>
        <v>0</v>
      </c>
      <c r="DD846" s="13">
        <f t="shared" si="2312"/>
        <v>0</v>
      </c>
      <c r="DE846" s="240">
        <v>0</v>
      </c>
      <c r="DF846" s="13">
        <f t="shared" si="2281"/>
        <v>0</v>
      </c>
      <c r="DG846" s="13">
        <f t="shared" si="2282"/>
        <v>0</v>
      </c>
      <c r="DH846" s="240">
        <v>1.2499999999999999E-2</v>
      </c>
      <c r="DI846" s="13">
        <f t="shared" si="2249"/>
        <v>0</v>
      </c>
      <c r="DJ846" s="13">
        <f t="shared" si="2250"/>
        <v>18</v>
      </c>
      <c r="DK846" s="240">
        <v>0</v>
      </c>
      <c r="DL846" s="35">
        <f t="shared" si="2238"/>
        <v>0</v>
      </c>
      <c r="DM846" s="35">
        <f t="shared" si="2239"/>
        <v>0</v>
      </c>
      <c r="DN846" s="66">
        <f t="shared" si="2251"/>
        <v>2995338.4360000021</v>
      </c>
      <c r="DO846" s="74">
        <f t="shared" si="2252"/>
        <v>48092</v>
      </c>
      <c r="DP846" s="66">
        <f t="shared" si="2253"/>
        <v>65.990847457627126</v>
      </c>
      <c r="DQ846" s="63">
        <f t="shared" si="2254"/>
        <v>62.283507360891669</v>
      </c>
      <c r="DR846" s="66" t="e">
        <f t="shared" si="2197"/>
        <v>#NUM!</v>
      </c>
      <c r="DS846" s="96" t="e">
        <f t="shared" si="2198"/>
        <v>#NUM!</v>
      </c>
      <c r="DT846" s="66" t="e">
        <f t="shared" si="2199"/>
        <v>#NUM!</v>
      </c>
      <c r="DU846" s="66" t="e">
        <f t="shared" si="2200"/>
        <v>#NUM!</v>
      </c>
      <c r="FJ846" s="3">
        <f t="shared" si="2075"/>
        <v>0.13263888888888889</v>
      </c>
      <c r="FK846" s="3">
        <f t="shared" si="2303"/>
        <v>0.11805555555555554</v>
      </c>
      <c r="FL846" s="3">
        <f t="shared" si="2304"/>
        <v>-3.4722222222222654E-3</v>
      </c>
    </row>
    <row r="847" spans="1:168">
      <c r="A847" s="554">
        <f t="shared" si="2114"/>
        <v>846</v>
      </c>
      <c r="B847" s="235">
        <f t="shared" si="2076"/>
        <v>129</v>
      </c>
      <c r="C847" s="236">
        <v>40939</v>
      </c>
      <c r="D847" s="475">
        <v>1</v>
      </c>
      <c r="E847" s="238" t="s">
        <v>1003</v>
      </c>
      <c r="F847" s="235">
        <v>1</v>
      </c>
      <c r="G847" s="239" t="s">
        <v>403</v>
      </c>
      <c r="H847" s="239" t="s">
        <v>394</v>
      </c>
      <c r="I847" s="239" t="s">
        <v>908</v>
      </c>
      <c r="J847" s="240">
        <v>0.54166666666666663</v>
      </c>
      <c r="K847" s="237">
        <v>3451.69</v>
      </c>
      <c r="L847" s="239" t="s">
        <v>33</v>
      </c>
      <c r="M847" s="235">
        <v>53</v>
      </c>
      <c r="N847" s="235">
        <v>6</v>
      </c>
      <c r="O847" s="239"/>
      <c r="P847" s="240">
        <v>0.54166666666666663</v>
      </c>
      <c r="Q847" s="240">
        <v>0.54166666666666663</v>
      </c>
      <c r="R847" s="12">
        <f t="shared" si="2292"/>
        <v>0</v>
      </c>
      <c r="S847" s="13">
        <f t="shared" si="2293"/>
        <v>0</v>
      </c>
      <c r="T847" s="13">
        <f t="shared" si="2294"/>
        <v>0</v>
      </c>
      <c r="U847" s="240">
        <v>0.54513888888888895</v>
      </c>
      <c r="V847" s="12">
        <f t="shared" si="2295"/>
        <v>3.4722222222223209E-3</v>
      </c>
      <c r="W847" s="13">
        <f t="shared" si="2296"/>
        <v>0</v>
      </c>
      <c r="X847" s="225">
        <f t="shared" si="2297"/>
        <v>5</v>
      </c>
      <c r="Y847" s="240">
        <v>0.55208333333333337</v>
      </c>
      <c r="Z847" s="12">
        <f t="shared" si="2072"/>
        <v>6.9444444444444198E-3</v>
      </c>
      <c r="AA847" s="13">
        <f t="shared" si="2231"/>
        <v>0</v>
      </c>
      <c r="AB847" s="13">
        <f t="shared" si="2232"/>
        <v>10</v>
      </c>
      <c r="AC847" s="240">
        <v>0.57291666666666663</v>
      </c>
      <c r="AD847" s="12">
        <f t="shared" si="2305"/>
        <v>2.0833333333333259E-2</v>
      </c>
      <c r="AE847" s="13">
        <f t="shared" si="2306"/>
        <v>0</v>
      </c>
      <c r="AF847" s="13">
        <f t="shared" si="2307"/>
        <v>30</v>
      </c>
      <c r="AG847" s="240">
        <v>0.57638888888888895</v>
      </c>
      <c r="AH847" s="240">
        <v>0.61111111111111105</v>
      </c>
      <c r="AI847" s="12">
        <f t="shared" si="2162"/>
        <v>3.4722222222222099E-2</v>
      </c>
      <c r="AJ847" s="225">
        <f t="shared" si="2260"/>
        <v>0</v>
      </c>
      <c r="AK847" s="225">
        <f t="shared" si="2261"/>
        <v>50</v>
      </c>
      <c r="AL847" s="240">
        <v>0.57638888888888895</v>
      </c>
      <c r="AM847" s="240">
        <v>0.61111111111111105</v>
      </c>
      <c r="AN847" s="12">
        <f t="shared" si="2233"/>
        <v>3.4722222222222099E-2</v>
      </c>
      <c r="AO847" s="13">
        <f t="shared" si="2234"/>
        <v>0</v>
      </c>
      <c r="AP847" s="13">
        <f t="shared" si="2235"/>
        <v>50</v>
      </c>
      <c r="AQ847" s="240">
        <v>0.62361111111111112</v>
      </c>
      <c r="AR847" s="12">
        <f t="shared" si="2300"/>
        <v>1.2500000000000067E-2</v>
      </c>
      <c r="AS847" s="225">
        <f t="shared" si="2301"/>
        <v>0</v>
      </c>
      <c r="AT847" s="13">
        <f t="shared" si="2302"/>
        <v>18</v>
      </c>
      <c r="AU847" s="240">
        <v>0.62569444444444444</v>
      </c>
      <c r="AV847" s="226">
        <f t="shared" si="2283"/>
        <v>2.0833333333333259E-3</v>
      </c>
      <c r="AW847" s="13">
        <f t="shared" si="2284"/>
        <v>0</v>
      </c>
      <c r="AX847" s="13">
        <f t="shared" si="2285"/>
        <v>3</v>
      </c>
      <c r="AY847" s="240">
        <v>0.67708333333333337</v>
      </c>
      <c r="AZ847" s="12">
        <f t="shared" si="2286"/>
        <v>5.1388888888888928E-2</v>
      </c>
      <c r="BA847" s="225">
        <f t="shared" si="2287"/>
        <v>1</v>
      </c>
      <c r="BB847" s="225">
        <f t="shared" si="2288"/>
        <v>14</v>
      </c>
      <c r="BC847" s="240">
        <v>0.67708333333333337</v>
      </c>
      <c r="BD847" s="240">
        <v>0.67708333333333337</v>
      </c>
      <c r="BE847" s="12">
        <f t="shared" si="2224"/>
        <v>0</v>
      </c>
      <c r="BF847" s="13">
        <f t="shared" si="2225"/>
        <v>0</v>
      </c>
      <c r="BG847" s="13">
        <f t="shared" si="2226"/>
        <v>0</v>
      </c>
      <c r="BH847" s="240">
        <v>0.67708333333333337</v>
      </c>
      <c r="BI847" s="240">
        <v>0.67708333333333337</v>
      </c>
      <c r="BJ847" s="240"/>
      <c r="BK847" s="69">
        <f t="shared" si="2227"/>
        <v>0</v>
      </c>
      <c r="BL847" s="13">
        <f t="shared" si="2228"/>
        <v>0</v>
      </c>
      <c r="BM847" s="13">
        <f t="shared" si="2229"/>
        <v>0</v>
      </c>
      <c r="BN847" s="240">
        <v>0.68402777777777779</v>
      </c>
      <c r="BO847" s="12">
        <f t="shared" si="2217"/>
        <v>6.9444444444444198E-3</v>
      </c>
      <c r="BP847" s="225">
        <f t="shared" si="2218"/>
        <v>0</v>
      </c>
      <c r="BQ847" s="225">
        <f t="shared" si="2219"/>
        <v>10</v>
      </c>
      <c r="BR847" s="240">
        <v>0.6875</v>
      </c>
      <c r="BS847" s="12">
        <f t="shared" si="2168"/>
        <v>3.4722222222222099E-3</v>
      </c>
      <c r="BT847" s="225">
        <f t="shared" si="2169"/>
        <v>0</v>
      </c>
      <c r="BU847" s="225">
        <f t="shared" si="2170"/>
        <v>5</v>
      </c>
      <c r="BV847" s="240">
        <v>0.6875</v>
      </c>
      <c r="BW847" s="240">
        <v>0.69097222222222221</v>
      </c>
      <c r="BX847" s="12">
        <f t="shared" si="2240"/>
        <v>3.4722222222222099E-3</v>
      </c>
      <c r="BY847" s="13">
        <f t="shared" si="2241"/>
        <v>0</v>
      </c>
      <c r="BZ847" s="13">
        <f t="shared" si="2242"/>
        <v>5</v>
      </c>
      <c r="CA847" s="226">
        <f t="shared" si="2308"/>
        <v>0.14930555555555558</v>
      </c>
      <c r="CB847" s="13">
        <f t="shared" si="2309"/>
        <v>3</v>
      </c>
      <c r="CC847" s="13">
        <f t="shared" si="2310"/>
        <v>35</v>
      </c>
      <c r="CD847" s="12">
        <f t="shared" si="2267"/>
        <v>4.3749999999999956E-2</v>
      </c>
      <c r="CE847" s="13">
        <f t="shared" si="2268"/>
        <v>1</v>
      </c>
      <c r="CF847" s="13">
        <f t="shared" si="2269"/>
        <v>3</v>
      </c>
      <c r="CG847" s="12">
        <f t="shared" si="2255"/>
        <v>3.4722222222222099E-2</v>
      </c>
      <c r="CH847" s="13">
        <f t="shared" si="2256"/>
        <v>0</v>
      </c>
      <c r="CI847" s="13">
        <f t="shared" si="2257"/>
        <v>50</v>
      </c>
      <c r="CJ847" s="12">
        <f t="shared" si="2289"/>
        <v>5.1388888888888928E-2</v>
      </c>
      <c r="CK847" s="13">
        <f t="shared" si="2290"/>
        <v>1</v>
      </c>
      <c r="CL847" s="13">
        <f t="shared" si="2291"/>
        <v>14</v>
      </c>
      <c r="CM847" s="62"/>
      <c r="CN847" s="62"/>
      <c r="CO847" s="62"/>
      <c r="CP847" s="12">
        <f t="shared" si="2222"/>
        <v>4.3055555555555597E-2</v>
      </c>
      <c r="CQ847" s="13">
        <f t="shared" si="2230"/>
        <v>1</v>
      </c>
      <c r="CR847" s="13">
        <f t="shared" si="2223"/>
        <v>2</v>
      </c>
      <c r="CS847" s="240">
        <v>0</v>
      </c>
      <c r="CT847" s="13">
        <f t="shared" si="2236"/>
        <v>0</v>
      </c>
      <c r="CU847" s="13">
        <f t="shared" si="2237"/>
        <v>0</v>
      </c>
      <c r="CV847" s="240">
        <v>0</v>
      </c>
      <c r="CW847" s="13">
        <f t="shared" si="2298"/>
        <v>0</v>
      </c>
      <c r="CX847" s="13">
        <f t="shared" si="2299"/>
        <v>0</v>
      </c>
      <c r="CY847" s="240">
        <v>0</v>
      </c>
      <c r="CZ847" s="13">
        <f t="shared" si="2272"/>
        <v>0</v>
      </c>
      <c r="DA847" s="13">
        <f t="shared" si="2273"/>
        <v>0</v>
      </c>
      <c r="DB847" s="240">
        <v>0</v>
      </c>
      <c r="DC847" s="13">
        <f t="shared" si="2311"/>
        <v>0</v>
      </c>
      <c r="DD847" s="13">
        <f t="shared" si="2312"/>
        <v>0</v>
      </c>
      <c r="DE847" s="240">
        <v>0</v>
      </c>
      <c r="DF847" s="13">
        <f t="shared" si="2281"/>
        <v>0</v>
      </c>
      <c r="DG847" s="13">
        <f t="shared" si="2282"/>
        <v>0</v>
      </c>
      <c r="DH847" s="240">
        <v>8.3333333333333332E-3</v>
      </c>
      <c r="DI847" s="13">
        <f t="shared" si="2249"/>
        <v>0</v>
      </c>
      <c r="DJ847" s="13">
        <f t="shared" si="2250"/>
        <v>12</v>
      </c>
      <c r="DK847" s="240">
        <v>0</v>
      </c>
      <c r="DL847" s="35">
        <f t="shared" si="2238"/>
        <v>0</v>
      </c>
      <c r="DM847" s="35">
        <f t="shared" si="2239"/>
        <v>0</v>
      </c>
      <c r="DN847" s="66">
        <f t="shared" si="2251"/>
        <v>2998790.126000002</v>
      </c>
      <c r="DO847" s="74">
        <f t="shared" si="2252"/>
        <v>48145</v>
      </c>
      <c r="DP847" s="66">
        <f t="shared" si="2253"/>
        <v>65.126226415094337</v>
      </c>
      <c r="DQ847" s="63">
        <f t="shared" si="2254"/>
        <v>62.286636743171712</v>
      </c>
      <c r="DR847" s="66" t="e">
        <f t="shared" si="2197"/>
        <v>#NUM!</v>
      </c>
      <c r="DS847" s="96" t="e">
        <f t="shared" si="2198"/>
        <v>#NUM!</v>
      </c>
      <c r="DT847" s="66" t="e">
        <f t="shared" si="2199"/>
        <v>#NUM!</v>
      </c>
      <c r="DU847" s="66" t="e">
        <f t="shared" si="2200"/>
        <v>#NUM!</v>
      </c>
      <c r="FJ847" s="3">
        <f>CA847-(AZ847+AI847)</f>
        <v>6.3194444444444553E-2</v>
      </c>
      <c r="FK847" s="3">
        <f t="shared" si="2303"/>
        <v>3.125E-2</v>
      </c>
      <c r="FL847" s="3">
        <f t="shared" si="2304"/>
        <v>1.2500000000000067E-2</v>
      </c>
    </row>
    <row r="848" spans="1:168">
      <c r="A848" s="554">
        <f t="shared" si="2114"/>
        <v>847</v>
      </c>
      <c r="B848" s="235">
        <f t="shared" si="2114"/>
        <v>130</v>
      </c>
      <c r="C848" s="236">
        <v>40939</v>
      </c>
      <c r="D848" s="475">
        <v>1</v>
      </c>
      <c r="E848" s="238" t="s">
        <v>892</v>
      </c>
      <c r="F848" s="235">
        <v>11</v>
      </c>
      <c r="G848" s="239" t="s">
        <v>549</v>
      </c>
      <c r="H848" s="239" t="s">
        <v>394</v>
      </c>
      <c r="I848" s="239" t="s">
        <v>875</v>
      </c>
      <c r="J848" s="240">
        <v>0.73958333333333337</v>
      </c>
      <c r="K848" s="237">
        <v>3636.19</v>
      </c>
      <c r="L848" s="239" t="s">
        <v>34</v>
      </c>
      <c r="M848" s="235">
        <v>58</v>
      </c>
      <c r="N848" s="235">
        <v>1</v>
      </c>
      <c r="O848" s="239"/>
      <c r="P848" s="240">
        <v>0.73958333333333337</v>
      </c>
      <c r="Q848" s="240">
        <v>0.73958333333333337</v>
      </c>
      <c r="R848" s="12">
        <f t="shared" si="2292"/>
        <v>0</v>
      </c>
      <c r="S848" s="13">
        <f t="shared" si="2293"/>
        <v>0</v>
      </c>
      <c r="T848" s="13">
        <f t="shared" si="2294"/>
        <v>0</v>
      </c>
      <c r="U848" s="240">
        <v>0.74652777777777779</v>
      </c>
      <c r="V848" s="12">
        <f t="shared" si="2295"/>
        <v>6.9444444444444198E-3</v>
      </c>
      <c r="W848" s="13">
        <f t="shared" si="2296"/>
        <v>0</v>
      </c>
      <c r="X848" s="225">
        <f t="shared" si="2297"/>
        <v>10</v>
      </c>
      <c r="Y848" s="240">
        <v>0.77083333333333337</v>
      </c>
      <c r="Z848" s="12">
        <f t="shared" si="2072"/>
        <v>2.430555555555558E-2</v>
      </c>
      <c r="AA848" s="13">
        <f t="shared" si="2231"/>
        <v>0</v>
      </c>
      <c r="AB848" s="13">
        <f t="shared" si="2232"/>
        <v>35</v>
      </c>
      <c r="AC848" s="240">
        <v>0.79166666666666663</v>
      </c>
      <c r="AD848" s="12">
        <f t="shared" si="2305"/>
        <v>2.0833333333333259E-2</v>
      </c>
      <c r="AE848" s="13">
        <f t="shared" si="2306"/>
        <v>0</v>
      </c>
      <c r="AF848" s="13">
        <f t="shared" si="2307"/>
        <v>30</v>
      </c>
      <c r="AG848" s="240">
        <v>0.79513888888888884</v>
      </c>
      <c r="AH848" s="240">
        <v>0.81944444444444453</v>
      </c>
      <c r="AI848" s="12">
        <f t="shared" si="2162"/>
        <v>2.4305555555555691E-2</v>
      </c>
      <c r="AJ848" s="225">
        <f t="shared" si="2260"/>
        <v>0</v>
      </c>
      <c r="AK848" s="225">
        <f t="shared" si="2261"/>
        <v>35</v>
      </c>
      <c r="AL848" s="240">
        <v>0.79513888888888884</v>
      </c>
      <c r="AM848" s="240">
        <v>0.81944444444444453</v>
      </c>
      <c r="AN848" s="12">
        <f t="shared" si="2233"/>
        <v>2.4305555555555691E-2</v>
      </c>
      <c r="AO848" s="13">
        <f t="shared" si="2234"/>
        <v>0</v>
      </c>
      <c r="AP848" s="13">
        <f t="shared" si="2235"/>
        <v>35</v>
      </c>
      <c r="AQ848" s="240">
        <v>0.82361111111111107</v>
      </c>
      <c r="AR848" s="12">
        <f t="shared" si="2300"/>
        <v>4.1666666666665408E-3</v>
      </c>
      <c r="AS848" s="225">
        <f t="shared" si="2301"/>
        <v>0</v>
      </c>
      <c r="AT848" s="13">
        <f t="shared" si="2302"/>
        <v>6</v>
      </c>
      <c r="AU848" s="240">
        <v>0.82500000000000007</v>
      </c>
      <c r="AV848" s="226">
        <f t="shared" si="2283"/>
        <v>1.388888888888995E-3</v>
      </c>
      <c r="AW848" s="13">
        <f t="shared" si="2284"/>
        <v>0</v>
      </c>
      <c r="AX848" s="13">
        <f t="shared" si="2285"/>
        <v>2</v>
      </c>
      <c r="AY848" s="240">
        <v>0.94444444444444453</v>
      </c>
      <c r="AZ848" s="12">
        <f t="shared" si="2286"/>
        <v>0.11944444444444446</v>
      </c>
      <c r="BA848" s="225">
        <f t="shared" si="2287"/>
        <v>2</v>
      </c>
      <c r="BB848" s="225">
        <f t="shared" si="2288"/>
        <v>52</v>
      </c>
      <c r="BC848" s="240">
        <v>0.94444444444444453</v>
      </c>
      <c r="BD848" s="240">
        <v>0.94444444444444453</v>
      </c>
      <c r="BE848" s="12">
        <f t="shared" si="2224"/>
        <v>0</v>
      </c>
      <c r="BF848" s="13">
        <f t="shared" si="2225"/>
        <v>0</v>
      </c>
      <c r="BG848" s="13">
        <f t="shared" si="2226"/>
        <v>0</v>
      </c>
      <c r="BH848" s="240">
        <v>0.94444444444444453</v>
      </c>
      <c r="BI848" s="240">
        <v>0.94444444444444453</v>
      </c>
      <c r="BJ848" s="240"/>
      <c r="BK848" s="69">
        <f t="shared" si="2227"/>
        <v>0</v>
      </c>
      <c r="BL848" s="13">
        <f t="shared" si="2228"/>
        <v>0</v>
      </c>
      <c r="BM848" s="13">
        <f t="shared" si="2229"/>
        <v>0</v>
      </c>
      <c r="BN848" s="240">
        <v>0.95138888888888884</v>
      </c>
      <c r="BO848" s="12">
        <f t="shared" si="2217"/>
        <v>6.9444444444443088E-3</v>
      </c>
      <c r="BP848" s="225">
        <f t="shared" si="2218"/>
        <v>0</v>
      </c>
      <c r="BQ848" s="225">
        <f t="shared" si="2219"/>
        <v>10</v>
      </c>
      <c r="BR848" s="240">
        <v>0.95486111111111116</v>
      </c>
      <c r="BS848" s="12">
        <f t="shared" si="2168"/>
        <v>3.4722222222223209E-3</v>
      </c>
      <c r="BT848" s="225">
        <f t="shared" si="2169"/>
        <v>0</v>
      </c>
      <c r="BU848" s="225">
        <f t="shared" si="2170"/>
        <v>5</v>
      </c>
      <c r="BV848" s="240">
        <v>0.95486111111111116</v>
      </c>
      <c r="BW848" s="240">
        <v>0.95833333333333337</v>
      </c>
      <c r="BX848" s="12">
        <f t="shared" si="2240"/>
        <v>3.4722222222222099E-3</v>
      </c>
      <c r="BY848" s="13">
        <f t="shared" si="2241"/>
        <v>0</v>
      </c>
      <c r="BZ848" s="13">
        <f t="shared" si="2242"/>
        <v>5</v>
      </c>
      <c r="CA848" s="226">
        <f t="shared" si="2308"/>
        <v>0.21875</v>
      </c>
      <c r="CB848" s="13">
        <f t="shared" si="2309"/>
        <v>5</v>
      </c>
      <c r="CC848" s="13">
        <f t="shared" si="2310"/>
        <v>15</v>
      </c>
      <c r="CD848" s="12">
        <f t="shared" si="2267"/>
        <v>3.541666666666643E-2</v>
      </c>
      <c r="CE848" s="13">
        <f t="shared" si="2268"/>
        <v>0</v>
      </c>
      <c r="CF848" s="13">
        <f t="shared" si="2269"/>
        <v>51</v>
      </c>
      <c r="CG848" s="12">
        <f t="shared" si="2255"/>
        <v>2.4305555555555691E-2</v>
      </c>
      <c r="CH848" s="13">
        <f t="shared" si="2256"/>
        <v>0</v>
      </c>
      <c r="CI848" s="13">
        <f t="shared" si="2257"/>
        <v>35</v>
      </c>
      <c r="CJ848" s="12">
        <f t="shared" si="2289"/>
        <v>0.11944444444444446</v>
      </c>
      <c r="CK848" s="13">
        <f t="shared" si="2290"/>
        <v>2</v>
      </c>
      <c r="CL848" s="13">
        <f t="shared" si="2291"/>
        <v>52</v>
      </c>
      <c r="CM848" s="62"/>
      <c r="CN848" s="62"/>
      <c r="CO848" s="62"/>
      <c r="CP848" s="12">
        <f t="shared" si="2222"/>
        <v>4.7222222222222235E-2</v>
      </c>
      <c r="CQ848" s="13">
        <f t="shared" si="2230"/>
        <v>1</v>
      </c>
      <c r="CR848" s="13">
        <f t="shared" si="2223"/>
        <v>8</v>
      </c>
      <c r="CS848" s="240">
        <v>0</v>
      </c>
      <c r="CT848" s="13">
        <f t="shared" si="2236"/>
        <v>0</v>
      </c>
      <c r="CU848" s="13">
        <f t="shared" si="2237"/>
        <v>0</v>
      </c>
      <c r="CV848" s="240">
        <v>6.2499999999999995E-3</v>
      </c>
      <c r="CW848" s="13">
        <f t="shared" si="2298"/>
        <v>0</v>
      </c>
      <c r="CX848" s="13">
        <f t="shared" si="2299"/>
        <v>9</v>
      </c>
      <c r="CY848" s="240">
        <v>0</v>
      </c>
      <c r="CZ848" s="13">
        <f t="shared" si="2272"/>
        <v>0</v>
      </c>
      <c r="DA848" s="13">
        <f t="shared" si="2273"/>
        <v>0</v>
      </c>
      <c r="DB848" s="240">
        <v>0</v>
      </c>
      <c r="DC848" s="13">
        <f t="shared" si="2311"/>
        <v>0</v>
      </c>
      <c r="DD848" s="13">
        <f t="shared" si="2312"/>
        <v>0</v>
      </c>
      <c r="DE848" s="240">
        <v>0</v>
      </c>
      <c r="DF848" s="13">
        <f t="shared" si="2281"/>
        <v>0</v>
      </c>
      <c r="DG848" s="13">
        <f t="shared" si="2282"/>
        <v>0</v>
      </c>
      <c r="DH848" s="240">
        <v>6.5972222222222224E-2</v>
      </c>
      <c r="DI848" s="13">
        <f t="shared" si="2249"/>
        <v>1</v>
      </c>
      <c r="DJ848" s="13">
        <f t="shared" si="2250"/>
        <v>35</v>
      </c>
      <c r="DK848" s="240">
        <v>0</v>
      </c>
      <c r="DL848" s="35">
        <f t="shared" si="2238"/>
        <v>0</v>
      </c>
      <c r="DM848" s="35">
        <f t="shared" si="2239"/>
        <v>0</v>
      </c>
      <c r="DN848" s="66">
        <f t="shared" si="2251"/>
        <v>3002426.316000002</v>
      </c>
      <c r="DO848" s="74">
        <f t="shared" si="2252"/>
        <v>48203</v>
      </c>
      <c r="DP848" s="66">
        <f t="shared" si="2253"/>
        <v>62.692931034482761</v>
      </c>
      <c r="DQ848" s="63">
        <f t="shared" si="2254"/>
        <v>62.287125614588348</v>
      </c>
      <c r="DR848" s="66" t="e">
        <f t="shared" si="2197"/>
        <v>#NUM!</v>
      </c>
      <c r="DS848" s="96" t="e">
        <f t="shared" si="2198"/>
        <v>#NUM!</v>
      </c>
      <c r="DT848" s="66" t="e">
        <f t="shared" si="2199"/>
        <v>#NUM!</v>
      </c>
      <c r="DU848" s="66" t="e">
        <f t="shared" si="2200"/>
        <v>#NUM!</v>
      </c>
      <c r="FJ848" s="3">
        <f>CA848-(AZ848+AI848)</f>
        <v>7.4999999999999845E-2</v>
      </c>
      <c r="FK848" s="3">
        <f t="shared" si="2303"/>
        <v>5.2083333333333259E-2</v>
      </c>
      <c r="FL848" s="3">
        <f t="shared" si="2304"/>
        <v>4.1666666666665408E-3</v>
      </c>
    </row>
    <row r="849" spans="1:168">
      <c r="A849" s="554">
        <f t="shared" si="2114"/>
        <v>848</v>
      </c>
      <c r="B849" s="235">
        <f t="shared" si="2114"/>
        <v>131</v>
      </c>
      <c r="C849" s="236">
        <v>40939</v>
      </c>
      <c r="D849" s="475">
        <v>1</v>
      </c>
      <c r="E849" s="238" t="s">
        <v>863</v>
      </c>
      <c r="F849" s="235">
        <v>40</v>
      </c>
      <c r="G849" s="239" t="s">
        <v>38</v>
      </c>
      <c r="H849" s="239" t="s">
        <v>337</v>
      </c>
      <c r="I849" s="239" t="s">
        <v>644</v>
      </c>
      <c r="J849" s="240">
        <v>0.80902777777777779</v>
      </c>
      <c r="K849" s="237">
        <v>3614.65</v>
      </c>
      <c r="L849" s="239" t="s">
        <v>33</v>
      </c>
      <c r="M849" s="235">
        <v>59</v>
      </c>
      <c r="N849" s="235">
        <v>0</v>
      </c>
      <c r="O849" s="239"/>
      <c r="P849" s="240">
        <v>0.80902777777777779</v>
      </c>
      <c r="Q849" s="240">
        <v>0.80902777777777779</v>
      </c>
      <c r="R849" s="12">
        <f t="shared" si="2292"/>
        <v>0</v>
      </c>
      <c r="S849" s="13">
        <f t="shared" si="2293"/>
        <v>0</v>
      </c>
      <c r="T849" s="13">
        <f t="shared" si="2294"/>
        <v>0</v>
      </c>
      <c r="U849" s="240">
        <v>0.81597222222222221</v>
      </c>
      <c r="V849" s="12">
        <f t="shared" si="2295"/>
        <v>6.9444444444444198E-3</v>
      </c>
      <c r="W849" s="13">
        <f t="shared" si="2296"/>
        <v>0</v>
      </c>
      <c r="X849" s="225">
        <f t="shared" si="2297"/>
        <v>10</v>
      </c>
      <c r="Y849" s="240">
        <v>0.82291666666666663</v>
      </c>
      <c r="Z849" s="12">
        <f t="shared" si="2072"/>
        <v>6.9444444444444198E-3</v>
      </c>
      <c r="AA849" s="13">
        <f t="shared" si="2231"/>
        <v>0</v>
      </c>
      <c r="AB849" s="13">
        <f t="shared" si="2232"/>
        <v>10</v>
      </c>
      <c r="AC849" s="240">
        <v>0.85069444444444453</v>
      </c>
      <c r="AD849" s="12">
        <f t="shared" si="2305"/>
        <v>2.7777777777777901E-2</v>
      </c>
      <c r="AE849" s="13">
        <f t="shared" si="2306"/>
        <v>0</v>
      </c>
      <c r="AF849" s="13">
        <f t="shared" si="2307"/>
        <v>40</v>
      </c>
      <c r="AG849" s="240">
        <v>0.85416666666666663</v>
      </c>
      <c r="AH849" s="240">
        <v>0.88541666666666663</v>
      </c>
      <c r="AI849" s="12">
        <f t="shared" si="2162"/>
        <v>3.125E-2</v>
      </c>
      <c r="AJ849" s="225">
        <f t="shared" si="2260"/>
        <v>0</v>
      </c>
      <c r="AK849" s="225">
        <f t="shared" si="2261"/>
        <v>45</v>
      </c>
      <c r="AL849" s="240">
        <v>0.85416666666666663</v>
      </c>
      <c r="AM849" s="240">
        <v>0.88541666666666663</v>
      </c>
      <c r="AN849" s="12">
        <f t="shared" si="2233"/>
        <v>3.125E-2</v>
      </c>
      <c r="AO849" s="13">
        <f t="shared" si="2234"/>
        <v>0</v>
      </c>
      <c r="AP849" s="13">
        <f t="shared" si="2235"/>
        <v>45</v>
      </c>
      <c r="AQ849" s="240">
        <v>1.0125</v>
      </c>
      <c r="AR849" s="12">
        <f t="shared" si="2300"/>
        <v>0.12708333333333333</v>
      </c>
      <c r="AS849" s="225">
        <f t="shared" si="2301"/>
        <v>3</v>
      </c>
      <c r="AT849" s="13">
        <f t="shared" si="2302"/>
        <v>3</v>
      </c>
      <c r="AU849" s="240">
        <v>1.0215277777777778</v>
      </c>
      <c r="AV849" s="226">
        <f t="shared" si="2283"/>
        <v>9.0277777777778567E-3</v>
      </c>
      <c r="AW849" s="13">
        <f t="shared" si="2284"/>
        <v>0</v>
      </c>
      <c r="AX849" s="13">
        <f t="shared" si="2285"/>
        <v>13</v>
      </c>
      <c r="AY849" s="240">
        <v>1.125</v>
      </c>
      <c r="AZ849" s="12">
        <f t="shared" si="2286"/>
        <v>0.10347222222222219</v>
      </c>
      <c r="BA849" s="225">
        <f t="shared" si="2287"/>
        <v>2</v>
      </c>
      <c r="BB849" s="225">
        <f t="shared" si="2288"/>
        <v>29</v>
      </c>
      <c r="BC849" s="240">
        <v>1.125</v>
      </c>
      <c r="BD849" s="240">
        <v>1.125</v>
      </c>
      <c r="BE849" s="12">
        <f t="shared" si="2224"/>
        <v>0</v>
      </c>
      <c r="BF849" s="13">
        <f t="shared" si="2225"/>
        <v>0</v>
      </c>
      <c r="BG849" s="13">
        <f t="shared" si="2226"/>
        <v>0</v>
      </c>
      <c r="BH849" s="240">
        <v>1.125</v>
      </c>
      <c r="BI849" s="240">
        <v>1.125</v>
      </c>
      <c r="BJ849" s="240"/>
      <c r="BK849" s="69">
        <f t="shared" si="2227"/>
        <v>0</v>
      </c>
      <c r="BL849" s="13">
        <f t="shared" si="2228"/>
        <v>0</v>
      </c>
      <c r="BM849" s="13">
        <f t="shared" si="2229"/>
        <v>0</v>
      </c>
      <c r="BN849" s="240">
        <v>1.1319444444444444</v>
      </c>
      <c r="BO849" s="12">
        <f t="shared" si="2217"/>
        <v>6.9444444444444198E-3</v>
      </c>
      <c r="BP849" s="225">
        <f t="shared" si="2218"/>
        <v>0</v>
      </c>
      <c r="BQ849" s="225">
        <f t="shared" si="2219"/>
        <v>10</v>
      </c>
      <c r="BR849" s="240">
        <v>1.1354166666666667</v>
      </c>
      <c r="BS849" s="12">
        <f t="shared" si="2168"/>
        <v>3.4722222222223209E-3</v>
      </c>
      <c r="BT849" s="225">
        <f t="shared" si="2169"/>
        <v>0</v>
      </c>
      <c r="BU849" s="225">
        <f t="shared" si="2170"/>
        <v>5</v>
      </c>
      <c r="BV849" s="240">
        <v>1.1354166666666667</v>
      </c>
      <c r="BW849" s="240">
        <v>1.1388888888888888</v>
      </c>
      <c r="BX849" s="12">
        <f t="shared" si="2240"/>
        <v>3.4722222222220989E-3</v>
      </c>
      <c r="BY849" s="13">
        <f t="shared" si="2241"/>
        <v>0</v>
      </c>
      <c r="BZ849" s="13">
        <f t="shared" si="2242"/>
        <v>5</v>
      </c>
      <c r="CA849" s="226">
        <f t="shared" si="2308"/>
        <v>0.32986111111111105</v>
      </c>
      <c r="CB849" s="13">
        <f t="shared" si="2309"/>
        <v>7</v>
      </c>
      <c r="CC849" s="13">
        <f t="shared" si="2310"/>
        <v>55</v>
      </c>
      <c r="CD849" s="12">
        <f t="shared" si="2267"/>
        <v>0.16527777777777797</v>
      </c>
      <c r="CE849" s="13">
        <f t="shared" si="2268"/>
        <v>3</v>
      </c>
      <c r="CF849" s="13">
        <f t="shared" si="2269"/>
        <v>58</v>
      </c>
      <c r="CG849" s="12">
        <f t="shared" si="2255"/>
        <v>3.125E-2</v>
      </c>
      <c r="CH849" s="13">
        <f t="shared" si="2256"/>
        <v>0</v>
      </c>
      <c r="CI849" s="13">
        <f t="shared" si="2257"/>
        <v>45</v>
      </c>
      <c r="CJ849" s="12">
        <f t="shared" si="2289"/>
        <v>0.10347222222222219</v>
      </c>
      <c r="CK849" s="13">
        <f t="shared" si="2290"/>
        <v>2</v>
      </c>
      <c r="CL849" s="13">
        <f t="shared" si="2291"/>
        <v>29</v>
      </c>
      <c r="CM849" s="62"/>
      <c r="CN849" s="62"/>
      <c r="CO849" s="62"/>
      <c r="CP849" s="12">
        <f t="shared" si="2222"/>
        <v>5.069444444444441E-2</v>
      </c>
      <c r="CQ849" s="13">
        <f t="shared" si="2230"/>
        <v>1</v>
      </c>
      <c r="CR849" s="13">
        <f t="shared" si="2223"/>
        <v>13</v>
      </c>
      <c r="CS849" s="240">
        <v>0</v>
      </c>
      <c r="CT849" s="13">
        <f t="shared" si="2236"/>
        <v>0</v>
      </c>
      <c r="CU849" s="13">
        <f t="shared" si="2237"/>
        <v>0</v>
      </c>
      <c r="CV849" s="240">
        <v>0</v>
      </c>
      <c r="CW849" s="13">
        <f t="shared" si="2298"/>
        <v>0</v>
      </c>
      <c r="CX849" s="13">
        <f t="shared" si="2299"/>
        <v>0</v>
      </c>
      <c r="CY849" s="240">
        <v>0</v>
      </c>
      <c r="CZ849" s="13">
        <f t="shared" si="2272"/>
        <v>0</v>
      </c>
      <c r="DA849" s="13">
        <f t="shared" si="2273"/>
        <v>0</v>
      </c>
      <c r="DB849" s="240">
        <v>0</v>
      </c>
      <c r="DC849" s="13">
        <f t="shared" si="2311"/>
        <v>0</v>
      </c>
      <c r="DD849" s="13">
        <f t="shared" si="2312"/>
        <v>0</v>
      </c>
      <c r="DE849" s="240">
        <v>0</v>
      </c>
      <c r="DF849" s="13">
        <f t="shared" si="2281"/>
        <v>0</v>
      </c>
      <c r="DG849" s="13">
        <f t="shared" si="2282"/>
        <v>0</v>
      </c>
      <c r="DH849" s="240">
        <v>5.2777777777777778E-2</v>
      </c>
      <c r="DI849" s="13">
        <f t="shared" si="2249"/>
        <v>1</v>
      </c>
      <c r="DJ849" s="13">
        <f t="shared" si="2250"/>
        <v>16</v>
      </c>
      <c r="DK849" s="240">
        <v>3.472222222222222E-3</v>
      </c>
      <c r="DL849" s="35">
        <f t="shared" si="2238"/>
        <v>0</v>
      </c>
      <c r="DM849" s="35">
        <f t="shared" si="2239"/>
        <v>5</v>
      </c>
      <c r="DN849" s="66">
        <f t="shared" si="2251"/>
        <v>3006040.9660000019</v>
      </c>
      <c r="DO849" s="74">
        <f t="shared" si="2252"/>
        <v>48262</v>
      </c>
      <c r="DP849" s="66">
        <f t="shared" si="2253"/>
        <v>61.26525423728814</v>
      </c>
      <c r="DQ849" s="63">
        <f t="shared" si="2254"/>
        <v>62.285876383075752</v>
      </c>
      <c r="DR849" s="66" t="e">
        <f t="shared" si="2197"/>
        <v>#NUM!</v>
      </c>
      <c r="DS849" s="96" t="e">
        <f t="shared" si="2198"/>
        <v>#NUM!</v>
      </c>
      <c r="DT849" s="66" t="e">
        <f t="shared" si="2199"/>
        <v>#NUM!</v>
      </c>
      <c r="DU849" s="66" t="e">
        <f t="shared" si="2200"/>
        <v>#NUM!</v>
      </c>
      <c r="FJ849" s="3">
        <f>CA849-(AZ849+AI849)</f>
        <v>0.19513888888888886</v>
      </c>
      <c r="FK849" s="3">
        <f t="shared" si="2303"/>
        <v>4.1666666666666741E-2</v>
      </c>
      <c r="FL849" s="3">
        <f t="shared" si="2304"/>
        <v>0.12708333333333333</v>
      </c>
    </row>
    <row r="850" spans="1:168">
      <c r="A850" s="604">
        <f t="shared" si="2114"/>
        <v>849</v>
      </c>
      <c r="B850" s="605">
        <v>1</v>
      </c>
      <c r="C850" s="606">
        <v>40940</v>
      </c>
      <c r="D850" s="607">
        <v>2</v>
      </c>
      <c r="E850" s="608" t="s">
        <v>1005</v>
      </c>
      <c r="F850" s="605">
        <v>1</v>
      </c>
      <c r="G850" s="609" t="s">
        <v>823</v>
      </c>
      <c r="H850" s="609" t="s">
        <v>413</v>
      </c>
      <c r="I850" s="609" t="s">
        <v>873</v>
      </c>
      <c r="J850" s="610">
        <v>0.80208333333333337</v>
      </c>
      <c r="K850" s="611">
        <v>3765.05</v>
      </c>
      <c r="L850" s="609" t="s">
        <v>34</v>
      </c>
      <c r="M850" s="605">
        <v>59</v>
      </c>
      <c r="N850" s="605">
        <v>0</v>
      </c>
      <c r="O850" s="609"/>
      <c r="P850" s="610">
        <v>0.80208333333333337</v>
      </c>
      <c r="Q850" s="610">
        <v>0.80208333333333337</v>
      </c>
      <c r="R850" s="12">
        <f t="shared" si="2292"/>
        <v>0</v>
      </c>
      <c r="S850" s="13">
        <f t="shared" si="2293"/>
        <v>0</v>
      </c>
      <c r="T850" s="13">
        <f t="shared" si="2294"/>
        <v>0</v>
      </c>
      <c r="U850" s="610">
        <v>0.80555555555555547</v>
      </c>
      <c r="V850" s="12">
        <f t="shared" si="2295"/>
        <v>3.4722222222220989E-3</v>
      </c>
      <c r="W850" s="13">
        <f t="shared" si="2296"/>
        <v>0</v>
      </c>
      <c r="X850" s="225">
        <f t="shared" si="2297"/>
        <v>5</v>
      </c>
      <c r="Y850" s="610">
        <v>0.8125</v>
      </c>
      <c r="Z850" s="12">
        <f t="shared" si="2072"/>
        <v>6.9444444444445308E-3</v>
      </c>
      <c r="AA850" s="13">
        <f t="shared" si="2231"/>
        <v>0</v>
      </c>
      <c r="AB850" s="13">
        <f t="shared" si="2232"/>
        <v>10</v>
      </c>
      <c r="AC850" s="610">
        <v>0.82638888888888884</v>
      </c>
      <c r="AD850" s="12">
        <f t="shared" si="2305"/>
        <v>1.388888888888884E-2</v>
      </c>
      <c r="AE850" s="13">
        <f t="shared" si="2306"/>
        <v>0</v>
      </c>
      <c r="AF850" s="13">
        <f t="shared" si="2307"/>
        <v>20</v>
      </c>
      <c r="AG850" s="610">
        <v>0.83333333333333337</v>
      </c>
      <c r="AH850" s="610">
        <v>0.87152777777777779</v>
      </c>
      <c r="AI850" s="12">
        <f t="shared" si="2162"/>
        <v>3.819444444444442E-2</v>
      </c>
      <c r="AJ850" s="225">
        <f t="shared" si="2260"/>
        <v>0</v>
      </c>
      <c r="AK850" s="225">
        <f t="shared" si="2261"/>
        <v>55</v>
      </c>
      <c r="AL850" s="610">
        <v>0.83333333333333337</v>
      </c>
      <c r="AM850" s="610">
        <v>0.87152777777777779</v>
      </c>
      <c r="AN850" s="12">
        <f t="shared" si="2233"/>
        <v>3.819444444444442E-2</v>
      </c>
      <c r="AO850" s="13">
        <f t="shared" si="2234"/>
        <v>0</v>
      </c>
      <c r="AP850" s="13">
        <f t="shared" si="2235"/>
        <v>55</v>
      </c>
      <c r="AQ850" s="610">
        <v>0.875</v>
      </c>
      <c r="AR850" s="12">
        <f t="shared" si="2300"/>
        <v>3.4722222222222099E-3</v>
      </c>
      <c r="AS850" s="225">
        <f t="shared" si="2301"/>
        <v>0</v>
      </c>
      <c r="AT850" s="13">
        <f t="shared" si="2302"/>
        <v>5</v>
      </c>
      <c r="AU850" s="610">
        <v>0.88611111111111107</v>
      </c>
      <c r="AV850" s="226">
        <f t="shared" si="2283"/>
        <v>1.1111111111111072E-2</v>
      </c>
      <c r="AW850" s="13">
        <f t="shared" si="2284"/>
        <v>0</v>
      </c>
      <c r="AX850" s="13">
        <f t="shared" si="2285"/>
        <v>16</v>
      </c>
      <c r="AY850" s="610">
        <v>0.99722222222222223</v>
      </c>
      <c r="AZ850" s="12">
        <f t="shared" si="2286"/>
        <v>0.11111111111111116</v>
      </c>
      <c r="BA850" s="225">
        <f t="shared" si="2287"/>
        <v>2</v>
      </c>
      <c r="BB850" s="225">
        <f t="shared" si="2288"/>
        <v>40</v>
      </c>
      <c r="BC850" s="610">
        <v>0.99722222222222223</v>
      </c>
      <c r="BD850" s="610">
        <v>0.99722222222222223</v>
      </c>
      <c r="BE850" s="12">
        <f t="shared" si="2224"/>
        <v>0</v>
      </c>
      <c r="BF850" s="13">
        <f t="shared" si="2225"/>
        <v>0</v>
      </c>
      <c r="BG850" s="13">
        <f t="shared" si="2226"/>
        <v>0</v>
      </c>
      <c r="BH850" s="610">
        <v>0.99722222222222223</v>
      </c>
      <c r="BI850" s="610">
        <v>0.99722222222222223</v>
      </c>
      <c r="BJ850" s="610"/>
      <c r="BK850" s="69">
        <f t="shared" si="2227"/>
        <v>0</v>
      </c>
      <c r="BL850" s="13">
        <f t="shared" si="2228"/>
        <v>0</v>
      </c>
      <c r="BM850" s="13">
        <f t="shared" si="2229"/>
        <v>0</v>
      </c>
      <c r="BN850" s="610">
        <v>1.0034722222222221</v>
      </c>
      <c r="BO850" s="12">
        <f t="shared" si="2217"/>
        <v>6.2499999999998668E-3</v>
      </c>
      <c r="BP850" s="225">
        <f t="shared" si="2218"/>
        <v>0</v>
      </c>
      <c r="BQ850" s="225">
        <f t="shared" si="2219"/>
        <v>9</v>
      </c>
      <c r="BR850" s="610">
        <v>1.0069444444444444</v>
      </c>
      <c r="BS850" s="12">
        <f t="shared" si="2168"/>
        <v>3.4722222222223209E-3</v>
      </c>
      <c r="BT850" s="225">
        <f t="shared" si="2169"/>
        <v>0</v>
      </c>
      <c r="BU850" s="225">
        <f t="shared" si="2170"/>
        <v>5</v>
      </c>
      <c r="BV850" s="610">
        <v>1.0069444444444444</v>
      </c>
      <c r="BW850" s="610">
        <v>1.0104166666666667</v>
      </c>
      <c r="BX850" s="12">
        <f t="shared" si="2240"/>
        <v>3.4722222222223209E-3</v>
      </c>
      <c r="BY850" s="13">
        <f t="shared" si="2241"/>
        <v>0</v>
      </c>
      <c r="BZ850" s="13">
        <f t="shared" si="2242"/>
        <v>5</v>
      </c>
      <c r="CA850" s="226">
        <f t="shared" si="2308"/>
        <v>0.20833333333333337</v>
      </c>
      <c r="CB850" s="13">
        <f t="shared" si="2309"/>
        <v>5</v>
      </c>
      <c r="CC850" s="13">
        <f t="shared" si="2310"/>
        <v>0</v>
      </c>
      <c r="CD850" s="12">
        <f t="shared" si="2267"/>
        <v>2.7083333333333237E-2</v>
      </c>
      <c r="CE850" s="13">
        <f t="shared" si="2268"/>
        <v>0</v>
      </c>
      <c r="CF850" s="13">
        <f t="shared" si="2269"/>
        <v>39</v>
      </c>
      <c r="CG850" s="12">
        <f t="shared" si="2255"/>
        <v>3.819444444444442E-2</v>
      </c>
      <c r="CH850" s="13">
        <f t="shared" si="2256"/>
        <v>0</v>
      </c>
      <c r="CI850" s="13">
        <f t="shared" si="2257"/>
        <v>55</v>
      </c>
      <c r="CJ850" s="12">
        <f t="shared" si="2289"/>
        <v>0.11111111111111116</v>
      </c>
      <c r="CK850" s="13">
        <f t="shared" si="2290"/>
        <v>2</v>
      </c>
      <c r="CL850" s="13">
        <f t="shared" si="2291"/>
        <v>40</v>
      </c>
      <c r="CM850" s="62"/>
      <c r="CN850" s="62"/>
      <c r="CO850" s="62"/>
      <c r="CP850" s="12">
        <f t="shared" si="2222"/>
        <v>3.1944444444444497E-2</v>
      </c>
      <c r="CQ850" s="13">
        <f t="shared" si="2230"/>
        <v>0</v>
      </c>
      <c r="CR850" s="13">
        <f t="shared" si="2223"/>
        <v>46</v>
      </c>
      <c r="CS850" s="610">
        <v>0</v>
      </c>
      <c r="CT850" s="13">
        <f t="shared" si="2236"/>
        <v>0</v>
      </c>
      <c r="CU850" s="13">
        <f t="shared" si="2237"/>
        <v>0</v>
      </c>
      <c r="CV850" s="610">
        <v>0</v>
      </c>
      <c r="CW850" s="13">
        <f t="shared" si="2298"/>
        <v>0</v>
      </c>
      <c r="CX850" s="13">
        <f t="shared" si="2299"/>
        <v>0</v>
      </c>
      <c r="CY850" s="610">
        <v>0</v>
      </c>
      <c r="CZ850" s="13">
        <f t="shared" si="2272"/>
        <v>0</v>
      </c>
      <c r="DA850" s="13">
        <f t="shared" si="2273"/>
        <v>0</v>
      </c>
      <c r="DB850" s="610">
        <v>0</v>
      </c>
      <c r="DC850" s="13">
        <f t="shared" si="2311"/>
        <v>0</v>
      </c>
      <c r="DD850" s="13">
        <f t="shared" si="2312"/>
        <v>0</v>
      </c>
      <c r="DE850" s="610">
        <v>0</v>
      </c>
      <c r="DF850" s="13">
        <f t="shared" si="2281"/>
        <v>0</v>
      </c>
      <c r="DG850" s="13">
        <f t="shared" si="2282"/>
        <v>0</v>
      </c>
      <c r="DH850" s="610">
        <v>7.9166666666666663E-2</v>
      </c>
      <c r="DI850" s="13">
        <f t="shared" si="2249"/>
        <v>1</v>
      </c>
      <c r="DJ850" s="13">
        <f t="shared" si="2250"/>
        <v>54</v>
      </c>
      <c r="DK850" s="610">
        <v>0</v>
      </c>
      <c r="DL850" s="35">
        <f t="shared" si="2238"/>
        <v>0</v>
      </c>
      <c r="DM850" s="35">
        <f t="shared" si="2239"/>
        <v>0</v>
      </c>
      <c r="DN850" s="66">
        <f t="shared" si="2251"/>
        <v>3009806.0160000017</v>
      </c>
      <c r="DO850" s="74">
        <f t="shared" si="2252"/>
        <v>48321</v>
      </c>
      <c r="DP850" s="66">
        <f t="shared" si="2253"/>
        <v>63.81440677966102</v>
      </c>
      <c r="DQ850" s="63">
        <f t="shared" si="2254"/>
        <v>62.287742720556317</v>
      </c>
      <c r="DR850" s="66" t="e">
        <f t="shared" si="2197"/>
        <v>#NUM!</v>
      </c>
      <c r="DS850" s="96" t="e">
        <f t="shared" si="2198"/>
        <v>#NUM!</v>
      </c>
      <c r="DT850" s="66" t="e">
        <f t="shared" si="2199"/>
        <v>#NUM!</v>
      </c>
      <c r="DU850" s="66" t="e">
        <f t="shared" si="2200"/>
        <v>#NUM!</v>
      </c>
      <c r="FJ850" s="3">
        <f>CA850-(AZ850+AI850)</f>
        <v>5.902777777777779E-2</v>
      </c>
      <c r="FK850" s="3">
        <f t="shared" si="2303"/>
        <v>2.4305555555555469E-2</v>
      </c>
      <c r="FL850" s="3">
        <f>AQ850-AM850</f>
        <v>3.4722222222222099E-3</v>
      </c>
    </row>
    <row r="851" spans="1:168" ht="30">
      <c r="A851" s="604">
        <f t="shared" si="2114"/>
        <v>850</v>
      </c>
      <c r="B851" s="605">
        <f t="shared" si="2114"/>
        <v>2</v>
      </c>
      <c r="C851" s="606">
        <v>40940</v>
      </c>
      <c r="D851" s="607">
        <v>2</v>
      </c>
      <c r="E851" s="608" t="s">
        <v>1006</v>
      </c>
      <c r="F851" s="605">
        <v>1</v>
      </c>
      <c r="G851" s="609" t="s">
        <v>445</v>
      </c>
      <c r="H851" s="609" t="s">
        <v>1008</v>
      </c>
      <c r="I851" s="609" t="s">
        <v>896</v>
      </c>
      <c r="J851" s="610">
        <v>2.0833333333333332E-2</v>
      </c>
      <c r="K851" s="611">
        <v>3529.75</v>
      </c>
      <c r="L851" s="609" t="s">
        <v>34</v>
      </c>
      <c r="M851" s="605">
        <v>55</v>
      </c>
      <c r="N851" s="605">
        <v>4</v>
      </c>
      <c r="O851" s="609"/>
      <c r="P851" s="610">
        <v>2.0833333333333332E-2</v>
      </c>
      <c r="Q851" s="610">
        <v>2.0833333333333332E-2</v>
      </c>
      <c r="R851" s="12">
        <f t="shared" si="2292"/>
        <v>0</v>
      </c>
      <c r="S851" s="13">
        <f t="shared" si="2293"/>
        <v>0</v>
      </c>
      <c r="T851" s="13">
        <f t="shared" si="2294"/>
        <v>0</v>
      </c>
      <c r="U851" s="610">
        <v>2.7777777777777776E-2</v>
      </c>
      <c r="V851" s="12">
        <f t="shared" si="2295"/>
        <v>6.9444444444444441E-3</v>
      </c>
      <c r="W851" s="13">
        <f t="shared" si="2296"/>
        <v>0</v>
      </c>
      <c r="X851" s="225">
        <f t="shared" si="2297"/>
        <v>10</v>
      </c>
      <c r="Y851" s="610">
        <v>3.4722222222222224E-2</v>
      </c>
      <c r="Z851" s="12">
        <f t="shared" si="2072"/>
        <v>6.9444444444444475E-3</v>
      </c>
      <c r="AA851" s="13">
        <f t="shared" si="2231"/>
        <v>0</v>
      </c>
      <c r="AB851" s="13">
        <f t="shared" si="2232"/>
        <v>10</v>
      </c>
      <c r="AC851" s="610">
        <v>5.2083333333333336E-2</v>
      </c>
      <c r="AD851" s="12">
        <f t="shared" si="2305"/>
        <v>1.7361111111111112E-2</v>
      </c>
      <c r="AE851" s="13">
        <f t="shared" si="2306"/>
        <v>0</v>
      </c>
      <c r="AF851" s="13">
        <f t="shared" si="2307"/>
        <v>25</v>
      </c>
      <c r="AG851" s="610">
        <v>5.5555555555555552E-2</v>
      </c>
      <c r="AH851" s="610">
        <v>8.6805555555555566E-2</v>
      </c>
      <c r="AI851" s="12">
        <f t="shared" si="2162"/>
        <v>3.1250000000000014E-2</v>
      </c>
      <c r="AJ851" s="225">
        <f t="shared" si="2260"/>
        <v>0</v>
      </c>
      <c r="AK851" s="225">
        <f t="shared" si="2261"/>
        <v>45</v>
      </c>
      <c r="AL851" s="610">
        <v>5.5555555555555552E-2</v>
      </c>
      <c r="AM851" s="610">
        <v>8.6805555555555566E-2</v>
      </c>
      <c r="AN851" s="12">
        <f t="shared" si="2233"/>
        <v>3.1250000000000014E-2</v>
      </c>
      <c r="AO851" s="13">
        <f t="shared" si="2234"/>
        <v>0</v>
      </c>
      <c r="AP851" s="13">
        <f t="shared" si="2235"/>
        <v>45</v>
      </c>
      <c r="AQ851" s="610">
        <v>7.6388888888888895E-2</v>
      </c>
      <c r="AR851" s="12">
        <f t="shared" si="2300"/>
        <v>-1.0416666666666671E-2</v>
      </c>
      <c r="AS851" s="225" t="e">
        <f t="shared" si="2301"/>
        <v>#NUM!</v>
      </c>
      <c r="AT851" s="13" t="e">
        <f t="shared" si="2302"/>
        <v>#NUM!</v>
      </c>
      <c r="AU851" s="610">
        <v>7.8472222222222221E-2</v>
      </c>
      <c r="AV851" s="226">
        <f t="shared" si="2283"/>
        <v>2.0833333333333259E-3</v>
      </c>
      <c r="AW851" s="13">
        <f t="shared" si="2284"/>
        <v>0</v>
      </c>
      <c r="AX851" s="13">
        <f t="shared" si="2285"/>
        <v>3</v>
      </c>
      <c r="AY851" s="610">
        <v>0.16250000000000001</v>
      </c>
      <c r="AZ851" s="12">
        <f t="shared" si="2286"/>
        <v>8.4027777777777785E-2</v>
      </c>
      <c r="BA851" s="225">
        <f t="shared" si="2287"/>
        <v>2</v>
      </c>
      <c r="BB851" s="225">
        <f t="shared" si="2288"/>
        <v>1</v>
      </c>
      <c r="BC851" s="610">
        <v>0.16250000000000001</v>
      </c>
      <c r="BD851" s="610">
        <v>0.16250000000000001</v>
      </c>
      <c r="BE851" s="12">
        <f t="shared" si="2224"/>
        <v>0</v>
      </c>
      <c r="BF851" s="13">
        <f t="shared" si="2225"/>
        <v>0</v>
      </c>
      <c r="BG851" s="13">
        <f t="shared" si="2226"/>
        <v>0</v>
      </c>
      <c r="BH851" s="610">
        <v>0.16250000000000001</v>
      </c>
      <c r="BI851" s="610">
        <v>0.16250000000000001</v>
      </c>
      <c r="BJ851" s="610"/>
      <c r="BK851" s="69">
        <f t="shared" si="2227"/>
        <v>0</v>
      </c>
      <c r="BL851" s="13">
        <f t="shared" si="2228"/>
        <v>0</v>
      </c>
      <c r="BM851" s="13">
        <f t="shared" si="2229"/>
        <v>0</v>
      </c>
      <c r="BN851" s="610">
        <v>0.17361111111111113</v>
      </c>
      <c r="BO851" s="12">
        <f t="shared" si="2217"/>
        <v>1.1111111111111127E-2</v>
      </c>
      <c r="BP851" s="225">
        <f t="shared" si="2218"/>
        <v>0</v>
      </c>
      <c r="BQ851" s="225">
        <f t="shared" si="2219"/>
        <v>16</v>
      </c>
      <c r="BR851" s="610">
        <v>0.18055555555555555</v>
      </c>
      <c r="BS851" s="12">
        <f t="shared" si="2168"/>
        <v>6.9444444444444198E-3</v>
      </c>
      <c r="BT851" s="225">
        <f t="shared" si="2169"/>
        <v>0</v>
      </c>
      <c r="BU851" s="225">
        <f t="shared" si="2170"/>
        <v>10</v>
      </c>
      <c r="BV851" s="610">
        <v>0.18055555555555555</v>
      </c>
      <c r="BW851" s="610">
        <v>0.1875</v>
      </c>
      <c r="BX851" s="12">
        <f t="shared" si="2240"/>
        <v>6.9444444444444475E-3</v>
      </c>
      <c r="BY851" s="13">
        <f t="shared" si="2241"/>
        <v>0</v>
      </c>
      <c r="BZ851" s="13">
        <f t="shared" si="2242"/>
        <v>10</v>
      </c>
      <c r="CA851" s="226">
        <f t="shared" si="2308"/>
        <v>0.16666666666666666</v>
      </c>
      <c r="CB851" s="13">
        <f t="shared" si="2309"/>
        <v>4</v>
      </c>
      <c r="CC851" s="13">
        <f t="shared" si="2310"/>
        <v>0</v>
      </c>
      <c r="CD851" s="12">
        <f t="shared" si="2267"/>
        <v>2.4999999999999988E-2</v>
      </c>
      <c r="CE851" s="13">
        <f t="shared" si="2268"/>
        <v>0</v>
      </c>
      <c r="CF851" s="13">
        <f t="shared" si="2269"/>
        <v>36</v>
      </c>
      <c r="CG851" s="12">
        <f t="shared" si="2255"/>
        <v>3.1250000000000014E-2</v>
      </c>
      <c r="CH851" s="13">
        <f t="shared" si="2256"/>
        <v>0</v>
      </c>
      <c r="CI851" s="13">
        <f t="shared" si="2257"/>
        <v>45</v>
      </c>
      <c r="CJ851" s="12">
        <f t="shared" si="2289"/>
        <v>8.4027777777777785E-2</v>
      </c>
      <c r="CK851" s="13">
        <f t="shared" si="2290"/>
        <v>2</v>
      </c>
      <c r="CL851" s="13">
        <f t="shared" si="2291"/>
        <v>1</v>
      </c>
      <c r="CM851" s="62"/>
      <c r="CN851" s="62"/>
      <c r="CO851" s="62"/>
      <c r="CP851" s="12">
        <f t="shared" si="2222"/>
        <v>5.0694444444444452E-2</v>
      </c>
      <c r="CQ851" s="13">
        <f t="shared" si="2230"/>
        <v>1</v>
      </c>
      <c r="CR851" s="13">
        <f t="shared" si="2223"/>
        <v>13</v>
      </c>
      <c r="CS851" s="610">
        <v>0</v>
      </c>
      <c r="CT851" s="13">
        <f t="shared" si="2236"/>
        <v>0</v>
      </c>
      <c r="CU851" s="13">
        <f t="shared" si="2237"/>
        <v>0</v>
      </c>
      <c r="CV851" s="610">
        <v>0</v>
      </c>
      <c r="CW851" s="13">
        <f t="shared" si="2298"/>
        <v>0</v>
      </c>
      <c r="CX851" s="13">
        <f t="shared" si="2299"/>
        <v>0</v>
      </c>
      <c r="CY851" s="610">
        <v>0</v>
      </c>
      <c r="CZ851" s="13">
        <f t="shared" si="2272"/>
        <v>0</v>
      </c>
      <c r="DA851" s="13">
        <f t="shared" si="2273"/>
        <v>0</v>
      </c>
      <c r="DB851" s="610">
        <v>0</v>
      </c>
      <c r="DC851" s="13">
        <f t="shared" si="2311"/>
        <v>0</v>
      </c>
      <c r="DD851" s="13">
        <f t="shared" si="2312"/>
        <v>0</v>
      </c>
      <c r="DE851" s="610">
        <v>0</v>
      </c>
      <c r="DF851" s="13">
        <f t="shared" si="2281"/>
        <v>0</v>
      </c>
      <c r="DG851" s="13">
        <f t="shared" si="2282"/>
        <v>0</v>
      </c>
      <c r="DH851" s="610">
        <v>3.3333333333333333E-2</v>
      </c>
      <c r="DI851" s="13">
        <f t="shared" si="2249"/>
        <v>0</v>
      </c>
      <c r="DJ851" s="13">
        <f t="shared" si="2250"/>
        <v>48</v>
      </c>
      <c r="DK851" s="610">
        <v>0</v>
      </c>
      <c r="DL851" s="35">
        <f t="shared" si="2238"/>
        <v>0</v>
      </c>
      <c r="DM851" s="35">
        <f t="shared" si="2239"/>
        <v>0</v>
      </c>
      <c r="DN851" s="66">
        <f t="shared" si="2251"/>
        <v>3013335.7660000017</v>
      </c>
      <c r="DO851" s="74">
        <f t="shared" si="2252"/>
        <v>48376</v>
      </c>
      <c r="DP851" s="66">
        <f t="shared" si="2253"/>
        <v>64.177272727272722</v>
      </c>
      <c r="DQ851" s="63">
        <f t="shared" si="2254"/>
        <v>62.289890978997882</v>
      </c>
      <c r="DR851" s="66" t="e">
        <f t="shared" si="2197"/>
        <v>#NUM!</v>
      </c>
      <c r="DS851" s="96" t="e">
        <f t="shared" si="2198"/>
        <v>#NUM!</v>
      </c>
      <c r="DT851" s="66" t="e">
        <f t="shared" si="2199"/>
        <v>#NUM!</v>
      </c>
      <c r="DU851" s="66" t="e">
        <f t="shared" si="2200"/>
        <v>#NUM!</v>
      </c>
      <c r="FJ851" s="3">
        <f t="shared" ref="FJ851:FJ914" si="2313">CA851-(AZ851+AI851)</f>
        <v>5.1388888888888859E-2</v>
      </c>
      <c r="FK851" s="3">
        <f t="shared" si="2303"/>
        <v>3.125E-2</v>
      </c>
      <c r="FL851" s="3">
        <f t="shared" ref="FL851:FL872" si="2314">AQ851-AM851</f>
        <v>-1.0416666666666671E-2</v>
      </c>
    </row>
    <row r="852" spans="1:168">
      <c r="A852" s="604">
        <f t="shared" ref="A852:A883" si="2315" xml:space="preserve"> A851 + 1</f>
        <v>851</v>
      </c>
      <c r="B852" s="605">
        <f t="shared" ref="B852:B883" si="2316" xml:space="preserve"> B851 + 1</f>
        <v>3</v>
      </c>
      <c r="C852" s="606">
        <v>40941</v>
      </c>
      <c r="D852" s="607">
        <v>2</v>
      </c>
      <c r="E852" s="608" t="s">
        <v>1012</v>
      </c>
      <c r="F852" s="605">
        <v>2</v>
      </c>
      <c r="G852" s="609" t="s">
        <v>38</v>
      </c>
      <c r="H852" s="609" t="s">
        <v>922</v>
      </c>
      <c r="I852" s="609" t="s">
        <v>921</v>
      </c>
      <c r="J852" s="610">
        <v>0.67708333333333337</v>
      </c>
      <c r="K852" s="611">
        <v>3287.53</v>
      </c>
      <c r="L852" s="609" t="s">
        <v>34</v>
      </c>
      <c r="M852" s="605">
        <v>52</v>
      </c>
      <c r="N852" s="605">
        <v>7</v>
      </c>
      <c r="O852" s="609"/>
      <c r="P852" s="610">
        <v>0.67708333333333337</v>
      </c>
      <c r="Q852" s="610">
        <v>0.67708333333333337</v>
      </c>
      <c r="R852" s="12">
        <f t="shared" si="2292"/>
        <v>0</v>
      </c>
      <c r="S852" s="13">
        <f t="shared" si="2293"/>
        <v>0</v>
      </c>
      <c r="T852" s="13">
        <f t="shared" si="2294"/>
        <v>0</v>
      </c>
      <c r="U852" s="610">
        <v>0.68402777777777779</v>
      </c>
      <c r="V852" s="12">
        <f t="shared" si="2295"/>
        <v>6.9444444444444198E-3</v>
      </c>
      <c r="W852" s="13">
        <f t="shared" si="2296"/>
        <v>0</v>
      </c>
      <c r="X852" s="225">
        <f t="shared" si="2297"/>
        <v>10</v>
      </c>
      <c r="Y852" s="610">
        <v>0.6875</v>
      </c>
      <c r="Z852" s="12">
        <f t="shared" si="2072"/>
        <v>3.4722222222222099E-3</v>
      </c>
      <c r="AA852" s="13">
        <f t="shared" si="2231"/>
        <v>0</v>
      </c>
      <c r="AB852" s="13">
        <f t="shared" si="2232"/>
        <v>5</v>
      </c>
      <c r="AC852" s="610">
        <v>0.69791666666666663</v>
      </c>
      <c r="AD852" s="12">
        <f t="shared" si="2305"/>
        <v>1.041666666666663E-2</v>
      </c>
      <c r="AE852" s="13">
        <f t="shared" si="2306"/>
        <v>0</v>
      </c>
      <c r="AF852" s="13">
        <f t="shared" si="2307"/>
        <v>15</v>
      </c>
      <c r="AG852" s="610">
        <v>0.70138888888888884</v>
      </c>
      <c r="AH852" s="610">
        <v>0.72222222222222221</v>
      </c>
      <c r="AI852" s="12">
        <f t="shared" si="2162"/>
        <v>2.083333333333337E-2</v>
      </c>
      <c r="AJ852" s="225">
        <f t="shared" si="2260"/>
        <v>0</v>
      </c>
      <c r="AK852" s="225">
        <f t="shared" si="2261"/>
        <v>30</v>
      </c>
      <c r="AL852" s="610">
        <v>0.70138888888888884</v>
      </c>
      <c r="AM852" s="610">
        <v>0.72222222222222221</v>
      </c>
      <c r="AN852" s="12">
        <f t="shared" si="2233"/>
        <v>2.083333333333337E-2</v>
      </c>
      <c r="AO852" s="13">
        <f t="shared" si="2234"/>
        <v>0</v>
      </c>
      <c r="AP852" s="13">
        <f t="shared" si="2235"/>
        <v>30</v>
      </c>
      <c r="AQ852" s="610">
        <v>0.70138888888888884</v>
      </c>
      <c r="AR852" s="12">
        <f t="shared" si="2300"/>
        <v>-2.083333333333337E-2</v>
      </c>
      <c r="AS852" s="225" t="e">
        <f t="shared" si="2301"/>
        <v>#NUM!</v>
      </c>
      <c r="AT852" s="13" t="e">
        <f t="shared" si="2302"/>
        <v>#NUM!</v>
      </c>
      <c r="AU852" s="610">
        <v>0.72291666666666676</v>
      </c>
      <c r="AV852" s="226">
        <f t="shared" si="2283"/>
        <v>2.1527777777777923E-2</v>
      </c>
      <c r="AW852" s="13">
        <f t="shared" si="2284"/>
        <v>0</v>
      </c>
      <c r="AX852" s="13">
        <f t="shared" si="2285"/>
        <v>31</v>
      </c>
      <c r="AY852" s="610">
        <v>0.82500000000000007</v>
      </c>
      <c r="AZ852" s="12">
        <f t="shared" si="2286"/>
        <v>0.1020833333333333</v>
      </c>
      <c r="BA852" s="225">
        <f t="shared" si="2287"/>
        <v>2</v>
      </c>
      <c r="BB852" s="225">
        <f t="shared" si="2288"/>
        <v>27</v>
      </c>
      <c r="BC852" s="610">
        <v>0.82500000000000007</v>
      </c>
      <c r="BD852" s="610">
        <v>0.82500000000000007</v>
      </c>
      <c r="BE852" s="12">
        <f t="shared" si="2224"/>
        <v>0</v>
      </c>
      <c r="BF852" s="13">
        <f t="shared" si="2225"/>
        <v>0</v>
      </c>
      <c r="BG852" s="13">
        <f t="shared" si="2226"/>
        <v>0</v>
      </c>
      <c r="BH852" s="610">
        <v>0.82500000000000007</v>
      </c>
      <c r="BI852" s="610">
        <v>0.82500000000000007</v>
      </c>
      <c r="BJ852" s="610"/>
      <c r="BK852" s="69">
        <f t="shared" si="2227"/>
        <v>0</v>
      </c>
      <c r="BL852" s="13">
        <f t="shared" si="2228"/>
        <v>0</v>
      </c>
      <c r="BM852" s="13">
        <f t="shared" si="2229"/>
        <v>0</v>
      </c>
      <c r="BN852" s="610">
        <v>0.83680555555555547</v>
      </c>
      <c r="BO852" s="12">
        <f t="shared" si="2217"/>
        <v>1.1805555555555403E-2</v>
      </c>
      <c r="BP852" s="225">
        <f t="shared" si="2218"/>
        <v>0</v>
      </c>
      <c r="BQ852" s="225">
        <f t="shared" si="2219"/>
        <v>17</v>
      </c>
      <c r="BR852" s="610">
        <v>0.84027777777777779</v>
      </c>
      <c r="BS852" s="12">
        <f t="shared" si="2168"/>
        <v>3.4722222222223209E-3</v>
      </c>
      <c r="BT852" s="225">
        <f t="shared" si="2169"/>
        <v>0</v>
      </c>
      <c r="BU852" s="225">
        <f t="shared" si="2170"/>
        <v>5</v>
      </c>
      <c r="BV852" s="610">
        <v>0.84027777777777779</v>
      </c>
      <c r="BW852" s="610">
        <v>0.84375</v>
      </c>
      <c r="BX852" s="12">
        <f t="shared" si="2240"/>
        <v>3.4722222222222099E-3</v>
      </c>
      <c r="BY852" s="13">
        <f t="shared" si="2241"/>
        <v>0</v>
      </c>
      <c r="BZ852" s="13">
        <f t="shared" si="2242"/>
        <v>5</v>
      </c>
      <c r="CA852" s="226">
        <f t="shared" si="2308"/>
        <v>0.16666666666666663</v>
      </c>
      <c r="CB852" s="13">
        <f t="shared" si="2309"/>
        <v>4</v>
      </c>
      <c r="CC852" s="13">
        <f t="shared" si="2310"/>
        <v>0</v>
      </c>
      <c r="CD852" s="12">
        <f t="shared" si="2267"/>
        <v>4.8611111111109828E-3</v>
      </c>
      <c r="CE852" s="13">
        <f t="shared" si="2268"/>
        <v>0</v>
      </c>
      <c r="CF852" s="13">
        <f t="shared" si="2269"/>
        <v>7</v>
      </c>
      <c r="CG852" s="12">
        <f t="shared" si="2255"/>
        <v>2.083333333333337E-2</v>
      </c>
      <c r="CH852" s="13">
        <f t="shared" si="2256"/>
        <v>0</v>
      </c>
      <c r="CI852" s="13">
        <f t="shared" si="2257"/>
        <v>30</v>
      </c>
      <c r="CJ852" s="12">
        <f t="shared" si="2289"/>
        <v>0.1020833333333333</v>
      </c>
      <c r="CK852" s="13">
        <f t="shared" si="2290"/>
        <v>2</v>
      </c>
      <c r="CL852" s="13">
        <f t="shared" si="2291"/>
        <v>27</v>
      </c>
      <c r="CM852" s="62"/>
      <c r="CN852" s="62"/>
      <c r="CO852" s="62"/>
      <c r="CP852" s="12">
        <f t="shared" si="2222"/>
        <v>6.736111111111108E-2</v>
      </c>
      <c r="CQ852" s="13">
        <f t="shared" si="2230"/>
        <v>1</v>
      </c>
      <c r="CR852" s="13">
        <f t="shared" si="2223"/>
        <v>37</v>
      </c>
      <c r="CS852" s="610">
        <v>0</v>
      </c>
      <c r="CT852" s="13">
        <f t="shared" si="2236"/>
        <v>0</v>
      </c>
      <c r="CU852" s="13">
        <f t="shared" si="2237"/>
        <v>0</v>
      </c>
      <c r="CV852" s="610">
        <v>6.9444444444444441E-3</v>
      </c>
      <c r="CW852" s="13">
        <f t="shared" si="2298"/>
        <v>0</v>
      </c>
      <c r="CX852" s="13">
        <f t="shared" si="2299"/>
        <v>10</v>
      </c>
      <c r="CY852" s="610">
        <v>6.9444444444444441E-3</v>
      </c>
      <c r="CZ852" s="13">
        <f t="shared" si="2272"/>
        <v>0</v>
      </c>
      <c r="DA852" s="13">
        <f t="shared" si="2273"/>
        <v>10</v>
      </c>
      <c r="DB852" s="610">
        <v>0</v>
      </c>
      <c r="DC852" s="13">
        <f t="shared" si="2311"/>
        <v>0</v>
      </c>
      <c r="DD852" s="13">
        <f t="shared" si="2312"/>
        <v>0</v>
      </c>
      <c r="DE852" s="610">
        <v>0</v>
      </c>
      <c r="DF852" s="13">
        <f t="shared" si="2281"/>
        <v>0</v>
      </c>
      <c r="DG852" s="13">
        <f t="shared" si="2282"/>
        <v>0</v>
      </c>
      <c r="DH852" s="610">
        <v>2.0833333333333332E-2</v>
      </c>
      <c r="DI852" s="13">
        <f t="shared" si="2249"/>
        <v>0</v>
      </c>
      <c r="DJ852" s="13">
        <f t="shared" si="2250"/>
        <v>30</v>
      </c>
      <c r="DK852" s="610">
        <v>0</v>
      </c>
      <c r="DL852" s="35">
        <f t="shared" si="2238"/>
        <v>0</v>
      </c>
      <c r="DM852" s="35">
        <f t="shared" si="2239"/>
        <v>0</v>
      </c>
      <c r="DN852" s="66">
        <f t="shared" si="2251"/>
        <v>3016623.2960000015</v>
      </c>
      <c r="DO852" s="74">
        <f t="shared" si="2252"/>
        <v>48428</v>
      </c>
      <c r="DP852" s="66">
        <f t="shared" si="2253"/>
        <v>63.221730769230774</v>
      </c>
      <c r="DQ852" s="63">
        <f t="shared" si="2254"/>
        <v>62.290891550342806</v>
      </c>
      <c r="DR852" s="66" t="e">
        <f t="shared" si="2197"/>
        <v>#NUM!</v>
      </c>
      <c r="DS852" s="96" t="e">
        <f t="shared" si="2198"/>
        <v>#NUM!</v>
      </c>
      <c r="DT852" s="66" t="e">
        <f t="shared" si="2199"/>
        <v>#NUM!</v>
      </c>
      <c r="DU852" s="66" t="e">
        <f t="shared" si="2200"/>
        <v>#NUM!</v>
      </c>
      <c r="FJ852" s="3">
        <f t="shared" si="2313"/>
        <v>4.3749999999999956E-2</v>
      </c>
      <c r="FK852" s="3">
        <f t="shared" si="2303"/>
        <v>2.0833333333333259E-2</v>
      </c>
      <c r="FL852" s="3">
        <f t="shared" si="2314"/>
        <v>-2.083333333333337E-2</v>
      </c>
    </row>
    <row r="853" spans="1:168" ht="30">
      <c r="A853" s="604">
        <f t="shared" si="2315"/>
        <v>852</v>
      </c>
      <c r="B853" s="605">
        <f t="shared" si="2316"/>
        <v>4</v>
      </c>
      <c r="C853" s="606">
        <v>40941</v>
      </c>
      <c r="D853" s="607">
        <v>2</v>
      </c>
      <c r="E853" s="608" t="s">
        <v>1013</v>
      </c>
      <c r="F853" s="605">
        <v>1</v>
      </c>
      <c r="G853" s="609" t="s">
        <v>467</v>
      </c>
      <c r="H853" s="609" t="s">
        <v>1016</v>
      </c>
      <c r="I853" s="609" t="s">
        <v>896</v>
      </c>
      <c r="J853" s="610">
        <v>0.69791666666666663</v>
      </c>
      <c r="K853" s="611">
        <v>3658.2</v>
      </c>
      <c r="L853" s="609" t="s">
        <v>33</v>
      </c>
      <c r="M853" s="605">
        <v>59</v>
      </c>
      <c r="N853" s="605">
        <v>0</v>
      </c>
      <c r="O853" s="609"/>
      <c r="P853" s="610">
        <v>0.69791666666666663</v>
      </c>
      <c r="Q853" s="610">
        <v>0.69791666666666663</v>
      </c>
      <c r="R853" s="12">
        <f t="shared" si="2292"/>
        <v>0</v>
      </c>
      <c r="S853" s="13">
        <f t="shared" si="2293"/>
        <v>0</v>
      </c>
      <c r="T853" s="13">
        <f t="shared" si="2294"/>
        <v>0</v>
      </c>
      <c r="U853" s="610">
        <v>0.70138888888888884</v>
      </c>
      <c r="V853" s="12">
        <f t="shared" si="2295"/>
        <v>3.4722222222222099E-3</v>
      </c>
      <c r="W853" s="13">
        <f t="shared" si="2296"/>
        <v>0</v>
      </c>
      <c r="X853" s="225">
        <f t="shared" si="2297"/>
        <v>5</v>
      </c>
      <c r="Y853" s="610">
        <v>0.71527777777777779</v>
      </c>
      <c r="Z853" s="12">
        <f t="shared" si="2072"/>
        <v>1.3888888888888951E-2</v>
      </c>
      <c r="AA853" s="13">
        <f t="shared" si="2231"/>
        <v>0</v>
      </c>
      <c r="AB853" s="13">
        <f t="shared" si="2232"/>
        <v>20</v>
      </c>
      <c r="AC853" s="610">
        <v>0.72916666666666663</v>
      </c>
      <c r="AD853" s="12">
        <f t="shared" si="2305"/>
        <v>1.388888888888884E-2</v>
      </c>
      <c r="AE853" s="13">
        <f t="shared" si="2306"/>
        <v>0</v>
      </c>
      <c r="AF853" s="13">
        <f t="shared" si="2307"/>
        <v>20</v>
      </c>
      <c r="AG853" s="610">
        <v>0.73263888888888884</v>
      </c>
      <c r="AH853" s="610">
        <v>0.74305555555555547</v>
      </c>
      <c r="AI853" s="12">
        <f t="shared" si="2162"/>
        <v>1.041666666666663E-2</v>
      </c>
      <c r="AJ853" s="225">
        <f t="shared" si="2260"/>
        <v>0</v>
      </c>
      <c r="AK853" s="225">
        <f t="shared" si="2261"/>
        <v>15</v>
      </c>
      <c r="AL853" s="610">
        <v>0.73263888888888884</v>
      </c>
      <c r="AM853" s="610">
        <v>0.74305555555555547</v>
      </c>
      <c r="AN853" s="12">
        <f t="shared" si="2233"/>
        <v>1.041666666666663E-2</v>
      </c>
      <c r="AO853" s="13">
        <f t="shared" si="2234"/>
        <v>0</v>
      </c>
      <c r="AP853" s="13">
        <f t="shared" si="2235"/>
        <v>15</v>
      </c>
      <c r="AQ853" s="610">
        <v>0.74652777777777779</v>
      </c>
      <c r="AR853" s="12">
        <f t="shared" si="2300"/>
        <v>3.4722222222223209E-3</v>
      </c>
      <c r="AS853" s="225">
        <f t="shared" si="2301"/>
        <v>0</v>
      </c>
      <c r="AT853" s="13">
        <f t="shared" si="2302"/>
        <v>5</v>
      </c>
      <c r="AU853" s="610">
        <v>0.7729166666666667</v>
      </c>
      <c r="AV853" s="226">
        <f t="shared" si="2283"/>
        <v>2.6388888888888906E-2</v>
      </c>
      <c r="AW853" s="13">
        <f t="shared" si="2284"/>
        <v>0</v>
      </c>
      <c r="AX853" s="13">
        <f t="shared" si="2285"/>
        <v>38</v>
      </c>
      <c r="AY853" s="610">
        <v>0.88611111111111107</v>
      </c>
      <c r="AZ853" s="12">
        <f t="shared" si="2286"/>
        <v>0.11319444444444438</v>
      </c>
      <c r="BA853" s="225">
        <f t="shared" si="2287"/>
        <v>2</v>
      </c>
      <c r="BB853" s="225">
        <f t="shared" si="2288"/>
        <v>43</v>
      </c>
      <c r="BC853" s="610">
        <v>0.88611111111111107</v>
      </c>
      <c r="BD853" s="610">
        <v>0.88611111111111107</v>
      </c>
      <c r="BE853" s="12">
        <f t="shared" si="2224"/>
        <v>0</v>
      </c>
      <c r="BF853" s="13">
        <f t="shared" si="2225"/>
        <v>0</v>
      </c>
      <c r="BG853" s="13">
        <f t="shared" si="2226"/>
        <v>0</v>
      </c>
      <c r="BH853" s="610">
        <v>0.88611111111111107</v>
      </c>
      <c r="BI853" s="610">
        <v>0.88611111111111107</v>
      </c>
      <c r="BJ853" s="610"/>
      <c r="BK853" s="69">
        <f t="shared" si="2227"/>
        <v>0</v>
      </c>
      <c r="BL853" s="13">
        <f t="shared" si="2228"/>
        <v>0</v>
      </c>
      <c r="BM853" s="13">
        <f t="shared" si="2229"/>
        <v>0</v>
      </c>
      <c r="BN853" s="610">
        <v>0.89583333333333337</v>
      </c>
      <c r="BO853" s="12">
        <f t="shared" si="2217"/>
        <v>9.7222222222222987E-3</v>
      </c>
      <c r="BP853" s="225">
        <f t="shared" si="2218"/>
        <v>0</v>
      </c>
      <c r="BQ853" s="225">
        <f t="shared" si="2219"/>
        <v>14</v>
      </c>
      <c r="BR853" s="610">
        <v>0.89930555555555547</v>
      </c>
      <c r="BS853" s="12">
        <f t="shared" si="2168"/>
        <v>3.4722222222220989E-3</v>
      </c>
      <c r="BT853" s="225">
        <f t="shared" si="2169"/>
        <v>0</v>
      </c>
      <c r="BU853" s="225">
        <f t="shared" si="2170"/>
        <v>5</v>
      </c>
      <c r="BV853" s="610">
        <v>0.89930555555555547</v>
      </c>
      <c r="BW853" s="610">
        <v>0.90277777777777779</v>
      </c>
      <c r="BX853" s="12">
        <f t="shared" si="2240"/>
        <v>3.4722222222223209E-3</v>
      </c>
      <c r="BY853" s="13">
        <f t="shared" si="2241"/>
        <v>0</v>
      </c>
      <c r="BZ853" s="13">
        <f t="shared" si="2242"/>
        <v>5</v>
      </c>
      <c r="CA853" s="226">
        <f t="shared" si="2308"/>
        <v>0.20486111111111116</v>
      </c>
      <c r="CB853" s="13">
        <f t="shared" si="2309"/>
        <v>4</v>
      </c>
      <c r="CC853" s="13">
        <f t="shared" si="2310"/>
        <v>55</v>
      </c>
      <c r="CD853" s="12">
        <f t="shared" si="2267"/>
        <v>3.0555555555555558E-2</v>
      </c>
      <c r="CE853" s="13">
        <f t="shared" si="2268"/>
        <v>0</v>
      </c>
      <c r="CF853" s="13">
        <f t="shared" si="2269"/>
        <v>44</v>
      </c>
      <c r="CG853" s="12">
        <f t="shared" si="2255"/>
        <v>1.041666666666663E-2</v>
      </c>
      <c r="CH853" s="13">
        <f t="shared" si="2256"/>
        <v>0</v>
      </c>
      <c r="CI853" s="13">
        <f t="shared" si="2257"/>
        <v>15</v>
      </c>
      <c r="CJ853" s="12">
        <f t="shared" si="2289"/>
        <v>0.11319444444444438</v>
      </c>
      <c r="CK853" s="13">
        <f t="shared" si="2290"/>
        <v>2</v>
      </c>
      <c r="CL853" s="13">
        <f t="shared" si="2291"/>
        <v>43</v>
      </c>
      <c r="CM853" s="62"/>
      <c r="CN853" s="62"/>
      <c r="CO853" s="62"/>
      <c r="CP853" s="12">
        <f t="shared" si="2222"/>
        <v>3.4722222222222154E-2</v>
      </c>
      <c r="CQ853" s="13">
        <f t="shared" si="2230"/>
        <v>0</v>
      </c>
      <c r="CR853" s="13">
        <f t="shared" si="2223"/>
        <v>50</v>
      </c>
      <c r="CS853" s="610">
        <v>0</v>
      </c>
      <c r="CT853" s="13">
        <f t="shared" si="2236"/>
        <v>0</v>
      </c>
      <c r="CU853" s="13">
        <f t="shared" si="2237"/>
        <v>0</v>
      </c>
      <c r="CV853" s="610">
        <v>0</v>
      </c>
      <c r="CW853" s="13">
        <f t="shared" si="2298"/>
        <v>0</v>
      </c>
      <c r="CX853" s="13">
        <f t="shared" si="2299"/>
        <v>0</v>
      </c>
      <c r="CY853" s="610">
        <v>4.8611111111111112E-3</v>
      </c>
      <c r="CZ853" s="13">
        <f t="shared" si="2272"/>
        <v>0</v>
      </c>
      <c r="DA853" s="13">
        <f t="shared" si="2273"/>
        <v>7</v>
      </c>
      <c r="DB853" s="610">
        <v>0</v>
      </c>
      <c r="DC853" s="13">
        <f t="shared" si="2311"/>
        <v>0</v>
      </c>
      <c r="DD853" s="13">
        <f t="shared" si="2312"/>
        <v>0</v>
      </c>
      <c r="DE853" s="610">
        <v>0</v>
      </c>
      <c r="DF853" s="13">
        <f t="shared" si="2281"/>
        <v>0</v>
      </c>
      <c r="DG853" s="13">
        <f t="shared" si="2282"/>
        <v>0</v>
      </c>
      <c r="DH853" s="610">
        <v>7.3611111111111113E-2</v>
      </c>
      <c r="DI853" s="13">
        <f t="shared" si="2249"/>
        <v>1</v>
      </c>
      <c r="DJ853" s="13">
        <f t="shared" si="2250"/>
        <v>46</v>
      </c>
      <c r="DK853" s="610">
        <v>0</v>
      </c>
      <c r="DL853" s="35">
        <f t="shared" si="2238"/>
        <v>0</v>
      </c>
      <c r="DM853" s="35">
        <f t="shared" si="2239"/>
        <v>0</v>
      </c>
      <c r="DN853" s="66">
        <f t="shared" si="2251"/>
        <v>3020281.4960000017</v>
      </c>
      <c r="DO853" s="74">
        <f t="shared" si="2252"/>
        <v>48487</v>
      </c>
      <c r="DP853" s="66">
        <f t="shared" si="2253"/>
        <v>62.003389830508475</v>
      </c>
      <c r="DQ853" s="63">
        <f t="shared" si="2254"/>
        <v>62.290541712211557</v>
      </c>
      <c r="DR853" s="66" t="e">
        <f t="shared" si="2197"/>
        <v>#NUM!</v>
      </c>
      <c r="DS853" s="96" t="e">
        <f t="shared" si="2198"/>
        <v>#NUM!</v>
      </c>
      <c r="DT853" s="66" t="e">
        <f t="shared" si="2199"/>
        <v>#NUM!</v>
      </c>
      <c r="DU853" s="66" t="e">
        <f t="shared" si="2200"/>
        <v>#NUM!</v>
      </c>
      <c r="FJ853" s="3">
        <f t="shared" si="2313"/>
        <v>8.1250000000000155E-2</v>
      </c>
      <c r="FK853" s="3">
        <f t="shared" si="2303"/>
        <v>3.125E-2</v>
      </c>
      <c r="FL853" s="3">
        <f t="shared" si="2314"/>
        <v>3.4722222222223209E-3</v>
      </c>
    </row>
    <row r="854" spans="1:168">
      <c r="A854" s="604">
        <f t="shared" si="2315"/>
        <v>853</v>
      </c>
      <c r="B854" s="605">
        <f t="shared" si="2316"/>
        <v>5</v>
      </c>
      <c r="C854" s="606">
        <v>40941</v>
      </c>
      <c r="D854" s="607">
        <v>2</v>
      </c>
      <c r="E854" s="608" t="s">
        <v>1014</v>
      </c>
      <c r="F854" s="605">
        <v>1</v>
      </c>
      <c r="G854" s="609" t="s">
        <v>696</v>
      </c>
      <c r="H854" s="609" t="s">
        <v>413</v>
      </c>
      <c r="I854" s="609" t="s">
        <v>934</v>
      </c>
      <c r="J854" s="610">
        <v>0.75</v>
      </c>
      <c r="K854" s="611">
        <v>3460.29</v>
      </c>
      <c r="L854" s="609" t="s">
        <v>33</v>
      </c>
      <c r="M854" s="605">
        <v>57</v>
      </c>
      <c r="N854" s="605">
        <v>2</v>
      </c>
      <c r="O854" s="609"/>
      <c r="P854" s="610">
        <v>0.75</v>
      </c>
      <c r="Q854" s="610">
        <v>0.75</v>
      </c>
      <c r="R854" s="12">
        <f t="shared" si="2292"/>
        <v>0</v>
      </c>
      <c r="S854" s="13">
        <f t="shared" si="2293"/>
        <v>0</v>
      </c>
      <c r="T854" s="13">
        <f t="shared" si="2294"/>
        <v>0</v>
      </c>
      <c r="U854" s="610">
        <v>0.75347222222222221</v>
      </c>
      <c r="V854" s="12">
        <f t="shared" si="2295"/>
        <v>3.4722222222222099E-3</v>
      </c>
      <c r="W854" s="13">
        <f t="shared" si="2296"/>
        <v>0</v>
      </c>
      <c r="X854" s="225">
        <f t="shared" si="2297"/>
        <v>5</v>
      </c>
      <c r="Y854" s="610">
        <v>0.76388888888888884</v>
      </c>
      <c r="Z854" s="12">
        <f t="shared" si="2072"/>
        <v>1.041666666666663E-2</v>
      </c>
      <c r="AA854" s="13">
        <f t="shared" si="2231"/>
        <v>0</v>
      </c>
      <c r="AB854" s="13">
        <f t="shared" si="2232"/>
        <v>15</v>
      </c>
      <c r="AC854" s="610">
        <v>0.88541666666666663</v>
      </c>
      <c r="AD854" s="12">
        <f t="shared" si="2305"/>
        <v>0.12152777777777779</v>
      </c>
      <c r="AE854" s="13">
        <f t="shared" si="2306"/>
        <v>2</v>
      </c>
      <c r="AF854" s="13">
        <f t="shared" si="2307"/>
        <v>55</v>
      </c>
      <c r="AG854" s="610">
        <v>0.88888888888888884</v>
      </c>
      <c r="AH854" s="610">
        <v>0.93055555555555547</v>
      </c>
      <c r="AI854" s="12">
        <f t="shared" si="2162"/>
        <v>4.166666666666663E-2</v>
      </c>
      <c r="AJ854" s="225">
        <f t="shared" si="2260"/>
        <v>1</v>
      </c>
      <c r="AK854" s="225">
        <f t="shared" si="2261"/>
        <v>0</v>
      </c>
      <c r="AL854" s="610">
        <v>0.88888888888888884</v>
      </c>
      <c r="AM854" s="610">
        <v>0.93055555555555547</v>
      </c>
      <c r="AN854" s="12">
        <f t="shared" si="2233"/>
        <v>4.166666666666663E-2</v>
      </c>
      <c r="AO854" s="13">
        <f t="shared" si="2234"/>
        <v>1</v>
      </c>
      <c r="AP854" s="13">
        <f t="shared" si="2235"/>
        <v>0</v>
      </c>
      <c r="AQ854" s="610">
        <v>0.93472222222222223</v>
      </c>
      <c r="AR854" s="12">
        <f t="shared" si="2300"/>
        <v>4.1666666666667629E-3</v>
      </c>
      <c r="AS854" s="225">
        <f t="shared" si="2301"/>
        <v>0</v>
      </c>
      <c r="AT854" s="13">
        <f t="shared" si="2302"/>
        <v>6</v>
      </c>
      <c r="AU854" s="610">
        <v>0.93541666666666667</v>
      </c>
      <c r="AV854" s="226">
        <f t="shared" si="2283"/>
        <v>6.9444444444444198E-4</v>
      </c>
      <c r="AW854" s="13">
        <f t="shared" si="2284"/>
        <v>0</v>
      </c>
      <c r="AX854" s="13">
        <f t="shared" si="2285"/>
        <v>1</v>
      </c>
      <c r="AY854" s="610">
        <v>1.0083333333333333</v>
      </c>
      <c r="AZ854" s="12">
        <f t="shared" si="2286"/>
        <v>7.291666666666663E-2</v>
      </c>
      <c r="BA854" s="225">
        <f t="shared" si="2287"/>
        <v>1</v>
      </c>
      <c r="BB854" s="225">
        <f t="shared" si="2288"/>
        <v>45</v>
      </c>
      <c r="BC854" s="610">
        <v>1.0083333333333333</v>
      </c>
      <c r="BD854" s="610">
        <v>1.0083333333333333</v>
      </c>
      <c r="BE854" s="12">
        <f t="shared" si="2224"/>
        <v>0</v>
      </c>
      <c r="BF854" s="13">
        <f t="shared" si="2225"/>
        <v>0</v>
      </c>
      <c r="BG854" s="13">
        <f t="shared" si="2226"/>
        <v>0</v>
      </c>
      <c r="BH854" s="610">
        <v>1.0083333333333333</v>
      </c>
      <c r="BI854" s="610">
        <v>1.0083333333333333</v>
      </c>
      <c r="BJ854" s="610"/>
      <c r="BK854" s="69">
        <f t="shared" si="2227"/>
        <v>0</v>
      </c>
      <c r="BL854" s="13">
        <f t="shared" si="2228"/>
        <v>0</v>
      </c>
      <c r="BM854" s="13">
        <f t="shared" si="2229"/>
        <v>0</v>
      </c>
      <c r="BN854" s="610">
        <v>1.0138888888888888</v>
      </c>
      <c r="BO854" s="12">
        <f t="shared" si="2217"/>
        <v>5.5555555555555358E-3</v>
      </c>
      <c r="BP854" s="225">
        <f t="shared" si="2218"/>
        <v>0</v>
      </c>
      <c r="BQ854" s="225">
        <f t="shared" si="2219"/>
        <v>8</v>
      </c>
      <c r="BR854" s="610">
        <v>1.0173611111111112</v>
      </c>
      <c r="BS854" s="12">
        <f t="shared" si="2168"/>
        <v>3.4722222222223209E-3</v>
      </c>
      <c r="BT854" s="225">
        <f t="shared" si="2169"/>
        <v>0</v>
      </c>
      <c r="BU854" s="225">
        <f t="shared" si="2170"/>
        <v>5</v>
      </c>
      <c r="BV854" s="610">
        <v>1.0173611111111112</v>
      </c>
      <c r="BW854" s="610">
        <v>1.0208333333333333</v>
      </c>
      <c r="BX854" s="12">
        <f t="shared" si="2240"/>
        <v>3.4722222222220989E-3</v>
      </c>
      <c r="BY854" s="13">
        <f t="shared" si="2241"/>
        <v>0</v>
      </c>
      <c r="BZ854" s="13">
        <f t="shared" si="2242"/>
        <v>5</v>
      </c>
      <c r="CA854" s="226">
        <f t="shared" si="2308"/>
        <v>0.27083333333333326</v>
      </c>
      <c r="CB854" s="13">
        <f t="shared" si="2309"/>
        <v>6</v>
      </c>
      <c r="CC854" s="13">
        <f t="shared" si="2310"/>
        <v>30</v>
      </c>
      <c r="CD854" s="12">
        <f t="shared" si="2267"/>
        <v>0.13472222222222241</v>
      </c>
      <c r="CE854" s="13">
        <f t="shared" si="2268"/>
        <v>3</v>
      </c>
      <c r="CF854" s="13">
        <f t="shared" si="2269"/>
        <v>14</v>
      </c>
      <c r="CG854" s="12">
        <f t="shared" si="2255"/>
        <v>4.166666666666663E-2</v>
      </c>
      <c r="CH854" s="13">
        <f t="shared" si="2256"/>
        <v>1</v>
      </c>
      <c r="CI854" s="13">
        <f t="shared" si="2257"/>
        <v>0</v>
      </c>
      <c r="CJ854" s="12">
        <f t="shared" si="2289"/>
        <v>7.291666666666663E-2</v>
      </c>
      <c r="CK854" s="13">
        <f t="shared" si="2290"/>
        <v>1</v>
      </c>
      <c r="CL854" s="13">
        <f t="shared" si="2291"/>
        <v>45</v>
      </c>
      <c r="CM854" s="62"/>
      <c r="CN854" s="62"/>
      <c r="CO854" s="62"/>
      <c r="CP854" s="12">
        <f t="shared" si="2222"/>
        <v>6.2499999999999965E-2</v>
      </c>
      <c r="CQ854" s="13">
        <f t="shared" si="2230"/>
        <v>1</v>
      </c>
      <c r="CR854" s="13">
        <f t="shared" si="2223"/>
        <v>30</v>
      </c>
      <c r="CS854" s="610">
        <v>0</v>
      </c>
      <c r="CT854" s="13">
        <f t="shared" si="2236"/>
        <v>0</v>
      </c>
      <c r="CU854" s="13">
        <f t="shared" si="2237"/>
        <v>0</v>
      </c>
      <c r="CV854" s="610">
        <v>0</v>
      </c>
      <c r="CW854" s="13">
        <f t="shared" si="2298"/>
        <v>0</v>
      </c>
      <c r="CX854" s="13">
        <f t="shared" si="2299"/>
        <v>0</v>
      </c>
      <c r="CY854" s="610">
        <v>0</v>
      </c>
      <c r="CZ854" s="13">
        <f t="shared" si="2272"/>
        <v>0</v>
      </c>
      <c r="DA854" s="13">
        <f t="shared" si="2273"/>
        <v>0</v>
      </c>
      <c r="DB854" s="610">
        <v>0</v>
      </c>
      <c r="DC854" s="13">
        <f t="shared" si="2311"/>
        <v>0</v>
      </c>
      <c r="DD854" s="13">
        <f t="shared" si="2312"/>
        <v>0</v>
      </c>
      <c r="DE854" s="610">
        <v>0</v>
      </c>
      <c r="DF854" s="13">
        <f t="shared" si="2281"/>
        <v>0</v>
      </c>
      <c r="DG854" s="13">
        <f t="shared" si="2282"/>
        <v>0</v>
      </c>
      <c r="DH854" s="610">
        <v>1.0416666666666666E-2</v>
      </c>
      <c r="DI854" s="13">
        <f t="shared" si="2249"/>
        <v>0</v>
      </c>
      <c r="DJ854" s="13">
        <f t="shared" si="2250"/>
        <v>15</v>
      </c>
      <c r="DK854" s="610">
        <v>0</v>
      </c>
      <c r="DL854" s="35">
        <f t="shared" si="2238"/>
        <v>0</v>
      </c>
      <c r="DM854" s="35">
        <f t="shared" si="2239"/>
        <v>0</v>
      </c>
      <c r="DN854" s="66">
        <f t="shared" si="2251"/>
        <v>3023741.7860000017</v>
      </c>
      <c r="DO854" s="74">
        <f t="shared" si="2252"/>
        <v>48544</v>
      </c>
      <c r="DP854" s="66">
        <f t="shared" si="2253"/>
        <v>60.706842105263156</v>
      </c>
      <c r="DQ854" s="63">
        <f t="shared" si="2254"/>
        <v>62.288682144034311</v>
      </c>
      <c r="DR854" s="66" t="e">
        <f t="shared" si="2197"/>
        <v>#NUM!</v>
      </c>
      <c r="DS854" s="96" t="e">
        <f t="shared" si="2198"/>
        <v>#NUM!</v>
      </c>
      <c r="DT854" s="66" t="e">
        <f t="shared" si="2199"/>
        <v>#NUM!</v>
      </c>
      <c r="DU854" s="66" t="e">
        <f t="shared" si="2200"/>
        <v>#NUM!</v>
      </c>
      <c r="FJ854" s="3">
        <f t="shared" si="2313"/>
        <v>0.15625</v>
      </c>
      <c r="FK854" s="3">
        <f t="shared" si="2303"/>
        <v>0.13541666666666663</v>
      </c>
      <c r="FL854" s="3">
        <f t="shared" si="2314"/>
        <v>4.1666666666667629E-3</v>
      </c>
    </row>
    <row r="855" spans="1:168">
      <c r="A855" s="604">
        <f t="shared" si="2315"/>
        <v>854</v>
      </c>
      <c r="B855" s="605">
        <f t="shared" si="2316"/>
        <v>6</v>
      </c>
      <c r="C855" s="606">
        <v>40941</v>
      </c>
      <c r="D855" s="607">
        <v>2</v>
      </c>
      <c r="E855" s="608" t="s">
        <v>1015</v>
      </c>
      <c r="F855" s="605">
        <v>1</v>
      </c>
      <c r="G855" s="609" t="s">
        <v>403</v>
      </c>
      <c r="H855" s="609" t="s">
        <v>394</v>
      </c>
      <c r="I855" s="609" t="s">
        <v>908</v>
      </c>
      <c r="J855" s="610">
        <v>0.875</v>
      </c>
      <c r="K855" s="611">
        <v>3838.54</v>
      </c>
      <c r="L855" s="609" t="s">
        <v>34</v>
      </c>
      <c r="M855" s="605">
        <v>59</v>
      </c>
      <c r="N855" s="605">
        <v>0</v>
      </c>
      <c r="O855" s="609"/>
      <c r="P855" s="610">
        <v>0.875</v>
      </c>
      <c r="Q855" s="610">
        <v>0.875</v>
      </c>
      <c r="R855" s="12">
        <f t="shared" si="2292"/>
        <v>0</v>
      </c>
      <c r="S855" s="13">
        <f t="shared" si="2293"/>
        <v>0</v>
      </c>
      <c r="T855" s="13">
        <f t="shared" si="2294"/>
        <v>0</v>
      </c>
      <c r="U855" s="610">
        <v>0.88194444444444453</v>
      </c>
      <c r="V855" s="12">
        <f t="shared" si="2295"/>
        <v>6.9444444444445308E-3</v>
      </c>
      <c r="W855" s="13">
        <f t="shared" si="2296"/>
        <v>0</v>
      </c>
      <c r="X855" s="225">
        <f t="shared" si="2297"/>
        <v>10</v>
      </c>
      <c r="Y855" s="610">
        <v>0.89583333333333337</v>
      </c>
      <c r="Z855" s="12">
        <f t="shared" si="2072"/>
        <v>1.388888888888884E-2</v>
      </c>
      <c r="AA855" s="13">
        <f t="shared" si="2231"/>
        <v>0</v>
      </c>
      <c r="AB855" s="13">
        <f t="shared" si="2232"/>
        <v>20</v>
      </c>
      <c r="AC855" s="610">
        <v>0.92708333333333337</v>
      </c>
      <c r="AD855" s="12">
        <f t="shared" si="2305"/>
        <v>3.125E-2</v>
      </c>
      <c r="AE855" s="13">
        <f t="shared" si="2306"/>
        <v>0</v>
      </c>
      <c r="AF855" s="13">
        <f t="shared" si="2307"/>
        <v>45</v>
      </c>
      <c r="AG855" s="610">
        <v>0.93055555555555547</v>
      </c>
      <c r="AH855" s="610">
        <v>0.97916666666666663</v>
      </c>
      <c r="AI855" s="12">
        <f t="shared" si="2162"/>
        <v>4.861111111111116E-2</v>
      </c>
      <c r="AJ855" s="225">
        <f t="shared" si="2260"/>
        <v>1</v>
      </c>
      <c r="AK855" s="225">
        <f t="shared" si="2261"/>
        <v>10</v>
      </c>
      <c r="AL855" s="610">
        <v>0.93055555555555547</v>
      </c>
      <c r="AM855" s="610">
        <v>0.97916666666666663</v>
      </c>
      <c r="AN855" s="12">
        <f t="shared" si="2233"/>
        <v>4.861111111111116E-2</v>
      </c>
      <c r="AO855" s="13">
        <f t="shared" si="2234"/>
        <v>1</v>
      </c>
      <c r="AP855" s="13">
        <f t="shared" si="2235"/>
        <v>10</v>
      </c>
      <c r="AQ855" s="610">
        <v>1.0541666666666667</v>
      </c>
      <c r="AR855" s="12">
        <f t="shared" si="2300"/>
        <v>7.5000000000000067E-2</v>
      </c>
      <c r="AS855" s="225">
        <f t="shared" si="2301"/>
        <v>1</v>
      </c>
      <c r="AT855" s="13">
        <f t="shared" si="2302"/>
        <v>48</v>
      </c>
      <c r="AU855" s="610">
        <v>1.054861111111111</v>
      </c>
      <c r="AV855" s="226">
        <f t="shared" si="2283"/>
        <v>6.9444444444433095E-4</v>
      </c>
      <c r="AW855" s="13">
        <f t="shared" si="2284"/>
        <v>0</v>
      </c>
      <c r="AX855" s="13">
        <f t="shared" si="2285"/>
        <v>1</v>
      </c>
      <c r="AY855" s="610">
        <v>1.1291666666666667</v>
      </c>
      <c r="AZ855" s="12">
        <f t="shared" si="2286"/>
        <v>7.4305555555555625E-2</v>
      </c>
      <c r="BA855" s="225">
        <f t="shared" si="2287"/>
        <v>1</v>
      </c>
      <c r="BB855" s="225">
        <f t="shared" si="2288"/>
        <v>47</v>
      </c>
      <c r="BC855" s="610">
        <v>1.1291666666666667</v>
      </c>
      <c r="BD855" s="610">
        <v>1.1291666666666667</v>
      </c>
      <c r="BE855" s="12">
        <f t="shared" si="2224"/>
        <v>0</v>
      </c>
      <c r="BF855" s="13">
        <f t="shared" si="2225"/>
        <v>0</v>
      </c>
      <c r="BG855" s="13">
        <f t="shared" si="2226"/>
        <v>0</v>
      </c>
      <c r="BH855" s="610">
        <v>1.1291666666666667</v>
      </c>
      <c r="BI855" s="610">
        <v>1.1291666666666667</v>
      </c>
      <c r="BJ855" s="610"/>
      <c r="BK855" s="69">
        <f t="shared" si="2227"/>
        <v>0</v>
      </c>
      <c r="BL855" s="13">
        <f t="shared" si="2228"/>
        <v>0</v>
      </c>
      <c r="BM855" s="13">
        <f t="shared" si="2229"/>
        <v>0</v>
      </c>
      <c r="BN855" s="610">
        <v>1.1388888888888888</v>
      </c>
      <c r="BO855" s="12">
        <f t="shared" si="2217"/>
        <v>9.7222222222221877E-3</v>
      </c>
      <c r="BP855" s="225">
        <f t="shared" si="2218"/>
        <v>0</v>
      </c>
      <c r="BQ855" s="225">
        <f t="shared" si="2219"/>
        <v>14</v>
      </c>
      <c r="BR855" s="610">
        <v>1.1423611111111112</v>
      </c>
      <c r="BS855" s="12">
        <f t="shared" si="2168"/>
        <v>3.4722222222223209E-3</v>
      </c>
      <c r="BT855" s="225">
        <f t="shared" si="2169"/>
        <v>0</v>
      </c>
      <c r="BU855" s="225">
        <f t="shared" si="2170"/>
        <v>5</v>
      </c>
      <c r="BV855" s="610">
        <v>1.1423611111111112</v>
      </c>
      <c r="BW855" s="610">
        <v>1.1458333333333333</v>
      </c>
      <c r="BX855" s="12">
        <f t="shared" si="2240"/>
        <v>3.4722222222220989E-3</v>
      </c>
      <c r="BY855" s="13">
        <f t="shared" si="2241"/>
        <v>0</v>
      </c>
      <c r="BZ855" s="13">
        <f t="shared" si="2242"/>
        <v>5</v>
      </c>
      <c r="CA855" s="226">
        <f t="shared" si="2308"/>
        <v>0.27083333333333326</v>
      </c>
      <c r="CB855" s="13">
        <f t="shared" si="2309"/>
        <v>6</v>
      </c>
      <c r="CC855" s="13">
        <f t="shared" si="2310"/>
        <v>30</v>
      </c>
      <c r="CD855" s="12">
        <f t="shared" si="2267"/>
        <v>0.11944444444444458</v>
      </c>
      <c r="CE855" s="13">
        <f t="shared" si="2268"/>
        <v>2</v>
      </c>
      <c r="CF855" s="13">
        <f t="shared" si="2269"/>
        <v>52</v>
      </c>
      <c r="CG855" s="12">
        <f t="shared" si="2255"/>
        <v>4.861111111111116E-2</v>
      </c>
      <c r="CH855" s="13">
        <f t="shared" si="2256"/>
        <v>1</v>
      </c>
      <c r="CI855" s="13">
        <f t="shared" si="2257"/>
        <v>10</v>
      </c>
      <c r="CJ855" s="12">
        <f t="shared" si="2289"/>
        <v>7.4305555555555625E-2</v>
      </c>
      <c r="CK855" s="13">
        <f t="shared" si="2290"/>
        <v>1</v>
      </c>
      <c r="CL855" s="13">
        <f t="shared" si="2291"/>
        <v>47</v>
      </c>
      <c r="CM855" s="62"/>
      <c r="CN855" s="62"/>
      <c r="CO855" s="62"/>
      <c r="CP855" s="12">
        <f t="shared" si="2222"/>
        <v>3.819444444444451E-2</v>
      </c>
      <c r="CQ855" s="13">
        <f t="shared" si="2230"/>
        <v>0</v>
      </c>
      <c r="CR855" s="13">
        <f t="shared" si="2223"/>
        <v>55</v>
      </c>
      <c r="CS855" s="610">
        <v>0</v>
      </c>
      <c r="CT855" s="13">
        <f t="shared" si="2236"/>
        <v>0</v>
      </c>
      <c r="CU855" s="13">
        <f t="shared" si="2237"/>
        <v>0</v>
      </c>
      <c r="CV855" s="610">
        <v>0</v>
      </c>
      <c r="CW855" s="13">
        <f t="shared" si="2298"/>
        <v>0</v>
      </c>
      <c r="CX855" s="13">
        <f t="shared" si="2299"/>
        <v>0</v>
      </c>
      <c r="CY855" s="610">
        <v>0</v>
      </c>
      <c r="CZ855" s="13">
        <f t="shared" si="2272"/>
        <v>0</v>
      </c>
      <c r="DA855" s="13">
        <f t="shared" si="2273"/>
        <v>0</v>
      </c>
      <c r="DB855" s="610">
        <v>0</v>
      </c>
      <c r="DC855" s="13">
        <f t="shared" si="2311"/>
        <v>0</v>
      </c>
      <c r="DD855" s="13">
        <f t="shared" si="2312"/>
        <v>0</v>
      </c>
      <c r="DE855" s="610">
        <v>0</v>
      </c>
      <c r="DF855" s="13">
        <f t="shared" si="2281"/>
        <v>0</v>
      </c>
      <c r="DG855" s="13">
        <f t="shared" si="2282"/>
        <v>0</v>
      </c>
      <c r="DH855" s="610">
        <v>3.6111111111111115E-2</v>
      </c>
      <c r="DI855" s="13">
        <f t="shared" si="2249"/>
        <v>0</v>
      </c>
      <c r="DJ855" s="13">
        <f t="shared" si="2250"/>
        <v>52</v>
      </c>
      <c r="DK855" s="610">
        <v>0</v>
      </c>
      <c r="DL855" s="35">
        <f t="shared" si="2238"/>
        <v>0</v>
      </c>
      <c r="DM855" s="35">
        <f t="shared" si="2239"/>
        <v>0</v>
      </c>
      <c r="DN855" s="66">
        <f t="shared" si="2251"/>
        <v>3027580.3260000017</v>
      </c>
      <c r="DO855" s="74">
        <f t="shared" si="2252"/>
        <v>48603</v>
      </c>
      <c r="DP855" s="66">
        <f t="shared" si="2253"/>
        <v>65.06</v>
      </c>
      <c r="DQ855" s="63">
        <f t="shared" si="2254"/>
        <v>62.292046293438716</v>
      </c>
      <c r="DR855" s="66" t="e">
        <f t="shared" si="2197"/>
        <v>#NUM!</v>
      </c>
      <c r="DS855" s="96" t="e">
        <f t="shared" si="2198"/>
        <v>#NUM!</v>
      </c>
      <c r="DT855" s="66" t="e">
        <f t="shared" si="2199"/>
        <v>#NUM!</v>
      </c>
      <c r="DU855" s="66" t="e">
        <f t="shared" si="2200"/>
        <v>#NUM!</v>
      </c>
      <c r="FJ855" s="3">
        <f t="shared" si="2313"/>
        <v>0.14791666666666647</v>
      </c>
      <c r="FK855" s="3">
        <f t="shared" si="2303"/>
        <v>5.208333333333337E-2</v>
      </c>
      <c r="FL855" s="3">
        <f t="shared" si="2314"/>
        <v>7.5000000000000067E-2</v>
      </c>
    </row>
    <row r="856" spans="1:168">
      <c r="A856" s="604">
        <f t="shared" si="2315"/>
        <v>855</v>
      </c>
      <c r="B856" s="605">
        <f t="shared" si="2316"/>
        <v>7</v>
      </c>
      <c r="C856" s="606">
        <v>40942</v>
      </c>
      <c r="D856" s="607">
        <v>2</v>
      </c>
      <c r="E856" s="608" t="s">
        <v>1012</v>
      </c>
      <c r="F856" s="605">
        <v>2</v>
      </c>
      <c r="G856" s="609" t="s">
        <v>38</v>
      </c>
      <c r="H856" s="609" t="s">
        <v>922</v>
      </c>
      <c r="I856" s="609" t="s">
        <v>921</v>
      </c>
      <c r="J856" s="610">
        <v>0.60416666666666663</v>
      </c>
      <c r="K856" s="611">
        <v>3285.97</v>
      </c>
      <c r="L856" s="609" t="s">
        <v>33</v>
      </c>
      <c r="M856" s="605">
        <v>52</v>
      </c>
      <c r="N856" s="605">
        <v>7</v>
      </c>
      <c r="O856" s="609"/>
      <c r="P856" s="610">
        <v>0.60416666666666663</v>
      </c>
      <c r="Q856" s="610">
        <v>0.60416666666666663</v>
      </c>
      <c r="R856" s="12">
        <f t="shared" si="2292"/>
        <v>0</v>
      </c>
      <c r="S856" s="13">
        <f t="shared" si="2293"/>
        <v>0</v>
      </c>
      <c r="T856" s="13">
        <f t="shared" si="2294"/>
        <v>0</v>
      </c>
      <c r="U856" s="610">
        <v>0.60763888888888895</v>
      </c>
      <c r="V856" s="12">
        <f t="shared" si="2295"/>
        <v>3.4722222222223209E-3</v>
      </c>
      <c r="W856" s="13">
        <f t="shared" si="2296"/>
        <v>0</v>
      </c>
      <c r="X856" s="225">
        <f t="shared" si="2297"/>
        <v>5</v>
      </c>
      <c r="Y856" s="610">
        <v>0.61805555555555558</v>
      </c>
      <c r="Z856" s="12">
        <f t="shared" si="2072"/>
        <v>1.041666666666663E-2</v>
      </c>
      <c r="AA856" s="13">
        <f t="shared" si="2231"/>
        <v>0</v>
      </c>
      <c r="AB856" s="13">
        <f t="shared" si="2232"/>
        <v>15</v>
      </c>
      <c r="AC856" s="610">
        <v>0.64236111111111105</v>
      </c>
      <c r="AD856" s="12">
        <f t="shared" ref="AD856:AD872" si="2317">AC856-Y856</f>
        <v>2.4305555555555469E-2</v>
      </c>
      <c r="AE856" s="13">
        <f t="shared" ref="AE856:AE872" si="2318">HOUR(AD856)</f>
        <v>0</v>
      </c>
      <c r="AF856" s="13">
        <f t="shared" ref="AF856:AF872" si="2319">MINUTE(AD856)</f>
        <v>35</v>
      </c>
      <c r="AG856" s="610">
        <v>0.64583333333333337</v>
      </c>
      <c r="AH856" s="610">
        <v>0.6791666666666667</v>
      </c>
      <c r="AI856" s="12">
        <f t="shared" si="2162"/>
        <v>3.3333333333333326E-2</v>
      </c>
      <c r="AJ856" s="225">
        <f t="shared" si="2260"/>
        <v>0</v>
      </c>
      <c r="AK856" s="225">
        <f t="shared" si="2261"/>
        <v>48</v>
      </c>
      <c r="AL856" s="610">
        <v>0.64583333333333337</v>
      </c>
      <c r="AM856" s="610">
        <v>0.6791666666666667</v>
      </c>
      <c r="AN856" s="12">
        <f t="shared" si="2233"/>
        <v>3.3333333333333326E-2</v>
      </c>
      <c r="AO856" s="13">
        <f t="shared" si="2234"/>
        <v>0</v>
      </c>
      <c r="AP856" s="13">
        <f t="shared" si="2235"/>
        <v>48</v>
      </c>
      <c r="AQ856" s="610">
        <v>0.68125000000000002</v>
      </c>
      <c r="AR856" s="12">
        <f t="shared" si="2300"/>
        <v>2.0833333333333259E-3</v>
      </c>
      <c r="AS856" s="225">
        <f t="shared" si="2301"/>
        <v>0</v>
      </c>
      <c r="AT856" s="13">
        <f t="shared" si="2302"/>
        <v>3</v>
      </c>
      <c r="AU856" s="610">
        <v>0.68194444444444446</v>
      </c>
      <c r="AV856" s="226">
        <f t="shared" si="2283"/>
        <v>6.9444444444444198E-4</v>
      </c>
      <c r="AW856" s="13">
        <f t="shared" si="2284"/>
        <v>0</v>
      </c>
      <c r="AX856" s="13">
        <f t="shared" si="2285"/>
        <v>1</v>
      </c>
      <c r="AY856" s="610">
        <v>0.75694444444444453</v>
      </c>
      <c r="AZ856" s="12">
        <f t="shared" si="2286"/>
        <v>7.5000000000000067E-2</v>
      </c>
      <c r="BA856" s="225">
        <f t="shared" si="2287"/>
        <v>1</v>
      </c>
      <c r="BB856" s="225">
        <f t="shared" si="2288"/>
        <v>48</v>
      </c>
      <c r="BC856" s="610">
        <v>0.75694444444444453</v>
      </c>
      <c r="BD856" s="610">
        <v>0.75694444444444453</v>
      </c>
      <c r="BE856" s="12">
        <f t="shared" si="2224"/>
        <v>0</v>
      </c>
      <c r="BF856" s="13">
        <f t="shared" si="2225"/>
        <v>0</v>
      </c>
      <c r="BG856" s="13">
        <f t="shared" si="2226"/>
        <v>0</v>
      </c>
      <c r="BH856" s="610">
        <v>0.75694444444444453</v>
      </c>
      <c r="BI856" s="610">
        <v>0.75694444444444453</v>
      </c>
      <c r="BJ856" s="610"/>
      <c r="BK856" s="69">
        <f t="shared" si="2227"/>
        <v>0</v>
      </c>
      <c r="BL856" s="13">
        <f t="shared" si="2228"/>
        <v>0</v>
      </c>
      <c r="BM856" s="13">
        <f t="shared" si="2229"/>
        <v>0</v>
      </c>
      <c r="BN856" s="610">
        <v>0.76388888888888884</v>
      </c>
      <c r="BO856" s="12">
        <f t="shared" si="2217"/>
        <v>6.9444444444443088E-3</v>
      </c>
      <c r="BP856" s="225">
        <f t="shared" si="2218"/>
        <v>0</v>
      </c>
      <c r="BQ856" s="225">
        <f t="shared" si="2219"/>
        <v>10</v>
      </c>
      <c r="BR856" s="610">
        <v>0.76736111111111116</v>
      </c>
      <c r="BS856" s="12">
        <f t="shared" si="2168"/>
        <v>3.4722222222223209E-3</v>
      </c>
      <c r="BT856" s="225">
        <f t="shared" si="2169"/>
        <v>0</v>
      </c>
      <c r="BU856" s="225">
        <f t="shared" si="2170"/>
        <v>5</v>
      </c>
      <c r="BV856" s="610">
        <v>0.76736111111111116</v>
      </c>
      <c r="BW856" s="610">
        <v>0.77083333333333337</v>
      </c>
      <c r="BX856" s="12">
        <f t="shared" si="2240"/>
        <v>3.4722222222222099E-3</v>
      </c>
      <c r="BY856" s="13">
        <f t="shared" si="2241"/>
        <v>0</v>
      </c>
      <c r="BZ856" s="13">
        <f t="shared" si="2242"/>
        <v>5</v>
      </c>
      <c r="CA856" s="226">
        <f t="shared" ref="CA856:CA863" si="2320">BW856-P856</f>
        <v>0.16666666666666674</v>
      </c>
      <c r="CB856" s="13">
        <f t="shared" ref="CB856:CB863" si="2321">HOUR(CA856)</f>
        <v>4</v>
      </c>
      <c r="CC856" s="13">
        <f t="shared" ref="CC856:CC863" si="2322">MINUTE(CA856)</f>
        <v>0</v>
      </c>
      <c r="CD856" s="12">
        <f t="shared" ref="CD856:CD863" si="2323">AD856+AR856+BO856+BS856</f>
        <v>3.6805555555555425E-2</v>
      </c>
      <c r="CE856" s="13">
        <f t="shared" ref="CE856:CE863" si="2324">HOUR(CD856)</f>
        <v>0</v>
      </c>
      <c r="CF856" s="13">
        <f t="shared" ref="CF856:CF863" si="2325">MINUTE(CD856)</f>
        <v>53</v>
      </c>
      <c r="CG856" s="12">
        <f t="shared" ref="CG856:CG863" si="2326">AI856</f>
        <v>3.3333333333333326E-2</v>
      </c>
      <c r="CH856" s="13">
        <f t="shared" ref="CH856:CH863" si="2327">HOUR(CG856)</f>
        <v>0</v>
      </c>
      <c r="CI856" s="13">
        <f t="shared" ref="CI856:CI863" si="2328">MINUTE(CG856)</f>
        <v>48</v>
      </c>
      <c r="CJ856" s="12">
        <f t="shared" si="2289"/>
        <v>7.5000000000000067E-2</v>
      </c>
      <c r="CK856" s="13">
        <f t="shared" si="2290"/>
        <v>1</v>
      </c>
      <c r="CL856" s="13">
        <f t="shared" si="2291"/>
        <v>48</v>
      </c>
      <c r="CM856" s="62"/>
      <c r="CN856" s="62"/>
      <c r="CO856" s="62"/>
      <c r="CP856" s="12">
        <f t="shared" si="2222"/>
        <v>6.041666666666673E-2</v>
      </c>
      <c r="CQ856" s="13">
        <f t="shared" si="2230"/>
        <v>1</v>
      </c>
      <c r="CR856" s="13">
        <f t="shared" si="2223"/>
        <v>27</v>
      </c>
      <c r="CS856" s="610">
        <v>0</v>
      </c>
      <c r="CT856" s="13">
        <f t="shared" si="2236"/>
        <v>0</v>
      </c>
      <c r="CU856" s="13">
        <f t="shared" si="2237"/>
        <v>0</v>
      </c>
      <c r="CV856" s="610">
        <v>4.8611111111111112E-3</v>
      </c>
      <c r="CW856" s="13">
        <f t="shared" si="2298"/>
        <v>0</v>
      </c>
      <c r="CX856" s="13">
        <f t="shared" si="2299"/>
        <v>7</v>
      </c>
      <c r="CY856" s="610">
        <v>0</v>
      </c>
      <c r="CZ856" s="13">
        <f t="shared" si="2272"/>
        <v>0</v>
      </c>
      <c r="DA856" s="13">
        <f t="shared" si="2273"/>
        <v>0</v>
      </c>
      <c r="DB856" s="610">
        <v>0</v>
      </c>
      <c r="DC856" s="13">
        <f t="shared" si="2311"/>
        <v>0</v>
      </c>
      <c r="DD856" s="13">
        <f t="shared" si="2312"/>
        <v>0</v>
      </c>
      <c r="DE856" s="610">
        <v>0</v>
      </c>
      <c r="DF856" s="13">
        <f t="shared" si="2281"/>
        <v>0</v>
      </c>
      <c r="DG856" s="13">
        <f t="shared" si="2282"/>
        <v>0</v>
      </c>
      <c r="DH856" s="610">
        <v>9.7222222222222224E-3</v>
      </c>
      <c r="DI856" s="13">
        <f t="shared" si="2249"/>
        <v>0</v>
      </c>
      <c r="DJ856" s="13">
        <f t="shared" si="2250"/>
        <v>14</v>
      </c>
      <c r="DK856" s="610">
        <v>0</v>
      </c>
      <c r="DL856" s="35">
        <f t="shared" si="2238"/>
        <v>0</v>
      </c>
      <c r="DM856" s="35">
        <f t="shared" si="2239"/>
        <v>0</v>
      </c>
      <c r="DN856" s="66">
        <f t="shared" si="2251"/>
        <v>3030866.296000002</v>
      </c>
      <c r="DO856" s="74">
        <f t="shared" si="2252"/>
        <v>48655</v>
      </c>
      <c r="DP856" s="66">
        <f t="shared" si="2253"/>
        <v>63.191730769230766</v>
      </c>
      <c r="DQ856" s="63">
        <f t="shared" si="2254"/>
        <v>62.29300783064437</v>
      </c>
      <c r="DR856" s="66" t="e">
        <f t="shared" si="2197"/>
        <v>#NUM!</v>
      </c>
      <c r="DS856" s="96" t="e">
        <f t="shared" si="2198"/>
        <v>#NUM!</v>
      </c>
      <c r="DT856" s="66" t="e">
        <f t="shared" si="2199"/>
        <v>#NUM!</v>
      </c>
      <c r="DU856" s="66" t="e">
        <f t="shared" si="2200"/>
        <v>#NUM!</v>
      </c>
      <c r="FJ856" s="3">
        <f t="shared" si="2313"/>
        <v>5.8333333333333348E-2</v>
      </c>
      <c r="FK856" s="3">
        <f t="shared" si="2303"/>
        <v>3.819444444444442E-2</v>
      </c>
      <c r="FL856" s="3">
        <f t="shared" si="2314"/>
        <v>2.0833333333333259E-3</v>
      </c>
    </row>
    <row r="857" spans="1:168">
      <c r="A857" s="604">
        <f t="shared" si="2315"/>
        <v>856</v>
      </c>
      <c r="B857" s="605">
        <f t="shared" si="2316"/>
        <v>8</v>
      </c>
      <c r="C857" s="606">
        <v>40942</v>
      </c>
      <c r="D857" s="607">
        <v>2</v>
      </c>
      <c r="E857" s="608" t="s">
        <v>1027</v>
      </c>
      <c r="F857" s="605">
        <v>1</v>
      </c>
      <c r="G857" s="609" t="s">
        <v>697</v>
      </c>
      <c r="H857" s="609" t="s">
        <v>394</v>
      </c>
      <c r="I857" s="609" t="s">
        <v>908</v>
      </c>
      <c r="J857" s="610">
        <v>0.67708333333333337</v>
      </c>
      <c r="K857" s="611">
        <v>3308.63</v>
      </c>
      <c r="L857" s="609" t="s">
        <v>34</v>
      </c>
      <c r="M857" s="605">
        <v>56</v>
      </c>
      <c r="N857" s="605">
        <v>3</v>
      </c>
      <c r="O857" s="609"/>
      <c r="P857" s="610">
        <v>0.67708333333333337</v>
      </c>
      <c r="Q857" s="610">
        <v>0.67708333333333337</v>
      </c>
      <c r="R857" s="12">
        <f t="shared" si="2292"/>
        <v>0</v>
      </c>
      <c r="S857" s="13">
        <f t="shared" si="2293"/>
        <v>0</v>
      </c>
      <c r="T857" s="13">
        <f t="shared" si="2294"/>
        <v>0</v>
      </c>
      <c r="U857" s="610">
        <v>0.68402777777777779</v>
      </c>
      <c r="V857" s="12">
        <f t="shared" si="2295"/>
        <v>6.9444444444444198E-3</v>
      </c>
      <c r="W857" s="13">
        <f t="shared" si="2296"/>
        <v>0</v>
      </c>
      <c r="X857" s="225">
        <f t="shared" si="2297"/>
        <v>10</v>
      </c>
      <c r="Y857" s="610">
        <v>0.6875</v>
      </c>
      <c r="Z857" s="12">
        <f t="shared" si="2072"/>
        <v>3.4722222222222099E-3</v>
      </c>
      <c r="AA857" s="13">
        <f t="shared" si="2231"/>
        <v>0</v>
      </c>
      <c r="AB857" s="13">
        <f t="shared" si="2232"/>
        <v>5</v>
      </c>
      <c r="AC857" s="610">
        <v>0.69791666666666663</v>
      </c>
      <c r="AD857" s="12">
        <f t="shared" si="2317"/>
        <v>1.041666666666663E-2</v>
      </c>
      <c r="AE857" s="13">
        <f t="shared" si="2318"/>
        <v>0</v>
      </c>
      <c r="AF857" s="13">
        <f t="shared" si="2319"/>
        <v>15</v>
      </c>
      <c r="AG857" s="610">
        <v>0.70138888888888884</v>
      </c>
      <c r="AH857" s="610">
        <v>0.71875</v>
      </c>
      <c r="AI857" s="12">
        <f t="shared" si="2162"/>
        <v>1.736111111111116E-2</v>
      </c>
      <c r="AJ857" s="225">
        <f t="shared" si="2260"/>
        <v>0</v>
      </c>
      <c r="AK857" s="225">
        <f t="shared" si="2261"/>
        <v>25</v>
      </c>
      <c r="AL857" s="610">
        <v>0.70138888888888884</v>
      </c>
      <c r="AM857" s="610">
        <v>0.71875</v>
      </c>
      <c r="AN857" s="12">
        <f t="shared" si="2233"/>
        <v>1.736111111111116E-2</v>
      </c>
      <c r="AO857" s="13">
        <f t="shared" si="2234"/>
        <v>0</v>
      </c>
      <c r="AP857" s="13">
        <f t="shared" si="2235"/>
        <v>25</v>
      </c>
      <c r="AQ857" s="610">
        <v>0.72222222222222221</v>
      </c>
      <c r="AR857" s="12">
        <f t="shared" si="2300"/>
        <v>3.4722222222222099E-3</v>
      </c>
      <c r="AS857" s="225">
        <f t="shared" si="2301"/>
        <v>0</v>
      </c>
      <c r="AT857" s="13">
        <f t="shared" si="2302"/>
        <v>5</v>
      </c>
      <c r="AU857" s="610">
        <v>0.81666666666666676</v>
      </c>
      <c r="AV857" s="226">
        <f t="shared" si="2283"/>
        <v>9.4444444444444553E-2</v>
      </c>
      <c r="AW857" s="13">
        <f t="shared" si="2284"/>
        <v>2</v>
      </c>
      <c r="AX857" s="13">
        <f t="shared" si="2285"/>
        <v>16</v>
      </c>
      <c r="AY857" s="610">
        <v>0.96250000000000002</v>
      </c>
      <c r="AZ857" s="12">
        <f t="shared" si="2286"/>
        <v>0.14583333333333326</v>
      </c>
      <c r="BA857" s="225">
        <f t="shared" si="2287"/>
        <v>3</v>
      </c>
      <c r="BB857" s="225">
        <f t="shared" si="2288"/>
        <v>30</v>
      </c>
      <c r="BC857" s="610">
        <v>0.96250000000000002</v>
      </c>
      <c r="BD857" s="610">
        <v>0.96250000000000002</v>
      </c>
      <c r="BE857" s="12">
        <f t="shared" si="2224"/>
        <v>0</v>
      </c>
      <c r="BF857" s="13">
        <f t="shared" si="2225"/>
        <v>0</v>
      </c>
      <c r="BG857" s="13">
        <f t="shared" si="2226"/>
        <v>0</v>
      </c>
      <c r="BH857" s="610">
        <v>0.96250000000000002</v>
      </c>
      <c r="BI857" s="610">
        <v>0.96250000000000002</v>
      </c>
      <c r="BJ857" s="610"/>
      <c r="BK857" s="69">
        <f t="shared" si="2227"/>
        <v>0</v>
      </c>
      <c r="BL857" s="13">
        <f t="shared" si="2228"/>
        <v>0</v>
      </c>
      <c r="BM857" s="13">
        <f t="shared" si="2229"/>
        <v>0</v>
      </c>
      <c r="BN857" s="610">
        <v>0.97222222222222221</v>
      </c>
      <c r="BO857" s="12">
        <f t="shared" si="2217"/>
        <v>9.7222222222221877E-3</v>
      </c>
      <c r="BP857" s="225">
        <f t="shared" si="2218"/>
        <v>0</v>
      </c>
      <c r="BQ857" s="225">
        <f t="shared" si="2219"/>
        <v>14</v>
      </c>
      <c r="BR857" s="610">
        <v>0.97569444444444453</v>
      </c>
      <c r="BS857" s="12">
        <f t="shared" si="2168"/>
        <v>3.4722222222223209E-3</v>
      </c>
      <c r="BT857" s="225">
        <f t="shared" si="2169"/>
        <v>0</v>
      </c>
      <c r="BU857" s="225">
        <f t="shared" si="2170"/>
        <v>5</v>
      </c>
      <c r="BV857" s="610">
        <v>0.97569444444444453</v>
      </c>
      <c r="BW857" s="610">
        <v>0.97916666666666663</v>
      </c>
      <c r="BX857" s="12">
        <f t="shared" si="2240"/>
        <v>3.4722222222220989E-3</v>
      </c>
      <c r="BY857" s="13">
        <f t="shared" si="2241"/>
        <v>0</v>
      </c>
      <c r="BZ857" s="13">
        <f t="shared" si="2242"/>
        <v>5</v>
      </c>
      <c r="CA857" s="226">
        <f t="shared" si="2320"/>
        <v>0.30208333333333326</v>
      </c>
      <c r="CB857" s="13">
        <f t="shared" si="2321"/>
        <v>7</v>
      </c>
      <c r="CC857" s="13">
        <f t="shared" si="2322"/>
        <v>15</v>
      </c>
      <c r="CD857" s="12">
        <f t="shared" si="2323"/>
        <v>2.7083333333333348E-2</v>
      </c>
      <c r="CE857" s="13">
        <f t="shared" si="2324"/>
        <v>0</v>
      </c>
      <c r="CF857" s="13">
        <f t="shared" si="2325"/>
        <v>39</v>
      </c>
      <c r="CG857" s="12">
        <f t="shared" si="2326"/>
        <v>1.736111111111116E-2</v>
      </c>
      <c r="CH857" s="13">
        <f t="shared" si="2327"/>
        <v>0</v>
      </c>
      <c r="CI857" s="13">
        <f t="shared" si="2328"/>
        <v>25</v>
      </c>
      <c r="CJ857" s="12">
        <f t="shared" si="2289"/>
        <v>0.14583333333333326</v>
      </c>
      <c r="CK857" s="13">
        <f t="shared" si="2290"/>
        <v>3</v>
      </c>
      <c r="CL857" s="13">
        <f t="shared" si="2291"/>
        <v>30</v>
      </c>
      <c r="CM857" s="62"/>
      <c r="CN857" s="62"/>
      <c r="CO857" s="62"/>
      <c r="CP857" s="12">
        <f t="shared" si="2222"/>
        <v>4.3055555555555486E-2</v>
      </c>
      <c r="CQ857" s="13">
        <f t="shared" si="2230"/>
        <v>1</v>
      </c>
      <c r="CR857" s="13">
        <f t="shared" si="2223"/>
        <v>2</v>
      </c>
      <c r="CS857" s="610">
        <v>0</v>
      </c>
      <c r="CT857" s="13">
        <f t="shared" si="2236"/>
        <v>0</v>
      </c>
      <c r="CU857" s="13">
        <f t="shared" si="2237"/>
        <v>0</v>
      </c>
      <c r="CV857" s="610">
        <v>0</v>
      </c>
      <c r="CW857" s="13">
        <f t="shared" si="2298"/>
        <v>0</v>
      </c>
      <c r="CX857" s="13">
        <f t="shared" si="2299"/>
        <v>0</v>
      </c>
      <c r="CY857" s="610">
        <v>6.5277777777777782E-2</v>
      </c>
      <c r="CZ857" s="13">
        <f t="shared" si="2272"/>
        <v>1</v>
      </c>
      <c r="DA857" s="13">
        <f t="shared" si="2273"/>
        <v>34</v>
      </c>
      <c r="DB857" s="610">
        <v>0</v>
      </c>
      <c r="DC857" s="13">
        <f t="shared" si="2311"/>
        <v>0</v>
      </c>
      <c r="DD857" s="13">
        <f t="shared" si="2312"/>
        <v>0</v>
      </c>
      <c r="DE857" s="610">
        <v>0</v>
      </c>
      <c r="DF857" s="13">
        <f t="shared" si="2281"/>
        <v>0</v>
      </c>
      <c r="DG857" s="13">
        <f t="shared" si="2282"/>
        <v>0</v>
      </c>
      <c r="DH857" s="610">
        <v>3.7499999999999999E-2</v>
      </c>
      <c r="DI857" s="13">
        <f t="shared" si="2249"/>
        <v>0</v>
      </c>
      <c r="DJ857" s="13">
        <f t="shared" si="2250"/>
        <v>54</v>
      </c>
      <c r="DK857" s="610">
        <v>0</v>
      </c>
      <c r="DL857" s="35">
        <f t="shared" si="2238"/>
        <v>0</v>
      </c>
      <c r="DM857" s="35">
        <f t="shared" si="2239"/>
        <v>0</v>
      </c>
      <c r="DN857" s="66">
        <f t="shared" si="2251"/>
        <v>3034174.9260000018</v>
      </c>
      <c r="DO857" s="74">
        <f t="shared" si="2252"/>
        <v>48711</v>
      </c>
      <c r="DP857" s="66">
        <f t="shared" si="2253"/>
        <v>59.082678571428573</v>
      </c>
      <c r="DQ857" s="63">
        <f t="shared" si="2254"/>
        <v>62.289317115230681</v>
      </c>
      <c r="DR857" s="66" t="e">
        <f t="shared" si="2197"/>
        <v>#NUM!</v>
      </c>
      <c r="DS857" s="96" t="e">
        <f t="shared" si="2198"/>
        <v>#NUM!</v>
      </c>
      <c r="DT857" s="66" t="e">
        <f t="shared" si="2199"/>
        <v>#NUM!</v>
      </c>
      <c r="DU857" s="66" t="e">
        <f t="shared" si="2200"/>
        <v>#NUM!</v>
      </c>
      <c r="FJ857" s="3">
        <f t="shared" si="2313"/>
        <v>0.13888888888888884</v>
      </c>
      <c r="FK857" s="3">
        <f t="shared" si="2303"/>
        <v>2.0833333333333259E-2</v>
      </c>
      <c r="FL857" s="3">
        <f t="shared" si="2314"/>
        <v>3.4722222222222099E-3</v>
      </c>
    </row>
    <row r="858" spans="1:168">
      <c r="A858" s="604">
        <f t="shared" si="2315"/>
        <v>857</v>
      </c>
      <c r="B858" s="605">
        <f t="shared" si="2316"/>
        <v>9</v>
      </c>
      <c r="C858" s="606">
        <v>40942</v>
      </c>
      <c r="D858" s="607">
        <v>2</v>
      </c>
      <c r="E858" s="608" t="s">
        <v>1014</v>
      </c>
      <c r="F858" s="605">
        <v>2</v>
      </c>
      <c r="G858" s="609" t="s">
        <v>696</v>
      </c>
      <c r="H858" s="609" t="s">
        <v>413</v>
      </c>
      <c r="I858" s="609" t="s">
        <v>934</v>
      </c>
      <c r="J858" s="610">
        <v>0.85069444444444453</v>
      </c>
      <c r="K858" s="611">
        <v>3358.56</v>
      </c>
      <c r="L858" s="609" t="s">
        <v>33</v>
      </c>
      <c r="M858" s="605">
        <v>56</v>
      </c>
      <c r="N858" s="605">
        <v>3</v>
      </c>
      <c r="O858" s="609"/>
      <c r="P858" s="610">
        <v>0.85069444444444453</v>
      </c>
      <c r="Q858" s="610">
        <v>0.85069444444444453</v>
      </c>
      <c r="R858" s="12">
        <f t="shared" si="2292"/>
        <v>0</v>
      </c>
      <c r="S858" s="13">
        <f t="shared" si="2293"/>
        <v>0</v>
      </c>
      <c r="T858" s="13">
        <f t="shared" si="2294"/>
        <v>0</v>
      </c>
      <c r="U858" s="610">
        <v>0.85763888888888884</v>
      </c>
      <c r="V858" s="12">
        <f t="shared" si="2295"/>
        <v>6.9444444444443088E-3</v>
      </c>
      <c r="W858" s="13">
        <f t="shared" si="2296"/>
        <v>0</v>
      </c>
      <c r="X858" s="225">
        <f t="shared" si="2297"/>
        <v>10</v>
      </c>
      <c r="Y858" s="610">
        <v>0.86458333333333337</v>
      </c>
      <c r="Z858" s="12">
        <f t="shared" si="2072"/>
        <v>6.9444444444445308E-3</v>
      </c>
      <c r="AA858" s="13">
        <f t="shared" si="2231"/>
        <v>0</v>
      </c>
      <c r="AB858" s="13">
        <f t="shared" si="2232"/>
        <v>10</v>
      </c>
      <c r="AC858" s="610">
        <v>0.89583333333333337</v>
      </c>
      <c r="AD858" s="12">
        <f t="shared" si="2317"/>
        <v>3.125E-2</v>
      </c>
      <c r="AE858" s="13">
        <f t="shared" si="2318"/>
        <v>0</v>
      </c>
      <c r="AF858" s="13">
        <f t="shared" si="2319"/>
        <v>45</v>
      </c>
      <c r="AG858" s="610">
        <v>0.89930555555555547</v>
      </c>
      <c r="AH858" s="610">
        <v>0.92708333333333337</v>
      </c>
      <c r="AI858" s="12">
        <f t="shared" si="2162"/>
        <v>2.7777777777777901E-2</v>
      </c>
      <c r="AJ858" s="225">
        <f t="shared" si="2260"/>
        <v>0</v>
      </c>
      <c r="AK858" s="225">
        <f t="shared" si="2261"/>
        <v>40</v>
      </c>
      <c r="AL858" s="610">
        <v>0.89930555555555547</v>
      </c>
      <c r="AM858" s="610">
        <v>0.92708333333333337</v>
      </c>
      <c r="AN858" s="12">
        <f t="shared" si="2233"/>
        <v>2.7777777777777901E-2</v>
      </c>
      <c r="AO858" s="13">
        <f t="shared" si="2234"/>
        <v>0</v>
      </c>
      <c r="AP858" s="13">
        <f t="shared" si="2235"/>
        <v>40</v>
      </c>
      <c r="AQ858" s="610">
        <v>1.0263888888888888</v>
      </c>
      <c r="AR858" s="12">
        <f t="shared" si="2300"/>
        <v>9.9305555555555425E-2</v>
      </c>
      <c r="AS858" s="225">
        <f t="shared" si="2301"/>
        <v>2</v>
      </c>
      <c r="AT858" s="13">
        <f t="shared" si="2302"/>
        <v>23</v>
      </c>
      <c r="AU858" s="610">
        <v>1.0270833333333333</v>
      </c>
      <c r="AV858" s="226">
        <f t="shared" si="2283"/>
        <v>6.94444444444553E-4</v>
      </c>
      <c r="AW858" s="13">
        <f t="shared" si="2284"/>
        <v>0</v>
      </c>
      <c r="AX858" s="13">
        <f t="shared" si="2285"/>
        <v>1</v>
      </c>
      <c r="AY858" s="610">
        <v>1.1222222222222222</v>
      </c>
      <c r="AZ858" s="12">
        <f t="shared" si="2286"/>
        <v>9.5138888888888884E-2</v>
      </c>
      <c r="BA858" s="225">
        <f t="shared" si="2287"/>
        <v>2</v>
      </c>
      <c r="BB858" s="225">
        <f t="shared" si="2288"/>
        <v>17</v>
      </c>
      <c r="BC858" s="610">
        <v>1.1222222222222222</v>
      </c>
      <c r="BD858" s="610">
        <v>1.1222222222222222</v>
      </c>
      <c r="BE858" s="12">
        <f t="shared" si="2224"/>
        <v>0</v>
      </c>
      <c r="BF858" s="13">
        <f t="shared" si="2225"/>
        <v>0</v>
      </c>
      <c r="BG858" s="13">
        <f t="shared" si="2226"/>
        <v>0</v>
      </c>
      <c r="BH858" s="610">
        <v>1.1222222222222222</v>
      </c>
      <c r="BI858" s="610">
        <v>1.1222222222222222</v>
      </c>
      <c r="BJ858" s="610"/>
      <c r="BK858" s="69">
        <f t="shared" si="2227"/>
        <v>0</v>
      </c>
      <c r="BL858" s="13">
        <f t="shared" si="2228"/>
        <v>0</v>
      </c>
      <c r="BM858" s="13">
        <f t="shared" si="2229"/>
        <v>0</v>
      </c>
      <c r="BN858" s="610">
        <v>1.1319444444444444</v>
      </c>
      <c r="BO858" s="12">
        <f t="shared" si="2217"/>
        <v>9.7222222222221877E-3</v>
      </c>
      <c r="BP858" s="225">
        <f t="shared" si="2218"/>
        <v>0</v>
      </c>
      <c r="BQ858" s="225">
        <f t="shared" si="2219"/>
        <v>14</v>
      </c>
      <c r="BR858" s="610">
        <v>1.1319444444444444</v>
      </c>
      <c r="BS858" s="12">
        <f t="shared" si="2168"/>
        <v>0</v>
      </c>
      <c r="BT858" s="225">
        <f t="shared" si="2169"/>
        <v>0</v>
      </c>
      <c r="BU858" s="225">
        <f t="shared" si="2170"/>
        <v>0</v>
      </c>
      <c r="BV858" s="610">
        <v>1.1319444444444444</v>
      </c>
      <c r="BW858" s="610">
        <v>1.1354166666666667</v>
      </c>
      <c r="BX858" s="12">
        <f t="shared" si="2240"/>
        <v>3.4722222222223209E-3</v>
      </c>
      <c r="BY858" s="13">
        <f t="shared" si="2241"/>
        <v>0</v>
      </c>
      <c r="BZ858" s="13">
        <f t="shared" si="2242"/>
        <v>5</v>
      </c>
      <c r="CA858" s="226">
        <f t="shared" si="2320"/>
        <v>0.28472222222222221</v>
      </c>
      <c r="CB858" s="13">
        <f t="shared" si="2321"/>
        <v>6</v>
      </c>
      <c r="CC858" s="13">
        <f t="shared" si="2322"/>
        <v>50</v>
      </c>
      <c r="CD858" s="12">
        <f t="shared" si="2323"/>
        <v>0.14027777777777761</v>
      </c>
      <c r="CE858" s="13">
        <f t="shared" si="2324"/>
        <v>3</v>
      </c>
      <c r="CF858" s="13">
        <f t="shared" si="2325"/>
        <v>22</v>
      </c>
      <c r="CG858" s="12">
        <f t="shared" si="2326"/>
        <v>2.7777777777777901E-2</v>
      </c>
      <c r="CH858" s="13">
        <f t="shared" si="2327"/>
        <v>0</v>
      </c>
      <c r="CI858" s="13">
        <f t="shared" si="2328"/>
        <v>40</v>
      </c>
      <c r="CJ858" s="12">
        <f t="shared" si="2289"/>
        <v>9.5138888888888884E-2</v>
      </c>
      <c r="CK858" s="13">
        <f t="shared" si="2290"/>
        <v>2</v>
      </c>
      <c r="CL858" s="13">
        <f t="shared" si="2291"/>
        <v>17</v>
      </c>
      <c r="CM858" s="62"/>
      <c r="CN858" s="62"/>
      <c r="CO858" s="62"/>
      <c r="CP858" s="12">
        <f t="shared" si="2222"/>
        <v>6.7361111111111108E-2</v>
      </c>
      <c r="CQ858" s="13">
        <f t="shared" si="2230"/>
        <v>1</v>
      </c>
      <c r="CR858" s="13">
        <f t="shared" si="2223"/>
        <v>37</v>
      </c>
      <c r="CS858" s="610">
        <v>0</v>
      </c>
      <c r="CT858" s="13">
        <f t="shared" si="2236"/>
        <v>0</v>
      </c>
      <c r="CU858" s="13">
        <f t="shared" si="2237"/>
        <v>0</v>
      </c>
      <c r="CV858" s="610">
        <v>0</v>
      </c>
      <c r="CW858" s="13">
        <f t="shared" si="2298"/>
        <v>0</v>
      </c>
      <c r="CX858" s="13">
        <f t="shared" si="2299"/>
        <v>0</v>
      </c>
      <c r="CY858" s="610">
        <v>0</v>
      </c>
      <c r="CZ858" s="13">
        <f t="shared" si="2272"/>
        <v>0</v>
      </c>
      <c r="DA858" s="13">
        <f t="shared" si="2273"/>
        <v>0</v>
      </c>
      <c r="DB858" s="610">
        <v>0</v>
      </c>
      <c r="DC858" s="13">
        <f t="shared" si="2311"/>
        <v>0</v>
      </c>
      <c r="DD858" s="13">
        <f t="shared" si="2312"/>
        <v>0</v>
      </c>
      <c r="DE858" s="610">
        <v>0</v>
      </c>
      <c r="DF858" s="13">
        <f t="shared" si="2281"/>
        <v>0</v>
      </c>
      <c r="DG858" s="13">
        <f t="shared" si="2282"/>
        <v>0</v>
      </c>
      <c r="DH858" s="610">
        <v>2.7777777777777776E-2</v>
      </c>
      <c r="DI858" s="13">
        <f t="shared" ref="DI858:DI876" si="2329">HOUR(DH858)</f>
        <v>0</v>
      </c>
      <c r="DJ858" s="13">
        <f t="shared" ref="DJ858:DJ876" si="2330">MINUTE(DH858)</f>
        <v>40</v>
      </c>
      <c r="DK858" s="610">
        <v>0</v>
      </c>
      <c r="DL858" s="35">
        <f t="shared" si="2238"/>
        <v>0</v>
      </c>
      <c r="DM858" s="35">
        <f t="shared" si="2239"/>
        <v>0</v>
      </c>
      <c r="DN858" s="66">
        <f t="shared" si="2251"/>
        <v>3037533.4860000019</v>
      </c>
      <c r="DO858" s="74">
        <f t="shared" si="2252"/>
        <v>48767</v>
      </c>
      <c r="DP858" s="66">
        <f t="shared" si="2253"/>
        <v>59.974285714285713</v>
      </c>
      <c r="DQ858" s="63">
        <f t="shared" si="2254"/>
        <v>62.286658724137261</v>
      </c>
      <c r="DR858" s="66" t="e">
        <f t="shared" si="2197"/>
        <v>#NUM!</v>
      </c>
      <c r="DS858" s="96" t="e">
        <f t="shared" si="2198"/>
        <v>#NUM!</v>
      </c>
      <c r="DT858" s="66" t="e">
        <f t="shared" si="2199"/>
        <v>#NUM!</v>
      </c>
      <c r="DU858" s="66" t="e">
        <f t="shared" si="2200"/>
        <v>#NUM!</v>
      </c>
      <c r="FJ858" s="3">
        <f t="shared" si="2313"/>
        <v>0.16180555555555542</v>
      </c>
      <c r="FK858" s="3">
        <f t="shared" si="2303"/>
        <v>4.513888888888884E-2</v>
      </c>
      <c r="FL858" s="3">
        <f t="shared" si="2314"/>
        <v>9.9305555555555425E-2</v>
      </c>
    </row>
    <row r="859" spans="1:168">
      <c r="A859" s="604">
        <f t="shared" si="2315"/>
        <v>858</v>
      </c>
      <c r="B859" s="605">
        <f t="shared" si="2316"/>
        <v>10</v>
      </c>
      <c r="C859" s="606">
        <v>40943</v>
      </c>
      <c r="D859" s="607">
        <v>2</v>
      </c>
      <c r="E859" s="608" t="s">
        <v>1012</v>
      </c>
      <c r="F859" s="605">
        <v>3</v>
      </c>
      <c r="G859" s="609" t="s">
        <v>38</v>
      </c>
      <c r="H859" s="609" t="s">
        <v>922</v>
      </c>
      <c r="I859" s="609" t="s">
        <v>921</v>
      </c>
      <c r="J859" s="610">
        <v>0.88888888888888884</v>
      </c>
      <c r="K859" s="611">
        <v>3584.56</v>
      </c>
      <c r="L859" s="609" t="s">
        <v>34</v>
      </c>
      <c r="M859" s="605">
        <v>58</v>
      </c>
      <c r="N859" s="605">
        <v>1</v>
      </c>
      <c r="O859" s="609"/>
      <c r="P859" s="610">
        <v>0.88888888888888884</v>
      </c>
      <c r="Q859" s="610">
        <v>0.88888888888888884</v>
      </c>
      <c r="R859" s="12">
        <f t="shared" si="2292"/>
        <v>0</v>
      </c>
      <c r="S859" s="13">
        <f t="shared" si="2293"/>
        <v>0</v>
      </c>
      <c r="T859" s="13">
        <f t="shared" si="2294"/>
        <v>0</v>
      </c>
      <c r="U859" s="610">
        <v>0.89236111111111116</v>
      </c>
      <c r="V859" s="12">
        <f t="shared" si="2295"/>
        <v>3.4722222222223209E-3</v>
      </c>
      <c r="W859" s="13">
        <f t="shared" si="2296"/>
        <v>0</v>
      </c>
      <c r="X859" s="225">
        <f t="shared" si="2297"/>
        <v>5</v>
      </c>
      <c r="Y859" s="610">
        <v>0.89930555555555547</v>
      </c>
      <c r="Z859" s="12">
        <f t="shared" si="2072"/>
        <v>6.9444444444443088E-3</v>
      </c>
      <c r="AA859" s="13">
        <f t="shared" si="2231"/>
        <v>0</v>
      </c>
      <c r="AB859" s="13">
        <f t="shared" si="2232"/>
        <v>10</v>
      </c>
      <c r="AC859" s="610">
        <v>0.94097222222222221</v>
      </c>
      <c r="AD859" s="12">
        <f t="shared" si="2317"/>
        <v>4.1666666666666741E-2</v>
      </c>
      <c r="AE859" s="13">
        <f t="shared" si="2318"/>
        <v>1</v>
      </c>
      <c r="AF859" s="13">
        <f t="shared" si="2319"/>
        <v>0</v>
      </c>
      <c r="AG859" s="610">
        <v>0.94444444444444453</v>
      </c>
      <c r="AH859" s="610">
        <v>0.95833333333333337</v>
      </c>
      <c r="AI859" s="12">
        <f t="shared" si="2162"/>
        <v>1.388888888888884E-2</v>
      </c>
      <c r="AJ859" s="225">
        <f t="shared" si="2260"/>
        <v>0</v>
      </c>
      <c r="AK859" s="225">
        <f t="shared" si="2261"/>
        <v>20</v>
      </c>
      <c r="AL859" s="610">
        <v>0.94444444444444453</v>
      </c>
      <c r="AM859" s="610">
        <v>0.95833333333333337</v>
      </c>
      <c r="AN859" s="12">
        <f t="shared" si="2233"/>
        <v>1.388888888888884E-2</v>
      </c>
      <c r="AO859" s="13">
        <f t="shared" si="2234"/>
        <v>0</v>
      </c>
      <c r="AP859" s="13">
        <f t="shared" si="2235"/>
        <v>20</v>
      </c>
      <c r="AQ859" s="610">
        <v>1.1527777777777779</v>
      </c>
      <c r="AR859" s="12">
        <f t="shared" si="2300"/>
        <v>0.19444444444444453</v>
      </c>
      <c r="AS859" s="225">
        <f t="shared" si="2301"/>
        <v>4</v>
      </c>
      <c r="AT859" s="13">
        <f t="shared" si="2302"/>
        <v>40</v>
      </c>
      <c r="AU859" s="610">
        <v>1.1673611111111111</v>
      </c>
      <c r="AV859" s="226">
        <f t="shared" si="2283"/>
        <v>1.4583333333333171E-2</v>
      </c>
      <c r="AW859" s="13">
        <f t="shared" si="2284"/>
        <v>0</v>
      </c>
      <c r="AX859" s="13">
        <f t="shared" si="2285"/>
        <v>21</v>
      </c>
      <c r="AY859" s="610">
        <v>1.2583333333333333</v>
      </c>
      <c r="AZ859" s="12">
        <f t="shared" si="2286"/>
        <v>9.0972222222222232E-2</v>
      </c>
      <c r="BA859" s="225">
        <f t="shared" si="2287"/>
        <v>2</v>
      </c>
      <c r="BB859" s="225">
        <f t="shared" si="2288"/>
        <v>11</v>
      </c>
      <c r="BC859" s="610">
        <v>1.2583333333333333</v>
      </c>
      <c r="BD859" s="610">
        <v>1.2583333333333333</v>
      </c>
      <c r="BE859" s="12">
        <f t="shared" si="2224"/>
        <v>0</v>
      </c>
      <c r="BF859" s="13">
        <f t="shared" si="2225"/>
        <v>0</v>
      </c>
      <c r="BG859" s="13">
        <f t="shared" si="2226"/>
        <v>0</v>
      </c>
      <c r="BH859" s="610">
        <v>1.2583333333333333</v>
      </c>
      <c r="BI859" s="610">
        <v>1.2583333333333333</v>
      </c>
      <c r="BJ859" s="610"/>
      <c r="BK859" s="69">
        <f t="shared" si="2227"/>
        <v>0</v>
      </c>
      <c r="BL859" s="13">
        <f t="shared" si="2228"/>
        <v>0</v>
      </c>
      <c r="BM859" s="13">
        <f t="shared" si="2229"/>
        <v>0</v>
      </c>
      <c r="BN859" s="610">
        <v>1.2638888888888888</v>
      </c>
      <c r="BO859" s="12">
        <f t="shared" si="2217"/>
        <v>5.5555555555555358E-3</v>
      </c>
      <c r="BP859" s="225">
        <f t="shared" si="2218"/>
        <v>0</v>
      </c>
      <c r="BQ859" s="225">
        <f t="shared" si="2219"/>
        <v>8</v>
      </c>
      <c r="BR859" s="610">
        <v>1.2673611111111112</v>
      </c>
      <c r="BS859" s="12">
        <f t="shared" si="2168"/>
        <v>3.4722222222223209E-3</v>
      </c>
      <c r="BT859" s="225">
        <f t="shared" si="2169"/>
        <v>0</v>
      </c>
      <c r="BU859" s="225">
        <f t="shared" si="2170"/>
        <v>5</v>
      </c>
      <c r="BV859" s="610">
        <v>1.2673611111111112</v>
      </c>
      <c r="BW859" s="610">
        <v>1.2708333333333333</v>
      </c>
      <c r="BX859" s="12">
        <f t="shared" si="2240"/>
        <v>3.4722222222220989E-3</v>
      </c>
      <c r="BY859" s="13">
        <f t="shared" si="2241"/>
        <v>0</v>
      </c>
      <c r="BZ859" s="13">
        <f t="shared" si="2242"/>
        <v>5</v>
      </c>
      <c r="CA859" s="226">
        <f t="shared" si="2320"/>
        <v>0.38194444444444442</v>
      </c>
      <c r="CB859" s="13">
        <f t="shared" si="2321"/>
        <v>9</v>
      </c>
      <c r="CC859" s="13">
        <f t="shared" si="2322"/>
        <v>10</v>
      </c>
      <c r="CD859" s="12">
        <f t="shared" si="2323"/>
        <v>0.24513888888888913</v>
      </c>
      <c r="CE859" s="13">
        <f t="shared" si="2324"/>
        <v>5</v>
      </c>
      <c r="CF859" s="13">
        <f t="shared" si="2325"/>
        <v>53</v>
      </c>
      <c r="CG859" s="12">
        <f t="shared" si="2326"/>
        <v>1.388888888888884E-2</v>
      </c>
      <c r="CH859" s="13">
        <f t="shared" si="2327"/>
        <v>0</v>
      </c>
      <c r="CI859" s="13">
        <f t="shared" si="2328"/>
        <v>20</v>
      </c>
      <c r="CJ859" s="12">
        <f t="shared" si="2289"/>
        <v>9.0972222222222232E-2</v>
      </c>
      <c r="CK859" s="13">
        <f t="shared" si="2290"/>
        <v>2</v>
      </c>
      <c r="CL859" s="13">
        <f t="shared" si="2291"/>
        <v>11</v>
      </c>
      <c r="CM859" s="62"/>
      <c r="CN859" s="62"/>
      <c r="CO859" s="62"/>
      <c r="CP859" s="12">
        <f t="shared" si="2222"/>
        <v>5.9722222222222232E-2</v>
      </c>
      <c r="CQ859" s="13">
        <f t="shared" si="2230"/>
        <v>1</v>
      </c>
      <c r="CR859" s="13">
        <f t="shared" si="2223"/>
        <v>26</v>
      </c>
      <c r="CS859" s="610">
        <v>0</v>
      </c>
      <c r="CT859" s="13">
        <f t="shared" ref="CT859:CT867" si="2331">HOUR(CS859)</f>
        <v>0</v>
      </c>
      <c r="CU859" s="13">
        <f t="shared" ref="CU859:CU867" si="2332">MINUTE(CS859)</f>
        <v>0</v>
      </c>
      <c r="CV859" s="610">
        <v>0</v>
      </c>
      <c r="CW859" s="13">
        <f t="shared" ref="CW859:CW864" si="2333">HOUR(CV859)</f>
        <v>0</v>
      </c>
      <c r="CX859" s="13">
        <f t="shared" ref="CX859:CX864" si="2334">MINUTE(CV859)</f>
        <v>0</v>
      </c>
      <c r="CY859" s="610">
        <v>0</v>
      </c>
      <c r="CZ859" s="13">
        <f t="shared" si="2272"/>
        <v>0</v>
      </c>
      <c r="DA859" s="13">
        <f t="shared" si="2273"/>
        <v>0</v>
      </c>
      <c r="DB859" s="610">
        <v>0</v>
      </c>
      <c r="DC859" s="13">
        <f t="shared" si="2311"/>
        <v>0</v>
      </c>
      <c r="DD859" s="13">
        <f t="shared" si="2312"/>
        <v>0</v>
      </c>
      <c r="DE859" s="610">
        <v>0</v>
      </c>
      <c r="DF859" s="13">
        <f t="shared" si="2281"/>
        <v>0</v>
      </c>
      <c r="DG859" s="13">
        <f t="shared" si="2282"/>
        <v>0</v>
      </c>
      <c r="DH859" s="610">
        <v>3.125E-2</v>
      </c>
      <c r="DI859" s="13">
        <f t="shared" si="2329"/>
        <v>0</v>
      </c>
      <c r="DJ859" s="13">
        <f t="shared" si="2330"/>
        <v>45</v>
      </c>
      <c r="DK859" s="610">
        <v>0</v>
      </c>
      <c r="DL859" s="35">
        <f t="shared" si="2238"/>
        <v>0</v>
      </c>
      <c r="DM859" s="35">
        <f t="shared" si="2239"/>
        <v>0</v>
      </c>
      <c r="DN859" s="66">
        <f t="shared" si="2251"/>
        <v>3041118.046000002</v>
      </c>
      <c r="DO859" s="74">
        <f t="shared" si="2252"/>
        <v>48825</v>
      </c>
      <c r="DP859" s="66">
        <f t="shared" si="2253"/>
        <v>61.802758620689652</v>
      </c>
      <c r="DQ859" s="63">
        <f t="shared" si="2254"/>
        <v>62.286083891449096</v>
      </c>
      <c r="DR859" s="66" t="e">
        <f t="shared" si="2197"/>
        <v>#NUM!</v>
      </c>
      <c r="DS859" s="96" t="e">
        <f t="shared" si="2198"/>
        <v>#NUM!</v>
      </c>
      <c r="DT859" s="66" t="e">
        <f t="shared" si="2199"/>
        <v>#NUM!</v>
      </c>
      <c r="DU859" s="66" t="e">
        <f t="shared" si="2200"/>
        <v>#NUM!</v>
      </c>
      <c r="FJ859" s="3">
        <f t="shared" si="2313"/>
        <v>0.27708333333333335</v>
      </c>
      <c r="FK859" s="3">
        <f t="shared" si="2303"/>
        <v>5.208333333333337E-2</v>
      </c>
      <c r="FL859" s="3">
        <f t="shared" si="2314"/>
        <v>0.19444444444444453</v>
      </c>
    </row>
    <row r="860" spans="1:168">
      <c r="A860" s="604">
        <f t="shared" si="2315"/>
        <v>859</v>
      </c>
      <c r="B860" s="605">
        <f t="shared" si="2316"/>
        <v>11</v>
      </c>
      <c r="C860" s="606">
        <v>40943</v>
      </c>
      <c r="D860" s="607">
        <v>2</v>
      </c>
      <c r="E860" s="608" t="s">
        <v>1024</v>
      </c>
      <c r="F860" s="605">
        <v>1</v>
      </c>
      <c r="G860" s="609" t="s">
        <v>289</v>
      </c>
      <c r="H860" s="609" t="s">
        <v>288</v>
      </c>
      <c r="I860" s="609" t="s">
        <v>1007</v>
      </c>
      <c r="J860" s="610">
        <v>0.60416666666666663</v>
      </c>
      <c r="K860" s="611">
        <v>3640.76</v>
      </c>
      <c r="L860" s="609" t="s">
        <v>34</v>
      </c>
      <c r="M860" s="605">
        <v>58</v>
      </c>
      <c r="N860" s="605">
        <v>1</v>
      </c>
      <c r="O860" s="609"/>
      <c r="P860" s="610">
        <v>0.60416666666666663</v>
      </c>
      <c r="Q860" s="610">
        <v>0.60416666666666663</v>
      </c>
      <c r="R860" s="12">
        <f t="shared" si="2292"/>
        <v>0</v>
      </c>
      <c r="S860" s="13">
        <f t="shared" si="2293"/>
        <v>0</v>
      </c>
      <c r="T860" s="13">
        <f t="shared" si="2294"/>
        <v>0</v>
      </c>
      <c r="U860" s="610">
        <v>0.60763888888888895</v>
      </c>
      <c r="V860" s="12">
        <f t="shared" si="2295"/>
        <v>3.4722222222223209E-3</v>
      </c>
      <c r="W860" s="13">
        <f t="shared" si="2296"/>
        <v>0</v>
      </c>
      <c r="X860" s="225">
        <f t="shared" si="2297"/>
        <v>5</v>
      </c>
      <c r="Y860" s="610">
        <v>0.61111111111111105</v>
      </c>
      <c r="Z860" s="12">
        <f t="shared" si="2072"/>
        <v>3.4722222222220989E-3</v>
      </c>
      <c r="AA860" s="13">
        <f t="shared" si="2231"/>
        <v>0</v>
      </c>
      <c r="AB860" s="13">
        <f t="shared" si="2232"/>
        <v>5</v>
      </c>
      <c r="AC860" s="610">
        <v>0.62152777777777779</v>
      </c>
      <c r="AD860" s="12">
        <f t="shared" si="2317"/>
        <v>1.0416666666666741E-2</v>
      </c>
      <c r="AE860" s="13">
        <f t="shared" si="2318"/>
        <v>0</v>
      </c>
      <c r="AF860" s="13">
        <f t="shared" si="2319"/>
        <v>15</v>
      </c>
      <c r="AG860" s="610">
        <v>0.62152777777777779</v>
      </c>
      <c r="AH860" s="610">
        <v>0.64236111111111105</v>
      </c>
      <c r="AI860" s="12">
        <f t="shared" si="2162"/>
        <v>2.0833333333333259E-2</v>
      </c>
      <c r="AJ860" s="225">
        <f t="shared" si="2260"/>
        <v>0</v>
      </c>
      <c r="AK860" s="225">
        <f t="shared" si="2261"/>
        <v>30</v>
      </c>
      <c r="AL860" s="610">
        <v>0.62152777777777779</v>
      </c>
      <c r="AM860" s="610">
        <v>0.64236111111111105</v>
      </c>
      <c r="AN860" s="12">
        <f t="shared" si="2233"/>
        <v>2.0833333333333259E-2</v>
      </c>
      <c r="AO860" s="13">
        <f t="shared" si="2234"/>
        <v>0</v>
      </c>
      <c r="AP860" s="13">
        <f t="shared" si="2235"/>
        <v>30</v>
      </c>
      <c r="AQ860" s="610">
        <v>0.64583333333333337</v>
      </c>
      <c r="AR860" s="12">
        <f t="shared" si="2300"/>
        <v>3.4722222222223209E-3</v>
      </c>
      <c r="AS860" s="225">
        <f t="shared" si="2301"/>
        <v>0</v>
      </c>
      <c r="AT860" s="13">
        <f t="shared" si="2302"/>
        <v>5</v>
      </c>
      <c r="AU860" s="610">
        <v>0.67222222222222217</v>
      </c>
      <c r="AV860" s="226">
        <f t="shared" si="2283"/>
        <v>2.6388888888888795E-2</v>
      </c>
      <c r="AW860" s="13">
        <f t="shared" si="2284"/>
        <v>0</v>
      </c>
      <c r="AX860" s="13">
        <f t="shared" si="2285"/>
        <v>38</v>
      </c>
      <c r="AY860" s="610">
        <v>0.74652777777777779</v>
      </c>
      <c r="AZ860" s="12">
        <f t="shared" si="2286"/>
        <v>7.4305555555555625E-2</v>
      </c>
      <c r="BA860" s="225">
        <f t="shared" si="2287"/>
        <v>1</v>
      </c>
      <c r="BB860" s="225">
        <f t="shared" si="2288"/>
        <v>47</v>
      </c>
      <c r="BC860" s="610">
        <v>0.74652777777777779</v>
      </c>
      <c r="BD860" s="610">
        <v>0.74652777777777779</v>
      </c>
      <c r="BE860" s="12">
        <f t="shared" si="2224"/>
        <v>0</v>
      </c>
      <c r="BF860" s="13">
        <f t="shared" si="2225"/>
        <v>0</v>
      </c>
      <c r="BG860" s="13">
        <f t="shared" si="2226"/>
        <v>0</v>
      </c>
      <c r="BH860" s="610">
        <v>0.74652777777777779</v>
      </c>
      <c r="BI860" s="610">
        <v>0.74652777777777779</v>
      </c>
      <c r="BJ860" s="610"/>
      <c r="BK860" s="69">
        <f t="shared" si="2227"/>
        <v>0</v>
      </c>
      <c r="BL860" s="13">
        <f t="shared" si="2228"/>
        <v>0</v>
      </c>
      <c r="BM860" s="13">
        <f t="shared" si="2229"/>
        <v>0</v>
      </c>
      <c r="BN860" s="610">
        <v>0.75694444444444453</v>
      </c>
      <c r="BO860" s="12">
        <f t="shared" si="2217"/>
        <v>1.0416666666666741E-2</v>
      </c>
      <c r="BP860" s="225">
        <f t="shared" si="2218"/>
        <v>0</v>
      </c>
      <c r="BQ860" s="225">
        <f t="shared" si="2219"/>
        <v>15</v>
      </c>
      <c r="BR860" s="610">
        <v>0.76041666666666663</v>
      </c>
      <c r="BS860" s="12">
        <f t="shared" si="2168"/>
        <v>3.4722222222220989E-3</v>
      </c>
      <c r="BT860" s="225">
        <f t="shared" si="2169"/>
        <v>0</v>
      </c>
      <c r="BU860" s="225">
        <f t="shared" si="2170"/>
        <v>5</v>
      </c>
      <c r="BV860" s="610">
        <v>0.76041666666666663</v>
      </c>
      <c r="BW860" s="610">
        <v>0.76388888888888884</v>
      </c>
      <c r="BX860" s="12">
        <f t="shared" si="2240"/>
        <v>3.4722222222222099E-3</v>
      </c>
      <c r="BY860" s="13">
        <f t="shared" si="2241"/>
        <v>0</v>
      </c>
      <c r="BZ860" s="13">
        <f t="shared" si="2242"/>
        <v>5</v>
      </c>
      <c r="CA860" s="226">
        <f t="shared" si="2320"/>
        <v>0.15972222222222221</v>
      </c>
      <c r="CB860" s="13">
        <f t="shared" si="2321"/>
        <v>3</v>
      </c>
      <c r="CC860" s="13">
        <f t="shared" si="2322"/>
        <v>50</v>
      </c>
      <c r="CD860" s="12">
        <f t="shared" si="2323"/>
        <v>2.7777777777777901E-2</v>
      </c>
      <c r="CE860" s="13">
        <f t="shared" si="2324"/>
        <v>0</v>
      </c>
      <c r="CF860" s="13">
        <f t="shared" si="2325"/>
        <v>40</v>
      </c>
      <c r="CG860" s="12">
        <f t="shared" si="2326"/>
        <v>2.0833333333333259E-2</v>
      </c>
      <c r="CH860" s="13">
        <f t="shared" si="2327"/>
        <v>0</v>
      </c>
      <c r="CI860" s="13">
        <f t="shared" si="2328"/>
        <v>30</v>
      </c>
      <c r="CJ860" s="12">
        <f t="shared" si="2289"/>
        <v>7.4305555555555625E-2</v>
      </c>
      <c r="CK860" s="13">
        <f t="shared" si="2290"/>
        <v>1</v>
      </c>
      <c r="CL860" s="13">
        <f t="shared" si="2291"/>
        <v>47</v>
      </c>
      <c r="CM860" s="62"/>
      <c r="CN860" s="62"/>
      <c r="CO860" s="62"/>
      <c r="CP860" s="12">
        <f t="shared" si="2222"/>
        <v>5.2777777777777847E-2</v>
      </c>
      <c r="CQ860" s="13">
        <f t="shared" si="2230"/>
        <v>1</v>
      </c>
      <c r="CR860" s="13">
        <f t="shared" si="2223"/>
        <v>16</v>
      </c>
      <c r="CS860" s="610">
        <v>0</v>
      </c>
      <c r="CT860" s="13">
        <f t="shared" si="2331"/>
        <v>0</v>
      </c>
      <c r="CU860" s="13">
        <f t="shared" si="2332"/>
        <v>0</v>
      </c>
      <c r="CV860" s="610">
        <v>5.5555555555555558E-3</v>
      </c>
      <c r="CW860" s="13">
        <f t="shared" si="2333"/>
        <v>0</v>
      </c>
      <c r="CX860" s="13">
        <f t="shared" si="2334"/>
        <v>8</v>
      </c>
      <c r="CY860" s="610">
        <v>0</v>
      </c>
      <c r="CZ860" s="13">
        <f t="shared" si="2272"/>
        <v>0</v>
      </c>
      <c r="DA860" s="13">
        <f t="shared" si="2273"/>
        <v>0</v>
      </c>
      <c r="DB860" s="610">
        <v>0</v>
      </c>
      <c r="DC860" s="13">
        <f t="shared" si="2311"/>
        <v>0</v>
      </c>
      <c r="DD860" s="13">
        <f t="shared" si="2312"/>
        <v>0</v>
      </c>
      <c r="DE860" s="610">
        <v>6.2499999999999995E-3</v>
      </c>
      <c r="DF860" s="13">
        <f t="shared" si="2281"/>
        <v>0</v>
      </c>
      <c r="DG860" s="13">
        <f t="shared" si="2282"/>
        <v>9</v>
      </c>
      <c r="DH860" s="610">
        <v>9.7222222222222224E-3</v>
      </c>
      <c r="DI860" s="13">
        <f t="shared" si="2329"/>
        <v>0</v>
      </c>
      <c r="DJ860" s="13">
        <f t="shared" si="2330"/>
        <v>14</v>
      </c>
      <c r="DK860" s="610">
        <v>0</v>
      </c>
      <c r="DL860" s="35">
        <f t="shared" si="2238"/>
        <v>0</v>
      </c>
      <c r="DM860" s="35">
        <f t="shared" si="2239"/>
        <v>0</v>
      </c>
      <c r="DN860" s="66">
        <f t="shared" si="2251"/>
        <v>3044758.8060000017</v>
      </c>
      <c r="DO860" s="74">
        <f t="shared" si="2252"/>
        <v>48883</v>
      </c>
      <c r="DP860" s="66">
        <f t="shared" si="2253"/>
        <v>62.771724137931038</v>
      </c>
      <c r="DQ860" s="63">
        <f t="shared" si="2254"/>
        <v>62.286660106785625</v>
      </c>
      <c r="DR860" s="66" t="e">
        <f t="shared" si="2197"/>
        <v>#NUM!</v>
      </c>
      <c r="DS860" s="96" t="e">
        <f t="shared" si="2198"/>
        <v>#NUM!</v>
      </c>
      <c r="DT860" s="66" t="e">
        <f t="shared" si="2199"/>
        <v>#NUM!</v>
      </c>
      <c r="DU860" s="66" t="e">
        <f t="shared" si="2200"/>
        <v>#NUM!</v>
      </c>
      <c r="FJ860" s="3">
        <f t="shared" si="2313"/>
        <v>6.4583333333333326E-2</v>
      </c>
      <c r="FK860" s="3">
        <f t="shared" si="2303"/>
        <v>1.736111111111116E-2</v>
      </c>
      <c r="FL860" s="3">
        <f t="shared" si="2314"/>
        <v>3.4722222222223209E-3</v>
      </c>
    </row>
    <row r="861" spans="1:168">
      <c r="A861" s="604">
        <f t="shared" si="2315"/>
        <v>860</v>
      </c>
      <c r="B861" s="605">
        <f t="shared" si="2316"/>
        <v>12</v>
      </c>
      <c r="C861" s="606">
        <v>40943</v>
      </c>
      <c r="D861" s="607">
        <v>2</v>
      </c>
      <c r="E861" s="608" t="s">
        <v>1012</v>
      </c>
      <c r="F861" s="605">
        <v>4</v>
      </c>
      <c r="G861" s="609" t="s">
        <v>38</v>
      </c>
      <c r="H861" s="609" t="s">
        <v>922</v>
      </c>
      <c r="I861" s="609" t="s">
        <v>921</v>
      </c>
      <c r="J861" s="610">
        <v>0.77083333333333337</v>
      </c>
      <c r="K861" s="611">
        <v>3723.82</v>
      </c>
      <c r="L861" s="609" t="s">
        <v>34</v>
      </c>
      <c r="M861" s="605">
        <v>57</v>
      </c>
      <c r="N861" s="605">
        <v>2</v>
      </c>
      <c r="O861" s="609"/>
      <c r="P861" s="610">
        <v>0.77083333333333337</v>
      </c>
      <c r="Q861" s="610">
        <v>0.77083333333333337</v>
      </c>
      <c r="R861" s="12">
        <f t="shared" si="2292"/>
        <v>0</v>
      </c>
      <c r="S861" s="13">
        <f t="shared" si="2293"/>
        <v>0</v>
      </c>
      <c r="T861" s="13">
        <f t="shared" si="2294"/>
        <v>0</v>
      </c>
      <c r="U861" s="610">
        <v>0.77083333333333337</v>
      </c>
      <c r="V861" s="12">
        <f t="shared" si="2295"/>
        <v>0</v>
      </c>
      <c r="W861" s="13">
        <f t="shared" si="2296"/>
        <v>0</v>
      </c>
      <c r="X861" s="225">
        <f t="shared" si="2297"/>
        <v>0</v>
      </c>
      <c r="Y861" s="610">
        <v>0.77777777777777779</v>
      </c>
      <c r="Z861" s="12">
        <f t="shared" si="2072"/>
        <v>6.9444444444444198E-3</v>
      </c>
      <c r="AA861" s="13">
        <f t="shared" si="2231"/>
        <v>0</v>
      </c>
      <c r="AB861" s="13">
        <f t="shared" si="2232"/>
        <v>10</v>
      </c>
      <c r="AC861" s="610">
        <v>0.79166666666666663</v>
      </c>
      <c r="AD861" s="12">
        <f t="shared" si="2317"/>
        <v>1.388888888888884E-2</v>
      </c>
      <c r="AE861" s="13">
        <f t="shared" si="2318"/>
        <v>0</v>
      </c>
      <c r="AF861" s="13">
        <f t="shared" si="2319"/>
        <v>20</v>
      </c>
      <c r="AG861" s="610">
        <v>0.79166666666666663</v>
      </c>
      <c r="AH861" s="610">
        <v>0.82986111111111116</v>
      </c>
      <c r="AI861" s="12">
        <f t="shared" si="2162"/>
        <v>3.8194444444444531E-2</v>
      </c>
      <c r="AJ861" s="225">
        <f t="shared" si="2260"/>
        <v>0</v>
      </c>
      <c r="AK861" s="225">
        <f t="shared" si="2261"/>
        <v>55</v>
      </c>
      <c r="AL861" s="610">
        <v>0.79166666666666663</v>
      </c>
      <c r="AM861" s="610">
        <v>0.82986111111111116</v>
      </c>
      <c r="AN861" s="12">
        <f t="shared" si="2233"/>
        <v>3.8194444444444531E-2</v>
      </c>
      <c r="AO861" s="13">
        <f t="shared" si="2234"/>
        <v>0</v>
      </c>
      <c r="AP861" s="13">
        <f t="shared" si="2235"/>
        <v>55</v>
      </c>
      <c r="AQ861" s="610">
        <v>0.82986111111111116</v>
      </c>
      <c r="AR861" s="12">
        <f t="shared" si="2300"/>
        <v>0</v>
      </c>
      <c r="AS861" s="225">
        <f t="shared" si="2301"/>
        <v>0</v>
      </c>
      <c r="AT861" s="13">
        <f t="shared" si="2302"/>
        <v>0</v>
      </c>
      <c r="AU861" s="610">
        <v>0.8305555555555556</v>
      </c>
      <c r="AV861" s="226">
        <f t="shared" si="2283"/>
        <v>6.9444444444444198E-4</v>
      </c>
      <c r="AW861" s="13">
        <f t="shared" si="2284"/>
        <v>0</v>
      </c>
      <c r="AX861" s="13">
        <f t="shared" si="2285"/>
        <v>1</v>
      </c>
      <c r="AY861" s="610">
        <v>0.92152777777777783</v>
      </c>
      <c r="AZ861" s="12">
        <f t="shared" si="2286"/>
        <v>9.0972222222222232E-2</v>
      </c>
      <c r="BA861" s="225">
        <f t="shared" si="2287"/>
        <v>2</v>
      </c>
      <c r="BB861" s="225">
        <f t="shared" si="2288"/>
        <v>11</v>
      </c>
      <c r="BC861" s="610">
        <v>0.92152777777777783</v>
      </c>
      <c r="BD861" s="610">
        <v>0.92152777777777783</v>
      </c>
      <c r="BE861" s="12">
        <f t="shared" si="2224"/>
        <v>0</v>
      </c>
      <c r="BF861" s="13">
        <f t="shared" si="2225"/>
        <v>0</v>
      </c>
      <c r="BG861" s="13">
        <f t="shared" si="2226"/>
        <v>0</v>
      </c>
      <c r="BH861" s="610">
        <v>0.92152777777777783</v>
      </c>
      <c r="BI861" s="610">
        <v>0.92152777777777783</v>
      </c>
      <c r="BJ861" s="610"/>
      <c r="BK861" s="69">
        <f t="shared" si="2227"/>
        <v>0</v>
      </c>
      <c r="BL861" s="13">
        <f t="shared" si="2228"/>
        <v>0</v>
      </c>
      <c r="BM861" s="13">
        <f t="shared" si="2229"/>
        <v>0</v>
      </c>
      <c r="BN861" s="610">
        <v>0.92847222222222225</v>
      </c>
      <c r="BO861" s="12">
        <f t="shared" si="2217"/>
        <v>6.9444444444444198E-3</v>
      </c>
      <c r="BP861" s="225">
        <f t="shared" si="2218"/>
        <v>0</v>
      </c>
      <c r="BQ861" s="225">
        <f t="shared" si="2219"/>
        <v>10</v>
      </c>
      <c r="BR861" s="610">
        <v>0.93402777777777779</v>
      </c>
      <c r="BS861" s="12">
        <f t="shared" si="2168"/>
        <v>5.5555555555555358E-3</v>
      </c>
      <c r="BT861" s="225">
        <f t="shared" si="2169"/>
        <v>0</v>
      </c>
      <c r="BU861" s="225">
        <f t="shared" si="2170"/>
        <v>8</v>
      </c>
      <c r="BV861" s="610">
        <v>0.93402777777777779</v>
      </c>
      <c r="BW861" s="610">
        <v>0.9375</v>
      </c>
      <c r="BX861" s="12">
        <f t="shared" si="2240"/>
        <v>3.4722222222222099E-3</v>
      </c>
      <c r="BY861" s="13">
        <f t="shared" si="2241"/>
        <v>0</v>
      </c>
      <c r="BZ861" s="13">
        <f t="shared" si="2242"/>
        <v>5</v>
      </c>
      <c r="CA861" s="226">
        <f t="shared" si="2320"/>
        <v>0.16666666666666663</v>
      </c>
      <c r="CB861" s="13">
        <f t="shared" si="2321"/>
        <v>4</v>
      </c>
      <c r="CC861" s="13">
        <f t="shared" si="2322"/>
        <v>0</v>
      </c>
      <c r="CD861" s="12">
        <f t="shared" si="2323"/>
        <v>2.6388888888888795E-2</v>
      </c>
      <c r="CE861" s="13">
        <f t="shared" si="2324"/>
        <v>0</v>
      </c>
      <c r="CF861" s="13">
        <f t="shared" si="2325"/>
        <v>38</v>
      </c>
      <c r="CG861" s="12">
        <f t="shared" si="2326"/>
        <v>3.8194444444444531E-2</v>
      </c>
      <c r="CH861" s="13">
        <f t="shared" si="2327"/>
        <v>0</v>
      </c>
      <c r="CI861" s="13">
        <f t="shared" si="2328"/>
        <v>55</v>
      </c>
      <c r="CJ861" s="12">
        <f t="shared" si="2289"/>
        <v>9.0972222222222232E-2</v>
      </c>
      <c r="CK861" s="13">
        <f t="shared" si="2290"/>
        <v>2</v>
      </c>
      <c r="CL861" s="13">
        <f t="shared" si="2291"/>
        <v>11</v>
      </c>
      <c r="CM861" s="62"/>
      <c r="CN861" s="62"/>
      <c r="CO861" s="62"/>
      <c r="CP861" s="12">
        <f t="shared" si="2222"/>
        <v>5.902777777777779E-2</v>
      </c>
      <c r="CQ861" s="13">
        <f t="shared" si="2230"/>
        <v>1</v>
      </c>
      <c r="CR861" s="13">
        <f t="shared" si="2223"/>
        <v>25</v>
      </c>
      <c r="CS861" s="610">
        <v>0</v>
      </c>
      <c r="CT861" s="13">
        <f t="shared" si="2331"/>
        <v>0</v>
      </c>
      <c r="CU861" s="13">
        <f t="shared" si="2332"/>
        <v>0</v>
      </c>
      <c r="CV861" s="610">
        <v>4.8611111111111112E-3</v>
      </c>
      <c r="CW861" s="13">
        <f t="shared" si="2333"/>
        <v>0</v>
      </c>
      <c r="CX861" s="13">
        <f t="shared" si="2334"/>
        <v>7</v>
      </c>
      <c r="CY861" s="610">
        <v>0</v>
      </c>
      <c r="CZ861" s="13">
        <f t="shared" si="2272"/>
        <v>0</v>
      </c>
      <c r="DA861" s="13">
        <f t="shared" si="2273"/>
        <v>0</v>
      </c>
      <c r="DB861" s="610">
        <v>0</v>
      </c>
      <c r="DC861" s="13">
        <f t="shared" si="2311"/>
        <v>0</v>
      </c>
      <c r="DD861" s="13">
        <f t="shared" si="2312"/>
        <v>0</v>
      </c>
      <c r="DE861" s="610">
        <v>0</v>
      </c>
      <c r="DF861" s="13">
        <f t="shared" si="2281"/>
        <v>0</v>
      </c>
      <c r="DG861" s="13">
        <f t="shared" si="2282"/>
        <v>0</v>
      </c>
      <c r="DH861" s="610">
        <v>2.7083333333333334E-2</v>
      </c>
      <c r="DI861" s="13">
        <f t="shared" si="2329"/>
        <v>0</v>
      </c>
      <c r="DJ861" s="13">
        <f t="shared" si="2330"/>
        <v>39</v>
      </c>
      <c r="DK861" s="610">
        <v>0</v>
      </c>
      <c r="DL861" s="35">
        <f t="shared" si="2238"/>
        <v>0</v>
      </c>
      <c r="DM861" s="35">
        <f t="shared" si="2239"/>
        <v>0</v>
      </c>
      <c r="DN861" s="66">
        <f t="shared" si="2251"/>
        <v>3048482.6260000016</v>
      </c>
      <c r="DO861" s="74">
        <f t="shared" si="2252"/>
        <v>48940</v>
      </c>
      <c r="DP861" s="66">
        <f t="shared" si="2253"/>
        <v>65.330175438596498</v>
      </c>
      <c r="DQ861" s="63">
        <f t="shared" si="2254"/>
        <v>62.290204863097699</v>
      </c>
      <c r="DR861" s="66" t="e">
        <f t="shared" si="2197"/>
        <v>#NUM!</v>
      </c>
      <c r="DS861" s="96" t="e">
        <f t="shared" si="2198"/>
        <v>#NUM!</v>
      </c>
      <c r="DT861" s="66" t="e">
        <f t="shared" si="2199"/>
        <v>#NUM!</v>
      </c>
      <c r="DU861" s="66" t="e">
        <f t="shared" si="2200"/>
        <v>#NUM!</v>
      </c>
      <c r="FJ861" s="3">
        <f t="shared" si="2313"/>
        <v>3.7499999999999867E-2</v>
      </c>
      <c r="FK861" s="3">
        <f t="shared" si="2303"/>
        <v>2.0833333333333259E-2</v>
      </c>
      <c r="FL861" s="3">
        <f t="shared" si="2314"/>
        <v>0</v>
      </c>
    </row>
    <row r="862" spans="1:168" ht="30">
      <c r="A862" s="604">
        <f t="shared" si="2315"/>
        <v>861</v>
      </c>
      <c r="B862" s="605">
        <f t="shared" si="2316"/>
        <v>13</v>
      </c>
      <c r="C862" s="606">
        <v>40943</v>
      </c>
      <c r="D862" s="607">
        <v>2</v>
      </c>
      <c r="E862" s="608" t="s">
        <v>1006</v>
      </c>
      <c r="F862" s="605">
        <v>2</v>
      </c>
      <c r="G862" s="609" t="s">
        <v>445</v>
      </c>
      <c r="H862" s="609" t="s">
        <v>1025</v>
      </c>
      <c r="I862" s="609" t="s">
        <v>896</v>
      </c>
      <c r="J862" s="610">
        <v>0.875</v>
      </c>
      <c r="K862" s="611">
        <v>3682.12</v>
      </c>
      <c r="L862" s="609" t="s">
        <v>34</v>
      </c>
      <c r="M862" s="605">
        <v>57</v>
      </c>
      <c r="N862" s="605">
        <v>2</v>
      </c>
      <c r="O862" s="609"/>
      <c r="P862" s="610">
        <v>0.875</v>
      </c>
      <c r="Q862" s="610">
        <v>0.875</v>
      </c>
      <c r="R862" s="12">
        <f t="shared" si="2292"/>
        <v>0</v>
      </c>
      <c r="S862" s="13">
        <f t="shared" si="2293"/>
        <v>0</v>
      </c>
      <c r="T862" s="13">
        <f t="shared" si="2294"/>
        <v>0</v>
      </c>
      <c r="U862" s="610">
        <v>0.87847222222222221</v>
      </c>
      <c r="V862" s="12">
        <f t="shared" si="2295"/>
        <v>3.4722222222222099E-3</v>
      </c>
      <c r="W862" s="13">
        <f t="shared" si="2296"/>
        <v>0</v>
      </c>
      <c r="X862" s="225">
        <f t="shared" si="2297"/>
        <v>5</v>
      </c>
      <c r="Y862" s="610">
        <v>0.90625</v>
      </c>
      <c r="Z862" s="12">
        <f t="shared" si="2072"/>
        <v>2.777777777777779E-2</v>
      </c>
      <c r="AA862" s="13">
        <f t="shared" si="2231"/>
        <v>0</v>
      </c>
      <c r="AB862" s="13">
        <f t="shared" si="2232"/>
        <v>40</v>
      </c>
      <c r="AC862" s="610">
        <v>0.95416666666666661</v>
      </c>
      <c r="AD862" s="12">
        <f t="shared" si="2317"/>
        <v>4.7916666666666607E-2</v>
      </c>
      <c r="AE862" s="13">
        <f t="shared" si="2318"/>
        <v>1</v>
      </c>
      <c r="AF862" s="13">
        <f t="shared" si="2319"/>
        <v>9</v>
      </c>
      <c r="AG862" s="610">
        <v>0.95833333333333337</v>
      </c>
      <c r="AH862" s="610">
        <v>1.0027777777777778</v>
      </c>
      <c r="AI862" s="12">
        <f t="shared" si="2162"/>
        <v>4.4444444444444398E-2</v>
      </c>
      <c r="AJ862" s="225">
        <f t="shared" si="2260"/>
        <v>1</v>
      </c>
      <c r="AK862" s="225">
        <f t="shared" si="2261"/>
        <v>4</v>
      </c>
      <c r="AL862" s="610">
        <v>0.95833333333333337</v>
      </c>
      <c r="AM862" s="610">
        <v>1.0027777777777778</v>
      </c>
      <c r="AN862" s="12">
        <f t="shared" si="2233"/>
        <v>4.4444444444444398E-2</v>
      </c>
      <c r="AO862" s="13">
        <f t="shared" si="2234"/>
        <v>1</v>
      </c>
      <c r="AP862" s="13">
        <f t="shared" si="2235"/>
        <v>4</v>
      </c>
      <c r="AQ862" s="610">
        <v>1.0041666666666667</v>
      </c>
      <c r="AR862" s="12">
        <f t="shared" si="2300"/>
        <v>1.388888888888884E-3</v>
      </c>
      <c r="AS862" s="225">
        <f t="shared" si="2301"/>
        <v>0</v>
      </c>
      <c r="AT862" s="13">
        <f t="shared" si="2302"/>
        <v>2</v>
      </c>
      <c r="AU862" s="610">
        <v>1.0041666666666667</v>
      </c>
      <c r="AV862" s="226">
        <f t="shared" si="2283"/>
        <v>0</v>
      </c>
      <c r="AW862" s="13">
        <f t="shared" si="2284"/>
        <v>0</v>
      </c>
      <c r="AX862" s="13">
        <f t="shared" si="2285"/>
        <v>0</v>
      </c>
      <c r="AY862" s="610">
        <v>1.0715277777777776</v>
      </c>
      <c r="AZ862" s="12">
        <f t="shared" si="2286"/>
        <v>6.7361111111110983E-2</v>
      </c>
      <c r="BA862" s="225">
        <f t="shared" si="2287"/>
        <v>1</v>
      </c>
      <c r="BB862" s="225">
        <f t="shared" si="2288"/>
        <v>37</v>
      </c>
      <c r="BC862" s="610">
        <v>1.0715277777777776</v>
      </c>
      <c r="BD862" s="610">
        <v>1.0715277777777776</v>
      </c>
      <c r="BE862" s="12">
        <f t="shared" si="2224"/>
        <v>0</v>
      </c>
      <c r="BF862" s="13">
        <f t="shared" si="2225"/>
        <v>0</v>
      </c>
      <c r="BG862" s="13">
        <f t="shared" si="2226"/>
        <v>0</v>
      </c>
      <c r="BH862" s="610">
        <v>1.0715277777777776</v>
      </c>
      <c r="BI862" s="610">
        <v>1.0715277777777776</v>
      </c>
      <c r="BJ862" s="610"/>
      <c r="BK862" s="69">
        <f t="shared" si="2227"/>
        <v>0</v>
      </c>
      <c r="BL862" s="13">
        <f t="shared" si="2228"/>
        <v>0</v>
      </c>
      <c r="BM862" s="13">
        <f t="shared" si="2229"/>
        <v>0</v>
      </c>
      <c r="BN862" s="610">
        <v>1.0798611111111112</v>
      </c>
      <c r="BO862" s="12">
        <f t="shared" si="2217"/>
        <v>8.3333333333335258E-3</v>
      </c>
      <c r="BP862" s="225">
        <f t="shared" si="2218"/>
        <v>0</v>
      </c>
      <c r="BQ862" s="225">
        <f t="shared" si="2219"/>
        <v>12</v>
      </c>
      <c r="BR862" s="610">
        <v>1.0833333333333333</v>
      </c>
      <c r="BS862" s="12">
        <f t="shared" si="2168"/>
        <v>3.4722222222220989E-3</v>
      </c>
      <c r="BT862" s="225">
        <f t="shared" si="2169"/>
        <v>0</v>
      </c>
      <c r="BU862" s="225">
        <f t="shared" si="2170"/>
        <v>5</v>
      </c>
      <c r="BV862" s="610">
        <v>1.0833333333333333</v>
      </c>
      <c r="BW862" s="610">
        <v>1.0902777777777779</v>
      </c>
      <c r="BX862" s="12">
        <f t="shared" si="2240"/>
        <v>6.9444444444446418E-3</v>
      </c>
      <c r="BY862" s="13">
        <f t="shared" si="2241"/>
        <v>0</v>
      </c>
      <c r="BZ862" s="13">
        <f t="shared" si="2242"/>
        <v>10</v>
      </c>
      <c r="CA862" s="226">
        <f t="shared" si="2320"/>
        <v>0.2152777777777779</v>
      </c>
      <c r="CB862" s="13">
        <f t="shared" si="2321"/>
        <v>5</v>
      </c>
      <c r="CC862" s="13">
        <f t="shared" si="2322"/>
        <v>10</v>
      </c>
      <c r="CD862" s="12">
        <f t="shared" si="2323"/>
        <v>6.1111111111111116E-2</v>
      </c>
      <c r="CE862" s="13">
        <f t="shared" si="2324"/>
        <v>1</v>
      </c>
      <c r="CF862" s="13">
        <f t="shared" si="2325"/>
        <v>28</v>
      </c>
      <c r="CG862" s="12">
        <f t="shared" si="2326"/>
        <v>4.4444444444444398E-2</v>
      </c>
      <c r="CH862" s="13">
        <f t="shared" si="2327"/>
        <v>1</v>
      </c>
      <c r="CI862" s="13">
        <f t="shared" si="2328"/>
        <v>4</v>
      </c>
      <c r="CJ862" s="12">
        <f t="shared" si="2289"/>
        <v>6.7361111111110983E-2</v>
      </c>
      <c r="CK862" s="13">
        <f t="shared" si="2290"/>
        <v>1</v>
      </c>
      <c r="CL862" s="13">
        <f t="shared" si="2291"/>
        <v>37</v>
      </c>
      <c r="CM862" s="62"/>
      <c r="CN862" s="62"/>
      <c r="CO862" s="62"/>
      <c r="CP862" s="12">
        <f t="shared" si="2222"/>
        <v>5.9722222222222093E-2</v>
      </c>
      <c r="CQ862" s="13">
        <f t="shared" si="2230"/>
        <v>1</v>
      </c>
      <c r="CR862" s="13">
        <f t="shared" si="2223"/>
        <v>26</v>
      </c>
      <c r="CS862" s="610">
        <v>0</v>
      </c>
      <c r="CT862" s="13">
        <f t="shared" si="2331"/>
        <v>0</v>
      </c>
      <c r="CU862" s="13">
        <f t="shared" si="2332"/>
        <v>0</v>
      </c>
      <c r="CV862" s="610">
        <v>0</v>
      </c>
      <c r="CW862" s="13">
        <f t="shared" si="2333"/>
        <v>0</v>
      </c>
      <c r="CX862" s="13">
        <f t="shared" si="2334"/>
        <v>0</v>
      </c>
      <c r="CY862" s="610">
        <v>0</v>
      </c>
      <c r="CZ862" s="13">
        <f t="shared" si="2272"/>
        <v>0</v>
      </c>
      <c r="DA862" s="13">
        <f t="shared" si="2273"/>
        <v>0</v>
      </c>
      <c r="DB862" s="610">
        <v>0</v>
      </c>
      <c r="DC862" s="13">
        <f t="shared" si="2311"/>
        <v>0</v>
      </c>
      <c r="DD862" s="13">
        <f t="shared" si="2312"/>
        <v>0</v>
      </c>
      <c r="DE862" s="610">
        <v>0</v>
      </c>
      <c r="DF862" s="13">
        <f t="shared" si="2281"/>
        <v>0</v>
      </c>
      <c r="DG862" s="13">
        <f t="shared" si="2282"/>
        <v>0</v>
      </c>
      <c r="DH862" s="610">
        <v>7.6388888888888886E-3</v>
      </c>
      <c r="DI862" s="13">
        <f t="shared" si="2329"/>
        <v>0</v>
      </c>
      <c r="DJ862" s="13">
        <f t="shared" si="2330"/>
        <v>11</v>
      </c>
      <c r="DK862" s="610">
        <v>0</v>
      </c>
      <c r="DL862" s="35">
        <f t="shared" si="2238"/>
        <v>0</v>
      </c>
      <c r="DM862" s="35">
        <f t="shared" si="2239"/>
        <v>0</v>
      </c>
      <c r="DN862" s="66">
        <f t="shared" si="2251"/>
        <v>3052164.7460000017</v>
      </c>
      <c r="DO862" s="74">
        <f t="shared" si="2252"/>
        <v>48997</v>
      </c>
      <c r="DP862" s="66">
        <f t="shared" si="2253"/>
        <v>64.598596491228065</v>
      </c>
      <c r="DQ862" s="63">
        <f t="shared" si="2254"/>
        <v>62.292890299406118</v>
      </c>
      <c r="DR862" s="66" t="e">
        <f t="shared" si="2197"/>
        <v>#NUM!</v>
      </c>
      <c r="DS862" s="96" t="e">
        <f t="shared" si="2198"/>
        <v>#NUM!</v>
      </c>
      <c r="DT862" s="66" t="e">
        <f t="shared" si="2199"/>
        <v>#NUM!</v>
      </c>
      <c r="DU862" s="66" t="e">
        <f t="shared" si="2200"/>
        <v>#NUM!</v>
      </c>
      <c r="FJ862" s="3">
        <f t="shared" si="2313"/>
        <v>0.10347222222222252</v>
      </c>
      <c r="FK862" s="3">
        <f t="shared" si="2303"/>
        <v>7.9166666666666607E-2</v>
      </c>
      <c r="FL862" s="3">
        <f t="shared" si="2314"/>
        <v>1.388888888888884E-3</v>
      </c>
    </row>
    <row r="863" spans="1:168">
      <c r="A863" s="604">
        <f t="shared" si="2315"/>
        <v>862</v>
      </c>
      <c r="B863" s="605">
        <f t="shared" si="2316"/>
        <v>14</v>
      </c>
      <c r="C863" s="606">
        <v>40943</v>
      </c>
      <c r="D863" s="607">
        <v>2</v>
      </c>
      <c r="E863" s="608" t="s">
        <v>1015</v>
      </c>
      <c r="F863" s="605">
        <v>2</v>
      </c>
      <c r="G863" s="609" t="s">
        <v>403</v>
      </c>
      <c r="H863" s="609" t="s">
        <v>394</v>
      </c>
      <c r="I863" s="609" t="s">
        <v>908</v>
      </c>
      <c r="J863" s="610">
        <v>2.0833333333333332E-2</v>
      </c>
      <c r="K863" s="611">
        <v>3664.6</v>
      </c>
      <c r="L863" s="609" t="s">
        <v>33</v>
      </c>
      <c r="M863" s="605">
        <v>57</v>
      </c>
      <c r="N863" s="605">
        <v>2</v>
      </c>
      <c r="O863" s="609"/>
      <c r="P863" s="610">
        <v>2.0833333333333332E-2</v>
      </c>
      <c r="Q863" s="610">
        <v>2.0833333333333332E-2</v>
      </c>
      <c r="R863" s="12">
        <f t="shared" si="2292"/>
        <v>0</v>
      </c>
      <c r="S863" s="13">
        <f t="shared" si="2293"/>
        <v>0</v>
      </c>
      <c r="T863" s="13">
        <f t="shared" si="2294"/>
        <v>0</v>
      </c>
      <c r="U863" s="610">
        <v>2.4305555555555556E-2</v>
      </c>
      <c r="V863" s="12">
        <f t="shared" si="2295"/>
        <v>3.4722222222222238E-3</v>
      </c>
      <c r="W863" s="13">
        <f t="shared" si="2296"/>
        <v>0</v>
      </c>
      <c r="X863" s="225">
        <f t="shared" si="2297"/>
        <v>5</v>
      </c>
      <c r="Y863" s="610">
        <v>3.125E-2</v>
      </c>
      <c r="Z863" s="12">
        <f t="shared" si="2072"/>
        <v>6.9444444444444441E-3</v>
      </c>
      <c r="AA863" s="13">
        <f t="shared" si="2231"/>
        <v>0</v>
      </c>
      <c r="AB863" s="13">
        <f t="shared" si="2232"/>
        <v>10</v>
      </c>
      <c r="AC863" s="610">
        <v>6.9444444444444434E-2</v>
      </c>
      <c r="AD863" s="12">
        <f t="shared" si="2317"/>
        <v>3.8194444444444434E-2</v>
      </c>
      <c r="AE863" s="13">
        <f t="shared" si="2318"/>
        <v>0</v>
      </c>
      <c r="AF863" s="13">
        <f t="shared" si="2319"/>
        <v>55</v>
      </c>
      <c r="AG863" s="610">
        <v>7.2916666666666671E-2</v>
      </c>
      <c r="AH863" s="610">
        <v>0.13541666666666666</v>
      </c>
      <c r="AI863" s="12">
        <f t="shared" si="2162"/>
        <v>6.2499999999999986E-2</v>
      </c>
      <c r="AJ863" s="225">
        <f t="shared" si="2260"/>
        <v>1</v>
      </c>
      <c r="AK863" s="225">
        <f t="shared" si="2261"/>
        <v>30</v>
      </c>
      <c r="AL863" s="610">
        <v>7.2916666666666671E-2</v>
      </c>
      <c r="AM863" s="610">
        <v>0.13541666666666666</v>
      </c>
      <c r="AN863" s="12">
        <f t="shared" si="2233"/>
        <v>6.2499999999999986E-2</v>
      </c>
      <c r="AO863" s="13">
        <f t="shared" si="2234"/>
        <v>1</v>
      </c>
      <c r="AP863" s="13">
        <f t="shared" si="2235"/>
        <v>30</v>
      </c>
      <c r="AQ863" s="610">
        <v>0.13819444444444443</v>
      </c>
      <c r="AR863" s="12">
        <f t="shared" si="2300"/>
        <v>2.7777777777777679E-3</v>
      </c>
      <c r="AS863" s="225">
        <f t="shared" si="2301"/>
        <v>0</v>
      </c>
      <c r="AT863" s="13">
        <f t="shared" si="2302"/>
        <v>4</v>
      </c>
      <c r="AU863" s="610">
        <v>0.13958333333333334</v>
      </c>
      <c r="AV863" s="226">
        <f t="shared" si="2283"/>
        <v>1.3888888888889117E-3</v>
      </c>
      <c r="AW863" s="13">
        <f t="shared" si="2284"/>
        <v>0</v>
      </c>
      <c r="AX863" s="13">
        <f t="shared" si="2285"/>
        <v>2</v>
      </c>
      <c r="AY863" s="610">
        <v>0.21111111111111111</v>
      </c>
      <c r="AZ863" s="12">
        <f t="shared" si="2286"/>
        <v>7.1527777777777773E-2</v>
      </c>
      <c r="BA863" s="225">
        <f t="shared" si="2287"/>
        <v>1</v>
      </c>
      <c r="BB863" s="225">
        <f t="shared" si="2288"/>
        <v>43</v>
      </c>
      <c r="BC863" s="610">
        <v>0.21111111111111111</v>
      </c>
      <c r="BD863" s="610">
        <v>0.21111111111111111</v>
      </c>
      <c r="BE863" s="12">
        <f t="shared" si="2224"/>
        <v>0</v>
      </c>
      <c r="BF863" s="13">
        <f t="shared" si="2225"/>
        <v>0</v>
      </c>
      <c r="BG863" s="13">
        <f t="shared" si="2226"/>
        <v>0</v>
      </c>
      <c r="BH863" s="610">
        <v>0.21111111111111111</v>
      </c>
      <c r="BI863" s="610">
        <v>0.21111111111111111</v>
      </c>
      <c r="BJ863" s="610"/>
      <c r="BK863" s="69">
        <f t="shared" si="2227"/>
        <v>0</v>
      </c>
      <c r="BL863" s="13">
        <f t="shared" si="2228"/>
        <v>0</v>
      </c>
      <c r="BM863" s="13">
        <f t="shared" si="2229"/>
        <v>0</v>
      </c>
      <c r="BN863" s="610">
        <v>0.21666666666666667</v>
      </c>
      <c r="BO863" s="12">
        <f t="shared" si="2217"/>
        <v>5.5555555555555636E-3</v>
      </c>
      <c r="BP863" s="225">
        <f t="shared" si="2218"/>
        <v>0</v>
      </c>
      <c r="BQ863" s="225">
        <f t="shared" si="2219"/>
        <v>8</v>
      </c>
      <c r="BR863" s="610">
        <v>0.21875</v>
      </c>
      <c r="BS863" s="12">
        <f t="shared" si="2168"/>
        <v>2.0833333333333259E-3</v>
      </c>
      <c r="BT863" s="225">
        <f t="shared" si="2169"/>
        <v>0</v>
      </c>
      <c r="BU863" s="225">
        <f t="shared" si="2170"/>
        <v>3</v>
      </c>
      <c r="BV863" s="610">
        <v>0.21875</v>
      </c>
      <c r="BW863" s="610">
        <v>0.22222222222222221</v>
      </c>
      <c r="BX863" s="12">
        <f t="shared" si="2240"/>
        <v>3.4722222222222099E-3</v>
      </c>
      <c r="BY863" s="13">
        <f t="shared" si="2241"/>
        <v>0</v>
      </c>
      <c r="BZ863" s="13">
        <f t="shared" si="2242"/>
        <v>5</v>
      </c>
      <c r="CA863" s="226">
        <f t="shared" si="2320"/>
        <v>0.20138888888888887</v>
      </c>
      <c r="CB863" s="13">
        <f t="shared" si="2321"/>
        <v>4</v>
      </c>
      <c r="CC863" s="13">
        <f t="shared" si="2322"/>
        <v>50</v>
      </c>
      <c r="CD863" s="12">
        <f t="shared" si="2323"/>
        <v>4.8611111111111091E-2</v>
      </c>
      <c r="CE863" s="13">
        <f t="shared" si="2324"/>
        <v>1</v>
      </c>
      <c r="CF863" s="13">
        <f t="shared" si="2325"/>
        <v>10</v>
      </c>
      <c r="CG863" s="12">
        <f t="shared" si="2326"/>
        <v>6.2499999999999986E-2</v>
      </c>
      <c r="CH863" s="13">
        <f t="shared" si="2327"/>
        <v>1</v>
      </c>
      <c r="CI863" s="13">
        <f t="shared" si="2328"/>
        <v>30</v>
      </c>
      <c r="CJ863" s="12">
        <f t="shared" si="2289"/>
        <v>7.1527777777777773E-2</v>
      </c>
      <c r="CK863" s="13">
        <f t="shared" si="2290"/>
        <v>1</v>
      </c>
      <c r="CL863" s="13">
        <f t="shared" si="2291"/>
        <v>43</v>
      </c>
      <c r="CM863" s="62"/>
      <c r="CN863" s="62"/>
      <c r="CO863" s="62"/>
      <c r="CP863" s="12">
        <f t="shared" si="2222"/>
        <v>4.0277777777777773E-2</v>
      </c>
      <c r="CQ863" s="13">
        <f t="shared" si="2230"/>
        <v>0</v>
      </c>
      <c r="CR863" s="13">
        <f t="shared" si="2223"/>
        <v>58</v>
      </c>
      <c r="CS863" s="610">
        <v>0</v>
      </c>
      <c r="CT863" s="13">
        <f t="shared" si="2331"/>
        <v>0</v>
      </c>
      <c r="CU863" s="13">
        <f t="shared" si="2332"/>
        <v>0</v>
      </c>
      <c r="CV863" s="610">
        <v>0</v>
      </c>
      <c r="CW863" s="13">
        <f t="shared" si="2333"/>
        <v>0</v>
      </c>
      <c r="CX863" s="13">
        <f t="shared" si="2334"/>
        <v>0</v>
      </c>
      <c r="CY863" s="610">
        <v>0</v>
      </c>
      <c r="CZ863" s="13">
        <f t="shared" si="2272"/>
        <v>0</v>
      </c>
      <c r="DA863" s="13">
        <f t="shared" si="2273"/>
        <v>0</v>
      </c>
      <c r="DB863" s="610">
        <v>0</v>
      </c>
      <c r="DC863" s="13">
        <f t="shared" si="2311"/>
        <v>0</v>
      </c>
      <c r="DD863" s="13">
        <f t="shared" si="2312"/>
        <v>0</v>
      </c>
      <c r="DE863" s="610">
        <v>0</v>
      </c>
      <c r="DF863" s="13">
        <f t="shared" si="2281"/>
        <v>0</v>
      </c>
      <c r="DG863" s="13">
        <f t="shared" si="2282"/>
        <v>0</v>
      </c>
      <c r="DH863" s="610">
        <v>3.125E-2</v>
      </c>
      <c r="DI863" s="13">
        <f t="shared" si="2329"/>
        <v>0</v>
      </c>
      <c r="DJ863" s="13">
        <f t="shared" si="2330"/>
        <v>45</v>
      </c>
      <c r="DK863" s="610">
        <v>0</v>
      </c>
      <c r="DL863" s="35">
        <f t="shared" si="2238"/>
        <v>0</v>
      </c>
      <c r="DM863" s="35">
        <f t="shared" si="2239"/>
        <v>0</v>
      </c>
      <c r="DN863" s="66">
        <f t="shared" si="2251"/>
        <v>3055829.3460000018</v>
      </c>
      <c r="DO863" s="74">
        <f t="shared" si="2252"/>
        <v>49054</v>
      </c>
      <c r="DP863" s="66">
        <f t="shared" si="2253"/>
        <v>64.291228070175436</v>
      </c>
      <c r="DQ863" s="63">
        <f t="shared" si="2254"/>
        <v>62.295212337424097</v>
      </c>
      <c r="DR863" s="66" t="e">
        <f t="shared" si="2197"/>
        <v>#NUM!</v>
      </c>
      <c r="DS863" s="96" t="e">
        <f t="shared" si="2198"/>
        <v>#NUM!</v>
      </c>
      <c r="DT863" s="66" t="e">
        <f t="shared" si="2199"/>
        <v>#NUM!</v>
      </c>
      <c r="DU863" s="66" t="e">
        <f t="shared" si="2200"/>
        <v>#NUM!</v>
      </c>
      <c r="FJ863" s="3">
        <f t="shared" si="2313"/>
        <v>6.7361111111111122E-2</v>
      </c>
      <c r="FK863" s="3">
        <f t="shared" si="2303"/>
        <v>4.8611111111111105E-2</v>
      </c>
      <c r="FL863" s="3">
        <f t="shared" si="2314"/>
        <v>2.7777777777777679E-3</v>
      </c>
    </row>
    <row r="864" spans="1:168">
      <c r="A864" s="604">
        <f t="shared" si="2315"/>
        <v>863</v>
      </c>
      <c r="B864" s="605">
        <f t="shared" si="2316"/>
        <v>15</v>
      </c>
      <c r="C864" s="606">
        <v>40944</v>
      </c>
      <c r="D864" s="607">
        <v>2</v>
      </c>
      <c r="E864" s="608" t="s">
        <v>1012</v>
      </c>
      <c r="F864" s="605">
        <v>5</v>
      </c>
      <c r="G864" s="609" t="s">
        <v>38</v>
      </c>
      <c r="H864" s="609" t="s">
        <v>922</v>
      </c>
      <c r="I864" s="609" t="s">
        <v>921</v>
      </c>
      <c r="J864" s="610">
        <v>0.11458333333333333</v>
      </c>
      <c r="K864" s="611">
        <v>3723.82</v>
      </c>
      <c r="L864" s="609" t="s">
        <v>34</v>
      </c>
      <c r="M864" s="605">
        <v>58</v>
      </c>
      <c r="N864" s="605">
        <v>1</v>
      </c>
      <c r="O864" s="609"/>
      <c r="P864" s="610">
        <v>0.11458333333333333</v>
      </c>
      <c r="Q864" s="610">
        <v>0.11458333333333333</v>
      </c>
      <c r="R864" s="12">
        <f t="shared" si="2292"/>
        <v>0</v>
      </c>
      <c r="S864" s="13">
        <f t="shared" si="2293"/>
        <v>0</v>
      </c>
      <c r="T864" s="13">
        <f t="shared" si="2294"/>
        <v>0</v>
      </c>
      <c r="U864" s="610">
        <v>0.11805555555555557</v>
      </c>
      <c r="V864" s="12">
        <f t="shared" si="2295"/>
        <v>3.4722222222222376E-3</v>
      </c>
      <c r="W864" s="13">
        <f t="shared" si="2296"/>
        <v>0</v>
      </c>
      <c r="X864" s="225">
        <f t="shared" si="2297"/>
        <v>5</v>
      </c>
      <c r="Y864" s="610">
        <v>0.125</v>
      </c>
      <c r="Z864" s="12">
        <f t="shared" si="2072"/>
        <v>6.9444444444444337E-3</v>
      </c>
      <c r="AA864" s="13">
        <f t="shared" si="2231"/>
        <v>0</v>
      </c>
      <c r="AB864" s="13">
        <f t="shared" si="2232"/>
        <v>10</v>
      </c>
      <c r="AC864" s="610">
        <v>0.16666666666666666</v>
      </c>
      <c r="AD864" s="12">
        <f t="shared" si="2317"/>
        <v>4.1666666666666657E-2</v>
      </c>
      <c r="AE864" s="13">
        <f t="shared" si="2318"/>
        <v>1</v>
      </c>
      <c r="AF864" s="13">
        <f t="shared" si="2319"/>
        <v>0</v>
      </c>
      <c r="AG864" s="610">
        <v>0.17013888888888887</v>
      </c>
      <c r="AH864" s="610">
        <v>0.19791666666666666</v>
      </c>
      <c r="AI864" s="12">
        <f t="shared" si="2162"/>
        <v>2.777777777777779E-2</v>
      </c>
      <c r="AJ864" s="225">
        <f t="shared" si="2260"/>
        <v>0</v>
      </c>
      <c r="AK864" s="225">
        <f t="shared" si="2261"/>
        <v>40</v>
      </c>
      <c r="AL864" s="610">
        <v>0.17013888888888887</v>
      </c>
      <c r="AM864" s="610">
        <v>0.19791666666666666</v>
      </c>
      <c r="AN864" s="12">
        <f t="shared" si="2233"/>
        <v>2.777777777777779E-2</v>
      </c>
      <c r="AO864" s="13">
        <f t="shared" si="2234"/>
        <v>0</v>
      </c>
      <c r="AP864" s="13">
        <f t="shared" si="2235"/>
        <v>40</v>
      </c>
      <c r="AQ864" s="610">
        <v>0.22569444444444445</v>
      </c>
      <c r="AR864" s="12">
        <f t="shared" si="2300"/>
        <v>2.777777777777779E-2</v>
      </c>
      <c r="AS864" s="225">
        <f t="shared" si="2301"/>
        <v>0</v>
      </c>
      <c r="AT864" s="13">
        <f t="shared" si="2302"/>
        <v>40</v>
      </c>
      <c r="AU864" s="610">
        <v>0.22638888888888889</v>
      </c>
      <c r="AV864" s="226">
        <f t="shared" si="2283"/>
        <v>6.9444444444444198E-4</v>
      </c>
      <c r="AW864" s="13">
        <f t="shared" si="2284"/>
        <v>0</v>
      </c>
      <c r="AX864" s="13">
        <f t="shared" si="2285"/>
        <v>1</v>
      </c>
      <c r="AY864" s="610">
        <v>0.3430555555555555</v>
      </c>
      <c r="AZ864" s="12">
        <f t="shared" si="2286"/>
        <v>0.11666666666666661</v>
      </c>
      <c r="BA864" s="225">
        <f t="shared" si="2287"/>
        <v>2</v>
      </c>
      <c r="BB864" s="225">
        <f t="shared" si="2288"/>
        <v>48</v>
      </c>
      <c r="BC864" s="610">
        <v>0.3430555555555555</v>
      </c>
      <c r="BD864" s="610">
        <v>0.3430555555555555</v>
      </c>
      <c r="BE864" s="12">
        <f t="shared" si="2224"/>
        <v>0</v>
      </c>
      <c r="BF864" s="13">
        <f t="shared" si="2225"/>
        <v>0</v>
      </c>
      <c r="BG864" s="13">
        <f t="shared" si="2226"/>
        <v>0</v>
      </c>
      <c r="BH864" s="610">
        <v>0.3430555555555555</v>
      </c>
      <c r="BI864" s="610">
        <v>0.3430555555555555</v>
      </c>
      <c r="BJ864" s="610"/>
      <c r="BK864" s="69">
        <f t="shared" si="2227"/>
        <v>0</v>
      </c>
      <c r="BL864" s="13">
        <f t="shared" si="2228"/>
        <v>0</v>
      </c>
      <c r="BM864" s="13">
        <f t="shared" si="2229"/>
        <v>0</v>
      </c>
      <c r="BN864" s="610">
        <v>0.35416666666666669</v>
      </c>
      <c r="BO864" s="12">
        <f t="shared" si="2217"/>
        <v>1.1111111111111183E-2</v>
      </c>
      <c r="BP864" s="225">
        <f t="shared" si="2218"/>
        <v>0</v>
      </c>
      <c r="BQ864" s="225">
        <f t="shared" si="2219"/>
        <v>16</v>
      </c>
      <c r="BR864" s="610">
        <v>0.3576388888888889</v>
      </c>
      <c r="BS864" s="12">
        <f t="shared" si="2168"/>
        <v>3.4722222222222099E-3</v>
      </c>
      <c r="BT864" s="225">
        <f t="shared" si="2169"/>
        <v>0</v>
      </c>
      <c r="BU864" s="225">
        <f t="shared" si="2170"/>
        <v>5</v>
      </c>
      <c r="BV864" s="610">
        <v>0.3576388888888889</v>
      </c>
      <c r="BW864" s="610">
        <v>0.36458333333333331</v>
      </c>
      <c r="BX864" s="12">
        <f t="shared" si="2240"/>
        <v>6.9444444444444198E-3</v>
      </c>
      <c r="BY864" s="13">
        <f t="shared" si="2241"/>
        <v>0</v>
      </c>
      <c r="BZ864" s="13">
        <f t="shared" si="2242"/>
        <v>10</v>
      </c>
      <c r="CA864" s="226">
        <f>BW864-P864</f>
        <v>0.25</v>
      </c>
      <c r="CB864" s="13">
        <f>HOUR(CA864)</f>
        <v>6</v>
      </c>
      <c r="CC864" s="13">
        <f>MINUTE(CA864)</f>
        <v>0</v>
      </c>
      <c r="CD864" s="12">
        <f>AD864+AR864+BO864+BS864</f>
        <v>8.402777777777784E-2</v>
      </c>
      <c r="CE864" s="13">
        <f>HOUR(CD864)</f>
        <v>2</v>
      </c>
      <c r="CF864" s="13">
        <f>MINUTE(CD864)</f>
        <v>1</v>
      </c>
      <c r="CG864" s="12">
        <f>AI864</f>
        <v>2.777777777777779E-2</v>
      </c>
      <c r="CH864" s="13">
        <f>HOUR(CG864)</f>
        <v>0</v>
      </c>
      <c r="CI864" s="13">
        <f>MINUTE(CG864)</f>
        <v>40</v>
      </c>
      <c r="CJ864" s="12">
        <f t="shared" ref="CJ864:CJ905" si="2335">AZ864</f>
        <v>0.11666666666666661</v>
      </c>
      <c r="CK864" s="13">
        <f t="shared" ref="CK864:CK905" si="2336">HOUR(CJ864)</f>
        <v>2</v>
      </c>
      <c r="CL864" s="13">
        <f t="shared" ref="CL864:CL905" si="2337">MINUTE(CJ864)</f>
        <v>48</v>
      </c>
      <c r="CM864" s="62"/>
      <c r="CN864" s="62"/>
      <c r="CO864" s="62"/>
      <c r="CP864" s="12">
        <f t="shared" si="2222"/>
        <v>5.2777777777777729E-2</v>
      </c>
      <c r="CQ864" s="13">
        <f t="shared" si="2230"/>
        <v>1</v>
      </c>
      <c r="CR864" s="13">
        <f t="shared" si="2223"/>
        <v>16</v>
      </c>
      <c r="CS864" s="610">
        <v>0</v>
      </c>
      <c r="CT864" s="13">
        <f t="shared" si="2331"/>
        <v>0</v>
      </c>
      <c r="CU864" s="13">
        <f t="shared" si="2332"/>
        <v>0</v>
      </c>
      <c r="CV864" s="610">
        <v>5.5555555555555558E-3</v>
      </c>
      <c r="CW864" s="13">
        <f t="shared" si="2333"/>
        <v>0</v>
      </c>
      <c r="CX864" s="13">
        <f t="shared" si="2334"/>
        <v>8</v>
      </c>
      <c r="CY864" s="610">
        <v>0</v>
      </c>
      <c r="CZ864" s="13">
        <f t="shared" si="2272"/>
        <v>0</v>
      </c>
      <c r="DA864" s="13">
        <f t="shared" si="2273"/>
        <v>0</v>
      </c>
      <c r="DB864" s="610">
        <v>0</v>
      </c>
      <c r="DC864" s="13">
        <f t="shared" si="2311"/>
        <v>0</v>
      </c>
      <c r="DD864" s="13">
        <f t="shared" si="2312"/>
        <v>0</v>
      </c>
      <c r="DE864" s="610">
        <v>0</v>
      </c>
      <c r="DF864" s="13">
        <f t="shared" si="2281"/>
        <v>0</v>
      </c>
      <c r="DG864" s="13">
        <f t="shared" si="2282"/>
        <v>0</v>
      </c>
      <c r="DH864" s="610">
        <v>5.8333333333333327E-2</v>
      </c>
      <c r="DI864" s="13">
        <f t="shared" si="2329"/>
        <v>1</v>
      </c>
      <c r="DJ864" s="13">
        <f t="shared" si="2330"/>
        <v>24</v>
      </c>
      <c r="DK864" s="610">
        <v>0</v>
      </c>
      <c r="DL864" s="35">
        <f t="shared" si="2238"/>
        <v>0</v>
      </c>
      <c r="DM864" s="35">
        <f t="shared" si="2239"/>
        <v>0</v>
      </c>
      <c r="DN864" s="66">
        <f t="shared" si="2251"/>
        <v>3059553.1660000016</v>
      </c>
      <c r="DO864" s="74">
        <f t="shared" si="2252"/>
        <v>49112</v>
      </c>
      <c r="DP864" s="66">
        <f t="shared" si="2253"/>
        <v>64.203793103448277</v>
      </c>
      <c r="DQ864" s="63">
        <f t="shared" si="2254"/>
        <v>62.297466321876563</v>
      </c>
      <c r="DR864" s="66" t="e">
        <f t="shared" si="2197"/>
        <v>#NUM!</v>
      </c>
      <c r="DS864" s="96" t="e">
        <f t="shared" si="2198"/>
        <v>#NUM!</v>
      </c>
      <c r="DT864" s="66" t="e">
        <f t="shared" si="2199"/>
        <v>#NUM!</v>
      </c>
      <c r="DU864" s="66" t="e">
        <f t="shared" si="2200"/>
        <v>#NUM!</v>
      </c>
      <c r="FJ864" s="3">
        <f t="shared" si="2313"/>
        <v>0.1055555555555556</v>
      </c>
      <c r="FK864" s="3">
        <f t="shared" si="2303"/>
        <v>5.2083333333333329E-2</v>
      </c>
      <c r="FL864" s="3">
        <f t="shared" si="2314"/>
        <v>2.777777777777779E-2</v>
      </c>
    </row>
    <row r="865" spans="1:172" ht="15.75" customHeight="1">
      <c r="A865" s="604">
        <f t="shared" si="2315"/>
        <v>864</v>
      </c>
      <c r="B865" s="605">
        <f t="shared" si="2316"/>
        <v>16</v>
      </c>
      <c r="C865" s="606">
        <v>40944</v>
      </c>
      <c r="D865" s="607">
        <v>2</v>
      </c>
      <c r="E865" s="608" t="s">
        <v>1012</v>
      </c>
      <c r="F865" s="605">
        <v>6</v>
      </c>
      <c r="G865" s="609" t="s">
        <v>38</v>
      </c>
      <c r="H865" s="609" t="s">
        <v>1030</v>
      </c>
      <c r="I865" s="609" t="s">
        <v>1031</v>
      </c>
      <c r="J865" s="610">
        <v>0.82291666666666663</v>
      </c>
      <c r="K865" s="611">
        <v>3676</v>
      </c>
      <c r="L865" s="609" t="s">
        <v>34</v>
      </c>
      <c r="M865" s="605">
        <v>59</v>
      </c>
      <c r="N865" s="605">
        <v>0</v>
      </c>
      <c r="O865" s="609"/>
      <c r="P865" s="610">
        <v>0.82291666666666663</v>
      </c>
      <c r="Q865" s="610">
        <v>0.82291666666666663</v>
      </c>
      <c r="R865" s="12">
        <f t="shared" si="2292"/>
        <v>0</v>
      </c>
      <c r="S865" s="13">
        <f t="shared" si="2293"/>
        <v>0</v>
      </c>
      <c r="T865" s="13">
        <f t="shared" si="2294"/>
        <v>0</v>
      </c>
      <c r="U865" s="610">
        <v>0.82638888888888884</v>
      </c>
      <c r="V865" s="12">
        <f t="shared" si="2295"/>
        <v>3.4722222222222099E-3</v>
      </c>
      <c r="W865" s="13">
        <f t="shared" si="2296"/>
        <v>0</v>
      </c>
      <c r="X865" s="225">
        <f t="shared" si="2297"/>
        <v>5</v>
      </c>
      <c r="Y865" s="610">
        <v>0.83333333333333337</v>
      </c>
      <c r="Z865" s="12">
        <f t="shared" si="2072"/>
        <v>6.9444444444445308E-3</v>
      </c>
      <c r="AA865" s="13">
        <f t="shared" si="2231"/>
        <v>0</v>
      </c>
      <c r="AB865" s="13">
        <f t="shared" si="2232"/>
        <v>10</v>
      </c>
      <c r="AC865" s="610">
        <v>0.875</v>
      </c>
      <c r="AD865" s="12">
        <f t="shared" si="2317"/>
        <v>4.166666666666663E-2</v>
      </c>
      <c r="AE865" s="13">
        <f t="shared" si="2318"/>
        <v>1</v>
      </c>
      <c r="AF865" s="13">
        <f t="shared" si="2319"/>
        <v>0</v>
      </c>
      <c r="AG865" s="610">
        <v>0.87847222222222221</v>
      </c>
      <c r="AH865" s="610">
        <v>0.90277777777777779</v>
      </c>
      <c r="AI865" s="12">
        <f t="shared" si="2162"/>
        <v>2.430555555555558E-2</v>
      </c>
      <c r="AJ865" s="225">
        <f t="shared" si="2260"/>
        <v>0</v>
      </c>
      <c r="AK865" s="225">
        <f t="shared" si="2261"/>
        <v>35</v>
      </c>
      <c r="AL865" s="610">
        <v>0.87847222222222221</v>
      </c>
      <c r="AM865" s="610">
        <v>0.90277777777777779</v>
      </c>
      <c r="AN865" s="12">
        <f t="shared" si="2233"/>
        <v>2.430555555555558E-2</v>
      </c>
      <c r="AO865" s="13">
        <f t="shared" si="2234"/>
        <v>0</v>
      </c>
      <c r="AP865" s="13">
        <f t="shared" si="2235"/>
        <v>35</v>
      </c>
      <c r="AQ865" s="610">
        <v>0.90555555555555556</v>
      </c>
      <c r="AR865" s="12">
        <f t="shared" si="2300"/>
        <v>2.7777777777777679E-3</v>
      </c>
      <c r="AS865" s="225">
        <f t="shared" si="2301"/>
        <v>0</v>
      </c>
      <c r="AT865" s="13">
        <f t="shared" si="2302"/>
        <v>4</v>
      </c>
      <c r="AU865" s="610">
        <v>0.90625</v>
      </c>
      <c r="AV865" s="226">
        <f t="shared" si="2283"/>
        <v>6.9444444444444198E-4</v>
      </c>
      <c r="AW865" s="13">
        <f t="shared" si="2284"/>
        <v>0</v>
      </c>
      <c r="AX865" s="13">
        <f t="shared" si="2285"/>
        <v>1</v>
      </c>
      <c r="AY865" s="610">
        <v>1.0145833333333334</v>
      </c>
      <c r="AZ865" s="12">
        <f t="shared" si="2286"/>
        <v>0.10833333333333339</v>
      </c>
      <c r="BA865" s="225">
        <f t="shared" si="2287"/>
        <v>2</v>
      </c>
      <c r="BB865" s="225">
        <f t="shared" si="2288"/>
        <v>36</v>
      </c>
      <c r="BC865" s="610">
        <v>1.0145833333333334</v>
      </c>
      <c r="BD865" s="610">
        <v>1.0145833333333334</v>
      </c>
      <c r="BE865" s="12">
        <f t="shared" si="2224"/>
        <v>0</v>
      </c>
      <c r="BF865" s="13">
        <f t="shared" si="2225"/>
        <v>0</v>
      </c>
      <c r="BG865" s="13">
        <f t="shared" si="2226"/>
        <v>0</v>
      </c>
      <c r="BH865" s="610">
        <v>1.0145833333333334</v>
      </c>
      <c r="BI865" s="610">
        <v>1.0145833333333334</v>
      </c>
      <c r="BJ865" s="610"/>
      <c r="BK865" s="69">
        <f t="shared" si="2227"/>
        <v>0</v>
      </c>
      <c r="BL865" s="13">
        <f t="shared" si="2228"/>
        <v>0</v>
      </c>
      <c r="BM865" s="13">
        <f t="shared" si="2229"/>
        <v>0</v>
      </c>
      <c r="BN865" s="610">
        <v>1.0243055555555556</v>
      </c>
      <c r="BO865" s="12">
        <f t="shared" si="2217"/>
        <v>9.7222222222221877E-3</v>
      </c>
      <c r="BP865" s="225">
        <f t="shared" si="2218"/>
        <v>0</v>
      </c>
      <c r="BQ865" s="225">
        <f t="shared" si="2219"/>
        <v>14</v>
      </c>
      <c r="BR865" s="610">
        <v>1.0277777777777779</v>
      </c>
      <c r="BS865" s="12">
        <f t="shared" si="2168"/>
        <v>3.4722222222223209E-3</v>
      </c>
      <c r="BT865" s="225">
        <f t="shared" si="2169"/>
        <v>0</v>
      </c>
      <c r="BU865" s="225">
        <f t="shared" si="2170"/>
        <v>5</v>
      </c>
      <c r="BV865" s="610">
        <v>1.0277777777777779</v>
      </c>
      <c r="BW865" s="610">
        <v>1.03125</v>
      </c>
      <c r="BX865" s="12">
        <f t="shared" si="2240"/>
        <v>3.4722222222220989E-3</v>
      </c>
      <c r="BY865" s="13">
        <f t="shared" si="2241"/>
        <v>0</v>
      </c>
      <c r="BZ865" s="13">
        <f t="shared" si="2242"/>
        <v>5</v>
      </c>
      <c r="CA865" s="226">
        <f>BW865-P865</f>
        <v>0.20833333333333337</v>
      </c>
      <c r="CB865" s="13">
        <f>HOUR(CA865)</f>
        <v>5</v>
      </c>
      <c r="CC865" s="13">
        <f>MINUTE(CA865)</f>
        <v>0</v>
      </c>
      <c r="CD865" s="12">
        <f>AD865+AR865+BO865+BS865</f>
        <v>5.7638888888888906E-2</v>
      </c>
      <c r="CE865" s="13">
        <f>HOUR(CD865)</f>
        <v>1</v>
      </c>
      <c r="CF865" s="13">
        <f>MINUTE(CD865)</f>
        <v>23</v>
      </c>
      <c r="CG865" s="12">
        <f>AI865</f>
        <v>2.430555555555558E-2</v>
      </c>
      <c r="CH865" s="13">
        <f>HOUR(CG865)</f>
        <v>0</v>
      </c>
      <c r="CI865" s="13">
        <f>MINUTE(CG865)</f>
        <v>35</v>
      </c>
      <c r="CJ865" s="12">
        <f t="shared" si="2335"/>
        <v>0.10833333333333339</v>
      </c>
      <c r="CK865" s="13">
        <f t="shared" si="2336"/>
        <v>2</v>
      </c>
      <c r="CL865" s="13">
        <f t="shared" si="2337"/>
        <v>36</v>
      </c>
      <c r="CM865" s="62"/>
      <c r="CN865" s="62"/>
      <c r="CO865" s="62"/>
      <c r="CP865" s="12">
        <f t="shared" si="2222"/>
        <v>7.0138888888888945E-2</v>
      </c>
      <c r="CQ865" s="13">
        <f t="shared" si="2230"/>
        <v>1</v>
      </c>
      <c r="CR865" s="13">
        <f t="shared" si="2223"/>
        <v>41</v>
      </c>
      <c r="CS865" s="610">
        <v>0</v>
      </c>
      <c r="CT865" s="13">
        <f t="shared" si="2331"/>
        <v>0</v>
      </c>
      <c r="CU865" s="13">
        <f t="shared" si="2332"/>
        <v>0</v>
      </c>
      <c r="CV865" s="610">
        <v>0</v>
      </c>
      <c r="CW865" s="13">
        <f>HOUR(CV865)</f>
        <v>0</v>
      </c>
      <c r="CX865" s="13">
        <f>MINUTE(CV865)</f>
        <v>0</v>
      </c>
      <c r="CY865" s="610">
        <v>3.472222222222222E-3</v>
      </c>
      <c r="CZ865" s="13">
        <f t="shared" si="2272"/>
        <v>0</v>
      </c>
      <c r="DA865" s="13">
        <f t="shared" si="2273"/>
        <v>5</v>
      </c>
      <c r="DB865" s="610">
        <v>0</v>
      </c>
      <c r="DC865" s="13">
        <f t="shared" si="2311"/>
        <v>0</v>
      </c>
      <c r="DD865" s="13">
        <f t="shared" si="2312"/>
        <v>0</v>
      </c>
      <c r="DE865" s="610">
        <v>0</v>
      </c>
      <c r="DF865" s="13">
        <f t="shared" si="2281"/>
        <v>0</v>
      </c>
      <c r="DG865" s="13">
        <f t="shared" si="2282"/>
        <v>0</v>
      </c>
      <c r="DH865" s="610">
        <v>3.4722222222222224E-2</v>
      </c>
      <c r="DI865" s="13">
        <f t="shared" si="2329"/>
        <v>0</v>
      </c>
      <c r="DJ865" s="13">
        <f t="shared" si="2330"/>
        <v>50</v>
      </c>
      <c r="DK865" s="610">
        <v>0</v>
      </c>
      <c r="DL865" s="35">
        <f t="shared" si="2238"/>
        <v>0</v>
      </c>
      <c r="DM865" s="35">
        <f t="shared" si="2239"/>
        <v>0</v>
      </c>
      <c r="DN865" s="66">
        <f t="shared" si="2251"/>
        <v>3063229.1660000016</v>
      </c>
      <c r="DO865" s="74">
        <f t="shared" si="2252"/>
        <v>49171</v>
      </c>
      <c r="DP865" s="66">
        <f t="shared" si="2253"/>
        <v>62.305084745762713</v>
      </c>
      <c r="DQ865" s="63">
        <f t="shared" si="2254"/>
        <v>62.297475463179552</v>
      </c>
      <c r="DR865" s="66" t="e">
        <f t="shared" si="2197"/>
        <v>#NUM!</v>
      </c>
      <c r="DS865" s="96" t="e">
        <f t="shared" si="2198"/>
        <v>#NUM!</v>
      </c>
      <c r="DT865" s="66" t="e">
        <f t="shared" si="2199"/>
        <v>#NUM!</v>
      </c>
      <c r="DU865" s="66" t="e">
        <f t="shared" si="2200"/>
        <v>#NUM!</v>
      </c>
      <c r="FJ865" s="3">
        <f t="shared" si="2313"/>
        <v>7.5694444444444398E-2</v>
      </c>
      <c r="FK865" s="3">
        <f t="shared" si="2303"/>
        <v>5.208333333333337E-2</v>
      </c>
      <c r="FL865" s="3">
        <f t="shared" si="2314"/>
        <v>2.7777777777777679E-3</v>
      </c>
    </row>
    <row r="866" spans="1:172">
      <c r="A866" s="604">
        <f t="shared" si="2315"/>
        <v>865</v>
      </c>
      <c r="B866" s="605">
        <f t="shared" si="2316"/>
        <v>17</v>
      </c>
      <c r="C866" s="606">
        <v>40944</v>
      </c>
      <c r="D866" s="607">
        <v>2</v>
      </c>
      <c r="E866" s="608" t="s">
        <v>1014</v>
      </c>
      <c r="F866" s="605">
        <v>3</v>
      </c>
      <c r="G866" s="609" t="s">
        <v>1029</v>
      </c>
      <c r="H866" s="609" t="s">
        <v>413</v>
      </c>
      <c r="I866" s="609" t="s">
        <v>934</v>
      </c>
      <c r="J866" s="610">
        <v>0.85416666666666663</v>
      </c>
      <c r="K866" s="611">
        <v>3523.06</v>
      </c>
      <c r="L866" s="609" t="s">
        <v>33</v>
      </c>
      <c r="M866" s="605">
        <v>58</v>
      </c>
      <c r="N866" s="605">
        <v>1</v>
      </c>
      <c r="O866" s="609"/>
      <c r="P866" s="610">
        <v>0.85416666666666663</v>
      </c>
      <c r="Q866" s="610">
        <v>0.85416666666666663</v>
      </c>
      <c r="R866" s="12">
        <f t="shared" si="2292"/>
        <v>0</v>
      </c>
      <c r="S866" s="13">
        <f t="shared" si="2293"/>
        <v>0</v>
      </c>
      <c r="T866" s="13">
        <f t="shared" si="2294"/>
        <v>0</v>
      </c>
      <c r="U866" s="610">
        <v>0.85763888888888884</v>
      </c>
      <c r="V866" s="12">
        <f t="shared" si="2295"/>
        <v>3.4722222222222099E-3</v>
      </c>
      <c r="W866" s="13">
        <f t="shared" si="2296"/>
        <v>0</v>
      </c>
      <c r="X866" s="225">
        <f t="shared" si="2297"/>
        <v>5</v>
      </c>
      <c r="Y866" s="610">
        <v>0.86111111111111116</v>
      </c>
      <c r="Z866" s="12">
        <f t="shared" si="2072"/>
        <v>3.4722222222223209E-3</v>
      </c>
      <c r="AA866" s="13">
        <f t="shared" si="2231"/>
        <v>0</v>
      </c>
      <c r="AB866" s="13">
        <f t="shared" si="2232"/>
        <v>5</v>
      </c>
      <c r="AC866" s="610">
        <v>0.90277777777777779</v>
      </c>
      <c r="AD866" s="12">
        <f t="shared" si="2317"/>
        <v>4.166666666666663E-2</v>
      </c>
      <c r="AE866" s="13">
        <f t="shared" si="2318"/>
        <v>1</v>
      </c>
      <c r="AF866" s="13">
        <f t="shared" si="2319"/>
        <v>0</v>
      </c>
      <c r="AG866" s="610">
        <v>0.90277777777777779</v>
      </c>
      <c r="AH866" s="610">
        <v>0.90277777777777779</v>
      </c>
      <c r="AI866" s="12">
        <f t="shared" si="2162"/>
        <v>0</v>
      </c>
      <c r="AJ866" s="225">
        <f t="shared" si="2260"/>
        <v>0</v>
      </c>
      <c r="AK866" s="225">
        <f t="shared" si="2261"/>
        <v>0</v>
      </c>
      <c r="AL866" s="610">
        <v>0.90277777777777779</v>
      </c>
      <c r="AM866" s="610">
        <v>0.90277777777777779</v>
      </c>
      <c r="AN866" s="12">
        <f t="shared" si="2233"/>
        <v>0</v>
      </c>
      <c r="AO866" s="13">
        <f t="shared" si="2234"/>
        <v>0</v>
      </c>
      <c r="AP866" s="13">
        <f t="shared" si="2235"/>
        <v>0</v>
      </c>
      <c r="AQ866" s="610">
        <v>1.0590277777777779</v>
      </c>
      <c r="AR866" s="12">
        <f t="shared" si="2300"/>
        <v>0.15625000000000011</v>
      </c>
      <c r="AS866" s="225">
        <f t="shared" si="2301"/>
        <v>3</v>
      </c>
      <c r="AT866" s="13">
        <f t="shared" si="2302"/>
        <v>45</v>
      </c>
      <c r="AU866" s="610">
        <v>1.0604166666666666</v>
      </c>
      <c r="AV866" s="226">
        <f t="shared" si="2283"/>
        <v>1.3888888888886619E-3</v>
      </c>
      <c r="AW866" s="13">
        <f t="shared" si="2284"/>
        <v>0</v>
      </c>
      <c r="AX866" s="13">
        <f t="shared" si="2285"/>
        <v>2</v>
      </c>
      <c r="AY866" s="610">
        <v>1.1305555555555555</v>
      </c>
      <c r="AZ866" s="12">
        <f t="shared" si="2286"/>
        <v>7.0138888888888973E-2</v>
      </c>
      <c r="BA866" s="225">
        <f t="shared" si="2287"/>
        <v>1</v>
      </c>
      <c r="BB866" s="225">
        <f t="shared" si="2288"/>
        <v>41</v>
      </c>
      <c r="BC866" s="610">
        <v>1.1305555555555555</v>
      </c>
      <c r="BD866" s="610">
        <v>1.1305555555555555</v>
      </c>
      <c r="BE866" s="12">
        <f t="shared" si="2224"/>
        <v>0</v>
      </c>
      <c r="BF866" s="13">
        <f t="shared" si="2225"/>
        <v>0</v>
      </c>
      <c r="BG866" s="13">
        <f t="shared" si="2226"/>
        <v>0</v>
      </c>
      <c r="BH866" s="610">
        <v>1.1305555555555555</v>
      </c>
      <c r="BI866" s="610">
        <v>1.1305555555555555</v>
      </c>
      <c r="BJ866" s="610"/>
      <c r="BK866" s="69">
        <f t="shared" si="2227"/>
        <v>0</v>
      </c>
      <c r="BL866" s="13">
        <f t="shared" si="2228"/>
        <v>0</v>
      </c>
      <c r="BM866" s="13">
        <f t="shared" si="2229"/>
        <v>0</v>
      </c>
      <c r="BN866" s="610">
        <v>1.1388888888888888</v>
      </c>
      <c r="BO866" s="12">
        <f t="shared" si="2217"/>
        <v>8.3333333333333037E-3</v>
      </c>
      <c r="BP866" s="225">
        <f t="shared" si="2218"/>
        <v>0</v>
      </c>
      <c r="BQ866" s="225">
        <f t="shared" si="2219"/>
        <v>12</v>
      </c>
      <c r="BR866" s="610">
        <v>1.1423611111111112</v>
      </c>
      <c r="BS866" s="12">
        <f t="shared" si="2168"/>
        <v>3.4722222222223209E-3</v>
      </c>
      <c r="BT866" s="225">
        <f t="shared" si="2169"/>
        <v>0</v>
      </c>
      <c r="BU866" s="225">
        <f t="shared" si="2170"/>
        <v>5</v>
      </c>
      <c r="BV866" s="610">
        <v>1.1423611111111112</v>
      </c>
      <c r="BW866" s="610">
        <v>1.1458333333333333</v>
      </c>
      <c r="BX866" s="12">
        <f t="shared" si="2240"/>
        <v>3.4722222222220989E-3</v>
      </c>
      <c r="BY866" s="13">
        <f t="shared" si="2241"/>
        <v>0</v>
      </c>
      <c r="BZ866" s="13">
        <f t="shared" si="2242"/>
        <v>5</v>
      </c>
      <c r="CA866" s="226">
        <f>BW866-P866</f>
        <v>0.29166666666666663</v>
      </c>
      <c r="CB866" s="13">
        <f>HOUR(CA866)</f>
        <v>7</v>
      </c>
      <c r="CC866" s="13">
        <f>MINUTE(CA866)</f>
        <v>0</v>
      </c>
      <c r="CD866" s="12">
        <f>AD866+AR866+BO866+BS866</f>
        <v>0.20972222222222237</v>
      </c>
      <c r="CE866" s="13">
        <f>HOUR(CD866)</f>
        <v>5</v>
      </c>
      <c r="CF866" s="13">
        <f>MINUTE(CD866)</f>
        <v>2</v>
      </c>
      <c r="CG866" s="12">
        <f>AI866</f>
        <v>0</v>
      </c>
      <c r="CH866" s="13">
        <f>HOUR(CG866)</f>
        <v>0</v>
      </c>
      <c r="CI866" s="13">
        <f>MINUTE(CG866)</f>
        <v>0</v>
      </c>
      <c r="CJ866" s="12">
        <f t="shared" si="2335"/>
        <v>7.0138888888888973E-2</v>
      </c>
      <c r="CK866" s="13">
        <f t="shared" si="2336"/>
        <v>1</v>
      </c>
      <c r="CL866" s="13">
        <f t="shared" si="2337"/>
        <v>41</v>
      </c>
      <c r="CM866" s="62"/>
      <c r="CN866" s="62"/>
      <c r="CO866" s="62"/>
      <c r="CP866" s="12">
        <f t="shared" si="2222"/>
        <v>5.4861111111111194E-2</v>
      </c>
      <c r="CQ866" s="13">
        <f t="shared" si="2230"/>
        <v>1</v>
      </c>
      <c r="CR866" s="13">
        <f t="shared" si="2223"/>
        <v>19</v>
      </c>
      <c r="CS866" s="610">
        <v>0</v>
      </c>
      <c r="CT866" s="13">
        <f t="shared" si="2331"/>
        <v>0</v>
      </c>
      <c r="CU866" s="13">
        <f t="shared" si="2332"/>
        <v>0</v>
      </c>
      <c r="CV866" s="610">
        <v>0</v>
      </c>
      <c r="CW866" s="13">
        <f>HOUR(CV866)</f>
        <v>0</v>
      </c>
      <c r="CX866" s="13">
        <f>MINUTE(CV866)</f>
        <v>0</v>
      </c>
      <c r="CY866" s="610">
        <v>0</v>
      </c>
      <c r="CZ866" s="13">
        <f t="shared" si="2272"/>
        <v>0</v>
      </c>
      <c r="DA866" s="13">
        <f t="shared" si="2273"/>
        <v>0</v>
      </c>
      <c r="DB866" s="610">
        <v>0</v>
      </c>
      <c r="DC866" s="13">
        <f t="shared" si="2311"/>
        <v>0</v>
      </c>
      <c r="DD866" s="13">
        <f t="shared" si="2312"/>
        <v>0</v>
      </c>
      <c r="DE866" s="610">
        <v>0</v>
      </c>
      <c r="DF866" s="13">
        <f t="shared" si="2281"/>
        <v>0</v>
      </c>
      <c r="DG866" s="13">
        <f t="shared" si="2282"/>
        <v>0</v>
      </c>
      <c r="DH866" s="610">
        <v>1.5277777777777777E-2</v>
      </c>
      <c r="DI866" s="13">
        <f t="shared" si="2329"/>
        <v>0</v>
      </c>
      <c r="DJ866" s="13">
        <f t="shared" si="2330"/>
        <v>22</v>
      </c>
      <c r="DK866" s="610">
        <v>0</v>
      </c>
      <c r="DL866" s="35">
        <f t="shared" si="2238"/>
        <v>0</v>
      </c>
      <c r="DM866" s="35">
        <f t="shared" si="2239"/>
        <v>0</v>
      </c>
      <c r="DN866" s="66">
        <f t="shared" si="2251"/>
        <v>3066752.2260000017</v>
      </c>
      <c r="DO866" s="74">
        <f t="shared" si="2252"/>
        <v>49229</v>
      </c>
      <c r="DP866" s="66">
        <f t="shared" si="2253"/>
        <v>60.742413793103445</v>
      </c>
      <c r="DQ866" s="63">
        <f t="shared" si="2254"/>
        <v>62.295643340307578</v>
      </c>
      <c r="DR866" s="66" t="e">
        <f t="shared" si="2197"/>
        <v>#NUM!</v>
      </c>
      <c r="DS866" s="96" t="e">
        <f t="shared" si="2198"/>
        <v>#NUM!</v>
      </c>
      <c r="DT866" s="66" t="e">
        <f t="shared" si="2199"/>
        <v>#NUM!</v>
      </c>
      <c r="DU866" s="66" t="e">
        <f t="shared" si="2200"/>
        <v>#NUM!</v>
      </c>
      <c r="FJ866" s="3">
        <f t="shared" si="2313"/>
        <v>0.22152777777777766</v>
      </c>
      <c r="FK866" s="3">
        <f t="shared" si="2303"/>
        <v>4.861111111111116E-2</v>
      </c>
      <c r="FL866" s="3">
        <f t="shared" si="2314"/>
        <v>0.15625000000000011</v>
      </c>
    </row>
    <row r="867" spans="1:172">
      <c r="A867" s="604">
        <f t="shared" si="2315"/>
        <v>866</v>
      </c>
      <c r="B867" s="605">
        <f t="shared" si="2316"/>
        <v>18</v>
      </c>
      <c r="C867" s="606">
        <v>40944</v>
      </c>
      <c r="D867" s="607">
        <v>2</v>
      </c>
      <c r="E867" s="608" t="s">
        <v>1028</v>
      </c>
      <c r="F867" s="605">
        <v>1</v>
      </c>
      <c r="G867" s="609" t="s">
        <v>325</v>
      </c>
      <c r="H867" s="609" t="s">
        <v>642</v>
      </c>
      <c r="I867" s="609" t="s">
        <v>806</v>
      </c>
      <c r="J867" s="610">
        <v>0.875</v>
      </c>
      <c r="K867" s="611">
        <v>3624.11</v>
      </c>
      <c r="L867" s="609" t="s">
        <v>34</v>
      </c>
      <c r="M867" s="605">
        <v>57</v>
      </c>
      <c r="N867" s="605">
        <v>2</v>
      </c>
      <c r="O867" s="609"/>
      <c r="P867" s="610">
        <v>0.875</v>
      </c>
      <c r="Q867" s="610">
        <v>0.875</v>
      </c>
      <c r="R867" s="12">
        <f t="shared" si="2292"/>
        <v>0</v>
      </c>
      <c r="S867" s="13">
        <f t="shared" si="2293"/>
        <v>0</v>
      </c>
      <c r="T867" s="13">
        <f t="shared" si="2294"/>
        <v>0</v>
      </c>
      <c r="U867" s="610">
        <v>0.87847222222222221</v>
      </c>
      <c r="V867" s="12">
        <f t="shared" si="2295"/>
        <v>3.4722222222222099E-3</v>
      </c>
      <c r="W867" s="13">
        <f t="shared" si="2296"/>
        <v>0</v>
      </c>
      <c r="X867" s="225">
        <f t="shared" si="2297"/>
        <v>5</v>
      </c>
      <c r="Y867" s="610">
        <v>0.88541666666666663</v>
      </c>
      <c r="Z867" s="12">
        <f t="shared" si="2072"/>
        <v>6.9444444444444198E-3</v>
      </c>
      <c r="AA867" s="13">
        <f t="shared" si="2231"/>
        <v>0</v>
      </c>
      <c r="AB867" s="13">
        <f t="shared" si="2232"/>
        <v>10</v>
      </c>
      <c r="AC867" s="610">
        <v>0.95833333333333337</v>
      </c>
      <c r="AD867" s="12">
        <f t="shared" si="2317"/>
        <v>7.2916666666666741E-2</v>
      </c>
      <c r="AE867" s="13">
        <f t="shared" si="2318"/>
        <v>1</v>
      </c>
      <c r="AF867" s="13">
        <f t="shared" si="2319"/>
        <v>45</v>
      </c>
      <c r="AG867" s="610">
        <v>0.96180555555555547</v>
      </c>
      <c r="AH867" s="610">
        <v>0.98611111111111116</v>
      </c>
      <c r="AI867" s="12">
        <f t="shared" si="2162"/>
        <v>2.4305555555555691E-2</v>
      </c>
      <c r="AJ867" s="225">
        <f t="shared" si="2260"/>
        <v>0</v>
      </c>
      <c r="AK867" s="225">
        <f t="shared" si="2261"/>
        <v>35</v>
      </c>
      <c r="AL867" s="610">
        <v>0.96180555555555547</v>
      </c>
      <c r="AM867" s="610">
        <v>0.98611111111111116</v>
      </c>
      <c r="AN867" s="12">
        <f t="shared" si="2233"/>
        <v>2.4305555555555691E-2</v>
      </c>
      <c r="AO867" s="13">
        <f t="shared" si="2234"/>
        <v>0</v>
      </c>
      <c r="AP867" s="13">
        <f t="shared" si="2235"/>
        <v>35</v>
      </c>
      <c r="AQ867" s="610">
        <v>1.1527777777777779</v>
      </c>
      <c r="AR867" s="12">
        <f t="shared" si="2300"/>
        <v>0.16666666666666674</v>
      </c>
      <c r="AS867" s="225">
        <f t="shared" si="2301"/>
        <v>4</v>
      </c>
      <c r="AT867" s="13">
        <f t="shared" si="2302"/>
        <v>0</v>
      </c>
      <c r="AU867" s="610">
        <v>1.15625</v>
      </c>
      <c r="AV867" s="226">
        <f t="shared" si="2283"/>
        <v>3.4722222222220989E-3</v>
      </c>
      <c r="AW867" s="13">
        <f t="shared" si="2284"/>
        <v>0</v>
      </c>
      <c r="AX867" s="13">
        <f t="shared" si="2285"/>
        <v>5</v>
      </c>
      <c r="AY867" s="610">
        <v>1.2645833333333334</v>
      </c>
      <c r="AZ867" s="12">
        <f t="shared" ref="AZ867:AZ905" si="2338">AY867-AU867</f>
        <v>0.10833333333333339</v>
      </c>
      <c r="BA867" s="225">
        <f t="shared" ref="BA867:BA905" si="2339">HOUR(AZ867)</f>
        <v>2</v>
      </c>
      <c r="BB867" s="225">
        <f t="shared" ref="BB867:BB905" si="2340">MINUTE(AZ867)</f>
        <v>36</v>
      </c>
      <c r="BC867" s="610">
        <v>1.2645833333333334</v>
      </c>
      <c r="BD867" s="610">
        <v>1.2645833333333334</v>
      </c>
      <c r="BE867" s="12">
        <f t="shared" si="2224"/>
        <v>0</v>
      </c>
      <c r="BF867" s="13">
        <f t="shared" si="2225"/>
        <v>0</v>
      </c>
      <c r="BG867" s="13">
        <f t="shared" si="2226"/>
        <v>0</v>
      </c>
      <c r="BH867" s="610">
        <v>1.2645833333333334</v>
      </c>
      <c r="BI867" s="610">
        <v>1.2645833333333334</v>
      </c>
      <c r="BJ867" s="610"/>
      <c r="BK867" s="69">
        <f t="shared" si="2227"/>
        <v>0</v>
      </c>
      <c r="BL867" s="13">
        <f t="shared" si="2228"/>
        <v>0</v>
      </c>
      <c r="BM867" s="13">
        <f t="shared" si="2229"/>
        <v>0</v>
      </c>
      <c r="BN867" s="610">
        <v>1.2743055555555556</v>
      </c>
      <c r="BO867" s="12">
        <f t="shared" si="2217"/>
        <v>9.7222222222221877E-3</v>
      </c>
      <c r="BP867" s="225">
        <f t="shared" si="2218"/>
        <v>0</v>
      </c>
      <c r="BQ867" s="225">
        <f t="shared" si="2219"/>
        <v>14</v>
      </c>
      <c r="BR867" s="610">
        <v>1.2777777777777779</v>
      </c>
      <c r="BS867" s="12">
        <f t="shared" si="2168"/>
        <v>3.4722222222223209E-3</v>
      </c>
      <c r="BT867" s="225">
        <f t="shared" si="2169"/>
        <v>0</v>
      </c>
      <c r="BU867" s="225">
        <f t="shared" si="2170"/>
        <v>5</v>
      </c>
      <c r="BV867" s="610">
        <v>1.2777777777777779</v>
      </c>
      <c r="BW867" s="610">
        <v>1.28125</v>
      </c>
      <c r="BX867" s="12">
        <f t="shared" si="2240"/>
        <v>3.4722222222220989E-3</v>
      </c>
      <c r="BY867" s="13">
        <f t="shared" si="2241"/>
        <v>0</v>
      </c>
      <c r="BZ867" s="13">
        <f t="shared" si="2242"/>
        <v>5</v>
      </c>
      <c r="CA867" s="226">
        <f>BW867-P867</f>
        <v>0.40625</v>
      </c>
      <c r="CB867" s="13">
        <f>HOUR(CA867)</f>
        <v>9</v>
      </c>
      <c r="CC867" s="13">
        <f>MINUTE(CA867)</f>
        <v>45</v>
      </c>
      <c r="CD867" s="12">
        <f>AD867+AR867+BO867+BS867</f>
        <v>0.25277777777777799</v>
      </c>
      <c r="CE867" s="13">
        <f>HOUR(CD867)</f>
        <v>6</v>
      </c>
      <c r="CF867" s="13">
        <f>MINUTE(CD867)</f>
        <v>4</v>
      </c>
      <c r="CG867" s="12">
        <f>AI867</f>
        <v>2.4305555555555691E-2</v>
      </c>
      <c r="CH867" s="13">
        <f>HOUR(CG867)</f>
        <v>0</v>
      </c>
      <c r="CI867" s="13">
        <f>MINUTE(CG867)</f>
        <v>35</v>
      </c>
      <c r="CJ867" s="12">
        <f t="shared" si="2335"/>
        <v>0.10833333333333339</v>
      </c>
      <c r="CK867" s="13">
        <f t="shared" si="2336"/>
        <v>2</v>
      </c>
      <c r="CL867" s="13">
        <f t="shared" si="2337"/>
        <v>36</v>
      </c>
      <c r="CM867" s="62"/>
      <c r="CN867" s="62"/>
      <c r="CO867" s="62"/>
      <c r="CP867" s="12">
        <f t="shared" si="2222"/>
        <v>7.3611111111111169E-2</v>
      </c>
      <c r="CQ867" s="13">
        <f t="shared" si="2230"/>
        <v>1</v>
      </c>
      <c r="CR867" s="13">
        <f t="shared" si="2223"/>
        <v>46</v>
      </c>
      <c r="CS867" s="610">
        <v>0</v>
      </c>
      <c r="CT867" s="13">
        <f t="shared" si="2331"/>
        <v>0</v>
      </c>
      <c r="CU867" s="13">
        <f t="shared" si="2332"/>
        <v>0</v>
      </c>
      <c r="CV867" s="610">
        <v>0</v>
      </c>
      <c r="CW867" s="13">
        <f>HOUR(CV867)</f>
        <v>0</v>
      </c>
      <c r="CX867" s="13">
        <f>MINUTE(CV867)</f>
        <v>0</v>
      </c>
      <c r="CY867" s="610">
        <v>0</v>
      </c>
      <c r="CZ867" s="13">
        <f t="shared" si="2272"/>
        <v>0</v>
      </c>
      <c r="DA867" s="13">
        <f t="shared" si="2273"/>
        <v>0</v>
      </c>
      <c r="DB867" s="610">
        <v>0</v>
      </c>
      <c r="DC867" s="13">
        <f t="shared" si="2311"/>
        <v>0</v>
      </c>
      <c r="DD867" s="13">
        <f t="shared" si="2312"/>
        <v>0</v>
      </c>
      <c r="DE867" s="610">
        <v>0</v>
      </c>
      <c r="DF867" s="13">
        <f t="shared" si="2281"/>
        <v>0</v>
      </c>
      <c r="DG867" s="13">
        <f t="shared" si="2282"/>
        <v>0</v>
      </c>
      <c r="DH867" s="610">
        <v>3.4722222222222224E-2</v>
      </c>
      <c r="DI867" s="13">
        <f t="shared" si="2329"/>
        <v>0</v>
      </c>
      <c r="DJ867" s="13">
        <f t="shared" si="2330"/>
        <v>50</v>
      </c>
      <c r="DK867" s="610">
        <v>0</v>
      </c>
      <c r="DL867" s="35">
        <f t="shared" si="2238"/>
        <v>0</v>
      </c>
      <c r="DM867" s="35">
        <f t="shared" si="2239"/>
        <v>0</v>
      </c>
      <c r="DN867" s="66">
        <f t="shared" si="2251"/>
        <v>3070376.3360000015</v>
      </c>
      <c r="DO867" s="74">
        <f t="shared" si="2252"/>
        <v>49286</v>
      </c>
      <c r="DP867" s="66">
        <f t="shared" si="2253"/>
        <v>63.580877192982456</v>
      </c>
      <c r="DQ867" s="63">
        <f t="shared" si="2254"/>
        <v>62.29712973258129</v>
      </c>
      <c r="DR867" s="66" t="e">
        <f t="shared" si="2197"/>
        <v>#NUM!</v>
      </c>
      <c r="DS867" s="96" t="e">
        <f t="shared" si="2198"/>
        <v>#NUM!</v>
      </c>
      <c r="DT867" s="66" t="e">
        <f t="shared" si="2199"/>
        <v>#NUM!</v>
      </c>
      <c r="DU867" s="66" t="e">
        <f t="shared" si="2200"/>
        <v>#NUM!</v>
      </c>
      <c r="FJ867" s="3">
        <f t="shared" si="2313"/>
        <v>0.27361111111111092</v>
      </c>
      <c r="FK867" s="3">
        <f t="shared" si="2303"/>
        <v>8.333333333333337E-2</v>
      </c>
      <c r="FL867" s="3">
        <f t="shared" si="2314"/>
        <v>0.16666666666666674</v>
      </c>
    </row>
    <row r="868" spans="1:172">
      <c r="A868" s="604">
        <f t="shared" si="2315"/>
        <v>867</v>
      </c>
      <c r="B868" s="605">
        <f t="shared" si="2316"/>
        <v>19</v>
      </c>
      <c r="C868" s="606">
        <v>40945</v>
      </c>
      <c r="D868" s="607">
        <v>2</v>
      </c>
      <c r="E868" s="608" t="s">
        <v>1035</v>
      </c>
      <c r="F868" s="605">
        <v>1</v>
      </c>
      <c r="G868" s="609" t="s">
        <v>823</v>
      </c>
      <c r="H868" s="609" t="s">
        <v>413</v>
      </c>
      <c r="I868" s="609" t="s">
        <v>873</v>
      </c>
      <c r="J868" s="610">
        <v>0.95138888888888884</v>
      </c>
      <c r="K868" s="611">
        <v>3798.21</v>
      </c>
      <c r="L868" s="609" t="s">
        <v>33</v>
      </c>
      <c r="M868" s="605">
        <v>57</v>
      </c>
      <c r="N868" s="605">
        <v>2</v>
      </c>
      <c r="O868" s="609"/>
      <c r="P868" s="610">
        <v>0.95138888888888884</v>
      </c>
      <c r="Q868" s="610">
        <v>0.95138888888888884</v>
      </c>
      <c r="R868" s="12">
        <f t="shared" si="2292"/>
        <v>0</v>
      </c>
      <c r="S868" s="13">
        <f t="shared" si="2293"/>
        <v>0</v>
      </c>
      <c r="T868" s="13">
        <f t="shared" si="2294"/>
        <v>0</v>
      </c>
      <c r="U868" s="610">
        <v>1.0694444444444444</v>
      </c>
      <c r="V868" s="12">
        <f t="shared" si="2295"/>
        <v>0.11805555555555558</v>
      </c>
      <c r="W868" s="13">
        <f t="shared" si="2296"/>
        <v>2</v>
      </c>
      <c r="X868" s="225">
        <f t="shared" si="2297"/>
        <v>50</v>
      </c>
      <c r="Y868" s="610">
        <v>1.0729166666666667</v>
      </c>
      <c r="Z868" s="12">
        <f t="shared" si="2072"/>
        <v>3.4722222222223209E-3</v>
      </c>
      <c r="AA868" s="13">
        <f t="shared" si="2231"/>
        <v>0</v>
      </c>
      <c r="AB868" s="13">
        <f t="shared" si="2232"/>
        <v>5</v>
      </c>
      <c r="AC868" s="610">
        <v>1.1111111111111112</v>
      </c>
      <c r="AD868" s="12">
        <f t="shared" si="2317"/>
        <v>3.819444444444442E-2</v>
      </c>
      <c r="AE868" s="13">
        <f t="shared" si="2318"/>
        <v>0</v>
      </c>
      <c r="AF868" s="13">
        <f t="shared" si="2319"/>
        <v>55</v>
      </c>
      <c r="AG868" s="610">
        <v>1.1145833333333333</v>
      </c>
      <c r="AH868" s="610">
        <v>1.15625</v>
      </c>
      <c r="AI868" s="12">
        <f t="shared" si="2162"/>
        <v>4.1666666666666741E-2</v>
      </c>
      <c r="AJ868" s="225">
        <f t="shared" si="2260"/>
        <v>1</v>
      </c>
      <c r="AK868" s="225">
        <f t="shared" si="2261"/>
        <v>0</v>
      </c>
      <c r="AL868" s="610">
        <v>1.1145833333333333</v>
      </c>
      <c r="AM868" s="610">
        <v>1.15625</v>
      </c>
      <c r="AN868" s="12">
        <f t="shared" si="2233"/>
        <v>4.1666666666666741E-2</v>
      </c>
      <c r="AO868" s="13">
        <f t="shared" si="2234"/>
        <v>1</v>
      </c>
      <c r="AP868" s="13">
        <f t="shared" si="2235"/>
        <v>0</v>
      </c>
      <c r="AQ868" s="610">
        <v>1.4513888888888891</v>
      </c>
      <c r="AR868" s="12">
        <f t="shared" si="2300"/>
        <v>0.29513888888888906</v>
      </c>
      <c r="AS868" s="225">
        <f t="shared" si="2301"/>
        <v>7</v>
      </c>
      <c r="AT868" s="13">
        <f t="shared" si="2302"/>
        <v>5</v>
      </c>
      <c r="AU868" s="610">
        <v>1.4534722222222223</v>
      </c>
      <c r="AV868" s="226">
        <f t="shared" ref="AV868:AV873" si="2341">AU868-AQ868</f>
        <v>2.0833333333332149E-3</v>
      </c>
      <c r="AW868" s="13">
        <f t="shared" ref="AW868:AW873" si="2342">HOUR(AV868)</f>
        <v>0</v>
      </c>
      <c r="AX868" s="13">
        <f t="shared" ref="AX868:AX873" si="2343">MINUTE(AV868)</f>
        <v>3</v>
      </c>
      <c r="AY868" s="610">
        <v>1.5402777777777779</v>
      </c>
      <c r="AZ868" s="12">
        <f t="shared" si="2338"/>
        <v>8.680555555555558E-2</v>
      </c>
      <c r="BA868" s="225">
        <f t="shared" si="2339"/>
        <v>2</v>
      </c>
      <c r="BB868" s="225">
        <f t="shared" si="2340"/>
        <v>5</v>
      </c>
      <c r="BC868" s="610">
        <v>1.5402777777777779</v>
      </c>
      <c r="BD868" s="610">
        <v>1.5402777777777779</v>
      </c>
      <c r="BE868" s="12">
        <f t="shared" si="2224"/>
        <v>0</v>
      </c>
      <c r="BF868" s="13">
        <f t="shared" si="2225"/>
        <v>0</v>
      </c>
      <c r="BG868" s="13">
        <f t="shared" si="2226"/>
        <v>0</v>
      </c>
      <c r="BH868" s="610">
        <v>1.5402777777777779</v>
      </c>
      <c r="BI868" s="610">
        <v>1.5402777777777779</v>
      </c>
      <c r="BJ868" s="610"/>
      <c r="BK868" s="69">
        <f t="shared" si="2227"/>
        <v>0</v>
      </c>
      <c r="BL868" s="13">
        <f t="shared" si="2228"/>
        <v>0</v>
      </c>
      <c r="BM868" s="13">
        <f t="shared" si="2229"/>
        <v>0</v>
      </c>
      <c r="BN868" s="610">
        <v>1.5486111111111109</v>
      </c>
      <c r="BO868" s="12">
        <f t="shared" si="2217"/>
        <v>8.3333333333330817E-3</v>
      </c>
      <c r="BP868" s="225">
        <f t="shared" si="2218"/>
        <v>0</v>
      </c>
      <c r="BQ868" s="225">
        <f t="shared" si="2219"/>
        <v>12</v>
      </c>
      <c r="BR868" s="610">
        <v>1.5520833333333333</v>
      </c>
      <c r="BS868" s="12">
        <f t="shared" si="2168"/>
        <v>3.4722222222223209E-3</v>
      </c>
      <c r="BT868" s="225">
        <f t="shared" si="2169"/>
        <v>0</v>
      </c>
      <c r="BU868" s="225">
        <f t="shared" si="2170"/>
        <v>5</v>
      </c>
      <c r="BV868" s="610">
        <v>1.5520833333333333</v>
      </c>
      <c r="BW868" s="610">
        <v>1.5625</v>
      </c>
      <c r="BX868" s="12">
        <f t="shared" si="2240"/>
        <v>1.0416666666666741E-2</v>
      </c>
      <c r="BY868" s="13">
        <f t="shared" si="2241"/>
        <v>0</v>
      </c>
      <c r="BZ868" s="13">
        <f t="shared" si="2242"/>
        <v>15</v>
      </c>
      <c r="CA868" s="226">
        <f t="shared" ref="CA868:CA897" si="2344">BW868-P868</f>
        <v>0.61111111111111116</v>
      </c>
      <c r="CB868" s="13">
        <f t="shared" ref="CB868:CB897" si="2345">HOUR(CA868)</f>
        <v>14</v>
      </c>
      <c r="CC868" s="13">
        <f t="shared" ref="CC868:CC897" si="2346">MINUTE(CA868)</f>
        <v>40</v>
      </c>
      <c r="CD868" s="12">
        <f t="shared" ref="CD868:CD939" si="2347">AD868+AR868+BO868+BS868</f>
        <v>0.34513888888888888</v>
      </c>
      <c r="CE868" s="13">
        <f t="shared" ref="CE868:CE939" si="2348">HOUR(CD868)</f>
        <v>8</v>
      </c>
      <c r="CF868" s="13">
        <f t="shared" ref="CF868:CF939" si="2349">MINUTE(CD868)</f>
        <v>17</v>
      </c>
      <c r="CG868" s="12">
        <f t="shared" ref="CG868:CG889" si="2350">AI868</f>
        <v>4.1666666666666741E-2</v>
      </c>
      <c r="CH868" s="13">
        <f t="shared" ref="CH868:CH889" si="2351">HOUR(CG868)</f>
        <v>1</v>
      </c>
      <c r="CI868" s="13">
        <f t="shared" ref="CI868:CI889" si="2352">MINUTE(CG868)</f>
        <v>0</v>
      </c>
      <c r="CJ868" s="12">
        <f t="shared" si="2335"/>
        <v>8.680555555555558E-2</v>
      </c>
      <c r="CK868" s="13">
        <f t="shared" si="2336"/>
        <v>2</v>
      </c>
      <c r="CL868" s="13">
        <f t="shared" si="2337"/>
        <v>5</v>
      </c>
      <c r="CM868" s="62"/>
      <c r="CN868" s="62"/>
      <c r="CO868" s="62"/>
      <c r="CP868" s="12">
        <f t="shared" si="2222"/>
        <v>3.8194444444444468E-2</v>
      </c>
      <c r="CQ868" s="13">
        <f t="shared" si="2230"/>
        <v>0</v>
      </c>
      <c r="CR868" s="13">
        <f t="shared" si="2223"/>
        <v>55</v>
      </c>
      <c r="CS868" s="610">
        <v>0</v>
      </c>
      <c r="CT868" s="13">
        <f>HOUR(CS868)</f>
        <v>0</v>
      </c>
      <c r="CU868" s="13">
        <f>MINUTE(CS868)</f>
        <v>0</v>
      </c>
      <c r="CV868" s="610">
        <v>1.1111111111111112E-2</v>
      </c>
      <c r="CW868" s="13">
        <f t="shared" ref="CW868:CW873" si="2353">HOUR(CV868)</f>
        <v>0</v>
      </c>
      <c r="CX868" s="13">
        <f t="shared" ref="CX868:CX873" si="2354">MINUTE(CV868)</f>
        <v>16</v>
      </c>
      <c r="CY868" s="610">
        <v>0</v>
      </c>
      <c r="CZ868" s="13">
        <f t="shared" ref="CZ868:CZ879" si="2355">HOUR(CY868)</f>
        <v>0</v>
      </c>
      <c r="DA868" s="13">
        <f t="shared" ref="DA868:DA879" si="2356">MINUTE(CY868)</f>
        <v>0</v>
      </c>
      <c r="DB868" s="610">
        <v>0</v>
      </c>
      <c r="DC868" s="13">
        <f t="shared" si="2311"/>
        <v>0</v>
      </c>
      <c r="DD868" s="13">
        <f t="shared" si="2312"/>
        <v>0</v>
      </c>
      <c r="DE868" s="610">
        <v>0</v>
      </c>
      <c r="DF868" s="13">
        <f t="shared" si="2281"/>
        <v>0</v>
      </c>
      <c r="DG868" s="13">
        <f t="shared" si="2282"/>
        <v>0</v>
      </c>
      <c r="DH868" s="610">
        <v>3.7499999999999999E-2</v>
      </c>
      <c r="DI868" s="13">
        <f t="shared" si="2329"/>
        <v>0</v>
      </c>
      <c r="DJ868" s="13">
        <f t="shared" si="2330"/>
        <v>54</v>
      </c>
      <c r="DK868" s="610">
        <v>0</v>
      </c>
      <c r="DL868" s="35">
        <f t="shared" si="2238"/>
        <v>0</v>
      </c>
      <c r="DM868" s="35">
        <f t="shared" si="2239"/>
        <v>0</v>
      </c>
      <c r="DN868" s="66">
        <f t="shared" si="2251"/>
        <v>3074174.5460000015</v>
      </c>
      <c r="DO868" s="74">
        <f t="shared" si="2252"/>
        <v>49343</v>
      </c>
      <c r="DP868" s="66">
        <f t="shared" si="2253"/>
        <v>66.635263157894741</v>
      </c>
      <c r="DQ868" s="63">
        <f t="shared" si="2254"/>
        <v>62.302141053442263</v>
      </c>
      <c r="DR868" s="66" t="e">
        <f t="shared" si="2197"/>
        <v>#NUM!</v>
      </c>
      <c r="DS868" s="96" t="e">
        <f t="shared" si="2198"/>
        <v>#NUM!</v>
      </c>
      <c r="DT868" s="66" t="e">
        <f t="shared" si="2199"/>
        <v>#NUM!</v>
      </c>
      <c r="DU868" s="66" t="e">
        <f t="shared" si="2200"/>
        <v>#NUM!</v>
      </c>
      <c r="FJ868" s="3">
        <f t="shared" si="2313"/>
        <v>0.48263888888888884</v>
      </c>
      <c r="FK868" s="3">
        <f t="shared" si="2303"/>
        <v>0.15972222222222232</v>
      </c>
      <c r="FL868" s="3">
        <f t="shared" si="2314"/>
        <v>0.29513888888888906</v>
      </c>
    </row>
    <row r="869" spans="1:172">
      <c r="A869" s="604">
        <f t="shared" si="2315"/>
        <v>868</v>
      </c>
      <c r="B869" s="605">
        <f t="shared" si="2316"/>
        <v>20</v>
      </c>
      <c r="C869" s="606">
        <v>40945</v>
      </c>
      <c r="D869" s="607">
        <v>2</v>
      </c>
      <c r="E869" s="608" t="s">
        <v>1036</v>
      </c>
      <c r="F869" s="605">
        <v>1</v>
      </c>
      <c r="G869" s="609" t="s">
        <v>403</v>
      </c>
      <c r="H869" s="609" t="s">
        <v>394</v>
      </c>
      <c r="I869" s="609" t="s">
        <v>908</v>
      </c>
      <c r="J869" s="610">
        <v>0.11805555555555557</v>
      </c>
      <c r="K869" s="611">
        <v>3953.33</v>
      </c>
      <c r="L869" s="609" t="s">
        <v>34</v>
      </c>
      <c r="M869" s="605">
        <v>59</v>
      </c>
      <c r="N869" s="605">
        <v>0</v>
      </c>
      <c r="O869" s="609"/>
      <c r="P869" s="610">
        <v>0.11805555555555557</v>
      </c>
      <c r="Q869" s="610">
        <v>0.11805555555555557</v>
      </c>
      <c r="R869" s="12">
        <f t="shared" si="2292"/>
        <v>0</v>
      </c>
      <c r="S869" s="13">
        <f t="shared" si="2293"/>
        <v>0</v>
      </c>
      <c r="T869" s="13">
        <f t="shared" si="2294"/>
        <v>0</v>
      </c>
      <c r="U869" s="610">
        <v>1.1631944444444444</v>
      </c>
      <c r="V869" s="12">
        <f t="shared" si="2295"/>
        <v>1.0451388888888888</v>
      </c>
      <c r="W869" s="13">
        <f t="shared" si="2296"/>
        <v>1</v>
      </c>
      <c r="X869" s="225">
        <f t="shared" si="2297"/>
        <v>5</v>
      </c>
      <c r="Y869" s="610">
        <v>1.1701388888888888</v>
      </c>
      <c r="Z869" s="12">
        <f t="shared" si="2072"/>
        <v>6.9444444444444198E-3</v>
      </c>
      <c r="AA869" s="13">
        <f t="shared" si="2231"/>
        <v>0</v>
      </c>
      <c r="AB869" s="13">
        <f t="shared" si="2232"/>
        <v>10</v>
      </c>
      <c r="AC869" s="610">
        <v>1.2604166666666667</v>
      </c>
      <c r="AD869" s="12">
        <f t="shared" si="2317"/>
        <v>9.0277777777777901E-2</v>
      </c>
      <c r="AE869" s="13">
        <f t="shared" si="2318"/>
        <v>2</v>
      </c>
      <c r="AF869" s="13">
        <f t="shared" si="2319"/>
        <v>10</v>
      </c>
      <c r="AG869" s="610">
        <v>0.2638888888888889</v>
      </c>
      <c r="AH869" s="610">
        <v>0.31944444444444448</v>
      </c>
      <c r="AI869" s="12">
        <f t="shared" si="2162"/>
        <v>5.555555555555558E-2</v>
      </c>
      <c r="AJ869" s="225">
        <f t="shared" si="2260"/>
        <v>1</v>
      </c>
      <c r="AK869" s="225">
        <f t="shared" si="2261"/>
        <v>20</v>
      </c>
      <c r="AL869" s="610">
        <v>0.2638888888888889</v>
      </c>
      <c r="AM869" s="610">
        <v>0.31944444444444448</v>
      </c>
      <c r="AN869" s="12">
        <f t="shared" si="2233"/>
        <v>5.555555555555558E-2</v>
      </c>
      <c r="AO869" s="13">
        <f t="shared" si="2234"/>
        <v>1</v>
      </c>
      <c r="AP869" s="13">
        <f t="shared" si="2235"/>
        <v>20</v>
      </c>
      <c r="AQ869" s="610">
        <v>0.34375</v>
      </c>
      <c r="AR869" s="12">
        <f t="shared" si="2300"/>
        <v>2.4305555555555525E-2</v>
      </c>
      <c r="AS869" s="225">
        <f t="shared" si="2301"/>
        <v>0</v>
      </c>
      <c r="AT869" s="13">
        <f t="shared" si="2302"/>
        <v>35</v>
      </c>
      <c r="AU869" s="610">
        <v>0.34513888888888888</v>
      </c>
      <c r="AV869" s="226">
        <f t="shared" si="2341"/>
        <v>1.388888888888884E-3</v>
      </c>
      <c r="AW869" s="13">
        <f t="shared" si="2342"/>
        <v>0</v>
      </c>
      <c r="AX869" s="13">
        <f t="shared" si="2343"/>
        <v>2</v>
      </c>
      <c r="AY869" s="610">
        <v>0.42569444444444443</v>
      </c>
      <c r="AZ869" s="12">
        <f t="shared" si="2338"/>
        <v>8.0555555555555547E-2</v>
      </c>
      <c r="BA869" s="225">
        <f t="shared" si="2339"/>
        <v>1</v>
      </c>
      <c r="BB869" s="225">
        <f t="shared" si="2340"/>
        <v>56</v>
      </c>
      <c r="BC869" s="610">
        <v>0.42569444444444443</v>
      </c>
      <c r="BD869" s="610">
        <v>0.42569444444444443</v>
      </c>
      <c r="BE869" s="12">
        <f t="shared" si="2224"/>
        <v>0</v>
      </c>
      <c r="BF869" s="13">
        <f t="shared" si="2225"/>
        <v>0</v>
      </c>
      <c r="BG869" s="13">
        <f t="shared" si="2226"/>
        <v>0</v>
      </c>
      <c r="BH869" s="610">
        <v>0.42569444444444443</v>
      </c>
      <c r="BI869" s="610">
        <v>0.42569444444444443</v>
      </c>
      <c r="BJ869" s="610"/>
      <c r="BK869" s="69">
        <f t="shared" si="2227"/>
        <v>0</v>
      </c>
      <c r="BL869" s="13">
        <f t="shared" si="2228"/>
        <v>0</v>
      </c>
      <c r="BM869" s="13">
        <f t="shared" si="2229"/>
        <v>0</v>
      </c>
      <c r="BN869" s="610">
        <v>0.43402777777777773</v>
      </c>
      <c r="BO869" s="12">
        <f t="shared" si="2217"/>
        <v>8.3333333333333037E-3</v>
      </c>
      <c r="BP869" s="225">
        <f t="shared" si="2218"/>
        <v>0</v>
      </c>
      <c r="BQ869" s="225">
        <f t="shared" si="2219"/>
        <v>12</v>
      </c>
      <c r="BR869" s="610">
        <v>0.4375</v>
      </c>
      <c r="BS869" s="12">
        <f t="shared" si="2168"/>
        <v>3.4722222222222654E-3</v>
      </c>
      <c r="BT869" s="225">
        <f t="shared" si="2169"/>
        <v>0</v>
      </c>
      <c r="BU869" s="225">
        <f t="shared" si="2170"/>
        <v>5</v>
      </c>
      <c r="BV869" s="610">
        <v>0.4375</v>
      </c>
      <c r="BW869" s="610">
        <v>0.44791666666666669</v>
      </c>
      <c r="BX869" s="12">
        <f t="shared" si="2240"/>
        <v>1.0416666666666685E-2</v>
      </c>
      <c r="BY869" s="13">
        <f t="shared" si="2241"/>
        <v>0</v>
      </c>
      <c r="BZ869" s="13">
        <f t="shared" si="2242"/>
        <v>15</v>
      </c>
      <c r="CA869" s="226">
        <f t="shared" si="2344"/>
        <v>0.3298611111111111</v>
      </c>
      <c r="CB869" s="13">
        <f t="shared" si="2345"/>
        <v>7</v>
      </c>
      <c r="CC869" s="13">
        <f t="shared" si="2346"/>
        <v>55</v>
      </c>
      <c r="CD869" s="12">
        <f t="shared" si="2347"/>
        <v>0.12638888888888899</v>
      </c>
      <c r="CE869" s="13">
        <f t="shared" si="2348"/>
        <v>3</v>
      </c>
      <c r="CF869" s="13">
        <f t="shared" si="2349"/>
        <v>2</v>
      </c>
      <c r="CG869" s="12">
        <f t="shared" si="2350"/>
        <v>5.555555555555558E-2</v>
      </c>
      <c r="CH869" s="13">
        <f t="shared" si="2351"/>
        <v>1</v>
      </c>
      <c r="CI869" s="13">
        <f t="shared" si="2352"/>
        <v>20</v>
      </c>
      <c r="CJ869" s="12">
        <f t="shared" si="2335"/>
        <v>8.0555555555555547E-2</v>
      </c>
      <c r="CK869" s="13">
        <f t="shared" si="2336"/>
        <v>1</v>
      </c>
      <c r="CL869" s="13">
        <f t="shared" si="2337"/>
        <v>56</v>
      </c>
      <c r="CM869" s="62"/>
      <c r="CN869" s="62"/>
      <c r="CO869" s="62"/>
      <c r="CP869" s="12">
        <f t="shared" si="2222"/>
        <v>4.2361111111111106E-2</v>
      </c>
      <c r="CQ869" s="13">
        <f t="shared" si="2230"/>
        <v>1</v>
      </c>
      <c r="CR869" s="13">
        <f t="shared" si="2223"/>
        <v>1</v>
      </c>
      <c r="CS869" s="610">
        <v>0</v>
      </c>
      <c r="CT869" s="13">
        <f>HOUR(CS869)</f>
        <v>0</v>
      </c>
      <c r="CU869" s="13">
        <f>MINUTE(CS869)</f>
        <v>0</v>
      </c>
      <c r="CV869" s="610">
        <v>0</v>
      </c>
      <c r="CW869" s="13">
        <f t="shared" si="2353"/>
        <v>0</v>
      </c>
      <c r="CX869" s="13">
        <f t="shared" si="2354"/>
        <v>0</v>
      </c>
      <c r="CY869" s="610">
        <v>0</v>
      </c>
      <c r="CZ869" s="13">
        <f t="shared" si="2355"/>
        <v>0</v>
      </c>
      <c r="DA869" s="13">
        <f t="shared" si="2356"/>
        <v>0</v>
      </c>
      <c r="DB869" s="610">
        <v>0</v>
      </c>
      <c r="DC869" s="13">
        <f t="shared" si="2311"/>
        <v>0</v>
      </c>
      <c r="DD869" s="13">
        <f t="shared" si="2312"/>
        <v>0</v>
      </c>
      <c r="DE869" s="610">
        <v>0</v>
      </c>
      <c r="DF869" s="13">
        <f t="shared" si="2281"/>
        <v>0</v>
      </c>
      <c r="DG869" s="13">
        <f t="shared" si="2282"/>
        <v>0</v>
      </c>
      <c r="DH869" s="610">
        <v>3.8194444444444441E-2</v>
      </c>
      <c r="DI869" s="13">
        <f t="shared" si="2329"/>
        <v>0</v>
      </c>
      <c r="DJ869" s="13">
        <f t="shared" si="2330"/>
        <v>55</v>
      </c>
      <c r="DK869" s="610">
        <v>0</v>
      </c>
      <c r="DL869" s="35">
        <f t="shared" si="2238"/>
        <v>0</v>
      </c>
      <c r="DM869" s="35">
        <f t="shared" si="2239"/>
        <v>0</v>
      </c>
      <c r="DN869" s="66">
        <f t="shared" si="2251"/>
        <v>3078127.8760000016</v>
      </c>
      <c r="DO869" s="74">
        <f t="shared" si="2252"/>
        <v>49402</v>
      </c>
      <c r="DP869" s="66">
        <f t="shared" si="2253"/>
        <v>67.00559322033898</v>
      </c>
      <c r="DQ869" s="63">
        <f t="shared" si="2254"/>
        <v>62.307758309380219</v>
      </c>
      <c r="DR869" s="66" t="e">
        <f t="shared" ref="DR869:DR932" si="2357">DR868+CE869</f>
        <v>#NUM!</v>
      </c>
      <c r="DS869" s="96" t="e">
        <f t="shared" ref="DS869:DS932" si="2358">DS868+CF869</f>
        <v>#NUM!</v>
      </c>
      <c r="DT869" s="66" t="e">
        <f t="shared" ref="DT869:DT932" si="2359">DS869/60</f>
        <v>#NUM!</v>
      </c>
      <c r="DU869" s="66" t="e">
        <f t="shared" ref="DU869:DU932" si="2360">DR869+DT869</f>
        <v>#NUM!</v>
      </c>
      <c r="FJ869" s="3">
        <f t="shared" si="2313"/>
        <v>0.19374999999999998</v>
      </c>
      <c r="FK869" s="3">
        <f t="shared" si="2303"/>
        <v>1.1423611111111112</v>
      </c>
      <c r="FL869" s="3">
        <f t="shared" si="2314"/>
        <v>2.4305555555555525E-2</v>
      </c>
    </row>
    <row r="870" spans="1:172">
      <c r="A870" s="604">
        <f t="shared" si="2315"/>
        <v>869</v>
      </c>
      <c r="B870" s="605">
        <f t="shared" si="2316"/>
        <v>21</v>
      </c>
      <c r="C870" s="606">
        <v>40945</v>
      </c>
      <c r="D870" s="607">
        <v>2</v>
      </c>
      <c r="E870" s="608" t="s">
        <v>1014</v>
      </c>
      <c r="F870" s="605">
        <v>4</v>
      </c>
      <c r="G870" s="609" t="s">
        <v>696</v>
      </c>
      <c r="H870" s="609" t="s">
        <v>413</v>
      </c>
      <c r="I870" s="609" t="s">
        <v>934</v>
      </c>
      <c r="J870" s="610">
        <v>0.64583333333333337</v>
      </c>
      <c r="K870" s="611">
        <v>3403.81</v>
      </c>
      <c r="L870" s="609" t="s">
        <v>33</v>
      </c>
      <c r="M870" s="605">
        <v>56</v>
      </c>
      <c r="N870" s="605">
        <v>3</v>
      </c>
      <c r="O870" s="609"/>
      <c r="P870" s="610">
        <v>0.64583333333333337</v>
      </c>
      <c r="Q870" s="610">
        <v>0.64583333333333337</v>
      </c>
      <c r="R870" s="12">
        <f t="shared" si="2292"/>
        <v>0</v>
      </c>
      <c r="S870" s="13">
        <f t="shared" si="2293"/>
        <v>0</v>
      </c>
      <c r="T870" s="13">
        <f t="shared" si="2294"/>
        <v>0</v>
      </c>
      <c r="U870" s="610">
        <v>0.64930555555555558</v>
      </c>
      <c r="V870" s="12">
        <f t="shared" si="2295"/>
        <v>3.4722222222222099E-3</v>
      </c>
      <c r="W870" s="13">
        <f t="shared" si="2296"/>
        <v>0</v>
      </c>
      <c r="X870" s="225">
        <f t="shared" si="2297"/>
        <v>5</v>
      </c>
      <c r="Y870" s="610">
        <v>0.65625</v>
      </c>
      <c r="Z870" s="12">
        <f t="shared" si="2072"/>
        <v>6.9444444444444198E-3</v>
      </c>
      <c r="AA870" s="13">
        <f t="shared" si="2231"/>
        <v>0</v>
      </c>
      <c r="AB870" s="13">
        <f t="shared" si="2232"/>
        <v>10</v>
      </c>
      <c r="AC870" s="610">
        <v>0.6875</v>
      </c>
      <c r="AD870" s="12">
        <f t="shared" si="2317"/>
        <v>3.125E-2</v>
      </c>
      <c r="AE870" s="13">
        <f t="shared" si="2318"/>
        <v>0</v>
      </c>
      <c r="AF870" s="13">
        <f t="shared" si="2319"/>
        <v>45</v>
      </c>
      <c r="AG870" s="610">
        <v>0.6875</v>
      </c>
      <c r="AH870" s="610">
        <v>0.6875</v>
      </c>
      <c r="AI870" s="12">
        <f t="shared" si="2162"/>
        <v>0</v>
      </c>
      <c r="AJ870" s="225">
        <f t="shared" si="2260"/>
        <v>0</v>
      </c>
      <c r="AK870" s="225">
        <f t="shared" si="2261"/>
        <v>0</v>
      </c>
      <c r="AL870" s="610">
        <v>0.6875</v>
      </c>
      <c r="AM870" s="610">
        <v>0.6875</v>
      </c>
      <c r="AN870" s="12">
        <f t="shared" si="2233"/>
        <v>0</v>
      </c>
      <c r="AO870" s="13">
        <f t="shared" si="2234"/>
        <v>0</v>
      </c>
      <c r="AP870" s="13">
        <f t="shared" si="2235"/>
        <v>0</v>
      </c>
      <c r="AQ870" s="610">
        <v>0.73402777777777783</v>
      </c>
      <c r="AR870" s="12">
        <f t="shared" si="2300"/>
        <v>4.6527777777777835E-2</v>
      </c>
      <c r="AS870" s="225">
        <f t="shared" si="2301"/>
        <v>1</v>
      </c>
      <c r="AT870" s="13">
        <f t="shared" si="2302"/>
        <v>7</v>
      </c>
      <c r="AU870" s="610">
        <v>0.73402777777777783</v>
      </c>
      <c r="AV870" s="226">
        <f t="shared" si="2341"/>
        <v>0</v>
      </c>
      <c r="AW870" s="13">
        <f t="shared" si="2342"/>
        <v>0</v>
      </c>
      <c r="AX870" s="13">
        <f t="shared" si="2343"/>
        <v>0</v>
      </c>
      <c r="AY870" s="610">
        <v>0.80347222222222225</v>
      </c>
      <c r="AZ870" s="12">
        <f t="shared" si="2338"/>
        <v>6.944444444444442E-2</v>
      </c>
      <c r="BA870" s="225">
        <f t="shared" si="2339"/>
        <v>1</v>
      </c>
      <c r="BB870" s="225">
        <f t="shared" si="2340"/>
        <v>40</v>
      </c>
      <c r="BC870" s="610">
        <v>0.80347222222222225</v>
      </c>
      <c r="BD870" s="610">
        <v>0.80347222222222225</v>
      </c>
      <c r="BE870" s="12">
        <f t="shared" si="2224"/>
        <v>0</v>
      </c>
      <c r="BF870" s="13">
        <f t="shared" si="2225"/>
        <v>0</v>
      </c>
      <c r="BG870" s="13">
        <f t="shared" si="2226"/>
        <v>0</v>
      </c>
      <c r="BH870" s="610">
        <v>0.80347222222222225</v>
      </c>
      <c r="BI870" s="610">
        <v>0.80347222222222225</v>
      </c>
      <c r="BJ870" s="610"/>
      <c r="BK870" s="69">
        <f t="shared" si="2227"/>
        <v>0</v>
      </c>
      <c r="BL870" s="13">
        <f t="shared" si="2228"/>
        <v>0</v>
      </c>
      <c r="BM870" s="13">
        <f t="shared" si="2229"/>
        <v>0</v>
      </c>
      <c r="BN870" s="610">
        <v>0.80902777777777779</v>
      </c>
      <c r="BO870" s="12">
        <f t="shared" si="2217"/>
        <v>5.5555555555555358E-3</v>
      </c>
      <c r="BP870" s="225">
        <f t="shared" si="2218"/>
        <v>0</v>
      </c>
      <c r="BQ870" s="225">
        <f t="shared" si="2219"/>
        <v>8</v>
      </c>
      <c r="BR870" s="610">
        <v>0.81111111111111101</v>
      </c>
      <c r="BS870" s="12">
        <f t="shared" si="2168"/>
        <v>2.0833333333332149E-3</v>
      </c>
      <c r="BT870" s="225">
        <f t="shared" si="2169"/>
        <v>0</v>
      </c>
      <c r="BU870" s="225">
        <f t="shared" si="2170"/>
        <v>3</v>
      </c>
      <c r="BV870" s="610">
        <v>0.81111111111111101</v>
      </c>
      <c r="BW870" s="610">
        <v>0.8125</v>
      </c>
      <c r="BX870" s="12">
        <f t="shared" si="2240"/>
        <v>1.388888888888995E-3</v>
      </c>
      <c r="BY870" s="13">
        <f t="shared" si="2241"/>
        <v>0</v>
      </c>
      <c r="BZ870" s="13">
        <f t="shared" si="2242"/>
        <v>2</v>
      </c>
      <c r="CA870" s="226">
        <f t="shared" si="2344"/>
        <v>0.16666666666666663</v>
      </c>
      <c r="CB870" s="13">
        <f t="shared" si="2345"/>
        <v>4</v>
      </c>
      <c r="CC870" s="13">
        <f t="shared" si="2346"/>
        <v>0</v>
      </c>
      <c r="CD870" s="12">
        <f t="shared" si="2347"/>
        <v>8.5416666666666585E-2</v>
      </c>
      <c r="CE870" s="13">
        <f t="shared" si="2348"/>
        <v>2</v>
      </c>
      <c r="CF870" s="13">
        <f t="shared" si="2349"/>
        <v>3</v>
      </c>
      <c r="CG870" s="12">
        <f t="shared" si="2350"/>
        <v>0</v>
      </c>
      <c r="CH870" s="13">
        <f t="shared" si="2351"/>
        <v>0</v>
      </c>
      <c r="CI870" s="13">
        <f t="shared" si="2352"/>
        <v>0</v>
      </c>
      <c r="CJ870" s="12">
        <f t="shared" si="2335"/>
        <v>6.944444444444442E-2</v>
      </c>
      <c r="CK870" s="13">
        <f t="shared" si="2336"/>
        <v>1</v>
      </c>
      <c r="CL870" s="13">
        <f t="shared" si="2337"/>
        <v>40</v>
      </c>
      <c r="CM870" s="62"/>
      <c r="CN870" s="62"/>
      <c r="CO870" s="62"/>
      <c r="CP870" s="12">
        <f t="shared" si="2222"/>
        <v>5.2083333333333308E-2</v>
      </c>
      <c r="CQ870" s="13">
        <f t="shared" si="2230"/>
        <v>1</v>
      </c>
      <c r="CR870" s="13">
        <f t="shared" si="2223"/>
        <v>15</v>
      </c>
      <c r="CS870" s="610">
        <v>0</v>
      </c>
      <c r="CT870" s="13">
        <f>HOUR(CS870)</f>
        <v>0</v>
      </c>
      <c r="CU870" s="13">
        <f>MINUTE(CS870)</f>
        <v>0</v>
      </c>
      <c r="CV870" s="610">
        <v>0</v>
      </c>
      <c r="CW870" s="13">
        <f t="shared" si="2353"/>
        <v>0</v>
      </c>
      <c r="CX870" s="13">
        <f t="shared" si="2354"/>
        <v>0</v>
      </c>
      <c r="CY870" s="610">
        <v>0</v>
      </c>
      <c r="CZ870" s="13">
        <f t="shared" si="2355"/>
        <v>0</v>
      </c>
      <c r="DA870" s="13">
        <f t="shared" si="2356"/>
        <v>0</v>
      </c>
      <c r="DB870" s="610">
        <v>0</v>
      </c>
      <c r="DC870" s="13">
        <f t="shared" si="2311"/>
        <v>0</v>
      </c>
      <c r="DD870" s="13">
        <f t="shared" si="2312"/>
        <v>0</v>
      </c>
      <c r="DE870" s="610">
        <v>0</v>
      </c>
      <c r="DF870" s="13">
        <f t="shared" si="2281"/>
        <v>0</v>
      </c>
      <c r="DG870" s="13">
        <f t="shared" si="2282"/>
        <v>0</v>
      </c>
      <c r="DH870" s="610">
        <v>1.7361111111111112E-2</v>
      </c>
      <c r="DI870" s="13">
        <f t="shared" si="2329"/>
        <v>0</v>
      </c>
      <c r="DJ870" s="13">
        <f t="shared" si="2330"/>
        <v>25</v>
      </c>
      <c r="DK870" s="610">
        <v>0</v>
      </c>
      <c r="DL870" s="35">
        <f t="shared" si="2238"/>
        <v>0</v>
      </c>
      <c r="DM870" s="35">
        <f t="shared" si="2239"/>
        <v>0</v>
      </c>
      <c r="DN870" s="66">
        <f t="shared" si="2251"/>
        <v>3081531.6860000016</v>
      </c>
      <c r="DO870" s="74">
        <f t="shared" si="2252"/>
        <v>49458</v>
      </c>
      <c r="DP870" s="66">
        <f t="shared" si="2253"/>
        <v>60.782321428571429</v>
      </c>
      <c r="DQ870" s="63">
        <f t="shared" si="2254"/>
        <v>62.306031097092514</v>
      </c>
      <c r="DR870" s="66" t="e">
        <f t="shared" si="2357"/>
        <v>#NUM!</v>
      </c>
      <c r="DS870" s="96" t="e">
        <f t="shared" si="2358"/>
        <v>#NUM!</v>
      </c>
      <c r="DT870" s="66" t="e">
        <f t="shared" si="2359"/>
        <v>#NUM!</v>
      </c>
      <c r="DU870" s="66" t="e">
        <f t="shared" si="2360"/>
        <v>#NUM!</v>
      </c>
      <c r="FJ870" s="3">
        <f t="shared" si="2313"/>
        <v>9.722222222222221E-2</v>
      </c>
      <c r="FK870" s="3">
        <f t="shared" si="2303"/>
        <v>4.166666666666663E-2</v>
      </c>
      <c r="FL870" s="3">
        <f t="shared" si="2314"/>
        <v>4.6527777777777835E-2</v>
      </c>
    </row>
    <row r="871" spans="1:172" ht="30">
      <c r="A871" s="604">
        <f t="shared" si="2315"/>
        <v>870</v>
      </c>
      <c r="B871" s="605">
        <f t="shared" si="2316"/>
        <v>22</v>
      </c>
      <c r="C871" s="606">
        <v>40945</v>
      </c>
      <c r="D871" s="607">
        <v>2</v>
      </c>
      <c r="E871" s="608" t="s">
        <v>1006</v>
      </c>
      <c r="F871" s="605">
        <v>3</v>
      </c>
      <c r="G871" s="609" t="s">
        <v>445</v>
      </c>
      <c r="H871" s="609" t="s">
        <v>1025</v>
      </c>
      <c r="I871" s="609" t="s">
        <v>896</v>
      </c>
      <c r="J871" s="610">
        <v>0.79166666666666663</v>
      </c>
      <c r="K871" s="611">
        <v>3535.98</v>
      </c>
      <c r="L871" s="609" t="s">
        <v>34</v>
      </c>
      <c r="M871" s="605">
        <v>57</v>
      </c>
      <c r="N871" s="605">
        <v>2</v>
      </c>
      <c r="O871" s="609"/>
      <c r="P871" s="610">
        <v>0.79166666666666663</v>
      </c>
      <c r="Q871" s="610">
        <v>0.79166666666666663</v>
      </c>
      <c r="R871" s="12">
        <f t="shared" si="2292"/>
        <v>0</v>
      </c>
      <c r="S871" s="13">
        <f t="shared" si="2293"/>
        <v>0</v>
      </c>
      <c r="T871" s="13">
        <f t="shared" si="2294"/>
        <v>0</v>
      </c>
      <c r="U871" s="610">
        <v>0.79513888888888884</v>
      </c>
      <c r="V871" s="12">
        <f t="shared" si="2295"/>
        <v>3.4722222222222099E-3</v>
      </c>
      <c r="W871" s="13">
        <f t="shared" si="2296"/>
        <v>0</v>
      </c>
      <c r="X871" s="225">
        <f t="shared" si="2297"/>
        <v>5</v>
      </c>
      <c r="Y871" s="610">
        <v>0.8125</v>
      </c>
      <c r="Z871" s="12">
        <f t="shared" si="2072"/>
        <v>1.736111111111116E-2</v>
      </c>
      <c r="AA871" s="13">
        <f t="shared" si="2231"/>
        <v>0</v>
      </c>
      <c r="AB871" s="13">
        <f t="shared" si="2232"/>
        <v>25</v>
      </c>
      <c r="AC871" s="610">
        <v>0.85416666666666663</v>
      </c>
      <c r="AD871" s="12">
        <f t="shared" si="2317"/>
        <v>4.166666666666663E-2</v>
      </c>
      <c r="AE871" s="13">
        <f t="shared" si="2318"/>
        <v>1</v>
      </c>
      <c r="AF871" s="13">
        <f t="shared" si="2319"/>
        <v>0</v>
      </c>
      <c r="AG871" s="610">
        <v>0.85416666666666663</v>
      </c>
      <c r="AH871" s="610">
        <v>0.89583333333333337</v>
      </c>
      <c r="AI871" s="12">
        <f t="shared" si="2162"/>
        <v>4.1666666666666741E-2</v>
      </c>
      <c r="AJ871" s="225">
        <f t="shared" si="2260"/>
        <v>1</v>
      </c>
      <c r="AK871" s="225">
        <f t="shared" si="2261"/>
        <v>0</v>
      </c>
      <c r="AL871" s="610">
        <v>0.85416666666666663</v>
      </c>
      <c r="AM871" s="610">
        <v>0.89583333333333337</v>
      </c>
      <c r="AN871" s="12">
        <f t="shared" si="2233"/>
        <v>4.1666666666666741E-2</v>
      </c>
      <c r="AO871" s="13">
        <f t="shared" si="2234"/>
        <v>1</v>
      </c>
      <c r="AP871" s="13">
        <f t="shared" si="2235"/>
        <v>0</v>
      </c>
      <c r="AQ871" s="610">
        <v>0.89513888888888893</v>
      </c>
      <c r="AR871" s="12">
        <f t="shared" si="2300"/>
        <v>-6.9444444444444198E-4</v>
      </c>
      <c r="AS871" s="225" t="e">
        <f t="shared" si="2301"/>
        <v>#NUM!</v>
      </c>
      <c r="AT871" s="13" t="e">
        <f t="shared" si="2302"/>
        <v>#NUM!</v>
      </c>
      <c r="AU871" s="610">
        <v>0.89513888888888893</v>
      </c>
      <c r="AV871" s="226">
        <f t="shared" si="2341"/>
        <v>0</v>
      </c>
      <c r="AW871" s="13">
        <f t="shared" si="2342"/>
        <v>0</v>
      </c>
      <c r="AX871" s="13">
        <f t="shared" si="2343"/>
        <v>0</v>
      </c>
      <c r="AY871" s="610">
        <v>0.96388888888888891</v>
      </c>
      <c r="AZ871" s="12">
        <f t="shared" si="2338"/>
        <v>6.8749999999999978E-2</v>
      </c>
      <c r="BA871" s="225">
        <f t="shared" si="2339"/>
        <v>1</v>
      </c>
      <c r="BB871" s="225">
        <f t="shared" si="2340"/>
        <v>39</v>
      </c>
      <c r="BC871" s="610">
        <v>0.96388888888888891</v>
      </c>
      <c r="BD871" s="610">
        <v>0.96388888888888891</v>
      </c>
      <c r="BE871" s="12">
        <f t="shared" si="2224"/>
        <v>0</v>
      </c>
      <c r="BF871" s="13">
        <f t="shared" si="2225"/>
        <v>0</v>
      </c>
      <c r="BG871" s="13">
        <f t="shared" si="2226"/>
        <v>0</v>
      </c>
      <c r="BH871" s="610">
        <v>0.96388888888888891</v>
      </c>
      <c r="BI871" s="610">
        <v>0.96388888888888891</v>
      </c>
      <c r="BJ871" s="610"/>
      <c r="BK871" s="69">
        <f t="shared" si="2227"/>
        <v>0</v>
      </c>
      <c r="BL871" s="13">
        <f t="shared" si="2228"/>
        <v>0</v>
      </c>
      <c r="BM871" s="13">
        <f t="shared" si="2229"/>
        <v>0</v>
      </c>
      <c r="BN871" s="610">
        <v>0.97222222222222221</v>
      </c>
      <c r="BO871" s="12">
        <f t="shared" si="2217"/>
        <v>8.3333333333333037E-3</v>
      </c>
      <c r="BP871" s="225">
        <f t="shared" si="2218"/>
        <v>0</v>
      </c>
      <c r="BQ871" s="225">
        <f t="shared" si="2219"/>
        <v>12</v>
      </c>
      <c r="BR871" s="610">
        <v>0.97569444444444453</v>
      </c>
      <c r="BS871" s="12">
        <f t="shared" si="2168"/>
        <v>3.4722222222223209E-3</v>
      </c>
      <c r="BT871" s="225">
        <f t="shared" si="2169"/>
        <v>0</v>
      </c>
      <c r="BU871" s="225">
        <f t="shared" si="2170"/>
        <v>5</v>
      </c>
      <c r="BV871" s="610">
        <v>0.97569444444444453</v>
      </c>
      <c r="BW871" s="610">
        <v>0.97916666666666663</v>
      </c>
      <c r="BX871" s="12">
        <f t="shared" si="2240"/>
        <v>3.4722222222220989E-3</v>
      </c>
      <c r="BY871" s="13">
        <f t="shared" si="2241"/>
        <v>0</v>
      </c>
      <c r="BZ871" s="13">
        <f t="shared" si="2242"/>
        <v>5</v>
      </c>
      <c r="CA871" s="226">
        <f t="shared" si="2344"/>
        <v>0.1875</v>
      </c>
      <c r="CB871" s="13">
        <f t="shared" si="2345"/>
        <v>4</v>
      </c>
      <c r="CC871" s="13">
        <f t="shared" si="2346"/>
        <v>30</v>
      </c>
      <c r="CD871" s="12">
        <f t="shared" si="2347"/>
        <v>5.2777777777777812E-2</v>
      </c>
      <c r="CE871" s="13">
        <f t="shared" si="2348"/>
        <v>1</v>
      </c>
      <c r="CF871" s="13">
        <f t="shared" si="2349"/>
        <v>16</v>
      </c>
      <c r="CG871" s="12">
        <f t="shared" si="2350"/>
        <v>4.1666666666666741E-2</v>
      </c>
      <c r="CH871" s="13">
        <f t="shared" si="2351"/>
        <v>1</v>
      </c>
      <c r="CI871" s="13">
        <f t="shared" si="2352"/>
        <v>0</v>
      </c>
      <c r="CJ871" s="12">
        <f t="shared" si="2335"/>
        <v>6.8749999999999978E-2</v>
      </c>
      <c r="CK871" s="13">
        <f t="shared" si="2336"/>
        <v>1</v>
      </c>
      <c r="CL871" s="13">
        <f t="shared" si="2337"/>
        <v>39</v>
      </c>
      <c r="CM871" s="62"/>
      <c r="CN871" s="62"/>
      <c r="CO871" s="62"/>
      <c r="CP871" s="12">
        <f t="shared" si="2222"/>
        <v>5.6249999999999981E-2</v>
      </c>
      <c r="CQ871" s="13">
        <f t="shared" si="2230"/>
        <v>1</v>
      </c>
      <c r="CR871" s="13">
        <f t="shared" si="2223"/>
        <v>21</v>
      </c>
      <c r="CS871" s="610">
        <v>0</v>
      </c>
      <c r="CT871" s="13">
        <f>HOUR(CS871)</f>
        <v>0</v>
      </c>
      <c r="CU871" s="13">
        <f>MINUTE(CS871)</f>
        <v>0</v>
      </c>
      <c r="CV871" s="610">
        <v>0</v>
      </c>
      <c r="CW871" s="13">
        <f t="shared" si="2353"/>
        <v>0</v>
      </c>
      <c r="CX871" s="13">
        <f t="shared" si="2354"/>
        <v>0</v>
      </c>
      <c r="CY871" s="610">
        <v>0</v>
      </c>
      <c r="CZ871" s="13">
        <f t="shared" si="2355"/>
        <v>0</v>
      </c>
      <c r="DA871" s="13">
        <f t="shared" si="2356"/>
        <v>0</v>
      </c>
      <c r="DB871" s="610">
        <v>0</v>
      </c>
      <c r="DC871" s="13">
        <f t="shared" si="2311"/>
        <v>0</v>
      </c>
      <c r="DD871" s="13">
        <f t="shared" si="2312"/>
        <v>0</v>
      </c>
      <c r="DE871" s="610">
        <v>0</v>
      </c>
      <c r="DF871" s="13">
        <f t="shared" si="2281"/>
        <v>0</v>
      </c>
      <c r="DG871" s="13">
        <f t="shared" si="2282"/>
        <v>0</v>
      </c>
      <c r="DH871" s="610">
        <v>1.2499999999999999E-2</v>
      </c>
      <c r="DI871" s="13">
        <f t="shared" si="2329"/>
        <v>0</v>
      </c>
      <c r="DJ871" s="13">
        <f t="shared" si="2330"/>
        <v>18</v>
      </c>
      <c r="DK871" s="610">
        <v>0</v>
      </c>
      <c r="DL871" s="35">
        <f t="shared" si="2238"/>
        <v>0</v>
      </c>
      <c r="DM871" s="35">
        <f t="shared" si="2239"/>
        <v>0</v>
      </c>
      <c r="DN871" s="66">
        <f t="shared" si="2251"/>
        <v>3085067.6660000016</v>
      </c>
      <c r="DO871" s="74">
        <f t="shared" si="2252"/>
        <v>49515</v>
      </c>
      <c r="DP871" s="66">
        <f t="shared" si="2253"/>
        <v>62.034736842105261</v>
      </c>
      <c r="DQ871" s="63">
        <f t="shared" si="2254"/>
        <v>62.305718792285198</v>
      </c>
      <c r="DR871" s="66" t="e">
        <f t="shared" si="2357"/>
        <v>#NUM!</v>
      </c>
      <c r="DS871" s="96" t="e">
        <f t="shared" si="2358"/>
        <v>#NUM!</v>
      </c>
      <c r="DT871" s="66" t="e">
        <f t="shared" si="2359"/>
        <v>#NUM!</v>
      </c>
      <c r="DU871" s="66" t="e">
        <f t="shared" si="2360"/>
        <v>#NUM!</v>
      </c>
      <c r="FJ871" s="3">
        <f t="shared" si="2313"/>
        <v>7.7083333333333282E-2</v>
      </c>
      <c r="FK871" s="3">
        <f t="shared" si="2303"/>
        <v>6.25E-2</v>
      </c>
      <c r="FL871" s="3">
        <f t="shared" si="2314"/>
        <v>-6.9444444444444198E-4</v>
      </c>
    </row>
    <row r="872" spans="1:172">
      <c r="A872" s="604">
        <f t="shared" si="2315"/>
        <v>871</v>
      </c>
      <c r="B872" s="605">
        <f t="shared" si="2316"/>
        <v>23</v>
      </c>
      <c r="C872" s="606">
        <v>40945</v>
      </c>
      <c r="D872" s="607">
        <v>2</v>
      </c>
      <c r="E872" s="608" t="s">
        <v>1037</v>
      </c>
      <c r="F872" s="605">
        <v>1</v>
      </c>
      <c r="G872" s="609" t="s">
        <v>823</v>
      </c>
      <c r="H872" s="609" t="s">
        <v>413</v>
      </c>
      <c r="I872" s="609" t="s">
        <v>873</v>
      </c>
      <c r="J872" s="610">
        <v>0.86805555555555547</v>
      </c>
      <c r="K872" s="611">
        <v>3604.37</v>
      </c>
      <c r="L872" s="609" t="s">
        <v>34</v>
      </c>
      <c r="M872" s="605">
        <v>59</v>
      </c>
      <c r="N872" s="605">
        <v>0</v>
      </c>
      <c r="O872" s="609"/>
      <c r="P872" s="610">
        <v>0.86805555555555547</v>
      </c>
      <c r="Q872" s="610">
        <v>0.86805555555555547</v>
      </c>
      <c r="R872" s="12">
        <f t="shared" si="2292"/>
        <v>0</v>
      </c>
      <c r="S872" s="13">
        <f t="shared" si="2293"/>
        <v>0</v>
      </c>
      <c r="T872" s="13">
        <f t="shared" si="2294"/>
        <v>0</v>
      </c>
      <c r="U872" s="610">
        <v>0.875</v>
      </c>
      <c r="V872" s="12">
        <f t="shared" si="2295"/>
        <v>6.9444444444445308E-3</v>
      </c>
      <c r="W872" s="13">
        <f t="shared" si="2296"/>
        <v>0</v>
      </c>
      <c r="X872" s="225">
        <f t="shared" si="2297"/>
        <v>10</v>
      </c>
      <c r="Y872" s="610">
        <v>0.90972222222222221</v>
      </c>
      <c r="Z872" s="12">
        <f t="shared" si="2072"/>
        <v>3.472222222222221E-2</v>
      </c>
      <c r="AA872" s="13">
        <f t="shared" si="2231"/>
        <v>0</v>
      </c>
      <c r="AB872" s="13">
        <f t="shared" si="2232"/>
        <v>50</v>
      </c>
      <c r="AC872" s="610">
        <v>1.0104166666666667</v>
      </c>
      <c r="AD872" s="12">
        <f t="shared" si="2317"/>
        <v>0.10069444444444453</v>
      </c>
      <c r="AE872" s="13">
        <f t="shared" si="2318"/>
        <v>2</v>
      </c>
      <c r="AF872" s="13">
        <f t="shared" si="2319"/>
        <v>25</v>
      </c>
      <c r="AG872" s="610">
        <v>1.0138888888888888</v>
      </c>
      <c r="AH872" s="610">
        <v>1.0416666666666667</v>
      </c>
      <c r="AI872" s="12">
        <f t="shared" si="2162"/>
        <v>2.7777777777777901E-2</v>
      </c>
      <c r="AJ872" s="225">
        <f t="shared" si="2260"/>
        <v>0</v>
      </c>
      <c r="AK872" s="225">
        <f t="shared" si="2261"/>
        <v>40</v>
      </c>
      <c r="AL872" s="610">
        <v>1.0138888888888888</v>
      </c>
      <c r="AM872" s="610">
        <v>1.0416666666666667</v>
      </c>
      <c r="AN872" s="12">
        <f t="shared" si="2233"/>
        <v>2.7777777777777901E-2</v>
      </c>
      <c r="AO872" s="13">
        <f t="shared" si="2234"/>
        <v>0</v>
      </c>
      <c r="AP872" s="13">
        <f t="shared" si="2235"/>
        <v>40</v>
      </c>
      <c r="AQ872" s="610">
        <v>1.0763888888888888</v>
      </c>
      <c r="AR872" s="12">
        <f t="shared" si="2300"/>
        <v>3.4722222222222099E-2</v>
      </c>
      <c r="AS872" s="225">
        <f t="shared" si="2301"/>
        <v>0</v>
      </c>
      <c r="AT872" s="13">
        <f t="shared" si="2302"/>
        <v>50</v>
      </c>
      <c r="AU872" s="610">
        <v>1.0777777777777777</v>
      </c>
      <c r="AV872" s="226">
        <f t="shared" si="2341"/>
        <v>1.388888888888884E-3</v>
      </c>
      <c r="AW872" s="13">
        <f t="shared" si="2342"/>
        <v>0</v>
      </c>
      <c r="AX872" s="13">
        <f t="shared" si="2343"/>
        <v>2</v>
      </c>
      <c r="AY872" s="610">
        <v>1.14375</v>
      </c>
      <c r="AZ872" s="12">
        <f t="shared" si="2338"/>
        <v>6.5972222222222321E-2</v>
      </c>
      <c r="BA872" s="225">
        <f t="shared" si="2339"/>
        <v>1</v>
      </c>
      <c r="BB872" s="225">
        <f t="shared" si="2340"/>
        <v>35</v>
      </c>
      <c r="BC872" s="610">
        <v>1.14375</v>
      </c>
      <c r="BD872" s="610">
        <v>1.14375</v>
      </c>
      <c r="BE872" s="12">
        <f t="shared" si="2224"/>
        <v>0</v>
      </c>
      <c r="BF872" s="13">
        <f t="shared" si="2225"/>
        <v>0</v>
      </c>
      <c r="BG872" s="13">
        <f t="shared" si="2226"/>
        <v>0</v>
      </c>
      <c r="BH872" s="610">
        <v>1.14375</v>
      </c>
      <c r="BI872" s="610">
        <v>1.14375</v>
      </c>
      <c r="BJ872" s="610"/>
      <c r="BK872" s="69">
        <f t="shared" si="2227"/>
        <v>0</v>
      </c>
      <c r="BL872" s="13">
        <f t="shared" si="2228"/>
        <v>0</v>
      </c>
      <c r="BM872" s="13">
        <f t="shared" si="2229"/>
        <v>0</v>
      </c>
      <c r="BN872" s="610">
        <v>1.1527777777777779</v>
      </c>
      <c r="BO872" s="12">
        <f t="shared" si="2217"/>
        <v>9.0277777777778567E-3</v>
      </c>
      <c r="BP872" s="225">
        <f t="shared" si="2218"/>
        <v>0</v>
      </c>
      <c r="BQ872" s="225">
        <f t="shared" si="2219"/>
        <v>13</v>
      </c>
      <c r="BR872" s="610">
        <v>1.15625</v>
      </c>
      <c r="BS872" s="12">
        <f t="shared" si="2168"/>
        <v>3.4722222222220989E-3</v>
      </c>
      <c r="BT872" s="225">
        <f t="shared" si="2169"/>
        <v>0</v>
      </c>
      <c r="BU872" s="225">
        <f t="shared" si="2170"/>
        <v>5</v>
      </c>
      <c r="BV872" s="610">
        <v>1.15625</v>
      </c>
      <c r="BW872" s="610">
        <v>1.1666666666666667</v>
      </c>
      <c r="BX872" s="12">
        <f t="shared" si="2240"/>
        <v>1.0416666666666741E-2</v>
      </c>
      <c r="BY872" s="13">
        <f t="shared" si="2241"/>
        <v>0</v>
      </c>
      <c r="BZ872" s="13">
        <f t="shared" si="2242"/>
        <v>15</v>
      </c>
      <c r="CA872" s="226">
        <f t="shared" si="2344"/>
        <v>0.29861111111111127</v>
      </c>
      <c r="CB872" s="13">
        <f t="shared" si="2345"/>
        <v>7</v>
      </c>
      <c r="CC872" s="13">
        <f t="shared" si="2346"/>
        <v>10</v>
      </c>
      <c r="CD872" s="12">
        <f t="shared" si="2347"/>
        <v>0.14791666666666659</v>
      </c>
      <c r="CE872" s="13">
        <f t="shared" si="2348"/>
        <v>3</v>
      </c>
      <c r="CF872" s="13">
        <f t="shared" si="2349"/>
        <v>33</v>
      </c>
      <c r="CG872" s="12">
        <f t="shared" si="2350"/>
        <v>2.7777777777777901E-2</v>
      </c>
      <c r="CH872" s="13">
        <f t="shared" si="2351"/>
        <v>0</v>
      </c>
      <c r="CI872" s="13">
        <f t="shared" si="2352"/>
        <v>40</v>
      </c>
      <c r="CJ872" s="12">
        <f t="shared" si="2335"/>
        <v>6.5972222222222321E-2</v>
      </c>
      <c r="CK872" s="13">
        <f t="shared" si="2336"/>
        <v>1</v>
      </c>
      <c r="CL872" s="13">
        <f t="shared" si="2337"/>
        <v>35</v>
      </c>
      <c r="CM872" s="62"/>
      <c r="CN872" s="62"/>
      <c r="CO872" s="62"/>
      <c r="CP872" s="12">
        <f t="shared" si="2222"/>
        <v>3.8194444444444545E-2</v>
      </c>
      <c r="CQ872" s="13">
        <f t="shared" si="2230"/>
        <v>0</v>
      </c>
      <c r="CR872" s="13">
        <f t="shared" si="2223"/>
        <v>55</v>
      </c>
      <c r="CS872" s="610">
        <v>0</v>
      </c>
      <c r="CT872" s="13">
        <f>HOUR(CS872)</f>
        <v>0</v>
      </c>
      <c r="CU872" s="13">
        <f>MINUTE(CS872)</f>
        <v>0</v>
      </c>
      <c r="CV872" s="610">
        <v>0</v>
      </c>
      <c r="CW872" s="13">
        <f t="shared" si="2353"/>
        <v>0</v>
      </c>
      <c r="CX872" s="13">
        <f t="shared" si="2354"/>
        <v>0</v>
      </c>
      <c r="CY872" s="610">
        <v>0</v>
      </c>
      <c r="CZ872" s="13">
        <f t="shared" si="2355"/>
        <v>0</v>
      </c>
      <c r="DA872" s="13">
        <f t="shared" si="2356"/>
        <v>0</v>
      </c>
      <c r="DB872" s="610">
        <v>0</v>
      </c>
      <c r="DC872" s="13">
        <f t="shared" si="2311"/>
        <v>0</v>
      </c>
      <c r="DD872" s="13">
        <f t="shared" si="2312"/>
        <v>0</v>
      </c>
      <c r="DE872" s="610">
        <v>0</v>
      </c>
      <c r="DF872" s="13">
        <f t="shared" si="2281"/>
        <v>0</v>
      </c>
      <c r="DG872" s="13">
        <f t="shared" si="2282"/>
        <v>0</v>
      </c>
      <c r="DH872" s="610">
        <v>2.7777777777777776E-2</v>
      </c>
      <c r="DI872" s="13">
        <f t="shared" si="2329"/>
        <v>0</v>
      </c>
      <c r="DJ872" s="13">
        <f t="shared" si="2330"/>
        <v>40</v>
      </c>
      <c r="DK872" s="610">
        <v>0</v>
      </c>
      <c r="DL872" s="35">
        <f t="shared" si="2238"/>
        <v>0</v>
      </c>
      <c r="DM872" s="35">
        <f t="shared" si="2239"/>
        <v>0</v>
      </c>
      <c r="DN872" s="66">
        <f t="shared" si="2251"/>
        <v>3088672.0360000017</v>
      </c>
      <c r="DO872" s="74">
        <f t="shared" si="2252"/>
        <v>49574</v>
      </c>
      <c r="DP872" s="66">
        <f t="shared" si="2253"/>
        <v>61.091016949152539</v>
      </c>
      <c r="DQ872" s="63">
        <f t="shared" si="2254"/>
        <v>62.304273127042435</v>
      </c>
      <c r="DR872" s="66" t="e">
        <f t="shared" si="2357"/>
        <v>#NUM!</v>
      </c>
      <c r="DS872" s="96" t="e">
        <f t="shared" si="2358"/>
        <v>#NUM!</v>
      </c>
      <c r="DT872" s="66" t="e">
        <f t="shared" si="2359"/>
        <v>#NUM!</v>
      </c>
      <c r="DU872" s="66" t="e">
        <f t="shared" si="2360"/>
        <v>#NUM!</v>
      </c>
      <c r="FJ872" s="3">
        <f t="shared" si="2313"/>
        <v>0.20486111111111105</v>
      </c>
      <c r="FK872" s="3">
        <f t="shared" si="2303"/>
        <v>0.14236111111111127</v>
      </c>
      <c r="FL872" s="3">
        <f t="shared" si="2314"/>
        <v>3.4722222222222099E-2</v>
      </c>
    </row>
    <row r="873" spans="1:172">
      <c r="A873" s="604">
        <f t="shared" si="2315"/>
        <v>872</v>
      </c>
      <c r="B873" s="605">
        <f t="shared" si="2316"/>
        <v>24</v>
      </c>
      <c r="C873" s="606">
        <v>40946</v>
      </c>
      <c r="D873" s="607">
        <v>2</v>
      </c>
      <c r="E873" s="608" t="s">
        <v>1041</v>
      </c>
      <c r="F873" s="605">
        <v>1</v>
      </c>
      <c r="G873" s="609" t="s">
        <v>964</v>
      </c>
      <c r="H873" s="609" t="s">
        <v>413</v>
      </c>
      <c r="I873" s="609" t="s">
        <v>1044</v>
      </c>
      <c r="J873" s="610">
        <v>0.75</v>
      </c>
      <c r="K873" s="611">
        <v>3438.44</v>
      </c>
      <c r="L873" s="609" t="s">
        <v>1038</v>
      </c>
      <c r="M873" s="605">
        <v>59</v>
      </c>
      <c r="N873" s="605">
        <v>0</v>
      </c>
      <c r="O873" s="609"/>
      <c r="P873" s="610">
        <v>0.75</v>
      </c>
      <c r="Q873" s="610">
        <v>0.75</v>
      </c>
      <c r="R873" s="12">
        <f t="shared" ref="R873:R879" si="2361">Q873-P873</f>
        <v>0</v>
      </c>
      <c r="S873" s="13">
        <f t="shared" ref="S873:S879" si="2362">HOUR(R873)</f>
        <v>0</v>
      </c>
      <c r="T873" s="13">
        <f t="shared" ref="T873:T879" si="2363">MINUTE(R873)</f>
        <v>0</v>
      </c>
      <c r="U873" s="610">
        <v>0.75694444444444453</v>
      </c>
      <c r="V873" s="12">
        <f t="shared" si="2295"/>
        <v>6.9444444444445308E-3</v>
      </c>
      <c r="W873" s="13">
        <f t="shared" si="2296"/>
        <v>0</v>
      </c>
      <c r="X873" s="225">
        <f t="shared" si="2297"/>
        <v>10</v>
      </c>
      <c r="Y873" s="610">
        <v>0.78125</v>
      </c>
      <c r="Z873" s="12">
        <f t="shared" si="2072"/>
        <v>2.4305555555555469E-2</v>
      </c>
      <c r="AA873" s="13">
        <f t="shared" si="2231"/>
        <v>0</v>
      </c>
      <c r="AB873" s="13">
        <f t="shared" si="2232"/>
        <v>35</v>
      </c>
      <c r="AC873" s="610">
        <v>0.80208333333333337</v>
      </c>
      <c r="AD873" s="12">
        <f t="shared" ref="AD873:AD889" si="2364">AC873-Y873</f>
        <v>2.083333333333337E-2</v>
      </c>
      <c r="AE873" s="13">
        <f t="shared" ref="AE873:AE889" si="2365">HOUR(AD873)</f>
        <v>0</v>
      </c>
      <c r="AF873" s="13">
        <f t="shared" ref="AF873:AF889" si="2366">MINUTE(AD873)</f>
        <v>30</v>
      </c>
      <c r="AG873" s="610">
        <v>0.80555555555555547</v>
      </c>
      <c r="AH873" s="610">
        <v>0.85416666666666663</v>
      </c>
      <c r="AI873" s="12">
        <f t="shared" si="2162"/>
        <v>4.861111111111116E-2</v>
      </c>
      <c r="AJ873" s="225">
        <f t="shared" si="2260"/>
        <v>1</v>
      </c>
      <c r="AK873" s="225">
        <f t="shared" si="2261"/>
        <v>10</v>
      </c>
      <c r="AL873" s="610">
        <v>0.80555555555555547</v>
      </c>
      <c r="AM873" s="610">
        <v>0.85416666666666663</v>
      </c>
      <c r="AN873" s="12">
        <f t="shared" ref="AN873:AN879" si="2367">AM873-AL873</f>
        <v>4.861111111111116E-2</v>
      </c>
      <c r="AO873" s="13">
        <f t="shared" ref="AO873:AO879" si="2368">HOUR(AN873)</f>
        <v>1</v>
      </c>
      <c r="AP873" s="13">
        <f t="shared" ref="AP873:AP879" si="2369">MINUTE(AN873)</f>
        <v>10</v>
      </c>
      <c r="AQ873" s="610">
        <v>0.80555555555555547</v>
      </c>
      <c r="AR873" s="12">
        <f t="shared" si="2300"/>
        <v>-4.861111111111116E-2</v>
      </c>
      <c r="AS873" s="225" t="e">
        <f t="shared" si="2301"/>
        <v>#NUM!</v>
      </c>
      <c r="AT873" s="13" t="e">
        <f t="shared" si="2302"/>
        <v>#NUM!</v>
      </c>
      <c r="AU873" s="610">
        <v>0.83333333333333337</v>
      </c>
      <c r="AV873" s="226">
        <f t="shared" si="2341"/>
        <v>2.7777777777777901E-2</v>
      </c>
      <c r="AW873" s="13">
        <f t="shared" si="2342"/>
        <v>0</v>
      </c>
      <c r="AX873" s="13">
        <f t="shared" si="2343"/>
        <v>40</v>
      </c>
      <c r="AY873" s="610">
        <v>1.2569444444444444</v>
      </c>
      <c r="AZ873" s="12">
        <f t="shared" si="2338"/>
        <v>0.42361111111111105</v>
      </c>
      <c r="BA873" s="225">
        <f t="shared" si="2339"/>
        <v>10</v>
      </c>
      <c r="BB873" s="225">
        <f t="shared" si="2340"/>
        <v>10</v>
      </c>
      <c r="BC873" s="610">
        <v>1.2569444444444444</v>
      </c>
      <c r="BD873" s="610">
        <v>1.2569444444444444</v>
      </c>
      <c r="BE873" s="12">
        <f t="shared" ref="BE873:BE879" si="2370">BD873-BC873</f>
        <v>0</v>
      </c>
      <c r="BF873" s="13">
        <f t="shared" ref="BF873:BF879" si="2371">HOUR(BE873)</f>
        <v>0</v>
      </c>
      <c r="BG873" s="13">
        <f t="shared" ref="BG873:BG879" si="2372">MINUTE(BE873)</f>
        <v>0</v>
      </c>
      <c r="BH873" s="610">
        <v>1.2569444444444444</v>
      </c>
      <c r="BI873" s="610">
        <v>1.2569444444444444</v>
      </c>
      <c r="BJ873" s="610"/>
      <c r="BK873" s="69">
        <f t="shared" ref="BK873:BK879" si="2373">BI873-BH873</f>
        <v>0</v>
      </c>
      <c r="BL873" s="13">
        <f t="shared" ref="BL873:BL879" si="2374">HOUR(BK873)</f>
        <v>0</v>
      </c>
      <c r="BM873" s="13">
        <f t="shared" ref="BM873:BM879" si="2375">MINUTE(BK873)</f>
        <v>0</v>
      </c>
      <c r="BN873" s="610">
        <v>1.2638888888888888</v>
      </c>
      <c r="BO873" s="12">
        <f t="shared" si="2217"/>
        <v>6.9444444444444198E-3</v>
      </c>
      <c r="BP873" s="225">
        <f t="shared" si="2218"/>
        <v>0</v>
      </c>
      <c r="BQ873" s="225">
        <f t="shared" si="2219"/>
        <v>10</v>
      </c>
      <c r="BR873" s="610">
        <v>1.2673611111111112</v>
      </c>
      <c r="BS873" s="12">
        <f t="shared" si="2168"/>
        <v>3.4722222222223209E-3</v>
      </c>
      <c r="BT873" s="225">
        <f t="shared" si="2169"/>
        <v>0</v>
      </c>
      <c r="BU873" s="225">
        <f t="shared" si="2170"/>
        <v>5</v>
      </c>
      <c r="BV873" s="610">
        <v>1.2673611111111112</v>
      </c>
      <c r="BW873" s="610">
        <v>1.2708333333333333</v>
      </c>
      <c r="BX873" s="12">
        <f t="shared" si="2240"/>
        <v>3.4722222222220989E-3</v>
      </c>
      <c r="BY873" s="13">
        <f t="shared" si="2241"/>
        <v>0</v>
      </c>
      <c r="BZ873" s="13">
        <f t="shared" si="2242"/>
        <v>5</v>
      </c>
      <c r="CA873" s="226">
        <f t="shared" si="2344"/>
        <v>0.52083333333333326</v>
      </c>
      <c r="CB873" s="13">
        <f t="shared" si="2345"/>
        <v>12</v>
      </c>
      <c r="CC873" s="13">
        <f t="shared" si="2346"/>
        <v>30</v>
      </c>
      <c r="CD873" s="12">
        <f t="shared" si="2347"/>
        <v>-1.7361111111111049E-2</v>
      </c>
      <c r="CE873" s="13" t="e">
        <f t="shared" si="2348"/>
        <v>#NUM!</v>
      </c>
      <c r="CF873" s="13" t="e">
        <f t="shared" si="2349"/>
        <v>#NUM!</v>
      </c>
      <c r="CG873" s="12">
        <f t="shared" si="2350"/>
        <v>4.861111111111116E-2</v>
      </c>
      <c r="CH873" s="13">
        <f t="shared" si="2351"/>
        <v>1</v>
      </c>
      <c r="CI873" s="13">
        <f t="shared" si="2352"/>
        <v>10</v>
      </c>
      <c r="CJ873" s="12">
        <f t="shared" si="2335"/>
        <v>0.42361111111111105</v>
      </c>
      <c r="CK873" s="13">
        <f t="shared" si="2336"/>
        <v>10</v>
      </c>
      <c r="CL873" s="13">
        <f t="shared" si="2337"/>
        <v>10</v>
      </c>
      <c r="CM873" s="62"/>
      <c r="CN873" s="62"/>
      <c r="CO873" s="62"/>
      <c r="CP873" s="12">
        <f t="shared" ref="CP873:CP879" si="2376">AZ873-(CS873+CV873+CY873+DB873+DE873+DH873)</f>
        <v>0</v>
      </c>
      <c r="CQ873" s="13">
        <f t="shared" ref="CQ873:CQ879" si="2377">HOUR(CP873)</f>
        <v>0</v>
      </c>
      <c r="CR873" s="13">
        <f t="shared" ref="CR873:CR879" si="2378">MINUTE(CP873)</f>
        <v>0</v>
      </c>
      <c r="CS873" s="610">
        <v>0</v>
      </c>
      <c r="CT873" s="13">
        <f t="shared" ref="CT873:CT879" si="2379">HOUR(CS873)</f>
        <v>0</v>
      </c>
      <c r="CU873" s="13">
        <f t="shared" ref="CU873:CU879" si="2380">MINUTE(CS873)</f>
        <v>0</v>
      </c>
      <c r="CV873" s="610">
        <v>0</v>
      </c>
      <c r="CW873" s="13">
        <f t="shared" si="2353"/>
        <v>0</v>
      </c>
      <c r="CX873" s="13">
        <f t="shared" si="2354"/>
        <v>0</v>
      </c>
      <c r="CY873" s="610">
        <v>0</v>
      </c>
      <c r="CZ873" s="13">
        <f t="shared" si="2355"/>
        <v>0</v>
      </c>
      <c r="DA873" s="13">
        <f t="shared" si="2356"/>
        <v>0</v>
      </c>
      <c r="DB873" s="610">
        <v>0.4236111111111111</v>
      </c>
      <c r="DC873" s="13">
        <f t="shared" ref="DC873:DC879" si="2381">HOUR(DB873)</f>
        <v>10</v>
      </c>
      <c r="DD873" s="13">
        <f t="shared" ref="DD873:DD879" si="2382">MINUTE(DB873)</f>
        <v>10</v>
      </c>
      <c r="DE873" s="610">
        <v>0</v>
      </c>
      <c r="DF873" s="13">
        <f t="shared" ref="DF873:DF886" si="2383">HOUR(DE873)</f>
        <v>0</v>
      </c>
      <c r="DG873" s="13">
        <f t="shared" ref="DG873:DG886" si="2384">MINUTE(DE873)</f>
        <v>0</v>
      </c>
      <c r="DH873" s="610">
        <v>0</v>
      </c>
      <c r="DI873" s="13">
        <f t="shared" si="2329"/>
        <v>0</v>
      </c>
      <c r="DJ873" s="13">
        <f t="shared" si="2330"/>
        <v>0</v>
      </c>
      <c r="DK873" s="610">
        <v>0</v>
      </c>
      <c r="DL873" s="35">
        <f t="shared" ref="DL873:DL879" si="2385">HOUR(DK873)</f>
        <v>0</v>
      </c>
      <c r="DM873" s="35">
        <f t="shared" ref="DM873:DM879" si="2386">MINUTE(DK873)</f>
        <v>0</v>
      </c>
      <c r="DN873" s="66">
        <f t="shared" si="2251"/>
        <v>3092110.4760000017</v>
      </c>
      <c r="DO873" s="74">
        <f t="shared" si="2252"/>
        <v>49633</v>
      </c>
      <c r="DP873" s="66">
        <f t="shared" si="2253"/>
        <v>58.278644067796613</v>
      </c>
      <c r="DQ873" s="63">
        <f t="shared" si="2254"/>
        <v>62.299487760159607</v>
      </c>
      <c r="DR873" s="66" t="e">
        <f t="shared" si="2357"/>
        <v>#NUM!</v>
      </c>
      <c r="DS873" s="96" t="e">
        <f t="shared" si="2358"/>
        <v>#NUM!</v>
      </c>
      <c r="DT873" s="66" t="e">
        <f t="shared" si="2359"/>
        <v>#NUM!</v>
      </c>
      <c r="DU873" s="66" t="e">
        <f t="shared" si="2360"/>
        <v>#NUM!</v>
      </c>
      <c r="FJ873" s="3">
        <f t="shared" si="2313"/>
        <v>4.8611111111111049E-2</v>
      </c>
      <c r="FM873" s="614">
        <v>4.834027777777778</v>
      </c>
      <c r="FN873" s="3">
        <v>0.6430555555555556</v>
      </c>
      <c r="FO873" s="3">
        <f xml:space="preserve"> (FM873 + FN873)/51</f>
        <v>0.10739379084967321</v>
      </c>
    </row>
    <row r="874" spans="1:172">
      <c r="A874" s="604">
        <f t="shared" si="2315"/>
        <v>873</v>
      </c>
      <c r="B874" s="605">
        <f t="shared" si="2316"/>
        <v>25</v>
      </c>
      <c r="C874" s="606">
        <v>40946</v>
      </c>
      <c r="D874" s="607">
        <v>2</v>
      </c>
      <c r="E874" s="608" t="s">
        <v>1042</v>
      </c>
      <c r="F874" s="605">
        <v>1</v>
      </c>
      <c r="G874" s="609" t="s">
        <v>492</v>
      </c>
      <c r="H874" s="609" t="s">
        <v>413</v>
      </c>
      <c r="I874" s="609" t="s">
        <v>1045</v>
      </c>
      <c r="J874" s="610">
        <v>1.0416666666666666E-2</v>
      </c>
      <c r="K874" s="611">
        <v>3418.66</v>
      </c>
      <c r="L874" s="609" t="s">
        <v>33</v>
      </c>
      <c r="M874" s="605">
        <v>58</v>
      </c>
      <c r="N874" s="605">
        <v>1</v>
      </c>
      <c r="O874" s="609"/>
      <c r="P874" s="610">
        <v>1.0416666666666666E-2</v>
      </c>
      <c r="Q874" s="610">
        <v>1.0416666666666666E-2</v>
      </c>
      <c r="R874" s="12">
        <f t="shared" si="2361"/>
        <v>0</v>
      </c>
      <c r="S874" s="13">
        <f t="shared" si="2362"/>
        <v>0</v>
      </c>
      <c r="T874" s="13">
        <f t="shared" si="2363"/>
        <v>0</v>
      </c>
      <c r="U874" s="610">
        <v>1.3888888888888888E-2</v>
      </c>
      <c r="V874" s="12">
        <f t="shared" si="2295"/>
        <v>3.472222222222222E-3</v>
      </c>
      <c r="W874" s="13">
        <f t="shared" si="2296"/>
        <v>0</v>
      </c>
      <c r="X874" s="225">
        <f t="shared" si="2297"/>
        <v>5</v>
      </c>
      <c r="Y874" s="610">
        <v>3.4722222222222224E-2</v>
      </c>
      <c r="Z874" s="12">
        <f t="shared" si="2072"/>
        <v>2.0833333333333336E-2</v>
      </c>
      <c r="AA874" s="13">
        <f t="shared" si="2231"/>
        <v>0</v>
      </c>
      <c r="AB874" s="13">
        <f t="shared" si="2232"/>
        <v>30</v>
      </c>
      <c r="AC874" s="610">
        <v>0.1388888888888889</v>
      </c>
      <c r="AD874" s="12">
        <f t="shared" si="2364"/>
        <v>0.10416666666666667</v>
      </c>
      <c r="AE874" s="13">
        <f t="shared" si="2365"/>
        <v>2</v>
      </c>
      <c r="AF874" s="13">
        <f t="shared" si="2366"/>
        <v>30</v>
      </c>
      <c r="AG874" s="610">
        <v>0.1423611111111111</v>
      </c>
      <c r="AH874" s="610">
        <v>0.15972222222222224</v>
      </c>
      <c r="AI874" s="12">
        <f t="shared" si="2162"/>
        <v>1.7361111111111133E-2</v>
      </c>
      <c r="AJ874" s="225">
        <f t="shared" si="2260"/>
        <v>0</v>
      </c>
      <c r="AK874" s="225">
        <f t="shared" si="2261"/>
        <v>25</v>
      </c>
      <c r="AL874" s="610">
        <v>0.1423611111111111</v>
      </c>
      <c r="AM874" s="610">
        <v>0.15972222222222224</v>
      </c>
      <c r="AN874" s="12">
        <f t="shared" si="2367"/>
        <v>1.7361111111111133E-2</v>
      </c>
      <c r="AO874" s="13">
        <f t="shared" si="2368"/>
        <v>0</v>
      </c>
      <c r="AP874" s="13">
        <f t="shared" si="2369"/>
        <v>25</v>
      </c>
      <c r="AQ874" s="610">
        <v>0.20138888888888887</v>
      </c>
      <c r="AR874" s="12">
        <f t="shared" ref="AR874:AR900" si="2387">AQ874-AH874</f>
        <v>4.166666666666663E-2</v>
      </c>
      <c r="AS874" s="225">
        <f t="shared" ref="AS874:AS900" si="2388">HOUR(AR874)</f>
        <v>1</v>
      </c>
      <c r="AT874" s="13">
        <f t="shared" ref="AT874:AT900" si="2389">MINUTE(AR874)</f>
        <v>0</v>
      </c>
      <c r="AU874" s="610">
        <v>0.20347222222222219</v>
      </c>
      <c r="AV874" s="226">
        <f t="shared" ref="AV874:AV900" si="2390">AU874-AQ874</f>
        <v>2.0833333333333259E-3</v>
      </c>
      <c r="AW874" s="13">
        <f t="shared" ref="AW874:AW900" si="2391">HOUR(AV874)</f>
        <v>0</v>
      </c>
      <c r="AX874" s="13">
        <f t="shared" ref="AX874:AX900" si="2392">MINUTE(AV874)</f>
        <v>3</v>
      </c>
      <c r="AY874" s="610">
        <v>0.29930555555555555</v>
      </c>
      <c r="AZ874" s="12">
        <f t="shared" si="2338"/>
        <v>9.5833333333333354E-2</v>
      </c>
      <c r="BA874" s="225">
        <f t="shared" si="2339"/>
        <v>2</v>
      </c>
      <c r="BB874" s="225">
        <f t="shared" si="2340"/>
        <v>18</v>
      </c>
      <c r="BC874" s="610">
        <v>0.29930555555555555</v>
      </c>
      <c r="BD874" s="610">
        <v>0.29930555555555555</v>
      </c>
      <c r="BE874" s="12">
        <f t="shared" si="2370"/>
        <v>0</v>
      </c>
      <c r="BF874" s="13">
        <f t="shared" si="2371"/>
        <v>0</v>
      </c>
      <c r="BG874" s="13">
        <f t="shared" si="2372"/>
        <v>0</v>
      </c>
      <c r="BH874" s="610">
        <v>0.29930555555555555</v>
      </c>
      <c r="BI874" s="610">
        <v>0.29930555555555555</v>
      </c>
      <c r="BJ874" s="610"/>
      <c r="BK874" s="69">
        <f t="shared" si="2373"/>
        <v>0</v>
      </c>
      <c r="BL874" s="13">
        <f t="shared" si="2374"/>
        <v>0</v>
      </c>
      <c r="BM874" s="13">
        <f t="shared" si="2375"/>
        <v>0</v>
      </c>
      <c r="BN874" s="610">
        <v>0.30555555555555552</v>
      </c>
      <c r="BO874" s="12">
        <f t="shared" si="2217"/>
        <v>6.2499999999999778E-3</v>
      </c>
      <c r="BP874" s="225">
        <f t="shared" si="2218"/>
        <v>0</v>
      </c>
      <c r="BQ874" s="225">
        <f t="shared" si="2219"/>
        <v>9</v>
      </c>
      <c r="BR874" s="610">
        <v>0.30902777777777779</v>
      </c>
      <c r="BS874" s="12">
        <f t="shared" si="2168"/>
        <v>3.4722222222222654E-3</v>
      </c>
      <c r="BT874" s="225">
        <f t="shared" si="2169"/>
        <v>0</v>
      </c>
      <c r="BU874" s="225">
        <f t="shared" si="2170"/>
        <v>5</v>
      </c>
      <c r="BV874" s="610">
        <v>0.30902777777777779</v>
      </c>
      <c r="BW874" s="610">
        <v>0.3125</v>
      </c>
      <c r="BX874" s="12">
        <f t="shared" si="2240"/>
        <v>3.4722222222222099E-3</v>
      </c>
      <c r="BY874" s="13">
        <f t="shared" si="2241"/>
        <v>0</v>
      </c>
      <c r="BZ874" s="13">
        <f t="shared" si="2242"/>
        <v>5</v>
      </c>
      <c r="CA874" s="226">
        <f t="shared" si="2344"/>
        <v>0.30208333333333331</v>
      </c>
      <c r="CB874" s="13">
        <f t="shared" si="2345"/>
        <v>7</v>
      </c>
      <c r="CC874" s="13">
        <f t="shared" si="2346"/>
        <v>15</v>
      </c>
      <c r="CD874" s="12">
        <f t="shared" si="2347"/>
        <v>0.15555555555555556</v>
      </c>
      <c r="CE874" s="13">
        <f t="shared" si="2348"/>
        <v>3</v>
      </c>
      <c r="CF874" s="13">
        <f t="shared" si="2349"/>
        <v>44</v>
      </c>
      <c r="CG874" s="12">
        <f t="shared" si="2350"/>
        <v>1.7361111111111133E-2</v>
      </c>
      <c r="CH874" s="13">
        <f t="shared" si="2351"/>
        <v>0</v>
      </c>
      <c r="CI874" s="13">
        <f t="shared" si="2352"/>
        <v>25</v>
      </c>
      <c r="CJ874" s="12">
        <f t="shared" si="2335"/>
        <v>9.5833333333333354E-2</v>
      </c>
      <c r="CK874" s="13">
        <f t="shared" si="2336"/>
        <v>2</v>
      </c>
      <c r="CL874" s="13">
        <f t="shared" si="2337"/>
        <v>18</v>
      </c>
      <c r="CM874" s="62"/>
      <c r="CN874" s="62"/>
      <c r="CO874" s="62"/>
      <c r="CP874" s="12">
        <f t="shared" si="2376"/>
        <v>6.666666666666668E-2</v>
      </c>
      <c r="CQ874" s="13">
        <f t="shared" si="2377"/>
        <v>1</v>
      </c>
      <c r="CR874" s="13">
        <f t="shared" si="2378"/>
        <v>36</v>
      </c>
      <c r="CS874" s="610">
        <v>0</v>
      </c>
      <c r="CT874" s="13">
        <f t="shared" si="2379"/>
        <v>0</v>
      </c>
      <c r="CU874" s="13">
        <f t="shared" si="2380"/>
        <v>0</v>
      </c>
      <c r="CV874" s="610">
        <v>1.8749999999999999E-2</v>
      </c>
      <c r="CW874" s="13">
        <f t="shared" ref="CW874:CW889" si="2393">HOUR(CV874)</f>
        <v>0</v>
      </c>
      <c r="CX874" s="13">
        <f t="shared" ref="CX874:CX889" si="2394">MINUTE(CV874)</f>
        <v>27</v>
      </c>
      <c r="CY874" s="610">
        <v>0</v>
      </c>
      <c r="CZ874" s="13">
        <f t="shared" si="2355"/>
        <v>0</v>
      </c>
      <c r="DA874" s="13">
        <f t="shared" si="2356"/>
        <v>0</v>
      </c>
      <c r="DB874" s="610">
        <v>0</v>
      </c>
      <c r="DC874" s="13">
        <f t="shared" si="2381"/>
        <v>0</v>
      </c>
      <c r="DD874" s="13">
        <f t="shared" si="2382"/>
        <v>0</v>
      </c>
      <c r="DE874" s="610">
        <v>0</v>
      </c>
      <c r="DF874" s="13">
        <f t="shared" si="2383"/>
        <v>0</v>
      </c>
      <c r="DG874" s="13">
        <f t="shared" si="2384"/>
        <v>0</v>
      </c>
      <c r="DH874" s="610">
        <v>1.0416666666666666E-2</v>
      </c>
      <c r="DI874" s="13">
        <f t="shared" si="2329"/>
        <v>0</v>
      </c>
      <c r="DJ874" s="13">
        <f t="shared" si="2330"/>
        <v>15</v>
      </c>
      <c r="DK874" s="610">
        <v>0</v>
      </c>
      <c r="DL874" s="35">
        <f t="shared" si="2385"/>
        <v>0</v>
      </c>
      <c r="DM874" s="35">
        <f t="shared" si="2386"/>
        <v>0</v>
      </c>
      <c r="DN874" s="66">
        <f t="shared" si="2251"/>
        <v>3095529.1360000018</v>
      </c>
      <c r="DO874" s="74">
        <f t="shared" si="2252"/>
        <v>49691</v>
      </c>
      <c r="DP874" s="66">
        <f t="shared" si="2253"/>
        <v>58.942413793103448</v>
      </c>
      <c r="DQ874" s="63">
        <f t="shared" si="2254"/>
        <v>62.295569338512038</v>
      </c>
      <c r="DR874" s="66" t="e">
        <f t="shared" si="2357"/>
        <v>#NUM!</v>
      </c>
      <c r="DS874" s="96" t="e">
        <f t="shared" si="2358"/>
        <v>#NUM!</v>
      </c>
      <c r="DT874" s="66" t="e">
        <f t="shared" si="2359"/>
        <v>#NUM!</v>
      </c>
      <c r="DU874" s="66" t="e">
        <f t="shared" si="2360"/>
        <v>#NUM!</v>
      </c>
      <c r="FJ874" s="3">
        <f t="shared" si="2313"/>
        <v>0.18888888888888883</v>
      </c>
      <c r="FK874" s="3">
        <f t="shared" si="2303"/>
        <v>0.12847222222222224</v>
      </c>
      <c r="FL874" s="3">
        <f t="shared" ref="FL874:FL882" si="2395">AQ874-AM874</f>
        <v>4.166666666666663E-2</v>
      </c>
      <c r="FM874" s="201">
        <v>144356.70000000001</v>
      </c>
      <c r="FN874" s="201">
        <v>24331.35</v>
      </c>
      <c r="FO874" s="201">
        <f xml:space="preserve"> FM874 + FN874</f>
        <v>168688.05000000002</v>
      </c>
    </row>
    <row r="875" spans="1:172">
      <c r="A875" s="604">
        <f t="shared" si="2315"/>
        <v>874</v>
      </c>
      <c r="B875" s="605">
        <f t="shared" si="2316"/>
        <v>26</v>
      </c>
      <c r="C875" s="606">
        <v>40946</v>
      </c>
      <c r="D875" s="607">
        <v>2</v>
      </c>
      <c r="E875" s="608" t="s">
        <v>1012</v>
      </c>
      <c r="F875" s="605">
        <v>7</v>
      </c>
      <c r="G875" s="609" t="s">
        <v>38</v>
      </c>
      <c r="H875" s="609" t="s">
        <v>922</v>
      </c>
      <c r="I875" s="609" t="s">
        <v>1046</v>
      </c>
      <c r="J875" s="610">
        <v>0.1111111111111111</v>
      </c>
      <c r="K875" s="611">
        <v>3606.29</v>
      </c>
      <c r="L875" s="609" t="s">
        <v>34</v>
      </c>
      <c r="M875" s="605">
        <v>57</v>
      </c>
      <c r="N875" s="605">
        <v>2</v>
      </c>
      <c r="O875" s="609"/>
      <c r="P875" s="610">
        <v>0.1111111111111111</v>
      </c>
      <c r="Q875" s="610">
        <v>0.1111111111111111</v>
      </c>
      <c r="R875" s="12">
        <f t="shared" si="2361"/>
        <v>0</v>
      </c>
      <c r="S875" s="13">
        <f t="shared" si="2362"/>
        <v>0</v>
      </c>
      <c r="T875" s="13">
        <f t="shared" si="2363"/>
        <v>0</v>
      </c>
      <c r="U875" s="610">
        <v>0.20138888888888887</v>
      </c>
      <c r="V875" s="12">
        <f t="shared" si="2295"/>
        <v>9.0277777777777762E-2</v>
      </c>
      <c r="W875" s="13">
        <f t="shared" si="2296"/>
        <v>2</v>
      </c>
      <c r="X875" s="225">
        <f t="shared" si="2297"/>
        <v>10</v>
      </c>
      <c r="Y875" s="610">
        <v>0.21527777777777779</v>
      </c>
      <c r="Z875" s="12">
        <f t="shared" si="2072"/>
        <v>1.3888888888888923E-2</v>
      </c>
      <c r="AA875" s="13">
        <f t="shared" si="2231"/>
        <v>0</v>
      </c>
      <c r="AB875" s="13">
        <f t="shared" si="2232"/>
        <v>20</v>
      </c>
      <c r="AC875" s="610">
        <v>0.29166666666666669</v>
      </c>
      <c r="AD875" s="12">
        <f t="shared" si="2364"/>
        <v>7.6388888888888895E-2</v>
      </c>
      <c r="AE875" s="13">
        <f t="shared" si="2365"/>
        <v>1</v>
      </c>
      <c r="AF875" s="13">
        <f t="shared" si="2366"/>
        <v>50</v>
      </c>
      <c r="AG875" s="610">
        <v>0.2951388888888889</v>
      </c>
      <c r="AH875" s="610">
        <v>0.34027777777777773</v>
      </c>
      <c r="AI875" s="12">
        <f t="shared" si="2162"/>
        <v>4.513888888888884E-2</v>
      </c>
      <c r="AJ875" s="225">
        <f t="shared" si="2260"/>
        <v>1</v>
      </c>
      <c r="AK875" s="225">
        <f t="shared" si="2261"/>
        <v>5</v>
      </c>
      <c r="AL875" s="610">
        <v>0.2951388888888889</v>
      </c>
      <c r="AM875" s="610">
        <v>0.34027777777777773</v>
      </c>
      <c r="AN875" s="12">
        <f t="shared" si="2367"/>
        <v>4.513888888888884E-2</v>
      </c>
      <c r="AO875" s="13">
        <f t="shared" si="2368"/>
        <v>1</v>
      </c>
      <c r="AP875" s="13">
        <f t="shared" si="2369"/>
        <v>5</v>
      </c>
      <c r="AQ875" s="610">
        <v>0.34722222222222227</v>
      </c>
      <c r="AR875" s="12">
        <f t="shared" si="2387"/>
        <v>6.9444444444445308E-3</v>
      </c>
      <c r="AS875" s="225">
        <f t="shared" si="2388"/>
        <v>0</v>
      </c>
      <c r="AT875" s="13">
        <f t="shared" si="2389"/>
        <v>10</v>
      </c>
      <c r="AU875" s="610">
        <v>0.35138888888888892</v>
      </c>
      <c r="AV875" s="226">
        <f t="shared" si="2390"/>
        <v>4.1666666666666519E-3</v>
      </c>
      <c r="AW875" s="13">
        <f t="shared" si="2391"/>
        <v>0</v>
      </c>
      <c r="AX875" s="13">
        <f t="shared" si="2392"/>
        <v>6</v>
      </c>
      <c r="AY875" s="610">
        <v>0.41736111111111113</v>
      </c>
      <c r="AZ875" s="12">
        <f t="shared" si="2338"/>
        <v>6.597222222222221E-2</v>
      </c>
      <c r="BA875" s="225">
        <f t="shared" si="2339"/>
        <v>1</v>
      </c>
      <c r="BB875" s="225">
        <f t="shared" si="2340"/>
        <v>35</v>
      </c>
      <c r="BC875" s="610">
        <v>0.41736111111111113</v>
      </c>
      <c r="BD875" s="610">
        <v>0.41736111111111113</v>
      </c>
      <c r="BE875" s="12">
        <f t="shared" si="2370"/>
        <v>0</v>
      </c>
      <c r="BF875" s="13">
        <f t="shared" si="2371"/>
        <v>0</v>
      </c>
      <c r="BG875" s="13">
        <f t="shared" si="2372"/>
        <v>0</v>
      </c>
      <c r="BH875" s="610">
        <v>0.41736111111111113</v>
      </c>
      <c r="BI875" s="610">
        <v>0.41736111111111113</v>
      </c>
      <c r="BJ875" s="610"/>
      <c r="BK875" s="69">
        <f t="shared" si="2373"/>
        <v>0</v>
      </c>
      <c r="BL875" s="13">
        <f t="shared" si="2374"/>
        <v>0</v>
      </c>
      <c r="BM875" s="13">
        <f t="shared" si="2375"/>
        <v>0</v>
      </c>
      <c r="BN875" s="610">
        <v>0.4236111111111111</v>
      </c>
      <c r="BO875" s="12">
        <f t="shared" si="2217"/>
        <v>6.2499999999999778E-3</v>
      </c>
      <c r="BP875" s="225">
        <f t="shared" si="2218"/>
        <v>0</v>
      </c>
      <c r="BQ875" s="225">
        <f t="shared" si="2219"/>
        <v>9</v>
      </c>
      <c r="BR875" s="610">
        <v>0.42708333333333331</v>
      </c>
      <c r="BS875" s="12">
        <f t="shared" si="2168"/>
        <v>3.4722222222222099E-3</v>
      </c>
      <c r="BT875" s="225">
        <f t="shared" si="2169"/>
        <v>0</v>
      </c>
      <c r="BU875" s="225">
        <f t="shared" si="2170"/>
        <v>5</v>
      </c>
      <c r="BV875" s="610">
        <v>0.42708333333333331</v>
      </c>
      <c r="BW875" s="610">
        <v>0.4375</v>
      </c>
      <c r="BX875" s="12">
        <f t="shared" si="2240"/>
        <v>1.0416666666666685E-2</v>
      </c>
      <c r="BY875" s="13">
        <f t="shared" si="2241"/>
        <v>0</v>
      </c>
      <c r="BZ875" s="13">
        <f t="shared" si="2242"/>
        <v>15</v>
      </c>
      <c r="CA875" s="226">
        <f t="shared" si="2344"/>
        <v>0.3263888888888889</v>
      </c>
      <c r="CB875" s="13">
        <f t="shared" si="2345"/>
        <v>7</v>
      </c>
      <c r="CC875" s="13">
        <f t="shared" si="2346"/>
        <v>50</v>
      </c>
      <c r="CD875" s="12">
        <f t="shared" si="2347"/>
        <v>9.3055555555555614E-2</v>
      </c>
      <c r="CE875" s="13">
        <f t="shared" si="2348"/>
        <v>2</v>
      </c>
      <c r="CF875" s="13">
        <f t="shared" si="2349"/>
        <v>14</v>
      </c>
      <c r="CG875" s="12">
        <f t="shared" si="2350"/>
        <v>4.513888888888884E-2</v>
      </c>
      <c r="CH875" s="13">
        <f t="shared" si="2351"/>
        <v>1</v>
      </c>
      <c r="CI875" s="13">
        <f t="shared" si="2352"/>
        <v>5</v>
      </c>
      <c r="CJ875" s="12">
        <f t="shared" si="2335"/>
        <v>6.597222222222221E-2</v>
      </c>
      <c r="CK875" s="13">
        <f t="shared" si="2336"/>
        <v>1</v>
      </c>
      <c r="CL875" s="13">
        <f t="shared" si="2337"/>
        <v>35</v>
      </c>
      <c r="CM875" s="62"/>
      <c r="CN875" s="62"/>
      <c r="CO875" s="62"/>
      <c r="CP875" s="12">
        <f t="shared" si="2376"/>
        <v>5.2083333333333322E-2</v>
      </c>
      <c r="CQ875" s="13">
        <f t="shared" si="2377"/>
        <v>1</v>
      </c>
      <c r="CR875" s="13">
        <f t="shared" si="2378"/>
        <v>15</v>
      </c>
      <c r="CS875" s="610">
        <v>0</v>
      </c>
      <c r="CT875" s="13">
        <f t="shared" si="2379"/>
        <v>0</v>
      </c>
      <c r="CU875" s="13">
        <f t="shared" si="2380"/>
        <v>0</v>
      </c>
      <c r="CV875" s="610">
        <v>0</v>
      </c>
      <c r="CW875" s="13">
        <f t="shared" si="2393"/>
        <v>0</v>
      </c>
      <c r="CX875" s="13">
        <f t="shared" si="2394"/>
        <v>0</v>
      </c>
      <c r="CY875" s="610">
        <v>0</v>
      </c>
      <c r="CZ875" s="13">
        <f t="shared" si="2355"/>
        <v>0</v>
      </c>
      <c r="DA875" s="13">
        <f t="shared" si="2356"/>
        <v>0</v>
      </c>
      <c r="DB875" s="610">
        <v>0</v>
      </c>
      <c r="DC875" s="13">
        <f t="shared" si="2381"/>
        <v>0</v>
      </c>
      <c r="DD875" s="13">
        <f t="shared" si="2382"/>
        <v>0</v>
      </c>
      <c r="DE875" s="610">
        <v>0</v>
      </c>
      <c r="DF875" s="13">
        <f t="shared" si="2383"/>
        <v>0</v>
      </c>
      <c r="DG875" s="13">
        <f t="shared" si="2384"/>
        <v>0</v>
      </c>
      <c r="DH875" s="610">
        <v>1.3888888888888888E-2</v>
      </c>
      <c r="DI875" s="13">
        <f t="shared" si="2329"/>
        <v>0</v>
      </c>
      <c r="DJ875" s="13">
        <f t="shared" si="2330"/>
        <v>20</v>
      </c>
      <c r="DK875" s="610">
        <v>0</v>
      </c>
      <c r="DL875" s="35">
        <f t="shared" si="2385"/>
        <v>0</v>
      </c>
      <c r="DM875" s="35">
        <f t="shared" si="2386"/>
        <v>0</v>
      </c>
      <c r="DN875" s="66">
        <f t="shared" si="2251"/>
        <v>3099135.4260000018</v>
      </c>
      <c r="DO875" s="74">
        <f t="shared" si="2252"/>
        <v>49748</v>
      </c>
      <c r="DP875" s="66">
        <f t="shared" si="2253"/>
        <v>63.268245614035088</v>
      </c>
      <c r="DQ875" s="63">
        <f t="shared" si="2254"/>
        <v>62.296683806384216</v>
      </c>
      <c r="DR875" s="66" t="e">
        <f t="shared" si="2357"/>
        <v>#NUM!</v>
      </c>
      <c r="DS875" s="96" t="e">
        <f t="shared" si="2358"/>
        <v>#NUM!</v>
      </c>
      <c r="DT875" s="66" t="e">
        <f t="shared" si="2359"/>
        <v>#NUM!</v>
      </c>
      <c r="DU875" s="66" t="e">
        <f t="shared" si="2360"/>
        <v>#NUM!</v>
      </c>
      <c r="FJ875" s="3">
        <f t="shared" si="2313"/>
        <v>0.21527777777777785</v>
      </c>
      <c r="FK875" s="3">
        <f t="shared" si="2303"/>
        <v>0.18055555555555558</v>
      </c>
      <c r="FL875" s="3">
        <f t="shared" si="2395"/>
        <v>6.9444444444445308E-3</v>
      </c>
      <c r="FM875" s="201">
        <v>3150397.67</v>
      </c>
      <c r="FN875" s="201">
        <v>24331.35</v>
      </c>
      <c r="FO875" s="201">
        <f xml:space="preserve"> FM875 + FN875</f>
        <v>3174729.02</v>
      </c>
    </row>
    <row r="876" spans="1:172">
      <c r="A876" s="604">
        <f t="shared" si="2315"/>
        <v>875</v>
      </c>
      <c r="B876" s="605">
        <f t="shared" si="2316"/>
        <v>27</v>
      </c>
      <c r="C876" s="606">
        <v>40946</v>
      </c>
      <c r="D876" s="607">
        <v>2</v>
      </c>
      <c r="E876" s="608" t="s">
        <v>1043</v>
      </c>
      <c r="F876" s="605">
        <v>1</v>
      </c>
      <c r="G876" s="609" t="s">
        <v>811</v>
      </c>
      <c r="H876" s="609" t="s">
        <v>642</v>
      </c>
      <c r="I876" s="609" t="s">
        <v>953</v>
      </c>
      <c r="J876" s="610">
        <v>0.58333333333333337</v>
      </c>
      <c r="K876" s="611">
        <v>3607.28</v>
      </c>
      <c r="L876" s="609" t="s">
        <v>34</v>
      </c>
      <c r="M876" s="605">
        <v>58</v>
      </c>
      <c r="N876" s="605">
        <v>1</v>
      </c>
      <c r="O876" s="609"/>
      <c r="P876" s="610">
        <v>0.58333333333333337</v>
      </c>
      <c r="Q876" s="610">
        <v>0.58333333333333337</v>
      </c>
      <c r="R876" s="12">
        <f t="shared" si="2361"/>
        <v>0</v>
      </c>
      <c r="S876" s="13">
        <f t="shared" si="2362"/>
        <v>0</v>
      </c>
      <c r="T876" s="13">
        <f t="shared" si="2363"/>
        <v>0</v>
      </c>
      <c r="U876" s="610">
        <v>0.58680555555555558</v>
      </c>
      <c r="V876" s="12">
        <f t="shared" si="2295"/>
        <v>3.4722222222222099E-3</v>
      </c>
      <c r="W876" s="13">
        <f t="shared" si="2296"/>
        <v>0</v>
      </c>
      <c r="X876" s="225">
        <f t="shared" si="2297"/>
        <v>5</v>
      </c>
      <c r="Y876" s="610">
        <v>0.59375</v>
      </c>
      <c r="Z876" s="12">
        <f t="shared" si="2072"/>
        <v>6.9444444444444198E-3</v>
      </c>
      <c r="AA876" s="13">
        <f t="shared" si="2231"/>
        <v>0</v>
      </c>
      <c r="AB876" s="13">
        <f t="shared" si="2232"/>
        <v>10</v>
      </c>
      <c r="AC876" s="610">
        <v>0.625</v>
      </c>
      <c r="AD876" s="12">
        <f t="shared" si="2364"/>
        <v>3.125E-2</v>
      </c>
      <c r="AE876" s="13">
        <f t="shared" si="2365"/>
        <v>0</v>
      </c>
      <c r="AF876" s="13">
        <f t="shared" si="2366"/>
        <v>45</v>
      </c>
      <c r="AG876" s="610">
        <v>0.62847222222222221</v>
      </c>
      <c r="AH876" s="610">
        <v>0.66319444444444442</v>
      </c>
      <c r="AI876" s="12">
        <f t="shared" si="2162"/>
        <v>3.472222222222221E-2</v>
      </c>
      <c r="AJ876" s="225">
        <f t="shared" si="2260"/>
        <v>0</v>
      </c>
      <c r="AK876" s="225">
        <f t="shared" si="2261"/>
        <v>50</v>
      </c>
      <c r="AL876" s="610">
        <v>0.62847222222222221</v>
      </c>
      <c r="AM876" s="610">
        <v>0.66319444444444442</v>
      </c>
      <c r="AN876" s="12">
        <f t="shared" si="2367"/>
        <v>3.472222222222221E-2</v>
      </c>
      <c r="AO876" s="13">
        <f t="shared" si="2368"/>
        <v>0</v>
      </c>
      <c r="AP876" s="13">
        <f t="shared" si="2369"/>
        <v>50</v>
      </c>
      <c r="AQ876" s="610">
        <v>0.66666666666666663</v>
      </c>
      <c r="AR876" s="12">
        <f t="shared" si="2387"/>
        <v>3.4722222222222099E-3</v>
      </c>
      <c r="AS876" s="225">
        <f t="shared" si="2388"/>
        <v>0</v>
      </c>
      <c r="AT876" s="13">
        <f t="shared" si="2389"/>
        <v>5</v>
      </c>
      <c r="AU876" s="610">
        <v>0.66875000000000007</v>
      </c>
      <c r="AV876" s="226">
        <f t="shared" si="2390"/>
        <v>2.083333333333437E-3</v>
      </c>
      <c r="AW876" s="13">
        <f t="shared" si="2391"/>
        <v>0</v>
      </c>
      <c r="AX876" s="13">
        <f t="shared" si="2392"/>
        <v>3</v>
      </c>
      <c r="AY876" s="610">
        <v>0.82986111111111116</v>
      </c>
      <c r="AZ876" s="12">
        <f t="shared" si="2338"/>
        <v>0.16111111111111109</v>
      </c>
      <c r="BA876" s="225">
        <f t="shared" si="2339"/>
        <v>3</v>
      </c>
      <c r="BB876" s="225">
        <f t="shared" si="2340"/>
        <v>52</v>
      </c>
      <c r="BC876" s="610">
        <v>0.82986111111111116</v>
      </c>
      <c r="BD876" s="610">
        <v>0.82986111111111116</v>
      </c>
      <c r="BE876" s="12">
        <f t="shared" si="2370"/>
        <v>0</v>
      </c>
      <c r="BF876" s="13">
        <f t="shared" si="2371"/>
        <v>0</v>
      </c>
      <c r="BG876" s="13">
        <f t="shared" si="2372"/>
        <v>0</v>
      </c>
      <c r="BH876" s="610">
        <v>0.82986111111111116</v>
      </c>
      <c r="BI876" s="610">
        <v>0.82986111111111116</v>
      </c>
      <c r="BJ876" s="610"/>
      <c r="BK876" s="69">
        <f t="shared" si="2373"/>
        <v>0</v>
      </c>
      <c r="BL876" s="13">
        <f t="shared" si="2374"/>
        <v>0</v>
      </c>
      <c r="BM876" s="13">
        <f t="shared" si="2375"/>
        <v>0</v>
      </c>
      <c r="BN876" s="610">
        <v>0.83680555555555547</v>
      </c>
      <c r="BO876" s="12">
        <f t="shared" si="2217"/>
        <v>6.9444444444443088E-3</v>
      </c>
      <c r="BP876" s="225">
        <f t="shared" si="2218"/>
        <v>0</v>
      </c>
      <c r="BQ876" s="225">
        <f t="shared" si="2219"/>
        <v>10</v>
      </c>
      <c r="BR876" s="610">
        <v>0.84027777777777779</v>
      </c>
      <c r="BS876" s="12">
        <f t="shared" si="2168"/>
        <v>3.4722222222223209E-3</v>
      </c>
      <c r="BT876" s="225">
        <f t="shared" si="2169"/>
        <v>0</v>
      </c>
      <c r="BU876" s="225">
        <f t="shared" si="2170"/>
        <v>5</v>
      </c>
      <c r="BV876" s="610">
        <v>0.84027777777777779</v>
      </c>
      <c r="BW876" s="610">
        <v>0.84375</v>
      </c>
      <c r="BX876" s="12">
        <f t="shared" si="2240"/>
        <v>3.4722222222222099E-3</v>
      </c>
      <c r="BY876" s="13">
        <f t="shared" si="2241"/>
        <v>0</v>
      </c>
      <c r="BZ876" s="13">
        <f t="shared" si="2242"/>
        <v>5</v>
      </c>
      <c r="CA876" s="226">
        <f t="shared" si="2344"/>
        <v>0.26041666666666663</v>
      </c>
      <c r="CB876" s="13">
        <f t="shared" si="2345"/>
        <v>6</v>
      </c>
      <c r="CC876" s="13">
        <f t="shared" si="2346"/>
        <v>15</v>
      </c>
      <c r="CD876" s="12">
        <f t="shared" si="2347"/>
        <v>4.513888888888884E-2</v>
      </c>
      <c r="CE876" s="13">
        <f t="shared" si="2348"/>
        <v>1</v>
      </c>
      <c r="CF876" s="13">
        <f t="shared" si="2349"/>
        <v>5</v>
      </c>
      <c r="CG876" s="12">
        <f t="shared" si="2350"/>
        <v>3.472222222222221E-2</v>
      </c>
      <c r="CH876" s="13">
        <f t="shared" si="2351"/>
        <v>0</v>
      </c>
      <c r="CI876" s="13">
        <f t="shared" si="2352"/>
        <v>50</v>
      </c>
      <c r="CJ876" s="12">
        <f t="shared" si="2335"/>
        <v>0.16111111111111109</v>
      </c>
      <c r="CK876" s="13">
        <f t="shared" si="2336"/>
        <v>3</v>
      </c>
      <c r="CL876" s="13">
        <f t="shared" si="2337"/>
        <v>52</v>
      </c>
      <c r="CM876" s="62"/>
      <c r="CN876" s="62"/>
      <c r="CO876" s="62"/>
      <c r="CP876" s="12">
        <f t="shared" si="2376"/>
        <v>0.16111111111111109</v>
      </c>
      <c r="CQ876" s="13">
        <f t="shared" si="2377"/>
        <v>3</v>
      </c>
      <c r="CR876" s="13">
        <f t="shared" si="2378"/>
        <v>52</v>
      </c>
      <c r="CS876" s="610">
        <v>0</v>
      </c>
      <c r="CT876" s="13">
        <f t="shared" si="2379"/>
        <v>0</v>
      </c>
      <c r="CU876" s="13">
        <f t="shared" si="2380"/>
        <v>0</v>
      </c>
      <c r="CV876" s="610">
        <v>0</v>
      </c>
      <c r="CW876" s="13">
        <f t="shared" si="2393"/>
        <v>0</v>
      </c>
      <c r="CX876" s="13">
        <f t="shared" si="2394"/>
        <v>0</v>
      </c>
      <c r="CY876" s="610">
        <v>0</v>
      </c>
      <c r="CZ876" s="13">
        <f t="shared" si="2355"/>
        <v>0</v>
      </c>
      <c r="DA876" s="13">
        <f t="shared" si="2356"/>
        <v>0</v>
      </c>
      <c r="DB876" s="610">
        <v>0</v>
      </c>
      <c r="DC876" s="13">
        <f t="shared" si="2381"/>
        <v>0</v>
      </c>
      <c r="DD876" s="13">
        <f t="shared" si="2382"/>
        <v>0</v>
      </c>
      <c r="DE876" s="610">
        <v>0</v>
      </c>
      <c r="DF876" s="13">
        <f t="shared" si="2383"/>
        <v>0</v>
      </c>
      <c r="DG876" s="13">
        <f t="shared" si="2384"/>
        <v>0</v>
      </c>
      <c r="DH876" s="610">
        <v>0</v>
      </c>
      <c r="DI876" s="13">
        <f t="shared" si="2329"/>
        <v>0</v>
      </c>
      <c r="DJ876" s="13">
        <f t="shared" si="2330"/>
        <v>0</v>
      </c>
      <c r="DK876" s="610">
        <v>0</v>
      </c>
      <c r="DL876" s="35">
        <f t="shared" si="2385"/>
        <v>0</v>
      </c>
      <c r="DM876" s="35">
        <f t="shared" si="2386"/>
        <v>0</v>
      </c>
      <c r="DN876" s="66">
        <f t="shared" si="2251"/>
        <v>3102742.7060000016</v>
      </c>
      <c r="DO876" s="74">
        <f t="shared" si="2252"/>
        <v>49806</v>
      </c>
      <c r="DP876" s="66">
        <f t="shared" si="2253"/>
        <v>62.194482758620694</v>
      </c>
      <c r="DQ876" s="63">
        <f t="shared" si="2254"/>
        <v>62.29656479139063</v>
      </c>
      <c r="DR876" s="66" t="e">
        <f t="shared" si="2357"/>
        <v>#NUM!</v>
      </c>
      <c r="DS876" s="96" t="e">
        <f t="shared" si="2358"/>
        <v>#NUM!</v>
      </c>
      <c r="DT876" s="66" t="e">
        <f t="shared" si="2359"/>
        <v>#NUM!</v>
      </c>
      <c r="DU876" s="66" t="e">
        <f t="shared" si="2360"/>
        <v>#NUM!</v>
      </c>
      <c r="FJ876" s="3">
        <f t="shared" si="2313"/>
        <v>6.4583333333333326E-2</v>
      </c>
      <c r="FK876" s="3">
        <f t="shared" si="2303"/>
        <v>4.166666666666663E-2</v>
      </c>
      <c r="FL876" s="3">
        <f t="shared" si="2395"/>
        <v>3.4722222222222099E-3</v>
      </c>
      <c r="FM876" s="614">
        <v>13.434027777777779</v>
      </c>
      <c r="FN876" s="614">
        <v>1.6909722222222223</v>
      </c>
      <c r="FO876" s="614">
        <f xml:space="preserve"> FM876 + FN876</f>
        <v>15.125</v>
      </c>
      <c r="FP876" s="614">
        <f xml:space="preserve"> FO876/51</f>
        <v>0.29656862745098039</v>
      </c>
    </row>
    <row r="877" spans="1:172">
      <c r="A877" s="604">
        <f t="shared" si="2315"/>
        <v>876</v>
      </c>
      <c r="B877" s="605">
        <f t="shared" si="2316"/>
        <v>28</v>
      </c>
      <c r="C877" s="606">
        <v>40946</v>
      </c>
      <c r="D877" s="607">
        <v>2</v>
      </c>
      <c r="E877" s="608" t="s">
        <v>1028</v>
      </c>
      <c r="F877" s="605">
        <v>2</v>
      </c>
      <c r="G877" s="609" t="s">
        <v>325</v>
      </c>
      <c r="H877" s="609" t="s">
        <v>642</v>
      </c>
      <c r="I877" s="609" t="s">
        <v>1047</v>
      </c>
      <c r="J877" s="610">
        <v>0.66666666666666663</v>
      </c>
      <c r="K877" s="612">
        <v>3769.19</v>
      </c>
      <c r="L877" s="609" t="s">
        <v>34</v>
      </c>
      <c r="M877" s="605">
        <v>59</v>
      </c>
      <c r="N877" s="605">
        <v>0</v>
      </c>
      <c r="O877" s="609"/>
      <c r="P877" s="610">
        <v>0.66666666666666663</v>
      </c>
      <c r="Q877" s="610">
        <v>0.66666666666666663</v>
      </c>
      <c r="R877" s="12">
        <f t="shared" si="2361"/>
        <v>0</v>
      </c>
      <c r="S877" s="13">
        <f t="shared" si="2362"/>
        <v>0</v>
      </c>
      <c r="T877" s="13">
        <f t="shared" si="2363"/>
        <v>0</v>
      </c>
      <c r="U877" s="610">
        <v>0.67013888888888884</v>
      </c>
      <c r="V877" s="12">
        <f t="shared" si="2295"/>
        <v>3.4722222222222099E-3</v>
      </c>
      <c r="W877" s="13">
        <f t="shared" si="2296"/>
        <v>0</v>
      </c>
      <c r="X877" s="225">
        <f t="shared" si="2297"/>
        <v>5</v>
      </c>
      <c r="Y877" s="610">
        <v>0.67708333333333337</v>
      </c>
      <c r="Z877" s="12">
        <f t="shared" si="2072"/>
        <v>6.9444444444445308E-3</v>
      </c>
      <c r="AA877" s="13">
        <f t="shared" si="2231"/>
        <v>0</v>
      </c>
      <c r="AB877" s="13">
        <f t="shared" si="2232"/>
        <v>10</v>
      </c>
      <c r="AC877" s="610">
        <v>0.70138888888888884</v>
      </c>
      <c r="AD877" s="12">
        <f t="shared" si="2364"/>
        <v>2.4305555555555469E-2</v>
      </c>
      <c r="AE877" s="13">
        <f t="shared" si="2365"/>
        <v>0</v>
      </c>
      <c r="AF877" s="13">
        <f t="shared" si="2366"/>
        <v>35</v>
      </c>
      <c r="AG877" s="610">
        <v>0.70486111111111116</v>
      </c>
      <c r="AH877" s="610">
        <v>0.72916666666666663</v>
      </c>
      <c r="AI877" s="12">
        <f t="shared" si="2162"/>
        <v>2.4305555555555469E-2</v>
      </c>
      <c r="AJ877" s="225">
        <f t="shared" si="2260"/>
        <v>0</v>
      </c>
      <c r="AK877" s="225">
        <f t="shared" si="2261"/>
        <v>35</v>
      </c>
      <c r="AL877" s="610">
        <v>0.70486111111111116</v>
      </c>
      <c r="AM877" s="610">
        <v>0.72916666666666663</v>
      </c>
      <c r="AN877" s="12">
        <f t="shared" si="2367"/>
        <v>2.4305555555555469E-2</v>
      </c>
      <c r="AO877" s="13">
        <f t="shared" si="2368"/>
        <v>0</v>
      </c>
      <c r="AP877" s="13">
        <f t="shared" si="2369"/>
        <v>35</v>
      </c>
      <c r="AQ877" s="610">
        <v>0.73611111111111116</v>
      </c>
      <c r="AR877" s="12">
        <f t="shared" si="2387"/>
        <v>6.9444444444445308E-3</v>
      </c>
      <c r="AS877" s="225">
        <f t="shared" si="2388"/>
        <v>0</v>
      </c>
      <c r="AT877" s="13">
        <f t="shared" si="2389"/>
        <v>10</v>
      </c>
      <c r="AU877" s="610">
        <v>0.74444444444444446</v>
      </c>
      <c r="AV877" s="226">
        <f t="shared" si="2390"/>
        <v>8.3333333333333037E-3</v>
      </c>
      <c r="AW877" s="13">
        <f t="shared" si="2391"/>
        <v>0</v>
      </c>
      <c r="AX877" s="13">
        <f t="shared" si="2392"/>
        <v>12</v>
      </c>
      <c r="AY877" s="610">
        <v>0.89583333333333337</v>
      </c>
      <c r="AZ877" s="12">
        <f t="shared" si="2338"/>
        <v>0.15138888888888891</v>
      </c>
      <c r="BA877" s="225">
        <f t="shared" si="2339"/>
        <v>3</v>
      </c>
      <c r="BB877" s="225">
        <f t="shared" si="2340"/>
        <v>38</v>
      </c>
      <c r="BC877" s="610">
        <v>0.89583333333333337</v>
      </c>
      <c r="BD877" s="610">
        <v>0.89583333333333337</v>
      </c>
      <c r="BE877" s="12">
        <f t="shared" si="2370"/>
        <v>0</v>
      </c>
      <c r="BF877" s="13">
        <f t="shared" si="2371"/>
        <v>0</v>
      </c>
      <c r="BG877" s="13">
        <f t="shared" si="2372"/>
        <v>0</v>
      </c>
      <c r="BH877" s="610">
        <v>0.89583333333333337</v>
      </c>
      <c r="BI877" s="610">
        <v>0.89583333333333337</v>
      </c>
      <c r="BJ877" s="610"/>
      <c r="BK877" s="69">
        <f t="shared" si="2373"/>
        <v>0</v>
      </c>
      <c r="BL877" s="13">
        <f t="shared" si="2374"/>
        <v>0</v>
      </c>
      <c r="BM877" s="13">
        <f t="shared" si="2375"/>
        <v>0</v>
      </c>
      <c r="BN877" s="610">
        <v>0.90277777777777779</v>
      </c>
      <c r="BO877" s="12">
        <f t="shared" si="2217"/>
        <v>6.9444444444444198E-3</v>
      </c>
      <c r="BP877" s="225">
        <f t="shared" si="2218"/>
        <v>0</v>
      </c>
      <c r="BQ877" s="225">
        <f t="shared" si="2219"/>
        <v>10</v>
      </c>
      <c r="BR877" s="610">
        <v>0.90625</v>
      </c>
      <c r="BS877" s="12">
        <f t="shared" si="2168"/>
        <v>3.4722222222222099E-3</v>
      </c>
      <c r="BT877" s="225">
        <f t="shared" si="2169"/>
        <v>0</v>
      </c>
      <c r="BU877" s="225">
        <f t="shared" si="2170"/>
        <v>5</v>
      </c>
      <c r="BV877" s="610">
        <v>0.90625</v>
      </c>
      <c r="BW877" s="610">
        <v>0.91666666666666663</v>
      </c>
      <c r="BX877" s="12">
        <f t="shared" si="2240"/>
        <v>1.041666666666663E-2</v>
      </c>
      <c r="BY877" s="13">
        <f t="shared" si="2241"/>
        <v>0</v>
      </c>
      <c r="BZ877" s="13">
        <f t="shared" si="2242"/>
        <v>15</v>
      </c>
      <c r="CA877" s="226">
        <f t="shared" si="2344"/>
        <v>0.25</v>
      </c>
      <c r="CB877" s="13">
        <f t="shared" si="2345"/>
        <v>6</v>
      </c>
      <c r="CC877" s="13">
        <f t="shared" si="2346"/>
        <v>0</v>
      </c>
      <c r="CD877" s="12">
        <f t="shared" si="2347"/>
        <v>4.166666666666663E-2</v>
      </c>
      <c r="CE877" s="13">
        <f t="shared" si="2348"/>
        <v>1</v>
      </c>
      <c r="CF877" s="13">
        <f t="shared" si="2349"/>
        <v>0</v>
      </c>
      <c r="CG877" s="12">
        <f t="shared" si="2350"/>
        <v>2.4305555555555469E-2</v>
      </c>
      <c r="CH877" s="13">
        <f t="shared" si="2351"/>
        <v>0</v>
      </c>
      <c r="CI877" s="13">
        <f t="shared" si="2352"/>
        <v>35</v>
      </c>
      <c r="CJ877" s="12">
        <f t="shared" si="2335"/>
        <v>0.15138888888888891</v>
      </c>
      <c r="CK877" s="13">
        <f t="shared" si="2336"/>
        <v>3</v>
      </c>
      <c r="CL877" s="13">
        <f t="shared" si="2337"/>
        <v>38</v>
      </c>
      <c r="CM877" s="62"/>
      <c r="CN877" s="62"/>
      <c r="CO877" s="62"/>
      <c r="CP877" s="12">
        <f t="shared" si="2376"/>
        <v>6.7361111111111122E-2</v>
      </c>
      <c r="CQ877" s="13">
        <f t="shared" si="2377"/>
        <v>1</v>
      </c>
      <c r="CR877" s="13">
        <f t="shared" si="2378"/>
        <v>37</v>
      </c>
      <c r="CS877" s="610">
        <v>0</v>
      </c>
      <c r="CT877" s="13">
        <f t="shared" si="2379"/>
        <v>0</v>
      </c>
      <c r="CU877" s="13">
        <f t="shared" si="2380"/>
        <v>0</v>
      </c>
      <c r="CV877" s="610">
        <v>6.9444444444444441E-3</v>
      </c>
      <c r="CW877" s="13">
        <f t="shared" si="2393"/>
        <v>0</v>
      </c>
      <c r="CX877" s="13">
        <f t="shared" si="2394"/>
        <v>10</v>
      </c>
      <c r="CY877" s="610">
        <v>0</v>
      </c>
      <c r="CZ877" s="13">
        <f t="shared" si="2355"/>
        <v>0</v>
      </c>
      <c r="DA877" s="13">
        <f t="shared" si="2356"/>
        <v>0</v>
      </c>
      <c r="DB877" s="610">
        <v>0</v>
      </c>
      <c r="DC877" s="13">
        <f t="shared" si="2381"/>
        <v>0</v>
      </c>
      <c r="DD877" s="13">
        <f t="shared" si="2382"/>
        <v>0</v>
      </c>
      <c r="DE877" s="610">
        <v>0</v>
      </c>
      <c r="DF877" s="13">
        <f t="shared" si="2383"/>
        <v>0</v>
      </c>
      <c r="DG877" s="13">
        <f t="shared" si="2384"/>
        <v>0</v>
      </c>
      <c r="DH877" s="610">
        <v>7.7083333333333337E-2</v>
      </c>
      <c r="DI877" s="13">
        <f t="shared" ref="DI877:DI883" si="2396">HOUR(DH877)</f>
        <v>1</v>
      </c>
      <c r="DJ877" s="13">
        <f t="shared" ref="DJ877:DJ883" si="2397">MINUTE(DH877)</f>
        <v>51</v>
      </c>
      <c r="DK877" s="610">
        <v>0</v>
      </c>
      <c r="DL877" s="35">
        <f t="shared" si="2385"/>
        <v>0</v>
      </c>
      <c r="DM877" s="35">
        <f t="shared" si="2386"/>
        <v>0</v>
      </c>
      <c r="DN877" s="66">
        <f t="shared" si="2251"/>
        <v>3106511.8960000016</v>
      </c>
      <c r="DO877" s="74">
        <f t="shared" si="2252"/>
        <v>49865</v>
      </c>
      <c r="DP877" s="66">
        <f t="shared" si="2253"/>
        <v>63.88457627118644</v>
      </c>
      <c r="DQ877" s="63">
        <f t="shared" si="2254"/>
        <v>62.298443718038733</v>
      </c>
      <c r="DR877" s="66" t="e">
        <f t="shared" si="2357"/>
        <v>#NUM!</v>
      </c>
      <c r="DS877" s="96" t="e">
        <f t="shared" si="2358"/>
        <v>#NUM!</v>
      </c>
      <c r="DT877" s="66" t="e">
        <f t="shared" si="2359"/>
        <v>#NUM!</v>
      </c>
      <c r="DU877" s="66" t="e">
        <f t="shared" si="2360"/>
        <v>#NUM!</v>
      </c>
      <c r="FJ877" s="3">
        <f t="shared" si="2313"/>
        <v>7.4305555555555625E-2</v>
      </c>
      <c r="FK877" s="3">
        <f t="shared" si="2303"/>
        <v>3.472222222222221E-2</v>
      </c>
      <c r="FL877" s="3">
        <f t="shared" si="2395"/>
        <v>6.9444444444445308E-3</v>
      </c>
      <c r="FM877" s="201">
        <v>235691</v>
      </c>
      <c r="FN877" s="201">
        <v>35935</v>
      </c>
      <c r="FO877" s="201">
        <f xml:space="preserve"> FM877 + FN877</f>
        <v>271626</v>
      </c>
    </row>
    <row r="878" spans="1:172" ht="30">
      <c r="A878" s="604">
        <f t="shared" si="2315"/>
        <v>877</v>
      </c>
      <c r="B878" s="605">
        <f t="shared" si="2316"/>
        <v>29</v>
      </c>
      <c r="C878" s="606">
        <v>40946</v>
      </c>
      <c r="D878" s="607">
        <v>2</v>
      </c>
      <c r="E878" s="608" t="s">
        <v>1013</v>
      </c>
      <c r="F878" s="605">
        <v>2</v>
      </c>
      <c r="G878" s="609" t="s">
        <v>445</v>
      </c>
      <c r="H878" s="609" t="s">
        <v>1025</v>
      </c>
      <c r="I878" s="609" t="s">
        <v>1048</v>
      </c>
      <c r="J878" s="610">
        <v>0.77083333333333337</v>
      </c>
      <c r="K878" s="611">
        <v>3737.39</v>
      </c>
      <c r="L878" s="609" t="s">
        <v>33</v>
      </c>
      <c r="M878" s="605">
        <v>59</v>
      </c>
      <c r="N878" s="605">
        <v>0</v>
      </c>
      <c r="O878" s="609"/>
      <c r="P878" s="610">
        <v>0.77083333333333337</v>
      </c>
      <c r="Q878" s="610">
        <v>0.77083333333333337</v>
      </c>
      <c r="R878" s="12">
        <f t="shared" si="2361"/>
        <v>0</v>
      </c>
      <c r="S878" s="13">
        <f t="shared" si="2362"/>
        <v>0</v>
      </c>
      <c r="T878" s="13">
        <f t="shared" si="2363"/>
        <v>0</v>
      </c>
      <c r="U878" s="610">
        <v>0.77430555555555547</v>
      </c>
      <c r="V878" s="12">
        <f t="shared" si="2295"/>
        <v>3.4722222222220989E-3</v>
      </c>
      <c r="W878" s="13">
        <f t="shared" si="2296"/>
        <v>0</v>
      </c>
      <c r="X878" s="225">
        <f t="shared" si="2297"/>
        <v>5</v>
      </c>
      <c r="Y878" s="610">
        <v>0.78125</v>
      </c>
      <c r="Z878" s="12">
        <f t="shared" si="2072"/>
        <v>6.9444444444445308E-3</v>
      </c>
      <c r="AA878" s="13">
        <f t="shared" si="2231"/>
        <v>0</v>
      </c>
      <c r="AB878" s="13">
        <f t="shared" si="2232"/>
        <v>10</v>
      </c>
      <c r="AC878" s="610">
        <v>0.79513888888888884</v>
      </c>
      <c r="AD878" s="12">
        <f t="shared" si="2364"/>
        <v>1.388888888888884E-2</v>
      </c>
      <c r="AE878" s="13">
        <f t="shared" si="2365"/>
        <v>0</v>
      </c>
      <c r="AF878" s="13">
        <f t="shared" si="2366"/>
        <v>20</v>
      </c>
      <c r="AG878" s="610">
        <v>0.79861111111111116</v>
      </c>
      <c r="AH878" s="610">
        <v>0.89583333333333337</v>
      </c>
      <c r="AI878" s="12">
        <f t="shared" si="2162"/>
        <v>9.722222222222221E-2</v>
      </c>
      <c r="AJ878" s="225">
        <f t="shared" si="2260"/>
        <v>2</v>
      </c>
      <c r="AK878" s="225">
        <f t="shared" si="2261"/>
        <v>20</v>
      </c>
      <c r="AL878" s="610">
        <v>0.79861111111111116</v>
      </c>
      <c r="AM878" s="610">
        <v>0.89583333333333337</v>
      </c>
      <c r="AN878" s="12">
        <f t="shared" si="2367"/>
        <v>9.722222222222221E-2</v>
      </c>
      <c r="AO878" s="13">
        <f t="shared" si="2368"/>
        <v>2</v>
      </c>
      <c r="AP878" s="13">
        <f t="shared" si="2369"/>
        <v>20</v>
      </c>
      <c r="AQ878" s="610">
        <v>0.9784722222222223</v>
      </c>
      <c r="AR878" s="12">
        <f t="shared" si="2387"/>
        <v>8.2638888888888928E-2</v>
      </c>
      <c r="AS878" s="225">
        <f t="shared" si="2388"/>
        <v>1</v>
      </c>
      <c r="AT878" s="13">
        <f t="shared" si="2389"/>
        <v>59</v>
      </c>
      <c r="AU878" s="610">
        <v>0.9784722222222223</v>
      </c>
      <c r="AV878" s="226">
        <f t="shared" si="2390"/>
        <v>0</v>
      </c>
      <c r="AW878" s="13">
        <f t="shared" si="2391"/>
        <v>0</v>
      </c>
      <c r="AX878" s="13">
        <f t="shared" si="2392"/>
        <v>0</v>
      </c>
      <c r="AY878" s="610">
        <v>1.1083333333333334</v>
      </c>
      <c r="AZ878" s="12">
        <f t="shared" si="2338"/>
        <v>0.12986111111111109</v>
      </c>
      <c r="BA878" s="225">
        <f t="shared" si="2339"/>
        <v>3</v>
      </c>
      <c r="BB878" s="225">
        <f t="shared" si="2340"/>
        <v>7</v>
      </c>
      <c r="BC878" s="610">
        <v>1.1083333333333334</v>
      </c>
      <c r="BD878" s="610">
        <v>1.1083333333333334</v>
      </c>
      <c r="BE878" s="12">
        <f t="shared" si="2370"/>
        <v>0</v>
      </c>
      <c r="BF878" s="13">
        <f t="shared" si="2371"/>
        <v>0</v>
      </c>
      <c r="BG878" s="13">
        <f t="shared" si="2372"/>
        <v>0</v>
      </c>
      <c r="BH878" s="610">
        <v>1.1083333333333334</v>
      </c>
      <c r="BI878" s="610">
        <v>1.1083333333333334</v>
      </c>
      <c r="BJ878" s="610"/>
      <c r="BK878" s="69">
        <f t="shared" si="2373"/>
        <v>0</v>
      </c>
      <c r="BL878" s="13">
        <f t="shared" si="2374"/>
        <v>0</v>
      </c>
      <c r="BM878" s="13">
        <f t="shared" si="2375"/>
        <v>0</v>
      </c>
      <c r="BN878" s="610">
        <v>1.1180555555555556</v>
      </c>
      <c r="BO878" s="12">
        <f t="shared" si="2217"/>
        <v>9.7222222222221877E-3</v>
      </c>
      <c r="BP878" s="225">
        <f t="shared" si="2218"/>
        <v>0</v>
      </c>
      <c r="BQ878" s="225">
        <f t="shared" si="2219"/>
        <v>14</v>
      </c>
      <c r="BR878" s="610">
        <v>1.1215277777777779</v>
      </c>
      <c r="BS878" s="12">
        <f t="shared" si="2168"/>
        <v>3.4722222222223209E-3</v>
      </c>
      <c r="BT878" s="225">
        <f t="shared" si="2169"/>
        <v>0</v>
      </c>
      <c r="BU878" s="225">
        <f t="shared" si="2170"/>
        <v>5</v>
      </c>
      <c r="BV878" s="610">
        <v>1.1215277777777779</v>
      </c>
      <c r="BW878" s="610">
        <v>1.125</v>
      </c>
      <c r="BX878" s="12">
        <f t="shared" si="2240"/>
        <v>3.4722222222220989E-3</v>
      </c>
      <c r="BY878" s="13">
        <f t="shared" si="2241"/>
        <v>0</v>
      </c>
      <c r="BZ878" s="13">
        <f t="shared" si="2242"/>
        <v>5</v>
      </c>
      <c r="CA878" s="226">
        <f t="shared" si="2344"/>
        <v>0.35416666666666663</v>
      </c>
      <c r="CB878" s="13">
        <f t="shared" si="2345"/>
        <v>8</v>
      </c>
      <c r="CC878" s="13">
        <f t="shared" si="2346"/>
        <v>30</v>
      </c>
      <c r="CD878" s="12">
        <f t="shared" si="2347"/>
        <v>0.10972222222222228</v>
      </c>
      <c r="CE878" s="13">
        <f t="shared" si="2348"/>
        <v>2</v>
      </c>
      <c r="CF878" s="13">
        <f t="shared" si="2349"/>
        <v>38</v>
      </c>
      <c r="CG878" s="12">
        <f t="shared" si="2350"/>
        <v>9.722222222222221E-2</v>
      </c>
      <c r="CH878" s="13">
        <f t="shared" si="2351"/>
        <v>2</v>
      </c>
      <c r="CI878" s="13">
        <f t="shared" si="2352"/>
        <v>20</v>
      </c>
      <c r="CJ878" s="12">
        <f t="shared" si="2335"/>
        <v>0.12986111111111109</v>
      </c>
      <c r="CK878" s="13">
        <f t="shared" si="2336"/>
        <v>3</v>
      </c>
      <c r="CL878" s="13">
        <f t="shared" si="2337"/>
        <v>7</v>
      </c>
      <c r="CM878" s="62"/>
      <c r="CN878" s="62"/>
      <c r="CO878" s="62"/>
      <c r="CP878" s="12">
        <f t="shared" si="2376"/>
        <v>6.6666666666666652E-2</v>
      </c>
      <c r="CQ878" s="13">
        <f t="shared" si="2377"/>
        <v>1</v>
      </c>
      <c r="CR878" s="13">
        <f t="shared" si="2378"/>
        <v>36</v>
      </c>
      <c r="CS878" s="610">
        <v>0</v>
      </c>
      <c r="CT878" s="13">
        <f t="shared" si="2379"/>
        <v>0</v>
      </c>
      <c r="CU878" s="13">
        <f t="shared" si="2380"/>
        <v>0</v>
      </c>
      <c r="CV878" s="610">
        <v>0</v>
      </c>
      <c r="CW878" s="13">
        <f t="shared" si="2393"/>
        <v>0</v>
      </c>
      <c r="CX878" s="13">
        <f t="shared" si="2394"/>
        <v>0</v>
      </c>
      <c r="CY878" s="610">
        <v>0</v>
      </c>
      <c r="CZ878" s="13">
        <f t="shared" si="2355"/>
        <v>0</v>
      </c>
      <c r="DA878" s="13">
        <f t="shared" si="2356"/>
        <v>0</v>
      </c>
      <c r="DB878" s="610">
        <v>0</v>
      </c>
      <c r="DC878" s="13">
        <f t="shared" si="2381"/>
        <v>0</v>
      </c>
      <c r="DD878" s="13">
        <f t="shared" si="2382"/>
        <v>0</v>
      </c>
      <c r="DE878" s="610">
        <v>0</v>
      </c>
      <c r="DF878" s="13">
        <f t="shared" si="2383"/>
        <v>0</v>
      </c>
      <c r="DG878" s="13">
        <f t="shared" si="2384"/>
        <v>0</v>
      </c>
      <c r="DH878" s="610">
        <v>6.3194444444444442E-2</v>
      </c>
      <c r="DI878" s="13">
        <f t="shared" si="2396"/>
        <v>1</v>
      </c>
      <c r="DJ878" s="13">
        <f t="shared" si="2397"/>
        <v>31</v>
      </c>
      <c r="DK878" s="610">
        <v>0</v>
      </c>
      <c r="DL878" s="35">
        <f t="shared" si="2385"/>
        <v>0</v>
      </c>
      <c r="DM878" s="35">
        <f t="shared" si="2386"/>
        <v>0</v>
      </c>
      <c r="DN878" s="66">
        <f t="shared" si="2251"/>
        <v>3110249.2860000017</v>
      </c>
      <c r="DO878" s="74">
        <f t="shared" si="2252"/>
        <v>49924</v>
      </c>
      <c r="DP878" s="66">
        <f t="shared" si="2253"/>
        <v>63.345593220338984</v>
      </c>
      <c r="DQ878" s="63">
        <f t="shared" si="2254"/>
        <v>62.299681235477962</v>
      </c>
      <c r="DR878" s="66" t="e">
        <f t="shared" si="2357"/>
        <v>#NUM!</v>
      </c>
      <c r="DS878" s="96" t="e">
        <f t="shared" si="2358"/>
        <v>#NUM!</v>
      </c>
      <c r="DT878" s="66" t="e">
        <f t="shared" si="2359"/>
        <v>#NUM!</v>
      </c>
      <c r="DU878" s="66" t="e">
        <f t="shared" si="2360"/>
        <v>#NUM!</v>
      </c>
      <c r="FJ878" s="3">
        <f t="shared" si="2313"/>
        <v>0.12708333333333333</v>
      </c>
      <c r="FK878" s="3">
        <f t="shared" si="2303"/>
        <v>2.4305555555555469E-2</v>
      </c>
      <c r="FL878" s="3">
        <f t="shared" si="2395"/>
        <v>8.2638888888888928E-2</v>
      </c>
    </row>
    <row r="879" spans="1:172">
      <c r="A879" s="604">
        <f t="shared" si="2315"/>
        <v>878</v>
      </c>
      <c r="B879" s="605">
        <f t="shared" si="2316"/>
        <v>30</v>
      </c>
      <c r="C879" s="606">
        <v>40946</v>
      </c>
      <c r="D879" s="607">
        <v>2</v>
      </c>
      <c r="E879" s="608" t="s">
        <v>1012</v>
      </c>
      <c r="F879" s="605">
        <v>8</v>
      </c>
      <c r="G879" s="609" t="s">
        <v>38</v>
      </c>
      <c r="H879" s="609" t="s">
        <v>922</v>
      </c>
      <c r="I879" s="609" t="s">
        <v>1046</v>
      </c>
      <c r="J879" s="610">
        <v>0.94791666666666663</v>
      </c>
      <c r="K879" s="611">
        <v>3777.28</v>
      </c>
      <c r="L879" s="609" t="s">
        <v>34</v>
      </c>
      <c r="M879" s="605">
        <v>58</v>
      </c>
      <c r="N879" s="605">
        <v>1</v>
      </c>
      <c r="O879" s="609"/>
      <c r="P879" s="610">
        <v>0.94791666666666663</v>
      </c>
      <c r="Q879" s="610">
        <v>0.94791666666666663</v>
      </c>
      <c r="R879" s="12">
        <f t="shared" si="2361"/>
        <v>0</v>
      </c>
      <c r="S879" s="13">
        <f t="shared" si="2362"/>
        <v>0</v>
      </c>
      <c r="T879" s="13">
        <f t="shared" si="2363"/>
        <v>0</v>
      </c>
      <c r="U879" s="610">
        <v>0.95138888888888884</v>
      </c>
      <c r="V879" s="12">
        <f t="shared" si="2295"/>
        <v>3.4722222222222099E-3</v>
      </c>
      <c r="W879" s="13">
        <f t="shared" si="2296"/>
        <v>0</v>
      </c>
      <c r="X879" s="225">
        <f t="shared" si="2297"/>
        <v>5</v>
      </c>
      <c r="Y879" s="610">
        <v>0.96180555555555547</v>
      </c>
      <c r="Z879" s="12">
        <f t="shared" si="2072"/>
        <v>1.041666666666663E-2</v>
      </c>
      <c r="AA879" s="13">
        <f t="shared" si="2231"/>
        <v>0</v>
      </c>
      <c r="AB879" s="13">
        <f t="shared" si="2232"/>
        <v>15</v>
      </c>
      <c r="AC879" s="610">
        <v>0.98611111111111116</v>
      </c>
      <c r="AD879" s="12">
        <f t="shared" si="2364"/>
        <v>2.4305555555555691E-2</v>
      </c>
      <c r="AE879" s="13">
        <f t="shared" si="2365"/>
        <v>0</v>
      </c>
      <c r="AF879" s="13">
        <f t="shared" si="2366"/>
        <v>35</v>
      </c>
      <c r="AG879" s="610">
        <v>0.98958333333333337</v>
      </c>
      <c r="AH879" s="610">
        <v>1.0416666666666667</v>
      </c>
      <c r="AI879" s="12">
        <f t="shared" si="2162"/>
        <v>5.208333333333337E-2</v>
      </c>
      <c r="AJ879" s="225">
        <f t="shared" si="2260"/>
        <v>1</v>
      </c>
      <c r="AK879" s="225">
        <f t="shared" si="2261"/>
        <v>15</v>
      </c>
      <c r="AL879" s="610">
        <v>0.98958333333333337</v>
      </c>
      <c r="AM879" s="610">
        <v>1.0416666666666667</v>
      </c>
      <c r="AN879" s="12">
        <f t="shared" si="2367"/>
        <v>5.208333333333337E-2</v>
      </c>
      <c r="AO879" s="13">
        <f t="shared" si="2368"/>
        <v>1</v>
      </c>
      <c r="AP879" s="13">
        <f t="shared" si="2369"/>
        <v>15</v>
      </c>
      <c r="AQ879" s="610">
        <v>1.1423611111111112</v>
      </c>
      <c r="AR879" s="12">
        <f t="shared" si="2387"/>
        <v>0.10069444444444442</v>
      </c>
      <c r="AS879" s="225">
        <f t="shared" si="2388"/>
        <v>2</v>
      </c>
      <c r="AT879" s="13">
        <f t="shared" si="2389"/>
        <v>25</v>
      </c>
      <c r="AU879" s="610">
        <v>1.1444444444444444</v>
      </c>
      <c r="AV879" s="226">
        <f t="shared" si="2390"/>
        <v>2.0833333333332149E-3</v>
      </c>
      <c r="AW879" s="13">
        <f t="shared" si="2391"/>
        <v>0</v>
      </c>
      <c r="AX879" s="13">
        <f t="shared" si="2392"/>
        <v>3</v>
      </c>
      <c r="AY879" s="610">
        <v>1.2361111111111112</v>
      </c>
      <c r="AZ879" s="12">
        <f t="shared" si="2338"/>
        <v>9.1666666666666785E-2</v>
      </c>
      <c r="BA879" s="225">
        <f t="shared" si="2339"/>
        <v>2</v>
      </c>
      <c r="BB879" s="225">
        <f t="shared" si="2340"/>
        <v>12</v>
      </c>
      <c r="BC879" s="610">
        <v>1.2361111111111112</v>
      </c>
      <c r="BD879" s="610">
        <v>1.2361111111111112</v>
      </c>
      <c r="BE879" s="12">
        <f t="shared" si="2370"/>
        <v>0</v>
      </c>
      <c r="BF879" s="13">
        <f t="shared" si="2371"/>
        <v>0</v>
      </c>
      <c r="BG879" s="13">
        <f t="shared" si="2372"/>
        <v>0</v>
      </c>
      <c r="BH879" s="610">
        <v>1.2361111111111112</v>
      </c>
      <c r="BI879" s="610">
        <v>1.2361111111111112</v>
      </c>
      <c r="BJ879" s="610"/>
      <c r="BK879" s="69">
        <f t="shared" si="2373"/>
        <v>0</v>
      </c>
      <c r="BL879" s="13">
        <f t="shared" si="2374"/>
        <v>0</v>
      </c>
      <c r="BM879" s="13">
        <f t="shared" si="2375"/>
        <v>0</v>
      </c>
      <c r="BN879" s="610">
        <v>1.2395833333333333</v>
      </c>
      <c r="BO879" s="12">
        <f t="shared" si="2217"/>
        <v>3.4722222222220989E-3</v>
      </c>
      <c r="BP879" s="225">
        <f t="shared" si="2218"/>
        <v>0</v>
      </c>
      <c r="BQ879" s="225">
        <f t="shared" si="2219"/>
        <v>5</v>
      </c>
      <c r="BR879" s="610">
        <v>1.2430555555555556</v>
      </c>
      <c r="BS879" s="12">
        <f t="shared" si="2168"/>
        <v>3.4722222222223209E-3</v>
      </c>
      <c r="BT879" s="225">
        <f t="shared" si="2169"/>
        <v>0</v>
      </c>
      <c r="BU879" s="225">
        <f t="shared" si="2170"/>
        <v>5</v>
      </c>
      <c r="BV879" s="610">
        <v>1.2430555555555556</v>
      </c>
      <c r="BW879" s="610">
        <v>1.25</v>
      </c>
      <c r="BX879" s="12">
        <f t="shared" si="2240"/>
        <v>6.9444444444444198E-3</v>
      </c>
      <c r="BY879" s="13">
        <f t="shared" si="2241"/>
        <v>0</v>
      </c>
      <c r="BZ879" s="13">
        <f t="shared" si="2242"/>
        <v>10</v>
      </c>
      <c r="CA879" s="226">
        <f t="shared" si="2344"/>
        <v>0.30208333333333337</v>
      </c>
      <c r="CB879" s="13">
        <f t="shared" si="2345"/>
        <v>7</v>
      </c>
      <c r="CC879" s="13">
        <f t="shared" si="2346"/>
        <v>15</v>
      </c>
      <c r="CD879" s="12">
        <f t="shared" si="2347"/>
        <v>0.13194444444444453</v>
      </c>
      <c r="CE879" s="13">
        <f t="shared" si="2348"/>
        <v>3</v>
      </c>
      <c r="CF879" s="13">
        <f t="shared" si="2349"/>
        <v>10</v>
      </c>
      <c r="CG879" s="12">
        <f t="shared" si="2350"/>
        <v>5.208333333333337E-2</v>
      </c>
      <c r="CH879" s="13">
        <f t="shared" si="2351"/>
        <v>1</v>
      </c>
      <c r="CI879" s="13">
        <f t="shared" si="2352"/>
        <v>15</v>
      </c>
      <c r="CJ879" s="12">
        <f t="shared" si="2335"/>
        <v>9.1666666666666785E-2</v>
      </c>
      <c r="CK879" s="13">
        <f t="shared" si="2336"/>
        <v>2</v>
      </c>
      <c r="CL879" s="13">
        <f t="shared" si="2337"/>
        <v>12</v>
      </c>
      <c r="CM879" s="62"/>
      <c r="CN879" s="62"/>
      <c r="CO879" s="62"/>
      <c r="CP879" s="12">
        <f t="shared" si="2376"/>
        <v>4.9305555555555679E-2</v>
      </c>
      <c r="CQ879" s="13">
        <f t="shared" si="2377"/>
        <v>1</v>
      </c>
      <c r="CR879" s="13">
        <f t="shared" si="2378"/>
        <v>11</v>
      </c>
      <c r="CS879" s="610">
        <v>0</v>
      </c>
      <c r="CT879" s="13">
        <f t="shared" si="2379"/>
        <v>0</v>
      </c>
      <c r="CU879" s="13">
        <f t="shared" si="2380"/>
        <v>0</v>
      </c>
      <c r="CV879" s="610">
        <v>4.1666666666666666E-3</v>
      </c>
      <c r="CW879" s="13">
        <f t="shared" si="2393"/>
        <v>0</v>
      </c>
      <c r="CX879" s="13">
        <f t="shared" si="2394"/>
        <v>6</v>
      </c>
      <c r="CY879" s="610">
        <v>0</v>
      </c>
      <c r="CZ879" s="13">
        <f t="shared" si="2355"/>
        <v>0</v>
      </c>
      <c r="DA879" s="13">
        <f t="shared" si="2356"/>
        <v>0</v>
      </c>
      <c r="DB879" s="610">
        <v>0</v>
      </c>
      <c r="DC879" s="13">
        <f t="shared" si="2381"/>
        <v>0</v>
      </c>
      <c r="DD879" s="13">
        <f t="shared" si="2382"/>
        <v>0</v>
      </c>
      <c r="DE879" s="610">
        <v>0</v>
      </c>
      <c r="DF879" s="13">
        <f t="shared" si="2383"/>
        <v>0</v>
      </c>
      <c r="DG879" s="13">
        <f t="shared" si="2384"/>
        <v>0</v>
      </c>
      <c r="DH879" s="610">
        <v>3.8194444444444441E-2</v>
      </c>
      <c r="DI879" s="13">
        <f t="shared" si="2396"/>
        <v>0</v>
      </c>
      <c r="DJ879" s="13">
        <f t="shared" si="2397"/>
        <v>55</v>
      </c>
      <c r="DK879" s="610">
        <v>0</v>
      </c>
      <c r="DL879" s="35">
        <f t="shared" si="2385"/>
        <v>0</v>
      </c>
      <c r="DM879" s="35">
        <f t="shared" si="2386"/>
        <v>0</v>
      </c>
      <c r="DN879" s="66">
        <f t="shared" si="2251"/>
        <v>3114026.5660000015</v>
      </c>
      <c r="DO879" s="74">
        <f t="shared" si="2252"/>
        <v>49982</v>
      </c>
      <c r="DP879" s="66">
        <f t="shared" si="2253"/>
        <v>65.125517241379313</v>
      </c>
      <c r="DQ879" s="63">
        <f t="shared" si="2254"/>
        <v>62.302960385738899</v>
      </c>
      <c r="DR879" s="66" t="e">
        <f t="shared" si="2357"/>
        <v>#NUM!</v>
      </c>
      <c r="DS879" s="96" t="e">
        <f t="shared" si="2358"/>
        <v>#NUM!</v>
      </c>
      <c r="DT879" s="66" t="e">
        <f t="shared" si="2359"/>
        <v>#NUM!</v>
      </c>
      <c r="DU879" s="66" t="e">
        <f t="shared" si="2360"/>
        <v>#NUM!</v>
      </c>
      <c r="FJ879" s="3">
        <f t="shared" si="2313"/>
        <v>0.15833333333333321</v>
      </c>
      <c r="FK879" s="3">
        <f t="shared" si="2303"/>
        <v>3.8194444444444531E-2</v>
      </c>
      <c r="FL879" s="3">
        <f t="shared" si="2395"/>
        <v>0.10069444444444442</v>
      </c>
    </row>
    <row r="880" spans="1:172" ht="30">
      <c r="A880" s="604">
        <f t="shared" si="2315"/>
        <v>879</v>
      </c>
      <c r="B880" s="605">
        <f t="shared" si="2316"/>
        <v>31</v>
      </c>
      <c r="C880" s="606">
        <v>40947</v>
      </c>
      <c r="D880" s="607">
        <v>2</v>
      </c>
      <c r="E880" s="608" t="s">
        <v>1012</v>
      </c>
      <c r="F880" s="605">
        <v>9</v>
      </c>
      <c r="G880" s="609" t="s">
        <v>38</v>
      </c>
      <c r="H880" s="609" t="s">
        <v>1051</v>
      </c>
      <c r="I880" s="609" t="s">
        <v>1053</v>
      </c>
      <c r="J880" s="610">
        <v>0.14583333333333334</v>
      </c>
      <c r="K880" s="611">
        <v>3744.62</v>
      </c>
      <c r="L880" s="609" t="s">
        <v>34</v>
      </c>
      <c r="M880" s="605">
        <v>59</v>
      </c>
      <c r="N880" s="605">
        <v>0</v>
      </c>
      <c r="O880" s="609"/>
      <c r="P880" s="610">
        <v>0.14583333333333334</v>
      </c>
      <c r="Q880" s="610">
        <v>0.14583333333333334</v>
      </c>
      <c r="R880" s="12">
        <f t="shared" ref="R880:R885" si="2398">Q880-P880</f>
        <v>0</v>
      </c>
      <c r="S880" s="13">
        <f t="shared" ref="S880:S885" si="2399">HOUR(R880)</f>
        <v>0</v>
      </c>
      <c r="T880" s="13">
        <f t="shared" ref="T880:T885" si="2400">MINUTE(R880)</f>
        <v>0</v>
      </c>
      <c r="U880" s="610">
        <v>0.14930555555555555</v>
      </c>
      <c r="V880" s="12">
        <f t="shared" si="2295"/>
        <v>3.4722222222222099E-3</v>
      </c>
      <c r="W880" s="13">
        <f t="shared" si="2296"/>
        <v>0</v>
      </c>
      <c r="X880" s="225">
        <f t="shared" si="2297"/>
        <v>5</v>
      </c>
      <c r="Y880" s="610">
        <v>0.17361111111111113</v>
      </c>
      <c r="Z880" s="12">
        <f t="shared" si="2072"/>
        <v>2.430555555555558E-2</v>
      </c>
      <c r="AA880" s="13">
        <f t="shared" si="2231"/>
        <v>0</v>
      </c>
      <c r="AB880" s="13">
        <f t="shared" si="2232"/>
        <v>35</v>
      </c>
      <c r="AC880" s="610">
        <v>0.20833333333333334</v>
      </c>
      <c r="AD880" s="12">
        <f t="shared" si="2364"/>
        <v>3.472222222222221E-2</v>
      </c>
      <c r="AE880" s="13">
        <f t="shared" si="2365"/>
        <v>0</v>
      </c>
      <c r="AF880" s="13">
        <f t="shared" si="2366"/>
        <v>50</v>
      </c>
      <c r="AG880" s="610">
        <v>0.21527777777777779</v>
      </c>
      <c r="AH880" s="610">
        <v>0.33333333333333331</v>
      </c>
      <c r="AI880" s="12">
        <f t="shared" si="2162"/>
        <v>0.11805555555555552</v>
      </c>
      <c r="AJ880" s="225">
        <f t="shared" si="2260"/>
        <v>2</v>
      </c>
      <c r="AK880" s="225">
        <f t="shared" si="2261"/>
        <v>50</v>
      </c>
      <c r="AL880" s="610">
        <v>0.21527777777777779</v>
      </c>
      <c r="AM880" s="610">
        <v>0.33333333333333331</v>
      </c>
      <c r="AN880" s="12">
        <f t="shared" ref="AN880:AN885" si="2401">AM880-AL880</f>
        <v>0.11805555555555552</v>
      </c>
      <c r="AO880" s="13">
        <f t="shared" ref="AO880:AO885" si="2402">HOUR(AN880)</f>
        <v>2</v>
      </c>
      <c r="AP880" s="13">
        <f t="shared" ref="AP880:AP885" si="2403">MINUTE(AN880)</f>
        <v>50</v>
      </c>
      <c r="AQ880" s="610">
        <v>0.32777777777777778</v>
      </c>
      <c r="AR880" s="12">
        <f t="shared" si="2387"/>
        <v>-5.5555555555555358E-3</v>
      </c>
      <c r="AS880" s="225" t="e">
        <f t="shared" si="2388"/>
        <v>#NUM!</v>
      </c>
      <c r="AT880" s="13" t="e">
        <f t="shared" si="2389"/>
        <v>#NUM!</v>
      </c>
      <c r="AU880" s="610">
        <v>0.32847222222222222</v>
      </c>
      <c r="AV880" s="226">
        <f t="shared" si="2390"/>
        <v>6.9444444444444198E-4</v>
      </c>
      <c r="AW880" s="13">
        <f t="shared" si="2391"/>
        <v>0</v>
      </c>
      <c r="AX880" s="13">
        <f t="shared" si="2392"/>
        <v>1</v>
      </c>
      <c r="AY880" s="610">
        <v>0.4770833333333333</v>
      </c>
      <c r="AZ880" s="12">
        <f t="shared" si="2338"/>
        <v>0.14861111111111108</v>
      </c>
      <c r="BA880" s="225">
        <f t="shared" si="2339"/>
        <v>3</v>
      </c>
      <c r="BB880" s="225">
        <f t="shared" si="2340"/>
        <v>34</v>
      </c>
      <c r="BC880" s="610">
        <v>0.4770833333333333</v>
      </c>
      <c r="BD880" s="610">
        <v>0.4770833333333333</v>
      </c>
      <c r="BE880" s="12">
        <f t="shared" ref="BE880:BE885" si="2404">BD880-BC880</f>
        <v>0</v>
      </c>
      <c r="BF880" s="13">
        <f t="shared" ref="BF880:BF885" si="2405">HOUR(BE880)</f>
        <v>0</v>
      </c>
      <c r="BG880" s="13">
        <f t="shared" ref="BG880:BG885" si="2406">MINUTE(BE880)</f>
        <v>0</v>
      </c>
      <c r="BH880" s="610">
        <v>0.4770833333333333</v>
      </c>
      <c r="BI880" s="610">
        <v>0.4770833333333333</v>
      </c>
      <c r="BJ880" s="610"/>
      <c r="BK880" s="69">
        <f t="shared" ref="BK880:BK885" si="2407">BI880-BH880</f>
        <v>0</v>
      </c>
      <c r="BL880" s="13">
        <f t="shared" ref="BL880:BL885" si="2408">HOUR(BK880)</f>
        <v>0</v>
      </c>
      <c r="BM880" s="13">
        <f t="shared" ref="BM880:BM885" si="2409">MINUTE(BK880)</f>
        <v>0</v>
      </c>
      <c r="BN880" s="610">
        <v>0.4861111111111111</v>
      </c>
      <c r="BO880" s="12">
        <f t="shared" si="2217"/>
        <v>9.0277777777778012E-3</v>
      </c>
      <c r="BP880" s="225">
        <f t="shared" si="2218"/>
        <v>0</v>
      </c>
      <c r="BQ880" s="225">
        <f t="shared" si="2219"/>
        <v>13</v>
      </c>
      <c r="BR880" s="610">
        <v>0.49305555555555558</v>
      </c>
      <c r="BS880" s="12">
        <f t="shared" si="2168"/>
        <v>6.9444444444444753E-3</v>
      </c>
      <c r="BT880" s="225">
        <f t="shared" si="2169"/>
        <v>0</v>
      </c>
      <c r="BU880" s="225">
        <f t="shared" si="2170"/>
        <v>10</v>
      </c>
      <c r="BV880" s="610">
        <v>0.49305555555555558</v>
      </c>
      <c r="BW880" s="610">
        <v>0.51041666666666663</v>
      </c>
      <c r="BX880" s="12">
        <f t="shared" si="2240"/>
        <v>1.7361111111111049E-2</v>
      </c>
      <c r="BY880" s="13">
        <f t="shared" si="2241"/>
        <v>0</v>
      </c>
      <c r="BZ880" s="13">
        <f t="shared" si="2242"/>
        <v>25</v>
      </c>
      <c r="CA880" s="226">
        <f t="shared" si="2344"/>
        <v>0.36458333333333326</v>
      </c>
      <c r="CB880" s="13">
        <f t="shared" si="2345"/>
        <v>8</v>
      </c>
      <c r="CC880" s="13">
        <f t="shared" si="2346"/>
        <v>45</v>
      </c>
      <c r="CD880" s="12">
        <f t="shared" si="2347"/>
        <v>4.5138888888888951E-2</v>
      </c>
      <c r="CE880" s="13">
        <f t="shared" si="2348"/>
        <v>1</v>
      </c>
      <c r="CF880" s="13">
        <f t="shared" si="2349"/>
        <v>5</v>
      </c>
      <c r="CG880" s="12">
        <f t="shared" si="2350"/>
        <v>0.11805555555555552</v>
      </c>
      <c r="CH880" s="13">
        <f t="shared" si="2351"/>
        <v>2</v>
      </c>
      <c r="CI880" s="13">
        <f t="shared" si="2352"/>
        <v>50</v>
      </c>
      <c r="CJ880" s="12">
        <f t="shared" si="2335"/>
        <v>0.14861111111111108</v>
      </c>
      <c r="CK880" s="13">
        <f t="shared" si="2336"/>
        <v>3</v>
      </c>
      <c r="CL880" s="13">
        <f t="shared" si="2337"/>
        <v>34</v>
      </c>
      <c r="CM880" s="62"/>
      <c r="CN880" s="62"/>
      <c r="CO880" s="62"/>
      <c r="CP880" s="12">
        <f t="shared" ref="CP880:CP885" si="2410">AZ880-(CS880+CV880+CY880+DB880+DE880+DH880)</f>
        <v>6.8055555555555522E-2</v>
      </c>
      <c r="CQ880" s="13">
        <f t="shared" ref="CQ880:CQ885" si="2411">HOUR(CP880)</f>
        <v>1</v>
      </c>
      <c r="CR880" s="13">
        <f t="shared" ref="CR880:CR885" si="2412">MINUTE(CP880)</f>
        <v>38</v>
      </c>
      <c r="CS880" s="610">
        <v>0</v>
      </c>
      <c r="CT880" s="13">
        <f t="shared" ref="CT880:CT886" si="2413">HOUR(CS880)</f>
        <v>0</v>
      </c>
      <c r="CU880" s="13">
        <f t="shared" ref="CU880:CU886" si="2414">MINUTE(CS880)</f>
        <v>0</v>
      </c>
      <c r="CV880" s="610">
        <v>0</v>
      </c>
      <c r="CW880" s="13">
        <f t="shared" si="2393"/>
        <v>0</v>
      </c>
      <c r="CX880" s="13">
        <f t="shared" si="2394"/>
        <v>0</v>
      </c>
      <c r="CY880" s="610">
        <v>0</v>
      </c>
      <c r="CZ880" s="13">
        <f t="shared" ref="CZ880:CZ886" si="2415">HOUR(CY880)</f>
        <v>0</v>
      </c>
      <c r="DA880" s="13">
        <f t="shared" ref="DA880:DA886" si="2416">MINUTE(CY880)</f>
        <v>0</v>
      </c>
      <c r="DB880" s="610">
        <v>0</v>
      </c>
      <c r="DC880" s="13">
        <f t="shared" ref="DC880:DC886" si="2417">HOUR(DB880)</f>
        <v>0</v>
      </c>
      <c r="DD880" s="13">
        <f t="shared" ref="DD880:DD886" si="2418">MINUTE(DB880)</f>
        <v>0</v>
      </c>
      <c r="DE880" s="610">
        <v>0</v>
      </c>
      <c r="DF880" s="13">
        <f t="shared" si="2383"/>
        <v>0</v>
      </c>
      <c r="DG880" s="13">
        <f t="shared" si="2384"/>
        <v>0</v>
      </c>
      <c r="DH880" s="610">
        <v>8.0555555555555561E-2</v>
      </c>
      <c r="DI880" s="13">
        <f t="shared" si="2396"/>
        <v>1</v>
      </c>
      <c r="DJ880" s="13">
        <f t="shared" si="2397"/>
        <v>56</v>
      </c>
      <c r="DK880" s="610">
        <v>0</v>
      </c>
      <c r="DL880" s="35">
        <f t="shared" ref="DL880:DL886" si="2419">HOUR(DK880)</f>
        <v>0</v>
      </c>
      <c r="DM880" s="35">
        <f t="shared" ref="DM880:DM886" si="2420">MINUTE(DK880)</f>
        <v>0</v>
      </c>
      <c r="DN880" s="66">
        <f t="shared" si="2251"/>
        <v>3117771.1860000016</v>
      </c>
      <c r="DO880" s="74">
        <f t="shared" si="2252"/>
        <v>50041</v>
      </c>
      <c r="DP880" s="66">
        <f t="shared" si="2253"/>
        <v>63.468135593220339</v>
      </c>
      <c r="DQ880" s="63">
        <f t="shared" si="2254"/>
        <v>62.304334165983924</v>
      </c>
      <c r="DR880" s="66" t="e">
        <f t="shared" si="2357"/>
        <v>#NUM!</v>
      </c>
      <c r="DS880" s="96" t="e">
        <f t="shared" si="2358"/>
        <v>#NUM!</v>
      </c>
      <c r="DT880" s="66" t="e">
        <f t="shared" si="2359"/>
        <v>#NUM!</v>
      </c>
      <c r="DU880" s="66" t="e">
        <f t="shared" si="2360"/>
        <v>#NUM!</v>
      </c>
      <c r="FJ880" s="3">
        <f t="shared" si="2313"/>
        <v>9.7916666666666652E-2</v>
      </c>
      <c r="FK880" s="3">
        <f t="shared" si="2303"/>
        <v>6.25E-2</v>
      </c>
      <c r="FL880" s="3">
        <f t="shared" si="2395"/>
        <v>-5.5555555555555358E-3</v>
      </c>
    </row>
    <row r="881" spans="1:168" ht="30">
      <c r="A881" s="604">
        <f t="shared" si="2315"/>
        <v>880</v>
      </c>
      <c r="B881" s="605">
        <f t="shared" si="2316"/>
        <v>32</v>
      </c>
      <c r="C881" s="606">
        <v>40947</v>
      </c>
      <c r="D881" s="607">
        <v>2</v>
      </c>
      <c r="E881" s="608" t="s">
        <v>1012</v>
      </c>
      <c r="F881" s="605">
        <v>10</v>
      </c>
      <c r="G881" s="609" t="s">
        <v>38</v>
      </c>
      <c r="H881" s="609" t="s">
        <v>1052</v>
      </c>
      <c r="I881" s="609" t="s">
        <v>1054</v>
      </c>
      <c r="J881" s="610">
        <v>0.58333333333333337</v>
      </c>
      <c r="K881" s="611">
        <v>3727.19</v>
      </c>
      <c r="L881" s="609" t="s">
        <v>34</v>
      </c>
      <c r="M881" s="605">
        <v>59</v>
      </c>
      <c r="N881" s="605">
        <v>0</v>
      </c>
      <c r="O881" s="609"/>
      <c r="P881" s="610">
        <v>0.58333333333333337</v>
      </c>
      <c r="Q881" s="610">
        <v>0.58333333333333337</v>
      </c>
      <c r="R881" s="12">
        <f t="shared" si="2398"/>
        <v>0</v>
      </c>
      <c r="S881" s="13">
        <f t="shared" si="2399"/>
        <v>0</v>
      </c>
      <c r="T881" s="13">
        <f t="shared" si="2400"/>
        <v>0</v>
      </c>
      <c r="U881" s="610">
        <v>0.58680555555555558</v>
      </c>
      <c r="V881" s="12">
        <f t="shared" si="2295"/>
        <v>3.4722222222222099E-3</v>
      </c>
      <c r="W881" s="13">
        <f t="shared" si="2296"/>
        <v>0</v>
      </c>
      <c r="X881" s="225">
        <f t="shared" si="2297"/>
        <v>5</v>
      </c>
      <c r="Y881" s="610">
        <v>0.61458333333333337</v>
      </c>
      <c r="Z881" s="12">
        <f t="shared" si="2072"/>
        <v>2.777777777777779E-2</v>
      </c>
      <c r="AA881" s="13">
        <f t="shared" si="2231"/>
        <v>0</v>
      </c>
      <c r="AB881" s="13">
        <f t="shared" si="2232"/>
        <v>40</v>
      </c>
      <c r="AC881" s="610">
        <v>0.64236111111111105</v>
      </c>
      <c r="AD881" s="12">
        <f t="shared" si="2364"/>
        <v>2.7777777777777679E-2</v>
      </c>
      <c r="AE881" s="13">
        <f t="shared" si="2365"/>
        <v>0</v>
      </c>
      <c r="AF881" s="13">
        <f t="shared" si="2366"/>
        <v>40</v>
      </c>
      <c r="AG881" s="610">
        <v>0.64583333333333337</v>
      </c>
      <c r="AH881" s="610">
        <v>0.67361111111111116</v>
      </c>
      <c r="AI881" s="12">
        <f t="shared" si="2162"/>
        <v>2.777777777777779E-2</v>
      </c>
      <c r="AJ881" s="225">
        <f t="shared" si="2260"/>
        <v>0</v>
      </c>
      <c r="AK881" s="225">
        <f t="shared" si="2261"/>
        <v>40</v>
      </c>
      <c r="AL881" s="610">
        <v>0.64583333333333337</v>
      </c>
      <c r="AM881" s="610">
        <v>0.67361111111111116</v>
      </c>
      <c r="AN881" s="12">
        <f t="shared" si="2401"/>
        <v>2.777777777777779E-2</v>
      </c>
      <c r="AO881" s="13">
        <f t="shared" si="2402"/>
        <v>0</v>
      </c>
      <c r="AP881" s="13">
        <f t="shared" si="2403"/>
        <v>40</v>
      </c>
      <c r="AQ881" s="610">
        <v>0.65138888888888891</v>
      </c>
      <c r="AR881" s="12">
        <f t="shared" si="2387"/>
        <v>-2.2222222222222254E-2</v>
      </c>
      <c r="AS881" s="225" t="e">
        <f t="shared" si="2388"/>
        <v>#NUM!</v>
      </c>
      <c r="AT881" s="13" t="e">
        <f t="shared" si="2389"/>
        <v>#NUM!</v>
      </c>
      <c r="AU881" s="610">
        <v>0.65347222222222223</v>
      </c>
      <c r="AV881" s="226">
        <f t="shared" si="2390"/>
        <v>2.0833333333333259E-3</v>
      </c>
      <c r="AW881" s="13">
        <f t="shared" si="2391"/>
        <v>0</v>
      </c>
      <c r="AX881" s="13">
        <f t="shared" si="2392"/>
        <v>3</v>
      </c>
      <c r="AY881" s="610">
        <v>0.80138888888888893</v>
      </c>
      <c r="AZ881" s="12">
        <f t="shared" si="2338"/>
        <v>0.1479166666666667</v>
      </c>
      <c r="BA881" s="225">
        <f t="shared" si="2339"/>
        <v>3</v>
      </c>
      <c r="BB881" s="225">
        <f t="shared" si="2340"/>
        <v>33</v>
      </c>
      <c r="BC881" s="610">
        <v>0.80138888888888893</v>
      </c>
      <c r="BD881" s="610">
        <v>0.80138888888888893</v>
      </c>
      <c r="BE881" s="12">
        <f t="shared" si="2404"/>
        <v>0</v>
      </c>
      <c r="BF881" s="13">
        <f t="shared" si="2405"/>
        <v>0</v>
      </c>
      <c r="BG881" s="13">
        <f t="shared" si="2406"/>
        <v>0</v>
      </c>
      <c r="BH881" s="610">
        <v>0.80138888888888893</v>
      </c>
      <c r="BI881" s="610">
        <v>0.80138888888888893</v>
      </c>
      <c r="BJ881" s="610"/>
      <c r="BK881" s="69">
        <f t="shared" si="2407"/>
        <v>0</v>
      </c>
      <c r="BL881" s="13">
        <f t="shared" si="2408"/>
        <v>0</v>
      </c>
      <c r="BM881" s="13">
        <f t="shared" si="2409"/>
        <v>0</v>
      </c>
      <c r="BN881" s="610">
        <v>0.80902777777777779</v>
      </c>
      <c r="BO881" s="12">
        <f t="shared" si="2217"/>
        <v>7.6388888888888618E-3</v>
      </c>
      <c r="BP881" s="225">
        <f t="shared" si="2218"/>
        <v>0</v>
      </c>
      <c r="BQ881" s="225">
        <f t="shared" si="2219"/>
        <v>11</v>
      </c>
      <c r="BR881" s="610">
        <v>0.86805555555555547</v>
      </c>
      <c r="BS881" s="12">
        <f t="shared" si="2168"/>
        <v>5.9027777777777679E-2</v>
      </c>
      <c r="BT881" s="225">
        <f t="shared" si="2169"/>
        <v>1</v>
      </c>
      <c r="BU881" s="225">
        <f t="shared" si="2170"/>
        <v>25</v>
      </c>
      <c r="BV881" s="610">
        <v>0.86805555555555547</v>
      </c>
      <c r="BW881" s="610">
        <v>0.875</v>
      </c>
      <c r="BX881" s="12">
        <f t="shared" si="2240"/>
        <v>6.9444444444445308E-3</v>
      </c>
      <c r="BY881" s="13">
        <f t="shared" si="2241"/>
        <v>0</v>
      </c>
      <c r="BZ881" s="13">
        <f t="shared" si="2242"/>
        <v>10</v>
      </c>
      <c r="CA881" s="226">
        <f t="shared" si="2344"/>
        <v>0.29166666666666663</v>
      </c>
      <c r="CB881" s="13">
        <f t="shared" si="2345"/>
        <v>7</v>
      </c>
      <c r="CC881" s="13">
        <f t="shared" si="2346"/>
        <v>0</v>
      </c>
      <c r="CD881" s="12">
        <f t="shared" si="2347"/>
        <v>7.2222222222221966E-2</v>
      </c>
      <c r="CE881" s="13">
        <f t="shared" si="2348"/>
        <v>1</v>
      </c>
      <c r="CF881" s="13">
        <f t="shared" si="2349"/>
        <v>44</v>
      </c>
      <c r="CG881" s="12">
        <f t="shared" si="2350"/>
        <v>2.777777777777779E-2</v>
      </c>
      <c r="CH881" s="13">
        <f t="shared" si="2351"/>
        <v>0</v>
      </c>
      <c r="CI881" s="13">
        <f t="shared" si="2352"/>
        <v>40</v>
      </c>
      <c r="CJ881" s="12">
        <f t="shared" si="2335"/>
        <v>0.1479166666666667</v>
      </c>
      <c r="CK881" s="13">
        <f t="shared" si="2336"/>
        <v>3</v>
      </c>
      <c r="CL881" s="13">
        <f t="shared" si="2337"/>
        <v>33</v>
      </c>
      <c r="CM881" s="62"/>
      <c r="CN881" s="62"/>
      <c r="CO881" s="62"/>
      <c r="CP881" s="12">
        <f t="shared" si="2410"/>
        <v>6.5972222222222252E-2</v>
      </c>
      <c r="CQ881" s="13">
        <f t="shared" si="2411"/>
        <v>1</v>
      </c>
      <c r="CR881" s="13">
        <f t="shared" si="2412"/>
        <v>35</v>
      </c>
      <c r="CS881" s="610">
        <v>0</v>
      </c>
      <c r="CT881" s="13">
        <f t="shared" si="2413"/>
        <v>0</v>
      </c>
      <c r="CU881" s="13">
        <f t="shared" si="2414"/>
        <v>0</v>
      </c>
      <c r="CV881" s="610">
        <v>6.9444444444444441E-3</v>
      </c>
      <c r="CW881" s="13">
        <f t="shared" si="2393"/>
        <v>0</v>
      </c>
      <c r="CX881" s="13">
        <f t="shared" si="2394"/>
        <v>10</v>
      </c>
      <c r="CY881" s="610">
        <v>0</v>
      </c>
      <c r="CZ881" s="13">
        <f t="shared" si="2415"/>
        <v>0</v>
      </c>
      <c r="DA881" s="13">
        <f t="shared" si="2416"/>
        <v>0</v>
      </c>
      <c r="DB881" s="610">
        <v>0</v>
      </c>
      <c r="DC881" s="13">
        <f t="shared" si="2417"/>
        <v>0</v>
      </c>
      <c r="DD881" s="13">
        <f t="shared" si="2418"/>
        <v>0</v>
      </c>
      <c r="DE881" s="610">
        <v>0</v>
      </c>
      <c r="DF881" s="13">
        <f t="shared" si="2383"/>
        <v>0</v>
      </c>
      <c r="DG881" s="13">
        <f t="shared" si="2384"/>
        <v>0</v>
      </c>
      <c r="DH881" s="610">
        <v>7.4999999999999997E-2</v>
      </c>
      <c r="DI881" s="13">
        <f t="shared" si="2396"/>
        <v>1</v>
      </c>
      <c r="DJ881" s="13">
        <f t="shared" si="2397"/>
        <v>48</v>
      </c>
      <c r="DK881" s="610">
        <v>0</v>
      </c>
      <c r="DL881" s="35">
        <f t="shared" si="2419"/>
        <v>0</v>
      </c>
      <c r="DM881" s="35">
        <f t="shared" si="2420"/>
        <v>0</v>
      </c>
      <c r="DN881" s="66">
        <f t="shared" si="2251"/>
        <v>3121498.3760000016</v>
      </c>
      <c r="DO881" s="74">
        <f t="shared" si="2252"/>
        <v>50100</v>
      </c>
      <c r="DP881" s="66">
        <f t="shared" si="2253"/>
        <v>63.172711864406779</v>
      </c>
      <c r="DQ881" s="63">
        <f t="shared" si="2254"/>
        <v>62.305356806387259</v>
      </c>
      <c r="DR881" s="66" t="e">
        <f t="shared" si="2357"/>
        <v>#NUM!</v>
      </c>
      <c r="DS881" s="96" t="e">
        <f t="shared" si="2358"/>
        <v>#NUM!</v>
      </c>
      <c r="DT881" s="66" t="e">
        <f t="shared" si="2359"/>
        <v>#NUM!</v>
      </c>
      <c r="DU881" s="66" t="e">
        <f t="shared" si="2360"/>
        <v>#NUM!</v>
      </c>
      <c r="FJ881" s="3">
        <f t="shared" si="2313"/>
        <v>0.11597222222222214</v>
      </c>
      <c r="FK881" s="3">
        <f t="shared" si="2303"/>
        <v>5.9027777777777679E-2</v>
      </c>
      <c r="FL881" s="3">
        <f t="shared" si="2395"/>
        <v>-2.2222222222222254E-2</v>
      </c>
    </row>
    <row r="882" spans="1:168">
      <c r="A882" s="604">
        <f t="shared" si="2315"/>
        <v>881</v>
      </c>
      <c r="B882" s="605">
        <f t="shared" si="2316"/>
        <v>33</v>
      </c>
      <c r="C882" s="606">
        <v>40947</v>
      </c>
      <c r="D882" s="607">
        <v>2</v>
      </c>
      <c r="E882" s="608" t="s">
        <v>1012</v>
      </c>
      <c r="F882" s="605">
        <v>11</v>
      </c>
      <c r="G882" s="609" t="s">
        <v>38</v>
      </c>
      <c r="H882" s="609" t="s">
        <v>1055</v>
      </c>
      <c r="I882" s="609" t="s">
        <v>1007</v>
      </c>
      <c r="J882" s="610">
        <v>0.66666666666666663</v>
      </c>
      <c r="K882" s="611">
        <v>3784.87</v>
      </c>
      <c r="L882" s="609" t="s">
        <v>33</v>
      </c>
      <c r="M882" s="605">
        <v>58</v>
      </c>
      <c r="N882" s="605">
        <v>1</v>
      </c>
      <c r="O882" s="609"/>
      <c r="P882" s="610">
        <v>0.66666666666666663</v>
      </c>
      <c r="Q882" s="610">
        <v>0.66666666666666663</v>
      </c>
      <c r="R882" s="12">
        <f t="shared" si="2398"/>
        <v>0</v>
      </c>
      <c r="S882" s="13">
        <f t="shared" si="2399"/>
        <v>0</v>
      </c>
      <c r="T882" s="13">
        <f t="shared" si="2400"/>
        <v>0</v>
      </c>
      <c r="U882" s="610">
        <v>0.67013888888888884</v>
      </c>
      <c r="V882" s="12">
        <f t="shared" si="2295"/>
        <v>3.4722222222222099E-3</v>
      </c>
      <c r="W882" s="13">
        <f t="shared" si="2296"/>
        <v>0</v>
      </c>
      <c r="X882" s="225">
        <f t="shared" si="2297"/>
        <v>5</v>
      </c>
      <c r="Y882" s="610">
        <v>0.67708333333333337</v>
      </c>
      <c r="Z882" s="12">
        <f t="shared" si="2072"/>
        <v>6.9444444444445308E-3</v>
      </c>
      <c r="AA882" s="13">
        <f t="shared" si="2231"/>
        <v>0</v>
      </c>
      <c r="AB882" s="13">
        <f t="shared" si="2232"/>
        <v>10</v>
      </c>
      <c r="AC882" s="610">
        <v>0.70833333333333337</v>
      </c>
      <c r="AD882" s="12">
        <f t="shared" si="2364"/>
        <v>3.125E-2</v>
      </c>
      <c r="AE882" s="13">
        <f t="shared" si="2365"/>
        <v>0</v>
      </c>
      <c r="AF882" s="13">
        <f t="shared" si="2366"/>
        <v>45</v>
      </c>
      <c r="AG882" s="610">
        <v>0.71180555555555547</v>
      </c>
      <c r="AH882" s="610">
        <v>0.77083333333333337</v>
      </c>
      <c r="AI882" s="12">
        <f t="shared" si="2162"/>
        <v>5.9027777777777901E-2</v>
      </c>
      <c r="AJ882" s="225">
        <f t="shared" si="2260"/>
        <v>1</v>
      </c>
      <c r="AK882" s="225">
        <f t="shared" si="2261"/>
        <v>25</v>
      </c>
      <c r="AL882" s="610">
        <v>0.71180555555555547</v>
      </c>
      <c r="AM882" s="610">
        <v>0.77083333333333337</v>
      </c>
      <c r="AN882" s="12">
        <f t="shared" si="2401"/>
        <v>5.9027777777777901E-2</v>
      </c>
      <c r="AO882" s="13">
        <f t="shared" si="2402"/>
        <v>1</v>
      </c>
      <c r="AP882" s="13">
        <f t="shared" si="2403"/>
        <v>25</v>
      </c>
      <c r="AQ882" s="610">
        <v>0.82986111111111116</v>
      </c>
      <c r="AR882" s="12">
        <f t="shared" si="2387"/>
        <v>5.902777777777779E-2</v>
      </c>
      <c r="AS882" s="225">
        <f t="shared" si="2388"/>
        <v>1</v>
      </c>
      <c r="AT882" s="13">
        <f t="shared" si="2389"/>
        <v>25</v>
      </c>
      <c r="AU882" s="610">
        <v>0.83333333333333337</v>
      </c>
      <c r="AV882" s="226">
        <f t="shared" si="2390"/>
        <v>3.4722222222222099E-3</v>
      </c>
      <c r="AW882" s="13">
        <f t="shared" si="2391"/>
        <v>0</v>
      </c>
      <c r="AX882" s="13">
        <f t="shared" si="2392"/>
        <v>5</v>
      </c>
      <c r="AY882" s="610">
        <v>0.89930555555555547</v>
      </c>
      <c r="AZ882" s="12">
        <f t="shared" si="2338"/>
        <v>6.5972222222222099E-2</v>
      </c>
      <c r="BA882" s="225">
        <f t="shared" si="2339"/>
        <v>1</v>
      </c>
      <c r="BB882" s="225">
        <f t="shared" si="2340"/>
        <v>35</v>
      </c>
      <c r="BC882" s="610">
        <v>0.89930555555555547</v>
      </c>
      <c r="BD882" s="610">
        <v>0.89930555555555547</v>
      </c>
      <c r="BE882" s="12">
        <f t="shared" si="2404"/>
        <v>0</v>
      </c>
      <c r="BF882" s="13">
        <f t="shared" si="2405"/>
        <v>0</v>
      </c>
      <c r="BG882" s="13">
        <f t="shared" si="2406"/>
        <v>0</v>
      </c>
      <c r="BH882" s="610">
        <v>0.89930555555555547</v>
      </c>
      <c r="BI882" s="610">
        <v>0.89930555555555547</v>
      </c>
      <c r="BJ882" s="610"/>
      <c r="BK882" s="69">
        <f t="shared" si="2407"/>
        <v>0</v>
      </c>
      <c r="BL882" s="13">
        <f t="shared" si="2408"/>
        <v>0</v>
      </c>
      <c r="BM882" s="13">
        <f t="shared" si="2409"/>
        <v>0</v>
      </c>
      <c r="BN882" s="610">
        <v>0.90486111111111101</v>
      </c>
      <c r="BO882" s="12">
        <f t="shared" si="2217"/>
        <v>5.5555555555555358E-3</v>
      </c>
      <c r="BP882" s="225">
        <f t="shared" si="2218"/>
        <v>0</v>
      </c>
      <c r="BQ882" s="225">
        <f t="shared" si="2219"/>
        <v>8</v>
      </c>
      <c r="BR882" s="610">
        <v>0.90763888888888899</v>
      </c>
      <c r="BS882" s="12">
        <f t="shared" si="2168"/>
        <v>2.77777777777799E-3</v>
      </c>
      <c r="BT882" s="225">
        <f t="shared" si="2169"/>
        <v>0</v>
      </c>
      <c r="BU882" s="225">
        <f t="shared" si="2170"/>
        <v>4</v>
      </c>
      <c r="BV882" s="610">
        <v>0.90763888888888899</v>
      </c>
      <c r="BW882" s="610">
        <v>0.90972222222222221</v>
      </c>
      <c r="BX882" s="12">
        <f t="shared" si="2240"/>
        <v>2.0833333333332149E-3</v>
      </c>
      <c r="BY882" s="13">
        <f t="shared" si="2241"/>
        <v>0</v>
      </c>
      <c r="BZ882" s="13">
        <f t="shared" si="2242"/>
        <v>3</v>
      </c>
      <c r="CA882" s="226">
        <f t="shared" si="2344"/>
        <v>0.24305555555555558</v>
      </c>
      <c r="CB882" s="13">
        <f t="shared" si="2345"/>
        <v>5</v>
      </c>
      <c r="CC882" s="13">
        <f t="shared" si="2346"/>
        <v>50</v>
      </c>
      <c r="CD882" s="12">
        <f t="shared" si="2347"/>
        <v>9.8611111111111316E-2</v>
      </c>
      <c r="CE882" s="13">
        <f t="shared" si="2348"/>
        <v>2</v>
      </c>
      <c r="CF882" s="13">
        <f t="shared" si="2349"/>
        <v>22</v>
      </c>
      <c r="CG882" s="12">
        <f t="shared" si="2350"/>
        <v>5.9027777777777901E-2</v>
      </c>
      <c r="CH882" s="13">
        <f t="shared" si="2351"/>
        <v>1</v>
      </c>
      <c r="CI882" s="13">
        <f t="shared" si="2352"/>
        <v>25</v>
      </c>
      <c r="CJ882" s="12">
        <f t="shared" si="2335"/>
        <v>6.5972222222222099E-2</v>
      </c>
      <c r="CK882" s="13">
        <f t="shared" si="2336"/>
        <v>1</v>
      </c>
      <c r="CL882" s="13">
        <f t="shared" si="2337"/>
        <v>35</v>
      </c>
      <c r="CM882" s="62"/>
      <c r="CN882" s="62"/>
      <c r="CO882" s="62"/>
      <c r="CP882" s="12">
        <f t="shared" si="2410"/>
        <v>6.1111111111110991E-2</v>
      </c>
      <c r="CQ882" s="13">
        <f t="shared" si="2411"/>
        <v>1</v>
      </c>
      <c r="CR882" s="13">
        <f t="shared" si="2412"/>
        <v>28</v>
      </c>
      <c r="CS882" s="610">
        <v>0</v>
      </c>
      <c r="CT882" s="13">
        <f t="shared" si="2413"/>
        <v>0</v>
      </c>
      <c r="CU882" s="13">
        <f t="shared" si="2414"/>
        <v>0</v>
      </c>
      <c r="CV882" s="610">
        <v>0</v>
      </c>
      <c r="CW882" s="13">
        <f t="shared" si="2393"/>
        <v>0</v>
      </c>
      <c r="CX882" s="13">
        <f t="shared" si="2394"/>
        <v>0</v>
      </c>
      <c r="CY882" s="610">
        <v>0</v>
      </c>
      <c r="CZ882" s="13">
        <f t="shared" si="2415"/>
        <v>0</v>
      </c>
      <c r="DA882" s="13">
        <f t="shared" si="2416"/>
        <v>0</v>
      </c>
      <c r="DB882" s="610">
        <v>0</v>
      </c>
      <c r="DC882" s="13">
        <f t="shared" si="2417"/>
        <v>0</v>
      </c>
      <c r="DD882" s="13">
        <f t="shared" si="2418"/>
        <v>0</v>
      </c>
      <c r="DE882" s="610">
        <v>4.8611111111111112E-3</v>
      </c>
      <c r="DF882" s="13">
        <f t="shared" si="2383"/>
        <v>0</v>
      </c>
      <c r="DG882" s="13">
        <f t="shared" si="2384"/>
        <v>7</v>
      </c>
      <c r="DH882" s="610">
        <v>0</v>
      </c>
      <c r="DI882" s="13">
        <f t="shared" si="2396"/>
        <v>0</v>
      </c>
      <c r="DJ882" s="13">
        <f t="shared" si="2397"/>
        <v>0</v>
      </c>
      <c r="DK882" s="610">
        <v>0</v>
      </c>
      <c r="DL882" s="35">
        <f t="shared" si="2419"/>
        <v>0</v>
      </c>
      <c r="DM882" s="35">
        <f t="shared" si="2420"/>
        <v>0</v>
      </c>
      <c r="DN882" s="66">
        <f t="shared" si="2251"/>
        <v>3125283.2460000017</v>
      </c>
      <c r="DO882" s="74">
        <f t="shared" si="2252"/>
        <v>50158</v>
      </c>
      <c r="DP882" s="66">
        <f t="shared" si="2253"/>
        <v>65.256379310344826</v>
      </c>
      <c r="DQ882" s="63">
        <f t="shared" si="2254"/>
        <v>62.308769209298653</v>
      </c>
      <c r="DR882" s="66" t="e">
        <f t="shared" si="2357"/>
        <v>#NUM!</v>
      </c>
      <c r="DS882" s="96" t="e">
        <f t="shared" si="2358"/>
        <v>#NUM!</v>
      </c>
      <c r="DT882" s="66" t="e">
        <f t="shared" si="2359"/>
        <v>#NUM!</v>
      </c>
      <c r="DU882" s="66" t="e">
        <f t="shared" si="2360"/>
        <v>#NUM!</v>
      </c>
      <c r="FJ882" s="3">
        <f t="shared" si="2313"/>
        <v>0.11805555555555558</v>
      </c>
      <c r="FK882" s="3">
        <f t="shared" si="2303"/>
        <v>4.1666666666666741E-2</v>
      </c>
      <c r="FL882" s="3">
        <f t="shared" si="2395"/>
        <v>5.902777777777779E-2</v>
      </c>
    </row>
    <row r="883" spans="1:168">
      <c r="A883" s="604">
        <f t="shared" si="2315"/>
        <v>882</v>
      </c>
      <c r="B883" s="605">
        <f t="shared" si="2316"/>
        <v>34</v>
      </c>
      <c r="C883" s="606">
        <v>40947</v>
      </c>
      <c r="D883" s="607">
        <v>2</v>
      </c>
      <c r="E883" s="608" t="s">
        <v>1049</v>
      </c>
      <c r="F883" s="605">
        <v>1</v>
      </c>
      <c r="G883" s="609" t="s">
        <v>393</v>
      </c>
      <c r="H883" s="609" t="s">
        <v>394</v>
      </c>
      <c r="I883" s="609" t="s">
        <v>908</v>
      </c>
      <c r="J883" s="610">
        <v>0.77083333333333337</v>
      </c>
      <c r="K883" s="611">
        <v>3550.58</v>
      </c>
      <c r="L883" s="609" t="s">
        <v>1056</v>
      </c>
      <c r="M883" s="605">
        <v>57</v>
      </c>
      <c r="N883" s="605">
        <v>2</v>
      </c>
      <c r="O883" s="609"/>
      <c r="P883" s="610">
        <v>0.77083333333333337</v>
      </c>
      <c r="Q883" s="610">
        <v>0.77083333333333337</v>
      </c>
      <c r="R883" s="12">
        <f t="shared" si="2398"/>
        <v>0</v>
      </c>
      <c r="S883" s="13">
        <f t="shared" si="2399"/>
        <v>0</v>
      </c>
      <c r="T883" s="13">
        <f t="shared" si="2400"/>
        <v>0</v>
      </c>
      <c r="U883" s="610">
        <v>0.77430555555555547</v>
      </c>
      <c r="V883" s="12">
        <f t="shared" si="2295"/>
        <v>3.4722222222220989E-3</v>
      </c>
      <c r="W883" s="13">
        <f t="shared" si="2296"/>
        <v>0</v>
      </c>
      <c r="X883" s="225">
        <f t="shared" si="2297"/>
        <v>5</v>
      </c>
      <c r="Y883" s="610">
        <v>0.78125</v>
      </c>
      <c r="Z883" s="12">
        <f t="shared" si="2072"/>
        <v>6.9444444444445308E-3</v>
      </c>
      <c r="AA883" s="13">
        <f t="shared" si="2231"/>
        <v>0</v>
      </c>
      <c r="AB883" s="13">
        <f t="shared" si="2232"/>
        <v>10</v>
      </c>
      <c r="AC883" s="610">
        <v>0.79166666666666663</v>
      </c>
      <c r="AD883" s="12">
        <f t="shared" si="2364"/>
        <v>1.041666666666663E-2</v>
      </c>
      <c r="AE883" s="13">
        <f t="shared" si="2365"/>
        <v>0</v>
      </c>
      <c r="AF883" s="13">
        <f t="shared" si="2366"/>
        <v>15</v>
      </c>
      <c r="AG883" s="610">
        <v>0.79166666666666663</v>
      </c>
      <c r="AH883" s="610">
        <v>0.84375</v>
      </c>
      <c r="AI883" s="12">
        <f t="shared" si="2162"/>
        <v>5.208333333333337E-2</v>
      </c>
      <c r="AJ883" s="225">
        <f t="shared" si="2260"/>
        <v>1</v>
      </c>
      <c r="AK883" s="225">
        <f t="shared" si="2261"/>
        <v>15</v>
      </c>
      <c r="AL883" s="610">
        <v>0.79166666666666663</v>
      </c>
      <c r="AM883" s="610">
        <v>0.84375</v>
      </c>
      <c r="AN883" s="12">
        <f t="shared" si="2401"/>
        <v>5.208333333333337E-2</v>
      </c>
      <c r="AO883" s="13">
        <f t="shared" si="2402"/>
        <v>1</v>
      </c>
      <c r="AP883" s="13">
        <f t="shared" si="2403"/>
        <v>15</v>
      </c>
      <c r="AQ883" s="610">
        <v>0.79166666666666663</v>
      </c>
      <c r="AR883" s="12">
        <f t="shared" si="2387"/>
        <v>-5.208333333333337E-2</v>
      </c>
      <c r="AS883" s="225" t="e">
        <f t="shared" si="2388"/>
        <v>#NUM!</v>
      </c>
      <c r="AT883" s="13" t="e">
        <f t="shared" si="2389"/>
        <v>#NUM!</v>
      </c>
      <c r="AU883" s="610">
        <v>0.80208333333333337</v>
      </c>
      <c r="AV883" s="226">
        <f t="shared" si="2390"/>
        <v>1.0416666666666741E-2</v>
      </c>
      <c r="AW883" s="13">
        <f t="shared" si="2391"/>
        <v>0</v>
      </c>
      <c r="AX883" s="13">
        <f t="shared" si="2392"/>
        <v>15</v>
      </c>
      <c r="AY883" s="610">
        <v>1</v>
      </c>
      <c r="AZ883" s="12">
        <f t="shared" si="2338"/>
        <v>0.19791666666666663</v>
      </c>
      <c r="BA883" s="225">
        <f t="shared" si="2339"/>
        <v>4</v>
      </c>
      <c r="BB883" s="225">
        <f t="shared" si="2340"/>
        <v>45</v>
      </c>
      <c r="BC883" s="610">
        <v>1</v>
      </c>
      <c r="BD883" s="610">
        <v>1</v>
      </c>
      <c r="BE883" s="12">
        <f t="shared" si="2404"/>
        <v>0</v>
      </c>
      <c r="BF883" s="13">
        <f t="shared" si="2405"/>
        <v>0</v>
      </c>
      <c r="BG883" s="13">
        <f t="shared" si="2406"/>
        <v>0</v>
      </c>
      <c r="BH883" s="610">
        <v>1</v>
      </c>
      <c r="BI883" s="610">
        <v>1</v>
      </c>
      <c r="BJ883" s="610"/>
      <c r="BK883" s="69">
        <f t="shared" si="2407"/>
        <v>0</v>
      </c>
      <c r="BL883" s="13">
        <f t="shared" si="2408"/>
        <v>0</v>
      </c>
      <c r="BM883" s="13">
        <f t="shared" si="2409"/>
        <v>0</v>
      </c>
      <c r="BN883" s="610">
        <v>1.0034722222222221</v>
      </c>
      <c r="BO883" s="12">
        <f t="shared" si="2217"/>
        <v>3.4722222222220989E-3</v>
      </c>
      <c r="BP883" s="225">
        <f t="shared" si="2218"/>
        <v>0</v>
      </c>
      <c r="BQ883" s="225">
        <f t="shared" si="2219"/>
        <v>5</v>
      </c>
      <c r="BR883" s="610">
        <v>1.0069444444444444</v>
      </c>
      <c r="BS883" s="12">
        <f t="shared" si="2168"/>
        <v>3.4722222222223209E-3</v>
      </c>
      <c r="BT883" s="225">
        <f t="shared" si="2169"/>
        <v>0</v>
      </c>
      <c r="BU883" s="225">
        <f t="shared" si="2170"/>
        <v>5</v>
      </c>
      <c r="BV883" s="610">
        <v>1.0069444444444444</v>
      </c>
      <c r="BW883" s="610">
        <v>1.0104166666666667</v>
      </c>
      <c r="BX883" s="12">
        <f t="shared" si="2240"/>
        <v>3.4722222222223209E-3</v>
      </c>
      <c r="BY883" s="13">
        <f t="shared" si="2241"/>
        <v>0</v>
      </c>
      <c r="BZ883" s="13">
        <f t="shared" si="2242"/>
        <v>5</v>
      </c>
      <c r="CA883" s="226">
        <f t="shared" si="2344"/>
        <v>0.23958333333333337</v>
      </c>
      <c r="CB883" s="13">
        <f t="shared" si="2345"/>
        <v>5</v>
      </c>
      <c r="CC883" s="13">
        <f t="shared" si="2346"/>
        <v>45</v>
      </c>
      <c r="CD883" s="12">
        <f t="shared" si="2347"/>
        <v>-3.4722222222222321E-2</v>
      </c>
      <c r="CE883" s="13" t="e">
        <f t="shared" si="2348"/>
        <v>#NUM!</v>
      </c>
      <c r="CF883" s="13" t="e">
        <f t="shared" si="2349"/>
        <v>#NUM!</v>
      </c>
      <c r="CG883" s="12">
        <f t="shared" si="2350"/>
        <v>5.208333333333337E-2</v>
      </c>
      <c r="CH883" s="13">
        <f t="shared" si="2351"/>
        <v>1</v>
      </c>
      <c r="CI883" s="13">
        <f t="shared" si="2352"/>
        <v>15</v>
      </c>
      <c r="CJ883" s="12">
        <f t="shared" si="2335"/>
        <v>0.19791666666666663</v>
      </c>
      <c r="CK883" s="13">
        <f t="shared" si="2336"/>
        <v>4</v>
      </c>
      <c r="CL883" s="13">
        <f t="shared" si="2337"/>
        <v>45</v>
      </c>
      <c r="CM883" s="62"/>
      <c r="CN883" s="62"/>
      <c r="CO883" s="62"/>
      <c r="CP883" s="12">
        <f t="shared" si="2410"/>
        <v>4.166666666666663E-2</v>
      </c>
      <c r="CQ883" s="13">
        <f t="shared" si="2411"/>
        <v>1</v>
      </c>
      <c r="CR883" s="13">
        <f t="shared" si="2412"/>
        <v>0</v>
      </c>
      <c r="CS883" s="610">
        <v>0</v>
      </c>
      <c r="CT883" s="13">
        <f t="shared" si="2413"/>
        <v>0</v>
      </c>
      <c r="CU883" s="13">
        <f t="shared" si="2414"/>
        <v>0</v>
      </c>
      <c r="CV883" s="610">
        <v>0</v>
      </c>
      <c r="CW883" s="13">
        <f t="shared" si="2393"/>
        <v>0</v>
      </c>
      <c r="CX883" s="13">
        <f t="shared" si="2394"/>
        <v>0</v>
      </c>
      <c r="CY883" s="610">
        <v>0</v>
      </c>
      <c r="CZ883" s="13">
        <f t="shared" si="2415"/>
        <v>0</v>
      </c>
      <c r="DA883" s="13">
        <f t="shared" si="2416"/>
        <v>0</v>
      </c>
      <c r="DB883" s="610">
        <v>0.15625</v>
      </c>
      <c r="DC883" s="13">
        <f t="shared" si="2417"/>
        <v>3</v>
      </c>
      <c r="DD883" s="13">
        <f t="shared" si="2418"/>
        <v>45</v>
      </c>
      <c r="DE883" s="610">
        <v>0</v>
      </c>
      <c r="DF883" s="13">
        <f t="shared" si="2383"/>
        <v>0</v>
      </c>
      <c r="DG883" s="13">
        <f t="shared" si="2384"/>
        <v>0</v>
      </c>
      <c r="DH883" s="610">
        <v>0</v>
      </c>
      <c r="DI883" s="13">
        <f t="shared" si="2396"/>
        <v>0</v>
      </c>
      <c r="DJ883" s="13">
        <f t="shared" si="2397"/>
        <v>0</v>
      </c>
      <c r="DK883" s="610">
        <v>4.1666666666666664E-2</v>
      </c>
      <c r="DL883" s="35">
        <f t="shared" si="2419"/>
        <v>1</v>
      </c>
      <c r="DM883" s="35">
        <f t="shared" si="2420"/>
        <v>0</v>
      </c>
      <c r="DN883" s="66">
        <f t="shared" si="2251"/>
        <v>3128833.8260000017</v>
      </c>
      <c r="DO883" s="74">
        <f t="shared" si="2252"/>
        <v>50215</v>
      </c>
      <c r="DP883" s="66">
        <f t="shared" si="2253"/>
        <v>62.290877192982457</v>
      </c>
      <c r="DQ883" s="63">
        <f t="shared" si="2254"/>
        <v>62.308748899731192</v>
      </c>
      <c r="DR883" s="66" t="e">
        <f t="shared" si="2357"/>
        <v>#NUM!</v>
      </c>
      <c r="DS883" s="96" t="e">
        <f t="shared" si="2358"/>
        <v>#NUM!</v>
      </c>
      <c r="DT883" s="66" t="e">
        <f t="shared" si="2359"/>
        <v>#NUM!</v>
      </c>
      <c r="DU883" s="66" t="e">
        <f t="shared" si="2360"/>
        <v>#NUM!</v>
      </c>
      <c r="FJ883" s="3">
        <f t="shared" si="2313"/>
        <v>-1.041666666666663E-2</v>
      </c>
    </row>
    <row r="884" spans="1:168">
      <c r="A884" s="604">
        <f t="shared" ref="A884:A915" si="2421" xml:space="preserve"> A883 + 1</f>
        <v>883</v>
      </c>
      <c r="B884" s="605">
        <f t="shared" ref="B884:B915" si="2422" xml:space="preserve"> B883 + 1</f>
        <v>35</v>
      </c>
      <c r="C884" s="606">
        <v>40947</v>
      </c>
      <c r="D884" s="607">
        <v>2</v>
      </c>
      <c r="E884" s="608" t="s">
        <v>1050</v>
      </c>
      <c r="F884" s="605">
        <v>1</v>
      </c>
      <c r="G884" s="609" t="s">
        <v>823</v>
      </c>
      <c r="H884" s="609" t="s">
        <v>413</v>
      </c>
      <c r="I884" s="609" t="s">
        <v>873</v>
      </c>
      <c r="J884" s="610">
        <v>0.84375</v>
      </c>
      <c r="K884" s="611">
        <v>3701.91</v>
      </c>
      <c r="L884" s="609" t="s">
        <v>33</v>
      </c>
      <c r="M884" s="605">
        <v>58</v>
      </c>
      <c r="N884" s="605">
        <v>1</v>
      </c>
      <c r="O884" s="609"/>
      <c r="P884" s="610">
        <v>0.84375</v>
      </c>
      <c r="Q884" s="610">
        <v>0.84375</v>
      </c>
      <c r="R884" s="12">
        <f t="shared" si="2398"/>
        <v>0</v>
      </c>
      <c r="S884" s="13">
        <f t="shared" si="2399"/>
        <v>0</v>
      </c>
      <c r="T884" s="13">
        <f t="shared" si="2400"/>
        <v>0</v>
      </c>
      <c r="U884" s="610">
        <v>0.86111111111111116</v>
      </c>
      <c r="V884" s="12">
        <f t="shared" si="2295"/>
        <v>1.736111111111116E-2</v>
      </c>
      <c r="W884" s="13">
        <f t="shared" si="2296"/>
        <v>0</v>
      </c>
      <c r="X884" s="225">
        <f t="shared" si="2297"/>
        <v>25</v>
      </c>
      <c r="Y884" s="610">
        <v>0.86805555555555547</v>
      </c>
      <c r="Z884" s="12">
        <f t="shared" si="2072"/>
        <v>6.9444444444443088E-3</v>
      </c>
      <c r="AA884" s="13">
        <f t="shared" si="2231"/>
        <v>0</v>
      </c>
      <c r="AB884" s="13">
        <f t="shared" si="2232"/>
        <v>10</v>
      </c>
      <c r="AC884" s="610">
        <v>0.92708333333333337</v>
      </c>
      <c r="AD884" s="12">
        <f t="shared" si="2364"/>
        <v>5.9027777777777901E-2</v>
      </c>
      <c r="AE884" s="13">
        <f t="shared" si="2365"/>
        <v>1</v>
      </c>
      <c r="AF884" s="13">
        <f t="shared" si="2366"/>
        <v>25</v>
      </c>
      <c r="AG884" s="610">
        <v>0.93055555555555547</v>
      </c>
      <c r="AH884" s="610">
        <v>1.03125</v>
      </c>
      <c r="AI884" s="12">
        <f t="shared" si="2162"/>
        <v>0.10069444444444453</v>
      </c>
      <c r="AJ884" s="225">
        <f t="shared" si="2260"/>
        <v>2</v>
      </c>
      <c r="AK884" s="225">
        <f t="shared" si="2261"/>
        <v>25</v>
      </c>
      <c r="AL884" s="610">
        <v>0.93055555555555547</v>
      </c>
      <c r="AM884" s="610">
        <v>1.03125</v>
      </c>
      <c r="AN884" s="12">
        <f t="shared" si="2401"/>
        <v>0.10069444444444453</v>
      </c>
      <c r="AO884" s="13">
        <f t="shared" si="2402"/>
        <v>2</v>
      </c>
      <c r="AP884" s="13">
        <f t="shared" si="2403"/>
        <v>25</v>
      </c>
      <c r="AQ884" s="610">
        <v>1.0034722222222221</v>
      </c>
      <c r="AR884" s="12">
        <f t="shared" si="2387"/>
        <v>-2.7777777777777901E-2</v>
      </c>
      <c r="AS884" s="225" t="e">
        <f t="shared" si="2388"/>
        <v>#NUM!</v>
      </c>
      <c r="AT884" s="13" t="e">
        <f t="shared" si="2389"/>
        <v>#NUM!</v>
      </c>
      <c r="AU884" s="610">
        <v>1.0041666666666667</v>
      </c>
      <c r="AV884" s="226">
        <f t="shared" si="2390"/>
        <v>6.94444444444553E-4</v>
      </c>
      <c r="AW884" s="13">
        <f t="shared" si="2391"/>
        <v>0</v>
      </c>
      <c r="AX884" s="13">
        <f t="shared" si="2392"/>
        <v>1</v>
      </c>
      <c r="AY884" s="610">
        <v>1.075</v>
      </c>
      <c r="AZ884" s="12">
        <f t="shared" si="2338"/>
        <v>7.0833333333333304E-2</v>
      </c>
      <c r="BA884" s="225">
        <f t="shared" si="2339"/>
        <v>1</v>
      </c>
      <c r="BB884" s="225">
        <f t="shared" si="2340"/>
        <v>42</v>
      </c>
      <c r="BC884" s="610">
        <v>1.075</v>
      </c>
      <c r="BD884" s="610">
        <v>1.075</v>
      </c>
      <c r="BE884" s="12">
        <f t="shared" si="2404"/>
        <v>0</v>
      </c>
      <c r="BF884" s="13">
        <f t="shared" si="2405"/>
        <v>0</v>
      </c>
      <c r="BG884" s="13">
        <f t="shared" si="2406"/>
        <v>0</v>
      </c>
      <c r="BH884" s="610">
        <v>1.075</v>
      </c>
      <c r="BI884" s="610">
        <v>1.075</v>
      </c>
      <c r="BJ884" s="610"/>
      <c r="BK884" s="69">
        <f t="shared" si="2407"/>
        <v>0</v>
      </c>
      <c r="BL884" s="13">
        <f t="shared" si="2408"/>
        <v>0</v>
      </c>
      <c r="BM884" s="13">
        <f t="shared" si="2409"/>
        <v>0</v>
      </c>
      <c r="BN884" s="610">
        <v>1.0833333333333333</v>
      </c>
      <c r="BO884" s="12">
        <f t="shared" si="2217"/>
        <v>8.3333333333333037E-3</v>
      </c>
      <c r="BP884" s="225">
        <f t="shared" si="2218"/>
        <v>0</v>
      </c>
      <c r="BQ884" s="225">
        <f t="shared" si="2219"/>
        <v>12</v>
      </c>
      <c r="BR884" s="610">
        <v>1.0902777777777779</v>
      </c>
      <c r="BS884" s="12">
        <f t="shared" si="2168"/>
        <v>6.9444444444446418E-3</v>
      </c>
      <c r="BT884" s="225">
        <f t="shared" si="2169"/>
        <v>0</v>
      </c>
      <c r="BU884" s="225">
        <f t="shared" si="2170"/>
        <v>10</v>
      </c>
      <c r="BV884" s="610">
        <v>1.0902777777777779</v>
      </c>
      <c r="BW884" s="610">
        <v>1.09375</v>
      </c>
      <c r="BX884" s="12">
        <f t="shared" si="2240"/>
        <v>3.4722222222220989E-3</v>
      </c>
      <c r="BY884" s="13">
        <f t="shared" si="2241"/>
        <v>0</v>
      </c>
      <c r="BZ884" s="13">
        <f t="shared" si="2242"/>
        <v>5</v>
      </c>
      <c r="CA884" s="226">
        <f t="shared" si="2344"/>
        <v>0.25</v>
      </c>
      <c r="CB884" s="13">
        <f t="shared" si="2345"/>
        <v>6</v>
      </c>
      <c r="CC884" s="13">
        <f t="shared" si="2346"/>
        <v>0</v>
      </c>
      <c r="CD884" s="12">
        <f t="shared" si="2347"/>
        <v>4.6527777777777946E-2</v>
      </c>
      <c r="CE884" s="13">
        <f t="shared" si="2348"/>
        <v>1</v>
      </c>
      <c r="CF884" s="13">
        <f t="shared" si="2349"/>
        <v>7</v>
      </c>
      <c r="CG884" s="12">
        <f t="shared" si="2350"/>
        <v>0.10069444444444453</v>
      </c>
      <c r="CH884" s="13">
        <f t="shared" si="2351"/>
        <v>2</v>
      </c>
      <c r="CI884" s="13">
        <f t="shared" si="2352"/>
        <v>25</v>
      </c>
      <c r="CJ884" s="12">
        <f t="shared" si="2335"/>
        <v>7.0833333333333304E-2</v>
      </c>
      <c r="CK884" s="13">
        <f t="shared" si="2336"/>
        <v>1</v>
      </c>
      <c r="CL884" s="13">
        <f t="shared" si="2337"/>
        <v>42</v>
      </c>
      <c r="CM884" s="62"/>
      <c r="CN884" s="62"/>
      <c r="CO884" s="62"/>
      <c r="CP884" s="12">
        <f t="shared" si="2410"/>
        <v>4.5833333333333309E-2</v>
      </c>
      <c r="CQ884" s="13">
        <f t="shared" si="2411"/>
        <v>1</v>
      </c>
      <c r="CR884" s="13">
        <f t="shared" si="2412"/>
        <v>6</v>
      </c>
      <c r="CS884" s="610">
        <v>0</v>
      </c>
      <c r="CT884" s="13">
        <f t="shared" si="2413"/>
        <v>0</v>
      </c>
      <c r="CU884" s="13">
        <f t="shared" si="2414"/>
        <v>0</v>
      </c>
      <c r="CV884" s="610">
        <v>0</v>
      </c>
      <c r="CW884" s="13">
        <f t="shared" si="2393"/>
        <v>0</v>
      </c>
      <c r="CX884" s="13">
        <f t="shared" si="2394"/>
        <v>0</v>
      </c>
      <c r="CY884" s="610">
        <v>0</v>
      </c>
      <c r="CZ884" s="13">
        <f t="shared" si="2415"/>
        <v>0</v>
      </c>
      <c r="DA884" s="13">
        <f t="shared" si="2416"/>
        <v>0</v>
      </c>
      <c r="DB884" s="610">
        <v>0</v>
      </c>
      <c r="DC884" s="13">
        <f t="shared" si="2417"/>
        <v>0</v>
      </c>
      <c r="DD884" s="13">
        <f t="shared" si="2418"/>
        <v>0</v>
      </c>
      <c r="DE884" s="610">
        <v>0</v>
      </c>
      <c r="DF884" s="13">
        <f t="shared" si="2383"/>
        <v>0</v>
      </c>
      <c r="DG884" s="13">
        <f t="shared" si="2384"/>
        <v>0</v>
      </c>
      <c r="DH884" s="610">
        <v>2.4999999999999998E-2</v>
      </c>
      <c r="DI884" s="13">
        <f t="shared" ref="DI884:DI899" si="2423">HOUR(DH884)</f>
        <v>0</v>
      </c>
      <c r="DJ884" s="13">
        <f t="shared" ref="DJ884:DJ899" si="2424">MINUTE(DH884)</f>
        <v>36</v>
      </c>
      <c r="DK884" s="610">
        <v>0</v>
      </c>
      <c r="DL884" s="35">
        <f t="shared" si="2419"/>
        <v>0</v>
      </c>
      <c r="DM884" s="35">
        <f t="shared" si="2420"/>
        <v>0</v>
      </c>
      <c r="DN884" s="66">
        <f t="shared" si="2251"/>
        <v>3132535.7360000019</v>
      </c>
      <c r="DO884" s="74">
        <f t="shared" si="2252"/>
        <v>50273</v>
      </c>
      <c r="DP884" s="66">
        <f t="shared" si="2253"/>
        <v>63.826034482758615</v>
      </c>
      <c r="DQ884" s="63">
        <f t="shared" si="2254"/>
        <v>62.310499393312554</v>
      </c>
      <c r="DR884" s="66" t="e">
        <f t="shared" si="2357"/>
        <v>#NUM!</v>
      </c>
      <c r="DS884" s="96" t="e">
        <f t="shared" si="2358"/>
        <v>#NUM!</v>
      </c>
      <c r="DT884" s="66" t="e">
        <f t="shared" si="2359"/>
        <v>#NUM!</v>
      </c>
      <c r="DU884" s="66" t="e">
        <f t="shared" si="2360"/>
        <v>#NUM!</v>
      </c>
      <c r="FJ884" s="3">
        <f t="shared" si="2313"/>
        <v>7.8472222222222165E-2</v>
      </c>
      <c r="FK884" s="3">
        <f t="shared" si="2303"/>
        <v>8.333333333333337E-2</v>
      </c>
      <c r="FL884" s="3">
        <f>AQ884-AM884</f>
        <v>-2.7777777777777901E-2</v>
      </c>
    </row>
    <row r="885" spans="1:168">
      <c r="A885" s="604">
        <f t="shared" si="2421"/>
        <v>884</v>
      </c>
      <c r="B885" s="605">
        <f t="shared" si="2422"/>
        <v>36</v>
      </c>
      <c r="C885" s="606">
        <v>40947</v>
      </c>
      <c r="D885" s="607">
        <v>2</v>
      </c>
      <c r="E885" s="608" t="s">
        <v>1012</v>
      </c>
      <c r="F885" s="605">
        <v>13</v>
      </c>
      <c r="G885" s="609" t="s">
        <v>38</v>
      </c>
      <c r="H885" s="609" t="s">
        <v>337</v>
      </c>
      <c r="I885" s="609" t="s">
        <v>644</v>
      </c>
      <c r="J885" s="610">
        <v>3.4722222222222224E-2</v>
      </c>
      <c r="K885" s="611">
        <v>2634.97</v>
      </c>
      <c r="L885" s="609" t="s">
        <v>33</v>
      </c>
      <c r="M885" s="605">
        <v>43</v>
      </c>
      <c r="N885" s="605">
        <v>0</v>
      </c>
      <c r="O885" s="609"/>
      <c r="P885" s="610">
        <v>3.4722222222222224E-2</v>
      </c>
      <c r="Q885" s="610">
        <v>3.4722222222222224E-2</v>
      </c>
      <c r="R885" s="12">
        <f t="shared" si="2398"/>
        <v>0</v>
      </c>
      <c r="S885" s="13">
        <f t="shared" si="2399"/>
        <v>0</v>
      </c>
      <c r="T885" s="13">
        <f t="shared" si="2400"/>
        <v>0</v>
      </c>
      <c r="U885" s="610">
        <v>0.125</v>
      </c>
      <c r="V885" s="12">
        <f t="shared" si="2295"/>
        <v>9.0277777777777776E-2</v>
      </c>
      <c r="W885" s="13">
        <f t="shared" si="2296"/>
        <v>2</v>
      </c>
      <c r="X885" s="225">
        <f t="shared" si="2297"/>
        <v>10</v>
      </c>
      <c r="Y885" s="610">
        <v>0.13541666666666666</v>
      </c>
      <c r="Z885" s="12">
        <f t="shared" si="2072"/>
        <v>1.0416666666666657E-2</v>
      </c>
      <c r="AA885" s="13">
        <f t="shared" si="2231"/>
        <v>0</v>
      </c>
      <c r="AB885" s="13">
        <f t="shared" si="2232"/>
        <v>15</v>
      </c>
      <c r="AC885" s="610">
        <v>0.17361111111111113</v>
      </c>
      <c r="AD885" s="12">
        <f t="shared" si="2364"/>
        <v>3.8194444444444475E-2</v>
      </c>
      <c r="AE885" s="13">
        <f t="shared" si="2365"/>
        <v>0</v>
      </c>
      <c r="AF885" s="13">
        <f t="shared" si="2366"/>
        <v>55</v>
      </c>
      <c r="AG885" s="610">
        <v>0.17708333333333334</v>
      </c>
      <c r="AH885" s="610">
        <v>0.19444444444444445</v>
      </c>
      <c r="AI885" s="12">
        <f t="shared" si="2162"/>
        <v>1.7361111111111105E-2</v>
      </c>
      <c r="AJ885" s="225">
        <f t="shared" si="2260"/>
        <v>0</v>
      </c>
      <c r="AK885" s="225">
        <f t="shared" si="2261"/>
        <v>25</v>
      </c>
      <c r="AL885" s="610">
        <v>0.17708333333333334</v>
      </c>
      <c r="AM885" s="610">
        <v>0.19444444444444445</v>
      </c>
      <c r="AN885" s="12">
        <f t="shared" si="2401"/>
        <v>1.7361111111111105E-2</v>
      </c>
      <c r="AO885" s="13">
        <f t="shared" si="2402"/>
        <v>0</v>
      </c>
      <c r="AP885" s="13">
        <f t="shared" si="2403"/>
        <v>25</v>
      </c>
      <c r="AQ885" s="610">
        <v>0.19583333333333333</v>
      </c>
      <c r="AR885" s="12">
        <f t="shared" si="2387"/>
        <v>1.388888888888884E-3</v>
      </c>
      <c r="AS885" s="225">
        <f t="shared" si="2388"/>
        <v>0</v>
      </c>
      <c r="AT885" s="13">
        <f t="shared" si="2389"/>
        <v>2</v>
      </c>
      <c r="AU885" s="610">
        <v>0.19722222222222222</v>
      </c>
      <c r="AV885" s="226">
        <f t="shared" si="2390"/>
        <v>1.388888888888884E-3</v>
      </c>
      <c r="AW885" s="13">
        <f t="shared" si="2391"/>
        <v>0</v>
      </c>
      <c r="AX885" s="13">
        <f t="shared" si="2392"/>
        <v>2</v>
      </c>
      <c r="AY885" s="610">
        <v>0.24791666666666667</v>
      </c>
      <c r="AZ885" s="12">
        <f t="shared" si="2338"/>
        <v>5.0694444444444459E-2</v>
      </c>
      <c r="BA885" s="225">
        <f t="shared" si="2339"/>
        <v>1</v>
      </c>
      <c r="BB885" s="225">
        <f t="shared" si="2340"/>
        <v>13</v>
      </c>
      <c r="BC885" s="610">
        <v>0.24791666666666667</v>
      </c>
      <c r="BD885" s="610">
        <v>0.24791666666666667</v>
      </c>
      <c r="BE885" s="12">
        <f t="shared" si="2404"/>
        <v>0</v>
      </c>
      <c r="BF885" s="13">
        <f t="shared" si="2405"/>
        <v>0</v>
      </c>
      <c r="BG885" s="13">
        <f t="shared" si="2406"/>
        <v>0</v>
      </c>
      <c r="BH885" s="610">
        <v>0.24791666666666667</v>
      </c>
      <c r="BI885" s="610">
        <v>0.24791666666666667</v>
      </c>
      <c r="BJ885" s="610"/>
      <c r="BK885" s="69">
        <f t="shared" si="2407"/>
        <v>0</v>
      </c>
      <c r="BL885" s="13">
        <f t="shared" si="2408"/>
        <v>0</v>
      </c>
      <c r="BM885" s="13">
        <f t="shared" si="2409"/>
        <v>0</v>
      </c>
      <c r="BN885" s="610">
        <v>0.25694444444444448</v>
      </c>
      <c r="BO885" s="12">
        <f t="shared" si="2217"/>
        <v>9.0277777777778012E-3</v>
      </c>
      <c r="BP885" s="225">
        <f t="shared" si="2218"/>
        <v>0</v>
      </c>
      <c r="BQ885" s="225">
        <f t="shared" si="2219"/>
        <v>13</v>
      </c>
      <c r="BR885" s="610">
        <v>0.2638888888888889</v>
      </c>
      <c r="BS885" s="12">
        <f t="shared" si="2168"/>
        <v>6.9444444444444198E-3</v>
      </c>
      <c r="BT885" s="225">
        <f t="shared" si="2169"/>
        <v>0</v>
      </c>
      <c r="BU885" s="225">
        <f t="shared" si="2170"/>
        <v>10</v>
      </c>
      <c r="BV885" s="610">
        <v>0.2638888888888889</v>
      </c>
      <c r="BW885" s="610">
        <v>0.2673611111111111</v>
      </c>
      <c r="BX885" s="12">
        <f t="shared" si="2240"/>
        <v>3.4722222222222099E-3</v>
      </c>
      <c r="BY885" s="13">
        <f t="shared" si="2241"/>
        <v>0</v>
      </c>
      <c r="BZ885" s="13">
        <f t="shared" si="2242"/>
        <v>5</v>
      </c>
      <c r="CA885" s="226">
        <f t="shared" si="2344"/>
        <v>0.2326388888888889</v>
      </c>
      <c r="CB885" s="13">
        <f t="shared" si="2345"/>
        <v>5</v>
      </c>
      <c r="CC885" s="13">
        <f t="shared" si="2346"/>
        <v>35</v>
      </c>
      <c r="CD885" s="12">
        <f t="shared" si="2347"/>
        <v>5.555555555555558E-2</v>
      </c>
      <c r="CE885" s="13">
        <f t="shared" si="2348"/>
        <v>1</v>
      </c>
      <c r="CF885" s="13">
        <f t="shared" si="2349"/>
        <v>20</v>
      </c>
      <c r="CG885" s="12">
        <f t="shared" si="2350"/>
        <v>1.7361111111111105E-2</v>
      </c>
      <c r="CH885" s="13">
        <f t="shared" si="2351"/>
        <v>0</v>
      </c>
      <c r="CI885" s="13">
        <f t="shared" si="2352"/>
        <v>25</v>
      </c>
      <c r="CJ885" s="12">
        <f t="shared" si="2335"/>
        <v>5.0694444444444459E-2</v>
      </c>
      <c r="CK885" s="13">
        <f t="shared" si="2336"/>
        <v>1</v>
      </c>
      <c r="CL885" s="13">
        <f t="shared" si="2337"/>
        <v>13</v>
      </c>
      <c r="CM885" s="62"/>
      <c r="CN885" s="62"/>
      <c r="CO885" s="62"/>
      <c r="CP885" s="12">
        <f t="shared" si="2410"/>
        <v>3.9583333333333345E-2</v>
      </c>
      <c r="CQ885" s="13">
        <f t="shared" si="2411"/>
        <v>0</v>
      </c>
      <c r="CR885" s="13">
        <f t="shared" si="2412"/>
        <v>57</v>
      </c>
      <c r="CS885" s="610">
        <v>0</v>
      </c>
      <c r="CT885" s="13">
        <f t="shared" si="2413"/>
        <v>0</v>
      </c>
      <c r="CU885" s="13">
        <f t="shared" si="2414"/>
        <v>0</v>
      </c>
      <c r="CV885" s="610">
        <v>0</v>
      </c>
      <c r="CW885" s="13">
        <f t="shared" si="2393"/>
        <v>0</v>
      </c>
      <c r="CX885" s="13">
        <f t="shared" si="2394"/>
        <v>0</v>
      </c>
      <c r="CY885" s="610">
        <v>0</v>
      </c>
      <c r="CZ885" s="13">
        <f t="shared" si="2415"/>
        <v>0</v>
      </c>
      <c r="DA885" s="13">
        <f t="shared" si="2416"/>
        <v>0</v>
      </c>
      <c r="DB885" s="610">
        <v>0</v>
      </c>
      <c r="DC885" s="13">
        <f t="shared" si="2417"/>
        <v>0</v>
      </c>
      <c r="DD885" s="13">
        <f t="shared" si="2418"/>
        <v>0</v>
      </c>
      <c r="DE885" s="610">
        <v>0</v>
      </c>
      <c r="DF885" s="13">
        <f t="shared" si="2383"/>
        <v>0</v>
      </c>
      <c r="DG885" s="13">
        <f t="shared" si="2384"/>
        <v>0</v>
      </c>
      <c r="DH885" s="610">
        <v>1.1111111111111112E-2</v>
      </c>
      <c r="DI885" s="13">
        <f t="shared" si="2423"/>
        <v>0</v>
      </c>
      <c r="DJ885" s="13">
        <f t="shared" si="2424"/>
        <v>16</v>
      </c>
      <c r="DK885" s="610">
        <v>0</v>
      </c>
      <c r="DL885" s="35">
        <f t="shared" si="2419"/>
        <v>0</v>
      </c>
      <c r="DM885" s="35">
        <f t="shared" si="2420"/>
        <v>0</v>
      </c>
      <c r="DN885" s="66">
        <f t="shared" si="2251"/>
        <v>3135170.7060000021</v>
      </c>
      <c r="DO885" s="74">
        <f t="shared" si="2252"/>
        <v>50316</v>
      </c>
      <c r="DP885" s="66">
        <f t="shared" si="2253"/>
        <v>61.27837209302325</v>
      </c>
      <c r="DQ885" s="63">
        <f t="shared" si="2254"/>
        <v>62.309617338421219</v>
      </c>
      <c r="DR885" s="66" t="e">
        <f t="shared" si="2357"/>
        <v>#NUM!</v>
      </c>
      <c r="DS885" s="96" t="e">
        <f t="shared" si="2358"/>
        <v>#NUM!</v>
      </c>
      <c r="DT885" s="66" t="e">
        <f t="shared" si="2359"/>
        <v>#NUM!</v>
      </c>
      <c r="DU885" s="66" t="e">
        <f t="shared" si="2360"/>
        <v>#NUM!</v>
      </c>
      <c r="FJ885" s="3">
        <f t="shared" si="2313"/>
        <v>0.16458333333333333</v>
      </c>
      <c r="FK885" s="3">
        <f t="shared" si="2303"/>
        <v>0.1388888888888889</v>
      </c>
      <c r="FL885" s="3">
        <f>AQ885-AM885</f>
        <v>1.388888888888884E-3</v>
      </c>
    </row>
    <row r="886" spans="1:168" ht="30">
      <c r="A886" s="604">
        <f t="shared" si="2421"/>
        <v>885</v>
      </c>
      <c r="B886" s="605">
        <f t="shared" si="2422"/>
        <v>37</v>
      </c>
      <c r="C886" s="606">
        <v>40948</v>
      </c>
      <c r="D886" s="607">
        <v>2</v>
      </c>
      <c r="E886" s="608" t="s">
        <v>1012</v>
      </c>
      <c r="F886" s="605">
        <v>12</v>
      </c>
      <c r="G886" s="609" t="s">
        <v>38</v>
      </c>
      <c r="H886" s="609" t="s">
        <v>1057</v>
      </c>
      <c r="I886" s="609" t="s">
        <v>1058</v>
      </c>
      <c r="J886" s="610">
        <v>0.875</v>
      </c>
      <c r="K886" s="611">
        <v>3801.38</v>
      </c>
      <c r="L886" s="609" t="s">
        <v>33</v>
      </c>
      <c r="M886" s="605">
        <v>57</v>
      </c>
      <c r="N886" s="605">
        <v>2</v>
      </c>
      <c r="O886" s="609"/>
      <c r="P886" s="610">
        <v>0.875</v>
      </c>
      <c r="Q886" s="610">
        <v>0.875</v>
      </c>
      <c r="R886" s="12">
        <f>Q886-P886</f>
        <v>0</v>
      </c>
      <c r="S886" s="13">
        <f>HOUR(R886)</f>
        <v>0</v>
      </c>
      <c r="T886" s="13">
        <f>MINUTE(R886)</f>
        <v>0</v>
      </c>
      <c r="U886" s="610">
        <v>0.87847222222222221</v>
      </c>
      <c r="V886" s="12">
        <f t="shared" si="2295"/>
        <v>3.4722222222222099E-3</v>
      </c>
      <c r="W886" s="13">
        <f t="shared" si="2296"/>
        <v>0</v>
      </c>
      <c r="X886" s="225">
        <f t="shared" si="2297"/>
        <v>5</v>
      </c>
      <c r="Y886" s="610">
        <v>1</v>
      </c>
      <c r="Z886" s="12">
        <f t="shared" si="2072"/>
        <v>0.12152777777777779</v>
      </c>
      <c r="AA886" s="13">
        <f t="shared" si="2231"/>
        <v>2</v>
      </c>
      <c r="AB886" s="13">
        <f t="shared" si="2232"/>
        <v>55</v>
      </c>
      <c r="AC886" s="610">
        <v>1.0277777777777779</v>
      </c>
      <c r="AD886" s="12">
        <f t="shared" si="2364"/>
        <v>2.7777777777777901E-2</v>
      </c>
      <c r="AE886" s="13">
        <f t="shared" si="2365"/>
        <v>0</v>
      </c>
      <c r="AF886" s="13">
        <f t="shared" si="2366"/>
        <v>40</v>
      </c>
      <c r="AG886" s="610">
        <v>1.0416666666666667</v>
      </c>
      <c r="AH886" s="610">
        <v>1.15625</v>
      </c>
      <c r="AI886" s="12">
        <f t="shared" si="2162"/>
        <v>0.11458333333333326</v>
      </c>
      <c r="AJ886" s="225">
        <f t="shared" si="2260"/>
        <v>2</v>
      </c>
      <c r="AK886" s="225">
        <f t="shared" si="2261"/>
        <v>45</v>
      </c>
      <c r="AL886" s="610">
        <v>1.0416666666666667</v>
      </c>
      <c r="AM886" s="610">
        <v>1.15625</v>
      </c>
      <c r="AN886" s="12">
        <f>AM886-AL886</f>
        <v>0.11458333333333326</v>
      </c>
      <c r="AO886" s="13">
        <f>HOUR(AN886)</f>
        <v>2</v>
      </c>
      <c r="AP886" s="13">
        <f>MINUTE(AN886)</f>
        <v>45</v>
      </c>
      <c r="AQ886" s="610">
        <v>1.2305555555555556</v>
      </c>
      <c r="AR886" s="12">
        <f t="shared" si="2387"/>
        <v>7.4305555555555625E-2</v>
      </c>
      <c r="AS886" s="225">
        <f t="shared" si="2388"/>
        <v>1</v>
      </c>
      <c r="AT886" s="13">
        <f t="shared" si="2389"/>
        <v>47</v>
      </c>
      <c r="AU886" s="610">
        <v>1.0625</v>
      </c>
      <c r="AV886" s="226">
        <f t="shared" si="2390"/>
        <v>-0.16805555555555562</v>
      </c>
      <c r="AW886" s="13" t="e">
        <f t="shared" si="2391"/>
        <v>#NUM!</v>
      </c>
      <c r="AX886" s="13" t="e">
        <f t="shared" si="2392"/>
        <v>#NUM!</v>
      </c>
      <c r="AY886" s="610">
        <v>1.273611111111111</v>
      </c>
      <c r="AZ886" s="12">
        <f t="shared" si="2338"/>
        <v>0.21111111111111103</v>
      </c>
      <c r="BA886" s="225">
        <f t="shared" si="2339"/>
        <v>5</v>
      </c>
      <c r="BB886" s="225">
        <f t="shared" si="2340"/>
        <v>4</v>
      </c>
      <c r="BC886" s="610">
        <v>1.273611111111111</v>
      </c>
      <c r="BD886" s="610">
        <v>1.273611111111111</v>
      </c>
      <c r="BE886" s="12">
        <f>BD886-BC886</f>
        <v>0</v>
      </c>
      <c r="BF886" s="13">
        <f>HOUR(BE886)</f>
        <v>0</v>
      </c>
      <c r="BG886" s="13">
        <f>MINUTE(BE886)</f>
        <v>0</v>
      </c>
      <c r="BH886" s="610">
        <v>1.273611111111111</v>
      </c>
      <c r="BI886" s="610">
        <v>1.273611111111111</v>
      </c>
      <c r="BJ886" s="610"/>
      <c r="BK886" s="69">
        <f>BI886-BH886</f>
        <v>0</v>
      </c>
      <c r="BL886" s="13">
        <f>HOUR(BK886)</f>
        <v>0</v>
      </c>
      <c r="BM886" s="13">
        <f>MINUTE(BK886)</f>
        <v>0</v>
      </c>
      <c r="BN886" s="610">
        <v>1.28125</v>
      </c>
      <c r="BO886" s="12">
        <f t="shared" ref="BO886:BO949" si="2425">BN886-BI886</f>
        <v>7.6388888888889728E-3</v>
      </c>
      <c r="BP886" s="225">
        <f t="shared" ref="BP886:BP949" si="2426">HOUR(BO886)</f>
        <v>0</v>
      </c>
      <c r="BQ886" s="225">
        <f t="shared" ref="BQ886:BQ949" si="2427">MINUTE(BO886)</f>
        <v>11</v>
      </c>
      <c r="BR886" s="610">
        <v>1.2847222222222221</v>
      </c>
      <c r="BS886" s="12">
        <f t="shared" si="2168"/>
        <v>3.4722222222220989E-3</v>
      </c>
      <c r="BT886" s="225">
        <f t="shared" si="2169"/>
        <v>0</v>
      </c>
      <c r="BU886" s="225">
        <f t="shared" si="2170"/>
        <v>5</v>
      </c>
      <c r="BV886" s="610">
        <v>1.2847222222222221</v>
      </c>
      <c r="BW886" s="610">
        <v>1.2881944444444444</v>
      </c>
      <c r="BX886" s="12">
        <f t="shared" si="2240"/>
        <v>3.4722222222223209E-3</v>
      </c>
      <c r="BY886" s="13">
        <f t="shared" si="2241"/>
        <v>0</v>
      </c>
      <c r="BZ886" s="13">
        <f t="shared" si="2242"/>
        <v>5</v>
      </c>
      <c r="CA886" s="226">
        <f t="shared" si="2344"/>
        <v>0.41319444444444442</v>
      </c>
      <c r="CB886" s="13">
        <f t="shared" si="2345"/>
        <v>9</v>
      </c>
      <c r="CC886" s="13">
        <f t="shared" si="2346"/>
        <v>55</v>
      </c>
      <c r="CD886" s="12">
        <f t="shared" si="2347"/>
        <v>0.1131944444444446</v>
      </c>
      <c r="CE886" s="13">
        <f t="shared" si="2348"/>
        <v>2</v>
      </c>
      <c r="CF886" s="13">
        <f t="shared" si="2349"/>
        <v>43</v>
      </c>
      <c r="CG886" s="12">
        <f t="shared" si="2350"/>
        <v>0.11458333333333326</v>
      </c>
      <c r="CH886" s="13">
        <f t="shared" si="2351"/>
        <v>2</v>
      </c>
      <c r="CI886" s="13">
        <f t="shared" si="2352"/>
        <v>45</v>
      </c>
      <c r="CJ886" s="12">
        <f t="shared" si="2335"/>
        <v>0.21111111111111103</v>
      </c>
      <c r="CK886" s="13">
        <f t="shared" si="2336"/>
        <v>5</v>
      </c>
      <c r="CL886" s="13">
        <f t="shared" si="2337"/>
        <v>4</v>
      </c>
      <c r="CM886" s="62"/>
      <c r="CN886" s="62"/>
      <c r="CO886" s="62"/>
      <c r="CP886" s="12">
        <f>AZ886-(CS886+CV886+CY886+DB886+DE886+DH886)</f>
        <v>3.1944444444444331E-2</v>
      </c>
      <c r="CQ886" s="13">
        <f>HOUR(CP886)</f>
        <v>0</v>
      </c>
      <c r="CR886" s="13">
        <f>MINUTE(CP886)</f>
        <v>46</v>
      </c>
      <c r="CS886" s="610">
        <v>0</v>
      </c>
      <c r="CT886" s="13">
        <f t="shared" si="2413"/>
        <v>0</v>
      </c>
      <c r="CU886" s="13">
        <f t="shared" si="2414"/>
        <v>0</v>
      </c>
      <c r="CV886" s="610">
        <v>0</v>
      </c>
      <c r="CW886" s="13">
        <f t="shared" si="2393"/>
        <v>0</v>
      </c>
      <c r="CX886" s="13">
        <f t="shared" si="2394"/>
        <v>0</v>
      </c>
      <c r="CY886" s="610">
        <v>0</v>
      </c>
      <c r="CZ886" s="13">
        <f t="shared" si="2415"/>
        <v>0</v>
      </c>
      <c r="DA886" s="13">
        <f t="shared" si="2416"/>
        <v>0</v>
      </c>
      <c r="DB886" s="610">
        <v>0.15972222222222224</v>
      </c>
      <c r="DC886" s="13">
        <f t="shared" si="2417"/>
        <v>3</v>
      </c>
      <c r="DD886" s="13">
        <f t="shared" si="2418"/>
        <v>50</v>
      </c>
      <c r="DE886" s="610">
        <v>0</v>
      </c>
      <c r="DF886" s="13">
        <f t="shared" si="2383"/>
        <v>0</v>
      </c>
      <c r="DG886" s="13">
        <f t="shared" si="2384"/>
        <v>0</v>
      </c>
      <c r="DH886" s="610">
        <v>1.9444444444444445E-2</v>
      </c>
      <c r="DI886" s="13">
        <f t="shared" si="2423"/>
        <v>0</v>
      </c>
      <c r="DJ886" s="13">
        <f t="shared" si="2424"/>
        <v>28</v>
      </c>
      <c r="DK886" s="610">
        <v>0</v>
      </c>
      <c r="DL886" s="35">
        <f t="shared" si="2419"/>
        <v>0</v>
      </c>
      <c r="DM886" s="35">
        <f t="shared" si="2420"/>
        <v>0</v>
      </c>
      <c r="DN886" s="66">
        <f t="shared" si="2251"/>
        <v>3138972.086000002</v>
      </c>
      <c r="DO886" s="74">
        <f t="shared" si="2252"/>
        <v>50373</v>
      </c>
      <c r="DP886" s="66">
        <f t="shared" si="2253"/>
        <v>66.690877192982455</v>
      </c>
      <c r="DQ886" s="63">
        <f t="shared" si="2254"/>
        <v>62.314574990570385</v>
      </c>
      <c r="DR886" s="66" t="e">
        <f t="shared" si="2357"/>
        <v>#NUM!</v>
      </c>
      <c r="DS886" s="96" t="e">
        <f t="shared" si="2358"/>
        <v>#NUM!</v>
      </c>
      <c r="DT886" s="66" t="e">
        <f t="shared" si="2359"/>
        <v>#NUM!</v>
      </c>
      <c r="DU886" s="66" t="e">
        <f t="shared" si="2360"/>
        <v>#NUM!</v>
      </c>
      <c r="FJ886" s="3">
        <f t="shared" si="2313"/>
        <v>8.7500000000000133E-2</v>
      </c>
      <c r="FK886" s="3">
        <f t="shared" si="2303"/>
        <v>0.1527777777777779</v>
      </c>
      <c r="FL886" s="3">
        <f>AQ886-AM886</f>
        <v>7.4305555555555625E-2</v>
      </c>
    </row>
    <row r="887" spans="1:168">
      <c r="A887" s="604">
        <f t="shared" si="2421"/>
        <v>886</v>
      </c>
      <c r="B887" s="605">
        <f t="shared" si="2422"/>
        <v>38</v>
      </c>
      <c r="C887" s="606">
        <v>40948</v>
      </c>
      <c r="D887" s="607">
        <v>2</v>
      </c>
      <c r="E887" s="608" t="s">
        <v>1005</v>
      </c>
      <c r="F887" s="605">
        <v>2</v>
      </c>
      <c r="G887" s="609" t="s">
        <v>823</v>
      </c>
      <c r="H887" s="609" t="s">
        <v>413</v>
      </c>
      <c r="I887" s="609" t="s">
        <v>873</v>
      </c>
      <c r="J887" s="610">
        <v>0.25</v>
      </c>
      <c r="K887" s="611">
        <v>3838.29</v>
      </c>
      <c r="L887" s="609" t="s">
        <v>34</v>
      </c>
      <c r="M887" s="605">
        <v>59</v>
      </c>
      <c r="N887" s="605">
        <v>0</v>
      </c>
      <c r="O887" s="609"/>
      <c r="P887" s="610">
        <v>0.25</v>
      </c>
      <c r="Q887" s="610">
        <v>0.25</v>
      </c>
      <c r="R887" s="12">
        <f>Q887-P887</f>
        <v>0</v>
      </c>
      <c r="S887" s="13">
        <f>HOUR(R887)</f>
        <v>0</v>
      </c>
      <c r="T887" s="13">
        <f>MINUTE(R887)</f>
        <v>0</v>
      </c>
      <c r="U887" s="610">
        <v>0.25347222222222221</v>
      </c>
      <c r="V887" s="12">
        <f t="shared" si="2295"/>
        <v>3.4722222222222099E-3</v>
      </c>
      <c r="W887" s="13">
        <f t="shared" si="2296"/>
        <v>0</v>
      </c>
      <c r="X887" s="225">
        <f t="shared" si="2297"/>
        <v>5</v>
      </c>
      <c r="Y887" s="610">
        <v>0.26041666666666669</v>
      </c>
      <c r="Z887" s="12">
        <f t="shared" si="2072"/>
        <v>6.9444444444444753E-3</v>
      </c>
      <c r="AA887" s="13">
        <f t="shared" si="2231"/>
        <v>0</v>
      </c>
      <c r="AB887" s="13">
        <f t="shared" si="2232"/>
        <v>10</v>
      </c>
      <c r="AC887" s="610">
        <v>0.29166666666666669</v>
      </c>
      <c r="AD887" s="12">
        <f t="shared" si="2364"/>
        <v>3.125E-2</v>
      </c>
      <c r="AE887" s="13">
        <f t="shared" si="2365"/>
        <v>0</v>
      </c>
      <c r="AF887" s="13">
        <f t="shared" si="2366"/>
        <v>45</v>
      </c>
      <c r="AG887" s="610">
        <v>0.2986111111111111</v>
      </c>
      <c r="AH887" s="610">
        <v>0.33333333333333331</v>
      </c>
      <c r="AI887" s="12">
        <f t="shared" si="2162"/>
        <v>3.472222222222221E-2</v>
      </c>
      <c r="AJ887" s="225">
        <f t="shared" si="2260"/>
        <v>0</v>
      </c>
      <c r="AK887" s="225">
        <f t="shared" si="2261"/>
        <v>50</v>
      </c>
      <c r="AL887" s="610">
        <v>0.2986111111111111</v>
      </c>
      <c r="AM887" s="610">
        <v>0.33333333333333331</v>
      </c>
      <c r="AN887" s="12">
        <f>AM887-AL887</f>
        <v>3.472222222222221E-2</v>
      </c>
      <c r="AO887" s="13">
        <f>HOUR(AN887)</f>
        <v>0</v>
      </c>
      <c r="AP887" s="13">
        <f>MINUTE(AN887)</f>
        <v>50</v>
      </c>
      <c r="AQ887" s="610">
        <v>0.37013888888888885</v>
      </c>
      <c r="AR887" s="12">
        <f t="shared" si="2387"/>
        <v>3.6805555555555536E-2</v>
      </c>
      <c r="AS887" s="225">
        <f t="shared" si="2388"/>
        <v>0</v>
      </c>
      <c r="AT887" s="13">
        <f t="shared" si="2389"/>
        <v>53</v>
      </c>
      <c r="AU887" s="610">
        <v>0.37013888888888885</v>
      </c>
      <c r="AV887" s="226">
        <f t="shared" si="2390"/>
        <v>0</v>
      </c>
      <c r="AW887" s="13">
        <f t="shared" si="2391"/>
        <v>0</v>
      </c>
      <c r="AX887" s="13">
        <f t="shared" si="2392"/>
        <v>0</v>
      </c>
      <c r="AY887" s="610">
        <v>0.4465277777777778</v>
      </c>
      <c r="AZ887" s="12">
        <f t="shared" si="2338"/>
        <v>7.6388888888888951E-2</v>
      </c>
      <c r="BA887" s="225">
        <f t="shared" si="2339"/>
        <v>1</v>
      </c>
      <c r="BB887" s="225">
        <f t="shared" si="2340"/>
        <v>50</v>
      </c>
      <c r="BC887" s="610">
        <v>0.4465277777777778</v>
      </c>
      <c r="BD887" s="610">
        <v>0.4465277777777778</v>
      </c>
      <c r="BE887" s="12">
        <f>BD887-BC887</f>
        <v>0</v>
      </c>
      <c r="BF887" s="13">
        <f>HOUR(BE887)</f>
        <v>0</v>
      </c>
      <c r="BG887" s="13">
        <f>MINUTE(BE887)</f>
        <v>0</v>
      </c>
      <c r="BH887" s="610">
        <v>0.4465277777777778</v>
      </c>
      <c r="BI887" s="610">
        <v>0.4465277777777778</v>
      </c>
      <c r="BJ887" s="610"/>
      <c r="BK887" s="69">
        <f>BI887-BH887</f>
        <v>0</v>
      </c>
      <c r="BL887" s="13">
        <f>HOUR(BK887)</f>
        <v>0</v>
      </c>
      <c r="BM887" s="13">
        <f>MINUTE(BK887)</f>
        <v>0</v>
      </c>
      <c r="BN887" s="610">
        <v>0.4513888888888889</v>
      </c>
      <c r="BO887" s="12">
        <f t="shared" si="2425"/>
        <v>4.8611111111110938E-3</v>
      </c>
      <c r="BP887" s="225">
        <f t="shared" si="2426"/>
        <v>0</v>
      </c>
      <c r="BQ887" s="225">
        <f t="shared" si="2427"/>
        <v>7</v>
      </c>
      <c r="BR887" s="610">
        <v>0.4548611111111111</v>
      </c>
      <c r="BS887" s="12">
        <f t="shared" si="2168"/>
        <v>3.4722222222222099E-3</v>
      </c>
      <c r="BT887" s="225">
        <f t="shared" si="2169"/>
        <v>0</v>
      </c>
      <c r="BU887" s="225">
        <f t="shared" si="2170"/>
        <v>5</v>
      </c>
      <c r="BV887" s="610">
        <v>0.4548611111111111</v>
      </c>
      <c r="BW887" s="610">
        <v>0.45833333333333331</v>
      </c>
      <c r="BX887" s="12">
        <f t="shared" si="2240"/>
        <v>3.4722222222222099E-3</v>
      </c>
      <c r="BY887" s="13">
        <f t="shared" si="2241"/>
        <v>0</v>
      </c>
      <c r="BZ887" s="13">
        <f t="shared" si="2242"/>
        <v>5</v>
      </c>
      <c r="CA887" s="226">
        <f t="shared" si="2344"/>
        <v>0.20833333333333331</v>
      </c>
      <c r="CB887" s="13">
        <f t="shared" si="2345"/>
        <v>5</v>
      </c>
      <c r="CC887" s="13">
        <f t="shared" si="2346"/>
        <v>0</v>
      </c>
      <c r="CD887" s="12">
        <f t="shared" si="2347"/>
        <v>7.638888888888884E-2</v>
      </c>
      <c r="CE887" s="13">
        <f t="shared" si="2348"/>
        <v>1</v>
      </c>
      <c r="CF887" s="13">
        <f t="shared" si="2349"/>
        <v>50</v>
      </c>
      <c r="CG887" s="12">
        <f t="shared" si="2350"/>
        <v>3.472222222222221E-2</v>
      </c>
      <c r="CH887" s="13">
        <f t="shared" si="2351"/>
        <v>0</v>
      </c>
      <c r="CI887" s="13">
        <f t="shared" si="2352"/>
        <v>50</v>
      </c>
      <c r="CJ887" s="12">
        <f t="shared" si="2335"/>
        <v>7.6388888888888951E-2</v>
      </c>
      <c r="CK887" s="13">
        <f t="shared" si="2336"/>
        <v>1</v>
      </c>
      <c r="CL887" s="13">
        <f t="shared" si="2337"/>
        <v>50</v>
      </c>
      <c r="CM887" s="62"/>
      <c r="CN887" s="62"/>
      <c r="CO887" s="62"/>
      <c r="CP887" s="12">
        <f>AZ887-(CS887+CV887+CY887+DB887+DE887+DH887)</f>
        <v>4.0277777777777843E-2</v>
      </c>
      <c r="CQ887" s="13">
        <f>HOUR(CP887)</f>
        <v>0</v>
      </c>
      <c r="CR887" s="13">
        <f>MINUTE(CP887)</f>
        <v>58</v>
      </c>
      <c r="CS887" s="610">
        <v>0</v>
      </c>
      <c r="CT887" s="13">
        <f>HOUR(CS887)</f>
        <v>0</v>
      </c>
      <c r="CU887" s="13">
        <f>MINUTE(CS887)</f>
        <v>0</v>
      </c>
      <c r="CV887" s="610">
        <v>1.8749999999999999E-2</v>
      </c>
      <c r="CW887" s="13">
        <f t="shared" si="2393"/>
        <v>0</v>
      </c>
      <c r="CX887" s="13">
        <f t="shared" si="2394"/>
        <v>27</v>
      </c>
      <c r="CY887" s="610">
        <v>0</v>
      </c>
      <c r="CZ887" s="13">
        <f t="shared" ref="CZ887:CZ896" si="2428">HOUR(CY887)</f>
        <v>0</v>
      </c>
      <c r="DA887" s="13">
        <f t="shared" ref="DA887:DA896" si="2429">MINUTE(CY887)</f>
        <v>0</v>
      </c>
      <c r="DB887" s="610">
        <v>0</v>
      </c>
      <c r="DC887" s="13">
        <f t="shared" ref="DC887:DC896" si="2430">HOUR(DB887)</f>
        <v>0</v>
      </c>
      <c r="DD887" s="13">
        <f t="shared" ref="DD887:DD896" si="2431">MINUTE(DB887)</f>
        <v>0</v>
      </c>
      <c r="DE887" s="610">
        <v>0</v>
      </c>
      <c r="DF887" s="13">
        <f t="shared" ref="DF887:DF897" si="2432">HOUR(DE887)</f>
        <v>0</v>
      </c>
      <c r="DG887" s="13">
        <f t="shared" ref="DG887:DG897" si="2433">MINUTE(DE887)</f>
        <v>0</v>
      </c>
      <c r="DH887" s="610">
        <v>1.7361111111111112E-2</v>
      </c>
      <c r="DI887" s="13">
        <f t="shared" si="2423"/>
        <v>0</v>
      </c>
      <c r="DJ887" s="13">
        <f t="shared" si="2424"/>
        <v>25</v>
      </c>
      <c r="DK887" s="610">
        <v>0</v>
      </c>
      <c r="DL887" s="35">
        <f>HOUR(DK887)</f>
        <v>0</v>
      </c>
      <c r="DM887" s="35">
        <f>MINUTE(DK887)</f>
        <v>0</v>
      </c>
      <c r="DN887" s="66">
        <f t="shared" si="2251"/>
        <v>3142810.376000002</v>
      </c>
      <c r="DO887" s="74">
        <f t="shared" si="2252"/>
        <v>50432</v>
      </c>
      <c r="DP887" s="66">
        <f t="shared" si="2253"/>
        <v>65.055762711864404</v>
      </c>
      <c r="DQ887" s="63">
        <f t="shared" si="2254"/>
        <v>62.317781884517807</v>
      </c>
      <c r="DR887" s="66" t="e">
        <f t="shared" si="2357"/>
        <v>#NUM!</v>
      </c>
      <c r="DS887" s="96" t="e">
        <f t="shared" si="2358"/>
        <v>#NUM!</v>
      </c>
      <c r="DT887" s="66" t="e">
        <f t="shared" si="2359"/>
        <v>#NUM!</v>
      </c>
      <c r="DU887" s="66" t="e">
        <f t="shared" si="2360"/>
        <v>#NUM!</v>
      </c>
      <c r="FJ887" s="3">
        <f t="shared" si="2313"/>
        <v>9.7222222222222154E-2</v>
      </c>
      <c r="FK887" s="3">
        <f t="shared" si="2303"/>
        <v>4.1666666666666685E-2</v>
      </c>
      <c r="FL887" s="3">
        <f>AQ887-AM887</f>
        <v>3.6805555555555536E-2</v>
      </c>
    </row>
    <row r="888" spans="1:168" ht="30">
      <c r="A888" s="604">
        <f t="shared" si="2421"/>
        <v>887</v>
      </c>
      <c r="B888" s="605">
        <f t="shared" si="2422"/>
        <v>39</v>
      </c>
      <c r="C888" s="606">
        <v>40948</v>
      </c>
      <c r="D888" s="607">
        <v>2</v>
      </c>
      <c r="E888" s="608" t="s">
        <v>1012</v>
      </c>
      <c r="F888" s="605">
        <v>14</v>
      </c>
      <c r="G888" s="609" t="s">
        <v>38</v>
      </c>
      <c r="H888" s="609" t="s">
        <v>1064</v>
      </c>
      <c r="I888" s="609" t="s">
        <v>1065</v>
      </c>
      <c r="J888" s="610">
        <v>0.60416666666666663</v>
      </c>
      <c r="K888" s="611">
        <v>3828.64</v>
      </c>
      <c r="L888" s="609" t="s">
        <v>33</v>
      </c>
      <c r="M888" s="605">
        <v>59</v>
      </c>
      <c r="N888" s="605">
        <v>0</v>
      </c>
      <c r="O888" s="609"/>
      <c r="P888" s="610">
        <v>0.60416666666666663</v>
      </c>
      <c r="Q888" s="610">
        <v>0.60416666666666663</v>
      </c>
      <c r="R888" s="12">
        <f>Q888-P888</f>
        <v>0</v>
      </c>
      <c r="S888" s="13">
        <f>HOUR(R888)</f>
        <v>0</v>
      </c>
      <c r="T888" s="13">
        <f>MINUTE(R888)</f>
        <v>0</v>
      </c>
      <c r="U888" s="610">
        <v>0.60763888888888895</v>
      </c>
      <c r="V888" s="12">
        <f t="shared" si="2295"/>
        <v>3.4722222222223209E-3</v>
      </c>
      <c r="W888" s="13">
        <f t="shared" si="2296"/>
        <v>0</v>
      </c>
      <c r="X888" s="225">
        <f t="shared" si="2297"/>
        <v>5</v>
      </c>
      <c r="Y888" s="610">
        <v>0.61458333333333337</v>
      </c>
      <c r="Z888" s="12">
        <f t="shared" si="2072"/>
        <v>6.9444444444444198E-3</v>
      </c>
      <c r="AA888" s="13">
        <f t="shared" si="2231"/>
        <v>0</v>
      </c>
      <c r="AB888" s="13">
        <f t="shared" si="2232"/>
        <v>10</v>
      </c>
      <c r="AC888" s="610">
        <v>0.63194444444444442</v>
      </c>
      <c r="AD888" s="12">
        <f t="shared" si="2364"/>
        <v>1.7361111111111049E-2</v>
      </c>
      <c r="AE888" s="13">
        <f t="shared" si="2365"/>
        <v>0</v>
      </c>
      <c r="AF888" s="13">
        <f t="shared" si="2366"/>
        <v>25</v>
      </c>
      <c r="AG888" s="610">
        <v>0.63541666666666663</v>
      </c>
      <c r="AH888" s="610">
        <v>0.67361111111111116</v>
      </c>
      <c r="AI888" s="12">
        <f t="shared" si="2162"/>
        <v>3.8194444444444531E-2</v>
      </c>
      <c r="AJ888" s="225">
        <f t="shared" si="2260"/>
        <v>0</v>
      </c>
      <c r="AK888" s="225">
        <f t="shared" si="2261"/>
        <v>55</v>
      </c>
      <c r="AL888" s="610">
        <v>0.63541666666666663</v>
      </c>
      <c r="AM888" s="610">
        <v>0.67361111111111116</v>
      </c>
      <c r="AN888" s="12">
        <f>AM888-AL888</f>
        <v>3.8194444444444531E-2</v>
      </c>
      <c r="AO888" s="13">
        <f>HOUR(AN888)</f>
        <v>0</v>
      </c>
      <c r="AP888" s="13">
        <f>MINUTE(AN888)</f>
        <v>55</v>
      </c>
      <c r="AQ888" s="610">
        <v>0.67708333333333337</v>
      </c>
      <c r="AR888" s="12">
        <f t="shared" si="2387"/>
        <v>3.4722222222222099E-3</v>
      </c>
      <c r="AS888" s="225">
        <f t="shared" si="2388"/>
        <v>0</v>
      </c>
      <c r="AT888" s="13">
        <f t="shared" si="2389"/>
        <v>5</v>
      </c>
      <c r="AU888" s="610">
        <v>0.67708333333333337</v>
      </c>
      <c r="AV888" s="226">
        <f t="shared" si="2390"/>
        <v>0</v>
      </c>
      <c r="AW888" s="13">
        <f t="shared" si="2391"/>
        <v>0</v>
      </c>
      <c r="AX888" s="13">
        <f t="shared" si="2392"/>
        <v>0</v>
      </c>
      <c r="AY888" s="610">
        <v>0.77361111111111114</v>
      </c>
      <c r="AZ888" s="12">
        <f t="shared" si="2338"/>
        <v>9.6527777777777768E-2</v>
      </c>
      <c r="BA888" s="225">
        <f t="shared" si="2339"/>
        <v>2</v>
      </c>
      <c r="BB888" s="225">
        <f t="shared" si="2340"/>
        <v>19</v>
      </c>
      <c r="BC888" s="610">
        <v>0.77361111111111114</v>
      </c>
      <c r="BD888" s="610">
        <v>0.77361111111111114</v>
      </c>
      <c r="BE888" s="12">
        <f>BD888-BC888</f>
        <v>0</v>
      </c>
      <c r="BF888" s="13">
        <f>HOUR(BE888)</f>
        <v>0</v>
      </c>
      <c r="BG888" s="13">
        <f>MINUTE(BE888)</f>
        <v>0</v>
      </c>
      <c r="BH888" s="610">
        <v>0.77361111111111114</v>
      </c>
      <c r="BI888" s="610">
        <v>0.77361111111111114</v>
      </c>
      <c r="BJ888" s="610"/>
      <c r="BK888" s="69">
        <f>BI888-BH888</f>
        <v>0</v>
      </c>
      <c r="BL888" s="13">
        <f>HOUR(BK888)</f>
        <v>0</v>
      </c>
      <c r="BM888" s="13">
        <f>MINUTE(BK888)</f>
        <v>0</v>
      </c>
      <c r="BN888" s="610">
        <v>0.78125</v>
      </c>
      <c r="BO888" s="12">
        <f t="shared" si="2425"/>
        <v>7.6388888888888618E-3</v>
      </c>
      <c r="BP888" s="225">
        <f t="shared" si="2426"/>
        <v>0</v>
      </c>
      <c r="BQ888" s="225">
        <f t="shared" si="2427"/>
        <v>11</v>
      </c>
      <c r="BR888" s="610">
        <v>0.78472222222222221</v>
      </c>
      <c r="BS888" s="12">
        <f t="shared" si="2168"/>
        <v>3.4722222222222099E-3</v>
      </c>
      <c r="BT888" s="225">
        <f t="shared" si="2169"/>
        <v>0</v>
      </c>
      <c r="BU888" s="225">
        <f t="shared" si="2170"/>
        <v>5</v>
      </c>
      <c r="BV888" s="610">
        <v>0.78472222222222221</v>
      </c>
      <c r="BW888" s="610">
        <v>0.78819444444444453</v>
      </c>
      <c r="BX888" s="12">
        <f t="shared" si="2240"/>
        <v>3.4722222222223209E-3</v>
      </c>
      <c r="BY888" s="13">
        <f t="shared" si="2241"/>
        <v>0</v>
      </c>
      <c r="BZ888" s="13">
        <f t="shared" si="2242"/>
        <v>5</v>
      </c>
      <c r="CA888" s="226">
        <f t="shared" si="2344"/>
        <v>0.1840277777777779</v>
      </c>
      <c r="CB888" s="13">
        <f t="shared" si="2345"/>
        <v>4</v>
      </c>
      <c r="CC888" s="13">
        <f t="shared" si="2346"/>
        <v>25</v>
      </c>
      <c r="CD888" s="12">
        <f t="shared" si="2347"/>
        <v>3.1944444444444331E-2</v>
      </c>
      <c r="CE888" s="13">
        <f t="shared" si="2348"/>
        <v>0</v>
      </c>
      <c r="CF888" s="13">
        <f t="shared" si="2349"/>
        <v>46</v>
      </c>
      <c r="CG888" s="12">
        <f t="shared" si="2350"/>
        <v>3.8194444444444531E-2</v>
      </c>
      <c r="CH888" s="13">
        <f t="shared" si="2351"/>
        <v>0</v>
      </c>
      <c r="CI888" s="13">
        <f t="shared" si="2352"/>
        <v>55</v>
      </c>
      <c r="CJ888" s="12">
        <f t="shared" si="2335"/>
        <v>9.6527777777777768E-2</v>
      </c>
      <c r="CK888" s="13">
        <f t="shared" si="2336"/>
        <v>2</v>
      </c>
      <c r="CL888" s="13">
        <f t="shared" si="2337"/>
        <v>19</v>
      </c>
      <c r="CM888" s="62"/>
      <c r="CN888" s="62"/>
      <c r="CO888" s="62"/>
      <c r="CP888" s="12">
        <f>AZ888-(CS888+CV888+CY888+DB888+DE888+DH888)</f>
        <v>3.7499999999999985E-2</v>
      </c>
      <c r="CQ888" s="13">
        <f>HOUR(CP888)</f>
        <v>0</v>
      </c>
      <c r="CR888" s="13">
        <f>MINUTE(CP888)</f>
        <v>54</v>
      </c>
      <c r="CS888" s="610">
        <v>0</v>
      </c>
      <c r="CT888" s="13">
        <f>HOUR(CS888)</f>
        <v>0</v>
      </c>
      <c r="CU888" s="13">
        <f>MINUTE(CS888)</f>
        <v>0</v>
      </c>
      <c r="CV888" s="610">
        <v>0</v>
      </c>
      <c r="CW888" s="13">
        <f t="shared" si="2393"/>
        <v>0</v>
      </c>
      <c r="CX888" s="13">
        <f t="shared" si="2394"/>
        <v>0</v>
      </c>
      <c r="CY888" s="610">
        <v>0</v>
      </c>
      <c r="CZ888" s="13">
        <f t="shared" si="2428"/>
        <v>0</v>
      </c>
      <c r="DA888" s="13">
        <f t="shared" si="2429"/>
        <v>0</v>
      </c>
      <c r="DB888" s="610">
        <v>0</v>
      </c>
      <c r="DC888" s="13">
        <f t="shared" si="2430"/>
        <v>0</v>
      </c>
      <c r="DD888" s="13">
        <f t="shared" si="2431"/>
        <v>0</v>
      </c>
      <c r="DE888" s="610">
        <v>0</v>
      </c>
      <c r="DF888" s="13">
        <f t="shared" si="2432"/>
        <v>0</v>
      </c>
      <c r="DG888" s="13">
        <f t="shared" si="2433"/>
        <v>0</v>
      </c>
      <c r="DH888" s="610">
        <v>5.9027777777777783E-2</v>
      </c>
      <c r="DI888" s="13">
        <f t="shared" si="2423"/>
        <v>1</v>
      </c>
      <c r="DJ888" s="13">
        <f t="shared" si="2424"/>
        <v>25</v>
      </c>
      <c r="DK888" s="610">
        <v>0</v>
      </c>
      <c r="DL888" s="35">
        <f>HOUR(DK888)</f>
        <v>0</v>
      </c>
      <c r="DM888" s="35">
        <f>MINUTE(DK888)</f>
        <v>0</v>
      </c>
      <c r="DN888" s="66">
        <f t="shared" si="2251"/>
        <v>3146639.0160000022</v>
      </c>
      <c r="DO888" s="74">
        <f t="shared" si="2252"/>
        <v>50491</v>
      </c>
      <c r="DP888" s="66">
        <f t="shared" si="2253"/>
        <v>64.892203389830513</v>
      </c>
      <c r="DQ888" s="63">
        <f t="shared" si="2254"/>
        <v>62.320790160622728</v>
      </c>
      <c r="DR888" s="66" t="e">
        <f t="shared" si="2357"/>
        <v>#NUM!</v>
      </c>
      <c r="DS888" s="96" t="e">
        <f t="shared" si="2358"/>
        <v>#NUM!</v>
      </c>
      <c r="DT888" s="66" t="e">
        <f t="shared" si="2359"/>
        <v>#NUM!</v>
      </c>
      <c r="DU888" s="66" t="e">
        <f t="shared" si="2360"/>
        <v>#NUM!</v>
      </c>
      <c r="FJ888" s="3">
        <f t="shared" si="2313"/>
        <v>4.9305555555555602E-2</v>
      </c>
      <c r="FK888" s="3">
        <f t="shared" si="2303"/>
        <v>2.777777777777779E-2</v>
      </c>
      <c r="FL888" s="3">
        <f>AQ888-AM888</f>
        <v>3.4722222222222099E-3</v>
      </c>
    </row>
    <row r="889" spans="1:168">
      <c r="A889" s="604">
        <f t="shared" si="2421"/>
        <v>888</v>
      </c>
      <c r="B889" s="605">
        <f t="shared" si="2422"/>
        <v>40</v>
      </c>
      <c r="C889" s="606">
        <v>40948</v>
      </c>
      <c r="D889" s="607">
        <v>2</v>
      </c>
      <c r="E889" s="608" t="s">
        <v>1035</v>
      </c>
      <c r="F889" s="605">
        <v>2</v>
      </c>
      <c r="G889" s="609" t="s">
        <v>823</v>
      </c>
      <c r="H889" s="609" t="s">
        <v>413</v>
      </c>
      <c r="I889" s="609" t="s">
        <v>822</v>
      </c>
      <c r="J889" s="610">
        <v>0.64583333333333337</v>
      </c>
      <c r="K889" s="611">
        <v>3758.65</v>
      </c>
      <c r="L889" s="609" t="s">
        <v>1066</v>
      </c>
      <c r="M889" s="605">
        <v>58</v>
      </c>
      <c r="N889" s="605">
        <v>1</v>
      </c>
      <c r="O889" s="609"/>
      <c r="P889" s="610">
        <v>0.64583333333333337</v>
      </c>
      <c r="Q889" s="610">
        <v>0.64583333333333337</v>
      </c>
      <c r="R889" s="12">
        <f>Q889-P889</f>
        <v>0</v>
      </c>
      <c r="S889" s="13">
        <f>HOUR(R889)</f>
        <v>0</v>
      </c>
      <c r="T889" s="13">
        <f>MINUTE(R889)</f>
        <v>0</v>
      </c>
      <c r="U889" s="610">
        <v>0.64930555555555558</v>
      </c>
      <c r="V889" s="12">
        <f t="shared" si="2295"/>
        <v>3.4722222222222099E-3</v>
      </c>
      <c r="W889" s="13">
        <f t="shared" si="2296"/>
        <v>0</v>
      </c>
      <c r="X889" s="225">
        <f t="shared" si="2297"/>
        <v>5</v>
      </c>
      <c r="Y889" s="610">
        <v>0.65277777777777779</v>
      </c>
      <c r="Z889" s="12">
        <f t="shared" si="2072"/>
        <v>3.4722222222222099E-3</v>
      </c>
      <c r="AA889" s="13">
        <f t="shared" si="2231"/>
        <v>0</v>
      </c>
      <c r="AB889" s="13">
        <f t="shared" si="2232"/>
        <v>5</v>
      </c>
      <c r="AC889" s="610">
        <v>0.67708333333333337</v>
      </c>
      <c r="AD889" s="12">
        <f t="shared" si="2364"/>
        <v>2.430555555555558E-2</v>
      </c>
      <c r="AE889" s="13">
        <f t="shared" si="2365"/>
        <v>0</v>
      </c>
      <c r="AF889" s="13">
        <f t="shared" si="2366"/>
        <v>35</v>
      </c>
      <c r="AG889" s="610">
        <v>0.68055555555555547</v>
      </c>
      <c r="AH889" s="610">
        <v>0.69791666666666663</v>
      </c>
      <c r="AI889" s="12">
        <f t="shared" si="2162"/>
        <v>1.736111111111116E-2</v>
      </c>
      <c r="AJ889" s="225">
        <f t="shared" si="2260"/>
        <v>0</v>
      </c>
      <c r="AK889" s="225">
        <f t="shared" si="2261"/>
        <v>25</v>
      </c>
      <c r="AL889" s="610">
        <v>0.68055555555555547</v>
      </c>
      <c r="AM889" s="610">
        <v>0.69791666666666663</v>
      </c>
      <c r="AN889" s="12">
        <f>AM889-AL889</f>
        <v>1.736111111111116E-2</v>
      </c>
      <c r="AO889" s="13">
        <f>HOUR(AN889)</f>
        <v>0</v>
      </c>
      <c r="AP889" s="13">
        <f>MINUTE(AN889)</f>
        <v>25</v>
      </c>
      <c r="AQ889" s="610">
        <v>0.81388888888888899</v>
      </c>
      <c r="AR889" s="12">
        <f t="shared" si="2387"/>
        <v>0.11597222222222237</v>
      </c>
      <c r="AS889" s="225">
        <f t="shared" si="2388"/>
        <v>2</v>
      </c>
      <c r="AT889" s="13">
        <f t="shared" si="2389"/>
        <v>47</v>
      </c>
      <c r="AU889" s="610">
        <v>0.81944444444444453</v>
      </c>
      <c r="AV889" s="226">
        <f t="shared" si="2390"/>
        <v>5.5555555555555358E-3</v>
      </c>
      <c r="AW889" s="13">
        <f t="shared" si="2391"/>
        <v>0</v>
      </c>
      <c r="AX889" s="13">
        <f t="shared" si="2392"/>
        <v>8</v>
      </c>
      <c r="AY889" s="610">
        <v>0.8833333333333333</v>
      </c>
      <c r="AZ889" s="12">
        <f t="shared" si="2338"/>
        <v>6.3888888888888773E-2</v>
      </c>
      <c r="BA889" s="225">
        <f t="shared" si="2339"/>
        <v>1</v>
      </c>
      <c r="BB889" s="225">
        <f t="shared" si="2340"/>
        <v>32</v>
      </c>
      <c r="BC889" s="610">
        <v>0.8833333333333333</v>
      </c>
      <c r="BD889" s="610">
        <v>0.8833333333333333</v>
      </c>
      <c r="BE889" s="12">
        <f>BD889-BC889</f>
        <v>0</v>
      </c>
      <c r="BF889" s="13">
        <f>HOUR(BE889)</f>
        <v>0</v>
      </c>
      <c r="BG889" s="13">
        <f>MINUTE(BE889)</f>
        <v>0</v>
      </c>
      <c r="BH889" s="610">
        <v>0.8833333333333333</v>
      </c>
      <c r="BI889" s="610">
        <v>0.8833333333333333</v>
      </c>
      <c r="BJ889" s="610"/>
      <c r="BK889" s="69">
        <f>BI889-BH889</f>
        <v>0</v>
      </c>
      <c r="BL889" s="13">
        <f>HOUR(BK889)</f>
        <v>0</v>
      </c>
      <c r="BM889" s="13">
        <f>MINUTE(BK889)</f>
        <v>0</v>
      </c>
      <c r="BN889" s="610">
        <v>0.88888888888888884</v>
      </c>
      <c r="BO889" s="12">
        <f t="shared" si="2425"/>
        <v>5.5555555555555358E-3</v>
      </c>
      <c r="BP889" s="225">
        <f t="shared" si="2426"/>
        <v>0</v>
      </c>
      <c r="BQ889" s="225">
        <f t="shared" si="2427"/>
        <v>8</v>
      </c>
      <c r="BR889" s="610">
        <v>0.89236111111111116</v>
      </c>
      <c r="BS889" s="12">
        <f t="shared" si="2168"/>
        <v>3.4722222222223209E-3</v>
      </c>
      <c r="BT889" s="225">
        <f t="shared" si="2169"/>
        <v>0</v>
      </c>
      <c r="BU889" s="225">
        <f t="shared" si="2170"/>
        <v>5</v>
      </c>
      <c r="BV889" s="610">
        <v>0.89236111111111116</v>
      </c>
      <c r="BW889" s="610">
        <v>0.89583333333333337</v>
      </c>
      <c r="BX889" s="12">
        <f t="shared" si="2240"/>
        <v>3.4722222222222099E-3</v>
      </c>
      <c r="BY889" s="13">
        <f t="shared" si="2241"/>
        <v>0</v>
      </c>
      <c r="BZ889" s="13">
        <f t="shared" si="2242"/>
        <v>5</v>
      </c>
      <c r="CA889" s="226">
        <f t="shared" si="2344"/>
        <v>0.25</v>
      </c>
      <c r="CB889" s="13">
        <f t="shared" si="2345"/>
        <v>6</v>
      </c>
      <c r="CC889" s="13">
        <f t="shared" si="2346"/>
        <v>0</v>
      </c>
      <c r="CD889" s="12">
        <f t="shared" si="2347"/>
        <v>0.1493055555555558</v>
      </c>
      <c r="CE889" s="13">
        <f t="shared" si="2348"/>
        <v>3</v>
      </c>
      <c r="CF889" s="13">
        <f t="shared" si="2349"/>
        <v>35</v>
      </c>
      <c r="CG889" s="12">
        <f t="shared" si="2350"/>
        <v>1.736111111111116E-2</v>
      </c>
      <c r="CH889" s="13">
        <f t="shared" si="2351"/>
        <v>0</v>
      </c>
      <c r="CI889" s="13">
        <f t="shared" si="2352"/>
        <v>25</v>
      </c>
      <c r="CJ889" s="12">
        <f t="shared" si="2335"/>
        <v>6.3888888888888773E-2</v>
      </c>
      <c r="CK889" s="13">
        <f t="shared" si="2336"/>
        <v>1</v>
      </c>
      <c r="CL889" s="13">
        <f t="shared" si="2337"/>
        <v>32</v>
      </c>
      <c r="CM889" s="62"/>
      <c r="CN889" s="62"/>
      <c r="CO889" s="62"/>
      <c r="CP889" s="12">
        <f>AZ889-(CS889+CV889+CY889+DB889+DE889+DH889)</f>
        <v>4.513888888888877E-2</v>
      </c>
      <c r="CQ889" s="13">
        <f>HOUR(CP889)</f>
        <v>1</v>
      </c>
      <c r="CR889" s="13">
        <f>MINUTE(CP889)</f>
        <v>5</v>
      </c>
      <c r="CS889" s="610">
        <v>0</v>
      </c>
      <c r="CT889" s="13">
        <f>HOUR(CS889)</f>
        <v>0</v>
      </c>
      <c r="CU889" s="13">
        <f>MINUTE(CS889)</f>
        <v>0</v>
      </c>
      <c r="CV889" s="610">
        <v>0</v>
      </c>
      <c r="CW889" s="13">
        <f t="shared" si="2393"/>
        <v>0</v>
      </c>
      <c r="CX889" s="13">
        <f t="shared" si="2394"/>
        <v>0</v>
      </c>
      <c r="CY889" s="610">
        <v>0</v>
      </c>
      <c r="CZ889" s="13">
        <f t="shared" si="2428"/>
        <v>0</v>
      </c>
      <c r="DA889" s="13">
        <f t="shared" si="2429"/>
        <v>0</v>
      </c>
      <c r="DB889" s="610">
        <v>0</v>
      </c>
      <c r="DC889" s="13">
        <f t="shared" si="2430"/>
        <v>0</v>
      </c>
      <c r="DD889" s="13">
        <f t="shared" si="2431"/>
        <v>0</v>
      </c>
      <c r="DE889" s="610">
        <v>0</v>
      </c>
      <c r="DF889" s="13">
        <f t="shared" si="2432"/>
        <v>0</v>
      </c>
      <c r="DG889" s="13">
        <f t="shared" si="2433"/>
        <v>0</v>
      </c>
      <c r="DH889" s="610">
        <v>1.8749999999999999E-2</v>
      </c>
      <c r="DI889" s="13">
        <f t="shared" si="2423"/>
        <v>0</v>
      </c>
      <c r="DJ889" s="13">
        <f t="shared" si="2424"/>
        <v>27</v>
      </c>
      <c r="DK889" s="610">
        <v>0</v>
      </c>
      <c r="DL889" s="35">
        <f>HOUR(DK889)</f>
        <v>0</v>
      </c>
      <c r="DM889" s="35">
        <f>MINUTE(DK889)</f>
        <v>0</v>
      </c>
      <c r="DN889" s="66">
        <f t="shared" si="2251"/>
        <v>3150397.6660000021</v>
      </c>
      <c r="DO889" s="74">
        <f t="shared" si="2252"/>
        <v>50549</v>
      </c>
      <c r="DP889" s="66">
        <f t="shared" si="2253"/>
        <v>64.804310344827584</v>
      </c>
      <c r="DQ889" s="63">
        <f t="shared" si="2254"/>
        <v>62.32363975548482</v>
      </c>
      <c r="DR889" s="66" t="e">
        <f t="shared" si="2357"/>
        <v>#NUM!</v>
      </c>
      <c r="DS889" s="96" t="e">
        <f t="shared" si="2358"/>
        <v>#NUM!</v>
      </c>
      <c r="DT889" s="66" t="e">
        <f t="shared" si="2359"/>
        <v>#NUM!</v>
      </c>
      <c r="DU889" s="66" t="e">
        <f t="shared" si="2360"/>
        <v>#NUM!</v>
      </c>
      <c r="FJ889" s="3">
        <f t="shared" si="2313"/>
        <v>0.16875000000000007</v>
      </c>
    </row>
    <row r="890" spans="1:168">
      <c r="A890" s="604">
        <f t="shared" si="2421"/>
        <v>889</v>
      </c>
      <c r="B890" s="605">
        <f t="shared" si="2422"/>
        <v>41</v>
      </c>
      <c r="C890" s="606">
        <v>40949</v>
      </c>
      <c r="D890" s="607">
        <v>2</v>
      </c>
      <c r="E890" s="608" t="s">
        <v>1012</v>
      </c>
      <c r="F890" s="605">
        <v>15</v>
      </c>
      <c r="G890" s="609" t="s">
        <v>38</v>
      </c>
      <c r="H890" s="609" t="s">
        <v>337</v>
      </c>
      <c r="I890" s="609" t="s">
        <v>644</v>
      </c>
      <c r="J890" s="610">
        <v>0.79166666666666663</v>
      </c>
      <c r="K890" s="611">
        <v>2508.0300000000002</v>
      </c>
      <c r="L890" s="609" t="s">
        <v>33</v>
      </c>
      <c r="M890" s="605">
        <v>42</v>
      </c>
      <c r="N890" s="605">
        <v>0</v>
      </c>
      <c r="O890" s="609"/>
      <c r="P890" s="610">
        <v>0.79166666666666663</v>
      </c>
      <c r="Q890" s="610">
        <v>0.79166666666666663</v>
      </c>
      <c r="R890" s="12">
        <f t="shared" ref="R890:R896" si="2434">Q890-P890</f>
        <v>0</v>
      </c>
      <c r="S890" s="13">
        <f t="shared" ref="S890:S896" si="2435">HOUR(R890)</f>
        <v>0</v>
      </c>
      <c r="T890" s="13">
        <f t="shared" ref="T890:T896" si="2436">MINUTE(R890)</f>
        <v>0</v>
      </c>
      <c r="U890" s="610">
        <v>0.80555555555555547</v>
      </c>
      <c r="V890" s="12">
        <f t="shared" si="2295"/>
        <v>1.388888888888884E-2</v>
      </c>
      <c r="W890" s="13">
        <f t="shared" si="2296"/>
        <v>0</v>
      </c>
      <c r="X890" s="225">
        <f t="shared" si="2297"/>
        <v>20</v>
      </c>
      <c r="Y890" s="610">
        <v>0.8125</v>
      </c>
      <c r="Z890" s="12">
        <f t="shared" si="2072"/>
        <v>6.9444444444445308E-3</v>
      </c>
      <c r="AA890" s="13">
        <f t="shared" si="2231"/>
        <v>0</v>
      </c>
      <c r="AB890" s="13">
        <f t="shared" si="2232"/>
        <v>10</v>
      </c>
      <c r="AC890" s="610">
        <v>0.83680555555555547</v>
      </c>
      <c r="AD890" s="12">
        <f t="shared" ref="AD890:AD896" si="2437">AC890-Y890</f>
        <v>2.4305555555555469E-2</v>
      </c>
      <c r="AE890" s="13">
        <f t="shared" ref="AE890:AE896" si="2438">HOUR(AD890)</f>
        <v>0</v>
      </c>
      <c r="AF890" s="13">
        <f t="shared" ref="AF890:AF896" si="2439">MINUTE(AD890)</f>
        <v>35</v>
      </c>
      <c r="AG890" s="610">
        <v>0.84027777777777779</v>
      </c>
      <c r="AH890" s="610">
        <v>0.86111111111111116</v>
      </c>
      <c r="AI890" s="12">
        <f t="shared" ref="AI890:AI905" si="2440">AH890-AG890</f>
        <v>2.083333333333337E-2</v>
      </c>
      <c r="AJ890" s="225">
        <f t="shared" ref="AJ890:AJ905" si="2441">HOUR(AI890)</f>
        <v>0</v>
      </c>
      <c r="AK890" s="225">
        <f t="shared" ref="AK890:AK905" si="2442">MINUTE(AI890)</f>
        <v>30</v>
      </c>
      <c r="AL890" s="610">
        <v>0.84027777777777779</v>
      </c>
      <c r="AM890" s="610">
        <v>0.86111111111111116</v>
      </c>
      <c r="AN890" s="12">
        <f t="shared" ref="AN890:AN896" si="2443">AM890-AL890</f>
        <v>2.083333333333337E-2</v>
      </c>
      <c r="AO890" s="13">
        <f t="shared" ref="AO890:AO896" si="2444">HOUR(AN890)</f>
        <v>0</v>
      </c>
      <c r="AP890" s="13">
        <f t="shared" ref="AP890:AP896" si="2445">MINUTE(AN890)</f>
        <v>30</v>
      </c>
      <c r="AQ890" s="610">
        <v>1.4722222222222223</v>
      </c>
      <c r="AR890" s="12">
        <f t="shared" si="2387"/>
        <v>0.61111111111111116</v>
      </c>
      <c r="AS890" s="225">
        <f t="shared" si="2388"/>
        <v>14</v>
      </c>
      <c r="AT890" s="13">
        <f t="shared" si="2389"/>
        <v>40</v>
      </c>
      <c r="AU890" s="610">
        <v>1.4736111111111112</v>
      </c>
      <c r="AV890" s="226">
        <f t="shared" si="2390"/>
        <v>1.388888888888884E-3</v>
      </c>
      <c r="AW890" s="13">
        <f t="shared" si="2391"/>
        <v>0</v>
      </c>
      <c r="AX890" s="13">
        <f t="shared" si="2392"/>
        <v>2</v>
      </c>
      <c r="AY890" s="610">
        <v>1.5347222222222223</v>
      </c>
      <c r="AZ890" s="12">
        <f t="shared" si="2338"/>
        <v>6.1111111111111116E-2</v>
      </c>
      <c r="BA890" s="225">
        <f t="shared" si="2339"/>
        <v>1</v>
      </c>
      <c r="BB890" s="225">
        <f t="shared" si="2340"/>
        <v>28</v>
      </c>
      <c r="BC890" s="610">
        <v>1.5347222222222223</v>
      </c>
      <c r="BD890" s="610">
        <v>1.5347222222222223</v>
      </c>
      <c r="BE890" s="12">
        <f t="shared" ref="BE890:BE896" si="2446">BD890-BC890</f>
        <v>0</v>
      </c>
      <c r="BF890" s="13">
        <f t="shared" ref="BF890:BF896" si="2447">HOUR(BE890)</f>
        <v>0</v>
      </c>
      <c r="BG890" s="13">
        <f t="shared" ref="BG890:BG896" si="2448">MINUTE(BE890)</f>
        <v>0</v>
      </c>
      <c r="BH890" s="610">
        <v>1.5347222222222223</v>
      </c>
      <c r="BI890" s="610">
        <v>1.5347222222222223</v>
      </c>
      <c r="BJ890" s="610"/>
      <c r="BK890" s="69">
        <f t="shared" ref="BK890:BK896" si="2449">BI890-BH890</f>
        <v>0</v>
      </c>
      <c r="BL890" s="13">
        <f t="shared" ref="BL890:BL896" si="2450">HOUR(BK890)</f>
        <v>0</v>
      </c>
      <c r="BM890" s="13">
        <f t="shared" ref="BM890:BM896" si="2451">MINUTE(BK890)</f>
        <v>0</v>
      </c>
      <c r="BN890" s="610">
        <v>1.5416666666666667</v>
      </c>
      <c r="BO890" s="12">
        <f t="shared" si="2425"/>
        <v>6.9444444444444198E-3</v>
      </c>
      <c r="BP890" s="225">
        <f t="shared" si="2426"/>
        <v>0</v>
      </c>
      <c r="BQ890" s="225">
        <f t="shared" si="2427"/>
        <v>10</v>
      </c>
      <c r="BR890" s="610">
        <v>1.5451388888888891</v>
      </c>
      <c r="BS890" s="12">
        <f t="shared" si="2168"/>
        <v>3.4722222222223209E-3</v>
      </c>
      <c r="BT890" s="225">
        <f t="shared" si="2169"/>
        <v>0</v>
      </c>
      <c r="BU890" s="225">
        <f t="shared" si="2170"/>
        <v>5</v>
      </c>
      <c r="BV890" s="610">
        <v>1.5451388888888891</v>
      </c>
      <c r="BW890" s="610">
        <v>1.5486111111111109</v>
      </c>
      <c r="BX890" s="12">
        <f t="shared" si="2240"/>
        <v>3.4722222222218768E-3</v>
      </c>
      <c r="BY890" s="13">
        <f t="shared" si="2241"/>
        <v>0</v>
      </c>
      <c r="BZ890" s="13">
        <f t="shared" si="2242"/>
        <v>5</v>
      </c>
      <c r="CA890" s="226">
        <f t="shared" si="2344"/>
        <v>0.75694444444444431</v>
      </c>
      <c r="CB890" s="13">
        <f t="shared" si="2345"/>
        <v>18</v>
      </c>
      <c r="CC890" s="13">
        <f t="shared" si="2346"/>
        <v>10</v>
      </c>
      <c r="CD890" s="12">
        <f t="shared" si="2347"/>
        <v>0.64583333333333337</v>
      </c>
      <c r="CE890" s="13">
        <f t="shared" si="2348"/>
        <v>15</v>
      </c>
      <c r="CF890" s="13">
        <f t="shared" si="2349"/>
        <v>30</v>
      </c>
      <c r="CG890" s="12">
        <f t="shared" ref="CG890:CG905" si="2452">AI890</f>
        <v>2.083333333333337E-2</v>
      </c>
      <c r="CH890" s="13">
        <f t="shared" ref="CH890:CH905" si="2453">HOUR(CG890)</f>
        <v>0</v>
      </c>
      <c r="CI890" s="13">
        <f t="shared" ref="CI890:CI905" si="2454">MINUTE(CG890)</f>
        <v>30</v>
      </c>
      <c r="CJ890" s="12">
        <f t="shared" si="2335"/>
        <v>6.1111111111111116E-2</v>
      </c>
      <c r="CK890" s="13">
        <f t="shared" si="2336"/>
        <v>1</v>
      </c>
      <c r="CL890" s="13">
        <f t="shared" si="2337"/>
        <v>28</v>
      </c>
      <c r="CM890" s="62"/>
      <c r="CN890" s="62"/>
      <c r="CO890" s="62"/>
      <c r="CP890" s="12">
        <f t="shared" ref="CP890:CP896" si="2455">AZ890-(CS890+CV890+CY890+DB890+DE890+DH890)</f>
        <v>2.9166666666666667E-2</v>
      </c>
      <c r="CQ890" s="13">
        <f t="shared" ref="CQ890:CQ896" si="2456">HOUR(CP890)</f>
        <v>0</v>
      </c>
      <c r="CR890" s="13">
        <f t="shared" ref="CR890:CR896" si="2457">MINUTE(CP890)</f>
        <v>42</v>
      </c>
      <c r="CS890" s="610">
        <v>0</v>
      </c>
      <c r="CT890" s="13">
        <f t="shared" ref="CT890:CT896" si="2458">HOUR(CS890)</f>
        <v>0</v>
      </c>
      <c r="CU890" s="13">
        <f t="shared" ref="CU890:CU896" si="2459">MINUTE(CS890)</f>
        <v>0</v>
      </c>
      <c r="CV890" s="610">
        <v>0</v>
      </c>
      <c r="CW890" s="13">
        <f t="shared" ref="CW890:CW896" si="2460">HOUR(CV890)</f>
        <v>0</v>
      </c>
      <c r="CX890" s="13">
        <f t="shared" ref="CX890:CX896" si="2461">MINUTE(CV890)</f>
        <v>0</v>
      </c>
      <c r="CY890" s="610">
        <v>0</v>
      </c>
      <c r="CZ890" s="13">
        <f t="shared" si="2428"/>
        <v>0</v>
      </c>
      <c r="DA890" s="13">
        <f t="shared" si="2429"/>
        <v>0</v>
      </c>
      <c r="DB890" s="610">
        <v>0</v>
      </c>
      <c r="DC890" s="13">
        <f t="shared" si="2430"/>
        <v>0</v>
      </c>
      <c r="DD890" s="13">
        <f t="shared" si="2431"/>
        <v>0</v>
      </c>
      <c r="DE890" s="610">
        <v>0</v>
      </c>
      <c r="DF890" s="13">
        <f t="shared" si="2432"/>
        <v>0</v>
      </c>
      <c r="DG890" s="13">
        <f t="shared" si="2433"/>
        <v>0</v>
      </c>
      <c r="DH890" s="610">
        <v>3.1944444444444449E-2</v>
      </c>
      <c r="DI890" s="13">
        <f t="shared" si="2423"/>
        <v>0</v>
      </c>
      <c r="DJ890" s="13">
        <f t="shared" si="2424"/>
        <v>46</v>
      </c>
      <c r="DK890" s="610">
        <v>0</v>
      </c>
      <c r="DL890" s="35">
        <f t="shared" ref="DL890:DL897" si="2462">HOUR(DK890)</f>
        <v>0</v>
      </c>
      <c r="DM890" s="35">
        <f t="shared" ref="DM890:DM897" si="2463">MINUTE(DK890)</f>
        <v>0</v>
      </c>
      <c r="DN890" s="66">
        <f t="shared" si="2251"/>
        <v>3152905.6960000019</v>
      </c>
      <c r="DO890" s="74">
        <f t="shared" si="2252"/>
        <v>50591</v>
      </c>
      <c r="DP890" s="66">
        <f t="shared" si="2253"/>
        <v>59.715000000000003</v>
      </c>
      <c r="DQ890" s="63">
        <f t="shared" si="2254"/>
        <v>62.321474096183152</v>
      </c>
      <c r="DR890" s="66" t="e">
        <f t="shared" si="2357"/>
        <v>#NUM!</v>
      </c>
      <c r="DS890" s="96" t="e">
        <f t="shared" si="2358"/>
        <v>#NUM!</v>
      </c>
      <c r="DT890" s="66" t="e">
        <f t="shared" si="2359"/>
        <v>#NUM!</v>
      </c>
      <c r="DU890" s="66" t="e">
        <f t="shared" si="2360"/>
        <v>#NUM!</v>
      </c>
      <c r="FJ890" s="3">
        <f t="shared" si="2313"/>
        <v>0.67499999999999982</v>
      </c>
      <c r="FK890" s="3">
        <f t="shared" si="2303"/>
        <v>4.513888888888884E-2</v>
      </c>
      <c r="FL890" s="3">
        <f>AQ890-AM890</f>
        <v>0.61111111111111116</v>
      </c>
    </row>
    <row r="891" spans="1:168">
      <c r="A891" s="604">
        <f t="shared" si="2421"/>
        <v>890</v>
      </c>
      <c r="B891" s="605">
        <f t="shared" si="2422"/>
        <v>42</v>
      </c>
      <c r="C891" s="606">
        <v>40949</v>
      </c>
      <c r="D891" s="607">
        <v>2</v>
      </c>
      <c r="E891" s="608" t="s">
        <v>1068</v>
      </c>
      <c r="F891" s="605">
        <v>1</v>
      </c>
      <c r="G891" s="609" t="s">
        <v>549</v>
      </c>
      <c r="H891" s="609" t="s">
        <v>456</v>
      </c>
      <c r="I891" s="609" t="s">
        <v>857</v>
      </c>
      <c r="J891" s="610">
        <v>0.84027777777777779</v>
      </c>
      <c r="K891" s="611">
        <v>3814.33</v>
      </c>
      <c r="L891" s="609" t="s">
        <v>33</v>
      </c>
      <c r="M891" s="605">
        <v>59</v>
      </c>
      <c r="N891" s="605">
        <v>0</v>
      </c>
      <c r="O891" s="609"/>
      <c r="P891" s="610">
        <v>0.84027777777777779</v>
      </c>
      <c r="Q891" s="610">
        <v>0.84027777777777779</v>
      </c>
      <c r="R891" s="12">
        <f t="shared" si="2434"/>
        <v>0</v>
      </c>
      <c r="S891" s="13">
        <f t="shared" si="2435"/>
        <v>0</v>
      </c>
      <c r="T891" s="13">
        <f t="shared" si="2436"/>
        <v>0</v>
      </c>
      <c r="U891" s="610">
        <v>0.84375</v>
      </c>
      <c r="V891" s="12">
        <f t="shared" si="2295"/>
        <v>3.4722222222222099E-3</v>
      </c>
      <c r="W891" s="13">
        <f t="shared" si="2296"/>
        <v>0</v>
      </c>
      <c r="X891" s="225">
        <f t="shared" si="2297"/>
        <v>5</v>
      </c>
      <c r="Y891" s="610">
        <v>0.85763888888888884</v>
      </c>
      <c r="Z891" s="12">
        <f t="shared" si="2072"/>
        <v>1.388888888888884E-2</v>
      </c>
      <c r="AA891" s="13">
        <f t="shared" si="2231"/>
        <v>0</v>
      </c>
      <c r="AB891" s="13">
        <f t="shared" si="2232"/>
        <v>20</v>
      </c>
      <c r="AC891" s="610">
        <v>0.89583333333333337</v>
      </c>
      <c r="AD891" s="12">
        <f t="shared" si="2437"/>
        <v>3.8194444444444531E-2</v>
      </c>
      <c r="AE891" s="13">
        <f t="shared" si="2438"/>
        <v>0</v>
      </c>
      <c r="AF891" s="13">
        <f t="shared" si="2439"/>
        <v>55</v>
      </c>
      <c r="AG891" s="610">
        <v>0.89583333333333337</v>
      </c>
      <c r="AH891" s="610">
        <v>1</v>
      </c>
      <c r="AI891" s="12">
        <f t="shared" si="2440"/>
        <v>0.10416666666666663</v>
      </c>
      <c r="AJ891" s="225">
        <f t="shared" si="2441"/>
        <v>2</v>
      </c>
      <c r="AK891" s="225">
        <f t="shared" si="2442"/>
        <v>30</v>
      </c>
      <c r="AL891" s="610">
        <v>0.89583333333333337</v>
      </c>
      <c r="AM891" s="610">
        <v>1</v>
      </c>
      <c r="AN891" s="12">
        <f t="shared" si="2443"/>
        <v>0.10416666666666663</v>
      </c>
      <c r="AO891" s="13">
        <f t="shared" si="2444"/>
        <v>2</v>
      </c>
      <c r="AP891" s="13">
        <f t="shared" si="2445"/>
        <v>30</v>
      </c>
      <c r="AQ891" s="610">
        <v>1.5972222222222223</v>
      </c>
      <c r="AR891" s="12">
        <f t="shared" si="2387"/>
        <v>0.59722222222222232</v>
      </c>
      <c r="AS891" s="225">
        <f t="shared" si="2388"/>
        <v>14</v>
      </c>
      <c r="AT891" s="13">
        <f t="shared" si="2389"/>
        <v>20</v>
      </c>
      <c r="AU891" s="610">
        <v>1.6013888888888888</v>
      </c>
      <c r="AV891" s="226">
        <f t="shared" si="2390"/>
        <v>4.1666666666664298E-3</v>
      </c>
      <c r="AW891" s="13">
        <f t="shared" si="2391"/>
        <v>0</v>
      </c>
      <c r="AX891" s="13">
        <f t="shared" si="2392"/>
        <v>6</v>
      </c>
      <c r="AY891" s="610">
        <v>1.6875</v>
      </c>
      <c r="AZ891" s="12">
        <f t="shared" si="2338"/>
        <v>8.6111111111111249E-2</v>
      </c>
      <c r="BA891" s="225">
        <f t="shared" si="2339"/>
        <v>2</v>
      </c>
      <c r="BB891" s="225">
        <f t="shared" si="2340"/>
        <v>4</v>
      </c>
      <c r="BC891" s="610">
        <v>1.6875</v>
      </c>
      <c r="BD891" s="610">
        <v>1.6875</v>
      </c>
      <c r="BE891" s="12">
        <f t="shared" si="2446"/>
        <v>0</v>
      </c>
      <c r="BF891" s="13">
        <f t="shared" si="2447"/>
        <v>0</v>
      </c>
      <c r="BG891" s="13">
        <f t="shared" si="2448"/>
        <v>0</v>
      </c>
      <c r="BH891" s="610">
        <v>1.6875</v>
      </c>
      <c r="BI891" s="610">
        <v>1.6875</v>
      </c>
      <c r="BJ891" s="610"/>
      <c r="BK891" s="69">
        <f t="shared" si="2449"/>
        <v>0</v>
      </c>
      <c r="BL891" s="13">
        <f t="shared" si="2450"/>
        <v>0</v>
      </c>
      <c r="BM891" s="13">
        <f t="shared" si="2451"/>
        <v>0</v>
      </c>
      <c r="BN891" s="610">
        <v>1.6944444444444444</v>
      </c>
      <c r="BO891" s="12">
        <f t="shared" si="2425"/>
        <v>6.9444444444444198E-3</v>
      </c>
      <c r="BP891" s="225">
        <f t="shared" si="2426"/>
        <v>0</v>
      </c>
      <c r="BQ891" s="225">
        <f t="shared" si="2427"/>
        <v>10</v>
      </c>
      <c r="BR891" s="610">
        <v>1.6979166666666667</v>
      </c>
      <c r="BS891" s="12">
        <f t="shared" si="2168"/>
        <v>3.4722222222223209E-3</v>
      </c>
      <c r="BT891" s="225">
        <f t="shared" si="2169"/>
        <v>0</v>
      </c>
      <c r="BU891" s="225">
        <f t="shared" si="2170"/>
        <v>5</v>
      </c>
      <c r="BV891" s="610">
        <v>1.6979166666666667</v>
      </c>
      <c r="BW891" s="610">
        <v>1.7083333333333333</v>
      </c>
      <c r="BX891" s="12">
        <f t="shared" si="2240"/>
        <v>1.0416666666666519E-2</v>
      </c>
      <c r="BY891" s="13">
        <f t="shared" si="2241"/>
        <v>0</v>
      </c>
      <c r="BZ891" s="13">
        <f t="shared" si="2242"/>
        <v>15</v>
      </c>
      <c r="CA891" s="226">
        <f t="shared" si="2344"/>
        <v>0.86805555555555547</v>
      </c>
      <c r="CB891" s="13">
        <f t="shared" si="2345"/>
        <v>20</v>
      </c>
      <c r="CC891" s="13">
        <f t="shared" si="2346"/>
        <v>50</v>
      </c>
      <c r="CD891" s="12">
        <f t="shared" si="2347"/>
        <v>0.64583333333333359</v>
      </c>
      <c r="CE891" s="13">
        <f t="shared" si="2348"/>
        <v>15</v>
      </c>
      <c r="CF891" s="13">
        <f t="shared" si="2349"/>
        <v>30</v>
      </c>
      <c r="CG891" s="12">
        <f t="shared" si="2452"/>
        <v>0.10416666666666663</v>
      </c>
      <c r="CH891" s="13">
        <f t="shared" si="2453"/>
        <v>2</v>
      </c>
      <c r="CI891" s="13">
        <f t="shared" si="2454"/>
        <v>30</v>
      </c>
      <c r="CJ891" s="12">
        <f t="shared" si="2335"/>
        <v>8.6111111111111249E-2</v>
      </c>
      <c r="CK891" s="13">
        <f t="shared" si="2336"/>
        <v>2</v>
      </c>
      <c r="CL891" s="13">
        <f t="shared" si="2337"/>
        <v>4</v>
      </c>
      <c r="CM891" s="62"/>
      <c r="CN891" s="62"/>
      <c r="CO891" s="62"/>
      <c r="CP891" s="12">
        <f t="shared" si="2455"/>
        <v>4.5833333333333469E-2</v>
      </c>
      <c r="CQ891" s="13">
        <f t="shared" si="2456"/>
        <v>1</v>
      </c>
      <c r="CR891" s="13">
        <f t="shared" si="2457"/>
        <v>6</v>
      </c>
      <c r="CS891" s="610">
        <v>0</v>
      </c>
      <c r="CT891" s="13">
        <f t="shared" si="2458"/>
        <v>0</v>
      </c>
      <c r="CU891" s="13">
        <f t="shared" si="2459"/>
        <v>0</v>
      </c>
      <c r="CV891" s="610">
        <v>0</v>
      </c>
      <c r="CW891" s="13">
        <f t="shared" si="2460"/>
        <v>0</v>
      </c>
      <c r="CX891" s="13">
        <f t="shared" si="2461"/>
        <v>0</v>
      </c>
      <c r="CY891" s="610">
        <v>0</v>
      </c>
      <c r="CZ891" s="13">
        <f t="shared" si="2428"/>
        <v>0</v>
      </c>
      <c r="DA891" s="13">
        <f t="shared" si="2429"/>
        <v>0</v>
      </c>
      <c r="DB891" s="610">
        <v>0</v>
      </c>
      <c r="DC891" s="13">
        <f t="shared" si="2430"/>
        <v>0</v>
      </c>
      <c r="DD891" s="13">
        <f t="shared" si="2431"/>
        <v>0</v>
      </c>
      <c r="DE891" s="610">
        <v>0</v>
      </c>
      <c r="DF891" s="13">
        <f t="shared" si="2432"/>
        <v>0</v>
      </c>
      <c r="DG891" s="13">
        <f t="shared" si="2433"/>
        <v>0</v>
      </c>
      <c r="DH891" s="610">
        <v>4.027777777777778E-2</v>
      </c>
      <c r="DI891" s="13">
        <f t="shared" si="2423"/>
        <v>0</v>
      </c>
      <c r="DJ891" s="13">
        <f t="shared" si="2424"/>
        <v>58</v>
      </c>
      <c r="DK891" s="610">
        <v>0</v>
      </c>
      <c r="DL891" s="35">
        <f t="shared" si="2462"/>
        <v>0</v>
      </c>
      <c r="DM891" s="35">
        <f t="shared" si="2463"/>
        <v>0</v>
      </c>
      <c r="DN891" s="66">
        <f t="shared" si="2251"/>
        <v>3156720.0260000019</v>
      </c>
      <c r="DO891" s="74">
        <f t="shared" si="2252"/>
        <v>50650</v>
      </c>
      <c r="DP891" s="66">
        <f t="shared" si="2253"/>
        <v>64.649661016949153</v>
      </c>
      <c r="DQ891" s="63">
        <f t="shared" si="2254"/>
        <v>62.324186100691058</v>
      </c>
      <c r="DR891" s="66" t="e">
        <f t="shared" si="2357"/>
        <v>#NUM!</v>
      </c>
      <c r="DS891" s="96" t="e">
        <f t="shared" si="2358"/>
        <v>#NUM!</v>
      </c>
      <c r="DT891" s="66" t="e">
        <f t="shared" si="2359"/>
        <v>#NUM!</v>
      </c>
      <c r="DU891" s="66" t="e">
        <f t="shared" si="2360"/>
        <v>#NUM!</v>
      </c>
      <c r="FJ891" s="3">
        <f t="shared" si="2313"/>
        <v>0.67777777777777759</v>
      </c>
      <c r="FK891" s="3">
        <f t="shared" si="2303"/>
        <v>5.555555555555558E-2</v>
      </c>
      <c r="FL891" s="3">
        <f>AQ891-AM891</f>
        <v>0.59722222222222232</v>
      </c>
    </row>
    <row r="892" spans="1:168">
      <c r="A892" s="604">
        <f t="shared" si="2421"/>
        <v>891</v>
      </c>
      <c r="B892" s="605">
        <f t="shared" si="2422"/>
        <v>43</v>
      </c>
      <c r="C892" s="606">
        <v>40949</v>
      </c>
      <c r="D892" s="607">
        <v>2</v>
      </c>
      <c r="E892" s="608" t="s">
        <v>1028</v>
      </c>
      <c r="F892" s="605">
        <v>3</v>
      </c>
      <c r="G892" s="609" t="s">
        <v>325</v>
      </c>
      <c r="H892" s="609" t="s">
        <v>1070</v>
      </c>
      <c r="I892" s="609" t="s">
        <v>1018</v>
      </c>
      <c r="J892" s="610">
        <v>0.19791666666666666</v>
      </c>
      <c r="K892" s="611">
        <v>3565.28</v>
      </c>
      <c r="L892" s="609" t="s">
        <v>1066</v>
      </c>
      <c r="M892" s="605">
        <v>58</v>
      </c>
      <c r="N892" s="605">
        <v>1</v>
      </c>
      <c r="O892" s="609"/>
      <c r="P892" s="610">
        <v>0.19791666666666666</v>
      </c>
      <c r="Q892" s="610">
        <v>0.19791666666666666</v>
      </c>
      <c r="R892" s="12">
        <f t="shared" si="2434"/>
        <v>0</v>
      </c>
      <c r="S892" s="13">
        <f t="shared" si="2435"/>
        <v>0</v>
      </c>
      <c r="T892" s="13">
        <f t="shared" si="2436"/>
        <v>0</v>
      </c>
      <c r="U892" s="610">
        <v>0.20138888888888887</v>
      </c>
      <c r="V892" s="12">
        <f t="shared" si="2295"/>
        <v>3.4722222222222099E-3</v>
      </c>
      <c r="W892" s="13">
        <f t="shared" si="2296"/>
        <v>0</v>
      </c>
      <c r="X892" s="225">
        <f t="shared" si="2297"/>
        <v>5</v>
      </c>
      <c r="Y892" s="610">
        <v>0.20833333333333334</v>
      </c>
      <c r="Z892" s="12">
        <f t="shared" si="2072"/>
        <v>6.9444444444444753E-3</v>
      </c>
      <c r="AA892" s="13">
        <f t="shared" ref="AA892:AA939" si="2464">HOUR(Z892)</f>
        <v>0</v>
      </c>
      <c r="AB892" s="13">
        <f t="shared" ref="AB892:AB945" si="2465">MINUTE(Z892)</f>
        <v>10</v>
      </c>
      <c r="AC892" s="610">
        <v>0.22916666666666666</v>
      </c>
      <c r="AD892" s="12">
        <f t="shared" si="2437"/>
        <v>2.0833333333333315E-2</v>
      </c>
      <c r="AE892" s="13">
        <f t="shared" si="2438"/>
        <v>0</v>
      </c>
      <c r="AF892" s="13">
        <f t="shared" si="2439"/>
        <v>30</v>
      </c>
      <c r="AG892" s="610">
        <v>0.22916666666666666</v>
      </c>
      <c r="AH892" s="610">
        <v>0.2638888888888889</v>
      </c>
      <c r="AI892" s="12">
        <f t="shared" si="2440"/>
        <v>3.4722222222222238E-2</v>
      </c>
      <c r="AJ892" s="225">
        <f t="shared" si="2441"/>
        <v>0</v>
      </c>
      <c r="AK892" s="225">
        <f t="shared" si="2442"/>
        <v>50</v>
      </c>
      <c r="AL892" s="610">
        <v>0.22916666666666666</v>
      </c>
      <c r="AM892" s="610">
        <v>0.2638888888888889</v>
      </c>
      <c r="AN892" s="12">
        <f t="shared" si="2443"/>
        <v>3.4722222222222238E-2</v>
      </c>
      <c r="AO892" s="13">
        <f t="shared" si="2444"/>
        <v>0</v>
      </c>
      <c r="AP892" s="13">
        <f t="shared" si="2445"/>
        <v>50</v>
      </c>
      <c r="AQ892" s="610">
        <v>0.29166666666666669</v>
      </c>
      <c r="AR892" s="12">
        <f t="shared" si="2387"/>
        <v>2.777777777777779E-2</v>
      </c>
      <c r="AS892" s="225">
        <f t="shared" si="2388"/>
        <v>0</v>
      </c>
      <c r="AT892" s="13">
        <f t="shared" si="2389"/>
        <v>40</v>
      </c>
      <c r="AU892" s="610">
        <v>0.29236111111111113</v>
      </c>
      <c r="AV892" s="226">
        <f t="shared" si="2390"/>
        <v>6.9444444444444198E-4</v>
      </c>
      <c r="AW892" s="13">
        <f t="shared" si="2391"/>
        <v>0</v>
      </c>
      <c r="AX892" s="13">
        <f t="shared" si="2392"/>
        <v>1</v>
      </c>
      <c r="AY892" s="610">
        <v>0.41319444444444442</v>
      </c>
      <c r="AZ892" s="12">
        <f t="shared" si="2338"/>
        <v>0.12083333333333329</v>
      </c>
      <c r="BA892" s="225">
        <f t="shared" si="2339"/>
        <v>2</v>
      </c>
      <c r="BB892" s="225">
        <f t="shared" si="2340"/>
        <v>54</v>
      </c>
      <c r="BC892" s="610">
        <v>0.41319444444444442</v>
      </c>
      <c r="BD892" s="610">
        <v>0.41319444444444442</v>
      </c>
      <c r="BE892" s="12">
        <f t="shared" si="2446"/>
        <v>0</v>
      </c>
      <c r="BF892" s="13">
        <f t="shared" si="2447"/>
        <v>0</v>
      </c>
      <c r="BG892" s="13">
        <f t="shared" si="2448"/>
        <v>0</v>
      </c>
      <c r="BH892" s="610">
        <v>0.41319444444444442</v>
      </c>
      <c r="BI892" s="610">
        <v>0.41319444444444442</v>
      </c>
      <c r="BJ892" s="610"/>
      <c r="BK892" s="69">
        <f t="shared" si="2449"/>
        <v>0</v>
      </c>
      <c r="BL892" s="13">
        <f t="shared" si="2450"/>
        <v>0</v>
      </c>
      <c r="BM892" s="13">
        <f t="shared" si="2451"/>
        <v>0</v>
      </c>
      <c r="BN892" s="610">
        <v>0.4201388888888889</v>
      </c>
      <c r="BO892" s="12">
        <f t="shared" si="2425"/>
        <v>6.9444444444444753E-3</v>
      </c>
      <c r="BP892" s="225">
        <f t="shared" si="2426"/>
        <v>0</v>
      </c>
      <c r="BQ892" s="225">
        <f t="shared" si="2427"/>
        <v>10</v>
      </c>
      <c r="BR892" s="610">
        <v>0.42291666666666666</v>
      </c>
      <c r="BS892" s="12">
        <f t="shared" si="2168"/>
        <v>2.7777777777777679E-3</v>
      </c>
      <c r="BT892" s="225">
        <f t="shared" si="2169"/>
        <v>0</v>
      </c>
      <c r="BU892" s="225">
        <f t="shared" si="2170"/>
        <v>4</v>
      </c>
      <c r="BV892" s="610">
        <v>0.42291666666666666</v>
      </c>
      <c r="BW892" s="610">
        <v>0.42708333333333331</v>
      </c>
      <c r="BX892" s="12">
        <f t="shared" si="2240"/>
        <v>4.1666666666666519E-3</v>
      </c>
      <c r="BY892" s="13">
        <f t="shared" si="2241"/>
        <v>0</v>
      </c>
      <c r="BZ892" s="13">
        <f t="shared" si="2242"/>
        <v>6</v>
      </c>
      <c r="CA892" s="226">
        <f t="shared" si="2344"/>
        <v>0.22916666666666666</v>
      </c>
      <c r="CB892" s="13">
        <f t="shared" si="2345"/>
        <v>5</v>
      </c>
      <c r="CC892" s="13">
        <f t="shared" si="2346"/>
        <v>30</v>
      </c>
      <c r="CD892" s="12">
        <f t="shared" si="2347"/>
        <v>5.8333333333333348E-2</v>
      </c>
      <c r="CE892" s="13">
        <f t="shared" si="2348"/>
        <v>1</v>
      </c>
      <c r="CF892" s="13">
        <f t="shared" si="2349"/>
        <v>24</v>
      </c>
      <c r="CG892" s="12">
        <f t="shared" si="2452"/>
        <v>3.4722222222222238E-2</v>
      </c>
      <c r="CH892" s="13">
        <f t="shared" si="2453"/>
        <v>0</v>
      </c>
      <c r="CI892" s="13">
        <f t="shared" si="2454"/>
        <v>50</v>
      </c>
      <c r="CJ892" s="12">
        <f t="shared" si="2335"/>
        <v>0.12083333333333329</v>
      </c>
      <c r="CK892" s="13">
        <f t="shared" si="2336"/>
        <v>2</v>
      </c>
      <c r="CL892" s="13">
        <f t="shared" si="2337"/>
        <v>54</v>
      </c>
      <c r="CM892" s="62"/>
      <c r="CN892" s="62"/>
      <c r="CO892" s="62"/>
      <c r="CP892" s="12">
        <f t="shared" si="2455"/>
        <v>7.2222222222222188E-2</v>
      </c>
      <c r="CQ892" s="13">
        <f t="shared" si="2456"/>
        <v>1</v>
      </c>
      <c r="CR892" s="13">
        <f t="shared" si="2457"/>
        <v>44</v>
      </c>
      <c r="CS892" s="610">
        <v>0</v>
      </c>
      <c r="CT892" s="13">
        <f t="shared" si="2458"/>
        <v>0</v>
      </c>
      <c r="CU892" s="13">
        <f t="shared" si="2459"/>
        <v>0</v>
      </c>
      <c r="CV892" s="610">
        <v>0</v>
      </c>
      <c r="CW892" s="13">
        <f t="shared" si="2460"/>
        <v>0</v>
      </c>
      <c r="CX892" s="13">
        <f t="shared" si="2461"/>
        <v>0</v>
      </c>
      <c r="CY892" s="610">
        <v>0</v>
      </c>
      <c r="CZ892" s="13">
        <f t="shared" si="2428"/>
        <v>0</v>
      </c>
      <c r="DA892" s="13">
        <f t="shared" si="2429"/>
        <v>0</v>
      </c>
      <c r="DB892" s="610">
        <v>0</v>
      </c>
      <c r="DC892" s="13">
        <f t="shared" si="2430"/>
        <v>0</v>
      </c>
      <c r="DD892" s="13">
        <f t="shared" si="2431"/>
        <v>0</v>
      </c>
      <c r="DE892" s="610">
        <v>0</v>
      </c>
      <c r="DF892" s="13">
        <f t="shared" si="2432"/>
        <v>0</v>
      </c>
      <c r="DG892" s="13">
        <f t="shared" si="2433"/>
        <v>0</v>
      </c>
      <c r="DH892" s="610">
        <v>4.8611111111111112E-2</v>
      </c>
      <c r="DI892" s="13">
        <f t="shared" si="2423"/>
        <v>1</v>
      </c>
      <c r="DJ892" s="13">
        <f t="shared" si="2424"/>
        <v>10</v>
      </c>
      <c r="DK892" s="610">
        <v>0</v>
      </c>
      <c r="DL892" s="35">
        <f t="shared" si="2462"/>
        <v>0</v>
      </c>
      <c r="DM892" s="35">
        <f t="shared" si="2463"/>
        <v>0</v>
      </c>
      <c r="DN892" s="66">
        <f t="shared" si="2251"/>
        <v>3160285.3060000017</v>
      </c>
      <c r="DO892" s="74">
        <f t="shared" si="2252"/>
        <v>50708</v>
      </c>
      <c r="DP892" s="66">
        <f t="shared" si="2253"/>
        <v>61.47034482758621</v>
      </c>
      <c r="DQ892" s="63">
        <f t="shared" si="2254"/>
        <v>62.323209473850312</v>
      </c>
      <c r="DR892" s="66" t="e">
        <f t="shared" si="2357"/>
        <v>#NUM!</v>
      </c>
      <c r="DS892" s="96" t="e">
        <f t="shared" si="2358"/>
        <v>#NUM!</v>
      </c>
      <c r="DT892" s="66" t="e">
        <f t="shared" si="2359"/>
        <v>#NUM!</v>
      </c>
      <c r="DU892" s="66" t="e">
        <f t="shared" si="2360"/>
        <v>#NUM!</v>
      </c>
      <c r="FJ892" s="3">
        <f t="shared" si="2313"/>
        <v>7.3611111111111127E-2</v>
      </c>
    </row>
    <row r="893" spans="1:168">
      <c r="A893" s="604">
        <f t="shared" si="2421"/>
        <v>892</v>
      </c>
      <c r="B893" s="605">
        <f t="shared" si="2422"/>
        <v>44</v>
      </c>
      <c r="C893" s="606">
        <v>40949</v>
      </c>
      <c r="D893" s="607">
        <v>2</v>
      </c>
      <c r="E893" s="608" t="s">
        <v>1014</v>
      </c>
      <c r="F893" s="605">
        <v>5</v>
      </c>
      <c r="G893" s="609" t="s">
        <v>1029</v>
      </c>
      <c r="H893" s="609" t="s">
        <v>413</v>
      </c>
      <c r="I893" s="609" t="s">
        <v>934</v>
      </c>
      <c r="J893" s="610">
        <v>0.79166666666666663</v>
      </c>
      <c r="K893" s="611">
        <v>3556.26</v>
      </c>
      <c r="L893" s="609" t="s">
        <v>1066</v>
      </c>
      <c r="M893" s="605">
        <v>59</v>
      </c>
      <c r="N893" s="605">
        <v>0</v>
      </c>
      <c r="O893" s="609"/>
      <c r="P893" s="610">
        <v>0.79166666666666663</v>
      </c>
      <c r="Q893" s="610">
        <v>0.79166666666666663</v>
      </c>
      <c r="R893" s="12">
        <f t="shared" si="2434"/>
        <v>0</v>
      </c>
      <c r="S893" s="13">
        <f t="shared" si="2435"/>
        <v>0</v>
      </c>
      <c r="T893" s="13">
        <f t="shared" si="2436"/>
        <v>0</v>
      </c>
      <c r="U893" s="610">
        <v>0.79513888888888884</v>
      </c>
      <c r="V893" s="12">
        <f t="shared" si="2295"/>
        <v>3.4722222222222099E-3</v>
      </c>
      <c r="W893" s="13">
        <f t="shared" si="2296"/>
        <v>0</v>
      </c>
      <c r="X893" s="225">
        <f t="shared" si="2297"/>
        <v>5</v>
      </c>
      <c r="Y893" s="610">
        <v>0.80208333333333337</v>
      </c>
      <c r="Z893" s="12">
        <f t="shared" si="2072"/>
        <v>6.9444444444445308E-3</v>
      </c>
      <c r="AA893" s="13">
        <f t="shared" si="2464"/>
        <v>0</v>
      </c>
      <c r="AB893" s="13">
        <f t="shared" si="2465"/>
        <v>10</v>
      </c>
      <c r="AC893" s="610">
        <v>0.81944444444444453</v>
      </c>
      <c r="AD893" s="12">
        <f t="shared" si="2437"/>
        <v>1.736111111111116E-2</v>
      </c>
      <c r="AE893" s="13">
        <f t="shared" si="2438"/>
        <v>0</v>
      </c>
      <c r="AF893" s="13">
        <f t="shared" si="2439"/>
        <v>25</v>
      </c>
      <c r="AG893" s="610">
        <v>0.81944444444444453</v>
      </c>
      <c r="AH893" s="610">
        <v>0.81944444444444453</v>
      </c>
      <c r="AI893" s="12">
        <f t="shared" si="2440"/>
        <v>0</v>
      </c>
      <c r="AJ893" s="225">
        <f t="shared" si="2441"/>
        <v>0</v>
      </c>
      <c r="AK893" s="225">
        <f t="shared" si="2442"/>
        <v>0</v>
      </c>
      <c r="AL893" s="610">
        <v>0.81944444444444453</v>
      </c>
      <c r="AM893" s="610">
        <v>0.81944444444444453</v>
      </c>
      <c r="AN893" s="12">
        <f t="shared" si="2443"/>
        <v>0</v>
      </c>
      <c r="AO893" s="13">
        <f t="shared" si="2444"/>
        <v>0</v>
      </c>
      <c r="AP893" s="13">
        <f t="shared" si="2445"/>
        <v>0</v>
      </c>
      <c r="AQ893" s="610">
        <v>0.84027777777777779</v>
      </c>
      <c r="AR893" s="12">
        <f t="shared" si="2387"/>
        <v>2.0833333333333259E-2</v>
      </c>
      <c r="AS893" s="225">
        <f t="shared" si="2388"/>
        <v>0</v>
      </c>
      <c r="AT893" s="13">
        <f t="shared" si="2389"/>
        <v>30</v>
      </c>
      <c r="AU893" s="610">
        <v>0.84166666666666667</v>
      </c>
      <c r="AV893" s="226">
        <f t="shared" si="2390"/>
        <v>1.388888888888884E-3</v>
      </c>
      <c r="AW893" s="13">
        <f t="shared" si="2391"/>
        <v>0</v>
      </c>
      <c r="AX893" s="13">
        <f t="shared" si="2392"/>
        <v>2</v>
      </c>
      <c r="AY893" s="610">
        <v>0.90694444444444444</v>
      </c>
      <c r="AZ893" s="12">
        <f t="shared" si="2338"/>
        <v>6.5277777777777768E-2</v>
      </c>
      <c r="BA893" s="225">
        <f t="shared" si="2339"/>
        <v>1</v>
      </c>
      <c r="BB893" s="225">
        <f t="shared" si="2340"/>
        <v>34</v>
      </c>
      <c r="BC893" s="610">
        <v>0.90694444444444444</v>
      </c>
      <c r="BD893" s="610">
        <v>0.90694444444444444</v>
      </c>
      <c r="BE893" s="12">
        <f t="shared" si="2446"/>
        <v>0</v>
      </c>
      <c r="BF893" s="13">
        <f t="shared" si="2447"/>
        <v>0</v>
      </c>
      <c r="BG893" s="13">
        <f t="shared" si="2448"/>
        <v>0</v>
      </c>
      <c r="BH893" s="610">
        <v>0.90694444444444444</v>
      </c>
      <c r="BI893" s="610">
        <v>0.90694444444444444</v>
      </c>
      <c r="BJ893" s="610"/>
      <c r="BK893" s="69">
        <f t="shared" si="2449"/>
        <v>0</v>
      </c>
      <c r="BL893" s="13">
        <f t="shared" si="2450"/>
        <v>0</v>
      </c>
      <c r="BM893" s="13">
        <f t="shared" si="2451"/>
        <v>0</v>
      </c>
      <c r="BN893" s="610">
        <v>0.91111111111111109</v>
      </c>
      <c r="BO893" s="12">
        <f t="shared" si="2425"/>
        <v>4.1666666666666519E-3</v>
      </c>
      <c r="BP893" s="225">
        <f t="shared" si="2426"/>
        <v>0</v>
      </c>
      <c r="BQ893" s="225">
        <f t="shared" si="2427"/>
        <v>6</v>
      </c>
      <c r="BR893" s="610">
        <v>0.9145833333333333</v>
      </c>
      <c r="BS893" s="12">
        <f t="shared" si="2168"/>
        <v>3.4722222222222099E-3</v>
      </c>
      <c r="BT893" s="225">
        <f t="shared" si="2169"/>
        <v>0</v>
      </c>
      <c r="BU893" s="225">
        <f t="shared" si="2170"/>
        <v>5</v>
      </c>
      <c r="BV893" s="610">
        <v>0.9145833333333333</v>
      </c>
      <c r="BW893" s="610">
        <v>0.91666666666666663</v>
      </c>
      <c r="BX893" s="12">
        <f t="shared" si="2240"/>
        <v>2.0833333333333259E-3</v>
      </c>
      <c r="BY893" s="13">
        <f t="shared" si="2241"/>
        <v>0</v>
      </c>
      <c r="BZ893" s="13">
        <f t="shared" si="2242"/>
        <v>3</v>
      </c>
      <c r="CA893" s="226">
        <f t="shared" si="2344"/>
        <v>0.125</v>
      </c>
      <c r="CB893" s="13">
        <f t="shared" si="2345"/>
        <v>3</v>
      </c>
      <c r="CC893" s="13">
        <f t="shared" si="2346"/>
        <v>0</v>
      </c>
      <c r="CD893" s="12">
        <f t="shared" si="2347"/>
        <v>4.5833333333333282E-2</v>
      </c>
      <c r="CE893" s="13">
        <f t="shared" si="2348"/>
        <v>1</v>
      </c>
      <c r="CF893" s="13">
        <f t="shared" si="2349"/>
        <v>6</v>
      </c>
      <c r="CG893" s="12">
        <f t="shared" si="2452"/>
        <v>0</v>
      </c>
      <c r="CH893" s="13">
        <f t="shared" si="2453"/>
        <v>0</v>
      </c>
      <c r="CI893" s="13">
        <f t="shared" si="2454"/>
        <v>0</v>
      </c>
      <c r="CJ893" s="12">
        <f t="shared" si="2335"/>
        <v>6.5277777777777768E-2</v>
      </c>
      <c r="CK893" s="13">
        <f t="shared" si="2336"/>
        <v>1</v>
      </c>
      <c r="CL893" s="13">
        <f t="shared" si="2337"/>
        <v>34</v>
      </c>
      <c r="CM893" s="62"/>
      <c r="CN893" s="62"/>
      <c r="CO893" s="62"/>
      <c r="CP893" s="12">
        <f t="shared" si="2455"/>
        <v>4.7222222222222214E-2</v>
      </c>
      <c r="CQ893" s="13">
        <f t="shared" si="2456"/>
        <v>1</v>
      </c>
      <c r="CR893" s="13">
        <f t="shared" si="2457"/>
        <v>8</v>
      </c>
      <c r="CS893" s="610">
        <v>0</v>
      </c>
      <c r="CT893" s="13">
        <f t="shared" si="2458"/>
        <v>0</v>
      </c>
      <c r="CU893" s="13">
        <f t="shared" si="2459"/>
        <v>0</v>
      </c>
      <c r="CV893" s="610">
        <v>1.1111111111111112E-2</v>
      </c>
      <c r="CW893" s="13">
        <f t="shared" si="2460"/>
        <v>0</v>
      </c>
      <c r="CX893" s="13">
        <f t="shared" si="2461"/>
        <v>16</v>
      </c>
      <c r="CY893" s="610">
        <v>0</v>
      </c>
      <c r="CZ893" s="13">
        <f t="shared" si="2428"/>
        <v>0</v>
      </c>
      <c r="DA893" s="13">
        <f t="shared" si="2429"/>
        <v>0</v>
      </c>
      <c r="DB893" s="610">
        <v>0</v>
      </c>
      <c r="DC893" s="13">
        <f t="shared" si="2430"/>
        <v>0</v>
      </c>
      <c r="DD893" s="13">
        <f t="shared" si="2431"/>
        <v>0</v>
      </c>
      <c r="DE893" s="610">
        <v>0</v>
      </c>
      <c r="DF893" s="13">
        <f t="shared" si="2432"/>
        <v>0</v>
      </c>
      <c r="DG893" s="13">
        <f t="shared" si="2433"/>
        <v>0</v>
      </c>
      <c r="DH893" s="610">
        <v>6.9444444444444441E-3</v>
      </c>
      <c r="DI893" s="13">
        <f t="shared" si="2423"/>
        <v>0</v>
      </c>
      <c r="DJ893" s="13">
        <f t="shared" si="2424"/>
        <v>10</v>
      </c>
      <c r="DK893" s="610">
        <v>0</v>
      </c>
      <c r="DL893" s="35">
        <f t="shared" si="2462"/>
        <v>0</v>
      </c>
      <c r="DM893" s="35">
        <f t="shared" si="2463"/>
        <v>0</v>
      </c>
      <c r="DN893" s="66">
        <f t="shared" ref="DN893:DN956" si="2466">DN892+K893</f>
        <v>3163841.5660000015</v>
      </c>
      <c r="DO893" s="74">
        <f t="shared" ref="DO893:DO956" si="2467">DO892+M893</f>
        <v>50767</v>
      </c>
      <c r="DP893" s="66">
        <f t="shared" ref="DP893:DP900" si="2468" xml:space="preserve"> K893/M893</f>
        <v>60.275593220338983</v>
      </c>
      <c r="DQ893" s="63">
        <f t="shared" ref="DQ893:DQ900" si="2469">DN893/DO893</f>
        <v>62.320829791005998</v>
      </c>
      <c r="DR893" s="66" t="e">
        <f t="shared" si="2357"/>
        <v>#NUM!</v>
      </c>
      <c r="DS893" s="96" t="e">
        <f t="shared" si="2358"/>
        <v>#NUM!</v>
      </c>
      <c r="DT893" s="66" t="e">
        <f t="shared" si="2359"/>
        <v>#NUM!</v>
      </c>
      <c r="DU893" s="66" t="e">
        <f t="shared" si="2360"/>
        <v>#NUM!</v>
      </c>
      <c r="FJ893" s="3">
        <f t="shared" si="2313"/>
        <v>5.9722222222222232E-2</v>
      </c>
    </row>
    <row r="894" spans="1:168">
      <c r="A894" s="604">
        <f t="shared" si="2421"/>
        <v>893</v>
      </c>
      <c r="B894" s="605">
        <f t="shared" si="2422"/>
        <v>45</v>
      </c>
      <c r="C894" s="606">
        <v>40949</v>
      </c>
      <c r="D894" s="607">
        <v>2</v>
      </c>
      <c r="E894" s="608" t="s">
        <v>1069</v>
      </c>
      <c r="F894" s="605">
        <v>1</v>
      </c>
      <c r="G894" s="609" t="s">
        <v>414</v>
      </c>
      <c r="H894" s="609" t="s">
        <v>1032</v>
      </c>
      <c r="I894" s="609" t="s">
        <v>1023</v>
      </c>
      <c r="J894" s="610">
        <v>0.89583333333333337</v>
      </c>
      <c r="K894" s="611">
        <v>3596.33</v>
      </c>
      <c r="L894" s="609" t="s">
        <v>33</v>
      </c>
      <c r="M894" s="605">
        <v>59</v>
      </c>
      <c r="N894" s="605">
        <v>0</v>
      </c>
      <c r="O894" s="609"/>
      <c r="P894" s="610">
        <v>0.89583333333333337</v>
      </c>
      <c r="Q894" s="610">
        <v>0.89583333333333337</v>
      </c>
      <c r="R894" s="12">
        <f t="shared" si="2434"/>
        <v>0</v>
      </c>
      <c r="S894" s="13">
        <f t="shared" si="2435"/>
        <v>0</v>
      </c>
      <c r="T894" s="13">
        <f t="shared" si="2436"/>
        <v>0</v>
      </c>
      <c r="U894" s="610">
        <v>0.90277777777777779</v>
      </c>
      <c r="V894" s="12">
        <f t="shared" si="2295"/>
        <v>6.9444444444444198E-3</v>
      </c>
      <c r="W894" s="13">
        <f t="shared" si="2296"/>
        <v>0</v>
      </c>
      <c r="X894" s="225">
        <f t="shared" si="2297"/>
        <v>10</v>
      </c>
      <c r="Y894" s="610">
        <v>0.93055555555555547</v>
      </c>
      <c r="Z894" s="12">
        <f t="shared" si="2072"/>
        <v>2.7777777777777679E-2</v>
      </c>
      <c r="AA894" s="13">
        <f t="shared" si="2464"/>
        <v>0</v>
      </c>
      <c r="AB894" s="13">
        <f t="shared" si="2465"/>
        <v>40</v>
      </c>
      <c r="AC894" s="610">
        <v>0.94791666666666663</v>
      </c>
      <c r="AD894" s="12">
        <f t="shared" si="2437"/>
        <v>1.736111111111116E-2</v>
      </c>
      <c r="AE894" s="13">
        <f t="shared" si="2438"/>
        <v>0</v>
      </c>
      <c r="AF894" s="13">
        <f t="shared" si="2439"/>
        <v>25</v>
      </c>
      <c r="AG894" s="610">
        <v>0.95138888888888884</v>
      </c>
      <c r="AH894" s="610">
        <v>0.98958333333333337</v>
      </c>
      <c r="AI894" s="12">
        <f t="shared" si="2440"/>
        <v>3.8194444444444531E-2</v>
      </c>
      <c r="AJ894" s="225">
        <f t="shared" si="2441"/>
        <v>0</v>
      </c>
      <c r="AK894" s="225">
        <f t="shared" si="2442"/>
        <v>55</v>
      </c>
      <c r="AL894" s="610">
        <v>0.95138888888888884</v>
      </c>
      <c r="AM894" s="610">
        <v>0.98958333333333337</v>
      </c>
      <c r="AN894" s="12">
        <f t="shared" si="2443"/>
        <v>3.8194444444444531E-2</v>
      </c>
      <c r="AO894" s="13">
        <f t="shared" si="2444"/>
        <v>0</v>
      </c>
      <c r="AP894" s="13">
        <f t="shared" si="2445"/>
        <v>55</v>
      </c>
      <c r="AQ894" s="610">
        <v>0.99305555555555547</v>
      </c>
      <c r="AR894" s="12">
        <f t="shared" si="2387"/>
        <v>3.4722222222220989E-3</v>
      </c>
      <c r="AS894" s="225">
        <f t="shared" si="2388"/>
        <v>0</v>
      </c>
      <c r="AT894" s="13">
        <f t="shared" si="2389"/>
        <v>5</v>
      </c>
      <c r="AU894" s="610">
        <v>0.99375000000000002</v>
      </c>
      <c r="AV894" s="226">
        <f t="shared" si="2390"/>
        <v>6.94444444444553E-4</v>
      </c>
      <c r="AW894" s="13">
        <f t="shared" si="2391"/>
        <v>0</v>
      </c>
      <c r="AX894" s="13">
        <f t="shared" si="2392"/>
        <v>1</v>
      </c>
      <c r="AY894" s="610">
        <v>1.0777777777777777</v>
      </c>
      <c r="AZ894" s="12">
        <f t="shared" si="2338"/>
        <v>8.4027777777777701E-2</v>
      </c>
      <c r="BA894" s="225">
        <f t="shared" si="2339"/>
        <v>2</v>
      </c>
      <c r="BB894" s="225">
        <f t="shared" si="2340"/>
        <v>1</v>
      </c>
      <c r="BC894" s="610">
        <v>1.0777777777777777</v>
      </c>
      <c r="BD894" s="610">
        <v>1.0777777777777777</v>
      </c>
      <c r="BE894" s="12">
        <f t="shared" si="2446"/>
        <v>0</v>
      </c>
      <c r="BF894" s="13">
        <f t="shared" si="2447"/>
        <v>0</v>
      </c>
      <c r="BG894" s="13">
        <f t="shared" si="2448"/>
        <v>0</v>
      </c>
      <c r="BH894" s="610">
        <v>1.0777777777777777</v>
      </c>
      <c r="BI894" s="610">
        <v>1.0777777777777777</v>
      </c>
      <c r="BJ894" s="610"/>
      <c r="BK894" s="69">
        <f t="shared" si="2449"/>
        <v>0</v>
      </c>
      <c r="BL894" s="13">
        <f t="shared" si="2450"/>
        <v>0</v>
      </c>
      <c r="BM894" s="13">
        <f t="shared" si="2451"/>
        <v>0</v>
      </c>
      <c r="BN894" s="610">
        <v>1.0833333333333333</v>
      </c>
      <c r="BO894" s="12">
        <f t="shared" si="2425"/>
        <v>5.5555555555555358E-3</v>
      </c>
      <c r="BP894" s="225">
        <f t="shared" si="2426"/>
        <v>0</v>
      </c>
      <c r="BQ894" s="225">
        <f t="shared" si="2427"/>
        <v>8</v>
      </c>
      <c r="BR894" s="610">
        <v>1.0868055555555556</v>
      </c>
      <c r="BS894" s="12">
        <f t="shared" si="2168"/>
        <v>3.4722222222223209E-3</v>
      </c>
      <c r="BT894" s="225">
        <f t="shared" si="2169"/>
        <v>0</v>
      </c>
      <c r="BU894" s="225">
        <f t="shared" si="2170"/>
        <v>5</v>
      </c>
      <c r="BV894" s="610">
        <v>1.0868055555555556</v>
      </c>
      <c r="BW894" s="610">
        <v>1.0902777777777779</v>
      </c>
      <c r="BX894" s="12">
        <f t="shared" si="2240"/>
        <v>3.4722222222223209E-3</v>
      </c>
      <c r="BY894" s="13">
        <f t="shared" si="2241"/>
        <v>0</v>
      </c>
      <c r="BZ894" s="13">
        <f t="shared" si="2242"/>
        <v>5</v>
      </c>
      <c r="CA894" s="226">
        <f t="shared" si="2344"/>
        <v>0.19444444444444453</v>
      </c>
      <c r="CB894" s="13">
        <f t="shared" si="2345"/>
        <v>4</v>
      </c>
      <c r="CC894" s="13">
        <f t="shared" si="2346"/>
        <v>40</v>
      </c>
      <c r="CD894" s="12">
        <f t="shared" si="2347"/>
        <v>2.9861111111111116E-2</v>
      </c>
      <c r="CE894" s="13">
        <f t="shared" si="2348"/>
        <v>0</v>
      </c>
      <c r="CF894" s="13">
        <f t="shared" si="2349"/>
        <v>43</v>
      </c>
      <c r="CG894" s="12">
        <f t="shared" si="2452"/>
        <v>3.8194444444444531E-2</v>
      </c>
      <c r="CH894" s="13">
        <f t="shared" si="2453"/>
        <v>0</v>
      </c>
      <c r="CI894" s="13">
        <f t="shared" si="2454"/>
        <v>55</v>
      </c>
      <c r="CJ894" s="12">
        <f t="shared" si="2335"/>
        <v>8.4027777777777701E-2</v>
      </c>
      <c r="CK894" s="13">
        <f t="shared" si="2336"/>
        <v>2</v>
      </c>
      <c r="CL894" s="13">
        <f t="shared" si="2337"/>
        <v>1</v>
      </c>
      <c r="CM894" s="62"/>
      <c r="CN894" s="62"/>
      <c r="CO894" s="62"/>
      <c r="CP894" s="12">
        <f t="shared" si="2455"/>
        <v>4.3749999999999928E-2</v>
      </c>
      <c r="CQ894" s="13">
        <f t="shared" si="2456"/>
        <v>1</v>
      </c>
      <c r="CR894" s="13">
        <f t="shared" si="2457"/>
        <v>3</v>
      </c>
      <c r="CS894" s="610">
        <v>0</v>
      </c>
      <c r="CT894" s="13">
        <f t="shared" si="2458"/>
        <v>0</v>
      </c>
      <c r="CU894" s="13">
        <f t="shared" si="2459"/>
        <v>0</v>
      </c>
      <c r="CV894" s="610">
        <v>6.2499999999999995E-3</v>
      </c>
      <c r="CW894" s="13">
        <f t="shared" si="2460"/>
        <v>0</v>
      </c>
      <c r="CX894" s="13">
        <f t="shared" si="2461"/>
        <v>9</v>
      </c>
      <c r="CY894" s="610">
        <v>0</v>
      </c>
      <c r="CZ894" s="13">
        <f t="shared" si="2428"/>
        <v>0</v>
      </c>
      <c r="DA894" s="13">
        <f t="shared" si="2429"/>
        <v>0</v>
      </c>
      <c r="DB894" s="610">
        <v>0</v>
      </c>
      <c r="DC894" s="13">
        <f t="shared" si="2430"/>
        <v>0</v>
      </c>
      <c r="DD894" s="13">
        <f t="shared" si="2431"/>
        <v>0</v>
      </c>
      <c r="DE894" s="610">
        <v>7.6388888888888886E-3</v>
      </c>
      <c r="DF894" s="13">
        <f t="shared" si="2432"/>
        <v>0</v>
      </c>
      <c r="DG894" s="13">
        <f t="shared" si="2433"/>
        <v>11</v>
      </c>
      <c r="DH894" s="610">
        <v>2.6388888888888889E-2</v>
      </c>
      <c r="DI894" s="13">
        <f t="shared" si="2423"/>
        <v>0</v>
      </c>
      <c r="DJ894" s="13">
        <f t="shared" si="2424"/>
        <v>38</v>
      </c>
      <c r="DK894" s="610">
        <v>0</v>
      </c>
      <c r="DL894" s="35">
        <f t="shared" si="2462"/>
        <v>0</v>
      </c>
      <c r="DM894" s="35">
        <f t="shared" si="2463"/>
        <v>0</v>
      </c>
      <c r="DN894" s="66">
        <f t="shared" si="2466"/>
        <v>3167437.8960000016</v>
      </c>
      <c r="DO894" s="74">
        <f t="shared" si="2467"/>
        <v>50826</v>
      </c>
      <c r="DP894" s="66">
        <f t="shared" si="2468"/>
        <v>60.954745762711866</v>
      </c>
      <c r="DQ894" s="63">
        <f t="shared" si="2469"/>
        <v>62.319244008971815</v>
      </c>
      <c r="DR894" s="66" t="e">
        <f t="shared" si="2357"/>
        <v>#NUM!</v>
      </c>
      <c r="DS894" s="96" t="e">
        <f t="shared" si="2358"/>
        <v>#NUM!</v>
      </c>
      <c r="DT894" s="66" t="e">
        <f t="shared" si="2359"/>
        <v>#NUM!</v>
      </c>
      <c r="DU894" s="66" t="e">
        <f t="shared" si="2360"/>
        <v>#NUM!</v>
      </c>
      <c r="FJ894" s="3">
        <f t="shared" si="2313"/>
        <v>7.2222222222222299E-2</v>
      </c>
      <c r="FK894" s="3">
        <f>AC894-J894</f>
        <v>5.2083333333333259E-2</v>
      </c>
      <c r="FL894" s="3">
        <f>AQ894-AM894</f>
        <v>3.4722222222220989E-3</v>
      </c>
    </row>
    <row r="895" spans="1:168">
      <c r="A895" s="604">
        <f t="shared" si="2421"/>
        <v>894</v>
      </c>
      <c r="B895" s="605">
        <f t="shared" si="2422"/>
        <v>46</v>
      </c>
      <c r="C895" s="606">
        <v>40949</v>
      </c>
      <c r="D895" s="607">
        <v>2</v>
      </c>
      <c r="E895" s="608" t="s">
        <v>1012</v>
      </c>
      <c r="F895" s="605">
        <v>16</v>
      </c>
      <c r="G895" s="609" t="s">
        <v>38</v>
      </c>
      <c r="H895" s="609" t="s">
        <v>305</v>
      </c>
      <c r="I895" s="609" t="s">
        <v>1061</v>
      </c>
      <c r="J895" s="610">
        <v>2.0833333333333332E-2</v>
      </c>
      <c r="K895" s="611">
        <v>3638.72</v>
      </c>
      <c r="L895" s="609" t="s">
        <v>1066</v>
      </c>
      <c r="M895" s="605">
        <v>55</v>
      </c>
      <c r="N895" s="605">
        <v>4</v>
      </c>
      <c r="O895" s="609"/>
      <c r="P895" s="610">
        <v>2.0833333333333332E-2</v>
      </c>
      <c r="Q895" s="610">
        <v>2.0833333333333332E-2</v>
      </c>
      <c r="R895" s="12">
        <f t="shared" si="2434"/>
        <v>0</v>
      </c>
      <c r="S895" s="13">
        <f t="shared" si="2435"/>
        <v>0</v>
      </c>
      <c r="T895" s="13">
        <f t="shared" si="2436"/>
        <v>0</v>
      </c>
      <c r="U895" s="610">
        <v>2.4305555555555556E-2</v>
      </c>
      <c r="V895" s="12">
        <f t="shared" si="2295"/>
        <v>3.4722222222222238E-3</v>
      </c>
      <c r="W895" s="13">
        <f t="shared" si="2296"/>
        <v>0</v>
      </c>
      <c r="X895" s="225">
        <f t="shared" si="2297"/>
        <v>5</v>
      </c>
      <c r="Y895" s="610">
        <v>3.8194444444444441E-2</v>
      </c>
      <c r="Z895" s="12">
        <f t="shared" si="2072"/>
        <v>1.3888888888888885E-2</v>
      </c>
      <c r="AA895" s="13">
        <f t="shared" si="2464"/>
        <v>0</v>
      </c>
      <c r="AB895" s="13">
        <f t="shared" si="2465"/>
        <v>20</v>
      </c>
      <c r="AC895" s="610">
        <v>7.6388888888888895E-2</v>
      </c>
      <c r="AD895" s="12">
        <f t="shared" si="2437"/>
        <v>3.8194444444444454E-2</v>
      </c>
      <c r="AE895" s="13">
        <f t="shared" si="2438"/>
        <v>0</v>
      </c>
      <c r="AF895" s="13">
        <f t="shared" si="2439"/>
        <v>55</v>
      </c>
      <c r="AG895" s="610">
        <v>7.9861111111111105E-2</v>
      </c>
      <c r="AH895" s="610">
        <v>0.1076388888888889</v>
      </c>
      <c r="AI895" s="12">
        <f t="shared" si="2440"/>
        <v>2.777777777777779E-2</v>
      </c>
      <c r="AJ895" s="225">
        <f t="shared" si="2441"/>
        <v>0</v>
      </c>
      <c r="AK895" s="225">
        <f t="shared" si="2442"/>
        <v>40</v>
      </c>
      <c r="AL895" s="610">
        <v>7.9861111111111105E-2</v>
      </c>
      <c r="AM895" s="610">
        <v>0.1076388888888889</v>
      </c>
      <c r="AN895" s="12">
        <f t="shared" si="2443"/>
        <v>2.777777777777779E-2</v>
      </c>
      <c r="AO895" s="13">
        <f t="shared" si="2444"/>
        <v>0</v>
      </c>
      <c r="AP895" s="13">
        <f t="shared" si="2445"/>
        <v>40</v>
      </c>
      <c r="AQ895" s="610">
        <v>0.11458333333333333</v>
      </c>
      <c r="AR895" s="12">
        <f t="shared" si="2387"/>
        <v>6.9444444444444337E-3</v>
      </c>
      <c r="AS895" s="225">
        <f t="shared" si="2388"/>
        <v>0</v>
      </c>
      <c r="AT895" s="13">
        <f t="shared" si="2389"/>
        <v>10</v>
      </c>
      <c r="AU895" s="610">
        <v>0.11805555555555557</v>
      </c>
      <c r="AV895" s="226">
        <f t="shared" si="2390"/>
        <v>3.4722222222222376E-3</v>
      </c>
      <c r="AW895" s="13">
        <f t="shared" si="2391"/>
        <v>0</v>
      </c>
      <c r="AX895" s="13">
        <f t="shared" si="2392"/>
        <v>5</v>
      </c>
      <c r="AY895" s="610">
        <v>0.17916666666666667</v>
      </c>
      <c r="AZ895" s="12">
        <f t="shared" si="2338"/>
        <v>6.1111111111111102E-2</v>
      </c>
      <c r="BA895" s="225">
        <f t="shared" si="2339"/>
        <v>1</v>
      </c>
      <c r="BB895" s="225">
        <f t="shared" si="2340"/>
        <v>28</v>
      </c>
      <c r="BC895" s="610">
        <v>0.17916666666666667</v>
      </c>
      <c r="BD895" s="610">
        <v>0.17916666666666667</v>
      </c>
      <c r="BE895" s="12">
        <f t="shared" si="2446"/>
        <v>0</v>
      </c>
      <c r="BF895" s="13">
        <f t="shared" si="2447"/>
        <v>0</v>
      </c>
      <c r="BG895" s="13">
        <f t="shared" si="2448"/>
        <v>0</v>
      </c>
      <c r="BH895" s="610">
        <v>0.17916666666666667</v>
      </c>
      <c r="BI895" s="610">
        <v>0.17916666666666667</v>
      </c>
      <c r="BJ895" s="610"/>
      <c r="BK895" s="69">
        <f t="shared" si="2449"/>
        <v>0</v>
      </c>
      <c r="BL895" s="13">
        <f t="shared" si="2450"/>
        <v>0</v>
      </c>
      <c r="BM895" s="13">
        <f t="shared" si="2451"/>
        <v>0</v>
      </c>
      <c r="BN895" s="610">
        <v>0.18402777777777779</v>
      </c>
      <c r="BO895" s="12">
        <f t="shared" si="2425"/>
        <v>4.8611111111111216E-3</v>
      </c>
      <c r="BP895" s="225">
        <f t="shared" si="2426"/>
        <v>0</v>
      </c>
      <c r="BQ895" s="225">
        <f t="shared" si="2427"/>
        <v>7</v>
      </c>
      <c r="BR895" s="610">
        <v>0.1875</v>
      </c>
      <c r="BS895" s="12">
        <f t="shared" si="2168"/>
        <v>3.4722222222222099E-3</v>
      </c>
      <c r="BT895" s="225">
        <f t="shared" si="2169"/>
        <v>0</v>
      </c>
      <c r="BU895" s="225">
        <f t="shared" si="2170"/>
        <v>5</v>
      </c>
      <c r="BV895" s="610">
        <v>0.1875</v>
      </c>
      <c r="BW895" s="610">
        <v>0.19097222222222221</v>
      </c>
      <c r="BX895" s="12">
        <f t="shared" si="2240"/>
        <v>3.4722222222222099E-3</v>
      </c>
      <c r="BY895" s="13">
        <f t="shared" si="2241"/>
        <v>0</v>
      </c>
      <c r="BZ895" s="13">
        <f t="shared" si="2242"/>
        <v>5</v>
      </c>
      <c r="CA895" s="226">
        <f t="shared" si="2344"/>
        <v>0.17013888888888887</v>
      </c>
      <c r="CB895" s="13">
        <f t="shared" si="2345"/>
        <v>4</v>
      </c>
      <c r="CC895" s="13">
        <f t="shared" si="2346"/>
        <v>5</v>
      </c>
      <c r="CD895" s="12">
        <f t="shared" si="2347"/>
        <v>5.347222222222222E-2</v>
      </c>
      <c r="CE895" s="13">
        <f t="shared" si="2348"/>
        <v>1</v>
      </c>
      <c r="CF895" s="13">
        <f t="shared" si="2349"/>
        <v>17</v>
      </c>
      <c r="CG895" s="12">
        <f t="shared" si="2452"/>
        <v>2.777777777777779E-2</v>
      </c>
      <c r="CH895" s="13">
        <f t="shared" si="2453"/>
        <v>0</v>
      </c>
      <c r="CI895" s="13">
        <f t="shared" si="2454"/>
        <v>40</v>
      </c>
      <c r="CJ895" s="12">
        <f t="shared" si="2335"/>
        <v>6.1111111111111102E-2</v>
      </c>
      <c r="CK895" s="13">
        <f t="shared" si="2336"/>
        <v>1</v>
      </c>
      <c r="CL895" s="13">
        <f t="shared" si="2337"/>
        <v>28</v>
      </c>
      <c r="CM895" s="62"/>
      <c r="CN895" s="62"/>
      <c r="CO895" s="62"/>
      <c r="CP895" s="12">
        <f t="shared" si="2455"/>
        <v>5.3472222222222213E-2</v>
      </c>
      <c r="CQ895" s="13">
        <f t="shared" si="2456"/>
        <v>1</v>
      </c>
      <c r="CR895" s="13">
        <f t="shared" si="2457"/>
        <v>17</v>
      </c>
      <c r="CS895" s="610">
        <v>0</v>
      </c>
      <c r="CT895" s="13">
        <f t="shared" si="2458"/>
        <v>0</v>
      </c>
      <c r="CU895" s="13">
        <f t="shared" si="2459"/>
        <v>0</v>
      </c>
      <c r="CV895" s="610">
        <v>0</v>
      </c>
      <c r="CW895" s="13">
        <f t="shared" si="2460"/>
        <v>0</v>
      </c>
      <c r="CX895" s="13">
        <f t="shared" si="2461"/>
        <v>0</v>
      </c>
      <c r="CY895" s="610">
        <v>0</v>
      </c>
      <c r="CZ895" s="13">
        <f t="shared" si="2428"/>
        <v>0</v>
      </c>
      <c r="DA895" s="13">
        <f t="shared" si="2429"/>
        <v>0</v>
      </c>
      <c r="DB895" s="610">
        <v>0</v>
      </c>
      <c r="DC895" s="13">
        <f t="shared" si="2430"/>
        <v>0</v>
      </c>
      <c r="DD895" s="13">
        <f t="shared" si="2431"/>
        <v>0</v>
      </c>
      <c r="DE895" s="610">
        <v>7.6388888888888886E-3</v>
      </c>
      <c r="DF895" s="13">
        <f t="shared" si="2432"/>
        <v>0</v>
      </c>
      <c r="DG895" s="13">
        <f t="shared" si="2433"/>
        <v>11</v>
      </c>
      <c r="DH895" s="610">
        <v>0</v>
      </c>
      <c r="DI895" s="13">
        <f t="shared" si="2423"/>
        <v>0</v>
      </c>
      <c r="DJ895" s="13">
        <f t="shared" si="2424"/>
        <v>0</v>
      </c>
      <c r="DK895" s="610">
        <v>0</v>
      </c>
      <c r="DL895" s="35">
        <f t="shared" si="2462"/>
        <v>0</v>
      </c>
      <c r="DM895" s="35">
        <f t="shared" si="2463"/>
        <v>0</v>
      </c>
      <c r="DN895" s="66">
        <f t="shared" si="2466"/>
        <v>3171076.6160000018</v>
      </c>
      <c r="DO895" s="74">
        <f t="shared" si="2467"/>
        <v>50881</v>
      </c>
      <c r="DP895" s="66">
        <f t="shared" si="2468"/>
        <v>66.158545454545447</v>
      </c>
      <c r="DQ895" s="63">
        <f t="shared" si="2469"/>
        <v>62.323394115681722</v>
      </c>
      <c r="DR895" s="66" t="e">
        <f t="shared" si="2357"/>
        <v>#NUM!</v>
      </c>
      <c r="DS895" s="96" t="e">
        <f t="shared" si="2358"/>
        <v>#NUM!</v>
      </c>
      <c r="DT895" s="66" t="e">
        <f t="shared" si="2359"/>
        <v>#NUM!</v>
      </c>
      <c r="DU895" s="66" t="e">
        <f t="shared" si="2360"/>
        <v>#NUM!</v>
      </c>
      <c r="FJ895" s="3">
        <f t="shared" si="2313"/>
        <v>8.1249999999999975E-2</v>
      </c>
    </row>
    <row r="896" spans="1:168">
      <c r="A896" s="604">
        <f t="shared" si="2421"/>
        <v>895</v>
      </c>
      <c r="B896" s="605">
        <f t="shared" si="2422"/>
        <v>47</v>
      </c>
      <c r="C896" s="606">
        <v>40949</v>
      </c>
      <c r="D896" s="607">
        <v>2</v>
      </c>
      <c r="E896" s="608" t="s">
        <v>1012</v>
      </c>
      <c r="F896" s="605">
        <v>17</v>
      </c>
      <c r="G896" s="609" t="s">
        <v>38</v>
      </c>
      <c r="H896" s="609" t="s">
        <v>305</v>
      </c>
      <c r="I896" s="609" t="s">
        <v>1061</v>
      </c>
      <c r="J896" s="610">
        <v>6.25E-2</v>
      </c>
      <c r="K896" s="611">
        <v>3652.4</v>
      </c>
      <c r="L896" s="609" t="s">
        <v>1066</v>
      </c>
      <c r="M896" s="605">
        <v>56</v>
      </c>
      <c r="N896" s="605">
        <v>3</v>
      </c>
      <c r="O896" s="609"/>
      <c r="P896" s="610">
        <v>6.25E-2</v>
      </c>
      <c r="Q896" s="610">
        <v>6.25E-2</v>
      </c>
      <c r="R896" s="12">
        <f t="shared" si="2434"/>
        <v>0</v>
      </c>
      <c r="S896" s="13">
        <f t="shared" si="2435"/>
        <v>0</v>
      </c>
      <c r="T896" s="13">
        <f t="shared" si="2436"/>
        <v>0</v>
      </c>
      <c r="U896" s="610">
        <v>6.9444444444444434E-2</v>
      </c>
      <c r="V896" s="12">
        <f t="shared" si="2295"/>
        <v>6.9444444444444337E-3</v>
      </c>
      <c r="W896" s="13">
        <f t="shared" si="2296"/>
        <v>0</v>
      </c>
      <c r="X896" s="225">
        <f t="shared" si="2297"/>
        <v>10</v>
      </c>
      <c r="Y896" s="610">
        <v>7.9861111111111105E-2</v>
      </c>
      <c r="Z896" s="12">
        <f t="shared" si="2072"/>
        <v>1.0416666666666671E-2</v>
      </c>
      <c r="AA896" s="13">
        <f t="shared" si="2464"/>
        <v>0</v>
      </c>
      <c r="AB896" s="13">
        <f t="shared" si="2465"/>
        <v>15</v>
      </c>
      <c r="AC896" s="610">
        <v>9.7222222222222224E-2</v>
      </c>
      <c r="AD896" s="12">
        <f t="shared" si="2437"/>
        <v>1.7361111111111119E-2</v>
      </c>
      <c r="AE896" s="13">
        <f t="shared" si="2438"/>
        <v>0</v>
      </c>
      <c r="AF896" s="13">
        <f t="shared" si="2439"/>
        <v>25</v>
      </c>
      <c r="AG896" s="610">
        <v>0.11458333333333333</v>
      </c>
      <c r="AH896" s="610">
        <v>0.1423611111111111</v>
      </c>
      <c r="AI896" s="12">
        <f t="shared" si="2440"/>
        <v>2.7777777777777776E-2</v>
      </c>
      <c r="AJ896" s="225">
        <f t="shared" si="2441"/>
        <v>0</v>
      </c>
      <c r="AK896" s="225">
        <f t="shared" si="2442"/>
        <v>40</v>
      </c>
      <c r="AL896" s="610">
        <v>0.11458333333333333</v>
      </c>
      <c r="AM896" s="610">
        <v>0.1423611111111111</v>
      </c>
      <c r="AN896" s="12">
        <f t="shared" si="2443"/>
        <v>2.7777777777777776E-2</v>
      </c>
      <c r="AO896" s="13">
        <f t="shared" si="2444"/>
        <v>0</v>
      </c>
      <c r="AP896" s="13">
        <f t="shared" si="2445"/>
        <v>40</v>
      </c>
      <c r="AQ896" s="610">
        <v>0.18472222222222223</v>
      </c>
      <c r="AR896" s="12">
        <f t="shared" si="2387"/>
        <v>4.2361111111111127E-2</v>
      </c>
      <c r="AS896" s="225">
        <f t="shared" si="2388"/>
        <v>1</v>
      </c>
      <c r="AT896" s="13">
        <f t="shared" si="2389"/>
        <v>1</v>
      </c>
      <c r="AU896" s="610">
        <v>0.18541666666666667</v>
      </c>
      <c r="AV896" s="226">
        <f t="shared" si="2390"/>
        <v>6.9444444444444198E-4</v>
      </c>
      <c r="AW896" s="13">
        <f t="shared" si="2391"/>
        <v>0</v>
      </c>
      <c r="AX896" s="13">
        <f t="shared" si="2392"/>
        <v>1</v>
      </c>
      <c r="AY896" s="610">
        <v>0.24791666666666667</v>
      </c>
      <c r="AZ896" s="12">
        <f t="shared" si="2338"/>
        <v>6.25E-2</v>
      </c>
      <c r="BA896" s="225">
        <f t="shared" si="2339"/>
        <v>1</v>
      </c>
      <c r="BB896" s="225">
        <f t="shared" si="2340"/>
        <v>30</v>
      </c>
      <c r="BC896" s="610">
        <v>0.24791666666666667</v>
      </c>
      <c r="BD896" s="610">
        <v>0.24791666666666667</v>
      </c>
      <c r="BE896" s="12">
        <f t="shared" si="2446"/>
        <v>0</v>
      </c>
      <c r="BF896" s="13">
        <f t="shared" si="2447"/>
        <v>0</v>
      </c>
      <c r="BG896" s="13">
        <f t="shared" si="2448"/>
        <v>0</v>
      </c>
      <c r="BH896" s="610">
        <v>0.24791666666666667</v>
      </c>
      <c r="BI896" s="610">
        <v>0.24791666666666667</v>
      </c>
      <c r="BJ896" s="610"/>
      <c r="BK896" s="69">
        <f t="shared" si="2449"/>
        <v>0</v>
      </c>
      <c r="BL896" s="13">
        <f t="shared" si="2450"/>
        <v>0</v>
      </c>
      <c r="BM896" s="13">
        <f t="shared" si="2451"/>
        <v>0</v>
      </c>
      <c r="BN896" s="610">
        <v>0.25347222222222221</v>
      </c>
      <c r="BO896" s="12">
        <f t="shared" si="2425"/>
        <v>5.5555555555555358E-3</v>
      </c>
      <c r="BP896" s="225">
        <f t="shared" si="2426"/>
        <v>0</v>
      </c>
      <c r="BQ896" s="225">
        <f t="shared" si="2427"/>
        <v>8</v>
      </c>
      <c r="BR896" s="610">
        <v>0.25694444444444448</v>
      </c>
      <c r="BS896" s="12">
        <f t="shared" si="2168"/>
        <v>3.4722222222222654E-3</v>
      </c>
      <c r="BT896" s="225">
        <f t="shared" si="2169"/>
        <v>0</v>
      </c>
      <c r="BU896" s="225">
        <f t="shared" si="2170"/>
        <v>5</v>
      </c>
      <c r="BV896" s="610">
        <v>0.25694444444444448</v>
      </c>
      <c r="BW896" s="610">
        <v>0.26041666666666669</v>
      </c>
      <c r="BX896" s="12">
        <f t="shared" si="2240"/>
        <v>3.4722222222222099E-3</v>
      </c>
      <c r="BY896" s="13">
        <f t="shared" si="2241"/>
        <v>0</v>
      </c>
      <c r="BZ896" s="13">
        <f t="shared" si="2242"/>
        <v>5</v>
      </c>
      <c r="CA896" s="226">
        <f t="shared" si="2344"/>
        <v>0.19791666666666669</v>
      </c>
      <c r="CB896" s="13">
        <f t="shared" si="2345"/>
        <v>4</v>
      </c>
      <c r="CC896" s="13">
        <f t="shared" si="2346"/>
        <v>45</v>
      </c>
      <c r="CD896" s="12">
        <f t="shared" si="2347"/>
        <v>6.8750000000000047E-2</v>
      </c>
      <c r="CE896" s="13">
        <f t="shared" si="2348"/>
        <v>1</v>
      </c>
      <c r="CF896" s="13">
        <f t="shared" si="2349"/>
        <v>39</v>
      </c>
      <c r="CG896" s="12">
        <f t="shared" si="2452"/>
        <v>2.7777777777777776E-2</v>
      </c>
      <c r="CH896" s="13">
        <f t="shared" si="2453"/>
        <v>0</v>
      </c>
      <c r="CI896" s="13">
        <f t="shared" si="2454"/>
        <v>40</v>
      </c>
      <c r="CJ896" s="12">
        <f t="shared" si="2335"/>
        <v>6.25E-2</v>
      </c>
      <c r="CK896" s="13">
        <f t="shared" si="2336"/>
        <v>1</v>
      </c>
      <c r="CL896" s="13">
        <f t="shared" si="2337"/>
        <v>30</v>
      </c>
      <c r="CM896" s="62"/>
      <c r="CN896" s="62"/>
      <c r="CO896" s="62"/>
      <c r="CP896" s="12">
        <f t="shared" si="2455"/>
        <v>0.05</v>
      </c>
      <c r="CQ896" s="13">
        <f t="shared" si="2456"/>
        <v>1</v>
      </c>
      <c r="CR896" s="13">
        <f t="shared" si="2457"/>
        <v>12</v>
      </c>
      <c r="CS896" s="610">
        <v>0</v>
      </c>
      <c r="CT896" s="13">
        <f t="shared" si="2458"/>
        <v>0</v>
      </c>
      <c r="CU896" s="13">
        <f t="shared" si="2459"/>
        <v>0</v>
      </c>
      <c r="CV896" s="610">
        <v>0</v>
      </c>
      <c r="CW896" s="13">
        <f t="shared" si="2460"/>
        <v>0</v>
      </c>
      <c r="CX896" s="13">
        <f t="shared" si="2461"/>
        <v>0</v>
      </c>
      <c r="CY896" s="610">
        <v>0</v>
      </c>
      <c r="CZ896" s="13">
        <f t="shared" si="2428"/>
        <v>0</v>
      </c>
      <c r="DA896" s="13">
        <f t="shared" si="2429"/>
        <v>0</v>
      </c>
      <c r="DB896" s="610">
        <v>0</v>
      </c>
      <c r="DC896" s="13">
        <f t="shared" si="2430"/>
        <v>0</v>
      </c>
      <c r="DD896" s="13">
        <f t="shared" si="2431"/>
        <v>0</v>
      </c>
      <c r="DE896" s="610">
        <v>0</v>
      </c>
      <c r="DF896" s="13">
        <f t="shared" si="2432"/>
        <v>0</v>
      </c>
      <c r="DG896" s="13">
        <f t="shared" si="2433"/>
        <v>0</v>
      </c>
      <c r="DH896" s="610">
        <v>1.2499999999999999E-2</v>
      </c>
      <c r="DI896" s="13">
        <f t="shared" si="2423"/>
        <v>0</v>
      </c>
      <c r="DJ896" s="13">
        <f t="shared" si="2424"/>
        <v>18</v>
      </c>
      <c r="DK896" s="610">
        <v>0</v>
      </c>
      <c r="DL896" s="35">
        <f t="shared" si="2462"/>
        <v>0</v>
      </c>
      <c r="DM896" s="35">
        <f t="shared" si="2463"/>
        <v>0</v>
      </c>
      <c r="DN896" s="66">
        <f t="shared" si="2466"/>
        <v>3174729.0160000017</v>
      </c>
      <c r="DO896" s="74">
        <f t="shared" si="2467"/>
        <v>50937</v>
      </c>
      <c r="DP896" s="66">
        <f t="shared" si="2468"/>
        <v>65.221428571428575</v>
      </c>
      <c r="DQ896" s="63">
        <f t="shared" si="2469"/>
        <v>62.326580206922308</v>
      </c>
      <c r="DR896" s="66" t="e">
        <f t="shared" si="2357"/>
        <v>#NUM!</v>
      </c>
      <c r="DS896" s="96" t="e">
        <f t="shared" si="2358"/>
        <v>#NUM!</v>
      </c>
      <c r="DT896" s="66" t="e">
        <f t="shared" si="2359"/>
        <v>#NUM!</v>
      </c>
      <c r="DU896" s="66" t="e">
        <f t="shared" si="2360"/>
        <v>#NUM!</v>
      </c>
      <c r="FJ896" s="3">
        <f t="shared" si="2313"/>
        <v>0.10763888888888891</v>
      </c>
    </row>
    <row r="897" spans="1:168">
      <c r="A897" s="604">
        <f t="shared" si="2421"/>
        <v>896</v>
      </c>
      <c r="B897" s="605">
        <f t="shared" si="2422"/>
        <v>48</v>
      </c>
      <c r="C897" s="606">
        <v>40950</v>
      </c>
      <c r="D897" s="607">
        <v>2</v>
      </c>
      <c r="E897" s="608" t="s">
        <v>1071</v>
      </c>
      <c r="F897" s="605">
        <v>1</v>
      </c>
      <c r="G897" s="609" t="s">
        <v>823</v>
      </c>
      <c r="H897" s="609" t="s">
        <v>413</v>
      </c>
      <c r="I897" s="609" t="s">
        <v>873</v>
      </c>
      <c r="J897" s="610">
        <v>0.52430555555555558</v>
      </c>
      <c r="K897" s="611">
        <v>2961.26</v>
      </c>
      <c r="L897" s="609" t="s">
        <v>1073</v>
      </c>
      <c r="M897" s="605">
        <v>53</v>
      </c>
      <c r="N897" s="605">
        <v>6</v>
      </c>
      <c r="O897" s="609"/>
      <c r="P897" s="610">
        <v>0.52430555555555558</v>
      </c>
      <c r="Q897" s="610">
        <v>0.52430555555555558</v>
      </c>
      <c r="R897" s="12">
        <f t="shared" ref="R897:R905" si="2470">Q897-P897</f>
        <v>0</v>
      </c>
      <c r="S897" s="13">
        <f t="shared" ref="S897:S905" si="2471">HOUR(R897)</f>
        <v>0</v>
      </c>
      <c r="T897" s="13">
        <f t="shared" ref="T897:T905" si="2472">MINUTE(R897)</f>
        <v>0</v>
      </c>
      <c r="U897" s="610">
        <v>0.52777777777777779</v>
      </c>
      <c r="V897" s="12">
        <f t="shared" si="2295"/>
        <v>3.4722222222222099E-3</v>
      </c>
      <c r="W897" s="13">
        <f t="shared" si="2296"/>
        <v>0</v>
      </c>
      <c r="X897" s="225">
        <f t="shared" si="2297"/>
        <v>5</v>
      </c>
      <c r="Y897" s="610">
        <v>0.53472222222222221</v>
      </c>
      <c r="Z897" s="12">
        <f t="shared" si="2072"/>
        <v>6.9444444444444198E-3</v>
      </c>
      <c r="AA897" s="13">
        <f t="shared" si="2464"/>
        <v>0</v>
      </c>
      <c r="AB897" s="13">
        <f t="shared" si="2465"/>
        <v>10</v>
      </c>
      <c r="AC897" s="610">
        <v>0.55902777777777779</v>
      </c>
      <c r="AD897" s="12">
        <f t="shared" ref="AD897:AD905" si="2473">AC897-Y897</f>
        <v>2.430555555555558E-2</v>
      </c>
      <c r="AE897" s="13">
        <f t="shared" ref="AE897:AE905" si="2474">HOUR(AD897)</f>
        <v>0</v>
      </c>
      <c r="AF897" s="13">
        <f t="shared" ref="AF897:AF905" si="2475">MINUTE(AD897)</f>
        <v>35</v>
      </c>
      <c r="AG897" s="610">
        <v>0.55902777777777779</v>
      </c>
      <c r="AH897" s="610">
        <v>0.625</v>
      </c>
      <c r="AI897" s="12">
        <f t="shared" si="2440"/>
        <v>6.597222222222221E-2</v>
      </c>
      <c r="AJ897" s="225">
        <f t="shared" si="2441"/>
        <v>1</v>
      </c>
      <c r="AK897" s="225">
        <f t="shared" si="2442"/>
        <v>35</v>
      </c>
      <c r="AL897" s="610">
        <v>0.55902777777777779</v>
      </c>
      <c r="AM897" s="610">
        <v>0.625</v>
      </c>
      <c r="AN897" s="12">
        <f t="shared" ref="AN897:AN905" si="2476">AM897-AL897</f>
        <v>6.597222222222221E-2</v>
      </c>
      <c r="AO897" s="13">
        <f t="shared" ref="AO897:AO905" si="2477">HOUR(AN897)</f>
        <v>1</v>
      </c>
      <c r="AP897" s="13">
        <f t="shared" ref="AP897:AP905" si="2478">MINUTE(AN897)</f>
        <v>35</v>
      </c>
      <c r="AQ897" s="610">
        <v>0.62986111111111109</v>
      </c>
      <c r="AR897" s="12">
        <f t="shared" si="2387"/>
        <v>4.8611111111110938E-3</v>
      </c>
      <c r="AS897" s="225">
        <f t="shared" si="2388"/>
        <v>0</v>
      </c>
      <c r="AT897" s="13">
        <f t="shared" si="2389"/>
        <v>7</v>
      </c>
      <c r="AU897" s="610">
        <v>0.63194444444444442</v>
      </c>
      <c r="AV897" s="226">
        <f t="shared" si="2390"/>
        <v>2.0833333333333259E-3</v>
      </c>
      <c r="AW897" s="13">
        <f t="shared" si="2391"/>
        <v>0</v>
      </c>
      <c r="AX897" s="13">
        <f t="shared" si="2392"/>
        <v>3</v>
      </c>
      <c r="AY897" s="610">
        <v>1.2569444444444444</v>
      </c>
      <c r="AZ897" s="12">
        <f t="shared" si="2338"/>
        <v>0.625</v>
      </c>
      <c r="BA897" s="225">
        <f t="shared" si="2339"/>
        <v>15</v>
      </c>
      <c r="BB897" s="225">
        <f t="shared" si="2340"/>
        <v>0</v>
      </c>
      <c r="BC897" s="610">
        <v>1.2569444444444444</v>
      </c>
      <c r="BD897" s="610">
        <v>1.2569444444444444</v>
      </c>
      <c r="BE897" s="12">
        <f t="shared" ref="BE897:BE905" si="2479">BD897-BC897</f>
        <v>0</v>
      </c>
      <c r="BF897" s="13">
        <f t="shared" ref="BF897:BF905" si="2480">HOUR(BE897)</f>
        <v>0</v>
      </c>
      <c r="BG897" s="13">
        <f t="shared" ref="BG897:BG905" si="2481">MINUTE(BE897)</f>
        <v>0</v>
      </c>
      <c r="BH897" s="610">
        <v>1.2569444444444444</v>
      </c>
      <c r="BI897" s="610">
        <v>1.2569444444444444</v>
      </c>
      <c r="BJ897" s="610"/>
      <c r="BK897" s="69">
        <f t="shared" ref="BK897:BK905" si="2482">BI897-BH897</f>
        <v>0</v>
      </c>
      <c r="BL897" s="13">
        <f t="shared" ref="BL897:BL905" si="2483">HOUR(BK897)</f>
        <v>0</v>
      </c>
      <c r="BM897" s="13">
        <f t="shared" ref="BM897:BM905" si="2484">MINUTE(BK897)</f>
        <v>0</v>
      </c>
      <c r="BN897" s="610">
        <v>1.2638888888888888</v>
      </c>
      <c r="BO897" s="12">
        <f t="shared" si="2425"/>
        <v>6.9444444444444198E-3</v>
      </c>
      <c r="BP897" s="225">
        <f t="shared" si="2426"/>
        <v>0</v>
      </c>
      <c r="BQ897" s="225">
        <f t="shared" si="2427"/>
        <v>10</v>
      </c>
      <c r="BR897" s="610">
        <v>1.2673611111111112</v>
      </c>
      <c r="BS897" s="12">
        <f t="shared" si="2168"/>
        <v>3.4722222222223209E-3</v>
      </c>
      <c r="BT897" s="225">
        <f t="shared" si="2169"/>
        <v>0</v>
      </c>
      <c r="BU897" s="225">
        <f t="shared" si="2170"/>
        <v>5</v>
      </c>
      <c r="BV897" s="610">
        <v>1.2673611111111112</v>
      </c>
      <c r="BW897" s="610">
        <v>1.2708333333333333</v>
      </c>
      <c r="BX897" s="12">
        <f t="shared" si="2240"/>
        <v>3.4722222222220989E-3</v>
      </c>
      <c r="BY897" s="13">
        <f t="shared" si="2241"/>
        <v>0</v>
      </c>
      <c r="BZ897" s="13">
        <f t="shared" si="2242"/>
        <v>5</v>
      </c>
      <c r="CA897" s="226">
        <f t="shared" si="2344"/>
        <v>0.74652777777777768</v>
      </c>
      <c r="CB897" s="13">
        <f t="shared" si="2345"/>
        <v>17</v>
      </c>
      <c r="CC897" s="13">
        <f t="shared" si="2346"/>
        <v>55</v>
      </c>
      <c r="CD897" s="12">
        <f t="shared" si="2347"/>
        <v>3.9583333333333415E-2</v>
      </c>
      <c r="CE897" s="13">
        <f t="shared" si="2348"/>
        <v>0</v>
      </c>
      <c r="CF897" s="13">
        <f t="shared" si="2349"/>
        <v>57</v>
      </c>
      <c r="CG897" s="12">
        <f t="shared" si="2452"/>
        <v>6.597222222222221E-2</v>
      </c>
      <c r="CH897" s="13">
        <f t="shared" si="2453"/>
        <v>1</v>
      </c>
      <c r="CI897" s="13">
        <f t="shared" si="2454"/>
        <v>35</v>
      </c>
      <c r="CJ897" s="12">
        <f t="shared" si="2335"/>
        <v>0.625</v>
      </c>
      <c r="CK897" s="13">
        <f t="shared" si="2336"/>
        <v>15</v>
      </c>
      <c r="CL897" s="13">
        <f t="shared" si="2337"/>
        <v>0</v>
      </c>
      <c r="CM897" s="62"/>
      <c r="CN897" s="62"/>
      <c r="CO897" s="62"/>
      <c r="CP897" s="12">
        <f t="shared" ref="CP897:CP907" si="2485">AZ897-(CS897+CV897+CY897+DB897+DE897+DH897)</f>
        <v>0.32430555555555557</v>
      </c>
      <c r="CQ897" s="13">
        <f t="shared" ref="CQ897:CQ905" si="2486">HOUR(CP897)</f>
        <v>7</v>
      </c>
      <c r="CR897" s="13">
        <f t="shared" ref="CR897:CR905" si="2487">MINUTE(CP897)</f>
        <v>47</v>
      </c>
      <c r="CS897" s="610">
        <v>0</v>
      </c>
      <c r="CT897" s="13">
        <f t="shared" ref="CT897:CT905" si="2488">HOUR(CS897)</f>
        <v>0</v>
      </c>
      <c r="CU897" s="13">
        <f t="shared" ref="CU897:CU905" si="2489">MINUTE(CS897)</f>
        <v>0</v>
      </c>
      <c r="CV897" s="610">
        <v>0</v>
      </c>
      <c r="CW897" s="13">
        <f t="shared" ref="CW897:CW905" si="2490">HOUR(CV897)</f>
        <v>0</v>
      </c>
      <c r="CX897" s="13">
        <f t="shared" ref="CX897:CX905" si="2491">MINUTE(CV897)</f>
        <v>0</v>
      </c>
      <c r="CY897" s="610">
        <v>0</v>
      </c>
      <c r="CZ897" s="13">
        <f t="shared" ref="CZ897:CZ905" si="2492">HOUR(CY897)</f>
        <v>0</v>
      </c>
      <c r="DA897" s="13">
        <f t="shared" ref="DA897:DA905" si="2493">MINUTE(CY897)</f>
        <v>0</v>
      </c>
      <c r="DB897" s="610">
        <v>0.15277777777777776</v>
      </c>
      <c r="DC897" s="13">
        <f>HOUR(DB897)</f>
        <v>3</v>
      </c>
      <c r="DD897" s="13">
        <f>MINUTE(DB897)</f>
        <v>40</v>
      </c>
      <c r="DE897" s="610">
        <v>0</v>
      </c>
      <c r="DF897" s="13">
        <f t="shared" si="2432"/>
        <v>0</v>
      </c>
      <c r="DG897" s="13">
        <f t="shared" si="2433"/>
        <v>0</v>
      </c>
      <c r="DH897" s="610">
        <v>0.14791666666666667</v>
      </c>
      <c r="DI897" s="13">
        <f t="shared" si="2423"/>
        <v>3</v>
      </c>
      <c r="DJ897" s="13">
        <f t="shared" si="2424"/>
        <v>33</v>
      </c>
      <c r="DK897" s="610">
        <v>0.30069444444444443</v>
      </c>
      <c r="DL897" s="35">
        <f t="shared" si="2462"/>
        <v>7</v>
      </c>
      <c r="DM897" s="35">
        <f t="shared" si="2463"/>
        <v>13</v>
      </c>
      <c r="DN897" s="66">
        <f t="shared" si="2466"/>
        <v>3177690.2760000015</v>
      </c>
      <c r="DO897" s="74">
        <f t="shared" si="2467"/>
        <v>50990</v>
      </c>
      <c r="DP897" s="66">
        <f t="shared" si="2468"/>
        <v>55.872830188679252</v>
      </c>
      <c r="DQ897" s="63">
        <f t="shared" si="2469"/>
        <v>62.319872053343822</v>
      </c>
      <c r="DR897" s="66" t="e">
        <f t="shared" si="2357"/>
        <v>#NUM!</v>
      </c>
      <c r="DS897" s="96" t="e">
        <f t="shared" si="2358"/>
        <v>#NUM!</v>
      </c>
      <c r="DT897" s="66" t="e">
        <f t="shared" si="2359"/>
        <v>#NUM!</v>
      </c>
      <c r="DU897" s="66" t="e">
        <f t="shared" si="2360"/>
        <v>#NUM!</v>
      </c>
      <c r="FJ897" s="3">
        <f t="shared" si="2313"/>
        <v>5.5555555555555469E-2</v>
      </c>
    </row>
    <row r="898" spans="1:168">
      <c r="A898" s="604">
        <f t="shared" si="2421"/>
        <v>897</v>
      </c>
      <c r="B898" s="605">
        <f t="shared" si="2422"/>
        <v>49</v>
      </c>
      <c r="C898" s="606">
        <v>40950</v>
      </c>
      <c r="D898" s="607">
        <v>2</v>
      </c>
      <c r="E898" s="608" t="s">
        <v>1072</v>
      </c>
      <c r="F898" s="605">
        <v>1</v>
      </c>
      <c r="G898" s="609" t="s">
        <v>403</v>
      </c>
      <c r="H898" s="609" t="s">
        <v>394</v>
      </c>
      <c r="I898" s="609" t="s">
        <v>908</v>
      </c>
      <c r="J898" s="610">
        <v>0.61805555555555558</v>
      </c>
      <c r="K898" s="611">
        <v>3787.14</v>
      </c>
      <c r="L898" s="609" t="s">
        <v>1066</v>
      </c>
      <c r="M898" s="605">
        <v>59</v>
      </c>
      <c r="N898" s="605">
        <v>0</v>
      </c>
      <c r="O898" s="609"/>
      <c r="P898" s="610">
        <v>0.61805555555555558</v>
      </c>
      <c r="Q898" s="610">
        <v>0.61805555555555558</v>
      </c>
      <c r="R898" s="12">
        <f t="shared" si="2470"/>
        <v>0</v>
      </c>
      <c r="S898" s="13">
        <f t="shared" si="2471"/>
        <v>0</v>
      </c>
      <c r="T898" s="13">
        <f t="shared" si="2472"/>
        <v>0</v>
      </c>
      <c r="U898" s="610">
        <v>0.62152777777777779</v>
      </c>
      <c r="V898" s="12">
        <f t="shared" si="2295"/>
        <v>3.4722222222222099E-3</v>
      </c>
      <c r="W898" s="13">
        <f t="shared" si="2296"/>
        <v>0</v>
      </c>
      <c r="X898" s="225">
        <f t="shared" si="2297"/>
        <v>5</v>
      </c>
      <c r="Y898" s="610">
        <v>0.63541666666666663</v>
      </c>
      <c r="Z898" s="12">
        <f t="shared" si="2072"/>
        <v>1.388888888888884E-2</v>
      </c>
      <c r="AA898" s="13">
        <f t="shared" si="2464"/>
        <v>0</v>
      </c>
      <c r="AB898" s="13">
        <f t="shared" si="2465"/>
        <v>20</v>
      </c>
      <c r="AC898" s="610">
        <v>0.67013888888888884</v>
      </c>
      <c r="AD898" s="12">
        <f t="shared" si="2473"/>
        <v>3.472222222222221E-2</v>
      </c>
      <c r="AE898" s="13">
        <f t="shared" si="2474"/>
        <v>0</v>
      </c>
      <c r="AF898" s="13">
        <f t="shared" si="2475"/>
        <v>50</v>
      </c>
      <c r="AG898" s="610">
        <v>0.67361111111111116</v>
      </c>
      <c r="AH898" s="610">
        <v>0.69444444444444453</v>
      </c>
      <c r="AI898" s="12">
        <f t="shared" si="2440"/>
        <v>2.083333333333337E-2</v>
      </c>
      <c r="AJ898" s="225">
        <f t="shared" si="2441"/>
        <v>0</v>
      </c>
      <c r="AK898" s="225">
        <f t="shared" si="2442"/>
        <v>30</v>
      </c>
      <c r="AL898" s="610">
        <v>0.67361111111111116</v>
      </c>
      <c r="AM898" s="610">
        <v>0.69444444444444453</v>
      </c>
      <c r="AN898" s="12">
        <f t="shared" si="2476"/>
        <v>2.083333333333337E-2</v>
      </c>
      <c r="AO898" s="13">
        <f t="shared" si="2477"/>
        <v>0</v>
      </c>
      <c r="AP898" s="13">
        <f t="shared" si="2478"/>
        <v>30</v>
      </c>
      <c r="AQ898" s="610">
        <v>0.6972222222222223</v>
      </c>
      <c r="AR898" s="12">
        <f t="shared" si="2387"/>
        <v>2.7777777777777679E-3</v>
      </c>
      <c r="AS898" s="225">
        <f t="shared" si="2388"/>
        <v>0</v>
      </c>
      <c r="AT898" s="13">
        <f t="shared" si="2389"/>
        <v>4</v>
      </c>
      <c r="AU898" s="610">
        <v>0.69791666666666663</v>
      </c>
      <c r="AV898" s="226">
        <f t="shared" si="2390"/>
        <v>6.9444444444433095E-4</v>
      </c>
      <c r="AW898" s="13">
        <f t="shared" si="2391"/>
        <v>0</v>
      </c>
      <c r="AX898" s="13">
        <f t="shared" si="2392"/>
        <v>1</v>
      </c>
      <c r="AY898" s="610">
        <v>0.75208333333333333</v>
      </c>
      <c r="AZ898" s="12">
        <f t="shared" si="2338"/>
        <v>5.4166666666666696E-2</v>
      </c>
      <c r="BA898" s="225">
        <f t="shared" si="2339"/>
        <v>1</v>
      </c>
      <c r="BB898" s="225">
        <f t="shared" si="2340"/>
        <v>18</v>
      </c>
      <c r="BC898" s="610">
        <v>0.75208333333333333</v>
      </c>
      <c r="BD898" s="610">
        <v>0.75208333333333333</v>
      </c>
      <c r="BE898" s="12">
        <f t="shared" si="2479"/>
        <v>0</v>
      </c>
      <c r="BF898" s="13">
        <f t="shared" si="2480"/>
        <v>0</v>
      </c>
      <c r="BG898" s="13">
        <f t="shared" si="2481"/>
        <v>0</v>
      </c>
      <c r="BH898" s="610">
        <v>0.75208333333333333</v>
      </c>
      <c r="BI898" s="610">
        <v>0.75208333333333333</v>
      </c>
      <c r="BJ898" s="610"/>
      <c r="BK898" s="69">
        <f t="shared" si="2482"/>
        <v>0</v>
      </c>
      <c r="BL898" s="13">
        <f t="shared" si="2483"/>
        <v>0</v>
      </c>
      <c r="BM898" s="13">
        <f t="shared" si="2484"/>
        <v>0</v>
      </c>
      <c r="BN898" s="610">
        <v>0.75694444444444453</v>
      </c>
      <c r="BO898" s="12">
        <f t="shared" si="2425"/>
        <v>4.8611111111112049E-3</v>
      </c>
      <c r="BP898" s="225">
        <f t="shared" si="2426"/>
        <v>0</v>
      </c>
      <c r="BQ898" s="225">
        <f t="shared" si="2427"/>
        <v>7</v>
      </c>
      <c r="BR898" s="610">
        <v>0.76041666666666663</v>
      </c>
      <c r="BS898" s="12">
        <f t="shared" si="2168"/>
        <v>3.4722222222220989E-3</v>
      </c>
      <c r="BT898" s="225">
        <f t="shared" si="2169"/>
        <v>0</v>
      </c>
      <c r="BU898" s="225">
        <f t="shared" si="2170"/>
        <v>5</v>
      </c>
      <c r="BV898" s="610">
        <v>0.76388888888888884</v>
      </c>
      <c r="BW898" s="610">
        <v>0.76736111111111116</v>
      </c>
      <c r="BX898" s="12">
        <f t="shared" si="2240"/>
        <v>3.4722222222223209E-3</v>
      </c>
      <c r="BY898" s="13">
        <f t="shared" si="2241"/>
        <v>0</v>
      </c>
      <c r="BZ898" s="13">
        <f t="shared" si="2242"/>
        <v>5</v>
      </c>
      <c r="CA898" s="226">
        <f t="shared" ref="CA898:CA954" si="2494">BW898-P898</f>
        <v>0.14930555555555558</v>
      </c>
      <c r="CB898" s="13">
        <f t="shared" ref="CB898:CB917" si="2495">HOUR(CA898)</f>
        <v>3</v>
      </c>
      <c r="CC898" s="13">
        <f t="shared" ref="CC898:CC917" si="2496">MINUTE(CA898)</f>
        <v>35</v>
      </c>
      <c r="CD898" s="12">
        <f t="shared" si="2347"/>
        <v>4.5833333333333282E-2</v>
      </c>
      <c r="CE898" s="13">
        <f t="shared" si="2348"/>
        <v>1</v>
      </c>
      <c r="CF898" s="13">
        <f t="shared" si="2349"/>
        <v>6</v>
      </c>
      <c r="CG898" s="12">
        <f t="shared" si="2452"/>
        <v>2.083333333333337E-2</v>
      </c>
      <c r="CH898" s="13">
        <f t="shared" si="2453"/>
        <v>0</v>
      </c>
      <c r="CI898" s="13">
        <f t="shared" si="2454"/>
        <v>30</v>
      </c>
      <c r="CJ898" s="12">
        <f t="shared" si="2335"/>
        <v>5.4166666666666696E-2</v>
      </c>
      <c r="CK898" s="13">
        <f t="shared" si="2336"/>
        <v>1</v>
      </c>
      <c r="CL898" s="13">
        <f t="shared" si="2337"/>
        <v>18</v>
      </c>
      <c r="CM898" s="62"/>
      <c r="CN898" s="62"/>
      <c r="CO898" s="62"/>
      <c r="CP898" s="12">
        <f t="shared" si="2485"/>
        <v>3.9583333333333366E-2</v>
      </c>
      <c r="CQ898" s="13">
        <f t="shared" si="2486"/>
        <v>0</v>
      </c>
      <c r="CR898" s="13">
        <f t="shared" si="2487"/>
        <v>57</v>
      </c>
      <c r="CS898" s="610">
        <v>0</v>
      </c>
      <c r="CT898" s="13">
        <f t="shared" si="2488"/>
        <v>0</v>
      </c>
      <c r="CU898" s="13">
        <f t="shared" si="2489"/>
        <v>0</v>
      </c>
      <c r="CV898" s="610">
        <v>0</v>
      </c>
      <c r="CW898" s="13">
        <f t="shared" si="2490"/>
        <v>0</v>
      </c>
      <c r="CX898" s="13">
        <f t="shared" si="2491"/>
        <v>0</v>
      </c>
      <c r="CY898" s="610">
        <v>0</v>
      </c>
      <c r="CZ898" s="13">
        <f t="shared" si="2492"/>
        <v>0</v>
      </c>
      <c r="DA898" s="13">
        <f t="shared" si="2493"/>
        <v>0</v>
      </c>
      <c r="DB898" s="610">
        <v>0</v>
      </c>
      <c r="DC898" s="13">
        <f>HOUR(DB898)</f>
        <v>0</v>
      </c>
      <c r="DD898" s="13">
        <f>MINUTE(DB898)</f>
        <v>0</v>
      </c>
      <c r="DE898" s="610">
        <v>0</v>
      </c>
      <c r="DF898" s="13">
        <f t="shared" ref="DF898:DF905" si="2497">HOUR(DE898)</f>
        <v>0</v>
      </c>
      <c r="DG898" s="13">
        <f t="shared" ref="DG898:DG905" si="2498">MINUTE(DE898)</f>
        <v>0</v>
      </c>
      <c r="DH898" s="610">
        <v>1.4583333333333332E-2</v>
      </c>
      <c r="DI898" s="13">
        <f t="shared" si="2423"/>
        <v>0</v>
      </c>
      <c r="DJ898" s="13">
        <f t="shared" si="2424"/>
        <v>21</v>
      </c>
      <c r="DK898" s="610">
        <v>0</v>
      </c>
      <c r="DL898" s="35">
        <f t="shared" ref="DL898:DL905" si="2499">HOUR(DK898)</f>
        <v>0</v>
      </c>
      <c r="DM898" s="35">
        <f t="shared" ref="DM898:DM905" si="2500">MINUTE(DK898)</f>
        <v>0</v>
      </c>
      <c r="DN898" s="66">
        <f t="shared" si="2466"/>
        <v>3181477.4160000016</v>
      </c>
      <c r="DO898" s="74">
        <f t="shared" si="2467"/>
        <v>51049</v>
      </c>
      <c r="DP898" s="66">
        <f t="shared" si="2468"/>
        <v>64.188813559322028</v>
      </c>
      <c r="DQ898" s="63">
        <f t="shared" si="2469"/>
        <v>62.322032086818581</v>
      </c>
      <c r="DR898" s="66" t="e">
        <f t="shared" si="2357"/>
        <v>#NUM!</v>
      </c>
      <c r="DS898" s="96" t="e">
        <f t="shared" si="2358"/>
        <v>#NUM!</v>
      </c>
      <c r="DT898" s="66" t="e">
        <f t="shared" si="2359"/>
        <v>#NUM!</v>
      </c>
      <c r="DU898" s="66" t="e">
        <f t="shared" si="2360"/>
        <v>#NUM!</v>
      </c>
      <c r="FJ898" s="3">
        <f t="shared" si="2313"/>
        <v>7.4305555555555514E-2</v>
      </c>
    </row>
    <row r="899" spans="1:168">
      <c r="A899" s="604">
        <f t="shared" si="2421"/>
        <v>898</v>
      </c>
      <c r="B899" s="605">
        <f t="shared" si="2422"/>
        <v>50</v>
      </c>
      <c r="C899" s="606">
        <v>40950</v>
      </c>
      <c r="D899" s="607">
        <v>2</v>
      </c>
      <c r="E899" s="608" t="s">
        <v>1028</v>
      </c>
      <c r="F899" s="605">
        <v>4</v>
      </c>
      <c r="G899" s="609" t="s">
        <v>325</v>
      </c>
      <c r="H899" s="609" t="s">
        <v>1070</v>
      </c>
      <c r="I899" s="609" t="s">
        <v>1018</v>
      </c>
      <c r="J899" s="610">
        <v>0.65972222222222221</v>
      </c>
      <c r="K899" s="611">
        <v>3446.04</v>
      </c>
      <c r="L899" s="609" t="s">
        <v>1066</v>
      </c>
      <c r="M899" s="605">
        <v>59</v>
      </c>
      <c r="N899" s="605">
        <v>0</v>
      </c>
      <c r="O899" s="609"/>
      <c r="P899" s="610">
        <v>0.65972222222222221</v>
      </c>
      <c r="Q899" s="610">
        <v>0.65972222222222221</v>
      </c>
      <c r="R899" s="12">
        <f t="shared" si="2470"/>
        <v>0</v>
      </c>
      <c r="S899" s="13">
        <f t="shared" si="2471"/>
        <v>0</v>
      </c>
      <c r="T899" s="13">
        <f t="shared" si="2472"/>
        <v>0</v>
      </c>
      <c r="U899" s="610">
        <v>0.67013888888888884</v>
      </c>
      <c r="V899" s="12">
        <f t="shared" si="2295"/>
        <v>1.041666666666663E-2</v>
      </c>
      <c r="W899" s="13">
        <f t="shared" si="2296"/>
        <v>0</v>
      </c>
      <c r="X899" s="225">
        <f t="shared" si="2297"/>
        <v>15</v>
      </c>
      <c r="Y899" s="610">
        <v>0.68055555555555547</v>
      </c>
      <c r="Z899" s="12">
        <f t="shared" si="2072"/>
        <v>1.041666666666663E-2</v>
      </c>
      <c r="AA899" s="13">
        <f t="shared" si="2464"/>
        <v>0</v>
      </c>
      <c r="AB899" s="13">
        <f t="shared" si="2465"/>
        <v>15</v>
      </c>
      <c r="AC899" s="610">
        <v>0.69791666666666663</v>
      </c>
      <c r="AD899" s="12">
        <f t="shared" si="2473"/>
        <v>1.736111111111116E-2</v>
      </c>
      <c r="AE899" s="13">
        <f t="shared" si="2474"/>
        <v>0</v>
      </c>
      <c r="AF899" s="13">
        <f t="shared" si="2475"/>
        <v>25</v>
      </c>
      <c r="AG899" s="610">
        <v>0.70138888888888884</v>
      </c>
      <c r="AH899" s="610">
        <v>0.73611111111111116</v>
      </c>
      <c r="AI899" s="12">
        <f t="shared" si="2440"/>
        <v>3.4722222222222321E-2</v>
      </c>
      <c r="AJ899" s="225">
        <f t="shared" si="2441"/>
        <v>0</v>
      </c>
      <c r="AK899" s="225">
        <f t="shared" si="2442"/>
        <v>50</v>
      </c>
      <c r="AL899" s="610">
        <v>0.70138888888888884</v>
      </c>
      <c r="AM899" s="610">
        <v>0.73611111111111116</v>
      </c>
      <c r="AN899" s="12">
        <f t="shared" si="2476"/>
        <v>3.4722222222222321E-2</v>
      </c>
      <c r="AO899" s="13">
        <f t="shared" si="2477"/>
        <v>0</v>
      </c>
      <c r="AP899" s="13">
        <f t="shared" si="2478"/>
        <v>50</v>
      </c>
      <c r="AQ899" s="610">
        <v>0.85763888888888884</v>
      </c>
      <c r="AR899" s="12">
        <f t="shared" si="2387"/>
        <v>0.12152777777777768</v>
      </c>
      <c r="AS899" s="225">
        <f t="shared" si="2388"/>
        <v>2</v>
      </c>
      <c r="AT899" s="13">
        <f t="shared" si="2389"/>
        <v>55</v>
      </c>
      <c r="AU899" s="610">
        <v>0.85833333333333339</v>
      </c>
      <c r="AV899" s="226">
        <f t="shared" si="2390"/>
        <v>6.94444444444553E-4</v>
      </c>
      <c r="AW899" s="13">
        <f t="shared" si="2391"/>
        <v>0</v>
      </c>
      <c r="AX899" s="13">
        <f t="shared" si="2392"/>
        <v>1</v>
      </c>
      <c r="AY899" s="610">
        <v>1.0048611111111112</v>
      </c>
      <c r="AZ899" s="12">
        <f t="shared" si="2338"/>
        <v>0.14652777777777781</v>
      </c>
      <c r="BA899" s="225">
        <f t="shared" si="2339"/>
        <v>3</v>
      </c>
      <c r="BB899" s="225">
        <f t="shared" si="2340"/>
        <v>31</v>
      </c>
      <c r="BC899" s="610">
        <v>1.0048611111111112</v>
      </c>
      <c r="BD899" s="610">
        <v>1.0048611111111112</v>
      </c>
      <c r="BE899" s="12">
        <f t="shared" si="2479"/>
        <v>0</v>
      </c>
      <c r="BF899" s="13">
        <f t="shared" si="2480"/>
        <v>0</v>
      </c>
      <c r="BG899" s="13">
        <f t="shared" si="2481"/>
        <v>0</v>
      </c>
      <c r="BH899" s="610">
        <v>1.0048611111111112</v>
      </c>
      <c r="BI899" s="610">
        <v>1.0048611111111112</v>
      </c>
      <c r="BJ899" s="610"/>
      <c r="BK899" s="69">
        <f t="shared" si="2482"/>
        <v>0</v>
      </c>
      <c r="BL899" s="13">
        <f t="shared" si="2483"/>
        <v>0</v>
      </c>
      <c r="BM899" s="13">
        <f t="shared" si="2484"/>
        <v>0</v>
      </c>
      <c r="BN899" s="610">
        <v>1.0138888888888888</v>
      </c>
      <c r="BO899" s="12">
        <f t="shared" si="2425"/>
        <v>9.0277777777776347E-3</v>
      </c>
      <c r="BP899" s="225">
        <f t="shared" si="2426"/>
        <v>0</v>
      </c>
      <c r="BQ899" s="225">
        <f t="shared" si="2427"/>
        <v>13</v>
      </c>
      <c r="BR899" s="610">
        <v>1.0173611111111112</v>
      </c>
      <c r="BS899" s="12">
        <f t="shared" si="2168"/>
        <v>3.4722222222223209E-3</v>
      </c>
      <c r="BT899" s="225">
        <f t="shared" si="2169"/>
        <v>0</v>
      </c>
      <c r="BU899" s="225">
        <f t="shared" si="2170"/>
        <v>5</v>
      </c>
      <c r="BV899" s="610">
        <v>1.0173611111111112</v>
      </c>
      <c r="BW899" s="610">
        <v>1.0208333333333333</v>
      </c>
      <c r="BX899" s="12">
        <f t="shared" si="2240"/>
        <v>3.4722222222220989E-3</v>
      </c>
      <c r="BY899" s="13">
        <f t="shared" si="2241"/>
        <v>0</v>
      </c>
      <c r="BZ899" s="13">
        <f t="shared" si="2242"/>
        <v>5</v>
      </c>
      <c r="CA899" s="226">
        <f t="shared" si="2494"/>
        <v>0.36111111111111105</v>
      </c>
      <c r="CB899" s="13">
        <f t="shared" si="2495"/>
        <v>8</v>
      </c>
      <c r="CC899" s="13">
        <f t="shared" si="2496"/>
        <v>40</v>
      </c>
      <c r="CD899" s="12">
        <f t="shared" si="2347"/>
        <v>0.1513888888888888</v>
      </c>
      <c r="CE899" s="13">
        <f t="shared" si="2348"/>
        <v>3</v>
      </c>
      <c r="CF899" s="13">
        <f t="shared" si="2349"/>
        <v>38</v>
      </c>
      <c r="CG899" s="12">
        <f t="shared" si="2452"/>
        <v>3.4722222222222321E-2</v>
      </c>
      <c r="CH899" s="13">
        <f t="shared" si="2453"/>
        <v>0</v>
      </c>
      <c r="CI899" s="13">
        <f t="shared" si="2454"/>
        <v>50</v>
      </c>
      <c r="CJ899" s="12">
        <f t="shared" si="2335"/>
        <v>0.14652777777777781</v>
      </c>
      <c r="CK899" s="13">
        <f t="shared" si="2336"/>
        <v>3</v>
      </c>
      <c r="CL899" s="13">
        <f t="shared" si="2337"/>
        <v>31</v>
      </c>
      <c r="CM899" s="62"/>
      <c r="CN899" s="62"/>
      <c r="CO899" s="62"/>
      <c r="CP899" s="12">
        <f t="shared" si="2485"/>
        <v>5.6250000000000036E-2</v>
      </c>
      <c r="CQ899" s="13">
        <f t="shared" si="2486"/>
        <v>1</v>
      </c>
      <c r="CR899" s="13">
        <f t="shared" si="2487"/>
        <v>21</v>
      </c>
      <c r="CS899" s="610">
        <v>0</v>
      </c>
      <c r="CT899" s="13">
        <f t="shared" si="2488"/>
        <v>0</v>
      </c>
      <c r="CU899" s="13">
        <f t="shared" si="2489"/>
        <v>0</v>
      </c>
      <c r="CV899" s="610">
        <v>0</v>
      </c>
      <c r="CW899" s="13">
        <f t="shared" si="2490"/>
        <v>0</v>
      </c>
      <c r="CX899" s="13">
        <f t="shared" si="2491"/>
        <v>0</v>
      </c>
      <c r="CY899" s="610">
        <v>0</v>
      </c>
      <c r="CZ899" s="13">
        <f t="shared" si="2492"/>
        <v>0</v>
      </c>
      <c r="DA899" s="13">
        <f t="shared" si="2493"/>
        <v>0</v>
      </c>
      <c r="DB899" s="610">
        <v>0</v>
      </c>
      <c r="DC899" s="13">
        <f>HOUR(DB899)</f>
        <v>0</v>
      </c>
      <c r="DD899" s="13">
        <f>MINUTE(DB899)</f>
        <v>0</v>
      </c>
      <c r="DE899" s="610">
        <v>0</v>
      </c>
      <c r="DF899" s="13">
        <f t="shared" si="2497"/>
        <v>0</v>
      </c>
      <c r="DG899" s="13">
        <f t="shared" si="2498"/>
        <v>0</v>
      </c>
      <c r="DH899" s="610">
        <v>9.0277777777777776E-2</v>
      </c>
      <c r="DI899" s="13">
        <f t="shared" si="2423"/>
        <v>2</v>
      </c>
      <c r="DJ899" s="13">
        <f t="shared" si="2424"/>
        <v>10</v>
      </c>
      <c r="DK899" s="610">
        <v>0</v>
      </c>
      <c r="DL899" s="35">
        <f t="shared" si="2499"/>
        <v>0</v>
      </c>
      <c r="DM899" s="35">
        <f t="shared" si="2500"/>
        <v>0</v>
      </c>
      <c r="DN899" s="66">
        <f t="shared" si="2466"/>
        <v>3184923.4560000016</v>
      </c>
      <c r="DO899" s="74">
        <f t="shared" si="2467"/>
        <v>51108</v>
      </c>
      <c r="DP899" s="66">
        <f t="shared" si="2468"/>
        <v>58.407457627118646</v>
      </c>
      <c r="DQ899" s="63">
        <f t="shared" si="2469"/>
        <v>62.317513031228017</v>
      </c>
      <c r="DR899" s="66" t="e">
        <f t="shared" si="2357"/>
        <v>#NUM!</v>
      </c>
      <c r="DS899" s="96" t="e">
        <f t="shared" si="2358"/>
        <v>#NUM!</v>
      </c>
      <c r="DT899" s="66" t="e">
        <f t="shared" si="2359"/>
        <v>#NUM!</v>
      </c>
      <c r="DU899" s="66" t="e">
        <f t="shared" si="2360"/>
        <v>#NUM!</v>
      </c>
      <c r="FJ899" s="3">
        <f t="shared" si="2313"/>
        <v>0.17986111111111092</v>
      </c>
    </row>
    <row r="900" spans="1:168" ht="30">
      <c r="A900" s="604">
        <f t="shared" si="2421"/>
        <v>899</v>
      </c>
      <c r="B900" s="605">
        <f t="shared" si="2422"/>
        <v>51</v>
      </c>
      <c r="C900" s="606">
        <v>40950</v>
      </c>
      <c r="D900" s="607">
        <v>2</v>
      </c>
      <c r="E900" s="608" t="s">
        <v>1013</v>
      </c>
      <c r="F900" s="605">
        <v>3</v>
      </c>
      <c r="G900" s="609" t="s">
        <v>445</v>
      </c>
      <c r="H900" s="609" t="s">
        <v>1016</v>
      </c>
      <c r="I900" s="609" t="s">
        <v>896</v>
      </c>
      <c r="J900" s="610">
        <v>0.75</v>
      </c>
      <c r="K900" s="611">
        <v>3520.36</v>
      </c>
      <c r="L900" s="609" t="s">
        <v>1066</v>
      </c>
      <c r="M900" s="605">
        <v>59</v>
      </c>
      <c r="N900" s="605">
        <v>0</v>
      </c>
      <c r="O900" s="609"/>
      <c r="P900" s="610">
        <v>0.75</v>
      </c>
      <c r="Q900" s="610">
        <v>0.75</v>
      </c>
      <c r="R900" s="12">
        <f t="shared" si="2470"/>
        <v>0</v>
      </c>
      <c r="S900" s="13">
        <f t="shared" si="2471"/>
        <v>0</v>
      </c>
      <c r="T900" s="13">
        <f t="shared" si="2472"/>
        <v>0</v>
      </c>
      <c r="U900" s="610">
        <v>0.80208333333333337</v>
      </c>
      <c r="V900" s="12">
        <f t="shared" si="2295"/>
        <v>5.208333333333337E-2</v>
      </c>
      <c r="W900" s="13">
        <f t="shared" si="2296"/>
        <v>1</v>
      </c>
      <c r="X900" s="225">
        <f t="shared" si="2297"/>
        <v>15</v>
      </c>
      <c r="Y900" s="610">
        <v>0.8125</v>
      </c>
      <c r="Z900" s="12">
        <f t="shared" si="2072"/>
        <v>1.041666666666663E-2</v>
      </c>
      <c r="AA900" s="13">
        <f t="shared" si="2464"/>
        <v>0</v>
      </c>
      <c r="AB900" s="13">
        <f t="shared" si="2465"/>
        <v>15</v>
      </c>
      <c r="AC900" s="610">
        <v>0.90277777777777779</v>
      </c>
      <c r="AD900" s="12">
        <f t="shared" si="2473"/>
        <v>9.027777777777779E-2</v>
      </c>
      <c r="AE900" s="13">
        <f t="shared" si="2474"/>
        <v>2</v>
      </c>
      <c r="AF900" s="13">
        <f t="shared" si="2475"/>
        <v>10</v>
      </c>
      <c r="AG900" s="610">
        <v>0.90972222222222221</v>
      </c>
      <c r="AH900" s="610">
        <v>0.99305555555555547</v>
      </c>
      <c r="AI900" s="12">
        <f t="shared" si="2440"/>
        <v>8.3333333333333259E-2</v>
      </c>
      <c r="AJ900" s="225">
        <f t="shared" si="2441"/>
        <v>2</v>
      </c>
      <c r="AK900" s="225">
        <f t="shared" si="2442"/>
        <v>0</v>
      </c>
      <c r="AL900" s="610">
        <v>0.90972222222222221</v>
      </c>
      <c r="AM900" s="610">
        <v>0.99305555555555547</v>
      </c>
      <c r="AN900" s="12">
        <f t="shared" si="2476"/>
        <v>8.3333333333333259E-2</v>
      </c>
      <c r="AO900" s="13">
        <f t="shared" si="2477"/>
        <v>2</v>
      </c>
      <c r="AP900" s="13">
        <f t="shared" si="2478"/>
        <v>0</v>
      </c>
      <c r="AQ900" s="610">
        <v>1.0194444444444444</v>
      </c>
      <c r="AR900" s="12">
        <f t="shared" si="2387"/>
        <v>2.6388888888888906E-2</v>
      </c>
      <c r="AS900" s="225">
        <f t="shared" si="2388"/>
        <v>0</v>
      </c>
      <c r="AT900" s="13">
        <f t="shared" si="2389"/>
        <v>38</v>
      </c>
      <c r="AU900" s="610">
        <v>1.0340277777777778</v>
      </c>
      <c r="AV900" s="226">
        <f t="shared" si="2390"/>
        <v>1.4583333333333393E-2</v>
      </c>
      <c r="AW900" s="13">
        <f t="shared" si="2391"/>
        <v>0</v>
      </c>
      <c r="AX900" s="13">
        <f t="shared" si="2392"/>
        <v>21</v>
      </c>
      <c r="AY900" s="610">
        <v>1.1520833333333333</v>
      </c>
      <c r="AZ900" s="12">
        <f t="shared" si="2338"/>
        <v>0.11805555555555558</v>
      </c>
      <c r="BA900" s="225">
        <f t="shared" si="2339"/>
        <v>2</v>
      </c>
      <c r="BB900" s="225">
        <f t="shared" si="2340"/>
        <v>50</v>
      </c>
      <c r="BC900" s="610">
        <v>1.1520833333333333</v>
      </c>
      <c r="BD900" s="610">
        <v>1.1520833333333333</v>
      </c>
      <c r="BE900" s="12">
        <f t="shared" si="2479"/>
        <v>0</v>
      </c>
      <c r="BF900" s="13">
        <f t="shared" si="2480"/>
        <v>0</v>
      </c>
      <c r="BG900" s="13">
        <f t="shared" si="2481"/>
        <v>0</v>
      </c>
      <c r="BH900" s="610">
        <v>1.1520833333333333</v>
      </c>
      <c r="BI900" s="610">
        <v>1.1520833333333333</v>
      </c>
      <c r="BJ900" s="610"/>
      <c r="BK900" s="69">
        <f t="shared" si="2482"/>
        <v>0</v>
      </c>
      <c r="BL900" s="13">
        <f t="shared" si="2483"/>
        <v>0</v>
      </c>
      <c r="BM900" s="13">
        <f t="shared" si="2484"/>
        <v>0</v>
      </c>
      <c r="BN900" s="610">
        <v>1.1597222222222221</v>
      </c>
      <c r="BO900" s="12">
        <f t="shared" si="2425"/>
        <v>7.6388888888887507E-3</v>
      </c>
      <c r="BP900" s="225">
        <f t="shared" si="2426"/>
        <v>0</v>
      </c>
      <c r="BQ900" s="225">
        <f t="shared" si="2427"/>
        <v>11</v>
      </c>
      <c r="BR900" s="610">
        <v>1.1631944444444444</v>
      </c>
      <c r="BS900" s="12">
        <f t="shared" si="2168"/>
        <v>3.4722222222223209E-3</v>
      </c>
      <c r="BT900" s="225">
        <f t="shared" si="2169"/>
        <v>0</v>
      </c>
      <c r="BU900" s="225">
        <f t="shared" si="2170"/>
        <v>5</v>
      </c>
      <c r="BV900" s="610">
        <v>1.1631944444444444</v>
      </c>
      <c r="BW900" s="610">
        <v>1.1666666666666667</v>
      </c>
      <c r="BX900" s="12">
        <f t="shared" ref="BX900:BX939" si="2501">BW900-BV900</f>
        <v>3.4722222222223209E-3</v>
      </c>
      <c r="BY900" s="13">
        <f t="shared" ref="BY900:BY939" si="2502">HOUR(BX900)</f>
        <v>0</v>
      </c>
      <c r="BZ900" s="13">
        <f t="shared" ref="BZ900:BZ939" si="2503">MINUTE(BX900)</f>
        <v>5</v>
      </c>
      <c r="CA900" s="226">
        <f t="shared" si="2494"/>
        <v>0.41666666666666674</v>
      </c>
      <c r="CB900" s="13">
        <f t="shared" si="2495"/>
        <v>10</v>
      </c>
      <c r="CC900" s="13">
        <f t="shared" si="2496"/>
        <v>0</v>
      </c>
      <c r="CD900" s="12">
        <f t="shared" si="2347"/>
        <v>0.12777777777777777</v>
      </c>
      <c r="CE900" s="13">
        <f t="shared" si="2348"/>
        <v>3</v>
      </c>
      <c r="CF900" s="13">
        <f t="shared" si="2349"/>
        <v>4</v>
      </c>
      <c r="CG900" s="12">
        <f t="shared" si="2452"/>
        <v>8.3333333333333259E-2</v>
      </c>
      <c r="CH900" s="13">
        <f t="shared" si="2453"/>
        <v>2</v>
      </c>
      <c r="CI900" s="13">
        <f t="shared" si="2454"/>
        <v>0</v>
      </c>
      <c r="CJ900" s="12">
        <f t="shared" si="2335"/>
        <v>0.11805555555555558</v>
      </c>
      <c r="CK900" s="13">
        <f t="shared" si="2336"/>
        <v>2</v>
      </c>
      <c r="CL900" s="13">
        <f t="shared" si="2337"/>
        <v>50</v>
      </c>
      <c r="CM900" s="62"/>
      <c r="CN900" s="62"/>
      <c r="CO900" s="62"/>
      <c r="CP900" s="12">
        <f t="shared" si="2485"/>
        <v>0.11805555555555558</v>
      </c>
      <c r="CQ900" s="13">
        <f t="shared" si="2486"/>
        <v>2</v>
      </c>
      <c r="CR900" s="13">
        <f t="shared" si="2487"/>
        <v>50</v>
      </c>
      <c r="CS900" s="610">
        <v>0</v>
      </c>
      <c r="CT900" s="13">
        <f t="shared" si="2488"/>
        <v>0</v>
      </c>
      <c r="CU900" s="13">
        <f t="shared" si="2489"/>
        <v>0</v>
      </c>
      <c r="CV900" s="610">
        <v>0</v>
      </c>
      <c r="CW900" s="13">
        <f t="shared" si="2490"/>
        <v>0</v>
      </c>
      <c r="CX900" s="13">
        <f t="shared" si="2491"/>
        <v>0</v>
      </c>
      <c r="CY900" s="610">
        <v>0</v>
      </c>
      <c r="CZ900" s="13">
        <f t="shared" si="2492"/>
        <v>0</v>
      </c>
      <c r="DA900" s="13">
        <f t="shared" si="2493"/>
        <v>0</v>
      </c>
      <c r="DB900" s="610">
        <v>0</v>
      </c>
      <c r="DC900" s="13">
        <f>HOUR(DB900)</f>
        <v>0</v>
      </c>
      <c r="DD900" s="13">
        <f>MINUTE(DB900)</f>
        <v>0</v>
      </c>
      <c r="DE900" s="610">
        <v>0</v>
      </c>
      <c r="DF900" s="13">
        <f t="shared" si="2497"/>
        <v>0</v>
      </c>
      <c r="DG900" s="13">
        <f t="shared" si="2498"/>
        <v>0</v>
      </c>
      <c r="DH900" s="610">
        <v>0</v>
      </c>
      <c r="DI900" s="13">
        <f t="shared" ref="DI900:DI906" si="2504">HOUR(DH900)</f>
        <v>0</v>
      </c>
      <c r="DJ900" s="13">
        <f t="shared" ref="DJ900:DJ906" si="2505">MINUTE(DH900)</f>
        <v>0</v>
      </c>
      <c r="DK900" s="610">
        <v>8.3333333333333332E-3</v>
      </c>
      <c r="DL900" s="35">
        <f t="shared" si="2499"/>
        <v>0</v>
      </c>
      <c r="DM900" s="35">
        <f t="shared" si="2500"/>
        <v>12</v>
      </c>
      <c r="DN900" s="66">
        <f t="shared" si="2466"/>
        <v>3188443.8160000015</v>
      </c>
      <c r="DO900" s="74">
        <f t="shared" si="2467"/>
        <v>51167</v>
      </c>
      <c r="DP900" s="66">
        <f t="shared" si="2468"/>
        <v>59.667118644067799</v>
      </c>
      <c r="DQ900" s="63">
        <f t="shared" si="2469"/>
        <v>62.314456896046309</v>
      </c>
      <c r="DR900" s="66" t="e">
        <f t="shared" si="2357"/>
        <v>#NUM!</v>
      </c>
      <c r="DS900" s="96" t="e">
        <f t="shared" si="2358"/>
        <v>#NUM!</v>
      </c>
      <c r="DT900" s="66" t="e">
        <f t="shared" si="2359"/>
        <v>#NUM!</v>
      </c>
      <c r="DU900" s="66" t="e">
        <f t="shared" si="2360"/>
        <v>#NUM!</v>
      </c>
      <c r="FJ900" s="3">
        <f t="shared" si="2313"/>
        <v>0.2152777777777779</v>
      </c>
    </row>
    <row r="901" spans="1:168">
      <c r="A901" s="604">
        <f t="shared" si="2421"/>
        <v>900</v>
      </c>
      <c r="B901" s="605">
        <f t="shared" si="2422"/>
        <v>52</v>
      </c>
      <c r="C901" s="606">
        <v>40951</v>
      </c>
      <c r="D901" s="607">
        <v>2</v>
      </c>
      <c r="E901" s="608" t="s">
        <v>1012</v>
      </c>
      <c r="F901" s="605">
        <v>18</v>
      </c>
      <c r="G901" s="609" t="s">
        <v>38</v>
      </c>
      <c r="H901" s="609" t="s">
        <v>305</v>
      </c>
      <c r="I901" s="609" t="s">
        <v>1075</v>
      </c>
      <c r="J901" s="610">
        <v>0.125</v>
      </c>
      <c r="K901" s="611">
        <v>3685.23</v>
      </c>
      <c r="L901" s="609" t="s">
        <v>33</v>
      </c>
      <c r="M901" s="605">
        <v>58</v>
      </c>
      <c r="N901" s="605">
        <v>1</v>
      </c>
      <c r="O901" s="609"/>
      <c r="P901" s="610">
        <v>0.125</v>
      </c>
      <c r="Q901" s="610">
        <v>0.125</v>
      </c>
      <c r="R901" s="12">
        <f t="shared" si="2470"/>
        <v>0</v>
      </c>
      <c r="S901" s="13">
        <f t="shared" si="2471"/>
        <v>0</v>
      </c>
      <c r="T901" s="13">
        <f t="shared" si="2472"/>
        <v>0</v>
      </c>
      <c r="U901" s="610">
        <v>0.12847222222222224</v>
      </c>
      <c r="V901" s="12">
        <f t="shared" si="2295"/>
        <v>3.4722222222222376E-3</v>
      </c>
      <c r="W901" s="13">
        <f t="shared" si="2296"/>
        <v>0</v>
      </c>
      <c r="X901" s="225">
        <f t="shared" si="2297"/>
        <v>5</v>
      </c>
      <c r="Y901" s="610">
        <v>0.14583333333333334</v>
      </c>
      <c r="Z901" s="12">
        <f t="shared" si="2072"/>
        <v>1.7361111111111105E-2</v>
      </c>
      <c r="AA901" s="13">
        <f t="shared" si="2464"/>
        <v>0</v>
      </c>
      <c r="AB901" s="13">
        <f t="shared" si="2465"/>
        <v>25</v>
      </c>
      <c r="AC901" s="610">
        <v>0.17708333333333334</v>
      </c>
      <c r="AD901" s="12">
        <f t="shared" si="2473"/>
        <v>3.125E-2</v>
      </c>
      <c r="AE901" s="13">
        <f t="shared" si="2474"/>
        <v>0</v>
      </c>
      <c r="AF901" s="13">
        <f t="shared" si="2475"/>
        <v>45</v>
      </c>
      <c r="AG901" s="610">
        <v>0.18055555555555555</v>
      </c>
      <c r="AH901" s="610">
        <v>0.21527777777777779</v>
      </c>
      <c r="AI901" s="12">
        <f t="shared" si="2440"/>
        <v>3.4722222222222238E-2</v>
      </c>
      <c r="AJ901" s="225">
        <f t="shared" si="2441"/>
        <v>0</v>
      </c>
      <c r="AK901" s="225">
        <f t="shared" si="2442"/>
        <v>50</v>
      </c>
      <c r="AL901" s="610">
        <v>0.18055555555555555</v>
      </c>
      <c r="AM901" s="610">
        <v>0.21527777777777779</v>
      </c>
      <c r="AN901" s="12">
        <f t="shared" si="2476"/>
        <v>3.4722222222222238E-2</v>
      </c>
      <c r="AO901" s="13">
        <f t="shared" si="2477"/>
        <v>0</v>
      </c>
      <c r="AP901" s="13">
        <f t="shared" si="2478"/>
        <v>50</v>
      </c>
      <c r="AQ901" s="610">
        <v>0.21736111111111112</v>
      </c>
      <c r="AR901" s="12">
        <f>AQ901-AH901</f>
        <v>2.0833333333333259E-3</v>
      </c>
      <c r="AS901" s="225">
        <f>HOUR(AR901)</f>
        <v>0</v>
      </c>
      <c r="AT901" s="13">
        <f>MINUTE(AR901)</f>
        <v>3</v>
      </c>
      <c r="AU901" s="610">
        <v>0.21805555555555556</v>
      </c>
      <c r="AV901" s="226">
        <f>AU901-AQ901</f>
        <v>6.9444444444444198E-4</v>
      </c>
      <c r="AW901" s="13">
        <f>HOUR(AV901)</f>
        <v>0</v>
      </c>
      <c r="AX901" s="13">
        <f>MINUTE(AV901)</f>
        <v>1</v>
      </c>
      <c r="AY901" s="610">
        <v>0.2673611111111111</v>
      </c>
      <c r="AZ901" s="12">
        <f t="shared" si="2338"/>
        <v>4.9305555555555547E-2</v>
      </c>
      <c r="BA901" s="225">
        <f t="shared" si="2339"/>
        <v>1</v>
      </c>
      <c r="BB901" s="225">
        <f t="shared" si="2340"/>
        <v>11</v>
      </c>
      <c r="BC901" s="610">
        <v>0.2673611111111111</v>
      </c>
      <c r="BD901" s="610">
        <v>0.2673611111111111</v>
      </c>
      <c r="BE901" s="12">
        <f t="shared" si="2479"/>
        <v>0</v>
      </c>
      <c r="BF901" s="13">
        <f t="shared" si="2480"/>
        <v>0</v>
      </c>
      <c r="BG901" s="13">
        <f t="shared" si="2481"/>
        <v>0</v>
      </c>
      <c r="BH901" s="610">
        <v>0.2673611111111111</v>
      </c>
      <c r="BI901" s="610">
        <v>0.2673611111111111</v>
      </c>
      <c r="BJ901" s="610"/>
      <c r="BK901" s="69">
        <f t="shared" si="2482"/>
        <v>0</v>
      </c>
      <c r="BL901" s="13">
        <f t="shared" si="2483"/>
        <v>0</v>
      </c>
      <c r="BM901" s="13">
        <f t="shared" si="2484"/>
        <v>0</v>
      </c>
      <c r="BN901" s="610">
        <v>0.27430555555555552</v>
      </c>
      <c r="BO901" s="12">
        <f t="shared" si="2425"/>
        <v>6.9444444444444198E-3</v>
      </c>
      <c r="BP901" s="225">
        <f t="shared" si="2426"/>
        <v>0</v>
      </c>
      <c r="BQ901" s="225">
        <f t="shared" si="2427"/>
        <v>10</v>
      </c>
      <c r="BR901" s="610">
        <v>0.27777777777777779</v>
      </c>
      <c r="BS901" s="12">
        <f t="shared" si="2168"/>
        <v>3.4722222222222654E-3</v>
      </c>
      <c r="BT901" s="225">
        <f t="shared" si="2169"/>
        <v>0</v>
      </c>
      <c r="BU901" s="225">
        <f t="shared" si="2170"/>
        <v>5</v>
      </c>
      <c r="BV901" s="610">
        <v>0.27777777777777779</v>
      </c>
      <c r="BW901" s="610">
        <v>0.28472222222222221</v>
      </c>
      <c r="BX901" s="12">
        <f t="shared" si="2501"/>
        <v>6.9444444444444198E-3</v>
      </c>
      <c r="BY901" s="13">
        <f t="shared" si="2502"/>
        <v>0</v>
      </c>
      <c r="BZ901" s="13">
        <f t="shared" si="2503"/>
        <v>10</v>
      </c>
      <c r="CA901" s="226">
        <f t="shared" si="2494"/>
        <v>0.15972222222222221</v>
      </c>
      <c r="CB901" s="13">
        <f t="shared" si="2495"/>
        <v>3</v>
      </c>
      <c r="CC901" s="13">
        <f t="shared" si="2496"/>
        <v>50</v>
      </c>
      <c r="CD901" s="12">
        <f t="shared" si="2347"/>
        <v>4.3750000000000011E-2</v>
      </c>
      <c r="CE901" s="13">
        <f t="shared" si="2348"/>
        <v>1</v>
      </c>
      <c r="CF901" s="13">
        <f t="shared" si="2349"/>
        <v>3</v>
      </c>
      <c r="CG901" s="12">
        <f t="shared" si="2452"/>
        <v>3.4722222222222238E-2</v>
      </c>
      <c r="CH901" s="13">
        <f t="shared" si="2453"/>
        <v>0</v>
      </c>
      <c r="CI901" s="13">
        <f t="shared" si="2454"/>
        <v>50</v>
      </c>
      <c r="CJ901" s="12">
        <f t="shared" si="2335"/>
        <v>4.9305555555555547E-2</v>
      </c>
      <c r="CK901" s="13">
        <f t="shared" si="2336"/>
        <v>1</v>
      </c>
      <c r="CL901" s="13">
        <f t="shared" si="2337"/>
        <v>11</v>
      </c>
      <c r="CM901" s="62"/>
      <c r="CN901" s="62"/>
      <c r="CO901" s="62"/>
      <c r="CP901" s="12">
        <f t="shared" si="2485"/>
        <v>4.9305555555555547E-2</v>
      </c>
      <c r="CQ901" s="13">
        <f t="shared" si="2486"/>
        <v>1</v>
      </c>
      <c r="CR901" s="13">
        <f t="shared" si="2487"/>
        <v>11</v>
      </c>
      <c r="CS901" s="610">
        <v>0</v>
      </c>
      <c r="CT901" s="13">
        <f t="shared" si="2488"/>
        <v>0</v>
      </c>
      <c r="CU901" s="13">
        <f t="shared" si="2489"/>
        <v>0</v>
      </c>
      <c r="CV901" s="610">
        <v>0</v>
      </c>
      <c r="CW901" s="13">
        <f t="shared" si="2490"/>
        <v>0</v>
      </c>
      <c r="CX901" s="13">
        <f t="shared" si="2491"/>
        <v>0</v>
      </c>
      <c r="CY901" s="610">
        <v>0</v>
      </c>
      <c r="CZ901" s="13">
        <f t="shared" si="2492"/>
        <v>0</v>
      </c>
      <c r="DA901" s="13">
        <f t="shared" si="2493"/>
        <v>0</v>
      </c>
      <c r="DB901" s="610">
        <v>0</v>
      </c>
      <c r="DC901" s="13">
        <f t="shared" ref="DC901:DC916" si="2506">HOUR(DB901)</f>
        <v>0</v>
      </c>
      <c r="DD901" s="13">
        <f t="shared" ref="DD901:DD916" si="2507">MINUTE(DB901)</f>
        <v>0</v>
      </c>
      <c r="DE901" s="610">
        <f xml:space="preserve"> DE900</f>
        <v>0</v>
      </c>
      <c r="DF901" s="13">
        <f t="shared" si="2497"/>
        <v>0</v>
      </c>
      <c r="DG901" s="13">
        <f t="shared" si="2498"/>
        <v>0</v>
      </c>
      <c r="DH901" s="610">
        <v>0</v>
      </c>
      <c r="DI901" s="13">
        <f t="shared" si="2504"/>
        <v>0</v>
      </c>
      <c r="DJ901" s="13">
        <f t="shared" si="2505"/>
        <v>0</v>
      </c>
      <c r="DK901" s="610">
        <v>0</v>
      </c>
      <c r="DL901" s="35">
        <f t="shared" si="2499"/>
        <v>0</v>
      </c>
      <c r="DM901" s="35">
        <f t="shared" si="2500"/>
        <v>0</v>
      </c>
      <c r="DN901" s="66">
        <f t="shared" si="2466"/>
        <v>3192129.0460000015</v>
      </c>
      <c r="DO901" s="74">
        <f t="shared" si="2467"/>
        <v>51225</v>
      </c>
      <c r="DP901" s="66">
        <f t="shared" ref="DP901:DP964" si="2508" xml:space="preserve"> K901/M901</f>
        <v>63.538448275862066</v>
      </c>
      <c r="DQ901" s="63">
        <f t="shared" ref="DQ901:DQ964" si="2509">DN901/DO901</f>
        <v>62.315842772083975</v>
      </c>
      <c r="DR901" s="66" t="e">
        <f t="shared" si="2357"/>
        <v>#NUM!</v>
      </c>
      <c r="DS901" s="96" t="e">
        <f t="shared" si="2358"/>
        <v>#NUM!</v>
      </c>
      <c r="DT901" s="66" t="e">
        <f t="shared" si="2359"/>
        <v>#NUM!</v>
      </c>
      <c r="DU901" s="66" t="e">
        <f t="shared" si="2360"/>
        <v>#NUM!</v>
      </c>
      <c r="FJ901" s="3">
        <f t="shared" si="2313"/>
        <v>7.5694444444444425E-2</v>
      </c>
      <c r="FK901" s="3">
        <f>AC901-J901</f>
        <v>5.2083333333333343E-2</v>
      </c>
      <c r="FL901" s="3">
        <f>AQ901-AM901</f>
        <v>2.0833333333333259E-3</v>
      </c>
    </row>
    <row r="902" spans="1:168">
      <c r="A902" s="604">
        <f t="shared" si="2421"/>
        <v>901</v>
      </c>
      <c r="B902" s="605">
        <f t="shared" si="2422"/>
        <v>53</v>
      </c>
      <c r="C902" s="606">
        <v>40951</v>
      </c>
      <c r="D902" s="607">
        <v>2</v>
      </c>
      <c r="E902" s="608" t="s">
        <v>1014</v>
      </c>
      <c r="F902" s="605">
        <v>6</v>
      </c>
      <c r="G902" s="609" t="s">
        <v>1029</v>
      </c>
      <c r="H902" s="609" t="s">
        <v>413</v>
      </c>
      <c r="I902" s="609" t="s">
        <v>934</v>
      </c>
      <c r="J902" s="610">
        <v>0.625</v>
      </c>
      <c r="K902" s="611">
        <v>3614.47</v>
      </c>
      <c r="L902" s="609" t="s">
        <v>33</v>
      </c>
      <c r="M902" s="605">
        <v>59</v>
      </c>
      <c r="N902" s="605">
        <v>0</v>
      </c>
      <c r="O902" s="609"/>
      <c r="P902" s="610">
        <v>0.625</v>
      </c>
      <c r="Q902" s="610">
        <v>0.625</v>
      </c>
      <c r="R902" s="12">
        <f t="shared" si="2470"/>
        <v>0</v>
      </c>
      <c r="S902" s="13">
        <f t="shared" si="2471"/>
        <v>0</v>
      </c>
      <c r="T902" s="13">
        <f t="shared" si="2472"/>
        <v>0</v>
      </c>
      <c r="U902" s="610">
        <v>0.62847222222222221</v>
      </c>
      <c r="V902" s="12">
        <f t="shared" si="2295"/>
        <v>3.4722222222222099E-3</v>
      </c>
      <c r="W902" s="13">
        <f t="shared" si="2296"/>
        <v>0</v>
      </c>
      <c r="X902" s="225">
        <f t="shared" si="2297"/>
        <v>5</v>
      </c>
      <c r="Y902" s="610">
        <v>0.63888888888888895</v>
      </c>
      <c r="Z902" s="12">
        <f t="shared" si="2072"/>
        <v>1.0416666666666741E-2</v>
      </c>
      <c r="AA902" s="13">
        <f t="shared" si="2464"/>
        <v>0</v>
      </c>
      <c r="AB902" s="13">
        <f t="shared" si="2465"/>
        <v>15</v>
      </c>
      <c r="AC902" s="610">
        <v>0.65625</v>
      </c>
      <c r="AD902" s="12">
        <f t="shared" si="2473"/>
        <v>1.7361111111111049E-2</v>
      </c>
      <c r="AE902" s="13">
        <f t="shared" si="2474"/>
        <v>0</v>
      </c>
      <c r="AF902" s="13">
        <f t="shared" si="2475"/>
        <v>25</v>
      </c>
      <c r="AG902" s="610">
        <v>0.65972222222222221</v>
      </c>
      <c r="AH902" s="610">
        <v>0.69097222222222221</v>
      </c>
      <c r="AI902" s="12">
        <f t="shared" si="2440"/>
        <v>3.125E-2</v>
      </c>
      <c r="AJ902" s="225">
        <f t="shared" si="2441"/>
        <v>0</v>
      </c>
      <c r="AK902" s="225">
        <f t="shared" si="2442"/>
        <v>45</v>
      </c>
      <c r="AL902" s="610">
        <v>0.65972222222222221</v>
      </c>
      <c r="AM902" s="610">
        <v>0.69097222222222221</v>
      </c>
      <c r="AN902" s="12">
        <f t="shared" si="2476"/>
        <v>3.125E-2</v>
      </c>
      <c r="AO902" s="13">
        <f t="shared" si="2477"/>
        <v>0</v>
      </c>
      <c r="AP902" s="13">
        <f t="shared" si="2478"/>
        <v>45</v>
      </c>
      <c r="AQ902" s="610">
        <v>0.67291666666666661</v>
      </c>
      <c r="AR902" s="12">
        <f>AQ902-AH902</f>
        <v>-1.8055555555555602E-2</v>
      </c>
      <c r="AS902" s="225" t="e">
        <f>HOUR(AR902)</f>
        <v>#NUM!</v>
      </c>
      <c r="AT902" s="13" t="e">
        <f>MINUTE(AR902)</f>
        <v>#NUM!</v>
      </c>
      <c r="AU902" s="610">
        <v>0.67291666666666661</v>
      </c>
      <c r="AV902" s="226">
        <f>AU902-AQ902</f>
        <v>0</v>
      </c>
      <c r="AW902" s="13">
        <f>HOUR(AV902)</f>
        <v>0</v>
      </c>
      <c r="AX902" s="13">
        <f>MINUTE(AV902)</f>
        <v>0</v>
      </c>
      <c r="AY902" s="610">
        <v>0.75347222222222221</v>
      </c>
      <c r="AZ902" s="12">
        <f t="shared" si="2338"/>
        <v>8.0555555555555602E-2</v>
      </c>
      <c r="BA902" s="225">
        <f t="shared" si="2339"/>
        <v>1</v>
      </c>
      <c r="BB902" s="225">
        <f t="shared" si="2340"/>
        <v>56</v>
      </c>
      <c r="BC902" s="610">
        <v>0.75347222222222221</v>
      </c>
      <c r="BD902" s="610">
        <v>0.75347222222222221</v>
      </c>
      <c r="BE902" s="12">
        <f t="shared" si="2479"/>
        <v>0</v>
      </c>
      <c r="BF902" s="13">
        <f t="shared" si="2480"/>
        <v>0</v>
      </c>
      <c r="BG902" s="13">
        <f t="shared" si="2481"/>
        <v>0</v>
      </c>
      <c r="BH902" s="610">
        <v>0.75347222222222221</v>
      </c>
      <c r="BI902" s="610">
        <v>0.75347222222222221</v>
      </c>
      <c r="BJ902" s="610"/>
      <c r="BK902" s="69">
        <f t="shared" si="2482"/>
        <v>0</v>
      </c>
      <c r="BL902" s="13">
        <f t="shared" si="2483"/>
        <v>0</v>
      </c>
      <c r="BM902" s="13">
        <f t="shared" si="2484"/>
        <v>0</v>
      </c>
      <c r="BN902" s="610">
        <v>0.76041666666666663</v>
      </c>
      <c r="BO902" s="12">
        <f t="shared" si="2425"/>
        <v>6.9444444444444198E-3</v>
      </c>
      <c r="BP902" s="225">
        <f t="shared" si="2426"/>
        <v>0</v>
      </c>
      <c r="BQ902" s="225">
        <f t="shared" si="2427"/>
        <v>10</v>
      </c>
      <c r="BR902" s="610">
        <v>0.76388888888888884</v>
      </c>
      <c r="BS902" s="12">
        <f t="shared" si="2168"/>
        <v>3.4722222222222099E-3</v>
      </c>
      <c r="BT902" s="225">
        <f t="shared" si="2169"/>
        <v>0</v>
      </c>
      <c r="BU902" s="225">
        <f t="shared" si="2170"/>
        <v>5</v>
      </c>
      <c r="BV902" s="610">
        <v>0.76388888888888884</v>
      </c>
      <c r="BW902" s="610">
        <v>0.77083333333333337</v>
      </c>
      <c r="BX902" s="12">
        <f t="shared" si="2501"/>
        <v>6.9444444444445308E-3</v>
      </c>
      <c r="BY902" s="13">
        <f t="shared" si="2502"/>
        <v>0</v>
      </c>
      <c r="BZ902" s="13">
        <f t="shared" si="2503"/>
        <v>10</v>
      </c>
      <c r="CA902" s="226">
        <f t="shared" si="2494"/>
        <v>0.14583333333333337</v>
      </c>
      <c r="CB902" s="13">
        <f t="shared" si="2495"/>
        <v>3</v>
      </c>
      <c r="CC902" s="13">
        <f t="shared" si="2496"/>
        <v>30</v>
      </c>
      <c r="CD902" s="12">
        <f t="shared" si="2347"/>
        <v>9.7222222222220767E-3</v>
      </c>
      <c r="CE902" s="13">
        <f t="shared" si="2348"/>
        <v>0</v>
      </c>
      <c r="CF902" s="13">
        <f t="shared" si="2349"/>
        <v>14</v>
      </c>
      <c r="CG902" s="12">
        <f t="shared" si="2452"/>
        <v>3.125E-2</v>
      </c>
      <c r="CH902" s="13">
        <f t="shared" si="2453"/>
        <v>0</v>
      </c>
      <c r="CI902" s="13">
        <f t="shared" si="2454"/>
        <v>45</v>
      </c>
      <c r="CJ902" s="12">
        <f t="shared" si="2335"/>
        <v>8.0555555555555602E-2</v>
      </c>
      <c r="CK902" s="13">
        <f t="shared" si="2336"/>
        <v>1</v>
      </c>
      <c r="CL902" s="13">
        <f t="shared" si="2337"/>
        <v>56</v>
      </c>
      <c r="CM902" s="62"/>
      <c r="CN902" s="62"/>
      <c r="CO902" s="62"/>
      <c r="CP902" s="12">
        <f t="shared" si="2485"/>
        <v>5.6944444444444492E-2</v>
      </c>
      <c r="CQ902" s="13">
        <f t="shared" si="2486"/>
        <v>1</v>
      </c>
      <c r="CR902" s="13">
        <f t="shared" si="2487"/>
        <v>22</v>
      </c>
      <c r="CS902" s="610">
        <v>0</v>
      </c>
      <c r="CT902" s="13">
        <f t="shared" si="2488"/>
        <v>0</v>
      </c>
      <c r="CU902" s="13">
        <f t="shared" si="2489"/>
        <v>0</v>
      </c>
      <c r="CV902" s="610">
        <f>'[1]RAKE LOADING'!$D$25</f>
        <v>1.3888888888888888E-2</v>
      </c>
      <c r="CW902" s="13">
        <f t="shared" si="2490"/>
        <v>0</v>
      </c>
      <c r="CX902" s="13">
        <f t="shared" si="2491"/>
        <v>20</v>
      </c>
      <c r="CY902" s="610">
        <v>0</v>
      </c>
      <c r="CZ902" s="13">
        <f t="shared" si="2492"/>
        <v>0</v>
      </c>
      <c r="DA902" s="13">
        <f t="shared" si="2493"/>
        <v>0</v>
      </c>
      <c r="DB902" s="610">
        <v>0</v>
      </c>
      <c r="DC902" s="13">
        <f t="shared" si="2506"/>
        <v>0</v>
      </c>
      <c r="DD902" s="13">
        <f t="shared" si="2507"/>
        <v>0</v>
      </c>
      <c r="DE902" s="610">
        <f xml:space="preserve"> DE901</f>
        <v>0</v>
      </c>
      <c r="DF902" s="13">
        <f t="shared" si="2497"/>
        <v>0</v>
      </c>
      <c r="DG902" s="13">
        <f t="shared" si="2498"/>
        <v>0</v>
      </c>
      <c r="DH902" s="610">
        <v>9.7222222222222224E-3</v>
      </c>
      <c r="DI902" s="13">
        <f t="shared" si="2504"/>
        <v>0</v>
      </c>
      <c r="DJ902" s="13">
        <f t="shared" si="2505"/>
        <v>14</v>
      </c>
      <c r="DK902" s="610">
        <v>0</v>
      </c>
      <c r="DL902" s="35">
        <f t="shared" si="2499"/>
        <v>0</v>
      </c>
      <c r="DM902" s="35">
        <f t="shared" si="2500"/>
        <v>0</v>
      </c>
      <c r="DN902" s="66">
        <f t="shared" si="2466"/>
        <v>3195743.5160000017</v>
      </c>
      <c r="DO902" s="74">
        <f t="shared" si="2467"/>
        <v>51284</v>
      </c>
      <c r="DP902" s="66">
        <f t="shared" si="2508"/>
        <v>61.262203389830503</v>
      </c>
      <c r="DQ902" s="63">
        <f t="shared" si="2509"/>
        <v>62.314630606037007</v>
      </c>
      <c r="DR902" s="66" t="e">
        <f t="shared" si="2357"/>
        <v>#NUM!</v>
      </c>
      <c r="DS902" s="96" t="e">
        <f t="shared" si="2358"/>
        <v>#NUM!</v>
      </c>
      <c r="DT902" s="66" t="e">
        <f t="shared" si="2359"/>
        <v>#NUM!</v>
      </c>
      <c r="DU902" s="66" t="e">
        <f t="shared" si="2360"/>
        <v>#NUM!</v>
      </c>
      <c r="FJ902" s="3">
        <f t="shared" si="2313"/>
        <v>3.4027777777777768E-2</v>
      </c>
      <c r="FK902" s="3">
        <f>AC902-J902</f>
        <v>3.125E-2</v>
      </c>
      <c r="FL902" s="3">
        <f>AQ902-AM902</f>
        <v>-1.8055555555555602E-2</v>
      </c>
    </row>
    <row r="903" spans="1:168">
      <c r="A903" s="604">
        <f t="shared" si="2421"/>
        <v>902</v>
      </c>
      <c r="B903" s="605">
        <f t="shared" si="2422"/>
        <v>54</v>
      </c>
      <c r="C903" s="606">
        <v>40951</v>
      </c>
      <c r="D903" s="607">
        <v>2</v>
      </c>
      <c r="E903" s="608" t="s">
        <v>1012</v>
      </c>
      <c r="F903" s="605">
        <v>19</v>
      </c>
      <c r="G903" s="609" t="s">
        <v>38</v>
      </c>
      <c r="H903" s="609" t="s">
        <v>305</v>
      </c>
      <c r="I903" s="609" t="s">
        <v>1061</v>
      </c>
      <c r="J903" s="610">
        <v>0.64583333333333337</v>
      </c>
      <c r="K903" s="611">
        <v>3783.82</v>
      </c>
      <c r="L903" s="609" t="s">
        <v>1066</v>
      </c>
      <c r="M903" s="605">
        <v>57</v>
      </c>
      <c r="N903" s="605">
        <v>1</v>
      </c>
      <c r="O903" s="609"/>
      <c r="P903" s="610">
        <v>0.64583333333333337</v>
      </c>
      <c r="Q903" s="610">
        <v>0.64583333333333337</v>
      </c>
      <c r="R903" s="12">
        <f t="shared" si="2470"/>
        <v>0</v>
      </c>
      <c r="S903" s="13">
        <f t="shared" si="2471"/>
        <v>0</v>
      </c>
      <c r="T903" s="13">
        <f t="shared" si="2472"/>
        <v>0</v>
      </c>
      <c r="U903" s="610">
        <v>0.64930555555555558</v>
      </c>
      <c r="V903" s="12">
        <f t="shared" si="2295"/>
        <v>3.4722222222222099E-3</v>
      </c>
      <c r="W903" s="13">
        <f t="shared" si="2296"/>
        <v>0</v>
      </c>
      <c r="X903" s="225">
        <f t="shared" si="2297"/>
        <v>5</v>
      </c>
      <c r="Y903" s="610">
        <v>0.65625</v>
      </c>
      <c r="Z903" s="12">
        <f t="shared" si="2072"/>
        <v>6.9444444444444198E-3</v>
      </c>
      <c r="AA903" s="13">
        <f t="shared" si="2464"/>
        <v>0</v>
      </c>
      <c r="AB903" s="13">
        <f t="shared" si="2465"/>
        <v>10</v>
      </c>
      <c r="AC903" s="610">
        <v>0.69097222222222221</v>
      </c>
      <c r="AD903" s="12">
        <f t="shared" si="2473"/>
        <v>3.472222222222221E-2</v>
      </c>
      <c r="AE903" s="13">
        <f t="shared" si="2474"/>
        <v>0</v>
      </c>
      <c r="AF903" s="13">
        <f t="shared" si="2475"/>
        <v>50</v>
      </c>
      <c r="AG903" s="610">
        <v>0.69444444444444453</v>
      </c>
      <c r="AH903" s="610">
        <v>0.76388888888888884</v>
      </c>
      <c r="AI903" s="12">
        <f t="shared" si="2440"/>
        <v>6.9444444444444309E-2</v>
      </c>
      <c r="AJ903" s="225">
        <f t="shared" si="2441"/>
        <v>1</v>
      </c>
      <c r="AK903" s="225">
        <f t="shared" si="2442"/>
        <v>40</v>
      </c>
      <c r="AL903" s="610">
        <v>0.69444444444444453</v>
      </c>
      <c r="AM903" s="610">
        <v>0.76388888888888884</v>
      </c>
      <c r="AN903" s="12">
        <f t="shared" si="2476"/>
        <v>6.9444444444444309E-2</v>
      </c>
      <c r="AO903" s="13">
        <f t="shared" si="2477"/>
        <v>1</v>
      </c>
      <c r="AP903" s="13">
        <f t="shared" si="2478"/>
        <v>40</v>
      </c>
      <c r="AQ903" s="610">
        <v>0.75694444444444453</v>
      </c>
      <c r="AR903" s="12">
        <f>AQ903-AH903</f>
        <v>-6.9444444444443088E-3</v>
      </c>
      <c r="AS903" s="225" t="e">
        <f>HOUR(AR903)</f>
        <v>#NUM!</v>
      </c>
      <c r="AT903" s="13" t="e">
        <f>MINUTE(AR903)</f>
        <v>#NUM!</v>
      </c>
      <c r="AU903" s="610">
        <v>0.75902777777777775</v>
      </c>
      <c r="AV903" s="226">
        <f>AU903-AQ903</f>
        <v>2.0833333333332149E-3</v>
      </c>
      <c r="AW903" s="13">
        <f>HOUR(AV903)</f>
        <v>0</v>
      </c>
      <c r="AX903" s="13">
        <f>MINUTE(AV903)</f>
        <v>3</v>
      </c>
      <c r="AY903" s="610">
        <v>0.85763888888888884</v>
      </c>
      <c r="AZ903" s="12">
        <f t="shared" si="2338"/>
        <v>9.8611111111111094E-2</v>
      </c>
      <c r="BA903" s="225">
        <f t="shared" si="2339"/>
        <v>2</v>
      </c>
      <c r="BB903" s="225">
        <f t="shared" si="2340"/>
        <v>22</v>
      </c>
      <c r="BC903" s="610">
        <v>0.85763888888888884</v>
      </c>
      <c r="BD903" s="610">
        <v>0.85763888888888884</v>
      </c>
      <c r="BE903" s="12">
        <f t="shared" si="2479"/>
        <v>0</v>
      </c>
      <c r="BF903" s="13">
        <f t="shared" si="2480"/>
        <v>0</v>
      </c>
      <c r="BG903" s="13">
        <f t="shared" si="2481"/>
        <v>0</v>
      </c>
      <c r="BH903" s="610">
        <v>0.85763888888888884</v>
      </c>
      <c r="BI903" s="610">
        <v>0.85763888888888884</v>
      </c>
      <c r="BJ903" s="610"/>
      <c r="BK903" s="69">
        <f t="shared" si="2482"/>
        <v>0</v>
      </c>
      <c r="BL903" s="13">
        <f t="shared" si="2483"/>
        <v>0</v>
      </c>
      <c r="BM903" s="13">
        <f t="shared" si="2484"/>
        <v>0</v>
      </c>
      <c r="BN903" s="610">
        <v>0.86458333333333337</v>
      </c>
      <c r="BO903" s="12">
        <f t="shared" si="2425"/>
        <v>6.9444444444445308E-3</v>
      </c>
      <c r="BP903" s="225">
        <f t="shared" si="2426"/>
        <v>0</v>
      </c>
      <c r="BQ903" s="225">
        <f t="shared" si="2427"/>
        <v>10</v>
      </c>
      <c r="BR903" s="610">
        <v>0.86805555555555547</v>
      </c>
      <c r="BS903" s="12">
        <f t="shared" si="2168"/>
        <v>3.4722222222220989E-3</v>
      </c>
      <c r="BT903" s="225">
        <f t="shared" si="2169"/>
        <v>0</v>
      </c>
      <c r="BU903" s="225">
        <f t="shared" si="2170"/>
        <v>5</v>
      </c>
      <c r="BV903" s="610">
        <v>0.86805555555555547</v>
      </c>
      <c r="BW903" s="610">
        <v>0.875</v>
      </c>
      <c r="BX903" s="12">
        <f t="shared" si="2501"/>
        <v>6.9444444444445308E-3</v>
      </c>
      <c r="BY903" s="13">
        <f t="shared" si="2502"/>
        <v>0</v>
      </c>
      <c r="BZ903" s="13">
        <f t="shared" si="2503"/>
        <v>10</v>
      </c>
      <c r="CA903" s="226">
        <f t="shared" si="2494"/>
        <v>0.22916666666666663</v>
      </c>
      <c r="CB903" s="13">
        <f t="shared" si="2495"/>
        <v>5</v>
      </c>
      <c r="CC903" s="13">
        <f t="shared" si="2496"/>
        <v>30</v>
      </c>
      <c r="CD903" s="12">
        <f t="shared" si="2347"/>
        <v>3.8194444444444531E-2</v>
      </c>
      <c r="CE903" s="13">
        <f t="shared" si="2348"/>
        <v>0</v>
      </c>
      <c r="CF903" s="13">
        <f t="shared" si="2349"/>
        <v>55</v>
      </c>
      <c r="CG903" s="12">
        <f t="shared" si="2452"/>
        <v>6.9444444444444309E-2</v>
      </c>
      <c r="CH903" s="13">
        <f t="shared" si="2453"/>
        <v>1</v>
      </c>
      <c r="CI903" s="13">
        <f t="shared" si="2454"/>
        <v>40</v>
      </c>
      <c r="CJ903" s="12">
        <f t="shared" si="2335"/>
        <v>9.8611111111111094E-2</v>
      </c>
      <c r="CK903" s="13">
        <f t="shared" si="2336"/>
        <v>2</v>
      </c>
      <c r="CL903" s="13">
        <f t="shared" si="2337"/>
        <v>22</v>
      </c>
      <c r="CM903" s="62"/>
      <c r="CN903" s="62"/>
      <c r="CO903" s="62"/>
      <c r="CP903" s="12">
        <f t="shared" si="2485"/>
        <v>6.8749999999999978E-2</v>
      </c>
      <c r="CQ903" s="13">
        <f t="shared" si="2486"/>
        <v>1</v>
      </c>
      <c r="CR903" s="13">
        <f t="shared" si="2487"/>
        <v>39</v>
      </c>
      <c r="CS903" s="610">
        <v>0</v>
      </c>
      <c r="CT903" s="13">
        <f t="shared" si="2488"/>
        <v>0</v>
      </c>
      <c r="CU903" s="13">
        <f t="shared" si="2489"/>
        <v>0</v>
      </c>
      <c r="CV903" s="610">
        <f>'[1]RAKE LOADING'!$D$29</f>
        <v>9.0277777777777787E-3</v>
      </c>
      <c r="CW903" s="13">
        <f t="shared" si="2490"/>
        <v>0</v>
      </c>
      <c r="CX903" s="13">
        <f t="shared" si="2491"/>
        <v>13</v>
      </c>
      <c r="CY903" s="610">
        <v>0</v>
      </c>
      <c r="CZ903" s="13">
        <f t="shared" si="2492"/>
        <v>0</v>
      </c>
      <c r="DA903" s="13">
        <f t="shared" si="2493"/>
        <v>0</v>
      </c>
      <c r="DB903" s="610">
        <v>0</v>
      </c>
      <c r="DC903" s="13">
        <f t="shared" si="2506"/>
        <v>0</v>
      </c>
      <c r="DD903" s="13">
        <f t="shared" si="2507"/>
        <v>0</v>
      </c>
      <c r="DE903" s="610">
        <f xml:space="preserve"> DE902</f>
        <v>0</v>
      </c>
      <c r="DF903" s="13">
        <f t="shared" si="2497"/>
        <v>0</v>
      </c>
      <c r="DG903" s="13">
        <f t="shared" si="2498"/>
        <v>0</v>
      </c>
      <c r="DH903" s="610">
        <v>2.0833333333333332E-2</v>
      </c>
      <c r="DI903" s="13">
        <f t="shared" si="2504"/>
        <v>0</v>
      </c>
      <c r="DJ903" s="13">
        <f t="shared" si="2505"/>
        <v>30</v>
      </c>
      <c r="DK903" s="610">
        <v>0</v>
      </c>
      <c r="DL903" s="35">
        <f t="shared" si="2499"/>
        <v>0</v>
      </c>
      <c r="DM903" s="35">
        <f t="shared" si="2500"/>
        <v>0</v>
      </c>
      <c r="DN903" s="66">
        <f t="shared" si="2466"/>
        <v>3199527.3360000015</v>
      </c>
      <c r="DO903" s="74">
        <f t="shared" si="2467"/>
        <v>51341</v>
      </c>
      <c r="DP903" s="66">
        <f t="shared" si="2508"/>
        <v>66.382807017543868</v>
      </c>
      <c r="DQ903" s="63">
        <f t="shared" si="2509"/>
        <v>62.319147192302481</v>
      </c>
      <c r="DR903" s="66" t="e">
        <f t="shared" si="2357"/>
        <v>#NUM!</v>
      </c>
      <c r="DS903" s="96" t="e">
        <f t="shared" si="2358"/>
        <v>#NUM!</v>
      </c>
      <c r="DT903" s="66" t="e">
        <f t="shared" si="2359"/>
        <v>#NUM!</v>
      </c>
      <c r="DU903" s="66" t="e">
        <f t="shared" si="2360"/>
        <v>#NUM!</v>
      </c>
      <c r="FJ903" s="3">
        <f t="shared" si="2313"/>
        <v>6.1111111111111227E-2</v>
      </c>
    </row>
    <row r="904" spans="1:168" ht="30">
      <c r="A904" s="604">
        <f t="shared" si="2421"/>
        <v>903</v>
      </c>
      <c r="B904" s="605">
        <f t="shared" si="2422"/>
        <v>55</v>
      </c>
      <c r="C904" s="606">
        <v>40951</v>
      </c>
      <c r="D904" s="607">
        <v>2</v>
      </c>
      <c r="E904" s="608" t="s">
        <v>1006</v>
      </c>
      <c r="F904" s="605">
        <v>4</v>
      </c>
      <c r="G904" s="609" t="s">
        <v>445</v>
      </c>
      <c r="H904" s="609" t="s">
        <v>1074</v>
      </c>
      <c r="I904" s="609" t="s">
        <v>896</v>
      </c>
      <c r="J904" s="610">
        <v>0.85416666666666663</v>
      </c>
      <c r="K904" s="611">
        <v>3577.11</v>
      </c>
      <c r="L904" s="609" t="s">
        <v>1066</v>
      </c>
      <c r="M904" s="605">
        <v>59</v>
      </c>
      <c r="N904" s="605">
        <v>0</v>
      </c>
      <c r="O904" s="609"/>
      <c r="P904" s="610">
        <v>0.85416666666666663</v>
      </c>
      <c r="Q904" s="610">
        <v>0.85416666666666663</v>
      </c>
      <c r="R904" s="12">
        <f t="shared" si="2470"/>
        <v>0</v>
      </c>
      <c r="S904" s="13">
        <f t="shared" si="2471"/>
        <v>0</v>
      </c>
      <c r="T904" s="13">
        <f t="shared" si="2472"/>
        <v>0</v>
      </c>
      <c r="U904" s="610">
        <v>0.85763888888888884</v>
      </c>
      <c r="V904" s="12">
        <f t="shared" si="2295"/>
        <v>3.4722222222222099E-3</v>
      </c>
      <c r="W904" s="13">
        <f t="shared" si="2296"/>
        <v>0</v>
      </c>
      <c r="X904" s="225">
        <f t="shared" si="2297"/>
        <v>5</v>
      </c>
      <c r="Y904" s="610">
        <v>0.86805555555555547</v>
      </c>
      <c r="Z904" s="12">
        <f t="shared" si="2072"/>
        <v>1.041666666666663E-2</v>
      </c>
      <c r="AA904" s="13">
        <f t="shared" si="2464"/>
        <v>0</v>
      </c>
      <c r="AB904" s="13">
        <f t="shared" si="2465"/>
        <v>15</v>
      </c>
      <c r="AC904" s="610">
        <v>0.89583333333333337</v>
      </c>
      <c r="AD904" s="12">
        <f t="shared" si="2473"/>
        <v>2.7777777777777901E-2</v>
      </c>
      <c r="AE904" s="13">
        <f t="shared" si="2474"/>
        <v>0</v>
      </c>
      <c r="AF904" s="13">
        <f t="shared" si="2475"/>
        <v>40</v>
      </c>
      <c r="AG904" s="610">
        <v>0.89930555555555547</v>
      </c>
      <c r="AH904" s="610">
        <v>0.92013888888888884</v>
      </c>
      <c r="AI904" s="12">
        <f t="shared" si="2440"/>
        <v>2.083333333333337E-2</v>
      </c>
      <c r="AJ904" s="225">
        <f t="shared" si="2441"/>
        <v>0</v>
      </c>
      <c r="AK904" s="225">
        <f t="shared" si="2442"/>
        <v>30</v>
      </c>
      <c r="AL904" s="610">
        <v>0.89930555555555547</v>
      </c>
      <c r="AM904" s="610">
        <v>0.92013888888888884</v>
      </c>
      <c r="AN904" s="12">
        <f t="shared" si="2476"/>
        <v>2.083333333333337E-2</v>
      </c>
      <c r="AO904" s="13">
        <f t="shared" si="2477"/>
        <v>0</v>
      </c>
      <c r="AP904" s="13">
        <f t="shared" si="2478"/>
        <v>30</v>
      </c>
      <c r="AQ904" s="610">
        <v>0.92361111111111116</v>
      </c>
      <c r="AR904" s="12">
        <f>AQ904-AH904</f>
        <v>3.4722222222223209E-3</v>
      </c>
      <c r="AS904" s="225">
        <f>HOUR(AR904)</f>
        <v>0</v>
      </c>
      <c r="AT904" s="13">
        <f>MINUTE(AR904)</f>
        <v>5</v>
      </c>
      <c r="AU904" s="610">
        <v>0.92499999999999993</v>
      </c>
      <c r="AV904" s="226">
        <f>AU904-AQ904</f>
        <v>1.3888888888887729E-3</v>
      </c>
      <c r="AW904" s="13">
        <f>HOUR(AV904)</f>
        <v>0</v>
      </c>
      <c r="AX904" s="13">
        <f>MINUTE(AV904)</f>
        <v>2</v>
      </c>
      <c r="AY904" s="610">
        <v>1.0687499999999999</v>
      </c>
      <c r="AZ904" s="12">
        <f t="shared" si="2338"/>
        <v>0.14374999999999993</v>
      </c>
      <c r="BA904" s="225">
        <f t="shared" si="2339"/>
        <v>3</v>
      </c>
      <c r="BB904" s="225">
        <f t="shared" si="2340"/>
        <v>27</v>
      </c>
      <c r="BC904" s="610">
        <v>1.0687499999999999</v>
      </c>
      <c r="BD904" s="610">
        <v>1.0687499999999999</v>
      </c>
      <c r="BE904" s="12">
        <f t="shared" si="2479"/>
        <v>0</v>
      </c>
      <c r="BF904" s="13">
        <f t="shared" si="2480"/>
        <v>0</v>
      </c>
      <c r="BG904" s="13">
        <f t="shared" si="2481"/>
        <v>0</v>
      </c>
      <c r="BH904" s="610">
        <v>1.0687499999999999</v>
      </c>
      <c r="BI904" s="610">
        <v>1.0687499999999999</v>
      </c>
      <c r="BJ904" s="610"/>
      <c r="BK904" s="69">
        <f t="shared" si="2482"/>
        <v>0</v>
      </c>
      <c r="BL904" s="13">
        <f t="shared" si="2483"/>
        <v>0</v>
      </c>
      <c r="BM904" s="13">
        <f t="shared" si="2484"/>
        <v>0</v>
      </c>
      <c r="BN904" s="610">
        <v>1.0763888888888888</v>
      </c>
      <c r="BO904" s="12">
        <f t="shared" si="2425"/>
        <v>7.6388888888889728E-3</v>
      </c>
      <c r="BP904" s="225">
        <f t="shared" si="2426"/>
        <v>0</v>
      </c>
      <c r="BQ904" s="225">
        <f t="shared" si="2427"/>
        <v>11</v>
      </c>
      <c r="BR904" s="610">
        <v>1.0798611111111112</v>
      </c>
      <c r="BS904" s="12">
        <f t="shared" si="2168"/>
        <v>3.4722222222223209E-3</v>
      </c>
      <c r="BT904" s="225">
        <f t="shared" si="2169"/>
        <v>0</v>
      </c>
      <c r="BU904" s="225">
        <f t="shared" si="2170"/>
        <v>5</v>
      </c>
      <c r="BV904" s="610">
        <v>1.0798611111111112</v>
      </c>
      <c r="BW904" s="610">
        <v>1.0833333333333333</v>
      </c>
      <c r="BX904" s="12">
        <f t="shared" si="2501"/>
        <v>3.4722222222220989E-3</v>
      </c>
      <c r="BY904" s="13">
        <f t="shared" si="2502"/>
        <v>0</v>
      </c>
      <c r="BZ904" s="13">
        <f t="shared" si="2503"/>
        <v>5</v>
      </c>
      <c r="CA904" s="226">
        <f t="shared" si="2494"/>
        <v>0.22916666666666663</v>
      </c>
      <c r="CB904" s="13">
        <f t="shared" si="2495"/>
        <v>5</v>
      </c>
      <c r="CC904" s="13">
        <f t="shared" si="2496"/>
        <v>30</v>
      </c>
      <c r="CD904" s="12">
        <f t="shared" si="2347"/>
        <v>4.2361111111111516E-2</v>
      </c>
      <c r="CE904" s="13">
        <f t="shared" si="2348"/>
        <v>1</v>
      </c>
      <c r="CF904" s="13">
        <f t="shared" si="2349"/>
        <v>1</v>
      </c>
      <c r="CG904" s="12">
        <f t="shared" si="2452"/>
        <v>2.083333333333337E-2</v>
      </c>
      <c r="CH904" s="13">
        <f t="shared" si="2453"/>
        <v>0</v>
      </c>
      <c r="CI904" s="13">
        <f t="shared" si="2454"/>
        <v>30</v>
      </c>
      <c r="CJ904" s="12">
        <f t="shared" si="2335"/>
        <v>0.14374999999999993</v>
      </c>
      <c r="CK904" s="13">
        <f t="shared" si="2336"/>
        <v>3</v>
      </c>
      <c r="CL904" s="13">
        <f t="shared" si="2337"/>
        <v>27</v>
      </c>
      <c r="CM904" s="62"/>
      <c r="CN904" s="62"/>
      <c r="CO904" s="62"/>
      <c r="CP904" s="12">
        <f t="shared" si="2485"/>
        <v>4.4444444444444384E-2</v>
      </c>
      <c r="CQ904" s="13">
        <f t="shared" si="2486"/>
        <v>1</v>
      </c>
      <c r="CR904" s="13">
        <f t="shared" si="2487"/>
        <v>4</v>
      </c>
      <c r="CS904" s="610">
        <v>0</v>
      </c>
      <c r="CT904" s="13">
        <f t="shared" si="2488"/>
        <v>0</v>
      </c>
      <c r="CU904" s="13">
        <f t="shared" si="2489"/>
        <v>0</v>
      </c>
      <c r="CV904" s="610">
        <f>'[1]RAKE LOADING'!$D$37</f>
        <v>6.9444444444444441E-3</v>
      </c>
      <c r="CW904" s="13">
        <f t="shared" si="2490"/>
        <v>0</v>
      </c>
      <c r="CX904" s="13">
        <f t="shared" si="2491"/>
        <v>10</v>
      </c>
      <c r="CY904" s="610">
        <v>0</v>
      </c>
      <c r="CZ904" s="13">
        <f t="shared" si="2492"/>
        <v>0</v>
      </c>
      <c r="DA904" s="13">
        <f t="shared" si="2493"/>
        <v>0</v>
      </c>
      <c r="DB904" s="610">
        <v>0</v>
      </c>
      <c r="DC904" s="13">
        <f t="shared" si="2506"/>
        <v>0</v>
      </c>
      <c r="DD904" s="13">
        <f t="shared" si="2507"/>
        <v>0</v>
      </c>
      <c r="DE904" s="610">
        <f xml:space="preserve"> '[1]RAKE LOADING'!$D$39</f>
        <v>8.3333333333333332E-3</v>
      </c>
      <c r="DF904" s="13">
        <f t="shared" si="2497"/>
        <v>0</v>
      </c>
      <c r="DG904" s="13">
        <f t="shared" si="2498"/>
        <v>12</v>
      </c>
      <c r="DH904" s="610">
        <v>8.4027777777777771E-2</v>
      </c>
      <c r="DI904" s="13">
        <f t="shared" si="2504"/>
        <v>2</v>
      </c>
      <c r="DJ904" s="13">
        <f t="shared" si="2505"/>
        <v>1</v>
      </c>
      <c r="DK904" s="610">
        <v>0</v>
      </c>
      <c r="DL904" s="35">
        <f t="shared" si="2499"/>
        <v>0</v>
      </c>
      <c r="DM904" s="35">
        <f t="shared" si="2500"/>
        <v>0</v>
      </c>
      <c r="DN904" s="66">
        <f t="shared" si="2466"/>
        <v>3203104.4460000014</v>
      </c>
      <c r="DO904" s="74">
        <f t="shared" si="2467"/>
        <v>51400</v>
      </c>
      <c r="DP904" s="66">
        <f t="shared" si="2508"/>
        <v>60.628983050847459</v>
      </c>
      <c r="DQ904" s="63">
        <f t="shared" si="2509"/>
        <v>62.317207120622598</v>
      </c>
      <c r="DR904" s="66" t="e">
        <f t="shared" si="2357"/>
        <v>#NUM!</v>
      </c>
      <c r="DS904" s="96" t="e">
        <f t="shared" si="2358"/>
        <v>#NUM!</v>
      </c>
      <c r="DT904" s="66" t="e">
        <f t="shared" si="2359"/>
        <v>#NUM!</v>
      </c>
      <c r="DU904" s="66" t="e">
        <f t="shared" si="2360"/>
        <v>#NUM!</v>
      </c>
      <c r="FJ904" s="3">
        <f t="shared" si="2313"/>
        <v>6.4583333333333326E-2</v>
      </c>
    </row>
    <row r="905" spans="1:168">
      <c r="A905" s="604">
        <f t="shared" si="2421"/>
        <v>904</v>
      </c>
      <c r="B905" s="605">
        <f t="shared" si="2422"/>
        <v>56</v>
      </c>
      <c r="C905" s="606">
        <v>40951</v>
      </c>
      <c r="D905" s="607">
        <v>2</v>
      </c>
      <c r="E905" s="608" t="s">
        <v>1012</v>
      </c>
      <c r="F905" s="605">
        <v>20</v>
      </c>
      <c r="G905" s="609" t="s">
        <v>38</v>
      </c>
      <c r="H905" s="609" t="s">
        <v>337</v>
      </c>
      <c r="I905" s="609" t="s">
        <v>644</v>
      </c>
      <c r="J905" s="610">
        <v>0.96875</v>
      </c>
      <c r="K905" s="611">
        <v>2531.13</v>
      </c>
      <c r="L905" s="609" t="s">
        <v>33</v>
      </c>
      <c r="M905" s="605">
        <v>43</v>
      </c>
      <c r="N905" s="605">
        <v>0</v>
      </c>
      <c r="O905" s="609"/>
      <c r="P905" s="610">
        <v>0.96875</v>
      </c>
      <c r="Q905" s="610">
        <v>0.96875</v>
      </c>
      <c r="R905" s="12">
        <f t="shared" si="2470"/>
        <v>0</v>
      </c>
      <c r="S905" s="13">
        <f t="shared" si="2471"/>
        <v>0</v>
      </c>
      <c r="T905" s="13">
        <f t="shared" si="2472"/>
        <v>0</v>
      </c>
      <c r="U905" s="610">
        <v>0.97222222222222221</v>
      </c>
      <c r="V905" s="12">
        <f t="shared" si="2295"/>
        <v>3.4722222222222099E-3</v>
      </c>
      <c r="W905" s="13">
        <f t="shared" si="2296"/>
        <v>0</v>
      </c>
      <c r="X905" s="225">
        <f t="shared" si="2297"/>
        <v>5</v>
      </c>
      <c r="Y905" s="610">
        <v>0.98263888888888884</v>
      </c>
      <c r="Z905" s="12">
        <f t="shared" si="2072"/>
        <v>1.041666666666663E-2</v>
      </c>
      <c r="AA905" s="13">
        <f t="shared" si="2464"/>
        <v>0</v>
      </c>
      <c r="AB905" s="13">
        <f t="shared" si="2465"/>
        <v>15</v>
      </c>
      <c r="AC905" s="610">
        <v>0.99652777777777779</v>
      </c>
      <c r="AD905" s="12">
        <f t="shared" si="2473"/>
        <v>1.3888888888888951E-2</v>
      </c>
      <c r="AE905" s="13">
        <f t="shared" si="2474"/>
        <v>0</v>
      </c>
      <c r="AF905" s="13">
        <f t="shared" si="2475"/>
        <v>20</v>
      </c>
      <c r="AG905" s="610">
        <v>1</v>
      </c>
      <c r="AH905" s="610">
        <v>1.0173611111111112</v>
      </c>
      <c r="AI905" s="12">
        <f t="shared" si="2440"/>
        <v>1.736111111111116E-2</v>
      </c>
      <c r="AJ905" s="225">
        <f t="shared" si="2441"/>
        <v>0</v>
      </c>
      <c r="AK905" s="225">
        <f t="shared" si="2442"/>
        <v>25</v>
      </c>
      <c r="AL905" s="610">
        <v>1</v>
      </c>
      <c r="AM905" s="610">
        <v>1.0173611111111112</v>
      </c>
      <c r="AN905" s="12">
        <f t="shared" si="2476"/>
        <v>1.736111111111116E-2</v>
      </c>
      <c r="AO905" s="13">
        <f t="shared" si="2477"/>
        <v>0</v>
      </c>
      <c r="AP905" s="13">
        <f t="shared" si="2478"/>
        <v>25</v>
      </c>
      <c r="AQ905" s="610">
        <v>1.1194444444444445</v>
      </c>
      <c r="AR905" s="12">
        <f>AQ905-AH905</f>
        <v>0.1020833333333333</v>
      </c>
      <c r="AS905" s="225">
        <f>HOUR(AR905)</f>
        <v>2</v>
      </c>
      <c r="AT905" s="13">
        <f>MINUTE(AR905)</f>
        <v>27</v>
      </c>
      <c r="AU905" s="610">
        <v>1.1201388888888888</v>
      </c>
      <c r="AV905" s="226">
        <f>AU905-AQ905</f>
        <v>6.9444444444433095E-4</v>
      </c>
      <c r="AW905" s="13">
        <f>HOUR(AV905)</f>
        <v>0</v>
      </c>
      <c r="AX905" s="13">
        <f>MINUTE(AV905)</f>
        <v>1</v>
      </c>
      <c r="AY905" s="610">
        <v>1.179861111111111</v>
      </c>
      <c r="AZ905" s="12">
        <f t="shared" si="2338"/>
        <v>5.9722222222222232E-2</v>
      </c>
      <c r="BA905" s="225">
        <f t="shared" si="2339"/>
        <v>1</v>
      </c>
      <c r="BB905" s="225">
        <f t="shared" si="2340"/>
        <v>26</v>
      </c>
      <c r="BC905" s="610">
        <v>1.179861111111111</v>
      </c>
      <c r="BD905" s="610">
        <v>1.179861111111111</v>
      </c>
      <c r="BE905" s="12">
        <f t="shared" si="2479"/>
        <v>0</v>
      </c>
      <c r="BF905" s="13">
        <f t="shared" si="2480"/>
        <v>0</v>
      </c>
      <c r="BG905" s="13">
        <f t="shared" si="2481"/>
        <v>0</v>
      </c>
      <c r="BH905" s="610">
        <v>1.179861111111111</v>
      </c>
      <c r="BI905" s="610">
        <v>1.179861111111111</v>
      </c>
      <c r="BJ905" s="610"/>
      <c r="BK905" s="69">
        <f t="shared" si="2482"/>
        <v>0</v>
      </c>
      <c r="BL905" s="13">
        <f t="shared" si="2483"/>
        <v>0</v>
      </c>
      <c r="BM905" s="13">
        <f t="shared" si="2484"/>
        <v>0</v>
      </c>
      <c r="BN905" s="610">
        <v>1.1875</v>
      </c>
      <c r="BO905" s="12">
        <f t="shared" si="2425"/>
        <v>7.6388888888889728E-3</v>
      </c>
      <c r="BP905" s="225">
        <f t="shared" si="2426"/>
        <v>0</v>
      </c>
      <c r="BQ905" s="225">
        <f t="shared" si="2427"/>
        <v>11</v>
      </c>
      <c r="BR905" s="610">
        <v>1.1909722222222221</v>
      </c>
      <c r="BS905" s="12">
        <f t="shared" si="2168"/>
        <v>3.4722222222220989E-3</v>
      </c>
      <c r="BT905" s="225">
        <f t="shared" si="2169"/>
        <v>0</v>
      </c>
      <c r="BU905" s="225">
        <f t="shared" si="2170"/>
        <v>5</v>
      </c>
      <c r="BV905" s="610">
        <v>1.1909722222222221</v>
      </c>
      <c r="BW905" s="610">
        <v>1.1944444444444444</v>
      </c>
      <c r="BX905" s="12">
        <f t="shared" si="2501"/>
        <v>3.4722222222223209E-3</v>
      </c>
      <c r="BY905" s="13">
        <f t="shared" si="2502"/>
        <v>0</v>
      </c>
      <c r="BZ905" s="13">
        <f t="shared" si="2503"/>
        <v>5</v>
      </c>
      <c r="CA905" s="226">
        <f t="shared" si="2494"/>
        <v>0.22569444444444442</v>
      </c>
      <c r="CB905" s="13">
        <f t="shared" si="2495"/>
        <v>5</v>
      </c>
      <c r="CC905" s="13">
        <f t="shared" si="2496"/>
        <v>25</v>
      </c>
      <c r="CD905" s="12">
        <f t="shared" si="2347"/>
        <v>0.12708333333333333</v>
      </c>
      <c r="CE905" s="13">
        <f t="shared" si="2348"/>
        <v>3</v>
      </c>
      <c r="CF905" s="13">
        <f t="shared" si="2349"/>
        <v>3</v>
      </c>
      <c r="CG905" s="12">
        <f t="shared" si="2452"/>
        <v>1.736111111111116E-2</v>
      </c>
      <c r="CH905" s="13">
        <f t="shared" si="2453"/>
        <v>0</v>
      </c>
      <c r="CI905" s="13">
        <f t="shared" si="2454"/>
        <v>25</v>
      </c>
      <c r="CJ905" s="12">
        <f t="shared" si="2335"/>
        <v>5.9722222222222232E-2</v>
      </c>
      <c r="CK905" s="13">
        <f t="shared" si="2336"/>
        <v>1</v>
      </c>
      <c r="CL905" s="13">
        <f t="shared" si="2337"/>
        <v>26</v>
      </c>
      <c r="CM905" s="62"/>
      <c r="CN905" s="62"/>
      <c r="CO905" s="62"/>
      <c r="CP905" s="12">
        <f t="shared" si="2485"/>
        <v>3.4722222222222238E-2</v>
      </c>
      <c r="CQ905" s="13">
        <f t="shared" si="2486"/>
        <v>0</v>
      </c>
      <c r="CR905" s="13">
        <f t="shared" si="2487"/>
        <v>50</v>
      </c>
      <c r="CS905" s="610">
        <v>0</v>
      </c>
      <c r="CT905" s="13">
        <f t="shared" si="2488"/>
        <v>0</v>
      </c>
      <c r="CU905" s="13">
        <f t="shared" si="2489"/>
        <v>0</v>
      </c>
      <c r="CV905" s="610">
        <v>0</v>
      </c>
      <c r="CW905" s="13">
        <f t="shared" si="2490"/>
        <v>0</v>
      </c>
      <c r="CX905" s="13">
        <f t="shared" si="2491"/>
        <v>0</v>
      </c>
      <c r="CY905" s="610">
        <v>0</v>
      </c>
      <c r="CZ905" s="13">
        <f t="shared" si="2492"/>
        <v>0</v>
      </c>
      <c r="DA905" s="13">
        <f t="shared" si="2493"/>
        <v>0</v>
      </c>
      <c r="DB905" s="610">
        <v>0</v>
      </c>
      <c r="DC905" s="13">
        <f t="shared" si="2506"/>
        <v>0</v>
      </c>
      <c r="DD905" s="13">
        <f t="shared" si="2507"/>
        <v>0</v>
      </c>
      <c r="DE905" s="610">
        <f>DE903</f>
        <v>0</v>
      </c>
      <c r="DF905" s="13">
        <f t="shared" si="2497"/>
        <v>0</v>
      </c>
      <c r="DG905" s="13">
        <f t="shared" si="2498"/>
        <v>0</v>
      </c>
      <c r="DH905" s="610">
        <v>2.4999999999999998E-2</v>
      </c>
      <c r="DI905" s="13">
        <f t="shared" si="2504"/>
        <v>0</v>
      </c>
      <c r="DJ905" s="13">
        <f t="shared" si="2505"/>
        <v>36</v>
      </c>
      <c r="DK905" s="610">
        <v>0</v>
      </c>
      <c r="DL905" s="35">
        <f t="shared" si="2499"/>
        <v>0</v>
      </c>
      <c r="DM905" s="35">
        <f t="shared" si="2500"/>
        <v>0</v>
      </c>
      <c r="DN905" s="66">
        <f t="shared" si="2466"/>
        <v>3205635.5760000013</v>
      </c>
      <c r="DO905" s="74">
        <f t="shared" si="2467"/>
        <v>51443</v>
      </c>
      <c r="DP905" s="66">
        <f t="shared" si="2508"/>
        <v>58.863488372093023</v>
      </c>
      <c r="DQ905" s="63">
        <f t="shared" si="2509"/>
        <v>62.314320237933273</v>
      </c>
      <c r="DR905" s="66" t="e">
        <f t="shared" si="2357"/>
        <v>#NUM!</v>
      </c>
      <c r="DS905" s="96" t="e">
        <f t="shared" si="2358"/>
        <v>#NUM!</v>
      </c>
      <c r="DT905" s="66" t="e">
        <f t="shared" si="2359"/>
        <v>#NUM!</v>
      </c>
      <c r="DU905" s="66" t="e">
        <f t="shared" si="2360"/>
        <v>#NUM!</v>
      </c>
      <c r="FJ905" s="3">
        <f t="shared" si="2313"/>
        <v>0.14861111111111103</v>
      </c>
      <c r="FK905" s="3">
        <f>AC905-J905</f>
        <v>2.777777777777779E-2</v>
      </c>
      <c r="FL905" s="3">
        <f>AQ905-AM905</f>
        <v>0.1020833333333333</v>
      </c>
    </row>
    <row r="906" spans="1:168">
      <c r="A906" s="604">
        <f t="shared" si="2421"/>
        <v>905</v>
      </c>
      <c r="B906" s="605">
        <f t="shared" si="2422"/>
        <v>57</v>
      </c>
      <c r="C906" s="606">
        <v>40952</v>
      </c>
      <c r="D906" s="607">
        <v>2</v>
      </c>
      <c r="E906" s="608" t="s">
        <v>1049</v>
      </c>
      <c r="F906" s="605">
        <v>2</v>
      </c>
      <c r="G906" s="609" t="s">
        <v>393</v>
      </c>
      <c r="H906" s="609" t="s">
        <v>394</v>
      </c>
      <c r="I906" s="609" t="s">
        <v>1078</v>
      </c>
      <c r="J906" s="610">
        <v>9.375E-2</v>
      </c>
      <c r="K906" s="611">
        <v>3882.54</v>
      </c>
      <c r="L906" s="609" t="s">
        <v>1081</v>
      </c>
      <c r="M906" s="605">
        <v>58</v>
      </c>
      <c r="N906" s="605">
        <v>1</v>
      </c>
      <c r="O906" s="609"/>
      <c r="P906" s="610">
        <v>9.375E-2</v>
      </c>
      <c r="Q906" s="610">
        <v>9.375E-2</v>
      </c>
      <c r="R906" s="12">
        <f t="shared" ref="R906:R911" si="2510">Q906-P906</f>
        <v>0</v>
      </c>
      <c r="S906" s="13">
        <f t="shared" ref="S906:S911" si="2511">HOUR(R906)</f>
        <v>0</v>
      </c>
      <c r="T906" s="13">
        <f t="shared" ref="T906:T911" si="2512">MINUTE(R906)</f>
        <v>0</v>
      </c>
      <c r="U906" s="610">
        <v>0.125</v>
      </c>
      <c r="V906" s="12">
        <f t="shared" si="2295"/>
        <v>3.125E-2</v>
      </c>
      <c r="W906" s="13">
        <f t="shared" si="2296"/>
        <v>0</v>
      </c>
      <c r="X906" s="225">
        <f t="shared" si="2297"/>
        <v>45</v>
      </c>
      <c r="Y906" s="610">
        <v>0.15625</v>
      </c>
      <c r="Z906" s="12">
        <f t="shared" si="2072"/>
        <v>3.125E-2</v>
      </c>
      <c r="AA906" s="13">
        <f t="shared" si="2464"/>
        <v>0</v>
      </c>
      <c r="AB906" s="13">
        <f t="shared" si="2465"/>
        <v>45</v>
      </c>
      <c r="AC906" s="610">
        <v>0.20138888888888887</v>
      </c>
      <c r="AD906" s="12">
        <f t="shared" ref="AD906:AD911" si="2513">AC906-Y906</f>
        <v>4.5138888888888867E-2</v>
      </c>
      <c r="AE906" s="13">
        <f t="shared" ref="AE906:AE911" si="2514">HOUR(AD906)</f>
        <v>1</v>
      </c>
      <c r="AF906" s="13">
        <f t="shared" ref="AF906:AF911" si="2515">MINUTE(AD906)</f>
        <v>5</v>
      </c>
      <c r="AG906" s="610">
        <v>0.20833333333333334</v>
      </c>
      <c r="AH906" s="610">
        <v>0.27083333333333331</v>
      </c>
      <c r="AI906" s="12">
        <f t="shared" ref="AI906:AI911" si="2516">AH906-AG906</f>
        <v>6.2499999999999972E-2</v>
      </c>
      <c r="AJ906" s="225">
        <f t="shared" ref="AJ906:AJ911" si="2517">HOUR(AI906)</f>
        <v>1</v>
      </c>
      <c r="AK906" s="225">
        <f t="shared" ref="AK906:AK911" si="2518">MINUTE(AI906)</f>
        <v>30</v>
      </c>
      <c r="AL906" s="610">
        <v>0.20833333333333334</v>
      </c>
      <c r="AM906" s="610">
        <v>0.27083333333333331</v>
      </c>
      <c r="AN906" s="12">
        <f t="shared" ref="AN906:AN911" si="2519">AM906-AL906</f>
        <v>6.2499999999999972E-2</v>
      </c>
      <c r="AO906" s="13">
        <f t="shared" ref="AO906:AO911" si="2520">HOUR(AN906)</f>
        <v>1</v>
      </c>
      <c r="AP906" s="13">
        <f t="shared" ref="AP906:AP911" si="2521">MINUTE(AN906)</f>
        <v>30</v>
      </c>
      <c r="AQ906" s="610">
        <v>0.20486111111111113</v>
      </c>
      <c r="AR906" s="12">
        <f t="shared" ref="AR906:AR911" si="2522">AQ906-AH906</f>
        <v>-6.5972222222222182E-2</v>
      </c>
      <c r="AS906" s="225" t="e">
        <f t="shared" ref="AS906:AS911" si="2523">HOUR(AR906)</f>
        <v>#NUM!</v>
      </c>
      <c r="AT906" s="13" t="e">
        <f t="shared" ref="AT906:AT911" si="2524">MINUTE(AR906)</f>
        <v>#NUM!</v>
      </c>
      <c r="AU906" s="610">
        <v>0.21875</v>
      </c>
      <c r="AV906" s="226">
        <f t="shared" ref="AV906:AV911" si="2525">AU906-AQ906</f>
        <v>1.3888888888888867E-2</v>
      </c>
      <c r="AW906" s="13">
        <f t="shared" ref="AW906:AW911" si="2526">HOUR(AV906)</f>
        <v>0</v>
      </c>
      <c r="AX906" s="13">
        <f t="shared" ref="AX906:AX911" si="2527">MINUTE(AV906)</f>
        <v>20</v>
      </c>
      <c r="AY906" s="610">
        <v>0.43402777777777773</v>
      </c>
      <c r="AZ906" s="12">
        <f t="shared" ref="AZ906:AZ917" si="2528">AY906-AU906</f>
        <v>0.21527777777777773</v>
      </c>
      <c r="BA906" s="225">
        <f t="shared" ref="BA906:BA917" si="2529">HOUR(AZ906)</f>
        <v>5</v>
      </c>
      <c r="BB906" s="225">
        <f t="shared" ref="BB906:BB917" si="2530">MINUTE(AZ906)</f>
        <v>10</v>
      </c>
      <c r="BC906" s="610">
        <v>0.43402777777777773</v>
      </c>
      <c r="BD906" s="610">
        <v>0.43402777777777773</v>
      </c>
      <c r="BE906" s="12">
        <f t="shared" ref="BE906:BE911" si="2531">BD906-BC906</f>
        <v>0</v>
      </c>
      <c r="BF906" s="13">
        <f t="shared" ref="BF906:BF911" si="2532">HOUR(BE906)</f>
        <v>0</v>
      </c>
      <c r="BG906" s="13">
        <f t="shared" ref="BG906:BG911" si="2533">MINUTE(BE906)</f>
        <v>0</v>
      </c>
      <c r="BH906" s="610">
        <v>0.43402777777777773</v>
      </c>
      <c r="BI906" s="610">
        <v>0.43402777777777773</v>
      </c>
      <c r="BJ906" s="610"/>
      <c r="BK906" s="69">
        <f t="shared" ref="BK906:BK911" si="2534">BI906-BH906</f>
        <v>0</v>
      </c>
      <c r="BL906" s="13">
        <f t="shared" ref="BL906:BL911" si="2535">HOUR(BK906)</f>
        <v>0</v>
      </c>
      <c r="BM906" s="13">
        <f t="shared" ref="BM906:BM911" si="2536">MINUTE(BK906)</f>
        <v>0</v>
      </c>
      <c r="BN906" s="610">
        <v>0.50347222222222221</v>
      </c>
      <c r="BO906" s="12">
        <f t="shared" si="2425"/>
        <v>6.9444444444444475E-2</v>
      </c>
      <c r="BP906" s="225">
        <f t="shared" si="2426"/>
        <v>1</v>
      </c>
      <c r="BQ906" s="225">
        <f t="shared" si="2427"/>
        <v>40</v>
      </c>
      <c r="BR906" s="610">
        <v>0.50694444444444442</v>
      </c>
      <c r="BS906" s="12">
        <f t="shared" si="2168"/>
        <v>3.4722222222222099E-3</v>
      </c>
      <c r="BT906" s="225">
        <f t="shared" si="2169"/>
        <v>0</v>
      </c>
      <c r="BU906" s="225">
        <f t="shared" si="2170"/>
        <v>5</v>
      </c>
      <c r="BV906" s="610">
        <v>0.50694444444444442</v>
      </c>
      <c r="BW906" s="610">
        <v>0.51041666666666663</v>
      </c>
      <c r="BX906" s="12">
        <f t="shared" si="2501"/>
        <v>3.4722222222222099E-3</v>
      </c>
      <c r="BY906" s="13">
        <f t="shared" si="2502"/>
        <v>0</v>
      </c>
      <c r="BZ906" s="13">
        <f t="shared" si="2503"/>
        <v>5</v>
      </c>
      <c r="CA906" s="226">
        <f t="shared" si="2494"/>
        <v>0.41666666666666663</v>
      </c>
      <c r="CB906" s="13">
        <f t="shared" si="2495"/>
        <v>10</v>
      </c>
      <c r="CC906" s="13">
        <f t="shared" si="2496"/>
        <v>0</v>
      </c>
      <c r="CD906" s="12">
        <f t="shared" si="2347"/>
        <v>5.208333333333337E-2</v>
      </c>
      <c r="CE906" s="13">
        <f t="shared" si="2348"/>
        <v>1</v>
      </c>
      <c r="CF906" s="13">
        <f t="shared" si="2349"/>
        <v>15</v>
      </c>
      <c r="CG906" s="12">
        <f t="shared" ref="CG906:CG911" si="2537">AI906</f>
        <v>6.2499999999999972E-2</v>
      </c>
      <c r="CH906" s="13">
        <f t="shared" ref="CH906:CH911" si="2538">HOUR(CG906)</f>
        <v>1</v>
      </c>
      <c r="CI906" s="13">
        <f t="shared" ref="CI906:CI911" si="2539">MINUTE(CG906)</f>
        <v>30</v>
      </c>
      <c r="CJ906" s="12">
        <f t="shared" ref="CJ906:CJ917" si="2540">AZ906</f>
        <v>0.21527777777777773</v>
      </c>
      <c r="CK906" s="13">
        <f t="shared" ref="CK906:CK917" si="2541">HOUR(CJ906)</f>
        <v>5</v>
      </c>
      <c r="CL906" s="13">
        <f t="shared" ref="CL906:CL917" si="2542">MINUTE(CJ906)</f>
        <v>10</v>
      </c>
      <c r="CM906" s="62"/>
      <c r="CN906" s="62"/>
      <c r="CO906" s="62"/>
      <c r="CP906" s="12">
        <f t="shared" si="2485"/>
        <v>0</v>
      </c>
      <c r="CQ906" s="13">
        <f t="shared" ref="CQ906:CQ911" si="2543">HOUR(CP906)</f>
        <v>0</v>
      </c>
      <c r="CR906" s="13">
        <f t="shared" ref="CR906:CR911" si="2544">MINUTE(CP906)</f>
        <v>0</v>
      </c>
      <c r="CS906" s="610">
        <v>0</v>
      </c>
      <c r="CT906" s="13">
        <f t="shared" ref="CT906:CT911" si="2545">HOUR(CS906)</f>
        <v>0</v>
      </c>
      <c r="CU906" s="13">
        <f t="shared" ref="CU906:CU911" si="2546">MINUTE(CS906)</f>
        <v>0</v>
      </c>
      <c r="CV906" s="610">
        <v>0</v>
      </c>
      <c r="CW906" s="13">
        <f t="shared" ref="CW906:CW911" si="2547">HOUR(CV906)</f>
        <v>0</v>
      </c>
      <c r="CX906" s="13">
        <f t="shared" ref="CX906:CX911" si="2548">MINUTE(CV906)</f>
        <v>0</v>
      </c>
      <c r="CY906" s="610">
        <v>0</v>
      </c>
      <c r="CZ906" s="13">
        <f t="shared" ref="CZ906:CZ915" si="2549">HOUR(CY906)</f>
        <v>0</v>
      </c>
      <c r="DA906" s="13">
        <f t="shared" ref="DA906:DA915" si="2550">MINUTE(CY906)</f>
        <v>0</v>
      </c>
      <c r="DB906" s="610">
        <v>0.21527777777777779</v>
      </c>
      <c r="DC906" s="13">
        <f t="shared" si="2506"/>
        <v>5</v>
      </c>
      <c r="DD906" s="13">
        <f t="shared" si="2507"/>
        <v>10</v>
      </c>
      <c r="DE906" s="610">
        <v>0</v>
      </c>
      <c r="DF906" s="13">
        <f t="shared" ref="DF906:DF911" si="2551">HOUR(DE906)</f>
        <v>0</v>
      </c>
      <c r="DG906" s="13">
        <f t="shared" ref="DG906:DG911" si="2552">MINUTE(DE906)</f>
        <v>0</v>
      </c>
      <c r="DH906" s="610">
        <v>0</v>
      </c>
      <c r="DI906" s="13">
        <f t="shared" si="2504"/>
        <v>0</v>
      </c>
      <c r="DJ906" s="13">
        <f t="shared" si="2505"/>
        <v>0</v>
      </c>
      <c r="DK906" s="610">
        <v>0</v>
      </c>
      <c r="DL906" s="35">
        <f t="shared" ref="DL906:DL912" si="2553">HOUR(DK906)</f>
        <v>0</v>
      </c>
      <c r="DM906" s="35">
        <f t="shared" ref="DM906:DM912" si="2554">MINUTE(DK906)</f>
        <v>0</v>
      </c>
      <c r="DN906" s="66">
        <f t="shared" si="2466"/>
        <v>3209518.1160000013</v>
      </c>
      <c r="DO906" s="74">
        <f t="shared" si="2467"/>
        <v>51501</v>
      </c>
      <c r="DP906" s="66">
        <f t="shared" si="2508"/>
        <v>66.940344827586202</v>
      </c>
      <c r="DQ906" s="63">
        <f t="shared" si="2509"/>
        <v>62.319530028543163</v>
      </c>
      <c r="DR906" s="66" t="e">
        <f t="shared" si="2357"/>
        <v>#NUM!</v>
      </c>
      <c r="DS906" s="96" t="e">
        <f t="shared" si="2358"/>
        <v>#NUM!</v>
      </c>
      <c r="DT906" s="66" t="e">
        <f t="shared" si="2359"/>
        <v>#NUM!</v>
      </c>
      <c r="DU906" s="66" t="e">
        <f t="shared" si="2360"/>
        <v>#NUM!</v>
      </c>
      <c r="FJ906" s="3">
        <f t="shared" si="2313"/>
        <v>0.13888888888888895</v>
      </c>
    </row>
    <row r="907" spans="1:168">
      <c r="A907" s="604">
        <f t="shared" si="2421"/>
        <v>906</v>
      </c>
      <c r="B907" s="605">
        <f t="shared" si="2422"/>
        <v>58</v>
      </c>
      <c r="C907" s="606">
        <v>40952</v>
      </c>
      <c r="D907" s="607">
        <v>2</v>
      </c>
      <c r="E907" s="608" t="s">
        <v>1076</v>
      </c>
      <c r="F907" s="605">
        <v>1</v>
      </c>
      <c r="G907" s="609" t="s">
        <v>492</v>
      </c>
      <c r="H907" s="609" t="s">
        <v>413</v>
      </c>
      <c r="I907" s="609" t="s">
        <v>1045</v>
      </c>
      <c r="J907" s="610">
        <v>0.45833333333333331</v>
      </c>
      <c r="K907" s="611">
        <v>3482.6</v>
      </c>
      <c r="L907" s="609" t="s">
        <v>33</v>
      </c>
      <c r="M907" s="605">
        <v>59</v>
      </c>
      <c r="N907" s="605">
        <v>0</v>
      </c>
      <c r="O907" s="609"/>
      <c r="P907" s="610">
        <v>0.45833333333333331</v>
      </c>
      <c r="Q907" s="610">
        <v>0.45833333333333331</v>
      </c>
      <c r="R907" s="12">
        <f t="shared" si="2510"/>
        <v>0</v>
      </c>
      <c r="S907" s="13">
        <f t="shared" si="2511"/>
        <v>0</v>
      </c>
      <c r="T907" s="13">
        <f t="shared" si="2512"/>
        <v>0</v>
      </c>
      <c r="U907" s="610">
        <v>0.46180555555555558</v>
      </c>
      <c r="V907" s="12">
        <f t="shared" si="2295"/>
        <v>3.4722222222222654E-3</v>
      </c>
      <c r="W907" s="13">
        <f t="shared" si="2296"/>
        <v>0</v>
      </c>
      <c r="X907" s="225">
        <f t="shared" si="2297"/>
        <v>5</v>
      </c>
      <c r="Y907" s="610">
        <v>0.46875</v>
      </c>
      <c r="Z907" s="12">
        <f t="shared" si="2072"/>
        <v>6.9444444444444198E-3</v>
      </c>
      <c r="AA907" s="13">
        <f t="shared" si="2464"/>
        <v>0</v>
      </c>
      <c r="AB907" s="13">
        <f t="shared" si="2465"/>
        <v>10</v>
      </c>
      <c r="AC907" s="610">
        <v>0.48958333333333331</v>
      </c>
      <c r="AD907" s="12">
        <f t="shared" si="2513"/>
        <v>2.0833333333333315E-2</v>
      </c>
      <c r="AE907" s="13">
        <f t="shared" si="2514"/>
        <v>0</v>
      </c>
      <c r="AF907" s="13">
        <f t="shared" si="2515"/>
        <v>30</v>
      </c>
      <c r="AG907" s="610">
        <v>0.48958333333333331</v>
      </c>
      <c r="AH907" s="610">
        <v>0.52430555555555558</v>
      </c>
      <c r="AI907" s="12">
        <f t="shared" si="2516"/>
        <v>3.4722222222222265E-2</v>
      </c>
      <c r="AJ907" s="225">
        <f t="shared" si="2517"/>
        <v>0</v>
      </c>
      <c r="AK907" s="225">
        <f t="shared" si="2518"/>
        <v>50</v>
      </c>
      <c r="AL907" s="610">
        <v>0.48958333333333331</v>
      </c>
      <c r="AM907" s="610">
        <v>0.52430555555555558</v>
      </c>
      <c r="AN907" s="12">
        <f t="shared" si="2519"/>
        <v>3.4722222222222265E-2</v>
      </c>
      <c r="AO907" s="13">
        <f t="shared" si="2520"/>
        <v>0</v>
      </c>
      <c r="AP907" s="13">
        <f t="shared" si="2521"/>
        <v>50</v>
      </c>
      <c r="AQ907" s="610">
        <v>0.52777777777777779</v>
      </c>
      <c r="AR907" s="12">
        <f t="shared" si="2522"/>
        <v>3.4722222222222099E-3</v>
      </c>
      <c r="AS907" s="225">
        <f t="shared" si="2523"/>
        <v>0</v>
      </c>
      <c r="AT907" s="13">
        <f t="shared" si="2524"/>
        <v>5</v>
      </c>
      <c r="AU907" s="610">
        <v>0.53194444444444444</v>
      </c>
      <c r="AV907" s="226">
        <f t="shared" si="2525"/>
        <v>4.1666666666666519E-3</v>
      </c>
      <c r="AW907" s="13">
        <f t="shared" si="2526"/>
        <v>0</v>
      </c>
      <c r="AX907" s="13">
        <f t="shared" si="2527"/>
        <v>6</v>
      </c>
      <c r="AY907" s="610">
        <v>0.63958333333333328</v>
      </c>
      <c r="AZ907" s="12">
        <f t="shared" si="2528"/>
        <v>0.10763888888888884</v>
      </c>
      <c r="BA907" s="225">
        <f t="shared" si="2529"/>
        <v>2</v>
      </c>
      <c r="BB907" s="225">
        <f t="shared" si="2530"/>
        <v>35</v>
      </c>
      <c r="BC907" s="610">
        <v>0.63958333333333328</v>
      </c>
      <c r="BD907" s="610">
        <v>0.63958333333333328</v>
      </c>
      <c r="BE907" s="12">
        <f t="shared" si="2531"/>
        <v>0</v>
      </c>
      <c r="BF907" s="13">
        <f t="shared" si="2532"/>
        <v>0</v>
      </c>
      <c r="BG907" s="13">
        <f t="shared" si="2533"/>
        <v>0</v>
      </c>
      <c r="BH907" s="610">
        <v>0.63958333333333328</v>
      </c>
      <c r="BI907" s="610">
        <v>0.63958333333333328</v>
      </c>
      <c r="BJ907" s="610"/>
      <c r="BK907" s="69">
        <f t="shared" si="2534"/>
        <v>0</v>
      </c>
      <c r="BL907" s="13">
        <f t="shared" si="2535"/>
        <v>0</v>
      </c>
      <c r="BM907" s="13">
        <f t="shared" si="2536"/>
        <v>0</v>
      </c>
      <c r="BN907" s="610">
        <v>0.64583333333333337</v>
      </c>
      <c r="BO907" s="12">
        <f t="shared" si="2425"/>
        <v>6.2500000000000888E-3</v>
      </c>
      <c r="BP907" s="225">
        <f t="shared" si="2426"/>
        <v>0</v>
      </c>
      <c r="BQ907" s="225">
        <f t="shared" si="2427"/>
        <v>9</v>
      </c>
      <c r="BR907" s="610">
        <v>0.64930555555555558</v>
      </c>
      <c r="BS907" s="12">
        <f t="shared" si="2168"/>
        <v>3.4722222222222099E-3</v>
      </c>
      <c r="BT907" s="225">
        <f t="shared" si="2169"/>
        <v>0</v>
      </c>
      <c r="BU907" s="225">
        <f t="shared" si="2170"/>
        <v>5</v>
      </c>
      <c r="BV907" s="610">
        <v>0.64930555555555558</v>
      </c>
      <c r="BW907" s="610">
        <v>0.65625</v>
      </c>
      <c r="BX907" s="12">
        <f t="shared" si="2501"/>
        <v>6.9444444444444198E-3</v>
      </c>
      <c r="BY907" s="13">
        <f t="shared" si="2502"/>
        <v>0</v>
      </c>
      <c r="BZ907" s="13">
        <f t="shared" si="2503"/>
        <v>10</v>
      </c>
      <c r="CA907" s="226">
        <f t="shared" si="2494"/>
        <v>0.19791666666666669</v>
      </c>
      <c r="CB907" s="13">
        <f t="shared" si="2495"/>
        <v>4</v>
      </c>
      <c r="CC907" s="13">
        <f t="shared" si="2496"/>
        <v>45</v>
      </c>
      <c r="CD907" s="12">
        <f t="shared" si="2347"/>
        <v>3.4027777777777823E-2</v>
      </c>
      <c r="CE907" s="13">
        <f t="shared" si="2348"/>
        <v>0</v>
      </c>
      <c r="CF907" s="13">
        <f t="shared" si="2349"/>
        <v>49</v>
      </c>
      <c r="CG907" s="12">
        <f t="shared" si="2537"/>
        <v>3.4722222222222265E-2</v>
      </c>
      <c r="CH907" s="13">
        <f t="shared" si="2538"/>
        <v>0</v>
      </c>
      <c r="CI907" s="13">
        <f t="shared" si="2539"/>
        <v>50</v>
      </c>
      <c r="CJ907" s="12">
        <f t="shared" si="2540"/>
        <v>0.10763888888888884</v>
      </c>
      <c r="CK907" s="13">
        <f t="shared" si="2541"/>
        <v>2</v>
      </c>
      <c r="CL907" s="13">
        <f t="shared" si="2542"/>
        <v>35</v>
      </c>
      <c r="CM907" s="62"/>
      <c r="CN907" s="62"/>
      <c r="CO907" s="62"/>
      <c r="CP907" s="12">
        <f t="shared" si="2485"/>
        <v>7.3611111111111072E-2</v>
      </c>
      <c r="CQ907" s="13">
        <f t="shared" si="2543"/>
        <v>1</v>
      </c>
      <c r="CR907" s="13">
        <f t="shared" si="2544"/>
        <v>46</v>
      </c>
      <c r="CS907" s="610">
        <v>0</v>
      </c>
      <c r="CT907" s="13">
        <f t="shared" si="2545"/>
        <v>0</v>
      </c>
      <c r="CU907" s="13">
        <f t="shared" si="2546"/>
        <v>0</v>
      </c>
      <c r="CV907" s="610">
        <v>2.361111111111111E-2</v>
      </c>
      <c r="CW907" s="13">
        <f t="shared" si="2547"/>
        <v>0</v>
      </c>
      <c r="CX907" s="13">
        <f t="shared" si="2548"/>
        <v>34</v>
      </c>
      <c r="CY907" s="610">
        <v>0</v>
      </c>
      <c r="CZ907" s="13">
        <f t="shared" si="2549"/>
        <v>0</v>
      </c>
      <c r="DA907" s="13">
        <f t="shared" si="2550"/>
        <v>0</v>
      </c>
      <c r="DB907" s="610">
        <v>0</v>
      </c>
      <c r="DC907" s="13">
        <f t="shared" si="2506"/>
        <v>0</v>
      </c>
      <c r="DD907" s="13">
        <f t="shared" si="2507"/>
        <v>0</v>
      </c>
      <c r="DE907" s="610">
        <f>DE905</f>
        <v>0</v>
      </c>
      <c r="DF907" s="13">
        <f t="shared" si="2551"/>
        <v>0</v>
      </c>
      <c r="DG907" s="13">
        <f t="shared" si="2552"/>
        <v>0</v>
      </c>
      <c r="DH907" s="610">
        <v>1.0416666666666666E-2</v>
      </c>
      <c r="DI907" s="13">
        <f t="shared" ref="DI907:DI917" si="2555">HOUR(DH907)</f>
        <v>0</v>
      </c>
      <c r="DJ907" s="13">
        <f t="shared" ref="DJ907:DJ917" si="2556">MINUTE(DH907)</f>
        <v>15</v>
      </c>
      <c r="DK907" s="610">
        <v>0</v>
      </c>
      <c r="DL907" s="35">
        <f t="shared" si="2553"/>
        <v>0</v>
      </c>
      <c r="DM907" s="35">
        <f t="shared" si="2554"/>
        <v>0</v>
      </c>
      <c r="DN907" s="66">
        <f t="shared" si="2466"/>
        <v>3213000.7160000014</v>
      </c>
      <c r="DO907" s="74">
        <f t="shared" si="2467"/>
        <v>51560</v>
      </c>
      <c r="DP907" s="66">
        <f t="shared" si="2508"/>
        <v>59.027118644067798</v>
      </c>
      <c r="DQ907" s="63">
        <f t="shared" si="2509"/>
        <v>62.315762529092346</v>
      </c>
      <c r="DR907" s="66" t="e">
        <f t="shared" si="2357"/>
        <v>#NUM!</v>
      </c>
      <c r="DS907" s="96" t="e">
        <f t="shared" si="2358"/>
        <v>#NUM!</v>
      </c>
      <c r="DT907" s="66" t="e">
        <f t="shared" si="2359"/>
        <v>#NUM!</v>
      </c>
      <c r="DU907" s="66" t="e">
        <f t="shared" si="2360"/>
        <v>#NUM!</v>
      </c>
      <c r="FJ907" s="3">
        <f t="shared" si="2313"/>
        <v>5.555555555555558E-2</v>
      </c>
      <c r="FK907" s="3">
        <f>AC907-J907</f>
        <v>3.125E-2</v>
      </c>
      <c r="FL907" s="3">
        <f>AQ907-AM907</f>
        <v>3.4722222222222099E-3</v>
      </c>
    </row>
    <row r="908" spans="1:168">
      <c r="A908" s="604">
        <f t="shared" si="2421"/>
        <v>907</v>
      </c>
      <c r="B908" s="605">
        <f t="shared" si="2422"/>
        <v>59</v>
      </c>
      <c r="C908" s="606">
        <v>40952</v>
      </c>
      <c r="D908" s="607">
        <v>2</v>
      </c>
      <c r="E908" s="608" t="s">
        <v>1012</v>
      </c>
      <c r="F908" s="605">
        <v>21</v>
      </c>
      <c r="G908" s="609" t="s">
        <v>38</v>
      </c>
      <c r="H908" s="609" t="s">
        <v>305</v>
      </c>
      <c r="I908" s="609" t="s">
        <v>1075</v>
      </c>
      <c r="J908" s="610">
        <v>0.55902777777777779</v>
      </c>
      <c r="K908" s="611">
        <v>3422.92</v>
      </c>
      <c r="L908" s="609" t="s">
        <v>1082</v>
      </c>
      <c r="M908" s="605">
        <v>55</v>
      </c>
      <c r="N908" s="605">
        <v>4</v>
      </c>
      <c r="O908" s="609"/>
      <c r="P908" s="610">
        <v>0.55902777777777779</v>
      </c>
      <c r="Q908" s="610">
        <v>0.55902777777777779</v>
      </c>
      <c r="R908" s="12">
        <f t="shared" si="2510"/>
        <v>0</v>
      </c>
      <c r="S908" s="13">
        <f t="shared" si="2511"/>
        <v>0</v>
      </c>
      <c r="T908" s="13">
        <f t="shared" si="2512"/>
        <v>0</v>
      </c>
      <c r="U908" s="610">
        <v>0.5625</v>
      </c>
      <c r="V908" s="12">
        <f t="shared" si="2295"/>
        <v>3.4722222222222099E-3</v>
      </c>
      <c r="W908" s="13">
        <f t="shared" si="2296"/>
        <v>0</v>
      </c>
      <c r="X908" s="225">
        <f t="shared" si="2297"/>
        <v>5</v>
      </c>
      <c r="Y908" s="610">
        <v>0.57291666666666663</v>
      </c>
      <c r="Z908" s="12">
        <f t="shared" si="2072"/>
        <v>1.041666666666663E-2</v>
      </c>
      <c r="AA908" s="13">
        <f t="shared" si="2464"/>
        <v>0</v>
      </c>
      <c r="AB908" s="13">
        <f t="shared" si="2465"/>
        <v>15</v>
      </c>
      <c r="AC908" s="610">
        <v>0.60416666666666663</v>
      </c>
      <c r="AD908" s="12">
        <f t="shared" si="2513"/>
        <v>3.125E-2</v>
      </c>
      <c r="AE908" s="13">
        <f t="shared" si="2514"/>
        <v>0</v>
      </c>
      <c r="AF908" s="13">
        <f t="shared" si="2515"/>
        <v>45</v>
      </c>
      <c r="AG908" s="610">
        <v>0.61458333333333337</v>
      </c>
      <c r="AH908" s="610">
        <v>0.67708333333333337</v>
      </c>
      <c r="AI908" s="12">
        <f t="shared" si="2516"/>
        <v>6.25E-2</v>
      </c>
      <c r="AJ908" s="225">
        <f t="shared" si="2517"/>
        <v>1</v>
      </c>
      <c r="AK908" s="225">
        <f t="shared" si="2518"/>
        <v>30</v>
      </c>
      <c r="AL908" s="610">
        <v>0.61458333333333337</v>
      </c>
      <c r="AM908" s="610">
        <v>0.67708333333333337</v>
      </c>
      <c r="AN908" s="12">
        <f t="shared" si="2519"/>
        <v>6.25E-2</v>
      </c>
      <c r="AO908" s="13">
        <f t="shared" si="2520"/>
        <v>1</v>
      </c>
      <c r="AP908" s="13">
        <f t="shared" si="2521"/>
        <v>30</v>
      </c>
      <c r="AQ908" s="610">
        <v>0.8666666666666667</v>
      </c>
      <c r="AR908" s="12">
        <f t="shared" si="2522"/>
        <v>0.18958333333333333</v>
      </c>
      <c r="AS908" s="225">
        <f t="shared" si="2523"/>
        <v>4</v>
      </c>
      <c r="AT908" s="13">
        <f t="shared" si="2524"/>
        <v>33</v>
      </c>
      <c r="AU908" s="610">
        <v>0.63888888888888895</v>
      </c>
      <c r="AV908" s="226">
        <f t="shared" si="2525"/>
        <v>-0.22777777777777775</v>
      </c>
      <c r="AW908" s="13" t="e">
        <f t="shared" si="2526"/>
        <v>#NUM!</v>
      </c>
      <c r="AX908" s="13" t="e">
        <f t="shared" si="2527"/>
        <v>#NUM!</v>
      </c>
      <c r="AY908" s="610">
        <v>0.88263888888888886</v>
      </c>
      <c r="AZ908" s="12">
        <f t="shared" si="2528"/>
        <v>0.24374999999999991</v>
      </c>
      <c r="BA908" s="225">
        <f t="shared" si="2529"/>
        <v>5</v>
      </c>
      <c r="BB908" s="225">
        <f t="shared" si="2530"/>
        <v>51</v>
      </c>
      <c r="BC908" s="610">
        <v>0.88263888888888886</v>
      </c>
      <c r="BD908" s="610">
        <v>0.88263888888888886</v>
      </c>
      <c r="BE908" s="12">
        <f t="shared" si="2531"/>
        <v>0</v>
      </c>
      <c r="BF908" s="13">
        <f t="shared" si="2532"/>
        <v>0</v>
      </c>
      <c r="BG908" s="13">
        <f t="shared" si="2533"/>
        <v>0</v>
      </c>
      <c r="BH908" s="610">
        <v>0.88263888888888886</v>
      </c>
      <c r="BI908" s="610">
        <v>0.88263888888888886</v>
      </c>
      <c r="BJ908" s="610"/>
      <c r="BK908" s="69">
        <f t="shared" si="2534"/>
        <v>0</v>
      </c>
      <c r="BL908" s="13">
        <f t="shared" si="2535"/>
        <v>0</v>
      </c>
      <c r="BM908" s="13">
        <f t="shared" si="2536"/>
        <v>0</v>
      </c>
      <c r="BN908" s="610">
        <v>0.88888888888888884</v>
      </c>
      <c r="BO908" s="12">
        <f t="shared" si="2425"/>
        <v>6.2499999999999778E-3</v>
      </c>
      <c r="BP908" s="225">
        <f t="shared" si="2426"/>
        <v>0</v>
      </c>
      <c r="BQ908" s="225">
        <f t="shared" si="2427"/>
        <v>9</v>
      </c>
      <c r="BR908" s="610">
        <v>0.89236111111111116</v>
      </c>
      <c r="BS908" s="12">
        <f t="shared" si="2168"/>
        <v>3.4722222222223209E-3</v>
      </c>
      <c r="BT908" s="225">
        <f t="shared" si="2169"/>
        <v>0</v>
      </c>
      <c r="BU908" s="225">
        <f t="shared" si="2170"/>
        <v>5</v>
      </c>
      <c r="BV908" s="610">
        <v>0.89236111111111116</v>
      </c>
      <c r="BW908" s="610">
        <v>0.89583333333333337</v>
      </c>
      <c r="BX908" s="12">
        <f t="shared" si="2501"/>
        <v>3.4722222222222099E-3</v>
      </c>
      <c r="BY908" s="13">
        <f t="shared" si="2502"/>
        <v>0</v>
      </c>
      <c r="BZ908" s="13">
        <f t="shared" si="2503"/>
        <v>5</v>
      </c>
      <c r="CA908" s="226">
        <f t="shared" si="2494"/>
        <v>0.33680555555555558</v>
      </c>
      <c r="CB908" s="13">
        <f t="shared" si="2495"/>
        <v>8</v>
      </c>
      <c r="CC908" s="13">
        <f t="shared" si="2496"/>
        <v>5</v>
      </c>
      <c r="CD908" s="12">
        <f t="shared" si="2347"/>
        <v>0.23055555555555562</v>
      </c>
      <c r="CE908" s="13">
        <f t="shared" si="2348"/>
        <v>5</v>
      </c>
      <c r="CF908" s="13">
        <f t="shared" si="2349"/>
        <v>32</v>
      </c>
      <c r="CG908" s="12">
        <f t="shared" si="2537"/>
        <v>6.25E-2</v>
      </c>
      <c r="CH908" s="13">
        <f t="shared" si="2538"/>
        <v>1</v>
      </c>
      <c r="CI908" s="13">
        <f t="shared" si="2539"/>
        <v>30</v>
      </c>
      <c r="CJ908" s="12">
        <f t="shared" si="2540"/>
        <v>0.24374999999999991</v>
      </c>
      <c r="CK908" s="13">
        <f t="shared" si="2541"/>
        <v>5</v>
      </c>
      <c r="CL908" s="13">
        <f t="shared" si="2542"/>
        <v>51</v>
      </c>
      <c r="CM908" s="62"/>
      <c r="CN908" s="62"/>
      <c r="CO908" s="62"/>
      <c r="CP908" s="12">
        <f>AZ908-(CS908+CV908+CY908+DB908+DE908+DH908+DK908)</f>
        <v>1.5277777777777696E-2</v>
      </c>
      <c r="CQ908" s="13">
        <f t="shared" si="2543"/>
        <v>0</v>
      </c>
      <c r="CR908" s="13">
        <f t="shared" si="2544"/>
        <v>22</v>
      </c>
      <c r="CS908" s="610">
        <v>0</v>
      </c>
      <c r="CT908" s="13">
        <f t="shared" si="2545"/>
        <v>0</v>
      </c>
      <c r="CU908" s="13">
        <f t="shared" si="2546"/>
        <v>0</v>
      </c>
      <c r="CV908" s="610">
        <v>0</v>
      </c>
      <c r="CW908" s="13">
        <f t="shared" si="2547"/>
        <v>0</v>
      </c>
      <c r="CX908" s="13">
        <f t="shared" si="2548"/>
        <v>0</v>
      </c>
      <c r="CY908" s="610">
        <v>0</v>
      </c>
      <c r="CZ908" s="13">
        <f t="shared" si="2549"/>
        <v>0</v>
      </c>
      <c r="DA908" s="13">
        <f t="shared" si="2550"/>
        <v>0</v>
      </c>
      <c r="DB908" s="610">
        <v>0.19444444444444445</v>
      </c>
      <c r="DC908" s="13">
        <f t="shared" si="2506"/>
        <v>4</v>
      </c>
      <c r="DD908" s="13">
        <f t="shared" si="2507"/>
        <v>40</v>
      </c>
      <c r="DE908" s="610">
        <f>DE906</f>
        <v>0</v>
      </c>
      <c r="DF908" s="13">
        <f t="shared" si="2551"/>
        <v>0</v>
      </c>
      <c r="DG908" s="13">
        <f t="shared" si="2552"/>
        <v>0</v>
      </c>
      <c r="DH908" s="610">
        <v>0</v>
      </c>
      <c r="DI908" s="13">
        <f t="shared" si="2555"/>
        <v>0</v>
      </c>
      <c r="DJ908" s="13">
        <f t="shared" si="2556"/>
        <v>0</v>
      </c>
      <c r="DK908" s="610">
        <v>3.4027777777777775E-2</v>
      </c>
      <c r="DL908" s="35">
        <f t="shared" si="2553"/>
        <v>0</v>
      </c>
      <c r="DM908" s="35">
        <f t="shared" si="2554"/>
        <v>49</v>
      </c>
      <c r="DN908" s="66">
        <f t="shared" si="2466"/>
        <v>3216423.6360000013</v>
      </c>
      <c r="DO908" s="74">
        <f t="shared" si="2467"/>
        <v>51615</v>
      </c>
      <c r="DP908" s="66">
        <f t="shared" si="2508"/>
        <v>62.234909090909092</v>
      </c>
      <c r="DQ908" s="63">
        <f t="shared" si="2509"/>
        <v>62.315676373147369</v>
      </c>
      <c r="DR908" s="66" t="e">
        <f t="shared" si="2357"/>
        <v>#NUM!</v>
      </c>
      <c r="DS908" s="96" t="e">
        <f t="shared" si="2358"/>
        <v>#NUM!</v>
      </c>
      <c r="DT908" s="66" t="e">
        <f t="shared" si="2359"/>
        <v>#NUM!</v>
      </c>
      <c r="DU908" s="66" t="e">
        <f t="shared" si="2360"/>
        <v>#NUM!</v>
      </c>
      <c r="FJ908" s="3">
        <f t="shared" si="2313"/>
        <v>3.0555555555555669E-2</v>
      </c>
    </row>
    <row r="909" spans="1:168">
      <c r="A909" s="604">
        <f t="shared" si="2421"/>
        <v>908</v>
      </c>
      <c r="B909" s="605">
        <f t="shared" si="2422"/>
        <v>60</v>
      </c>
      <c r="C909" s="606">
        <v>40952</v>
      </c>
      <c r="D909" s="607">
        <v>2</v>
      </c>
      <c r="E909" s="608" t="s">
        <v>1028</v>
      </c>
      <c r="F909" s="605">
        <v>5</v>
      </c>
      <c r="G909" s="609" t="s">
        <v>325</v>
      </c>
      <c r="H909" s="609" t="s">
        <v>1070</v>
      </c>
      <c r="I909" s="609" t="s">
        <v>1079</v>
      </c>
      <c r="J909" s="610">
        <v>0.59375</v>
      </c>
      <c r="K909" s="611">
        <v>3657.48</v>
      </c>
      <c r="L909" s="609" t="s">
        <v>1083</v>
      </c>
      <c r="M909" s="605">
        <v>59</v>
      </c>
      <c r="N909" s="605">
        <v>0</v>
      </c>
      <c r="O909" s="609"/>
      <c r="P909" s="610">
        <v>0.59375</v>
      </c>
      <c r="Q909" s="610">
        <v>0.59375</v>
      </c>
      <c r="R909" s="12">
        <f t="shared" si="2510"/>
        <v>0</v>
      </c>
      <c r="S909" s="13">
        <f t="shared" si="2511"/>
        <v>0</v>
      </c>
      <c r="T909" s="13">
        <f t="shared" si="2512"/>
        <v>0</v>
      </c>
      <c r="U909" s="610">
        <v>0.60069444444444442</v>
      </c>
      <c r="V909" s="12">
        <f t="shared" si="2295"/>
        <v>6.9444444444444198E-3</v>
      </c>
      <c r="W909" s="13">
        <f t="shared" si="2296"/>
        <v>0</v>
      </c>
      <c r="X909" s="225">
        <f t="shared" si="2297"/>
        <v>10</v>
      </c>
      <c r="Y909" s="610">
        <v>0.61458333333333337</v>
      </c>
      <c r="Z909" s="12">
        <f t="shared" si="2072"/>
        <v>1.3888888888888951E-2</v>
      </c>
      <c r="AA909" s="13">
        <f t="shared" si="2464"/>
        <v>0</v>
      </c>
      <c r="AB909" s="13">
        <f t="shared" si="2465"/>
        <v>20</v>
      </c>
      <c r="AC909" s="610">
        <v>0.64236111111111105</v>
      </c>
      <c r="AD909" s="12">
        <f t="shared" si="2513"/>
        <v>2.7777777777777679E-2</v>
      </c>
      <c r="AE909" s="13">
        <f t="shared" si="2514"/>
        <v>0</v>
      </c>
      <c r="AF909" s="13">
        <f t="shared" si="2515"/>
        <v>40</v>
      </c>
      <c r="AG909" s="610">
        <v>0.64236111111111105</v>
      </c>
      <c r="AH909" s="610">
        <v>0.70138888888888884</v>
      </c>
      <c r="AI909" s="12">
        <f t="shared" si="2516"/>
        <v>5.902777777777779E-2</v>
      </c>
      <c r="AJ909" s="225">
        <f t="shared" si="2517"/>
        <v>1</v>
      </c>
      <c r="AK909" s="225">
        <f t="shared" si="2518"/>
        <v>25</v>
      </c>
      <c r="AL909" s="610">
        <v>0.64236111111111105</v>
      </c>
      <c r="AM909" s="610">
        <v>0.70138888888888884</v>
      </c>
      <c r="AN909" s="12">
        <f t="shared" si="2519"/>
        <v>5.902777777777779E-2</v>
      </c>
      <c r="AO909" s="13">
        <f t="shared" si="2520"/>
        <v>1</v>
      </c>
      <c r="AP909" s="13">
        <f t="shared" si="2521"/>
        <v>25</v>
      </c>
      <c r="AQ909" s="610">
        <v>0.72569444444444453</v>
      </c>
      <c r="AR909" s="12">
        <f t="shared" si="2522"/>
        <v>2.4305555555555691E-2</v>
      </c>
      <c r="AS909" s="225">
        <f t="shared" si="2523"/>
        <v>0</v>
      </c>
      <c r="AT909" s="13">
        <f t="shared" si="2524"/>
        <v>35</v>
      </c>
      <c r="AU909" s="610">
        <v>0.72569444444444453</v>
      </c>
      <c r="AV909" s="226">
        <f t="shared" si="2525"/>
        <v>0</v>
      </c>
      <c r="AW909" s="13">
        <f t="shared" si="2526"/>
        <v>0</v>
      </c>
      <c r="AX909" s="13">
        <f t="shared" si="2527"/>
        <v>0</v>
      </c>
      <c r="AY909" s="610">
        <v>0.81597222222222221</v>
      </c>
      <c r="AZ909" s="12">
        <f t="shared" si="2528"/>
        <v>9.0277777777777679E-2</v>
      </c>
      <c r="BA909" s="225">
        <f t="shared" si="2529"/>
        <v>2</v>
      </c>
      <c r="BB909" s="225">
        <f t="shared" si="2530"/>
        <v>10</v>
      </c>
      <c r="BC909" s="610">
        <v>0.81597222222222221</v>
      </c>
      <c r="BD909" s="610">
        <v>0.81597222222222221</v>
      </c>
      <c r="BE909" s="12">
        <f t="shared" si="2531"/>
        <v>0</v>
      </c>
      <c r="BF909" s="13">
        <f t="shared" si="2532"/>
        <v>0</v>
      </c>
      <c r="BG909" s="13">
        <f t="shared" si="2533"/>
        <v>0</v>
      </c>
      <c r="BH909" s="610">
        <v>0.81597222222222221</v>
      </c>
      <c r="BI909" s="610">
        <v>0.81597222222222221</v>
      </c>
      <c r="BJ909" s="610"/>
      <c r="BK909" s="69">
        <f t="shared" si="2534"/>
        <v>0</v>
      </c>
      <c r="BL909" s="13">
        <f t="shared" si="2535"/>
        <v>0</v>
      </c>
      <c r="BM909" s="13">
        <f t="shared" si="2536"/>
        <v>0</v>
      </c>
      <c r="BN909" s="610">
        <v>0.82291666666666663</v>
      </c>
      <c r="BO909" s="12">
        <f t="shared" si="2425"/>
        <v>6.9444444444444198E-3</v>
      </c>
      <c r="BP909" s="225">
        <f t="shared" si="2426"/>
        <v>0</v>
      </c>
      <c r="BQ909" s="225">
        <f t="shared" si="2427"/>
        <v>10</v>
      </c>
      <c r="BR909" s="610">
        <v>0.82638888888888884</v>
      </c>
      <c r="BS909" s="12">
        <f t="shared" si="2168"/>
        <v>3.4722222222222099E-3</v>
      </c>
      <c r="BT909" s="225">
        <f t="shared" si="2169"/>
        <v>0</v>
      </c>
      <c r="BU909" s="225">
        <f t="shared" si="2170"/>
        <v>5</v>
      </c>
      <c r="BV909" s="610">
        <v>0.82638888888888884</v>
      </c>
      <c r="BW909" s="610">
        <v>0.83333333333333337</v>
      </c>
      <c r="BX909" s="12">
        <f t="shared" si="2501"/>
        <v>6.9444444444445308E-3</v>
      </c>
      <c r="BY909" s="13">
        <f t="shared" si="2502"/>
        <v>0</v>
      </c>
      <c r="BZ909" s="13">
        <f t="shared" si="2503"/>
        <v>10</v>
      </c>
      <c r="CA909" s="226">
        <f t="shared" si="2494"/>
        <v>0.23958333333333337</v>
      </c>
      <c r="CB909" s="13">
        <f t="shared" si="2495"/>
        <v>5</v>
      </c>
      <c r="CC909" s="13">
        <f t="shared" si="2496"/>
        <v>45</v>
      </c>
      <c r="CD909" s="12">
        <f t="shared" si="2347"/>
        <v>6.25E-2</v>
      </c>
      <c r="CE909" s="13">
        <f t="shared" si="2348"/>
        <v>1</v>
      </c>
      <c r="CF909" s="13">
        <f t="shared" si="2349"/>
        <v>30</v>
      </c>
      <c r="CG909" s="12">
        <f t="shared" si="2537"/>
        <v>5.902777777777779E-2</v>
      </c>
      <c r="CH909" s="13">
        <f t="shared" si="2538"/>
        <v>1</v>
      </c>
      <c r="CI909" s="13">
        <f t="shared" si="2539"/>
        <v>25</v>
      </c>
      <c r="CJ909" s="12">
        <f t="shared" si="2540"/>
        <v>9.0277777777777679E-2</v>
      </c>
      <c r="CK909" s="13">
        <f t="shared" si="2541"/>
        <v>2</v>
      </c>
      <c r="CL909" s="13">
        <f t="shared" si="2542"/>
        <v>10</v>
      </c>
      <c r="CM909" s="62"/>
      <c r="CN909" s="62"/>
      <c r="CO909" s="62"/>
      <c r="CP909" s="12">
        <f>AZ909-(CS909+CV909+CY909+DB909+DE909+DH909)</f>
        <v>8.6805555555555455E-2</v>
      </c>
      <c r="CQ909" s="13">
        <f t="shared" si="2543"/>
        <v>2</v>
      </c>
      <c r="CR909" s="13">
        <f t="shared" si="2544"/>
        <v>5</v>
      </c>
      <c r="CS909" s="610">
        <v>0</v>
      </c>
      <c r="CT909" s="13">
        <f t="shared" si="2545"/>
        <v>0</v>
      </c>
      <c r="CU909" s="13">
        <f t="shared" si="2546"/>
        <v>0</v>
      </c>
      <c r="CV909" s="610">
        <v>3.472222222222222E-3</v>
      </c>
      <c r="CW909" s="13">
        <f t="shared" si="2547"/>
        <v>0</v>
      </c>
      <c r="CX909" s="13">
        <f t="shared" si="2548"/>
        <v>5</v>
      </c>
      <c r="CY909" s="610">
        <v>0</v>
      </c>
      <c r="CZ909" s="13">
        <f t="shared" si="2549"/>
        <v>0</v>
      </c>
      <c r="DA909" s="13">
        <f t="shared" si="2550"/>
        <v>0</v>
      </c>
      <c r="DB909" s="610">
        <v>0</v>
      </c>
      <c r="DC909" s="13">
        <f t="shared" si="2506"/>
        <v>0</v>
      </c>
      <c r="DD909" s="13">
        <f t="shared" si="2507"/>
        <v>0</v>
      </c>
      <c r="DE909" s="610">
        <f>DE907</f>
        <v>0</v>
      </c>
      <c r="DF909" s="13">
        <f t="shared" si="2551"/>
        <v>0</v>
      </c>
      <c r="DG909" s="13">
        <f t="shared" si="2552"/>
        <v>0</v>
      </c>
      <c r="DH909" s="610">
        <v>0</v>
      </c>
      <c r="DI909" s="13">
        <f t="shared" si="2555"/>
        <v>0</v>
      </c>
      <c r="DJ909" s="13">
        <f t="shared" si="2556"/>
        <v>0</v>
      </c>
      <c r="DK909" s="610">
        <v>0</v>
      </c>
      <c r="DL909" s="35">
        <f t="shared" si="2553"/>
        <v>0</v>
      </c>
      <c r="DM909" s="35">
        <f t="shared" si="2554"/>
        <v>0</v>
      </c>
      <c r="DN909" s="66">
        <f t="shared" si="2466"/>
        <v>3220081.1160000013</v>
      </c>
      <c r="DO909" s="74">
        <f t="shared" si="2467"/>
        <v>51674</v>
      </c>
      <c r="DP909" s="66">
        <f t="shared" si="2508"/>
        <v>61.991186440677964</v>
      </c>
      <c r="DQ909" s="63">
        <f t="shared" si="2509"/>
        <v>62.315305879165564</v>
      </c>
      <c r="DR909" s="66" t="e">
        <f t="shared" si="2357"/>
        <v>#NUM!</v>
      </c>
      <c r="DS909" s="96" t="e">
        <f t="shared" si="2358"/>
        <v>#NUM!</v>
      </c>
      <c r="DT909" s="66" t="e">
        <f t="shared" si="2359"/>
        <v>#NUM!</v>
      </c>
      <c r="DU909" s="66" t="e">
        <f t="shared" si="2360"/>
        <v>#NUM!</v>
      </c>
      <c r="FJ909" s="3">
        <f t="shared" si="2313"/>
        <v>9.0277777777777901E-2</v>
      </c>
    </row>
    <row r="910" spans="1:168" ht="30">
      <c r="A910" s="604">
        <f t="shared" si="2421"/>
        <v>909</v>
      </c>
      <c r="B910" s="605">
        <f t="shared" si="2422"/>
        <v>61</v>
      </c>
      <c r="C910" s="606">
        <v>40952</v>
      </c>
      <c r="D910" s="607">
        <v>2</v>
      </c>
      <c r="E910" s="608" t="s">
        <v>1013</v>
      </c>
      <c r="F910" s="605">
        <v>4</v>
      </c>
      <c r="G910" s="609" t="s">
        <v>445</v>
      </c>
      <c r="H910" s="609" t="s">
        <v>1025</v>
      </c>
      <c r="I910" s="609" t="s">
        <v>1048</v>
      </c>
      <c r="J910" s="610">
        <v>0.80208333333333337</v>
      </c>
      <c r="K910" s="611">
        <v>3790.8</v>
      </c>
      <c r="L910" s="609" t="s">
        <v>1084</v>
      </c>
      <c r="M910" s="605">
        <v>59</v>
      </c>
      <c r="N910" s="605">
        <v>0</v>
      </c>
      <c r="O910" s="609"/>
      <c r="P910" s="610">
        <v>0.80208333333333337</v>
      </c>
      <c r="Q910" s="610">
        <v>0.80208333333333337</v>
      </c>
      <c r="R910" s="12">
        <f t="shared" si="2510"/>
        <v>0</v>
      </c>
      <c r="S910" s="13">
        <f t="shared" si="2511"/>
        <v>0</v>
      </c>
      <c r="T910" s="13">
        <f t="shared" si="2512"/>
        <v>0</v>
      </c>
      <c r="U910" s="610">
        <v>0.80555555555555547</v>
      </c>
      <c r="V910" s="12">
        <f t="shared" si="2295"/>
        <v>3.4722222222220989E-3</v>
      </c>
      <c r="W910" s="13">
        <f t="shared" si="2296"/>
        <v>0</v>
      </c>
      <c r="X910" s="225">
        <f t="shared" si="2297"/>
        <v>5</v>
      </c>
      <c r="Y910" s="610">
        <v>0.8125</v>
      </c>
      <c r="Z910" s="12">
        <f t="shared" si="2072"/>
        <v>6.9444444444445308E-3</v>
      </c>
      <c r="AA910" s="13">
        <f t="shared" si="2464"/>
        <v>0</v>
      </c>
      <c r="AB910" s="13">
        <f t="shared" si="2465"/>
        <v>10</v>
      </c>
      <c r="AC910" s="610">
        <v>0.85069444444444453</v>
      </c>
      <c r="AD910" s="12">
        <f t="shared" si="2513"/>
        <v>3.8194444444444531E-2</v>
      </c>
      <c r="AE910" s="13">
        <f t="shared" si="2514"/>
        <v>0</v>
      </c>
      <c r="AF910" s="13">
        <f t="shared" si="2515"/>
        <v>55</v>
      </c>
      <c r="AG910" s="610">
        <v>0.85069444444444453</v>
      </c>
      <c r="AH910" s="610">
        <v>0.89583333333333337</v>
      </c>
      <c r="AI910" s="12">
        <f t="shared" si="2516"/>
        <v>4.513888888888884E-2</v>
      </c>
      <c r="AJ910" s="225">
        <f t="shared" si="2517"/>
        <v>1</v>
      </c>
      <c r="AK910" s="225">
        <f t="shared" si="2518"/>
        <v>5</v>
      </c>
      <c r="AL910" s="610">
        <v>0.85069444444444453</v>
      </c>
      <c r="AM910" s="610">
        <v>0.89583333333333337</v>
      </c>
      <c r="AN910" s="12">
        <f t="shared" si="2519"/>
        <v>4.513888888888884E-2</v>
      </c>
      <c r="AO910" s="13">
        <f t="shared" si="2520"/>
        <v>1</v>
      </c>
      <c r="AP910" s="13">
        <f t="shared" si="2521"/>
        <v>5</v>
      </c>
      <c r="AQ910" s="610">
        <v>0.90416666666666667</v>
      </c>
      <c r="AR910" s="12">
        <f t="shared" si="2522"/>
        <v>8.3333333333333037E-3</v>
      </c>
      <c r="AS910" s="225">
        <f t="shared" si="2523"/>
        <v>0</v>
      </c>
      <c r="AT910" s="13">
        <f t="shared" si="2524"/>
        <v>12</v>
      </c>
      <c r="AU910" s="610">
        <v>0.90625</v>
      </c>
      <c r="AV910" s="226">
        <f t="shared" si="2525"/>
        <v>2.0833333333333259E-3</v>
      </c>
      <c r="AW910" s="13">
        <f t="shared" si="2526"/>
        <v>0</v>
      </c>
      <c r="AX910" s="13">
        <f t="shared" si="2527"/>
        <v>3</v>
      </c>
      <c r="AY910" s="610">
        <v>0.9902777777777777</v>
      </c>
      <c r="AZ910" s="12">
        <f t="shared" si="2528"/>
        <v>8.4027777777777701E-2</v>
      </c>
      <c r="BA910" s="225">
        <f t="shared" si="2529"/>
        <v>2</v>
      </c>
      <c r="BB910" s="225">
        <f t="shared" si="2530"/>
        <v>1</v>
      </c>
      <c r="BC910" s="610">
        <v>0.9902777777777777</v>
      </c>
      <c r="BD910" s="610">
        <v>0.9902777777777777</v>
      </c>
      <c r="BE910" s="12">
        <f t="shared" si="2531"/>
        <v>0</v>
      </c>
      <c r="BF910" s="13">
        <f t="shared" si="2532"/>
        <v>0</v>
      </c>
      <c r="BG910" s="13">
        <f t="shared" si="2533"/>
        <v>0</v>
      </c>
      <c r="BH910" s="610">
        <v>0.9902777777777777</v>
      </c>
      <c r="BI910" s="610">
        <v>0.9902777777777777</v>
      </c>
      <c r="BJ910" s="610"/>
      <c r="BK910" s="69">
        <f t="shared" si="2534"/>
        <v>0</v>
      </c>
      <c r="BL910" s="13">
        <f t="shared" si="2535"/>
        <v>0</v>
      </c>
      <c r="BM910" s="13">
        <f t="shared" si="2536"/>
        <v>0</v>
      </c>
      <c r="BN910" s="610">
        <v>0.99652777777777779</v>
      </c>
      <c r="BO910" s="12">
        <f t="shared" si="2425"/>
        <v>6.2500000000000888E-3</v>
      </c>
      <c r="BP910" s="225">
        <f t="shared" si="2426"/>
        <v>0</v>
      </c>
      <c r="BQ910" s="225">
        <f t="shared" si="2427"/>
        <v>9</v>
      </c>
      <c r="BR910" s="610">
        <v>1</v>
      </c>
      <c r="BS910" s="12">
        <f t="shared" si="2168"/>
        <v>3.4722222222222099E-3</v>
      </c>
      <c r="BT910" s="225">
        <f t="shared" si="2169"/>
        <v>0</v>
      </c>
      <c r="BU910" s="225">
        <f t="shared" si="2170"/>
        <v>5</v>
      </c>
      <c r="BV910" s="610">
        <v>1</v>
      </c>
      <c r="BW910" s="610">
        <v>1.0034722222222221</v>
      </c>
      <c r="BX910" s="12">
        <f t="shared" si="2501"/>
        <v>3.4722222222220989E-3</v>
      </c>
      <c r="BY910" s="13">
        <f t="shared" si="2502"/>
        <v>0</v>
      </c>
      <c r="BZ910" s="13">
        <f t="shared" si="2503"/>
        <v>5</v>
      </c>
      <c r="CA910" s="226">
        <f t="shared" si="2494"/>
        <v>0.20138888888888873</v>
      </c>
      <c r="CB910" s="13">
        <f t="shared" si="2495"/>
        <v>4</v>
      </c>
      <c r="CC910" s="13">
        <f t="shared" si="2496"/>
        <v>50</v>
      </c>
      <c r="CD910" s="12">
        <f t="shared" si="2347"/>
        <v>5.6250000000000133E-2</v>
      </c>
      <c r="CE910" s="13">
        <f t="shared" si="2348"/>
        <v>1</v>
      </c>
      <c r="CF910" s="13">
        <f t="shared" si="2349"/>
        <v>21</v>
      </c>
      <c r="CG910" s="12">
        <f t="shared" si="2537"/>
        <v>4.513888888888884E-2</v>
      </c>
      <c r="CH910" s="13">
        <f t="shared" si="2538"/>
        <v>1</v>
      </c>
      <c r="CI910" s="13">
        <f t="shared" si="2539"/>
        <v>5</v>
      </c>
      <c r="CJ910" s="12">
        <f t="shared" si="2540"/>
        <v>8.4027777777777701E-2</v>
      </c>
      <c r="CK910" s="13">
        <f t="shared" si="2541"/>
        <v>2</v>
      </c>
      <c r="CL910" s="13">
        <f t="shared" si="2542"/>
        <v>1</v>
      </c>
      <c r="CM910" s="62"/>
      <c r="CN910" s="62"/>
      <c r="CO910" s="62"/>
      <c r="CP910" s="12">
        <f>AZ910-(CS910+CV910+CY910+DB910+DE910+DH910)</f>
        <v>7.361111111111103E-2</v>
      </c>
      <c r="CQ910" s="13">
        <f t="shared" si="2543"/>
        <v>1</v>
      </c>
      <c r="CR910" s="13">
        <f t="shared" si="2544"/>
        <v>46</v>
      </c>
      <c r="CS910" s="610">
        <v>0</v>
      </c>
      <c r="CT910" s="13">
        <f t="shared" si="2545"/>
        <v>0</v>
      </c>
      <c r="CU910" s="13">
        <f t="shared" si="2546"/>
        <v>0</v>
      </c>
      <c r="CV910" s="610">
        <v>0</v>
      </c>
      <c r="CW910" s="13">
        <f t="shared" si="2547"/>
        <v>0</v>
      </c>
      <c r="CX910" s="13">
        <f t="shared" si="2548"/>
        <v>0</v>
      </c>
      <c r="CY910" s="610">
        <v>0</v>
      </c>
      <c r="CZ910" s="13">
        <f t="shared" si="2549"/>
        <v>0</v>
      </c>
      <c r="DA910" s="13">
        <f t="shared" si="2550"/>
        <v>0</v>
      </c>
      <c r="DB910" s="610">
        <v>0</v>
      </c>
      <c r="DC910" s="13">
        <f t="shared" si="2506"/>
        <v>0</v>
      </c>
      <c r="DD910" s="13">
        <f t="shared" si="2507"/>
        <v>0</v>
      </c>
      <c r="DE910" s="610">
        <v>3.472222222222222E-3</v>
      </c>
      <c r="DF910" s="13">
        <f t="shared" si="2551"/>
        <v>0</v>
      </c>
      <c r="DG910" s="13">
        <f t="shared" si="2552"/>
        <v>5</v>
      </c>
      <c r="DH910" s="610">
        <v>6.9444444444444441E-3</v>
      </c>
      <c r="DI910" s="13">
        <f t="shared" si="2555"/>
        <v>0</v>
      </c>
      <c r="DJ910" s="13">
        <f t="shared" si="2556"/>
        <v>10</v>
      </c>
      <c r="DK910" s="610">
        <v>0</v>
      </c>
      <c r="DL910" s="35">
        <f t="shared" si="2553"/>
        <v>0</v>
      </c>
      <c r="DM910" s="35">
        <f t="shared" si="2554"/>
        <v>0</v>
      </c>
      <c r="DN910" s="66">
        <f t="shared" si="2466"/>
        <v>3223871.9160000011</v>
      </c>
      <c r="DO910" s="74">
        <f t="shared" si="2467"/>
        <v>51733</v>
      </c>
      <c r="DP910" s="66">
        <f t="shared" si="2508"/>
        <v>64.250847457627117</v>
      </c>
      <c r="DQ910" s="63">
        <f t="shared" si="2509"/>
        <v>62.317513308719796</v>
      </c>
      <c r="DR910" s="66" t="e">
        <f t="shared" si="2357"/>
        <v>#NUM!</v>
      </c>
      <c r="DS910" s="96" t="e">
        <f t="shared" si="2358"/>
        <v>#NUM!</v>
      </c>
      <c r="DT910" s="66" t="e">
        <f t="shared" si="2359"/>
        <v>#NUM!</v>
      </c>
      <c r="DU910" s="66" t="e">
        <f t="shared" si="2360"/>
        <v>#NUM!</v>
      </c>
      <c r="FJ910" s="3">
        <f t="shared" si="2313"/>
        <v>7.2222222222222188E-2</v>
      </c>
    </row>
    <row r="911" spans="1:168">
      <c r="A911" s="604">
        <f t="shared" si="2421"/>
        <v>910</v>
      </c>
      <c r="B911" s="605">
        <f t="shared" si="2422"/>
        <v>62</v>
      </c>
      <c r="C911" s="606">
        <v>40952</v>
      </c>
      <c r="D911" s="607">
        <v>2</v>
      </c>
      <c r="E911" s="608" t="s">
        <v>1077</v>
      </c>
      <c r="F911" s="605">
        <v>1</v>
      </c>
      <c r="G911" s="609" t="s">
        <v>823</v>
      </c>
      <c r="H911" s="609" t="s">
        <v>413</v>
      </c>
      <c r="I911" s="609" t="s">
        <v>1080</v>
      </c>
      <c r="J911" s="610">
        <v>0.90972222222222221</v>
      </c>
      <c r="K911" s="611">
        <v>3347.96</v>
      </c>
      <c r="L911" s="609" t="s">
        <v>1085</v>
      </c>
      <c r="M911" s="605">
        <v>54</v>
      </c>
      <c r="N911" s="605">
        <v>5</v>
      </c>
      <c r="O911" s="609"/>
      <c r="P911" s="610">
        <v>0.90972222222222221</v>
      </c>
      <c r="Q911" s="610">
        <v>0.90972222222222221</v>
      </c>
      <c r="R911" s="12">
        <f t="shared" si="2510"/>
        <v>0</v>
      </c>
      <c r="S911" s="13">
        <f t="shared" si="2511"/>
        <v>0</v>
      </c>
      <c r="T911" s="13">
        <f t="shared" si="2512"/>
        <v>0</v>
      </c>
      <c r="U911" s="610">
        <v>0.91666666666666663</v>
      </c>
      <c r="V911" s="12">
        <f t="shared" si="2295"/>
        <v>6.9444444444444198E-3</v>
      </c>
      <c r="W911" s="13">
        <f t="shared" si="2296"/>
        <v>0</v>
      </c>
      <c r="X911" s="225">
        <f t="shared" si="2297"/>
        <v>10</v>
      </c>
      <c r="Y911" s="610">
        <v>0.9375</v>
      </c>
      <c r="Z911" s="12">
        <f t="shared" si="2072"/>
        <v>2.083333333333337E-2</v>
      </c>
      <c r="AA911" s="13">
        <f t="shared" si="2464"/>
        <v>0</v>
      </c>
      <c r="AB911" s="13">
        <f t="shared" si="2465"/>
        <v>30</v>
      </c>
      <c r="AC911" s="610">
        <v>0.99305555555555547</v>
      </c>
      <c r="AD911" s="12">
        <f t="shared" si="2513"/>
        <v>5.5555555555555469E-2</v>
      </c>
      <c r="AE911" s="13">
        <f t="shared" si="2514"/>
        <v>1</v>
      </c>
      <c r="AF911" s="13">
        <f t="shared" si="2515"/>
        <v>20</v>
      </c>
      <c r="AG911" s="610">
        <v>0.99652777777777779</v>
      </c>
      <c r="AH911" s="610">
        <v>1.0381944444444444</v>
      </c>
      <c r="AI911" s="12">
        <f t="shared" si="2516"/>
        <v>4.166666666666663E-2</v>
      </c>
      <c r="AJ911" s="225">
        <f t="shared" si="2517"/>
        <v>1</v>
      </c>
      <c r="AK911" s="225">
        <f t="shared" si="2518"/>
        <v>0</v>
      </c>
      <c r="AL911" s="610">
        <v>0.99652777777777779</v>
      </c>
      <c r="AM911" s="610">
        <v>1.0381944444444444</v>
      </c>
      <c r="AN911" s="12">
        <f t="shared" si="2519"/>
        <v>4.166666666666663E-2</v>
      </c>
      <c r="AO911" s="13">
        <f t="shared" si="2520"/>
        <v>1</v>
      </c>
      <c r="AP911" s="13">
        <f t="shared" si="2521"/>
        <v>0</v>
      </c>
      <c r="AQ911" s="610">
        <v>1.175</v>
      </c>
      <c r="AR911" s="12">
        <f t="shared" si="2522"/>
        <v>0.13680555555555562</v>
      </c>
      <c r="AS911" s="225">
        <f t="shared" si="2523"/>
        <v>3</v>
      </c>
      <c r="AT911" s="13">
        <f t="shared" si="2524"/>
        <v>17</v>
      </c>
      <c r="AU911" s="610">
        <v>1.0208333333333333</v>
      </c>
      <c r="AV911" s="226">
        <f t="shared" si="2525"/>
        <v>-0.15416666666666679</v>
      </c>
      <c r="AW911" s="13" t="e">
        <f t="shared" si="2526"/>
        <v>#NUM!</v>
      </c>
      <c r="AX911" s="13" t="e">
        <f t="shared" si="2527"/>
        <v>#NUM!</v>
      </c>
      <c r="AY911" s="610">
        <v>1.2465277777777779</v>
      </c>
      <c r="AZ911" s="12">
        <f t="shared" si="2528"/>
        <v>0.22569444444444464</v>
      </c>
      <c r="BA911" s="225">
        <f t="shared" si="2529"/>
        <v>5</v>
      </c>
      <c r="BB911" s="225">
        <f t="shared" si="2530"/>
        <v>25</v>
      </c>
      <c r="BC911" s="610">
        <v>1.2465277777777779</v>
      </c>
      <c r="BD911" s="610">
        <v>1.2465277777777779</v>
      </c>
      <c r="BE911" s="12">
        <f t="shared" si="2531"/>
        <v>0</v>
      </c>
      <c r="BF911" s="13">
        <f t="shared" si="2532"/>
        <v>0</v>
      </c>
      <c r="BG911" s="13">
        <f t="shared" si="2533"/>
        <v>0</v>
      </c>
      <c r="BH911" s="610">
        <v>1.2465277777777779</v>
      </c>
      <c r="BI911" s="610">
        <v>1.2465277777777779</v>
      </c>
      <c r="BJ911" s="610"/>
      <c r="BK911" s="69">
        <f t="shared" si="2534"/>
        <v>0</v>
      </c>
      <c r="BL911" s="13">
        <f t="shared" si="2535"/>
        <v>0</v>
      </c>
      <c r="BM911" s="13">
        <f t="shared" si="2536"/>
        <v>0</v>
      </c>
      <c r="BN911" s="610">
        <v>1.2534722222222221</v>
      </c>
      <c r="BO911" s="12">
        <f t="shared" si="2425"/>
        <v>6.9444444444441977E-3</v>
      </c>
      <c r="BP911" s="225">
        <f t="shared" si="2426"/>
        <v>0</v>
      </c>
      <c r="BQ911" s="225">
        <f t="shared" si="2427"/>
        <v>10</v>
      </c>
      <c r="BR911" s="610">
        <v>1.2569444444444444</v>
      </c>
      <c r="BS911" s="12">
        <f t="shared" si="2168"/>
        <v>3.4722222222223209E-3</v>
      </c>
      <c r="BT911" s="225">
        <f t="shared" si="2169"/>
        <v>0</v>
      </c>
      <c r="BU911" s="225">
        <f t="shared" si="2170"/>
        <v>5</v>
      </c>
      <c r="BV911" s="610">
        <v>1.2569444444444444</v>
      </c>
      <c r="BW911" s="610">
        <v>1.2638888888888888</v>
      </c>
      <c r="BX911" s="12">
        <f t="shared" si="2501"/>
        <v>6.9444444444444198E-3</v>
      </c>
      <c r="BY911" s="13">
        <f t="shared" si="2502"/>
        <v>0</v>
      </c>
      <c r="BZ911" s="13">
        <f t="shared" si="2503"/>
        <v>10</v>
      </c>
      <c r="CA911" s="226">
        <f t="shared" si="2494"/>
        <v>0.35416666666666663</v>
      </c>
      <c r="CB911" s="13">
        <f t="shared" si="2495"/>
        <v>8</v>
      </c>
      <c r="CC911" s="13">
        <f t="shared" si="2496"/>
        <v>30</v>
      </c>
      <c r="CD911" s="12">
        <f t="shared" si="2347"/>
        <v>0.20277777777777761</v>
      </c>
      <c r="CE911" s="13">
        <f t="shared" si="2348"/>
        <v>4</v>
      </c>
      <c r="CF911" s="13">
        <f t="shared" si="2349"/>
        <v>52</v>
      </c>
      <c r="CG911" s="12">
        <f t="shared" si="2537"/>
        <v>4.166666666666663E-2</v>
      </c>
      <c r="CH911" s="13">
        <f t="shared" si="2538"/>
        <v>1</v>
      </c>
      <c r="CI911" s="13">
        <f t="shared" si="2539"/>
        <v>0</v>
      </c>
      <c r="CJ911" s="12">
        <f t="shared" si="2540"/>
        <v>0.22569444444444464</v>
      </c>
      <c r="CK911" s="13">
        <f t="shared" si="2541"/>
        <v>5</v>
      </c>
      <c r="CL911" s="13">
        <f t="shared" si="2542"/>
        <v>25</v>
      </c>
      <c r="CM911" s="62"/>
      <c r="CN911" s="62"/>
      <c r="CO911" s="62"/>
      <c r="CP911" s="12">
        <f t="shared" ref="CP911:CP917" si="2557">AZ911-(CS911+CV911+CY911+DB911+DE911+DH911+DK911)</f>
        <v>0</v>
      </c>
      <c r="CQ911" s="13">
        <f t="shared" si="2543"/>
        <v>0</v>
      </c>
      <c r="CR911" s="13">
        <f t="shared" si="2544"/>
        <v>0</v>
      </c>
      <c r="CS911" s="610">
        <v>0</v>
      </c>
      <c r="CT911" s="13">
        <f t="shared" si="2545"/>
        <v>0</v>
      </c>
      <c r="CU911" s="13">
        <f t="shared" si="2546"/>
        <v>0</v>
      </c>
      <c r="CV911" s="610">
        <v>0</v>
      </c>
      <c r="CW911" s="13">
        <f t="shared" si="2547"/>
        <v>0</v>
      </c>
      <c r="CX911" s="13">
        <f t="shared" si="2548"/>
        <v>0</v>
      </c>
      <c r="CY911" s="610">
        <v>0</v>
      </c>
      <c r="CZ911" s="13">
        <f t="shared" si="2549"/>
        <v>0</v>
      </c>
      <c r="DA911" s="13">
        <f t="shared" si="2550"/>
        <v>0</v>
      </c>
      <c r="DB911" s="610">
        <v>0.22152777777777777</v>
      </c>
      <c r="DC911" s="13">
        <f t="shared" si="2506"/>
        <v>5</v>
      </c>
      <c r="DD911" s="13">
        <f t="shared" si="2507"/>
        <v>19</v>
      </c>
      <c r="DE911" s="610">
        <f>DE909</f>
        <v>0</v>
      </c>
      <c r="DF911" s="13">
        <f t="shared" si="2551"/>
        <v>0</v>
      </c>
      <c r="DG911" s="13">
        <f t="shared" si="2552"/>
        <v>0</v>
      </c>
      <c r="DH911" s="610">
        <v>0</v>
      </c>
      <c r="DI911" s="13">
        <f t="shared" si="2555"/>
        <v>0</v>
      </c>
      <c r="DJ911" s="13">
        <f t="shared" si="2556"/>
        <v>0</v>
      </c>
      <c r="DK911" s="610">
        <v>4.1666666666666666E-3</v>
      </c>
      <c r="DL911" s="35">
        <f t="shared" si="2553"/>
        <v>0</v>
      </c>
      <c r="DM911" s="35">
        <f t="shared" si="2554"/>
        <v>6</v>
      </c>
      <c r="DN911" s="66">
        <f t="shared" si="2466"/>
        <v>3227219.8760000011</v>
      </c>
      <c r="DO911" s="74">
        <f t="shared" si="2467"/>
        <v>51787</v>
      </c>
      <c r="DP911" s="66">
        <f t="shared" si="2508"/>
        <v>61.999259259259262</v>
      </c>
      <c r="DQ911" s="63">
        <f t="shared" si="2509"/>
        <v>62.317181454805279</v>
      </c>
      <c r="DR911" s="66" t="e">
        <f t="shared" si="2357"/>
        <v>#NUM!</v>
      </c>
      <c r="DS911" s="96" t="e">
        <f t="shared" si="2358"/>
        <v>#NUM!</v>
      </c>
      <c r="DT911" s="66" t="e">
        <f t="shared" si="2359"/>
        <v>#NUM!</v>
      </c>
      <c r="DU911" s="66" t="e">
        <f t="shared" si="2360"/>
        <v>#NUM!</v>
      </c>
      <c r="FJ911" s="3">
        <f t="shared" si="2313"/>
        <v>8.6805555555555358E-2</v>
      </c>
    </row>
    <row r="912" spans="1:168">
      <c r="A912" s="604">
        <f t="shared" si="2421"/>
        <v>911</v>
      </c>
      <c r="B912" s="605">
        <f t="shared" si="2422"/>
        <v>63</v>
      </c>
      <c r="C912" s="606">
        <v>40953</v>
      </c>
      <c r="D912" s="607">
        <v>2</v>
      </c>
      <c r="E912" s="608" t="s">
        <v>1087</v>
      </c>
      <c r="F912" s="605">
        <v>1</v>
      </c>
      <c r="G912" s="609" t="s">
        <v>467</v>
      </c>
      <c r="H912" s="609" t="s">
        <v>394</v>
      </c>
      <c r="I912" s="609" t="s">
        <v>875</v>
      </c>
      <c r="J912" s="610">
        <v>0.16319444444444445</v>
      </c>
      <c r="K912" s="611">
        <v>3556.12</v>
      </c>
      <c r="L912" s="609" t="s">
        <v>1084</v>
      </c>
      <c r="M912" s="605">
        <v>58</v>
      </c>
      <c r="N912" s="605">
        <v>1</v>
      </c>
      <c r="O912" s="609"/>
      <c r="P912" s="610">
        <v>0.16319444444444445</v>
      </c>
      <c r="Q912" s="610">
        <v>0.16319444444444445</v>
      </c>
      <c r="R912" s="12">
        <f t="shared" ref="R912:R917" si="2558">Q912-P912</f>
        <v>0</v>
      </c>
      <c r="S912" s="13">
        <f t="shared" ref="S912:S917" si="2559">HOUR(R912)</f>
        <v>0</v>
      </c>
      <c r="T912" s="13">
        <f t="shared" ref="T912:T917" si="2560">MINUTE(R912)</f>
        <v>0</v>
      </c>
      <c r="U912" s="610">
        <v>0.16666666666666666</v>
      </c>
      <c r="V912" s="12">
        <f t="shared" si="2295"/>
        <v>3.4722222222222099E-3</v>
      </c>
      <c r="W912" s="13">
        <f t="shared" si="2296"/>
        <v>0</v>
      </c>
      <c r="X912" s="225">
        <f t="shared" si="2297"/>
        <v>5</v>
      </c>
      <c r="Y912" s="610">
        <v>0.18055555555555555</v>
      </c>
      <c r="Z912" s="12">
        <f t="shared" si="2072"/>
        <v>1.3888888888888895E-2</v>
      </c>
      <c r="AA912" s="13">
        <f t="shared" si="2464"/>
        <v>0</v>
      </c>
      <c r="AB912" s="13">
        <f t="shared" si="2465"/>
        <v>20</v>
      </c>
      <c r="AC912" s="610">
        <v>0.20833333333333334</v>
      </c>
      <c r="AD912" s="12">
        <f t="shared" ref="AD912:AD917" si="2561">AC912-Y912</f>
        <v>2.777777777777779E-2</v>
      </c>
      <c r="AE912" s="13">
        <f t="shared" ref="AE912:AE917" si="2562">HOUR(AD912)</f>
        <v>0</v>
      </c>
      <c r="AF912" s="13">
        <f t="shared" ref="AF912:AF917" si="2563">MINUTE(AD912)</f>
        <v>40</v>
      </c>
      <c r="AG912" s="610">
        <v>0.21180555555555555</v>
      </c>
      <c r="AH912" s="610">
        <v>0.23263888888888887</v>
      </c>
      <c r="AI912" s="12">
        <f t="shared" ref="AI912:AI917" si="2564">AH912-AG912</f>
        <v>2.0833333333333315E-2</v>
      </c>
      <c r="AJ912" s="225">
        <f t="shared" ref="AJ912:AJ917" si="2565">HOUR(AI912)</f>
        <v>0</v>
      </c>
      <c r="AK912" s="225">
        <f t="shared" ref="AK912:AK917" si="2566">MINUTE(AI912)</f>
        <v>30</v>
      </c>
      <c r="AL912" s="610">
        <v>0.21180555555555555</v>
      </c>
      <c r="AM912" s="610">
        <v>0.23263888888888887</v>
      </c>
      <c r="AN912" s="12">
        <f t="shared" ref="AN912:AN917" si="2567">AM912-AL912</f>
        <v>2.0833333333333315E-2</v>
      </c>
      <c r="AO912" s="13">
        <f t="shared" ref="AO912:AO917" si="2568">HOUR(AN912)</f>
        <v>0</v>
      </c>
      <c r="AP912" s="13">
        <f t="shared" ref="AP912:AP917" si="2569">MINUTE(AN912)</f>
        <v>30</v>
      </c>
      <c r="AQ912" s="610">
        <v>0.26180555555555557</v>
      </c>
      <c r="AR912" s="12">
        <f t="shared" ref="AR912:AR917" si="2570">AQ912-AH912</f>
        <v>2.9166666666666702E-2</v>
      </c>
      <c r="AS912" s="225">
        <f t="shared" ref="AS912:AS917" si="2571">HOUR(AR912)</f>
        <v>0</v>
      </c>
      <c r="AT912" s="13">
        <f t="shared" ref="AT912:AT917" si="2572">MINUTE(AR912)</f>
        <v>42</v>
      </c>
      <c r="AU912" s="610">
        <v>0.26250000000000001</v>
      </c>
      <c r="AV912" s="226">
        <f t="shared" ref="AV912:AV939" si="2573">AU912-AQ912</f>
        <v>6.9444444444444198E-4</v>
      </c>
      <c r="AW912" s="13">
        <f t="shared" ref="AW912:AW939" si="2574">HOUR(AV912)</f>
        <v>0</v>
      </c>
      <c r="AX912" s="13">
        <f t="shared" ref="AX912:AX939" si="2575">MINUTE(AV912)</f>
        <v>1</v>
      </c>
      <c r="AY912" s="610">
        <v>0.64722222222222225</v>
      </c>
      <c r="AZ912" s="12">
        <f t="shared" si="2528"/>
        <v>0.38472222222222224</v>
      </c>
      <c r="BA912" s="225">
        <f t="shared" si="2529"/>
        <v>9</v>
      </c>
      <c r="BB912" s="225">
        <f t="shared" si="2530"/>
        <v>14</v>
      </c>
      <c r="BC912" s="610">
        <v>0.64722222222222225</v>
      </c>
      <c r="BD912" s="610">
        <v>0.64722222222222225</v>
      </c>
      <c r="BE912" s="12">
        <f t="shared" ref="BE912:BE917" si="2576">BD912-BC912</f>
        <v>0</v>
      </c>
      <c r="BF912" s="13">
        <f t="shared" ref="BF912:BF917" si="2577">HOUR(BE912)</f>
        <v>0</v>
      </c>
      <c r="BG912" s="13">
        <f t="shared" ref="BG912:BG917" si="2578">MINUTE(BE912)</f>
        <v>0</v>
      </c>
      <c r="BH912" s="610">
        <v>0.64722222222222225</v>
      </c>
      <c r="BI912" s="610">
        <v>0.64722222222222225</v>
      </c>
      <c r="BJ912" s="610"/>
      <c r="BK912" s="69">
        <f t="shared" ref="BK912:BK917" si="2579">BI912-BH912</f>
        <v>0</v>
      </c>
      <c r="BL912" s="13">
        <f t="shared" ref="BL912:BL917" si="2580">HOUR(BK912)</f>
        <v>0</v>
      </c>
      <c r="BM912" s="13">
        <f t="shared" ref="BM912:BM917" si="2581">MINUTE(BK912)</f>
        <v>0</v>
      </c>
      <c r="BN912" s="610">
        <v>0.65277777777777779</v>
      </c>
      <c r="BO912" s="12">
        <f t="shared" si="2425"/>
        <v>5.5555555555555358E-3</v>
      </c>
      <c r="BP912" s="225">
        <f t="shared" si="2426"/>
        <v>0</v>
      </c>
      <c r="BQ912" s="225">
        <f t="shared" si="2427"/>
        <v>8</v>
      </c>
      <c r="BR912" s="610">
        <v>0.65625</v>
      </c>
      <c r="BS912" s="12">
        <f t="shared" si="2168"/>
        <v>3.4722222222222099E-3</v>
      </c>
      <c r="BT912" s="225">
        <f t="shared" si="2169"/>
        <v>0</v>
      </c>
      <c r="BU912" s="225">
        <f t="shared" si="2170"/>
        <v>5</v>
      </c>
      <c r="BV912" s="610">
        <v>0.65625</v>
      </c>
      <c r="BW912" s="610">
        <v>0.65972222222222221</v>
      </c>
      <c r="BX912" s="12">
        <f t="shared" si="2501"/>
        <v>3.4722222222222099E-3</v>
      </c>
      <c r="BY912" s="13">
        <f t="shared" si="2502"/>
        <v>0</v>
      </c>
      <c r="BZ912" s="13">
        <f t="shared" si="2503"/>
        <v>5</v>
      </c>
      <c r="CA912" s="226">
        <f t="shared" si="2494"/>
        <v>0.49652777777777779</v>
      </c>
      <c r="CB912" s="13">
        <f t="shared" si="2495"/>
        <v>11</v>
      </c>
      <c r="CC912" s="13">
        <f t="shared" si="2496"/>
        <v>55</v>
      </c>
      <c r="CD912" s="12">
        <f t="shared" si="2347"/>
        <v>6.5972222222222238E-2</v>
      </c>
      <c r="CE912" s="13">
        <f t="shared" si="2348"/>
        <v>1</v>
      </c>
      <c r="CF912" s="13">
        <f t="shared" si="2349"/>
        <v>35</v>
      </c>
      <c r="CG912" s="12">
        <f t="shared" ref="CG912:CG917" si="2582">AI912</f>
        <v>2.0833333333333315E-2</v>
      </c>
      <c r="CH912" s="13">
        <f t="shared" ref="CH912:CH917" si="2583">HOUR(CG912)</f>
        <v>0</v>
      </c>
      <c r="CI912" s="13">
        <f t="shared" ref="CI912:CI917" si="2584">MINUTE(CG912)</f>
        <v>30</v>
      </c>
      <c r="CJ912" s="12">
        <f t="shared" si="2540"/>
        <v>0.38472222222222224</v>
      </c>
      <c r="CK912" s="13">
        <f t="shared" si="2541"/>
        <v>9</v>
      </c>
      <c r="CL912" s="13">
        <f t="shared" si="2542"/>
        <v>14</v>
      </c>
      <c r="CM912" s="62"/>
      <c r="CN912" s="62"/>
      <c r="CO912" s="62"/>
      <c r="CP912" s="12">
        <f t="shared" si="2557"/>
        <v>0.10138888888888892</v>
      </c>
      <c r="CQ912" s="13">
        <f t="shared" ref="CQ912:CQ917" si="2585">HOUR(CP912)</f>
        <v>2</v>
      </c>
      <c r="CR912" s="13">
        <f t="shared" ref="CR912:CR917" si="2586">MINUTE(CP912)</f>
        <v>26</v>
      </c>
      <c r="CS912" s="610">
        <v>0</v>
      </c>
      <c r="CT912" s="13">
        <f t="shared" ref="CT912:CT917" si="2587">HOUR(CS912)</f>
        <v>0</v>
      </c>
      <c r="CU912" s="13">
        <f t="shared" ref="CU912:CU917" si="2588">MINUTE(CS912)</f>
        <v>0</v>
      </c>
      <c r="CV912" s="610">
        <v>8.7500000000000008E-2</v>
      </c>
      <c r="CW912" s="13">
        <f t="shared" ref="CW912:CW917" si="2589">HOUR(CV912)</f>
        <v>2</v>
      </c>
      <c r="CX912" s="13">
        <f t="shared" ref="CX912:CX917" si="2590">MINUTE(CV912)</f>
        <v>6</v>
      </c>
      <c r="CY912" s="610">
        <v>0</v>
      </c>
      <c r="CZ912" s="13">
        <f t="shared" si="2549"/>
        <v>0</v>
      </c>
      <c r="DA912" s="13">
        <f t="shared" si="2550"/>
        <v>0</v>
      </c>
      <c r="DB912" s="610">
        <v>1.4583333333333332E-2</v>
      </c>
      <c r="DC912" s="13">
        <f t="shared" si="2506"/>
        <v>0</v>
      </c>
      <c r="DD912" s="13">
        <f t="shared" si="2507"/>
        <v>21</v>
      </c>
      <c r="DE912" s="610">
        <v>0</v>
      </c>
      <c r="DF912" s="13">
        <f t="shared" ref="DF912:DF918" si="2591">HOUR(DE912)</f>
        <v>0</v>
      </c>
      <c r="DG912" s="13">
        <f t="shared" ref="DG912:DG918" si="2592">MINUTE(DE912)</f>
        <v>0</v>
      </c>
      <c r="DH912" s="610">
        <v>0.18124999999999999</v>
      </c>
      <c r="DI912" s="13">
        <f t="shared" si="2555"/>
        <v>4</v>
      </c>
      <c r="DJ912" s="13">
        <f t="shared" si="2556"/>
        <v>21</v>
      </c>
      <c r="DK912" s="610">
        <v>0</v>
      </c>
      <c r="DL912" s="35">
        <f t="shared" si="2553"/>
        <v>0</v>
      </c>
      <c r="DM912" s="35">
        <f t="shared" si="2554"/>
        <v>0</v>
      </c>
      <c r="DN912" s="66">
        <f t="shared" si="2466"/>
        <v>3230775.9960000012</v>
      </c>
      <c r="DO912" s="74">
        <f t="shared" si="2467"/>
        <v>51845</v>
      </c>
      <c r="DP912" s="66">
        <f t="shared" si="2508"/>
        <v>61.312413793103445</v>
      </c>
      <c r="DQ912" s="63">
        <f t="shared" si="2509"/>
        <v>62.316057401870985</v>
      </c>
      <c r="DR912" s="66" t="e">
        <f t="shared" si="2357"/>
        <v>#NUM!</v>
      </c>
      <c r="DS912" s="96" t="e">
        <f t="shared" si="2358"/>
        <v>#NUM!</v>
      </c>
      <c r="DT912" s="66" t="e">
        <f t="shared" si="2359"/>
        <v>#NUM!</v>
      </c>
      <c r="DU912" s="66" t="e">
        <f t="shared" si="2360"/>
        <v>#NUM!</v>
      </c>
      <c r="FJ912" s="3">
        <f t="shared" si="2313"/>
        <v>9.0972222222222232E-2</v>
      </c>
    </row>
    <row r="913" spans="1:166">
      <c r="A913" s="604">
        <f t="shared" si="2421"/>
        <v>912</v>
      </c>
      <c r="B913" s="605">
        <f t="shared" si="2422"/>
        <v>64</v>
      </c>
      <c r="C913" s="606">
        <v>40953</v>
      </c>
      <c r="D913" s="607">
        <v>2</v>
      </c>
      <c r="E913" s="608" t="s">
        <v>1012</v>
      </c>
      <c r="F913" s="605">
        <v>22</v>
      </c>
      <c r="G913" s="609" t="s">
        <v>38</v>
      </c>
      <c r="H913" s="609" t="s">
        <v>305</v>
      </c>
      <c r="I913" s="609" t="s">
        <v>1061</v>
      </c>
      <c r="J913" s="610">
        <v>0.77083333333333337</v>
      </c>
      <c r="K913" s="611">
        <v>3771.93</v>
      </c>
      <c r="L913" s="609" t="s">
        <v>1066</v>
      </c>
      <c r="M913" s="605">
        <v>59</v>
      </c>
      <c r="N913" s="605">
        <v>0</v>
      </c>
      <c r="O913" s="609"/>
      <c r="P913" s="610">
        <v>0.77083333333333337</v>
      </c>
      <c r="Q913" s="610">
        <v>0.77083333333333337</v>
      </c>
      <c r="R913" s="12">
        <f t="shared" si="2558"/>
        <v>0</v>
      </c>
      <c r="S913" s="13">
        <f t="shared" si="2559"/>
        <v>0</v>
      </c>
      <c r="T913" s="13">
        <f t="shared" si="2560"/>
        <v>0</v>
      </c>
      <c r="U913" s="610">
        <v>0.77430555555555547</v>
      </c>
      <c r="V913" s="12">
        <f t="shared" si="2295"/>
        <v>3.4722222222220989E-3</v>
      </c>
      <c r="W913" s="13">
        <f t="shared" si="2296"/>
        <v>0</v>
      </c>
      <c r="X913" s="225">
        <f t="shared" si="2297"/>
        <v>5</v>
      </c>
      <c r="Y913" s="610">
        <v>0.78472222222222221</v>
      </c>
      <c r="Z913" s="12">
        <f t="shared" si="2072"/>
        <v>1.0416666666666741E-2</v>
      </c>
      <c r="AA913" s="13">
        <f t="shared" si="2464"/>
        <v>0</v>
      </c>
      <c r="AB913" s="13">
        <f t="shared" si="2465"/>
        <v>15</v>
      </c>
      <c r="AC913" s="610">
        <v>0.80902777777777779</v>
      </c>
      <c r="AD913" s="12">
        <f t="shared" si="2561"/>
        <v>2.430555555555558E-2</v>
      </c>
      <c r="AE913" s="13">
        <f t="shared" si="2562"/>
        <v>0</v>
      </c>
      <c r="AF913" s="13">
        <f t="shared" si="2563"/>
        <v>35</v>
      </c>
      <c r="AG913" s="610">
        <v>0.8125</v>
      </c>
      <c r="AH913" s="610">
        <v>0.83333333333333337</v>
      </c>
      <c r="AI913" s="12">
        <f t="shared" si="2564"/>
        <v>2.083333333333337E-2</v>
      </c>
      <c r="AJ913" s="225">
        <f t="shared" si="2565"/>
        <v>0</v>
      </c>
      <c r="AK913" s="225">
        <f t="shared" si="2566"/>
        <v>30</v>
      </c>
      <c r="AL913" s="610">
        <v>0.8125</v>
      </c>
      <c r="AM913" s="610">
        <v>0.83333333333333337</v>
      </c>
      <c r="AN913" s="12">
        <f t="shared" si="2567"/>
        <v>2.083333333333337E-2</v>
      </c>
      <c r="AO913" s="13">
        <f t="shared" si="2568"/>
        <v>0</v>
      </c>
      <c r="AP913" s="13">
        <f t="shared" si="2569"/>
        <v>30</v>
      </c>
      <c r="AQ913" s="610">
        <v>0.83888888888888891</v>
      </c>
      <c r="AR913" s="12">
        <f t="shared" si="2570"/>
        <v>5.5555555555555358E-3</v>
      </c>
      <c r="AS913" s="225">
        <f t="shared" si="2571"/>
        <v>0</v>
      </c>
      <c r="AT913" s="13">
        <f t="shared" si="2572"/>
        <v>8</v>
      </c>
      <c r="AU913" s="610">
        <v>0.84097222222222223</v>
      </c>
      <c r="AV913" s="226">
        <f t="shared" si="2573"/>
        <v>2.0833333333333259E-3</v>
      </c>
      <c r="AW913" s="13">
        <f t="shared" si="2574"/>
        <v>0</v>
      </c>
      <c r="AX913" s="13">
        <f t="shared" si="2575"/>
        <v>3</v>
      </c>
      <c r="AY913" s="610">
        <v>0.89236111111111116</v>
      </c>
      <c r="AZ913" s="12">
        <f t="shared" si="2528"/>
        <v>5.1388888888888928E-2</v>
      </c>
      <c r="BA913" s="225">
        <f t="shared" si="2529"/>
        <v>1</v>
      </c>
      <c r="BB913" s="225">
        <f t="shared" si="2530"/>
        <v>14</v>
      </c>
      <c r="BC913" s="610">
        <v>0.89236111111111116</v>
      </c>
      <c r="BD913" s="610">
        <v>0.89236111111111116</v>
      </c>
      <c r="BE913" s="12">
        <f t="shared" si="2576"/>
        <v>0</v>
      </c>
      <c r="BF913" s="13">
        <f t="shared" si="2577"/>
        <v>0</v>
      </c>
      <c r="BG913" s="13">
        <f t="shared" si="2578"/>
        <v>0</v>
      </c>
      <c r="BH913" s="610">
        <v>0.89236111111111116</v>
      </c>
      <c r="BI913" s="610">
        <v>0.89236111111111116</v>
      </c>
      <c r="BJ913" s="610"/>
      <c r="BK913" s="69">
        <f t="shared" si="2579"/>
        <v>0</v>
      </c>
      <c r="BL913" s="13">
        <f t="shared" si="2580"/>
        <v>0</v>
      </c>
      <c r="BM913" s="13">
        <f t="shared" si="2581"/>
        <v>0</v>
      </c>
      <c r="BN913" s="610">
        <v>0.89930555555555547</v>
      </c>
      <c r="BO913" s="12">
        <f t="shared" si="2425"/>
        <v>6.9444444444443088E-3</v>
      </c>
      <c r="BP913" s="225">
        <f t="shared" si="2426"/>
        <v>0</v>
      </c>
      <c r="BQ913" s="225">
        <f t="shared" si="2427"/>
        <v>10</v>
      </c>
      <c r="BR913" s="610">
        <v>0.90277777777777779</v>
      </c>
      <c r="BS913" s="12">
        <f t="shared" si="2168"/>
        <v>3.4722222222223209E-3</v>
      </c>
      <c r="BT913" s="225">
        <f t="shared" si="2169"/>
        <v>0</v>
      </c>
      <c r="BU913" s="225">
        <f t="shared" si="2170"/>
        <v>5</v>
      </c>
      <c r="BV913" s="610">
        <v>0.90277777777777779</v>
      </c>
      <c r="BW913" s="610">
        <v>0.90625</v>
      </c>
      <c r="BX913" s="12">
        <f t="shared" si="2501"/>
        <v>3.4722222222222099E-3</v>
      </c>
      <c r="BY913" s="13">
        <f t="shared" si="2502"/>
        <v>0</v>
      </c>
      <c r="BZ913" s="13">
        <f t="shared" si="2503"/>
        <v>5</v>
      </c>
      <c r="CA913" s="226">
        <f t="shared" si="2494"/>
        <v>0.13541666666666663</v>
      </c>
      <c r="CB913" s="13">
        <f t="shared" si="2495"/>
        <v>3</v>
      </c>
      <c r="CC913" s="13">
        <f t="shared" si="2496"/>
        <v>15</v>
      </c>
      <c r="CD913" s="12">
        <f t="shared" si="2347"/>
        <v>4.0277777777777746E-2</v>
      </c>
      <c r="CE913" s="13">
        <f t="shared" si="2348"/>
        <v>0</v>
      </c>
      <c r="CF913" s="13">
        <f t="shared" si="2349"/>
        <v>58</v>
      </c>
      <c r="CG913" s="12">
        <f t="shared" si="2582"/>
        <v>2.083333333333337E-2</v>
      </c>
      <c r="CH913" s="13">
        <f t="shared" si="2583"/>
        <v>0</v>
      </c>
      <c r="CI913" s="13">
        <f t="shared" si="2584"/>
        <v>30</v>
      </c>
      <c r="CJ913" s="12">
        <f t="shared" si="2540"/>
        <v>5.1388888888888928E-2</v>
      </c>
      <c r="CK913" s="13">
        <f t="shared" si="2541"/>
        <v>1</v>
      </c>
      <c r="CL913" s="13">
        <f t="shared" si="2542"/>
        <v>14</v>
      </c>
      <c r="CM913" s="62"/>
      <c r="CN913" s="62"/>
      <c r="CO913" s="62"/>
      <c r="CP913" s="12">
        <f t="shared" si="2557"/>
        <v>4.0972222222222264E-2</v>
      </c>
      <c r="CQ913" s="13">
        <f t="shared" si="2585"/>
        <v>0</v>
      </c>
      <c r="CR913" s="13">
        <f t="shared" si="2586"/>
        <v>59</v>
      </c>
      <c r="CS913" s="610">
        <v>0</v>
      </c>
      <c r="CT913" s="13">
        <f t="shared" si="2587"/>
        <v>0</v>
      </c>
      <c r="CU913" s="13">
        <f t="shared" si="2588"/>
        <v>0</v>
      </c>
      <c r="CV913" s="610">
        <v>0</v>
      </c>
      <c r="CW913" s="13">
        <f t="shared" si="2589"/>
        <v>0</v>
      </c>
      <c r="CX913" s="13">
        <f t="shared" si="2590"/>
        <v>0</v>
      </c>
      <c r="CY913" s="610">
        <v>0</v>
      </c>
      <c r="CZ913" s="13">
        <f t="shared" si="2549"/>
        <v>0</v>
      </c>
      <c r="DA913" s="13">
        <f t="shared" si="2550"/>
        <v>0</v>
      </c>
      <c r="DB913" s="610">
        <v>0</v>
      </c>
      <c r="DC913" s="13">
        <f t="shared" si="2506"/>
        <v>0</v>
      </c>
      <c r="DD913" s="13">
        <f t="shared" si="2507"/>
        <v>0</v>
      </c>
      <c r="DE913" s="610">
        <v>0</v>
      </c>
      <c r="DF913" s="13">
        <f t="shared" si="2591"/>
        <v>0</v>
      </c>
      <c r="DG913" s="13">
        <f t="shared" si="2592"/>
        <v>0</v>
      </c>
      <c r="DH913" s="610">
        <v>1.0416666666666666E-2</v>
      </c>
      <c r="DI913" s="13">
        <f t="shared" si="2555"/>
        <v>0</v>
      </c>
      <c r="DJ913" s="13">
        <f t="shared" si="2556"/>
        <v>15</v>
      </c>
      <c r="DK913" s="610">
        <v>0</v>
      </c>
      <c r="DL913" s="35">
        <f>HOUR(DK913)</f>
        <v>0</v>
      </c>
      <c r="DM913" s="35">
        <f>MINUTE(DK913)</f>
        <v>0</v>
      </c>
      <c r="DN913" s="66">
        <f t="shared" si="2466"/>
        <v>3234547.9260000014</v>
      </c>
      <c r="DO913" s="74">
        <f t="shared" si="2467"/>
        <v>51904</v>
      </c>
      <c r="DP913" s="66">
        <f t="shared" si="2508"/>
        <v>63.931016949152543</v>
      </c>
      <c r="DQ913" s="63">
        <f t="shared" si="2509"/>
        <v>62.317893148890285</v>
      </c>
      <c r="DR913" s="66" t="e">
        <f t="shared" si="2357"/>
        <v>#NUM!</v>
      </c>
      <c r="DS913" s="96" t="e">
        <f t="shared" si="2358"/>
        <v>#NUM!</v>
      </c>
      <c r="DT913" s="66" t="e">
        <f t="shared" si="2359"/>
        <v>#NUM!</v>
      </c>
      <c r="DU913" s="66" t="e">
        <f t="shared" si="2360"/>
        <v>#NUM!</v>
      </c>
      <c r="FJ913" s="3">
        <f t="shared" si="2313"/>
        <v>6.3194444444444331E-2</v>
      </c>
    </row>
    <row r="914" spans="1:166">
      <c r="A914" s="604">
        <f t="shared" si="2421"/>
        <v>913</v>
      </c>
      <c r="B914" s="605">
        <f t="shared" si="2422"/>
        <v>65</v>
      </c>
      <c r="C914" s="606">
        <v>40953</v>
      </c>
      <c r="D914" s="607">
        <v>2</v>
      </c>
      <c r="E914" s="608" t="s">
        <v>1028</v>
      </c>
      <c r="F914" s="605">
        <v>6</v>
      </c>
      <c r="G914" s="609" t="s">
        <v>325</v>
      </c>
      <c r="H914" s="609" t="s">
        <v>1070</v>
      </c>
      <c r="I914" s="609" t="s">
        <v>1018</v>
      </c>
      <c r="J914" s="610">
        <v>0.85416666666666663</v>
      </c>
      <c r="K914" s="611">
        <v>3670.65</v>
      </c>
      <c r="L914" s="609" t="s">
        <v>1084</v>
      </c>
      <c r="M914" s="605">
        <v>59</v>
      </c>
      <c r="N914" s="605">
        <v>0</v>
      </c>
      <c r="O914" s="609"/>
      <c r="P914" s="610">
        <v>0.85416666666666663</v>
      </c>
      <c r="Q914" s="610">
        <v>0.85416666666666663</v>
      </c>
      <c r="R914" s="12">
        <f t="shared" si="2558"/>
        <v>0</v>
      </c>
      <c r="S914" s="13">
        <f t="shared" si="2559"/>
        <v>0</v>
      </c>
      <c r="T914" s="13">
        <f t="shared" si="2560"/>
        <v>0</v>
      </c>
      <c r="U914" s="610">
        <v>0.85763888888888884</v>
      </c>
      <c r="V914" s="12">
        <f t="shared" si="2295"/>
        <v>3.4722222222222099E-3</v>
      </c>
      <c r="W914" s="13">
        <f t="shared" si="2296"/>
        <v>0</v>
      </c>
      <c r="X914" s="225">
        <f t="shared" si="2297"/>
        <v>5</v>
      </c>
      <c r="Y914" s="610">
        <v>0.86805555555555547</v>
      </c>
      <c r="Z914" s="12">
        <f t="shared" si="2072"/>
        <v>1.041666666666663E-2</v>
      </c>
      <c r="AA914" s="13">
        <f t="shared" si="2464"/>
        <v>0</v>
      </c>
      <c r="AB914" s="13">
        <f t="shared" si="2465"/>
        <v>15</v>
      </c>
      <c r="AC914" s="610">
        <v>0.89236111111111116</v>
      </c>
      <c r="AD914" s="12">
        <f t="shared" si="2561"/>
        <v>2.4305555555555691E-2</v>
      </c>
      <c r="AE914" s="13">
        <f t="shared" si="2562"/>
        <v>0</v>
      </c>
      <c r="AF914" s="13">
        <f t="shared" si="2563"/>
        <v>35</v>
      </c>
      <c r="AG914" s="610">
        <v>0.89583333333333337</v>
      </c>
      <c r="AH914" s="610">
        <v>0.92013888888888884</v>
      </c>
      <c r="AI914" s="12">
        <f t="shared" si="2564"/>
        <v>2.4305555555555469E-2</v>
      </c>
      <c r="AJ914" s="225">
        <f t="shared" si="2565"/>
        <v>0</v>
      </c>
      <c r="AK914" s="225">
        <f t="shared" si="2566"/>
        <v>35</v>
      </c>
      <c r="AL914" s="610">
        <v>0.89583333333333337</v>
      </c>
      <c r="AM914" s="610">
        <v>0.92013888888888884</v>
      </c>
      <c r="AN914" s="12">
        <f t="shared" si="2567"/>
        <v>2.4305555555555469E-2</v>
      </c>
      <c r="AO914" s="13">
        <f t="shared" si="2568"/>
        <v>0</v>
      </c>
      <c r="AP914" s="13">
        <f t="shared" si="2569"/>
        <v>35</v>
      </c>
      <c r="AQ914" s="610">
        <v>0.92222222222222217</v>
      </c>
      <c r="AR914" s="12">
        <f t="shared" si="2570"/>
        <v>2.0833333333333259E-3</v>
      </c>
      <c r="AS914" s="225">
        <f t="shared" si="2571"/>
        <v>0</v>
      </c>
      <c r="AT914" s="13">
        <f t="shared" si="2572"/>
        <v>3</v>
      </c>
      <c r="AU914" s="610">
        <v>0.92361111111111116</v>
      </c>
      <c r="AV914" s="226">
        <f t="shared" si="2573"/>
        <v>1.388888888888995E-3</v>
      </c>
      <c r="AW914" s="13">
        <f t="shared" si="2574"/>
        <v>0</v>
      </c>
      <c r="AX914" s="13">
        <f t="shared" si="2575"/>
        <v>2</v>
      </c>
      <c r="AY914" s="610">
        <v>1.0055555555555555</v>
      </c>
      <c r="AZ914" s="12">
        <f t="shared" si="2528"/>
        <v>8.1944444444444375E-2</v>
      </c>
      <c r="BA914" s="225">
        <f t="shared" si="2529"/>
        <v>1</v>
      </c>
      <c r="BB914" s="225">
        <f t="shared" si="2530"/>
        <v>58</v>
      </c>
      <c r="BC914" s="610">
        <v>1.0055555555555555</v>
      </c>
      <c r="BD914" s="610">
        <v>1.0055555555555555</v>
      </c>
      <c r="BE914" s="12">
        <f t="shared" si="2576"/>
        <v>0</v>
      </c>
      <c r="BF914" s="13">
        <f t="shared" si="2577"/>
        <v>0</v>
      </c>
      <c r="BG914" s="13">
        <f t="shared" si="2578"/>
        <v>0</v>
      </c>
      <c r="BH914" s="610">
        <v>1.0055555555555555</v>
      </c>
      <c r="BI914" s="610">
        <v>1.0055555555555555</v>
      </c>
      <c r="BJ914" s="610"/>
      <c r="BK914" s="69">
        <f t="shared" si="2579"/>
        <v>0</v>
      </c>
      <c r="BL914" s="13">
        <f t="shared" si="2580"/>
        <v>0</v>
      </c>
      <c r="BM914" s="13">
        <f t="shared" si="2581"/>
        <v>0</v>
      </c>
      <c r="BN914" s="610">
        <v>1.0138888888888888</v>
      </c>
      <c r="BO914" s="12">
        <f t="shared" si="2425"/>
        <v>8.3333333333333037E-3</v>
      </c>
      <c r="BP914" s="225">
        <f t="shared" si="2426"/>
        <v>0</v>
      </c>
      <c r="BQ914" s="225">
        <f t="shared" si="2427"/>
        <v>12</v>
      </c>
      <c r="BR914" s="610">
        <v>1.0173611111111112</v>
      </c>
      <c r="BS914" s="12">
        <f t="shared" si="2168"/>
        <v>3.4722222222223209E-3</v>
      </c>
      <c r="BT914" s="225">
        <f t="shared" si="2169"/>
        <v>0</v>
      </c>
      <c r="BU914" s="225">
        <f t="shared" si="2170"/>
        <v>5</v>
      </c>
      <c r="BV914" s="610">
        <v>1.0173611111111112</v>
      </c>
      <c r="BW914" s="610">
        <v>1.0208333333333333</v>
      </c>
      <c r="BX914" s="12">
        <f t="shared" si="2501"/>
        <v>3.4722222222220989E-3</v>
      </c>
      <c r="BY914" s="13">
        <f t="shared" si="2502"/>
        <v>0</v>
      </c>
      <c r="BZ914" s="13">
        <f t="shared" si="2503"/>
        <v>5</v>
      </c>
      <c r="CA914" s="226">
        <f t="shared" si="2494"/>
        <v>0.16666666666666663</v>
      </c>
      <c r="CB914" s="13">
        <f t="shared" si="2495"/>
        <v>4</v>
      </c>
      <c r="CC914" s="13">
        <f t="shared" si="2496"/>
        <v>0</v>
      </c>
      <c r="CD914" s="12">
        <f t="shared" si="2347"/>
        <v>3.8194444444444642E-2</v>
      </c>
      <c r="CE914" s="13">
        <f t="shared" si="2348"/>
        <v>0</v>
      </c>
      <c r="CF914" s="13">
        <f t="shared" si="2349"/>
        <v>55</v>
      </c>
      <c r="CG914" s="12">
        <f t="shared" si="2582"/>
        <v>2.4305555555555469E-2</v>
      </c>
      <c r="CH914" s="13">
        <f t="shared" si="2583"/>
        <v>0</v>
      </c>
      <c r="CI914" s="13">
        <f t="shared" si="2584"/>
        <v>35</v>
      </c>
      <c r="CJ914" s="12">
        <f t="shared" si="2540"/>
        <v>8.1944444444444375E-2</v>
      </c>
      <c r="CK914" s="13">
        <f t="shared" si="2541"/>
        <v>1</v>
      </c>
      <c r="CL914" s="13">
        <f t="shared" si="2542"/>
        <v>58</v>
      </c>
      <c r="CM914" s="62"/>
      <c r="CN914" s="62"/>
      <c r="CO914" s="62"/>
      <c r="CP914" s="12">
        <f t="shared" si="2557"/>
        <v>5.7638888888888823E-2</v>
      </c>
      <c r="CQ914" s="13">
        <f t="shared" si="2585"/>
        <v>1</v>
      </c>
      <c r="CR914" s="13">
        <f t="shared" si="2586"/>
        <v>23</v>
      </c>
      <c r="CS914" s="610">
        <v>0</v>
      </c>
      <c r="CT914" s="13">
        <f t="shared" si="2587"/>
        <v>0</v>
      </c>
      <c r="CU914" s="13">
        <f t="shared" si="2588"/>
        <v>0</v>
      </c>
      <c r="CV914" s="610">
        <v>4.8611111111111112E-3</v>
      </c>
      <c r="CW914" s="13">
        <f t="shared" si="2589"/>
        <v>0</v>
      </c>
      <c r="CX914" s="13">
        <f t="shared" si="2590"/>
        <v>7</v>
      </c>
      <c r="CY914" s="610">
        <v>0</v>
      </c>
      <c r="CZ914" s="13">
        <f t="shared" si="2549"/>
        <v>0</v>
      </c>
      <c r="DA914" s="13">
        <f t="shared" si="2550"/>
        <v>0</v>
      </c>
      <c r="DB914" s="610">
        <v>0</v>
      </c>
      <c r="DC914" s="13">
        <f t="shared" si="2506"/>
        <v>0</v>
      </c>
      <c r="DD914" s="13">
        <f t="shared" si="2507"/>
        <v>0</v>
      </c>
      <c r="DE914" s="610">
        <v>0</v>
      </c>
      <c r="DF914" s="13">
        <f t="shared" si="2591"/>
        <v>0</v>
      </c>
      <c r="DG914" s="13">
        <f t="shared" si="2592"/>
        <v>0</v>
      </c>
      <c r="DH914" s="610">
        <v>1.0416666666666666E-2</v>
      </c>
      <c r="DI914" s="13">
        <f t="shared" si="2555"/>
        <v>0</v>
      </c>
      <c r="DJ914" s="13">
        <f t="shared" si="2556"/>
        <v>15</v>
      </c>
      <c r="DK914" s="610">
        <v>9.0277777777777787E-3</v>
      </c>
      <c r="DL914" s="35">
        <f>HOUR(DK914)</f>
        <v>0</v>
      </c>
      <c r="DM914" s="35">
        <f>MINUTE(DK914)</f>
        <v>13</v>
      </c>
      <c r="DN914" s="66">
        <f t="shared" si="2466"/>
        <v>3238218.5760000013</v>
      </c>
      <c r="DO914" s="74">
        <f t="shared" si="2467"/>
        <v>51963</v>
      </c>
      <c r="DP914" s="66">
        <f t="shared" si="2508"/>
        <v>62.214406779661019</v>
      </c>
      <c r="DQ914" s="63">
        <f t="shared" si="2509"/>
        <v>62.3177756480573</v>
      </c>
      <c r="DR914" s="66" t="e">
        <f t="shared" si="2357"/>
        <v>#NUM!</v>
      </c>
      <c r="DS914" s="96" t="e">
        <f t="shared" si="2358"/>
        <v>#NUM!</v>
      </c>
      <c r="DT914" s="66" t="e">
        <f t="shared" si="2359"/>
        <v>#NUM!</v>
      </c>
      <c r="DU914" s="66" t="e">
        <f t="shared" si="2360"/>
        <v>#NUM!</v>
      </c>
      <c r="FJ914" s="3">
        <f t="shared" si="2313"/>
        <v>6.0416666666666785E-2</v>
      </c>
    </row>
    <row r="915" spans="1:166" ht="30">
      <c r="A915" s="604">
        <f t="shared" si="2421"/>
        <v>914</v>
      </c>
      <c r="B915" s="605">
        <f t="shared" si="2422"/>
        <v>66</v>
      </c>
      <c r="C915" s="606">
        <v>40953</v>
      </c>
      <c r="D915" s="607">
        <v>2</v>
      </c>
      <c r="E915" s="608" t="s">
        <v>1012</v>
      </c>
      <c r="F915" s="605">
        <v>23</v>
      </c>
      <c r="G915" s="609" t="s">
        <v>38</v>
      </c>
      <c r="H915" s="609" t="s">
        <v>789</v>
      </c>
      <c r="I915" s="609" t="s">
        <v>1061</v>
      </c>
      <c r="J915" s="610">
        <v>0.9375</v>
      </c>
      <c r="K915" s="611">
        <v>3798.09</v>
      </c>
      <c r="L915" s="609" t="s">
        <v>1066</v>
      </c>
      <c r="M915" s="605">
        <v>59</v>
      </c>
      <c r="N915" s="605">
        <v>0</v>
      </c>
      <c r="O915" s="609"/>
      <c r="P915" s="610">
        <v>0.9375</v>
      </c>
      <c r="Q915" s="610">
        <v>0.9375</v>
      </c>
      <c r="R915" s="12">
        <f t="shared" si="2558"/>
        <v>0</v>
      </c>
      <c r="S915" s="13">
        <f t="shared" si="2559"/>
        <v>0</v>
      </c>
      <c r="T915" s="13">
        <f t="shared" si="2560"/>
        <v>0</v>
      </c>
      <c r="U915" s="610">
        <v>0.94097222222222221</v>
      </c>
      <c r="V915" s="12">
        <f t="shared" si="2295"/>
        <v>3.4722222222222099E-3</v>
      </c>
      <c r="W915" s="13">
        <f t="shared" si="2296"/>
        <v>0</v>
      </c>
      <c r="X915" s="225">
        <f t="shared" si="2297"/>
        <v>5</v>
      </c>
      <c r="Y915" s="610">
        <v>0.94791666666666663</v>
      </c>
      <c r="Z915" s="12">
        <f t="shared" si="2072"/>
        <v>6.9444444444444198E-3</v>
      </c>
      <c r="AA915" s="13">
        <f t="shared" si="2464"/>
        <v>0</v>
      </c>
      <c r="AB915" s="13">
        <f t="shared" si="2465"/>
        <v>10</v>
      </c>
      <c r="AC915" s="610">
        <v>1.0277777777777779</v>
      </c>
      <c r="AD915" s="12">
        <f t="shared" si="2561"/>
        <v>7.9861111111111271E-2</v>
      </c>
      <c r="AE915" s="13">
        <f t="shared" si="2562"/>
        <v>1</v>
      </c>
      <c r="AF915" s="13">
        <f t="shared" si="2563"/>
        <v>55</v>
      </c>
      <c r="AG915" s="610">
        <v>3.125E-2</v>
      </c>
      <c r="AH915" s="610">
        <v>1.1145833333333333</v>
      </c>
      <c r="AI915" s="12">
        <f t="shared" si="2564"/>
        <v>1.0833333333333333</v>
      </c>
      <c r="AJ915" s="225">
        <f t="shared" si="2565"/>
        <v>2</v>
      </c>
      <c r="AK915" s="225">
        <f t="shared" si="2566"/>
        <v>0</v>
      </c>
      <c r="AL915" s="610">
        <v>3.125E-2</v>
      </c>
      <c r="AM915" s="610">
        <v>1.1145833333333333</v>
      </c>
      <c r="AN915" s="12">
        <f t="shared" si="2567"/>
        <v>1.0833333333333333</v>
      </c>
      <c r="AO915" s="13">
        <f t="shared" si="2568"/>
        <v>2</v>
      </c>
      <c r="AP915" s="13">
        <f t="shared" si="2569"/>
        <v>0</v>
      </c>
      <c r="AQ915" s="610">
        <v>1.0902777777777779</v>
      </c>
      <c r="AR915" s="12">
        <f t="shared" si="2570"/>
        <v>-2.4305555555555358E-2</v>
      </c>
      <c r="AS915" s="225" t="e">
        <f t="shared" si="2571"/>
        <v>#NUM!</v>
      </c>
      <c r="AT915" s="13" t="e">
        <f t="shared" si="2572"/>
        <v>#NUM!</v>
      </c>
      <c r="AU915" s="610">
        <v>1.0909722222222222</v>
      </c>
      <c r="AV915" s="226">
        <f t="shared" si="2573"/>
        <v>6.9444444444433095E-4</v>
      </c>
      <c r="AW915" s="13">
        <f t="shared" si="2574"/>
        <v>0</v>
      </c>
      <c r="AX915" s="13">
        <f t="shared" si="2575"/>
        <v>1</v>
      </c>
      <c r="AY915" s="610">
        <v>1.1763888888888889</v>
      </c>
      <c r="AZ915" s="12">
        <f t="shared" si="2528"/>
        <v>8.5416666666666696E-2</v>
      </c>
      <c r="BA915" s="225">
        <f t="shared" si="2529"/>
        <v>2</v>
      </c>
      <c r="BB915" s="225">
        <f t="shared" si="2530"/>
        <v>3</v>
      </c>
      <c r="BC915" s="610">
        <v>1.1763888888888889</v>
      </c>
      <c r="BD915" s="610">
        <v>1.1763888888888889</v>
      </c>
      <c r="BE915" s="12">
        <f t="shared" si="2576"/>
        <v>0</v>
      </c>
      <c r="BF915" s="13">
        <f t="shared" si="2577"/>
        <v>0</v>
      </c>
      <c r="BG915" s="13">
        <f t="shared" si="2578"/>
        <v>0</v>
      </c>
      <c r="BH915" s="610">
        <v>1.1763888888888889</v>
      </c>
      <c r="BI915" s="610">
        <v>1.1763888888888889</v>
      </c>
      <c r="BJ915" s="610"/>
      <c r="BK915" s="69">
        <f t="shared" si="2579"/>
        <v>0</v>
      </c>
      <c r="BL915" s="13">
        <f t="shared" si="2580"/>
        <v>0</v>
      </c>
      <c r="BM915" s="13">
        <f t="shared" si="2581"/>
        <v>0</v>
      </c>
      <c r="BN915" s="610">
        <v>1.1840277777777779</v>
      </c>
      <c r="BO915" s="12">
        <f t="shared" si="2425"/>
        <v>7.6388888888889728E-3</v>
      </c>
      <c r="BP915" s="225">
        <f t="shared" si="2426"/>
        <v>0</v>
      </c>
      <c r="BQ915" s="225">
        <f t="shared" si="2427"/>
        <v>11</v>
      </c>
      <c r="BR915" s="610">
        <v>1.1875</v>
      </c>
      <c r="BS915" s="12">
        <f t="shared" si="2168"/>
        <v>3.4722222222220989E-3</v>
      </c>
      <c r="BT915" s="225">
        <f t="shared" si="2169"/>
        <v>0</v>
      </c>
      <c r="BU915" s="225">
        <f t="shared" si="2170"/>
        <v>5</v>
      </c>
      <c r="BV915" s="610">
        <v>1.1875</v>
      </c>
      <c r="BW915" s="610">
        <v>1.1909722222222221</v>
      </c>
      <c r="BX915" s="12">
        <f t="shared" si="2501"/>
        <v>3.4722222222220989E-3</v>
      </c>
      <c r="BY915" s="13">
        <f t="shared" si="2502"/>
        <v>0</v>
      </c>
      <c r="BZ915" s="13">
        <f t="shared" si="2503"/>
        <v>5</v>
      </c>
      <c r="CA915" s="226">
        <f t="shared" si="2494"/>
        <v>0.2534722222222221</v>
      </c>
      <c r="CB915" s="13">
        <f t="shared" si="2495"/>
        <v>6</v>
      </c>
      <c r="CC915" s="13">
        <f t="shared" si="2496"/>
        <v>5</v>
      </c>
      <c r="CD915" s="12">
        <f t="shared" si="2347"/>
        <v>6.6666666666666985E-2</v>
      </c>
      <c r="CE915" s="13">
        <f t="shared" si="2348"/>
        <v>1</v>
      </c>
      <c r="CF915" s="13">
        <f t="shared" si="2349"/>
        <v>36</v>
      </c>
      <c r="CG915" s="12">
        <f t="shared" si="2582"/>
        <v>1.0833333333333333</v>
      </c>
      <c r="CH915" s="13">
        <f t="shared" si="2583"/>
        <v>2</v>
      </c>
      <c r="CI915" s="13">
        <f t="shared" si="2584"/>
        <v>0</v>
      </c>
      <c r="CJ915" s="12">
        <f t="shared" si="2540"/>
        <v>8.5416666666666696E-2</v>
      </c>
      <c r="CK915" s="13">
        <f t="shared" si="2541"/>
        <v>2</v>
      </c>
      <c r="CL915" s="13">
        <f t="shared" si="2542"/>
        <v>3</v>
      </c>
      <c r="CM915" s="62"/>
      <c r="CN915" s="62"/>
      <c r="CO915" s="62"/>
      <c r="CP915" s="12">
        <f t="shared" si="2557"/>
        <v>4.861111111111114E-2</v>
      </c>
      <c r="CQ915" s="13">
        <f t="shared" si="2585"/>
        <v>1</v>
      </c>
      <c r="CR915" s="13">
        <f t="shared" si="2586"/>
        <v>10</v>
      </c>
      <c r="CS915" s="610">
        <v>0</v>
      </c>
      <c r="CT915" s="13">
        <f t="shared" si="2587"/>
        <v>0</v>
      </c>
      <c r="CU915" s="13">
        <f t="shared" si="2588"/>
        <v>0</v>
      </c>
      <c r="CV915" s="610">
        <v>0</v>
      </c>
      <c r="CW915" s="13">
        <f t="shared" si="2589"/>
        <v>0</v>
      </c>
      <c r="CX915" s="13">
        <f t="shared" si="2590"/>
        <v>0</v>
      </c>
      <c r="CY915" s="610">
        <v>0</v>
      </c>
      <c r="CZ915" s="13">
        <f t="shared" si="2549"/>
        <v>0</v>
      </c>
      <c r="DA915" s="13">
        <f t="shared" si="2550"/>
        <v>0</v>
      </c>
      <c r="DB915" s="610">
        <v>0</v>
      </c>
      <c r="DC915" s="13">
        <f t="shared" si="2506"/>
        <v>0</v>
      </c>
      <c r="DD915" s="13">
        <f t="shared" si="2507"/>
        <v>0</v>
      </c>
      <c r="DE915" s="610">
        <v>0</v>
      </c>
      <c r="DF915" s="13">
        <f t="shared" si="2591"/>
        <v>0</v>
      </c>
      <c r="DG915" s="13">
        <f t="shared" si="2592"/>
        <v>0</v>
      </c>
      <c r="DH915" s="610">
        <v>3.6805555555555557E-2</v>
      </c>
      <c r="DI915" s="13">
        <f t="shared" si="2555"/>
        <v>0</v>
      </c>
      <c r="DJ915" s="13">
        <f t="shared" si="2556"/>
        <v>53</v>
      </c>
      <c r="DK915" s="610">
        <v>0</v>
      </c>
      <c r="DL915" s="35">
        <f>HOUR(DK915)</f>
        <v>0</v>
      </c>
      <c r="DM915" s="35">
        <f>MINUTE(DK915)</f>
        <v>0</v>
      </c>
      <c r="DN915" s="66">
        <f t="shared" si="2466"/>
        <v>3242016.6660000011</v>
      </c>
      <c r="DO915" s="74">
        <f t="shared" si="2467"/>
        <v>52022</v>
      </c>
      <c r="DP915" s="66">
        <f t="shared" si="2508"/>
        <v>64.374406779661015</v>
      </c>
      <c r="DQ915" s="63">
        <f t="shared" si="2509"/>
        <v>62.320108146553402</v>
      </c>
      <c r="DR915" s="66" t="e">
        <f t="shared" si="2357"/>
        <v>#NUM!</v>
      </c>
      <c r="DS915" s="96" t="e">
        <f t="shared" si="2358"/>
        <v>#NUM!</v>
      </c>
      <c r="DT915" s="66" t="e">
        <f t="shared" si="2359"/>
        <v>#NUM!</v>
      </c>
      <c r="DU915" s="66" t="e">
        <f t="shared" si="2360"/>
        <v>#NUM!</v>
      </c>
      <c r="FJ915" s="3">
        <f t="shared" ref="FJ915:FJ978" si="2593">CA915-(AZ915+AI915)</f>
        <v>-0.91527777777777786</v>
      </c>
    </row>
    <row r="916" spans="1:166">
      <c r="A916" s="604">
        <f t="shared" ref="A916:A934" si="2594" xml:space="preserve"> A915 + 1</f>
        <v>915</v>
      </c>
      <c r="B916" s="605">
        <f t="shared" ref="B916:B934" si="2595" xml:space="preserve"> B915 + 1</f>
        <v>67</v>
      </c>
      <c r="C916" s="606">
        <v>40954</v>
      </c>
      <c r="D916" s="607">
        <v>2</v>
      </c>
      <c r="E916" s="608" t="s">
        <v>1091</v>
      </c>
      <c r="F916" s="605">
        <v>5</v>
      </c>
      <c r="G916" s="609" t="s">
        <v>467</v>
      </c>
      <c r="H916" s="609" t="s">
        <v>394</v>
      </c>
      <c r="I916" s="609" t="s">
        <v>875</v>
      </c>
      <c r="J916" s="610">
        <v>2.7777777777777776E-2</v>
      </c>
      <c r="K916" s="611">
        <v>3363.37</v>
      </c>
      <c r="L916" s="609" t="s">
        <v>1089</v>
      </c>
      <c r="M916" s="605">
        <v>53</v>
      </c>
      <c r="N916" s="605">
        <v>3</v>
      </c>
      <c r="O916" s="609"/>
      <c r="P916" s="610">
        <v>2.7777777777777776E-2</v>
      </c>
      <c r="Q916" s="610">
        <v>2.7777777777777776E-2</v>
      </c>
      <c r="R916" s="12">
        <f t="shared" si="2558"/>
        <v>0</v>
      </c>
      <c r="S916" s="13">
        <f t="shared" si="2559"/>
        <v>0</v>
      </c>
      <c r="T916" s="13">
        <f t="shared" si="2560"/>
        <v>0</v>
      </c>
      <c r="U916" s="610">
        <v>3.125E-2</v>
      </c>
      <c r="V916" s="12">
        <f t="shared" si="2295"/>
        <v>3.4722222222222238E-3</v>
      </c>
      <c r="W916" s="13">
        <f t="shared" si="2296"/>
        <v>0</v>
      </c>
      <c r="X916" s="225">
        <f t="shared" si="2297"/>
        <v>5</v>
      </c>
      <c r="Y916" s="610">
        <v>3.4722222222222224E-2</v>
      </c>
      <c r="Z916" s="12">
        <f t="shared" si="2072"/>
        <v>3.4722222222222238E-3</v>
      </c>
      <c r="AA916" s="13">
        <f t="shared" si="2464"/>
        <v>0</v>
      </c>
      <c r="AB916" s="13">
        <f t="shared" si="2465"/>
        <v>5</v>
      </c>
      <c r="AC916" s="610">
        <v>6.9444444444444434E-2</v>
      </c>
      <c r="AD916" s="12">
        <f t="shared" si="2561"/>
        <v>3.472222222222221E-2</v>
      </c>
      <c r="AE916" s="13">
        <f t="shared" si="2562"/>
        <v>0</v>
      </c>
      <c r="AF916" s="13">
        <f t="shared" si="2563"/>
        <v>50</v>
      </c>
      <c r="AG916" s="610">
        <v>7.2916666666666671E-2</v>
      </c>
      <c r="AH916" s="610">
        <v>9.375E-2</v>
      </c>
      <c r="AI916" s="12">
        <f t="shared" si="2564"/>
        <v>2.0833333333333329E-2</v>
      </c>
      <c r="AJ916" s="225">
        <f t="shared" si="2565"/>
        <v>0</v>
      </c>
      <c r="AK916" s="225">
        <f t="shared" si="2566"/>
        <v>30</v>
      </c>
      <c r="AL916" s="610">
        <v>7.2916666666666671E-2</v>
      </c>
      <c r="AM916" s="610">
        <v>9.375E-2</v>
      </c>
      <c r="AN916" s="12">
        <f t="shared" si="2567"/>
        <v>2.0833333333333329E-2</v>
      </c>
      <c r="AO916" s="13">
        <f t="shared" si="2568"/>
        <v>0</v>
      </c>
      <c r="AP916" s="13">
        <f t="shared" si="2569"/>
        <v>30</v>
      </c>
      <c r="AQ916" s="610">
        <v>9.375E-2</v>
      </c>
      <c r="AR916" s="12">
        <f t="shared" si="2570"/>
        <v>0</v>
      </c>
      <c r="AS916" s="225">
        <f t="shared" si="2571"/>
        <v>0</v>
      </c>
      <c r="AT916" s="13">
        <f t="shared" si="2572"/>
        <v>0</v>
      </c>
      <c r="AU916" s="610">
        <v>9.375E-2</v>
      </c>
      <c r="AV916" s="226">
        <f t="shared" si="2573"/>
        <v>0</v>
      </c>
      <c r="AW916" s="13">
        <f t="shared" si="2574"/>
        <v>0</v>
      </c>
      <c r="AX916" s="13">
        <f t="shared" si="2575"/>
        <v>0</v>
      </c>
      <c r="AY916" s="610">
        <v>0.29166666666666669</v>
      </c>
      <c r="AZ916" s="12">
        <f t="shared" si="2528"/>
        <v>0.19791666666666669</v>
      </c>
      <c r="BA916" s="225">
        <f t="shared" si="2529"/>
        <v>4</v>
      </c>
      <c r="BB916" s="225">
        <f t="shared" si="2530"/>
        <v>45</v>
      </c>
      <c r="BC916" s="610">
        <v>0.29166666666666669</v>
      </c>
      <c r="BD916" s="610">
        <v>0.29166666666666669</v>
      </c>
      <c r="BE916" s="12">
        <f t="shared" si="2576"/>
        <v>0</v>
      </c>
      <c r="BF916" s="13">
        <f t="shared" si="2577"/>
        <v>0</v>
      </c>
      <c r="BG916" s="13">
        <f t="shared" si="2578"/>
        <v>0</v>
      </c>
      <c r="BH916" s="610">
        <v>0.29166666666666669</v>
      </c>
      <c r="BI916" s="610">
        <v>0.29166666666666669</v>
      </c>
      <c r="BJ916" s="610"/>
      <c r="BK916" s="69">
        <f t="shared" si="2579"/>
        <v>0</v>
      </c>
      <c r="BL916" s="13">
        <f t="shared" si="2580"/>
        <v>0</v>
      </c>
      <c r="BM916" s="13">
        <f t="shared" si="2581"/>
        <v>0</v>
      </c>
      <c r="BN916" s="610">
        <v>0.30208333333333331</v>
      </c>
      <c r="BO916" s="12">
        <f t="shared" si="2425"/>
        <v>1.041666666666663E-2</v>
      </c>
      <c r="BP916" s="225">
        <f t="shared" si="2426"/>
        <v>0</v>
      </c>
      <c r="BQ916" s="225">
        <f t="shared" si="2427"/>
        <v>15</v>
      </c>
      <c r="BR916" s="610">
        <v>0.30555555555555552</v>
      </c>
      <c r="BS916" s="12">
        <f t="shared" si="2168"/>
        <v>3.4722222222222099E-3</v>
      </c>
      <c r="BT916" s="225">
        <f t="shared" si="2169"/>
        <v>0</v>
      </c>
      <c r="BU916" s="225">
        <f t="shared" si="2170"/>
        <v>5</v>
      </c>
      <c r="BV916" s="610">
        <v>0.30555555555555552</v>
      </c>
      <c r="BW916" s="610">
        <v>0.3125</v>
      </c>
      <c r="BX916" s="12">
        <f t="shared" si="2501"/>
        <v>6.9444444444444753E-3</v>
      </c>
      <c r="BY916" s="13">
        <f t="shared" si="2502"/>
        <v>0</v>
      </c>
      <c r="BZ916" s="13">
        <f t="shared" si="2503"/>
        <v>10</v>
      </c>
      <c r="CA916" s="226">
        <f t="shared" si="2494"/>
        <v>0.28472222222222221</v>
      </c>
      <c r="CB916" s="13">
        <f t="shared" si="2495"/>
        <v>6</v>
      </c>
      <c r="CC916" s="13">
        <f t="shared" si="2496"/>
        <v>50</v>
      </c>
      <c r="CD916" s="12">
        <f t="shared" si="2347"/>
        <v>4.8611111111111049E-2</v>
      </c>
      <c r="CE916" s="13">
        <f t="shared" si="2348"/>
        <v>1</v>
      </c>
      <c r="CF916" s="13">
        <f t="shared" si="2349"/>
        <v>10</v>
      </c>
      <c r="CG916" s="12">
        <f t="shared" si="2582"/>
        <v>2.0833333333333329E-2</v>
      </c>
      <c r="CH916" s="13">
        <f t="shared" si="2583"/>
        <v>0</v>
      </c>
      <c r="CI916" s="13">
        <f t="shared" si="2584"/>
        <v>30</v>
      </c>
      <c r="CJ916" s="12">
        <f t="shared" si="2540"/>
        <v>0.19791666666666669</v>
      </c>
      <c r="CK916" s="13">
        <f t="shared" si="2541"/>
        <v>4</v>
      </c>
      <c r="CL916" s="13">
        <f t="shared" si="2542"/>
        <v>45</v>
      </c>
      <c r="CM916" s="62"/>
      <c r="CN916" s="62"/>
      <c r="CO916" s="62"/>
      <c r="CP916" s="12">
        <f t="shared" si="2557"/>
        <v>0</v>
      </c>
      <c r="CQ916" s="13">
        <f t="shared" si="2585"/>
        <v>0</v>
      </c>
      <c r="CR916" s="13">
        <f t="shared" si="2586"/>
        <v>0</v>
      </c>
      <c r="CS916" s="610">
        <v>0</v>
      </c>
      <c r="CT916" s="13">
        <f t="shared" si="2587"/>
        <v>0</v>
      </c>
      <c r="CU916" s="13">
        <f t="shared" si="2588"/>
        <v>0</v>
      </c>
      <c r="CV916" s="610">
        <v>0</v>
      </c>
      <c r="CW916" s="13">
        <f t="shared" si="2589"/>
        <v>0</v>
      </c>
      <c r="CX916" s="13">
        <f t="shared" si="2590"/>
        <v>0</v>
      </c>
      <c r="CY916" s="610">
        <v>0</v>
      </c>
      <c r="CZ916" s="13">
        <f>HOUR(CY916)</f>
        <v>0</v>
      </c>
      <c r="DA916" s="13">
        <f>MINUTE(CY916)</f>
        <v>0</v>
      </c>
      <c r="DB916" s="610">
        <v>0.19791666666666666</v>
      </c>
      <c r="DC916" s="13">
        <f t="shared" si="2506"/>
        <v>4</v>
      </c>
      <c r="DD916" s="13">
        <f t="shared" si="2507"/>
        <v>45</v>
      </c>
      <c r="DE916" s="610">
        <v>0</v>
      </c>
      <c r="DF916" s="13">
        <f t="shared" si="2591"/>
        <v>0</v>
      </c>
      <c r="DG916" s="13">
        <f t="shared" si="2592"/>
        <v>0</v>
      </c>
      <c r="DH916" s="610">
        <v>0</v>
      </c>
      <c r="DI916" s="13">
        <f t="shared" si="2555"/>
        <v>0</v>
      </c>
      <c r="DJ916" s="13">
        <f t="shared" si="2556"/>
        <v>0</v>
      </c>
      <c r="DK916" s="610">
        <v>0</v>
      </c>
      <c r="DL916" s="35">
        <f>HOUR(DK916)</f>
        <v>0</v>
      </c>
      <c r="DM916" s="35">
        <f>MINUTE(DK916)</f>
        <v>0</v>
      </c>
      <c r="DN916" s="66">
        <f t="shared" si="2466"/>
        <v>3245380.0360000012</v>
      </c>
      <c r="DO916" s="74">
        <f t="shared" si="2467"/>
        <v>52075</v>
      </c>
      <c r="DP916" s="66">
        <f t="shared" si="2508"/>
        <v>63.459811320754717</v>
      </c>
      <c r="DQ916" s="63">
        <f t="shared" si="2509"/>
        <v>62.321268094095082</v>
      </c>
      <c r="DR916" s="66" t="e">
        <f t="shared" si="2357"/>
        <v>#NUM!</v>
      </c>
      <c r="DS916" s="96" t="e">
        <f t="shared" si="2358"/>
        <v>#NUM!</v>
      </c>
      <c r="DT916" s="66" t="e">
        <f t="shared" si="2359"/>
        <v>#NUM!</v>
      </c>
      <c r="DU916" s="66" t="e">
        <f t="shared" si="2360"/>
        <v>#NUM!</v>
      </c>
      <c r="FJ916" s="3">
        <f t="shared" si="2593"/>
        <v>6.597222222222221E-2</v>
      </c>
    </row>
    <row r="917" spans="1:166">
      <c r="A917" s="604">
        <f t="shared" si="2594"/>
        <v>916</v>
      </c>
      <c r="B917" s="605">
        <f t="shared" si="2595"/>
        <v>68</v>
      </c>
      <c r="C917" s="606">
        <v>40954</v>
      </c>
      <c r="D917" s="607">
        <v>2</v>
      </c>
      <c r="E917" s="608" t="s">
        <v>1088</v>
      </c>
      <c r="F917" s="605">
        <v>1</v>
      </c>
      <c r="G917" s="609" t="s">
        <v>289</v>
      </c>
      <c r="H917" s="609" t="s">
        <v>288</v>
      </c>
      <c r="I917" s="609" t="s">
        <v>656</v>
      </c>
      <c r="J917" s="610">
        <v>5.2083333333333336E-2</v>
      </c>
      <c r="K917" s="611">
        <v>3595.59</v>
      </c>
      <c r="L917" s="609" t="s">
        <v>1066</v>
      </c>
      <c r="M917" s="605">
        <v>58</v>
      </c>
      <c r="N917" s="605">
        <v>1</v>
      </c>
      <c r="O917" s="609"/>
      <c r="P917" s="610">
        <v>5.2083333333333336E-2</v>
      </c>
      <c r="Q917" s="610">
        <v>5.2083333333333336E-2</v>
      </c>
      <c r="R917" s="12">
        <f t="shared" si="2558"/>
        <v>0</v>
      </c>
      <c r="S917" s="13">
        <f t="shared" si="2559"/>
        <v>0</v>
      </c>
      <c r="T917" s="13">
        <f t="shared" si="2560"/>
        <v>0</v>
      </c>
      <c r="U917" s="610">
        <v>5.5555555555555552E-2</v>
      </c>
      <c r="V917" s="12">
        <f t="shared" si="2295"/>
        <v>3.4722222222222168E-3</v>
      </c>
      <c r="W917" s="13">
        <f t="shared" si="2296"/>
        <v>0</v>
      </c>
      <c r="X917" s="225">
        <f t="shared" si="2297"/>
        <v>5</v>
      </c>
      <c r="Y917" s="610">
        <v>6.5972222222222224E-2</v>
      </c>
      <c r="Z917" s="12">
        <f t="shared" si="2072"/>
        <v>1.0416666666666671E-2</v>
      </c>
      <c r="AA917" s="13">
        <f t="shared" si="2464"/>
        <v>0</v>
      </c>
      <c r="AB917" s="13">
        <f t="shared" si="2465"/>
        <v>15</v>
      </c>
      <c r="AC917" s="610">
        <v>8.3333333333333329E-2</v>
      </c>
      <c r="AD917" s="12">
        <f t="shared" si="2561"/>
        <v>1.7361111111111105E-2</v>
      </c>
      <c r="AE917" s="13">
        <f t="shared" si="2562"/>
        <v>0</v>
      </c>
      <c r="AF917" s="13">
        <f t="shared" si="2563"/>
        <v>25</v>
      </c>
      <c r="AG917" s="610">
        <v>8.3333333333333329E-2</v>
      </c>
      <c r="AH917" s="610">
        <v>0.13541666666666666</v>
      </c>
      <c r="AI917" s="12">
        <f t="shared" si="2564"/>
        <v>5.2083333333333329E-2</v>
      </c>
      <c r="AJ917" s="225">
        <f t="shared" si="2565"/>
        <v>1</v>
      </c>
      <c r="AK917" s="225">
        <f t="shared" si="2566"/>
        <v>15</v>
      </c>
      <c r="AL917" s="610">
        <v>8.3333333333333329E-2</v>
      </c>
      <c r="AM917" s="610">
        <v>0.13541666666666666</v>
      </c>
      <c r="AN917" s="12">
        <f t="shared" si="2567"/>
        <v>5.2083333333333329E-2</v>
      </c>
      <c r="AO917" s="13">
        <f t="shared" si="2568"/>
        <v>1</v>
      </c>
      <c r="AP917" s="13">
        <f t="shared" si="2569"/>
        <v>15</v>
      </c>
      <c r="AQ917" s="610">
        <v>0.14027777777777778</v>
      </c>
      <c r="AR917" s="12">
        <f t="shared" si="2570"/>
        <v>4.8611111111111216E-3</v>
      </c>
      <c r="AS917" s="225">
        <f t="shared" si="2571"/>
        <v>0</v>
      </c>
      <c r="AT917" s="13">
        <f t="shared" si="2572"/>
        <v>7</v>
      </c>
      <c r="AU917" s="610">
        <v>0.14097222222222222</v>
      </c>
      <c r="AV917" s="226">
        <f t="shared" si="2573"/>
        <v>6.9444444444444198E-4</v>
      </c>
      <c r="AW917" s="13">
        <f t="shared" si="2574"/>
        <v>0</v>
      </c>
      <c r="AX917" s="13">
        <f t="shared" si="2575"/>
        <v>1</v>
      </c>
      <c r="AY917" s="610">
        <v>0.21458333333333335</v>
      </c>
      <c r="AZ917" s="12">
        <f t="shared" si="2528"/>
        <v>7.3611111111111127E-2</v>
      </c>
      <c r="BA917" s="225">
        <f t="shared" si="2529"/>
        <v>1</v>
      </c>
      <c r="BB917" s="225">
        <f t="shared" si="2530"/>
        <v>46</v>
      </c>
      <c r="BC917" s="610">
        <v>0.21458333333333335</v>
      </c>
      <c r="BD917" s="610">
        <v>0.21458333333333335</v>
      </c>
      <c r="BE917" s="12">
        <f t="shared" si="2576"/>
        <v>0</v>
      </c>
      <c r="BF917" s="13">
        <f t="shared" si="2577"/>
        <v>0</v>
      </c>
      <c r="BG917" s="13">
        <f t="shared" si="2578"/>
        <v>0</v>
      </c>
      <c r="BH917" s="610">
        <v>0.21458333333333335</v>
      </c>
      <c r="BI917" s="610">
        <v>0.21458333333333335</v>
      </c>
      <c r="BJ917" s="610"/>
      <c r="BK917" s="69">
        <f t="shared" si="2579"/>
        <v>0</v>
      </c>
      <c r="BL917" s="13">
        <f t="shared" si="2580"/>
        <v>0</v>
      </c>
      <c r="BM917" s="13">
        <f t="shared" si="2581"/>
        <v>0</v>
      </c>
      <c r="BN917" s="610">
        <v>0.22222222222222221</v>
      </c>
      <c r="BO917" s="12">
        <f t="shared" si="2425"/>
        <v>7.6388888888888618E-3</v>
      </c>
      <c r="BP917" s="225">
        <f t="shared" si="2426"/>
        <v>0</v>
      </c>
      <c r="BQ917" s="225">
        <f t="shared" si="2427"/>
        <v>11</v>
      </c>
      <c r="BR917" s="610">
        <v>0.22569444444444445</v>
      </c>
      <c r="BS917" s="12">
        <f t="shared" si="2168"/>
        <v>3.4722222222222376E-3</v>
      </c>
      <c r="BT917" s="225">
        <f t="shared" si="2169"/>
        <v>0</v>
      </c>
      <c r="BU917" s="225">
        <f t="shared" si="2170"/>
        <v>5</v>
      </c>
      <c r="BV917" s="610">
        <v>0.22569444444444445</v>
      </c>
      <c r="BW917" s="610">
        <v>0.22916666666666666</v>
      </c>
      <c r="BX917" s="12">
        <f t="shared" si="2501"/>
        <v>3.4722222222222099E-3</v>
      </c>
      <c r="BY917" s="13">
        <f t="shared" si="2502"/>
        <v>0</v>
      </c>
      <c r="BZ917" s="13">
        <f t="shared" si="2503"/>
        <v>5</v>
      </c>
      <c r="CA917" s="226">
        <f t="shared" si="2494"/>
        <v>0.17708333333333331</v>
      </c>
      <c r="CB917" s="13">
        <f t="shared" si="2495"/>
        <v>4</v>
      </c>
      <c r="CC917" s="13">
        <f t="shared" si="2496"/>
        <v>15</v>
      </c>
      <c r="CD917" s="12">
        <f t="shared" si="2347"/>
        <v>3.3333333333333326E-2</v>
      </c>
      <c r="CE917" s="13">
        <f t="shared" si="2348"/>
        <v>0</v>
      </c>
      <c r="CF917" s="13">
        <f t="shared" si="2349"/>
        <v>48</v>
      </c>
      <c r="CG917" s="12">
        <f t="shared" si="2582"/>
        <v>5.2083333333333329E-2</v>
      </c>
      <c r="CH917" s="13">
        <f t="shared" si="2583"/>
        <v>1</v>
      </c>
      <c r="CI917" s="13">
        <f t="shared" si="2584"/>
        <v>15</v>
      </c>
      <c r="CJ917" s="12">
        <f t="shared" si="2540"/>
        <v>7.3611111111111127E-2</v>
      </c>
      <c r="CK917" s="13">
        <f t="shared" si="2541"/>
        <v>1</v>
      </c>
      <c r="CL917" s="13">
        <f t="shared" si="2542"/>
        <v>46</v>
      </c>
      <c r="CM917" s="62"/>
      <c r="CN917" s="62"/>
      <c r="CO917" s="62"/>
      <c r="CP917" s="12">
        <f t="shared" si="2557"/>
        <v>5.9027777777777797E-2</v>
      </c>
      <c r="CQ917" s="13">
        <f t="shared" si="2585"/>
        <v>1</v>
      </c>
      <c r="CR917" s="13">
        <f t="shared" si="2586"/>
        <v>25</v>
      </c>
      <c r="CS917" s="610">
        <v>0</v>
      </c>
      <c r="CT917" s="13">
        <f t="shared" si="2587"/>
        <v>0</v>
      </c>
      <c r="CU917" s="13">
        <f t="shared" si="2588"/>
        <v>0</v>
      </c>
      <c r="CV917" s="610">
        <v>0</v>
      </c>
      <c r="CW917" s="13">
        <f t="shared" si="2589"/>
        <v>0</v>
      </c>
      <c r="CX917" s="13">
        <f t="shared" si="2590"/>
        <v>0</v>
      </c>
      <c r="CY917" s="610">
        <v>0</v>
      </c>
      <c r="CZ917" s="13">
        <f>HOUR(CY917)</f>
        <v>0</v>
      </c>
      <c r="DA917" s="13">
        <f>MINUTE(CY917)</f>
        <v>0</v>
      </c>
      <c r="DB917" s="610">
        <v>0</v>
      </c>
      <c r="DC917" s="13">
        <f>HOUR(DB917)</f>
        <v>0</v>
      </c>
      <c r="DD917" s="13">
        <f>MINUTE(DB917)</f>
        <v>0</v>
      </c>
      <c r="DE917" s="610">
        <v>0</v>
      </c>
      <c r="DF917" s="13">
        <f t="shared" si="2591"/>
        <v>0</v>
      </c>
      <c r="DG917" s="13">
        <f t="shared" si="2592"/>
        <v>0</v>
      </c>
      <c r="DH917" s="610">
        <v>1.4583333333333332E-2</v>
      </c>
      <c r="DI917" s="13">
        <f t="shared" si="2555"/>
        <v>0</v>
      </c>
      <c r="DJ917" s="13">
        <f t="shared" si="2556"/>
        <v>21</v>
      </c>
      <c r="DK917" s="610">
        <v>0</v>
      </c>
      <c r="DL917" s="35">
        <f>HOUR(DK917)</f>
        <v>0</v>
      </c>
      <c r="DM917" s="35">
        <f>MINUTE(DK917)</f>
        <v>0</v>
      </c>
      <c r="DN917" s="66">
        <f t="shared" si="2466"/>
        <v>3248975.6260000011</v>
      </c>
      <c r="DO917" s="74">
        <f t="shared" si="2467"/>
        <v>52133</v>
      </c>
      <c r="DP917" s="66">
        <f t="shared" si="2508"/>
        <v>61.992931034482758</v>
      </c>
      <c r="DQ917" s="63">
        <f t="shared" si="2509"/>
        <v>62.320902806283947</v>
      </c>
      <c r="DR917" s="66" t="e">
        <f t="shared" si="2357"/>
        <v>#NUM!</v>
      </c>
      <c r="DS917" s="96" t="e">
        <f t="shared" si="2358"/>
        <v>#NUM!</v>
      </c>
      <c r="DT917" s="66" t="e">
        <f t="shared" si="2359"/>
        <v>#NUM!</v>
      </c>
      <c r="DU917" s="66" t="e">
        <f t="shared" si="2360"/>
        <v>#NUM!</v>
      </c>
      <c r="FJ917" s="3">
        <f t="shared" si="2593"/>
        <v>5.1388888888888873E-2</v>
      </c>
    </row>
    <row r="918" spans="1:166">
      <c r="A918" s="604">
        <f t="shared" si="2594"/>
        <v>917</v>
      </c>
      <c r="B918" s="605">
        <f t="shared" si="2595"/>
        <v>69</v>
      </c>
      <c r="C918" s="606">
        <v>40955</v>
      </c>
      <c r="D918" s="607">
        <v>2</v>
      </c>
      <c r="E918" s="608" t="s">
        <v>1014</v>
      </c>
      <c r="F918" s="605">
        <v>7</v>
      </c>
      <c r="G918" s="609" t="s">
        <v>696</v>
      </c>
      <c r="H918" s="609" t="s">
        <v>413</v>
      </c>
      <c r="I918" s="609" t="s">
        <v>1097</v>
      </c>
      <c r="J918" s="610">
        <v>0.11458333333333333</v>
      </c>
      <c r="K918" s="611">
        <v>3410.28</v>
      </c>
      <c r="L918" s="609" t="s">
        <v>1084</v>
      </c>
      <c r="M918" s="605">
        <v>56</v>
      </c>
      <c r="N918" s="605">
        <v>3</v>
      </c>
      <c r="O918" s="609"/>
      <c r="P918" s="610">
        <v>0.11458333333333333</v>
      </c>
      <c r="Q918" s="610">
        <v>0.11458333333333333</v>
      </c>
      <c r="R918" s="12">
        <f t="shared" ref="R918:R923" si="2596">Q918-P918</f>
        <v>0</v>
      </c>
      <c r="S918" s="13">
        <f t="shared" ref="S918:S923" si="2597">HOUR(R918)</f>
        <v>0</v>
      </c>
      <c r="T918" s="13">
        <f t="shared" ref="T918:T923" si="2598">MINUTE(R918)</f>
        <v>0</v>
      </c>
      <c r="U918" s="610">
        <v>0.11805555555555557</v>
      </c>
      <c r="V918" s="12">
        <f t="shared" si="2295"/>
        <v>3.4722222222222376E-3</v>
      </c>
      <c r="W918" s="13">
        <f t="shared" si="2296"/>
        <v>0</v>
      </c>
      <c r="X918" s="225">
        <f t="shared" si="2297"/>
        <v>5</v>
      </c>
      <c r="Y918" s="610">
        <v>0.12847222222222224</v>
      </c>
      <c r="Z918" s="12">
        <f t="shared" si="2072"/>
        <v>1.0416666666666671E-2</v>
      </c>
      <c r="AA918" s="13">
        <f t="shared" si="2464"/>
        <v>0</v>
      </c>
      <c r="AB918" s="13">
        <f t="shared" si="2465"/>
        <v>15</v>
      </c>
      <c r="AC918" s="610">
        <v>0.14097222222222222</v>
      </c>
      <c r="AD918" s="12">
        <f t="shared" ref="AD918:AD923" si="2599">AC918-Y918</f>
        <v>1.2499999999999983E-2</v>
      </c>
      <c r="AE918" s="13">
        <f t="shared" ref="AE918:AE923" si="2600">HOUR(AD918)</f>
        <v>0</v>
      </c>
      <c r="AF918" s="13">
        <f t="shared" ref="AF918:AF923" si="2601">MINUTE(AD918)</f>
        <v>18</v>
      </c>
      <c r="AG918" s="610">
        <v>0.14097222222222222</v>
      </c>
      <c r="AH918" s="610">
        <v>0.14097222222222222</v>
      </c>
      <c r="AI918" s="12">
        <f t="shared" ref="AI918:AI928" si="2602">AH918-AG918</f>
        <v>0</v>
      </c>
      <c r="AJ918" s="225">
        <f t="shared" ref="AJ918:AJ928" si="2603">HOUR(AI918)</f>
        <v>0</v>
      </c>
      <c r="AK918" s="225">
        <f t="shared" ref="AK918:AK928" si="2604">MINUTE(AI918)</f>
        <v>0</v>
      </c>
      <c r="AL918" s="610">
        <v>0.14097222222222222</v>
      </c>
      <c r="AM918" s="610">
        <v>0.14097222222222222</v>
      </c>
      <c r="AN918" s="12">
        <f t="shared" ref="AN918:AN923" si="2605">AM918-AL918</f>
        <v>0</v>
      </c>
      <c r="AO918" s="13">
        <f t="shared" ref="AO918:AO923" si="2606">HOUR(AN918)</f>
        <v>0</v>
      </c>
      <c r="AP918" s="13">
        <f t="shared" ref="AP918:AP923" si="2607">MINUTE(AN918)</f>
        <v>0</v>
      </c>
      <c r="AQ918" s="610">
        <v>0.16250000000000001</v>
      </c>
      <c r="AR918" s="12">
        <f t="shared" ref="AR918:AR923" si="2608">AQ918-AH918</f>
        <v>2.1527777777777785E-2</v>
      </c>
      <c r="AS918" s="225">
        <f t="shared" ref="AS918:AS923" si="2609">HOUR(AR918)</f>
        <v>0</v>
      </c>
      <c r="AT918" s="13">
        <f t="shared" ref="AT918:AT923" si="2610">MINUTE(AR918)</f>
        <v>31</v>
      </c>
      <c r="AU918" s="610">
        <v>0.16388888888888889</v>
      </c>
      <c r="AV918" s="226">
        <f t="shared" si="2573"/>
        <v>1.388888888888884E-3</v>
      </c>
      <c r="AW918" s="13">
        <f t="shared" si="2574"/>
        <v>0</v>
      </c>
      <c r="AX918" s="13">
        <f t="shared" si="2575"/>
        <v>2</v>
      </c>
      <c r="AY918" s="610">
        <v>0.41805555555555557</v>
      </c>
      <c r="AZ918" s="12">
        <f t="shared" ref="AZ918:AZ927" si="2611">AY918-AU918</f>
        <v>0.25416666666666665</v>
      </c>
      <c r="BA918" s="225">
        <f t="shared" ref="BA918:BA927" si="2612">HOUR(AZ918)</f>
        <v>6</v>
      </c>
      <c r="BB918" s="225">
        <f t="shared" ref="BB918:BB927" si="2613">MINUTE(AZ918)</f>
        <v>6</v>
      </c>
      <c r="BC918" s="610">
        <v>0.41805555555555557</v>
      </c>
      <c r="BD918" s="610">
        <v>0.41805555555555557</v>
      </c>
      <c r="BE918" s="12">
        <f t="shared" ref="BE918:BE923" si="2614">BD918-BC918</f>
        <v>0</v>
      </c>
      <c r="BF918" s="13">
        <f t="shared" ref="BF918:BF923" si="2615">HOUR(BE918)</f>
        <v>0</v>
      </c>
      <c r="BG918" s="13">
        <f t="shared" ref="BG918:BG923" si="2616">MINUTE(BE918)</f>
        <v>0</v>
      </c>
      <c r="BH918" s="610">
        <v>0.41805555555555557</v>
      </c>
      <c r="BI918" s="610">
        <v>0.41805555555555557</v>
      </c>
      <c r="BJ918" s="610"/>
      <c r="BK918" s="69">
        <f t="shared" ref="BK918:BK923" si="2617">BI918-BH918</f>
        <v>0</v>
      </c>
      <c r="BL918" s="13">
        <f t="shared" ref="BL918:BL923" si="2618">HOUR(BK918)</f>
        <v>0</v>
      </c>
      <c r="BM918" s="13">
        <f t="shared" ref="BM918:BM923" si="2619">MINUTE(BK918)</f>
        <v>0</v>
      </c>
      <c r="BN918" s="610">
        <v>0.4236111111111111</v>
      </c>
      <c r="BO918" s="12">
        <f t="shared" si="2425"/>
        <v>5.5555555555555358E-3</v>
      </c>
      <c r="BP918" s="225">
        <f t="shared" si="2426"/>
        <v>0</v>
      </c>
      <c r="BQ918" s="225">
        <f t="shared" si="2427"/>
        <v>8</v>
      </c>
      <c r="BR918" s="610">
        <v>0.42708333333333331</v>
      </c>
      <c r="BS918" s="12">
        <f t="shared" si="2168"/>
        <v>3.4722222222222099E-3</v>
      </c>
      <c r="BT918" s="225">
        <f t="shared" si="2169"/>
        <v>0</v>
      </c>
      <c r="BU918" s="225">
        <f t="shared" si="2170"/>
        <v>5</v>
      </c>
      <c r="BV918" s="610">
        <v>0.42708333333333331</v>
      </c>
      <c r="BW918" s="610">
        <v>0.43055555555555558</v>
      </c>
      <c r="BX918" s="12">
        <f t="shared" si="2501"/>
        <v>3.4722222222222654E-3</v>
      </c>
      <c r="BY918" s="13">
        <f t="shared" si="2502"/>
        <v>0</v>
      </c>
      <c r="BZ918" s="13">
        <f t="shared" si="2503"/>
        <v>5</v>
      </c>
      <c r="CA918" s="226">
        <f t="shared" si="2494"/>
        <v>0.31597222222222227</v>
      </c>
      <c r="CB918" s="13">
        <f t="shared" ref="CB918:CB927" si="2620">HOUR(CA918)</f>
        <v>7</v>
      </c>
      <c r="CC918" s="13">
        <f t="shared" ref="CC918:CC927" si="2621">MINUTE(CA918)</f>
        <v>35</v>
      </c>
      <c r="CD918" s="12">
        <f t="shared" si="2347"/>
        <v>4.3055555555555514E-2</v>
      </c>
      <c r="CE918" s="13">
        <f t="shared" si="2348"/>
        <v>1</v>
      </c>
      <c r="CF918" s="13">
        <f t="shared" si="2349"/>
        <v>2</v>
      </c>
      <c r="CG918" s="12">
        <f t="shared" ref="CG918:CG927" si="2622">AI918</f>
        <v>0</v>
      </c>
      <c r="CH918" s="13">
        <f t="shared" ref="CH918:CH927" si="2623">HOUR(CG918)</f>
        <v>0</v>
      </c>
      <c r="CI918" s="13">
        <f t="shared" ref="CI918:CI927" si="2624">MINUTE(CG918)</f>
        <v>0</v>
      </c>
      <c r="CJ918" s="12">
        <f t="shared" ref="CJ918:CJ923" si="2625">AZ918</f>
        <v>0.25416666666666665</v>
      </c>
      <c r="CK918" s="13">
        <f t="shared" ref="CK918:CK923" si="2626">HOUR(CJ918)</f>
        <v>6</v>
      </c>
      <c r="CL918" s="13">
        <f t="shared" ref="CL918:CL923" si="2627">MINUTE(CJ918)</f>
        <v>6</v>
      </c>
      <c r="CM918" s="62"/>
      <c r="CN918" s="62"/>
      <c r="CO918" s="62"/>
      <c r="CP918" s="12">
        <f t="shared" ref="CP918:CP923" si="2628">AZ918-(CS918+CV918+CY918+DB918+DE918+DH918+DK918)</f>
        <v>5.3472222222222199E-2</v>
      </c>
      <c r="CQ918" s="13">
        <f t="shared" ref="CQ918:CQ923" si="2629">HOUR(CP918)</f>
        <v>1</v>
      </c>
      <c r="CR918" s="13">
        <f t="shared" ref="CR918:CR923" si="2630">MINUTE(CP918)</f>
        <v>17</v>
      </c>
      <c r="CS918" s="610">
        <v>0</v>
      </c>
      <c r="CT918" s="13">
        <f t="shared" ref="CT918:CT923" si="2631">HOUR(CS918)</f>
        <v>0</v>
      </c>
      <c r="CU918" s="13">
        <f t="shared" ref="CU918:CU923" si="2632">MINUTE(CS918)</f>
        <v>0</v>
      </c>
      <c r="CV918" s="610">
        <v>0</v>
      </c>
      <c r="CW918" s="13">
        <f t="shared" ref="CW918:CW924" si="2633">HOUR(CV918)</f>
        <v>0</v>
      </c>
      <c r="CX918" s="13">
        <f t="shared" ref="CX918:CX924" si="2634">MINUTE(CV918)</f>
        <v>0</v>
      </c>
      <c r="CY918" s="610">
        <v>0</v>
      </c>
      <c r="CZ918" s="13">
        <f t="shared" ref="CZ918:CZ923" si="2635">HOUR(CY918)</f>
        <v>0</v>
      </c>
      <c r="DA918" s="13">
        <f t="shared" ref="DA918:DA923" si="2636">MINUTE(CY918)</f>
        <v>0</v>
      </c>
      <c r="DB918" s="610">
        <v>0</v>
      </c>
      <c r="DC918" s="13">
        <f t="shared" ref="DC918:DC923" si="2637">HOUR(DB918)</f>
        <v>0</v>
      </c>
      <c r="DD918" s="13">
        <f t="shared" ref="DD918:DD923" si="2638">MINUTE(DB918)</f>
        <v>0</v>
      </c>
      <c r="DE918" s="610">
        <v>0.14791666666666667</v>
      </c>
      <c r="DF918" s="13">
        <f t="shared" si="2591"/>
        <v>3</v>
      </c>
      <c r="DG918" s="13">
        <f t="shared" si="2592"/>
        <v>33</v>
      </c>
      <c r="DH918" s="610">
        <v>5.2777777777777778E-2</v>
      </c>
      <c r="DI918" s="13">
        <f t="shared" ref="DI918:DI932" si="2639">HOUR(DH918)</f>
        <v>1</v>
      </c>
      <c r="DJ918" s="13">
        <f t="shared" ref="DJ918:DJ932" si="2640">MINUTE(DH918)</f>
        <v>16</v>
      </c>
      <c r="DK918" s="610">
        <v>0</v>
      </c>
      <c r="DL918" s="35">
        <f t="shared" ref="DL918:DL923" si="2641">HOUR(DK918)</f>
        <v>0</v>
      </c>
      <c r="DM918" s="35">
        <f t="shared" ref="DM918:DM923" si="2642">MINUTE(DK918)</f>
        <v>0</v>
      </c>
      <c r="DN918" s="66">
        <f t="shared" si="2466"/>
        <v>3252385.9060000009</v>
      </c>
      <c r="DO918" s="74">
        <f t="shared" si="2467"/>
        <v>52189</v>
      </c>
      <c r="DP918" s="66">
        <f t="shared" si="2508"/>
        <v>60.897857142857148</v>
      </c>
      <c r="DQ918" s="63">
        <f t="shared" si="2509"/>
        <v>62.3193758454847</v>
      </c>
      <c r="DR918" s="66" t="e">
        <f t="shared" si="2357"/>
        <v>#NUM!</v>
      </c>
      <c r="DS918" s="96" t="e">
        <f t="shared" si="2358"/>
        <v>#NUM!</v>
      </c>
      <c r="DT918" s="66" t="e">
        <f t="shared" si="2359"/>
        <v>#NUM!</v>
      </c>
      <c r="DU918" s="66" t="e">
        <f t="shared" si="2360"/>
        <v>#NUM!</v>
      </c>
      <c r="FJ918" s="3">
        <f t="shared" si="2593"/>
        <v>6.1805555555555614E-2</v>
      </c>
    </row>
    <row r="919" spans="1:166">
      <c r="A919" s="604">
        <f t="shared" si="2594"/>
        <v>918</v>
      </c>
      <c r="B919" s="605">
        <f t="shared" si="2595"/>
        <v>70</v>
      </c>
      <c r="C919" s="606">
        <v>40955</v>
      </c>
      <c r="D919" s="607">
        <v>2</v>
      </c>
      <c r="E919" s="608" t="s">
        <v>1012</v>
      </c>
      <c r="F919" s="605">
        <v>24</v>
      </c>
      <c r="G919" s="609" t="s">
        <v>38</v>
      </c>
      <c r="H919" s="609" t="s">
        <v>305</v>
      </c>
      <c r="I919" s="609" t="s">
        <v>1075</v>
      </c>
      <c r="J919" s="610">
        <v>0.53125</v>
      </c>
      <c r="K919" s="611">
        <v>3791.97</v>
      </c>
      <c r="L919" s="609" t="s">
        <v>1084</v>
      </c>
      <c r="M919" s="605">
        <v>59</v>
      </c>
      <c r="N919" s="605">
        <v>0</v>
      </c>
      <c r="O919" s="609"/>
      <c r="P919" s="610">
        <v>0.53125</v>
      </c>
      <c r="Q919" s="610">
        <v>0.53125</v>
      </c>
      <c r="R919" s="12">
        <f t="shared" si="2596"/>
        <v>0</v>
      </c>
      <c r="S919" s="13">
        <f t="shared" si="2597"/>
        <v>0</v>
      </c>
      <c r="T919" s="13">
        <f t="shared" si="2598"/>
        <v>0</v>
      </c>
      <c r="U919" s="610">
        <v>0.53819444444444442</v>
      </c>
      <c r="V919" s="12">
        <f t="shared" si="2295"/>
        <v>6.9444444444444198E-3</v>
      </c>
      <c r="W919" s="13">
        <f t="shared" si="2296"/>
        <v>0</v>
      </c>
      <c r="X919" s="225">
        <f t="shared" si="2297"/>
        <v>10</v>
      </c>
      <c r="Y919" s="610">
        <v>0.54513888888888895</v>
      </c>
      <c r="Z919" s="12">
        <f t="shared" si="2072"/>
        <v>6.9444444444445308E-3</v>
      </c>
      <c r="AA919" s="13">
        <f t="shared" si="2464"/>
        <v>0</v>
      </c>
      <c r="AB919" s="13">
        <f t="shared" si="2465"/>
        <v>10</v>
      </c>
      <c r="AC919" s="610">
        <v>0.5625</v>
      </c>
      <c r="AD919" s="12">
        <f t="shared" si="2599"/>
        <v>1.7361111111111049E-2</v>
      </c>
      <c r="AE919" s="13">
        <f t="shared" si="2600"/>
        <v>0</v>
      </c>
      <c r="AF919" s="13">
        <f t="shared" si="2601"/>
        <v>25</v>
      </c>
      <c r="AG919" s="610">
        <v>0.56597222222222221</v>
      </c>
      <c r="AH919" s="610">
        <v>0.70486111111111116</v>
      </c>
      <c r="AI919" s="12">
        <f t="shared" si="2602"/>
        <v>0.13888888888888895</v>
      </c>
      <c r="AJ919" s="225">
        <f t="shared" si="2603"/>
        <v>3</v>
      </c>
      <c r="AK919" s="225">
        <f t="shared" si="2604"/>
        <v>20</v>
      </c>
      <c r="AL919" s="610">
        <v>0.56597222222222221</v>
      </c>
      <c r="AM919" s="610">
        <v>0.70486111111111116</v>
      </c>
      <c r="AN919" s="12">
        <f t="shared" si="2605"/>
        <v>0.13888888888888895</v>
      </c>
      <c r="AO919" s="13">
        <f t="shared" si="2606"/>
        <v>3</v>
      </c>
      <c r="AP919" s="13">
        <f t="shared" si="2607"/>
        <v>20</v>
      </c>
      <c r="AQ919" s="610">
        <v>0.7104166666666667</v>
      </c>
      <c r="AR919" s="12">
        <f t="shared" si="2608"/>
        <v>5.5555555555555358E-3</v>
      </c>
      <c r="AS919" s="225">
        <f t="shared" si="2609"/>
        <v>0</v>
      </c>
      <c r="AT919" s="13">
        <f t="shared" si="2610"/>
        <v>8</v>
      </c>
      <c r="AU919" s="610">
        <v>0.71180555555555547</v>
      </c>
      <c r="AV919" s="226">
        <f t="shared" si="2573"/>
        <v>1.3888888888887729E-3</v>
      </c>
      <c r="AW919" s="13">
        <f t="shared" si="2574"/>
        <v>0</v>
      </c>
      <c r="AX919" s="13">
        <f t="shared" si="2575"/>
        <v>2</v>
      </c>
      <c r="AY919" s="610">
        <v>0.84236111111111101</v>
      </c>
      <c r="AZ919" s="12">
        <f t="shared" si="2611"/>
        <v>0.13055555555555554</v>
      </c>
      <c r="BA919" s="225">
        <f t="shared" si="2612"/>
        <v>3</v>
      </c>
      <c r="BB919" s="225">
        <f t="shared" si="2613"/>
        <v>8</v>
      </c>
      <c r="BC919" s="610">
        <v>0.84236111111111101</v>
      </c>
      <c r="BD919" s="610">
        <v>0.84236111111111101</v>
      </c>
      <c r="BE919" s="12">
        <f t="shared" si="2614"/>
        <v>0</v>
      </c>
      <c r="BF919" s="13">
        <f t="shared" si="2615"/>
        <v>0</v>
      </c>
      <c r="BG919" s="13">
        <f t="shared" si="2616"/>
        <v>0</v>
      </c>
      <c r="BH919" s="610">
        <v>0.84236111111111101</v>
      </c>
      <c r="BI919" s="610">
        <v>0.84236111111111101</v>
      </c>
      <c r="BJ919" s="610"/>
      <c r="BK919" s="69">
        <f t="shared" si="2617"/>
        <v>0</v>
      </c>
      <c r="BL919" s="13">
        <f t="shared" si="2618"/>
        <v>0</v>
      </c>
      <c r="BM919" s="13">
        <f t="shared" si="2619"/>
        <v>0</v>
      </c>
      <c r="BN919" s="610">
        <v>0.84722222222222221</v>
      </c>
      <c r="BO919" s="12">
        <f t="shared" si="2425"/>
        <v>4.8611111111112049E-3</v>
      </c>
      <c r="BP919" s="225">
        <f t="shared" si="2426"/>
        <v>0</v>
      </c>
      <c r="BQ919" s="225">
        <f t="shared" si="2427"/>
        <v>7</v>
      </c>
      <c r="BR919" s="610">
        <v>0.85069444444444453</v>
      </c>
      <c r="BS919" s="12">
        <f t="shared" si="2168"/>
        <v>3.4722222222223209E-3</v>
      </c>
      <c r="BT919" s="225">
        <f t="shared" si="2169"/>
        <v>0</v>
      </c>
      <c r="BU919" s="225">
        <f t="shared" si="2170"/>
        <v>5</v>
      </c>
      <c r="BV919" s="610">
        <v>0.85069444444444453</v>
      </c>
      <c r="BW919" s="610">
        <v>0.85416666666666663</v>
      </c>
      <c r="BX919" s="12">
        <f t="shared" si="2501"/>
        <v>3.4722222222220989E-3</v>
      </c>
      <c r="BY919" s="13">
        <f t="shared" si="2502"/>
        <v>0</v>
      </c>
      <c r="BZ919" s="13">
        <f t="shared" si="2503"/>
        <v>5</v>
      </c>
      <c r="CA919" s="226">
        <f t="shared" si="2494"/>
        <v>0.32291666666666663</v>
      </c>
      <c r="CB919" s="13">
        <f t="shared" si="2620"/>
        <v>7</v>
      </c>
      <c r="CC919" s="13">
        <f t="shared" si="2621"/>
        <v>45</v>
      </c>
      <c r="CD919" s="12">
        <f t="shared" si="2347"/>
        <v>3.1250000000000111E-2</v>
      </c>
      <c r="CE919" s="13">
        <f t="shared" si="2348"/>
        <v>0</v>
      </c>
      <c r="CF919" s="13">
        <f t="shared" si="2349"/>
        <v>45</v>
      </c>
      <c r="CG919" s="12">
        <f t="shared" si="2622"/>
        <v>0.13888888888888895</v>
      </c>
      <c r="CH919" s="13">
        <f t="shared" si="2623"/>
        <v>3</v>
      </c>
      <c r="CI919" s="13">
        <f t="shared" si="2624"/>
        <v>20</v>
      </c>
      <c r="CJ919" s="12">
        <f t="shared" si="2625"/>
        <v>0.13055555555555554</v>
      </c>
      <c r="CK919" s="13">
        <f t="shared" si="2626"/>
        <v>3</v>
      </c>
      <c r="CL919" s="13">
        <f t="shared" si="2627"/>
        <v>8</v>
      </c>
      <c r="CM919" s="62"/>
      <c r="CN919" s="62"/>
      <c r="CO919" s="62"/>
      <c r="CP919" s="12">
        <f t="shared" si="2628"/>
        <v>5.5555555555555539E-2</v>
      </c>
      <c r="CQ919" s="13">
        <f t="shared" si="2629"/>
        <v>1</v>
      </c>
      <c r="CR919" s="13">
        <f t="shared" si="2630"/>
        <v>20</v>
      </c>
      <c r="CS919" s="610">
        <v>0</v>
      </c>
      <c r="CT919" s="13">
        <f t="shared" si="2631"/>
        <v>0</v>
      </c>
      <c r="CU919" s="13">
        <f t="shared" si="2632"/>
        <v>0</v>
      </c>
      <c r="CV919" s="610">
        <v>0</v>
      </c>
      <c r="CW919" s="13">
        <f t="shared" si="2633"/>
        <v>0</v>
      </c>
      <c r="CX919" s="13">
        <f t="shared" si="2634"/>
        <v>0</v>
      </c>
      <c r="CY919" s="610">
        <v>0</v>
      </c>
      <c r="CZ919" s="13">
        <f t="shared" si="2635"/>
        <v>0</v>
      </c>
      <c r="DA919" s="13">
        <f t="shared" si="2636"/>
        <v>0</v>
      </c>
      <c r="DB919" s="610">
        <v>0</v>
      </c>
      <c r="DC919" s="13">
        <f t="shared" si="2637"/>
        <v>0</v>
      </c>
      <c r="DD919" s="13">
        <f t="shared" si="2638"/>
        <v>0</v>
      </c>
      <c r="DE919" s="610">
        <v>0</v>
      </c>
      <c r="DF919" s="13">
        <f>HOUR(DE919)</f>
        <v>0</v>
      </c>
      <c r="DG919" s="13">
        <f>MINUTE(DE919)</f>
        <v>0</v>
      </c>
      <c r="DH919" s="610">
        <v>7.4999999999999997E-2</v>
      </c>
      <c r="DI919" s="13">
        <f t="shared" si="2639"/>
        <v>1</v>
      </c>
      <c r="DJ919" s="13">
        <f t="shared" si="2640"/>
        <v>48</v>
      </c>
      <c r="DK919" s="610">
        <v>0</v>
      </c>
      <c r="DL919" s="35">
        <f t="shared" si="2641"/>
        <v>0</v>
      </c>
      <c r="DM919" s="35">
        <f t="shared" si="2642"/>
        <v>0</v>
      </c>
      <c r="DN919" s="66">
        <f t="shared" si="2466"/>
        <v>3256177.8760000011</v>
      </c>
      <c r="DO919" s="74">
        <f t="shared" si="2467"/>
        <v>52248</v>
      </c>
      <c r="DP919" s="66">
        <f t="shared" si="2508"/>
        <v>64.270677966101687</v>
      </c>
      <c r="DQ919" s="63">
        <f t="shared" si="2509"/>
        <v>62.321579314040747</v>
      </c>
      <c r="DR919" s="66" t="e">
        <f t="shared" si="2357"/>
        <v>#NUM!</v>
      </c>
      <c r="DS919" s="96" t="e">
        <f t="shared" si="2358"/>
        <v>#NUM!</v>
      </c>
      <c r="DT919" s="66" t="e">
        <f t="shared" si="2359"/>
        <v>#NUM!</v>
      </c>
      <c r="DU919" s="66" t="e">
        <f t="shared" si="2360"/>
        <v>#NUM!</v>
      </c>
      <c r="FJ919" s="3">
        <f t="shared" si="2593"/>
        <v>5.3472222222222143E-2</v>
      </c>
    </row>
    <row r="920" spans="1:166" ht="30">
      <c r="A920" s="604">
        <f t="shared" si="2594"/>
        <v>919</v>
      </c>
      <c r="B920" s="605">
        <f t="shared" si="2595"/>
        <v>71</v>
      </c>
      <c r="C920" s="606">
        <v>40955</v>
      </c>
      <c r="D920" s="607">
        <v>2</v>
      </c>
      <c r="E920" s="608" t="s">
        <v>1013</v>
      </c>
      <c r="F920" s="605">
        <v>5</v>
      </c>
      <c r="G920" s="609" t="s">
        <v>445</v>
      </c>
      <c r="H920" s="609" t="s">
        <v>1096</v>
      </c>
      <c r="I920" s="609" t="s">
        <v>1048</v>
      </c>
      <c r="J920" s="610">
        <v>0.58333333333333337</v>
      </c>
      <c r="K920" s="611">
        <v>2839.56</v>
      </c>
      <c r="L920" s="609" t="s">
        <v>1094</v>
      </c>
      <c r="M920" s="605">
        <v>44</v>
      </c>
      <c r="N920" s="605">
        <v>14</v>
      </c>
      <c r="O920" s="609"/>
      <c r="P920" s="610">
        <v>0.58333333333333337</v>
      </c>
      <c r="Q920" s="610">
        <v>0.58333333333333337</v>
      </c>
      <c r="R920" s="12">
        <f t="shared" si="2596"/>
        <v>0</v>
      </c>
      <c r="S920" s="13">
        <f t="shared" si="2597"/>
        <v>0</v>
      </c>
      <c r="T920" s="13">
        <f t="shared" si="2598"/>
        <v>0</v>
      </c>
      <c r="U920" s="610">
        <v>0.58680555555555558</v>
      </c>
      <c r="V920" s="12">
        <f t="shared" si="2295"/>
        <v>3.4722222222222099E-3</v>
      </c>
      <c r="W920" s="13">
        <f t="shared" si="2296"/>
        <v>0</v>
      </c>
      <c r="X920" s="225">
        <f t="shared" si="2297"/>
        <v>5</v>
      </c>
      <c r="Y920" s="610">
        <v>0.59375</v>
      </c>
      <c r="Z920" s="12">
        <f t="shared" si="2072"/>
        <v>6.9444444444444198E-3</v>
      </c>
      <c r="AA920" s="13">
        <f t="shared" si="2464"/>
        <v>0</v>
      </c>
      <c r="AB920" s="13">
        <f t="shared" si="2465"/>
        <v>10</v>
      </c>
      <c r="AC920" s="610">
        <v>0.61111111111111105</v>
      </c>
      <c r="AD920" s="12">
        <f t="shared" si="2599"/>
        <v>1.7361111111111049E-2</v>
      </c>
      <c r="AE920" s="13">
        <f t="shared" si="2600"/>
        <v>0</v>
      </c>
      <c r="AF920" s="13">
        <f t="shared" si="2601"/>
        <v>25</v>
      </c>
      <c r="AG920" s="610">
        <v>0.61458333333333337</v>
      </c>
      <c r="AH920" s="610">
        <v>0.6875</v>
      </c>
      <c r="AI920" s="12">
        <f t="shared" si="2602"/>
        <v>7.291666666666663E-2</v>
      </c>
      <c r="AJ920" s="225">
        <f t="shared" si="2603"/>
        <v>1</v>
      </c>
      <c r="AK920" s="225">
        <f t="shared" si="2604"/>
        <v>45</v>
      </c>
      <c r="AL920" s="610">
        <v>0.61458333333333337</v>
      </c>
      <c r="AM920" s="610">
        <v>0.6875</v>
      </c>
      <c r="AN920" s="12">
        <f t="shared" si="2605"/>
        <v>7.291666666666663E-2</v>
      </c>
      <c r="AO920" s="13">
        <f t="shared" si="2606"/>
        <v>1</v>
      </c>
      <c r="AP920" s="13">
        <f t="shared" si="2607"/>
        <v>45</v>
      </c>
      <c r="AQ920" s="610">
        <v>0.69097222222222221</v>
      </c>
      <c r="AR920" s="12">
        <f t="shared" si="2608"/>
        <v>3.4722222222222099E-3</v>
      </c>
      <c r="AS920" s="225">
        <f t="shared" si="2609"/>
        <v>0</v>
      </c>
      <c r="AT920" s="13">
        <f t="shared" si="2610"/>
        <v>5</v>
      </c>
      <c r="AU920" s="610">
        <v>0.69305555555555554</v>
      </c>
      <c r="AV920" s="226">
        <f t="shared" si="2573"/>
        <v>2.0833333333333259E-3</v>
      </c>
      <c r="AW920" s="13">
        <f t="shared" si="2574"/>
        <v>0</v>
      </c>
      <c r="AX920" s="13">
        <f t="shared" si="2575"/>
        <v>3</v>
      </c>
      <c r="AY920" s="610">
        <v>0.74861111111111101</v>
      </c>
      <c r="AZ920" s="12">
        <f t="shared" si="2611"/>
        <v>5.5555555555555469E-2</v>
      </c>
      <c r="BA920" s="225">
        <f t="shared" si="2612"/>
        <v>1</v>
      </c>
      <c r="BB920" s="225">
        <f t="shared" si="2613"/>
        <v>20</v>
      </c>
      <c r="BC920" s="610">
        <v>0.74861111111111101</v>
      </c>
      <c r="BD920" s="610">
        <v>0.74861111111111101</v>
      </c>
      <c r="BE920" s="12">
        <f t="shared" si="2614"/>
        <v>0</v>
      </c>
      <c r="BF920" s="13">
        <f t="shared" si="2615"/>
        <v>0</v>
      </c>
      <c r="BG920" s="13">
        <f t="shared" si="2616"/>
        <v>0</v>
      </c>
      <c r="BH920" s="610">
        <v>0.74861111111111101</v>
      </c>
      <c r="BI920" s="610">
        <v>0.74861111111111101</v>
      </c>
      <c r="BJ920" s="610"/>
      <c r="BK920" s="69">
        <f t="shared" si="2617"/>
        <v>0</v>
      </c>
      <c r="BL920" s="13">
        <f t="shared" si="2618"/>
        <v>0</v>
      </c>
      <c r="BM920" s="13">
        <f t="shared" si="2619"/>
        <v>0</v>
      </c>
      <c r="BN920" s="610">
        <v>0.75694444444444453</v>
      </c>
      <c r="BO920" s="12">
        <f t="shared" si="2425"/>
        <v>8.3333333333335258E-3</v>
      </c>
      <c r="BP920" s="225">
        <f t="shared" si="2426"/>
        <v>0</v>
      </c>
      <c r="BQ920" s="225">
        <f t="shared" si="2427"/>
        <v>12</v>
      </c>
      <c r="BR920" s="610">
        <v>0.76041666666666663</v>
      </c>
      <c r="BS920" s="12">
        <f t="shared" si="2168"/>
        <v>3.4722222222220989E-3</v>
      </c>
      <c r="BT920" s="225">
        <f t="shared" si="2169"/>
        <v>0</v>
      </c>
      <c r="BU920" s="225">
        <f t="shared" si="2170"/>
        <v>5</v>
      </c>
      <c r="BV920" s="610">
        <v>0.76041666666666663</v>
      </c>
      <c r="BW920" s="610">
        <v>0.76388888888888884</v>
      </c>
      <c r="BX920" s="12">
        <f t="shared" si="2501"/>
        <v>3.4722222222222099E-3</v>
      </c>
      <c r="BY920" s="13">
        <f t="shared" si="2502"/>
        <v>0</v>
      </c>
      <c r="BZ920" s="13">
        <f t="shared" si="2503"/>
        <v>5</v>
      </c>
      <c r="CA920" s="226">
        <f t="shared" si="2494"/>
        <v>0.18055555555555547</v>
      </c>
      <c r="CB920" s="13">
        <f t="shared" si="2620"/>
        <v>4</v>
      </c>
      <c r="CC920" s="13">
        <f t="shared" si="2621"/>
        <v>20</v>
      </c>
      <c r="CD920" s="12">
        <f t="shared" si="2347"/>
        <v>3.2638888888888884E-2</v>
      </c>
      <c r="CE920" s="13">
        <f t="shared" si="2348"/>
        <v>0</v>
      </c>
      <c r="CF920" s="13">
        <f t="shared" si="2349"/>
        <v>47</v>
      </c>
      <c r="CG920" s="12">
        <f t="shared" si="2622"/>
        <v>7.291666666666663E-2</v>
      </c>
      <c r="CH920" s="13">
        <f t="shared" si="2623"/>
        <v>1</v>
      </c>
      <c r="CI920" s="13">
        <f t="shared" si="2624"/>
        <v>45</v>
      </c>
      <c r="CJ920" s="12">
        <f t="shared" si="2625"/>
        <v>5.5555555555555469E-2</v>
      </c>
      <c r="CK920" s="13">
        <f t="shared" si="2626"/>
        <v>1</v>
      </c>
      <c r="CL920" s="13">
        <f t="shared" si="2627"/>
        <v>20</v>
      </c>
      <c r="CM920" s="62"/>
      <c r="CN920" s="62"/>
      <c r="CO920" s="62"/>
      <c r="CP920" s="12">
        <f t="shared" si="2628"/>
        <v>4.7222222222222138E-2</v>
      </c>
      <c r="CQ920" s="13">
        <f t="shared" si="2629"/>
        <v>1</v>
      </c>
      <c r="CR920" s="13">
        <f t="shared" si="2630"/>
        <v>8</v>
      </c>
      <c r="CS920" s="610">
        <v>0</v>
      </c>
      <c r="CT920" s="13">
        <f t="shared" si="2631"/>
        <v>0</v>
      </c>
      <c r="CU920" s="13">
        <f t="shared" si="2632"/>
        <v>0</v>
      </c>
      <c r="CV920" s="610">
        <v>0</v>
      </c>
      <c r="CW920" s="13">
        <f t="shared" si="2633"/>
        <v>0</v>
      </c>
      <c r="CX920" s="13">
        <f t="shared" si="2634"/>
        <v>0</v>
      </c>
      <c r="CY920" s="610">
        <v>0</v>
      </c>
      <c r="CZ920" s="13">
        <f t="shared" si="2635"/>
        <v>0</v>
      </c>
      <c r="DA920" s="13">
        <f t="shared" si="2636"/>
        <v>0</v>
      </c>
      <c r="DB920" s="610">
        <v>0</v>
      </c>
      <c r="DC920" s="13">
        <f t="shared" si="2637"/>
        <v>0</v>
      </c>
      <c r="DD920" s="13">
        <f t="shared" si="2638"/>
        <v>0</v>
      </c>
      <c r="DE920" s="610">
        <v>0</v>
      </c>
      <c r="DF920" s="13">
        <f>HOUR(DE920)</f>
        <v>0</v>
      </c>
      <c r="DG920" s="13">
        <f>MINUTE(DE920)</f>
        <v>0</v>
      </c>
      <c r="DH920" s="610">
        <v>8.3333333333333332E-3</v>
      </c>
      <c r="DI920" s="13">
        <f t="shared" si="2639"/>
        <v>0</v>
      </c>
      <c r="DJ920" s="13">
        <f t="shared" si="2640"/>
        <v>12</v>
      </c>
      <c r="DK920" s="610">
        <v>0</v>
      </c>
      <c r="DL920" s="35">
        <f t="shared" si="2641"/>
        <v>0</v>
      </c>
      <c r="DM920" s="35">
        <f t="shared" si="2642"/>
        <v>0</v>
      </c>
      <c r="DN920" s="66">
        <f t="shared" si="2466"/>
        <v>3259017.4360000012</v>
      </c>
      <c r="DO920" s="74">
        <f t="shared" si="2467"/>
        <v>52292</v>
      </c>
      <c r="DP920" s="66">
        <f t="shared" si="2508"/>
        <v>64.535454545454542</v>
      </c>
      <c r="DQ920" s="63">
        <f t="shared" si="2509"/>
        <v>62.323442132639812</v>
      </c>
      <c r="DR920" s="66" t="e">
        <f t="shared" si="2357"/>
        <v>#NUM!</v>
      </c>
      <c r="DS920" s="96" t="e">
        <f t="shared" si="2358"/>
        <v>#NUM!</v>
      </c>
      <c r="DT920" s="66" t="e">
        <f t="shared" si="2359"/>
        <v>#NUM!</v>
      </c>
      <c r="DU920" s="66" t="e">
        <f t="shared" si="2360"/>
        <v>#NUM!</v>
      </c>
      <c r="FJ920" s="3">
        <f t="shared" si="2593"/>
        <v>5.208333333333337E-2</v>
      </c>
    </row>
    <row r="921" spans="1:166">
      <c r="A921" s="604">
        <f t="shared" si="2594"/>
        <v>920</v>
      </c>
      <c r="B921" s="605">
        <f t="shared" si="2595"/>
        <v>72</v>
      </c>
      <c r="C921" s="606">
        <v>40955</v>
      </c>
      <c r="D921" s="607">
        <v>2</v>
      </c>
      <c r="E921" s="608" t="s">
        <v>1012</v>
      </c>
      <c r="F921" s="605">
        <v>25</v>
      </c>
      <c r="G921" s="609" t="s">
        <v>38</v>
      </c>
      <c r="H921" s="609" t="s">
        <v>305</v>
      </c>
      <c r="I921" s="609" t="s">
        <v>1075</v>
      </c>
      <c r="J921" s="610">
        <v>0.77083333333333337</v>
      </c>
      <c r="K921" s="611">
        <v>3797.8</v>
      </c>
      <c r="L921" s="609" t="s">
        <v>1084</v>
      </c>
      <c r="M921" s="605">
        <v>59</v>
      </c>
      <c r="N921" s="605">
        <v>0</v>
      </c>
      <c r="O921" s="609"/>
      <c r="P921" s="610">
        <v>0.77083333333333337</v>
      </c>
      <c r="Q921" s="610">
        <v>0.77083333333333337</v>
      </c>
      <c r="R921" s="12">
        <f t="shared" si="2596"/>
        <v>0</v>
      </c>
      <c r="S921" s="13">
        <f t="shared" si="2597"/>
        <v>0</v>
      </c>
      <c r="T921" s="13">
        <f t="shared" si="2598"/>
        <v>0</v>
      </c>
      <c r="U921" s="610">
        <v>0.79861111111111116</v>
      </c>
      <c r="V921" s="12">
        <f t="shared" si="2295"/>
        <v>2.777777777777779E-2</v>
      </c>
      <c r="W921" s="13">
        <f t="shared" si="2296"/>
        <v>0</v>
      </c>
      <c r="X921" s="225">
        <f t="shared" si="2297"/>
        <v>40</v>
      </c>
      <c r="Y921" s="610">
        <v>0.80902777777777779</v>
      </c>
      <c r="Z921" s="12">
        <f t="shared" si="2072"/>
        <v>1.041666666666663E-2</v>
      </c>
      <c r="AA921" s="13">
        <f t="shared" si="2464"/>
        <v>0</v>
      </c>
      <c r="AB921" s="13">
        <f t="shared" si="2465"/>
        <v>15</v>
      </c>
      <c r="AC921" s="610">
        <v>0.86111111111111116</v>
      </c>
      <c r="AD921" s="12">
        <f t="shared" si="2599"/>
        <v>5.208333333333337E-2</v>
      </c>
      <c r="AE921" s="13">
        <f t="shared" si="2600"/>
        <v>1</v>
      </c>
      <c r="AF921" s="13">
        <f t="shared" si="2601"/>
        <v>15</v>
      </c>
      <c r="AG921" s="610">
        <v>0.86458333333333337</v>
      </c>
      <c r="AH921" s="610">
        <v>0.91666666666666663</v>
      </c>
      <c r="AI921" s="12">
        <f t="shared" si="2602"/>
        <v>5.2083333333333259E-2</v>
      </c>
      <c r="AJ921" s="225">
        <f t="shared" si="2603"/>
        <v>1</v>
      </c>
      <c r="AK921" s="225">
        <f t="shared" si="2604"/>
        <v>15</v>
      </c>
      <c r="AL921" s="610">
        <v>0.86458333333333337</v>
      </c>
      <c r="AM921" s="610">
        <v>0.91666666666666663</v>
      </c>
      <c r="AN921" s="12">
        <f t="shared" si="2605"/>
        <v>5.2083333333333259E-2</v>
      </c>
      <c r="AO921" s="13">
        <f t="shared" si="2606"/>
        <v>1</v>
      </c>
      <c r="AP921" s="13">
        <f t="shared" si="2607"/>
        <v>15</v>
      </c>
      <c r="AQ921" s="610">
        <v>0.9291666666666667</v>
      </c>
      <c r="AR921" s="12">
        <f t="shared" si="2608"/>
        <v>1.2500000000000067E-2</v>
      </c>
      <c r="AS921" s="225">
        <f t="shared" si="2609"/>
        <v>0</v>
      </c>
      <c r="AT921" s="13">
        <f t="shared" si="2610"/>
        <v>18</v>
      </c>
      <c r="AU921" s="610">
        <v>0.92986111111111114</v>
      </c>
      <c r="AV921" s="226">
        <f t="shared" si="2573"/>
        <v>6.9444444444444198E-4</v>
      </c>
      <c r="AW921" s="13">
        <f t="shared" si="2574"/>
        <v>0</v>
      </c>
      <c r="AX921" s="13">
        <f t="shared" si="2575"/>
        <v>1</v>
      </c>
      <c r="AY921" s="610">
        <v>1.0520833333333333</v>
      </c>
      <c r="AZ921" s="12">
        <f t="shared" si="2611"/>
        <v>0.12222222222222212</v>
      </c>
      <c r="BA921" s="225">
        <f t="shared" si="2612"/>
        <v>2</v>
      </c>
      <c r="BB921" s="225">
        <f t="shared" si="2613"/>
        <v>56</v>
      </c>
      <c r="BC921" s="610">
        <v>1.0520833333333333</v>
      </c>
      <c r="BD921" s="610">
        <v>1.0520833333333333</v>
      </c>
      <c r="BE921" s="12">
        <f t="shared" si="2614"/>
        <v>0</v>
      </c>
      <c r="BF921" s="13">
        <f t="shared" si="2615"/>
        <v>0</v>
      </c>
      <c r="BG921" s="13">
        <f t="shared" si="2616"/>
        <v>0</v>
      </c>
      <c r="BH921" s="610">
        <v>1.0520833333333333</v>
      </c>
      <c r="BI921" s="610">
        <v>1.0520833333333333</v>
      </c>
      <c r="BJ921" s="610"/>
      <c r="BK921" s="69">
        <f t="shared" si="2617"/>
        <v>0</v>
      </c>
      <c r="BL921" s="13">
        <f t="shared" si="2618"/>
        <v>0</v>
      </c>
      <c r="BM921" s="13">
        <f t="shared" si="2619"/>
        <v>0</v>
      </c>
      <c r="BN921" s="610">
        <v>1.0590277777777779</v>
      </c>
      <c r="BO921" s="12">
        <f t="shared" si="2425"/>
        <v>6.9444444444446418E-3</v>
      </c>
      <c r="BP921" s="225">
        <f t="shared" si="2426"/>
        <v>0</v>
      </c>
      <c r="BQ921" s="225">
        <f t="shared" si="2427"/>
        <v>10</v>
      </c>
      <c r="BR921" s="610">
        <v>1.0625</v>
      </c>
      <c r="BS921" s="12">
        <f t="shared" si="2168"/>
        <v>3.4722222222220989E-3</v>
      </c>
      <c r="BT921" s="225">
        <f t="shared" si="2169"/>
        <v>0</v>
      </c>
      <c r="BU921" s="225">
        <f t="shared" si="2170"/>
        <v>5</v>
      </c>
      <c r="BV921" s="610">
        <v>1.0625</v>
      </c>
      <c r="BW921" s="610">
        <v>1.0659722222222221</v>
      </c>
      <c r="BX921" s="12">
        <f t="shared" si="2501"/>
        <v>3.4722222222220989E-3</v>
      </c>
      <c r="BY921" s="13">
        <f t="shared" si="2502"/>
        <v>0</v>
      </c>
      <c r="BZ921" s="13">
        <f t="shared" si="2503"/>
        <v>5</v>
      </c>
      <c r="CA921" s="226">
        <f t="shared" si="2494"/>
        <v>0.29513888888888873</v>
      </c>
      <c r="CB921" s="13">
        <f t="shared" si="2620"/>
        <v>7</v>
      </c>
      <c r="CC921" s="13">
        <f t="shared" si="2621"/>
        <v>5</v>
      </c>
      <c r="CD921" s="12">
        <f t="shared" si="2347"/>
        <v>7.5000000000000178E-2</v>
      </c>
      <c r="CE921" s="13">
        <f t="shared" si="2348"/>
        <v>1</v>
      </c>
      <c r="CF921" s="13">
        <f t="shared" si="2349"/>
        <v>48</v>
      </c>
      <c r="CG921" s="12">
        <f t="shared" si="2622"/>
        <v>5.2083333333333259E-2</v>
      </c>
      <c r="CH921" s="13">
        <f t="shared" si="2623"/>
        <v>1</v>
      </c>
      <c r="CI921" s="13">
        <f t="shared" si="2624"/>
        <v>15</v>
      </c>
      <c r="CJ921" s="12">
        <f t="shared" si="2625"/>
        <v>0.12222222222222212</v>
      </c>
      <c r="CK921" s="13">
        <f t="shared" si="2626"/>
        <v>2</v>
      </c>
      <c r="CL921" s="13">
        <f t="shared" si="2627"/>
        <v>56</v>
      </c>
      <c r="CM921" s="62"/>
      <c r="CN921" s="62"/>
      <c r="CO921" s="62"/>
      <c r="CP921" s="12">
        <f t="shared" si="2628"/>
        <v>6.3194444444444331E-2</v>
      </c>
      <c r="CQ921" s="13">
        <f t="shared" si="2629"/>
        <v>1</v>
      </c>
      <c r="CR921" s="13">
        <f t="shared" si="2630"/>
        <v>31</v>
      </c>
      <c r="CS921" s="610">
        <v>0</v>
      </c>
      <c r="CT921" s="13">
        <f t="shared" si="2631"/>
        <v>0</v>
      </c>
      <c r="CU921" s="13">
        <f t="shared" si="2632"/>
        <v>0</v>
      </c>
      <c r="CV921" s="610">
        <v>0</v>
      </c>
      <c r="CW921" s="13">
        <f t="shared" si="2633"/>
        <v>0</v>
      </c>
      <c r="CX921" s="13">
        <f t="shared" si="2634"/>
        <v>0</v>
      </c>
      <c r="CY921" s="610">
        <v>0</v>
      </c>
      <c r="CZ921" s="13">
        <f t="shared" si="2635"/>
        <v>0</v>
      </c>
      <c r="DA921" s="13">
        <f t="shared" si="2636"/>
        <v>0</v>
      </c>
      <c r="DB921" s="610">
        <v>0</v>
      </c>
      <c r="DC921" s="13">
        <f t="shared" si="2637"/>
        <v>0</v>
      </c>
      <c r="DD921" s="13">
        <f t="shared" si="2638"/>
        <v>0</v>
      </c>
      <c r="DE921" s="610">
        <v>0</v>
      </c>
      <c r="DF921" s="13">
        <f>HOUR(DE921)</f>
        <v>0</v>
      </c>
      <c r="DG921" s="13">
        <f>MINUTE(DE921)</f>
        <v>0</v>
      </c>
      <c r="DH921" s="610">
        <v>5.9027777777777783E-2</v>
      </c>
      <c r="DI921" s="13">
        <f t="shared" si="2639"/>
        <v>1</v>
      </c>
      <c r="DJ921" s="13">
        <f t="shared" si="2640"/>
        <v>25</v>
      </c>
      <c r="DK921" s="610">
        <v>0</v>
      </c>
      <c r="DL921" s="35">
        <f t="shared" si="2641"/>
        <v>0</v>
      </c>
      <c r="DM921" s="35">
        <f t="shared" si="2642"/>
        <v>0</v>
      </c>
      <c r="DN921" s="66">
        <f t="shared" si="2466"/>
        <v>3262815.236000001</v>
      </c>
      <c r="DO921" s="74">
        <f t="shared" si="2467"/>
        <v>52351</v>
      </c>
      <c r="DP921" s="66">
        <f t="shared" si="2508"/>
        <v>64.369491525423726</v>
      </c>
      <c r="DQ921" s="63">
        <f t="shared" si="2509"/>
        <v>62.32574804683771</v>
      </c>
      <c r="DR921" s="66" t="e">
        <f t="shared" si="2357"/>
        <v>#NUM!</v>
      </c>
      <c r="DS921" s="96" t="e">
        <f t="shared" si="2358"/>
        <v>#NUM!</v>
      </c>
      <c r="DT921" s="66" t="e">
        <f t="shared" si="2359"/>
        <v>#NUM!</v>
      </c>
      <c r="DU921" s="66" t="e">
        <f t="shared" si="2360"/>
        <v>#NUM!</v>
      </c>
      <c r="FJ921" s="3">
        <f t="shared" si="2593"/>
        <v>0.12083333333333335</v>
      </c>
    </row>
    <row r="922" spans="1:166">
      <c r="A922" s="604">
        <f t="shared" si="2594"/>
        <v>921</v>
      </c>
      <c r="B922" s="605">
        <f t="shared" si="2595"/>
        <v>73</v>
      </c>
      <c r="C922" s="606">
        <v>40955</v>
      </c>
      <c r="D922" s="607">
        <v>2</v>
      </c>
      <c r="E922" s="608" t="s">
        <v>1035</v>
      </c>
      <c r="F922" s="605">
        <v>3</v>
      </c>
      <c r="G922" s="609" t="s">
        <v>823</v>
      </c>
      <c r="H922" s="609" t="s">
        <v>413</v>
      </c>
      <c r="I922" s="609" t="s">
        <v>873</v>
      </c>
      <c r="J922" s="610">
        <v>0.73958333333333337</v>
      </c>
      <c r="K922" s="611">
        <v>3797.8</v>
      </c>
      <c r="L922" s="609" t="s">
        <v>1095</v>
      </c>
      <c r="M922" s="605">
        <v>57</v>
      </c>
      <c r="N922" s="605">
        <v>2</v>
      </c>
      <c r="O922" s="609"/>
      <c r="P922" s="610">
        <v>0.73958333333333337</v>
      </c>
      <c r="Q922" s="610">
        <v>0.73958333333333337</v>
      </c>
      <c r="R922" s="12">
        <f t="shared" si="2596"/>
        <v>0</v>
      </c>
      <c r="S922" s="13">
        <f t="shared" si="2597"/>
        <v>0</v>
      </c>
      <c r="T922" s="13">
        <f t="shared" si="2598"/>
        <v>0</v>
      </c>
      <c r="U922" s="610">
        <v>0.74305555555555547</v>
      </c>
      <c r="V922" s="12">
        <f t="shared" si="2295"/>
        <v>3.4722222222220989E-3</v>
      </c>
      <c r="W922" s="13">
        <f t="shared" si="2296"/>
        <v>0</v>
      </c>
      <c r="X922" s="225">
        <f t="shared" si="2297"/>
        <v>5</v>
      </c>
      <c r="Y922" s="610">
        <v>0.75</v>
      </c>
      <c r="Z922" s="12">
        <f t="shared" si="2072"/>
        <v>6.9444444444445308E-3</v>
      </c>
      <c r="AA922" s="13">
        <f t="shared" si="2464"/>
        <v>0</v>
      </c>
      <c r="AB922" s="13">
        <f t="shared" si="2465"/>
        <v>10</v>
      </c>
      <c r="AC922" s="610">
        <v>0.78472222222222221</v>
      </c>
      <c r="AD922" s="12">
        <f t="shared" si="2599"/>
        <v>3.472222222222221E-2</v>
      </c>
      <c r="AE922" s="13">
        <f t="shared" si="2600"/>
        <v>0</v>
      </c>
      <c r="AF922" s="13">
        <f t="shared" si="2601"/>
        <v>50</v>
      </c>
      <c r="AG922" s="610">
        <v>0.78472222222222221</v>
      </c>
      <c r="AH922" s="610">
        <v>0.83333333333333337</v>
      </c>
      <c r="AI922" s="12">
        <f t="shared" si="2602"/>
        <v>4.861111111111116E-2</v>
      </c>
      <c r="AJ922" s="225">
        <f t="shared" si="2603"/>
        <v>1</v>
      </c>
      <c r="AK922" s="225">
        <f t="shared" si="2604"/>
        <v>10</v>
      </c>
      <c r="AL922" s="610">
        <v>0.78472222222222221</v>
      </c>
      <c r="AM922" s="610">
        <v>0.83333333333333337</v>
      </c>
      <c r="AN922" s="12">
        <f t="shared" si="2605"/>
        <v>4.861111111111116E-2</v>
      </c>
      <c r="AO922" s="13">
        <f t="shared" si="2606"/>
        <v>1</v>
      </c>
      <c r="AP922" s="13">
        <f t="shared" si="2607"/>
        <v>10</v>
      </c>
      <c r="AQ922" s="610">
        <v>0.78472222222222221</v>
      </c>
      <c r="AR922" s="12">
        <f t="shared" si="2608"/>
        <v>-4.861111111111116E-2</v>
      </c>
      <c r="AS922" s="225" t="e">
        <f t="shared" si="2609"/>
        <v>#NUM!</v>
      </c>
      <c r="AT922" s="13" t="e">
        <f t="shared" si="2610"/>
        <v>#NUM!</v>
      </c>
      <c r="AU922" s="610">
        <v>0.79166666666666663</v>
      </c>
      <c r="AV922" s="226">
        <f t="shared" si="2573"/>
        <v>6.9444444444444198E-3</v>
      </c>
      <c r="AW922" s="13">
        <f t="shared" si="2574"/>
        <v>0</v>
      </c>
      <c r="AX922" s="13">
        <f t="shared" si="2575"/>
        <v>10</v>
      </c>
      <c r="AY922" s="610">
        <v>1.1076388888888888</v>
      </c>
      <c r="AZ922" s="12">
        <f t="shared" si="2611"/>
        <v>0.31597222222222221</v>
      </c>
      <c r="BA922" s="225">
        <f t="shared" si="2612"/>
        <v>7</v>
      </c>
      <c r="BB922" s="225">
        <f t="shared" si="2613"/>
        <v>35</v>
      </c>
      <c r="BC922" s="610">
        <v>1.1076388888888888</v>
      </c>
      <c r="BD922" s="610">
        <v>1.1076388888888888</v>
      </c>
      <c r="BE922" s="12">
        <f t="shared" si="2614"/>
        <v>0</v>
      </c>
      <c r="BF922" s="13">
        <f t="shared" si="2615"/>
        <v>0</v>
      </c>
      <c r="BG922" s="13">
        <f t="shared" si="2616"/>
        <v>0</v>
      </c>
      <c r="BH922" s="610">
        <v>1.1076388888888888</v>
      </c>
      <c r="BI922" s="610">
        <v>1.1076388888888888</v>
      </c>
      <c r="BJ922" s="610"/>
      <c r="BK922" s="69">
        <f t="shared" si="2617"/>
        <v>0</v>
      </c>
      <c r="BL922" s="13">
        <f t="shared" si="2618"/>
        <v>0</v>
      </c>
      <c r="BM922" s="13">
        <f t="shared" si="2619"/>
        <v>0</v>
      </c>
      <c r="BN922" s="610">
        <v>1.1145833333333333</v>
      </c>
      <c r="BO922" s="12">
        <f t="shared" si="2425"/>
        <v>6.9444444444444198E-3</v>
      </c>
      <c r="BP922" s="225">
        <f t="shared" si="2426"/>
        <v>0</v>
      </c>
      <c r="BQ922" s="225">
        <f t="shared" si="2427"/>
        <v>10</v>
      </c>
      <c r="BR922" s="610">
        <v>1.1180555555555556</v>
      </c>
      <c r="BS922" s="12">
        <f t="shared" si="2168"/>
        <v>3.4722222222223209E-3</v>
      </c>
      <c r="BT922" s="225">
        <f t="shared" si="2169"/>
        <v>0</v>
      </c>
      <c r="BU922" s="225">
        <f t="shared" si="2170"/>
        <v>5</v>
      </c>
      <c r="BV922" s="610">
        <v>1.1180555555555556</v>
      </c>
      <c r="BW922" s="610">
        <v>1.125</v>
      </c>
      <c r="BX922" s="12">
        <f t="shared" si="2501"/>
        <v>6.9444444444444198E-3</v>
      </c>
      <c r="BY922" s="13">
        <f t="shared" si="2502"/>
        <v>0</v>
      </c>
      <c r="BZ922" s="13">
        <f t="shared" si="2503"/>
        <v>10</v>
      </c>
      <c r="CA922" s="226">
        <f t="shared" si="2494"/>
        <v>0.38541666666666663</v>
      </c>
      <c r="CB922" s="13">
        <f t="shared" si="2620"/>
        <v>9</v>
      </c>
      <c r="CC922" s="13">
        <f t="shared" si="2621"/>
        <v>15</v>
      </c>
      <c r="CD922" s="12">
        <f t="shared" si="2347"/>
        <v>-3.4722222222222099E-3</v>
      </c>
      <c r="CE922" s="13" t="e">
        <f t="shared" si="2348"/>
        <v>#NUM!</v>
      </c>
      <c r="CF922" s="13" t="e">
        <f t="shared" si="2349"/>
        <v>#NUM!</v>
      </c>
      <c r="CG922" s="12">
        <f t="shared" si="2622"/>
        <v>4.861111111111116E-2</v>
      </c>
      <c r="CH922" s="13">
        <f t="shared" si="2623"/>
        <v>1</v>
      </c>
      <c r="CI922" s="13">
        <f t="shared" si="2624"/>
        <v>10</v>
      </c>
      <c r="CJ922" s="12">
        <f t="shared" si="2625"/>
        <v>0.31597222222222221</v>
      </c>
      <c r="CK922" s="13">
        <f t="shared" si="2626"/>
        <v>7</v>
      </c>
      <c r="CL922" s="13">
        <f t="shared" si="2627"/>
        <v>35</v>
      </c>
      <c r="CM922" s="62"/>
      <c r="CN922" s="62"/>
      <c r="CO922" s="62"/>
      <c r="CP922" s="12">
        <f t="shared" si="2628"/>
        <v>0</v>
      </c>
      <c r="CQ922" s="13">
        <f t="shared" si="2629"/>
        <v>0</v>
      </c>
      <c r="CR922" s="13">
        <f t="shared" si="2630"/>
        <v>0</v>
      </c>
      <c r="CS922" s="610">
        <v>0</v>
      </c>
      <c r="CT922" s="13">
        <f t="shared" si="2631"/>
        <v>0</v>
      </c>
      <c r="CU922" s="13">
        <f t="shared" si="2632"/>
        <v>0</v>
      </c>
      <c r="CV922" s="610">
        <v>0</v>
      </c>
      <c r="CW922" s="13">
        <f t="shared" si="2633"/>
        <v>0</v>
      </c>
      <c r="CX922" s="13">
        <f t="shared" si="2634"/>
        <v>0</v>
      </c>
      <c r="CY922" s="610">
        <v>0</v>
      </c>
      <c r="CZ922" s="13">
        <f t="shared" si="2635"/>
        <v>0</v>
      </c>
      <c r="DA922" s="13">
        <f t="shared" si="2636"/>
        <v>0</v>
      </c>
      <c r="DB922" s="610">
        <v>0.31597222222222221</v>
      </c>
      <c r="DC922" s="13">
        <f t="shared" si="2637"/>
        <v>7</v>
      </c>
      <c r="DD922" s="13">
        <f t="shared" si="2638"/>
        <v>35</v>
      </c>
      <c r="DE922" s="610">
        <v>0</v>
      </c>
      <c r="DF922" s="13">
        <f>HOUR(DE922)</f>
        <v>0</v>
      </c>
      <c r="DG922" s="13">
        <f>MINUTE(DE922)</f>
        <v>0</v>
      </c>
      <c r="DH922" s="610">
        <v>0</v>
      </c>
      <c r="DI922" s="13">
        <f t="shared" si="2639"/>
        <v>0</v>
      </c>
      <c r="DJ922" s="13">
        <f t="shared" si="2640"/>
        <v>0</v>
      </c>
      <c r="DK922" s="610">
        <v>0</v>
      </c>
      <c r="DL922" s="35">
        <f t="shared" si="2641"/>
        <v>0</v>
      </c>
      <c r="DM922" s="35">
        <f t="shared" si="2642"/>
        <v>0</v>
      </c>
      <c r="DN922" s="66">
        <f t="shared" si="2466"/>
        <v>3266613.0360000008</v>
      </c>
      <c r="DO922" s="74">
        <f t="shared" si="2467"/>
        <v>52408</v>
      </c>
      <c r="DP922" s="66">
        <f t="shared" si="2508"/>
        <v>66.628070175438594</v>
      </c>
      <c r="DQ922" s="63">
        <f t="shared" si="2509"/>
        <v>62.330427339337518</v>
      </c>
      <c r="DR922" s="66" t="e">
        <f t="shared" si="2357"/>
        <v>#NUM!</v>
      </c>
      <c r="DS922" s="96" t="e">
        <f t="shared" si="2358"/>
        <v>#NUM!</v>
      </c>
      <c r="DT922" s="66" t="e">
        <f t="shared" si="2359"/>
        <v>#NUM!</v>
      </c>
      <c r="DU922" s="66" t="e">
        <f t="shared" si="2360"/>
        <v>#NUM!</v>
      </c>
      <c r="FJ922" s="3">
        <f t="shared" si="2593"/>
        <v>2.0833333333333259E-2</v>
      </c>
    </row>
    <row r="923" spans="1:166">
      <c r="A923" s="604">
        <f t="shared" si="2594"/>
        <v>922</v>
      </c>
      <c r="B923" s="605">
        <f t="shared" si="2595"/>
        <v>74</v>
      </c>
      <c r="C923" s="606">
        <v>40955</v>
      </c>
      <c r="D923" s="607">
        <v>2</v>
      </c>
      <c r="E923" s="608" t="s">
        <v>1028</v>
      </c>
      <c r="F923" s="605">
        <v>7</v>
      </c>
      <c r="G923" s="609" t="s">
        <v>325</v>
      </c>
      <c r="H923" s="609" t="s">
        <v>1070</v>
      </c>
      <c r="I923" s="609" t="s">
        <v>1018</v>
      </c>
      <c r="J923" s="610">
        <v>0.97222222222222221</v>
      </c>
      <c r="K923" s="611">
        <v>3461.13</v>
      </c>
      <c r="L923" s="609" t="s">
        <v>1094</v>
      </c>
      <c r="M923" s="605">
        <v>56</v>
      </c>
      <c r="N923" s="605">
        <v>3</v>
      </c>
      <c r="O923" s="609"/>
      <c r="P923" s="610">
        <v>0.97222222222222221</v>
      </c>
      <c r="Q923" s="610">
        <v>0.97222222222222221</v>
      </c>
      <c r="R923" s="12">
        <f t="shared" si="2596"/>
        <v>0</v>
      </c>
      <c r="S923" s="13">
        <f t="shared" si="2597"/>
        <v>0</v>
      </c>
      <c r="T923" s="13">
        <f t="shared" si="2598"/>
        <v>0</v>
      </c>
      <c r="U923" s="610">
        <v>0.97916666666666663</v>
      </c>
      <c r="V923" s="12">
        <f t="shared" si="2295"/>
        <v>6.9444444444444198E-3</v>
      </c>
      <c r="W923" s="13">
        <f t="shared" si="2296"/>
        <v>0</v>
      </c>
      <c r="X923" s="225">
        <f t="shared" si="2297"/>
        <v>10</v>
      </c>
      <c r="Y923" s="610">
        <v>0.99652777777777779</v>
      </c>
      <c r="Z923" s="12">
        <f t="shared" si="2072"/>
        <v>1.736111111111116E-2</v>
      </c>
      <c r="AA923" s="13">
        <f t="shared" si="2464"/>
        <v>0</v>
      </c>
      <c r="AB923" s="13">
        <f t="shared" si="2465"/>
        <v>25</v>
      </c>
      <c r="AC923" s="610">
        <v>1.0138888888888888</v>
      </c>
      <c r="AD923" s="12">
        <f t="shared" si="2599"/>
        <v>1.7361111111111049E-2</v>
      </c>
      <c r="AE923" s="13">
        <f t="shared" si="2600"/>
        <v>0</v>
      </c>
      <c r="AF923" s="13">
        <f t="shared" si="2601"/>
        <v>25</v>
      </c>
      <c r="AG923" s="610">
        <v>1.0208333333333333</v>
      </c>
      <c r="AH923" s="610">
        <v>1.0798611111111112</v>
      </c>
      <c r="AI923" s="12">
        <f t="shared" si="2602"/>
        <v>5.9027777777777901E-2</v>
      </c>
      <c r="AJ923" s="225">
        <f t="shared" si="2603"/>
        <v>1</v>
      </c>
      <c r="AK923" s="225">
        <f t="shared" si="2604"/>
        <v>25</v>
      </c>
      <c r="AL923" s="610">
        <v>1.0208333333333333</v>
      </c>
      <c r="AM923" s="610">
        <v>1.0798611111111112</v>
      </c>
      <c r="AN923" s="12">
        <f t="shared" si="2605"/>
        <v>5.9027777777777901E-2</v>
      </c>
      <c r="AO923" s="13">
        <f t="shared" si="2606"/>
        <v>1</v>
      </c>
      <c r="AP923" s="13">
        <f t="shared" si="2607"/>
        <v>25</v>
      </c>
      <c r="AQ923" s="610">
        <v>1.1180555555555556</v>
      </c>
      <c r="AR923" s="12">
        <f t="shared" si="2608"/>
        <v>3.819444444444442E-2</v>
      </c>
      <c r="AS923" s="225">
        <f t="shared" si="2609"/>
        <v>0</v>
      </c>
      <c r="AT923" s="13">
        <f t="shared" si="2610"/>
        <v>55</v>
      </c>
      <c r="AU923" s="610">
        <v>1.1347222222222222</v>
      </c>
      <c r="AV923" s="226">
        <f t="shared" si="2573"/>
        <v>1.6666666666666607E-2</v>
      </c>
      <c r="AW923" s="13">
        <f t="shared" si="2574"/>
        <v>0</v>
      </c>
      <c r="AX923" s="13">
        <f t="shared" si="2575"/>
        <v>24</v>
      </c>
      <c r="AY923" s="610">
        <v>1.2375</v>
      </c>
      <c r="AZ923" s="12">
        <f t="shared" si="2611"/>
        <v>0.10277777777777786</v>
      </c>
      <c r="BA923" s="225">
        <f t="shared" si="2612"/>
        <v>2</v>
      </c>
      <c r="BB923" s="225">
        <f t="shared" si="2613"/>
        <v>28</v>
      </c>
      <c r="BC923" s="610">
        <v>1.2375</v>
      </c>
      <c r="BD923" s="610">
        <v>1.2375</v>
      </c>
      <c r="BE923" s="12">
        <f t="shared" si="2614"/>
        <v>0</v>
      </c>
      <c r="BF923" s="13">
        <f t="shared" si="2615"/>
        <v>0</v>
      </c>
      <c r="BG923" s="13">
        <f t="shared" si="2616"/>
        <v>0</v>
      </c>
      <c r="BH923" s="610">
        <v>1.2375</v>
      </c>
      <c r="BI923" s="610">
        <v>1.2375</v>
      </c>
      <c r="BJ923" s="610"/>
      <c r="BK923" s="69">
        <f t="shared" si="2617"/>
        <v>0</v>
      </c>
      <c r="BL923" s="13">
        <f t="shared" si="2618"/>
        <v>0</v>
      </c>
      <c r="BM923" s="13">
        <f t="shared" si="2619"/>
        <v>0</v>
      </c>
      <c r="BN923" s="610">
        <v>1.2430555555555556</v>
      </c>
      <c r="BO923" s="12">
        <f t="shared" si="2425"/>
        <v>5.5555555555555358E-3</v>
      </c>
      <c r="BP923" s="225">
        <f t="shared" si="2426"/>
        <v>0</v>
      </c>
      <c r="BQ923" s="225">
        <f t="shared" si="2427"/>
        <v>8</v>
      </c>
      <c r="BR923" s="610">
        <v>1.2465277777777779</v>
      </c>
      <c r="BS923" s="12">
        <f t="shared" si="2168"/>
        <v>3.4722222222223209E-3</v>
      </c>
      <c r="BT923" s="225">
        <f t="shared" si="2169"/>
        <v>0</v>
      </c>
      <c r="BU923" s="225">
        <f t="shared" si="2170"/>
        <v>5</v>
      </c>
      <c r="BV923" s="610">
        <v>1.2465277777777779</v>
      </c>
      <c r="BW923" s="610">
        <v>1.25</v>
      </c>
      <c r="BX923" s="12">
        <f t="shared" si="2501"/>
        <v>3.4722222222220989E-3</v>
      </c>
      <c r="BY923" s="13">
        <f t="shared" si="2502"/>
        <v>0</v>
      </c>
      <c r="BZ923" s="13">
        <f t="shared" si="2503"/>
        <v>5</v>
      </c>
      <c r="CA923" s="226">
        <f t="shared" si="2494"/>
        <v>0.27777777777777779</v>
      </c>
      <c r="CB923" s="13">
        <f t="shared" si="2620"/>
        <v>6</v>
      </c>
      <c r="CC923" s="13">
        <f t="shared" si="2621"/>
        <v>40</v>
      </c>
      <c r="CD923" s="12">
        <f t="shared" si="2347"/>
        <v>6.4583333333333326E-2</v>
      </c>
      <c r="CE923" s="13">
        <f t="shared" si="2348"/>
        <v>1</v>
      </c>
      <c r="CF923" s="13">
        <f t="shared" si="2349"/>
        <v>33</v>
      </c>
      <c r="CG923" s="12">
        <f t="shared" si="2622"/>
        <v>5.9027777777777901E-2</v>
      </c>
      <c r="CH923" s="13">
        <f t="shared" si="2623"/>
        <v>1</v>
      </c>
      <c r="CI923" s="13">
        <f t="shared" si="2624"/>
        <v>25</v>
      </c>
      <c r="CJ923" s="12">
        <f t="shared" si="2625"/>
        <v>0.10277777777777786</v>
      </c>
      <c r="CK923" s="13">
        <f t="shared" si="2626"/>
        <v>2</v>
      </c>
      <c r="CL923" s="13">
        <f t="shared" si="2627"/>
        <v>28</v>
      </c>
      <c r="CM923" s="62"/>
      <c r="CN923" s="62"/>
      <c r="CO923" s="62"/>
      <c r="CP923" s="12">
        <f t="shared" si="2628"/>
        <v>7.2222222222222299E-2</v>
      </c>
      <c r="CQ923" s="13">
        <f t="shared" si="2629"/>
        <v>1</v>
      </c>
      <c r="CR923" s="13">
        <f t="shared" si="2630"/>
        <v>44</v>
      </c>
      <c r="CS923" s="610">
        <v>0</v>
      </c>
      <c r="CT923" s="13">
        <f t="shared" si="2631"/>
        <v>0</v>
      </c>
      <c r="CU923" s="13">
        <f t="shared" si="2632"/>
        <v>0</v>
      </c>
      <c r="CV923" s="610">
        <v>6.9444444444444441E-3</v>
      </c>
      <c r="CW923" s="13">
        <f t="shared" si="2633"/>
        <v>0</v>
      </c>
      <c r="CX923" s="13">
        <f t="shared" si="2634"/>
        <v>10</v>
      </c>
      <c r="CY923" s="610">
        <v>0</v>
      </c>
      <c r="CZ923" s="13">
        <f t="shared" si="2635"/>
        <v>0</v>
      </c>
      <c r="DA923" s="13">
        <f t="shared" si="2636"/>
        <v>0</v>
      </c>
      <c r="DB923" s="610">
        <v>0</v>
      </c>
      <c r="DC923" s="13">
        <f t="shared" si="2637"/>
        <v>0</v>
      </c>
      <c r="DD923" s="13">
        <f t="shared" si="2638"/>
        <v>0</v>
      </c>
      <c r="DE923" s="610">
        <v>0</v>
      </c>
      <c r="DF923" s="13">
        <f>HOUR(DE923)</f>
        <v>0</v>
      </c>
      <c r="DG923" s="13">
        <f>MINUTE(DE923)</f>
        <v>0</v>
      </c>
      <c r="DH923" s="610">
        <v>2.361111111111111E-2</v>
      </c>
      <c r="DI923" s="13">
        <f t="shared" si="2639"/>
        <v>0</v>
      </c>
      <c r="DJ923" s="13">
        <f t="shared" si="2640"/>
        <v>34</v>
      </c>
      <c r="DK923" s="610">
        <v>0</v>
      </c>
      <c r="DL923" s="35">
        <f t="shared" si="2641"/>
        <v>0</v>
      </c>
      <c r="DM923" s="35">
        <f t="shared" si="2642"/>
        <v>0</v>
      </c>
      <c r="DN923" s="66">
        <f t="shared" si="2466"/>
        <v>3270074.1660000007</v>
      </c>
      <c r="DO923" s="74">
        <f t="shared" si="2467"/>
        <v>52464</v>
      </c>
      <c r="DP923" s="66">
        <f t="shared" si="2508"/>
        <v>61.805892857142858</v>
      </c>
      <c r="DQ923" s="63">
        <f t="shared" si="2509"/>
        <v>62.329867451967075</v>
      </c>
      <c r="DR923" s="66" t="e">
        <f t="shared" si="2357"/>
        <v>#NUM!</v>
      </c>
      <c r="DS923" s="96" t="e">
        <f t="shared" si="2358"/>
        <v>#NUM!</v>
      </c>
      <c r="DT923" s="66" t="e">
        <f t="shared" si="2359"/>
        <v>#NUM!</v>
      </c>
      <c r="DU923" s="66" t="e">
        <f t="shared" si="2360"/>
        <v>#NUM!</v>
      </c>
      <c r="FJ923" s="3">
        <f t="shared" si="2593"/>
        <v>0.11597222222222203</v>
      </c>
    </row>
    <row r="924" spans="1:166">
      <c r="A924" s="604">
        <f t="shared" si="2594"/>
        <v>923</v>
      </c>
      <c r="B924" s="605">
        <f t="shared" si="2595"/>
        <v>75</v>
      </c>
      <c r="C924" s="606">
        <v>40956</v>
      </c>
      <c r="D924" s="607">
        <v>2</v>
      </c>
      <c r="E924" s="608" t="s">
        <v>1012</v>
      </c>
      <c r="F924" s="605">
        <v>26</v>
      </c>
      <c r="G924" s="609" t="s">
        <v>38</v>
      </c>
      <c r="H924" s="609" t="s">
        <v>305</v>
      </c>
      <c r="I924" s="609" t="s">
        <v>1098</v>
      </c>
      <c r="J924" s="610">
        <v>9.375E-2</v>
      </c>
      <c r="K924" s="611">
        <v>3765.8</v>
      </c>
      <c r="L924" s="609" t="s">
        <v>1084</v>
      </c>
      <c r="M924" s="605">
        <v>58</v>
      </c>
      <c r="N924" s="605">
        <v>1</v>
      </c>
      <c r="O924" s="609"/>
      <c r="P924" s="610">
        <v>9.375E-2</v>
      </c>
      <c r="Q924" s="610">
        <v>9.375E-2</v>
      </c>
      <c r="R924" s="12">
        <f t="shared" ref="R924:R932" si="2643">Q924-P924</f>
        <v>0</v>
      </c>
      <c r="S924" s="13">
        <f t="shared" ref="S924:S932" si="2644">HOUR(R924)</f>
        <v>0</v>
      </c>
      <c r="T924" s="13">
        <f t="shared" ref="T924:T932" si="2645">MINUTE(R924)</f>
        <v>0</v>
      </c>
      <c r="U924" s="610">
        <v>0.10069444444444443</v>
      </c>
      <c r="V924" s="12">
        <f t="shared" si="2295"/>
        <v>6.9444444444444337E-3</v>
      </c>
      <c r="W924" s="13">
        <f t="shared" si="2296"/>
        <v>0</v>
      </c>
      <c r="X924" s="225">
        <f t="shared" si="2297"/>
        <v>10</v>
      </c>
      <c r="Y924" s="610">
        <v>0.11458333333333333</v>
      </c>
      <c r="Z924" s="12">
        <f t="shared" si="2072"/>
        <v>1.3888888888888895E-2</v>
      </c>
      <c r="AA924" s="13">
        <f t="shared" si="2464"/>
        <v>0</v>
      </c>
      <c r="AB924" s="13">
        <f t="shared" si="2465"/>
        <v>20</v>
      </c>
      <c r="AC924" s="610">
        <v>0.14583333333333334</v>
      </c>
      <c r="AD924" s="12">
        <f t="shared" ref="AD924:AD932" si="2646">AC924-Y924</f>
        <v>3.1250000000000014E-2</v>
      </c>
      <c r="AE924" s="13">
        <f t="shared" ref="AE924:AE932" si="2647">HOUR(AD924)</f>
        <v>0</v>
      </c>
      <c r="AF924" s="13">
        <f t="shared" ref="AF924:AF932" si="2648">MINUTE(AD924)</f>
        <v>45</v>
      </c>
      <c r="AG924" s="610">
        <v>0.14930555555555555</v>
      </c>
      <c r="AH924" s="610">
        <v>0.22222222222222221</v>
      </c>
      <c r="AI924" s="12">
        <f t="shared" si="2602"/>
        <v>7.2916666666666657E-2</v>
      </c>
      <c r="AJ924" s="225">
        <f t="shared" si="2603"/>
        <v>1</v>
      </c>
      <c r="AK924" s="225">
        <f t="shared" si="2604"/>
        <v>45</v>
      </c>
      <c r="AL924" s="610">
        <v>0.14930555555555555</v>
      </c>
      <c r="AM924" s="610">
        <v>0.22222222222222221</v>
      </c>
      <c r="AN924" s="12">
        <f t="shared" ref="AN924:AN932" si="2649">AM924-AL924</f>
        <v>7.2916666666666657E-2</v>
      </c>
      <c r="AO924" s="13">
        <f t="shared" ref="AO924:AO932" si="2650">HOUR(AN924)</f>
        <v>1</v>
      </c>
      <c r="AP924" s="13">
        <f t="shared" ref="AP924:AP932" si="2651">MINUTE(AN924)</f>
        <v>45</v>
      </c>
      <c r="AQ924" s="610">
        <v>0.23263888888888887</v>
      </c>
      <c r="AR924" s="12">
        <f>AQ924-AH924</f>
        <v>1.0416666666666657E-2</v>
      </c>
      <c r="AS924" s="225">
        <f>HOUR(AR924)</f>
        <v>0</v>
      </c>
      <c r="AT924" s="13">
        <f>MINUTE(AR924)</f>
        <v>15</v>
      </c>
      <c r="AU924" s="610">
        <v>0.23333333333333331</v>
      </c>
      <c r="AV924" s="226">
        <f t="shared" si="2573"/>
        <v>6.9444444444444198E-4</v>
      </c>
      <c r="AW924" s="13">
        <f t="shared" si="2574"/>
        <v>0</v>
      </c>
      <c r="AX924" s="13">
        <f t="shared" si="2575"/>
        <v>1</v>
      </c>
      <c r="AY924" s="610">
        <v>0.31180555555555556</v>
      </c>
      <c r="AZ924" s="12">
        <f t="shared" si="2611"/>
        <v>7.8472222222222249E-2</v>
      </c>
      <c r="BA924" s="225">
        <f t="shared" si="2612"/>
        <v>1</v>
      </c>
      <c r="BB924" s="225">
        <f t="shared" si="2613"/>
        <v>53</v>
      </c>
      <c r="BC924" s="610">
        <v>0.31180555555555556</v>
      </c>
      <c r="BD924" s="610">
        <v>0.31180555555555556</v>
      </c>
      <c r="BE924" s="12">
        <f t="shared" ref="BE924:BE932" si="2652">BD924-BC924</f>
        <v>0</v>
      </c>
      <c r="BF924" s="13">
        <f t="shared" ref="BF924:BF932" si="2653">HOUR(BE924)</f>
        <v>0</v>
      </c>
      <c r="BG924" s="13">
        <f t="shared" ref="BG924:BG932" si="2654">MINUTE(BE924)</f>
        <v>0</v>
      </c>
      <c r="BH924" s="610">
        <v>0.31180555555555556</v>
      </c>
      <c r="BI924" s="610">
        <v>0.31180555555555556</v>
      </c>
      <c r="BJ924" s="610"/>
      <c r="BK924" s="69">
        <f t="shared" ref="BK924:BK932" si="2655">BI924-BH924</f>
        <v>0</v>
      </c>
      <c r="BL924" s="13">
        <f t="shared" ref="BL924:BL932" si="2656">HOUR(BK924)</f>
        <v>0</v>
      </c>
      <c r="BM924" s="13">
        <f t="shared" ref="BM924:BM932" si="2657">MINUTE(BK924)</f>
        <v>0</v>
      </c>
      <c r="BN924" s="610">
        <v>0.31597222222222221</v>
      </c>
      <c r="BO924" s="12">
        <f t="shared" si="2425"/>
        <v>4.1666666666666519E-3</v>
      </c>
      <c r="BP924" s="225">
        <f t="shared" si="2426"/>
        <v>0</v>
      </c>
      <c r="BQ924" s="225">
        <f t="shared" si="2427"/>
        <v>6</v>
      </c>
      <c r="BR924" s="610">
        <v>0.31944444444444448</v>
      </c>
      <c r="BS924" s="12">
        <f t="shared" si="2168"/>
        <v>3.4722222222222654E-3</v>
      </c>
      <c r="BT924" s="225">
        <f t="shared" si="2169"/>
        <v>0</v>
      </c>
      <c r="BU924" s="225">
        <f t="shared" si="2170"/>
        <v>5</v>
      </c>
      <c r="BV924" s="610">
        <v>0.31944444444444448</v>
      </c>
      <c r="BW924" s="610">
        <v>0.32291666666666669</v>
      </c>
      <c r="BX924" s="12">
        <f t="shared" si="2501"/>
        <v>3.4722222222222099E-3</v>
      </c>
      <c r="BY924" s="13">
        <f t="shared" si="2502"/>
        <v>0</v>
      </c>
      <c r="BZ924" s="13">
        <f t="shared" si="2503"/>
        <v>5</v>
      </c>
      <c r="CA924" s="226">
        <f t="shared" si="2494"/>
        <v>0.22916666666666669</v>
      </c>
      <c r="CB924" s="13">
        <f t="shared" si="2620"/>
        <v>5</v>
      </c>
      <c r="CC924" s="13">
        <f t="shared" si="2621"/>
        <v>30</v>
      </c>
      <c r="CD924" s="12">
        <f t="shared" si="2347"/>
        <v>4.9305555555555589E-2</v>
      </c>
      <c r="CE924" s="13">
        <f t="shared" si="2348"/>
        <v>1</v>
      </c>
      <c r="CF924" s="13">
        <f t="shared" si="2349"/>
        <v>11</v>
      </c>
      <c r="CG924" s="12">
        <f t="shared" si="2622"/>
        <v>7.2916666666666657E-2</v>
      </c>
      <c r="CH924" s="13">
        <f t="shared" si="2623"/>
        <v>1</v>
      </c>
      <c r="CI924" s="13">
        <f t="shared" si="2624"/>
        <v>45</v>
      </c>
      <c r="CJ924" s="12">
        <f t="shared" ref="CJ924:CJ932" si="2658">AZ924</f>
        <v>7.8472222222222249E-2</v>
      </c>
      <c r="CK924" s="13">
        <f t="shared" ref="CK924:CK932" si="2659">HOUR(CJ924)</f>
        <v>1</v>
      </c>
      <c r="CL924" s="13">
        <f t="shared" ref="CL924:CL932" si="2660">MINUTE(CJ924)</f>
        <v>53</v>
      </c>
      <c r="CM924" s="62"/>
      <c r="CN924" s="62"/>
      <c r="CO924" s="62"/>
      <c r="CP924" s="12">
        <f t="shared" ref="CP924:CP932" si="2661">AZ924-(CS924+CV924+CY924+DB924+DE924+DH924+DK924)</f>
        <v>6.8750000000000033E-2</v>
      </c>
      <c r="CQ924" s="13">
        <f t="shared" ref="CQ924:CQ932" si="2662">HOUR(CP924)</f>
        <v>1</v>
      </c>
      <c r="CR924" s="13">
        <f t="shared" ref="CR924:CR932" si="2663">MINUTE(CP924)</f>
        <v>39</v>
      </c>
      <c r="CS924" s="610">
        <v>0</v>
      </c>
      <c r="CT924" s="13">
        <f t="shared" ref="CT924:CT932" si="2664">HOUR(CS924)</f>
        <v>0</v>
      </c>
      <c r="CU924" s="13">
        <f t="shared" ref="CU924:CU932" si="2665">MINUTE(CS924)</f>
        <v>0</v>
      </c>
      <c r="CV924" s="610">
        <v>0</v>
      </c>
      <c r="CW924" s="13">
        <f t="shared" si="2633"/>
        <v>0</v>
      </c>
      <c r="CX924" s="13">
        <f t="shared" si="2634"/>
        <v>0</v>
      </c>
      <c r="CY924" s="610">
        <v>0</v>
      </c>
      <c r="CZ924" s="13">
        <f t="shared" ref="CZ924:CZ930" si="2666">HOUR(CY924)</f>
        <v>0</v>
      </c>
      <c r="DA924" s="13">
        <f t="shared" ref="DA924:DA930" si="2667">MINUTE(CY924)</f>
        <v>0</v>
      </c>
      <c r="DB924" s="610">
        <v>0</v>
      </c>
      <c r="DC924" s="13">
        <f t="shared" ref="DC924:DC932" si="2668">HOUR(DB924)</f>
        <v>0</v>
      </c>
      <c r="DD924" s="13">
        <f t="shared" ref="DD924:DD932" si="2669">MINUTE(DB924)</f>
        <v>0</v>
      </c>
      <c r="DE924" s="610">
        <v>0</v>
      </c>
      <c r="DF924" s="13">
        <f t="shared" ref="DF924:DF932" si="2670">HOUR(DE924)</f>
        <v>0</v>
      </c>
      <c r="DG924" s="13">
        <f t="shared" ref="DG924:DG932" si="2671">MINUTE(DE924)</f>
        <v>0</v>
      </c>
      <c r="DH924" s="610">
        <v>9.7222222222222224E-3</v>
      </c>
      <c r="DI924" s="13">
        <f t="shared" si="2639"/>
        <v>0</v>
      </c>
      <c r="DJ924" s="13">
        <f t="shared" si="2640"/>
        <v>14</v>
      </c>
      <c r="DK924" s="610">
        <v>0</v>
      </c>
      <c r="DL924" s="35">
        <f t="shared" ref="DL924:DL932" si="2672">HOUR(DK924)</f>
        <v>0</v>
      </c>
      <c r="DM924" s="35">
        <f t="shared" ref="DM924:DM932" si="2673">MINUTE(DK924)</f>
        <v>0</v>
      </c>
      <c r="DN924" s="66">
        <f t="shared" si="2466"/>
        <v>3273839.9660000005</v>
      </c>
      <c r="DO924" s="74">
        <f t="shared" si="2467"/>
        <v>52522</v>
      </c>
      <c r="DP924" s="66">
        <f t="shared" si="2508"/>
        <v>64.927586206896549</v>
      </c>
      <c r="DQ924" s="63">
        <f t="shared" si="2509"/>
        <v>62.332736110582239</v>
      </c>
      <c r="DR924" s="66" t="e">
        <f t="shared" si="2357"/>
        <v>#NUM!</v>
      </c>
      <c r="DS924" s="96" t="e">
        <f t="shared" si="2358"/>
        <v>#NUM!</v>
      </c>
      <c r="DT924" s="66" t="e">
        <f t="shared" si="2359"/>
        <v>#NUM!</v>
      </c>
      <c r="DU924" s="66" t="e">
        <f t="shared" si="2360"/>
        <v>#NUM!</v>
      </c>
      <c r="FJ924" s="3">
        <f t="shared" si="2593"/>
        <v>7.7777777777777779E-2</v>
      </c>
    </row>
    <row r="925" spans="1:166">
      <c r="A925" s="604">
        <f t="shared" si="2594"/>
        <v>924</v>
      </c>
      <c r="B925" s="605">
        <f t="shared" si="2595"/>
        <v>76</v>
      </c>
      <c r="C925" s="606">
        <v>40956</v>
      </c>
      <c r="D925" s="607">
        <v>2</v>
      </c>
      <c r="E925" s="608" t="s">
        <v>1069</v>
      </c>
      <c r="F925" s="605">
        <v>2</v>
      </c>
      <c r="G925" s="609" t="s">
        <v>414</v>
      </c>
      <c r="H925" s="609" t="s">
        <v>1032</v>
      </c>
      <c r="I925" s="609" t="s">
        <v>1023</v>
      </c>
      <c r="J925" s="610">
        <v>0.38541666666666669</v>
      </c>
      <c r="K925" s="611">
        <v>2462.0100000000002</v>
      </c>
      <c r="L925" s="609" t="s">
        <v>1084</v>
      </c>
      <c r="M925" s="605">
        <v>41</v>
      </c>
      <c r="N925" s="605">
        <v>0</v>
      </c>
      <c r="O925" s="609"/>
      <c r="P925" s="610">
        <v>0.38541666666666669</v>
      </c>
      <c r="Q925" s="610">
        <v>0.38541666666666669</v>
      </c>
      <c r="R925" s="12">
        <f t="shared" si="2643"/>
        <v>0</v>
      </c>
      <c r="S925" s="13">
        <f t="shared" si="2644"/>
        <v>0</v>
      </c>
      <c r="T925" s="13">
        <f t="shared" si="2645"/>
        <v>0</v>
      </c>
      <c r="U925" s="610">
        <v>0.3888888888888889</v>
      </c>
      <c r="V925" s="12">
        <f t="shared" si="2295"/>
        <v>3.4722222222222099E-3</v>
      </c>
      <c r="W925" s="13">
        <f t="shared" si="2296"/>
        <v>0</v>
      </c>
      <c r="X925" s="225">
        <f t="shared" si="2297"/>
        <v>5</v>
      </c>
      <c r="Y925" s="610">
        <v>0.39583333333333331</v>
      </c>
      <c r="Z925" s="12">
        <f t="shared" si="2072"/>
        <v>6.9444444444444198E-3</v>
      </c>
      <c r="AA925" s="13">
        <f t="shared" si="2464"/>
        <v>0</v>
      </c>
      <c r="AB925" s="13">
        <f t="shared" si="2465"/>
        <v>10</v>
      </c>
      <c r="AC925" s="610">
        <v>0.43055555555555558</v>
      </c>
      <c r="AD925" s="12">
        <f t="shared" si="2646"/>
        <v>3.4722222222222265E-2</v>
      </c>
      <c r="AE925" s="13">
        <f t="shared" si="2647"/>
        <v>0</v>
      </c>
      <c r="AF925" s="13">
        <f t="shared" si="2648"/>
        <v>50</v>
      </c>
      <c r="AG925" s="610">
        <v>0.43402777777777773</v>
      </c>
      <c r="AH925" s="610">
        <v>0.47916666666666669</v>
      </c>
      <c r="AI925" s="12">
        <f t="shared" si="2602"/>
        <v>4.5138888888888951E-2</v>
      </c>
      <c r="AJ925" s="225">
        <f t="shared" si="2603"/>
        <v>1</v>
      </c>
      <c r="AK925" s="225">
        <f t="shared" si="2604"/>
        <v>5</v>
      </c>
      <c r="AL925" s="610">
        <v>0.43402777777777773</v>
      </c>
      <c r="AM925" s="610">
        <v>0.47916666666666669</v>
      </c>
      <c r="AN925" s="12">
        <f t="shared" si="2649"/>
        <v>4.5138888888888951E-2</v>
      </c>
      <c r="AO925" s="13">
        <f t="shared" si="2650"/>
        <v>1</v>
      </c>
      <c r="AP925" s="13">
        <f t="shared" si="2651"/>
        <v>5</v>
      </c>
      <c r="AQ925" s="610">
        <v>0.48125000000000001</v>
      </c>
      <c r="AR925" s="12">
        <f>AQ925-AH925</f>
        <v>2.0833333333333259E-3</v>
      </c>
      <c r="AS925" s="225">
        <f>HOUR(AR925)</f>
        <v>0</v>
      </c>
      <c r="AT925" s="13">
        <f>MINUTE(AR925)</f>
        <v>3</v>
      </c>
      <c r="AU925" s="610">
        <v>0.4826388888888889</v>
      </c>
      <c r="AV925" s="226">
        <f t="shared" si="2573"/>
        <v>1.388888888888884E-3</v>
      </c>
      <c r="AW925" s="13">
        <f t="shared" si="2574"/>
        <v>0</v>
      </c>
      <c r="AX925" s="13">
        <f t="shared" si="2575"/>
        <v>2</v>
      </c>
      <c r="AY925" s="610">
        <v>0.54652777777777783</v>
      </c>
      <c r="AZ925" s="12">
        <f t="shared" si="2611"/>
        <v>6.3888888888888939E-2</v>
      </c>
      <c r="BA925" s="225">
        <f t="shared" si="2612"/>
        <v>1</v>
      </c>
      <c r="BB925" s="225">
        <f t="shared" si="2613"/>
        <v>32</v>
      </c>
      <c r="BC925" s="610">
        <v>0.54652777777777783</v>
      </c>
      <c r="BD925" s="610">
        <v>0.54652777777777783</v>
      </c>
      <c r="BE925" s="12">
        <f t="shared" si="2652"/>
        <v>0</v>
      </c>
      <c r="BF925" s="13">
        <f t="shared" si="2653"/>
        <v>0</v>
      </c>
      <c r="BG925" s="13">
        <f t="shared" si="2654"/>
        <v>0</v>
      </c>
      <c r="BH925" s="610">
        <v>0.54652777777777783</v>
      </c>
      <c r="BI925" s="610">
        <v>0.54652777777777783</v>
      </c>
      <c r="BJ925" s="610"/>
      <c r="BK925" s="69">
        <f t="shared" si="2655"/>
        <v>0</v>
      </c>
      <c r="BL925" s="13">
        <f t="shared" si="2656"/>
        <v>0</v>
      </c>
      <c r="BM925" s="13">
        <f t="shared" si="2657"/>
        <v>0</v>
      </c>
      <c r="BN925" s="610">
        <v>0.55555555555555558</v>
      </c>
      <c r="BO925" s="12">
        <f t="shared" si="2425"/>
        <v>9.0277777777777457E-3</v>
      </c>
      <c r="BP925" s="225">
        <f t="shared" si="2426"/>
        <v>0</v>
      </c>
      <c r="BQ925" s="225">
        <f t="shared" si="2427"/>
        <v>13</v>
      </c>
      <c r="BR925" s="610">
        <v>0.55902777777777779</v>
      </c>
      <c r="BS925" s="12">
        <f t="shared" si="2168"/>
        <v>3.4722222222222099E-3</v>
      </c>
      <c r="BT925" s="225">
        <f t="shared" si="2169"/>
        <v>0</v>
      </c>
      <c r="BU925" s="225">
        <f t="shared" si="2170"/>
        <v>5</v>
      </c>
      <c r="BV925" s="610">
        <v>0.55902777777777779</v>
      </c>
      <c r="BW925" s="610">
        <v>0.5625</v>
      </c>
      <c r="BX925" s="12">
        <f t="shared" si="2501"/>
        <v>3.4722222222222099E-3</v>
      </c>
      <c r="BY925" s="13">
        <f t="shared" si="2502"/>
        <v>0</v>
      </c>
      <c r="BZ925" s="13">
        <f t="shared" si="2503"/>
        <v>5</v>
      </c>
      <c r="CA925" s="226">
        <f t="shared" si="2494"/>
        <v>0.17708333333333331</v>
      </c>
      <c r="CB925" s="13">
        <f t="shared" si="2620"/>
        <v>4</v>
      </c>
      <c r="CC925" s="13">
        <f t="shared" si="2621"/>
        <v>15</v>
      </c>
      <c r="CD925" s="12">
        <f t="shared" si="2347"/>
        <v>4.9305555555555547E-2</v>
      </c>
      <c r="CE925" s="13">
        <f t="shared" si="2348"/>
        <v>1</v>
      </c>
      <c r="CF925" s="13">
        <f t="shared" si="2349"/>
        <v>11</v>
      </c>
      <c r="CG925" s="12">
        <f t="shared" si="2622"/>
        <v>4.5138888888888951E-2</v>
      </c>
      <c r="CH925" s="13">
        <f t="shared" si="2623"/>
        <v>1</v>
      </c>
      <c r="CI925" s="13">
        <f t="shared" si="2624"/>
        <v>5</v>
      </c>
      <c r="CJ925" s="12">
        <f t="shared" si="2658"/>
        <v>6.3888888888888939E-2</v>
      </c>
      <c r="CK925" s="13">
        <f t="shared" si="2659"/>
        <v>1</v>
      </c>
      <c r="CL925" s="13">
        <f t="shared" si="2660"/>
        <v>32</v>
      </c>
      <c r="CM925" s="62"/>
      <c r="CN925" s="62"/>
      <c r="CO925" s="62"/>
      <c r="CP925" s="12">
        <f t="shared" si="2661"/>
        <v>3.7500000000000047E-2</v>
      </c>
      <c r="CQ925" s="13">
        <f t="shared" si="2662"/>
        <v>0</v>
      </c>
      <c r="CR925" s="13">
        <f t="shared" si="2663"/>
        <v>54</v>
      </c>
      <c r="CS925" s="610">
        <v>0</v>
      </c>
      <c r="CT925" s="13">
        <f t="shared" si="2664"/>
        <v>0</v>
      </c>
      <c r="CU925" s="13">
        <f t="shared" si="2665"/>
        <v>0</v>
      </c>
      <c r="CV925" s="610">
        <v>1.8749999999999999E-2</v>
      </c>
      <c r="CW925" s="13">
        <f>HOUR(CV925)</f>
        <v>0</v>
      </c>
      <c r="CX925" s="13">
        <f>MINUTE(CV925)</f>
        <v>27</v>
      </c>
      <c r="CY925" s="610">
        <v>0</v>
      </c>
      <c r="CZ925" s="13">
        <f t="shared" si="2666"/>
        <v>0</v>
      </c>
      <c r="DA925" s="13">
        <f t="shared" si="2667"/>
        <v>0</v>
      </c>
      <c r="DB925" s="610">
        <v>0</v>
      </c>
      <c r="DC925" s="13">
        <f t="shared" si="2668"/>
        <v>0</v>
      </c>
      <c r="DD925" s="13">
        <f t="shared" si="2669"/>
        <v>0</v>
      </c>
      <c r="DE925" s="610">
        <v>0</v>
      </c>
      <c r="DF925" s="13">
        <f t="shared" si="2670"/>
        <v>0</v>
      </c>
      <c r="DG925" s="13">
        <f t="shared" si="2671"/>
        <v>0</v>
      </c>
      <c r="DH925" s="610">
        <v>7.6388888888888886E-3</v>
      </c>
      <c r="DI925" s="13">
        <f t="shared" si="2639"/>
        <v>0</v>
      </c>
      <c r="DJ925" s="13">
        <f t="shared" si="2640"/>
        <v>11</v>
      </c>
      <c r="DK925" s="610">
        <v>0</v>
      </c>
      <c r="DL925" s="35">
        <f t="shared" si="2672"/>
        <v>0</v>
      </c>
      <c r="DM925" s="35">
        <f t="shared" si="2673"/>
        <v>0</v>
      </c>
      <c r="DN925" s="66">
        <f t="shared" si="2466"/>
        <v>3276301.9760000003</v>
      </c>
      <c r="DO925" s="74">
        <f t="shared" si="2467"/>
        <v>52563</v>
      </c>
      <c r="DP925" s="66">
        <f t="shared" si="2508"/>
        <v>60.049024390243908</v>
      </c>
      <c r="DQ925" s="63">
        <f t="shared" si="2509"/>
        <v>62.330954778075835</v>
      </c>
      <c r="DR925" s="66" t="e">
        <f t="shared" si="2357"/>
        <v>#NUM!</v>
      </c>
      <c r="DS925" s="96" t="e">
        <f t="shared" si="2358"/>
        <v>#NUM!</v>
      </c>
      <c r="DT925" s="66" t="e">
        <f t="shared" si="2359"/>
        <v>#NUM!</v>
      </c>
      <c r="DU925" s="66" t="e">
        <f t="shared" si="2360"/>
        <v>#NUM!</v>
      </c>
      <c r="FJ925" s="3">
        <f t="shared" si="2593"/>
        <v>6.8055555555555425E-2</v>
      </c>
    </row>
    <row r="926" spans="1:166">
      <c r="A926" s="604">
        <f t="shared" si="2594"/>
        <v>925</v>
      </c>
      <c r="B926" s="605">
        <f t="shared" si="2595"/>
        <v>77</v>
      </c>
      <c r="C926" s="606">
        <v>40956</v>
      </c>
      <c r="D926" s="607">
        <v>2</v>
      </c>
      <c r="E926" s="608" t="s">
        <v>1012</v>
      </c>
      <c r="F926" s="605">
        <v>27</v>
      </c>
      <c r="G926" s="609" t="s">
        <v>38</v>
      </c>
      <c r="H926" s="609" t="s">
        <v>406</v>
      </c>
      <c r="I926" s="609" t="s">
        <v>1061</v>
      </c>
      <c r="J926" s="610">
        <v>0.75</v>
      </c>
      <c r="K926" s="611">
        <v>3616.65</v>
      </c>
      <c r="L926" s="609" t="s">
        <v>1084</v>
      </c>
      <c r="M926" s="605">
        <v>56</v>
      </c>
      <c r="N926" s="605">
        <v>3</v>
      </c>
      <c r="O926" s="609"/>
      <c r="P926" s="610">
        <v>0.75</v>
      </c>
      <c r="Q926" s="610">
        <v>0.75</v>
      </c>
      <c r="R926" s="12">
        <f t="shared" si="2643"/>
        <v>0</v>
      </c>
      <c r="S926" s="13">
        <f t="shared" si="2644"/>
        <v>0</v>
      </c>
      <c r="T926" s="13">
        <f t="shared" si="2645"/>
        <v>0</v>
      </c>
      <c r="U926" s="610">
        <v>0.75347222222222221</v>
      </c>
      <c r="V926" s="12">
        <f t="shared" si="2295"/>
        <v>3.4722222222222099E-3</v>
      </c>
      <c r="W926" s="13">
        <f t="shared" si="2296"/>
        <v>0</v>
      </c>
      <c r="X926" s="225">
        <f t="shared" si="2297"/>
        <v>5</v>
      </c>
      <c r="Y926" s="610">
        <v>0.75694444444444453</v>
      </c>
      <c r="Z926" s="12">
        <f t="shared" si="2072"/>
        <v>3.4722222222223209E-3</v>
      </c>
      <c r="AA926" s="13">
        <f t="shared" si="2464"/>
        <v>0</v>
      </c>
      <c r="AB926" s="13">
        <f t="shared" si="2465"/>
        <v>5</v>
      </c>
      <c r="AC926" s="610">
        <v>0.77083333333333337</v>
      </c>
      <c r="AD926" s="12">
        <f t="shared" si="2646"/>
        <v>1.388888888888884E-2</v>
      </c>
      <c r="AE926" s="13">
        <f t="shared" si="2647"/>
        <v>0</v>
      </c>
      <c r="AF926" s="13">
        <f t="shared" si="2648"/>
        <v>20</v>
      </c>
      <c r="AG926" s="610">
        <v>0.77430555555555547</v>
      </c>
      <c r="AH926" s="610">
        <v>0.82986111111111116</v>
      </c>
      <c r="AI926" s="12">
        <f t="shared" si="2602"/>
        <v>5.5555555555555691E-2</v>
      </c>
      <c r="AJ926" s="225">
        <f t="shared" si="2603"/>
        <v>1</v>
      </c>
      <c r="AK926" s="225">
        <f t="shared" si="2604"/>
        <v>20</v>
      </c>
      <c r="AL926" s="610">
        <v>0.77430555555555547</v>
      </c>
      <c r="AM926" s="610">
        <v>0.82986111111111116</v>
      </c>
      <c r="AN926" s="12">
        <f t="shared" si="2649"/>
        <v>5.5555555555555691E-2</v>
      </c>
      <c r="AO926" s="13">
        <f t="shared" si="2650"/>
        <v>1</v>
      </c>
      <c r="AP926" s="13">
        <f t="shared" si="2651"/>
        <v>20</v>
      </c>
      <c r="AQ926" s="610">
        <v>0.84027777777777779</v>
      </c>
      <c r="AR926" s="12">
        <f>AQ926-AH926</f>
        <v>1.041666666666663E-2</v>
      </c>
      <c r="AS926" s="225">
        <f>HOUR(AR926)</f>
        <v>0</v>
      </c>
      <c r="AT926" s="13">
        <f>MINUTE(AR926)</f>
        <v>15</v>
      </c>
      <c r="AU926" s="610">
        <v>0.84166666666666667</v>
      </c>
      <c r="AV926" s="226">
        <f t="shared" si="2573"/>
        <v>1.388888888888884E-3</v>
      </c>
      <c r="AW926" s="13">
        <f t="shared" si="2574"/>
        <v>0</v>
      </c>
      <c r="AX926" s="13">
        <f t="shared" si="2575"/>
        <v>2</v>
      </c>
      <c r="AY926" s="610">
        <v>0.9604166666666667</v>
      </c>
      <c r="AZ926" s="12">
        <f t="shared" si="2611"/>
        <v>0.11875000000000002</v>
      </c>
      <c r="BA926" s="225">
        <f t="shared" si="2612"/>
        <v>2</v>
      </c>
      <c r="BB926" s="225">
        <f t="shared" si="2613"/>
        <v>51</v>
      </c>
      <c r="BC926" s="610">
        <v>0.9604166666666667</v>
      </c>
      <c r="BD926" s="610">
        <v>0.9604166666666667</v>
      </c>
      <c r="BE926" s="12">
        <f t="shared" si="2652"/>
        <v>0</v>
      </c>
      <c r="BF926" s="13">
        <f t="shared" si="2653"/>
        <v>0</v>
      </c>
      <c r="BG926" s="13">
        <f t="shared" si="2654"/>
        <v>0</v>
      </c>
      <c r="BH926" s="610">
        <v>0.9604166666666667</v>
      </c>
      <c r="BI926" s="610">
        <v>0.9604166666666667</v>
      </c>
      <c r="BJ926" s="610"/>
      <c r="BK926" s="69">
        <f t="shared" si="2655"/>
        <v>0</v>
      </c>
      <c r="BL926" s="13">
        <f t="shared" si="2656"/>
        <v>0</v>
      </c>
      <c r="BM926" s="13">
        <f t="shared" si="2657"/>
        <v>0</v>
      </c>
      <c r="BN926" s="610">
        <v>0.96875</v>
      </c>
      <c r="BO926" s="12">
        <f t="shared" si="2425"/>
        <v>8.3333333333333037E-3</v>
      </c>
      <c r="BP926" s="225">
        <f t="shared" si="2426"/>
        <v>0</v>
      </c>
      <c r="BQ926" s="225">
        <f t="shared" si="2427"/>
        <v>12</v>
      </c>
      <c r="BR926" s="610">
        <v>0.97222222222222221</v>
      </c>
      <c r="BS926" s="12">
        <f t="shared" si="2168"/>
        <v>3.4722222222222099E-3</v>
      </c>
      <c r="BT926" s="225">
        <f t="shared" si="2169"/>
        <v>0</v>
      </c>
      <c r="BU926" s="225">
        <f t="shared" si="2170"/>
        <v>5</v>
      </c>
      <c r="BV926" s="610">
        <v>0.97222222222222221</v>
      </c>
      <c r="BW926" s="610">
        <v>0.97569444444444453</v>
      </c>
      <c r="BX926" s="12">
        <f t="shared" si="2501"/>
        <v>3.4722222222223209E-3</v>
      </c>
      <c r="BY926" s="13">
        <f t="shared" si="2502"/>
        <v>0</v>
      </c>
      <c r="BZ926" s="13">
        <f t="shared" si="2503"/>
        <v>5</v>
      </c>
      <c r="CA926" s="226">
        <f t="shared" si="2494"/>
        <v>0.22569444444444453</v>
      </c>
      <c r="CB926" s="13">
        <f t="shared" si="2620"/>
        <v>5</v>
      </c>
      <c r="CC926" s="13">
        <f t="shared" si="2621"/>
        <v>25</v>
      </c>
      <c r="CD926" s="12">
        <f t="shared" si="2347"/>
        <v>3.6111111111110983E-2</v>
      </c>
      <c r="CE926" s="13">
        <f t="shared" si="2348"/>
        <v>0</v>
      </c>
      <c r="CF926" s="13">
        <f t="shared" si="2349"/>
        <v>52</v>
      </c>
      <c r="CG926" s="12">
        <f t="shared" si="2622"/>
        <v>5.5555555555555691E-2</v>
      </c>
      <c r="CH926" s="13">
        <f t="shared" si="2623"/>
        <v>1</v>
      </c>
      <c r="CI926" s="13">
        <f t="shared" si="2624"/>
        <v>20</v>
      </c>
      <c r="CJ926" s="12">
        <f t="shared" si="2658"/>
        <v>0.11875000000000002</v>
      </c>
      <c r="CK926" s="13">
        <f t="shared" si="2659"/>
        <v>2</v>
      </c>
      <c r="CL926" s="13">
        <f t="shared" si="2660"/>
        <v>51</v>
      </c>
      <c r="CM926" s="62"/>
      <c r="CN926" s="62"/>
      <c r="CO926" s="62"/>
      <c r="CP926" s="12">
        <f t="shared" si="2661"/>
        <v>6.7361111111111135E-2</v>
      </c>
      <c r="CQ926" s="13">
        <f t="shared" si="2662"/>
        <v>1</v>
      </c>
      <c r="CR926" s="13">
        <f t="shared" si="2663"/>
        <v>37</v>
      </c>
      <c r="CS926" s="610">
        <v>0</v>
      </c>
      <c r="CT926" s="13">
        <f t="shared" si="2664"/>
        <v>0</v>
      </c>
      <c r="CU926" s="13">
        <f t="shared" si="2665"/>
        <v>0</v>
      </c>
      <c r="CV926" s="610">
        <v>3.472222222222222E-3</v>
      </c>
      <c r="CW926" s="13">
        <f>HOUR(CV926)</f>
        <v>0</v>
      </c>
      <c r="CX926" s="13">
        <f>MINUTE(CV926)</f>
        <v>5</v>
      </c>
      <c r="CY926" s="610">
        <v>0</v>
      </c>
      <c r="CZ926" s="13">
        <f t="shared" si="2666"/>
        <v>0</v>
      </c>
      <c r="DA926" s="13">
        <f t="shared" si="2667"/>
        <v>0</v>
      </c>
      <c r="DB926" s="610">
        <v>0</v>
      </c>
      <c r="DC926" s="13">
        <f t="shared" si="2668"/>
        <v>0</v>
      </c>
      <c r="DD926" s="13">
        <f t="shared" si="2669"/>
        <v>0</v>
      </c>
      <c r="DE926" s="610">
        <v>0</v>
      </c>
      <c r="DF926" s="13">
        <f t="shared" si="2670"/>
        <v>0</v>
      </c>
      <c r="DG926" s="13">
        <f t="shared" si="2671"/>
        <v>0</v>
      </c>
      <c r="DH926" s="610">
        <v>4.7916666666666663E-2</v>
      </c>
      <c r="DI926" s="13">
        <f t="shared" si="2639"/>
        <v>1</v>
      </c>
      <c r="DJ926" s="13">
        <f t="shared" si="2640"/>
        <v>9</v>
      </c>
      <c r="DK926" s="610">
        <v>0</v>
      </c>
      <c r="DL926" s="35">
        <f t="shared" si="2672"/>
        <v>0</v>
      </c>
      <c r="DM926" s="35">
        <f t="shared" si="2673"/>
        <v>0</v>
      </c>
      <c r="DN926" s="66">
        <f t="shared" si="2466"/>
        <v>3279918.6260000002</v>
      </c>
      <c r="DO926" s="74">
        <f t="shared" si="2467"/>
        <v>52619</v>
      </c>
      <c r="DP926" s="66">
        <f t="shared" si="2508"/>
        <v>64.583035714285714</v>
      </c>
      <c r="DQ926" s="63">
        <f t="shared" si="2509"/>
        <v>62.333351565024046</v>
      </c>
      <c r="DR926" s="66" t="e">
        <f t="shared" si="2357"/>
        <v>#NUM!</v>
      </c>
      <c r="DS926" s="96" t="e">
        <f t="shared" si="2358"/>
        <v>#NUM!</v>
      </c>
      <c r="DT926" s="66" t="e">
        <f t="shared" si="2359"/>
        <v>#NUM!</v>
      </c>
      <c r="DU926" s="66" t="e">
        <f t="shared" si="2360"/>
        <v>#NUM!</v>
      </c>
      <c r="FJ926" s="3">
        <f t="shared" si="2593"/>
        <v>5.1388888888888817E-2</v>
      </c>
    </row>
    <row r="927" spans="1:166">
      <c r="A927" s="604">
        <f t="shared" si="2594"/>
        <v>926</v>
      </c>
      <c r="B927" s="605">
        <f t="shared" si="2595"/>
        <v>78</v>
      </c>
      <c r="C927" s="606">
        <v>40956</v>
      </c>
      <c r="D927" s="607">
        <v>2</v>
      </c>
      <c r="E927" s="608" t="s">
        <v>1068</v>
      </c>
      <c r="F927" s="605">
        <v>2</v>
      </c>
      <c r="G927" s="609" t="s">
        <v>549</v>
      </c>
      <c r="H927" s="609" t="s">
        <v>456</v>
      </c>
      <c r="I927" s="609" t="s">
        <v>857</v>
      </c>
      <c r="J927" s="610">
        <v>0.88194444444444453</v>
      </c>
      <c r="K927" s="611">
        <v>3842.02</v>
      </c>
      <c r="L927" s="609" t="s">
        <v>1084</v>
      </c>
      <c r="M927" s="605">
        <v>59</v>
      </c>
      <c r="N927" s="605">
        <v>0</v>
      </c>
      <c r="O927" s="609"/>
      <c r="P927" s="610">
        <v>0.88194444444444453</v>
      </c>
      <c r="Q927" s="610">
        <v>0.88194444444444453</v>
      </c>
      <c r="R927" s="12">
        <f t="shared" si="2643"/>
        <v>0</v>
      </c>
      <c r="S927" s="13">
        <f t="shared" si="2644"/>
        <v>0</v>
      </c>
      <c r="T927" s="13">
        <f t="shared" si="2645"/>
        <v>0</v>
      </c>
      <c r="U927" s="610">
        <v>0.88541666666666663</v>
      </c>
      <c r="V927" s="12">
        <f t="shared" si="2295"/>
        <v>3.4722222222220989E-3</v>
      </c>
      <c r="W927" s="13">
        <f t="shared" si="2296"/>
        <v>0</v>
      </c>
      <c r="X927" s="225">
        <f t="shared" si="2297"/>
        <v>5</v>
      </c>
      <c r="Y927" s="610">
        <v>0.88541666666666663</v>
      </c>
      <c r="Z927" s="12">
        <f t="shared" si="2072"/>
        <v>0</v>
      </c>
      <c r="AA927" s="13">
        <f t="shared" si="2464"/>
        <v>0</v>
      </c>
      <c r="AB927" s="13">
        <f t="shared" si="2465"/>
        <v>0</v>
      </c>
      <c r="AC927" s="610">
        <v>0.94444444444444453</v>
      </c>
      <c r="AD927" s="12">
        <f t="shared" si="2646"/>
        <v>5.9027777777777901E-2</v>
      </c>
      <c r="AE927" s="13">
        <f t="shared" si="2647"/>
        <v>1</v>
      </c>
      <c r="AF927" s="13">
        <f t="shared" si="2648"/>
        <v>25</v>
      </c>
      <c r="AG927" s="610">
        <v>0.95833333333333337</v>
      </c>
      <c r="AH927" s="610">
        <v>1.0659722222222221</v>
      </c>
      <c r="AI927" s="12">
        <f t="shared" si="2602"/>
        <v>0.10763888888888873</v>
      </c>
      <c r="AJ927" s="225">
        <f t="shared" si="2603"/>
        <v>2</v>
      </c>
      <c r="AK927" s="225">
        <f t="shared" si="2604"/>
        <v>35</v>
      </c>
      <c r="AL927" s="610">
        <v>0.95833333333333337</v>
      </c>
      <c r="AM927" s="610">
        <v>1.0659722222222221</v>
      </c>
      <c r="AN927" s="12">
        <f t="shared" si="2649"/>
        <v>0.10763888888888873</v>
      </c>
      <c r="AO927" s="13">
        <f t="shared" si="2650"/>
        <v>2</v>
      </c>
      <c r="AP927" s="13">
        <f t="shared" si="2651"/>
        <v>35</v>
      </c>
      <c r="AQ927" s="610">
        <v>1.0694444444444444</v>
      </c>
      <c r="AR927" s="12">
        <f>AQ927-AH927</f>
        <v>3.4722222222223209E-3</v>
      </c>
      <c r="AS927" s="225">
        <f>HOUR(AR927)</f>
        <v>0</v>
      </c>
      <c r="AT927" s="13">
        <f>MINUTE(AR927)</f>
        <v>5</v>
      </c>
      <c r="AU927" s="610">
        <v>1.075</v>
      </c>
      <c r="AV927" s="226">
        <f t="shared" si="2573"/>
        <v>5.5555555555555358E-3</v>
      </c>
      <c r="AW927" s="13">
        <f t="shared" si="2574"/>
        <v>0</v>
      </c>
      <c r="AX927" s="13">
        <f t="shared" si="2575"/>
        <v>8</v>
      </c>
      <c r="AY927" s="610">
        <v>1.1333333333333333</v>
      </c>
      <c r="AZ927" s="12">
        <f t="shared" si="2611"/>
        <v>5.8333333333333348E-2</v>
      </c>
      <c r="BA927" s="225">
        <f t="shared" si="2612"/>
        <v>1</v>
      </c>
      <c r="BB927" s="225">
        <f t="shared" si="2613"/>
        <v>24</v>
      </c>
      <c r="BC927" s="610">
        <v>1.1333333333333333</v>
      </c>
      <c r="BD927" s="610">
        <v>1.1333333333333333</v>
      </c>
      <c r="BE927" s="12">
        <f t="shared" si="2652"/>
        <v>0</v>
      </c>
      <c r="BF927" s="13">
        <f t="shared" si="2653"/>
        <v>0</v>
      </c>
      <c r="BG927" s="13">
        <f t="shared" si="2654"/>
        <v>0</v>
      </c>
      <c r="BH927" s="610">
        <v>1.1333333333333333</v>
      </c>
      <c r="BI927" s="610">
        <v>1.1333333333333333</v>
      </c>
      <c r="BJ927" s="610"/>
      <c r="BK927" s="69">
        <f t="shared" si="2655"/>
        <v>0</v>
      </c>
      <c r="BL927" s="13">
        <f t="shared" si="2656"/>
        <v>0</v>
      </c>
      <c r="BM927" s="13">
        <f t="shared" si="2657"/>
        <v>0</v>
      </c>
      <c r="BN927" s="610">
        <v>1.1388888888888888</v>
      </c>
      <c r="BO927" s="12">
        <f t="shared" si="2425"/>
        <v>5.5555555555555358E-3</v>
      </c>
      <c r="BP927" s="225">
        <f t="shared" si="2426"/>
        <v>0</v>
      </c>
      <c r="BQ927" s="225">
        <f t="shared" si="2427"/>
        <v>8</v>
      </c>
      <c r="BR927" s="610">
        <v>1.1423611111111112</v>
      </c>
      <c r="BS927" s="12">
        <f t="shared" si="2168"/>
        <v>3.4722222222223209E-3</v>
      </c>
      <c r="BT927" s="225">
        <f t="shared" si="2169"/>
        <v>0</v>
      </c>
      <c r="BU927" s="225">
        <f t="shared" si="2170"/>
        <v>5</v>
      </c>
      <c r="BV927" s="610">
        <v>1.1423611111111112</v>
      </c>
      <c r="BW927" s="610">
        <v>1.1458333333333333</v>
      </c>
      <c r="BX927" s="12">
        <f t="shared" si="2501"/>
        <v>3.4722222222220989E-3</v>
      </c>
      <c r="BY927" s="13">
        <f t="shared" si="2502"/>
        <v>0</v>
      </c>
      <c r="BZ927" s="13">
        <f t="shared" si="2503"/>
        <v>5</v>
      </c>
      <c r="CA927" s="226">
        <f t="shared" si="2494"/>
        <v>0.26388888888888873</v>
      </c>
      <c r="CB927" s="13">
        <f t="shared" si="2620"/>
        <v>6</v>
      </c>
      <c r="CC927" s="13">
        <f t="shared" si="2621"/>
        <v>20</v>
      </c>
      <c r="CD927" s="12">
        <f t="shared" si="2347"/>
        <v>7.1527777777778079E-2</v>
      </c>
      <c r="CE927" s="13">
        <f t="shared" si="2348"/>
        <v>1</v>
      </c>
      <c r="CF927" s="13">
        <f t="shared" si="2349"/>
        <v>43</v>
      </c>
      <c r="CG927" s="12">
        <f t="shared" si="2622"/>
        <v>0.10763888888888873</v>
      </c>
      <c r="CH927" s="13">
        <f t="shared" si="2623"/>
        <v>2</v>
      </c>
      <c r="CI927" s="13">
        <f t="shared" si="2624"/>
        <v>35</v>
      </c>
      <c r="CJ927" s="12">
        <f t="shared" si="2658"/>
        <v>5.8333333333333348E-2</v>
      </c>
      <c r="CK927" s="13">
        <f t="shared" si="2659"/>
        <v>1</v>
      </c>
      <c r="CL927" s="13">
        <f t="shared" si="2660"/>
        <v>24</v>
      </c>
      <c r="CM927" s="62"/>
      <c r="CN927" s="62"/>
      <c r="CO927" s="62"/>
      <c r="CP927" s="12">
        <f t="shared" si="2661"/>
        <v>5.0694444444444459E-2</v>
      </c>
      <c r="CQ927" s="13">
        <f t="shared" si="2662"/>
        <v>1</v>
      </c>
      <c r="CR927" s="13">
        <f t="shared" si="2663"/>
        <v>13</v>
      </c>
      <c r="CS927" s="610">
        <v>0</v>
      </c>
      <c r="CT927" s="13">
        <f t="shared" si="2664"/>
        <v>0</v>
      </c>
      <c r="CU927" s="13">
        <f t="shared" si="2665"/>
        <v>0</v>
      </c>
      <c r="CV927" s="610">
        <v>0</v>
      </c>
      <c r="CW927" s="13">
        <f>HOUR(CV927)</f>
        <v>0</v>
      </c>
      <c r="CX927" s="13">
        <f>MINUTE(CV927)</f>
        <v>0</v>
      </c>
      <c r="CY927" s="610">
        <v>0</v>
      </c>
      <c r="CZ927" s="13">
        <f t="shared" si="2666"/>
        <v>0</v>
      </c>
      <c r="DA927" s="13">
        <f t="shared" si="2667"/>
        <v>0</v>
      </c>
      <c r="DB927" s="610">
        <v>0</v>
      </c>
      <c r="DC927" s="13">
        <f t="shared" si="2668"/>
        <v>0</v>
      </c>
      <c r="DD927" s="13">
        <f t="shared" si="2669"/>
        <v>0</v>
      </c>
      <c r="DE927" s="610">
        <v>0</v>
      </c>
      <c r="DF927" s="13">
        <f t="shared" si="2670"/>
        <v>0</v>
      </c>
      <c r="DG927" s="13">
        <f t="shared" si="2671"/>
        <v>0</v>
      </c>
      <c r="DH927" s="610">
        <v>7.6388888888888886E-3</v>
      </c>
      <c r="DI927" s="13">
        <f t="shared" si="2639"/>
        <v>0</v>
      </c>
      <c r="DJ927" s="13">
        <f t="shared" si="2640"/>
        <v>11</v>
      </c>
      <c r="DK927" s="610">
        <v>0</v>
      </c>
      <c r="DL927" s="35">
        <f t="shared" si="2672"/>
        <v>0</v>
      </c>
      <c r="DM927" s="35">
        <f t="shared" si="2673"/>
        <v>0</v>
      </c>
      <c r="DN927" s="66">
        <f t="shared" si="2466"/>
        <v>3283760.6460000002</v>
      </c>
      <c r="DO927" s="74">
        <f t="shared" si="2467"/>
        <v>52678</v>
      </c>
      <c r="DP927" s="66">
        <f t="shared" si="2508"/>
        <v>65.118983050847461</v>
      </c>
      <c r="DQ927" s="63">
        <f t="shared" si="2509"/>
        <v>62.336471506131595</v>
      </c>
      <c r="DR927" s="66" t="e">
        <f t="shared" si="2357"/>
        <v>#NUM!</v>
      </c>
      <c r="DS927" s="96" t="e">
        <f t="shared" si="2358"/>
        <v>#NUM!</v>
      </c>
      <c r="DT927" s="66" t="e">
        <f t="shared" si="2359"/>
        <v>#NUM!</v>
      </c>
      <c r="DU927" s="66" t="e">
        <f t="shared" si="2360"/>
        <v>#NUM!</v>
      </c>
      <c r="FJ927" s="3">
        <f t="shared" si="2593"/>
        <v>9.7916666666666652E-2</v>
      </c>
    </row>
    <row r="928" spans="1:166">
      <c r="A928" s="604">
        <f t="shared" si="2594"/>
        <v>927</v>
      </c>
      <c r="B928" s="605">
        <f t="shared" si="2595"/>
        <v>79</v>
      </c>
      <c r="C928" s="606">
        <v>40957</v>
      </c>
      <c r="D928" s="607">
        <v>2</v>
      </c>
      <c r="E928" s="608" t="s">
        <v>1012</v>
      </c>
      <c r="F928" s="605">
        <v>28</v>
      </c>
      <c r="G928" s="609" t="s">
        <v>38</v>
      </c>
      <c r="H928" s="609" t="s">
        <v>305</v>
      </c>
      <c r="I928" s="609" t="s">
        <v>1061</v>
      </c>
      <c r="J928" s="610">
        <v>0.51041666666666663</v>
      </c>
      <c r="K928" s="611">
        <v>3815.86</v>
      </c>
      <c r="L928" s="609" t="s">
        <v>1094</v>
      </c>
      <c r="M928" s="605">
        <v>59</v>
      </c>
      <c r="N928" s="605">
        <v>0</v>
      </c>
      <c r="O928" s="609"/>
      <c r="P928" s="610">
        <v>0.51041666666666663</v>
      </c>
      <c r="Q928" s="610">
        <v>0.51041666666666663</v>
      </c>
      <c r="R928" s="12">
        <f t="shared" si="2643"/>
        <v>0</v>
      </c>
      <c r="S928" s="13">
        <f t="shared" si="2644"/>
        <v>0</v>
      </c>
      <c r="T928" s="13">
        <f t="shared" si="2645"/>
        <v>0</v>
      </c>
      <c r="U928" s="610">
        <v>0.51388888888888895</v>
      </c>
      <c r="V928" s="12">
        <f t="shared" si="2295"/>
        <v>3.4722222222223209E-3</v>
      </c>
      <c r="W928" s="13">
        <f t="shared" si="2296"/>
        <v>0</v>
      </c>
      <c r="X928" s="225">
        <f t="shared" si="2297"/>
        <v>5</v>
      </c>
      <c r="Y928" s="610">
        <v>0.51736111111111105</v>
      </c>
      <c r="Z928" s="12">
        <f t="shared" si="2072"/>
        <v>3.4722222222220989E-3</v>
      </c>
      <c r="AA928" s="13">
        <f t="shared" si="2464"/>
        <v>0</v>
      </c>
      <c r="AB928" s="13">
        <f t="shared" si="2465"/>
        <v>5</v>
      </c>
      <c r="AC928" s="610">
        <v>0.53472222222222221</v>
      </c>
      <c r="AD928" s="12">
        <f t="shared" si="2646"/>
        <v>1.736111111111116E-2</v>
      </c>
      <c r="AE928" s="13">
        <f t="shared" si="2647"/>
        <v>0</v>
      </c>
      <c r="AF928" s="13">
        <f t="shared" si="2648"/>
        <v>25</v>
      </c>
      <c r="AG928" s="610">
        <v>0.53472222222222221</v>
      </c>
      <c r="AH928" s="610">
        <v>0.625</v>
      </c>
      <c r="AI928" s="12">
        <f t="shared" si="2602"/>
        <v>9.027777777777779E-2</v>
      </c>
      <c r="AJ928" s="225">
        <f t="shared" si="2603"/>
        <v>2</v>
      </c>
      <c r="AK928" s="225">
        <f t="shared" si="2604"/>
        <v>10</v>
      </c>
      <c r="AL928" s="610">
        <v>0.53472222222222221</v>
      </c>
      <c r="AM928" s="610">
        <v>0.625</v>
      </c>
      <c r="AN928" s="12">
        <f t="shared" si="2649"/>
        <v>9.027777777777779E-2</v>
      </c>
      <c r="AO928" s="13">
        <f t="shared" si="2650"/>
        <v>2</v>
      </c>
      <c r="AP928" s="13">
        <f t="shared" si="2651"/>
        <v>10</v>
      </c>
      <c r="AQ928" s="610">
        <v>0.62847222222222221</v>
      </c>
      <c r="AR928" s="12">
        <f t="shared" ref="AR928:AR939" si="2674">AQ928-AH928</f>
        <v>3.4722222222222099E-3</v>
      </c>
      <c r="AS928" s="225">
        <f t="shared" ref="AS928:AS939" si="2675">HOUR(AR928)</f>
        <v>0</v>
      </c>
      <c r="AT928" s="13">
        <f t="shared" ref="AT928:AT939" si="2676">MINUTE(AR928)</f>
        <v>5</v>
      </c>
      <c r="AU928" s="610">
        <v>0.65069444444444446</v>
      </c>
      <c r="AV928" s="226">
        <f t="shared" si="2573"/>
        <v>2.2222222222222254E-2</v>
      </c>
      <c r="AW928" s="13">
        <f t="shared" si="2574"/>
        <v>0</v>
      </c>
      <c r="AX928" s="13">
        <f t="shared" si="2575"/>
        <v>32</v>
      </c>
      <c r="AY928" s="610">
        <v>0.76111111111111107</v>
      </c>
      <c r="AZ928" s="12">
        <f t="shared" ref="AZ928:AZ939" si="2677">AY928-AU928</f>
        <v>0.11041666666666661</v>
      </c>
      <c r="BA928" s="225">
        <f t="shared" ref="BA928:BA939" si="2678">HOUR(AZ928)</f>
        <v>2</v>
      </c>
      <c r="BB928" s="225">
        <f t="shared" ref="BB928:BB939" si="2679">MINUTE(AZ928)</f>
        <v>39</v>
      </c>
      <c r="BC928" s="610">
        <v>0.76111111111111107</v>
      </c>
      <c r="BD928" s="610">
        <v>0.76111111111111107</v>
      </c>
      <c r="BE928" s="12">
        <f t="shared" si="2652"/>
        <v>0</v>
      </c>
      <c r="BF928" s="13">
        <f t="shared" si="2653"/>
        <v>0</v>
      </c>
      <c r="BG928" s="13">
        <f t="shared" si="2654"/>
        <v>0</v>
      </c>
      <c r="BH928" s="610">
        <v>0.76111111111111107</v>
      </c>
      <c r="BI928" s="610">
        <v>0.76111111111111107</v>
      </c>
      <c r="BJ928" s="610"/>
      <c r="BK928" s="69">
        <f t="shared" si="2655"/>
        <v>0</v>
      </c>
      <c r="BL928" s="13">
        <f t="shared" si="2656"/>
        <v>0</v>
      </c>
      <c r="BM928" s="13">
        <f t="shared" si="2657"/>
        <v>0</v>
      </c>
      <c r="BN928" s="610">
        <v>0.77083333333333337</v>
      </c>
      <c r="BO928" s="12">
        <f t="shared" si="2425"/>
        <v>9.7222222222222987E-3</v>
      </c>
      <c r="BP928" s="225">
        <f t="shared" si="2426"/>
        <v>0</v>
      </c>
      <c r="BQ928" s="225">
        <f t="shared" si="2427"/>
        <v>14</v>
      </c>
      <c r="BR928" s="610">
        <v>0.77777777777777779</v>
      </c>
      <c r="BS928" s="12">
        <f t="shared" si="2168"/>
        <v>6.9444444444444198E-3</v>
      </c>
      <c r="BT928" s="225">
        <f t="shared" si="2169"/>
        <v>0</v>
      </c>
      <c r="BU928" s="225">
        <f t="shared" si="2170"/>
        <v>10</v>
      </c>
      <c r="BV928" s="610">
        <v>0.77777777777777779</v>
      </c>
      <c r="BW928" s="610">
        <v>0.78125</v>
      </c>
      <c r="BX928" s="12">
        <f t="shared" si="2501"/>
        <v>3.4722222222222099E-3</v>
      </c>
      <c r="BY928" s="13">
        <f t="shared" si="2502"/>
        <v>0</v>
      </c>
      <c r="BZ928" s="13">
        <f t="shared" si="2503"/>
        <v>5</v>
      </c>
      <c r="CA928" s="226">
        <f t="shared" si="2494"/>
        <v>0.27083333333333337</v>
      </c>
      <c r="CB928" s="13">
        <f>HOUR(CA928)</f>
        <v>6</v>
      </c>
      <c r="CC928" s="13">
        <f>MINUTE(CA928)</f>
        <v>30</v>
      </c>
      <c r="CD928" s="12">
        <f t="shared" si="2347"/>
        <v>3.7500000000000089E-2</v>
      </c>
      <c r="CE928" s="13">
        <f t="shared" si="2348"/>
        <v>0</v>
      </c>
      <c r="CF928" s="13">
        <f t="shared" si="2349"/>
        <v>54</v>
      </c>
      <c r="CG928" s="12">
        <f t="shared" ref="CG928:CG939" si="2680">AI928</f>
        <v>9.027777777777779E-2</v>
      </c>
      <c r="CH928" s="13">
        <f t="shared" ref="CH928:CH939" si="2681">HOUR(CG928)</f>
        <v>2</v>
      </c>
      <c r="CI928" s="13">
        <f t="shared" ref="CI928:CI939" si="2682">MINUTE(CG928)</f>
        <v>10</v>
      </c>
      <c r="CJ928" s="12">
        <f t="shared" si="2658"/>
        <v>0.11041666666666661</v>
      </c>
      <c r="CK928" s="13">
        <f t="shared" si="2659"/>
        <v>2</v>
      </c>
      <c r="CL928" s="13">
        <f t="shared" si="2660"/>
        <v>39</v>
      </c>
      <c r="CM928" s="62"/>
      <c r="CN928" s="62"/>
      <c r="CO928" s="62"/>
      <c r="CP928" s="12">
        <f t="shared" si="2661"/>
        <v>5.1388888888888824E-2</v>
      </c>
      <c r="CQ928" s="13">
        <f t="shared" si="2662"/>
        <v>1</v>
      </c>
      <c r="CR928" s="13">
        <f t="shared" si="2663"/>
        <v>14</v>
      </c>
      <c r="CS928" s="610">
        <v>0</v>
      </c>
      <c r="CT928" s="13">
        <f t="shared" si="2664"/>
        <v>0</v>
      </c>
      <c r="CU928" s="13">
        <f t="shared" si="2665"/>
        <v>0</v>
      </c>
      <c r="CV928" s="610">
        <v>0</v>
      </c>
      <c r="CW928" s="13">
        <f>HOUR(CV928)</f>
        <v>0</v>
      </c>
      <c r="CX928" s="13">
        <f>MINUTE(CV928)</f>
        <v>0</v>
      </c>
      <c r="CY928" s="610">
        <v>0</v>
      </c>
      <c r="CZ928" s="13">
        <f t="shared" si="2666"/>
        <v>0</v>
      </c>
      <c r="DA928" s="13">
        <f t="shared" si="2667"/>
        <v>0</v>
      </c>
      <c r="DB928" s="610">
        <v>0</v>
      </c>
      <c r="DC928" s="13">
        <f t="shared" si="2668"/>
        <v>0</v>
      </c>
      <c r="DD928" s="13">
        <f t="shared" si="2669"/>
        <v>0</v>
      </c>
      <c r="DE928" s="610">
        <v>0</v>
      </c>
      <c r="DF928" s="13">
        <f t="shared" si="2670"/>
        <v>0</v>
      </c>
      <c r="DG928" s="13">
        <f t="shared" si="2671"/>
        <v>0</v>
      </c>
      <c r="DH928" s="610">
        <v>5.9027777777777783E-2</v>
      </c>
      <c r="DI928" s="13">
        <f t="shared" si="2639"/>
        <v>1</v>
      </c>
      <c r="DJ928" s="13">
        <f t="shared" si="2640"/>
        <v>25</v>
      </c>
      <c r="DK928" s="610">
        <v>0</v>
      </c>
      <c r="DL928" s="35">
        <f t="shared" si="2672"/>
        <v>0</v>
      </c>
      <c r="DM928" s="35">
        <f t="shared" si="2673"/>
        <v>0</v>
      </c>
      <c r="DN928" s="66">
        <f t="shared" si="2466"/>
        <v>3287576.5060000001</v>
      </c>
      <c r="DO928" s="74">
        <f t="shared" si="2467"/>
        <v>52737</v>
      </c>
      <c r="DP928" s="66">
        <f t="shared" si="2508"/>
        <v>64.675593220338982</v>
      </c>
      <c r="DQ928" s="63">
        <f t="shared" si="2509"/>
        <v>62.339088419894949</v>
      </c>
      <c r="DR928" s="66" t="e">
        <f t="shared" si="2357"/>
        <v>#NUM!</v>
      </c>
      <c r="DS928" s="96" t="e">
        <f t="shared" si="2358"/>
        <v>#NUM!</v>
      </c>
      <c r="DT928" s="66" t="e">
        <f t="shared" si="2359"/>
        <v>#NUM!</v>
      </c>
      <c r="DU928" s="66" t="e">
        <f t="shared" si="2360"/>
        <v>#NUM!</v>
      </c>
      <c r="FJ928" s="3">
        <f t="shared" si="2593"/>
        <v>7.0138888888888973E-2</v>
      </c>
    </row>
    <row r="929" spans="1:166">
      <c r="A929" s="604">
        <f t="shared" si="2594"/>
        <v>928</v>
      </c>
      <c r="B929" s="605">
        <f t="shared" si="2595"/>
        <v>80</v>
      </c>
      <c r="C929" s="606">
        <v>40957</v>
      </c>
      <c r="D929" s="607">
        <v>2</v>
      </c>
      <c r="E929" s="608" t="s">
        <v>1014</v>
      </c>
      <c r="F929" s="605">
        <v>8</v>
      </c>
      <c r="G929" s="609" t="s">
        <v>696</v>
      </c>
      <c r="H929" s="609" t="s">
        <v>413</v>
      </c>
      <c r="I929" s="609" t="s">
        <v>934</v>
      </c>
      <c r="J929" s="610">
        <v>0.5625</v>
      </c>
      <c r="K929" s="611">
        <v>3376.55</v>
      </c>
      <c r="L929" s="609" t="s">
        <v>1084</v>
      </c>
      <c r="M929" s="605">
        <v>56</v>
      </c>
      <c r="N929" s="605">
        <v>3</v>
      </c>
      <c r="O929" s="609"/>
      <c r="P929" s="610">
        <v>0.5625</v>
      </c>
      <c r="Q929" s="610">
        <v>0.5625</v>
      </c>
      <c r="R929" s="12">
        <f t="shared" si="2643"/>
        <v>0</v>
      </c>
      <c r="S929" s="13">
        <f t="shared" si="2644"/>
        <v>0</v>
      </c>
      <c r="T929" s="13">
        <f t="shared" si="2645"/>
        <v>0</v>
      </c>
      <c r="U929" s="610">
        <v>0.56597222222222221</v>
      </c>
      <c r="V929" s="12">
        <f t="shared" si="2295"/>
        <v>3.4722222222222099E-3</v>
      </c>
      <c r="W929" s="13">
        <f t="shared" si="2296"/>
        <v>0</v>
      </c>
      <c r="X929" s="225">
        <f t="shared" si="2297"/>
        <v>5</v>
      </c>
      <c r="Y929" s="610">
        <v>0.56944444444444442</v>
      </c>
      <c r="Z929" s="12">
        <f t="shared" si="2072"/>
        <v>3.4722222222222099E-3</v>
      </c>
      <c r="AA929" s="13">
        <f t="shared" si="2464"/>
        <v>0</v>
      </c>
      <c r="AB929" s="13">
        <f t="shared" si="2465"/>
        <v>5</v>
      </c>
      <c r="AC929" s="610">
        <v>0.58680555555555558</v>
      </c>
      <c r="AD929" s="12">
        <f t="shared" si="2646"/>
        <v>1.736111111111116E-2</v>
      </c>
      <c r="AE929" s="13">
        <f t="shared" si="2647"/>
        <v>0</v>
      </c>
      <c r="AF929" s="13">
        <f t="shared" si="2648"/>
        <v>25</v>
      </c>
      <c r="AG929" s="610">
        <v>0.58680555555555558</v>
      </c>
      <c r="AH929" s="610">
        <v>0.60763888888888895</v>
      </c>
      <c r="AI929" s="12">
        <f t="shared" ref="AI929:AI941" si="2683">AH929-AG929</f>
        <v>2.083333333333337E-2</v>
      </c>
      <c r="AJ929" s="225">
        <f t="shared" ref="AJ929:AJ939" si="2684">HOUR(AI929)</f>
        <v>0</v>
      </c>
      <c r="AK929" s="225">
        <f t="shared" ref="AK929:AK939" si="2685">MINUTE(AI929)</f>
        <v>30</v>
      </c>
      <c r="AL929" s="610">
        <v>0.58680555555555558</v>
      </c>
      <c r="AM929" s="610">
        <v>0.60763888888888895</v>
      </c>
      <c r="AN929" s="12">
        <f t="shared" si="2649"/>
        <v>2.083333333333337E-2</v>
      </c>
      <c r="AO929" s="13">
        <f t="shared" si="2650"/>
        <v>0</v>
      </c>
      <c r="AP929" s="13">
        <f t="shared" si="2651"/>
        <v>30</v>
      </c>
      <c r="AQ929" s="610">
        <v>0.79166666666666663</v>
      </c>
      <c r="AR929" s="12">
        <f t="shared" si="2674"/>
        <v>0.18402777777777768</v>
      </c>
      <c r="AS929" s="225">
        <f t="shared" si="2675"/>
        <v>4</v>
      </c>
      <c r="AT929" s="13">
        <f t="shared" si="2676"/>
        <v>25</v>
      </c>
      <c r="AU929" s="610">
        <v>0.7944444444444444</v>
      </c>
      <c r="AV929" s="226">
        <f t="shared" si="2573"/>
        <v>2.7777777777777679E-3</v>
      </c>
      <c r="AW929" s="13">
        <f t="shared" si="2574"/>
        <v>0</v>
      </c>
      <c r="AX929" s="13">
        <f t="shared" si="2575"/>
        <v>4</v>
      </c>
      <c r="AY929" s="610">
        <v>0.9243055555555556</v>
      </c>
      <c r="AZ929" s="12">
        <f t="shared" si="2677"/>
        <v>0.1298611111111112</v>
      </c>
      <c r="BA929" s="225">
        <f t="shared" si="2678"/>
        <v>3</v>
      </c>
      <c r="BB929" s="225">
        <f t="shared" si="2679"/>
        <v>7</v>
      </c>
      <c r="BC929" s="610">
        <v>0.9243055555555556</v>
      </c>
      <c r="BD929" s="610">
        <v>0.9243055555555556</v>
      </c>
      <c r="BE929" s="12">
        <f t="shared" si="2652"/>
        <v>0</v>
      </c>
      <c r="BF929" s="13">
        <f t="shared" si="2653"/>
        <v>0</v>
      </c>
      <c r="BG929" s="13">
        <f t="shared" si="2654"/>
        <v>0</v>
      </c>
      <c r="BH929" s="610">
        <v>0.9243055555555556</v>
      </c>
      <c r="BI929" s="610">
        <v>0.9243055555555556</v>
      </c>
      <c r="BJ929" s="610"/>
      <c r="BK929" s="69">
        <f t="shared" si="2655"/>
        <v>0</v>
      </c>
      <c r="BL929" s="13">
        <f t="shared" si="2656"/>
        <v>0</v>
      </c>
      <c r="BM929" s="13">
        <f t="shared" si="2657"/>
        <v>0</v>
      </c>
      <c r="BN929" s="610">
        <v>0.93055555555555547</v>
      </c>
      <c r="BO929" s="12">
        <f t="shared" si="2425"/>
        <v>6.2499999999998668E-3</v>
      </c>
      <c r="BP929" s="225">
        <f t="shared" si="2426"/>
        <v>0</v>
      </c>
      <c r="BQ929" s="225">
        <f t="shared" si="2427"/>
        <v>9</v>
      </c>
      <c r="BR929" s="610">
        <v>0.93402777777777779</v>
      </c>
      <c r="BS929" s="12">
        <f t="shared" si="2168"/>
        <v>3.4722222222223209E-3</v>
      </c>
      <c r="BT929" s="225">
        <f t="shared" si="2169"/>
        <v>0</v>
      </c>
      <c r="BU929" s="225">
        <f t="shared" si="2170"/>
        <v>5</v>
      </c>
      <c r="BV929" s="610">
        <v>0.93402777777777779</v>
      </c>
      <c r="BW929" s="610">
        <v>0.9375</v>
      </c>
      <c r="BX929" s="12">
        <f t="shared" si="2501"/>
        <v>3.4722222222222099E-3</v>
      </c>
      <c r="BY929" s="13">
        <f t="shared" si="2502"/>
        <v>0</v>
      </c>
      <c r="BZ929" s="13">
        <f t="shared" si="2503"/>
        <v>5</v>
      </c>
      <c r="CA929" s="226">
        <f t="shared" si="2494"/>
        <v>0.375</v>
      </c>
      <c r="CB929" s="13">
        <f>HOUR(CA929)</f>
        <v>9</v>
      </c>
      <c r="CC929" s="13">
        <f>MINUTE(CA929)</f>
        <v>0</v>
      </c>
      <c r="CD929" s="12">
        <f t="shared" si="2347"/>
        <v>0.21111111111111103</v>
      </c>
      <c r="CE929" s="13">
        <f t="shared" si="2348"/>
        <v>5</v>
      </c>
      <c r="CF929" s="13">
        <f t="shared" si="2349"/>
        <v>4</v>
      </c>
      <c r="CG929" s="12">
        <f t="shared" si="2680"/>
        <v>2.083333333333337E-2</v>
      </c>
      <c r="CH929" s="13">
        <f t="shared" si="2681"/>
        <v>0</v>
      </c>
      <c r="CI929" s="13">
        <f t="shared" si="2682"/>
        <v>30</v>
      </c>
      <c r="CJ929" s="12">
        <f t="shared" si="2658"/>
        <v>0.1298611111111112</v>
      </c>
      <c r="CK929" s="13">
        <f t="shared" si="2659"/>
        <v>3</v>
      </c>
      <c r="CL929" s="13">
        <f t="shared" si="2660"/>
        <v>7</v>
      </c>
      <c r="CM929" s="62"/>
      <c r="CN929" s="62"/>
      <c r="CO929" s="62"/>
      <c r="CP929" s="12">
        <f t="shared" si="2661"/>
        <v>6.5277777777777865E-2</v>
      </c>
      <c r="CQ929" s="13">
        <f t="shared" si="2662"/>
        <v>1</v>
      </c>
      <c r="CR929" s="13">
        <f t="shared" si="2663"/>
        <v>34</v>
      </c>
      <c r="CS929" s="610">
        <v>0</v>
      </c>
      <c r="CT929" s="13">
        <f t="shared" si="2664"/>
        <v>0</v>
      </c>
      <c r="CU929" s="13">
        <f t="shared" si="2665"/>
        <v>0</v>
      </c>
      <c r="CV929" s="610">
        <v>1.3194444444444444E-2</v>
      </c>
      <c r="CW929" s="13">
        <f>HOUR(CV929)</f>
        <v>0</v>
      </c>
      <c r="CX929" s="13">
        <f>MINUTE(CV929)</f>
        <v>19</v>
      </c>
      <c r="CY929" s="610">
        <v>0</v>
      </c>
      <c r="CZ929" s="13">
        <f t="shared" si="2666"/>
        <v>0</v>
      </c>
      <c r="DA929" s="13">
        <f t="shared" si="2667"/>
        <v>0</v>
      </c>
      <c r="DB929" s="610">
        <v>0</v>
      </c>
      <c r="DC929" s="13">
        <f t="shared" si="2668"/>
        <v>0</v>
      </c>
      <c r="DD929" s="13">
        <f t="shared" si="2669"/>
        <v>0</v>
      </c>
      <c r="DE929" s="610">
        <v>0</v>
      </c>
      <c r="DF929" s="13">
        <f t="shared" si="2670"/>
        <v>0</v>
      </c>
      <c r="DG929" s="13">
        <f t="shared" si="2671"/>
        <v>0</v>
      </c>
      <c r="DH929" s="610">
        <v>4.9305555555555554E-2</v>
      </c>
      <c r="DI929" s="13">
        <f t="shared" si="2639"/>
        <v>1</v>
      </c>
      <c r="DJ929" s="13">
        <f t="shared" si="2640"/>
        <v>11</v>
      </c>
      <c r="DK929" s="610">
        <v>2.0833333333333333E-3</v>
      </c>
      <c r="DL929" s="35">
        <f t="shared" si="2672"/>
        <v>0</v>
      </c>
      <c r="DM929" s="35">
        <f t="shared" si="2673"/>
        <v>3</v>
      </c>
      <c r="DN929" s="66">
        <f t="shared" si="2466"/>
        <v>3290953.0559999999</v>
      </c>
      <c r="DO929" s="74">
        <f t="shared" si="2467"/>
        <v>52793</v>
      </c>
      <c r="DP929" s="66">
        <f t="shared" si="2508"/>
        <v>60.29553571428572</v>
      </c>
      <c r="DQ929" s="63">
        <f t="shared" si="2509"/>
        <v>62.336920728126834</v>
      </c>
      <c r="DR929" s="66" t="e">
        <f t="shared" si="2357"/>
        <v>#NUM!</v>
      </c>
      <c r="DS929" s="96" t="e">
        <f t="shared" si="2358"/>
        <v>#NUM!</v>
      </c>
      <c r="DT929" s="66" t="e">
        <f t="shared" si="2359"/>
        <v>#NUM!</v>
      </c>
      <c r="DU929" s="66" t="e">
        <f t="shared" si="2360"/>
        <v>#NUM!</v>
      </c>
      <c r="FJ929" s="3">
        <f t="shared" si="2593"/>
        <v>0.22430555555555542</v>
      </c>
    </row>
    <row r="930" spans="1:166">
      <c r="A930" s="604">
        <f t="shared" si="2594"/>
        <v>929</v>
      </c>
      <c r="B930" s="605">
        <f t="shared" si="2595"/>
        <v>81</v>
      </c>
      <c r="C930" s="606">
        <v>40957</v>
      </c>
      <c r="D930" s="607">
        <v>2</v>
      </c>
      <c r="E930" s="608" t="s">
        <v>1100</v>
      </c>
      <c r="F930" s="605">
        <v>3</v>
      </c>
      <c r="G930" s="609" t="s">
        <v>823</v>
      </c>
      <c r="H930" s="609" t="s">
        <v>413</v>
      </c>
      <c r="I930" s="609" t="s">
        <v>873</v>
      </c>
      <c r="J930" s="610">
        <v>0.65972222222222221</v>
      </c>
      <c r="K930" s="611">
        <v>3841.84</v>
      </c>
      <c r="L930" s="609" t="s">
        <v>1084</v>
      </c>
      <c r="M930" s="605">
        <v>59</v>
      </c>
      <c r="N930" s="605">
        <v>0</v>
      </c>
      <c r="O930" s="609"/>
      <c r="P930" s="610">
        <v>0.65972222222222221</v>
      </c>
      <c r="Q930" s="610">
        <v>0.65972222222222221</v>
      </c>
      <c r="R930" s="12">
        <f t="shared" si="2643"/>
        <v>0</v>
      </c>
      <c r="S930" s="13">
        <f t="shared" si="2644"/>
        <v>0</v>
      </c>
      <c r="T930" s="13">
        <f t="shared" si="2645"/>
        <v>0</v>
      </c>
      <c r="U930" s="610">
        <v>0.66666666666666663</v>
      </c>
      <c r="V930" s="12">
        <f t="shared" si="2295"/>
        <v>6.9444444444444198E-3</v>
      </c>
      <c r="W930" s="13">
        <f t="shared" si="2296"/>
        <v>0</v>
      </c>
      <c r="X930" s="225">
        <f t="shared" si="2297"/>
        <v>10</v>
      </c>
      <c r="Y930" s="610">
        <v>0.67013888888888884</v>
      </c>
      <c r="Z930" s="12">
        <f t="shared" si="2072"/>
        <v>3.4722222222222099E-3</v>
      </c>
      <c r="AA930" s="13">
        <f t="shared" si="2464"/>
        <v>0</v>
      </c>
      <c r="AB930" s="13">
        <f t="shared" si="2465"/>
        <v>5</v>
      </c>
      <c r="AC930" s="610">
        <v>0.68402777777777779</v>
      </c>
      <c r="AD930" s="12">
        <f t="shared" si="2646"/>
        <v>1.3888888888888951E-2</v>
      </c>
      <c r="AE930" s="13">
        <f t="shared" si="2647"/>
        <v>0</v>
      </c>
      <c r="AF930" s="13">
        <f t="shared" si="2648"/>
        <v>20</v>
      </c>
      <c r="AG930" s="610">
        <v>0.6875</v>
      </c>
      <c r="AH930" s="610">
        <v>0.72222222222222221</v>
      </c>
      <c r="AI930" s="12">
        <f t="shared" si="2683"/>
        <v>3.472222222222221E-2</v>
      </c>
      <c r="AJ930" s="225">
        <f t="shared" si="2684"/>
        <v>0</v>
      </c>
      <c r="AK930" s="225">
        <f t="shared" si="2685"/>
        <v>50</v>
      </c>
      <c r="AL930" s="610">
        <v>0.6875</v>
      </c>
      <c r="AM930" s="610">
        <v>0.72222222222222221</v>
      </c>
      <c r="AN930" s="12">
        <f t="shared" si="2649"/>
        <v>3.472222222222221E-2</v>
      </c>
      <c r="AO930" s="13">
        <f t="shared" si="2650"/>
        <v>0</v>
      </c>
      <c r="AP930" s="13">
        <f t="shared" si="2651"/>
        <v>50</v>
      </c>
      <c r="AQ930" s="610">
        <v>0.95763888888888893</v>
      </c>
      <c r="AR930" s="12">
        <f t="shared" si="2674"/>
        <v>0.23541666666666672</v>
      </c>
      <c r="AS930" s="225">
        <f t="shared" si="2675"/>
        <v>5</v>
      </c>
      <c r="AT930" s="13">
        <f t="shared" si="2676"/>
        <v>39</v>
      </c>
      <c r="AU930" s="610">
        <v>0.9590277777777777</v>
      </c>
      <c r="AV930" s="226">
        <f t="shared" si="2573"/>
        <v>1.3888888888887729E-3</v>
      </c>
      <c r="AW930" s="13">
        <f t="shared" si="2574"/>
        <v>0</v>
      </c>
      <c r="AX930" s="13">
        <f t="shared" si="2575"/>
        <v>2</v>
      </c>
      <c r="AY930" s="610">
        <v>1.0215277777777778</v>
      </c>
      <c r="AZ930" s="12">
        <f t="shared" si="2677"/>
        <v>6.2500000000000111E-2</v>
      </c>
      <c r="BA930" s="225">
        <f t="shared" si="2678"/>
        <v>1</v>
      </c>
      <c r="BB930" s="225">
        <f t="shared" si="2679"/>
        <v>30</v>
      </c>
      <c r="BC930" s="610">
        <v>1.0215277777777778</v>
      </c>
      <c r="BD930" s="610">
        <v>1.0215277777777778</v>
      </c>
      <c r="BE930" s="12">
        <f t="shared" si="2652"/>
        <v>0</v>
      </c>
      <c r="BF930" s="13">
        <f t="shared" si="2653"/>
        <v>0</v>
      </c>
      <c r="BG930" s="13">
        <f t="shared" si="2654"/>
        <v>0</v>
      </c>
      <c r="BH930" s="610">
        <v>1.0215277777777778</v>
      </c>
      <c r="BI930" s="610">
        <v>1.0215277777777778</v>
      </c>
      <c r="BJ930" s="610"/>
      <c r="BK930" s="69">
        <f t="shared" si="2655"/>
        <v>0</v>
      </c>
      <c r="BL930" s="13">
        <f t="shared" si="2656"/>
        <v>0</v>
      </c>
      <c r="BM930" s="13">
        <f t="shared" si="2657"/>
        <v>0</v>
      </c>
      <c r="BN930" s="610">
        <v>1.0277777777777779</v>
      </c>
      <c r="BO930" s="12">
        <f t="shared" si="2425"/>
        <v>6.2500000000000888E-3</v>
      </c>
      <c r="BP930" s="225">
        <f t="shared" si="2426"/>
        <v>0</v>
      </c>
      <c r="BQ930" s="225">
        <f t="shared" si="2427"/>
        <v>9</v>
      </c>
      <c r="BR930" s="610">
        <v>1.03125</v>
      </c>
      <c r="BS930" s="12">
        <f t="shared" si="2168"/>
        <v>3.4722222222220989E-3</v>
      </c>
      <c r="BT930" s="225">
        <f t="shared" si="2169"/>
        <v>0</v>
      </c>
      <c r="BU930" s="225">
        <f t="shared" si="2170"/>
        <v>5</v>
      </c>
      <c r="BV930" s="610">
        <v>1.03125</v>
      </c>
      <c r="BW930" s="610">
        <v>1.0347222222222221</v>
      </c>
      <c r="BX930" s="12">
        <f t="shared" si="2501"/>
        <v>3.4722222222220989E-3</v>
      </c>
      <c r="BY930" s="13">
        <f t="shared" si="2502"/>
        <v>0</v>
      </c>
      <c r="BZ930" s="13">
        <f t="shared" si="2503"/>
        <v>5</v>
      </c>
      <c r="CA930" s="226">
        <f t="shared" si="2494"/>
        <v>0.37499999999999989</v>
      </c>
      <c r="CB930" s="13">
        <f>HOUR(CA930)</f>
        <v>9</v>
      </c>
      <c r="CC930" s="13">
        <f>MINUTE(CA930)</f>
        <v>0</v>
      </c>
      <c r="CD930" s="12">
        <f t="shared" si="2347"/>
        <v>0.25902777777777786</v>
      </c>
      <c r="CE930" s="13">
        <f t="shared" si="2348"/>
        <v>6</v>
      </c>
      <c r="CF930" s="13">
        <f t="shared" si="2349"/>
        <v>13</v>
      </c>
      <c r="CG930" s="12">
        <f t="shared" si="2680"/>
        <v>3.472222222222221E-2</v>
      </c>
      <c r="CH930" s="13">
        <f t="shared" si="2681"/>
        <v>0</v>
      </c>
      <c r="CI930" s="13">
        <f t="shared" si="2682"/>
        <v>50</v>
      </c>
      <c r="CJ930" s="12">
        <f t="shared" si="2658"/>
        <v>6.2500000000000111E-2</v>
      </c>
      <c r="CK930" s="13">
        <f t="shared" si="2659"/>
        <v>1</v>
      </c>
      <c r="CL930" s="13">
        <f t="shared" si="2660"/>
        <v>30</v>
      </c>
      <c r="CM930" s="62"/>
      <c r="CN930" s="62"/>
      <c r="CO930" s="62"/>
      <c r="CP930" s="12">
        <f t="shared" si="2661"/>
        <v>5.2083333333333447E-2</v>
      </c>
      <c r="CQ930" s="13">
        <f t="shared" si="2662"/>
        <v>1</v>
      </c>
      <c r="CR930" s="13">
        <f t="shared" si="2663"/>
        <v>15</v>
      </c>
      <c r="CS930" s="610">
        <v>0</v>
      </c>
      <c r="CT930" s="13">
        <f t="shared" si="2664"/>
        <v>0</v>
      </c>
      <c r="CU930" s="13">
        <f t="shared" si="2665"/>
        <v>0</v>
      </c>
      <c r="CV930" s="610">
        <v>0</v>
      </c>
      <c r="CW930" s="13">
        <f t="shared" ref="CW930:CW972" si="2686">HOUR(CV930)</f>
        <v>0</v>
      </c>
      <c r="CX930" s="13">
        <f t="shared" ref="CX930:CX972" si="2687">MINUTE(CV930)</f>
        <v>0</v>
      </c>
      <c r="CY930" s="610">
        <v>0</v>
      </c>
      <c r="CZ930" s="13">
        <f t="shared" si="2666"/>
        <v>0</v>
      </c>
      <c r="DA930" s="13">
        <f t="shared" si="2667"/>
        <v>0</v>
      </c>
      <c r="DB930" s="610">
        <v>0</v>
      </c>
      <c r="DC930" s="13">
        <f t="shared" si="2668"/>
        <v>0</v>
      </c>
      <c r="DD930" s="13">
        <f t="shared" si="2669"/>
        <v>0</v>
      </c>
      <c r="DE930" s="610">
        <v>0</v>
      </c>
      <c r="DF930" s="13">
        <f t="shared" si="2670"/>
        <v>0</v>
      </c>
      <c r="DG930" s="13">
        <f t="shared" si="2671"/>
        <v>0</v>
      </c>
      <c r="DH930" s="610">
        <v>1.0416666666666666E-2</v>
      </c>
      <c r="DI930" s="13">
        <f t="shared" si="2639"/>
        <v>0</v>
      </c>
      <c r="DJ930" s="13">
        <f t="shared" si="2640"/>
        <v>15</v>
      </c>
      <c r="DK930" s="610">
        <v>0</v>
      </c>
      <c r="DL930" s="35">
        <f t="shared" si="2672"/>
        <v>0</v>
      </c>
      <c r="DM930" s="35">
        <f t="shared" si="2673"/>
        <v>0</v>
      </c>
      <c r="DN930" s="66">
        <f t="shared" si="2466"/>
        <v>3294794.8959999997</v>
      </c>
      <c r="DO930" s="74">
        <f t="shared" si="2467"/>
        <v>52852</v>
      </c>
      <c r="DP930" s="66">
        <f t="shared" si="2508"/>
        <v>65.115932203389832</v>
      </c>
      <c r="DQ930" s="63">
        <f t="shared" si="2509"/>
        <v>62.340023007643978</v>
      </c>
      <c r="DR930" s="66" t="e">
        <f t="shared" si="2357"/>
        <v>#NUM!</v>
      </c>
      <c r="DS930" s="96" t="e">
        <f t="shared" si="2358"/>
        <v>#NUM!</v>
      </c>
      <c r="DT930" s="66" t="e">
        <f t="shared" si="2359"/>
        <v>#NUM!</v>
      </c>
      <c r="DU930" s="66" t="e">
        <f t="shared" si="2360"/>
        <v>#NUM!</v>
      </c>
      <c r="FJ930" s="3">
        <f t="shared" si="2593"/>
        <v>0.27777777777777757</v>
      </c>
    </row>
    <row r="931" spans="1:166">
      <c r="A931" s="604">
        <f t="shared" si="2594"/>
        <v>930</v>
      </c>
      <c r="B931" s="605">
        <f t="shared" si="2595"/>
        <v>82</v>
      </c>
      <c r="C931" s="606">
        <v>40957</v>
      </c>
      <c r="D931" s="607">
        <v>2</v>
      </c>
      <c r="E931" s="608" t="s">
        <v>1028</v>
      </c>
      <c r="F931" s="605">
        <v>8</v>
      </c>
      <c r="G931" s="609" t="s">
        <v>325</v>
      </c>
      <c r="H931" s="609" t="s">
        <v>1070</v>
      </c>
      <c r="I931" s="609" t="s">
        <v>1018</v>
      </c>
      <c r="J931" s="610">
        <v>0.77083333333333337</v>
      </c>
      <c r="K931" s="611">
        <v>3382.49</v>
      </c>
      <c r="L931" s="609" t="s">
        <v>1099</v>
      </c>
      <c r="M931" s="605">
        <v>55</v>
      </c>
      <c r="N931" s="605">
        <v>4</v>
      </c>
      <c r="O931" s="609"/>
      <c r="P931" s="610">
        <v>0.77083333333333337</v>
      </c>
      <c r="Q931" s="610">
        <v>0.77083333333333337</v>
      </c>
      <c r="R931" s="12">
        <f t="shared" si="2643"/>
        <v>0</v>
      </c>
      <c r="S931" s="13">
        <f t="shared" si="2644"/>
        <v>0</v>
      </c>
      <c r="T931" s="13">
        <f t="shared" si="2645"/>
        <v>0</v>
      </c>
      <c r="U931" s="610">
        <v>0.84722222222222221</v>
      </c>
      <c r="V931" s="12">
        <f t="shared" si="2295"/>
        <v>7.638888888888884E-2</v>
      </c>
      <c r="W931" s="13">
        <f t="shared" si="2296"/>
        <v>1</v>
      </c>
      <c r="X931" s="225">
        <f t="shared" si="2297"/>
        <v>50</v>
      </c>
      <c r="Y931" s="610">
        <v>0.86805555555555547</v>
      </c>
      <c r="Z931" s="12">
        <f t="shared" si="2072"/>
        <v>2.0833333333333259E-2</v>
      </c>
      <c r="AA931" s="13">
        <f t="shared" si="2464"/>
        <v>0</v>
      </c>
      <c r="AB931" s="13">
        <f t="shared" si="2465"/>
        <v>30</v>
      </c>
      <c r="AC931" s="610">
        <v>0.89930555555555547</v>
      </c>
      <c r="AD931" s="12">
        <f t="shared" si="2646"/>
        <v>3.125E-2</v>
      </c>
      <c r="AE931" s="13">
        <f t="shared" si="2647"/>
        <v>0</v>
      </c>
      <c r="AF931" s="13">
        <f t="shared" si="2648"/>
        <v>45</v>
      </c>
      <c r="AG931" s="610">
        <v>0.90625</v>
      </c>
      <c r="AH931" s="610">
        <v>0.95833333333333337</v>
      </c>
      <c r="AI931" s="12">
        <f t="shared" si="2683"/>
        <v>5.208333333333337E-2</v>
      </c>
      <c r="AJ931" s="225">
        <f t="shared" si="2684"/>
        <v>1</v>
      </c>
      <c r="AK931" s="225">
        <f t="shared" si="2685"/>
        <v>15</v>
      </c>
      <c r="AL931" s="610">
        <v>0.90625</v>
      </c>
      <c r="AM931" s="610">
        <v>0.95833333333333337</v>
      </c>
      <c r="AN931" s="12">
        <f t="shared" si="2649"/>
        <v>5.208333333333337E-2</v>
      </c>
      <c r="AO931" s="13">
        <f t="shared" si="2650"/>
        <v>1</v>
      </c>
      <c r="AP931" s="13">
        <f t="shared" si="2651"/>
        <v>15</v>
      </c>
      <c r="AQ931" s="610">
        <v>1.0520833333333333</v>
      </c>
      <c r="AR931" s="12">
        <f t="shared" si="2674"/>
        <v>9.3749999999999889E-2</v>
      </c>
      <c r="AS931" s="225">
        <f t="shared" si="2675"/>
        <v>2</v>
      </c>
      <c r="AT931" s="13">
        <f t="shared" si="2676"/>
        <v>15</v>
      </c>
      <c r="AU931" s="610">
        <v>0.91666666666666663</v>
      </c>
      <c r="AV931" s="226">
        <f t="shared" si="2573"/>
        <v>-0.13541666666666663</v>
      </c>
      <c r="AW931" s="13" t="e">
        <f t="shared" si="2574"/>
        <v>#NUM!</v>
      </c>
      <c r="AX931" s="13" t="e">
        <f t="shared" si="2575"/>
        <v>#NUM!</v>
      </c>
      <c r="AY931" s="610">
        <v>1.1624999999999999</v>
      </c>
      <c r="AZ931" s="12">
        <f t="shared" si="2677"/>
        <v>0.24583333333333324</v>
      </c>
      <c r="BA931" s="225">
        <f t="shared" si="2678"/>
        <v>5</v>
      </c>
      <c r="BB931" s="225">
        <f t="shared" si="2679"/>
        <v>54</v>
      </c>
      <c r="BC931" s="610">
        <v>1.1624999999999999</v>
      </c>
      <c r="BD931" s="610">
        <v>1.1624999999999999</v>
      </c>
      <c r="BE931" s="12">
        <f t="shared" si="2652"/>
        <v>0</v>
      </c>
      <c r="BF931" s="13">
        <f t="shared" si="2653"/>
        <v>0</v>
      </c>
      <c r="BG931" s="13">
        <f t="shared" si="2654"/>
        <v>0</v>
      </c>
      <c r="BH931" s="610">
        <v>1.1624999999999999</v>
      </c>
      <c r="BI931" s="610">
        <v>1.1624999999999999</v>
      </c>
      <c r="BJ931" s="610"/>
      <c r="BK931" s="69">
        <f t="shared" si="2655"/>
        <v>0</v>
      </c>
      <c r="BL931" s="13">
        <f t="shared" si="2656"/>
        <v>0</v>
      </c>
      <c r="BM931" s="13">
        <f t="shared" si="2657"/>
        <v>0</v>
      </c>
      <c r="BN931" s="610">
        <v>1.1701388888888888</v>
      </c>
      <c r="BO931" s="12">
        <f t="shared" si="2425"/>
        <v>7.6388888888889728E-3</v>
      </c>
      <c r="BP931" s="225">
        <f t="shared" si="2426"/>
        <v>0</v>
      </c>
      <c r="BQ931" s="225">
        <f t="shared" si="2427"/>
        <v>11</v>
      </c>
      <c r="BR931" s="610">
        <v>1.1736111111111112</v>
      </c>
      <c r="BS931" s="12">
        <f t="shared" si="2168"/>
        <v>3.4722222222223209E-3</v>
      </c>
      <c r="BT931" s="225">
        <f t="shared" si="2169"/>
        <v>0</v>
      </c>
      <c r="BU931" s="225">
        <f t="shared" si="2170"/>
        <v>5</v>
      </c>
      <c r="BV931" s="610">
        <v>1.1736111111111112</v>
      </c>
      <c r="BW931" s="610">
        <v>1.1770833333333333</v>
      </c>
      <c r="BX931" s="12">
        <f t="shared" si="2501"/>
        <v>3.4722222222220989E-3</v>
      </c>
      <c r="BY931" s="13">
        <f t="shared" si="2502"/>
        <v>0</v>
      </c>
      <c r="BZ931" s="13">
        <f t="shared" si="2503"/>
        <v>5</v>
      </c>
      <c r="CA931" s="226">
        <f t="shared" si="2494"/>
        <v>0.40624999999999989</v>
      </c>
      <c r="CB931" s="13">
        <f>HOUR(CA931)</f>
        <v>9</v>
      </c>
      <c r="CC931" s="13">
        <f>MINUTE(CA931)</f>
        <v>45</v>
      </c>
      <c r="CD931" s="12">
        <f t="shared" si="2347"/>
        <v>0.13611111111111118</v>
      </c>
      <c r="CE931" s="13">
        <f t="shared" si="2348"/>
        <v>3</v>
      </c>
      <c r="CF931" s="13">
        <f t="shared" si="2349"/>
        <v>16</v>
      </c>
      <c r="CG931" s="12">
        <f t="shared" si="2680"/>
        <v>5.208333333333337E-2</v>
      </c>
      <c r="CH931" s="13">
        <f t="shared" si="2681"/>
        <v>1</v>
      </c>
      <c r="CI931" s="13">
        <f t="shared" si="2682"/>
        <v>15</v>
      </c>
      <c r="CJ931" s="12">
        <f t="shared" si="2658"/>
        <v>0.24583333333333324</v>
      </c>
      <c r="CK931" s="13">
        <f t="shared" si="2659"/>
        <v>5</v>
      </c>
      <c r="CL931" s="13">
        <f t="shared" si="2660"/>
        <v>54</v>
      </c>
      <c r="CM931" s="62"/>
      <c r="CN931" s="62"/>
      <c r="CO931" s="62"/>
      <c r="CP931" s="12">
        <f t="shared" si="2661"/>
        <v>6.1111111111111005E-2</v>
      </c>
      <c r="CQ931" s="13">
        <f t="shared" si="2662"/>
        <v>1</v>
      </c>
      <c r="CR931" s="13">
        <f t="shared" si="2663"/>
        <v>28</v>
      </c>
      <c r="CS931" s="610">
        <v>0</v>
      </c>
      <c r="CT931" s="13">
        <f t="shared" si="2664"/>
        <v>0</v>
      </c>
      <c r="CU931" s="13">
        <f t="shared" si="2665"/>
        <v>0</v>
      </c>
      <c r="CV931" s="610">
        <v>0</v>
      </c>
      <c r="CW931" s="13">
        <f t="shared" si="2686"/>
        <v>0</v>
      </c>
      <c r="CX931" s="13">
        <f t="shared" si="2687"/>
        <v>0</v>
      </c>
      <c r="CY931" s="610">
        <v>0</v>
      </c>
      <c r="CZ931" s="13">
        <f t="shared" ref="CZ931:CZ972" si="2688">HOUR(CY931)</f>
        <v>0</v>
      </c>
      <c r="DA931" s="13">
        <f t="shared" ref="DA931:DA972" si="2689">MINUTE(CY931)</f>
        <v>0</v>
      </c>
      <c r="DB931" s="610">
        <v>0.125</v>
      </c>
      <c r="DC931" s="13">
        <f t="shared" si="2668"/>
        <v>3</v>
      </c>
      <c r="DD931" s="13">
        <f t="shared" si="2669"/>
        <v>0</v>
      </c>
      <c r="DE931" s="610">
        <v>0</v>
      </c>
      <c r="DF931" s="13">
        <f t="shared" si="2670"/>
        <v>0</v>
      </c>
      <c r="DG931" s="13">
        <f t="shared" si="2671"/>
        <v>0</v>
      </c>
      <c r="DH931" s="610">
        <v>5.9722222222222225E-2</v>
      </c>
      <c r="DI931" s="13">
        <f t="shared" si="2639"/>
        <v>1</v>
      </c>
      <c r="DJ931" s="13">
        <f t="shared" si="2640"/>
        <v>26</v>
      </c>
      <c r="DK931" s="610">
        <v>0</v>
      </c>
      <c r="DL931" s="35">
        <f t="shared" si="2672"/>
        <v>0</v>
      </c>
      <c r="DM931" s="35">
        <f t="shared" si="2673"/>
        <v>0</v>
      </c>
      <c r="DN931" s="66">
        <f t="shared" si="2466"/>
        <v>3298177.3859999999</v>
      </c>
      <c r="DO931" s="74">
        <f t="shared" si="2467"/>
        <v>52907</v>
      </c>
      <c r="DP931" s="66">
        <f t="shared" si="2508"/>
        <v>61.499818181818178</v>
      </c>
      <c r="DQ931" s="63">
        <f t="shared" si="2509"/>
        <v>62.339149564329858</v>
      </c>
      <c r="DR931" s="66" t="e">
        <f t="shared" si="2357"/>
        <v>#NUM!</v>
      </c>
      <c r="DS931" s="96" t="e">
        <f t="shared" si="2358"/>
        <v>#NUM!</v>
      </c>
      <c r="DT931" s="66" t="e">
        <f t="shared" si="2359"/>
        <v>#NUM!</v>
      </c>
      <c r="DU931" s="66" t="e">
        <f t="shared" si="2360"/>
        <v>#NUM!</v>
      </c>
      <c r="FJ931" s="3">
        <f t="shared" si="2593"/>
        <v>0.10833333333333328</v>
      </c>
    </row>
    <row r="932" spans="1:166">
      <c r="A932" s="604">
        <f t="shared" si="2594"/>
        <v>931</v>
      </c>
      <c r="B932" s="605">
        <f t="shared" si="2595"/>
        <v>83</v>
      </c>
      <c r="C932" s="606">
        <v>40957</v>
      </c>
      <c r="D932" s="607">
        <v>2</v>
      </c>
      <c r="E932" s="608" t="s">
        <v>1101</v>
      </c>
      <c r="F932" s="605">
        <v>1</v>
      </c>
      <c r="G932" s="609" t="s">
        <v>403</v>
      </c>
      <c r="H932" s="609" t="s">
        <v>394</v>
      </c>
      <c r="I932" s="609" t="s">
        <v>908</v>
      </c>
      <c r="J932" s="610">
        <v>0.82291666666666663</v>
      </c>
      <c r="K932" s="611">
        <v>3554.78</v>
      </c>
      <c r="L932" s="609" t="s">
        <v>1084</v>
      </c>
      <c r="M932" s="605">
        <v>59</v>
      </c>
      <c r="N932" s="605">
        <v>0</v>
      </c>
      <c r="O932" s="609"/>
      <c r="P932" s="610">
        <v>0.82291666666666663</v>
      </c>
      <c r="Q932" s="610">
        <v>0.82291666666666663</v>
      </c>
      <c r="R932" s="12">
        <f t="shared" si="2643"/>
        <v>0</v>
      </c>
      <c r="S932" s="13">
        <f t="shared" si="2644"/>
        <v>0</v>
      </c>
      <c r="T932" s="13">
        <f t="shared" si="2645"/>
        <v>0</v>
      </c>
      <c r="U932" s="610">
        <v>0.85416666666666663</v>
      </c>
      <c r="V932" s="12">
        <f t="shared" si="2295"/>
        <v>3.125E-2</v>
      </c>
      <c r="W932" s="13">
        <f t="shared" si="2296"/>
        <v>0</v>
      </c>
      <c r="X932" s="225">
        <f t="shared" si="2297"/>
        <v>45</v>
      </c>
      <c r="Y932" s="610">
        <v>0.875</v>
      </c>
      <c r="Z932" s="12">
        <f t="shared" si="2072"/>
        <v>2.083333333333337E-2</v>
      </c>
      <c r="AA932" s="13">
        <f t="shared" si="2464"/>
        <v>0</v>
      </c>
      <c r="AB932" s="13">
        <f t="shared" si="2465"/>
        <v>30</v>
      </c>
      <c r="AC932" s="610">
        <v>1.0138888888888888</v>
      </c>
      <c r="AD932" s="12">
        <f t="shared" si="2646"/>
        <v>0.13888888888888884</v>
      </c>
      <c r="AE932" s="13">
        <f t="shared" si="2647"/>
        <v>3</v>
      </c>
      <c r="AF932" s="13">
        <f t="shared" si="2648"/>
        <v>20</v>
      </c>
      <c r="AG932" s="610">
        <v>1.0173611111111112</v>
      </c>
      <c r="AH932" s="610">
        <v>1.0347222222222221</v>
      </c>
      <c r="AI932" s="12">
        <f t="shared" si="2683"/>
        <v>1.7361111111110938E-2</v>
      </c>
      <c r="AJ932" s="225">
        <f t="shared" si="2684"/>
        <v>0</v>
      </c>
      <c r="AK932" s="225">
        <f t="shared" si="2685"/>
        <v>25</v>
      </c>
      <c r="AL932" s="610">
        <v>1.0173611111111112</v>
      </c>
      <c r="AM932" s="610">
        <v>1.0347222222222221</v>
      </c>
      <c r="AN932" s="12">
        <f t="shared" si="2649"/>
        <v>1.7361111111110938E-2</v>
      </c>
      <c r="AO932" s="13">
        <f t="shared" si="2650"/>
        <v>0</v>
      </c>
      <c r="AP932" s="13">
        <f t="shared" si="2651"/>
        <v>25</v>
      </c>
      <c r="AQ932" s="610">
        <v>1.1833333333333333</v>
      </c>
      <c r="AR932" s="12">
        <f t="shared" si="2674"/>
        <v>0.14861111111111125</v>
      </c>
      <c r="AS932" s="225">
        <f t="shared" si="2675"/>
        <v>3</v>
      </c>
      <c r="AT932" s="13">
        <f t="shared" si="2676"/>
        <v>34</v>
      </c>
      <c r="AU932" s="610">
        <v>1.1840277777777779</v>
      </c>
      <c r="AV932" s="226">
        <f t="shared" si="2573"/>
        <v>6.94444444444553E-4</v>
      </c>
      <c r="AW932" s="13">
        <f t="shared" si="2574"/>
        <v>0</v>
      </c>
      <c r="AX932" s="13">
        <f t="shared" si="2575"/>
        <v>1</v>
      </c>
      <c r="AY932" s="610">
        <v>1.2465277777777779</v>
      </c>
      <c r="AZ932" s="12">
        <f t="shared" si="2677"/>
        <v>6.25E-2</v>
      </c>
      <c r="BA932" s="225">
        <f t="shared" si="2678"/>
        <v>1</v>
      </c>
      <c r="BB932" s="225">
        <f t="shared" si="2679"/>
        <v>30</v>
      </c>
      <c r="BC932" s="610">
        <v>1.2465277777777779</v>
      </c>
      <c r="BD932" s="610">
        <v>1.2465277777777779</v>
      </c>
      <c r="BE932" s="12">
        <f t="shared" si="2652"/>
        <v>0</v>
      </c>
      <c r="BF932" s="13">
        <f t="shared" si="2653"/>
        <v>0</v>
      </c>
      <c r="BG932" s="13">
        <f t="shared" si="2654"/>
        <v>0</v>
      </c>
      <c r="BH932" s="610">
        <v>1.2465277777777779</v>
      </c>
      <c r="BI932" s="610">
        <v>1.2465277777777779</v>
      </c>
      <c r="BJ932" s="610"/>
      <c r="BK932" s="69">
        <f t="shared" si="2655"/>
        <v>0</v>
      </c>
      <c r="BL932" s="13">
        <f t="shared" si="2656"/>
        <v>0</v>
      </c>
      <c r="BM932" s="13">
        <f t="shared" si="2657"/>
        <v>0</v>
      </c>
      <c r="BN932" s="610">
        <v>1.2534722222222221</v>
      </c>
      <c r="BO932" s="12">
        <f t="shared" si="2425"/>
        <v>6.9444444444441977E-3</v>
      </c>
      <c r="BP932" s="225">
        <f t="shared" si="2426"/>
        <v>0</v>
      </c>
      <c r="BQ932" s="225">
        <f t="shared" si="2427"/>
        <v>10</v>
      </c>
      <c r="BR932" s="610">
        <v>1.2569444444444444</v>
      </c>
      <c r="BS932" s="12">
        <f t="shared" si="2168"/>
        <v>3.4722222222223209E-3</v>
      </c>
      <c r="BT932" s="225">
        <f t="shared" si="2169"/>
        <v>0</v>
      </c>
      <c r="BU932" s="225">
        <f t="shared" si="2170"/>
        <v>5</v>
      </c>
      <c r="BV932" s="610">
        <v>1.2569444444444444</v>
      </c>
      <c r="BW932" s="610">
        <v>1.2604166666666667</v>
      </c>
      <c r="BX932" s="12">
        <f t="shared" si="2501"/>
        <v>3.4722222222223209E-3</v>
      </c>
      <c r="BY932" s="13">
        <f t="shared" si="2502"/>
        <v>0</v>
      </c>
      <c r="BZ932" s="13">
        <f t="shared" si="2503"/>
        <v>5</v>
      </c>
      <c r="CA932" s="226">
        <f t="shared" si="2494"/>
        <v>0.43750000000000011</v>
      </c>
      <c r="CB932" s="13">
        <f>HOUR(CA932)</f>
        <v>10</v>
      </c>
      <c r="CC932" s="13">
        <f>MINUTE(CA932)</f>
        <v>30</v>
      </c>
      <c r="CD932" s="12">
        <f t="shared" si="2347"/>
        <v>0.29791666666666661</v>
      </c>
      <c r="CE932" s="13">
        <f t="shared" si="2348"/>
        <v>7</v>
      </c>
      <c r="CF932" s="13">
        <f t="shared" si="2349"/>
        <v>9</v>
      </c>
      <c r="CG932" s="12">
        <f t="shared" si="2680"/>
        <v>1.7361111111110938E-2</v>
      </c>
      <c r="CH932" s="13">
        <f t="shared" si="2681"/>
        <v>0</v>
      </c>
      <c r="CI932" s="13">
        <f t="shared" si="2682"/>
        <v>25</v>
      </c>
      <c r="CJ932" s="12">
        <f t="shared" si="2658"/>
        <v>6.25E-2</v>
      </c>
      <c r="CK932" s="13">
        <f t="shared" si="2659"/>
        <v>1</v>
      </c>
      <c r="CL932" s="13">
        <f t="shared" si="2660"/>
        <v>30</v>
      </c>
      <c r="CM932" s="62"/>
      <c r="CN932" s="62"/>
      <c r="CO932" s="62"/>
      <c r="CP932" s="12">
        <f t="shared" si="2661"/>
        <v>4.0277777777777773E-2</v>
      </c>
      <c r="CQ932" s="13">
        <f t="shared" si="2662"/>
        <v>0</v>
      </c>
      <c r="CR932" s="13">
        <f t="shared" si="2663"/>
        <v>58</v>
      </c>
      <c r="CS932" s="610">
        <v>0</v>
      </c>
      <c r="CT932" s="13">
        <f t="shared" si="2664"/>
        <v>0</v>
      </c>
      <c r="CU932" s="13">
        <f t="shared" si="2665"/>
        <v>0</v>
      </c>
      <c r="CV932" s="610">
        <v>0</v>
      </c>
      <c r="CW932" s="13">
        <f t="shared" si="2686"/>
        <v>0</v>
      </c>
      <c r="CX932" s="13">
        <f t="shared" si="2687"/>
        <v>0</v>
      </c>
      <c r="CY932" s="610">
        <v>0</v>
      </c>
      <c r="CZ932" s="13">
        <f t="shared" si="2688"/>
        <v>0</v>
      </c>
      <c r="DA932" s="13">
        <f t="shared" si="2689"/>
        <v>0</v>
      </c>
      <c r="DB932" s="610">
        <v>0</v>
      </c>
      <c r="DC932" s="13">
        <f t="shared" si="2668"/>
        <v>0</v>
      </c>
      <c r="DD932" s="13">
        <f t="shared" si="2669"/>
        <v>0</v>
      </c>
      <c r="DE932" s="610">
        <v>0</v>
      </c>
      <c r="DF932" s="13">
        <f t="shared" si="2670"/>
        <v>0</v>
      </c>
      <c r="DG932" s="13">
        <f t="shared" si="2671"/>
        <v>0</v>
      </c>
      <c r="DH932" s="610">
        <v>2.2222222222222223E-2</v>
      </c>
      <c r="DI932" s="13">
        <f t="shared" si="2639"/>
        <v>0</v>
      </c>
      <c r="DJ932" s="13">
        <f t="shared" si="2640"/>
        <v>32</v>
      </c>
      <c r="DK932" s="610">
        <v>0</v>
      </c>
      <c r="DL932" s="35">
        <f t="shared" si="2672"/>
        <v>0</v>
      </c>
      <c r="DM932" s="35">
        <f t="shared" si="2673"/>
        <v>0</v>
      </c>
      <c r="DN932" s="66">
        <f t="shared" si="2466"/>
        <v>3301732.1659999997</v>
      </c>
      <c r="DO932" s="74">
        <f t="shared" si="2467"/>
        <v>52966</v>
      </c>
      <c r="DP932" s="66">
        <f t="shared" si="2508"/>
        <v>60.250508474576272</v>
      </c>
      <c r="DQ932" s="63">
        <f t="shared" si="2509"/>
        <v>62.33682298078012</v>
      </c>
      <c r="DR932" s="66" t="e">
        <f t="shared" si="2357"/>
        <v>#NUM!</v>
      </c>
      <c r="DS932" s="96" t="e">
        <f t="shared" si="2358"/>
        <v>#NUM!</v>
      </c>
      <c r="DT932" s="66" t="e">
        <f t="shared" si="2359"/>
        <v>#NUM!</v>
      </c>
      <c r="DU932" s="66" t="e">
        <f t="shared" si="2360"/>
        <v>#NUM!</v>
      </c>
      <c r="FJ932" s="3">
        <f t="shared" si="2593"/>
        <v>0.35763888888888917</v>
      </c>
    </row>
    <row r="933" spans="1:166">
      <c r="A933" s="604">
        <f t="shared" si="2594"/>
        <v>932</v>
      </c>
      <c r="B933" s="605">
        <f t="shared" si="2595"/>
        <v>84</v>
      </c>
      <c r="C933" s="606">
        <v>40958</v>
      </c>
      <c r="D933" s="607">
        <v>2</v>
      </c>
      <c r="E933" s="608" t="s">
        <v>1012</v>
      </c>
      <c r="F933" s="605">
        <v>29</v>
      </c>
      <c r="G933" s="609" t="s">
        <v>38</v>
      </c>
      <c r="H933" s="609" t="s">
        <v>305</v>
      </c>
      <c r="I933" s="609" t="s">
        <v>1061</v>
      </c>
      <c r="J933" s="610">
        <v>0.89236111111111116</v>
      </c>
      <c r="K933" s="611">
        <v>3707.5</v>
      </c>
      <c r="L933" s="609" t="s">
        <v>1094</v>
      </c>
      <c r="M933" s="605">
        <v>59</v>
      </c>
      <c r="N933" s="605">
        <v>0</v>
      </c>
      <c r="O933" s="609"/>
      <c r="P933" s="610">
        <v>0.89236111111111116</v>
      </c>
      <c r="Q933" s="610">
        <v>0.89236111111111116</v>
      </c>
      <c r="R933" s="12">
        <f t="shared" ref="R933:R945" si="2690">Q933-P933</f>
        <v>0</v>
      </c>
      <c r="S933" s="13">
        <f t="shared" ref="S933:S939" si="2691">HOUR(R933)</f>
        <v>0</v>
      </c>
      <c r="T933" s="13">
        <f t="shared" ref="T933:T939" si="2692">MINUTE(R933)</f>
        <v>0</v>
      </c>
      <c r="U933" s="610">
        <v>1.0555555555555556</v>
      </c>
      <c r="V933" s="12">
        <f t="shared" si="2295"/>
        <v>0.16319444444444442</v>
      </c>
      <c r="W933" s="13">
        <f t="shared" si="2296"/>
        <v>3</v>
      </c>
      <c r="X933" s="225">
        <f t="shared" si="2297"/>
        <v>55</v>
      </c>
      <c r="Y933" s="610">
        <v>1.0763888888888888</v>
      </c>
      <c r="Z933" s="12">
        <f t="shared" si="2072"/>
        <v>2.0833333333333259E-2</v>
      </c>
      <c r="AA933" s="13">
        <f t="shared" si="2464"/>
        <v>0</v>
      </c>
      <c r="AB933" s="13">
        <f t="shared" si="2465"/>
        <v>30</v>
      </c>
      <c r="AC933" s="610">
        <v>1.1041666666666667</v>
      </c>
      <c r="AD933" s="12">
        <f t="shared" ref="AD933:AD939" si="2693">AC933-Y933</f>
        <v>2.7777777777777901E-2</v>
      </c>
      <c r="AE933" s="13">
        <f t="shared" ref="AE933:AE939" si="2694">HOUR(AD933)</f>
        <v>0</v>
      </c>
      <c r="AF933" s="13">
        <f t="shared" ref="AF933:AF939" si="2695">MINUTE(AD933)</f>
        <v>40</v>
      </c>
      <c r="AG933" s="610">
        <v>1.1076388888888888</v>
      </c>
      <c r="AH933" s="610">
        <v>1.1284722222222221</v>
      </c>
      <c r="AI933" s="12">
        <f t="shared" si="2683"/>
        <v>2.0833333333333259E-2</v>
      </c>
      <c r="AJ933" s="225">
        <f t="shared" si="2684"/>
        <v>0</v>
      </c>
      <c r="AK933" s="225">
        <f t="shared" si="2685"/>
        <v>30</v>
      </c>
      <c r="AL933" s="610">
        <v>1.1076388888888888</v>
      </c>
      <c r="AM933" s="610">
        <v>1.1284722222222221</v>
      </c>
      <c r="AN933" s="12">
        <f t="shared" ref="AN933:AN939" si="2696">AM933-AL933</f>
        <v>2.0833333333333259E-2</v>
      </c>
      <c r="AO933" s="13">
        <f t="shared" ref="AO933:AO939" si="2697">HOUR(AN933)</f>
        <v>0</v>
      </c>
      <c r="AP933" s="13">
        <f t="shared" ref="AP933:AP939" si="2698">MINUTE(AN933)</f>
        <v>30</v>
      </c>
      <c r="AQ933" s="610">
        <v>1.320138888888889</v>
      </c>
      <c r="AR933" s="12">
        <f t="shared" si="2674"/>
        <v>0.19166666666666687</v>
      </c>
      <c r="AS933" s="225">
        <f t="shared" si="2675"/>
        <v>4</v>
      </c>
      <c r="AT933" s="13">
        <f t="shared" si="2676"/>
        <v>36</v>
      </c>
      <c r="AU933" s="610">
        <v>1.320138888888889</v>
      </c>
      <c r="AV933" s="226">
        <f t="shared" si="2573"/>
        <v>0</v>
      </c>
      <c r="AW933" s="13">
        <f t="shared" si="2574"/>
        <v>0</v>
      </c>
      <c r="AX933" s="13">
        <f t="shared" si="2575"/>
        <v>0</v>
      </c>
      <c r="AY933" s="610">
        <v>1.3909722222222223</v>
      </c>
      <c r="AZ933" s="12">
        <f t="shared" si="2677"/>
        <v>7.0833333333333304E-2</v>
      </c>
      <c r="BA933" s="225">
        <f t="shared" si="2678"/>
        <v>1</v>
      </c>
      <c r="BB933" s="225">
        <f t="shared" si="2679"/>
        <v>42</v>
      </c>
      <c r="BC933" s="610">
        <v>1.3909722222222223</v>
      </c>
      <c r="BD933" s="610">
        <v>1.3909722222222223</v>
      </c>
      <c r="BE933" s="12">
        <f t="shared" ref="BE933:BE939" si="2699">BD933-BC933</f>
        <v>0</v>
      </c>
      <c r="BF933" s="13">
        <f t="shared" ref="BF933:BF939" si="2700">HOUR(BE933)</f>
        <v>0</v>
      </c>
      <c r="BG933" s="13">
        <f t="shared" ref="BG933:BG939" si="2701">MINUTE(BE933)</f>
        <v>0</v>
      </c>
      <c r="BH933" s="610">
        <v>1.3909722222222223</v>
      </c>
      <c r="BI933" s="610">
        <v>1.3909722222222223</v>
      </c>
      <c r="BJ933" s="610"/>
      <c r="BK933" s="69">
        <f t="shared" ref="BK933:BK939" si="2702">BI933-BH933</f>
        <v>0</v>
      </c>
      <c r="BL933" s="13">
        <f t="shared" ref="BL933:BL939" si="2703">HOUR(BK933)</f>
        <v>0</v>
      </c>
      <c r="BM933" s="13">
        <f t="shared" ref="BM933:BM939" si="2704">MINUTE(BK933)</f>
        <v>0</v>
      </c>
      <c r="BN933" s="610">
        <v>1.3993055555555556</v>
      </c>
      <c r="BO933" s="12">
        <f t="shared" si="2425"/>
        <v>8.3333333333333037E-3</v>
      </c>
      <c r="BP933" s="225">
        <f t="shared" si="2426"/>
        <v>0</v>
      </c>
      <c r="BQ933" s="225">
        <f t="shared" si="2427"/>
        <v>12</v>
      </c>
      <c r="BR933" s="610">
        <v>1.4027777777777777</v>
      </c>
      <c r="BS933" s="12">
        <f t="shared" si="2168"/>
        <v>3.4722222222220989E-3</v>
      </c>
      <c r="BT933" s="225">
        <f t="shared" si="2169"/>
        <v>0</v>
      </c>
      <c r="BU933" s="225">
        <f t="shared" si="2170"/>
        <v>5</v>
      </c>
      <c r="BV933" s="610">
        <v>1.4027777777777777</v>
      </c>
      <c r="BW933" s="610">
        <v>1.4097222222222223</v>
      </c>
      <c r="BX933" s="12">
        <f t="shared" si="2501"/>
        <v>6.9444444444446418E-3</v>
      </c>
      <c r="BY933" s="13">
        <f t="shared" si="2502"/>
        <v>0</v>
      </c>
      <c r="BZ933" s="13">
        <f t="shared" si="2503"/>
        <v>10</v>
      </c>
      <c r="CA933" s="226">
        <f t="shared" si="2494"/>
        <v>0.51736111111111116</v>
      </c>
      <c r="CB933" s="13">
        <f t="shared" ref="CB933:CB938" si="2705">HOUR(CA933)</f>
        <v>12</v>
      </c>
      <c r="CC933" s="13">
        <f t="shared" ref="CC933:CC938" si="2706">MINUTE(CA933)</f>
        <v>25</v>
      </c>
      <c r="CD933" s="12">
        <f t="shared" si="2347"/>
        <v>0.23125000000000018</v>
      </c>
      <c r="CE933" s="13">
        <f t="shared" si="2348"/>
        <v>5</v>
      </c>
      <c r="CF933" s="13">
        <f t="shared" si="2349"/>
        <v>33</v>
      </c>
      <c r="CG933" s="12">
        <f t="shared" si="2680"/>
        <v>2.0833333333333259E-2</v>
      </c>
      <c r="CH933" s="13">
        <f t="shared" si="2681"/>
        <v>0</v>
      </c>
      <c r="CI933" s="13">
        <f t="shared" si="2682"/>
        <v>30</v>
      </c>
      <c r="CJ933" s="12">
        <f t="shared" ref="CJ933:CJ939" si="2707">AZ933</f>
        <v>7.0833333333333304E-2</v>
      </c>
      <c r="CK933" s="13">
        <f t="shared" ref="CK933:CK939" si="2708">HOUR(CJ933)</f>
        <v>1</v>
      </c>
      <c r="CL933" s="13">
        <f t="shared" ref="CL933:CL939" si="2709">MINUTE(CJ933)</f>
        <v>42</v>
      </c>
      <c r="CM933" s="62"/>
      <c r="CN933" s="62"/>
      <c r="CO933" s="62"/>
      <c r="CP933" s="12">
        <f t="shared" ref="CP933:CP939" si="2710">AZ933-(CS933+CV933+CY933+DB933+DE933+DH933+DK933)</f>
        <v>7.0833333333333304E-2</v>
      </c>
      <c r="CQ933" s="13">
        <f t="shared" ref="CQ933:CQ939" si="2711">HOUR(CP933)</f>
        <v>1</v>
      </c>
      <c r="CR933" s="13">
        <f t="shared" ref="CR933:CR939" si="2712">MINUTE(CP933)</f>
        <v>42</v>
      </c>
      <c r="CS933" s="610">
        <v>0</v>
      </c>
      <c r="CT933" s="13">
        <f t="shared" ref="CT933:CT948" si="2713">HOUR(CS933)</f>
        <v>0</v>
      </c>
      <c r="CU933" s="13">
        <f t="shared" ref="CU933:CU948" si="2714">MINUTE(CS933)</f>
        <v>0</v>
      </c>
      <c r="CV933" s="610">
        <v>0</v>
      </c>
      <c r="CW933" s="13">
        <f t="shared" si="2686"/>
        <v>0</v>
      </c>
      <c r="CX933" s="13">
        <f t="shared" si="2687"/>
        <v>0</v>
      </c>
      <c r="CY933" s="610">
        <v>0</v>
      </c>
      <c r="CZ933" s="13">
        <f t="shared" si="2688"/>
        <v>0</v>
      </c>
      <c r="DA933" s="13">
        <f t="shared" si="2689"/>
        <v>0</v>
      </c>
      <c r="DB933" s="610"/>
      <c r="DC933" s="13">
        <f t="shared" ref="DC933:DC972" si="2715">HOUR(DB933)</f>
        <v>0</v>
      </c>
      <c r="DD933" s="13">
        <f t="shared" ref="DD933:DD972" si="2716">MINUTE(DB933)</f>
        <v>0</v>
      </c>
      <c r="DE933" s="610"/>
      <c r="DF933" s="13">
        <f t="shared" ref="DF933:DF967" si="2717">HOUR(DE933)</f>
        <v>0</v>
      </c>
      <c r="DG933" s="13">
        <f t="shared" ref="DG933:DG967" si="2718">MINUTE(DE933)</f>
        <v>0</v>
      </c>
      <c r="DH933" s="610"/>
      <c r="DI933" s="13">
        <f t="shared" ref="DI933:DI972" si="2719">HOUR(DH933)</f>
        <v>0</v>
      </c>
      <c r="DJ933" s="13">
        <f t="shared" ref="DJ933:DJ972" si="2720">MINUTE(DH933)</f>
        <v>0</v>
      </c>
      <c r="DK933" s="610"/>
      <c r="DL933" s="35">
        <f t="shared" ref="DL933:DL972" si="2721">HOUR(DK933)</f>
        <v>0</v>
      </c>
      <c r="DM933" s="35">
        <f t="shared" ref="DM933:DM972" si="2722">MINUTE(DK933)</f>
        <v>0</v>
      </c>
      <c r="DN933" s="66">
        <f t="shared" si="2466"/>
        <v>3305439.6659999997</v>
      </c>
      <c r="DO933" s="74">
        <f t="shared" si="2467"/>
        <v>53025</v>
      </c>
      <c r="DP933" s="66">
        <f t="shared" si="2508"/>
        <v>62.83898305084746</v>
      </c>
      <c r="DQ933" s="63">
        <f t="shared" si="2509"/>
        <v>62.337381725601126</v>
      </c>
      <c r="DR933" s="66" t="e">
        <f t="shared" ref="DR933:DR972" si="2723">DR932+CE933</f>
        <v>#NUM!</v>
      </c>
      <c r="DS933" s="96" t="e">
        <f t="shared" ref="DS933:DS972" si="2724">DS932+CF933</f>
        <v>#NUM!</v>
      </c>
      <c r="DT933" s="66" t="e">
        <f t="shared" ref="DT933:DT972" si="2725">DS933/60</f>
        <v>#NUM!</v>
      </c>
      <c r="DU933" s="66" t="e">
        <f t="shared" ref="DU933:DU972" si="2726">DR933+DT933</f>
        <v>#NUM!</v>
      </c>
      <c r="FJ933" s="3">
        <f t="shared" si="2593"/>
        <v>0.4256944444444446</v>
      </c>
    </row>
    <row r="934" spans="1:166">
      <c r="A934" s="604">
        <f t="shared" si="2594"/>
        <v>933</v>
      </c>
      <c r="B934" s="605">
        <f t="shared" si="2595"/>
        <v>85</v>
      </c>
      <c r="C934" s="606">
        <v>40958</v>
      </c>
      <c r="D934" s="607">
        <v>2</v>
      </c>
      <c r="E934" s="608" t="s">
        <v>1049</v>
      </c>
      <c r="F934" s="605">
        <v>2</v>
      </c>
      <c r="G934" s="609" t="s">
        <v>393</v>
      </c>
      <c r="H934" s="609" t="s">
        <v>394</v>
      </c>
      <c r="I934" s="609" t="s">
        <v>1078</v>
      </c>
      <c r="J934" s="610">
        <v>0.13541666666666666</v>
      </c>
      <c r="K934" s="611">
        <v>2954</v>
      </c>
      <c r="L934" s="609" t="s">
        <v>1109</v>
      </c>
      <c r="M934" s="605">
        <v>58</v>
      </c>
      <c r="N934" s="605">
        <v>1</v>
      </c>
      <c r="O934" s="609"/>
      <c r="P934" s="610">
        <v>0.13541666666666666</v>
      </c>
      <c r="Q934" s="610">
        <v>0.13541666666666666</v>
      </c>
      <c r="R934" s="12">
        <f t="shared" si="2690"/>
        <v>0</v>
      </c>
      <c r="S934" s="13">
        <f t="shared" si="2691"/>
        <v>0</v>
      </c>
      <c r="T934" s="13">
        <f t="shared" si="2692"/>
        <v>0</v>
      </c>
      <c r="U934" s="610">
        <v>0.20833333333333334</v>
      </c>
      <c r="V934" s="12">
        <f t="shared" si="2295"/>
        <v>7.2916666666666685E-2</v>
      </c>
      <c r="W934" s="13">
        <f t="shared" si="2296"/>
        <v>1</v>
      </c>
      <c r="X934" s="225">
        <f t="shared" si="2297"/>
        <v>45</v>
      </c>
      <c r="Y934" s="610">
        <v>0.22916666666666666</v>
      </c>
      <c r="Z934" s="12">
        <f t="shared" si="2072"/>
        <v>2.0833333333333315E-2</v>
      </c>
      <c r="AA934" s="13">
        <f t="shared" si="2464"/>
        <v>0</v>
      </c>
      <c r="AB934" s="13">
        <f t="shared" si="2465"/>
        <v>30</v>
      </c>
      <c r="AC934" s="610">
        <v>0.26041666666666669</v>
      </c>
      <c r="AD934" s="12">
        <f t="shared" si="2693"/>
        <v>3.1250000000000028E-2</v>
      </c>
      <c r="AE934" s="13">
        <f t="shared" si="2694"/>
        <v>0</v>
      </c>
      <c r="AF934" s="13">
        <f t="shared" si="2695"/>
        <v>45</v>
      </c>
      <c r="AG934" s="610">
        <v>0.27083333333333331</v>
      </c>
      <c r="AH934" s="610">
        <v>0.34375</v>
      </c>
      <c r="AI934" s="12">
        <f t="shared" si="2683"/>
        <v>7.2916666666666685E-2</v>
      </c>
      <c r="AJ934" s="225">
        <f t="shared" si="2684"/>
        <v>1</v>
      </c>
      <c r="AK934" s="225">
        <f t="shared" si="2685"/>
        <v>45</v>
      </c>
      <c r="AL934" s="610">
        <v>0.27083333333333331</v>
      </c>
      <c r="AM934" s="610">
        <v>0.34375</v>
      </c>
      <c r="AN934" s="12">
        <f t="shared" si="2696"/>
        <v>7.2916666666666685E-2</v>
      </c>
      <c r="AO934" s="13">
        <f t="shared" si="2697"/>
        <v>1</v>
      </c>
      <c r="AP934" s="13">
        <f t="shared" si="2698"/>
        <v>45</v>
      </c>
      <c r="AQ934" s="610">
        <v>0.26041666666666669</v>
      </c>
      <c r="AR934" s="12">
        <f t="shared" si="2674"/>
        <v>-8.3333333333333315E-2</v>
      </c>
      <c r="AS934" s="225" t="e">
        <f t="shared" si="2675"/>
        <v>#NUM!</v>
      </c>
      <c r="AT934" s="13" t="e">
        <f t="shared" si="2676"/>
        <v>#NUM!</v>
      </c>
      <c r="AU934" s="610">
        <v>0.29166666666666669</v>
      </c>
      <c r="AV934" s="226">
        <f t="shared" si="2573"/>
        <v>3.125E-2</v>
      </c>
      <c r="AW934" s="13">
        <f t="shared" si="2574"/>
        <v>0</v>
      </c>
      <c r="AX934" s="13">
        <f t="shared" si="2575"/>
        <v>45</v>
      </c>
      <c r="AY934" s="610">
        <v>0.55208333333333337</v>
      </c>
      <c r="AZ934" s="12">
        <f t="shared" si="2677"/>
        <v>0.26041666666666669</v>
      </c>
      <c r="BA934" s="225">
        <f t="shared" si="2678"/>
        <v>6</v>
      </c>
      <c r="BB934" s="225">
        <f t="shared" si="2679"/>
        <v>15</v>
      </c>
      <c r="BC934" s="610">
        <v>1.5520833333333333</v>
      </c>
      <c r="BD934" s="610">
        <v>1.5520833333333333</v>
      </c>
      <c r="BE934" s="12">
        <f t="shared" si="2699"/>
        <v>0</v>
      </c>
      <c r="BF934" s="13">
        <f t="shared" si="2700"/>
        <v>0</v>
      </c>
      <c r="BG934" s="13">
        <f t="shared" si="2701"/>
        <v>0</v>
      </c>
      <c r="BH934" s="610">
        <v>1.5520833333333333</v>
      </c>
      <c r="BI934" s="610">
        <v>1.5520833333333333</v>
      </c>
      <c r="BJ934" s="610"/>
      <c r="BK934" s="69">
        <f t="shared" si="2702"/>
        <v>0</v>
      </c>
      <c r="BL934" s="13">
        <f t="shared" si="2703"/>
        <v>0</v>
      </c>
      <c r="BM934" s="13">
        <f t="shared" si="2704"/>
        <v>0</v>
      </c>
      <c r="BN934" s="610">
        <v>1.5590277777777777</v>
      </c>
      <c r="BO934" s="12">
        <f t="shared" si="2425"/>
        <v>6.9444444444444198E-3</v>
      </c>
      <c r="BP934" s="225">
        <f t="shared" si="2426"/>
        <v>0</v>
      </c>
      <c r="BQ934" s="225">
        <f t="shared" si="2427"/>
        <v>10</v>
      </c>
      <c r="BR934" s="610">
        <v>1.5625</v>
      </c>
      <c r="BS934" s="12">
        <f t="shared" si="2168"/>
        <v>3.4722222222223209E-3</v>
      </c>
      <c r="BT934" s="225">
        <f t="shared" si="2169"/>
        <v>0</v>
      </c>
      <c r="BU934" s="225">
        <f t="shared" si="2170"/>
        <v>5</v>
      </c>
      <c r="BV934" s="610">
        <v>0.5625</v>
      </c>
      <c r="BW934" s="610">
        <v>0.56597222222222221</v>
      </c>
      <c r="BX934" s="12">
        <f t="shared" si="2501"/>
        <v>3.4722222222222099E-3</v>
      </c>
      <c r="BY934" s="13">
        <f t="shared" si="2502"/>
        <v>0</v>
      </c>
      <c r="BZ934" s="13">
        <f t="shared" si="2503"/>
        <v>5</v>
      </c>
      <c r="CA934" s="226">
        <f t="shared" si="2494"/>
        <v>0.43055555555555558</v>
      </c>
      <c r="CB934" s="13">
        <f>HOUR(CA934)</f>
        <v>10</v>
      </c>
      <c r="CC934" s="13">
        <f>MINUTE(CA934)</f>
        <v>20</v>
      </c>
      <c r="CD934" s="12">
        <f t="shared" si="2347"/>
        <v>-4.1666666666666546E-2</v>
      </c>
      <c r="CE934" s="13" t="e">
        <f t="shared" si="2348"/>
        <v>#NUM!</v>
      </c>
      <c r="CF934" s="13" t="e">
        <f t="shared" si="2349"/>
        <v>#NUM!</v>
      </c>
      <c r="CG934" s="12">
        <f t="shared" si="2680"/>
        <v>7.2916666666666685E-2</v>
      </c>
      <c r="CH934" s="13">
        <f t="shared" si="2681"/>
        <v>1</v>
      </c>
      <c r="CI934" s="13">
        <f t="shared" si="2682"/>
        <v>45</v>
      </c>
      <c r="CJ934" s="12">
        <f t="shared" si="2707"/>
        <v>0.26041666666666669</v>
      </c>
      <c r="CK934" s="13">
        <f t="shared" si="2708"/>
        <v>6</v>
      </c>
      <c r="CL934" s="13">
        <f t="shared" si="2709"/>
        <v>15</v>
      </c>
      <c r="CM934" s="62"/>
      <c r="CN934" s="62"/>
      <c r="CO934" s="62"/>
      <c r="CP934" s="12">
        <f t="shared" si="2710"/>
        <v>0.26041666666666669</v>
      </c>
      <c r="CQ934" s="13">
        <f t="shared" si="2711"/>
        <v>6</v>
      </c>
      <c r="CR934" s="13">
        <f t="shared" si="2712"/>
        <v>15</v>
      </c>
      <c r="CS934" s="610">
        <v>0</v>
      </c>
      <c r="CT934" s="13">
        <f t="shared" si="2713"/>
        <v>0</v>
      </c>
      <c r="CU934" s="13">
        <f t="shared" si="2714"/>
        <v>0</v>
      </c>
      <c r="CV934" s="610">
        <v>0</v>
      </c>
      <c r="CW934" s="13">
        <f t="shared" si="2686"/>
        <v>0</v>
      </c>
      <c r="CX934" s="13">
        <f t="shared" si="2687"/>
        <v>0</v>
      </c>
      <c r="CY934" s="610">
        <v>0</v>
      </c>
      <c r="CZ934" s="13">
        <f t="shared" si="2688"/>
        <v>0</v>
      </c>
      <c r="DA934" s="13">
        <f t="shared" si="2689"/>
        <v>0</v>
      </c>
      <c r="DB934" s="610"/>
      <c r="DC934" s="13">
        <f t="shared" si="2715"/>
        <v>0</v>
      </c>
      <c r="DD934" s="13">
        <f t="shared" si="2716"/>
        <v>0</v>
      </c>
      <c r="DE934" s="610"/>
      <c r="DF934" s="13">
        <f t="shared" si="2717"/>
        <v>0</v>
      </c>
      <c r="DG934" s="13">
        <f t="shared" si="2718"/>
        <v>0</v>
      </c>
      <c r="DH934" s="610"/>
      <c r="DI934" s="13">
        <f t="shared" si="2719"/>
        <v>0</v>
      </c>
      <c r="DJ934" s="13">
        <f t="shared" si="2720"/>
        <v>0</v>
      </c>
      <c r="DK934" s="610"/>
      <c r="DL934" s="35">
        <f t="shared" si="2721"/>
        <v>0</v>
      </c>
      <c r="DM934" s="35">
        <f t="shared" si="2722"/>
        <v>0</v>
      </c>
      <c r="DN934" s="66">
        <f>DN933+K934</f>
        <v>3308393.6659999997</v>
      </c>
      <c r="DO934" s="74">
        <f>DO933+M934</f>
        <v>53083</v>
      </c>
      <c r="DP934" s="66">
        <f xml:space="preserve"> K934/M934</f>
        <v>50.931034482758619</v>
      </c>
      <c r="DQ934" s="63">
        <f t="shared" si="2509"/>
        <v>62.324918825235947</v>
      </c>
      <c r="DR934" s="66" t="e">
        <f t="shared" si="2723"/>
        <v>#NUM!</v>
      </c>
      <c r="DS934" s="96" t="e">
        <f t="shared" si="2724"/>
        <v>#NUM!</v>
      </c>
      <c r="DT934" s="66" t="e">
        <f t="shared" si="2725"/>
        <v>#NUM!</v>
      </c>
      <c r="DU934" s="66" t="e">
        <f t="shared" si="2726"/>
        <v>#NUM!</v>
      </c>
      <c r="FJ934" s="3">
        <f t="shared" si="2593"/>
        <v>9.722222222222221E-2</v>
      </c>
    </row>
    <row r="935" spans="1:166">
      <c r="A935" s="604">
        <f xml:space="preserve"> A933 + 1</f>
        <v>933</v>
      </c>
      <c r="B935" s="605">
        <f t="shared" ref="B935:B954" si="2727" xml:space="preserve"> B934 + 1</f>
        <v>86</v>
      </c>
      <c r="C935" s="606">
        <v>40958</v>
      </c>
      <c r="D935" s="607">
        <v>2</v>
      </c>
      <c r="E935" s="608" t="s">
        <v>1012</v>
      </c>
      <c r="F935" s="605">
        <v>30</v>
      </c>
      <c r="G935" s="609" t="s">
        <v>38</v>
      </c>
      <c r="H935" s="609" t="s">
        <v>406</v>
      </c>
      <c r="I935" s="609" t="s">
        <v>1061</v>
      </c>
      <c r="J935" s="610">
        <v>0.26041666666666669</v>
      </c>
      <c r="K935" s="611">
        <v>3592.54</v>
      </c>
      <c r="L935" s="609" t="s">
        <v>1084</v>
      </c>
      <c r="M935" s="605">
        <v>57</v>
      </c>
      <c r="N935" s="605">
        <v>2</v>
      </c>
      <c r="O935" s="609"/>
      <c r="P935" s="610">
        <v>0.26041666666666669</v>
      </c>
      <c r="Q935" s="610">
        <v>0.26041666666666669</v>
      </c>
      <c r="R935" s="12">
        <f t="shared" si="2690"/>
        <v>0</v>
      </c>
      <c r="S935" s="13">
        <f t="shared" si="2691"/>
        <v>0</v>
      </c>
      <c r="T935" s="13">
        <f t="shared" si="2692"/>
        <v>0</v>
      </c>
      <c r="U935" s="610">
        <v>0.27083333333333331</v>
      </c>
      <c r="V935" s="12">
        <f t="shared" si="2295"/>
        <v>1.041666666666663E-2</v>
      </c>
      <c r="W935" s="13">
        <f t="shared" si="2296"/>
        <v>0</v>
      </c>
      <c r="X935" s="225">
        <f t="shared" si="2297"/>
        <v>15</v>
      </c>
      <c r="Y935" s="610">
        <v>0.29166666666666669</v>
      </c>
      <c r="Z935" s="12">
        <f t="shared" si="2072"/>
        <v>2.083333333333337E-2</v>
      </c>
      <c r="AA935" s="13">
        <f t="shared" si="2464"/>
        <v>0</v>
      </c>
      <c r="AB935" s="13">
        <f t="shared" si="2465"/>
        <v>30</v>
      </c>
      <c r="AC935" s="610">
        <v>0.30902777777777779</v>
      </c>
      <c r="AD935" s="12">
        <f t="shared" si="2693"/>
        <v>1.7361111111111105E-2</v>
      </c>
      <c r="AE935" s="13">
        <f t="shared" si="2694"/>
        <v>0</v>
      </c>
      <c r="AF935" s="13">
        <f t="shared" si="2695"/>
        <v>25</v>
      </c>
      <c r="AG935" s="610">
        <v>0.3576388888888889</v>
      </c>
      <c r="AH935" s="610">
        <v>0.39930555555555558</v>
      </c>
      <c r="AI935" s="12">
        <f t="shared" si="2683"/>
        <v>4.1666666666666685E-2</v>
      </c>
      <c r="AJ935" s="225">
        <f t="shared" si="2684"/>
        <v>1</v>
      </c>
      <c r="AK935" s="225">
        <f t="shared" si="2685"/>
        <v>0</v>
      </c>
      <c r="AL935" s="610">
        <v>0.3576388888888889</v>
      </c>
      <c r="AM935" s="610">
        <v>0.39930555555555558</v>
      </c>
      <c r="AN935" s="12">
        <f t="shared" si="2696"/>
        <v>4.1666666666666685E-2</v>
      </c>
      <c r="AO935" s="13">
        <f t="shared" si="2697"/>
        <v>1</v>
      </c>
      <c r="AP935" s="13">
        <f t="shared" si="2698"/>
        <v>0</v>
      </c>
      <c r="AQ935" s="610">
        <v>0.43541666666666662</v>
      </c>
      <c r="AR935" s="12">
        <f t="shared" si="2674"/>
        <v>3.6111111111111038E-2</v>
      </c>
      <c r="AS935" s="225">
        <f t="shared" si="2675"/>
        <v>0</v>
      </c>
      <c r="AT935" s="13">
        <f t="shared" si="2676"/>
        <v>52</v>
      </c>
      <c r="AU935" s="610">
        <v>0.43611111111111112</v>
      </c>
      <c r="AV935" s="226">
        <f t="shared" si="2573"/>
        <v>6.9444444444449749E-4</v>
      </c>
      <c r="AW935" s="13">
        <f t="shared" si="2574"/>
        <v>0</v>
      </c>
      <c r="AX935" s="13">
        <f t="shared" si="2575"/>
        <v>1</v>
      </c>
      <c r="AY935" s="610">
        <v>0.51944444444444449</v>
      </c>
      <c r="AZ935" s="12">
        <f t="shared" si="2677"/>
        <v>8.333333333333337E-2</v>
      </c>
      <c r="BA935" s="225">
        <f t="shared" si="2678"/>
        <v>2</v>
      </c>
      <c r="BB935" s="225">
        <f t="shared" si="2679"/>
        <v>0</v>
      </c>
      <c r="BC935" s="610">
        <v>0.51944444444444449</v>
      </c>
      <c r="BD935" s="610">
        <v>0.51944444444444449</v>
      </c>
      <c r="BE935" s="12">
        <f t="shared" si="2699"/>
        <v>0</v>
      </c>
      <c r="BF935" s="13">
        <f t="shared" si="2700"/>
        <v>0</v>
      </c>
      <c r="BG935" s="13">
        <f t="shared" si="2701"/>
        <v>0</v>
      </c>
      <c r="BH935" s="610">
        <v>0.51944444444444449</v>
      </c>
      <c r="BI935" s="610">
        <v>0.51944444444444449</v>
      </c>
      <c r="BJ935" s="610"/>
      <c r="BK935" s="69">
        <f t="shared" si="2702"/>
        <v>0</v>
      </c>
      <c r="BL935" s="13">
        <f t="shared" si="2703"/>
        <v>0</v>
      </c>
      <c r="BM935" s="13">
        <f t="shared" si="2704"/>
        <v>0</v>
      </c>
      <c r="BN935" s="610">
        <v>0.52777777777777779</v>
      </c>
      <c r="BO935" s="12">
        <f t="shared" si="2425"/>
        <v>8.3333333333333037E-3</v>
      </c>
      <c r="BP935" s="225">
        <f t="shared" si="2426"/>
        <v>0</v>
      </c>
      <c r="BQ935" s="225">
        <f t="shared" si="2427"/>
        <v>12</v>
      </c>
      <c r="BR935" s="610">
        <v>0.53125</v>
      </c>
      <c r="BS935" s="12">
        <f t="shared" si="2168"/>
        <v>3.4722222222222099E-3</v>
      </c>
      <c r="BT935" s="225">
        <f t="shared" si="2169"/>
        <v>0</v>
      </c>
      <c r="BU935" s="225">
        <f t="shared" si="2170"/>
        <v>5</v>
      </c>
      <c r="BV935" s="610">
        <v>0.53125</v>
      </c>
      <c r="BW935" s="610">
        <v>0.53472222222222221</v>
      </c>
      <c r="BX935" s="12">
        <f t="shared" si="2501"/>
        <v>3.4722222222222099E-3</v>
      </c>
      <c r="BY935" s="13">
        <f t="shared" si="2502"/>
        <v>0</v>
      </c>
      <c r="BZ935" s="13">
        <f t="shared" si="2503"/>
        <v>5</v>
      </c>
      <c r="CA935" s="226">
        <f t="shared" si="2494"/>
        <v>0.27430555555555552</v>
      </c>
      <c r="CB935" s="13">
        <f t="shared" si="2705"/>
        <v>6</v>
      </c>
      <c r="CC935" s="13">
        <f t="shared" si="2706"/>
        <v>35</v>
      </c>
      <c r="CD935" s="12">
        <f t="shared" si="2347"/>
        <v>6.5277777777777657E-2</v>
      </c>
      <c r="CE935" s="13">
        <f t="shared" si="2348"/>
        <v>1</v>
      </c>
      <c r="CF935" s="13">
        <f t="shared" si="2349"/>
        <v>34</v>
      </c>
      <c r="CG935" s="12">
        <f t="shared" si="2680"/>
        <v>4.1666666666666685E-2</v>
      </c>
      <c r="CH935" s="13">
        <f t="shared" si="2681"/>
        <v>1</v>
      </c>
      <c r="CI935" s="13">
        <f t="shared" si="2682"/>
        <v>0</v>
      </c>
      <c r="CJ935" s="12">
        <f t="shared" si="2707"/>
        <v>8.333333333333337E-2</v>
      </c>
      <c r="CK935" s="13">
        <f t="shared" si="2708"/>
        <v>2</v>
      </c>
      <c r="CL935" s="13">
        <f t="shared" si="2709"/>
        <v>0</v>
      </c>
      <c r="CM935" s="62"/>
      <c r="CN935" s="62"/>
      <c r="CO935" s="62"/>
      <c r="CP935" s="12">
        <f t="shared" si="2710"/>
        <v>8.333333333333337E-2</v>
      </c>
      <c r="CQ935" s="13">
        <f t="shared" si="2711"/>
        <v>2</v>
      </c>
      <c r="CR935" s="13">
        <f t="shared" si="2712"/>
        <v>0</v>
      </c>
      <c r="CS935" s="610">
        <v>0</v>
      </c>
      <c r="CT935" s="13">
        <f t="shared" si="2713"/>
        <v>0</v>
      </c>
      <c r="CU935" s="13">
        <f t="shared" si="2714"/>
        <v>0</v>
      </c>
      <c r="CV935" s="610">
        <v>0</v>
      </c>
      <c r="CW935" s="13">
        <f t="shared" si="2686"/>
        <v>0</v>
      </c>
      <c r="CX935" s="13">
        <f t="shared" si="2687"/>
        <v>0</v>
      </c>
      <c r="CY935" s="610">
        <v>0</v>
      </c>
      <c r="CZ935" s="13">
        <f t="shared" si="2688"/>
        <v>0</v>
      </c>
      <c r="DA935" s="13">
        <f t="shared" si="2689"/>
        <v>0</v>
      </c>
      <c r="DB935" s="610"/>
      <c r="DC935" s="13">
        <f t="shared" si="2715"/>
        <v>0</v>
      </c>
      <c r="DD935" s="13">
        <f t="shared" si="2716"/>
        <v>0</v>
      </c>
      <c r="DE935" s="610"/>
      <c r="DF935" s="13">
        <f t="shared" si="2717"/>
        <v>0</v>
      </c>
      <c r="DG935" s="13">
        <f t="shared" si="2718"/>
        <v>0</v>
      </c>
      <c r="DH935" s="610"/>
      <c r="DI935" s="13">
        <f t="shared" si="2719"/>
        <v>0</v>
      </c>
      <c r="DJ935" s="13">
        <f t="shared" si="2720"/>
        <v>0</v>
      </c>
      <c r="DK935" s="610"/>
      <c r="DL935" s="35">
        <f t="shared" si="2721"/>
        <v>0</v>
      </c>
      <c r="DM935" s="35">
        <f t="shared" si="2722"/>
        <v>0</v>
      </c>
      <c r="DN935" s="66">
        <f>DN933+K935</f>
        <v>3309032.2059999998</v>
      </c>
      <c r="DO935" s="74">
        <f>DO933+M935</f>
        <v>53082</v>
      </c>
      <c r="DP935" s="66">
        <f t="shared" si="2508"/>
        <v>63.02701754385965</v>
      </c>
      <c r="DQ935" s="63">
        <f t="shared" si="2509"/>
        <v>62.338122263667529</v>
      </c>
      <c r="DR935" s="66" t="e">
        <f t="shared" si="2723"/>
        <v>#NUM!</v>
      </c>
      <c r="DS935" s="96" t="e">
        <f t="shared" si="2724"/>
        <v>#NUM!</v>
      </c>
      <c r="DT935" s="66" t="e">
        <f t="shared" si="2725"/>
        <v>#NUM!</v>
      </c>
      <c r="DU935" s="66" t="e">
        <f t="shared" si="2726"/>
        <v>#NUM!</v>
      </c>
      <c r="FJ935" s="3">
        <f t="shared" si="2593"/>
        <v>0.14930555555555547</v>
      </c>
    </row>
    <row r="936" spans="1:166">
      <c r="A936" s="604">
        <f t="shared" ref="A936:A953" si="2728" xml:space="preserve"> A935 + 1</f>
        <v>934</v>
      </c>
      <c r="B936" s="605">
        <f t="shared" si="2727"/>
        <v>87</v>
      </c>
      <c r="C936" s="606">
        <v>40958</v>
      </c>
      <c r="D936" s="607">
        <v>2</v>
      </c>
      <c r="E936" s="608" t="s">
        <v>1043</v>
      </c>
      <c r="F936" s="605">
        <v>2</v>
      </c>
      <c r="G936" s="609" t="s">
        <v>811</v>
      </c>
      <c r="H936" s="609" t="s">
        <v>642</v>
      </c>
      <c r="I936" s="609" t="s">
        <v>953</v>
      </c>
      <c r="J936" s="610">
        <v>0.3125</v>
      </c>
      <c r="K936" s="611">
        <v>3750.54</v>
      </c>
      <c r="L936" s="609" t="s">
        <v>1094</v>
      </c>
      <c r="M936" s="605">
        <v>59</v>
      </c>
      <c r="N936" s="605">
        <v>0</v>
      </c>
      <c r="O936" s="609"/>
      <c r="P936" s="610">
        <v>0.3125</v>
      </c>
      <c r="Q936" s="610">
        <v>0.3125</v>
      </c>
      <c r="R936" s="12">
        <f t="shared" si="2690"/>
        <v>0</v>
      </c>
      <c r="S936" s="13">
        <f t="shared" si="2691"/>
        <v>0</v>
      </c>
      <c r="T936" s="13">
        <f t="shared" si="2692"/>
        <v>0</v>
      </c>
      <c r="U936" s="610">
        <v>0.44791666666666669</v>
      </c>
      <c r="V936" s="12">
        <f t="shared" si="2295"/>
        <v>0.13541666666666669</v>
      </c>
      <c r="W936" s="13">
        <f t="shared" si="2296"/>
        <v>3</v>
      </c>
      <c r="X936" s="225">
        <f t="shared" si="2297"/>
        <v>15</v>
      </c>
      <c r="Y936" s="610">
        <v>0.45833333333333331</v>
      </c>
      <c r="Z936" s="12">
        <f t="shared" si="2072"/>
        <v>1.041666666666663E-2</v>
      </c>
      <c r="AA936" s="13">
        <f t="shared" si="2464"/>
        <v>0</v>
      </c>
      <c r="AB936" s="13">
        <f t="shared" si="2465"/>
        <v>15</v>
      </c>
      <c r="AC936" s="610">
        <v>0.48958333333333331</v>
      </c>
      <c r="AD936" s="12">
        <f t="shared" si="2693"/>
        <v>3.125E-2</v>
      </c>
      <c r="AE936" s="13">
        <f t="shared" si="2694"/>
        <v>0</v>
      </c>
      <c r="AF936" s="13">
        <f t="shared" si="2695"/>
        <v>45</v>
      </c>
      <c r="AG936" s="610">
        <v>0.49305555555555558</v>
      </c>
      <c r="AH936" s="610">
        <v>0.55555555555555558</v>
      </c>
      <c r="AI936" s="12">
        <f t="shared" si="2683"/>
        <v>6.25E-2</v>
      </c>
      <c r="AJ936" s="225">
        <f t="shared" si="2684"/>
        <v>1</v>
      </c>
      <c r="AK936" s="225">
        <f t="shared" si="2685"/>
        <v>30</v>
      </c>
      <c r="AL936" s="610">
        <v>0.49305555555555558</v>
      </c>
      <c r="AM936" s="610">
        <v>0.55555555555555558</v>
      </c>
      <c r="AN936" s="12">
        <f t="shared" si="2696"/>
        <v>6.25E-2</v>
      </c>
      <c r="AO936" s="13">
        <f t="shared" si="2697"/>
        <v>1</v>
      </c>
      <c r="AP936" s="13">
        <f t="shared" si="2698"/>
        <v>30</v>
      </c>
      <c r="AQ936" s="610">
        <v>0.59027777777777779</v>
      </c>
      <c r="AR936" s="12">
        <f t="shared" si="2674"/>
        <v>3.472222222222221E-2</v>
      </c>
      <c r="AS936" s="225">
        <f t="shared" si="2675"/>
        <v>0</v>
      </c>
      <c r="AT936" s="13">
        <f t="shared" si="2676"/>
        <v>50</v>
      </c>
      <c r="AU936" s="610">
        <v>0.59166666666666667</v>
      </c>
      <c r="AV936" s="226">
        <f t="shared" si="2573"/>
        <v>1.388888888888884E-3</v>
      </c>
      <c r="AW936" s="13">
        <f t="shared" si="2574"/>
        <v>0</v>
      </c>
      <c r="AX936" s="13">
        <f t="shared" si="2575"/>
        <v>2</v>
      </c>
      <c r="AY936" s="610">
        <v>0.9604166666666667</v>
      </c>
      <c r="AZ936" s="12">
        <f t="shared" si="2677"/>
        <v>0.36875000000000002</v>
      </c>
      <c r="BA936" s="225">
        <f t="shared" si="2678"/>
        <v>8</v>
      </c>
      <c r="BB936" s="225">
        <f t="shared" si="2679"/>
        <v>51</v>
      </c>
      <c r="BC936" s="610">
        <v>0.9604166666666667</v>
      </c>
      <c r="BD936" s="610">
        <v>0.9604166666666667</v>
      </c>
      <c r="BE936" s="12">
        <f t="shared" si="2699"/>
        <v>0</v>
      </c>
      <c r="BF936" s="13">
        <f t="shared" si="2700"/>
        <v>0</v>
      </c>
      <c r="BG936" s="13">
        <f t="shared" si="2701"/>
        <v>0</v>
      </c>
      <c r="BH936" s="610">
        <v>0.9604166666666667</v>
      </c>
      <c r="BI936" s="610">
        <v>0.9604166666666667</v>
      </c>
      <c r="BJ936" s="610"/>
      <c r="BK936" s="69">
        <f t="shared" si="2702"/>
        <v>0</v>
      </c>
      <c r="BL936" s="13">
        <f t="shared" si="2703"/>
        <v>0</v>
      </c>
      <c r="BM936" s="13">
        <f t="shared" si="2704"/>
        <v>0</v>
      </c>
      <c r="BN936" s="610">
        <v>0.96875</v>
      </c>
      <c r="BO936" s="12">
        <f t="shared" si="2425"/>
        <v>8.3333333333333037E-3</v>
      </c>
      <c r="BP936" s="225">
        <f t="shared" si="2426"/>
        <v>0</v>
      </c>
      <c r="BQ936" s="225">
        <f t="shared" si="2427"/>
        <v>12</v>
      </c>
      <c r="BR936" s="610">
        <v>0.97222222222222221</v>
      </c>
      <c r="BS936" s="12">
        <f t="shared" si="2168"/>
        <v>3.4722222222222099E-3</v>
      </c>
      <c r="BT936" s="225">
        <f t="shared" si="2169"/>
        <v>0</v>
      </c>
      <c r="BU936" s="225">
        <f t="shared" si="2170"/>
        <v>5</v>
      </c>
      <c r="BV936" s="610">
        <v>0.97222222222222221</v>
      </c>
      <c r="BW936" s="610">
        <v>0.97916666666666663</v>
      </c>
      <c r="BX936" s="12">
        <f t="shared" si="2501"/>
        <v>6.9444444444444198E-3</v>
      </c>
      <c r="BY936" s="13">
        <f t="shared" si="2502"/>
        <v>0</v>
      </c>
      <c r="BZ936" s="13">
        <f t="shared" si="2503"/>
        <v>10</v>
      </c>
      <c r="CA936" s="226">
        <f t="shared" si="2494"/>
        <v>0.66666666666666663</v>
      </c>
      <c r="CB936" s="13">
        <f t="shared" si="2705"/>
        <v>16</v>
      </c>
      <c r="CC936" s="13">
        <f t="shared" si="2706"/>
        <v>0</v>
      </c>
      <c r="CD936" s="12">
        <f t="shared" si="2347"/>
        <v>7.7777777777777724E-2</v>
      </c>
      <c r="CE936" s="13">
        <f t="shared" si="2348"/>
        <v>1</v>
      </c>
      <c r="CF936" s="13">
        <f t="shared" si="2349"/>
        <v>52</v>
      </c>
      <c r="CG936" s="12">
        <f t="shared" si="2680"/>
        <v>6.25E-2</v>
      </c>
      <c r="CH936" s="13">
        <f t="shared" si="2681"/>
        <v>1</v>
      </c>
      <c r="CI936" s="13">
        <f t="shared" si="2682"/>
        <v>30</v>
      </c>
      <c r="CJ936" s="12">
        <f t="shared" si="2707"/>
        <v>0.36875000000000002</v>
      </c>
      <c r="CK936" s="13">
        <f t="shared" si="2708"/>
        <v>8</v>
      </c>
      <c r="CL936" s="13">
        <f t="shared" si="2709"/>
        <v>51</v>
      </c>
      <c r="CM936" s="62"/>
      <c r="CN936" s="62"/>
      <c r="CO936" s="62"/>
      <c r="CP936" s="12">
        <f t="shared" si="2710"/>
        <v>0.36875000000000002</v>
      </c>
      <c r="CQ936" s="13">
        <f t="shared" si="2711"/>
        <v>8</v>
      </c>
      <c r="CR936" s="13">
        <f t="shared" si="2712"/>
        <v>51</v>
      </c>
      <c r="CS936" s="610">
        <v>0</v>
      </c>
      <c r="CT936" s="13">
        <f t="shared" si="2713"/>
        <v>0</v>
      </c>
      <c r="CU936" s="13">
        <f t="shared" si="2714"/>
        <v>0</v>
      </c>
      <c r="CV936" s="610">
        <v>0</v>
      </c>
      <c r="CW936" s="13">
        <f t="shared" si="2686"/>
        <v>0</v>
      </c>
      <c r="CX936" s="13">
        <f t="shared" si="2687"/>
        <v>0</v>
      </c>
      <c r="CY936" s="610">
        <v>0</v>
      </c>
      <c r="CZ936" s="13">
        <f t="shared" si="2688"/>
        <v>0</v>
      </c>
      <c r="DA936" s="13">
        <f t="shared" si="2689"/>
        <v>0</v>
      </c>
      <c r="DB936" s="610"/>
      <c r="DC936" s="13">
        <f t="shared" si="2715"/>
        <v>0</v>
      </c>
      <c r="DD936" s="13">
        <f t="shared" si="2716"/>
        <v>0</v>
      </c>
      <c r="DE936" s="610"/>
      <c r="DF936" s="13">
        <f t="shared" si="2717"/>
        <v>0</v>
      </c>
      <c r="DG936" s="13">
        <f t="shared" si="2718"/>
        <v>0</v>
      </c>
      <c r="DH936" s="610"/>
      <c r="DI936" s="13">
        <f t="shared" si="2719"/>
        <v>0</v>
      </c>
      <c r="DJ936" s="13">
        <f t="shared" si="2720"/>
        <v>0</v>
      </c>
      <c r="DK936" s="610"/>
      <c r="DL936" s="35">
        <f t="shared" si="2721"/>
        <v>0</v>
      </c>
      <c r="DM936" s="35">
        <f t="shared" si="2722"/>
        <v>0</v>
      </c>
      <c r="DN936" s="66">
        <f t="shared" si="2466"/>
        <v>3312782.7459999998</v>
      </c>
      <c r="DO936" s="74">
        <f t="shared" si="2467"/>
        <v>53141</v>
      </c>
      <c r="DP936" s="66">
        <f t="shared" si="2508"/>
        <v>63.568474576271186</v>
      </c>
      <c r="DQ936" s="63">
        <f t="shared" si="2509"/>
        <v>62.339488267063089</v>
      </c>
      <c r="DR936" s="66" t="e">
        <f t="shared" si="2723"/>
        <v>#NUM!</v>
      </c>
      <c r="DS936" s="96" t="e">
        <f t="shared" si="2724"/>
        <v>#NUM!</v>
      </c>
      <c r="DT936" s="66" t="e">
        <f t="shared" si="2725"/>
        <v>#NUM!</v>
      </c>
      <c r="DU936" s="66" t="e">
        <f t="shared" si="2726"/>
        <v>#NUM!</v>
      </c>
      <c r="FJ936" s="3">
        <f t="shared" si="2593"/>
        <v>0.23541666666666661</v>
      </c>
    </row>
    <row r="937" spans="1:166">
      <c r="A937" s="604">
        <f t="shared" si="2728"/>
        <v>935</v>
      </c>
      <c r="B937" s="605">
        <f t="shared" si="2727"/>
        <v>88</v>
      </c>
      <c r="C937" s="606">
        <v>40958</v>
      </c>
      <c r="D937" s="607">
        <v>2</v>
      </c>
      <c r="E937" s="608" t="s">
        <v>1012</v>
      </c>
      <c r="F937" s="605">
        <v>31</v>
      </c>
      <c r="G937" s="609" t="s">
        <v>38</v>
      </c>
      <c r="H937" s="609" t="s">
        <v>337</v>
      </c>
      <c r="I937" s="609" t="s">
        <v>644</v>
      </c>
      <c r="J937" s="610">
        <v>0.56944444444444442</v>
      </c>
      <c r="K937" s="611">
        <v>3870.22</v>
      </c>
      <c r="L937" s="609" t="s">
        <v>1084</v>
      </c>
      <c r="M937" s="605">
        <v>59</v>
      </c>
      <c r="N937" s="605">
        <v>0</v>
      </c>
      <c r="O937" s="609"/>
      <c r="P937" s="610">
        <v>0.56944444444444442</v>
      </c>
      <c r="Q937" s="610">
        <v>0.56944444444444442</v>
      </c>
      <c r="R937" s="12">
        <f t="shared" si="2690"/>
        <v>0</v>
      </c>
      <c r="S937" s="13">
        <f t="shared" si="2691"/>
        <v>0</v>
      </c>
      <c r="T937" s="13">
        <f t="shared" si="2692"/>
        <v>0</v>
      </c>
      <c r="U937" s="610">
        <v>0.58333333333333337</v>
      </c>
      <c r="V937" s="12">
        <f t="shared" si="2295"/>
        <v>1.3888888888888951E-2</v>
      </c>
      <c r="W937" s="13">
        <f t="shared" si="2296"/>
        <v>0</v>
      </c>
      <c r="X937" s="225">
        <f t="shared" si="2297"/>
        <v>20</v>
      </c>
      <c r="Y937" s="610">
        <v>0.59375</v>
      </c>
      <c r="Z937" s="12">
        <f t="shared" si="2072"/>
        <v>1.041666666666663E-2</v>
      </c>
      <c r="AA937" s="13">
        <f t="shared" si="2464"/>
        <v>0</v>
      </c>
      <c r="AB937" s="13">
        <f t="shared" si="2465"/>
        <v>15</v>
      </c>
      <c r="AC937" s="610">
        <v>0.63541666666666663</v>
      </c>
      <c r="AD937" s="12">
        <f t="shared" si="2693"/>
        <v>4.166666666666663E-2</v>
      </c>
      <c r="AE937" s="13">
        <f t="shared" si="2694"/>
        <v>1</v>
      </c>
      <c r="AF937" s="13">
        <f t="shared" si="2695"/>
        <v>0</v>
      </c>
      <c r="AG937" s="610">
        <v>0.63888888888888895</v>
      </c>
      <c r="AH937" s="610">
        <v>0.69097222222222221</v>
      </c>
      <c r="AI937" s="12">
        <f t="shared" si="2683"/>
        <v>5.2083333333333259E-2</v>
      </c>
      <c r="AJ937" s="225">
        <f t="shared" si="2684"/>
        <v>1</v>
      </c>
      <c r="AK937" s="225">
        <f t="shared" si="2685"/>
        <v>15</v>
      </c>
      <c r="AL937" s="610">
        <v>0.63888888888888895</v>
      </c>
      <c r="AM937" s="610">
        <v>0.69097222222222221</v>
      </c>
      <c r="AN937" s="12">
        <f t="shared" si="2696"/>
        <v>5.2083333333333259E-2</v>
      </c>
      <c r="AO937" s="13">
        <f t="shared" si="2697"/>
        <v>1</v>
      </c>
      <c r="AP937" s="13">
        <f t="shared" si="2698"/>
        <v>15</v>
      </c>
      <c r="AQ937" s="610">
        <v>0.79166666666666663</v>
      </c>
      <c r="AR937" s="12">
        <f t="shared" si="2674"/>
        <v>0.10069444444444442</v>
      </c>
      <c r="AS937" s="225">
        <f t="shared" si="2675"/>
        <v>2</v>
      </c>
      <c r="AT937" s="13">
        <f t="shared" si="2676"/>
        <v>25</v>
      </c>
      <c r="AU937" s="610">
        <v>0.80138888888888893</v>
      </c>
      <c r="AV937" s="226">
        <f t="shared" si="2573"/>
        <v>9.7222222222222987E-3</v>
      </c>
      <c r="AW937" s="13">
        <f t="shared" si="2574"/>
        <v>0</v>
      </c>
      <c r="AX937" s="13">
        <f t="shared" si="2575"/>
        <v>14</v>
      </c>
      <c r="AY937" s="610">
        <v>0.88611111111111107</v>
      </c>
      <c r="AZ937" s="12">
        <f t="shared" si="2677"/>
        <v>8.4722222222222143E-2</v>
      </c>
      <c r="BA937" s="225">
        <f t="shared" si="2678"/>
        <v>2</v>
      </c>
      <c r="BB937" s="225">
        <f t="shared" si="2679"/>
        <v>2</v>
      </c>
      <c r="BC937" s="610">
        <v>0.88611111111111107</v>
      </c>
      <c r="BD937" s="610">
        <v>0.88611111111111107</v>
      </c>
      <c r="BE937" s="12">
        <f t="shared" si="2699"/>
        <v>0</v>
      </c>
      <c r="BF937" s="13">
        <f t="shared" si="2700"/>
        <v>0</v>
      </c>
      <c r="BG937" s="13">
        <f t="shared" si="2701"/>
        <v>0</v>
      </c>
      <c r="BH937" s="610">
        <v>0.88611111111111107</v>
      </c>
      <c r="BI937" s="610">
        <v>0.88611111111111107</v>
      </c>
      <c r="BJ937" s="610"/>
      <c r="BK937" s="69">
        <f t="shared" si="2702"/>
        <v>0</v>
      </c>
      <c r="BL937" s="13">
        <f t="shared" si="2703"/>
        <v>0</v>
      </c>
      <c r="BM937" s="13">
        <f t="shared" si="2704"/>
        <v>0</v>
      </c>
      <c r="BN937" s="610">
        <v>0.89236111111111116</v>
      </c>
      <c r="BO937" s="12">
        <f t="shared" si="2425"/>
        <v>6.2500000000000888E-3</v>
      </c>
      <c r="BP937" s="225">
        <f t="shared" si="2426"/>
        <v>0</v>
      </c>
      <c r="BQ937" s="225">
        <f t="shared" si="2427"/>
        <v>9</v>
      </c>
      <c r="BR937" s="610">
        <v>0.89583333333333337</v>
      </c>
      <c r="BS937" s="12">
        <f t="shared" si="2168"/>
        <v>3.4722222222222099E-3</v>
      </c>
      <c r="BT937" s="225">
        <f t="shared" si="2169"/>
        <v>0</v>
      </c>
      <c r="BU937" s="225">
        <f t="shared" si="2170"/>
        <v>5</v>
      </c>
      <c r="BV937" s="610">
        <v>0.89583333333333337</v>
      </c>
      <c r="BW937" s="610">
        <v>0.90277777777777779</v>
      </c>
      <c r="BX937" s="12">
        <f t="shared" si="2501"/>
        <v>6.9444444444444198E-3</v>
      </c>
      <c r="BY937" s="13">
        <f t="shared" si="2502"/>
        <v>0</v>
      </c>
      <c r="BZ937" s="13">
        <f t="shared" si="2503"/>
        <v>10</v>
      </c>
      <c r="CA937" s="226">
        <f t="shared" si="2494"/>
        <v>0.33333333333333337</v>
      </c>
      <c r="CB937" s="13">
        <f t="shared" si="2705"/>
        <v>8</v>
      </c>
      <c r="CC937" s="13">
        <f t="shared" si="2706"/>
        <v>0</v>
      </c>
      <c r="CD937" s="12">
        <f t="shared" si="2347"/>
        <v>0.15208333333333335</v>
      </c>
      <c r="CE937" s="13">
        <f t="shared" si="2348"/>
        <v>3</v>
      </c>
      <c r="CF937" s="13">
        <f t="shared" si="2349"/>
        <v>39</v>
      </c>
      <c r="CG937" s="12">
        <f t="shared" si="2680"/>
        <v>5.2083333333333259E-2</v>
      </c>
      <c r="CH937" s="13">
        <f t="shared" si="2681"/>
        <v>1</v>
      </c>
      <c r="CI937" s="13">
        <f t="shared" si="2682"/>
        <v>15</v>
      </c>
      <c r="CJ937" s="12">
        <f t="shared" si="2707"/>
        <v>8.4722222222222143E-2</v>
      </c>
      <c r="CK937" s="13">
        <f t="shared" si="2708"/>
        <v>2</v>
      </c>
      <c r="CL937" s="13">
        <f t="shared" si="2709"/>
        <v>2</v>
      </c>
      <c r="CM937" s="62"/>
      <c r="CN937" s="62"/>
      <c r="CO937" s="62"/>
      <c r="CP937" s="12">
        <f t="shared" si="2710"/>
        <v>8.4722222222222143E-2</v>
      </c>
      <c r="CQ937" s="13">
        <f t="shared" si="2711"/>
        <v>2</v>
      </c>
      <c r="CR937" s="13">
        <f t="shared" si="2712"/>
        <v>2</v>
      </c>
      <c r="CS937" s="610">
        <v>0</v>
      </c>
      <c r="CT937" s="13">
        <f t="shared" si="2713"/>
        <v>0</v>
      </c>
      <c r="CU937" s="13">
        <f t="shared" si="2714"/>
        <v>0</v>
      </c>
      <c r="CV937" s="610">
        <v>0</v>
      </c>
      <c r="CW937" s="13">
        <f t="shared" si="2686"/>
        <v>0</v>
      </c>
      <c r="CX937" s="13">
        <f t="shared" si="2687"/>
        <v>0</v>
      </c>
      <c r="CY937" s="610">
        <v>0</v>
      </c>
      <c r="CZ937" s="13">
        <f t="shared" si="2688"/>
        <v>0</v>
      </c>
      <c r="DA937" s="13">
        <f t="shared" si="2689"/>
        <v>0</v>
      </c>
      <c r="DB937" s="610"/>
      <c r="DC937" s="13">
        <f t="shared" si="2715"/>
        <v>0</v>
      </c>
      <c r="DD937" s="13">
        <f t="shared" si="2716"/>
        <v>0</v>
      </c>
      <c r="DE937" s="610"/>
      <c r="DF937" s="13">
        <f t="shared" si="2717"/>
        <v>0</v>
      </c>
      <c r="DG937" s="13">
        <f t="shared" si="2718"/>
        <v>0</v>
      </c>
      <c r="DH937" s="610"/>
      <c r="DI937" s="13">
        <f t="shared" si="2719"/>
        <v>0</v>
      </c>
      <c r="DJ937" s="13">
        <f t="shared" si="2720"/>
        <v>0</v>
      </c>
      <c r="DK937" s="610"/>
      <c r="DL937" s="35">
        <f t="shared" si="2721"/>
        <v>0</v>
      </c>
      <c r="DM937" s="35">
        <f t="shared" si="2722"/>
        <v>0</v>
      </c>
      <c r="DN937" s="66">
        <f t="shared" si="2466"/>
        <v>3316652.966</v>
      </c>
      <c r="DO937" s="74">
        <f t="shared" si="2467"/>
        <v>53200</v>
      </c>
      <c r="DP937" s="66">
        <f t="shared" si="2508"/>
        <v>65.596949152542365</v>
      </c>
      <c r="DQ937" s="63">
        <f t="shared" si="2509"/>
        <v>62.343100864661658</v>
      </c>
      <c r="DR937" s="66" t="e">
        <f t="shared" si="2723"/>
        <v>#NUM!</v>
      </c>
      <c r="DS937" s="96" t="e">
        <f t="shared" si="2724"/>
        <v>#NUM!</v>
      </c>
      <c r="DT937" s="66" t="e">
        <f t="shared" si="2725"/>
        <v>#NUM!</v>
      </c>
      <c r="DU937" s="66" t="e">
        <f t="shared" si="2726"/>
        <v>#NUM!</v>
      </c>
      <c r="FJ937" s="3">
        <f t="shared" si="2593"/>
        <v>0.19652777777777797</v>
      </c>
    </row>
    <row r="938" spans="1:166" ht="30">
      <c r="A938" s="604">
        <f t="shared" si="2728"/>
        <v>936</v>
      </c>
      <c r="B938" s="605">
        <f t="shared" si="2727"/>
        <v>89</v>
      </c>
      <c r="C938" s="606">
        <v>40958</v>
      </c>
      <c r="D938" s="607">
        <v>2</v>
      </c>
      <c r="E938" s="608" t="s">
        <v>1012</v>
      </c>
      <c r="F938" s="605">
        <v>32</v>
      </c>
      <c r="G938" s="609" t="s">
        <v>38</v>
      </c>
      <c r="H938" s="609" t="s">
        <v>346</v>
      </c>
      <c r="I938" s="609" t="s">
        <v>1107</v>
      </c>
      <c r="J938" s="610">
        <v>0.83333333333333337</v>
      </c>
      <c r="K938" s="611">
        <v>3625.92</v>
      </c>
      <c r="L938" s="609" t="s">
        <v>1094</v>
      </c>
      <c r="M938" s="605">
        <v>58</v>
      </c>
      <c r="N938" s="605">
        <v>0</v>
      </c>
      <c r="O938" s="609"/>
      <c r="P938" s="610">
        <v>0.83333333333333337</v>
      </c>
      <c r="Q938" s="610">
        <v>0.83333333333333337</v>
      </c>
      <c r="R938" s="12">
        <f t="shared" si="2690"/>
        <v>0</v>
      </c>
      <c r="S938" s="13">
        <f t="shared" si="2691"/>
        <v>0</v>
      </c>
      <c r="T938" s="13">
        <f t="shared" si="2692"/>
        <v>0</v>
      </c>
      <c r="U938" s="610">
        <v>0.92708333333333337</v>
      </c>
      <c r="V938" s="12">
        <f t="shared" si="2295"/>
        <v>9.375E-2</v>
      </c>
      <c r="W938" s="13">
        <f t="shared" si="2296"/>
        <v>2</v>
      </c>
      <c r="X938" s="225">
        <f t="shared" si="2297"/>
        <v>15</v>
      </c>
      <c r="Y938" s="610">
        <v>0.9375</v>
      </c>
      <c r="Z938" s="12">
        <f t="shared" si="2072"/>
        <v>1.041666666666663E-2</v>
      </c>
      <c r="AA938" s="13">
        <f t="shared" si="2464"/>
        <v>0</v>
      </c>
      <c r="AB938" s="13">
        <f t="shared" si="2465"/>
        <v>15</v>
      </c>
      <c r="AC938" s="610">
        <v>0.95833333333333337</v>
      </c>
      <c r="AD938" s="12">
        <f t="shared" si="2693"/>
        <v>2.083333333333337E-2</v>
      </c>
      <c r="AE938" s="13">
        <f t="shared" si="2694"/>
        <v>0</v>
      </c>
      <c r="AF938" s="13">
        <f t="shared" si="2695"/>
        <v>30</v>
      </c>
      <c r="AG938" s="610">
        <v>0.96180555555555547</v>
      </c>
      <c r="AH938" s="610">
        <v>0.97916666666666663</v>
      </c>
      <c r="AI938" s="12">
        <f t="shared" si="2683"/>
        <v>1.736111111111116E-2</v>
      </c>
      <c r="AJ938" s="225">
        <f t="shared" si="2684"/>
        <v>0</v>
      </c>
      <c r="AK938" s="225">
        <f t="shared" si="2685"/>
        <v>25</v>
      </c>
      <c r="AL938" s="610">
        <v>0.96180555555555547</v>
      </c>
      <c r="AM938" s="610">
        <v>0.97916666666666663</v>
      </c>
      <c r="AN938" s="12">
        <f t="shared" si="2696"/>
        <v>1.736111111111116E-2</v>
      </c>
      <c r="AO938" s="13">
        <f t="shared" si="2697"/>
        <v>0</v>
      </c>
      <c r="AP938" s="13">
        <f t="shared" si="2698"/>
        <v>25</v>
      </c>
      <c r="AQ938" s="610">
        <v>1.0104166666666667</v>
      </c>
      <c r="AR938" s="12">
        <f t="shared" si="2674"/>
        <v>3.1250000000000111E-2</v>
      </c>
      <c r="AS938" s="225">
        <f t="shared" si="2675"/>
        <v>0</v>
      </c>
      <c r="AT938" s="13">
        <f t="shared" si="2676"/>
        <v>45</v>
      </c>
      <c r="AU938" s="610">
        <v>1.0118055555555556</v>
      </c>
      <c r="AV938" s="226">
        <f t="shared" si="2573"/>
        <v>1.388888888888884E-3</v>
      </c>
      <c r="AW938" s="13">
        <f t="shared" si="2574"/>
        <v>0</v>
      </c>
      <c r="AX938" s="13">
        <f t="shared" si="2575"/>
        <v>2</v>
      </c>
      <c r="AY938" s="610">
        <v>1.1340277777777776</v>
      </c>
      <c r="AZ938" s="12">
        <f t="shared" si="2677"/>
        <v>0.12222222222222201</v>
      </c>
      <c r="BA938" s="225">
        <f t="shared" si="2678"/>
        <v>2</v>
      </c>
      <c r="BB938" s="225">
        <f t="shared" si="2679"/>
        <v>56</v>
      </c>
      <c r="BC938" s="610">
        <v>1.1340277777777776</v>
      </c>
      <c r="BD938" s="610">
        <v>1.1340277777777776</v>
      </c>
      <c r="BE938" s="12">
        <f t="shared" si="2699"/>
        <v>0</v>
      </c>
      <c r="BF938" s="13">
        <f t="shared" si="2700"/>
        <v>0</v>
      </c>
      <c r="BG938" s="13">
        <f t="shared" si="2701"/>
        <v>0</v>
      </c>
      <c r="BH938" s="610">
        <v>1.1340277777777776</v>
      </c>
      <c r="BI938" s="610">
        <v>1.1340277777777776</v>
      </c>
      <c r="BJ938" s="610"/>
      <c r="BK938" s="69">
        <f t="shared" si="2702"/>
        <v>0</v>
      </c>
      <c r="BL938" s="13">
        <f t="shared" si="2703"/>
        <v>0</v>
      </c>
      <c r="BM938" s="13">
        <f t="shared" si="2704"/>
        <v>0</v>
      </c>
      <c r="BN938" s="610">
        <v>1.1388888888888888</v>
      </c>
      <c r="BO938" s="12">
        <f t="shared" si="2425"/>
        <v>4.8611111111112049E-3</v>
      </c>
      <c r="BP938" s="225">
        <f t="shared" si="2426"/>
        <v>0</v>
      </c>
      <c r="BQ938" s="225">
        <f t="shared" si="2427"/>
        <v>7</v>
      </c>
      <c r="BR938" s="610">
        <v>1.1423611111111112</v>
      </c>
      <c r="BS938" s="12">
        <f t="shared" si="2168"/>
        <v>3.4722222222223209E-3</v>
      </c>
      <c r="BT938" s="225">
        <f t="shared" si="2169"/>
        <v>0</v>
      </c>
      <c r="BU938" s="225">
        <f t="shared" si="2170"/>
        <v>5</v>
      </c>
      <c r="BV938" s="610">
        <v>1.1423611111111112</v>
      </c>
      <c r="BW938" s="610">
        <v>1.1458333333333333</v>
      </c>
      <c r="BX938" s="12">
        <f t="shared" si="2501"/>
        <v>3.4722222222220989E-3</v>
      </c>
      <c r="BY938" s="13">
        <f t="shared" si="2502"/>
        <v>0</v>
      </c>
      <c r="BZ938" s="13">
        <f t="shared" si="2503"/>
        <v>5</v>
      </c>
      <c r="CA938" s="226">
        <f t="shared" si="2494"/>
        <v>0.31249999999999989</v>
      </c>
      <c r="CB938" s="13">
        <f t="shared" si="2705"/>
        <v>7</v>
      </c>
      <c r="CC938" s="13">
        <f t="shared" si="2706"/>
        <v>30</v>
      </c>
      <c r="CD938" s="12">
        <f t="shared" si="2347"/>
        <v>6.0416666666667007E-2</v>
      </c>
      <c r="CE938" s="13">
        <f t="shared" si="2348"/>
        <v>1</v>
      </c>
      <c r="CF938" s="13">
        <f t="shared" si="2349"/>
        <v>27</v>
      </c>
      <c r="CG938" s="12">
        <f t="shared" si="2680"/>
        <v>1.736111111111116E-2</v>
      </c>
      <c r="CH938" s="13">
        <f t="shared" si="2681"/>
        <v>0</v>
      </c>
      <c r="CI938" s="13">
        <f t="shared" si="2682"/>
        <v>25</v>
      </c>
      <c r="CJ938" s="12">
        <f t="shared" si="2707"/>
        <v>0.12222222222222201</v>
      </c>
      <c r="CK938" s="13">
        <f t="shared" si="2708"/>
        <v>2</v>
      </c>
      <c r="CL938" s="13">
        <f t="shared" si="2709"/>
        <v>56</v>
      </c>
      <c r="CM938" s="62"/>
      <c r="CN938" s="62"/>
      <c r="CO938" s="62"/>
      <c r="CP938" s="12">
        <f t="shared" si="2710"/>
        <v>0.12222222222222201</v>
      </c>
      <c r="CQ938" s="13">
        <f t="shared" si="2711"/>
        <v>2</v>
      </c>
      <c r="CR938" s="13">
        <f t="shared" si="2712"/>
        <v>56</v>
      </c>
      <c r="CS938" s="610">
        <v>0</v>
      </c>
      <c r="CT938" s="13">
        <f t="shared" si="2713"/>
        <v>0</v>
      </c>
      <c r="CU938" s="13">
        <f t="shared" si="2714"/>
        <v>0</v>
      </c>
      <c r="CV938" s="610">
        <v>0</v>
      </c>
      <c r="CW938" s="13">
        <f t="shared" si="2686"/>
        <v>0</v>
      </c>
      <c r="CX938" s="13">
        <f t="shared" si="2687"/>
        <v>0</v>
      </c>
      <c r="CY938" s="610">
        <v>0</v>
      </c>
      <c r="CZ938" s="13">
        <f t="shared" si="2688"/>
        <v>0</v>
      </c>
      <c r="DA938" s="13">
        <f t="shared" si="2689"/>
        <v>0</v>
      </c>
      <c r="DB938" s="610"/>
      <c r="DC938" s="13">
        <f t="shared" si="2715"/>
        <v>0</v>
      </c>
      <c r="DD938" s="13">
        <f t="shared" si="2716"/>
        <v>0</v>
      </c>
      <c r="DE938" s="610"/>
      <c r="DF938" s="13">
        <f t="shared" si="2717"/>
        <v>0</v>
      </c>
      <c r="DG938" s="13">
        <f t="shared" si="2718"/>
        <v>0</v>
      </c>
      <c r="DH938" s="610"/>
      <c r="DI938" s="13">
        <f t="shared" si="2719"/>
        <v>0</v>
      </c>
      <c r="DJ938" s="13">
        <f t="shared" si="2720"/>
        <v>0</v>
      </c>
      <c r="DK938" s="610"/>
      <c r="DL938" s="35">
        <f t="shared" si="2721"/>
        <v>0</v>
      </c>
      <c r="DM938" s="35">
        <f t="shared" si="2722"/>
        <v>0</v>
      </c>
      <c r="DN938" s="66">
        <f t="shared" si="2466"/>
        <v>3320278.8859999999</v>
      </c>
      <c r="DO938" s="74">
        <f t="shared" si="2467"/>
        <v>53258</v>
      </c>
      <c r="DP938" s="66">
        <f t="shared" si="2508"/>
        <v>62.515862068965518</v>
      </c>
      <c r="DQ938" s="63">
        <f t="shared" si="2509"/>
        <v>62.343289008224119</v>
      </c>
      <c r="DR938" s="66" t="e">
        <f t="shared" si="2723"/>
        <v>#NUM!</v>
      </c>
      <c r="DS938" s="96" t="e">
        <f t="shared" si="2724"/>
        <v>#NUM!</v>
      </c>
      <c r="DT938" s="66" t="e">
        <f t="shared" si="2725"/>
        <v>#NUM!</v>
      </c>
      <c r="DU938" s="66" t="e">
        <f t="shared" si="2726"/>
        <v>#NUM!</v>
      </c>
      <c r="FJ938" s="3">
        <f t="shared" si="2593"/>
        <v>0.17291666666666672</v>
      </c>
    </row>
    <row r="939" spans="1:166" ht="30">
      <c r="A939" s="604">
        <f t="shared" si="2728"/>
        <v>937</v>
      </c>
      <c r="B939" s="605">
        <f t="shared" si="2727"/>
        <v>90</v>
      </c>
      <c r="C939" s="606">
        <v>40958</v>
      </c>
      <c r="D939" s="607">
        <v>2</v>
      </c>
      <c r="E939" s="608" t="s">
        <v>1028</v>
      </c>
      <c r="F939" s="605">
        <v>9</v>
      </c>
      <c r="G939" s="609" t="s">
        <v>325</v>
      </c>
      <c r="H939" s="609" t="s">
        <v>1106</v>
      </c>
      <c r="I939" s="609" t="s">
        <v>1108</v>
      </c>
      <c r="J939" s="610">
        <v>0.69444444444444453</v>
      </c>
      <c r="K939" s="611">
        <v>3530.34</v>
      </c>
      <c r="L939" s="609" t="s">
        <v>1109</v>
      </c>
      <c r="M939" s="605">
        <v>58</v>
      </c>
      <c r="N939" s="605">
        <v>1</v>
      </c>
      <c r="O939" s="609"/>
      <c r="P939" s="610">
        <v>0.69444444444444453</v>
      </c>
      <c r="Q939" s="610">
        <v>0.69444444444444453</v>
      </c>
      <c r="R939" s="12">
        <f t="shared" si="2690"/>
        <v>0</v>
      </c>
      <c r="S939" s="13">
        <f t="shared" si="2691"/>
        <v>0</v>
      </c>
      <c r="T939" s="13">
        <f t="shared" si="2692"/>
        <v>0</v>
      </c>
      <c r="U939" s="610">
        <v>0.69791666666666663</v>
      </c>
      <c r="V939" s="12">
        <f t="shared" si="2295"/>
        <v>3.4722222222220989E-3</v>
      </c>
      <c r="W939" s="13">
        <f t="shared" si="2296"/>
        <v>0</v>
      </c>
      <c r="X939" s="225">
        <f t="shared" si="2297"/>
        <v>5</v>
      </c>
      <c r="Y939" s="610">
        <v>0.70486111111111116</v>
      </c>
      <c r="Z939" s="12">
        <f t="shared" si="2072"/>
        <v>6.9444444444445308E-3</v>
      </c>
      <c r="AA939" s="13">
        <f t="shared" si="2464"/>
        <v>0</v>
      </c>
      <c r="AB939" s="13">
        <f t="shared" si="2465"/>
        <v>10</v>
      </c>
      <c r="AC939" s="610">
        <v>0.74652777777777779</v>
      </c>
      <c r="AD939" s="12">
        <f t="shared" si="2693"/>
        <v>4.166666666666663E-2</v>
      </c>
      <c r="AE939" s="13">
        <f t="shared" si="2694"/>
        <v>1</v>
      </c>
      <c r="AF939" s="13">
        <f t="shared" si="2695"/>
        <v>0</v>
      </c>
      <c r="AG939" s="610">
        <v>0.75</v>
      </c>
      <c r="AH939" s="610">
        <v>0.80208333333333337</v>
      </c>
      <c r="AI939" s="12">
        <f t="shared" si="2683"/>
        <v>5.208333333333337E-2</v>
      </c>
      <c r="AJ939" s="225">
        <f t="shared" si="2684"/>
        <v>1</v>
      </c>
      <c r="AK939" s="225">
        <f t="shared" si="2685"/>
        <v>15</v>
      </c>
      <c r="AL939" s="610">
        <v>0.75</v>
      </c>
      <c r="AM939" s="610">
        <v>0.80208333333333337</v>
      </c>
      <c r="AN939" s="12">
        <f t="shared" si="2696"/>
        <v>5.208333333333337E-2</v>
      </c>
      <c r="AO939" s="13">
        <f t="shared" si="2697"/>
        <v>1</v>
      </c>
      <c r="AP939" s="13">
        <f t="shared" si="2698"/>
        <v>15</v>
      </c>
      <c r="AQ939" s="610">
        <v>0.75</v>
      </c>
      <c r="AR939" s="12">
        <f t="shared" si="2674"/>
        <v>-5.208333333333337E-2</v>
      </c>
      <c r="AS939" s="225" t="e">
        <f t="shared" si="2675"/>
        <v>#NUM!</v>
      </c>
      <c r="AT939" s="13" t="e">
        <f t="shared" si="2676"/>
        <v>#NUM!</v>
      </c>
      <c r="AU939" s="610">
        <v>0.98611111111111116</v>
      </c>
      <c r="AV939" s="226">
        <f t="shared" si="2573"/>
        <v>0.23611111111111116</v>
      </c>
      <c r="AW939" s="13">
        <f t="shared" si="2574"/>
        <v>5</v>
      </c>
      <c r="AX939" s="13">
        <f t="shared" si="2575"/>
        <v>40</v>
      </c>
      <c r="AY939" s="610">
        <v>1.2152777777777779</v>
      </c>
      <c r="AZ939" s="12">
        <f t="shared" si="2677"/>
        <v>0.22916666666666674</v>
      </c>
      <c r="BA939" s="225">
        <f t="shared" si="2678"/>
        <v>5</v>
      </c>
      <c r="BB939" s="225">
        <f t="shared" si="2679"/>
        <v>30</v>
      </c>
      <c r="BC939" s="610">
        <v>1.2152777777777779</v>
      </c>
      <c r="BD939" s="610">
        <v>1.2152777777777779</v>
      </c>
      <c r="BE939" s="12">
        <f t="shared" si="2699"/>
        <v>0</v>
      </c>
      <c r="BF939" s="13">
        <f t="shared" si="2700"/>
        <v>0</v>
      </c>
      <c r="BG939" s="13">
        <f t="shared" si="2701"/>
        <v>0</v>
      </c>
      <c r="BH939" s="610">
        <v>1.2152777777777779</v>
      </c>
      <c r="BI939" s="610">
        <v>1.2152777777777779</v>
      </c>
      <c r="BJ939" s="610"/>
      <c r="BK939" s="69">
        <f t="shared" si="2702"/>
        <v>0</v>
      </c>
      <c r="BL939" s="13">
        <f t="shared" si="2703"/>
        <v>0</v>
      </c>
      <c r="BM939" s="13">
        <f t="shared" si="2704"/>
        <v>0</v>
      </c>
      <c r="BN939" s="610">
        <v>1.2222222222222221</v>
      </c>
      <c r="BO939" s="12">
        <f t="shared" si="2425"/>
        <v>6.9444444444441977E-3</v>
      </c>
      <c r="BP939" s="225">
        <f t="shared" si="2426"/>
        <v>0</v>
      </c>
      <c r="BQ939" s="225">
        <f t="shared" si="2427"/>
        <v>10</v>
      </c>
      <c r="BR939" s="610">
        <v>1.2256944444444444</v>
      </c>
      <c r="BS939" s="12">
        <f t="shared" si="2168"/>
        <v>3.4722222222223209E-3</v>
      </c>
      <c r="BT939" s="225">
        <f t="shared" si="2169"/>
        <v>0</v>
      </c>
      <c r="BU939" s="225">
        <f t="shared" si="2170"/>
        <v>5</v>
      </c>
      <c r="BV939" s="610">
        <v>1.2256944444444444</v>
      </c>
      <c r="BW939" s="610">
        <v>1.2291666666666667</v>
      </c>
      <c r="BX939" s="12">
        <f t="shared" si="2501"/>
        <v>3.4722222222223209E-3</v>
      </c>
      <c r="BY939" s="13">
        <f t="shared" si="2502"/>
        <v>0</v>
      </c>
      <c r="BZ939" s="13">
        <f t="shared" si="2503"/>
        <v>5</v>
      </c>
      <c r="CA939" s="226">
        <f t="shared" si="2494"/>
        <v>0.53472222222222221</v>
      </c>
      <c r="CB939" s="13">
        <f>HOUR(CA939)</f>
        <v>12</v>
      </c>
      <c r="CC939" s="13">
        <f>MINUTE(CA939)</f>
        <v>50</v>
      </c>
      <c r="CD939" s="12">
        <f t="shared" si="2347"/>
        <v>-2.2204460492503131E-16</v>
      </c>
      <c r="CE939" s="13" t="e">
        <f t="shared" si="2348"/>
        <v>#NUM!</v>
      </c>
      <c r="CF939" s="13" t="e">
        <f t="shared" si="2349"/>
        <v>#NUM!</v>
      </c>
      <c r="CG939" s="12">
        <f t="shared" si="2680"/>
        <v>5.208333333333337E-2</v>
      </c>
      <c r="CH939" s="13">
        <f t="shared" si="2681"/>
        <v>1</v>
      </c>
      <c r="CI939" s="13">
        <f t="shared" si="2682"/>
        <v>15</v>
      </c>
      <c r="CJ939" s="12">
        <f t="shared" si="2707"/>
        <v>0.22916666666666674</v>
      </c>
      <c r="CK939" s="13">
        <f t="shared" si="2708"/>
        <v>5</v>
      </c>
      <c r="CL939" s="13">
        <f t="shared" si="2709"/>
        <v>30</v>
      </c>
      <c r="CM939" s="62"/>
      <c r="CN939" s="62"/>
      <c r="CO939" s="62"/>
      <c r="CP939" s="12">
        <f t="shared" si="2710"/>
        <v>0.22916666666666674</v>
      </c>
      <c r="CQ939" s="13">
        <f t="shared" si="2711"/>
        <v>5</v>
      </c>
      <c r="CR939" s="13">
        <f t="shared" si="2712"/>
        <v>30</v>
      </c>
      <c r="CS939" s="610">
        <v>0</v>
      </c>
      <c r="CT939" s="13">
        <f t="shared" si="2713"/>
        <v>0</v>
      </c>
      <c r="CU939" s="13">
        <f t="shared" si="2714"/>
        <v>0</v>
      </c>
      <c r="CV939" s="610">
        <v>0</v>
      </c>
      <c r="CW939" s="13">
        <f t="shared" si="2686"/>
        <v>0</v>
      </c>
      <c r="CX939" s="13">
        <f t="shared" si="2687"/>
        <v>0</v>
      </c>
      <c r="CY939" s="610">
        <v>0</v>
      </c>
      <c r="CZ939" s="13">
        <f t="shared" si="2688"/>
        <v>0</v>
      </c>
      <c r="DA939" s="13">
        <f t="shared" si="2689"/>
        <v>0</v>
      </c>
      <c r="DB939" s="610"/>
      <c r="DC939" s="13">
        <f t="shared" si="2715"/>
        <v>0</v>
      </c>
      <c r="DD939" s="13">
        <f t="shared" si="2716"/>
        <v>0</v>
      </c>
      <c r="DE939" s="610"/>
      <c r="DF939" s="13">
        <f t="shared" si="2717"/>
        <v>0</v>
      </c>
      <c r="DG939" s="13">
        <f t="shared" si="2718"/>
        <v>0</v>
      </c>
      <c r="DH939" s="610"/>
      <c r="DI939" s="13">
        <f t="shared" si="2719"/>
        <v>0</v>
      </c>
      <c r="DJ939" s="13">
        <f t="shared" si="2720"/>
        <v>0</v>
      </c>
      <c r="DK939" s="610"/>
      <c r="DL939" s="35">
        <f t="shared" si="2721"/>
        <v>0</v>
      </c>
      <c r="DM939" s="35">
        <f t="shared" si="2722"/>
        <v>0</v>
      </c>
      <c r="DN939" s="66">
        <f t="shared" si="2466"/>
        <v>3323809.2259999998</v>
      </c>
      <c r="DO939" s="74">
        <f t="shared" si="2467"/>
        <v>53316</v>
      </c>
      <c r="DP939" s="66">
        <f t="shared" si="2508"/>
        <v>60.867931034482758</v>
      </c>
      <c r="DQ939" s="63">
        <f t="shared" si="2509"/>
        <v>62.341684034811308</v>
      </c>
      <c r="DR939" s="66" t="e">
        <f t="shared" si="2723"/>
        <v>#NUM!</v>
      </c>
      <c r="DS939" s="96" t="e">
        <f t="shared" si="2724"/>
        <v>#NUM!</v>
      </c>
      <c r="DT939" s="66" t="e">
        <f t="shared" si="2725"/>
        <v>#NUM!</v>
      </c>
      <c r="DU939" s="66" t="e">
        <f t="shared" si="2726"/>
        <v>#NUM!</v>
      </c>
      <c r="FJ939" s="3">
        <f t="shared" si="2593"/>
        <v>0.2534722222222221</v>
      </c>
    </row>
    <row r="940" spans="1:166">
      <c r="A940" s="604">
        <f t="shared" si="2728"/>
        <v>938</v>
      </c>
      <c r="B940" s="605">
        <f t="shared" si="2727"/>
        <v>91</v>
      </c>
      <c r="C940" s="606">
        <v>40959</v>
      </c>
      <c r="D940" s="607">
        <v>2</v>
      </c>
      <c r="E940" s="608" t="s">
        <v>1088</v>
      </c>
      <c r="F940" s="605">
        <v>2</v>
      </c>
      <c r="G940" s="609" t="s">
        <v>302</v>
      </c>
      <c r="H940" s="609" t="s">
        <v>288</v>
      </c>
      <c r="I940" s="609" t="s">
        <v>1111</v>
      </c>
      <c r="J940" s="610">
        <v>0.10416666666666667</v>
      </c>
      <c r="K940" s="611">
        <v>3686.72</v>
      </c>
      <c r="L940" s="609" t="s">
        <v>1110</v>
      </c>
      <c r="M940" s="605">
        <v>59</v>
      </c>
      <c r="N940" s="605">
        <v>0</v>
      </c>
      <c r="O940" s="609"/>
      <c r="P940" s="610">
        <v>0.10416666666666667</v>
      </c>
      <c r="Q940" s="610">
        <v>0.10416666666666667</v>
      </c>
      <c r="R940" s="12">
        <f t="shared" si="2690"/>
        <v>0</v>
      </c>
      <c r="S940" s="13">
        <f t="shared" ref="S940:S945" si="2729">HOUR(R940)</f>
        <v>0</v>
      </c>
      <c r="T940" s="13">
        <f t="shared" ref="T940:T945" si="2730">MINUTE(R940)</f>
        <v>0</v>
      </c>
      <c r="U940" s="610">
        <v>0.10416666666666667</v>
      </c>
      <c r="V940" s="12">
        <f t="shared" si="2295"/>
        <v>0</v>
      </c>
      <c r="W940" s="13">
        <f t="shared" ref="W940:W945" si="2731">HOUR(V940)</f>
        <v>0</v>
      </c>
      <c r="X940" s="225">
        <f t="shared" ref="X940:X945" si="2732">MINUTE(V940)</f>
        <v>0</v>
      </c>
      <c r="Y940" s="610">
        <v>0.10416666666666667</v>
      </c>
      <c r="Z940" s="12">
        <f t="shared" ref="Z940:Z945" si="2733">Y940-U940</f>
        <v>0</v>
      </c>
      <c r="AA940" s="13">
        <f t="shared" ref="AA940:AA945" si="2734">HOUR(Z940)</f>
        <v>0</v>
      </c>
      <c r="AB940" s="13">
        <f t="shared" si="2465"/>
        <v>0</v>
      </c>
      <c r="AC940" s="610">
        <v>0.125</v>
      </c>
      <c r="AD940" s="12">
        <f t="shared" ref="AD940:AD945" si="2735">AC940-Y940</f>
        <v>2.0833333333333329E-2</v>
      </c>
      <c r="AE940" s="13">
        <f t="shared" ref="AE940:AE945" si="2736">HOUR(AD940)</f>
        <v>0</v>
      </c>
      <c r="AF940" s="13">
        <f t="shared" ref="AF940:AF945" si="2737">MINUTE(AD940)</f>
        <v>30</v>
      </c>
      <c r="AG940" s="610">
        <v>0.125</v>
      </c>
      <c r="AH940" s="610">
        <v>0.15625</v>
      </c>
      <c r="AI940" s="12">
        <f t="shared" si="2683"/>
        <v>3.125E-2</v>
      </c>
      <c r="AJ940" s="225">
        <f t="shared" ref="AJ940:AJ945" si="2738">HOUR(AI940)</f>
        <v>0</v>
      </c>
      <c r="AK940" s="225">
        <f t="shared" ref="AK940:AK945" si="2739">MINUTE(AI940)</f>
        <v>45</v>
      </c>
      <c r="AL940" s="610">
        <v>0.125</v>
      </c>
      <c r="AM940" s="610">
        <v>0.15625</v>
      </c>
      <c r="AN940" s="12">
        <f t="shared" ref="AN940:AN945" si="2740">AM940-AL940</f>
        <v>3.125E-2</v>
      </c>
      <c r="AO940" s="13">
        <f t="shared" ref="AO940:AO945" si="2741">HOUR(AN940)</f>
        <v>0</v>
      </c>
      <c r="AP940" s="13">
        <f t="shared" ref="AP940:AP945" si="2742">MINUTE(AN940)</f>
        <v>45</v>
      </c>
      <c r="AQ940" s="610">
        <v>0.21527777777777779</v>
      </c>
      <c r="AR940" s="12">
        <f t="shared" ref="AR940:AR945" si="2743">AQ940-AH940</f>
        <v>5.902777777777779E-2</v>
      </c>
      <c r="AS940" s="225">
        <f t="shared" ref="AS940:AS945" si="2744">HOUR(AR940)</f>
        <v>1</v>
      </c>
      <c r="AT940" s="13">
        <f t="shared" ref="AT940:AT945" si="2745">MINUTE(AR940)</f>
        <v>25</v>
      </c>
      <c r="AU940" s="610">
        <v>0.21666666666666667</v>
      </c>
      <c r="AV940" s="226">
        <f t="shared" ref="AV940:AV945" si="2746">AU940-AQ940</f>
        <v>1.388888888888884E-3</v>
      </c>
      <c r="AW940" s="13">
        <f t="shared" ref="AW940:AW945" si="2747">HOUR(AV940)</f>
        <v>0</v>
      </c>
      <c r="AX940" s="13">
        <f t="shared" ref="AX940:AX945" si="2748">MINUTE(AV940)</f>
        <v>2</v>
      </c>
      <c r="AY940" s="610">
        <v>0.31041666666666667</v>
      </c>
      <c r="AZ940" s="12">
        <f t="shared" ref="AZ940:AZ945" si="2749">AY940-AU940</f>
        <v>9.375E-2</v>
      </c>
      <c r="BA940" s="225">
        <f t="shared" ref="BA940:BA945" si="2750">HOUR(AZ940)</f>
        <v>2</v>
      </c>
      <c r="BB940" s="225">
        <f t="shared" ref="BB940:BB945" si="2751">MINUTE(AZ940)</f>
        <v>15</v>
      </c>
      <c r="BC940" s="610">
        <v>0.31041666666666667</v>
      </c>
      <c r="BD940" s="610">
        <v>0.31041666666666667</v>
      </c>
      <c r="BE940" s="12">
        <f t="shared" ref="BE940:BE959" si="2752">BD940-BC940</f>
        <v>0</v>
      </c>
      <c r="BF940" s="13">
        <f t="shared" ref="BF940:BF945" si="2753">HOUR(BE940)</f>
        <v>0</v>
      </c>
      <c r="BG940" s="13">
        <f t="shared" ref="BG940:BG945" si="2754">MINUTE(BE940)</f>
        <v>0</v>
      </c>
      <c r="BH940" s="610">
        <v>0.31041666666666667</v>
      </c>
      <c r="BI940" s="610">
        <v>0.31041666666666667</v>
      </c>
      <c r="BJ940" s="610"/>
      <c r="BK940" s="69">
        <f t="shared" ref="BK940:BK945" si="2755">BI940-BH940</f>
        <v>0</v>
      </c>
      <c r="BL940" s="13">
        <f t="shared" ref="BL940:BL945" si="2756">HOUR(BK940)</f>
        <v>0</v>
      </c>
      <c r="BM940" s="13">
        <f t="shared" ref="BM940:BM945" si="2757">MINUTE(BK940)</f>
        <v>0</v>
      </c>
      <c r="BN940" s="610">
        <v>0.32291666666666669</v>
      </c>
      <c r="BO940" s="12">
        <f t="shared" si="2425"/>
        <v>1.2500000000000011E-2</v>
      </c>
      <c r="BP940" s="225">
        <f t="shared" si="2426"/>
        <v>0</v>
      </c>
      <c r="BQ940" s="225">
        <f t="shared" si="2427"/>
        <v>18</v>
      </c>
      <c r="BR940" s="610">
        <v>0.33333333333333331</v>
      </c>
      <c r="BS940" s="12">
        <f t="shared" ref="BS940:BS945" si="2758">BR940-BN940</f>
        <v>1.041666666666663E-2</v>
      </c>
      <c r="BT940" s="225">
        <f t="shared" ref="BT940:BT945" si="2759">HOUR(BS940)</f>
        <v>0</v>
      </c>
      <c r="BU940" s="225">
        <f t="shared" ref="BU940:BU945" si="2760">MINUTE(BS940)</f>
        <v>15</v>
      </c>
      <c r="BV940" s="610">
        <v>0.33333333333333331</v>
      </c>
      <c r="BW940" s="610">
        <v>0.33333333333333331</v>
      </c>
      <c r="BX940" s="12">
        <f t="shared" ref="BX940:BX954" si="2761">BW940-BV940</f>
        <v>0</v>
      </c>
      <c r="BY940" s="13">
        <f t="shared" ref="BY940:BY954" si="2762">HOUR(BX940)</f>
        <v>0</v>
      </c>
      <c r="BZ940" s="13">
        <f t="shared" ref="BZ940:BZ954" si="2763">MINUTE(BX940)</f>
        <v>0</v>
      </c>
      <c r="CA940" s="226">
        <f t="shared" si="2494"/>
        <v>0.22916666666666663</v>
      </c>
      <c r="CB940" s="13">
        <f t="shared" ref="CB940:CB954" si="2764">HOUR(CA940)</f>
        <v>5</v>
      </c>
      <c r="CC940" s="13">
        <f t="shared" ref="CC940:CC954" si="2765">MINUTE(CA940)</f>
        <v>30</v>
      </c>
      <c r="CD940" s="12">
        <f t="shared" ref="CD940:CD955" si="2766">AD940+AR940+BO940+BS940</f>
        <v>0.10277777777777776</v>
      </c>
      <c r="CE940" s="13">
        <f t="shared" ref="CE940:CE954" si="2767">HOUR(CD940)</f>
        <v>2</v>
      </c>
      <c r="CF940" s="13">
        <f t="shared" ref="CF940:CF954" si="2768">MINUTE(CD940)</f>
        <v>28</v>
      </c>
      <c r="CG940" s="12">
        <f t="shared" ref="CG940:CG954" si="2769">AI940</f>
        <v>3.125E-2</v>
      </c>
      <c r="CH940" s="13">
        <f t="shared" ref="CH940:CH954" si="2770">HOUR(CG940)</f>
        <v>0</v>
      </c>
      <c r="CI940" s="13">
        <f t="shared" ref="CI940:CI954" si="2771">MINUTE(CG940)</f>
        <v>45</v>
      </c>
      <c r="CJ940" s="12">
        <f t="shared" ref="CJ940:CJ954" si="2772">AZ940</f>
        <v>9.375E-2</v>
      </c>
      <c r="CK940" s="13">
        <f t="shared" ref="CK940:CK954" si="2773">HOUR(CJ940)</f>
        <v>2</v>
      </c>
      <c r="CL940" s="13">
        <f t="shared" ref="CL940:CL954" si="2774">MINUTE(CJ940)</f>
        <v>15</v>
      </c>
      <c r="CM940" s="62"/>
      <c r="CN940" s="62"/>
      <c r="CO940" s="62"/>
      <c r="CP940" s="12">
        <f t="shared" ref="CP940:CP966" si="2775">AZ940-(CS940+CV940+CY940+DB940+DE940+DH940+DK940)</f>
        <v>6.7361111111111122E-2</v>
      </c>
      <c r="CQ940" s="13">
        <f t="shared" ref="CQ940:CQ966" si="2776">HOUR(CP940)</f>
        <v>1</v>
      </c>
      <c r="CR940" s="13">
        <f t="shared" ref="CR940:CR966" si="2777">MINUTE(CP940)</f>
        <v>37</v>
      </c>
      <c r="CS940" s="610">
        <v>0</v>
      </c>
      <c r="CT940" s="13">
        <f t="shared" si="2713"/>
        <v>0</v>
      </c>
      <c r="CU940" s="13">
        <f t="shared" si="2714"/>
        <v>0</v>
      </c>
      <c r="CV940" s="610">
        <v>1.2499999999999999E-2</v>
      </c>
      <c r="CW940" s="13">
        <f t="shared" si="2686"/>
        <v>0</v>
      </c>
      <c r="CX940" s="13">
        <f t="shared" si="2687"/>
        <v>18</v>
      </c>
      <c r="CY940" s="610">
        <v>0</v>
      </c>
      <c r="CZ940" s="13">
        <f t="shared" si="2688"/>
        <v>0</v>
      </c>
      <c r="DA940" s="13">
        <f t="shared" si="2689"/>
        <v>0</v>
      </c>
      <c r="DB940" s="610">
        <v>0</v>
      </c>
      <c r="DC940" s="13">
        <f t="shared" si="2715"/>
        <v>0</v>
      </c>
      <c r="DD940" s="13">
        <f t="shared" si="2716"/>
        <v>0</v>
      </c>
      <c r="DE940" s="610">
        <v>0</v>
      </c>
      <c r="DF940" s="13">
        <f t="shared" si="2717"/>
        <v>0</v>
      </c>
      <c r="DG940" s="13">
        <f t="shared" si="2718"/>
        <v>0</v>
      </c>
      <c r="DH940" s="610">
        <v>1.3888888888888888E-2</v>
      </c>
      <c r="DI940" s="13">
        <f t="shared" si="2719"/>
        <v>0</v>
      </c>
      <c r="DJ940" s="13">
        <f t="shared" si="2720"/>
        <v>20</v>
      </c>
      <c r="DK940" s="610">
        <v>0</v>
      </c>
      <c r="DL940" s="35">
        <f t="shared" si="2721"/>
        <v>0</v>
      </c>
      <c r="DM940" s="35">
        <f t="shared" si="2722"/>
        <v>0</v>
      </c>
      <c r="DN940" s="66">
        <f t="shared" si="2466"/>
        <v>3327495.946</v>
      </c>
      <c r="DO940" s="74">
        <f t="shared" si="2467"/>
        <v>53375</v>
      </c>
      <c r="DP940" s="66">
        <f t="shared" si="2508"/>
        <v>62.486779661016946</v>
      </c>
      <c r="DQ940" s="63">
        <f t="shared" si="2509"/>
        <v>62.341844421545666</v>
      </c>
      <c r="DR940" s="66" t="e">
        <f t="shared" si="2723"/>
        <v>#NUM!</v>
      </c>
      <c r="DS940" s="96" t="e">
        <f t="shared" si="2724"/>
        <v>#NUM!</v>
      </c>
      <c r="DT940" s="66" t="e">
        <f t="shared" si="2725"/>
        <v>#NUM!</v>
      </c>
      <c r="DU940" s="66" t="e">
        <f t="shared" si="2726"/>
        <v>#NUM!</v>
      </c>
      <c r="FJ940" s="3">
        <f t="shared" si="2593"/>
        <v>0.10416666666666663</v>
      </c>
    </row>
    <row r="941" spans="1:166">
      <c r="A941" s="604">
        <f t="shared" si="2728"/>
        <v>939</v>
      </c>
      <c r="B941" s="605">
        <f t="shared" si="2727"/>
        <v>92</v>
      </c>
      <c r="C941" s="606">
        <v>40959</v>
      </c>
      <c r="D941" s="607">
        <v>2</v>
      </c>
      <c r="E941" s="608" t="s">
        <v>1071</v>
      </c>
      <c r="F941" s="605">
        <v>2</v>
      </c>
      <c r="G941" s="609" t="s">
        <v>823</v>
      </c>
      <c r="H941" s="609" t="s">
        <v>413</v>
      </c>
      <c r="I941" s="609" t="s">
        <v>1112</v>
      </c>
      <c r="J941" s="610">
        <v>0.27083333333333331</v>
      </c>
      <c r="K941" s="611">
        <v>3533.54</v>
      </c>
      <c r="L941" s="609" t="s">
        <v>1109</v>
      </c>
      <c r="M941" s="605">
        <v>58</v>
      </c>
      <c r="N941" s="605">
        <v>1</v>
      </c>
      <c r="O941" s="609"/>
      <c r="P941" s="610">
        <v>0.27083333333333331</v>
      </c>
      <c r="Q941" s="610">
        <v>0.27083333333333331</v>
      </c>
      <c r="R941" s="12">
        <f t="shared" si="2690"/>
        <v>0</v>
      </c>
      <c r="S941" s="13">
        <f t="shared" si="2729"/>
        <v>0</v>
      </c>
      <c r="T941" s="13">
        <f t="shared" si="2730"/>
        <v>0</v>
      </c>
      <c r="U941" s="610">
        <v>0.27430555555555552</v>
      </c>
      <c r="V941" s="12">
        <f>U941-Q941</f>
        <v>3.4722222222222099E-3</v>
      </c>
      <c r="W941" s="13">
        <f t="shared" si="2731"/>
        <v>0</v>
      </c>
      <c r="X941" s="225">
        <f t="shared" si="2732"/>
        <v>5</v>
      </c>
      <c r="Y941" s="610">
        <v>0.27430555555555552</v>
      </c>
      <c r="Z941" s="12">
        <f t="shared" si="2733"/>
        <v>0</v>
      </c>
      <c r="AA941" s="13">
        <f t="shared" si="2734"/>
        <v>0</v>
      </c>
      <c r="AB941" s="13">
        <f t="shared" si="2465"/>
        <v>0</v>
      </c>
      <c r="AC941" s="610">
        <v>0.2951388888888889</v>
      </c>
      <c r="AD941" s="12">
        <f t="shared" si="2735"/>
        <v>2.083333333333337E-2</v>
      </c>
      <c r="AE941" s="13">
        <f t="shared" si="2736"/>
        <v>0</v>
      </c>
      <c r="AF941" s="13">
        <f t="shared" si="2737"/>
        <v>30</v>
      </c>
      <c r="AG941" s="610">
        <v>0.2986111111111111</v>
      </c>
      <c r="AH941" s="610">
        <v>0.32291666666666669</v>
      </c>
      <c r="AI941" s="12">
        <f t="shared" si="2683"/>
        <v>2.430555555555558E-2</v>
      </c>
      <c r="AJ941" s="225">
        <f t="shared" si="2738"/>
        <v>0</v>
      </c>
      <c r="AK941" s="225">
        <f t="shared" si="2739"/>
        <v>35</v>
      </c>
      <c r="AL941" s="610">
        <v>0.2986111111111111</v>
      </c>
      <c r="AM941" s="610">
        <v>0.32291666666666669</v>
      </c>
      <c r="AN941" s="12">
        <f t="shared" si="2740"/>
        <v>2.430555555555558E-2</v>
      </c>
      <c r="AO941" s="13">
        <f t="shared" si="2741"/>
        <v>0</v>
      </c>
      <c r="AP941" s="13">
        <f t="shared" si="2742"/>
        <v>35</v>
      </c>
      <c r="AQ941" s="610">
        <v>0.33333333333333331</v>
      </c>
      <c r="AR941" s="12">
        <f t="shared" si="2743"/>
        <v>1.041666666666663E-2</v>
      </c>
      <c r="AS941" s="225">
        <f t="shared" si="2744"/>
        <v>0</v>
      </c>
      <c r="AT941" s="13">
        <f t="shared" si="2745"/>
        <v>15</v>
      </c>
      <c r="AU941" s="610">
        <v>0.33680555555555558</v>
      </c>
      <c r="AV941" s="226">
        <f t="shared" si="2746"/>
        <v>3.4722222222222654E-3</v>
      </c>
      <c r="AW941" s="13">
        <f t="shared" si="2747"/>
        <v>0</v>
      </c>
      <c r="AX941" s="13">
        <f t="shared" si="2748"/>
        <v>5</v>
      </c>
      <c r="AY941" s="610">
        <v>0.62847222222222221</v>
      </c>
      <c r="AZ941" s="12">
        <f t="shared" si="2749"/>
        <v>0.29166666666666663</v>
      </c>
      <c r="BA941" s="225">
        <f t="shared" si="2750"/>
        <v>7</v>
      </c>
      <c r="BB941" s="225">
        <f t="shared" si="2751"/>
        <v>0</v>
      </c>
      <c r="BC941" s="610">
        <v>0.62847222222222221</v>
      </c>
      <c r="BD941" s="610">
        <v>0.62847222222222221</v>
      </c>
      <c r="BE941" s="12">
        <f t="shared" si="2752"/>
        <v>0</v>
      </c>
      <c r="BF941" s="13">
        <f t="shared" si="2753"/>
        <v>0</v>
      </c>
      <c r="BG941" s="13">
        <f t="shared" si="2754"/>
        <v>0</v>
      </c>
      <c r="BH941" s="610">
        <v>0.62847222222222221</v>
      </c>
      <c r="BI941" s="610">
        <v>0.62847222222222221</v>
      </c>
      <c r="BJ941" s="610"/>
      <c r="BK941" s="69">
        <f t="shared" si="2755"/>
        <v>0</v>
      </c>
      <c r="BL941" s="13">
        <f t="shared" si="2756"/>
        <v>0</v>
      </c>
      <c r="BM941" s="13">
        <f t="shared" si="2757"/>
        <v>0</v>
      </c>
      <c r="BN941" s="610">
        <v>0.63541666666666663</v>
      </c>
      <c r="BO941" s="12">
        <f t="shared" si="2425"/>
        <v>6.9444444444444198E-3</v>
      </c>
      <c r="BP941" s="225">
        <f t="shared" si="2426"/>
        <v>0</v>
      </c>
      <c r="BQ941" s="225">
        <f t="shared" si="2427"/>
        <v>10</v>
      </c>
      <c r="BR941" s="610">
        <v>0.66666666666666663</v>
      </c>
      <c r="BS941" s="12">
        <f t="shared" si="2758"/>
        <v>3.125E-2</v>
      </c>
      <c r="BT941" s="225">
        <f t="shared" si="2759"/>
        <v>0</v>
      </c>
      <c r="BU941" s="225">
        <f t="shared" si="2760"/>
        <v>45</v>
      </c>
      <c r="BV941" s="610">
        <v>0.66666666666666663</v>
      </c>
      <c r="BW941" s="610">
        <v>0.66666666666666663</v>
      </c>
      <c r="BX941" s="12">
        <f t="shared" si="2761"/>
        <v>0</v>
      </c>
      <c r="BY941" s="13">
        <f t="shared" si="2762"/>
        <v>0</v>
      </c>
      <c r="BZ941" s="13">
        <f t="shared" si="2763"/>
        <v>0</v>
      </c>
      <c r="CA941" s="226">
        <f t="shared" si="2494"/>
        <v>0.39583333333333331</v>
      </c>
      <c r="CB941" s="13">
        <f t="shared" si="2764"/>
        <v>9</v>
      </c>
      <c r="CC941" s="13">
        <f t="shared" si="2765"/>
        <v>30</v>
      </c>
      <c r="CD941" s="12">
        <f t="shared" si="2766"/>
        <v>6.944444444444442E-2</v>
      </c>
      <c r="CE941" s="13">
        <f t="shared" si="2767"/>
        <v>1</v>
      </c>
      <c r="CF941" s="13">
        <f t="shared" si="2768"/>
        <v>40</v>
      </c>
      <c r="CG941" s="12">
        <f t="shared" si="2769"/>
        <v>2.430555555555558E-2</v>
      </c>
      <c r="CH941" s="13">
        <f t="shared" si="2770"/>
        <v>0</v>
      </c>
      <c r="CI941" s="13">
        <f t="shared" si="2771"/>
        <v>35</v>
      </c>
      <c r="CJ941" s="12">
        <f t="shared" si="2772"/>
        <v>0.29166666666666663</v>
      </c>
      <c r="CK941" s="13">
        <f t="shared" si="2773"/>
        <v>7</v>
      </c>
      <c r="CL941" s="13">
        <f t="shared" si="2774"/>
        <v>0</v>
      </c>
      <c r="CM941" s="62"/>
      <c r="CN941" s="62"/>
      <c r="CO941" s="62"/>
      <c r="CP941" s="12">
        <f t="shared" si="2775"/>
        <v>0</v>
      </c>
      <c r="CQ941" s="13">
        <f t="shared" si="2776"/>
        <v>0</v>
      </c>
      <c r="CR941" s="13">
        <f t="shared" si="2777"/>
        <v>0</v>
      </c>
      <c r="CS941" s="610">
        <v>0</v>
      </c>
      <c r="CT941" s="13">
        <f t="shared" si="2713"/>
        <v>0</v>
      </c>
      <c r="CU941" s="13">
        <f t="shared" si="2714"/>
        <v>0</v>
      </c>
      <c r="CV941" s="610">
        <v>0</v>
      </c>
      <c r="CW941" s="13">
        <f t="shared" si="2686"/>
        <v>0</v>
      </c>
      <c r="CX941" s="13">
        <f t="shared" si="2687"/>
        <v>0</v>
      </c>
      <c r="CY941" s="610">
        <v>0</v>
      </c>
      <c r="CZ941" s="13">
        <f t="shared" si="2688"/>
        <v>0</v>
      </c>
      <c r="DA941" s="13">
        <f t="shared" si="2689"/>
        <v>0</v>
      </c>
      <c r="DB941" s="610">
        <v>0.29166666666666669</v>
      </c>
      <c r="DC941" s="13">
        <f t="shared" si="2715"/>
        <v>7</v>
      </c>
      <c r="DD941" s="13">
        <f t="shared" si="2716"/>
        <v>0</v>
      </c>
      <c r="DE941" s="610">
        <v>0</v>
      </c>
      <c r="DF941" s="13">
        <f t="shared" si="2717"/>
        <v>0</v>
      </c>
      <c r="DG941" s="13">
        <f t="shared" si="2718"/>
        <v>0</v>
      </c>
      <c r="DH941" s="610">
        <v>0</v>
      </c>
      <c r="DI941" s="13">
        <f t="shared" si="2719"/>
        <v>0</v>
      </c>
      <c r="DJ941" s="13">
        <f t="shared" si="2720"/>
        <v>0</v>
      </c>
      <c r="DK941" s="610">
        <v>0</v>
      </c>
      <c r="DL941" s="35">
        <f t="shared" si="2721"/>
        <v>0</v>
      </c>
      <c r="DM941" s="35">
        <f t="shared" si="2722"/>
        <v>0</v>
      </c>
      <c r="DN941" s="66">
        <f t="shared" si="2466"/>
        <v>3331029.486</v>
      </c>
      <c r="DO941" s="74">
        <f t="shared" si="2467"/>
        <v>53433</v>
      </c>
      <c r="DP941" s="66">
        <f t="shared" si="2508"/>
        <v>60.92310344827586</v>
      </c>
      <c r="DQ941" s="63">
        <f t="shared" si="2509"/>
        <v>62.340304418617706</v>
      </c>
      <c r="DR941" s="66" t="e">
        <f t="shared" si="2723"/>
        <v>#NUM!</v>
      </c>
      <c r="DS941" s="96" t="e">
        <f t="shared" si="2724"/>
        <v>#NUM!</v>
      </c>
      <c r="DT941" s="66" t="e">
        <f t="shared" si="2725"/>
        <v>#NUM!</v>
      </c>
      <c r="DU941" s="66" t="e">
        <f t="shared" si="2726"/>
        <v>#NUM!</v>
      </c>
      <c r="FJ941" s="3">
        <f t="shared" si="2593"/>
        <v>7.9861111111111105E-2</v>
      </c>
    </row>
    <row r="942" spans="1:166">
      <c r="A942" s="604">
        <f t="shared" si="2728"/>
        <v>940</v>
      </c>
      <c r="B942" s="605">
        <f t="shared" si="2727"/>
        <v>93</v>
      </c>
      <c r="C942" s="606">
        <v>40959</v>
      </c>
      <c r="D942" s="607">
        <v>2</v>
      </c>
      <c r="E942" s="608" t="s">
        <v>1117</v>
      </c>
      <c r="F942" s="605">
        <v>9</v>
      </c>
      <c r="G942" s="609" t="s">
        <v>696</v>
      </c>
      <c r="H942" s="609" t="s">
        <v>413</v>
      </c>
      <c r="I942" s="609" t="s">
        <v>1113</v>
      </c>
      <c r="J942" s="610">
        <v>0.55208333333333337</v>
      </c>
      <c r="K942" s="611">
        <v>3365.21</v>
      </c>
      <c r="L942" s="609" t="s">
        <v>1110</v>
      </c>
      <c r="M942" s="605">
        <v>59</v>
      </c>
      <c r="N942" s="605">
        <v>0</v>
      </c>
      <c r="O942" s="609"/>
      <c r="P942" s="610">
        <v>0.55208333333333337</v>
      </c>
      <c r="Q942" s="610">
        <v>0.55208333333333337</v>
      </c>
      <c r="R942" s="12">
        <f t="shared" si="2690"/>
        <v>0</v>
      </c>
      <c r="S942" s="13">
        <f t="shared" si="2729"/>
        <v>0</v>
      </c>
      <c r="T942" s="13">
        <f t="shared" si="2730"/>
        <v>0</v>
      </c>
      <c r="U942" s="610">
        <v>0.55902777777777779</v>
      </c>
      <c r="V942" s="12">
        <f>U942-Q942</f>
        <v>6.9444444444444198E-3</v>
      </c>
      <c r="W942" s="13">
        <f t="shared" si="2731"/>
        <v>0</v>
      </c>
      <c r="X942" s="225">
        <f t="shared" si="2732"/>
        <v>10</v>
      </c>
      <c r="Y942" s="610">
        <v>0.55902777777777779</v>
      </c>
      <c r="Z942" s="12">
        <f t="shared" si="2733"/>
        <v>0</v>
      </c>
      <c r="AA942" s="13">
        <f t="shared" si="2734"/>
        <v>0</v>
      </c>
      <c r="AB942" s="13">
        <f t="shared" si="2465"/>
        <v>0</v>
      </c>
      <c r="AC942" s="610">
        <v>0.58680555555555558</v>
      </c>
      <c r="AD942" s="12">
        <f t="shared" si="2735"/>
        <v>2.777777777777779E-2</v>
      </c>
      <c r="AE942" s="13">
        <f t="shared" si="2736"/>
        <v>0</v>
      </c>
      <c r="AF942" s="13">
        <f t="shared" si="2737"/>
        <v>40</v>
      </c>
      <c r="AG942" s="610">
        <v>0.58680555555555558</v>
      </c>
      <c r="AH942" s="610">
        <v>0.64583333333333337</v>
      </c>
      <c r="AI942" s="12">
        <f>AH942-AG942</f>
        <v>5.902777777777779E-2</v>
      </c>
      <c r="AJ942" s="225">
        <f t="shared" si="2738"/>
        <v>1</v>
      </c>
      <c r="AK942" s="225">
        <f t="shared" si="2739"/>
        <v>25</v>
      </c>
      <c r="AL942" s="610">
        <v>0.58680555555555558</v>
      </c>
      <c r="AM942" s="610">
        <v>0.64583333333333337</v>
      </c>
      <c r="AN942" s="12">
        <f t="shared" si="2740"/>
        <v>5.902777777777779E-2</v>
      </c>
      <c r="AO942" s="13">
        <f t="shared" si="2741"/>
        <v>1</v>
      </c>
      <c r="AP942" s="13">
        <f t="shared" si="2742"/>
        <v>25</v>
      </c>
      <c r="AQ942" s="610">
        <v>0.6479166666666667</v>
      </c>
      <c r="AR942" s="12">
        <f t="shared" si="2743"/>
        <v>2.0833333333333259E-3</v>
      </c>
      <c r="AS942" s="225">
        <f t="shared" si="2744"/>
        <v>0</v>
      </c>
      <c r="AT942" s="13">
        <f t="shared" si="2745"/>
        <v>3</v>
      </c>
      <c r="AU942" s="610">
        <v>0.6479166666666667</v>
      </c>
      <c r="AV942" s="226">
        <f t="shared" si="2746"/>
        <v>0</v>
      </c>
      <c r="AW942" s="13">
        <f t="shared" si="2747"/>
        <v>0</v>
      </c>
      <c r="AX942" s="13">
        <f t="shared" si="2748"/>
        <v>0</v>
      </c>
      <c r="AY942" s="610">
        <v>0.87847222222222221</v>
      </c>
      <c r="AZ942" s="12">
        <f t="shared" si="2749"/>
        <v>0.23055555555555551</v>
      </c>
      <c r="BA942" s="225">
        <f t="shared" si="2750"/>
        <v>5</v>
      </c>
      <c r="BB942" s="225">
        <f t="shared" si="2751"/>
        <v>32</v>
      </c>
      <c r="BC942" s="610">
        <v>0.87847222222222221</v>
      </c>
      <c r="BD942" s="610">
        <v>0.87847222222222221</v>
      </c>
      <c r="BE942" s="12">
        <f t="shared" si="2752"/>
        <v>0</v>
      </c>
      <c r="BF942" s="13">
        <f t="shared" si="2753"/>
        <v>0</v>
      </c>
      <c r="BG942" s="13">
        <f t="shared" si="2754"/>
        <v>0</v>
      </c>
      <c r="BH942" s="610">
        <v>0.87847222222222221</v>
      </c>
      <c r="BI942" s="610">
        <v>0.87847222222222221</v>
      </c>
      <c r="BJ942" s="610"/>
      <c r="BK942" s="69">
        <f t="shared" si="2755"/>
        <v>0</v>
      </c>
      <c r="BL942" s="13">
        <f t="shared" si="2756"/>
        <v>0</v>
      </c>
      <c r="BM942" s="13">
        <f t="shared" si="2757"/>
        <v>0</v>
      </c>
      <c r="BN942" s="610">
        <v>0.88402777777777775</v>
      </c>
      <c r="BO942" s="12">
        <f t="shared" si="2425"/>
        <v>5.5555555555555358E-3</v>
      </c>
      <c r="BP942" s="225">
        <f t="shared" si="2426"/>
        <v>0</v>
      </c>
      <c r="BQ942" s="225">
        <f t="shared" si="2427"/>
        <v>8</v>
      </c>
      <c r="BR942" s="610">
        <v>0.89583333333333337</v>
      </c>
      <c r="BS942" s="12">
        <f t="shared" si="2758"/>
        <v>1.1805555555555625E-2</v>
      </c>
      <c r="BT942" s="225">
        <f t="shared" si="2759"/>
        <v>0</v>
      </c>
      <c r="BU942" s="225">
        <f t="shared" si="2760"/>
        <v>17</v>
      </c>
      <c r="BV942" s="610">
        <v>0.89583333333333337</v>
      </c>
      <c r="BW942" s="610">
        <v>0.89583333333333337</v>
      </c>
      <c r="BX942" s="12">
        <f t="shared" si="2761"/>
        <v>0</v>
      </c>
      <c r="BY942" s="13">
        <f t="shared" si="2762"/>
        <v>0</v>
      </c>
      <c r="BZ942" s="13">
        <f t="shared" si="2763"/>
        <v>0</v>
      </c>
      <c r="CA942" s="226">
        <f t="shared" si="2494"/>
        <v>0.34375</v>
      </c>
      <c r="CB942" s="13">
        <f t="shared" si="2764"/>
        <v>8</v>
      </c>
      <c r="CC942" s="13">
        <f t="shared" si="2765"/>
        <v>15</v>
      </c>
      <c r="CD942" s="12">
        <f t="shared" si="2766"/>
        <v>4.7222222222222276E-2</v>
      </c>
      <c r="CE942" s="13">
        <f t="shared" si="2767"/>
        <v>1</v>
      </c>
      <c r="CF942" s="13">
        <f t="shared" si="2768"/>
        <v>8</v>
      </c>
      <c r="CG942" s="12">
        <f t="shared" si="2769"/>
        <v>5.902777777777779E-2</v>
      </c>
      <c r="CH942" s="13">
        <f t="shared" si="2770"/>
        <v>1</v>
      </c>
      <c r="CI942" s="13">
        <f t="shared" si="2771"/>
        <v>25</v>
      </c>
      <c r="CJ942" s="12">
        <f t="shared" si="2772"/>
        <v>0.23055555555555551</v>
      </c>
      <c r="CK942" s="13">
        <f t="shared" si="2773"/>
        <v>5</v>
      </c>
      <c r="CL942" s="13">
        <f t="shared" si="2774"/>
        <v>32</v>
      </c>
      <c r="CM942" s="62"/>
      <c r="CN942" s="62"/>
      <c r="CO942" s="62"/>
      <c r="CP942" s="12">
        <f t="shared" si="2775"/>
        <v>-1.2500000000000039E-2</v>
      </c>
      <c r="CQ942" s="13" t="e">
        <f t="shared" si="2776"/>
        <v>#NUM!</v>
      </c>
      <c r="CR942" s="13" t="e">
        <f t="shared" si="2777"/>
        <v>#NUM!</v>
      </c>
      <c r="CS942" s="610">
        <v>0</v>
      </c>
      <c r="CT942" s="13">
        <f t="shared" si="2713"/>
        <v>0</v>
      </c>
      <c r="CU942" s="13">
        <f t="shared" si="2714"/>
        <v>0</v>
      </c>
      <c r="CV942" s="610">
        <v>0</v>
      </c>
      <c r="CW942" s="13">
        <f t="shared" si="2686"/>
        <v>0</v>
      </c>
      <c r="CX942" s="13">
        <f t="shared" si="2687"/>
        <v>0</v>
      </c>
      <c r="CY942" s="610">
        <v>0</v>
      </c>
      <c r="CZ942" s="13">
        <f t="shared" si="2688"/>
        <v>0</v>
      </c>
      <c r="DA942" s="13">
        <f t="shared" si="2689"/>
        <v>0</v>
      </c>
      <c r="DB942" s="610">
        <v>0</v>
      </c>
      <c r="DC942" s="13">
        <f t="shared" si="2715"/>
        <v>0</v>
      </c>
      <c r="DD942" s="13">
        <f t="shared" si="2716"/>
        <v>0</v>
      </c>
      <c r="DE942" s="610">
        <v>0</v>
      </c>
      <c r="DF942" s="13">
        <f t="shared" si="2717"/>
        <v>0</v>
      </c>
      <c r="DG942" s="13">
        <f t="shared" si="2718"/>
        <v>0</v>
      </c>
      <c r="DH942" s="610">
        <v>0.24305555555555555</v>
      </c>
      <c r="DI942" s="13">
        <f t="shared" si="2719"/>
        <v>5</v>
      </c>
      <c r="DJ942" s="13">
        <f t="shared" si="2720"/>
        <v>50</v>
      </c>
      <c r="DK942" s="610">
        <v>0</v>
      </c>
      <c r="DL942" s="35">
        <f t="shared" si="2721"/>
        <v>0</v>
      </c>
      <c r="DM942" s="35">
        <f t="shared" si="2722"/>
        <v>0</v>
      </c>
      <c r="DN942" s="66">
        <f t="shared" si="2466"/>
        <v>3334394.696</v>
      </c>
      <c r="DO942" s="74">
        <f t="shared" si="2467"/>
        <v>53492</v>
      </c>
      <c r="DP942" s="66">
        <f t="shared" si="2508"/>
        <v>57.037457627118641</v>
      </c>
      <c r="DQ942" s="63">
        <f t="shared" si="2509"/>
        <v>62.334455544754356</v>
      </c>
      <c r="DR942" s="66" t="e">
        <f t="shared" si="2723"/>
        <v>#NUM!</v>
      </c>
      <c r="DS942" s="96" t="e">
        <f t="shared" si="2724"/>
        <v>#NUM!</v>
      </c>
      <c r="DT942" s="66" t="e">
        <f t="shared" si="2725"/>
        <v>#NUM!</v>
      </c>
      <c r="DU942" s="66" t="e">
        <f t="shared" si="2726"/>
        <v>#NUM!</v>
      </c>
      <c r="FJ942" s="3">
        <f t="shared" si="2593"/>
        <v>5.4166666666666696E-2</v>
      </c>
    </row>
    <row r="943" spans="1:166">
      <c r="A943" s="604">
        <f t="shared" si="2728"/>
        <v>941</v>
      </c>
      <c r="B943" s="605">
        <f t="shared" si="2727"/>
        <v>94</v>
      </c>
      <c r="C943" s="606">
        <v>40959</v>
      </c>
      <c r="D943" s="607">
        <v>2</v>
      </c>
      <c r="E943" s="608" t="s">
        <v>1118</v>
      </c>
      <c r="F943" s="605">
        <v>1</v>
      </c>
      <c r="G943" s="609" t="s">
        <v>403</v>
      </c>
      <c r="H943" s="609" t="s">
        <v>394</v>
      </c>
      <c r="I943" s="609" t="s">
        <v>1114</v>
      </c>
      <c r="J943" s="610">
        <v>0.76041666666666663</v>
      </c>
      <c r="K943" s="611">
        <v>3788.01</v>
      </c>
      <c r="L943" s="609" t="s">
        <v>1110</v>
      </c>
      <c r="M943" s="605">
        <v>59</v>
      </c>
      <c r="N943" s="605">
        <v>0</v>
      </c>
      <c r="O943" s="609"/>
      <c r="P943" s="610">
        <v>0.76041666666666663</v>
      </c>
      <c r="Q943" s="610">
        <v>0.76041666666666663</v>
      </c>
      <c r="R943" s="12">
        <f t="shared" si="2690"/>
        <v>0</v>
      </c>
      <c r="S943" s="13">
        <f t="shared" si="2729"/>
        <v>0</v>
      </c>
      <c r="T943" s="13">
        <f t="shared" si="2730"/>
        <v>0</v>
      </c>
      <c r="U943" s="610">
        <v>0.76736111111111116</v>
      </c>
      <c r="V943" s="12">
        <f>U943-Q943</f>
        <v>6.9444444444445308E-3</v>
      </c>
      <c r="W943" s="13">
        <f t="shared" si="2731"/>
        <v>0</v>
      </c>
      <c r="X943" s="225">
        <f t="shared" si="2732"/>
        <v>10</v>
      </c>
      <c r="Y943" s="610">
        <v>0.76736111111111116</v>
      </c>
      <c r="Z943" s="12">
        <f t="shared" si="2733"/>
        <v>0</v>
      </c>
      <c r="AA943" s="13">
        <f t="shared" si="2734"/>
        <v>0</v>
      </c>
      <c r="AB943" s="13">
        <f t="shared" si="2465"/>
        <v>0</v>
      </c>
      <c r="AC943" s="610">
        <v>0.79166666666666663</v>
      </c>
      <c r="AD943" s="12">
        <f t="shared" si="2735"/>
        <v>2.4305555555555469E-2</v>
      </c>
      <c r="AE943" s="13">
        <f t="shared" si="2736"/>
        <v>0</v>
      </c>
      <c r="AF943" s="13">
        <f t="shared" si="2737"/>
        <v>35</v>
      </c>
      <c r="AG943" s="610">
        <v>0.78819444444444453</v>
      </c>
      <c r="AH943" s="610">
        <v>0.81944444444444453</v>
      </c>
      <c r="AI943" s="12">
        <f>AH943-AG943</f>
        <v>3.125E-2</v>
      </c>
      <c r="AJ943" s="225">
        <f t="shared" si="2738"/>
        <v>0</v>
      </c>
      <c r="AK943" s="225">
        <f t="shared" si="2739"/>
        <v>45</v>
      </c>
      <c r="AL943" s="610">
        <v>0.78819444444444453</v>
      </c>
      <c r="AM943" s="610">
        <v>0.81944444444444453</v>
      </c>
      <c r="AN943" s="12">
        <f t="shared" si="2740"/>
        <v>3.125E-2</v>
      </c>
      <c r="AO943" s="13">
        <f t="shared" si="2741"/>
        <v>0</v>
      </c>
      <c r="AP943" s="13">
        <f t="shared" si="2742"/>
        <v>45</v>
      </c>
      <c r="AQ943" s="610">
        <v>0.91666666666666663</v>
      </c>
      <c r="AR943" s="12">
        <f t="shared" si="2743"/>
        <v>9.7222222222222099E-2</v>
      </c>
      <c r="AS943" s="225">
        <f t="shared" si="2744"/>
        <v>2</v>
      </c>
      <c r="AT943" s="13">
        <f t="shared" si="2745"/>
        <v>20</v>
      </c>
      <c r="AU943" s="610">
        <v>0.91736111111111107</v>
      </c>
      <c r="AV943" s="226">
        <f t="shared" si="2746"/>
        <v>6.9444444444444198E-4</v>
      </c>
      <c r="AW943" s="13">
        <f t="shared" si="2747"/>
        <v>0</v>
      </c>
      <c r="AX943" s="13">
        <f t="shared" si="2748"/>
        <v>1</v>
      </c>
      <c r="AY943" s="610">
        <v>0.99097222222222225</v>
      </c>
      <c r="AZ943" s="12">
        <f t="shared" si="2749"/>
        <v>7.3611111111111183E-2</v>
      </c>
      <c r="BA943" s="225">
        <f t="shared" si="2750"/>
        <v>1</v>
      </c>
      <c r="BB943" s="225">
        <f t="shared" si="2751"/>
        <v>46</v>
      </c>
      <c r="BC943" s="610">
        <v>0.99097222222222225</v>
      </c>
      <c r="BD943" s="610">
        <v>0.99097222222222225</v>
      </c>
      <c r="BE943" s="12">
        <f t="shared" si="2752"/>
        <v>0</v>
      </c>
      <c r="BF943" s="13">
        <f t="shared" si="2753"/>
        <v>0</v>
      </c>
      <c r="BG943" s="13">
        <f t="shared" si="2754"/>
        <v>0</v>
      </c>
      <c r="BH943" s="610">
        <v>0.99097222222222225</v>
      </c>
      <c r="BI943" s="610">
        <v>0.99097222222222225</v>
      </c>
      <c r="BJ943" s="610"/>
      <c r="BK943" s="69">
        <f t="shared" si="2755"/>
        <v>0</v>
      </c>
      <c r="BL943" s="13">
        <f t="shared" si="2756"/>
        <v>0</v>
      </c>
      <c r="BM943" s="13">
        <f t="shared" si="2757"/>
        <v>0</v>
      </c>
      <c r="BN943" s="610">
        <v>0.99861111111111101</v>
      </c>
      <c r="BO943" s="12">
        <f t="shared" si="2425"/>
        <v>7.6388888888887507E-3</v>
      </c>
      <c r="BP943" s="225">
        <f t="shared" si="2426"/>
        <v>0</v>
      </c>
      <c r="BQ943" s="225">
        <f t="shared" si="2427"/>
        <v>11</v>
      </c>
      <c r="BR943" s="610">
        <v>1.0104166666666667</v>
      </c>
      <c r="BS943" s="12">
        <f t="shared" si="2758"/>
        <v>1.1805555555555736E-2</v>
      </c>
      <c r="BT943" s="225">
        <f t="shared" si="2759"/>
        <v>0</v>
      </c>
      <c r="BU943" s="225">
        <f t="shared" si="2760"/>
        <v>17</v>
      </c>
      <c r="BV943" s="610">
        <v>1.0104166666666667</v>
      </c>
      <c r="BW943" s="610">
        <v>1.0104166666666667</v>
      </c>
      <c r="BX943" s="12">
        <f t="shared" si="2761"/>
        <v>0</v>
      </c>
      <c r="BY943" s="13">
        <f t="shared" si="2762"/>
        <v>0</v>
      </c>
      <c r="BZ943" s="13">
        <f t="shared" si="2763"/>
        <v>0</v>
      </c>
      <c r="CA943" s="226">
        <f t="shared" si="2494"/>
        <v>0.25000000000000011</v>
      </c>
      <c r="CB943" s="13">
        <f t="shared" si="2764"/>
        <v>6</v>
      </c>
      <c r="CC943" s="13">
        <f t="shared" si="2765"/>
        <v>0</v>
      </c>
      <c r="CD943" s="12">
        <f t="shared" si="2766"/>
        <v>0.14097222222222205</v>
      </c>
      <c r="CE943" s="13">
        <f t="shared" si="2767"/>
        <v>3</v>
      </c>
      <c r="CF943" s="13">
        <f t="shared" si="2768"/>
        <v>23</v>
      </c>
      <c r="CG943" s="12">
        <f t="shared" si="2769"/>
        <v>3.125E-2</v>
      </c>
      <c r="CH943" s="13">
        <f t="shared" si="2770"/>
        <v>0</v>
      </c>
      <c r="CI943" s="13">
        <f t="shared" si="2771"/>
        <v>45</v>
      </c>
      <c r="CJ943" s="12">
        <f t="shared" si="2772"/>
        <v>7.3611111111111183E-2</v>
      </c>
      <c r="CK943" s="13">
        <f t="shared" si="2773"/>
        <v>1</v>
      </c>
      <c r="CL943" s="13">
        <f t="shared" si="2774"/>
        <v>46</v>
      </c>
      <c r="CM943" s="62"/>
      <c r="CN943" s="62"/>
      <c r="CO943" s="62"/>
      <c r="CP943" s="12">
        <f t="shared" si="2775"/>
        <v>4.7916666666666732E-2</v>
      </c>
      <c r="CQ943" s="13">
        <f t="shared" si="2776"/>
        <v>1</v>
      </c>
      <c r="CR943" s="13">
        <f t="shared" si="2777"/>
        <v>9</v>
      </c>
      <c r="CS943" s="610">
        <v>0</v>
      </c>
      <c r="CT943" s="13">
        <f t="shared" si="2713"/>
        <v>0</v>
      </c>
      <c r="CU943" s="13">
        <f t="shared" si="2714"/>
        <v>0</v>
      </c>
      <c r="CV943" s="610">
        <v>5.5555555555555558E-3</v>
      </c>
      <c r="CW943" s="13">
        <f t="shared" si="2686"/>
        <v>0</v>
      </c>
      <c r="CX943" s="13">
        <f t="shared" si="2687"/>
        <v>8</v>
      </c>
      <c r="CY943" s="610">
        <v>0</v>
      </c>
      <c r="CZ943" s="13">
        <f t="shared" si="2688"/>
        <v>0</v>
      </c>
      <c r="DA943" s="13">
        <f t="shared" si="2689"/>
        <v>0</v>
      </c>
      <c r="DB943" s="610">
        <v>0</v>
      </c>
      <c r="DC943" s="13">
        <f t="shared" si="2715"/>
        <v>0</v>
      </c>
      <c r="DD943" s="13">
        <f t="shared" si="2716"/>
        <v>0</v>
      </c>
      <c r="DE943" s="610">
        <v>0</v>
      </c>
      <c r="DF943" s="13">
        <f t="shared" si="2717"/>
        <v>0</v>
      </c>
      <c r="DG943" s="13">
        <f t="shared" si="2718"/>
        <v>0</v>
      </c>
      <c r="DH943" s="610">
        <v>2.013888888888889E-2</v>
      </c>
      <c r="DI943" s="13">
        <f t="shared" si="2719"/>
        <v>0</v>
      </c>
      <c r="DJ943" s="13">
        <f t="shared" si="2720"/>
        <v>29</v>
      </c>
      <c r="DK943" s="610">
        <v>0</v>
      </c>
      <c r="DL943" s="35">
        <f t="shared" si="2721"/>
        <v>0</v>
      </c>
      <c r="DM943" s="35">
        <f t="shared" si="2722"/>
        <v>0</v>
      </c>
      <c r="DN943" s="66">
        <f t="shared" si="2466"/>
        <v>3338182.7059999998</v>
      </c>
      <c r="DO943" s="74">
        <f t="shared" si="2467"/>
        <v>53551</v>
      </c>
      <c r="DP943" s="66">
        <f t="shared" si="2508"/>
        <v>64.203559322033897</v>
      </c>
      <c r="DQ943" s="63">
        <f t="shared" si="2509"/>
        <v>62.336514836324248</v>
      </c>
      <c r="DR943" s="66" t="e">
        <f t="shared" si="2723"/>
        <v>#NUM!</v>
      </c>
      <c r="DS943" s="96" t="e">
        <f t="shared" si="2724"/>
        <v>#NUM!</v>
      </c>
      <c r="DT943" s="66" t="e">
        <f t="shared" si="2725"/>
        <v>#NUM!</v>
      </c>
      <c r="DU943" s="66" t="e">
        <f t="shared" si="2726"/>
        <v>#NUM!</v>
      </c>
      <c r="FJ943" s="3">
        <f t="shared" si="2593"/>
        <v>0.14513888888888893</v>
      </c>
    </row>
    <row r="944" spans="1:166">
      <c r="A944" s="604">
        <f t="shared" si="2728"/>
        <v>942</v>
      </c>
      <c r="B944" s="605">
        <f t="shared" si="2727"/>
        <v>95</v>
      </c>
      <c r="C944" s="606">
        <v>40959</v>
      </c>
      <c r="D944" s="607">
        <v>2</v>
      </c>
      <c r="E944" s="608" t="s">
        <v>1069</v>
      </c>
      <c r="F944" s="605">
        <v>3</v>
      </c>
      <c r="G944" s="609" t="s">
        <v>414</v>
      </c>
      <c r="H944" s="609" t="s">
        <v>1032</v>
      </c>
      <c r="I944" s="609" t="s">
        <v>1115</v>
      </c>
      <c r="J944" s="610">
        <v>0.82986111111111116</v>
      </c>
      <c r="K944" s="611">
        <v>2624.85</v>
      </c>
      <c r="L944" s="609" t="s">
        <v>1094</v>
      </c>
      <c r="M944" s="605">
        <v>42</v>
      </c>
      <c r="N944" s="605">
        <v>0</v>
      </c>
      <c r="O944" s="609"/>
      <c r="P944" s="610">
        <v>0.82986111111111116</v>
      </c>
      <c r="Q944" s="610">
        <v>0.82986111111111116</v>
      </c>
      <c r="R944" s="12">
        <f t="shared" si="2690"/>
        <v>0</v>
      </c>
      <c r="S944" s="13">
        <f t="shared" si="2729"/>
        <v>0</v>
      </c>
      <c r="T944" s="13">
        <f t="shared" si="2730"/>
        <v>0</v>
      </c>
      <c r="U944" s="610">
        <v>0.84027777777777779</v>
      </c>
      <c r="V944" s="12">
        <f>U944-Q944</f>
        <v>1.041666666666663E-2</v>
      </c>
      <c r="W944" s="13">
        <f t="shared" si="2731"/>
        <v>0</v>
      </c>
      <c r="X944" s="225">
        <f t="shared" si="2732"/>
        <v>15</v>
      </c>
      <c r="Y944" s="610">
        <v>0.84027777777777779</v>
      </c>
      <c r="Z944" s="12">
        <f t="shared" si="2733"/>
        <v>0</v>
      </c>
      <c r="AA944" s="13">
        <f t="shared" si="2734"/>
        <v>0</v>
      </c>
      <c r="AB944" s="13">
        <f t="shared" si="2465"/>
        <v>0</v>
      </c>
      <c r="AC944" s="610">
        <v>0.86458333333333337</v>
      </c>
      <c r="AD944" s="12">
        <f t="shared" si="2735"/>
        <v>2.430555555555558E-2</v>
      </c>
      <c r="AE944" s="13">
        <f t="shared" si="2736"/>
        <v>0</v>
      </c>
      <c r="AF944" s="13">
        <f t="shared" si="2737"/>
        <v>35</v>
      </c>
      <c r="AG944" s="610">
        <v>0.86458333333333337</v>
      </c>
      <c r="AH944" s="610">
        <v>0.90972222222222221</v>
      </c>
      <c r="AI944" s="12">
        <f>AH944-AG944</f>
        <v>4.513888888888884E-2</v>
      </c>
      <c r="AJ944" s="225">
        <f t="shared" si="2738"/>
        <v>1</v>
      </c>
      <c r="AK944" s="225">
        <f t="shared" si="2739"/>
        <v>5</v>
      </c>
      <c r="AL944" s="610">
        <v>0.86458333333333337</v>
      </c>
      <c r="AM944" s="610">
        <v>0.90972222222222221</v>
      </c>
      <c r="AN944" s="12">
        <f t="shared" si="2740"/>
        <v>4.513888888888884E-2</v>
      </c>
      <c r="AO944" s="13">
        <f t="shared" si="2741"/>
        <v>1</v>
      </c>
      <c r="AP944" s="13">
        <f t="shared" si="2742"/>
        <v>5</v>
      </c>
      <c r="AQ944" s="610">
        <v>0.95833333333333337</v>
      </c>
      <c r="AR944" s="12">
        <f t="shared" si="2743"/>
        <v>4.861111111111116E-2</v>
      </c>
      <c r="AS944" s="225">
        <f t="shared" si="2744"/>
        <v>1</v>
      </c>
      <c r="AT944" s="13">
        <f t="shared" si="2745"/>
        <v>10</v>
      </c>
      <c r="AU944" s="610">
        <v>0.95972222222222225</v>
      </c>
      <c r="AV944" s="226">
        <f t="shared" si="2746"/>
        <v>1.388888888888884E-3</v>
      </c>
      <c r="AW944" s="13">
        <f t="shared" si="2747"/>
        <v>0</v>
      </c>
      <c r="AX944" s="13">
        <f t="shared" si="2748"/>
        <v>2</v>
      </c>
      <c r="AY944" s="610">
        <v>1.0277777777777779</v>
      </c>
      <c r="AZ944" s="12">
        <f t="shared" si="2749"/>
        <v>6.8055555555555647E-2</v>
      </c>
      <c r="BA944" s="225">
        <f t="shared" si="2750"/>
        <v>1</v>
      </c>
      <c r="BB944" s="225">
        <f t="shared" si="2751"/>
        <v>38</v>
      </c>
      <c r="BC944" s="610">
        <v>2.7777777777777776E-2</v>
      </c>
      <c r="BD944" s="610">
        <v>2.7777777777777776E-2</v>
      </c>
      <c r="BE944" s="12">
        <f t="shared" si="2752"/>
        <v>0</v>
      </c>
      <c r="BF944" s="13">
        <f t="shared" si="2753"/>
        <v>0</v>
      </c>
      <c r="BG944" s="13">
        <f t="shared" si="2754"/>
        <v>0</v>
      </c>
      <c r="BH944" s="610">
        <v>2.7777777777777776E-2</v>
      </c>
      <c r="BI944" s="610">
        <v>2.7777777777777776E-2</v>
      </c>
      <c r="BJ944" s="610"/>
      <c r="BK944" s="69">
        <f t="shared" si="2755"/>
        <v>0</v>
      </c>
      <c r="BL944" s="13">
        <f t="shared" si="2756"/>
        <v>0</v>
      </c>
      <c r="BM944" s="13">
        <f t="shared" si="2757"/>
        <v>0</v>
      </c>
      <c r="BN944" s="610">
        <v>3.888888888888889E-2</v>
      </c>
      <c r="BO944" s="12">
        <f t="shared" si="2425"/>
        <v>1.1111111111111113E-2</v>
      </c>
      <c r="BP944" s="225">
        <f t="shared" si="2426"/>
        <v>0</v>
      </c>
      <c r="BQ944" s="225">
        <f t="shared" si="2427"/>
        <v>16</v>
      </c>
      <c r="BR944" s="610">
        <v>1.0520833333333333</v>
      </c>
      <c r="BS944" s="12">
        <f t="shared" si="2758"/>
        <v>1.0131944444444443</v>
      </c>
      <c r="BT944" s="225">
        <f t="shared" si="2759"/>
        <v>0</v>
      </c>
      <c r="BU944" s="225">
        <f t="shared" si="2760"/>
        <v>19</v>
      </c>
      <c r="BV944" s="610">
        <v>1.0520833333333333</v>
      </c>
      <c r="BW944" s="610">
        <v>1.0520833333333333</v>
      </c>
      <c r="BX944" s="12">
        <f t="shared" si="2761"/>
        <v>0</v>
      </c>
      <c r="BY944" s="13">
        <f t="shared" si="2762"/>
        <v>0</v>
      </c>
      <c r="BZ944" s="13">
        <f t="shared" si="2763"/>
        <v>0</v>
      </c>
      <c r="CA944" s="226">
        <f t="shared" si="2494"/>
        <v>0.2222222222222221</v>
      </c>
      <c r="CB944" s="13">
        <f t="shared" si="2764"/>
        <v>5</v>
      </c>
      <c r="CC944" s="13">
        <f t="shared" si="2765"/>
        <v>20</v>
      </c>
      <c r="CD944" s="12">
        <f t="shared" si="2766"/>
        <v>1.0972222222222221</v>
      </c>
      <c r="CE944" s="13">
        <f t="shared" si="2767"/>
        <v>2</v>
      </c>
      <c r="CF944" s="13">
        <f t="shared" si="2768"/>
        <v>20</v>
      </c>
      <c r="CG944" s="12">
        <f t="shared" si="2769"/>
        <v>4.513888888888884E-2</v>
      </c>
      <c r="CH944" s="13">
        <f t="shared" si="2770"/>
        <v>1</v>
      </c>
      <c r="CI944" s="13">
        <f t="shared" si="2771"/>
        <v>5</v>
      </c>
      <c r="CJ944" s="12">
        <f t="shared" si="2772"/>
        <v>6.8055555555555647E-2</v>
      </c>
      <c r="CK944" s="13">
        <f t="shared" si="2773"/>
        <v>1</v>
      </c>
      <c r="CL944" s="13">
        <f t="shared" si="2774"/>
        <v>38</v>
      </c>
      <c r="CM944" s="62"/>
      <c r="CN944" s="62"/>
      <c r="CO944" s="62"/>
      <c r="CP944" s="12">
        <f t="shared" si="2775"/>
        <v>4.7222222222222318E-2</v>
      </c>
      <c r="CQ944" s="13">
        <f t="shared" si="2776"/>
        <v>1</v>
      </c>
      <c r="CR944" s="13">
        <f t="shared" si="2777"/>
        <v>8</v>
      </c>
      <c r="CS944" s="610">
        <v>0</v>
      </c>
      <c r="CT944" s="13">
        <f t="shared" si="2713"/>
        <v>0</v>
      </c>
      <c r="CU944" s="13">
        <f t="shared" si="2714"/>
        <v>0</v>
      </c>
      <c r="CV944" s="610">
        <v>0</v>
      </c>
      <c r="CW944" s="13">
        <f t="shared" si="2686"/>
        <v>0</v>
      </c>
      <c r="CX944" s="13">
        <f t="shared" si="2687"/>
        <v>0</v>
      </c>
      <c r="CY944" s="610">
        <v>0</v>
      </c>
      <c r="CZ944" s="13">
        <f t="shared" si="2688"/>
        <v>0</v>
      </c>
      <c r="DA944" s="13">
        <f t="shared" si="2689"/>
        <v>0</v>
      </c>
      <c r="DB944" s="610">
        <v>0</v>
      </c>
      <c r="DC944" s="13">
        <f t="shared" si="2715"/>
        <v>0</v>
      </c>
      <c r="DD944" s="13">
        <f t="shared" si="2716"/>
        <v>0</v>
      </c>
      <c r="DE944" s="610">
        <v>0</v>
      </c>
      <c r="DF944" s="13">
        <f t="shared" si="2717"/>
        <v>0</v>
      </c>
      <c r="DG944" s="13">
        <f t="shared" si="2718"/>
        <v>0</v>
      </c>
      <c r="DH944" s="610">
        <v>2.0833333333333332E-2</v>
      </c>
      <c r="DI944" s="13">
        <f t="shared" si="2719"/>
        <v>0</v>
      </c>
      <c r="DJ944" s="13">
        <f t="shared" si="2720"/>
        <v>30</v>
      </c>
      <c r="DK944" s="610">
        <v>0</v>
      </c>
      <c r="DL944" s="35">
        <f t="shared" si="2721"/>
        <v>0</v>
      </c>
      <c r="DM944" s="35">
        <f t="shared" si="2722"/>
        <v>0</v>
      </c>
      <c r="DN944" s="66">
        <f t="shared" si="2466"/>
        <v>3340807.5559999999</v>
      </c>
      <c r="DO944" s="74">
        <f t="shared" si="2467"/>
        <v>53593</v>
      </c>
      <c r="DP944" s="66">
        <f t="shared" si="2508"/>
        <v>62.496428571428567</v>
      </c>
      <c r="DQ944" s="63">
        <f t="shared" si="2509"/>
        <v>62.336640158229621</v>
      </c>
      <c r="DR944" s="66" t="e">
        <f t="shared" si="2723"/>
        <v>#NUM!</v>
      </c>
      <c r="DS944" s="96" t="e">
        <f t="shared" si="2724"/>
        <v>#NUM!</v>
      </c>
      <c r="DT944" s="66" t="e">
        <f t="shared" si="2725"/>
        <v>#NUM!</v>
      </c>
      <c r="DU944" s="66" t="e">
        <f t="shared" si="2726"/>
        <v>#NUM!</v>
      </c>
      <c r="FJ944" s="3">
        <f t="shared" si="2593"/>
        <v>0.10902777777777761</v>
      </c>
    </row>
    <row r="945" spans="1:166">
      <c r="A945" s="604">
        <f t="shared" si="2728"/>
        <v>943</v>
      </c>
      <c r="B945" s="605">
        <f t="shared" si="2727"/>
        <v>96</v>
      </c>
      <c r="C945" s="606">
        <v>40959</v>
      </c>
      <c r="D945" s="607">
        <v>2</v>
      </c>
      <c r="E945" s="608" t="s">
        <v>1012</v>
      </c>
      <c r="F945" s="605">
        <v>33</v>
      </c>
      <c r="G945" s="609" t="s">
        <v>38</v>
      </c>
      <c r="H945" s="609" t="s">
        <v>305</v>
      </c>
      <c r="I945" s="609" t="s">
        <v>1116</v>
      </c>
      <c r="J945" s="610">
        <v>0.91666666666666663</v>
      </c>
      <c r="K945" s="611">
        <v>3796.99</v>
      </c>
      <c r="L945" s="609" t="s">
        <v>1110</v>
      </c>
      <c r="M945" s="605">
        <v>59</v>
      </c>
      <c r="N945" s="605">
        <v>0</v>
      </c>
      <c r="O945" s="609"/>
      <c r="P945" s="610">
        <v>0.91666666666666663</v>
      </c>
      <c r="Q945" s="610">
        <v>0.91666666666666663</v>
      </c>
      <c r="R945" s="12">
        <f t="shared" si="2690"/>
        <v>0</v>
      </c>
      <c r="S945" s="13">
        <f t="shared" si="2729"/>
        <v>0</v>
      </c>
      <c r="T945" s="13">
        <f t="shared" si="2730"/>
        <v>0</v>
      </c>
      <c r="U945" s="610">
        <v>0.9375</v>
      </c>
      <c r="V945" s="12">
        <f>U945-Q945</f>
        <v>2.083333333333337E-2</v>
      </c>
      <c r="W945" s="13">
        <f t="shared" si="2731"/>
        <v>0</v>
      </c>
      <c r="X945" s="225">
        <f t="shared" si="2732"/>
        <v>30</v>
      </c>
      <c r="Y945" s="610">
        <v>0.9375</v>
      </c>
      <c r="Z945" s="12">
        <f t="shared" si="2733"/>
        <v>0</v>
      </c>
      <c r="AA945" s="13">
        <f t="shared" si="2734"/>
        <v>0</v>
      </c>
      <c r="AB945" s="13">
        <f t="shared" si="2465"/>
        <v>0</v>
      </c>
      <c r="AC945" s="610">
        <v>0.96875</v>
      </c>
      <c r="AD945" s="12">
        <f t="shared" si="2735"/>
        <v>3.125E-2</v>
      </c>
      <c r="AE945" s="13">
        <f t="shared" si="2736"/>
        <v>0</v>
      </c>
      <c r="AF945" s="13">
        <f t="shared" si="2737"/>
        <v>45</v>
      </c>
      <c r="AG945" s="610">
        <v>0.96875</v>
      </c>
      <c r="AH945" s="610">
        <v>1.0069444444444444</v>
      </c>
      <c r="AI945" s="12">
        <f>AH945-AG945</f>
        <v>3.819444444444442E-2</v>
      </c>
      <c r="AJ945" s="225">
        <f t="shared" si="2738"/>
        <v>0</v>
      </c>
      <c r="AK945" s="225">
        <f t="shared" si="2739"/>
        <v>55</v>
      </c>
      <c r="AL945" s="610">
        <v>0.96875</v>
      </c>
      <c r="AM945" s="610">
        <v>1.0069444444444444</v>
      </c>
      <c r="AN945" s="12">
        <f t="shared" si="2740"/>
        <v>3.819444444444442E-2</v>
      </c>
      <c r="AO945" s="13">
        <f t="shared" si="2741"/>
        <v>0</v>
      </c>
      <c r="AP945" s="13">
        <f t="shared" si="2742"/>
        <v>55</v>
      </c>
      <c r="AQ945" s="610">
        <v>1.0763888888888888</v>
      </c>
      <c r="AR945" s="12">
        <f t="shared" si="2743"/>
        <v>6.944444444444442E-2</v>
      </c>
      <c r="AS945" s="225">
        <f t="shared" si="2744"/>
        <v>1</v>
      </c>
      <c r="AT945" s="13">
        <f t="shared" si="2745"/>
        <v>40</v>
      </c>
      <c r="AU945" s="610">
        <v>1.0798611111111112</v>
      </c>
      <c r="AV945" s="226">
        <f t="shared" si="2746"/>
        <v>3.4722222222223209E-3</v>
      </c>
      <c r="AW945" s="13">
        <f t="shared" si="2747"/>
        <v>0</v>
      </c>
      <c r="AX945" s="13">
        <f t="shared" si="2748"/>
        <v>5</v>
      </c>
      <c r="AY945" s="610">
        <v>1.16875</v>
      </c>
      <c r="AZ945" s="12">
        <f t="shared" si="2749"/>
        <v>8.8888888888888795E-2</v>
      </c>
      <c r="BA945" s="225">
        <f t="shared" si="2750"/>
        <v>2</v>
      </c>
      <c r="BB945" s="225">
        <f t="shared" si="2751"/>
        <v>8</v>
      </c>
      <c r="BC945" s="610">
        <v>0.16874999999999998</v>
      </c>
      <c r="BD945" s="610">
        <v>0.16874999999999998</v>
      </c>
      <c r="BE945" s="12">
        <f t="shared" si="2752"/>
        <v>0</v>
      </c>
      <c r="BF945" s="13">
        <f t="shared" si="2753"/>
        <v>0</v>
      </c>
      <c r="BG945" s="13">
        <f t="shared" si="2754"/>
        <v>0</v>
      </c>
      <c r="BH945" s="610">
        <v>0.16874999999999998</v>
      </c>
      <c r="BI945" s="610">
        <v>0.16874999999999998</v>
      </c>
      <c r="BJ945" s="610"/>
      <c r="BK945" s="69">
        <f t="shared" si="2755"/>
        <v>0</v>
      </c>
      <c r="BL945" s="13">
        <f t="shared" si="2756"/>
        <v>0</v>
      </c>
      <c r="BM945" s="13">
        <f t="shared" si="2757"/>
        <v>0</v>
      </c>
      <c r="BN945" s="610">
        <v>0.17708333333333334</v>
      </c>
      <c r="BO945" s="12">
        <f t="shared" si="2425"/>
        <v>8.3333333333333592E-3</v>
      </c>
      <c r="BP945" s="225">
        <f t="shared" si="2426"/>
        <v>0</v>
      </c>
      <c r="BQ945" s="225">
        <f t="shared" si="2427"/>
        <v>12</v>
      </c>
      <c r="BR945" s="610">
        <v>1.1875</v>
      </c>
      <c r="BS945" s="12">
        <f t="shared" si="2758"/>
        <v>1.0104166666666667</v>
      </c>
      <c r="BT945" s="225">
        <f t="shared" si="2759"/>
        <v>0</v>
      </c>
      <c r="BU945" s="225">
        <f t="shared" si="2760"/>
        <v>15</v>
      </c>
      <c r="BV945" s="610">
        <v>1.1875</v>
      </c>
      <c r="BW945" s="610">
        <v>1.1875</v>
      </c>
      <c r="BX945" s="12">
        <f t="shared" si="2761"/>
        <v>0</v>
      </c>
      <c r="BY945" s="13">
        <f t="shared" si="2762"/>
        <v>0</v>
      </c>
      <c r="BZ945" s="13">
        <f t="shared" si="2763"/>
        <v>0</v>
      </c>
      <c r="CA945" s="226">
        <f t="shared" si="2494"/>
        <v>0.27083333333333337</v>
      </c>
      <c r="CB945" s="13">
        <f t="shared" si="2764"/>
        <v>6</v>
      </c>
      <c r="CC945" s="13">
        <f t="shared" si="2765"/>
        <v>30</v>
      </c>
      <c r="CD945" s="12">
        <f t="shared" si="2766"/>
        <v>1.1194444444444445</v>
      </c>
      <c r="CE945" s="13">
        <f t="shared" si="2767"/>
        <v>2</v>
      </c>
      <c r="CF945" s="13">
        <f t="shared" si="2768"/>
        <v>52</v>
      </c>
      <c r="CG945" s="12">
        <f t="shared" si="2769"/>
        <v>3.819444444444442E-2</v>
      </c>
      <c r="CH945" s="13">
        <f t="shared" si="2770"/>
        <v>0</v>
      </c>
      <c r="CI945" s="13">
        <f t="shared" si="2771"/>
        <v>55</v>
      </c>
      <c r="CJ945" s="12">
        <f t="shared" si="2772"/>
        <v>8.8888888888888795E-2</v>
      </c>
      <c r="CK945" s="13">
        <f t="shared" si="2773"/>
        <v>2</v>
      </c>
      <c r="CL945" s="13">
        <f t="shared" si="2774"/>
        <v>8</v>
      </c>
      <c r="CM945" s="62"/>
      <c r="CN945" s="62"/>
      <c r="CO945" s="62"/>
      <c r="CP945" s="12">
        <f t="shared" si="2775"/>
        <v>7.4305555555555458E-2</v>
      </c>
      <c r="CQ945" s="13">
        <f t="shared" si="2776"/>
        <v>1</v>
      </c>
      <c r="CR945" s="13">
        <f t="shared" si="2777"/>
        <v>47</v>
      </c>
      <c r="CS945" s="610">
        <v>0</v>
      </c>
      <c r="CT945" s="13">
        <f t="shared" si="2713"/>
        <v>0</v>
      </c>
      <c r="CU945" s="13">
        <f t="shared" si="2714"/>
        <v>0</v>
      </c>
      <c r="CV945" s="610">
        <v>0</v>
      </c>
      <c r="CW945" s="13">
        <f t="shared" si="2686"/>
        <v>0</v>
      </c>
      <c r="CX945" s="13">
        <f t="shared" si="2687"/>
        <v>0</v>
      </c>
      <c r="CY945" s="610">
        <v>0</v>
      </c>
      <c r="CZ945" s="13">
        <f t="shared" si="2688"/>
        <v>0</v>
      </c>
      <c r="DA945" s="13">
        <f t="shared" si="2689"/>
        <v>0</v>
      </c>
      <c r="DB945" s="610">
        <v>0</v>
      </c>
      <c r="DC945" s="13">
        <f t="shared" si="2715"/>
        <v>0</v>
      </c>
      <c r="DD945" s="13">
        <f t="shared" si="2716"/>
        <v>0</v>
      </c>
      <c r="DE945" s="610">
        <v>0</v>
      </c>
      <c r="DF945" s="13">
        <f t="shared" si="2717"/>
        <v>0</v>
      </c>
      <c r="DG945" s="13">
        <f t="shared" si="2718"/>
        <v>0</v>
      </c>
      <c r="DH945" s="610">
        <v>1.4583333333333332E-2</v>
      </c>
      <c r="DI945" s="13">
        <f t="shared" si="2719"/>
        <v>0</v>
      </c>
      <c r="DJ945" s="13">
        <f t="shared" si="2720"/>
        <v>21</v>
      </c>
      <c r="DK945" s="610">
        <v>0</v>
      </c>
      <c r="DL945" s="35">
        <f t="shared" si="2721"/>
        <v>0</v>
      </c>
      <c r="DM945" s="35">
        <f t="shared" si="2722"/>
        <v>0</v>
      </c>
      <c r="DN945" s="66">
        <f t="shared" si="2466"/>
        <v>3344604.5460000001</v>
      </c>
      <c r="DO945" s="74">
        <f t="shared" si="2467"/>
        <v>53652</v>
      </c>
      <c r="DP945" s="66">
        <f t="shared" si="2508"/>
        <v>64.355762711864401</v>
      </c>
      <c r="DQ945" s="63">
        <f t="shared" si="2509"/>
        <v>62.338860545739209</v>
      </c>
      <c r="DR945" s="66" t="e">
        <f t="shared" si="2723"/>
        <v>#NUM!</v>
      </c>
      <c r="DS945" s="96" t="e">
        <f t="shared" si="2724"/>
        <v>#NUM!</v>
      </c>
      <c r="DT945" s="66" t="e">
        <f t="shared" si="2725"/>
        <v>#NUM!</v>
      </c>
      <c r="DU945" s="66" t="e">
        <f t="shared" si="2726"/>
        <v>#NUM!</v>
      </c>
      <c r="FJ945" s="3">
        <f t="shared" si="2593"/>
        <v>0.14375000000000016</v>
      </c>
    </row>
    <row r="946" spans="1:166">
      <c r="A946" s="604">
        <f t="shared" si="2728"/>
        <v>944</v>
      </c>
      <c r="B946" s="605">
        <f t="shared" si="2727"/>
        <v>97</v>
      </c>
      <c r="C946" s="606">
        <v>40960</v>
      </c>
      <c r="D946" s="607">
        <v>2</v>
      </c>
      <c r="E946" s="608" t="s">
        <v>1119</v>
      </c>
      <c r="F946" s="605">
        <v>1</v>
      </c>
      <c r="G946" s="609" t="s">
        <v>403</v>
      </c>
      <c r="H946" s="609" t="s">
        <v>394</v>
      </c>
      <c r="I946" s="609" t="s">
        <v>1121</v>
      </c>
      <c r="J946" s="610">
        <v>0.11805555555555557</v>
      </c>
      <c r="K946" s="611">
        <v>3658.86</v>
      </c>
      <c r="L946" s="609" t="s">
        <v>1094</v>
      </c>
      <c r="M946" s="605">
        <v>59</v>
      </c>
      <c r="N946" s="605">
        <v>0</v>
      </c>
      <c r="O946" s="609"/>
      <c r="P946" s="610">
        <v>0.11805555555555557</v>
      </c>
      <c r="Q946" s="610">
        <v>0.11805555555555557</v>
      </c>
      <c r="R946" s="12">
        <f>Q946-P946</f>
        <v>0</v>
      </c>
      <c r="S946" s="13">
        <f>HOUR(R946)</f>
        <v>0</v>
      </c>
      <c r="T946" s="13">
        <f>MINUTE(R946)</f>
        <v>0</v>
      </c>
      <c r="U946" s="610">
        <v>0.13541666666666666</v>
      </c>
      <c r="V946" s="12">
        <f t="shared" ref="V946:V951" si="2778">U946-Q946</f>
        <v>1.7361111111111091E-2</v>
      </c>
      <c r="W946" s="13">
        <f t="shared" ref="W946:W951" si="2779">HOUR(V946)</f>
        <v>0</v>
      </c>
      <c r="X946" s="225">
        <f t="shared" ref="X946:X951" si="2780">MINUTE(V946)</f>
        <v>25</v>
      </c>
      <c r="Y946" s="610">
        <v>0.13541666666666666</v>
      </c>
      <c r="Z946" s="12">
        <f t="shared" ref="Z946:Z951" si="2781">Y946-U946</f>
        <v>0</v>
      </c>
      <c r="AA946" s="13">
        <f t="shared" ref="AA946:AA951" si="2782">HOUR(Z946)</f>
        <v>0</v>
      </c>
      <c r="AB946" s="13">
        <f t="shared" ref="AB946:AB951" si="2783">MINUTE(Z946)</f>
        <v>0</v>
      </c>
      <c r="AC946" s="610">
        <v>0.15625</v>
      </c>
      <c r="AD946" s="12">
        <f t="shared" ref="AD946:AD951" si="2784">AC946-Y946</f>
        <v>2.0833333333333343E-2</v>
      </c>
      <c r="AE946" s="13">
        <f t="shared" ref="AE946:AE951" si="2785">HOUR(AD946)</f>
        <v>0</v>
      </c>
      <c r="AF946" s="13">
        <f t="shared" ref="AF946:AF951" si="2786">MINUTE(AD946)</f>
        <v>30</v>
      </c>
      <c r="AG946" s="610">
        <v>0.15625</v>
      </c>
      <c r="AH946" s="610">
        <v>0.17013888888888887</v>
      </c>
      <c r="AI946" s="12">
        <f t="shared" ref="AI946:AI959" si="2787">AH946-AG946</f>
        <v>1.3888888888888867E-2</v>
      </c>
      <c r="AJ946" s="225">
        <f t="shared" ref="AJ946:AJ959" si="2788">HOUR(AI946)</f>
        <v>0</v>
      </c>
      <c r="AK946" s="225">
        <f t="shared" ref="AK946:AK959" si="2789">MINUTE(AI946)</f>
        <v>20</v>
      </c>
      <c r="AL946" s="610">
        <v>0.15625</v>
      </c>
      <c r="AM946" s="610">
        <v>0.17013888888888887</v>
      </c>
      <c r="AN946" s="12">
        <f t="shared" ref="AN946:AN959" si="2790">AM946-AL946</f>
        <v>1.3888888888888867E-2</v>
      </c>
      <c r="AO946" s="13">
        <f t="shared" ref="AO946:AO959" si="2791">HOUR(AN946)</f>
        <v>0</v>
      </c>
      <c r="AP946" s="13">
        <f t="shared" ref="AP946:AP959" si="2792">MINUTE(AN946)</f>
        <v>20</v>
      </c>
      <c r="AQ946" s="610">
        <v>0.20138888888888887</v>
      </c>
      <c r="AR946" s="12">
        <f t="shared" ref="AR946:AR959" si="2793">AQ946-AH946</f>
        <v>3.125E-2</v>
      </c>
      <c r="AS946" s="225">
        <f t="shared" ref="AS946:AS959" si="2794">HOUR(AR946)</f>
        <v>0</v>
      </c>
      <c r="AT946" s="13">
        <f t="shared" ref="AT946:AT959" si="2795">MINUTE(AR946)</f>
        <v>45</v>
      </c>
      <c r="AU946" s="610">
        <v>0.20486111111111113</v>
      </c>
      <c r="AV946" s="226">
        <f t="shared" ref="AV946:AV959" si="2796">AU946-AQ946</f>
        <v>3.4722222222222654E-3</v>
      </c>
      <c r="AW946" s="13">
        <f t="shared" ref="AW946:AW958" si="2797">HOUR(AV946)</f>
        <v>0</v>
      </c>
      <c r="AX946" s="13">
        <f t="shared" ref="AX946:AX958" si="2798">MINUTE(AV946)</f>
        <v>5</v>
      </c>
      <c r="AY946" s="610">
        <v>0.26597222222222222</v>
      </c>
      <c r="AZ946" s="12">
        <f t="shared" ref="AZ946:AZ965" si="2799">AY946-AU946</f>
        <v>6.1111111111111088E-2</v>
      </c>
      <c r="BA946" s="225">
        <f t="shared" ref="BA946:BA959" si="2800">HOUR(AZ946)</f>
        <v>1</v>
      </c>
      <c r="BB946" s="225">
        <f t="shared" ref="BB946:BB959" si="2801">MINUTE(AZ946)</f>
        <v>28</v>
      </c>
      <c r="BC946" s="610">
        <v>0.26597222222222222</v>
      </c>
      <c r="BD946" s="610">
        <v>0.26597222222222222</v>
      </c>
      <c r="BE946" s="12">
        <f t="shared" si="2752"/>
        <v>0</v>
      </c>
      <c r="BF946" s="13">
        <f t="shared" ref="BF946:BF951" si="2802">HOUR(BE946)</f>
        <v>0</v>
      </c>
      <c r="BG946" s="13">
        <f t="shared" ref="BG946:BG951" si="2803">MINUTE(BE946)</f>
        <v>0</v>
      </c>
      <c r="BH946" s="610">
        <v>0.26597222222222222</v>
      </c>
      <c r="BI946" s="610">
        <v>0.26597222222222222</v>
      </c>
      <c r="BJ946" s="610"/>
      <c r="BK946" s="69">
        <f t="shared" ref="BK946:BK972" si="2804">BI946-BH946</f>
        <v>0</v>
      </c>
      <c r="BL946" s="13">
        <f t="shared" ref="BL946:BL972" si="2805">HOUR(BK946)</f>
        <v>0</v>
      </c>
      <c r="BM946" s="13">
        <f t="shared" ref="BM946:BM972" si="2806">MINUTE(BK946)</f>
        <v>0</v>
      </c>
      <c r="BN946" s="610">
        <v>0.27083333333333331</v>
      </c>
      <c r="BO946" s="12">
        <f t="shared" si="2425"/>
        <v>4.8611111111110938E-3</v>
      </c>
      <c r="BP946" s="225">
        <f t="shared" si="2426"/>
        <v>0</v>
      </c>
      <c r="BQ946" s="225">
        <f t="shared" si="2427"/>
        <v>7</v>
      </c>
      <c r="BR946" s="610">
        <v>0.28472222222222221</v>
      </c>
      <c r="BS946" s="12">
        <f>BR946-BN946</f>
        <v>1.3888888888888895E-2</v>
      </c>
      <c r="BT946" s="225">
        <f>HOUR(BS946)</f>
        <v>0</v>
      </c>
      <c r="BU946" s="225">
        <f>MINUTE(BS946)</f>
        <v>20</v>
      </c>
      <c r="BV946" s="610">
        <v>0.28472222222222221</v>
      </c>
      <c r="BW946" s="610">
        <v>0.28472222222222221</v>
      </c>
      <c r="BX946" s="12">
        <f t="shared" si="2761"/>
        <v>0</v>
      </c>
      <c r="BY946" s="13">
        <f t="shared" si="2762"/>
        <v>0</v>
      </c>
      <c r="BZ946" s="13">
        <f t="shared" si="2763"/>
        <v>0</v>
      </c>
      <c r="CA946" s="226">
        <f t="shared" si="2494"/>
        <v>0.16666666666666663</v>
      </c>
      <c r="CB946" s="13">
        <f t="shared" si="2764"/>
        <v>4</v>
      </c>
      <c r="CC946" s="13">
        <f t="shared" si="2765"/>
        <v>0</v>
      </c>
      <c r="CD946" s="12">
        <f t="shared" si="2766"/>
        <v>7.0833333333333331E-2</v>
      </c>
      <c r="CE946" s="13">
        <f t="shared" si="2767"/>
        <v>1</v>
      </c>
      <c r="CF946" s="13">
        <f t="shared" si="2768"/>
        <v>42</v>
      </c>
      <c r="CG946" s="12">
        <f t="shared" si="2769"/>
        <v>1.3888888888888867E-2</v>
      </c>
      <c r="CH946" s="13">
        <f t="shared" si="2770"/>
        <v>0</v>
      </c>
      <c r="CI946" s="13">
        <f t="shared" si="2771"/>
        <v>20</v>
      </c>
      <c r="CJ946" s="12">
        <f t="shared" si="2772"/>
        <v>6.1111111111111088E-2</v>
      </c>
      <c r="CK946" s="13">
        <f t="shared" si="2773"/>
        <v>1</v>
      </c>
      <c r="CL946" s="13">
        <f t="shared" si="2774"/>
        <v>28</v>
      </c>
      <c r="CM946" s="62"/>
      <c r="CN946" s="62"/>
      <c r="CO946" s="62"/>
      <c r="CP946" s="12">
        <f t="shared" si="2775"/>
        <v>2.6388888888888865E-2</v>
      </c>
      <c r="CQ946" s="13">
        <f t="shared" si="2776"/>
        <v>0</v>
      </c>
      <c r="CR946" s="13">
        <f t="shared" si="2777"/>
        <v>38</v>
      </c>
      <c r="CS946" s="610">
        <v>0</v>
      </c>
      <c r="CT946" s="13">
        <f t="shared" si="2713"/>
        <v>0</v>
      </c>
      <c r="CU946" s="13">
        <f t="shared" si="2714"/>
        <v>0</v>
      </c>
      <c r="CV946" s="610">
        <v>0</v>
      </c>
      <c r="CW946" s="13">
        <f t="shared" si="2686"/>
        <v>0</v>
      </c>
      <c r="CX946" s="13">
        <f t="shared" si="2687"/>
        <v>0</v>
      </c>
      <c r="CY946" s="610">
        <v>0</v>
      </c>
      <c r="CZ946" s="13">
        <f t="shared" si="2688"/>
        <v>0</v>
      </c>
      <c r="DA946" s="13">
        <f t="shared" si="2689"/>
        <v>0</v>
      </c>
      <c r="DB946" s="610">
        <v>0</v>
      </c>
      <c r="DC946" s="13">
        <f t="shared" si="2715"/>
        <v>0</v>
      </c>
      <c r="DD946" s="13">
        <f t="shared" si="2716"/>
        <v>0</v>
      </c>
      <c r="DE946" s="610">
        <v>0</v>
      </c>
      <c r="DF946" s="13">
        <f t="shared" si="2717"/>
        <v>0</v>
      </c>
      <c r="DG946" s="13">
        <f t="shared" si="2718"/>
        <v>0</v>
      </c>
      <c r="DH946" s="610">
        <v>3.4722222222222224E-2</v>
      </c>
      <c r="DI946" s="13">
        <f t="shared" si="2719"/>
        <v>0</v>
      </c>
      <c r="DJ946" s="13">
        <f t="shared" si="2720"/>
        <v>50</v>
      </c>
      <c r="DK946" s="610">
        <v>0</v>
      </c>
      <c r="DL946" s="35">
        <f t="shared" si="2721"/>
        <v>0</v>
      </c>
      <c r="DM946" s="35">
        <f t="shared" si="2722"/>
        <v>0</v>
      </c>
      <c r="DN946" s="66">
        <f t="shared" si="2466"/>
        <v>3348263.406</v>
      </c>
      <c r="DO946" s="74">
        <f t="shared" si="2467"/>
        <v>53711</v>
      </c>
      <c r="DP946" s="66">
        <f t="shared" si="2508"/>
        <v>62.014576271186442</v>
      </c>
      <c r="DQ946" s="63">
        <f t="shared" si="2509"/>
        <v>62.338504328722237</v>
      </c>
      <c r="DR946" s="66" t="e">
        <f t="shared" si="2723"/>
        <v>#NUM!</v>
      </c>
      <c r="DS946" s="96" t="e">
        <f t="shared" si="2724"/>
        <v>#NUM!</v>
      </c>
      <c r="DT946" s="66" t="e">
        <f t="shared" si="2725"/>
        <v>#NUM!</v>
      </c>
      <c r="DU946" s="66" t="e">
        <f t="shared" si="2726"/>
        <v>#NUM!</v>
      </c>
      <c r="FJ946" s="3">
        <f t="shared" si="2593"/>
        <v>9.1666666666666674E-2</v>
      </c>
    </row>
    <row r="947" spans="1:166">
      <c r="A947" s="604">
        <f t="shared" si="2728"/>
        <v>945</v>
      </c>
      <c r="B947" s="605">
        <f t="shared" si="2727"/>
        <v>98</v>
      </c>
      <c r="C947" s="606">
        <v>40960</v>
      </c>
      <c r="D947" s="607">
        <v>2</v>
      </c>
      <c r="E947" s="608" t="s">
        <v>1068</v>
      </c>
      <c r="F947" s="605">
        <v>3</v>
      </c>
      <c r="G947" s="609" t="s">
        <v>549</v>
      </c>
      <c r="H947" s="609" t="s">
        <v>456</v>
      </c>
      <c r="I947" s="609" t="s">
        <v>1122</v>
      </c>
      <c r="J947" s="610">
        <v>0.25</v>
      </c>
      <c r="K947" s="611">
        <v>3728.12</v>
      </c>
      <c r="L947" s="609" t="s">
        <v>1110</v>
      </c>
      <c r="M947" s="605">
        <v>57</v>
      </c>
      <c r="N947" s="605">
        <v>2</v>
      </c>
      <c r="O947" s="609"/>
      <c r="P947" s="610">
        <v>0.25</v>
      </c>
      <c r="Q947" s="610">
        <v>0.25</v>
      </c>
      <c r="R947" s="12">
        <f>Q947-P947</f>
        <v>0</v>
      </c>
      <c r="S947" s="13">
        <f>HOUR(R947)</f>
        <v>0</v>
      </c>
      <c r="T947" s="13">
        <f>MINUTE(R947)</f>
        <v>0</v>
      </c>
      <c r="U947" s="610">
        <v>0.26041666666666669</v>
      </c>
      <c r="V947" s="12">
        <f t="shared" si="2778"/>
        <v>1.0416666666666685E-2</v>
      </c>
      <c r="W947" s="13">
        <f t="shared" si="2779"/>
        <v>0</v>
      </c>
      <c r="X947" s="225">
        <f t="shared" si="2780"/>
        <v>15</v>
      </c>
      <c r="Y947" s="610">
        <v>0.26041666666666669</v>
      </c>
      <c r="Z947" s="12">
        <f t="shared" si="2781"/>
        <v>0</v>
      </c>
      <c r="AA947" s="13">
        <f t="shared" si="2782"/>
        <v>0</v>
      </c>
      <c r="AB947" s="13">
        <f t="shared" si="2783"/>
        <v>0</v>
      </c>
      <c r="AC947" s="610">
        <v>0.27083333333333331</v>
      </c>
      <c r="AD947" s="12">
        <f t="shared" si="2784"/>
        <v>1.041666666666663E-2</v>
      </c>
      <c r="AE947" s="13">
        <f t="shared" si="2785"/>
        <v>0</v>
      </c>
      <c r="AF947" s="13">
        <f t="shared" si="2786"/>
        <v>15</v>
      </c>
      <c r="AG947" s="610">
        <v>0.27430555555555552</v>
      </c>
      <c r="AH947" s="610">
        <v>0.3263888888888889</v>
      </c>
      <c r="AI947" s="12">
        <f t="shared" si="2787"/>
        <v>5.208333333333337E-2</v>
      </c>
      <c r="AJ947" s="225">
        <f t="shared" si="2788"/>
        <v>1</v>
      </c>
      <c r="AK947" s="225">
        <f t="shared" si="2789"/>
        <v>15</v>
      </c>
      <c r="AL947" s="610">
        <v>0.27430555555555552</v>
      </c>
      <c r="AM947" s="610">
        <v>0.3263888888888889</v>
      </c>
      <c r="AN947" s="12">
        <f t="shared" si="2790"/>
        <v>5.208333333333337E-2</v>
      </c>
      <c r="AO947" s="13">
        <f t="shared" si="2791"/>
        <v>1</v>
      </c>
      <c r="AP947" s="13">
        <f t="shared" si="2792"/>
        <v>15</v>
      </c>
      <c r="AQ947" s="610">
        <v>0.33333333333333331</v>
      </c>
      <c r="AR947" s="12">
        <f t="shared" si="2793"/>
        <v>6.9444444444444198E-3</v>
      </c>
      <c r="AS947" s="225">
        <f t="shared" si="2794"/>
        <v>0</v>
      </c>
      <c r="AT947" s="13">
        <f t="shared" si="2795"/>
        <v>10</v>
      </c>
      <c r="AU947" s="610">
        <v>0.33680555555555558</v>
      </c>
      <c r="AV947" s="226">
        <f t="shared" si="2796"/>
        <v>3.4722222222222654E-3</v>
      </c>
      <c r="AW947" s="13">
        <f t="shared" si="2797"/>
        <v>0</v>
      </c>
      <c r="AX947" s="13">
        <f t="shared" si="2798"/>
        <v>5</v>
      </c>
      <c r="AY947" s="610">
        <v>0.39930555555555558</v>
      </c>
      <c r="AZ947" s="12">
        <f t="shared" si="2799"/>
        <v>6.25E-2</v>
      </c>
      <c r="BA947" s="225">
        <f t="shared" si="2800"/>
        <v>1</v>
      </c>
      <c r="BB947" s="225">
        <f t="shared" si="2801"/>
        <v>30</v>
      </c>
      <c r="BC947" s="610">
        <v>0.39930555555555558</v>
      </c>
      <c r="BD947" s="610">
        <v>0.39930555555555558</v>
      </c>
      <c r="BE947" s="12">
        <f t="shared" si="2752"/>
        <v>0</v>
      </c>
      <c r="BF947" s="13">
        <f t="shared" si="2802"/>
        <v>0</v>
      </c>
      <c r="BG947" s="13">
        <f t="shared" si="2803"/>
        <v>0</v>
      </c>
      <c r="BH947" s="610">
        <v>0.39930555555555558</v>
      </c>
      <c r="BI947" s="610">
        <v>0.39930555555555558</v>
      </c>
      <c r="BJ947" s="610"/>
      <c r="BK947" s="69">
        <f t="shared" si="2804"/>
        <v>0</v>
      </c>
      <c r="BL947" s="13">
        <f t="shared" si="2805"/>
        <v>0</v>
      </c>
      <c r="BM947" s="13">
        <f t="shared" si="2806"/>
        <v>0</v>
      </c>
      <c r="BN947" s="610">
        <v>0.40277777777777773</v>
      </c>
      <c r="BO947" s="12">
        <f t="shared" si="2425"/>
        <v>3.4722222222221544E-3</v>
      </c>
      <c r="BP947" s="225">
        <f t="shared" si="2426"/>
        <v>0</v>
      </c>
      <c r="BQ947" s="225">
        <f t="shared" si="2427"/>
        <v>5</v>
      </c>
      <c r="BR947" s="610">
        <v>0.40625</v>
      </c>
      <c r="BS947" s="12">
        <f t="shared" ref="BS947:BS958" si="2807">BR947-BN947</f>
        <v>3.4722222222222654E-3</v>
      </c>
      <c r="BT947" s="225">
        <f t="shared" ref="BT947:BT958" si="2808">HOUR(BS947)</f>
        <v>0</v>
      </c>
      <c r="BU947" s="225">
        <f t="shared" ref="BU947:BU958" si="2809">MINUTE(BS947)</f>
        <v>5</v>
      </c>
      <c r="BV947" s="610">
        <v>0.40625</v>
      </c>
      <c r="BW947" s="610">
        <v>0.40625</v>
      </c>
      <c r="BX947" s="12">
        <f t="shared" si="2761"/>
        <v>0</v>
      </c>
      <c r="BY947" s="13">
        <f t="shared" si="2762"/>
        <v>0</v>
      </c>
      <c r="BZ947" s="13">
        <f t="shared" si="2763"/>
        <v>0</v>
      </c>
      <c r="CA947" s="226">
        <f t="shared" si="2494"/>
        <v>0.15625</v>
      </c>
      <c r="CB947" s="13">
        <f t="shared" si="2764"/>
        <v>3</v>
      </c>
      <c r="CC947" s="13">
        <f t="shared" si="2765"/>
        <v>45</v>
      </c>
      <c r="CD947" s="12">
        <f t="shared" si="2766"/>
        <v>2.4305555555555469E-2</v>
      </c>
      <c r="CE947" s="13">
        <f t="shared" si="2767"/>
        <v>0</v>
      </c>
      <c r="CF947" s="13">
        <f t="shared" si="2768"/>
        <v>35</v>
      </c>
      <c r="CG947" s="12">
        <f t="shared" si="2769"/>
        <v>5.208333333333337E-2</v>
      </c>
      <c r="CH947" s="13">
        <f t="shared" si="2770"/>
        <v>1</v>
      </c>
      <c r="CI947" s="13">
        <f t="shared" si="2771"/>
        <v>15</v>
      </c>
      <c r="CJ947" s="12">
        <f t="shared" si="2772"/>
        <v>6.25E-2</v>
      </c>
      <c r="CK947" s="13">
        <f t="shared" si="2773"/>
        <v>1</v>
      </c>
      <c r="CL947" s="13">
        <f t="shared" si="2774"/>
        <v>30</v>
      </c>
      <c r="CM947" s="62"/>
      <c r="CN947" s="62"/>
      <c r="CO947" s="62"/>
      <c r="CP947" s="12">
        <f t="shared" si="2775"/>
        <v>3.680555555555555E-2</v>
      </c>
      <c r="CQ947" s="13">
        <f t="shared" si="2776"/>
        <v>0</v>
      </c>
      <c r="CR947" s="13">
        <f t="shared" si="2777"/>
        <v>53</v>
      </c>
      <c r="CS947" s="610">
        <v>0</v>
      </c>
      <c r="CT947" s="13">
        <f t="shared" si="2713"/>
        <v>0</v>
      </c>
      <c r="CU947" s="13">
        <f t="shared" si="2714"/>
        <v>0</v>
      </c>
      <c r="CV947" s="610">
        <v>0</v>
      </c>
      <c r="CW947" s="13">
        <f t="shared" si="2686"/>
        <v>0</v>
      </c>
      <c r="CX947" s="13">
        <f t="shared" si="2687"/>
        <v>0</v>
      </c>
      <c r="CY947" s="610">
        <v>0</v>
      </c>
      <c r="CZ947" s="13">
        <f t="shared" si="2688"/>
        <v>0</v>
      </c>
      <c r="DA947" s="13">
        <f t="shared" si="2689"/>
        <v>0</v>
      </c>
      <c r="DB947" s="610">
        <v>0</v>
      </c>
      <c r="DC947" s="13">
        <f t="shared" si="2715"/>
        <v>0</v>
      </c>
      <c r="DD947" s="13">
        <f t="shared" si="2716"/>
        <v>0</v>
      </c>
      <c r="DE947" s="610">
        <v>0</v>
      </c>
      <c r="DF947" s="13">
        <f t="shared" si="2717"/>
        <v>0</v>
      </c>
      <c r="DG947" s="13">
        <f t="shared" si="2718"/>
        <v>0</v>
      </c>
      <c r="DH947" s="610">
        <v>2.5694444444444447E-2</v>
      </c>
      <c r="DI947" s="13">
        <f t="shared" si="2719"/>
        <v>0</v>
      </c>
      <c r="DJ947" s="13">
        <f t="shared" si="2720"/>
        <v>37</v>
      </c>
      <c r="DK947" s="610">
        <v>0</v>
      </c>
      <c r="DL947" s="35">
        <f t="shared" si="2721"/>
        <v>0</v>
      </c>
      <c r="DM947" s="35">
        <f t="shared" si="2722"/>
        <v>0</v>
      </c>
      <c r="DN947" s="66">
        <f t="shared" si="2466"/>
        <v>3351991.5260000001</v>
      </c>
      <c r="DO947" s="74">
        <f t="shared" si="2467"/>
        <v>53768</v>
      </c>
      <c r="DP947" s="66">
        <f t="shared" si="2508"/>
        <v>65.405614035087723</v>
      </c>
      <c r="DQ947" s="63">
        <f t="shared" si="2509"/>
        <v>62.341755802707929</v>
      </c>
      <c r="DR947" s="66" t="e">
        <f t="shared" si="2723"/>
        <v>#NUM!</v>
      </c>
      <c r="DS947" s="96" t="e">
        <f t="shared" si="2724"/>
        <v>#NUM!</v>
      </c>
      <c r="DT947" s="66" t="e">
        <f t="shared" si="2725"/>
        <v>#NUM!</v>
      </c>
      <c r="DU947" s="66" t="e">
        <f t="shared" si="2726"/>
        <v>#NUM!</v>
      </c>
      <c r="FJ947" s="3">
        <f t="shared" si="2593"/>
        <v>4.166666666666663E-2</v>
      </c>
    </row>
    <row r="948" spans="1:166" ht="30">
      <c r="A948" s="604">
        <f t="shared" si="2728"/>
        <v>946</v>
      </c>
      <c r="B948" s="605">
        <f t="shared" si="2727"/>
        <v>99</v>
      </c>
      <c r="C948" s="606">
        <v>40960</v>
      </c>
      <c r="D948" s="607">
        <v>2</v>
      </c>
      <c r="E948" s="608" t="s">
        <v>1120</v>
      </c>
      <c r="F948" s="605">
        <v>1</v>
      </c>
      <c r="G948" s="609" t="s">
        <v>467</v>
      </c>
      <c r="H948" s="609" t="s">
        <v>394</v>
      </c>
      <c r="I948" s="609" t="s">
        <v>1123</v>
      </c>
      <c r="J948" s="610">
        <v>0.78125</v>
      </c>
      <c r="K948" s="611">
        <v>3542.74</v>
      </c>
      <c r="L948" s="609" t="s">
        <v>1127</v>
      </c>
      <c r="M948" s="605">
        <v>59</v>
      </c>
      <c r="N948" s="605">
        <v>0</v>
      </c>
      <c r="O948" s="609"/>
      <c r="P948" s="610">
        <v>0.78125</v>
      </c>
      <c r="Q948" s="610">
        <v>0.78125</v>
      </c>
      <c r="R948" s="12">
        <f>Q948-P948</f>
        <v>0</v>
      </c>
      <c r="S948" s="13">
        <f>HOUR(R948)</f>
        <v>0</v>
      </c>
      <c r="T948" s="13">
        <f>MINUTE(R948)</f>
        <v>0</v>
      </c>
      <c r="U948" s="610">
        <v>0.79861111111111116</v>
      </c>
      <c r="V948" s="12">
        <f t="shared" si="2778"/>
        <v>1.736111111111116E-2</v>
      </c>
      <c r="W948" s="13">
        <f t="shared" si="2779"/>
        <v>0</v>
      </c>
      <c r="X948" s="225">
        <f t="shared" si="2780"/>
        <v>25</v>
      </c>
      <c r="Y948" s="610">
        <v>0.79861111111111116</v>
      </c>
      <c r="Z948" s="12">
        <f t="shared" si="2781"/>
        <v>0</v>
      </c>
      <c r="AA948" s="13">
        <f t="shared" si="2782"/>
        <v>0</v>
      </c>
      <c r="AB948" s="13">
        <f t="shared" si="2783"/>
        <v>0</v>
      </c>
      <c r="AC948" s="610">
        <v>0.87152777777777779</v>
      </c>
      <c r="AD948" s="12">
        <f t="shared" si="2784"/>
        <v>7.291666666666663E-2</v>
      </c>
      <c r="AE948" s="13">
        <f t="shared" si="2785"/>
        <v>1</v>
      </c>
      <c r="AF948" s="13">
        <f t="shared" si="2786"/>
        <v>45</v>
      </c>
      <c r="AG948" s="610">
        <v>0.875</v>
      </c>
      <c r="AH948" s="610">
        <v>1.0833333333333333</v>
      </c>
      <c r="AI948" s="12">
        <f t="shared" si="2787"/>
        <v>0.20833333333333326</v>
      </c>
      <c r="AJ948" s="225">
        <f t="shared" si="2788"/>
        <v>5</v>
      </c>
      <c r="AK948" s="225">
        <f t="shared" si="2789"/>
        <v>0</v>
      </c>
      <c r="AL948" s="610">
        <v>0.875</v>
      </c>
      <c r="AM948" s="610">
        <v>1.0833333333333333</v>
      </c>
      <c r="AN948" s="12">
        <f t="shared" si="2790"/>
        <v>0.20833333333333326</v>
      </c>
      <c r="AO948" s="13">
        <f t="shared" si="2791"/>
        <v>5</v>
      </c>
      <c r="AP948" s="13">
        <f t="shared" si="2792"/>
        <v>0</v>
      </c>
      <c r="AQ948" s="610">
        <v>0.88541666666666663</v>
      </c>
      <c r="AR948" s="12">
        <f t="shared" si="2793"/>
        <v>-0.19791666666666663</v>
      </c>
      <c r="AS948" s="225" t="e">
        <f t="shared" si="2794"/>
        <v>#NUM!</v>
      </c>
      <c r="AT948" s="13" t="e">
        <f t="shared" si="2795"/>
        <v>#NUM!</v>
      </c>
      <c r="AU948" s="610">
        <v>0.88541666666666663</v>
      </c>
      <c r="AV948" s="226">
        <f t="shared" si="2796"/>
        <v>0</v>
      </c>
      <c r="AW948" s="13">
        <f t="shared" si="2797"/>
        <v>0</v>
      </c>
      <c r="AX948" s="13">
        <f t="shared" si="2798"/>
        <v>0</v>
      </c>
      <c r="AY948" s="610">
        <v>1.2395833333333333</v>
      </c>
      <c r="AZ948" s="12">
        <f t="shared" si="2799"/>
        <v>0.35416666666666663</v>
      </c>
      <c r="BA948" s="225">
        <f t="shared" si="2800"/>
        <v>8</v>
      </c>
      <c r="BB948" s="225">
        <f t="shared" si="2801"/>
        <v>30</v>
      </c>
      <c r="BC948" s="610">
        <v>1.2395833333333333</v>
      </c>
      <c r="BD948" s="610">
        <v>1.2395833333333333</v>
      </c>
      <c r="BE948" s="12">
        <f t="shared" si="2752"/>
        <v>0</v>
      </c>
      <c r="BF948" s="13">
        <f t="shared" si="2802"/>
        <v>0</v>
      </c>
      <c r="BG948" s="13">
        <f t="shared" si="2803"/>
        <v>0</v>
      </c>
      <c r="BH948" s="610">
        <v>0.23958333333333334</v>
      </c>
      <c r="BI948" s="610">
        <v>0.23958333333333334</v>
      </c>
      <c r="BJ948" s="610"/>
      <c r="BK948" s="69">
        <f t="shared" si="2804"/>
        <v>0</v>
      </c>
      <c r="BL948" s="13">
        <f t="shared" si="2805"/>
        <v>0</v>
      </c>
      <c r="BM948" s="13">
        <f t="shared" si="2806"/>
        <v>0</v>
      </c>
      <c r="BN948" s="610">
        <v>0.24305555555555555</v>
      </c>
      <c r="BO948" s="12">
        <f t="shared" si="2425"/>
        <v>3.4722222222222099E-3</v>
      </c>
      <c r="BP948" s="225">
        <f t="shared" si="2426"/>
        <v>0</v>
      </c>
      <c r="BQ948" s="225">
        <f t="shared" si="2427"/>
        <v>5</v>
      </c>
      <c r="BR948" s="610">
        <v>0.25</v>
      </c>
      <c r="BS948" s="12">
        <f t="shared" si="2807"/>
        <v>6.9444444444444475E-3</v>
      </c>
      <c r="BT948" s="225">
        <f t="shared" si="2808"/>
        <v>0</v>
      </c>
      <c r="BU948" s="225">
        <f t="shared" si="2809"/>
        <v>10</v>
      </c>
      <c r="BV948" s="610">
        <v>1.25</v>
      </c>
      <c r="BW948" s="610">
        <v>1.25</v>
      </c>
      <c r="BX948" s="12">
        <f t="shared" si="2761"/>
        <v>0</v>
      </c>
      <c r="BY948" s="13">
        <f t="shared" si="2762"/>
        <v>0</v>
      </c>
      <c r="BZ948" s="13">
        <f t="shared" si="2763"/>
        <v>0</v>
      </c>
      <c r="CA948" s="226">
        <f t="shared" si="2494"/>
        <v>0.46875</v>
      </c>
      <c r="CB948" s="13">
        <f t="shared" si="2764"/>
        <v>11</v>
      </c>
      <c r="CC948" s="13">
        <f t="shared" si="2765"/>
        <v>15</v>
      </c>
      <c r="CD948" s="12">
        <f t="shared" si="2766"/>
        <v>-0.11458333333333334</v>
      </c>
      <c r="CE948" s="13" t="e">
        <f t="shared" si="2767"/>
        <v>#NUM!</v>
      </c>
      <c r="CF948" s="13" t="e">
        <f t="shared" si="2768"/>
        <v>#NUM!</v>
      </c>
      <c r="CG948" s="12">
        <f t="shared" si="2769"/>
        <v>0.20833333333333326</v>
      </c>
      <c r="CH948" s="13">
        <f t="shared" si="2770"/>
        <v>5</v>
      </c>
      <c r="CI948" s="13">
        <f t="shared" si="2771"/>
        <v>0</v>
      </c>
      <c r="CJ948" s="12">
        <f t="shared" si="2772"/>
        <v>0.35416666666666663</v>
      </c>
      <c r="CK948" s="13">
        <f t="shared" si="2773"/>
        <v>8</v>
      </c>
      <c r="CL948" s="13">
        <f t="shared" si="2774"/>
        <v>30</v>
      </c>
      <c r="CM948" s="62"/>
      <c r="CN948" s="62"/>
      <c r="CO948" s="62"/>
      <c r="CP948" s="12">
        <f t="shared" si="2775"/>
        <v>0</v>
      </c>
      <c r="CQ948" s="13">
        <f t="shared" si="2776"/>
        <v>0</v>
      </c>
      <c r="CR948" s="13">
        <f t="shared" si="2777"/>
        <v>0</v>
      </c>
      <c r="CS948" s="610">
        <v>0</v>
      </c>
      <c r="CT948" s="13">
        <f t="shared" si="2713"/>
        <v>0</v>
      </c>
      <c r="CU948" s="13">
        <f t="shared" si="2714"/>
        <v>0</v>
      </c>
      <c r="CV948" s="610">
        <v>0</v>
      </c>
      <c r="CW948" s="13">
        <f t="shared" si="2686"/>
        <v>0</v>
      </c>
      <c r="CX948" s="13">
        <f t="shared" si="2687"/>
        <v>0</v>
      </c>
      <c r="CY948" s="610">
        <v>0</v>
      </c>
      <c r="CZ948" s="13">
        <f t="shared" si="2688"/>
        <v>0</v>
      </c>
      <c r="DA948" s="13">
        <f t="shared" si="2689"/>
        <v>0</v>
      </c>
      <c r="DB948" s="610">
        <v>0.35416666666666669</v>
      </c>
      <c r="DC948" s="13">
        <f t="shared" si="2715"/>
        <v>8</v>
      </c>
      <c r="DD948" s="13">
        <f t="shared" si="2716"/>
        <v>30</v>
      </c>
      <c r="DE948" s="610">
        <v>0</v>
      </c>
      <c r="DF948" s="13">
        <f t="shared" si="2717"/>
        <v>0</v>
      </c>
      <c r="DG948" s="13">
        <f t="shared" si="2718"/>
        <v>0</v>
      </c>
      <c r="DH948" s="610">
        <v>0</v>
      </c>
      <c r="DI948" s="13">
        <f t="shared" si="2719"/>
        <v>0</v>
      </c>
      <c r="DJ948" s="13">
        <f t="shared" si="2720"/>
        <v>0</v>
      </c>
      <c r="DK948" s="610">
        <v>0</v>
      </c>
      <c r="DL948" s="35">
        <f t="shared" si="2721"/>
        <v>0</v>
      </c>
      <c r="DM948" s="35">
        <f t="shared" si="2722"/>
        <v>0</v>
      </c>
      <c r="DN948" s="66">
        <f t="shared" si="2466"/>
        <v>3355534.2660000003</v>
      </c>
      <c r="DO948" s="74">
        <f t="shared" si="2467"/>
        <v>53827</v>
      </c>
      <c r="DP948" s="66">
        <f t="shared" si="2508"/>
        <v>60.046440677966096</v>
      </c>
      <c r="DQ948" s="63">
        <f t="shared" si="2509"/>
        <v>62.339239898192361</v>
      </c>
      <c r="DR948" s="66" t="e">
        <f t="shared" si="2723"/>
        <v>#NUM!</v>
      </c>
      <c r="DS948" s="96" t="e">
        <f t="shared" si="2724"/>
        <v>#NUM!</v>
      </c>
      <c r="DT948" s="66" t="e">
        <f t="shared" si="2725"/>
        <v>#NUM!</v>
      </c>
      <c r="DU948" s="66" t="e">
        <f t="shared" si="2726"/>
        <v>#NUM!</v>
      </c>
      <c r="FJ948" s="3">
        <f t="shared" si="2593"/>
        <v>-9.3749999999999889E-2</v>
      </c>
    </row>
    <row r="949" spans="1:166" ht="30">
      <c r="A949" s="604">
        <f t="shared" si="2728"/>
        <v>947</v>
      </c>
      <c r="B949" s="605">
        <f t="shared" si="2727"/>
        <v>100</v>
      </c>
      <c r="C949" s="606">
        <v>40960</v>
      </c>
      <c r="D949" s="607">
        <v>2</v>
      </c>
      <c r="E949" s="608" t="s">
        <v>1012</v>
      </c>
      <c r="F949" s="605">
        <v>34</v>
      </c>
      <c r="G949" s="609" t="s">
        <v>38</v>
      </c>
      <c r="H949" s="609" t="s">
        <v>305</v>
      </c>
      <c r="I949" s="609" t="s">
        <v>1124</v>
      </c>
      <c r="J949" s="610">
        <v>0.63541666666666663</v>
      </c>
      <c r="K949" s="611">
        <v>3622.41</v>
      </c>
      <c r="L949" s="609" t="s">
        <v>1128</v>
      </c>
      <c r="M949" s="605">
        <v>58</v>
      </c>
      <c r="N949" s="605">
        <v>1</v>
      </c>
      <c r="O949" s="609"/>
      <c r="P949" s="610">
        <v>0.63541666666666663</v>
      </c>
      <c r="Q949" s="610">
        <v>0.63541666666666663</v>
      </c>
      <c r="R949" s="12">
        <f>Q949-P949</f>
        <v>0</v>
      </c>
      <c r="S949" s="13">
        <f>HOUR(R949)</f>
        <v>0</v>
      </c>
      <c r="T949" s="13">
        <f>MINUTE(R949)</f>
        <v>0</v>
      </c>
      <c r="U949" s="610">
        <v>0.64583333333333337</v>
      </c>
      <c r="V949" s="12">
        <f t="shared" si="2778"/>
        <v>1.0416666666666741E-2</v>
      </c>
      <c r="W949" s="13">
        <f t="shared" si="2779"/>
        <v>0</v>
      </c>
      <c r="X949" s="225">
        <f t="shared" si="2780"/>
        <v>15</v>
      </c>
      <c r="Y949" s="610">
        <v>0.64583333333333337</v>
      </c>
      <c r="Z949" s="12">
        <f t="shared" si="2781"/>
        <v>0</v>
      </c>
      <c r="AA949" s="13">
        <f t="shared" si="2782"/>
        <v>0</v>
      </c>
      <c r="AB949" s="13">
        <f t="shared" si="2783"/>
        <v>0</v>
      </c>
      <c r="AC949" s="610">
        <v>0.67013888888888884</v>
      </c>
      <c r="AD949" s="12">
        <f t="shared" si="2784"/>
        <v>2.4305555555555469E-2</v>
      </c>
      <c r="AE949" s="13">
        <f t="shared" si="2785"/>
        <v>0</v>
      </c>
      <c r="AF949" s="13">
        <f t="shared" si="2786"/>
        <v>35</v>
      </c>
      <c r="AG949" s="610">
        <v>0.67361111111111116</v>
      </c>
      <c r="AH949" s="610">
        <v>0.69444444444444453</v>
      </c>
      <c r="AI949" s="12">
        <f t="shared" si="2787"/>
        <v>2.083333333333337E-2</v>
      </c>
      <c r="AJ949" s="225">
        <f t="shared" si="2788"/>
        <v>0</v>
      </c>
      <c r="AK949" s="225">
        <f t="shared" si="2789"/>
        <v>30</v>
      </c>
      <c r="AL949" s="610">
        <v>0.67361111111111116</v>
      </c>
      <c r="AM949" s="610">
        <v>0.69444444444444453</v>
      </c>
      <c r="AN949" s="12">
        <f t="shared" si="2790"/>
        <v>2.083333333333337E-2</v>
      </c>
      <c r="AO949" s="13">
        <f t="shared" si="2791"/>
        <v>0</v>
      </c>
      <c r="AP949" s="13">
        <f t="shared" si="2792"/>
        <v>30</v>
      </c>
      <c r="AQ949" s="610">
        <v>0.7006944444444444</v>
      </c>
      <c r="AR949" s="12">
        <f t="shared" si="2793"/>
        <v>6.2499999999998668E-3</v>
      </c>
      <c r="AS949" s="225">
        <f t="shared" si="2794"/>
        <v>0</v>
      </c>
      <c r="AT949" s="13">
        <f t="shared" si="2795"/>
        <v>9</v>
      </c>
      <c r="AU949" s="610">
        <v>0.7006944444444444</v>
      </c>
      <c r="AV949" s="226">
        <f t="shared" si="2796"/>
        <v>0</v>
      </c>
      <c r="AW949" s="13">
        <f t="shared" si="2797"/>
        <v>0</v>
      </c>
      <c r="AX949" s="13">
        <f t="shared" si="2798"/>
        <v>0</v>
      </c>
      <c r="AY949" s="610">
        <v>0.81388888888888899</v>
      </c>
      <c r="AZ949" s="12">
        <f t="shared" si="2799"/>
        <v>0.1131944444444446</v>
      </c>
      <c r="BA949" s="225">
        <f t="shared" si="2800"/>
        <v>2</v>
      </c>
      <c r="BB949" s="225">
        <f t="shared" si="2801"/>
        <v>43</v>
      </c>
      <c r="BC949" s="610">
        <v>0.81388888888888899</v>
      </c>
      <c r="BD949" s="610">
        <v>0.81388888888888899</v>
      </c>
      <c r="BE949" s="12">
        <f t="shared" si="2752"/>
        <v>0</v>
      </c>
      <c r="BF949" s="13">
        <f t="shared" si="2802"/>
        <v>0</v>
      </c>
      <c r="BG949" s="13">
        <f t="shared" si="2803"/>
        <v>0</v>
      </c>
      <c r="BH949" s="610">
        <v>0.81388888888888899</v>
      </c>
      <c r="BI949" s="610">
        <v>0.81388888888888899</v>
      </c>
      <c r="BJ949" s="610"/>
      <c r="BK949" s="69">
        <f t="shared" si="2804"/>
        <v>0</v>
      </c>
      <c r="BL949" s="13">
        <f t="shared" si="2805"/>
        <v>0</v>
      </c>
      <c r="BM949" s="13">
        <f t="shared" si="2806"/>
        <v>0</v>
      </c>
      <c r="BN949" s="610">
        <v>0.81944444444444453</v>
      </c>
      <c r="BO949" s="12">
        <f t="shared" si="2425"/>
        <v>5.5555555555555358E-3</v>
      </c>
      <c r="BP949" s="225">
        <f t="shared" si="2426"/>
        <v>0</v>
      </c>
      <c r="BQ949" s="225">
        <f t="shared" si="2427"/>
        <v>8</v>
      </c>
      <c r="BR949" s="610">
        <v>0.82291666666666663</v>
      </c>
      <c r="BS949" s="12">
        <f t="shared" si="2807"/>
        <v>3.4722222222220989E-3</v>
      </c>
      <c r="BT949" s="225">
        <f t="shared" si="2808"/>
        <v>0</v>
      </c>
      <c r="BU949" s="225">
        <f t="shared" si="2809"/>
        <v>5</v>
      </c>
      <c r="BV949" s="610">
        <v>0.82291666666666663</v>
      </c>
      <c r="BW949" s="610">
        <v>0.82291666666666663</v>
      </c>
      <c r="BX949" s="12">
        <f t="shared" si="2761"/>
        <v>0</v>
      </c>
      <c r="BY949" s="13">
        <f t="shared" si="2762"/>
        <v>0</v>
      </c>
      <c r="BZ949" s="13">
        <f t="shared" si="2763"/>
        <v>0</v>
      </c>
      <c r="CA949" s="226">
        <f t="shared" si="2494"/>
        <v>0.1875</v>
      </c>
      <c r="CB949" s="13">
        <f t="shared" si="2764"/>
        <v>4</v>
      </c>
      <c r="CC949" s="13">
        <f t="shared" si="2765"/>
        <v>30</v>
      </c>
      <c r="CD949" s="12">
        <f t="shared" si="2766"/>
        <v>3.9583333333332971E-2</v>
      </c>
      <c r="CE949" s="13">
        <f t="shared" si="2767"/>
        <v>0</v>
      </c>
      <c r="CF949" s="13">
        <f t="shared" si="2768"/>
        <v>57</v>
      </c>
      <c r="CG949" s="12">
        <f t="shared" si="2769"/>
        <v>2.083333333333337E-2</v>
      </c>
      <c r="CH949" s="13">
        <f t="shared" si="2770"/>
        <v>0</v>
      </c>
      <c r="CI949" s="13">
        <f t="shared" si="2771"/>
        <v>30</v>
      </c>
      <c r="CJ949" s="12">
        <f t="shared" si="2772"/>
        <v>0.1131944444444446</v>
      </c>
      <c r="CK949" s="13">
        <f t="shared" si="2773"/>
        <v>2</v>
      </c>
      <c r="CL949" s="13">
        <f t="shared" si="2774"/>
        <v>43</v>
      </c>
      <c r="CM949" s="62"/>
      <c r="CN949" s="62"/>
      <c r="CO949" s="62"/>
      <c r="CP949" s="12">
        <f t="shared" si="2775"/>
        <v>6.4583333333333492E-2</v>
      </c>
      <c r="CQ949" s="13">
        <f t="shared" si="2776"/>
        <v>1</v>
      </c>
      <c r="CR949" s="13">
        <f t="shared" si="2777"/>
        <v>33</v>
      </c>
      <c r="CS949" s="610">
        <v>0</v>
      </c>
      <c r="CT949" s="13">
        <f t="shared" ref="CT949:CT972" si="2810">HOUR(CS949)</f>
        <v>0</v>
      </c>
      <c r="CU949" s="13">
        <f t="shared" ref="CU949:CU972" si="2811">MINUTE(CS949)</f>
        <v>0</v>
      </c>
      <c r="CV949" s="610">
        <v>0</v>
      </c>
      <c r="CW949" s="13">
        <f t="shared" si="2686"/>
        <v>0</v>
      </c>
      <c r="CX949" s="13">
        <f t="shared" si="2687"/>
        <v>0</v>
      </c>
      <c r="CY949" s="610">
        <v>0</v>
      </c>
      <c r="CZ949" s="13">
        <f t="shared" si="2688"/>
        <v>0</v>
      </c>
      <c r="DA949" s="13">
        <f t="shared" si="2689"/>
        <v>0</v>
      </c>
      <c r="DB949" s="610">
        <v>0</v>
      </c>
      <c r="DC949" s="13">
        <f t="shared" si="2715"/>
        <v>0</v>
      </c>
      <c r="DD949" s="13">
        <f t="shared" si="2716"/>
        <v>0</v>
      </c>
      <c r="DE949" s="610">
        <v>0</v>
      </c>
      <c r="DF949" s="13">
        <f t="shared" si="2717"/>
        <v>0</v>
      </c>
      <c r="DG949" s="13">
        <f t="shared" si="2718"/>
        <v>0</v>
      </c>
      <c r="DH949" s="610">
        <v>4.8611111111111112E-2</v>
      </c>
      <c r="DI949" s="13">
        <f t="shared" si="2719"/>
        <v>1</v>
      </c>
      <c r="DJ949" s="13">
        <f t="shared" si="2720"/>
        <v>10</v>
      </c>
      <c r="DK949" s="610">
        <v>0</v>
      </c>
      <c r="DL949" s="35">
        <f t="shared" si="2721"/>
        <v>0</v>
      </c>
      <c r="DM949" s="35">
        <f t="shared" si="2722"/>
        <v>0</v>
      </c>
      <c r="DN949" s="66">
        <f t="shared" si="2466"/>
        <v>3359156.6760000004</v>
      </c>
      <c r="DO949" s="74">
        <f t="shared" si="2467"/>
        <v>53885</v>
      </c>
      <c r="DP949" s="66">
        <f t="shared" si="2508"/>
        <v>62.455344827586202</v>
      </c>
      <c r="DQ949" s="63">
        <f t="shared" si="2509"/>
        <v>62.339364869629776</v>
      </c>
      <c r="DR949" s="66" t="e">
        <f t="shared" si="2723"/>
        <v>#NUM!</v>
      </c>
      <c r="DS949" s="96" t="e">
        <f t="shared" si="2724"/>
        <v>#NUM!</v>
      </c>
      <c r="DT949" s="66" t="e">
        <f t="shared" si="2725"/>
        <v>#NUM!</v>
      </c>
      <c r="DU949" s="66" t="e">
        <f t="shared" si="2726"/>
        <v>#NUM!</v>
      </c>
      <c r="FJ949" s="3">
        <f t="shared" si="2593"/>
        <v>5.3472222222222032E-2</v>
      </c>
    </row>
    <row r="950" spans="1:166">
      <c r="A950" s="604">
        <f t="shared" si="2728"/>
        <v>948</v>
      </c>
      <c r="B950" s="605">
        <f t="shared" si="2727"/>
        <v>101</v>
      </c>
      <c r="C950" s="606">
        <v>40960</v>
      </c>
      <c r="D950" s="607">
        <v>2</v>
      </c>
      <c r="E950" s="608" t="s">
        <v>1012</v>
      </c>
      <c r="F950" s="605">
        <v>35</v>
      </c>
      <c r="G950" s="609" t="s">
        <v>38</v>
      </c>
      <c r="H950" s="609" t="s">
        <v>305</v>
      </c>
      <c r="I950" s="609" t="s">
        <v>1125</v>
      </c>
      <c r="J950" s="610">
        <v>0.66666666666666663</v>
      </c>
      <c r="K950" s="611">
        <v>3789.51</v>
      </c>
      <c r="L950" s="609" t="s">
        <v>1110</v>
      </c>
      <c r="M950" s="605">
        <v>58</v>
      </c>
      <c r="N950" s="605">
        <v>1</v>
      </c>
      <c r="O950" s="609"/>
      <c r="P950" s="610">
        <v>0.66666666666666663</v>
      </c>
      <c r="Q950" s="610">
        <v>0.66666666666666663</v>
      </c>
      <c r="R950" s="12">
        <f>Q950-P950</f>
        <v>0</v>
      </c>
      <c r="S950" s="13">
        <f>HOUR(R950)</f>
        <v>0</v>
      </c>
      <c r="T950" s="13">
        <f>MINUTE(R950)</f>
        <v>0</v>
      </c>
      <c r="U950" s="610">
        <v>0.67708333333333337</v>
      </c>
      <c r="V950" s="12">
        <f t="shared" si="2778"/>
        <v>1.0416666666666741E-2</v>
      </c>
      <c r="W950" s="13">
        <f t="shared" si="2779"/>
        <v>0</v>
      </c>
      <c r="X950" s="225">
        <f t="shared" si="2780"/>
        <v>15</v>
      </c>
      <c r="Y950" s="610">
        <v>0.67708333333333337</v>
      </c>
      <c r="Z950" s="12">
        <f t="shared" si="2781"/>
        <v>0</v>
      </c>
      <c r="AA950" s="13">
        <f t="shared" si="2782"/>
        <v>0</v>
      </c>
      <c r="AB950" s="13">
        <f t="shared" si="2783"/>
        <v>0</v>
      </c>
      <c r="AC950" s="610">
        <v>0.69444444444444453</v>
      </c>
      <c r="AD950" s="12">
        <f t="shared" si="2784"/>
        <v>1.736111111111116E-2</v>
      </c>
      <c r="AE950" s="13">
        <f t="shared" si="2785"/>
        <v>0</v>
      </c>
      <c r="AF950" s="13">
        <f t="shared" si="2786"/>
        <v>25</v>
      </c>
      <c r="AG950" s="610">
        <v>0.69791666666666663</v>
      </c>
      <c r="AH950" s="610">
        <v>0.72222222222222221</v>
      </c>
      <c r="AI950" s="12">
        <f t="shared" si="2787"/>
        <v>2.430555555555558E-2</v>
      </c>
      <c r="AJ950" s="225">
        <f t="shared" si="2788"/>
        <v>0</v>
      </c>
      <c r="AK950" s="225">
        <f t="shared" si="2789"/>
        <v>35</v>
      </c>
      <c r="AL950" s="610">
        <v>0.69791666666666663</v>
      </c>
      <c r="AM950" s="610">
        <v>0.72222222222222221</v>
      </c>
      <c r="AN950" s="12">
        <f t="shared" si="2790"/>
        <v>2.430555555555558E-2</v>
      </c>
      <c r="AO950" s="13">
        <f t="shared" si="2791"/>
        <v>0</v>
      </c>
      <c r="AP950" s="13">
        <f t="shared" si="2792"/>
        <v>35</v>
      </c>
      <c r="AQ950" s="610">
        <v>0.86805555555555547</v>
      </c>
      <c r="AR950" s="12">
        <f t="shared" si="2793"/>
        <v>0.14583333333333326</v>
      </c>
      <c r="AS950" s="225">
        <f t="shared" si="2794"/>
        <v>3</v>
      </c>
      <c r="AT950" s="13">
        <f t="shared" si="2795"/>
        <v>30</v>
      </c>
      <c r="AU950" s="610">
        <v>0.86944444444444446</v>
      </c>
      <c r="AV950" s="226">
        <f t="shared" si="2796"/>
        <v>1.388888888888995E-3</v>
      </c>
      <c r="AW950" s="13">
        <f t="shared" si="2797"/>
        <v>0</v>
      </c>
      <c r="AX950" s="13">
        <f t="shared" si="2798"/>
        <v>2</v>
      </c>
      <c r="AY950" s="610">
        <v>0.95624999999999993</v>
      </c>
      <c r="AZ950" s="12">
        <f t="shared" si="2799"/>
        <v>8.6805555555555469E-2</v>
      </c>
      <c r="BA950" s="225">
        <f t="shared" si="2800"/>
        <v>2</v>
      </c>
      <c r="BB950" s="225">
        <f t="shared" si="2801"/>
        <v>5</v>
      </c>
      <c r="BC950" s="610">
        <v>0.95624999999999993</v>
      </c>
      <c r="BD950" s="610">
        <v>0.95624999999999993</v>
      </c>
      <c r="BE950" s="12">
        <f t="shared" si="2752"/>
        <v>0</v>
      </c>
      <c r="BF950" s="13">
        <f t="shared" si="2802"/>
        <v>0</v>
      </c>
      <c r="BG950" s="13">
        <f t="shared" si="2803"/>
        <v>0</v>
      </c>
      <c r="BH950" s="610">
        <v>0.95624999999999993</v>
      </c>
      <c r="BI950" s="610">
        <v>0.95624999999999993</v>
      </c>
      <c r="BJ950" s="610"/>
      <c r="BK950" s="69">
        <f t="shared" si="2804"/>
        <v>0</v>
      </c>
      <c r="BL950" s="13">
        <f t="shared" si="2805"/>
        <v>0</v>
      </c>
      <c r="BM950" s="13">
        <f t="shared" si="2806"/>
        <v>0</v>
      </c>
      <c r="BN950" s="610">
        <v>0.96875</v>
      </c>
      <c r="BO950" s="12">
        <f t="shared" ref="BO950:BO972" si="2812">BN950-BI950</f>
        <v>1.2500000000000067E-2</v>
      </c>
      <c r="BP950" s="225">
        <f t="shared" ref="BP950:BP972" si="2813">HOUR(BO950)</f>
        <v>0</v>
      </c>
      <c r="BQ950" s="225">
        <f t="shared" ref="BQ950:BQ972" si="2814">MINUTE(BO950)</f>
        <v>18</v>
      </c>
      <c r="BR950" s="610">
        <v>0.97916666666666663</v>
      </c>
      <c r="BS950" s="12">
        <f t="shared" si="2807"/>
        <v>1.041666666666663E-2</v>
      </c>
      <c r="BT950" s="225">
        <f t="shared" si="2808"/>
        <v>0</v>
      </c>
      <c r="BU950" s="225">
        <f t="shared" si="2809"/>
        <v>15</v>
      </c>
      <c r="BV950" s="610">
        <v>0.97916666666666663</v>
      </c>
      <c r="BW950" s="610">
        <v>0.97916666666666663</v>
      </c>
      <c r="BX950" s="12">
        <f t="shared" si="2761"/>
        <v>0</v>
      </c>
      <c r="BY950" s="13">
        <f t="shared" si="2762"/>
        <v>0</v>
      </c>
      <c r="BZ950" s="13">
        <f t="shared" si="2763"/>
        <v>0</v>
      </c>
      <c r="CA950" s="226">
        <f t="shared" si="2494"/>
        <v>0.3125</v>
      </c>
      <c r="CB950" s="13">
        <f t="shared" si="2764"/>
        <v>7</v>
      </c>
      <c r="CC950" s="13">
        <f t="shared" si="2765"/>
        <v>30</v>
      </c>
      <c r="CD950" s="12">
        <f t="shared" si="2766"/>
        <v>0.18611111111111112</v>
      </c>
      <c r="CE950" s="13">
        <f t="shared" si="2767"/>
        <v>4</v>
      </c>
      <c r="CF950" s="13">
        <f t="shared" si="2768"/>
        <v>28</v>
      </c>
      <c r="CG950" s="12">
        <f t="shared" si="2769"/>
        <v>2.430555555555558E-2</v>
      </c>
      <c r="CH950" s="13">
        <f t="shared" si="2770"/>
        <v>0</v>
      </c>
      <c r="CI950" s="13">
        <f t="shared" si="2771"/>
        <v>35</v>
      </c>
      <c r="CJ950" s="12">
        <f t="shared" si="2772"/>
        <v>8.6805555555555469E-2</v>
      </c>
      <c r="CK950" s="13">
        <f t="shared" si="2773"/>
        <v>2</v>
      </c>
      <c r="CL950" s="13">
        <f t="shared" si="2774"/>
        <v>5</v>
      </c>
      <c r="CM950" s="62"/>
      <c r="CN950" s="62"/>
      <c r="CO950" s="62"/>
      <c r="CP950" s="12">
        <f t="shared" si="2775"/>
        <v>4.0972222222222132E-2</v>
      </c>
      <c r="CQ950" s="13">
        <f t="shared" si="2776"/>
        <v>0</v>
      </c>
      <c r="CR950" s="13">
        <f t="shared" si="2777"/>
        <v>59</v>
      </c>
      <c r="CS950" s="610">
        <v>0</v>
      </c>
      <c r="CT950" s="13">
        <f t="shared" si="2810"/>
        <v>0</v>
      </c>
      <c r="CU950" s="13">
        <f t="shared" si="2811"/>
        <v>0</v>
      </c>
      <c r="CV950" s="610">
        <v>0</v>
      </c>
      <c r="CW950" s="13">
        <f t="shared" si="2686"/>
        <v>0</v>
      </c>
      <c r="CX950" s="13">
        <f t="shared" si="2687"/>
        <v>0</v>
      </c>
      <c r="CY950" s="610">
        <v>0</v>
      </c>
      <c r="CZ950" s="13">
        <f t="shared" si="2688"/>
        <v>0</v>
      </c>
      <c r="DA950" s="13">
        <f t="shared" si="2689"/>
        <v>0</v>
      </c>
      <c r="DB950" s="610">
        <v>0</v>
      </c>
      <c r="DC950" s="13">
        <f t="shared" si="2715"/>
        <v>0</v>
      </c>
      <c r="DD950" s="13">
        <f t="shared" si="2716"/>
        <v>0</v>
      </c>
      <c r="DE950" s="610">
        <v>0</v>
      </c>
      <c r="DF950" s="13">
        <f t="shared" si="2717"/>
        <v>0</v>
      </c>
      <c r="DG950" s="13">
        <f t="shared" si="2718"/>
        <v>0</v>
      </c>
      <c r="DH950" s="610">
        <v>4.5833333333333337E-2</v>
      </c>
      <c r="DI950" s="13">
        <f t="shared" si="2719"/>
        <v>1</v>
      </c>
      <c r="DJ950" s="13">
        <f t="shared" si="2720"/>
        <v>6</v>
      </c>
      <c r="DK950" s="610">
        <v>0</v>
      </c>
      <c r="DL950" s="35">
        <f t="shared" si="2721"/>
        <v>0</v>
      </c>
      <c r="DM950" s="35">
        <f t="shared" si="2722"/>
        <v>0</v>
      </c>
      <c r="DN950" s="66">
        <f t="shared" si="2466"/>
        <v>3362946.1860000002</v>
      </c>
      <c r="DO950" s="74">
        <f t="shared" si="2467"/>
        <v>53943</v>
      </c>
      <c r="DP950" s="66">
        <f t="shared" si="2508"/>
        <v>65.336379310344824</v>
      </c>
      <c r="DQ950" s="63">
        <f t="shared" si="2509"/>
        <v>62.342587286580283</v>
      </c>
      <c r="DR950" s="66" t="e">
        <f t="shared" si="2723"/>
        <v>#NUM!</v>
      </c>
      <c r="DS950" s="96" t="e">
        <f t="shared" si="2724"/>
        <v>#NUM!</v>
      </c>
      <c r="DT950" s="66" t="e">
        <f t="shared" si="2725"/>
        <v>#NUM!</v>
      </c>
      <c r="DU950" s="66" t="e">
        <f t="shared" si="2726"/>
        <v>#NUM!</v>
      </c>
      <c r="FJ950" s="3">
        <f t="shared" si="2593"/>
        <v>0.20138888888888895</v>
      </c>
    </row>
    <row r="951" spans="1:166">
      <c r="A951" s="604">
        <f t="shared" si="2728"/>
        <v>949</v>
      </c>
      <c r="B951" s="605">
        <f t="shared" si="2727"/>
        <v>102</v>
      </c>
      <c r="C951" s="606">
        <v>40960</v>
      </c>
      <c r="D951" s="607">
        <v>2</v>
      </c>
      <c r="E951" s="608" t="s">
        <v>1012</v>
      </c>
      <c r="F951" s="605">
        <v>36</v>
      </c>
      <c r="G951" s="609" t="s">
        <v>38</v>
      </c>
      <c r="H951" s="609" t="s">
        <v>305</v>
      </c>
      <c r="I951" s="609" t="s">
        <v>1126</v>
      </c>
      <c r="J951" s="610">
        <v>0.82291666666666663</v>
      </c>
      <c r="K951" s="611">
        <v>3847.01</v>
      </c>
      <c r="L951" s="609" t="s">
        <v>1110</v>
      </c>
      <c r="M951" s="605">
        <v>59</v>
      </c>
      <c r="N951" s="605">
        <v>0</v>
      </c>
      <c r="O951" s="609"/>
      <c r="P951" s="610">
        <v>0.82291666666666663</v>
      </c>
      <c r="Q951" s="610">
        <v>0.82291666666666663</v>
      </c>
      <c r="R951" s="12">
        <f t="shared" ref="R951:R972" si="2815">Q951-P951</f>
        <v>0</v>
      </c>
      <c r="S951" s="13">
        <f t="shared" ref="S951:S972" si="2816">HOUR(R951)</f>
        <v>0</v>
      </c>
      <c r="T951" s="13">
        <f t="shared" ref="T951:T972" si="2817">MINUTE(R951)</f>
        <v>0</v>
      </c>
      <c r="U951" s="610">
        <v>0.85416666666666663</v>
      </c>
      <c r="V951" s="12">
        <f t="shared" si="2778"/>
        <v>3.125E-2</v>
      </c>
      <c r="W951" s="13">
        <f t="shared" si="2779"/>
        <v>0</v>
      </c>
      <c r="X951" s="225">
        <f t="shared" si="2780"/>
        <v>45</v>
      </c>
      <c r="Y951" s="610">
        <v>0.85416666666666663</v>
      </c>
      <c r="Z951" s="12">
        <f t="shared" si="2781"/>
        <v>0</v>
      </c>
      <c r="AA951" s="13">
        <f t="shared" si="2782"/>
        <v>0</v>
      </c>
      <c r="AB951" s="13">
        <f t="shared" si="2783"/>
        <v>0</v>
      </c>
      <c r="AC951" s="610">
        <v>0.95833333333333337</v>
      </c>
      <c r="AD951" s="12">
        <f t="shared" si="2784"/>
        <v>0.10416666666666674</v>
      </c>
      <c r="AE951" s="13">
        <f t="shared" si="2785"/>
        <v>2</v>
      </c>
      <c r="AF951" s="13">
        <f t="shared" si="2786"/>
        <v>30</v>
      </c>
      <c r="AG951" s="610">
        <v>0.96527777777777779</v>
      </c>
      <c r="AH951" s="610">
        <v>1.0416666666666667</v>
      </c>
      <c r="AI951" s="12">
        <f t="shared" si="2787"/>
        <v>7.6388888888888951E-2</v>
      </c>
      <c r="AJ951" s="225">
        <f t="shared" si="2788"/>
        <v>1</v>
      </c>
      <c r="AK951" s="225">
        <f t="shared" si="2789"/>
        <v>50</v>
      </c>
      <c r="AL951" s="610">
        <v>0.96527777777777779</v>
      </c>
      <c r="AM951" s="610">
        <v>1.0416666666666667</v>
      </c>
      <c r="AN951" s="12">
        <f t="shared" si="2790"/>
        <v>7.6388888888888951E-2</v>
      </c>
      <c r="AO951" s="13">
        <f t="shared" si="2791"/>
        <v>1</v>
      </c>
      <c r="AP951" s="13">
        <f t="shared" si="2792"/>
        <v>50</v>
      </c>
      <c r="AQ951" s="610">
        <v>1.0451388888888888</v>
      </c>
      <c r="AR951" s="12">
        <f t="shared" si="2793"/>
        <v>3.4722222222220989E-3</v>
      </c>
      <c r="AS951" s="225">
        <f t="shared" si="2794"/>
        <v>0</v>
      </c>
      <c r="AT951" s="13">
        <f t="shared" si="2795"/>
        <v>5</v>
      </c>
      <c r="AU951" s="610">
        <v>1.0479166666666666</v>
      </c>
      <c r="AV951" s="226">
        <f t="shared" si="2796"/>
        <v>2.7777777777777679E-3</v>
      </c>
      <c r="AW951" s="13">
        <f t="shared" si="2797"/>
        <v>0</v>
      </c>
      <c r="AX951" s="13">
        <f t="shared" si="2798"/>
        <v>4</v>
      </c>
      <c r="AY951" s="610">
        <v>1.0888888888888888</v>
      </c>
      <c r="AZ951" s="12">
        <f t="shared" si="2799"/>
        <v>4.0972222222222188E-2</v>
      </c>
      <c r="BA951" s="225">
        <f t="shared" si="2800"/>
        <v>0</v>
      </c>
      <c r="BB951" s="225">
        <f t="shared" si="2801"/>
        <v>59</v>
      </c>
      <c r="BC951" s="610">
        <v>8.8888888888888892E-2</v>
      </c>
      <c r="BD951" s="610">
        <v>8.8888888888888892E-2</v>
      </c>
      <c r="BE951" s="12">
        <f t="shared" si="2752"/>
        <v>0</v>
      </c>
      <c r="BF951" s="13">
        <f t="shared" si="2802"/>
        <v>0</v>
      </c>
      <c r="BG951" s="13">
        <f t="shared" si="2803"/>
        <v>0</v>
      </c>
      <c r="BH951" s="610">
        <v>8.8888888888888892E-2</v>
      </c>
      <c r="BI951" s="610">
        <v>8.8888888888888892E-2</v>
      </c>
      <c r="BJ951" s="610"/>
      <c r="BK951" s="69">
        <f t="shared" si="2804"/>
        <v>0</v>
      </c>
      <c r="BL951" s="13">
        <f t="shared" si="2805"/>
        <v>0</v>
      </c>
      <c r="BM951" s="13">
        <f t="shared" si="2806"/>
        <v>0</v>
      </c>
      <c r="BN951" s="610">
        <v>1.09375</v>
      </c>
      <c r="BO951" s="12">
        <f t="shared" si="2812"/>
        <v>1.0048611111111112</v>
      </c>
      <c r="BP951" s="225">
        <f t="shared" si="2813"/>
        <v>0</v>
      </c>
      <c r="BQ951" s="225">
        <f t="shared" si="2814"/>
        <v>7</v>
      </c>
      <c r="BR951" s="610">
        <v>1.1111111111111112</v>
      </c>
      <c r="BS951" s="12">
        <f t="shared" si="2807"/>
        <v>1.736111111111116E-2</v>
      </c>
      <c r="BT951" s="225">
        <f t="shared" si="2808"/>
        <v>0</v>
      </c>
      <c r="BU951" s="225">
        <f t="shared" si="2809"/>
        <v>25</v>
      </c>
      <c r="BV951" s="610">
        <v>1.1111111111111112</v>
      </c>
      <c r="BW951" s="610">
        <v>1.1111111111111112</v>
      </c>
      <c r="BX951" s="12">
        <f t="shared" si="2761"/>
        <v>0</v>
      </c>
      <c r="BY951" s="13">
        <f t="shared" si="2762"/>
        <v>0</v>
      </c>
      <c r="BZ951" s="13">
        <f t="shared" si="2763"/>
        <v>0</v>
      </c>
      <c r="CA951" s="226">
        <f t="shared" si="2494"/>
        <v>0.28819444444444453</v>
      </c>
      <c r="CB951" s="13">
        <f t="shared" si="2764"/>
        <v>6</v>
      </c>
      <c r="CC951" s="13">
        <f t="shared" si="2765"/>
        <v>55</v>
      </c>
      <c r="CD951" s="12">
        <f t="shared" si="2766"/>
        <v>1.1298611111111112</v>
      </c>
      <c r="CE951" s="13">
        <f t="shared" si="2767"/>
        <v>3</v>
      </c>
      <c r="CF951" s="13">
        <f t="shared" si="2768"/>
        <v>7</v>
      </c>
      <c r="CG951" s="12">
        <f t="shared" si="2769"/>
        <v>7.6388888888888951E-2</v>
      </c>
      <c r="CH951" s="13">
        <f t="shared" si="2770"/>
        <v>1</v>
      </c>
      <c r="CI951" s="13">
        <f t="shared" si="2771"/>
        <v>50</v>
      </c>
      <c r="CJ951" s="12">
        <f t="shared" si="2772"/>
        <v>4.0972222222222188E-2</v>
      </c>
      <c r="CK951" s="13">
        <f t="shared" si="2773"/>
        <v>0</v>
      </c>
      <c r="CL951" s="13">
        <f t="shared" si="2774"/>
        <v>59</v>
      </c>
      <c r="CM951" s="62"/>
      <c r="CN951" s="62"/>
      <c r="CO951" s="62"/>
      <c r="CP951" s="12">
        <f t="shared" si="2775"/>
        <v>3.5416666666666631E-2</v>
      </c>
      <c r="CQ951" s="13">
        <f t="shared" si="2776"/>
        <v>0</v>
      </c>
      <c r="CR951" s="13">
        <f t="shared" si="2777"/>
        <v>51</v>
      </c>
      <c r="CS951" s="610">
        <v>0</v>
      </c>
      <c r="CT951" s="13">
        <f t="shared" si="2810"/>
        <v>0</v>
      </c>
      <c r="CU951" s="13">
        <f t="shared" si="2811"/>
        <v>0</v>
      </c>
      <c r="CV951" s="610">
        <v>0</v>
      </c>
      <c r="CW951" s="13">
        <f t="shared" si="2686"/>
        <v>0</v>
      </c>
      <c r="CX951" s="13">
        <f t="shared" si="2687"/>
        <v>0</v>
      </c>
      <c r="CY951" s="610">
        <v>0</v>
      </c>
      <c r="CZ951" s="13">
        <f t="shared" si="2688"/>
        <v>0</v>
      </c>
      <c r="DA951" s="13">
        <f t="shared" si="2689"/>
        <v>0</v>
      </c>
      <c r="DB951" s="610">
        <v>0</v>
      </c>
      <c r="DC951" s="13">
        <f t="shared" si="2715"/>
        <v>0</v>
      </c>
      <c r="DD951" s="13">
        <f t="shared" si="2716"/>
        <v>0</v>
      </c>
      <c r="DE951" s="610">
        <v>0</v>
      </c>
      <c r="DF951" s="13">
        <f t="shared" si="2717"/>
        <v>0</v>
      </c>
      <c r="DG951" s="13">
        <f t="shared" si="2718"/>
        <v>0</v>
      </c>
      <c r="DH951" s="610">
        <v>5.5555555555555558E-3</v>
      </c>
      <c r="DI951" s="13">
        <f t="shared" si="2719"/>
        <v>0</v>
      </c>
      <c r="DJ951" s="13">
        <f t="shared" si="2720"/>
        <v>8</v>
      </c>
      <c r="DK951" s="610">
        <v>0</v>
      </c>
      <c r="DL951" s="35">
        <f t="shared" si="2721"/>
        <v>0</v>
      </c>
      <c r="DM951" s="35">
        <f t="shared" si="2722"/>
        <v>0</v>
      </c>
      <c r="DN951" s="66">
        <f t="shared" si="2466"/>
        <v>3366793.196</v>
      </c>
      <c r="DO951" s="74">
        <f t="shared" si="2467"/>
        <v>54002</v>
      </c>
      <c r="DP951" s="66">
        <f t="shared" si="2508"/>
        <v>65.203559322033897</v>
      </c>
      <c r="DQ951" s="63">
        <f t="shared" si="2509"/>
        <v>62.345713047664901</v>
      </c>
      <c r="DR951" s="66" t="e">
        <f t="shared" si="2723"/>
        <v>#NUM!</v>
      </c>
      <c r="DS951" s="96" t="e">
        <f t="shared" si="2724"/>
        <v>#NUM!</v>
      </c>
      <c r="DT951" s="66" t="e">
        <f t="shared" si="2725"/>
        <v>#NUM!</v>
      </c>
      <c r="DU951" s="66" t="e">
        <f t="shared" si="2726"/>
        <v>#NUM!</v>
      </c>
      <c r="FJ951" s="3">
        <f t="shared" si="2593"/>
        <v>0.17083333333333339</v>
      </c>
    </row>
    <row r="952" spans="1:166">
      <c r="A952" s="604">
        <f t="shared" si="2728"/>
        <v>950</v>
      </c>
      <c r="B952" s="605">
        <f t="shared" si="2727"/>
        <v>103</v>
      </c>
      <c r="C952" s="606">
        <v>40961</v>
      </c>
      <c r="D952" s="607">
        <v>2</v>
      </c>
      <c r="E952" s="608" t="s">
        <v>1028</v>
      </c>
      <c r="F952" s="605">
        <v>10</v>
      </c>
      <c r="G952" s="609" t="s">
        <v>325</v>
      </c>
      <c r="H952" s="609" t="s">
        <v>1070</v>
      </c>
      <c r="I952" s="609" t="s">
        <v>1129</v>
      </c>
      <c r="J952" s="610">
        <v>6.25E-2</v>
      </c>
      <c r="K952" s="611">
        <v>2976.14</v>
      </c>
      <c r="L952" s="609" t="s">
        <v>1130</v>
      </c>
      <c r="M952" s="605">
        <v>50</v>
      </c>
      <c r="N952" s="605">
        <v>9</v>
      </c>
      <c r="O952" s="609"/>
      <c r="P952" s="610">
        <v>6.25E-2</v>
      </c>
      <c r="Q952" s="610">
        <v>6.25E-2</v>
      </c>
      <c r="R952" s="12">
        <f t="shared" si="2815"/>
        <v>0</v>
      </c>
      <c r="S952" s="13">
        <f t="shared" si="2816"/>
        <v>0</v>
      </c>
      <c r="T952" s="13">
        <f t="shared" si="2817"/>
        <v>0</v>
      </c>
      <c r="U952" s="610">
        <v>7.2916666666666671E-2</v>
      </c>
      <c r="V952" s="12">
        <f t="shared" ref="V952:V959" si="2818">U952-Q952</f>
        <v>1.0416666666666671E-2</v>
      </c>
      <c r="W952" s="13">
        <f t="shared" ref="W952:W959" si="2819">HOUR(V952)</f>
        <v>0</v>
      </c>
      <c r="X952" s="225">
        <f t="shared" ref="X952:X959" si="2820">MINUTE(V952)</f>
        <v>15</v>
      </c>
      <c r="Y952" s="610">
        <v>7.2916666666666671E-2</v>
      </c>
      <c r="Z952" s="12">
        <f t="shared" ref="Z952:Z959" si="2821">Y952-U952</f>
        <v>0</v>
      </c>
      <c r="AA952" s="13">
        <f t="shared" ref="AA952:AA959" si="2822">HOUR(Z952)</f>
        <v>0</v>
      </c>
      <c r="AB952" s="13">
        <f t="shared" ref="AB952:AB959" si="2823">MINUTE(Z952)</f>
        <v>0</v>
      </c>
      <c r="AC952" s="610">
        <v>0.10416666666666667</v>
      </c>
      <c r="AD952" s="12">
        <f t="shared" ref="AD952:AD959" si="2824">AC952-Y952</f>
        <v>3.125E-2</v>
      </c>
      <c r="AE952" s="13">
        <f t="shared" ref="AE952:AE969" si="2825">HOUR(AD952)</f>
        <v>0</v>
      </c>
      <c r="AF952" s="13">
        <f t="shared" ref="AF952:AF969" si="2826">MINUTE(AD952)</f>
        <v>45</v>
      </c>
      <c r="AG952" s="610">
        <v>0.1076388888888889</v>
      </c>
      <c r="AH952" s="610">
        <v>0.23958333333333334</v>
      </c>
      <c r="AI952" s="12">
        <f>AH952-AG952</f>
        <v>0.13194444444444445</v>
      </c>
      <c r="AJ952" s="225">
        <f t="shared" si="2788"/>
        <v>3</v>
      </c>
      <c r="AK952" s="225">
        <f t="shared" si="2789"/>
        <v>10</v>
      </c>
      <c r="AL952" s="610">
        <v>0.1076388888888889</v>
      </c>
      <c r="AM952" s="610">
        <v>0.23958333333333334</v>
      </c>
      <c r="AN952" s="12">
        <f t="shared" si="2790"/>
        <v>0.13194444444444445</v>
      </c>
      <c r="AO952" s="13">
        <f t="shared" si="2791"/>
        <v>3</v>
      </c>
      <c r="AP952" s="13">
        <f t="shared" si="2792"/>
        <v>10</v>
      </c>
      <c r="AQ952" s="610">
        <v>0.29166666666666669</v>
      </c>
      <c r="AR952" s="12">
        <f t="shared" si="2793"/>
        <v>5.2083333333333343E-2</v>
      </c>
      <c r="AS952" s="225">
        <f t="shared" si="2794"/>
        <v>1</v>
      </c>
      <c r="AT952" s="13">
        <f t="shared" si="2795"/>
        <v>15</v>
      </c>
      <c r="AU952" s="610">
        <v>0.29166666666666669</v>
      </c>
      <c r="AV952" s="226">
        <f t="shared" si="2796"/>
        <v>0</v>
      </c>
      <c r="AW952" s="13">
        <f t="shared" si="2797"/>
        <v>0</v>
      </c>
      <c r="AX952" s="13">
        <f t="shared" si="2798"/>
        <v>0</v>
      </c>
      <c r="AY952" s="610">
        <v>0.4513888888888889</v>
      </c>
      <c r="AZ952" s="12">
        <f t="shared" si="2799"/>
        <v>0.15972222222222221</v>
      </c>
      <c r="BA952" s="225">
        <f t="shared" si="2800"/>
        <v>3</v>
      </c>
      <c r="BB952" s="225">
        <f t="shared" si="2801"/>
        <v>50</v>
      </c>
      <c r="BC952" s="610">
        <v>0.4513888888888889</v>
      </c>
      <c r="BD952" s="610">
        <v>0.4513888888888889</v>
      </c>
      <c r="BE952" s="12">
        <f t="shared" si="2752"/>
        <v>0</v>
      </c>
      <c r="BF952" s="13">
        <f t="shared" ref="BF952:BF959" si="2827">HOUR(BE952)</f>
        <v>0</v>
      </c>
      <c r="BG952" s="13">
        <f t="shared" ref="BG952:BG959" si="2828">MINUTE(BE952)</f>
        <v>0</v>
      </c>
      <c r="BH952" s="610">
        <v>0.4513888888888889</v>
      </c>
      <c r="BI952" s="610">
        <v>0.4513888888888889</v>
      </c>
      <c r="BJ952" s="610"/>
      <c r="BK952" s="69">
        <f t="shared" si="2804"/>
        <v>0</v>
      </c>
      <c r="BL952" s="13">
        <f t="shared" si="2805"/>
        <v>0</v>
      </c>
      <c r="BM952" s="13">
        <f t="shared" si="2806"/>
        <v>0</v>
      </c>
      <c r="BN952" s="610">
        <v>0.4548611111111111</v>
      </c>
      <c r="BO952" s="12">
        <f t="shared" si="2812"/>
        <v>3.4722222222222099E-3</v>
      </c>
      <c r="BP952" s="225">
        <f t="shared" si="2813"/>
        <v>0</v>
      </c>
      <c r="BQ952" s="225">
        <f t="shared" si="2814"/>
        <v>5</v>
      </c>
      <c r="BR952" s="610">
        <v>0.46875</v>
      </c>
      <c r="BS952" s="12">
        <f t="shared" si="2807"/>
        <v>1.3888888888888895E-2</v>
      </c>
      <c r="BT952" s="225">
        <f t="shared" si="2808"/>
        <v>0</v>
      </c>
      <c r="BU952" s="225">
        <f t="shared" si="2809"/>
        <v>20</v>
      </c>
      <c r="BV952" s="610">
        <v>0.46875</v>
      </c>
      <c r="BW952" s="610">
        <v>0.46875</v>
      </c>
      <c r="BX952" s="12">
        <f t="shared" si="2761"/>
        <v>0</v>
      </c>
      <c r="BY952" s="13">
        <f t="shared" si="2762"/>
        <v>0</v>
      </c>
      <c r="BZ952" s="13">
        <f t="shared" si="2763"/>
        <v>0</v>
      </c>
      <c r="CA952" s="226">
        <f t="shared" si="2494"/>
        <v>0.40625</v>
      </c>
      <c r="CB952" s="13">
        <f t="shared" si="2764"/>
        <v>9</v>
      </c>
      <c r="CC952" s="13">
        <f t="shared" si="2765"/>
        <v>45</v>
      </c>
      <c r="CD952" s="12">
        <f t="shared" si="2766"/>
        <v>0.10069444444444445</v>
      </c>
      <c r="CE952" s="13">
        <f t="shared" si="2767"/>
        <v>2</v>
      </c>
      <c r="CF952" s="13">
        <f t="shared" si="2768"/>
        <v>25</v>
      </c>
      <c r="CG952" s="12">
        <f t="shared" si="2769"/>
        <v>0.13194444444444445</v>
      </c>
      <c r="CH952" s="13">
        <f t="shared" si="2770"/>
        <v>3</v>
      </c>
      <c r="CI952" s="13">
        <f t="shared" si="2771"/>
        <v>10</v>
      </c>
      <c r="CJ952" s="12">
        <f t="shared" si="2772"/>
        <v>0.15972222222222221</v>
      </c>
      <c r="CK952" s="13">
        <f t="shared" si="2773"/>
        <v>3</v>
      </c>
      <c r="CL952" s="13">
        <f t="shared" si="2774"/>
        <v>50</v>
      </c>
      <c r="CM952" s="62"/>
      <c r="CN952" s="62"/>
      <c r="CO952" s="62"/>
      <c r="CP952" s="12">
        <f t="shared" si="2775"/>
        <v>0</v>
      </c>
      <c r="CQ952" s="13">
        <f t="shared" si="2776"/>
        <v>0</v>
      </c>
      <c r="CR952" s="13">
        <f t="shared" si="2777"/>
        <v>0</v>
      </c>
      <c r="CS952" s="610">
        <v>0</v>
      </c>
      <c r="CT952" s="13">
        <f t="shared" si="2810"/>
        <v>0</v>
      </c>
      <c r="CU952" s="13">
        <f t="shared" si="2811"/>
        <v>0</v>
      </c>
      <c r="CV952" s="610">
        <v>0</v>
      </c>
      <c r="CW952" s="13">
        <f t="shared" si="2686"/>
        <v>0</v>
      </c>
      <c r="CX952" s="13">
        <f t="shared" si="2687"/>
        <v>0</v>
      </c>
      <c r="CY952" s="610">
        <v>0</v>
      </c>
      <c r="CZ952" s="13">
        <f t="shared" si="2688"/>
        <v>0</v>
      </c>
      <c r="DA952" s="13">
        <f t="shared" si="2689"/>
        <v>0</v>
      </c>
      <c r="DB952" s="610">
        <v>0.15972222222222224</v>
      </c>
      <c r="DC952" s="13">
        <f t="shared" si="2715"/>
        <v>3</v>
      </c>
      <c r="DD952" s="13">
        <f t="shared" si="2716"/>
        <v>50</v>
      </c>
      <c r="DE952" s="610">
        <v>0</v>
      </c>
      <c r="DF952" s="13">
        <f t="shared" si="2717"/>
        <v>0</v>
      </c>
      <c r="DG952" s="13">
        <f t="shared" si="2718"/>
        <v>0</v>
      </c>
      <c r="DH952" s="610">
        <v>0</v>
      </c>
      <c r="DI952" s="13">
        <f t="shared" si="2719"/>
        <v>0</v>
      </c>
      <c r="DJ952" s="13">
        <f t="shared" si="2720"/>
        <v>0</v>
      </c>
      <c r="DK952" s="610">
        <v>0</v>
      </c>
      <c r="DL952" s="35">
        <f t="shared" si="2721"/>
        <v>0</v>
      </c>
      <c r="DM952" s="35">
        <f t="shared" si="2722"/>
        <v>0</v>
      </c>
      <c r="DN952" s="66">
        <f t="shared" si="2466"/>
        <v>3369769.3360000001</v>
      </c>
      <c r="DO952" s="74">
        <f t="shared" si="2467"/>
        <v>54052</v>
      </c>
      <c r="DP952" s="66">
        <f t="shared" si="2508"/>
        <v>59.522799999999997</v>
      </c>
      <c r="DQ952" s="63">
        <f t="shared" si="2509"/>
        <v>62.343101753866648</v>
      </c>
      <c r="DR952" s="66" t="e">
        <f t="shared" si="2723"/>
        <v>#NUM!</v>
      </c>
      <c r="DS952" s="96" t="e">
        <f t="shared" si="2724"/>
        <v>#NUM!</v>
      </c>
      <c r="DT952" s="66" t="e">
        <f t="shared" si="2725"/>
        <v>#NUM!</v>
      </c>
      <c r="DU952" s="66" t="e">
        <f t="shared" si="2726"/>
        <v>#NUM!</v>
      </c>
      <c r="FJ952" s="3">
        <f t="shared" si="2593"/>
        <v>0.11458333333333337</v>
      </c>
    </row>
    <row r="953" spans="1:166">
      <c r="A953" s="604">
        <f t="shared" si="2728"/>
        <v>951</v>
      </c>
      <c r="B953" s="605">
        <f t="shared" si="2727"/>
        <v>104</v>
      </c>
      <c r="C953" s="606">
        <v>40961</v>
      </c>
      <c r="D953" s="607">
        <v>2</v>
      </c>
      <c r="E953" s="608" t="s">
        <v>1012</v>
      </c>
      <c r="F953" s="605">
        <v>37</v>
      </c>
      <c r="G953" s="609" t="s">
        <v>38</v>
      </c>
      <c r="H953" s="609" t="s">
        <v>305</v>
      </c>
      <c r="I953" s="609" t="s">
        <v>1116</v>
      </c>
      <c r="J953" s="610">
        <v>0.95833333333333337</v>
      </c>
      <c r="K953" s="611">
        <v>3840.28</v>
      </c>
      <c r="L953" s="609" t="s">
        <v>1094</v>
      </c>
      <c r="M953" s="605">
        <v>59</v>
      </c>
      <c r="N953" s="605">
        <v>0</v>
      </c>
      <c r="O953" s="609"/>
      <c r="P953" s="610">
        <v>0.95833333333333337</v>
      </c>
      <c r="Q953" s="610">
        <v>0.95833333333333337</v>
      </c>
      <c r="R953" s="12">
        <f t="shared" si="2815"/>
        <v>0</v>
      </c>
      <c r="S953" s="13">
        <f t="shared" si="2816"/>
        <v>0</v>
      </c>
      <c r="T953" s="13">
        <f t="shared" si="2817"/>
        <v>0</v>
      </c>
      <c r="U953" s="610">
        <v>0.96875</v>
      </c>
      <c r="V953" s="12">
        <f t="shared" si="2818"/>
        <v>1.041666666666663E-2</v>
      </c>
      <c r="W953" s="13">
        <f t="shared" si="2819"/>
        <v>0</v>
      </c>
      <c r="X953" s="225">
        <f t="shared" si="2820"/>
        <v>15</v>
      </c>
      <c r="Y953" s="610">
        <v>0.96875</v>
      </c>
      <c r="Z953" s="12">
        <f t="shared" si="2821"/>
        <v>0</v>
      </c>
      <c r="AA953" s="13">
        <f t="shared" si="2822"/>
        <v>0</v>
      </c>
      <c r="AB953" s="13">
        <f t="shared" si="2823"/>
        <v>0</v>
      </c>
      <c r="AC953" s="610">
        <v>1</v>
      </c>
      <c r="AD953" s="12">
        <f t="shared" si="2824"/>
        <v>3.125E-2</v>
      </c>
      <c r="AE953" s="13">
        <f t="shared" si="2825"/>
        <v>0</v>
      </c>
      <c r="AF953" s="13">
        <f t="shared" si="2826"/>
        <v>45</v>
      </c>
      <c r="AG953" s="610">
        <v>1.0034722222222221</v>
      </c>
      <c r="AH953" s="610">
        <v>1.0243055555555556</v>
      </c>
      <c r="AI953" s="12">
        <f t="shared" si="2787"/>
        <v>2.0833333333333481E-2</v>
      </c>
      <c r="AJ953" s="225">
        <f t="shared" si="2788"/>
        <v>0</v>
      </c>
      <c r="AK953" s="225">
        <f t="shared" si="2789"/>
        <v>30</v>
      </c>
      <c r="AL953" s="610">
        <v>1.0034722222222221</v>
      </c>
      <c r="AM953" s="610">
        <v>1.0243055555555556</v>
      </c>
      <c r="AN953" s="12">
        <f t="shared" si="2790"/>
        <v>2.0833333333333481E-2</v>
      </c>
      <c r="AO953" s="13">
        <f t="shared" si="2791"/>
        <v>0</v>
      </c>
      <c r="AP953" s="13">
        <f t="shared" si="2792"/>
        <v>30</v>
      </c>
      <c r="AQ953" s="610">
        <v>1.0291666666666666</v>
      </c>
      <c r="AR953" s="12">
        <f t="shared" si="2793"/>
        <v>4.8611111111109828E-3</v>
      </c>
      <c r="AS953" s="225">
        <f t="shared" si="2794"/>
        <v>0</v>
      </c>
      <c r="AT953" s="13">
        <f t="shared" si="2795"/>
        <v>7</v>
      </c>
      <c r="AU953" s="610">
        <v>1.0291666666666666</v>
      </c>
      <c r="AV953" s="226">
        <f t="shared" si="2796"/>
        <v>0</v>
      </c>
      <c r="AW953" s="13">
        <f t="shared" si="2797"/>
        <v>0</v>
      </c>
      <c r="AX953" s="13">
        <f t="shared" si="2798"/>
        <v>0</v>
      </c>
      <c r="AY953" s="610">
        <v>1.0972222222222221</v>
      </c>
      <c r="AZ953" s="12">
        <f t="shared" si="2799"/>
        <v>6.8055555555555536E-2</v>
      </c>
      <c r="BA953" s="225">
        <f t="shared" si="2800"/>
        <v>1</v>
      </c>
      <c r="BB953" s="225">
        <f t="shared" si="2801"/>
        <v>38</v>
      </c>
      <c r="BC953" s="610">
        <v>1.0972222222222221</v>
      </c>
      <c r="BD953" s="610">
        <v>1.0972222222222221</v>
      </c>
      <c r="BE953" s="12">
        <f t="shared" si="2752"/>
        <v>0</v>
      </c>
      <c r="BF953" s="13">
        <f t="shared" si="2827"/>
        <v>0</v>
      </c>
      <c r="BG953" s="13">
        <f t="shared" si="2828"/>
        <v>0</v>
      </c>
      <c r="BH953" s="610">
        <v>1.0972222222222221</v>
      </c>
      <c r="BI953" s="610">
        <v>1.0972222222222221</v>
      </c>
      <c r="BJ953" s="610"/>
      <c r="BK953" s="69">
        <f t="shared" si="2804"/>
        <v>0</v>
      </c>
      <c r="BL953" s="13">
        <f t="shared" si="2805"/>
        <v>0</v>
      </c>
      <c r="BM953" s="13">
        <f t="shared" si="2806"/>
        <v>0</v>
      </c>
      <c r="BN953" s="610">
        <v>1.1145833333333333</v>
      </c>
      <c r="BO953" s="12">
        <f t="shared" si="2812"/>
        <v>1.736111111111116E-2</v>
      </c>
      <c r="BP953" s="225">
        <f t="shared" si="2813"/>
        <v>0</v>
      </c>
      <c r="BQ953" s="225">
        <f t="shared" si="2814"/>
        <v>25</v>
      </c>
      <c r="BR953" s="610">
        <v>1.125</v>
      </c>
      <c r="BS953" s="12">
        <f t="shared" si="2807"/>
        <v>1.0416666666666741E-2</v>
      </c>
      <c r="BT953" s="225">
        <f t="shared" si="2808"/>
        <v>0</v>
      </c>
      <c r="BU953" s="225">
        <f t="shared" si="2809"/>
        <v>15</v>
      </c>
      <c r="BV953" s="610">
        <v>1.125</v>
      </c>
      <c r="BW953" s="610">
        <v>1.125</v>
      </c>
      <c r="BX953" s="12">
        <f t="shared" si="2761"/>
        <v>0</v>
      </c>
      <c r="BY953" s="13">
        <f t="shared" si="2762"/>
        <v>0</v>
      </c>
      <c r="BZ953" s="13">
        <f t="shared" si="2763"/>
        <v>0</v>
      </c>
      <c r="CA953" s="226">
        <f t="shared" si="2494"/>
        <v>0.16666666666666663</v>
      </c>
      <c r="CB953" s="13">
        <f t="shared" si="2764"/>
        <v>4</v>
      </c>
      <c r="CC953" s="13">
        <f t="shared" si="2765"/>
        <v>0</v>
      </c>
      <c r="CD953" s="12">
        <f t="shared" si="2766"/>
        <v>6.3888888888888884E-2</v>
      </c>
      <c r="CE953" s="13">
        <f t="shared" si="2767"/>
        <v>1</v>
      </c>
      <c r="CF953" s="13">
        <f t="shared" si="2768"/>
        <v>32</v>
      </c>
      <c r="CG953" s="12">
        <f t="shared" si="2769"/>
        <v>2.0833333333333481E-2</v>
      </c>
      <c r="CH953" s="13">
        <f t="shared" si="2770"/>
        <v>0</v>
      </c>
      <c r="CI953" s="13">
        <f t="shared" si="2771"/>
        <v>30</v>
      </c>
      <c r="CJ953" s="12">
        <f t="shared" si="2772"/>
        <v>6.8055555555555536E-2</v>
      </c>
      <c r="CK953" s="13">
        <f t="shared" si="2773"/>
        <v>1</v>
      </c>
      <c r="CL953" s="13">
        <f t="shared" si="2774"/>
        <v>38</v>
      </c>
      <c r="CM953" s="62"/>
      <c r="CN953" s="62"/>
      <c r="CO953" s="62"/>
      <c r="CP953" s="12">
        <f t="shared" si="2775"/>
        <v>5.9722222222222204E-2</v>
      </c>
      <c r="CQ953" s="13">
        <f t="shared" si="2776"/>
        <v>1</v>
      </c>
      <c r="CR953" s="13">
        <f t="shared" si="2777"/>
        <v>26</v>
      </c>
      <c r="CS953" s="610">
        <v>0</v>
      </c>
      <c r="CT953" s="13">
        <f t="shared" si="2810"/>
        <v>0</v>
      </c>
      <c r="CU953" s="13">
        <f t="shared" si="2811"/>
        <v>0</v>
      </c>
      <c r="CV953" s="610">
        <v>0</v>
      </c>
      <c r="CW953" s="13">
        <f t="shared" si="2686"/>
        <v>0</v>
      </c>
      <c r="CX953" s="13">
        <f t="shared" si="2687"/>
        <v>0</v>
      </c>
      <c r="CY953" s="610">
        <v>8.3333333333333332E-3</v>
      </c>
      <c r="CZ953" s="13">
        <f t="shared" si="2688"/>
        <v>0</v>
      </c>
      <c r="DA953" s="13">
        <f t="shared" si="2689"/>
        <v>12</v>
      </c>
      <c r="DB953" s="610">
        <v>0</v>
      </c>
      <c r="DC953" s="13">
        <f t="shared" si="2715"/>
        <v>0</v>
      </c>
      <c r="DD953" s="13">
        <f t="shared" si="2716"/>
        <v>0</v>
      </c>
      <c r="DE953" s="610">
        <v>0</v>
      </c>
      <c r="DF953" s="13">
        <f t="shared" si="2717"/>
        <v>0</v>
      </c>
      <c r="DG953" s="13">
        <f t="shared" si="2718"/>
        <v>0</v>
      </c>
      <c r="DH953" s="610">
        <v>0</v>
      </c>
      <c r="DI953" s="13">
        <f t="shared" si="2719"/>
        <v>0</v>
      </c>
      <c r="DJ953" s="13">
        <f t="shared" si="2720"/>
        <v>0</v>
      </c>
      <c r="DK953" s="610">
        <v>0</v>
      </c>
      <c r="DL953" s="35">
        <f t="shared" si="2721"/>
        <v>0</v>
      </c>
      <c r="DM953" s="35">
        <f t="shared" si="2722"/>
        <v>0</v>
      </c>
      <c r="DN953" s="66">
        <f t="shared" si="2466"/>
        <v>3373609.6159999999</v>
      </c>
      <c r="DO953" s="74">
        <f t="shared" si="2467"/>
        <v>54111</v>
      </c>
      <c r="DP953" s="66">
        <f t="shared" si="2508"/>
        <v>65.089491525423739</v>
      </c>
      <c r="DQ953" s="63">
        <f t="shared" si="2509"/>
        <v>62.346096283565259</v>
      </c>
      <c r="DR953" s="66" t="e">
        <f t="shared" si="2723"/>
        <v>#NUM!</v>
      </c>
      <c r="DS953" s="96" t="e">
        <f t="shared" si="2724"/>
        <v>#NUM!</v>
      </c>
      <c r="DT953" s="66" t="e">
        <f t="shared" si="2725"/>
        <v>#NUM!</v>
      </c>
      <c r="DU953" s="66" t="e">
        <f t="shared" si="2726"/>
        <v>#NUM!</v>
      </c>
      <c r="FJ953" s="3">
        <f t="shared" si="2593"/>
        <v>7.7777777777777612E-2</v>
      </c>
    </row>
    <row r="954" spans="1:166">
      <c r="A954" s="604">
        <f t="shared" ref="A954:B959" si="2829" xml:space="preserve"> A953 + 1</f>
        <v>952</v>
      </c>
      <c r="B954" s="605">
        <f t="shared" si="2727"/>
        <v>105</v>
      </c>
      <c r="C954" s="606">
        <v>40961</v>
      </c>
      <c r="D954" s="607">
        <v>2</v>
      </c>
      <c r="E954" s="608" t="s">
        <v>1012</v>
      </c>
      <c r="F954" s="605">
        <v>38</v>
      </c>
      <c r="G954" s="609" t="s">
        <v>38</v>
      </c>
      <c r="H954" s="609" t="s">
        <v>305</v>
      </c>
      <c r="I954" s="609" t="s">
        <v>1125</v>
      </c>
      <c r="J954" s="610">
        <v>8.3333333333333329E-2</v>
      </c>
      <c r="K954" s="611">
        <v>3798.65</v>
      </c>
      <c r="L954" s="609" t="s">
        <v>1110</v>
      </c>
      <c r="M954" s="605">
        <v>58</v>
      </c>
      <c r="N954" s="605">
        <v>1</v>
      </c>
      <c r="O954" s="609"/>
      <c r="P954" s="610">
        <v>8.3333333333333329E-2</v>
      </c>
      <c r="Q954" s="610">
        <v>8.3333333333333329E-2</v>
      </c>
      <c r="R954" s="12">
        <f t="shared" si="2815"/>
        <v>0</v>
      </c>
      <c r="S954" s="13">
        <f t="shared" si="2816"/>
        <v>0</v>
      </c>
      <c r="T954" s="13">
        <f t="shared" si="2817"/>
        <v>0</v>
      </c>
      <c r="U954" s="610">
        <v>0.10416666666666667</v>
      </c>
      <c r="V954" s="12">
        <f t="shared" si="2818"/>
        <v>2.0833333333333343E-2</v>
      </c>
      <c r="W954" s="13">
        <f t="shared" si="2819"/>
        <v>0</v>
      </c>
      <c r="X954" s="225">
        <f t="shared" si="2820"/>
        <v>30</v>
      </c>
      <c r="Y954" s="610">
        <v>0.10416666666666667</v>
      </c>
      <c r="Z954" s="12">
        <f t="shared" si="2821"/>
        <v>0</v>
      </c>
      <c r="AA954" s="13">
        <f t="shared" si="2822"/>
        <v>0</v>
      </c>
      <c r="AB954" s="13">
        <f t="shared" si="2823"/>
        <v>0</v>
      </c>
      <c r="AC954" s="610">
        <v>0.1388888888888889</v>
      </c>
      <c r="AD954" s="12">
        <f t="shared" si="2824"/>
        <v>3.4722222222222224E-2</v>
      </c>
      <c r="AE954" s="13">
        <f t="shared" si="2825"/>
        <v>0</v>
      </c>
      <c r="AF954" s="13">
        <f t="shared" si="2826"/>
        <v>50</v>
      </c>
      <c r="AG954" s="610">
        <v>0.14930555555555555</v>
      </c>
      <c r="AH954" s="610">
        <v>0.17013888888888887</v>
      </c>
      <c r="AI954" s="12">
        <f t="shared" si="2787"/>
        <v>2.0833333333333315E-2</v>
      </c>
      <c r="AJ954" s="225">
        <f t="shared" si="2788"/>
        <v>0</v>
      </c>
      <c r="AK954" s="225">
        <f t="shared" si="2789"/>
        <v>30</v>
      </c>
      <c r="AL954" s="610">
        <v>0.14930555555555555</v>
      </c>
      <c r="AM954" s="610">
        <v>0.17013888888888887</v>
      </c>
      <c r="AN954" s="12">
        <f t="shared" si="2790"/>
        <v>2.0833333333333315E-2</v>
      </c>
      <c r="AO954" s="13">
        <f t="shared" si="2791"/>
        <v>0</v>
      </c>
      <c r="AP954" s="13">
        <f t="shared" si="2792"/>
        <v>30</v>
      </c>
      <c r="AQ954" s="610">
        <v>0.17500000000000002</v>
      </c>
      <c r="AR954" s="12">
        <f t="shared" si="2793"/>
        <v>4.8611111111111494E-3</v>
      </c>
      <c r="AS954" s="225">
        <f t="shared" si="2794"/>
        <v>0</v>
      </c>
      <c r="AT954" s="13">
        <f t="shared" si="2795"/>
        <v>7</v>
      </c>
      <c r="AU954" s="610">
        <v>0.17500000000000002</v>
      </c>
      <c r="AV954" s="226">
        <f>AU954-AQ954</f>
        <v>0</v>
      </c>
      <c r="AW954" s="13">
        <f t="shared" si="2797"/>
        <v>0</v>
      </c>
      <c r="AX954" s="13">
        <f t="shared" si="2798"/>
        <v>0</v>
      </c>
      <c r="AY954" s="610">
        <v>0.22430555555555556</v>
      </c>
      <c r="AZ954" s="12">
        <f t="shared" si="2799"/>
        <v>4.9305555555555547E-2</v>
      </c>
      <c r="BA954" s="225">
        <f t="shared" si="2800"/>
        <v>1</v>
      </c>
      <c r="BB954" s="225">
        <f t="shared" si="2801"/>
        <v>11</v>
      </c>
      <c r="BC954" s="610">
        <v>0.22430555555555556</v>
      </c>
      <c r="BD954" s="610">
        <v>0.22430555555555556</v>
      </c>
      <c r="BE954" s="12">
        <f t="shared" si="2752"/>
        <v>0</v>
      </c>
      <c r="BF954" s="13">
        <f t="shared" si="2827"/>
        <v>0</v>
      </c>
      <c r="BG954" s="13">
        <f t="shared" si="2828"/>
        <v>0</v>
      </c>
      <c r="BH954" s="610">
        <v>0.22430555555555556</v>
      </c>
      <c r="BI954" s="610">
        <v>0.22430555555555556</v>
      </c>
      <c r="BJ954" s="610"/>
      <c r="BK954" s="69">
        <f t="shared" si="2804"/>
        <v>0</v>
      </c>
      <c r="BL954" s="13">
        <f t="shared" si="2805"/>
        <v>0</v>
      </c>
      <c r="BM954" s="13">
        <f t="shared" si="2806"/>
        <v>0</v>
      </c>
      <c r="BN954" s="610">
        <v>0.22916666666666666</v>
      </c>
      <c r="BO954" s="12">
        <f t="shared" si="2812"/>
        <v>4.8611111111110938E-3</v>
      </c>
      <c r="BP954" s="225">
        <f t="shared" si="2813"/>
        <v>0</v>
      </c>
      <c r="BQ954" s="225">
        <f t="shared" si="2814"/>
        <v>7</v>
      </c>
      <c r="BR954" s="610">
        <v>0.23263888888888887</v>
      </c>
      <c r="BS954" s="12">
        <f t="shared" si="2807"/>
        <v>3.4722222222222099E-3</v>
      </c>
      <c r="BT954" s="225">
        <f t="shared" si="2808"/>
        <v>0</v>
      </c>
      <c r="BU954" s="225">
        <f t="shared" si="2809"/>
        <v>5</v>
      </c>
      <c r="BV954" s="610">
        <v>0.23263888888888887</v>
      </c>
      <c r="BW954" s="610">
        <v>0.23263888888888887</v>
      </c>
      <c r="BX954" s="12">
        <f t="shared" si="2761"/>
        <v>0</v>
      </c>
      <c r="BY954" s="13">
        <f t="shared" si="2762"/>
        <v>0</v>
      </c>
      <c r="BZ954" s="13">
        <f t="shared" si="2763"/>
        <v>0</v>
      </c>
      <c r="CA954" s="226">
        <f t="shared" si="2494"/>
        <v>0.14930555555555552</v>
      </c>
      <c r="CB954" s="13">
        <f t="shared" si="2764"/>
        <v>3</v>
      </c>
      <c r="CC954" s="13">
        <f t="shared" si="2765"/>
        <v>35</v>
      </c>
      <c r="CD954" s="12">
        <f t="shared" si="2766"/>
        <v>4.7916666666666677E-2</v>
      </c>
      <c r="CE954" s="13">
        <f t="shared" si="2767"/>
        <v>1</v>
      </c>
      <c r="CF954" s="13">
        <f t="shared" si="2768"/>
        <v>9</v>
      </c>
      <c r="CG954" s="12">
        <f t="shared" si="2769"/>
        <v>2.0833333333333315E-2</v>
      </c>
      <c r="CH954" s="13">
        <f t="shared" si="2770"/>
        <v>0</v>
      </c>
      <c r="CI954" s="13">
        <f t="shared" si="2771"/>
        <v>30</v>
      </c>
      <c r="CJ954" s="12">
        <f t="shared" si="2772"/>
        <v>4.9305555555555547E-2</v>
      </c>
      <c r="CK954" s="13">
        <f t="shared" si="2773"/>
        <v>1</v>
      </c>
      <c r="CL954" s="13">
        <f t="shared" si="2774"/>
        <v>11</v>
      </c>
      <c r="CM954" s="62"/>
      <c r="CN954" s="62"/>
      <c r="CO954" s="62"/>
      <c r="CP954" s="12">
        <f t="shared" si="2775"/>
        <v>4.0972222222222215E-2</v>
      </c>
      <c r="CQ954" s="13">
        <f t="shared" si="2776"/>
        <v>0</v>
      </c>
      <c r="CR954" s="13">
        <f t="shared" si="2777"/>
        <v>59</v>
      </c>
      <c r="CS954" s="610">
        <v>0</v>
      </c>
      <c r="CT954" s="13">
        <f t="shared" si="2810"/>
        <v>0</v>
      </c>
      <c r="CU954" s="13">
        <f t="shared" si="2811"/>
        <v>0</v>
      </c>
      <c r="CV954" s="610">
        <v>0</v>
      </c>
      <c r="CW954" s="13">
        <f t="shared" si="2686"/>
        <v>0</v>
      </c>
      <c r="CX954" s="13">
        <f t="shared" si="2687"/>
        <v>0</v>
      </c>
      <c r="CY954" s="610">
        <v>0</v>
      </c>
      <c r="CZ954" s="13">
        <f t="shared" si="2688"/>
        <v>0</v>
      </c>
      <c r="DA954" s="13">
        <f t="shared" si="2689"/>
        <v>0</v>
      </c>
      <c r="DB954" s="610">
        <v>0</v>
      </c>
      <c r="DC954" s="13">
        <f t="shared" si="2715"/>
        <v>0</v>
      </c>
      <c r="DD954" s="13">
        <f t="shared" si="2716"/>
        <v>0</v>
      </c>
      <c r="DE954" s="610">
        <v>0</v>
      </c>
      <c r="DF954" s="13">
        <f t="shared" si="2717"/>
        <v>0</v>
      </c>
      <c r="DG954" s="13">
        <f t="shared" si="2718"/>
        <v>0</v>
      </c>
      <c r="DH954" s="610">
        <v>8.3333333333333332E-3</v>
      </c>
      <c r="DI954" s="13">
        <f t="shared" si="2719"/>
        <v>0</v>
      </c>
      <c r="DJ954" s="13">
        <f t="shared" si="2720"/>
        <v>12</v>
      </c>
      <c r="DK954" s="610">
        <v>0</v>
      </c>
      <c r="DL954" s="35">
        <f t="shared" si="2721"/>
        <v>0</v>
      </c>
      <c r="DM954" s="35">
        <f t="shared" si="2722"/>
        <v>0</v>
      </c>
      <c r="DN954" s="66">
        <f t="shared" si="2466"/>
        <v>3377408.2659999998</v>
      </c>
      <c r="DO954" s="74">
        <f t="shared" si="2467"/>
        <v>54169</v>
      </c>
      <c r="DP954" s="66">
        <f t="shared" si="2508"/>
        <v>65.493965517241378</v>
      </c>
      <c r="DQ954" s="63">
        <f t="shared" si="2509"/>
        <v>62.349466779892552</v>
      </c>
      <c r="DR954" s="66" t="e">
        <f t="shared" si="2723"/>
        <v>#NUM!</v>
      </c>
      <c r="DS954" s="96" t="e">
        <f t="shared" si="2724"/>
        <v>#NUM!</v>
      </c>
      <c r="DT954" s="66" t="e">
        <f t="shared" si="2725"/>
        <v>#NUM!</v>
      </c>
      <c r="DU954" s="66" t="e">
        <f t="shared" si="2726"/>
        <v>#NUM!</v>
      </c>
      <c r="FJ954" s="3">
        <f t="shared" si="2593"/>
        <v>7.9166666666666663E-2</v>
      </c>
    </row>
    <row r="955" spans="1:166">
      <c r="A955" s="604">
        <f t="shared" si="2829"/>
        <v>953</v>
      </c>
      <c r="B955" s="605">
        <f t="shared" si="2829"/>
        <v>106</v>
      </c>
      <c r="C955" s="606">
        <v>40962</v>
      </c>
      <c r="D955" s="607">
        <v>2</v>
      </c>
      <c r="E955" s="608" t="s">
        <v>1012</v>
      </c>
      <c r="F955" s="605">
        <v>39</v>
      </c>
      <c r="G955" s="609" t="s">
        <v>38</v>
      </c>
      <c r="H955" s="609" t="s">
        <v>305</v>
      </c>
      <c r="I955" s="609" t="s">
        <v>1116</v>
      </c>
      <c r="J955" s="610">
        <v>0.33333333333333331</v>
      </c>
      <c r="K955" s="611">
        <v>3569.87</v>
      </c>
      <c r="L955" s="609" t="s">
        <v>1094</v>
      </c>
      <c r="M955" s="605">
        <v>55</v>
      </c>
      <c r="N955" s="605">
        <v>4</v>
      </c>
      <c r="O955" s="609"/>
      <c r="P955" s="610">
        <v>0.33333333333333331</v>
      </c>
      <c r="Q955" s="610">
        <v>0.33333333333333331</v>
      </c>
      <c r="R955" s="12">
        <f t="shared" si="2815"/>
        <v>0</v>
      </c>
      <c r="S955" s="13">
        <f t="shared" si="2816"/>
        <v>0</v>
      </c>
      <c r="T955" s="13">
        <f t="shared" si="2817"/>
        <v>0</v>
      </c>
      <c r="U955" s="610">
        <v>0.34375</v>
      </c>
      <c r="V955" s="12">
        <f t="shared" si="2818"/>
        <v>1.0416666666666685E-2</v>
      </c>
      <c r="W955" s="13">
        <f t="shared" si="2819"/>
        <v>0</v>
      </c>
      <c r="X955" s="225">
        <f t="shared" si="2820"/>
        <v>15</v>
      </c>
      <c r="Y955" s="610">
        <v>0.34375</v>
      </c>
      <c r="Z955" s="12">
        <f t="shared" si="2821"/>
        <v>0</v>
      </c>
      <c r="AA955" s="13">
        <f t="shared" si="2822"/>
        <v>0</v>
      </c>
      <c r="AB955" s="13">
        <f t="shared" si="2823"/>
        <v>0</v>
      </c>
      <c r="AC955" s="610">
        <v>0.36805555555555558</v>
      </c>
      <c r="AD955" s="12">
        <f t="shared" si="2824"/>
        <v>2.430555555555558E-2</v>
      </c>
      <c r="AE955" s="13">
        <f t="shared" si="2825"/>
        <v>0</v>
      </c>
      <c r="AF955" s="13">
        <f t="shared" si="2826"/>
        <v>35</v>
      </c>
      <c r="AG955" s="610">
        <v>0.37152777777777773</v>
      </c>
      <c r="AH955" s="610">
        <v>0.38194444444444442</v>
      </c>
      <c r="AI955" s="12">
        <f t="shared" si="2787"/>
        <v>1.0416666666666685E-2</v>
      </c>
      <c r="AJ955" s="225">
        <f t="shared" si="2788"/>
        <v>0</v>
      </c>
      <c r="AK955" s="225">
        <f t="shared" si="2789"/>
        <v>15</v>
      </c>
      <c r="AL955" s="610">
        <v>0.37152777777777773</v>
      </c>
      <c r="AM955" s="610">
        <v>0.38194444444444442</v>
      </c>
      <c r="AN955" s="12">
        <f t="shared" si="2790"/>
        <v>1.0416666666666685E-2</v>
      </c>
      <c r="AO955" s="13">
        <f t="shared" si="2791"/>
        <v>0</v>
      </c>
      <c r="AP955" s="13">
        <f t="shared" si="2792"/>
        <v>15</v>
      </c>
      <c r="AQ955" s="610">
        <v>0.40625</v>
      </c>
      <c r="AR955" s="12">
        <f t="shared" si="2793"/>
        <v>2.430555555555558E-2</v>
      </c>
      <c r="AS955" s="225">
        <f t="shared" si="2794"/>
        <v>0</v>
      </c>
      <c r="AT955" s="13">
        <f t="shared" si="2795"/>
        <v>35</v>
      </c>
      <c r="AU955" s="610">
        <v>0.44097222222222227</v>
      </c>
      <c r="AV955" s="226">
        <f t="shared" si="2796"/>
        <v>3.4722222222222265E-2</v>
      </c>
      <c r="AW955" s="13">
        <f t="shared" si="2797"/>
        <v>0</v>
      </c>
      <c r="AX955" s="13">
        <f t="shared" si="2798"/>
        <v>50</v>
      </c>
      <c r="AY955" s="610">
        <v>0.74652777777777779</v>
      </c>
      <c r="AZ955" s="12">
        <f t="shared" si="2799"/>
        <v>0.30555555555555552</v>
      </c>
      <c r="BA955" s="225">
        <f t="shared" si="2800"/>
        <v>7</v>
      </c>
      <c r="BB955" s="225">
        <f t="shared" si="2801"/>
        <v>20</v>
      </c>
      <c r="BC955" s="610">
        <v>0.74652777777777779</v>
      </c>
      <c r="BD955" s="610">
        <v>0.74652777777777779</v>
      </c>
      <c r="BE955" s="12">
        <f t="shared" si="2752"/>
        <v>0</v>
      </c>
      <c r="BF955" s="13">
        <f t="shared" si="2827"/>
        <v>0</v>
      </c>
      <c r="BG955" s="13">
        <f t="shared" si="2828"/>
        <v>0</v>
      </c>
      <c r="BH955" s="610">
        <v>0.74652777777777779</v>
      </c>
      <c r="BI955" s="610">
        <v>0.74652777777777779</v>
      </c>
      <c r="BJ955" s="610"/>
      <c r="BK955" s="69">
        <f t="shared" si="2804"/>
        <v>0</v>
      </c>
      <c r="BL955" s="13">
        <f t="shared" si="2805"/>
        <v>0</v>
      </c>
      <c r="BM955" s="13">
        <f t="shared" si="2806"/>
        <v>0</v>
      </c>
      <c r="BN955" s="610">
        <v>0.75694444444444453</v>
      </c>
      <c r="BO955" s="12">
        <f t="shared" si="2812"/>
        <v>1.0416666666666741E-2</v>
      </c>
      <c r="BP955" s="225">
        <f t="shared" si="2813"/>
        <v>0</v>
      </c>
      <c r="BQ955" s="225">
        <f t="shared" si="2814"/>
        <v>15</v>
      </c>
      <c r="BR955" s="610">
        <v>0.77083333333333337</v>
      </c>
      <c r="BS955" s="12">
        <f t="shared" si="2807"/>
        <v>1.388888888888884E-2</v>
      </c>
      <c r="BT955" s="225">
        <f t="shared" si="2808"/>
        <v>0</v>
      </c>
      <c r="BU955" s="225">
        <f t="shared" si="2809"/>
        <v>20</v>
      </c>
      <c r="BV955" s="610">
        <v>0.77083333333333337</v>
      </c>
      <c r="BW955" s="610">
        <v>0.77083333333333337</v>
      </c>
      <c r="BX955" s="12">
        <f t="shared" ref="BX955:BX972" si="2830">BW955-BV955</f>
        <v>0</v>
      </c>
      <c r="BY955" s="13">
        <f t="shared" ref="BY955:BY972" si="2831">HOUR(BX955)</f>
        <v>0</v>
      </c>
      <c r="BZ955" s="13">
        <f t="shared" ref="BZ955:BZ972" si="2832">MINUTE(BX955)</f>
        <v>0</v>
      </c>
      <c r="CA955" s="226">
        <f t="shared" ref="CA955:CA972" si="2833">BW955-P955</f>
        <v>0.43750000000000006</v>
      </c>
      <c r="CB955" s="13">
        <f t="shared" ref="CB955:CB972" si="2834">HOUR(CA955)</f>
        <v>10</v>
      </c>
      <c r="CC955" s="13">
        <f t="shared" ref="CC955:CC972" si="2835">MINUTE(CA955)</f>
        <v>30</v>
      </c>
      <c r="CD955" s="12">
        <f t="shared" si="2766"/>
        <v>7.2916666666666741E-2</v>
      </c>
      <c r="CE955" s="13">
        <f>HOUR(CD955)</f>
        <v>1</v>
      </c>
      <c r="CF955" s="13">
        <f>MINUTE(CD955)</f>
        <v>45</v>
      </c>
      <c r="CG955" s="12">
        <f t="shared" ref="CG955:CG972" si="2836">AI955</f>
        <v>1.0416666666666685E-2</v>
      </c>
      <c r="CH955" s="13">
        <f t="shared" ref="CH955:CH972" si="2837">HOUR(CG955)</f>
        <v>0</v>
      </c>
      <c r="CI955" s="13">
        <f t="shared" ref="CI955:CI972" si="2838">MINUTE(CG955)</f>
        <v>15</v>
      </c>
      <c r="CJ955" s="12">
        <f t="shared" ref="CJ955:CJ972" si="2839">AZ955</f>
        <v>0.30555555555555552</v>
      </c>
      <c r="CK955" s="13">
        <f t="shared" ref="CK955:CK972" si="2840">HOUR(CJ955)</f>
        <v>7</v>
      </c>
      <c r="CL955" s="13">
        <f t="shared" ref="CL955:CL972" si="2841">MINUTE(CJ955)</f>
        <v>20</v>
      </c>
      <c r="CM955" s="62"/>
      <c r="CN955" s="62"/>
      <c r="CO955" s="62"/>
      <c r="CP955" s="12">
        <f t="shared" si="2775"/>
        <v>7.2222222222222215E-2</v>
      </c>
      <c r="CQ955" s="13">
        <f t="shared" si="2776"/>
        <v>1</v>
      </c>
      <c r="CR955" s="13">
        <f t="shared" si="2777"/>
        <v>44</v>
      </c>
      <c r="CS955" s="610">
        <v>0</v>
      </c>
      <c r="CT955" s="13">
        <f t="shared" si="2810"/>
        <v>0</v>
      </c>
      <c r="CU955" s="13">
        <f t="shared" si="2811"/>
        <v>0</v>
      </c>
      <c r="CV955" s="610">
        <v>0</v>
      </c>
      <c r="CW955" s="13">
        <f t="shared" si="2686"/>
        <v>0</v>
      </c>
      <c r="CX955" s="13">
        <f t="shared" si="2687"/>
        <v>0</v>
      </c>
      <c r="CY955" s="610">
        <v>0.20069444444444443</v>
      </c>
      <c r="CZ955" s="13">
        <f t="shared" si="2688"/>
        <v>4</v>
      </c>
      <c r="DA955" s="13">
        <f t="shared" si="2689"/>
        <v>49</v>
      </c>
      <c r="DB955" s="610">
        <v>0</v>
      </c>
      <c r="DC955" s="13">
        <f t="shared" si="2715"/>
        <v>0</v>
      </c>
      <c r="DD955" s="13">
        <f t="shared" si="2716"/>
        <v>0</v>
      </c>
      <c r="DE955" s="610">
        <v>0</v>
      </c>
      <c r="DF955" s="13">
        <f t="shared" si="2717"/>
        <v>0</v>
      </c>
      <c r="DG955" s="13">
        <f t="shared" si="2718"/>
        <v>0</v>
      </c>
      <c r="DH955" s="610">
        <v>3.2638888888888891E-2</v>
      </c>
      <c r="DI955" s="13">
        <f t="shared" si="2719"/>
        <v>0</v>
      </c>
      <c r="DJ955" s="13">
        <f t="shared" si="2720"/>
        <v>47</v>
      </c>
      <c r="DK955" s="610">
        <v>0</v>
      </c>
      <c r="DL955" s="35">
        <f t="shared" si="2721"/>
        <v>0</v>
      </c>
      <c r="DM955" s="35">
        <f t="shared" si="2722"/>
        <v>0</v>
      </c>
      <c r="DN955" s="66">
        <f t="shared" si="2466"/>
        <v>3380978.1359999999</v>
      </c>
      <c r="DO955" s="74">
        <f t="shared" si="2467"/>
        <v>54224</v>
      </c>
      <c r="DP955" s="66">
        <f t="shared" si="2508"/>
        <v>64.906727272727267</v>
      </c>
      <c r="DQ955" s="63">
        <f t="shared" si="2509"/>
        <v>62.352060637356153</v>
      </c>
      <c r="DR955" s="66" t="e">
        <f t="shared" si="2723"/>
        <v>#NUM!</v>
      </c>
      <c r="DS955" s="96" t="e">
        <f t="shared" si="2724"/>
        <v>#NUM!</v>
      </c>
      <c r="DT955" s="66" t="e">
        <f t="shared" si="2725"/>
        <v>#NUM!</v>
      </c>
      <c r="DU955" s="66" t="e">
        <f t="shared" si="2726"/>
        <v>#NUM!</v>
      </c>
      <c r="FJ955" s="3">
        <f t="shared" si="2593"/>
        <v>0.12152777777777785</v>
      </c>
    </row>
    <row r="956" spans="1:166">
      <c r="A956" s="604">
        <f t="shared" si="2829"/>
        <v>954</v>
      </c>
      <c r="B956" s="605">
        <f t="shared" si="2829"/>
        <v>107</v>
      </c>
      <c r="C956" s="606">
        <v>40962</v>
      </c>
      <c r="D956" s="607">
        <v>2</v>
      </c>
      <c r="E956" s="608" t="s">
        <v>1027</v>
      </c>
      <c r="F956" s="605">
        <v>2</v>
      </c>
      <c r="G956" s="609" t="s">
        <v>697</v>
      </c>
      <c r="H956" s="609" t="s">
        <v>413</v>
      </c>
      <c r="I956" s="609" t="s">
        <v>1121</v>
      </c>
      <c r="J956" s="610">
        <v>0.42708333333333331</v>
      </c>
      <c r="K956" s="611">
        <v>3170</v>
      </c>
      <c r="L956" s="609" t="s">
        <v>1110</v>
      </c>
      <c r="M956" s="605">
        <v>50</v>
      </c>
      <c r="N956" s="605">
        <v>9</v>
      </c>
      <c r="O956" s="609"/>
      <c r="P956" s="610">
        <v>0.42708333333333331</v>
      </c>
      <c r="Q956" s="610">
        <v>0.42708333333333331</v>
      </c>
      <c r="R956" s="12">
        <f t="shared" si="2815"/>
        <v>0</v>
      </c>
      <c r="S956" s="13">
        <f t="shared" si="2816"/>
        <v>0</v>
      </c>
      <c r="T956" s="13">
        <f t="shared" si="2817"/>
        <v>0</v>
      </c>
      <c r="U956" s="610">
        <v>0.43402777777777773</v>
      </c>
      <c r="V956" s="12">
        <f t="shared" si="2818"/>
        <v>6.9444444444444198E-3</v>
      </c>
      <c r="W956" s="13">
        <f t="shared" si="2819"/>
        <v>0</v>
      </c>
      <c r="X956" s="225">
        <f t="shared" si="2820"/>
        <v>10</v>
      </c>
      <c r="Y956" s="610">
        <v>0.43402777777777773</v>
      </c>
      <c r="Z956" s="12">
        <f t="shared" si="2821"/>
        <v>0</v>
      </c>
      <c r="AA956" s="13">
        <f t="shared" si="2822"/>
        <v>0</v>
      </c>
      <c r="AB956" s="13">
        <f t="shared" si="2823"/>
        <v>0</v>
      </c>
      <c r="AC956" s="610">
        <v>0.4513888888888889</v>
      </c>
      <c r="AD956" s="12">
        <f t="shared" si="2824"/>
        <v>1.736111111111116E-2</v>
      </c>
      <c r="AE956" s="13">
        <f t="shared" si="2825"/>
        <v>0</v>
      </c>
      <c r="AF956" s="13">
        <f t="shared" si="2826"/>
        <v>25</v>
      </c>
      <c r="AG956" s="610">
        <v>0.4548611111111111</v>
      </c>
      <c r="AH956" s="610">
        <v>0.49305555555555558</v>
      </c>
      <c r="AI956" s="12">
        <f t="shared" si="2787"/>
        <v>3.8194444444444475E-2</v>
      </c>
      <c r="AJ956" s="225">
        <f t="shared" si="2788"/>
        <v>0</v>
      </c>
      <c r="AK956" s="225">
        <f t="shared" si="2789"/>
        <v>55</v>
      </c>
      <c r="AL956" s="610">
        <v>0.4548611111111111</v>
      </c>
      <c r="AM956" s="610">
        <v>0.49305555555555558</v>
      </c>
      <c r="AN956" s="12">
        <f t="shared" si="2790"/>
        <v>3.8194444444444475E-2</v>
      </c>
      <c r="AO956" s="13">
        <f t="shared" si="2791"/>
        <v>0</v>
      </c>
      <c r="AP956" s="13">
        <f t="shared" si="2792"/>
        <v>55</v>
      </c>
      <c r="AQ956" s="610">
        <v>0.51041666666666663</v>
      </c>
      <c r="AR956" s="12">
        <f t="shared" si="2793"/>
        <v>1.7361111111111049E-2</v>
      </c>
      <c r="AS956" s="225">
        <f t="shared" si="2794"/>
        <v>0</v>
      </c>
      <c r="AT956" s="13">
        <f t="shared" si="2795"/>
        <v>25</v>
      </c>
      <c r="AU956" s="610">
        <v>0.51111111111111118</v>
      </c>
      <c r="AV956" s="226">
        <f t="shared" si="2796"/>
        <v>6.94444444444553E-4</v>
      </c>
      <c r="AW956" s="13">
        <f t="shared" si="2797"/>
        <v>0</v>
      </c>
      <c r="AX956" s="13">
        <f t="shared" si="2798"/>
        <v>1</v>
      </c>
      <c r="AY956" s="610">
        <v>0.5625</v>
      </c>
      <c r="AZ956" s="12">
        <f t="shared" si="2799"/>
        <v>5.1388888888888817E-2</v>
      </c>
      <c r="BA956" s="225">
        <f t="shared" si="2800"/>
        <v>1</v>
      </c>
      <c r="BB956" s="225">
        <f t="shared" si="2801"/>
        <v>14</v>
      </c>
      <c r="BC956" s="610">
        <v>0.5625</v>
      </c>
      <c r="BD956" s="610">
        <v>0.5625</v>
      </c>
      <c r="BE956" s="12">
        <f t="shared" si="2752"/>
        <v>0</v>
      </c>
      <c r="BF956" s="13">
        <f t="shared" si="2827"/>
        <v>0</v>
      </c>
      <c r="BG956" s="13">
        <f t="shared" si="2828"/>
        <v>0</v>
      </c>
      <c r="BH956" s="610">
        <v>0.5625</v>
      </c>
      <c r="BI956" s="610">
        <v>0.5625</v>
      </c>
      <c r="BJ956" s="610"/>
      <c r="BK956" s="69">
        <f t="shared" si="2804"/>
        <v>0</v>
      </c>
      <c r="BL956" s="13">
        <f t="shared" si="2805"/>
        <v>0</v>
      </c>
      <c r="BM956" s="13">
        <f t="shared" si="2806"/>
        <v>0</v>
      </c>
      <c r="BN956" s="610">
        <v>0.57291666666666663</v>
      </c>
      <c r="BO956" s="12">
        <f t="shared" si="2812"/>
        <v>1.041666666666663E-2</v>
      </c>
      <c r="BP956" s="225">
        <f t="shared" si="2813"/>
        <v>0</v>
      </c>
      <c r="BQ956" s="225">
        <f t="shared" si="2814"/>
        <v>15</v>
      </c>
      <c r="BR956" s="610">
        <v>0.58333333333333337</v>
      </c>
      <c r="BS956" s="12">
        <f t="shared" si="2807"/>
        <v>1.0416666666666741E-2</v>
      </c>
      <c r="BT956" s="225">
        <f t="shared" si="2808"/>
        <v>0</v>
      </c>
      <c r="BU956" s="225">
        <f t="shared" si="2809"/>
        <v>15</v>
      </c>
      <c r="BV956" s="610">
        <v>0.58333333333333337</v>
      </c>
      <c r="BW956" s="610">
        <v>0.58333333333333337</v>
      </c>
      <c r="BX956" s="12">
        <f t="shared" si="2830"/>
        <v>0</v>
      </c>
      <c r="BY956" s="13">
        <f t="shared" si="2831"/>
        <v>0</v>
      </c>
      <c r="BZ956" s="13">
        <f t="shared" si="2832"/>
        <v>0</v>
      </c>
      <c r="CA956" s="226">
        <f t="shared" si="2833"/>
        <v>0.15625000000000006</v>
      </c>
      <c r="CB956" s="13">
        <f t="shared" si="2834"/>
        <v>3</v>
      </c>
      <c r="CC956" s="13">
        <f t="shared" si="2835"/>
        <v>45</v>
      </c>
      <c r="CD956" s="12">
        <f>AD956+AR956+BO956+BS956</f>
        <v>5.555555555555558E-2</v>
      </c>
      <c r="CE956" s="13">
        <f>HOUR(CD956)</f>
        <v>1</v>
      </c>
      <c r="CF956" s="13">
        <f>MINUTE(CD956)</f>
        <v>20</v>
      </c>
      <c r="CG956" s="12">
        <f t="shared" si="2836"/>
        <v>3.8194444444444475E-2</v>
      </c>
      <c r="CH956" s="13">
        <f t="shared" si="2837"/>
        <v>0</v>
      </c>
      <c r="CI956" s="13">
        <f t="shared" si="2838"/>
        <v>55</v>
      </c>
      <c r="CJ956" s="12">
        <f t="shared" si="2839"/>
        <v>5.1388888888888817E-2</v>
      </c>
      <c r="CK956" s="13">
        <f t="shared" si="2840"/>
        <v>1</v>
      </c>
      <c r="CL956" s="13">
        <f t="shared" si="2841"/>
        <v>14</v>
      </c>
      <c r="CM956" s="62"/>
      <c r="CN956" s="62"/>
      <c r="CO956" s="62"/>
      <c r="CP956" s="12">
        <f t="shared" si="2775"/>
        <v>4.7222222222222152E-2</v>
      </c>
      <c r="CQ956" s="13">
        <f t="shared" si="2776"/>
        <v>1</v>
      </c>
      <c r="CR956" s="13">
        <f t="shared" si="2777"/>
        <v>8</v>
      </c>
      <c r="CS956" s="610">
        <v>0</v>
      </c>
      <c r="CT956" s="13">
        <f t="shared" si="2810"/>
        <v>0</v>
      </c>
      <c r="CU956" s="13">
        <f t="shared" si="2811"/>
        <v>0</v>
      </c>
      <c r="CV956" s="610">
        <v>0</v>
      </c>
      <c r="CW956" s="13">
        <f t="shared" si="2686"/>
        <v>0</v>
      </c>
      <c r="CX956" s="13">
        <f t="shared" si="2687"/>
        <v>0</v>
      </c>
      <c r="CY956" s="610">
        <v>0</v>
      </c>
      <c r="CZ956" s="13">
        <f t="shared" si="2688"/>
        <v>0</v>
      </c>
      <c r="DA956" s="13">
        <f t="shared" si="2689"/>
        <v>0</v>
      </c>
      <c r="DB956" s="610">
        <v>0</v>
      </c>
      <c r="DC956" s="13">
        <f t="shared" si="2715"/>
        <v>0</v>
      </c>
      <c r="DD956" s="13">
        <f t="shared" si="2716"/>
        <v>0</v>
      </c>
      <c r="DE956" s="610">
        <v>0</v>
      </c>
      <c r="DF956" s="13">
        <f t="shared" si="2717"/>
        <v>0</v>
      </c>
      <c r="DG956" s="13">
        <f t="shared" si="2718"/>
        <v>0</v>
      </c>
      <c r="DH956" s="610">
        <v>4.1666666666666666E-3</v>
      </c>
      <c r="DI956" s="13">
        <f t="shared" si="2719"/>
        <v>0</v>
      </c>
      <c r="DJ956" s="13">
        <f t="shared" si="2720"/>
        <v>6</v>
      </c>
      <c r="DK956" s="610">
        <v>0</v>
      </c>
      <c r="DL956" s="35">
        <f t="shared" si="2721"/>
        <v>0</v>
      </c>
      <c r="DM956" s="35">
        <f t="shared" si="2722"/>
        <v>0</v>
      </c>
      <c r="DN956" s="66">
        <f t="shared" si="2466"/>
        <v>3384148.1359999999</v>
      </c>
      <c r="DO956" s="74">
        <f t="shared" si="2467"/>
        <v>54274</v>
      </c>
      <c r="DP956" s="66">
        <f t="shared" si="2508"/>
        <v>63.4</v>
      </c>
      <c r="DQ956" s="63">
        <f t="shared" si="2509"/>
        <v>62.35302605299038</v>
      </c>
      <c r="DR956" s="66" t="e">
        <f t="shared" si="2723"/>
        <v>#NUM!</v>
      </c>
      <c r="DS956" s="96" t="e">
        <f t="shared" si="2724"/>
        <v>#NUM!</v>
      </c>
      <c r="DT956" s="66" t="e">
        <f t="shared" si="2725"/>
        <v>#NUM!</v>
      </c>
      <c r="DU956" s="66" t="e">
        <f t="shared" si="2726"/>
        <v>#NUM!</v>
      </c>
      <c r="FJ956" s="3">
        <f t="shared" si="2593"/>
        <v>6.6666666666666763E-2</v>
      </c>
    </row>
    <row r="957" spans="1:166">
      <c r="A957" s="604">
        <f t="shared" si="2829"/>
        <v>955</v>
      </c>
      <c r="B957" s="605">
        <f t="shared" si="2829"/>
        <v>108</v>
      </c>
      <c r="C957" s="606">
        <v>40962</v>
      </c>
      <c r="D957" s="607">
        <v>2</v>
      </c>
      <c r="E957" s="608" t="s">
        <v>1037</v>
      </c>
      <c r="F957" s="605">
        <v>2</v>
      </c>
      <c r="G957" s="609" t="s">
        <v>823</v>
      </c>
      <c r="H957" s="609" t="s">
        <v>413</v>
      </c>
      <c r="I957" s="609" t="s">
        <v>1132</v>
      </c>
      <c r="J957" s="610">
        <v>0.4375</v>
      </c>
      <c r="K957" s="611">
        <v>3630.47</v>
      </c>
      <c r="L957" s="609" t="s">
        <v>1110</v>
      </c>
      <c r="M957" s="605">
        <v>56</v>
      </c>
      <c r="N957" s="605">
        <v>3</v>
      </c>
      <c r="O957" s="609"/>
      <c r="P957" s="610">
        <v>0.4375</v>
      </c>
      <c r="Q957" s="610">
        <v>0.4375</v>
      </c>
      <c r="R957" s="12">
        <f t="shared" si="2815"/>
        <v>0</v>
      </c>
      <c r="S957" s="13">
        <f t="shared" si="2816"/>
        <v>0</v>
      </c>
      <c r="T957" s="13">
        <f t="shared" si="2817"/>
        <v>0</v>
      </c>
      <c r="U957" s="610">
        <v>0.54166666666666663</v>
      </c>
      <c r="V957" s="12">
        <f t="shared" si="2818"/>
        <v>0.10416666666666663</v>
      </c>
      <c r="W957" s="13">
        <f t="shared" si="2819"/>
        <v>2</v>
      </c>
      <c r="X957" s="225">
        <f t="shared" si="2820"/>
        <v>30</v>
      </c>
      <c r="Y957" s="610">
        <v>0.54166666666666663</v>
      </c>
      <c r="Z957" s="12">
        <f t="shared" si="2821"/>
        <v>0</v>
      </c>
      <c r="AA957" s="13">
        <f t="shared" si="2822"/>
        <v>0</v>
      </c>
      <c r="AB957" s="13">
        <f t="shared" si="2823"/>
        <v>0</v>
      </c>
      <c r="AC957" s="610">
        <v>0.56597222222222221</v>
      </c>
      <c r="AD957" s="12">
        <f t="shared" si="2824"/>
        <v>2.430555555555558E-2</v>
      </c>
      <c r="AE957" s="13">
        <f t="shared" si="2825"/>
        <v>0</v>
      </c>
      <c r="AF957" s="13">
        <f t="shared" si="2826"/>
        <v>35</v>
      </c>
      <c r="AG957" s="610">
        <v>0.56944444444444442</v>
      </c>
      <c r="AH957" s="610">
        <v>0.61111111111111105</v>
      </c>
      <c r="AI957" s="12">
        <f t="shared" si="2787"/>
        <v>4.166666666666663E-2</v>
      </c>
      <c r="AJ957" s="225">
        <f t="shared" si="2788"/>
        <v>1</v>
      </c>
      <c r="AK957" s="225">
        <f t="shared" si="2789"/>
        <v>0</v>
      </c>
      <c r="AL957" s="610">
        <v>0.56944444444444442</v>
      </c>
      <c r="AM957" s="610">
        <v>0.61111111111111105</v>
      </c>
      <c r="AN957" s="12">
        <f t="shared" si="2790"/>
        <v>4.166666666666663E-2</v>
      </c>
      <c r="AO957" s="13">
        <f t="shared" si="2791"/>
        <v>1</v>
      </c>
      <c r="AP957" s="13">
        <f t="shared" si="2792"/>
        <v>0</v>
      </c>
      <c r="AQ957" s="610">
        <v>0.625</v>
      </c>
      <c r="AR957" s="12">
        <f t="shared" si="2793"/>
        <v>1.3888888888888951E-2</v>
      </c>
      <c r="AS957" s="225">
        <f t="shared" si="2794"/>
        <v>0</v>
      </c>
      <c r="AT957" s="13">
        <f t="shared" si="2795"/>
        <v>20</v>
      </c>
      <c r="AU957" s="610">
        <v>0.62638888888888888</v>
      </c>
      <c r="AV957" s="226">
        <f t="shared" si="2796"/>
        <v>1.388888888888884E-3</v>
      </c>
      <c r="AW957" s="13">
        <f t="shared" si="2797"/>
        <v>0</v>
      </c>
      <c r="AX957" s="13">
        <f t="shared" si="2798"/>
        <v>2</v>
      </c>
      <c r="AY957" s="610">
        <v>0.68888888888888899</v>
      </c>
      <c r="AZ957" s="12">
        <f t="shared" si="2799"/>
        <v>6.2500000000000111E-2</v>
      </c>
      <c r="BA957" s="225">
        <f t="shared" si="2800"/>
        <v>1</v>
      </c>
      <c r="BB957" s="225">
        <f t="shared" si="2801"/>
        <v>30</v>
      </c>
      <c r="BC957" s="610">
        <v>0.68888888888888899</v>
      </c>
      <c r="BD957" s="610">
        <v>0.68888888888888899</v>
      </c>
      <c r="BE957" s="12">
        <f t="shared" si="2752"/>
        <v>0</v>
      </c>
      <c r="BF957" s="13">
        <f t="shared" si="2827"/>
        <v>0</v>
      </c>
      <c r="BG957" s="13">
        <f t="shared" si="2828"/>
        <v>0</v>
      </c>
      <c r="BH957" s="610">
        <v>0.68888888888888899</v>
      </c>
      <c r="BI957" s="610">
        <v>0.68888888888888899</v>
      </c>
      <c r="BJ957" s="610"/>
      <c r="BK957" s="69">
        <f t="shared" si="2804"/>
        <v>0</v>
      </c>
      <c r="BL957" s="13">
        <f t="shared" si="2805"/>
        <v>0</v>
      </c>
      <c r="BM957" s="13">
        <f t="shared" si="2806"/>
        <v>0</v>
      </c>
      <c r="BN957" s="610">
        <v>0.69444444444444453</v>
      </c>
      <c r="BO957" s="12">
        <f t="shared" si="2812"/>
        <v>5.5555555555555358E-3</v>
      </c>
      <c r="BP957" s="225">
        <f t="shared" si="2813"/>
        <v>0</v>
      </c>
      <c r="BQ957" s="225">
        <f t="shared" si="2814"/>
        <v>8</v>
      </c>
      <c r="BR957" s="610">
        <v>0.70833333333333337</v>
      </c>
      <c r="BS957" s="12">
        <f t="shared" si="2807"/>
        <v>1.388888888888884E-2</v>
      </c>
      <c r="BT957" s="225">
        <f t="shared" si="2808"/>
        <v>0</v>
      </c>
      <c r="BU957" s="225">
        <f t="shared" si="2809"/>
        <v>20</v>
      </c>
      <c r="BV957" s="610">
        <v>0.70833333333333337</v>
      </c>
      <c r="BW957" s="610">
        <v>0.70833333333333337</v>
      </c>
      <c r="BX957" s="12">
        <f t="shared" si="2830"/>
        <v>0</v>
      </c>
      <c r="BY957" s="13">
        <f t="shared" si="2831"/>
        <v>0</v>
      </c>
      <c r="BZ957" s="13">
        <f t="shared" si="2832"/>
        <v>0</v>
      </c>
      <c r="CA957" s="226">
        <f t="shared" si="2833"/>
        <v>0.27083333333333337</v>
      </c>
      <c r="CB957" s="13">
        <f t="shared" si="2834"/>
        <v>6</v>
      </c>
      <c r="CC957" s="13">
        <f t="shared" si="2835"/>
        <v>30</v>
      </c>
      <c r="CD957" s="12">
        <f>AD957+AR957+BO957+BS957</f>
        <v>5.7638888888888906E-2</v>
      </c>
      <c r="CE957" s="13">
        <f>HOUR(CD957)</f>
        <v>1</v>
      </c>
      <c r="CF957" s="13">
        <f>MINUTE(CD957)</f>
        <v>23</v>
      </c>
      <c r="CG957" s="12">
        <f t="shared" si="2836"/>
        <v>4.166666666666663E-2</v>
      </c>
      <c r="CH957" s="13">
        <f t="shared" si="2837"/>
        <v>1</v>
      </c>
      <c r="CI957" s="13">
        <f t="shared" si="2838"/>
        <v>0</v>
      </c>
      <c r="CJ957" s="12">
        <f t="shared" si="2839"/>
        <v>6.2500000000000111E-2</v>
      </c>
      <c r="CK957" s="13">
        <f t="shared" si="2840"/>
        <v>1</v>
      </c>
      <c r="CL957" s="13">
        <f t="shared" si="2841"/>
        <v>30</v>
      </c>
      <c r="CM957" s="62"/>
      <c r="CN957" s="62"/>
      <c r="CO957" s="62"/>
      <c r="CP957" s="12">
        <f t="shared" si="2775"/>
        <v>4.7222222222222332E-2</v>
      </c>
      <c r="CQ957" s="13">
        <f t="shared" si="2776"/>
        <v>1</v>
      </c>
      <c r="CR957" s="13">
        <f t="shared" si="2777"/>
        <v>8</v>
      </c>
      <c r="CS957" s="610">
        <v>0</v>
      </c>
      <c r="CT957" s="13">
        <f t="shared" si="2810"/>
        <v>0</v>
      </c>
      <c r="CU957" s="13">
        <f t="shared" si="2811"/>
        <v>0</v>
      </c>
      <c r="CV957" s="610">
        <v>5.5555555555555558E-3</v>
      </c>
      <c r="CW957" s="13">
        <f t="shared" si="2686"/>
        <v>0</v>
      </c>
      <c r="CX957" s="13">
        <f t="shared" si="2687"/>
        <v>8</v>
      </c>
      <c r="CY957" s="610">
        <v>0</v>
      </c>
      <c r="CZ957" s="13">
        <f t="shared" si="2688"/>
        <v>0</v>
      </c>
      <c r="DA957" s="13">
        <f t="shared" si="2689"/>
        <v>0</v>
      </c>
      <c r="DB957" s="610">
        <v>0</v>
      </c>
      <c r="DC957" s="13">
        <f t="shared" si="2715"/>
        <v>0</v>
      </c>
      <c r="DD957" s="13">
        <f t="shared" si="2716"/>
        <v>0</v>
      </c>
      <c r="DE957" s="610">
        <v>0</v>
      </c>
      <c r="DF957" s="13">
        <f t="shared" si="2717"/>
        <v>0</v>
      </c>
      <c r="DG957" s="13">
        <f t="shared" si="2718"/>
        <v>0</v>
      </c>
      <c r="DH957" s="610">
        <v>9.7222222222222224E-3</v>
      </c>
      <c r="DI957" s="13">
        <f t="shared" si="2719"/>
        <v>0</v>
      </c>
      <c r="DJ957" s="13">
        <f t="shared" si="2720"/>
        <v>14</v>
      </c>
      <c r="DK957" s="610">
        <v>0</v>
      </c>
      <c r="DL957" s="35">
        <f t="shared" si="2721"/>
        <v>0</v>
      </c>
      <c r="DM957" s="35">
        <f t="shared" si="2722"/>
        <v>0</v>
      </c>
      <c r="DN957" s="66">
        <f t="shared" ref="DN957:DN1020" si="2842">DN956+K957</f>
        <v>3387778.6060000001</v>
      </c>
      <c r="DO957" s="74">
        <f t="shared" ref="DO957:DO1020" si="2843">DO956+M957</f>
        <v>54330</v>
      </c>
      <c r="DP957" s="66">
        <f t="shared" si="2508"/>
        <v>64.829821428571421</v>
      </c>
      <c r="DQ957" s="63">
        <f t="shared" si="2509"/>
        <v>62.355578980305545</v>
      </c>
      <c r="DR957" s="66" t="e">
        <f t="shared" si="2723"/>
        <v>#NUM!</v>
      </c>
      <c r="DS957" s="96" t="e">
        <f t="shared" si="2724"/>
        <v>#NUM!</v>
      </c>
      <c r="DT957" s="66" t="e">
        <f t="shared" si="2725"/>
        <v>#NUM!</v>
      </c>
      <c r="DU957" s="66" t="e">
        <f t="shared" si="2726"/>
        <v>#NUM!</v>
      </c>
      <c r="FJ957" s="3">
        <f t="shared" si="2593"/>
        <v>0.16666666666666663</v>
      </c>
    </row>
    <row r="958" spans="1:166">
      <c r="A958" s="604">
        <f t="shared" si="2829"/>
        <v>956</v>
      </c>
      <c r="B958" s="605">
        <f t="shared" si="2829"/>
        <v>109</v>
      </c>
      <c r="C958" s="606">
        <v>40962</v>
      </c>
      <c r="D958" s="607">
        <v>2</v>
      </c>
      <c r="E958" s="608" t="s">
        <v>1068</v>
      </c>
      <c r="F958" s="605">
        <v>4</v>
      </c>
      <c r="G958" s="609" t="s">
        <v>287</v>
      </c>
      <c r="H958" s="609" t="s">
        <v>288</v>
      </c>
      <c r="I958" s="609" t="s">
        <v>1122</v>
      </c>
      <c r="J958" s="610">
        <v>0.60069444444444442</v>
      </c>
      <c r="K958" s="611">
        <v>3714.62</v>
      </c>
      <c r="L958" s="609" t="s">
        <v>1110</v>
      </c>
      <c r="M958" s="605">
        <v>58</v>
      </c>
      <c r="N958" s="605">
        <v>1</v>
      </c>
      <c r="O958" s="609"/>
      <c r="P958" s="610">
        <v>0.60069444444444442</v>
      </c>
      <c r="Q958" s="610">
        <v>0.60069444444444442</v>
      </c>
      <c r="R958" s="12">
        <f t="shared" si="2815"/>
        <v>0</v>
      </c>
      <c r="S958" s="13">
        <f t="shared" si="2816"/>
        <v>0</v>
      </c>
      <c r="T958" s="13">
        <f t="shared" si="2817"/>
        <v>0</v>
      </c>
      <c r="U958" s="610">
        <v>0.625</v>
      </c>
      <c r="V958" s="12">
        <f t="shared" si="2818"/>
        <v>2.430555555555558E-2</v>
      </c>
      <c r="W958" s="13">
        <f t="shared" si="2819"/>
        <v>0</v>
      </c>
      <c r="X958" s="225">
        <f t="shared" si="2820"/>
        <v>35</v>
      </c>
      <c r="Y958" s="610">
        <v>0.625</v>
      </c>
      <c r="Z958" s="12">
        <f t="shared" si="2821"/>
        <v>0</v>
      </c>
      <c r="AA958" s="13">
        <f t="shared" si="2822"/>
        <v>0</v>
      </c>
      <c r="AB958" s="13">
        <f t="shared" si="2823"/>
        <v>0</v>
      </c>
      <c r="AC958" s="610">
        <v>0.64930555555555558</v>
      </c>
      <c r="AD958" s="12">
        <f t="shared" si="2824"/>
        <v>2.430555555555558E-2</v>
      </c>
      <c r="AE958" s="13">
        <f t="shared" si="2825"/>
        <v>0</v>
      </c>
      <c r="AF958" s="13">
        <f t="shared" si="2826"/>
        <v>35</v>
      </c>
      <c r="AG958" s="610">
        <v>0.65277777777777779</v>
      </c>
      <c r="AH958" s="610">
        <v>0.68055555555555547</v>
      </c>
      <c r="AI958" s="12">
        <f t="shared" si="2787"/>
        <v>2.7777777777777679E-2</v>
      </c>
      <c r="AJ958" s="225">
        <f t="shared" si="2788"/>
        <v>0</v>
      </c>
      <c r="AK958" s="225">
        <f t="shared" si="2789"/>
        <v>40</v>
      </c>
      <c r="AL958" s="610">
        <v>0.65277777777777779</v>
      </c>
      <c r="AM958" s="610">
        <v>0.68055555555555547</v>
      </c>
      <c r="AN958" s="12">
        <f t="shared" si="2790"/>
        <v>2.7777777777777679E-2</v>
      </c>
      <c r="AO958" s="13">
        <f t="shared" si="2791"/>
        <v>0</v>
      </c>
      <c r="AP958" s="13">
        <f t="shared" si="2792"/>
        <v>40</v>
      </c>
      <c r="AQ958" s="610">
        <v>0.77777777777777779</v>
      </c>
      <c r="AR958" s="12">
        <f t="shared" si="2793"/>
        <v>9.7222222222222321E-2</v>
      </c>
      <c r="AS958" s="225">
        <f t="shared" si="2794"/>
        <v>2</v>
      </c>
      <c r="AT958" s="13">
        <f t="shared" si="2795"/>
        <v>20</v>
      </c>
      <c r="AU958" s="610">
        <v>0.79375000000000007</v>
      </c>
      <c r="AV958" s="226">
        <f t="shared" si="2796"/>
        <v>1.5972222222222276E-2</v>
      </c>
      <c r="AW958" s="13">
        <f t="shared" si="2797"/>
        <v>0</v>
      </c>
      <c r="AX958" s="13">
        <f t="shared" si="2798"/>
        <v>23</v>
      </c>
      <c r="AY958" s="610">
        <v>0.84861111111111109</v>
      </c>
      <c r="AZ958" s="12">
        <f t="shared" si="2799"/>
        <v>5.4861111111111027E-2</v>
      </c>
      <c r="BA958" s="225">
        <f t="shared" si="2800"/>
        <v>1</v>
      </c>
      <c r="BB958" s="225">
        <f t="shared" si="2801"/>
        <v>19</v>
      </c>
      <c r="BC958" s="610">
        <v>0.84861111111111109</v>
      </c>
      <c r="BD958" s="610">
        <v>0.84861111111111109</v>
      </c>
      <c r="BE958" s="12">
        <f t="shared" si="2752"/>
        <v>0</v>
      </c>
      <c r="BF958" s="13">
        <f t="shared" si="2827"/>
        <v>0</v>
      </c>
      <c r="BG958" s="13">
        <f t="shared" si="2828"/>
        <v>0</v>
      </c>
      <c r="BH958" s="610">
        <v>0.84861111111111109</v>
      </c>
      <c r="BI958" s="610">
        <v>0.84861111111111109</v>
      </c>
      <c r="BJ958" s="610"/>
      <c r="BK958" s="69">
        <f t="shared" si="2804"/>
        <v>0</v>
      </c>
      <c r="BL958" s="13">
        <f t="shared" si="2805"/>
        <v>0</v>
      </c>
      <c r="BM958" s="13">
        <f t="shared" si="2806"/>
        <v>0</v>
      </c>
      <c r="BN958" s="610">
        <v>0.85277777777777775</v>
      </c>
      <c r="BO958" s="12">
        <f t="shared" si="2812"/>
        <v>4.1666666666666519E-3</v>
      </c>
      <c r="BP958" s="225">
        <f t="shared" si="2813"/>
        <v>0</v>
      </c>
      <c r="BQ958" s="225">
        <f t="shared" si="2814"/>
        <v>6</v>
      </c>
      <c r="BR958" s="610">
        <v>0.85763888888888884</v>
      </c>
      <c r="BS958" s="12">
        <f t="shared" si="2807"/>
        <v>4.8611111111110938E-3</v>
      </c>
      <c r="BT958" s="225">
        <f t="shared" si="2808"/>
        <v>0</v>
      </c>
      <c r="BU958" s="225">
        <f t="shared" si="2809"/>
        <v>7</v>
      </c>
      <c r="BV958" s="610">
        <v>0.85763888888888884</v>
      </c>
      <c r="BW958" s="610">
        <v>0.85763888888888884</v>
      </c>
      <c r="BX958" s="12">
        <f t="shared" si="2830"/>
        <v>0</v>
      </c>
      <c r="BY958" s="13">
        <f t="shared" si="2831"/>
        <v>0</v>
      </c>
      <c r="BZ958" s="13">
        <f t="shared" si="2832"/>
        <v>0</v>
      </c>
      <c r="CA958" s="226">
        <f t="shared" si="2833"/>
        <v>0.25694444444444442</v>
      </c>
      <c r="CB958" s="13">
        <f t="shared" si="2834"/>
        <v>6</v>
      </c>
      <c r="CC958" s="13">
        <f t="shared" si="2835"/>
        <v>10</v>
      </c>
      <c r="CD958" s="12">
        <f>AD958+AR958+BO958+BS958</f>
        <v>0.13055555555555565</v>
      </c>
      <c r="CE958" s="13">
        <f>HOUR(CD958)</f>
        <v>3</v>
      </c>
      <c r="CF958" s="13">
        <f>MINUTE(CD958)</f>
        <v>8</v>
      </c>
      <c r="CG958" s="12">
        <f t="shared" si="2836"/>
        <v>2.7777777777777679E-2</v>
      </c>
      <c r="CH958" s="13">
        <f t="shared" si="2837"/>
        <v>0</v>
      </c>
      <c r="CI958" s="13">
        <f t="shared" si="2838"/>
        <v>40</v>
      </c>
      <c r="CJ958" s="12">
        <f t="shared" si="2839"/>
        <v>5.4861111111111027E-2</v>
      </c>
      <c r="CK958" s="13">
        <f t="shared" si="2840"/>
        <v>1</v>
      </c>
      <c r="CL958" s="13">
        <f t="shared" si="2841"/>
        <v>19</v>
      </c>
      <c r="CM958" s="62"/>
      <c r="CN958" s="62"/>
      <c r="CO958" s="62"/>
      <c r="CP958" s="12">
        <f t="shared" si="2775"/>
        <v>4.3749999999999914E-2</v>
      </c>
      <c r="CQ958" s="13">
        <f t="shared" si="2776"/>
        <v>1</v>
      </c>
      <c r="CR958" s="13">
        <f t="shared" si="2777"/>
        <v>3</v>
      </c>
      <c r="CS958" s="610">
        <v>0</v>
      </c>
      <c r="CT958" s="13">
        <f t="shared" si="2810"/>
        <v>0</v>
      </c>
      <c r="CU958" s="13">
        <f t="shared" si="2811"/>
        <v>0</v>
      </c>
      <c r="CV958" s="610">
        <v>0</v>
      </c>
      <c r="CW958" s="13">
        <f t="shared" si="2686"/>
        <v>0</v>
      </c>
      <c r="CX958" s="13">
        <f t="shared" si="2687"/>
        <v>0</v>
      </c>
      <c r="CY958" s="610">
        <v>0</v>
      </c>
      <c r="CZ958" s="13">
        <f t="shared" si="2688"/>
        <v>0</v>
      </c>
      <c r="DA958" s="13">
        <f t="shared" si="2689"/>
        <v>0</v>
      </c>
      <c r="DB958" s="610">
        <v>0</v>
      </c>
      <c r="DC958" s="13">
        <f t="shared" si="2715"/>
        <v>0</v>
      </c>
      <c r="DD958" s="13">
        <f t="shared" si="2716"/>
        <v>0</v>
      </c>
      <c r="DE958" s="610">
        <v>0</v>
      </c>
      <c r="DF958" s="13">
        <f t="shared" si="2717"/>
        <v>0</v>
      </c>
      <c r="DG958" s="13">
        <f t="shared" si="2718"/>
        <v>0</v>
      </c>
      <c r="DH958" s="610">
        <v>1.1111111111111112E-2</v>
      </c>
      <c r="DI958" s="13">
        <f t="shared" si="2719"/>
        <v>0</v>
      </c>
      <c r="DJ958" s="13">
        <f t="shared" si="2720"/>
        <v>16</v>
      </c>
      <c r="DK958" s="610">
        <v>0</v>
      </c>
      <c r="DL958" s="35">
        <f t="shared" si="2721"/>
        <v>0</v>
      </c>
      <c r="DM958" s="35">
        <f t="shared" si="2722"/>
        <v>0</v>
      </c>
      <c r="DN958" s="66">
        <f t="shared" si="2842"/>
        <v>3391493.2260000003</v>
      </c>
      <c r="DO958" s="74">
        <f t="shared" si="2843"/>
        <v>54388</v>
      </c>
      <c r="DP958" s="66">
        <f t="shared" si="2508"/>
        <v>64.045172413793097</v>
      </c>
      <c r="DQ958" s="63">
        <f t="shared" si="2509"/>
        <v>62.35738078252556</v>
      </c>
      <c r="DR958" s="66" t="e">
        <f t="shared" si="2723"/>
        <v>#NUM!</v>
      </c>
      <c r="DS958" s="96" t="e">
        <f t="shared" si="2724"/>
        <v>#NUM!</v>
      </c>
      <c r="DT958" s="66" t="e">
        <f t="shared" si="2725"/>
        <v>#NUM!</v>
      </c>
      <c r="DU958" s="66" t="e">
        <f t="shared" si="2726"/>
        <v>#NUM!</v>
      </c>
      <c r="FJ958" s="3">
        <f t="shared" si="2593"/>
        <v>0.17430555555555571</v>
      </c>
    </row>
    <row r="959" spans="1:166">
      <c r="A959" s="604">
        <f t="shared" si="2829"/>
        <v>957</v>
      </c>
      <c r="B959" s="605">
        <f t="shared" si="2829"/>
        <v>110</v>
      </c>
      <c r="C959" s="606">
        <v>40962</v>
      </c>
      <c r="D959" s="607">
        <v>2</v>
      </c>
      <c r="E959" s="608" t="s">
        <v>1014</v>
      </c>
      <c r="F959" s="605">
        <v>10</v>
      </c>
      <c r="G959" s="609" t="s">
        <v>1131</v>
      </c>
      <c r="H959" s="609" t="s">
        <v>413</v>
      </c>
      <c r="I959" s="609" t="s">
        <v>1113</v>
      </c>
      <c r="J959" s="610">
        <v>4.1666666666666664E-2</v>
      </c>
      <c r="K959" s="611">
        <v>3545.42</v>
      </c>
      <c r="L959" s="609" t="s">
        <v>1110</v>
      </c>
      <c r="M959" s="605">
        <v>58</v>
      </c>
      <c r="N959" s="605">
        <v>1</v>
      </c>
      <c r="O959" s="609"/>
      <c r="P959" s="610">
        <v>4.1666666666666664E-2</v>
      </c>
      <c r="Q959" s="610">
        <v>4.1666666666666664E-2</v>
      </c>
      <c r="R959" s="12">
        <f t="shared" si="2815"/>
        <v>0</v>
      </c>
      <c r="S959" s="13">
        <f t="shared" si="2816"/>
        <v>0</v>
      </c>
      <c r="T959" s="13">
        <f t="shared" si="2817"/>
        <v>0</v>
      </c>
      <c r="U959" s="610">
        <v>5.9027777777777783E-2</v>
      </c>
      <c r="V959" s="12">
        <f t="shared" si="2818"/>
        <v>1.7361111111111119E-2</v>
      </c>
      <c r="W959" s="13">
        <f t="shared" si="2819"/>
        <v>0</v>
      </c>
      <c r="X959" s="225">
        <f t="shared" si="2820"/>
        <v>25</v>
      </c>
      <c r="Y959" s="610">
        <v>5.9027777777777783E-2</v>
      </c>
      <c r="Z959" s="12">
        <f t="shared" si="2821"/>
        <v>0</v>
      </c>
      <c r="AA959" s="13">
        <f t="shared" si="2822"/>
        <v>0</v>
      </c>
      <c r="AB959" s="13">
        <f t="shared" si="2823"/>
        <v>0</v>
      </c>
      <c r="AC959" s="610">
        <v>7.6388888888888895E-2</v>
      </c>
      <c r="AD959" s="12">
        <f t="shared" si="2824"/>
        <v>1.7361111111111112E-2</v>
      </c>
      <c r="AE959" s="13">
        <f t="shared" si="2825"/>
        <v>0</v>
      </c>
      <c r="AF959" s="13">
        <f t="shared" si="2826"/>
        <v>25</v>
      </c>
      <c r="AG959" s="610">
        <v>7.6388888888888895E-2</v>
      </c>
      <c r="AH959" s="610">
        <v>9.375E-2</v>
      </c>
      <c r="AI959" s="12">
        <f t="shared" si="2787"/>
        <v>1.7361111111111105E-2</v>
      </c>
      <c r="AJ959" s="225">
        <f t="shared" si="2788"/>
        <v>0</v>
      </c>
      <c r="AK959" s="225">
        <f t="shared" si="2789"/>
        <v>25</v>
      </c>
      <c r="AL959" s="610">
        <v>7.6388888888888895E-2</v>
      </c>
      <c r="AM959" s="610">
        <v>9.375E-2</v>
      </c>
      <c r="AN959" s="12">
        <f t="shared" si="2790"/>
        <v>1.7361111111111105E-2</v>
      </c>
      <c r="AO959" s="13">
        <f t="shared" si="2791"/>
        <v>0</v>
      </c>
      <c r="AP959" s="13">
        <f t="shared" si="2792"/>
        <v>25</v>
      </c>
      <c r="AQ959" s="610">
        <v>9.5833333333333326E-2</v>
      </c>
      <c r="AR959" s="12">
        <f t="shared" si="2793"/>
        <v>2.0833333333333259E-3</v>
      </c>
      <c r="AS959" s="225">
        <f t="shared" si="2794"/>
        <v>0</v>
      </c>
      <c r="AT959" s="13">
        <f t="shared" si="2795"/>
        <v>3</v>
      </c>
      <c r="AU959" s="610">
        <v>9.6527777777777768E-2</v>
      </c>
      <c r="AV959" s="226">
        <f t="shared" si="2796"/>
        <v>6.9444444444444198E-4</v>
      </c>
      <c r="AW959" s="13">
        <f>HOUR(AV959)</f>
        <v>0</v>
      </c>
      <c r="AX959" s="13">
        <f>MINUTE(AV959)</f>
        <v>1</v>
      </c>
      <c r="AY959" s="610">
        <v>0.16180555555555556</v>
      </c>
      <c r="AZ959" s="12">
        <f t="shared" si="2799"/>
        <v>6.5277777777777796E-2</v>
      </c>
      <c r="BA959" s="225">
        <f t="shared" si="2800"/>
        <v>1</v>
      </c>
      <c r="BB959" s="225">
        <f t="shared" si="2801"/>
        <v>34</v>
      </c>
      <c r="BC959" s="610">
        <v>0.16180555555555556</v>
      </c>
      <c r="BD959" s="610">
        <v>0.16180555555555556</v>
      </c>
      <c r="BE959" s="12">
        <f t="shared" si="2752"/>
        <v>0</v>
      </c>
      <c r="BF959" s="13">
        <f t="shared" si="2827"/>
        <v>0</v>
      </c>
      <c r="BG959" s="13">
        <f t="shared" si="2828"/>
        <v>0</v>
      </c>
      <c r="BH959" s="610">
        <v>0.16180555555555556</v>
      </c>
      <c r="BI959" s="610">
        <v>0.16180555555555556</v>
      </c>
      <c r="BJ959" s="610"/>
      <c r="BK959" s="69">
        <f t="shared" si="2804"/>
        <v>0</v>
      </c>
      <c r="BL959" s="13">
        <f t="shared" si="2805"/>
        <v>0</v>
      </c>
      <c r="BM959" s="13">
        <f t="shared" si="2806"/>
        <v>0</v>
      </c>
      <c r="BN959" s="610">
        <v>0.16666666666666666</v>
      </c>
      <c r="BO959" s="12">
        <f t="shared" si="2812"/>
        <v>4.8611111111110938E-3</v>
      </c>
      <c r="BP959" s="225">
        <f t="shared" si="2813"/>
        <v>0</v>
      </c>
      <c r="BQ959" s="225">
        <f t="shared" si="2814"/>
        <v>7</v>
      </c>
      <c r="BR959" s="610">
        <v>0.17708333333333334</v>
      </c>
      <c r="BS959" s="12">
        <f>BR959-BN959</f>
        <v>1.0416666666666685E-2</v>
      </c>
      <c r="BT959" s="225">
        <f>HOUR(BS959)</f>
        <v>0</v>
      </c>
      <c r="BU959" s="225">
        <f>MINUTE(BS959)</f>
        <v>15</v>
      </c>
      <c r="BV959" s="610">
        <v>0.17708333333333334</v>
      </c>
      <c r="BW959" s="610">
        <v>0.17708333333333334</v>
      </c>
      <c r="BX959" s="12">
        <f t="shared" si="2830"/>
        <v>0</v>
      </c>
      <c r="BY959" s="13">
        <f t="shared" si="2831"/>
        <v>0</v>
      </c>
      <c r="BZ959" s="13">
        <f t="shared" si="2832"/>
        <v>0</v>
      </c>
      <c r="CA959" s="226">
        <f t="shared" si="2833"/>
        <v>0.13541666666666669</v>
      </c>
      <c r="CB959" s="13">
        <f t="shared" si="2834"/>
        <v>3</v>
      </c>
      <c r="CC959" s="13">
        <f t="shared" si="2835"/>
        <v>15</v>
      </c>
      <c r="CD959" s="12">
        <f>AD959+AR959+BO959+BS959</f>
        <v>3.4722222222222217E-2</v>
      </c>
      <c r="CE959" s="13">
        <f>HOUR(CD959)</f>
        <v>0</v>
      </c>
      <c r="CF959" s="13">
        <f>MINUTE(CD959)</f>
        <v>50</v>
      </c>
      <c r="CG959" s="12">
        <f t="shared" si="2836"/>
        <v>1.7361111111111105E-2</v>
      </c>
      <c r="CH959" s="13">
        <f t="shared" si="2837"/>
        <v>0</v>
      </c>
      <c r="CI959" s="13">
        <f t="shared" si="2838"/>
        <v>25</v>
      </c>
      <c r="CJ959" s="12">
        <f t="shared" si="2839"/>
        <v>6.5277777777777796E-2</v>
      </c>
      <c r="CK959" s="13">
        <f t="shared" si="2840"/>
        <v>1</v>
      </c>
      <c r="CL959" s="13">
        <f t="shared" si="2841"/>
        <v>34</v>
      </c>
      <c r="CM959" s="62"/>
      <c r="CN959" s="62"/>
      <c r="CO959" s="62"/>
      <c r="CP959" s="12">
        <f t="shared" si="2775"/>
        <v>6.5277777777777796E-2</v>
      </c>
      <c r="CQ959" s="13">
        <f t="shared" si="2776"/>
        <v>1</v>
      </c>
      <c r="CR959" s="13">
        <f t="shared" si="2777"/>
        <v>34</v>
      </c>
      <c r="CS959" s="610">
        <v>0</v>
      </c>
      <c r="CT959" s="13">
        <f t="shared" si="2810"/>
        <v>0</v>
      </c>
      <c r="CU959" s="13">
        <f t="shared" si="2811"/>
        <v>0</v>
      </c>
      <c r="CV959" s="610">
        <v>0</v>
      </c>
      <c r="CW959" s="13">
        <f t="shared" si="2686"/>
        <v>0</v>
      </c>
      <c r="CX959" s="13">
        <f t="shared" si="2687"/>
        <v>0</v>
      </c>
      <c r="CY959" s="610">
        <v>0</v>
      </c>
      <c r="CZ959" s="13">
        <f t="shared" si="2688"/>
        <v>0</v>
      </c>
      <c r="DA959" s="13">
        <f t="shared" si="2689"/>
        <v>0</v>
      </c>
      <c r="DB959" s="610">
        <v>0</v>
      </c>
      <c r="DC959" s="13">
        <f t="shared" si="2715"/>
        <v>0</v>
      </c>
      <c r="DD959" s="13">
        <f t="shared" si="2716"/>
        <v>0</v>
      </c>
      <c r="DE959" s="610">
        <v>0</v>
      </c>
      <c r="DF959" s="13">
        <f t="shared" si="2717"/>
        <v>0</v>
      </c>
      <c r="DG959" s="13">
        <f t="shared" si="2718"/>
        <v>0</v>
      </c>
      <c r="DH959" s="610">
        <v>0</v>
      </c>
      <c r="DI959" s="13">
        <f t="shared" si="2719"/>
        <v>0</v>
      </c>
      <c r="DJ959" s="13">
        <f t="shared" si="2720"/>
        <v>0</v>
      </c>
      <c r="DK959" s="610">
        <v>0</v>
      </c>
      <c r="DL959" s="35">
        <f t="shared" si="2721"/>
        <v>0</v>
      </c>
      <c r="DM959" s="35">
        <f t="shared" si="2722"/>
        <v>0</v>
      </c>
      <c r="DN959" s="66">
        <f t="shared" si="2842"/>
        <v>3395038.6460000002</v>
      </c>
      <c r="DO959" s="74">
        <f t="shared" si="2843"/>
        <v>54446</v>
      </c>
      <c r="DP959" s="66">
        <f t="shared" si="2508"/>
        <v>61.127931034482756</v>
      </c>
      <c r="DQ959" s="63">
        <f t="shared" si="2509"/>
        <v>62.356071079601811</v>
      </c>
      <c r="DR959" s="66" t="e">
        <f t="shared" si="2723"/>
        <v>#NUM!</v>
      </c>
      <c r="DS959" s="96" t="e">
        <f t="shared" si="2724"/>
        <v>#NUM!</v>
      </c>
      <c r="DT959" s="66" t="e">
        <f t="shared" si="2725"/>
        <v>#NUM!</v>
      </c>
      <c r="DU959" s="66" t="e">
        <f t="shared" si="2726"/>
        <v>#NUM!</v>
      </c>
      <c r="FJ959" s="3">
        <f t="shared" si="2593"/>
        <v>5.2777777777777785E-2</v>
      </c>
    </row>
    <row r="960" spans="1:166">
      <c r="A960" s="604">
        <f t="shared" ref="A960:A993" si="2844" xml:space="preserve"> A959 + 1</f>
        <v>958</v>
      </c>
      <c r="B960" s="605">
        <f t="shared" ref="B960:B993" si="2845" xml:space="preserve"> B959 + 1</f>
        <v>111</v>
      </c>
      <c r="C960" s="606">
        <v>40963</v>
      </c>
      <c r="D960" s="607">
        <f>MONTH(C960)</f>
        <v>2</v>
      </c>
      <c r="E960" s="608" t="s">
        <v>1133</v>
      </c>
      <c r="F960" s="605">
        <v>1</v>
      </c>
      <c r="G960" s="609" t="s">
        <v>492</v>
      </c>
      <c r="H960" s="609" t="s">
        <v>979</v>
      </c>
      <c r="I960" s="609" t="s">
        <v>1136</v>
      </c>
      <c r="J960" s="610">
        <v>0.14583333333333334</v>
      </c>
      <c r="K960" s="611">
        <v>3520.33</v>
      </c>
      <c r="L960" s="609" t="s">
        <v>1094</v>
      </c>
      <c r="M960" s="605">
        <v>58</v>
      </c>
      <c r="N960" s="605">
        <v>1</v>
      </c>
      <c r="O960" s="609"/>
      <c r="P960" s="610">
        <v>0.14583333333333334</v>
      </c>
      <c r="Q960" s="610">
        <v>0.14583333333333334</v>
      </c>
      <c r="R960" s="12">
        <f t="shared" si="2815"/>
        <v>0</v>
      </c>
      <c r="S960" s="13">
        <f t="shared" si="2816"/>
        <v>0</v>
      </c>
      <c r="T960" s="13">
        <f t="shared" si="2817"/>
        <v>0</v>
      </c>
      <c r="U960" s="610">
        <v>0.15972222222222224</v>
      </c>
      <c r="V960" s="12">
        <f t="shared" ref="V960:V972" si="2846">U960-Q960</f>
        <v>1.3888888888888895E-2</v>
      </c>
      <c r="W960" s="13">
        <f t="shared" ref="W960:W972" si="2847">HOUR(V960)</f>
        <v>0</v>
      </c>
      <c r="X960" s="225">
        <f t="shared" ref="X960:X972" si="2848">MINUTE(V960)</f>
        <v>20</v>
      </c>
      <c r="Y960" s="610">
        <v>0.15972222222222224</v>
      </c>
      <c r="Z960" s="12">
        <f t="shared" ref="Z960:Z966" si="2849">Y960-U960</f>
        <v>0</v>
      </c>
      <c r="AA960" s="13">
        <f t="shared" ref="AA960:AA966" si="2850">HOUR(Z960)</f>
        <v>0</v>
      </c>
      <c r="AB960" s="13">
        <f t="shared" ref="AB960:AB966" si="2851">MINUTE(Z960)</f>
        <v>0</v>
      </c>
      <c r="AC960" s="610">
        <v>0.1875</v>
      </c>
      <c r="AD960" s="12">
        <f t="shared" ref="AD960:AD986" si="2852">AC960-Y960</f>
        <v>2.7777777777777762E-2</v>
      </c>
      <c r="AE960" s="13">
        <f t="shared" si="2825"/>
        <v>0</v>
      </c>
      <c r="AF960" s="13">
        <f t="shared" si="2826"/>
        <v>40</v>
      </c>
      <c r="AG960" s="610">
        <v>0.19097222222222221</v>
      </c>
      <c r="AH960" s="610">
        <v>0.21180555555555555</v>
      </c>
      <c r="AI960" s="12">
        <f t="shared" ref="AI960:AI972" si="2853">AH960-AG960</f>
        <v>2.0833333333333343E-2</v>
      </c>
      <c r="AJ960" s="225">
        <f t="shared" ref="AJ960:AJ972" si="2854">HOUR(AI960)</f>
        <v>0</v>
      </c>
      <c r="AK960" s="225">
        <f t="shared" ref="AK960:AK972" si="2855">MINUTE(AI960)</f>
        <v>30</v>
      </c>
      <c r="AL960" s="610">
        <v>1.1909722222222221</v>
      </c>
      <c r="AM960" s="610">
        <v>1.2118055555555556</v>
      </c>
      <c r="AN960" s="12">
        <f t="shared" ref="AN960:AN971" si="2856">AM960-AL960</f>
        <v>2.0833333333333481E-2</v>
      </c>
      <c r="AO960" s="13">
        <f t="shared" ref="AO960:AO971" si="2857">HOUR(AN960)</f>
        <v>0</v>
      </c>
      <c r="AP960" s="13">
        <f t="shared" ref="AP960:AP971" si="2858">MINUTE(AN960)</f>
        <v>30</v>
      </c>
      <c r="AQ960" s="610">
        <v>0.21388888888888891</v>
      </c>
      <c r="AR960" s="12">
        <f t="shared" ref="AR960:AR972" si="2859">AQ960-AH960</f>
        <v>2.0833333333333537E-3</v>
      </c>
      <c r="AS960" s="225">
        <f t="shared" ref="AS960:AS972" si="2860">HOUR(AR960)</f>
        <v>0</v>
      </c>
      <c r="AT960" s="13">
        <f t="shared" ref="AT960:AT972" si="2861">MINUTE(AR960)</f>
        <v>3</v>
      </c>
      <c r="AU960" s="610">
        <v>0.21458333333333335</v>
      </c>
      <c r="AV960" s="226">
        <f t="shared" ref="AV960:AV972" si="2862">AU960-AQ960</f>
        <v>6.9444444444444198E-4</v>
      </c>
      <c r="AW960" s="13">
        <f t="shared" ref="AW960:AW972" si="2863">HOUR(AV960)</f>
        <v>0</v>
      </c>
      <c r="AX960" s="13">
        <f t="shared" ref="AX960:AX972" si="2864">MINUTE(AV960)</f>
        <v>1</v>
      </c>
      <c r="AY960" s="610">
        <v>0.5541666666666667</v>
      </c>
      <c r="AZ960" s="12">
        <f t="shared" si="2799"/>
        <v>0.33958333333333335</v>
      </c>
      <c r="BA960" s="225">
        <f t="shared" ref="BA960:BA972" si="2865">HOUR(AZ960)</f>
        <v>8</v>
      </c>
      <c r="BB960" s="225">
        <f t="shared" ref="BB960:BB972" si="2866">MINUTE(AZ960)</f>
        <v>9</v>
      </c>
      <c r="BC960" s="610">
        <v>0.5541666666666667</v>
      </c>
      <c r="BD960" s="610">
        <v>0.5541666666666667</v>
      </c>
      <c r="BE960" s="12">
        <f t="shared" ref="BE960:BE972" si="2867">BD960-BC960</f>
        <v>0</v>
      </c>
      <c r="BF960" s="13">
        <f t="shared" ref="BF960:BF972" si="2868">HOUR(BE960)</f>
        <v>0</v>
      </c>
      <c r="BG960" s="13">
        <f t="shared" ref="BG960:BG972" si="2869">MINUTE(BE960)</f>
        <v>0</v>
      </c>
      <c r="BH960" s="610">
        <v>0.5541666666666667</v>
      </c>
      <c r="BI960" s="610">
        <v>0.5541666666666667</v>
      </c>
      <c r="BJ960" s="610"/>
      <c r="BK960" s="69">
        <f t="shared" si="2804"/>
        <v>0</v>
      </c>
      <c r="BL960" s="13">
        <f t="shared" si="2805"/>
        <v>0</v>
      </c>
      <c r="BM960" s="13">
        <f t="shared" si="2806"/>
        <v>0</v>
      </c>
      <c r="BN960" s="610">
        <v>0.55902777777777779</v>
      </c>
      <c r="BO960" s="12">
        <f t="shared" si="2812"/>
        <v>4.8611111111110938E-3</v>
      </c>
      <c r="BP960" s="225">
        <f t="shared" si="2813"/>
        <v>0</v>
      </c>
      <c r="BQ960" s="225">
        <f t="shared" si="2814"/>
        <v>7</v>
      </c>
      <c r="BR960" s="610">
        <v>0.5625</v>
      </c>
      <c r="BS960" s="12">
        <f t="shared" ref="BS960:BS972" si="2870">BR960-BN960</f>
        <v>3.4722222222222099E-3</v>
      </c>
      <c r="BT960" s="225">
        <f t="shared" ref="BT960:BT972" si="2871">HOUR(BS960)</f>
        <v>0</v>
      </c>
      <c r="BU960" s="225">
        <f t="shared" ref="BU960:BU972" si="2872">MINUTE(BS960)</f>
        <v>5</v>
      </c>
      <c r="BV960" s="610">
        <v>0.5625</v>
      </c>
      <c r="BW960" s="610">
        <v>0.5625</v>
      </c>
      <c r="BX960" s="12">
        <f t="shared" si="2830"/>
        <v>0</v>
      </c>
      <c r="BY960" s="13">
        <f t="shared" si="2831"/>
        <v>0</v>
      </c>
      <c r="BZ960" s="13">
        <f t="shared" si="2832"/>
        <v>0</v>
      </c>
      <c r="CA960" s="226">
        <f t="shared" si="2833"/>
        <v>0.41666666666666663</v>
      </c>
      <c r="CB960" s="13">
        <f t="shared" si="2834"/>
        <v>10</v>
      </c>
      <c r="CC960" s="13">
        <f t="shared" si="2835"/>
        <v>0</v>
      </c>
      <c r="CD960" s="12">
        <f t="shared" ref="CD960:CD972" si="2873">AD960+AR960+BO960+BS960</f>
        <v>3.819444444444442E-2</v>
      </c>
      <c r="CE960" s="13">
        <f t="shared" ref="CE960:CE972" si="2874">HOUR(CD960)</f>
        <v>0</v>
      </c>
      <c r="CF960" s="13">
        <f t="shared" ref="CF960:CF972" si="2875">MINUTE(CD960)</f>
        <v>55</v>
      </c>
      <c r="CG960" s="12">
        <f t="shared" si="2836"/>
        <v>2.0833333333333343E-2</v>
      </c>
      <c r="CH960" s="13">
        <f t="shared" si="2837"/>
        <v>0</v>
      </c>
      <c r="CI960" s="13">
        <f t="shared" si="2838"/>
        <v>30</v>
      </c>
      <c r="CJ960" s="12">
        <f t="shared" si="2839"/>
        <v>0.33958333333333335</v>
      </c>
      <c r="CK960" s="13">
        <f t="shared" si="2840"/>
        <v>8</v>
      </c>
      <c r="CL960" s="13">
        <f t="shared" si="2841"/>
        <v>9</v>
      </c>
      <c r="CM960" s="62"/>
      <c r="CN960" s="62"/>
      <c r="CO960" s="62"/>
      <c r="CP960" s="12">
        <f t="shared" si="2775"/>
        <v>5.9722222222222232E-2</v>
      </c>
      <c r="CQ960" s="13">
        <f t="shared" si="2776"/>
        <v>1</v>
      </c>
      <c r="CR960" s="13">
        <f t="shared" si="2777"/>
        <v>26</v>
      </c>
      <c r="CS960" s="610">
        <v>0</v>
      </c>
      <c r="CT960" s="13">
        <f t="shared" si="2810"/>
        <v>0</v>
      </c>
      <c r="CU960" s="13">
        <f t="shared" si="2811"/>
        <v>0</v>
      </c>
      <c r="CV960" s="610">
        <v>2.2916666666666669E-2</v>
      </c>
      <c r="CW960" s="13">
        <f t="shared" si="2686"/>
        <v>0</v>
      </c>
      <c r="CX960" s="13">
        <f t="shared" si="2687"/>
        <v>33</v>
      </c>
      <c r="CY960" s="610">
        <v>0</v>
      </c>
      <c r="CZ960" s="13">
        <f t="shared" si="2688"/>
        <v>0</v>
      </c>
      <c r="DA960" s="13">
        <f t="shared" si="2689"/>
        <v>0</v>
      </c>
      <c r="DB960" s="610">
        <v>0</v>
      </c>
      <c r="DC960" s="13">
        <f t="shared" si="2715"/>
        <v>0</v>
      </c>
      <c r="DD960" s="13">
        <f t="shared" si="2716"/>
        <v>0</v>
      </c>
      <c r="DE960" s="610">
        <v>0</v>
      </c>
      <c r="DF960" s="13">
        <f t="shared" si="2717"/>
        <v>0</v>
      </c>
      <c r="DG960" s="13">
        <f t="shared" si="2718"/>
        <v>0</v>
      </c>
      <c r="DH960" s="610">
        <v>0</v>
      </c>
      <c r="DI960" s="13">
        <f t="shared" si="2719"/>
        <v>0</v>
      </c>
      <c r="DJ960" s="13">
        <f t="shared" si="2720"/>
        <v>0</v>
      </c>
      <c r="DK960" s="610">
        <v>0.25694444444444448</v>
      </c>
      <c r="DL960" s="35">
        <f>HOUR(DK960)</f>
        <v>6</v>
      </c>
      <c r="DM960" s="35">
        <f>MINUTE(DK960)</f>
        <v>10</v>
      </c>
      <c r="DN960" s="66">
        <f t="shared" si="2842"/>
        <v>3398558.9760000003</v>
      </c>
      <c r="DO960" s="74">
        <f t="shared" si="2843"/>
        <v>54504</v>
      </c>
      <c r="DP960" s="66">
        <f t="shared" si="2508"/>
        <v>60.695344827586204</v>
      </c>
      <c r="DQ960" s="63">
        <f t="shared" si="2509"/>
        <v>62.354303830911498</v>
      </c>
      <c r="DR960" s="66" t="e">
        <f t="shared" si="2723"/>
        <v>#NUM!</v>
      </c>
      <c r="DS960" s="96" t="e">
        <f t="shared" si="2724"/>
        <v>#NUM!</v>
      </c>
      <c r="DT960" s="66" t="e">
        <f t="shared" si="2725"/>
        <v>#NUM!</v>
      </c>
      <c r="DU960" s="66" t="e">
        <f t="shared" si="2726"/>
        <v>#NUM!</v>
      </c>
      <c r="FJ960" s="3">
        <f t="shared" si="2593"/>
        <v>5.6249999999999911E-2</v>
      </c>
    </row>
    <row r="961" spans="1:166">
      <c r="A961" s="604">
        <f t="shared" si="2844"/>
        <v>959</v>
      </c>
      <c r="B961" s="605">
        <f t="shared" si="2845"/>
        <v>112</v>
      </c>
      <c r="C961" s="606">
        <v>40963</v>
      </c>
      <c r="D961" s="607">
        <f t="shared" ref="D961:D1024" si="2876">MONTH(C961)</f>
        <v>2</v>
      </c>
      <c r="E961" s="608" t="s">
        <v>1028</v>
      </c>
      <c r="F961" s="605">
        <v>11</v>
      </c>
      <c r="G961" s="609" t="s">
        <v>325</v>
      </c>
      <c r="H961" s="609" t="s">
        <v>1070</v>
      </c>
      <c r="I961" s="609" t="s">
        <v>1137</v>
      </c>
      <c r="J961" s="610">
        <v>0.38541666666666669</v>
      </c>
      <c r="K961" s="611">
        <v>3764.95</v>
      </c>
      <c r="L961" s="609" t="s">
        <v>1110</v>
      </c>
      <c r="M961" s="605">
        <v>59</v>
      </c>
      <c r="N961" s="605">
        <v>0</v>
      </c>
      <c r="O961" s="609"/>
      <c r="P961" s="610">
        <v>0.38541666666666669</v>
      </c>
      <c r="Q961" s="610">
        <v>0.38541666666666669</v>
      </c>
      <c r="R961" s="12">
        <f t="shared" si="2815"/>
        <v>0</v>
      </c>
      <c r="S961" s="13">
        <f t="shared" si="2816"/>
        <v>0</v>
      </c>
      <c r="T961" s="13">
        <f t="shared" si="2817"/>
        <v>0</v>
      </c>
      <c r="U961" s="610">
        <v>0.3888888888888889</v>
      </c>
      <c r="V961" s="12">
        <f t="shared" si="2846"/>
        <v>3.4722222222222099E-3</v>
      </c>
      <c r="W961" s="13">
        <f t="shared" si="2847"/>
        <v>0</v>
      </c>
      <c r="X961" s="225">
        <f t="shared" si="2848"/>
        <v>5</v>
      </c>
      <c r="Y961" s="610">
        <v>0.3888888888888889</v>
      </c>
      <c r="Z961" s="12">
        <f t="shared" si="2849"/>
        <v>0</v>
      </c>
      <c r="AA961" s="13">
        <f t="shared" si="2850"/>
        <v>0</v>
      </c>
      <c r="AB961" s="13">
        <f t="shared" si="2851"/>
        <v>0</v>
      </c>
      <c r="AC961" s="610">
        <v>0.40625</v>
      </c>
      <c r="AD961" s="12">
        <f t="shared" si="2852"/>
        <v>1.7361111111111105E-2</v>
      </c>
      <c r="AE961" s="13">
        <f t="shared" si="2825"/>
        <v>0</v>
      </c>
      <c r="AF961" s="13">
        <f t="shared" si="2826"/>
        <v>25</v>
      </c>
      <c r="AG961" s="610">
        <v>0.40972222222222227</v>
      </c>
      <c r="AH961" s="610">
        <v>0.42708333333333331</v>
      </c>
      <c r="AI961" s="12">
        <f t="shared" si="2853"/>
        <v>1.7361111111111049E-2</v>
      </c>
      <c r="AJ961" s="225">
        <f t="shared" si="2854"/>
        <v>0</v>
      </c>
      <c r="AK961" s="225">
        <f t="shared" si="2855"/>
        <v>25</v>
      </c>
      <c r="AL961" s="610">
        <v>0.40972222222222227</v>
      </c>
      <c r="AM961" s="610">
        <v>0.42708333333333331</v>
      </c>
      <c r="AN961" s="12">
        <f t="shared" si="2856"/>
        <v>1.7361111111111049E-2</v>
      </c>
      <c r="AO961" s="13">
        <f t="shared" si="2857"/>
        <v>0</v>
      </c>
      <c r="AP961" s="13">
        <f t="shared" si="2858"/>
        <v>25</v>
      </c>
      <c r="AQ961" s="610">
        <v>0.4375</v>
      </c>
      <c r="AR961" s="12">
        <f t="shared" si="2859"/>
        <v>1.0416666666666685E-2</v>
      </c>
      <c r="AS961" s="225">
        <f t="shared" si="2860"/>
        <v>0</v>
      </c>
      <c r="AT961" s="13">
        <f t="shared" si="2861"/>
        <v>15</v>
      </c>
      <c r="AU961" s="610">
        <v>0.44305555555555554</v>
      </c>
      <c r="AV961" s="226">
        <f t="shared" si="2862"/>
        <v>5.5555555555555358E-3</v>
      </c>
      <c r="AW961" s="13">
        <f t="shared" si="2863"/>
        <v>0</v>
      </c>
      <c r="AX961" s="13">
        <f t="shared" si="2864"/>
        <v>8</v>
      </c>
      <c r="AY961" s="610">
        <v>0.51250000000000007</v>
      </c>
      <c r="AZ961" s="12">
        <f t="shared" si="2799"/>
        <v>6.9444444444444531E-2</v>
      </c>
      <c r="BA961" s="225">
        <f t="shared" si="2865"/>
        <v>1</v>
      </c>
      <c r="BB961" s="225">
        <f t="shared" si="2866"/>
        <v>40</v>
      </c>
      <c r="BC961" s="610">
        <v>0.51250000000000007</v>
      </c>
      <c r="BD961" s="610">
        <v>0.51250000000000007</v>
      </c>
      <c r="BE961" s="12">
        <f t="shared" si="2867"/>
        <v>0</v>
      </c>
      <c r="BF961" s="13">
        <f t="shared" si="2868"/>
        <v>0</v>
      </c>
      <c r="BG961" s="13">
        <f t="shared" si="2869"/>
        <v>0</v>
      </c>
      <c r="BH961" s="610">
        <v>0.51250000000000007</v>
      </c>
      <c r="BI961" s="610">
        <v>0.51250000000000007</v>
      </c>
      <c r="BJ961" s="610"/>
      <c r="BK961" s="69">
        <f t="shared" si="2804"/>
        <v>0</v>
      </c>
      <c r="BL961" s="13">
        <f t="shared" si="2805"/>
        <v>0</v>
      </c>
      <c r="BM961" s="13">
        <f t="shared" si="2806"/>
        <v>0</v>
      </c>
      <c r="BN961" s="610">
        <v>0.51736111111111105</v>
      </c>
      <c r="BO961" s="12">
        <f t="shared" si="2812"/>
        <v>4.8611111111109828E-3</v>
      </c>
      <c r="BP961" s="225">
        <f t="shared" si="2813"/>
        <v>0</v>
      </c>
      <c r="BQ961" s="225">
        <f t="shared" si="2814"/>
        <v>7</v>
      </c>
      <c r="BR961" s="610">
        <v>0.52777777777777779</v>
      </c>
      <c r="BS961" s="12">
        <f t="shared" si="2870"/>
        <v>1.0416666666666741E-2</v>
      </c>
      <c r="BT961" s="225">
        <f t="shared" si="2871"/>
        <v>0</v>
      </c>
      <c r="BU961" s="225">
        <f t="shared" si="2872"/>
        <v>15</v>
      </c>
      <c r="BV961" s="610">
        <v>0.52777777777777779</v>
      </c>
      <c r="BW961" s="610">
        <v>0.52777777777777779</v>
      </c>
      <c r="BX961" s="12">
        <f t="shared" si="2830"/>
        <v>0</v>
      </c>
      <c r="BY961" s="13">
        <f t="shared" si="2831"/>
        <v>0</v>
      </c>
      <c r="BZ961" s="13">
        <f t="shared" si="2832"/>
        <v>0</v>
      </c>
      <c r="CA961" s="226">
        <f t="shared" si="2833"/>
        <v>0.1423611111111111</v>
      </c>
      <c r="CB961" s="13">
        <f t="shared" si="2834"/>
        <v>3</v>
      </c>
      <c r="CC961" s="13">
        <f t="shared" si="2835"/>
        <v>25</v>
      </c>
      <c r="CD961" s="12">
        <f t="shared" si="2873"/>
        <v>4.3055555555555514E-2</v>
      </c>
      <c r="CE961" s="13">
        <f t="shared" si="2874"/>
        <v>1</v>
      </c>
      <c r="CF961" s="13">
        <f t="shared" si="2875"/>
        <v>2</v>
      </c>
      <c r="CG961" s="12">
        <f t="shared" si="2836"/>
        <v>1.7361111111111049E-2</v>
      </c>
      <c r="CH961" s="13">
        <f t="shared" si="2837"/>
        <v>0</v>
      </c>
      <c r="CI961" s="13">
        <f t="shared" si="2838"/>
        <v>25</v>
      </c>
      <c r="CJ961" s="12">
        <f t="shared" si="2839"/>
        <v>6.9444444444444531E-2</v>
      </c>
      <c r="CK961" s="13">
        <f t="shared" si="2840"/>
        <v>1</v>
      </c>
      <c r="CL961" s="13">
        <f t="shared" si="2841"/>
        <v>40</v>
      </c>
      <c r="CM961" s="62"/>
      <c r="CN961" s="62"/>
      <c r="CO961" s="62"/>
      <c r="CP961" s="12">
        <f t="shared" si="2775"/>
        <v>5.7638888888888976E-2</v>
      </c>
      <c r="CQ961" s="13">
        <f t="shared" si="2776"/>
        <v>1</v>
      </c>
      <c r="CR961" s="13">
        <f t="shared" si="2777"/>
        <v>23</v>
      </c>
      <c r="CS961" s="610">
        <v>0</v>
      </c>
      <c r="CT961" s="13">
        <f t="shared" si="2810"/>
        <v>0</v>
      </c>
      <c r="CU961" s="13">
        <f t="shared" si="2811"/>
        <v>0</v>
      </c>
      <c r="CV961" s="610">
        <v>0</v>
      </c>
      <c r="CW961" s="13">
        <f t="shared" si="2686"/>
        <v>0</v>
      </c>
      <c r="CX961" s="13">
        <f t="shared" si="2687"/>
        <v>0</v>
      </c>
      <c r="CY961" s="610">
        <v>0</v>
      </c>
      <c r="CZ961" s="13">
        <f t="shared" si="2688"/>
        <v>0</v>
      </c>
      <c r="DA961" s="13">
        <f t="shared" si="2689"/>
        <v>0</v>
      </c>
      <c r="DB961" s="610">
        <v>0</v>
      </c>
      <c r="DC961" s="13">
        <f t="shared" si="2715"/>
        <v>0</v>
      </c>
      <c r="DD961" s="13">
        <f t="shared" si="2716"/>
        <v>0</v>
      </c>
      <c r="DE961" s="610">
        <v>0</v>
      </c>
      <c r="DF961" s="13">
        <f t="shared" si="2717"/>
        <v>0</v>
      </c>
      <c r="DG961" s="13">
        <f t="shared" si="2718"/>
        <v>0</v>
      </c>
      <c r="DH961" s="610">
        <v>1.1805555555555555E-2</v>
      </c>
      <c r="DI961" s="13">
        <f t="shared" si="2719"/>
        <v>0</v>
      </c>
      <c r="DJ961" s="13">
        <f t="shared" si="2720"/>
        <v>17</v>
      </c>
      <c r="DK961" s="610">
        <v>0</v>
      </c>
      <c r="DL961" s="35">
        <f>HOUR(DK961)</f>
        <v>0</v>
      </c>
      <c r="DM961" s="35">
        <f>MINUTE(DK961)</f>
        <v>0</v>
      </c>
      <c r="DN961" s="66">
        <f t="shared" si="2842"/>
        <v>3402323.9260000004</v>
      </c>
      <c r="DO961" s="74">
        <f t="shared" si="2843"/>
        <v>54563</v>
      </c>
      <c r="DP961" s="66">
        <f t="shared" si="2508"/>
        <v>63.812711864406779</v>
      </c>
      <c r="DQ961" s="63">
        <f t="shared" si="2509"/>
        <v>62.355880834998082</v>
      </c>
      <c r="DR961" s="66" t="e">
        <f t="shared" si="2723"/>
        <v>#NUM!</v>
      </c>
      <c r="DS961" s="96" t="e">
        <f t="shared" si="2724"/>
        <v>#NUM!</v>
      </c>
      <c r="DT961" s="66" t="e">
        <f t="shared" si="2725"/>
        <v>#NUM!</v>
      </c>
      <c r="DU961" s="66" t="e">
        <f t="shared" si="2726"/>
        <v>#NUM!</v>
      </c>
      <c r="FJ961" s="3">
        <f t="shared" si="2593"/>
        <v>5.5555555555555525E-2</v>
      </c>
    </row>
    <row r="962" spans="1:166">
      <c r="A962" s="604">
        <f t="shared" si="2844"/>
        <v>960</v>
      </c>
      <c r="B962" s="605">
        <f t="shared" si="2845"/>
        <v>113</v>
      </c>
      <c r="C962" s="606">
        <v>40963</v>
      </c>
      <c r="D962" s="607">
        <f t="shared" si="2876"/>
        <v>2</v>
      </c>
      <c r="E962" s="608" t="s">
        <v>1012</v>
      </c>
      <c r="F962" s="605">
        <v>40</v>
      </c>
      <c r="G962" s="609" t="s">
        <v>38</v>
      </c>
      <c r="H962" s="609" t="s">
        <v>305</v>
      </c>
      <c r="I962" s="609" t="s">
        <v>1126</v>
      </c>
      <c r="J962" s="610">
        <v>0.44791666666666669</v>
      </c>
      <c r="K962" s="611">
        <v>3611.47</v>
      </c>
      <c r="L962" s="609" t="s">
        <v>1110</v>
      </c>
      <c r="M962" s="605">
        <v>57</v>
      </c>
      <c r="N962" s="605">
        <v>2</v>
      </c>
      <c r="O962" s="609"/>
      <c r="P962" s="610">
        <v>0.44791666666666669</v>
      </c>
      <c r="Q962" s="610">
        <v>0.44791666666666669</v>
      </c>
      <c r="R962" s="12">
        <f t="shared" si="2815"/>
        <v>0</v>
      </c>
      <c r="S962" s="13">
        <f t="shared" si="2816"/>
        <v>0</v>
      </c>
      <c r="T962" s="13">
        <f t="shared" si="2817"/>
        <v>0</v>
      </c>
      <c r="U962" s="610">
        <v>0.45833333333333331</v>
      </c>
      <c r="V962" s="12">
        <f t="shared" si="2846"/>
        <v>1.041666666666663E-2</v>
      </c>
      <c r="W962" s="13">
        <f t="shared" si="2847"/>
        <v>0</v>
      </c>
      <c r="X962" s="225">
        <f t="shared" si="2848"/>
        <v>15</v>
      </c>
      <c r="Y962" s="610">
        <v>0.45833333333333331</v>
      </c>
      <c r="Z962" s="12">
        <f t="shared" si="2849"/>
        <v>0</v>
      </c>
      <c r="AA962" s="13">
        <f t="shared" si="2850"/>
        <v>0</v>
      </c>
      <c r="AB962" s="13">
        <f t="shared" si="2851"/>
        <v>0</v>
      </c>
      <c r="AC962" s="610">
        <v>0.4826388888888889</v>
      </c>
      <c r="AD962" s="12">
        <f t="shared" si="2852"/>
        <v>2.430555555555558E-2</v>
      </c>
      <c r="AE962" s="13">
        <f t="shared" si="2825"/>
        <v>0</v>
      </c>
      <c r="AF962" s="13">
        <f t="shared" si="2826"/>
        <v>35</v>
      </c>
      <c r="AG962" s="610">
        <v>0.4861111111111111</v>
      </c>
      <c r="AH962" s="610">
        <v>0.5</v>
      </c>
      <c r="AI962" s="12">
        <f t="shared" si="2853"/>
        <v>1.3888888888888895E-2</v>
      </c>
      <c r="AJ962" s="225">
        <f t="shared" si="2854"/>
        <v>0</v>
      </c>
      <c r="AK962" s="225">
        <f t="shared" si="2855"/>
        <v>20</v>
      </c>
      <c r="AL962" s="610">
        <v>0.4861111111111111</v>
      </c>
      <c r="AM962" s="610">
        <v>0.5</v>
      </c>
      <c r="AN962" s="12">
        <f t="shared" si="2856"/>
        <v>1.3888888888888895E-2</v>
      </c>
      <c r="AO962" s="13">
        <f t="shared" si="2857"/>
        <v>0</v>
      </c>
      <c r="AP962" s="13">
        <f t="shared" si="2858"/>
        <v>20</v>
      </c>
      <c r="AQ962" s="610">
        <v>0.60069444444444442</v>
      </c>
      <c r="AR962" s="12">
        <f t="shared" si="2859"/>
        <v>0.10069444444444442</v>
      </c>
      <c r="AS962" s="225">
        <f t="shared" si="2860"/>
        <v>2</v>
      </c>
      <c r="AT962" s="13">
        <f t="shared" si="2861"/>
        <v>25</v>
      </c>
      <c r="AU962" s="610">
        <v>0.60277777777777775</v>
      </c>
      <c r="AV962" s="226">
        <f t="shared" si="2862"/>
        <v>2.0833333333333259E-3</v>
      </c>
      <c r="AW962" s="13">
        <f t="shared" si="2863"/>
        <v>0</v>
      </c>
      <c r="AX962" s="13">
        <f t="shared" si="2864"/>
        <v>3</v>
      </c>
      <c r="AY962" s="610">
        <v>0.64583333333333337</v>
      </c>
      <c r="AZ962" s="12">
        <f t="shared" si="2799"/>
        <v>4.3055555555555625E-2</v>
      </c>
      <c r="BA962" s="225">
        <f t="shared" si="2865"/>
        <v>1</v>
      </c>
      <c r="BB962" s="225">
        <f t="shared" si="2866"/>
        <v>2</v>
      </c>
      <c r="BC962" s="610">
        <v>0.64583333333333337</v>
      </c>
      <c r="BD962" s="610">
        <v>0.64583333333333337</v>
      </c>
      <c r="BE962" s="12">
        <f t="shared" si="2867"/>
        <v>0</v>
      </c>
      <c r="BF962" s="13">
        <f t="shared" si="2868"/>
        <v>0</v>
      </c>
      <c r="BG962" s="13">
        <f t="shared" si="2869"/>
        <v>0</v>
      </c>
      <c r="BH962" s="610">
        <v>0.64583333333333337</v>
      </c>
      <c r="BI962" s="610">
        <v>0.64583333333333337</v>
      </c>
      <c r="BJ962" s="610"/>
      <c r="BK962" s="69">
        <f t="shared" si="2804"/>
        <v>0</v>
      </c>
      <c r="BL962" s="13">
        <f t="shared" si="2805"/>
        <v>0</v>
      </c>
      <c r="BM962" s="13">
        <f t="shared" si="2806"/>
        <v>0</v>
      </c>
      <c r="BN962" s="610">
        <v>0.64930555555555558</v>
      </c>
      <c r="BO962" s="12">
        <f t="shared" si="2812"/>
        <v>3.4722222222222099E-3</v>
      </c>
      <c r="BP962" s="225">
        <f t="shared" si="2813"/>
        <v>0</v>
      </c>
      <c r="BQ962" s="225">
        <f t="shared" si="2814"/>
        <v>5</v>
      </c>
      <c r="BR962" s="610">
        <v>0.65625</v>
      </c>
      <c r="BS962" s="12">
        <f t="shared" si="2870"/>
        <v>6.9444444444444198E-3</v>
      </c>
      <c r="BT962" s="225">
        <f t="shared" si="2871"/>
        <v>0</v>
      </c>
      <c r="BU962" s="225">
        <f t="shared" si="2872"/>
        <v>10</v>
      </c>
      <c r="BV962" s="610">
        <v>0.65625</v>
      </c>
      <c r="BW962" s="610">
        <v>0.65625</v>
      </c>
      <c r="BX962" s="12">
        <f t="shared" si="2830"/>
        <v>0</v>
      </c>
      <c r="BY962" s="13">
        <f t="shared" si="2831"/>
        <v>0</v>
      </c>
      <c r="BZ962" s="13">
        <f t="shared" si="2832"/>
        <v>0</v>
      </c>
      <c r="CA962" s="226">
        <f t="shared" si="2833"/>
        <v>0.20833333333333331</v>
      </c>
      <c r="CB962" s="13">
        <f t="shared" si="2834"/>
        <v>5</v>
      </c>
      <c r="CC962" s="13">
        <f t="shared" si="2835"/>
        <v>0</v>
      </c>
      <c r="CD962" s="12">
        <f t="shared" si="2873"/>
        <v>0.13541666666666663</v>
      </c>
      <c r="CE962" s="13">
        <f t="shared" si="2874"/>
        <v>3</v>
      </c>
      <c r="CF962" s="13">
        <f t="shared" si="2875"/>
        <v>15</v>
      </c>
      <c r="CG962" s="12">
        <f t="shared" si="2836"/>
        <v>1.3888888888888895E-2</v>
      </c>
      <c r="CH962" s="13">
        <f t="shared" si="2837"/>
        <v>0</v>
      </c>
      <c r="CI962" s="13">
        <f t="shared" si="2838"/>
        <v>20</v>
      </c>
      <c r="CJ962" s="12">
        <f t="shared" si="2839"/>
        <v>4.3055555555555625E-2</v>
      </c>
      <c r="CK962" s="13">
        <f t="shared" si="2840"/>
        <v>1</v>
      </c>
      <c r="CL962" s="13">
        <f t="shared" si="2841"/>
        <v>2</v>
      </c>
      <c r="CM962" s="62"/>
      <c r="CN962" s="62"/>
      <c r="CO962" s="62"/>
      <c r="CP962" s="12">
        <f t="shared" si="2775"/>
        <v>4.3055555555555625E-2</v>
      </c>
      <c r="CQ962" s="13">
        <f t="shared" si="2776"/>
        <v>1</v>
      </c>
      <c r="CR962" s="13">
        <f t="shared" si="2777"/>
        <v>2</v>
      </c>
      <c r="CS962" s="610">
        <v>0</v>
      </c>
      <c r="CT962" s="13">
        <f t="shared" si="2810"/>
        <v>0</v>
      </c>
      <c r="CU962" s="13">
        <f t="shared" si="2811"/>
        <v>0</v>
      </c>
      <c r="CV962" s="610">
        <v>0</v>
      </c>
      <c r="CW962" s="13">
        <f t="shared" si="2686"/>
        <v>0</v>
      </c>
      <c r="CX962" s="13">
        <f t="shared" si="2687"/>
        <v>0</v>
      </c>
      <c r="CY962" s="610">
        <v>0</v>
      </c>
      <c r="CZ962" s="13">
        <f t="shared" si="2688"/>
        <v>0</v>
      </c>
      <c r="DA962" s="13">
        <f t="shared" si="2689"/>
        <v>0</v>
      </c>
      <c r="DB962" s="610">
        <v>0</v>
      </c>
      <c r="DC962" s="13">
        <f t="shared" si="2715"/>
        <v>0</v>
      </c>
      <c r="DD962" s="13">
        <f t="shared" si="2716"/>
        <v>0</v>
      </c>
      <c r="DE962" s="610">
        <v>0</v>
      </c>
      <c r="DF962" s="13">
        <f t="shared" si="2717"/>
        <v>0</v>
      </c>
      <c r="DG962" s="13">
        <f t="shared" si="2718"/>
        <v>0</v>
      </c>
      <c r="DH962" s="610">
        <v>0</v>
      </c>
      <c r="DI962" s="13">
        <f t="shared" si="2719"/>
        <v>0</v>
      </c>
      <c r="DJ962" s="13">
        <f t="shared" si="2720"/>
        <v>0</v>
      </c>
      <c r="DK962" s="610">
        <v>0</v>
      </c>
      <c r="DL962" s="35">
        <f>HOUR(DK962)</f>
        <v>0</v>
      </c>
      <c r="DM962" s="35">
        <f>MINUTE(DK962)</f>
        <v>0</v>
      </c>
      <c r="DN962" s="66">
        <f t="shared" si="2842"/>
        <v>3405935.3960000006</v>
      </c>
      <c r="DO962" s="74">
        <f t="shared" si="2843"/>
        <v>54620</v>
      </c>
      <c r="DP962" s="66">
        <f t="shared" si="2508"/>
        <v>63.359122807017542</v>
      </c>
      <c r="DQ962" s="63">
        <f t="shared" si="2509"/>
        <v>62.356927792017586</v>
      </c>
      <c r="DR962" s="66" t="e">
        <f t="shared" si="2723"/>
        <v>#NUM!</v>
      </c>
      <c r="DS962" s="96" t="e">
        <f t="shared" si="2724"/>
        <v>#NUM!</v>
      </c>
      <c r="DT962" s="66" t="e">
        <f t="shared" si="2725"/>
        <v>#NUM!</v>
      </c>
      <c r="DU962" s="66" t="e">
        <f t="shared" si="2726"/>
        <v>#NUM!</v>
      </c>
      <c r="FJ962" s="3">
        <f t="shared" si="2593"/>
        <v>0.1513888888888888</v>
      </c>
    </row>
    <row r="963" spans="1:166">
      <c r="A963" s="604">
        <f t="shared" si="2844"/>
        <v>961</v>
      </c>
      <c r="B963" s="605">
        <f t="shared" si="2845"/>
        <v>114</v>
      </c>
      <c r="C963" s="606">
        <v>40963</v>
      </c>
      <c r="D963" s="607">
        <f t="shared" si="2876"/>
        <v>2</v>
      </c>
      <c r="E963" s="608" t="s">
        <v>1134</v>
      </c>
      <c r="F963" s="605">
        <v>1</v>
      </c>
      <c r="G963" s="609" t="s">
        <v>287</v>
      </c>
      <c r="H963" s="609" t="s">
        <v>288</v>
      </c>
      <c r="I963" s="609" t="s">
        <v>1138</v>
      </c>
      <c r="J963" s="610">
        <v>0.53472222222222221</v>
      </c>
      <c r="K963" s="611">
        <v>3846.95</v>
      </c>
      <c r="L963" s="609" t="s">
        <v>1094</v>
      </c>
      <c r="M963" s="605">
        <v>59</v>
      </c>
      <c r="N963" s="605">
        <v>0</v>
      </c>
      <c r="O963" s="609"/>
      <c r="P963" s="610">
        <v>0.53472222222222221</v>
      </c>
      <c r="Q963" s="610">
        <v>0.53472222222222221</v>
      </c>
      <c r="R963" s="12">
        <f t="shared" si="2815"/>
        <v>0</v>
      </c>
      <c r="S963" s="13">
        <f t="shared" si="2816"/>
        <v>0</v>
      </c>
      <c r="T963" s="13">
        <f t="shared" si="2817"/>
        <v>0</v>
      </c>
      <c r="U963" s="610">
        <v>0.55902777777777779</v>
      </c>
      <c r="V963" s="12">
        <f t="shared" si="2846"/>
        <v>2.430555555555558E-2</v>
      </c>
      <c r="W963" s="13">
        <f t="shared" si="2847"/>
        <v>0</v>
      </c>
      <c r="X963" s="225">
        <f t="shared" si="2848"/>
        <v>35</v>
      </c>
      <c r="Y963" s="610">
        <v>0.55902777777777779</v>
      </c>
      <c r="Z963" s="12">
        <f t="shared" si="2849"/>
        <v>0</v>
      </c>
      <c r="AA963" s="13">
        <f t="shared" si="2850"/>
        <v>0</v>
      </c>
      <c r="AB963" s="13">
        <f t="shared" si="2851"/>
        <v>0</v>
      </c>
      <c r="AC963" s="610">
        <v>0.58333333333333337</v>
      </c>
      <c r="AD963" s="12">
        <f t="shared" si="2852"/>
        <v>2.430555555555558E-2</v>
      </c>
      <c r="AE963" s="13">
        <f t="shared" si="2825"/>
        <v>0</v>
      </c>
      <c r="AF963" s="13">
        <f t="shared" si="2826"/>
        <v>35</v>
      </c>
      <c r="AG963" s="610">
        <v>0.59027777777777779</v>
      </c>
      <c r="AH963" s="610">
        <v>0.625</v>
      </c>
      <c r="AI963" s="12">
        <f t="shared" si="2853"/>
        <v>3.472222222222221E-2</v>
      </c>
      <c r="AJ963" s="225">
        <f t="shared" si="2854"/>
        <v>0</v>
      </c>
      <c r="AK963" s="225">
        <f t="shared" si="2855"/>
        <v>50</v>
      </c>
      <c r="AL963" s="610">
        <v>0.59027777777777779</v>
      </c>
      <c r="AM963" s="610">
        <v>0.625</v>
      </c>
      <c r="AN963" s="12">
        <f t="shared" si="2856"/>
        <v>3.472222222222221E-2</v>
      </c>
      <c r="AO963" s="13">
        <f t="shared" si="2857"/>
        <v>0</v>
      </c>
      <c r="AP963" s="13">
        <f t="shared" si="2858"/>
        <v>50</v>
      </c>
      <c r="AQ963" s="610">
        <v>0.68611111111111101</v>
      </c>
      <c r="AR963" s="12">
        <f t="shared" si="2859"/>
        <v>6.1111111111111005E-2</v>
      </c>
      <c r="AS963" s="225">
        <f t="shared" si="2860"/>
        <v>1</v>
      </c>
      <c r="AT963" s="13">
        <f t="shared" si="2861"/>
        <v>28</v>
      </c>
      <c r="AU963" s="610">
        <v>0.6875</v>
      </c>
      <c r="AV963" s="226">
        <f t="shared" si="2862"/>
        <v>1.388888888888995E-3</v>
      </c>
      <c r="AW963" s="13">
        <f t="shared" si="2863"/>
        <v>0</v>
      </c>
      <c r="AX963" s="13">
        <f t="shared" si="2864"/>
        <v>2</v>
      </c>
      <c r="AY963" s="610">
        <v>0.77013888888888893</v>
      </c>
      <c r="AZ963" s="12">
        <f t="shared" si="2799"/>
        <v>8.2638888888888928E-2</v>
      </c>
      <c r="BA963" s="225">
        <f t="shared" si="2865"/>
        <v>1</v>
      </c>
      <c r="BB963" s="225">
        <f t="shared" si="2866"/>
        <v>59</v>
      </c>
      <c r="BC963" s="610">
        <v>0.77013888888888893</v>
      </c>
      <c r="BD963" s="610">
        <v>0.77013888888888893</v>
      </c>
      <c r="BE963" s="12">
        <f t="shared" si="2867"/>
        <v>0</v>
      </c>
      <c r="BF963" s="13">
        <f t="shared" si="2868"/>
        <v>0</v>
      </c>
      <c r="BG963" s="13">
        <f t="shared" si="2869"/>
        <v>0</v>
      </c>
      <c r="BH963" s="610">
        <v>0.77013888888888893</v>
      </c>
      <c r="BI963" s="610">
        <v>0.77013888888888893</v>
      </c>
      <c r="BJ963" s="610"/>
      <c r="BK963" s="69">
        <f t="shared" si="2804"/>
        <v>0</v>
      </c>
      <c r="BL963" s="13">
        <f t="shared" si="2805"/>
        <v>0</v>
      </c>
      <c r="BM963" s="13">
        <f t="shared" si="2806"/>
        <v>0</v>
      </c>
      <c r="BN963" s="610">
        <v>0.77777777777777779</v>
      </c>
      <c r="BO963" s="12">
        <f t="shared" si="2812"/>
        <v>7.6388888888888618E-3</v>
      </c>
      <c r="BP963" s="225">
        <f t="shared" si="2813"/>
        <v>0</v>
      </c>
      <c r="BQ963" s="225">
        <f t="shared" si="2814"/>
        <v>11</v>
      </c>
      <c r="BR963" s="610">
        <v>0.79166666666666663</v>
      </c>
      <c r="BS963" s="12">
        <f t="shared" si="2870"/>
        <v>1.388888888888884E-2</v>
      </c>
      <c r="BT963" s="225">
        <f t="shared" si="2871"/>
        <v>0</v>
      </c>
      <c r="BU963" s="225">
        <f t="shared" si="2872"/>
        <v>20</v>
      </c>
      <c r="BV963" s="610">
        <v>0.79166666666666663</v>
      </c>
      <c r="BW963" s="610">
        <v>0.79166666666666663</v>
      </c>
      <c r="BX963" s="12">
        <f t="shared" si="2830"/>
        <v>0</v>
      </c>
      <c r="BY963" s="13">
        <f t="shared" si="2831"/>
        <v>0</v>
      </c>
      <c r="BZ963" s="13">
        <f t="shared" si="2832"/>
        <v>0</v>
      </c>
      <c r="CA963" s="226">
        <f t="shared" si="2833"/>
        <v>0.25694444444444442</v>
      </c>
      <c r="CB963" s="13">
        <f t="shared" si="2834"/>
        <v>6</v>
      </c>
      <c r="CC963" s="13">
        <f t="shared" si="2835"/>
        <v>10</v>
      </c>
      <c r="CD963" s="12">
        <f t="shared" si="2873"/>
        <v>0.10694444444444429</v>
      </c>
      <c r="CE963" s="13">
        <f t="shared" si="2874"/>
        <v>2</v>
      </c>
      <c r="CF963" s="13">
        <f t="shared" si="2875"/>
        <v>34</v>
      </c>
      <c r="CG963" s="12">
        <f t="shared" si="2836"/>
        <v>3.472222222222221E-2</v>
      </c>
      <c r="CH963" s="13">
        <f t="shared" si="2837"/>
        <v>0</v>
      </c>
      <c r="CI963" s="13">
        <f t="shared" si="2838"/>
        <v>50</v>
      </c>
      <c r="CJ963" s="12">
        <f t="shared" si="2839"/>
        <v>8.2638888888888928E-2</v>
      </c>
      <c r="CK963" s="13">
        <f t="shared" si="2840"/>
        <v>1</v>
      </c>
      <c r="CL963" s="13">
        <f t="shared" si="2841"/>
        <v>59</v>
      </c>
      <c r="CM963" s="62"/>
      <c r="CN963" s="62"/>
      <c r="CO963" s="62"/>
      <c r="CP963" s="12">
        <f t="shared" si="2775"/>
        <v>5.6944444444444478E-2</v>
      </c>
      <c r="CQ963" s="13">
        <f t="shared" si="2776"/>
        <v>1</v>
      </c>
      <c r="CR963" s="13">
        <f t="shared" si="2777"/>
        <v>22</v>
      </c>
      <c r="CS963" s="610">
        <v>0</v>
      </c>
      <c r="CT963" s="13">
        <f t="shared" si="2810"/>
        <v>0</v>
      </c>
      <c r="CU963" s="13">
        <f t="shared" si="2811"/>
        <v>0</v>
      </c>
      <c r="CV963" s="610">
        <v>0</v>
      </c>
      <c r="CW963" s="13">
        <f t="shared" si="2686"/>
        <v>0</v>
      </c>
      <c r="CX963" s="13">
        <f t="shared" si="2687"/>
        <v>0</v>
      </c>
      <c r="CY963" s="610">
        <v>0</v>
      </c>
      <c r="CZ963" s="13">
        <f t="shared" si="2688"/>
        <v>0</v>
      </c>
      <c r="DA963" s="13">
        <f t="shared" si="2689"/>
        <v>0</v>
      </c>
      <c r="DB963" s="610">
        <v>0</v>
      </c>
      <c r="DC963" s="13">
        <f t="shared" si="2715"/>
        <v>0</v>
      </c>
      <c r="DD963" s="13">
        <f t="shared" si="2716"/>
        <v>0</v>
      </c>
      <c r="DE963" s="610">
        <v>0</v>
      </c>
      <c r="DF963" s="13">
        <f t="shared" si="2717"/>
        <v>0</v>
      </c>
      <c r="DG963" s="13">
        <f t="shared" si="2718"/>
        <v>0</v>
      </c>
      <c r="DH963" s="610">
        <v>2.5694444444444447E-2</v>
      </c>
      <c r="DI963" s="13">
        <f t="shared" si="2719"/>
        <v>0</v>
      </c>
      <c r="DJ963" s="13">
        <f t="shared" si="2720"/>
        <v>37</v>
      </c>
      <c r="DK963" s="610">
        <v>0</v>
      </c>
      <c r="DL963" s="35">
        <f>HOUR(DK963)</f>
        <v>0</v>
      </c>
      <c r="DM963" s="35">
        <f>MINUTE(DK963)</f>
        <v>0</v>
      </c>
      <c r="DN963" s="66">
        <f t="shared" si="2842"/>
        <v>3409782.3460000008</v>
      </c>
      <c r="DO963" s="74">
        <f t="shared" si="2843"/>
        <v>54679</v>
      </c>
      <c r="DP963" s="66">
        <f t="shared" si="2508"/>
        <v>65.202542372881354</v>
      </c>
      <c r="DQ963" s="63">
        <f t="shared" si="2509"/>
        <v>62.359998280875672</v>
      </c>
      <c r="DR963" s="66" t="e">
        <f t="shared" si="2723"/>
        <v>#NUM!</v>
      </c>
      <c r="DS963" s="96" t="e">
        <f t="shared" si="2724"/>
        <v>#NUM!</v>
      </c>
      <c r="DT963" s="66" t="e">
        <f t="shared" si="2725"/>
        <v>#NUM!</v>
      </c>
      <c r="DU963" s="66" t="e">
        <f t="shared" si="2726"/>
        <v>#NUM!</v>
      </c>
      <c r="FJ963" s="3">
        <f t="shared" si="2593"/>
        <v>0.13958333333333328</v>
      </c>
    </row>
    <row r="964" spans="1:166">
      <c r="A964" s="604">
        <f t="shared" si="2844"/>
        <v>962</v>
      </c>
      <c r="B964" s="605">
        <f t="shared" si="2845"/>
        <v>115</v>
      </c>
      <c r="C964" s="606">
        <v>40963</v>
      </c>
      <c r="D964" s="607">
        <f t="shared" si="2876"/>
        <v>2</v>
      </c>
      <c r="E964" s="608" t="s">
        <v>1069</v>
      </c>
      <c r="F964" s="605">
        <v>4</v>
      </c>
      <c r="G964" s="609" t="s">
        <v>414</v>
      </c>
      <c r="H964" s="609" t="s">
        <v>1032</v>
      </c>
      <c r="I964" s="609" t="s">
        <v>1115</v>
      </c>
      <c r="J964" s="610">
        <v>0.77083333333333337</v>
      </c>
      <c r="K964" s="611">
        <v>3514.65</v>
      </c>
      <c r="L964" s="609" t="s">
        <v>1094</v>
      </c>
      <c r="M964" s="605">
        <v>55</v>
      </c>
      <c r="N964" s="605">
        <v>4</v>
      </c>
      <c r="O964" s="609"/>
      <c r="P964" s="610">
        <v>0.77083333333333337</v>
      </c>
      <c r="Q964" s="610">
        <v>0.77083333333333337</v>
      </c>
      <c r="R964" s="12">
        <f t="shared" si="2815"/>
        <v>0</v>
      </c>
      <c r="S964" s="13">
        <f t="shared" si="2816"/>
        <v>0</v>
      </c>
      <c r="T964" s="13">
        <f t="shared" si="2817"/>
        <v>0</v>
      </c>
      <c r="U964" s="610">
        <v>0.78472222222222221</v>
      </c>
      <c r="V964" s="12">
        <f t="shared" si="2846"/>
        <v>1.388888888888884E-2</v>
      </c>
      <c r="W964" s="13">
        <f t="shared" si="2847"/>
        <v>0</v>
      </c>
      <c r="X964" s="225">
        <f t="shared" si="2848"/>
        <v>20</v>
      </c>
      <c r="Y964" s="610">
        <v>0.78472222222222221</v>
      </c>
      <c r="Z964" s="12">
        <f t="shared" si="2849"/>
        <v>0</v>
      </c>
      <c r="AA964" s="13">
        <f t="shared" si="2850"/>
        <v>0</v>
      </c>
      <c r="AB964" s="13">
        <f t="shared" si="2851"/>
        <v>0</v>
      </c>
      <c r="AC964" s="610">
        <v>0.80555555555555547</v>
      </c>
      <c r="AD964" s="12">
        <f t="shared" si="2852"/>
        <v>2.0833333333333259E-2</v>
      </c>
      <c r="AE964" s="13">
        <f t="shared" si="2825"/>
        <v>0</v>
      </c>
      <c r="AF964" s="13">
        <f t="shared" si="2826"/>
        <v>30</v>
      </c>
      <c r="AG964" s="610">
        <v>0.86805555555555547</v>
      </c>
      <c r="AH964" s="610">
        <v>0.90277777777777779</v>
      </c>
      <c r="AI964" s="12">
        <f t="shared" si="2853"/>
        <v>3.4722222222222321E-2</v>
      </c>
      <c r="AJ964" s="225">
        <f t="shared" si="2854"/>
        <v>0</v>
      </c>
      <c r="AK964" s="225">
        <f t="shared" si="2855"/>
        <v>50</v>
      </c>
      <c r="AL964" s="610">
        <v>0.86805555555555547</v>
      </c>
      <c r="AM964" s="610">
        <v>0.90277777777777779</v>
      </c>
      <c r="AN964" s="12">
        <f t="shared" si="2856"/>
        <v>3.4722222222222321E-2</v>
      </c>
      <c r="AO964" s="13">
        <f t="shared" si="2857"/>
        <v>0</v>
      </c>
      <c r="AP964" s="13">
        <f t="shared" si="2858"/>
        <v>50</v>
      </c>
      <c r="AQ964" s="610">
        <v>0.90555555555555556</v>
      </c>
      <c r="AR964" s="12">
        <f t="shared" si="2859"/>
        <v>2.7777777777777679E-3</v>
      </c>
      <c r="AS964" s="225">
        <f t="shared" si="2860"/>
        <v>0</v>
      </c>
      <c r="AT964" s="13">
        <f t="shared" si="2861"/>
        <v>4</v>
      </c>
      <c r="AU964" s="610">
        <v>0.90625</v>
      </c>
      <c r="AV964" s="226">
        <f t="shared" si="2862"/>
        <v>6.9444444444444198E-4</v>
      </c>
      <c r="AW964" s="13">
        <f t="shared" si="2863"/>
        <v>0</v>
      </c>
      <c r="AX964" s="13">
        <f t="shared" si="2864"/>
        <v>1</v>
      </c>
      <c r="AY964" s="610">
        <v>1.0201388888888889</v>
      </c>
      <c r="AZ964" s="12">
        <f t="shared" si="2799"/>
        <v>0.11388888888888893</v>
      </c>
      <c r="BA964" s="225">
        <f t="shared" si="2865"/>
        <v>2</v>
      </c>
      <c r="BB964" s="225">
        <f t="shared" si="2866"/>
        <v>44</v>
      </c>
      <c r="BC964" s="610">
        <v>1.0201388888888889</v>
      </c>
      <c r="BD964" s="610">
        <v>1.0201388888888889</v>
      </c>
      <c r="BE964" s="12">
        <f t="shared" si="2867"/>
        <v>0</v>
      </c>
      <c r="BF964" s="13">
        <f t="shared" si="2868"/>
        <v>0</v>
      </c>
      <c r="BG964" s="13">
        <f t="shared" si="2869"/>
        <v>0</v>
      </c>
      <c r="BH964" s="610">
        <v>1.0201388888888889</v>
      </c>
      <c r="BI964" s="610">
        <v>1.0201388888888889</v>
      </c>
      <c r="BJ964" s="610"/>
      <c r="BK964" s="69">
        <f t="shared" si="2804"/>
        <v>0</v>
      </c>
      <c r="BL964" s="13">
        <f t="shared" si="2805"/>
        <v>0</v>
      </c>
      <c r="BM964" s="13">
        <f t="shared" si="2806"/>
        <v>0</v>
      </c>
      <c r="BN964" s="610">
        <v>1.0243055555555556</v>
      </c>
      <c r="BO964" s="12">
        <f t="shared" si="2812"/>
        <v>4.1666666666666519E-3</v>
      </c>
      <c r="BP964" s="225">
        <f t="shared" si="2813"/>
        <v>0</v>
      </c>
      <c r="BQ964" s="225">
        <f t="shared" si="2814"/>
        <v>6</v>
      </c>
      <c r="BR964" s="610">
        <v>1.0625</v>
      </c>
      <c r="BS964" s="12">
        <f t="shared" si="2870"/>
        <v>3.819444444444442E-2</v>
      </c>
      <c r="BT964" s="225">
        <f t="shared" si="2871"/>
        <v>0</v>
      </c>
      <c r="BU964" s="225">
        <f t="shared" si="2872"/>
        <v>55</v>
      </c>
      <c r="BV964" s="610">
        <v>1.0625</v>
      </c>
      <c r="BW964" s="610">
        <v>1.0625</v>
      </c>
      <c r="BX964" s="12">
        <f t="shared" si="2830"/>
        <v>0</v>
      </c>
      <c r="BY964" s="13">
        <f t="shared" si="2831"/>
        <v>0</v>
      </c>
      <c r="BZ964" s="13">
        <f t="shared" si="2832"/>
        <v>0</v>
      </c>
      <c r="CA964" s="226">
        <f t="shared" si="2833"/>
        <v>0.29166666666666663</v>
      </c>
      <c r="CB964" s="13">
        <f t="shared" si="2834"/>
        <v>7</v>
      </c>
      <c r="CC964" s="13">
        <f t="shared" si="2835"/>
        <v>0</v>
      </c>
      <c r="CD964" s="12">
        <f t="shared" si="2873"/>
        <v>6.5972222222222099E-2</v>
      </c>
      <c r="CE964" s="13">
        <f t="shared" si="2874"/>
        <v>1</v>
      </c>
      <c r="CF964" s="13">
        <f t="shared" si="2875"/>
        <v>35</v>
      </c>
      <c r="CG964" s="12">
        <f t="shared" si="2836"/>
        <v>3.4722222222222321E-2</v>
      </c>
      <c r="CH964" s="13">
        <f t="shared" si="2837"/>
        <v>0</v>
      </c>
      <c r="CI964" s="13">
        <f t="shared" si="2838"/>
        <v>50</v>
      </c>
      <c r="CJ964" s="12">
        <f t="shared" si="2839"/>
        <v>0.11388888888888893</v>
      </c>
      <c r="CK964" s="13">
        <f t="shared" si="2840"/>
        <v>2</v>
      </c>
      <c r="CL964" s="13">
        <f t="shared" si="2841"/>
        <v>44</v>
      </c>
      <c r="CM964" s="62"/>
      <c r="CN964" s="62"/>
      <c r="CO964" s="62"/>
      <c r="CP964" s="12">
        <f t="shared" si="2775"/>
        <v>6.5277777777777823E-2</v>
      </c>
      <c r="CQ964" s="13">
        <f t="shared" si="2776"/>
        <v>1</v>
      </c>
      <c r="CR964" s="13">
        <f t="shared" si="2777"/>
        <v>34</v>
      </c>
      <c r="CS964" s="610">
        <v>0</v>
      </c>
      <c r="CT964" s="13">
        <f t="shared" si="2810"/>
        <v>0</v>
      </c>
      <c r="CU964" s="13">
        <f t="shared" si="2811"/>
        <v>0</v>
      </c>
      <c r="CV964" s="610">
        <v>0</v>
      </c>
      <c r="CW964" s="13">
        <f t="shared" si="2686"/>
        <v>0</v>
      </c>
      <c r="CX964" s="13">
        <f t="shared" si="2687"/>
        <v>0</v>
      </c>
      <c r="CY964" s="610">
        <v>0</v>
      </c>
      <c r="CZ964" s="13">
        <f t="shared" si="2688"/>
        <v>0</v>
      </c>
      <c r="DA964" s="13">
        <f t="shared" si="2689"/>
        <v>0</v>
      </c>
      <c r="DB964" s="610">
        <v>0</v>
      </c>
      <c r="DC964" s="13">
        <f t="shared" si="2715"/>
        <v>0</v>
      </c>
      <c r="DD964" s="13">
        <f t="shared" si="2716"/>
        <v>0</v>
      </c>
      <c r="DE964" s="610">
        <v>0</v>
      </c>
      <c r="DF964" s="13">
        <f t="shared" si="2717"/>
        <v>0</v>
      </c>
      <c r="DG964" s="13">
        <f t="shared" si="2718"/>
        <v>0</v>
      </c>
      <c r="DH964" s="610">
        <v>4.8611111111111112E-2</v>
      </c>
      <c r="DI964" s="13">
        <f t="shared" si="2719"/>
        <v>1</v>
      </c>
      <c r="DJ964" s="13">
        <f t="shared" si="2720"/>
        <v>10</v>
      </c>
      <c r="DK964" s="610">
        <v>0</v>
      </c>
      <c r="DL964" s="35">
        <f>HOUR(DK964)</f>
        <v>0</v>
      </c>
      <c r="DM964" s="35">
        <f>MINUTE(DK964)</f>
        <v>0</v>
      </c>
      <c r="DN964" s="66">
        <f t="shared" si="2842"/>
        <v>3413296.9960000007</v>
      </c>
      <c r="DO964" s="74">
        <f t="shared" si="2843"/>
        <v>54734</v>
      </c>
      <c r="DP964" s="66">
        <f t="shared" si="2508"/>
        <v>63.902727272727276</v>
      </c>
      <c r="DQ964" s="63">
        <f t="shared" si="2509"/>
        <v>62.361548507326354</v>
      </c>
      <c r="DR964" s="66" t="e">
        <f t="shared" si="2723"/>
        <v>#NUM!</v>
      </c>
      <c r="DS964" s="96" t="e">
        <f t="shared" si="2724"/>
        <v>#NUM!</v>
      </c>
      <c r="DT964" s="66" t="e">
        <f t="shared" si="2725"/>
        <v>#NUM!</v>
      </c>
      <c r="DU964" s="66" t="e">
        <f t="shared" si="2726"/>
        <v>#NUM!</v>
      </c>
      <c r="FJ964" s="3">
        <f t="shared" si="2593"/>
        <v>0.14305555555555538</v>
      </c>
    </row>
    <row r="965" spans="1:166">
      <c r="A965" s="604">
        <f t="shared" si="2844"/>
        <v>963</v>
      </c>
      <c r="B965" s="605">
        <f t="shared" si="2845"/>
        <v>116</v>
      </c>
      <c r="C965" s="606">
        <v>40963</v>
      </c>
      <c r="D965" s="607">
        <f t="shared" si="2876"/>
        <v>2</v>
      </c>
      <c r="E965" s="608" t="s">
        <v>1024</v>
      </c>
      <c r="F965" s="605">
        <v>2</v>
      </c>
      <c r="G965" s="609" t="s">
        <v>289</v>
      </c>
      <c r="H965" s="609" t="s">
        <v>288</v>
      </c>
      <c r="I965" s="609" t="s">
        <v>1111</v>
      </c>
      <c r="J965" s="610">
        <v>0.82638888888888884</v>
      </c>
      <c r="K965" s="611">
        <v>3624.91</v>
      </c>
      <c r="L965" s="609" t="s">
        <v>1110</v>
      </c>
      <c r="M965" s="605">
        <v>58</v>
      </c>
      <c r="N965" s="605">
        <v>1</v>
      </c>
      <c r="O965" s="609"/>
      <c r="P965" s="610">
        <v>0.82638888888888884</v>
      </c>
      <c r="Q965" s="610">
        <v>0.82638888888888884</v>
      </c>
      <c r="R965" s="12">
        <f t="shared" si="2815"/>
        <v>0</v>
      </c>
      <c r="S965" s="13">
        <f t="shared" si="2816"/>
        <v>0</v>
      </c>
      <c r="T965" s="13">
        <f t="shared" si="2817"/>
        <v>0</v>
      </c>
      <c r="U965" s="610">
        <v>0.85069444444444453</v>
      </c>
      <c r="V965" s="12">
        <f t="shared" si="2846"/>
        <v>2.4305555555555691E-2</v>
      </c>
      <c r="W965" s="13">
        <f t="shared" si="2847"/>
        <v>0</v>
      </c>
      <c r="X965" s="225">
        <f t="shared" si="2848"/>
        <v>35</v>
      </c>
      <c r="Y965" s="610">
        <v>0.85069444444444453</v>
      </c>
      <c r="Z965" s="12">
        <f t="shared" si="2849"/>
        <v>0</v>
      </c>
      <c r="AA965" s="13">
        <f t="shared" si="2850"/>
        <v>0</v>
      </c>
      <c r="AB965" s="13">
        <f t="shared" si="2851"/>
        <v>0</v>
      </c>
      <c r="AC965" s="610">
        <v>0.875</v>
      </c>
      <c r="AD965" s="12">
        <f t="shared" si="2852"/>
        <v>2.4305555555555469E-2</v>
      </c>
      <c r="AE965" s="13">
        <f t="shared" si="2825"/>
        <v>0</v>
      </c>
      <c r="AF965" s="13">
        <f t="shared" si="2826"/>
        <v>35</v>
      </c>
      <c r="AG965" s="610">
        <v>0.87847222222222221</v>
      </c>
      <c r="AH965" s="610">
        <v>0.91666666666666663</v>
      </c>
      <c r="AI965" s="12">
        <f t="shared" si="2853"/>
        <v>3.819444444444442E-2</v>
      </c>
      <c r="AJ965" s="225">
        <f t="shared" si="2854"/>
        <v>0</v>
      </c>
      <c r="AK965" s="225">
        <f t="shared" si="2855"/>
        <v>55</v>
      </c>
      <c r="AL965" s="610">
        <v>0.87847222222222221</v>
      </c>
      <c r="AM965" s="610">
        <v>0.91666666666666663</v>
      </c>
      <c r="AN965" s="12">
        <f t="shared" si="2856"/>
        <v>3.819444444444442E-2</v>
      </c>
      <c r="AO965" s="13">
        <f t="shared" si="2857"/>
        <v>0</v>
      </c>
      <c r="AP965" s="13">
        <f t="shared" si="2858"/>
        <v>55</v>
      </c>
      <c r="AQ965" s="610">
        <v>0.92361111111111116</v>
      </c>
      <c r="AR965" s="12">
        <f t="shared" si="2859"/>
        <v>6.9444444444445308E-3</v>
      </c>
      <c r="AS965" s="225">
        <f t="shared" si="2860"/>
        <v>0</v>
      </c>
      <c r="AT965" s="13">
        <f t="shared" si="2861"/>
        <v>10</v>
      </c>
      <c r="AU965" s="610">
        <v>0.92638888888888893</v>
      </c>
      <c r="AV965" s="226">
        <f t="shared" si="2862"/>
        <v>2.7777777777777679E-3</v>
      </c>
      <c r="AW965" s="13">
        <f t="shared" si="2863"/>
        <v>0</v>
      </c>
      <c r="AX965" s="13">
        <f t="shared" si="2864"/>
        <v>4</v>
      </c>
      <c r="AY965" s="610">
        <v>1.0847222222222224</v>
      </c>
      <c r="AZ965" s="12">
        <f t="shared" si="2799"/>
        <v>0.15833333333333344</v>
      </c>
      <c r="BA965" s="225">
        <f t="shared" si="2865"/>
        <v>3</v>
      </c>
      <c r="BB965" s="225">
        <f t="shared" si="2866"/>
        <v>48</v>
      </c>
      <c r="BC965" s="610">
        <v>1.0847222222222224</v>
      </c>
      <c r="BD965" s="610">
        <v>1.0847222222222224</v>
      </c>
      <c r="BE965" s="12">
        <f t="shared" si="2867"/>
        <v>0</v>
      </c>
      <c r="BF965" s="13">
        <f t="shared" si="2868"/>
        <v>0</v>
      </c>
      <c r="BG965" s="13">
        <f t="shared" si="2869"/>
        <v>0</v>
      </c>
      <c r="BH965" s="610">
        <v>1.0847222222222224</v>
      </c>
      <c r="BI965" s="610">
        <v>1.0847222222222224</v>
      </c>
      <c r="BJ965" s="610"/>
      <c r="BK965" s="69">
        <f t="shared" si="2804"/>
        <v>0</v>
      </c>
      <c r="BL965" s="13">
        <f t="shared" si="2805"/>
        <v>0</v>
      </c>
      <c r="BM965" s="13">
        <f t="shared" si="2806"/>
        <v>0</v>
      </c>
      <c r="BN965" s="610">
        <v>1.09375</v>
      </c>
      <c r="BO965" s="12">
        <f t="shared" si="2812"/>
        <v>9.0277777777776347E-3</v>
      </c>
      <c r="BP965" s="225">
        <f t="shared" si="2813"/>
        <v>0</v>
      </c>
      <c r="BQ965" s="225">
        <f t="shared" si="2814"/>
        <v>13</v>
      </c>
      <c r="BR965" s="610">
        <v>1.1041666666666667</v>
      </c>
      <c r="BS965" s="12">
        <f t="shared" si="2870"/>
        <v>1.0416666666666741E-2</v>
      </c>
      <c r="BT965" s="225">
        <f t="shared" si="2871"/>
        <v>0</v>
      </c>
      <c r="BU965" s="225">
        <f t="shared" si="2872"/>
        <v>15</v>
      </c>
      <c r="BV965" s="610">
        <v>1.1041666666666667</v>
      </c>
      <c r="BW965" s="610">
        <v>1.1041666666666667</v>
      </c>
      <c r="BX965" s="12">
        <f t="shared" si="2830"/>
        <v>0</v>
      </c>
      <c r="BY965" s="13">
        <f t="shared" si="2831"/>
        <v>0</v>
      </c>
      <c r="BZ965" s="13">
        <f t="shared" si="2832"/>
        <v>0</v>
      </c>
      <c r="CA965" s="226">
        <f t="shared" si="2833"/>
        <v>0.2777777777777779</v>
      </c>
      <c r="CB965" s="13">
        <f t="shared" si="2834"/>
        <v>6</v>
      </c>
      <c r="CC965" s="13">
        <f t="shared" si="2835"/>
        <v>40</v>
      </c>
      <c r="CD965" s="12">
        <f t="shared" si="2873"/>
        <v>5.0694444444444375E-2</v>
      </c>
      <c r="CE965" s="13">
        <f t="shared" si="2874"/>
        <v>1</v>
      </c>
      <c r="CF965" s="13">
        <f t="shared" si="2875"/>
        <v>13</v>
      </c>
      <c r="CG965" s="12">
        <f t="shared" si="2836"/>
        <v>3.819444444444442E-2</v>
      </c>
      <c r="CH965" s="13">
        <f t="shared" si="2837"/>
        <v>0</v>
      </c>
      <c r="CI965" s="13">
        <f t="shared" si="2838"/>
        <v>55</v>
      </c>
      <c r="CJ965" s="12">
        <f t="shared" si="2839"/>
        <v>0.15833333333333344</v>
      </c>
      <c r="CK965" s="13">
        <f t="shared" si="2840"/>
        <v>3</v>
      </c>
      <c r="CL965" s="13">
        <f t="shared" si="2841"/>
        <v>48</v>
      </c>
      <c r="CM965" s="62"/>
      <c r="CN965" s="62"/>
      <c r="CO965" s="62"/>
      <c r="CP965" s="12">
        <f t="shared" si="2775"/>
        <v>6.2500000000000097E-2</v>
      </c>
      <c r="CQ965" s="13">
        <f t="shared" si="2776"/>
        <v>1</v>
      </c>
      <c r="CR965" s="13">
        <f t="shared" si="2777"/>
        <v>30</v>
      </c>
      <c r="CS965" s="610">
        <v>0</v>
      </c>
      <c r="CT965" s="13">
        <f t="shared" si="2810"/>
        <v>0</v>
      </c>
      <c r="CU965" s="13">
        <f t="shared" si="2811"/>
        <v>0</v>
      </c>
      <c r="CV965" s="610">
        <v>9.0277777777777787E-3</v>
      </c>
      <c r="CW965" s="13">
        <f t="shared" si="2686"/>
        <v>0</v>
      </c>
      <c r="CX965" s="13">
        <f t="shared" si="2687"/>
        <v>13</v>
      </c>
      <c r="CY965" s="610">
        <v>0</v>
      </c>
      <c r="CZ965" s="13">
        <f t="shared" si="2688"/>
        <v>0</v>
      </c>
      <c r="DA965" s="13">
        <f t="shared" si="2689"/>
        <v>0</v>
      </c>
      <c r="DB965" s="610">
        <v>0</v>
      </c>
      <c r="DC965" s="13">
        <f t="shared" si="2715"/>
        <v>0</v>
      </c>
      <c r="DD965" s="13">
        <f t="shared" si="2716"/>
        <v>0</v>
      </c>
      <c r="DE965" s="610">
        <v>0</v>
      </c>
      <c r="DF965" s="13">
        <f t="shared" si="2717"/>
        <v>0</v>
      </c>
      <c r="DG965" s="13">
        <f t="shared" si="2718"/>
        <v>0</v>
      </c>
      <c r="DH965" s="610">
        <v>8.6805555555555566E-2</v>
      </c>
      <c r="DI965" s="13">
        <f t="shared" si="2719"/>
        <v>2</v>
      </c>
      <c r="DJ965" s="13">
        <f t="shared" si="2720"/>
        <v>5</v>
      </c>
      <c r="DK965" s="610">
        <v>0</v>
      </c>
      <c r="DL965" s="35">
        <f t="shared" si="2721"/>
        <v>0</v>
      </c>
      <c r="DM965" s="35">
        <f t="shared" si="2722"/>
        <v>0</v>
      </c>
      <c r="DN965" s="66">
        <f t="shared" si="2842"/>
        <v>3416921.9060000009</v>
      </c>
      <c r="DO965" s="74">
        <f t="shared" si="2843"/>
        <v>54792</v>
      </c>
      <c r="DP965" s="66">
        <f t="shared" ref="DP965:DP1028" si="2877" xml:space="preserve"> K965/M965</f>
        <v>62.498448275862067</v>
      </c>
      <c r="DQ965" s="63">
        <f t="shared" ref="DQ965:DQ1028" si="2878">DN965/DO965</f>
        <v>62.361693422397444</v>
      </c>
      <c r="DR965" s="66" t="e">
        <f t="shared" si="2723"/>
        <v>#NUM!</v>
      </c>
      <c r="DS965" s="96" t="e">
        <f t="shared" si="2724"/>
        <v>#NUM!</v>
      </c>
      <c r="DT965" s="66" t="e">
        <f t="shared" si="2725"/>
        <v>#NUM!</v>
      </c>
      <c r="DU965" s="66" t="e">
        <f t="shared" si="2726"/>
        <v>#NUM!</v>
      </c>
      <c r="FJ965" s="3">
        <f t="shared" si="2593"/>
        <v>8.1250000000000044E-2</v>
      </c>
    </row>
    <row r="966" spans="1:166">
      <c r="A966" s="604">
        <f t="shared" si="2844"/>
        <v>964</v>
      </c>
      <c r="B966" s="605">
        <f t="shared" si="2845"/>
        <v>117</v>
      </c>
      <c r="C966" s="606">
        <v>40963</v>
      </c>
      <c r="D966" s="607">
        <f t="shared" si="2876"/>
        <v>2</v>
      </c>
      <c r="E966" s="608" t="s">
        <v>1135</v>
      </c>
      <c r="F966" s="605">
        <v>2</v>
      </c>
      <c r="G966" s="609" t="s">
        <v>823</v>
      </c>
      <c r="H966" s="609" t="s">
        <v>413</v>
      </c>
      <c r="I966" s="609" t="s">
        <v>1132</v>
      </c>
      <c r="J966" s="610">
        <v>0.875</v>
      </c>
      <c r="K966" s="611">
        <v>3829.97</v>
      </c>
      <c r="L966" s="609" t="s">
        <v>1094</v>
      </c>
      <c r="M966" s="605">
        <v>58</v>
      </c>
      <c r="N966" s="605">
        <v>1</v>
      </c>
      <c r="O966" s="609"/>
      <c r="P966" s="610">
        <v>0.875</v>
      </c>
      <c r="Q966" s="610">
        <v>0.875</v>
      </c>
      <c r="R966" s="12">
        <f t="shared" si="2815"/>
        <v>0</v>
      </c>
      <c r="S966" s="13">
        <f t="shared" si="2816"/>
        <v>0</v>
      </c>
      <c r="T966" s="13">
        <f t="shared" si="2817"/>
        <v>0</v>
      </c>
      <c r="U966" s="610">
        <v>0.97222222222222221</v>
      </c>
      <c r="V966" s="12">
        <f t="shared" si="2846"/>
        <v>9.722222222222221E-2</v>
      </c>
      <c r="W966" s="13">
        <f t="shared" si="2847"/>
        <v>2</v>
      </c>
      <c r="X966" s="225">
        <f t="shared" si="2848"/>
        <v>20</v>
      </c>
      <c r="Y966" s="610">
        <v>0.97222222222222221</v>
      </c>
      <c r="Z966" s="12">
        <f t="shared" si="2849"/>
        <v>0</v>
      </c>
      <c r="AA966" s="13">
        <f t="shared" si="2850"/>
        <v>0</v>
      </c>
      <c r="AB966" s="13">
        <f t="shared" si="2851"/>
        <v>0</v>
      </c>
      <c r="AC966" s="610">
        <v>1</v>
      </c>
      <c r="AD966" s="12">
        <f t="shared" si="2852"/>
        <v>2.777777777777779E-2</v>
      </c>
      <c r="AE966" s="13">
        <f t="shared" si="2825"/>
        <v>0</v>
      </c>
      <c r="AF966" s="13">
        <f t="shared" si="2826"/>
        <v>40</v>
      </c>
      <c r="AG966" s="610">
        <v>0</v>
      </c>
      <c r="AH966" s="610">
        <v>2.0833333333333332E-2</v>
      </c>
      <c r="AI966" s="12">
        <f t="shared" si="2853"/>
        <v>2.0833333333333332E-2</v>
      </c>
      <c r="AJ966" s="225">
        <f t="shared" si="2854"/>
        <v>0</v>
      </c>
      <c r="AK966" s="225">
        <f t="shared" si="2855"/>
        <v>30</v>
      </c>
      <c r="AL966" s="610">
        <v>0</v>
      </c>
      <c r="AM966" s="610">
        <v>2.0833333333333332E-2</v>
      </c>
      <c r="AN966" s="12">
        <f t="shared" si="2856"/>
        <v>2.0833333333333332E-2</v>
      </c>
      <c r="AO966" s="13">
        <f t="shared" si="2857"/>
        <v>0</v>
      </c>
      <c r="AP966" s="13">
        <f t="shared" si="2858"/>
        <v>30</v>
      </c>
      <c r="AQ966" s="610">
        <v>0.1076388888888889</v>
      </c>
      <c r="AR966" s="12">
        <f t="shared" si="2859"/>
        <v>8.6805555555555566E-2</v>
      </c>
      <c r="AS966" s="225">
        <f t="shared" si="2860"/>
        <v>2</v>
      </c>
      <c r="AT966" s="13">
        <f t="shared" si="2861"/>
        <v>5</v>
      </c>
      <c r="AU966" s="610">
        <v>1.1118055555555555</v>
      </c>
      <c r="AV966" s="226">
        <f t="shared" si="2862"/>
        <v>1.0041666666666667</v>
      </c>
      <c r="AW966" s="13">
        <f t="shared" si="2863"/>
        <v>0</v>
      </c>
      <c r="AX966" s="13">
        <f t="shared" si="2864"/>
        <v>6</v>
      </c>
      <c r="AY966" s="610">
        <v>1.1826388888888888</v>
      </c>
      <c r="AZ966" s="12">
        <f t="shared" ref="AZ966:AZ972" si="2879">AY966-AU966</f>
        <v>7.0833333333333304E-2</v>
      </c>
      <c r="BA966" s="225">
        <f t="shared" si="2865"/>
        <v>1</v>
      </c>
      <c r="BB966" s="225">
        <f t="shared" si="2866"/>
        <v>42</v>
      </c>
      <c r="BC966" s="610">
        <v>1.1826388888888888</v>
      </c>
      <c r="BD966" s="610">
        <v>1.1826388888888888</v>
      </c>
      <c r="BE966" s="12">
        <f t="shared" si="2867"/>
        <v>0</v>
      </c>
      <c r="BF966" s="13">
        <f t="shared" si="2868"/>
        <v>0</v>
      </c>
      <c r="BG966" s="13">
        <f t="shared" si="2869"/>
        <v>0</v>
      </c>
      <c r="BH966" s="610">
        <v>1.1826388888888888</v>
      </c>
      <c r="BI966" s="610">
        <v>1.1826388888888888</v>
      </c>
      <c r="BJ966" s="610"/>
      <c r="BK966" s="69">
        <f t="shared" si="2804"/>
        <v>0</v>
      </c>
      <c r="BL966" s="13">
        <f t="shared" si="2805"/>
        <v>0</v>
      </c>
      <c r="BM966" s="13">
        <f t="shared" si="2806"/>
        <v>0</v>
      </c>
      <c r="BN966" s="610">
        <v>1.1909722222222221</v>
      </c>
      <c r="BO966" s="12">
        <f t="shared" si="2812"/>
        <v>8.3333333333333037E-3</v>
      </c>
      <c r="BP966" s="225">
        <f t="shared" si="2813"/>
        <v>0</v>
      </c>
      <c r="BQ966" s="225">
        <f t="shared" si="2814"/>
        <v>12</v>
      </c>
      <c r="BR966" s="610">
        <v>1.2083333333333333</v>
      </c>
      <c r="BS966" s="12">
        <f t="shared" si="2870"/>
        <v>1.736111111111116E-2</v>
      </c>
      <c r="BT966" s="225">
        <f t="shared" si="2871"/>
        <v>0</v>
      </c>
      <c r="BU966" s="225">
        <f t="shared" si="2872"/>
        <v>25</v>
      </c>
      <c r="BV966" s="610">
        <v>1.2083333333333333</v>
      </c>
      <c r="BW966" s="610">
        <v>1.2083333333333333</v>
      </c>
      <c r="BX966" s="12">
        <f t="shared" si="2830"/>
        <v>0</v>
      </c>
      <c r="BY966" s="13">
        <f t="shared" si="2831"/>
        <v>0</v>
      </c>
      <c r="BZ966" s="13">
        <f t="shared" si="2832"/>
        <v>0</v>
      </c>
      <c r="CA966" s="226">
        <f t="shared" si="2833"/>
        <v>0.33333333333333326</v>
      </c>
      <c r="CB966" s="13">
        <f t="shared" si="2834"/>
        <v>8</v>
      </c>
      <c r="CC966" s="13">
        <f t="shared" si="2835"/>
        <v>0</v>
      </c>
      <c r="CD966" s="12">
        <f t="shared" si="2873"/>
        <v>0.14027777777777783</v>
      </c>
      <c r="CE966" s="13">
        <f t="shared" si="2874"/>
        <v>3</v>
      </c>
      <c r="CF966" s="13">
        <f t="shared" si="2875"/>
        <v>22</v>
      </c>
      <c r="CG966" s="12">
        <f t="shared" si="2836"/>
        <v>2.0833333333333332E-2</v>
      </c>
      <c r="CH966" s="13">
        <f t="shared" si="2837"/>
        <v>0</v>
      </c>
      <c r="CI966" s="13">
        <f t="shared" si="2838"/>
        <v>30</v>
      </c>
      <c r="CJ966" s="12">
        <f t="shared" si="2839"/>
        <v>7.0833333333333304E-2</v>
      </c>
      <c r="CK966" s="13">
        <f t="shared" si="2840"/>
        <v>1</v>
      </c>
      <c r="CL966" s="13">
        <f t="shared" si="2841"/>
        <v>42</v>
      </c>
      <c r="CM966" s="62"/>
      <c r="CN966" s="62"/>
      <c r="CO966" s="62"/>
      <c r="CP966" s="12">
        <f t="shared" si="2775"/>
        <v>4.0277777777777746E-2</v>
      </c>
      <c r="CQ966" s="13">
        <f t="shared" si="2776"/>
        <v>0</v>
      </c>
      <c r="CR966" s="13">
        <f t="shared" si="2777"/>
        <v>58</v>
      </c>
      <c r="CS966" s="610">
        <v>0</v>
      </c>
      <c r="CT966" s="13">
        <f t="shared" si="2810"/>
        <v>0</v>
      </c>
      <c r="CU966" s="13">
        <f t="shared" si="2811"/>
        <v>0</v>
      </c>
      <c r="CV966" s="610">
        <v>0</v>
      </c>
      <c r="CW966" s="13">
        <f t="shared" si="2686"/>
        <v>0</v>
      </c>
      <c r="CX966" s="13">
        <f t="shared" si="2687"/>
        <v>0</v>
      </c>
      <c r="CY966" s="610">
        <v>0</v>
      </c>
      <c r="CZ966" s="13">
        <f t="shared" si="2688"/>
        <v>0</v>
      </c>
      <c r="DA966" s="13">
        <f t="shared" si="2689"/>
        <v>0</v>
      </c>
      <c r="DB966" s="610">
        <v>0</v>
      </c>
      <c r="DC966" s="13">
        <f t="shared" si="2715"/>
        <v>0</v>
      </c>
      <c r="DD966" s="13">
        <f t="shared" si="2716"/>
        <v>0</v>
      </c>
      <c r="DE966" s="610">
        <v>0</v>
      </c>
      <c r="DF966" s="13">
        <f t="shared" si="2717"/>
        <v>0</v>
      </c>
      <c r="DG966" s="13">
        <f t="shared" si="2718"/>
        <v>0</v>
      </c>
      <c r="DH966" s="610">
        <v>3.0555555555555555E-2</v>
      </c>
      <c r="DI966" s="13">
        <f t="shared" si="2719"/>
        <v>0</v>
      </c>
      <c r="DJ966" s="13">
        <f t="shared" si="2720"/>
        <v>44</v>
      </c>
      <c r="DK966" s="610">
        <v>0</v>
      </c>
      <c r="DL966" s="35">
        <f t="shared" si="2721"/>
        <v>0</v>
      </c>
      <c r="DM966" s="35">
        <f t="shared" si="2722"/>
        <v>0</v>
      </c>
      <c r="DN966" s="66">
        <f t="shared" si="2842"/>
        <v>3420751.8760000011</v>
      </c>
      <c r="DO966" s="74">
        <f t="shared" si="2843"/>
        <v>54850</v>
      </c>
      <c r="DP966" s="66">
        <f t="shared" si="2877"/>
        <v>66.03396551724137</v>
      </c>
      <c r="DQ966" s="63">
        <f t="shared" si="2878"/>
        <v>62.365576590701934</v>
      </c>
      <c r="DR966" s="66" t="e">
        <f t="shared" si="2723"/>
        <v>#NUM!</v>
      </c>
      <c r="DS966" s="96" t="e">
        <f t="shared" si="2724"/>
        <v>#NUM!</v>
      </c>
      <c r="DT966" s="66" t="e">
        <f t="shared" si="2725"/>
        <v>#NUM!</v>
      </c>
      <c r="DU966" s="66" t="e">
        <f t="shared" si="2726"/>
        <v>#NUM!</v>
      </c>
      <c r="FJ966" s="3">
        <f t="shared" si="2593"/>
        <v>0.24166666666666664</v>
      </c>
    </row>
    <row r="967" spans="1:166" ht="30">
      <c r="A967" s="604">
        <f t="shared" si="2844"/>
        <v>965</v>
      </c>
      <c r="B967" s="605">
        <f t="shared" si="2845"/>
        <v>118</v>
      </c>
      <c r="C967" s="606">
        <v>40964</v>
      </c>
      <c r="D967" s="607">
        <f t="shared" si="2876"/>
        <v>2</v>
      </c>
      <c r="E967" s="608" t="s">
        <v>1028</v>
      </c>
      <c r="F967" s="605">
        <v>12</v>
      </c>
      <c r="G967" s="609" t="s">
        <v>325</v>
      </c>
      <c r="H967" s="609" t="s">
        <v>1070</v>
      </c>
      <c r="I967" s="609" t="s">
        <v>1145</v>
      </c>
      <c r="J967" s="610">
        <v>4.1666666666666664E-2</v>
      </c>
      <c r="K967" s="611">
        <v>3100.58</v>
      </c>
      <c r="L967" s="609" t="s">
        <v>1142</v>
      </c>
      <c r="M967" s="605">
        <v>49</v>
      </c>
      <c r="N967" s="605">
        <v>8</v>
      </c>
      <c r="O967" s="609"/>
      <c r="P967" s="610">
        <v>4.1666666666666664E-2</v>
      </c>
      <c r="Q967" s="610">
        <v>4.1666666666666664E-2</v>
      </c>
      <c r="R967" s="12">
        <f t="shared" si="2815"/>
        <v>0</v>
      </c>
      <c r="S967" s="13">
        <f t="shared" si="2816"/>
        <v>0</v>
      </c>
      <c r="T967" s="13">
        <f t="shared" si="2817"/>
        <v>0</v>
      </c>
      <c r="U967" s="610">
        <v>8.3333333333333329E-2</v>
      </c>
      <c r="V967" s="12">
        <f t="shared" si="2846"/>
        <v>4.1666666666666664E-2</v>
      </c>
      <c r="W967" s="13">
        <f t="shared" si="2847"/>
        <v>1</v>
      </c>
      <c r="X967" s="225">
        <f t="shared" si="2848"/>
        <v>0</v>
      </c>
      <c r="Y967" s="610">
        <v>8.3333333333333329E-2</v>
      </c>
      <c r="Z967" s="12">
        <f>Y967-U967</f>
        <v>0</v>
      </c>
      <c r="AA967" s="13">
        <f>HOUR(Z967)</f>
        <v>0</v>
      </c>
      <c r="AB967" s="13">
        <f>MINUTE(Z967)</f>
        <v>0</v>
      </c>
      <c r="AC967" s="610">
        <v>0.1076388888888889</v>
      </c>
      <c r="AD967" s="12">
        <f t="shared" si="2852"/>
        <v>2.4305555555555566E-2</v>
      </c>
      <c r="AE967" s="13">
        <f t="shared" si="2825"/>
        <v>0</v>
      </c>
      <c r="AF967" s="13">
        <f t="shared" si="2826"/>
        <v>35</v>
      </c>
      <c r="AG967" s="610">
        <v>0.1111111111111111</v>
      </c>
      <c r="AH967" s="610">
        <v>0.16666666666666666</v>
      </c>
      <c r="AI967" s="12">
        <f t="shared" si="2853"/>
        <v>5.5555555555555552E-2</v>
      </c>
      <c r="AJ967" s="225">
        <f t="shared" si="2854"/>
        <v>1</v>
      </c>
      <c r="AK967" s="225">
        <f t="shared" si="2855"/>
        <v>20</v>
      </c>
      <c r="AL967" s="610">
        <v>0.1111111111111111</v>
      </c>
      <c r="AM967" s="610">
        <v>0.16666666666666666</v>
      </c>
      <c r="AN967" s="12">
        <f t="shared" si="2856"/>
        <v>5.5555555555555552E-2</v>
      </c>
      <c r="AO967" s="13">
        <f t="shared" si="2857"/>
        <v>1</v>
      </c>
      <c r="AP967" s="13">
        <f t="shared" si="2858"/>
        <v>20</v>
      </c>
      <c r="AQ967" s="610">
        <v>0.28125</v>
      </c>
      <c r="AR967" s="12">
        <f t="shared" si="2859"/>
        <v>0.11458333333333334</v>
      </c>
      <c r="AS967" s="225">
        <f t="shared" si="2860"/>
        <v>2</v>
      </c>
      <c r="AT967" s="13">
        <f t="shared" si="2861"/>
        <v>45</v>
      </c>
      <c r="AU967" s="610">
        <v>0.40763888888888888</v>
      </c>
      <c r="AV967" s="226">
        <f t="shared" si="2862"/>
        <v>0.12638888888888888</v>
      </c>
      <c r="AW967" s="13">
        <f t="shared" si="2863"/>
        <v>3</v>
      </c>
      <c r="AX967" s="13">
        <f t="shared" si="2864"/>
        <v>2</v>
      </c>
      <c r="AY967" s="610">
        <v>0.4770833333333333</v>
      </c>
      <c r="AZ967" s="12">
        <f t="shared" si="2879"/>
        <v>6.944444444444442E-2</v>
      </c>
      <c r="BA967" s="225">
        <f t="shared" si="2865"/>
        <v>1</v>
      </c>
      <c r="BB967" s="225">
        <f t="shared" si="2866"/>
        <v>40</v>
      </c>
      <c r="BC967" s="610">
        <v>0.4770833333333333</v>
      </c>
      <c r="BD967" s="610">
        <v>0.4770833333333333</v>
      </c>
      <c r="BE967" s="12">
        <f t="shared" si="2867"/>
        <v>0</v>
      </c>
      <c r="BF967" s="13">
        <f t="shared" si="2868"/>
        <v>0</v>
      </c>
      <c r="BG967" s="13">
        <f t="shared" si="2869"/>
        <v>0</v>
      </c>
      <c r="BH967" s="610">
        <v>0.4770833333333333</v>
      </c>
      <c r="BI967" s="610">
        <v>0.4770833333333333</v>
      </c>
      <c r="BJ967" s="610"/>
      <c r="BK967" s="69">
        <f t="shared" si="2804"/>
        <v>0</v>
      </c>
      <c r="BL967" s="13">
        <f t="shared" si="2805"/>
        <v>0</v>
      </c>
      <c r="BM967" s="13">
        <f t="shared" si="2806"/>
        <v>0</v>
      </c>
      <c r="BN967" s="610">
        <v>0.48958333333333331</v>
      </c>
      <c r="BO967" s="12">
        <f t="shared" si="2812"/>
        <v>1.2500000000000011E-2</v>
      </c>
      <c r="BP967" s="225">
        <f t="shared" si="2813"/>
        <v>0</v>
      </c>
      <c r="BQ967" s="225">
        <f t="shared" si="2814"/>
        <v>18</v>
      </c>
      <c r="BR967" s="610">
        <v>0.49791666666666662</v>
      </c>
      <c r="BS967" s="12">
        <f t="shared" si="2870"/>
        <v>8.3333333333333037E-3</v>
      </c>
      <c r="BT967" s="225">
        <f t="shared" si="2871"/>
        <v>0</v>
      </c>
      <c r="BU967" s="225">
        <f t="shared" si="2872"/>
        <v>12</v>
      </c>
      <c r="BV967" s="610">
        <v>0.49791666666666662</v>
      </c>
      <c r="BW967" s="610">
        <v>0.49791666666666662</v>
      </c>
      <c r="BX967" s="12">
        <f t="shared" si="2830"/>
        <v>0</v>
      </c>
      <c r="BY967" s="13">
        <f t="shared" si="2831"/>
        <v>0</v>
      </c>
      <c r="BZ967" s="13">
        <f t="shared" si="2832"/>
        <v>0</v>
      </c>
      <c r="CA967" s="226">
        <f t="shared" si="2833"/>
        <v>0.45624999999999993</v>
      </c>
      <c r="CB967" s="13">
        <f t="shared" si="2834"/>
        <v>10</v>
      </c>
      <c r="CC967" s="13">
        <f t="shared" si="2835"/>
        <v>57</v>
      </c>
      <c r="CD967" s="12">
        <f t="shared" si="2873"/>
        <v>0.15972222222222221</v>
      </c>
      <c r="CE967" s="13">
        <f t="shared" si="2874"/>
        <v>3</v>
      </c>
      <c r="CF967" s="13">
        <f t="shared" si="2875"/>
        <v>50</v>
      </c>
      <c r="CG967" s="12">
        <f t="shared" si="2836"/>
        <v>5.5555555555555552E-2</v>
      </c>
      <c r="CH967" s="13">
        <f t="shared" si="2837"/>
        <v>1</v>
      </c>
      <c r="CI967" s="13">
        <f t="shared" si="2838"/>
        <v>20</v>
      </c>
      <c r="CJ967" s="12">
        <f t="shared" si="2839"/>
        <v>6.944444444444442E-2</v>
      </c>
      <c r="CK967" s="13">
        <f t="shared" si="2840"/>
        <v>1</v>
      </c>
      <c r="CL967" s="13">
        <f t="shared" si="2841"/>
        <v>40</v>
      </c>
      <c r="CM967" s="62"/>
      <c r="CN967" s="62"/>
      <c r="CO967" s="62"/>
      <c r="CP967" s="12">
        <f t="shared" ref="CP967:CP993" si="2880">AZ967-(CS967+CV967+CY967+DB967+DE967+DH967+DK967)</f>
        <v>3.819444444444442E-2</v>
      </c>
      <c r="CQ967" s="13">
        <f t="shared" ref="CQ967:CQ993" si="2881">HOUR(CP967)</f>
        <v>0</v>
      </c>
      <c r="CR967" s="13">
        <f t="shared" ref="CR967:CR993" si="2882">MINUTE(CP967)</f>
        <v>55</v>
      </c>
      <c r="CS967" s="610">
        <v>0</v>
      </c>
      <c r="CT967" s="13">
        <f t="shared" si="2810"/>
        <v>0</v>
      </c>
      <c r="CU967" s="13">
        <f t="shared" si="2811"/>
        <v>0</v>
      </c>
      <c r="CV967" s="610">
        <v>2.0833333333333332E-2</v>
      </c>
      <c r="CW967" s="13">
        <f t="shared" si="2686"/>
        <v>0</v>
      </c>
      <c r="CX967" s="13">
        <f t="shared" si="2687"/>
        <v>30</v>
      </c>
      <c r="CY967" s="610">
        <v>0</v>
      </c>
      <c r="CZ967" s="13">
        <f t="shared" si="2688"/>
        <v>0</v>
      </c>
      <c r="DA967" s="13">
        <f t="shared" si="2689"/>
        <v>0</v>
      </c>
      <c r="DB967" s="610">
        <v>0</v>
      </c>
      <c r="DC967" s="13">
        <f t="shared" si="2715"/>
        <v>0</v>
      </c>
      <c r="DD967" s="13">
        <f t="shared" si="2716"/>
        <v>0</v>
      </c>
      <c r="DE967" s="610">
        <v>0</v>
      </c>
      <c r="DF967" s="13">
        <f t="shared" si="2717"/>
        <v>0</v>
      </c>
      <c r="DG967" s="13">
        <f t="shared" si="2718"/>
        <v>0</v>
      </c>
      <c r="DH967" s="610">
        <v>1.0416666666666666E-2</v>
      </c>
      <c r="DI967" s="13">
        <f t="shared" si="2719"/>
        <v>0</v>
      </c>
      <c r="DJ967" s="13">
        <f t="shared" si="2720"/>
        <v>15</v>
      </c>
      <c r="DK967" s="610">
        <v>0</v>
      </c>
      <c r="DL967" s="35">
        <f t="shared" si="2721"/>
        <v>0</v>
      </c>
      <c r="DM967" s="35">
        <f t="shared" si="2722"/>
        <v>0</v>
      </c>
      <c r="DN967" s="66">
        <f t="shared" si="2842"/>
        <v>3423852.4560000012</v>
      </c>
      <c r="DO967" s="74">
        <f t="shared" si="2843"/>
        <v>54899</v>
      </c>
      <c r="DP967" s="66">
        <f t="shared" si="2877"/>
        <v>63.277142857142856</v>
      </c>
      <c r="DQ967" s="63">
        <f t="shared" si="2878"/>
        <v>62.366390207471923</v>
      </c>
      <c r="DR967" s="66" t="e">
        <f t="shared" si="2723"/>
        <v>#NUM!</v>
      </c>
      <c r="DS967" s="96" t="e">
        <f t="shared" si="2724"/>
        <v>#NUM!</v>
      </c>
      <c r="DT967" s="66" t="e">
        <f t="shared" si="2725"/>
        <v>#NUM!</v>
      </c>
      <c r="DU967" s="66" t="e">
        <f t="shared" si="2726"/>
        <v>#NUM!</v>
      </c>
      <c r="FJ967" s="3">
        <f t="shared" si="2593"/>
        <v>0.33124999999999993</v>
      </c>
    </row>
    <row r="968" spans="1:166">
      <c r="A968" s="604">
        <f t="shared" si="2844"/>
        <v>966</v>
      </c>
      <c r="B968" s="605">
        <f t="shared" si="2845"/>
        <v>119</v>
      </c>
      <c r="C968" s="606">
        <v>40964</v>
      </c>
      <c r="D968" s="607">
        <f t="shared" si="2876"/>
        <v>2</v>
      </c>
      <c r="E968" s="608" t="s">
        <v>1012</v>
      </c>
      <c r="F968" s="605">
        <v>41</v>
      </c>
      <c r="G968" s="609" t="s">
        <v>38</v>
      </c>
      <c r="H968" s="609" t="s">
        <v>1146</v>
      </c>
      <c r="I968" s="609" t="s">
        <v>1140</v>
      </c>
      <c r="J968" s="610">
        <v>0.15625</v>
      </c>
      <c r="K968" s="611">
        <v>3700.46</v>
      </c>
      <c r="L968" s="609" t="s">
        <v>1110</v>
      </c>
      <c r="M968" s="605">
        <v>57</v>
      </c>
      <c r="N968" s="605">
        <v>2</v>
      </c>
      <c r="O968" s="609"/>
      <c r="P968" s="610">
        <v>0.15625</v>
      </c>
      <c r="Q968" s="610">
        <v>0.15625</v>
      </c>
      <c r="R968" s="12">
        <f t="shared" si="2815"/>
        <v>0</v>
      </c>
      <c r="S968" s="13">
        <f t="shared" si="2816"/>
        <v>0</v>
      </c>
      <c r="T968" s="13">
        <f t="shared" si="2817"/>
        <v>0</v>
      </c>
      <c r="U968" s="610">
        <v>0.16666666666666666</v>
      </c>
      <c r="V968" s="12">
        <f t="shared" si="2846"/>
        <v>1.0416666666666657E-2</v>
      </c>
      <c r="W968" s="13">
        <f t="shared" si="2847"/>
        <v>0</v>
      </c>
      <c r="X968" s="225">
        <f t="shared" si="2848"/>
        <v>15</v>
      </c>
      <c r="Y968" s="610">
        <v>0.16666666666666666</v>
      </c>
      <c r="Z968" s="12">
        <f t="shared" ref="Z968:Z993" si="2883">Y968-U968</f>
        <v>0</v>
      </c>
      <c r="AA968" s="13">
        <f t="shared" ref="AA968:AA993" si="2884">HOUR(Z968)</f>
        <v>0</v>
      </c>
      <c r="AB968" s="13">
        <f t="shared" ref="AB968:AB993" si="2885">MINUTE(Z968)</f>
        <v>0</v>
      </c>
      <c r="AC968" s="610">
        <v>0.21875</v>
      </c>
      <c r="AD968" s="12">
        <f t="shared" si="2852"/>
        <v>5.2083333333333343E-2</v>
      </c>
      <c r="AE968" s="13">
        <f t="shared" si="2825"/>
        <v>1</v>
      </c>
      <c r="AF968" s="13">
        <f t="shared" si="2826"/>
        <v>15</v>
      </c>
      <c r="AG968" s="610">
        <v>0.22222222222222221</v>
      </c>
      <c r="AH968" s="610">
        <v>0.28125</v>
      </c>
      <c r="AI968" s="12">
        <f t="shared" si="2853"/>
        <v>5.902777777777779E-2</v>
      </c>
      <c r="AJ968" s="225">
        <f t="shared" si="2854"/>
        <v>1</v>
      </c>
      <c r="AK968" s="225">
        <f t="shared" si="2855"/>
        <v>25</v>
      </c>
      <c r="AL968" s="610">
        <v>0.22222222222222221</v>
      </c>
      <c r="AM968" s="610">
        <v>0.28125</v>
      </c>
      <c r="AN968" s="12">
        <f t="shared" si="2856"/>
        <v>5.902777777777779E-2</v>
      </c>
      <c r="AO968" s="13">
        <f t="shared" si="2857"/>
        <v>1</v>
      </c>
      <c r="AP968" s="13">
        <f t="shared" si="2858"/>
        <v>25</v>
      </c>
      <c r="AQ968" s="610">
        <v>0.2902777777777778</v>
      </c>
      <c r="AR968" s="12">
        <f t="shared" si="2859"/>
        <v>9.0277777777778012E-3</v>
      </c>
      <c r="AS968" s="225">
        <f t="shared" si="2860"/>
        <v>0</v>
      </c>
      <c r="AT968" s="13">
        <f t="shared" si="2861"/>
        <v>13</v>
      </c>
      <c r="AU968" s="610">
        <v>0.29097222222222224</v>
      </c>
      <c r="AV968" s="226">
        <f t="shared" si="2862"/>
        <v>6.9444444444444198E-4</v>
      </c>
      <c r="AW968" s="13">
        <f t="shared" si="2863"/>
        <v>0</v>
      </c>
      <c r="AX968" s="13">
        <f t="shared" si="2864"/>
        <v>1</v>
      </c>
      <c r="AY968" s="610">
        <v>0.36458333333333331</v>
      </c>
      <c r="AZ968" s="12">
        <f t="shared" si="2879"/>
        <v>7.3611111111111072E-2</v>
      </c>
      <c r="BA968" s="225">
        <f t="shared" si="2865"/>
        <v>1</v>
      </c>
      <c r="BB968" s="225">
        <f t="shared" si="2866"/>
        <v>46</v>
      </c>
      <c r="BC968" s="610">
        <v>0.36458333333333331</v>
      </c>
      <c r="BD968" s="610">
        <v>0.36458333333333331</v>
      </c>
      <c r="BE968" s="12">
        <f t="shared" si="2867"/>
        <v>0</v>
      </c>
      <c r="BF968" s="13">
        <f t="shared" si="2868"/>
        <v>0</v>
      </c>
      <c r="BG968" s="13">
        <f t="shared" si="2869"/>
        <v>0</v>
      </c>
      <c r="BH968" s="610">
        <v>0.36458333333333331</v>
      </c>
      <c r="BI968" s="610">
        <v>0.36458333333333331</v>
      </c>
      <c r="BJ968" s="610"/>
      <c r="BK968" s="69">
        <f t="shared" si="2804"/>
        <v>0</v>
      </c>
      <c r="BL968" s="13">
        <f t="shared" si="2805"/>
        <v>0</v>
      </c>
      <c r="BM968" s="13">
        <f t="shared" si="2806"/>
        <v>0</v>
      </c>
      <c r="BN968" s="610">
        <v>0.37152777777777773</v>
      </c>
      <c r="BO968" s="12">
        <f t="shared" si="2812"/>
        <v>6.9444444444444198E-3</v>
      </c>
      <c r="BP968" s="225">
        <f t="shared" si="2813"/>
        <v>0</v>
      </c>
      <c r="BQ968" s="225">
        <f t="shared" si="2814"/>
        <v>10</v>
      </c>
      <c r="BR968" s="610">
        <v>0.3833333333333333</v>
      </c>
      <c r="BS968" s="12">
        <f t="shared" si="2870"/>
        <v>1.1805555555555569E-2</v>
      </c>
      <c r="BT968" s="225">
        <f t="shared" si="2871"/>
        <v>0</v>
      </c>
      <c r="BU968" s="225">
        <f t="shared" si="2872"/>
        <v>17</v>
      </c>
      <c r="BV968" s="610">
        <v>0.3833333333333333</v>
      </c>
      <c r="BW968" s="610">
        <v>0.3833333333333333</v>
      </c>
      <c r="BX968" s="12">
        <f t="shared" si="2830"/>
        <v>0</v>
      </c>
      <c r="BY968" s="13">
        <f t="shared" si="2831"/>
        <v>0</v>
      </c>
      <c r="BZ968" s="13">
        <f t="shared" si="2832"/>
        <v>0</v>
      </c>
      <c r="CA968" s="226">
        <f t="shared" si="2833"/>
        <v>0.2270833333333333</v>
      </c>
      <c r="CB968" s="13">
        <f t="shared" si="2834"/>
        <v>5</v>
      </c>
      <c r="CC968" s="13">
        <f t="shared" si="2835"/>
        <v>27</v>
      </c>
      <c r="CD968" s="12">
        <f t="shared" si="2873"/>
        <v>7.9861111111111133E-2</v>
      </c>
      <c r="CE968" s="13">
        <f t="shared" si="2874"/>
        <v>1</v>
      </c>
      <c r="CF968" s="13">
        <f t="shared" si="2875"/>
        <v>55</v>
      </c>
      <c r="CG968" s="12">
        <f t="shared" si="2836"/>
        <v>5.902777777777779E-2</v>
      </c>
      <c r="CH968" s="13">
        <f t="shared" si="2837"/>
        <v>1</v>
      </c>
      <c r="CI968" s="13">
        <f t="shared" si="2838"/>
        <v>25</v>
      </c>
      <c r="CJ968" s="12">
        <f t="shared" si="2839"/>
        <v>7.3611111111111072E-2</v>
      </c>
      <c r="CK968" s="13">
        <f t="shared" si="2840"/>
        <v>1</v>
      </c>
      <c r="CL968" s="13">
        <f t="shared" si="2841"/>
        <v>46</v>
      </c>
      <c r="CM968" s="62"/>
      <c r="CN968" s="62"/>
      <c r="CO968" s="62"/>
      <c r="CP968" s="12">
        <f t="shared" si="2880"/>
        <v>5.2777777777777743E-2</v>
      </c>
      <c r="CQ968" s="13">
        <f t="shared" si="2881"/>
        <v>1</v>
      </c>
      <c r="CR968" s="13">
        <f t="shared" si="2882"/>
        <v>16</v>
      </c>
      <c r="CS968" s="610">
        <v>0</v>
      </c>
      <c r="CT968" s="13">
        <f t="shared" si="2810"/>
        <v>0</v>
      </c>
      <c r="CU968" s="13">
        <f t="shared" si="2811"/>
        <v>0</v>
      </c>
      <c r="CV968" s="610">
        <v>0</v>
      </c>
      <c r="CW968" s="13">
        <f t="shared" si="2686"/>
        <v>0</v>
      </c>
      <c r="CX968" s="13">
        <f t="shared" si="2687"/>
        <v>0</v>
      </c>
      <c r="CY968" s="610">
        <v>0</v>
      </c>
      <c r="CZ968" s="13">
        <f t="shared" si="2688"/>
        <v>0</v>
      </c>
      <c r="DA968" s="13">
        <f t="shared" si="2689"/>
        <v>0</v>
      </c>
      <c r="DB968" s="610">
        <v>0</v>
      </c>
      <c r="DC968" s="13">
        <f t="shared" si="2715"/>
        <v>0</v>
      </c>
      <c r="DD968" s="13">
        <f t="shared" si="2716"/>
        <v>0</v>
      </c>
      <c r="DE968" s="610">
        <v>0</v>
      </c>
      <c r="DF968" s="13">
        <f>HOUR(DE968)</f>
        <v>0</v>
      </c>
      <c r="DG968" s="13">
        <f>MINUTE(DE968)</f>
        <v>0</v>
      </c>
      <c r="DH968" s="610">
        <v>2.0833333333333332E-2</v>
      </c>
      <c r="DI968" s="13">
        <f t="shared" si="2719"/>
        <v>0</v>
      </c>
      <c r="DJ968" s="13">
        <f t="shared" si="2720"/>
        <v>30</v>
      </c>
      <c r="DK968" s="610">
        <v>0</v>
      </c>
      <c r="DL968" s="35">
        <f t="shared" si="2721"/>
        <v>0</v>
      </c>
      <c r="DM968" s="35">
        <f t="shared" si="2722"/>
        <v>0</v>
      </c>
      <c r="DN968" s="66">
        <f t="shared" si="2842"/>
        <v>3427552.9160000011</v>
      </c>
      <c r="DO968" s="74">
        <f t="shared" si="2843"/>
        <v>54956</v>
      </c>
      <c r="DP968" s="66">
        <f t="shared" si="2877"/>
        <v>64.920350877192988</v>
      </c>
      <c r="DQ968" s="63">
        <f t="shared" si="2878"/>
        <v>62.369039158599627</v>
      </c>
      <c r="DR968" s="66" t="e">
        <f t="shared" si="2723"/>
        <v>#NUM!</v>
      </c>
      <c r="DS968" s="96" t="e">
        <f t="shared" si="2724"/>
        <v>#NUM!</v>
      </c>
      <c r="DT968" s="66" t="e">
        <f t="shared" si="2725"/>
        <v>#NUM!</v>
      </c>
      <c r="DU968" s="66" t="e">
        <f t="shared" si="2726"/>
        <v>#NUM!</v>
      </c>
      <c r="FJ968" s="3">
        <f t="shared" si="2593"/>
        <v>9.4444444444444442E-2</v>
      </c>
    </row>
    <row r="969" spans="1:166">
      <c r="A969" s="604">
        <f t="shared" si="2844"/>
        <v>967</v>
      </c>
      <c r="B969" s="605">
        <f t="shared" si="2845"/>
        <v>120</v>
      </c>
      <c r="C969" s="606">
        <v>40964</v>
      </c>
      <c r="D969" s="607">
        <f t="shared" si="2876"/>
        <v>2</v>
      </c>
      <c r="E969" s="608" t="s">
        <v>1012</v>
      </c>
      <c r="F969" s="605">
        <v>42</v>
      </c>
      <c r="G969" s="609" t="s">
        <v>38</v>
      </c>
      <c r="H969" s="609" t="s">
        <v>305</v>
      </c>
      <c r="I969" s="609" t="s">
        <v>1116</v>
      </c>
      <c r="J969" s="610">
        <v>0.43055555555555558</v>
      </c>
      <c r="K969" s="611">
        <v>3324.97</v>
      </c>
      <c r="L969" s="609" t="s">
        <v>1143</v>
      </c>
      <c r="M969" s="605">
        <v>52</v>
      </c>
      <c r="N969" s="605">
        <v>7</v>
      </c>
      <c r="O969" s="609"/>
      <c r="P969" s="610">
        <v>0.43055555555555558</v>
      </c>
      <c r="Q969" s="610">
        <v>0.43055555555555558</v>
      </c>
      <c r="R969" s="12">
        <f t="shared" si="2815"/>
        <v>0</v>
      </c>
      <c r="S969" s="13">
        <f t="shared" si="2816"/>
        <v>0</v>
      </c>
      <c r="T969" s="13">
        <f t="shared" si="2817"/>
        <v>0</v>
      </c>
      <c r="U969" s="610">
        <v>0.44097222222222227</v>
      </c>
      <c r="V969" s="12">
        <f t="shared" si="2846"/>
        <v>1.0416666666666685E-2</v>
      </c>
      <c r="W969" s="13">
        <f t="shared" si="2847"/>
        <v>0</v>
      </c>
      <c r="X969" s="225">
        <f t="shared" si="2848"/>
        <v>15</v>
      </c>
      <c r="Y969" s="610">
        <v>0.44097222222222227</v>
      </c>
      <c r="Z969" s="12">
        <f t="shared" si="2883"/>
        <v>0</v>
      </c>
      <c r="AA969" s="13">
        <f t="shared" si="2884"/>
        <v>0</v>
      </c>
      <c r="AB969" s="13">
        <f t="shared" si="2885"/>
        <v>0</v>
      </c>
      <c r="AC969" s="610">
        <v>0.4861111111111111</v>
      </c>
      <c r="AD969" s="12">
        <f t="shared" si="2852"/>
        <v>4.513888888888884E-2</v>
      </c>
      <c r="AE969" s="13">
        <f t="shared" si="2825"/>
        <v>1</v>
      </c>
      <c r="AF969" s="13">
        <f t="shared" si="2826"/>
        <v>5</v>
      </c>
      <c r="AG969" s="610">
        <v>0.48958333333333331</v>
      </c>
      <c r="AH969" s="610">
        <v>0.53472222222222221</v>
      </c>
      <c r="AI969" s="12">
        <f t="shared" si="2853"/>
        <v>4.5138888888888895E-2</v>
      </c>
      <c r="AJ969" s="225">
        <f t="shared" si="2854"/>
        <v>1</v>
      </c>
      <c r="AK969" s="225">
        <f t="shared" si="2855"/>
        <v>5</v>
      </c>
      <c r="AL969" s="610">
        <v>0.48958333333333331</v>
      </c>
      <c r="AM969" s="610">
        <v>0.53472222222222221</v>
      </c>
      <c r="AN969" s="12">
        <f t="shared" si="2856"/>
        <v>4.5138888888888895E-2</v>
      </c>
      <c r="AO969" s="13">
        <f t="shared" si="2857"/>
        <v>1</v>
      </c>
      <c r="AP969" s="13">
        <f t="shared" si="2858"/>
        <v>5</v>
      </c>
      <c r="AQ969" s="610">
        <v>0.53819444444444442</v>
      </c>
      <c r="AR969" s="12">
        <f t="shared" si="2859"/>
        <v>3.4722222222222099E-3</v>
      </c>
      <c r="AS969" s="225">
        <f t="shared" si="2860"/>
        <v>0</v>
      </c>
      <c r="AT969" s="13">
        <f t="shared" si="2861"/>
        <v>5</v>
      </c>
      <c r="AU969" s="610">
        <v>0.54166666666666663</v>
      </c>
      <c r="AV969" s="226">
        <f t="shared" si="2862"/>
        <v>3.4722222222222099E-3</v>
      </c>
      <c r="AW969" s="13">
        <f t="shared" si="2863"/>
        <v>0</v>
      </c>
      <c r="AX969" s="13">
        <f t="shared" si="2864"/>
        <v>5</v>
      </c>
      <c r="AY969" s="610">
        <v>0.61805555555555558</v>
      </c>
      <c r="AZ969" s="12">
        <f t="shared" si="2879"/>
        <v>7.6388888888888951E-2</v>
      </c>
      <c r="BA969" s="225">
        <f t="shared" si="2865"/>
        <v>1</v>
      </c>
      <c r="BB969" s="225">
        <f t="shared" si="2866"/>
        <v>50</v>
      </c>
      <c r="BC969" s="610">
        <v>0.61805555555555558</v>
      </c>
      <c r="BD969" s="610">
        <v>0.61805555555555558</v>
      </c>
      <c r="BE969" s="12">
        <f t="shared" si="2867"/>
        <v>0</v>
      </c>
      <c r="BF969" s="13">
        <f t="shared" si="2868"/>
        <v>0</v>
      </c>
      <c r="BG969" s="13">
        <f t="shared" si="2869"/>
        <v>0</v>
      </c>
      <c r="BH969" s="610">
        <v>0.61805555555555558</v>
      </c>
      <c r="BI969" s="610">
        <v>0.61805555555555558</v>
      </c>
      <c r="BJ969" s="610"/>
      <c r="BK969" s="69">
        <f t="shared" si="2804"/>
        <v>0</v>
      </c>
      <c r="BL969" s="13">
        <f t="shared" si="2805"/>
        <v>0</v>
      </c>
      <c r="BM969" s="13">
        <f t="shared" si="2806"/>
        <v>0</v>
      </c>
      <c r="BN969" s="610">
        <v>0.63194444444444442</v>
      </c>
      <c r="BO969" s="12">
        <f t="shared" si="2812"/>
        <v>1.388888888888884E-2</v>
      </c>
      <c r="BP969" s="225">
        <f t="shared" si="2813"/>
        <v>0</v>
      </c>
      <c r="BQ969" s="225">
        <f t="shared" si="2814"/>
        <v>20</v>
      </c>
      <c r="BR969" s="610">
        <v>1.6395833333333334</v>
      </c>
      <c r="BS969" s="12">
        <f t="shared" si="2870"/>
        <v>1.007638888888889</v>
      </c>
      <c r="BT969" s="225">
        <f t="shared" si="2871"/>
        <v>0</v>
      </c>
      <c r="BU969" s="225">
        <f t="shared" si="2872"/>
        <v>11</v>
      </c>
      <c r="BV969" s="610">
        <v>0.63958333333333328</v>
      </c>
      <c r="BW969" s="610">
        <v>0.63958333333333328</v>
      </c>
      <c r="BX969" s="12">
        <f t="shared" si="2830"/>
        <v>0</v>
      </c>
      <c r="BY969" s="13">
        <f t="shared" si="2831"/>
        <v>0</v>
      </c>
      <c r="BZ969" s="13">
        <f t="shared" si="2832"/>
        <v>0</v>
      </c>
      <c r="CA969" s="226">
        <f t="shared" si="2833"/>
        <v>0.2090277777777777</v>
      </c>
      <c r="CB969" s="13">
        <f t="shared" si="2834"/>
        <v>5</v>
      </c>
      <c r="CC969" s="13">
        <f t="shared" si="2835"/>
        <v>1</v>
      </c>
      <c r="CD969" s="12">
        <f t="shared" si="2873"/>
        <v>1.0701388888888888</v>
      </c>
      <c r="CE969" s="13">
        <f t="shared" si="2874"/>
        <v>1</v>
      </c>
      <c r="CF969" s="13">
        <f t="shared" si="2875"/>
        <v>41</v>
      </c>
      <c r="CG969" s="12">
        <f t="shared" si="2836"/>
        <v>4.5138888888888895E-2</v>
      </c>
      <c r="CH969" s="13">
        <f t="shared" si="2837"/>
        <v>1</v>
      </c>
      <c r="CI969" s="13">
        <f t="shared" si="2838"/>
        <v>5</v>
      </c>
      <c r="CJ969" s="12">
        <f t="shared" si="2839"/>
        <v>7.6388888888888951E-2</v>
      </c>
      <c r="CK969" s="13">
        <f t="shared" si="2840"/>
        <v>1</v>
      </c>
      <c r="CL969" s="13">
        <f t="shared" si="2841"/>
        <v>50</v>
      </c>
      <c r="CM969" s="62"/>
      <c r="CN969" s="62"/>
      <c r="CO969" s="62"/>
      <c r="CP969" s="12">
        <f t="shared" si="2880"/>
        <v>5.4861111111111166E-2</v>
      </c>
      <c r="CQ969" s="13">
        <f t="shared" si="2881"/>
        <v>1</v>
      </c>
      <c r="CR969" s="13">
        <f t="shared" si="2882"/>
        <v>19</v>
      </c>
      <c r="CS969" s="610">
        <v>0</v>
      </c>
      <c r="CT969" s="13">
        <f t="shared" si="2810"/>
        <v>0</v>
      </c>
      <c r="CU969" s="13">
        <f t="shared" si="2811"/>
        <v>0</v>
      </c>
      <c r="CV969" s="610">
        <v>0</v>
      </c>
      <c r="CW969" s="13">
        <f t="shared" si="2686"/>
        <v>0</v>
      </c>
      <c r="CX969" s="13">
        <f t="shared" si="2687"/>
        <v>0</v>
      </c>
      <c r="CY969" s="610">
        <v>0</v>
      </c>
      <c r="CZ969" s="13">
        <f t="shared" si="2688"/>
        <v>0</v>
      </c>
      <c r="DA969" s="13">
        <f t="shared" si="2689"/>
        <v>0</v>
      </c>
      <c r="DB969" s="610">
        <v>0</v>
      </c>
      <c r="DC969" s="13">
        <f t="shared" si="2715"/>
        <v>0</v>
      </c>
      <c r="DD969" s="13">
        <f t="shared" si="2716"/>
        <v>0</v>
      </c>
      <c r="DE969" s="610">
        <v>0</v>
      </c>
      <c r="DF969" s="13">
        <f>HOUR(DE969)</f>
        <v>0</v>
      </c>
      <c r="DG969" s="13">
        <f>MINUTE(DE969)</f>
        <v>0</v>
      </c>
      <c r="DH969" s="610">
        <v>2.1527777777777781E-2</v>
      </c>
      <c r="DI969" s="13">
        <f t="shared" si="2719"/>
        <v>0</v>
      </c>
      <c r="DJ969" s="13">
        <f t="shared" si="2720"/>
        <v>31</v>
      </c>
      <c r="DK969" s="610">
        <v>0</v>
      </c>
      <c r="DL969" s="35">
        <f t="shared" si="2721"/>
        <v>0</v>
      </c>
      <c r="DM969" s="35">
        <f t="shared" si="2722"/>
        <v>0</v>
      </c>
      <c r="DN969" s="66">
        <f t="shared" si="2842"/>
        <v>3430877.8860000013</v>
      </c>
      <c r="DO969" s="74">
        <f t="shared" si="2843"/>
        <v>55008</v>
      </c>
      <c r="DP969" s="66">
        <f t="shared" si="2877"/>
        <v>63.941730769230766</v>
      </c>
      <c r="DQ969" s="63">
        <f t="shared" si="2878"/>
        <v>62.370525850785363</v>
      </c>
      <c r="DR969" s="66" t="e">
        <f t="shared" si="2723"/>
        <v>#NUM!</v>
      </c>
      <c r="DS969" s="96" t="e">
        <f t="shared" si="2724"/>
        <v>#NUM!</v>
      </c>
      <c r="DT969" s="66" t="e">
        <f t="shared" si="2725"/>
        <v>#NUM!</v>
      </c>
      <c r="DU969" s="66" t="e">
        <f t="shared" si="2726"/>
        <v>#NUM!</v>
      </c>
      <c r="FJ969" s="3">
        <f t="shared" si="2593"/>
        <v>8.7499999999999856E-2</v>
      </c>
    </row>
    <row r="970" spans="1:166">
      <c r="A970" s="604">
        <f t="shared" si="2844"/>
        <v>968</v>
      </c>
      <c r="B970" s="605">
        <f t="shared" si="2845"/>
        <v>121</v>
      </c>
      <c r="C970" s="606">
        <v>40964</v>
      </c>
      <c r="D970" s="607">
        <f t="shared" si="2876"/>
        <v>2</v>
      </c>
      <c r="E970" s="608" t="s">
        <v>1139</v>
      </c>
      <c r="F970" s="605">
        <v>1</v>
      </c>
      <c r="G970" s="609" t="s">
        <v>749</v>
      </c>
      <c r="H970" s="609" t="s">
        <v>394</v>
      </c>
      <c r="I970" s="609" t="s">
        <v>1141</v>
      </c>
      <c r="J970" s="610">
        <v>0.70138888888888884</v>
      </c>
      <c r="K970" s="611">
        <v>3229.31</v>
      </c>
      <c r="L970" s="609" t="s">
        <v>1144</v>
      </c>
      <c r="M970" s="605">
        <v>56</v>
      </c>
      <c r="N970" s="605">
        <v>2</v>
      </c>
      <c r="O970" s="609"/>
      <c r="P970" s="610">
        <v>0.70138888888888884</v>
      </c>
      <c r="Q970" s="610">
        <v>0.70138888888888884</v>
      </c>
      <c r="R970" s="12">
        <f t="shared" si="2815"/>
        <v>0</v>
      </c>
      <c r="S970" s="13">
        <f t="shared" si="2816"/>
        <v>0</v>
      </c>
      <c r="T970" s="13">
        <f t="shared" si="2817"/>
        <v>0</v>
      </c>
      <c r="U970" s="610">
        <v>0.71527777777777779</v>
      </c>
      <c r="V970" s="12">
        <f t="shared" si="2846"/>
        <v>1.3888888888888951E-2</v>
      </c>
      <c r="W970" s="13">
        <f t="shared" si="2847"/>
        <v>0</v>
      </c>
      <c r="X970" s="225">
        <f t="shared" si="2848"/>
        <v>20</v>
      </c>
      <c r="Y970" s="610">
        <v>0.71527777777777779</v>
      </c>
      <c r="Z970" s="12">
        <f t="shared" si="2883"/>
        <v>0</v>
      </c>
      <c r="AA970" s="13">
        <f t="shared" si="2884"/>
        <v>0</v>
      </c>
      <c r="AB970" s="13">
        <f t="shared" si="2885"/>
        <v>0</v>
      </c>
      <c r="AC970" s="610">
        <v>0.77083333333333337</v>
      </c>
      <c r="AD970" s="12">
        <f t="shared" si="2852"/>
        <v>5.555555555555558E-2</v>
      </c>
      <c r="AE970" s="13">
        <f t="shared" ref="AE970:AE977" si="2886">HOUR(AD970)</f>
        <v>1</v>
      </c>
      <c r="AF970" s="13">
        <f t="shared" ref="AF970:AF977" si="2887">MINUTE(AD970)</f>
        <v>20</v>
      </c>
      <c r="AG970" s="610">
        <v>0.77083333333333337</v>
      </c>
      <c r="AH970" s="610">
        <v>0.77777777777777779</v>
      </c>
      <c r="AI970" s="12">
        <f t="shared" si="2853"/>
        <v>6.9444444444444198E-3</v>
      </c>
      <c r="AJ970" s="225">
        <f t="shared" si="2854"/>
        <v>0</v>
      </c>
      <c r="AK970" s="225">
        <f t="shared" si="2855"/>
        <v>10</v>
      </c>
      <c r="AL970" s="610">
        <v>0.77083333333333337</v>
      </c>
      <c r="AM970" s="610">
        <v>0.77777777777777779</v>
      </c>
      <c r="AN970" s="12">
        <f t="shared" si="2856"/>
        <v>6.9444444444444198E-3</v>
      </c>
      <c r="AO970" s="13">
        <f t="shared" si="2857"/>
        <v>0</v>
      </c>
      <c r="AP970" s="13">
        <f t="shared" si="2858"/>
        <v>10</v>
      </c>
      <c r="AQ970" s="610">
        <v>0.77083333333333337</v>
      </c>
      <c r="AR970" s="12">
        <f t="shared" si="2859"/>
        <v>-6.9444444444444198E-3</v>
      </c>
      <c r="AS970" s="225" t="e">
        <f t="shared" si="2860"/>
        <v>#NUM!</v>
      </c>
      <c r="AT970" s="13" t="e">
        <f t="shared" si="2861"/>
        <v>#NUM!</v>
      </c>
      <c r="AU970" s="610">
        <v>0.77083333333333337</v>
      </c>
      <c r="AV970" s="226">
        <f t="shared" si="2862"/>
        <v>0</v>
      </c>
      <c r="AW970" s="13">
        <f t="shared" si="2863"/>
        <v>0</v>
      </c>
      <c r="AX970" s="13">
        <f t="shared" si="2864"/>
        <v>0</v>
      </c>
      <c r="AY970" s="610">
        <v>1.1145833333333333</v>
      </c>
      <c r="AZ970" s="12">
        <f t="shared" si="2879"/>
        <v>0.34374999999999989</v>
      </c>
      <c r="BA970" s="225">
        <f t="shared" si="2865"/>
        <v>8</v>
      </c>
      <c r="BB970" s="225">
        <f t="shared" si="2866"/>
        <v>15</v>
      </c>
      <c r="BC970" s="610">
        <v>1.1145833333333333</v>
      </c>
      <c r="BD970" s="610">
        <v>1.1145833333333333</v>
      </c>
      <c r="BE970" s="12">
        <f t="shared" si="2867"/>
        <v>0</v>
      </c>
      <c r="BF970" s="13">
        <f t="shared" si="2868"/>
        <v>0</v>
      </c>
      <c r="BG970" s="13">
        <f t="shared" si="2869"/>
        <v>0</v>
      </c>
      <c r="BH970" s="610">
        <v>1.1145833333333333</v>
      </c>
      <c r="BI970" s="610">
        <v>1.1145833333333333</v>
      </c>
      <c r="BJ970" s="610"/>
      <c r="BK970" s="69">
        <f t="shared" si="2804"/>
        <v>0</v>
      </c>
      <c r="BL970" s="13">
        <f t="shared" si="2805"/>
        <v>0</v>
      </c>
      <c r="BM970" s="13">
        <f t="shared" si="2806"/>
        <v>0</v>
      </c>
      <c r="BN970" s="610">
        <v>1.1215277777777779</v>
      </c>
      <c r="BO970" s="12">
        <f t="shared" si="2812"/>
        <v>6.9444444444446418E-3</v>
      </c>
      <c r="BP970" s="225">
        <f t="shared" si="2813"/>
        <v>0</v>
      </c>
      <c r="BQ970" s="225">
        <f t="shared" si="2814"/>
        <v>10</v>
      </c>
      <c r="BR970" s="610">
        <v>1.1375</v>
      </c>
      <c r="BS970" s="12">
        <f t="shared" si="2870"/>
        <v>1.5972222222222054E-2</v>
      </c>
      <c r="BT970" s="225">
        <f t="shared" si="2871"/>
        <v>0</v>
      </c>
      <c r="BU970" s="225">
        <f t="shared" si="2872"/>
        <v>23</v>
      </c>
      <c r="BV970" s="610">
        <v>1.1375</v>
      </c>
      <c r="BW970" s="610">
        <v>1.1375</v>
      </c>
      <c r="BX970" s="12">
        <f t="shared" si="2830"/>
        <v>0</v>
      </c>
      <c r="BY970" s="13">
        <f t="shared" si="2831"/>
        <v>0</v>
      </c>
      <c r="BZ970" s="13">
        <f t="shared" si="2832"/>
        <v>0</v>
      </c>
      <c r="CA970" s="226">
        <f t="shared" si="2833"/>
        <v>0.43611111111111112</v>
      </c>
      <c r="CB970" s="13">
        <f t="shared" si="2834"/>
        <v>10</v>
      </c>
      <c r="CC970" s="13">
        <f t="shared" si="2835"/>
        <v>28</v>
      </c>
      <c r="CD970" s="12">
        <f t="shared" si="2873"/>
        <v>7.1527777777777857E-2</v>
      </c>
      <c r="CE970" s="13">
        <f t="shared" si="2874"/>
        <v>1</v>
      </c>
      <c r="CF970" s="13">
        <f t="shared" si="2875"/>
        <v>43</v>
      </c>
      <c r="CG970" s="12">
        <f t="shared" si="2836"/>
        <v>6.9444444444444198E-3</v>
      </c>
      <c r="CH970" s="13">
        <f t="shared" si="2837"/>
        <v>0</v>
      </c>
      <c r="CI970" s="13">
        <f t="shared" si="2838"/>
        <v>10</v>
      </c>
      <c r="CJ970" s="12">
        <f t="shared" si="2839"/>
        <v>0.34374999999999989</v>
      </c>
      <c r="CK970" s="13">
        <f t="shared" si="2840"/>
        <v>8</v>
      </c>
      <c r="CL970" s="13">
        <f t="shared" si="2841"/>
        <v>15</v>
      </c>
      <c r="CM970" s="62"/>
      <c r="CN970" s="62"/>
      <c r="CO970" s="62"/>
      <c r="CP970" s="12">
        <f t="shared" si="2880"/>
        <v>0</v>
      </c>
      <c r="CQ970" s="13">
        <f t="shared" si="2881"/>
        <v>0</v>
      </c>
      <c r="CR970" s="13">
        <f t="shared" si="2882"/>
        <v>0</v>
      </c>
      <c r="CS970" s="610">
        <v>0</v>
      </c>
      <c r="CT970" s="13">
        <f t="shared" si="2810"/>
        <v>0</v>
      </c>
      <c r="CU970" s="13">
        <f t="shared" si="2811"/>
        <v>0</v>
      </c>
      <c r="CV970" s="610">
        <v>0</v>
      </c>
      <c r="CW970" s="13">
        <f t="shared" si="2686"/>
        <v>0</v>
      </c>
      <c r="CX970" s="13">
        <f t="shared" si="2687"/>
        <v>0</v>
      </c>
      <c r="CY970" s="610">
        <v>0</v>
      </c>
      <c r="CZ970" s="13">
        <f t="shared" si="2688"/>
        <v>0</v>
      </c>
      <c r="DA970" s="13">
        <f t="shared" si="2689"/>
        <v>0</v>
      </c>
      <c r="DB970" s="610">
        <v>0.34375</v>
      </c>
      <c r="DC970" s="13">
        <f t="shared" si="2715"/>
        <v>8</v>
      </c>
      <c r="DD970" s="13">
        <f t="shared" si="2716"/>
        <v>15</v>
      </c>
      <c r="DE970" s="610">
        <v>0</v>
      </c>
      <c r="DF970" s="13">
        <f>HOUR(DE970)</f>
        <v>0</v>
      </c>
      <c r="DG970" s="13">
        <f>MINUTE(DE970)</f>
        <v>0</v>
      </c>
      <c r="DH970" s="610">
        <v>0</v>
      </c>
      <c r="DI970" s="13">
        <f t="shared" si="2719"/>
        <v>0</v>
      </c>
      <c r="DJ970" s="13">
        <f t="shared" si="2720"/>
        <v>0</v>
      </c>
      <c r="DK970" s="610">
        <v>0</v>
      </c>
      <c r="DL970" s="35">
        <f t="shared" si="2721"/>
        <v>0</v>
      </c>
      <c r="DM970" s="35">
        <f t="shared" si="2722"/>
        <v>0</v>
      </c>
      <c r="DN970" s="66">
        <f t="shared" si="2842"/>
        <v>3434107.1960000014</v>
      </c>
      <c r="DO970" s="74">
        <f t="shared" si="2843"/>
        <v>55064</v>
      </c>
      <c r="DP970" s="66">
        <f t="shared" si="2877"/>
        <v>57.666249999999998</v>
      </c>
      <c r="DQ970" s="63">
        <f t="shared" si="2878"/>
        <v>62.365741609763212</v>
      </c>
      <c r="DR970" s="66" t="e">
        <f t="shared" si="2723"/>
        <v>#NUM!</v>
      </c>
      <c r="DS970" s="96" t="e">
        <f t="shared" si="2724"/>
        <v>#NUM!</v>
      </c>
      <c r="DT970" s="66" t="e">
        <f t="shared" si="2725"/>
        <v>#NUM!</v>
      </c>
      <c r="DU970" s="66" t="e">
        <f t="shared" si="2726"/>
        <v>#NUM!</v>
      </c>
      <c r="FJ970" s="3">
        <f t="shared" si="2593"/>
        <v>8.5416666666666807E-2</v>
      </c>
    </row>
    <row r="971" spans="1:166">
      <c r="A971" s="604">
        <f t="shared" si="2844"/>
        <v>969</v>
      </c>
      <c r="B971" s="605">
        <f t="shared" si="2845"/>
        <v>122</v>
      </c>
      <c r="C971" s="606">
        <v>40964</v>
      </c>
      <c r="D971" s="607">
        <f t="shared" si="2876"/>
        <v>2</v>
      </c>
      <c r="E971" s="608" t="s">
        <v>1069</v>
      </c>
      <c r="F971" s="605">
        <v>5</v>
      </c>
      <c r="G971" s="609" t="s">
        <v>414</v>
      </c>
      <c r="H971" s="609" t="s">
        <v>1032</v>
      </c>
      <c r="I971" s="609" t="s">
        <v>1147</v>
      </c>
      <c r="J971" s="610">
        <v>0.85416666666666663</v>
      </c>
      <c r="K971" s="611">
        <v>2638.04</v>
      </c>
      <c r="L971" s="609" t="s">
        <v>1094</v>
      </c>
      <c r="M971" s="605">
        <v>45</v>
      </c>
      <c r="N971" s="605">
        <v>0</v>
      </c>
      <c r="O971" s="609"/>
      <c r="P971" s="610">
        <v>0.85416666666666663</v>
      </c>
      <c r="Q971" s="610">
        <v>0.85416666666666663</v>
      </c>
      <c r="R971" s="12">
        <f t="shared" si="2815"/>
        <v>0</v>
      </c>
      <c r="S971" s="13">
        <f t="shared" si="2816"/>
        <v>0</v>
      </c>
      <c r="T971" s="13">
        <f t="shared" si="2817"/>
        <v>0</v>
      </c>
      <c r="U971" s="610">
        <v>0.87152777777777779</v>
      </c>
      <c r="V971" s="12">
        <f t="shared" si="2846"/>
        <v>1.736111111111116E-2</v>
      </c>
      <c r="W971" s="13">
        <f t="shared" si="2847"/>
        <v>0</v>
      </c>
      <c r="X971" s="225">
        <f t="shared" si="2848"/>
        <v>25</v>
      </c>
      <c r="Y971" s="610">
        <v>0.87152777777777779</v>
      </c>
      <c r="Z971" s="12">
        <f t="shared" si="2883"/>
        <v>0</v>
      </c>
      <c r="AA971" s="13">
        <f t="shared" si="2884"/>
        <v>0</v>
      </c>
      <c r="AB971" s="13">
        <f t="shared" si="2885"/>
        <v>0</v>
      </c>
      <c r="AC971" s="610">
        <v>0.90625</v>
      </c>
      <c r="AD971" s="12">
        <f t="shared" si="2852"/>
        <v>3.472222222222221E-2</v>
      </c>
      <c r="AE971" s="13">
        <f t="shared" si="2886"/>
        <v>0</v>
      </c>
      <c r="AF971" s="13">
        <f t="shared" si="2887"/>
        <v>50</v>
      </c>
      <c r="AG971" s="610">
        <v>0.90972222222222221</v>
      </c>
      <c r="AH971" s="610">
        <v>0.95833333333333337</v>
      </c>
      <c r="AI971" s="12">
        <f t="shared" si="2853"/>
        <v>4.861111111111116E-2</v>
      </c>
      <c r="AJ971" s="225">
        <f t="shared" si="2854"/>
        <v>1</v>
      </c>
      <c r="AK971" s="225">
        <f t="shared" si="2855"/>
        <v>10</v>
      </c>
      <c r="AL971" s="610">
        <v>0.90972222222222221</v>
      </c>
      <c r="AM971" s="610">
        <v>0.95833333333333337</v>
      </c>
      <c r="AN971" s="12">
        <f t="shared" si="2856"/>
        <v>4.861111111111116E-2</v>
      </c>
      <c r="AO971" s="13">
        <f t="shared" si="2857"/>
        <v>1</v>
      </c>
      <c r="AP971" s="13">
        <f t="shared" si="2858"/>
        <v>10</v>
      </c>
      <c r="AQ971" s="610">
        <v>0.96805555555555556</v>
      </c>
      <c r="AR971" s="12">
        <f t="shared" si="2859"/>
        <v>9.7222222222221877E-3</v>
      </c>
      <c r="AS971" s="225">
        <f t="shared" si="2860"/>
        <v>0</v>
      </c>
      <c r="AT971" s="13">
        <f t="shared" si="2861"/>
        <v>14</v>
      </c>
      <c r="AU971" s="610">
        <v>0.96875</v>
      </c>
      <c r="AV971" s="226">
        <f t="shared" si="2862"/>
        <v>6.9444444444444198E-4</v>
      </c>
      <c r="AW971" s="13">
        <f t="shared" si="2863"/>
        <v>0</v>
      </c>
      <c r="AX971" s="13">
        <f t="shared" si="2864"/>
        <v>1</v>
      </c>
      <c r="AY971" s="610">
        <v>1.0715277777777776</v>
      </c>
      <c r="AZ971" s="12">
        <f t="shared" si="2879"/>
        <v>0.10277777777777763</v>
      </c>
      <c r="BA971" s="225">
        <f t="shared" si="2865"/>
        <v>2</v>
      </c>
      <c r="BB971" s="225">
        <f t="shared" si="2866"/>
        <v>28</v>
      </c>
      <c r="BC971" s="610">
        <v>1.0715277777777776</v>
      </c>
      <c r="BD971" s="610">
        <v>1.0715277777777776</v>
      </c>
      <c r="BE971" s="12">
        <f t="shared" si="2867"/>
        <v>0</v>
      </c>
      <c r="BF971" s="13">
        <f t="shared" si="2868"/>
        <v>0</v>
      </c>
      <c r="BG971" s="13">
        <f t="shared" si="2869"/>
        <v>0</v>
      </c>
      <c r="BH971" s="610">
        <v>1.0715277777777776</v>
      </c>
      <c r="BI971" s="610">
        <v>1.0715277777777776</v>
      </c>
      <c r="BJ971" s="610"/>
      <c r="BK971" s="69">
        <f t="shared" si="2804"/>
        <v>0</v>
      </c>
      <c r="BL971" s="13">
        <f t="shared" si="2805"/>
        <v>0</v>
      </c>
      <c r="BM971" s="13">
        <f t="shared" si="2806"/>
        <v>0</v>
      </c>
      <c r="BN971" s="610">
        <v>1.0798611111111112</v>
      </c>
      <c r="BO971" s="12">
        <f t="shared" si="2812"/>
        <v>8.3333333333335258E-3</v>
      </c>
      <c r="BP971" s="225">
        <f t="shared" si="2813"/>
        <v>0</v>
      </c>
      <c r="BQ971" s="225">
        <f t="shared" si="2814"/>
        <v>12</v>
      </c>
      <c r="BR971" s="610">
        <v>1.0958333333333334</v>
      </c>
      <c r="BS971" s="12">
        <f t="shared" si="2870"/>
        <v>1.5972222222222276E-2</v>
      </c>
      <c r="BT971" s="225">
        <f t="shared" si="2871"/>
        <v>0</v>
      </c>
      <c r="BU971" s="225">
        <f t="shared" si="2872"/>
        <v>23</v>
      </c>
      <c r="BV971" s="610">
        <v>1.0958333333333334</v>
      </c>
      <c r="BW971" s="610">
        <v>1.0958333333333334</v>
      </c>
      <c r="BX971" s="12">
        <f t="shared" si="2830"/>
        <v>0</v>
      </c>
      <c r="BY971" s="13">
        <f t="shared" si="2831"/>
        <v>0</v>
      </c>
      <c r="BZ971" s="13">
        <f t="shared" si="2832"/>
        <v>0</v>
      </c>
      <c r="CA971" s="226">
        <f t="shared" si="2833"/>
        <v>0.24166666666666681</v>
      </c>
      <c r="CB971" s="13">
        <f t="shared" si="2834"/>
        <v>5</v>
      </c>
      <c r="CC971" s="13">
        <f t="shared" si="2835"/>
        <v>48</v>
      </c>
      <c r="CD971" s="12">
        <f t="shared" si="2873"/>
        <v>6.87500000000002E-2</v>
      </c>
      <c r="CE971" s="13">
        <f t="shared" si="2874"/>
        <v>1</v>
      </c>
      <c r="CF971" s="13">
        <f t="shared" si="2875"/>
        <v>39</v>
      </c>
      <c r="CG971" s="12">
        <f t="shared" si="2836"/>
        <v>4.861111111111116E-2</v>
      </c>
      <c r="CH971" s="13">
        <f t="shared" si="2837"/>
        <v>1</v>
      </c>
      <c r="CI971" s="13">
        <f t="shared" si="2838"/>
        <v>10</v>
      </c>
      <c r="CJ971" s="12">
        <f t="shared" si="2839"/>
        <v>0.10277777777777763</v>
      </c>
      <c r="CK971" s="13">
        <f t="shared" si="2840"/>
        <v>2</v>
      </c>
      <c r="CL971" s="13">
        <f t="shared" si="2841"/>
        <v>28</v>
      </c>
      <c r="CM971" s="62"/>
      <c r="CN971" s="62"/>
      <c r="CO971" s="62"/>
      <c r="CP971" s="12">
        <f t="shared" si="2880"/>
        <v>3.1249999999999847E-2</v>
      </c>
      <c r="CQ971" s="13">
        <f t="shared" si="2881"/>
        <v>0</v>
      </c>
      <c r="CR971" s="13">
        <f t="shared" si="2882"/>
        <v>45</v>
      </c>
      <c r="CS971" s="610">
        <v>0</v>
      </c>
      <c r="CT971" s="13">
        <f t="shared" si="2810"/>
        <v>0</v>
      </c>
      <c r="CU971" s="13">
        <f t="shared" si="2811"/>
        <v>0</v>
      </c>
      <c r="CV971" s="610">
        <v>0</v>
      </c>
      <c r="CW971" s="13">
        <f t="shared" si="2686"/>
        <v>0</v>
      </c>
      <c r="CX971" s="13">
        <f t="shared" si="2687"/>
        <v>0</v>
      </c>
      <c r="CY971" s="610">
        <v>0</v>
      </c>
      <c r="CZ971" s="13">
        <f t="shared" si="2688"/>
        <v>0</v>
      </c>
      <c r="DA971" s="13">
        <f t="shared" si="2689"/>
        <v>0</v>
      </c>
      <c r="DB971" s="610">
        <v>0</v>
      </c>
      <c r="DC971" s="13">
        <f t="shared" si="2715"/>
        <v>0</v>
      </c>
      <c r="DD971" s="13">
        <f t="shared" si="2716"/>
        <v>0</v>
      </c>
      <c r="DE971" s="610">
        <v>0</v>
      </c>
      <c r="DF971" s="13">
        <f>HOUR(DE971)</f>
        <v>0</v>
      </c>
      <c r="DG971" s="13">
        <f>MINUTE(DE971)</f>
        <v>0</v>
      </c>
      <c r="DH971" s="610">
        <v>7.1527777777777787E-2</v>
      </c>
      <c r="DI971" s="13">
        <f t="shared" si="2719"/>
        <v>1</v>
      </c>
      <c r="DJ971" s="13">
        <f t="shared" si="2720"/>
        <v>43</v>
      </c>
      <c r="DK971" s="610">
        <v>0</v>
      </c>
      <c r="DL971" s="35">
        <f t="shared" si="2721"/>
        <v>0</v>
      </c>
      <c r="DM971" s="35">
        <f t="shared" si="2722"/>
        <v>0</v>
      </c>
      <c r="DN971" s="66">
        <f t="shared" si="2842"/>
        <v>3436745.2360000014</v>
      </c>
      <c r="DO971" s="74">
        <f t="shared" si="2843"/>
        <v>55109</v>
      </c>
      <c r="DP971" s="66">
        <f t="shared" si="2877"/>
        <v>58.623111111111108</v>
      </c>
      <c r="DQ971" s="63">
        <f t="shared" si="2878"/>
        <v>62.36268551416287</v>
      </c>
      <c r="DR971" s="66" t="e">
        <f t="shared" si="2723"/>
        <v>#NUM!</v>
      </c>
      <c r="DS971" s="96" t="e">
        <f t="shared" si="2724"/>
        <v>#NUM!</v>
      </c>
      <c r="DT971" s="66" t="e">
        <f t="shared" si="2725"/>
        <v>#NUM!</v>
      </c>
      <c r="DU971" s="66" t="e">
        <f t="shared" si="2726"/>
        <v>#NUM!</v>
      </c>
      <c r="FJ971" s="3">
        <f t="shared" si="2593"/>
        <v>9.0277777777778012E-2</v>
      </c>
    </row>
    <row r="972" spans="1:166">
      <c r="A972" s="604">
        <f t="shared" si="2844"/>
        <v>970</v>
      </c>
      <c r="B972" s="605">
        <f t="shared" si="2845"/>
        <v>123</v>
      </c>
      <c r="C972" s="606">
        <v>40964</v>
      </c>
      <c r="D972" s="607">
        <f t="shared" si="2876"/>
        <v>2</v>
      </c>
      <c r="E972" s="608" t="s">
        <v>1012</v>
      </c>
      <c r="F972" s="605">
        <v>43</v>
      </c>
      <c r="G972" s="609" t="s">
        <v>541</v>
      </c>
      <c r="H972" s="609" t="s">
        <v>305</v>
      </c>
      <c r="I972" s="609" t="s">
        <v>1125</v>
      </c>
      <c r="J972" s="610">
        <v>2.0833333333333332E-2</v>
      </c>
      <c r="K972" s="611">
        <v>3810.29</v>
      </c>
      <c r="L972" s="609" t="s">
        <v>1084</v>
      </c>
      <c r="M972" s="605">
        <v>59</v>
      </c>
      <c r="N972" s="605">
        <v>0</v>
      </c>
      <c r="O972" s="609"/>
      <c r="P972" s="610">
        <v>2.0833333333333332E-2</v>
      </c>
      <c r="Q972" s="610">
        <v>2.0833333333333332E-2</v>
      </c>
      <c r="R972" s="12">
        <f t="shared" si="2815"/>
        <v>0</v>
      </c>
      <c r="S972" s="13">
        <f t="shared" si="2816"/>
        <v>0</v>
      </c>
      <c r="T972" s="13">
        <f t="shared" si="2817"/>
        <v>0</v>
      </c>
      <c r="U972" s="610">
        <v>3.125E-2</v>
      </c>
      <c r="V972" s="12">
        <f t="shared" si="2846"/>
        <v>1.0416666666666668E-2</v>
      </c>
      <c r="W972" s="13">
        <f t="shared" si="2847"/>
        <v>0</v>
      </c>
      <c r="X972" s="225">
        <f t="shared" si="2848"/>
        <v>15</v>
      </c>
      <c r="Y972" s="610">
        <v>3.125E-2</v>
      </c>
      <c r="Z972" s="12">
        <f t="shared" si="2883"/>
        <v>0</v>
      </c>
      <c r="AA972" s="13">
        <f t="shared" si="2884"/>
        <v>0</v>
      </c>
      <c r="AB972" s="13">
        <f t="shared" si="2885"/>
        <v>0</v>
      </c>
      <c r="AC972" s="610">
        <v>4.9999999999999996E-2</v>
      </c>
      <c r="AD972" s="12">
        <f t="shared" si="2852"/>
        <v>1.8749999999999996E-2</v>
      </c>
      <c r="AE972" s="13">
        <f t="shared" si="2886"/>
        <v>0</v>
      </c>
      <c r="AF972" s="13">
        <f t="shared" si="2887"/>
        <v>27</v>
      </c>
      <c r="AG972" s="610">
        <v>5.9027777777777783E-2</v>
      </c>
      <c r="AH972" s="610">
        <v>0.1076388888888889</v>
      </c>
      <c r="AI972" s="12">
        <f t="shared" si="2853"/>
        <v>4.8611111111111112E-2</v>
      </c>
      <c r="AJ972" s="225">
        <f t="shared" si="2854"/>
        <v>1</v>
      </c>
      <c r="AK972" s="225">
        <f t="shared" si="2855"/>
        <v>10</v>
      </c>
      <c r="AL972" s="610">
        <v>5.9027777777777783E-2</v>
      </c>
      <c r="AM972" s="610">
        <v>0.1076388888888889</v>
      </c>
      <c r="AN972" s="12">
        <f t="shared" ref="AN972:AN993" si="2888">AM972-AL972</f>
        <v>4.8611111111111112E-2</v>
      </c>
      <c r="AO972" s="13">
        <f t="shared" ref="AO972:AO993" si="2889">HOUR(AN972)</f>
        <v>1</v>
      </c>
      <c r="AP972" s="13">
        <f t="shared" ref="AP972:AP993" si="2890">MINUTE(AN972)</f>
        <v>10</v>
      </c>
      <c r="AQ972" s="610">
        <v>0.11458333333333333</v>
      </c>
      <c r="AR972" s="12">
        <f t="shared" si="2859"/>
        <v>6.9444444444444337E-3</v>
      </c>
      <c r="AS972" s="225">
        <f t="shared" si="2860"/>
        <v>0</v>
      </c>
      <c r="AT972" s="13">
        <f t="shared" si="2861"/>
        <v>10</v>
      </c>
      <c r="AU972" s="610">
        <v>0.11458333333333333</v>
      </c>
      <c r="AV972" s="226">
        <f t="shared" si="2862"/>
        <v>0</v>
      </c>
      <c r="AW972" s="13">
        <f t="shared" si="2863"/>
        <v>0</v>
      </c>
      <c r="AX972" s="13">
        <f t="shared" si="2864"/>
        <v>0</v>
      </c>
      <c r="AY972" s="610">
        <v>0.19513888888888889</v>
      </c>
      <c r="AZ972" s="12">
        <f t="shared" si="2879"/>
        <v>8.0555555555555561E-2</v>
      </c>
      <c r="BA972" s="225">
        <f t="shared" si="2865"/>
        <v>1</v>
      </c>
      <c r="BB972" s="225">
        <f t="shared" si="2866"/>
        <v>56</v>
      </c>
      <c r="BC972" s="610">
        <v>0.19513888888888889</v>
      </c>
      <c r="BD972" s="610">
        <v>0.19513888888888889</v>
      </c>
      <c r="BE972" s="12">
        <f t="shared" si="2867"/>
        <v>0</v>
      </c>
      <c r="BF972" s="13">
        <f t="shared" si="2868"/>
        <v>0</v>
      </c>
      <c r="BG972" s="13">
        <f t="shared" si="2869"/>
        <v>0</v>
      </c>
      <c r="BH972" s="610">
        <v>0.19513888888888889</v>
      </c>
      <c r="BI972" s="610">
        <v>0.19513888888888889</v>
      </c>
      <c r="BJ972" s="610"/>
      <c r="BK972" s="69">
        <f t="shared" si="2804"/>
        <v>0</v>
      </c>
      <c r="BL972" s="13">
        <f t="shared" si="2805"/>
        <v>0</v>
      </c>
      <c r="BM972" s="13">
        <f t="shared" si="2806"/>
        <v>0</v>
      </c>
      <c r="BN972" s="610">
        <v>0.20486111111111113</v>
      </c>
      <c r="BO972" s="12">
        <f t="shared" si="2812"/>
        <v>9.7222222222222432E-3</v>
      </c>
      <c r="BP972" s="225">
        <f t="shared" si="2813"/>
        <v>0</v>
      </c>
      <c r="BQ972" s="225">
        <f t="shared" si="2814"/>
        <v>14</v>
      </c>
      <c r="BR972" s="610">
        <v>0.21736111111111112</v>
      </c>
      <c r="BS972" s="12">
        <f t="shared" si="2870"/>
        <v>1.2499999999999983E-2</v>
      </c>
      <c r="BT972" s="225">
        <f t="shared" si="2871"/>
        <v>0</v>
      </c>
      <c r="BU972" s="225">
        <f t="shared" si="2872"/>
        <v>18</v>
      </c>
      <c r="BV972" s="610">
        <v>0.21736111111111112</v>
      </c>
      <c r="BW972" s="610">
        <v>0.21736111111111112</v>
      </c>
      <c r="BX972" s="12">
        <f t="shared" si="2830"/>
        <v>0</v>
      </c>
      <c r="BY972" s="13">
        <f t="shared" si="2831"/>
        <v>0</v>
      </c>
      <c r="BZ972" s="13">
        <f t="shared" si="2832"/>
        <v>0</v>
      </c>
      <c r="CA972" s="226">
        <f t="shared" si="2833"/>
        <v>0.19652777777777777</v>
      </c>
      <c r="CB972" s="13">
        <f t="shared" si="2834"/>
        <v>4</v>
      </c>
      <c r="CC972" s="13">
        <f t="shared" si="2835"/>
        <v>43</v>
      </c>
      <c r="CD972" s="12">
        <f t="shared" si="2873"/>
        <v>4.7916666666666656E-2</v>
      </c>
      <c r="CE972" s="13">
        <f t="shared" si="2874"/>
        <v>1</v>
      </c>
      <c r="CF972" s="13">
        <f t="shared" si="2875"/>
        <v>9</v>
      </c>
      <c r="CG972" s="12">
        <f t="shared" si="2836"/>
        <v>4.8611111111111112E-2</v>
      </c>
      <c r="CH972" s="13">
        <f t="shared" si="2837"/>
        <v>1</v>
      </c>
      <c r="CI972" s="13">
        <f t="shared" si="2838"/>
        <v>10</v>
      </c>
      <c r="CJ972" s="12">
        <f t="shared" si="2839"/>
        <v>8.0555555555555561E-2</v>
      </c>
      <c r="CK972" s="13">
        <f t="shared" si="2840"/>
        <v>1</v>
      </c>
      <c r="CL972" s="13">
        <f t="shared" si="2841"/>
        <v>56</v>
      </c>
      <c r="CM972" s="62"/>
      <c r="CN972" s="62"/>
      <c r="CO972" s="62"/>
      <c r="CP972" s="12">
        <f t="shared" si="2880"/>
        <v>3.9583333333333338E-2</v>
      </c>
      <c r="CQ972" s="13">
        <f t="shared" si="2881"/>
        <v>0</v>
      </c>
      <c r="CR972" s="13">
        <f t="shared" si="2882"/>
        <v>57</v>
      </c>
      <c r="CS972" s="610">
        <v>0</v>
      </c>
      <c r="CT972" s="13">
        <f t="shared" si="2810"/>
        <v>0</v>
      </c>
      <c r="CU972" s="13">
        <f t="shared" si="2811"/>
        <v>0</v>
      </c>
      <c r="CV972" s="610">
        <v>0</v>
      </c>
      <c r="CW972" s="13">
        <f t="shared" si="2686"/>
        <v>0</v>
      </c>
      <c r="CX972" s="13">
        <f t="shared" si="2687"/>
        <v>0</v>
      </c>
      <c r="CY972" s="610">
        <v>0</v>
      </c>
      <c r="CZ972" s="13">
        <f t="shared" si="2688"/>
        <v>0</v>
      </c>
      <c r="DA972" s="13">
        <f t="shared" si="2689"/>
        <v>0</v>
      </c>
      <c r="DB972" s="610">
        <v>0</v>
      </c>
      <c r="DC972" s="13">
        <f t="shared" si="2715"/>
        <v>0</v>
      </c>
      <c r="DD972" s="13">
        <f t="shared" si="2716"/>
        <v>0</v>
      </c>
      <c r="DE972" s="610">
        <v>0</v>
      </c>
      <c r="DF972" s="13">
        <f>HOUR(DE972)</f>
        <v>0</v>
      </c>
      <c r="DG972" s="13">
        <f>MINUTE(DE972)</f>
        <v>0</v>
      </c>
      <c r="DH972" s="610">
        <v>4.0972222222222222E-2</v>
      </c>
      <c r="DI972" s="13">
        <f t="shared" si="2719"/>
        <v>0</v>
      </c>
      <c r="DJ972" s="13">
        <f t="shared" si="2720"/>
        <v>59</v>
      </c>
      <c r="DK972" s="610">
        <v>0</v>
      </c>
      <c r="DL972" s="35">
        <f t="shared" si="2721"/>
        <v>0</v>
      </c>
      <c r="DM972" s="35">
        <f t="shared" si="2722"/>
        <v>0</v>
      </c>
      <c r="DN972" s="66">
        <f t="shared" si="2842"/>
        <v>3440555.5260000015</v>
      </c>
      <c r="DO972" s="74">
        <f t="shared" si="2843"/>
        <v>55168</v>
      </c>
      <c r="DP972" s="66">
        <f t="shared" si="2877"/>
        <v>64.581186440677968</v>
      </c>
      <c r="DQ972" s="63">
        <f t="shared" si="2878"/>
        <v>62.365058113399101</v>
      </c>
      <c r="DR972" s="66" t="e">
        <f t="shared" si="2723"/>
        <v>#NUM!</v>
      </c>
      <c r="DS972" s="96" t="e">
        <f t="shared" si="2724"/>
        <v>#NUM!</v>
      </c>
      <c r="DT972" s="66" t="e">
        <f t="shared" si="2725"/>
        <v>#NUM!</v>
      </c>
      <c r="DU972" s="66" t="e">
        <f t="shared" si="2726"/>
        <v>#NUM!</v>
      </c>
      <c r="FJ972" s="3">
        <f t="shared" si="2593"/>
        <v>6.7361111111111094E-2</v>
      </c>
    </row>
    <row r="973" spans="1:166" ht="30">
      <c r="A973" s="604">
        <f t="shared" si="2844"/>
        <v>971</v>
      </c>
      <c r="B973" s="605">
        <f t="shared" si="2845"/>
        <v>124</v>
      </c>
      <c r="C973" s="606">
        <v>40965</v>
      </c>
      <c r="D973" s="607">
        <f t="shared" si="2876"/>
        <v>2</v>
      </c>
      <c r="E973" s="608" t="s">
        <v>1012</v>
      </c>
      <c r="F973" s="605">
        <v>44</v>
      </c>
      <c r="G973" s="609" t="s">
        <v>38</v>
      </c>
      <c r="H973" s="609" t="s">
        <v>1148</v>
      </c>
      <c r="I973" s="609" t="s">
        <v>1150</v>
      </c>
      <c r="J973" s="610">
        <v>0.125</v>
      </c>
      <c r="K973" s="611">
        <v>3437.85</v>
      </c>
      <c r="L973" s="609" t="s">
        <v>1142</v>
      </c>
      <c r="M973" s="605">
        <v>55</v>
      </c>
      <c r="N973" s="605">
        <v>2</v>
      </c>
      <c r="O973" s="609"/>
      <c r="P973" s="610">
        <v>0.125</v>
      </c>
      <c r="Q973" s="610">
        <v>0.125</v>
      </c>
      <c r="R973" s="12">
        <f t="shared" ref="R973:R982" si="2891">Q973-P973</f>
        <v>0</v>
      </c>
      <c r="S973" s="13">
        <f t="shared" ref="S973:S982" si="2892">HOUR(R973)</f>
        <v>0</v>
      </c>
      <c r="T973" s="13">
        <f t="shared" ref="T973:T982" si="2893">MINUTE(R973)</f>
        <v>0</v>
      </c>
      <c r="U973" s="610">
        <v>0.13541666666666666</v>
      </c>
      <c r="V973" s="12">
        <f t="shared" ref="V973:V1010" si="2894">U973-Q973</f>
        <v>1.0416666666666657E-2</v>
      </c>
      <c r="W973" s="13">
        <f t="shared" ref="W973:W1010" si="2895">HOUR(V973)</f>
        <v>0</v>
      </c>
      <c r="X973" s="225">
        <f t="shared" ref="X973:X1010" si="2896">MINUTE(V973)</f>
        <v>15</v>
      </c>
      <c r="Y973" s="610">
        <v>0.13541666666666666</v>
      </c>
      <c r="Z973" s="12">
        <f t="shared" si="2883"/>
        <v>0</v>
      </c>
      <c r="AA973" s="13">
        <f t="shared" si="2884"/>
        <v>0</v>
      </c>
      <c r="AB973" s="13">
        <f t="shared" si="2885"/>
        <v>0</v>
      </c>
      <c r="AC973" s="610">
        <v>0.15833333333333333</v>
      </c>
      <c r="AD973" s="12">
        <f t="shared" si="2852"/>
        <v>2.2916666666666669E-2</v>
      </c>
      <c r="AE973" s="13">
        <f t="shared" si="2886"/>
        <v>0</v>
      </c>
      <c r="AF973" s="13">
        <f t="shared" si="2887"/>
        <v>33</v>
      </c>
      <c r="AG973" s="610">
        <v>0.15972222222222224</v>
      </c>
      <c r="AH973" s="610">
        <v>0.30208333333333331</v>
      </c>
      <c r="AI973" s="12">
        <f t="shared" ref="AI973:AI1001" si="2897">AH973-AG973</f>
        <v>0.14236111111111108</v>
      </c>
      <c r="AJ973" s="225">
        <f t="shared" ref="AJ973:AJ1001" si="2898">HOUR(AI973)</f>
        <v>3</v>
      </c>
      <c r="AK973" s="225">
        <f t="shared" ref="AK973:AK1001" si="2899">MINUTE(AI973)</f>
        <v>25</v>
      </c>
      <c r="AL973" s="610">
        <v>0.15972222222222224</v>
      </c>
      <c r="AM973" s="610">
        <v>0.30208333333333331</v>
      </c>
      <c r="AN973" s="12">
        <f t="shared" si="2888"/>
        <v>0.14236111111111108</v>
      </c>
      <c r="AO973" s="13">
        <f t="shared" si="2889"/>
        <v>3</v>
      </c>
      <c r="AP973" s="13">
        <f t="shared" si="2890"/>
        <v>25</v>
      </c>
      <c r="AQ973" s="610">
        <v>0.30902777777777779</v>
      </c>
      <c r="AR973" s="12">
        <f t="shared" ref="AR973:AR1001" si="2900">AQ973-AH973</f>
        <v>6.9444444444444753E-3</v>
      </c>
      <c r="AS973" s="225">
        <f t="shared" ref="AS973:AS1001" si="2901">HOUR(AR973)</f>
        <v>0</v>
      </c>
      <c r="AT973" s="13">
        <f t="shared" ref="AT973:AT1001" si="2902">MINUTE(AR973)</f>
        <v>10</v>
      </c>
      <c r="AU973" s="610">
        <v>0.31041666666666667</v>
      </c>
      <c r="AV973" s="226">
        <f t="shared" ref="AV973:AV1001" si="2903">AU973-AQ973</f>
        <v>1.388888888888884E-3</v>
      </c>
      <c r="AW973" s="13">
        <f t="shared" ref="AW973:AW1001" si="2904">HOUR(AV973)</f>
        <v>0</v>
      </c>
      <c r="AX973" s="13">
        <f t="shared" ref="AX973:AX1001" si="2905">MINUTE(AV973)</f>
        <v>2</v>
      </c>
      <c r="AY973" s="610">
        <v>0.44513888888888892</v>
      </c>
      <c r="AZ973" s="12">
        <f t="shared" ref="AZ973:AZ1001" si="2906">AY973-AU973</f>
        <v>0.13472222222222224</v>
      </c>
      <c r="BA973" s="225">
        <f t="shared" ref="BA973:BA987" si="2907">HOUR(AZ973)</f>
        <v>3</v>
      </c>
      <c r="BB973" s="225">
        <f t="shared" ref="BB973:BB987" si="2908">MINUTE(AZ973)</f>
        <v>14</v>
      </c>
      <c r="BC973" s="610">
        <v>0.44513888888888892</v>
      </c>
      <c r="BD973" s="610">
        <v>0.44513888888888892</v>
      </c>
      <c r="BE973" s="12">
        <f t="shared" ref="BE973:BE1001" si="2909">BD973-BC973</f>
        <v>0</v>
      </c>
      <c r="BF973" s="13">
        <f t="shared" ref="BF973:BF1001" si="2910">HOUR(BE973)</f>
        <v>0</v>
      </c>
      <c r="BG973" s="13">
        <f t="shared" ref="BG973:BG1001" si="2911">MINUTE(BE973)</f>
        <v>0</v>
      </c>
      <c r="BH973" s="610">
        <v>0.44513888888888892</v>
      </c>
      <c r="BI973" s="610">
        <v>0.44513888888888892</v>
      </c>
      <c r="BJ973" s="610"/>
      <c r="BK973" s="69">
        <f t="shared" ref="BK973:BK993" si="2912">BI973-BH973</f>
        <v>0</v>
      </c>
      <c r="BL973" s="13">
        <f t="shared" ref="BL973:BL993" si="2913">HOUR(BK973)</f>
        <v>0</v>
      </c>
      <c r="BM973" s="13">
        <f t="shared" ref="BM973:BM993" si="2914">MINUTE(BK973)</f>
        <v>0</v>
      </c>
      <c r="BN973" s="610">
        <v>0.4548611111111111</v>
      </c>
      <c r="BO973" s="12">
        <f t="shared" ref="BO973:BO1050" si="2915">BN973-BI973</f>
        <v>9.7222222222221877E-3</v>
      </c>
      <c r="BP973" s="225">
        <f t="shared" ref="BP973:BP1050" si="2916">HOUR(BO973)</f>
        <v>0</v>
      </c>
      <c r="BQ973" s="225">
        <f t="shared" ref="BQ973:BQ1050" si="2917">MINUTE(BO973)</f>
        <v>14</v>
      </c>
      <c r="BR973" s="610">
        <v>0.46666666666666662</v>
      </c>
      <c r="BS973" s="12">
        <f t="shared" ref="BS973:BS1050" si="2918">BR973-BN973</f>
        <v>1.1805555555555514E-2</v>
      </c>
      <c r="BT973" s="225">
        <f t="shared" ref="BT973:BT1050" si="2919">HOUR(BS973)</f>
        <v>0</v>
      </c>
      <c r="BU973" s="225">
        <f t="shared" ref="BU973:BU1050" si="2920">MINUTE(BS973)</f>
        <v>17</v>
      </c>
      <c r="BV973" s="610">
        <v>0.46666666666666662</v>
      </c>
      <c r="BW973" s="610">
        <v>0.46666666666666662</v>
      </c>
      <c r="BX973" s="12">
        <f t="shared" ref="BX973:BX1008" si="2921">BW973-BV973</f>
        <v>0</v>
      </c>
      <c r="BY973" s="13">
        <f t="shared" ref="BY973:BY1008" si="2922">HOUR(BX973)</f>
        <v>0</v>
      </c>
      <c r="BZ973" s="13">
        <f t="shared" ref="BZ973:BZ1008" si="2923">MINUTE(BX973)</f>
        <v>0</v>
      </c>
      <c r="CA973" s="226">
        <f t="shared" ref="CA973:CA1036" si="2924">BW973-P973</f>
        <v>0.34166666666666662</v>
      </c>
      <c r="CB973" s="13">
        <f t="shared" ref="CB973:CB1001" si="2925">HOUR(CA973)</f>
        <v>8</v>
      </c>
      <c r="CC973" s="13">
        <f t="shared" ref="CC973:CC1001" si="2926">MINUTE(CA973)</f>
        <v>12</v>
      </c>
      <c r="CD973" s="12">
        <f t="shared" ref="CD973:CD1010" si="2927">AD973+AR973+BO973+BS973</f>
        <v>5.1388888888888845E-2</v>
      </c>
      <c r="CE973" s="13">
        <f t="shared" ref="CE973:CE1010" si="2928">HOUR(CD973)</f>
        <v>1</v>
      </c>
      <c r="CF973" s="13">
        <f t="shared" ref="CF973:CF1010" si="2929">MINUTE(CD973)</f>
        <v>14</v>
      </c>
      <c r="CG973" s="12">
        <f t="shared" ref="CG973:CG1001" si="2930">AI973</f>
        <v>0.14236111111111108</v>
      </c>
      <c r="CH973" s="13">
        <f t="shared" ref="CH973:CH1001" si="2931">HOUR(CG973)</f>
        <v>3</v>
      </c>
      <c r="CI973" s="13">
        <f t="shared" ref="CI973:CI1001" si="2932">MINUTE(CG973)</f>
        <v>25</v>
      </c>
      <c r="CJ973" s="12">
        <f t="shared" ref="CJ973:CJ1001" si="2933">AZ973</f>
        <v>0.13472222222222224</v>
      </c>
      <c r="CK973" s="13">
        <f t="shared" ref="CK973:CK1001" si="2934">HOUR(CJ973)</f>
        <v>3</v>
      </c>
      <c r="CL973" s="13">
        <f t="shared" ref="CL973:CL1001" si="2935">MINUTE(CJ973)</f>
        <v>14</v>
      </c>
      <c r="CM973" s="62"/>
      <c r="CN973" s="62"/>
      <c r="CO973" s="62"/>
      <c r="CP973" s="12">
        <f>AZ973-(CS973+CV973+CY973+DB973+DE973+DH973+DK973)</f>
        <v>6.111111111111113E-2</v>
      </c>
      <c r="CQ973" s="13">
        <f>HOUR(CP973)</f>
        <v>1</v>
      </c>
      <c r="CR973" s="13">
        <f>MINUTE(CP973)</f>
        <v>28</v>
      </c>
      <c r="CS973" s="610">
        <v>0</v>
      </c>
      <c r="CT973" s="13">
        <f t="shared" ref="CT973:CT993" si="2936">HOUR(CS973)</f>
        <v>0</v>
      </c>
      <c r="CU973" s="13">
        <f t="shared" ref="CU973:CU993" si="2937">MINUTE(CS973)</f>
        <v>0</v>
      </c>
      <c r="CV973" s="610">
        <v>0</v>
      </c>
      <c r="CW973" s="13">
        <f t="shared" ref="CW973:CW993" si="2938">HOUR(CV973)</f>
        <v>0</v>
      </c>
      <c r="CX973" s="13">
        <f t="shared" ref="CX973:CX993" si="2939">MINUTE(CV973)</f>
        <v>0</v>
      </c>
      <c r="CY973" s="610">
        <v>0</v>
      </c>
      <c r="CZ973" s="13">
        <f t="shared" ref="CZ973:CZ993" si="2940">HOUR(CY973)</f>
        <v>0</v>
      </c>
      <c r="DA973" s="13">
        <f t="shared" ref="DA973:DA993" si="2941">MINUTE(CY973)</f>
        <v>0</v>
      </c>
      <c r="DB973" s="610">
        <v>0</v>
      </c>
      <c r="DC973" s="13">
        <f t="shared" ref="DC973:DC993" si="2942">HOUR(DB973)</f>
        <v>0</v>
      </c>
      <c r="DD973" s="13">
        <f t="shared" ref="DD973:DD993" si="2943">MINUTE(DB973)</f>
        <v>0</v>
      </c>
      <c r="DE973" s="610">
        <v>0</v>
      </c>
      <c r="DF973" s="13">
        <f t="shared" ref="DF973:DF1036" si="2944">HOUR(DE973)</f>
        <v>0</v>
      </c>
      <c r="DG973" s="13">
        <f t="shared" ref="DG973:DG1036" si="2945">MINUTE(DE973)</f>
        <v>0</v>
      </c>
      <c r="DH973" s="610">
        <v>7.3611111111111113E-2</v>
      </c>
      <c r="DI973" s="13">
        <f t="shared" ref="DI973:DI1050" si="2946">HOUR(DH973)</f>
        <v>1</v>
      </c>
      <c r="DJ973" s="13">
        <f t="shared" ref="DJ973:DJ1050" si="2947">MINUTE(DH973)</f>
        <v>46</v>
      </c>
      <c r="DK973" s="610">
        <v>0</v>
      </c>
      <c r="DL973" s="35">
        <f t="shared" ref="DL973:DL1036" si="2948">HOUR(DK973)</f>
        <v>0</v>
      </c>
      <c r="DM973" s="35">
        <f t="shared" ref="DM973:DM1036" si="2949">MINUTE(DK973)</f>
        <v>0</v>
      </c>
      <c r="DN973" s="66">
        <f t="shared" si="2842"/>
        <v>3443993.3760000016</v>
      </c>
      <c r="DO973" s="74">
        <f>DO972+M973</f>
        <v>55223</v>
      </c>
      <c r="DP973" s="66">
        <f t="shared" si="2877"/>
        <v>62.506363636363638</v>
      </c>
      <c r="DQ973" s="63">
        <f t="shared" si="2878"/>
        <v>62.365198848305987</v>
      </c>
      <c r="DR973" s="66" t="e">
        <f t="shared" ref="DR973:DR992" si="2950">DR972+CE973</f>
        <v>#NUM!</v>
      </c>
      <c r="DS973" s="96" t="e">
        <f t="shared" ref="DS973:DS992" si="2951">DS972+CF973</f>
        <v>#NUM!</v>
      </c>
      <c r="DT973" s="66" t="e">
        <f t="shared" ref="DT973:DT992" si="2952">DS973/60</f>
        <v>#NUM!</v>
      </c>
      <c r="DU973" s="66" t="e">
        <f t="shared" ref="DU973:DU992" si="2953">DR973+DT973</f>
        <v>#NUM!</v>
      </c>
      <c r="FJ973" s="3">
        <f t="shared" si="2593"/>
        <v>6.458333333333327E-2</v>
      </c>
    </row>
    <row r="974" spans="1:166" ht="30">
      <c r="A974" s="604">
        <f t="shared" si="2844"/>
        <v>972</v>
      </c>
      <c r="B974" s="605">
        <f t="shared" si="2845"/>
        <v>125</v>
      </c>
      <c r="C974" s="606">
        <v>40965</v>
      </c>
      <c r="D974" s="607">
        <f t="shared" si="2876"/>
        <v>2</v>
      </c>
      <c r="E974" s="608" t="s">
        <v>1012</v>
      </c>
      <c r="F974" s="605">
        <v>45</v>
      </c>
      <c r="G974" s="609" t="s">
        <v>38</v>
      </c>
      <c r="H974" s="609" t="s">
        <v>1057</v>
      </c>
      <c r="I974" s="609" t="s">
        <v>1151</v>
      </c>
      <c r="J974" s="610">
        <v>0.53125</v>
      </c>
      <c r="K974" s="611">
        <v>3644.28</v>
      </c>
      <c r="L974" s="609" t="s">
        <v>1110</v>
      </c>
      <c r="M974" s="605">
        <v>57</v>
      </c>
      <c r="N974" s="605">
        <v>1</v>
      </c>
      <c r="O974" s="609"/>
      <c r="P974" s="610">
        <v>0.53125</v>
      </c>
      <c r="Q974" s="610">
        <v>0.53125</v>
      </c>
      <c r="R974" s="12">
        <f t="shared" si="2891"/>
        <v>0</v>
      </c>
      <c r="S974" s="13">
        <f t="shared" si="2892"/>
        <v>0</v>
      </c>
      <c r="T974" s="13">
        <f t="shared" si="2893"/>
        <v>0</v>
      </c>
      <c r="U974" s="610">
        <v>0.54166666666666663</v>
      </c>
      <c r="V974" s="12">
        <f t="shared" si="2894"/>
        <v>1.041666666666663E-2</v>
      </c>
      <c r="W974" s="13">
        <f t="shared" si="2895"/>
        <v>0</v>
      </c>
      <c r="X974" s="225">
        <f t="shared" si="2896"/>
        <v>15</v>
      </c>
      <c r="Y974" s="610">
        <v>0.54166666666666663</v>
      </c>
      <c r="Z974" s="12">
        <f t="shared" si="2883"/>
        <v>0</v>
      </c>
      <c r="AA974" s="13">
        <f t="shared" si="2884"/>
        <v>0</v>
      </c>
      <c r="AB974" s="13">
        <f t="shared" si="2885"/>
        <v>0</v>
      </c>
      <c r="AC974" s="610">
        <v>0.55902777777777779</v>
      </c>
      <c r="AD974" s="12">
        <f t="shared" si="2852"/>
        <v>1.736111111111116E-2</v>
      </c>
      <c r="AE974" s="13">
        <f t="shared" si="2886"/>
        <v>0</v>
      </c>
      <c r="AF974" s="13">
        <f t="shared" si="2887"/>
        <v>25</v>
      </c>
      <c r="AG974" s="610">
        <v>0.56388888888888888</v>
      </c>
      <c r="AH974" s="610">
        <v>0.59027777777777779</v>
      </c>
      <c r="AI974" s="12">
        <f t="shared" si="2897"/>
        <v>2.6388888888888906E-2</v>
      </c>
      <c r="AJ974" s="225">
        <f t="shared" si="2898"/>
        <v>0</v>
      </c>
      <c r="AK974" s="225">
        <f t="shared" si="2899"/>
        <v>38</v>
      </c>
      <c r="AL974" s="610">
        <v>0.56388888888888888</v>
      </c>
      <c r="AM974" s="610">
        <v>0.59027777777777779</v>
      </c>
      <c r="AN974" s="12">
        <f t="shared" si="2888"/>
        <v>2.6388888888888906E-2</v>
      </c>
      <c r="AO974" s="13">
        <f t="shared" si="2889"/>
        <v>0</v>
      </c>
      <c r="AP974" s="13">
        <f t="shared" si="2890"/>
        <v>38</v>
      </c>
      <c r="AQ974" s="610">
        <v>0.59097222222222223</v>
      </c>
      <c r="AR974" s="12">
        <f t="shared" si="2900"/>
        <v>6.9444444444444198E-4</v>
      </c>
      <c r="AS974" s="225">
        <f t="shared" si="2901"/>
        <v>0</v>
      </c>
      <c r="AT974" s="13">
        <f t="shared" si="2902"/>
        <v>1</v>
      </c>
      <c r="AU974" s="610">
        <v>0.59166666666666667</v>
      </c>
      <c r="AV974" s="226">
        <f t="shared" si="2903"/>
        <v>6.9444444444444198E-4</v>
      </c>
      <c r="AW974" s="13">
        <f t="shared" si="2904"/>
        <v>0</v>
      </c>
      <c r="AX974" s="13">
        <f t="shared" si="2905"/>
        <v>1</v>
      </c>
      <c r="AY974" s="610">
        <v>0.69444444444444453</v>
      </c>
      <c r="AZ974" s="12">
        <f t="shared" si="2906"/>
        <v>0.10277777777777786</v>
      </c>
      <c r="BA974" s="225">
        <f t="shared" si="2907"/>
        <v>2</v>
      </c>
      <c r="BB974" s="225">
        <f t="shared" si="2908"/>
        <v>28</v>
      </c>
      <c r="BC974" s="610">
        <v>0.69444444444444453</v>
      </c>
      <c r="BD974" s="610">
        <v>0.69444444444444453</v>
      </c>
      <c r="BE974" s="12">
        <f t="shared" si="2909"/>
        <v>0</v>
      </c>
      <c r="BF974" s="13">
        <f t="shared" si="2910"/>
        <v>0</v>
      </c>
      <c r="BG974" s="13">
        <f t="shared" si="2911"/>
        <v>0</v>
      </c>
      <c r="BH974" s="610">
        <v>0.69444444444444453</v>
      </c>
      <c r="BI974" s="610">
        <v>0.69444444444444453</v>
      </c>
      <c r="BJ974" s="610"/>
      <c r="BK974" s="69">
        <f t="shared" si="2912"/>
        <v>0</v>
      </c>
      <c r="BL974" s="13">
        <f t="shared" si="2913"/>
        <v>0</v>
      </c>
      <c r="BM974" s="13">
        <f t="shared" si="2914"/>
        <v>0</v>
      </c>
      <c r="BN974" s="610">
        <v>0.70138888888888884</v>
      </c>
      <c r="BO974" s="12">
        <f t="shared" si="2915"/>
        <v>6.9444444444443088E-3</v>
      </c>
      <c r="BP974" s="225">
        <f t="shared" si="2916"/>
        <v>0</v>
      </c>
      <c r="BQ974" s="225">
        <f t="shared" si="2917"/>
        <v>10</v>
      </c>
      <c r="BR974" s="610">
        <v>0.71319444444444446</v>
      </c>
      <c r="BS974" s="12">
        <f t="shared" si="2918"/>
        <v>1.1805555555555625E-2</v>
      </c>
      <c r="BT974" s="225">
        <f t="shared" si="2919"/>
        <v>0</v>
      </c>
      <c r="BU974" s="225">
        <f t="shared" si="2920"/>
        <v>17</v>
      </c>
      <c r="BV974" s="610">
        <v>0.71319444444444446</v>
      </c>
      <c r="BW974" s="610">
        <v>0.71319444444444446</v>
      </c>
      <c r="BX974" s="12">
        <f t="shared" si="2921"/>
        <v>0</v>
      </c>
      <c r="BY974" s="13">
        <f t="shared" si="2922"/>
        <v>0</v>
      </c>
      <c r="BZ974" s="13">
        <f t="shared" si="2923"/>
        <v>0</v>
      </c>
      <c r="CA974" s="226">
        <f t="shared" si="2924"/>
        <v>0.18194444444444446</v>
      </c>
      <c r="CB974" s="13">
        <f t="shared" si="2925"/>
        <v>4</v>
      </c>
      <c r="CC974" s="13">
        <f t="shared" si="2926"/>
        <v>22</v>
      </c>
      <c r="CD974" s="12">
        <f t="shared" si="2927"/>
        <v>3.6805555555555536E-2</v>
      </c>
      <c r="CE974" s="13">
        <f t="shared" si="2928"/>
        <v>0</v>
      </c>
      <c r="CF974" s="13">
        <f t="shared" si="2929"/>
        <v>53</v>
      </c>
      <c r="CG974" s="12">
        <f t="shared" si="2930"/>
        <v>2.6388888888888906E-2</v>
      </c>
      <c r="CH974" s="13">
        <f t="shared" si="2931"/>
        <v>0</v>
      </c>
      <c r="CI974" s="13">
        <f t="shared" si="2932"/>
        <v>38</v>
      </c>
      <c r="CJ974" s="12">
        <f t="shared" si="2933"/>
        <v>0.10277777777777786</v>
      </c>
      <c r="CK974" s="13">
        <f t="shared" si="2934"/>
        <v>2</v>
      </c>
      <c r="CL974" s="13">
        <f t="shared" si="2935"/>
        <v>28</v>
      </c>
      <c r="CM974" s="62"/>
      <c r="CN974" s="62"/>
      <c r="CO974" s="62"/>
      <c r="CP974" s="12">
        <f>AZ974-(CS974+CV974+CY974+DB974+DE974+DH974+DK974)</f>
        <v>7.0138888888888973E-2</v>
      </c>
      <c r="CQ974" s="13">
        <f>HOUR(CP974)</f>
        <v>1</v>
      </c>
      <c r="CR974" s="13">
        <f>MINUTE(CP974)</f>
        <v>41</v>
      </c>
      <c r="CS974" s="610">
        <v>0</v>
      </c>
      <c r="CT974" s="13">
        <f t="shared" si="2936"/>
        <v>0</v>
      </c>
      <c r="CU974" s="13">
        <f t="shared" si="2937"/>
        <v>0</v>
      </c>
      <c r="CV974" s="610">
        <v>0</v>
      </c>
      <c r="CW974" s="13">
        <f t="shared" si="2938"/>
        <v>0</v>
      </c>
      <c r="CX974" s="13">
        <f t="shared" si="2939"/>
        <v>0</v>
      </c>
      <c r="CY974" s="610">
        <v>0</v>
      </c>
      <c r="CZ974" s="13">
        <f t="shared" si="2940"/>
        <v>0</v>
      </c>
      <c r="DA974" s="13">
        <f t="shared" si="2941"/>
        <v>0</v>
      </c>
      <c r="DB974" s="610">
        <v>0</v>
      </c>
      <c r="DC974" s="13">
        <f t="shared" si="2942"/>
        <v>0</v>
      </c>
      <c r="DD974" s="13">
        <f t="shared" si="2943"/>
        <v>0</v>
      </c>
      <c r="DE974" s="610">
        <v>0</v>
      </c>
      <c r="DF974" s="13">
        <f t="shared" si="2944"/>
        <v>0</v>
      </c>
      <c r="DG974" s="13">
        <f t="shared" si="2945"/>
        <v>0</v>
      </c>
      <c r="DH974" s="610">
        <v>3.2638888888888891E-2</v>
      </c>
      <c r="DI974" s="13">
        <f t="shared" si="2946"/>
        <v>0</v>
      </c>
      <c r="DJ974" s="13">
        <f t="shared" si="2947"/>
        <v>47</v>
      </c>
      <c r="DK974" s="610">
        <v>0</v>
      </c>
      <c r="DL974" s="35">
        <f t="shared" si="2948"/>
        <v>0</v>
      </c>
      <c r="DM974" s="35">
        <f t="shared" si="2949"/>
        <v>0</v>
      </c>
      <c r="DN974" s="66">
        <f t="shared" si="2842"/>
        <v>3447637.6560000014</v>
      </c>
      <c r="DO974" s="74">
        <f>DO973+M974</f>
        <v>55280</v>
      </c>
      <c r="DP974" s="66">
        <f t="shared" si="2877"/>
        <v>63.934736842105266</v>
      </c>
      <c r="DQ974" s="63">
        <f t="shared" si="2878"/>
        <v>62.366817221418259</v>
      </c>
      <c r="DR974" s="66" t="e">
        <f t="shared" si="2950"/>
        <v>#NUM!</v>
      </c>
      <c r="DS974" s="96" t="e">
        <f t="shared" si="2951"/>
        <v>#NUM!</v>
      </c>
      <c r="DT974" s="66" t="e">
        <f t="shared" si="2952"/>
        <v>#NUM!</v>
      </c>
      <c r="DU974" s="66" t="e">
        <f t="shared" si="2953"/>
        <v>#NUM!</v>
      </c>
      <c r="FJ974" s="3">
        <f t="shared" si="2593"/>
        <v>5.2777777777777701E-2</v>
      </c>
    </row>
    <row r="975" spans="1:166">
      <c r="A975" s="604">
        <f t="shared" si="2844"/>
        <v>973</v>
      </c>
      <c r="B975" s="605">
        <f t="shared" si="2845"/>
        <v>126</v>
      </c>
      <c r="C975" s="606">
        <v>40965</v>
      </c>
      <c r="D975" s="607">
        <f t="shared" si="2876"/>
        <v>2</v>
      </c>
      <c r="E975" s="608" t="s">
        <v>1133</v>
      </c>
      <c r="F975" s="605">
        <v>2</v>
      </c>
      <c r="G975" s="609" t="s">
        <v>492</v>
      </c>
      <c r="H975" s="609" t="s">
        <v>1149</v>
      </c>
      <c r="I975" s="609" t="s">
        <v>1152</v>
      </c>
      <c r="J975" s="610">
        <v>0.75</v>
      </c>
      <c r="K975" s="611">
        <v>3503.51</v>
      </c>
      <c r="L975" s="609" t="s">
        <v>1143</v>
      </c>
      <c r="M975" s="605">
        <v>58</v>
      </c>
      <c r="N975" s="605">
        <v>1</v>
      </c>
      <c r="O975" s="609"/>
      <c r="P975" s="610">
        <v>0.75</v>
      </c>
      <c r="Q975" s="610">
        <v>0.75</v>
      </c>
      <c r="R975" s="12">
        <f t="shared" si="2891"/>
        <v>0</v>
      </c>
      <c r="S975" s="13">
        <f t="shared" si="2892"/>
        <v>0</v>
      </c>
      <c r="T975" s="13">
        <f t="shared" si="2893"/>
        <v>0</v>
      </c>
      <c r="U975" s="610">
        <v>0.76388888888888884</v>
      </c>
      <c r="V975" s="12">
        <f t="shared" si="2894"/>
        <v>1.388888888888884E-2</v>
      </c>
      <c r="W975" s="13">
        <f t="shared" si="2895"/>
        <v>0</v>
      </c>
      <c r="X975" s="225">
        <f t="shared" si="2896"/>
        <v>20</v>
      </c>
      <c r="Y975" s="610">
        <v>0.76388888888888884</v>
      </c>
      <c r="Z975" s="12">
        <f t="shared" si="2883"/>
        <v>0</v>
      </c>
      <c r="AA975" s="13">
        <f t="shared" si="2884"/>
        <v>0</v>
      </c>
      <c r="AB975" s="13">
        <f t="shared" si="2885"/>
        <v>0</v>
      </c>
      <c r="AC975" s="610">
        <v>0.78819444444444453</v>
      </c>
      <c r="AD975" s="12">
        <f t="shared" si="2852"/>
        <v>2.4305555555555691E-2</v>
      </c>
      <c r="AE975" s="13">
        <f t="shared" si="2886"/>
        <v>0</v>
      </c>
      <c r="AF975" s="13">
        <f t="shared" si="2887"/>
        <v>35</v>
      </c>
      <c r="AG975" s="610">
        <v>0.79166666666666663</v>
      </c>
      <c r="AH975" s="610">
        <v>0.84027777777777779</v>
      </c>
      <c r="AI975" s="12">
        <f t="shared" si="2897"/>
        <v>4.861111111111116E-2</v>
      </c>
      <c r="AJ975" s="225">
        <f t="shared" si="2898"/>
        <v>1</v>
      </c>
      <c r="AK975" s="225">
        <f t="shared" si="2899"/>
        <v>10</v>
      </c>
      <c r="AL975" s="610">
        <v>0.79166666666666663</v>
      </c>
      <c r="AM975" s="610">
        <v>0.84027777777777779</v>
      </c>
      <c r="AN975" s="12">
        <f t="shared" si="2888"/>
        <v>4.861111111111116E-2</v>
      </c>
      <c r="AO975" s="13">
        <f t="shared" si="2889"/>
        <v>1</v>
      </c>
      <c r="AP975" s="13">
        <f t="shared" si="2890"/>
        <v>10</v>
      </c>
      <c r="AQ975" s="610">
        <v>0.85277777777777775</v>
      </c>
      <c r="AR975" s="12">
        <f t="shared" si="2900"/>
        <v>1.2499999999999956E-2</v>
      </c>
      <c r="AS975" s="225">
        <f t="shared" si="2901"/>
        <v>0</v>
      </c>
      <c r="AT975" s="13">
        <f t="shared" si="2902"/>
        <v>18</v>
      </c>
      <c r="AU975" s="610">
        <v>0.85277777777777775</v>
      </c>
      <c r="AV975" s="226">
        <f t="shared" si="2903"/>
        <v>0</v>
      </c>
      <c r="AW975" s="13">
        <f t="shared" si="2904"/>
        <v>0</v>
      </c>
      <c r="AX975" s="13">
        <f t="shared" si="2905"/>
        <v>0</v>
      </c>
      <c r="AY975" s="610">
        <v>1.0215277777777778</v>
      </c>
      <c r="AZ975" s="12">
        <f t="shared" si="2906"/>
        <v>0.16875000000000007</v>
      </c>
      <c r="BA975" s="225">
        <f t="shared" si="2907"/>
        <v>4</v>
      </c>
      <c r="BB975" s="225">
        <f t="shared" si="2908"/>
        <v>3</v>
      </c>
      <c r="BC975" s="610">
        <v>1.0215277777777778</v>
      </c>
      <c r="BD975" s="610">
        <v>1.0215277777777778</v>
      </c>
      <c r="BE975" s="12">
        <f t="shared" si="2909"/>
        <v>0</v>
      </c>
      <c r="BF975" s="13">
        <f t="shared" si="2910"/>
        <v>0</v>
      </c>
      <c r="BG975" s="13">
        <f t="shared" si="2911"/>
        <v>0</v>
      </c>
      <c r="BH975" s="610">
        <v>1.0215277777777778</v>
      </c>
      <c r="BI975" s="610">
        <v>1.0215277777777778</v>
      </c>
      <c r="BJ975" s="610"/>
      <c r="BK975" s="69">
        <f t="shared" si="2912"/>
        <v>0</v>
      </c>
      <c r="BL975" s="13">
        <f t="shared" si="2913"/>
        <v>0</v>
      </c>
      <c r="BM975" s="13">
        <f t="shared" si="2914"/>
        <v>0</v>
      </c>
      <c r="BN975" s="610">
        <v>1.03125</v>
      </c>
      <c r="BO975" s="12">
        <f t="shared" si="2915"/>
        <v>9.7222222222221877E-3</v>
      </c>
      <c r="BP975" s="225">
        <f t="shared" si="2916"/>
        <v>0</v>
      </c>
      <c r="BQ975" s="225">
        <f t="shared" si="2917"/>
        <v>14</v>
      </c>
      <c r="BR975" s="610">
        <v>1.0430555555555556</v>
      </c>
      <c r="BS975" s="12">
        <f t="shared" si="2918"/>
        <v>1.1805555555555625E-2</v>
      </c>
      <c r="BT975" s="225">
        <f t="shared" si="2919"/>
        <v>0</v>
      </c>
      <c r="BU975" s="225">
        <f t="shared" si="2920"/>
        <v>17</v>
      </c>
      <c r="BV975" s="610">
        <v>1.0430555555555556</v>
      </c>
      <c r="BW975" s="610">
        <v>1.0430555555555556</v>
      </c>
      <c r="BX975" s="12">
        <f t="shared" si="2921"/>
        <v>0</v>
      </c>
      <c r="BY975" s="13">
        <f t="shared" si="2922"/>
        <v>0</v>
      </c>
      <c r="BZ975" s="13">
        <f t="shared" si="2923"/>
        <v>0</v>
      </c>
      <c r="CA975" s="226">
        <f t="shared" si="2924"/>
        <v>0.29305555555555562</v>
      </c>
      <c r="CB975" s="13">
        <f t="shared" si="2925"/>
        <v>7</v>
      </c>
      <c r="CC975" s="13">
        <f t="shared" si="2926"/>
        <v>2</v>
      </c>
      <c r="CD975" s="12">
        <f t="shared" si="2927"/>
        <v>5.8333333333333459E-2</v>
      </c>
      <c r="CE975" s="13">
        <f t="shared" si="2928"/>
        <v>1</v>
      </c>
      <c r="CF975" s="13">
        <f t="shared" si="2929"/>
        <v>24</v>
      </c>
      <c r="CG975" s="12">
        <f t="shared" si="2930"/>
        <v>4.861111111111116E-2</v>
      </c>
      <c r="CH975" s="13">
        <f t="shared" si="2931"/>
        <v>1</v>
      </c>
      <c r="CI975" s="13">
        <f t="shared" si="2932"/>
        <v>10</v>
      </c>
      <c r="CJ975" s="12">
        <f t="shared" si="2933"/>
        <v>0.16875000000000007</v>
      </c>
      <c r="CK975" s="13">
        <f t="shared" si="2934"/>
        <v>4</v>
      </c>
      <c r="CL975" s="13">
        <f t="shared" si="2935"/>
        <v>3</v>
      </c>
      <c r="CM975" s="62"/>
      <c r="CN975" s="62"/>
      <c r="CO975" s="62"/>
      <c r="CP975" s="12">
        <f>AZ975-(CS975+CV975+CY975+DB975+DE975+DH975+DK975)</f>
        <v>6.5972222222222293E-2</v>
      </c>
      <c r="CQ975" s="13">
        <f>HOUR(CP975)</f>
        <v>1</v>
      </c>
      <c r="CR975" s="13">
        <f>MINUTE(CP975)</f>
        <v>35</v>
      </c>
      <c r="CS975" s="610">
        <v>0</v>
      </c>
      <c r="CT975" s="13">
        <f t="shared" si="2936"/>
        <v>0</v>
      </c>
      <c r="CU975" s="13">
        <f t="shared" si="2937"/>
        <v>0</v>
      </c>
      <c r="CV975" s="610">
        <v>4.0972222222222222E-2</v>
      </c>
      <c r="CW975" s="13">
        <f t="shared" si="2938"/>
        <v>0</v>
      </c>
      <c r="CX975" s="13">
        <f t="shared" si="2939"/>
        <v>59</v>
      </c>
      <c r="CY975" s="610">
        <v>7.6388888888888886E-3</v>
      </c>
      <c r="CZ975" s="13">
        <f t="shared" si="2940"/>
        <v>0</v>
      </c>
      <c r="DA975" s="13">
        <f t="shared" si="2941"/>
        <v>11</v>
      </c>
      <c r="DB975" s="610">
        <v>0</v>
      </c>
      <c r="DC975" s="13">
        <f t="shared" si="2942"/>
        <v>0</v>
      </c>
      <c r="DD975" s="13">
        <f t="shared" si="2943"/>
        <v>0</v>
      </c>
      <c r="DE975" s="610">
        <v>0</v>
      </c>
      <c r="DF975" s="13">
        <f t="shared" si="2944"/>
        <v>0</v>
      </c>
      <c r="DG975" s="13">
        <f t="shared" si="2945"/>
        <v>0</v>
      </c>
      <c r="DH975" s="610">
        <v>5.4166666666666669E-2</v>
      </c>
      <c r="DI975" s="13">
        <f t="shared" si="2946"/>
        <v>1</v>
      </c>
      <c r="DJ975" s="13">
        <f t="shared" si="2947"/>
        <v>18</v>
      </c>
      <c r="DK975" s="610">
        <v>0</v>
      </c>
      <c r="DL975" s="35">
        <f t="shared" si="2948"/>
        <v>0</v>
      </c>
      <c r="DM975" s="35">
        <f t="shared" si="2949"/>
        <v>0</v>
      </c>
      <c r="DN975" s="66">
        <f t="shared" si="2842"/>
        <v>3451141.1660000011</v>
      </c>
      <c r="DO975" s="74">
        <f>DO974+M975</f>
        <v>55338</v>
      </c>
      <c r="DP975" s="66">
        <f t="shared" si="2877"/>
        <v>60.405344827586212</v>
      </c>
      <c r="DQ975" s="63">
        <f t="shared" si="2878"/>
        <v>62.364761393617428</v>
      </c>
      <c r="DR975" s="66" t="e">
        <f t="shared" si="2950"/>
        <v>#NUM!</v>
      </c>
      <c r="DS975" s="96" t="e">
        <f t="shared" si="2951"/>
        <v>#NUM!</v>
      </c>
      <c r="DT975" s="66" t="e">
        <f t="shared" si="2952"/>
        <v>#NUM!</v>
      </c>
      <c r="DU975" s="66" t="e">
        <f t="shared" si="2953"/>
        <v>#NUM!</v>
      </c>
      <c r="FJ975" s="3">
        <f t="shared" si="2593"/>
        <v>7.5694444444444398E-2</v>
      </c>
    </row>
    <row r="976" spans="1:166">
      <c r="A976" s="604">
        <f t="shared" si="2844"/>
        <v>974</v>
      </c>
      <c r="B976" s="605">
        <f t="shared" si="2845"/>
        <v>127</v>
      </c>
      <c r="C976" s="606">
        <v>40965</v>
      </c>
      <c r="D976" s="607">
        <f t="shared" si="2876"/>
        <v>2</v>
      </c>
      <c r="E976" s="608" t="s">
        <v>1069</v>
      </c>
      <c r="F976" s="605">
        <v>6</v>
      </c>
      <c r="G976" s="609" t="s">
        <v>414</v>
      </c>
      <c r="H976" s="609" t="s">
        <v>1032</v>
      </c>
      <c r="I976" s="609" t="s">
        <v>1115</v>
      </c>
      <c r="J976" s="610">
        <v>0.83333333333333337</v>
      </c>
      <c r="K976" s="611">
        <v>2675.64</v>
      </c>
      <c r="L976" s="609" t="s">
        <v>1144</v>
      </c>
      <c r="M976" s="605">
        <v>45</v>
      </c>
      <c r="N976" s="605">
        <v>0</v>
      </c>
      <c r="O976" s="609"/>
      <c r="P976" s="610">
        <v>0.83333333333333337</v>
      </c>
      <c r="Q976" s="610">
        <v>0.83333333333333337</v>
      </c>
      <c r="R976" s="12">
        <f t="shared" si="2891"/>
        <v>0</v>
      </c>
      <c r="S976" s="13">
        <f t="shared" si="2892"/>
        <v>0</v>
      </c>
      <c r="T976" s="13">
        <f t="shared" si="2893"/>
        <v>0</v>
      </c>
      <c r="U976" s="610">
        <v>0.87847222222222221</v>
      </c>
      <c r="V976" s="12">
        <f t="shared" si="2894"/>
        <v>4.513888888888884E-2</v>
      </c>
      <c r="W976" s="13">
        <f t="shared" si="2895"/>
        <v>1</v>
      </c>
      <c r="X976" s="225">
        <f t="shared" si="2896"/>
        <v>5</v>
      </c>
      <c r="Y976" s="610">
        <v>0.87847222222222221</v>
      </c>
      <c r="Z976" s="12">
        <f t="shared" si="2883"/>
        <v>0</v>
      </c>
      <c r="AA976" s="13">
        <f t="shared" si="2884"/>
        <v>0</v>
      </c>
      <c r="AB976" s="13">
        <f t="shared" si="2885"/>
        <v>0</v>
      </c>
      <c r="AC976" s="610">
        <v>1.0104166666666667</v>
      </c>
      <c r="AD976" s="12">
        <f t="shared" si="2852"/>
        <v>0.13194444444444453</v>
      </c>
      <c r="AE976" s="13">
        <f t="shared" si="2886"/>
        <v>3</v>
      </c>
      <c r="AF976" s="13">
        <f t="shared" si="2887"/>
        <v>10</v>
      </c>
      <c r="AG976" s="610">
        <v>1.0138888888888888</v>
      </c>
      <c r="AH976" s="610">
        <v>1.0590277777777779</v>
      </c>
      <c r="AI976" s="12">
        <f t="shared" si="2897"/>
        <v>4.5138888888889062E-2</v>
      </c>
      <c r="AJ976" s="225">
        <f t="shared" si="2898"/>
        <v>1</v>
      </c>
      <c r="AK976" s="225">
        <f t="shared" si="2899"/>
        <v>5</v>
      </c>
      <c r="AL976" s="610">
        <v>1.0138888888888888</v>
      </c>
      <c r="AM976" s="610">
        <v>1.0590277777777779</v>
      </c>
      <c r="AN976" s="12">
        <f t="shared" si="2888"/>
        <v>4.5138888888889062E-2</v>
      </c>
      <c r="AO976" s="13">
        <f t="shared" si="2889"/>
        <v>1</v>
      </c>
      <c r="AP976" s="13">
        <f t="shared" si="2890"/>
        <v>5</v>
      </c>
      <c r="AQ976" s="610">
        <v>1.0680555555555555</v>
      </c>
      <c r="AR976" s="12">
        <f t="shared" si="2900"/>
        <v>9.0277777777776347E-3</v>
      </c>
      <c r="AS976" s="225">
        <f t="shared" si="2901"/>
        <v>0</v>
      </c>
      <c r="AT976" s="13">
        <f t="shared" si="2902"/>
        <v>13</v>
      </c>
      <c r="AU976" s="610">
        <v>1.0687499999999999</v>
      </c>
      <c r="AV976" s="226">
        <f t="shared" si="2903"/>
        <v>6.9444444444433095E-4</v>
      </c>
      <c r="AW976" s="13">
        <f t="shared" si="2904"/>
        <v>0</v>
      </c>
      <c r="AX976" s="13">
        <f t="shared" si="2905"/>
        <v>1</v>
      </c>
      <c r="AY976" s="610">
        <v>1.1159722222222224</v>
      </c>
      <c r="AZ976" s="12">
        <f t="shared" si="2906"/>
        <v>4.7222222222222499E-2</v>
      </c>
      <c r="BA976" s="225">
        <f t="shared" si="2907"/>
        <v>1</v>
      </c>
      <c r="BB976" s="225">
        <f t="shared" si="2908"/>
        <v>8</v>
      </c>
      <c r="BC976" s="610">
        <v>1.1159722222222224</v>
      </c>
      <c r="BD976" s="610">
        <v>1.1159722222222224</v>
      </c>
      <c r="BE976" s="12">
        <f t="shared" si="2909"/>
        <v>0</v>
      </c>
      <c r="BF976" s="13">
        <f t="shared" si="2910"/>
        <v>0</v>
      </c>
      <c r="BG976" s="13">
        <f t="shared" si="2911"/>
        <v>0</v>
      </c>
      <c r="BH976" s="610">
        <v>1.1159722222222224</v>
      </c>
      <c r="BI976" s="610">
        <v>1.1159722222222224</v>
      </c>
      <c r="BJ976" s="610"/>
      <c r="BK976" s="69">
        <f t="shared" si="2912"/>
        <v>0</v>
      </c>
      <c r="BL976" s="13">
        <f t="shared" si="2913"/>
        <v>0</v>
      </c>
      <c r="BM976" s="13">
        <f t="shared" si="2914"/>
        <v>0</v>
      </c>
      <c r="BN976" s="610">
        <v>1.1215277777777779</v>
      </c>
      <c r="BO976" s="12">
        <f t="shared" si="2915"/>
        <v>5.5555555555555358E-3</v>
      </c>
      <c r="BP976" s="225">
        <f t="shared" si="2916"/>
        <v>0</v>
      </c>
      <c r="BQ976" s="225">
        <f t="shared" si="2917"/>
        <v>8</v>
      </c>
      <c r="BR976" s="610">
        <v>1.1319444444444444</v>
      </c>
      <c r="BS976" s="12">
        <f t="shared" si="2918"/>
        <v>1.0416666666666519E-2</v>
      </c>
      <c r="BT976" s="225">
        <f t="shared" si="2919"/>
        <v>0</v>
      </c>
      <c r="BU976" s="225">
        <f t="shared" si="2920"/>
        <v>15</v>
      </c>
      <c r="BV976" s="610">
        <v>1.1319444444444444</v>
      </c>
      <c r="BW976" s="610">
        <v>1.1319444444444444</v>
      </c>
      <c r="BX976" s="12">
        <f t="shared" si="2921"/>
        <v>0</v>
      </c>
      <c r="BY976" s="13">
        <f t="shared" si="2922"/>
        <v>0</v>
      </c>
      <c r="BZ976" s="13">
        <f t="shared" si="2923"/>
        <v>0</v>
      </c>
      <c r="CA976" s="226">
        <f t="shared" si="2924"/>
        <v>0.29861111111111105</v>
      </c>
      <c r="CB976" s="13">
        <f t="shared" si="2925"/>
        <v>7</v>
      </c>
      <c r="CC976" s="13">
        <f t="shared" si="2926"/>
        <v>10</v>
      </c>
      <c r="CD976" s="12">
        <f t="shared" si="2927"/>
        <v>0.15694444444444422</v>
      </c>
      <c r="CE976" s="13">
        <f t="shared" si="2928"/>
        <v>3</v>
      </c>
      <c r="CF976" s="13">
        <f t="shared" si="2929"/>
        <v>46</v>
      </c>
      <c r="CG976" s="12">
        <f t="shared" si="2930"/>
        <v>4.5138888888889062E-2</v>
      </c>
      <c r="CH976" s="13">
        <f t="shared" si="2931"/>
        <v>1</v>
      </c>
      <c r="CI976" s="13">
        <f t="shared" si="2932"/>
        <v>5</v>
      </c>
      <c r="CJ976" s="12">
        <f t="shared" si="2933"/>
        <v>4.7222222222222499E-2</v>
      </c>
      <c r="CK976" s="13">
        <f t="shared" si="2934"/>
        <v>1</v>
      </c>
      <c r="CL976" s="13">
        <f t="shared" si="2935"/>
        <v>8</v>
      </c>
      <c r="CM976" s="62"/>
      <c r="CN976" s="62"/>
      <c r="CO976" s="62"/>
      <c r="CP976" s="12">
        <f>AZ976-(CS976+CV976+CY976+DB976+DE976+DH976+DK976)</f>
        <v>3.333333333333361E-2</v>
      </c>
      <c r="CQ976" s="13">
        <f>HOUR(CP976)</f>
        <v>0</v>
      </c>
      <c r="CR976" s="13">
        <f>MINUTE(CP976)</f>
        <v>48</v>
      </c>
      <c r="CS976" s="610">
        <v>0</v>
      </c>
      <c r="CT976" s="13">
        <f t="shared" si="2936"/>
        <v>0</v>
      </c>
      <c r="CU976" s="13">
        <f t="shared" si="2937"/>
        <v>0</v>
      </c>
      <c r="CV976" s="610">
        <v>0</v>
      </c>
      <c r="CW976" s="13">
        <f t="shared" si="2938"/>
        <v>0</v>
      </c>
      <c r="CX976" s="13">
        <f t="shared" si="2939"/>
        <v>0</v>
      </c>
      <c r="CY976" s="610">
        <v>0</v>
      </c>
      <c r="CZ976" s="13">
        <f t="shared" si="2940"/>
        <v>0</v>
      </c>
      <c r="DA976" s="13">
        <f t="shared" si="2941"/>
        <v>0</v>
      </c>
      <c r="DB976" s="610">
        <v>0</v>
      </c>
      <c r="DC976" s="13">
        <f t="shared" si="2942"/>
        <v>0</v>
      </c>
      <c r="DD976" s="13">
        <f t="shared" si="2943"/>
        <v>0</v>
      </c>
      <c r="DE976" s="610">
        <v>0</v>
      </c>
      <c r="DF976" s="13">
        <f t="shared" si="2944"/>
        <v>0</v>
      </c>
      <c r="DG976" s="13">
        <f t="shared" si="2945"/>
        <v>0</v>
      </c>
      <c r="DH976" s="610">
        <v>1.3888888888888888E-2</v>
      </c>
      <c r="DI976" s="13">
        <f t="shared" si="2946"/>
        <v>0</v>
      </c>
      <c r="DJ976" s="13">
        <f t="shared" si="2947"/>
        <v>20</v>
      </c>
      <c r="DK976" s="610">
        <v>0</v>
      </c>
      <c r="DL976" s="35">
        <f t="shared" si="2948"/>
        <v>0</v>
      </c>
      <c r="DM976" s="35">
        <f t="shared" si="2949"/>
        <v>0</v>
      </c>
      <c r="DN976" s="66">
        <f t="shared" si="2842"/>
        <v>3453816.8060000013</v>
      </c>
      <c r="DO976" s="74">
        <f>DO975+M976</f>
        <v>55383</v>
      </c>
      <c r="DP976" s="66">
        <f t="shared" si="2877"/>
        <v>59.458666666666666</v>
      </c>
      <c r="DQ976" s="63">
        <f t="shared" si="2878"/>
        <v>62.362400122781381</v>
      </c>
      <c r="DR976" s="66" t="e">
        <f t="shared" si="2950"/>
        <v>#NUM!</v>
      </c>
      <c r="DS976" s="96" t="e">
        <f t="shared" si="2951"/>
        <v>#NUM!</v>
      </c>
      <c r="DT976" s="66" t="e">
        <f t="shared" si="2952"/>
        <v>#NUM!</v>
      </c>
      <c r="DU976" s="66" t="e">
        <f t="shared" si="2953"/>
        <v>#NUM!</v>
      </c>
      <c r="FJ976" s="3">
        <f t="shared" si="2593"/>
        <v>0.20624999999999949</v>
      </c>
    </row>
    <row r="977" spans="1:166">
      <c r="A977" s="604">
        <f t="shared" si="2844"/>
        <v>975</v>
      </c>
      <c r="B977" s="605">
        <f t="shared" si="2845"/>
        <v>128</v>
      </c>
      <c r="C977" s="606">
        <v>40965</v>
      </c>
      <c r="D977" s="607">
        <f t="shared" si="2876"/>
        <v>2</v>
      </c>
      <c r="E977" s="608" t="s">
        <v>1077</v>
      </c>
      <c r="F977" s="605">
        <v>2</v>
      </c>
      <c r="G977" s="609" t="s">
        <v>823</v>
      </c>
      <c r="H977" s="609" t="s">
        <v>413</v>
      </c>
      <c r="I977" s="609" t="s">
        <v>1112</v>
      </c>
      <c r="J977" s="610">
        <v>0.70833333333333337</v>
      </c>
      <c r="K977" s="611">
        <v>3441.07</v>
      </c>
      <c r="L977" s="609" t="s">
        <v>1094</v>
      </c>
      <c r="M977" s="605">
        <v>59</v>
      </c>
      <c r="N977" s="605">
        <v>0</v>
      </c>
      <c r="O977" s="609"/>
      <c r="P977" s="610">
        <v>0.70833333333333337</v>
      </c>
      <c r="Q977" s="610">
        <v>0.70833333333333337</v>
      </c>
      <c r="R977" s="12">
        <f t="shared" si="2891"/>
        <v>0</v>
      </c>
      <c r="S977" s="13">
        <f t="shared" si="2892"/>
        <v>0</v>
      </c>
      <c r="T977" s="13">
        <f t="shared" si="2893"/>
        <v>0</v>
      </c>
      <c r="U977" s="610">
        <v>0.71875</v>
      </c>
      <c r="V977" s="12">
        <f t="shared" si="2894"/>
        <v>1.041666666666663E-2</v>
      </c>
      <c r="W977" s="13">
        <f t="shared" si="2895"/>
        <v>0</v>
      </c>
      <c r="X977" s="225">
        <f t="shared" si="2896"/>
        <v>15</v>
      </c>
      <c r="Y977" s="610">
        <v>0.71875</v>
      </c>
      <c r="Z977" s="12">
        <f t="shared" si="2883"/>
        <v>0</v>
      </c>
      <c r="AA977" s="13">
        <f t="shared" si="2884"/>
        <v>0</v>
      </c>
      <c r="AB977" s="13">
        <f t="shared" si="2885"/>
        <v>0</v>
      </c>
      <c r="AC977" s="610">
        <v>0.74305555555555547</v>
      </c>
      <c r="AD977" s="12">
        <f t="shared" si="2852"/>
        <v>2.4305555555555469E-2</v>
      </c>
      <c r="AE977" s="13">
        <f t="shared" si="2886"/>
        <v>0</v>
      </c>
      <c r="AF977" s="13">
        <f t="shared" si="2887"/>
        <v>35</v>
      </c>
      <c r="AG977" s="610">
        <v>0.74305555555555547</v>
      </c>
      <c r="AH977" s="610">
        <v>0.76736111111111116</v>
      </c>
      <c r="AI977" s="12">
        <f t="shared" si="2897"/>
        <v>2.4305555555555691E-2</v>
      </c>
      <c r="AJ977" s="225">
        <f t="shared" si="2898"/>
        <v>0</v>
      </c>
      <c r="AK977" s="225">
        <f t="shared" si="2899"/>
        <v>35</v>
      </c>
      <c r="AL977" s="610">
        <v>0.74305555555555547</v>
      </c>
      <c r="AM977" s="610">
        <v>0.76736111111111116</v>
      </c>
      <c r="AN977" s="12">
        <f t="shared" si="2888"/>
        <v>2.4305555555555691E-2</v>
      </c>
      <c r="AO977" s="13">
        <f t="shared" si="2889"/>
        <v>0</v>
      </c>
      <c r="AP977" s="13">
        <f t="shared" si="2890"/>
        <v>35</v>
      </c>
      <c r="AQ977" s="610">
        <v>0.75</v>
      </c>
      <c r="AR977" s="12">
        <f t="shared" si="2900"/>
        <v>-1.736111111111116E-2</v>
      </c>
      <c r="AS977" s="225" t="e">
        <f t="shared" si="2901"/>
        <v>#NUM!</v>
      </c>
      <c r="AT977" s="13" t="e">
        <f t="shared" si="2902"/>
        <v>#NUM!</v>
      </c>
      <c r="AU977" s="610">
        <v>0.75</v>
      </c>
      <c r="AV977" s="226">
        <f t="shared" si="2903"/>
        <v>0</v>
      </c>
      <c r="AW977" s="13">
        <f t="shared" si="2904"/>
        <v>0</v>
      </c>
      <c r="AX977" s="13">
        <f t="shared" si="2905"/>
        <v>0</v>
      </c>
      <c r="AY977" s="610">
        <v>1.1145833333333333</v>
      </c>
      <c r="AZ977" s="12">
        <f t="shared" si="2906"/>
        <v>0.36458333333333326</v>
      </c>
      <c r="BA977" s="225">
        <f t="shared" si="2907"/>
        <v>8</v>
      </c>
      <c r="BB977" s="225">
        <f t="shared" si="2908"/>
        <v>45</v>
      </c>
      <c r="BC977" s="610">
        <v>1.1145833333333333</v>
      </c>
      <c r="BD977" s="610">
        <v>1.1145833333333333</v>
      </c>
      <c r="BE977" s="12">
        <f t="shared" si="2909"/>
        <v>0</v>
      </c>
      <c r="BF977" s="13">
        <f t="shared" si="2910"/>
        <v>0</v>
      </c>
      <c r="BG977" s="13">
        <f t="shared" si="2911"/>
        <v>0</v>
      </c>
      <c r="BH977" s="610">
        <v>1.1145833333333333</v>
      </c>
      <c r="BI977" s="610">
        <v>1.1145833333333333</v>
      </c>
      <c r="BJ977" s="610"/>
      <c r="BK977" s="69">
        <f t="shared" si="2912"/>
        <v>0</v>
      </c>
      <c r="BL977" s="13">
        <f t="shared" si="2913"/>
        <v>0</v>
      </c>
      <c r="BM977" s="13">
        <f t="shared" si="2914"/>
        <v>0</v>
      </c>
      <c r="BN977" s="610">
        <v>1.1215277777777779</v>
      </c>
      <c r="BO977" s="12">
        <f t="shared" si="2915"/>
        <v>6.9444444444446418E-3</v>
      </c>
      <c r="BP977" s="225">
        <f t="shared" si="2916"/>
        <v>0</v>
      </c>
      <c r="BQ977" s="225">
        <f t="shared" si="2917"/>
        <v>10</v>
      </c>
      <c r="BR977" s="610">
        <v>1.1354166666666667</v>
      </c>
      <c r="BS977" s="12">
        <f t="shared" si="2918"/>
        <v>1.388888888888884E-2</v>
      </c>
      <c r="BT977" s="225">
        <f t="shared" si="2919"/>
        <v>0</v>
      </c>
      <c r="BU977" s="225">
        <f t="shared" si="2920"/>
        <v>20</v>
      </c>
      <c r="BV977" s="610">
        <v>1.1354166666666667</v>
      </c>
      <c r="BW977" s="610">
        <v>1.1354166666666667</v>
      </c>
      <c r="BX977" s="12">
        <f t="shared" si="2921"/>
        <v>0</v>
      </c>
      <c r="BY977" s="13">
        <f t="shared" si="2922"/>
        <v>0</v>
      </c>
      <c r="BZ977" s="13">
        <f t="shared" si="2923"/>
        <v>0</v>
      </c>
      <c r="CA977" s="226">
        <f t="shared" si="2924"/>
        <v>0.42708333333333337</v>
      </c>
      <c r="CB977" s="13">
        <f t="shared" si="2925"/>
        <v>10</v>
      </c>
      <c r="CC977" s="13">
        <f t="shared" si="2926"/>
        <v>15</v>
      </c>
      <c r="CD977" s="12">
        <f t="shared" si="2927"/>
        <v>2.777777777777779E-2</v>
      </c>
      <c r="CE977" s="13">
        <f t="shared" si="2928"/>
        <v>0</v>
      </c>
      <c r="CF977" s="13">
        <f t="shared" si="2929"/>
        <v>40</v>
      </c>
      <c r="CG977" s="12">
        <f t="shared" si="2930"/>
        <v>2.4305555555555691E-2</v>
      </c>
      <c r="CH977" s="13">
        <f t="shared" si="2931"/>
        <v>0</v>
      </c>
      <c r="CI977" s="13">
        <f t="shared" si="2932"/>
        <v>35</v>
      </c>
      <c r="CJ977" s="12">
        <f t="shared" si="2933"/>
        <v>0.36458333333333326</v>
      </c>
      <c r="CK977" s="13">
        <f t="shared" si="2934"/>
        <v>8</v>
      </c>
      <c r="CL977" s="13">
        <f t="shared" si="2935"/>
        <v>45</v>
      </c>
      <c r="CM977" s="62"/>
      <c r="CN977" s="62"/>
      <c r="CO977" s="62"/>
      <c r="CP977" s="12">
        <f>AZ977-(CS977+CV977+CY977+DB977+DE977+DH977+DK977)</f>
        <v>0</v>
      </c>
      <c r="CQ977" s="13">
        <f>HOUR(CP977)</f>
        <v>0</v>
      </c>
      <c r="CR977" s="13">
        <f>MINUTE(CP977)</f>
        <v>0</v>
      </c>
      <c r="CS977" s="610">
        <v>0</v>
      </c>
      <c r="CT977" s="13">
        <f t="shared" si="2936"/>
        <v>0</v>
      </c>
      <c r="CU977" s="13">
        <f t="shared" si="2937"/>
        <v>0</v>
      </c>
      <c r="CV977" s="610">
        <v>0</v>
      </c>
      <c r="CW977" s="13">
        <f t="shared" si="2938"/>
        <v>0</v>
      </c>
      <c r="CX977" s="13">
        <f t="shared" si="2939"/>
        <v>0</v>
      </c>
      <c r="CY977" s="610">
        <v>0</v>
      </c>
      <c r="CZ977" s="13">
        <f t="shared" si="2940"/>
        <v>0</v>
      </c>
      <c r="DA977" s="13">
        <f t="shared" si="2941"/>
        <v>0</v>
      </c>
      <c r="DB977" s="610">
        <v>0.36458333333333331</v>
      </c>
      <c r="DC977" s="13">
        <f t="shared" si="2942"/>
        <v>8</v>
      </c>
      <c r="DD977" s="13">
        <f t="shared" si="2943"/>
        <v>45</v>
      </c>
      <c r="DE977" s="610">
        <v>0</v>
      </c>
      <c r="DF977" s="13">
        <f t="shared" si="2944"/>
        <v>0</v>
      </c>
      <c r="DG977" s="13">
        <f t="shared" si="2945"/>
        <v>0</v>
      </c>
      <c r="DH977" s="610">
        <v>0</v>
      </c>
      <c r="DI977" s="13">
        <f t="shared" si="2946"/>
        <v>0</v>
      </c>
      <c r="DJ977" s="13">
        <f t="shared" si="2947"/>
        <v>0</v>
      </c>
      <c r="DK977" s="610">
        <v>0</v>
      </c>
      <c r="DL977" s="35">
        <f t="shared" si="2948"/>
        <v>0</v>
      </c>
      <c r="DM977" s="35">
        <f t="shared" si="2949"/>
        <v>0</v>
      </c>
      <c r="DN977" s="66">
        <f t="shared" si="2842"/>
        <v>3457257.8760000011</v>
      </c>
      <c r="DO977" s="74">
        <f>DO976+M977</f>
        <v>55442</v>
      </c>
      <c r="DP977" s="66">
        <f t="shared" si="2877"/>
        <v>58.323220338983056</v>
      </c>
      <c r="DQ977" s="63">
        <f t="shared" si="2878"/>
        <v>62.35810172793191</v>
      </c>
      <c r="DR977" s="66" t="e">
        <f t="shared" si="2950"/>
        <v>#NUM!</v>
      </c>
      <c r="DS977" s="96" t="e">
        <f t="shared" si="2951"/>
        <v>#NUM!</v>
      </c>
      <c r="DT977" s="66" t="e">
        <f t="shared" si="2952"/>
        <v>#NUM!</v>
      </c>
      <c r="DU977" s="66" t="e">
        <f t="shared" si="2953"/>
        <v>#NUM!</v>
      </c>
      <c r="FJ977" s="3">
        <f t="shared" si="2593"/>
        <v>3.819444444444442E-2</v>
      </c>
    </row>
    <row r="978" spans="1:166">
      <c r="A978" s="604">
        <f t="shared" si="2844"/>
        <v>976</v>
      </c>
      <c r="B978" s="605">
        <f t="shared" si="2845"/>
        <v>129</v>
      </c>
      <c r="C978" s="606">
        <v>40966</v>
      </c>
      <c r="D978" s="607">
        <f t="shared" si="2876"/>
        <v>2</v>
      </c>
      <c r="E978" s="608" t="s">
        <v>1012</v>
      </c>
      <c r="F978" s="605">
        <v>46</v>
      </c>
      <c r="G978" s="609" t="s">
        <v>38</v>
      </c>
      <c r="H978" s="609" t="s">
        <v>573</v>
      </c>
      <c r="I978" s="609" t="s">
        <v>1116</v>
      </c>
      <c r="J978" s="610">
        <v>0.10069444444444443</v>
      </c>
      <c r="K978" s="611">
        <v>3830.96</v>
      </c>
      <c r="L978" s="609" t="s">
        <v>1094</v>
      </c>
      <c r="M978" s="605">
        <v>59</v>
      </c>
      <c r="N978" s="605">
        <v>0</v>
      </c>
      <c r="O978" s="609"/>
      <c r="P978" s="610">
        <v>0.10069444444444443</v>
      </c>
      <c r="Q978" s="610">
        <v>0.10069444444444443</v>
      </c>
      <c r="R978" s="12">
        <f t="shared" si="2891"/>
        <v>0</v>
      </c>
      <c r="S978" s="13">
        <f t="shared" si="2892"/>
        <v>0</v>
      </c>
      <c r="T978" s="13">
        <f t="shared" si="2893"/>
        <v>0</v>
      </c>
      <c r="U978" s="610">
        <v>0.1111111111111111</v>
      </c>
      <c r="V978" s="12">
        <f t="shared" si="2894"/>
        <v>1.0416666666666671E-2</v>
      </c>
      <c r="W978" s="13">
        <f t="shared" si="2895"/>
        <v>0</v>
      </c>
      <c r="X978" s="225">
        <f t="shared" si="2896"/>
        <v>15</v>
      </c>
      <c r="Y978" s="610">
        <v>0.1111111111111111</v>
      </c>
      <c r="Z978" s="12">
        <f t="shared" si="2883"/>
        <v>0</v>
      </c>
      <c r="AA978" s="13">
        <f t="shared" si="2884"/>
        <v>0</v>
      </c>
      <c r="AB978" s="13">
        <f t="shared" si="2885"/>
        <v>0</v>
      </c>
      <c r="AC978" s="610">
        <v>0.15625</v>
      </c>
      <c r="AD978" s="12">
        <f>AC978-Y978</f>
        <v>4.5138888888888895E-2</v>
      </c>
      <c r="AE978" s="13">
        <f t="shared" ref="AE978:AE987" si="2954">HOUR(AD978)</f>
        <v>1</v>
      </c>
      <c r="AF978" s="13">
        <f t="shared" ref="AF978:AF987" si="2955">MINUTE(AD978)</f>
        <v>5</v>
      </c>
      <c r="AG978" s="610">
        <v>0.15972222222222224</v>
      </c>
      <c r="AH978" s="610">
        <v>0.29166666666666669</v>
      </c>
      <c r="AI978" s="12">
        <f t="shared" si="2897"/>
        <v>0.13194444444444445</v>
      </c>
      <c r="AJ978" s="225">
        <f t="shared" si="2898"/>
        <v>3</v>
      </c>
      <c r="AK978" s="225">
        <f t="shared" si="2899"/>
        <v>10</v>
      </c>
      <c r="AL978" s="610">
        <v>0.15972222222222224</v>
      </c>
      <c r="AM978" s="610">
        <v>0.29166666666666669</v>
      </c>
      <c r="AN978" s="12">
        <f t="shared" si="2888"/>
        <v>0.13194444444444445</v>
      </c>
      <c r="AO978" s="13">
        <f t="shared" si="2889"/>
        <v>3</v>
      </c>
      <c r="AP978" s="13">
        <f t="shared" si="2890"/>
        <v>10</v>
      </c>
      <c r="AQ978" s="610">
        <v>0.23263888888888887</v>
      </c>
      <c r="AR978" s="12">
        <f t="shared" si="2900"/>
        <v>-5.9027777777777818E-2</v>
      </c>
      <c r="AS978" s="225" t="e">
        <f t="shared" si="2901"/>
        <v>#NUM!</v>
      </c>
      <c r="AT978" s="13" t="e">
        <f t="shared" si="2902"/>
        <v>#NUM!</v>
      </c>
      <c r="AU978" s="610">
        <v>0.23263888888888887</v>
      </c>
      <c r="AV978" s="226">
        <f t="shared" si="2903"/>
        <v>0</v>
      </c>
      <c r="AW978" s="13">
        <f t="shared" si="2904"/>
        <v>0</v>
      </c>
      <c r="AX978" s="13">
        <f t="shared" si="2905"/>
        <v>0</v>
      </c>
      <c r="AY978" s="610">
        <v>0.34375</v>
      </c>
      <c r="AZ978" s="12">
        <f t="shared" si="2906"/>
        <v>0.11111111111111113</v>
      </c>
      <c r="BA978" s="225">
        <f t="shared" si="2907"/>
        <v>2</v>
      </c>
      <c r="BB978" s="225">
        <f t="shared" si="2908"/>
        <v>40</v>
      </c>
      <c r="BC978" s="610">
        <v>0.34375</v>
      </c>
      <c r="BD978" s="610">
        <v>0.34375</v>
      </c>
      <c r="BE978" s="12">
        <f t="shared" si="2909"/>
        <v>0</v>
      </c>
      <c r="BF978" s="13">
        <f t="shared" si="2910"/>
        <v>0</v>
      </c>
      <c r="BG978" s="13">
        <f t="shared" si="2911"/>
        <v>0</v>
      </c>
      <c r="BH978" s="610">
        <v>0.34375</v>
      </c>
      <c r="BI978" s="610">
        <v>0.34375</v>
      </c>
      <c r="BJ978" s="610"/>
      <c r="BK978" s="69">
        <f t="shared" si="2912"/>
        <v>0</v>
      </c>
      <c r="BL978" s="13">
        <f t="shared" si="2913"/>
        <v>0</v>
      </c>
      <c r="BM978" s="13">
        <f t="shared" si="2914"/>
        <v>0</v>
      </c>
      <c r="BN978" s="610">
        <v>0.34722222222222227</v>
      </c>
      <c r="BO978" s="12">
        <f t="shared" si="2915"/>
        <v>3.4722222222222654E-3</v>
      </c>
      <c r="BP978" s="225">
        <f t="shared" si="2916"/>
        <v>0</v>
      </c>
      <c r="BQ978" s="225">
        <f t="shared" si="2917"/>
        <v>5</v>
      </c>
      <c r="BR978" s="610">
        <v>0.35069444444444442</v>
      </c>
      <c r="BS978" s="12">
        <f t="shared" si="2918"/>
        <v>3.4722222222221544E-3</v>
      </c>
      <c r="BT978" s="225">
        <f t="shared" si="2919"/>
        <v>0</v>
      </c>
      <c r="BU978" s="225">
        <f t="shared" si="2920"/>
        <v>5</v>
      </c>
      <c r="BV978" s="610">
        <v>0.35069444444444442</v>
      </c>
      <c r="BW978" s="610">
        <v>0.35069444444444442</v>
      </c>
      <c r="BX978" s="12">
        <f t="shared" si="2921"/>
        <v>0</v>
      </c>
      <c r="BY978" s="13">
        <f t="shared" si="2922"/>
        <v>0</v>
      </c>
      <c r="BZ978" s="13">
        <f t="shared" si="2923"/>
        <v>0</v>
      </c>
      <c r="CA978" s="226">
        <f t="shared" si="2924"/>
        <v>0.25</v>
      </c>
      <c r="CB978" s="13">
        <f t="shared" si="2925"/>
        <v>6</v>
      </c>
      <c r="CC978" s="13">
        <f t="shared" si="2926"/>
        <v>0</v>
      </c>
      <c r="CD978" s="12">
        <f t="shared" si="2927"/>
        <v>-6.944444444444503E-3</v>
      </c>
      <c r="CE978" s="13" t="e">
        <f t="shared" si="2928"/>
        <v>#NUM!</v>
      </c>
      <c r="CF978" s="13" t="e">
        <f t="shared" si="2929"/>
        <v>#NUM!</v>
      </c>
      <c r="CG978" s="12">
        <f t="shared" si="2930"/>
        <v>0.13194444444444445</v>
      </c>
      <c r="CH978" s="13">
        <f t="shared" si="2931"/>
        <v>3</v>
      </c>
      <c r="CI978" s="13">
        <f t="shared" si="2932"/>
        <v>10</v>
      </c>
      <c r="CJ978" s="12">
        <f t="shared" si="2933"/>
        <v>0.11111111111111113</v>
      </c>
      <c r="CK978" s="13">
        <f t="shared" si="2934"/>
        <v>2</v>
      </c>
      <c r="CL978" s="13">
        <f t="shared" si="2935"/>
        <v>40</v>
      </c>
      <c r="CM978" s="62"/>
      <c r="CN978" s="62"/>
      <c r="CO978" s="62"/>
      <c r="CP978" s="12">
        <f t="shared" si="2880"/>
        <v>0.11111111111111113</v>
      </c>
      <c r="CQ978" s="13">
        <f t="shared" si="2881"/>
        <v>2</v>
      </c>
      <c r="CR978" s="13">
        <f t="shared" si="2882"/>
        <v>40</v>
      </c>
      <c r="CS978" s="610">
        <v>0</v>
      </c>
      <c r="CT978" s="13">
        <f t="shared" si="2936"/>
        <v>0</v>
      </c>
      <c r="CU978" s="13">
        <f t="shared" si="2937"/>
        <v>0</v>
      </c>
      <c r="CV978" s="610"/>
      <c r="CW978" s="13">
        <f t="shared" si="2938"/>
        <v>0</v>
      </c>
      <c r="CX978" s="13">
        <f t="shared" si="2939"/>
        <v>0</v>
      </c>
      <c r="CY978" s="610"/>
      <c r="CZ978" s="13">
        <f t="shared" si="2940"/>
        <v>0</v>
      </c>
      <c r="DA978" s="13">
        <f t="shared" si="2941"/>
        <v>0</v>
      </c>
      <c r="DB978" s="610"/>
      <c r="DC978" s="13">
        <f t="shared" si="2942"/>
        <v>0</v>
      </c>
      <c r="DD978" s="13">
        <f t="shared" si="2943"/>
        <v>0</v>
      </c>
      <c r="DE978" s="610"/>
      <c r="DF978" s="13">
        <f t="shared" si="2944"/>
        <v>0</v>
      </c>
      <c r="DG978" s="13">
        <f t="shared" si="2945"/>
        <v>0</v>
      </c>
      <c r="DH978" s="610"/>
      <c r="DI978" s="13">
        <f t="shared" si="2946"/>
        <v>0</v>
      </c>
      <c r="DJ978" s="13">
        <f t="shared" si="2947"/>
        <v>0</v>
      </c>
      <c r="DK978" s="610">
        <v>0</v>
      </c>
      <c r="DL978" s="35">
        <f t="shared" si="2948"/>
        <v>0</v>
      </c>
      <c r="DM978" s="35">
        <f t="shared" si="2949"/>
        <v>0</v>
      </c>
      <c r="DN978" s="66">
        <f t="shared" si="2842"/>
        <v>3461088.8360000011</v>
      </c>
      <c r="DO978" s="74">
        <f t="shared" si="2843"/>
        <v>55501</v>
      </c>
      <c r="DP978" s="66">
        <f t="shared" si="2877"/>
        <v>64.931525423728814</v>
      </c>
      <c r="DQ978" s="63">
        <f t="shared" si="2878"/>
        <v>62.360837390317307</v>
      </c>
      <c r="DR978" s="66" t="e">
        <f t="shared" si="2950"/>
        <v>#NUM!</v>
      </c>
      <c r="DS978" s="96" t="e">
        <f t="shared" si="2951"/>
        <v>#NUM!</v>
      </c>
      <c r="DT978" s="66" t="e">
        <f t="shared" si="2952"/>
        <v>#NUM!</v>
      </c>
      <c r="DU978" s="66" t="e">
        <f t="shared" si="2953"/>
        <v>#NUM!</v>
      </c>
      <c r="FJ978" s="3">
        <f t="shared" si="2593"/>
        <v>6.9444444444444198E-3</v>
      </c>
    </row>
    <row r="979" spans="1:166">
      <c r="A979" s="604">
        <f t="shared" si="2844"/>
        <v>977</v>
      </c>
      <c r="B979" s="605">
        <f t="shared" si="2845"/>
        <v>130</v>
      </c>
      <c r="C979" s="606">
        <v>40966</v>
      </c>
      <c r="D979" s="607">
        <f t="shared" si="2876"/>
        <v>2</v>
      </c>
      <c r="E979" s="608" t="s">
        <v>1153</v>
      </c>
      <c r="F979" s="605">
        <v>1</v>
      </c>
      <c r="G979" s="609" t="s">
        <v>697</v>
      </c>
      <c r="H979" s="609" t="s">
        <v>413</v>
      </c>
      <c r="I979" s="609" t="s">
        <v>1121</v>
      </c>
      <c r="J979" s="610">
        <v>0.48958333333333331</v>
      </c>
      <c r="K979" s="611">
        <v>3749.31</v>
      </c>
      <c r="L979" s="609" t="s">
        <v>1110</v>
      </c>
      <c r="M979" s="605">
        <v>59</v>
      </c>
      <c r="N979" s="605">
        <v>0</v>
      </c>
      <c r="O979" s="609"/>
      <c r="P979" s="610">
        <v>0.48958333333333331</v>
      </c>
      <c r="Q979" s="610">
        <v>0.48958333333333331</v>
      </c>
      <c r="R979" s="12">
        <f t="shared" si="2891"/>
        <v>0</v>
      </c>
      <c r="S979" s="13">
        <f t="shared" si="2892"/>
        <v>0</v>
      </c>
      <c r="T979" s="13">
        <f t="shared" si="2893"/>
        <v>0</v>
      </c>
      <c r="U979" s="610">
        <v>0.49652777777777773</v>
      </c>
      <c r="V979" s="12">
        <f t="shared" si="2894"/>
        <v>6.9444444444444198E-3</v>
      </c>
      <c r="W979" s="13">
        <f t="shared" si="2895"/>
        <v>0</v>
      </c>
      <c r="X979" s="225">
        <f t="shared" si="2896"/>
        <v>10</v>
      </c>
      <c r="Y979" s="610">
        <v>0.49652777777777773</v>
      </c>
      <c r="Z979" s="12">
        <f t="shared" si="2883"/>
        <v>0</v>
      </c>
      <c r="AA979" s="13">
        <f t="shared" si="2884"/>
        <v>0</v>
      </c>
      <c r="AB979" s="13">
        <f t="shared" si="2885"/>
        <v>0</v>
      </c>
      <c r="AC979" s="610">
        <v>0.52777777777777779</v>
      </c>
      <c r="AD979" s="12">
        <f t="shared" si="2852"/>
        <v>3.1250000000000056E-2</v>
      </c>
      <c r="AE979" s="13">
        <f t="shared" si="2954"/>
        <v>0</v>
      </c>
      <c r="AF979" s="13">
        <f t="shared" si="2955"/>
        <v>45</v>
      </c>
      <c r="AG979" s="610">
        <v>0.52777777777777779</v>
      </c>
      <c r="AH979" s="610">
        <v>0.55902777777777779</v>
      </c>
      <c r="AI979" s="12">
        <f t="shared" si="2897"/>
        <v>3.125E-2</v>
      </c>
      <c r="AJ979" s="225">
        <f t="shared" si="2898"/>
        <v>0</v>
      </c>
      <c r="AK979" s="225">
        <f t="shared" si="2899"/>
        <v>45</v>
      </c>
      <c r="AL979" s="610">
        <v>0.52777777777777779</v>
      </c>
      <c r="AM979" s="610">
        <v>0.55902777777777779</v>
      </c>
      <c r="AN979" s="12">
        <f t="shared" si="2888"/>
        <v>3.125E-2</v>
      </c>
      <c r="AO979" s="13">
        <f t="shared" si="2889"/>
        <v>0</v>
      </c>
      <c r="AP979" s="13">
        <f t="shared" si="2890"/>
        <v>45</v>
      </c>
      <c r="AQ979" s="610">
        <v>0.56041666666666667</v>
      </c>
      <c r="AR979" s="12">
        <f t="shared" si="2900"/>
        <v>1.388888888888884E-3</v>
      </c>
      <c r="AS979" s="225">
        <f t="shared" si="2901"/>
        <v>0</v>
      </c>
      <c r="AT979" s="13">
        <f t="shared" si="2902"/>
        <v>2</v>
      </c>
      <c r="AU979" s="610">
        <v>0.56180555555555556</v>
      </c>
      <c r="AV979" s="226">
        <f t="shared" si="2903"/>
        <v>1.388888888888884E-3</v>
      </c>
      <c r="AW979" s="13">
        <f t="shared" si="2904"/>
        <v>0</v>
      </c>
      <c r="AX979" s="13">
        <f t="shared" si="2905"/>
        <v>2</v>
      </c>
      <c r="AY979" s="610">
        <v>0.62569444444444444</v>
      </c>
      <c r="AZ979" s="12">
        <f t="shared" si="2906"/>
        <v>6.3888888888888884E-2</v>
      </c>
      <c r="BA979" s="225">
        <f t="shared" si="2907"/>
        <v>1</v>
      </c>
      <c r="BB979" s="225">
        <f t="shared" si="2908"/>
        <v>32</v>
      </c>
      <c r="BC979" s="610">
        <v>0.62569444444444444</v>
      </c>
      <c r="BD979" s="610">
        <v>0.62569444444444444</v>
      </c>
      <c r="BE979" s="12">
        <f t="shared" si="2909"/>
        <v>0</v>
      </c>
      <c r="BF979" s="13">
        <f t="shared" si="2910"/>
        <v>0</v>
      </c>
      <c r="BG979" s="13">
        <f t="shared" si="2911"/>
        <v>0</v>
      </c>
      <c r="BH979" s="610">
        <v>0.62569444444444444</v>
      </c>
      <c r="BI979" s="610">
        <v>0.62569444444444444</v>
      </c>
      <c r="BJ979" s="610"/>
      <c r="BK979" s="69">
        <f t="shared" si="2912"/>
        <v>0</v>
      </c>
      <c r="BL979" s="13">
        <f t="shared" si="2913"/>
        <v>0</v>
      </c>
      <c r="BM979" s="13">
        <f t="shared" si="2914"/>
        <v>0</v>
      </c>
      <c r="BN979" s="610">
        <v>0.63055555555555554</v>
      </c>
      <c r="BO979" s="12">
        <f t="shared" si="2915"/>
        <v>4.8611111111110938E-3</v>
      </c>
      <c r="BP979" s="225">
        <f t="shared" si="2916"/>
        <v>0</v>
      </c>
      <c r="BQ979" s="225">
        <f t="shared" si="2917"/>
        <v>7</v>
      </c>
      <c r="BR979" s="610">
        <v>0.63541666666666663</v>
      </c>
      <c r="BS979" s="12">
        <f t="shared" si="2918"/>
        <v>4.8611111111110938E-3</v>
      </c>
      <c r="BT979" s="225">
        <f t="shared" si="2919"/>
        <v>0</v>
      </c>
      <c r="BU979" s="225">
        <f t="shared" si="2920"/>
        <v>7</v>
      </c>
      <c r="BV979" s="610">
        <v>0.63541666666666663</v>
      </c>
      <c r="BW979" s="610">
        <v>0.63541666666666663</v>
      </c>
      <c r="BX979" s="12">
        <f t="shared" si="2921"/>
        <v>0</v>
      </c>
      <c r="BY979" s="13">
        <f t="shared" si="2922"/>
        <v>0</v>
      </c>
      <c r="BZ979" s="13">
        <f t="shared" si="2923"/>
        <v>0</v>
      </c>
      <c r="CA979" s="226">
        <f t="shared" si="2924"/>
        <v>0.14583333333333331</v>
      </c>
      <c r="CB979" s="13">
        <f t="shared" si="2925"/>
        <v>3</v>
      </c>
      <c r="CC979" s="13">
        <f t="shared" si="2926"/>
        <v>30</v>
      </c>
      <c r="CD979" s="12">
        <f t="shared" si="2927"/>
        <v>4.2361111111111127E-2</v>
      </c>
      <c r="CE979" s="13">
        <f t="shared" si="2928"/>
        <v>1</v>
      </c>
      <c r="CF979" s="13">
        <f t="shared" si="2929"/>
        <v>1</v>
      </c>
      <c r="CG979" s="12">
        <f t="shared" si="2930"/>
        <v>3.125E-2</v>
      </c>
      <c r="CH979" s="13">
        <f t="shared" si="2931"/>
        <v>0</v>
      </c>
      <c r="CI979" s="13">
        <f t="shared" si="2932"/>
        <v>45</v>
      </c>
      <c r="CJ979" s="12">
        <f t="shared" si="2933"/>
        <v>6.3888888888888884E-2</v>
      </c>
      <c r="CK979" s="13">
        <f t="shared" si="2934"/>
        <v>1</v>
      </c>
      <c r="CL979" s="13">
        <f t="shared" si="2935"/>
        <v>32</v>
      </c>
      <c r="CM979" s="62"/>
      <c r="CN979" s="62"/>
      <c r="CO979" s="62"/>
      <c r="CP979" s="12">
        <f t="shared" si="2880"/>
        <v>6.3888888888888884E-2</v>
      </c>
      <c r="CQ979" s="13">
        <f t="shared" si="2881"/>
        <v>1</v>
      </c>
      <c r="CR979" s="13">
        <f t="shared" si="2882"/>
        <v>32</v>
      </c>
      <c r="CS979" s="610">
        <v>0</v>
      </c>
      <c r="CT979" s="13">
        <f t="shared" si="2936"/>
        <v>0</v>
      </c>
      <c r="CU979" s="13">
        <f t="shared" si="2937"/>
        <v>0</v>
      </c>
      <c r="CV979" s="610"/>
      <c r="CW979" s="13">
        <f t="shared" si="2938"/>
        <v>0</v>
      </c>
      <c r="CX979" s="13">
        <f t="shared" si="2939"/>
        <v>0</v>
      </c>
      <c r="CY979" s="610"/>
      <c r="CZ979" s="13">
        <f t="shared" si="2940"/>
        <v>0</v>
      </c>
      <c r="DA979" s="13">
        <f t="shared" si="2941"/>
        <v>0</v>
      </c>
      <c r="DB979" s="610"/>
      <c r="DC979" s="13">
        <f t="shared" si="2942"/>
        <v>0</v>
      </c>
      <c r="DD979" s="13">
        <f t="shared" si="2943"/>
        <v>0</v>
      </c>
      <c r="DE979" s="610"/>
      <c r="DF979" s="13">
        <f t="shared" si="2944"/>
        <v>0</v>
      </c>
      <c r="DG979" s="13">
        <f t="shared" si="2945"/>
        <v>0</v>
      </c>
      <c r="DH979" s="610"/>
      <c r="DI979" s="13">
        <f t="shared" si="2946"/>
        <v>0</v>
      </c>
      <c r="DJ979" s="13">
        <f t="shared" si="2947"/>
        <v>0</v>
      </c>
      <c r="DK979" s="610">
        <v>0</v>
      </c>
      <c r="DL979" s="35">
        <f t="shared" si="2948"/>
        <v>0</v>
      </c>
      <c r="DM979" s="35">
        <f t="shared" si="2949"/>
        <v>0</v>
      </c>
      <c r="DN979" s="66">
        <f t="shared" si="2842"/>
        <v>3464838.1460000011</v>
      </c>
      <c r="DO979" s="74">
        <f t="shared" si="2843"/>
        <v>55560</v>
      </c>
      <c r="DP979" s="66">
        <f t="shared" si="2877"/>
        <v>63.547627118644066</v>
      </c>
      <c r="DQ979" s="63">
        <f t="shared" si="2878"/>
        <v>62.362097660187203</v>
      </c>
      <c r="DR979" s="66" t="e">
        <f t="shared" si="2950"/>
        <v>#NUM!</v>
      </c>
      <c r="DS979" s="96" t="e">
        <f t="shared" si="2951"/>
        <v>#NUM!</v>
      </c>
      <c r="DT979" s="66" t="e">
        <f t="shared" si="2952"/>
        <v>#NUM!</v>
      </c>
      <c r="DU979" s="66" t="e">
        <f t="shared" si="2953"/>
        <v>#NUM!</v>
      </c>
      <c r="FJ979" s="3">
        <f t="shared" ref="FJ979:FJ986" si="2956">CA979-(AZ979+AI979)</f>
        <v>5.0694444444444431E-2</v>
      </c>
    </row>
    <row r="980" spans="1:166">
      <c r="A980" s="604">
        <f t="shared" si="2844"/>
        <v>978</v>
      </c>
      <c r="B980" s="605">
        <f t="shared" si="2845"/>
        <v>131</v>
      </c>
      <c r="C980" s="606">
        <v>40966</v>
      </c>
      <c r="D980" s="607">
        <f t="shared" si="2876"/>
        <v>2</v>
      </c>
      <c r="E980" s="608" t="s">
        <v>1134</v>
      </c>
      <c r="F980" s="605">
        <v>2</v>
      </c>
      <c r="G980" s="609" t="s">
        <v>287</v>
      </c>
      <c r="H980" s="609" t="s">
        <v>288</v>
      </c>
      <c r="I980" s="609" t="s">
        <v>1138</v>
      </c>
      <c r="J980" s="610">
        <v>0.58680555555555558</v>
      </c>
      <c r="K980" s="611">
        <v>3806.55</v>
      </c>
      <c r="L980" s="609" t="s">
        <v>1094</v>
      </c>
      <c r="M980" s="605">
        <v>59</v>
      </c>
      <c r="N980" s="605">
        <v>0</v>
      </c>
      <c r="O980" s="609"/>
      <c r="P980" s="610">
        <v>0.58680555555555558</v>
      </c>
      <c r="Q980" s="610">
        <v>0.58680555555555558</v>
      </c>
      <c r="R980" s="12">
        <f t="shared" si="2891"/>
        <v>0</v>
      </c>
      <c r="S980" s="13">
        <f t="shared" si="2892"/>
        <v>0</v>
      </c>
      <c r="T980" s="13">
        <f t="shared" si="2893"/>
        <v>0</v>
      </c>
      <c r="U980" s="610">
        <v>0.59722222222222221</v>
      </c>
      <c r="V980" s="12">
        <f t="shared" si="2894"/>
        <v>1.041666666666663E-2</v>
      </c>
      <c r="W980" s="13">
        <f t="shared" si="2895"/>
        <v>0</v>
      </c>
      <c r="X980" s="225">
        <f t="shared" si="2896"/>
        <v>15</v>
      </c>
      <c r="Y980" s="610">
        <v>0.59722222222222221</v>
      </c>
      <c r="Z980" s="12">
        <f t="shared" si="2883"/>
        <v>0</v>
      </c>
      <c r="AA980" s="13">
        <f t="shared" si="2884"/>
        <v>0</v>
      </c>
      <c r="AB980" s="13">
        <f t="shared" si="2885"/>
        <v>0</v>
      </c>
      <c r="AC980" s="610">
        <v>0.625</v>
      </c>
      <c r="AD980" s="12">
        <f t="shared" si="2852"/>
        <v>2.777777777777779E-2</v>
      </c>
      <c r="AE980" s="13">
        <f t="shared" si="2954"/>
        <v>0</v>
      </c>
      <c r="AF980" s="13">
        <f t="shared" si="2955"/>
        <v>40</v>
      </c>
      <c r="AG980" s="610">
        <v>0.62847222222222221</v>
      </c>
      <c r="AH980" s="610">
        <v>0.65972222222222221</v>
      </c>
      <c r="AI980" s="12">
        <f t="shared" si="2897"/>
        <v>3.125E-2</v>
      </c>
      <c r="AJ980" s="225">
        <f t="shared" si="2898"/>
        <v>0</v>
      </c>
      <c r="AK980" s="225">
        <f t="shared" si="2899"/>
        <v>45</v>
      </c>
      <c r="AL980" s="610">
        <v>0.62847222222222221</v>
      </c>
      <c r="AM980" s="610">
        <v>0.65972222222222221</v>
      </c>
      <c r="AN980" s="12">
        <f t="shared" si="2888"/>
        <v>3.125E-2</v>
      </c>
      <c r="AO980" s="13">
        <f t="shared" si="2889"/>
        <v>0</v>
      </c>
      <c r="AP980" s="13">
        <f t="shared" si="2890"/>
        <v>45</v>
      </c>
      <c r="AQ980" s="610">
        <v>0.67361111111111116</v>
      </c>
      <c r="AR980" s="12">
        <f t="shared" si="2900"/>
        <v>1.3888888888888951E-2</v>
      </c>
      <c r="AS980" s="225">
        <f t="shared" si="2901"/>
        <v>0</v>
      </c>
      <c r="AT980" s="13">
        <f t="shared" si="2902"/>
        <v>20</v>
      </c>
      <c r="AU980" s="610">
        <v>0.6743055555555556</v>
      </c>
      <c r="AV980" s="226">
        <f t="shared" si="2903"/>
        <v>6.9444444444444198E-4</v>
      </c>
      <c r="AW980" s="13">
        <f t="shared" si="2904"/>
        <v>0</v>
      </c>
      <c r="AX980" s="13">
        <f t="shared" si="2905"/>
        <v>1</v>
      </c>
      <c r="AY980" s="610">
        <v>0.77777777777777779</v>
      </c>
      <c r="AZ980" s="12">
        <f t="shared" si="2906"/>
        <v>0.10347222222222219</v>
      </c>
      <c r="BA980" s="225">
        <f t="shared" si="2907"/>
        <v>2</v>
      </c>
      <c r="BB980" s="225">
        <f t="shared" si="2908"/>
        <v>29</v>
      </c>
      <c r="BC980" s="610">
        <v>0.77777777777777779</v>
      </c>
      <c r="BD980" s="610">
        <v>0.77777777777777779</v>
      </c>
      <c r="BE980" s="12">
        <f t="shared" si="2909"/>
        <v>0</v>
      </c>
      <c r="BF980" s="13">
        <f t="shared" si="2910"/>
        <v>0</v>
      </c>
      <c r="BG980" s="13">
        <f t="shared" si="2911"/>
        <v>0</v>
      </c>
      <c r="BH980" s="610">
        <v>0.77777777777777779</v>
      </c>
      <c r="BI980" s="610">
        <v>0.77777777777777779</v>
      </c>
      <c r="BJ980" s="610"/>
      <c r="BK980" s="69">
        <f t="shared" si="2912"/>
        <v>0</v>
      </c>
      <c r="BL980" s="13">
        <f t="shared" si="2913"/>
        <v>0</v>
      </c>
      <c r="BM980" s="13">
        <f t="shared" si="2914"/>
        <v>0</v>
      </c>
      <c r="BN980" s="610">
        <v>0.78819444444444453</v>
      </c>
      <c r="BO980" s="12">
        <f t="shared" si="2915"/>
        <v>1.0416666666666741E-2</v>
      </c>
      <c r="BP980" s="225">
        <f t="shared" si="2916"/>
        <v>0</v>
      </c>
      <c r="BQ980" s="225">
        <f t="shared" si="2917"/>
        <v>15</v>
      </c>
      <c r="BR980" s="610">
        <v>0.79513888888888884</v>
      </c>
      <c r="BS980" s="12">
        <f t="shared" si="2918"/>
        <v>6.9444444444443088E-3</v>
      </c>
      <c r="BT980" s="225">
        <f t="shared" si="2919"/>
        <v>0</v>
      </c>
      <c r="BU980" s="225">
        <f t="shared" si="2920"/>
        <v>10</v>
      </c>
      <c r="BV980" s="610">
        <v>0.79513888888888884</v>
      </c>
      <c r="BW980" s="610">
        <v>0.79513888888888884</v>
      </c>
      <c r="BX980" s="12">
        <f t="shared" si="2921"/>
        <v>0</v>
      </c>
      <c r="BY980" s="13">
        <f t="shared" si="2922"/>
        <v>0</v>
      </c>
      <c r="BZ980" s="13">
        <f t="shared" si="2923"/>
        <v>0</v>
      </c>
      <c r="CA980" s="226">
        <f t="shared" si="2924"/>
        <v>0.20833333333333326</v>
      </c>
      <c r="CB980" s="13">
        <f t="shared" si="2925"/>
        <v>5</v>
      </c>
      <c r="CC980" s="13">
        <f t="shared" si="2926"/>
        <v>0</v>
      </c>
      <c r="CD980" s="12">
        <f t="shared" si="2927"/>
        <v>5.902777777777779E-2</v>
      </c>
      <c r="CE980" s="13">
        <f t="shared" si="2928"/>
        <v>1</v>
      </c>
      <c r="CF980" s="13">
        <f t="shared" si="2929"/>
        <v>25</v>
      </c>
      <c r="CG980" s="12">
        <f t="shared" si="2930"/>
        <v>3.125E-2</v>
      </c>
      <c r="CH980" s="13">
        <f t="shared" si="2931"/>
        <v>0</v>
      </c>
      <c r="CI980" s="13">
        <f t="shared" si="2932"/>
        <v>45</v>
      </c>
      <c r="CJ980" s="12">
        <f t="shared" si="2933"/>
        <v>0.10347222222222219</v>
      </c>
      <c r="CK980" s="13">
        <f t="shared" si="2934"/>
        <v>2</v>
      </c>
      <c r="CL980" s="13">
        <f t="shared" si="2935"/>
        <v>29</v>
      </c>
      <c r="CM980" s="62"/>
      <c r="CN980" s="62"/>
      <c r="CO980" s="62"/>
      <c r="CP980" s="12">
        <f t="shared" si="2880"/>
        <v>0.10347222222222219</v>
      </c>
      <c r="CQ980" s="13">
        <f t="shared" si="2881"/>
        <v>2</v>
      </c>
      <c r="CR980" s="13">
        <f t="shared" si="2882"/>
        <v>29</v>
      </c>
      <c r="CS980" s="610">
        <v>0</v>
      </c>
      <c r="CT980" s="13">
        <f t="shared" si="2936"/>
        <v>0</v>
      </c>
      <c r="CU980" s="13">
        <f t="shared" si="2937"/>
        <v>0</v>
      </c>
      <c r="CV980" s="610"/>
      <c r="CW980" s="13">
        <f t="shared" si="2938"/>
        <v>0</v>
      </c>
      <c r="CX980" s="13">
        <f t="shared" si="2939"/>
        <v>0</v>
      </c>
      <c r="CY980" s="610"/>
      <c r="CZ980" s="13">
        <f t="shared" si="2940"/>
        <v>0</v>
      </c>
      <c r="DA980" s="13">
        <f t="shared" si="2941"/>
        <v>0</v>
      </c>
      <c r="DB980" s="610"/>
      <c r="DC980" s="13">
        <f t="shared" si="2942"/>
        <v>0</v>
      </c>
      <c r="DD980" s="13">
        <f t="shared" si="2943"/>
        <v>0</v>
      </c>
      <c r="DE980" s="610"/>
      <c r="DF980" s="13">
        <f t="shared" si="2944"/>
        <v>0</v>
      </c>
      <c r="DG980" s="13">
        <f t="shared" si="2945"/>
        <v>0</v>
      </c>
      <c r="DH980" s="610"/>
      <c r="DI980" s="13">
        <f t="shared" si="2946"/>
        <v>0</v>
      </c>
      <c r="DJ980" s="13">
        <f t="shared" si="2947"/>
        <v>0</v>
      </c>
      <c r="DK980" s="610">
        <v>0</v>
      </c>
      <c r="DL980" s="35">
        <f t="shared" si="2948"/>
        <v>0</v>
      </c>
      <c r="DM980" s="35">
        <f t="shared" si="2949"/>
        <v>0</v>
      </c>
      <c r="DN980" s="66">
        <f t="shared" si="2842"/>
        <v>3468644.6960000009</v>
      </c>
      <c r="DO980" s="74">
        <f t="shared" si="2843"/>
        <v>55619</v>
      </c>
      <c r="DP980" s="66">
        <f t="shared" si="2877"/>
        <v>64.517796610169498</v>
      </c>
      <c r="DQ980" s="63">
        <f t="shared" si="2878"/>
        <v>62.364384401014057</v>
      </c>
      <c r="DR980" s="66" t="e">
        <f t="shared" si="2950"/>
        <v>#NUM!</v>
      </c>
      <c r="DS980" s="96" t="e">
        <f t="shared" si="2951"/>
        <v>#NUM!</v>
      </c>
      <c r="DT980" s="66" t="e">
        <f t="shared" si="2952"/>
        <v>#NUM!</v>
      </c>
      <c r="DU980" s="66" t="e">
        <f t="shared" si="2953"/>
        <v>#NUM!</v>
      </c>
      <c r="FJ980" s="3">
        <f t="shared" si="2956"/>
        <v>7.3611111111111072E-2</v>
      </c>
    </row>
    <row r="981" spans="1:166">
      <c r="A981" s="604">
        <f t="shared" si="2844"/>
        <v>979</v>
      </c>
      <c r="B981" s="605">
        <f t="shared" si="2845"/>
        <v>132</v>
      </c>
      <c r="C981" s="606">
        <v>40966</v>
      </c>
      <c r="D981" s="607">
        <f t="shared" si="2876"/>
        <v>2</v>
      </c>
      <c r="E981" s="608" t="s">
        <v>1134</v>
      </c>
      <c r="F981" s="605">
        <v>3</v>
      </c>
      <c r="G981" s="609" t="s">
        <v>287</v>
      </c>
      <c r="H981" s="609" t="s">
        <v>288</v>
      </c>
      <c r="I981" s="609" t="s">
        <v>1138</v>
      </c>
      <c r="J981" s="610">
        <v>0.6875</v>
      </c>
      <c r="K981" s="611">
        <v>3826.3</v>
      </c>
      <c r="L981" s="609" t="s">
        <v>1094</v>
      </c>
      <c r="M981" s="605">
        <v>59</v>
      </c>
      <c r="N981" s="605">
        <v>0</v>
      </c>
      <c r="O981" s="609"/>
      <c r="P981" s="610">
        <v>0.6875</v>
      </c>
      <c r="Q981" s="610">
        <v>0.6875</v>
      </c>
      <c r="R981" s="12">
        <f t="shared" si="2891"/>
        <v>0</v>
      </c>
      <c r="S981" s="13">
        <f t="shared" si="2892"/>
        <v>0</v>
      </c>
      <c r="T981" s="13">
        <f t="shared" si="2893"/>
        <v>0</v>
      </c>
      <c r="U981" s="610">
        <v>0.6958333333333333</v>
      </c>
      <c r="V981" s="12">
        <f t="shared" si="2894"/>
        <v>8.3333333333333037E-3</v>
      </c>
      <c r="W981" s="13">
        <f t="shared" si="2895"/>
        <v>0</v>
      </c>
      <c r="X981" s="225">
        <f t="shared" si="2896"/>
        <v>12</v>
      </c>
      <c r="Y981" s="610">
        <v>0.6958333333333333</v>
      </c>
      <c r="Z981" s="12">
        <f t="shared" si="2883"/>
        <v>0</v>
      </c>
      <c r="AA981" s="13">
        <f t="shared" si="2884"/>
        <v>0</v>
      </c>
      <c r="AB981" s="13">
        <f t="shared" si="2885"/>
        <v>0</v>
      </c>
      <c r="AC981" s="610">
        <v>0.72361111111111109</v>
      </c>
      <c r="AD981" s="12">
        <f t="shared" si="2852"/>
        <v>2.777777777777779E-2</v>
      </c>
      <c r="AE981" s="13">
        <f t="shared" si="2954"/>
        <v>0</v>
      </c>
      <c r="AF981" s="13">
        <f t="shared" si="2955"/>
        <v>40</v>
      </c>
      <c r="AG981" s="610">
        <v>0.72569444444444453</v>
      </c>
      <c r="AH981" s="610">
        <v>0.75694444444444453</v>
      </c>
      <c r="AI981" s="12">
        <f t="shared" si="2897"/>
        <v>3.125E-2</v>
      </c>
      <c r="AJ981" s="225">
        <f t="shared" si="2898"/>
        <v>0</v>
      </c>
      <c r="AK981" s="225">
        <f t="shared" si="2899"/>
        <v>45</v>
      </c>
      <c r="AL981" s="610">
        <v>0.72569444444444453</v>
      </c>
      <c r="AM981" s="610">
        <v>0.75694444444444453</v>
      </c>
      <c r="AN981" s="12">
        <f t="shared" si="2888"/>
        <v>3.125E-2</v>
      </c>
      <c r="AO981" s="13">
        <f t="shared" si="2889"/>
        <v>0</v>
      </c>
      <c r="AP981" s="13">
        <f t="shared" si="2890"/>
        <v>45</v>
      </c>
      <c r="AQ981" s="610">
        <v>0.80208333333333337</v>
      </c>
      <c r="AR981" s="12">
        <f t="shared" si="2900"/>
        <v>4.513888888888884E-2</v>
      </c>
      <c r="AS981" s="225">
        <f t="shared" si="2901"/>
        <v>1</v>
      </c>
      <c r="AT981" s="13">
        <f t="shared" si="2902"/>
        <v>5</v>
      </c>
      <c r="AU981" s="610">
        <v>0.80208333333333337</v>
      </c>
      <c r="AV981" s="226">
        <f t="shared" si="2903"/>
        <v>0</v>
      </c>
      <c r="AW981" s="13">
        <f t="shared" si="2904"/>
        <v>0</v>
      </c>
      <c r="AX981" s="13">
        <f t="shared" si="2905"/>
        <v>0</v>
      </c>
      <c r="AY981" s="610">
        <v>0.87986111111111109</v>
      </c>
      <c r="AZ981" s="12">
        <f t="shared" si="2906"/>
        <v>7.7777777777777724E-2</v>
      </c>
      <c r="BA981" s="225">
        <f t="shared" si="2907"/>
        <v>1</v>
      </c>
      <c r="BB981" s="225">
        <f t="shared" si="2908"/>
        <v>52</v>
      </c>
      <c r="BC981" s="610">
        <v>0.87986111111111109</v>
      </c>
      <c r="BD981" s="610">
        <v>0.87986111111111109</v>
      </c>
      <c r="BE981" s="12">
        <f t="shared" si="2909"/>
        <v>0</v>
      </c>
      <c r="BF981" s="13">
        <f t="shared" si="2910"/>
        <v>0</v>
      </c>
      <c r="BG981" s="13">
        <f t="shared" si="2911"/>
        <v>0</v>
      </c>
      <c r="BH981" s="610">
        <v>0.87986111111111109</v>
      </c>
      <c r="BI981" s="610">
        <v>0.87986111111111109</v>
      </c>
      <c r="BJ981" s="610"/>
      <c r="BK981" s="69">
        <f t="shared" si="2912"/>
        <v>0</v>
      </c>
      <c r="BL981" s="13">
        <f t="shared" si="2913"/>
        <v>0</v>
      </c>
      <c r="BM981" s="13">
        <f t="shared" si="2914"/>
        <v>0</v>
      </c>
      <c r="BN981" s="610">
        <v>0.88541666666666663</v>
      </c>
      <c r="BO981" s="12">
        <f t="shared" si="2915"/>
        <v>5.5555555555555358E-3</v>
      </c>
      <c r="BP981" s="225">
        <f t="shared" si="2916"/>
        <v>0</v>
      </c>
      <c r="BQ981" s="225">
        <f t="shared" si="2917"/>
        <v>8</v>
      </c>
      <c r="BR981" s="610">
        <v>0.88888888888888884</v>
      </c>
      <c r="BS981" s="12">
        <f t="shared" si="2918"/>
        <v>3.4722222222222099E-3</v>
      </c>
      <c r="BT981" s="225">
        <f t="shared" si="2919"/>
        <v>0</v>
      </c>
      <c r="BU981" s="225">
        <f t="shared" si="2920"/>
        <v>5</v>
      </c>
      <c r="BV981" s="610">
        <v>0.88888888888888884</v>
      </c>
      <c r="BW981" s="610">
        <v>0.88888888888888884</v>
      </c>
      <c r="BX981" s="12">
        <f t="shared" si="2921"/>
        <v>0</v>
      </c>
      <c r="BY981" s="13">
        <f t="shared" si="2922"/>
        <v>0</v>
      </c>
      <c r="BZ981" s="13">
        <f t="shared" si="2923"/>
        <v>0</v>
      </c>
      <c r="CA981" s="226">
        <f t="shared" si="2924"/>
        <v>0.20138888888888884</v>
      </c>
      <c r="CB981" s="13">
        <f t="shared" si="2925"/>
        <v>4</v>
      </c>
      <c r="CC981" s="13">
        <f t="shared" si="2926"/>
        <v>50</v>
      </c>
      <c r="CD981" s="12">
        <f t="shared" si="2927"/>
        <v>8.1944444444444375E-2</v>
      </c>
      <c r="CE981" s="13">
        <f t="shared" si="2928"/>
        <v>1</v>
      </c>
      <c r="CF981" s="13">
        <f t="shared" si="2929"/>
        <v>58</v>
      </c>
      <c r="CG981" s="12">
        <f t="shared" si="2930"/>
        <v>3.125E-2</v>
      </c>
      <c r="CH981" s="13">
        <f t="shared" si="2931"/>
        <v>0</v>
      </c>
      <c r="CI981" s="13">
        <f t="shared" si="2932"/>
        <v>45</v>
      </c>
      <c r="CJ981" s="12">
        <f t="shared" si="2933"/>
        <v>7.7777777777777724E-2</v>
      </c>
      <c r="CK981" s="13">
        <f t="shared" si="2934"/>
        <v>1</v>
      </c>
      <c r="CL981" s="13">
        <f t="shared" si="2935"/>
        <v>52</v>
      </c>
      <c r="CM981" s="62"/>
      <c r="CN981" s="62"/>
      <c r="CO981" s="62"/>
      <c r="CP981" s="12">
        <f t="shared" si="2880"/>
        <v>7.7777777777777724E-2</v>
      </c>
      <c r="CQ981" s="13">
        <f t="shared" si="2881"/>
        <v>1</v>
      </c>
      <c r="CR981" s="13">
        <f t="shared" si="2882"/>
        <v>52</v>
      </c>
      <c r="CS981" s="610">
        <v>0</v>
      </c>
      <c r="CT981" s="13">
        <f t="shared" si="2936"/>
        <v>0</v>
      </c>
      <c r="CU981" s="13">
        <f t="shared" si="2937"/>
        <v>0</v>
      </c>
      <c r="CV981" s="610"/>
      <c r="CW981" s="13">
        <f t="shared" si="2938"/>
        <v>0</v>
      </c>
      <c r="CX981" s="13">
        <f t="shared" si="2939"/>
        <v>0</v>
      </c>
      <c r="CY981" s="610"/>
      <c r="CZ981" s="13">
        <f t="shared" si="2940"/>
        <v>0</v>
      </c>
      <c r="DA981" s="13">
        <f t="shared" si="2941"/>
        <v>0</v>
      </c>
      <c r="DB981" s="610"/>
      <c r="DC981" s="13">
        <f t="shared" si="2942"/>
        <v>0</v>
      </c>
      <c r="DD981" s="13">
        <f t="shared" si="2943"/>
        <v>0</v>
      </c>
      <c r="DE981" s="610"/>
      <c r="DF981" s="13">
        <f t="shared" si="2944"/>
        <v>0</v>
      </c>
      <c r="DG981" s="13">
        <f t="shared" si="2945"/>
        <v>0</v>
      </c>
      <c r="DH981" s="610"/>
      <c r="DI981" s="13">
        <f t="shared" si="2946"/>
        <v>0</v>
      </c>
      <c r="DJ981" s="13">
        <f t="shared" si="2947"/>
        <v>0</v>
      </c>
      <c r="DK981" s="610">
        <v>0</v>
      </c>
      <c r="DL981" s="35">
        <f t="shared" si="2948"/>
        <v>0</v>
      </c>
      <c r="DM981" s="35">
        <f t="shared" si="2949"/>
        <v>0</v>
      </c>
      <c r="DN981" s="66">
        <f t="shared" si="2842"/>
        <v>3472470.9960000007</v>
      </c>
      <c r="DO981" s="74">
        <f t="shared" si="2843"/>
        <v>55678</v>
      </c>
      <c r="DP981" s="66">
        <f t="shared" si="2877"/>
        <v>64.852542372881359</v>
      </c>
      <c r="DQ981" s="63">
        <f t="shared" si="2878"/>
        <v>62.36702101368585</v>
      </c>
      <c r="DR981" s="66" t="e">
        <f t="shared" si="2950"/>
        <v>#NUM!</v>
      </c>
      <c r="DS981" s="96" t="e">
        <f t="shared" si="2951"/>
        <v>#NUM!</v>
      </c>
      <c r="DT981" s="66" t="e">
        <f t="shared" si="2952"/>
        <v>#NUM!</v>
      </c>
      <c r="DU981" s="66" t="e">
        <f t="shared" si="2953"/>
        <v>#NUM!</v>
      </c>
      <c r="FJ981" s="3">
        <f t="shared" si="2956"/>
        <v>9.2361111111111116E-2</v>
      </c>
    </row>
    <row r="982" spans="1:166" ht="30">
      <c r="A982" s="604">
        <f t="shared" si="2844"/>
        <v>980</v>
      </c>
      <c r="B982" s="605">
        <f t="shared" si="2845"/>
        <v>133</v>
      </c>
      <c r="C982" s="606">
        <v>40966</v>
      </c>
      <c r="D982" s="607">
        <f t="shared" si="2876"/>
        <v>2</v>
      </c>
      <c r="E982" s="608" t="s">
        <v>1012</v>
      </c>
      <c r="F982" s="605">
        <v>47</v>
      </c>
      <c r="G982" s="609" t="s">
        <v>38</v>
      </c>
      <c r="H982" s="609" t="s">
        <v>305</v>
      </c>
      <c r="I982" s="609" t="s">
        <v>1154</v>
      </c>
      <c r="J982" s="610">
        <v>0.75</v>
      </c>
      <c r="K982" s="611">
        <v>3697.69</v>
      </c>
      <c r="L982" s="609" t="s">
        <v>1155</v>
      </c>
      <c r="M982" s="605">
        <v>59</v>
      </c>
      <c r="N982" s="605">
        <v>0</v>
      </c>
      <c r="O982" s="609"/>
      <c r="P982" s="610">
        <v>0.75</v>
      </c>
      <c r="Q982" s="610">
        <v>0.75</v>
      </c>
      <c r="R982" s="12">
        <f t="shared" si="2891"/>
        <v>0</v>
      </c>
      <c r="S982" s="13">
        <f t="shared" si="2892"/>
        <v>0</v>
      </c>
      <c r="T982" s="13">
        <f t="shared" si="2893"/>
        <v>0</v>
      </c>
      <c r="U982" s="610">
        <v>0.76041666666666663</v>
      </c>
      <c r="V982" s="12">
        <f t="shared" si="2894"/>
        <v>1.041666666666663E-2</v>
      </c>
      <c r="W982" s="13">
        <f t="shared" si="2895"/>
        <v>0</v>
      </c>
      <c r="X982" s="225">
        <f t="shared" si="2896"/>
        <v>15</v>
      </c>
      <c r="Y982" s="610">
        <v>0.76041666666666663</v>
      </c>
      <c r="Z982" s="12">
        <f t="shared" si="2883"/>
        <v>0</v>
      </c>
      <c r="AA982" s="13">
        <f t="shared" si="2884"/>
        <v>0</v>
      </c>
      <c r="AB982" s="13">
        <f t="shared" si="2885"/>
        <v>0</v>
      </c>
      <c r="AC982" s="610">
        <v>0.79166666666666663</v>
      </c>
      <c r="AD982" s="12">
        <f t="shared" si="2852"/>
        <v>3.125E-2</v>
      </c>
      <c r="AE982" s="13">
        <f t="shared" si="2954"/>
        <v>0</v>
      </c>
      <c r="AF982" s="13">
        <f t="shared" si="2955"/>
        <v>45</v>
      </c>
      <c r="AG982" s="610">
        <v>0.79513888888888884</v>
      </c>
      <c r="AH982" s="610">
        <v>0.81944444444444453</v>
      </c>
      <c r="AI982" s="12">
        <f t="shared" si="2897"/>
        <v>2.4305555555555691E-2</v>
      </c>
      <c r="AJ982" s="225">
        <f t="shared" si="2898"/>
        <v>0</v>
      </c>
      <c r="AK982" s="225">
        <f t="shared" si="2899"/>
        <v>35</v>
      </c>
      <c r="AL982" s="610">
        <v>0.79513888888888884</v>
      </c>
      <c r="AM982" s="610">
        <v>0.81944444444444453</v>
      </c>
      <c r="AN982" s="12">
        <f t="shared" si="2888"/>
        <v>2.4305555555555691E-2</v>
      </c>
      <c r="AO982" s="13">
        <f t="shared" si="2889"/>
        <v>0</v>
      </c>
      <c r="AP982" s="13">
        <f t="shared" si="2890"/>
        <v>35</v>
      </c>
      <c r="AQ982" s="610">
        <v>0.79861111111111116</v>
      </c>
      <c r="AR982" s="12">
        <f t="shared" si="2900"/>
        <v>-2.083333333333337E-2</v>
      </c>
      <c r="AS982" s="225" t="e">
        <f t="shared" si="2901"/>
        <v>#NUM!</v>
      </c>
      <c r="AT982" s="13" t="e">
        <f t="shared" si="2902"/>
        <v>#NUM!</v>
      </c>
      <c r="AU982" s="610">
        <v>0.79861111111111116</v>
      </c>
      <c r="AV982" s="226">
        <f t="shared" si="2903"/>
        <v>0</v>
      </c>
      <c r="AW982" s="13">
        <f t="shared" si="2904"/>
        <v>0</v>
      </c>
      <c r="AX982" s="13">
        <f t="shared" si="2905"/>
        <v>0</v>
      </c>
      <c r="AY982" s="610">
        <v>1.0020833333333334</v>
      </c>
      <c r="AZ982" s="12">
        <f t="shared" si="2906"/>
        <v>0.20347222222222228</v>
      </c>
      <c r="BA982" s="225">
        <f t="shared" si="2907"/>
        <v>4</v>
      </c>
      <c r="BB982" s="225">
        <f t="shared" si="2908"/>
        <v>53</v>
      </c>
      <c r="BC982" s="610">
        <v>1.0020833333333334</v>
      </c>
      <c r="BD982" s="610">
        <v>1.0020833333333334</v>
      </c>
      <c r="BE982" s="12">
        <f t="shared" si="2909"/>
        <v>0</v>
      </c>
      <c r="BF982" s="13">
        <f t="shared" si="2910"/>
        <v>0</v>
      </c>
      <c r="BG982" s="13">
        <f t="shared" si="2911"/>
        <v>0</v>
      </c>
      <c r="BH982" s="610">
        <v>1.0020833333333334</v>
      </c>
      <c r="BI982" s="610">
        <v>1.0020833333333334</v>
      </c>
      <c r="BJ982" s="610"/>
      <c r="BK982" s="69">
        <f t="shared" si="2912"/>
        <v>0</v>
      </c>
      <c r="BL982" s="13">
        <f t="shared" si="2913"/>
        <v>0</v>
      </c>
      <c r="BM982" s="13">
        <f t="shared" si="2914"/>
        <v>0</v>
      </c>
      <c r="BN982" s="610">
        <v>1.0104166666666667</v>
      </c>
      <c r="BO982" s="12">
        <f t="shared" si="2915"/>
        <v>8.3333333333333037E-3</v>
      </c>
      <c r="BP982" s="225">
        <f t="shared" si="2916"/>
        <v>0</v>
      </c>
      <c r="BQ982" s="225">
        <f t="shared" si="2917"/>
        <v>12</v>
      </c>
      <c r="BR982" s="610">
        <v>1.0208333333333333</v>
      </c>
      <c r="BS982" s="12">
        <f t="shared" si="2918"/>
        <v>1.0416666666666519E-2</v>
      </c>
      <c r="BT982" s="225">
        <f t="shared" si="2919"/>
        <v>0</v>
      </c>
      <c r="BU982" s="225">
        <f t="shared" si="2920"/>
        <v>15</v>
      </c>
      <c r="BV982" s="610">
        <v>1.0208333333333333</v>
      </c>
      <c r="BW982" s="610">
        <v>1.0208333333333333</v>
      </c>
      <c r="BX982" s="12">
        <f t="shared" si="2921"/>
        <v>0</v>
      </c>
      <c r="BY982" s="13">
        <f t="shared" si="2922"/>
        <v>0</v>
      </c>
      <c r="BZ982" s="13">
        <f t="shared" si="2923"/>
        <v>0</v>
      </c>
      <c r="CA982" s="226">
        <f t="shared" si="2924"/>
        <v>0.27083333333333326</v>
      </c>
      <c r="CB982" s="13">
        <f t="shared" si="2925"/>
        <v>6</v>
      </c>
      <c r="CC982" s="13">
        <f t="shared" si="2926"/>
        <v>30</v>
      </c>
      <c r="CD982" s="12">
        <f t="shared" si="2927"/>
        <v>2.9166666666666452E-2</v>
      </c>
      <c r="CE982" s="13">
        <f t="shared" si="2928"/>
        <v>0</v>
      </c>
      <c r="CF982" s="13">
        <f t="shared" si="2929"/>
        <v>42</v>
      </c>
      <c r="CG982" s="12">
        <f t="shared" si="2930"/>
        <v>2.4305555555555691E-2</v>
      </c>
      <c r="CH982" s="13">
        <f t="shared" si="2931"/>
        <v>0</v>
      </c>
      <c r="CI982" s="13">
        <f t="shared" si="2932"/>
        <v>35</v>
      </c>
      <c r="CJ982" s="12">
        <f t="shared" si="2933"/>
        <v>0.20347222222222228</v>
      </c>
      <c r="CK982" s="13">
        <f t="shared" si="2934"/>
        <v>4</v>
      </c>
      <c r="CL982" s="13">
        <f t="shared" si="2935"/>
        <v>53</v>
      </c>
      <c r="CM982" s="62"/>
      <c r="CN982" s="62"/>
      <c r="CO982" s="62"/>
      <c r="CP982" s="12">
        <f t="shared" si="2880"/>
        <v>0.20347222222222228</v>
      </c>
      <c r="CQ982" s="13">
        <f t="shared" si="2881"/>
        <v>4</v>
      </c>
      <c r="CR982" s="13">
        <f t="shared" si="2882"/>
        <v>53</v>
      </c>
      <c r="CS982" s="610">
        <v>0</v>
      </c>
      <c r="CT982" s="13">
        <f t="shared" si="2936"/>
        <v>0</v>
      </c>
      <c r="CU982" s="13">
        <f t="shared" si="2937"/>
        <v>0</v>
      </c>
      <c r="CV982" s="610"/>
      <c r="CW982" s="13">
        <f t="shared" si="2938"/>
        <v>0</v>
      </c>
      <c r="CX982" s="13">
        <f t="shared" si="2939"/>
        <v>0</v>
      </c>
      <c r="CY982" s="610"/>
      <c r="CZ982" s="13">
        <f t="shared" si="2940"/>
        <v>0</v>
      </c>
      <c r="DA982" s="13">
        <f t="shared" si="2941"/>
        <v>0</v>
      </c>
      <c r="DB982" s="610"/>
      <c r="DC982" s="13">
        <f t="shared" si="2942"/>
        <v>0</v>
      </c>
      <c r="DD982" s="13">
        <f t="shared" si="2943"/>
        <v>0</v>
      </c>
      <c r="DE982" s="610"/>
      <c r="DF982" s="13">
        <f t="shared" si="2944"/>
        <v>0</v>
      </c>
      <c r="DG982" s="13">
        <f t="shared" si="2945"/>
        <v>0</v>
      </c>
      <c r="DH982" s="610"/>
      <c r="DI982" s="13">
        <f t="shared" si="2946"/>
        <v>0</v>
      </c>
      <c r="DJ982" s="13">
        <f t="shared" si="2947"/>
        <v>0</v>
      </c>
      <c r="DK982" s="610">
        <v>0</v>
      </c>
      <c r="DL982" s="35">
        <f t="shared" si="2948"/>
        <v>0</v>
      </c>
      <c r="DM982" s="35">
        <f t="shared" si="2949"/>
        <v>0</v>
      </c>
      <c r="DN982" s="66">
        <f t="shared" si="2842"/>
        <v>3476168.6860000007</v>
      </c>
      <c r="DO982" s="74">
        <f t="shared" si="2843"/>
        <v>55737</v>
      </c>
      <c r="DP982" s="66">
        <f t="shared" si="2877"/>
        <v>62.672711864406779</v>
      </c>
      <c r="DQ982" s="63">
        <f t="shared" si="2878"/>
        <v>62.367344600534665</v>
      </c>
      <c r="DR982" s="66" t="e">
        <f t="shared" si="2950"/>
        <v>#NUM!</v>
      </c>
      <c r="DS982" s="96" t="e">
        <f t="shared" si="2951"/>
        <v>#NUM!</v>
      </c>
      <c r="DT982" s="66" t="e">
        <f t="shared" si="2952"/>
        <v>#NUM!</v>
      </c>
      <c r="DU982" s="66" t="e">
        <f t="shared" si="2953"/>
        <v>#NUM!</v>
      </c>
      <c r="FJ982" s="3">
        <f t="shared" si="2956"/>
        <v>4.3055555555555292E-2</v>
      </c>
    </row>
    <row r="983" spans="1:166">
      <c r="A983" s="604">
        <f t="shared" si="2844"/>
        <v>981</v>
      </c>
      <c r="B983" s="605">
        <f t="shared" si="2845"/>
        <v>134</v>
      </c>
      <c r="C983" s="606">
        <v>40966</v>
      </c>
      <c r="D983" s="607">
        <f t="shared" si="2876"/>
        <v>2</v>
      </c>
      <c r="E983" s="608" t="s">
        <v>1028</v>
      </c>
      <c r="F983" s="605">
        <v>13</v>
      </c>
      <c r="G983" s="609" t="s">
        <v>325</v>
      </c>
      <c r="H983" s="609" t="s">
        <v>1070</v>
      </c>
      <c r="I983" s="609" t="s">
        <v>1137</v>
      </c>
      <c r="J983" s="610">
        <v>2.0833333333333332E-2</v>
      </c>
      <c r="K983" s="611">
        <v>3601.66</v>
      </c>
      <c r="L983" s="609" t="s">
        <v>1094</v>
      </c>
      <c r="M983" s="605">
        <v>58</v>
      </c>
      <c r="N983" s="605">
        <v>1</v>
      </c>
      <c r="O983" s="609"/>
      <c r="P983" s="610">
        <v>2.0833333333333332E-2</v>
      </c>
      <c r="Q983" s="610">
        <v>2.0833333333333332E-2</v>
      </c>
      <c r="R983" s="12">
        <f t="shared" ref="R983:R1001" si="2957">Q983-P983</f>
        <v>0</v>
      </c>
      <c r="S983" s="13">
        <f t="shared" ref="S983:S1001" si="2958">HOUR(R983)</f>
        <v>0</v>
      </c>
      <c r="T983" s="13">
        <f t="shared" ref="T983:T1001" si="2959">MINUTE(R983)</f>
        <v>0</v>
      </c>
      <c r="U983" s="610">
        <v>3.125E-2</v>
      </c>
      <c r="V983" s="12">
        <f t="shared" si="2894"/>
        <v>1.0416666666666668E-2</v>
      </c>
      <c r="W983" s="13">
        <f t="shared" si="2895"/>
        <v>0</v>
      </c>
      <c r="X983" s="225">
        <f t="shared" si="2896"/>
        <v>15</v>
      </c>
      <c r="Y983" s="610">
        <v>3.125E-2</v>
      </c>
      <c r="Z983" s="12">
        <f t="shared" si="2883"/>
        <v>0</v>
      </c>
      <c r="AA983" s="13">
        <f t="shared" si="2884"/>
        <v>0</v>
      </c>
      <c r="AB983" s="13">
        <f t="shared" si="2885"/>
        <v>0</v>
      </c>
      <c r="AC983" s="610">
        <v>6.9444444444444434E-2</v>
      </c>
      <c r="AD983" s="12">
        <f t="shared" si="2852"/>
        <v>3.8194444444444434E-2</v>
      </c>
      <c r="AE983" s="13">
        <f t="shared" si="2954"/>
        <v>0</v>
      </c>
      <c r="AF983" s="13">
        <f t="shared" si="2955"/>
        <v>55</v>
      </c>
      <c r="AG983" s="610">
        <v>7.2916666666666671E-2</v>
      </c>
      <c r="AH983" s="610">
        <v>0.1076388888888889</v>
      </c>
      <c r="AI983" s="12">
        <f t="shared" si="2897"/>
        <v>3.4722222222222224E-2</v>
      </c>
      <c r="AJ983" s="225">
        <f t="shared" si="2898"/>
        <v>0</v>
      </c>
      <c r="AK983" s="225">
        <f t="shared" si="2899"/>
        <v>50</v>
      </c>
      <c r="AL983" s="610">
        <v>7.2916666666666671E-2</v>
      </c>
      <c r="AM983" s="610">
        <v>0.1076388888888889</v>
      </c>
      <c r="AN983" s="12">
        <f t="shared" si="2888"/>
        <v>3.4722222222222224E-2</v>
      </c>
      <c r="AO983" s="13">
        <f t="shared" si="2889"/>
        <v>0</v>
      </c>
      <c r="AP983" s="13">
        <f t="shared" si="2890"/>
        <v>50</v>
      </c>
      <c r="AQ983" s="610">
        <v>0.11666666666666665</v>
      </c>
      <c r="AR983" s="12">
        <f t="shared" si="2900"/>
        <v>9.0277777777777596E-3</v>
      </c>
      <c r="AS983" s="225">
        <f t="shared" si="2901"/>
        <v>0</v>
      </c>
      <c r="AT983" s="13">
        <f t="shared" si="2902"/>
        <v>13</v>
      </c>
      <c r="AU983" s="610">
        <v>0.11875000000000001</v>
      </c>
      <c r="AV983" s="226">
        <f t="shared" si="2903"/>
        <v>2.0833333333333537E-3</v>
      </c>
      <c r="AW983" s="13">
        <f t="shared" si="2904"/>
        <v>0</v>
      </c>
      <c r="AX983" s="13">
        <f t="shared" si="2905"/>
        <v>3</v>
      </c>
      <c r="AY983" s="610">
        <v>0.19097222222222221</v>
      </c>
      <c r="AZ983" s="12">
        <f t="shared" si="2906"/>
        <v>7.2222222222222202E-2</v>
      </c>
      <c r="BA983" s="225">
        <f t="shared" si="2907"/>
        <v>1</v>
      </c>
      <c r="BB983" s="225">
        <f t="shared" si="2908"/>
        <v>44</v>
      </c>
      <c r="BC983" s="610">
        <v>0.19097222222222221</v>
      </c>
      <c r="BD983" s="610">
        <v>0.19097222222222221</v>
      </c>
      <c r="BE983" s="12">
        <f t="shared" si="2909"/>
        <v>0</v>
      </c>
      <c r="BF983" s="13">
        <f t="shared" si="2910"/>
        <v>0</v>
      </c>
      <c r="BG983" s="13">
        <f t="shared" si="2911"/>
        <v>0</v>
      </c>
      <c r="BH983" s="610">
        <v>0.19097222222222221</v>
      </c>
      <c r="BI983" s="610">
        <v>0.19097222222222221</v>
      </c>
      <c r="BJ983" s="610"/>
      <c r="BK983" s="69">
        <f t="shared" si="2912"/>
        <v>0</v>
      </c>
      <c r="BL983" s="13">
        <f t="shared" si="2913"/>
        <v>0</v>
      </c>
      <c r="BM983" s="13">
        <f t="shared" si="2914"/>
        <v>0</v>
      </c>
      <c r="BN983" s="610">
        <v>0.19791666666666666</v>
      </c>
      <c r="BO983" s="12">
        <f t="shared" si="2915"/>
        <v>6.9444444444444475E-3</v>
      </c>
      <c r="BP983" s="225">
        <f t="shared" si="2916"/>
        <v>0</v>
      </c>
      <c r="BQ983" s="225">
        <f t="shared" si="2917"/>
        <v>10</v>
      </c>
      <c r="BR983" s="610">
        <v>0.20833333333333334</v>
      </c>
      <c r="BS983" s="12">
        <f t="shared" si="2918"/>
        <v>1.0416666666666685E-2</v>
      </c>
      <c r="BT983" s="225">
        <f t="shared" si="2919"/>
        <v>0</v>
      </c>
      <c r="BU983" s="225">
        <f t="shared" si="2920"/>
        <v>15</v>
      </c>
      <c r="BV983" s="610">
        <v>0.20833333333333334</v>
      </c>
      <c r="BW983" s="610">
        <v>0.20833333333333334</v>
      </c>
      <c r="BX983" s="12">
        <f t="shared" si="2921"/>
        <v>0</v>
      </c>
      <c r="BY983" s="13">
        <f t="shared" si="2922"/>
        <v>0</v>
      </c>
      <c r="BZ983" s="13">
        <f t="shared" si="2923"/>
        <v>0</v>
      </c>
      <c r="CA983" s="226">
        <f t="shared" si="2924"/>
        <v>0.1875</v>
      </c>
      <c r="CB983" s="13">
        <f t="shared" si="2925"/>
        <v>4</v>
      </c>
      <c r="CC983" s="13">
        <f t="shared" si="2926"/>
        <v>30</v>
      </c>
      <c r="CD983" s="12">
        <f t="shared" si="2927"/>
        <v>6.4583333333333326E-2</v>
      </c>
      <c r="CE983" s="13">
        <f t="shared" si="2928"/>
        <v>1</v>
      </c>
      <c r="CF983" s="13">
        <f t="shared" si="2929"/>
        <v>33</v>
      </c>
      <c r="CG983" s="12">
        <f t="shared" si="2930"/>
        <v>3.4722222222222224E-2</v>
      </c>
      <c r="CH983" s="13">
        <f t="shared" si="2931"/>
        <v>0</v>
      </c>
      <c r="CI983" s="13">
        <f t="shared" si="2932"/>
        <v>50</v>
      </c>
      <c r="CJ983" s="12">
        <f t="shared" si="2933"/>
        <v>7.2222222222222202E-2</v>
      </c>
      <c r="CK983" s="13">
        <f t="shared" si="2934"/>
        <v>1</v>
      </c>
      <c r="CL983" s="13">
        <f t="shared" si="2935"/>
        <v>44</v>
      </c>
      <c r="CM983" s="62"/>
      <c r="CN983" s="62"/>
      <c r="CO983" s="62"/>
      <c r="CP983" s="12">
        <f t="shared" si="2880"/>
        <v>7.2222222222222202E-2</v>
      </c>
      <c r="CQ983" s="13">
        <f t="shared" si="2881"/>
        <v>1</v>
      </c>
      <c r="CR983" s="13">
        <f t="shared" si="2882"/>
        <v>44</v>
      </c>
      <c r="CS983" s="610">
        <v>0</v>
      </c>
      <c r="CT983" s="13">
        <f t="shared" si="2936"/>
        <v>0</v>
      </c>
      <c r="CU983" s="13">
        <f t="shared" si="2937"/>
        <v>0</v>
      </c>
      <c r="CV983" s="610"/>
      <c r="CW983" s="13">
        <f t="shared" si="2938"/>
        <v>0</v>
      </c>
      <c r="CX983" s="13">
        <f t="shared" si="2939"/>
        <v>0</v>
      </c>
      <c r="CY983" s="610"/>
      <c r="CZ983" s="13">
        <f t="shared" si="2940"/>
        <v>0</v>
      </c>
      <c r="DA983" s="13">
        <f t="shared" si="2941"/>
        <v>0</v>
      </c>
      <c r="DB983" s="610"/>
      <c r="DC983" s="13">
        <f t="shared" si="2942"/>
        <v>0</v>
      </c>
      <c r="DD983" s="13">
        <f t="shared" si="2943"/>
        <v>0</v>
      </c>
      <c r="DE983" s="610"/>
      <c r="DF983" s="13">
        <f t="shared" si="2944"/>
        <v>0</v>
      </c>
      <c r="DG983" s="13">
        <f t="shared" si="2945"/>
        <v>0</v>
      </c>
      <c r="DH983" s="610"/>
      <c r="DI983" s="13">
        <f t="shared" si="2946"/>
        <v>0</v>
      </c>
      <c r="DJ983" s="13">
        <f t="shared" si="2947"/>
        <v>0</v>
      </c>
      <c r="DK983" s="610">
        <v>0</v>
      </c>
      <c r="DL983" s="35">
        <f t="shared" si="2948"/>
        <v>0</v>
      </c>
      <c r="DM983" s="35">
        <f t="shared" si="2949"/>
        <v>0</v>
      </c>
      <c r="DN983" s="66">
        <f t="shared" si="2842"/>
        <v>3479770.3460000008</v>
      </c>
      <c r="DO983" s="74">
        <f t="shared" si="2843"/>
        <v>55795</v>
      </c>
      <c r="DP983" s="66">
        <f t="shared" si="2877"/>
        <v>62.097586206896551</v>
      </c>
      <c r="DQ983" s="63">
        <f t="shared" si="2878"/>
        <v>62.367064181378275</v>
      </c>
      <c r="DR983" s="66" t="e">
        <f t="shared" si="2950"/>
        <v>#NUM!</v>
      </c>
      <c r="DS983" s="96" t="e">
        <f t="shared" si="2951"/>
        <v>#NUM!</v>
      </c>
      <c r="DT983" s="66" t="e">
        <f t="shared" si="2952"/>
        <v>#NUM!</v>
      </c>
      <c r="DU983" s="66" t="e">
        <f t="shared" si="2953"/>
        <v>#NUM!</v>
      </c>
      <c r="FJ983" s="3">
        <f t="shared" si="2956"/>
        <v>8.0555555555555575E-2</v>
      </c>
    </row>
    <row r="984" spans="1:166">
      <c r="A984" s="604">
        <f t="shared" si="2844"/>
        <v>982</v>
      </c>
      <c r="B984" s="605">
        <f t="shared" si="2845"/>
        <v>135</v>
      </c>
      <c r="C984" s="606">
        <v>40967</v>
      </c>
      <c r="D984" s="607">
        <f t="shared" si="2876"/>
        <v>2</v>
      </c>
      <c r="E984" s="608" t="s">
        <v>1012</v>
      </c>
      <c r="F984" s="605">
        <v>48</v>
      </c>
      <c r="G984" s="609" t="s">
        <v>38</v>
      </c>
      <c r="H984" s="609" t="s">
        <v>305</v>
      </c>
      <c r="I984" s="609" t="s">
        <v>1116</v>
      </c>
      <c r="J984" s="610">
        <v>0.11458333333333333</v>
      </c>
      <c r="K984" s="611">
        <v>3811.2</v>
      </c>
      <c r="L984" s="609" t="s">
        <v>1110</v>
      </c>
      <c r="M984" s="605">
        <v>59</v>
      </c>
      <c r="N984" s="605">
        <v>0</v>
      </c>
      <c r="O984" s="609"/>
      <c r="P984" s="610">
        <v>0.11458333333333333</v>
      </c>
      <c r="Q984" s="610">
        <v>0.11458333333333333</v>
      </c>
      <c r="R984" s="12">
        <f t="shared" si="2957"/>
        <v>0</v>
      </c>
      <c r="S984" s="13">
        <f t="shared" si="2958"/>
        <v>0</v>
      </c>
      <c r="T984" s="13">
        <f t="shared" si="2959"/>
        <v>0</v>
      </c>
      <c r="U984" s="610">
        <v>0.125</v>
      </c>
      <c r="V984" s="12">
        <f t="shared" si="2894"/>
        <v>1.0416666666666671E-2</v>
      </c>
      <c r="W984" s="13">
        <f t="shared" si="2895"/>
        <v>0</v>
      </c>
      <c r="X984" s="225">
        <f t="shared" si="2896"/>
        <v>15</v>
      </c>
      <c r="Y984" s="610">
        <v>0.125</v>
      </c>
      <c r="Z984" s="12">
        <f t="shared" si="2883"/>
        <v>0</v>
      </c>
      <c r="AA984" s="13">
        <f t="shared" si="2884"/>
        <v>0</v>
      </c>
      <c r="AB984" s="13">
        <f t="shared" si="2885"/>
        <v>0</v>
      </c>
      <c r="AC984" s="610">
        <v>0.15277777777777776</v>
      </c>
      <c r="AD984" s="12">
        <f t="shared" si="2852"/>
        <v>2.7777777777777762E-2</v>
      </c>
      <c r="AE984" s="13">
        <f t="shared" si="2954"/>
        <v>0</v>
      </c>
      <c r="AF984" s="13">
        <f t="shared" si="2955"/>
        <v>40</v>
      </c>
      <c r="AG984" s="610">
        <v>0.15625</v>
      </c>
      <c r="AH984" s="610">
        <v>0.17361111111111113</v>
      </c>
      <c r="AI984" s="12">
        <f>AH984-AG984</f>
        <v>1.7361111111111133E-2</v>
      </c>
      <c r="AJ984" s="225">
        <f>HOUR(AI984)</f>
        <v>0</v>
      </c>
      <c r="AK984" s="225">
        <f>MINUTE(AI984)</f>
        <v>25</v>
      </c>
      <c r="AL984" s="610">
        <v>0.15625</v>
      </c>
      <c r="AM984" s="610">
        <v>0.17361111111111113</v>
      </c>
      <c r="AN984" s="12">
        <f t="shared" si="2888"/>
        <v>1.7361111111111133E-2</v>
      </c>
      <c r="AO984" s="13">
        <f t="shared" si="2889"/>
        <v>0</v>
      </c>
      <c r="AP984" s="13">
        <f t="shared" si="2890"/>
        <v>25</v>
      </c>
      <c r="AQ984" s="610">
        <v>0.21597222222222223</v>
      </c>
      <c r="AR984" s="12">
        <f t="shared" si="2900"/>
        <v>4.2361111111111099E-2</v>
      </c>
      <c r="AS984" s="225">
        <f t="shared" si="2901"/>
        <v>1</v>
      </c>
      <c r="AT984" s="13">
        <f t="shared" si="2902"/>
        <v>1</v>
      </c>
      <c r="AU984" s="610">
        <v>0.21597222222222223</v>
      </c>
      <c r="AV984" s="226">
        <f>AU984-AQ984</f>
        <v>0</v>
      </c>
      <c r="AW984" s="13">
        <f>HOUR(AV984)</f>
        <v>0</v>
      </c>
      <c r="AX984" s="13">
        <f>MINUTE(AV984)</f>
        <v>0</v>
      </c>
      <c r="AY984" s="610">
        <v>0.32916666666666666</v>
      </c>
      <c r="AZ984" s="12">
        <f>AY984-AU984</f>
        <v>0.11319444444444443</v>
      </c>
      <c r="BA984" s="225">
        <f>HOUR(AZ984)</f>
        <v>2</v>
      </c>
      <c r="BB984" s="225">
        <f>MINUTE(AZ984)</f>
        <v>43</v>
      </c>
      <c r="BC984" s="610">
        <v>0.32916666666666666</v>
      </c>
      <c r="BD984" s="610">
        <v>0.32916666666666666</v>
      </c>
      <c r="BE984" s="12">
        <f t="shared" si="2909"/>
        <v>0</v>
      </c>
      <c r="BF984" s="13">
        <f t="shared" si="2910"/>
        <v>0</v>
      </c>
      <c r="BG984" s="13">
        <f t="shared" si="2911"/>
        <v>0</v>
      </c>
      <c r="BH984" s="610">
        <v>0.32916666666666666</v>
      </c>
      <c r="BI984" s="610">
        <v>0.32916666666666666</v>
      </c>
      <c r="BJ984" s="610"/>
      <c r="BK984" s="69">
        <f t="shared" si="2912"/>
        <v>0</v>
      </c>
      <c r="BL984" s="13">
        <f t="shared" si="2913"/>
        <v>0</v>
      </c>
      <c r="BM984" s="13">
        <f t="shared" si="2914"/>
        <v>0</v>
      </c>
      <c r="BN984" s="610">
        <v>0.40277777777777773</v>
      </c>
      <c r="BO984" s="12">
        <f t="shared" si="2915"/>
        <v>7.3611111111111072E-2</v>
      </c>
      <c r="BP984" s="225">
        <f t="shared" si="2916"/>
        <v>1</v>
      </c>
      <c r="BQ984" s="225">
        <f t="shared" si="2917"/>
        <v>46</v>
      </c>
      <c r="BR984" s="610">
        <v>0.40972222222222227</v>
      </c>
      <c r="BS984" s="12">
        <f t="shared" si="2918"/>
        <v>6.9444444444445308E-3</v>
      </c>
      <c r="BT984" s="225">
        <f t="shared" si="2919"/>
        <v>0</v>
      </c>
      <c r="BU984" s="225">
        <f t="shared" si="2920"/>
        <v>10</v>
      </c>
      <c r="BV984" s="610">
        <v>0.40972222222222227</v>
      </c>
      <c r="BW984" s="610">
        <v>0.40972222222222227</v>
      </c>
      <c r="BX984" s="12">
        <f t="shared" si="2921"/>
        <v>0</v>
      </c>
      <c r="BY984" s="13">
        <f t="shared" si="2922"/>
        <v>0</v>
      </c>
      <c r="BZ984" s="13">
        <f t="shared" si="2923"/>
        <v>0</v>
      </c>
      <c r="CA984" s="226">
        <f t="shared" si="2924"/>
        <v>0.29513888888888895</v>
      </c>
      <c r="CB984" s="13">
        <f t="shared" si="2925"/>
        <v>7</v>
      </c>
      <c r="CC984" s="13">
        <f t="shared" si="2926"/>
        <v>5</v>
      </c>
      <c r="CD984" s="12">
        <f t="shared" si="2927"/>
        <v>0.15069444444444446</v>
      </c>
      <c r="CE984" s="13">
        <f t="shared" si="2928"/>
        <v>3</v>
      </c>
      <c r="CF984" s="13">
        <f t="shared" si="2929"/>
        <v>37</v>
      </c>
      <c r="CG984" s="12">
        <f t="shared" si="2930"/>
        <v>1.7361111111111133E-2</v>
      </c>
      <c r="CH984" s="13">
        <f t="shared" si="2931"/>
        <v>0</v>
      </c>
      <c r="CI984" s="13">
        <f t="shared" si="2932"/>
        <v>25</v>
      </c>
      <c r="CJ984" s="12">
        <f t="shared" si="2933"/>
        <v>0.11319444444444443</v>
      </c>
      <c r="CK984" s="13">
        <f t="shared" si="2934"/>
        <v>2</v>
      </c>
      <c r="CL984" s="13">
        <f t="shared" si="2935"/>
        <v>43</v>
      </c>
      <c r="CM984" s="62"/>
      <c r="CN984" s="62"/>
      <c r="CO984" s="62"/>
      <c r="CP984" s="12">
        <f t="shared" si="2880"/>
        <v>0.11319444444444443</v>
      </c>
      <c r="CQ984" s="13">
        <f t="shared" si="2881"/>
        <v>2</v>
      </c>
      <c r="CR984" s="13">
        <f t="shared" si="2882"/>
        <v>43</v>
      </c>
      <c r="CS984" s="610">
        <v>0</v>
      </c>
      <c r="CT984" s="13">
        <f t="shared" si="2936"/>
        <v>0</v>
      </c>
      <c r="CU984" s="13">
        <f t="shared" si="2937"/>
        <v>0</v>
      </c>
      <c r="CV984" s="610"/>
      <c r="CW984" s="13">
        <f t="shared" si="2938"/>
        <v>0</v>
      </c>
      <c r="CX984" s="13">
        <f t="shared" si="2939"/>
        <v>0</v>
      </c>
      <c r="CY984" s="610"/>
      <c r="CZ984" s="13">
        <f t="shared" si="2940"/>
        <v>0</v>
      </c>
      <c r="DA984" s="13">
        <f t="shared" si="2941"/>
        <v>0</v>
      </c>
      <c r="DB984" s="610"/>
      <c r="DC984" s="13">
        <f t="shared" si="2942"/>
        <v>0</v>
      </c>
      <c r="DD984" s="13">
        <f t="shared" si="2943"/>
        <v>0</v>
      </c>
      <c r="DE984" s="610"/>
      <c r="DF984" s="13">
        <f t="shared" si="2944"/>
        <v>0</v>
      </c>
      <c r="DG984" s="13">
        <f t="shared" si="2945"/>
        <v>0</v>
      </c>
      <c r="DH984" s="610"/>
      <c r="DI984" s="13">
        <f t="shared" si="2946"/>
        <v>0</v>
      </c>
      <c r="DJ984" s="13">
        <f t="shared" si="2947"/>
        <v>0</v>
      </c>
      <c r="DK984" s="610">
        <v>0</v>
      </c>
      <c r="DL984" s="35">
        <f t="shared" si="2948"/>
        <v>0</v>
      </c>
      <c r="DM984" s="35">
        <f t="shared" si="2949"/>
        <v>0</v>
      </c>
      <c r="DN984" s="66">
        <f t="shared" si="2842"/>
        <v>3483581.546000001</v>
      </c>
      <c r="DO984" s="74">
        <f t="shared" si="2843"/>
        <v>55854</v>
      </c>
      <c r="DP984" s="66">
        <f t="shared" si="2877"/>
        <v>64.596610169491527</v>
      </c>
      <c r="DQ984" s="63">
        <f t="shared" si="2878"/>
        <v>62.369419307480236</v>
      </c>
      <c r="DR984" s="66" t="e">
        <f t="shared" si="2950"/>
        <v>#NUM!</v>
      </c>
      <c r="DS984" s="96" t="e">
        <f t="shared" si="2951"/>
        <v>#NUM!</v>
      </c>
      <c r="DT984" s="66" t="e">
        <f t="shared" si="2952"/>
        <v>#NUM!</v>
      </c>
      <c r="DU984" s="66" t="e">
        <f t="shared" si="2953"/>
        <v>#NUM!</v>
      </c>
      <c r="FJ984" s="3">
        <f t="shared" si="2956"/>
        <v>0.16458333333333339</v>
      </c>
    </row>
    <row r="985" spans="1:166">
      <c r="A985" s="604">
        <f t="shared" si="2844"/>
        <v>983</v>
      </c>
      <c r="B985" s="605">
        <f t="shared" si="2845"/>
        <v>136</v>
      </c>
      <c r="C985" s="606">
        <v>40967</v>
      </c>
      <c r="D985" s="607">
        <f t="shared" si="2876"/>
        <v>2</v>
      </c>
      <c r="E985" s="608" t="s">
        <v>1012</v>
      </c>
      <c r="F985" s="605">
        <v>49</v>
      </c>
      <c r="G985" s="609" t="s">
        <v>38</v>
      </c>
      <c r="H985" s="609" t="s">
        <v>305</v>
      </c>
      <c r="I985" s="609" t="s">
        <v>1116</v>
      </c>
      <c r="J985" s="610">
        <v>0.20138888888888887</v>
      </c>
      <c r="K985" s="611">
        <v>3680.38</v>
      </c>
      <c r="L985" s="609" t="s">
        <v>1094</v>
      </c>
      <c r="M985" s="605">
        <v>57</v>
      </c>
      <c r="N985" s="605">
        <v>2</v>
      </c>
      <c r="O985" s="609"/>
      <c r="P985" s="610">
        <v>0.20138888888888887</v>
      </c>
      <c r="Q985" s="610">
        <v>0.20138888888888887</v>
      </c>
      <c r="R985" s="12">
        <f t="shared" si="2957"/>
        <v>0</v>
      </c>
      <c r="S985" s="13">
        <f t="shared" si="2958"/>
        <v>0</v>
      </c>
      <c r="T985" s="13">
        <f t="shared" si="2959"/>
        <v>0</v>
      </c>
      <c r="U985" s="610">
        <v>0.21527777777777779</v>
      </c>
      <c r="V985" s="12">
        <f t="shared" si="2894"/>
        <v>1.3888888888888923E-2</v>
      </c>
      <c r="W985" s="13">
        <f t="shared" si="2895"/>
        <v>0</v>
      </c>
      <c r="X985" s="225">
        <f t="shared" si="2896"/>
        <v>20</v>
      </c>
      <c r="Y985" s="610">
        <v>0.21527777777777779</v>
      </c>
      <c r="Z985" s="12">
        <f t="shared" si="2883"/>
        <v>0</v>
      </c>
      <c r="AA985" s="13">
        <f t="shared" si="2884"/>
        <v>0</v>
      </c>
      <c r="AB985" s="13">
        <f t="shared" si="2885"/>
        <v>0</v>
      </c>
      <c r="AC985" s="610">
        <v>0.25694444444444448</v>
      </c>
      <c r="AD985" s="12">
        <f t="shared" si="2852"/>
        <v>4.1666666666666685E-2</v>
      </c>
      <c r="AE985" s="13">
        <f t="shared" si="2954"/>
        <v>1</v>
      </c>
      <c r="AF985" s="13">
        <f t="shared" si="2955"/>
        <v>0</v>
      </c>
      <c r="AG985" s="610">
        <v>0.26041666666666669</v>
      </c>
      <c r="AH985" s="610">
        <v>0.375</v>
      </c>
      <c r="AI985" s="12">
        <f>AH985-AG985</f>
        <v>0.11458333333333331</v>
      </c>
      <c r="AJ985" s="225">
        <f>HOUR(AI985)</f>
        <v>2</v>
      </c>
      <c r="AK985" s="225">
        <f>MINUTE(AI985)</f>
        <v>45</v>
      </c>
      <c r="AL985" s="610">
        <v>0.26041666666666669</v>
      </c>
      <c r="AM985" s="610">
        <v>0.375</v>
      </c>
      <c r="AN985" s="12">
        <f t="shared" si="2888"/>
        <v>0.11458333333333331</v>
      </c>
      <c r="AO985" s="13">
        <f t="shared" si="2889"/>
        <v>2</v>
      </c>
      <c r="AP985" s="13">
        <f t="shared" si="2890"/>
        <v>45</v>
      </c>
      <c r="AQ985" s="610">
        <v>0.39583333333333331</v>
      </c>
      <c r="AR985" s="12">
        <f t="shared" si="2900"/>
        <v>2.0833333333333315E-2</v>
      </c>
      <c r="AS985" s="225">
        <f t="shared" si="2901"/>
        <v>0</v>
      </c>
      <c r="AT985" s="13">
        <f t="shared" si="2902"/>
        <v>30</v>
      </c>
      <c r="AU985" s="610">
        <v>0.39583333333333331</v>
      </c>
      <c r="AV985" s="226">
        <f>AU985-AQ985</f>
        <v>0</v>
      </c>
      <c r="AW985" s="13">
        <f>HOUR(AV985)</f>
        <v>0</v>
      </c>
      <c r="AX985" s="13">
        <f>MINUTE(AV985)</f>
        <v>0</v>
      </c>
      <c r="AY985" s="610">
        <v>0.55138888888888882</v>
      </c>
      <c r="AZ985" s="12">
        <f>AY985-AU985</f>
        <v>0.1555555555555555</v>
      </c>
      <c r="BA985" s="225">
        <f>HOUR(AZ985)</f>
        <v>3</v>
      </c>
      <c r="BB985" s="225">
        <f>MINUTE(AZ985)</f>
        <v>44</v>
      </c>
      <c r="BC985" s="610">
        <v>0.55138888888888882</v>
      </c>
      <c r="BD985" s="610">
        <v>0.55138888888888882</v>
      </c>
      <c r="BE985" s="12">
        <f t="shared" si="2909"/>
        <v>0</v>
      </c>
      <c r="BF985" s="13">
        <f t="shared" si="2910"/>
        <v>0</v>
      </c>
      <c r="BG985" s="13">
        <f t="shared" si="2911"/>
        <v>0</v>
      </c>
      <c r="BH985" s="610">
        <v>0.55138888888888882</v>
      </c>
      <c r="BI985" s="610">
        <v>0.55138888888888882</v>
      </c>
      <c r="BJ985" s="610"/>
      <c r="BK985" s="69">
        <f t="shared" si="2912"/>
        <v>0</v>
      </c>
      <c r="BL985" s="13">
        <f t="shared" si="2913"/>
        <v>0</v>
      </c>
      <c r="BM985" s="13">
        <f t="shared" si="2914"/>
        <v>0</v>
      </c>
      <c r="BN985" s="610">
        <v>0.55694444444444446</v>
      </c>
      <c r="BO985" s="12">
        <f t="shared" si="2915"/>
        <v>5.5555555555556468E-3</v>
      </c>
      <c r="BP985" s="225">
        <f t="shared" si="2916"/>
        <v>0</v>
      </c>
      <c r="BQ985" s="225">
        <f t="shared" si="2917"/>
        <v>8</v>
      </c>
      <c r="BR985" s="610">
        <v>0.5625</v>
      </c>
      <c r="BS985" s="12">
        <f t="shared" si="2918"/>
        <v>5.5555555555555358E-3</v>
      </c>
      <c r="BT985" s="225">
        <f t="shared" si="2919"/>
        <v>0</v>
      </c>
      <c r="BU985" s="225">
        <f t="shared" si="2920"/>
        <v>8</v>
      </c>
      <c r="BV985" s="610">
        <v>0.5625</v>
      </c>
      <c r="BW985" s="610">
        <v>0.5625</v>
      </c>
      <c r="BX985" s="12">
        <f t="shared" si="2921"/>
        <v>0</v>
      </c>
      <c r="BY985" s="13">
        <f t="shared" si="2922"/>
        <v>0</v>
      </c>
      <c r="BZ985" s="13">
        <f t="shared" si="2923"/>
        <v>0</v>
      </c>
      <c r="CA985" s="226">
        <f t="shared" si="2924"/>
        <v>0.36111111111111116</v>
      </c>
      <c r="CB985" s="13">
        <f t="shared" si="2925"/>
        <v>8</v>
      </c>
      <c r="CC985" s="13">
        <f t="shared" si="2926"/>
        <v>40</v>
      </c>
      <c r="CD985" s="12">
        <f t="shared" si="2927"/>
        <v>7.3611111111111183E-2</v>
      </c>
      <c r="CE985" s="13">
        <f t="shared" si="2928"/>
        <v>1</v>
      </c>
      <c r="CF985" s="13">
        <f t="shared" si="2929"/>
        <v>46</v>
      </c>
      <c r="CG985" s="12">
        <f t="shared" si="2930"/>
        <v>0.11458333333333331</v>
      </c>
      <c r="CH985" s="13">
        <f t="shared" si="2931"/>
        <v>2</v>
      </c>
      <c r="CI985" s="13">
        <f t="shared" si="2932"/>
        <v>45</v>
      </c>
      <c r="CJ985" s="12">
        <f t="shared" si="2933"/>
        <v>0.1555555555555555</v>
      </c>
      <c r="CK985" s="13">
        <f t="shared" si="2934"/>
        <v>3</v>
      </c>
      <c r="CL985" s="13">
        <f t="shared" si="2935"/>
        <v>44</v>
      </c>
      <c r="CM985" s="62"/>
      <c r="CN985" s="62"/>
      <c r="CO985" s="62"/>
      <c r="CP985" s="12">
        <f t="shared" si="2880"/>
        <v>0.1555555555555555</v>
      </c>
      <c r="CQ985" s="13">
        <f t="shared" si="2881"/>
        <v>3</v>
      </c>
      <c r="CR985" s="13">
        <f t="shared" si="2882"/>
        <v>44</v>
      </c>
      <c r="CS985" s="610">
        <v>0</v>
      </c>
      <c r="CT985" s="13">
        <f t="shared" si="2936"/>
        <v>0</v>
      </c>
      <c r="CU985" s="13">
        <f t="shared" si="2937"/>
        <v>0</v>
      </c>
      <c r="CV985" s="610"/>
      <c r="CW985" s="13">
        <f t="shared" si="2938"/>
        <v>0</v>
      </c>
      <c r="CX985" s="13">
        <f t="shared" si="2939"/>
        <v>0</v>
      </c>
      <c r="CY985" s="610"/>
      <c r="CZ985" s="13">
        <f t="shared" si="2940"/>
        <v>0</v>
      </c>
      <c r="DA985" s="13">
        <f t="shared" si="2941"/>
        <v>0</v>
      </c>
      <c r="DB985" s="610"/>
      <c r="DC985" s="13">
        <f t="shared" si="2942"/>
        <v>0</v>
      </c>
      <c r="DD985" s="13">
        <f t="shared" si="2943"/>
        <v>0</v>
      </c>
      <c r="DE985" s="610"/>
      <c r="DF985" s="13">
        <f t="shared" si="2944"/>
        <v>0</v>
      </c>
      <c r="DG985" s="13">
        <f t="shared" si="2945"/>
        <v>0</v>
      </c>
      <c r="DH985" s="610"/>
      <c r="DI985" s="13">
        <f t="shared" si="2946"/>
        <v>0</v>
      </c>
      <c r="DJ985" s="13">
        <f t="shared" si="2947"/>
        <v>0</v>
      </c>
      <c r="DK985" s="610">
        <v>0</v>
      </c>
      <c r="DL985" s="35">
        <f t="shared" si="2948"/>
        <v>0</v>
      </c>
      <c r="DM985" s="35">
        <f t="shared" si="2949"/>
        <v>0</v>
      </c>
      <c r="DN985" s="66">
        <f t="shared" si="2842"/>
        <v>3487261.9260000009</v>
      </c>
      <c r="DO985" s="74">
        <f t="shared" si="2843"/>
        <v>55911</v>
      </c>
      <c r="DP985" s="66">
        <f t="shared" si="2877"/>
        <v>64.568070175438592</v>
      </c>
      <c r="DQ985" s="63">
        <f t="shared" si="2878"/>
        <v>62.37166078231477</v>
      </c>
      <c r="DR985" s="66" t="e">
        <f t="shared" si="2950"/>
        <v>#NUM!</v>
      </c>
      <c r="DS985" s="96" t="e">
        <f t="shared" si="2951"/>
        <v>#NUM!</v>
      </c>
      <c r="DT985" s="66" t="e">
        <f t="shared" si="2952"/>
        <v>#NUM!</v>
      </c>
      <c r="DU985" s="66" t="e">
        <f t="shared" si="2953"/>
        <v>#NUM!</v>
      </c>
      <c r="FJ985" s="3">
        <f t="shared" si="2956"/>
        <v>9.0972222222222343E-2</v>
      </c>
    </row>
    <row r="986" spans="1:166">
      <c r="A986" s="604">
        <f t="shared" si="2844"/>
        <v>984</v>
      </c>
      <c r="B986" s="605">
        <f t="shared" si="2845"/>
        <v>137</v>
      </c>
      <c r="C986" s="606">
        <v>40967</v>
      </c>
      <c r="D986" s="607">
        <f t="shared" si="2876"/>
        <v>2</v>
      </c>
      <c r="E986" s="608" t="s">
        <v>1012</v>
      </c>
      <c r="F986" s="605">
        <v>50</v>
      </c>
      <c r="G986" s="609" t="s">
        <v>38</v>
      </c>
      <c r="H986" s="609" t="s">
        <v>305</v>
      </c>
      <c r="I986" s="609" t="s">
        <v>1116</v>
      </c>
      <c r="J986" s="610">
        <v>0.3125</v>
      </c>
      <c r="K986" s="611">
        <v>3818.99</v>
      </c>
      <c r="L986" s="609" t="s">
        <v>1094</v>
      </c>
      <c r="M986" s="605">
        <v>59</v>
      </c>
      <c r="N986" s="605">
        <v>0</v>
      </c>
      <c r="O986" s="609"/>
      <c r="P986" s="610">
        <v>0.3125</v>
      </c>
      <c r="Q986" s="610">
        <v>0.3125</v>
      </c>
      <c r="R986" s="12">
        <f t="shared" si="2957"/>
        <v>0</v>
      </c>
      <c r="S986" s="13">
        <f t="shared" si="2958"/>
        <v>0</v>
      </c>
      <c r="T986" s="13">
        <f t="shared" si="2959"/>
        <v>0</v>
      </c>
      <c r="U986" s="610">
        <v>0.32291666666666669</v>
      </c>
      <c r="V986" s="12">
        <f t="shared" si="2894"/>
        <v>1.0416666666666685E-2</v>
      </c>
      <c r="W986" s="13">
        <f t="shared" si="2895"/>
        <v>0</v>
      </c>
      <c r="X986" s="225">
        <f t="shared" si="2896"/>
        <v>15</v>
      </c>
      <c r="Y986" s="610">
        <v>0.32291666666666669</v>
      </c>
      <c r="Z986" s="12">
        <f t="shared" si="2883"/>
        <v>0</v>
      </c>
      <c r="AA986" s="13">
        <f t="shared" si="2884"/>
        <v>0</v>
      </c>
      <c r="AB986" s="13">
        <f t="shared" si="2885"/>
        <v>0</v>
      </c>
      <c r="AC986" s="610">
        <v>0.74097222222222225</v>
      </c>
      <c r="AD986" s="12">
        <f t="shared" si="2852"/>
        <v>0.41805555555555557</v>
      </c>
      <c r="AE986" s="13">
        <f t="shared" si="2954"/>
        <v>10</v>
      </c>
      <c r="AF986" s="13">
        <f t="shared" si="2955"/>
        <v>2</v>
      </c>
      <c r="AG986" s="610">
        <v>0.74097222222222225</v>
      </c>
      <c r="AH986" s="610">
        <v>0.75694444444444453</v>
      </c>
      <c r="AI986" s="12">
        <f>AH986-AG986</f>
        <v>1.5972222222222276E-2</v>
      </c>
      <c r="AJ986" s="225">
        <f>HOUR(AI986)</f>
        <v>0</v>
      </c>
      <c r="AK986" s="225">
        <f>MINUTE(AI986)</f>
        <v>23</v>
      </c>
      <c r="AL986" s="610">
        <v>0.74097222222222225</v>
      </c>
      <c r="AM986" s="610">
        <v>0.75694444444444453</v>
      </c>
      <c r="AN986" s="12">
        <f t="shared" si="2888"/>
        <v>1.5972222222222276E-2</v>
      </c>
      <c r="AO986" s="13">
        <f t="shared" si="2889"/>
        <v>0</v>
      </c>
      <c r="AP986" s="13">
        <f t="shared" si="2890"/>
        <v>23</v>
      </c>
      <c r="AQ986" s="610">
        <v>0.79999999999999993</v>
      </c>
      <c r="AR986" s="12">
        <f t="shared" si="2900"/>
        <v>4.3055555555555403E-2</v>
      </c>
      <c r="AS986" s="225">
        <f t="shared" si="2901"/>
        <v>1</v>
      </c>
      <c r="AT986" s="13">
        <f t="shared" si="2902"/>
        <v>2</v>
      </c>
      <c r="AU986" s="610">
        <v>0.79999999999999993</v>
      </c>
      <c r="AV986" s="226">
        <f>AU986-AQ986</f>
        <v>0</v>
      </c>
      <c r="AW986" s="13">
        <f>HOUR(AV986)</f>
        <v>0</v>
      </c>
      <c r="AX986" s="13">
        <f>MINUTE(AV986)</f>
        <v>0</v>
      </c>
      <c r="AY986" s="610">
        <v>0.90277777777777779</v>
      </c>
      <c r="AZ986" s="12">
        <f>AY986-AU986</f>
        <v>0.10277777777777786</v>
      </c>
      <c r="BA986" s="225">
        <f>HOUR(AZ986)</f>
        <v>2</v>
      </c>
      <c r="BB986" s="225">
        <f>MINUTE(AZ986)</f>
        <v>28</v>
      </c>
      <c r="BC986" s="610">
        <v>0.90277777777777779</v>
      </c>
      <c r="BD986" s="610">
        <v>0.90277777777777779</v>
      </c>
      <c r="BE986" s="12">
        <f t="shared" si="2909"/>
        <v>0</v>
      </c>
      <c r="BF986" s="13">
        <f t="shared" si="2910"/>
        <v>0</v>
      </c>
      <c r="BG986" s="13">
        <f t="shared" si="2911"/>
        <v>0</v>
      </c>
      <c r="BH986" s="610">
        <v>0.90277777777777779</v>
      </c>
      <c r="BI986" s="610">
        <v>0.90277777777777779</v>
      </c>
      <c r="BJ986" s="610"/>
      <c r="BK986" s="69">
        <f t="shared" si="2912"/>
        <v>0</v>
      </c>
      <c r="BL986" s="13">
        <f t="shared" si="2913"/>
        <v>0</v>
      </c>
      <c r="BM986" s="13">
        <f t="shared" si="2914"/>
        <v>0</v>
      </c>
      <c r="BN986" s="610">
        <v>0.90972222222222221</v>
      </c>
      <c r="BO986" s="12">
        <f t="shared" si="2915"/>
        <v>6.9444444444444198E-3</v>
      </c>
      <c r="BP986" s="225">
        <f t="shared" si="2916"/>
        <v>0</v>
      </c>
      <c r="BQ986" s="225">
        <f t="shared" si="2917"/>
        <v>10</v>
      </c>
      <c r="BR986" s="610">
        <v>0.91666666666666663</v>
      </c>
      <c r="BS986" s="12">
        <f t="shared" si="2918"/>
        <v>6.9444444444444198E-3</v>
      </c>
      <c r="BT986" s="225">
        <f t="shared" si="2919"/>
        <v>0</v>
      </c>
      <c r="BU986" s="225">
        <f t="shared" si="2920"/>
        <v>10</v>
      </c>
      <c r="BV986" s="610">
        <v>0.91666666666666663</v>
      </c>
      <c r="BW986" s="610">
        <v>0.91666666666666663</v>
      </c>
      <c r="BX986" s="12">
        <f t="shared" si="2921"/>
        <v>0</v>
      </c>
      <c r="BY986" s="13">
        <f t="shared" si="2922"/>
        <v>0</v>
      </c>
      <c r="BZ986" s="13">
        <f t="shared" si="2923"/>
        <v>0</v>
      </c>
      <c r="CA986" s="226">
        <f t="shared" si="2924"/>
        <v>0.60416666666666663</v>
      </c>
      <c r="CB986" s="13">
        <f t="shared" si="2925"/>
        <v>14</v>
      </c>
      <c r="CC986" s="13">
        <f t="shared" si="2926"/>
        <v>30</v>
      </c>
      <c r="CD986" s="12">
        <f t="shared" si="2927"/>
        <v>0.47499999999999981</v>
      </c>
      <c r="CE986" s="13">
        <f t="shared" si="2928"/>
        <v>11</v>
      </c>
      <c r="CF986" s="13">
        <f t="shared" si="2929"/>
        <v>24</v>
      </c>
      <c r="CG986" s="12">
        <f t="shared" si="2930"/>
        <v>1.5972222222222276E-2</v>
      </c>
      <c r="CH986" s="13">
        <f t="shared" si="2931"/>
        <v>0</v>
      </c>
      <c r="CI986" s="13">
        <f t="shared" si="2932"/>
        <v>23</v>
      </c>
      <c r="CJ986" s="12">
        <f t="shared" si="2933"/>
        <v>0.10277777777777786</v>
      </c>
      <c r="CK986" s="13">
        <f t="shared" si="2934"/>
        <v>2</v>
      </c>
      <c r="CL986" s="13">
        <f t="shared" si="2935"/>
        <v>28</v>
      </c>
      <c r="CM986" s="62"/>
      <c r="CN986" s="62"/>
      <c r="CO986" s="62"/>
      <c r="CP986" s="12">
        <f t="shared" si="2880"/>
        <v>0.10277777777777786</v>
      </c>
      <c r="CQ986" s="13">
        <f t="shared" si="2881"/>
        <v>2</v>
      </c>
      <c r="CR986" s="13">
        <f t="shared" si="2882"/>
        <v>28</v>
      </c>
      <c r="CS986" s="610">
        <v>0</v>
      </c>
      <c r="CT986" s="13">
        <f t="shared" si="2936"/>
        <v>0</v>
      </c>
      <c r="CU986" s="13">
        <f t="shared" si="2937"/>
        <v>0</v>
      </c>
      <c r="CV986" s="610"/>
      <c r="CW986" s="13">
        <f t="shared" si="2938"/>
        <v>0</v>
      </c>
      <c r="CX986" s="13">
        <f t="shared" si="2939"/>
        <v>0</v>
      </c>
      <c r="CY986" s="610"/>
      <c r="CZ986" s="13">
        <f t="shared" si="2940"/>
        <v>0</v>
      </c>
      <c r="DA986" s="13">
        <f t="shared" si="2941"/>
        <v>0</v>
      </c>
      <c r="DB986" s="610"/>
      <c r="DC986" s="13">
        <f t="shared" si="2942"/>
        <v>0</v>
      </c>
      <c r="DD986" s="13">
        <f t="shared" si="2943"/>
        <v>0</v>
      </c>
      <c r="DE986" s="610"/>
      <c r="DF986" s="13">
        <f t="shared" si="2944"/>
        <v>0</v>
      </c>
      <c r="DG986" s="13">
        <f t="shared" si="2945"/>
        <v>0</v>
      </c>
      <c r="DH986" s="610"/>
      <c r="DI986" s="13">
        <f t="shared" si="2946"/>
        <v>0</v>
      </c>
      <c r="DJ986" s="13">
        <f t="shared" si="2947"/>
        <v>0</v>
      </c>
      <c r="DK986" s="610">
        <v>0</v>
      </c>
      <c r="DL986" s="35">
        <f t="shared" si="2948"/>
        <v>0</v>
      </c>
      <c r="DM986" s="35">
        <f t="shared" si="2949"/>
        <v>0</v>
      </c>
      <c r="DN986" s="66">
        <f t="shared" si="2842"/>
        <v>3491080.9160000011</v>
      </c>
      <c r="DO986" s="74">
        <f t="shared" si="2843"/>
        <v>55970</v>
      </c>
      <c r="DP986" s="66">
        <f t="shared" si="2877"/>
        <v>64.728644067796608</v>
      </c>
      <c r="DQ986" s="63">
        <f t="shared" si="2878"/>
        <v>62.374145363587658</v>
      </c>
      <c r="DR986" s="66" t="e">
        <f t="shared" si="2950"/>
        <v>#NUM!</v>
      </c>
      <c r="DS986" s="96" t="e">
        <f t="shared" si="2951"/>
        <v>#NUM!</v>
      </c>
      <c r="DT986" s="66" t="e">
        <f t="shared" si="2952"/>
        <v>#NUM!</v>
      </c>
      <c r="DU986" s="66" t="e">
        <f t="shared" si="2953"/>
        <v>#NUM!</v>
      </c>
      <c r="FJ986" s="3">
        <f t="shared" si="2956"/>
        <v>0.4854166666666665</v>
      </c>
    </row>
    <row r="987" spans="1:166">
      <c r="A987" s="604">
        <f t="shared" si="2844"/>
        <v>985</v>
      </c>
      <c r="B987" s="605">
        <f t="shared" si="2845"/>
        <v>138</v>
      </c>
      <c r="C987" s="606">
        <v>40968</v>
      </c>
      <c r="D987" s="607">
        <f t="shared" si="2876"/>
        <v>2</v>
      </c>
      <c r="E987" s="608" t="s">
        <v>1043</v>
      </c>
      <c r="F987" s="605">
        <v>3</v>
      </c>
      <c r="G987" s="609" t="s">
        <v>811</v>
      </c>
      <c r="H987" s="609" t="s">
        <v>642</v>
      </c>
      <c r="I987" s="609" t="s">
        <v>953</v>
      </c>
      <c r="J987" s="610">
        <v>0.125</v>
      </c>
      <c r="K987" s="611">
        <v>3723.57</v>
      </c>
      <c r="L987" s="609" t="s">
        <v>1094</v>
      </c>
      <c r="M987" s="605">
        <v>59</v>
      </c>
      <c r="N987" s="605">
        <v>0</v>
      </c>
      <c r="O987" s="609"/>
      <c r="P987" s="610">
        <v>0.125</v>
      </c>
      <c r="Q987" s="610">
        <v>0.125</v>
      </c>
      <c r="R987" s="12">
        <f t="shared" si="2957"/>
        <v>0</v>
      </c>
      <c r="S987" s="13">
        <f t="shared" si="2958"/>
        <v>0</v>
      </c>
      <c r="T987" s="13">
        <f t="shared" si="2959"/>
        <v>0</v>
      </c>
      <c r="U987" s="610">
        <v>0.14583333333333334</v>
      </c>
      <c r="V987" s="12">
        <f t="shared" si="2894"/>
        <v>2.0833333333333343E-2</v>
      </c>
      <c r="W987" s="13">
        <f t="shared" si="2895"/>
        <v>0</v>
      </c>
      <c r="X987" s="225">
        <f t="shared" si="2896"/>
        <v>30</v>
      </c>
      <c r="Y987" s="610">
        <v>0.14583333333333334</v>
      </c>
      <c r="Z987" s="12">
        <f t="shared" si="2883"/>
        <v>0</v>
      </c>
      <c r="AA987" s="13">
        <f t="shared" si="2884"/>
        <v>0</v>
      </c>
      <c r="AB987" s="13">
        <f t="shared" si="2885"/>
        <v>0</v>
      </c>
      <c r="AC987" s="610">
        <v>0.15625</v>
      </c>
      <c r="AD987" s="12">
        <f t="shared" ref="AD987:AD993" si="2960">AC987-Y987</f>
        <v>1.0416666666666657E-2</v>
      </c>
      <c r="AE987" s="13">
        <f t="shared" si="2954"/>
        <v>0</v>
      </c>
      <c r="AF987" s="13">
        <f t="shared" si="2955"/>
        <v>15</v>
      </c>
      <c r="AG987" s="610">
        <v>0.15972222222222224</v>
      </c>
      <c r="AH987" s="610">
        <v>0.22222222222222221</v>
      </c>
      <c r="AI987" s="12">
        <f t="shared" si="2897"/>
        <v>6.2499999999999972E-2</v>
      </c>
      <c r="AJ987" s="225">
        <f t="shared" si="2898"/>
        <v>1</v>
      </c>
      <c r="AK987" s="225">
        <f t="shared" si="2899"/>
        <v>30</v>
      </c>
      <c r="AL987" s="610">
        <v>0.15972222222222224</v>
      </c>
      <c r="AM987" s="610">
        <v>0.22222222222222221</v>
      </c>
      <c r="AN987" s="12">
        <f t="shared" si="2888"/>
        <v>6.2499999999999972E-2</v>
      </c>
      <c r="AO987" s="13">
        <f t="shared" si="2889"/>
        <v>1</v>
      </c>
      <c r="AP987" s="13">
        <f t="shared" si="2890"/>
        <v>30</v>
      </c>
      <c r="AQ987" s="610">
        <v>0.22569444444444445</v>
      </c>
      <c r="AR987" s="12">
        <f>AQ987-AH987</f>
        <v>3.4722222222222376E-3</v>
      </c>
      <c r="AS987" s="225">
        <f t="shared" si="2901"/>
        <v>0</v>
      </c>
      <c r="AT987" s="13">
        <f t="shared" si="2902"/>
        <v>5</v>
      </c>
      <c r="AU987" s="610">
        <v>0.22638888888888889</v>
      </c>
      <c r="AV987" s="226">
        <f>AU987-AQ987</f>
        <v>6.9444444444444198E-4</v>
      </c>
      <c r="AW987" s="13">
        <f t="shared" si="2904"/>
        <v>0</v>
      </c>
      <c r="AX987" s="13">
        <f t="shared" si="2905"/>
        <v>1</v>
      </c>
      <c r="AY987" s="610">
        <v>0.3756944444444445</v>
      </c>
      <c r="AZ987" s="12">
        <f t="shared" si="2906"/>
        <v>0.14930555555555561</v>
      </c>
      <c r="BA987" s="225">
        <f t="shared" si="2907"/>
        <v>3</v>
      </c>
      <c r="BB987" s="225">
        <f t="shared" si="2908"/>
        <v>35</v>
      </c>
      <c r="BC987" s="610">
        <v>0.3756944444444445</v>
      </c>
      <c r="BD987" s="610">
        <v>0.3756944444444445</v>
      </c>
      <c r="BE987" s="12">
        <f t="shared" si="2909"/>
        <v>0</v>
      </c>
      <c r="BF987" s="13">
        <f t="shared" si="2910"/>
        <v>0</v>
      </c>
      <c r="BG987" s="13">
        <f t="shared" si="2911"/>
        <v>0</v>
      </c>
      <c r="BH987" s="610">
        <v>0.3756944444444445</v>
      </c>
      <c r="BI987" s="610">
        <v>0.3756944444444445</v>
      </c>
      <c r="BJ987" s="610"/>
      <c r="BK987" s="69">
        <f t="shared" si="2912"/>
        <v>0</v>
      </c>
      <c r="BL987" s="13">
        <f t="shared" si="2913"/>
        <v>0</v>
      </c>
      <c r="BM987" s="13">
        <f t="shared" si="2914"/>
        <v>0</v>
      </c>
      <c r="BN987" s="610">
        <v>0.3888888888888889</v>
      </c>
      <c r="BO987" s="12">
        <f t="shared" si="2915"/>
        <v>1.3194444444444398E-2</v>
      </c>
      <c r="BP987" s="225">
        <f t="shared" si="2916"/>
        <v>0</v>
      </c>
      <c r="BQ987" s="225">
        <f t="shared" si="2917"/>
        <v>19</v>
      </c>
      <c r="BR987" s="610">
        <v>0.39583333333333331</v>
      </c>
      <c r="BS987" s="12">
        <f t="shared" si="2918"/>
        <v>6.9444444444444198E-3</v>
      </c>
      <c r="BT987" s="225">
        <f t="shared" si="2919"/>
        <v>0</v>
      </c>
      <c r="BU987" s="225">
        <f t="shared" si="2920"/>
        <v>10</v>
      </c>
      <c r="BV987" s="610">
        <v>0.39583333333333331</v>
      </c>
      <c r="BW987" s="610">
        <v>0.39583333333333331</v>
      </c>
      <c r="BX987" s="12">
        <f t="shared" si="2921"/>
        <v>0</v>
      </c>
      <c r="BY987" s="13">
        <f t="shared" si="2922"/>
        <v>0</v>
      </c>
      <c r="BZ987" s="13">
        <f t="shared" si="2923"/>
        <v>0</v>
      </c>
      <c r="CA987" s="226">
        <f t="shared" si="2924"/>
        <v>0.27083333333333331</v>
      </c>
      <c r="CB987" s="13">
        <f t="shared" si="2925"/>
        <v>6</v>
      </c>
      <c r="CC987" s="13">
        <f t="shared" si="2926"/>
        <v>30</v>
      </c>
      <c r="CD987" s="12">
        <f t="shared" si="2927"/>
        <v>3.4027777777777712E-2</v>
      </c>
      <c r="CE987" s="13">
        <f t="shared" si="2928"/>
        <v>0</v>
      </c>
      <c r="CF987" s="13">
        <f t="shared" si="2929"/>
        <v>49</v>
      </c>
      <c r="CG987" s="12">
        <f t="shared" si="2930"/>
        <v>6.2499999999999972E-2</v>
      </c>
      <c r="CH987" s="13">
        <f t="shared" si="2931"/>
        <v>1</v>
      </c>
      <c r="CI987" s="13">
        <f t="shared" si="2932"/>
        <v>30</v>
      </c>
      <c r="CJ987" s="12">
        <f t="shared" si="2933"/>
        <v>0.14930555555555561</v>
      </c>
      <c r="CK987" s="13">
        <f t="shared" si="2934"/>
        <v>3</v>
      </c>
      <c r="CL987" s="13">
        <f t="shared" si="2935"/>
        <v>35</v>
      </c>
      <c r="CM987" s="62"/>
      <c r="CN987" s="62"/>
      <c r="CO987" s="62"/>
      <c r="CP987" s="12">
        <f t="shared" si="2880"/>
        <v>0.14930555555555561</v>
      </c>
      <c r="CQ987" s="13">
        <f t="shared" si="2881"/>
        <v>3</v>
      </c>
      <c r="CR987" s="13">
        <f t="shared" si="2882"/>
        <v>35</v>
      </c>
      <c r="CS987" s="610">
        <v>0</v>
      </c>
      <c r="CT987" s="13">
        <f t="shared" si="2936"/>
        <v>0</v>
      </c>
      <c r="CU987" s="13">
        <f t="shared" si="2937"/>
        <v>0</v>
      </c>
      <c r="CV987" s="610"/>
      <c r="CW987" s="13">
        <f t="shared" si="2938"/>
        <v>0</v>
      </c>
      <c r="CX987" s="13">
        <f t="shared" si="2939"/>
        <v>0</v>
      </c>
      <c r="CY987" s="610"/>
      <c r="CZ987" s="13">
        <f t="shared" si="2940"/>
        <v>0</v>
      </c>
      <c r="DA987" s="13">
        <f t="shared" si="2941"/>
        <v>0</v>
      </c>
      <c r="DB987" s="610"/>
      <c r="DC987" s="13">
        <f t="shared" si="2942"/>
        <v>0</v>
      </c>
      <c r="DD987" s="13">
        <f t="shared" si="2943"/>
        <v>0</v>
      </c>
      <c r="DE987" s="610"/>
      <c r="DF987" s="13">
        <f t="shared" si="2944"/>
        <v>0</v>
      </c>
      <c r="DG987" s="13">
        <f t="shared" si="2945"/>
        <v>0</v>
      </c>
      <c r="DH987" s="610"/>
      <c r="DI987" s="13">
        <f t="shared" si="2946"/>
        <v>0</v>
      </c>
      <c r="DJ987" s="13">
        <f t="shared" si="2947"/>
        <v>0</v>
      </c>
      <c r="DK987" s="610">
        <v>0</v>
      </c>
      <c r="DL987" s="35">
        <f t="shared" si="2948"/>
        <v>0</v>
      </c>
      <c r="DM987" s="35">
        <f t="shared" si="2949"/>
        <v>0</v>
      </c>
      <c r="DN987" s="66">
        <f t="shared" si="2842"/>
        <v>3494804.486000001</v>
      </c>
      <c r="DO987" s="74">
        <f t="shared" si="2843"/>
        <v>56029</v>
      </c>
      <c r="DP987" s="66">
        <f t="shared" si="2877"/>
        <v>63.111355932203395</v>
      </c>
      <c r="DQ987" s="63">
        <f t="shared" si="2878"/>
        <v>62.374921665566063</v>
      </c>
      <c r="DR987" s="66" t="e">
        <f t="shared" si="2950"/>
        <v>#NUM!</v>
      </c>
      <c r="DS987" s="96" t="e">
        <f t="shared" si="2951"/>
        <v>#NUM!</v>
      </c>
      <c r="DT987" s="66" t="e">
        <f t="shared" si="2952"/>
        <v>#NUM!</v>
      </c>
      <c r="DU987" s="66" t="e">
        <f t="shared" si="2953"/>
        <v>#NUM!</v>
      </c>
    </row>
    <row r="988" spans="1:166">
      <c r="A988" s="604">
        <f t="shared" si="2844"/>
        <v>986</v>
      </c>
      <c r="B988" s="605">
        <f t="shared" si="2845"/>
        <v>139</v>
      </c>
      <c r="C988" s="606">
        <v>40968</v>
      </c>
      <c r="D988" s="607">
        <f t="shared" si="2876"/>
        <v>2</v>
      </c>
      <c r="E988" s="608" t="s">
        <v>1139</v>
      </c>
      <c r="F988" s="605">
        <v>2</v>
      </c>
      <c r="G988" s="609" t="s">
        <v>749</v>
      </c>
      <c r="H988" s="609" t="s">
        <v>394</v>
      </c>
      <c r="I988" s="609" t="s">
        <v>1141</v>
      </c>
      <c r="J988" s="610">
        <v>2.0833333333333332E-2</v>
      </c>
      <c r="K988" s="611">
        <v>3162.74</v>
      </c>
      <c r="L988" s="609" t="s">
        <v>1110</v>
      </c>
      <c r="M988" s="605">
        <v>57</v>
      </c>
      <c r="N988" s="605">
        <v>2</v>
      </c>
      <c r="O988" s="609"/>
      <c r="P988" s="610">
        <v>2.0833333333333332E-2</v>
      </c>
      <c r="Q988" s="610">
        <v>2.0833333333333332E-2</v>
      </c>
      <c r="R988" s="12">
        <f t="shared" si="2957"/>
        <v>0</v>
      </c>
      <c r="S988" s="13">
        <f t="shared" si="2958"/>
        <v>0</v>
      </c>
      <c r="T988" s="13">
        <f t="shared" si="2959"/>
        <v>0</v>
      </c>
      <c r="U988" s="610">
        <v>1.03125</v>
      </c>
      <c r="V988" s="12">
        <f t="shared" si="2894"/>
        <v>1.0104166666666667</v>
      </c>
      <c r="W988" s="13">
        <f t="shared" si="2895"/>
        <v>0</v>
      </c>
      <c r="X988" s="225">
        <f t="shared" si="2896"/>
        <v>15</v>
      </c>
      <c r="Y988" s="610">
        <v>1.03125</v>
      </c>
      <c r="Z988" s="12">
        <f t="shared" si="2883"/>
        <v>0</v>
      </c>
      <c r="AA988" s="13">
        <f t="shared" si="2884"/>
        <v>0</v>
      </c>
      <c r="AB988" s="13">
        <f t="shared" si="2885"/>
        <v>0</v>
      </c>
      <c r="AC988" s="610">
        <v>1.0486111111111112</v>
      </c>
      <c r="AD988" s="12">
        <f t="shared" si="2960"/>
        <v>1.736111111111116E-2</v>
      </c>
      <c r="AE988" s="13">
        <f t="shared" ref="AE988:AE993" si="2961">HOUR(AD988)</f>
        <v>0</v>
      </c>
      <c r="AF988" s="13">
        <f t="shared" ref="AF988:AF993" si="2962">MINUTE(AD988)</f>
        <v>25</v>
      </c>
      <c r="AG988" s="610">
        <v>0</v>
      </c>
      <c r="AH988" s="610">
        <v>0</v>
      </c>
      <c r="AI988" s="12">
        <f t="shared" si="2897"/>
        <v>0</v>
      </c>
      <c r="AJ988" s="225">
        <f t="shared" si="2898"/>
        <v>0</v>
      </c>
      <c r="AK988" s="225">
        <f t="shared" si="2899"/>
        <v>0</v>
      </c>
      <c r="AL988" s="610">
        <v>0</v>
      </c>
      <c r="AM988" s="610">
        <v>0</v>
      </c>
      <c r="AN988" s="12">
        <f t="shared" si="2888"/>
        <v>0</v>
      </c>
      <c r="AO988" s="13">
        <f t="shared" si="2889"/>
        <v>0</v>
      </c>
      <c r="AP988" s="13">
        <f t="shared" si="2890"/>
        <v>0</v>
      </c>
      <c r="AQ988" s="610">
        <v>0.15972222222222224</v>
      </c>
      <c r="AR988" s="12">
        <f t="shared" si="2900"/>
        <v>0.15972222222222224</v>
      </c>
      <c r="AS988" s="225">
        <f t="shared" si="2901"/>
        <v>3</v>
      </c>
      <c r="AT988" s="13">
        <f t="shared" si="2902"/>
        <v>50</v>
      </c>
      <c r="AU988" s="610">
        <v>0.43611111111111112</v>
      </c>
      <c r="AV988" s="226">
        <f t="shared" si="2903"/>
        <v>0.27638888888888891</v>
      </c>
      <c r="AW988" s="13">
        <f t="shared" si="2904"/>
        <v>6</v>
      </c>
      <c r="AX988" s="13">
        <f t="shared" si="2905"/>
        <v>38</v>
      </c>
      <c r="AY988" s="610">
        <v>0.70833333333333337</v>
      </c>
      <c r="AZ988" s="12">
        <f t="shared" si="2906"/>
        <v>0.27222222222222225</v>
      </c>
      <c r="BA988" s="225">
        <f t="shared" ref="BA988:BA1001" si="2963">HOUR(AZ988)</f>
        <v>6</v>
      </c>
      <c r="BB988" s="225">
        <f t="shared" ref="BB988:BB1001" si="2964">MINUTE(AZ988)</f>
        <v>32</v>
      </c>
      <c r="BC988" s="610">
        <v>0.70833333333333337</v>
      </c>
      <c r="BD988" s="610">
        <v>0.70833333333333337</v>
      </c>
      <c r="BE988" s="12">
        <f t="shared" si="2909"/>
        <v>0</v>
      </c>
      <c r="BF988" s="13">
        <f t="shared" si="2910"/>
        <v>0</v>
      </c>
      <c r="BG988" s="13">
        <f t="shared" si="2911"/>
        <v>0</v>
      </c>
      <c r="BH988" s="610">
        <v>0.70833333333333337</v>
      </c>
      <c r="BI988" s="610">
        <v>0.70833333333333337</v>
      </c>
      <c r="BJ988" s="610"/>
      <c r="BK988" s="69">
        <f t="shared" si="2912"/>
        <v>0</v>
      </c>
      <c r="BL988" s="13">
        <f t="shared" si="2913"/>
        <v>0</v>
      </c>
      <c r="BM988" s="13">
        <f t="shared" si="2914"/>
        <v>0</v>
      </c>
      <c r="BN988" s="610">
        <v>0.72083333333333333</v>
      </c>
      <c r="BO988" s="12">
        <f t="shared" si="2915"/>
        <v>1.2499999999999956E-2</v>
      </c>
      <c r="BP988" s="225">
        <f t="shared" si="2916"/>
        <v>0</v>
      </c>
      <c r="BQ988" s="225">
        <f t="shared" si="2917"/>
        <v>18</v>
      </c>
      <c r="BR988" s="610">
        <v>0.72916666666666663</v>
      </c>
      <c r="BS988" s="12">
        <f t="shared" si="2918"/>
        <v>8.3333333333333037E-3</v>
      </c>
      <c r="BT988" s="225">
        <f t="shared" si="2919"/>
        <v>0</v>
      </c>
      <c r="BU988" s="225">
        <f t="shared" si="2920"/>
        <v>12</v>
      </c>
      <c r="BV988" s="610">
        <v>0.72916666666666663</v>
      </c>
      <c r="BW988" s="610">
        <v>0.72916666666666663</v>
      </c>
      <c r="BX988" s="12">
        <f t="shared" si="2921"/>
        <v>0</v>
      </c>
      <c r="BY988" s="13">
        <f t="shared" si="2922"/>
        <v>0</v>
      </c>
      <c r="BZ988" s="13">
        <f t="shared" si="2923"/>
        <v>0</v>
      </c>
      <c r="CA988" s="226">
        <f t="shared" si="2924"/>
        <v>0.70833333333333326</v>
      </c>
      <c r="CB988" s="13">
        <f t="shared" si="2925"/>
        <v>17</v>
      </c>
      <c r="CC988" s="13">
        <f t="shared" si="2926"/>
        <v>0</v>
      </c>
      <c r="CD988" s="12">
        <f t="shared" si="2927"/>
        <v>0.19791666666666666</v>
      </c>
      <c r="CE988" s="13">
        <f t="shared" si="2928"/>
        <v>4</v>
      </c>
      <c r="CF988" s="13">
        <f t="shared" si="2929"/>
        <v>45</v>
      </c>
      <c r="CG988" s="12">
        <f t="shared" si="2930"/>
        <v>0</v>
      </c>
      <c r="CH988" s="13">
        <f t="shared" si="2931"/>
        <v>0</v>
      </c>
      <c r="CI988" s="13">
        <f t="shared" si="2932"/>
        <v>0</v>
      </c>
      <c r="CJ988" s="12">
        <f t="shared" si="2933"/>
        <v>0.27222222222222225</v>
      </c>
      <c r="CK988" s="13">
        <f t="shared" si="2934"/>
        <v>6</v>
      </c>
      <c r="CL988" s="13">
        <f t="shared" si="2935"/>
        <v>32</v>
      </c>
      <c r="CM988" s="62"/>
      <c r="CN988" s="62"/>
      <c r="CO988" s="62"/>
      <c r="CP988" s="12">
        <f t="shared" si="2880"/>
        <v>0.27222222222222225</v>
      </c>
      <c r="CQ988" s="13">
        <f t="shared" si="2881"/>
        <v>6</v>
      </c>
      <c r="CR988" s="13">
        <f t="shared" si="2882"/>
        <v>32</v>
      </c>
      <c r="CS988" s="610">
        <v>0</v>
      </c>
      <c r="CT988" s="13">
        <f t="shared" si="2936"/>
        <v>0</v>
      </c>
      <c r="CU988" s="13">
        <f t="shared" si="2937"/>
        <v>0</v>
      </c>
      <c r="CV988" s="610"/>
      <c r="CW988" s="13">
        <f t="shared" si="2938"/>
        <v>0</v>
      </c>
      <c r="CX988" s="13">
        <f t="shared" si="2939"/>
        <v>0</v>
      </c>
      <c r="CY988" s="610"/>
      <c r="CZ988" s="13">
        <f t="shared" si="2940"/>
        <v>0</v>
      </c>
      <c r="DA988" s="13">
        <f t="shared" si="2941"/>
        <v>0</v>
      </c>
      <c r="DB988" s="610"/>
      <c r="DC988" s="13">
        <f t="shared" si="2942"/>
        <v>0</v>
      </c>
      <c r="DD988" s="13">
        <f t="shared" si="2943"/>
        <v>0</v>
      </c>
      <c r="DE988" s="610"/>
      <c r="DF988" s="13">
        <f t="shared" si="2944"/>
        <v>0</v>
      </c>
      <c r="DG988" s="13">
        <f t="shared" si="2945"/>
        <v>0</v>
      </c>
      <c r="DH988" s="610"/>
      <c r="DI988" s="13">
        <f t="shared" si="2946"/>
        <v>0</v>
      </c>
      <c r="DJ988" s="13">
        <f t="shared" si="2947"/>
        <v>0</v>
      </c>
      <c r="DK988" s="610">
        <v>0</v>
      </c>
      <c r="DL988" s="35">
        <f t="shared" si="2948"/>
        <v>0</v>
      </c>
      <c r="DM988" s="35">
        <f t="shared" si="2949"/>
        <v>0</v>
      </c>
      <c r="DN988" s="66">
        <f t="shared" si="2842"/>
        <v>3497967.2260000012</v>
      </c>
      <c r="DO988" s="74">
        <f t="shared" si="2843"/>
        <v>56086</v>
      </c>
      <c r="DP988" s="66">
        <f t="shared" si="2877"/>
        <v>55.486666666666665</v>
      </c>
      <c r="DQ988" s="63">
        <f t="shared" si="2878"/>
        <v>62.367921156794942</v>
      </c>
      <c r="DR988" s="66" t="e">
        <f t="shared" si="2950"/>
        <v>#NUM!</v>
      </c>
      <c r="DS988" s="96" t="e">
        <f t="shared" si="2951"/>
        <v>#NUM!</v>
      </c>
      <c r="DT988" s="66" t="e">
        <f t="shared" si="2952"/>
        <v>#NUM!</v>
      </c>
      <c r="DU988" s="66" t="e">
        <f t="shared" si="2953"/>
        <v>#NUM!</v>
      </c>
    </row>
    <row r="989" spans="1:166">
      <c r="A989" s="604">
        <f t="shared" si="2844"/>
        <v>987</v>
      </c>
      <c r="B989" s="605">
        <f t="shared" si="2845"/>
        <v>140</v>
      </c>
      <c r="C989" s="606">
        <v>40968</v>
      </c>
      <c r="D989" s="607">
        <f t="shared" si="2876"/>
        <v>2</v>
      </c>
      <c r="E989" s="608" t="s">
        <v>1028</v>
      </c>
      <c r="F989" s="605">
        <v>14</v>
      </c>
      <c r="G989" s="609" t="s">
        <v>325</v>
      </c>
      <c r="H989" s="609" t="s">
        <v>1070</v>
      </c>
      <c r="I989" s="609" t="s">
        <v>1137</v>
      </c>
      <c r="J989" s="610">
        <v>0.47916666666666669</v>
      </c>
      <c r="K989" s="611">
        <v>3578.62</v>
      </c>
      <c r="L989" s="609" t="s">
        <v>1094</v>
      </c>
      <c r="M989" s="605">
        <v>59</v>
      </c>
      <c r="N989" s="605">
        <v>0</v>
      </c>
      <c r="O989" s="609"/>
      <c r="P989" s="610">
        <v>0.47916666666666669</v>
      </c>
      <c r="Q989" s="610">
        <v>0.47916666666666669</v>
      </c>
      <c r="R989" s="12">
        <f t="shared" si="2957"/>
        <v>0</v>
      </c>
      <c r="S989" s="13">
        <f t="shared" si="2958"/>
        <v>0</v>
      </c>
      <c r="T989" s="13">
        <f t="shared" si="2959"/>
        <v>0</v>
      </c>
      <c r="U989" s="610">
        <v>0.48958333333333331</v>
      </c>
      <c r="V989" s="12">
        <f t="shared" si="2894"/>
        <v>1.041666666666663E-2</v>
      </c>
      <c r="W989" s="13">
        <f t="shared" si="2895"/>
        <v>0</v>
      </c>
      <c r="X989" s="225">
        <f t="shared" si="2896"/>
        <v>15</v>
      </c>
      <c r="Y989" s="610">
        <v>0.48958333333333331</v>
      </c>
      <c r="Z989" s="12">
        <f t="shared" si="2883"/>
        <v>0</v>
      </c>
      <c r="AA989" s="13">
        <f t="shared" si="2884"/>
        <v>0</v>
      </c>
      <c r="AB989" s="13">
        <f t="shared" si="2885"/>
        <v>0</v>
      </c>
      <c r="AC989" s="610">
        <v>0.50694444444444442</v>
      </c>
      <c r="AD989" s="12">
        <f t="shared" si="2960"/>
        <v>1.7361111111111105E-2</v>
      </c>
      <c r="AE989" s="13">
        <f t="shared" si="2961"/>
        <v>0</v>
      </c>
      <c r="AF989" s="13">
        <f t="shared" si="2962"/>
        <v>25</v>
      </c>
      <c r="AG989" s="610">
        <v>0.51041666666666663</v>
      </c>
      <c r="AH989" s="610">
        <v>0.53472222222222221</v>
      </c>
      <c r="AI989" s="12">
        <f t="shared" si="2897"/>
        <v>2.430555555555558E-2</v>
      </c>
      <c r="AJ989" s="225">
        <f t="shared" si="2898"/>
        <v>0</v>
      </c>
      <c r="AK989" s="225">
        <f t="shared" si="2899"/>
        <v>35</v>
      </c>
      <c r="AL989" s="610">
        <v>0.51041666666666663</v>
      </c>
      <c r="AM989" s="610">
        <v>0.53472222222222221</v>
      </c>
      <c r="AN989" s="12">
        <f t="shared" si="2888"/>
        <v>2.430555555555558E-2</v>
      </c>
      <c r="AO989" s="13">
        <f t="shared" si="2889"/>
        <v>0</v>
      </c>
      <c r="AP989" s="13">
        <f t="shared" si="2890"/>
        <v>35</v>
      </c>
      <c r="AQ989" s="610">
        <v>0.55555555555555558</v>
      </c>
      <c r="AR989" s="12">
        <f t="shared" si="2900"/>
        <v>2.083333333333337E-2</v>
      </c>
      <c r="AS989" s="225">
        <f t="shared" si="2901"/>
        <v>0</v>
      </c>
      <c r="AT989" s="13">
        <f t="shared" si="2902"/>
        <v>30</v>
      </c>
      <c r="AU989" s="610">
        <v>0.5805555555555556</v>
      </c>
      <c r="AV989" s="226">
        <f t="shared" si="2903"/>
        <v>2.5000000000000022E-2</v>
      </c>
      <c r="AW989" s="13">
        <f t="shared" si="2904"/>
        <v>0</v>
      </c>
      <c r="AX989" s="13">
        <f t="shared" si="2905"/>
        <v>36</v>
      </c>
      <c r="AY989" s="610">
        <v>0.6743055555555556</v>
      </c>
      <c r="AZ989" s="12">
        <f t="shared" si="2906"/>
        <v>9.375E-2</v>
      </c>
      <c r="BA989" s="225">
        <f t="shared" si="2963"/>
        <v>2</v>
      </c>
      <c r="BB989" s="225">
        <f t="shared" si="2964"/>
        <v>15</v>
      </c>
      <c r="BC989" s="610">
        <v>0.6743055555555556</v>
      </c>
      <c r="BD989" s="610">
        <v>0.6743055555555556</v>
      </c>
      <c r="BE989" s="12">
        <f t="shared" si="2909"/>
        <v>0</v>
      </c>
      <c r="BF989" s="13">
        <f t="shared" si="2910"/>
        <v>0</v>
      </c>
      <c r="BG989" s="13">
        <f t="shared" si="2911"/>
        <v>0</v>
      </c>
      <c r="BH989" s="610">
        <v>0.6743055555555556</v>
      </c>
      <c r="BI989" s="610">
        <v>0.6743055555555556</v>
      </c>
      <c r="BJ989" s="610"/>
      <c r="BK989" s="69">
        <f t="shared" si="2912"/>
        <v>0</v>
      </c>
      <c r="BL989" s="13">
        <f t="shared" si="2913"/>
        <v>0</v>
      </c>
      <c r="BM989" s="13">
        <f t="shared" si="2914"/>
        <v>0</v>
      </c>
      <c r="BN989" s="610">
        <v>0.68055555555555547</v>
      </c>
      <c r="BO989" s="12">
        <f t="shared" si="2915"/>
        <v>6.2499999999998668E-3</v>
      </c>
      <c r="BP989" s="225">
        <f t="shared" si="2916"/>
        <v>0</v>
      </c>
      <c r="BQ989" s="225">
        <f t="shared" si="2917"/>
        <v>9</v>
      </c>
      <c r="BR989" s="610">
        <v>0.6875</v>
      </c>
      <c r="BS989" s="12">
        <f t="shared" si="2918"/>
        <v>6.9444444444445308E-3</v>
      </c>
      <c r="BT989" s="225">
        <f t="shared" si="2919"/>
        <v>0</v>
      </c>
      <c r="BU989" s="225">
        <f t="shared" si="2920"/>
        <v>10</v>
      </c>
      <c r="BV989" s="610">
        <v>0.6875</v>
      </c>
      <c r="BW989" s="610">
        <v>0.6875</v>
      </c>
      <c r="BX989" s="12">
        <f t="shared" si="2921"/>
        <v>0</v>
      </c>
      <c r="BY989" s="13">
        <f t="shared" si="2922"/>
        <v>0</v>
      </c>
      <c r="BZ989" s="13">
        <f t="shared" si="2923"/>
        <v>0</v>
      </c>
      <c r="CA989" s="226">
        <f t="shared" si="2924"/>
        <v>0.20833333333333331</v>
      </c>
      <c r="CB989" s="13">
        <f t="shared" si="2925"/>
        <v>5</v>
      </c>
      <c r="CC989" s="13">
        <f t="shared" si="2926"/>
        <v>0</v>
      </c>
      <c r="CD989" s="12">
        <f t="shared" si="2927"/>
        <v>5.1388888888888873E-2</v>
      </c>
      <c r="CE989" s="13">
        <f t="shared" si="2928"/>
        <v>1</v>
      </c>
      <c r="CF989" s="13">
        <f t="shared" si="2929"/>
        <v>14</v>
      </c>
      <c r="CG989" s="12">
        <f t="shared" si="2930"/>
        <v>2.430555555555558E-2</v>
      </c>
      <c r="CH989" s="13">
        <f t="shared" si="2931"/>
        <v>0</v>
      </c>
      <c r="CI989" s="13">
        <f t="shared" si="2932"/>
        <v>35</v>
      </c>
      <c r="CJ989" s="12">
        <f t="shared" si="2933"/>
        <v>9.375E-2</v>
      </c>
      <c r="CK989" s="13">
        <f t="shared" si="2934"/>
        <v>2</v>
      </c>
      <c r="CL989" s="13">
        <f t="shared" si="2935"/>
        <v>15</v>
      </c>
      <c r="CM989" s="62"/>
      <c r="CN989" s="62"/>
      <c r="CO989" s="62"/>
      <c r="CP989" s="12">
        <f t="shared" si="2880"/>
        <v>9.375E-2</v>
      </c>
      <c r="CQ989" s="13">
        <f t="shared" si="2881"/>
        <v>2</v>
      </c>
      <c r="CR989" s="13">
        <f t="shared" si="2882"/>
        <v>15</v>
      </c>
      <c r="CS989" s="610">
        <v>0</v>
      </c>
      <c r="CT989" s="13">
        <f t="shared" si="2936"/>
        <v>0</v>
      </c>
      <c r="CU989" s="13">
        <f t="shared" si="2937"/>
        <v>0</v>
      </c>
      <c r="CV989" s="610"/>
      <c r="CW989" s="13">
        <f t="shared" si="2938"/>
        <v>0</v>
      </c>
      <c r="CX989" s="13">
        <f t="shared" si="2939"/>
        <v>0</v>
      </c>
      <c r="CY989" s="610"/>
      <c r="CZ989" s="13">
        <f t="shared" si="2940"/>
        <v>0</v>
      </c>
      <c r="DA989" s="13">
        <f t="shared" si="2941"/>
        <v>0</v>
      </c>
      <c r="DB989" s="610"/>
      <c r="DC989" s="13">
        <f t="shared" si="2942"/>
        <v>0</v>
      </c>
      <c r="DD989" s="13">
        <f t="shared" si="2943"/>
        <v>0</v>
      </c>
      <c r="DE989" s="610"/>
      <c r="DF989" s="13">
        <f t="shared" si="2944"/>
        <v>0</v>
      </c>
      <c r="DG989" s="13">
        <f t="shared" si="2945"/>
        <v>0</v>
      </c>
      <c r="DH989" s="610"/>
      <c r="DI989" s="13">
        <f t="shared" si="2946"/>
        <v>0</v>
      </c>
      <c r="DJ989" s="13">
        <f t="shared" si="2947"/>
        <v>0</v>
      </c>
      <c r="DK989" s="610">
        <v>0</v>
      </c>
      <c r="DL989" s="35">
        <f t="shared" si="2948"/>
        <v>0</v>
      </c>
      <c r="DM989" s="35">
        <f t="shared" si="2949"/>
        <v>0</v>
      </c>
      <c r="DN989" s="66">
        <f t="shared" si="2842"/>
        <v>3501545.8460000013</v>
      </c>
      <c r="DO989" s="74">
        <f t="shared" si="2843"/>
        <v>56145</v>
      </c>
      <c r="DP989" s="66">
        <f t="shared" si="2877"/>
        <v>60.654576271186436</v>
      </c>
      <c r="DQ989" s="63">
        <f t="shared" si="2878"/>
        <v>62.366120687505592</v>
      </c>
      <c r="DR989" s="66" t="e">
        <f t="shared" si="2950"/>
        <v>#NUM!</v>
      </c>
      <c r="DS989" s="96" t="e">
        <f t="shared" si="2951"/>
        <v>#NUM!</v>
      </c>
      <c r="DT989" s="66" t="e">
        <f t="shared" si="2952"/>
        <v>#NUM!</v>
      </c>
      <c r="DU989" s="66" t="e">
        <f t="shared" si="2953"/>
        <v>#NUM!</v>
      </c>
    </row>
    <row r="990" spans="1:166" ht="30">
      <c r="A990" s="604">
        <f t="shared" si="2844"/>
        <v>988</v>
      </c>
      <c r="B990" s="605">
        <f t="shared" si="2845"/>
        <v>141</v>
      </c>
      <c r="C990" s="606">
        <v>40968</v>
      </c>
      <c r="D990" s="607">
        <f t="shared" si="2876"/>
        <v>2</v>
      </c>
      <c r="E990" s="608" t="s">
        <v>1091</v>
      </c>
      <c r="F990" s="605">
        <v>2</v>
      </c>
      <c r="G990" s="609" t="s">
        <v>467</v>
      </c>
      <c r="H990" s="609" t="s">
        <v>394</v>
      </c>
      <c r="I990" s="609" t="s">
        <v>1123</v>
      </c>
      <c r="J990" s="610">
        <v>0.53125</v>
      </c>
      <c r="K990" s="611">
        <v>3510.91</v>
      </c>
      <c r="L990" s="609" t="s">
        <v>1155</v>
      </c>
      <c r="M990" s="605">
        <v>59</v>
      </c>
      <c r="N990" s="605">
        <v>0</v>
      </c>
      <c r="O990" s="609"/>
      <c r="P990" s="610">
        <v>0.53125</v>
      </c>
      <c r="Q990" s="610">
        <v>0.53125</v>
      </c>
      <c r="R990" s="12">
        <f t="shared" si="2957"/>
        <v>0</v>
      </c>
      <c r="S990" s="13">
        <f t="shared" si="2958"/>
        <v>0</v>
      </c>
      <c r="T990" s="13">
        <f t="shared" si="2959"/>
        <v>0</v>
      </c>
      <c r="U990" s="610">
        <v>0.53819444444444442</v>
      </c>
      <c r="V990" s="12">
        <f t="shared" si="2894"/>
        <v>6.9444444444444198E-3</v>
      </c>
      <c r="W990" s="13">
        <f t="shared" si="2895"/>
        <v>0</v>
      </c>
      <c r="X990" s="225">
        <f t="shared" si="2896"/>
        <v>10</v>
      </c>
      <c r="Y990" s="610">
        <v>0.53819444444444442</v>
      </c>
      <c r="Z990" s="12">
        <f t="shared" si="2883"/>
        <v>0</v>
      </c>
      <c r="AA990" s="13">
        <f t="shared" si="2884"/>
        <v>0</v>
      </c>
      <c r="AB990" s="13">
        <f t="shared" si="2885"/>
        <v>0</v>
      </c>
      <c r="AC990" s="610">
        <v>0.58333333333333337</v>
      </c>
      <c r="AD990" s="12">
        <f t="shared" si="2960"/>
        <v>4.5138888888888951E-2</v>
      </c>
      <c r="AE990" s="13">
        <f t="shared" si="2961"/>
        <v>1</v>
      </c>
      <c r="AF990" s="13">
        <f t="shared" si="2962"/>
        <v>5</v>
      </c>
      <c r="AG990" s="610">
        <v>0.59027777777777779</v>
      </c>
      <c r="AH990" s="610">
        <v>0.625</v>
      </c>
      <c r="AI990" s="12">
        <f t="shared" si="2897"/>
        <v>3.472222222222221E-2</v>
      </c>
      <c r="AJ990" s="225">
        <f t="shared" si="2898"/>
        <v>0</v>
      </c>
      <c r="AK990" s="225">
        <f t="shared" si="2899"/>
        <v>50</v>
      </c>
      <c r="AL990" s="610">
        <v>0.59027777777777779</v>
      </c>
      <c r="AM990" s="610">
        <v>0.625</v>
      </c>
      <c r="AN990" s="12">
        <f t="shared" si="2888"/>
        <v>3.472222222222221E-2</v>
      </c>
      <c r="AO990" s="13">
        <f t="shared" si="2889"/>
        <v>0</v>
      </c>
      <c r="AP990" s="13">
        <f t="shared" si="2890"/>
        <v>50</v>
      </c>
      <c r="AQ990" s="610">
        <v>0.71875</v>
      </c>
      <c r="AR990" s="12">
        <f t="shared" si="2900"/>
        <v>9.375E-2</v>
      </c>
      <c r="AS990" s="225">
        <f t="shared" si="2901"/>
        <v>2</v>
      </c>
      <c r="AT990" s="13">
        <f t="shared" si="2902"/>
        <v>15</v>
      </c>
      <c r="AU990" s="610">
        <v>0.72083333333333333</v>
      </c>
      <c r="AV990" s="226">
        <f t="shared" si="2903"/>
        <v>2.0833333333333259E-3</v>
      </c>
      <c r="AW990" s="13">
        <f t="shared" si="2904"/>
        <v>0</v>
      </c>
      <c r="AX990" s="13">
        <f t="shared" si="2905"/>
        <v>3</v>
      </c>
      <c r="AY990" s="610">
        <v>0.9375</v>
      </c>
      <c r="AZ990" s="12">
        <f t="shared" si="2906"/>
        <v>0.21666666666666667</v>
      </c>
      <c r="BA990" s="225">
        <f t="shared" si="2963"/>
        <v>5</v>
      </c>
      <c r="BB990" s="225">
        <f t="shared" si="2964"/>
        <v>12</v>
      </c>
      <c r="BC990" s="610">
        <v>0.9375</v>
      </c>
      <c r="BD990" s="610">
        <v>0.9375</v>
      </c>
      <c r="BE990" s="12">
        <f t="shared" si="2909"/>
        <v>0</v>
      </c>
      <c r="BF990" s="13">
        <f t="shared" si="2910"/>
        <v>0</v>
      </c>
      <c r="BG990" s="13">
        <f t="shared" si="2911"/>
        <v>0</v>
      </c>
      <c r="BH990" s="610">
        <v>0.9375</v>
      </c>
      <c r="BI990" s="610">
        <v>0.9375</v>
      </c>
      <c r="BJ990" s="610"/>
      <c r="BK990" s="69">
        <f t="shared" si="2912"/>
        <v>0</v>
      </c>
      <c r="BL990" s="13">
        <f t="shared" si="2913"/>
        <v>0</v>
      </c>
      <c r="BM990" s="13">
        <f t="shared" si="2914"/>
        <v>0</v>
      </c>
      <c r="BN990" s="610">
        <v>0.95138888888888884</v>
      </c>
      <c r="BO990" s="12">
        <f t="shared" si="2915"/>
        <v>1.388888888888884E-2</v>
      </c>
      <c r="BP990" s="225">
        <f t="shared" si="2916"/>
        <v>0</v>
      </c>
      <c r="BQ990" s="225">
        <f t="shared" si="2917"/>
        <v>20</v>
      </c>
      <c r="BR990" s="610">
        <v>0.95833333333333337</v>
      </c>
      <c r="BS990" s="12">
        <f t="shared" si="2918"/>
        <v>6.9444444444445308E-3</v>
      </c>
      <c r="BT990" s="225">
        <f t="shared" si="2919"/>
        <v>0</v>
      </c>
      <c r="BU990" s="225">
        <f t="shared" si="2920"/>
        <v>10</v>
      </c>
      <c r="BV990" s="610">
        <v>0.95833333333333337</v>
      </c>
      <c r="BW990" s="610">
        <v>0.95833333333333337</v>
      </c>
      <c r="BX990" s="12">
        <f t="shared" si="2921"/>
        <v>0</v>
      </c>
      <c r="BY990" s="13">
        <f t="shared" si="2922"/>
        <v>0</v>
      </c>
      <c r="BZ990" s="13">
        <f t="shared" si="2923"/>
        <v>0</v>
      </c>
      <c r="CA990" s="226">
        <f t="shared" si="2924"/>
        <v>0.42708333333333337</v>
      </c>
      <c r="CB990" s="13">
        <f t="shared" si="2925"/>
        <v>10</v>
      </c>
      <c r="CC990" s="13">
        <f t="shared" si="2926"/>
        <v>15</v>
      </c>
      <c r="CD990" s="12">
        <f t="shared" si="2927"/>
        <v>0.15972222222222232</v>
      </c>
      <c r="CE990" s="13">
        <f t="shared" si="2928"/>
        <v>3</v>
      </c>
      <c r="CF990" s="13">
        <f t="shared" si="2929"/>
        <v>50</v>
      </c>
      <c r="CG990" s="12">
        <f t="shared" si="2930"/>
        <v>3.472222222222221E-2</v>
      </c>
      <c r="CH990" s="13">
        <f t="shared" si="2931"/>
        <v>0</v>
      </c>
      <c r="CI990" s="13">
        <f t="shared" si="2932"/>
        <v>50</v>
      </c>
      <c r="CJ990" s="12">
        <f t="shared" si="2933"/>
        <v>0.21666666666666667</v>
      </c>
      <c r="CK990" s="13">
        <f t="shared" si="2934"/>
        <v>5</v>
      </c>
      <c r="CL990" s="13">
        <f t="shared" si="2935"/>
        <v>12</v>
      </c>
      <c r="CM990" s="62"/>
      <c r="CN990" s="62"/>
      <c r="CO990" s="62"/>
      <c r="CP990" s="12">
        <f t="shared" si="2880"/>
        <v>0.21666666666666667</v>
      </c>
      <c r="CQ990" s="13">
        <f t="shared" si="2881"/>
        <v>5</v>
      </c>
      <c r="CR990" s="13">
        <f t="shared" si="2882"/>
        <v>12</v>
      </c>
      <c r="CS990" s="610">
        <v>0</v>
      </c>
      <c r="CT990" s="13">
        <f t="shared" si="2936"/>
        <v>0</v>
      </c>
      <c r="CU990" s="13">
        <f t="shared" si="2937"/>
        <v>0</v>
      </c>
      <c r="CV990" s="610"/>
      <c r="CW990" s="13">
        <f t="shared" si="2938"/>
        <v>0</v>
      </c>
      <c r="CX990" s="13">
        <f t="shared" si="2939"/>
        <v>0</v>
      </c>
      <c r="CY990" s="610"/>
      <c r="CZ990" s="13">
        <f t="shared" si="2940"/>
        <v>0</v>
      </c>
      <c r="DA990" s="13">
        <f t="shared" si="2941"/>
        <v>0</v>
      </c>
      <c r="DB990" s="610"/>
      <c r="DC990" s="13">
        <f t="shared" si="2942"/>
        <v>0</v>
      </c>
      <c r="DD990" s="13">
        <f t="shared" si="2943"/>
        <v>0</v>
      </c>
      <c r="DE990" s="610"/>
      <c r="DF990" s="13">
        <f t="shared" si="2944"/>
        <v>0</v>
      </c>
      <c r="DG990" s="13">
        <f t="shared" si="2945"/>
        <v>0</v>
      </c>
      <c r="DH990" s="610"/>
      <c r="DI990" s="13">
        <f t="shared" si="2946"/>
        <v>0</v>
      </c>
      <c r="DJ990" s="13">
        <f t="shared" si="2947"/>
        <v>0</v>
      </c>
      <c r="DK990" s="610">
        <v>0</v>
      </c>
      <c r="DL990" s="35">
        <f t="shared" si="2948"/>
        <v>0</v>
      </c>
      <c r="DM990" s="35">
        <f t="shared" si="2949"/>
        <v>0</v>
      </c>
      <c r="DN990" s="66">
        <f t="shared" si="2842"/>
        <v>3505056.7560000014</v>
      </c>
      <c r="DO990" s="74">
        <f t="shared" si="2843"/>
        <v>56204</v>
      </c>
      <c r="DP990" s="66">
        <f t="shared" si="2877"/>
        <v>59.506949152542369</v>
      </c>
      <c r="DQ990" s="63">
        <f t="shared" si="2878"/>
        <v>62.363119279766593</v>
      </c>
      <c r="DR990" s="66" t="e">
        <f t="shared" si="2950"/>
        <v>#NUM!</v>
      </c>
      <c r="DS990" s="96" t="e">
        <f t="shared" si="2951"/>
        <v>#NUM!</v>
      </c>
      <c r="DT990" s="66" t="e">
        <f t="shared" si="2952"/>
        <v>#NUM!</v>
      </c>
      <c r="DU990" s="66" t="e">
        <f t="shared" si="2953"/>
        <v>#NUM!</v>
      </c>
    </row>
    <row r="991" spans="1:166">
      <c r="A991" s="604">
        <f t="shared" si="2844"/>
        <v>989</v>
      </c>
      <c r="B991" s="605">
        <f t="shared" si="2845"/>
        <v>142</v>
      </c>
      <c r="C991" s="606">
        <v>40968</v>
      </c>
      <c r="D991" s="607">
        <f t="shared" si="2876"/>
        <v>2</v>
      </c>
      <c r="E991" s="608" t="s">
        <v>1012</v>
      </c>
      <c r="F991" s="605">
        <v>51</v>
      </c>
      <c r="G991" s="609" t="s">
        <v>38</v>
      </c>
      <c r="H991" s="609" t="s">
        <v>305</v>
      </c>
      <c r="I991" s="609" t="s">
        <v>1154</v>
      </c>
      <c r="J991" s="610">
        <v>0.52083333333333337</v>
      </c>
      <c r="K991" s="611">
        <v>3488.2</v>
      </c>
      <c r="L991" s="609" t="s">
        <v>1110</v>
      </c>
      <c r="M991" s="605">
        <v>59</v>
      </c>
      <c r="N991" s="605">
        <v>0</v>
      </c>
      <c r="O991" s="609"/>
      <c r="P991" s="610">
        <v>0.52083333333333337</v>
      </c>
      <c r="Q991" s="610">
        <v>0.52083333333333337</v>
      </c>
      <c r="R991" s="12">
        <f t="shared" si="2957"/>
        <v>0</v>
      </c>
      <c r="S991" s="13">
        <f t="shared" si="2958"/>
        <v>0</v>
      </c>
      <c r="T991" s="13">
        <f t="shared" si="2959"/>
        <v>0</v>
      </c>
      <c r="U991" s="610">
        <v>0.53125</v>
      </c>
      <c r="V991" s="12">
        <f t="shared" si="2894"/>
        <v>1.041666666666663E-2</v>
      </c>
      <c r="W991" s="13">
        <f t="shared" si="2895"/>
        <v>0</v>
      </c>
      <c r="X991" s="225">
        <f t="shared" si="2896"/>
        <v>15</v>
      </c>
      <c r="Y991" s="610">
        <v>0.53125</v>
      </c>
      <c r="Z991" s="12">
        <f t="shared" si="2883"/>
        <v>0</v>
      </c>
      <c r="AA991" s="13">
        <f t="shared" si="2884"/>
        <v>0</v>
      </c>
      <c r="AB991" s="13">
        <f t="shared" si="2885"/>
        <v>0</v>
      </c>
      <c r="AC991" s="610">
        <v>0.74305555555555547</v>
      </c>
      <c r="AD991" s="12">
        <f t="shared" si="2960"/>
        <v>0.21180555555555547</v>
      </c>
      <c r="AE991" s="13">
        <f t="shared" si="2961"/>
        <v>5</v>
      </c>
      <c r="AF991" s="13">
        <f t="shared" si="2962"/>
        <v>5</v>
      </c>
      <c r="AG991" s="610">
        <v>0.74305555555555547</v>
      </c>
      <c r="AH991" s="610">
        <v>0.75</v>
      </c>
      <c r="AI991" s="12">
        <f t="shared" si="2897"/>
        <v>6.9444444444445308E-3</v>
      </c>
      <c r="AJ991" s="225">
        <f t="shared" si="2898"/>
        <v>0</v>
      </c>
      <c r="AK991" s="225">
        <f t="shared" si="2899"/>
        <v>10</v>
      </c>
      <c r="AL991" s="610">
        <v>0.74305555555555547</v>
      </c>
      <c r="AM991" s="610">
        <v>0.75</v>
      </c>
      <c r="AN991" s="12">
        <f t="shared" si="2888"/>
        <v>6.9444444444445308E-3</v>
      </c>
      <c r="AO991" s="13">
        <f t="shared" si="2889"/>
        <v>0</v>
      </c>
      <c r="AP991" s="13">
        <f t="shared" si="2890"/>
        <v>10</v>
      </c>
      <c r="AQ991" s="610">
        <v>0.85416666666666663</v>
      </c>
      <c r="AR991" s="12">
        <f t="shared" si="2900"/>
        <v>0.10416666666666663</v>
      </c>
      <c r="AS991" s="225">
        <f t="shared" si="2901"/>
        <v>2</v>
      </c>
      <c r="AT991" s="13">
        <f t="shared" si="2902"/>
        <v>30</v>
      </c>
      <c r="AU991" s="610">
        <v>0.85555555555555562</v>
      </c>
      <c r="AV991" s="226">
        <f t="shared" si="2903"/>
        <v>1.388888888888995E-3</v>
      </c>
      <c r="AW991" s="13">
        <f t="shared" si="2904"/>
        <v>0</v>
      </c>
      <c r="AX991" s="13">
        <f t="shared" si="2905"/>
        <v>2</v>
      </c>
      <c r="AY991" s="610">
        <v>0.95486111111111116</v>
      </c>
      <c r="AZ991" s="12">
        <f t="shared" si="2906"/>
        <v>9.9305555555555536E-2</v>
      </c>
      <c r="BA991" s="225">
        <f t="shared" si="2963"/>
        <v>2</v>
      </c>
      <c r="BB991" s="225">
        <f t="shared" si="2964"/>
        <v>23</v>
      </c>
      <c r="BC991" s="610">
        <v>0.95486111111111116</v>
      </c>
      <c r="BD991" s="610">
        <v>0.95486111111111116</v>
      </c>
      <c r="BE991" s="12">
        <f t="shared" si="2909"/>
        <v>0</v>
      </c>
      <c r="BF991" s="13">
        <f t="shared" si="2910"/>
        <v>0</v>
      </c>
      <c r="BG991" s="13">
        <f t="shared" si="2911"/>
        <v>0</v>
      </c>
      <c r="BH991" s="610">
        <v>0.95486111111111116</v>
      </c>
      <c r="BI991" s="610">
        <v>0.95486111111111116</v>
      </c>
      <c r="BJ991" s="610"/>
      <c r="BK991" s="69">
        <f t="shared" si="2912"/>
        <v>0</v>
      </c>
      <c r="BL991" s="13">
        <f t="shared" si="2913"/>
        <v>0</v>
      </c>
      <c r="BM991" s="13">
        <f t="shared" si="2914"/>
        <v>0</v>
      </c>
      <c r="BN991" s="610">
        <v>0.95833333333333337</v>
      </c>
      <c r="BO991" s="12">
        <f t="shared" si="2915"/>
        <v>3.4722222222222099E-3</v>
      </c>
      <c r="BP991" s="225">
        <f t="shared" si="2916"/>
        <v>0</v>
      </c>
      <c r="BQ991" s="225">
        <f t="shared" si="2917"/>
        <v>5</v>
      </c>
      <c r="BR991" s="610">
        <v>0.96527777777777779</v>
      </c>
      <c r="BS991" s="12">
        <f t="shared" si="2918"/>
        <v>6.9444444444444198E-3</v>
      </c>
      <c r="BT991" s="225">
        <f t="shared" si="2919"/>
        <v>0</v>
      </c>
      <c r="BU991" s="225">
        <f t="shared" si="2920"/>
        <v>10</v>
      </c>
      <c r="BV991" s="610">
        <v>0.96527777777777779</v>
      </c>
      <c r="BW991" s="610">
        <v>0.96527777777777779</v>
      </c>
      <c r="BX991" s="12">
        <f t="shared" si="2921"/>
        <v>0</v>
      </c>
      <c r="BY991" s="13">
        <f t="shared" si="2922"/>
        <v>0</v>
      </c>
      <c r="BZ991" s="13">
        <f t="shared" si="2923"/>
        <v>0</v>
      </c>
      <c r="CA991" s="226">
        <f t="shared" si="2924"/>
        <v>0.44444444444444442</v>
      </c>
      <c r="CB991" s="13">
        <f t="shared" si="2925"/>
        <v>10</v>
      </c>
      <c r="CC991" s="13">
        <f t="shared" si="2926"/>
        <v>40</v>
      </c>
      <c r="CD991" s="12">
        <f t="shared" si="2927"/>
        <v>0.32638888888888873</v>
      </c>
      <c r="CE991" s="13">
        <f t="shared" si="2928"/>
        <v>7</v>
      </c>
      <c r="CF991" s="13">
        <f t="shared" si="2929"/>
        <v>50</v>
      </c>
      <c r="CG991" s="12">
        <f t="shared" si="2930"/>
        <v>6.9444444444445308E-3</v>
      </c>
      <c r="CH991" s="13">
        <f t="shared" si="2931"/>
        <v>0</v>
      </c>
      <c r="CI991" s="13">
        <f t="shared" si="2932"/>
        <v>10</v>
      </c>
      <c r="CJ991" s="12">
        <f t="shared" si="2933"/>
        <v>9.9305555555555536E-2</v>
      </c>
      <c r="CK991" s="13">
        <f t="shared" si="2934"/>
        <v>2</v>
      </c>
      <c r="CL991" s="13">
        <f t="shared" si="2935"/>
        <v>23</v>
      </c>
      <c r="CM991" s="62"/>
      <c r="CN991" s="62"/>
      <c r="CO991" s="62"/>
      <c r="CP991" s="12">
        <f t="shared" si="2880"/>
        <v>9.9305555555555536E-2</v>
      </c>
      <c r="CQ991" s="13">
        <f t="shared" si="2881"/>
        <v>2</v>
      </c>
      <c r="CR991" s="13">
        <f t="shared" si="2882"/>
        <v>23</v>
      </c>
      <c r="CS991" s="610">
        <v>0</v>
      </c>
      <c r="CT991" s="13">
        <f t="shared" si="2936"/>
        <v>0</v>
      </c>
      <c r="CU991" s="13">
        <f t="shared" si="2937"/>
        <v>0</v>
      </c>
      <c r="CV991" s="610"/>
      <c r="CW991" s="13">
        <f t="shared" si="2938"/>
        <v>0</v>
      </c>
      <c r="CX991" s="13">
        <f t="shared" si="2939"/>
        <v>0</v>
      </c>
      <c r="CY991" s="610"/>
      <c r="CZ991" s="13">
        <f t="shared" si="2940"/>
        <v>0</v>
      </c>
      <c r="DA991" s="13">
        <f t="shared" si="2941"/>
        <v>0</v>
      </c>
      <c r="DB991" s="610"/>
      <c r="DC991" s="13">
        <f t="shared" si="2942"/>
        <v>0</v>
      </c>
      <c r="DD991" s="13">
        <f t="shared" si="2943"/>
        <v>0</v>
      </c>
      <c r="DE991" s="610"/>
      <c r="DF991" s="13">
        <f t="shared" si="2944"/>
        <v>0</v>
      </c>
      <c r="DG991" s="13">
        <f t="shared" si="2945"/>
        <v>0</v>
      </c>
      <c r="DH991" s="610"/>
      <c r="DI991" s="13">
        <f t="shared" si="2946"/>
        <v>0</v>
      </c>
      <c r="DJ991" s="13">
        <f t="shared" si="2947"/>
        <v>0</v>
      </c>
      <c r="DK991" s="610">
        <v>0</v>
      </c>
      <c r="DL991" s="35">
        <f t="shared" si="2948"/>
        <v>0</v>
      </c>
      <c r="DM991" s="35">
        <f t="shared" si="2949"/>
        <v>0</v>
      </c>
      <c r="DN991" s="66">
        <f t="shared" si="2842"/>
        <v>3508544.9560000016</v>
      </c>
      <c r="DO991" s="74">
        <f t="shared" si="2843"/>
        <v>56263</v>
      </c>
      <c r="DP991" s="66">
        <f t="shared" si="2877"/>
        <v>59.122033898305084</v>
      </c>
      <c r="DQ991" s="63">
        <f t="shared" si="2878"/>
        <v>62.359720526811607</v>
      </c>
      <c r="DR991" s="66" t="e">
        <f t="shared" si="2950"/>
        <v>#NUM!</v>
      </c>
      <c r="DS991" s="96" t="e">
        <f t="shared" si="2951"/>
        <v>#NUM!</v>
      </c>
      <c r="DT991" s="66" t="e">
        <f t="shared" si="2952"/>
        <v>#NUM!</v>
      </c>
      <c r="DU991" s="66" t="e">
        <f t="shared" si="2953"/>
        <v>#NUM!</v>
      </c>
    </row>
    <row r="992" spans="1:166">
      <c r="A992" s="604">
        <f t="shared" si="2844"/>
        <v>990</v>
      </c>
      <c r="B992" s="605">
        <f t="shared" si="2845"/>
        <v>143</v>
      </c>
      <c r="C992" s="606">
        <v>40968</v>
      </c>
      <c r="D992" s="607">
        <f t="shared" si="2876"/>
        <v>2</v>
      </c>
      <c r="E992" s="608" t="s">
        <v>1012</v>
      </c>
      <c r="F992" s="605">
        <v>52</v>
      </c>
      <c r="G992" s="609" t="s">
        <v>38</v>
      </c>
      <c r="H992" s="609" t="s">
        <v>305</v>
      </c>
      <c r="I992" s="609" t="s">
        <v>1154</v>
      </c>
      <c r="J992" s="610">
        <v>0.75</v>
      </c>
      <c r="K992" s="611">
        <v>2028.33</v>
      </c>
      <c r="L992" s="609" t="s">
        <v>1157</v>
      </c>
      <c r="M992" s="605">
        <v>35</v>
      </c>
      <c r="N992" s="605">
        <v>0</v>
      </c>
      <c r="O992" s="609"/>
      <c r="P992" s="610">
        <v>0.75</v>
      </c>
      <c r="Q992" s="610">
        <v>0.75</v>
      </c>
      <c r="R992" s="12">
        <f t="shared" si="2957"/>
        <v>0</v>
      </c>
      <c r="S992" s="13">
        <f t="shared" si="2958"/>
        <v>0</v>
      </c>
      <c r="T992" s="13">
        <f t="shared" si="2959"/>
        <v>0</v>
      </c>
      <c r="U992" s="610">
        <v>0.7583333333333333</v>
      </c>
      <c r="V992" s="12">
        <f t="shared" si="2894"/>
        <v>8.3333333333333037E-3</v>
      </c>
      <c r="W992" s="13">
        <f t="shared" si="2895"/>
        <v>0</v>
      </c>
      <c r="X992" s="225">
        <f t="shared" si="2896"/>
        <v>12</v>
      </c>
      <c r="Y992" s="610">
        <v>0.7583333333333333</v>
      </c>
      <c r="Z992" s="12">
        <f t="shared" si="2883"/>
        <v>0</v>
      </c>
      <c r="AA992" s="13">
        <f t="shared" si="2884"/>
        <v>0</v>
      </c>
      <c r="AB992" s="13">
        <f t="shared" si="2885"/>
        <v>0</v>
      </c>
      <c r="AC992" s="610">
        <v>0.85416666666666663</v>
      </c>
      <c r="AD992" s="12">
        <f t="shared" si="2960"/>
        <v>9.5833333333333326E-2</v>
      </c>
      <c r="AE992" s="13">
        <f t="shared" si="2961"/>
        <v>2</v>
      </c>
      <c r="AF992" s="13">
        <f t="shared" si="2962"/>
        <v>18</v>
      </c>
      <c r="AG992" s="610">
        <v>0.86458333333333337</v>
      </c>
      <c r="AH992" s="610">
        <v>0.91666666666666663</v>
      </c>
      <c r="AI992" s="12">
        <f t="shared" si="2897"/>
        <v>5.2083333333333259E-2</v>
      </c>
      <c r="AJ992" s="225">
        <f t="shared" si="2898"/>
        <v>1</v>
      </c>
      <c r="AK992" s="225">
        <f t="shared" si="2899"/>
        <v>15</v>
      </c>
      <c r="AL992" s="610">
        <v>0.86458333333333337</v>
      </c>
      <c r="AM992" s="610">
        <v>0.91666666666666663</v>
      </c>
      <c r="AN992" s="12">
        <f t="shared" si="2888"/>
        <v>5.2083333333333259E-2</v>
      </c>
      <c r="AO992" s="13">
        <f t="shared" si="2889"/>
        <v>1</v>
      </c>
      <c r="AP992" s="13">
        <f t="shared" si="2890"/>
        <v>15</v>
      </c>
      <c r="AQ992" s="610">
        <v>0.85416666666666663</v>
      </c>
      <c r="AR992" s="12">
        <f t="shared" si="2900"/>
        <v>-6.25E-2</v>
      </c>
      <c r="AS992" s="225" t="e">
        <f t="shared" si="2901"/>
        <v>#NUM!</v>
      </c>
      <c r="AT992" s="13" t="e">
        <f t="shared" si="2902"/>
        <v>#NUM!</v>
      </c>
      <c r="AU992" s="610">
        <v>0.97916666666666663</v>
      </c>
      <c r="AV992" s="226">
        <f t="shared" si="2903"/>
        <v>0.125</v>
      </c>
      <c r="AW992" s="13">
        <f t="shared" si="2904"/>
        <v>3</v>
      </c>
      <c r="AX992" s="13">
        <f t="shared" si="2905"/>
        <v>0</v>
      </c>
      <c r="AY992" s="610">
        <v>1.1666666666666667</v>
      </c>
      <c r="AZ992" s="12">
        <f t="shared" si="2906"/>
        <v>0.18750000000000011</v>
      </c>
      <c r="BA992" s="225">
        <f t="shared" si="2963"/>
        <v>4</v>
      </c>
      <c r="BB992" s="225">
        <f t="shared" si="2964"/>
        <v>30</v>
      </c>
      <c r="BC992" s="610">
        <v>1.1666666666666667</v>
      </c>
      <c r="BD992" s="610">
        <v>1.1666666666666667</v>
      </c>
      <c r="BE992" s="12">
        <f t="shared" si="2909"/>
        <v>0</v>
      </c>
      <c r="BF992" s="13">
        <f t="shared" si="2910"/>
        <v>0</v>
      </c>
      <c r="BG992" s="13">
        <f t="shared" si="2911"/>
        <v>0</v>
      </c>
      <c r="BH992" s="610">
        <v>1.1666666666666667</v>
      </c>
      <c r="BI992" s="610">
        <v>1.1666666666666667</v>
      </c>
      <c r="BJ992" s="610"/>
      <c r="BK992" s="69">
        <f t="shared" si="2912"/>
        <v>0</v>
      </c>
      <c r="BL992" s="13">
        <f t="shared" si="2913"/>
        <v>0</v>
      </c>
      <c r="BM992" s="13">
        <f t="shared" si="2914"/>
        <v>0</v>
      </c>
      <c r="BN992" s="610">
        <v>1.1805555555555556</v>
      </c>
      <c r="BO992" s="12">
        <f t="shared" si="2915"/>
        <v>1.388888888888884E-2</v>
      </c>
      <c r="BP992" s="225">
        <f t="shared" si="2916"/>
        <v>0</v>
      </c>
      <c r="BQ992" s="225">
        <f t="shared" si="2917"/>
        <v>20</v>
      </c>
      <c r="BR992" s="610">
        <v>1.1875</v>
      </c>
      <c r="BS992" s="12">
        <f t="shared" si="2918"/>
        <v>6.9444444444444198E-3</v>
      </c>
      <c r="BT992" s="225">
        <f t="shared" si="2919"/>
        <v>0</v>
      </c>
      <c r="BU992" s="225">
        <f t="shared" si="2920"/>
        <v>10</v>
      </c>
      <c r="BV992" s="610">
        <v>1.1875</v>
      </c>
      <c r="BW992" s="610">
        <v>1.1875</v>
      </c>
      <c r="BX992" s="12">
        <f t="shared" si="2921"/>
        <v>0</v>
      </c>
      <c r="BY992" s="13">
        <f t="shared" si="2922"/>
        <v>0</v>
      </c>
      <c r="BZ992" s="13">
        <f t="shared" si="2923"/>
        <v>0</v>
      </c>
      <c r="CA992" s="226">
        <f t="shared" si="2924"/>
        <v>0.4375</v>
      </c>
      <c r="CB992" s="13">
        <f t="shared" si="2925"/>
        <v>10</v>
      </c>
      <c r="CC992" s="13">
        <f t="shared" si="2926"/>
        <v>30</v>
      </c>
      <c r="CD992" s="12">
        <f t="shared" si="2927"/>
        <v>5.4166666666666585E-2</v>
      </c>
      <c r="CE992" s="13">
        <f t="shared" si="2928"/>
        <v>1</v>
      </c>
      <c r="CF992" s="13">
        <f t="shared" si="2929"/>
        <v>18</v>
      </c>
      <c r="CG992" s="12">
        <f t="shared" si="2930"/>
        <v>5.2083333333333259E-2</v>
      </c>
      <c r="CH992" s="13">
        <f t="shared" si="2931"/>
        <v>1</v>
      </c>
      <c r="CI992" s="13">
        <f t="shared" si="2932"/>
        <v>15</v>
      </c>
      <c r="CJ992" s="12">
        <f t="shared" si="2933"/>
        <v>0.18750000000000011</v>
      </c>
      <c r="CK992" s="13">
        <f t="shared" si="2934"/>
        <v>4</v>
      </c>
      <c r="CL992" s="13">
        <f t="shared" si="2935"/>
        <v>30</v>
      </c>
      <c r="CM992" s="62"/>
      <c r="CN992" s="62"/>
      <c r="CO992" s="62"/>
      <c r="CP992" s="12">
        <f t="shared" si="2880"/>
        <v>0.18750000000000011</v>
      </c>
      <c r="CQ992" s="13">
        <f t="shared" si="2881"/>
        <v>4</v>
      </c>
      <c r="CR992" s="13">
        <f t="shared" si="2882"/>
        <v>30</v>
      </c>
      <c r="CS992" s="610">
        <v>0</v>
      </c>
      <c r="CT992" s="13">
        <f t="shared" si="2936"/>
        <v>0</v>
      </c>
      <c r="CU992" s="13">
        <f t="shared" si="2937"/>
        <v>0</v>
      </c>
      <c r="CV992" s="610"/>
      <c r="CW992" s="13">
        <f t="shared" si="2938"/>
        <v>0</v>
      </c>
      <c r="CX992" s="13">
        <f t="shared" si="2939"/>
        <v>0</v>
      </c>
      <c r="CY992" s="610"/>
      <c r="CZ992" s="13">
        <f t="shared" si="2940"/>
        <v>0</v>
      </c>
      <c r="DA992" s="13">
        <f t="shared" si="2941"/>
        <v>0</v>
      </c>
      <c r="DB992" s="610"/>
      <c r="DC992" s="13">
        <f t="shared" si="2942"/>
        <v>0</v>
      </c>
      <c r="DD992" s="13">
        <f t="shared" si="2943"/>
        <v>0</v>
      </c>
      <c r="DE992" s="610"/>
      <c r="DF992" s="13">
        <f t="shared" si="2944"/>
        <v>0</v>
      </c>
      <c r="DG992" s="13">
        <f t="shared" si="2945"/>
        <v>0</v>
      </c>
      <c r="DH992" s="610"/>
      <c r="DI992" s="13">
        <f t="shared" si="2946"/>
        <v>0</v>
      </c>
      <c r="DJ992" s="13">
        <f t="shared" si="2947"/>
        <v>0</v>
      </c>
      <c r="DK992" s="610">
        <v>0</v>
      </c>
      <c r="DL992" s="35">
        <f t="shared" si="2948"/>
        <v>0</v>
      </c>
      <c r="DM992" s="35">
        <f t="shared" si="2949"/>
        <v>0</v>
      </c>
      <c r="DN992" s="66">
        <f t="shared" si="2842"/>
        <v>3510573.2860000017</v>
      </c>
      <c r="DO992" s="74">
        <f t="shared" si="2843"/>
        <v>56298</v>
      </c>
      <c r="DP992" s="66">
        <f t="shared" si="2877"/>
        <v>57.952285714285715</v>
      </c>
      <c r="DQ992" s="63">
        <f t="shared" si="2878"/>
        <v>62.356980461117658</v>
      </c>
      <c r="DR992" s="66" t="e">
        <f t="shared" si="2950"/>
        <v>#NUM!</v>
      </c>
      <c r="DS992" s="96" t="e">
        <f t="shared" si="2951"/>
        <v>#NUM!</v>
      </c>
      <c r="DT992" s="66" t="e">
        <f t="shared" si="2952"/>
        <v>#NUM!</v>
      </c>
      <c r="DU992" s="66" t="e">
        <f t="shared" si="2953"/>
        <v>#NUM!</v>
      </c>
    </row>
    <row r="993" spans="1:125">
      <c r="A993" s="604">
        <f t="shared" si="2844"/>
        <v>991</v>
      </c>
      <c r="B993" s="605">
        <f t="shared" si="2845"/>
        <v>144</v>
      </c>
      <c r="C993" s="606">
        <v>40968</v>
      </c>
      <c r="D993" s="607">
        <f t="shared" si="2876"/>
        <v>2</v>
      </c>
      <c r="E993" s="608" t="s">
        <v>1139</v>
      </c>
      <c r="F993" s="605">
        <v>3</v>
      </c>
      <c r="G993" s="609" t="s">
        <v>749</v>
      </c>
      <c r="H993" s="609" t="s">
        <v>394</v>
      </c>
      <c r="I993" s="609" t="s">
        <v>1141</v>
      </c>
      <c r="J993" s="610">
        <v>0.64583333333333337</v>
      </c>
      <c r="K993" s="611">
        <v>2900.24</v>
      </c>
      <c r="L993" s="609" t="s">
        <v>1110</v>
      </c>
      <c r="M993" s="605">
        <v>52</v>
      </c>
      <c r="N993" s="605">
        <v>5</v>
      </c>
      <c r="O993" s="609"/>
      <c r="P993" s="610">
        <v>0.64583333333333337</v>
      </c>
      <c r="Q993" s="610">
        <v>0.64583333333333337</v>
      </c>
      <c r="R993" s="12">
        <f t="shared" si="2957"/>
        <v>0</v>
      </c>
      <c r="S993" s="13">
        <f t="shared" si="2958"/>
        <v>0</v>
      </c>
      <c r="T993" s="13">
        <f t="shared" si="2959"/>
        <v>0</v>
      </c>
      <c r="U993" s="610">
        <v>0.65625</v>
      </c>
      <c r="V993" s="12">
        <f t="shared" si="2894"/>
        <v>1.041666666666663E-2</v>
      </c>
      <c r="W993" s="13">
        <f t="shared" si="2895"/>
        <v>0</v>
      </c>
      <c r="X993" s="225">
        <f t="shared" si="2896"/>
        <v>15</v>
      </c>
      <c r="Y993" s="610">
        <v>0.65625</v>
      </c>
      <c r="Z993" s="12">
        <f t="shared" si="2883"/>
        <v>0</v>
      </c>
      <c r="AA993" s="13">
        <f t="shared" si="2884"/>
        <v>0</v>
      </c>
      <c r="AB993" s="13">
        <f t="shared" si="2885"/>
        <v>0</v>
      </c>
      <c r="AC993" s="610">
        <v>1.0277777777777779</v>
      </c>
      <c r="AD993" s="12">
        <f t="shared" si="2960"/>
        <v>0.3715277777777779</v>
      </c>
      <c r="AE993" s="13">
        <f t="shared" si="2961"/>
        <v>8</v>
      </c>
      <c r="AF993" s="13">
        <f t="shared" si="2962"/>
        <v>55</v>
      </c>
      <c r="AG993" s="610">
        <v>1.0277777777777779</v>
      </c>
      <c r="AH993" s="610">
        <v>1.0416666666666667</v>
      </c>
      <c r="AI993" s="12">
        <f t="shared" si="2897"/>
        <v>1.388888888888884E-2</v>
      </c>
      <c r="AJ993" s="225">
        <f t="shared" si="2898"/>
        <v>0</v>
      </c>
      <c r="AK993" s="225">
        <f t="shared" si="2899"/>
        <v>20</v>
      </c>
      <c r="AL993" s="610">
        <v>1.0277777777777779</v>
      </c>
      <c r="AM993" s="610">
        <v>1.0416666666666667</v>
      </c>
      <c r="AN993" s="12">
        <f t="shared" si="2888"/>
        <v>1.388888888888884E-2</v>
      </c>
      <c r="AO993" s="13">
        <f t="shared" si="2889"/>
        <v>0</v>
      </c>
      <c r="AP993" s="13">
        <f t="shared" si="2890"/>
        <v>20</v>
      </c>
      <c r="AQ993" s="610">
        <v>1.0458333333333334</v>
      </c>
      <c r="AR993" s="12">
        <f t="shared" si="2900"/>
        <v>4.1666666666666519E-3</v>
      </c>
      <c r="AS993" s="225">
        <f t="shared" si="2901"/>
        <v>0</v>
      </c>
      <c r="AT993" s="13">
        <f t="shared" si="2902"/>
        <v>6</v>
      </c>
      <c r="AU993" s="610">
        <v>1.0458333333333334</v>
      </c>
      <c r="AV993" s="226">
        <f t="shared" si="2903"/>
        <v>0</v>
      </c>
      <c r="AW993" s="13">
        <f t="shared" si="2904"/>
        <v>0</v>
      </c>
      <c r="AX993" s="13">
        <f t="shared" si="2905"/>
        <v>0</v>
      </c>
      <c r="AY993" s="610">
        <v>1.1361111111111111</v>
      </c>
      <c r="AZ993" s="12">
        <f t="shared" si="2906"/>
        <v>9.0277777777777679E-2</v>
      </c>
      <c r="BA993" s="225">
        <f t="shared" si="2963"/>
        <v>2</v>
      </c>
      <c r="BB993" s="225">
        <f t="shared" si="2964"/>
        <v>10</v>
      </c>
      <c r="BC993" s="610">
        <v>0.1361111111111111</v>
      </c>
      <c r="BD993" s="610">
        <v>0.1361111111111111</v>
      </c>
      <c r="BE993" s="12">
        <f t="shared" si="2909"/>
        <v>0</v>
      </c>
      <c r="BF993" s="13">
        <f t="shared" si="2910"/>
        <v>0</v>
      </c>
      <c r="BG993" s="13">
        <f t="shared" si="2911"/>
        <v>0</v>
      </c>
      <c r="BH993" s="610">
        <v>0.1361111111111111</v>
      </c>
      <c r="BI993" s="610">
        <v>0.1361111111111111</v>
      </c>
      <c r="BJ993" s="610"/>
      <c r="BK993" s="69">
        <f t="shared" si="2912"/>
        <v>0</v>
      </c>
      <c r="BL993" s="13">
        <f t="shared" si="2913"/>
        <v>0</v>
      </c>
      <c r="BM993" s="13">
        <f t="shared" si="2914"/>
        <v>0</v>
      </c>
      <c r="BN993" s="610">
        <v>0.1423611111111111</v>
      </c>
      <c r="BO993" s="12">
        <f t="shared" si="2915"/>
        <v>6.2500000000000056E-3</v>
      </c>
      <c r="BP993" s="225">
        <f t="shared" si="2916"/>
        <v>0</v>
      </c>
      <c r="BQ993" s="225">
        <f t="shared" si="2917"/>
        <v>9</v>
      </c>
      <c r="BR993" s="610">
        <v>1.1666666666666667</v>
      </c>
      <c r="BS993" s="12">
        <f t="shared" si="2918"/>
        <v>1.0243055555555556</v>
      </c>
      <c r="BT993" s="225">
        <f t="shared" si="2919"/>
        <v>0</v>
      </c>
      <c r="BU993" s="225">
        <f t="shared" si="2920"/>
        <v>35</v>
      </c>
      <c r="BV993" s="610">
        <v>1.1666666666666667</v>
      </c>
      <c r="BW993" s="610">
        <v>1.1666666666666667</v>
      </c>
      <c r="BX993" s="12">
        <f t="shared" si="2921"/>
        <v>0</v>
      </c>
      <c r="BY993" s="13">
        <f t="shared" si="2922"/>
        <v>0</v>
      </c>
      <c r="BZ993" s="13">
        <f t="shared" si="2923"/>
        <v>0</v>
      </c>
      <c r="CA993" s="226">
        <f t="shared" si="2924"/>
        <v>0.52083333333333337</v>
      </c>
      <c r="CB993" s="13">
        <f t="shared" si="2925"/>
        <v>12</v>
      </c>
      <c r="CC993" s="13">
        <f t="shared" si="2926"/>
        <v>30</v>
      </c>
      <c r="CD993" s="12">
        <f t="shared" si="2927"/>
        <v>1.40625</v>
      </c>
      <c r="CE993" s="13">
        <f t="shared" si="2928"/>
        <v>9</v>
      </c>
      <c r="CF993" s="13">
        <f t="shared" si="2929"/>
        <v>45</v>
      </c>
      <c r="CG993" s="12">
        <f t="shared" si="2930"/>
        <v>1.388888888888884E-2</v>
      </c>
      <c r="CH993" s="13">
        <f t="shared" si="2931"/>
        <v>0</v>
      </c>
      <c r="CI993" s="13">
        <f t="shared" si="2932"/>
        <v>20</v>
      </c>
      <c r="CJ993" s="12">
        <f t="shared" si="2933"/>
        <v>9.0277777777777679E-2</v>
      </c>
      <c r="CK993" s="13">
        <f t="shared" si="2934"/>
        <v>2</v>
      </c>
      <c r="CL993" s="13">
        <f t="shared" si="2935"/>
        <v>10</v>
      </c>
      <c r="CM993" s="62"/>
      <c r="CN993" s="62"/>
      <c r="CO993" s="62"/>
      <c r="CP993" s="12">
        <f t="shared" si="2880"/>
        <v>9.0277777777777679E-2</v>
      </c>
      <c r="CQ993" s="13">
        <f t="shared" si="2881"/>
        <v>2</v>
      </c>
      <c r="CR993" s="13">
        <f t="shared" si="2882"/>
        <v>10</v>
      </c>
      <c r="CS993" s="610">
        <v>0</v>
      </c>
      <c r="CT993" s="13">
        <f t="shared" si="2936"/>
        <v>0</v>
      </c>
      <c r="CU993" s="13">
        <f t="shared" si="2937"/>
        <v>0</v>
      </c>
      <c r="CV993" s="610"/>
      <c r="CW993" s="13">
        <f t="shared" si="2938"/>
        <v>0</v>
      </c>
      <c r="CX993" s="13">
        <f t="shared" si="2939"/>
        <v>0</v>
      </c>
      <c r="CY993" s="610"/>
      <c r="CZ993" s="13">
        <f t="shared" si="2940"/>
        <v>0</v>
      </c>
      <c r="DA993" s="13">
        <f t="shared" si="2941"/>
        <v>0</v>
      </c>
      <c r="DB993" s="610"/>
      <c r="DC993" s="13">
        <f t="shared" si="2942"/>
        <v>0</v>
      </c>
      <c r="DD993" s="13">
        <f t="shared" si="2943"/>
        <v>0</v>
      </c>
      <c r="DE993" s="610"/>
      <c r="DF993" s="13">
        <f t="shared" si="2944"/>
        <v>0</v>
      </c>
      <c r="DG993" s="13">
        <f t="shared" si="2945"/>
        <v>0</v>
      </c>
      <c r="DH993" s="610"/>
      <c r="DI993" s="13">
        <f t="shared" si="2946"/>
        <v>0</v>
      </c>
      <c r="DJ993" s="13">
        <f t="shared" si="2947"/>
        <v>0</v>
      </c>
      <c r="DK993" s="610">
        <v>0</v>
      </c>
      <c r="DL993" s="35">
        <f t="shared" si="2948"/>
        <v>0</v>
      </c>
      <c r="DM993" s="35">
        <f t="shared" si="2949"/>
        <v>0</v>
      </c>
      <c r="DN993" s="66">
        <f t="shared" si="2842"/>
        <v>3513473.5260000019</v>
      </c>
      <c r="DO993" s="74">
        <f t="shared" si="2843"/>
        <v>56350</v>
      </c>
      <c r="DP993" s="66">
        <f t="shared" si="2877"/>
        <v>55.773846153846151</v>
      </c>
      <c r="DQ993" s="63">
        <f t="shared" si="2878"/>
        <v>62.35090551907723</v>
      </c>
      <c r="DR993" s="66"/>
      <c r="DS993" s="96"/>
      <c r="DT993" s="66"/>
      <c r="DU993" s="66"/>
    </row>
    <row r="994" spans="1:125">
      <c r="A994" s="639">
        <f t="shared" ref="A994:A1000" si="2965" xml:space="preserve"> A993 + 1</f>
        <v>992</v>
      </c>
      <c r="B994" s="172">
        <v>1</v>
      </c>
      <c r="C994" s="76">
        <v>40969</v>
      </c>
      <c r="D994" s="84">
        <f t="shared" si="2876"/>
        <v>3</v>
      </c>
      <c r="E994" s="78" t="s">
        <v>1220</v>
      </c>
      <c r="F994" s="172">
        <v>1</v>
      </c>
      <c r="G994" s="79" t="s">
        <v>1295</v>
      </c>
      <c r="H994" s="79" t="s">
        <v>413</v>
      </c>
      <c r="I994" s="79" t="s">
        <v>1307</v>
      </c>
      <c r="J994" s="83">
        <v>0.90625</v>
      </c>
      <c r="K994" s="82">
        <v>3491.54</v>
      </c>
      <c r="L994" s="79" t="s">
        <v>1110</v>
      </c>
      <c r="M994" s="172">
        <v>58</v>
      </c>
      <c r="N994" s="172">
        <v>0</v>
      </c>
      <c r="O994" s="79"/>
      <c r="P994" s="83">
        <v>0.90625</v>
      </c>
      <c r="Q994" s="83">
        <v>0.90625</v>
      </c>
      <c r="R994" s="12">
        <f t="shared" si="2957"/>
        <v>0</v>
      </c>
      <c r="S994" s="13">
        <f t="shared" si="2958"/>
        <v>0</v>
      </c>
      <c r="T994" s="13">
        <f t="shared" si="2959"/>
        <v>0</v>
      </c>
      <c r="U994" s="83">
        <v>0.91666666666666663</v>
      </c>
      <c r="V994" s="12">
        <f t="shared" si="2894"/>
        <v>1.041666666666663E-2</v>
      </c>
      <c r="W994" s="13">
        <f t="shared" si="2895"/>
        <v>0</v>
      </c>
      <c r="X994" s="225">
        <f t="shared" si="2896"/>
        <v>15</v>
      </c>
      <c r="Y994" s="83">
        <v>0.91666666666666663</v>
      </c>
      <c r="Z994" s="12">
        <f t="shared" ref="Z994:Z1007" si="2966">Y994-U994</f>
        <v>0</v>
      </c>
      <c r="AA994" s="13">
        <f t="shared" ref="AA994:AA1007" si="2967">HOUR(Z994)</f>
        <v>0</v>
      </c>
      <c r="AB994" s="13">
        <f t="shared" ref="AB994:AB1007" si="2968">MINUTE(Z994)</f>
        <v>0</v>
      </c>
      <c r="AC994" s="83">
        <v>1.2604166666666667</v>
      </c>
      <c r="AD994" s="12">
        <f t="shared" ref="AD994:AD1001" si="2969">AC994-Y994</f>
        <v>0.34375000000000011</v>
      </c>
      <c r="AE994" s="13">
        <f t="shared" ref="AE994:AE1001" si="2970">HOUR(AD994)</f>
        <v>8</v>
      </c>
      <c r="AF994" s="13">
        <f t="shared" ref="AF994:AF1001" si="2971">MINUTE(AD994)</f>
        <v>15</v>
      </c>
      <c r="AG994" s="83">
        <v>0</v>
      </c>
      <c r="AH994" s="83">
        <v>0</v>
      </c>
      <c r="AI994" s="12">
        <f t="shared" si="2897"/>
        <v>0</v>
      </c>
      <c r="AJ994" s="225">
        <f t="shared" si="2898"/>
        <v>0</v>
      </c>
      <c r="AK994" s="225">
        <f t="shared" si="2899"/>
        <v>0</v>
      </c>
      <c r="AL994" s="83">
        <v>0</v>
      </c>
      <c r="AM994" s="83">
        <v>0</v>
      </c>
      <c r="AN994" s="12">
        <f t="shared" ref="AN994:AN1001" si="2972">AM994-AL994</f>
        <v>0</v>
      </c>
      <c r="AO994" s="13">
        <f t="shared" ref="AO994:AO1001" si="2973">HOUR(AN994)</f>
        <v>0</v>
      </c>
      <c r="AP994" s="13">
        <f t="shared" ref="AP994:AP1001" si="2974">MINUTE(AN994)</f>
        <v>0</v>
      </c>
      <c r="AQ994" s="83">
        <v>0.30833333333333335</v>
      </c>
      <c r="AR994" s="12">
        <f t="shared" si="2900"/>
        <v>0.30833333333333335</v>
      </c>
      <c r="AS994" s="225">
        <f t="shared" si="2901"/>
        <v>7</v>
      </c>
      <c r="AT994" s="13">
        <f t="shared" si="2902"/>
        <v>24</v>
      </c>
      <c r="AU994" s="83">
        <v>1.3097222222222222</v>
      </c>
      <c r="AV994" s="226">
        <f t="shared" si="2903"/>
        <v>1.0013888888888889</v>
      </c>
      <c r="AW994" s="13">
        <f t="shared" si="2904"/>
        <v>0</v>
      </c>
      <c r="AX994" s="13">
        <f t="shared" si="2905"/>
        <v>2</v>
      </c>
      <c r="AY994" s="83">
        <v>1.3756944444444443</v>
      </c>
      <c r="AZ994" s="12">
        <f t="shared" si="2906"/>
        <v>6.5972222222222099E-2</v>
      </c>
      <c r="BA994" s="225">
        <f t="shared" si="2963"/>
        <v>1</v>
      </c>
      <c r="BB994" s="225">
        <f t="shared" si="2964"/>
        <v>35</v>
      </c>
      <c r="BC994" s="83">
        <v>1.3756944444444443</v>
      </c>
      <c r="BD994" s="83">
        <v>1.3756944444444443</v>
      </c>
      <c r="BE994" s="12">
        <f t="shared" si="2909"/>
        <v>0</v>
      </c>
      <c r="BF994" s="13">
        <f t="shared" si="2910"/>
        <v>0</v>
      </c>
      <c r="BG994" s="13">
        <f t="shared" si="2911"/>
        <v>0</v>
      </c>
      <c r="BH994" s="83">
        <v>1.3756944444444443</v>
      </c>
      <c r="BI994" s="83">
        <v>1.3756944444444443</v>
      </c>
      <c r="BJ994" s="83"/>
      <c r="BK994" s="69">
        <f t="shared" ref="BK994:BK1001" si="2975">BI994-BH994</f>
        <v>0</v>
      </c>
      <c r="BL994" s="13">
        <f t="shared" ref="BL994:BL1001" si="2976">HOUR(BK994)</f>
        <v>0</v>
      </c>
      <c r="BM994" s="13">
        <f t="shared" ref="BM994:BM1001" si="2977">MINUTE(BK994)</f>
        <v>0</v>
      </c>
      <c r="BN994" s="83">
        <v>1.3819444444444444</v>
      </c>
      <c r="BO994" s="12">
        <f t="shared" si="2915"/>
        <v>6.2500000000000888E-3</v>
      </c>
      <c r="BP994" s="225">
        <f t="shared" si="2916"/>
        <v>0</v>
      </c>
      <c r="BQ994" s="225">
        <f t="shared" si="2917"/>
        <v>9</v>
      </c>
      <c r="BR994" s="83">
        <v>1.3854166666666667</v>
      </c>
      <c r="BS994" s="12">
        <f t="shared" si="2918"/>
        <v>3.4722222222223209E-3</v>
      </c>
      <c r="BT994" s="225">
        <f t="shared" si="2919"/>
        <v>0</v>
      </c>
      <c r="BU994" s="225">
        <f t="shared" si="2920"/>
        <v>5</v>
      </c>
      <c r="BV994" s="83">
        <v>1.3854166666666667</v>
      </c>
      <c r="BW994" s="83">
        <v>1.3854166666666667</v>
      </c>
      <c r="BX994" s="12">
        <f t="shared" si="2921"/>
        <v>0</v>
      </c>
      <c r="BY994" s="13">
        <f t="shared" si="2922"/>
        <v>0</v>
      </c>
      <c r="BZ994" s="13">
        <f t="shared" si="2923"/>
        <v>0</v>
      </c>
      <c r="CA994" s="226">
        <f t="shared" si="2924"/>
        <v>0.47916666666666674</v>
      </c>
      <c r="CB994" s="13">
        <f t="shared" si="2925"/>
        <v>11</v>
      </c>
      <c r="CC994" s="13">
        <f t="shared" si="2926"/>
        <v>30</v>
      </c>
      <c r="CD994" s="12">
        <f t="shared" si="2927"/>
        <v>0.66180555555555587</v>
      </c>
      <c r="CE994" s="13">
        <f t="shared" si="2928"/>
        <v>15</v>
      </c>
      <c r="CF994" s="13">
        <f t="shared" si="2929"/>
        <v>53</v>
      </c>
      <c r="CG994" s="12">
        <f t="shared" si="2930"/>
        <v>0</v>
      </c>
      <c r="CH994" s="13">
        <f t="shared" si="2931"/>
        <v>0</v>
      </c>
      <c r="CI994" s="13">
        <f t="shared" si="2932"/>
        <v>0</v>
      </c>
      <c r="CJ994" s="12">
        <f t="shared" si="2933"/>
        <v>6.5972222222222099E-2</v>
      </c>
      <c r="CK994" s="13">
        <f t="shared" si="2934"/>
        <v>1</v>
      </c>
      <c r="CL994" s="13">
        <f t="shared" si="2935"/>
        <v>35</v>
      </c>
      <c r="CM994" s="62"/>
      <c r="CN994" s="62"/>
      <c r="CO994" s="62"/>
      <c r="CP994" s="12">
        <f t="shared" ref="CP994:CP1001" si="2978">AZ994-(CS994+CV994+CY994+DB994+DE994+DH994+DK994)</f>
        <v>6.5972222222222099E-2</v>
      </c>
      <c r="CQ994" s="13">
        <f t="shared" ref="CQ994:CQ1001" si="2979">HOUR(CP994)</f>
        <v>1</v>
      </c>
      <c r="CR994" s="13">
        <f t="shared" ref="CR994:CR1001" si="2980">MINUTE(CP994)</f>
        <v>35</v>
      </c>
      <c r="CS994" s="83">
        <v>0</v>
      </c>
      <c r="CT994" s="13">
        <f t="shared" ref="CT994:CT1001" si="2981">HOUR(CS994)</f>
        <v>0</v>
      </c>
      <c r="CU994" s="13">
        <f t="shared" ref="CU994:CU1001" si="2982">MINUTE(CS994)</f>
        <v>0</v>
      </c>
      <c r="CV994" s="83"/>
      <c r="CW994" s="13">
        <f t="shared" ref="CW994:CW1001" si="2983">HOUR(CV994)</f>
        <v>0</v>
      </c>
      <c r="CX994" s="13">
        <f t="shared" ref="CX994:CX1001" si="2984">MINUTE(CV994)</f>
        <v>0</v>
      </c>
      <c r="CY994" s="83"/>
      <c r="CZ994" s="13">
        <f t="shared" ref="CZ994:CZ1001" si="2985">HOUR(CY994)</f>
        <v>0</v>
      </c>
      <c r="DA994" s="13">
        <f t="shared" ref="DA994:DA1001" si="2986">MINUTE(CY994)</f>
        <v>0</v>
      </c>
      <c r="DB994" s="83"/>
      <c r="DC994" s="13">
        <f t="shared" ref="DC994:DC1001" si="2987">HOUR(DB994)</f>
        <v>0</v>
      </c>
      <c r="DD994" s="13">
        <f t="shared" ref="DD994:DD1001" si="2988">MINUTE(DB994)</f>
        <v>0</v>
      </c>
      <c r="DE994" s="83"/>
      <c r="DF994" s="13">
        <f t="shared" si="2944"/>
        <v>0</v>
      </c>
      <c r="DG994" s="13">
        <f t="shared" si="2945"/>
        <v>0</v>
      </c>
      <c r="DH994" s="83"/>
      <c r="DI994" s="13">
        <f t="shared" si="2946"/>
        <v>0</v>
      </c>
      <c r="DJ994" s="13">
        <f t="shared" si="2947"/>
        <v>0</v>
      </c>
      <c r="DK994" s="83">
        <v>0</v>
      </c>
      <c r="DL994" s="35">
        <f t="shared" si="2948"/>
        <v>0</v>
      </c>
      <c r="DM994" s="35">
        <f t="shared" si="2949"/>
        <v>0</v>
      </c>
      <c r="DN994" s="66">
        <f t="shared" si="2842"/>
        <v>3516965.066000002</v>
      </c>
      <c r="DO994" s="74">
        <f t="shared" si="2843"/>
        <v>56408</v>
      </c>
      <c r="DP994" s="66">
        <f t="shared" si="2877"/>
        <v>60.198965517241376</v>
      </c>
      <c r="DQ994" s="63">
        <f t="shared" si="2878"/>
        <v>62.348692844986559</v>
      </c>
      <c r="DR994" s="66">
        <f>DR993+CE994</f>
        <v>15</v>
      </c>
      <c r="DS994" s="96">
        <f>DS993+CF994</f>
        <v>53</v>
      </c>
      <c r="DT994" s="66">
        <f>DS994/60</f>
        <v>0.8833333333333333</v>
      </c>
      <c r="DU994" s="66">
        <f>DR994+DT994</f>
        <v>15.883333333333333</v>
      </c>
    </row>
    <row r="995" spans="1:125">
      <c r="A995" s="639">
        <f t="shared" si="2965"/>
        <v>993</v>
      </c>
      <c r="B995" s="172">
        <f>B994+1</f>
        <v>2</v>
      </c>
      <c r="C995" s="76">
        <v>40969</v>
      </c>
      <c r="D995" s="84">
        <f t="shared" si="2876"/>
        <v>3</v>
      </c>
      <c r="E995" s="78" t="s">
        <v>1036</v>
      </c>
      <c r="F995" s="172">
        <v>2</v>
      </c>
      <c r="G995" s="79" t="s">
        <v>403</v>
      </c>
      <c r="H995" s="79" t="s">
        <v>394</v>
      </c>
      <c r="I995" s="79" t="s">
        <v>1114</v>
      </c>
      <c r="J995" s="83">
        <v>0.85416666666666663</v>
      </c>
      <c r="K995" s="82">
        <v>3413.56</v>
      </c>
      <c r="L995" s="79" t="s">
        <v>1094</v>
      </c>
      <c r="M995" s="172">
        <v>57</v>
      </c>
      <c r="N995" s="172">
        <v>2</v>
      </c>
      <c r="O995" s="79"/>
      <c r="P995" s="83">
        <v>0.85416666666666663</v>
      </c>
      <c r="Q995" s="83">
        <v>0.85416666666666663</v>
      </c>
      <c r="R995" s="12">
        <f t="shared" si="2957"/>
        <v>0</v>
      </c>
      <c r="S995" s="13">
        <f t="shared" si="2958"/>
        <v>0</v>
      </c>
      <c r="T995" s="13">
        <f t="shared" si="2959"/>
        <v>0</v>
      </c>
      <c r="U995" s="83">
        <v>0.86458333333333337</v>
      </c>
      <c r="V995" s="12">
        <f t="shared" si="2894"/>
        <v>1.0416666666666741E-2</v>
      </c>
      <c r="W995" s="13">
        <f t="shared" si="2895"/>
        <v>0</v>
      </c>
      <c r="X995" s="225">
        <f t="shared" si="2896"/>
        <v>15</v>
      </c>
      <c r="Y995" s="83">
        <v>0.86458333333333337</v>
      </c>
      <c r="Z995" s="12">
        <f t="shared" si="2966"/>
        <v>0</v>
      </c>
      <c r="AA995" s="13">
        <f t="shared" si="2967"/>
        <v>0</v>
      </c>
      <c r="AB995" s="13">
        <f t="shared" si="2968"/>
        <v>0</v>
      </c>
      <c r="AC995" s="83">
        <v>1.0694444444444444</v>
      </c>
      <c r="AD995" s="12">
        <f t="shared" si="2969"/>
        <v>0.20486111111111105</v>
      </c>
      <c r="AE995" s="13">
        <f t="shared" si="2970"/>
        <v>4</v>
      </c>
      <c r="AF995" s="13">
        <f t="shared" si="2971"/>
        <v>55</v>
      </c>
      <c r="AG995" s="83">
        <v>1.0729166666666667</v>
      </c>
      <c r="AH995" s="83">
        <v>1.4375</v>
      </c>
      <c r="AI995" s="12">
        <f t="shared" si="2897"/>
        <v>0.36458333333333326</v>
      </c>
      <c r="AJ995" s="225">
        <f t="shared" si="2898"/>
        <v>8</v>
      </c>
      <c r="AK995" s="225">
        <f t="shared" si="2899"/>
        <v>45</v>
      </c>
      <c r="AL995" s="83">
        <v>1.0729166666666667</v>
      </c>
      <c r="AM995" s="83">
        <v>1.4375</v>
      </c>
      <c r="AN995" s="12">
        <f t="shared" si="2972"/>
        <v>0.36458333333333326</v>
      </c>
      <c r="AO995" s="13">
        <f t="shared" si="2973"/>
        <v>8</v>
      </c>
      <c r="AP995" s="13">
        <f t="shared" si="2974"/>
        <v>45</v>
      </c>
      <c r="AQ995" s="83">
        <v>1.3583333333333334</v>
      </c>
      <c r="AR995" s="12">
        <f t="shared" si="2900"/>
        <v>-7.9166666666666607E-2</v>
      </c>
      <c r="AS995" s="225" t="e">
        <f t="shared" si="2901"/>
        <v>#NUM!</v>
      </c>
      <c r="AT995" s="13" t="e">
        <f t="shared" si="2902"/>
        <v>#NUM!</v>
      </c>
      <c r="AU995" s="83">
        <v>0.35902777777777778</v>
      </c>
      <c r="AV995" s="226">
        <f t="shared" si="2903"/>
        <v>-0.99930555555555567</v>
      </c>
      <c r="AW995" s="13" t="e">
        <f t="shared" si="2904"/>
        <v>#NUM!</v>
      </c>
      <c r="AX995" s="13" t="e">
        <f t="shared" si="2905"/>
        <v>#NUM!</v>
      </c>
      <c r="AY995" s="83">
        <v>0.48333333333333334</v>
      </c>
      <c r="AZ995" s="12">
        <f t="shared" si="2906"/>
        <v>0.12430555555555556</v>
      </c>
      <c r="BA995" s="225">
        <f t="shared" si="2963"/>
        <v>2</v>
      </c>
      <c r="BB995" s="225">
        <f t="shared" si="2964"/>
        <v>59</v>
      </c>
      <c r="BC995" s="83">
        <v>0.48333333333333334</v>
      </c>
      <c r="BD995" s="83">
        <v>0.48333333333333334</v>
      </c>
      <c r="BE995" s="12">
        <f t="shared" si="2909"/>
        <v>0</v>
      </c>
      <c r="BF995" s="13">
        <f t="shared" si="2910"/>
        <v>0</v>
      </c>
      <c r="BG995" s="13">
        <f t="shared" si="2911"/>
        <v>0</v>
      </c>
      <c r="BH995" s="83">
        <v>0.48333333333333334</v>
      </c>
      <c r="BI995" s="83">
        <v>0.48333333333333334</v>
      </c>
      <c r="BJ995" s="83"/>
      <c r="BK995" s="69">
        <f t="shared" si="2975"/>
        <v>0</v>
      </c>
      <c r="BL995" s="13">
        <f t="shared" si="2976"/>
        <v>0</v>
      </c>
      <c r="BM995" s="13">
        <f t="shared" si="2977"/>
        <v>0</v>
      </c>
      <c r="BN995" s="83">
        <v>0.48958333333333331</v>
      </c>
      <c r="BO995" s="12">
        <f t="shared" si="2915"/>
        <v>6.2499999999999778E-3</v>
      </c>
      <c r="BP995" s="225">
        <f t="shared" si="2916"/>
        <v>0</v>
      </c>
      <c r="BQ995" s="225">
        <f t="shared" si="2917"/>
        <v>9</v>
      </c>
      <c r="BR995" s="83">
        <v>0.5</v>
      </c>
      <c r="BS995" s="12">
        <f t="shared" si="2918"/>
        <v>1.0416666666666685E-2</v>
      </c>
      <c r="BT995" s="225">
        <f t="shared" si="2919"/>
        <v>0</v>
      </c>
      <c r="BU995" s="225">
        <f t="shared" si="2920"/>
        <v>15</v>
      </c>
      <c r="BV995" s="83">
        <v>0.5</v>
      </c>
      <c r="BW995" s="83">
        <v>1.5</v>
      </c>
      <c r="BX995" s="12">
        <f t="shared" si="2921"/>
        <v>1</v>
      </c>
      <c r="BY995" s="13">
        <f t="shared" si="2922"/>
        <v>0</v>
      </c>
      <c r="BZ995" s="13">
        <f t="shared" si="2923"/>
        <v>0</v>
      </c>
      <c r="CA995" s="226">
        <f t="shared" si="2924"/>
        <v>0.64583333333333337</v>
      </c>
      <c r="CB995" s="13">
        <f t="shared" si="2925"/>
        <v>15</v>
      </c>
      <c r="CC995" s="13">
        <f t="shared" si="2926"/>
        <v>30</v>
      </c>
      <c r="CD995" s="12">
        <f t="shared" si="2927"/>
        <v>0.1423611111111111</v>
      </c>
      <c r="CE995" s="13">
        <f t="shared" si="2928"/>
        <v>3</v>
      </c>
      <c r="CF995" s="13">
        <f t="shared" si="2929"/>
        <v>25</v>
      </c>
      <c r="CG995" s="12">
        <f t="shared" si="2930"/>
        <v>0.36458333333333326</v>
      </c>
      <c r="CH995" s="13">
        <f t="shared" si="2931"/>
        <v>8</v>
      </c>
      <c r="CI995" s="13">
        <f t="shared" si="2932"/>
        <v>45</v>
      </c>
      <c r="CJ995" s="12">
        <f t="shared" si="2933"/>
        <v>0.12430555555555556</v>
      </c>
      <c r="CK995" s="13">
        <f t="shared" si="2934"/>
        <v>2</v>
      </c>
      <c r="CL995" s="13">
        <f t="shared" si="2935"/>
        <v>59</v>
      </c>
      <c r="CM995" s="62"/>
      <c r="CN995" s="62"/>
      <c r="CO995" s="62"/>
      <c r="CP995" s="12">
        <f t="shared" si="2978"/>
        <v>0.12430555555555556</v>
      </c>
      <c r="CQ995" s="13">
        <f t="shared" si="2979"/>
        <v>2</v>
      </c>
      <c r="CR995" s="13">
        <f t="shared" si="2980"/>
        <v>59</v>
      </c>
      <c r="CS995" s="83">
        <v>0</v>
      </c>
      <c r="CT995" s="13">
        <f t="shared" si="2981"/>
        <v>0</v>
      </c>
      <c r="CU995" s="13">
        <f t="shared" si="2982"/>
        <v>0</v>
      </c>
      <c r="CV995" s="83"/>
      <c r="CW995" s="13">
        <f t="shared" si="2983"/>
        <v>0</v>
      </c>
      <c r="CX995" s="13">
        <f t="shared" si="2984"/>
        <v>0</v>
      </c>
      <c r="CY995" s="83"/>
      <c r="CZ995" s="13">
        <f t="shared" si="2985"/>
        <v>0</v>
      </c>
      <c r="DA995" s="13">
        <f t="shared" si="2986"/>
        <v>0</v>
      </c>
      <c r="DB995" s="83"/>
      <c r="DC995" s="13">
        <f t="shared" si="2987"/>
        <v>0</v>
      </c>
      <c r="DD995" s="13">
        <f t="shared" si="2988"/>
        <v>0</v>
      </c>
      <c r="DE995" s="83"/>
      <c r="DF995" s="13">
        <f t="shared" si="2944"/>
        <v>0</v>
      </c>
      <c r="DG995" s="13">
        <f t="shared" si="2945"/>
        <v>0</v>
      </c>
      <c r="DH995" s="83"/>
      <c r="DI995" s="13">
        <f t="shared" si="2946"/>
        <v>0</v>
      </c>
      <c r="DJ995" s="13">
        <f t="shared" si="2947"/>
        <v>0</v>
      </c>
      <c r="DK995" s="83">
        <v>0</v>
      </c>
      <c r="DL995" s="35">
        <f t="shared" si="2948"/>
        <v>0</v>
      </c>
      <c r="DM995" s="35">
        <f t="shared" si="2949"/>
        <v>0</v>
      </c>
      <c r="DN995" s="66">
        <f t="shared" si="2842"/>
        <v>3520378.626000002</v>
      </c>
      <c r="DO995" s="74">
        <f t="shared" si="2843"/>
        <v>56465</v>
      </c>
      <c r="DP995" s="66">
        <f t="shared" si="2877"/>
        <v>59.887017543859649</v>
      </c>
      <c r="DQ995" s="63">
        <f t="shared" si="2878"/>
        <v>62.346207845568088</v>
      </c>
      <c r="DR995" s="66"/>
      <c r="DS995" s="96"/>
      <c r="DT995" s="66"/>
      <c r="DU995" s="66"/>
    </row>
    <row r="996" spans="1:125">
      <c r="A996" s="639">
        <f t="shared" si="2965"/>
        <v>994</v>
      </c>
      <c r="B996" s="172">
        <f t="shared" ref="B996:B1059" si="2989">B995+1</f>
        <v>3</v>
      </c>
      <c r="C996" s="76">
        <v>40969</v>
      </c>
      <c r="D996" s="84">
        <f t="shared" si="2876"/>
        <v>3</v>
      </c>
      <c r="E996" s="78" t="s">
        <v>1221</v>
      </c>
      <c r="F996" s="172">
        <v>1</v>
      </c>
      <c r="G996" s="79" t="s">
        <v>697</v>
      </c>
      <c r="H996" s="79" t="s">
        <v>413</v>
      </c>
      <c r="I996" s="79" t="s">
        <v>1121</v>
      </c>
      <c r="J996" s="83">
        <v>1.1770833333333333</v>
      </c>
      <c r="K996" s="82">
        <v>3686.07</v>
      </c>
      <c r="L996" s="79" t="s">
        <v>1110</v>
      </c>
      <c r="M996" s="172">
        <v>59</v>
      </c>
      <c r="N996" s="172">
        <v>0</v>
      </c>
      <c r="O996" s="79"/>
      <c r="P996" s="83">
        <v>1.1770833333333333</v>
      </c>
      <c r="Q996" s="83">
        <v>1.1770833333333333</v>
      </c>
      <c r="R996" s="12">
        <f t="shared" si="2957"/>
        <v>0</v>
      </c>
      <c r="S996" s="13">
        <f t="shared" si="2958"/>
        <v>0</v>
      </c>
      <c r="T996" s="13">
        <f t="shared" si="2959"/>
        <v>0</v>
      </c>
      <c r="U996" s="83">
        <v>1.1909722222222221</v>
      </c>
      <c r="V996" s="12">
        <f t="shared" si="2894"/>
        <v>1.388888888888884E-2</v>
      </c>
      <c r="W996" s="13">
        <f t="shared" si="2895"/>
        <v>0</v>
      </c>
      <c r="X996" s="225">
        <f t="shared" si="2896"/>
        <v>20</v>
      </c>
      <c r="Y996" s="83">
        <v>1.1909722222222221</v>
      </c>
      <c r="Z996" s="12">
        <f t="shared" si="2966"/>
        <v>0</v>
      </c>
      <c r="AA996" s="13">
        <f t="shared" si="2967"/>
        <v>0</v>
      </c>
      <c r="AB996" s="13">
        <f t="shared" si="2968"/>
        <v>0</v>
      </c>
      <c r="AC996" s="83">
        <v>1.3819444444444444</v>
      </c>
      <c r="AD996" s="12">
        <f t="shared" si="2969"/>
        <v>0.19097222222222232</v>
      </c>
      <c r="AE996" s="13">
        <f t="shared" si="2970"/>
        <v>4</v>
      </c>
      <c r="AF996" s="13">
        <f t="shared" si="2971"/>
        <v>35</v>
      </c>
      <c r="AG996" s="83">
        <v>0.3888888888888889</v>
      </c>
      <c r="AH996" s="83">
        <v>0.5</v>
      </c>
      <c r="AI996" s="12">
        <f t="shared" si="2897"/>
        <v>0.1111111111111111</v>
      </c>
      <c r="AJ996" s="225">
        <f t="shared" si="2898"/>
        <v>2</v>
      </c>
      <c r="AK996" s="225">
        <f t="shared" si="2899"/>
        <v>40</v>
      </c>
      <c r="AL996" s="83">
        <v>0.3888888888888889</v>
      </c>
      <c r="AM996" s="83">
        <v>0.5</v>
      </c>
      <c r="AN996" s="12">
        <f t="shared" si="2972"/>
        <v>0.1111111111111111</v>
      </c>
      <c r="AO996" s="13">
        <f t="shared" si="2973"/>
        <v>2</v>
      </c>
      <c r="AP996" s="13">
        <f t="shared" si="2974"/>
        <v>40</v>
      </c>
      <c r="AQ996" s="83">
        <v>0.53472222222222221</v>
      </c>
      <c r="AR996" s="12">
        <f t="shared" si="2900"/>
        <v>3.472222222222221E-2</v>
      </c>
      <c r="AS996" s="225">
        <f t="shared" si="2901"/>
        <v>0</v>
      </c>
      <c r="AT996" s="13">
        <f t="shared" si="2902"/>
        <v>50</v>
      </c>
      <c r="AU996" s="83">
        <v>0.53680555555555554</v>
      </c>
      <c r="AV996" s="226">
        <f t="shared" si="2903"/>
        <v>2.0833333333333259E-3</v>
      </c>
      <c r="AW996" s="13">
        <f t="shared" si="2904"/>
        <v>0</v>
      </c>
      <c r="AX996" s="13">
        <f t="shared" si="2905"/>
        <v>3</v>
      </c>
      <c r="AY996" s="83">
        <v>0.63541666666666663</v>
      </c>
      <c r="AZ996" s="12">
        <f t="shared" si="2906"/>
        <v>9.8611111111111094E-2</v>
      </c>
      <c r="BA996" s="225">
        <f t="shared" si="2963"/>
        <v>2</v>
      </c>
      <c r="BB996" s="225">
        <f t="shared" si="2964"/>
        <v>22</v>
      </c>
      <c r="BC996" s="83">
        <v>0.63541666666666663</v>
      </c>
      <c r="BD996" s="83">
        <v>0.63541666666666663</v>
      </c>
      <c r="BE996" s="12">
        <f t="shared" si="2909"/>
        <v>0</v>
      </c>
      <c r="BF996" s="13">
        <f t="shared" si="2910"/>
        <v>0</v>
      </c>
      <c r="BG996" s="13">
        <f t="shared" si="2911"/>
        <v>0</v>
      </c>
      <c r="BH996" s="83">
        <v>0.63541666666666663</v>
      </c>
      <c r="BI996" s="83">
        <v>0.63541666666666663</v>
      </c>
      <c r="BJ996" s="83"/>
      <c r="BK996" s="69">
        <f t="shared" si="2975"/>
        <v>0</v>
      </c>
      <c r="BL996" s="13">
        <f t="shared" si="2976"/>
        <v>0</v>
      </c>
      <c r="BM996" s="13">
        <f t="shared" si="2977"/>
        <v>0</v>
      </c>
      <c r="BN996" s="83">
        <v>0.64930555555555558</v>
      </c>
      <c r="BO996" s="12">
        <f t="shared" si="2915"/>
        <v>1.3888888888888951E-2</v>
      </c>
      <c r="BP996" s="225">
        <f t="shared" si="2916"/>
        <v>0</v>
      </c>
      <c r="BQ996" s="225">
        <f t="shared" si="2917"/>
        <v>20</v>
      </c>
      <c r="BR996" s="83">
        <v>0.65625</v>
      </c>
      <c r="BS996" s="12">
        <f t="shared" si="2918"/>
        <v>6.9444444444444198E-3</v>
      </c>
      <c r="BT996" s="225">
        <f t="shared" si="2919"/>
        <v>0</v>
      </c>
      <c r="BU996" s="225">
        <f t="shared" si="2920"/>
        <v>10</v>
      </c>
      <c r="BV996" s="83">
        <v>0.65625</v>
      </c>
      <c r="BW996" s="83">
        <v>1.65625</v>
      </c>
      <c r="BX996" s="12">
        <f t="shared" si="2921"/>
        <v>1</v>
      </c>
      <c r="BY996" s="13">
        <f t="shared" si="2922"/>
        <v>0</v>
      </c>
      <c r="BZ996" s="13">
        <f t="shared" si="2923"/>
        <v>0</v>
      </c>
      <c r="CA996" s="226">
        <f t="shared" si="2924"/>
        <v>0.47916666666666674</v>
      </c>
      <c r="CB996" s="13">
        <f t="shared" si="2925"/>
        <v>11</v>
      </c>
      <c r="CC996" s="13">
        <f t="shared" si="2926"/>
        <v>30</v>
      </c>
      <c r="CD996" s="12">
        <f t="shared" si="2927"/>
        <v>0.2465277777777779</v>
      </c>
      <c r="CE996" s="13">
        <f t="shared" si="2928"/>
        <v>5</v>
      </c>
      <c r="CF996" s="13">
        <f t="shared" si="2929"/>
        <v>55</v>
      </c>
      <c r="CG996" s="12">
        <f t="shared" si="2930"/>
        <v>0.1111111111111111</v>
      </c>
      <c r="CH996" s="13">
        <f t="shared" si="2931"/>
        <v>2</v>
      </c>
      <c r="CI996" s="13">
        <f t="shared" si="2932"/>
        <v>40</v>
      </c>
      <c r="CJ996" s="12">
        <f t="shared" si="2933"/>
        <v>9.8611111111111094E-2</v>
      </c>
      <c r="CK996" s="13">
        <f t="shared" si="2934"/>
        <v>2</v>
      </c>
      <c r="CL996" s="13">
        <f t="shared" si="2935"/>
        <v>22</v>
      </c>
      <c r="CM996" s="62"/>
      <c r="CN996" s="62"/>
      <c r="CO996" s="62"/>
      <c r="CP996" s="12">
        <f t="shared" si="2978"/>
        <v>9.8611111111111094E-2</v>
      </c>
      <c r="CQ996" s="13">
        <f t="shared" si="2979"/>
        <v>2</v>
      </c>
      <c r="CR996" s="13">
        <f t="shared" si="2980"/>
        <v>22</v>
      </c>
      <c r="CS996" s="83">
        <v>0</v>
      </c>
      <c r="CT996" s="13">
        <f t="shared" si="2981"/>
        <v>0</v>
      </c>
      <c r="CU996" s="13">
        <f t="shared" si="2982"/>
        <v>0</v>
      </c>
      <c r="CV996" s="83"/>
      <c r="CW996" s="13">
        <f t="shared" si="2983"/>
        <v>0</v>
      </c>
      <c r="CX996" s="13">
        <f t="shared" si="2984"/>
        <v>0</v>
      </c>
      <c r="CY996" s="83"/>
      <c r="CZ996" s="13">
        <f t="shared" si="2985"/>
        <v>0</v>
      </c>
      <c r="DA996" s="13">
        <f t="shared" si="2986"/>
        <v>0</v>
      </c>
      <c r="DB996" s="83"/>
      <c r="DC996" s="13">
        <f t="shared" si="2987"/>
        <v>0</v>
      </c>
      <c r="DD996" s="13">
        <f t="shared" si="2988"/>
        <v>0</v>
      </c>
      <c r="DE996" s="83"/>
      <c r="DF996" s="13">
        <f t="shared" si="2944"/>
        <v>0</v>
      </c>
      <c r="DG996" s="13">
        <f t="shared" si="2945"/>
        <v>0</v>
      </c>
      <c r="DH996" s="83"/>
      <c r="DI996" s="13">
        <f t="shared" si="2946"/>
        <v>0</v>
      </c>
      <c r="DJ996" s="13">
        <f t="shared" si="2947"/>
        <v>0</v>
      </c>
      <c r="DK996" s="83">
        <v>0</v>
      </c>
      <c r="DL996" s="35">
        <f t="shared" si="2948"/>
        <v>0</v>
      </c>
      <c r="DM996" s="35">
        <f t="shared" si="2949"/>
        <v>0</v>
      </c>
      <c r="DN996" s="66">
        <f t="shared" si="2842"/>
        <v>3524064.6960000019</v>
      </c>
      <c r="DO996" s="74">
        <f t="shared" si="2843"/>
        <v>56524</v>
      </c>
      <c r="DP996" s="66">
        <f t="shared" si="2877"/>
        <v>62.475762711864412</v>
      </c>
      <c r="DQ996" s="63">
        <f t="shared" si="2878"/>
        <v>62.346343075507782</v>
      </c>
      <c r="DR996" s="66">
        <f>DR995+CE996</f>
        <v>5</v>
      </c>
      <c r="DS996" s="96">
        <f>DS995+CF996</f>
        <v>55</v>
      </c>
      <c r="DT996" s="66">
        <f>DS996/60</f>
        <v>0.91666666666666663</v>
      </c>
      <c r="DU996" s="66">
        <f>DR996+DT996</f>
        <v>5.916666666666667</v>
      </c>
    </row>
    <row r="997" spans="1:125">
      <c r="A997" s="639">
        <f t="shared" si="2965"/>
        <v>995</v>
      </c>
      <c r="B997" s="172">
        <f t="shared" si="2989"/>
        <v>4</v>
      </c>
      <c r="C997" s="76">
        <v>40969</v>
      </c>
      <c r="D997" s="84">
        <f t="shared" si="2876"/>
        <v>3</v>
      </c>
      <c r="E997" s="78" t="s">
        <v>1222</v>
      </c>
      <c r="F997" s="172">
        <v>1</v>
      </c>
      <c r="G997" s="79" t="s">
        <v>287</v>
      </c>
      <c r="H997" s="79" t="s">
        <v>288</v>
      </c>
      <c r="I997" s="79" t="s">
        <v>1138</v>
      </c>
      <c r="J997" s="83">
        <v>0.22916666666666666</v>
      </c>
      <c r="K997" s="82">
        <v>3532.15</v>
      </c>
      <c r="L997" s="79" t="s">
        <v>1094</v>
      </c>
      <c r="M997" s="172">
        <v>59</v>
      </c>
      <c r="N997" s="172">
        <v>0</v>
      </c>
      <c r="O997" s="79"/>
      <c r="P997" s="83">
        <v>0.22916666666666666</v>
      </c>
      <c r="Q997" s="83">
        <v>1.2291666666666667</v>
      </c>
      <c r="R997" s="12">
        <f t="shared" si="2957"/>
        <v>1</v>
      </c>
      <c r="S997" s="13">
        <f t="shared" si="2958"/>
        <v>0</v>
      </c>
      <c r="T997" s="13">
        <f t="shared" si="2959"/>
        <v>0</v>
      </c>
      <c r="U997" s="83">
        <v>1.2395833333333333</v>
      </c>
      <c r="V997" s="12">
        <f t="shared" si="2894"/>
        <v>1.0416666666666519E-2</v>
      </c>
      <c r="W997" s="13">
        <f t="shared" si="2895"/>
        <v>0</v>
      </c>
      <c r="X997" s="225">
        <f t="shared" si="2896"/>
        <v>15</v>
      </c>
      <c r="Y997" s="83">
        <v>1.2395833333333333</v>
      </c>
      <c r="Z997" s="12">
        <f t="shared" si="2966"/>
        <v>0</v>
      </c>
      <c r="AA997" s="13">
        <f t="shared" si="2967"/>
        <v>0</v>
      </c>
      <c r="AB997" s="13">
        <f t="shared" si="2968"/>
        <v>0</v>
      </c>
      <c r="AC997" s="83">
        <v>1.4895833333333333</v>
      </c>
      <c r="AD997" s="12">
        <f t="shared" si="2969"/>
        <v>0.25</v>
      </c>
      <c r="AE997" s="13">
        <f t="shared" si="2970"/>
        <v>6</v>
      </c>
      <c r="AF997" s="13">
        <f t="shared" si="2971"/>
        <v>0</v>
      </c>
      <c r="AG997" s="83">
        <v>0.49305555555555558</v>
      </c>
      <c r="AH997" s="83">
        <v>0.52777777777777779</v>
      </c>
      <c r="AI997" s="12">
        <f t="shared" si="2897"/>
        <v>3.472222222222221E-2</v>
      </c>
      <c r="AJ997" s="225">
        <f t="shared" si="2898"/>
        <v>0</v>
      </c>
      <c r="AK997" s="225">
        <f t="shared" si="2899"/>
        <v>50</v>
      </c>
      <c r="AL997" s="83">
        <v>0.49305555555555558</v>
      </c>
      <c r="AM997" s="83">
        <v>0.52777777777777779</v>
      </c>
      <c r="AN997" s="12">
        <f t="shared" si="2972"/>
        <v>3.472222222222221E-2</v>
      </c>
      <c r="AO997" s="13">
        <f t="shared" si="2973"/>
        <v>0</v>
      </c>
      <c r="AP997" s="13">
        <f t="shared" si="2974"/>
        <v>50</v>
      </c>
      <c r="AQ997" s="83">
        <v>0.67361111111111116</v>
      </c>
      <c r="AR997" s="12">
        <f t="shared" si="2900"/>
        <v>0.14583333333333337</v>
      </c>
      <c r="AS997" s="225">
        <f t="shared" si="2901"/>
        <v>3</v>
      </c>
      <c r="AT997" s="13">
        <f t="shared" si="2902"/>
        <v>30</v>
      </c>
      <c r="AU997" s="83">
        <v>0.6743055555555556</v>
      </c>
      <c r="AV997" s="226">
        <f t="shared" si="2903"/>
        <v>6.9444444444444198E-4</v>
      </c>
      <c r="AW997" s="13">
        <f t="shared" si="2904"/>
        <v>0</v>
      </c>
      <c r="AX997" s="13">
        <f t="shared" si="2905"/>
        <v>1</v>
      </c>
      <c r="AY997" s="83">
        <v>0.85138888888888886</v>
      </c>
      <c r="AZ997" s="12">
        <f t="shared" si="2906"/>
        <v>0.17708333333333326</v>
      </c>
      <c r="BA997" s="225">
        <f t="shared" si="2963"/>
        <v>4</v>
      </c>
      <c r="BB997" s="225">
        <f t="shared" si="2964"/>
        <v>15</v>
      </c>
      <c r="BC997" s="83">
        <v>0.85138888888888886</v>
      </c>
      <c r="BD997" s="83">
        <v>0.85138888888888886</v>
      </c>
      <c r="BE997" s="12">
        <f t="shared" si="2909"/>
        <v>0</v>
      </c>
      <c r="BF997" s="13">
        <f t="shared" si="2910"/>
        <v>0</v>
      </c>
      <c r="BG997" s="13">
        <f t="shared" si="2911"/>
        <v>0</v>
      </c>
      <c r="BH997" s="83">
        <v>0.85138888888888886</v>
      </c>
      <c r="BI997" s="83">
        <v>0.85138888888888886</v>
      </c>
      <c r="BJ997" s="83"/>
      <c r="BK997" s="69">
        <f t="shared" si="2975"/>
        <v>0</v>
      </c>
      <c r="BL997" s="13">
        <f t="shared" si="2976"/>
        <v>0</v>
      </c>
      <c r="BM997" s="13">
        <f t="shared" si="2977"/>
        <v>0</v>
      </c>
      <c r="BN997" s="83">
        <v>0.86111111111111116</v>
      </c>
      <c r="BO997" s="12">
        <f t="shared" si="2915"/>
        <v>9.7222222222222987E-3</v>
      </c>
      <c r="BP997" s="225">
        <f t="shared" si="2916"/>
        <v>0</v>
      </c>
      <c r="BQ997" s="225">
        <f t="shared" si="2917"/>
        <v>14</v>
      </c>
      <c r="BR997" s="83">
        <v>0.87847222222222221</v>
      </c>
      <c r="BS997" s="12">
        <f t="shared" si="2918"/>
        <v>1.7361111111111049E-2</v>
      </c>
      <c r="BT997" s="225">
        <f t="shared" si="2919"/>
        <v>0</v>
      </c>
      <c r="BU997" s="225">
        <f t="shared" si="2920"/>
        <v>25</v>
      </c>
      <c r="BV997" s="83">
        <v>0.87847222222222221</v>
      </c>
      <c r="BW997" s="83">
        <v>0.87847222222222221</v>
      </c>
      <c r="BX997" s="12">
        <f t="shared" si="2921"/>
        <v>0</v>
      </c>
      <c r="BY997" s="13">
        <f t="shared" si="2922"/>
        <v>0</v>
      </c>
      <c r="BZ997" s="13">
        <f t="shared" si="2923"/>
        <v>0</v>
      </c>
      <c r="CA997" s="226">
        <f t="shared" si="2924"/>
        <v>0.64930555555555558</v>
      </c>
      <c r="CB997" s="13">
        <f t="shared" si="2925"/>
        <v>15</v>
      </c>
      <c r="CC997" s="13">
        <f t="shared" si="2926"/>
        <v>35</v>
      </c>
      <c r="CD997" s="12">
        <f t="shared" si="2927"/>
        <v>0.42291666666666672</v>
      </c>
      <c r="CE997" s="13">
        <f t="shared" si="2928"/>
        <v>10</v>
      </c>
      <c r="CF997" s="13">
        <f t="shared" si="2929"/>
        <v>9</v>
      </c>
      <c r="CG997" s="12">
        <f t="shared" si="2930"/>
        <v>3.472222222222221E-2</v>
      </c>
      <c r="CH997" s="13">
        <f t="shared" si="2931"/>
        <v>0</v>
      </c>
      <c r="CI997" s="13">
        <f t="shared" si="2932"/>
        <v>50</v>
      </c>
      <c r="CJ997" s="12">
        <f t="shared" si="2933"/>
        <v>0.17708333333333326</v>
      </c>
      <c r="CK997" s="13">
        <f t="shared" si="2934"/>
        <v>4</v>
      </c>
      <c r="CL997" s="13">
        <f t="shared" si="2935"/>
        <v>15</v>
      </c>
      <c r="CM997" s="62"/>
      <c r="CN997" s="62"/>
      <c r="CO997" s="62"/>
      <c r="CP997" s="12">
        <f t="shared" si="2978"/>
        <v>0.17708333333333326</v>
      </c>
      <c r="CQ997" s="13">
        <f t="shared" si="2979"/>
        <v>4</v>
      </c>
      <c r="CR997" s="13">
        <f t="shared" si="2980"/>
        <v>15</v>
      </c>
      <c r="CS997" s="83">
        <v>0</v>
      </c>
      <c r="CT997" s="13">
        <f t="shared" si="2981"/>
        <v>0</v>
      </c>
      <c r="CU997" s="13">
        <f t="shared" si="2982"/>
        <v>0</v>
      </c>
      <c r="CV997" s="83"/>
      <c r="CW997" s="13">
        <f t="shared" si="2983"/>
        <v>0</v>
      </c>
      <c r="CX997" s="13">
        <f t="shared" si="2984"/>
        <v>0</v>
      </c>
      <c r="CY997" s="83"/>
      <c r="CZ997" s="13">
        <f t="shared" si="2985"/>
        <v>0</v>
      </c>
      <c r="DA997" s="13">
        <f t="shared" si="2986"/>
        <v>0</v>
      </c>
      <c r="DB997" s="83"/>
      <c r="DC997" s="13">
        <f t="shared" si="2987"/>
        <v>0</v>
      </c>
      <c r="DD997" s="13">
        <f t="shared" si="2988"/>
        <v>0</v>
      </c>
      <c r="DE997" s="83"/>
      <c r="DF997" s="13">
        <f t="shared" si="2944"/>
        <v>0</v>
      </c>
      <c r="DG997" s="13">
        <f t="shared" si="2945"/>
        <v>0</v>
      </c>
      <c r="DH997" s="83"/>
      <c r="DI997" s="13">
        <f t="shared" si="2946"/>
        <v>0</v>
      </c>
      <c r="DJ997" s="13">
        <f t="shared" si="2947"/>
        <v>0</v>
      </c>
      <c r="DK997" s="83">
        <v>0</v>
      </c>
      <c r="DL997" s="35">
        <f t="shared" si="2948"/>
        <v>0</v>
      </c>
      <c r="DM997" s="35">
        <f t="shared" si="2949"/>
        <v>0</v>
      </c>
      <c r="DN997" s="66">
        <f t="shared" si="2842"/>
        <v>3527596.8460000018</v>
      </c>
      <c r="DO997" s="74">
        <f t="shared" si="2843"/>
        <v>56583</v>
      </c>
      <c r="DP997" s="66">
        <f t="shared" si="2877"/>
        <v>59.866949152542375</v>
      </c>
      <c r="DQ997" s="63">
        <f t="shared" si="2878"/>
        <v>62.343757771768935</v>
      </c>
      <c r="DR997" s="66"/>
      <c r="DS997" s="96"/>
      <c r="DT997" s="66"/>
      <c r="DU997" s="66"/>
    </row>
    <row r="998" spans="1:125">
      <c r="A998" s="639">
        <f t="shared" si="2965"/>
        <v>996</v>
      </c>
      <c r="B998" s="172">
        <f t="shared" si="2989"/>
        <v>5</v>
      </c>
      <c r="C998" s="76">
        <v>40969</v>
      </c>
      <c r="D998" s="84">
        <f t="shared" si="2876"/>
        <v>3</v>
      </c>
      <c r="E998" s="78" t="s">
        <v>1223</v>
      </c>
      <c r="F998" s="172">
        <v>1</v>
      </c>
      <c r="G998" s="79" t="s">
        <v>325</v>
      </c>
      <c r="H998" s="79" t="s">
        <v>1070</v>
      </c>
      <c r="I998" s="79" t="s">
        <v>1137</v>
      </c>
      <c r="J998" s="83">
        <v>0.59375</v>
      </c>
      <c r="K998" s="82">
        <v>3376.15</v>
      </c>
      <c r="L998" s="79" t="s">
        <v>1110</v>
      </c>
      <c r="M998" s="172">
        <v>59</v>
      </c>
      <c r="N998" s="172">
        <v>0</v>
      </c>
      <c r="O998" s="79"/>
      <c r="P998" s="83">
        <v>0.59375</v>
      </c>
      <c r="Q998" s="83">
        <v>0.59375</v>
      </c>
      <c r="R998" s="12">
        <f t="shared" si="2957"/>
        <v>0</v>
      </c>
      <c r="S998" s="13">
        <f t="shared" si="2958"/>
        <v>0</v>
      </c>
      <c r="T998" s="13">
        <f t="shared" si="2959"/>
        <v>0</v>
      </c>
      <c r="U998" s="83">
        <v>0.60416666666666663</v>
      </c>
      <c r="V998" s="12">
        <f t="shared" si="2894"/>
        <v>1.041666666666663E-2</v>
      </c>
      <c r="W998" s="13">
        <f t="shared" si="2895"/>
        <v>0</v>
      </c>
      <c r="X998" s="225">
        <f t="shared" si="2896"/>
        <v>15</v>
      </c>
      <c r="Y998" s="83">
        <v>0.60416666666666663</v>
      </c>
      <c r="Z998" s="12">
        <f t="shared" si="2966"/>
        <v>0</v>
      </c>
      <c r="AA998" s="13">
        <f t="shared" si="2967"/>
        <v>0</v>
      </c>
      <c r="AB998" s="13">
        <f t="shared" si="2968"/>
        <v>0</v>
      </c>
      <c r="AC998" s="83">
        <v>0.63194444444444442</v>
      </c>
      <c r="AD998" s="12">
        <f t="shared" si="2969"/>
        <v>2.777777777777779E-2</v>
      </c>
      <c r="AE998" s="13">
        <f t="shared" si="2970"/>
        <v>0</v>
      </c>
      <c r="AF998" s="13">
        <f t="shared" si="2971"/>
        <v>40</v>
      </c>
      <c r="AG998" s="83">
        <v>0.63541666666666663</v>
      </c>
      <c r="AH998" s="83">
        <v>0.66388888888888886</v>
      </c>
      <c r="AI998" s="12">
        <f t="shared" si="2897"/>
        <v>2.8472222222222232E-2</v>
      </c>
      <c r="AJ998" s="225">
        <f t="shared" si="2898"/>
        <v>0</v>
      </c>
      <c r="AK998" s="225">
        <f t="shared" si="2899"/>
        <v>41</v>
      </c>
      <c r="AL998" s="83">
        <v>0.63541666666666663</v>
      </c>
      <c r="AM998" s="83">
        <v>0.66388888888888886</v>
      </c>
      <c r="AN998" s="12">
        <f t="shared" si="2972"/>
        <v>2.8472222222222232E-2</v>
      </c>
      <c r="AO998" s="13">
        <f t="shared" si="2973"/>
        <v>0</v>
      </c>
      <c r="AP998" s="13">
        <f t="shared" si="2974"/>
        <v>41</v>
      </c>
      <c r="AQ998" s="83">
        <v>0.74305555555555547</v>
      </c>
      <c r="AR998" s="12">
        <f t="shared" si="2900"/>
        <v>7.9166666666666607E-2</v>
      </c>
      <c r="AS998" s="225">
        <f t="shared" si="2901"/>
        <v>1</v>
      </c>
      <c r="AT998" s="13">
        <f t="shared" si="2902"/>
        <v>54</v>
      </c>
      <c r="AU998" s="83">
        <v>0.74930555555555556</v>
      </c>
      <c r="AV998" s="226">
        <f t="shared" si="2903"/>
        <v>6.2500000000000888E-3</v>
      </c>
      <c r="AW998" s="13">
        <f t="shared" si="2904"/>
        <v>0</v>
      </c>
      <c r="AX998" s="13">
        <f t="shared" si="2905"/>
        <v>9</v>
      </c>
      <c r="AY998" s="83">
        <v>0.81527777777777777</v>
      </c>
      <c r="AZ998" s="12">
        <f t="shared" si="2906"/>
        <v>6.597222222222221E-2</v>
      </c>
      <c r="BA998" s="225">
        <f t="shared" si="2963"/>
        <v>1</v>
      </c>
      <c r="BB998" s="225">
        <f t="shared" si="2964"/>
        <v>35</v>
      </c>
      <c r="BC998" s="83">
        <v>0.81527777777777777</v>
      </c>
      <c r="BD998" s="83">
        <v>0.81527777777777777</v>
      </c>
      <c r="BE998" s="12">
        <f t="shared" si="2909"/>
        <v>0</v>
      </c>
      <c r="BF998" s="13">
        <f t="shared" si="2910"/>
        <v>0</v>
      </c>
      <c r="BG998" s="13">
        <f t="shared" si="2911"/>
        <v>0</v>
      </c>
      <c r="BH998" s="83">
        <v>0.81527777777777777</v>
      </c>
      <c r="BI998" s="83">
        <v>0.81527777777777777</v>
      </c>
      <c r="BJ998" s="83"/>
      <c r="BK998" s="69">
        <f t="shared" si="2975"/>
        <v>0</v>
      </c>
      <c r="BL998" s="13">
        <f t="shared" si="2976"/>
        <v>0</v>
      </c>
      <c r="BM998" s="13">
        <f t="shared" si="2977"/>
        <v>0</v>
      </c>
      <c r="BN998" s="83">
        <v>0.82291666666666663</v>
      </c>
      <c r="BO998" s="12">
        <f t="shared" si="2915"/>
        <v>7.6388888888888618E-3</v>
      </c>
      <c r="BP998" s="225">
        <f t="shared" si="2916"/>
        <v>0</v>
      </c>
      <c r="BQ998" s="225">
        <f t="shared" si="2917"/>
        <v>11</v>
      </c>
      <c r="BR998" s="83">
        <v>0.83333333333333337</v>
      </c>
      <c r="BS998" s="12">
        <f t="shared" si="2918"/>
        <v>1.0416666666666741E-2</v>
      </c>
      <c r="BT998" s="225">
        <f t="shared" si="2919"/>
        <v>0</v>
      </c>
      <c r="BU998" s="225">
        <f t="shared" si="2920"/>
        <v>15</v>
      </c>
      <c r="BV998" s="83">
        <v>0.83333333333333337</v>
      </c>
      <c r="BW998" s="83">
        <v>0.83333333333333337</v>
      </c>
      <c r="BX998" s="12">
        <f t="shared" si="2921"/>
        <v>0</v>
      </c>
      <c r="BY998" s="13">
        <f t="shared" si="2922"/>
        <v>0</v>
      </c>
      <c r="BZ998" s="13">
        <f t="shared" si="2923"/>
        <v>0</v>
      </c>
      <c r="CA998" s="226">
        <f t="shared" si="2924"/>
        <v>0.23958333333333337</v>
      </c>
      <c r="CB998" s="13">
        <f t="shared" si="2925"/>
        <v>5</v>
      </c>
      <c r="CC998" s="13">
        <f t="shared" si="2926"/>
        <v>45</v>
      </c>
      <c r="CD998" s="12">
        <f t="shared" si="2927"/>
        <v>0.125</v>
      </c>
      <c r="CE998" s="13">
        <f t="shared" si="2928"/>
        <v>3</v>
      </c>
      <c r="CF998" s="13">
        <f t="shared" si="2929"/>
        <v>0</v>
      </c>
      <c r="CG998" s="12">
        <f t="shared" si="2930"/>
        <v>2.8472222222222232E-2</v>
      </c>
      <c r="CH998" s="13">
        <f t="shared" si="2931"/>
        <v>0</v>
      </c>
      <c r="CI998" s="13">
        <f t="shared" si="2932"/>
        <v>41</v>
      </c>
      <c r="CJ998" s="12">
        <f t="shared" si="2933"/>
        <v>6.597222222222221E-2</v>
      </c>
      <c r="CK998" s="13">
        <f t="shared" si="2934"/>
        <v>1</v>
      </c>
      <c r="CL998" s="13">
        <f t="shared" si="2935"/>
        <v>35</v>
      </c>
      <c r="CM998" s="62"/>
      <c r="CN998" s="62"/>
      <c r="CO998" s="62"/>
      <c r="CP998" s="12">
        <f t="shared" si="2978"/>
        <v>6.597222222222221E-2</v>
      </c>
      <c r="CQ998" s="13">
        <f t="shared" si="2979"/>
        <v>1</v>
      </c>
      <c r="CR998" s="13">
        <f t="shared" si="2980"/>
        <v>35</v>
      </c>
      <c r="CS998" s="83">
        <v>0</v>
      </c>
      <c r="CT998" s="13">
        <f t="shared" si="2981"/>
        <v>0</v>
      </c>
      <c r="CU998" s="13">
        <f t="shared" si="2982"/>
        <v>0</v>
      </c>
      <c r="CV998" s="83"/>
      <c r="CW998" s="13">
        <f t="shared" si="2983"/>
        <v>0</v>
      </c>
      <c r="CX998" s="13">
        <f t="shared" si="2984"/>
        <v>0</v>
      </c>
      <c r="CY998" s="83"/>
      <c r="CZ998" s="13">
        <f t="shared" si="2985"/>
        <v>0</v>
      </c>
      <c r="DA998" s="13">
        <f t="shared" si="2986"/>
        <v>0</v>
      </c>
      <c r="DB998" s="83"/>
      <c r="DC998" s="13">
        <f t="shared" si="2987"/>
        <v>0</v>
      </c>
      <c r="DD998" s="13">
        <f t="shared" si="2988"/>
        <v>0</v>
      </c>
      <c r="DE998" s="83"/>
      <c r="DF998" s="13">
        <f t="shared" si="2944"/>
        <v>0</v>
      </c>
      <c r="DG998" s="13">
        <f t="shared" si="2945"/>
        <v>0</v>
      </c>
      <c r="DH998" s="83"/>
      <c r="DI998" s="13">
        <f t="shared" si="2946"/>
        <v>0</v>
      </c>
      <c r="DJ998" s="13">
        <f t="shared" si="2947"/>
        <v>0</v>
      </c>
      <c r="DK998" s="83">
        <v>0</v>
      </c>
      <c r="DL998" s="35">
        <f t="shared" si="2948"/>
        <v>0</v>
      </c>
      <c r="DM998" s="35">
        <f t="shared" si="2949"/>
        <v>0</v>
      </c>
      <c r="DN998" s="66">
        <f t="shared" si="2842"/>
        <v>3530972.9960000017</v>
      </c>
      <c r="DO998" s="74">
        <f t="shared" si="2843"/>
        <v>56642</v>
      </c>
      <c r="DP998" s="66">
        <f t="shared" si="2877"/>
        <v>57.222881355932202</v>
      </c>
      <c r="DQ998" s="63">
        <f t="shared" si="2878"/>
        <v>62.338423713851938</v>
      </c>
      <c r="DR998" s="66">
        <f>DR997+CE998</f>
        <v>3</v>
      </c>
      <c r="DS998" s="96">
        <f>DS997+CF998</f>
        <v>0</v>
      </c>
      <c r="DT998" s="66">
        <f>DS998/60</f>
        <v>0</v>
      </c>
      <c r="DU998" s="66">
        <f>DR998+DT998</f>
        <v>3</v>
      </c>
    </row>
    <row r="999" spans="1:125">
      <c r="A999" s="639">
        <f t="shared" si="2965"/>
        <v>997</v>
      </c>
      <c r="B999" s="172">
        <f t="shared" si="2989"/>
        <v>6</v>
      </c>
      <c r="C999" s="76">
        <v>40969</v>
      </c>
      <c r="D999" s="84">
        <f t="shared" si="2876"/>
        <v>3</v>
      </c>
      <c r="E999" s="78" t="s">
        <v>1224</v>
      </c>
      <c r="F999" s="172">
        <v>1</v>
      </c>
      <c r="G999" s="79" t="s">
        <v>38</v>
      </c>
      <c r="H999" s="79" t="s">
        <v>305</v>
      </c>
      <c r="I999" s="79" t="s">
        <v>1116</v>
      </c>
      <c r="J999" s="83">
        <v>0.70833333333333337</v>
      </c>
      <c r="K999" s="82">
        <v>3771.66</v>
      </c>
      <c r="L999" s="79" t="s">
        <v>1110</v>
      </c>
      <c r="M999" s="172">
        <v>59</v>
      </c>
      <c r="N999" s="172">
        <v>0</v>
      </c>
      <c r="O999" s="79"/>
      <c r="P999" s="83">
        <v>0.70833333333333337</v>
      </c>
      <c r="Q999" s="83">
        <v>0.70833333333333337</v>
      </c>
      <c r="R999" s="12">
        <f t="shared" si="2957"/>
        <v>0</v>
      </c>
      <c r="S999" s="13">
        <f t="shared" si="2958"/>
        <v>0</v>
      </c>
      <c r="T999" s="13">
        <f t="shared" si="2959"/>
        <v>0</v>
      </c>
      <c r="U999" s="83">
        <v>0.74305555555555547</v>
      </c>
      <c r="V999" s="12">
        <f t="shared" si="2894"/>
        <v>3.4722222222222099E-2</v>
      </c>
      <c r="W999" s="13">
        <f t="shared" si="2895"/>
        <v>0</v>
      </c>
      <c r="X999" s="225">
        <f t="shared" si="2896"/>
        <v>50</v>
      </c>
      <c r="Y999" s="83">
        <v>0.74305555555555547</v>
      </c>
      <c r="Z999" s="12">
        <f t="shared" si="2966"/>
        <v>0</v>
      </c>
      <c r="AA999" s="13">
        <f t="shared" si="2967"/>
        <v>0</v>
      </c>
      <c r="AB999" s="13">
        <f t="shared" si="2968"/>
        <v>0</v>
      </c>
      <c r="AC999" s="83">
        <v>0.78819444444444453</v>
      </c>
      <c r="AD999" s="12">
        <f t="shared" si="2969"/>
        <v>4.5138888888889062E-2</v>
      </c>
      <c r="AE999" s="13">
        <f t="shared" si="2970"/>
        <v>1</v>
      </c>
      <c r="AF999" s="13">
        <f t="shared" si="2971"/>
        <v>5</v>
      </c>
      <c r="AG999" s="83">
        <v>0.79166666666666663</v>
      </c>
      <c r="AH999" s="83">
        <v>0.8125</v>
      </c>
      <c r="AI999" s="12">
        <f t="shared" si="2897"/>
        <v>2.083333333333337E-2</v>
      </c>
      <c r="AJ999" s="225">
        <f t="shared" si="2898"/>
        <v>0</v>
      </c>
      <c r="AK999" s="225">
        <f t="shared" si="2899"/>
        <v>30</v>
      </c>
      <c r="AL999" s="83">
        <v>0.79166666666666663</v>
      </c>
      <c r="AM999" s="83">
        <v>0.8125</v>
      </c>
      <c r="AN999" s="12">
        <f t="shared" si="2972"/>
        <v>2.083333333333337E-2</v>
      </c>
      <c r="AO999" s="13">
        <f t="shared" si="2973"/>
        <v>0</v>
      </c>
      <c r="AP999" s="13">
        <f t="shared" si="2974"/>
        <v>30</v>
      </c>
      <c r="AQ999" s="83">
        <v>0.875</v>
      </c>
      <c r="AR999" s="12">
        <f t="shared" si="2900"/>
        <v>6.25E-2</v>
      </c>
      <c r="AS999" s="225">
        <f t="shared" si="2901"/>
        <v>1</v>
      </c>
      <c r="AT999" s="13">
        <f t="shared" si="2902"/>
        <v>30</v>
      </c>
      <c r="AU999" s="83">
        <v>0.87916666666666676</v>
      </c>
      <c r="AV999" s="226">
        <f t="shared" si="2903"/>
        <v>4.1666666666667629E-3</v>
      </c>
      <c r="AW999" s="13">
        <f t="shared" si="2904"/>
        <v>0</v>
      </c>
      <c r="AX999" s="13">
        <f t="shared" si="2905"/>
        <v>6</v>
      </c>
      <c r="AY999" s="83">
        <v>0.98125000000000007</v>
      </c>
      <c r="AZ999" s="12">
        <f t="shared" si="2906"/>
        <v>0.1020833333333333</v>
      </c>
      <c r="BA999" s="225">
        <f t="shared" si="2963"/>
        <v>2</v>
      </c>
      <c r="BB999" s="225">
        <f t="shared" si="2964"/>
        <v>27</v>
      </c>
      <c r="BC999" s="83">
        <v>0.98125000000000007</v>
      </c>
      <c r="BD999" s="83">
        <v>0.98125000000000007</v>
      </c>
      <c r="BE999" s="12">
        <f t="shared" si="2909"/>
        <v>0</v>
      </c>
      <c r="BF999" s="13">
        <f t="shared" si="2910"/>
        <v>0</v>
      </c>
      <c r="BG999" s="13">
        <f t="shared" si="2911"/>
        <v>0</v>
      </c>
      <c r="BH999" s="83">
        <v>0.98125000000000007</v>
      </c>
      <c r="BI999" s="83">
        <v>0.98125000000000007</v>
      </c>
      <c r="BJ999" s="83"/>
      <c r="BK999" s="69">
        <f t="shared" si="2975"/>
        <v>0</v>
      </c>
      <c r="BL999" s="13">
        <f t="shared" si="2976"/>
        <v>0</v>
      </c>
      <c r="BM999" s="13">
        <f t="shared" si="2977"/>
        <v>0</v>
      </c>
      <c r="BN999" s="83">
        <v>0.9916666666666667</v>
      </c>
      <c r="BO999" s="12">
        <f t="shared" si="2915"/>
        <v>1.041666666666663E-2</v>
      </c>
      <c r="BP999" s="225">
        <f t="shared" si="2916"/>
        <v>0</v>
      </c>
      <c r="BQ999" s="225">
        <f t="shared" si="2917"/>
        <v>15</v>
      </c>
      <c r="BR999" s="83">
        <v>0.99305555555555547</v>
      </c>
      <c r="BS999" s="12">
        <f t="shared" si="2918"/>
        <v>1.3888888888887729E-3</v>
      </c>
      <c r="BT999" s="225">
        <f t="shared" si="2919"/>
        <v>0</v>
      </c>
      <c r="BU999" s="225">
        <f t="shared" si="2920"/>
        <v>2</v>
      </c>
      <c r="BV999" s="83">
        <v>0.99305555555555547</v>
      </c>
      <c r="BW999" s="83">
        <v>0.99305555555555547</v>
      </c>
      <c r="BX999" s="12">
        <f t="shared" si="2921"/>
        <v>0</v>
      </c>
      <c r="BY999" s="13">
        <f t="shared" si="2922"/>
        <v>0</v>
      </c>
      <c r="BZ999" s="13">
        <f t="shared" si="2923"/>
        <v>0</v>
      </c>
      <c r="CA999" s="226">
        <f t="shared" si="2924"/>
        <v>0.2847222222222221</v>
      </c>
      <c r="CB999" s="13">
        <f t="shared" si="2925"/>
        <v>6</v>
      </c>
      <c r="CC999" s="13">
        <f t="shared" si="2926"/>
        <v>50</v>
      </c>
      <c r="CD999" s="12">
        <f t="shared" si="2927"/>
        <v>0.11944444444444446</v>
      </c>
      <c r="CE999" s="13">
        <f t="shared" si="2928"/>
        <v>2</v>
      </c>
      <c r="CF999" s="13">
        <f t="shared" si="2929"/>
        <v>52</v>
      </c>
      <c r="CG999" s="12">
        <f t="shared" si="2930"/>
        <v>2.083333333333337E-2</v>
      </c>
      <c r="CH999" s="13">
        <f t="shared" si="2931"/>
        <v>0</v>
      </c>
      <c r="CI999" s="13">
        <f t="shared" si="2932"/>
        <v>30</v>
      </c>
      <c r="CJ999" s="12">
        <f t="shared" si="2933"/>
        <v>0.1020833333333333</v>
      </c>
      <c r="CK999" s="13">
        <f t="shared" si="2934"/>
        <v>2</v>
      </c>
      <c r="CL999" s="13">
        <f t="shared" si="2935"/>
        <v>27</v>
      </c>
      <c r="CM999" s="62"/>
      <c r="CN999" s="62"/>
      <c r="CO999" s="62"/>
      <c r="CP999" s="12">
        <f t="shared" si="2978"/>
        <v>0.1020833333333333</v>
      </c>
      <c r="CQ999" s="13">
        <f t="shared" si="2979"/>
        <v>2</v>
      </c>
      <c r="CR999" s="13">
        <f t="shared" si="2980"/>
        <v>27</v>
      </c>
      <c r="CS999" s="83">
        <v>0</v>
      </c>
      <c r="CT999" s="13">
        <f t="shared" si="2981"/>
        <v>0</v>
      </c>
      <c r="CU999" s="13">
        <f t="shared" si="2982"/>
        <v>0</v>
      </c>
      <c r="CV999" s="83"/>
      <c r="CW999" s="13">
        <f t="shared" si="2983"/>
        <v>0</v>
      </c>
      <c r="CX999" s="13">
        <f t="shared" si="2984"/>
        <v>0</v>
      </c>
      <c r="CY999" s="83"/>
      <c r="CZ999" s="13">
        <f t="shared" si="2985"/>
        <v>0</v>
      </c>
      <c r="DA999" s="13">
        <f t="shared" si="2986"/>
        <v>0</v>
      </c>
      <c r="DB999" s="83"/>
      <c r="DC999" s="13">
        <f t="shared" si="2987"/>
        <v>0</v>
      </c>
      <c r="DD999" s="13">
        <f t="shared" si="2988"/>
        <v>0</v>
      </c>
      <c r="DE999" s="83"/>
      <c r="DF999" s="13">
        <f t="shared" si="2944"/>
        <v>0</v>
      </c>
      <c r="DG999" s="13">
        <f t="shared" si="2945"/>
        <v>0</v>
      </c>
      <c r="DH999" s="83"/>
      <c r="DI999" s="13">
        <f t="shared" si="2946"/>
        <v>0</v>
      </c>
      <c r="DJ999" s="13">
        <f t="shared" si="2947"/>
        <v>0</v>
      </c>
      <c r="DK999" s="83">
        <v>0</v>
      </c>
      <c r="DL999" s="35">
        <f t="shared" si="2948"/>
        <v>0</v>
      </c>
      <c r="DM999" s="35">
        <f t="shared" si="2949"/>
        <v>0</v>
      </c>
      <c r="DN999" s="66">
        <f t="shared" si="2842"/>
        <v>3534744.6560000018</v>
      </c>
      <c r="DO999" s="74">
        <f t="shared" si="2843"/>
        <v>56701</v>
      </c>
      <c r="DP999" s="66">
        <f t="shared" si="2877"/>
        <v>63.926440677966099</v>
      </c>
      <c r="DQ999" s="63">
        <f t="shared" si="2878"/>
        <v>62.340076118587007</v>
      </c>
      <c r="DR999" s="66"/>
      <c r="DS999" s="96"/>
      <c r="DT999" s="66"/>
      <c r="DU999" s="66"/>
    </row>
    <row r="1000" spans="1:125">
      <c r="A1000" s="639">
        <f t="shared" si="2965"/>
        <v>998</v>
      </c>
      <c r="B1000" s="172">
        <f t="shared" si="2989"/>
        <v>7</v>
      </c>
      <c r="C1000" s="76">
        <v>40969</v>
      </c>
      <c r="D1000" s="84">
        <f t="shared" si="2876"/>
        <v>3</v>
      </c>
      <c r="E1000" s="78" t="s">
        <v>1225</v>
      </c>
      <c r="F1000" s="172">
        <v>1</v>
      </c>
      <c r="G1000" s="79" t="s">
        <v>823</v>
      </c>
      <c r="H1000" s="79" t="s">
        <v>413</v>
      </c>
      <c r="I1000" s="79" t="s">
        <v>1112</v>
      </c>
      <c r="J1000" s="83">
        <v>0.72916666666666663</v>
      </c>
      <c r="K1000" s="82">
        <v>3664.5</v>
      </c>
      <c r="L1000" s="79" t="s">
        <v>1094</v>
      </c>
      <c r="M1000" s="172">
        <v>56</v>
      </c>
      <c r="N1000" s="172">
        <v>3</v>
      </c>
      <c r="O1000" s="79"/>
      <c r="P1000" s="83">
        <v>0.72916666666666663</v>
      </c>
      <c r="Q1000" s="83">
        <v>0.72916666666666663</v>
      </c>
      <c r="R1000" s="12">
        <f t="shared" si="2957"/>
        <v>0</v>
      </c>
      <c r="S1000" s="13">
        <f t="shared" si="2958"/>
        <v>0</v>
      </c>
      <c r="T1000" s="13">
        <f t="shared" si="2959"/>
        <v>0</v>
      </c>
      <c r="U1000" s="83">
        <v>0.74305555555555547</v>
      </c>
      <c r="V1000" s="12">
        <f t="shared" si="2894"/>
        <v>1.388888888888884E-2</v>
      </c>
      <c r="W1000" s="13">
        <f t="shared" si="2895"/>
        <v>0</v>
      </c>
      <c r="X1000" s="225">
        <f t="shared" si="2896"/>
        <v>20</v>
      </c>
      <c r="Y1000" s="83">
        <v>0.74305555555555547</v>
      </c>
      <c r="Z1000" s="12">
        <f t="shared" si="2966"/>
        <v>0</v>
      </c>
      <c r="AA1000" s="13">
        <f t="shared" si="2967"/>
        <v>0</v>
      </c>
      <c r="AB1000" s="13">
        <f t="shared" si="2968"/>
        <v>0</v>
      </c>
      <c r="AC1000" s="83">
        <v>0.91319444444444453</v>
      </c>
      <c r="AD1000" s="12">
        <f t="shared" si="2969"/>
        <v>0.17013888888888906</v>
      </c>
      <c r="AE1000" s="13">
        <f t="shared" si="2970"/>
        <v>4</v>
      </c>
      <c r="AF1000" s="13">
        <f t="shared" si="2971"/>
        <v>5</v>
      </c>
      <c r="AG1000" s="83">
        <v>0.91666666666666663</v>
      </c>
      <c r="AH1000" s="83">
        <v>0.97916666666666663</v>
      </c>
      <c r="AI1000" s="12">
        <f t="shared" si="2897"/>
        <v>6.25E-2</v>
      </c>
      <c r="AJ1000" s="225">
        <f t="shared" si="2898"/>
        <v>1</v>
      </c>
      <c r="AK1000" s="225">
        <f t="shared" si="2899"/>
        <v>30</v>
      </c>
      <c r="AL1000" s="83">
        <v>0.91666666666666663</v>
      </c>
      <c r="AM1000" s="83">
        <v>0.97916666666666663</v>
      </c>
      <c r="AN1000" s="12">
        <f t="shared" si="2972"/>
        <v>6.25E-2</v>
      </c>
      <c r="AO1000" s="13">
        <f t="shared" si="2973"/>
        <v>1</v>
      </c>
      <c r="AP1000" s="13">
        <f t="shared" si="2974"/>
        <v>30</v>
      </c>
      <c r="AQ1000" s="83">
        <v>0.99652777777777779</v>
      </c>
      <c r="AR1000" s="12">
        <f t="shared" si="2900"/>
        <v>1.736111111111116E-2</v>
      </c>
      <c r="AS1000" s="225">
        <f t="shared" si="2901"/>
        <v>0</v>
      </c>
      <c r="AT1000" s="13">
        <f t="shared" si="2902"/>
        <v>25</v>
      </c>
      <c r="AU1000" s="83">
        <v>1.0034722222222221</v>
      </c>
      <c r="AV1000" s="226">
        <f t="shared" si="2903"/>
        <v>6.9444444444443088E-3</v>
      </c>
      <c r="AW1000" s="13">
        <f t="shared" si="2904"/>
        <v>0</v>
      </c>
      <c r="AX1000" s="13">
        <f t="shared" si="2905"/>
        <v>10</v>
      </c>
      <c r="AY1000" s="83">
        <v>1.0534722222222224</v>
      </c>
      <c r="AZ1000" s="12">
        <f t="shared" si="2906"/>
        <v>5.0000000000000266E-2</v>
      </c>
      <c r="BA1000" s="225">
        <f t="shared" si="2963"/>
        <v>1</v>
      </c>
      <c r="BB1000" s="225">
        <f t="shared" si="2964"/>
        <v>12</v>
      </c>
      <c r="BC1000" s="83">
        <v>1.0534722222222224</v>
      </c>
      <c r="BD1000" s="83">
        <v>1.0534722222222224</v>
      </c>
      <c r="BE1000" s="12">
        <f t="shared" si="2909"/>
        <v>0</v>
      </c>
      <c r="BF1000" s="13">
        <f t="shared" si="2910"/>
        <v>0</v>
      </c>
      <c r="BG1000" s="13">
        <f t="shared" si="2911"/>
        <v>0</v>
      </c>
      <c r="BH1000" s="83">
        <v>1.0534722222222224</v>
      </c>
      <c r="BI1000" s="83">
        <v>1.0534722222222224</v>
      </c>
      <c r="BJ1000" s="83"/>
      <c r="BK1000" s="69">
        <f t="shared" si="2975"/>
        <v>0</v>
      </c>
      <c r="BL1000" s="13">
        <f t="shared" si="2976"/>
        <v>0</v>
      </c>
      <c r="BM1000" s="13">
        <f t="shared" si="2977"/>
        <v>0</v>
      </c>
      <c r="BN1000" s="83">
        <v>1.0590277777777779</v>
      </c>
      <c r="BO1000" s="12">
        <f t="shared" si="2915"/>
        <v>5.5555555555555358E-3</v>
      </c>
      <c r="BP1000" s="225">
        <f t="shared" si="2916"/>
        <v>0</v>
      </c>
      <c r="BQ1000" s="225">
        <f t="shared" si="2917"/>
        <v>8</v>
      </c>
      <c r="BR1000" s="83">
        <v>1.0625</v>
      </c>
      <c r="BS1000" s="12">
        <f t="shared" si="2918"/>
        <v>3.4722222222220989E-3</v>
      </c>
      <c r="BT1000" s="225">
        <f t="shared" si="2919"/>
        <v>0</v>
      </c>
      <c r="BU1000" s="225">
        <f t="shared" si="2920"/>
        <v>5</v>
      </c>
      <c r="BV1000" s="83">
        <v>1.0625</v>
      </c>
      <c r="BW1000" s="83">
        <v>1.0625</v>
      </c>
      <c r="BX1000" s="12">
        <f t="shared" si="2921"/>
        <v>0</v>
      </c>
      <c r="BY1000" s="13">
        <f t="shared" si="2922"/>
        <v>0</v>
      </c>
      <c r="BZ1000" s="13">
        <f t="shared" si="2923"/>
        <v>0</v>
      </c>
      <c r="CA1000" s="226">
        <f t="shared" si="2924"/>
        <v>0.33333333333333337</v>
      </c>
      <c r="CB1000" s="13">
        <f t="shared" si="2925"/>
        <v>8</v>
      </c>
      <c r="CC1000" s="13">
        <f t="shared" si="2926"/>
        <v>0</v>
      </c>
      <c r="CD1000" s="12">
        <f t="shared" si="2927"/>
        <v>0.19652777777777786</v>
      </c>
      <c r="CE1000" s="13">
        <f t="shared" si="2928"/>
        <v>4</v>
      </c>
      <c r="CF1000" s="13">
        <f t="shared" si="2929"/>
        <v>43</v>
      </c>
      <c r="CG1000" s="12">
        <f t="shared" si="2930"/>
        <v>6.25E-2</v>
      </c>
      <c r="CH1000" s="13">
        <f t="shared" si="2931"/>
        <v>1</v>
      </c>
      <c r="CI1000" s="13">
        <f t="shared" si="2932"/>
        <v>30</v>
      </c>
      <c r="CJ1000" s="12">
        <f t="shared" si="2933"/>
        <v>5.0000000000000266E-2</v>
      </c>
      <c r="CK1000" s="13">
        <f t="shared" si="2934"/>
        <v>1</v>
      </c>
      <c r="CL1000" s="13">
        <f t="shared" si="2935"/>
        <v>12</v>
      </c>
      <c r="CM1000" s="62"/>
      <c r="CN1000" s="62"/>
      <c r="CO1000" s="62"/>
      <c r="CP1000" s="12">
        <f t="shared" si="2978"/>
        <v>5.0000000000000266E-2</v>
      </c>
      <c r="CQ1000" s="13">
        <f t="shared" si="2979"/>
        <v>1</v>
      </c>
      <c r="CR1000" s="13">
        <f t="shared" si="2980"/>
        <v>12</v>
      </c>
      <c r="CS1000" s="83">
        <v>0</v>
      </c>
      <c r="CT1000" s="13">
        <f t="shared" si="2981"/>
        <v>0</v>
      </c>
      <c r="CU1000" s="13">
        <f t="shared" si="2982"/>
        <v>0</v>
      </c>
      <c r="CV1000" s="83"/>
      <c r="CW1000" s="13">
        <f t="shared" si="2983"/>
        <v>0</v>
      </c>
      <c r="CX1000" s="13">
        <f t="shared" si="2984"/>
        <v>0</v>
      </c>
      <c r="CY1000" s="83"/>
      <c r="CZ1000" s="13">
        <f t="shared" si="2985"/>
        <v>0</v>
      </c>
      <c r="DA1000" s="13">
        <f t="shared" si="2986"/>
        <v>0</v>
      </c>
      <c r="DB1000" s="83"/>
      <c r="DC1000" s="13">
        <f t="shared" si="2987"/>
        <v>0</v>
      </c>
      <c r="DD1000" s="13">
        <f t="shared" si="2988"/>
        <v>0</v>
      </c>
      <c r="DE1000" s="83"/>
      <c r="DF1000" s="13">
        <f t="shared" si="2944"/>
        <v>0</v>
      </c>
      <c r="DG1000" s="13">
        <f t="shared" si="2945"/>
        <v>0</v>
      </c>
      <c r="DH1000" s="83"/>
      <c r="DI1000" s="13">
        <f t="shared" si="2946"/>
        <v>0</v>
      </c>
      <c r="DJ1000" s="13">
        <f t="shared" si="2947"/>
        <v>0</v>
      </c>
      <c r="DK1000" s="83">
        <v>0</v>
      </c>
      <c r="DL1000" s="35">
        <f t="shared" si="2948"/>
        <v>0</v>
      </c>
      <c r="DM1000" s="35">
        <f t="shared" si="2949"/>
        <v>0</v>
      </c>
      <c r="DN1000" s="66">
        <f t="shared" si="2842"/>
        <v>3538409.1560000018</v>
      </c>
      <c r="DO1000" s="74">
        <f t="shared" si="2843"/>
        <v>56757</v>
      </c>
      <c r="DP1000" s="66">
        <f t="shared" si="2877"/>
        <v>65.4375</v>
      </c>
      <c r="DQ1000" s="63">
        <f t="shared" si="2878"/>
        <v>62.343132230385713</v>
      </c>
      <c r="DR1000" s="66">
        <f>DR999+CE1000</f>
        <v>4</v>
      </c>
      <c r="DS1000" s="96">
        <f>DS999+CF1000</f>
        <v>43</v>
      </c>
      <c r="DT1000" s="66">
        <f>DS1000/60</f>
        <v>0.71666666666666667</v>
      </c>
      <c r="DU1000" s="66">
        <f>DR1000+DT1000</f>
        <v>4.7166666666666668</v>
      </c>
    </row>
    <row r="1001" spans="1:125">
      <c r="A1001" s="639">
        <f t="shared" ref="A1001:A1027" si="2990" xml:space="preserve"> A1000 + 1</f>
        <v>999</v>
      </c>
      <c r="B1001" s="172">
        <f t="shared" si="2989"/>
        <v>8</v>
      </c>
      <c r="C1001" s="76">
        <v>40969</v>
      </c>
      <c r="D1001" s="84">
        <f t="shared" si="2876"/>
        <v>3</v>
      </c>
      <c r="E1001" s="78" t="s">
        <v>1224</v>
      </c>
      <c r="F1001" s="172">
        <v>2</v>
      </c>
      <c r="G1001" s="79" t="s">
        <v>38</v>
      </c>
      <c r="H1001" s="79" t="s">
        <v>305</v>
      </c>
      <c r="I1001" s="79" t="s">
        <v>1154</v>
      </c>
      <c r="J1001" s="83">
        <v>1.0416666666666667</v>
      </c>
      <c r="K1001" s="82">
        <v>3749.11</v>
      </c>
      <c r="L1001" s="79" t="s">
        <v>1110</v>
      </c>
      <c r="M1001" s="172">
        <v>58</v>
      </c>
      <c r="N1001" s="172">
        <v>1</v>
      </c>
      <c r="O1001" s="79"/>
      <c r="P1001" s="83">
        <v>1.0416666666666667</v>
      </c>
      <c r="Q1001" s="83">
        <v>1.0416666666666667</v>
      </c>
      <c r="R1001" s="12">
        <f t="shared" si="2957"/>
        <v>0</v>
      </c>
      <c r="S1001" s="13">
        <f t="shared" si="2958"/>
        <v>0</v>
      </c>
      <c r="T1001" s="13">
        <f t="shared" si="2959"/>
        <v>0</v>
      </c>
      <c r="U1001" s="83">
        <v>1.0520833333333333</v>
      </c>
      <c r="V1001" s="12">
        <f t="shared" si="2894"/>
        <v>1.0416666666666519E-2</v>
      </c>
      <c r="W1001" s="13">
        <f t="shared" si="2895"/>
        <v>0</v>
      </c>
      <c r="X1001" s="225">
        <f t="shared" si="2896"/>
        <v>15</v>
      </c>
      <c r="Y1001" s="83">
        <v>1.0520833333333333</v>
      </c>
      <c r="Z1001" s="12">
        <f t="shared" si="2966"/>
        <v>0</v>
      </c>
      <c r="AA1001" s="13">
        <f t="shared" si="2967"/>
        <v>0</v>
      </c>
      <c r="AB1001" s="13">
        <f t="shared" si="2968"/>
        <v>0</v>
      </c>
      <c r="AC1001" s="83">
        <v>1.0868055555555556</v>
      </c>
      <c r="AD1001" s="12">
        <f t="shared" si="2969"/>
        <v>3.4722222222222321E-2</v>
      </c>
      <c r="AE1001" s="13">
        <f t="shared" si="2970"/>
        <v>0</v>
      </c>
      <c r="AF1001" s="13">
        <f t="shared" si="2971"/>
        <v>50</v>
      </c>
      <c r="AG1001" s="83">
        <v>9.0277777777777776E-2</v>
      </c>
      <c r="AH1001" s="83">
        <v>0.12152777777777778</v>
      </c>
      <c r="AI1001" s="12">
        <f t="shared" si="2897"/>
        <v>3.125E-2</v>
      </c>
      <c r="AJ1001" s="225">
        <f t="shared" si="2898"/>
        <v>0</v>
      </c>
      <c r="AK1001" s="225">
        <f t="shared" si="2899"/>
        <v>45</v>
      </c>
      <c r="AL1001" s="83">
        <v>9.0277777777777776E-2</v>
      </c>
      <c r="AM1001" s="83">
        <v>0.12152777777777778</v>
      </c>
      <c r="AN1001" s="12">
        <f t="shared" si="2972"/>
        <v>3.125E-2</v>
      </c>
      <c r="AO1001" s="13">
        <f t="shared" si="2973"/>
        <v>0</v>
      </c>
      <c r="AP1001" s="13">
        <f t="shared" si="2974"/>
        <v>45</v>
      </c>
      <c r="AQ1001" s="83">
        <v>0.125</v>
      </c>
      <c r="AR1001" s="12">
        <f t="shared" si="2900"/>
        <v>3.4722222222222238E-3</v>
      </c>
      <c r="AS1001" s="225">
        <f t="shared" si="2901"/>
        <v>0</v>
      </c>
      <c r="AT1001" s="13">
        <f t="shared" si="2902"/>
        <v>5</v>
      </c>
      <c r="AU1001" s="83">
        <v>0.12986111111111112</v>
      </c>
      <c r="AV1001" s="226">
        <f t="shared" si="2903"/>
        <v>4.8611111111111216E-3</v>
      </c>
      <c r="AW1001" s="13">
        <f t="shared" si="2904"/>
        <v>0</v>
      </c>
      <c r="AX1001" s="13">
        <f t="shared" si="2905"/>
        <v>7</v>
      </c>
      <c r="AY1001" s="83">
        <v>0.20555555555555557</v>
      </c>
      <c r="AZ1001" s="12">
        <f t="shared" si="2906"/>
        <v>7.5694444444444453E-2</v>
      </c>
      <c r="BA1001" s="225">
        <f t="shared" si="2963"/>
        <v>1</v>
      </c>
      <c r="BB1001" s="225">
        <f t="shared" si="2964"/>
        <v>49</v>
      </c>
      <c r="BC1001" s="83">
        <v>0.20555555555555557</v>
      </c>
      <c r="BD1001" s="83">
        <v>0.20555555555555557</v>
      </c>
      <c r="BE1001" s="12">
        <f t="shared" si="2909"/>
        <v>0</v>
      </c>
      <c r="BF1001" s="13">
        <f t="shared" si="2910"/>
        <v>0</v>
      </c>
      <c r="BG1001" s="13">
        <f t="shared" si="2911"/>
        <v>0</v>
      </c>
      <c r="BH1001" s="83">
        <v>0.20555555555555557</v>
      </c>
      <c r="BI1001" s="83">
        <v>0.20555555555555557</v>
      </c>
      <c r="BJ1001" s="83"/>
      <c r="BK1001" s="69">
        <f t="shared" si="2975"/>
        <v>0</v>
      </c>
      <c r="BL1001" s="13">
        <f t="shared" si="2976"/>
        <v>0</v>
      </c>
      <c r="BM1001" s="13">
        <f t="shared" si="2977"/>
        <v>0</v>
      </c>
      <c r="BN1001" s="83">
        <v>1.1770833333333333</v>
      </c>
      <c r="BO1001" s="12">
        <f t="shared" si="2915"/>
        <v>0.97152777777777766</v>
      </c>
      <c r="BP1001" s="225">
        <f t="shared" si="2916"/>
        <v>23</v>
      </c>
      <c r="BQ1001" s="225">
        <f t="shared" si="2917"/>
        <v>19</v>
      </c>
      <c r="BR1001" s="83">
        <v>1.2743055555555556</v>
      </c>
      <c r="BS1001" s="12">
        <f t="shared" si="2918"/>
        <v>9.7222222222222321E-2</v>
      </c>
      <c r="BT1001" s="225">
        <f t="shared" si="2919"/>
        <v>2</v>
      </c>
      <c r="BU1001" s="225">
        <f t="shared" si="2920"/>
        <v>20</v>
      </c>
      <c r="BV1001" s="83">
        <v>1.2743055555555556</v>
      </c>
      <c r="BW1001" s="83">
        <v>1.2743055555555556</v>
      </c>
      <c r="BX1001" s="12">
        <f t="shared" si="2921"/>
        <v>0</v>
      </c>
      <c r="BY1001" s="13">
        <f t="shared" si="2922"/>
        <v>0</v>
      </c>
      <c r="BZ1001" s="13">
        <f t="shared" si="2923"/>
        <v>0</v>
      </c>
      <c r="CA1001" s="226">
        <f t="shared" si="2924"/>
        <v>0.23263888888888884</v>
      </c>
      <c r="CB1001" s="13">
        <f t="shared" si="2925"/>
        <v>5</v>
      </c>
      <c r="CC1001" s="13">
        <f t="shared" si="2926"/>
        <v>35</v>
      </c>
      <c r="CD1001" s="12">
        <f t="shared" si="2927"/>
        <v>1.1069444444444445</v>
      </c>
      <c r="CE1001" s="13">
        <f t="shared" si="2928"/>
        <v>2</v>
      </c>
      <c r="CF1001" s="13">
        <f t="shared" si="2929"/>
        <v>34</v>
      </c>
      <c r="CG1001" s="12">
        <f t="shared" si="2930"/>
        <v>3.125E-2</v>
      </c>
      <c r="CH1001" s="13">
        <f t="shared" si="2931"/>
        <v>0</v>
      </c>
      <c r="CI1001" s="13">
        <f t="shared" si="2932"/>
        <v>45</v>
      </c>
      <c r="CJ1001" s="12">
        <f t="shared" si="2933"/>
        <v>7.5694444444444453E-2</v>
      </c>
      <c r="CK1001" s="13">
        <f t="shared" si="2934"/>
        <v>1</v>
      </c>
      <c r="CL1001" s="13">
        <f t="shared" si="2935"/>
        <v>49</v>
      </c>
      <c r="CM1001" s="62"/>
      <c r="CN1001" s="62"/>
      <c r="CO1001" s="62"/>
      <c r="CP1001" s="12">
        <f t="shared" si="2978"/>
        <v>7.5694444444444453E-2</v>
      </c>
      <c r="CQ1001" s="13">
        <f t="shared" si="2979"/>
        <v>1</v>
      </c>
      <c r="CR1001" s="13">
        <f t="shared" si="2980"/>
        <v>49</v>
      </c>
      <c r="CS1001" s="83">
        <v>0</v>
      </c>
      <c r="CT1001" s="13">
        <f t="shared" si="2981"/>
        <v>0</v>
      </c>
      <c r="CU1001" s="13">
        <f t="shared" si="2982"/>
        <v>0</v>
      </c>
      <c r="CV1001" s="83"/>
      <c r="CW1001" s="13">
        <f t="shared" si="2983"/>
        <v>0</v>
      </c>
      <c r="CX1001" s="13">
        <f t="shared" si="2984"/>
        <v>0</v>
      </c>
      <c r="CY1001" s="83"/>
      <c r="CZ1001" s="13">
        <f t="shared" si="2985"/>
        <v>0</v>
      </c>
      <c r="DA1001" s="13">
        <f t="shared" si="2986"/>
        <v>0</v>
      </c>
      <c r="DB1001" s="83"/>
      <c r="DC1001" s="13">
        <f t="shared" si="2987"/>
        <v>0</v>
      </c>
      <c r="DD1001" s="13">
        <f t="shared" si="2988"/>
        <v>0</v>
      </c>
      <c r="DE1001" s="83"/>
      <c r="DF1001" s="13">
        <f t="shared" si="2944"/>
        <v>0</v>
      </c>
      <c r="DG1001" s="13">
        <f t="shared" si="2945"/>
        <v>0</v>
      </c>
      <c r="DH1001" s="83"/>
      <c r="DI1001" s="13">
        <f t="shared" si="2946"/>
        <v>0</v>
      </c>
      <c r="DJ1001" s="13">
        <f t="shared" si="2947"/>
        <v>0</v>
      </c>
      <c r="DK1001" s="83">
        <v>0</v>
      </c>
      <c r="DL1001" s="35">
        <f t="shared" si="2948"/>
        <v>0</v>
      </c>
      <c r="DM1001" s="35">
        <f t="shared" si="2949"/>
        <v>0</v>
      </c>
      <c r="DN1001" s="66">
        <f t="shared" si="2842"/>
        <v>3542158.2660000017</v>
      </c>
      <c r="DO1001" s="74">
        <f t="shared" si="2843"/>
        <v>56815</v>
      </c>
      <c r="DP1001" s="66">
        <f t="shared" si="2877"/>
        <v>64.639827586206906</v>
      </c>
      <c r="DQ1001" s="63">
        <f t="shared" si="2878"/>
        <v>62.345476828302417</v>
      </c>
      <c r="DR1001" s="66">
        <f>DR1000+CE1001</f>
        <v>6</v>
      </c>
      <c r="DS1001" s="96">
        <f>DS1000+CF1001</f>
        <v>77</v>
      </c>
      <c r="DT1001" s="66">
        <f>DS1001/60</f>
        <v>1.2833333333333334</v>
      </c>
      <c r="DU1001" s="66">
        <f>DR1001+DT1001</f>
        <v>7.2833333333333332</v>
      </c>
    </row>
    <row r="1002" spans="1:125">
      <c r="A1002" s="639">
        <f t="shared" si="2990"/>
        <v>1000</v>
      </c>
      <c r="B1002" s="172">
        <f t="shared" si="2989"/>
        <v>9</v>
      </c>
      <c r="C1002" s="76">
        <v>40970</v>
      </c>
      <c r="D1002" s="84">
        <f t="shared" si="2876"/>
        <v>3</v>
      </c>
      <c r="E1002" s="78" t="s">
        <v>1226</v>
      </c>
      <c r="F1002" s="172">
        <v>1</v>
      </c>
      <c r="G1002" s="79" t="s">
        <v>823</v>
      </c>
      <c r="H1002" s="79" t="s">
        <v>413</v>
      </c>
      <c r="I1002" s="79" t="s">
        <v>1112</v>
      </c>
      <c r="J1002" s="83">
        <v>1.1458333333333333</v>
      </c>
      <c r="K1002" s="82">
        <v>3804.53</v>
      </c>
      <c r="L1002" s="79" t="s">
        <v>1094</v>
      </c>
      <c r="M1002" s="172">
        <v>58</v>
      </c>
      <c r="N1002" s="172">
        <v>1</v>
      </c>
      <c r="O1002" s="79"/>
      <c r="P1002" s="83">
        <v>1.1458333333333333</v>
      </c>
      <c r="Q1002" s="83">
        <v>1.1458333333333333</v>
      </c>
      <c r="R1002" s="12">
        <f t="shared" ref="R1002:R1007" si="2991">Q1002-P1002</f>
        <v>0</v>
      </c>
      <c r="S1002" s="13">
        <f t="shared" ref="S1002:S1007" si="2992">HOUR(R1002)</f>
        <v>0</v>
      </c>
      <c r="T1002" s="13">
        <f t="shared" ref="T1002:T1007" si="2993">MINUTE(R1002)</f>
        <v>0</v>
      </c>
      <c r="U1002" s="83">
        <v>1.15625</v>
      </c>
      <c r="V1002" s="12">
        <f t="shared" si="2894"/>
        <v>1.0416666666666741E-2</v>
      </c>
      <c r="W1002" s="13">
        <f t="shared" si="2895"/>
        <v>0</v>
      </c>
      <c r="X1002" s="225">
        <f t="shared" si="2896"/>
        <v>15</v>
      </c>
      <c r="Y1002" s="83">
        <v>1.15625</v>
      </c>
      <c r="Z1002" s="12">
        <f t="shared" si="2966"/>
        <v>0</v>
      </c>
      <c r="AA1002" s="13">
        <f t="shared" si="2967"/>
        <v>0</v>
      </c>
      <c r="AB1002" s="13">
        <f t="shared" si="2968"/>
        <v>0</v>
      </c>
      <c r="AC1002" s="83">
        <v>1.1840277777777779</v>
      </c>
      <c r="AD1002" s="12">
        <f t="shared" ref="AD1002:AD1044" si="2994">AC1002-Y1002</f>
        <v>2.7777777777777901E-2</v>
      </c>
      <c r="AE1002" s="13">
        <f t="shared" ref="AE1002:AE1044" si="2995">HOUR(AD1002)</f>
        <v>0</v>
      </c>
      <c r="AF1002" s="13">
        <f t="shared" ref="AF1002:AF1044" si="2996">MINUTE(AD1002)</f>
        <v>40</v>
      </c>
      <c r="AG1002" s="83">
        <v>0.1875</v>
      </c>
      <c r="AH1002" s="83">
        <v>0.22569444444444445</v>
      </c>
      <c r="AI1002" s="12">
        <f t="shared" ref="AI1002:AI1007" si="2997">AH1002-AG1002</f>
        <v>3.8194444444444448E-2</v>
      </c>
      <c r="AJ1002" s="225">
        <f t="shared" ref="AJ1002:AJ1007" si="2998">HOUR(AI1002)</f>
        <v>0</v>
      </c>
      <c r="AK1002" s="225">
        <f t="shared" ref="AK1002:AK1007" si="2999">MINUTE(AI1002)</f>
        <v>55</v>
      </c>
      <c r="AL1002" s="83">
        <v>0.1875</v>
      </c>
      <c r="AM1002" s="83">
        <v>0.22569444444444445</v>
      </c>
      <c r="AN1002" s="12">
        <f t="shared" ref="AN1002:AN1007" si="3000">AM1002-AL1002</f>
        <v>3.8194444444444448E-2</v>
      </c>
      <c r="AO1002" s="13">
        <f t="shared" ref="AO1002:AO1007" si="3001">HOUR(AN1002)</f>
        <v>0</v>
      </c>
      <c r="AP1002" s="13">
        <f t="shared" ref="AP1002:AP1007" si="3002">MINUTE(AN1002)</f>
        <v>55</v>
      </c>
      <c r="AQ1002" s="83">
        <v>0.22569444444444445</v>
      </c>
      <c r="AR1002" s="12">
        <f t="shared" ref="AR1002:AR1007" si="3003">AQ1002-AH1002</f>
        <v>0</v>
      </c>
      <c r="AS1002" s="225">
        <f t="shared" ref="AS1002:AS1007" si="3004">HOUR(AR1002)</f>
        <v>0</v>
      </c>
      <c r="AT1002" s="13">
        <f t="shared" ref="AT1002:AT1007" si="3005">MINUTE(AR1002)</f>
        <v>0</v>
      </c>
      <c r="AU1002" s="83">
        <v>0.22638888888888889</v>
      </c>
      <c r="AV1002" s="226">
        <f t="shared" ref="AV1002:AV1007" si="3006">AU1002-AQ1002</f>
        <v>6.9444444444444198E-4</v>
      </c>
      <c r="AW1002" s="13">
        <f t="shared" ref="AW1002:AW1007" si="3007">HOUR(AV1002)</f>
        <v>0</v>
      </c>
      <c r="AX1002" s="13">
        <f t="shared" ref="AX1002:AX1007" si="3008">MINUTE(AV1002)</f>
        <v>1</v>
      </c>
      <c r="AY1002" s="83">
        <v>0.29236111111111113</v>
      </c>
      <c r="AZ1002" s="12">
        <f t="shared" ref="AZ1002:AZ1007" si="3009">AY1002-AU1002</f>
        <v>6.5972222222222238E-2</v>
      </c>
      <c r="BA1002" s="225">
        <f t="shared" ref="BA1002:BA1007" si="3010">HOUR(AZ1002)</f>
        <v>1</v>
      </c>
      <c r="BB1002" s="225">
        <f t="shared" ref="BB1002:BB1007" si="3011">MINUTE(AZ1002)</f>
        <v>35</v>
      </c>
      <c r="BC1002" s="83">
        <v>0.29236111111111113</v>
      </c>
      <c r="BD1002" s="83">
        <v>0.29236111111111113</v>
      </c>
      <c r="BE1002" s="12">
        <f t="shared" ref="BE1002:BE1007" si="3012">BD1002-BC1002</f>
        <v>0</v>
      </c>
      <c r="BF1002" s="13">
        <f t="shared" ref="BF1002:BF1007" si="3013">HOUR(BE1002)</f>
        <v>0</v>
      </c>
      <c r="BG1002" s="13">
        <f t="shared" ref="BG1002:BG1007" si="3014">MINUTE(BE1002)</f>
        <v>0</v>
      </c>
      <c r="BH1002" s="83">
        <v>0.29236111111111113</v>
      </c>
      <c r="BI1002" s="83">
        <v>0.29236111111111113</v>
      </c>
      <c r="BJ1002" s="83"/>
      <c r="BK1002" s="69">
        <f t="shared" ref="BK1002:BK1007" si="3015">BI1002-BH1002</f>
        <v>0</v>
      </c>
      <c r="BL1002" s="13">
        <f t="shared" ref="BL1002:BL1007" si="3016">HOUR(BK1002)</f>
        <v>0</v>
      </c>
      <c r="BM1002" s="13">
        <f t="shared" ref="BM1002:BM1007" si="3017">MINUTE(BK1002)</f>
        <v>0</v>
      </c>
      <c r="BN1002" s="83">
        <v>0.30208333333333331</v>
      </c>
      <c r="BO1002" s="12">
        <f t="shared" si="2915"/>
        <v>9.7222222222221877E-3</v>
      </c>
      <c r="BP1002" s="225">
        <f t="shared" si="2916"/>
        <v>0</v>
      </c>
      <c r="BQ1002" s="225">
        <f t="shared" si="2917"/>
        <v>14</v>
      </c>
      <c r="BR1002" s="83">
        <v>0.30902777777777779</v>
      </c>
      <c r="BS1002" s="12">
        <f t="shared" si="2918"/>
        <v>6.9444444444444753E-3</v>
      </c>
      <c r="BT1002" s="225">
        <f t="shared" si="2919"/>
        <v>0</v>
      </c>
      <c r="BU1002" s="225">
        <f t="shared" si="2920"/>
        <v>10</v>
      </c>
      <c r="BV1002" s="83">
        <v>0.30902777777777779</v>
      </c>
      <c r="BW1002" s="83">
        <v>1.3125</v>
      </c>
      <c r="BX1002" s="12">
        <f t="shared" si="2921"/>
        <v>1.0034722222222223</v>
      </c>
      <c r="BY1002" s="13">
        <f t="shared" si="2922"/>
        <v>0</v>
      </c>
      <c r="BZ1002" s="13">
        <f t="shared" si="2923"/>
        <v>5</v>
      </c>
      <c r="CA1002" s="226">
        <f t="shared" si="2924"/>
        <v>0.16666666666666674</v>
      </c>
      <c r="CB1002" s="13">
        <f t="shared" ref="CB1002:CB1007" si="3018">HOUR(CA1002)</f>
        <v>4</v>
      </c>
      <c r="CC1002" s="13">
        <f t="shared" ref="CC1002:CC1007" si="3019">MINUTE(CA1002)</f>
        <v>0</v>
      </c>
      <c r="CD1002" s="12">
        <f t="shared" si="2927"/>
        <v>4.4444444444444564E-2</v>
      </c>
      <c r="CE1002" s="13">
        <f t="shared" si="2928"/>
        <v>1</v>
      </c>
      <c r="CF1002" s="13">
        <f t="shared" si="2929"/>
        <v>4</v>
      </c>
      <c r="CG1002" s="12">
        <f t="shared" ref="CG1002:CG1007" si="3020">AI1002</f>
        <v>3.8194444444444448E-2</v>
      </c>
      <c r="CH1002" s="13">
        <f t="shared" ref="CH1002:CH1007" si="3021">HOUR(CG1002)</f>
        <v>0</v>
      </c>
      <c r="CI1002" s="13">
        <f t="shared" ref="CI1002:CI1007" si="3022">MINUTE(CG1002)</f>
        <v>55</v>
      </c>
      <c r="CJ1002" s="12">
        <f t="shared" ref="CJ1002:CJ1007" si="3023">AZ1002</f>
        <v>6.5972222222222238E-2</v>
      </c>
      <c r="CK1002" s="13">
        <f t="shared" ref="CK1002:CK1007" si="3024">HOUR(CJ1002)</f>
        <v>1</v>
      </c>
      <c r="CL1002" s="13">
        <f t="shared" ref="CL1002:CL1007" si="3025">MINUTE(CJ1002)</f>
        <v>35</v>
      </c>
      <c r="CM1002" s="62"/>
      <c r="CN1002" s="62"/>
      <c r="CO1002" s="62"/>
      <c r="CP1002" s="12">
        <f t="shared" ref="CP1002:CP1007" si="3026">AZ1002-(CS1002+CV1002+CY1002+DB1002+DE1002+DH1002+DK1002)</f>
        <v>4.0277777777777787E-2</v>
      </c>
      <c r="CQ1002" s="13">
        <f t="shared" ref="CQ1002:CQ1007" si="3027">HOUR(CP1002)</f>
        <v>0</v>
      </c>
      <c r="CR1002" s="13">
        <f t="shared" ref="CR1002:CR1007" si="3028">MINUTE(CP1002)</f>
        <v>58</v>
      </c>
      <c r="CS1002" s="83">
        <v>0</v>
      </c>
      <c r="CT1002" s="13">
        <f t="shared" ref="CT1002:CT1007" si="3029">HOUR(CS1002)</f>
        <v>0</v>
      </c>
      <c r="CU1002" s="13">
        <f t="shared" ref="CU1002:CU1007" si="3030">MINUTE(CS1002)</f>
        <v>0</v>
      </c>
      <c r="CV1002" s="83">
        <v>0</v>
      </c>
      <c r="CW1002" s="13">
        <f t="shared" ref="CW1002:CW1008" si="3031">HOUR(CV1002)</f>
        <v>0</v>
      </c>
      <c r="CX1002" s="13">
        <f t="shared" ref="CX1002:CX1008" si="3032">MINUTE(CV1002)</f>
        <v>0</v>
      </c>
      <c r="CY1002" s="83">
        <v>0</v>
      </c>
      <c r="CZ1002" s="13">
        <f t="shared" ref="CZ1002:CZ1015" si="3033">HOUR(CY1002)</f>
        <v>0</v>
      </c>
      <c r="DA1002" s="13">
        <f t="shared" ref="DA1002:DA1015" si="3034">MINUTE(CY1002)</f>
        <v>0</v>
      </c>
      <c r="DB1002" s="83">
        <v>0</v>
      </c>
      <c r="DC1002" s="13">
        <f t="shared" ref="DC1002:DC1021" si="3035">HOUR(DB1002)</f>
        <v>0</v>
      </c>
      <c r="DD1002" s="13">
        <f t="shared" ref="DD1002:DD1021" si="3036">MINUTE(DB1002)</f>
        <v>0</v>
      </c>
      <c r="DE1002" s="83">
        <v>0</v>
      </c>
      <c r="DF1002" s="13">
        <f t="shared" si="2944"/>
        <v>0</v>
      </c>
      <c r="DG1002" s="13">
        <f t="shared" si="2945"/>
        <v>0</v>
      </c>
      <c r="DH1002" s="83">
        <v>2.5694444444444447E-2</v>
      </c>
      <c r="DI1002" s="13">
        <f t="shared" si="2946"/>
        <v>0</v>
      </c>
      <c r="DJ1002" s="13">
        <f t="shared" si="2947"/>
        <v>37</v>
      </c>
      <c r="DK1002" s="83">
        <v>0</v>
      </c>
      <c r="DL1002" s="35">
        <f t="shared" si="2948"/>
        <v>0</v>
      </c>
      <c r="DM1002" s="35">
        <f t="shared" si="2949"/>
        <v>0</v>
      </c>
      <c r="DN1002" s="66">
        <f t="shared" si="2842"/>
        <v>3545962.7960000015</v>
      </c>
      <c r="DO1002" s="74">
        <f t="shared" si="2843"/>
        <v>56873</v>
      </c>
      <c r="DP1002" s="66">
        <f t="shared" si="2877"/>
        <v>65.595344827586217</v>
      </c>
      <c r="DQ1002" s="63">
        <f t="shared" si="2878"/>
        <v>62.348791095950652</v>
      </c>
      <c r="DR1002" s="66"/>
      <c r="DS1002" s="96"/>
      <c r="DT1002" s="66"/>
      <c r="DU1002" s="66"/>
    </row>
    <row r="1003" spans="1:125">
      <c r="A1003" s="639">
        <f t="shared" si="2990"/>
        <v>1001</v>
      </c>
      <c r="B1003" s="172">
        <f t="shared" si="2989"/>
        <v>10</v>
      </c>
      <c r="C1003" s="76">
        <v>40970</v>
      </c>
      <c r="D1003" s="84">
        <f t="shared" si="2876"/>
        <v>3</v>
      </c>
      <c r="E1003" s="78" t="s">
        <v>1227</v>
      </c>
      <c r="F1003" s="172">
        <v>1</v>
      </c>
      <c r="G1003" s="79" t="s">
        <v>549</v>
      </c>
      <c r="H1003" s="79" t="s">
        <v>288</v>
      </c>
      <c r="I1003" s="79" t="s">
        <v>1122</v>
      </c>
      <c r="J1003" s="83">
        <v>1.1770833333333333</v>
      </c>
      <c r="K1003" s="82">
        <v>3873.78</v>
      </c>
      <c r="L1003" s="79" t="s">
        <v>1110</v>
      </c>
      <c r="M1003" s="172">
        <v>58</v>
      </c>
      <c r="N1003" s="172">
        <v>0</v>
      </c>
      <c r="O1003" s="79"/>
      <c r="P1003" s="83">
        <v>1.1770833333333333</v>
      </c>
      <c r="Q1003" s="83">
        <v>1.1770833333333333</v>
      </c>
      <c r="R1003" s="12">
        <f t="shared" si="2991"/>
        <v>0</v>
      </c>
      <c r="S1003" s="13">
        <f t="shared" si="2992"/>
        <v>0</v>
      </c>
      <c r="T1003" s="13">
        <f t="shared" si="2993"/>
        <v>0</v>
      </c>
      <c r="U1003" s="83">
        <v>1.1875</v>
      </c>
      <c r="V1003" s="12">
        <f t="shared" si="2894"/>
        <v>1.0416666666666741E-2</v>
      </c>
      <c r="W1003" s="13">
        <f t="shared" si="2895"/>
        <v>0</v>
      </c>
      <c r="X1003" s="225">
        <f t="shared" si="2896"/>
        <v>15</v>
      </c>
      <c r="Y1003" s="83">
        <v>1.1875</v>
      </c>
      <c r="Z1003" s="12">
        <f t="shared" si="2966"/>
        <v>0</v>
      </c>
      <c r="AA1003" s="13">
        <f t="shared" si="2967"/>
        <v>0</v>
      </c>
      <c r="AB1003" s="13">
        <f t="shared" si="2968"/>
        <v>0</v>
      </c>
      <c r="AC1003" s="83">
        <v>1.2256944444444444</v>
      </c>
      <c r="AD1003" s="12">
        <f t="shared" si="2994"/>
        <v>3.819444444444442E-2</v>
      </c>
      <c r="AE1003" s="13">
        <f t="shared" si="2995"/>
        <v>0</v>
      </c>
      <c r="AF1003" s="13">
        <f t="shared" si="2996"/>
        <v>55</v>
      </c>
      <c r="AG1003" s="83">
        <v>0.24305555555555555</v>
      </c>
      <c r="AH1003" s="83">
        <v>0.3125</v>
      </c>
      <c r="AI1003" s="12">
        <f t="shared" si="2997"/>
        <v>6.9444444444444448E-2</v>
      </c>
      <c r="AJ1003" s="225">
        <f t="shared" si="2998"/>
        <v>1</v>
      </c>
      <c r="AK1003" s="225">
        <f t="shared" si="2999"/>
        <v>40</v>
      </c>
      <c r="AL1003" s="83">
        <v>0.24305555555555555</v>
      </c>
      <c r="AM1003" s="83">
        <v>0.3125</v>
      </c>
      <c r="AN1003" s="12">
        <f t="shared" si="3000"/>
        <v>6.9444444444444448E-2</v>
      </c>
      <c r="AO1003" s="13">
        <f t="shared" si="3001"/>
        <v>1</v>
      </c>
      <c r="AP1003" s="13">
        <f t="shared" si="3002"/>
        <v>40</v>
      </c>
      <c r="AQ1003" s="83">
        <v>0.33888888888888885</v>
      </c>
      <c r="AR1003" s="12">
        <f t="shared" si="3003"/>
        <v>2.6388888888888851E-2</v>
      </c>
      <c r="AS1003" s="225">
        <f t="shared" si="3004"/>
        <v>0</v>
      </c>
      <c r="AT1003" s="13">
        <f t="shared" si="3005"/>
        <v>38</v>
      </c>
      <c r="AU1003" s="83">
        <v>0.34097222222222223</v>
      </c>
      <c r="AV1003" s="226">
        <f t="shared" si="3006"/>
        <v>2.0833333333333814E-3</v>
      </c>
      <c r="AW1003" s="13">
        <f t="shared" si="3007"/>
        <v>0</v>
      </c>
      <c r="AX1003" s="13">
        <f t="shared" si="3008"/>
        <v>3</v>
      </c>
      <c r="AY1003" s="83">
        <v>0.41597222222222219</v>
      </c>
      <c r="AZ1003" s="12">
        <f t="shared" si="3009"/>
        <v>7.4999999999999956E-2</v>
      </c>
      <c r="BA1003" s="225">
        <f t="shared" si="3010"/>
        <v>1</v>
      </c>
      <c r="BB1003" s="225">
        <f t="shared" si="3011"/>
        <v>48</v>
      </c>
      <c r="BC1003" s="83">
        <v>0.41597222222222219</v>
      </c>
      <c r="BD1003" s="83">
        <v>0.41597222222222219</v>
      </c>
      <c r="BE1003" s="12">
        <f t="shared" si="3012"/>
        <v>0</v>
      </c>
      <c r="BF1003" s="13">
        <f t="shared" si="3013"/>
        <v>0</v>
      </c>
      <c r="BG1003" s="13">
        <f t="shared" si="3014"/>
        <v>0</v>
      </c>
      <c r="BH1003" s="83">
        <v>0.41597222222222219</v>
      </c>
      <c r="BI1003" s="83">
        <v>0.41597222222222219</v>
      </c>
      <c r="BJ1003" s="83"/>
      <c r="BK1003" s="69">
        <f t="shared" si="3015"/>
        <v>0</v>
      </c>
      <c r="BL1003" s="13">
        <f t="shared" si="3016"/>
        <v>0</v>
      </c>
      <c r="BM1003" s="13">
        <f t="shared" si="3017"/>
        <v>0</v>
      </c>
      <c r="BN1003" s="83">
        <v>0.4236111111111111</v>
      </c>
      <c r="BO1003" s="12">
        <f t="shared" si="2915"/>
        <v>7.6388888888889173E-3</v>
      </c>
      <c r="BP1003" s="225">
        <f t="shared" si="2916"/>
        <v>0</v>
      </c>
      <c r="BQ1003" s="225">
        <f t="shared" si="2917"/>
        <v>11</v>
      </c>
      <c r="BR1003" s="83">
        <v>0.43055555555555558</v>
      </c>
      <c r="BS1003" s="12">
        <f t="shared" si="2918"/>
        <v>6.9444444444444753E-3</v>
      </c>
      <c r="BT1003" s="225">
        <f t="shared" si="2919"/>
        <v>0</v>
      </c>
      <c r="BU1003" s="225">
        <f t="shared" si="2920"/>
        <v>10</v>
      </c>
      <c r="BV1003" s="83">
        <v>0.43055555555555558</v>
      </c>
      <c r="BW1003" s="83">
        <v>1.4340277777777777</v>
      </c>
      <c r="BX1003" s="12">
        <f t="shared" si="2921"/>
        <v>1.0034722222222221</v>
      </c>
      <c r="BY1003" s="13">
        <f t="shared" si="2922"/>
        <v>0</v>
      </c>
      <c r="BZ1003" s="13">
        <f t="shared" si="2923"/>
        <v>5</v>
      </c>
      <c r="CA1003" s="226">
        <f t="shared" si="2924"/>
        <v>0.25694444444444442</v>
      </c>
      <c r="CB1003" s="13">
        <f t="shared" si="3018"/>
        <v>6</v>
      </c>
      <c r="CC1003" s="13">
        <f t="shared" si="3019"/>
        <v>10</v>
      </c>
      <c r="CD1003" s="12">
        <f t="shared" si="2927"/>
        <v>7.9166666666666663E-2</v>
      </c>
      <c r="CE1003" s="13">
        <f t="shared" si="2928"/>
        <v>1</v>
      </c>
      <c r="CF1003" s="13">
        <f t="shared" si="2929"/>
        <v>54</v>
      </c>
      <c r="CG1003" s="12">
        <f t="shared" si="3020"/>
        <v>6.9444444444444448E-2</v>
      </c>
      <c r="CH1003" s="13">
        <f t="shared" si="3021"/>
        <v>1</v>
      </c>
      <c r="CI1003" s="13">
        <f t="shared" si="3022"/>
        <v>40</v>
      </c>
      <c r="CJ1003" s="12">
        <f t="shared" si="3023"/>
        <v>7.4999999999999956E-2</v>
      </c>
      <c r="CK1003" s="13">
        <f t="shared" si="3024"/>
        <v>1</v>
      </c>
      <c r="CL1003" s="13">
        <f t="shared" si="3025"/>
        <v>48</v>
      </c>
      <c r="CM1003" s="62"/>
      <c r="CN1003" s="62"/>
      <c r="CO1003" s="62"/>
      <c r="CP1003" s="12">
        <f t="shared" si="3026"/>
        <v>3.4722222222222175E-2</v>
      </c>
      <c r="CQ1003" s="13">
        <f t="shared" si="3027"/>
        <v>0</v>
      </c>
      <c r="CR1003" s="13">
        <f t="shared" si="3028"/>
        <v>50</v>
      </c>
      <c r="CS1003" s="83">
        <v>0</v>
      </c>
      <c r="CT1003" s="13">
        <f t="shared" si="3029"/>
        <v>0</v>
      </c>
      <c r="CU1003" s="13">
        <f t="shared" si="3030"/>
        <v>0</v>
      </c>
      <c r="CV1003" s="83">
        <v>0</v>
      </c>
      <c r="CW1003" s="13">
        <f t="shared" si="3031"/>
        <v>0</v>
      </c>
      <c r="CX1003" s="13">
        <f t="shared" si="3032"/>
        <v>0</v>
      </c>
      <c r="CY1003" s="83">
        <v>0</v>
      </c>
      <c r="CZ1003" s="13">
        <f t="shared" si="3033"/>
        <v>0</v>
      </c>
      <c r="DA1003" s="13">
        <f t="shared" si="3034"/>
        <v>0</v>
      </c>
      <c r="DB1003" s="83">
        <v>0</v>
      </c>
      <c r="DC1003" s="13">
        <f t="shared" si="3035"/>
        <v>0</v>
      </c>
      <c r="DD1003" s="13">
        <f t="shared" si="3036"/>
        <v>0</v>
      </c>
      <c r="DE1003" s="83">
        <v>0</v>
      </c>
      <c r="DF1003" s="13">
        <f t="shared" si="2944"/>
        <v>0</v>
      </c>
      <c r="DG1003" s="13">
        <f t="shared" si="2945"/>
        <v>0</v>
      </c>
      <c r="DH1003" s="83">
        <v>4.027777777777778E-2</v>
      </c>
      <c r="DI1003" s="13">
        <f t="shared" si="2946"/>
        <v>0</v>
      </c>
      <c r="DJ1003" s="13">
        <f t="shared" si="2947"/>
        <v>58</v>
      </c>
      <c r="DK1003" s="83">
        <v>0</v>
      </c>
      <c r="DL1003" s="35">
        <f t="shared" si="2948"/>
        <v>0</v>
      </c>
      <c r="DM1003" s="35">
        <f t="shared" si="2949"/>
        <v>0</v>
      </c>
      <c r="DN1003" s="66">
        <f t="shared" si="2842"/>
        <v>3549836.5760000013</v>
      </c>
      <c r="DO1003" s="74">
        <f t="shared" si="2843"/>
        <v>56931</v>
      </c>
      <c r="DP1003" s="66">
        <f t="shared" si="2877"/>
        <v>66.789310344827584</v>
      </c>
      <c r="DQ1003" s="63">
        <f t="shared" si="2878"/>
        <v>62.353314995345265</v>
      </c>
      <c r="DR1003" s="66"/>
      <c r="DS1003" s="96"/>
      <c r="DT1003" s="66"/>
      <c r="DU1003" s="66"/>
    </row>
    <row r="1004" spans="1:125">
      <c r="A1004" s="639">
        <f t="shared" si="2990"/>
        <v>1002</v>
      </c>
      <c r="B1004" s="172">
        <f t="shared" si="2989"/>
        <v>11</v>
      </c>
      <c r="C1004" s="76">
        <v>40970</v>
      </c>
      <c r="D1004" s="84">
        <f t="shared" si="2876"/>
        <v>3</v>
      </c>
      <c r="E1004" s="78" t="s">
        <v>1228</v>
      </c>
      <c r="F1004" s="172">
        <v>1</v>
      </c>
      <c r="G1004" s="79" t="s">
        <v>393</v>
      </c>
      <c r="H1004" s="79" t="s">
        <v>394</v>
      </c>
      <c r="I1004" s="79" t="s">
        <v>908</v>
      </c>
      <c r="J1004" s="83">
        <v>0.38541666666666669</v>
      </c>
      <c r="K1004" s="82">
        <v>3625.98</v>
      </c>
      <c r="L1004" s="79" t="s">
        <v>1094</v>
      </c>
      <c r="M1004" s="172">
        <v>57</v>
      </c>
      <c r="N1004" s="172">
        <v>2</v>
      </c>
      <c r="O1004" s="79"/>
      <c r="P1004" s="83">
        <v>0.38541666666666669</v>
      </c>
      <c r="Q1004" s="83">
        <v>0.38541666666666669</v>
      </c>
      <c r="R1004" s="12">
        <f t="shared" si="2991"/>
        <v>0</v>
      </c>
      <c r="S1004" s="13">
        <f t="shared" si="2992"/>
        <v>0</v>
      </c>
      <c r="T1004" s="13">
        <f t="shared" si="2993"/>
        <v>0</v>
      </c>
      <c r="U1004" s="83">
        <v>0.39583333333333331</v>
      </c>
      <c r="V1004" s="12">
        <f t="shared" si="2894"/>
        <v>1.041666666666663E-2</v>
      </c>
      <c r="W1004" s="13">
        <f t="shared" si="2895"/>
        <v>0</v>
      </c>
      <c r="X1004" s="225">
        <f t="shared" si="2896"/>
        <v>15</v>
      </c>
      <c r="Y1004" s="83">
        <v>0.39583333333333331</v>
      </c>
      <c r="Z1004" s="12">
        <f t="shared" si="2966"/>
        <v>0</v>
      </c>
      <c r="AA1004" s="13">
        <f t="shared" si="2967"/>
        <v>0</v>
      </c>
      <c r="AB1004" s="13">
        <f t="shared" si="2968"/>
        <v>0</v>
      </c>
      <c r="AC1004" s="83">
        <v>0.42222222222222222</v>
      </c>
      <c r="AD1004" s="12">
        <f t="shared" si="2994"/>
        <v>2.6388888888888906E-2</v>
      </c>
      <c r="AE1004" s="13">
        <f t="shared" si="2995"/>
        <v>0</v>
      </c>
      <c r="AF1004" s="13">
        <f t="shared" si="2996"/>
        <v>38</v>
      </c>
      <c r="AG1004" s="83">
        <v>0.4236111111111111</v>
      </c>
      <c r="AH1004" s="83">
        <v>0.46875</v>
      </c>
      <c r="AI1004" s="12">
        <f t="shared" si="2997"/>
        <v>4.5138888888888895E-2</v>
      </c>
      <c r="AJ1004" s="225">
        <f t="shared" si="2998"/>
        <v>1</v>
      </c>
      <c r="AK1004" s="225">
        <f t="shared" si="2999"/>
        <v>5</v>
      </c>
      <c r="AL1004" s="83">
        <v>0.4236111111111111</v>
      </c>
      <c r="AM1004" s="83">
        <v>0.46875</v>
      </c>
      <c r="AN1004" s="12">
        <f t="shared" si="3000"/>
        <v>4.5138888888888895E-2</v>
      </c>
      <c r="AO1004" s="13">
        <f t="shared" si="3001"/>
        <v>1</v>
      </c>
      <c r="AP1004" s="13">
        <f t="shared" si="3002"/>
        <v>5</v>
      </c>
      <c r="AQ1004" s="83">
        <v>0.47013888888888888</v>
      </c>
      <c r="AR1004" s="12">
        <f t="shared" si="3003"/>
        <v>1.388888888888884E-3</v>
      </c>
      <c r="AS1004" s="225">
        <f t="shared" si="3004"/>
        <v>0</v>
      </c>
      <c r="AT1004" s="13">
        <f t="shared" si="3005"/>
        <v>2</v>
      </c>
      <c r="AU1004" s="83">
        <v>0.47083333333333338</v>
      </c>
      <c r="AV1004" s="226">
        <f t="shared" si="3006"/>
        <v>6.9444444444449749E-4</v>
      </c>
      <c r="AW1004" s="13">
        <f t="shared" si="3007"/>
        <v>0</v>
      </c>
      <c r="AX1004" s="13">
        <f t="shared" si="3008"/>
        <v>1</v>
      </c>
      <c r="AY1004" s="83">
        <v>0.56944444444444442</v>
      </c>
      <c r="AZ1004" s="12">
        <f t="shared" si="3009"/>
        <v>9.8611111111111038E-2</v>
      </c>
      <c r="BA1004" s="225">
        <f t="shared" si="3010"/>
        <v>2</v>
      </c>
      <c r="BB1004" s="225">
        <f t="shared" si="3011"/>
        <v>22</v>
      </c>
      <c r="BC1004" s="83">
        <v>0.56944444444444442</v>
      </c>
      <c r="BD1004" s="83">
        <v>0.56944444444444442</v>
      </c>
      <c r="BE1004" s="12">
        <f t="shared" si="3012"/>
        <v>0</v>
      </c>
      <c r="BF1004" s="13">
        <f t="shared" si="3013"/>
        <v>0</v>
      </c>
      <c r="BG1004" s="13">
        <f t="shared" si="3014"/>
        <v>0</v>
      </c>
      <c r="BH1004" s="83">
        <v>0.56944444444444442</v>
      </c>
      <c r="BI1004" s="83">
        <v>0.56944444444444442</v>
      </c>
      <c r="BJ1004" s="83"/>
      <c r="BK1004" s="69">
        <f t="shared" si="3015"/>
        <v>0</v>
      </c>
      <c r="BL1004" s="13">
        <f t="shared" si="3016"/>
        <v>0</v>
      </c>
      <c r="BM1004" s="13">
        <f t="shared" si="3017"/>
        <v>0</v>
      </c>
      <c r="BN1004" s="83">
        <v>0.57638888888888895</v>
      </c>
      <c r="BO1004" s="12">
        <f t="shared" si="2915"/>
        <v>6.9444444444445308E-3</v>
      </c>
      <c r="BP1004" s="225">
        <f t="shared" si="2916"/>
        <v>0</v>
      </c>
      <c r="BQ1004" s="225">
        <f t="shared" si="2917"/>
        <v>10</v>
      </c>
      <c r="BR1004" s="83">
        <v>0.58333333333333337</v>
      </c>
      <c r="BS1004" s="12">
        <f t="shared" si="2918"/>
        <v>6.9444444444444198E-3</v>
      </c>
      <c r="BT1004" s="225">
        <f t="shared" si="2919"/>
        <v>0</v>
      </c>
      <c r="BU1004" s="225">
        <f t="shared" si="2920"/>
        <v>10</v>
      </c>
      <c r="BV1004" s="83">
        <v>0.58333333333333337</v>
      </c>
      <c r="BW1004" s="83">
        <v>0.59027777777777779</v>
      </c>
      <c r="BX1004" s="12">
        <f t="shared" si="2921"/>
        <v>6.9444444444444198E-3</v>
      </c>
      <c r="BY1004" s="13">
        <f t="shared" si="2922"/>
        <v>0</v>
      </c>
      <c r="BZ1004" s="13">
        <f t="shared" si="2923"/>
        <v>10</v>
      </c>
      <c r="CA1004" s="226">
        <f t="shared" si="2924"/>
        <v>0.2048611111111111</v>
      </c>
      <c r="CB1004" s="13">
        <f t="shared" si="3018"/>
        <v>4</v>
      </c>
      <c r="CC1004" s="13">
        <f t="shared" si="3019"/>
        <v>55</v>
      </c>
      <c r="CD1004" s="12">
        <f t="shared" si="2927"/>
        <v>4.1666666666666741E-2</v>
      </c>
      <c r="CE1004" s="13">
        <f t="shared" si="2928"/>
        <v>1</v>
      </c>
      <c r="CF1004" s="13">
        <f t="shared" si="2929"/>
        <v>0</v>
      </c>
      <c r="CG1004" s="12">
        <f t="shared" si="3020"/>
        <v>4.5138888888888895E-2</v>
      </c>
      <c r="CH1004" s="13">
        <f t="shared" si="3021"/>
        <v>1</v>
      </c>
      <c r="CI1004" s="13">
        <f t="shared" si="3022"/>
        <v>5</v>
      </c>
      <c r="CJ1004" s="12">
        <f t="shared" si="3023"/>
        <v>9.8611111111111038E-2</v>
      </c>
      <c r="CK1004" s="13">
        <f t="shared" si="3024"/>
        <v>2</v>
      </c>
      <c r="CL1004" s="13">
        <f t="shared" si="3025"/>
        <v>22</v>
      </c>
      <c r="CM1004" s="62"/>
      <c r="CN1004" s="62"/>
      <c r="CO1004" s="62"/>
      <c r="CP1004" s="12">
        <f t="shared" si="3026"/>
        <v>5.3472222222221998E-2</v>
      </c>
      <c r="CQ1004" s="13">
        <f t="shared" si="3027"/>
        <v>1</v>
      </c>
      <c r="CR1004" s="13">
        <f t="shared" si="3028"/>
        <v>17</v>
      </c>
      <c r="CS1004" s="83">
        <v>0</v>
      </c>
      <c r="CT1004" s="13">
        <f t="shared" si="3029"/>
        <v>0</v>
      </c>
      <c r="CU1004" s="13">
        <f t="shared" si="3030"/>
        <v>0</v>
      </c>
      <c r="CV1004" s="83">
        <f>'[2]RAKE LOADING'!$E$42+'[2]RAKE LOADING'!$E$43+'[2]RAKE LOADING'!$E$44+'[2]RAKE LOADING'!$E$45</f>
        <v>3.4722222222222376E-2</v>
      </c>
      <c r="CW1004" s="13">
        <f t="shared" si="3031"/>
        <v>0</v>
      </c>
      <c r="CX1004" s="13">
        <f t="shared" si="3032"/>
        <v>50</v>
      </c>
      <c r="CY1004" s="83">
        <v>0</v>
      </c>
      <c r="CZ1004" s="13">
        <f t="shared" si="3033"/>
        <v>0</v>
      </c>
      <c r="DA1004" s="13">
        <f t="shared" si="3034"/>
        <v>0</v>
      </c>
      <c r="DB1004" s="83">
        <v>0</v>
      </c>
      <c r="DC1004" s="13">
        <f t="shared" si="3035"/>
        <v>0</v>
      </c>
      <c r="DD1004" s="13">
        <f t="shared" si="3036"/>
        <v>0</v>
      </c>
      <c r="DE1004" s="83">
        <v>0</v>
      </c>
      <c r="DF1004" s="13">
        <f t="shared" si="2944"/>
        <v>0</v>
      </c>
      <c r="DG1004" s="13">
        <f t="shared" si="2945"/>
        <v>0</v>
      </c>
      <c r="DH1004" s="83">
        <v>1.0416666666666666E-2</v>
      </c>
      <c r="DI1004" s="13">
        <f t="shared" si="2946"/>
        <v>0</v>
      </c>
      <c r="DJ1004" s="13">
        <f t="shared" si="2947"/>
        <v>15</v>
      </c>
      <c r="DK1004" s="83">
        <v>0</v>
      </c>
      <c r="DL1004" s="35">
        <f t="shared" si="2948"/>
        <v>0</v>
      </c>
      <c r="DM1004" s="35">
        <f t="shared" si="2949"/>
        <v>0</v>
      </c>
      <c r="DN1004" s="66">
        <f t="shared" si="2842"/>
        <v>3553462.5560000013</v>
      </c>
      <c r="DO1004" s="74">
        <f t="shared" si="2843"/>
        <v>56988</v>
      </c>
      <c r="DP1004" s="66">
        <f t="shared" si="2877"/>
        <v>63.613684210526316</v>
      </c>
      <c r="DQ1004" s="63">
        <f t="shared" si="2878"/>
        <v>62.354575629957203</v>
      </c>
      <c r="DR1004" s="66"/>
      <c r="DS1004" s="96"/>
      <c r="DT1004" s="66"/>
      <c r="DU1004" s="66"/>
    </row>
    <row r="1005" spans="1:125">
      <c r="A1005" s="639">
        <f t="shared" si="2990"/>
        <v>1003</v>
      </c>
      <c r="B1005" s="172">
        <f t="shared" si="2989"/>
        <v>12</v>
      </c>
      <c r="C1005" s="76">
        <v>40970</v>
      </c>
      <c r="D1005" s="84">
        <f t="shared" si="2876"/>
        <v>3</v>
      </c>
      <c r="E1005" s="78" t="s">
        <v>1224</v>
      </c>
      <c r="F1005" s="172">
        <v>3</v>
      </c>
      <c r="G1005" s="79" t="s">
        <v>38</v>
      </c>
      <c r="H1005" s="79" t="s">
        <v>305</v>
      </c>
      <c r="I1005" s="79" t="s">
        <v>1231</v>
      </c>
      <c r="J1005" s="83">
        <v>0.61805555555555558</v>
      </c>
      <c r="K1005" s="82">
        <v>3685.75</v>
      </c>
      <c r="L1005" s="79" t="s">
        <v>1232</v>
      </c>
      <c r="M1005" s="172">
        <v>59</v>
      </c>
      <c r="N1005" s="172">
        <v>0</v>
      </c>
      <c r="O1005" s="79"/>
      <c r="P1005" s="83">
        <v>0.61805555555555558</v>
      </c>
      <c r="Q1005" s="83">
        <v>0.61805555555555558</v>
      </c>
      <c r="R1005" s="12">
        <f t="shared" si="2991"/>
        <v>0</v>
      </c>
      <c r="S1005" s="13">
        <f t="shared" si="2992"/>
        <v>0</v>
      </c>
      <c r="T1005" s="13">
        <f t="shared" si="2993"/>
        <v>0</v>
      </c>
      <c r="U1005" s="83">
        <v>0.63194444444444442</v>
      </c>
      <c r="V1005" s="12">
        <f t="shared" si="2894"/>
        <v>1.388888888888884E-2</v>
      </c>
      <c r="W1005" s="13">
        <f t="shared" si="2895"/>
        <v>0</v>
      </c>
      <c r="X1005" s="225">
        <f t="shared" si="2896"/>
        <v>20</v>
      </c>
      <c r="Y1005" s="83">
        <v>0.63194444444444442</v>
      </c>
      <c r="Z1005" s="12">
        <f t="shared" si="2966"/>
        <v>0</v>
      </c>
      <c r="AA1005" s="13">
        <f t="shared" si="2967"/>
        <v>0</v>
      </c>
      <c r="AB1005" s="13">
        <f t="shared" si="2968"/>
        <v>0</v>
      </c>
      <c r="AC1005" s="83">
        <v>0.65277777777777779</v>
      </c>
      <c r="AD1005" s="12">
        <f t="shared" si="2994"/>
        <v>2.083333333333337E-2</v>
      </c>
      <c r="AE1005" s="13">
        <f t="shared" si="2995"/>
        <v>0</v>
      </c>
      <c r="AF1005" s="13">
        <f t="shared" si="2996"/>
        <v>30</v>
      </c>
      <c r="AG1005" s="83">
        <v>0.65625</v>
      </c>
      <c r="AH1005" s="83">
        <v>0.67708333333333337</v>
      </c>
      <c r="AI1005" s="12">
        <f t="shared" si="2997"/>
        <v>2.083333333333337E-2</v>
      </c>
      <c r="AJ1005" s="225">
        <f t="shared" si="2998"/>
        <v>0</v>
      </c>
      <c r="AK1005" s="225">
        <f t="shared" si="2999"/>
        <v>30</v>
      </c>
      <c r="AL1005" s="83">
        <v>0.65625</v>
      </c>
      <c r="AM1005" s="83">
        <v>0.67708333333333337</v>
      </c>
      <c r="AN1005" s="12">
        <f t="shared" si="3000"/>
        <v>2.083333333333337E-2</v>
      </c>
      <c r="AO1005" s="13">
        <f t="shared" si="3001"/>
        <v>0</v>
      </c>
      <c r="AP1005" s="13">
        <f t="shared" si="3002"/>
        <v>30</v>
      </c>
      <c r="AQ1005" s="83">
        <v>0.68055555555555547</v>
      </c>
      <c r="AR1005" s="12">
        <f t="shared" si="3003"/>
        <v>3.4722222222220989E-3</v>
      </c>
      <c r="AS1005" s="225">
        <f t="shared" si="3004"/>
        <v>0</v>
      </c>
      <c r="AT1005" s="13">
        <f t="shared" si="3005"/>
        <v>5</v>
      </c>
      <c r="AU1005" s="83">
        <v>0.68819444444444444</v>
      </c>
      <c r="AV1005" s="226">
        <f t="shared" si="3006"/>
        <v>7.6388888888889728E-3</v>
      </c>
      <c r="AW1005" s="13">
        <f t="shared" si="3007"/>
        <v>0</v>
      </c>
      <c r="AX1005" s="13">
        <f t="shared" si="3008"/>
        <v>11</v>
      </c>
      <c r="AY1005" s="83">
        <v>0.8125</v>
      </c>
      <c r="AZ1005" s="12">
        <f t="shared" si="3009"/>
        <v>0.12430555555555556</v>
      </c>
      <c r="BA1005" s="225">
        <f t="shared" si="3010"/>
        <v>2</v>
      </c>
      <c r="BB1005" s="225">
        <f t="shared" si="3011"/>
        <v>59</v>
      </c>
      <c r="BC1005" s="83">
        <v>0.8125</v>
      </c>
      <c r="BD1005" s="83">
        <v>0.8125</v>
      </c>
      <c r="BE1005" s="12">
        <f t="shared" si="3012"/>
        <v>0</v>
      </c>
      <c r="BF1005" s="13">
        <f t="shared" si="3013"/>
        <v>0</v>
      </c>
      <c r="BG1005" s="13">
        <f t="shared" si="3014"/>
        <v>0</v>
      </c>
      <c r="BH1005" s="83">
        <v>0.8125</v>
      </c>
      <c r="BI1005" s="83">
        <v>0.8125</v>
      </c>
      <c r="BJ1005" s="83"/>
      <c r="BK1005" s="69">
        <f t="shared" si="3015"/>
        <v>0</v>
      </c>
      <c r="BL1005" s="13">
        <f t="shared" si="3016"/>
        <v>0</v>
      </c>
      <c r="BM1005" s="13">
        <f t="shared" si="3017"/>
        <v>0</v>
      </c>
      <c r="BN1005" s="83">
        <v>0.81944444444444453</v>
      </c>
      <c r="BO1005" s="12">
        <f t="shared" si="2915"/>
        <v>6.9444444444445308E-3</v>
      </c>
      <c r="BP1005" s="225">
        <f t="shared" si="2916"/>
        <v>0</v>
      </c>
      <c r="BQ1005" s="225">
        <f t="shared" si="2917"/>
        <v>10</v>
      </c>
      <c r="BR1005" s="83">
        <v>0.82291666666666663</v>
      </c>
      <c r="BS1005" s="12">
        <f t="shared" si="2918"/>
        <v>3.4722222222220989E-3</v>
      </c>
      <c r="BT1005" s="225">
        <f t="shared" si="2919"/>
        <v>0</v>
      </c>
      <c r="BU1005" s="225">
        <f t="shared" si="2920"/>
        <v>5</v>
      </c>
      <c r="BV1005" s="83">
        <v>0.82291666666666663</v>
      </c>
      <c r="BW1005" s="83">
        <v>0.82638888888888884</v>
      </c>
      <c r="BX1005" s="12">
        <f t="shared" si="2921"/>
        <v>3.4722222222222099E-3</v>
      </c>
      <c r="BY1005" s="13">
        <f t="shared" si="2922"/>
        <v>0</v>
      </c>
      <c r="BZ1005" s="13">
        <f t="shared" si="2923"/>
        <v>5</v>
      </c>
      <c r="CA1005" s="226">
        <f t="shared" si="2924"/>
        <v>0.20833333333333326</v>
      </c>
      <c r="CB1005" s="13">
        <f t="shared" si="3018"/>
        <v>5</v>
      </c>
      <c r="CC1005" s="13">
        <f t="shared" si="3019"/>
        <v>0</v>
      </c>
      <c r="CD1005" s="12">
        <f t="shared" si="2927"/>
        <v>3.4722222222222099E-2</v>
      </c>
      <c r="CE1005" s="13">
        <f t="shared" si="2928"/>
        <v>0</v>
      </c>
      <c r="CF1005" s="13">
        <f t="shared" si="2929"/>
        <v>50</v>
      </c>
      <c r="CG1005" s="12">
        <f t="shared" si="3020"/>
        <v>2.083333333333337E-2</v>
      </c>
      <c r="CH1005" s="13">
        <f t="shared" si="3021"/>
        <v>0</v>
      </c>
      <c r="CI1005" s="13">
        <f t="shared" si="3022"/>
        <v>30</v>
      </c>
      <c r="CJ1005" s="12">
        <f t="shared" si="3023"/>
        <v>0.12430555555555556</v>
      </c>
      <c r="CK1005" s="13">
        <f t="shared" si="3024"/>
        <v>2</v>
      </c>
      <c r="CL1005" s="13">
        <f t="shared" si="3025"/>
        <v>59</v>
      </c>
      <c r="CM1005" s="62"/>
      <c r="CN1005" s="62"/>
      <c r="CO1005" s="62"/>
      <c r="CP1005" s="12">
        <f t="shared" si="3026"/>
        <v>5.1388888888888887E-2</v>
      </c>
      <c r="CQ1005" s="13">
        <f t="shared" si="3027"/>
        <v>1</v>
      </c>
      <c r="CR1005" s="13">
        <f t="shared" si="3028"/>
        <v>14</v>
      </c>
      <c r="CS1005" s="83">
        <v>0</v>
      </c>
      <c r="CT1005" s="13">
        <f t="shared" si="3029"/>
        <v>0</v>
      </c>
      <c r="CU1005" s="13">
        <f t="shared" si="3030"/>
        <v>0</v>
      </c>
      <c r="CV1005" s="83">
        <v>0</v>
      </c>
      <c r="CW1005" s="13">
        <f t="shared" si="3031"/>
        <v>0</v>
      </c>
      <c r="CX1005" s="13">
        <f t="shared" si="3032"/>
        <v>0</v>
      </c>
      <c r="CY1005" s="83">
        <v>0</v>
      </c>
      <c r="CZ1005" s="13">
        <f t="shared" si="3033"/>
        <v>0</v>
      </c>
      <c r="DA1005" s="13">
        <f t="shared" si="3034"/>
        <v>0</v>
      </c>
      <c r="DB1005" s="83">
        <v>7.2916666666666671E-2</v>
      </c>
      <c r="DC1005" s="13">
        <f t="shared" si="3035"/>
        <v>1</v>
      </c>
      <c r="DD1005" s="13">
        <f t="shared" si="3036"/>
        <v>45</v>
      </c>
      <c r="DE1005" s="83">
        <v>0</v>
      </c>
      <c r="DF1005" s="13">
        <f t="shared" si="2944"/>
        <v>0</v>
      </c>
      <c r="DG1005" s="13">
        <f t="shared" si="2945"/>
        <v>0</v>
      </c>
      <c r="DH1005" s="83">
        <v>0</v>
      </c>
      <c r="DI1005" s="13">
        <f t="shared" si="2946"/>
        <v>0</v>
      </c>
      <c r="DJ1005" s="13">
        <f t="shared" si="2947"/>
        <v>0</v>
      </c>
      <c r="DK1005" s="83">
        <v>0</v>
      </c>
      <c r="DL1005" s="35">
        <f t="shared" si="2948"/>
        <v>0</v>
      </c>
      <c r="DM1005" s="35">
        <f t="shared" si="2949"/>
        <v>0</v>
      </c>
      <c r="DN1005" s="66">
        <f t="shared" si="2842"/>
        <v>3557148.3060000013</v>
      </c>
      <c r="DO1005" s="74">
        <f t="shared" si="2843"/>
        <v>57047</v>
      </c>
      <c r="DP1005" s="66">
        <f t="shared" si="2877"/>
        <v>62.470338983050844</v>
      </c>
      <c r="DQ1005" s="63">
        <f t="shared" si="2878"/>
        <v>62.354695356460482</v>
      </c>
      <c r="DR1005" s="66"/>
      <c r="DS1005" s="96"/>
      <c r="DT1005" s="66"/>
      <c r="DU1005" s="66"/>
    </row>
    <row r="1006" spans="1:125">
      <c r="A1006" s="639">
        <f t="shared" si="2990"/>
        <v>1004</v>
      </c>
      <c r="B1006" s="172">
        <f t="shared" si="2989"/>
        <v>13</v>
      </c>
      <c r="C1006" s="76">
        <v>40970</v>
      </c>
      <c r="D1006" s="84">
        <f t="shared" si="2876"/>
        <v>3</v>
      </c>
      <c r="E1006" s="78" t="s">
        <v>1229</v>
      </c>
      <c r="F1006" s="172">
        <v>1</v>
      </c>
      <c r="G1006" s="79" t="s">
        <v>287</v>
      </c>
      <c r="H1006" s="79" t="s">
        <v>288</v>
      </c>
      <c r="I1006" s="79" t="s">
        <v>1141</v>
      </c>
      <c r="J1006" s="83">
        <v>0.80208333333333337</v>
      </c>
      <c r="K1006" s="82">
        <v>3393.63</v>
      </c>
      <c r="L1006" s="79" t="s">
        <v>1084</v>
      </c>
      <c r="M1006" s="172">
        <v>56</v>
      </c>
      <c r="N1006" s="172">
        <v>3</v>
      </c>
      <c r="O1006" s="79"/>
      <c r="P1006" s="83">
        <v>0.80208333333333337</v>
      </c>
      <c r="Q1006" s="83">
        <v>0.80208333333333337</v>
      </c>
      <c r="R1006" s="12">
        <f t="shared" si="2991"/>
        <v>0</v>
      </c>
      <c r="S1006" s="13">
        <f t="shared" si="2992"/>
        <v>0</v>
      </c>
      <c r="T1006" s="13">
        <f t="shared" si="2993"/>
        <v>0</v>
      </c>
      <c r="U1006" s="83">
        <v>0.8125</v>
      </c>
      <c r="V1006" s="12">
        <f t="shared" si="2894"/>
        <v>1.041666666666663E-2</v>
      </c>
      <c r="W1006" s="13">
        <f t="shared" si="2895"/>
        <v>0</v>
      </c>
      <c r="X1006" s="225">
        <f t="shared" si="2896"/>
        <v>15</v>
      </c>
      <c r="Y1006" s="83">
        <v>0.8125</v>
      </c>
      <c r="Z1006" s="12">
        <f t="shared" si="2966"/>
        <v>0</v>
      </c>
      <c r="AA1006" s="13">
        <f t="shared" si="2967"/>
        <v>0</v>
      </c>
      <c r="AB1006" s="13">
        <f t="shared" si="2968"/>
        <v>0</v>
      </c>
      <c r="AC1006" s="83">
        <v>0.85416666666666663</v>
      </c>
      <c r="AD1006" s="12">
        <f t="shared" si="2994"/>
        <v>4.166666666666663E-2</v>
      </c>
      <c r="AE1006" s="13">
        <f t="shared" si="2995"/>
        <v>1</v>
      </c>
      <c r="AF1006" s="13">
        <f t="shared" si="2996"/>
        <v>0</v>
      </c>
      <c r="AG1006" s="83">
        <v>0.85763888888888884</v>
      </c>
      <c r="AH1006" s="83">
        <v>0.89583333333333337</v>
      </c>
      <c r="AI1006" s="12">
        <f t="shared" si="2997"/>
        <v>3.8194444444444531E-2</v>
      </c>
      <c r="AJ1006" s="225">
        <f t="shared" si="2998"/>
        <v>0</v>
      </c>
      <c r="AK1006" s="225">
        <f t="shared" si="2999"/>
        <v>55</v>
      </c>
      <c r="AL1006" s="83">
        <v>0.85763888888888884</v>
      </c>
      <c r="AM1006" s="83">
        <v>0.89583333333333337</v>
      </c>
      <c r="AN1006" s="12">
        <f t="shared" si="3000"/>
        <v>3.8194444444444531E-2</v>
      </c>
      <c r="AO1006" s="13">
        <f t="shared" si="3001"/>
        <v>0</v>
      </c>
      <c r="AP1006" s="13">
        <f t="shared" si="3002"/>
        <v>55</v>
      </c>
      <c r="AQ1006" s="83">
        <v>0.90833333333333333</v>
      </c>
      <c r="AR1006" s="12">
        <f t="shared" si="3003"/>
        <v>1.2499999999999956E-2</v>
      </c>
      <c r="AS1006" s="225">
        <f t="shared" si="3004"/>
        <v>0</v>
      </c>
      <c r="AT1006" s="13">
        <f t="shared" si="3005"/>
        <v>18</v>
      </c>
      <c r="AU1006" s="83">
        <v>0.91249999999999998</v>
      </c>
      <c r="AV1006" s="226">
        <f t="shared" si="3006"/>
        <v>4.1666666666666519E-3</v>
      </c>
      <c r="AW1006" s="13">
        <f t="shared" si="3007"/>
        <v>0</v>
      </c>
      <c r="AX1006" s="13">
        <f t="shared" si="3008"/>
        <v>6</v>
      </c>
      <c r="AY1006" s="83">
        <v>0.99305555555555547</v>
      </c>
      <c r="AZ1006" s="12">
        <f t="shared" si="3009"/>
        <v>8.0555555555555491E-2</v>
      </c>
      <c r="BA1006" s="225">
        <f t="shared" si="3010"/>
        <v>1</v>
      </c>
      <c r="BB1006" s="225">
        <f t="shared" si="3011"/>
        <v>56</v>
      </c>
      <c r="BC1006" s="83">
        <v>0.99305555555555547</v>
      </c>
      <c r="BD1006" s="83">
        <v>0.99305555555555547</v>
      </c>
      <c r="BE1006" s="12">
        <f t="shared" si="3012"/>
        <v>0</v>
      </c>
      <c r="BF1006" s="13">
        <f t="shared" si="3013"/>
        <v>0</v>
      </c>
      <c r="BG1006" s="13">
        <f t="shared" si="3014"/>
        <v>0</v>
      </c>
      <c r="BH1006" s="83">
        <v>0.99305555555555547</v>
      </c>
      <c r="BI1006" s="83">
        <v>0.99305555555555547</v>
      </c>
      <c r="BJ1006" s="83"/>
      <c r="BK1006" s="69">
        <f t="shared" si="3015"/>
        <v>0</v>
      </c>
      <c r="BL1006" s="13">
        <f t="shared" si="3016"/>
        <v>0</v>
      </c>
      <c r="BM1006" s="13">
        <f t="shared" si="3017"/>
        <v>0</v>
      </c>
      <c r="BN1006" s="83">
        <v>1</v>
      </c>
      <c r="BO1006" s="12">
        <f t="shared" si="2915"/>
        <v>6.9444444444445308E-3</v>
      </c>
      <c r="BP1006" s="225">
        <f t="shared" si="2916"/>
        <v>0</v>
      </c>
      <c r="BQ1006" s="225">
        <f t="shared" si="2917"/>
        <v>10</v>
      </c>
      <c r="BR1006" s="83">
        <v>1.0034722222222221</v>
      </c>
      <c r="BS1006" s="12">
        <f t="shared" si="2918"/>
        <v>3.4722222222220989E-3</v>
      </c>
      <c r="BT1006" s="225">
        <f t="shared" si="2919"/>
        <v>0</v>
      </c>
      <c r="BU1006" s="225">
        <f t="shared" si="2920"/>
        <v>5</v>
      </c>
      <c r="BV1006" s="83">
        <v>1.0034722222222221</v>
      </c>
      <c r="BW1006" s="83">
        <v>1.0104166666666667</v>
      </c>
      <c r="BX1006" s="12">
        <f t="shared" si="2921"/>
        <v>6.9444444444446418E-3</v>
      </c>
      <c r="BY1006" s="13">
        <f t="shared" si="2922"/>
        <v>0</v>
      </c>
      <c r="BZ1006" s="13">
        <f t="shared" si="2923"/>
        <v>10</v>
      </c>
      <c r="CA1006" s="226">
        <f t="shared" si="2924"/>
        <v>0.20833333333333337</v>
      </c>
      <c r="CB1006" s="13">
        <f t="shared" si="3018"/>
        <v>5</v>
      </c>
      <c r="CC1006" s="13">
        <f t="shared" si="3019"/>
        <v>0</v>
      </c>
      <c r="CD1006" s="12">
        <f t="shared" si="2927"/>
        <v>6.4583333333333215E-2</v>
      </c>
      <c r="CE1006" s="13">
        <f t="shared" si="2928"/>
        <v>1</v>
      </c>
      <c r="CF1006" s="13">
        <f t="shared" si="2929"/>
        <v>33</v>
      </c>
      <c r="CG1006" s="12">
        <f t="shared" si="3020"/>
        <v>3.8194444444444531E-2</v>
      </c>
      <c r="CH1006" s="13">
        <f t="shared" si="3021"/>
        <v>0</v>
      </c>
      <c r="CI1006" s="13">
        <f t="shared" si="3022"/>
        <v>55</v>
      </c>
      <c r="CJ1006" s="12">
        <f t="shared" si="3023"/>
        <v>8.0555555555555491E-2</v>
      </c>
      <c r="CK1006" s="13">
        <f t="shared" si="3024"/>
        <v>1</v>
      </c>
      <c r="CL1006" s="13">
        <f t="shared" si="3025"/>
        <v>56</v>
      </c>
      <c r="CM1006" s="62"/>
      <c r="CN1006" s="62"/>
      <c r="CO1006" s="62"/>
      <c r="CP1006" s="12">
        <f t="shared" si="3026"/>
        <v>6.1111111111111047E-2</v>
      </c>
      <c r="CQ1006" s="13">
        <f t="shared" si="3027"/>
        <v>1</v>
      </c>
      <c r="CR1006" s="13">
        <f t="shared" si="3028"/>
        <v>28</v>
      </c>
      <c r="CS1006" s="83">
        <v>0</v>
      </c>
      <c r="CT1006" s="13">
        <f t="shared" si="3029"/>
        <v>0</v>
      </c>
      <c r="CU1006" s="13">
        <f t="shared" si="3030"/>
        <v>0</v>
      </c>
      <c r="CV1006" s="83">
        <v>0</v>
      </c>
      <c r="CW1006" s="13">
        <f t="shared" si="3031"/>
        <v>0</v>
      </c>
      <c r="CX1006" s="13">
        <f t="shared" si="3032"/>
        <v>0</v>
      </c>
      <c r="CY1006" s="83">
        <v>0</v>
      </c>
      <c r="CZ1006" s="13">
        <f t="shared" si="3033"/>
        <v>0</v>
      </c>
      <c r="DA1006" s="13">
        <f t="shared" si="3034"/>
        <v>0</v>
      </c>
      <c r="DB1006" s="83">
        <v>0</v>
      </c>
      <c r="DC1006" s="13">
        <f t="shared" si="3035"/>
        <v>0</v>
      </c>
      <c r="DD1006" s="13">
        <f t="shared" si="3036"/>
        <v>0</v>
      </c>
      <c r="DE1006" s="83">
        <v>0</v>
      </c>
      <c r="DF1006" s="13">
        <f t="shared" si="2944"/>
        <v>0</v>
      </c>
      <c r="DG1006" s="13">
        <f t="shared" si="2945"/>
        <v>0</v>
      </c>
      <c r="DH1006" s="83">
        <v>1.9444444444444445E-2</v>
      </c>
      <c r="DI1006" s="13">
        <f t="shared" si="2946"/>
        <v>0</v>
      </c>
      <c r="DJ1006" s="13">
        <f t="shared" si="2947"/>
        <v>28</v>
      </c>
      <c r="DK1006" s="83">
        <v>0</v>
      </c>
      <c r="DL1006" s="35">
        <f t="shared" si="2948"/>
        <v>0</v>
      </c>
      <c r="DM1006" s="35">
        <f t="shared" si="2949"/>
        <v>0</v>
      </c>
      <c r="DN1006" s="66">
        <f t="shared" si="2842"/>
        <v>3560541.9360000012</v>
      </c>
      <c r="DO1006" s="74">
        <f t="shared" si="2843"/>
        <v>57103</v>
      </c>
      <c r="DP1006" s="66">
        <f t="shared" si="2877"/>
        <v>60.600535714285719</v>
      </c>
      <c r="DQ1006" s="63">
        <f t="shared" si="2878"/>
        <v>62.352975080118405</v>
      </c>
      <c r="DR1006" s="66"/>
      <c r="DS1006" s="96"/>
      <c r="DT1006" s="66"/>
      <c r="DU1006" s="66"/>
    </row>
    <row r="1007" spans="1:125">
      <c r="A1007" s="639">
        <f t="shared" si="2990"/>
        <v>1005</v>
      </c>
      <c r="B1007" s="172">
        <f t="shared" si="2989"/>
        <v>14</v>
      </c>
      <c r="C1007" s="76">
        <v>40970</v>
      </c>
      <c r="D1007" s="84">
        <f t="shared" si="2876"/>
        <v>3</v>
      </c>
      <c r="E1007" s="78" t="s">
        <v>1230</v>
      </c>
      <c r="F1007" s="172">
        <v>1</v>
      </c>
      <c r="G1007" s="79" t="s">
        <v>749</v>
      </c>
      <c r="H1007" s="79" t="s">
        <v>394</v>
      </c>
      <c r="I1007" s="79" t="s">
        <v>1141</v>
      </c>
      <c r="J1007" s="83">
        <v>0.75694444444444453</v>
      </c>
      <c r="K1007" s="82">
        <v>3147.36</v>
      </c>
      <c r="L1007" s="79" t="s">
        <v>1143</v>
      </c>
      <c r="M1007" s="172">
        <v>56</v>
      </c>
      <c r="N1007" s="172">
        <v>3</v>
      </c>
      <c r="O1007" s="79"/>
      <c r="P1007" s="83">
        <v>0.75694444444444453</v>
      </c>
      <c r="Q1007" s="83">
        <v>0.75694444444444453</v>
      </c>
      <c r="R1007" s="12">
        <f t="shared" si="2991"/>
        <v>0</v>
      </c>
      <c r="S1007" s="13">
        <f t="shared" si="2992"/>
        <v>0</v>
      </c>
      <c r="T1007" s="13">
        <f t="shared" si="2993"/>
        <v>0</v>
      </c>
      <c r="U1007" s="83">
        <v>0.77083333333333337</v>
      </c>
      <c r="V1007" s="12">
        <f t="shared" si="2894"/>
        <v>1.388888888888884E-2</v>
      </c>
      <c r="W1007" s="13">
        <f t="shared" si="2895"/>
        <v>0</v>
      </c>
      <c r="X1007" s="225">
        <f t="shared" si="2896"/>
        <v>20</v>
      </c>
      <c r="Y1007" s="83">
        <v>0.77083333333333337</v>
      </c>
      <c r="Z1007" s="12">
        <f t="shared" si="2966"/>
        <v>0</v>
      </c>
      <c r="AA1007" s="13">
        <f t="shared" si="2967"/>
        <v>0</v>
      </c>
      <c r="AB1007" s="13">
        <f t="shared" si="2968"/>
        <v>0</v>
      </c>
      <c r="AC1007" s="83">
        <v>0.78472222222222221</v>
      </c>
      <c r="AD1007" s="12">
        <f t="shared" si="2994"/>
        <v>1.388888888888884E-2</v>
      </c>
      <c r="AE1007" s="13">
        <f t="shared" si="2995"/>
        <v>0</v>
      </c>
      <c r="AF1007" s="13">
        <f t="shared" si="2996"/>
        <v>20</v>
      </c>
      <c r="AG1007" s="83">
        <v>0.78819444444444453</v>
      </c>
      <c r="AH1007" s="83">
        <v>0.80555555555555547</v>
      </c>
      <c r="AI1007" s="12">
        <f t="shared" si="2997"/>
        <v>1.7361111111110938E-2</v>
      </c>
      <c r="AJ1007" s="225">
        <f t="shared" si="2998"/>
        <v>0</v>
      </c>
      <c r="AK1007" s="225">
        <f t="shared" si="2999"/>
        <v>25</v>
      </c>
      <c r="AL1007" s="83">
        <v>0.78819444444444453</v>
      </c>
      <c r="AM1007" s="83">
        <v>0.80555555555555547</v>
      </c>
      <c r="AN1007" s="12">
        <f t="shared" si="3000"/>
        <v>1.7361111111110938E-2</v>
      </c>
      <c r="AO1007" s="13">
        <f t="shared" si="3001"/>
        <v>0</v>
      </c>
      <c r="AP1007" s="13">
        <f t="shared" si="3002"/>
        <v>25</v>
      </c>
      <c r="AQ1007" s="83">
        <v>0.81111111111111101</v>
      </c>
      <c r="AR1007" s="12">
        <f t="shared" si="3003"/>
        <v>5.5555555555555358E-3</v>
      </c>
      <c r="AS1007" s="225">
        <f t="shared" si="3004"/>
        <v>0</v>
      </c>
      <c r="AT1007" s="13">
        <f t="shared" si="3005"/>
        <v>8</v>
      </c>
      <c r="AU1007" s="83">
        <v>0.81180555555555556</v>
      </c>
      <c r="AV1007" s="226">
        <f t="shared" si="3006"/>
        <v>6.94444444444553E-4</v>
      </c>
      <c r="AW1007" s="13">
        <f t="shared" si="3007"/>
        <v>0</v>
      </c>
      <c r="AX1007" s="13">
        <f t="shared" si="3008"/>
        <v>1</v>
      </c>
      <c r="AY1007" s="83">
        <v>1.2604166666666667</v>
      </c>
      <c r="AZ1007" s="12">
        <f t="shared" si="3009"/>
        <v>0.44861111111111118</v>
      </c>
      <c r="BA1007" s="225">
        <f t="shared" si="3010"/>
        <v>10</v>
      </c>
      <c r="BB1007" s="225">
        <f t="shared" si="3011"/>
        <v>46</v>
      </c>
      <c r="BC1007" s="83">
        <v>1.2604166666666667</v>
      </c>
      <c r="BD1007" s="83">
        <v>1.2604166666666667</v>
      </c>
      <c r="BE1007" s="12">
        <f t="shared" si="3012"/>
        <v>0</v>
      </c>
      <c r="BF1007" s="13">
        <f t="shared" si="3013"/>
        <v>0</v>
      </c>
      <c r="BG1007" s="13">
        <f t="shared" si="3014"/>
        <v>0</v>
      </c>
      <c r="BH1007" s="83">
        <v>1.2604166666666667</v>
      </c>
      <c r="BI1007" s="83">
        <v>1.2604166666666667</v>
      </c>
      <c r="BJ1007" s="83"/>
      <c r="BK1007" s="69">
        <f t="shared" si="3015"/>
        <v>0</v>
      </c>
      <c r="BL1007" s="13">
        <f t="shared" si="3016"/>
        <v>0</v>
      </c>
      <c r="BM1007" s="13">
        <f t="shared" si="3017"/>
        <v>0</v>
      </c>
      <c r="BN1007" s="83">
        <v>1.2673611111111112</v>
      </c>
      <c r="BO1007" s="12">
        <f t="shared" si="2915"/>
        <v>6.9444444444444198E-3</v>
      </c>
      <c r="BP1007" s="225">
        <f t="shared" si="2916"/>
        <v>0</v>
      </c>
      <c r="BQ1007" s="225">
        <f t="shared" si="2917"/>
        <v>10</v>
      </c>
      <c r="BR1007" s="83">
        <v>1.2708333333333333</v>
      </c>
      <c r="BS1007" s="12">
        <f t="shared" si="2918"/>
        <v>3.4722222222220989E-3</v>
      </c>
      <c r="BT1007" s="225">
        <f t="shared" si="2919"/>
        <v>0</v>
      </c>
      <c r="BU1007" s="225">
        <f t="shared" si="2920"/>
        <v>5</v>
      </c>
      <c r="BV1007" s="83">
        <v>1.2708333333333333</v>
      </c>
      <c r="BW1007" s="83">
        <v>1.2743055555555556</v>
      </c>
      <c r="BX1007" s="12">
        <f t="shared" si="2921"/>
        <v>3.4722222222223209E-3</v>
      </c>
      <c r="BY1007" s="13">
        <f t="shared" si="2922"/>
        <v>0</v>
      </c>
      <c r="BZ1007" s="13">
        <f t="shared" si="2923"/>
        <v>5</v>
      </c>
      <c r="CA1007" s="226">
        <f t="shared" si="2924"/>
        <v>0.51736111111111105</v>
      </c>
      <c r="CB1007" s="13">
        <f t="shared" si="3018"/>
        <v>12</v>
      </c>
      <c r="CC1007" s="13">
        <f t="shared" si="3019"/>
        <v>25</v>
      </c>
      <c r="CD1007" s="12">
        <f t="shared" si="2927"/>
        <v>2.9861111111110894E-2</v>
      </c>
      <c r="CE1007" s="13">
        <f t="shared" si="2928"/>
        <v>0</v>
      </c>
      <c r="CF1007" s="13">
        <f t="shared" si="2929"/>
        <v>43</v>
      </c>
      <c r="CG1007" s="12">
        <f t="shared" si="3020"/>
        <v>1.7361111111110938E-2</v>
      </c>
      <c r="CH1007" s="13">
        <f t="shared" si="3021"/>
        <v>0</v>
      </c>
      <c r="CI1007" s="13">
        <f t="shared" si="3022"/>
        <v>25</v>
      </c>
      <c r="CJ1007" s="12">
        <f t="shared" si="3023"/>
        <v>0.44861111111111118</v>
      </c>
      <c r="CK1007" s="13">
        <f t="shared" si="3024"/>
        <v>10</v>
      </c>
      <c r="CL1007" s="13">
        <f t="shared" si="3025"/>
        <v>46</v>
      </c>
      <c r="CM1007" s="62"/>
      <c r="CN1007" s="62"/>
      <c r="CO1007" s="62"/>
      <c r="CP1007" s="12">
        <f t="shared" si="3026"/>
        <v>6.9444444444444531E-2</v>
      </c>
      <c r="CQ1007" s="13">
        <f t="shared" si="3027"/>
        <v>1</v>
      </c>
      <c r="CR1007" s="13">
        <f t="shared" si="3028"/>
        <v>40</v>
      </c>
      <c r="CS1007" s="83">
        <v>0</v>
      </c>
      <c r="CT1007" s="13">
        <f t="shared" si="3029"/>
        <v>0</v>
      </c>
      <c r="CU1007" s="13">
        <f t="shared" si="3030"/>
        <v>0</v>
      </c>
      <c r="CV1007" s="83">
        <v>0</v>
      </c>
      <c r="CW1007" s="13">
        <f t="shared" si="3031"/>
        <v>0</v>
      </c>
      <c r="CX1007" s="13">
        <f t="shared" si="3032"/>
        <v>0</v>
      </c>
      <c r="CY1007" s="83">
        <v>0</v>
      </c>
      <c r="CZ1007" s="13">
        <f t="shared" si="3033"/>
        <v>0</v>
      </c>
      <c r="DA1007" s="13">
        <f t="shared" si="3034"/>
        <v>0</v>
      </c>
      <c r="DB1007" s="83">
        <v>0</v>
      </c>
      <c r="DC1007" s="13">
        <f t="shared" si="3035"/>
        <v>0</v>
      </c>
      <c r="DD1007" s="13">
        <f t="shared" si="3036"/>
        <v>0</v>
      </c>
      <c r="DE1007" s="83">
        <v>0</v>
      </c>
      <c r="DF1007" s="13">
        <f t="shared" si="2944"/>
        <v>0</v>
      </c>
      <c r="DG1007" s="13">
        <f t="shared" si="2945"/>
        <v>0</v>
      </c>
      <c r="DH1007" s="83">
        <v>0.37916666666666665</v>
      </c>
      <c r="DI1007" s="13">
        <f t="shared" si="2946"/>
        <v>9</v>
      </c>
      <c r="DJ1007" s="13">
        <f t="shared" si="2947"/>
        <v>6</v>
      </c>
      <c r="DK1007" s="83">
        <v>0</v>
      </c>
      <c r="DL1007" s="35">
        <f t="shared" si="2948"/>
        <v>0</v>
      </c>
      <c r="DM1007" s="35">
        <f t="shared" si="2949"/>
        <v>0</v>
      </c>
      <c r="DN1007" s="66">
        <f t="shared" si="2842"/>
        <v>3563689.296000001</v>
      </c>
      <c r="DO1007" s="74">
        <f t="shared" si="2843"/>
        <v>57159</v>
      </c>
      <c r="DP1007" s="66">
        <f t="shared" si="2877"/>
        <v>56.202857142857148</v>
      </c>
      <c r="DQ1007" s="63">
        <f t="shared" si="2878"/>
        <v>62.346949666719169</v>
      </c>
      <c r="DR1007" s="66"/>
      <c r="DS1007" s="96"/>
      <c r="DT1007" s="66"/>
      <c r="DU1007" s="66"/>
    </row>
    <row r="1008" spans="1:125">
      <c r="A1008" s="639">
        <f t="shared" si="2990"/>
        <v>1006</v>
      </c>
      <c r="B1008" s="172">
        <f t="shared" si="2989"/>
        <v>15</v>
      </c>
      <c r="C1008" s="76">
        <v>40971</v>
      </c>
      <c r="D1008" s="84">
        <f t="shared" si="2876"/>
        <v>3</v>
      </c>
      <c r="E1008" s="78" t="s">
        <v>1233</v>
      </c>
      <c r="F1008" s="172">
        <v>1</v>
      </c>
      <c r="G1008" s="79" t="s">
        <v>287</v>
      </c>
      <c r="H1008" s="79" t="s">
        <v>1032</v>
      </c>
      <c r="I1008" s="79" t="s">
        <v>1138</v>
      </c>
      <c r="J1008" s="83">
        <v>0.11458333333333333</v>
      </c>
      <c r="K1008" s="82">
        <v>3809.2</v>
      </c>
      <c r="L1008" s="79" t="s">
        <v>1094</v>
      </c>
      <c r="M1008" s="172">
        <v>59</v>
      </c>
      <c r="N1008" s="172">
        <v>0</v>
      </c>
      <c r="O1008" s="79"/>
      <c r="P1008" s="83">
        <v>0.11458333333333333</v>
      </c>
      <c r="Q1008" s="83">
        <v>0.11458333333333333</v>
      </c>
      <c r="R1008" s="12">
        <f t="shared" ref="R1008:R1015" si="3037">Q1008-P1008</f>
        <v>0</v>
      </c>
      <c r="S1008" s="13">
        <f t="shared" ref="S1008:S1015" si="3038">HOUR(R1008)</f>
        <v>0</v>
      </c>
      <c r="T1008" s="13">
        <f t="shared" ref="T1008:T1015" si="3039">MINUTE(R1008)</f>
        <v>0</v>
      </c>
      <c r="U1008" s="83">
        <v>0.11805555555555557</v>
      </c>
      <c r="V1008" s="12">
        <f t="shared" si="2894"/>
        <v>3.4722222222222376E-3</v>
      </c>
      <c r="W1008" s="13">
        <f t="shared" si="2895"/>
        <v>0</v>
      </c>
      <c r="X1008" s="225">
        <f t="shared" si="2896"/>
        <v>5</v>
      </c>
      <c r="Y1008" s="83">
        <v>0.125</v>
      </c>
      <c r="Z1008" s="12">
        <f>Y1008-U1008</f>
        <v>6.9444444444444337E-3</v>
      </c>
      <c r="AA1008" s="13">
        <f>HOUR(Z1008)</f>
        <v>0</v>
      </c>
      <c r="AB1008" s="13">
        <f>MINUTE(Z1008)</f>
        <v>10</v>
      </c>
      <c r="AC1008" s="83">
        <v>0.14583333333333334</v>
      </c>
      <c r="AD1008" s="12">
        <f t="shared" si="2994"/>
        <v>2.0833333333333343E-2</v>
      </c>
      <c r="AE1008" s="13">
        <f t="shared" si="2995"/>
        <v>0</v>
      </c>
      <c r="AF1008" s="13">
        <f t="shared" si="2996"/>
        <v>30</v>
      </c>
      <c r="AG1008" s="83">
        <v>0.14930555555555555</v>
      </c>
      <c r="AH1008" s="83">
        <v>0.16666666666666666</v>
      </c>
      <c r="AI1008" s="12">
        <f t="shared" ref="AI1008:AI1015" si="3040">AH1008-AG1008</f>
        <v>1.7361111111111105E-2</v>
      </c>
      <c r="AJ1008" s="225">
        <f t="shared" ref="AJ1008:AJ1015" si="3041">HOUR(AI1008)</f>
        <v>0</v>
      </c>
      <c r="AK1008" s="225">
        <f t="shared" ref="AK1008:AK1015" si="3042">MINUTE(AI1008)</f>
        <v>25</v>
      </c>
      <c r="AL1008" s="83">
        <v>0.14930555555555555</v>
      </c>
      <c r="AM1008" s="83">
        <v>0.16666666666666666</v>
      </c>
      <c r="AN1008" s="12">
        <f t="shared" ref="AN1008:AN1015" si="3043">AM1008-AL1008</f>
        <v>1.7361111111111105E-2</v>
      </c>
      <c r="AO1008" s="13">
        <f t="shared" ref="AO1008:AO1015" si="3044">HOUR(AN1008)</f>
        <v>0</v>
      </c>
      <c r="AP1008" s="13">
        <f t="shared" ref="AP1008:AP1015" si="3045">MINUTE(AN1008)</f>
        <v>25</v>
      </c>
      <c r="AQ1008" s="83">
        <v>0.32291666666666669</v>
      </c>
      <c r="AR1008" s="12">
        <f t="shared" ref="AR1008:AR1015" si="3046">AQ1008-AH1008</f>
        <v>0.15625000000000003</v>
      </c>
      <c r="AS1008" s="225">
        <f t="shared" ref="AS1008:AS1015" si="3047">HOUR(AR1008)</f>
        <v>3</v>
      </c>
      <c r="AT1008" s="13">
        <f t="shared" ref="AT1008:AT1015" si="3048">MINUTE(AR1008)</f>
        <v>45</v>
      </c>
      <c r="AU1008" s="83">
        <v>0.32500000000000001</v>
      </c>
      <c r="AV1008" s="226">
        <f t="shared" ref="AV1008:AV1015" si="3049">AU1008-AQ1008</f>
        <v>2.0833333333333259E-3</v>
      </c>
      <c r="AW1008" s="13">
        <f t="shared" ref="AW1008:AW1015" si="3050">HOUR(AV1008)</f>
        <v>0</v>
      </c>
      <c r="AX1008" s="13">
        <f t="shared" ref="AX1008:AX1015" si="3051">MINUTE(AV1008)</f>
        <v>3</v>
      </c>
      <c r="AY1008" s="83">
        <v>0.41875000000000001</v>
      </c>
      <c r="AZ1008" s="12">
        <f t="shared" ref="AZ1008:AZ1015" si="3052">AY1008-AU1008</f>
        <v>9.375E-2</v>
      </c>
      <c r="BA1008" s="225">
        <f t="shared" ref="BA1008:BA1015" si="3053">HOUR(AZ1008)</f>
        <v>2</v>
      </c>
      <c r="BB1008" s="225">
        <f t="shared" ref="BB1008:BB1015" si="3054">MINUTE(AZ1008)</f>
        <v>15</v>
      </c>
      <c r="BC1008" s="83">
        <v>0.41875000000000001</v>
      </c>
      <c r="BD1008" s="83">
        <v>0.41875000000000001</v>
      </c>
      <c r="BE1008" s="12">
        <f t="shared" ref="BE1008:BE1015" si="3055">BD1008-BC1008</f>
        <v>0</v>
      </c>
      <c r="BF1008" s="13">
        <f t="shared" ref="BF1008:BF1015" si="3056">HOUR(BE1008)</f>
        <v>0</v>
      </c>
      <c r="BG1008" s="13">
        <f t="shared" ref="BG1008:BG1015" si="3057">MINUTE(BE1008)</f>
        <v>0</v>
      </c>
      <c r="BH1008" s="83">
        <v>0.41875000000000001</v>
      </c>
      <c r="BI1008" s="83">
        <v>0.41875000000000001</v>
      </c>
      <c r="BJ1008" s="83"/>
      <c r="BK1008" s="69">
        <f t="shared" ref="BK1008:BK1015" si="3058">BI1008-BH1008</f>
        <v>0</v>
      </c>
      <c r="BL1008" s="13">
        <f t="shared" ref="BL1008:BL1015" si="3059">HOUR(BK1008)</f>
        <v>0</v>
      </c>
      <c r="BM1008" s="13">
        <f t="shared" ref="BM1008:BM1015" si="3060">MINUTE(BK1008)</f>
        <v>0</v>
      </c>
      <c r="BN1008" s="83">
        <v>0.42708333333333331</v>
      </c>
      <c r="BO1008" s="12">
        <f t="shared" si="2915"/>
        <v>8.3333333333333037E-3</v>
      </c>
      <c r="BP1008" s="225">
        <f t="shared" si="2916"/>
        <v>0</v>
      </c>
      <c r="BQ1008" s="225">
        <f t="shared" si="2917"/>
        <v>12</v>
      </c>
      <c r="BR1008" s="83">
        <v>0.43055555555555558</v>
      </c>
      <c r="BS1008" s="12">
        <f t="shared" si="2918"/>
        <v>3.4722222222222654E-3</v>
      </c>
      <c r="BT1008" s="225">
        <f t="shared" si="2919"/>
        <v>0</v>
      </c>
      <c r="BU1008" s="225">
        <f t="shared" si="2920"/>
        <v>5</v>
      </c>
      <c r="BV1008" s="83">
        <v>0.43055555555555558</v>
      </c>
      <c r="BW1008" s="83">
        <v>0.43402777777777773</v>
      </c>
      <c r="BX1008" s="12">
        <f t="shared" si="2921"/>
        <v>3.4722222222221544E-3</v>
      </c>
      <c r="BY1008" s="13">
        <f t="shared" si="2922"/>
        <v>0</v>
      </c>
      <c r="BZ1008" s="13">
        <f t="shared" si="2923"/>
        <v>5</v>
      </c>
      <c r="CA1008" s="226">
        <f t="shared" si="2924"/>
        <v>0.31944444444444442</v>
      </c>
      <c r="CB1008" s="13">
        <f t="shared" ref="CB1008:CB1015" si="3061">HOUR(CA1008)</f>
        <v>7</v>
      </c>
      <c r="CC1008" s="13">
        <f t="shared" ref="CC1008:CC1015" si="3062">MINUTE(CA1008)</f>
        <v>40</v>
      </c>
      <c r="CD1008" s="12">
        <f t="shared" si="2927"/>
        <v>0.18888888888888894</v>
      </c>
      <c r="CE1008" s="13">
        <f t="shared" si="2928"/>
        <v>4</v>
      </c>
      <c r="CF1008" s="13">
        <f t="shared" si="2929"/>
        <v>32</v>
      </c>
      <c r="CG1008" s="12">
        <f t="shared" ref="CG1008:CG1015" si="3063">AI1008</f>
        <v>1.7361111111111105E-2</v>
      </c>
      <c r="CH1008" s="13">
        <f t="shared" ref="CH1008:CH1015" si="3064">HOUR(CG1008)</f>
        <v>0</v>
      </c>
      <c r="CI1008" s="13">
        <f t="shared" ref="CI1008:CI1015" si="3065">MINUTE(CG1008)</f>
        <v>25</v>
      </c>
      <c r="CJ1008" s="12">
        <f t="shared" ref="CJ1008:CJ1015" si="3066">AZ1008</f>
        <v>9.375E-2</v>
      </c>
      <c r="CK1008" s="13">
        <f t="shared" ref="CK1008:CK1015" si="3067">HOUR(CJ1008)</f>
        <v>2</v>
      </c>
      <c r="CL1008" s="13">
        <f t="shared" ref="CL1008:CL1015" si="3068">MINUTE(CJ1008)</f>
        <v>15</v>
      </c>
      <c r="CM1008" s="62"/>
      <c r="CN1008" s="62"/>
      <c r="CO1008" s="62"/>
      <c r="CP1008" s="12">
        <f t="shared" ref="CP1008:CP1015" si="3069">AZ1008-(CS1008+CV1008+CY1008+DB1008+DE1008+DH1008+DK1008)</f>
        <v>5.6249999999999911E-2</v>
      </c>
      <c r="CQ1008" s="13">
        <f t="shared" ref="CQ1008:CQ1015" si="3070">HOUR(CP1008)</f>
        <v>1</v>
      </c>
      <c r="CR1008" s="13">
        <f t="shared" ref="CR1008:CR1015" si="3071">MINUTE(CP1008)</f>
        <v>21</v>
      </c>
      <c r="CS1008" s="83">
        <v>0</v>
      </c>
      <c r="CT1008" s="13">
        <f t="shared" ref="CT1008:CT1015" si="3072">HOUR(CS1008)</f>
        <v>0</v>
      </c>
      <c r="CU1008" s="13">
        <f t="shared" ref="CU1008:CU1015" si="3073">MINUTE(CS1008)</f>
        <v>0</v>
      </c>
      <c r="CV1008" s="83">
        <v>0</v>
      </c>
      <c r="CW1008" s="13">
        <f t="shared" si="3031"/>
        <v>0</v>
      </c>
      <c r="CX1008" s="13">
        <f t="shared" si="3032"/>
        <v>0</v>
      </c>
      <c r="CY1008" s="83">
        <v>0</v>
      </c>
      <c r="CZ1008" s="13">
        <f t="shared" si="3033"/>
        <v>0</v>
      </c>
      <c r="DA1008" s="13">
        <f t="shared" si="3034"/>
        <v>0</v>
      </c>
      <c r="DB1008" s="83">
        <v>0</v>
      </c>
      <c r="DC1008" s="13">
        <f t="shared" si="3035"/>
        <v>0</v>
      </c>
      <c r="DD1008" s="13">
        <f t="shared" si="3036"/>
        <v>0</v>
      </c>
      <c r="DE1008" s="83">
        <v>0</v>
      </c>
      <c r="DF1008" s="13">
        <f t="shared" si="2944"/>
        <v>0</v>
      </c>
      <c r="DG1008" s="13">
        <f t="shared" si="2945"/>
        <v>0</v>
      </c>
      <c r="DH1008" s="83">
        <f>SUM('[3]RAKE STATUS_ON_DATE'!$E$28:$E$29)</f>
        <v>3.7500000000000089E-2</v>
      </c>
      <c r="DI1008" s="13">
        <f t="shared" si="2946"/>
        <v>0</v>
      </c>
      <c r="DJ1008" s="13">
        <f t="shared" si="2947"/>
        <v>54</v>
      </c>
      <c r="DK1008" s="83">
        <v>0</v>
      </c>
      <c r="DL1008" s="35">
        <f t="shared" si="2948"/>
        <v>0</v>
      </c>
      <c r="DM1008" s="35">
        <f t="shared" si="2949"/>
        <v>0</v>
      </c>
      <c r="DN1008" s="66">
        <f t="shared" si="2842"/>
        <v>3567498.4960000012</v>
      </c>
      <c r="DO1008" s="74">
        <f t="shared" si="2843"/>
        <v>57218</v>
      </c>
      <c r="DP1008" s="66">
        <f t="shared" si="2877"/>
        <v>64.562711864406779</v>
      </c>
      <c r="DQ1008" s="63">
        <f t="shared" si="2878"/>
        <v>62.34923443671574</v>
      </c>
      <c r="DR1008" s="66"/>
      <c r="DS1008" s="96"/>
      <c r="DT1008" s="66"/>
      <c r="DU1008" s="66"/>
    </row>
    <row r="1009" spans="1:125" ht="30">
      <c r="A1009" s="639">
        <f t="shared" si="2990"/>
        <v>1007</v>
      </c>
      <c r="B1009" s="172">
        <f t="shared" si="2989"/>
        <v>16</v>
      </c>
      <c r="C1009" s="76">
        <v>40971</v>
      </c>
      <c r="D1009" s="84">
        <f t="shared" si="2876"/>
        <v>3</v>
      </c>
      <c r="E1009" s="78" t="s">
        <v>1224</v>
      </c>
      <c r="F1009" s="172">
        <v>4</v>
      </c>
      <c r="G1009" s="79" t="s">
        <v>38</v>
      </c>
      <c r="H1009" s="79" t="s">
        <v>509</v>
      </c>
      <c r="I1009" s="79" t="s">
        <v>1116</v>
      </c>
      <c r="J1009" s="83">
        <v>0.14583333333333334</v>
      </c>
      <c r="K1009" s="82">
        <v>3679.11</v>
      </c>
      <c r="L1009" s="79" t="s">
        <v>1084</v>
      </c>
      <c r="M1009" s="172">
        <v>58</v>
      </c>
      <c r="N1009" s="172">
        <v>1</v>
      </c>
      <c r="O1009" s="79"/>
      <c r="P1009" s="83">
        <v>0.14583333333333334</v>
      </c>
      <c r="Q1009" s="83">
        <v>0.14583333333333334</v>
      </c>
      <c r="R1009" s="12">
        <f t="shared" si="3037"/>
        <v>0</v>
      </c>
      <c r="S1009" s="13">
        <f t="shared" si="3038"/>
        <v>0</v>
      </c>
      <c r="T1009" s="13">
        <f t="shared" si="3039"/>
        <v>0</v>
      </c>
      <c r="U1009" s="83">
        <v>0.14930555555555555</v>
      </c>
      <c r="V1009" s="12">
        <f t="shared" si="2894"/>
        <v>3.4722222222222099E-3</v>
      </c>
      <c r="W1009" s="13">
        <f t="shared" si="2895"/>
        <v>0</v>
      </c>
      <c r="X1009" s="225">
        <f t="shared" si="2896"/>
        <v>5</v>
      </c>
      <c r="Y1009" s="83">
        <v>0.15972222222222224</v>
      </c>
      <c r="Z1009" s="12">
        <f>Y1009-U1009</f>
        <v>1.0416666666666685E-2</v>
      </c>
      <c r="AA1009" s="13">
        <f>HOUR(Z1009)</f>
        <v>0</v>
      </c>
      <c r="AB1009" s="13">
        <f>MINUTE(Z1009)</f>
        <v>15</v>
      </c>
      <c r="AC1009" s="83">
        <v>0.22569444444444445</v>
      </c>
      <c r="AD1009" s="12">
        <f t="shared" si="2994"/>
        <v>6.597222222222221E-2</v>
      </c>
      <c r="AE1009" s="13">
        <f t="shared" si="2995"/>
        <v>1</v>
      </c>
      <c r="AF1009" s="13">
        <f t="shared" si="2996"/>
        <v>35</v>
      </c>
      <c r="AG1009" s="83">
        <v>0.22916666666666666</v>
      </c>
      <c r="AH1009" s="83">
        <v>0.2986111111111111</v>
      </c>
      <c r="AI1009" s="12">
        <f t="shared" si="3040"/>
        <v>6.9444444444444448E-2</v>
      </c>
      <c r="AJ1009" s="225">
        <f t="shared" si="3041"/>
        <v>1</v>
      </c>
      <c r="AK1009" s="225">
        <f t="shared" si="3042"/>
        <v>40</v>
      </c>
      <c r="AL1009" s="83">
        <v>0.22916666666666666</v>
      </c>
      <c r="AM1009" s="83">
        <v>0.2986111111111111</v>
      </c>
      <c r="AN1009" s="12">
        <f t="shared" si="3043"/>
        <v>6.9444444444444448E-2</v>
      </c>
      <c r="AO1009" s="13">
        <f t="shared" si="3044"/>
        <v>1</v>
      </c>
      <c r="AP1009" s="13">
        <f t="shared" si="3045"/>
        <v>40</v>
      </c>
      <c r="AQ1009" s="83">
        <v>0.30833333333333335</v>
      </c>
      <c r="AR1009" s="12">
        <f t="shared" si="3046"/>
        <v>9.7222222222222432E-3</v>
      </c>
      <c r="AS1009" s="225">
        <f t="shared" si="3047"/>
        <v>0</v>
      </c>
      <c r="AT1009" s="13">
        <f t="shared" si="3048"/>
        <v>14</v>
      </c>
      <c r="AU1009" s="83">
        <v>0.30972222222222223</v>
      </c>
      <c r="AV1009" s="226">
        <f t="shared" si="3049"/>
        <v>1.388888888888884E-3</v>
      </c>
      <c r="AW1009" s="13">
        <f t="shared" si="3050"/>
        <v>0</v>
      </c>
      <c r="AX1009" s="13">
        <f t="shared" si="3051"/>
        <v>2</v>
      </c>
      <c r="AY1009" s="83">
        <v>0.53055555555555556</v>
      </c>
      <c r="AZ1009" s="12">
        <f t="shared" si="3052"/>
        <v>0.22083333333333333</v>
      </c>
      <c r="BA1009" s="225">
        <f t="shared" si="3053"/>
        <v>5</v>
      </c>
      <c r="BB1009" s="225">
        <f t="shared" si="3054"/>
        <v>18</v>
      </c>
      <c r="BC1009" s="83">
        <v>0.53055555555555556</v>
      </c>
      <c r="BD1009" s="83">
        <v>0.53055555555555556</v>
      </c>
      <c r="BE1009" s="12">
        <f t="shared" si="3055"/>
        <v>0</v>
      </c>
      <c r="BF1009" s="13">
        <f t="shared" si="3056"/>
        <v>0</v>
      </c>
      <c r="BG1009" s="13">
        <f t="shared" si="3057"/>
        <v>0</v>
      </c>
      <c r="BH1009" s="83">
        <v>0.53055555555555556</v>
      </c>
      <c r="BI1009" s="83">
        <v>0.53055555555555556</v>
      </c>
      <c r="BJ1009" s="83"/>
      <c r="BK1009" s="69">
        <f t="shared" si="3058"/>
        <v>0</v>
      </c>
      <c r="BL1009" s="13">
        <f t="shared" si="3059"/>
        <v>0</v>
      </c>
      <c r="BM1009" s="13">
        <f t="shared" si="3060"/>
        <v>0</v>
      </c>
      <c r="BN1009" s="83">
        <v>0.53819444444444442</v>
      </c>
      <c r="BO1009" s="12">
        <f t="shared" si="2915"/>
        <v>7.6388888888888618E-3</v>
      </c>
      <c r="BP1009" s="225">
        <f t="shared" si="2916"/>
        <v>0</v>
      </c>
      <c r="BQ1009" s="225">
        <f t="shared" si="2917"/>
        <v>11</v>
      </c>
      <c r="BR1009" s="83">
        <v>0.54166666666666663</v>
      </c>
      <c r="BS1009" s="12">
        <f t="shared" si="2918"/>
        <v>3.4722222222222099E-3</v>
      </c>
      <c r="BT1009" s="225">
        <f t="shared" si="2919"/>
        <v>0</v>
      </c>
      <c r="BU1009" s="225">
        <f t="shared" si="2920"/>
        <v>5</v>
      </c>
      <c r="BV1009" s="83">
        <v>0.54166666666666663</v>
      </c>
      <c r="BW1009" s="83">
        <v>0.54861111111111105</v>
      </c>
      <c r="BX1009" s="12">
        <f t="shared" ref="BX1009:BX1050" si="3074">BW1009-BV1009</f>
        <v>6.9444444444444198E-3</v>
      </c>
      <c r="BY1009" s="13">
        <f t="shared" ref="BY1009:BY1050" si="3075">HOUR(BX1009)</f>
        <v>0</v>
      </c>
      <c r="BZ1009" s="13">
        <f t="shared" ref="BZ1009:BZ1050" si="3076">MINUTE(BX1009)</f>
        <v>10</v>
      </c>
      <c r="CA1009" s="226">
        <f t="shared" si="2924"/>
        <v>0.40277777777777768</v>
      </c>
      <c r="CB1009" s="13">
        <f t="shared" si="3061"/>
        <v>9</v>
      </c>
      <c r="CC1009" s="13">
        <f t="shared" si="3062"/>
        <v>40</v>
      </c>
      <c r="CD1009" s="12">
        <f t="shared" si="2927"/>
        <v>8.6805555555555525E-2</v>
      </c>
      <c r="CE1009" s="13">
        <f t="shared" si="2928"/>
        <v>2</v>
      </c>
      <c r="CF1009" s="13">
        <f t="shared" si="2929"/>
        <v>5</v>
      </c>
      <c r="CG1009" s="12">
        <f t="shared" si="3063"/>
        <v>6.9444444444444448E-2</v>
      </c>
      <c r="CH1009" s="13">
        <f t="shared" si="3064"/>
        <v>1</v>
      </c>
      <c r="CI1009" s="13">
        <f t="shared" si="3065"/>
        <v>40</v>
      </c>
      <c r="CJ1009" s="12">
        <f t="shared" si="3066"/>
        <v>0.22083333333333333</v>
      </c>
      <c r="CK1009" s="13">
        <f t="shared" si="3067"/>
        <v>5</v>
      </c>
      <c r="CL1009" s="13">
        <f t="shared" si="3068"/>
        <v>18</v>
      </c>
      <c r="CM1009" s="62"/>
      <c r="CN1009" s="62"/>
      <c r="CO1009" s="62"/>
      <c r="CP1009" s="12">
        <f t="shared" si="3069"/>
        <v>6.8749999999999978E-2</v>
      </c>
      <c r="CQ1009" s="13">
        <f t="shared" si="3070"/>
        <v>1</v>
      </c>
      <c r="CR1009" s="13">
        <f t="shared" si="3071"/>
        <v>39</v>
      </c>
      <c r="CS1009" s="83">
        <v>0</v>
      </c>
      <c r="CT1009" s="13">
        <f t="shared" si="3072"/>
        <v>0</v>
      </c>
      <c r="CU1009" s="13">
        <f t="shared" si="3073"/>
        <v>0</v>
      </c>
      <c r="CV1009" s="83">
        <f>'[3]RAKE STATUS_ON_DATE'!$E$32</f>
        <v>1.0416666666666741E-2</v>
      </c>
      <c r="CW1009" s="13">
        <f t="shared" ref="CW1009:CW1021" si="3077">HOUR(CV1009)</f>
        <v>0</v>
      </c>
      <c r="CX1009" s="13">
        <f t="shared" ref="CX1009:CX1021" si="3078">MINUTE(CV1009)</f>
        <v>15</v>
      </c>
      <c r="CY1009" s="83">
        <v>0</v>
      </c>
      <c r="CZ1009" s="13">
        <f t="shared" si="3033"/>
        <v>0</v>
      </c>
      <c r="DA1009" s="13">
        <f t="shared" si="3034"/>
        <v>0</v>
      </c>
      <c r="DB1009" s="83">
        <v>0</v>
      </c>
      <c r="DC1009" s="13">
        <f t="shared" si="3035"/>
        <v>0</v>
      </c>
      <c r="DD1009" s="13">
        <f t="shared" si="3036"/>
        <v>0</v>
      </c>
      <c r="DE1009" s="83">
        <f>'[3]RAKE STATUS_ON_DATE'!$E$30</f>
        <v>4.8611111111110938E-3</v>
      </c>
      <c r="DF1009" s="13">
        <f t="shared" si="2944"/>
        <v>0</v>
      </c>
      <c r="DG1009" s="13">
        <f t="shared" si="2945"/>
        <v>7</v>
      </c>
      <c r="DH1009" s="83">
        <f>'[3]RAKE STATUS_ON_DATE'!$E$31</f>
        <v>0.13680555555555551</v>
      </c>
      <c r="DI1009" s="13">
        <f t="shared" si="2946"/>
        <v>3</v>
      </c>
      <c r="DJ1009" s="13">
        <f t="shared" si="2947"/>
        <v>17</v>
      </c>
      <c r="DK1009" s="83">
        <v>0</v>
      </c>
      <c r="DL1009" s="35">
        <f t="shared" si="2948"/>
        <v>0</v>
      </c>
      <c r="DM1009" s="35">
        <f t="shared" si="2949"/>
        <v>0</v>
      </c>
      <c r="DN1009" s="66">
        <f t="shared" si="2842"/>
        <v>3571177.6060000011</v>
      </c>
      <c r="DO1009" s="74">
        <f t="shared" si="2843"/>
        <v>57276</v>
      </c>
      <c r="DP1009" s="66">
        <f t="shared" si="2877"/>
        <v>63.432931034482763</v>
      </c>
      <c r="DQ1009" s="63">
        <f t="shared" si="2878"/>
        <v>62.350331831831852</v>
      </c>
      <c r="DR1009" s="66"/>
      <c r="DS1009" s="96"/>
      <c r="DT1009" s="66"/>
      <c r="DU1009" s="66"/>
    </row>
    <row r="1010" spans="1:125">
      <c r="A1010" s="639">
        <f t="shared" si="2990"/>
        <v>1008</v>
      </c>
      <c r="B1010" s="172">
        <f t="shared" si="2989"/>
        <v>17</v>
      </c>
      <c r="C1010" s="76">
        <v>40971</v>
      </c>
      <c r="D1010" s="84">
        <f t="shared" si="2876"/>
        <v>3</v>
      </c>
      <c r="E1010" s="78" t="s">
        <v>1223</v>
      </c>
      <c r="F1010" s="172">
        <v>1</v>
      </c>
      <c r="G1010" s="79" t="s">
        <v>325</v>
      </c>
      <c r="H1010" s="79" t="s">
        <v>386</v>
      </c>
      <c r="I1010" s="79" t="s">
        <v>1137</v>
      </c>
      <c r="J1010" s="83">
        <v>0.875</v>
      </c>
      <c r="K1010" s="82">
        <v>3790.3</v>
      </c>
      <c r="L1010" s="79" t="s">
        <v>1094</v>
      </c>
      <c r="M1010" s="172">
        <v>58</v>
      </c>
      <c r="N1010" s="172">
        <v>1</v>
      </c>
      <c r="O1010" s="79"/>
      <c r="P1010" s="83">
        <v>0.875</v>
      </c>
      <c r="Q1010" s="83">
        <v>0.875</v>
      </c>
      <c r="R1010" s="12">
        <f t="shared" si="3037"/>
        <v>0</v>
      </c>
      <c r="S1010" s="13">
        <f t="shared" si="3038"/>
        <v>0</v>
      </c>
      <c r="T1010" s="13">
        <f t="shared" si="3039"/>
        <v>0</v>
      </c>
      <c r="U1010" s="83">
        <v>0.87847222222222221</v>
      </c>
      <c r="V1010" s="12">
        <f t="shared" si="2894"/>
        <v>3.4722222222222099E-3</v>
      </c>
      <c r="W1010" s="13">
        <f t="shared" si="2895"/>
        <v>0</v>
      </c>
      <c r="X1010" s="225">
        <f t="shared" si="2896"/>
        <v>5</v>
      </c>
      <c r="Y1010" s="83">
        <v>0.88541666666666663</v>
      </c>
      <c r="Z1010" s="12">
        <f>Y1010-U1010</f>
        <v>6.9444444444444198E-3</v>
      </c>
      <c r="AA1010" s="13">
        <f>HOUR(Z1010)</f>
        <v>0</v>
      </c>
      <c r="AB1010" s="13">
        <f>MINUTE(Z1010)</f>
        <v>10</v>
      </c>
      <c r="AC1010" s="83">
        <v>1.0486111111111112</v>
      </c>
      <c r="AD1010" s="12">
        <f t="shared" si="2994"/>
        <v>0.16319444444444453</v>
      </c>
      <c r="AE1010" s="13">
        <f t="shared" si="2995"/>
        <v>3</v>
      </c>
      <c r="AF1010" s="13">
        <f t="shared" si="2996"/>
        <v>55</v>
      </c>
      <c r="AG1010" s="83">
        <v>1.0520833333333333</v>
      </c>
      <c r="AH1010" s="83">
        <v>1.0763888888888888</v>
      </c>
      <c r="AI1010" s="12">
        <f t="shared" si="3040"/>
        <v>2.430555555555558E-2</v>
      </c>
      <c r="AJ1010" s="225">
        <f t="shared" si="3041"/>
        <v>0</v>
      </c>
      <c r="AK1010" s="225">
        <f t="shared" si="3042"/>
        <v>35</v>
      </c>
      <c r="AL1010" s="83">
        <v>1.0520833333333333</v>
      </c>
      <c r="AM1010" s="83">
        <v>1.0763888888888888</v>
      </c>
      <c r="AN1010" s="12">
        <f t="shared" si="3043"/>
        <v>2.430555555555558E-2</v>
      </c>
      <c r="AO1010" s="13">
        <f t="shared" si="3044"/>
        <v>0</v>
      </c>
      <c r="AP1010" s="13">
        <f t="shared" si="3045"/>
        <v>35</v>
      </c>
      <c r="AQ1010" s="83">
        <v>1.0847222222222224</v>
      </c>
      <c r="AR1010" s="12">
        <f t="shared" si="3046"/>
        <v>8.3333333333335258E-3</v>
      </c>
      <c r="AS1010" s="225">
        <f t="shared" si="3047"/>
        <v>0</v>
      </c>
      <c r="AT1010" s="13">
        <f t="shared" si="3048"/>
        <v>12</v>
      </c>
      <c r="AU1010" s="83">
        <v>1.0847222222222224</v>
      </c>
      <c r="AV1010" s="226">
        <f t="shared" si="3049"/>
        <v>0</v>
      </c>
      <c r="AW1010" s="13">
        <f t="shared" si="3050"/>
        <v>0</v>
      </c>
      <c r="AX1010" s="13">
        <f t="shared" si="3051"/>
        <v>0</v>
      </c>
      <c r="AY1010" s="83">
        <v>1.1576388888888889</v>
      </c>
      <c r="AZ1010" s="12">
        <f t="shared" si="3052"/>
        <v>7.2916666666666519E-2</v>
      </c>
      <c r="BA1010" s="225">
        <f t="shared" si="3053"/>
        <v>1</v>
      </c>
      <c r="BB1010" s="225">
        <f t="shared" si="3054"/>
        <v>45</v>
      </c>
      <c r="BC1010" s="83">
        <v>1.1576388888888889</v>
      </c>
      <c r="BD1010" s="83">
        <v>1.1576388888888889</v>
      </c>
      <c r="BE1010" s="12">
        <f t="shared" si="3055"/>
        <v>0</v>
      </c>
      <c r="BF1010" s="13">
        <f t="shared" si="3056"/>
        <v>0</v>
      </c>
      <c r="BG1010" s="13">
        <f t="shared" si="3057"/>
        <v>0</v>
      </c>
      <c r="BH1010" s="83">
        <v>1.1576388888888889</v>
      </c>
      <c r="BI1010" s="83">
        <v>1.1576388888888889</v>
      </c>
      <c r="BJ1010" s="83"/>
      <c r="BK1010" s="69">
        <f t="shared" si="3058"/>
        <v>0</v>
      </c>
      <c r="BL1010" s="13">
        <f t="shared" si="3059"/>
        <v>0</v>
      </c>
      <c r="BM1010" s="13">
        <f t="shared" si="3060"/>
        <v>0</v>
      </c>
      <c r="BN1010" s="83">
        <v>1.1631944444444444</v>
      </c>
      <c r="BO1010" s="12">
        <f t="shared" si="2915"/>
        <v>5.5555555555555358E-3</v>
      </c>
      <c r="BP1010" s="225">
        <f t="shared" si="2916"/>
        <v>0</v>
      </c>
      <c r="BQ1010" s="225">
        <f t="shared" si="2917"/>
        <v>8</v>
      </c>
      <c r="BR1010" s="83">
        <v>1.1666666666666667</v>
      </c>
      <c r="BS1010" s="12">
        <f t="shared" si="2918"/>
        <v>3.4722222222223209E-3</v>
      </c>
      <c r="BT1010" s="225">
        <f t="shared" si="2919"/>
        <v>0</v>
      </c>
      <c r="BU1010" s="225">
        <f t="shared" si="2920"/>
        <v>5</v>
      </c>
      <c r="BV1010" s="83">
        <v>1.1666666666666667</v>
      </c>
      <c r="BW1010" s="83">
        <v>1.1736111111111112</v>
      </c>
      <c r="BX1010" s="12">
        <f t="shared" si="3074"/>
        <v>6.9444444444444198E-3</v>
      </c>
      <c r="BY1010" s="13">
        <f t="shared" si="3075"/>
        <v>0</v>
      </c>
      <c r="BZ1010" s="13">
        <f t="shared" si="3076"/>
        <v>10</v>
      </c>
      <c r="CA1010" s="226">
        <f t="shared" si="2924"/>
        <v>0.29861111111111116</v>
      </c>
      <c r="CB1010" s="13">
        <f t="shared" si="3061"/>
        <v>7</v>
      </c>
      <c r="CC1010" s="13">
        <f t="shared" si="3062"/>
        <v>10</v>
      </c>
      <c r="CD1010" s="12">
        <f t="shared" si="2927"/>
        <v>0.18055555555555591</v>
      </c>
      <c r="CE1010" s="13">
        <f t="shared" si="2928"/>
        <v>4</v>
      </c>
      <c r="CF1010" s="13">
        <f t="shared" si="2929"/>
        <v>20</v>
      </c>
      <c r="CG1010" s="12">
        <f t="shared" si="3063"/>
        <v>2.430555555555558E-2</v>
      </c>
      <c r="CH1010" s="13">
        <f t="shared" si="3064"/>
        <v>0</v>
      </c>
      <c r="CI1010" s="13">
        <f t="shared" si="3065"/>
        <v>35</v>
      </c>
      <c r="CJ1010" s="12">
        <f t="shared" si="3066"/>
        <v>7.2916666666666519E-2</v>
      </c>
      <c r="CK1010" s="13">
        <f t="shared" si="3067"/>
        <v>1</v>
      </c>
      <c r="CL1010" s="13">
        <f t="shared" si="3068"/>
        <v>45</v>
      </c>
      <c r="CM1010" s="62"/>
      <c r="CN1010" s="62"/>
      <c r="CO1010" s="62"/>
      <c r="CP1010" s="12">
        <f t="shared" si="3069"/>
        <v>6.0416666666666508E-2</v>
      </c>
      <c r="CQ1010" s="13">
        <f t="shared" si="3070"/>
        <v>1</v>
      </c>
      <c r="CR1010" s="13">
        <f t="shared" si="3071"/>
        <v>27</v>
      </c>
      <c r="CS1010" s="83">
        <v>0</v>
      </c>
      <c r="CT1010" s="13">
        <f t="shared" si="3072"/>
        <v>0</v>
      </c>
      <c r="CU1010" s="13">
        <f t="shared" si="3073"/>
        <v>0</v>
      </c>
      <c r="CV1010" s="83">
        <v>0</v>
      </c>
      <c r="CW1010" s="13">
        <f t="shared" si="3077"/>
        <v>0</v>
      </c>
      <c r="CX1010" s="13">
        <f t="shared" si="3078"/>
        <v>0</v>
      </c>
      <c r="CY1010" s="83">
        <v>0</v>
      </c>
      <c r="CZ1010" s="13">
        <f t="shared" si="3033"/>
        <v>0</v>
      </c>
      <c r="DA1010" s="13">
        <f t="shared" si="3034"/>
        <v>0</v>
      </c>
      <c r="DB1010" s="83">
        <v>0</v>
      </c>
      <c r="DC1010" s="13">
        <f t="shared" si="3035"/>
        <v>0</v>
      </c>
      <c r="DD1010" s="13">
        <f t="shared" si="3036"/>
        <v>0</v>
      </c>
      <c r="DE1010" s="83">
        <v>0</v>
      </c>
      <c r="DF1010" s="13">
        <f t="shared" si="2944"/>
        <v>0</v>
      </c>
      <c r="DG1010" s="13">
        <f t="shared" si="2945"/>
        <v>0</v>
      </c>
      <c r="DH1010" s="83">
        <f>SUM('[3]RAKE STATUS_ON_DATE'!$E$33:$E$35)</f>
        <v>1.2500000000000011E-2</v>
      </c>
      <c r="DI1010" s="13">
        <f t="shared" si="2946"/>
        <v>0</v>
      </c>
      <c r="DJ1010" s="13">
        <f t="shared" si="2947"/>
        <v>18</v>
      </c>
      <c r="DK1010" s="83">
        <v>0</v>
      </c>
      <c r="DL1010" s="35">
        <f t="shared" si="2948"/>
        <v>0</v>
      </c>
      <c r="DM1010" s="35">
        <f t="shared" si="2949"/>
        <v>0</v>
      </c>
      <c r="DN1010" s="66">
        <f t="shared" si="2842"/>
        <v>3574967.9060000009</v>
      </c>
      <c r="DO1010" s="74">
        <f t="shared" si="2843"/>
        <v>57334</v>
      </c>
      <c r="DP1010" s="66">
        <f t="shared" si="2877"/>
        <v>65.350000000000009</v>
      </c>
      <c r="DQ1010" s="63">
        <f t="shared" si="2878"/>
        <v>62.353366344577402</v>
      </c>
      <c r="DR1010" s="66"/>
      <c r="DS1010" s="96"/>
      <c r="DT1010" s="66"/>
      <c r="DU1010" s="66"/>
    </row>
    <row r="1011" spans="1:125">
      <c r="A1011" s="639">
        <f t="shared" si="2990"/>
        <v>1009</v>
      </c>
      <c r="B1011" s="172">
        <f t="shared" si="2989"/>
        <v>18</v>
      </c>
      <c r="C1011" s="76">
        <v>40972</v>
      </c>
      <c r="D1011" s="84">
        <f t="shared" si="2876"/>
        <v>3</v>
      </c>
      <c r="E1011" s="78" t="s">
        <v>1224</v>
      </c>
      <c r="F1011" s="172">
        <v>5</v>
      </c>
      <c r="G1011" s="79" t="s">
        <v>38</v>
      </c>
      <c r="H1011" s="79" t="s">
        <v>1070</v>
      </c>
      <c r="I1011" s="79" t="s">
        <v>1129</v>
      </c>
      <c r="J1011" s="83">
        <v>0.29166666666666669</v>
      </c>
      <c r="K1011" s="82">
        <v>3505.14</v>
      </c>
      <c r="L1011" s="79" t="s">
        <v>1241</v>
      </c>
      <c r="M1011" s="172">
        <v>59</v>
      </c>
      <c r="N1011" s="172">
        <v>0</v>
      </c>
      <c r="O1011" s="79"/>
      <c r="P1011" s="83">
        <v>0.29166666666666669</v>
      </c>
      <c r="Q1011" s="83">
        <v>0.29166666666666669</v>
      </c>
      <c r="R1011" s="12">
        <f t="shared" si="3037"/>
        <v>0</v>
      </c>
      <c r="S1011" s="13">
        <f t="shared" si="3038"/>
        <v>0</v>
      </c>
      <c r="T1011" s="13">
        <f t="shared" si="3039"/>
        <v>0</v>
      </c>
      <c r="U1011" s="83"/>
      <c r="V1011" s="12">
        <f t="shared" ref="V1011:V1050" si="3079">U1011-Q1011</f>
        <v>-0.29166666666666669</v>
      </c>
      <c r="W1011" s="13" t="e">
        <f t="shared" ref="W1011:W1050" si="3080">HOUR(V1011)</f>
        <v>#NUM!</v>
      </c>
      <c r="X1011" s="225" t="e">
        <f t="shared" ref="X1011:X1050" si="3081">MINUTE(V1011)</f>
        <v>#NUM!</v>
      </c>
      <c r="Y1011" s="83"/>
      <c r="Z1011" s="12">
        <f t="shared" ref="Z1011:Z1027" si="3082">Y1011-U1011</f>
        <v>0</v>
      </c>
      <c r="AA1011" s="13">
        <f t="shared" ref="AA1011:AA1027" si="3083">HOUR(Z1011)</f>
        <v>0</v>
      </c>
      <c r="AB1011" s="13">
        <f t="shared" ref="AB1011:AB1027" si="3084">MINUTE(Z1011)</f>
        <v>0</v>
      </c>
      <c r="AC1011" s="83"/>
      <c r="AD1011" s="12">
        <f t="shared" si="2994"/>
        <v>0</v>
      </c>
      <c r="AE1011" s="13">
        <f t="shared" si="2995"/>
        <v>0</v>
      </c>
      <c r="AF1011" s="13">
        <f t="shared" si="2996"/>
        <v>0</v>
      </c>
      <c r="AG1011" s="83">
        <v>0.34027777777777773</v>
      </c>
      <c r="AH1011" s="83">
        <v>0.38541666666666669</v>
      </c>
      <c r="AI1011" s="12">
        <f t="shared" si="3040"/>
        <v>4.5138888888888951E-2</v>
      </c>
      <c r="AJ1011" s="225">
        <f t="shared" si="3041"/>
        <v>1</v>
      </c>
      <c r="AK1011" s="225">
        <f t="shared" si="3042"/>
        <v>5</v>
      </c>
      <c r="AL1011" s="83">
        <v>0.34027777777777773</v>
      </c>
      <c r="AM1011" s="83">
        <v>0.38541666666666669</v>
      </c>
      <c r="AN1011" s="12">
        <f t="shared" si="3043"/>
        <v>4.5138888888888951E-2</v>
      </c>
      <c r="AO1011" s="13">
        <f t="shared" si="3044"/>
        <v>1</v>
      </c>
      <c r="AP1011" s="13">
        <f t="shared" si="3045"/>
        <v>5</v>
      </c>
      <c r="AQ1011" s="83">
        <v>0.33680555555555558</v>
      </c>
      <c r="AR1011" s="12">
        <f t="shared" si="3046"/>
        <v>-4.8611111111111105E-2</v>
      </c>
      <c r="AS1011" s="225" t="e">
        <f t="shared" si="3047"/>
        <v>#NUM!</v>
      </c>
      <c r="AT1011" s="13" t="e">
        <f t="shared" si="3048"/>
        <v>#NUM!</v>
      </c>
      <c r="AU1011" s="83">
        <v>0.35416666666666669</v>
      </c>
      <c r="AV1011" s="226">
        <f t="shared" si="3049"/>
        <v>1.7361111111111105E-2</v>
      </c>
      <c r="AW1011" s="13">
        <f t="shared" si="3050"/>
        <v>0</v>
      </c>
      <c r="AX1011" s="13">
        <f t="shared" si="3051"/>
        <v>25</v>
      </c>
      <c r="AY1011" s="83">
        <v>0.52083333333333337</v>
      </c>
      <c r="AZ1011" s="12">
        <f t="shared" si="3052"/>
        <v>0.16666666666666669</v>
      </c>
      <c r="BA1011" s="225">
        <f t="shared" si="3053"/>
        <v>4</v>
      </c>
      <c r="BB1011" s="225">
        <f t="shared" si="3054"/>
        <v>0</v>
      </c>
      <c r="BC1011" s="83">
        <v>0.52083333333333337</v>
      </c>
      <c r="BD1011" s="83">
        <v>0.52083333333333337</v>
      </c>
      <c r="BE1011" s="12">
        <f t="shared" si="3055"/>
        <v>0</v>
      </c>
      <c r="BF1011" s="13">
        <f t="shared" si="3056"/>
        <v>0</v>
      </c>
      <c r="BG1011" s="13">
        <f t="shared" si="3057"/>
        <v>0</v>
      </c>
      <c r="BH1011" s="83">
        <v>0.52083333333333337</v>
      </c>
      <c r="BI1011" s="83">
        <v>0.52083333333333337</v>
      </c>
      <c r="BJ1011" s="83"/>
      <c r="BK1011" s="69">
        <f t="shared" si="3058"/>
        <v>0</v>
      </c>
      <c r="BL1011" s="13">
        <f t="shared" si="3059"/>
        <v>0</v>
      </c>
      <c r="BM1011" s="13">
        <f t="shared" si="3060"/>
        <v>0</v>
      </c>
      <c r="BN1011" s="83">
        <v>0.53125</v>
      </c>
      <c r="BO1011" s="12">
        <f t="shared" si="2915"/>
        <v>1.041666666666663E-2</v>
      </c>
      <c r="BP1011" s="225">
        <f t="shared" si="2916"/>
        <v>0</v>
      </c>
      <c r="BQ1011" s="225">
        <f t="shared" si="2917"/>
        <v>15</v>
      </c>
      <c r="BR1011" s="83">
        <v>0.53472222222222221</v>
      </c>
      <c r="BS1011" s="12">
        <f t="shared" si="2918"/>
        <v>3.4722222222222099E-3</v>
      </c>
      <c r="BT1011" s="225">
        <f t="shared" si="2919"/>
        <v>0</v>
      </c>
      <c r="BU1011" s="225">
        <f t="shared" si="2920"/>
        <v>5</v>
      </c>
      <c r="BV1011" s="83">
        <v>0.53472222222222221</v>
      </c>
      <c r="BW1011" s="83">
        <v>0.54166666666666663</v>
      </c>
      <c r="BX1011" s="12">
        <f t="shared" si="3074"/>
        <v>6.9444444444444198E-3</v>
      </c>
      <c r="BY1011" s="13">
        <f t="shared" si="3075"/>
        <v>0</v>
      </c>
      <c r="BZ1011" s="13">
        <f t="shared" si="3076"/>
        <v>10</v>
      </c>
      <c r="CA1011" s="226">
        <f t="shared" si="2924"/>
        <v>0.24999999999999994</v>
      </c>
      <c r="CB1011" s="13">
        <f t="shared" si="3061"/>
        <v>6</v>
      </c>
      <c r="CC1011" s="13">
        <f t="shared" si="3062"/>
        <v>0</v>
      </c>
      <c r="CD1011" s="12">
        <f>AD1011+AR1011+BO1011+BS1011</f>
        <v>-3.4722222222222265E-2</v>
      </c>
      <c r="CE1011" s="13" t="e">
        <f>HOUR(CD1011)</f>
        <v>#NUM!</v>
      </c>
      <c r="CF1011" s="13" t="e">
        <f>MINUTE(CD1011)</f>
        <v>#NUM!</v>
      </c>
      <c r="CG1011" s="12">
        <f t="shared" si="3063"/>
        <v>4.5138888888888951E-2</v>
      </c>
      <c r="CH1011" s="13">
        <f t="shared" si="3064"/>
        <v>1</v>
      </c>
      <c r="CI1011" s="13">
        <f t="shared" si="3065"/>
        <v>5</v>
      </c>
      <c r="CJ1011" s="12">
        <f t="shared" si="3066"/>
        <v>0.16666666666666669</v>
      </c>
      <c r="CK1011" s="13">
        <f t="shared" si="3067"/>
        <v>4</v>
      </c>
      <c r="CL1011" s="13">
        <f t="shared" si="3068"/>
        <v>0</v>
      </c>
      <c r="CM1011" s="62"/>
      <c r="CN1011" s="62"/>
      <c r="CO1011" s="62"/>
      <c r="CP1011" s="12">
        <f t="shared" si="3069"/>
        <v>0</v>
      </c>
      <c r="CQ1011" s="13">
        <f t="shared" si="3070"/>
        <v>0</v>
      </c>
      <c r="CR1011" s="13">
        <f t="shared" si="3071"/>
        <v>0</v>
      </c>
      <c r="CS1011" s="83">
        <v>0</v>
      </c>
      <c r="CT1011" s="13">
        <f t="shared" si="3072"/>
        <v>0</v>
      </c>
      <c r="CU1011" s="13">
        <f t="shared" si="3073"/>
        <v>0</v>
      </c>
      <c r="CV1011" s="83">
        <v>0</v>
      </c>
      <c r="CW1011" s="13">
        <f t="shared" si="3077"/>
        <v>0</v>
      </c>
      <c r="CX1011" s="13">
        <f t="shared" si="3078"/>
        <v>0</v>
      </c>
      <c r="CY1011" s="83">
        <v>0</v>
      </c>
      <c r="CZ1011" s="13">
        <f t="shared" si="3033"/>
        <v>0</v>
      </c>
      <c r="DA1011" s="13">
        <f t="shared" si="3034"/>
        <v>0</v>
      </c>
      <c r="DB1011" s="83">
        <v>0.16666666666666666</v>
      </c>
      <c r="DC1011" s="13">
        <f t="shared" si="3035"/>
        <v>4</v>
      </c>
      <c r="DD1011" s="13">
        <f t="shared" si="3036"/>
        <v>0</v>
      </c>
      <c r="DE1011" s="83">
        <v>0</v>
      </c>
      <c r="DF1011" s="13">
        <f t="shared" si="2944"/>
        <v>0</v>
      </c>
      <c r="DG1011" s="13">
        <f t="shared" si="2945"/>
        <v>0</v>
      </c>
      <c r="DH1011" s="83">
        <v>0</v>
      </c>
      <c r="DI1011" s="13">
        <f t="shared" si="2946"/>
        <v>0</v>
      </c>
      <c r="DJ1011" s="13">
        <f t="shared" si="2947"/>
        <v>0</v>
      </c>
      <c r="DK1011" s="83">
        <v>0</v>
      </c>
      <c r="DL1011" s="35">
        <f t="shared" si="2948"/>
        <v>0</v>
      </c>
      <c r="DM1011" s="35">
        <f t="shared" si="2949"/>
        <v>0</v>
      </c>
      <c r="DN1011" s="66">
        <f t="shared" si="2842"/>
        <v>3578473.046000001</v>
      </c>
      <c r="DO1011" s="74">
        <f t="shared" si="2843"/>
        <v>57393</v>
      </c>
      <c r="DP1011" s="66">
        <f t="shared" si="2877"/>
        <v>59.40915254237288</v>
      </c>
      <c r="DQ1011" s="63">
        <f t="shared" si="2878"/>
        <v>62.350339692993934</v>
      </c>
      <c r="DR1011" s="66"/>
      <c r="DS1011" s="96"/>
      <c r="DT1011" s="66"/>
      <c r="DU1011" s="66"/>
    </row>
    <row r="1012" spans="1:125">
      <c r="A1012" s="639">
        <f t="shared" si="2990"/>
        <v>1010</v>
      </c>
      <c r="B1012" s="172">
        <f t="shared" si="2989"/>
        <v>19</v>
      </c>
      <c r="C1012" s="76">
        <v>40972</v>
      </c>
      <c r="D1012" s="84">
        <f t="shared" si="2876"/>
        <v>3</v>
      </c>
      <c r="E1012" s="78" t="s">
        <v>1238</v>
      </c>
      <c r="F1012" s="172">
        <v>1</v>
      </c>
      <c r="G1012" s="79" t="s">
        <v>414</v>
      </c>
      <c r="H1012" s="79" t="s">
        <v>1240</v>
      </c>
      <c r="I1012" s="79" t="s">
        <v>1115</v>
      </c>
      <c r="J1012" s="83">
        <v>0.4375</v>
      </c>
      <c r="K1012" s="82">
        <v>3559.56</v>
      </c>
      <c r="L1012" s="79" t="s">
        <v>1084</v>
      </c>
      <c r="M1012" s="172">
        <v>56</v>
      </c>
      <c r="N1012" s="172">
        <v>3</v>
      </c>
      <c r="O1012" s="79"/>
      <c r="P1012" s="83">
        <v>0.4375</v>
      </c>
      <c r="Q1012" s="83">
        <v>0.4375</v>
      </c>
      <c r="R1012" s="12">
        <f t="shared" si="3037"/>
        <v>0</v>
      </c>
      <c r="S1012" s="13">
        <f t="shared" si="3038"/>
        <v>0</v>
      </c>
      <c r="T1012" s="13">
        <f t="shared" si="3039"/>
        <v>0</v>
      </c>
      <c r="U1012" s="83"/>
      <c r="V1012" s="12">
        <f t="shared" si="3079"/>
        <v>-0.4375</v>
      </c>
      <c r="W1012" s="13" t="e">
        <f t="shared" si="3080"/>
        <v>#NUM!</v>
      </c>
      <c r="X1012" s="225" t="e">
        <f t="shared" si="3081"/>
        <v>#NUM!</v>
      </c>
      <c r="Y1012" s="83"/>
      <c r="Z1012" s="12">
        <f t="shared" si="3082"/>
        <v>0</v>
      </c>
      <c r="AA1012" s="13">
        <f t="shared" si="3083"/>
        <v>0</v>
      </c>
      <c r="AB1012" s="13">
        <f t="shared" si="3084"/>
        <v>0</v>
      </c>
      <c r="AC1012" s="83"/>
      <c r="AD1012" s="12">
        <f t="shared" si="2994"/>
        <v>0</v>
      </c>
      <c r="AE1012" s="13">
        <f t="shared" si="2995"/>
        <v>0</v>
      </c>
      <c r="AF1012" s="13">
        <f t="shared" si="2996"/>
        <v>0</v>
      </c>
      <c r="AG1012" s="83">
        <v>0.48958333333333331</v>
      </c>
      <c r="AH1012" s="83">
        <v>0.52083333333333337</v>
      </c>
      <c r="AI1012" s="12">
        <f t="shared" si="3040"/>
        <v>3.1250000000000056E-2</v>
      </c>
      <c r="AJ1012" s="225">
        <f t="shared" si="3041"/>
        <v>0</v>
      </c>
      <c r="AK1012" s="225">
        <f t="shared" si="3042"/>
        <v>45</v>
      </c>
      <c r="AL1012" s="83">
        <v>0.48958333333333331</v>
      </c>
      <c r="AM1012" s="83">
        <v>0.52083333333333337</v>
      </c>
      <c r="AN1012" s="12">
        <f t="shared" si="3043"/>
        <v>3.1250000000000056E-2</v>
      </c>
      <c r="AO1012" s="13">
        <f t="shared" si="3044"/>
        <v>0</v>
      </c>
      <c r="AP1012" s="13">
        <f t="shared" si="3045"/>
        <v>45</v>
      </c>
      <c r="AQ1012" s="83">
        <v>0.52430555555555558</v>
      </c>
      <c r="AR1012" s="12">
        <f t="shared" si="3046"/>
        <v>3.4722222222222099E-3</v>
      </c>
      <c r="AS1012" s="225">
        <f t="shared" si="3047"/>
        <v>0</v>
      </c>
      <c r="AT1012" s="13">
        <f t="shared" si="3048"/>
        <v>5</v>
      </c>
      <c r="AU1012" s="83">
        <v>0.52638888888888891</v>
      </c>
      <c r="AV1012" s="226">
        <f t="shared" si="3049"/>
        <v>2.0833333333333259E-3</v>
      </c>
      <c r="AW1012" s="13">
        <f t="shared" si="3050"/>
        <v>0</v>
      </c>
      <c r="AX1012" s="13">
        <f t="shared" si="3051"/>
        <v>3</v>
      </c>
      <c r="AY1012" s="83">
        <v>0.61597222222222225</v>
      </c>
      <c r="AZ1012" s="12">
        <f t="shared" si="3052"/>
        <v>8.9583333333333348E-2</v>
      </c>
      <c r="BA1012" s="225">
        <f t="shared" si="3053"/>
        <v>2</v>
      </c>
      <c r="BB1012" s="225">
        <f t="shared" si="3054"/>
        <v>9</v>
      </c>
      <c r="BC1012" s="83">
        <v>0.61597222222222225</v>
      </c>
      <c r="BD1012" s="83">
        <v>0.61597222222222225</v>
      </c>
      <c r="BE1012" s="12">
        <f t="shared" si="3055"/>
        <v>0</v>
      </c>
      <c r="BF1012" s="13">
        <f t="shared" si="3056"/>
        <v>0</v>
      </c>
      <c r="BG1012" s="13">
        <f t="shared" si="3057"/>
        <v>0</v>
      </c>
      <c r="BH1012" s="83">
        <v>0.61597222222222225</v>
      </c>
      <c r="BI1012" s="83">
        <v>0.61597222222222225</v>
      </c>
      <c r="BJ1012" s="83"/>
      <c r="BK1012" s="69">
        <f t="shared" si="3058"/>
        <v>0</v>
      </c>
      <c r="BL1012" s="13">
        <f t="shared" si="3059"/>
        <v>0</v>
      </c>
      <c r="BM1012" s="13">
        <f t="shared" si="3060"/>
        <v>0</v>
      </c>
      <c r="BN1012" s="83">
        <v>0.625</v>
      </c>
      <c r="BO1012" s="12">
        <f t="shared" si="2915"/>
        <v>9.0277777777777457E-3</v>
      </c>
      <c r="BP1012" s="225">
        <f t="shared" si="2916"/>
        <v>0</v>
      </c>
      <c r="BQ1012" s="225">
        <f t="shared" si="2917"/>
        <v>13</v>
      </c>
      <c r="BR1012" s="83">
        <v>0.62847222222222221</v>
      </c>
      <c r="BS1012" s="12">
        <f t="shared" si="2918"/>
        <v>3.4722222222222099E-3</v>
      </c>
      <c r="BT1012" s="225">
        <f t="shared" si="2919"/>
        <v>0</v>
      </c>
      <c r="BU1012" s="225">
        <f t="shared" si="2920"/>
        <v>5</v>
      </c>
      <c r="BV1012" s="83">
        <v>0.62847222222222221</v>
      </c>
      <c r="BW1012" s="83">
        <v>0.63194444444444442</v>
      </c>
      <c r="BX1012" s="12">
        <f t="shared" si="3074"/>
        <v>3.4722222222222099E-3</v>
      </c>
      <c r="BY1012" s="13">
        <f t="shared" si="3075"/>
        <v>0</v>
      </c>
      <c r="BZ1012" s="13">
        <f t="shared" si="3076"/>
        <v>5</v>
      </c>
      <c r="CA1012" s="226">
        <f t="shared" si="2924"/>
        <v>0.19444444444444442</v>
      </c>
      <c r="CB1012" s="13">
        <f t="shared" si="3061"/>
        <v>4</v>
      </c>
      <c r="CC1012" s="13">
        <f t="shared" si="3062"/>
        <v>40</v>
      </c>
      <c r="CD1012" s="12">
        <f>AD1012+AR1012+BO1012+BS1012</f>
        <v>1.5972222222222165E-2</v>
      </c>
      <c r="CE1012" s="13">
        <f>HOUR(CD1012)</f>
        <v>0</v>
      </c>
      <c r="CF1012" s="13">
        <f>MINUTE(CD1012)</f>
        <v>23</v>
      </c>
      <c r="CG1012" s="12">
        <f t="shared" si="3063"/>
        <v>3.1250000000000056E-2</v>
      </c>
      <c r="CH1012" s="13">
        <f t="shared" si="3064"/>
        <v>0</v>
      </c>
      <c r="CI1012" s="13">
        <f t="shared" si="3065"/>
        <v>45</v>
      </c>
      <c r="CJ1012" s="12">
        <f t="shared" si="3066"/>
        <v>8.9583333333333348E-2</v>
      </c>
      <c r="CK1012" s="13">
        <f t="shared" si="3067"/>
        <v>2</v>
      </c>
      <c r="CL1012" s="13">
        <f t="shared" si="3068"/>
        <v>9</v>
      </c>
      <c r="CM1012" s="62"/>
      <c r="CN1012" s="62"/>
      <c r="CO1012" s="62"/>
      <c r="CP1012" s="12">
        <f t="shared" si="3069"/>
        <v>6.3888888888888898E-2</v>
      </c>
      <c r="CQ1012" s="13">
        <f t="shared" si="3070"/>
        <v>1</v>
      </c>
      <c r="CR1012" s="13">
        <f t="shared" si="3071"/>
        <v>32</v>
      </c>
      <c r="CS1012" s="83">
        <v>0</v>
      </c>
      <c r="CT1012" s="13">
        <f t="shared" si="3072"/>
        <v>0</v>
      </c>
      <c r="CU1012" s="13">
        <f t="shared" si="3073"/>
        <v>0</v>
      </c>
      <c r="CV1012" s="83">
        <v>0</v>
      </c>
      <c r="CW1012" s="13">
        <f t="shared" si="3077"/>
        <v>0</v>
      </c>
      <c r="CX1012" s="13">
        <f t="shared" si="3078"/>
        <v>0</v>
      </c>
      <c r="CY1012" s="83">
        <v>0</v>
      </c>
      <c r="CZ1012" s="13">
        <f t="shared" si="3033"/>
        <v>0</v>
      </c>
      <c r="DA1012" s="13">
        <f t="shared" si="3034"/>
        <v>0</v>
      </c>
      <c r="DB1012" s="83">
        <v>0</v>
      </c>
      <c r="DC1012" s="13">
        <f t="shared" si="3035"/>
        <v>0</v>
      </c>
      <c r="DD1012" s="13">
        <f t="shared" si="3036"/>
        <v>0</v>
      </c>
      <c r="DE1012" s="83">
        <v>0</v>
      </c>
      <c r="DF1012" s="13">
        <f t="shared" si="2944"/>
        <v>0</v>
      </c>
      <c r="DG1012" s="13">
        <f t="shared" si="2945"/>
        <v>0</v>
      </c>
      <c r="DH1012" s="83">
        <v>2.5694444444444447E-2</v>
      </c>
      <c r="DI1012" s="13">
        <f t="shared" si="2946"/>
        <v>0</v>
      </c>
      <c r="DJ1012" s="13">
        <f t="shared" si="2947"/>
        <v>37</v>
      </c>
      <c r="DK1012" s="83">
        <v>0</v>
      </c>
      <c r="DL1012" s="35">
        <f t="shared" si="2948"/>
        <v>0</v>
      </c>
      <c r="DM1012" s="35">
        <f t="shared" si="2949"/>
        <v>0</v>
      </c>
      <c r="DN1012" s="66">
        <f t="shared" si="2842"/>
        <v>3582032.6060000011</v>
      </c>
      <c r="DO1012" s="74">
        <f t="shared" si="2843"/>
        <v>57449</v>
      </c>
      <c r="DP1012" s="66">
        <f t="shared" si="2877"/>
        <v>63.563571428571429</v>
      </c>
      <c r="DQ1012" s="63">
        <f t="shared" si="2878"/>
        <v>62.351522324148391</v>
      </c>
      <c r="DR1012" s="66"/>
      <c r="DS1012" s="96"/>
      <c r="DT1012" s="66"/>
      <c r="DU1012" s="66"/>
    </row>
    <row r="1013" spans="1:125">
      <c r="A1013" s="639">
        <f t="shared" si="2990"/>
        <v>1011</v>
      </c>
      <c r="B1013" s="172">
        <f t="shared" si="2989"/>
        <v>20</v>
      </c>
      <c r="C1013" s="76">
        <v>40972</v>
      </c>
      <c r="D1013" s="84">
        <f t="shared" si="2876"/>
        <v>3</v>
      </c>
      <c r="E1013" s="78" t="s">
        <v>1239</v>
      </c>
      <c r="F1013" s="172">
        <v>2</v>
      </c>
      <c r="G1013" s="79" t="s">
        <v>403</v>
      </c>
      <c r="H1013" s="79" t="s">
        <v>394</v>
      </c>
      <c r="I1013" s="79" t="s">
        <v>1121</v>
      </c>
      <c r="J1013" s="83">
        <v>0.54166666666666663</v>
      </c>
      <c r="K1013" s="82">
        <v>3625.48</v>
      </c>
      <c r="L1013" s="79" t="s">
        <v>1094</v>
      </c>
      <c r="M1013" s="172">
        <v>59</v>
      </c>
      <c r="N1013" s="172">
        <v>0</v>
      </c>
      <c r="O1013" s="79"/>
      <c r="P1013" s="83">
        <v>0.54166666666666663</v>
      </c>
      <c r="Q1013" s="83">
        <v>0.54166666666666663</v>
      </c>
      <c r="R1013" s="12">
        <f t="shared" si="3037"/>
        <v>0</v>
      </c>
      <c r="S1013" s="13">
        <f t="shared" si="3038"/>
        <v>0</v>
      </c>
      <c r="T1013" s="13">
        <f t="shared" si="3039"/>
        <v>0</v>
      </c>
      <c r="U1013" s="83"/>
      <c r="V1013" s="12">
        <f t="shared" si="3079"/>
        <v>-0.54166666666666663</v>
      </c>
      <c r="W1013" s="13" t="e">
        <f t="shared" si="3080"/>
        <v>#NUM!</v>
      </c>
      <c r="X1013" s="225" t="e">
        <f t="shared" si="3081"/>
        <v>#NUM!</v>
      </c>
      <c r="Y1013" s="83"/>
      <c r="Z1013" s="12">
        <f t="shared" si="3082"/>
        <v>0</v>
      </c>
      <c r="AA1013" s="13">
        <f t="shared" si="3083"/>
        <v>0</v>
      </c>
      <c r="AB1013" s="13">
        <f t="shared" si="3084"/>
        <v>0</v>
      </c>
      <c r="AC1013" s="83"/>
      <c r="AD1013" s="12">
        <f t="shared" si="2994"/>
        <v>0</v>
      </c>
      <c r="AE1013" s="13">
        <f t="shared" si="2995"/>
        <v>0</v>
      </c>
      <c r="AF1013" s="13">
        <f t="shared" si="2996"/>
        <v>0</v>
      </c>
      <c r="AG1013" s="83">
        <v>0.58680555555555558</v>
      </c>
      <c r="AH1013" s="83">
        <v>0.61111111111111105</v>
      </c>
      <c r="AI1013" s="12">
        <f t="shared" si="3040"/>
        <v>2.4305555555555469E-2</v>
      </c>
      <c r="AJ1013" s="225">
        <f t="shared" si="3041"/>
        <v>0</v>
      </c>
      <c r="AK1013" s="225">
        <f t="shared" si="3042"/>
        <v>35</v>
      </c>
      <c r="AL1013" s="83">
        <v>0.58680555555555558</v>
      </c>
      <c r="AM1013" s="83">
        <v>0.61111111111111105</v>
      </c>
      <c r="AN1013" s="12">
        <f t="shared" si="3043"/>
        <v>2.4305555555555469E-2</v>
      </c>
      <c r="AO1013" s="13">
        <f t="shared" si="3044"/>
        <v>0</v>
      </c>
      <c r="AP1013" s="13">
        <f t="shared" si="3045"/>
        <v>35</v>
      </c>
      <c r="AQ1013" s="83">
        <v>0.64583333333333337</v>
      </c>
      <c r="AR1013" s="12">
        <f t="shared" si="3046"/>
        <v>3.4722222222222321E-2</v>
      </c>
      <c r="AS1013" s="225">
        <f t="shared" si="3047"/>
        <v>0</v>
      </c>
      <c r="AT1013" s="13">
        <f t="shared" si="3048"/>
        <v>50</v>
      </c>
      <c r="AU1013" s="83">
        <v>0.64722222222222225</v>
      </c>
      <c r="AV1013" s="226">
        <f t="shared" si="3049"/>
        <v>1.388888888888884E-3</v>
      </c>
      <c r="AW1013" s="13">
        <f t="shared" si="3050"/>
        <v>0</v>
      </c>
      <c r="AX1013" s="13">
        <f t="shared" si="3051"/>
        <v>2</v>
      </c>
      <c r="AY1013" s="83">
        <v>0.78263888888888899</v>
      </c>
      <c r="AZ1013" s="12">
        <f t="shared" si="3052"/>
        <v>0.13541666666666674</v>
      </c>
      <c r="BA1013" s="225">
        <f t="shared" si="3053"/>
        <v>3</v>
      </c>
      <c r="BB1013" s="225">
        <f t="shared" si="3054"/>
        <v>15</v>
      </c>
      <c r="BC1013" s="83">
        <v>0.78263888888888899</v>
      </c>
      <c r="BD1013" s="83">
        <v>0.78263888888888899</v>
      </c>
      <c r="BE1013" s="12">
        <f t="shared" si="3055"/>
        <v>0</v>
      </c>
      <c r="BF1013" s="13">
        <f t="shared" si="3056"/>
        <v>0</v>
      </c>
      <c r="BG1013" s="13">
        <f t="shared" si="3057"/>
        <v>0</v>
      </c>
      <c r="BH1013" s="83">
        <v>0.78263888888888899</v>
      </c>
      <c r="BI1013" s="83">
        <v>0.78263888888888899</v>
      </c>
      <c r="BJ1013" s="83"/>
      <c r="BK1013" s="69">
        <f t="shared" si="3058"/>
        <v>0</v>
      </c>
      <c r="BL1013" s="13">
        <f t="shared" si="3059"/>
        <v>0</v>
      </c>
      <c r="BM1013" s="13">
        <f t="shared" si="3060"/>
        <v>0</v>
      </c>
      <c r="BN1013" s="83">
        <v>0.79166666666666663</v>
      </c>
      <c r="BO1013" s="12">
        <f t="shared" si="2915"/>
        <v>9.0277777777776347E-3</v>
      </c>
      <c r="BP1013" s="225">
        <f t="shared" si="2916"/>
        <v>0</v>
      </c>
      <c r="BQ1013" s="225">
        <f t="shared" si="2917"/>
        <v>13</v>
      </c>
      <c r="BR1013" s="83">
        <v>0.79513888888888884</v>
      </c>
      <c r="BS1013" s="12">
        <f t="shared" si="2918"/>
        <v>3.4722222222222099E-3</v>
      </c>
      <c r="BT1013" s="225">
        <f t="shared" si="2919"/>
        <v>0</v>
      </c>
      <c r="BU1013" s="225">
        <f t="shared" si="2920"/>
        <v>5</v>
      </c>
      <c r="BV1013" s="83">
        <v>0.79513888888888884</v>
      </c>
      <c r="BW1013" s="83">
        <v>0.79861111111111116</v>
      </c>
      <c r="BX1013" s="12">
        <f t="shared" si="3074"/>
        <v>3.4722222222223209E-3</v>
      </c>
      <c r="BY1013" s="13">
        <f t="shared" si="3075"/>
        <v>0</v>
      </c>
      <c r="BZ1013" s="13">
        <f t="shared" si="3076"/>
        <v>5</v>
      </c>
      <c r="CA1013" s="226">
        <f t="shared" si="2924"/>
        <v>0.25694444444444453</v>
      </c>
      <c r="CB1013" s="13">
        <f t="shared" si="3061"/>
        <v>6</v>
      </c>
      <c r="CC1013" s="13">
        <f t="shared" si="3062"/>
        <v>10</v>
      </c>
      <c r="CD1013" s="12">
        <f>AD1013+AR1013+BO1013+BS1013</f>
        <v>4.7222222222222165E-2</v>
      </c>
      <c r="CE1013" s="13">
        <f>HOUR(CD1013)</f>
        <v>1</v>
      </c>
      <c r="CF1013" s="13">
        <f>MINUTE(CD1013)</f>
        <v>8</v>
      </c>
      <c r="CG1013" s="12">
        <f t="shared" si="3063"/>
        <v>2.4305555555555469E-2</v>
      </c>
      <c r="CH1013" s="13">
        <f t="shared" si="3064"/>
        <v>0</v>
      </c>
      <c r="CI1013" s="13">
        <f t="shared" si="3065"/>
        <v>35</v>
      </c>
      <c r="CJ1013" s="12">
        <f t="shared" si="3066"/>
        <v>0.13541666666666674</v>
      </c>
      <c r="CK1013" s="13">
        <f t="shared" si="3067"/>
        <v>3</v>
      </c>
      <c r="CL1013" s="13">
        <f t="shared" si="3068"/>
        <v>15</v>
      </c>
      <c r="CM1013" s="62"/>
      <c r="CN1013" s="62"/>
      <c r="CO1013" s="62"/>
      <c r="CP1013" s="12">
        <f t="shared" si="3069"/>
        <v>6.8055555555555633E-2</v>
      </c>
      <c r="CQ1013" s="13">
        <f t="shared" si="3070"/>
        <v>1</v>
      </c>
      <c r="CR1013" s="13">
        <f t="shared" si="3071"/>
        <v>38</v>
      </c>
      <c r="CS1013" s="83">
        <v>0</v>
      </c>
      <c r="CT1013" s="13">
        <f t="shared" si="3072"/>
        <v>0</v>
      </c>
      <c r="CU1013" s="13">
        <f t="shared" si="3073"/>
        <v>0</v>
      </c>
      <c r="CV1013" s="83">
        <v>0</v>
      </c>
      <c r="CW1013" s="13">
        <f t="shared" si="3077"/>
        <v>0</v>
      </c>
      <c r="CX1013" s="13">
        <f t="shared" si="3078"/>
        <v>0</v>
      </c>
      <c r="CY1013" s="83">
        <v>0</v>
      </c>
      <c r="CZ1013" s="13">
        <f t="shared" si="3033"/>
        <v>0</v>
      </c>
      <c r="DA1013" s="13">
        <f t="shared" si="3034"/>
        <v>0</v>
      </c>
      <c r="DB1013" s="83">
        <v>0</v>
      </c>
      <c r="DC1013" s="13">
        <f t="shared" si="3035"/>
        <v>0</v>
      </c>
      <c r="DD1013" s="13">
        <f t="shared" si="3036"/>
        <v>0</v>
      </c>
      <c r="DE1013" s="83">
        <v>0</v>
      </c>
      <c r="DF1013" s="13">
        <f t="shared" si="2944"/>
        <v>0</v>
      </c>
      <c r="DG1013" s="13">
        <f t="shared" si="2945"/>
        <v>0</v>
      </c>
      <c r="DH1013" s="83">
        <v>6.7361111111111108E-2</v>
      </c>
      <c r="DI1013" s="13">
        <f t="shared" si="2946"/>
        <v>1</v>
      </c>
      <c r="DJ1013" s="13">
        <f t="shared" si="2947"/>
        <v>37</v>
      </c>
      <c r="DK1013" s="83">
        <v>0</v>
      </c>
      <c r="DL1013" s="35">
        <f t="shared" si="2948"/>
        <v>0</v>
      </c>
      <c r="DM1013" s="35">
        <f t="shared" si="2949"/>
        <v>0</v>
      </c>
      <c r="DN1013" s="66">
        <f t="shared" si="2842"/>
        <v>3585658.0860000011</v>
      </c>
      <c r="DO1013" s="74">
        <f t="shared" si="2843"/>
        <v>57508</v>
      </c>
      <c r="DP1013" s="66">
        <f t="shared" si="2877"/>
        <v>61.448813559322033</v>
      </c>
      <c r="DQ1013" s="63">
        <f t="shared" si="2878"/>
        <v>62.350596195311972</v>
      </c>
      <c r="DR1013" s="66"/>
      <c r="DS1013" s="96"/>
      <c r="DT1013" s="66"/>
      <c r="DU1013" s="66"/>
    </row>
    <row r="1014" spans="1:125">
      <c r="A1014" s="639">
        <f t="shared" si="2990"/>
        <v>1012</v>
      </c>
      <c r="B1014" s="172">
        <f t="shared" si="2989"/>
        <v>21</v>
      </c>
      <c r="C1014" s="76">
        <v>40972</v>
      </c>
      <c r="D1014" s="84">
        <f t="shared" si="2876"/>
        <v>3</v>
      </c>
      <c r="E1014" s="78" t="s">
        <v>1224</v>
      </c>
      <c r="F1014" s="172">
        <v>6</v>
      </c>
      <c r="G1014" s="79" t="s">
        <v>38</v>
      </c>
      <c r="H1014" s="79" t="s">
        <v>406</v>
      </c>
      <c r="I1014" s="79" t="s">
        <v>1116</v>
      </c>
      <c r="J1014" s="83">
        <v>0.63541666666666663</v>
      </c>
      <c r="K1014" s="82">
        <v>3712.22</v>
      </c>
      <c r="L1014" s="79" t="s">
        <v>1094</v>
      </c>
      <c r="M1014" s="172">
        <v>59</v>
      </c>
      <c r="N1014" s="172">
        <v>0</v>
      </c>
      <c r="O1014" s="79"/>
      <c r="P1014" s="83">
        <v>0.63541666666666663</v>
      </c>
      <c r="Q1014" s="83">
        <v>0.63541666666666663</v>
      </c>
      <c r="R1014" s="12">
        <f t="shared" si="3037"/>
        <v>0</v>
      </c>
      <c r="S1014" s="13">
        <f t="shared" si="3038"/>
        <v>0</v>
      </c>
      <c r="T1014" s="13">
        <f t="shared" si="3039"/>
        <v>0</v>
      </c>
      <c r="U1014" s="83"/>
      <c r="V1014" s="12">
        <f t="shared" si="3079"/>
        <v>-0.63541666666666663</v>
      </c>
      <c r="W1014" s="13" t="e">
        <f t="shared" si="3080"/>
        <v>#NUM!</v>
      </c>
      <c r="X1014" s="225" t="e">
        <f t="shared" si="3081"/>
        <v>#NUM!</v>
      </c>
      <c r="Y1014" s="83"/>
      <c r="Z1014" s="12">
        <f t="shared" si="3082"/>
        <v>0</v>
      </c>
      <c r="AA1014" s="13">
        <f t="shared" si="3083"/>
        <v>0</v>
      </c>
      <c r="AB1014" s="13">
        <f t="shared" si="3084"/>
        <v>0</v>
      </c>
      <c r="AC1014" s="83"/>
      <c r="AD1014" s="12">
        <f t="shared" si="2994"/>
        <v>0</v>
      </c>
      <c r="AE1014" s="13">
        <f t="shared" si="2995"/>
        <v>0</v>
      </c>
      <c r="AF1014" s="13">
        <f t="shared" si="2996"/>
        <v>0</v>
      </c>
      <c r="AG1014" s="83">
        <v>0.67708333333333337</v>
      </c>
      <c r="AH1014" s="83">
        <v>0.70833333333333337</v>
      </c>
      <c r="AI1014" s="12">
        <f t="shared" si="3040"/>
        <v>3.125E-2</v>
      </c>
      <c r="AJ1014" s="225">
        <f t="shared" si="3041"/>
        <v>0</v>
      </c>
      <c r="AK1014" s="225">
        <f t="shared" si="3042"/>
        <v>45</v>
      </c>
      <c r="AL1014" s="83">
        <v>0.67708333333333337</v>
      </c>
      <c r="AM1014" s="83">
        <v>0.70833333333333337</v>
      </c>
      <c r="AN1014" s="12">
        <f t="shared" si="3043"/>
        <v>3.125E-2</v>
      </c>
      <c r="AO1014" s="13">
        <f t="shared" si="3044"/>
        <v>0</v>
      </c>
      <c r="AP1014" s="13">
        <f t="shared" si="3045"/>
        <v>45</v>
      </c>
      <c r="AQ1014" s="83">
        <v>0.81805555555555554</v>
      </c>
      <c r="AR1014" s="12">
        <f t="shared" si="3046"/>
        <v>0.10972222222222217</v>
      </c>
      <c r="AS1014" s="225">
        <f t="shared" si="3047"/>
        <v>2</v>
      </c>
      <c r="AT1014" s="13">
        <f t="shared" si="3048"/>
        <v>38</v>
      </c>
      <c r="AU1014" s="83">
        <v>0.81944444444444453</v>
      </c>
      <c r="AV1014" s="226">
        <f t="shared" si="3049"/>
        <v>1.388888888888995E-3</v>
      </c>
      <c r="AW1014" s="13">
        <f t="shared" si="3050"/>
        <v>0</v>
      </c>
      <c r="AX1014" s="13">
        <f t="shared" si="3051"/>
        <v>2</v>
      </c>
      <c r="AY1014" s="83">
        <v>0.92569444444444438</v>
      </c>
      <c r="AZ1014" s="12">
        <f t="shared" si="3052"/>
        <v>0.10624999999999984</v>
      </c>
      <c r="BA1014" s="225">
        <f t="shared" si="3053"/>
        <v>2</v>
      </c>
      <c r="BB1014" s="225">
        <f t="shared" si="3054"/>
        <v>33</v>
      </c>
      <c r="BC1014" s="83">
        <v>0.92569444444444438</v>
      </c>
      <c r="BD1014" s="83">
        <v>0.92569444444444438</v>
      </c>
      <c r="BE1014" s="12">
        <f t="shared" si="3055"/>
        <v>0</v>
      </c>
      <c r="BF1014" s="13">
        <f t="shared" si="3056"/>
        <v>0</v>
      </c>
      <c r="BG1014" s="13">
        <f t="shared" si="3057"/>
        <v>0</v>
      </c>
      <c r="BH1014" s="83">
        <v>0.92569444444444438</v>
      </c>
      <c r="BI1014" s="83">
        <v>0.92569444444444438</v>
      </c>
      <c r="BJ1014" s="83"/>
      <c r="BK1014" s="69">
        <f t="shared" si="3058"/>
        <v>0</v>
      </c>
      <c r="BL1014" s="13">
        <f t="shared" si="3059"/>
        <v>0</v>
      </c>
      <c r="BM1014" s="13">
        <f t="shared" si="3060"/>
        <v>0</v>
      </c>
      <c r="BN1014" s="83">
        <v>0.93402777777777779</v>
      </c>
      <c r="BO1014" s="12">
        <f t="shared" si="2915"/>
        <v>8.3333333333334147E-3</v>
      </c>
      <c r="BP1014" s="225">
        <f t="shared" si="2916"/>
        <v>0</v>
      </c>
      <c r="BQ1014" s="225">
        <f t="shared" si="2917"/>
        <v>12</v>
      </c>
      <c r="BR1014" s="83">
        <v>0.9375</v>
      </c>
      <c r="BS1014" s="12">
        <f t="shared" si="2918"/>
        <v>3.4722222222222099E-3</v>
      </c>
      <c r="BT1014" s="225">
        <f t="shared" si="2919"/>
        <v>0</v>
      </c>
      <c r="BU1014" s="225">
        <f t="shared" si="2920"/>
        <v>5</v>
      </c>
      <c r="BV1014" s="83">
        <v>0.9375</v>
      </c>
      <c r="BW1014" s="83">
        <v>0.94097222222222221</v>
      </c>
      <c r="BX1014" s="12">
        <f t="shared" si="3074"/>
        <v>3.4722222222222099E-3</v>
      </c>
      <c r="BY1014" s="13">
        <f t="shared" si="3075"/>
        <v>0</v>
      </c>
      <c r="BZ1014" s="13">
        <f t="shared" si="3076"/>
        <v>5</v>
      </c>
      <c r="CA1014" s="226">
        <f t="shared" si="2924"/>
        <v>0.30555555555555558</v>
      </c>
      <c r="CB1014" s="13">
        <f t="shared" si="3061"/>
        <v>7</v>
      </c>
      <c r="CC1014" s="13">
        <f t="shared" si="3062"/>
        <v>20</v>
      </c>
      <c r="CD1014" s="12">
        <f>AD1014+AR1014+BO1014+BS1014</f>
        <v>0.12152777777777779</v>
      </c>
      <c r="CE1014" s="13">
        <f>HOUR(CD1014)</f>
        <v>2</v>
      </c>
      <c r="CF1014" s="13">
        <f>MINUTE(CD1014)</f>
        <v>55</v>
      </c>
      <c r="CG1014" s="12">
        <f t="shared" si="3063"/>
        <v>3.125E-2</v>
      </c>
      <c r="CH1014" s="13">
        <f t="shared" si="3064"/>
        <v>0</v>
      </c>
      <c r="CI1014" s="13">
        <f t="shared" si="3065"/>
        <v>45</v>
      </c>
      <c r="CJ1014" s="12">
        <f t="shared" si="3066"/>
        <v>0.10624999999999984</v>
      </c>
      <c r="CK1014" s="13">
        <f t="shared" si="3067"/>
        <v>2</v>
      </c>
      <c r="CL1014" s="13">
        <f t="shared" si="3068"/>
        <v>33</v>
      </c>
      <c r="CM1014" s="62"/>
      <c r="CN1014" s="62"/>
      <c r="CO1014" s="62"/>
      <c r="CP1014" s="12">
        <f t="shared" si="3069"/>
        <v>7.7777777777777626E-2</v>
      </c>
      <c r="CQ1014" s="13">
        <f t="shared" si="3070"/>
        <v>1</v>
      </c>
      <c r="CR1014" s="13">
        <f t="shared" si="3071"/>
        <v>52</v>
      </c>
      <c r="CS1014" s="83">
        <v>0</v>
      </c>
      <c r="CT1014" s="13">
        <f t="shared" si="3072"/>
        <v>0</v>
      </c>
      <c r="CU1014" s="13">
        <f t="shared" si="3073"/>
        <v>0</v>
      </c>
      <c r="CV1014" s="83">
        <v>0</v>
      </c>
      <c r="CW1014" s="13">
        <f t="shared" si="3077"/>
        <v>0</v>
      </c>
      <c r="CX1014" s="13">
        <f t="shared" si="3078"/>
        <v>0</v>
      </c>
      <c r="CY1014" s="83">
        <v>0</v>
      </c>
      <c r="CZ1014" s="13">
        <f t="shared" si="3033"/>
        <v>0</v>
      </c>
      <c r="DA1014" s="13">
        <f t="shared" si="3034"/>
        <v>0</v>
      </c>
      <c r="DB1014" s="83">
        <v>0</v>
      </c>
      <c r="DC1014" s="13">
        <f t="shared" si="3035"/>
        <v>0</v>
      </c>
      <c r="DD1014" s="13">
        <f t="shared" si="3036"/>
        <v>0</v>
      </c>
      <c r="DE1014" s="83">
        <v>0</v>
      </c>
      <c r="DF1014" s="13">
        <f t="shared" si="2944"/>
        <v>0</v>
      </c>
      <c r="DG1014" s="13">
        <f t="shared" si="2945"/>
        <v>0</v>
      </c>
      <c r="DH1014" s="83">
        <v>2.8472222222222222E-2</v>
      </c>
      <c r="DI1014" s="13">
        <f t="shared" si="2946"/>
        <v>0</v>
      </c>
      <c r="DJ1014" s="13">
        <f t="shared" si="2947"/>
        <v>41</v>
      </c>
      <c r="DK1014" s="83">
        <v>0</v>
      </c>
      <c r="DL1014" s="35">
        <f t="shared" si="2948"/>
        <v>0</v>
      </c>
      <c r="DM1014" s="35">
        <f t="shared" si="2949"/>
        <v>0</v>
      </c>
      <c r="DN1014" s="66">
        <f t="shared" si="2842"/>
        <v>3589370.3060000013</v>
      </c>
      <c r="DO1014" s="74">
        <f t="shared" si="2843"/>
        <v>57567</v>
      </c>
      <c r="DP1014" s="66">
        <f t="shared" si="2877"/>
        <v>62.918983050847451</v>
      </c>
      <c r="DQ1014" s="63">
        <f t="shared" si="2878"/>
        <v>62.351178730870139</v>
      </c>
      <c r="DR1014" s="66"/>
      <c r="DS1014" s="96"/>
      <c r="DT1014" s="66"/>
      <c r="DU1014" s="66"/>
    </row>
    <row r="1015" spans="1:125">
      <c r="A1015" s="639">
        <f t="shared" si="2990"/>
        <v>1013</v>
      </c>
      <c r="B1015" s="172">
        <f t="shared" si="2989"/>
        <v>22</v>
      </c>
      <c r="C1015" s="76">
        <v>40972</v>
      </c>
      <c r="D1015" s="84">
        <f t="shared" si="2876"/>
        <v>3</v>
      </c>
      <c r="E1015" s="78" t="s">
        <v>1224</v>
      </c>
      <c r="F1015" s="172">
        <v>7</v>
      </c>
      <c r="G1015" s="79" t="s">
        <v>38</v>
      </c>
      <c r="H1015" s="79" t="s">
        <v>305</v>
      </c>
      <c r="I1015" s="79" t="s">
        <v>1116</v>
      </c>
      <c r="J1015" s="83">
        <v>0.75</v>
      </c>
      <c r="K1015" s="82">
        <v>3590.72</v>
      </c>
      <c r="L1015" s="79" t="s">
        <v>1084</v>
      </c>
      <c r="M1015" s="172">
        <v>55</v>
      </c>
      <c r="N1015" s="172">
        <v>4</v>
      </c>
      <c r="O1015" s="79"/>
      <c r="P1015" s="83">
        <v>0.75</v>
      </c>
      <c r="Q1015" s="83">
        <v>0.75</v>
      </c>
      <c r="R1015" s="12">
        <f t="shared" si="3037"/>
        <v>0</v>
      </c>
      <c r="S1015" s="13">
        <f t="shared" si="3038"/>
        <v>0</v>
      </c>
      <c r="T1015" s="13">
        <f t="shared" si="3039"/>
        <v>0</v>
      </c>
      <c r="U1015" s="83"/>
      <c r="V1015" s="12">
        <f t="shared" si="3079"/>
        <v>-0.75</v>
      </c>
      <c r="W1015" s="13" t="e">
        <f t="shared" si="3080"/>
        <v>#NUM!</v>
      </c>
      <c r="X1015" s="225" t="e">
        <f t="shared" si="3081"/>
        <v>#NUM!</v>
      </c>
      <c r="Y1015" s="83"/>
      <c r="Z1015" s="12">
        <f t="shared" si="3082"/>
        <v>0</v>
      </c>
      <c r="AA1015" s="13">
        <f t="shared" si="3083"/>
        <v>0</v>
      </c>
      <c r="AB1015" s="13">
        <f t="shared" si="3084"/>
        <v>0</v>
      </c>
      <c r="AC1015" s="83"/>
      <c r="AD1015" s="12">
        <f t="shared" si="2994"/>
        <v>0</v>
      </c>
      <c r="AE1015" s="13">
        <f t="shared" si="2995"/>
        <v>0</v>
      </c>
      <c r="AF1015" s="13">
        <f t="shared" si="2996"/>
        <v>0</v>
      </c>
      <c r="AG1015" s="83">
        <v>0.79513888888888884</v>
      </c>
      <c r="AH1015" s="83">
        <v>0.875</v>
      </c>
      <c r="AI1015" s="12">
        <f t="shared" si="3040"/>
        <v>7.986111111111116E-2</v>
      </c>
      <c r="AJ1015" s="225">
        <f t="shared" si="3041"/>
        <v>1</v>
      </c>
      <c r="AK1015" s="225">
        <f t="shared" si="3042"/>
        <v>55</v>
      </c>
      <c r="AL1015" s="83">
        <v>0.79513888888888884</v>
      </c>
      <c r="AM1015" s="83">
        <v>0.875</v>
      </c>
      <c r="AN1015" s="12">
        <f t="shared" si="3043"/>
        <v>7.986111111111116E-2</v>
      </c>
      <c r="AO1015" s="13">
        <f t="shared" si="3044"/>
        <v>1</v>
      </c>
      <c r="AP1015" s="13">
        <f t="shared" si="3045"/>
        <v>55</v>
      </c>
      <c r="AQ1015" s="83">
        <v>0.94097222222222221</v>
      </c>
      <c r="AR1015" s="12">
        <f t="shared" si="3046"/>
        <v>6.597222222222221E-2</v>
      </c>
      <c r="AS1015" s="225">
        <f t="shared" si="3047"/>
        <v>1</v>
      </c>
      <c r="AT1015" s="13">
        <f t="shared" si="3048"/>
        <v>35</v>
      </c>
      <c r="AU1015" s="83">
        <v>0.95763888888888893</v>
      </c>
      <c r="AV1015" s="226">
        <f t="shared" si="3049"/>
        <v>1.6666666666666718E-2</v>
      </c>
      <c r="AW1015" s="13">
        <f t="shared" si="3050"/>
        <v>0</v>
      </c>
      <c r="AX1015" s="13">
        <f t="shared" si="3051"/>
        <v>24</v>
      </c>
      <c r="AY1015" s="83">
        <v>1.0819444444444444</v>
      </c>
      <c r="AZ1015" s="12">
        <f t="shared" si="3052"/>
        <v>0.12430555555555545</v>
      </c>
      <c r="BA1015" s="225">
        <f t="shared" si="3053"/>
        <v>2</v>
      </c>
      <c r="BB1015" s="225">
        <f t="shared" si="3054"/>
        <v>59</v>
      </c>
      <c r="BC1015" s="83">
        <v>1.0819444444444444</v>
      </c>
      <c r="BD1015" s="83">
        <v>1.0819444444444444</v>
      </c>
      <c r="BE1015" s="12">
        <f t="shared" si="3055"/>
        <v>0</v>
      </c>
      <c r="BF1015" s="13">
        <f t="shared" si="3056"/>
        <v>0</v>
      </c>
      <c r="BG1015" s="13">
        <f t="shared" si="3057"/>
        <v>0</v>
      </c>
      <c r="BH1015" s="83">
        <v>1.0819444444444444</v>
      </c>
      <c r="BI1015" s="83">
        <v>1.0819444444444444</v>
      </c>
      <c r="BJ1015" s="83"/>
      <c r="BK1015" s="69">
        <f t="shared" si="3058"/>
        <v>0</v>
      </c>
      <c r="BL1015" s="13">
        <f t="shared" si="3059"/>
        <v>0</v>
      </c>
      <c r="BM1015" s="13">
        <f t="shared" si="3060"/>
        <v>0</v>
      </c>
      <c r="BN1015" s="83">
        <v>1.0902777777777779</v>
      </c>
      <c r="BO1015" s="12">
        <f t="shared" si="2915"/>
        <v>8.3333333333335258E-3</v>
      </c>
      <c r="BP1015" s="225">
        <f t="shared" si="2916"/>
        <v>0</v>
      </c>
      <c r="BQ1015" s="225">
        <f t="shared" si="2917"/>
        <v>12</v>
      </c>
      <c r="BR1015" s="83">
        <v>1.09375</v>
      </c>
      <c r="BS1015" s="12">
        <f t="shared" si="2918"/>
        <v>3.4722222222220989E-3</v>
      </c>
      <c r="BT1015" s="225">
        <f t="shared" si="2919"/>
        <v>0</v>
      </c>
      <c r="BU1015" s="225">
        <f t="shared" si="2920"/>
        <v>5</v>
      </c>
      <c r="BV1015" s="83">
        <v>1.09375</v>
      </c>
      <c r="BW1015" s="83">
        <v>1.0972222222222221</v>
      </c>
      <c r="BX1015" s="12">
        <f t="shared" si="3074"/>
        <v>3.4722222222220989E-3</v>
      </c>
      <c r="BY1015" s="13">
        <f t="shared" si="3075"/>
        <v>0</v>
      </c>
      <c r="BZ1015" s="13">
        <f t="shared" si="3076"/>
        <v>5</v>
      </c>
      <c r="CA1015" s="226">
        <f t="shared" si="2924"/>
        <v>0.3472222222222221</v>
      </c>
      <c r="CB1015" s="13">
        <f t="shared" si="3061"/>
        <v>8</v>
      </c>
      <c r="CC1015" s="13">
        <f t="shared" si="3062"/>
        <v>20</v>
      </c>
      <c r="CD1015" s="12">
        <f>AD1015+AR1015+BO1015+BS1015</f>
        <v>7.7777777777777835E-2</v>
      </c>
      <c r="CE1015" s="13">
        <f>HOUR(CD1015)</f>
        <v>1</v>
      </c>
      <c r="CF1015" s="13">
        <f>MINUTE(CD1015)</f>
        <v>52</v>
      </c>
      <c r="CG1015" s="12">
        <f t="shared" si="3063"/>
        <v>7.986111111111116E-2</v>
      </c>
      <c r="CH1015" s="13">
        <f t="shared" si="3064"/>
        <v>1</v>
      </c>
      <c r="CI1015" s="13">
        <f t="shared" si="3065"/>
        <v>55</v>
      </c>
      <c r="CJ1015" s="12">
        <f t="shared" si="3066"/>
        <v>0.12430555555555545</v>
      </c>
      <c r="CK1015" s="13">
        <f t="shared" si="3067"/>
        <v>2</v>
      </c>
      <c r="CL1015" s="13">
        <f t="shared" si="3068"/>
        <v>59</v>
      </c>
      <c r="CM1015" s="62"/>
      <c r="CN1015" s="62"/>
      <c r="CO1015" s="62"/>
      <c r="CP1015" s="12">
        <f t="shared" si="3069"/>
        <v>5.277777777777766E-2</v>
      </c>
      <c r="CQ1015" s="13">
        <f t="shared" si="3070"/>
        <v>1</v>
      </c>
      <c r="CR1015" s="13">
        <f t="shared" si="3071"/>
        <v>16</v>
      </c>
      <c r="CS1015" s="83">
        <v>0</v>
      </c>
      <c r="CT1015" s="13">
        <f t="shared" si="3072"/>
        <v>0</v>
      </c>
      <c r="CU1015" s="13">
        <f t="shared" si="3073"/>
        <v>0</v>
      </c>
      <c r="CV1015" s="83">
        <v>0</v>
      </c>
      <c r="CW1015" s="13">
        <f t="shared" si="3077"/>
        <v>0</v>
      </c>
      <c r="CX1015" s="13">
        <f t="shared" si="3078"/>
        <v>0</v>
      </c>
      <c r="CY1015" s="83">
        <v>0</v>
      </c>
      <c r="CZ1015" s="13">
        <f t="shared" si="3033"/>
        <v>0</v>
      </c>
      <c r="DA1015" s="13">
        <f t="shared" si="3034"/>
        <v>0</v>
      </c>
      <c r="DB1015" s="83">
        <v>0</v>
      </c>
      <c r="DC1015" s="13">
        <f t="shared" si="3035"/>
        <v>0</v>
      </c>
      <c r="DD1015" s="13">
        <f t="shared" si="3036"/>
        <v>0</v>
      </c>
      <c r="DE1015" s="83">
        <v>0</v>
      </c>
      <c r="DF1015" s="13">
        <f t="shared" si="2944"/>
        <v>0</v>
      </c>
      <c r="DG1015" s="13">
        <f t="shared" si="2945"/>
        <v>0</v>
      </c>
      <c r="DH1015" s="83">
        <v>7.1527777777777787E-2</v>
      </c>
      <c r="DI1015" s="13">
        <f t="shared" si="2946"/>
        <v>1</v>
      </c>
      <c r="DJ1015" s="13">
        <f t="shared" si="2947"/>
        <v>43</v>
      </c>
      <c r="DK1015" s="83">
        <v>0</v>
      </c>
      <c r="DL1015" s="35">
        <f t="shared" si="2948"/>
        <v>0</v>
      </c>
      <c r="DM1015" s="35">
        <f t="shared" si="2949"/>
        <v>0</v>
      </c>
      <c r="DN1015" s="66">
        <f t="shared" si="2842"/>
        <v>3592961.0260000015</v>
      </c>
      <c r="DO1015" s="74">
        <f t="shared" si="2843"/>
        <v>57622</v>
      </c>
      <c r="DP1015" s="66">
        <f t="shared" si="2877"/>
        <v>65.285818181818172</v>
      </c>
      <c r="DQ1015" s="63">
        <f t="shared" si="2878"/>
        <v>62.35397983409117</v>
      </c>
      <c r="DR1015" s="66"/>
      <c r="DS1015" s="96"/>
      <c r="DT1015" s="66"/>
      <c r="DU1015" s="66"/>
    </row>
    <row r="1016" spans="1:125">
      <c r="A1016" s="639">
        <f t="shared" si="2990"/>
        <v>1014</v>
      </c>
      <c r="B1016" s="172">
        <f t="shared" si="2989"/>
        <v>23</v>
      </c>
      <c r="C1016" s="76">
        <v>40973</v>
      </c>
      <c r="D1016" s="84">
        <f t="shared" si="2876"/>
        <v>3</v>
      </c>
      <c r="E1016" s="78" t="s">
        <v>1223</v>
      </c>
      <c r="F1016" s="172">
        <v>3</v>
      </c>
      <c r="G1016" s="79" t="s">
        <v>325</v>
      </c>
      <c r="H1016" s="79" t="s">
        <v>386</v>
      </c>
      <c r="I1016" s="79" t="s">
        <v>1137</v>
      </c>
      <c r="J1016" s="83">
        <v>0.14583333333333334</v>
      </c>
      <c r="K1016" s="82">
        <v>3632.12</v>
      </c>
      <c r="L1016" s="79" t="s">
        <v>1094</v>
      </c>
      <c r="M1016" s="172">
        <v>56</v>
      </c>
      <c r="N1016" s="172">
        <v>3</v>
      </c>
      <c r="O1016" s="79"/>
      <c r="P1016" s="83">
        <v>0.14583333333333334</v>
      </c>
      <c r="Q1016" s="83">
        <v>0.14583333333333334</v>
      </c>
      <c r="R1016" s="12">
        <f t="shared" ref="R1016:R1021" si="3085">Q1016-P1016</f>
        <v>0</v>
      </c>
      <c r="S1016" s="13">
        <f t="shared" ref="S1016:S1021" si="3086">HOUR(R1016)</f>
        <v>0</v>
      </c>
      <c r="T1016" s="13">
        <f t="shared" ref="T1016:T1021" si="3087">MINUTE(R1016)</f>
        <v>0</v>
      </c>
      <c r="U1016" s="83">
        <v>0.14930555555555555</v>
      </c>
      <c r="V1016" s="12">
        <f t="shared" si="3079"/>
        <v>3.4722222222222099E-3</v>
      </c>
      <c r="W1016" s="13">
        <f t="shared" si="3080"/>
        <v>0</v>
      </c>
      <c r="X1016" s="225">
        <f t="shared" si="3081"/>
        <v>5</v>
      </c>
      <c r="Y1016" s="83">
        <v>0.15277777777777776</v>
      </c>
      <c r="Z1016" s="12">
        <f t="shared" si="3082"/>
        <v>3.4722222222222099E-3</v>
      </c>
      <c r="AA1016" s="13">
        <f t="shared" si="3083"/>
        <v>0</v>
      </c>
      <c r="AB1016" s="13">
        <f t="shared" si="3084"/>
        <v>5</v>
      </c>
      <c r="AC1016" s="83">
        <v>0.16666666666666666</v>
      </c>
      <c r="AD1016" s="12">
        <f t="shared" si="2994"/>
        <v>1.3888888888888895E-2</v>
      </c>
      <c r="AE1016" s="13">
        <f t="shared" si="2995"/>
        <v>0</v>
      </c>
      <c r="AF1016" s="13">
        <f t="shared" si="2996"/>
        <v>20</v>
      </c>
      <c r="AG1016" s="83">
        <v>0.16666666666666666</v>
      </c>
      <c r="AH1016" s="83">
        <v>0.22916666666666666</v>
      </c>
      <c r="AI1016" s="12">
        <f t="shared" ref="AI1016:AI1021" si="3088">AH1016-AG1016</f>
        <v>6.25E-2</v>
      </c>
      <c r="AJ1016" s="225">
        <f t="shared" ref="AJ1016:AJ1021" si="3089">HOUR(AI1016)</f>
        <v>1</v>
      </c>
      <c r="AK1016" s="225">
        <f t="shared" ref="AK1016:AK1021" si="3090">MINUTE(AI1016)</f>
        <v>30</v>
      </c>
      <c r="AL1016" s="83">
        <v>0.16666666666666666</v>
      </c>
      <c r="AM1016" s="83">
        <v>0.22916666666666666</v>
      </c>
      <c r="AN1016" s="12">
        <f t="shared" ref="AN1016:AN1021" si="3091">AM1016-AL1016</f>
        <v>6.25E-2</v>
      </c>
      <c r="AO1016" s="13">
        <f t="shared" ref="AO1016:AO1021" si="3092">HOUR(AN1016)</f>
        <v>1</v>
      </c>
      <c r="AP1016" s="13">
        <f t="shared" ref="AP1016:AP1021" si="3093">MINUTE(AN1016)</f>
        <v>30</v>
      </c>
      <c r="AQ1016" s="83">
        <v>0.25</v>
      </c>
      <c r="AR1016" s="12">
        <f t="shared" ref="AR1016:AR1021" si="3094">AQ1016-AH1016</f>
        <v>2.0833333333333343E-2</v>
      </c>
      <c r="AS1016" s="225">
        <f t="shared" ref="AS1016:AS1021" si="3095">HOUR(AR1016)</f>
        <v>0</v>
      </c>
      <c r="AT1016" s="13">
        <f t="shared" ref="AT1016:AT1021" si="3096">MINUTE(AR1016)</f>
        <v>30</v>
      </c>
      <c r="AU1016" s="83">
        <v>0.25</v>
      </c>
      <c r="AV1016" s="226">
        <f t="shared" ref="AV1016:AV1021" si="3097">AU1016-AQ1016</f>
        <v>0</v>
      </c>
      <c r="AW1016" s="13">
        <f t="shared" ref="AW1016:AW1021" si="3098">HOUR(AV1016)</f>
        <v>0</v>
      </c>
      <c r="AX1016" s="13">
        <f t="shared" ref="AX1016:AX1021" si="3099">MINUTE(AV1016)</f>
        <v>0</v>
      </c>
      <c r="AY1016" s="83">
        <v>0.3215277777777778</v>
      </c>
      <c r="AZ1016" s="12">
        <f t="shared" ref="AZ1016:AZ1021" si="3100">AY1016-AU1016</f>
        <v>7.1527777777777801E-2</v>
      </c>
      <c r="BA1016" s="225">
        <f t="shared" ref="BA1016:BA1021" si="3101">HOUR(AZ1016)</f>
        <v>1</v>
      </c>
      <c r="BB1016" s="225">
        <f t="shared" ref="BB1016:BB1021" si="3102">MINUTE(AZ1016)</f>
        <v>43</v>
      </c>
      <c r="BC1016" s="83">
        <v>0.3215277777777778</v>
      </c>
      <c r="BD1016" s="83">
        <v>0.3215277777777778</v>
      </c>
      <c r="BE1016" s="12">
        <f t="shared" ref="BE1016:BE1021" si="3103">BD1016-BC1016</f>
        <v>0</v>
      </c>
      <c r="BF1016" s="13">
        <f t="shared" ref="BF1016:BF1021" si="3104">HOUR(BE1016)</f>
        <v>0</v>
      </c>
      <c r="BG1016" s="13">
        <f t="shared" ref="BG1016:BG1021" si="3105">MINUTE(BE1016)</f>
        <v>0</v>
      </c>
      <c r="BH1016" s="83">
        <v>0.3215277777777778</v>
      </c>
      <c r="BI1016" s="83">
        <v>0.3215277777777778</v>
      </c>
      <c r="BJ1016" s="83"/>
      <c r="BK1016" s="69">
        <f t="shared" ref="BK1016:BK1021" si="3106">BI1016-BH1016</f>
        <v>0</v>
      </c>
      <c r="BL1016" s="13">
        <f t="shared" ref="BL1016:BL1021" si="3107">HOUR(BK1016)</f>
        <v>0</v>
      </c>
      <c r="BM1016" s="13">
        <f t="shared" ref="BM1016:BM1021" si="3108">MINUTE(BK1016)</f>
        <v>0</v>
      </c>
      <c r="BN1016" s="83">
        <v>0.3263888888888889</v>
      </c>
      <c r="BO1016" s="12">
        <f t="shared" si="2915"/>
        <v>4.8611111111110938E-3</v>
      </c>
      <c r="BP1016" s="225">
        <f t="shared" si="2916"/>
        <v>0</v>
      </c>
      <c r="BQ1016" s="225">
        <f t="shared" si="2917"/>
        <v>7</v>
      </c>
      <c r="BR1016" s="83">
        <v>0.3298611111111111</v>
      </c>
      <c r="BS1016" s="12">
        <f t="shared" si="2918"/>
        <v>3.4722222222222099E-3</v>
      </c>
      <c r="BT1016" s="225">
        <f t="shared" si="2919"/>
        <v>0</v>
      </c>
      <c r="BU1016" s="225">
        <f t="shared" si="2920"/>
        <v>5</v>
      </c>
      <c r="BV1016" s="83">
        <v>0.3298611111111111</v>
      </c>
      <c r="BW1016" s="83">
        <v>0.33333333333333331</v>
      </c>
      <c r="BX1016" s="12">
        <f t="shared" si="3074"/>
        <v>3.4722222222222099E-3</v>
      </c>
      <c r="BY1016" s="13">
        <f t="shared" si="3075"/>
        <v>0</v>
      </c>
      <c r="BZ1016" s="13">
        <f t="shared" si="3076"/>
        <v>5</v>
      </c>
      <c r="CA1016" s="226">
        <f t="shared" si="2924"/>
        <v>0.18749999999999997</v>
      </c>
      <c r="CB1016" s="13">
        <f t="shared" ref="CB1016:CB1021" si="3109">HOUR(CA1016)</f>
        <v>4</v>
      </c>
      <c r="CC1016" s="13">
        <f t="shared" ref="CC1016:CC1021" si="3110">MINUTE(CA1016)</f>
        <v>30</v>
      </c>
      <c r="CD1016" s="12">
        <f t="shared" ref="CD1016:CD1044" si="3111">AD1016+AR1016+BO1016+BS1016</f>
        <v>4.3055555555555541E-2</v>
      </c>
      <c r="CE1016" s="13">
        <f t="shared" ref="CE1016:CE1044" si="3112">HOUR(CD1016)</f>
        <v>1</v>
      </c>
      <c r="CF1016" s="13">
        <f t="shared" ref="CF1016:CF1044" si="3113">MINUTE(CD1016)</f>
        <v>2</v>
      </c>
      <c r="CG1016" s="12">
        <f t="shared" ref="CG1016:CG1021" si="3114">AI1016</f>
        <v>6.25E-2</v>
      </c>
      <c r="CH1016" s="13">
        <f t="shared" ref="CH1016:CH1021" si="3115">HOUR(CG1016)</f>
        <v>1</v>
      </c>
      <c r="CI1016" s="13">
        <f t="shared" ref="CI1016:CI1021" si="3116">MINUTE(CG1016)</f>
        <v>30</v>
      </c>
      <c r="CJ1016" s="12">
        <f t="shared" ref="CJ1016:CJ1021" si="3117">AZ1016</f>
        <v>7.1527777777777801E-2</v>
      </c>
      <c r="CK1016" s="13">
        <f t="shared" ref="CK1016:CK1021" si="3118">HOUR(CJ1016)</f>
        <v>1</v>
      </c>
      <c r="CL1016" s="13">
        <f t="shared" ref="CL1016:CL1021" si="3119">MINUTE(CJ1016)</f>
        <v>43</v>
      </c>
      <c r="CM1016" s="62"/>
      <c r="CN1016" s="62"/>
      <c r="CO1016" s="62"/>
      <c r="CP1016" s="12">
        <f t="shared" ref="CP1016:CP1021" si="3120">AZ1016-(CS1016+CV1016+CY1016+DB1016+DE1016+DH1016+DK1016)</f>
        <v>3.7500000000000026E-2</v>
      </c>
      <c r="CQ1016" s="13">
        <f t="shared" ref="CQ1016:CQ1021" si="3121">HOUR(CP1016)</f>
        <v>0</v>
      </c>
      <c r="CR1016" s="13">
        <f t="shared" ref="CR1016:CR1021" si="3122">MINUTE(CP1016)</f>
        <v>54</v>
      </c>
      <c r="CS1016" s="83">
        <v>0</v>
      </c>
      <c r="CT1016" s="13">
        <f t="shared" ref="CT1016:CT1029" si="3123">HOUR(CS1016)</f>
        <v>0</v>
      </c>
      <c r="CU1016" s="13">
        <f t="shared" ref="CU1016:CU1029" si="3124">MINUTE(CS1016)</f>
        <v>0</v>
      </c>
      <c r="CV1016" s="83">
        <v>0</v>
      </c>
      <c r="CW1016" s="13">
        <f t="shared" si="3077"/>
        <v>0</v>
      </c>
      <c r="CX1016" s="13">
        <f t="shared" si="3078"/>
        <v>0</v>
      </c>
      <c r="CY1016" s="83">
        <v>0</v>
      </c>
      <c r="CZ1016" s="13">
        <f t="shared" ref="CZ1016:CZ1021" si="3125">HOUR(CY1016)</f>
        <v>0</v>
      </c>
      <c r="DA1016" s="13">
        <f t="shared" ref="DA1016:DA1021" si="3126">MINUTE(CY1016)</f>
        <v>0</v>
      </c>
      <c r="DB1016" s="83">
        <v>0</v>
      </c>
      <c r="DC1016" s="13">
        <f t="shared" si="3035"/>
        <v>0</v>
      </c>
      <c r="DD1016" s="13">
        <f t="shared" si="3036"/>
        <v>0</v>
      </c>
      <c r="DE1016" s="83">
        <v>0</v>
      </c>
      <c r="DF1016" s="13">
        <f t="shared" si="2944"/>
        <v>0</v>
      </c>
      <c r="DG1016" s="13">
        <f t="shared" si="2945"/>
        <v>0</v>
      </c>
      <c r="DH1016" s="83">
        <v>3.4027777777777775E-2</v>
      </c>
      <c r="DI1016" s="13">
        <f t="shared" si="2946"/>
        <v>0</v>
      </c>
      <c r="DJ1016" s="13">
        <f t="shared" si="2947"/>
        <v>49</v>
      </c>
      <c r="DK1016" s="83">
        <v>0</v>
      </c>
      <c r="DL1016" s="35">
        <f t="shared" si="2948"/>
        <v>0</v>
      </c>
      <c r="DM1016" s="35">
        <f t="shared" si="2949"/>
        <v>0</v>
      </c>
      <c r="DN1016" s="66">
        <f t="shared" si="2842"/>
        <v>3596593.1460000016</v>
      </c>
      <c r="DO1016" s="74">
        <f t="shared" si="2843"/>
        <v>57678</v>
      </c>
      <c r="DP1016" s="66">
        <f t="shared" si="2877"/>
        <v>64.859285714285718</v>
      </c>
      <c r="DQ1016" s="63">
        <f t="shared" si="2878"/>
        <v>62.356412254239082</v>
      </c>
      <c r="DR1016" s="66"/>
      <c r="DS1016" s="96"/>
      <c r="DT1016" s="66"/>
      <c r="DU1016" s="66"/>
    </row>
    <row r="1017" spans="1:125">
      <c r="A1017" s="639">
        <f t="shared" si="2990"/>
        <v>1015</v>
      </c>
      <c r="B1017" s="172">
        <f t="shared" si="2989"/>
        <v>24</v>
      </c>
      <c r="C1017" s="76">
        <v>40973</v>
      </c>
      <c r="D1017" s="84">
        <f t="shared" si="2876"/>
        <v>3</v>
      </c>
      <c r="E1017" s="78" t="s">
        <v>1227</v>
      </c>
      <c r="F1017" s="172">
        <v>2</v>
      </c>
      <c r="G1017" s="79" t="s">
        <v>549</v>
      </c>
      <c r="H1017" s="79" t="s">
        <v>456</v>
      </c>
      <c r="I1017" s="79" t="s">
        <v>1122</v>
      </c>
      <c r="J1017" s="83">
        <v>0.3611111111111111</v>
      </c>
      <c r="K1017" s="82">
        <v>3784.47</v>
      </c>
      <c r="L1017" s="79" t="s">
        <v>1084</v>
      </c>
      <c r="M1017" s="172">
        <v>59</v>
      </c>
      <c r="N1017" s="172">
        <v>0</v>
      </c>
      <c r="O1017" s="79"/>
      <c r="P1017" s="83">
        <v>0.3611111111111111</v>
      </c>
      <c r="Q1017" s="83">
        <v>0.3611111111111111</v>
      </c>
      <c r="R1017" s="12">
        <f t="shared" si="3085"/>
        <v>0</v>
      </c>
      <c r="S1017" s="13">
        <f t="shared" si="3086"/>
        <v>0</v>
      </c>
      <c r="T1017" s="13">
        <f t="shared" si="3087"/>
        <v>0</v>
      </c>
      <c r="U1017" s="83">
        <v>0.36805555555555558</v>
      </c>
      <c r="V1017" s="12">
        <f t="shared" si="3079"/>
        <v>6.9444444444444753E-3</v>
      </c>
      <c r="W1017" s="13">
        <f t="shared" si="3080"/>
        <v>0</v>
      </c>
      <c r="X1017" s="225">
        <f t="shared" si="3081"/>
        <v>10</v>
      </c>
      <c r="Y1017" s="83">
        <v>0.375</v>
      </c>
      <c r="Z1017" s="12">
        <f t="shared" si="3082"/>
        <v>6.9444444444444198E-3</v>
      </c>
      <c r="AA1017" s="13">
        <f t="shared" si="3083"/>
        <v>0</v>
      </c>
      <c r="AB1017" s="13">
        <f t="shared" si="3084"/>
        <v>10</v>
      </c>
      <c r="AC1017" s="83">
        <v>0.39930555555555558</v>
      </c>
      <c r="AD1017" s="12">
        <f t="shared" si="2994"/>
        <v>2.430555555555558E-2</v>
      </c>
      <c r="AE1017" s="13">
        <f t="shared" si="2995"/>
        <v>0</v>
      </c>
      <c r="AF1017" s="13">
        <f t="shared" si="2996"/>
        <v>35</v>
      </c>
      <c r="AG1017" s="83">
        <v>0.40277777777777773</v>
      </c>
      <c r="AH1017" s="83">
        <v>0.46527777777777773</v>
      </c>
      <c r="AI1017" s="12">
        <f t="shared" si="3088"/>
        <v>6.25E-2</v>
      </c>
      <c r="AJ1017" s="225">
        <f t="shared" si="3089"/>
        <v>1</v>
      </c>
      <c r="AK1017" s="225">
        <f t="shared" si="3090"/>
        <v>30</v>
      </c>
      <c r="AL1017" s="83">
        <v>0.40277777777777773</v>
      </c>
      <c r="AM1017" s="83">
        <v>0.46527777777777773</v>
      </c>
      <c r="AN1017" s="12">
        <f t="shared" si="3091"/>
        <v>6.25E-2</v>
      </c>
      <c r="AO1017" s="13">
        <f t="shared" si="3092"/>
        <v>1</v>
      </c>
      <c r="AP1017" s="13">
        <f t="shared" si="3093"/>
        <v>30</v>
      </c>
      <c r="AQ1017" s="83">
        <v>0.46180555555555558</v>
      </c>
      <c r="AR1017" s="12">
        <f t="shared" si="3094"/>
        <v>-3.4722222222221544E-3</v>
      </c>
      <c r="AS1017" s="225" t="e">
        <f t="shared" si="3095"/>
        <v>#NUM!</v>
      </c>
      <c r="AT1017" s="13" t="e">
        <f t="shared" si="3096"/>
        <v>#NUM!</v>
      </c>
      <c r="AU1017" s="83">
        <v>0.46180555555555558</v>
      </c>
      <c r="AV1017" s="226">
        <f t="shared" si="3097"/>
        <v>0</v>
      </c>
      <c r="AW1017" s="13">
        <f t="shared" si="3098"/>
        <v>0</v>
      </c>
      <c r="AX1017" s="13">
        <f t="shared" si="3099"/>
        <v>0</v>
      </c>
      <c r="AY1017" s="83">
        <v>0.53888888888888886</v>
      </c>
      <c r="AZ1017" s="12">
        <f t="shared" si="3100"/>
        <v>7.7083333333333282E-2</v>
      </c>
      <c r="BA1017" s="225">
        <f t="shared" si="3101"/>
        <v>1</v>
      </c>
      <c r="BB1017" s="225">
        <f t="shared" si="3102"/>
        <v>51</v>
      </c>
      <c r="BC1017" s="83">
        <v>0.53888888888888886</v>
      </c>
      <c r="BD1017" s="83">
        <v>0.53888888888888886</v>
      </c>
      <c r="BE1017" s="12">
        <f t="shared" si="3103"/>
        <v>0</v>
      </c>
      <c r="BF1017" s="13">
        <f t="shared" si="3104"/>
        <v>0</v>
      </c>
      <c r="BG1017" s="13">
        <f t="shared" si="3105"/>
        <v>0</v>
      </c>
      <c r="BH1017" s="83">
        <v>0.53888888888888886</v>
      </c>
      <c r="BI1017" s="83">
        <v>0.53888888888888886</v>
      </c>
      <c r="BJ1017" s="83"/>
      <c r="BK1017" s="69">
        <f t="shared" si="3106"/>
        <v>0</v>
      </c>
      <c r="BL1017" s="13">
        <f t="shared" si="3107"/>
        <v>0</v>
      </c>
      <c r="BM1017" s="13">
        <f t="shared" si="3108"/>
        <v>0</v>
      </c>
      <c r="BN1017" s="83">
        <v>0.54513888888888895</v>
      </c>
      <c r="BO1017" s="12">
        <f t="shared" si="2915"/>
        <v>6.2500000000000888E-3</v>
      </c>
      <c r="BP1017" s="225">
        <f t="shared" si="2916"/>
        <v>0</v>
      </c>
      <c r="BQ1017" s="225">
        <f t="shared" si="2917"/>
        <v>9</v>
      </c>
      <c r="BR1017" s="83">
        <v>0.54861111111111105</v>
      </c>
      <c r="BS1017" s="12">
        <f t="shared" si="2918"/>
        <v>3.4722222222220989E-3</v>
      </c>
      <c r="BT1017" s="225">
        <f t="shared" si="2919"/>
        <v>0</v>
      </c>
      <c r="BU1017" s="225">
        <f t="shared" si="2920"/>
        <v>5</v>
      </c>
      <c r="BV1017" s="83">
        <v>0.54861111111111105</v>
      </c>
      <c r="BW1017" s="83">
        <v>0.55208333333333337</v>
      </c>
      <c r="BX1017" s="12">
        <f t="shared" si="3074"/>
        <v>3.4722222222223209E-3</v>
      </c>
      <c r="BY1017" s="13">
        <f t="shared" si="3075"/>
        <v>0</v>
      </c>
      <c r="BZ1017" s="13">
        <f t="shared" si="3076"/>
        <v>5</v>
      </c>
      <c r="CA1017" s="226">
        <f t="shared" si="2924"/>
        <v>0.19097222222222227</v>
      </c>
      <c r="CB1017" s="13">
        <f t="shared" si="3109"/>
        <v>4</v>
      </c>
      <c r="CC1017" s="13">
        <f t="shared" si="3110"/>
        <v>35</v>
      </c>
      <c r="CD1017" s="12">
        <f t="shared" si="3111"/>
        <v>3.0555555555555614E-2</v>
      </c>
      <c r="CE1017" s="13">
        <f t="shared" si="3112"/>
        <v>0</v>
      </c>
      <c r="CF1017" s="13">
        <f t="shared" si="3113"/>
        <v>44</v>
      </c>
      <c r="CG1017" s="12">
        <f t="shared" si="3114"/>
        <v>6.25E-2</v>
      </c>
      <c r="CH1017" s="13">
        <f t="shared" si="3115"/>
        <v>1</v>
      </c>
      <c r="CI1017" s="13">
        <f t="shared" si="3116"/>
        <v>30</v>
      </c>
      <c r="CJ1017" s="12">
        <f t="shared" si="3117"/>
        <v>7.7083333333333282E-2</v>
      </c>
      <c r="CK1017" s="13">
        <f t="shared" si="3118"/>
        <v>1</v>
      </c>
      <c r="CL1017" s="13">
        <f t="shared" si="3119"/>
        <v>51</v>
      </c>
      <c r="CM1017" s="62"/>
      <c r="CN1017" s="62"/>
      <c r="CO1017" s="62"/>
      <c r="CP1017" s="12">
        <f t="shared" si="3120"/>
        <v>6.5277777777777726E-2</v>
      </c>
      <c r="CQ1017" s="13">
        <f t="shared" si="3121"/>
        <v>1</v>
      </c>
      <c r="CR1017" s="13">
        <f t="shared" si="3122"/>
        <v>34</v>
      </c>
      <c r="CS1017" s="83">
        <v>0</v>
      </c>
      <c r="CT1017" s="13">
        <f t="shared" si="3123"/>
        <v>0</v>
      </c>
      <c r="CU1017" s="13">
        <f t="shared" si="3124"/>
        <v>0</v>
      </c>
      <c r="CV1017" s="83">
        <v>4.1666666666666666E-3</v>
      </c>
      <c r="CW1017" s="13">
        <f t="shared" si="3077"/>
        <v>0</v>
      </c>
      <c r="CX1017" s="13">
        <f t="shared" si="3078"/>
        <v>6</v>
      </c>
      <c r="CY1017" s="83">
        <v>0</v>
      </c>
      <c r="CZ1017" s="13">
        <f t="shared" si="3125"/>
        <v>0</v>
      </c>
      <c r="DA1017" s="13">
        <f t="shared" si="3126"/>
        <v>0</v>
      </c>
      <c r="DB1017" s="83">
        <v>0</v>
      </c>
      <c r="DC1017" s="13">
        <f t="shared" si="3035"/>
        <v>0</v>
      </c>
      <c r="DD1017" s="13">
        <f t="shared" si="3036"/>
        <v>0</v>
      </c>
      <c r="DE1017" s="83">
        <v>0</v>
      </c>
      <c r="DF1017" s="13">
        <f t="shared" si="2944"/>
        <v>0</v>
      </c>
      <c r="DG1017" s="13">
        <f t="shared" si="2945"/>
        <v>0</v>
      </c>
      <c r="DH1017" s="83">
        <v>7.6388888888888886E-3</v>
      </c>
      <c r="DI1017" s="13">
        <f t="shared" si="2946"/>
        <v>0</v>
      </c>
      <c r="DJ1017" s="13">
        <f t="shared" si="2947"/>
        <v>11</v>
      </c>
      <c r="DK1017" s="83">
        <v>0</v>
      </c>
      <c r="DL1017" s="35">
        <f t="shared" si="2948"/>
        <v>0</v>
      </c>
      <c r="DM1017" s="35">
        <f t="shared" si="2949"/>
        <v>0</v>
      </c>
      <c r="DN1017" s="66">
        <f t="shared" si="2842"/>
        <v>3600377.6160000018</v>
      </c>
      <c r="DO1017" s="74">
        <f t="shared" si="2843"/>
        <v>57737</v>
      </c>
      <c r="DP1017" s="66">
        <f t="shared" si="2877"/>
        <v>64.143559322033894</v>
      </c>
      <c r="DQ1017" s="63">
        <f t="shared" si="2878"/>
        <v>62.358238495245715</v>
      </c>
      <c r="DR1017" s="66"/>
      <c r="DS1017" s="96"/>
      <c r="DT1017" s="66"/>
      <c r="DU1017" s="66"/>
    </row>
    <row r="1018" spans="1:125">
      <c r="A1018" s="639">
        <f t="shared" si="2990"/>
        <v>1016</v>
      </c>
      <c r="B1018" s="172">
        <f t="shared" si="2989"/>
        <v>25</v>
      </c>
      <c r="C1018" s="76">
        <v>40973</v>
      </c>
      <c r="D1018" s="84">
        <f t="shared" si="2876"/>
        <v>3</v>
      </c>
      <c r="E1018" s="78" t="s">
        <v>1239</v>
      </c>
      <c r="F1018" s="172">
        <v>3</v>
      </c>
      <c r="G1018" s="79" t="s">
        <v>403</v>
      </c>
      <c r="H1018" s="79" t="s">
        <v>394</v>
      </c>
      <c r="I1018" s="79" t="s">
        <v>1121</v>
      </c>
      <c r="J1018" s="83">
        <v>0.4375</v>
      </c>
      <c r="K1018" s="82">
        <v>3450.73</v>
      </c>
      <c r="L1018" s="79" t="s">
        <v>1094</v>
      </c>
      <c r="M1018" s="172">
        <v>56</v>
      </c>
      <c r="N1018" s="172">
        <v>3</v>
      </c>
      <c r="O1018" s="79"/>
      <c r="P1018" s="83">
        <v>0.4375</v>
      </c>
      <c r="Q1018" s="83">
        <v>0.4375</v>
      </c>
      <c r="R1018" s="12">
        <f t="shared" si="3085"/>
        <v>0</v>
      </c>
      <c r="S1018" s="13">
        <f t="shared" si="3086"/>
        <v>0</v>
      </c>
      <c r="T1018" s="13">
        <f t="shared" si="3087"/>
        <v>0</v>
      </c>
      <c r="U1018" s="83">
        <v>0.44097222222222227</v>
      </c>
      <c r="V1018" s="12">
        <f t="shared" si="3079"/>
        <v>3.4722222222222654E-3</v>
      </c>
      <c r="W1018" s="13">
        <f t="shared" si="3080"/>
        <v>0</v>
      </c>
      <c r="X1018" s="225">
        <f t="shared" si="3081"/>
        <v>5</v>
      </c>
      <c r="Y1018" s="83">
        <v>0.44791666666666669</v>
      </c>
      <c r="Z1018" s="12">
        <f t="shared" si="3082"/>
        <v>6.9444444444444198E-3</v>
      </c>
      <c r="AA1018" s="13">
        <f t="shared" si="3083"/>
        <v>0</v>
      </c>
      <c r="AB1018" s="13">
        <f t="shared" si="3084"/>
        <v>10</v>
      </c>
      <c r="AC1018" s="83">
        <v>0.47222222222222227</v>
      </c>
      <c r="AD1018" s="12">
        <f t="shared" si="2994"/>
        <v>2.430555555555558E-2</v>
      </c>
      <c r="AE1018" s="13">
        <f t="shared" si="2995"/>
        <v>0</v>
      </c>
      <c r="AF1018" s="13">
        <f t="shared" si="2996"/>
        <v>35</v>
      </c>
      <c r="AG1018" s="83">
        <v>0.47569444444444442</v>
      </c>
      <c r="AH1018" s="83">
        <v>0.50347222222222221</v>
      </c>
      <c r="AI1018" s="12">
        <f t="shared" si="3088"/>
        <v>2.777777777777779E-2</v>
      </c>
      <c r="AJ1018" s="225">
        <f t="shared" si="3089"/>
        <v>0</v>
      </c>
      <c r="AK1018" s="225">
        <f t="shared" si="3090"/>
        <v>40</v>
      </c>
      <c r="AL1018" s="83">
        <v>0.47569444444444442</v>
      </c>
      <c r="AM1018" s="83">
        <v>0.50347222222222221</v>
      </c>
      <c r="AN1018" s="12">
        <f t="shared" si="3091"/>
        <v>2.777777777777779E-2</v>
      </c>
      <c r="AO1018" s="13">
        <f t="shared" si="3092"/>
        <v>0</v>
      </c>
      <c r="AP1018" s="13">
        <f t="shared" si="3093"/>
        <v>40</v>
      </c>
      <c r="AQ1018" s="83">
        <v>0.55694444444444446</v>
      </c>
      <c r="AR1018" s="12">
        <f t="shared" si="3094"/>
        <v>5.3472222222222254E-2</v>
      </c>
      <c r="AS1018" s="225">
        <f t="shared" si="3095"/>
        <v>1</v>
      </c>
      <c r="AT1018" s="13">
        <f t="shared" si="3096"/>
        <v>17</v>
      </c>
      <c r="AU1018" s="83">
        <v>0.58402777777777781</v>
      </c>
      <c r="AV1018" s="226">
        <f t="shared" si="3097"/>
        <v>2.7083333333333348E-2</v>
      </c>
      <c r="AW1018" s="13">
        <f t="shared" si="3098"/>
        <v>0</v>
      </c>
      <c r="AX1018" s="13">
        <f t="shared" si="3099"/>
        <v>39</v>
      </c>
      <c r="AY1018" s="83">
        <v>0.67361111111111116</v>
      </c>
      <c r="AZ1018" s="12">
        <f t="shared" si="3100"/>
        <v>8.9583333333333348E-2</v>
      </c>
      <c r="BA1018" s="225">
        <f t="shared" si="3101"/>
        <v>2</v>
      </c>
      <c r="BB1018" s="225">
        <f t="shared" si="3102"/>
        <v>9</v>
      </c>
      <c r="BC1018" s="83">
        <v>0.67361111111111116</v>
      </c>
      <c r="BD1018" s="83">
        <v>0.67361111111111116</v>
      </c>
      <c r="BE1018" s="12">
        <f t="shared" si="3103"/>
        <v>0</v>
      </c>
      <c r="BF1018" s="13">
        <f t="shared" si="3104"/>
        <v>0</v>
      </c>
      <c r="BG1018" s="13">
        <f t="shared" si="3105"/>
        <v>0</v>
      </c>
      <c r="BH1018" s="83">
        <v>0.67361111111111116</v>
      </c>
      <c r="BI1018" s="83">
        <v>0.67361111111111116</v>
      </c>
      <c r="BJ1018" s="83"/>
      <c r="BK1018" s="69">
        <f t="shared" si="3106"/>
        <v>0</v>
      </c>
      <c r="BL1018" s="13">
        <f t="shared" si="3107"/>
        <v>0</v>
      </c>
      <c r="BM1018" s="13">
        <f t="shared" si="3108"/>
        <v>0</v>
      </c>
      <c r="BN1018" s="83">
        <v>0.68055555555555547</v>
      </c>
      <c r="BO1018" s="12">
        <f t="shared" si="2915"/>
        <v>6.9444444444443088E-3</v>
      </c>
      <c r="BP1018" s="225">
        <f t="shared" si="2916"/>
        <v>0</v>
      </c>
      <c r="BQ1018" s="225">
        <f t="shared" si="2917"/>
        <v>10</v>
      </c>
      <c r="BR1018" s="83">
        <v>0.68402777777777779</v>
      </c>
      <c r="BS1018" s="12">
        <f t="shared" si="2918"/>
        <v>3.4722222222223209E-3</v>
      </c>
      <c r="BT1018" s="225">
        <f t="shared" si="2919"/>
        <v>0</v>
      </c>
      <c r="BU1018" s="225">
        <f t="shared" si="2920"/>
        <v>5</v>
      </c>
      <c r="BV1018" s="83">
        <v>0.68402777777777779</v>
      </c>
      <c r="BW1018" s="83">
        <v>0.6875</v>
      </c>
      <c r="BX1018" s="12">
        <f t="shared" si="3074"/>
        <v>3.4722222222222099E-3</v>
      </c>
      <c r="BY1018" s="13">
        <f t="shared" si="3075"/>
        <v>0</v>
      </c>
      <c r="BZ1018" s="13">
        <f t="shared" si="3076"/>
        <v>5</v>
      </c>
      <c r="CA1018" s="226">
        <f t="shared" si="2924"/>
        <v>0.25</v>
      </c>
      <c r="CB1018" s="13">
        <f t="shared" si="3109"/>
        <v>6</v>
      </c>
      <c r="CC1018" s="13">
        <f t="shared" si="3110"/>
        <v>0</v>
      </c>
      <c r="CD1018" s="12">
        <f t="shared" si="3111"/>
        <v>8.8194444444444464E-2</v>
      </c>
      <c r="CE1018" s="13">
        <f t="shared" si="3112"/>
        <v>2</v>
      </c>
      <c r="CF1018" s="13">
        <f t="shared" si="3113"/>
        <v>7</v>
      </c>
      <c r="CG1018" s="12">
        <f t="shared" si="3114"/>
        <v>2.777777777777779E-2</v>
      </c>
      <c r="CH1018" s="13">
        <f t="shared" si="3115"/>
        <v>0</v>
      </c>
      <c r="CI1018" s="13">
        <f t="shared" si="3116"/>
        <v>40</v>
      </c>
      <c r="CJ1018" s="12">
        <f t="shared" si="3117"/>
        <v>8.9583333333333348E-2</v>
      </c>
      <c r="CK1018" s="13">
        <f t="shared" si="3118"/>
        <v>2</v>
      </c>
      <c r="CL1018" s="13">
        <f t="shared" si="3119"/>
        <v>9</v>
      </c>
      <c r="CM1018" s="62"/>
      <c r="CN1018" s="62"/>
      <c r="CO1018" s="62"/>
      <c r="CP1018" s="12">
        <f t="shared" si="3120"/>
        <v>5.4166666666666682E-2</v>
      </c>
      <c r="CQ1018" s="13">
        <f t="shared" si="3121"/>
        <v>1</v>
      </c>
      <c r="CR1018" s="13">
        <f t="shared" si="3122"/>
        <v>18</v>
      </c>
      <c r="CS1018" s="83">
        <v>0</v>
      </c>
      <c r="CT1018" s="13">
        <f t="shared" si="3123"/>
        <v>0</v>
      </c>
      <c r="CU1018" s="13">
        <f t="shared" si="3124"/>
        <v>0</v>
      </c>
      <c r="CV1018" s="83">
        <v>0</v>
      </c>
      <c r="CW1018" s="13">
        <f t="shared" si="3077"/>
        <v>0</v>
      </c>
      <c r="CX1018" s="13">
        <f t="shared" si="3078"/>
        <v>0</v>
      </c>
      <c r="CY1018" s="83">
        <v>0</v>
      </c>
      <c r="CZ1018" s="13">
        <f t="shared" si="3125"/>
        <v>0</v>
      </c>
      <c r="DA1018" s="13">
        <f t="shared" si="3126"/>
        <v>0</v>
      </c>
      <c r="DB1018" s="83">
        <v>0</v>
      </c>
      <c r="DC1018" s="13">
        <f t="shared" si="3035"/>
        <v>0</v>
      </c>
      <c r="DD1018" s="13">
        <f t="shared" si="3036"/>
        <v>0</v>
      </c>
      <c r="DE1018" s="83">
        <v>0</v>
      </c>
      <c r="DF1018" s="13">
        <f t="shared" si="2944"/>
        <v>0</v>
      </c>
      <c r="DG1018" s="13">
        <f t="shared" si="2945"/>
        <v>0</v>
      </c>
      <c r="DH1018" s="83">
        <v>3.5416666666666666E-2</v>
      </c>
      <c r="DI1018" s="13">
        <f t="shared" si="2946"/>
        <v>0</v>
      </c>
      <c r="DJ1018" s="13">
        <f t="shared" si="2947"/>
        <v>51</v>
      </c>
      <c r="DK1018" s="83">
        <v>0</v>
      </c>
      <c r="DL1018" s="35">
        <f t="shared" si="2948"/>
        <v>0</v>
      </c>
      <c r="DM1018" s="35">
        <f t="shared" si="2949"/>
        <v>0</v>
      </c>
      <c r="DN1018" s="66">
        <f t="shared" si="2842"/>
        <v>3603828.3460000018</v>
      </c>
      <c r="DO1018" s="74">
        <f t="shared" si="2843"/>
        <v>57793</v>
      </c>
      <c r="DP1018" s="66">
        <f t="shared" si="2877"/>
        <v>61.620178571428575</v>
      </c>
      <c r="DQ1018" s="63">
        <f t="shared" si="2878"/>
        <v>62.357523333275687</v>
      </c>
      <c r="DR1018" s="66"/>
      <c r="DS1018" s="96"/>
      <c r="DT1018" s="66"/>
      <c r="DU1018" s="66"/>
    </row>
    <row r="1019" spans="1:125">
      <c r="A1019" s="639">
        <f t="shared" si="2990"/>
        <v>1017</v>
      </c>
      <c r="B1019" s="172">
        <f t="shared" si="2989"/>
        <v>26</v>
      </c>
      <c r="C1019" s="76">
        <v>40973</v>
      </c>
      <c r="D1019" s="84">
        <f t="shared" si="2876"/>
        <v>3</v>
      </c>
      <c r="E1019" s="78" t="s">
        <v>1224</v>
      </c>
      <c r="F1019" s="172">
        <v>8</v>
      </c>
      <c r="G1019" s="79" t="s">
        <v>38</v>
      </c>
      <c r="H1019" s="79" t="s">
        <v>406</v>
      </c>
      <c r="I1019" s="79" t="s">
        <v>1116</v>
      </c>
      <c r="J1019" s="83">
        <v>0.54166666666666663</v>
      </c>
      <c r="K1019" s="82">
        <v>3754.05</v>
      </c>
      <c r="L1019" s="79" t="s">
        <v>1084</v>
      </c>
      <c r="M1019" s="172">
        <v>59</v>
      </c>
      <c r="N1019" s="172">
        <v>0</v>
      </c>
      <c r="O1019" s="79"/>
      <c r="P1019" s="83">
        <v>0.54166666666666663</v>
      </c>
      <c r="Q1019" s="83">
        <v>0.54166666666666663</v>
      </c>
      <c r="R1019" s="12">
        <f t="shared" si="3085"/>
        <v>0</v>
      </c>
      <c r="S1019" s="13">
        <f t="shared" si="3086"/>
        <v>0</v>
      </c>
      <c r="T1019" s="13">
        <f t="shared" si="3087"/>
        <v>0</v>
      </c>
      <c r="U1019" s="83">
        <v>0.54861111111111105</v>
      </c>
      <c r="V1019" s="12">
        <f t="shared" si="3079"/>
        <v>6.9444444444444198E-3</v>
      </c>
      <c r="W1019" s="13">
        <f t="shared" si="3080"/>
        <v>0</v>
      </c>
      <c r="X1019" s="225">
        <f t="shared" si="3081"/>
        <v>10</v>
      </c>
      <c r="Y1019" s="83">
        <v>0.55555555555555558</v>
      </c>
      <c r="Z1019" s="12">
        <f t="shared" si="3082"/>
        <v>6.9444444444445308E-3</v>
      </c>
      <c r="AA1019" s="13">
        <f t="shared" si="3083"/>
        <v>0</v>
      </c>
      <c r="AB1019" s="13">
        <f t="shared" si="3084"/>
        <v>10</v>
      </c>
      <c r="AC1019" s="83">
        <v>0.57638888888888895</v>
      </c>
      <c r="AD1019" s="12">
        <f t="shared" si="2994"/>
        <v>2.083333333333337E-2</v>
      </c>
      <c r="AE1019" s="13">
        <f t="shared" si="2995"/>
        <v>0</v>
      </c>
      <c r="AF1019" s="13">
        <f t="shared" si="2996"/>
        <v>30</v>
      </c>
      <c r="AG1019" s="83">
        <v>0.57986111111111105</v>
      </c>
      <c r="AH1019" s="83">
        <v>0.60069444444444442</v>
      </c>
      <c r="AI1019" s="12">
        <f t="shared" si="3088"/>
        <v>2.083333333333337E-2</v>
      </c>
      <c r="AJ1019" s="225">
        <f t="shared" si="3089"/>
        <v>0</v>
      </c>
      <c r="AK1019" s="225">
        <f t="shared" si="3090"/>
        <v>30</v>
      </c>
      <c r="AL1019" s="83">
        <v>0.57986111111111105</v>
      </c>
      <c r="AM1019" s="83">
        <v>0.60069444444444442</v>
      </c>
      <c r="AN1019" s="12">
        <f t="shared" si="3091"/>
        <v>2.083333333333337E-2</v>
      </c>
      <c r="AO1019" s="13">
        <f t="shared" si="3092"/>
        <v>0</v>
      </c>
      <c r="AP1019" s="13">
        <f t="shared" si="3093"/>
        <v>30</v>
      </c>
      <c r="AQ1019" s="83">
        <v>0.69305555555555554</v>
      </c>
      <c r="AR1019" s="12">
        <f t="shared" si="3094"/>
        <v>9.2361111111111116E-2</v>
      </c>
      <c r="AS1019" s="225">
        <f t="shared" si="3095"/>
        <v>2</v>
      </c>
      <c r="AT1019" s="13">
        <f t="shared" si="3096"/>
        <v>13</v>
      </c>
      <c r="AU1019" s="83">
        <v>0.69374999999999998</v>
      </c>
      <c r="AV1019" s="226">
        <f t="shared" si="3097"/>
        <v>6.9444444444444198E-4</v>
      </c>
      <c r="AW1019" s="13">
        <f t="shared" si="3098"/>
        <v>0</v>
      </c>
      <c r="AX1019" s="13">
        <f t="shared" si="3099"/>
        <v>1</v>
      </c>
      <c r="AY1019" s="83">
        <v>0.7909722222222223</v>
      </c>
      <c r="AZ1019" s="12">
        <f t="shared" si="3100"/>
        <v>9.7222222222222321E-2</v>
      </c>
      <c r="BA1019" s="225">
        <f t="shared" si="3101"/>
        <v>2</v>
      </c>
      <c r="BB1019" s="225">
        <f t="shared" si="3102"/>
        <v>20</v>
      </c>
      <c r="BC1019" s="83">
        <v>0.7909722222222223</v>
      </c>
      <c r="BD1019" s="83">
        <v>0.7909722222222223</v>
      </c>
      <c r="BE1019" s="12">
        <f t="shared" si="3103"/>
        <v>0</v>
      </c>
      <c r="BF1019" s="13">
        <f t="shared" si="3104"/>
        <v>0</v>
      </c>
      <c r="BG1019" s="13">
        <f t="shared" si="3105"/>
        <v>0</v>
      </c>
      <c r="BH1019" s="83">
        <v>0.7909722222222223</v>
      </c>
      <c r="BI1019" s="83">
        <v>0.7909722222222223</v>
      </c>
      <c r="BJ1019" s="83"/>
      <c r="BK1019" s="69">
        <f t="shared" si="3106"/>
        <v>0</v>
      </c>
      <c r="BL1019" s="13">
        <f t="shared" si="3107"/>
        <v>0</v>
      </c>
      <c r="BM1019" s="13">
        <f t="shared" si="3108"/>
        <v>0</v>
      </c>
      <c r="BN1019" s="83">
        <v>0.79861111111111116</v>
      </c>
      <c r="BO1019" s="12">
        <f t="shared" si="2915"/>
        <v>7.6388888888888618E-3</v>
      </c>
      <c r="BP1019" s="225">
        <f t="shared" si="2916"/>
        <v>0</v>
      </c>
      <c r="BQ1019" s="225">
        <f t="shared" si="2917"/>
        <v>11</v>
      </c>
      <c r="BR1019" s="83">
        <v>0.80208333333333337</v>
      </c>
      <c r="BS1019" s="12">
        <f t="shared" si="2918"/>
        <v>3.4722222222222099E-3</v>
      </c>
      <c r="BT1019" s="225">
        <f t="shared" si="2919"/>
        <v>0</v>
      </c>
      <c r="BU1019" s="225">
        <f t="shared" si="2920"/>
        <v>5</v>
      </c>
      <c r="BV1019" s="83">
        <v>0.80208333333333337</v>
      </c>
      <c r="BW1019" s="83">
        <v>0.80555555555555547</v>
      </c>
      <c r="BX1019" s="12">
        <f t="shared" si="3074"/>
        <v>3.4722222222220989E-3</v>
      </c>
      <c r="BY1019" s="13">
        <f t="shared" si="3075"/>
        <v>0</v>
      </c>
      <c r="BZ1019" s="13">
        <f t="shared" si="3076"/>
        <v>5</v>
      </c>
      <c r="CA1019" s="226">
        <f t="shared" si="2924"/>
        <v>0.26388888888888884</v>
      </c>
      <c r="CB1019" s="13">
        <f t="shared" si="3109"/>
        <v>6</v>
      </c>
      <c r="CC1019" s="13">
        <f t="shared" si="3110"/>
        <v>20</v>
      </c>
      <c r="CD1019" s="12">
        <f t="shared" si="3111"/>
        <v>0.12430555555555556</v>
      </c>
      <c r="CE1019" s="13">
        <f t="shared" si="3112"/>
        <v>2</v>
      </c>
      <c r="CF1019" s="13">
        <f t="shared" si="3113"/>
        <v>59</v>
      </c>
      <c r="CG1019" s="12">
        <f t="shared" si="3114"/>
        <v>2.083333333333337E-2</v>
      </c>
      <c r="CH1019" s="13">
        <f t="shared" si="3115"/>
        <v>0</v>
      </c>
      <c r="CI1019" s="13">
        <f t="shared" si="3116"/>
        <v>30</v>
      </c>
      <c r="CJ1019" s="12">
        <f t="shared" si="3117"/>
        <v>9.7222222222222321E-2</v>
      </c>
      <c r="CK1019" s="13">
        <f t="shared" si="3118"/>
        <v>2</v>
      </c>
      <c r="CL1019" s="13">
        <f t="shared" si="3119"/>
        <v>20</v>
      </c>
      <c r="CM1019" s="62"/>
      <c r="CN1019" s="62"/>
      <c r="CO1019" s="62"/>
      <c r="CP1019" s="12">
        <f t="shared" si="3120"/>
        <v>5.7638888888888989E-2</v>
      </c>
      <c r="CQ1019" s="13">
        <f t="shared" si="3121"/>
        <v>1</v>
      </c>
      <c r="CR1019" s="13">
        <f t="shared" si="3122"/>
        <v>23</v>
      </c>
      <c r="CS1019" s="83">
        <v>0</v>
      </c>
      <c r="CT1019" s="13">
        <f t="shared" si="3123"/>
        <v>0</v>
      </c>
      <c r="CU1019" s="13">
        <f t="shared" si="3124"/>
        <v>0</v>
      </c>
      <c r="CV1019" s="83">
        <v>0</v>
      </c>
      <c r="CW1019" s="13">
        <f t="shared" si="3077"/>
        <v>0</v>
      </c>
      <c r="CX1019" s="13">
        <f t="shared" si="3078"/>
        <v>0</v>
      </c>
      <c r="CY1019" s="83">
        <v>0</v>
      </c>
      <c r="CZ1019" s="13">
        <f t="shared" si="3125"/>
        <v>0</v>
      </c>
      <c r="DA1019" s="13">
        <f t="shared" si="3126"/>
        <v>0</v>
      </c>
      <c r="DB1019" s="83">
        <v>0</v>
      </c>
      <c r="DC1019" s="13">
        <f t="shared" si="3035"/>
        <v>0</v>
      </c>
      <c r="DD1019" s="13">
        <f t="shared" si="3036"/>
        <v>0</v>
      </c>
      <c r="DE1019" s="83">
        <v>0</v>
      </c>
      <c r="DF1019" s="13">
        <f t="shared" si="2944"/>
        <v>0</v>
      </c>
      <c r="DG1019" s="13">
        <f t="shared" si="2945"/>
        <v>0</v>
      </c>
      <c r="DH1019" s="83">
        <v>3.9583333333333331E-2</v>
      </c>
      <c r="DI1019" s="13">
        <f t="shared" si="2946"/>
        <v>0</v>
      </c>
      <c r="DJ1019" s="13">
        <f t="shared" si="2947"/>
        <v>57</v>
      </c>
      <c r="DK1019" s="83">
        <v>0</v>
      </c>
      <c r="DL1019" s="35">
        <f t="shared" si="2948"/>
        <v>0</v>
      </c>
      <c r="DM1019" s="35">
        <f t="shared" si="2949"/>
        <v>0</v>
      </c>
      <c r="DN1019" s="66">
        <f t="shared" si="2842"/>
        <v>3607582.3960000016</v>
      </c>
      <c r="DO1019" s="74">
        <f t="shared" si="2843"/>
        <v>57852</v>
      </c>
      <c r="DP1019" s="66">
        <f t="shared" si="2877"/>
        <v>63.627966101694916</v>
      </c>
      <c r="DQ1019" s="63">
        <f t="shared" si="2878"/>
        <v>62.358818986379063</v>
      </c>
      <c r="DR1019" s="66"/>
      <c r="DS1019" s="96"/>
      <c r="DT1019" s="66"/>
      <c r="DU1019" s="66"/>
    </row>
    <row r="1020" spans="1:125">
      <c r="A1020" s="639">
        <f t="shared" si="2990"/>
        <v>1018</v>
      </c>
      <c r="B1020" s="172">
        <f t="shared" si="2989"/>
        <v>27</v>
      </c>
      <c r="C1020" s="76">
        <v>40973</v>
      </c>
      <c r="D1020" s="84">
        <f t="shared" si="2876"/>
        <v>3</v>
      </c>
      <c r="E1020" s="78" t="s">
        <v>1242</v>
      </c>
      <c r="F1020" s="172">
        <v>1</v>
      </c>
      <c r="G1020" s="79" t="s">
        <v>823</v>
      </c>
      <c r="H1020" s="79" t="s">
        <v>413</v>
      </c>
      <c r="I1020" s="79" t="s">
        <v>1244</v>
      </c>
      <c r="J1020" s="83">
        <v>0.61111111111111105</v>
      </c>
      <c r="K1020" s="82">
        <v>3431.1</v>
      </c>
      <c r="L1020" s="79" t="s">
        <v>1245</v>
      </c>
      <c r="M1020" s="172">
        <v>53</v>
      </c>
      <c r="N1020" s="172">
        <v>6</v>
      </c>
      <c r="O1020" s="79"/>
      <c r="P1020" s="83">
        <v>0.61111111111111105</v>
      </c>
      <c r="Q1020" s="83">
        <v>0.61111111111111105</v>
      </c>
      <c r="R1020" s="12">
        <f t="shared" si="3085"/>
        <v>0</v>
      </c>
      <c r="S1020" s="13">
        <f t="shared" si="3086"/>
        <v>0</v>
      </c>
      <c r="T1020" s="13">
        <f t="shared" si="3087"/>
        <v>0</v>
      </c>
      <c r="U1020" s="83">
        <v>0.61805555555555558</v>
      </c>
      <c r="V1020" s="12">
        <f t="shared" si="3079"/>
        <v>6.9444444444445308E-3</v>
      </c>
      <c r="W1020" s="13">
        <f t="shared" si="3080"/>
        <v>0</v>
      </c>
      <c r="X1020" s="225">
        <f t="shared" si="3081"/>
        <v>10</v>
      </c>
      <c r="Y1020" s="83">
        <v>0.625</v>
      </c>
      <c r="Z1020" s="12">
        <f t="shared" si="3082"/>
        <v>6.9444444444444198E-3</v>
      </c>
      <c r="AA1020" s="13">
        <f t="shared" si="3083"/>
        <v>0</v>
      </c>
      <c r="AB1020" s="13">
        <f t="shared" si="3084"/>
        <v>10</v>
      </c>
      <c r="AC1020" s="83">
        <v>0.65277777777777779</v>
      </c>
      <c r="AD1020" s="12">
        <f t="shared" si="2994"/>
        <v>2.777777777777779E-2</v>
      </c>
      <c r="AE1020" s="13">
        <f t="shared" si="2995"/>
        <v>0</v>
      </c>
      <c r="AF1020" s="13">
        <f t="shared" si="2996"/>
        <v>40</v>
      </c>
      <c r="AG1020" s="83">
        <v>0.65625</v>
      </c>
      <c r="AH1020" s="83">
        <v>0.68402777777777779</v>
      </c>
      <c r="AI1020" s="12">
        <f t="shared" si="3088"/>
        <v>2.777777777777779E-2</v>
      </c>
      <c r="AJ1020" s="225">
        <f t="shared" si="3089"/>
        <v>0</v>
      </c>
      <c r="AK1020" s="225">
        <f t="shared" si="3090"/>
        <v>40</v>
      </c>
      <c r="AL1020" s="83">
        <v>0.65625</v>
      </c>
      <c r="AM1020" s="83">
        <v>0.68402777777777779</v>
      </c>
      <c r="AN1020" s="12">
        <f t="shared" si="3091"/>
        <v>2.777777777777779E-2</v>
      </c>
      <c r="AO1020" s="13">
        <f t="shared" si="3092"/>
        <v>0</v>
      </c>
      <c r="AP1020" s="13">
        <f t="shared" si="3093"/>
        <v>40</v>
      </c>
      <c r="AQ1020" s="83">
        <v>0.98749999999999993</v>
      </c>
      <c r="AR1020" s="12">
        <f t="shared" si="3094"/>
        <v>0.30347222222222214</v>
      </c>
      <c r="AS1020" s="225">
        <f t="shared" si="3095"/>
        <v>7</v>
      </c>
      <c r="AT1020" s="13">
        <f t="shared" si="3096"/>
        <v>17</v>
      </c>
      <c r="AU1020" s="83">
        <v>0.8125</v>
      </c>
      <c r="AV1020" s="226">
        <f t="shared" si="3097"/>
        <v>-0.17499999999999993</v>
      </c>
      <c r="AW1020" s="13" t="e">
        <f t="shared" si="3098"/>
        <v>#NUM!</v>
      </c>
      <c r="AX1020" s="13" t="e">
        <f t="shared" si="3099"/>
        <v>#NUM!</v>
      </c>
      <c r="AY1020" s="83">
        <v>1.0208333333333333</v>
      </c>
      <c r="AZ1020" s="12">
        <f t="shared" si="3100"/>
        <v>0.20833333333333326</v>
      </c>
      <c r="BA1020" s="225">
        <f t="shared" si="3101"/>
        <v>5</v>
      </c>
      <c r="BB1020" s="225">
        <f t="shared" si="3102"/>
        <v>0</v>
      </c>
      <c r="BC1020" s="83">
        <v>1.0208333333333333</v>
      </c>
      <c r="BD1020" s="83">
        <v>1.0208333333333333</v>
      </c>
      <c r="BE1020" s="12">
        <f t="shared" si="3103"/>
        <v>0</v>
      </c>
      <c r="BF1020" s="13">
        <f t="shared" si="3104"/>
        <v>0</v>
      </c>
      <c r="BG1020" s="13">
        <f t="shared" si="3105"/>
        <v>0</v>
      </c>
      <c r="BH1020" s="83">
        <v>1.0208333333333333</v>
      </c>
      <c r="BI1020" s="83">
        <v>1.0208333333333333</v>
      </c>
      <c r="BJ1020" s="83"/>
      <c r="BK1020" s="69">
        <f t="shared" si="3106"/>
        <v>0</v>
      </c>
      <c r="BL1020" s="13">
        <f t="shared" si="3107"/>
        <v>0</v>
      </c>
      <c r="BM1020" s="13">
        <f t="shared" si="3108"/>
        <v>0</v>
      </c>
      <c r="BN1020" s="83">
        <v>1.0277777777777779</v>
      </c>
      <c r="BO1020" s="12">
        <f t="shared" si="2915"/>
        <v>6.9444444444446418E-3</v>
      </c>
      <c r="BP1020" s="225">
        <f t="shared" si="2916"/>
        <v>0</v>
      </c>
      <c r="BQ1020" s="225">
        <f t="shared" si="2917"/>
        <v>10</v>
      </c>
      <c r="BR1020" s="83">
        <v>1.03125</v>
      </c>
      <c r="BS1020" s="12">
        <f t="shared" si="2918"/>
        <v>3.4722222222220989E-3</v>
      </c>
      <c r="BT1020" s="225">
        <f t="shared" si="2919"/>
        <v>0</v>
      </c>
      <c r="BU1020" s="225">
        <f t="shared" si="2920"/>
        <v>5</v>
      </c>
      <c r="BV1020" s="83">
        <v>1.03125</v>
      </c>
      <c r="BW1020" s="83">
        <v>1.0347222222222221</v>
      </c>
      <c r="BX1020" s="12">
        <f t="shared" si="3074"/>
        <v>3.4722222222220989E-3</v>
      </c>
      <c r="BY1020" s="13">
        <f t="shared" si="3075"/>
        <v>0</v>
      </c>
      <c r="BZ1020" s="13">
        <f t="shared" si="3076"/>
        <v>5</v>
      </c>
      <c r="CA1020" s="226">
        <f t="shared" si="2924"/>
        <v>0.42361111111111105</v>
      </c>
      <c r="CB1020" s="13">
        <f t="shared" si="3109"/>
        <v>10</v>
      </c>
      <c r="CC1020" s="13">
        <f t="shared" si="3110"/>
        <v>10</v>
      </c>
      <c r="CD1020" s="12">
        <f t="shared" si="3111"/>
        <v>0.34166666666666667</v>
      </c>
      <c r="CE1020" s="13">
        <f t="shared" si="3112"/>
        <v>8</v>
      </c>
      <c r="CF1020" s="13">
        <f t="shared" si="3113"/>
        <v>12</v>
      </c>
      <c r="CG1020" s="12">
        <f t="shared" si="3114"/>
        <v>2.777777777777779E-2</v>
      </c>
      <c r="CH1020" s="13">
        <f t="shared" si="3115"/>
        <v>0</v>
      </c>
      <c r="CI1020" s="13">
        <f t="shared" si="3116"/>
        <v>40</v>
      </c>
      <c r="CJ1020" s="12">
        <f t="shared" si="3117"/>
        <v>0.20833333333333326</v>
      </c>
      <c r="CK1020" s="13">
        <f t="shared" si="3118"/>
        <v>5</v>
      </c>
      <c r="CL1020" s="13">
        <f t="shared" si="3119"/>
        <v>0</v>
      </c>
      <c r="CM1020" s="62"/>
      <c r="CN1020" s="62"/>
      <c r="CO1020" s="62"/>
      <c r="CP1020" s="12">
        <f t="shared" si="3120"/>
        <v>2.3611111111111027E-2</v>
      </c>
      <c r="CQ1020" s="13">
        <f t="shared" si="3121"/>
        <v>0</v>
      </c>
      <c r="CR1020" s="13">
        <f t="shared" si="3122"/>
        <v>34</v>
      </c>
      <c r="CS1020" s="83">
        <v>0</v>
      </c>
      <c r="CT1020" s="13">
        <f t="shared" si="3123"/>
        <v>0</v>
      </c>
      <c r="CU1020" s="13">
        <f t="shared" si="3124"/>
        <v>0</v>
      </c>
      <c r="CV1020" s="83">
        <v>0</v>
      </c>
      <c r="CW1020" s="13">
        <f t="shared" si="3077"/>
        <v>0</v>
      </c>
      <c r="CX1020" s="13">
        <f t="shared" si="3078"/>
        <v>0</v>
      </c>
      <c r="CY1020" s="83">
        <v>0</v>
      </c>
      <c r="CZ1020" s="13">
        <f t="shared" si="3125"/>
        <v>0</v>
      </c>
      <c r="DA1020" s="13">
        <f t="shared" si="3126"/>
        <v>0</v>
      </c>
      <c r="DB1020" s="83">
        <v>0.17361111111111113</v>
      </c>
      <c r="DC1020" s="13">
        <f t="shared" si="3035"/>
        <v>4</v>
      </c>
      <c r="DD1020" s="13">
        <f t="shared" si="3036"/>
        <v>10</v>
      </c>
      <c r="DE1020" s="83">
        <v>0</v>
      </c>
      <c r="DF1020" s="13">
        <f t="shared" si="2944"/>
        <v>0</v>
      </c>
      <c r="DG1020" s="13">
        <f t="shared" si="2945"/>
        <v>0</v>
      </c>
      <c r="DH1020" s="83">
        <v>1.1111111111111112E-2</v>
      </c>
      <c r="DI1020" s="13">
        <f t="shared" si="2946"/>
        <v>0</v>
      </c>
      <c r="DJ1020" s="13">
        <f t="shared" si="2947"/>
        <v>16</v>
      </c>
      <c r="DK1020" s="83">
        <v>0</v>
      </c>
      <c r="DL1020" s="35">
        <f t="shared" si="2948"/>
        <v>0</v>
      </c>
      <c r="DM1020" s="35">
        <f t="shared" si="2949"/>
        <v>0</v>
      </c>
      <c r="DN1020" s="66">
        <f t="shared" si="2842"/>
        <v>3611013.4960000017</v>
      </c>
      <c r="DO1020" s="74">
        <f t="shared" si="2843"/>
        <v>57905</v>
      </c>
      <c r="DP1020" s="66">
        <f t="shared" si="2877"/>
        <v>64.737735849056605</v>
      </c>
      <c r="DQ1020" s="63">
        <f t="shared" si="2878"/>
        <v>62.360996390639869</v>
      </c>
      <c r="DR1020" s="66"/>
      <c r="DS1020" s="96"/>
      <c r="DT1020" s="66"/>
      <c r="DU1020" s="66"/>
    </row>
    <row r="1021" spans="1:125" ht="30">
      <c r="A1021" s="639">
        <f t="shared" si="2990"/>
        <v>1019</v>
      </c>
      <c r="B1021" s="172">
        <f t="shared" si="2989"/>
        <v>28</v>
      </c>
      <c r="C1021" s="76">
        <v>40973</v>
      </c>
      <c r="D1021" s="84">
        <f t="shared" si="2876"/>
        <v>3</v>
      </c>
      <c r="E1021" s="78" t="s">
        <v>1224</v>
      </c>
      <c r="F1021" s="172">
        <v>9</v>
      </c>
      <c r="G1021" s="79" t="s">
        <v>38</v>
      </c>
      <c r="H1021" s="79" t="s">
        <v>1243</v>
      </c>
      <c r="I1021" s="79" t="s">
        <v>1116</v>
      </c>
      <c r="J1021" s="83">
        <v>0.64583333333333337</v>
      </c>
      <c r="K1021" s="82">
        <v>3827.83</v>
      </c>
      <c r="L1021" s="79" t="s">
        <v>1094</v>
      </c>
      <c r="M1021" s="172">
        <v>59</v>
      </c>
      <c r="N1021" s="172">
        <v>0</v>
      </c>
      <c r="O1021" s="79"/>
      <c r="P1021" s="83">
        <v>0.64583333333333337</v>
      </c>
      <c r="Q1021" s="83">
        <v>0.64583333333333337</v>
      </c>
      <c r="R1021" s="12">
        <f t="shared" si="3085"/>
        <v>0</v>
      </c>
      <c r="S1021" s="13">
        <f t="shared" si="3086"/>
        <v>0</v>
      </c>
      <c r="T1021" s="13">
        <f t="shared" si="3087"/>
        <v>0</v>
      </c>
      <c r="U1021" s="83">
        <v>0.69791666666666663</v>
      </c>
      <c r="V1021" s="12">
        <f t="shared" si="3079"/>
        <v>5.2083333333333259E-2</v>
      </c>
      <c r="W1021" s="13">
        <f t="shared" si="3080"/>
        <v>1</v>
      </c>
      <c r="X1021" s="225">
        <f t="shared" si="3081"/>
        <v>15</v>
      </c>
      <c r="Y1021" s="83">
        <v>0.70833333333333337</v>
      </c>
      <c r="Z1021" s="12">
        <f t="shared" si="3082"/>
        <v>1.0416666666666741E-2</v>
      </c>
      <c r="AA1021" s="13">
        <f t="shared" si="3083"/>
        <v>0</v>
      </c>
      <c r="AB1021" s="13">
        <f t="shared" si="3084"/>
        <v>15</v>
      </c>
      <c r="AC1021" s="83">
        <v>0.79861111111111116</v>
      </c>
      <c r="AD1021" s="12">
        <f t="shared" si="2994"/>
        <v>9.027777777777779E-2</v>
      </c>
      <c r="AE1021" s="13">
        <f t="shared" si="2995"/>
        <v>2</v>
      </c>
      <c r="AF1021" s="13">
        <f t="shared" si="2996"/>
        <v>10</v>
      </c>
      <c r="AG1021" s="83">
        <v>0.80208333333333337</v>
      </c>
      <c r="AH1021" s="83">
        <v>0.82291666666666663</v>
      </c>
      <c r="AI1021" s="12">
        <f t="shared" si="3088"/>
        <v>2.0833333333333259E-2</v>
      </c>
      <c r="AJ1021" s="225">
        <f t="shared" si="3089"/>
        <v>0</v>
      </c>
      <c r="AK1021" s="225">
        <f t="shared" si="3090"/>
        <v>30</v>
      </c>
      <c r="AL1021" s="83">
        <v>0.80208333333333337</v>
      </c>
      <c r="AM1021" s="83">
        <v>0.82291666666666663</v>
      </c>
      <c r="AN1021" s="12">
        <f t="shared" si="3091"/>
        <v>2.0833333333333259E-2</v>
      </c>
      <c r="AO1021" s="13">
        <f t="shared" si="3092"/>
        <v>0</v>
      </c>
      <c r="AP1021" s="13">
        <f t="shared" si="3093"/>
        <v>30</v>
      </c>
      <c r="AQ1021" s="83">
        <v>0.83333333333333337</v>
      </c>
      <c r="AR1021" s="12">
        <f t="shared" si="3094"/>
        <v>1.0416666666666741E-2</v>
      </c>
      <c r="AS1021" s="225">
        <f t="shared" si="3095"/>
        <v>0</v>
      </c>
      <c r="AT1021" s="13">
        <f t="shared" si="3096"/>
        <v>15</v>
      </c>
      <c r="AU1021" s="83">
        <v>0.84930555555555554</v>
      </c>
      <c r="AV1021" s="226">
        <f t="shared" si="3097"/>
        <v>1.5972222222222165E-2</v>
      </c>
      <c r="AW1021" s="13">
        <f t="shared" si="3098"/>
        <v>0</v>
      </c>
      <c r="AX1021" s="13">
        <f t="shared" si="3099"/>
        <v>23</v>
      </c>
      <c r="AY1021" s="83">
        <v>0.95277777777777783</v>
      </c>
      <c r="AZ1021" s="12">
        <f t="shared" si="3100"/>
        <v>0.1034722222222223</v>
      </c>
      <c r="BA1021" s="225">
        <f t="shared" si="3101"/>
        <v>2</v>
      </c>
      <c r="BB1021" s="225">
        <f t="shared" si="3102"/>
        <v>29</v>
      </c>
      <c r="BC1021" s="83">
        <v>0.95277777777777783</v>
      </c>
      <c r="BD1021" s="83">
        <v>0.95277777777777783</v>
      </c>
      <c r="BE1021" s="12">
        <f t="shared" si="3103"/>
        <v>0</v>
      </c>
      <c r="BF1021" s="13">
        <f t="shared" si="3104"/>
        <v>0</v>
      </c>
      <c r="BG1021" s="13">
        <f t="shared" si="3105"/>
        <v>0</v>
      </c>
      <c r="BH1021" s="83">
        <v>0.95277777777777783</v>
      </c>
      <c r="BI1021" s="83">
        <v>0.95277777777777783</v>
      </c>
      <c r="BJ1021" s="83"/>
      <c r="BK1021" s="69">
        <f t="shared" si="3106"/>
        <v>0</v>
      </c>
      <c r="BL1021" s="13">
        <f t="shared" si="3107"/>
        <v>0</v>
      </c>
      <c r="BM1021" s="13">
        <f t="shared" si="3108"/>
        <v>0</v>
      </c>
      <c r="BN1021" s="83">
        <v>0.96180555555555547</v>
      </c>
      <c r="BO1021" s="12">
        <f t="shared" si="2915"/>
        <v>9.0277777777776347E-3</v>
      </c>
      <c r="BP1021" s="225">
        <f t="shared" si="2916"/>
        <v>0</v>
      </c>
      <c r="BQ1021" s="225">
        <f t="shared" si="2917"/>
        <v>13</v>
      </c>
      <c r="BR1021" s="83">
        <v>0.96527777777777779</v>
      </c>
      <c r="BS1021" s="12">
        <f t="shared" si="2918"/>
        <v>3.4722222222223209E-3</v>
      </c>
      <c r="BT1021" s="225">
        <f t="shared" si="2919"/>
        <v>0</v>
      </c>
      <c r="BU1021" s="225">
        <f t="shared" si="2920"/>
        <v>5</v>
      </c>
      <c r="BV1021" s="83">
        <v>0.96527777777777779</v>
      </c>
      <c r="BW1021" s="83">
        <v>0.96875</v>
      </c>
      <c r="BX1021" s="12">
        <f t="shared" si="3074"/>
        <v>3.4722222222222099E-3</v>
      </c>
      <c r="BY1021" s="13">
        <f t="shared" si="3075"/>
        <v>0</v>
      </c>
      <c r="BZ1021" s="13">
        <f t="shared" si="3076"/>
        <v>5</v>
      </c>
      <c r="CA1021" s="226">
        <f t="shared" si="2924"/>
        <v>0.32291666666666663</v>
      </c>
      <c r="CB1021" s="13">
        <f t="shared" si="3109"/>
        <v>7</v>
      </c>
      <c r="CC1021" s="13">
        <f t="shared" si="3110"/>
        <v>45</v>
      </c>
      <c r="CD1021" s="12">
        <f t="shared" si="3111"/>
        <v>0.11319444444444449</v>
      </c>
      <c r="CE1021" s="13">
        <f t="shared" si="3112"/>
        <v>2</v>
      </c>
      <c r="CF1021" s="13">
        <f t="shared" si="3113"/>
        <v>43</v>
      </c>
      <c r="CG1021" s="12">
        <f t="shared" si="3114"/>
        <v>2.0833333333333259E-2</v>
      </c>
      <c r="CH1021" s="13">
        <f t="shared" si="3115"/>
        <v>0</v>
      </c>
      <c r="CI1021" s="13">
        <f t="shared" si="3116"/>
        <v>30</v>
      </c>
      <c r="CJ1021" s="12">
        <f t="shared" si="3117"/>
        <v>0.1034722222222223</v>
      </c>
      <c r="CK1021" s="13">
        <f t="shared" si="3118"/>
        <v>2</v>
      </c>
      <c r="CL1021" s="13">
        <f t="shared" si="3119"/>
        <v>29</v>
      </c>
      <c r="CM1021" s="62"/>
      <c r="CN1021" s="62"/>
      <c r="CO1021" s="62"/>
      <c r="CP1021" s="12">
        <f t="shared" si="3120"/>
        <v>5.5555555555555636E-2</v>
      </c>
      <c r="CQ1021" s="13">
        <f t="shared" si="3121"/>
        <v>1</v>
      </c>
      <c r="CR1021" s="13">
        <f t="shared" si="3122"/>
        <v>20</v>
      </c>
      <c r="CS1021" s="83">
        <v>0</v>
      </c>
      <c r="CT1021" s="13">
        <f t="shared" si="3123"/>
        <v>0</v>
      </c>
      <c r="CU1021" s="13">
        <f t="shared" si="3124"/>
        <v>0</v>
      </c>
      <c r="CV1021" s="83">
        <v>0</v>
      </c>
      <c r="CW1021" s="13">
        <f t="shared" si="3077"/>
        <v>0</v>
      </c>
      <c r="CX1021" s="13">
        <f t="shared" si="3078"/>
        <v>0</v>
      </c>
      <c r="CY1021" s="83">
        <v>0</v>
      </c>
      <c r="CZ1021" s="13">
        <f t="shared" si="3125"/>
        <v>0</v>
      </c>
      <c r="DA1021" s="13">
        <f t="shared" si="3126"/>
        <v>0</v>
      </c>
      <c r="DB1021" s="83">
        <v>0</v>
      </c>
      <c r="DC1021" s="13">
        <f t="shared" si="3035"/>
        <v>0</v>
      </c>
      <c r="DD1021" s="13">
        <f t="shared" si="3036"/>
        <v>0</v>
      </c>
      <c r="DE1021" s="83">
        <v>0</v>
      </c>
      <c r="DF1021" s="13">
        <f t="shared" si="2944"/>
        <v>0</v>
      </c>
      <c r="DG1021" s="13">
        <f t="shared" si="2945"/>
        <v>0</v>
      </c>
      <c r="DH1021" s="83">
        <v>4.7916666666666663E-2</v>
      </c>
      <c r="DI1021" s="13">
        <f t="shared" si="2946"/>
        <v>1</v>
      </c>
      <c r="DJ1021" s="13">
        <f t="shared" si="2947"/>
        <v>9</v>
      </c>
      <c r="DK1021" s="83">
        <v>0</v>
      </c>
      <c r="DL1021" s="35">
        <f t="shared" si="2948"/>
        <v>0</v>
      </c>
      <c r="DM1021" s="35">
        <f t="shared" si="2949"/>
        <v>0</v>
      </c>
      <c r="DN1021" s="66">
        <f t="shared" ref="DN1021:DN1084" si="3127">DN1020+K1021</f>
        <v>3614841.3260000017</v>
      </c>
      <c r="DO1021" s="74">
        <f t="shared" ref="DO1021:DO1084" si="3128">DO1020+M1021</f>
        <v>57964</v>
      </c>
      <c r="DP1021" s="66">
        <f t="shared" si="2877"/>
        <v>64.878474576271188</v>
      </c>
      <c r="DQ1021" s="63">
        <f t="shared" si="2878"/>
        <v>62.363558864122588</v>
      </c>
      <c r="DR1021" s="66"/>
      <c r="DS1021" s="96"/>
      <c r="DT1021" s="66"/>
      <c r="DU1021" s="66"/>
    </row>
    <row r="1022" spans="1:125">
      <c r="A1022" s="639">
        <f t="shared" si="2990"/>
        <v>1020</v>
      </c>
      <c r="B1022" s="172">
        <f t="shared" si="2989"/>
        <v>29</v>
      </c>
      <c r="C1022" s="76">
        <v>40974</v>
      </c>
      <c r="D1022" s="84">
        <f t="shared" si="2876"/>
        <v>3</v>
      </c>
      <c r="E1022" s="78" t="s">
        <v>1233</v>
      </c>
      <c r="F1022" s="172">
        <v>2</v>
      </c>
      <c r="G1022" s="79" t="s">
        <v>287</v>
      </c>
      <c r="H1022" s="79" t="s">
        <v>1032</v>
      </c>
      <c r="I1022" s="79" t="s">
        <v>1138</v>
      </c>
      <c r="J1022" s="83">
        <v>0.13541666666666666</v>
      </c>
      <c r="K1022" s="82">
        <v>3678.56</v>
      </c>
      <c r="L1022" s="79" t="s">
        <v>1094</v>
      </c>
      <c r="M1022" s="172">
        <v>57</v>
      </c>
      <c r="N1022" s="172">
        <v>2</v>
      </c>
      <c r="O1022" s="79"/>
      <c r="P1022" s="83">
        <v>0.13541666666666666</v>
      </c>
      <c r="Q1022" s="83">
        <v>0.13541666666666666</v>
      </c>
      <c r="R1022" s="12">
        <f t="shared" ref="R1022:R1029" si="3129">Q1022-P1022</f>
        <v>0</v>
      </c>
      <c r="S1022" s="13">
        <f t="shared" ref="S1022:S1029" si="3130">HOUR(R1022)</f>
        <v>0</v>
      </c>
      <c r="T1022" s="13">
        <f t="shared" ref="T1022:T1029" si="3131">MINUTE(R1022)</f>
        <v>0</v>
      </c>
      <c r="U1022" s="83">
        <v>0.1388888888888889</v>
      </c>
      <c r="V1022" s="12">
        <f t="shared" si="3079"/>
        <v>3.4722222222222376E-3</v>
      </c>
      <c r="W1022" s="13">
        <f t="shared" si="3080"/>
        <v>0</v>
      </c>
      <c r="X1022" s="225">
        <f t="shared" si="3081"/>
        <v>5</v>
      </c>
      <c r="Y1022" s="83">
        <v>0.14930555555555555</v>
      </c>
      <c r="Z1022" s="12">
        <f t="shared" si="3082"/>
        <v>1.0416666666666657E-2</v>
      </c>
      <c r="AA1022" s="13">
        <f t="shared" si="3083"/>
        <v>0</v>
      </c>
      <c r="AB1022" s="13">
        <f t="shared" si="3084"/>
        <v>15</v>
      </c>
      <c r="AC1022" s="83">
        <v>0.17013888888888887</v>
      </c>
      <c r="AD1022" s="12">
        <f t="shared" si="2994"/>
        <v>2.0833333333333315E-2</v>
      </c>
      <c r="AE1022" s="13">
        <f t="shared" si="2995"/>
        <v>0</v>
      </c>
      <c r="AF1022" s="13">
        <f t="shared" si="2996"/>
        <v>30</v>
      </c>
      <c r="AG1022" s="83">
        <v>0.17361111111111113</v>
      </c>
      <c r="AH1022" s="83">
        <v>0.19791666666666666</v>
      </c>
      <c r="AI1022" s="12">
        <f t="shared" ref="AI1022:AI1029" si="3132">AH1022-AG1022</f>
        <v>2.4305555555555525E-2</v>
      </c>
      <c r="AJ1022" s="225">
        <f t="shared" ref="AJ1022:AJ1029" si="3133">HOUR(AI1022)</f>
        <v>0</v>
      </c>
      <c r="AK1022" s="225">
        <f t="shared" ref="AK1022:AK1029" si="3134">MINUTE(AI1022)</f>
        <v>35</v>
      </c>
      <c r="AL1022" s="83">
        <v>0.17361111111111113</v>
      </c>
      <c r="AM1022" s="83">
        <v>0.19791666666666666</v>
      </c>
      <c r="AN1022" s="12">
        <f t="shared" ref="AN1022:AN1029" si="3135">AM1022-AL1022</f>
        <v>2.4305555555555525E-2</v>
      </c>
      <c r="AO1022" s="13">
        <f t="shared" ref="AO1022:AO1029" si="3136">HOUR(AN1022)</f>
        <v>0</v>
      </c>
      <c r="AP1022" s="13">
        <f t="shared" ref="AP1022:AP1029" si="3137">MINUTE(AN1022)</f>
        <v>35</v>
      </c>
      <c r="AQ1022" s="83">
        <v>0.20138888888888887</v>
      </c>
      <c r="AR1022" s="12">
        <f t="shared" ref="AR1022:AR1029" si="3138">AQ1022-AH1022</f>
        <v>3.4722222222222099E-3</v>
      </c>
      <c r="AS1022" s="225">
        <f t="shared" ref="AS1022:AS1029" si="3139">HOUR(AR1022)</f>
        <v>0</v>
      </c>
      <c r="AT1022" s="13">
        <f t="shared" ref="AT1022:AT1029" si="3140">MINUTE(AR1022)</f>
        <v>5</v>
      </c>
      <c r="AU1022" s="83">
        <v>0.20416666666666669</v>
      </c>
      <c r="AV1022" s="226">
        <f t="shared" ref="AV1022:AV1029" si="3141">AU1022-AQ1022</f>
        <v>2.7777777777778234E-3</v>
      </c>
      <c r="AW1022" s="13">
        <f t="shared" ref="AW1022:AW1029" si="3142">HOUR(AV1022)</f>
        <v>0</v>
      </c>
      <c r="AX1022" s="13">
        <f t="shared" ref="AX1022:AX1029" si="3143">MINUTE(AV1022)</f>
        <v>4</v>
      </c>
      <c r="AY1022" s="83">
        <v>0.26666666666666666</v>
      </c>
      <c r="AZ1022" s="12">
        <f t="shared" ref="AZ1022:AZ1029" si="3144">AY1022-AU1022</f>
        <v>6.2499999999999972E-2</v>
      </c>
      <c r="BA1022" s="225">
        <f t="shared" ref="BA1022:BA1029" si="3145">HOUR(AZ1022)</f>
        <v>1</v>
      </c>
      <c r="BB1022" s="225">
        <f t="shared" ref="BB1022:BB1029" si="3146">MINUTE(AZ1022)</f>
        <v>30</v>
      </c>
      <c r="BC1022" s="83">
        <v>0.26666666666666666</v>
      </c>
      <c r="BD1022" s="83">
        <v>0.26666666666666666</v>
      </c>
      <c r="BE1022" s="12">
        <f t="shared" ref="BE1022:BE1029" si="3147">BD1022-BC1022</f>
        <v>0</v>
      </c>
      <c r="BF1022" s="13">
        <f t="shared" ref="BF1022:BF1029" si="3148">HOUR(BE1022)</f>
        <v>0</v>
      </c>
      <c r="BG1022" s="13">
        <f t="shared" ref="BG1022:BG1029" si="3149">MINUTE(BE1022)</f>
        <v>0</v>
      </c>
      <c r="BH1022" s="83">
        <v>0.26666666666666666</v>
      </c>
      <c r="BI1022" s="83">
        <v>0.26666666666666666</v>
      </c>
      <c r="BJ1022" s="83"/>
      <c r="BK1022" s="69">
        <f t="shared" ref="BK1022:BK1029" si="3150">BI1022-BH1022</f>
        <v>0</v>
      </c>
      <c r="BL1022" s="13">
        <f t="shared" ref="BL1022:BL1029" si="3151">HOUR(BK1022)</f>
        <v>0</v>
      </c>
      <c r="BM1022" s="13">
        <f t="shared" ref="BM1022:BM1029" si="3152">MINUTE(BK1022)</f>
        <v>0</v>
      </c>
      <c r="BN1022" s="83">
        <v>0.27430555555555552</v>
      </c>
      <c r="BO1022" s="12">
        <f t="shared" si="2915"/>
        <v>7.6388888888888618E-3</v>
      </c>
      <c r="BP1022" s="225">
        <f t="shared" si="2916"/>
        <v>0</v>
      </c>
      <c r="BQ1022" s="225">
        <f t="shared" si="2917"/>
        <v>11</v>
      </c>
      <c r="BR1022" s="83">
        <v>0.27777777777777779</v>
      </c>
      <c r="BS1022" s="12">
        <f t="shared" si="2918"/>
        <v>3.4722222222222654E-3</v>
      </c>
      <c r="BT1022" s="225">
        <f t="shared" si="2919"/>
        <v>0</v>
      </c>
      <c r="BU1022" s="225">
        <f t="shared" si="2920"/>
        <v>5</v>
      </c>
      <c r="BV1022" s="83">
        <v>0.27777777777777779</v>
      </c>
      <c r="BW1022" s="83">
        <v>0.28125</v>
      </c>
      <c r="BX1022" s="12">
        <f t="shared" si="3074"/>
        <v>3.4722222222222099E-3</v>
      </c>
      <c r="BY1022" s="13">
        <f t="shared" si="3075"/>
        <v>0</v>
      </c>
      <c r="BZ1022" s="13">
        <f t="shared" si="3076"/>
        <v>5</v>
      </c>
      <c r="CA1022" s="226">
        <f t="shared" si="2924"/>
        <v>0.14583333333333334</v>
      </c>
      <c r="CB1022" s="13">
        <f t="shared" ref="CB1022:CB1029" si="3153">HOUR(CA1022)</f>
        <v>3</v>
      </c>
      <c r="CC1022" s="13">
        <f t="shared" ref="CC1022:CC1029" si="3154">MINUTE(CA1022)</f>
        <v>30</v>
      </c>
      <c r="CD1022" s="12">
        <f t="shared" si="3111"/>
        <v>3.5416666666666652E-2</v>
      </c>
      <c r="CE1022" s="13">
        <f t="shared" si="3112"/>
        <v>0</v>
      </c>
      <c r="CF1022" s="13">
        <f t="shared" si="3113"/>
        <v>51</v>
      </c>
      <c r="CG1022" s="12">
        <f t="shared" ref="CG1022:CG1029" si="3155">AI1022</f>
        <v>2.4305555555555525E-2</v>
      </c>
      <c r="CH1022" s="13">
        <f t="shared" ref="CH1022:CH1029" si="3156">HOUR(CG1022)</f>
        <v>0</v>
      </c>
      <c r="CI1022" s="13">
        <f t="shared" ref="CI1022:CI1029" si="3157">MINUTE(CG1022)</f>
        <v>35</v>
      </c>
      <c r="CJ1022" s="12">
        <f t="shared" ref="CJ1022:CJ1029" si="3158">AZ1022</f>
        <v>6.2499999999999972E-2</v>
      </c>
      <c r="CK1022" s="13">
        <f t="shared" ref="CK1022:CK1029" si="3159">HOUR(CJ1022)</f>
        <v>1</v>
      </c>
      <c r="CL1022" s="13">
        <f t="shared" ref="CL1022:CL1029" si="3160">MINUTE(CJ1022)</f>
        <v>30</v>
      </c>
      <c r="CM1022" s="62"/>
      <c r="CN1022" s="62"/>
      <c r="CO1022" s="62"/>
      <c r="CP1022" s="12">
        <f t="shared" ref="CP1022:CP1029" si="3161">AZ1022-(CS1022+CV1022+CY1022+DB1022+DE1022+DH1022+DK1022)</f>
        <v>5.5555555555555525E-2</v>
      </c>
      <c r="CQ1022" s="13">
        <f t="shared" ref="CQ1022:CQ1029" si="3162">HOUR(CP1022)</f>
        <v>1</v>
      </c>
      <c r="CR1022" s="13">
        <f t="shared" ref="CR1022:CR1029" si="3163">MINUTE(CP1022)</f>
        <v>20</v>
      </c>
      <c r="CS1022" s="83">
        <v>0</v>
      </c>
      <c r="CT1022" s="13">
        <f t="shared" si="3123"/>
        <v>0</v>
      </c>
      <c r="CU1022" s="13">
        <f t="shared" si="3124"/>
        <v>0</v>
      </c>
      <c r="CV1022" s="83">
        <v>0</v>
      </c>
      <c r="CW1022" s="13">
        <f t="shared" ref="CW1022:CW1030" si="3164">HOUR(CV1022)</f>
        <v>0</v>
      </c>
      <c r="CX1022" s="13">
        <f t="shared" ref="CX1022:CX1030" si="3165">MINUTE(CV1022)</f>
        <v>0</v>
      </c>
      <c r="CY1022" s="83">
        <v>0</v>
      </c>
      <c r="CZ1022" s="13">
        <f t="shared" ref="CZ1022:CZ1030" si="3166">HOUR(CY1022)</f>
        <v>0</v>
      </c>
      <c r="DA1022" s="13">
        <f t="shared" ref="DA1022:DA1030" si="3167">MINUTE(CY1022)</f>
        <v>0</v>
      </c>
      <c r="DB1022" s="83">
        <v>0</v>
      </c>
      <c r="DC1022" s="13">
        <f t="shared" ref="DC1022:DC1029" si="3168">HOUR(DB1022)</f>
        <v>0</v>
      </c>
      <c r="DD1022" s="13">
        <f t="shared" ref="DD1022:DD1029" si="3169">MINUTE(DB1022)</f>
        <v>0</v>
      </c>
      <c r="DE1022" s="83">
        <v>0</v>
      </c>
      <c r="DF1022" s="13">
        <f t="shared" si="2944"/>
        <v>0</v>
      </c>
      <c r="DG1022" s="13">
        <f t="shared" si="2945"/>
        <v>0</v>
      </c>
      <c r="DH1022" s="83">
        <v>6.9444444444444441E-3</v>
      </c>
      <c r="DI1022" s="13">
        <f t="shared" si="2946"/>
        <v>0</v>
      </c>
      <c r="DJ1022" s="13">
        <f t="shared" si="2947"/>
        <v>10</v>
      </c>
      <c r="DK1022" s="83">
        <v>0</v>
      </c>
      <c r="DL1022" s="35">
        <f t="shared" si="2948"/>
        <v>0</v>
      </c>
      <c r="DM1022" s="35">
        <f t="shared" si="2949"/>
        <v>0</v>
      </c>
      <c r="DN1022" s="66">
        <f t="shared" si="3127"/>
        <v>3618519.8860000018</v>
      </c>
      <c r="DO1022" s="74">
        <f t="shared" si="3128"/>
        <v>58021</v>
      </c>
      <c r="DP1022" s="66">
        <f t="shared" si="2877"/>
        <v>64.53614035087719</v>
      </c>
      <c r="DQ1022" s="63">
        <f t="shared" si="2878"/>
        <v>62.365693214525805</v>
      </c>
      <c r="DR1022" s="66"/>
      <c r="DS1022" s="96"/>
      <c r="DT1022" s="66"/>
      <c r="DU1022" s="66"/>
    </row>
    <row r="1023" spans="1:125">
      <c r="A1023" s="639">
        <f t="shared" si="2990"/>
        <v>1021</v>
      </c>
      <c r="B1023" s="172">
        <f t="shared" si="2989"/>
        <v>30</v>
      </c>
      <c r="C1023" s="76">
        <v>40974</v>
      </c>
      <c r="D1023" s="84">
        <f t="shared" si="2876"/>
        <v>3</v>
      </c>
      <c r="E1023" s="78" t="s">
        <v>1249</v>
      </c>
      <c r="F1023" s="172">
        <v>4</v>
      </c>
      <c r="G1023" s="79" t="s">
        <v>289</v>
      </c>
      <c r="H1023" s="79" t="s">
        <v>1032</v>
      </c>
      <c r="I1023" s="79" t="s">
        <v>1111</v>
      </c>
      <c r="J1023" s="83">
        <v>0.34375</v>
      </c>
      <c r="K1023" s="82">
        <v>3706.19</v>
      </c>
      <c r="L1023" s="79" t="s">
        <v>1084</v>
      </c>
      <c r="M1023" s="172">
        <v>57</v>
      </c>
      <c r="N1023" s="172">
        <v>2</v>
      </c>
      <c r="O1023" s="79"/>
      <c r="P1023" s="83">
        <v>0.34375</v>
      </c>
      <c r="Q1023" s="83">
        <v>0.34375</v>
      </c>
      <c r="R1023" s="12">
        <f t="shared" si="3129"/>
        <v>0</v>
      </c>
      <c r="S1023" s="13">
        <f t="shared" si="3130"/>
        <v>0</v>
      </c>
      <c r="T1023" s="13">
        <f t="shared" si="3131"/>
        <v>0</v>
      </c>
      <c r="U1023" s="83">
        <v>0.34722222222222227</v>
      </c>
      <c r="V1023" s="12">
        <f t="shared" si="3079"/>
        <v>3.4722222222222654E-3</v>
      </c>
      <c r="W1023" s="13">
        <f t="shared" si="3080"/>
        <v>0</v>
      </c>
      <c r="X1023" s="225">
        <f t="shared" si="3081"/>
        <v>5</v>
      </c>
      <c r="Y1023" s="83">
        <v>0.3576388888888889</v>
      </c>
      <c r="Z1023" s="12">
        <f t="shared" si="3082"/>
        <v>1.041666666666663E-2</v>
      </c>
      <c r="AA1023" s="13">
        <f t="shared" si="3083"/>
        <v>0</v>
      </c>
      <c r="AB1023" s="13">
        <f t="shared" si="3084"/>
        <v>15</v>
      </c>
      <c r="AC1023" s="83">
        <v>0.38194444444444442</v>
      </c>
      <c r="AD1023" s="12">
        <f t="shared" si="2994"/>
        <v>2.4305555555555525E-2</v>
      </c>
      <c r="AE1023" s="13">
        <f t="shared" si="2995"/>
        <v>0</v>
      </c>
      <c r="AF1023" s="13">
        <f t="shared" si="2996"/>
        <v>35</v>
      </c>
      <c r="AG1023" s="83">
        <v>0.38541666666666669</v>
      </c>
      <c r="AH1023" s="83">
        <v>0.41666666666666669</v>
      </c>
      <c r="AI1023" s="12">
        <f t="shared" si="3132"/>
        <v>3.125E-2</v>
      </c>
      <c r="AJ1023" s="225">
        <f t="shared" si="3133"/>
        <v>0</v>
      </c>
      <c r="AK1023" s="225">
        <f t="shared" si="3134"/>
        <v>45</v>
      </c>
      <c r="AL1023" s="83">
        <v>0.38541666666666669</v>
      </c>
      <c r="AM1023" s="83">
        <v>0.41666666666666669</v>
      </c>
      <c r="AN1023" s="12">
        <f t="shared" si="3135"/>
        <v>3.125E-2</v>
      </c>
      <c r="AO1023" s="13">
        <f t="shared" si="3136"/>
        <v>0</v>
      </c>
      <c r="AP1023" s="13">
        <f t="shared" si="3137"/>
        <v>45</v>
      </c>
      <c r="AQ1023" s="83">
        <v>0.4236111111111111</v>
      </c>
      <c r="AR1023" s="12">
        <f t="shared" si="3138"/>
        <v>6.9444444444444198E-3</v>
      </c>
      <c r="AS1023" s="225">
        <f t="shared" si="3139"/>
        <v>0</v>
      </c>
      <c r="AT1023" s="13">
        <f t="shared" si="3140"/>
        <v>10</v>
      </c>
      <c r="AU1023" s="83">
        <v>0.4284722222222222</v>
      </c>
      <c r="AV1023" s="226">
        <f t="shared" si="3141"/>
        <v>4.8611111111110938E-3</v>
      </c>
      <c r="AW1023" s="13">
        <f t="shared" si="3142"/>
        <v>0</v>
      </c>
      <c r="AX1023" s="13">
        <f t="shared" si="3143"/>
        <v>7</v>
      </c>
      <c r="AY1023" s="83">
        <v>0.52152777777777781</v>
      </c>
      <c r="AZ1023" s="12">
        <f t="shared" si="3144"/>
        <v>9.3055555555555614E-2</v>
      </c>
      <c r="BA1023" s="225">
        <f t="shared" si="3145"/>
        <v>2</v>
      </c>
      <c r="BB1023" s="225">
        <f t="shared" si="3146"/>
        <v>14</v>
      </c>
      <c r="BC1023" s="83">
        <v>0.52152777777777781</v>
      </c>
      <c r="BD1023" s="83">
        <v>0.52152777777777781</v>
      </c>
      <c r="BE1023" s="12">
        <f t="shared" si="3147"/>
        <v>0</v>
      </c>
      <c r="BF1023" s="13">
        <f t="shared" si="3148"/>
        <v>0</v>
      </c>
      <c r="BG1023" s="13">
        <f t="shared" si="3149"/>
        <v>0</v>
      </c>
      <c r="BH1023" s="83">
        <v>0.52152777777777781</v>
      </c>
      <c r="BI1023" s="83">
        <v>0.52152777777777781</v>
      </c>
      <c r="BJ1023" s="83"/>
      <c r="BK1023" s="69">
        <f t="shared" si="3150"/>
        <v>0</v>
      </c>
      <c r="BL1023" s="13">
        <f t="shared" si="3151"/>
        <v>0</v>
      </c>
      <c r="BM1023" s="13">
        <f t="shared" si="3152"/>
        <v>0</v>
      </c>
      <c r="BN1023" s="83">
        <v>0.52777777777777779</v>
      </c>
      <c r="BO1023" s="12">
        <f t="shared" si="2915"/>
        <v>6.2499999999999778E-3</v>
      </c>
      <c r="BP1023" s="225">
        <f t="shared" si="2916"/>
        <v>0</v>
      </c>
      <c r="BQ1023" s="225">
        <f t="shared" si="2917"/>
        <v>9</v>
      </c>
      <c r="BR1023" s="83">
        <v>0.53125</v>
      </c>
      <c r="BS1023" s="12">
        <f t="shared" si="2918"/>
        <v>3.4722222222222099E-3</v>
      </c>
      <c r="BT1023" s="225">
        <f t="shared" si="2919"/>
        <v>0</v>
      </c>
      <c r="BU1023" s="225">
        <f t="shared" si="2920"/>
        <v>5</v>
      </c>
      <c r="BV1023" s="83">
        <v>0.53125</v>
      </c>
      <c r="BW1023" s="83">
        <v>0.53472222222222221</v>
      </c>
      <c r="BX1023" s="12">
        <f t="shared" si="3074"/>
        <v>3.4722222222222099E-3</v>
      </c>
      <c r="BY1023" s="13">
        <f t="shared" si="3075"/>
        <v>0</v>
      </c>
      <c r="BZ1023" s="13">
        <f t="shared" si="3076"/>
        <v>5</v>
      </c>
      <c r="CA1023" s="226">
        <f t="shared" si="2924"/>
        <v>0.19097222222222221</v>
      </c>
      <c r="CB1023" s="13">
        <f t="shared" si="3153"/>
        <v>4</v>
      </c>
      <c r="CC1023" s="13">
        <f t="shared" si="3154"/>
        <v>35</v>
      </c>
      <c r="CD1023" s="12">
        <f t="shared" si="3111"/>
        <v>4.0972222222222132E-2</v>
      </c>
      <c r="CE1023" s="13">
        <f t="shared" si="3112"/>
        <v>0</v>
      </c>
      <c r="CF1023" s="13">
        <f t="shared" si="3113"/>
        <v>59</v>
      </c>
      <c r="CG1023" s="12">
        <f t="shared" si="3155"/>
        <v>3.125E-2</v>
      </c>
      <c r="CH1023" s="13">
        <f t="shared" si="3156"/>
        <v>0</v>
      </c>
      <c r="CI1023" s="13">
        <f t="shared" si="3157"/>
        <v>45</v>
      </c>
      <c r="CJ1023" s="12">
        <f t="shared" si="3158"/>
        <v>9.3055555555555614E-2</v>
      </c>
      <c r="CK1023" s="13">
        <f t="shared" si="3159"/>
        <v>2</v>
      </c>
      <c r="CL1023" s="13">
        <f t="shared" si="3160"/>
        <v>14</v>
      </c>
      <c r="CM1023" s="62"/>
      <c r="CN1023" s="62"/>
      <c r="CO1023" s="62"/>
      <c r="CP1023" s="12">
        <f t="shared" si="3161"/>
        <v>6.3194444444444497E-2</v>
      </c>
      <c r="CQ1023" s="13">
        <f t="shared" si="3162"/>
        <v>1</v>
      </c>
      <c r="CR1023" s="13">
        <f t="shared" si="3163"/>
        <v>31</v>
      </c>
      <c r="CS1023" s="83">
        <v>0</v>
      </c>
      <c r="CT1023" s="13">
        <f t="shared" si="3123"/>
        <v>0</v>
      </c>
      <c r="CU1023" s="13">
        <f t="shared" si="3124"/>
        <v>0</v>
      </c>
      <c r="CV1023" s="83">
        <v>0</v>
      </c>
      <c r="CW1023" s="13">
        <f t="shared" si="3164"/>
        <v>0</v>
      </c>
      <c r="CX1023" s="13">
        <f t="shared" si="3165"/>
        <v>0</v>
      </c>
      <c r="CY1023" s="83">
        <v>0</v>
      </c>
      <c r="CZ1023" s="13">
        <f t="shared" si="3166"/>
        <v>0</v>
      </c>
      <c r="DA1023" s="13">
        <f t="shared" si="3167"/>
        <v>0</v>
      </c>
      <c r="DB1023" s="83">
        <v>0</v>
      </c>
      <c r="DC1023" s="13">
        <f t="shared" si="3168"/>
        <v>0</v>
      </c>
      <c r="DD1023" s="13">
        <f t="shared" si="3169"/>
        <v>0</v>
      </c>
      <c r="DE1023" s="83">
        <v>0</v>
      </c>
      <c r="DF1023" s="13">
        <f t="shared" si="2944"/>
        <v>0</v>
      </c>
      <c r="DG1023" s="13">
        <f t="shared" si="2945"/>
        <v>0</v>
      </c>
      <c r="DH1023" s="83">
        <v>2.9861111111111113E-2</v>
      </c>
      <c r="DI1023" s="13">
        <f t="shared" si="2946"/>
        <v>0</v>
      </c>
      <c r="DJ1023" s="13">
        <f t="shared" si="2947"/>
        <v>43</v>
      </c>
      <c r="DK1023" s="83">
        <v>0</v>
      </c>
      <c r="DL1023" s="35">
        <f t="shared" si="2948"/>
        <v>0</v>
      </c>
      <c r="DM1023" s="35">
        <f t="shared" si="2949"/>
        <v>0</v>
      </c>
      <c r="DN1023" s="66">
        <f t="shared" si="3127"/>
        <v>3622226.0760000017</v>
      </c>
      <c r="DO1023" s="74">
        <f t="shared" si="3128"/>
        <v>58078</v>
      </c>
      <c r="DP1023" s="66">
        <f t="shared" si="2877"/>
        <v>65.020877192982454</v>
      </c>
      <c r="DQ1023" s="63">
        <f t="shared" si="2878"/>
        <v>62.36829911498333</v>
      </c>
      <c r="DR1023" s="66"/>
      <c r="DS1023" s="96"/>
      <c r="DT1023" s="66"/>
      <c r="DU1023" s="66"/>
    </row>
    <row r="1024" spans="1:125" ht="30">
      <c r="A1024" s="639">
        <f t="shared" si="2990"/>
        <v>1022</v>
      </c>
      <c r="B1024" s="172">
        <f t="shared" si="2989"/>
        <v>31</v>
      </c>
      <c r="C1024" s="76">
        <v>40974</v>
      </c>
      <c r="D1024" s="84">
        <f t="shared" si="2876"/>
        <v>3</v>
      </c>
      <c r="E1024" s="78" t="s">
        <v>1224</v>
      </c>
      <c r="F1024" s="172">
        <v>10</v>
      </c>
      <c r="G1024" s="79" t="s">
        <v>38</v>
      </c>
      <c r="H1024" s="79" t="s">
        <v>1251</v>
      </c>
      <c r="I1024" s="79" t="s">
        <v>1252</v>
      </c>
      <c r="J1024" s="83">
        <v>0.36805555555555558</v>
      </c>
      <c r="K1024" s="82">
        <v>3648.01</v>
      </c>
      <c r="L1024" s="79" t="s">
        <v>1082</v>
      </c>
      <c r="M1024" s="172">
        <v>59</v>
      </c>
      <c r="N1024" s="172">
        <v>0</v>
      </c>
      <c r="O1024" s="79"/>
      <c r="P1024" s="83">
        <v>0.36805555555555558</v>
      </c>
      <c r="Q1024" s="83">
        <v>0.36805555555555558</v>
      </c>
      <c r="R1024" s="12">
        <f t="shared" si="3129"/>
        <v>0</v>
      </c>
      <c r="S1024" s="13">
        <f t="shared" si="3130"/>
        <v>0</v>
      </c>
      <c r="T1024" s="13">
        <f t="shared" si="3131"/>
        <v>0</v>
      </c>
      <c r="U1024" s="83">
        <v>0.37152777777777773</v>
      </c>
      <c r="V1024" s="12">
        <f t="shared" si="3079"/>
        <v>3.4722222222221544E-3</v>
      </c>
      <c r="W1024" s="13">
        <f t="shared" si="3080"/>
        <v>0</v>
      </c>
      <c r="X1024" s="225">
        <f t="shared" si="3081"/>
        <v>5</v>
      </c>
      <c r="Y1024" s="83">
        <v>0.38541666666666669</v>
      </c>
      <c r="Z1024" s="12">
        <f t="shared" si="3082"/>
        <v>1.3888888888888951E-2</v>
      </c>
      <c r="AA1024" s="13">
        <f t="shared" si="3083"/>
        <v>0</v>
      </c>
      <c r="AB1024" s="13">
        <f t="shared" si="3084"/>
        <v>20</v>
      </c>
      <c r="AC1024" s="83">
        <v>0.41319444444444442</v>
      </c>
      <c r="AD1024" s="12">
        <f t="shared" si="2994"/>
        <v>2.7777777777777735E-2</v>
      </c>
      <c r="AE1024" s="13">
        <f t="shared" si="2995"/>
        <v>0</v>
      </c>
      <c r="AF1024" s="13">
        <f t="shared" si="2996"/>
        <v>40</v>
      </c>
      <c r="AG1024" s="83">
        <v>0.41666666666666669</v>
      </c>
      <c r="AH1024" s="83">
        <v>0.45833333333333331</v>
      </c>
      <c r="AI1024" s="12">
        <f t="shared" si="3132"/>
        <v>4.166666666666663E-2</v>
      </c>
      <c r="AJ1024" s="225">
        <f t="shared" si="3133"/>
        <v>1</v>
      </c>
      <c r="AK1024" s="225">
        <f t="shared" si="3134"/>
        <v>0</v>
      </c>
      <c r="AL1024" s="83">
        <v>0.41666666666666669</v>
      </c>
      <c r="AM1024" s="83">
        <v>0.45833333333333331</v>
      </c>
      <c r="AN1024" s="12">
        <f t="shared" si="3135"/>
        <v>4.166666666666663E-2</v>
      </c>
      <c r="AO1024" s="13">
        <f t="shared" si="3136"/>
        <v>1</v>
      </c>
      <c r="AP1024" s="13">
        <f t="shared" si="3137"/>
        <v>0</v>
      </c>
      <c r="AQ1024" s="83">
        <v>0.52430555555555558</v>
      </c>
      <c r="AR1024" s="12">
        <f t="shared" si="3138"/>
        <v>6.5972222222222265E-2</v>
      </c>
      <c r="AS1024" s="225">
        <f t="shared" si="3139"/>
        <v>1</v>
      </c>
      <c r="AT1024" s="13">
        <f t="shared" si="3140"/>
        <v>35</v>
      </c>
      <c r="AU1024" s="83">
        <v>0.42708333333333331</v>
      </c>
      <c r="AV1024" s="226">
        <f t="shared" si="3141"/>
        <v>-9.7222222222222265E-2</v>
      </c>
      <c r="AW1024" s="13" t="e">
        <f t="shared" si="3142"/>
        <v>#NUM!</v>
      </c>
      <c r="AX1024" s="13" t="e">
        <f t="shared" si="3143"/>
        <v>#NUM!</v>
      </c>
      <c r="AY1024" s="83">
        <v>0.60902777777777783</v>
      </c>
      <c r="AZ1024" s="12">
        <f t="shared" si="3144"/>
        <v>0.18194444444444452</v>
      </c>
      <c r="BA1024" s="225">
        <f t="shared" si="3145"/>
        <v>4</v>
      </c>
      <c r="BB1024" s="225">
        <f t="shared" si="3146"/>
        <v>22</v>
      </c>
      <c r="BC1024" s="83">
        <v>0.60902777777777783</v>
      </c>
      <c r="BD1024" s="83">
        <v>0.60902777777777783</v>
      </c>
      <c r="BE1024" s="12">
        <f t="shared" si="3147"/>
        <v>0</v>
      </c>
      <c r="BF1024" s="13">
        <f t="shared" si="3148"/>
        <v>0</v>
      </c>
      <c r="BG1024" s="13">
        <f t="shared" si="3149"/>
        <v>0</v>
      </c>
      <c r="BH1024" s="83">
        <v>0.60902777777777783</v>
      </c>
      <c r="BI1024" s="83">
        <v>0.60902777777777783</v>
      </c>
      <c r="BJ1024" s="83"/>
      <c r="BK1024" s="69">
        <f t="shared" si="3150"/>
        <v>0</v>
      </c>
      <c r="BL1024" s="13">
        <f t="shared" si="3151"/>
        <v>0</v>
      </c>
      <c r="BM1024" s="13">
        <f t="shared" si="3152"/>
        <v>0</v>
      </c>
      <c r="BN1024" s="83">
        <v>0.61805555555555558</v>
      </c>
      <c r="BO1024" s="12">
        <f t="shared" si="2915"/>
        <v>9.0277777777777457E-3</v>
      </c>
      <c r="BP1024" s="225">
        <f t="shared" si="2916"/>
        <v>0</v>
      </c>
      <c r="BQ1024" s="225">
        <f t="shared" si="2917"/>
        <v>13</v>
      </c>
      <c r="BR1024" s="83">
        <v>0.62152777777777779</v>
      </c>
      <c r="BS1024" s="12">
        <f t="shared" si="2918"/>
        <v>3.4722222222222099E-3</v>
      </c>
      <c r="BT1024" s="225">
        <f t="shared" si="2919"/>
        <v>0</v>
      </c>
      <c r="BU1024" s="225">
        <f t="shared" si="2920"/>
        <v>5</v>
      </c>
      <c r="BV1024" s="83">
        <v>0.62152777777777779</v>
      </c>
      <c r="BW1024" s="83">
        <v>0.625</v>
      </c>
      <c r="BX1024" s="12">
        <f t="shared" si="3074"/>
        <v>3.4722222222222099E-3</v>
      </c>
      <c r="BY1024" s="13">
        <f t="shared" si="3075"/>
        <v>0</v>
      </c>
      <c r="BZ1024" s="13">
        <f t="shared" si="3076"/>
        <v>5</v>
      </c>
      <c r="CA1024" s="226">
        <f t="shared" si="2924"/>
        <v>0.25694444444444442</v>
      </c>
      <c r="CB1024" s="13">
        <f t="shared" si="3153"/>
        <v>6</v>
      </c>
      <c r="CC1024" s="13">
        <f t="shared" si="3154"/>
        <v>10</v>
      </c>
      <c r="CD1024" s="12">
        <f t="shared" si="3111"/>
        <v>0.10624999999999996</v>
      </c>
      <c r="CE1024" s="13">
        <f t="shared" si="3112"/>
        <v>2</v>
      </c>
      <c r="CF1024" s="13">
        <f t="shared" si="3113"/>
        <v>33</v>
      </c>
      <c r="CG1024" s="12">
        <f t="shared" si="3155"/>
        <v>4.166666666666663E-2</v>
      </c>
      <c r="CH1024" s="13">
        <f t="shared" si="3156"/>
        <v>1</v>
      </c>
      <c r="CI1024" s="13">
        <f t="shared" si="3157"/>
        <v>0</v>
      </c>
      <c r="CJ1024" s="12">
        <f t="shared" si="3158"/>
        <v>0.18194444444444452</v>
      </c>
      <c r="CK1024" s="13">
        <f t="shared" si="3159"/>
        <v>4</v>
      </c>
      <c r="CL1024" s="13">
        <f t="shared" si="3160"/>
        <v>22</v>
      </c>
      <c r="CM1024" s="62"/>
      <c r="CN1024" s="62"/>
      <c r="CO1024" s="62"/>
      <c r="CP1024" s="12">
        <f t="shared" si="3161"/>
        <v>0.14722222222222231</v>
      </c>
      <c r="CQ1024" s="13">
        <f t="shared" si="3162"/>
        <v>3</v>
      </c>
      <c r="CR1024" s="13">
        <f t="shared" si="3163"/>
        <v>32</v>
      </c>
      <c r="CS1024" s="83">
        <v>0</v>
      </c>
      <c r="CT1024" s="13">
        <f t="shared" si="3123"/>
        <v>0</v>
      </c>
      <c r="CU1024" s="13">
        <f t="shared" si="3124"/>
        <v>0</v>
      </c>
      <c r="CV1024" s="83">
        <v>5.5555555555555558E-3</v>
      </c>
      <c r="CW1024" s="13">
        <f t="shared" si="3164"/>
        <v>0</v>
      </c>
      <c r="CX1024" s="13">
        <f t="shared" si="3165"/>
        <v>8</v>
      </c>
      <c r="CY1024" s="83">
        <v>0</v>
      </c>
      <c r="CZ1024" s="13">
        <f t="shared" si="3166"/>
        <v>0</v>
      </c>
      <c r="DA1024" s="13">
        <f t="shared" si="3167"/>
        <v>0</v>
      </c>
      <c r="DB1024" s="83">
        <v>0</v>
      </c>
      <c r="DC1024" s="13">
        <f t="shared" si="3168"/>
        <v>0</v>
      </c>
      <c r="DD1024" s="13">
        <f t="shared" si="3169"/>
        <v>0</v>
      </c>
      <c r="DE1024" s="83">
        <v>0</v>
      </c>
      <c r="DF1024" s="13">
        <f t="shared" si="2944"/>
        <v>0</v>
      </c>
      <c r="DG1024" s="13">
        <f t="shared" si="2945"/>
        <v>0</v>
      </c>
      <c r="DH1024" s="83">
        <v>2.9166666666666664E-2</v>
      </c>
      <c r="DI1024" s="13">
        <f t="shared" si="2946"/>
        <v>0</v>
      </c>
      <c r="DJ1024" s="13">
        <f t="shared" si="2947"/>
        <v>42</v>
      </c>
      <c r="DK1024" s="83">
        <v>0</v>
      </c>
      <c r="DL1024" s="35">
        <f t="shared" si="2948"/>
        <v>0</v>
      </c>
      <c r="DM1024" s="35">
        <f t="shared" si="2949"/>
        <v>0</v>
      </c>
      <c r="DN1024" s="66">
        <f t="shared" si="3127"/>
        <v>3625874.0860000015</v>
      </c>
      <c r="DO1024" s="74">
        <f t="shared" si="3128"/>
        <v>58137</v>
      </c>
      <c r="DP1024" s="66">
        <f t="shared" si="2877"/>
        <v>61.830677966101696</v>
      </c>
      <c r="DQ1024" s="63">
        <f t="shared" si="2878"/>
        <v>62.367753513253206</v>
      </c>
      <c r="DR1024" s="66"/>
      <c r="DS1024" s="96"/>
      <c r="DT1024" s="66"/>
      <c r="DU1024" s="66"/>
    </row>
    <row r="1025" spans="1:125">
      <c r="A1025" s="639">
        <f t="shared" si="2990"/>
        <v>1023</v>
      </c>
      <c r="B1025" s="172">
        <f t="shared" si="2989"/>
        <v>32</v>
      </c>
      <c r="C1025" s="76">
        <v>40974</v>
      </c>
      <c r="D1025" s="84">
        <f t="shared" ref="D1025:D1089" si="3170">MONTH(C1025)</f>
        <v>3</v>
      </c>
      <c r="E1025" s="78" t="s">
        <v>1250</v>
      </c>
      <c r="F1025" s="172">
        <v>1</v>
      </c>
      <c r="G1025" s="79" t="s">
        <v>823</v>
      </c>
      <c r="H1025" s="79" t="s">
        <v>413</v>
      </c>
      <c r="I1025" s="79" t="s">
        <v>1244</v>
      </c>
      <c r="J1025" s="83">
        <v>0.39930555555555558</v>
      </c>
      <c r="K1025" s="82">
        <v>3782.74</v>
      </c>
      <c r="L1025" s="79" t="s">
        <v>1247</v>
      </c>
      <c r="M1025" s="172">
        <v>59</v>
      </c>
      <c r="N1025" s="172">
        <v>0</v>
      </c>
      <c r="O1025" s="79"/>
      <c r="P1025" s="83">
        <v>0.39930555555555558</v>
      </c>
      <c r="Q1025" s="83">
        <v>0.39930555555555558</v>
      </c>
      <c r="R1025" s="12">
        <f t="shared" si="3129"/>
        <v>0</v>
      </c>
      <c r="S1025" s="13">
        <f t="shared" si="3130"/>
        <v>0</v>
      </c>
      <c r="T1025" s="13">
        <f t="shared" si="3131"/>
        <v>0</v>
      </c>
      <c r="U1025" s="83">
        <v>0.40277777777777773</v>
      </c>
      <c r="V1025" s="12">
        <f t="shared" si="3079"/>
        <v>3.4722222222221544E-3</v>
      </c>
      <c r="W1025" s="13">
        <f t="shared" si="3080"/>
        <v>0</v>
      </c>
      <c r="X1025" s="225">
        <f t="shared" si="3081"/>
        <v>5</v>
      </c>
      <c r="Y1025" s="83">
        <v>0.41319444444444442</v>
      </c>
      <c r="Z1025" s="12">
        <f t="shared" si="3082"/>
        <v>1.0416666666666685E-2</v>
      </c>
      <c r="AA1025" s="13">
        <f t="shared" si="3083"/>
        <v>0</v>
      </c>
      <c r="AB1025" s="13">
        <f t="shared" si="3084"/>
        <v>15</v>
      </c>
      <c r="AC1025" s="83">
        <v>0.47222222222222227</v>
      </c>
      <c r="AD1025" s="12">
        <f t="shared" si="2994"/>
        <v>5.9027777777777846E-2</v>
      </c>
      <c r="AE1025" s="13">
        <f t="shared" si="2995"/>
        <v>1</v>
      </c>
      <c r="AF1025" s="13">
        <f t="shared" si="2996"/>
        <v>25</v>
      </c>
      <c r="AG1025" s="83">
        <v>0.47569444444444442</v>
      </c>
      <c r="AH1025" s="83">
        <v>0.55555555555555558</v>
      </c>
      <c r="AI1025" s="12">
        <f t="shared" si="3132"/>
        <v>7.986111111111116E-2</v>
      </c>
      <c r="AJ1025" s="225">
        <f t="shared" si="3133"/>
        <v>1</v>
      </c>
      <c r="AK1025" s="225">
        <f t="shared" si="3134"/>
        <v>55</v>
      </c>
      <c r="AL1025" s="83">
        <v>0.47569444444444442</v>
      </c>
      <c r="AM1025" s="83">
        <v>0.55555555555555558</v>
      </c>
      <c r="AN1025" s="12">
        <f t="shared" si="3135"/>
        <v>7.986111111111116E-2</v>
      </c>
      <c r="AO1025" s="13">
        <f t="shared" si="3136"/>
        <v>1</v>
      </c>
      <c r="AP1025" s="13">
        <f t="shared" si="3137"/>
        <v>55</v>
      </c>
      <c r="AQ1025" s="83">
        <v>0.64930555555555558</v>
      </c>
      <c r="AR1025" s="12">
        <f t="shared" si="3138"/>
        <v>9.375E-2</v>
      </c>
      <c r="AS1025" s="225">
        <f t="shared" si="3139"/>
        <v>2</v>
      </c>
      <c r="AT1025" s="13">
        <f t="shared" si="3140"/>
        <v>15</v>
      </c>
      <c r="AU1025" s="83">
        <v>0.51388888888888895</v>
      </c>
      <c r="AV1025" s="226">
        <f t="shared" si="3141"/>
        <v>-0.13541666666666663</v>
      </c>
      <c r="AW1025" s="13" t="e">
        <f t="shared" si="3142"/>
        <v>#NUM!</v>
      </c>
      <c r="AX1025" s="13" t="e">
        <f t="shared" si="3143"/>
        <v>#NUM!</v>
      </c>
      <c r="AY1025" s="83">
        <v>0.70277777777777783</v>
      </c>
      <c r="AZ1025" s="12">
        <f t="shared" si="3144"/>
        <v>0.18888888888888888</v>
      </c>
      <c r="BA1025" s="225">
        <f t="shared" si="3145"/>
        <v>4</v>
      </c>
      <c r="BB1025" s="225">
        <f t="shared" si="3146"/>
        <v>32</v>
      </c>
      <c r="BC1025" s="83">
        <v>0.70277777777777783</v>
      </c>
      <c r="BD1025" s="83">
        <v>0.70277777777777783</v>
      </c>
      <c r="BE1025" s="12">
        <f t="shared" si="3147"/>
        <v>0</v>
      </c>
      <c r="BF1025" s="13">
        <f t="shared" si="3148"/>
        <v>0</v>
      </c>
      <c r="BG1025" s="13">
        <f t="shared" si="3149"/>
        <v>0</v>
      </c>
      <c r="BH1025" s="83">
        <v>0.70277777777777783</v>
      </c>
      <c r="BI1025" s="83">
        <v>0.70277777777777783</v>
      </c>
      <c r="BJ1025" s="83"/>
      <c r="BK1025" s="69">
        <f t="shared" si="3150"/>
        <v>0</v>
      </c>
      <c r="BL1025" s="13">
        <f t="shared" si="3151"/>
        <v>0</v>
      </c>
      <c r="BM1025" s="13">
        <f t="shared" si="3152"/>
        <v>0</v>
      </c>
      <c r="BN1025" s="83">
        <v>0.71180555555555547</v>
      </c>
      <c r="BO1025" s="12">
        <f t="shared" si="2915"/>
        <v>9.0277777777776347E-3</v>
      </c>
      <c r="BP1025" s="225">
        <f t="shared" si="2916"/>
        <v>0</v>
      </c>
      <c r="BQ1025" s="225">
        <f t="shared" si="2917"/>
        <v>13</v>
      </c>
      <c r="BR1025" s="83">
        <v>0.71527777777777779</v>
      </c>
      <c r="BS1025" s="12">
        <f t="shared" si="2918"/>
        <v>3.4722222222223209E-3</v>
      </c>
      <c r="BT1025" s="225">
        <f t="shared" si="2919"/>
        <v>0</v>
      </c>
      <c r="BU1025" s="225">
        <f t="shared" si="2920"/>
        <v>5</v>
      </c>
      <c r="BV1025" s="83">
        <v>0.71527777777777779</v>
      </c>
      <c r="BW1025" s="83">
        <v>0.71875</v>
      </c>
      <c r="BX1025" s="12">
        <f t="shared" si="3074"/>
        <v>3.4722222222222099E-3</v>
      </c>
      <c r="BY1025" s="13">
        <f t="shared" si="3075"/>
        <v>0</v>
      </c>
      <c r="BZ1025" s="13">
        <f t="shared" si="3076"/>
        <v>5</v>
      </c>
      <c r="CA1025" s="226">
        <f t="shared" si="2924"/>
        <v>0.31944444444444442</v>
      </c>
      <c r="CB1025" s="13">
        <f t="shared" si="3153"/>
        <v>7</v>
      </c>
      <c r="CC1025" s="13">
        <f t="shared" si="3154"/>
        <v>40</v>
      </c>
      <c r="CD1025" s="12">
        <f t="shared" si="3111"/>
        <v>0.1652777777777778</v>
      </c>
      <c r="CE1025" s="13">
        <f t="shared" si="3112"/>
        <v>3</v>
      </c>
      <c r="CF1025" s="13">
        <f t="shared" si="3113"/>
        <v>58</v>
      </c>
      <c r="CG1025" s="12">
        <f t="shared" si="3155"/>
        <v>7.986111111111116E-2</v>
      </c>
      <c r="CH1025" s="13">
        <f t="shared" si="3156"/>
        <v>1</v>
      </c>
      <c r="CI1025" s="13">
        <f t="shared" si="3157"/>
        <v>55</v>
      </c>
      <c r="CJ1025" s="12">
        <f t="shared" si="3158"/>
        <v>0.18888888888888888</v>
      </c>
      <c r="CK1025" s="13">
        <f t="shared" si="3159"/>
        <v>4</v>
      </c>
      <c r="CL1025" s="13">
        <f t="shared" si="3160"/>
        <v>32</v>
      </c>
      <c r="CM1025" s="62"/>
      <c r="CN1025" s="62"/>
      <c r="CO1025" s="62"/>
      <c r="CP1025" s="12">
        <f t="shared" si="3161"/>
        <v>0.16458333333333333</v>
      </c>
      <c r="CQ1025" s="13">
        <f t="shared" si="3162"/>
        <v>3</v>
      </c>
      <c r="CR1025" s="13">
        <f t="shared" si="3163"/>
        <v>57</v>
      </c>
      <c r="CS1025" s="83">
        <v>0</v>
      </c>
      <c r="CT1025" s="13">
        <f t="shared" si="3123"/>
        <v>0</v>
      </c>
      <c r="CU1025" s="13">
        <f t="shared" si="3124"/>
        <v>0</v>
      </c>
      <c r="CV1025" s="83">
        <v>0</v>
      </c>
      <c r="CW1025" s="13">
        <f t="shared" si="3164"/>
        <v>0</v>
      </c>
      <c r="CX1025" s="13">
        <f t="shared" si="3165"/>
        <v>0</v>
      </c>
      <c r="CY1025" s="83">
        <v>0</v>
      </c>
      <c r="CZ1025" s="13">
        <f t="shared" si="3166"/>
        <v>0</v>
      </c>
      <c r="DA1025" s="13">
        <f t="shared" si="3167"/>
        <v>0</v>
      </c>
      <c r="DB1025" s="83">
        <v>0</v>
      </c>
      <c r="DC1025" s="13">
        <f t="shared" si="3168"/>
        <v>0</v>
      </c>
      <c r="DD1025" s="13">
        <f t="shared" si="3169"/>
        <v>0</v>
      </c>
      <c r="DE1025" s="83">
        <v>0</v>
      </c>
      <c r="DF1025" s="13">
        <f t="shared" si="2944"/>
        <v>0</v>
      </c>
      <c r="DG1025" s="13">
        <f t="shared" si="2945"/>
        <v>0</v>
      </c>
      <c r="DH1025" s="83">
        <v>2.4305555555555556E-2</v>
      </c>
      <c r="DI1025" s="13">
        <f t="shared" si="2946"/>
        <v>0</v>
      </c>
      <c r="DJ1025" s="13">
        <f t="shared" si="2947"/>
        <v>35</v>
      </c>
      <c r="DK1025" s="83">
        <v>0</v>
      </c>
      <c r="DL1025" s="35">
        <f t="shared" si="2948"/>
        <v>0</v>
      </c>
      <c r="DM1025" s="35">
        <f t="shared" si="2949"/>
        <v>0</v>
      </c>
      <c r="DN1025" s="66">
        <f t="shared" si="3127"/>
        <v>3629656.8260000017</v>
      </c>
      <c r="DO1025" s="74">
        <f t="shared" si="3128"/>
        <v>58196</v>
      </c>
      <c r="DP1025" s="66">
        <f t="shared" si="2877"/>
        <v>64.114237288135584</v>
      </c>
      <c r="DQ1025" s="63">
        <f t="shared" si="2878"/>
        <v>62.369524125369473</v>
      </c>
      <c r="DR1025" s="66"/>
      <c r="DS1025" s="96"/>
      <c r="DT1025" s="66"/>
      <c r="DU1025" s="66"/>
    </row>
    <row r="1026" spans="1:125">
      <c r="A1026" s="639">
        <f t="shared" si="2990"/>
        <v>1024</v>
      </c>
      <c r="B1026" s="172">
        <f t="shared" si="2989"/>
        <v>33</v>
      </c>
      <c r="C1026" s="76">
        <v>40974</v>
      </c>
      <c r="D1026" s="84">
        <f t="shared" si="3170"/>
        <v>3</v>
      </c>
      <c r="E1026" s="78" t="s">
        <v>1225</v>
      </c>
      <c r="F1026" s="172">
        <v>2</v>
      </c>
      <c r="G1026" s="79" t="s">
        <v>823</v>
      </c>
      <c r="H1026" s="79" t="s">
        <v>413</v>
      </c>
      <c r="I1026" s="79" t="s">
        <v>1244</v>
      </c>
      <c r="J1026" s="83">
        <v>0.58680555555555558</v>
      </c>
      <c r="K1026" s="82">
        <v>3771.96</v>
      </c>
      <c r="L1026" s="79" t="s">
        <v>1083</v>
      </c>
      <c r="M1026" s="172">
        <v>59</v>
      </c>
      <c r="N1026" s="172">
        <v>0</v>
      </c>
      <c r="O1026" s="79"/>
      <c r="P1026" s="83">
        <v>0.58680555555555558</v>
      </c>
      <c r="Q1026" s="83">
        <v>0.58680555555555558</v>
      </c>
      <c r="R1026" s="12">
        <f t="shared" si="3129"/>
        <v>0</v>
      </c>
      <c r="S1026" s="13">
        <f t="shared" si="3130"/>
        <v>0</v>
      </c>
      <c r="T1026" s="13">
        <f t="shared" si="3131"/>
        <v>0</v>
      </c>
      <c r="U1026" s="83">
        <v>0.59027777777777779</v>
      </c>
      <c r="V1026" s="12">
        <f t="shared" si="3079"/>
        <v>3.4722222222222099E-3</v>
      </c>
      <c r="W1026" s="13">
        <f t="shared" si="3080"/>
        <v>0</v>
      </c>
      <c r="X1026" s="225">
        <f t="shared" si="3081"/>
        <v>5</v>
      </c>
      <c r="Y1026" s="83">
        <v>0.60069444444444442</v>
      </c>
      <c r="Z1026" s="12">
        <f t="shared" si="3082"/>
        <v>1.041666666666663E-2</v>
      </c>
      <c r="AA1026" s="13">
        <f t="shared" si="3083"/>
        <v>0</v>
      </c>
      <c r="AB1026" s="13">
        <f t="shared" si="3084"/>
        <v>15</v>
      </c>
      <c r="AC1026" s="83">
        <v>0.65625</v>
      </c>
      <c r="AD1026" s="12">
        <f t="shared" si="2994"/>
        <v>5.555555555555558E-2</v>
      </c>
      <c r="AE1026" s="13">
        <f t="shared" si="2995"/>
        <v>1</v>
      </c>
      <c r="AF1026" s="13">
        <f t="shared" si="2996"/>
        <v>20</v>
      </c>
      <c r="AG1026" s="83">
        <v>0.66666666666666663</v>
      </c>
      <c r="AH1026" s="83">
        <v>0.70833333333333337</v>
      </c>
      <c r="AI1026" s="12">
        <f t="shared" si="3132"/>
        <v>4.1666666666666741E-2</v>
      </c>
      <c r="AJ1026" s="225">
        <f t="shared" si="3133"/>
        <v>1</v>
      </c>
      <c r="AK1026" s="225">
        <f t="shared" si="3134"/>
        <v>0</v>
      </c>
      <c r="AL1026" s="83">
        <v>0.66666666666666663</v>
      </c>
      <c r="AM1026" s="83">
        <v>0.70833333333333337</v>
      </c>
      <c r="AN1026" s="12">
        <f t="shared" si="3135"/>
        <v>4.1666666666666741E-2</v>
      </c>
      <c r="AO1026" s="13">
        <f t="shared" si="3136"/>
        <v>1</v>
      </c>
      <c r="AP1026" s="13">
        <f t="shared" si="3137"/>
        <v>0</v>
      </c>
      <c r="AQ1026" s="83">
        <v>0.71597222222222223</v>
      </c>
      <c r="AR1026" s="12">
        <f t="shared" si="3138"/>
        <v>7.6388888888888618E-3</v>
      </c>
      <c r="AS1026" s="225">
        <f t="shared" si="3139"/>
        <v>0</v>
      </c>
      <c r="AT1026" s="13">
        <f t="shared" si="3140"/>
        <v>11</v>
      </c>
      <c r="AU1026" s="83">
        <v>0.71597222222222223</v>
      </c>
      <c r="AV1026" s="226">
        <f t="shared" si="3141"/>
        <v>0</v>
      </c>
      <c r="AW1026" s="13">
        <f t="shared" si="3142"/>
        <v>0</v>
      </c>
      <c r="AX1026" s="13">
        <f t="shared" si="3143"/>
        <v>0</v>
      </c>
      <c r="AY1026" s="83">
        <v>0.78749999999999998</v>
      </c>
      <c r="AZ1026" s="12">
        <f t="shared" si="3144"/>
        <v>7.1527777777777746E-2</v>
      </c>
      <c r="BA1026" s="225">
        <f t="shared" si="3145"/>
        <v>1</v>
      </c>
      <c r="BB1026" s="225">
        <f t="shared" si="3146"/>
        <v>43</v>
      </c>
      <c r="BC1026" s="83">
        <v>0.78749999999999998</v>
      </c>
      <c r="BD1026" s="83">
        <v>0.78749999999999998</v>
      </c>
      <c r="BE1026" s="12">
        <f t="shared" si="3147"/>
        <v>0</v>
      </c>
      <c r="BF1026" s="13">
        <f t="shared" si="3148"/>
        <v>0</v>
      </c>
      <c r="BG1026" s="13">
        <f t="shared" si="3149"/>
        <v>0</v>
      </c>
      <c r="BH1026" s="83">
        <v>0.78749999999999998</v>
      </c>
      <c r="BI1026" s="83">
        <v>0.78749999999999998</v>
      </c>
      <c r="BJ1026" s="83"/>
      <c r="BK1026" s="69">
        <f t="shared" si="3150"/>
        <v>0</v>
      </c>
      <c r="BL1026" s="13">
        <f t="shared" si="3151"/>
        <v>0</v>
      </c>
      <c r="BM1026" s="13">
        <f t="shared" si="3152"/>
        <v>0</v>
      </c>
      <c r="BN1026" s="83">
        <v>0.79513888888888884</v>
      </c>
      <c r="BO1026" s="12">
        <f t="shared" si="2915"/>
        <v>7.6388888888888618E-3</v>
      </c>
      <c r="BP1026" s="225">
        <f t="shared" si="2916"/>
        <v>0</v>
      </c>
      <c r="BQ1026" s="225">
        <f t="shared" si="2917"/>
        <v>11</v>
      </c>
      <c r="BR1026" s="83">
        <v>0.79861111111111116</v>
      </c>
      <c r="BS1026" s="12">
        <f t="shared" si="2918"/>
        <v>3.4722222222223209E-3</v>
      </c>
      <c r="BT1026" s="225">
        <f t="shared" si="2919"/>
        <v>0</v>
      </c>
      <c r="BU1026" s="225">
        <f t="shared" si="2920"/>
        <v>5</v>
      </c>
      <c r="BV1026" s="83">
        <v>0.79861111111111116</v>
      </c>
      <c r="BW1026" s="83">
        <v>0.80208333333333337</v>
      </c>
      <c r="BX1026" s="12">
        <f t="shared" si="3074"/>
        <v>3.4722222222222099E-3</v>
      </c>
      <c r="BY1026" s="13">
        <f t="shared" si="3075"/>
        <v>0</v>
      </c>
      <c r="BZ1026" s="13">
        <f t="shared" si="3076"/>
        <v>5</v>
      </c>
      <c r="CA1026" s="226">
        <f t="shared" si="2924"/>
        <v>0.21527777777777779</v>
      </c>
      <c r="CB1026" s="13">
        <f t="shared" si="3153"/>
        <v>5</v>
      </c>
      <c r="CC1026" s="13">
        <f t="shared" si="3154"/>
        <v>10</v>
      </c>
      <c r="CD1026" s="12">
        <f t="shared" si="3111"/>
        <v>7.4305555555555625E-2</v>
      </c>
      <c r="CE1026" s="13">
        <f t="shared" si="3112"/>
        <v>1</v>
      </c>
      <c r="CF1026" s="13">
        <f t="shared" si="3113"/>
        <v>47</v>
      </c>
      <c r="CG1026" s="12">
        <f t="shared" si="3155"/>
        <v>4.1666666666666741E-2</v>
      </c>
      <c r="CH1026" s="13">
        <f t="shared" si="3156"/>
        <v>1</v>
      </c>
      <c r="CI1026" s="13">
        <f t="shared" si="3157"/>
        <v>0</v>
      </c>
      <c r="CJ1026" s="12">
        <f t="shared" si="3158"/>
        <v>7.1527777777777746E-2</v>
      </c>
      <c r="CK1026" s="13">
        <f t="shared" si="3159"/>
        <v>1</v>
      </c>
      <c r="CL1026" s="13">
        <f t="shared" si="3160"/>
        <v>43</v>
      </c>
      <c r="CM1026" s="62"/>
      <c r="CN1026" s="62"/>
      <c r="CO1026" s="62"/>
      <c r="CP1026" s="12">
        <f t="shared" si="3161"/>
        <v>4.3055555555555527E-2</v>
      </c>
      <c r="CQ1026" s="13">
        <f t="shared" si="3162"/>
        <v>1</v>
      </c>
      <c r="CR1026" s="13">
        <f t="shared" si="3163"/>
        <v>2</v>
      </c>
      <c r="CS1026" s="83">
        <v>0</v>
      </c>
      <c r="CT1026" s="13">
        <f t="shared" si="3123"/>
        <v>0</v>
      </c>
      <c r="CU1026" s="13">
        <f t="shared" si="3124"/>
        <v>0</v>
      </c>
      <c r="CV1026" s="83">
        <v>0</v>
      </c>
      <c r="CW1026" s="13">
        <f t="shared" si="3164"/>
        <v>0</v>
      </c>
      <c r="CX1026" s="13">
        <f t="shared" si="3165"/>
        <v>0</v>
      </c>
      <c r="CY1026" s="83">
        <v>0</v>
      </c>
      <c r="CZ1026" s="13">
        <f t="shared" si="3166"/>
        <v>0</v>
      </c>
      <c r="DA1026" s="13">
        <f t="shared" si="3167"/>
        <v>0</v>
      </c>
      <c r="DB1026" s="83">
        <v>0</v>
      </c>
      <c r="DC1026" s="13">
        <f t="shared" si="3168"/>
        <v>0</v>
      </c>
      <c r="DD1026" s="13">
        <f t="shared" si="3169"/>
        <v>0</v>
      </c>
      <c r="DE1026" s="83">
        <v>0</v>
      </c>
      <c r="DF1026" s="13">
        <f t="shared" si="2944"/>
        <v>0</v>
      </c>
      <c r="DG1026" s="13">
        <f t="shared" si="2945"/>
        <v>0</v>
      </c>
      <c r="DH1026" s="83">
        <v>2.8472222222222222E-2</v>
      </c>
      <c r="DI1026" s="13">
        <f t="shared" si="2946"/>
        <v>0</v>
      </c>
      <c r="DJ1026" s="13">
        <f t="shared" si="2947"/>
        <v>41</v>
      </c>
      <c r="DK1026" s="83">
        <v>0</v>
      </c>
      <c r="DL1026" s="35">
        <f t="shared" si="2948"/>
        <v>0</v>
      </c>
      <c r="DM1026" s="35">
        <f t="shared" si="2949"/>
        <v>0</v>
      </c>
      <c r="DN1026" s="66">
        <f t="shared" si="3127"/>
        <v>3633428.7860000017</v>
      </c>
      <c r="DO1026" s="74">
        <f t="shared" si="3128"/>
        <v>58255</v>
      </c>
      <c r="DP1026" s="66">
        <f t="shared" si="2877"/>
        <v>63.931525423728814</v>
      </c>
      <c r="DQ1026" s="63">
        <f t="shared" si="2878"/>
        <v>62.371106102480503</v>
      </c>
      <c r="DR1026" s="66"/>
      <c r="DS1026" s="96"/>
      <c r="DT1026" s="66"/>
      <c r="DU1026" s="66"/>
    </row>
    <row r="1027" spans="1:125">
      <c r="A1027" s="639">
        <f t="shared" si="2990"/>
        <v>1025</v>
      </c>
      <c r="B1027" s="172">
        <f t="shared" si="2989"/>
        <v>34</v>
      </c>
      <c r="C1027" s="76">
        <v>40974</v>
      </c>
      <c r="D1027" s="84">
        <f t="shared" si="3170"/>
        <v>3</v>
      </c>
      <c r="E1027" s="78" t="s">
        <v>1012</v>
      </c>
      <c r="F1027" s="172">
        <v>11</v>
      </c>
      <c r="G1027" s="79" t="s">
        <v>38</v>
      </c>
      <c r="H1027" s="79" t="s">
        <v>406</v>
      </c>
      <c r="I1027" s="79" t="s">
        <v>1116</v>
      </c>
      <c r="J1027" s="83">
        <v>0.71875</v>
      </c>
      <c r="K1027" s="82">
        <v>3732.13</v>
      </c>
      <c r="L1027" s="79" t="s">
        <v>1094</v>
      </c>
      <c r="M1027" s="172">
        <v>57</v>
      </c>
      <c r="N1027" s="172">
        <v>2</v>
      </c>
      <c r="O1027" s="79"/>
      <c r="P1027" s="83">
        <v>0.71875</v>
      </c>
      <c r="Q1027" s="83">
        <v>0.71875</v>
      </c>
      <c r="R1027" s="12">
        <f t="shared" si="3129"/>
        <v>0</v>
      </c>
      <c r="S1027" s="13">
        <f t="shared" si="3130"/>
        <v>0</v>
      </c>
      <c r="T1027" s="13">
        <f t="shared" si="3131"/>
        <v>0</v>
      </c>
      <c r="U1027" s="83">
        <v>0.72222222222222221</v>
      </c>
      <c r="V1027" s="12">
        <f t="shared" si="3079"/>
        <v>3.4722222222222099E-3</v>
      </c>
      <c r="W1027" s="13">
        <f t="shared" si="3080"/>
        <v>0</v>
      </c>
      <c r="X1027" s="225">
        <f t="shared" si="3081"/>
        <v>5</v>
      </c>
      <c r="Y1027" s="83">
        <v>0.72916666666666663</v>
      </c>
      <c r="Z1027" s="12">
        <f t="shared" si="3082"/>
        <v>6.9444444444444198E-3</v>
      </c>
      <c r="AA1027" s="13">
        <f t="shared" si="3083"/>
        <v>0</v>
      </c>
      <c r="AB1027" s="13">
        <f t="shared" si="3084"/>
        <v>10</v>
      </c>
      <c r="AC1027" s="83">
        <v>0.77083333333333337</v>
      </c>
      <c r="AD1027" s="12">
        <f t="shared" si="2994"/>
        <v>4.1666666666666741E-2</v>
      </c>
      <c r="AE1027" s="13">
        <f t="shared" si="2995"/>
        <v>1</v>
      </c>
      <c r="AF1027" s="13">
        <f t="shared" si="2996"/>
        <v>0</v>
      </c>
      <c r="AG1027" s="83">
        <v>0.77777777777777779</v>
      </c>
      <c r="AH1027" s="83">
        <v>0.81944444444444453</v>
      </c>
      <c r="AI1027" s="12">
        <f t="shared" si="3132"/>
        <v>4.1666666666666741E-2</v>
      </c>
      <c r="AJ1027" s="225">
        <f t="shared" si="3133"/>
        <v>1</v>
      </c>
      <c r="AK1027" s="225">
        <f t="shared" si="3134"/>
        <v>0</v>
      </c>
      <c r="AL1027" s="83">
        <v>0.77777777777777779</v>
      </c>
      <c r="AM1027" s="83">
        <v>0.81944444444444453</v>
      </c>
      <c r="AN1027" s="12">
        <f t="shared" si="3135"/>
        <v>4.1666666666666741E-2</v>
      </c>
      <c r="AO1027" s="13">
        <f t="shared" si="3136"/>
        <v>1</v>
      </c>
      <c r="AP1027" s="13">
        <f t="shared" si="3137"/>
        <v>0</v>
      </c>
      <c r="AQ1027" s="83">
        <v>0.84027777777777779</v>
      </c>
      <c r="AR1027" s="12">
        <f t="shared" si="3138"/>
        <v>2.0833333333333259E-2</v>
      </c>
      <c r="AS1027" s="225">
        <f t="shared" si="3139"/>
        <v>0</v>
      </c>
      <c r="AT1027" s="13">
        <f t="shared" si="3140"/>
        <v>30</v>
      </c>
      <c r="AU1027" s="83">
        <v>0.84027777777777779</v>
      </c>
      <c r="AV1027" s="226">
        <f t="shared" si="3141"/>
        <v>0</v>
      </c>
      <c r="AW1027" s="13">
        <f t="shared" si="3142"/>
        <v>0</v>
      </c>
      <c r="AX1027" s="13">
        <f t="shared" si="3143"/>
        <v>0</v>
      </c>
      <c r="AY1027" s="83">
        <v>0.9159722222222223</v>
      </c>
      <c r="AZ1027" s="12">
        <f t="shared" si="3144"/>
        <v>7.5694444444444509E-2</v>
      </c>
      <c r="BA1027" s="225">
        <f t="shared" si="3145"/>
        <v>1</v>
      </c>
      <c r="BB1027" s="225">
        <f t="shared" si="3146"/>
        <v>49</v>
      </c>
      <c r="BC1027" s="83">
        <v>0.9159722222222223</v>
      </c>
      <c r="BD1027" s="83">
        <v>0.9159722222222223</v>
      </c>
      <c r="BE1027" s="12">
        <f t="shared" si="3147"/>
        <v>0</v>
      </c>
      <c r="BF1027" s="13">
        <f t="shared" si="3148"/>
        <v>0</v>
      </c>
      <c r="BG1027" s="13">
        <f t="shared" si="3149"/>
        <v>0</v>
      </c>
      <c r="BH1027" s="83">
        <v>0.9159722222222223</v>
      </c>
      <c r="BI1027" s="83">
        <v>0.9159722222222223</v>
      </c>
      <c r="BJ1027" s="83"/>
      <c r="BK1027" s="69">
        <f t="shared" si="3150"/>
        <v>0</v>
      </c>
      <c r="BL1027" s="13">
        <f t="shared" si="3151"/>
        <v>0</v>
      </c>
      <c r="BM1027" s="13">
        <f t="shared" si="3152"/>
        <v>0</v>
      </c>
      <c r="BN1027" s="83">
        <v>0.92361111111111116</v>
      </c>
      <c r="BO1027" s="12">
        <f t="shared" si="2915"/>
        <v>7.6388888888888618E-3</v>
      </c>
      <c r="BP1027" s="225">
        <f t="shared" si="2916"/>
        <v>0</v>
      </c>
      <c r="BQ1027" s="225">
        <f t="shared" si="2917"/>
        <v>11</v>
      </c>
      <c r="BR1027" s="83">
        <v>0.92708333333333337</v>
      </c>
      <c r="BS1027" s="12">
        <f t="shared" si="2918"/>
        <v>3.4722222222222099E-3</v>
      </c>
      <c r="BT1027" s="225">
        <f t="shared" si="2919"/>
        <v>0</v>
      </c>
      <c r="BU1027" s="225">
        <f t="shared" si="2920"/>
        <v>5</v>
      </c>
      <c r="BV1027" s="83">
        <v>0.92708333333333337</v>
      </c>
      <c r="BW1027" s="83">
        <v>0.93055555555555547</v>
      </c>
      <c r="BX1027" s="12">
        <f t="shared" si="3074"/>
        <v>3.4722222222220989E-3</v>
      </c>
      <c r="BY1027" s="13">
        <f t="shared" si="3075"/>
        <v>0</v>
      </c>
      <c r="BZ1027" s="13">
        <f t="shared" si="3076"/>
        <v>5</v>
      </c>
      <c r="CA1027" s="226">
        <f t="shared" si="2924"/>
        <v>0.21180555555555547</v>
      </c>
      <c r="CB1027" s="13">
        <f t="shared" si="3153"/>
        <v>5</v>
      </c>
      <c r="CC1027" s="13">
        <f t="shared" si="3154"/>
        <v>5</v>
      </c>
      <c r="CD1027" s="12">
        <f t="shared" si="3111"/>
        <v>7.3611111111111072E-2</v>
      </c>
      <c r="CE1027" s="13">
        <f t="shared" si="3112"/>
        <v>1</v>
      </c>
      <c r="CF1027" s="13">
        <f t="shared" si="3113"/>
        <v>46</v>
      </c>
      <c r="CG1027" s="12">
        <f t="shared" si="3155"/>
        <v>4.1666666666666741E-2</v>
      </c>
      <c r="CH1027" s="13">
        <f t="shared" si="3156"/>
        <v>1</v>
      </c>
      <c r="CI1027" s="13">
        <f t="shared" si="3157"/>
        <v>0</v>
      </c>
      <c r="CJ1027" s="12">
        <f t="shared" si="3158"/>
        <v>7.5694444444444509E-2</v>
      </c>
      <c r="CK1027" s="13">
        <f t="shared" si="3159"/>
        <v>1</v>
      </c>
      <c r="CL1027" s="13">
        <f t="shared" si="3160"/>
        <v>49</v>
      </c>
      <c r="CM1027" s="62"/>
      <c r="CN1027" s="62"/>
      <c r="CO1027" s="62"/>
      <c r="CP1027" s="12">
        <f t="shared" si="3161"/>
        <v>5.486111111111118E-2</v>
      </c>
      <c r="CQ1027" s="13">
        <f t="shared" si="3162"/>
        <v>1</v>
      </c>
      <c r="CR1027" s="13">
        <f t="shared" si="3163"/>
        <v>19</v>
      </c>
      <c r="CS1027" s="83">
        <v>0</v>
      </c>
      <c r="CT1027" s="13">
        <f t="shared" si="3123"/>
        <v>0</v>
      </c>
      <c r="CU1027" s="13">
        <f t="shared" si="3124"/>
        <v>0</v>
      </c>
      <c r="CV1027" s="83">
        <v>0</v>
      </c>
      <c r="CW1027" s="13">
        <f t="shared" si="3164"/>
        <v>0</v>
      </c>
      <c r="CX1027" s="13">
        <f t="shared" si="3165"/>
        <v>0</v>
      </c>
      <c r="CY1027" s="83">
        <v>0</v>
      </c>
      <c r="CZ1027" s="13">
        <f t="shared" si="3166"/>
        <v>0</v>
      </c>
      <c r="DA1027" s="13">
        <f t="shared" si="3167"/>
        <v>0</v>
      </c>
      <c r="DB1027" s="83">
        <v>0</v>
      </c>
      <c r="DC1027" s="13">
        <f t="shared" si="3168"/>
        <v>0</v>
      </c>
      <c r="DD1027" s="13">
        <f t="shared" si="3169"/>
        <v>0</v>
      </c>
      <c r="DE1027" s="83">
        <v>0</v>
      </c>
      <c r="DF1027" s="13">
        <f t="shared" si="2944"/>
        <v>0</v>
      </c>
      <c r="DG1027" s="13">
        <f t="shared" si="2945"/>
        <v>0</v>
      </c>
      <c r="DH1027" s="83">
        <v>2.0833333333333332E-2</v>
      </c>
      <c r="DI1027" s="13">
        <f t="shared" si="2946"/>
        <v>0</v>
      </c>
      <c r="DJ1027" s="13">
        <f t="shared" si="2947"/>
        <v>30</v>
      </c>
      <c r="DK1027" s="83">
        <v>0</v>
      </c>
      <c r="DL1027" s="35">
        <f t="shared" si="2948"/>
        <v>0</v>
      </c>
      <c r="DM1027" s="35">
        <f t="shared" si="2949"/>
        <v>0</v>
      </c>
      <c r="DN1027" s="66">
        <f t="shared" si="3127"/>
        <v>3637160.9160000016</v>
      </c>
      <c r="DO1027" s="74">
        <f t="shared" si="3128"/>
        <v>58312</v>
      </c>
      <c r="DP1027" s="66">
        <f t="shared" si="2877"/>
        <v>65.475964912280702</v>
      </c>
      <c r="DQ1027" s="63">
        <f t="shared" si="2878"/>
        <v>62.374141103031995</v>
      </c>
      <c r="DR1027" s="66"/>
      <c r="DS1027" s="96"/>
      <c r="DT1027" s="66"/>
      <c r="DU1027" s="66"/>
    </row>
    <row r="1028" spans="1:125">
      <c r="A1028" s="639">
        <f xml:space="preserve"> A1027 + 1</f>
        <v>1026</v>
      </c>
      <c r="B1028" s="172">
        <f t="shared" si="2989"/>
        <v>35</v>
      </c>
      <c r="C1028" s="76">
        <v>40974</v>
      </c>
      <c r="D1028" s="84">
        <f t="shared" si="3170"/>
        <v>3</v>
      </c>
      <c r="E1028" s="78" t="s">
        <v>1233</v>
      </c>
      <c r="F1028" s="172">
        <v>3</v>
      </c>
      <c r="G1028" s="79" t="s">
        <v>287</v>
      </c>
      <c r="H1028" s="79" t="s">
        <v>1032</v>
      </c>
      <c r="I1028" s="79" t="s">
        <v>1138</v>
      </c>
      <c r="J1028" s="83">
        <v>0.8125</v>
      </c>
      <c r="K1028" s="82">
        <v>3749.03</v>
      </c>
      <c r="L1028" s="79" t="s">
        <v>1084</v>
      </c>
      <c r="M1028" s="172">
        <v>59</v>
      </c>
      <c r="N1028" s="172">
        <v>0</v>
      </c>
      <c r="O1028" s="79"/>
      <c r="P1028" s="83">
        <v>0.8125</v>
      </c>
      <c r="Q1028" s="83">
        <v>0.8125</v>
      </c>
      <c r="R1028" s="12">
        <f t="shared" si="3129"/>
        <v>0</v>
      </c>
      <c r="S1028" s="13">
        <f t="shared" si="3130"/>
        <v>0</v>
      </c>
      <c r="T1028" s="13">
        <f t="shared" si="3131"/>
        <v>0</v>
      </c>
      <c r="U1028" s="83">
        <v>0.81597222222222221</v>
      </c>
      <c r="V1028" s="12">
        <f t="shared" si="3079"/>
        <v>3.4722222222222099E-3</v>
      </c>
      <c r="W1028" s="13">
        <f t="shared" si="3080"/>
        <v>0</v>
      </c>
      <c r="X1028" s="225">
        <f t="shared" si="3081"/>
        <v>5</v>
      </c>
      <c r="Y1028" s="83">
        <v>0.82291666666666663</v>
      </c>
      <c r="Z1028" s="12">
        <f>Y1028-U1028</f>
        <v>6.9444444444444198E-3</v>
      </c>
      <c r="AA1028" s="13">
        <f>HOUR(Z1028)</f>
        <v>0</v>
      </c>
      <c r="AB1028" s="13">
        <f>MINUTE(Z1028)</f>
        <v>10</v>
      </c>
      <c r="AC1028" s="83">
        <v>0.83333333333333337</v>
      </c>
      <c r="AD1028" s="12">
        <f t="shared" si="2994"/>
        <v>1.0416666666666741E-2</v>
      </c>
      <c r="AE1028" s="13">
        <f t="shared" si="2995"/>
        <v>0</v>
      </c>
      <c r="AF1028" s="13">
        <f t="shared" si="2996"/>
        <v>15</v>
      </c>
      <c r="AG1028" s="83">
        <v>0.84027777777777779</v>
      </c>
      <c r="AH1028" s="83">
        <v>0.89583333333333337</v>
      </c>
      <c r="AI1028" s="12">
        <f t="shared" si="3132"/>
        <v>5.555555555555558E-2</v>
      </c>
      <c r="AJ1028" s="225">
        <f t="shared" si="3133"/>
        <v>1</v>
      </c>
      <c r="AK1028" s="225">
        <f t="shared" si="3134"/>
        <v>20</v>
      </c>
      <c r="AL1028" s="83">
        <v>0.84027777777777779</v>
      </c>
      <c r="AM1028" s="83">
        <v>0.89583333333333337</v>
      </c>
      <c r="AN1028" s="12">
        <f t="shared" si="3135"/>
        <v>5.555555555555558E-2</v>
      </c>
      <c r="AO1028" s="13">
        <f t="shared" si="3136"/>
        <v>1</v>
      </c>
      <c r="AP1028" s="13">
        <f t="shared" si="3137"/>
        <v>20</v>
      </c>
      <c r="AQ1028" s="83">
        <v>0.94444444444444453</v>
      </c>
      <c r="AR1028" s="12">
        <f t="shared" si="3138"/>
        <v>4.861111111111116E-2</v>
      </c>
      <c r="AS1028" s="225">
        <f t="shared" si="3139"/>
        <v>1</v>
      </c>
      <c r="AT1028" s="13">
        <f t="shared" si="3140"/>
        <v>10</v>
      </c>
      <c r="AU1028" s="83">
        <v>0.9472222222222223</v>
      </c>
      <c r="AV1028" s="226">
        <f t="shared" si="3141"/>
        <v>2.7777777777777679E-3</v>
      </c>
      <c r="AW1028" s="13">
        <f t="shared" si="3142"/>
        <v>0</v>
      </c>
      <c r="AX1028" s="13">
        <f t="shared" si="3143"/>
        <v>4</v>
      </c>
      <c r="AY1028" s="83">
        <v>1.0715277777777776</v>
      </c>
      <c r="AZ1028" s="12">
        <f t="shared" si="3144"/>
        <v>0.12430555555555534</v>
      </c>
      <c r="BA1028" s="225">
        <f t="shared" si="3145"/>
        <v>2</v>
      </c>
      <c r="BB1028" s="225">
        <f t="shared" si="3146"/>
        <v>59</v>
      </c>
      <c r="BC1028" s="83">
        <v>1.0715277777777776</v>
      </c>
      <c r="BD1028" s="83">
        <v>1.0715277777777776</v>
      </c>
      <c r="BE1028" s="12">
        <f t="shared" si="3147"/>
        <v>0</v>
      </c>
      <c r="BF1028" s="13">
        <f t="shared" si="3148"/>
        <v>0</v>
      </c>
      <c r="BG1028" s="13">
        <f t="shared" si="3149"/>
        <v>0</v>
      </c>
      <c r="BH1028" s="83">
        <v>1.0715277777777776</v>
      </c>
      <c r="BI1028" s="83">
        <v>1.0715277777777776</v>
      </c>
      <c r="BJ1028" s="83"/>
      <c r="BK1028" s="69">
        <f t="shared" si="3150"/>
        <v>0</v>
      </c>
      <c r="BL1028" s="13">
        <f t="shared" si="3151"/>
        <v>0</v>
      </c>
      <c r="BM1028" s="13">
        <f t="shared" si="3152"/>
        <v>0</v>
      </c>
      <c r="BN1028" s="83">
        <v>1.0763888888888888</v>
      </c>
      <c r="BO1028" s="12">
        <f t="shared" si="2915"/>
        <v>4.8611111111112049E-3</v>
      </c>
      <c r="BP1028" s="225">
        <f t="shared" si="2916"/>
        <v>0</v>
      </c>
      <c r="BQ1028" s="225">
        <f t="shared" si="2917"/>
        <v>7</v>
      </c>
      <c r="BR1028" s="83">
        <v>1.0798611111111112</v>
      </c>
      <c r="BS1028" s="12">
        <f t="shared" si="2918"/>
        <v>3.4722222222223209E-3</v>
      </c>
      <c r="BT1028" s="225">
        <f t="shared" si="2919"/>
        <v>0</v>
      </c>
      <c r="BU1028" s="225">
        <f t="shared" si="2920"/>
        <v>5</v>
      </c>
      <c r="BV1028" s="83">
        <v>1.0798611111111112</v>
      </c>
      <c r="BW1028" s="83">
        <v>1.0833333333333333</v>
      </c>
      <c r="BX1028" s="12">
        <f t="shared" si="3074"/>
        <v>3.4722222222220989E-3</v>
      </c>
      <c r="BY1028" s="13">
        <f t="shared" si="3075"/>
        <v>0</v>
      </c>
      <c r="BZ1028" s="13">
        <f t="shared" si="3076"/>
        <v>5</v>
      </c>
      <c r="CA1028" s="226">
        <f t="shared" si="2924"/>
        <v>0.27083333333333326</v>
      </c>
      <c r="CB1028" s="13">
        <f t="shared" si="3153"/>
        <v>6</v>
      </c>
      <c r="CC1028" s="13">
        <f t="shared" si="3154"/>
        <v>30</v>
      </c>
      <c r="CD1028" s="12">
        <f t="shared" si="3111"/>
        <v>6.7361111111111427E-2</v>
      </c>
      <c r="CE1028" s="13">
        <f t="shared" si="3112"/>
        <v>1</v>
      </c>
      <c r="CF1028" s="13">
        <f t="shared" si="3113"/>
        <v>37</v>
      </c>
      <c r="CG1028" s="12">
        <f t="shared" si="3155"/>
        <v>5.555555555555558E-2</v>
      </c>
      <c r="CH1028" s="13">
        <f t="shared" si="3156"/>
        <v>1</v>
      </c>
      <c r="CI1028" s="13">
        <f t="shared" si="3157"/>
        <v>20</v>
      </c>
      <c r="CJ1028" s="12">
        <f t="shared" si="3158"/>
        <v>0.12430555555555534</v>
      </c>
      <c r="CK1028" s="13">
        <f t="shared" si="3159"/>
        <v>2</v>
      </c>
      <c r="CL1028" s="13">
        <f t="shared" si="3160"/>
        <v>59</v>
      </c>
      <c r="CM1028" s="62"/>
      <c r="CN1028" s="62"/>
      <c r="CO1028" s="62"/>
      <c r="CP1028" s="12">
        <f t="shared" si="3161"/>
        <v>5.5555555555555344E-2</v>
      </c>
      <c r="CQ1028" s="13">
        <f t="shared" si="3162"/>
        <v>1</v>
      </c>
      <c r="CR1028" s="13">
        <f t="shared" si="3163"/>
        <v>20</v>
      </c>
      <c r="CS1028" s="83">
        <v>0</v>
      </c>
      <c r="CT1028" s="13">
        <f t="shared" si="3123"/>
        <v>0</v>
      </c>
      <c r="CU1028" s="13">
        <f t="shared" si="3124"/>
        <v>0</v>
      </c>
      <c r="CV1028" s="83">
        <v>0</v>
      </c>
      <c r="CW1028" s="13">
        <f t="shared" si="3164"/>
        <v>0</v>
      </c>
      <c r="CX1028" s="13">
        <f t="shared" si="3165"/>
        <v>0</v>
      </c>
      <c r="CY1028" s="83">
        <v>0</v>
      </c>
      <c r="CZ1028" s="13">
        <f t="shared" si="3166"/>
        <v>0</v>
      </c>
      <c r="DA1028" s="13">
        <f t="shared" si="3167"/>
        <v>0</v>
      </c>
      <c r="DB1028" s="83">
        <v>0</v>
      </c>
      <c r="DC1028" s="13">
        <f t="shared" si="3168"/>
        <v>0</v>
      </c>
      <c r="DD1028" s="13">
        <f t="shared" si="3169"/>
        <v>0</v>
      </c>
      <c r="DE1028" s="83">
        <v>0</v>
      </c>
      <c r="DF1028" s="13">
        <f t="shared" si="2944"/>
        <v>0</v>
      </c>
      <c r="DG1028" s="13">
        <f t="shared" si="2945"/>
        <v>0</v>
      </c>
      <c r="DH1028" s="83">
        <v>6.8749999999999992E-2</v>
      </c>
      <c r="DI1028" s="13">
        <f t="shared" si="2946"/>
        <v>1</v>
      </c>
      <c r="DJ1028" s="13">
        <f t="shared" si="2947"/>
        <v>39</v>
      </c>
      <c r="DK1028" s="83">
        <v>0</v>
      </c>
      <c r="DL1028" s="35">
        <f t="shared" si="2948"/>
        <v>0</v>
      </c>
      <c r="DM1028" s="35">
        <f t="shared" si="2949"/>
        <v>0</v>
      </c>
      <c r="DN1028" s="66">
        <f t="shared" si="3127"/>
        <v>3640909.9460000014</v>
      </c>
      <c r="DO1028" s="74">
        <f t="shared" si="3128"/>
        <v>58371</v>
      </c>
      <c r="DP1028" s="66">
        <f t="shared" si="2877"/>
        <v>63.542881355932209</v>
      </c>
      <c r="DQ1028" s="63">
        <f t="shared" si="2878"/>
        <v>62.375322437511805</v>
      </c>
      <c r="DR1028" s="66"/>
      <c r="DS1028" s="96"/>
      <c r="DT1028" s="66"/>
      <c r="DU1028" s="66"/>
    </row>
    <row r="1029" spans="1:125">
      <c r="A1029" s="639">
        <f xml:space="preserve"> A1028 + 1</f>
        <v>1027</v>
      </c>
      <c r="B1029" s="172">
        <f t="shared" si="2989"/>
        <v>36</v>
      </c>
      <c r="C1029" s="76">
        <v>40974</v>
      </c>
      <c r="D1029" s="84">
        <f t="shared" si="3170"/>
        <v>3</v>
      </c>
      <c r="E1029" s="78" t="s">
        <v>1224</v>
      </c>
      <c r="F1029" s="172">
        <v>12</v>
      </c>
      <c r="G1029" s="79" t="s">
        <v>38</v>
      </c>
      <c r="H1029" s="79" t="s">
        <v>305</v>
      </c>
      <c r="I1029" s="79" t="s">
        <v>1116</v>
      </c>
      <c r="J1029" s="83">
        <v>0.9375</v>
      </c>
      <c r="K1029" s="82">
        <v>3782.03</v>
      </c>
      <c r="L1029" s="79" t="s">
        <v>1094</v>
      </c>
      <c r="M1029" s="172">
        <v>59</v>
      </c>
      <c r="N1029" s="172">
        <v>0</v>
      </c>
      <c r="O1029" s="79"/>
      <c r="P1029" s="83">
        <v>0.9375</v>
      </c>
      <c r="Q1029" s="83">
        <v>0.9375</v>
      </c>
      <c r="R1029" s="12">
        <f t="shared" si="3129"/>
        <v>0</v>
      </c>
      <c r="S1029" s="13">
        <f t="shared" si="3130"/>
        <v>0</v>
      </c>
      <c r="T1029" s="13">
        <f t="shared" si="3131"/>
        <v>0</v>
      </c>
      <c r="U1029" s="83">
        <v>0.94097222222222221</v>
      </c>
      <c r="V1029" s="12">
        <f t="shared" si="3079"/>
        <v>3.4722222222222099E-3</v>
      </c>
      <c r="W1029" s="13">
        <f t="shared" si="3080"/>
        <v>0</v>
      </c>
      <c r="X1029" s="225">
        <f t="shared" si="3081"/>
        <v>5</v>
      </c>
      <c r="Y1029" s="83">
        <v>0.95138888888888884</v>
      </c>
      <c r="Z1029" s="12">
        <f>Y1029-U1029</f>
        <v>1.041666666666663E-2</v>
      </c>
      <c r="AA1029" s="13">
        <f>HOUR(Z1029)</f>
        <v>0</v>
      </c>
      <c r="AB1029" s="13">
        <f>MINUTE(Z1029)</f>
        <v>15</v>
      </c>
      <c r="AC1029" s="83">
        <v>0.97569444444444453</v>
      </c>
      <c r="AD1029" s="12">
        <f t="shared" si="2994"/>
        <v>2.4305555555555691E-2</v>
      </c>
      <c r="AE1029" s="13">
        <f t="shared" si="2995"/>
        <v>0</v>
      </c>
      <c r="AF1029" s="13">
        <f t="shared" si="2996"/>
        <v>35</v>
      </c>
      <c r="AG1029" s="83">
        <v>0.97916666666666663</v>
      </c>
      <c r="AH1029" s="83">
        <v>1.0104166666666667</v>
      </c>
      <c r="AI1029" s="12">
        <f t="shared" si="3132"/>
        <v>3.1250000000000111E-2</v>
      </c>
      <c r="AJ1029" s="225">
        <f t="shared" si="3133"/>
        <v>0</v>
      </c>
      <c r="AK1029" s="225">
        <f t="shared" si="3134"/>
        <v>45</v>
      </c>
      <c r="AL1029" s="83">
        <v>0.97916666666666663</v>
      </c>
      <c r="AM1029" s="83">
        <v>1.0104166666666667</v>
      </c>
      <c r="AN1029" s="12">
        <f t="shared" si="3135"/>
        <v>3.1250000000000111E-2</v>
      </c>
      <c r="AO1029" s="13">
        <f t="shared" si="3136"/>
        <v>0</v>
      </c>
      <c r="AP1029" s="13">
        <f t="shared" si="3137"/>
        <v>45</v>
      </c>
      <c r="AQ1029" s="83">
        <v>1.1229166666666666</v>
      </c>
      <c r="AR1029" s="12">
        <f t="shared" si="3138"/>
        <v>0.11249999999999982</v>
      </c>
      <c r="AS1029" s="225">
        <f t="shared" si="3139"/>
        <v>2</v>
      </c>
      <c r="AT1029" s="13">
        <f t="shared" si="3140"/>
        <v>42</v>
      </c>
      <c r="AU1029" s="83">
        <v>1.1229166666666666</v>
      </c>
      <c r="AV1029" s="226">
        <f t="shared" si="3141"/>
        <v>0</v>
      </c>
      <c r="AW1029" s="13">
        <f t="shared" si="3142"/>
        <v>0</v>
      </c>
      <c r="AX1029" s="13">
        <f t="shared" si="3143"/>
        <v>0</v>
      </c>
      <c r="AY1029" s="83">
        <v>1.2097222222222224</v>
      </c>
      <c r="AZ1029" s="12">
        <f t="shared" si="3144"/>
        <v>8.6805555555555802E-2</v>
      </c>
      <c r="BA1029" s="225">
        <f t="shared" si="3145"/>
        <v>2</v>
      </c>
      <c r="BB1029" s="225">
        <f t="shared" si="3146"/>
        <v>5</v>
      </c>
      <c r="BC1029" s="83">
        <v>1.2097222222222224</v>
      </c>
      <c r="BD1029" s="83">
        <v>1.2097222222222224</v>
      </c>
      <c r="BE1029" s="12">
        <f t="shared" si="3147"/>
        <v>0</v>
      </c>
      <c r="BF1029" s="13">
        <f t="shared" si="3148"/>
        <v>0</v>
      </c>
      <c r="BG1029" s="13">
        <f t="shared" si="3149"/>
        <v>0</v>
      </c>
      <c r="BH1029" s="83">
        <v>1.2097222222222224</v>
      </c>
      <c r="BI1029" s="83">
        <v>1.2097222222222224</v>
      </c>
      <c r="BJ1029" s="83"/>
      <c r="BK1029" s="69">
        <f t="shared" si="3150"/>
        <v>0</v>
      </c>
      <c r="BL1029" s="13">
        <f t="shared" si="3151"/>
        <v>0</v>
      </c>
      <c r="BM1029" s="13">
        <f t="shared" si="3152"/>
        <v>0</v>
      </c>
      <c r="BN1029" s="83">
        <v>1.2395833333333333</v>
      </c>
      <c r="BO1029" s="12">
        <f t="shared" si="2915"/>
        <v>2.9861111111110894E-2</v>
      </c>
      <c r="BP1029" s="225">
        <f t="shared" si="2916"/>
        <v>0</v>
      </c>
      <c r="BQ1029" s="225">
        <f t="shared" si="2917"/>
        <v>43</v>
      </c>
      <c r="BR1029" s="83">
        <v>1.2430555555555556</v>
      </c>
      <c r="BS1029" s="12">
        <f t="shared" si="2918"/>
        <v>3.4722222222223209E-3</v>
      </c>
      <c r="BT1029" s="225">
        <f t="shared" si="2919"/>
        <v>0</v>
      </c>
      <c r="BU1029" s="225">
        <f t="shared" si="2920"/>
        <v>5</v>
      </c>
      <c r="BV1029" s="83">
        <v>1.2430555555555556</v>
      </c>
      <c r="BW1029" s="83">
        <v>1.2465277777777779</v>
      </c>
      <c r="BX1029" s="12">
        <f t="shared" si="3074"/>
        <v>3.4722222222223209E-3</v>
      </c>
      <c r="BY1029" s="13">
        <f t="shared" si="3075"/>
        <v>0</v>
      </c>
      <c r="BZ1029" s="13">
        <f t="shared" si="3076"/>
        <v>5</v>
      </c>
      <c r="CA1029" s="226">
        <f t="shared" si="2924"/>
        <v>0.3090277777777779</v>
      </c>
      <c r="CB1029" s="13">
        <f t="shared" si="3153"/>
        <v>7</v>
      </c>
      <c r="CC1029" s="13">
        <f t="shared" si="3154"/>
        <v>25</v>
      </c>
      <c r="CD1029" s="12">
        <f t="shared" si="3111"/>
        <v>0.17013888888888873</v>
      </c>
      <c r="CE1029" s="13">
        <f t="shared" si="3112"/>
        <v>4</v>
      </c>
      <c r="CF1029" s="13">
        <f t="shared" si="3113"/>
        <v>5</v>
      </c>
      <c r="CG1029" s="12">
        <f t="shared" si="3155"/>
        <v>3.1250000000000111E-2</v>
      </c>
      <c r="CH1029" s="13">
        <f t="shared" si="3156"/>
        <v>0</v>
      </c>
      <c r="CI1029" s="13">
        <f t="shared" si="3157"/>
        <v>45</v>
      </c>
      <c r="CJ1029" s="12">
        <f t="shared" si="3158"/>
        <v>8.6805555555555802E-2</v>
      </c>
      <c r="CK1029" s="13">
        <f t="shared" si="3159"/>
        <v>2</v>
      </c>
      <c r="CL1029" s="13">
        <f t="shared" si="3160"/>
        <v>5</v>
      </c>
      <c r="CM1029" s="62"/>
      <c r="CN1029" s="62"/>
      <c r="CO1029" s="62"/>
      <c r="CP1029" s="12">
        <f t="shared" si="3161"/>
        <v>6.5972222222222474E-2</v>
      </c>
      <c r="CQ1029" s="13">
        <f t="shared" si="3162"/>
        <v>1</v>
      </c>
      <c r="CR1029" s="13">
        <f t="shared" si="3163"/>
        <v>35</v>
      </c>
      <c r="CS1029" s="83">
        <v>0</v>
      </c>
      <c r="CT1029" s="13">
        <f t="shared" si="3123"/>
        <v>0</v>
      </c>
      <c r="CU1029" s="13">
        <f t="shared" si="3124"/>
        <v>0</v>
      </c>
      <c r="CV1029" s="83">
        <v>0</v>
      </c>
      <c r="CW1029" s="13">
        <f t="shared" si="3164"/>
        <v>0</v>
      </c>
      <c r="CX1029" s="13">
        <f t="shared" si="3165"/>
        <v>0</v>
      </c>
      <c r="CY1029" s="83">
        <v>0</v>
      </c>
      <c r="CZ1029" s="13">
        <f t="shared" si="3166"/>
        <v>0</v>
      </c>
      <c r="DA1029" s="13">
        <f t="shared" si="3167"/>
        <v>0</v>
      </c>
      <c r="DB1029" s="83">
        <v>0</v>
      </c>
      <c r="DC1029" s="13">
        <f t="shared" si="3168"/>
        <v>0</v>
      </c>
      <c r="DD1029" s="13">
        <f t="shared" si="3169"/>
        <v>0</v>
      </c>
      <c r="DE1029" s="83">
        <v>0</v>
      </c>
      <c r="DF1029" s="13">
        <f t="shared" si="2944"/>
        <v>0</v>
      </c>
      <c r="DG1029" s="13">
        <f t="shared" si="2945"/>
        <v>0</v>
      </c>
      <c r="DH1029" s="83">
        <v>2.0833333333333332E-2</v>
      </c>
      <c r="DI1029" s="13">
        <f t="shared" si="2946"/>
        <v>0</v>
      </c>
      <c r="DJ1029" s="13">
        <f t="shared" si="2947"/>
        <v>30</v>
      </c>
      <c r="DK1029" s="83">
        <v>0</v>
      </c>
      <c r="DL1029" s="35">
        <f t="shared" si="2948"/>
        <v>0</v>
      </c>
      <c r="DM1029" s="35">
        <f t="shared" si="2949"/>
        <v>0</v>
      </c>
      <c r="DN1029" s="66">
        <f t="shared" si="3127"/>
        <v>3644691.9760000012</v>
      </c>
      <c r="DO1029" s="74">
        <f t="shared" si="3128"/>
        <v>58430</v>
      </c>
      <c r="DP1029" s="66">
        <f t="shared" ref="DP1029:DP1076" si="3171" xml:space="preserve"> K1029/M1029</f>
        <v>64.102203389830507</v>
      </c>
      <c r="DQ1029" s="63">
        <f t="shared" ref="DQ1029:DQ1076" si="3172">DN1029/DO1029</f>
        <v>62.377066164641469</v>
      </c>
      <c r="DR1029" s="66"/>
      <c r="DS1029" s="96"/>
      <c r="DT1029" s="66"/>
      <c r="DU1029" s="66"/>
    </row>
    <row r="1030" spans="1:125" ht="30">
      <c r="A1030" s="639">
        <f t="shared" ref="A1030:A1093" si="3173" xml:space="preserve"> A1029 + 1</f>
        <v>1028</v>
      </c>
      <c r="B1030" s="172">
        <f t="shared" si="2989"/>
        <v>37</v>
      </c>
      <c r="C1030" s="76">
        <v>40975</v>
      </c>
      <c r="D1030" s="84">
        <f t="shared" si="3170"/>
        <v>3</v>
      </c>
      <c r="E1030" s="78" t="s">
        <v>1224</v>
      </c>
      <c r="F1030" s="172">
        <v>13</v>
      </c>
      <c r="G1030" s="79" t="s">
        <v>38</v>
      </c>
      <c r="H1030" s="79" t="s">
        <v>573</v>
      </c>
      <c r="I1030" s="79" t="s">
        <v>1260</v>
      </c>
      <c r="J1030" s="83">
        <v>7.6388888888888895E-2</v>
      </c>
      <c r="K1030" s="82">
        <v>3537.31</v>
      </c>
      <c r="L1030" s="79" t="s">
        <v>1094</v>
      </c>
      <c r="M1030" s="172">
        <v>57</v>
      </c>
      <c r="N1030" s="172">
        <v>2</v>
      </c>
      <c r="O1030" s="79"/>
      <c r="P1030" s="83">
        <v>7.6388888888888895E-2</v>
      </c>
      <c r="Q1030" s="83">
        <v>7.6388888888888895E-2</v>
      </c>
      <c r="R1030" s="12">
        <f t="shared" ref="R1030:R1038" si="3174">Q1030-P1030</f>
        <v>0</v>
      </c>
      <c r="S1030" s="13">
        <f t="shared" ref="S1030:S1038" si="3175">HOUR(R1030)</f>
        <v>0</v>
      </c>
      <c r="T1030" s="13">
        <f t="shared" ref="T1030:T1038" si="3176">MINUTE(R1030)</f>
        <v>0</v>
      </c>
      <c r="U1030" s="83">
        <v>7.9861111111111105E-2</v>
      </c>
      <c r="V1030" s="12">
        <f t="shared" si="3079"/>
        <v>3.4722222222222099E-3</v>
      </c>
      <c r="W1030" s="13">
        <f t="shared" si="3080"/>
        <v>0</v>
      </c>
      <c r="X1030" s="225">
        <f t="shared" si="3081"/>
        <v>5</v>
      </c>
      <c r="Y1030" s="83">
        <v>9.0277777777777776E-2</v>
      </c>
      <c r="Z1030" s="12">
        <f t="shared" ref="Z1030:Z1038" si="3177">Y1030-U1030</f>
        <v>1.0416666666666671E-2</v>
      </c>
      <c r="AA1030" s="13">
        <f t="shared" ref="AA1030:AA1038" si="3178">HOUR(Z1030)</f>
        <v>0</v>
      </c>
      <c r="AB1030" s="13">
        <f t="shared" ref="AB1030:AB1038" si="3179">MINUTE(Z1030)</f>
        <v>15</v>
      </c>
      <c r="AC1030" s="83">
        <v>0.15625</v>
      </c>
      <c r="AD1030" s="12">
        <f t="shared" si="2994"/>
        <v>6.5972222222222224E-2</v>
      </c>
      <c r="AE1030" s="13">
        <f t="shared" si="2995"/>
        <v>1</v>
      </c>
      <c r="AF1030" s="13">
        <f t="shared" si="2996"/>
        <v>35</v>
      </c>
      <c r="AG1030" s="83">
        <v>0.15972222222222224</v>
      </c>
      <c r="AH1030" s="83">
        <v>0.19444444444444445</v>
      </c>
      <c r="AI1030" s="12">
        <f t="shared" ref="AI1030:AI1038" si="3180">AH1030-AG1030</f>
        <v>3.472222222222221E-2</v>
      </c>
      <c r="AJ1030" s="225">
        <f t="shared" ref="AJ1030:AJ1038" si="3181">HOUR(AI1030)</f>
        <v>0</v>
      </c>
      <c r="AK1030" s="225">
        <f t="shared" ref="AK1030:AK1038" si="3182">MINUTE(AI1030)</f>
        <v>50</v>
      </c>
      <c r="AL1030" s="83">
        <v>0.15972222222222224</v>
      </c>
      <c r="AM1030" s="83">
        <v>0.19444444444444445</v>
      </c>
      <c r="AN1030" s="12">
        <f t="shared" ref="AN1030:AN1038" si="3183">AM1030-AL1030</f>
        <v>3.472222222222221E-2</v>
      </c>
      <c r="AO1030" s="13">
        <f t="shared" ref="AO1030:AO1038" si="3184">HOUR(AN1030)</f>
        <v>0</v>
      </c>
      <c r="AP1030" s="13">
        <f t="shared" ref="AP1030:AP1038" si="3185">MINUTE(AN1030)</f>
        <v>50</v>
      </c>
      <c r="AQ1030" s="83">
        <v>0.21527777777777779</v>
      </c>
      <c r="AR1030" s="12">
        <f t="shared" ref="AR1030:AR1038" si="3186">AQ1030-AH1030</f>
        <v>2.0833333333333343E-2</v>
      </c>
      <c r="AS1030" s="225">
        <f t="shared" ref="AS1030:AS1038" si="3187">HOUR(AR1030)</f>
        <v>0</v>
      </c>
      <c r="AT1030" s="13">
        <f t="shared" ref="AT1030:AT1038" si="3188">MINUTE(AR1030)</f>
        <v>30</v>
      </c>
      <c r="AU1030" s="83">
        <v>0.21805555555555556</v>
      </c>
      <c r="AV1030" s="226">
        <f t="shared" ref="AV1030:AV1038" si="3189">AU1030-AQ1030</f>
        <v>2.7777777777777679E-3</v>
      </c>
      <c r="AW1030" s="13">
        <f t="shared" ref="AW1030:AW1038" si="3190">HOUR(AV1030)</f>
        <v>0</v>
      </c>
      <c r="AX1030" s="13">
        <f t="shared" ref="AX1030:AX1038" si="3191">MINUTE(AV1030)</f>
        <v>4</v>
      </c>
      <c r="AY1030" s="83">
        <v>0.31458333333333333</v>
      </c>
      <c r="AZ1030" s="12">
        <f t="shared" ref="AZ1030:AZ1038" si="3192">AY1030-AU1030</f>
        <v>9.6527777777777768E-2</v>
      </c>
      <c r="BA1030" s="225">
        <f t="shared" ref="BA1030:BA1038" si="3193">HOUR(AZ1030)</f>
        <v>2</v>
      </c>
      <c r="BB1030" s="225">
        <f t="shared" ref="BB1030:BB1038" si="3194">MINUTE(AZ1030)</f>
        <v>19</v>
      </c>
      <c r="BC1030" s="83">
        <v>0.31458333333333333</v>
      </c>
      <c r="BD1030" s="83">
        <v>0.31458333333333333</v>
      </c>
      <c r="BE1030" s="12">
        <f t="shared" ref="BE1030:BE1038" si="3195">BD1030-BC1030</f>
        <v>0</v>
      </c>
      <c r="BF1030" s="13">
        <f t="shared" ref="BF1030:BF1038" si="3196">HOUR(BE1030)</f>
        <v>0</v>
      </c>
      <c r="BG1030" s="13">
        <f t="shared" ref="BG1030:BG1038" si="3197">MINUTE(BE1030)</f>
        <v>0</v>
      </c>
      <c r="BH1030" s="83">
        <v>0.31458333333333333</v>
      </c>
      <c r="BI1030" s="83">
        <v>0.31458333333333333</v>
      </c>
      <c r="BJ1030" s="83"/>
      <c r="BK1030" s="69">
        <f t="shared" ref="BK1030:BK1038" si="3198">BI1030-BH1030</f>
        <v>0</v>
      </c>
      <c r="BL1030" s="13">
        <f t="shared" ref="BL1030:BL1038" si="3199">HOUR(BK1030)</f>
        <v>0</v>
      </c>
      <c r="BM1030" s="13">
        <f t="shared" ref="BM1030:BM1038" si="3200">MINUTE(BK1030)</f>
        <v>0</v>
      </c>
      <c r="BN1030" s="83">
        <v>0.31944444444444448</v>
      </c>
      <c r="BO1030" s="12">
        <f t="shared" si="2915"/>
        <v>4.8611111111111494E-3</v>
      </c>
      <c r="BP1030" s="225">
        <f t="shared" si="2916"/>
        <v>0</v>
      </c>
      <c r="BQ1030" s="225">
        <f t="shared" si="2917"/>
        <v>7</v>
      </c>
      <c r="BR1030" s="83">
        <v>0.32291666666666669</v>
      </c>
      <c r="BS1030" s="12">
        <f t="shared" si="2918"/>
        <v>3.4722222222222099E-3</v>
      </c>
      <c r="BT1030" s="225">
        <f t="shared" si="2919"/>
        <v>0</v>
      </c>
      <c r="BU1030" s="225">
        <f t="shared" si="2920"/>
        <v>5</v>
      </c>
      <c r="BV1030" s="83">
        <v>0.32291666666666669</v>
      </c>
      <c r="BW1030" s="83">
        <v>0.3263888888888889</v>
      </c>
      <c r="BX1030" s="12">
        <f t="shared" si="3074"/>
        <v>3.4722222222222099E-3</v>
      </c>
      <c r="BY1030" s="13">
        <f t="shared" si="3075"/>
        <v>0</v>
      </c>
      <c r="BZ1030" s="13">
        <f t="shared" si="3076"/>
        <v>5</v>
      </c>
      <c r="CA1030" s="226">
        <f t="shared" si="2924"/>
        <v>0.25</v>
      </c>
      <c r="CB1030" s="13">
        <f t="shared" ref="CB1030:CB1037" si="3201">HOUR(CA1030)</f>
        <v>6</v>
      </c>
      <c r="CC1030" s="13">
        <f t="shared" ref="CC1030:CC1037" si="3202">MINUTE(CA1030)</f>
        <v>0</v>
      </c>
      <c r="CD1030" s="12">
        <f t="shared" si="3111"/>
        <v>9.5138888888888926E-2</v>
      </c>
      <c r="CE1030" s="13">
        <f t="shared" si="3112"/>
        <v>2</v>
      </c>
      <c r="CF1030" s="13">
        <f t="shared" si="3113"/>
        <v>17</v>
      </c>
      <c r="CG1030" s="12">
        <f t="shared" ref="CG1030:CG1038" si="3203">AI1030</f>
        <v>3.472222222222221E-2</v>
      </c>
      <c r="CH1030" s="13">
        <f t="shared" ref="CH1030:CH1038" si="3204">HOUR(CG1030)</f>
        <v>0</v>
      </c>
      <c r="CI1030" s="13">
        <f t="shared" ref="CI1030:CI1038" si="3205">MINUTE(CG1030)</f>
        <v>50</v>
      </c>
      <c r="CJ1030" s="12">
        <f t="shared" ref="CJ1030:CJ1038" si="3206">AZ1030</f>
        <v>9.6527777777777768E-2</v>
      </c>
      <c r="CK1030" s="13">
        <f t="shared" ref="CK1030:CK1038" si="3207">HOUR(CJ1030)</f>
        <v>2</v>
      </c>
      <c r="CL1030" s="13">
        <f t="shared" ref="CL1030:CL1038" si="3208">MINUTE(CJ1030)</f>
        <v>19</v>
      </c>
      <c r="CM1030" s="62"/>
      <c r="CN1030" s="62"/>
      <c r="CO1030" s="62"/>
      <c r="CP1030" s="12">
        <f t="shared" ref="CP1030:CP1038" si="3209">AZ1030-(CS1030+CV1030+CY1030+DB1030+DE1030+DH1030+DK1030)</f>
        <v>5.6944444444444436E-2</v>
      </c>
      <c r="CQ1030" s="13">
        <f t="shared" ref="CQ1030:CQ1038" si="3210">HOUR(CP1030)</f>
        <v>1</v>
      </c>
      <c r="CR1030" s="13">
        <f t="shared" ref="CR1030:CR1038" si="3211">MINUTE(CP1030)</f>
        <v>22</v>
      </c>
      <c r="CS1030" s="83">
        <v>0</v>
      </c>
      <c r="CT1030" s="13">
        <f t="shared" ref="CT1030:CT1038" si="3212">HOUR(CS1030)</f>
        <v>0</v>
      </c>
      <c r="CU1030" s="13">
        <f t="shared" ref="CU1030:CU1038" si="3213">MINUTE(CS1030)</f>
        <v>0</v>
      </c>
      <c r="CV1030" s="83">
        <v>0</v>
      </c>
      <c r="CW1030" s="13">
        <f t="shared" si="3164"/>
        <v>0</v>
      </c>
      <c r="CX1030" s="13">
        <f t="shared" si="3165"/>
        <v>0</v>
      </c>
      <c r="CY1030" s="83">
        <v>0</v>
      </c>
      <c r="CZ1030" s="13">
        <f t="shared" si="3166"/>
        <v>0</v>
      </c>
      <c r="DA1030" s="13">
        <f t="shared" si="3167"/>
        <v>0</v>
      </c>
      <c r="DB1030" s="83">
        <v>0</v>
      </c>
      <c r="DC1030" s="13">
        <f t="shared" ref="DC1030:DC1038" si="3214">HOUR(DB1030)</f>
        <v>0</v>
      </c>
      <c r="DD1030" s="13">
        <f t="shared" ref="DD1030:DD1038" si="3215">MINUTE(DB1030)</f>
        <v>0</v>
      </c>
      <c r="DE1030" s="83">
        <v>0</v>
      </c>
      <c r="DF1030" s="13">
        <f t="shared" si="2944"/>
        <v>0</v>
      </c>
      <c r="DG1030" s="13">
        <f t="shared" si="2945"/>
        <v>0</v>
      </c>
      <c r="DH1030" s="83">
        <v>3.9583333333333331E-2</v>
      </c>
      <c r="DI1030" s="13">
        <f t="shared" si="2946"/>
        <v>0</v>
      </c>
      <c r="DJ1030" s="13">
        <f t="shared" si="2947"/>
        <v>57</v>
      </c>
      <c r="DK1030" s="83">
        <v>0</v>
      </c>
      <c r="DL1030" s="35">
        <f t="shared" si="2948"/>
        <v>0</v>
      </c>
      <c r="DM1030" s="35">
        <f t="shared" si="2949"/>
        <v>0</v>
      </c>
      <c r="DN1030" s="66">
        <f t="shared" si="3127"/>
        <v>3648229.2860000012</v>
      </c>
      <c r="DO1030" s="74">
        <f t="shared" si="3128"/>
        <v>58487</v>
      </c>
      <c r="DP1030" s="66">
        <f t="shared" si="3171"/>
        <v>62.058070175438594</v>
      </c>
      <c r="DQ1030" s="63">
        <f t="shared" si="3172"/>
        <v>62.376755278950903</v>
      </c>
      <c r="DR1030" s="66"/>
      <c r="DS1030" s="96"/>
      <c r="DT1030" s="66"/>
      <c r="DU1030" s="66"/>
    </row>
    <row r="1031" spans="1:125">
      <c r="A1031" s="639">
        <f t="shared" si="3173"/>
        <v>1029</v>
      </c>
      <c r="B1031" s="172">
        <f t="shared" si="2989"/>
        <v>38</v>
      </c>
      <c r="C1031" s="76">
        <v>40975</v>
      </c>
      <c r="D1031" s="84">
        <f t="shared" si="3170"/>
        <v>3</v>
      </c>
      <c r="E1031" s="78" t="s">
        <v>1223</v>
      </c>
      <c r="F1031" s="172">
        <v>4</v>
      </c>
      <c r="G1031" s="79" t="s">
        <v>325</v>
      </c>
      <c r="H1031" s="79" t="s">
        <v>1257</v>
      </c>
      <c r="I1031" s="79" t="s">
        <v>1261</v>
      </c>
      <c r="J1031" s="83">
        <v>0.19791666666666666</v>
      </c>
      <c r="K1031" s="82">
        <v>3671.67</v>
      </c>
      <c r="L1031" s="79" t="s">
        <v>1262</v>
      </c>
      <c r="M1031" s="172">
        <v>59</v>
      </c>
      <c r="N1031" s="172">
        <v>0</v>
      </c>
      <c r="O1031" s="79"/>
      <c r="P1031" s="83">
        <v>0.19791666666666666</v>
      </c>
      <c r="Q1031" s="83">
        <v>0.19791666666666666</v>
      </c>
      <c r="R1031" s="12">
        <f t="shared" si="3174"/>
        <v>0</v>
      </c>
      <c r="S1031" s="13">
        <f t="shared" si="3175"/>
        <v>0</v>
      </c>
      <c r="T1031" s="13">
        <f t="shared" si="3176"/>
        <v>0</v>
      </c>
      <c r="U1031" s="83">
        <v>0.20138888888888887</v>
      </c>
      <c r="V1031" s="12">
        <f t="shared" si="3079"/>
        <v>3.4722222222222099E-3</v>
      </c>
      <c r="W1031" s="13">
        <f t="shared" si="3080"/>
        <v>0</v>
      </c>
      <c r="X1031" s="225">
        <f t="shared" si="3081"/>
        <v>5</v>
      </c>
      <c r="Y1031" s="83">
        <v>0.21180555555555555</v>
      </c>
      <c r="Z1031" s="12">
        <f t="shared" si="3177"/>
        <v>1.0416666666666685E-2</v>
      </c>
      <c r="AA1031" s="13">
        <f t="shared" si="3178"/>
        <v>0</v>
      </c>
      <c r="AB1031" s="13">
        <f t="shared" si="3179"/>
        <v>15</v>
      </c>
      <c r="AC1031" s="83">
        <v>0.23958333333333334</v>
      </c>
      <c r="AD1031" s="12">
        <f t="shared" si="2994"/>
        <v>2.777777777777779E-2</v>
      </c>
      <c r="AE1031" s="13">
        <f t="shared" si="2995"/>
        <v>0</v>
      </c>
      <c r="AF1031" s="13">
        <f t="shared" si="2996"/>
        <v>40</v>
      </c>
      <c r="AG1031" s="83">
        <v>0.24305555555555555</v>
      </c>
      <c r="AH1031" s="83">
        <v>0.2638888888888889</v>
      </c>
      <c r="AI1031" s="12">
        <f t="shared" si="3180"/>
        <v>2.0833333333333343E-2</v>
      </c>
      <c r="AJ1031" s="225">
        <f t="shared" si="3181"/>
        <v>0</v>
      </c>
      <c r="AK1031" s="225">
        <f t="shared" si="3182"/>
        <v>30</v>
      </c>
      <c r="AL1031" s="83">
        <v>0.24305555555555555</v>
      </c>
      <c r="AM1031" s="83">
        <v>0.2638888888888889</v>
      </c>
      <c r="AN1031" s="12">
        <f t="shared" si="3183"/>
        <v>2.0833333333333343E-2</v>
      </c>
      <c r="AO1031" s="13">
        <f t="shared" si="3184"/>
        <v>0</v>
      </c>
      <c r="AP1031" s="13">
        <f t="shared" si="3185"/>
        <v>30</v>
      </c>
      <c r="AQ1031" s="83">
        <v>0.34722222222222227</v>
      </c>
      <c r="AR1031" s="12">
        <f t="shared" si="3186"/>
        <v>8.333333333333337E-2</v>
      </c>
      <c r="AS1031" s="225">
        <f t="shared" si="3187"/>
        <v>2</v>
      </c>
      <c r="AT1031" s="13">
        <f t="shared" si="3188"/>
        <v>0</v>
      </c>
      <c r="AU1031" s="83">
        <v>0.34930555555555554</v>
      </c>
      <c r="AV1031" s="226">
        <f t="shared" si="3189"/>
        <v>2.0833333333332704E-3</v>
      </c>
      <c r="AW1031" s="13">
        <f t="shared" si="3190"/>
        <v>0</v>
      </c>
      <c r="AX1031" s="13">
        <f t="shared" si="3191"/>
        <v>3</v>
      </c>
      <c r="AY1031" s="83">
        <v>0.52430555555555558</v>
      </c>
      <c r="AZ1031" s="12">
        <f t="shared" si="3192"/>
        <v>0.17500000000000004</v>
      </c>
      <c r="BA1031" s="225">
        <f t="shared" si="3193"/>
        <v>4</v>
      </c>
      <c r="BB1031" s="225">
        <f t="shared" si="3194"/>
        <v>12</v>
      </c>
      <c r="BC1031" s="83">
        <v>0.52430555555555558</v>
      </c>
      <c r="BD1031" s="83">
        <v>0.52430555555555558</v>
      </c>
      <c r="BE1031" s="12">
        <f t="shared" si="3195"/>
        <v>0</v>
      </c>
      <c r="BF1031" s="13">
        <f t="shared" si="3196"/>
        <v>0</v>
      </c>
      <c r="BG1031" s="13">
        <f t="shared" si="3197"/>
        <v>0</v>
      </c>
      <c r="BH1031" s="83">
        <v>0.52430555555555558</v>
      </c>
      <c r="BI1031" s="83">
        <v>0.52430555555555558</v>
      </c>
      <c r="BJ1031" s="83"/>
      <c r="BK1031" s="69">
        <f t="shared" si="3198"/>
        <v>0</v>
      </c>
      <c r="BL1031" s="13">
        <f t="shared" si="3199"/>
        <v>0</v>
      </c>
      <c r="BM1031" s="13">
        <f t="shared" si="3200"/>
        <v>0</v>
      </c>
      <c r="BN1031" s="83">
        <v>0.53125</v>
      </c>
      <c r="BO1031" s="12">
        <f t="shared" si="2915"/>
        <v>6.9444444444444198E-3</v>
      </c>
      <c r="BP1031" s="225">
        <f t="shared" si="2916"/>
        <v>0</v>
      </c>
      <c r="BQ1031" s="225">
        <f t="shared" si="2917"/>
        <v>10</v>
      </c>
      <c r="BR1031" s="83">
        <v>0.53472222222222221</v>
      </c>
      <c r="BS1031" s="12">
        <f t="shared" si="2918"/>
        <v>3.4722222222222099E-3</v>
      </c>
      <c r="BT1031" s="225">
        <f t="shared" si="2919"/>
        <v>0</v>
      </c>
      <c r="BU1031" s="225">
        <f t="shared" si="2920"/>
        <v>5</v>
      </c>
      <c r="BV1031" s="83">
        <v>0.53472222222222221</v>
      </c>
      <c r="BW1031" s="83">
        <v>0.54166666666666663</v>
      </c>
      <c r="BX1031" s="12">
        <f t="shared" si="3074"/>
        <v>6.9444444444444198E-3</v>
      </c>
      <c r="BY1031" s="13">
        <f t="shared" si="3075"/>
        <v>0</v>
      </c>
      <c r="BZ1031" s="13">
        <f t="shared" si="3076"/>
        <v>10</v>
      </c>
      <c r="CA1031" s="226">
        <f t="shared" si="2924"/>
        <v>0.34375</v>
      </c>
      <c r="CB1031" s="13">
        <f t="shared" si="3201"/>
        <v>8</v>
      </c>
      <c r="CC1031" s="13">
        <f t="shared" si="3202"/>
        <v>15</v>
      </c>
      <c r="CD1031" s="12">
        <f t="shared" si="3111"/>
        <v>0.12152777777777779</v>
      </c>
      <c r="CE1031" s="13">
        <f t="shared" si="3112"/>
        <v>2</v>
      </c>
      <c r="CF1031" s="13">
        <f t="shared" si="3113"/>
        <v>55</v>
      </c>
      <c r="CG1031" s="12">
        <f t="shared" si="3203"/>
        <v>2.0833333333333343E-2</v>
      </c>
      <c r="CH1031" s="13">
        <f t="shared" si="3204"/>
        <v>0</v>
      </c>
      <c r="CI1031" s="13">
        <f t="shared" si="3205"/>
        <v>30</v>
      </c>
      <c r="CJ1031" s="12">
        <f t="shared" si="3206"/>
        <v>0.17500000000000004</v>
      </c>
      <c r="CK1031" s="13">
        <f t="shared" si="3207"/>
        <v>4</v>
      </c>
      <c r="CL1031" s="13">
        <f t="shared" si="3208"/>
        <v>12</v>
      </c>
      <c r="CM1031" s="62"/>
      <c r="CN1031" s="62"/>
      <c r="CO1031" s="62"/>
      <c r="CP1031" s="12">
        <f t="shared" si="3209"/>
        <v>3.194444444444447E-2</v>
      </c>
      <c r="CQ1031" s="13">
        <f t="shared" si="3210"/>
        <v>0</v>
      </c>
      <c r="CR1031" s="13">
        <f t="shared" si="3211"/>
        <v>46</v>
      </c>
      <c r="CS1031" s="83">
        <v>0</v>
      </c>
      <c r="CT1031" s="13">
        <f t="shared" si="3212"/>
        <v>0</v>
      </c>
      <c r="CU1031" s="13">
        <f t="shared" si="3213"/>
        <v>0</v>
      </c>
      <c r="CV1031" s="83">
        <v>2.0833333333333333E-3</v>
      </c>
      <c r="CW1031" s="13">
        <f t="shared" ref="CW1031:CW1038" si="3216">HOUR(CV1031)</f>
        <v>0</v>
      </c>
      <c r="CX1031" s="13">
        <f t="shared" ref="CX1031:CX1038" si="3217">MINUTE(CV1031)</f>
        <v>3</v>
      </c>
      <c r="CY1031" s="83">
        <v>0</v>
      </c>
      <c r="CZ1031" s="13">
        <f t="shared" ref="CZ1031:CZ1038" si="3218">HOUR(CY1031)</f>
        <v>0</v>
      </c>
      <c r="DA1031" s="13">
        <f t="shared" ref="DA1031:DA1038" si="3219">MINUTE(CY1031)</f>
        <v>0</v>
      </c>
      <c r="DB1031" s="83">
        <v>9.7222222222222224E-2</v>
      </c>
      <c r="DC1031" s="13">
        <f t="shared" si="3214"/>
        <v>2</v>
      </c>
      <c r="DD1031" s="13">
        <f t="shared" si="3215"/>
        <v>20</v>
      </c>
      <c r="DE1031" s="83">
        <v>0</v>
      </c>
      <c r="DF1031" s="13">
        <f t="shared" si="2944"/>
        <v>0</v>
      </c>
      <c r="DG1031" s="13">
        <f t="shared" si="2945"/>
        <v>0</v>
      </c>
      <c r="DH1031" s="83">
        <v>0</v>
      </c>
      <c r="DI1031" s="13">
        <f t="shared" si="2946"/>
        <v>0</v>
      </c>
      <c r="DJ1031" s="13">
        <f t="shared" si="2947"/>
        <v>0</v>
      </c>
      <c r="DK1031" s="83">
        <v>4.3750000000000004E-2</v>
      </c>
      <c r="DL1031" s="35">
        <f t="shared" si="2948"/>
        <v>1</v>
      </c>
      <c r="DM1031" s="35">
        <f t="shared" si="2949"/>
        <v>3</v>
      </c>
      <c r="DN1031" s="66">
        <f t="shared" si="3127"/>
        <v>3651900.9560000012</v>
      </c>
      <c r="DO1031" s="74">
        <f t="shared" si="3128"/>
        <v>58546</v>
      </c>
      <c r="DP1031" s="66">
        <f t="shared" si="3171"/>
        <v>62.231694915254238</v>
      </c>
      <c r="DQ1031" s="63">
        <f t="shared" si="3172"/>
        <v>62.376609093704118</v>
      </c>
      <c r="DR1031" s="66"/>
      <c r="DS1031" s="96"/>
      <c r="DT1031" s="66"/>
      <c r="DU1031" s="66"/>
    </row>
    <row r="1032" spans="1:125" ht="30">
      <c r="A1032" s="639">
        <f t="shared" si="3173"/>
        <v>1030</v>
      </c>
      <c r="B1032" s="172">
        <f t="shared" si="2989"/>
        <v>39</v>
      </c>
      <c r="C1032" s="76">
        <v>40975</v>
      </c>
      <c r="D1032" s="84">
        <f t="shared" si="3170"/>
        <v>3</v>
      </c>
      <c r="E1032" s="78" t="s">
        <v>1224</v>
      </c>
      <c r="F1032" s="172">
        <v>14</v>
      </c>
      <c r="G1032" s="79" t="s">
        <v>38</v>
      </c>
      <c r="H1032" s="79" t="s">
        <v>1304</v>
      </c>
      <c r="I1032" s="79" t="s">
        <v>1260</v>
      </c>
      <c r="J1032" s="83">
        <v>0.28125</v>
      </c>
      <c r="K1032" s="82">
        <v>3707.82</v>
      </c>
      <c r="L1032" s="79" t="s">
        <v>1094</v>
      </c>
      <c r="M1032" s="172">
        <v>59</v>
      </c>
      <c r="N1032" s="172">
        <v>0</v>
      </c>
      <c r="O1032" s="79"/>
      <c r="P1032" s="83">
        <v>0.28125</v>
      </c>
      <c r="Q1032" s="83">
        <v>0.28125</v>
      </c>
      <c r="R1032" s="12">
        <f t="shared" si="3174"/>
        <v>0</v>
      </c>
      <c r="S1032" s="13">
        <f t="shared" si="3175"/>
        <v>0</v>
      </c>
      <c r="T1032" s="13">
        <f t="shared" si="3176"/>
        <v>0</v>
      </c>
      <c r="U1032" s="83">
        <v>0.28472222222222221</v>
      </c>
      <c r="V1032" s="12">
        <f t="shared" si="3079"/>
        <v>3.4722222222222099E-3</v>
      </c>
      <c r="W1032" s="13">
        <f t="shared" si="3080"/>
        <v>0</v>
      </c>
      <c r="X1032" s="225">
        <f t="shared" si="3081"/>
        <v>5</v>
      </c>
      <c r="Y1032" s="83">
        <v>0.30555555555555552</v>
      </c>
      <c r="Z1032" s="12">
        <f t="shared" si="3177"/>
        <v>2.0833333333333315E-2</v>
      </c>
      <c r="AA1032" s="13">
        <f t="shared" si="3178"/>
        <v>0</v>
      </c>
      <c r="AB1032" s="13">
        <f t="shared" si="3179"/>
        <v>30</v>
      </c>
      <c r="AC1032" s="83">
        <v>0.32291666666666669</v>
      </c>
      <c r="AD1032" s="12">
        <f t="shared" si="2994"/>
        <v>1.736111111111116E-2</v>
      </c>
      <c r="AE1032" s="13">
        <f t="shared" si="2995"/>
        <v>0</v>
      </c>
      <c r="AF1032" s="13">
        <f t="shared" si="2996"/>
        <v>25</v>
      </c>
      <c r="AG1032" s="83">
        <v>0.3263888888888889</v>
      </c>
      <c r="AH1032" s="83">
        <v>0.34375</v>
      </c>
      <c r="AI1032" s="12">
        <f t="shared" si="3180"/>
        <v>1.7361111111111105E-2</v>
      </c>
      <c r="AJ1032" s="225">
        <f t="shared" si="3181"/>
        <v>0</v>
      </c>
      <c r="AK1032" s="225">
        <f t="shared" si="3182"/>
        <v>25</v>
      </c>
      <c r="AL1032" s="83">
        <v>0.3263888888888889</v>
      </c>
      <c r="AM1032" s="83">
        <v>0.34375</v>
      </c>
      <c r="AN1032" s="12">
        <f t="shared" si="3183"/>
        <v>1.7361111111111105E-2</v>
      </c>
      <c r="AO1032" s="13">
        <f t="shared" si="3184"/>
        <v>0</v>
      </c>
      <c r="AP1032" s="13">
        <f t="shared" si="3185"/>
        <v>25</v>
      </c>
      <c r="AQ1032" s="83">
        <v>0.41736111111111113</v>
      </c>
      <c r="AR1032" s="12">
        <f t="shared" si="3186"/>
        <v>7.3611111111111127E-2</v>
      </c>
      <c r="AS1032" s="225">
        <f t="shared" si="3187"/>
        <v>1</v>
      </c>
      <c r="AT1032" s="13">
        <f t="shared" si="3188"/>
        <v>46</v>
      </c>
      <c r="AU1032" s="83">
        <v>0.41736111111111113</v>
      </c>
      <c r="AV1032" s="226">
        <f t="shared" si="3189"/>
        <v>0</v>
      </c>
      <c r="AW1032" s="13">
        <f t="shared" si="3190"/>
        <v>0</v>
      </c>
      <c r="AX1032" s="13">
        <f t="shared" si="3191"/>
        <v>0</v>
      </c>
      <c r="AY1032" s="83">
        <v>0.5083333333333333</v>
      </c>
      <c r="AZ1032" s="12">
        <f t="shared" si="3192"/>
        <v>9.0972222222222177E-2</v>
      </c>
      <c r="BA1032" s="225">
        <f t="shared" si="3193"/>
        <v>2</v>
      </c>
      <c r="BB1032" s="225">
        <f t="shared" si="3194"/>
        <v>11</v>
      </c>
      <c r="BC1032" s="83">
        <v>0.5083333333333333</v>
      </c>
      <c r="BD1032" s="83">
        <v>0.5083333333333333</v>
      </c>
      <c r="BE1032" s="12">
        <f t="shared" si="3195"/>
        <v>0</v>
      </c>
      <c r="BF1032" s="13">
        <f t="shared" si="3196"/>
        <v>0</v>
      </c>
      <c r="BG1032" s="13">
        <f t="shared" si="3197"/>
        <v>0</v>
      </c>
      <c r="BH1032" s="83">
        <v>0.5083333333333333</v>
      </c>
      <c r="BI1032" s="83">
        <v>0.5083333333333333</v>
      </c>
      <c r="BJ1032" s="83"/>
      <c r="BK1032" s="69">
        <f t="shared" si="3198"/>
        <v>0</v>
      </c>
      <c r="BL1032" s="13">
        <f t="shared" si="3199"/>
        <v>0</v>
      </c>
      <c r="BM1032" s="13">
        <f t="shared" si="3200"/>
        <v>0</v>
      </c>
      <c r="BN1032" s="83">
        <v>0.51388888888888895</v>
      </c>
      <c r="BO1032" s="12">
        <f t="shared" si="2915"/>
        <v>5.5555555555556468E-3</v>
      </c>
      <c r="BP1032" s="225">
        <f t="shared" si="2916"/>
        <v>0</v>
      </c>
      <c r="BQ1032" s="225">
        <f t="shared" si="2917"/>
        <v>8</v>
      </c>
      <c r="BR1032" s="83">
        <v>0.51736111111111105</v>
      </c>
      <c r="BS1032" s="12">
        <f t="shared" si="2918"/>
        <v>3.4722222222220989E-3</v>
      </c>
      <c r="BT1032" s="225">
        <f t="shared" si="2919"/>
        <v>0</v>
      </c>
      <c r="BU1032" s="225">
        <f t="shared" si="2920"/>
        <v>5</v>
      </c>
      <c r="BV1032" s="83">
        <v>0.51736111111111105</v>
      </c>
      <c r="BW1032" s="83">
        <v>0.52083333333333337</v>
      </c>
      <c r="BX1032" s="12">
        <f t="shared" si="3074"/>
        <v>3.4722222222223209E-3</v>
      </c>
      <c r="BY1032" s="13">
        <f t="shared" si="3075"/>
        <v>0</v>
      </c>
      <c r="BZ1032" s="13">
        <f t="shared" si="3076"/>
        <v>5</v>
      </c>
      <c r="CA1032" s="226">
        <f t="shared" si="2924"/>
        <v>0.23958333333333337</v>
      </c>
      <c r="CB1032" s="13">
        <f t="shared" si="3201"/>
        <v>5</v>
      </c>
      <c r="CC1032" s="13">
        <f t="shared" si="3202"/>
        <v>45</v>
      </c>
      <c r="CD1032" s="12">
        <f t="shared" si="3111"/>
        <v>0.10000000000000003</v>
      </c>
      <c r="CE1032" s="13">
        <f t="shared" si="3112"/>
        <v>2</v>
      </c>
      <c r="CF1032" s="13">
        <f t="shared" si="3113"/>
        <v>24</v>
      </c>
      <c r="CG1032" s="12">
        <f t="shared" si="3203"/>
        <v>1.7361111111111105E-2</v>
      </c>
      <c r="CH1032" s="13">
        <f t="shared" si="3204"/>
        <v>0</v>
      </c>
      <c r="CI1032" s="13">
        <f t="shared" si="3205"/>
        <v>25</v>
      </c>
      <c r="CJ1032" s="12">
        <f t="shared" si="3206"/>
        <v>9.0972222222222177E-2</v>
      </c>
      <c r="CK1032" s="13">
        <f t="shared" si="3207"/>
        <v>2</v>
      </c>
      <c r="CL1032" s="13">
        <f t="shared" si="3208"/>
        <v>11</v>
      </c>
      <c r="CM1032" s="62"/>
      <c r="CN1032" s="62"/>
      <c r="CO1032" s="62"/>
      <c r="CP1032" s="12">
        <f t="shared" si="3209"/>
        <v>6.1805555555555516E-2</v>
      </c>
      <c r="CQ1032" s="13">
        <f t="shared" si="3210"/>
        <v>1</v>
      </c>
      <c r="CR1032" s="13">
        <f t="shared" si="3211"/>
        <v>29</v>
      </c>
      <c r="CS1032" s="83">
        <v>0</v>
      </c>
      <c r="CT1032" s="13">
        <f t="shared" si="3212"/>
        <v>0</v>
      </c>
      <c r="CU1032" s="13">
        <f t="shared" si="3213"/>
        <v>0</v>
      </c>
      <c r="CV1032" s="83">
        <v>0</v>
      </c>
      <c r="CW1032" s="13">
        <f t="shared" si="3216"/>
        <v>0</v>
      </c>
      <c r="CX1032" s="13">
        <f t="shared" si="3217"/>
        <v>0</v>
      </c>
      <c r="CY1032" s="83">
        <v>0</v>
      </c>
      <c r="CZ1032" s="13">
        <f t="shared" si="3218"/>
        <v>0</v>
      </c>
      <c r="DA1032" s="13">
        <f t="shared" si="3219"/>
        <v>0</v>
      </c>
      <c r="DB1032" s="83">
        <v>0</v>
      </c>
      <c r="DC1032" s="13">
        <f t="shared" si="3214"/>
        <v>0</v>
      </c>
      <c r="DD1032" s="13">
        <f t="shared" si="3215"/>
        <v>0</v>
      </c>
      <c r="DE1032" s="83">
        <v>0</v>
      </c>
      <c r="DF1032" s="13">
        <f t="shared" si="2944"/>
        <v>0</v>
      </c>
      <c r="DG1032" s="13">
        <f t="shared" si="2945"/>
        <v>0</v>
      </c>
      <c r="DH1032" s="83">
        <v>2.9166666666666664E-2</v>
      </c>
      <c r="DI1032" s="13">
        <f t="shared" si="2946"/>
        <v>0</v>
      </c>
      <c r="DJ1032" s="13">
        <f t="shared" si="2947"/>
        <v>42</v>
      </c>
      <c r="DK1032" s="83">
        <v>0</v>
      </c>
      <c r="DL1032" s="35">
        <f t="shared" si="2948"/>
        <v>0</v>
      </c>
      <c r="DM1032" s="35">
        <f t="shared" si="2949"/>
        <v>0</v>
      </c>
      <c r="DN1032" s="66">
        <f t="shared" si="3127"/>
        <v>3655608.776000001</v>
      </c>
      <c r="DO1032" s="74">
        <f t="shared" si="3128"/>
        <v>58605</v>
      </c>
      <c r="DP1032" s="66">
        <f t="shared" si="3171"/>
        <v>62.844406779661021</v>
      </c>
      <c r="DQ1032" s="63">
        <f t="shared" si="3172"/>
        <v>62.377080044364831</v>
      </c>
      <c r="DR1032" s="66"/>
      <c r="DS1032" s="96"/>
      <c r="DT1032" s="66"/>
      <c r="DU1032" s="66"/>
    </row>
    <row r="1033" spans="1:125">
      <c r="A1033" s="639">
        <f t="shared" si="3173"/>
        <v>1031</v>
      </c>
      <c r="B1033" s="172">
        <f t="shared" si="2989"/>
        <v>40</v>
      </c>
      <c r="C1033" s="76">
        <v>40975</v>
      </c>
      <c r="D1033" s="84">
        <f t="shared" si="3170"/>
        <v>3</v>
      </c>
      <c r="E1033" s="78" t="s">
        <v>1226</v>
      </c>
      <c r="F1033" s="172">
        <v>2</v>
      </c>
      <c r="G1033" s="79" t="s">
        <v>823</v>
      </c>
      <c r="H1033" s="79" t="s">
        <v>413</v>
      </c>
      <c r="I1033" s="79" t="s">
        <v>1244</v>
      </c>
      <c r="J1033" s="83">
        <v>0.5</v>
      </c>
      <c r="K1033" s="82">
        <v>3854.18</v>
      </c>
      <c r="L1033" s="79" t="s">
        <v>1084</v>
      </c>
      <c r="M1033" s="172">
        <v>59</v>
      </c>
      <c r="N1033" s="172">
        <v>0</v>
      </c>
      <c r="O1033" s="79"/>
      <c r="P1033" s="83">
        <v>0.5</v>
      </c>
      <c r="Q1033" s="83">
        <v>0.5</v>
      </c>
      <c r="R1033" s="12">
        <f t="shared" si="3174"/>
        <v>0</v>
      </c>
      <c r="S1033" s="13">
        <f t="shared" si="3175"/>
        <v>0</v>
      </c>
      <c r="T1033" s="13">
        <f t="shared" si="3176"/>
        <v>0</v>
      </c>
      <c r="U1033" s="83">
        <v>0.51388888888888895</v>
      </c>
      <c r="V1033" s="12">
        <f t="shared" si="3079"/>
        <v>1.3888888888888951E-2</v>
      </c>
      <c r="W1033" s="13">
        <f t="shared" si="3080"/>
        <v>0</v>
      </c>
      <c r="X1033" s="225">
        <f t="shared" si="3081"/>
        <v>20</v>
      </c>
      <c r="Y1033" s="83">
        <v>0.52083333333333337</v>
      </c>
      <c r="Z1033" s="12">
        <f t="shared" si="3177"/>
        <v>6.9444444444444198E-3</v>
      </c>
      <c r="AA1033" s="13">
        <f t="shared" si="3178"/>
        <v>0</v>
      </c>
      <c r="AB1033" s="13">
        <f t="shared" si="3179"/>
        <v>10</v>
      </c>
      <c r="AC1033" s="83">
        <v>0.54513888888888895</v>
      </c>
      <c r="AD1033" s="12">
        <f t="shared" si="2994"/>
        <v>2.430555555555558E-2</v>
      </c>
      <c r="AE1033" s="13">
        <f t="shared" si="2995"/>
        <v>0</v>
      </c>
      <c r="AF1033" s="13">
        <f t="shared" si="2996"/>
        <v>35</v>
      </c>
      <c r="AG1033" s="83">
        <v>0.54861111111111105</v>
      </c>
      <c r="AH1033" s="83">
        <v>0.55902777777777779</v>
      </c>
      <c r="AI1033" s="12">
        <f t="shared" si="3180"/>
        <v>1.0416666666666741E-2</v>
      </c>
      <c r="AJ1033" s="225">
        <f t="shared" si="3181"/>
        <v>0</v>
      </c>
      <c r="AK1033" s="225">
        <f t="shared" si="3182"/>
        <v>15</v>
      </c>
      <c r="AL1033" s="83">
        <v>0.54861111111111105</v>
      </c>
      <c r="AM1033" s="83">
        <v>0.55902777777777779</v>
      </c>
      <c r="AN1033" s="12">
        <f t="shared" si="3183"/>
        <v>1.0416666666666741E-2</v>
      </c>
      <c r="AO1033" s="13">
        <f t="shared" si="3184"/>
        <v>0</v>
      </c>
      <c r="AP1033" s="13">
        <f t="shared" si="3185"/>
        <v>15</v>
      </c>
      <c r="AQ1033" s="83">
        <v>0.5625</v>
      </c>
      <c r="AR1033" s="12">
        <f t="shared" si="3186"/>
        <v>3.4722222222222099E-3</v>
      </c>
      <c r="AS1033" s="225">
        <f t="shared" si="3187"/>
        <v>0</v>
      </c>
      <c r="AT1033" s="13">
        <f t="shared" si="3188"/>
        <v>5</v>
      </c>
      <c r="AU1033" s="83">
        <v>0.56527777777777777</v>
      </c>
      <c r="AV1033" s="226">
        <f t="shared" si="3189"/>
        <v>2.7777777777777679E-3</v>
      </c>
      <c r="AW1033" s="13">
        <f t="shared" si="3190"/>
        <v>0</v>
      </c>
      <c r="AX1033" s="13">
        <f t="shared" si="3191"/>
        <v>4</v>
      </c>
      <c r="AY1033" s="83">
        <v>0.6430555555555556</v>
      </c>
      <c r="AZ1033" s="12">
        <f t="shared" si="3192"/>
        <v>7.7777777777777835E-2</v>
      </c>
      <c r="BA1033" s="225">
        <f t="shared" si="3193"/>
        <v>1</v>
      </c>
      <c r="BB1033" s="225">
        <f t="shared" si="3194"/>
        <v>52</v>
      </c>
      <c r="BC1033" s="83">
        <v>0.6430555555555556</v>
      </c>
      <c r="BD1033" s="83">
        <v>0.6430555555555556</v>
      </c>
      <c r="BE1033" s="12">
        <f t="shared" si="3195"/>
        <v>0</v>
      </c>
      <c r="BF1033" s="13">
        <f t="shared" si="3196"/>
        <v>0</v>
      </c>
      <c r="BG1033" s="13">
        <f t="shared" si="3197"/>
        <v>0</v>
      </c>
      <c r="BH1033" s="83">
        <v>0.6430555555555556</v>
      </c>
      <c r="BI1033" s="83">
        <v>0.6430555555555556</v>
      </c>
      <c r="BJ1033" s="83"/>
      <c r="BK1033" s="69">
        <f t="shared" si="3198"/>
        <v>0</v>
      </c>
      <c r="BL1033" s="13">
        <f t="shared" si="3199"/>
        <v>0</v>
      </c>
      <c r="BM1033" s="13">
        <f t="shared" si="3200"/>
        <v>0</v>
      </c>
      <c r="BN1033" s="83">
        <v>0.64930555555555558</v>
      </c>
      <c r="BO1033" s="12">
        <f t="shared" si="2915"/>
        <v>6.2499999999999778E-3</v>
      </c>
      <c r="BP1033" s="225">
        <f t="shared" si="2916"/>
        <v>0</v>
      </c>
      <c r="BQ1033" s="225">
        <f t="shared" si="2917"/>
        <v>9</v>
      </c>
      <c r="BR1033" s="83">
        <v>0.65277777777777779</v>
      </c>
      <c r="BS1033" s="12">
        <f t="shared" si="2918"/>
        <v>3.4722222222222099E-3</v>
      </c>
      <c r="BT1033" s="225">
        <f t="shared" si="2919"/>
        <v>0</v>
      </c>
      <c r="BU1033" s="225">
        <f t="shared" si="2920"/>
        <v>5</v>
      </c>
      <c r="BV1033" s="83">
        <v>0.65277777777777779</v>
      </c>
      <c r="BW1033" s="83">
        <v>0.65625</v>
      </c>
      <c r="BX1033" s="12">
        <f t="shared" si="3074"/>
        <v>3.4722222222222099E-3</v>
      </c>
      <c r="BY1033" s="13">
        <f t="shared" si="3075"/>
        <v>0</v>
      </c>
      <c r="BZ1033" s="13">
        <f t="shared" si="3076"/>
        <v>5</v>
      </c>
      <c r="CA1033" s="226">
        <f t="shared" si="2924"/>
        <v>0.15625</v>
      </c>
      <c r="CB1033" s="13">
        <f t="shared" si="3201"/>
        <v>3</v>
      </c>
      <c r="CC1033" s="13">
        <f t="shared" si="3202"/>
        <v>45</v>
      </c>
      <c r="CD1033" s="12">
        <f t="shared" si="3111"/>
        <v>3.7499999999999978E-2</v>
      </c>
      <c r="CE1033" s="13">
        <f t="shared" si="3112"/>
        <v>0</v>
      </c>
      <c r="CF1033" s="13">
        <f t="shared" si="3113"/>
        <v>54</v>
      </c>
      <c r="CG1033" s="12">
        <f t="shared" si="3203"/>
        <v>1.0416666666666741E-2</v>
      </c>
      <c r="CH1033" s="13">
        <f t="shared" si="3204"/>
        <v>0</v>
      </c>
      <c r="CI1033" s="13">
        <f t="shared" si="3205"/>
        <v>15</v>
      </c>
      <c r="CJ1033" s="12">
        <f t="shared" si="3206"/>
        <v>7.7777777777777835E-2</v>
      </c>
      <c r="CK1033" s="13">
        <f t="shared" si="3207"/>
        <v>1</v>
      </c>
      <c r="CL1033" s="13">
        <f t="shared" si="3208"/>
        <v>52</v>
      </c>
      <c r="CM1033" s="62"/>
      <c r="CN1033" s="62"/>
      <c r="CO1033" s="62"/>
      <c r="CP1033" s="12">
        <f t="shared" si="3209"/>
        <v>5.0000000000000058E-2</v>
      </c>
      <c r="CQ1033" s="13">
        <f t="shared" si="3210"/>
        <v>1</v>
      </c>
      <c r="CR1033" s="13">
        <f t="shared" si="3211"/>
        <v>12</v>
      </c>
      <c r="CS1033" s="83">
        <v>0</v>
      </c>
      <c r="CT1033" s="13">
        <f t="shared" si="3212"/>
        <v>0</v>
      </c>
      <c r="CU1033" s="13">
        <f t="shared" si="3213"/>
        <v>0</v>
      </c>
      <c r="CV1033" s="83">
        <v>8.3333333333333332E-3</v>
      </c>
      <c r="CW1033" s="13">
        <f t="shared" si="3216"/>
        <v>0</v>
      </c>
      <c r="CX1033" s="13">
        <f t="shared" si="3217"/>
        <v>12</v>
      </c>
      <c r="CY1033" s="83">
        <v>0</v>
      </c>
      <c r="CZ1033" s="13">
        <f t="shared" si="3218"/>
        <v>0</v>
      </c>
      <c r="DA1033" s="13">
        <f t="shared" si="3219"/>
        <v>0</v>
      </c>
      <c r="DB1033" s="83">
        <v>0</v>
      </c>
      <c r="DC1033" s="13">
        <f t="shared" si="3214"/>
        <v>0</v>
      </c>
      <c r="DD1033" s="13">
        <f t="shared" si="3215"/>
        <v>0</v>
      </c>
      <c r="DE1033" s="83">
        <v>0</v>
      </c>
      <c r="DF1033" s="13">
        <f t="shared" si="2944"/>
        <v>0</v>
      </c>
      <c r="DG1033" s="13">
        <f t="shared" si="2945"/>
        <v>0</v>
      </c>
      <c r="DH1033" s="83">
        <v>1.9444444444444445E-2</v>
      </c>
      <c r="DI1033" s="13">
        <f t="shared" si="2946"/>
        <v>0</v>
      </c>
      <c r="DJ1033" s="13">
        <f t="shared" si="2947"/>
        <v>28</v>
      </c>
      <c r="DK1033" s="83">
        <v>0</v>
      </c>
      <c r="DL1033" s="35">
        <f t="shared" si="2948"/>
        <v>0</v>
      </c>
      <c r="DM1033" s="35">
        <f t="shared" si="2949"/>
        <v>0</v>
      </c>
      <c r="DN1033" s="66">
        <f t="shared" si="3127"/>
        <v>3659462.9560000012</v>
      </c>
      <c r="DO1033" s="74">
        <f t="shared" si="3128"/>
        <v>58664</v>
      </c>
      <c r="DP1033" s="66">
        <f t="shared" si="3171"/>
        <v>65.325084745762709</v>
      </c>
      <c r="DQ1033" s="63">
        <f t="shared" si="3172"/>
        <v>62.380044933860653</v>
      </c>
      <c r="DR1033" s="66"/>
      <c r="DS1033" s="96"/>
      <c r="DT1033" s="66"/>
      <c r="DU1033" s="66"/>
    </row>
    <row r="1034" spans="1:125">
      <c r="A1034" s="639">
        <f t="shared" si="3173"/>
        <v>1032</v>
      </c>
      <c r="B1034" s="172">
        <f t="shared" si="2989"/>
        <v>41</v>
      </c>
      <c r="C1034" s="76">
        <v>40975</v>
      </c>
      <c r="D1034" s="84">
        <f t="shared" si="3170"/>
        <v>3</v>
      </c>
      <c r="E1034" s="78" t="s">
        <v>1238</v>
      </c>
      <c r="F1034" s="172">
        <v>2</v>
      </c>
      <c r="G1034" s="79" t="s">
        <v>414</v>
      </c>
      <c r="H1034" s="79" t="s">
        <v>413</v>
      </c>
      <c r="I1034" s="79" t="s">
        <v>1115</v>
      </c>
      <c r="J1034" s="83">
        <v>0.50694444444444442</v>
      </c>
      <c r="K1034" s="82">
        <v>3675.68</v>
      </c>
      <c r="L1034" s="79" t="s">
        <v>1263</v>
      </c>
      <c r="M1034" s="172">
        <v>57</v>
      </c>
      <c r="N1034" s="172">
        <v>2</v>
      </c>
      <c r="O1034" s="79"/>
      <c r="P1034" s="83">
        <v>0.50694444444444442</v>
      </c>
      <c r="Q1034" s="83">
        <v>0.50694444444444442</v>
      </c>
      <c r="R1034" s="12">
        <f t="shared" si="3174"/>
        <v>0</v>
      </c>
      <c r="S1034" s="13">
        <f t="shared" si="3175"/>
        <v>0</v>
      </c>
      <c r="T1034" s="13">
        <f t="shared" si="3176"/>
        <v>0</v>
      </c>
      <c r="U1034" s="83">
        <v>0.54513888888888895</v>
      </c>
      <c r="V1034" s="12">
        <f t="shared" si="3079"/>
        <v>3.8194444444444531E-2</v>
      </c>
      <c r="W1034" s="13">
        <f t="shared" si="3080"/>
        <v>0</v>
      </c>
      <c r="X1034" s="225">
        <f t="shared" si="3081"/>
        <v>55</v>
      </c>
      <c r="Y1034" s="83">
        <v>0.54861111111111105</v>
      </c>
      <c r="Z1034" s="12">
        <f t="shared" si="3177"/>
        <v>3.4722222222220989E-3</v>
      </c>
      <c r="AA1034" s="13">
        <f t="shared" si="3178"/>
        <v>0</v>
      </c>
      <c r="AB1034" s="13">
        <f t="shared" si="3179"/>
        <v>5</v>
      </c>
      <c r="AC1034" s="83">
        <v>0.58680555555555558</v>
      </c>
      <c r="AD1034" s="12">
        <f t="shared" si="2994"/>
        <v>3.8194444444444531E-2</v>
      </c>
      <c r="AE1034" s="13">
        <f t="shared" si="2995"/>
        <v>0</v>
      </c>
      <c r="AF1034" s="13">
        <f t="shared" si="2996"/>
        <v>55</v>
      </c>
      <c r="AG1034" s="83">
        <v>0.59375</v>
      </c>
      <c r="AH1034" s="83">
        <v>0.68055555555555547</v>
      </c>
      <c r="AI1034" s="12">
        <f t="shared" si="3180"/>
        <v>8.6805555555555469E-2</v>
      </c>
      <c r="AJ1034" s="225">
        <f t="shared" si="3181"/>
        <v>2</v>
      </c>
      <c r="AK1034" s="225">
        <f t="shared" si="3182"/>
        <v>5</v>
      </c>
      <c r="AL1034" s="83">
        <v>0.59375</v>
      </c>
      <c r="AM1034" s="83">
        <v>0.68055555555555547</v>
      </c>
      <c r="AN1034" s="12">
        <f t="shared" si="3183"/>
        <v>8.6805555555555469E-2</v>
      </c>
      <c r="AO1034" s="13">
        <f t="shared" si="3184"/>
        <v>2</v>
      </c>
      <c r="AP1034" s="13">
        <f t="shared" si="3185"/>
        <v>5</v>
      </c>
      <c r="AQ1034" s="83">
        <v>0.68263888888888891</v>
      </c>
      <c r="AR1034" s="12">
        <f t="shared" si="3186"/>
        <v>2.083333333333437E-3</v>
      </c>
      <c r="AS1034" s="225">
        <f t="shared" si="3187"/>
        <v>0</v>
      </c>
      <c r="AT1034" s="13">
        <f t="shared" si="3188"/>
        <v>3</v>
      </c>
      <c r="AU1034" s="83">
        <v>0.68402777777777779</v>
      </c>
      <c r="AV1034" s="226">
        <f t="shared" si="3189"/>
        <v>1.388888888888884E-3</v>
      </c>
      <c r="AW1034" s="13">
        <f t="shared" si="3190"/>
        <v>0</v>
      </c>
      <c r="AX1034" s="13">
        <f t="shared" si="3191"/>
        <v>2</v>
      </c>
      <c r="AY1034" s="83">
        <v>0.875</v>
      </c>
      <c r="AZ1034" s="12">
        <f t="shared" si="3192"/>
        <v>0.19097222222222221</v>
      </c>
      <c r="BA1034" s="225">
        <f t="shared" si="3193"/>
        <v>4</v>
      </c>
      <c r="BB1034" s="225">
        <f t="shared" si="3194"/>
        <v>35</v>
      </c>
      <c r="BC1034" s="83">
        <v>0.875</v>
      </c>
      <c r="BD1034" s="83">
        <v>0.875</v>
      </c>
      <c r="BE1034" s="12">
        <f t="shared" si="3195"/>
        <v>0</v>
      </c>
      <c r="BF1034" s="13">
        <f t="shared" si="3196"/>
        <v>0</v>
      </c>
      <c r="BG1034" s="13">
        <f t="shared" si="3197"/>
        <v>0</v>
      </c>
      <c r="BH1034" s="83">
        <v>0.875</v>
      </c>
      <c r="BI1034" s="83">
        <v>0.875</v>
      </c>
      <c r="BJ1034" s="83"/>
      <c r="BK1034" s="69">
        <f t="shared" si="3198"/>
        <v>0</v>
      </c>
      <c r="BL1034" s="13">
        <f t="shared" si="3199"/>
        <v>0</v>
      </c>
      <c r="BM1034" s="13">
        <f t="shared" si="3200"/>
        <v>0</v>
      </c>
      <c r="BN1034" s="83">
        <v>0.88194444444444453</v>
      </c>
      <c r="BO1034" s="12">
        <f t="shared" si="2915"/>
        <v>6.9444444444445308E-3</v>
      </c>
      <c r="BP1034" s="225">
        <f t="shared" si="2916"/>
        <v>0</v>
      </c>
      <c r="BQ1034" s="225">
        <f t="shared" si="2917"/>
        <v>10</v>
      </c>
      <c r="BR1034" s="83">
        <v>0.88541666666666663</v>
      </c>
      <c r="BS1034" s="12">
        <f t="shared" si="2918"/>
        <v>3.4722222222220989E-3</v>
      </c>
      <c r="BT1034" s="225">
        <f t="shared" si="2919"/>
        <v>0</v>
      </c>
      <c r="BU1034" s="225">
        <f t="shared" si="2920"/>
        <v>5</v>
      </c>
      <c r="BV1034" s="83">
        <v>0.88541666666666663</v>
      </c>
      <c r="BW1034" s="83">
        <v>0.88888888888888884</v>
      </c>
      <c r="BX1034" s="12">
        <f t="shared" si="3074"/>
        <v>3.4722222222222099E-3</v>
      </c>
      <c r="BY1034" s="13">
        <f t="shared" si="3075"/>
        <v>0</v>
      </c>
      <c r="BZ1034" s="13">
        <f t="shared" si="3076"/>
        <v>5</v>
      </c>
      <c r="CA1034" s="226">
        <f t="shared" si="2924"/>
        <v>0.38194444444444442</v>
      </c>
      <c r="CB1034" s="13">
        <f t="shared" si="3201"/>
        <v>9</v>
      </c>
      <c r="CC1034" s="13">
        <f t="shared" si="3202"/>
        <v>10</v>
      </c>
      <c r="CD1034" s="12">
        <f t="shared" si="3111"/>
        <v>5.0694444444444597E-2</v>
      </c>
      <c r="CE1034" s="13">
        <f t="shared" si="3112"/>
        <v>1</v>
      </c>
      <c r="CF1034" s="13">
        <f t="shared" si="3113"/>
        <v>13</v>
      </c>
      <c r="CG1034" s="12">
        <f t="shared" si="3203"/>
        <v>8.6805555555555469E-2</v>
      </c>
      <c r="CH1034" s="13">
        <f t="shared" si="3204"/>
        <v>2</v>
      </c>
      <c r="CI1034" s="13">
        <f t="shared" si="3205"/>
        <v>5</v>
      </c>
      <c r="CJ1034" s="12">
        <f t="shared" si="3206"/>
        <v>0.19097222222222221</v>
      </c>
      <c r="CK1034" s="13">
        <f t="shared" si="3207"/>
        <v>4</v>
      </c>
      <c r="CL1034" s="13">
        <f t="shared" si="3208"/>
        <v>35</v>
      </c>
      <c r="CM1034" s="62"/>
      <c r="CN1034" s="62"/>
      <c r="CO1034" s="62"/>
      <c r="CP1034" s="12">
        <f t="shared" si="3209"/>
        <v>6.5277777777777768E-2</v>
      </c>
      <c r="CQ1034" s="13">
        <f t="shared" si="3210"/>
        <v>1</v>
      </c>
      <c r="CR1034" s="13">
        <f t="shared" si="3211"/>
        <v>34</v>
      </c>
      <c r="CS1034" s="83">
        <v>0</v>
      </c>
      <c r="CT1034" s="13">
        <f t="shared" si="3212"/>
        <v>0</v>
      </c>
      <c r="CU1034" s="13">
        <f t="shared" si="3213"/>
        <v>0</v>
      </c>
      <c r="CV1034" s="83">
        <v>0</v>
      </c>
      <c r="CW1034" s="13">
        <f t="shared" si="3216"/>
        <v>0</v>
      </c>
      <c r="CX1034" s="13">
        <f t="shared" si="3217"/>
        <v>0</v>
      </c>
      <c r="CY1034" s="83">
        <v>0</v>
      </c>
      <c r="CZ1034" s="13">
        <f t="shared" si="3218"/>
        <v>0</v>
      </c>
      <c r="DA1034" s="13">
        <f t="shared" si="3219"/>
        <v>0</v>
      </c>
      <c r="DB1034" s="83">
        <v>3.4722222222222224E-2</v>
      </c>
      <c r="DC1034" s="13">
        <f t="shared" si="3214"/>
        <v>0</v>
      </c>
      <c r="DD1034" s="13">
        <f t="shared" si="3215"/>
        <v>50</v>
      </c>
      <c r="DE1034" s="83">
        <v>0</v>
      </c>
      <c r="DF1034" s="13">
        <f t="shared" si="2944"/>
        <v>0</v>
      </c>
      <c r="DG1034" s="13">
        <f t="shared" si="2945"/>
        <v>0</v>
      </c>
      <c r="DH1034" s="83">
        <v>7.6388888888888895E-2</v>
      </c>
      <c r="DI1034" s="13">
        <f t="shared" si="2946"/>
        <v>1</v>
      </c>
      <c r="DJ1034" s="13">
        <f t="shared" si="2947"/>
        <v>50</v>
      </c>
      <c r="DK1034" s="83">
        <v>1.4583333333333332E-2</v>
      </c>
      <c r="DL1034" s="35">
        <f t="shared" si="2948"/>
        <v>0</v>
      </c>
      <c r="DM1034" s="35">
        <f t="shared" si="2949"/>
        <v>21</v>
      </c>
      <c r="DN1034" s="66">
        <f t="shared" si="3127"/>
        <v>3663138.6360000013</v>
      </c>
      <c r="DO1034" s="74">
        <f t="shared" si="3128"/>
        <v>58721</v>
      </c>
      <c r="DP1034" s="66">
        <f t="shared" si="3171"/>
        <v>64.485614035087721</v>
      </c>
      <c r="DQ1034" s="63">
        <f t="shared" si="3172"/>
        <v>62.382088792765813</v>
      </c>
      <c r="DR1034" s="66"/>
      <c r="DS1034" s="96"/>
      <c r="DT1034" s="66"/>
      <c r="DU1034" s="66"/>
    </row>
    <row r="1035" spans="1:125">
      <c r="A1035" s="639">
        <f t="shared" si="3173"/>
        <v>1033</v>
      </c>
      <c r="B1035" s="172">
        <f t="shared" si="2989"/>
        <v>42</v>
      </c>
      <c r="C1035" s="76">
        <v>40975</v>
      </c>
      <c r="D1035" s="84">
        <f t="shared" si="3170"/>
        <v>3</v>
      </c>
      <c r="E1035" s="78" t="s">
        <v>1253</v>
      </c>
      <c r="F1035" s="172">
        <v>1</v>
      </c>
      <c r="G1035" s="79" t="s">
        <v>445</v>
      </c>
      <c r="H1035" s="79" t="s">
        <v>1032</v>
      </c>
      <c r="I1035" s="79" t="s">
        <v>1219</v>
      </c>
      <c r="J1035" s="83">
        <v>0.60416666666666663</v>
      </c>
      <c r="K1035" s="82">
        <v>3673.5</v>
      </c>
      <c r="L1035" s="79" t="s">
        <v>1084</v>
      </c>
      <c r="M1035" s="172">
        <v>57</v>
      </c>
      <c r="N1035" s="172">
        <v>2</v>
      </c>
      <c r="O1035" s="79"/>
      <c r="P1035" s="83">
        <v>0.60416666666666663</v>
      </c>
      <c r="Q1035" s="83">
        <v>0.60416666666666663</v>
      </c>
      <c r="R1035" s="12">
        <f t="shared" si="3174"/>
        <v>0</v>
      </c>
      <c r="S1035" s="13">
        <f t="shared" si="3175"/>
        <v>0</v>
      </c>
      <c r="T1035" s="13">
        <f t="shared" si="3176"/>
        <v>0</v>
      </c>
      <c r="U1035" s="83">
        <v>0.60763888888888895</v>
      </c>
      <c r="V1035" s="12">
        <f t="shared" si="3079"/>
        <v>3.4722222222223209E-3</v>
      </c>
      <c r="W1035" s="13">
        <f t="shared" si="3080"/>
        <v>0</v>
      </c>
      <c r="X1035" s="225">
        <f t="shared" si="3081"/>
        <v>5</v>
      </c>
      <c r="Y1035" s="83">
        <v>0.625</v>
      </c>
      <c r="Z1035" s="12">
        <f t="shared" si="3177"/>
        <v>1.7361111111111049E-2</v>
      </c>
      <c r="AA1035" s="13">
        <f t="shared" si="3178"/>
        <v>0</v>
      </c>
      <c r="AB1035" s="13">
        <f t="shared" si="3179"/>
        <v>25</v>
      </c>
      <c r="AC1035" s="83">
        <v>0.66666666666666663</v>
      </c>
      <c r="AD1035" s="12">
        <f t="shared" si="2994"/>
        <v>4.166666666666663E-2</v>
      </c>
      <c r="AE1035" s="13">
        <f t="shared" si="2995"/>
        <v>1</v>
      </c>
      <c r="AF1035" s="13">
        <f t="shared" si="2996"/>
        <v>0</v>
      </c>
      <c r="AG1035" s="83">
        <v>0.6875</v>
      </c>
      <c r="AH1035" s="83">
        <v>0.71527777777777779</v>
      </c>
      <c r="AI1035" s="12">
        <f t="shared" si="3180"/>
        <v>2.777777777777779E-2</v>
      </c>
      <c r="AJ1035" s="225">
        <f t="shared" si="3181"/>
        <v>0</v>
      </c>
      <c r="AK1035" s="225">
        <f t="shared" si="3182"/>
        <v>40</v>
      </c>
      <c r="AL1035" s="83">
        <v>0.6875</v>
      </c>
      <c r="AM1035" s="83">
        <v>0.71527777777777779</v>
      </c>
      <c r="AN1035" s="12">
        <f t="shared" si="3183"/>
        <v>2.777777777777779E-2</v>
      </c>
      <c r="AO1035" s="13">
        <f t="shared" si="3184"/>
        <v>0</v>
      </c>
      <c r="AP1035" s="13">
        <f t="shared" si="3185"/>
        <v>40</v>
      </c>
      <c r="AQ1035" s="83">
        <v>0.78125</v>
      </c>
      <c r="AR1035" s="12">
        <f t="shared" si="3186"/>
        <v>6.597222222222221E-2</v>
      </c>
      <c r="AS1035" s="225">
        <f t="shared" si="3187"/>
        <v>1</v>
      </c>
      <c r="AT1035" s="13">
        <f t="shared" si="3188"/>
        <v>35</v>
      </c>
      <c r="AU1035" s="83">
        <v>0.78402777777777777</v>
      </c>
      <c r="AV1035" s="226">
        <f t="shared" si="3189"/>
        <v>2.7777777777777679E-3</v>
      </c>
      <c r="AW1035" s="13">
        <f t="shared" si="3190"/>
        <v>0</v>
      </c>
      <c r="AX1035" s="13">
        <f t="shared" si="3191"/>
        <v>4</v>
      </c>
      <c r="AY1035" s="83">
        <v>0.88541666666666663</v>
      </c>
      <c r="AZ1035" s="12">
        <f t="shared" si="3192"/>
        <v>0.10138888888888886</v>
      </c>
      <c r="BA1035" s="225">
        <f t="shared" si="3193"/>
        <v>2</v>
      </c>
      <c r="BB1035" s="225">
        <f t="shared" si="3194"/>
        <v>26</v>
      </c>
      <c r="BC1035" s="83">
        <v>0.88541666666666663</v>
      </c>
      <c r="BD1035" s="83">
        <v>0.88541666666666663</v>
      </c>
      <c r="BE1035" s="12">
        <f t="shared" si="3195"/>
        <v>0</v>
      </c>
      <c r="BF1035" s="13">
        <f t="shared" si="3196"/>
        <v>0</v>
      </c>
      <c r="BG1035" s="13">
        <f t="shared" si="3197"/>
        <v>0</v>
      </c>
      <c r="BH1035" s="83">
        <v>0.88541666666666663</v>
      </c>
      <c r="BI1035" s="83">
        <v>0.88541666666666663</v>
      </c>
      <c r="BJ1035" s="83"/>
      <c r="BK1035" s="69">
        <f t="shared" si="3198"/>
        <v>0</v>
      </c>
      <c r="BL1035" s="13">
        <f t="shared" si="3199"/>
        <v>0</v>
      </c>
      <c r="BM1035" s="13">
        <f t="shared" si="3200"/>
        <v>0</v>
      </c>
      <c r="BN1035" s="83">
        <v>0.89236111111111116</v>
      </c>
      <c r="BO1035" s="12">
        <f t="shared" si="2915"/>
        <v>6.9444444444445308E-3</v>
      </c>
      <c r="BP1035" s="225">
        <f t="shared" si="2916"/>
        <v>0</v>
      </c>
      <c r="BQ1035" s="225">
        <f t="shared" si="2917"/>
        <v>10</v>
      </c>
      <c r="BR1035" s="83">
        <v>0.89583333333333337</v>
      </c>
      <c r="BS1035" s="12">
        <f t="shared" si="2918"/>
        <v>3.4722222222222099E-3</v>
      </c>
      <c r="BT1035" s="225">
        <f t="shared" si="2919"/>
        <v>0</v>
      </c>
      <c r="BU1035" s="225">
        <f t="shared" si="2920"/>
        <v>5</v>
      </c>
      <c r="BV1035" s="83">
        <v>0.89583333333333337</v>
      </c>
      <c r="BW1035" s="83">
        <v>0.89930555555555547</v>
      </c>
      <c r="BX1035" s="12">
        <f t="shared" si="3074"/>
        <v>3.4722222222220989E-3</v>
      </c>
      <c r="BY1035" s="13">
        <f t="shared" si="3075"/>
        <v>0</v>
      </c>
      <c r="BZ1035" s="13">
        <f t="shared" si="3076"/>
        <v>5</v>
      </c>
      <c r="CA1035" s="226">
        <f t="shared" si="2924"/>
        <v>0.29513888888888884</v>
      </c>
      <c r="CB1035" s="13">
        <f t="shared" si="3201"/>
        <v>7</v>
      </c>
      <c r="CC1035" s="13">
        <f t="shared" si="3202"/>
        <v>5</v>
      </c>
      <c r="CD1035" s="12">
        <f t="shared" si="3111"/>
        <v>0.11805555555555558</v>
      </c>
      <c r="CE1035" s="13">
        <f t="shared" si="3112"/>
        <v>2</v>
      </c>
      <c r="CF1035" s="13">
        <f t="shared" si="3113"/>
        <v>50</v>
      </c>
      <c r="CG1035" s="12">
        <f t="shared" si="3203"/>
        <v>2.777777777777779E-2</v>
      </c>
      <c r="CH1035" s="13">
        <f t="shared" si="3204"/>
        <v>0</v>
      </c>
      <c r="CI1035" s="13">
        <f t="shared" si="3205"/>
        <v>40</v>
      </c>
      <c r="CJ1035" s="12">
        <f t="shared" si="3206"/>
        <v>0.10138888888888886</v>
      </c>
      <c r="CK1035" s="13">
        <f t="shared" si="3207"/>
        <v>2</v>
      </c>
      <c r="CL1035" s="13">
        <f t="shared" si="3208"/>
        <v>26</v>
      </c>
      <c r="CM1035" s="62"/>
      <c r="CN1035" s="62"/>
      <c r="CO1035" s="62"/>
      <c r="CP1035" s="12">
        <f t="shared" si="3209"/>
        <v>6.3888888888888856E-2</v>
      </c>
      <c r="CQ1035" s="13">
        <f t="shared" si="3210"/>
        <v>1</v>
      </c>
      <c r="CR1035" s="13">
        <f t="shared" si="3211"/>
        <v>32</v>
      </c>
      <c r="CS1035" s="83">
        <v>0</v>
      </c>
      <c r="CT1035" s="13">
        <f t="shared" si="3212"/>
        <v>0</v>
      </c>
      <c r="CU1035" s="13">
        <f t="shared" si="3213"/>
        <v>0</v>
      </c>
      <c r="CV1035" s="83">
        <v>0</v>
      </c>
      <c r="CW1035" s="13">
        <f t="shared" si="3216"/>
        <v>0</v>
      </c>
      <c r="CX1035" s="13">
        <f t="shared" si="3217"/>
        <v>0</v>
      </c>
      <c r="CY1035" s="83">
        <v>0</v>
      </c>
      <c r="CZ1035" s="13">
        <f t="shared" si="3218"/>
        <v>0</v>
      </c>
      <c r="DA1035" s="13">
        <f t="shared" si="3219"/>
        <v>0</v>
      </c>
      <c r="DB1035" s="83">
        <v>0</v>
      </c>
      <c r="DC1035" s="13">
        <f t="shared" si="3214"/>
        <v>0</v>
      </c>
      <c r="DD1035" s="13">
        <f t="shared" si="3215"/>
        <v>0</v>
      </c>
      <c r="DE1035" s="83">
        <v>0</v>
      </c>
      <c r="DF1035" s="13">
        <f t="shared" si="2944"/>
        <v>0</v>
      </c>
      <c r="DG1035" s="13">
        <f t="shared" si="2945"/>
        <v>0</v>
      </c>
      <c r="DH1035" s="83">
        <v>3.7499999999999999E-2</v>
      </c>
      <c r="DI1035" s="13">
        <f t="shared" si="2946"/>
        <v>0</v>
      </c>
      <c r="DJ1035" s="13">
        <f t="shared" si="2947"/>
        <v>54</v>
      </c>
      <c r="DK1035" s="83">
        <v>0</v>
      </c>
      <c r="DL1035" s="35">
        <f t="shared" si="2948"/>
        <v>0</v>
      </c>
      <c r="DM1035" s="35">
        <f t="shared" si="2949"/>
        <v>0</v>
      </c>
      <c r="DN1035" s="66">
        <f t="shared" si="3127"/>
        <v>3666812.1360000013</v>
      </c>
      <c r="DO1035" s="74">
        <f t="shared" si="3128"/>
        <v>58778</v>
      </c>
      <c r="DP1035" s="66">
        <f t="shared" si="3171"/>
        <v>64.44736842105263</v>
      </c>
      <c r="DQ1035" s="63">
        <f t="shared" si="3172"/>
        <v>62.384091598897569</v>
      </c>
      <c r="DR1035" s="66"/>
      <c r="DS1035" s="96"/>
      <c r="DT1035" s="66"/>
      <c r="DU1035" s="66"/>
    </row>
    <row r="1036" spans="1:125">
      <c r="A1036" s="639">
        <f t="shared" si="3173"/>
        <v>1034</v>
      </c>
      <c r="B1036" s="172">
        <f t="shared" si="2989"/>
        <v>43</v>
      </c>
      <c r="C1036" s="76">
        <v>40975</v>
      </c>
      <c r="D1036" s="84">
        <f t="shared" si="3170"/>
        <v>3</v>
      </c>
      <c r="E1036" s="78" t="s">
        <v>1254</v>
      </c>
      <c r="F1036" s="172">
        <v>1</v>
      </c>
      <c r="G1036" s="79" t="s">
        <v>403</v>
      </c>
      <c r="H1036" s="79" t="s">
        <v>394</v>
      </c>
      <c r="I1036" s="79" t="s">
        <v>1121</v>
      </c>
      <c r="J1036" s="83">
        <v>0.75</v>
      </c>
      <c r="K1036" s="82">
        <v>3501.37</v>
      </c>
      <c r="L1036" s="79" t="s">
        <v>1084</v>
      </c>
      <c r="M1036" s="172">
        <v>57</v>
      </c>
      <c r="N1036" s="172">
        <v>2</v>
      </c>
      <c r="O1036" s="79"/>
      <c r="P1036" s="83">
        <v>0.75</v>
      </c>
      <c r="Q1036" s="83">
        <v>0.75</v>
      </c>
      <c r="R1036" s="12">
        <f t="shared" si="3174"/>
        <v>0</v>
      </c>
      <c r="S1036" s="13">
        <f t="shared" si="3175"/>
        <v>0</v>
      </c>
      <c r="T1036" s="13">
        <f t="shared" si="3176"/>
        <v>0</v>
      </c>
      <c r="U1036" s="83">
        <v>0.75347222222222221</v>
      </c>
      <c r="V1036" s="12">
        <f t="shared" si="3079"/>
        <v>3.4722222222222099E-3</v>
      </c>
      <c r="W1036" s="13">
        <f t="shared" si="3080"/>
        <v>0</v>
      </c>
      <c r="X1036" s="225">
        <f t="shared" si="3081"/>
        <v>5</v>
      </c>
      <c r="Y1036" s="83">
        <v>0.75694444444444453</v>
      </c>
      <c r="Z1036" s="12">
        <f t="shared" si="3177"/>
        <v>3.4722222222223209E-3</v>
      </c>
      <c r="AA1036" s="13">
        <f t="shared" si="3178"/>
        <v>0</v>
      </c>
      <c r="AB1036" s="13">
        <f t="shared" si="3179"/>
        <v>5</v>
      </c>
      <c r="AC1036" s="83">
        <v>0.85763888888888884</v>
      </c>
      <c r="AD1036" s="12">
        <f t="shared" si="2994"/>
        <v>0.10069444444444431</v>
      </c>
      <c r="AE1036" s="13">
        <f t="shared" si="2995"/>
        <v>2</v>
      </c>
      <c r="AF1036" s="13">
        <f t="shared" si="2996"/>
        <v>25</v>
      </c>
      <c r="AG1036" s="83">
        <v>0.85763888888888884</v>
      </c>
      <c r="AH1036" s="83">
        <v>0.97916666666666663</v>
      </c>
      <c r="AI1036" s="12">
        <f t="shared" si="3180"/>
        <v>0.12152777777777779</v>
      </c>
      <c r="AJ1036" s="225">
        <f t="shared" si="3181"/>
        <v>2</v>
      </c>
      <c r="AK1036" s="225">
        <f t="shared" si="3182"/>
        <v>55</v>
      </c>
      <c r="AL1036" s="83">
        <v>0.85763888888888884</v>
      </c>
      <c r="AM1036" s="83">
        <v>0.97916666666666663</v>
      </c>
      <c r="AN1036" s="12">
        <f t="shared" si="3183"/>
        <v>0.12152777777777779</v>
      </c>
      <c r="AO1036" s="13">
        <f t="shared" si="3184"/>
        <v>2</v>
      </c>
      <c r="AP1036" s="13">
        <f t="shared" si="3185"/>
        <v>55</v>
      </c>
      <c r="AQ1036" s="83">
        <v>0.95833333333333337</v>
      </c>
      <c r="AR1036" s="12">
        <f t="shared" si="3186"/>
        <v>-2.0833333333333259E-2</v>
      </c>
      <c r="AS1036" s="225" t="e">
        <f t="shared" si="3187"/>
        <v>#NUM!</v>
      </c>
      <c r="AT1036" s="13" t="e">
        <f t="shared" si="3188"/>
        <v>#NUM!</v>
      </c>
      <c r="AU1036" s="83">
        <v>0.95833333333333337</v>
      </c>
      <c r="AV1036" s="226">
        <f t="shared" si="3189"/>
        <v>0</v>
      </c>
      <c r="AW1036" s="13">
        <f t="shared" si="3190"/>
        <v>0</v>
      </c>
      <c r="AX1036" s="13">
        <f t="shared" si="3191"/>
        <v>0</v>
      </c>
      <c r="AY1036" s="83">
        <v>1.1076388888888888</v>
      </c>
      <c r="AZ1036" s="12">
        <f t="shared" si="3192"/>
        <v>0.14930555555555547</v>
      </c>
      <c r="BA1036" s="225">
        <f t="shared" si="3193"/>
        <v>3</v>
      </c>
      <c r="BB1036" s="225">
        <f t="shared" si="3194"/>
        <v>35</v>
      </c>
      <c r="BC1036" s="83">
        <v>1.1076388888888888</v>
      </c>
      <c r="BD1036" s="83">
        <v>1.1076388888888888</v>
      </c>
      <c r="BE1036" s="12">
        <f t="shared" si="3195"/>
        <v>0</v>
      </c>
      <c r="BF1036" s="13">
        <f t="shared" si="3196"/>
        <v>0</v>
      </c>
      <c r="BG1036" s="13">
        <f t="shared" si="3197"/>
        <v>0</v>
      </c>
      <c r="BH1036" s="83">
        <v>1.1076388888888888</v>
      </c>
      <c r="BI1036" s="83">
        <v>1.1076388888888888</v>
      </c>
      <c r="BJ1036" s="83"/>
      <c r="BK1036" s="69">
        <f t="shared" si="3198"/>
        <v>0</v>
      </c>
      <c r="BL1036" s="13">
        <f t="shared" si="3199"/>
        <v>0</v>
      </c>
      <c r="BM1036" s="13">
        <f t="shared" si="3200"/>
        <v>0</v>
      </c>
      <c r="BN1036" s="83">
        <v>1.1111111111111112</v>
      </c>
      <c r="BO1036" s="12">
        <f t="shared" si="2915"/>
        <v>3.4722222222223209E-3</v>
      </c>
      <c r="BP1036" s="225">
        <f t="shared" si="2916"/>
        <v>0</v>
      </c>
      <c r="BQ1036" s="225">
        <f t="shared" si="2917"/>
        <v>5</v>
      </c>
      <c r="BR1036" s="83">
        <v>1.1145833333333333</v>
      </c>
      <c r="BS1036" s="12">
        <f t="shared" si="2918"/>
        <v>3.4722222222220989E-3</v>
      </c>
      <c r="BT1036" s="225">
        <f t="shared" si="2919"/>
        <v>0</v>
      </c>
      <c r="BU1036" s="225">
        <f t="shared" si="2920"/>
        <v>5</v>
      </c>
      <c r="BV1036" s="83">
        <v>1.1145833333333333</v>
      </c>
      <c r="BW1036" s="83">
        <v>1.1180555555555556</v>
      </c>
      <c r="BX1036" s="12">
        <f t="shared" si="3074"/>
        <v>3.4722222222223209E-3</v>
      </c>
      <c r="BY1036" s="13">
        <f t="shared" si="3075"/>
        <v>0</v>
      </c>
      <c r="BZ1036" s="13">
        <f t="shared" si="3076"/>
        <v>5</v>
      </c>
      <c r="CA1036" s="226">
        <f t="shared" si="2924"/>
        <v>0.36805555555555558</v>
      </c>
      <c r="CB1036" s="13">
        <f t="shared" si="3201"/>
        <v>8</v>
      </c>
      <c r="CC1036" s="13">
        <f t="shared" si="3202"/>
        <v>50</v>
      </c>
      <c r="CD1036" s="12">
        <f t="shared" si="3111"/>
        <v>8.6805555555555469E-2</v>
      </c>
      <c r="CE1036" s="13">
        <f t="shared" si="3112"/>
        <v>2</v>
      </c>
      <c r="CF1036" s="13">
        <f t="shared" si="3113"/>
        <v>5</v>
      </c>
      <c r="CG1036" s="12">
        <f t="shared" si="3203"/>
        <v>0.12152777777777779</v>
      </c>
      <c r="CH1036" s="13">
        <f t="shared" si="3204"/>
        <v>2</v>
      </c>
      <c r="CI1036" s="13">
        <f t="shared" si="3205"/>
        <v>55</v>
      </c>
      <c r="CJ1036" s="12">
        <f t="shared" si="3206"/>
        <v>0.14930555555555547</v>
      </c>
      <c r="CK1036" s="13">
        <f t="shared" si="3207"/>
        <v>3</v>
      </c>
      <c r="CL1036" s="13">
        <f t="shared" si="3208"/>
        <v>35</v>
      </c>
      <c r="CM1036" s="62"/>
      <c r="CN1036" s="62"/>
      <c r="CO1036" s="62"/>
      <c r="CP1036" s="12">
        <f t="shared" si="3209"/>
        <v>4.7916666666666566E-2</v>
      </c>
      <c r="CQ1036" s="13">
        <f t="shared" si="3210"/>
        <v>1</v>
      </c>
      <c r="CR1036" s="13">
        <f t="shared" si="3211"/>
        <v>9</v>
      </c>
      <c r="CS1036" s="83">
        <v>0</v>
      </c>
      <c r="CT1036" s="13">
        <f t="shared" si="3212"/>
        <v>0</v>
      </c>
      <c r="CU1036" s="13">
        <f t="shared" si="3213"/>
        <v>0</v>
      </c>
      <c r="CV1036" s="83">
        <v>0</v>
      </c>
      <c r="CW1036" s="13">
        <f t="shared" si="3216"/>
        <v>0</v>
      </c>
      <c r="CX1036" s="13">
        <f t="shared" si="3217"/>
        <v>0</v>
      </c>
      <c r="CY1036" s="83">
        <v>0</v>
      </c>
      <c r="CZ1036" s="13">
        <f t="shared" si="3218"/>
        <v>0</v>
      </c>
      <c r="DA1036" s="13">
        <f t="shared" si="3219"/>
        <v>0</v>
      </c>
      <c r="DB1036" s="83">
        <v>0</v>
      </c>
      <c r="DC1036" s="13">
        <f t="shared" si="3214"/>
        <v>0</v>
      </c>
      <c r="DD1036" s="13">
        <f t="shared" si="3215"/>
        <v>0</v>
      </c>
      <c r="DE1036" s="83">
        <v>0</v>
      </c>
      <c r="DF1036" s="13">
        <f t="shared" si="2944"/>
        <v>0</v>
      </c>
      <c r="DG1036" s="13">
        <f t="shared" si="2945"/>
        <v>0</v>
      </c>
      <c r="DH1036" s="83">
        <v>0.1013888888888889</v>
      </c>
      <c r="DI1036" s="13">
        <f t="shared" si="2946"/>
        <v>2</v>
      </c>
      <c r="DJ1036" s="13">
        <f t="shared" si="2947"/>
        <v>26</v>
      </c>
      <c r="DK1036" s="83">
        <v>0</v>
      </c>
      <c r="DL1036" s="35">
        <f t="shared" si="2948"/>
        <v>0</v>
      </c>
      <c r="DM1036" s="35">
        <f t="shared" si="2949"/>
        <v>0</v>
      </c>
      <c r="DN1036" s="66">
        <f t="shared" si="3127"/>
        <v>3670313.5060000014</v>
      </c>
      <c r="DO1036" s="74">
        <f t="shared" si="3128"/>
        <v>58835</v>
      </c>
      <c r="DP1036" s="66">
        <f t="shared" si="3171"/>
        <v>61.42754385964912</v>
      </c>
      <c r="DQ1036" s="63">
        <f t="shared" si="3172"/>
        <v>62.383164884847481</v>
      </c>
      <c r="DR1036" s="66"/>
      <c r="DS1036" s="96"/>
      <c r="DT1036" s="66"/>
      <c r="DU1036" s="66"/>
    </row>
    <row r="1037" spans="1:125">
      <c r="A1037" s="639">
        <f t="shared" si="3173"/>
        <v>1035</v>
      </c>
      <c r="B1037" s="172">
        <f t="shared" si="2989"/>
        <v>44</v>
      </c>
      <c r="C1037" s="76">
        <v>40975</v>
      </c>
      <c r="D1037" s="84">
        <f t="shared" si="3170"/>
        <v>3</v>
      </c>
      <c r="E1037" s="78" t="s">
        <v>1224</v>
      </c>
      <c r="F1037" s="172">
        <v>15</v>
      </c>
      <c r="G1037" s="79" t="s">
        <v>38</v>
      </c>
      <c r="H1037" s="79" t="s">
        <v>406</v>
      </c>
      <c r="I1037" s="79" t="s">
        <v>1116</v>
      </c>
      <c r="J1037" s="83">
        <v>0.84375</v>
      </c>
      <c r="K1037" s="82">
        <v>3571.62</v>
      </c>
      <c r="L1037" s="79" t="s">
        <v>1094</v>
      </c>
      <c r="M1037" s="172">
        <v>55</v>
      </c>
      <c r="N1037" s="172">
        <v>4</v>
      </c>
      <c r="O1037" s="79"/>
      <c r="P1037" s="83">
        <v>0.84375</v>
      </c>
      <c r="Q1037" s="83">
        <v>0.84375</v>
      </c>
      <c r="R1037" s="12">
        <f t="shared" si="3174"/>
        <v>0</v>
      </c>
      <c r="S1037" s="13">
        <f t="shared" si="3175"/>
        <v>0</v>
      </c>
      <c r="T1037" s="13">
        <f t="shared" si="3176"/>
        <v>0</v>
      </c>
      <c r="U1037" s="83">
        <v>0.88194444444444453</v>
      </c>
      <c r="V1037" s="12">
        <f t="shared" si="3079"/>
        <v>3.8194444444444531E-2</v>
      </c>
      <c r="W1037" s="13">
        <f t="shared" si="3080"/>
        <v>0</v>
      </c>
      <c r="X1037" s="225">
        <f t="shared" si="3081"/>
        <v>55</v>
      </c>
      <c r="Y1037" s="83">
        <v>0.89930555555555547</v>
      </c>
      <c r="Z1037" s="12">
        <f t="shared" si="3177"/>
        <v>1.7361111111110938E-2</v>
      </c>
      <c r="AA1037" s="13">
        <f t="shared" si="3178"/>
        <v>0</v>
      </c>
      <c r="AB1037" s="13">
        <f t="shared" si="3179"/>
        <v>25</v>
      </c>
      <c r="AC1037" s="83">
        <v>0.94444444444444453</v>
      </c>
      <c r="AD1037" s="12">
        <f t="shared" si="2994"/>
        <v>4.5138888888889062E-2</v>
      </c>
      <c r="AE1037" s="13">
        <f t="shared" si="2995"/>
        <v>1</v>
      </c>
      <c r="AF1037" s="13">
        <f t="shared" si="2996"/>
        <v>5</v>
      </c>
      <c r="AG1037" s="83">
        <v>0.94791666666666663</v>
      </c>
      <c r="AH1037" s="83">
        <v>0.98958333333333337</v>
      </c>
      <c r="AI1037" s="12">
        <f t="shared" si="3180"/>
        <v>4.1666666666666741E-2</v>
      </c>
      <c r="AJ1037" s="225">
        <f t="shared" si="3181"/>
        <v>1</v>
      </c>
      <c r="AK1037" s="225">
        <f t="shared" si="3182"/>
        <v>0</v>
      </c>
      <c r="AL1037" s="83">
        <v>0.94791666666666663</v>
      </c>
      <c r="AM1037" s="83">
        <v>0.98958333333333337</v>
      </c>
      <c r="AN1037" s="12">
        <f t="shared" si="3183"/>
        <v>4.1666666666666741E-2</v>
      </c>
      <c r="AO1037" s="13">
        <f t="shared" si="3184"/>
        <v>1</v>
      </c>
      <c r="AP1037" s="13">
        <f t="shared" si="3185"/>
        <v>0</v>
      </c>
      <c r="AQ1037" s="83">
        <v>0.99305555555555547</v>
      </c>
      <c r="AR1037" s="12">
        <f t="shared" si="3186"/>
        <v>3.4722222222220989E-3</v>
      </c>
      <c r="AS1037" s="225">
        <f t="shared" si="3187"/>
        <v>0</v>
      </c>
      <c r="AT1037" s="13">
        <f t="shared" si="3188"/>
        <v>5</v>
      </c>
      <c r="AU1037" s="83">
        <v>0.99930555555555556</v>
      </c>
      <c r="AV1037" s="226">
        <f t="shared" si="3189"/>
        <v>6.2500000000000888E-3</v>
      </c>
      <c r="AW1037" s="13">
        <f t="shared" si="3190"/>
        <v>0</v>
      </c>
      <c r="AX1037" s="13">
        <f t="shared" si="3191"/>
        <v>9</v>
      </c>
      <c r="AY1037" s="83">
        <v>1.0527777777777778</v>
      </c>
      <c r="AZ1037" s="12">
        <f t="shared" si="3192"/>
        <v>5.3472222222222254E-2</v>
      </c>
      <c r="BA1037" s="225">
        <f t="shared" si="3193"/>
        <v>1</v>
      </c>
      <c r="BB1037" s="225">
        <f t="shared" si="3194"/>
        <v>17</v>
      </c>
      <c r="BC1037" s="83">
        <v>1.0527777777777778</v>
      </c>
      <c r="BD1037" s="83">
        <v>1.0527777777777778</v>
      </c>
      <c r="BE1037" s="12">
        <f t="shared" si="3195"/>
        <v>0</v>
      </c>
      <c r="BF1037" s="13">
        <f t="shared" si="3196"/>
        <v>0</v>
      </c>
      <c r="BG1037" s="13">
        <f t="shared" si="3197"/>
        <v>0</v>
      </c>
      <c r="BH1037" s="83">
        <v>1.0527777777777778</v>
      </c>
      <c r="BI1037" s="83">
        <v>1.0527777777777778</v>
      </c>
      <c r="BJ1037" s="83"/>
      <c r="BK1037" s="69">
        <f t="shared" si="3198"/>
        <v>0</v>
      </c>
      <c r="BL1037" s="13">
        <f t="shared" si="3199"/>
        <v>0</v>
      </c>
      <c r="BM1037" s="13">
        <f t="shared" si="3200"/>
        <v>0</v>
      </c>
      <c r="BN1037" s="83">
        <v>1.0625</v>
      </c>
      <c r="BO1037" s="12">
        <f t="shared" si="2915"/>
        <v>9.7222222222221877E-3</v>
      </c>
      <c r="BP1037" s="225">
        <f t="shared" si="2916"/>
        <v>0</v>
      </c>
      <c r="BQ1037" s="225">
        <f t="shared" si="2917"/>
        <v>14</v>
      </c>
      <c r="BR1037" s="83">
        <v>1.0694444444444444</v>
      </c>
      <c r="BS1037" s="12">
        <f t="shared" si="2918"/>
        <v>6.9444444444444198E-3</v>
      </c>
      <c r="BT1037" s="225">
        <f t="shared" si="2919"/>
        <v>0</v>
      </c>
      <c r="BU1037" s="225">
        <f t="shared" si="2920"/>
        <v>10</v>
      </c>
      <c r="BV1037" s="83">
        <v>1.0694444444444444</v>
      </c>
      <c r="BW1037" s="83">
        <v>1.0729166666666667</v>
      </c>
      <c r="BX1037" s="12">
        <f t="shared" si="3074"/>
        <v>3.4722222222223209E-3</v>
      </c>
      <c r="BY1037" s="13">
        <f t="shared" si="3075"/>
        <v>0</v>
      </c>
      <c r="BZ1037" s="13">
        <f t="shared" si="3076"/>
        <v>5</v>
      </c>
      <c r="CA1037" s="226">
        <f t="shared" ref="CA1037:CA1082" si="3220">BW1037-P1037</f>
        <v>0.22916666666666674</v>
      </c>
      <c r="CB1037" s="13">
        <f t="shared" si="3201"/>
        <v>5</v>
      </c>
      <c r="CC1037" s="13">
        <f t="shared" si="3202"/>
        <v>30</v>
      </c>
      <c r="CD1037" s="12">
        <f t="shared" si="3111"/>
        <v>6.5277777777777768E-2</v>
      </c>
      <c r="CE1037" s="13">
        <f t="shared" si="3112"/>
        <v>1</v>
      </c>
      <c r="CF1037" s="13">
        <f t="shared" si="3113"/>
        <v>34</v>
      </c>
      <c r="CG1037" s="12">
        <f t="shared" si="3203"/>
        <v>4.1666666666666741E-2</v>
      </c>
      <c r="CH1037" s="13">
        <f t="shared" si="3204"/>
        <v>1</v>
      </c>
      <c r="CI1037" s="13">
        <f t="shared" si="3205"/>
        <v>0</v>
      </c>
      <c r="CJ1037" s="12">
        <f t="shared" si="3206"/>
        <v>5.3472222222222254E-2</v>
      </c>
      <c r="CK1037" s="13">
        <f t="shared" si="3207"/>
        <v>1</v>
      </c>
      <c r="CL1037" s="13">
        <f t="shared" si="3208"/>
        <v>17</v>
      </c>
      <c r="CM1037" s="62"/>
      <c r="CN1037" s="62"/>
      <c r="CO1037" s="62"/>
      <c r="CP1037" s="12">
        <f t="shared" si="3209"/>
        <v>5.3472222222222254E-2</v>
      </c>
      <c r="CQ1037" s="13">
        <f t="shared" si="3210"/>
        <v>1</v>
      </c>
      <c r="CR1037" s="13">
        <f t="shared" si="3211"/>
        <v>17</v>
      </c>
      <c r="CS1037" s="83">
        <v>0</v>
      </c>
      <c r="CT1037" s="13">
        <f t="shared" si="3212"/>
        <v>0</v>
      </c>
      <c r="CU1037" s="13">
        <f t="shared" si="3213"/>
        <v>0</v>
      </c>
      <c r="CV1037" s="83">
        <v>0</v>
      </c>
      <c r="CW1037" s="13">
        <f t="shared" si="3216"/>
        <v>0</v>
      </c>
      <c r="CX1037" s="13">
        <f t="shared" si="3217"/>
        <v>0</v>
      </c>
      <c r="CY1037" s="83">
        <v>0</v>
      </c>
      <c r="CZ1037" s="13">
        <f t="shared" si="3218"/>
        <v>0</v>
      </c>
      <c r="DA1037" s="13">
        <f t="shared" si="3219"/>
        <v>0</v>
      </c>
      <c r="DB1037" s="83">
        <v>0</v>
      </c>
      <c r="DC1037" s="13">
        <f t="shared" si="3214"/>
        <v>0</v>
      </c>
      <c r="DD1037" s="13">
        <f t="shared" si="3215"/>
        <v>0</v>
      </c>
      <c r="DE1037" s="83">
        <v>0</v>
      </c>
      <c r="DF1037" s="13">
        <f t="shared" ref="DF1037:DF1058" si="3221">HOUR(DE1037)</f>
        <v>0</v>
      </c>
      <c r="DG1037" s="13">
        <f t="shared" ref="DG1037:DG1058" si="3222">MINUTE(DE1037)</f>
        <v>0</v>
      </c>
      <c r="DH1037" s="83">
        <v>0</v>
      </c>
      <c r="DI1037" s="13">
        <f t="shared" si="2946"/>
        <v>0</v>
      </c>
      <c r="DJ1037" s="13">
        <f t="shared" si="2947"/>
        <v>0</v>
      </c>
      <c r="DK1037" s="83">
        <v>0</v>
      </c>
      <c r="DL1037" s="35">
        <f>HOUR(DK1037)</f>
        <v>0</v>
      </c>
      <c r="DM1037" s="35">
        <f>MINUTE(DK1037)</f>
        <v>0</v>
      </c>
      <c r="DN1037" s="66">
        <f t="shared" si="3127"/>
        <v>3673885.1260000016</v>
      </c>
      <c r="DO1037" s="74">
        <f t="shared" si="3128"/>
        <v>58890</v>
      </c>
      <c r="DP1037" s="66">
        <f t="shared" si="3171"/>
        <v>64.938545454545448</v>
      </c>
      <c r="DQ1037" s="63">
        <f t="shared" si="3172"/>
        <v>62.385551468840234</v>
      </c>
      <c r="DR1037" s="66"/>
      <c r="DS1037" s="96"/>
      <c r="DT1037" s="66"/>
      <c r="DU1037" s="66"/>
    </row>
    <row r="1038" spans="1:125">
      <c r="A1038" s="639">
        <f t="shared" si="3173"/>
        <v>1036</v>
      </c>
      <c r="B1038" s="172">
        <f t="shared" si="2989"/>
        <v>45</v>
      </c>
      <c r="C1038" s="76">
        <v>40975</v>
      </c>
      <c r="D1038" s="84">
        <f t="shared" si="3170"/>
        <v>3</v>
      </c>
      <c r="E1038" s="78" t="s">
        <v>1255</v>
      </c>
      <c r="F1038" s="172">
        <v>1</v>
      </c>
      <c r="G1038" s="79" t="s">
        <v>403</v>
      </c>
      <c r="H1038" s="79" t="s">
        <v>394</v>
      </c>
      <c r="I1038" s="79" t="s">
        <v>1121</v>
      </c>
      <c r="J1038" s="83">
        <v>0.96180555555555547</v>
      </c>
      <c r="K1038" s="82">
        <v>3732.92</v>
      </c>
      <c r="L1038" s="79" t="s">
        <v>1094</v>
      </c>
      <c r="M1038" s="172">
        <v>58</v>
      </c>
      <c r="N1038" s="172">
        <v>1</v>
      </c>
      <c r="O1038" s="79"/>
      <c r="P1038" s="83">
        <v>0.96180555555555547</v>
      </c>
      <c r="Q1038" s="83">
        <v>0.96180555555555547</v>
      </c>
      <c r="R1038" s="12">
        <f t="shared" si="3174"/>
        <v>0</v>
      </c>
      <c r="S1038" s="13">
        <f t="shared" si="3175"/>
        <v>0</v>
      </c>
      <c r="T1038" s="13">
        <f t="shared" si="3176"/>
        <v>0</v>
      </c>
      <c r="U1038" s="83">
        <v>0.96527777777777779</v>
      </c>
      <c r="V1038" s="12">
        <f t="shared" si="3079"/>
        <v>3.4722222222223209E-3</v>
      </c>
      <c r="W1038" s="13">
        <f t="shared" si="3080"/>
        <v>0</v>
      </c>
      <c r="X1038" s="225">
        <f t="shared" si="3081"/>
        <v>5</v>
      </c>
      <c r="Y1038" s="83">
        <v>0.97569444444444453</v>
      </c>
      <c r="Z1038" s="12">
        <f t="shared" si="3177"/>
        <v>1.0416666666666741E-2</v>
      </c>
      <c r="AA1038" s="13">
        <f t="shared" si="3178"/>
        <v>0</v>
      </c>
      <c r="AB1038" s="13">
        <f t="shared" si="3179"/>
        <v>15</v>
      </c>
      <c r="AC1038" s="83">
        <v>1.0486111111111112</v>
      </c>
      <c r="AD1038" s="12">
        <f t="shared" si="2994"/>
        <v>7.291666666666663E-2</v>
      </c>
      <c r="AE1038" s="13">
        <f t="shared" si="2995"/>
        <v>1</v>
      </c>
      <c r="AF1038" s="13">
        <f t="shared" si="2996"/>
        <v>45</v>
      </c>
      <c r="AG1038" s="83">
        <v>5.2083333333333336E-2</v>
      </c>
      <c r="AH1038" s="83">
        <v>7.2916666666666671E-2</v>
      </c>
      <c r="AI1038" s="12">
        <f t="shared" si="3180"/>
        <v>2.0833333333333336E-2</v>
      </c>
      <c r="AJ1038" s="225">
        <f t="shared" si="3181"/>
        <v>0</v>
      </c>
      <c r="AK1038" s="225">
        <f t="shared" si="3182"/>
        <v>30</v>
      </c>
      <c r="AL1038" s="83">
        <v>5.2083333333333336E-2</v>
      </c>
      <c r="AM1038" s="83">
        <v>7.2916666666666671E-2</v>
      </c>
      <c r="AN1038" s="12">
        <f t="shared" si="3183"/>
        <v>2.0833333333333336E-2</v>
      </c>
      <c r="AO1038" s="13">
        <f t="shared" si="3184"/>
        <v>0</v>
      </c>
      <c r="AP1038" s="13">
        <f t="shared" si="3185"/>
        <v>30</v>
      </c>
      <c r="AQ1038" s="83">
        <v>0.14583333333333334</v>
      </c>
      <c r="AR1038" s="12">
        <f t="shared" si="3186"/>
        <v>7.2916666666666671E-2</v>
      </c>
      <c r="AS1038" s="225">
        <f t="shared" si="3187"/>
        <v>1</v>
      </c>
      <c r="AT1038" s="13">
        <f t="shared" si="3188"/>
        <v>45</v>
      </c>
      <c r="AU1038" s="83">
        <v>0.14861111111111111</v>
      </c>
      <c r="AV1038" s="226">
        <f t="shared" si="3189"/>
        <v>2.7777777777777679E-3</v>
      </c>
      <c r="AW1038" s="13">
        <f t="shared" si="3190"/>
        <v>0</v>
      </c>
      <c r="AX1038" s="13">
        <f t="shared" si="3191"/>
        <v>4</v>
      </c>
      <c r="AY1038" s="83">
        <v>0.1986111111111111</v>
      </c>
      <c r="AZ1038" s="12">
        <f t="shared" si="3192"/>
        <v>4.9999999999999989E-2</v>
      </c>
      <c r="BA1038" s="225">
        <f t="shared" si="3193"/>
        <v>1</v>
      </c>
      <c r="BB1038" s="225">
        <f t="shared" si="3194"/>
        <v>12</v>
      </c>
      <c r="BC1038" s="83">
        <v>0.1986111111111111</v>
      </c>
      <c r="BD1038" s="83">
        <v>0.1986111111111111</v>
      </c>
      <c r="BE1038" s="12">
        <f t="shared" si="3195"/>
        <v>0</v>
      </c>
      <c r="BF1038" s="13">
        <f t="shared" si="3196"/>
        <v>0</v>
      </c>
      <c r="BG1038" s="13">
        <f t="shared" si="3197"/>
        <v>0</v>
      </c>
      <c r="BH1038" s="83">
        <v>0.1986111111111111</v>
      </c>
      <c r="BI1038" s="83">
        <v>0.1986111111111111</v>
      </c>
      <c r="BJ1038" s="83"/>
      <c r="BK1038" s="69">
        <f t="shared" si="3198"/>
        <v>0</v>
      </c>
      <c r="BL1038" s="13">
        <f t="shared" si="3199"/>
        <v>0</v>
      </c>
      <c r="BM1038" s="13">
        <f t="shared" si="3200"/>
        <v>0</v>
      </c>
      <c r="BN1038" s="83">
        <v>1.2048611111111112</v>
      </c>
      <c r="BO1038" s="12">
        <f t="shared" si="2915"/>
        <v>1.0062500000000001</v>
      </c>
      <c r="BP1038" s="225">
        <f t="shared" si="2916"/>
        <v>0</v>
      </c>
      <c r="BQ1038" s="225">
        <f t="shared" si="2917"/>
        <v>9</v>
      </c>
      <c r="BR1038" s="83">
        <v>1.2083333333333333</v>
      </c>
      <c r="BS1038" s="12">
        <f t="shared" si="2918"/>
        <v>3.4722222222220989E-3</v>
      </c>
      <c r="BT1038" s="225">
        <f t="shared" si="2919"/>
        <v>0</v>
      </c>
      <c r="BU1038" s="225">
        <f t="shared" si="2920"/>
        <v>5</v>
      </c>
      <c r="BV1038" s="83">
        <v>1.2083333333333333</v>
      </c>
      <c r="BW1038" s="83">
        <v>1.2118055555555556</v>
      </c>
      <c r="BX1038" s="12">
        <f t="shared" si="3074"/>
        <v>3.4722222222223209E-3</v>
      </c>
      <c r="BY1038" s="13">
        <f t="shared" si="3075"/>
        <v>0</v>
      </c>
      <c r="BZ1038" s="13">
        <f t="shared" si="3076"/>
        <v>5</v>
      </c>
      <c r="CA1038" s="226">
        <f t="shared" si="3220"/>
        <v>0.25000000000000011</v>
      </c>
      <c r="CB1038" s="13">
        <f>HOUR(CA1038)</f>
        <v>6</v>
      </c>
      <c r="CC1038" s="13">
        <f>MINUTE(CA1038)</f>
        <v>0</v>
      </c>
      <c r="CD1038" s="12">
        <f t="shared" si="3111"/>
        <v>1.1555555555555554</v>
      </c>
      <c r="CE1038" s="13">
        <f t="shared" si="3112"/>
        <v>3</v>
      </c>
      <c r="CF1038" s="13">
        <f t="shared" si="3113"/>
        <v>44</v>
      </c>
      <c r="CG1038" s="12">
        <f t="shared" si="3203"/>
        <v>2.0833333333333336E-2</v>
      </c>
      <c r="CH1038" s="13">
        <f t="shared" si="3204"/>
        <v>0</v>
      </c>
      <c r="CI1038" s="13">
        <f t="shared" si="3205"/>
        <v>30</v>
      </c>
      <c r="CJ1038" s="12">
        <f t="shared" si="3206"/>
        <v>4.9999999999999989E-2</v>
      </c>
      <c r="CK1038" s="13">
        <f t="shared" si="3207"/>
        <v>1</v>
      </c>
      <c r="CL1038" s="13">
        <f t="shared" si="3208"/>
        <v>12</v>
      </c>
      <c r="CM1038" s="62"/>
      <c r="CN1038" s="62"/>
      <c r="CO1038" s="62"/>
      <c r="CP1038" s="12">
        <f t="shared" si="3209"/>
        <v>4.9999999999999989E-2</v>
      </c>
      <c r="CQ1038" s="13">
        <f t="shared" si="3210"/>
        <v>1</v>
      </c>
      <c r="CR1038" s="13">
        <f t="shared" si="3211"/>
        <v>12</v>
      </c>
      <c r="CS1038" s="83">
        <v>0</v>
      </c>
      <c r="CT1038" s="13">
        <f t="shared" si="3212"/>
        <v>0</v>
      </c>
      <c r="CU1038" s="13">
        <f t="shared" si="3213"/>
        <v>0</v>
      </c>
      <c r="CV1038" s="83">
        <v>0</v>
      </c>
      <c r="CW1038" s="13">
        <f t="shared" si="3216"/>
        <v>0</v>
      </c>
      <c r="CX1038" s="13">
        <f t="shared" si="3217"/>
        <v>0</v>
      </c>
      <c r="CY1038" s="83">
        <v>0</v>
      </c>
      <c r="CZ1038" s="13">
        <f t="shared" si="3218"/>
        <v>0</v>
      </c>
      <c r="DA1038" s="13">
        <f t="shared" si="3219"/>
        <v>0</v>
      </c>
      <c r="DB1038" s="83">
        <v>0</v>
      </c>
      <c r="DC1038" s="13">
        <f t="shared" si="3214"/>
        <v>0</v>
      </c>
      <c r="DD1038" s="13">
        <f t="shared" si="3215"/>
        <v>0</v>
      </c>
      <c r="DE1038" s="83">
        <v>0</v>
      </c>
      <c r="DF1038" s="13">
        <f t="shared" si="3221"/>
        <v>0</v>
      </c>
      <c r="DG1038" s="13">
        <f t="shared" si="3222"/>
        <v>0</v>
      </c>
      <c r="DH1038" s="83">
        <v>0</v>
      </c>
      <c r="DI1038" s="13">
        <f t="shared" si="2946"/>
        <v>0</v>
      </c>
      <c r="DJ1038" s="13">
        <f t="shared" si="2947"/>
        <v>0</v>
      </c>
      <c r="DK1038" s="83">
        <v>0</v>
      </c>
      <c r="DL1038" s="35">
        <f>HOUR(DK1038)</f>
        <v>0</v>
      </c>
      <c r="DM1038" s="35">
        <f>MINUTE(DK1038)</f>
        <v>0</v>
      </c>
      <c r="DN1038" s="66">
        <f t="shared" si="3127"/>
        <v>3677618.0460000015</v>
      </c>
      <c r="DO1038" s="74">
        <f t="shared" si="3128"/>
        <v>58948</v>
      </c>
      <c r="DP1038" s="66">
        <f t="shared" si="3171"/>
        <v>64.360689655172422</v>
      </c>
      <c r="DQ1038" s="63">
        <f t="shared" si="3172"/>
        <v>62.387494842912425</v>
      </c>
      <c r="DR1038" s="66"/>
      <c r="DS1038" s="96"/>
      <c r="DT1038" s="66"/>
      <c r="DU1038" s="66"/>
    </row>
    <row r="1039" spans="1:125">
      <c r="A1039" s="639">
        <f t="shared" si="3173"/>
        <v>1037</v>
      </c>
      <c r="B1039" s="172">
        <f t="shared" si="2989"/>
        <v>46</v>
      </c>
      <c r="C1039" s="76">
        <v>40976</v>
      </c>
      <c r="D1039" s="84">
        <f t="shared" si="3170"/>
        <v>3</v>
      </c>
      <c r="E1039" s="78" t="s">
        <v>1253</v>
      </c>
      <c r="F1039" s="172">
        <v>2</v>
      </c>
      <c r="G1039" s="79" t="s">
        <v>445</v>
      </c>
      <c r="H1039" s="79" t="s">
        <v>1032</v>
      </c>
      <c r="I1039" s="79" t="s">
        <v>1219</v>
      </c>
      <c r="J1039" s="83">
        <v>0.125</v>
      </c>
      <c r="K1039" s="82">
        <v>3772.27</v>
      </c>
      <c r="L1039" s="79" t="s">
        <v>1084</v>
      </c>
      <c r="M1039" s="172">
        <v>58</v>
      </c>
      <c r="N1039" s="172">
        <v>1</v>
      </c>
      <c r="O1039" s="79"/>
      <c r="P1039" s="83">
        <v>0.125</v>
      </c>
      <c r="Q1039" s="83">
        <v>0.125</v>
      </c>
      <c r="R1039" s="12">
        <f t="shared" ref="R1039:R1044" si="3223">Q1039-P1039</f>
        <v>0</v>
      </c>
      <c r="S1039" s="13">
        <f t="shared" ref="S1039:S1044" si="3224">HOUR(R1039)</f>
        <v>0</v>
      </c>
      <c r="T1039" s="13">
        <f t="shared" ref="T1039:T1044" si="3225">MINUTE(R1039)</f>
        <v>0</v>
      </c>
      <c r="U1039" s="83">
        <v>0.12847222222222224</v>
      </c>
      <c r="V1039" s="12">
        <f t="shared" si="3079"/>
        <v>3.4722222222222376E-3</v>
      </c>
      <c r="W1039" s="13">
        <f t="shared" si="3080"/>
        <v>0</v>
      </c>
      <c r="X1039" s="225">
        <f t="shared" si="3081"/>
        <v>5</v>
      </c>
      <c r="Y1039" s="83">
        <v>0.1388888888888889</v>
      </c>
      <c r="Z1039" s="12">
        <f t="shared" ref="Z1039:Z1044" si="3226">Y1039-U1039</f>
        <v>1.0416666666666657E-2</v>
      </c>
      <c r="AA1039" s="13">
        <f t="shared" ref="AA1039:AA1044" si="3227">HOUR(Z1039)</f>
        <v>0</v>
      </c>
      <c r="AB1039" s="13">
        <f t="shared" ref="AB1039:AB1044" si="3228">MINUTE(Z1039)</f>
        <v>15</v>
      </c>
      <c r="AC1039" s="83">
        <v>0.15972222222222224</v>
      </c>
      <c r="AD1039" s="12">
        <f t="shared" si="2994"/>
        <v>2.0833333333333343E-2</v>
      </c>
      <c r="AE1039" s="13">
        <f t="shared" si="2995"/>
        <v>0</v>
      </c>
      <c r="AF1039" s="13">
        <f t="shared" si="2996"/>
        <v>30</v>
      </c>
      <c r="AG1039" s="83">
        <v>0.16319444444444445</v>
      </c>
      <c r="AH1039" s="83">
        <v>0.20833333333333334</v>
      </c>
      <c r="AI1039" s="12">
        <f t="shared" ref="AI1039:AI1044" si="3229">AH1039-AG1039</f>
        <v>4.5138888888888895E-2</v>
      </c>
      <c r="AJ1039" s="225">
        <f t="shared" ref="AJ1039:AJ1044" si="3230">HOUR(AI1039)</f>
        <v>1</v>
      </c>
      <c r="AK1039" s="225">
        <f t="shared" ref="AK1039:AK1044" si="3231">MINUTE(AI1039)</f>
        <v>5</v>
      </c>
      <c r="AL1039" s="83">
        <v>0.16319444444444445</v>
      </c>
      <c r="AM1039" s="83">
        <v>0.20833333333333334</v>
      </c>
      <c r="AN1039" s="12">
        <f t="shared" ref="AN1039:AN1044" si="3232">AM1039-AL1039</f>
        <v>4.5138888888888895E-2</v>
      </c>
      <c r="AO1039" s="13">
        <f t="shared" ref="AO1039:AO1044" si="3233">HOUR(AN1039)</f>
        <v>1</v>
      </c>
      <c r="AP1039" s="13">
        <f t="shared" ref="AP1039:AP1044" si="3234">MINUTE(AN1039)</f>
        <v>5</v>
      </c>
      <c r="AQ1039" s="83">
        <v>0.2673611111111111</v>
      </c>
      <c r="AR1039" s="12">
        <f t="shared" ref="AR1039:AR1044" si="3235">AQ1039-AH1039</f>
        <v>5.9027777777777762E-2</v>
      </c>
      <c r="AS1039" s="225">
        <f t="shared" ref="AS1039:AS1044" si="3236">HOUR(AR1039)</f>
        <v>1</v>
      </c>
      <c r="AT1039" s="13">
        <f t="shared" ref="AT1039:AT1044" si="3237">MINUTE(AR1039)</f>
        <v>25</v>
      </c>
      <c r="AU1039" s="83">
        <v>0.26874999999999999</v>
      </c>
      <c r="AV1039" s="226">
        <f t="shared" ref="AV1039:AV1044" si="3238">AU1039-AQ1039</f>
        <v>1.388888888888884E-3</v>
      </c>
      <c r="AW1039" s="13">
        <f t="shared" ref="AW1039:AW1044" si="3239">HOUR(AV1039)</f>
        <v>0</v>
      </c>
      <c r="AX1039" s="13">
        <f t="shared" ref="AX1039:AX1044" si="3240">MINUTE(AV1039)</f>
        <v>2</v>
      </c>
      <c r="AY1039" s="83">
        <v>0.33958333333333335</v>
      </c>
      <c r="AZ1039" s="12">
        <f t="shared" ref="AZ1039:AZ1044" si="3241">AY1039-AU1039</f>
        <v>7.0833333333333359E-2</v>
      </c>
      <c r="BA1039" s="225">
        <f t="shared" ref="BA1039:BA1044" si="3242">HOUR(AZ1039)</f>
        <v>1</v>
      </c>
      <c r="BB1039" s="225">
        <f t="shared" ref="BB1039:BB1044" si="3243">MINUTE(AZ1039)</f>
        <v>42</v>
      </c>
      <c r="BC1039" s="83">
        <v>0.33958333333333335</v>
      </c>
      <c r="BD1039" s="83">
        <v>0.33958333333333335</v>
      </c>
      <c r="BE1039" s="12">
        <f t="shared" ref="BE1039:BE1044" si="3244">BD1039-BC1039</f>
        <v>0</v>
      </c>
      <c r="BF1039" s="13">
        <f t="shared" ref="BF1039:BF1044" si="3245">HOUR(BE1039)</f>
        <v>0</v>
      </c>
      <c r="BG1039" s="13">
        <f t="shared" ref="BG1039:BG1044" si="3246">MINUTE(BE1039)</f>
        <v>0</v>
      </c>
      <c r="BH1039" s="83">
        <v>0.33958333333333335</v>
      </c>
      <c r="BI1039" s="83">
        <v>0.33958333333333335</v>
      </c>
      <c r="BJ1039" s="83"/>
      <c r="BK1039" s="69">
        <f t="shared" ref="BK1039:BK1044" si="3247">BI1039-BH1039</f>
        <v>0</v>
      </c>
      <c r="BL1039" s="13">
        <f t="shared" ref="BL1039:BL1044" si="3248">HOUR(BK1039)</f>
        <v>0</v>
      </c>
      <c r="BM1039" s="13">
        <f t="shared" ref="BM1039:BM1044" si="3249">MINUTE(BK1039)</f>
        <v>0</v>
      </c>
      <c r="BN1039" s="83">
        <v>0.34722222222222227</v>
      </c>
      <c r="BO1039" s="12">
        <f t="shared" si="2915"/>
        <v>7.6388888888889173E-3</v>
      </c>
      <c r="BP1039" s="225">
        <f t="shared" si="2916"/>
        <v>0</v>
      </c>
      <c r="BQ1039" s="225">
        <f t="shared" si="2917"/>
        <v>11</v>
      </c>
      <c r="BR1039" s="83">
        <v>0.35069444444444442</v>
      </c>
      <c r="BS1039" s="12">
        <f t="shared" si="2918"/>
        <v>3.4722222222221544E-3</v>
      </c>
      <c r="BT1039" s="225">
        <f t="shared" si="2919"/>
        <v>0</v>
      </c>
      <c r="BU1039" s="225">
        <f t="shared" si="2920"/>
        <v>5</v>
      </c>
      <c r="BV1039" s="83">
        <v>0.35069444444444442</v>
      </c>
      <c r="BW1039" s="83">
        <v>0.35416666666666669</v>
      </c>
      <c r="BX1039" s="12">
        <f t="shared" si="3074"/>
        <v>3.4722222222222654E-3</v>
      </c>
      <c r="BY1039" s="13">
        <f t="shared" si="3075"/>
        <v>0</v>
      </c>
      <c r="BZ1039" s="13">
        <f t="shared" si="3076"/>
        <v>5</v>
      </c>
      <c r="CA1039" s="226">
        <f t="shared" si="3220"/>
        <v>0.22916666666666669</v>
      </c>
      <c r="CB1039" s="13">
        <f t="shared" ref="CB1039:CB1044" si="3250">HOUR(CA1039)</f>
        <v>5</v>
      </c>
      <c r="CC1039" s="13">
        <f t="shared" ref="CC1039:CC1044" si="3251">MINUTE(CA1039)</f>
        <v>30</v>
      </c>
      <c r="CD1039" s="12">
        <f t="shared" si="3111"/>
        <v>9.0972222222222177E-2</v>
      </c>
      <c r="CE1039" s="13">
        <f t="shared" si="3112"/>
        <v>2</v>
      </c>
      <c r="CF1039" s="13">
        <f t="shared" si="3113"/>
        <v>11</v>
      </c>
      <c r="CG1039" s="12">
        <f t="shared" ref="CG1039:CG1044" si="3252">AI1039</f>
        <v>4.5138888888888895E-2</v>
      </c>
      <c r="CH1039" s="13">
        <f t="shared" ref="CH1039:CH1044" si="3253">HOUR(CG1039)</f>
        <v>1</v>
      </c>
      <c r="CI1039" s="13">
        <f t="shared" ref="CI1039:CI1044" si="3254">MINUTE(CG1039)</f>
        <v>5</v>
      </c>
      <c r="CJ1039" s="12">
        <f t="shared" ref="CJ1039:CJ1044" si="3255">AZ1039</f>
        <v>7.0833333333333359E-2</v>
      </c>
      <c r="CK1039" s="13">
        <f t="shared" ref="CK1039:CK1044" si="3256">HOUR(CJ1039)</f>
        <v>1</v>
      </c>
      <c r="CL1039" s="13">
        <f t="shared" ref="CL1039:CL1044" si="3257">MINUTE(CJ1039)</f>
        <v>42</v>
      </c>
      <c r="CM1039" s="62"/>
      <c r="CN1039" s="62"/>
      <c r="CO1039" s="62"/>
      <c r="CP1039" s="12">
        <f t="shared" ref="CP1039:CP1044" si="3258">AZ1039-(CS1039+CV1039+CY1039+DB1039+DE1039+DH1039+DK1039)</f>
        <v>4.5833333333333365E-2</v>
      </c>
      <c r="CQ1039" s="13">
        <f t="shared" ref="CQ1039:CQ1044" si="3259">HOUR(CP1039)</f>
        <v>1</v>
      </c>
      <c r="CR1039" s="13">
        <f t="shared" ref="CR1039:CR1044" si="3260">MINUTE(CP1039)</f>
        <v>6</v>
      </c>
      <c r="CS1039" s="83">
        <v>0</v>
      </c>
      <c r="CT1039" s="13">
        <f t="shared" ref="CT1039:CT1044" si="3261">HOUR(CS1039)</f>
        <v>0</v>
      </c>
      <c r="CU1039" s="13">
        <f t="shared" ref="CU1039:CU1044" si="3262">MINUTE(CS1039)</f>
        <v>0</v>
      </c>
      <c r="CV1039" s="83">
        <v>0</v>
      </c>
      <c r="CW1039" s="13">
        <f t="shared" ref="CW1039:CW1072" si="3263">HOUR(CV1039)</f>
        <v>0</v>
      </c>
      <c r="CX1039" s="13">
        <f t="shared" ref="CX1039:CX1072" si="3264">MINUTE(CV1039)</f>
        <v>0</v>
      </c>
      <c r="CY1039" s="83">
        <v>0</v>
      </c>
      <c r="CZ1039" s="13">
        <f t="shared" ref="CZ1039:CZ1071" si="3265">HOUR(CY1039)</f>
        <v>0</v>
      </c>
      <c r="DA1039" s="13">
        <f t="shared" ref="DA1039:DA1071" si="3266">MINUTE(CY1039)</f>
        <v>0</v>
      </c>
      <c r="DB1039" s="83">
        <v>0</v>
      </c>
      <c r="DC1039" s="13">
        <f t="shared" ref="DC1039:DC1071" si="3267">HOUR(DB1039)</f>
        <v>0</v>
      </c>
      <c r="DD1039" s="13">
        <f t="shared" ref="DD1039:DD1071" si="3268">MINUTE(DB1039)</f>
        <v>0</v>
      </c>
      <c r="DE1039" s="83">
        <v>0</v>
      </c>
      <c r="DF1039" s="13">
        <f t="shared" si="3221"/>
        <v>0</v>
      </c>
      <c r="DG1039" s="13">
        <f t="shared" si="3222"/>
        <v>0</v>
      </c>
      <c r="DH1039" s="83">
        <v>2.4999999999999998E-2</v>
      </c>
      <c r="DI1039" s="13">
        <f t="shared" si="2946"/>
        <v>0</v>
      </c>
      <c r="DJ1039" s="13">
        <f t="shared" si="2947"/>
        <v>36</v>
      </c>
      <c r="DK1039" s="83">
        <v>0</v>
      </c>
      <c r="DL1039" s="35">
        <f t="shared" ref="DL1039:DL1044" si="3269">HOUR(DK1039)</f>
        <v>0</v>
      </c>
      <c r="DM1039" s="35">
        <f t="shared" ref="DM1039:DM1044" si="3270">MINUTE(DK1039)</f>
        <v>0</v>
      </c>
      <c r="DN1039" s="66">
        <f t="shared" si="3127"/>
        <v>3681390.3160000015</v>
      </c>
      <c r="DO1039" s="74">
        <f t="shared" si="3128"/>
        <v>59006</v>
      </c>
      <c r="DP1039" s="66">
        <f t="shared" si="3171"/>
        <v>65.039137931034489</v>
      </c>
      <c r="DQ1039" s="63">
        <f t="shared" si="3172"/>
        <v>62.39010127783618</v>
      </c>
      <c r="DR1039" s="66"/>
      <c r="DS1039" s="96"/>
      <c r="DT1039" s="66"/>
      <c r="DU1039" s="66"/>
    </row>
    <row r="1040" spans="1:125">
      <c r="A1040" s="639">
        <f t="shared" si="3173"/>
        <v>1038</v>
      </c>
      <c r="B1040" s="172">
        <f t="shared" si="2989"/>
        <v>47</v>
      </c>
      <c r="C1040" s="76">
        <v>40976</v>
      </c>
      <c r="D1040" s="84">
        <f t="shared" si="3170"/>
        <v>3</v>
      </c>
      <c r="E1040" s="78" t="s">
        <v>1224</v>
      </c>
      <c r="F1040" s="172">
        <v>16</v>
      </c>
      <c r="G1040" s="79" t="s">
        <v>38</v>
      </c>
      <c r="H1040" s="79" t="s">
        <v>573</v>
      </c>
      <c r="I1040" s="79" t="s">
        <v>1217</v>
      </c>
      <c r="J1040" s="83">
        <v>0.54166666666666663</v>
      </c>
      <c r="K1040" s="82">
        <v>3466.59</v>
      </c>
      <c r="L1040" s="79" t="s">
        <v>1094</v>
      </c>
      <c r="M1040" s="172">
        <v>56</v>
      </c>
      <c r="N1040" s="172">
        <v>3</v>
      </c>
      <c r="O1040" s="79"/>
      <c r="P1040" s="83">
        <v>0.54166666666666663</v>
      </c>
      <c r="Q1040" s="83">
        <v>0.54166666666666663</v>
      </c>
      <c r="R1040" s="12">
        <f t="shared" si="3223"/>
        <v>0</v>
      </c>
      <c r="S1040" s="13">
        <f t="shared" si="3224"/>
        <v>0</v>
      </c>
      <c r="T1040" s="13">
        <f t="shared" si="3225"/>
        <v>0</v>
      </c>
      <c r="U1040" s="83">
        <v>0.54513888888888895</v>
      </c>
      <c r="V1040" s="12">
        <f t="shared" si="3079"/>
        <v>3.4722222222223209E-3</v>
      </c>
      <c r="W1040" s="13">
        <f t="shared" si="3080"/>
        <v>0</v>
      </c>
      <c r="X1040" s="225">
        <f t="shared" si="3081"/>
        <v>5</v>
      </c>
      <c r="Y1040" s="83">
        <v>0.54861111111111105</v>
      </c>
      <c r="Z1040" s="12">
        <f t="shared" si="3226"/>
        <v>3.4722222222220989E-3</v>
      </c>
      <c r="AA1040" s="13">
        <f t="shared" si="3227"/>
        <v>0</v>
      </c>
      <c r="AB1040" s="13">
        <f t="shared" si="3228"/>
        <v>5</v>
      </c>
      <c r="AC1040" s="83">
        <v>0.5625</v>
      </c>
      <c r="AD1040" s="12">
        <f t="shared" si="2994"/>
        <v>1.3888888888888951E-2</v>
      </c>
      <c r="AE1040" s="13">
        <f t="shared" si="2995"/>
        <v>0</v>
      </c>
      <c r="AF1040" s="13">
        <f t="shared" si="2996"/>
        <v>20</v>
      </c>
      <c r="AG1040" s="83">
        <v>0.56597222222222221</v>
      </c>
      <c r="AH1040" s="83">
        <v>0.625</v>
      </c>
      <c r="AI1040" s="12">
        <f t="shared" si="3229"/>
        <v>5.902777777777779E-2</v>
      </c>
      <c r="AJ1040" s="225">
        <f t="shared" si="3230"/>
        <v>1</v>
      </c>
      <c r="AK1040" s="225">
        <f t="shared" si="3231"/>
        <v>25</v>
      </c>
      <c r="AL1040" s="83">
        <v>0.56597222222222221</v>
      </c>
      <c r="AM1040" s="83">
        <v>0.625</v>
      </c>
      <c r="AN1040" s="12">
        <f t="shared" si="3232"/>
        <v>5.902777777777779E-2</v>
      </c>
      <c r="AO1040" s="13">
        <f t="shared" si="3233"/>
        <v>1</v>
      </c>
      <c r="AP1040" s="13">
        <f t="shared" si="3234"/>
        <v>25</v>
      </c>
      <c r="AQ1040" s="83">
        <v>0.62847222222222221</v>
      </c>
      <c r="AR1040" s="12">
        <f t="shared" si="3235"/>
        <v>3.4722222222222099E-3</v>
      </c>
      <c r="AS1040" s="225">
        <f t="shared" si="3236"/>
        <v>0</v>
      </c>
      <c r="AT1040" s="13">
        <f t="shared" si="3237"/>
        <v>5</v>
      </c>
      <c r="AU1040" s="83">
        <v>0.63124999999999998</v>
      </c>
      <c r="AV1040" s="226">
        <f t="shared" si="3238"/>
        <v>2.7777777777777679E-3</v>
      </c>
      <c r="AW1040" s="13">
        <f t="shared" si="3239"/>
        <v>0</v>
      </c>
      <c r="AX1040" s="13">
        <f t="shared" si="3240"/>
        <v>4</v>
      </c>
      <c r="AY1040" s="83">
        <v>0.70138888888888884</v>
      </c>
      <c r="AZ1040" s="12">
        <f t="shared" si="3241"/>
        <v>7.0138888888888862E-2</v>
      </c>
      <c r="BA1040" s="225">
        <f t="shared" si="3242"/>
        <v>1</v>
      </c>
      <c r="BB1040" s="225">
        <f t="shared" si="3243"/>
        <v>41</v>
      </c>
      <c r="BC1040" s="83">
        <v>0.70138888888888884</v>
      </c>
      <c r="BD1040" s="83">
        <v>0.70138888888888884</v>
      </c>
      <c r="BE1040" s="12">
        <f t="shared" si="3244"/>
        <v>0</v>
      </c>
      <c r="BF1040" s="13">
        <f t="shared" si="3245"/>
        <v>0</v>
      </c>
      <c r="BG1040" s="13">
        <f t="shared" si="3246"/>
        <v>0</v>
      </c>
      <c r="BH1040" s="83">
        <v>0.70138888888888884</v>
      </c>
      <c r="BI1040" s="83">
        <v>0.70138888888888884</v>
      </c>
      <c r="BJ1040" s="83"/>
      <c r="BK1040" s="69">
        <f t="shared" si="3247"/>
        <v>0</v>
      </c>
      <c r="BL1040" s="13">
        <f t="shared" si="3248"/>
        <v>0</v>
      </c>
      <c r="BM1040" s="13">
        <f t="shared" si="3249"/>
        <v>0</v>
      </c>
      <c r="BN1040" s="83">
        <v>0.70833333333333337</v>
      </c>
      <c r="BO1040" s="12">
        <f t="shared" si="2915"/>
        <v>6.9444444444445308E-3</v>
      </c>
      <c r="BP1040" s="225">
        <f t="shared" si="2916"/>
        <v>0</v>
      </c>
      <c r="BQ1040" s="225">
        <f t="shared" si="2917"/>
        <v>10</v>
      </c>
      <c r="BR1040" s="83">
        <v>0.71180555555555547</v>
      </c>
      <c r="BS1040" s="12">
        <f t="shared" si="2918"/>
        <v>3.4722222222220989E-3</v>
      </c>
      <c r="BT1040" s="225">
        <f t="shared" si="2919"/>
        <v>0</v>
      </c>
      <c r="BU1040" s="225">
        <f t="shared" si="2920"/>
        <v>5</v>
      </c>
      <c r="BV1040" s="83">
        <v>0.71180555555555547</v>
      </c>
      <c r="BW1040" s="83">
        <v>0.71875</v>
      </c>
      <c r="BX1040" s="12">
        <f t="shared" si="3074"/>
        <v>6.9444444444445308E-3</v>
      </c>
      <c r="BY1040" s="13">
        <f t="shared" si="3075"/>
        <v>0</v>
      </c>
      <c r="BZ1040" s="13">
        <f t="shared" si="3076"/>
        <v>10</v>
      </c>
      <c r="CA1040" s="226">
        <f t="shared" si="3220"/>
        <v>0.17708333333333337</v>
      </c>
      <c r="CB1040" s="13">
        <f t="shared" si="3250"/>
        <v>4</v>
      </c>
      <c r="CC1040" s="13">
        <f t="shared" si="3251"/>
        <v>15</v>
      </c>
      <c r="CD1040" s="12">
        <f t="shared" si="3111"/>
        <v>2.777777777777779E-2</v>
      </c>
      <c r="CE1040" s="13">
        <f t="shared" si="3112"/>
        <v>0</v>
      </c>
      <c r="CF1040" s="13">
        <f t="shared" si="3113"/>
        <v>40</v>
      </c>
      <c r="CG1040" s="12">
        <f t="shared" si="3252"/>
        <v>5.902777777777779E-2</v>
      </c>
      <c r="CH1040" s="13">
        <f t="shared" si="3253"/>
        <v>1</v>
      </c>
      <c r="CI1040" s="13">
        <f t="shared" si="3254"/>
        <v>25</v>
      </c>
      <c r="CJ1040" s="12">
        <f t="shared" si="3255"/>
        <v>7.0138888888888862E-2</v>
      </c>
      <c r="CK1040" s="13">
        <f t="shared" si="3256"/>
        <v>1</v>
      </c>
      <c r="CL1040" s="13">
        <f t="shared" si="3257"/>
        <v>41</v>
      </c>
      <c r="CM1040" s="62"/>
      <c r="CN1040" s="62"/>
      <c r="CO1040" s="62"/>
      <c r="CP1040" s="12">
        <f t="shared" si="3258"/>
        <v>5.7638888888888865E-2</v>
      </c>
      <c r="CQ1040" s="13">
        <f t="shared" si="3259"/>
        <v>1</v>
      </c>
      <c r="CR1040" s="13">
        <f t="shared" si="3260"/>
        <v>23</v>
      </c>
      <c r="CS1040" s="83">
        <v>0</v>
      </c>
      <c r="CT1040" s="13">
        <f t="shared" si="3261"/>
        <v>0</v>
      </c>
      <c r="CU1040" s="13">
        <f t="shared" si="3262"/>
        <v>0</v>
      </c>
      <c r="CV1040" s="83">
        <v>0</v>
      </c>
      <c r="CW1040" s="13">
        <f t="shared" si="3263"/>
        <v>0</v>
      </c>
      <c r="CX1040" s="13">
        <f t="shared" si="3264"/>
        <v>0</v>
      </c>
      <c r="CY1040" s="83">
        <v>0</v>
      </c>
      <c r="CZ1040" s="13">
        <f t="shared" si="3265"/>
        <v>0</v>
      </c>
      <c r="DA1040" s="13">
        <f t="shared" si="3266"/>
        <v>0</v>
      </c>
      <c r="DB1040" s="83">
        <v>0</v>
      </c>
      <c r="DC1040" s="13">
        <f t="shared" si="3267"/>
        <v>0</v>
      </c>
      <c r="DD1040" s="13">
        <f t="shared" si="3268"/>
        <v>0</v>
      </c>
      <c r="DE1040" s="83">
        <v>0</v>
      </c>
      <c r="DF1040" s="13">
        <f t="shared" si="3221"/>
        <v>0</v>
      </c>
      <c r="DG1040" s="13">
        <f t="shared" si="3222"/>
        <v>0</v>
      </c>
      <c r="DH1040" s="83">
        <v>1.2499999999999999E-2</v>
      </c>
      <c r="DI1040" s="13">
        <f t="shared" si="2946"/>
        <v>0</v>
      </c>
      <c r="DJ1040" s="13">
        <f t="shared" si="2947"/>
        <v>18</v>
      </c>
      <c r="DK1040" s="83">
        <v>0</v>
      </c>
      <c r="DL1040" s="35">
        <f t="shared" si="3269"/>
        <v>0</v>
      </c>
      <c r="DM1040" s="35">
        <f t="shared" si="3270"/>
        <v>0</v>
      </c>
      <c r="DN1040" s="66">
        <f t="shared" si="3127"/>
        <v>3684856.9060000014</v>
      </c>
      <c r="DO1040" s="74">
        <f t="shared" si="3128"/>
        <v>59062</v>
      </c>
      <c r="DP1040" s="66">
        <f t="shared" si="3171"/>
        <v>61.903392857142862</v>
      </c>
      <c r="DQ1040" s="63">
        <f t="shared" si="3172"/>
        <v>62.389639802241732</v>
      </c>
      <c r="DR1040" s="66"/>
      <c r="DS1040" s="96"/>
      <c r="DT1040" s="66"/>
      <c r="DU1040" s="66"/>
    </row>
    <row r="1041" spans="1:167" ht="30">
      <c r="A1041" s="639">
        <f t="shared" si="3173"/>
        <v>1039</v>
      </c>
      <c r="B1041" s="172">
        <f t="shared" si="2989"/>
        <v>48</v>
      </c>
      <c r="C1041" s="76">
        <v>40976</v>
      </c>
      <c r="D1041" s="84">
        <f t="shared" si="3170"/>
        <v>3</v>
      </c>
      <c r="E1041" s="78" t="s">
        <v>1224</v>
      </c>
      <c r="F1041" s="172">
        <v>17</v>
      </c>
      <c r="G1041" s="79" t="s">
        <v>38</v>
      </c>
      <c r="H1041" s="79" t="s">
        <v>346</v>
      </c>
      <c r="I1041" s="79" t="s">
        <v>1265</v>
      </c>
      <c r="J1041" s="83">
        <v>0.60763888888888895</v>
      </c>
      <c r="K1041" s="82">
        <v>3392.21</v>
      </c>
      <c r="L1041" s="79" t="s">
        <v>1084</v>
      </c>
      <c r="M1041" s="172">
        <v>54</v>
      </c>
      <c r="N1041" s="172">
        <v>5</v>
      </c>
      <c r="O1041" s="79"/>
      <c r="P1041" s="83">
        <v>0.60763888888888895</v>
      </c>
      <c r="Q1041" s="83">
        <v>0.60763888888888895</v>
      </c>
      <c r="R1041" s="12">
        <f t="shared" si="3223"/>
        <v>0</v>
      </c>
      <c r="S1041" s="13">
        <f t="shared" si="3224"/>
        <v>0</v>
      </c>
      <c r="T1041" s="13">
        <f t="shared" si="3225"/>
        <v>0</v>
      </c>
      <c r="U1041" s="83">
        <v>0.61111111111111105</v>
      </c>
      <c r="V1041" s="12">
        <f t="shared" si="3079"/>
        <v>3.4722222222220989E-3</v>
      </c>
      <c r="W1041" s="13">
        <f t="shared" si="3080"/>
        <v>0</v>
      </c>
      <c r="X1041" s="225">
        <f t="shared" si="3081"/>
        <v>5</v>
      </c>
      <c r="Y1041" s="83">
        <v>0.61805555555555558</v>
      </c>
      <c r="Z1041" s="12">
        <f t="shared" si="3226"/>
        <v>6.9444444444445308E-3</v>
      </c>
      <c r="AA1041" s="13">
        <f t="shared" si="3227"/>
        <v>0</v>
      </c>
      <c r="AB1041" s="13">
        <f t="shared" si="3228"/>
        <v>10</v>
      </c>
      <c r="AC1041" s="83">
        <v>0.63194444444444442</v>
      </c>
      <c r="AD1041" s="12">
        <f t="shared" si="2994"/>
        <v>1.388888888888884E-2</v>
      </c>
      <c r="AE1041" s="13">
        <f t="shared" si="2995"/>
        <v>0</v>
      </c>
      <c r="AF1041" s="13">
        <f t="shared" si="2996"/>
        <v>20</v>
      </c>
      <c r="AG1041" s="83">
        <v>0.63541666666666663</v>
      </c>
      <c r="AH1041" s="83">
        <v>0.66666666666666663</v>
      </c>
      <c r="AI1041" s="12">
        <f t="shared" si="3229"/>
        <v>3.125E-2</v>
      </c>
      <c r="AJ1041" s="225">
        <f t="shared" si="3230"/>
        <v>0</v>
      </c>
      <c r="AK1041" s="225">
        <f t="shared" si="3231"/>
        <v>45</v>
      </c>
      <c r="AL1041" s="83">
        <v>0.63541666666666663</v>
      </c>
      <c r="AM1041" s="83">
        <v>0.66666666666666663</v>
      </c>
      <c r="AN1041" s="12">
        <f t="shared" si="3232"/>
        <v>3.125E-2</v>
      </c>
      <c r="AO1041" s="13">
        <f t="shared" si="3233"/>
        <v>0</v>
      </c>
      <c r="AP1041" s="13">
        <f t="shared" si="3234"/>
        <v>45</v>
      </c>
      <c r="AQ1041" s="83">
        <v>0.67013888888888884</v>
      </c>
      <c r="AR1041" s="12">
        <f t="shared" si="3235"/>
        <v>3.4722222222222099E-3</v>
      </c>
      <c r="AS1041" s="225">
        <f t="shared" si="3236"/>
        <v>0</v>
      </c>
      <c r="AT1041" s="13">
        <f t="shared" si="3237"/>
        <v>5</v>
      </c>
      <c r="AU1041" s="83">
        <v>0.67083333333333339</v>
      </c>
      <c r="AV1041" s="226">
        <f t="shared" si="3238"/>
        <v>6.94444444444553E-4</v>
      </c>
      <c r="AW1041" s="13">
        <f t="shared" si="3239"/>
        <v>0</v>
      </c>
      <c r="AX1041" s="13">
        <f t="shared" si="3240"/>
        <v>1</v>
      </c>
      <c r="AY1041" s="83">
        <v>0.76388888888888884</v>
      </c>
      <c r="AZ1041" s="12">
        <f t="shared" si="3241"/>
        <v>9.3055555555555447E-2</v>
      </c>
      <c r="BA1041" s="225">
        <f t="shared" si="3242"/>
        <v>2</v>
      </c>
      <c r="BB1041" s="225">
        <f t="shared" si="3243"/>
        <v>14</v>
      </c>
      <c r="BC1041" s="83">
        <v>0.76388888888888884</v>
      </c>
      <c r="BD1041" s="83">
        <v>0.76388888888888884</v>
      </c>
      <c r="BE1041" s="12">
        <f t="shared" si="3244"/>
        <v>0</v>
      </c>
      <c r="BF1041" s="13">
        <f t="shared" si="3245"/>
        <v>0</v>
      </c>
      <c r="BG1041" s="13">
        <f t="shared" si="3246"/>
        <v>0</v>
      </c>
      <c r="BH1041" s="83">
        <v>0.76388888888888884</v>
      </c>
      <c r="BI1041" s="83">
        <v>0.76388888888888884</v>
      </c>
      <c r="BJ1041" s="83"/>
      <c r="BK1041" s="69">
        <f t="shared" si="3247"/>
        <v>0</v>
      </c>
      <c r="BL1041" s="13">
        <f t="shared" si="3248"/>
        <v>0</v>
      </c>
      <c r="BM1041" s="13">
        <f t="shared" si="3249"/>
        <v>0</v>
      </c>
      <c r="BN1041" s="83">
        <v>0.77083333333333337</v>
      </c>
      <c r="BO1041" s="12">
        <f t="shared" si="2915"/>
        <v>6.9444444444445308E-3</v>
      </c>
      <c r="BP1041" s="225">
        <f t="shared" si="2916"/>
        <v>0</v>
      </c>
      <c r="BQ1041" s="225">
        <f t="shared" si="2917"/>
        <v>10</v>
      </c>
      <c r="BR1041" s="83">
        <v>0.77777777777777779</v>
      </c>
      <c r="BS1041" s="12">
        <f t="shared" si="2918"/>
        <v>6.9444444444444198E-3</v>
      </c>
      <c r="BT1041" s="225">
        <f t="shared" si="2919"/>
        <v>0</v>
      </c>
      <c r="BU1041" s="225">
        <f t="shared" si="2920"/>
        <v>10</v>
      </c>
      <c r="BV1041" s="83">
        <v>0.77777777777777779</v>
      </c>
      <c r="BW1041" s="83">
        <v>0.78125</v>
      </c>
      <c r="BX1041" s="12">
        <f t="shared" si="3074"/>
        <v>3.4722222222222099E-3</v>
      </c>
      <c r="BY1041" s="13">
        <f t="shared" si="3075"/>
        <v>0</v>
      </c>
      <c r="BZ1041" s="13">
        <f t="shared" si="3076"/>
        <v>5</v>
      </c>
      <c r="CA1041" s="226">
        <f t="shared" si="3220"/>
        <v>0.17361111111111105</v>
      </c>
      <c r="CB1041" s="13">
        <f t="shared" si="3250"/>
        <v>4</v>
      </c>
      <c r="CC1041" s="13">
        <f t="shared" si="3251"/>
        <v>10</v>
      </c>
      <c r="CD1041" s="12">
        <f t="shared" si="3111"/>
        <v>3.125E-2</v>
      </c>
      <c r="CE1041" s="13">
        <f t="shared" si="3112"/>
        <v>0</v>
      </c>
      <c r="CF1041" s="13">
        <f t="shared" si="3113"/>
        <v>45</v>
      </c>
      <c r="CG1041" s="12">
        <f t="shared" si="3252"/>
        <v>3.125E-2</v>
      </c>
      <c r="CH1041" s="13">
        <f t="shared" si="3253"/>
        <v>0</v>
      </c>
      <c r="CI1041" s="13">
        <f t="shared" si="3254"/>
        <v>45</v>
      </c>
      <c r="CJ1041" s="12">
        <f t="shared" si="3255"/>
        <v>9.3055555555555447E-2</v>
      </c>
      <c r="CK1041" s="13">
        <f t="shared" si="3256"/>
        <v>2</v>
      </c>
      <c r="CL1041" s="13">
        <f t="shared" si="3257"/>
        <v>14</v>
      </c>
      <c r="CM1041" s="62"/>
      <c r="CN1041" s="62"/>
      <c r="CO1041" s="62"/>
      <c r="CP1041" s="12">
        <f t="shared" si="3258"/>
        <v>4.9999999999999885E-2</v>
      </c>
      <c r="CQ1041" s="13">
        <f t="shared" si="3259"/>
        <v>1</v>
      </c>
      <c r="CR1041" s="13">
        <f t="shared" si="3260"/>
        <v>12</v>
      </c>
      <c r="CS1041" s="83">
        <v>0</v>
      </c>
      <c r="CT1041" s="13">
        <f t="shared" si="3261"/>
        <v>0</v>
      </c>
      <c r="CU1041" s="13">
        <f t="shared" si="3262"/>
        <v>0</v>
      </c>
      <c r="CV1041" s="83">
        <v>0</v>
      </c>
      <c r="CW1041" s="13">
        <f t="shared" si="3263"/>
        <v>0</v>
      </c>
      <c r="CX1041" s="13">
        <f t="shared" si="3264"/>
        <v>0</v>
      </c>
      <c r="CY1041" s="83">
        <v>0</v>
      </c>
      <c r="CZ1041" s="13">
        <f t="shared" si="3265"/>
        <v>0</v>
      </c>
      <c r="DA1041" s="13">
        <f t="shared" si="3266"/>
        <v>0</v>
      </c>
      <c r="DB1041" s="83">
        <v>0</v>
      </c>
      <c r="DC1041" s="13">
        <f t="shared" si="3267"/>
        <v>0</v>
      </c>
      <c r="DD1041" s="13">
        <f t="shared" si="3268"/>
        <v>0</v>
      </c>
      <c r="DE1041" s="83">
        <v>0</v>
      </c>
      <c r="DF1041" s="13">
        <f t="shared" si="3221"/>
        <v>0</v>
      </c>
      <c r="DG1041" s="13">
        <f t="shared" si="3222"/>
        <v>0</v>
      </c>
      <c r="DH1041" s="83">
        <v>4.3055555555555562E-2</v>
      </c>
      <c r="DI1041" s="13">
        <f t="shared" si="2946"/>
        <v>1</v>
      </c>
      <c r="DJ1041" s="13">
        <f t="shared" si="2947"/>
        <v>2</v>
      </c>
      <c r="DK1041" s="83">
        <v>0</v>
      </c>
      <c r="DL1041" s="35">
        <f t="shared" si="3269"/>
        <v>0</v>
      </c>
      <c r="DM1041" s="35">
        <f t="shared" si="3270"/>
        <v>0</v>
      </c>
      <c r="DN1041" s="66">
        <f t="shared" si="3127"/>
        <v>3688249.1160000013</v>
      </c>
      <c r="DO1041" s="74">
        <f t="shared" si="3128"/>
        <v>59116</v>
      </c>
      <c r="DP1041" s="66">
        <f t="shared" si="3171"/>
        <v>62.818703703703704</v>
      </c>
      <c r="DQ1041" s="63">
        <f t="shared" si="3172"/>
        <v>62.390031734217494</v>
      </c>
      <c r="DR1041" s="66"/>
      <c r="DS1041" s="96"/>
      <c r="DT1041" s="66"/>
      <c r="DU1041" s="66"/>
    </row>
    <row r="1042" spans="1:167">
      <c r="A1042" s="639">
        <f t="shared" si="3173"/>
        <v>1040</v>
      </c>
      <c r="B1042" s="172">
        <f t="shared" si="2989"/>
        <v>49</v>
      </c>
      <c r="C1042" s="76">
        <v>40976</v>
      </c>
      <c r="D1042" s="84">
        <f t="shared" si="3170"/>
        <v>3</v>
      </c>
      <c r="E1042" s="78" t="s">
        <v>1223</v>
      </c>
      <c r="F1042" s="172">
        <v>5</v>
      </c>
      <c r="G1042" s="79" t="s">
        <v>325</v>
      </c>
      <c r="H1042" s="79" t="s">
        <v>345</v>
      </c>
      <c r="I1042" s="79" t="s">
        <v>1234</v>
      </c>
      <c r="J1042" s="83">
        <v>0.69791666666666663</v>
      </c>
      <c r="K1042" s="82">
        <v>3765.95</v>
      </c>
      <c r="L1042" s="79" t="s">
        <v>1094</v>
      </c>
      <c r="M1042" s="172">
        <v>58</v>
      </c>
      <c r="N1042" s="172">
        <v>1</v>
      </c>
      <c r="O1042" s="79"/>
      <c r="P1042" s="83">
        <v>0.69791666666666663</v>
      </c>
      <c r="Q1042" s="83">
        <v>0.69791666666666663</v>
      </c>
      <c r="R1042" s="12">
        <f t="shared" si="3223"/>
        <v>0</v>
      </c>
      <c r="S1042" s="13">
        <f t="shared" si="3224"/>
        <v>0</v>
      </c>
      <c r="T1042" s="13">
        <f t="shared" si="3225"/>
        <v>0</v>
      </c>
      <c r="U1042" s="83">
        <v>0.70138888888888884</v>
      </c>
      <c r="V1042" s="12">
        <f t="shared" si="3079"/>
        <v>3.4722222222222099E-3</v>
      </c>
      <c r="W1042" s="13">
        <f t="shared" si="3080"/>
        <v>0</v>
      </c>
      <c r="X1042" s="225">
        <f t="shared" si="3081"/>
        <v>5</v>
      </c>
      <c r="Y1042" s="83">
        <v>0.70486111111111116</v>
      </c>
      <c r="Z1042" s="12">
        <f t="shared" si="3226"/>
        <v>3.4722222222223209E-3</v>
      </c>
      <c r="AA1042" s="13">
        <f t="shared" si="3227"/>
        <v>0</v>
      </c>
      <c r="AB1042" s="13">
        <f t="shared" si="3228"/>
        <v>5</v>
      </c>
      <c r="AC1042" s="83">
        <v>0.72916666666666663</v>
      </c>
      <c r="AD1042" s="12">
        <f t="shared" si="2994"/>
        <v>2.4305555555555469E-2</v>
      </c>
      <c r="AE1042" s="13">
        <f t="shared" si="2995"/>
        <v>0</v>
      </c>
      <c r="AF1042" s="13">
        <f t="shared" si="2996"/>
        <v>35</v>
      </c>
      <c r="AG1042" s="83">
        <v>0.73263888888888884</v>
      </c>
      <c r="AH1042" s="83">
        <v>0.77430555555555547</v>
      </c>
      <c r="AI1042" s="12">
        <f t="shared" si="3229"/>
        <v>4.166666666666663E-2</v>
      </c>
      <c r="AJ1042" s="225">
        <f t="shared" si="3230"/>
        <v>1</v>
      </c>
      <c r="AK1042" s="225">
        <f t="shared" si="3231"/>
        <v>0</v>
      </c>
      <c r="AL1042" s="83">
        <v>0.73263888888888884</v>
      </c>
      <c r="AM1042" s="83">
        <v>0.77430555555555547</v>
      </c>
      <c r="AN1042" s="12">
        <f t="shared" si="3232"/>
        <v>4.166666666666663E-2</v>
      </c>
      <c r="AO1042" s="13">
        <f t="shared" si="3233"/>
        <v>1</v>
      </c>
      <c r="AP1042" s="13">
        <f t="shared" si="3234"/>
        <v>0</v>
      </c>
      <c r="AQ1042" s="83">
        <v>0.79513888888888884</v>
      </c>
      <c r="AR1042" s="12">
        <f t="shared" si="3235"/>
        <v>2.083333333333337E-2</v>
      </c>
      <c r="AS1042" s="225">
        <f t="shared" si="3236"/>
        <v>0</v>
      </c>
      <c r="AT1042" s="13">
        <f t="shared" si="3237"/>
        <v>30</v>
      </c>
      <c r="AU1042" s="83">
        <v>0.79791666666666661</v>
      </c>
      <c r="AV1042" s="226">
        <f t="shared" si="3238"/>
        <v>2.7777777777777679E-3</v>
      </c>
      <c r="AW1042" s="13">
        <f t="shared" si="3239"/>
        <v>0</v>
      </c>
      <c r="AX1042" s="13">
        <f t="shared" si="3240"/>
        <v>4</v>
      </c>
      <c r="AY1042" s="83">
        <v>0.8965277777777777</v>
      </c>
      <c r="AZ1042" s="12">
        <f t="shared" si="3241"/>
        <v>9.8611111111111094E-2</v>
      </c>
      <c r="BA1042" s="225">
        <f t="shared" si="3242"/>
        <v>2</v>
      </c>
      <c r="BB1042" s="225">
        <f t="shared" si="3243"/>
        <v>22</v>
      </c>
      <c r="BC1042" s="83">
        <v>0.8965277777777777</v>
      </c>
      <c r="BD1042" s="83">
        <v>0.8965277777777777</v>
      </c>
      <c r="BE1042" s="12">
        <f t="shared" si="3244"/>
        <v>0</v>
      </c>
      <c r="BF1042" s="13">
        <f t="shared" si="3245"/>
        <v>0</v>
      </c>
      <c r="BG1042" s="13">
        <f t="shared" si="3246"/>
        <v>0</v>
      </c>
      <c r="BH1042" s="83">
        <v>0.8965277777777777</v>
      </c>
      <c r="BI1042" s="83">
        <v>0.8965277777777777</v>
      </c>
      <c r="BJ1042" s="83"/>
      <c r="BK1042" s="69">
        <f t="shared" si="3247"/>
        <v>0</v>
      </c>
      <c r="BL1042" s="13">
        <f t="shared" si="3248"/>
        <v>0</v>
      </c>
      <c r="BM1042" s="13">
        <f t="shared" si="3249"/>
        <v>0</v>
      </c>
      <c r="BN1042" s="83">
        <v>0.90625</v>
      </c>
      <c r="BO1042" s="12">
        <f t="shared" si="2915"/>
        <v>9.7222222222222987E-3</v>
      </c>
      <c r="BP1042" s="225">
        <f t="shared" si="2916"/>
        <v>0</v>
      </c>
      <c r="BQ1042" s="225">
        <f t="shared" si="2917"/>
        <v>14</v>
      </c>
      <c r="BR1042" s="83">
        <v>0.90972222222222221</v>
      </c>
      <c r="BS1042" s="12">
        <f t="shared" si="2918"/>
        <v>3.4722222222222099E-3</v>
      </c>
      <c r="BT1042" s="225">
        <f t="shared" si="2919"/>
        <v>0</v>
      </c>
      <c r="BU1042" s="225">
        <f t="shared" si="2920"/>
        <v>5</v>
      </c>
      <c r="BV1042" s="83">
        <v>0.90972222222222221</v>
      </c>
      <c r="BW1042" s="83">
        <v>0.91319444444444453</v>
      </c>
      <c r="BX1042" s="12">
        <f t="shared" si="3074"/>
        <v>3.4722222222223209E-3</v>
      </c>
      <c r="BY1042" s="13">
        <f t="shared" si="3075"/>
        <v>0</v>
      </c>
      <c r="BZ1042" s="13">
        <f t="shared" si="3076"/>
        <v>5</v>
      </c>
      <c r="CA1042" s="226">
        <f t="shared" si="3220"/>
        <v>0.2152777777777779</v>
      </c>
      <c r="CB1042" s="13">
        <f t="shared" si="3250"/>
        <v>5</v>
      </c>
      <c r="CC1042" s="13">
        <f t="shared" si="3251"/>
        <v>10</v>
      </c>
      <c r="CD1042" s="12">
        <f t="shared" si="3111"/>
        <v>5.8333333333333348E-2</v>
      </c>
      <c r="CE1042" s="13">
        <f t="shared" si="3112"/>
        <v>1</v>
      </c>
      <c r="CF1042" s="13">
        <f t="shared" si="3113"/>
        <v>24</v>
      </c>
      <c r="CG1042" s="12">
        <f t="shared" si="3252"/>
        <v>4.166666666666663E-2</v>
      </c>
      <c r="CH1042" s="13">
        <f t="shared" si="3253"/>
        <v>1</v>
      </c>
      <c r="CI1042" s="13">
        <f t="shared" si="3254"/>
        <v>0</v>
      </c>
      <c r="CJ1042" s="12">
        <f t="shared" si="3255"/>
        <v>9.8611111111111094E-2</v>
      </c>
      <c r="CK1042" s="13">
        <f t="shared" si="3256"/>
        <v>2</v>
      </c>
      <c r="CL1042" s="13">
        <f t="shared" si="3257"/>
        <v>22</v>
      </c>
      <c r="CM1042" s="62"/>
      <c r="CN1042" s="62"/>
      <c r="CO1042" s="62"/>
      <c r="CP1042" s="12">
        <f t="shared" si="3258"/>
        <v>5.1388888888888873E-2</v>
      </c>
      <c r="CQ1042" s="13">
        <f t="shared" si="3259"/>
        <v>1</v>
      </c>
      <c r="CR1042" s="13">
        <f t="shared" si="3260"/>
        <v>14</v>
      </c>
      <c r="CS1042" s="83">
        <v>0</v>
      </c>
      <c r="CT1042" s="13">
        <f t="shared" si="3261"/>
        <v>0</v>
      </c>
      <c r="CU1042" s="13">
        <f t="shared" si="3262"/>
        <v>0</v>
      </c>
      <c r="CV1042" s="83">
        <v>0</v>
      </c>
      <c r="CW1042" s="13">
        <f t="shared" si="3263"/>
        <v>0</v>
      </c>
      <c r="CX1042" s="13">
        <f t="shared" si="3264"/>
        <v>0</v>
      </c>
      <c r="CY1042" s="83">
        <v>0</v>
      </c>
      <c r="CZ1042" s="13">
        <f t="shared" si="3265"/>
        <v>0</v>
      </c>
      <c r="DA1042" s="13">
        <f t="shared" si="3266"/>
        <v>0</v>
      </c>
      <c r="DB1042" s="83">
        <v>0</v>
      </c>
      <c r="DC1042" s="13">
        <f t="shared" si="3267"/>
        <v>0</v>
      </c>
      <c r="DD1042" s="13">
        <f t="shared" si="3268"/>
        <v>0</v>
      </c>
      <c r="DE1042" s="83">
        <v>0</v>
      </c>
      <c r="DF1042" s="13">
        <f t="shared" si="3221"/>
        <v>0</v>
      </c>
      <c r="DG1042" s="13">
        <f t="shared" si="3222"/>
        <v>0</v>
      </c>
      <c r="DH1042" s="83">
        <v>4.7222222222222221E-2</v>
      </c>
      <c r="DI1042" s="13">
        <f t="shared" si="2946"/>
        <v>1</v>
      </c>
      <c r="DJ1042" s="13">
        <f t="shared" si="2947"/>
        <v>8</v>
      </c>
      <c r="DK1042" s="83">
        <v>0</v>
      </c>
      <c r="DL1042" s="35">
        <f t="shared" si="3269"/>
        <v>0</v>
      </c>
      <c r="DM1042" s="35">
        <f t="shared" si="3270"/>
        <v>0</v>
      </c>
      <c r="DN1042" s="66">
        <f t="shared" si="3127"/>
        <v>3692015.0660000015</v>
      </c>
      <c r="DO1042" s="74">
        <f t="shared" si="3128"/>
        <v>59174</v>
      </c>
      <c r="DP1042" s="66">
        <f t="shared" si="3171"/>
        <v>64.930172413793102</v>
      </c>
      <c r="DQ1042" s="63">
        <f t="shared" si="3172"/>
        <v>62.392521479027977</v>
      </c>
      <c r="DR1042" s="66"/>
      <c r="DS1042" s="96"/>
      <c r="DT1042" s="66"/>
      <c r="DU1042" s="66"/>
    </row>
    <row r="1043" spans="1:167">
      <c r="A1043" s="639">
        <f t="shared" si="3173"/>
        <v>1041</v>
      </c>
      <c r="B1043" s="172">
        <f t="shared" si="2989"/>
        <v>50</v>
      </c>
      <c r="C1043" s="76">
        <v>40976</v>
      </c>
      <c r="D1043" s="84">
        <f t="shared" si="3170"/>
        <v>3</v>
      </c>
      <c r="E1043" s="78" t="s">
        <v>1267</v>
      </c>
      <c r="F1043" s="172">
        <v>1</v>
      </c>
      <c r="G1043" s="79" t="s">
        <v>445</v>
      </c>
      <c r="H1043" s="79" t="s">
        <v>1032</v>
      </c>
      <c r="I1043" s="79" t="s">
        <v>1266</v>
      </c>
      <c r="J1043" s="83">
        <v>0.875</v>
      </c>
      <c r="K1043" s="82">
        <v>3856.94</v>
      </c>
      <c r="L1043" s="79" t="s">
        <v>1094</v>
      </c>
      <c r="M1043" s="172">
        <v>59</v>
      </c>
      <c r="N1043" s="172">
        <v>0</v>
      </c>
      <c r="O1043" s="79"/>
      <c r="P1043" s="83">
        <v>0.875</v>
      </c>
      <c r="Q1043" s="83">
        <v>0.875</v>
      </c>
      <c r="R1043" s="12">
        <f t="shared" si="3223"/>
        <v>0</v>
      </c>
      <c r="S1043" s="13">
        <f t="shared" si="3224"/>
        <v>0</v>
      </c>
      <c r="T1043" s="13">
        <f t="shared" si="3225"/>
        <v>0</v>
      </c>
      <c r="U1043" s="83">
        <v>0.87847222222222221</v>
      </c>
      <c r="V1043" s="12">
        <f t="shared" si="3079"/>
        <v>3.4722222222222099E-3</v>
      </c>
      <c r="W1043" s="13">
        <f t="shared" si="3080"/>
        <v>0</v>
      </c>
      <c r="X1043" s="225">
        <f t="shared" si="3081"/>
        <v>5</v>
      </c>
      <c r="Y1043" s="83">
        <v>0.88541666666666663</v>
      </c>
      <c r="Z1043" s="12">
        <f t="shared" si="3226"/>
        <v>6.9444444444444198E-3</v>
      </c>
      <c r="AA1043" s="13">
        <f t="shared" si="3227"/>
        <v>0</v>
      </c>
      <c r="AB1043" s="13">
        <f t="shared" si="3228"/>
        <v>10</v>
      </c>
      <c r="AC1043" s="83">
        <v>0.97569444444444453</v>
      </c>
      <c r="AD1043" s="12">
        <f t="shared" si="2994"/>
        <v>9.0277777777777901E-2</v>
      </c>
      <c r="AE1043" s="13">
        <f t="shared" si="2995"/>
        <v>2</v>
      </c>
      <c r="AF1043" s="13">
        <f t="shared" si="2996"/>
        <v>10</v>
      </c>
      <c r="AG1043" s="83">
        <v>0.98611111111111116</v>
      </c>
      <c r="AH1043" s="83">
        <v>1.0069444444444444</v>
      </c>
      <c r="AI1043" s="12">
        <f t="shared" si="3229"/>
        <v>2.0833333333333259E-2</v>
      </c>
      <c r="AJ1043" s="225">
        <f t="shared" si="3230"/>
        <v>0</v>
      </c>
      <c r="AK1043" s="225">
        <f t="shared" si="3231"/>
        <v>30</v>
      </c>
      <c r="AL1043" s="83">
        <v>0.98611111111111116</v>
      </c>
      <c r="AM1043" s="83">
        <v>1.0069444444444444</v>
      </c>
      <c r="AN1043" s="12">
        <f t="shared" si="3232"/>
        <v>2.0833333333333259E-2</v>
      </c>
      <c r="AO1043" s="13">
        <f t="shared" si="3233"/>
        <v>0</v>
      </c>
      <c r="AP1043" s="13">
        <f t="shared" si="3234"/>
        <v>30</v>
      </c>
      <c r="AQ1043" s="83">
        <v>1.0138888888888888</v>
      </c>
      <c r="AR1043" s="12">
        <f t="shared" si="3235"/>
        <v>6.9444444444444198E-3</v>
      </c>
      <c r="AS1043" s="225">
        <f t="shared" si="3236"/>
        <v>0</v>
      </c>
      <c r="AT1043" s="13">
        <f t="shared" si="3237"/>
        <v>10</v>
      </c>
      <c r="AU1043" s="83">
        <v>1.0152777777777777</v>
      </c>
      <c r="AV1043" s="226">
        <f t="shared" si="3238"/>
        <v>1.388888888888884E-3</v>
      </c>
      <c r="AW1043" s="13">
        <f t="shared" si="3239"/>
        <v>0</v>
      </c>
      <c r="AX1043" s="13">
        <f t="shared" si="3240"/>
        <v>2</v>
      </c>
      <c r="AY1043" s="83">
        <v>1.0840277777777778</v>
      </c>
      <c r="AZ1043" s="12">
        <f t="shared" si="3241"/>
        <v>6.8750000000000089E-2</v>
      </c>
      <c r="BA1043" s="225">
        <f t="shared" si="3242"/>
        <v>1</v>
      </c>
      <c r="BB1043" s="225">
        <f t="shared" si="3243"/>
        <v>39</v>
      </c>
      <c r="BC1043" s="83">
        <v>1.0840277777777778</v>
      </c>
      <c r="BD1043" s="83">
        <v>1.0840277777777778</v>
      </c>
      <c r="BE1043" s="12">
        <f t="shared" si="3244"/>
        <v>0</v>
      </c>
      <c r="BF1043" s="13">
        <f t="shared" si="3245"/>
        <v>0</v>
      </c>
      <c r="BG1043" s="13">
        <f t="shared" si="3246"/>
        <v>0</v>
      </c>
      <c r="BH1043" s="83">
        <v>1.0840277777777778</v>
      </c>
      <c r="BI1043" s="83">
        <v>1.0840277777777778</v>
      </c>
      <c r="BJ1043" s="83"/>
      <c r="BK1043" s="69">
        <f t="shared" si="3247"/>
        <v>0</v>
      </c>
      <c r="BL1043" s="13">
        <f t="shared" si="3248"/>
        <v>0</v>
      </c>
      <c r="BM1043" s="13">
        <f t="shared" si="3249"/>
        <v>0</v>
      </c>
      <c r="BN1043" s="83">
        <v>1.09375</v>
      </c>
      <c r="BO1043" s="12">
        <f t="shared" si="2915"/>
        <v>9.7222222222221877E-3</v>
      </c>
      <c r="BP1043" s="225">
        <f t="shared" si="2916"/>
        <v>0</v>
      </c>
      <c r="BQ1043" s="225">
        <f t="shared" si="2917"/>
        <v>14</v>
      </c>
      <c r="BR1043" s="83">
        <v>1.0972222222222221</v>
      </c>
      <c r="BS1043" s="12">
        <f t="shared" si="2918"/>
        <v>3.4722222222220989E-3</v>
      </c>
      <c r="BT1043" s="225">
        <f t="shared" si="2919"/>
        <v>0</v>
      </c>
      <c r="BU1043" s="225">
        <f t="shared" si="2920"/>
        <v>5</v>
      </c>
      <c r="BV1043" s="83">
        <v>1.0972222222222221</v>
      </c>
      <c r="BW1043" s="83">
        <v>1.1041666666666667</v>
      </c>
      <c r="BX1043" s="12">
        <f t="shared" si="3074"/>
        <v>6.9444444444446418E-3</v>
      </c>
      <c r="BY1043" s="13">
        <f t="shared" si="3075"/>
        <v>0</v>
      </c>
      <c r="BZ1043" s="13">
        <f t="shared" si="3076"/>
        <v>10</v>
      </c>
      <c r="CA1043" s="226">
        <f t="shared" si="3220"/>
        <v>0.22916666666666674</v>
      </c>
      <c r="CB1043" s="13">
        <f t="shared" si="3250"/>
        <v>5</v>
      </c>
      <c r="CC1043" s="13">
        <f t="shared" si="3251"/>
        <v>30</v>
      </c>
      <c r="CD1043" s="12">
        <f t="shared" si="3111"/>
        <v>0.11041666666666661</v>
      </c>
      <c r="CE1043" s="13">
        <f t="shared" si="3112"/>
        <v>2</v>
      </c>
      <c r="CF1043" s="13">
        <f t="shared" si="3113"/>
        <v>39</v>
      </c>
      <c r="CG1043" s="12">
        <f t="shared" si="3252"/>
        <v>2.0833333333333259E-2</v>
      </c>
      <c r="CH1043" s="13">
        <f t="shared" si="3253"/>
        <v>0</v>
      </c>
      <c r="CI1043" s="13">
        <f t="shared" si="3254"/>
        <v>30</v>
      </c>
      <c r="CJ1043" s="12">
        <f t="shared" si="3255"/>
        <v>6.8750000000000089E-2</v>
      </c>
      <c r="CK1043" s="13">
        <f t="shared" si="3256"/>
        <v>1</v>
      </c>
      <c r="CL1043" s="13">
        <f t="shared" si="3257"/>
        <v>39</v>
      </c>
      <c r="CM1043" s="62"/>
      <c r="CN1043" s="62"/>
      <c r="CO1043" s="62"/>
      <c r="CP1043" s="12">
        <f t="shared" si="3258"/>
        <v>5.7638888888888976E-2</v>
      </c>
      <c r="CQ1043" s="13">
        <f t="shared" si="3259"/>
        <v>1</v>
      </c>
      <c r="CR1043" s="13">
        <f t="shared" si="3260"/>
        <v>23</v>
      </c>
      <c r="CS1043" s="83">
        <v>0</v>
      </c>
      <c r="CT1043" s="13">
        <f t="shared" si="3261"/>
        <v>0</v>
      </c>
      <c r="CU1043" s="13">
        <f t="shared" si="3262"/>
        <v>0</v>
      </c>
      <c r="CV1043" s="83">
        <v>2.0833333333333333E-3</v>
      </c>
      <c r="CW1043" s="13">
        <f t="shared" si="3263"/>
        <v>0</v>
      </c>
      <c r="CX1043" s="13">
        <f t="shared" si="3264"/>
        <v>3</v>
      </c>
      <c r="CY1043" s="83">
        <v>0</v>
      </c>
      <c r="CZ1043" s="13">
        <f t="shared" si="3265"/>
        <v>0</v>
      </c>
      <c r="DA1043" s="13">
        <f t="shared" si="3266"/>
        <v>0</v>
      </c>
      <c r="DB1043" s="83">
        <v>0</v>
      </c>
      <c r="DC1043" s="13">
        <f t="shared" si="3267"/>
        <v>0</v>
      </c>
      <c r="DD1043" s="13">
        <f t="shared" si="3268"/>
        <v>0</v>
      </c>
      <c r="DE1043" s="83">
        <v>0</v>
      </c>
      <c r="DF1043" s="13">
        <f t="shared" si="3221"/>
        <v>0</v>
      </c>
      <c r="DG1043" s="13">
        <f t="shared" si="3222"/>
        <v>0</v>
      </c>
      <c r="DH1043" s="83">
        <v>9.0277777777777787E-3</v>
      </c>
      <c r="DI1043" s="13">
        <f t="shared" si="2946"/>
        <v>0</v>
      </c>
      <c r="DJ1043" s="13">
        <f t="shared" si="2947"/>
        <v>13</v>
      </c>
      <c r="DK1043" s="83">
        <v>0</v>
      </c>
      <c r="DL1043" s="35">
        <f t="shared" si="3269"/>
        <v>0</v>
      </c>
      <c r="DM1043" s="35">
        <f t="shared" si="3270"/>
        <v>0</v>
      </c>
      <c r="DN1043" s="66">
        <f t="shared" si="3127"/>
        <v>3695872.0060000014</v>
      </c>
      <c r="DO1043" s="74">
        <f t="shared" si="3128"/>
        <v>59233</v>
      </c>
      <c r="DP1043" s="66">
        <f t="shared" si="3171"/>
        <v>65.371864406779665</v>
      </c>
      <c r="DQ1043" s="63">
        <f t="shared" si="3172"/>
        <v>62.395489102358511</v>
      </c>
      <c r="DR1043" s="66"/>
      <c r="DS1043" s="96"/>
      <c r="DT1043" s="66"/>
      <c r="DU1043" s="66"/>
    </row>
    <row r="1044" spans="1:167">
      <c r="A1044" s="639">
        <f t="shared" si="3173"/>
        <v>1042</v>
      </c>
      <c r="B1044" s="172">
        <f t="shared" si="2989"/>
        <v>51</v>
      </c>
      <c r="C1044" s="76">
        <v>40976</v>
      </c>
      <c r="D1044" s="84">
        <f t="shared" si="3170"/>
        <v>3</v>
      </c>
      <c r="E1044" s="78" t="s">
        <v>1224</v>
      </c>
      <c r="F1044" s="172">
        <v>18</v>
      </c>
      <c r="G1044" s="79" t="s">
        <v>38</v>
      </c>
      <c r="H1044" s="79" t="s">
        <v>305</v>
      </c>
      <c r="I1044" s="79" t="s">
        <v>1116</v>
      </c>
      <c r="J1044" s="83">
        <v>4.5138888888888888E-2</v>
      </c>
      <c r="K1044" s="82">
        <v>3596.77</v>
      </c>
      <c r="L1044" s="79" t="s">
        <v>1084</v>
      </c>
      <c r="M1044" s="172">
        <v>56</v>
      </c>
      <c r="N1044" s="172">
        <v>3</v>
      </c>
      <c r="O1044" s="79"/>
      <c r="P1044" s="83">
        <v>4.5138888888888888E-2</v>
      </c>
      <c r="Q1044" s="83">
        <v>4.5138888888888888E-2</v>
      </c>
      <c r="R1044" s="12">
        <f t="shared" si="3223"/>
        <v>0</v>
      </c>
      <c r="S1044" s="13">
        <f t="shared" si="3224"/>
        <v>0</v>
      </c>
      <c r="T1044" s="13">
        <f t="shared" si="3225"/>
        <v>0</v>
      </c>
      <c r="U1044" s="83">
        <v>4.5138888888888888E-2</v>
      </c>
      <c r="V1044" s="12">
        <f t="shared" si="3079"/>
        <v>0</v>
      </c>
      <c r="W1044" s="13">
        <f t="shared" si="3080"/>
        <v>0</v>
      </c>
      <c r="X1044" s="225">
        <f t="shared" si="3081"/>
        <v>0</v>
      </c>
      <c r="Y1044" s="83">
        <v>5.5555555555555552E-2</v>
      </c>
      <c r="Z1044" s="12">
        <f t="shared" si="3226"/>
        <v>1.0416666666666664E-2</v>
      </c>
      <c r="AA1044" s="13">
        <f t="shared" si="3227"/>
        <v>0</v>
      </c>
      <c r="AB1044" s="13">
        <f t="shared" si="3228"/>
        <v>15</v>
      </c>
      <c r="AC1044" s="83">
        <v>8.6805555555555566E-2</v>
      </c>
      <c r="AD1044" s="12">
        <f t="shared" si="2994"/>
        <v>3.1250000000000014E-2</v>
      </c>
      <c r="AE1044" s="13">
        <f t="shared" si="2995"/>
        <v>0</v>
      </c>
      <c r="AF1044" s="13">
        <f t="shared" si="2996"/>
        <v>45</v>
      </c>
      <c r="AG1044" s="83">
        <v>9.0277777777777776E-2</v>
      </c>
      <c r="AH1044" s="83">
        <v>0.14583333333333334</v>
      </c>
      <c r="AI1044" s="12">
        <f t="shared" si="3229"/>
        <v>5.5555555555555566E-2</v>
      </c>
      <c r="AJ1044" s="225">
        <f t="shared" si="3230"/>
        <v>1</v>
      </c>
      <c r="AK1044" s="225">
        <f t="shared" si="3231"/>
        <v>20</v>
      </c>
      <c r="AL1044" s="83">
        <v>9.0277777777777776E-2</v>
      </c>
      <c r="AM1044" s="83">
        <v>0.14583333333333334</v>
      </c>
      <c r="AN1044" s="12">
        <f t="shared" si="3232"/>
        <v>5.5555555555555566E-2</v>
      </c>
      <c r="AO1044" s="13">
        <f t="shared" si="3233"/>
        <v>1</v>
      </c>
      <c r="AP1044" s="13">
        <f t="shared" si="3234"/>
        <v>20</v>
      </c>
      <c r="AQ1044" s="83">
        <v>0.15277777777777776</v>
      </c>
      <c r="AR1044" s="12">
        <f t="shared" si="3235"/>
        <v>6.9444444444444198E-3</v>
      </c>
      <c r="AS1044" s="225">
        <f t="shared" si="3236"/>
        <v>0</v>
      </c>
      <c r="AT1044" s="13">
        <f t="shared" si="3237"/>
        <v>10</v>
      </c>
      <c r="AU1044" s="83">
        <v>0.15416666666666667</v>
      </c>
      <c r="AV1044" s="226">
        <f t="shared" si="3238"/>
        <v>1.3888888888889117E-3</v>
      </c>
      <c r="AW1044" s="13">
        <f t="shared" si="3239"/>
        <v>0</v>
      </c>
      <c r="AX1044" s="13">
        <f t="shared" si="3240"/>
        <v>2</v>
      </c>
      <c r="AY1044" s="83">
        <v>0.22291666666666665</v>
      </c>
      <c r="AZ1044" s="12">
        <f t="shared" si="3241"/>
        <v>6.8749999999999978E-2</v>
      </c>
      <c r="BA1044" s="225">
        <f t="shared" si="3242"/>
        <v>1</v>
      </c>
      <c r="BB1044" s="225">
        <f t="shared" si="3243"/>
        <v>39</v>
      </c>
      <c r="BC1044" s="83">
        <v>0.22291666666666665</v>
      </c>
      <c r="BD1044" s="83">
        <v>0.22291666666666665</v>
      </c>
      <c r="BE1044" s="12">
        <f t="shared" si="3244"/>
        <v>0</v>
      </c>
      <c r="BF1044" s="13">
        <f t="shared" si="3245"/>
        <v>0</v>
      </c>
      <c r="BG1044" s="13">
        <f t="shared" si="3246"/>
        <v>0</v>
      </c>
      <c r="BH1044" s="83">
        <v>0.22291666666666665</v>
      </c>
      <c r="BI1044" s="83">
        <v>0.22291666666666665</v>
      </c>
      <c r="BJ1044" s="83"/>
      <c r="BK1044" s="69">
        <f t="shared" si="3247"/>
        <v>0</v>
      </c>
      <c r="BL1044" s="13">
        <f t="shared" si="3248"/>
        <v>0</v>
      </c>
      <c r="BM1044" s="13">
        <f t="shared" si="3249"/>
        <v>0</v>
      </c>
      <c r="BN1044" s="83">
        <v>0.22916666666666666</v>
      </c>
      <c r="BO1044" s="12">
        <f t="shared" si="2915"/>
        <v>6.2500000000000056E-3</v>
      </c>
      <c r="BP1044" s="225">
        <f t="shared" si="2916"/>
        <v>0</v>
      </c>
      <c r="BQ1044" s="225">
        <f t="shared" si="2917"/>
        <v>9</v>
      </c>
      <c r="BR1044" s="83">
        <v>0.23263888888888887</v>
      </c>
      <c r="BS1044" s="12">
        <f t="shared" si="2918"/>
        <v>3.4722222222222099E-3</v>
      </c>
      <c r="BT1044" s="225">
        <f t="shared" si="2919"/>
        <v>0</v>
      </c>
      <c r="BU1044" s="225">
        <f t="shared" si="2920"/>
        <v>5</v>
      </c>
      <c r="BV1044" s="83">
        <v>0.23263888888888887</v>
      </c>
      <c r="BW1044" s="83">
        <v>0.23611111111111113</v>
      </c>
      <c r="BX1044" s="12">
        <f t="shared" si="3074"/>
        <v>3.4722222222222654E-3</v>
      </c>
      <c r="BY1044" s="13">
        <f t="shared" si="3075"/>
        <v>0</v>
      </c>
      <c r="BZ1044" s="13">
        <f t="shared" si="3076"/>
        <v>5</v>
      </c>
      <c r="CA1044" s="226">
        <f t="shared" si="3220"/>
        <v>0.19097222222222224</v>
      </c>
      <c r="CB1044" s="13">
        <f t="shared" si="3250"/>
        <v>4</v>
      </c>
      <c r="CC1044" s="13">
        <f t="shared" si="3251"/>
        <v>35</v>
      </c>
      <c r="CD1044" s="12">
        <f t="shared" si="3111"/>
        <v>4.7916666666666649E-2</v>
      </c>
      <c r="CE1044" s="13">
        <f t="shared" si="3112"/>
        <v>1</v>
      </c>
      <c r="CF1044" s="13">
        <f t="shared" si="3113"/>
        <v>9</v>
      </c>
      <c r="CG1044" s="12">
        <f t="shared" si="3252"/>
        <v>5.5555555555555566E-2</v>
      </c>
      <c r="CH1044" s="13">
        <f t="shared" si="3253"/>
        <v>1</v>
      </c>
      <c r="CI1044" s="13">
        <f t="shared" si="3254"/>
        <v>20</v>
      </c>
      <c r="CJ1044" s="12">
        <f t="shared" si="3255"/>
        <v>6.8749999999999978E-2</v>
      </c>
      <c r="CK1044" s="13">
        <f t="shared" si="3256"/>
        <v>1</v>
      </c>
      <c r="CL1044" s="13">
        <f t="shared" si="3257"/>
        <v>39</v>
      </c>
      <c r="CM1044" s="62"/>
      <c r="CN1044" s="62"/>
      <c r="CO1044" s="62"/>
      <c r="CP1044" s="12">
        <f t="shared" si="3258"/>
        <v>5.486111111111109E-2</v>
      </c>
      <c r="CQ1044" s="13">
        <f t="shared" si="3259"/>
        <v>1</v>
      </c>
      <c r="CR1044" s="13">
        <f t="shared" si="3260"/>
        <v>19</v>
      </c>
      <c r="CS1044" s="83">
        <v>0</v>
      </c>
      <c r="CT1044" s="13">
        <f t="shared" si="3261"/>
        <v>0</v>
      </c>
      <c r="CU1044" s="13">
        <f t="shared" si="3262"/>
        <v>0</v>
      </c>
      <c r="CV1044" s="83">
        <v>0</v>
      </c>
      <c r="CW1044" s="13">
        <f t="shared" si="3263"/>
        <v>0</v>
      </c>
      <c r="CX1044" s="13">
        <f t="shared" si="3264"/>
        <v>0</v>
      </c>
      <c r="CY1044" s="83">
        <v>0</v>
      </c>
      <c r="CZ1044" s="13">
        <f t="shared" si="3265"/>
        <v>0</v>
      </c>
      <c r="DA1044" s="13">
        <f t="shared" si="3266"/>
        <v>0</v>
      </c>
      <c r="DB1044" s="83">
        <v>0</v>
      </c>
      <c r="DC1044" s="13">
        <f t="shared" si="3267"/>
        <v>0</v>
      </c>
      <c r="DD1044" s="13">
        <f t="shared" si="3268"/>
        <v>0</v>
      </c>
      <c r="DE1044" s="83">
        <v>0</v>
      </c>
      <c r="DF1044" s="13">
        <f t="shared" si="3221"/>
        <v>0</v>
      </c>
      <c r="DG1044" s="13">
        <f t="shared" si="3222"/>
        <v>0</v>
      </c>
      <c r="DH1044" s="83">
        <v>1.3888888888888888E-2</v>
      </c>
      <c r="DI1044" s="13">
        <f t="shared" si="2946"/>
        <v>0</v>
      </c>
      <c r="DJ1044" s="13">
        <f t="shared" si="2947"/>
        <v>20</v>
      </c>
      <c r="DK1044" s="83">
        <v>0</v>
      </c>
      <c r="DL1044" s="35">
        <f t="shared" si="3269"/>
        <v>0</v>
      </c>
      <c r="DM1044" s="35">
        <f t="shared" si="3270"/>
        <v>0</v>
      </c>
      <c r="DN1044" s="66">
        <f t="shared" si="3127"/>
        <v>3699468.7760000015</v>
      </c>
      <c r="DO1044" s="74">
        <f t="shared" si="3128"/>
        <v>59289</v>
      </c>
      <c r="DP1044" s="66">
        <f t="shared" si="3171"/>
        <v>64.22803571428571</v>
      </c>
      <c r="DQ1044" s="63">
        <f t="shared" si="3172"/>
        <v>62.397219990217437</v>
      </c>
      <c r="DR1044" s="66"/>
      <c r="DS1044" s="96"/>
      <c r="DT1044" s="66"/>
      <c r="DU1044" s="66"/>
    </row>
    <row r="1045" spans="1:167">
      <c r="A1045" s="639">
        <f t="shared" si="3173"/>
        <v>1043</v>
      </c>
      <c r="B1045" s="172">
        <f t="shared" si="2989"/>
        <v>52</v>
      </c>
      <c r="C1045" s="76">
        <v>40977</v>
      </c>
      <c r="D1045" s="84">
        <f t="shared" si="3170"/>
        <v>3</v>
      </c>
      <c r="E1045" s="78" t="s">
        <v>1224</v>
      </c>
      <c r="F1045" s="172">
        <v>19</v>
      </c>
      <c r="G1045" s="79" t="s">
        <v>38</v>
      </c>
      <c r="H1045" s="79" t="s">
        <v>406</v>
      </c>
      <c r="I1045" s="79" t="s">
        <v>1116</v>
      </c>
      <c r="J1045" s="83">
        <v>0.14930555555555555</v>
      </c>
      <c r="K1045" s="82">
        <v>3639.66</v>
      </c>
      <c r="L1045" s="79" t="s">
        <v>1094</v>
      </c>
      <c r="M1045" s="172">
        <v>56</v>
      </c>
      <c r="N1045" s="172">
        <v>3</v>
      </c>
      <c r="O1045" s="79"/>
      <c r="P1045" s="83">
        <v>0.14930555555555555</v>
      </c>
      <c r="Q1045" s="83">
        <v>0.14930555555555555</v>
      </c>
      <c r="R1045" s="12">
        <f t="shared" ref="R1045:R1067" si="3271">Q1045-P1045</f>
        <v>0</v>
      </c>
      <c r="S1045" s="13">
        <f t="shared" ref="S1045:S1067" si="3272">HOUR(R1045)</f>
        <v>0</v>
      </c>
      <c r="T1045" s="13">
        <f t="shared" ref="T1045:T1067" si="3273">MINUTE(R1045)</f>
        <v>0</v>
      </c>
      <c r="U1045" s="83">
        <v>0.15625</v>
      </c>
      <c r="V1045" s="12">
        <f t="shared" si="3079"/>
        <v>6.9444444444444475E-3</v>
      </c>
      <c r="W1045" s="13">
        <f t="shared" si="3080"/>
        <v>0</v>
      </c>
      <c r="X1045" s="225">
        <f t="shared" si="3081"/>
        <v>10</v>
      </c>
      <c r="Y1045" s="83">
        <v>0.16666666666666666</v>
      </c>
      <c r="Z1045" s="12">
        <f t="shared" ref="Z1045:Z1050" si="3274">Y1045-U1045</f>
        <v>1.0416666666666657E-2</v>
      </c>
      <c r="AA1045" s="13">
        <f t="shared" ref="AA1045:AA1050" si="3275">HOUR(Z1045)</f>
        <v>0</v>
      </c>
      <c r="AB1045" s="13">
        <f t="shared" ref="AB1045:AB1050" si="3276">MINUTE(Z1045)</f>
        <v>15</v>
      </c>
      <c r="AC1045" s="83">
        <v>0.19444444444444445</v>
      </c>
      <c r="AD1045" s="12">
        <f t="shared" ref="AD1045:AD1050" si="3277">AC1045-Y1045</f>
        <v>2.777777777777779E-2</v>
      </c>
      <c r="AE1045" s="13">
        <f t="shared" ref="AE1045:AE1050" si="3278">HOUR(AD1045)</f>
        <v>0</v>
      </c>
      <c r="AF1045" s="13">
        <f t="shared" ref="AF1045:AF1050" si="3279">MINUTE(AD1045)</f>
        <v>40</v>
      </c>
      <c r="AG1045" s="83">
        <v>0.19791666666666666</v>
      </c>
      <c r="AH1045" s="83">
        <v>0.23958333333333334</v>
      </c>
      <c r="AI1045" s="12">
        <f t="shared" ref="AI1045:AI1067" si="3280">AH1045-AG1045</f>
        <v>4.1666666666666685E-2</v>
      </c>
      <c r="AJ1045" s="225">
        <f t="shared" ref="AJ1045:AJ1050" si="3281">HOUR(AI1045)</f>
        <v>1</v>
      </c>
      <c r="AK1045" s="225">
        <f t="shared" ref="AK1045:AK1050" si="3282">MINUTE(AI1045)</f>
        <v>0</v>
      </c>
      <c r="AL1045" s="83">
        <v>0.19791666666666666</v>
      </c>
      <c r="AM1045" s="83">
        <v>0.23958333333333334</v>
      </c>
      <c r="AN1045" s="12">
        <f t="shared" ref="AN1045:AN1050" si="3283">AM1045-AL1045</f>
        <v>4.1666666666666685E-2</v>
      </c>
      <c r="AO1045" s="13">
        <f t="shared" ref="AO1045:AO1050" si="3284">HOUR(AN1045)</f>
        <v>1</v>
      </c>
      <c r="AP1045" s="13">
        <f t="shared" ref="AP1045:AP1050" si="3285">MINUTE(AN1045)</f>
        <v>0</v>
      </c>
      <c r="AQ1045" s="83">
        <v>0.24305555555555555</v>
      </c>
      <c r="AR1045" s="12">
        <f>AQ1045-AH1045</f>
        <v>3.4722222222222099E-3</v>
      </c>
      <c r="AS1045" s="225">
        <f t="shared" ref="AS1045:AS1050" si="3286">HOUR(AR1045)</f>
        <v>0</v>
      </c>
      <c r="AT1045" s="13">
        <f t="shared" ref="AT1045:AT1050" si="3287">MINUTE(AR1045)</f>
        <v>5</v>
      </c>
      <c r="AU1045" s="83">
        <v>0.25</v>
      </c>
      <c r="AV1045" s="226">
        <f t="shared" ref="AV1045:AV1050" si="3288">AU1045-AQ1045</f>
        <v>6.9444444444444475E-3</v>
      </c>
      <c r="AW1045" s="13">
        <f t="shared" ref="AW1045:AW1050" si="3289">HOUR(AV1045)</f>
        <v>0</v>
      </c>
      <c r="AX1045" s="13">
        <f t="shared" ref="AX1045:AX1050" si="3290">MINUTE(AV1045)</f>
        <v>10</v>
      </c>
      <c r="AY1045" s="83">
        <v>0.31875000000000003</v>
      </c>
      <c r="AZ1045" s="12">
        <f t="shared" ref="AZ1045:AZ1050" si="3291">AY1045-AU1045</f>
        <v>6.8750000000000033E-2</v>
      </c>
      <c r="BA1045" s="225">
        <f t="shared" ref="BA1045:BA1050" si="3292">HOUR(AZ1045)</f>
        <v>1</v>
      </c>
      <c r="BB1045" s="225">
        <f t="shared" ref="BB1045:BB1050" si="3293">MINUTE(AZ1045)</f>
        <v>39</v>
      </c>
      <c r="BC1045" s="83">
        <v>0.31875000000000003</v>
      </c>
      <c r="BD1045" s="83">
        <v>0.31875000000000003</v>
      </c>
      <c r="BE1045" s="12">
        <f t="shared" ref="BE1045:BE1050" si="3294">BD1045-BC1045</f>
        <v>0</v>
      </c>
      <c r="BF1045" s="13">
        <f t="shared" ref="BF1045:BF1050" si="3295">HOUR(BE1045)</f>
        <v>0</v>
      </c>
      <c r="BG1045" s="13">
        <f t="shared" ref="BG1045:BG1050" si="3296">MINUTE(BE1045)</f>
        <v>0</v>
      </c>
      <c r="BH1045" s="83">
        <v>0.31875000000000003</v>
      </c>
      <c r="BI1045" s="83">
        <v>0.31875000000000003</v>
      </c>
      <c r="BJ1045" s="83"/>
      <c r="BK1045" s="69">
        <f t="shared" ref="BK1045:BK1050" si="3297">BI1045-BH1045</f>
        <v>0</v>
      </c>
      <c r="BL1045" s="13">
        <f t="shared" ref="BL1045:BL1050" si="3298">HOUR(BK1045)</f>
        <v>0</v>
      </c>
      <c r="BM1045" s="13">
        <f t="shared" ref="BM1045:BM1050" si="3299">MINUTE(BK1045)</f>
        <v>0</v>
      </c>
      <c r="BN1045" s="83">
        <v>0.3263888888888889</v>
      </c>
      <c r="BO1045" s="12">
        <f t="shared" si="2915"/>
        <v>7.6388888888888618E-3</v>
      </c>
      <c r="BP1045" s="225">
        <f t="shared" si="2916"/>
        <v>0</v>
      </c>
      <c r="BQ1045" s="225">
        <f t="shared" si="2917"/>
        <v>11</v>
      </c>
      <c r="BR1045" s="83">
        <v>0.3298611111111111</v>
      </c>
      <c r="BS1045" s="12">
        <f t="shared" si="2918"/>
        <v>3.4722222222222099E-3</v>
      </c>
      <c r="BT1045" s="225">
        <f t="shared" si="2919"/>
        <v>0</v>
      </c>
      <c r="BU1045" s="225">
        <f t="shared" si="2920"/>
        <v>5</v>
      </c>
      <c r="BV1045" s="83">
        <v>0.3298611111111111</v>
      </c>
      <c r="BW1045" s="83">
        <v>0.33333333333333331</v>
      </c>
      <c r="BX1045" s="12">
        <f t="shared" si="3074"/>
        <v>3.4722222222222099E-3</v>
      </c>
      <c r="BY1045" s="13">
        <f t="shared" si="3075"/>
        <v>0</v>
      </c>
      <c r="BZ1045" s="13">
        <f t="shared" si="3076"/>
        <v>5</v>
      </c>
      <c r="CA1045" s="226">
        <f t="shared" si="3220"/>
        <v>0.18402777777777776</v>
      </c>
      <c r="CB1045" s="13">
        <f t="shared" ref="CB1045:CB1050" si="3300">HOUR(CA1045)</f>
        <v>4</v>
      </c>
      <c r="CC1045" s="13">
        <f t="shared" ref="CC1045:CC1050" si="3301">MINUTE(CA1045)</f>
        <v>25</v>
      </c>
      <c r="CD1045" s="12">
        <f t="shared" ref="CD1045:CD1050" si="3302">AD1045+AR1045+BO1045+BS1045</f>
        <v>4.2361111111111072E-2</v>
      </c>
      <c r="CE1045" s="13">
        <f t="shared" ref="CE1045:CE1050" si="3303">HOUR(CD1045)</f>
        <v>1</v>
      </c>
      <c r="CF1045" s="13">
        <f t="shared" ref="CF1045:CF1050" si="3304">MINUTE(CD1045)</f>
        <v>1</v>
      </c>
      <c r="CG1045" s="12">
        <f t="shared" ref="CG1045:CG1050" si="3305">AI1045</f>
        <v>4.1666666666666685E-2</v>
      </c>
      <c r="CH1045" s="13">
        <f t="shared" ref="CH1045:CH1050" si="3306">HOUR(CG1045)</f>
        <v>1</v>
      </c>
      <c r="CI1045" s="13">
        <f t="shared" ref="CI1045:CI1050" si="3307">MINUTE(CG1045)</f>
        <v>0</v>
      </c>
      <c r="CJ1045" s="12">
        <f t="shared" ref="CJ1045:CJ1050" si="3308">AZ1045</f>
        <v>6.8750000000000033E-2</v>
      </c>
      <c r="CK1045" s="13">
        <f t="shared" ref="CK1045:CK1050" si="3309">HOUR(CJ1045)</f>
        <v>1</v>
      </c>
      <c r="CL1045" s="13">
        <f t="shared" ref="CL1045:CL1050" si="3310">MINUTE(CJ1045)</f>
        <v>39</v>
      </c>
      <c r="CM1045" s="62"/>
      <c r="CN1045" s="62"/>
      <c r="CO1045" s="62"/>
      <c r="CP1045" s="12">
        <f t="shared" ref="CP1045:CP1050" si="3311">AZ1045-(CS1045+CV1045+CY1045+DB1045+DE1045+DH1045+DK1045)</f>
        <v>5.8333333333333369E-2</v>
      </c>
      <c r="CQ1045" s="13">
        <f t="shared" ref="CQ1045:CQ1050" si="3312">HOUR(CP1045)</f>
        <v>1</v>
      </c>
      <c r="CR1045" s="13">
        <f t="shared" ref="CR1045:CR1050" si="3313">MINUTE(CP1045)</f>
        <v>24</v>
      </c>
      <c r="CS1045" s="83">
        <v>0</v>
      </c>
      <c r="CT1045" s="13">
        <f t="shared" ref="CT1045:CT1071" si="3314">HOUR(CS1045)</f>
        <v>0</v>
      </c>
      <c r="CU1045" s="13">
        <f t="shared" ref="CU1045:CU1071" si="3315">MINUTE(CS1045)</f>
        <v>0</v>
      </c>
      <c r="CV1045" s="83">
        <v>0</v>
      </c>
      <c r="CW1045" s="13">
        <f t="shared" si="3263"/>
        <v>0</v>
      </c>
      <c r="CX1045" s="13">
        <f t="shared" si="3264"/>
        <v>0</v>
      </c>
      <c r="CY1045" s="83">
        <v>0</v>
      </c>
      <c r="CZ1045" s="13">
        <f t="shared" si="3265"/>
        <v>0</v>
      </c>
      <c r="DA1045" s="13">
        <f t="shared" si="3266"/>
        <v>0</v>
      </c>
      <c r="DB1045" s="83">
        <v>0</v>
      </c>
      <c r="DC1045" s="13">
        <f t="shared" si="3267"/>
        <v>0</v>
      </c>
      <c r="DD1045" s="13">
        <f t="shared" si="3268"/>
        <v>0</v>
      </c>
      <c r="DE1045" s="83">
        <v>0</v>
      </c>
      <c r="DF1045" s="13">
        <f t="shared" si="3221"/>
        <v>0</v>
      </c>
      <c r="DG1045" s="13">
        <f t="shared" si="3222"/>
        <v>0</v>
      </c>
      <c r="DH1045" s="83">
        <v>1.0416666666666666E-2</v>
      </c>
      <c r="DI1045" s="13">
        <f t="shared" si="2946"/>
        <v>0</v>
      </c>
      <c r="DJ1045" s="13">
        <f t="shared" si="2947"/>
        <v>15</v>
      </c>
      <c r="DK1045" s="83">
        <v>0</v>
      </c>
      <c r="DL1045" s="35">
        <f t="shared" ref="DL1045:DL1050" si="3316">HOUR(DK1045)</f>
        <v>0</v>
      </c>
      <c r="DM1045" s="35">
        <f t="shared" ref="DM1045:DM1050" si="3317">MINUTE(DK1045)</f>
        <v>0</v>
      </c>
      <c r="DN1045" s="66">
        <f t="shared" si="3127"/>
        <v>3703108.4360000016</v>
      </c>
      <c r="DO1045" s="74">
        <f t="shared" si="3128"/>
        <v>59345</v>
      </c>
      <c r="DP1045" s="66">
        <f t="shared" si="3171"/>
        <v>64.993928571428569</v>
      </c>
      <c r="DQ1045" s="63">
        <f t="shared" si="3172"/>
        <v>62.399670334484817</v>
      </c>
      <c r="DR1045" s="66"/>
      <c r="DS1045" s="96"/>
      <c r="DT1045" s="66"/>
      <c r="DU1045" s="66"/>
    </row>
    <row r="1046" spans="1:167">
      <c r="A1046" s="639">
        <f t="shared" si="3173"/>
        <v>1044</v>
      </c>
      <c r="B1046" s="172">
        <f t="shared" si="2989"/>
        <v>53</v>
      </c>
      <c r="C1046" s="76">
        <v>40977</v>
      </c>
      <c r="D1046" s="84">
        <f t="shared" si="3170"/>
        <v>3</v>
      </c>
      <c r="E1046" s="78" t="s">
        <v>1233</v>
      </c>
      <c r="F1046" s="172">
        <v>4</v>
      </c>
      <c r="G1046" s="79" t="s">
        <v>287</v>
      </c>
      <c r="H1046" s="79" t="s">
        <v>1032</v>
      </c>
      <c r="I1046" s="79" t="s">
        <v>1138</v>
      </c>
      <c r="J1046" s="83">
        <v>0.54166666666666663</v>
      </c>
      <c r="K1046" s="82">
        <v>3770.32</v>
      </c>
      <c r="L1046" s="79" t="s">
        <v>1094</v>
      </c>
      <c r="M1046" s="172">
        <v>59</v>
      </c>
      <c r="N1046" s="172">
        <v>0</v>
      </c>
      <c r="O1046" s="79"/>
      <c r="P1046" s="83">
        <v>0.54166666666666663</v>
      </c>
      <c r="Q1046" s="83">
        <v>0.54166666666666663</v>
      </c>
      <c r="R1046" s="12">
        <f t="shared" si="3271"/>
        <v>0</v>
      </c>
      <c r="S1046" s="13">
        <f t="shared" si="3272"/>
        <v>0</v>
      </c>
      <c r="T1046" s="13">
        <f t="shared" si="3273"/>
        <v>0</v>
      </c>
      <c r="U1046" s="83">
        <v>0.54861111111111105</v>
      </c>
      <c r="V1046" s="12">
        <f t="shared" si="3079"/>
        <v>6.9444444444444198E-3</v>
      </c>
      <c r="W1046" s="13">
        <f t="shared" si="3080"/>
        <v>0</v>
      </c>
      <c r="X1046" s="225">
        <f t="shared" si="3081"/>
        <v>10</v>
      </c>
      <c r="Y1046" s="83">
        <v>0.55902777777777779</v>
      </c>
      <c r="Z1046" s="12">
        <f t="shared" si="3274"/>
        <v>1.0416666666666741E-2</v>
      </c>
      <c r="AA1046" s="13">
        <f t="shared" si="3275"/>
        <v>0</v>
      </c>
      <c r="AB1046" s="13">
        <f t="shared" si="3276"/>
        <v>15</v>
      </c>
      <c r="AC1046" s="83">
        <v>0.57291666666666663</v>
      </c>
      <c r="AD1046" s="12">
        <f t="shared" si="3277"/>
        <v>1.388888888888884E-2</v>
      </c>
      <c r="AE1046" s="13">
        <f t="shared" si="3278"/>
        <v>0</v>
      </c>
      <c r="AF1046" s="13">
        <f t="shared" si="3279"/>
        <v>20</v>
      </c>
      <c r="AG1046" s="83">
        <v>0.57638888888888895</v>
      </c>
      <c r="AH1046" s="83">
        <v>0.74652777777777779</v>
      </c>
      <c r="AI1046" s="12">
        <f t="shared" si="3280"/>
        <v>0.17013888888888884</v>
      </c>
      <c r="AJ1046" s="225">
        <f t="shared" si="3281"/>
        <v>4</v>
      </c>
      <c r="AK1046" s="225">
        <f t="shared" si="3282"/>
        <v>5</v>
      </c>
      <c r="AL1046" s="83">
        <v>0.57638888888888895</v>
      </c>
      <c r="AM1046" s="83">
        <v>0.74652777777777779</v>
      </c>
      <c r="AN1046" s="12">
        <f t="shared" si="3283"/>
        <v>0.17013888888888884</v>
      </c>
      <c r="AO1046" s="13">
        <f t="shared" si="3284"/>
        <v>4</v>
      </c>
      <c r="AP1046" s="13">
        <f t="shared" si="3285"/>
        <v>5</v>
      </c>
      <c r="AQ1046" s="83">
        <v>0.75</v>
      </c>
      <c r="AR1046" s="12">
        <f>AQ1046-AH1046</f>
        <v>3.4722222222222099E-3</v>
      </c>
      <c r="AS1046" s="225">
        <f t="shared" si="3286"/>
        <v>0</v>
      </c>
      <c r="AT1046" s="13">
        <f t="shared" si="3287"/>
        <v>5</v>
      </c>
      <c r="AU1046" s="83">
        <v>0.75208333333333333</v>
      </c>
      <c r="AV1046" s="226">
        <f t="shared" si="3288"/>
        <v>2.0833333333333259E-3</v>
      </c>
      <c r="AW1046" s="13">
        <f t="shared" si="3289"/>
        <v>0</v>
      </c>
      <c r="AX1046" s="13">
        <f t="shared" si="3290"/>
        <v>3</v>
      </c>
      <c r="AY1046" s="83">
        <v>0.85416666666666663</v>
      </c>
      <c r="AZ1046" s="12">
        <f t="shared" si="3291"/>
        <v>0.1020833333333333</v>
      </c>
      <c r="BA1046" s="225">
        <f t="shared" si="3292"/>
        <v>2</v>
      </c>
      <c r="BB1046" s="225">
        <f t="shared" si="3293"/>
        <v>27</v>
      </c>
      <c r="BC1046" s="83">
        <v>0.85416666666666663</v>
      </c>
      <c r="BD1046" s="83">
        <v>0.85416666666666663</v>
      </c>
      <c r="BE1046" s="12">
        <f t="shared" si="3294"/>
        <v>0</v>
      </c>
      <c r="BF1046" s="13">
        <f t="shared" si="3295"/>
        <v>0</v>
      </c>
      <c r="BG1046" s="13">
        <f t="shared" si="3296"/>
        <v>0</v>
      </c>
      <c r="BH1046" s="83">
        <v>0.85416666666666663</v>
      </c>
      <c r="BI1046" s="83">
        <v>0.85416666666666663</v>
      </c>
      <c r="BJ1046" s="83"/>
      <c r="BK1046" s="69">
        <f t="shared" si="3297"/>
        <v>0</v>
      </c>
      <c r="BL1046" s="13">
        <f t="shared" si="3298"/>
        <v>0</v>
      </c>
      <c r="BM1046" s="13">
        <f t="shared" si="3299"/>
        <v>0</v>
      </c>
      <c r="BN1046" s="83">
        <v>0.86458333333333337</v>
      </c>
      <c r="BO1046" s="12">
        <f t="shared" si="2915"/>
        <v>1.0416666666666741E-2</v>
      </c>
      <c r="BP1046" s="225">
        <f t="shared" si="2916"/>
        <v>0</v>
      </c>
      <c r="BQ1046" s="225">
        <f t="shared" si="2917"/>
        <v>15</v>
      </c>
      <c r="BR1046" s="83">
        <v>0.87152777777777779</v>
      </c>
      <c r="BS1046" s="12">
        <f t="shared" si="2918"/>
        <v>6.9444444444444198E-3</v>
      </c>
      <c r="BT1046" s="225">
        <f t="shared" si="2919"/>
        <v>0</v>
      </c>
      <c r="BU1046" s="225">
        <f t="shared" si="2920"/>
        <v>10</v>
      </c>
      <c r="BV1046" s="83">
        <v>0.87152777777777779</v>
      </c>
      <c r="BW1046" s="83">
        <v>0.875</v>
      </c>
      <c r="BX1046" s="12">
        <f t="shared" si="3074"/>
        <v>3.4722222222222099E-3</v>
      </c>
      <c r="BY1046" s="13">
        <f t="shared" si="3075"/>
        <v>0</v>
      </c>
      <c r="BZ1046" s="13">
        <f t="shared" si="3076"/>
        <v>5</v>
      </c>
      <c r="CA1046" s="226">
        <f t="shared" si="3220"/>
        <v>0.33333333333333337</v>
      </c>
      <c r="CB1046" s="13">
        <f t="shared" si="3300"/>
        <v>8</v>
      </c>
      <c r="CC1046" s="13">
        <f t="shared" si="3301"/>
        <v>0</v>
      </c>
      <c r="CD1046" s="12">
        <f t="shared" si="3302"/>
        <v>3.472222222222221E-2</v>
      </c>
      <c r="CE1046" s="13">
        <f t="shared" si="3303"/>
        <v>0</v>
      </c>
      <c r="CF1046" s="13">
        <f t="shared" si="3304"/>
        <v>50</v>
      </c>
      <c r="CG1046" s="12">
        <f t="shared" si="3305"/>
        <v>0.17013888888888884</v>
      </c>
      <c r="CH1046" s="13">
        <f t="shared" si="3306"/>
        <v>4</v>
      </c>
      <c r="CI1046" s="13">
        <f t="shared" si="3307"/>
        <v>5</v>
      </c>
      <c r="CJ1046" s="12">
        <f t="shared" si="3308"/>
        <v>0.1020833333333333</v>
      </c>
      <c r="CK1046" s="13">
        <f t="shared" si="3309"/>
        <v>2</v>
      </c>
      <c r="CL1046" s="13">
        <f t="shared" si="3310"/>
        <v>27</v>
      </c>
      <c r="CM1046" s="62"/>
      <c r="CN1046" s="62"/>
      <c r="CO1046" s="62"/>
      <c r="CP1046" s="12">
        <f t="shared" si="3311"/>
        <v>4.0972222222222188E-2</v>
      </c>
      <c r="CQ1046" s="13">
        <f t="shared" si="3312"/>
        <v>0</v>
      </c>
      <c r="CR1046" s="13">
        <f t="shared" si="3313"/>
        <v>59</v>
      </c>
      <c r="CS1046" s="83">
        <v>0</v>
      </c>
      <c r="CT1046" s="13">
        <f t="shared" si="3314"/>
        <v>0</v>
      </c>
      <c r="CU1046" s="13">
        <f t="shared" si="3315"/>
        <v>0</v>
      </c>
      <c r="CV1046" s="83">
        <v>0</v>
      </c>
      <c r="CW1046" s="13">
        <f t="shared" si="3263"/>
        <v>0</v>
      </c>
      <c r="CX1046" s="13">
        <f t="shared" si="3264"/>
        <v>0</v>
      </c>
      <c r="CY1046" s="83">
        <v>0</v>
      </c>
      <c r="CZ1046" s="13">
        <f t="shared" si="3265"/>
        <v>0</v>
      </c>
      <c r="DA1046" s="13">
        <f t="shared" si="3266"/>
        <v>0</v>
      </c>
      <c r="DB1046" s="83">
        <v>0</v>
      </c>
      <c r="DC1046" s="13">
        <f t="shared" si="3267"/>
        <v>0</v>
      </c>
      <c r="DD1046" s="13">
        <f t="shared" si="3268"/>
        <v>0</v>
      </c>
      <c r="DE1046" s="83">
        <v>0</v>
      </c>
      <c r="DF1046" s="13">
        <f t="shared" si="3221"/>
        <v>0</v>
      </c>
      <c r="DG1046" s="13">
        <f t="shared" si="3222"/>
        <v>0</v>
      </c>
      <c r="DH1046" s="83">
        <v>6.1111111111111116E-2</v>
      </c>
      <c r="DI1046" s="13">
        <f t="shared" si="2946"/>
        <v>1</v>
      </c>
      <c r="DJ1046" s="13">
        <f t="shared" si="2947"/>
        <v>28</v>
      </c>
      <c r="DK1046" s="83">
        <v>0</v>
      </c>
      <c r="DL1046" s="35">
        <f t="shared" si="3316"/>
        <v>0</v>
      </c>
      <c r="DM1046" s="35">
        <f t="shared" si="3317"/>
        <v>0</v>
      </c>
      <c r="DN1046" s="66">
        <f t="shared" si="3127"/>
        <v>3706878.7560000014</v>
      </c>
      <c r="DO1046" s="74">
        <f t="shared" si="3128"/>
        <v>59404</v>
      </c>
      <c r="DP1046" s="66">
        <f t="shared" si="3171"/>
        <v>63.903728813559326</v>
      </c>
      <c r="DQ1046" s="63">
        <f t="shared" si="3172"/>
        <v>62.401164164029382</v>
      </c>
      <c r="DR1046" s="66"/>
      <c r="DS1046" s="96"/>
      <c r="DT1046" s="66"/>
      <c r="DU1046" s="66"/>
    </row>
    <row r="1047" spans="1:167">
      <c r="A1047" s="639">
        <f t="shared" si="3173"/>
        <v>1045</v>
      </c>
      <c r="B1047" s="172">
        <f t="shared" si="2989"/>
        <v>54</v>
      </c>
      <c r="C1047" s="76">
        <v>40977</v>
      </c>
      <c r="D1047" s="84">
        <f t="shared" si="3170"/>
        <v>3</v>
      </c>
      <c r="E1047" s="78" t="s">
        <v>1268</v>
      </c>
      <c r="F1047" s="172">
        <v>1</v>
      </c>
      <c r="G1047" s="79" t="s">
        <v>403</v>
      </c>
      <c r="H1047" s="79" t="s">
        <v>394</v>
      </c>
      <c r="I1047" s="79" t="s">
        <v>1121</v>
      </c>
      <c r="J1047" s="83">
        <v>0.55208333333333337</v>
      </c>
      <c r="K1047" s="82">
        <v>3418.79</v>
      </c>
      <c r="L1047" s="79" t="s">
        <v>1084</v>
      </c>
      <c r="M1047" s="172">
        <v>57</v>
      </c>
      <c r="N1047" s="172">
        <v>2</v>
      </c>
      <c r="O1047" s="79"/>
      <c r="P1047" s="83">
        <v>0.55208333333333337</v>
      </c>
      <c r="Q1047" s="83">
        <v>0.55208333333333337</v>
      </c>
      <c r="R1047" s="12">
        <f t="shared" si="3271"/>
        <v>0</v>
      </c>
      <c r="S1047" s="13">
        <f t="shared" si="3272"/>
        <v>0</v>
      </c>
      <c r="T1047" s="13">
        <f t="shared" si="3273"/>
        <v>0</v>
      </c>
      <c r="U1047" s="83">
        <v>0.5625</v>
      </c>
      <c r="V1047" s="12">
        <f t="shared" si="3079"/>
        <v>1.041666666666663E-2</v>
      </c>
      <c r="W1047" s="13">
        <f t="shared" si="3080"/>
        <v>0</v>
      </c>
      <c r="X1047" s="225">
        <f t="shared" si="3081"/>
        <v>15</v>
      </c>
      <c r="Y1047" s="83">
        <v>0.57291666666666663</v>
      </c>
      <c r="Z1047" s="12">
        <f t="shared" si="3274"/>
        <v>1.041666666666663E-2</v>
      </c>
      <c r="AA1047" s="13">
        <f t="shared" si="3275"/>
        <v>0</v>
      </c>
      <c r="AB1047" s="13">
        <f t="shared" si="3276"/>
        <v>15</v>
      </c>
      <c r="AC1047" s="83">
        <v>0.60069444444444442</v>
      </c>
      <c r="AD1047" s="12">
        <f t="shared" si="3277"/>
        <v>2.777777777777779E-2</v>
      </c>
      <c r="AE1047" s="13">
        <f t="shared" si="3278"/>
        <v>0</v>
      </c>
      <c r="AF1047" s="13">
        <f t="shared" si="3279"/>
        <v>40</v>
      </c>
      <c r="AG1047" s="83">
        <v>0.60416666666666663</v>
      </c>
      <c r="AH1047" s="83">
        <v>0.64583333333333337</v>
      </c>
      <c r="AI1047" s="12">
        <f t="shared" si="3280"/>
        <v>4.1666666666666741E-2</v>
      </c>
      <c r="AJ1047" s="225">
        <f t="shared" si="3281"/>
        <v>1</v>
      </c>
      <c r="AK1047" s="225">
        <f t="shared" si="3282"/>
        <v>0</v>
      </c>
      <c r="AL1047" s="83">
        <v>0.60416666666666663</v>
      </c>
      <c r="AM1047" s="83">
        <v>0.64583333333333337</v>
      </c>
      <c r="AN1047" s="12">
        <f t="shared" si="3283"/>
        <v>4.1666666666666741E-2</v>
      </c>
      <c r="AO1047" s="13">
        <f t="shared" si="3284"/>
        <v>1</v>
      </c>
      <c r="AP1047" s="13">
        <f t="shared" si="3285"/>
        <v>0</v>
      </c>
      <c r="AQ1047" s="83">
        <v>0.64722222222222225</v>
      </c>
      <c r="AR1047" s="12">
        <f>AQ1047-AH1047</f>
        <v>1.388888888888884E-3</v>
      </c>
      <c r="AS1047" s="225">
        <f t="shared" si="3286"/>
        <v>0</v>
      </c>
      <c r="AT1047" s="13">
        <f t="shared" si="3287"/>
        <v>2</v>
      </c>
      <c r="AU1047" s="83">
        <v>0.64930555555555558</v>
      </c>
      <c r="AV1047" s="226">
        <f t="shared" si="3288"/>
        <v>2.0833333333333259E-3</v>
      </c>
      <c r="AW1047" s="13">
        <f t="shared" si="3289"/>
        <v>0</v>
      </c>
      <c r="AX1047" s="13">
        <f t="shared" si="3290"/>
        <v>3</v>
      </c>
      <c r="AY1047" s="83">
        <v>0.71944444444444444</v>
      </c>
      <c r="AZ1047" s="12">
        <f t="shared" si="3291"/>
        <v>7.0138888888888862E-2</v>
      </c>
      <c r="BA1047" s="225">
        <f t="shared" si="3292"/>
        <v>1</v>
      </c>
      <c r="BB1047" s="225">
        <f t="shared" si="3293"/>
        <v>41</v>
      </c>
      <c r="BC1047" s="83">
        <v>0.71944444444444444</v>
      </c>
      <c r="BD1047" s="83">
        <v>0.71944444444444444</v>
      </c>
      <c r="BE1047" s="12">
        <f t="shared" si="3294"/>
        <v>0</v>
      </c>
      <c r="BF1047" s="13">
        <f t="shared" si="3295"/>
        <v>0</v>
      </c>
      <c r="BG1047" s="13">
        <f t="shared" si="3296"/>
        <v>0</v>
      </c>
      <c r="BH1047" s="83">
        <v>0.71944444444444444</v>
      </c>
      <c r="BI1047" s="83">
        <v>0.71944444444444444</v>
      </c>
      <c r="BJ1047" s="83"/>
      <c r="BK1047" s="69">
        <f t="shared" si="3297"/>
        <v>0</v>
      </c>
      <c r="BL1047" s="13">
        <f t="shared" si="3298"/>
        <v>0</v>
      </c>
      <c r="BM1047" s="13">
        <f t="shared" si="3299"/>
        <v>0</v>
      </c>
      <c r="BN1047" s="83">
        <v>0.72916666666666663</v>
      </c>
      <c r="BO1047" s="12">
        <f t="shared" si="2915"/>
        <v>9.7222222222221877E-3</v>
      </c>
      <c r="BP1047" s="225">
        <f t="shared" si="2916"/>
        <v>0</v>
      </c>
      <c r="BQ1047" s="225">
        <f t="shared" si="2917"/>
        <v>14</v>
      </c>
      <c r="BR1047" s="83">
        <v>0.73611111111111116</v>
      </c>
      <c r="BS1047" s="12">
        <f t="shared" si="2918"/>
        <v>6.9444444444445308E-3</v>
      </c>
      <c r="BT1047" s="225">
        <f t="shared" si="2919"/>
        <v>0</v>
      </c>
      <c r="BU1047" s="225">
        <f t="shared" si="2920"/>
        <v>10</v>
      </c>
      <c r="BV1047" s="83">
        <v>0.73611111111111116</v>
      </c>
      <c r="BW1047" s="83">
        <v>0.73958333333333337</v>
      </c>
      <c r="BX1047" s="12">
        <f t="shared" si="3074"/>
        <v>3.4722222222222099E-3</v>
      </c>
      <c r="BY1047" s="13">
        <f t="shared" si="3075"/>
        <v>0</v>
      </c>
      <c r="BZ1047" s="13">
        <f t="shared" si="3076"/>
        <v>5</v>
      </c>
      <c r="CA1047" s="226">
        <f t="shared" si="3220"/>
        <v>0.1875</v>
      </c>
      <c r="CB1047" s="13">
        <f t="shared" si="3300"/>
        <v>4</v>
      </c>
      <c r="CC1047" s="13">
        <f t="shared" si="3301"/>
        <v>30</v>
      </c>
      <c r="CD1047" s="12">
        <f t="shared" si="3302"/>
        <v>4.5833333333333393E-2</v>
      </c>
      <c r="CE1047" s="13">
        <f t="shared" si="3303"/>
        <v>1</v>
      </c>
      <c r="CF1047" s="13">
        <f t="shared" si="3304"/>
        <v>6</v>
      </c>
      <c r="CG1047" s="12">
        <f t="shared" si="3305"/>
        <v>4.1666666666666741E-2</v>
      </c>
      <c r="CH1047" s="13">
        <f t="shared" si="3306"/>
        <v>1</v>
      </c>
      <c r="CI1047" s="13">
        <f t="shared" si="3307"/>
        <v>0</v>
      </c>
      <c r="CJ1047" s="12">
        <f t="shared" si="3308"/>
        <v>7.0138888888888862E-2</v>
      </c>
      <c r="CK1047" s="13">
        <f t="shared" si="3309"/>
        <v>1</v>
      </c>
      <c r="CL1047" s="13">
        <f t="shared" si="3310"/>
        <v>41</v>
      </c>
      <c r="CM1047" s="62"/>
      <c r="CN1047" s="62"/>
      <c r="CO1047" s="62"/>
      <c r="CP1047" s="12">
        <f t="shared" si="3311"/>
        <v>4.3749999999999969E-2</v>
      </c>
      <c r="CQ1047" s="13">
        <f t="shared" si="3312"/>
        <v>1</v>
      </c>
      <c r="CR1047" s="13">
        <f t="shared" si="3313"/>
        <v>3</v>
      </c>
      <c r="CS1047" s="83">
        <v>0</v>
      </c>
      <c r="CT1047" s="13">
        <f t="shared" si="3314"/>
        <v>0</v>
      </c>
      <c r="CU1047" s="13">
        <f t="shared" si="3315"/>
        <v>0</v>
      </c>
      <c r="CV1047" s="83">
        <v>0</v>
      </c>
      <c r="CW1047" s="13">
        <f t="shared" si="3263"/>
        <v>0</v>
      </c>
      <c r="CX1047" s="13">
        <f t="shared" si="3264"/>
        <v>0</v>
      </c>
      <c r="CY1047" s="83">
        <v>0</v>
      </c>
      <c r="CZ1047" s="13">
        <f t="shared" si="3265"/>
        <v>0</v>
      </c>
      <c r="DA1047" s="13">
        <f t="shared" si="3266"/>
        <v>0</v>
      </c>
      <c r="DB1047" s="83">
        <v>0</v>
      </c>
      <c r="DC1047" s="13">
        <f t="shared" si="3267"/>
        <v>0</v>
      </c>
      <c r="DD1047" s="13">
        <f t="shared" si="3268"/>
        <v>0</v>
      </c>
      <c r="DE1047" s="83">
        <v>0</v>
      </c>
      <c r="DF1047" s="13">
        <f t="shared" si="3221"/>
        <v>0</v>
      </c>
      <c r="DG1047" s="13">
        <f t="shared" si="3222"/>
        <v>0</v>
      </c>
      <c r="DH1047" s="83">
        <v>2.6388888888888889E-2</v>
      </c>
      <c r="DI1047" s="13">
        <f t="shared" si="2946"/>
        <v>0</v>
      </c>
      <c r="DJ1047" s="13">
        <f t="shared" si="2947"/>
        <v>38</v>
      </c>
      <c r="DK1047" s="83">
        <v>0</v>
      </c>
      <c r="DL1047" s="35">
        <f t="shared" si="3316"/>
        <v>0</v>
      </c>
      <c r="DM1047" s="35">
        <f t="shared" si="3317"/>
        <v>0</v>
      </c>
      <c r="DN1047" s="66">
        <f t="shared" si="3127"/>
        <v>3710297.5460000015</v>
      </c>
      <c r="DO1047" s="74">
        <f t="shared" si="3128"/>
        <v>59461</v>
      </c>
      <c r="DP1047" s="66">
        <f t="shared" si="3171"/>
        <v>59.978771929824561</v>
      </c>
      <c r="DQ1047" s="63">
        <f t="shared" si="3172"/>
        <v>62.398842030911041</v>
      </c>
      <c r="DR1047" s="66"/>
      <c r="DS1047" s="96"/>
      <c r="DT1047" s="66"/>
      <c r="DU1047" s="66"/>
    </row>
    <row r="1048" spans="1:167">
      <c r="A1048" s="639">
        <f t="shared" si="3173"/>
        <v>1046</v>
      </c>
      <c r="B1048" s="172">
        <f t="shared" si="2989"/>
        <v>55</v>
      </c>
      <c r="C1048" s="76">
        <v>40977</v>
      </c>
      <c r="D1048" s="84">
        <f t="shared" si="3170"/>
        <v>3</v>
      </c>
      <c r="E1048" s="78" t="s">
        <v>1223</v>
      </c>
      <c r="F1048" s="172">
        <v>6</v>
      </c>
      <c r="G1048" s="79" t="s">
        <v>325</v>
      </c>
      <c r="H1048" s="79" t="s">
        <v>1274</v>
      </c>
      <c r="I1048" s="79" t="s">
        <v>1234</v>
      </c>
      <c r="J1048" s="83">
        <v>0.74305555555555547</v>
      </c>
      <c r="K1048" s="82">
        <v>3853.53</v>
      </c>
      <c r="L1048" s="79" t="s">
        <v>1094</v>
      </c>
      <c r="M1048" s="172">
        <v>59</v>
      </c>
      <c r="N1048" s="172">
        <v>0</v>
      </c>
      <c r="O1048" s="79"/>
      <c r="P1048" s="83">
        <v>0.74305555555555547</v>
      </c>
      <c r="Q1048" s="83">
        <v>0.74305555555555547</v>
      </c>
      <c r="R1048" s="12">
        <f t="shared" si="3271"/>
        <v>0</v>
      </c>
      <c r="S1048" s="13">
        <f t="shared" si="3272"/>
        <v>0</v>
      </c>
      <c r="T1048" s="13">
        <f t="shared" si="3273"/>
        <v>0</v>
      </c>
      <c r="U1048" s="83">
        <v>0.75</v>
      </c>
      <c r="V1048" s="12">
        <f t="shared" si="3079"/>
        <v>6.9444444444445308E-3</v>
      </c>
      <c r="W1048" s="13">
        <f t="shared" si="3080"/>
        <v>0</v>
      </c>
      <c r="X1048" s="225">
        <f t="shared" si="3081"/>
        <v>10</v>
      </c>
      <c r="Y1048" s="83">
        <v>0.75694444444444453</v>
      </c>
      <c r="Z1048" s="12">
        <f t="shared" si="3274"/>
        <v>6.9444444444445308E-3</v>
      </c>
      <c r="AA1048" s="13">
        <f t="shared" si="3275"/>
        <v>0</v>
      </c>
      <c r="AB1048" s="13">
        <f t="shared" si="3276"/>
        <v>10</v>
      </c>
      <c r="AC1048" s="83">
        <v>0.80555555555555547</v>
      </c>
      <c r="AD1048" s="12">
        <f t="shared" si="3277"/>
        <v>4.8611111111110938E-2</v>
      </c>
      <c r="AE1048" s="13">
        <f t="shared" si="3278"/>
        <v>1</v>
      </c>
      <c r="AF1048" s="13">
        <f t="shared" si="3279"/>
        <v>10</v>
      </c>
      <c r="AG1048" s="83">
        <v>0.80902777777777779</v>
      </c>
      <c r="AH1048" s="83">
        <v>0.83333333333333337</v>
      </c>
      <c r="AI1048" s="12">
        <f t="shared" si="3280"/>
        <v>2.430555555555558E-2</v>
      </c>
      <c r="AJ1048" s="225">
        <f t="shared" si="3281"/>
        <v>0</v>
      </c>
      <c r="AK1048" s="225">
        <f t="shared" si="3282"/>
        <v>35</v>
      </c>
      <c r="AL1048" s="83">
        <v>0.80902777777777779</v>
      </c>
      <c r="AM1048" s="83">
        <v>0.83333333333333337</v>
      </c>
      <c r="AN1048" s="12">
        <f t="shared" si="3283"/>
        <v>2.430555555555558E-2</v>
      </c>
      <c r="AO1048" s="13">
        <f t="shared" si="3284"/>
        <v>0</v>
      </c>
      <c r="AP1048" s="13">
        <f t="shared" si="3285"/>
        <v>35</v>
      </c>
      <c r="AQ1048" s="83">
        <v>0.88194444444444453</v>
      </c>
      <c r="AR1048" s="12">
        <f>AQ1048-AH1048</f>
        <v>4.861111111111116E-2</v>
      </c>
      <c r="AS1048" s="225">
        <f t="shared" si="3286"/>
        <v>1</v>
      </c>
      <c r="AT1048" s="13">
        <f t="shared" si="3287"/>
        <v>10</v>
      </c>
      <c r="AU1048" s="83">
        <v>0.8847222222222223</v>
      </c>
      <c r="AV1048" s="226">
        <f t="shared" si="3288"/>
        <v>2.7777777777777679E-3</v>
      </c>
      <c r="AW1048" s="13">
        <f t="shared" si="3289"/>
        <v>0</v>
      </c>
      <c r="AX1048" s="13">
        <f t="shared" si="3290"/>
        <v>4</v>
      </c>
      <c r="AY1048" s="83">
        <v>0.98402777777777783</v>
      </c>
      <c r="AZ1048" s="12">
        <f t="shared" si="3291"/>
        <v>9.9305555555555536E-2</v>
      </c>
      <c r="BA1048" s="225">
        <f t="shared" si="3292"/>
        <v>2</v>
      </c>
      <c r="BB1048" s="225">
        <f t="shared" si="3293"/>
        <v>23</v>
      </c>
      <c r="BC1048" s="83">
        <v>0.98402777777777783</v>
      </c>
      <c r="BD1048" s="83">
        <v>0.98402777777777783</v>
      </c>
      <c r="BE1048" s="12">
        <f t="shared" si="3294"/>
        <v>0</v>
      </c>
      <c r="BF1048" s="13">
        <f t="shared" si="3295"/>
        <v>0</v>
      </c>
      <c r="BG1048" s="13">
        <f t="shared" si="3296"/>
        <v>0</v>
      </c>
      <c r="BH1048" s="83">
        <v>0.98402777777777783</v>
      </c>
      <c r="BI1048" s="83">
        <v>0.98402777777777783</v>
      </c>
      <c r="BJ1048" s="83"/>
      <c r="BK1048" s="69">
        <f t="shared" si="3297"/>
        <v>0</v>
      </c>
      <c r="BL1048" s="13">
        <f t="shared" si="3298"/>
        <v>0</v>
      </c>
      <c r="BM1048" s="13">
        <f t="shared" si="3299"/>
        <v>0</v>
      </c>
      <c r="BN1048" s="83">
        <v>0.99305555555555547</v>
      </c>
      <c r="BO1048" s="12">
        <f t="shared" si="2915"/>
        <v>9.0277777777776347E-3</v>
      </c>
      <c r="BP1048" s="225">
        <f t="shared" si="2916"/>
        <v>0</v>
      </c>
      <c r="BQ1048" s="225">
        <f t="shared" si="2917"/>
        <v>13</v>
      </c>
      <c r="BR1048" s="83">
        <v>1</v>
      </c>
      <c r="BS1048" s="12">
        <f t="shared" si="2918"/>
        <v>6.9444444444445308E-3</v>
      </c>
      <c r="BT1048" s="225">
        <f t="shared" si="2919"/>
        <v>0</v>
      </c>
      <c r="BU1048" s="225">
        <f t="shared" si="2920"/>
        <v>10</v>
      </c>
      <c r="BV1048" s="83">
        <v>1</v>
      </c>
      <c r="BW1048" s="83">
        <v>1.0034722222222221</v>
      </c>
      <c r="BX1048" s="12">
        <f t="shared" si="3074"/>
        <v>3.4722222222220989E-3</v>
      </c>
      <c r="BY1048" s="13">
        <f t="shared" si="3075"/>
        <v>0</v>
      </c>
      <c r="BZ1048" s="13">
        <f t="shared" si="3076"/>
        <v>5</v>
      </c>
      <c r="CA1048" s="226">
        <f t="shared" si="3220"/>
        <v>0.26041666666666663</v>
      </c>
      <c r="CB1048" s="13">
        <f t="shared" si="3300"/>
        <v>6</v>
      </c>
      <c r="CC1048" s="13">
        <f t="shared" si="3301"/>
        <v>15</v>
      </c>
      <c r="CD1048" s="12">
        <f t="shared" si="3302"/>
        <v>0.11319444444444426</v>
      </c>
      <c r="CE1048" s="13">
        <f t="shared" si="3303"/>
        <v>2</v>
      </c>
      <c r="CF1048" s="13">
        <f t="shared" si="3304"/>
        <v>43</v>
      </c>
      <c r="CG1048" s="12">
        <f t="shared" si="3305"/>
        <v>2.430555555555558E-2</v>
      </c>
      <c r="CH1048" s="13">
        <f t="shared" si="3306"/>
        <v>0</v>
      </c>
      <c r="CI1048" s="13">
        <f t="shared" si="3307"/>
        <v>35</v>
      </c>
      <c r="CJ1048" s="12">
        <f t="shared" si="3308"/>
        <v>9.9305555555555536E-2</v>
      </c>
      <c r="CK1048" s="13">
        <f t="shared" si="3309"/>
        <v>2</v>
      </c>
      <c r="CL1048" s="13">
        <f t="shared" si="3310"/>
        <v>23</v>
      </c>
      <c r="CM1048" s="62"/>
      <c r="CN1048" s="62"/>
      <c r="CO1048" s="62"/>
      <c r="CP1048" s="12">
        <f t="shared" si="3311"/>
        <v>5.4166666666666648E-2</v>
      </c>
      <c r="CQ1048" s="13">
        <f t="shared" si="3312"/>
        <v>1</v>
      </c>
      <c r="CR1048" s="13">
        <f t="shared" si="3313"/>
        <v>18</v>
      </c>
      <c r="CS1048" s="83">
        <v>0</v>
      </c>
      <c r="CT1048" s="13">
        <f t="shared" si="3314"/>
        <v>0</v>
      </c>
      <c r="CU1048" s="13">
        <f t="shared" si="3315"/>
        <v>0</v>
      </c>
      <c r="CV1048" s="83">
        <v>2.9166666666666664E-2</v>
      </c>
      <c r="CW1048" s="13">
        <f t="shared" si="3263"/>
        <v>0</v>
      </c>
      <c r="CX1048" s="13">
        <f t="shared" si="3264"/>
        <v>42</v>
      </c>
      <c r="CY1048" s="83">
        <v>0</v>
      </c>
      <c r="CZ1048" s="13">
        <f t="shared" si="3265"/>
        <v>0</v>
      </c>
      <c r="DA1048" s="13">
        <f t="shared" si="3266"/>
        <v>0</v>
      </c>
      <c r="DB1048" s="83">
        <v>0</v>
      </c>
      <c r="DC1048" s="13">
        <f t="shared" si="3267"/>
        <v>0</v>
      </c>
      <c r="DD1048" s="13">
        <f t="shared" si="3268"/>
        <v>0</v>
      </c>
      <c r="DE1048" s="83">
        <v>0</v>
      </c>
      <c r="DF1048" s="13">
        <f t="shared" si="3221"/>
        <v>0</v>
      </c>
      <c r="DG1048" s="13">
        <f t="shared" si="3222"/>
        <v>0</v>
      </c>
      <c r="DH1048" s="83">
        <v>1.5972222222222224E-2</v>
      </c>
      <c r="DI1048" s="13">
        <f t="shared" si="2946"/>
        <v>0</v>
      </c>
      <c r="DJ1048" s="13">
        <f t="shared" si="2947"/>
        <v>23</v>
      </c>
      <c r="DK1048" s="83">
        <v>0</v>
      </c>
      <c r="DL1048" s="35">
        <f t="shared" si="3316"/>
        <v>0</v>
      </c>
      <c r="DM1048" s="35">
        <f t="shared" si="3317"/>
        <v>0</v>
      </c>
      <c r="DN1048" s="66">
        <f t="shared" si="3127"/>
        <v>3714151.0760000013</v>
      </c>
      <c r="DO1048" s="74">
        <f t="shared" si="3128"/>
        <v>59520</v>
      </c>
      <c r="DP1048" s="66">
        <f t="shared" si="3171"/>
        <v>65.314067796610175</v>
      </c>
      <c r="DQ1048" s="63">
        <f t="shared" si="3172"/>
        <v>62.401731787634432</v>
      </c>
      <c r="DR1048" s="66"/>
      <c r="DS1048" s="96"/>
      <c r="DT1048" s="66"/>
      <c r="DU1048" s="66"/>
    </row>
    <row r="1049" spans="1:167">
      <c r="A1049" s="639">
        <f t="shared" si="3173"/>
        <v>1047</v>
      </c>
      <c r="B1049" s="172">
        <f t="shared" si="2989"/>
        <v>56</v>
      </c>
      <c r="C1049" s="76">
        <v>40977</v>
      </c>
      <c r="D1049" s="84">
        <f t="shared" si="3170"/>
        <v>3</v>
      </c>
      <c r="E1049" s="78" t="s">
        <v>1253</v>
      </c>
      <c r="F1049" s="172">
        <v>3</v>
      </c>
      <c r="G1049" s="79" t="s">
        <v>445</v>
      </c>
      <c r="H1049" s="79" t="s">
        <v>1275</v>
      </c>
      <c r="I1049" s="79" t="s">
        <v>1219</v>
      </c>
      <c r="J1049" s="83">
        <v>0.65277777777777779</v>
      </c>
      <c r="K1049" s="82">
        <v>3804.26</v>
      </c>
      <c r="L1049" s="79" t="s">
        <v>1084</v>
      </c>
      <c r="M1049" s="172">
        <v>59</v>
      </c>
      <c r="N1049" s="172">
        <v>0</v>
      </c>
      <c r="O1049" s="79"/>
      <c r="P1049" s="83">
        <v>0.65277777777777779</v>
      </c>
      <c r="Q1049" s="83">
        <v>0.65277777777777779</v>
      </c>
      <c r="R1049" s="12">
        <f t="shared" si="3271"/>
        <v>0</v>
      </c>
      <c r="S1049" s="13">
        <f t="shared" si="3272"/>
        <v>0</v>
      </c>
      <c r="T1049" s="13">
        <f t="shared" si="3273"/>
        <v>0</v>
      </c>
      <c r="U1049" s="83">
        <v>0.75694444444444453</v>
      </c>
      <c r="V1049" s="12">
        <f t="shared" si="3079"/>
        <v>0.10416666666666674</v>
      </c>
      <c r="W1049" s="13">
        <f t="shared" si="3080"/>
        <v>2</v>
      </c>
      <c r="X1049" s="225">
        <f t="shared" si="3081"/>
        <v>30</v>
      </c>
      <c r="Y1049" s="83">
        <v>0.76388888888888884</v>
      </c>
      <c r="Z1049" s="12">
        <f t="shared" si="3274"/>
        <v>6.9444444444443088E-3</v>
      </c>
      <c r="AA1049" s="13">
        <f t="shared" si="3275"/>
        <v>0</v>
      </c>
      <c r="AB1049" s="13">
        <f t="shared" si="3276"/>
        <v>10</v>
      </c>
      <c r="AC1049" s="83">
        <v>0.78472222222222221</v>
      </c>
      <c r="AD1049" s="12">
        <f t="shared" si="3277"/>
        <v>2.083333333333337E-2</v>
      </c>
      <c r="AE1049" s="13">
        <f t="shared" si="3278"/>
        <v>0</v>
      </c>
      <c r="AF1049" s="13">
        <f t="shared" si="3279"/>
        <v>30</v>
      </c>
      <c r="AG1049" s="83">
        <v>0.88888888888888884</v>
      </c>
      <c r="AH1049" s="83">
        <v>0.95138888888888884</v>
      </c>
      <c r="AI1049" s="12">
        <f t="shared" si="3280"/>
        <v>6.25E-2</v>
      </c>
      <c r="AJ1049" s="225">
        <f t="shared" si="3281"/>
        <v>1</v>
      </c>
      <c r="AK1049" s="225">
        <f t="shared" si="3282"/>
        <v>30</v>
      </c>
      <c r="AL1049" s="83">
        <v>0.88888888888888884</v>
      </c>
      <c r="AM1049" s="83">
        <v>0.95138888888888884</v>
      </c>
      <c r="AN1049" s="12">
        <f t="shared" si="3283"/>
        <v>6.25E-2</v>
      </c>
      <c r="AO1049" s="13">
        <f t="shared" si="3284"/>
        <v>1</v>
      </c>
      <c r="AP1049" s="13">
        <f t="shared" si="3285"/>
        <v>30</v>
      </c>
      <c r="AQ1049" s="83">
        <v>1.0659722222222221</v>
      </c>
      <c r="AR1049" s="12">
        <f>AQ1049-AH1049</f>
        <v>0.11458333333333326</v>
      </c>
      <c r="AS1049" s="225">
        <f t="shared" si="3286"/>
        <v>2</v>
      </c>
      <c r="AT1049" s="13">
        <f t="shared" si="3287"/>
        <v>45</v>
      </c>
      <c r="AU1049" s="83">
        <v>1.0666666666666667</v>
      </c>
      <c r="AV1049" s="226">
        <f t="shared" si="3288"/>
        <v>6.94444444444553E-4</v>
      </c>
      <c r="AW1049" s="13">
        <f t="shared" si="3289"/>
        <v>0</v>
      </c>
      <c r="AX1049" s="13">
        <f t="shared" si="3290"/>
        <v>1</v>
      </c>
      <c r="AY1049" s="83">
        <v>1.1583333333333334</v>
      </c>
      <c r="AZ1049" s="12">
        <f t="shared" si="3291"/>
        <v>9.1666666666666785E-2</v>
      </c>
      <c r="BA1049" s="225">
        <f t="shared" si="3292"/>
        <v>2</v>
      </c>
      <c r="BB1049" s="225">
        <f t="shared" si="3293"/>
        <v>12</v>
      </c>
      <c r="BC1049" s="83">
        <v>1.1583333333333334</v>
      </c>
      <c r="BD1049" s="83">
        <v>1.1583333333333334</v>
      </c>
      <c r="BE1049" s="12">
        <f t="shared" si="3294"/>
        <v>0</v>
      </c>
      <c r="BF1049" s="13">
        <f t="shared" si="3295"/>
        <v>0</v>
      </c>
      <c r="BG1049" s="13">
        <f t="shared" si="3296"/>
        <v>0</v>
      </c>
      <c r="BH1049" s="83">
        <v>1.1583333333333334</v>
      </c>
      <c r="BI1049" s="83">
        <v>1.1583333333333334</v>
      </c>
      <c r="BJ1049" s="83"/>
      <c r="BK1049" s="69">
        <f t="shared" si="3297"/>
        <v>0</v>
      </c>
      <c r="BL1049" s="13">
        <f t="shared" si="3298"/>
        <v>0</v>
      </c>
      <c r="BM1049" s="13">
        <f t="shared" si="3299"/>
        <v>0</v>
      </c>
      <c r="BN1049" s="83">
        <v>1.1631944444444444</v>
      </c>
      <c r="BO1049" s="12">
        <f t="shared" si="2915"/>
        <v>4.8611111111109828E-3</v>
      </c>
      <c r="BP1049" s="225">
        <f t="shared" si="2916"/>
        <v>0</v>
      </c>
      <c r="BQ1049" s="225">
        <f t="shared" si="2917"/>
        <v>7</v>
      </c>
      <c r="BR1049" s="83">
        <v>1.1736111111111112</v>
      </c>
      <c r="BS1049" s="12">
        <f t="shared" si="2918"/>
        <v>1.0416666666666741E-2</v>
      </c>
      <c r="BT1049" s="225">
        <f t="shared" si="2919"/>
        <v>0</v>
      </c>
      <c r="BU1049" s="225">
        <f t="shared" si="2920"/>
        <v>15</v>
      </c>
      <c r="BV1049" s="83">
        <v>1.1736111111111112</v>
      </c>
      <c r="BW1049" s="83">
        <v>1.1840277777777779</v>
      </c>
      <c r="BX1049" s="12">
        <f t="shared" si="3074"/>
        <v>1.0416666666666741E-2</v>
      </c>
      <c r="BY1049" s="13">
        <f t="shared" si="3075"/>
        <v>0</v>
      </c>
      <c r="BZ1049" s="13">
        <f t="shared" si="3076"/>
        <v>15</v>
      </c>
      <c r="CA1049" s="226">
        <f t="shared" si="3220"/>
        <v>0.53125000000000011</v>
      </c>
      <c r="CB1049" s="13">
        <f t="shared" si="3300"/>
        <v>12</v>
      </c>
      <c r="CC1049" s="13">
        <f t="shared" si="3301"/>
        <v>45</v>
      </c>
      <c r="CD1049" s="12">
        <f t="shared" si="3302"/>
        <v>0.15069444444444435</v>
      </c>
      <c r="CE1049" s="13">
        <f t="shared" si="3303"/>
        <v>3</v>
      </c>
      <c r="CF1049" s="13">
        <f t="shared" si="3304"/>
        <v>37</v>
      </c>
      <c r="CG1049" s="12">
        <f t="shared" si="3305"/>
        <v>6.25E-2</v>
      </c>
      <c r="CH1049" s="13">
        <f t="shared" si="3306"/>
        <v>1</v>
      </c>
      <c r="CI1049" s="13">
        <f t="shared" si="3307"/>
        <v>30</v>
      </c>
      <c r="CJ1049" s="12">
        <f t="shared" si="3308"/>
        <v>9.1666666666666785E-2</v>
      </c>
      <c r="CK1049" s="13">
        <f t="shared" si="3309"/>
        <v>2</v>
      </c>
      <c r="CL1049" s="13">
        <f t="shared" si="3310"/>
        <v>12</v>
      </c>
      <c r="CM1049" s="62"/>
      <c r="CN1049" s="62"/>
      <c r="CO1049" s="62"/>
      <c r="CP1049" s="12">
        <f t="shared" si="3311"/>
        <v>6.1805555555555669E-2</v>
      </c>
      <c r="CQ1049" s="13">
        <f t="shared" si="3312"/>
        <v>1</v>
      </c>
      <c r="CR1049" s="13">
        <f t="shared" si="3313"/>
        <v>29</v>
      </c>
      <c r="CS1049" s="83">
        <v>0</v>
      </c>
      <c r="CT1049" s="13">
        <f t="shared" si="3314"/>
        <v>0</v>
      </c>
      <c r="CU1049" s="13">
        <f t="shared" si="3315"/>
        <v>0</v>
      </c>
      <c r="CV1049" s="83">
        <v>0</v>
      </c>
      <c r="CW1049" s="13">
        <f t="shared" si="3263"/>
        <v>0</v>
      </c>
      <c r="CX1049" s="13">
        <f t="shared" si="3264"/>
        <v>0</v>
      </c>
      <c r="CY1049" s="83">
        <v>0</v>
      </c>
      <c r="CZ1049" s="13">
        <f t="shared" si="3265"/>
        <v>0</v>
      </c>
      <c r="DA1049" s="13">
        <f t="shared" si="3266"/>
        <v>0</v>
      </c>
      <c r="DB1049" s="83">
        <v>0</v>
      </c>
      <c r="DC1049" s="13">
        <f t="shared" si="3267"/>
        <v>0</v>
      </c>
      <c r="DD1049" s="13">
        <f t="shared" si="3268"/>
        <v>0</v>
      </c>
      <c r="DE1049" s="83">
        <v>0</v>
      </c>
      <c r="DF1049" s="13">
        <f t="shared" si="3221"/>
        <v>0</v>
      </c>
      <c r="DG1049" s="13">
        <f t="shared" si="3222"/>
        <v>0</v>
      </c>
      <c r="DH1049" s="83">
        <v>2.9861111111111113E-2</v>
      </c>
      <c r="DI1049" s="13">
        <f t="shared" si="2946"/>
        <v>0</v>
      </c>
      <c r="DJ1049" s="13">
        <f t="shared" si="2947"/>
        <v>43</v>
      </c>
      <c r="DK1049" s="83">
        <v>0</v>
      </c>
      <c r="DL1049" s="35">
        <f t="shared" si="3316"/>
        <v>0</v>
      </c>
      <c r="DM1049" s="35">
        <f t="shared" si="3317"/>
        <v>0</v>
      </c>
      <c r="DN1049" s="66">
        <f t="shared" si="3127"/>
        <v>3717955.3360000011</v>
      </c>
      <c r="DO1049" s="74">
        <f t="shared" si="3128"/>
        <v>59579</v>
      </c>
      <c r="DP1049" s="66">
        <f t="shared" si="3171"/>
        <v>64.478983050847461</v>
      </c>
      <c r="DQ1049" s="63">
        <f t="shared" si="3172"/>
        <v>62.403788851776653</v>
      </c>
      <c r="DR1049" s="66"/>
      <c r="DS1049" s="96"/>
      <c r="DT1049" s="66"/>
      <c r="DU1049" s="66"/>
    </row>
    <row r="1050" spans="1:167">
      <c r="A1050" s="639">
        <f t="shared" si="3173"/>
        <v>1048</v>
      </c>
      <c r="B1050" s="172">
        <f t="shared" si="2989"/>
        <v>57</v>
      </c>
      <c r="C1050" s="76">
        <v>40977</v>
      </c>
      <c r="D1050" s="84">
        <f t="shared" si="3170"/>
        <v>3</v>
      </c>
      <c r="E1050" s="78" t="s">
        <v>1224</v>
      </c>
      <c r="F1050" s="172">
        <v>20</v>
      </c>
      <c r="G1050" s="79" t="s">
        <v>38</v>
      </c>
      <c r="H1050" s="79" t="s">
        <v>305</v>
      </c>
      <c r="I1050" s="79" t="s">
        <v>1116</v>
      </c>
      <c r="J1050" s="83">
        <v>0.73958333333333337</v>
      </c>
      <c r="K1050" s="82">
        <v>3482.32</v>
      </c>
      <c r="L1050" s="79" t="s">
        <v>1276</v>
      </c>
      <c r="M1050" s="172">
        <v>59</v>
      </c>
      <c r="N1050" s="172">
        <v>0</v>
      </c>
      <c r="O1050" s="79"/>
      <c r="P1050" s="83">
        <v>0.73958333333333337</v>
      </c>
      <c r="Q1050" s="83">
        <v>0.73958333333333337</v>
      </c>
      <c r="R1050" s="12">
        <f t="shared" si="3271"/>
        <v>0</v>
      </c>
      <c r="S1050" s="13">
        <f t="shared" si="3272"/>
        <v>0</v>
      </c>
      <c r="T1050" s="13">
        <f t="shared" si="3273"/>
        <v>0</v>
      </c>
      <c r="U1050" s="83">
        <v>0.88541666666666663</v>
      </c>
      <c r="V1050" s="12">
        <f t="shared" si="3079"/>
        <v>0.14583333333333326</v>
      </c>
      <c r="W1050" s="13">
        <f t="shared" si="3080"/>
        <v>3</v>
      </c>
      <c r="X1050" s="225">
        <f t="shared" si="3081"/>
        <v>30</v>
      </c>
      <c r="Y1050" s="83">
        <v>0.89236111111111116</v>
      </c>
      <c r="Z1050" s="12">
        <f t="shared" si="3274"/>
        <v>6.9444444444445308E-3</v>
      </c>
      <c r="AA1050" s="13">
        <f t="shared" si="3275"/>
        <v>0</v>
      </c>
      <c r="AB1050" s="13">
        <f t="shared" si="3276"/>
        <v>10</v>
      </c>
      <c r="AC1050" s="83">
        <v>0.95833333333333337</v>
      </c>
      <c r="AD1050" s="12">
        <f t="shared" si="3277"/>
        <v>6.597222222222221E-2</v>
      </c>
      <c r="AE1050" s="13">
        <f t="shared" si="3278"/>
        <v>1</v>
      </c>
      <c r="AF1050" s="13">
        <f t="shared" si="3279"/>
        <v>35</v>
      </c>
      <c r="AG1050" s="83">
        <v>1.0034722222222221</v>
      </c>
      <c r="AH1050" s="83">
        <v>1.0729166666666667</v>
      </c>
      <c r="AI1050" s="12">
        <f t="shared" si="3280"/>
        <v>6.9444444444444642E-2</v>
      </c>
      <c r="AJ1050" s="225">
        <f t="shared" si="3281"/>
        <v>1</v>
      </c>
      <c r="AK1050" s="225">
        <f t="shared" si="3282"/>
        <v>40</v>
      </c>
      <c r="AL1050" s="83">
        <v>1.0034722222222221</v>
      </c>
      <c r="AM1050" s="83">
        <v>1.0729166666666667</v>
      </c>
      <c r="AN1050" s="12">
        <f t="shared" si="3283"/>
        <v>6.9444444444444642E-2</v>
      </c>
      <c r="AO1050" s="13">
        <f t="shared" si="3284"/>
        <v>1</v>
      </c>
      <c r="AP1050" s="13">
        <f t="shared" si="3285"/>
        <v>40</v>
      </c>
      <c r="AQ1050" s="83">
        <v>0.95833333333333337</v>
      </c>
      <c r="AR1050" s="12">
        <v>0</v>
      </c>
      <c r="AS1050" s="225">
        <f t="shared" si="3286"/>
        <v>0</v>
      </c>
      <c r="AT1050" s="13">
        <f t="shared" si="3287"/>
        <v>0</v>
      </c>
      <c r="AU1050" s="83">
        <v>1.0138888888888888</v>
      </c>
      <c r="AV1050" s="226">
        <f t="shared" si="3288"/>
        <v>5.5555555555555469E-2</v>
      </c>
      <c r="AW1050" s="13">
        <f t="shared" si="3289"/>
        <v>1</v>
      </c>
      <c r="AX1050" s="13">
        <f t="shared" si="3290"/>
        <v>20</v>
      </c>
      <c r="AY1050" s="83">
        <v>1.25</v>
      </c>
      <c r="AZ1050" s="12">
        <f t="shared" si="3291"/>
        <v>0.23611111111111116</v>
      </c>
      <c r="BA1050" s="225">
        <f t="shared" si="3292"/>
        <v>5</v>
      </c>
      <c r="BB1050" s="225">
        <f t="shared" si="3293"/>
        <v>40</v>
      </c>
      <c r="BC1050" s="83">
        <v>1.25</v>
      </c>
      <c r="BD1050" s="83">
        <v>1.25</v>
      </c>
      <c r="BE1050" s="12">
        <f t="shared" si="3294"/>
        <v>0</v>
      </c>
      <c r="BF1050" s="13">
        <f t="shared" si="3295"/>
        <v>0</v>
      </c>
      <c r="BG1050" s="13">
        <f t="shared" si="3296"/>
        <v>0</v>
      </c>
      <c r="BH1050" s="83">
        <v>1.25</v>
      </c>
      <c r="BI1050" s="83">
        <v>1.25</v>
      </c>
      <c r="BJ1050" s="83"/>
      <c r="BK1050" s="69">
        <f t="shared" si="3297"/>
        <v>0</v>
      </c>
      <c r="BL1050" s="13">
        <f t="shared" si="3298"/>
        <v>0</v>
      </c>
      <c r="BM1050" s="13">
        <f t="shared" si="3299"/>
        <v>0</v>
      </c>
      <c r="BN1050" s="83">
        <v>1.2569444444444444</v>
      </c>
      <c r="BO1050" s="12">
        <f t="shared" si="2915"/>
        <v>6.9444444444444198E-3</v>
      </c>
      <c r="BP1050" s="225">
        <f t="shared" si="2916"/>
        <v>0</v>
      </c>
      <c r="BQ1050" s="225">
        <f t="shared" si="2917"/>
        <v>10</v>
      </c>
      <c r="BR1050" s="83">
        <v>1.2604166666666667</v>
      </c>
      <c r="BS1050" s="12">
        <f t="shared" si="2918"/>
        <v>3.4722222222223209E-3</v>
      </c>
      <c r="BT1050" s="225">
        <f t="shared" si="2919"/>
        <v>0</v>
      </c>
      <c r="BU1050" s="225">
        <f t="shared" si="2920"/>
        <v>5</v>
      </c>
      <c r="BV1050" s="83">
        <v>1.2604166666666667</v>
      </c>
      <c r="BW1050" s="83">
        <v>1.2638888888888888</v>
      </c>
      <c r="BX1050" s="12">
        <f t="shared" si="3074"/>
        <v>3.4722222222220989E-3</v>
      </c>
      <c r="BY1050" s="13">
        <f t="shared" si="3075"/>
        <v>0</v>
      </c>
      <c r="BZ1050" s="13">
        <f t="shared" si="3076"/>
        <v>5</v>
      </c>
      <c r="CA1050" s="226">
        <f t="shared" si="3220"/>
        <v>0.52430555555555547</v>
      </c>
      <c r="CB1050" s="13">
        <f t="shared" si="3300"/>
        <v>12</v>
      </c>
      <c r="CC1050" s="13">
        <f t="shared" si="3301"/>
        <v>35</v>
      </c>
      <c r="CD1050" s="12">
        <f t="shared" si="3302"/>
        <v>7.6388888888888951E-2</v>
      </c>
      <c r="CE1050" s="13">
        <f t="shared" si="3303"/>
        <v>1</v>
      </c>
      <c r="CF1050" s="13">
        <f t="shared" si="3304"/>
        <v>50</v>
      </c>
      <c r="CG1050" s="12">
        <f t="shared" si="3305"/>
        <v>6.9444444444444642E-2</v>
      </c>
      <c r="CH1050" s="13">
        <f t="shared" si="3306"/>
        <v>1</v>
      </c>
      <c r="CI1050" s="13">
        <f t="shared" si="3307"/>
        <v>40</v>
      </c>
      <c r="CJ1050" s="12">
        <f t="shared" si="3308"/>
        <v>0.23611111111111116</v>
      </c>
      <c r="CK1050" s="13">
        <f t="shared" si="3309"/>
        <v>5</v>
      </c>
      <c r="CL1050" s="13">
        <f t="shared" si="3310"/>
        <v>40</v>
      </c>
      <c r="CM1050" s="62"/>
      <c r="CN1050" s="62"/>
      <c r="CO1050" s="62"/>
      <c r="CP1050" s="12">
        <f t="shared" si="3311"/>
        <v>0.23611111111111116</v>
      </c>
      <c r="CQ1050" s="13">
        <f t="shared" si="3312"/>
        <v>5</v>
      </c>
      <c r="CR1050" s="13">
        <f t="shared" si="3313"/>
        <v>40</v>
      </c>
      <c r="CS1050" s="83">
        <v>0</v>
      </c>
      <c r="CT1050" s="13">
        <f t="shared" si="3314"/>
        <v>0</v>
      </c>
      <c r="CU1050" s="13">
        <f t="shared" si="3315"/>
        <v>0</v>
      </c>
      <c r="CV1050" s="83">
        <v>0</v>
      </c>
      <c r="CW1050" s="13">
        <f t="shared" si="3263"/>
        <v>0</v>
      </c>
      <c r="CX1050" s="13">
        <f t="shared" si="3264"/>
        <v>0</v>
      </c>
      <c r="CY1050" s="83">
        <v>0</v>
      </c>
      <c r="CZ1050" s="13">
        <f t="shared" si="3265"/>
        <v>0</v>
      </c>
      <c r="DA1050" s="13">
        <f t="shared" si="3266"/>
        <v>0</v>
      </c>
      <c r="DB1050" s="83">
        <v>0</v>
      </c>
      <c r="DC1050" s="13">
        <f t="shared" si="3267"/>
        <v>0</v>
      </c>
      <c r="DD1050" s="13">
        <f t="shared" si="3268"/>
        <v>0</v>
      </c>
      <c r="DE1050" s="83">
        <v>0</v>
      </c>
      <c r="DF1050" s="13">
        <f t="shared" si="3221"/>
        <v>0</v>
      </c>
      <c r="DG1050" s="13">
        <f t="shared" si="3222"/>
        <v>0</v>
      </c>
      <c r="DH1050" s="83">
        <v>0</v>
      </c>
      <c r="DI1050" s="13">
        <f t="shared" si="2946"/>
        <v>0</v>
      </c>
      <c r="DJ1050" s="13">
        <f t="shared" si="2947"/>
        <v>0</v>
      </c>
      <c r="DK1050" s="83">
        <v>0</v>
      </c>
      <c r="DL1050" s="35">
        <f t="shared" si="3316"/>
        <v>0</v>
      </c>
      <c r="DM1050" s="35">
        <f t="shared" si="3317"/>
        <v>0</v>
      </c>
      <c r="DN1050" s="66">
        <f t="shared" si="3127"/>
        <v>3721437.6560000009</v>
      </c>
      <c r="DO1050" s="74">
        <f t="shared" si="3128"/>
        <v>59638</v>
      </c>
      <c r="DP1050" s="66">
        <f t="shared" si="3171"/>
        <v>59.022372881355935</v>
      </c>
      <c r="DQ1050" s="63">
        <f t="shared" si="3172"/>
        <v>62.400443609779018</v>
      </c>
      <c r="DR1050" s="66"/>
      <c r="DS1050" s="96"/>
      <c r="DT1050" s="66"/>
      <c r="DU1050" s="66"/>
    </row>
    <row r="1051" spans="1:167">
      <c r="A1051" s="639">
        <f t="shared" si="3173"/>
        <v>1049</v>
      </c>
      <c r="B1051" s="172">
        <f t="shared" si="2989"/>
        <v>58</v>
      </c>
      <c r="C1051" s="76">
        <v>40978</v>
      </c>
      <c r="D1051" s="84">
        <f t="shared" si="3170"/>
        <v>3</v>
      </c>
      <c r="E1051" s="78" t="s">
        <v>1224</v>
      </c>
      <c r="F1051" s="172">
        <v>21</v>
      </c>
      <c r="G1051" s="79" t="s">
        <v>38</v>
      </c>
      <c r="H1051" s="79" t="s">
        <v>1277</v>
      </c>
      <c r="I1051" s="79" t="s">
        <v>1217</v>
      </c>
      <c r="J1051" s="83">
        <v>6.25E-2</v>
      </c>
      <c r="K1051" s="82">
        <v>3502.93</v>
      </c>
      <c r="L1051" s="79" t="s">
        <v>1084</v>
      </c>
      <c r="M1051" s="172">
        <v>58</v>
      </c>
      <c r="N1051" s="172">
        <v>1</v>
      </c>
      <c r="O1051" s="79"/>
      <c r="P1051" s="83">
        <v>6.25E-2</v>
      </c>
      <c r="Q1051" s="83">
        <v>6.25E-2</v>
      </c>
      <c r="R1051" s="12">
        <f t="shared" si="3271"/>
        <v>0</v>
      </c>
      <c r="S1051" s="13">
        <f t="shared" si="3272"/>
        <v>0</v>
      </c>
      <c r="T1051" s="13">
        <f t="shared" si="3273"/>
        <v>0</v>
      </c>
      <c r="U1051" s="83">
        <v>0.19097222222222221</v>
      </c>
      <c r="V1051" s="12">
        <f t="shared" ref="V1051:V1166" si="3318">U1051-Q1051</f>
        <v>0.12847222222222221</v>
      </c>
      <c r="W1051" s="13">
        <f t="shared" ref="W1051:W1166" si="3319">HOUR(V1051)</f>
        <v>3</v>
      </c>
      <c r="X1051" s="225">
        <f t="shared" ref="X1051:X1166" si="3320">MINUTE(V1051)</f>
        <v>5</v>
      </c>
      <c r="Y1051" s="83">
        <v>0.19791666666666666</v>
      </c>
      <c r="Z1051" s="12">
        <f t="shared" ref="Z1051:Z1071" si="3321">Y1051-U1051</f>
        <v>6.9444444444444475E-3</v>
      </c>
      <c r="AA1051" s="13">
        <f t="shared" ref="AA1051:AA1071" si="3322">HOUR(Z1051)</f>
        <v>0</v>
      </c>
      <c r="AB1051" s="13">
        <f t="shared" ref="AB1051:AB1071" si="3323">MINUTE(Z1051)</f>
        <v>10</v>
      </c>
      <c r="AC1051" s="83">
        <v>0.26041666666666669</v>
      </c>
      <c r="AD1051" s="12">
        <f t="shared" ref="AD1051:AD1071" si="3324">AC1051-Y1051</f>
        <v>6.2500000000000028E-2</v>
      </c>
      <c r="AE1051" s="13">
        <f t="shared" ref="AE1051:AE1071" si="3325">HOUR(AD1051)</f>
        <v>1</v>
      </c>
      <c r="AF1051" s="13">
        <f t="shared" ref="AF1051:AF1071" si="3326">MINUTE(AD1051)</f>
        <v>30</v>
      </c>
      <c r="AG1051" s="83">
        <v>0.2638888888888889</v>
      </c>
      <c r="AH1051" s="83">
        <v>0.2986111111111111</v>
      </c>
      <c r="AI1051" s="12">
        <f t="shared" si="3280"/>
        <v>3.472222222222221E-2</v>
      </c>
      <c r="AJ1051" s="225">
        <f t="shared" ref="AJ1051:AJ1071" si="3327">HOUR(AI1051)</f>
        <v>0</v>
      </c>
      <c r="AK1051" s="225">
        <f t="shared" ref="AK1051:AK1071" si="3328">MINUTE(AI1051)</f>
        <v>50</v>
      </c>
      <c r="AL1051" s="83">
        <v>0.2638888888888889</v>
      </c>
      <c r="AM1051" s="83">
        <v>0.2986111111111111</v>
      </c>
      <c r="AN1051" s="12">
        <f t="shared" ref="AN1051:AN1071" si="3329">AM1051-AL1051</f>
        <v>3.472222222222221E-2</v>
      </c>
      <c r="AO1051" s="13">
        <f t="shared" ref="AO1051:AO1071" si="3330">HOUR(AN1051)</f>
        <v>0</v>
      </c>
      <c r="AP1051" s="13">
        <f t="shared" ref="AP1051:AP1071" si="3331">MINUTE(AN1051)</f>
        <v>50</v>
      </c>
      <c r="AQ1051" s="83">
        <v>0.30416666666666664</v>
      </c>
      <c r="AR1051" s="12">
        <f t="shared" ref="AR1051:AR1071" si="3332">AQ1051-AH1051</f>
        <v>5.5555555555555358E-3</v>
      </c>
      <c r="AS1051" s="225">
        <f t="shared" ref="AS1051:AS1071" si="3333">HOUR(AR1051)</f>
        <v>0</v>
      </c>
      <c r="AT1051" s="13">
        <f t="shared" ref="AT1051:AT1071" si="3334">MINUTE(AR1051)</f>
        <v>8</v>
      </c>
      <c r="AU1051" s="83">
        <v>0.30555555555555552</v>
      </c>
      <c r="AV1051" s="226">
        <f t="shared" ref="AV1051:AV1059" si="3335">AU1051-AQ1051</f>
        <v>1.388888888888884E-3</v>
      </c>
      <c r="AW1051" s="13">
        <f t="shared" ref="AW1051:AW1059" si="3336">HOUR(AV1051)</f>
        <v>0</v>
      </c>
      <c r="AX1051" s="13">
        <f t="shared" ref="AX1051:AX1059" si="3337">MINUTE(AV1051)</f>
        <v>2</v>
      </c>
      <c r="AY1051" s="83">
        <v>0.36944444444444446</v>
      </c>
      <c r="AZ1051" s="12">
        <f t="shared" ref="AZ1051:AZ1066" si="3338">AY1051-AU1051</f>
        <v>6.3888888888888939E-2</v>
      </c>
      <c r="BA1051" s="225">
        <f t="shared" ref="BA1051:BA1066" si="3339">HOUR(AZ1051)</f>
        <v>1</v>
      </c>
      <c r="BB1051" s="225">
        <f t="shared" ref="BB1051:BB1066" si="3340">MINUTE(AZ1051)</f>
        <v>32</v>
      </c>
      <c r="BC1051" s="83">
        <v>0.36944444444444446</v>
      </c>
      <c r="BD1051" s="83">
        <v>0.36944444444444446</v>
      </c>
      <c r="BE1051" s="12">
        <f t="shared" ref="BE1051:BE1071" si="3341">BD1051-BC1051</f>
        <v>0</v>
      </c>
      <c r="BF1051" s="13">
        <f t="shared" ref="BF1051:BF1071" si="3342">HOUR(BE1051)</f>
        <v>0</v>
      </c>
      <c r="BG1051" s="13">
        <f t="shared" ref="BG1051:BG1071" si="3343">MINUTE(BE1051)</f>
        <v>0</v>
      </c>
      <c r="BH1051" s="83">
        <v>0.36944444444444446</v>
      </c>
      <c r="BI1051" s="83">
        <v>0.36944444444444446</v>
      </c>
      <c r="BJ1051" s="83"/>
      <c r="BK1051" s="69">
        <f t="shared" ref="BK1051:BK1071" si="3344">BI1051-BH1051</f>
        <v>0</v>
      </c>
      <c r="BL1051" s="13">
        <f t="shared" ref="BL1051:BL1071" si="3345">HOUR(BK1051)</f>
        <v>0</v>
      </c>
      <c r="BM1051" s="13">
        <f t="shared" ref="BM1051:BM1071" si="3346">MINUTE(BK1051)</f>
        <v>0</v>
      </c>
      <c r="BN1051" s="83">
        <v>0.37847222222222227</v>
      </c>
      <c r="BO1051" s="12">
        <f t="shared" ref="BO1051:BO1166" si="3347">BN1051-BI1051</f>
        <v>9.0277777777778012E-3</v>
      </c>
      <c r="BP1051" s="225">
        <f t="shared" ref="BP1051:BP1166" si="3348">HOUR(BO1051)</f>
        <v>0</v>
      </c>
      <c r="BQ1051" s="225">
        <f t="shared" ref="BQ1051:BQ1166" si="3349">MINUTE(BO1051)</f>
        <v>13</v>
      </c>
      <c r="BR1051" s="83">
        <v>0.38194444444444442</v>
      </c>
      <c r="BS1051" s="12">
        <f t="shared" ref="BS1051:BS1076" si="3350">BR1051-BN1051</f>
        <v>3.4722222222221544E-3</v>
      </c>
      <c r="BT1051" s="225">
        <f t="shared" ref="BT1051:BT1076" si="3351">HOUR(BS1051)</f>
        <v>0</v>
      </c>
      <c r="BU1051" s="225">
        <f t="shared" ref="BU1051:BU1076" si="3352">MINUTE(BS1051)</f>
        <v>5</v>
      </c>
      <c r="BV1051" s="83">
        <v>0.38194444444444442</v>
      </c>
      <c r="BW1051" s="83">
        <v>0.3888888888888889</v>
      </c>
      <c r="BX1051" s="12">
        <f t="shared" ref="BX1051:BX1166" si="3353">BW1051-BV1051</f>
        <v>6.9444444444444753E-3</v>
      </c>
      <c r="BY1051" s="13">
        <f t="shared" ref="BY1051:BY1166" si="3354">HOUR(BX1051)</f>
        <v>0</v>
      </c>
      <c r="BZ1051" s="13">
        <f t="shared" ref="BZ1051:BZ1166" si="3355">MINUTE(BX1051)</f>
        <v>10</v>
      </c>
      <c r="CA1051" s="226">
        <f t="shared" si="3220"/>
        <v>0.3263888888888889</v>
      </c>
      <c r="CB1051" s="13">
        <f t="shared" ref="CB1051:CB1058" si="3356">HOUR(CA1051)</f>
        <v>7</v>
      </c>
      <c r="CC1051" s="13">
        <f t="shared" ref="CC1051:CC1058" si="3357">MINUTE(CA1051)</f>
        <v>50</v>
      </c>
      <c r="CD1051" s="12">
        <f t="shared" ref="CD1051:CD1076" si="3358">AD1051+AR1051+BO1051+BS1051</f>
        <v>8.0555555555555519E-2</v>
      </c>
      <c r="CE1051" s="13">
        <f t="shared" ref="CE1051:CE1076" si="3359">HOUR(CD1051)</f>
        <v>1</v>
      </c>
      <c r="CF1051" s="13">
        <f t="shared" ref="CF1051:CF1076" si="3360">MINUTE(CD1051)</f>
        <v>56</v>
      </c>
      <c r="CG1051" s="12">
        <f t="shared" ref="CG1051:CG1071" si="3361">AI1051</f>
        <v>3.472222222222221E-2</v>
      </c>
      <c r="CH1051" s="13">
        <f t="shared" ref="CH1051:CH1071" si="3362">HOUR(CG1051)</f>
        <v>0</v>
      </c>
      <c r="CI1051" s="13">
        <f t="shared" ref="CI1051:CI1071" si="3363">MINUTE(CG1051)</f>
        <v>50</v>
      </c>
      <c r="CJ1051" s="12">
        <f t="shared" ref="CJ1051:CJ1071" si="3364">AZ1051</f>
        <v>6.3888888888888939E-2</v>
      </c>
      <c r="CK1051" s="13">
        <f t="shared" ref="CK1051:CK1071" si="3365">HOUR(CJ1051)</f>
        <v>1</v>
      </c>
      <c r="CL1051" s="13">
        <f t="shared" ref="CL1051:CL1071" si="3366">MINUTE(CJ1051)</f>
        <v>32</v>
      </c>
      <c r="CM1051" s="62"/>
      <c r="CN1051" s="62"/>
      <c r="CO1051" s="62"/>
      <c r="CP1051" s="12">
        <f t="shared" ref="CP1051:CP1071" si="3367">AZ1051-(CS1051+CV1051+CY1051+DB1051+DE1051+DH1051+DK1051)</f>
        <v>5.0694444444444493E-2</v>
      </c>
      <c r="CQ1051" s="13">
        <f t="shared" ref="CQ1051:CQ1071" si="3368">HOUR(CP1051)</f>
        <v>1</v>
      </c>
      <c r="CR1051" s="13">
        <f t="shared" ref="CR1051:CR1071" si="3369">MINUTE(CP1051)</f>
        <v>13</v>
      </c>
      <c r="CS1051" s="83">
        <v>0</v>
      </c>
      <c r="CT1051" s="13">
        <f t="shared" si="3314"/>
        <v>0</v>
      </c>
      <c r="CU1051" s="13">
        <f t="shared" si="3315"/>
        <v>0</v>
      </c>
      <c r="CV1051" s="83">
        <v>0</v>
      </c>
      <c r="CW1051" s="13">
        <f t="shared" si="3263"/>
        <v>0</v>
      </c>
      <c r="CX1051" s="13">
        <f t="shared" si="3264"/>
        <v>0</v>
      </c>
      <c r="CY1051" s="83">
        <v>0</v>
      </c>
      <c r="CZ1051" s="13">
        <f t="shared" si="3265"/>
        <v>0</v>
      </c>
      <c r="DA1051" s="13">
        <f t="shared" si="3266"/>
        <v>0</v>
      </c>
      <c r="DB1051" s="83">
        <v>0</v>
      </c>
      <c r="DC1051" s="13">
        <f t="shared" si="3267"/>
        <v>0</v>
      </c>
      <c r="DD1051" s="13">
        <f t="shared" si="3268"/>
        <v>0</v>
      </c>
      <c r="DE1051" s="83">
        <v>5.5555555555555558E-3</v>
      </c>
      <c r="DF1051" s="13">
        <f t="shared" si="3221"/>
        <v>0</v>
      </c>
      <c r="DG1051" s="13">
        <f t="shared" si="3222"/>
        <v>8</v>
      </c>
      <c r="DH1051" s="83">
        <v>7.6388888888888886E-3</v>
      </c>
      <c r="DI1051" s="13">
        <f t="shared" ref="DI1051:DI1071" si="3370">HOUR(DH1051)</f>
        <v>0</v>
      </c>
      <c r="DJ1051" s="13">
        <f t="shared" ref="DJ1051:DJ1071" si="3371">MINUTE(DH1051)</f>
        <v>11</v>
      </c>
      <c r="DK1051" s="83">
        <v>0</v>
      </c>
      <c r="DL1051" s="35">
        <f t="shared" ref="DL1051:DL1072" si="3372">HOUR(DK1051)</f>
        <v>0</v>
      </c>
      <c r="DM1051" s="35">
        <f t="shared" ref="DM1051:DM1072" si="3373">MINUTE(DK1051)</f>
        <v>0</v>
      </c>
      <c r="DN1051" s="66">
        <f t="shared" si="3127"/>
        <v>3724940.5860000011</v>
      </c>
      <c r="DO1051" s="74">
        <f t="shared" si="3128"/>
        <v>59696</v>
      </c>
      <c r="DP1051" s="66">
        <f t="shared" si="3171"/>
        <v>60.395344827586207</v>
      </c>
      <c r="DQ1051" s="63">
        <f t="shared" si="3172"/>
        <v>62.398495477083912</v>
      </c>
      <c r="DR1051" s="66"/>
      <c r="DS1051" s="96"/>
      <c r="DT1051" s="66"/>
      <c r="DU1051" s="66"/>
    </row>
    <row r="1052" spans="1:167">
      <c r="A1052" s="639">
        <f t="shared" si="3173"/>
        <v>1050</v>
      </c>
      <c r="B1052" s="172">
        <f t="shared" si="2989"/>
        <v>59</v>
      </c>
      <c r="C1052" s="76">
        <v>40978</v>
      </c>
      <c r="D1052" s="84">
        <f t="shared" si="3170"/>
        <v>3</v>
      </c>
      <c r="E1052" s="78" t="s">
        <v>1238</v>
      </c>
      <c r="F1052" s="172">
        <v>3</v>
      </c>
      <c r="G1052" s="79" t="s">
        <v>414</v>
      </c>
      <c r="H1052" s="79" t="s">
        <v>1278</v>
      </c>
      <c r="I1052" s="79" t="s">
        <v>1115</v>
      </c>
      <c r="J1052" s="83">
        <v>0.79166666666666663</v>
      </c>
      <c r="K1052" s="82">
        <v>3702.73</v>
      </c>
      <c r="L1052" s="79" t="s">
        <v>1084</v>
      </c>
      <c r="M1052" s="172">
        <v>59</v>
      </c>
      <c r="N1052" s="172">
        <v>0</v>
      </c>
      <c r="O1052" s="79"/>
      <c r="P1052" s="83">
        <v>0.79166666666666663</v>
      </c>
      <c r="Q1052" s="83">
        <v>0.79166666666666663</v>
      </c>
      <c r="R1052" s="12">
        <f t="shared" si="3271"/>
        <v>0</v>
      </c>
      <c r="S1052" s="13">
        <f t="shared" si="3272"/>
        <v>0</v>
      </c>
      <c r="T1052" s="13">
        <f t="shared" si="3273"/>
        <v>0</v>
      </c>
      <c r="U1052" s="83">
        <v>1.3194444444444444</v>
      </c>
      <c r="V1052" s="12">
        <f t="shared" si="3318"/>
        <v>0.52777777777777779</v>
      </c>
      <c r="W1052" s="13">
        <f t="shared" si="3319"/>
        <v>12</v>
      </c>
      <c r="X1052" s="225">
        <f t="shared" si="3320"/>
        <v>40</v>
      </c>
      <c r="Y1052" s="83">
        <v>1.3263888888888888</v>
      </c>
      <c r="Z1052" s="12">
        <f t="shared" si="3321"/>
        <v>6.9444444444444198E-3</v>
      </c>
      <c r="AA1052" s="13">
        <f t="shared" si="3322"/>
        <v>0</v>
      </c>
      <c r="AB1052" s="13">
        <f t="shared" si="3323"/>
        <v>10</v>
      </c>
      <c r="AC1052" s="83">
        <v>1.3680555555555556</v>
      </c>
      <c r="AD1052" s="12">
        <f t="shared" si="3324"/>
        <v>4.1666666666666741E-2</v>
      </c>
      <c r="AE1052" s="13">
        <f t="shared" si="3325"/>
        <v>1</v>
      </c>
      <c r="AF1052" s="13">
        <f t="shared" si="3326"/>
        <v>0</v>
      </c>
      <c r="AG1052" s="83">
        <v>1.3715277777777777</v>
      </c>
      <c r="AH1052" s="83">
        <v>1.4131944444444444</v>
      </c>
      <c r="AI1052" s="12">
        <f t="shared" si="3280"/>
        <v>4.1666666666666741E-2</v>
      </c>
      <c r="AJ1052" s="225">
        <f t="shared" si="3327"/>
        <v>1</v>
      </c>
      <c r="AK1052" s="225">
        <f t="shared" si="3328"/>
        <v>0</v>
      </c>
      <c r="AL1052" s="83">
        <v>1.3715277777777777</v>
      </c>
      <c r="AM1052" s="83">
        <v>1.4131944444444444</v>
      </c>
      <c r="AN1052" s="12">
        <f t="shared" si="3329"/>
        <v>4.1666666666666741E-2</v>
      </c>
      <c r="AO1052" s="13">
        <f t="shared" si="3330"/>
        <v>1</v>
      </c>
      <c r="AP1052" s="13">
        <f t="shared" si="3331"/>
        <v>0</v>
      </c>
      <c r="AQ1052" s="83">
        <v>1.4215277777777777</v>
      </c>
      <c r="AR1052" s="12">
        <f t="shared" si="3332"/>
        <v>8.3333333333333037E-3</v>
      </c>
      <c r="AS1052" s="225">
        <f t="shared" si="3333"/>
        <v>0</v>
      </c>
      <c r="AT1052" s="13">
        <f t="shared" si="3334"/>
        <v>12</v>
      </c>
      <c r="AU1052" s="83">
        <v>1.4215277777777777</v>
      </c>
      <c r="AV1052" s="226">
        <f t="shared" si="3335"/>
        <v>0</v>
      </c>
      <c r="AW1052" s="13">
        <f t="shared" si="3336"/>
        <v>0</v>
      </c>
      <c r="AX1052" s="13">
        <f t="shared" si="3337"/>
        <v>0</v>
      </c>
      <c r="AY1052" s="83">
        <v>1.4826388888888891</v>
      </c>
      <c r="AZ1052" s="12">
        <f t="shared" si="3338"/>
        <v>6.1111111111111338E-2</v>
      </c>
      <c r="BA1052" s="225">
        <f t="shared" si="3339"/>
        <v>1</v>
      </c>
      <c r="BB1052" s="225">
        <f t="shared" si="3340"/>
        <v>28</v>
      </c>
      <c r="BC1052" s="83">
        <v>1.4826388888888891</v>
      </c>
      <c r="BD1052" s="83">
        <v>1.4826388888888891</v>
      </c>
      <c r="BE1052" s="12">
        <f t="shared" si="3341"/>
        <v>0</v>
      </c>
      <c r="BF1052" s="13">
        <f t="shared" si="3342"/>
        <v>0</v>
      </c>
      <c r="BG1052" s="13">
        <f t="shared" si="3343"/>
        <v>0</v>
      </c>
      <c r="BH1052" s="83">
        <v>1.4826388888888891</v>
      </c>
      <c r="BI1052" s="83">
        <v>1.4826388888888891</v>
      </c>
      <c r="BJ1052" s="83"/>
      <c r="BK1052" s="69">
        <f t="shared" si="3344"/>
        <v>0</v>
      </c>
      <c r="BL1052" s="13">
        <f t="shared" si="3345"/>
        <v>0</v>
      </c>
      <c r="BM1052" s="13">
        <f t="shared" si="3346"/>
        <v>0</v>
      </c>
      <c r="BN1052" s="83">
        <v>1.4895833333333333</v>
      </c>
      <c r="BO1052" s="12">
        <f t="shared" si="3347"/>
        <v>6.9444444444441977E-3</v>
      </c>
      <c r="BP1052" s="225">
        <f t="shared" si="3348"/>
        <v>0</v>
      </c>
      <c r="BQ1052" s="225">
        <f t="shared" si="3349"/>
        <v>10</v>
      </c>
      <c r="BR1052" s="83">
        <v>1.4965277777777777</v>
      </c>
      <c r="BS1052" s="12">
        <f t="shared" si="3350"/>
        <v>6.9444444444444198E-3</v>
      </c>
      <c r="BT1052" s="225">
        <f t="shared" si="3351"/>
        <v>0</v>
      </c>
      <c r="BU1052" s="225">
        <f t="shared" si="3352"/>
        <v>10</v>
      </c>
      <c r="BV1052" s="83">
        <v>1.4965277777777777</v>
      </c>
      <c r="BW1052" s="83">
        <v>1.5</v>
      </c>
      <c r="BX1052" s="12">
        <f t="shared" si="3353"/>
        <v>3.4722222222223209E-3</v>
      </c>
      <c r="BY1052" s="13">
        <f t="shared" si="3354"/>
        <v>0</v>
      </c>
      <c r="BZ1052" s="13">
        <f t="shared" si="3355"/>
        <v>5</v>
      </c>
      <c r="CA1052" s="226">
        <f t="shared" si="3220"/>
        <v>0.70833333333333337</v>
      </c>
      <c r="CB1052" s="13">
        <f t="shared" si="3356"/>
        <v>17</v>
      </c>
      <c r="CC1052" s="13">
        <f t="shared" si="3357"/>
        <v>0</v>
      </c>
      <c r="CD1052" s="12">
        <f t="shared" si="3358"/>
        <v>6.3888888888888662E-2</v>
      </c>
      <c r="CE1052" s="13">
        <f t="shared" si="3359"/>
        <v>1</v>
      </c>
      <c r="CF1052" s="13">
        <f t="shared" si="3360"/>
        <v>32</v>
      </c>
      <c r="CG1052" s="12">
        <f t="shared" si="3361"/>
        <v>4.1666666666666741E-2</v>
      </c>
      <c r="CH1052" s="13">
        <f t="shared" si="3362"/>
        <v>1</v>
      </c>
      <c r="CI1052" s="13">
        <f t="shared" si="3363"/>
        <v>0</v>
      </c>
      <c r="CJ1052" s="12">
        <f t="shared" si="3364"/>
        <v>6.1111111111111338E-2</v>
      </c>
      <c r="CK1052" s="13">
        <f t="shared" si="3365"/>
        <v>1</v>
      </c>
      <c r="CL1052" s="13">
        <f t="shared" si="3366"/>
        <v>28</v>
      </c>
      <c r="CM1052" s="62"/>
      <c r="CN1052" s="62"/>
      <c r="CO1052" s="62"/>
      <c r="CP1052" s="12">
        <f t="shared" si="3367"/>
        <v>5.2083333333333558E-2</v>
      </c>
      <c r="CQ1052" s="13">
        <f t="shared" si="3368"/>
        <v>1</v>
      </c>
      <c r="CR1052" s="13">
        <f t="shared" si="3369"/>
        <v>15</v>
      </c>
      <c r="CS1052" s="83">
        <v>0</v>
      </c>
      <c r="CT1052" s="13">
        <f t="shared" si="3314"/>
        <v>0</v>
      </c>
      <c r="CU1052" s="13">
        <f t="shared" si="3315"/>
        <v>0</v>
      </c>
      <c r="CV1052" s="83">
        <v>0</v>
      </c>
      <c r="CW1052" s="13">
        <f t="shared" si="3263"/>
        <v>0</v>
      </c>
      <c r="CX1052" s="13">
        <f t="shared" si="3264"/>
        <v>0</v>
      </c>
      <c r="CY1052" s="83">
        <v>0</v>
      </c>
      <c r="CZ1052" s="13">
        <f t="shared" si="3265"/>
        <v>0</v>
      </c>
      <c r="DA1052" s="13">
        <f t="shared" si="3266"/>
        <v>0</v>
      </c>
      <c r="DB1052" s="83">
        <v>0</v>
      </c>
      <c r="DC1052" s="13">
        <v>0</v>
      </c>
      <c r="DD1052" s="13">
        <f t="shared" si="3268"/>
        <v>0</v>
      </c>
      <c r="DE1052" s="83">
        <v>0</v>
      </c>
      <c r="DF1052" s="13">
        <f t="shared" si="3221"/>
        <v>0</v>
      </c>
      <c r="DG1052" s="13">
        <f t="shared" si="3222"/>
        <v>0</v>
      </c>
      <c r="DH1052" s="83">
        <v>9.0277777777777787E-3</v>
      </c>
      <c r="DI1052" s="13">
        <f t="shared" si="3370"/>
        <v>0</v>
      </c>
      <c r="DJ1052" s="13">
        <f t="shared" si="3371"/>
        <v>13</v>
      </c>
      <c r="DK1052" s="83">
        <v>0</v>
      </c>
      <c r="DL1052" s="35">
        <f t="shared" si="3372"/>
        <v>0</v>
      </c>
      <c r="DM1052" s="35">
        <f t="shared" si="3373"/>
        <v>0</v>
      </c>
      <c r="DN1052" s="66">
        <f t="shared" si="3127"/>
        <v>3728643.316000001</v>
      </c>
      <c r="DO1052" s="74">
        <f t="shared" si="3128"/>
        <v>59755</v>
      </c>
      <c r="DP1052" s="66">
        <f t="shared" si="3171"/>
        <v>62.758135593220338</v>
      </c>
      <c r="DQ1052" s="63">
        <f t="shared" si="3172"/>
        <v>62.39885057317381</v>
      </c>
      <c r="DR1052" s="66"/>
      <c r="DS1052" s="96"/>
      <c r="DT1052" s="66"/>
      <c r="DU1052" s="66"/>
      <c r="FJ1052" s="3">
        <f t="shared" ref="FJ1052:FJ1115" si="3374">CA1052-(AZ1052+AI1052)</f>
        <v>0.60555555555555529</v>
      </c>
      <c r="FK1052" s="3">
        <f t="shared" ref="FK1052:FK1072" si="3375">AC1052-J1052</f>
        <v>0.57638888888888895</v>
      </c>
    </row>
    <row r="1053" spans="1:167">
      <c r="A1053" s="639">
        <f t="shared" si="3173"/>
        <v>1051</v>
      </c>
      <c r="B1053" s="172">
        <f t="shared" si="2989"/>
        <v>60</v>
      </c>
      <c r="C1053" s="76">
        <v>40978</v>
      </c>
      <c r="D1053" s="84">
        <f t="shared" si="3170"/>
        <v>3</v>
      </c>
      <c r="E1053" s="78" t="s">
        <v>1269</v>
      </c>
      <c r="F1053" s="172">
        <v>1</v>
      </c>
      <c r="G1053" s="79" t="s">
        <v>823</v>
      </c>
      <c r="H1053" s="79" t="s">
        <v>413</v>
      </c>
      <c r="I1053" s="79" t="s">
        <v>1112</v>
      </c>
      <c r="J1053" s="83">
        <v>0.87152777777777779</v>
      </c>
      <c r="K1053" s="82">
        <v>3068.93</v>
      </c>
      <c r="L1053" s="79" t="s">
        <v>1280</v>
      </c>
      <c r="M1053" s="172">
        <v>51</v>
      </c>
      <c r="N1053" s="172">
        <v>8</v>
      </c>
      <c r="O1053" s="79"/>
      <c r="P1053" s="83">
        <v>0.87152777777777779</v>
      </c>
      <c r="Q1053" s="83">
        <v>0.87152777777777779</v>
      </c>
      <c r="R1053" s="12">
        <f t="shared" si="3271"/>
        <v>0</v>
      </c>
      <c r="S1053" s="13">
        <f t="shared" si="3272"/>
        <v>0</v>
      </c>
      <c r="T1053" s="13">
        <f t="shared" si="3273"/>
        <v>0</v>
      </c>
      <c r="U1053" s="83">
        <v>1.0486111111111112</v>
      </c>
      <c r="V1053" s="12">
        <f t="shared" si="3318"/>
        <v>0.17708333333333337</v>
      </c>
      <c r="W1053" s="13">
        <f t="shared" si="3319"/>
        <v>4</v>
      </c>
      <c r="X1053" s="225">
        <f t="shared" si="3320"/>
        <v>15</v>
      </c>
      <c r="Y1053" s="83">
        <v>1.0520833333333333</v>
      </c>
      <c r="Z1053" s="12">
        <f t="shared" si="3321"/>
        <v>3.4722222222220989E-3</v>
      </c>
      <c r="AA1053" s="13">
        <f t="shared" si="3322"/>
        <v>0</v>
      </c>
      <c r="AB1053" s="13">
        <f t="shared" si="3323"/>
        <v>5</v>
      </c>
      <c r="AC1053" s="83">
        <v>1.1111111111111112</v>
      </c>
      <c r="AD1053" s="12">
        <f t="shared" si="3324"/>
        <v>5.9027777777777901E-2</v>
      </c>
      <c r="AE1053" s="13">
        <f t="shared" si="3325"/>
        <v>1</v>
      </c>
      <c r="AF1053" s="13">
        <f t="shared" si="3326"/>
        <v>25</v>
      </c>
      <c r="AG1053" s="83">
        <v>1.1145833333333333</v>
      </c>
      <c r="AH1053" s="83">
        <v>1.15625</v>
      </c>
      <c r="AI1053" s="12">
        <f t="shared" si="3280"/>
        <v>4.1666666666666741E-2</v>
      </c>
      <c r="AJ1053" s="225">
        <f t="shared" si="3327"/>
        <v>1</v>
      </c>
      <c r="AK1053" s="225">
        <f t="shared" si="3328"/>
        <v>0</v>
      </c>
      <c r="AL1053" s="83">
        <v>1.1145833333333333</v>
      </c>
      <c r="AM1053" s="83">
        <v>1.15625</v>
      </c>
      <c r="AN1053" s="12">
        <f t="shared" si="3329"/>
        <v>4.1666666666666741E-2</v>
      </c>
      <c r="AO1053" s="13">
        <f t="shared" si="3330"/>
        <v>1</v>
      </c>
      <c r="AP1053" s="13">
        <f t="shared" si="3331"/>
        <v>0</v>
      </c>
      <c r="AQ1053" s="83">
        <v>1.1145833333333333</v>
      </c>
      <c r="AR1053" s="12">
        <f t="shared" si="3332"/>
        <v>-4.1666666666666741E-2</v>
      </c>
      <c r="AS1053" s="225" t="e">
        <f t="shared" si="3333"/>
        <v>#NUM!</v>
      </c>
      <c r="AT1053" s="13" t="e">
        <f t="shared" si="3334"/>
        <v>#NUM!</v>
      </c>
      <c r="AU1053" s="83">
        <v>1.125</v>
      </c>
      <c r="AV1053" s="226">
        <f t="shared" si="3335"/>
        <v>1.0416666666666741E-2</v>
      </c>
      <c r="AW1053" s="13">
        <f t="shared" si="3336"/>
        <v>0</v>
      </c>
      <c r="AX1053" s="13">
        <f t="shared" si="3337"/>
        <v>15</v>
      </c>
      <c r="AY1053" s="83">
        <v>1.5</v>
      </c>
      <c r="AZ1053" s="12">
        <f t="shared" si="3338"/>
        <v>0.375</v>
      </c>
      <c r="BA1053" s="225">
        <f t="shared" si="3339"/>
        <v>9</v>
      </c>
      <c r="BB1053" s="225">
        <f t="shared" si="3340"/>
        <v>0</v>
      </c>
      <c r="BC1053" s="83">
        <v>1.5</v>
      </c>
      <c r="BD1053" s="83">
        <v>1.5</v>
      </c>
      <c r="BE1053" s="12">
        <f t="shared" si="3341"/>
        <v>0</v>
      </c>
      <c r="BF1053" s="13">
        <f t="shared" si="3342"/>
        <v>0</v>
      </c>
      <c r="BG1053" s="13">
        <f t="shared" si="3343"/>
        <v>0</v>
      </c>
      <c r="BH1053" s="83">
        <v>1.5</v>
      </c>
      <c r="BI1053" s="83">
        <v>1.5</v>
      </c>
      <c r="BJ1053" s="83"/>
      <c r="BK1053" s="69">
        <f t="shared" si="3344"/>
        <v>0</v>
      </c>
      <c r="BL1053" s="13">
        <f t="shared" si="3345"/>
        <v>0</v>
      </c>
      <c r="BM1053" s="13">
        <f t="shared" si="3346"/>
        <v>0</v>
      </c>
      <c r="BN1053" s="83">
        <v>1.5069444444444444</v>
      </c>
      <c r="BO1053" s="12">
        <f t="shared" si="3347"/>
        <v>6.9444444444444198E-3</v>
      </c>
      <c r="BP1053" s="225">
        <f t="shared" si="3348"/>
        <v>0</v>
      </c>
      <c r="BQ1053" s="225">
        <f t="shared" si="3349"/>
        <v>10</v>
      </c>
      <c r="BR1053" s="83">
        <v>1.5104166666666667</v>
      </c>
      <c r="BS1053" s="12">
        <f t="shared" si="3350"/>
        <v>3.4722222222223209E-3</v>
      </c>
      <c r="BT1053" s="225">
        <f t="shared" si="3351"/>
        <v>0</v>
      </c>
      <c r="BU1053" s="225">
        <f t="shared" si="3352"/>
        <v>5</v>
      </c>
      <c r="BV1053" s="83">
        <v>1.5104166666666667</v>
      </c>
      <c r="BW1053" s="83">
        <v>1.5138888888888891</v>
      </c>
      <c r="BX1053" s="12">
        <f t="shared" si="3353"/>
        <v>3.4722222222223209E-3</v>
      </c>
      <c r="BY1053" s="13">
        <f t="shared" si="3354"/>
        <v>0</v>
      </c>
      <c r="BZ1053" s="13">
        <f t="shared" si="3355"/>
        <v>5</v>
      </c>
      <c r="CA1053" s="226">
        <f t="shared" si="3220"/>
        <v>0.64236111111111127</v>
      </c>
      <c r="CB1053" s="13">
        <f t="shared" si="3356"/>
        <v>15</v>
      </c>
      <c r="CC1053" s="13">
        <f t="shared" si="3357"/>
        <v>25</v>
      </c>
      <c r="CD1053" s="12">
        <f t="shared" si="3358"/>
        <v>2.7777777777777901E-2</v>
      </c>
      <c r="CE1053" s="13">
        <f t="shared" si="3359"/>
        <v>0</v>
      </c>
      <c r="CF1053" s="13">
        <f t="shared" si="3360"/>
        <v>40</v>
      </c>
      <c r="CG1053" s="12">
        <f t="shared" si="3361"/>
        <v>4.1666666666666741E-2</v>
      </c>
      <c r="CH1053" s="13">
        <f t="shared" si="3362"/>
        <v>1</v>
      </c>
      <c r="CI1053" s="13">
        <f t="shared" si="3363"/>
        <v>0</v>
      </c>
      <c r="CJ1053" s="12">
        <f t="shared" si="3364"/>
        <v>0.375</v>
      </c>
      <c r="CK1053" s="13">
        <f t="shared" si="3365"/>
        <v>9</v>
      </c>
      <c r="CL1053" s="13">
        <f t="shared" si="3366"/>
        <v>0</v>
      </c>
      <c r="CM1053" s="62"/>
      <c r="CN1053" s="62"/>
      <c r="CO1053" s="62"/>
      <c r="CP1053" s="12">
        <f t="shared" si="3367"/>
        <v>0</v>
      </c>
      <c r="CQ1053" s="13">
        <f t="shared" si="3368"/>
        <v>0</v>
      </c>
      <c r="CR1053" s="13">
        <f t="shared" si="3369"/>
        <v>0</v>
      </c>
      <c r="CS1053" s="83">
        <v>0</v>
      </c>
      <c r="CT1053" s="13">
        <f t="shared" si="3314"/>
        <v>0</v>
      </c>
      <c r="CU1053" s="13">
        <f t="shared" si="3315"/>
        <v>0</v>
      </c>
      <c r="CV1053" s="83">
        <v>0</v>
      </c>
      <c r="CW1053" s="13">
        <f t="shared" si="3263"/>
        <v>0</v>
      </c>
      <c r="CX1053" s="13">
        <f t="shared" si="3264"/>
        <v>0</v>
      </c>
      <c r="CY1053" s="83">
        <v>0</v>
      </c>
      <c r="CZ1053" s="13">
        <f t="shared" si="3265"/>
        <v>0</v>
      </c>
      <c r="DA1053" s="13">
        <f t="shared" si="3266"/>
        <v>0</v>
      </c>
      <c r="DB1053" s="83">
        <v>0.375</v>
      </c>
      <c r="DC1053" s="13">
        <f t="shared" si="3267"/>
        <v>9</v>
      </c>
      <c r="DD1053" s="13">
        <f t="shared" si="3268"/>
        <v>0</v>
      </c>
      <c r="DE1053" s="83">
        <v>0</v>
      </c>
      <c r="DF1053" s="13">
        <f t="shared" si="3221"/>
        <v>0</v>
      </c>
      <c r="DG1053" s="13">
        <f t="shared" si="3222"/>
        <v>0</v>
      </c>
      <c r="DH1053" s="83">
        <v>0</v>
      </c>
      <c r="DI1053" s="13">
        <f t="shared" si="3370"/>
        <v>0</v>
      </c>
      <c r="DJ1053" s="13">
        <f t="shared" si="3371"/>
        <v>0</v>
      </c>
      <c r="DK1053" s="83">
        <v>0</v>
      </c>
      <c r="DL1053" s="35">
        <f t="shared" si="3372"/>
        <v>0</v>
      </c>
      <c r="DM1053" s="35">
        <f t="shared" si="3373"/>
        <v>0</v>
      </c>
      <c r="DN1053" s="66">
        <f t="shared" si="3127"/>
        <v>3731712.2460000012</v>
      </c>
      <c r="DO1053" s="74">
        <f t="shared" si="3128"/>
        <v>59806</v>
      </c>
      <c r="DP1053" s="66">
        <f t="shared" si="3171"/>
        <v>60.175098039215683</v>
      </c>
      <c r="DQ1053" s="63">
        <f t="shared" si="3172"/>
        <v>62.396954252081748</v>
      </c>
      <c r="DR1053" s="66"/>
      <c r="DS1053" s="96"/>
      <c r="DT1053" s="66"/>
      <c r="DU1053" s="66"/>
      <c r="FJ1053" s="3">
        <f t="shared" si="3374"/>
        <v>0.22569444444444453</v>
      </c>
      <c r="FK1053" s="3">
        <f t="shared" si="3375"/>
        <v>0.23958333333333337</v>
      </c>
    </row>
    <row r="1054" spans="1:167">
      <c r="A1054" s="639">
        <f t="shared" si="3173"/>
        <v>1052</v>
      </c>
      <c r="B1054" s="172">
        <f t="shared" si="2989"/>
        <v>61</v>
      </c>
      <c r="C1054" s="76">
        <v>40978</v>
      </c>
      <c r="D1054" s="84">
        <f t="shared" si="3170"/>
        <v>3</v>
      </c>
      <c r="E1054" s="78" t="s">
        <v>1253</v>
      </c>
      <c r="F1054" s="172">
        <v>4</v>
      </c>
      <c r="G1054" s="79" t="s">
        <v>445</v>
      </c>
      <c r="H1054" s="79" t="s">
        <v>1275</v>
      </c>
      <c r="I1054" s="79" t="s">
        <v>1219</v>
      </c>
      <c r="J1054" s="83">
        <v>0.22916666666666666</v>
      </c>
      <c r="K1054" s="82">
        <v>3811.81</v>
      </c>
      <c r="L1054" s="79" t="s">
        <v>1084</v>
      </c>
      <c r="M1054" s="172">
        <v>59</v>
      </c>
      <c r="N1054" s="172">
        <v>0</v>
      </c>
      <c r="O1054" s="79"/>
      <c r="P1054" s="83">
        <v>0.22916666666666666</v>
      </c>
      <c r="Q1054" s="83">
        <v>0.22916666666666666</v>
      </c>
      <c r="R1054" s="12">
        <f t="shared" si="3271"/>
        <v>0</v>
      </c>
      <c r="S1054" s="13">
        <f t="shared" si="3272"/>
        <v>0</v>
      </c>
      <c r="T1054" s="13">
        <f t="shared" si="3273"/>
        <v>0</v>
      </c>
      <c r="U1054" s="83">
        <v>0.35069444444444442</v>
      </c>
      <c r="V1054" s="12">
        <f t="shared" si="3318"/>
        <v>0.12152777777777776</v>
      </c>
      <c r="W1054" s="13">
        <f t="shared" si="3319"/>
        <v>2</v>
      </c>
      <c r="X1054" s="225">
        <f t="shared" si="3320"/>
        <v>55</v>
      </c>
      <c r="Y1054" s="83">
        <v>0.35416666666666669</v>
      </c>
      <c r="Z1054" s="12">
        <f t="shared" si="3321"/>
        <v>3.4722222222222654E-3</v>
      </c>
      <c r="AA1054" s="13">
        <f t="shared" si="3322"/>
        <v>0</v>
      </c>
      <c r="AB1054" s="13">
        <f t="shared" si="3323"/>
        <v>5</v>
      </c>
      <c r="AC1054" s="83">
        <v>0.45833333333333331</v>
      </c>
      <c r="AD1054" s="12">
        <f t="shared" si="3324"/>
        <v>0.10416666666666663</v>
      </c>
      <c r="AE1054" s="13">
        <f t="shared" si="3325"/>
        <v>2</v>
      </c>
      <c r="AF1054" s="13">
        <f t="shared" si="3326"/>
        <v>30</v>
      </c>
      <c r="AG1054" s="83">
        <v>0.46180555555555558</v>
      </c>
      <c r="AH1054" s="83">
        <v>0.47916666666666669</v>
      </c>
      <c r="AI1054" s="12">
        <f t="shared" si="3280"/>
        <v>1.7361111111111105E-2</v>
      </c>
      <c r="AJ1054" s="225">
        <f t="shared" si="3327"/>
        <v>0</v>
      </c>
      <c r="AK1054" s="225">
        <f t="shared" si="3328"/>
        <v>25</v>
      </c>
      <c r="AL1054" s="83">
        <v>0.46180555555555558</v>
      </c>
      <c r="AM1054" s="83">
        <v>0.47916666666666669</v>
      </c>
      <c r="AN1054" s="12">
        <f t="shared" si="3329"/>
        <v>1.7361111111111105E-2</v>
      </c>
      <c r="AO1054" s="13">
        <f t="shared" si="3330"/>
        <v>0</v>
      </c>
      <c r="AP1054" s="13">
        <f t="shared" si="3331"/>
        <v>25</v>
      </c>
      <c r="AQ1054" s="83">
        <v>0.5180555555555556</v>
      </c>
      <c r="AR1054" s="12">
        <f t="shared" si="3332"/>
        <v>3.8888888888888917E-2</v>
      </c>
      <c r="AS1054" s="225">
        <f t="shared" si="3333"/>
        <v>0</v>
      </c>
      <c r="AT1054" s="13">
        <f t="shared" si="3334"/>
        <v>56</v>
      </c>
      <c r="AU1054" s="83">
        <v>0.51944444444444449</v>
      </c>
      <c r="AV1054" s="226">
        <f t="shared" si="3335"/>
        <v>1.388888888888884E-3</v>
      </c>
      <c r="AW1054" s="13">
        <f t="shared" si="3336"/>
        <v>0</v>
      </c>
      <c r="AX1054" s="13">
        <f t="shared" si="3337"/>
        <v>2</v>
      </c>
      <c r="AY1054" s="83">
        <v>0.5805555555555556</v>
      </c>
      <c r="AZ1054" s="12">
        <f t="shared" si="3338"/>
        <v>6.1111111111111116E-2</v>
      </c>
      <c r="BA1054" s="225">
        <f t="shared" si="3339"/>
        <v>1</v>
      </c>
      <c r="BB1054" s="225">
        <f t="shared" si="3340"/>
        <v>28</v>
      </c>
      <c r="BC1054" s="83">
        <v>0.5805555555555556</v>
      </c>
      <c r="BD1054" s="83">
        <v>0.5805555555555556</v>
      </c>
      <c r="BE1054" s="12">
        <f t="shared" si="3341"/>
        <v>0</v>
      </c>
      <c r="BF1054" s="13">
        <f t="shared" si="3342"/>
        <v>0</v>
      </c>
      <c r="BG1054" s="13">
        <f t="shared" si="3343"/>
        <v>0</v>
      </c>
      <c r="BH1054" s="83">
        <v>0.5805555555555556</v>
      </c>
      <c r="BI1054" s="83">
        <v>0.5805555555555556</v>
      </c>
      <c r="BJ1054" s="83"/>
      <c r="BK1054" s="69">
        <f t="shared" si="3344"/>
        <v>0</v>
      </c>
      <c r="BL1054" s="13">
        <f t="shared" si="3345"/>
        <v>0</v>
      </c>
      <c r="BM1054" s="13">
        <f t="shared" si="3346"/>
        <v>0</v>
      </c>
      <c r="BN1054" s="83">
        <v>0.58680555555555558</v>
      </c>
      <c r="BO1054" s="12">
        <f t="shared" si="3347"/>
        <v>6.2499999999999778E-3</v>
      </c>
      <c r="BP1054" s="225">
        <f t="shared" si="3348"/>
        <v>0</v>
      </c>
      <c r="BQ1054" s="225">
        <f t="shared" si="3349"/>
        <v>9</v>
      </c>
      <c r="BR1054" s="83">
        <v>0.59027777777777779</v>
      </c>
      <c r="BS1054" s="12">
        <f t="shared" si="3350"/>
        <v>3.4722222222222099E-3</v>
      </c>
      <c r="BT1054" s="225">
        <f t="shared" si="3351"/>
        <v>0</v>
      </c>
      <c r="BU1054" s="225">
        <f t="shared" si="3352"/>
        <v>5</v>
      </c>
      <c r="BV1054" s="83">
        <v>0.59027777777777779</v>
      </c>
      <c r="BW1054" s="83">
        <v>0.59375</v>
      </c>
      <c r="BX1054" s="12">
        <f t="shared" si="3353"/>
        <v>3.4722222222222099E-3</v>
      </c>
      <c r="BY1054" s="13">
        <f t="shared" si="3354"/>
        <v>0</v>
      </c>
      <c r="BZ1054" s="13">
        <f t="shared" si="3355"/>
        <v>5</v>
      </c>
      <c r="CA1054" s="226">
        <f t="shared" si="3220"/>
        <v>0.36458333333333337</v>
      </c>
      <c r="CB1054" s="13">
        <f t="shared" si="3356"/>
        <v>8</v>
      </c>
      <c r="CC1054" s="13">
        <f t="shared" si="3357"/>
        <v>45</v>
      </c>
      <c r="CD1054" s="12">
        <f t="shared" si="3358"/>
        <v>0.15277777777777773</v>
      </c>
      <c r="CE1054" s="13">
        <f t="shared" si="3359"/>
        <v>3</v>
      </c>
      <c r="CF1054" s="13">
        <f t="shared" si="3360"/>
        <v>40</v>
      </c>
      <c r="CG1054" s="12">
        <f t="shared" si="3361"/>
        <v>1.7361111111111105E-2</v>
      </c>
      <c r="CH1054" s="13">
        <f t="shared" si="3362"/>
        <v>0</v>
      </c>
      <c r="CI1054" s="13">
        <f t="shared" si="3363"/>
        <v>25</v>
      </c>
      <c r="CJ1054" s="12">
        <f t="shared" si="3364"/>
        <v>6.1111111111111116E-2</v>
      </c>
      <c r="CK1054" s="13">
        <f t="shared" si="3365"/>
        <v>1</v>
      </c>
      <c r="CL1054" s="13">
        <f t="shared" si="3366"/>
        <v>28</v>
      </c>
      <c r="CM1054" s="62"/>
      <c r="CN1054" s="62"/>
      <c r="CO1054" s="62"/>
      <c r="CP1054" s="12">
        <f t="shared" si="3367"/>
        <v>4.791666666666667E-2</v>
      </c>
      <c r="CQ1054" s="13">
        <f t="shared" si="3368"/>
        <v>1</v>
      </c>
      <c r="CR1054" s="13">
        <f t="shared" si="3369"/>
        <v>9</v>
      </c>
      <c r="CS1054" s="83">
        <v>0</v>
      </c>
      <c r="CT1054" s="13">
        <f t="shared" si="3314"/>
        <v>0</v>
      </c>
      <c r="CU1054" s="13">
        <f t="shared" si="3315"/>
        <v>0</v>
      </c>
      <c r="CV1054" s="83">
        <v>0</v>
      </c>
      <c r="CW1054" s="13">
        <f t="shared" si="3263"/>
        <v>0</v>
      </c>
      <c r="CX1054" s="13">
        <f t="shared" si="3264"/>
        <v>0</v>
      </c>
      <c r="CY1054" s="83">
        <v>0</v>
      </c>
      <c r="CZ1054" s="13">
        <f t="shared" si="3265"/>
        <v>0</v>
      </c>
      <c r="DA1054" s="13">
        <f t="shared" si="3266"/>
        <v>0</v>
      </c>
      <c r="DB1054" s="83">
        <v>0</v>
      </c>
      <c r="DC1054" s="13">
        <v>0</v>
      </c>
      <c r="DD1054" s="13">
        <f t="shared" si="3268"/>
        <v>0</v>
      </c>
      <c r="DE1054" s="83">
        <v>0</v>
      </c>
      <c r="DF1054" s="13">
        <f t="shared" si="3221"/>
        <v>0</v>
      </c>
      <c r="DG1054" s="13">
        <f t="shared" si="3222"/>
        <v>0</v>
      </c>
      <c r="DH1054" s="83">
        <v>1.3194444444444444E-2</v>
      </c>
      <c r="DI1054" s="13">
        <f t="shared" si="3370"/>
        <v>0</v>
      </c>
      <c r="DJ1054" s="13">
        <f t="shared" si="3371"/>
        <v>19</v>
      </c>
      <c r="DK1054" s="83">
        <v>0</v>
      </c>
      <c r="DL1054" s="35">
        <f t="shared" si="3372"/>
        <v>0</v>
      </c>
      <c r="DM1054" s="35">
        <f t="shared" si="3373"/>
        <v>0</v>
      </c>
      <c r="DN1054" s="66">
        <f t="shared" si="3127"/>
        <v>3735524.0560000013</v>
      </c>
      <c r="DO1054" s="74">
        <f t="shared" si="3128"/>
        <v>59865</v>
      </c>
      <c r="DP1054" s="66">
        <f t="shared" si="3171"/>
        <v>64.60694915254237</v>
      </c>
      <c r="DQ1054" s="63">
        <f t="shared" si="3172"/>
        <v>62.399132314374029</v>
      </c>
      <c r="DR1054" s="66"/>
      <c r="DS1054" s="96"/>
      <c r="DT1054" s="66"/>
      <c r="DU1054" s="66"/>
      <c r="FJ1054" s="3">
        <f t="shared" si="3374"/>
        <v>0.28611111111111115</v>
      </c>
      <c r="FK1054" s="3">
        <f t="shared" si="3375"/>
        <v>0.22916666666666666</v>
      </c>
    </row>
    <row r="1055" spans="1:167">
      <c r="A1055" s="639">
        <f t="shared" si="3173"/>
        <v>1053</v>
      </c>
      <c r="B1055" s="172">
        <f t="shared" si="2989"/>
        <v>62</v>
      </c>
      <c r="C1055" s="76">
        <v>40978</v>
      </c>
      <c r="D1055" s="84">
        <f t="shared" si="3170"/>
        <v>3</v>
      </c>
      <c r="E1055" s="78" t="s">
        <v>1224</v>
      </c>
      <c r="F1055" s="172">
        <v>22</v>
      </c>
      <c r="G1055" s="79" t="s">
        <v>38</v>
      </c>
      <c r="H1055" s="79" t="s">
        <v>305</v>
      </c>
      <c r="I1055" s="79" t="s">
        <v>1116</v>
      </c>
      <c r="J1055" s="83">
        <v>0.5</v>
      </c>
      <c r="K1055" s="82">
        <v>3696.43</v>
      </c>
      <c r="L1055" s="79" t="s">
        <v>1094</v>
      </c>
      <c r="M1055" s="172">
        <v>57</v>
      </c>
      <c r="N1055" s="172">
        <v>1</v>
      </c>
      <c r="O1055" s="79"/>
      <c r="P1055" s="83">
        <v>0.5</v>
      </c>
      <c r="Q1055" s="83">
        <v>0.5</v>
      </c>
      <c r="R1055" s="12">
        <f t="shared" si="3271"/>
        <v>0</v>
      </c>
      <c r="S1055" s="13">
        <f t="shared" si="3272"/>
        <v>0</v>
      </c>
      <c r="T1055" s="13">
        <f t="shared" si="3273"/>
        <v>0</v>
      </c>
      <c r="U1055" s="83">
        <v>0.51041666666666663</v>
      </c>
      <c r="V1055" s="12">
        <f t="shared" si="3318"/>
        <v>1.041666666666663E-2</v>
      </c>
      <c r="W1055" s="13">
        <f t="shared" si="3319"/>
        <v>0</v>
      </c>
      <c r="X1055" s="225">
        <f t="shared" si="3320"/>
        <v>15</v>
      </c>
      <c r="Y1055" s="83">
        <v>0.51736111111111105</v>
      </c>
      <c r="Z1055" s="12">
        <f t="shared" si="3321"/>
        <v>6.9444444444444198E-3</v>
      </c>
      <c r="AA1055" s="13">
        <f t="shared" si="3322"/>
        <v>0</v>
      </c>
      <c r="AB1055" s="13">
        <f t="shared" si="3323"/>
        <v>10</v>
      </c>
      <c r="AC1055" s="83">
        <v>0.54513888888888895</v>
      </c>
      <c r="AD1055" s="12">
        <f t="shared" si="3324"/>
        <v>2.7777777777777901E-2</v>
      </c>
      <c r="AE1055" s="13">
        <f t="shared" si="3325"/>
        <v>0</v>
      </c>
      <c r="AF1055" s="13">
        <f t="shared" si="3326"/>
        <v>40</v>
      </c>
      <c r="AG1055" s="83">
        <v>0.54861111111111105</v>
      </c>
      <c r="AH1055" s="83">
        <v>0.60416666666666663</v>
      </c>
      <c r="AI1055" s="12">
        <f t="shared" si="3280"/>
        <v>5.555555555555558E-2</v>
      </c>
      <c r="AJ1055" s="225">
        <f t="shared" si="3327"/>
        <v>1</v>
      </c>
      <c r="AK1055" s="225">
        <f t="shared" si="3328"/>
        <v>20</v>
      </c>
      <c r="AL1055" s="83">
        <v>0.54861111111111105</v>
      </c>
      <c r="AM1055" s="83">
        <v>0.60416666666666663</v>
      </c>
      <c r="AN1055" s="12">
        <f t="shared" si="3329"/>
        <v>5.555555555555558E-2</v>
      </c>
      <c r="AO1055" s="13">
        <f t="shared" si="3330"/>
        <v>1</v>
      </c>
      <c r="AP1055" s="13">
        <f t="shared" si="3331"/>
        <v>20</v>
      </c>
      <c r="AQ1055" s="83">
        <v>0.62291666666666667</v>
      </c>
      <c r="AR1055" s="12">
        <f t="shared" si="3332"/>
        <v>1.8750000000000044E-2</v>
      </c>
      <c r="AS1055" s="225">
        <f t="shared" si="3333"/>
        <v>0</v>
      </c>
      <c r="AT1055" s="13">
        <f t="shared" si="3334"/>
        <v>27</v>
      </c>
      <c r="AU1055" s="83">
        <v>0.62291666666666667</v>
      </c>
      <c r="AV1055" s="226">
        <f t="shared" si="3335"/>
        <v>0</v>
      </c>
      <c r="AW1055" s="13">
        <f t="shared" si="3336"/>
        <v>0</v>
      </c>
      <c r="AX1055" s="13">
        <f t="shared" si="3337"/>
        <v>0</v>
      </c>
      <c r="AY1055" s="83">
        <v>0.70277777777777783</v>
      </c>
      <c r="AZ1055" s="12">
        <f t="shared" si="3338"/>
        <v>7.986111111111116E-2</v>
      </c>
      <c r="BA1055" s="225">
        <f t="shared" si="3339"/>
        <v>1</v>
      </c>
      <c r="BB1055" s="225">
        <f t="shared" si="3340"/>
        <v>55</v>
      </c>
      <c r="BC1055" s="83">
        <v>0.70277777777777783</v>
      </c>
      <c r="BD1055" s="83">
        <v>0.70277777777777783</v>
      </c>
      <c r="BE1055" s="12">
        <f t="shared" si="3341"/>
        <v>0</v>
      </c>
      <c r="BF1055" s="13">
        <f t="shared" si="3342"/>
        <v>0</v>
      </c>
      <c r="BG1055" s="13">
        <f t="shared" si="3343"/>
        <v>0</v>
      </c>
      <c r="BH1055" s="83">
        <v>0.70277777777777783</v>
      </c>
      <c r="BI1055" s="83">
        <v>0.70277777777777783</v>
      </c>
      <c r="BJ1055" s="83"/>
      <c r="BK1055" s="69">
        <f t="shared" si="3344"/>
        <v>0</v>
      </c>
      <c r="BL1055" s="13">
        <f t="shared" si="3345"/>
        <v>0</v>
      </c>
      <c r="BM1055" s="13">
        <f t="shared" si="3346"/>
        <v>0</v>
      </c>
      <c r="BN1055" s="83">
        <v>0.71180555555555547</v>
      </c>
      <c r="BO1055" s="12">
        <f t="shared" si="3347"/>
        <v>9.0277777777776347E-3</v>
      </c>
      <c r="BP1055" s="225">
        <f t="shared" si="3348"/>
        <v>0</v>
      </c>
      <c r="BQ1055" s="225">
        <f t="shared" si="3349"/>
        <v>13</v>
      </c>
      <c r="BR1055" s="83">
        <v>0.71527777777777779</v>
      </c>
      <c r="BS1055" s="12">
        <f t="shared" si="3350"/>
        <v>3.4722222222223209E-3</v>
      </c>
      <c r="BT1055" s="225">
        <f t="shared" si="3351"/>
        <v>0</v>
      </c>
      <c r="BU1055" s="225">
        <f t="shared" si="3352"/>
        <v>5</v>
      </c>
      <c r="BV1055" s="83">
        <v>0.71527777777777779</v>
      </c>
      <c r="BW1055" s="83">
        <v>0.71875</v>
      </c>
      <c r="BX1055" s="12">
        <f t="shared" si="3353"/>
        <v>3.4722222222222099E-3</v>
      </c>
      <c r="BY1055" s="13">
        <f t="shared" si="3354"/>
        <v>0</v>
      </c>
      <c r="BZ1055" s="13">
        <f t="shared" si="3355"/>
        <v>5</v>
      </c>
      <c r="CA1055" s="226">
        <f t="shared" si="3220"/>
        <v>0.21875</v>
      </c>
      <c r="CB1055" s="13">
        <f t="shared" si="3356"/>
        <v>5</v>
      </c>
      <c r="CC1055" s="13">
        <f t="shared" si="3357"/>
        <v>15</v>
      </c>
      <c r="CD1055" s="12">
        <f t="shared" si="3358"/>
        <v>5.9027777777777901E-2</v>
      </c>
      <c r="CE1055" s="13">
        <f t="shared" si="3359"/>
        <v>1</v>
      </c>
      <c r="CF1055" s="13">
        <f t="shared" si="3360"/>
        <v>25</v>
      </c>
      <c r="CG1055" s="12">
        <f t="shared" si="3361"/>
        <v>5.555555555555558E-2</v>
      </c>
      <c r="CH1055" s="13">
        <f t="shared" si="3362"/>
        <v>1</v>
      </c>
      <c r="CI1055" s="13">
        <f t="shared" si="3363"/>
        <v>20</v>
      </c>
      <c r="CJ1055" s="12">
        <f t="shared" si="3364"/>
        <v>7.986111111111116E-2</v>
      </c>
      <c r="CK1055" s="13">
        <f t="shared" si="3365"/>
        <v>1</v>
      </c>
      <c r="CL1055" s="13">
        <f t="shared" si="3366"/>
        <v>55</v>
      </c>
      <c r="CM1055" s="62"/>
      <c r="CN1055" s="62"/>
      <c r="CO1055" s="62"/>
      <c r="CP1055" s="12">
        <f t="shared" si="3367"/>
        <v>6.0416666666666716E-2</v>
      </c>
      <c r="CQ1055" s="13">
        <f t="shared" si="3368"/>
        <v>1</v>
      </c>
      <c r="CR1055" s="13">
        <f t="shared" si="3369"/>
        <v>27</v>
      </c>
      <c r="CS1055" s="83">
        <v>0</v>
      </c>
      <c r="CT1055" s="13">
        <f t="shared" si="3314"/>
        <v>0</v>
      </c>
      <c r="CU1055" s="13">
        <f t="shared" si="3315"/>
        <v>0</v>
      </c>
      <c r="CV1055" s="83">
        <v>0</v>
      </c>
      <c r="CW1055" s="13">
        <f t="shared" si="3263"/>
        <v>0</v>
      </c>
      <c r="CX1055" s="13">
        <f t="shared" si="3264"/>
        <v>0</v>
      </c>
      <c r="CY1055" s="83">
        <v>0</v>
      </c>
      <c r="CZ1055" s="13">
        <f t="shared" si="3265"/>
        <v>0</v>
      </c>
      <c r="DA1055" s="13">
        <f t="shared" si="3266"/>
        <v>0</v>
      </c>
      <c r="DB1055" s="83">
        <v>0</v>
      </c>
      <c r="DC1055" s="13">
        <f t="shared" si="3267"/>
        <v>0</v>
      </c>
      <c r="DD1055" s="13">
        <f t="shared" si="3268"/>
        <v>0</v>
      </c>
      <c r="DE1055" s="83">
        <v>0</v>
      </c>
      <c r="DF1055" s="13">
        <f t="shared" si="3221"/>
        <v>0</v>
      </c>
      <c r="DG1055" s="13">
        <f t="shared" si="3222"/>
        <v>0</v>
      </c>
      <c r="DH1055" s="83">
        <v>1.9444444444444445E-2</v>
      </c>
      <c r="DI1055" s="13">
        <f t="shared" si="3370"/>
        <v>0</v>
      </c>
      <c r="DJ1055" s="13">
        <f t="shared" si="3371"/>
        <v>28</v>
      </c>
      <c r="DK1055" s="83">
        <v>0</v>
      </c>
      <c r="DL1055" s="35">
        <f t="shared" si="3372"/>
        <v>0</v>
      </c>
      <c r="DM1055" s="35">
        <f t="shared" si="3373"/>
        <v>0</v>
      </c>
      <c r="DN1055" s="66">
        <f t="shared" si="3127"/>
        <v>3739220.4860000014</v>
      </c>
      <c r="DO1055" s="74">
        <f t="shared" si="3128"/>
        <v>59922</v>
      </c>
      <c r="DP1055" s="66">
        <f t="shared" si="3171"/>
        <v>64.849649122807008</v>
      </c>
      <c r="DQ1055" s="63">
        <f t="shared" si="3172"/>
        <v>62.401463335669725</v>
      </c>
      <c r="DR1055" s="66"/>
      <c r="DS1055" s="96"/>
      <c r="DT1055" s="66"/>
      <c r="DU1055" s="66"/>
      <c r="FJ1055" s="3">
        <f t="shared" si="3374"/>
        <v>8.3333333333333259E-2</v>
      </c>
      <c r="FK1055" s="3">
        <f t="shared" si="3375"/>
        <v>4.5138888888888951E-2</v>
      </c>
    </row>
    <row r="1056" spans="1:167">
      <c r="A1056" s="639">
        <f t="shared" si="3173"/>
        <v>1054</v>
      </c>
      <c r="B1056" s="172">
        <f t="shared" si="2989"/>
        <v>63</v>
      </c>
      <c r="C1056" s="76">
        <v>40978</v>
      </c>
      <c r="D1056" s="84">
        <f t="shared" si="3170"/>
        <v>3</v>
      </c>
      <c r="E1056" s="78" t="s">
        <v>1242</v>
      </c>
      <c r="F1056" s="172">
        <v>2</v>
      </c>
      <c r="G1056" s="79" t="s">
        <v>823</v>
      </c>
      <c r="H1056" s="79" t="s">
        <v>394</v>
      </c>
      <c r="I1056" s="79" t="s">
        <v>1244</v>
      </c>
      <c r="J1056" s="83">
        <v>0.72916666666666663</v>
      </c>
      <c r="K1056" s="82">
        <v>3743.14</v>
      </c>
      <c r="L1056" s="79" t="s">
        <v>1084</v>
      </c>
      <c r="M1056" s="172">
        <v>59</v>
      </c>
      <c r="N1056" s="172">
        <v>0</v>
      </c>
      <c r="O1056" s="79"/>
      <c r="P1056" s="83">
        <v>0.72916666666666663</v>
      </c>
      <c r="Q1056" s="83">
        <v>0.72916666666666663</v>
      </c>
      <c r="R1056" s="12">
        <f t="shared" si="3271"/>
        <v>0</v>
      </c>
      <c r="S1056" s="13">
        <f t="shared" si="3272"/>
        <v>0</v>
      </c>
      <c r="T1056" s="13">
        <f t="shared" si="3273"/>
        <v>0</v>
      </c>
      <c r="U1056" s="83">
        <v>0.73263888888888884</v>
      </c>
      <c r="V1056" s="12">
        <f t="shared" si="3318"/>
        <v>3.4722222222222099E-3</v>
      </c>
      <c r="W1056" s="13">
        <f t="shared" si="3319"/>
        <v>0</v>
      </c>
      <c r="X1056" s="225">
        <f t="shared" si="3320"/>
        <v>5</v>
      </c>
      <c r="Y1056" s="83">
        <v>0.73611111111111116</v>
      </c>
      <c r="Z1056" s="12">
        <f t="shared" si="3321"/>
        <v>3.4722222222223209E-3</v>
      </c>
      <c r="AA1056" s="13">
        <f t="shared" si="3322"/>
        <v>0</v>
      </c>
      <c r="AB1056" s="13">
        <f t="shared" si="3323"/>
        <v>5</v>
      </c>
      <c r="AC1056" s="83">
        <v>0.77986111111111101</v>
      </c>
      <c r="AD1056" s="12">
        <f t="shared" si="3324"/>
        <v>4.3749999999999845E-2</v>
      </c>
      <c r="AE1056" s="13">
        <f t="shared" si="3325"/>
        <v>1</v>
      </c>
      <c r="AF1056" s="13">
        <f t="shared" si="3326"/>
        <v>3</v>
      </c>
      <c r="AG1056" s="83">
        <v>0.78125</v>
      </c>
      <c r="AH1056" s="83">
        <v>0.82291666666666663</v>
      </c>
      <c r="AI1056" s="12">
        <f t="shared" si="3280"/>
        <v>4.166666666666663E-2</v>
      </c>
      <c r="AJ1056" s="225">
        <f t="shared" si="3327"/>
        <v>1</v>
      </c>
      <c r="AK1056" s="225">
        <f t="shared" si="3328"/>
        <v>0</v>
      </c>
      <c r="AL1056" s="83">
        <v>0.78125</v>
      </c>
      <c r="AM1056" s="83">
        <v>0.82291666666666663</v>
      </c>
      <c r="AN1056" s="12">
        <f t="shared" si="3329"/>
        <v>4.166666666666663E-2</v>
      </c>
      <c r="AO1056" s="13">
        <f t="shared" si="3330"/>
        <v>1</v>
      </c>
      <c r="AP1056" s="13">
        <f t="shared" si="3331"/>
        <v>0</v>
      </c>
      <c r="AQ1056" s="83">
        <v>0.82291666666666663</v>
      </c>
      <c r="AR1056" s="12">
        <f t="shared" si="3332"/>
        <v>0</v>
      </c>
      <c r="AS1056" s="225">
        <f t="shared" si="3333"/>
        <v>0</v>
      </c>
      <c r="AT1056" s="13">
        <f t="shared" si="3334"/>
        <v>0</v>
      </c>
      <c r="AU1056" s="83">
        <v>0.82430555555555562</v>
      </c>
      <c r="AV1056" s="226">
        <f t="shared" si="3335"/>
        <v>1.388888888888995E-3</v>
      </c>
      <c r="AW1056" s="13">
        <f t="shared" si="3336"/>
        <v>0</v>
      </c>
      <c r="AX1056" s="13">
        <f t="shared" si="3337"/>
        <v>2</v>
      </c>
      <c r="AY1056" s="83">
        <v>0.88402777777777775</v>
      </c>
      <c r="AZ1056" s="12">
        <f t="shared" si="3338"/>
        <v>5.9722222222222121E-2</v>
      </c>
      <c r="BA1056" s="225">
        <f t="shared" si="3339"/>
        <v>1</v>
      </c>
      <c r="BB1056" s="225">
        <f t="shared" si="3340"/>
        <v>26</v>
      </c>
      <c r="BC1056" s="83">
        <v>0.88402777777777775</v>
      </c>
      <c r="BD1056" s="83">
        <v>0.88402777777777775</v>
      </c>
      <c r="BE1056" s="12">
        <f t="shared" si="3341"/>
        <v>0</v>
      </c>
      <c r="BF1056" s="13">
        <f t="shared" si="3342"/>
        <v>0</v>
      </c>
      <c r="BG1056" s="13">
        <f t="shared" si="3343"/>
        <v>0</v>
      </c>
      <c r="BH1056" s="83">
        <v>0.88402777777777775</v>
      </c>
      <c r="BI1056" s="83">
        <v>0.88402777777777775</v>
      </c>
      <c r="BJ1056" s="83"/>
      <c r="BK1056" s="69">
        <f t="shared" si="3344"/>
        <v>0</v>
      </c>
      <c r="BL1056" s="13">
        <f t="shared" si="3345"/>
        <v>0</v>
      </c>
      <c r="BM1056" s="13">
        <f t="shared" si="3346"/>
        <v>0</v>
      </c>
      <c r="BN1056" s="83">
        <v>0.88888888888888884</v>
      </c>
      <c r="BO1056" s="12">
        <f t="shared" si="3347"/>
        <v>4.8611111111110938E-3</v>
      </c>
      <c r="BP1056" s="225">
        <f t="shared" si="3348"/>
        <v>0</v>
      </c>
      <c r="BQ1056" s="225">
        <f t="shared" si="3349"/>
        <v>7</v>
      </c>
      <c r="BR1056" s="83">
        <v>0.89236111111111116</v>
      </c>
      <c r="BS1056" s="12">
        <f t="shared" si="3350"/>
        <v>3.4722222222223209E-3</v>
      </c>
      <c r="BT1056" s="225">
        <f t="shared" si="3351"/>
        <v>0</v>
      </c>
      <c r="BU1056" s="225">
        <f t="shared" si="3352"/>
        <v>5</v>
      </c>
      <c r="BV1056" s="83">
        <v>0.89236111111111116</v>
      </c>
      <c r="BW1056" s="83">
        <v>0.89583333333333337</v>
      </c>
      <c r="BX1056" s="12">
        <f t="shared" si="3353"/>
        <v>3.4722222222222099E-3</v>
      </c>
      <c r="BY1056" s="13">
        <f t="shared" si="3354"/>
        <v>0</v>
      </c>
      <c r="BZ1056" s="13">
        <f t="shared" si="3355"/>
        <v>5</v>
      </c>
      <c r="CA1056" s="226">
        <f t="shared" si="3220"/>
        <v>0.16666666666666674</v>
      </c>
      <c r="CB1056" s="13">
        <f t="shared" si="3356"/>
        <v>4</v>
      </c>
      <c r="CC1056" s="13">
        <f t="shared" si="3357"/>
        <v>0</v>
      </c>
      <c r="CD1056" s="12">
        <f t="shared" si="3358"/>
        <v>5.2083333333333259E-2</v>
      </c>
      <c r="CE1056" s="13">
        <f t="shared" si="3359"/>
        <v>1</v>
      </c>
      <c r="CF1056" s="13">
        <f t="shared" si="3360"/>
        <v>15</v>
      </c>
      <c r="CG1056" s="12">
        <f t="shared" si="3361"/>
        <v>4.166666666666663E-2</v>
      </c>
      <c r="CH1056" s="13">
        <f t="shared" si="3362"/>
        <v>1</v>
      </c>
      <c r="CI1056" s="13">
        <f t="shared" si="3363"/>
        <v>0</v>
      </c>
      <c r="CJ1056" s="12">
        <f t="shared" si="3364"/>
        <v>5.9722222222222121E-2</v>
      </c>
      <c r="CK1056" s="13">
        <f t="shared" si="3365"/>
        <v>1</v>
      </c>
      <c r="CL1056" s="13">
        <f t="shared" si="3366"/>
        <v>26</v>
      </c>
      <c r="CM1056" s="62"/>
      <c r="CN1056" s="62"/>
      <c r="CO1056" s="62"/>
      <c r="CP1056" s="12">
        <f t="shared" si="3367"/>
        <v>5.3472222222222122E-2</v>
      </c>
      <c r="CQ1056" s="13">
        <f t="shared" si="3368"/>
        <v>1</v>
      </c>
      <c r="CR1056" s="13">
        <f t="shared" si="3369"/>
        <v>17</v>
      </c>
      <c r="CS1056" s="83">
        <v>0</v>
      </c>
      <c r="CT1056" s="13">
        <f t="shared" si="3314"/>
        <v>0</v>
      </c>
      <c r="CU1056" s="13">
        <f t="shared" si="3315"/>
        <v>0</v>
      </c>
      <c r="CV1056" s="83">
        <v>0</v>
      </c>
      <c r="CW1056" s="13">
        <f t="shared" si="3263"/>
        <v>0</v>
      </c>
      <c r="CX1056" s="13">
        <f t="shared" si="3264"/>
        <v>0</v>
      </c>
      <c r="CY1056" s="83">
        <v>0</v>
      </c>
      <c r="CZ1056" s="13">
        <f t="shared" si="3265"/>
        <v>0</v>
      </c>
      <c r="DA1056" s="13">
        <f t="shared" si="3266"/>
        <v>0</v>
      </c>
      <c r="DB1056" s="83">
        <v>0</v>
      </c>
      <c r="DC1056" s="13">
        <f t="shared" si="3267"/>
        <v>0</v>
      </c>
      <c r="DD1056" s="13">
        <f t="shared" si="3268"/>
        <v>0</v>
      </c>
      <c r="DE1056" s="83">
        <v>0</v>
      </c>
      <c r="DF1056" s="13">
        <f t="shared" si="3221"/>
        <v>0</v>
      </c>
      <c r="DG1056" s="13">
        <f t="shared" si="3222"/>
        <v>0</v>
      </c>
      <c r="DH1056" s="83">
        <v>6.2499999999999995E-3</v>
      </c>
      <c r="DI1056" s="13">
        <f t="shared" si="3370"/>
        <v>0</v>
      </c>
      <c r="DJ1056" s="13">
        <f t="shared" si="3371"/>
        <v>9</v>
      </c>
      <c r="DK1056" s="83">
        <v>0</v>
      </c>
      <c r="DL1056" s="35">
        <f t="shared" si="3372"/>
        <v>0</v>
      </c>
      <c r="DM1056" s="35">
        <f t="shared" si="3373"/>
        <v>0</v>
      </c>
      <c r="DN1056" s="66">
        <f t="shared" si="3127"/>
        <v>3742963.6260000016</v>
      </c>
      <c r="DO1056" s="74">
        <f t="shared" si="3128"/>
        <v>59981</v>
      </c>
      <c r="DP1056" s="66">
        <f t="shared" si="3171"/>
        <v>63.443050847457627</v>
      </c>
      <c r="DQ1056" s="63">
        <f t="shared" si="3172"/>
        <v>62.402487887831171</v>
      </c>
      <c r="DR1056" s="66"/>
      <c r="DS1056" s="96"/>
      <c r="DT1056" s="66"/>
      <c r="DU1056" s="66"/>
      <c r="FJ1056" s="3">
        <f t="shared" si="3374"/>
        <v>6.527777777777799E-2</v>
      </c>
      <c r="FK1056" s="3">
        <f t="shared" si="3375"/>
        <v>5.0694444444444375E-2</v>
      </c>
    </row>
    <row r="1057" spans="1:167">
      <c r="A1057" s="639">
        <f t="shared" si="3173"/>
        <v>1055</v>
      </c>
      <c r="B1057" s="172">
        <f t="shared" si="2989"/>
        <v>64</v>
      </c>
      <c r="C1057" s="76">
        <v>40978</v>
      </c>
      <c r="D1057" s="84">
        <f t="shared" si="3170"/>
        <v>3</v>
      </c>
      <c r="E1057" s="78" t="s">
        <v>1270</v>
      </c>
      <c r="F1057" s="172">
        <v>1</v>
      </c>
      <c r="G1057" s="79" t="s">
        <v>467</v>
      </c>
      <c r="H1057" s="79" t="s">
        <v>394</v>
      </c>
      <c r="I1057" s="79" t="s">
        <v>1123</v>
      </c>
      <c r="J1057" s="83">
        <v>0.69791666666666663</v>
      </c>
      <c r="K1057" s="82">
        <v>3443.58</v>
      </c>
      <c r="L1057" s="79" t="s">
        <v>1281</v>
      </c>
      <c r="M1057" s="172">
        <v>57</v>
      </c>
      <c r="N1057" s="172">
        <v>2</v>
      </c>
      <c r="O1057" s="79"/>
      <c r="P1057" s="83">
        <v>0.69791666666666663</v>
      </c>
      <c r="Q1057" s="83">
        <v>0.69791666666666663</v>
      </c>
      <c r="R1057" s="12">
        <f t="shared" si="3271"/>
        <v>0</v>
      </c>
      <c r="S1057" s="13">
        <f t="shared" si="3272"/>
        <v>0</v>
      </c>
      <c r="T1057" s="13">
        <f t="shared" si="3273"/>
        <v>0</v>
      </c>
      <c r="U1057" s="83">
        <v>0.70138888888888884</v>
      </c>
      <c r="V1057" s="12">
        <f t="shared" si="3318"/>
        <v>3.4722222222222099E-3</v>
      </c>
      <c r="W1057" s="13">
        <f t="shared" si="3319"/>
        <v>0</v>
      </c>
      <c r="X1057" s="225">
        <f t="shared" si="3320"/>
        <v>5</v>
      </c>
      <c r="Y1057" s="83">
        <v>0.70486111111111116</v>
      </c>
      <c r="Z1057" s="12">
        <f t="shared" si="3321"/>
        <v>3.4722222222223209E-3</v>
      </c>
      <c r="AA1057" s="13">
        <f t="shared" si="3322"/>
        <v>0</v>
      </c>
      <c r="AB1057" s="13">
        <f t="shared" si="3323"/>
        <v>5</v>
      </c>
      <c r="AC1057" s="83">
        <v>0.73958333333333337</v>
      </c>
      <c r="AD1057" s="12">
        <f t="shared" si="3324"/>
        <v>3.472222222222221E-2</v>
      </c>
      <c r="AE1057" s="13">
        <f t="shared" si="3325"/>
        <v>0</v>
      </c>
      <c r="AF1057" s="13">
        <f t="shared" si="3326"/>
        <v>50</v>
      </c>
      <c r="AG1057" s="83">
        <v>0.73958333333333337</v>
      </c>
      <c r="AH1057" s="83">
        <v>0.78125</v>
      </c>
      <c r="AI1057" s="12">
        <f t="shared" si="3280"/>
        <v>4.166666666666663E-2</v>
      </c>
      <c r="AJ1057" s="225">
        <f t="shared" si="3327"/>
        <v>1</v>
      </c>
      <c r="AK1057" s="225">
        <f t="shared" si="3328"/>
        <v>0</v>
      </c>
      <c r="AL1057" s="83">
        <v>0.73958333333333337</v>
      </c>
      <c r="AM1057" s="83">
        <v>0.78125</v>
      </c>
      <c r="AN1057" s="12">
        <f t="shared" si="3329"/>
        <v>4.166666666666663E-2</v>
      </c>
      <c r="AO1057" s="13">
        <f t="shared" si="3330"/>
        <v>1</v>
      </c>
      <c r="AP1057" s="13">
        <f t="shared" si="3331"/>
        <v>0</v>
      </c>
      <c r="AQ1057" s="83">
        <v>0.73958333333333337</v>
      </c>
      <c r="AR1057" s="12">
        <f t="shared" si="3332"/>
        <v>-4.166666666666663E-2</v>
      </c>
      <c r="AS1057" s="225" t="e">
        <f t="shared" si="3333"/>
        <v>#NUM!</v>
      </c>
      <c r="AT1057" s="13" t="e">
        <f t="shared" si="3334"/>
        <v>#NUM!</v>
      </c>
      <c r="AU1057" s="83">
        <v>0.74652777777777779</v>
      </c>
      <c r="AV1057" s="226">
        <f t="shared" si="3335"/>
        <v>6.9444444444444198E-3</v>
      </c>
      <c r="AW1057" s="13">
        <f t="shared" si="3336"/>
        <v>0</v>
      </c>
      <c r="AX1057" s="13">
        <f t="shared" si="3337"/>
        <v>10</v>
      </c>
      <c r="AY1057" s="83">
        <v>1.0347222222222221</v>
      </c>
      <c r="AZ1057" s="12">
        <f t="shared" si="3338"/>
        <v>0.28819444444444431</v>
      </c>
      <c r="BA1057" s="225">
        <f t="shared" si="3339"/>
        <v>6</v>
      </c>
      <c r="BB1057" s="225">
        <f t="shared" si="3340"/>
        <v>55</v>
      </c>
      <c r="BC1057" s="83">
        <v>1.0347222222222221</v>
      </c>
      <c r="BD1057" s="83">
        <v>1.0347222222222221</v>
      </c>
      <c r="BE1057" s="12">
        <f t="shared" si="3341"/>
        <v>0</v>
      </c>
      <c r="BF1057" s="13">
        <f t="shared" si="3342"/>
        <v>0</v>
      </c>
      <c r="BG1057" s="13">
        <f t="shared" si="3343"/>
        <v>0</v>
      </c>
      <c r="BH1057" s="83">
        <v>1.0347222222222221</v>
      </c>
      <c r="BI1057" s="83">
        <v>1.0347222222222221</v>
      </c>
      <c r="BJ1057" s="83"/>
      <c r="BK1057" s="69">
        <f t="shared" si="3344"/>
        <v>0</v>
      </c>
      <c r="BL1057" s="13">
        <f t="shared" si="3345"/>
        <v>0</v>
      </c>
      <c r="BM1057" s="13">
        <f t="shared" si="3346"/>
        <v>0</v>
      </c>
      <c r="BN1057" s="83">
        <v>1.0416666666666667</v>
      </c>
      <c r="BO1057" s="12">
        <f t="shared" si="3347"/>
        <v>6.9444444444446418E-3</v>
      </c>
      <c r="BP1057" s="225">
        <f t="shared" si="3348"/>
        <v>0</v>
      </c>
      <c r="BQ1057" s="225">
        <f t="shared" si="3349"/>
        <v>10</v>
      </c>
      <c r="BR1057" s="83">
        <v>1.0451388888888888</v>
      </c>
      <c r="BS1057" s="12">
        <f t="shared" si="3350"/>
        <v>3.4722222222220989E-3</v>
      </c>
      <c r="BT1057" s="225">
        <f t="shared" si="3351"/>
        <v>0</v>
      </c>
      <c r="BU1057" s="225">
        <f t="shared" si="3352"/>
        <v>5</v>
      </c>
      <c r="BV1057" s="83">
        <v>1.0451388888888888</v>
      </c>
      <c r="BW1057" s="83">
        <v>1.0486111111111112</v>
      </c>
      <c r="BX1057" s="12">
        <f t="shared" si="3353"/>
        <v>3.4722222222223209E-3</v>
      </c>
      <c r="BY1057" s="13">
        <f t="shared" si="3354"/>
        <v>0</v>
      </c>
      <c r="BZ1057" s="13">
        <f t="shared" si="3355"/>
        <v>5</v>
      </c>
      <c r="CA1057" s="226">
        <f t="shared" si="3220"/>
        <v>0.35069444444444453</v>
      </c>
      <c r="CB1057" s="13">
        <f t="shared" si="3356"/>
        <v>8</v>
      </c>
      <c r="CC1057" s="13">
        <f t="shared" si="3357"/>
        <v>25</v>
      </c>
      <c r="CD1057" s="12">
        <f t="shared" si="3358"/>
        <v>3.4722222222223209E-3</v>
      </c>
      <c r="CE1057" s="13">
        <f t="shared" si="3359"/>
        <v>0</v>
      </c>
      <c r="CF1057" s="13">
        <f t="shared" si="3360"/>
        <v>5</v>
      </c>
      <c r="CG1057" s="12">
        <f t="shared" si="3361"/>
        <v>4.166666666666663E-2</v>
      </c>
      <c r="CH1057" s="13">
        <f t="shared" si="3362"/>
        <v>1</v>
      </c>
      <c r="CI1057" s="13">
        <f t="shared" si="3363"/>
        <v>0</v>
      </c>
      <c r="CJ1057" s="12">
        <f t="shared" si="3364"/>
        <v>0.28819444444444431</v>
      </c>
      <c r="CK1057" s="13">
        <f t="shared" si="3365"/>
        <v>6</v>
      </c>
      <c r="CL1057" s="13">
        <f t="shared" si="3366"/>
        <v>55</v>
      </c>
      <c r="CM1057" s="62"/>
      <c r="CN1057" s="62"/>
      <c r="CO1057" s="62"/>
      <c r="CP1057" s="12">
        <f t="shared" si="3367"/>
        <v>0</v>
      </c>
      <c r="CQ1057" s="13">
        <f t="shared" si="3368"/>
        <v>0</v>
      </c>
      <c r="CR1057" s="13">
        <f t="shared" si="3369"/>
        <v>0</v>
      </c>
      <c r="CS1057" s="83">
        <v>0</v>
      </c>
      <c r="CT1057" s="13">
        <f t="shared" si="3314"/>
        <v>0</v>
      </c>
      <c r="CU1057" s="13">
        <f t="shared" si="3315"/>
        <v>0</v>
      </c>
      <c r="CV1057" s="83">
        <v>0</v>
      </c>
      <c r="CW1057" s="13">
        <f t="shared" si="3263"/>
        <v>0</v>
      </c>
      <c r="CX1057" s="13">
        <f t="shared" si="3264"/>
        <v>0</v>
      </c>
      <c r="CY1057" s="83">
        <v>0</v>
      </c>
      <c r="CZ1057" s="13">
        <f t="shared" si="3265"/>
        <v>0</v>
      </c>
      <c r="DA1057" s="13">
        <f t="shared" si="3266"/>
        <v>0</v>
      </c>
      <c r="DB1057" s="83">
        <v>0.28819444444444448</v>
      </c>
      <c r="DC1057" s="13">
        <f t="shared" si="3267"/>
        <v>6</v>
      </c>
      <c r="DD1057" s="13">
        <f t="shared" si="3268"/>
        <v>55</v>
      </c>
      <c r="DE1057" s="83">
        <v>0</v>
      </c>
      <c r="DF1057" s="13">
        <f t="shared" si="3221"/>
        <v>0</v>
      </c>
      <c r="DG1057" s="13">
        <f t="shared" si="3222"/>
        <v>0</v>
      </c>
      <c r="DH1057" s="83">
        <v>0</v>
      </c>
      <c r="DI1057" s="13">
        <f t="shared" si="3370"/>
        <v>0</v>
      </c>
      <c r="DJ1057" s="13">
        <f t="shared" si="3371"/>
        <v>0</v>
      </c>
      <c r="DK1057" s="83">
        <v>0</v>
      </c>
      <c r="DL1057" s="35">
        <f t="shared" si="3372"/>
        <v>0</v>
      </c>
      <c r="DM1057" s="35">
        <f t="shared" si="3373"/>
        <v>0</v>
      </c>
      <c r="DN1057" s="66">
        <f t="shared" si="3127"/>
        <v>3746407.2060000016</v>
      </c>
      <c r="DO1057" s="74">
        <f t="shared" si="3128"/>
        <v>60038</v>
      </c>
      <c r="DP1057" s="66">
        <f t="shared" si="3171"/>
        <v>60.413684210526313</v>
      </c>
      <c r="DQ1057" s="63">
        <f t="shared" si="3172"/>
        <v>62.400599720177247</v>
      </c>
      <c r="DR1057" s="66"/>
      <c r="DS1057" s="96"/>
      <c r="DT1057" s="66"/>
      <c r="DU1057" s="66"/>
      <c r="FJ1057" s="3">
        <f t="shared" si="3374"/>
        <v>2.0833333333333592E-2</v>
      </c>
      <c r="FK1057" s="3">
        <f t="shared" si="3375"/>
        <v>4.1666666666666741E-2</v>
      </c>
    </row>
    <row r="1058" spans="1:167">
      <c r="A1058" s="639">
        <f t="shared" si="3173"/>
        <v>1056</v>
      </c>
      <c r="B1058" s="172">
        <f t="shared" si="2989"/>
        <v>65</v>
      </c>
      <c r="C1058" s="76">
        <v>40978</v>
      </c>
      <c r="D1058" s="84">
        <f t="shared" si="3170"/>
        <v>3</v>
      </c>
      <c r="E1058" s="78" t="s">
        <v>1253</v>
      </c>
      <c r="F1058" s="172">
        <v>5</v>
      </c>
      <c r="G1058" s="79" t="s">
        <v>445</v>
      </c>
      <c r="H1058" s="79" t="s">
        <v>1275</v>
      </c>
      <c r="I1058" s="79" t="s">
        <v>1219</v>
      </c>
      <c r="J1058" s="83">
        <v>0.875</v>
      </c>
      <c r="K1058" s="82">
        <v>3775.88</v>
      </c>
      <c r="L1058" s="79" t="s">
        <v>1094</v>
      </c>
      <c r="M1058" s="172">
        <v>57</v>
      </c>
      <c r="N1058" s="172">
        <v>2</v>
      </c>
      <c r="O1058" s="79"/>
      <c r="P1058" s="83">
        <v>0.875</v>
      </c>
      <c r="Q1058" s="83">
        <v>0.875</v>
      </c>
      <c r="R1058" s="12">
        <f t="shared" si="3271"/>
        <v>0</v>
      </c>
      <c r="S1058" s="13">
        <f t="shared" si="3272"/>
        <v>0</v>
      </c>
      <c r="T1058" s="13">
        <f t="shared" si="3273"/>
        <v>0</v>
      </c>
      <c r="U1058" s="83">
        <v>0.87847222222222221</v>
      </c>
      <c r="V1058" s="12">
        <f t="shared" si="3318"/>
        <v>3.4722222222222099E-3</v>
      </c>
      <c r="W1058" s="13">
        <f t="shared" si="3319"/>
        <v>0</v>
      </c>
      <c r="X1058" s="225">
        <f t="shared" si="3320"/>
        <v>5</v>
      </c>
      <c r="Y1058" s="83">
        <v>0.88194444444444453</v>
      </c>
      <c r="Z1058" s="12">
        <f t="shared" si="3321"/>
        <v>3.4722222222223209E-3</v>
      </c>
      <c r="AA1058" s="13">
        <f t="shared" si="3322"/>
        <v>0</v>
      </c>
      <c r="AB1058" s="13">
        <f t="shared" si="3323"/>
        <v>5</v>
      </c>
      <c r="AC1058" s="83">
        <v>0.92013888888888884</v>
      </c>
      <c r="AD1058" s="12">
        <f t="shared" si="3324"/>
        <v>3.8194444444444309E-2</v>
      </c>
      <c r="AE1058" s="13">
        <f t="shared" si="3325"/>
        <v>0</v>
      </c>
      <c r="AF1058" s="13">
        <f t="shared" si="3326"/>
        <v>55</v>
      </c>
      <c r="AG1058" s="83">
        <v>0.92361111111111116</v>
      </c>
      <c r="AH1058" s="83">
        <v>0.97916666666666663</v>
      </c>
      <c r="AI1058" s="12">
        <f t="shared" si="3280"/>
        <v>5.5555555555555469E-2</v>
      </c>
      <c r="AJ1058" s="225">
        <f t="shared" si="3327"/>
        <v>1</v>
      </c>
      <c r="AK1058" s="225">
        <f t="shared" si="3328"/>
        <v>20</v>
      </c>
      <c r="AL1058" s="83">
        <v>0.92361111111111116</v>
      </c>
      <c r="AM1058" s="83">
        <v>0.97916666666666663</v>
      </c>
      <c r="AN1058" s="12">
        <f t="shared" si="3329"/>
        <v>5.5555555555555469E-2</v>
      </c>
      <c r="AO1058" s="13">
        <f t="shared" si="3330"/>
        <v>1</v>
      </c>
      <c r="AP1058" s="13">
        <f t="shared" si="3331"/>
        <v>20</v>
      </c>
      <c r="AQ1058" s="83">
        <v>0.98611111111111116</v>
      </c>
      <c r="AR1058" s="12">
        <f t="shared" si="3332"/>
        <v>6.9444444444445308E-3</v>
      </c>
      <c r="AS1058" s="225">
        <f t="shared" si="3333"/>
        <v>0</v>
      </c>
      <c r="AT1058" s="13">
        <f t="shared" si="3334"/>
        <v>10</v>
      </c>
      <c r="AU1058" s="83">
        <v>0.98749999999999993</v>
      </c>
      <c r="AV1058" s="226">
        <f t="shared" si="3335"/>
        <v>1.3888888888887729E-3</v>
      </c>
      <c r="AW1058" s="13">
        <f t="shared" si="3336"/>
        <v>0</v>
      </c>
      <c r="AX1058" s="13">
        <f t="shared" si="3337"/>
        <v>2</v>
      </c>
      <c r="AY1058" s="83">
        <v>1.0708333333333333</v>
      </c>
      <c r="AZ1058" s="12">
        <f t="shared" si="3338"/>
        <v>8.333333333333337E-2</v>
      </c>
      <c r="BA1058" s="225">
        <f t="shared" si="3339"/>
        <v>2</v>
      </c>
      <c r="BB1058" s="225">
        <f t="shared" si="3340"/>
        <v>0</v>
      </c>
      <c r="BC1058" s="83">
        <v>1.0708333333333333</v>
      </c>
      <c r="BD1058" s="83">
        <v>1.0708333333333333</v>
      </c>
      <c r="BE1058" s="12">
        <f t="shared" si="3341"/>
        <v>0</v>
      </c>
      <c r="BF1058" s="13">
        <f t="shared" si="3342"/>
        <v>0</v>
      </c>
      <c r="BG1058" s="13">
        <f t="shared" si="3343"/>
        <v>0</v>
      </c>
      <c r="BH1058" s="83">
        <v>1.0708333333333333</v>
      </c>
      <c r="BI1058" s="83">
        <v>1.0708333333333333</v>
      </c>
      <c r="BJ1058" s="83"/>
      <c r="BK1058" s="69">
        <f t="shared" si="3344"/>
        <v>0</v>
      </c>
      <c r="BL1058" s="13">
        <f t="shared" si="3345"/>
        <v>0</v>
      </c>
      <c r="BM1058" s="13">
        <f t="shared" si="3346"/>
        <v>0</v>
      </c>
      <c r="BN1058" s="83">
        <v>1.0798611111111112</v>
      </c>
      <c r="BO1058" s="12">
        <f t="shared" si="3347"/>
        <v>9.0277777777778567E-3</v>
      </c>
      <c r="BP1058" s="225">
        <f t="shared" si="3348"/>
        <v>0</v>
      </c>
      <c r="BQ1058" s="225">
        <f t="shared" si="3349"/>
        <v>13</v>
      </c>
      <c r="BR1058" s="83">
        <v>1.0868055555555556</v>
      </c>
      <c r="BS1058" s="12">
        <f t="shared" si="3350"/>
        <v>6.9444444444444198E-3</v>
      </c>
      <c r="BT1058" s="225">
        <f t="shared" si="3351"/>
        <v>0</v>
      </c>
      <c r="BU1058" s="225">
        <f t="shared" si="3352"/>
        <v>10</v>
      </c>
      <c r="BV1058" s="83">
        <v>1.0868055555555556</v>
      </c>
      <c r="BW1058" s="83">
        <v>1.0902777777777779</v>
      </c>
      <c r="BX1058" s="12">
        <f t="shared" si="3353"/>
        <v>3.4722222222223209E-3</v>
      </c>
      <c r="BY1058" s="13">
        <f t="shared" si="3354"/>
        <v>0</v>
      </c>
      <c r="BZ1058" s="13">
        <f t="shared" si="3355"/>
        <v>5</v>
      </c>
      <c r="CA1058" s="226">
        <f t="shared" si="3220"/>
        <v>0.2152777777777779</v>
      </c>
      <c r="CB1058" s="13">
        <f t="shared" si="3356"/>
        <v>5</v>
      </c>
      <c r="CC1058" s="13">
        <f t="shared" si="3357"/>
        <v>10</v>
      </c>
      <c r="CD1058" s="12">
        <f t="shared" si="3358"/>
        <v>6.1111111111111116E-2</v>
      </c>
      <c r="CE1058" s="13">
        <f t="shared" si="3359"/>
        <v>1</v>
      </c>
      <c r="CF1058" s="13">
        <f t="shared" si="3360"/>
        <v>28</v>
      </c>
      <c r="CG1058" s="12">
        <f t="shared" si="3361"/>
        <v>5.5555555555555469E-2</v>
      </c>
      <c r="CH1058" s="13">
        <f t="shared" si="3362"/>
        <v>1</v>
      </c>
      <c r="CI1058" s="13">
        <f t="shared" si="3363"/>
        <v>20</v>
      </c>
      <c r="CJ1058" s="12">
        <f t="shared" si="3364"/>
        <v>8.333333333333337E-2</v>
      </c>
      <c r="CK1058" s="13">
        <f t="shared" si="3365"/>
        <v>2</v>
      </c>
      <c r="CL1058" s="13">
        <f t="shared" si="3366"/>
        <v>0</v>
      </c>
      <c r="CM1058" s="62"/>
      <c r="CN1058" s="62"/>
      <c r="CO1058" s="62"/>
      <c r="CP1058" s="12">
        <f t="shared" si="3367"/>
        <v>6.3888888888888926E-2</v>
      </c>
      <c r="CQ1058" s="13">
        <f t="shared" si="3368"/>
        <v>1</v>
      </c>
      <c r="CR1058" s="13">
        <f t="shared" si="3369"/>
        <v>32</v>
      </c>
      <c r="CS1058" s="83">
        <v>0</v>
      </c>
      <c r="CT1058" s="13">
        <f t="shared" si="3314"/>
        <v>0</v>
      </c>
      <c r="CU1058" s="13">
        <f t="shared" si="3315"/>
        <v>0</v>
      </c>
      <c r="CV1058" s="83">
        <v>0</v>
      </c>
      <c r="CW1058" s="13">
        <f t="shared" si="3263"/>
        <v>0</v>
      </c>
      <c r="CX1058" s="13">
        <f t="shared" si="3264"/>
        <v>0</v>
      </c>
      <c r="CY1058" s="83">
        <v>1.1805555555555555E-2</v>
      </c>
      <c r="CZ1058" s="13">
        <f t="shared" si="3265"/>
        <v>0</v>
      </c>
      <c r="DA1058" s="13">
        <f t="shared" si="3266"/>
        <v>17</v>
      </c>
      <c r="DB1058" s="83">
        <v>0</v>
      </c>
      <c r="DC1058" s="13">
        <f t="shared" si="3267"/>
        <v>0</v>
      </c>
      <c r="DD1058" s="13">
        <f t="shared" si="3268"/>
        <v>0</v>
      </c>
      <c r="DE1058" s="83">
        <v>0</v>
      </c>
      <c r="DF1058" s="13">
        <f t="shared" si="3221"/>
        <v>0</v>
      </c>
      <c r="DG1058" s="13">
        <f t="shared" si="3222"/>
        <v>0</v>
      </c>
      <c r="DH1058" s="83">
        <v>7.6388888888888886E-3</v>
      </c>
      <c r="DI1058" s="13">
        <f t="shared" si="3370"/>
        <v>0</v>
      </c>
      <c r="DJ1058" s="13">
        <f t="shared" si="3371"/>
        <v>11</v>
      </c>
      <c r="DK1058" s="83">
        <v>0</v>
      </c>
      <c r="DL1058" s="35">
        <f t="shared" si="3372"/>
        <v>0</v>
      </c>
      <c r="DM1058" s="35">
        <f t="shared" si="3373"/>
        <v>0</v>
      </c>
      <c r="DN1058" s="66">
        <f t="shared" si="3127"/>
        <v>3750183.0860000015</v>
      </c>
      <c r="DO1058" s="74">
        <f t="shared" si="3128"/>
        <v>60095</v>
      </c>
      <c r="DP1058" s="66">
        <f t="shared" si="3171"/>
        <v>66.243508771929825</v>
      </c>
      <c r="DQ1058" s="63">
        <f t="shared" si="3172"/>
        <v>62.404244712538507</v>
      </c>
      <c r="DR1058" s="66"/>
      <c r="DS1058" s="96"/>
      <c r="DT1058" s="66"/>
      <c r="DU1058" s="66"/>
      <c r="FJ1058" s="3">
        <f t="shared" si="3374"/>
        <v>7.6388888888889062E-2</v>
      </c>
      <c r="FK1058" s="3">
        <f t="shared" si="3375"/>
        <v>4.513888888888884E-2</v>
      </c>
    </row>
    <row r="1059" spans="1:167">
      <c r="A1059" s="639">
        <f t="shared" si="3173"/>
        <v>1057</v>
      </c>
      <c r="B1059" s="172">
        <f t="shared" si="2989"/>
        <v>66</v>
      </c>
      <c r="C1059" s="76">
        <v>40979</v>
      </c>
      <c r="D1059" s="84">
        <f t="shared" si="3170"/>
        <v>3</v>
      </c>
      <c r="E1059" s="78" t="s">
        <v>1224</v>
      </c>
      <c r="F1059" s="172">
        <v>23</v>
      </c>
      <c r="G1059" s="79" t="s">
        <v>38</v>
      </c>
      <c r="H1059" s="79" t="s">
        <v>305</v>
      </c>
      <c r="I1059" s="79" t="s">
        <v>1116</v>
      </c>
      <c r="J1059" s="83">
        <v>0.1875</v>
      </c>
      <c r="K1059" s="82">
        <v>3840.23</v>
      </c>
      <c r="L1059" s="79" t="s">
        <v>1094</v>
      </c>
      <c r="M1059" s="172">
        <v>59</v>
      </c>
      <c r="N1059" s="172">
        <v>0</v>
      </c>
      <c r="O1059" s="79"/>
      <c r="P1059" s="83">
        <v>0.1875</v>
      </c>
      <c r="Q1059" s="83">
        <v>0.1875</v>
      </c>
      <c r="R1059" s="12">
        <f t="shared" si="3271"/>
        <v>0</v>
      </c>
      <c r="S1059" s="13">
        <f t="shared" si="3272"/>
        <v>0</v>
      </c>
      <c r="T1059" s="13">
        <f t="shared" si="3273"/>
        <v>0</v>
      </c>
      <c r="U1059" s="83">
        <v>0.19444444444444445</v>
      </c>
      <c r="V1059" s="12">
        <f t="shared" si="3318"/>
        <v>6.9444444444444475E-3</v>
      </c>
      <c r="W1059" s="13">
        <f t="shared" si="3319"/>
        <v>0</v>
      </c>
      <c r="X1059" s="225">
        <f t="shared" si="3320"/>
        <v>10</v>
      </c>
      <c r="Y1059" s="83">
        <v>0.19791666666666666</v>
      </c>
      <c r="Z1059" s="12">
        <f t="shared" si="3321"/>
        <v>3.4722222222222099E-3</v>
      </c>
      <c r="AA1059" s="13">
        <f t="shared" si="3322"/>
        <v>0</v>
      </c>
      <c r="AB1059" s="13">
        <f t="shared" si="3323"/>
        <v>5</v>
      </c>
      <c r="AC1059" s="83">
        <v>0.21875</v>
      </c>
      <c r="AD1059" s="12">
        <f t="shared" si="3324"/>
        <v>2.0833333333333343E-2</v>
      </c>
      <c r="AE1059" s="13">
        <f t="shared" si="3325"/>
        <v>0</v>
      </c>
      <c r="AF1059" s="13">
        <f t="shared" si="3326"/>
        <v>30</v>
      </c>
      <c r="AG1059" s="83">
        <v>0.22222222222222221</v>
      </c>
      <c r="AH1059" s="83">
        <v>0.24305555555555555</v>
      </c>
      <c r="AI1059" s="12">
        <f t="shared" si="3280"/>
        <v>2.0833333333333343E-2</v>
      </c>
      <c r="AJ1059" s="225">
        <f t="shared" si="3327"/>
        <v>0</v>
      </c>
      <c r="AK1059" s="225">
        <f t="shared" si="3328"/>
        <v>30</v>
      </c>
      <c r="AL1059" s="83">
        <v>0.22222222222222221</v>
      </c>
      <c r="AM1059" s="83">
        <v>0.24305555555555555</v>
      </c>
      <c r="AN1059" s="12">
        <f t="shared" si="3329"/>
        <v>2.0833333333333343E-2</v>
      </c>
      <c r="AO1059" s="13">
        <f t="shared" si="3330"/>
        <v>0</v>
      </c>
      <c r="AP1059" s="13">
        <f t="shared" si="3331"/>
        <v>30</v>
      </c>
      <c r="AQ1059" s="83">
        <v>0.24652777777777779</v>
      </c>
      <c r="AR1059" s="12">
        <f t="shared" si="3332"/>
        <v>3.4722222222222376E-3</v>
      </c>
      <c r="AS1059" s="225">
        <f t="shared" si="3333"/>
        <v>0</v>
      </c>
      <c r="AT1059" s="13">
        <f t="shared" si="3334"/>
        <v>5</v>
      </c>
      <c r="AU1059" s="83">
        <v>0.24652777777777779</v>
      </c>
      <c r="AV1059" s="226">
        <f t="shared" si="3335"/>
        <v>0</v>
      </c>
      <c r="AW1059" s="13">
        <f t="shared" si="3336"/>
        <v>0</v>
      </c>
      <c r="AX1059" s="13">
        <f t="shared" si="3337"/>
        <v>0</v>
      </c>
      <c r="AY1059" s="83">
        <v>0.30416666666666664</v>
      </c>
      <c r="AZ1059" s="12">
        <f t="shared" si="3338"/>
        <v>5.7638888888888851E-2</v>
      </c>
      <c r="BA1059" s="225">
        <f t="shared" si="3339"/>
        <v>1</v>
      </c>
      <c r="BB1059" s="225">
        <f t="shared" si="3340"/>
        <v>23</v>
      </c>
      <c r="BC1059" s="83">
        <v>0.30416666666666664</v>
      </c>
      <c r="BD1059" s="83">
        <v>0.30416666666666664</v>
      </c>
      <c r="BE1059" s="12">
        <f t="shared" si="3341"/>
        <v>0</v>
      </c>
      <c r="BF1059" s="13">
        <f t="shared" si="3342"/>
        <v>0</v>
      </c>
      <c r="BG1059" s="13">
        <f t="shared" si="3343"/>
        <v>0</v>
      </c>
      <c r="BH1059" s="83">
        <v>0.30416666666666664</v>
      </c>
      <c r="BI1059" s="83">
        <v>0.30416666666666664</v>
      </c>
      <c r="BJ1059" s="83"/>
      <c r="BK1059" s="69">
        <f t="shared" si="3344"/>
        <v>0</v>
      </c>
      <c r="BL1059" s="13">
        <f t="shared" si="3345"/>
        <v>0</v>
      </c>
      <c r="BM1059" s="13">
        <f t="shared" si="3346"/>
        <v>0</v>
      </c>
      <c r="BN1059" s="83">
        <v>0.30902777777777779</v>
      </c>
      <c r="BO1059" s="12">
        <f t="shared" si="3347"/>
        <v>4.8611111111111494E-3</v>
      </c>
      <c r="BP1059" s="225">
        <f t="shared" si="3348"/>
        <v>0</v>
      </c>
      <c r="BQ1059" s="225">
        <f t="shared" si="3349"/>
        <v>7</v>
      </c>
      <c r="BR1059" s="83">
        <v>0.3125</v>
      </c>
      <c r="BS1059" s="12">
        <f t="shared" si="3350"/>
        <v>3.4722222222222099E-3</v>
      </c>
      <c r="BT1059" s="225">
        <f t="shared" si="3351"/>
        <v>0</v>
      </c>
      <c r="BU1059" s="225">
        <f t="shared" si="3352"/>
        <v>5</v>
      </c>
      <c r="BV1059" s="83">
        <v>0.3125</v>
      </c>
      <c r="BW1059" s="83">
        <v>0.31597222222222221</v>
      </c>
      <c r="BX1059" s="12">
        <f t="shared" si="3353"/>
        <v>3.4722222222222099E-3</v>
      </c>
      <c r="BY1059" s="13">
        <f t="shared" si="3354"/>
        <v>0</v>
      </c>
      <c r="BZ1059" s="13">
        <f t="shared" si="3355"/>
        <v>5</v>
      </c>
      <c r="CA1059" s="226">
        <f t="shared" si="3220"/>
        <v>0.12847222222222221</v>
      </c>
      <c r="CB1059" s="13">
        <f t="shared" ref="CB1059:CB1067" si="3376">HOUR(CA1059)</f>
        <v>3</v>
      </c>
      <c r="CC1059" s="13">
        <f t="shared" ref="CC1059:CC1067" si="3377">MINUTE(CA1059)</f>
        <v>5</v>
      </c>
      <c r="CD1059" s="12">
        <f t="shared" si="3358"/>
        <v>3.2638888888888939E-2</v>
      </c>
      <c r="CE1059" s="13">
        <f t="shared" si="3359"/>
        <v>0</v>
      </c>
      <c r="CF1059" s="13">
        <f t="shared" si="3360"/>
        <v>47</v>
      </c>
      <c r="CG1059" s="12">
        <f t="shared" si="3361"/>
        <v>2.0833333333333343E-2</v>
      </c>
      <c r="CH1059" s="13">
        <f t="shared" si="3362"/>
        <v>0</v>
      </c>
      <c r="CI1059" s="13">
        <f t="shared" si="3363"/>
        <v>30</v>
      </c>
      <c r="CJ1059" s="12">
        <f t="shared" si="3364"/>
        <v>5.7638888888888851E-2</v>
      </c>
      <c r="CK1059" s="13">
        <f t="shared" si="3365"/>
        <v>1</v>
      </c>
      <c r="CL1059" s="13">
        <f t="shared" si="3366"/>
        <v>23</v>
      </c>
      <c r="CM1059" s="62"/>
      <c r="CN1059" s="62"/>
      <c r="CO1059" s="62"/>
      <c r="CP1059" s="12">
        <f t="shared" si="3367"/>
        <v>4.7222222222222186E-2</v>
      </c>
      <c r="CQ1059" s="13">
        <f t="shared" si="3368"/>
        <v>1</v>
      </c>
      <c r="CR1059" s="13">
        <f t="shared" si="3369"/>
        <v>8</v>
      </c>
      <c r="CS1059" s="83">
        <v>0</v>
      </c>
      <c r="CT1059" s="13">
        <f t="shared" si="3314"/>
        <v>0</v>
      </c>
      <c r="CU1059" s="13">
        <f t="shared" si="3315"/>
        <v>0</v>
      </c>
      <c r="CV1059" s="83">
        <v>0</v>
      </c>
      <c r="CW1059" s="13">
        <f t="shared" si="3263"/>
        <v>0</v>
      </c>
      <c r="CX1059" s="13">
        <f t="shared" si="3264"/>
        <v>0</v>
      </c>
      <c r="CY1059" s="83">
        <v>0</v>
      </c>
      <c r="CZ1059" s="13">
        <f t="shared" si="3265"/>
        <v>0</v>
      </c>
      <c r="DA1059" s="13">
        <f t="shared" si="3266"/>
        <v>0</v>
      </c>
      <c r="DB1059" s="83">
        <v>0</v>
      </c>
      <c r="DC1059" s="13">
        <f t="shared" si="3267"/>
        <v>0</v>
      </c>
      <c r="DD1059" s="13">
        <f t="shared" si="3268"/>
        <v>0</v>
      </c>
      <c r="DE1059" s="83">
        <v>0</v>
      </c>
      <c r="DF1059" s="13">
        <f t="shared" ref="DF1059:DF1071" si="3378">HOUR(DE1059)</f>
        <v>0</v>
      </c>
      <c r="DG1059" s="13">
        <f t="shared" ref="DG1059:DG1071" si="3379">MINUTE(DE1059)</f>
        <v>0</v>
      </c>
      <c r="DH1059" s="83">
        <v>1.0416666666666666E-2</v>
      </c>
      <c r="DI1059" s="13">
        <f t="shared" si="3370"/>
        <v>0</v>
      </c>
      <c r="DJ1059" s="13">
        <f t="shared" si="3371"/>
        <v>15</v>
      </c>
      <c r="DK1059" s="83">
        <v>0</v>
      </c>
      <c r="DL1059" s="35">
        <f t="shared" si="3372"/>
        <v>0</v>
      </c>
      <c r="DM1059" s="35">
        <f t="shared" si="3373"/>
        <v>0</v>
      </c>
      <c r="DN1059" s="66">
        <f t="shared" si="3127"/>
        <v>3754023.3160000015</v>
      </c>
      <c r="DO1059" s="74">
        <f t="shared" si="3128"/>
        <v>60154</v>
      </c>
      <c r="DP1059" s="66">
        <f t="shared" si="3171"/>
        <v>65.088644067796608</v>
      </c>
      <c r="DQ1059" s="63">
        <f t="shared" si="3172"/>
        <v>62.406877614123772</v>
      </c>
      <c r="DR1059" s="66"/>
      <c r="DS1059" s="96"/>
      <c r="DT1059" s="66"/>
      <c r="DU1059" s="66"/>
      <c r="FJ1059" s="3">
        <f t="shared" si="3374"/>
        <v>5.0000000000000017E-2</v>
      </c>
      <c r="FK1059" s="3">
        <f t="shared" si="3375"/>
        <v>3.125E-2</v>
      </c>
    </row>
    <row r="1060" spans="1:167">
      <c r="A1060" s="639">
        <f t="shared" si="3173"/>
        <v>1058</v>
      </c>
      <c r="B1060" s="172">
        <f t="shared" ref="B1060:B1123" si="3380">B1059+1</f>
        <v>67</v>
      </c>
      <c r="C1060" s="76">
        <v>40979</v>
      </c>
      <c r="D1060" s="84">
        <f t="shared" si="3170"/>
        <v>3</v>
      </c>
      <c r="E1060" s="78" t="s">
        <v>1223</v>
      </c>
      <c r="F1060" s="172">
        <v>7</v>
      </c>
      <c r="G1060" s="79" t="s">
        <v>325</v>
      </c>
      <c r="H1060" s="79" t="s">
        <v>1274</v>
      </c>
      <c r="I1060" s="79" t="s">
        <v>1234</v>
      </c>
      <c r="J1060" s="83">
        <v>0.17361111111111113</v>
      </c>
      <c r="K1060" s="82">
        <v>3488.37</v>
      </c>
      <c r="L1060" s="79" t="s">
        <v>1084</v>
      </c>
      <c r="M1060" s="172">
        <v>55</v>
      </c>
      <c r="N1060" s="172">
        <v>3</v>
      </c>
      <c r="O1060" s="79"/>
      <c r="P1060" s="83">
        <v>0.17361111111111113</v>
      </c>
      <c r="Q1060" s="83">
        <v>0.17361111111111113</v>
      </c>
      <c r="R1060" s="12">
        <f t="shared" si="3271"/>
        <v>0</v>
      </c>
      <c r="S1060" s="13">
        <f t="shared" si="3272"/>
        <v>0</v>
      </c>
      <c r="T1060" s="13">
        <f t="shared" si="3273"/>
        <v>0</v>
      </c>
      <c r="U1060" s="83">
        <v>0.18402777777777779</v>
      </c>
      <c r="V1060" s="12">
        <f t="shared" si="3318"/>
        <v>1.0416666666666657E-2</v>
      </c>
      <c r="W1060" s="13">
        <f t="shared" si="3319"/>
        <v>0</v>
      </c>
      <c r="X1060" s="225">
        <f t="shared" si="3320"/>
        <v>15</v>
      </c>
      <c r="Y1060" s="83">
        <v>0.19097222222222221</v>
      </c>
      <c r="Z1060" s="12">
        <f t="shared" si="3321"/>
        <v>6.9444444444444198E-3</v>
      </c>
      <c r="AA1060" s="13">
        <f t="shared" si="3322"/>
        <v>0</v>
      </c>
      <c r="AB1060" s="13">
        <f t="shared" si="3323"/>
        <v>10</v>
      </c>
      <c r="AC1060" s="83">
        <v>0.22222222222222221</v>
      </c>
      <c r="AD1060" s="12">
        <f t="shared" si="3324"/>
        <v>3.125E-2</v>
      </c>
      <c r="AE1060" s="13">
        <f t="shared" si="3325"/>
        <v>0</v>
      </c>
      <c r="AF1060" s="13">
        <f t="shared" si="3326"/>
        <v>45</v>
      </c>
      <c r="AG1060" s="83">
        <v>0.25694444444444448</v>
      </c>
      <c r="AH1060" s="83">
        <v>0.29166666666666669</v>
      </c>
      <c r="AI1060" s="12">
        <f t="shared" si="3280"/>
        <v>3.472222222222221E-2</v>
      </c>
      <c r="AJ1060" s="225">
        <f t="shared" si="3327"/>
        <v>0</v>
      </c>
      <c r="AK1060" s="225">
        <f t="shared" si="3328"/>
        <v>50</v>
      </c>
      <c r="AL1060" s="83">
        <v>0.25694444444444448</v>
      </c>
      <c r="AM1060" s="83">
        <v>0.29166666666666669</v>
      </c>
      <c r="AN1060" s="12">
        <f t="shared" si="3329"/>
        <v>3.472222222222221E-2</v>
      </c>
      <c r="AO1060" s="13">
        <f t="shared" si="3330"/>
        <v>0</v>
      </c>
      <c r="AP1060" s="13">
        <f t="shared" si="3331"/>
        <v>50</v>
      </c>
      <c r="AQ1060" s="83">
        <v>0.3527777777777778</v>
      </c>
      <c r="AR1060" s="12">
        <f t="shared" si="3332"/>
        <v>6.1111111111111116E-2</v>
      </c>
      <c r="AS1060" s="225">
        <f t="shared" si="3333"/>
        <v>1</v>
      </c>
      <c r="AT1060" s="13">
        <f t="shared" si="3334"/>
        <v>28</v>
      </c>
      <c r="AU1060" s="83">
        <v>0.3527777777777778</v>
      </c>
      <c r="AV1060" s="226">
        <f>AU1060-AQ1060</f>
        <v>0</v>
      </c>
      <c r="AW1060" s="13">
        <f>HOUR(AV1060)</f>
        <v>0</v>
      </c>
      <c r="AX1060" s="13">
        <f>MINUTE(AV1060)</f>
        <v>0</v>
      </c>
      <c r="AY1060" s="83">
        <v>0.49374999999999997</v>
      </c>
      <c r="AZ1060" s="12">
        <f t="shared" si="3338"/>
        <v>0.14097222222222217</v>
      </c>
      <c r="BA1060" s="225">
        <f t="shared" si="3339"/>
        <v>3</v>
      </c>
      <c r="BB1060" s="225">
        <f t="shared" si="3340"/>
        <v>23</v>
      </c>
      <c r="BC1060" s="83">
        <v>0.49374999999999997</v>
      </c>
      <c r="BD1060" s="83">
        <v>0.49374999999999997</v>
      </c>
      <c r="BE1060" s="12">
        <f t="shared" si="3341"/>
        <v>0</v>
      </c>
      <c r="BF1060" s="13">
        <f t="shared" si="3342"/>
        <v>0</v>
      </c>
      <c r="BG1060" s="13">
        <f t="shared" si="3343"/>
        <v>0</v>
      </c>
      <c r="BH1060" s="83">
        <v>0.49374999999999997</v>
      </c>
      <c r="BI1060" s="83">
        <v>0.49374999999999997</v>
      </c>
      <c r="BJ1060" s="83"/>
      <c r="BK1060" s="69">
        <f t="shared" si="3344"/>
        <v>0</v>
      </c>
      <c r="BL1060" s="13">
        <f t="shared" si="3345"/>
        <v>0</v>
      </c>
      <c r="BM1060" s="13">
        <f t="shared" si="3346"/>
        <v>0</v>
      </c>
      <c r="BN1060" s="83">
        <v>0.5</v>
      </c>
      <c r="BO1060" s="12">
        <f t="shared" si="3347"/>
        <v>6.2500000000000333E-3</v>
      </c>
      <c r="BP1060" s="225">
        <f t="shared" si="3348"/>
        <v>0</v>
      </c>
      <c r="BQ1060" s="225">
        <f t="shared" si="3349"/>
        <v>9</v>
      </c>
      <c r="BR1060" s="83">
        <v>0.50347222222222221</v>
      </c>
      <c r="BS1060" s="12">
        <f t="shared" si="3350"/>
        <v>3.4722222222222099E-3</v>
      </c>
      <c r="BT1060" s="225">
        <f t="shared" si="3351"/>
        <v>0</v>
      </c>
      <c r="BU1060" s="225">
        <f t="shared" si="3352"/>
        <v>5</v>
      </c>
      <c r="BV1060" s="83">
        <v>0.50347222222222221</v>
      </c>
      <c r="BW1060" s="83">
        <v>0.50694444444444442</v>
      </c>
      <c r="BX1060" s="12">
        <f t="shared" si="3353"/>
        <v>3.4722222222222099E-3</v>
      </c>
      <c r="BY1060" s="13">
        <f t="shared" si="3354"/>
        <v>0</v>
      </c>
      <c r="BZ1060" s="13">
        <f t="shared" si="3355"/>
        <v>5</v>
      </c>
      <c r="CA1060" s="226">
        <f t="shared" si="3220"/>
        <v>0.33333333333333326</v>
      </c>
      <c r="CB1060" s="13">
        <f t="shared" si="3376"/>
        <v>8</v>
      </c>
      <c r="CC1060" s="13">
        <f t="shared" si="3377"/>
        <v>0</v>
      </c>
      <c r="CD1060" s="12">
        <f t="shared" si="3358"/>
        <v>0.10208333333333336</v>
      </c>
      <c r="CE1060" s="13">
        <f t="shared" si="3359"/>
        <v>2</v>
      </c>
      <c r="CF1060" s="13">
        <f t="shared" si="3360"/>
        <v>27</v>
      </c>
      <c r="CG1060" s="12">
        <f t="shared" si="3361"/>
        <v>3.472222222222221E-2</v>
      </c>
      <c r="CH1060" s="13">
        <f t="shared" si="3362"/>
        <v>0</v>
      </c>
      <c r="CI1060" s="13">
        <f t="shared" si="3363"/>
        <v>50</v>
      </c>
      <c r="CJ1060" s="12">
        <f t="shared" si="3364"/>
        <v>0.14097222222222217</v>
      </c>
      <c r="CK1060" s="13">
        <f t="shared" si="3365"/>
        <v>3</v>
      </c>
      <c r="CL1060" s="13">
        <f t="shared" si="3366"/>
        <v>23</v>
      </c>
      <c r="CM1060" s="62"/>
      <c r="CN1060" s="62"/>
      <c r="CO1060" s="62"/>
      <c r="CP1060" s="12">
        <f t="shared" si="3367"/>
        <v>5.3472222222222157E-2</v>
      </c>
      <c r="CQ1060" s="13">
        <f t="shared" si="3368"/>
        <v>1</v>
      </c>
      <c r="CR1060" s="13">
        <f t="shared" si="3369"/>
        <v>17</v>
      </c>
      <c r="CS1060" s="83">
        <v>0</v>
      </c>
      <c r="CT1060" s="13">
        <f t="shared" si="3314"/>
        <v>0</v>
      </c>
      <c r="CU1060" s="13">
        <f t="shared" si="3315"/>
        <v>0</v>
      </c>
      <c r="CV1060" s="83">
        <v>0</v>
      </c>
      <c r="CW1060" s="13">
        <f t="shared" si="3263"/>
        <v>0</v>
      </c>
      <c r="CX1060" s="13">
        <f t="shared" si="3264"/>
        <v>0</v>
      </c>
      <c r="CY1060" s="83">
        <v>0</v>
      </c>
      <c r="CZ1060" s="13">
        <f t="shared" si="3265"/>
        <v>0</v>
      </c>
      <c r="DA1060" s="13">
        <f t="shared" si="3266"/>
        <v>0</v>
      </c>
      <c r="DB1060" s="83">
        <v>0</v>
      </c>
      <c r="DC1060" s="13">
        <f t="shared" si="3267"/>
        <v>0</v>
      </c>
      <c r="DD1060" s="13">
        <f t="shared" si="3268"/>
        <v>0</v>
      </c>
      <c r="DE1060" s="83">
        <v>0</v>
      </c>
      <c r="DF1060" s="13">
        <f t="shared" si="3378"/>
        <v>0</v>
      </c>
      <c r="DG1060" s="13">
        <f t="shared" si="3379"/>
        <v>0</v>
      </c>
      <c r="DH1060" s="83">
        <v>8.7500000000000008E-2</v>
      </c>
      <c r="DI1060" s="13">
        <f t="shared" si="3370"/>
        <v>2</v>
      </c>
      <c r="DJ1060" s="13">
        <f t="shared" si="3371"/>
        <v>6</v>
      </c>
      <c r="DK1060" s="83">
        <v>0</v>
      </c>
      <c r="DL1060" s="35">
        <f t="shared" si="3372"/>
        <v>0</v>
      </c>
      <c r="DM1060" s="35">
        <f t="shared" si="3373"/>
        <v>0</v>
      </c>
      <c r="DN1060" s="66">
        <f t="shared" si="3127"/>
        <v>3757511.6860000016</v>
      </c>
      <c r="DO1060" s="74">
        <f t="shared" si="3128"/>
        <v>60209</v>
      </c>
      <c r="DP1060" s="66">
        <f t="shared" si="3171"/>
        <v>63.42490909090909</v>
      </c>
      <c r="DQ1060" s="63">
        <f t="shared" si="3172"/>
        <v>62.407807570296825</v>
      </c>
      <c r="DR1060" s="66"/>
      <c r="DS1060" s="96"/>
      <c r="DT1060" s="66"/>
      <c r="DU1060" s="66"/>
      <c r="FJ1060" s="3">
        <f t="shared" si="3374"/>
        <v>0.15763888888888888</v>
      </c>
      <c r="FK1060" s="3">
        <f t="shared" si="3375"/>
        <v>4.8611111111111077E-2</v>
      </c>
    </row>
    <row r="1061" spans="1:167">
      <c r="A1061" s="639">
        <f t="shared" si="3173"/>
        <v>1059</v>
      </c>
      <c r="B1061" s="172">
        <f t="shared" si="3380"/>
        <v>68</v>
      </c>
      <c r="C1061" s="76">
        <v>40979</v>
      </c>
      <c r="D1061" s="84">
        <f t="shared" si="3170"/>
        <v>3</v>
      </c>
      <c r="E1061" s="78" t="s">
        <v>1271</v>
      </c>
      <c r="F1061" s="172">
        <v>1</v>
      </c>
      <c r="G1061" s="79" t="s">
        <v>445</v>
      </c>
      <c r="H1061" s="79" t="s">
        <v>1275</v>
      </c>
      <c r="I1061" s="79" t="s">
        <v>1219</v>
      </c>
      <c r="J1061" s="83">
        <v>0.32291666666666669</v>
      </c>
      <c r="K1061" s="82">
        <v>3727.62</v>
      </c>
      <c r="L1061" s="79" t="s">
        <v>1084</v>
      </c>
      <c r="M1061" s="172">
        <v>58</v>
      </c>
      <c r="N1061" s="172">
        <v>0</v>
      </c>
      <c r="O1061" s="79"/>
      <c r="P1061" s="83">
        <v>0.32291666666666669</v>
      </c>
      <c r="Q1061" s="83">
        <v>0.32291666666666669</v>
      </c>
      <c r="R1061" s="12">
        <f t="shared" si="3271"/>
        <v>0</v>
      </c>
      <c r="S1061" s="13">
        <f t="shared" si="3272"/>
        <v>0</v>
      </c>
      <c r="T1061" s="13">
        <f t="shared" si="3273"/>
        <v>0</v>
      </c>
      <c r="U1061" s="83">
        <v>0.46527777777777773</v>
      </c>
      <c r="V1061" s="12">
        <f t="shared" si="3318"/>
        <v>0.14236111111111105</v>
      </c>
      <c r="W1061" s="13">
        <f t="shared" si="3319"/>
        <v>3</v>
      </c>
      <c r="X1061" s="225">
        <f t="shared" si="3320"/>
        <v>25</v>
      </c>
      <c r="Y1061" s="83">
        <v>0.46875</v>
      </c>
      <c r="Z1061" s="12">
        <f t="shared" si="3321"/>
        <v>3.4722222222222654E-3</v>
      </c>
      <c r="AA1061" s="13">
        <f t="shared" si="3322"/>
        <v>0</v>
      </c>
      <c r="AB1061" s="13">
        <f t="shared" si="3323"/>
        <v>5</v>
      </c>
      <c r="AC1061" s="83">
        <v>0.4826388888888889</v>
      </c>
      <c r="AD1061" s="12">
        <f t="shared" si="3324"/>
        <v>1.3888888888888895E-2</v>
      </c>
      <c r="AE1061" s="13">
        <f t="shared" si="3325"/>
        <v>0</v>
      </c>
      <c r="AF1061" s="13">
        <f t="shared" si="3326"/>
        <v>20</v>
      </c>
      <c r="AG1061" s="83">
        <v>0.4861111111111111</v>
      </c>
      <c r="AH1061" s="83">
        <v>0.50694444444444442</v>
      </c>
      <c r="AI1061" s="12">
        <f t="shared" si="3280"/>
        <v>2.0833333333333315E-2</v>
      </c>
      <c r="AJ1061" s="225">
        <f t="shared" si="3327"/>
        <v>0</v>
      </c>
      <c r="AK1061" s="225">
        <f t="shared" si="3328"/>
        <v>30</v>
      </c>
      <c r="AL1061" s="83">
        <v>0.4861111111111111</v>
      </c>
      <c r="AM1061" s="83">
        <v>0.50694444444444442</v>
      </c>
      <c r="AN1061" s="12">
        <f t="shared" si="3329"/>
        <v>2.0833333333333315E-2</v>
      </c>
      <c r="AO1061" s="13">
        <f t="shared" si="3330"/>
        <v>0</v>
      </c>
      <c r="AP1061" s="13">
        <f t="shared" si="3331"/>
        <v>30</v>
      </c>
      <c r="AQ1061" s="83">
        <v>0.53125</v>
      </c>
      <c r="AR1061" s="12">
        <f t="shared" si="3332"/>
        <v>2.430555555555558E-2</v>
      </c>
      <c r="AS1061" s="225">
        <f t="shared" si="3333"/>
        <v>0</v>
      </c>
      <c r="AT1061" s="13">
        <f t="shared" si="3334"/>
        <v>35</v>
      </c>
      <c r="AU1061" s="83">
        <v>0.53125</v>
      </c>
      <c r="AV1061" s="226">
        <f>AU1061-AQ1061</f>
        <v>0</v>
      </c>
      <c r="AW1061" s="13">
        <f>HOUR(AV1061)</f>
        <v>0</v>
      </c>
      <c r="AX1061" s="13">
        <f>MINUTE(AV1061)</f>
        <v>0</v>
      </c>
      <c r="AY1061" s="83">
        <v>0.59791666666666665</v>
      </c>
      <c r="AZ1061" s="12">
        <f t="shared" si="3338"/>
        <v>6.6666666666666652E-2</v>
      </c>
      <c r="BA1061" s="225">
        <f t="shared" si="3339"/>
        <v>1</v>
      </c>
      <c r="BB1061" s="225">
        <f t="shared" si="3340"/>
        <v>36</v>
      </c>
      <c r="BC1061" s="83">
        <v>0.59791666666666665</v>
      </c>
      <c r="BD1061" s="83">
        <v>0.59791666666666665</v>
      </c>
      <c r="BE1061" s="12">
        <f t="shared" si="3341"/>
        <v>0</v>
      </c>
      <c r="BF1061" s="13">
        <f t="shared" si="3342"/>
        <v>0</v>
      </c>
      <c r="BG1061" s="13">
        <f t="shared" si="3343"/>
        <v>0</v>
      </c>
      <c r="BH1061" s="83">
        <v>0.59791666666666665</v>
      </c>
      <c r="BI1061" s="83">
        <v>0.59791666666666665</v>
      </c>
      <c r="BJ1061" s="83"/>
      <c r="BK1061" s="69">
        <f t="shared" si="3344"/>
        <v>0</v>
      </c>
      <c r="BL1061" s="13">
        <f t="shared" si="3345"/>
        <v>0</v>
      </c>
      <c r="BM1061" s="13">
        <f t="shared" si="3346"/>
        <v>0</v>
      </c>
      <c r="BN1061" s="83">
        <v>0.60763888888888895</v>
      </c>
      <c r="BO1061" s="12">
        <f t="shared" si="3347"/>
        <v>9.7222222222222987E-3</v>
      </c>
      <c r="BP1061" s="225">
        <f t="shared" si="3348"/>
        <v>0</v>
      </c>
      <c r="BQ1061" s="225">
        <f t="shared" si="3349"/>
        <v>14</v>
      </c>
      <c r="BR1061" s="83">
        <v>0.61111111111111105</v>
      </c>
      <c r="BS1061" s="12">
        <f t="shared" si="3350"/>
        <v>3.4722222222220989E-3</v>
      </c>
      <c r="BT1061" s="225">
        <f t="shared" si="3351"/>
        <v>0</v>
      </c>
      <c r="BU1061" s="225">
        <f t="shared" si="3352"/>
        <v>5</v>
      </c>
      <c r="BV1061" s="83">
        <v>0.61111111111111105</v>
      </c>
      <c r="BW1061" s="83">
        <v>0.61458333333333337</v>
      </c>
      <c r="BX1061" s="12">
        <f t="shared" si="3353"/>
        <v>3.4722222222223209E-3</v>
      </c>
      <c r="BY1061" s="13">
        <f t="shared" si="3354"/>
        <v>0</v>
      </c>
      <c r="BZ1061" s="13">
        <f t="shared" si="3355"/>
        <v>5</v>
      </c>
      <c r="CA1061" s="226">
        <f t="shared" si="3220"/>
        <v>0.29166666666666669</v>
      </c>
      <c r="CB1061" s="13">
        <f t="shared" si="3376"/>
        <v>7</v>
      </c>
      <c r="CC1061" s="13">
        <f t="shared" si="3377"/>
        <v>0</v>
      </c>
      <c r="CD1061" s="12">
        <f t="shared" si="3358"/>
        <v>5.1388888888888873E-2</v>
      </c>
      <c r="CE1061" s="13">
        <f t="shared" si="3359"/>
        <v>1</v>
      </c>
      <c r="CF1061" s="13">
        <f t="shared" si="3360"/>
        <v>14</v>
      </c>
      <c r="CG1061" s="12">
        <f t="shared" si="3361"/>
        <v>2.0833333333333315E-2</v>
      </c>
      <c r="CH1061" s="13">
        <f t="shared" si="3362"/>
        <v>0</v>
      </c>
      <c r="CI1061" s="13">
        <f t="shared" si="3363"/>
        <v>30</v>
      </c>
      <c r="CJ1061" s="12">
        <f t="shared" si="3364"/>
        <v>6.6666666666666652E-2</v>
      </c>
      <c r="CK1061" s="13">
        <f t="shared" si="3365"/>
        <v>1</v>
      </c>
      <c r="CL1061" s="13">
        <f t="shared" si="3366"/>
        <v>36</v>
      </c>
      <c r="CM1061" s="62"/>
      <c r="CN1061" s="62"/>
      <c r="CO1061" s="62"/>
      <c r="CP1061" s="12">
        <f t="shared" si="3367"/>
        <v>2.8472222222222211E-2</v>
      </c>
      <c r="CQ1061" s="13">
        <f t="shared" si="3368"/>
        <v>0</v>
      </c>
      <c r="CR1061" s="13">
        <f t="shared" si="3369"/>
        <v>41</v>
      </c>
      <c r="CS1061" s="83">
        <v>0</v>
      </c>
      <c r="CT1061" s="13">
        <f t="shared" si="3314"/>
        <v>0</v>
      </c>
      <c r="CU1061" s="13">
        <f t="shared" si="3315"/>
        <v>0</v>
      </c>
      <c r="CV1061" s="83">
        <v>0</v>
      </c>
      <c r="CW1061" s="13">
        <f t="shared" si="3263"/>
        <v>0</v>
      </c>
      <c r="CX1061" s="13">
        <f t="shared" si="3264"/>
        <v>0</v>
      </c>
      <c r="CY1061" s="83">
        <v>0</v>
      </c>
      <c r="CZ1061" s="13">
        <f t="shared" si="3265"/>
        <v>0</v>
      </c>
      <c r="DA1061" s="13">
        <f t="shared" si="3266"/>
        <v>0</v>
      </c>
      <c r="DB1061" s="83">
        <v>0</v>
      </c>
      <c r="DC1061" s="13">
        <f t="shared" si="3267"/>
        <v>0</v>
      </c>
      <c r="DD1061" s="13">
        <f t="shared" si="3268"/>
        <v>0</v>
      </c>
      <c r="DE1061" s="83">
        <v>0</v>
      </c>
      <c r="DF1061" s="13">
        <f t="shared" si="3378"/>
        <v>0</v>
      </c>
      <c r="DG1061" s="13">
        <f t="shared" si="3379"/>
        <v>0</v>
      </c>
      <c r="DH1061" s="83">
        <v>3.8194444444444441E-2</v>
      </c>
      <c r="DI1061" s="13">
        <f t="shared" si="3370"/>
        <v>0</v>
      </c>
      <c r="DJ1061" s="13">
        <f t="shared" si="3371"/>
        <v>55</v>
      </c>
      <c r="DK1061" s="83">
        <v>0</v>
      </c>
      <c r="DL1061" s="35">
        <f t="shared" si="3372"/>
        <v>0</v>
      </c>
      <c r="DM1061" s="35">
        <f t="shared" si="3373"/>
        <v>0</v>
      </c>
      <c r="DN1061" s="66">
        <f t="shared" si="3127"/>
        <v>3761239.3060000017</v>
      </c>
      <c r="DO1061" s="74">
        <f t="shared" si="3128"/>
        <v>60267</v>
      </c>
      <c r="DP1061" s="66">
        <f t="shared" si="3171"/>
        <v>64.269310344827588</v>
      </c>
      <c r="DQ1061" s="63">
        <f t="shared" si="3172"/>
        <v>62.409599050890236</v>
      </c>
      <c r="DR1061" s="66"/>
      <c r="DS1061" s="96"/>
      <c r="DT1061" s="66"/>
      <c r="DU1061" s="66"/>
      <c r="FJ1061" s="3">
        <f t="shared" si="3374"/>
        <v>0.20416666666666672</v>
      </c>
      <c r="FK1061" s="3">
        <f t="shared" si="3375"/>
        <v>0.15972222222222221</v>
      </c>
    </row>
    <row r="1062" spans="1:167">
      <c r="A1062" s="639">
        <f t="shared" si="3173"/>
        <v>1060</v>
      </c>
      <c r="B1062" s="172">
        <f t="shared" si="3380"/>
        <v>69</v>
      </c>
      <c r="C1062" s="76">
        <v>40979</v>
      </c>
      <c r="D1062" s="84">
        <f t="shared" si="3170"/>
        <v>3</v>
      </c>
      <c r="E1062" s="78" t="s">
        <v>1253</v>
      </c>
      <c r="F1062" s="172">
        <v>6</v>
      </c>
      <c r="G1062" s="79" t="s">
        <v>445</v>
      </c>
      <c r="H1062" s="79" t="s">
        <v>1275</v>
      </c>
      <c r="I1062" s="79" t="s">
        <v>1219</v>
      </c>
      <c r="J1062" s="83">
        <v>0.53125</v>
      </c>
      <c r="K1062" s="82">
        <v>3816.68</v>
      </c>
      <c r="L1062" s="79" t="s">
        <v>1084</v>
      </c>
      <c r="M1062" s="172">
        <v>59</v>
      </c>
      <c r="N1062" s="172">
        <v>0</v>
      </c>
      <c r="O1062" s="79"/>
      <c r="P1062" s="83">
        <v>0.53125</v>
      </c>
      <c r="Q1062" s="83">
        <v>0.53125</v>
      </c>
      <c r="R1062" s="12">
        <f t="shared" si="3271"/>
        <v>0</v>
      </c>
      <c r="S1062" s="13">
        <f t="shared" si="3272"/>
        <v>0</v>
      </c>
      <c r="T1062" s="13">
        <f t="shared" si="3273"/>
        <v>0</v>
      </c>
      <c r="U1062" s="83">
        <v>0.54861111111111105</v>
      </c>
      <c r="V1062" s="12">
        <f t="shared" si="3318"/>
        <v>1.7361111111111049E-2</v>
      </c>
      <c r="W1062" s="13">
        <f t="shared" si="3319"/>
        <v>0</v>
      </c>
      <c r="X1062" s="225">
        <f t="shared" si="3320"/>
        <v>25</v>
      </c>
      <c r="Y1062" s="83">
        <v>0.55555555555555558</v>
      </c>
      <c r="Z1062" s="12">
        <f t="shared" si="3321"/>
        <v>6.9444444444445308E-3</v>
      </c>
      <c r="AA1062" s="13">
        <f t="shared" si="3322"/>
        <v>0</v>
      </c>
      <c r="AB1062" s="13">
        <f t="shared" si="3323"/>
        <v>10</v>
      </c>
      <c r="AC1062" s="83">
        <v>0.57986111111111105</v>
      </c>
      <c r="AD1062" s="12">
        <f t="shared" si="3324"/>
        <v>2.4305555555555469E-2</v>
      </c>
      <c r="AE1062" s="13">
        <f t="shared" si="3325"/>
        <v>0</v>
      </c>
      <c r="AF1062" s="13">
        <f t="shared" si="3326"/>
        <v>35</v>
      </c>
      <c r="AG1062" s="83">
        <v>0.58333333333333337</v>
      </c>
      <c r="AH1062" s="83">
        <v>0.625</v>
      </c>
      <c r="AI1062" s="12">
        <f t="shared" si="3280"/>
        <v>4.166666666666663E-2</v>
      </c>
      <c r="AJ1062" s="225">
        <f t="shared" si="3327"/>
        <v>1</v>
      </c>
      <c r="AK1062" s="225">
        <f t="shared" si="3328"/>
        <v>0</v>
      </c>
      <c r="AL1062" s="83">
        <v>0.58333333333333337</v>
      </c>
      <c r="AM1062" s="83">
        <v>0.625</v>
      </c>
      <c r="AN1062" s="12">
        <f t="shared" si="3329"/>
        <v>4.166666666666663E-2</v>
      </c>
      <c r="AO1062" s="13">
        <f t="shared" si="3330"/>
        <v>1</v>
      </c>
      <c r="AP1062" s="13">
        <f t="shared" si="3331"/>
        <v>0</v>
      </c>
      <c r="AQ1062" s="83">
        <v>0.63194444444444442</v>
      </c>
      <c r="AR1062" s="12">
        <f t="shared" si="3332"/>
        <v>6.9444444444444198E-3</v>
      </c>
      <c r="AS1062" s="225">
        <f t="shared" si="3333"/>
        <v>0</v>
      </c>
      <c r="AT1062" s="13">
        <f t="shared" si="3334"/>
        <v>10</v>
      </c>
      <c r="AU1062" s="83">
        <v>0.63263888888888886</v>
      </c>
      <c r="AV1062" s="226">
        <f>AU1062-AQ1062</f>
        <v>6.9444444444444198E-4</v>
      </c>
      <c r="AW1062" s="13">
        <f>HOUR(AV1062)</f>
        <v>0</v>
      </c>
      <c r="AX1062" s="13">
        <f>MINUTE(AV1062)</f>
        <v>1</v>
      </c>
      <c r="AY1062" s="83">
        <v>0.6875</v>
      </c>
      <c r="AZ1062" s="12">
        <f t="shared" si="3338"/>
        <v>5.4861111111111138E-2</v>
      </c>
      <c r="BA1062" s="225">
        <f t="shared" si="3339"/>
        <v>1</v>
      </c>
      <c r="BB1062" s="225">
        <f t="shared" si="3340"/>
        <v>19</v>
      </c>
      <c r="BC1062" s="83">
        <v>0.6875</v>
      </c>
      <c r="BD1062" s="83">
        <v>0.6875</v>
      </c>
      <c r="BE1062" s="12">
        <f t="shared" si="3341"/>
        <v>0</v>
      </c>
      <c r="BF1062" s="13">
        <f t="shared" si="3342"/>
        <v>0</v>
      </c>
      <c r="BG1062" s="13">
        <f t="shared" si="3343"/>
        <v>0</v>
      </c>
      <c r="BH1062" s="83">
        <v>0.6875</v>
      </c>
      <c r="BI1062" s="83">
        <v>0.6875</v>
      </c>
      <c r="BJ1062" s="83"/>
      <c r="BK1062" s="69">
        <f t="shared" si="3344"/>
        <v>0</v>
      </c>
      <c r="BL1062" s="13">
        <f t="shared" si="3345"/>
        <v>0</v>
      </c>
      <c r="BM1062" s="13">
        <f t="shared" si="3346"/>
        <v>0</v>
      </c>
      <c r="BN1062" s="83">
        <v>0.69097222222222221</v>
      </c>
      <c r="BO1062" s="12">
        <f t="shared" si="3347"/>
        <v>3.4722222222222099E-3</v>
      </c>
      <c r="BP1062" s="225">
        <f t="shared" si="3348"/>
        <v>0</v>
      </c>
      <c r="BQ1062" s="225">
        <f t="shared" si="3349"/>
        <v>5</v>
      </c>
      <c r="BR1062" s="83">
        <v>0.69444444444444453</v>
      </c>
      <c r="BS1062" s="12">
        <f t="shared" si="3350"/>
        <v>3.4722222222223209E-3</v>
      </c>
      <c r="BT1062" s="225">
        <f t="shared" si="3351"/>
        <v>0</v>
      </c>
      <c r="BU1062" s="225">
        <f t="shared" si="3352"/>
        <v>5</v>
      </c>
      <c r="BV1062" s="83">
        <v>0.69444444444444453</v>
      </c>
      <c r="BW1062" s="83">
        <v>0.69791666666666663</v>
      </c>
      <c r="BX1062" s="12">
        <f t="shared" si="3353"/>
        <v>3.4722222222220989E-3</v>
      </c>
      <c r="BY1062" s="13">
        <f t="shared" si="3354"/>
        <v>0</v>
      </c>
      <c r="BZ1062" s="13">
        <f t="shared" si="3355"/>
        <v>5</v>
      </c>
      <c r="CA1062" s="226">
        <f t="shared" si="3220"/>
        <v>0.16666666666666663</v>
      </c>
      <c r="CB1062" s="13">
        <f t="shared" si="3376"/>
        <v>4</v>
      </c>
      <c r="CC1062" s="13">
        <f t="shared" si="3377"/>
        <v>0</v>
      </c>
      <c r="CD1062" s="12">
        <f t="shared" si="3358"/>
        <v>3.819444444444442E-2</v>
      </c>
      <c r="CE1062" s="13">
        <f t="shared" si="3359"/>
        <v>0</v>
      </c>
      <c r="CF1062" s="13">
        <f t="shared" si="3360"/>
        <v>55</v>
      </c>
      <c r="CG1062" s="12">
        <f t="shared" si="3361"/>
        <v>4.166666666666663E-2</v>
      </c>
      <c r="CH1062" s="13">
        <f t="shared" si="3362"/>
        <v>1</v>
      </c>
      <c r="CI1062" s="13">
        <f t="shared" si="3363"/>
        <v>0</v>
      </c>
      <c r="CJ1062" s="12">
        <f t="shared" si="3364"/>
        <v>5.4861111111111138E-2</v>
      </c>
      <c r="CK1062" s="13">
        <f t="shared" si="3365"/>
        <v>1</v>
      </c>
      <c r="CL1062" s="13">
        <f t="shared" si="3366"/>
        <v>19</v>
      </c>
      <c r="CM1062" s="62"/>
      <c r="CN1062" s="62"/>
      <c r="CO1062" s="62"/>
      <c r="CP1062" s="12">
        <f t="shared" si="3367"/>
        <v>5.1388888888888914E-2</v>
      </c>
      <c r="CQ1062" s="13">
        <f t="shared" si="3368"/>
        <v>1</v>
      </c>
      <c r="CR1062" s="13">
        <f t="shared" si="3369"/>
        <v>14</v>
      </c>
      <c r="CS1062" s="83">
        <v>0</v>
      </c>
      <c r="CT1062" s="13">
        <f t="shared" si="3314"/>
        <v>0</v>
      </c>
      <c r="CU1062" s="13">
        <f t="shared" si="3315"/>
        <v>0</v>
      </c>
      <c r="CV1062" s="83">
        <v>0</v>
      </c>
      <c r="CW1062" s="13">
        <f t="shared" si="3263"/>
        <v>0</v>
      </c>
      <c r="CX1062" s="13">
        <f t="shared" si="3264"/>
        <v>0</v>
      </c>
      <c r="CY1062" s="83">
        <v>0</v>
      </c>
      <c r="CZ1062" s="13">
        <f t="shared" si="3265"/>
        <v>0</v>
      </c>
      <c r="DA1062" s="13">
        <f t="shared" si="3266"/>
        <v>0</v>
      </c>
      <c r="DB1062" s="83">
        <v>0</v>
      </c>
      <c r="DC1062" s="13">
        <f t="shared" si="3267"/>
        <v>0</v>
      </c>
      <c r="DD1062" s="13">
        <f t="shared" si="3268"/>
        <v>0</v>
      </c>
      <c r="DE1062" s="83">
        <v>0</v>
      </c>
      <c r="DF1062" s="13">
        <f t="shared" si="3378"/>
        <v>0</v>
      </c>
      <c r="DG1062" s="13">
        <f t="shared" si="3379"/>
        <v>0</v>
      </c>
      <c r="DH1062" s="83">
        <v>3.472222222222222E-3</v>
      </c>
      <c r="DI1062" s="13">
        <f t="shared" si="3370"/>
        <v>0</v>
      </c>
      <c r="DJ1062" s="13">
        <f t="shared" si="3371"/>
        <v>5</v>
      </c>
      <c r="DK1062" s="83">
        <v>0</v>
      </c>
      <c r="DL1062" s="35">
        <f t="shared" si="3372"/>
        <v>0</v>
      </c>
      <c r="DM1062" s="35">
        <f t="shared" si="3373"/>
        <v>0</v>
      </c>
      <c r="DN1062" s="66">
        <f t="shared" si="3127"/>
        <v>3765055.9860000019</v>
      </c>
      <c r="DO1062" s="74">
        <f t="shared" si="3128"/>
        <v>60326</v>
      </c>
      <c r="DP1062" s="66">
        <f t="shared" si="3171"/>
        <v>64.689491525423719</v>
      </c>
      <c r="DQ1062" s="63">
        <f t="shared" si="3172"/>
        <v>62.411828830023573</v>
      </c>
      <c r="DR1062" s="66"/>
      <c r="DS1062" s="96"/>
      <c r="DT1062" s="66"/>
      <c r="DU1062" s="66"/>
      <c r="FJ1062" s="3">
        <f t="shared" si="3374"/>
        <v>7.0138888888888862E-2</v>
      </c>
      <c r="FK1062" s="3">
        <f t="shared" si="3375"/>
        <v>4.8611111111111049E-2</v>
      </c>
    </row>
    <row r="1063" spans="1:167">
      <c r="A1063" s="639">
        <f t="shared" si="3173"/>
        <v>1061</v>
      </c>
      <c r="B1063" s="172">
        <f t="shared" si="3380"/>
        <v>70</v>
      </c>
      <c r="C1063" s="76">
        <v>40979</v>
      </c>
      <c r="D1063" s="84">
        <f t="shared" si="3170"/>
        <v>3</v>
      </c>
      <c r="E1063" s="78" t="s">
        <v>1272</v>
      </c>
      <c r="F1063" s="172">
        <v>1</v>
      </c>
      <c r="G1063" s="79" t="s">
        <v>403</v>
      </c>
      <c r="H1063" s="79" t="s">
        <v>394</v>
      </c>
      <c r="I1063" s="79" t="s">
        <v>1121</v>
      </c>
      <c r="J1063" s="83">
        <v>0.54166666666666663</v>
      </c>
      <c r="K1063" s="82">
        <v>3770.22</v>
      </c>
      <c r="L1063" s="79" t="s">
        <v>1084</v>
      </c>
      <c r="M1063" s="172">
        <v>59</v>
      </c>
      <c r="N1063" s="172">
        <v>0</v>
      </c>
      <c r="O1063" s="79"/>
      <c r="P1063" s="83">
        <v>0.54166666666666663</v>
      </c>
      <c r="Q1063" s="83">
        <v>0.54166666666666663</v>
      </c>
      <c r="R1063" s="12">
        <f t="shared" si="3271"/>
        <v>0</v>
      </c>
      <c r="S1063" s="13">
        <f t="shared" si="3272"/>
        <v>0</v>
      </c>
      <c r="T1063" s="13">
        <f t="shared" si="3273"/>
        <v>0</v>
      </c>
      <c r="U1063" s="83">
        <v>0.64583333333333337</v>
      </c>
      <c r="V1063" s="12">
        <f t="shared" si="3318"/>
        <v>0.10416666666666674</v>
      </c>
      <c r="W1063" s="13">
        <f t="shared" si="3319"/>
        <v>2</v>
      </c>
      <c r="X1063" s="225">
        <f t="shared" si="3320"/>
        <v>30</v>
      </c>
      <c r="Y1063" s="83">
        <v>0.65277777777777779</v>
      </c>
      <c r="Z1063" s="12">
        <f t="shared" si="3321"/>
        <v>6.9444444444444198E-3</v>
      </c>
      <c r="AA1063" s="13">
        <f t="shared" si="3322"/>
        <v>0</v>
      </c>
      <c r="AB1063" s="13">
        <f t="shared" si="3323"/>
        <v>10</v>
      </c>
      <c r="AC1063" s="83">
        <v>0.68402777777777779</v>
      </c>
      <c r="AD1063" s="12">
        <f t="shared" si="3324"/>
        <v>3.125E-2</v>
      </c>
      <c r="AE1063" s="13">
        <f t="shared" si="3325"/>
        <v>0</v>
      </c>
      <c r="AF1063" s="13">
        <f t="shared" si="3326"/>
        <v>45</v>
      </c>
      <c r="AG1063" s="83">
        <v>0.6875</v>
      </c>
      <c r="AH1063" s="83">
        <v>0.70486111111111116</v>
      </c>
      <c r="AI1063" s="12">
        <f t="shared" si="3280"/>
        <v>1.736111111111116E-2</v>
      </c>
      <c r="AJ1063" s="225">
        <f t="shared" si="3327"/>
        <v>0</v>
      </c>
      <c r="AK1063" s="225">
        <f t="shared" si="3328"/>
        <v>25</v>
      </c>
      <c r="AL1063" s="83">
        <v>0.6875</v>
      </c>
      <c r="AM1063" s="83">
        <v>0.70486111111111116</v>
      </c>
      <c r="AN1063" s="12">
        <f t="shared" si="3329"/>
        <v>1.736111111111116E-2</v>
      </c>
      <c r="AO1063" s="13">
        <f t="shared" si="3330"/>
        <v>0</v>
      </c>
      <c r="AP1063" s="13">
        <f t="shared" si="3331"/>
        <v>25</v>
      </c>
      <c r="AQ1063" s="83">
        <v>0.73125000000000007</v>
      </c>
      <c r="AR1063" s="12">
        <f t="shared" si="3332"/>
        <v>2.6388888888888906E-2</v>
      </c>
      <c r="AS1063" s="225">
        <f t="shared" si="3333"/>
        <v>0</v>
      </c>
      <c r="AT1063" s="13">
        <f t="shared" si="3334"/>
        <v>38</v>
      </c>
      <c r="AU1063" s="83">
        <v>0.7319444444444444</v>
      </c>
      <c r="AV1063" s="226">
        <f>AU1063-AQ1063</f>
        <v>6.9444444444433095E-4</v>
      </c>
      <c r="AW1063" s="13">
        <f>HOUR(AV1063)</f>
        <v>0</v>
      </c>
      <c r="AX1063" s="13">
        <f>MINUTE(AV1063)</f>
        <v>1</v>
      </c>
      <c r="AY1063" s="83">
        <v>0.80486111111111114</v>
      </c>
      <c r="AZ1063" s="12">
        <f t="shared" si="3338"/>
        <v>7.2916666666666741E-2</v>
      </c>
      <c r="BA1063" s="225">
        <f t="shared" si="3339"/>
        <v>1</v>
      </c>
      <c r="BB1063" s="225">
        <f t="shared" si="3340"/>
        <v>45</v>
      </c>
      <c r="BC1063" s="83">
        <v>0.80486111111111114</v>
      </c>
      <c r="BD1063" s="83">
        <v>0.80486111111111114</v>
      </c>
      <c r="BE1063" s="12">
        <f t="shared" si="3341"/>
        <v>0</v>
      </c>
      <c r="BF1063" s="13">
        <f t="shared" si="3342"/>
        <v>0</v>
      </c>
      <c r="BG1063" s="13">
        <f t="shared" si="3343"/>
        <v>0</v>
      </c>
      <c r="BH1063" s="83">
        <v>0.80486111111111114</v>
      </c>
      <c r="BI1063" s="83">
        <v>0.80486111111111114</v>
      </c>
      <c r="BJ1063" s="83"/>
      <c r="BK1063" s="69">
        <f t="shared" si="3344"/>
        <v>0</v>
      </c>
      <c r="BL1063" s="13">
        <f t="shared" si="3345"/>
        <v>0</v>
      </c>
      <c r="BM1063" s="13">
        <f t="shared" si="3346"/>
        <v>0</v>
      </c>
      <c r="BN1063" s="83">
        <v>0.8125</v>
      </c>
      <c r="BO1063" s="12">
        <f t="shared" si="3347"/>
        <v>7.6388888888888618E-3</v>
      </c>
      <c r="BP1063" s="225">
        <f t="shared" si="3348"/>
        <v>0</v>
      </c>
      <c r="BQ1063" s="225">
        <f t="shared" si="3349"/>
        <v>11</v>
      </c>
      <c r="BR1063" s="83">
        <v>0.81597222222222221</v>
      </c>
      <c r="BS1063" s="12">
        <f t="shared" si="3350"/>
        <v>3.4722222222222099E-3</v>
      </c>
      <c r="BT1063" s="225">
        <f t="shared" si="3351"/>
        <v>0</v>
      </c>
      <c r="BU1063" s="225">
        <f t="shared" si="3352"/>
        <v>5</v>
      </c>
      <c r="BV1063" s="83">
        <v>0.81597222222222221</v>
      </c>
      <c r="BW1063" s="83">
        <v>0.81944444444444453</v>
      </c>
      <c r="BX1063" s="12">
        <f t="shared" si="3353"/>
        <v>3.4722222222223209E-3</v>
      </c>
      <c r="BY1063" s="13">
        <f t="shared" si="3354"/>
        <v>0</v>
      </c>
      <c r="BZ1063" s="13">
        <f t="shared" si="3355"/>
        <v>5</v>
      </c>
      <c r="CA1063" s="226">
        <f t="shared" si="3220"/>
        <v>0.2777777777777779</v>
      </c>
      <c r="CB1063" s="13">
        <f t="shared" si="3376"/>
        <v>6</v>
      </c>
      <c r="CC1063" s="13">
        <f t="shared" si="3377"/>
        <v>40</v>
      </c>
      <c r="CD1063" s="12">
        <f t="shared" si="3358"/>
        <v>6.8749999999999978E-2</v>
      </c>
      <c r="CE1063" s="13">
        <f t="shared" si="3359"/>
        <v>1</v>
      </c>
      <c r="CF1063" s="13">
        <f t="shared" si="3360"/>
        <v>39</v>
      </c>
      <c r="CG1063" s="12">
        <f t="shared" si="3361"/>
        <v>1.736111111111116E-2</v>
      </c>
      <c r="CH1063" s="13">
        <f t="shared" si="3362"/>
        <v>0</v>
      </c>
      <c r="CI1063" s="13">
        <f t="shared" si="3363"/>
        <v>25</v>
      </c>
      <c r="CJ1063" s="12">
        <f t="shared" si="3364"/>
        <v>7.2916666666666741E-2</v>
      </c>
      <c r="CK1063" s="13">
        <f t="shared" si="3365"/>
        <v>1</v>
      </c>
      <c r="CL1063" s="13">
        <f t="shared" si="3366"/>
        <v>45</v>
      </c>
      <c r="CM1063" s="62"/>
      <c r="CN1063" s="62"/>
      <c r="CO1063" s="62"/>
      <c r="CP1063" s="12">
        <f t="shared" si="3367"/>
        <v>4.5138888888888964E-2</v>
      </c>
      <c r="CQ1063" s="13">
        <f t="shared" si="3368"/>
        <v>1</v>
      </c>
      <c r="CR1063" s="13">
        <f t="shared" si="3369"/>
        <v>5</v>
      </c>
      <c r="CS1063" s="83">
        <v>0</v>
      </c>
      <c r="CT1063" s="13">
        <f t="shared" si="3314"/>
        <v>0</v>
      </c>
      <c r="CU1063" s="13">
        <f t="shared" si="3315"/>
        <v>0</v>
      </c>
      <c r="CV1063" s="83">
        <v>0</v>
      </c>
      <c r="CW1063" s="13">
        <f t="shared" si="3263"/>
        <v>0</v>
      </c>
      <c r="CX1063" s="13">
        <f t="shared" si="3264"/>
        <v>0</v>
      </c>
      <c r="CY1063" s="83">
        <v>0</v>
      </c>
      <c r="CZ1063" s="13">
        <f t="shared" si="3265"/>
        <v>0</v>
      </c>
      <c r="DA1063" s="13">
        <f t="shared" si="3266"/>
        <v>0</v>
      </c>
      <c r="DB1063" s="83">
        <v>0</v>
      </c>
      <c r="DC1063" s="13">
        <f t="shared" si="3267"/>
        <v>0</v>
      </c>
      <c r="DD1063" s="13">
        <f t="shared" si="3268"/>
        <v>0</v>
      </c>
      <c r="DE1063" s="83">
        <v>0</v>
      </c>
      <c r="DF1063" s="13">
        <f t="shared" si="3378"/>
        <v>0</v>
      </c>
      <c r="DG1063" s="13">
        <f t="shared" si="3379"/>
        <v>0</v>
      </c>
      <c r="DH1063" s="83">
        <v>2.7777777777777776E-2</v>
      </c>
      <c r="DI1063" s="13">
        <f t="shared" si="3370"/>
        <v>0</v>
      </c>
      <c r="DJ1063" s="13">
        <f t="shared" si="3371"/>
        <v>40</v>
      </c>
      <c r="DK1063" s="83">
        <v>0</v>
      </c>
      <c r="DL1063" s="35">
        <f t="shared" si="3372"/>
        <v>0</v>
      </c>
      <c r="DM1063" s="35">
        <f t="shared" si="3373"/>
        <v>0</v>
      </c>
      <c r="DN1063" s="66">
        <f t="shared" si="3127"/>
        <v>3768826.2060000021</v>
      </c>
      <c r="DO1063" s="74">
        <f t="shared" si="3128"/>
        <v>60385</v>
      </c>
      <c r="DP1063" s="66">
        <f t="shared" si="3171"/>
        <v>63.902033898305085</v>
      </c>
      <c r="DQ1063" s="63">
        <f t="shared" si="3172"/>
        <v>62.413284855510511</v>
      </c>
      <c r="DR1063" s="66"/>
      <c r="DS1063" s="96"/>
      <c r="DT1063" s="66"/>
      <c r="DU1063" s="66"/>
      <c r="FJ1063" s="3">
        <f t="shared" si="3374"/>
        <v>0.1875</v>
      </c>
      <c r="FK1063" s="3">
        <f t="shared" si="3375"/>
        <v>0.14236111111111116</v>
      </c>
    </row>
    <row r="1064" spans="1:167">
      <c r="A1064" s="639">
        <f t="shared" si="3173"/>
        <v>1062</v>
      </c>
      <c r="B1064" s="172">
        <f t="shared" si="3380"/>
        <v>71</v>
      </c>
      <c r="C1064" s="76">
        <v>40979</v>
      </c>
      <c r="D1064" s="84">
        <f t="shared" si="3170"/>
        <v>3</v>
      </c>
      <c r="E1064" s="78" t="s">
        <v>1233</v>
      </c>
      <c r="F1064" s="172">
        <v>5</v>
      </c>
      <c r="G1064" s="79" t="s">
        <v>287</v>
      </c>
      <c r="H1064" s="79" t="s">
        <v>1032</v>
      </c>
      <c r="I1064" s="79" t="s">
        <v>1138</v>
      </c>
      <c r="J1064" s="83">
        <v>0.80208333333333337</v>
      </c>
      <c r="K1064" s="82">
        <v>3743.14</v>
      </c>
      <c r="L1064" s="79" t="s">
        <v>1084</v>
      </c>
      <c r="M1064" s="172">
        <v>59</v>
      </c>
      <c r="N1064" s="172">
        <v>0</v>
      </c>
      <c r="O1064" s="79"/>
      <c r="P1064" s="83">
        <v>0.80208333333333337</v>
      </c>
      <c r="Q1064" s="83">
        <v>0.80208333333333337</v>
      </c>
      <c r="R1064" s="12">
        <f t="shared" si="3271"/>
        <v>0</v>
      </c>
      <c r="S1064" s="13">
        <f t="shared" si="3272"/>
        <v>0</v>
      </c>
      <c r="T1064" s="13">
        <f t="shared" si="3273"/>
        <v>0</v>
      </c>
      <c r="U1064" s="83">
        <v>0.80902777777777779</v>
      </c>
      <c r="V1064" s="12">
        <f t="shared" si="3318"/>
        <v>6.9444444444444198E-3</v>
      </c>
      <c r="W1064" s="13">
        <f t="shared" si="3319"/>
        <v>0</v>
      </c>
      <c r="X1064" s="225">
        <f t="shared" si="3320"/>
        <v>10</v>
      </c>
      <c r="Y1064" s="83">
        <v>0.8125</v>
      </c>
      <c r="Z1064" s="12">
        <f t="shared" si="3321"/>
        <v>3.4722222222222099E-3</v>
      </c>
      <c r="AA1064" s="13">
        <f t="shared" si="3322"/>
        <v>0</v>
      </c>
      <c r="AB1064" s="13">
        <f t="shared" si="3323"/>
        <v>5</v>
      </c>
      <c r="AC1064" s="83">
        <v>0.83333333333333337</v>
      </c>
      <c r="AD1064" s="12">
        <f t="shared" si="3324"/>
        <v>2.083333333333337E-2</v>
      </c>
      <c r="AE1064" s="13">
        <f t="shared" si="3325"/>
        <v>0</v>
      </c>
      <c r="AF1064" s="13">
        <f t="shared" si="3326"/>
        <v>30</v>
      </c>
      <c r="AG1064" s="83">
        <v>0.83680555555555547</v>
      </c>
      <c r="AH1064" s="83">
        <v>0.85763888888888884</v>
      </c>
      <c r="AI1064" s="12">
        <f t="shared" si="3280"/>
        <v>2.083333333333337E-2</v>
      </c>
      <c r="AJ1064" s="225">
        <f t="shared" si="3327"/>
        <v>0</v>
      </c>
      <c r="AK1064" s="225">
        <f t="shared" si="3328"/>
        <v>30</v>
      </c>
      <c r="AL1064" s="83">
        <v>0.83680555555555547</v>
      </c>
      <c r="AM1064" s="83">
        <v>0.85763888888888884</v>
      </c>
      <c r="AN1064" s="12">
        <f t="shared" si="3329"/>
        <v>2.083333333333337E-2</v>
      </c>
      <c r="AO1064" s="13">
        <f t="shared" si="3330"/>
        <v>0</v>
      </c>
      <c r="AP1064" s="13">
        <f t="shared" si="3331"/>
        <v>30</v>
      </c>
      <c r="AQ1064" s="83">
        <v>0.85555555555555562</v>
      </c>
      <c r="AR1064" s="12">
        <f t="shared" si="3332"/>
        <v>-2.0833333333332149E-3</v>
      </c>
      <c r="AS1064" s="225" t="e">
        <f t="shared" si="3333"/>
        <v>#NUM!</v>
      </c>
      <c r="AT1064" s="13" t="e">
        <f t="shared" si="3334"/>
        <v>#NUM!</v>
      </c>
      <c r="AU1064" s="83">
        <v>0.85555555555555562</v>
      </c>
      <c r="AV1064" s="226">
        <f t="shared" ref="AV1064:AV1071" si="3381">AU1064-AQ1064</f>
        <v>0</v>
      </c>
      <c r="AW1064" s="13">
        <f t="shared" ref="AW1064:AW1071" si="3382">HOUR(AV1064)</f>
        <v>0</v>
      </c>
      <c r="AX1064" s="13">
        <f t="shared" ref="AX1064:AX1071" si="3383">MINUTE(AV1064)</f>
        <v>0</v>
      </c>
      <c r="AY1064" s="83">
        <v>0.91527777777777775</v>
      </c>
      <c r="AZ1064" s="12">
        <f t="shared" si="3338"/>
        <v>5.9722222222222121E-2</v>
      </c>
      <c r="BA1064" s="225">
        <f t="shared" si="3339"/>
        <v>1</v>
      </c>
      <c r="BB1064" s="225">
        <f t="shared" si="3340"/>
        <v>26</v>
      </c>
      <c r="BC1064" s="83">
        <v>0.91527777777777775</v>
      </c>
      <c r="BD1064" s="83">
        <v>0.91527777777777775</v>
      </c>
      <c r="BE1064" s="12">
        <f t="shared" si="3341"/>
        <v>0</v>
      </c>
      <c r="BF1064" s="13">
        <f t="shared" si="3342"/>
        <v>0</v>
      </c>
      <c r="BG1064" s="13">
        <f t="shared" si="3343"/>
        <v>0</v>
      </c>
      <c r="BH1064" s="83">
        <v>0.91527777777777775</v>
      </c>
      <c r="BI1064" s="83">
        <v>0.91527777777777775</v>
      </c>
      <c r="BJ1064" s="83"/>
      <c r="BK1064" s="69">
        <f t="shared" si="3344"/>
        <v>0</v>
      </c>
      <c r="BL1064" s="13">
        <f t="shared" si="3345"/>
        <v>0</v>
      </c>
      <c r="BM1064" s="13">
        <f t="shared" si="3346"/>
        <v>0</v>
      </c>
      <c r="BN1064" s="83">
        <v>0.92013888888888884</v>
      </c>
      <c r="BO1064" s="12">
        <f t="shared" si="3347"/>
        <v>4.8611111111110938E-3</v>
      </c>
      <c r="BP1064" s="225">
        <f t="shared" si="3348"/>
        <v>0</v>
      </c>
      <c r="BQ1064" s="225">
        <f t="shared" si="3349"/>
        <v>7</v>
      </c>
      <c r="BR1064" s="83">
        <v>0.92361111111111116</v>
      </c>
      <c r="BS1064" s="12">
        <f t="shared" si="3350"/>
        <v>3.4722222222223209E-3</v>
      </c>
      <c r="BT1064" s="225">
        <f t="shared" si="3351"/>
        <v>0</v>
      </c>
      <c r="BU1064" s="225">
        <f t="shared" si="3352"/>
        <v>5</v>
      </c>
      <c r="BV1064" s="83">
        <v>0.92361111111111116</v>
      </c>
      <c r="BW1064" s="83">
        <v>0.92708333333333337</v>
      </c>
      <c r="BX1064" s="12">
        <f t="shared" si="3353"/>
        <v>3.4722222222222099E-3</v>
      </c>
      <c r="BY1064" s="13">
        <f t="shared" si="3354"/>
        <v>0</v>
      </c>
      <c r="BZ1064" s="13">
        <f t="shared" si="3355"/>
        <v>5</v>
      </c>
      <c r="CA1064" s="226">
        <f t="shared" si="3220"/>
        <v>0.125</v>
      </c>
      <c r="CB1064" s="13">
        <f t="shared" si="3376"/>
        <v>3</v>
      </c>
      <c r="CC1064" s="13">
        <f t="shared" si="3377"/>
        <v>0</v>
      </c>
      <c r="CD1064" s="12">
        <f t="shared" si="3358"/>
        <v>2.708333333333357E-2</v>
      </c>
      <c r="CE1064" s="13">
        <f t="shared" si="3359"/>
        <v>0</v>
      </c>
      <c r="CF1064" s="13">
        <f t="shared" si="3360"/>
        <v>39</v>
      </c>
      <c r="CG1064" s="12">
        <f t="shared" si="3361"/>
        <v>2.083333333333337E-2</v>
      </c>
      <c r="CH1064" s="13">
        <f t="shared" si="3362"/>
        <v>0</v>
      </c>
      <c r="CI1064" s="13">
        <f t="shared" si="3363"/>
        <v>30</v>
      </c>
      <c r="CJ1064" s="12">
        <f t="shared" si="3364"/>
        <v>5.9722222222222121E-2</v>
      </c>
      <c r="CK1064" s="13">
        <f t="shared" si="3365"/>
        <v>1</v>
      </c>
      <c r="CL1064" s="13">
        <f t="shared" si="3366"/>
        <v>26</v>
      </c>
      <c r="CM1064" s="62"/>
      <c r="CN1064" s="62"/>
      <c r="CO1064" s="62"/>
      <c r="CP1064" s="12">
        <f t="shared" si="3367"/>
        <v>5.2083333333333232E-2</v>
      </c>
      <c r="CQ1064" s="13">
        <f t="shared" si="3368"/>
        <v>1</v>
      </c>
      <c r="CR1064" s="13">
        <f t="shared" si="3369"/>
        <v>15</v>
      </c>
      <c r="CS1064" s="83">
        <v>0</v>
      </c>
      <c r="CT1064" s="13">
        <f t="shared" si="3314"/>
        <v>0</v>
      </c>
      <c r="CU1064" s="13">
        <f t="shared" si="3315"/>
        <v>0</v>
      </c>
      <c r="CV1064" s="83">
        <v>0</v>
      </c>
      <c r="CW1064" s="13">
        <f t="shared" si="3263"/>
        <v>0</v>
      </c>
      <c r="CX1064" s="13">
        <f t="shared" si="3264"/>
        <v>0</v>
      </c>
      <c r="CY1064" s="83">
        <v>0</v>
      </c>
      <c r="CZ1064" s="13">
        <f t="shared" si="3265"/>
        <v>0</v>
      </c>
      <c r="DA1064" s="13">
        <f t="shared" si="3266"/>
        <v>0</v>
      </c>
      <c r="DB1064" s="83">
        <v>0</v>
      </c>
      <c r="DC1064" s="13">
        <f t="shared" si="3267"/>
        <v>0</v>
      </c>
      <c r="DD1064" s="13">
        <f t="shared" si="3268"/>
        <v>0</v>
      </c>
      <c r="DE1064" s="83">
        <v>0</v>
      </c>
      <c r="DF1064" s="13">
        <f t="shared" si="3378"/>
        <v>0</v>
      </c>
      <c r="DG1064" s="13">
        <f t="shared" si="3379"/>
        <v>0</v>
      </c>
      <c r="DH1064" s="83">
        <v>7.6388888888888886E-3</v>
      </c>
      <c r="DI1064" s="13">
        <f t="shared" si="3370"/>
        <v>0</v>
      </c>
      <c r="DJ1064" s="13">
        <f t="shared" si="3371"/>
        <v>11</v>
      </c>
      <c r="DK1064" s="83">
        <v>0</v>
      </c>
      <c r="DL1064" s="35">
        <f t="shared" si="3372"/>
        <v>0</v>
      </c>
      <c r="DM1064" s="35">
        <f t="shared" si="3373"/>
        <v>0</v>
      </c>
      <c r="DN1064" s="66">
        <f t="shared" si="3127"/>
        <v>3772569.3460000022</v>
      </c>
      <c r="DO1064" s="74">
        <f t="shared" si="3128"/>
        <v>60444</v>
      </c>
      <c r="DP1064" s="66">
        <f t="shared" si="3171"/>
        <v>63.443050847457627</v>
      </c>
      <c r="DQ1064" s="63">
        <f t="shared" si="3172"/>
        <v>62.414290020514891</v>
      </c>
      <c r="DR1064" s="66"/>
      <c r="DS1064" s="96"/>
      <c r="DT1064" s="66"/>
      <c r="DU1064" s="66"/>
      <c r="FJ1064" s="3">
        <f t="shared" si="3374"/>
        <v>4.4444444444444509E-2</v>
      </c>
      <c r="FK1064" s="3">
        <f t="shared" si="3375"/>
        <v>3.125E-2</v>
      </c>
    </row>
    <row r="1065" spans="1:167">
      <c r="A1065" s="639">
        <f t="shared" si="3173"/>
        <v>1063</v>
      </c>
      <c r="B1065" s="172">
        <f t="shared" si="3380"/>
        <v>72</v>
      </c>
      <c r="C1065" s="76">
        <v>40979</v>
      </c>
      <c r="D1065" s="84">
        <f t="shared" si="3170"/>
        <v>3</v>
      </c>
      <c r="E1065" s="78" t="s">
        <v>1269</v>
      </c>
      <c r="F1065" s="172">
        <v>2</v>
      </c>
      <c r="G1065" s="79" t="s">
        <v>823</v>
      </c>
      <c r="H1065" s="79" t="s">
        <v>394</v>
      </c>
      <c r="I1065" s="79" t="s">
        <v>1112</v>
      </c>
      <c r="J1065" s="83">
        <v>0.58680555555555558</v>
      </c>
      <c r="K1065" s="82">
        <v>3443.58</v>
      </c>
      <c r="L1065" s="79" t="s">
        <v>1280</v>
      </c>
      <c r="M1065" s="172">
        <v>57</v>
      </c>
      <c r="N1065" s="172">
        <v>2</v>
      </c>
      <c r="O1065" s="79"/>
      <c r="P1065" s="83">
        <v>0.58680555555555558</v>
      </c>
      <c r="Q1065" s="83">
        <v>0.58680555555555558</v>
      </c>
      <c r="R1065" s="12">
        <f t="shared" si="3271"/>
        <v>0</v>
      </c>
      <c r="S1065" s="13">
        <f t="shared" si="3272"/>
        <v>0</v>
      </c>
      <c r="T1065" s="13">
        <f t="shared" si="3273"/>
        <v>0</v>
      </c>
      <c r="U1065" s="83">
        <v>0.59722222222222221</v>
      </c>
      <c r="V1065" s="12">
        <f t="shared" si="3318"/>
        <v>1.041666666666663E-2</v>
      </c>
      <c r="W1065" s="13">
        <f t="shared" si="3319"/>
        <v>0</v>
      </c>
      <c r="X1065" s="225">
        <f t="shared" si="3320"/>
        <v>15</v>
      </c>
      <c r="Y1065" s="83">
        <v>0.60416666666666663</v>
      </c>
      <c r="Z1065" s="12">
        <f t="shared" si="3321"/>
        <v>6.9444444444444198E-3</v>
      </c>
      <c r="AA1065" s="13">
        <f t="shared" si="3322"/>
        <v>0</v>
      </c>
      <c r="AB1065" s="13">
        <f t="shared" si="3323"/>
        <v>10</v>
      </c>
      <c r="AC1065" s="83">
        <v>0.625</v>
      </c>
      <c r="AD1065" s="12">
        <f t="shared" si="3324"/>
        <v>2.083333333333337E-2</v>
      </c>
      <c r="AE1065" s="13">
        <f t="shared" si="3325"/>
        <v>0</v>
      </c>
      <c r="AF1065" s="13">
        <f t="shared" si="3326"/>
        <v>30</v>
      </c>
      <c r="AG1065" s="83">
        <v>0.625</v>
      </c>
      <c r="AH1065" s="83">
        <v>0.65625</v>
      </c>
      <c r="AI1065" s="12">
        <f t="shared" si="3280"/>
        <v>3.125E-2</v>
      </c>
      <c r="AJ1065" s="225">
        <f t="shared" si="3327"/>
        <v>0</v>
      </c>
      <c r="AK1065" s="225">
        <f t="shared" si="3328"/>
        <v>45</v>
      </c>
      <c r="AL1065" s="83">
        <v>0.625</v>
      </c>
      <c r="AM1065" s="83">
        <v>0.65625</v>
      </c>
      <c r="AN1065" s="12">
        <f t="shared" si="3329"/>
        <v>3.125E-2</v>
      </c>
      <c r="AO1065" s="13">
        <f t="shared" si="3330"/>
        <v>0</v>
      </c>
      <c r="AP1065" s="13">
        <f t="shared" si="3331"/>
        <v>45</v>
      </c>
      <c r="AQ1065" s="83">
        <v>0.625</v>
      </c>
      <c r="AR1065" s="12">
        <f t="shared" si="3332"/>
        <v>-3.125E-2</v>
      </c>
      <c r="AS1065" s="225" t="e">
        <f t="shared" si="3333"/>
        <v>#NUM!</v>
      </c>
      <c r="AT1065" s="13" t="e">
        <f t="shared" si="3334"/>
        <v>#NUM!</v>
      </c>
      <c r="AU1065" s="83">
        <v>0.62847222222222221</v>
      </c>
      <c r="AV1065" s="226">
        <f t="shared" si="3381"/>
        <v>3.4722222222222099E-3</v>
      </c>
      <c r="AW1065" s="13">
        <f t="shared" si="3382"/>
        <v>0</v>
      </c>
      <c r="AX1065" s="13">
        <f t="shared" si="3383"/>
        <v>5</v>
      </c>
      <c r="AY1065" s="83">
        <v>0.95833333333333337</v>
      </c>
      <c r="AZ1065" s="12">
        <f t="shared" si="3338"/>
        <v>0.32986111111111116</v>
      </c>
      <c r="BA1065" s="225">
        <f t="shared" si="3339"/>
        <v>7</v>
      </c>
      <c r="BB1065" s="225">
        <f t="shared" si="3340"/>
        <v>55</v>
      </c>
      <c r="BC1065" s="83">
        <v>0.95833333333333337</v>
      </c>
      <c r="BD1065" s="83">
        <v>0.95833333333333337</v>
      </c>
      <c r="BE1065" s="12">
        <f t="shared" si="3341"/>
        <v>0</v>
      </c>
      <c r="BF1065" s="13">
        <f t="shared" si="3342"/>
        <v>0</v>
      </c>
      <c r="BG1065" s="13">
        <f t="shared" si="3343"/>
        <v>0</v>
      </c>
      <c r="BH1065" s="83">
        <v>0.95833333333333337</v>
      </c>
      <c r="BI1065" s="83">
        <v>0.95833333333333337</v>
      </c>
      <c r="BJ1065" s="83"/>
      <c r="BK1065" s="69">
        <f t="shared" si="3344"/>
        <v>0</v>
      </c>
      <c r="BL1065" s="13">
        <f t="shared" si="3345"/>
        <v>0</v>
      </c>
      <c r="BM1065" s="13">
        <f t="shared" si="3346"/>
        <v>0</v>
      </c>
      <c r="BN1065" s="83">
        <v>0.96527777777777779</v>
      </c>
      <c r="BO1065" s="12">
        <f t="shared" si="3347"/>
        <v>6.9444444444444198E-3</v>
      </c>
      <c r="BP1065" s="225">
        <f t="shared" si="3348"/>
        <v>0</v>
      </c>
      <c r="BQ1065" s="225">
        <f t="shared" si="3349"/>
        <v>10</v>
      </c>
      <c r="BR1065" s="83">
        <v>0.96875</v>
      </c>
      <c r="BS1065" s="12">
        <f t="shared" si="3350"/>
        <v>3.4722222222222099E-3</v>
      </c>
      <c r="BT1065" s="225">
        <f t="shared" si="3351"/>
        <v>0</v>
      </c>
      <c r="BU1065" s="225">
        <f t="shared" si="3352"/>
        <v>5</v>
      </c>
      <c r="BV1065" s="83">
        <v>0.96875</v>
      </c>
      <c r="BW1065" s="83">
        <v>0.97222222222222221</v>
      </c>
      <c r="BX1065" s="12">
        <f t="shared" si="3353"/>
        <v>3.4722222222222099E-3</v>
      </c>
      <c r="BY1065" s="13">
        <f t="shared" si="3354"/>
        <v>0</v>
      </c>
      <c r="BZ1065" s="13">
        <f t="shared" si="3355"/>
        <v>5</v>
      </c>
      <c r="CA1065" s="226">
        <f t="shared" si="3220"/>
        <v>0.38541666666666663</v>
      </c>
      <c r="CB1065" s="13">
        <f t="shared" si="3376"/>
        <v>9</v>
      </c>
      <c r="CC1065" s="13">
        <f t="shared" si="3377"/>
        <v>15</v>
      </c>
      <c r="CD1065" s="12">
        <f t="shared" si="3358"/>
        <v>0</v>
      </c>
      <c r="CE1065" s="13">
        <f t="shared" si="3359"/>
        <v>0</v>
      </c>
      <c r="CF1065" s="13">
        <f t="shared" si="3360"/>
        <v>0</v>
      </c>
      <c r="CG1065" s="12">
        <f t="shared" si="3361"/>
        <v>3.125E-2</v>
      </c>
      <c r="CH1065" s="13">
        <f t="shared" si="3362"/>
        <v>0</v>
      </c>
      <c r="CI1065" s="13">
        <f t="shared" si="3363"/>
        <v>45</v>
      </c>
      <c r="CJ1065" s="12">
        <f t="shared" si="3364"/>
        <v>0.32986111111111116</v>
      </c>
      <c r="CK1065" s="13">
        <f t="shared" si="3365"/>
        <v>7</v>
      </c>
      <c r="CL1065" s="13">
        <f t="shared" si="3366"/>
        <v>55</v>
      </c>
      <c r="CM1065" s="62"/>
      <c r="CN1065" s="62"/>
      <c r="CO1065" s="62"/>
      <c r="CP1065" s="12">
        <f t="shared" si="3367"/>
        <v>0</v>
      </c>
      <c r="CQ1065" s="13">
        <f t="shared" si="3368"/>
        <v>0</v>
      </c>
      <c r="CR1065" s="13">
        <f t="shared" si="3369"/>
        <v>0</v>
      </c>
      <c r="CS1065" s="83">
        <v>0</v>
      </c>
      <c r="CT1065" s="13">
        <f t="shared" si="3314"/>
        <v>0</v>
      </c>
      <c r="CU1065" s="13">
        <f t="shared" si="3315"/>
        <v>0</v>
      </c>
      <c r="CV1065" s="83">
        <v>0</v>
      </c>
      <c r="CW1065" s="13">
        <f t="shared" si="3263"/>
        <v>0</v>
      </c>
      <c r="CX1065" s="13">
        <f t="shared" si="3264"/>
        <v>0</v>
      </c>
      <c r="CY1065" s="83">
        <v>0</v>
      </c>
      <c r="CZ1065" s="13">
        <f t="shared" si="3265"/>
        <v>0</v>
      </c>
      <c r="DA1065" s="13">
        <f t="shared" si="3266"/>
        <v>0</v>
      </c>
      <c r="DB1065" s="83">
        <v>0.3298611111111111</v>
      </c>
      <c r="DC1065" s="13">
        <f t="shared" si="3267"/>
        <v>7</v>
      </c>
      <c r="DD1065" s="13">
        <f t="shared" si="3268"/>
        <v>55</v>
      </c>
      <c r="DE1065" s="83">
        <v>0</v>
      </c>
      <c r="DF1065" s="13">
        <f t="shared" si="3378"/>
        <v>0</v>
      </c>
      <c r="DG1065" s="13">
        <f t="shared" si="3379"/>
        <v>0</v>
      </c>
      <c r="DH1065" s="83">
        <v>0</v>
      </c>
      <c r="DI1065" s="13">
        <f t="shared" si="3370"/>
        <v>0</v>
      </c>
      <c r="DJ1065" s="13">
        <f t="shared" si="3371"/>
        <v>0</v>
      </c>
      <c r="DK1065" s="83">
        <v>0</v>
      </c>
      <c r="DL1065" s="35">
        <f t="shared" si="3372"/>
        <v>0</v>
      </c>
      <c r="DM1065" s="35">
        <f t="shared" si="3373"/>
        <v>0</v>
      </c>
      <c r="DN1065" s="66">
        <f t="shared" si="3127"/>
        <v>3776012.9260000023</v>
      </c>
      <c r="DO1065" s="74">
        <f t="shared" si="3128"/>
        <v>60501</v>
      </c>
      <c r="DP1065" s="66">
        <f t="shared" si="3171"/>
        <v>60.413684210526313</v>
      </c>
      <c r="DQ1065" s="63">
        <f t="shared" si="3172"/>
        <v>62.412405183385438</v>
      </c>
      <c r="DR1065" s="66"/>
      <c r="DS1065" s="96"/>
      <c r="DT1065" s="66"/>
      <c r="DU1065" s="66"/>
      <c r="FJ1065" s="3">
        <f t="shared" si="3374"/>
        <v>2.4305555555555469E-2</v>
      </c>
      <c r="FK1065" s="3">
        <f t="shared" si="3375"/>
        <v>3.819444444444442E-2</v>
      </c>
    </row>
    <row r="1066" spans="1:167">
      <c r="A1066" s="639">
        <f t="shared" si="3173"/>
        <v>1064</v>
      </c>
      <c r="B1066" s="172">
        <f t="shared" si="3380"/>
        <v>73</v>
      </c>
      <c r="C1066" s="76">
        <v>40979</v>
      </c>
      <c r="D1066" s="84">
        <f t="shared" si="3170"/>
        <v>3</v>
      </c>
      <c r="E1066" s="78" t="s">
        <v>1273</v>
      </c>
      <c r="F1066" s="172">
        <v>2</v>
      </c>
      <c r="G1066" s="79" t="s">
        <v>1295</v>
      </c>
      <c r="H1066" s="79" t="s">
        <v>413</v>
      </c>
      <c r="I1066" s="79" t="s">
        <v>1307</v>
      </c>
      <c r="J1066" s="83">
        <v>0.84375</v>
      </c>
      <c r="K1066" s="82">
        <v>3485.12</v>
      </c>
      <c r="L1066" s="79" t="s">
        <v>1084</v>
      </c>
      <c r="M1066" s="172">
        <v>57</v>
      </c>
      <c r="N1066" s="172">
        <v>2</v>
      </c>
      <c r="O1066" s="79"/>
      <c r="P1066" s="83">
        <v>0.84375</v>
      </c>
      <c r="Q1066" s="83">
        <v>0.84375</v>
      </c>
      <c r="R1066" s="12">
        <f t="shared" si="3271"/>
        <v>0</v>
      </c>
      <c r="S1066" s="13">
        <f t="shared" si="3272"/>
        <v>0</v>
      </c>
      <c r="T1066" s="13">
        <f t="shared" si="3273"/>
        <v>0</v>
      </c>
      <c r="U1066" s="83">
        <v>0.85763888888888884</v>
      </c>
      <c r="V1066" s="12">
        <f t="shared" si="3318"/>
        <v>1.388888888888884E-2</v>
      </c>
      <c r="W1066" s="13">
        <f t="shared" si="3319"/>
        <v>0</v>
      </c>
      <c r="X1066" s="225">
        <f t="shared" si="3320"/>
        <v>20</v>
      </c>
      <c r="Y1066" s="83">
        <v>0.86458333333333337</v>
      </c>
      <c r="Z1066" s="12">
        <f t="shared" si="3321"/>
        <v>6.9444444444445308E-3</v>
      </c>
      <c r="AA1066" s="13">
        <f t="shared" si="3322"/>
        <v>0</v>
      </c>
      <c r="AB1066" s="13">
        <f t="shared" si="3323"/>
        <v>10</v>
      </c>
      <c r="AC1066" s="83">
        <v>0.90763888888888899</v>
      </c>
      <c r="AD1066" s="12">
        <f t="shared" si="3324"/>
        <v>4.3055555555555625E-2</v>
      </c>
      <c r="AE1066" s="13">
        <f t="shared" si="3325"/>
        <v>1</v>
      </c>
      <c r="AF1066" s="13">
        <f t="shared" si="3326"/>
        <v>2</v>
      </c>
      <c r="AG1066" s="83">
        <v>0.90972222222222221</v>
      </c>
      <c r="AH1066" s="83">
        <v>0.94097222222222221</v>
      </c>
      <c r="AI1066" s="12">
        <f t="shared" si="3280"/>
        <v>3.125E-2</v>
      </c>
      <c r="AJ1066" s="225">
        <f t="shared" si="3327"/>
        <v>0</v>
      </c>
      <c r="AK1066" s="225">
        <f t="shared" si="3328"/>
        <v>45</v>
      </c>
      <c r="AL1066" s="83">
        <v>0.90972222222222221</v>
      </c>
      <c r="AM1066" s="83">
        <v>0.94097222222222221</v>
      </c>
      <c r="AN1066" s="12">
        <f t="shared" si="3329"/>
        <v>3.125E-2</v>
      </c>
      <c r="AO1066" s="13">
        <f t="shared" si="3330"/>
        <v>0</v>
      </c>
      <c r="AP1066" s="13">
        <f t="shared" si="3331"/>
        <v>45</v>
      </c>
      <c r="AQ1066" s="83">
        <v>1.0215277777777778</v>
      </c>
      <c r="AR1066" s="12">
        <f t="shared" si="3332"/>
        <v>8.0555555555555602E-2</v>
      </c>
      <c r="AS1066" s="225">
        <f t="shared" si="3333"/>
        <v>1</v>
      </c>
      <c r="AT1066" s="13">
        <f t="shared" si="3334"/>
        <v>56</v>
      </c>
      <c r="AU1066" s="83">
        <v>1.0222222222222224</v>
      </c>
      <c r="AV1066" s="226">
        <f t="shared" si="3381"/>
        <v>6.94444444444553E-4</v>
      </c>
      <c r="AW1066" s="13">
        <f t="shared" si="3382"/>
        <v>0</v>
      </c>
      <c r="AX1066" s="13">
        <f t="shared" si="3383"/>
        <v>1</v>
      </c>
      <c r="AY1066" s="83">
        <v>1.1465277777777778</v>
      </c>
      <c r="AZ1066" s="12">
        <f t="shared" si="3338"/>
        <v>0.12430555555555545</v>
      </c>
      <c r="BA1066" s="225">
        <f t="shared" si="3339"/>
        <v>2</v>
      </c>
      <c r="BB1066" s="225">
        <f t="shared" si="3340"/>
        <v>59</v>
      </c>
      <c r="BC1066" s="83">
        <v>1.1465277777777778</v>
      </c>
      <c r="BD1066" s="83">
        <v>1.1465277777777778</v>
      </c>
      <c r="BE1066" s="12">
        <f t="shared" si="3341"/>
        <v>0</v>
      </c>
      <c r="BF1066" s="13">
        <f t="shared" si="3342"/>
        <v>0</v>
      </c>
      <c r="BG1066" s="13">
        <f t="shared" si="3343"/>
        <v>0</v>
      </c>
      <c r="BH1066" s="83">
        <v>1.1465277777777778</v>
      </c>
      <c r="BI1066" s="83">
        <v>1.1465277777777778</v>
      </c>
      <c r="BJ1066" s="83"/>
      <c r="BK1066" s="69">
        <f t="shared" si="3344"/>
        <v>0</v>
      </c>
      <c r="BL1066" s="13">
        <f t="shared" si="3345"/>
        <v>0</v>
      </c>
      <c r="BM1066" s="13">
        <f t="shared" si="3346"/>
        <v>0</v>
      </c>
      <c r="BN1066" s="83">
        <v>1.1527777777777779</v>
      </c>
      <c r="BO1066" s="12">
        <f t="shared" si="3347"/>
        <v>6.2500000000000888E-3</v>
      </c>
      <c r="BP1066" s="225">
        <f t="shared" si="3348"/>
        <v>0</v>
      </c>
      <c r="BQ1066" s="225">
        <f t="shared" si="3349"/>
        <v>9</v>
      </c>
      <c r="BR1066" s="83">
        <v>1.15625</v>
      </c>
      <c r="BS1066" s="12">
        <f t="shared" si="3350"/>
        <v>3.4722222222220989E-3</v>
      </c>
      <c r="BT1066" s="225">
        <f t="shared" si="3351"/>
        <v>0</v>
      </c>
      <c r="BU1066" s="225">
        <f t="shared" si="3352"/>
        <v>5</v>
      </c>
      <c r="BV1066" s="83">
        <v>1.15625</v>
      </c>
      <c r="BW1066" s="83">
        <v>1.1597222222222221</v>
      </c>
      <c r="BX1066" s="12">
        <f t="shared" si="3353"/>
        <v>3.4722222222220989E-3</v>
      </c>
      <c r="BY1066" s="13">
        <f t="shared" si="3354"/>
        <v>0</v>
      </c>
      <c r="BZ1066" s="13">
        <f t="shared" si="3355"/>
        <v>5</v>
      </c>
      <c r="CA1066" s="226">
        <f t="shared" si="3220"/>
        <v>0.3159722222222221</v>
      </c>
      <c r="CB1066" s="13">
        <f t="shared" si="3376"/>
        <v>7</v>
      </c>
      <c r="CC1066" s="13">
        <f t="shared" si="3377"/>
        <v>35</v>
      </c>
      <c r="CD1066" s="12">
        <f t="shared" si="3358"/>
        <v>0.13333333333333341</v>
      </c>
      <c r="CE1066" s="13">
        <f t="shared" si="3359"/>
        <v>3</v>
      </c>
      <c r="CF1066" s="13">
        <f t="shared" si="3360"/>
        <v>12</v>
      </c>
      <c r="CG1066" s="12">
        <f t="shared" si="3361"/>
        <v>3.125E-2</v>
      </c>
      <c r="CH1066" s="13">
        <f t="shared" si="3362"/>
        <v>0</v>
      </c>
      <c r="CI1066" s="13">
        <f t="shared" si="3363"/>
        <v>45</v>
      </c>
      <c r="CJ1066" s="12">
        <f t="shared" si="3364"/>
        <v>0.12430555555555545</v>
      </c>
      <c r="CK1066" s="13">
        <f t="shared" si="3365"/>
        <v>2</v>
      </c>
      <c r="CL1066" s="13">
        <f t="shared" si="3366"/>
        <v>59</v>
      </c>
      <c r="CM1066" s="62"/>
      <c r="CN1066" s="62"/>
      <c r="CO1066" s="62"/>
      <c r="CP1066" s="12">
        <f t="shared" si="3367"/>
        <v>5.6944444444444339E-2</v>
      </c>
      <c r="CQ1066" s="13">
        <f t="shared" si="3368"/>
        <v>1</v>
      </c>
      <c r="CR1066" s="13">
        <f t="shared" si="3369"/>
        <v>22</v>
      </c>
      <c r="CS1066" s="83">
        <v>0</v>
      </c>
      <c r="CT1066" s="13">
        <f t="shared" si="3314"/>
        <v>0</v>
      </c>
      <c r="CU1066" s="13">
        <f t="shared" si="3315"/>
        <v>0</v>
      </c>
      <c r="CV1066" s="83">
        <v>0</v>
      </c>
      <c r="CW1066" s="13">
        <f t="shared" si="3263"/>
        <v>0</v>
      </c>
      <c r="CX1066" s="13">
        <f t="shared" si="3264"/>
        <v>0</v>
      </c>
      <c r="CY1066" s="83">
        <v>0</v>
      </c>
      <c r="CZ1066" s="13">
        <f t="shared" si="3265"/>
        <v>0</v>
      </c>
      <c r="DA1066" s="13">
        <f t="shared" si="3266"/>
        <v>0</v>
      </c>
      <c r="DB1066" s="83">
        <v>0</v>
      </c>
      <c r="DC1066" s="13">
        <f t="shared" si="3267"/>
        <v>0</v>
      </c>
      <c r="DD1066" s="13">
        <f t="shared" si="3268"/>
        <v>0</v>
      </c>
      <c r="DE1066" s="83">
        <v>0</v>
      </c>
      <c r="DF1066" s="13">
        <f t="shared" si="3378"/>
        <v>0</v>
      </c>
      <c r="DG1066" s="13">
        <f t="shared" si="3379"/>
        <v>0</v>
      </c>
      <c r="DH1066" s="83">
        <v>6.7361111111111108E-2</v>
      </c>
      <c r="DI1066" s="13">
        <f t="shared" si="3370"/>
        <v>1</v>
      </c>
      <c r="DJ1066" s="13">
        <f t="shared" si="3371"/>
        <v>37</v>
      </c>
      <c r="DK1066" s="83">
        <v>0</v>
      </c>
      <c r="DL1066" s="35">
        <f t="shared" si="3372"/>
        <v>0</v>
      </c>
      <c r="DM1066" s="35">
        <f t="shared" si="3373"/>
        <v>0</v>
      </c>
      <c r="DN1066" s="66">
        <f t="shared" si="3127"/>
        <v>3779498.0460000024</v>
      </c>
      <c r="DO1066" s="74">
        <f t="shared" si="3128"/>
        <v>60558</v>
      </c>
      <c r="DP1066" s="66">
        <f t="shared" si="3171"/>
        <v>61.142456140350873</v>
      </c>
      <c r="DQ1066" s="63">
        <f t="shared" si="3172"/>
        <v>62.411209848409825</v>
      </c>
      <c r="DR1066" s="66"/>
      <c r="DS1066" s="96"/>
      <c r="DT1066" s="66"/>
      <c r="DU1066" s="66"/>
      <c r="FJ1066" s="3">
        <f t="shared" si="3374"/>
        <v>0.16041666666666665</v>
      </c>
      <c r="FK1066" s="3">
        <f t="shared" si="3375"/>
        <v>6.3888888888888995E-2</v>
      </c>
    </row>
    <row r="1067" spans="1:167">
      <c r="A1067" s="639">
        <f t="shared" si="3173"/>
        <v>1065</v>
      </c>
      <c r="B1067" s="172">
        <f t="shared" si="3380"/>
        <v>74</v>
      </c>
      <c r="C1067" s="76">
        <v>40979</v>
      </c>
      <c r="D1067" s="84">
        <f t="shared" si="3170"/>
        <v>3</v>
      </c>
      <c r="E1067" s="78" t="s">
        <v>1227</v>
      </c>
      <c r="F1067" s="172">
        <v>3</v>
      </c>
      <c r="G1067" s="79" t="s">
        <v>549</v>
      </c>
      <c r="H1067" s="79" t="s">
        <v>456</v>
      </c>
      <c r="I1067" s="79" t="s">
        <v>1122</v>
      </c>
      <c r="J1067" s="83">
        <v>0.13541666666666666</v>
      </c>
      <c r="K1067" s="82">
        <v>3775.88</v>
      </c>
      <c r="L1067" s="79" t="s">
        <v>1084</v>
      </c>
      <c r="M1067" s="172">
        <v>57</v>
      </c>
      <c r="N1067" s="172">
        <v>2</v>
      </c>
      <c r="O1067" s="79"/>
      <c r="P1067" s="83">
        <v>0.13541666666666666</v>
      </c>
      <c r="Q1067" s="83">
        <v>0.13541666666666666</v>
      </c>
      <c r="R1067" s="12">
        <f t="shared" si="3271"/>
        <v>0</v>
      </c>
      <c r="S1067" s="13">
        <f t="shared" si="3272"/>
        <v>0</v>
      </c>
      <c r="T1067" s="13">
        <f t="shared" si="3273"/>
        <v>0</v>
      </c>
      <c r="U1067" s="83">
        <v>0.14930555555555555</v>
      </c>
      <c r="V1067" s="12">
        <f t="shared" si="3318"/>
        <v>1.3888888888888895E-2</v>
      </c>
      <c r="W1067" s="13">
        <f t="shared" si="3319"/>
        <v>0</v>
      </c>
      <c r="X1067" s="225">
        <f t="shared" si="3320"/>
        <v>20</v>
      </c>
      <c r="Y1067" s="83">
        <v>0.15625</v>
      </c>
      <c r="Z1067" s="12">
        <f t="shared" si="3321"/>
        <v>6.9444444444444475E-3</v>
      </c>
      <c r="AA1067" s="13">
        <f t="shared" si="3322"/>
        <v>0</v>
      </c>
      <c r="AB1067" s="13">
        <f t="shared" si="3323"/>
        <v>10</v>
      </c>
      <c r="AC1067" s="83">
        <v>0.18055555555555555</v>
      </c>
      <c r="AD1067" s="12">
        <f t="shared" si="3324"/>
        <v>2.4305555555555552E-2</v>
      </c>
      <c r="AE1067" s="13">
        <f t="shared" si="3325"/>
        <v>0</v>
      </c>
      <c r="AF1067" s="13">
        <f t="shared" si="3326"/>
        <v>35</v>
      </c>
      <c r="AG1067" s="83">
        <v>0.18194444444444444</v>
      </c>
      <c r="AH1067" s="83">
        <v>0.20902777777777778</v>
      </c>
      <c r="AI1067" s="12">
        <f t="shared" si="3280"/>
        <v>2.7083333333333348E-2</v>
      </c>
      <c r="AJ1067" s="225">
        <f t="shared" si="3327"/>
        <v>0</v>
      </c>
      <c r="AK1067" s="225">
        <f t="shared" si="3328"/>
        <v>39</v>
      </c>
      <c r="AL1067" s="83">
        <v>0.18194444444444444</v>
      </c>
      <c r="AM1067" s="83">
        <v>0.20902777777777778</v>
      </c>
      <c r="AN1067" s="12">
        <f t="shared" si="3329"/>
        <v>2.7083333333333348E-2</v>
      </c>
      <c r="AO1067" s="13">
        <f t="shared" si="3330"/>
        <v>0</v>
      </c>
      <c r="AP1067" s="13">
        <f t="shared" si="3331"/>
        <v>39</v>
      </c>
      <c r="AQ1067" s="83">
        <v>0.21249999999999999</v>
      </c>
      <c r="AR1067" s="12">
        <f t="shared" si="3332"/>
        <v>3.4722222222222099E-3</v>
      </c>
      <c r="AS1067" s="225">
        <f t="shared" si="3333"/>
        <v>0</v>
      </c>
      <c r="AT1067" s="13">
        <f t="shared" si="3334"/>
        <v>5</v>
      </c>
      <c r="AU1067" s="83">
        <v>0.21319444444444444</v>
      </c>
      <c r="AV1067" s="226">
        <f t="shared" si="3381"/>
        <v>6.9444444444444198E-4</v>
      </c>
      <c r="AW1067" s="13">
        <f t="shared" si="3382"/>
        <v>0</v>
      </c>
      <c r="AX1067" s="13">
        <f t="shared" si="3383"/>
        <v>1</v>
      </c>
      <c r="AY1067" s="83">
        <v>0.25694444444444448</v>
      </c>
      <c r="AZ1067" s="12">
        <f t="shared" ref="AZ1067:AZ1076" si="3384">AY1067-AU1067</f>
        <v>4.3750000000000039E-2</v>
      </c>
      <c r="BA1067" s="225">
        <f t="shared" ref="BA1067:BA1076" si="3385">HOUR(AZ1067)</f>
        <v>1</v>
      </c>
      <c r="BB1067" s="225">
        <f t="shared" ref="BB1067:BB1076" si="3386">MINUTE(AZ1067)</f>
        <v>3</v>
      </c>
      <c r="BC1067" s="83">
        <v>0.25694444444444448</v>
      </c>
      <c r="BD1067" s="83">
        <v>0.25694444444444448</v>
      </c>
      <c r="BE1067" s="12">
        <f t="shared" si="3341"/>
        <v>0</v>
      </c>
      <c r="BF1067" s="13">
        <f t="shared" si="3342"/>
        <v>0</v>
      </c>
      <c r="BG1067" s="13">
        <f t="shared" si="3343"/>
        <v>0</v>
      </c>
      <c r="BH1067" s="83">
        <v>0.25694444444444448</v>
      </c>
      <c r="BI1067" s="83">
        <v>0.25694444444444448</v>
      </c>
      <c r="BJ1067" s="83"/>
      <c r="BK1067" s="69">
        <f t="shared" si="3344"/>
        <v>0</v>
      </c>
      <c r="BL1067" s="13">
        <f t="shared" si="3345"/>
        <v>0</v>
      </c>
      <c r="BM1067" s="13">
        <f t="shared" si="3346"/>
        <v>0</v>
      </c>
      <c r="BN1067" s="83">
        <v>0.2638888888888889</v>
      </c>
      <c r="BO1067" s="12">
        <f t="shared" si="3347"/>
        <v>6.9444444444444198E-3</v>
      </c>
      <c r="BP1067" s="225">
        <f t="shared" si="3348"/>
        <v>0</v>
      </c>
      <c r="BQ1067" s="225">
        <f t="shared" si="3349"/>
        <v>10</v>
      </c>
      <c r="BR1067" s="83">
        <v>0.2673611111111111</v>
      </c>
      <c r="BS1067" s="12">
        <f t="shared" si="3350"/>
        <v>3.4722222222222099E-3</v>
      </c>
      <c r="BT1067" s="225">
        <f t="shared" si="3351"/>
        <v>0</v>
      </c>
      <c r="BU1067" s="225">
        <f t="shared" si="3352"/>
        <v>5</v>
      </c>
      <c r="BV1067" s="83">
        <v>0.2673611111111111</v>
      </c>
      <c r="BW1067" s="83">
        <v>0.27083333333333331</v>
      </c>
      <c r="BX1067" s="12">
        <f t="shared" si="3353"/>
        <v>3.4722222222222099E-3</v>
      </c>
      <c r="BY1067" s="13">
        <f t="shared" si="3354"/>
        <v>0</v>
      </c>
      <c r="BZ1067" s="13">
        <f t="shared" si="3355"/>
        <v>5</v>
      </c>
      <c r="CA1067" s="226">
        <f t="shared" si="3220"/>
        <v>0.13541666666666666</v>
      </c>
      <c r="CB1067" s="13">
        <f t="shared" si="3376"/>
        <v>3</v>
      </c>
      <c r="CC1067" s="13">
        <f t="shared" si="3377"/>
        <v>15</v>
      </c>
      <c r="CD1067" s="12">
        <f t="shared" si="3358"/>
        <v>3.8194444444444392E-2</v>
      </c>
      <c r="CE1067" s="13">
        <f t="shared" si="3359"/>
        <v>0</v>
      </c>
      <c r="CF1067" s="13">
        <f t="shared" si="3360"/>
        <v>55</v>
      </c>
      <c r="CG1067" s="12">
        <f t="shared" si="3361"/>
        <v>2.7083333333333348E-2</v>
      </c>
      <c r="CH1067" s="13">
        <f t="shared" si="3362"/>
        <v>0</v>
      </c>
      <c r="CI1067" s="13">
        <f t="shared" si="3363"/>
        <v>39</v>
      </c>
      <c r="CJ1067" s="12">
        <f t="shared" si="3364"/>
        <v>4.3750000000000039E-2</v>
      </c>
      <c r="CK1067" s="13">
        <f t="shared" si="3365"/>
        <v>1</v>
      </c>
      <c r="CL1067" s="13">
        <f t="shared" si="3366"/>
        <v>3</v>
      </c>
      <c r="CM1067" s="62"/>
      <c r="CN1067" s="62"/>
      <c r="CO1067" s="62"/>
      <c r="CP1067" s="12">
        <f t="shared" si="3367"/>
        <v>3.6111111111111149E-2</v>
      </c>
      <c r="CQ1067" s="13">
        <f t="shared" si="3368"/>
        <v>0</v>
      </c>
      <c r="CR1067" s="13">
        <f t="shared" si="3369"/>
        <v>52</v>
      </c>
      <c r="CS1067" s="83">
        <v>0</v>
      </c>
      <c r="CT1067" s="13">
        <f t="shared" si="3314"/>
        <v>0</v>
      </c>
      <c r="CU1067" s="13">
        <f t="shared" si="3315"/>
        <v>0</v>
      </c>
      <c r="CV1067" s="83">
        <v>0</v>
      </c>
      <c r="CW1067" s="13">
        <f t="shared" si="3263"/>
        <v>0</v>
      </c>
      <c r="CX1067" s="13">
        <f t="shared" si="3264"/>
        <v>0</v>
      </c>
      <c r="CY1067" s="83">
        <v>0</v>
      </c>
      <c r="CZ1067" s="13">
        <f t="shared" si="3265"/>
        <v>0</v>
      </c>
      <c r="DA1067" s="13">
        <f t="shared" si="3266"/>
        <v>0</v>
      </c>
      <c r="DB1067" s="83">
        <v>0</v>
      </c>
      <c r="DC1067" s="13">
        <f t="shared" si="3267"/>
        <v>0</v>
      </c>
      <c r="DD1067" s="13">
        <f t="shared" si="3268"/>
        <v>0</v>
      </c>
      <c r="DE1067" s="83">
        <v>0</v>
      </c>
      <c r="DF1067" s="13">
        <f t="shared" si="3378"/>
        <v>0</v>
      </c>
      <c r="DG1067" s="13">
        <f t="shared" si="3379"/>
        <v>0</v>
      </c>
      <c r="DH1067" s="83">
        <v>7.6388888888888886E-3</v>
      </c>
      <c r="DI1067" s="13">
        <f t="shared" si="3370"/>
        <v>0</v>
      </c>
      <c r="DJ1067" s="13">
        <f t="shared" si="3371"/>
        <v>11</v>
      </c>
      <c r="DK1067" s="83">
        <v>0</v>
      </c>
      <c r="DL1067" s="35">
        <f t="shared" si="3372"/>
        <v>0</v>
      </c>
      <c r="DM1067" s="35">
        <f t="shared" si="3373"/>
        <v>0</v>
      </c>
      <c r="DN1067" s="66">
        <f t="shared" si="3127"/>
        <v>3783273.9260000023</v>
      </c>
      <c r="DO1067" s="74">
        <f t="shared" si="3128"/>
        <v>60615</v>
      </c>
      <c r="DP1067" s="66">
        <f t="shared" si="3171"/>
        <v>66.243508771929825</v>
      </c>
      <c r="DQ1067" s="63">
        <f t="shared" si="3172"/>
        <v>62.414813593994921</v>
      </c>
      <c r="DR1067" s="66"/>
      <c r="DS1067" s="96"/>
      <c r="DT1067" s="66"/>
      <c r="DU1067" s="66"/>
      <c r="FJ1067" s="3">
        <f t="shared" si="3374"/>
        <v>6.458333333333327E-2</v>
      </c>
      <c r="FK1067" s="3">
        <f t="shared" si="3375"/>
        <v>4.5138888888888895E-2</v>
      </c>
    </row>
    <row r="1068" spans="1:167">
      <c r="A1068" s="639">
        <f t="shared" si="3173"/>
        <v>1066</v>
      </c>
      <c r="B1068" s="172">
        <f t="shared" si="3380"/>
        <v>75</v>
      </c>
      <c r="C1068" s="76">
        <v>40980</v>
      </c>
      <c r="D1068" s="84">
        <f t="shared" si="3170"/>
        <v>3</v>
      </c>
      <c r="E1068" s="78" t="s">
        <v>1253</v>
      </c>
      <c r="F1068" s="172">
        <v>7</v>
      </c>
      <c r="G1068" s="79" t="s">
        <v>445</v>
      </c>
      <c r="H1068" s="79" t="s">
        <v>1275</v>
      </c>
      <c r="I1068" s="79" t="s">
        <v>1219</v>
      </c>
      <c r="J1068" s="83">
        <v>0.29166666666666669</v>
      </c>
      <c r="K1068" s="82">
        <v>3830.89</v>
      </c>
      <c r="L1068" s="79" t="s">
        <v>1094</v>
      </c>
      <c r="M1068" s="172">
        <v>59</v>
      </c>
      <c r="N1068" s="172">
        <v>0</v>
      </c>
      <c r="O1068" s="79"/>
      <c r="P1068" s="83">
        <v>0.29166666666666669</v>
      </c>
      <c r="Q1068" s="83">
        <v>0.29166666666666669</v>
      </c>
      <c r="R1068" s="12">
        <f t="shared" ref="R1068:R1076" si="3387">Q1068-P1068</f>
        <v>0</v>
      </c>
      <c r="S1068" s="13">
        <f t="shared" ref="S1068:S1076" si="3388">HOUR(R1068)</f>
        <v>0</v>
      </c>
      <c r="T1068" s="13">
        <f t="shared" ref="T1068:T1076" si="3389">MINUTE(R1068)</f>
        <v>0</v>
      </c>
      <c r="U1068" s="83">
        <v>0.2951388888888889</v>
      </c>
      <c r="V1068" s="12">
        <f t="shared" si="3318"/>
        <v>3.4722222222222099E-3</v>
      </c>
      <c r="W1068" s="13">
        <f t="shared" si="3319"/>
        <v>0</v>
      </c>
      <c r="X1068" s="225">
        <f t="shared" si="3320"/>
        <v>5</v>
      </c>
      <c r="Y1068" s="83">
        <v>0.30555555555555552</v>
      </c>
      <c r="Z1068" s="12">
        <f t="shared" si="3321"/>
        <v>1.041666666666663E-2</v>
      </c>
      <c r="AA1068" s="13">
        <f t="shared" si="3322"/>
        <v>0</v>
      </c>
      <c r="AB1068" s="13">
        <f t="shared" si="3323"/>
        <v>15</v>
      </c>
      <c r="AC1068" s="83">
        <v>0.33749999999999997</v>
      </c>
      <c r="AD1068" s="12">
        <f t="shared" si="3324"/>
        <v>3.1944444444444442E-2</v>
      </c>
      <c r="AE1068" s="13">
        <f t="shared" si="3325"/>
        <v>0</v>
      </c>
      <c r="AF1068" s="13">
        <f t="shared" si="3326"/>
        <v>46</v>
      </c>
      <c r="AG1068" s="83">
        <v>0.34027777777777773</v>
      </c>
      <c r="AH1068" s="83">
        <v>0.3611111111111111</v>
      </c>
      <c r="AI1068" s="12">
        <f t="shared" ref="AI1068:AI1076" si="3390">AH1068-AG1068</f>
        <v>2.083333333333337E-2</v>
      </c>
      <c r="AJ1068" s="225">
        <f t="shared" si="3327"/>
        <v>0</v>
      </c>
      <c r="AK1068" s="225">
        <f t="shared" si="3328"/>
        <v>30</v>
      </c>
      <c r="AL1068" s="83">
        <v>0.34027777777777773</v>
      </c>
      <c r="AM1068" s="83">
        <v>0.3611111111111111</v>
      </c>
      <c r="AN1068" s="12">
        <f t="shared" si="3329"/>
        <v>2.083333333333337E-2</v>
      </c>
      <c r="AO1068" s="13">
        <f t="shared" si="3330"/>
        <v>0</v>
      </c>
      <c r="AP1068" s="13">
        <f t="shared" si="3331"/>
        <v>30</v>
      </c>
      <c r="AQ1068" s="83">
        <v>0.3659722222222222</v>
      </c>
      <c r="AR1068" s="12">
        <f t="shared" si="3332"/>
        <v>4.8611111111110938E-3</v>
      </c>
      <c r="AS1068" s="225">
        <f t="shared" si="3333"/>
        <v>0</v>
      </c>
      <c r="AT1068" s="13">
        <f t="shared" si="3334"/>
        <v>7</v>
      </c>
      <c r="AU1068" s="83">
        <v>0.36736111111111108</v>
      </c>
      <c r="AV1068" s="226">
        <f t="shared" si="3381"/>
        <v>1.388888888888884E-3</v>
      </c>
      <c r="AW1068" s="13">
        <f t="shared" si="3382"/>
        <v>0</v>
      </c>
      <c r="AX1068" s="13">
        <f t="shared" si="3383"/>
        <v>2</v>
      </c>
      <c r="AY1068" s="83">
        <v>0.43402777777777773</v>
      </c>
      <c r="AZ1068" s="12">
        <f t="shared" si="3384"/>
        <v>6.6666666666666652E-2</v>
      </c>
      <c r="BA1068" s="225">
        <f t="shared" si="3385"/>
        <v>1</v>
      </c>
      <c r="BB1068" s="225">
        <f t="shared" si="3386"/>
        <v>36</v>
      </c>
      <c r="BC1068" s="83">
        <v>0.43402777777777773</v>
      </c>
      <c r="BD1068" s="83">
        <v>0.43402777777777773</v>
      </c>
      <c r="BE1068" s="12">
        <f t="shared" si="3341"/>
        <v>0</v>
      </c>
      <c r="BF1068" s="13">
        <f t="shared" si="3342"/>
        <v>0</v>
      </c>
      <c r="BG1068" s="13">
        <f t="shared" si="3343"/>
        <v>0</v>
      </c>
      <c r="BH1068" s="83">
        <v>0.43402777777777773</v>
      </c>
      <c r="BI1068" s="83">
        <v>0.43402777777777773</v>
      </c>
      <c r="BJ1068" s="83"/>
      <c r="BK1068" s="69">
        <f t="shared" si="3344"/>
        <v>0</v>
      </c>
      <c r="BL1068" s="13">
        <f t="shared" si="3345"/>
        <v>0</v>
      </c>
      <c r="BM1068" s="13">
        <f t="shared" si="3346"/>
        <v>0</v>
      </c>
      <c r="BN1068" s="83">
        <v>0.44097222222222227</v>
      </c>
      <c r="BO1068" s="12">
        <f t="shared" si="3347"/>
        <v>6.9444444444445308E-3</v>
      </c>
      <c r="BP1068" s="225">
        <f t="shared" si="3348"/>
        <v>0</v>
      </c>
      <c r="BQ1068" s="225">
        <f t="shared" si="3349"/>
        <v>10</v>
      </c>
      <c r="BR1068" s="83">
        <v>0.44444444444444442</v>
      </c>
      <c r="BS1068" s="12">
        <f t="shared" si="3350"/>
        <v>3.4722222222221544E-3</v>
      </c>
      <c r="BT1068" s="225">
        <f t="shared" si="3351"/>
        <v>0</v>
      </c>
      <c r="BU1068" s="225">
        <f t="shared" si="3352"/>
        <v>5</v>
      </c>
      <c r="BV1068" s="83">
        <v>0.44444444444444442</v>
      </c>
      <c r="BW1068" s="83">
        <v>0.44791666666666669</v>
      </c>
      <c r="BX1068" s="12">
        <f t="shared" si="3353"/>
        <v>3.4722222222222654E-3</v>
      </c>
      <c r="BY1068" s="13">
        <f t="shared" si="3354"/>
        <v>0</v>
      </c>
      <c r="BZ1068" s="13">
        <f t="shared" si="3355"/>
        <v>5</v>
      </c>
      <c r="CA1068" s="226">
        <f t="shared" si="3220"/>
        <v>0.15625</v>
      </c>
      <c r="CB1068" s="13">
        <f t="shared" ref="CB1068:CB1082" si="3391">HOUR(CA1068)</f>
        <v>3</v>
      </c>
      <c r="CC1068" s="13">
        <f t="shared" ref="CC1068:CC1082" si="3392">MINUTE(CA1068)</f>
        <v>45</v>
      </c>
      <c r="CD1068" s="12">
        <f t="shared" si="3358"/>
        <v>4.7222222222222221E-2</v>
      </c>
      <c r="CE1068" s="13">
        <f t="shared" si="3359"/>
        <v>1</v>
      </c>
      <c r="CF1068" s="13">
        <f t="shared" si="3360"/>
        <v>8</v>
      </c>
      <c r="CG1068" s="12">
        <f t="shared" si="3361"/>
        <v>2.083333333333337E-2</v>
      </c>
      <c r="CH1068" s="13">
        <f t="shared" si="3362"/>
        <v>0</v>
      </c>
      <c r="CI1068" s="13">
        <f t="shared" si="3363"/>
        <v>30</v>
      </c>
      <c r="CJ1068" s="12">
        <f t="shared" si="3364"/>
        <v>6.6666666666666652E-2</v>
      </c>
      <c r="CK1068" s="13">
        <f t="shared" si="3365"/>
        <v>1</v>
      </c>
      <c r="CL1068" s="13">
        <f t="shared" si="3366"/>
        <v>36</v>
      </c>
      <c r="CM1068" s="62"/>
      <c r="CN1068" s="62"/>
      <c r="CO1068" s="62"/>
      <c r="CP1068" s="12">
        <f t="shared" si="3367"/>
        <v>5.9027777777777762E-2</v>
      </c>
      <c r="CQ1068" s="13">
        <f t="shared" si="3368"/>
        <v>1</v>
      </c>
      <c r="CR1068" s="13">
        <f t="shared" si="3369"/>
        <v>25</v>
      </c>
      <c r="CS1068" s="83">
        <v>0</v>
      </c>
      <c r="CT1068" s="13">
        <f t="shared" si="3314"/>
        <v>0</v>
      </c>
      <c r="CU1068" s="13">
        <f t="shared" si="3315"/>
        <v>0</v>
      </c>
      <c r="CV1068" s="83">
        <v>0</v>
      </c>
      <c r="CW1068" s="13">
        <f t="shared" si="3263"/>
        <v>0</v>
      </c>
      <c r="CX1068" s="13">
        <f t="shared" si="3264"/>
        <v>0</v>
      </c>
      <c r="CY1068" s="83">
        <v>0</v>
      </c>
      <c r="CZ1068" s="13">
        <f t="shared" si="3265"/>
        <v>0</v>
      </c>
      <c r="DA1068" s="13">
        <f t="shared" si="3266"/>
        <v>0</v>
      </c>
      <c r="DB1068" s="83">
        <v>0</v>
      </c>
      <c r="DC1068" s="13">
        <f t="shared" si="3267"/>
        <v>0</v>
      </c>
      <c r="DD1068" s="13">
        <f t="shared" si="3268"/>
        <v>0</v>
      </c>
      <c r="DE1068" s="83">
        <v>0</v>
      </c>
      <c r="DF1068" s="13">
        <f t="shared" si="3378"/>
        <v>0</v>
      </c>
      <c r="DG1068" s="13">
        <f t="shared" si="3379"/>
        <v>0</v>
      </c>
      <c r="DH1068" s="83">
        <v>7.6388888888888886E-3</v>
      </c>
      <c r="DI1068" s="13">
        <f t="shared" si="3370"/>
        <v>0</v>
      </c>
      <c r="DJ1068" s="13">
        <f t="shared" si="3371"/>
        <v>11</v>
      </c>
      <c r="DK1068" s="83">
        <v>0</v>
      </c>
      <c r="DL1068" s="35">
        <f t="shared" si="3372"/>
        <v>0</v>
      </c>
      <c r="DM1068" s="35">
        <f t="shared" si="3373"/>
        <v>0</v>
      </c>
      <c r="DN1068" s="66">
        <f t="shared" si="3127"/>
        <v>3787104.8160000024</v>
      </c>
      <c r="DO1068" s="74">
        <f t="shared" si="3128"/>
        <v>60674</v>
      </c>
      <c r="DP1068" s="66">
        <f t="shared" si="3171"/>
        <v>64.930338983050845</v>
      </c>
      <c r="DQ1068" s="63">
        <f t="shared" si="3172"/>
        <v>62.417259715858563</v>
      </c>
      <c r="DR1068" s="66"/>
      <c r="DS1068" s="96"/>
      <c r="DT1068" s="66"/>
      <c r="DU1068" s="66"/>
      <c r="FJ1068" s="3">
        <f t="shared" si="3374"/>
        <v>6.8749999999999978E-2</v>
      </c>
      <c r="FK1068" s="3">
        <f t="shared" si="3375"/>
        <v>4.5833333333333282E-2</v>
      </c>
    </row>
    <row r="1069" spans="1:167">
      <c r="A1069" s="639">
        <f t="shared" si="3173"/>
        <v>1067</v>
      </c>
      <c r="B1069" s="172">
        <f t="shared" si="3380"/>
        <v>76</v>
      </c>
      <c r="C1069" s="76">
        <v>40980</v>
      </c>
      <c r="D1069" s="84">
        <f t="shared" si="3170"/>
        <v>3</v>
      </c>
      <c r="E1069" s="78" t="s">
        <v>1224</v>
      </c>
      <c r="F1069" s="172">
        <v>24</v>
      </c>
      <c r="G1069" s="79" t="s">
        <v>38</v>
      </c>
      <c r="H1069" s="79" t="s">
        <v>305</v>
      </c>
      <c r="I1069" s="79" t="s">
        <v>1282</v>
      </c>
      <c r="J1069" s="83">
        <v>0.77083333333333337</v>
      </c>
      <c r="K1069" s="82">
        <v>3828.17</v>
      </c>
      <c r="L1069" s="79" t="s">
        <v>1094</v>
      </c>
      <c r="M1069" s="172">
        <v>58</v>
      </c>
      <c r="N1069" s="172">
        <v>1</v>
      </c>
      <c r="O1069" s="79"/>
      <c r="P1069" s="83">
        <v>0.77083333333333337</v>
      </c>
      <c r="Q1069" s="83">
        <v>0.77083333333333337</v>
      </c>
      <c r="R1069" s="12">
        <f t="shared" si="3387"/>
        <v>0</v>
      </c>
      <c r="S1069" s="13">
        <f t="shared" si="3388"/>
        <v>0</v>
      </c>
      <c r="T1069" s="13">
        <f t="shared" si="3389"/>
        <v>0</v>
      </c>
      <c r="U1069" s="83">
        <v>0.77430555555555547</v>
      </c>
      <c r="V1069" s="12">
        <f t="shared" si="3318"/>
        <v>3.4722222222220989E-3</v>
      </c>
      <c r="W1069" s="13">
        <f t="shared" si="3319"/>
        <v>0</v>
      </c>
      <c r="X1069" s="225">
        <f t="shared" si="3320"/>
        <v>5</v>
      </c>
      <c r="Y1069" s="83">
        <v>0.78125</v>
      </c>
      <c r="Z1069" s="12">
        <f t="shared" si="3321"/>
        <v>6.9444444444445308E-3</v>
      </c>
      <c r="AA1069" s="13">
        <f t="shared" si="3322"/>
        <v>0</v>
      </c>
      <c r="AB1069" s="13">
        <f t="shared" si="3323"/>
        <v>10</v>
      </c>
      <c r="AC1069" s="83">
        <v>0.80208333333333337</v>
      </c>
      <c r="AD1069" s="12">
        <f t="shared" si="3324"/>
        <v>2.083333333333337E-2</v>
      </c>
      <c r="AE1069" s="13">
        <f t="shared" si="3325"/>
        <v>0</v>
      </c>
      <c r="AF1069" s="13">
        <f t="shared" si="3326"/>
        <v>30</v>
      </c>
      <c r="AG1069" s="83">
        <v>0.80208333333333337</v>
      </c>
      <c r="AH1069" s="83">
        <v>0.83333333333333337</v>
      </c>
      <c r="AI1069" s="12">
        <f t="shared" si="3390"/>
        <v>3.125E-2</v>
      </c>
      <c r="AJ1069" s="225">
        <f t="shared" si="3327"/>
        <v>0</v>
      </c>
      <c r="AK1069" s="225">
        <f t="shared" si="3328"/>
        <v>45</v>
      </c>
      <c r="AL1069" s="83">
        <v>0.80208333333333337</v>
      </c>
      <c r="AM1069" s="83">
        <v>0.83333333333333337</v>
      </c>
      <c r="AN1069" s="12">
        <f t="shared" si="3329"/>
        <v>3.125E-2</v>
      </c>
      <c r="AO1069" s="13">
        <f t="shared" si="3330"/>
        <v>0</v>
      </c>
      <c r="AP1069" s="13">
        <f t="shared" si="3331"/>
        <v>45</v>
      </c>
      <c r="AQ1069" s="83">
        <v>0.84236111111111101</v>
      </c>
      <c r="AR1069" s="12">
        <f t="shared" si="3332"/>
        <v>9.0277777777776347E-3</v>
      </c>
      <c r="AS1069" s="225">
        <f t="shared" si="3333"/>
        <v>0</v>
      </c>
      <c r="AT1069" s="13">
        <f t="shared" si="3334"/>
        <v>13</v>
      </c>
      <c r="AU1069" s="83">
        <v>0.84236111111111101</v>
      </c>
      <c r="AV1069" s="226">
        <f t="shared" si="3381"/>
        <v>0</v>
      </c>
      <c r="AW1069" s="13">
        <f t="shared" si="3382"/>
        <v>0</v>
      </c>
      <c r="AX1069" s="13">
        <f t="shared" si="3383"/>
        <v>0</v>
      </c>
      <c r="AY1069" s="83">
        <v>0.90902777777777777</v>
      </c>
      <c r="AZ1069" s="12">
        <f t="shared" si="3384"/>
        <v>6.6666666666666763E-2</v>
      </c>
      <c r="BA1069" s="225">
        <f t="shared" si="3385"/>
        <v>1</v>
      </c>
      <c r="BB1069" s="225">
        <f t="shared" si="3386"/>
        <v>36</v>
      </c>
      <c r="BC1069" s="83">
        <v>0.90902777777777777</v>
      </c>
      <c r="BD1069" s="83">
        <v>0.90902777777777777</v>
      </c>
      <c r="BE1069" s="12">
        <f t="shared" si="3341"/>
        <v>0</v>
      </c>
      <c r="BF1069" s="13">
        <f t="shared" si="3342"/>
        <v>0</v>
      </c>
      <c r="BG1069" s="13">
        <f t="shared" si="3343"/>
        <v>0</v>
      </c>
      <c r="BH1069" s="83">
        <v>0.90902777777777777</v>
      </c>
      <c r="BI1069" s="83">
        <v>0.90902777777777777</v>
      </c>
      <c r="BJ1069" s="83"/>
      <c r="BK1069" s="69">
        <f t="shared" si="3344"/>
        <v>0</v>
      </c>
      <c r="BL1069" s="13">
        <f t="shared" si="3345"/>
        <v>0</v>
      </c>
      <c r="BM1069" s="13">
        <f t="shared" si="3346"/>
        <v>0</v>
      </c>
      <c r="BN1069" s="83">
        <v>0.91666666666666663</v>
      </c>
      <c r="BO1069" s="12">
        <f t="shared" si="3347"/>
        <v>7.6388888888888618E-3</v>
      </c>
      <c r="BP1069" s="225">
        <f t="shared" si="3348"/>
        <v>0</v>
      </c>
      <c r="BQ1069" s="225">
        <f t="shared" si="3349"/>
        <v>11</v>
      </c>
      <c r="BR1069" s="83">
        <v>0.92013888888888884</v>
      </c>
      <c r="BS1069" s="12">
        <f t="shared" si="3350"/>
        <v>3.4722222222222099E-3</v>
      </c>
      <c r="BT1069" s="225">
        <f t="shared" si="3351"/>
        <v>0</v>
      </c>
      <c r="BU1069" s="225">
        <f t="shared" si="3352"/>
        <v>5</v>
      </c>
      <c r="BV1069" s="83">
        <v>0.92013888888888884</v>
      </c>
      <c r="BW1069" s="83">
        <v>0.92361111111111116</v>
      </c>
      <c r="BX1069" s="12">
        <f t="shared" si="3353"/>
        <v>3.4722222222223209E-3</v>
      </c>
      <c r="BY1069" s="13">
        <f t="shared" si="3354"/>
        <v>0</v>
      </c>
      <c r="BZ1069" s="13">
        <f t="shared" si="3355"/>
        <v>5</v>
      </c>
      <c r="CA1069" s="226">
        <f t="shared" si="3220"/>
        <v>0.15277777777777779</v>
      </c>
      <c r="CB1069" s="13">
        <f t="shared" si="3391"/>
        <v>3</v>
      </c>
      <c r="CC1069" s="13">
        <f t="shared" si="3392"/>
        <v>40</v>
      </c>
      <c r="CD1069" s="12">
        <f t="shared" si="3358"/>
        <v>4.0972222222222077E-2</v>
      </c>
      <c r="CE1069" s="13">
        <f t="shared" si="3359"/>
        <v>0</v>
      </c>
      <c r="CF1069" s="13">
        <f t="shared" si="3360"/>
        <v>59</v>
      </c>
      <c r="CG1069" s="12">
        <f t="shared" si="3361"/>
        <v>3.125E-2</v>
      </c>
      <c r="CH1069" s="13">
        <f t="shared" si="3362"/>
        <v>0</v>
      </c>
      <c r="CI1069" s="13">
        <f t="shared" si="3363"/>
        <v>45</v>
      </c>
      <c r="CJ1069" s="12">
        <f t="shared" si="3364"/>
        <v>6.6666666666666763E-2</v>
      </c>
      <c r="CK1069" s="13">
        <f t="shared" si="3365"/>
        <v>1</v>
      </c>
      <c r="CL1069" s="13">
        <f t="shared" si="3366"/>
        <v>36</v>
      </c>
      <c r="CM1069" s="62"/>
      <c r="CN1069" s="62"/>
      <c r="CO1069" s="62"/>
      <c r="CP1069" s="12">
        <f t="shared" si="3367"/>
        <v>5.555555555555565E-2</v>
      </c>
      <c r="CQ1069" s="13">
        <f t="shared" si="3368"/>
        <v>1</v>
      </c>
      <c r="CR1069" s="13">
        <f t="shared" si="3369"/>
        <v>20</v>
      </c>
      <c r="CS1069" s="83">
        <v>0</v>
      </c>
      <c r="CT1069" s="13">
        <f t="shared" si="3314"/>
        <v>0</v>
      </c>
      <c r="CU1069" s="13">
        <f t="shared" si="3315"/>
        <v>0</v>
      </c>
      <c r="CV1069" s="83">
        <v>0</v>
      </c>
      <c r="CW1069" s="13">
        <f t="shared" si="3263"/>
        <v>0</v>
      </c>
      <c r="CX1069" s="13">
        <f t="shared" si="3264"/>
        <v>0</v>
      </c>
      <c r="CY1069" s="83">
        <v>0</v>
      </c>
      <c r="CZ1069" s="13">
        <f t="shared" si="3265"/>
        <v>0</v>
      </c>
      <c r="DA1069" s="13">
        <f t="shared" si="3266"/>
        <v>0</v>
      </c>
      <c r="DB1069" s="83">
        <v>0</v>
      </c>
      <c r="DC1069" s="13">
        <f t="shared" si="3267"/>
        <v>0</v>
      </c>
      <c r="DD1069" s="13">
        <f t="shared" si="3268"/>
        <v>0</v>
      </c>
      <c r="DE1069" s="83">
        <v>0</v>
      </c>
      <c r="DF1069" s="13">
        <f t="shared" si="3378"/>
        <v>0</v>
      </c>
      <c r="DG1069" s="13">
        <f t="shared" si="3379"/>
        <v>0</v>
      </c>
      <c r="DH1069" s="83">
        <v>1.1111111111111112E-2</v>
      </c>
      <c r="DI1069" s="13">
        <f t="shared" si="3370"/>
        <v>0</v>
      </c>
      <c r="DJ1069" s="13">
        <f t="shared" si="3371"/>
        <v>16</v>
      </c>
      <c r="DK1069" s="83">
        <v>0</v>
      </c>
      <c r="DL1069" s="35">
        <f t="shared" si="3372"/>
        <v>0</v>
      </c>
      <c r="DM1069" s="35">
        <f t="shared" si="3373"/>
        <v>0</v>
      </c>
      <c r="DN1069" s="66">
        <f t="shared" si="3127"/>
        <v>3790932.9860000024</v>
      </c>
      <c r="DO1069" s="74">
        <f t="shared" si="3128"/>
        <v>60732</v>
      </c>
      <c r="DP1069" s="66">
        <f t="shared" si="3171"/>
        <v>66.002931034482756</v>
      </c>
      <c r="DQ1069" s="63">
        <f t="shared" si="3172"/>
        <v>62.420684087466284</v>
      </c>
      <c r="DR1069" s="66"/>
      <c r="DS1069" s="96"/>
      <c r="DT1069" s="66"/>
      <c r="DU1069" s="66"/>
      <c r="FJ1069" s="3">
        <f t="shared" si="3374"/>
        <v>5.4861111111111027E-2</v>
      </c>
      <c r="FK1069" s="3">
        <f t="shared" si="3375"/>
        <v>3.125E-2</v>
      </c>
    </row>
    <row r="1070" spans="1:167">
      <c r="A1070" s="639">
        <f t="shared" si="3173"/>
        <v>1068</v>
      </c>
      <c r="B1070" s="172">
        <f t="shared" si="3380"/>
        <v>77</v>
      </c>
      <c r="C1070" s="76">
        <v>40980</v>
      </c>
      <c r="D1070" s="84">
        <f t="shared" si="3170"/>
        <v>3</v>
      </c>
      <c r="E1070" s="78" t="s">
        <v>1224</v>
      </c>
      <c r="F1070" s="172">
        <v>25</v>
      </c>
      <c r="G1070" s="79" t="s">
        <v>38</v>
      </c>
      <c r="H1070" s="79" t="s">
        <v>406</v>
      </c>
      <c r="I1070" s="79" t="s">
        <v>1282</v>
      </c>
      <c r="J1070" s="83">
        <v>0.88541666666666663</v>
      </c>
      <c r="K1070" s="82">
        <v>2724.21</v>
      </c>
      <c r="L1070" s="79" t="s">
        <v>1094</v>
      </c>
      <c r="M1070" s="172">
        <v>44</v>
      </c>
      <c r="N1070" s="172">
        <v>1</v>
      </c>
      <c r="O1070" s="79"/>
      <c r="P1070" s="83">
        <v>0.88541666666666663</v>
      </c>
      <c r="Q1070" s="83">
        <v>0.88541666666666663</v>
      </c>
      <c r="R1070" s="12">
        <f t="shared" si="3387"/>
        <v>0</v>
      </c>
      <c r="S1070" s="13">
        <f t="shared" si="3388"/>
        <v>0</v>
      </c>
      <c r="T1070" s="13">
        <f t="shared" si="3389"/>
        <v>0</v>
      </c>
      <c r="U1070" s="83">
        <v>0.88888888888888884</v>
      </c>
      <c r="V1070" s="12">
        <f t="shared" si="3318"/>
        <v>3.4722222222222099E-3</v>
      </c>
      <c r="W1070" s="13">
        <f t="shared" si="3319"/>
        <v>0</v>
      </c>
      <c r="X1070" s="225">
        <f t="shared" si="3320"/>
        <v>5</v>
      </c>
      <c r="Y1070" s="83">
        <v>0.89236111111111116</v>
      </c>
      <c r="Z1070" s="12">
        <f t="shared" si="3321"/>
        <v>3.4722222222223209E-3</v>
      </c>
      <c r="AA1070" s="13">
        <f t="shared" si="3322"/>
        <v>0</v>
      </c>
      <c r="AB1070" s="13">
        <f t="shared" si="3323"/>
        <v>5</v>
      </c>
      <c r="AC1070" s="83">
        <v>0.94097222222222221</v>
      </c>
      <c r="AD1070" s="12">
        <f t="shared" si="3324"/>
        <v>4.8611111111111049E-2</v>
      </c>
      <c r="AE1070" s="13">
        <f t="shared" si="3325"/>
        <v>1</v>
      </c>
      <c r="AF1070" s="13">
        <f t="shared" si="3326"/>
        <v>10</v>
      </c>
      <c r="AG1070" s="83">
        <v>0.94097222222222221</v>
      </c>
      <c r="AH1070" s="83">
        <v>0.96527777777777779</v>
      </c>
      <c r="AI1070" s="12">
        <f t="shared" si="3390"/>
        <v>2.430555555555558E-2</v>
      </c>
      <c r="AJ1070" s="225">
        <f t="shared" si="3327"/>
        <v>0</v>
      </c>
      <c r="AK1070" s="225">
        <f t="shared" si="3328"/>
        <v>35</v>
      </c>
      <c r="AL1070" s="83">
        <v>0.94097222222222221</v>
      </c>
      <c r="AM1070" s="83">
        <v>0.96527777777777779</v>
      </c>
      <c r="AN1070" s="12">
        <f t="shared" si="3329"/>
        <v>2.430555555555558E-2</v>
      </c>
      <c r="AO1070" s="13">
        <f t="shared" si="3330"/>
        <v>0</v>
      </c>
      <c r="AP1070" s="13">
        <f t="shared" si="3331"/>
        <v>35</v>
      </c>
      <c r="AQ1070" s="83">
        <v>0.97013888888888899</v>
      </c>
      <c r="AR1070" s="12">
        <f t="shared" si="3332"/>
        <v>4.8611111111112049E-3</v>
      </c>
      <c r="AS1070" s="225">
        <f t="shared" si="3333"/>
        <v>0</v>
      </c>
      <c r="AT1070" s="13">
        <f t="shared" si="3334"/>
        <v>7</v>
      </c>
      <c r="AU1070" s="83">
        <v>0.97291666666666676</v>
      </c>
      <c r="AV1070" s="226">
        <f t="shared" si="3381"/>
        <v>2.7777777777777679E-3</v>
      </c>
      <c r="AW1070" s="13">
        <f t="shared" si="3382"/>
        <v>0</v>
      </c>
      <c r="AX1070" s="13">
        <f t="shared" si="3383"/>
        <v>4</v>
      </c>
      <c r="AY1070" s="83">
        <v>1.0020833333333334</v>
      </c>
      <c r="AZ1070" s="12">
        <f t="shared" si="3384"/>
        <v>2.9166666666666674E-2</v>
      </c>
      <c r="BA1070" s="225">
        <f t="shared" si="3385"/>
        <v>0</v>
      </c>
      <c r="BB1070" s="225">
        <f t="shared" si="3386"/>
        <v>42</v>
      </c>
      <c r="BC1070" s="83">
        <v>1.0020833333333334</v>
      </c>
      <c r="BD1070" s="83">
        <v>1.0020833333333334</v>
      </c>
      <c r="BE1070" s="12">
        <f t="shared" si="3341"/>
        <v>0</v>
      </c>
      <c r="BF1070" s="13">
        <f t="shared" si="3342"/>
        <v>0</v>
      </c>
      <c r="BG1070" s="13">
        <f t="shared" si="3343"/>
        <v>0</v>
      </c>
      <c r="BH1070" s="83">
        <v>1.0020833333333334</v>
      </c>
      <c r="BI1070" s="83">
        <v>1.0020833333333334</v>
      </c>
      <c r="BJ1070" s="83"/>
      <c r="BK1070" s="69">
        <f t="shared" si="3344"/>
        <v>0</v>
      </c>
      <c r="BL1070" s="13">
        <f t="shared" si="3345"/>
        <v>0</v>
      </c>
      <c r="BM1070" s="13">
        <f t="shared" si="3346"/>
        <v>0</v>
      </c>
      <c r="BN1070" s="83">
        <v>1.0104166666666667</v>
      </c>
      <c r="BO1070" s="12">
        <f t="shared" si="3347"/>
        <v>8.3333333333333037E-3</v>
      </c>
      <c r="BP1070" s="225">
        <f t="shared" si="3348"/>
        <v>0</v>
      </c>
      <c r="BQ1070" s="225">
        <f t="shared" si="3349"/>
        <v>12</v>
      </c>
      <c r="BR1070" s="83">
        <v>1.0138888888888888</v>
      </c>
      <c r="BS1070" s="12">
        <f t="shared" si="3350"/>
        <v>3.4722222222220989E-3</v>
      </c>
      <c r="BT1070" s="225">
        <f t="shared" si="3351"/>
        <v>0</v>
      </c>
      <c r="BU1070" s="225">
        <f t="shared" si="3352"/>
        <v>5</v>
      </c>
      <c r="BV1070" s="83">
        <v>1.0138888888888888</v>
      </c>
      <c r="BW1070" s="83">
        <v>1.0173611111111112</v>
      </c>
      <c r="BX1070" s="12">
        <f t="shared" si="3353"/>
        <v>3.4722222222223209E-3</v>
      </c>
      <c r="BY1070" s="13">
        <f t="shared" si="3354"/>
        <v>0</v>
      </c>
      <c r="BZ1070" s="13">
        <f t="shared" si="3355"/>
        <v>5</v>
      </c>
      <c r="CA1070" s="226">
        <f t="shared" si="3220"/>
        <v>0.13194444444444453</v>
      </c>
      <c r="CB1070" s="13">
        <f t="shared" si="3391"/>
        <v>3</v>
      </c>
      <c r="CC1070" s="13">
        <f t="shared" si="3392"/>
        <v>10</v>
      </c>
      <c r="CD1070" s="12">
        <f t="shared" si="3358"/>
        <v>6.5277777777777657E-2</v>
      </c>
      <c r="CE1070" s="13">
        <f t="shared" si="3359"/>
        <v>1</v>
      </c>
      <c r="CF1070" s="13">
        <f t="shared" si="3360"/>
        <v>34</v>
      </c>
      <c r="CG1070" s="12">
        <f t="shared" si="3361"/>
        <v>2.430555555555558E-2</v>
      </c>
      <c r="CH1070" s="13">
        <f t="shared" si="3362"/>
        <v>0</v>
      </c>
      <c r="CI1070" s="13">
        <f t="shared" si="3363"/>
        <v>35</v>
      </c>
      <c r="CJ1070" s="12">
        <f t="shared" si="3364"/>
        <v>2.9166666666666674E-2</v>
      </c>
      <c r="CK1070" s="13">
        <f t="shared" si="3365"/>
        <v>0</v>
      </c>
      <c r="CL1070" s="13">
        <f t="shared" si="3366"/>
        <v>42</v>
      </c>
      <c r="CM1070" s="62"/>
      <c r="CN1070" s="62"/>
      <c r="CO1070" s="62"/>
      <c r="CP1070" s="12">
        <f t="shared" si="3367"/>
        <v>2.9166666666666674E-2</v>
      </c>
      <c r="CQ1070" s="13">
        <f t="shared" si="3368"/>
        <v>0</v>
      </c>
      <c r="CR1070" s="13">
        <f t="shared" si="3369"/>
        <v>42</v>
      </c>
      <c r="CS1070" s="83">
        <v>0</v>
      </c>
      <c r="CT1070" s="13">
        <f t="shared" si="3314"/>
        <v>0</v>
      </c>
      <c r="CU1070" s="13">
        <f t="shared" si="3315"/>
        <v>0</v>
      </c>
      <c r="CV1070" s="83">
        <v>0</v>
      </c>
      <c r="CW1070" s="13">
        <f t="shared" si="3263"/>
        <v>0</v>
      </c>
      <c r="CX1070" s="13">
        <f t="shared" si="3264"/>
        <v>0</v>
      </c>
      <c r="CY1070" s="83">
        <v>0</v>
      </c>
      <c r="CZ1070" s="13">
        <f t="shared" si="3265"/>
        <v>0</v>
      </c>
      <c r="DA1070" s="13">
        <f t="shared" si="3266"/>
        <v>0</v>
      </c>
      <c r="DB1070" s="83">
        <v>0</v>
      </c>
      <c r="DC1070" s="13">
        <f t="shared" si="3267"/>
        <v>0</v>
      </c>
      <c r="DD1070" s="13">
        <f t="shared" si="3268"/>
        <v>0</v>
      </c>
      <c r="DE1070" s="83">
        <v>0</v>
      </c>
      <c r="DF1070" s="13">
        <f t="shared" si="3378"/>
        <v>0</v>
      </c>
      <c r="DG1070" s="13">
        <f t="shared" si="3379"/>
        <v>0</v>
      </c>
      <c r="DH1070" s="83">
        <v>0</v>
      </c>
      <c r="DI1070" s="13">
        <f t="shared" si="3370"/>
        <v>0</v>
      </c>
      <c r="DJ1070" s="13">
        <f t="shared" si="3371"/>
        <v>0</v>
      </c>
      <c r="DK1070" s="83">
        <v>0</v>
      </c>
      <c r="DL1070" s="35">
        <f t="shared" si="3372"/>
        <v>0</v>
      </c>
      <c r="DM1070" s="35">
        <f t="shared" si="3373"/>
        <v>0</v>
      </c>
      <c r="DN1070" s="66">
        <f t="shared" si="3127"/>
        <v>3793657.1960000023</v>
      </c>
      <c r="DO1070" s="74">
        <f t="shared" si="3128"/>
        <v>60776</v>
      </c>
      <c r="DP1070" s="66">
        <f t="shared" si="3171"/>
        <v>61.913863636363637</v>
      </c>
      <c r="DQ1070" s="63">
        <f t="shared" si="3172"/>
        <v>62.420317164670301</v>
      </c>
      <c r="DR1070" s="66"/>
      <c r="DS1070" s="96"/>
      <c r="DT1070" s="66"/>
      <c r="DU1070" s="66"/>
      <c r="FJ1070" s="3">
        <f t="shared" si="3374"/>
        <v>7.8472222222222276E-2</v>
      </c>
      <c r="FK1070" s="3">
        <f t="shared" si="3375"/>
        <v>5.555555555555558E-2</v>
      </c>
    </row>
    <row r="1071" spans="1:167">
      <c r="A1071" s="639">
        <f t="shared" si="3173"/>
        <v>1069</v>
      </c>
      <c r="B1071" s="172">
        <f t="shared" si="3380"/>
        <v>78</v>
      </c>
      <c r="C1071" s="76">
        <v>40980</v>
      </c>
      <c r="D1071" s="84">
        <f t="shared" si="3170"/>
        <v>3</v>
      </c>
      <c r="E1071" s="78" t="s">
        <v>1224</v>
      </c>
      <c r="F1071" s="172">
        <v>26</v>
      </c>
      <c r="G1071" s="79" t="s">
        <v>38</v>
      </c>
      <c r="H1071" s="79" t="s">
        <v>573</v>
      </c>
      <c r="I1071" s="79" t="s">
        <v>1217</v>
      </c>
      <c r="J1071" s="83">
        <v>7.6388888888888895E-2</v>
      </c>
      <c r="K1071" s="82">
        <v>3663.08</v>
      </c>
      <c r="L1071" s="79" t="s">
        <v>1094</v>
      </c>
      <c r="M1071" s="172">
        <v>58</v>
      </c>
      <c r="N1071" s="172">
        <v>0</v>
      </c>
      <c r="O1071" s="79"/>
      <c r="P1071" s="83">
        <v>7.6388888888888895E-2</v>
      </c>
      <c r="Q1071" s="83">
        <v>7.6388888888888895E-2</v>
      </c>
      <c r="R1071" s="12">
        <f t="shared" si="3387"/>
        <v>0</v>
      </c>
      <c r="S1071" s="13">
        <f t="shared" si="3388"/>
        <v>0</v>
      </c>
      <c r="T1071" s="13">
        <f t="shared" si="3389"/>
        <v>0</v>
      </c>
      <c r="U1071" s="83">
        <v>7.9861111111111105E-2</v>
      </c>
      <c r="V1071" s="12">
        <f t="shared" si="3318"/>
        <v>3.4722222222222099E-3</v>
      </c>
      <c r="W1071" s="13">
        <f t="shared" si="3319"/>
        <v>0</v>
      </c>
      <c r="X1071" s="225">
        <f t="shared" si="3320"/>
        <v>5</v>
      </c>
      <c r="Y1071" s="83">
        <v>9.375E-2</v>
      </c>
      <c r="Z1071" s="12">
        <f t="shared" si="3321"/>
        <v>1.3888888888888895E-2</v>
      </c>
      <c r="AA1071" s="13">
        <f t="shared" si="3322"/>
        <v>0</v>
      </c>
      <c r="AB1071" s="13">
        <f t="shared" si="3323"/>
        <v>20</v>
      </c>
      <c r="AC1071" s="83">
        <v>0.11805555555555557</v>
      </c>
      <c r="AD1071" s="12">
        <f t="shared" si="3324"/>
        <v>2.4305555555555566E-2</v>
      </c>
      <c r="AE1071" s="13">
        <f t="shared" si="3325"/>
        <v>0</v>
      </c>
      <c r="AF1071" s="13">
        <f t="shared" si="3326"/>
        <v>35</v>
      </c>
      <c r="AG1071" s="83">
        <v>0.11805555555555557</v>
      </c>
      <c r="AH1071" s="83">
        <v>0.14930555555555555</v>
      </c>
      <c r="AI1071" s="12">
        <f t="shared" si="3390"/>
        <v>3.1249999999999986E-2</v>
      </c>
      <c r="AJ1071" s="225">
        <f t="shared" si="3327"/>
        <v>0</v>
      </c>
      <c r="AK1071" s="225">
        <f t="shared" si="3328"/>
        <v>45</v>
      </c>
      <c r="AL1071" s="83">
        <v>0.11805555555555557</v>
      </c>
      <c r="AM1071" s="83">
        <v>0.14930555555555555</v>
      </c>
      <c r="AN1071" s="12">
        <f t="shared" si="3329"/>
        <v>3.1249999999999986E-2</v>
      </c>
      <c r="AO1071" s="13">
        <f t="shared" si="3330"/>
        <v>0</v>
      </c>
      <c r="AP1071" s="13">
        <f t="shared" si="3331"/>
        <v>45</v>
      </c>
      <c r="AQ1071" s="83">
        <v>0.15069444444444444</v>
      </c>
      <c r="AR1071" s="12">
        <f t="shared" si="3332"/>
        <v>1.388888888888884E-3</v>
      </c>
      <c r="AS1071" s="225">
        <f t="shared" si="3333"/>
        <v>0</v>
      </c>
      <c r="AT1071" s="13">
        <f t="shared" si="3334"/>
        <v>2</v>
      </c>
      <c r="AU1071" s="83">
        <v>0.15208333333333332</v>
      </c>
      <c r="AV1071" s="226">
        <f t="shared" si="3381"/>
        <v>1.388888888888884E-3</v>
      </c>
      <c r="AW1071" s="13">
        <f t="shared" si="3382"/>
        <v>0</v>
      </c>
      <c r="AX1071" s="13">
        <f t="shared" si="3383"/>
        <v>2</v>
      </c>
      <c r="AY1071" s="83">
        <v>0.22569444444444445</v>
      </c>
      <c r="AZ1071" s="12">
        <f t="shared" si="3384"/>
        <v>7.3611111111111127E-2</v>
      </c>
      <c r="BA1071" s="225">
        <f t="shared" si="3385"/>
        <v>1</v>
      </c>
      <c r="BB1071" s="225">
        <f t="shared" si="3386"/>
        <v>46</v>
      </c>
      <c r="BC1071" s="83">
        <v>0.22569444444444445</v>
      </c>
      <c r="BD1071" s="83">
        <v>0.22569444444444445</v>
      </c>
      <c r="BE1071" s="12">
        <f t="shared" si="3341"/>
        <v>0</v>
      </c>
      <c r="BF1071" s="13">
        <f t="shared" si="3342"/>
        <v>0</v>
      </c>
      <c r="BG1071" s="13">
        <f t="shared" si="3343"/>
        <v>0</v>
      </c>
      <c r="BH1071" s="83">
        <v>0.22569444444444445</v>
      </c>
      <c r="BI1071" s="83">
        <v>0.22569444444444445</v>
      </c>
      <c r="BJ1071" s="83"/>
      <c r="BK1071" s="69">
        <f t="shared" si="3344"/>
        <v>0</v>
      </c>
      <c r="BL1071" s="13">
        <f t="shared" si="3345"/>
        <v>0</v>
      </c>
      <c r="BM1071" s="13">
        <f t="shared" si="3346"/>
        <v>0</v>
      </c>
      <c r="BN1071" s="83">
        <v>0.23263888888888887</v>
      </c>
      <c r="BO1071" s="12">
        <f t="shared" si="3347"/>
        <v>6.9444444444444198E-3</v>
      </c>
      <c r="BP1071" s="225">
        <f t="shared" si="3348"/>
        <v>0</v>
      </c>
      <c r="BQ1071" s="225">
        <f t="shared" si="3349"/>
        <v>10</v>
      </c>
      <c r="BR1071" s="83">
        <v>0.23611111111111113</v>
      </c>
      <c r="BS1071" s="12">
        <f t="shared" si="3350"/>
        <v>3.4722222222222654E-3</v>
      </c>
      <c r="BT1071" s="225">
        <f t="shared" si="3351"/>
        <v>0</v>
      </c>
      <c r="BU1071" s="225">
        <f t="shared" si="3352"/>
        <v>5</v>
      </c>
      <c r="BV1071" s="83">
        <v>0.23611111111111113</v>
      </c>
      <c r="BW1071" s="83">
        <v>0.23958333333333334</v>
      </c>
      <c r="BX1071" s="12">
        <f t="shared" si="3353"/>
        <v>3.4722222222222099E-3</v>
      </c>
      <c r="BY1071" s="13">
        <f t="shared" si="3354"/>
        <v>0</v>
      </c>
      <c r="BZ1071" s="13">
        <f t="shared" si="3355"/>
        <v>5</v>
      </c>
      <c r="CA1071" s="226">
        <f t="shared" si="3220"/>
        <v>0.16319444444444445</v>
      </c>
      <c r="CB1071" s="13">
        <f t="shared" si="3391"/>
        <v>3</v>
      </c>
      <c r="CC1071" s="13">
        <f t="shared" si="3392"/>
        <v>55</v>
      </c>
      <c r="CD1071" s="12">
        <f t="shared" si="3358"/>
        <v>3.6111111111111135E-2</v>
      </c>
      <c r="CE1071" s="13">
        <f t="shared" si="3359"/>
        <v>0</v>
      </c>
      <c r="CF1071" s="13">
        <f t="shared" si="3360"/>
        <v>52</v>
      </c>
      <c r="CG1071" s="12">
        <f t="shared" si="3361"/>
        <v>3.1249999999999986E-2</v>
      </c>
      <c r="CH1071" s="13">
        <f t="shared" si="3362"/>
        <v>0</v>
      </c>
      <c r="CI1071" s="13">
        <f t="shared" si="3363"/>
        <v>45</v>
      </c>
      <c r="CJ1071" s="12">
        <f t="shared" si="3364"/>
        <v>7.3611111111111127E-2</v>
      </c>
      <c r="CK1071" s="13">
        <f t="shared" si="3365"/>
        <v>1</v>
      </c>
      <c r="CL1071" s="13">
        <f t="shared" si="3366"/>
        <v>46</v>
      </c>
      <c r="CM1071" s="62"/>
      <c r="CN1071" s="62"/>
      <c r="CO1071" s="62"/>
      <c r="CP1071" s="12">
        <f t="shared" si="3367"/>
        <v>6.7361111111111122E-2</v>
      </c>
      <c r="CQ1071" s="13">
        <f t="shared" si="3368"/>
        <v>1</v>
      </c>
      <c r="CR1071" s="13">
        <f t="shared" si="3369"/>
        <v>37</v>
      </c>
      <c r="CS1071" s="83">
        <v>0</v>
      </c>
      <c r="CT1071" s="13">
        <f t="shared" si="3314"/>
        <v>0</v>
      </c>
      <c r="CU1071" s="13">
        <f t="shared" si="3315"/>
        <v>0</v>
      </c>
      <c r="CV1071" s="83">
        <v>0</v>
      </c>
      <c r="CW1071" s="13">
        <f t="shared" si="3263"/>
        <v>0</v>
      </c>
      <c r="CX1071" s="13">
        <f t="shared" si="3264"/>
        <v>0</v>
      </c>
      <c r="CY1071" s="83">
        <v>0</v>
      </c>
      <c r="CZ1071" s="13">
        <f t="shared" si="3265"/>
        <v>0</v>
      </c>
      <c r="DA1071" s="13">
        <f t="shared" si="3266"/>
        <v>0</v>
      </c>
      <c r="DB1071" s="83">
        <v>0</v>
      </c>
      <c r="DC1071" s="13">
        <f t="shared" si="3267"/>
        <v>0</v>
      </c>
      <c r="DD1071" s="13">
        <f t="shared" si="3268"/>
        <v>0</v>
      </c>
      <c r="DE1071" s="83">
        <v>0</v>
      </c>
      <c r="DF1071" s="13">
        <f t="shared" si="3378"/>
        <v>0</v>
      </c>
      <c r="DG1071" s="13">
        <f t="shared" si="3379"/>
        <v>0</v>
      </c>
      <c r="DH1071" s="83">
        <v>6.2499999999999995E-3</v>
      </c>
      <c r="DI1071" s="13">
        <f t="shared" si="3370"/>
        <v>0</v>
      </c>
      <c r="DJ1071" s="13">
        <f t="shared" si="3371"/>
        <v>9</v>
      </c>
      <c r="DK1071" s="83">
        <v>0</v>
      </c>
      <c r="DL1071" s="35">
        <f t="shared" si="3372"/>
        <v>0</v>
      </c>
      <c r="DM1071" s="35">
        <f t="shared" si="3373"/>
        <v>0</v>
      </c>
      <c r="DN1071" s="66">
        <f t="shared" si="3127"/>
        <v>3797320.2760000024</v>
      </c>
      <c r="DO1071" s="74">
        <f t="shared" si="3128"/>
        <v>60834</v>
      </c>
      <c r="DP1071" s="66">
        <f t="shared" si="3171"/>
        <v>63.156551724137927</v>
      </c>
      <c r="DQ1071" s="63">
        <f t="shared" si="3172"/>
        <v>62.421019101160574</v>
      </c>
      <c r="DR1071" s="66"/>
      <c r="DS1071" s="96"/>
      <c r="DT1071" s="66"/>
      <c r="DU1071" s="66"/>
      <c r="FJ1071" s="3">
        <f t="shared" si="3374"/>
        <v>5.8333333333333334E-2</v>
      </c>
      <c r="FK1071" s="3">
        <f t="shared" si="3375"/>
        <v>4.1666666666666671E-2</v>
      </c>
    </row>
    <row r="1072" spans="1:167">
      <c r="A1072" s="639">
        <f t="shared" si="3173"/>
        <v>1070</v>
      </c>
      <c r="B1072" s="172">
        <f t="shared" si="3380"/>
        <v>79</v>
      </c>
      <c r="C1072" s="76">
        <v>40981</v>
      </c>
      <c r="D1072" s="84">
        <f t="shared" si="3170"/>
        <v>3</v>
      </c>
      <c r="E1072" s="78" t="s">
        <v>1223</v>
      </c>
      <c r="F1072" s="172">
        <v>8</v>
      </c>
      <c r="G1072" s="79" t="s">
        <v>325</v>
      </c>
      <c r="H1072" s="79" t="s">
        <v>642</v>
      </c>
      <c r="I1072" s="79" t="s">
        <v>1214</v>
      </c>
      <c r="J1072" s="83">
        <v>0.2986111111111111</v>
      </c>
      <c r="K1072" s="82">
        <v>3667.28</v>
      </c>
      <c r="L1072" s="79" t="s">
        <v>1283</v>
      </c>
      <c r="M1072" s="172">
        <v>59</v>
      </c>
      <c r="N1072" s="172">
        <v>0</v>
      </c>
      <c r="O1072" s="79"/>
      <c r="P1072" s="83">
        <v>0.2986111111111111</v>
      </c>
      <c r="Q1072" s="83">
        <v>0.2986111111111111</v>
      </c>
      <c r="R1072" s="12">
        <f t="shared" si="3387"/>
        <v>0</v>
      </c>
      <c r="S1072" s="13">
        <f t="shared" si="3388"/>
        <v>0</v>
      </c>
      <c r="T1072" s="13">
        <f t="shared" si="3389"/>
        <v>0</v>
      </c>
      <c r="U1072" s="83">
        <v>0.30555555555555552</v>
      </c>
      <c r="V1072" s="12">
        <f t="shared" si="3318"/>
        <v>6.9444444444444198E-3</v>
      </c>
      <c r="W1072" s="13">
        <f t="shared" si="3319"/>
        <v>0</v>
      </c>
      <c r="X1072" s="225">
        <f t="shared" si="3320"/>
        <v>10</v>
      </c>
      <c r="Y1072" s="83">
        <v>0.3125</v>
      </c>
      <c r="Z1072" s="12">
        <f t="shared" ref="Z1072:Z1094" si="3393">Y1072-U1072</f>
        <v>6.9444444444444753E-3</v>
      </c>
      <c r="AA1072" s="13">
        <f t="shared" ref="AA1072:AA1094" si="3394">HOUR(Z1072)</f>
        <v>0</v>
      </c>
      <c r="AB1072" s="13">
        <f t="shared" ref="AB1072:AB1094" si="3395">MINUTE(Z1072)</f>
        <v>10</v>
      </c>
      <c r="AC1072" s="83">
        <v>0.33611111111111108</v>
      </c>
      <c r="AD1072" s="12">
        <f>AC1072-Y1072</f>
        <v>2.3611111111111083E-2</v>
      </c>
      <c r="AE1072" s="13">
        <f>HOUR(AD1072)</f>
        <v>0</v>
      </c>
      <c r="AF1072" s="13">
        <f>MINUTE(AD1072)</f>
        <v>34</v>
      </c>
      <c r="AG1072" s="83">
        <v>0.33611111111111108</v>
      </c>
      <c r="AH1072" s="83">
        <v>0.34722222222222227</v>
      </c>
      <c r="AI1072" s="12">
        <f t="shared" si="3390"/>
        <v>1.1111111111111183E-2</v>
      </c>
      <c r="AJ1072" s="225">
        <f>HOUR(AI1072)</f>
        <v>0</v>
      </c>
      <c r="AK1072" s="225">
        <f>MINUTE(AI1072)</f>
        <v>16</v>
      </c>
      <c r="AL1072" s="83">
        <v>0.33611111111111108</v>
      </c>
      <c r="AM1072" s="83">
        <v>0.34722222222222227</v>
      </c>
      <c r="AN1072" s="12">
        <f>AM1072-AL1072</f>
        <v>1.1111111111111183E-2</v>
      </c>
      <c r="AO1072" s="13">
        <f>HOUR(AN1072)</f>
        <v>0</v>
      </c>
      <c r="AP1072" s="13">
        <f>MINUTE(AN1072)</f>
        <v>16</v>
      </c>
      <c r="AQ1072" s="83">
        <v>0.35416666666666669</v>
      </c>
      <c r="AR1072" s="12">
        <f>AQ1072-AH1072</f>
        <v>6.9444444444444198E-3</v>
      </c>
      <c r="AS1072" s="225">
        <f>HOUR(AR1072)</f>
        <v>0</v>
      </c>
      <c r="AT1072" s="13">
        <f>MINUTE(AR1072)</f>
        <v>10</v>
      </c>
      <c r="AU1072" s="83">
        <v>0.35555555555555557</v>
      </c>
      <c r="AV1072" s="226">
        <f>AU1072-AQ1072</f>
        <v>1.388888888888884E-3</v>
      </c>
      <c r="AW1072" s="13">
        <f>HOUR(AV1072)</f>
        <v>0</v>
      </c>
      <c r="AX1072" s="13">
        <f>MINUTE(AV1072)</f>
        <v>2</v>
      </c>
      <c r="AY1072" s="83">
        <v>0.50347222222222221</v>
      </c>
      <c r="AZ1072" s="12">
        <f t="shared" si="3384"/>
        <v>0.14791666666666664</v>
      </c>
      <c r="BA1072" s="225">
        <f t="shared" si="3385"/>
        <v>3</v>
      </c>
      <c r="BB1072" s="225">
        <f t="shared" si="3386"/>
        <v>33</v>
      </c>
      <c r="BC1072" s="83">
        <v>0.50347222222222221</v>
      </c>
      <c r="BD1072" s="83">
        <v>0.50347222222222221</v>
      </c>
      <c r="BE1072" s="12">
        <f>BD1072-BC1072</f>
        <v>0</v>
      </c>
      <c r="BF1072" s="13">
        <f>HOUR(BE1072)</f>
        <v>0</v>
      </c>
      <c r="BG1072" s="13">
        <f>MINUTE(BE1072)</f>
        <v>0</v>
      </c>
      <c r="BH1072" s="83">
        <v>0.50347222222222221</v>
      </c>
      <c r="BI1072" s="83">
        <v>0.50347222222222221</v>
      </c>
      <c r="BJ1072" s="83"/>
      <c r="BK1072" s="69">
        <f>BI1072-BH1072</f>
        <v>0</v>
      </c>
      <c r="BL1072" s="13">
        <f>HOUR(BK1072)</f>
        <v>0</v>
      </c>
      <c r="BM1072" s="13">
        <f>MINUTE(BK1072)</f>
        <v>0</v>
      </c>
      <c r="BN1072" s="83">
        <v>0.51041666666666663</v>
      </c>
      <c r="BO1072" s="12">
        <f t="shared" si="3347"/>
        <v>6.9444444444444198E-3</v>
      </c>
      <c r="BP1072" s="225">
        <f t="shared" si="3348"/>
        <v>0</v>
      </c>
      <c r="BQ1072" s="225">
        <f t="shared" si="3349"/>
        <v>10</v>
      </c>
      <c r="BR1072" s="83">
        <v>0.51388888888888895</v>
      </c>
      <c r="BS1072" s="12">
        <f t="shared" si="3350"/>
        <v>3.4722222222223209E-3</v>
      </c>
      <c r="BT1072" s="225">
        <f t="shared" si="3351"/>
        <v>0</v>
      </c>
      <c r="BU1072" s="225">
        <f t="shared" si="3352"/>
        <v>5</v>
      </c>
      <c r="BV1072" s="83">
        <v>0.51388888888888895</v>
      </c>
      <c r="BW1072" s="83">
        <v>0.51736111111111105</v>
      </c>
      <c r="BX1072" s="12">
        <f t="shared" si="3353"/>
        <v>3.4722222222220989E-3</v>
      </c>
      <c r="BY1072" s="13">
        <f t="shared" si="3354"/>
        <v>0</v>
      </c>
      <c r="BZ1072" s="13">
        <f t="shared" si="3355"/>
        <v>5</v>
      </c>
      <c r="CA1072" s="226">
        <f t="shared" si="3220"/>
        <v>0.21874999999999994</v>
      </c>
      <c r="CB1072" s="13">
        <f t="shared" si="3391"/>
        <v>5</v>
      </c>
      <c r="CC1072" s="13">
        <f t="shared" si="3392"/>
        <v>15</v>
      </c>
      <c r="CD1072" s="12">
        <f t="shared" si="3358"/>
        <v>4.0972222222222243E-2</v>
      </c>
      <c r="CE1072" s="13">
        <f t="shared" si="3359"/>
        <v>0</v>
      </c>
      <c r="CF1072" s="13">
        <f t="shared" si="3360"/>
        <v>59</v>
      </c>
      <c r="CG1072" s="12">
        <f>AI1072</f>
        <v>1.1111111111111183E-2</v>
      </c>
      <c r="CH1072" s="13">
        <f>HOUR(CG1072)</f>
        <v>0</v>
      </c>
      <c r="CI1072" s="13">
        <f>MINUTE(CG1072)</f>
        <v>16</v>
      </c>
      <c r="CJ1072" s="12">
        <f>AZ1072</f>
        <v>0.14791666666666664</v>
      </c>
      <c r="CK1072" s="13">
        <f>HOUR(CJ1072)</f>
        <v>3</v>
      </c>
      <c r="CL1072" s="13">
        <f>MINUTE(CJ1072)</f>
        <v>33</v>
      </c>
      <c r="CM1072" s="62"/>
      <c r="CN1072" s="62"/>
      <c r="CO1072" s="62"/>
      <c r="CP1072" s="12">
        <f>AZ1072-(CS1072+CV1072+CY1072+DB1072+DE1072+DH1072+DK1072)</f>
        <v>5.3472222222222185E-2</v>
      </c>
      <c r="CQ1072" s="13">
        <f>HOUR(CP1072)</f>
        <v>1</v>
      </c>
      <c r="CR1072" s="13">
        <f>MINUTE(CP1072)</f>
        <v>17</v>
      </c>
      <c r="CS1072" s="83">
        <v>0</v>
      </c>
      <c r="CT1072" s="13">
        <f>HOUR(CS1072)</f>
        <v>0</v>
      </c>
      <c r="CU1072" s="13">
        <f>MINUTE(CS1072)</f>
        <v>0</v>
      </c>
      <c r="CV1072" s="83">
        <v>6.9444444444444441E-3</v>
      </c>
      <c r="CW1072" s="13">
        <f t="shared" si="3263"/>
        <v>0</v>
      </c>
      <c r="CX1072" s="13">
        <f t="shared" si="3264"/>
        <v>10</v>
      </c>
      <c r="CY1072" s="83">
        <v>0</v>
      </c>
      <c r="CZ1072" s="13">
        <f>HOUR(CY1072)</f>
        <v>0</v>
      </c>
      <c r="DA1072" s="13">
        <f>MINUTE(CY1072)</f>
        <v>0</v>
      </c>
      <c r="DB1072" s="83">
        <v>6.5972222222222224E-2</v>
      </c>
      <c r="DC1072" s="13">
        <f>HOUR(DB1072)</f>
        <v>1</v>
      </c>
      <c r="DD1072" s="13">
        <f>MINUTE(DB1072)</f>
        <v>35</v>
      </c>
      <c r="DE1072" s="83">
        <v>0</v>
      </c>
      <c r="DF1072" s="13">
        <f>HOUR(DE1072)</f>
        <v>0</v>
      </c>
      <c r="DG1072" s="13">
        <f>MINUTE(DE1072)</f>
        <v>0</v>
      </c>
      <c r="DH1072" s="83">
        <v>0</v>
      </c>
      <c r="DI1072" s="13">
        <f t="shared" ref="DI1072:DI1101" si="3396">HOUR(DH1072)</f>
        <v>0</v>
      </c>
      <c r="DJ1072" s="13">
        <f t="shared" ref="DJ1072:DJ1101" si="3397">MINUTE(DH1072)</f>
        <v>0</v>
      </c>
      <c r="DK1072" s="83">
        <v>2.1527777777777781E-2</v>
      </c>
      <c r="DL1072" s="35">
        <f t="shared" si="3372"/>
        <v>0</v>
      </c>
      <c r="DM1072" s="35">
        <f t="shared" si="3373"/>
        <v>31</v>
      </c>
      <c r="DN1072" s="66">
        <f t="shared" si="3127"/>
        <v>3800987.5560000022</v>
      </c>
      <c r="DO1072" s="74">
        <f t="shared" si="3128"/>
        <v>60893</v>
      </c>
      <c r="DP1072" s="66">
        <f t="shared" si="3171"/>
        <v>62.157288135593227</v>
      </c>
      <c r="DQ1072" s="63">
        <f t="shared" si="3172"/>
        <v>62.42076356888316</v>
      </c>
      <c r="DR1072" s="66"/>
      <c r="DS1072" s="96"/>
      <c r="DT1072" s="66"/>
      <c r="DU1072" s="66"/>
      <c r="FJ1072" s="3">
        <f t="shared" si="3374"/>
        <v>5.9722222222222121E-2</v>
      </c>
      <c r="FK1072" s="3">
        <f t="shared" si="3375"/>
        <v>3.7499999999999978E-2</v>
      </c>
    </row>
    <row r="1073" spans="1:166">
      <c r="A1073" s="639">
        <f t="shared" si="3173"/>
        <v>1071</v>
      </c>
      <c r="B1073" s="172">
        <f t="shared" si="3380"/>
        <v>80</v>
      </c>
      <c r="C1073" s="76">
        <v>40981</v>
      </c>
      <c r="D1073" s="84">
        <f t="shared" si="3170"/>
        <v>3</v>
      </c>
      <c r="E1073" s="78" t="s">
        <v>1255</v>
      </c>
      <c r="F1073" s="172">
        <v>2</v>
      </c>
      <c r="G1073" s="79" t="s">
        <v>403</v>
      </c>
      <c r="H1073" s="79" t="s">
        <v>394</v>
      </c>
      <c r="I1073" s="79" t="s">
        <v>1121</v>
      </c>
      <c r="J1073" s="83">
        <v>0.625</v>
      </c>
      <c r="K1073" s="82">
        <v>3798.92</v>
      </c>
      <c r="L1073" s="79" t="s">
        <v>1094</v>
      </c>
      <c r="M1073" s="172">
        <v>58</v>
      </c>
      <c r="N1073" s="172">
        <v>1</v>
      </c>
      <c r="O1073" s="79"/>
      <c r="P1073" s="83">
        <v>0.625</v>
      </c>
      <c r="Q1073" s="83">
        <v>0.625</v>
      </c>
      <c r="R1073" s="12">
        <f t="shared" si="3387"/>
        <v>0</v>
      </c>
      <c r="S1073" s="13">
        <f t="shared" si="3388"/>
        <v>0</v>
      </c>
      <c r="T1073" s="13">
        <f t="shared" si="3389"/>
        <v>0</v>
      </c>
      <c r="U1073" s="83">
        <v>0.63541666666666663</v>
      </c>
      <c r="V1073" s="12">
        <f t="shared" si="3318"/>
        <v>1.041666666666663E-2</v>
      </c>
      <c r="W1073" s="13">
        <f t="shared" si="3319"/>
        <v>0</v>
      </c>
      <c r="X1073" s="225">
        <f t="shared" si="3320"/>
        <v>15</v>
      </c>
      <c r="Y1073" s="83">
        <v>0.63888888888888895</v>
      </c>
      <c r="Z1073" s="12">
        <f t="shared" si="3393"/>
        <v>3.4722222222223209E-3</v>
      </c>
      <c r="AA1073" s="13">
        <f t="shared" si="3394"/>
        <v>0</v>
      </c>
      <c r="AB1073" s="13">
        <f t="shared" si="3395"/>
        <v>5</v>
      </c>
      <c r="AC1073" s="83">
        <v>0.66249999999999998</v>
      </c>
      <c r="AD1073" s="12">
        <f>AC1073-Y1073</f>
        <v>2.3611111111111027E-2</v>
      </c>
      <c r="AE1073" s="13">
        <f>HOUR(AD1073)</f>
        <v>0</v>
      </c>
      <c r="AF1073" s="13">
        <f>MINUTE(AD1073)</f>
        <v>34</v>
      </c>
      <c r="AG1073" s="83">
        <v>0.66319444444444442</v>
      </c>
      <c r="AH1073" s="83">
        <v>0.72916666666666663</v>
      </c>
      <c r="AI1073" s="12">
        <f t="shared" si="3390"/>
        <v>6.597222222222221E-2</v>
      </c>
      <c r="AJ1073" s="225">
        <f>HOUR(AI1073)</f>
        <v>1</v>
      </c>
      <c r="AK1073" s="225">
        <f>MINUTE(AI1073)</f>
        <v>35</v>
      </c>
      <c r="AL1073" s="83">
        <v>0.66319444444444442</v>
      </c>
      <c r="AM1073" s="83">
        <v>0.72916666666666663</v>
      </c>
      <c r="AN1073" s="12">
        <f>AM1073-AL1073</f>
        <v>6.597222222222221E-2</v>
      </c>
      <c r="AO1073" s="13">
        <f>HOUR(AN1073)</f>
        <v>1</v>
      </c>
      <c r="AP1073" s="13">
        <f>MINUTE(AN1073)</f>
        <v>35</v>
      </c>
      <c r="AQ1073" s="83">
        <v>0.71180555555555547</v>
      </c>
      <c r="AR1073" s="12">
        <f>AQ1073-AH1073</f>
        <v>-1.736111111111116E-2</v>
      </c>
      <c r="AS1073" s="225" t="e">
        <f>HOUR(AR1073)</f>
        <v>#NUM!</v>
      </c>
      <c r="AT1073" s="13" t="e">
        <f>MINUTE(AR1073)</f>
        <v>#NUM!</v>
      </c>
      <c r="AU1073" s="83">
        <v>0.71250000000000002</v>
      </c>
      <c r="AV1073" s="226">
        <f>AU1073-AQ1073</f>
        <v>6.94444444444553E-4</v>
      </c>
      <c r="AW1073" s="13">
        <f>HOUR(AV1073)</f>
        <v>0</v>
      </c>
      <c r="AX1073" s="13">
        <f>MINUTE(AV1073)</f>
        <v>1</v>
      </c>
      <c r="AY1073" s="83">
        <v>0.8340277777777777</v>
      </c>
      <c r="AZ1073" s="12">
        <f t="shared" si="3384"/>
        <v>0.12152777777777768</v>
      </c>
      <c r="BA1073" s="225">
        <f t="shared" si="3385"/>
        <v>2</v>
      </c>
      <c r="BB1073" s="225">
        <f t="shared" si="3386"/>
        <v>55</v>
      </c>
      <c r="BC1073" s="83">
        <v>0.8340277777777777</v>
      </c>
      <c r="BD1073" s="83">
        <v>0.8340277777777777</v>
      </c>
      <c r="BE1073" s="12">
        <f>BD1073-BC1073</f>
        <v>0</v>
      </c>
      <c r="BF1073" s="13">
        <f>HOUR(BE1073)</f>
        <v>0</v>
      </c>
      <c r="BG1073" s="13">
        <f>MINUTE(BE1073)</f>
        <v>0</v>
      </c>
      <c r="BH1073" s="83">
        <v>0.8340277777777777</v>
      </c>
      <c r="BI1073" s="83">
        <v>0.8340277777777777</v>
      </c>
      <c r="BJ1073" s="83"/>
      <c r="BK1073" s="69">
        <f>BI1073-BH1073</f>
        <v>0</v>
      </c>
      <c r="BL1073" s="13">
        <f>HOUR(BK1073)</f>
        <v>0</v>
      </c>
      <c r="BM1073" s="13">
        <f>MINUTE(BK1073)</f>
        <v>0</v>
      </c>
      <c r="BN1073" s="83">
        <v>0.84027777777777779</v>
      </c>
      <c r="BO1073" s="12">
        <f t="shared" si="3347"/>
        <v>6.2500000000000888E-3</v>
      </c>
      <c r="BP1073" s="225">
        <f t="shared" si="3348"/>
        <v>0</v>
      </c>
      <c r="BQ1073" s="225">
        <f t="shared" si="3349"/>
        <v>9</v>
      </c>
      <c r="BR1073" s="83">
        <v>0.84375</v>
      </c>
      <c r="BS1073" s="12">
        <f t="shared" si="3350"/>
        <v>3.4722222222222099E-3</v>
      </c>
      <c r="BT1073" s="225">
        <f t="shared" si="3351"/>
        <v>0</v>
      </c>
      <c r="BU1073" s="225">
        <f t="shared" si="3352"/>
        <v>5</v>
      </c>
      <c r="BV1073" s="83">
        <v>0.84375</v>
      </c>
      <c r="BW1073" s="83">
        <v>0.84722222222222221</v>
      </c>
      <c r="BX1073" s="12">
        <f t="shared" si="3353"/>
        <v>3.4722222222222099E-3</v>
      </c>
      <c r="BY1073" s="13">
        <f t="shared" si="3354"/>
        <v>0</v>
      </c>
      <c r="BZ1073" s="13">
        <f t="shared" si="3355"/>
        <v>5</v>
      </c>
      <c r="CA1073" s="226">
        <f t="shared" si="3220"/>
        <v>0.22222222222222221</v>
      </c>
      <c r="CB1073" s="13">
        <f t="shared" si="3391"/>
        <v>5</v>
      </c>
      <c r="CC1073" s="13">
        <f t="shared" si="3392"/>
        <v>20</v>
      </c>
      <c r="CD1073" s="12">
        <f t="shared" si="3358"/>
        <v>1.5972222222222165E-2</v>
      </c>
      <c r="CE1073" s="13">
        <f t="shared" si="3359"/>
        <v>0</v>
      </c>
      <c r="CF1073" s="13">
        <f t="shared" si="3360"/>
        <v>23</v>
      </c>
      <c r="CG1073" s="12">
        <f>AI1073</f>
        <v>6.597222222222221E-2</v>
      </c>
      <c r="CH1073" s="13">
        <f>HOUR(CG1073)</f>
        <v>1</v>
      </c>
      <c r="CI1073" s="13">
        <f>MINUTE(CG1073)</f>
        <v>35</v>
      </c>
      <c r="CJ1073" s="12">
        <f>AZ1073</f>
        <v>0.12152777777777768</v>
      </c>
      <c r="CK1073" s="13">
        <f>HOUR(CJ1073)</f>
        <v>2</v>
      </c>
      <c r="CL1073" s="13">
        <f>MINUTE(CJ1073)</f>
        <v>55</v>
      </c>
      <c r="CM1073" s="62"/>
      <c r="CN1073" s="62"/>
      <c r="CO1073" s="62"/>
      <c r="CP1073" s="12">
        <f>AZ1073-(CS1073+CV1073+CY1073+DB1073+DE1073+DH1073+DK1073)</f>
        <v>4.8611111111111008E-2</v>
      </c>
      <c r="CQ1073" s="13">
        <f>HOUR(CP1073)</f>
        <v>1</v>
      </c>
      <c r="CR1073" s="13">
        <f>MINUTE(CP1073)</f>
        <v>10</v>
      </c>
      <c r="CS1073" s="83">
        <v>0</v>
      </c>
      <c r="CT1073" s="13">
        <f>HOUR(CS1073)</f>
        <v>0</v>
      </c>
      <c r="CU1073" s="13">
        <f>MINUTE(CS1073)</f>
        <v>0</v>
      </c>
      <c r="CV1073" s="83">
        <v>0</v>
      </c>
      <c r="CW1073" s="13">
        <f>HOUR(CV1073)</f>
        <v>0</v>
      </c>
      <c r="CX1073" s="13">
        <f>MINUTE(CV1073)</f>
        <v>0</v>
      </c>
      <c r="CY1073" s="83">
        <v>0</v>
      </c>
      <c r="CZ1073" s="13">
        <f>HOUR(CY1073)</f>
        <v>0</v>
      </c>
      <c r="DA1073" s="13">
        <f>MINUTE(CY1073)</f>
        <v>0</v>
      </c>
      <c r="DB1073" s="83">
        <v>0</v>
      </c>
      <c r="DC1073" s="13">
        <f>HOUR(DB1073)</f>
        <v>0</v>
      </c>
      <c r="DD1073" s="13">
        <f>MINUTE(DB1073)</f>
        <v>0</v>
      </c>
      <c r="DE1073" s="83">
        <v>0</v>
      </c>
      <c r="DF1073" s="13">
        <f>HOUR(DE1073)</f>
        <v>0</v>
      </c>
      <c r="DG1073" s="13">
        <f>MINUTE(DE1073)</f>
        <v>0</v>
      </c>
      <c r="DH1073" s="83">
        <v>7.2916666666666671E-2</v>
      </c>
      <c r="DI1073" s="13">
        <f t="shared" si="3396"/>
        <v>1</v>
      </c>
      <c r="DJ1073" s="13">
        <f t="shared" si="3397"/>
        <v>45</v>
      </c>
      <c r="DK1073" s="83">
        <v>0</v>
      </c>
      <c r="DL1073" s="35">
        <f>HOUR(DK1073)</f>
        <v>0</v>
      </c>
      <c r="DM1073" s="35">
        <f>MINUTE(DK1073)</f>
        <v>0</v>
      </c>
      <c r="DN1073" s="66">
        <f t="shared" si="3127"/>
        <v>3804786.4760000021</v>
      </c>
      <c r="DO1073" s="74">
        <f t="shared" si="3128"/>
        <v>60951</v>
      </c>
      <c r="DP1073" s="66">
        <f t="shared" si="3171"/>
        <v>65.498620689655169</v>
      </c>
      <c r="DQ1073" s="63">
        <f t="shared" si="3172"/>
        <v>62.423692408656166</v>
      </c>
      <c r="DR1073" s="66"/>
      <c r="DS1073" s="96"/>
      <c r="DT1073" s="66"/>
      <c r="DU1073" s="66"/>
      <c r="FJ1073" s="3">
        <f t="shared" si="3374"/>
        <v>3.4722222222222321E-2</v>
      </c>
    </row>
    <row r="1074" spans="1:166">
      <c r="A1074" s="639">
        <f t="shared" si="3173"/>
        <v>1072</v>
      </c>
      <c r="B1074" s="172">
        <f t="shared" si="3380"/>
        <v>81</v>
      </c>
      <c r="C1074" s="76">
        <v>40981</v>
      </c>
      <c r="D1074" s="84">
        <f t="shared" si="3170"/>
        <v>3</v>
      </c>
      <c r="E1074" s="78" t="s">
        <v>1233</v>
      </c>
      <c r="F1074" s="172">
        <v>6</v>
      </c>
      <c r="G1074" s="79" t="s">
        <v>287</v>
      </c>
      <c r="H1074" s="79" t="s">
        <v>1032</v>
      </c>
      <c r="I1074" s="79" t="s">
        <v>1138</v>
      </c>
      <c r="J1074" s="83">
        <v>0.66666666666666663</v>
      </c>
      <c r="K1074" s="82">
        <v>3761.18</v>
      </c>
      <c r="L1074" s="79" t="s">
        <v>1245</v>
      </c>
      <c r="M1074" s="172">
        <v>59</v>
      </c>
      <c r="N1074" s="172">
        <v>0</v>
      </c>
      <c r="O1074" s="79"/>
      <c r="P1074" s="83">
        <v>0.66666666666666663</v>
      </c>
      <c r="Q1074" s="83">
        <v>0.66666666666666663</v>
      </c>
      <c r="R1074" s="12">
        <f t="shared" si="3387"/>
        <v>0</v>
      </c>
      <c r="S1074" s="13">
        <f t="shared" si="3388"/>
        <v>0</v>
      </c>
      <c r="T1074" s="13">
        <f t="shared" si="3389"/>
        <v>0</v>
      </c>
      <c r="U1074" s="83">
        <v>0.67361111111111116</v>
      </c>
      <c r="V1074" s="12">
        <f t="shared" si="3318"/>
        <v>6.9444444444445308E-3</v>
      </c>
      <c r="W1074" s="13">
        <f t="shared" si="3319"/>
        <v>0</v>
      </c>
      <c r="X1074" s="225">
        <f t="shared" si="3320"/>
        <v>10</v>
      </c>
      <c r="Y1074" s="83">
        <v>0.67708333333333337</v>
      </c>
      <c r="Z1074" s="12">
        <f t="shared" si="3393"/>
        <v>3.4722222222222099E-3</v>
      </c>
      <c r="AA1074" s="13">
        <f t="shared" si="3394"/>
        <v>0</v>
      </c>
      <c r="AB1074" s="13">
        <f t="shared" si="3395"/>
        <v>5</v>
      </c>
      <c r="AC1074" s="83">
        <v>0.70833333333333337</v>
      </c>
      <c r="AD1074" s="12">
        <f>AC1074-Y1074</f>
        <v>3.125E-2</v>
      </c>
      <c r="AE1074" s="13">
        <f>HOUR(AD1074)</f>
        <v>0</v>
      </c>
      <c r="AF1074" s="13">
        <f>MINUTE(AD1074)</f>
        <v>45</v>
      </c>
      <c r="AG1074" s="83">
        <v>0.70833333333333337</v>
      </c>
      <c r="AH1074" s="83">
        <v>0.77083333333333337</v>
      </c>
      <c r="AI1074" s="12">
        <f t="shared" si="3390"/>
        <v>6.25E-2</v>
      </c>
      <c r="AJ1074" s="225">
        <f>HOUR(AI1074)</f>
        <v>1</v>
      </c>
      <c r="AK1074" s="225">
        <f>MINUTE(AI1074)</f>
        <v>30</v>
      </c>
      <c r="AL1074" s="83">
        <v>0.70833333333333337</v>
      </c>
      <c r="AM1074" s="83">
        <v>0.77083333333333337</v>
      </c>
      <c r="AN1074" s="12">
        <f>AM1074-AL1074</f>
        <v>6.25E-2</v>
      </c>
      <c r="AO1074" s="13">
        <f>HOUR(AN1074)</f>
        <v>1</v>
      </c>
      <c r="AP1074" s="13">
        <f>MINUTE(AN1074)</f>
        <v>30</v>
      </c>
      <c r="AQ1074" s="83">
        <v>0.82430555555555562</v>
      </c>
      <c r="AR1074" s="12">
        <f>AQ1074-AH1074</f>
        <v>5.3472222222222254E-2</v>
      </c>
      <c r="AS1074" s="225">
        <f>HOUR(AR1074)</f>
        <v>1</v>
      </c>
      <c r="AT1074" s="13">
        <f>MINUTE(AR1074)</f>
        <v>17</v>
      </c>
      <c r="AU1074" s="83">
        <v>0.72916666666666663</v>
      </c>
      <c r="AV1074" s="226">
        <f>AU1074-AQ1074</f>
        <v>-9.5138888888888995E-2</v>
      </c>
      <c r="AW1074" s="13" t="e">
        <f>HOUR(AV1074)</f>
        <v>#NUM!</v>
      </c>
      <c r="AX1074" s="13" t="e">
        <f>MINUTE(AV1074)</f>
        <v>#NUM!</v>
      </c>
      <c r="AY1074" s="83">
        <v>0.87361111111111101</v>
      </c>
      <c r="AZ1074" s="12">
        <f t="shared" si="3384"/>
        <v>0.14444444444444438</v>
      </c>
      <c r="BA1074" s="225">
        <f t="shared" si="3385"/>
        <v>3</v>
      </c>
      <c r="BB1074" s="225">
        <f t="shared" si="3386"/>
        <v>28</v>
      </c>
      <c r="BC1074" s="83">
        <v>0.87361111111111101</v>
      </c>
      <c r="BD1074" s="83">
        <v>0.87361111111111101</v>
      </c>
      <c r="BE1074" s="12">
        <f>BD1074-BC1074</f>
        <v>0</v>
      </c>
      <c r="BF1074" s="13">
        <f>HOUR(BE1074)</f>
        <v>0</v>
      </c>
      <c r="BG1074" s="13">
        <f>MINUTE(BE1074)</f>
        <v>0</v>
      </c>
      <c r="BH1074" s="83">
        <v>0.87361111111111101</v>
      </c>
      <c r="BI1074" s="83">
        <v>0.87361111111111101</v>
      </c>
      <c r="BJ1074" s="83"/>
      <c r="BK1074" s="69">
        <f>BI1074-BH1074</f>
        <v>0</v>
      </c>
      <c r="BL1074" s="13">
        <f>HOUR(BK1074)</f>
        <v>0</v>
      </c>
      <c r="BM1074" s="13">
        <f>MINUTE(BK1074)</f>
        <v>0</v>
      </c>
      <c r="BN1074" s="83">
        <v>0.88194444444444453</v>
      </c>
      <c r="BO1074" s="12">
        <f t="shared" si="3347"/>
        <v>8.3333333333335258E-3</v>
      </c>
      <c r="BP1074" s="225">
        <f t="shared" si="3348"/>
        <v>0</v>
      </c>
      <c r="BQ1074" s="225">
        <f t="shared" si="3349"/>
        <v>12</v>
      </c>
      <c r="BR1074" s="83">
        <v>0.88541666666666663</v>
      </c>
      <c r="BS1074" s="12">
        <f t="shared" si="3350"/>
        <v>3.4722222222220989E-3</v>
      </c>
      <c r="BT1074" s="225">
        <f t="shared" si="3351"/>
        <v>0</v>
      </c>
      <c r="BU1074" s="225">
        <f t="shared" si="3352"/>
        <v>5</v>
      </c>
      <c r="BV1074" s="83">
        <v>0.88541666666666663</v>
      </c>
      <c r="BW1074" s="83">
        <v>0.88888888888888884</v>
      </c>
      <c r="BX1074" s="12">
        <f t="shared" si="3353"/>
        <v>3.4722222222222099E-3</v>
      </c>
      <c r="BY1074" s="13">
        <f t="shared" si="3354"/>
        <v>0</v>
      </c>
      <c r="BZ1074" s="13">
        <f t="shared" si="3355"/>
        <v>5</v>
      </c>
      <c r="CA1074" s="226">
        <f t="shared" si="3220"/>
        <v>0.22222222222222221</v>
      </c>
      <c r="CB1074" s="13">
        <f t="shared" si="3391"/>
        <v>5</v>
      </c>
      <c r="CC1074" s="13">
        <f t="shared" si="3392"/>
        <v>20</v>
      </c>
      <c r="CD1074" s="12">
        <f t="shared" si="3358"/>
        <v>9.6527777777777879E-2</v>
      </c>
      <c r="CE1074" s="13">
        <f t="shared" si="3359"/>
        <v>2</v>
      </c>
      <c r="CF1074" s="13">
        <f t="shared" si="3360"/>
        <v>19</v>
      </c>
      <c r="CG1074" s="12">
        <f>AI1074</f>
        <v>6.25E-2</v>
      </c>
      <c r="CH1074" s="13">
        <f>HOUR(CG1074)</f>
        <v>1</v>
      </c>
      <c r="CI1074" s="13">
        <f>MINUTE(CG1074)</f>
        <v>30</v>
      </c>
      <c r="CJ1074" s="12">
        <f>AZ1074</f>
        <v>0.14444444444444438</v>
      </c>
      <c r="CK1074" s="13">
        <f>HOUR(CJ1074)</f>
        <v>3</v>
      </c>
      <c r="CL1074" s="13">
        <f>MINUTE(CJ1074)</f>
        <v>28</v>
      </c>
      <c r="CM1074" s="62"/>
      <c r="CN1074" s="62"/>
      <c r="CO1074" s="62"/>
      <c r="CP1074" s="12">
        <f>AZ1074-(CS1074+CV1074+CY1074+DB1074+DE1074+DH1074+DK1074)</f>
        <v>4.6527777777777724E-2</v>
      </c>
      <c r="CQ1074" s="13">
        <f>HOUR(CP1074)</f>
        <v>1</v>
      </c>
      <c r="CR1074" s="13">
        <f>MINUTE(CP1074)</f>
        <v>7</v>
      </c>
      <c r="CS1074" s="83">
        <v>0</v>
      </c>
      <c r="CT1074" s="13">
        <f>HOUR(CS1074)</f>
        <v>0</v>
      </c>
      <c r="CU1074" s="13">
        <f>MINUTE(CS1074)</f>
        <v>0</v>
      </c>
      <c r="CV1074" s="83">
        <v>0</v>
      </c>
      <c r="CW1074" s="13">
        <f>HOUR(CV1074)</f>
        <v>0</v>
      </c>
      <c r="CX1074" s="13">
        <f>MINUTE(CV1074)</f>
        <v>0</v>
      </c>
      <c r="CY1074" s="83">
        <v>0</v>
      </c>
      <c r="CZ1074" s="13">
        <f>HOUR(CY1074)</f>
        <v>0</v>
      </c>
      <c r="DA1074" s="13">
        <f>MINUTE(CY1074)</f>
        <v>0</v>
      </c>
      <c r="DB1074" s="83">
        <v>6.9444444444444434E-2</v>
      </c>
      <c r="DC1074" s="13">
        <f>HOUR(DB1074)</f>
        <v>1</v>
      </c>
      <c r="DD1074" s="13">
        <f>MINUTE(DB1074)</f>
        <v>40</v>
      </c>
      <c r="DE1074" s="83">
        <v>0</v>
      </c>
      <c r="DF1074" s="13">
        <f>HOUR(DE1074)</f>
        <v>0</v>
      </c>
      <c r="DG1074" s="13">
        <f>MINUTE(DE1074)</f>
        <v>0</v>
      </c>
      <c r="DH1074" s="83">
        <v>8.3333333333333332E-3</v>
      </c>
      <c r="DI1074" s="13">
        <f t="shared" si="3396"/>
        <v>0</v>
      </c>
      <c r="DJ1074" s="13">
        <f t="shared" si="3397"/>
        <v>12</v>
      </c>
      <c r="DK1074" s="83">
        <v>2.013888888888889E-2</v>
      </c>
      <c r="DL1074" s="35">
        <f>HOUR(DK1074)</f>
        <v>0</v>
      </c>
      <c r="DM1074" s="35">
        <f>MINUTE(DK1074)</f>
        <v>29</v>
      </c>
      <c r="DN1074" s="66">
        <f t="shared" si="3127"/>
        <v>3808547.6560000023</v>
      </c>
      <c r="DO1074" s="74">
        <f t="shared" si="3128"/>
        <v>61010</v>
      </c>
      <c r="DP1074" s="66">
        <f t="shared" si="3171"/>
        <v>63.748813559322031</v>
      </c>
      <c r="DQ1074" s="63">
        <f t="shared" si="3172"/>
        <v>62.424973873135592</v>
      </c>
      <c r="DR1074" s="66"/>
      <c r="DS1074" s="96"/>
      <c r="DT1074" s="66"/>
      <c r="DU1074" s="66"/>
      <c r="FJ1074" s="3">
        <f t="shared" si="3374"/>
        <v>1.5277777777777835E-2</v>
      </c>
    </row>
    <row r="1075" spans="1:166">
      <c r="A1075" s="639">
        <f t="shared" si="3173"/>
        <v>1073</v>
      </c>
      <c r="B1075" s="172">
        <f t="shared" si="3380"/>
        <v>82</v>
      </c>
      <c r="C1075" s="76">
        <v>40981</v>
      </c>
      <c r="D1075" s="84">
        <f t="shared" si="3170"/>
        <v>3</v>
      </c>
      <c r="E1075" s="78" t="s">
        <v>1230</v>
      </c>
      <c r="F1075" s="172">
        <v>2</v>
      </c>
      <c r="G1075" s="79" t="s">
        <v>749</v>
      </c>
      <c r="H1075" s="79" t="s">
        <v>394</v>
      </c>
      <c r="I1075" s="79" t="s">
        <v>1141</v>
      </c>
      <c r="J1075" s="83">
        <v>0.75</v>
      </c>
      <c r="K1075" s="82">
        <v>3758.65</v>
      </c>
      <c r="L1075" s="79" t="s">
        <v>1094</v>
      </c>
      <c r="M1075" s="172">
        <v>58</v>
      </c>
      <c r="N1075" s="172">
        <v>0</v>
      </c>
      <c r="O1075" s="79"/>
      <c r="P1075" s="83">
        <v>0.75</v>
      </c>
      <c r="Q1075" s="83">
        <v>0.75</v>
      </c>
      <c r="R1075" s="12">
        <f t="shared" si="3387"/>
        <v>0</v>
      </c>
      <c r="S1075" s="13">
        <f t="shared" si="3388"/>
        <v>0</v>
      </c>
      <c r="T1075" s="13">
        <f t="shared" si="3389"/>
        <v>0</v>
      </c>
      <c r="U1075" s="83">
        <v>0.77430555555555547</v>
      </c>
      <c r="V1075" s="12">
        <f t="shared" si="3318"/>
        <v>2.4305555555555469E-2</v>
      </c>
      <c r="W1075" s="13">
        <f t="shared" si="3319"/>
        <v>0</v>
      </c>
      <c r="X1075" s="225">
        <f t="shared" si="3320"/>
        <v>35</v>
      </c>
      <c r="Y1075" s="83">
        <v>0.78125</v>
      </c>
      <c r="Z1075" s="12">
        <f t="shared" si="3393"/>
        <v>6.9444444444445308E-3</v>
      </c>
      <c r="AA1075" s="13">
        <f t="shared" si="3394"/>
        <v>0</v>
      </c>
      <c r="AB1075" s="13">
        <f t="shared" si="3395"/>
        <v>10</v>
      </c>
      <c r="AC1075" s="83">
        <v>0.80208333333333337</v>
      </c>
      <c r="AD1075" s="12">
        <f>AC1075-Y1075</f>
        <v>2.083333333333337E-2</v>
      </c>
      <c r="AE1075" s="13">
        <f>HOUR(AD1075)</f>
        <v>0</v>
      </c>
      <c r="AF1075" s="13">
        <f>MINUTE(AD1075)</f>
        <v>30</v>
      </c>
      <c r="AG1075" s="83">
        <v>0.8125</v>
      </c>
      <c r="AH1075" s="83">
        <v>0.85416666666666663</v>
      </c>
      <c r="AI1075" s="12">
        <f t="shared" si="3390"/>
        <v>4.166666666666663E-2</v>
      </c>
      <c r="AJ1075" s="225">
        <f>HOUR(AI1075)</f>
        <v>1</v>
      </c>
      <c r="AK1075" s="225">
        <f>MINUTE(AI1075)</f>
        <v>0</v>
      </c>
      <c r="AL1075" s="83">
        <v>0.8125</v>
      </c>
      <c r="AM1075" s="83">
        <v>0.85416666666666663</v>
      </c>
      <c r="AN1075" s="12">
        <f>AM1075-AL1075</f>
        <v>4.166666666666663E-2</v>
      </c>
      <c r="AO1075" s="13">
        <f>HOUR(AN1075)</f>
        <v>1</v>
      </c>
      <c r="AP1075" s="13">
        <f>MINUTE(AN1075)</f>
        <v>0</v>
      </c>
      <c r="AQ1075" s="83">
        <v>0.90972222222222221</v>
      </c>
      <c r="AR1075" s="12">
        <f>AQ1075-AH1075</f>
        <v>5.555555555555558E-2</v>
      </c>
      <c r="AS1075" s="225">
        <f>HOUR(AR1075)</f>
        <v>1</v>
      </c>
      <c r="AT1075" s="13">
        <f>MINUTE(AR1075)</f>
        <v>20</v>
      </c>
      <c r="AU1075" s="83">
        <v>0.91319444444444453</v>
      </c>
      <c r="AV1075" s="226">
        <f>AU1075-AQ1075</f>
        <v>3.4722222222223209E-3</v>
      </c>
      <c r="AW1075" s="13">
        <f>HOUR(AV1075)</f>
        <v>0</v>
      </c>
      <c r="AX1075" s="13">
        <f>MINUTE(AV1075)</f>
        <v>5</v>
      </c>
      <c r="AY1075" s="83">
        <v>1.0229166666666667</v>
      </c>
      <c r="AZ1075" s="12">
        <f t="shared" si="3384"/>
        <v>0.10972222222222217</v>
      </c>
      <c r="BA1075" s="225">
        <f t="shared" si="3385"/>
        <v>2</v>
      </c>
      <c r="BB1075" s="225">
        <f t="shared" si="3386"/>
        <v>38</v>
      </c>
      <c r="BC1075" s="83">
        <v>1.0229166666666667</v>
      </c>
      <c r="BD1075" s="83">
        <v>1.0229166666666667</v>
      </c>
      <c r="BE1075" s="12">
        <f>BD1075-BC1075</f>
        <v>0</v>
      </c>
      <c r="BF1075" s="13">
        <f>HOUR(BE1075)</f>
        <v>0</v>
      </c>
      <c r="BG1075" s="13">
        <f>MINUTE(BE1075)</f>
        <v>0</v>
      </c>
      <c r="BH1075" s="83">
        <v>1.0229166666666667</v>
      </c>
      <c r="BI1075" s="83">
        <v>1.0229166666666667</v>
      </c>
      <c r="BJ1075" s="83"/>
      <c r="BK1075" s="69">
        <f>BI1075-BH1075</f>
        <v>0</v>
      </c>
      <c r="BL1075" s="13">
        <f>HOUR(BK1075)</f>
        <v>0</v>
      </c>
      <c r="BM1075" s="13">
        <f>MINUTE(BK1075)</f>
        <v>0</v>
      </c>
      <c r="BN1075" s="83">
        <v>1.0520833333333333</v>
      </c>
      <c r="BO1075" s="12">
        <f t="shared" si="3347"/>
        <v>2.9166666666666563E-2</v>
      </c>
      <c r="BP1075" s="225">
        <f t="shared" si="3348"/>
        <v>0</v>
      </c>
      <c r="BQ1075" s="225">
        <f t="shared" si="3349"/>
        <v>42</v>
      </c>
      <c r="BR1075" s="83">
        <v>1.0555555555555556</v>
      </c>
      <c r="BS1075" s="12">
        <f t="shared" si="3350"/>
        <v>3.4722222222223209E-3</v>
      </c>
      <c r="BT1075" s="225">
        <f t="shared" si="3351"/>
        <v>0</v>
      </c>
      <c r="BU1075" s="225">
        <f t="shared" si="3352"/>
        <v>5</v>
      </c>
      <c r="BV1075" s="83">
        <v>1.0555555555555556</v>
      </c>
      <c r="BW1075" s="83">
        <v>1.0625</v>
      </c>
      <c r="BX1075" s="12">
        <f t="shared" si="3353"/>
        <v>6.9444444444444198E-3</v>
      </c>
      <c r="BY1075" s="13">
        <f t="shared" si="3354"/>
        <v>0</v>
      </c>
      <c r="BZ1075" s="13">
        <f t="shared" si="3355"/>
        <v>10</v>
      </c>
      <c r="CA1075" s="226">
        <f t="shared" si="3220"/>
        <v>0.3125</v>
      </c>
      <c r="CB1075" s="13">
        <f t="shared" si="3391"/>
        <v>7</v>
      </c>
      <c r="CC1075" s="13">
        <f t="shared" si="3392"/>
        <v>30</v>
      </c>
      <c r="CD1075" s="12">
        <f t="shared" si="3358"/>
        <v>0.10902777777777783</v>
      </c>
      <c r="CE1075" s="13">
        <f t="shared" si="3359"/>
        <v>2</v>
      </c>
      <c r="CF1075" s="13">
        <f t="shared" si="3360"/>
        <v>37</v>
      </c>
      <c r="CG1075" s="12">
        <f>AI1075</f>
        <v>4.166666666666663E-2</v>
      </c>
      <c r="CH1075" s="13">
        <f>HOUR(CG1075)</f>
        <v>1</v>
      </c>
      <c r="CI1075" s="13">
        <f>MINUTE(CG1075)</f>
        <v>0</v>
      </c>
      <c r="CJ1075" s="12">
        <f>AZ1075</f>
        <v>0.10972222222222217</v>
      </c>
      <c r="CK1075" s="13">
        <f>HOUR(CJ1075)</f>
        <v>2</v>
      </c>
      <c r="CL1075" s="13">
        <f>MINUTE(CJ1075)</f>
        <v>38</v>
      </c>
      <c r="CM1075" s="62"/>
      <c r="CN1075" s="62"/>
      <c r="CO1075" s="62"/>
      <c r="CP1075" s="12">
        <f>AZ1075-(CS1075+CV1075+CY1075+DB1075+DE1075+DH1075+DK1075)</f>
        <v>6.0416666666666605E-2</v>
      </c>
      <c r="CQ1075" s="13">
        <f>HOUR(CP1075)</f>
        <v>1</v>
      </c>
      <c r="CR1075" s="13">
        <f>MINUTE(CP1075)</f>
        <v>27</v>
      </c>
      <c r="CS1075" s="83">
        <v>0</v>
      </c>
      <c r="CT1075" s="13">
        <f>HOUR(CS1075)</f>
        <v>0</v>
      </c>
      <c r="CU1075" s="13">
        <f>MINUTE(CS1075)</f>
        <v>0</v>
      </c>
      <c r="CV1075" s="83">
        <v>1.8055555555555557E-2</v>
      </c>
      <c r="CW1075" s="13">
        <f>HOUR(CV1075)</f>
        <v>0</v>
      </c>
      <c r="CX1075" s="13">
        <f>MINUTE(CV1075)</f>
        <v>26</v>
      </c>
      <c r="CY1075" s="83">
        <v>0</v>
      </c>
      <c r="CZ1075" s="13">
        <f>HOUR(CY1075)</f>
        <v>0</v>
      </c>
      <c r="DA1075" s="13">
        <f>MINUTE(CY1075)</f>
        <v>0</v>
      </c>
      <c r="DB1075" s="83">
        <v>0</v>
      </c>
      <c r="DC1075" s="13">
        <f>HOUR(DB1075)</f>
        <v>0</v>
      </c>
      <c r="DD1075" s="13">
        <f>MINUTE(DB1075)</f>
        <v>0</v>
      </c>
      <c r="DE1075" s="83">
        <v>0</v>
      </c>
      <c r="DF1075" s="13">
        <f>HOUR(DE1075)</f>
        <v>0</v>
      </c>
      <c r="DG1075" s="13">
        <f>MINUTE(DE1075)</f>
        <v>0</v>
      </c>
      <c r="DH1075" s="83">
        <v>3.125E-2</v>
      </c>
      <c r="DI1075" s="13">
        <f t="shared" si="3396"/>
        <v>0</v>
      </c>
      <c r="DJ1075" s="13">
        <f t="shared" si="3397"/>
        <v>45</v>
      </c>
      <c r="DK1075" s="83">
        <v>0</v>
      </c>
      <c r="DL1075" s="35">
        <f>HOUR(DK1075)</f>
        <v>0</v>
      </c>
      <c r="DM1075" s="35">
        <f>MINUTE(DK1075)</f>
        <v>0</v>
      </c>
      <c r="DN1075" s="66">
        <f t="shared" si="3127"/>
        <v>3812306.3060000022</v>
      </c>
      <c r="DO1075" s="74">
        <f t="shared" si="3128"/>
        <v>61068</v>
      </c>
      <c r="DP1075" s="66">
        <f t="shared" si="3171"/>
        <v>64.804310344827584</v>
      </c>
      <c r="DQ1075" s="63">
        <f t="shared" si="3172"/>
        <v>62.427233673937288</v>
      </c>
      <c r="DR1075" s="66"/>
      <c r="DS1075" s="96"/>
      <c r="DT1075" s="66"/>
      <c r="DU1075" s="66"/>
      <c r="FJ1075" s="3">
        <f t="shared" si="3374"/>
        <v>0.1611111111111112</v>
      </c>
    </row>
    <row r="1076" spans="1:166">
      <c r="A1076" s="639">
        <f t="shared" si="3173"/>
        <v>1074</v>
      </c>
      <c r="B1076" s="172">
        <f t="shared" si="3380"/>
        <v>83</v>
      </c>
      <c r="C1076" s="76">
        <v>40981</v>
      </c>
      <c r="D1076" s="84">
        <f t="shared" si="3170"/>
        <v>3</v>
      </c>
      <c r="E1076" s="78" t="s">
        <v>1253</v>
      </c>
      <c r="F1076" s="172">
        <v>8</v>
      </c>
      <c r="G1076" s="79" t="s">
        <v>445</v>
      </c>
      <c r="H1076" s="79" t="s">
        <v>1275</v>
      </c>
      <c r="I1076" s="79" t="s">
        <v>1219</v>
      </c>
      <c r="J1076" s="83">
        <v>0.84027777777777779</v>
      </c>
      <c r="K1076" s="82">
        <v>3789.45</v>
      </c>
      <c r="L1076" s="79" t="s">
        <v>1084</v>
      </c>
      <c r="M1076" s="172">
        <v>59</v>
      </c>
      <c r="N1076" s="172">
        <v>0</v>
      </c>
      <c r="O1076" s="79"/>
      <c r="P1076" s="83">
        <v>0.84027777777777779</v>
      </c>
      <c r="Q1076" s="83">
        <v>0.84027777777777779</v>
      </c>
      <c r="R1076" s="12">
        <f t="shared" si="3387"/>
        <v>0</v>
      </c>
      <c r="S1076" s="13">
        <f t="shared" si="3388"/>
        <v>0</v>
      </c>
      <c r="T1076" s="13">
        <f t="shared" si="3389"/>
        <v>0</v>
      </c>
      <c r="U1076" s="83">
        <v>0.88541666666666663</v>
      </c>
      <c r="V1076" s="12">
        <f t="shared" si="3318"/>
        <v>4.513888888888884E-2</v>
      </c>
      <c r="W1076" s="13">
        <f t="shared" si="3319"/>
        <v>1</v>
      </c>
      <c r="X1076" s="225">
        <f t="shared" si="3320"/>
        <v>5</v>
      </c>
      <c r="Y1076" s="83">
        <v>0.89236111111111116</v>
      </c>
      <c r="Z1076" s="12">
        <f t="shared" si="3393"/>
        <v>6.9444444444445308E-3</v>
      </c>
      <c r="AA1076" s="13">
        <f t="shared" si="3394"/>
        <v>0</v>
      </c>
      <c r="AB1076" s="13">
        <f t="shared" si="3395"/>
        <v>10</v>
      </c>
      <c r="AC1076" s="83">
        <v>0.93055555555555547</v>
      </c>
      <c r="AD1076" s="12">
        <f>AC1076-Y1076</f>
        <v>3.8194444444444309E-2</v>
      </c>
      <c r="AE1076" s="13">
        <f>HOUR(AD1076)</f>
        <v>0</v>
      </c>
      <c r="AF1076" s="13">
        <f>MINUTE(AD1076)</f>
        <v>55</v>
      </c>
      <c r="AG1076" s="83">
        <v>0.93194444444444446</v>
      </c>
      <c r="AH1076" s="83">
        <v>0.96875</v>
      </c>
      <c r="AI1076" s="12">
        <f t="shared" si="3390"/>
        <v>3.6805555555555536E-2</v>
      </c>
      <c r="AJ1076" s="225">
        <f>HOUR(AI1076)</f>
        <v>0</v>
      </c>
      <c r="AK1076" s="225">
        <f>MINUTE(AI1076)</f>
        <v>53</v>
      </c>
      <c r="AL1076" s="83">
        <v>0.93194444444444446</v>
      </c>
      <c r="AM1076" s="83">
        <v>0.96875</v>
      </c>
      <c r="AN1076" s="12">
        <f>AM1076-AL1076</f>
        <v>3.6805555555555536E-2</v>
      </c>
      <c r="AO1076" s="13">
        <f>HOUR(AN1076)</f>
        <v>0</v>
      </c>
      <c r="AP1076" s="13">
        <f>MINUTE(AN1076)</f>
        <v>53</v>
      </c>
      <c r="AQ1076" s="83">
        <v>1.0541666666666667</v>
      </c>
      <c r="AR1076" s="12">
        <f>AQ1076-AH1076</f>
        <v>8.5416666666666696E-2</v>
      </c>
      <c r="AS1076" s="225">
        <f>HOUR(AR1076)</f>
        <v>2</v>
      </c>
      <c r="AT1076" s="13">
        <f>MINUTE(AR1076)</f>
        <v>3</v>
      </c>
      <c r="AU1076" s="83">
        <v>1.0541666666666667</v>
      </c>
      <c r="AV1076" s="226">
        <f>AU1076-AQ1076</f>
        <v>0</v>
      </c>
      <c r="AW1076" s="13">
        <f>HOUR(AV1076)</f>
        <v>0</v>
      </c>
      <c r="AX1076" s="13">
        <f>MINUTE(AV1076)</f>
        <v>0</v>
      </c>
      <c r="AY1076" s="83">
        <v>1.16875</v>
      </c>
      <c r="AZ1076" s="12">
        <f t="shared" si="3384"/>
        <v>0.11458333333333326</v>
      </c>
      <c r="BA1076" s="225">
        <f t="shared" si="3385"/>
        <v>2</v>
      </c>
      <c r="BB1076" s="225">
        <f t="shared" si="3386"/>
        <v>45</v>
      </c>
      <c r="BC1076" s="83">
        <v>1.16875</v>
      </c>
      <c r="BD1076" s="83">
        <v>1.16875</v>
      </c>
      <c r="BE1076" s="12">
        <f>BD1076-BC1076</f>
        <v>0</v>
      </c>
      <c r="BF1076" s="13">
        <f>HOUR(BE1076)</f>
        <v>0</v>
      </c>
      <c r="BG1076" s="13">
        <f>MINUTE(BE1076)</f>
        <v>0</v>
      </c>
      <c r="BH1076" s="83">
        <v>1.16875</v>
      </c>
      <c r="BI1076" s="83">
        <v>1.16875</v>
      </c>
      <c r="BJ1076" s="83"/>
      <c r="BK1076" s="69">
        <f>BI1076-BH1076</f>
        <v>0</v>
      </c>
      <c r="BL1076" s="13">
        <f>HOUR(BK1076)</f>
        <v>0</v>
      </c>
      <c r="BM1076" s="13">
        <f>MINUTE(BK1076)</f>
        <v>0</v>
      </c>
      <c r="BN1076" s="83">
        <v>1.1736111111111112</v>
      </c>
      <c r="BO1076" s="12">
        <f t="shared" si="3347"/>
        <v>4.8611111111112049E-3</v>
      </c>
      <c r="BP1076" s="225">
        <f t="shared" si="3348"/>
        <v>0</v>
      </c>
      <c r="BQ1076" s="225">
        <f t="shared" si="3349"/>
        <v>7</v>
      </c>
      <c r="BR1076" s="83">
        <v>1.1770833333333333</v>
      </c>
      <c r="BS1076" s="12">
        <f t="shared" si="3350"/>
        <v>3.4722222222220989E-3</v>
      </c>
      <c r="BT1076" s="225">
        <f t="shared" si="3351"/>
        <v>0</v>
      </c>
      <c r="BU1076" s="225">
        <f t="shared" si="3352"/>
        <v>5</v>
      </c>
      <c r="BV1076" s="83">
        <v>1.1770833333333333</v>
      </c>
      <c r="BW1076" s="83">
        <v>1.1805555555555556</v>
      </c>
      <c r="BX1076" s="12">
        <f t="shared" si="3353"/>
        <v>3.4722222222223209E-3</v>
      </c>
      <c r="BY1076" s="13">
        <f t="shared" si="3354"/>
        <v>0</v>
      </c>
      <c r="BZ1076" s="13">
        <f t="shared" si="3355"/>
        <v>5</v>
      </c>
      <c r="CA1076" s="226">
        <f t="shared" si="3220"/>
        <v>0.34027777777777779</v>
      </c>
      <c r="CB1076" s="13">
        <f t="shared" si="3391"/>
        <v>8</v>
      </c>
      <c r="CC1076" s="13">
        <f t="shared" si="3392"/>
        <v>10</v>
      </c>
      <c r="CD1076" s="12">
        <f t="shared" si="3358"/>
        <v>0.13194444444444431</v>
      </c>
      <c r="CE1076" s="13">
        <f t="shared" si="3359"/>
        <v>3</v>
      </c>
      <c r="CF1076" s="13">
        <f t="shared" si="3360"/>
        <v>10</v>
      </c>
      <c r="CG1076" s="12">
        <f>AI1076</f>
        <v>3.6805555555555536E-2</v>
      </c>
      <c r="CH1076" s="13">
        <f>HOUR(CG1076)</f>
        <v>0</v>
      </c>
      <c r="CI1076" s="13">
        <f>MINUTE(CG1076)</f>
        <v>53</v>
      </c>
      <c r="CJ1076" s="12">
        <f>AZ1076</f>
        <v>0.11458333333333326</v>
      </c>
      <c r="CK1076" s="13">
        <f>HOUR(CJ1076)</f>
        <v>2</v>
      </c>
      <c r="CL1076" s="13">
        <f>MINUTE(CJ1076)</f>
        <v>45</v>
      </c>
      <c r="CM1076" s="62"/>
      <c r="CN1076" s="62"/>
      <c r="CO1076" s="62"/>
      <c r="CP1076" s="12">
        <f>AZ1076-(CS1076+CV1076+CY1076+DB1076+DE1076+DH1076+DK1076)</f>
        <v>7.8472222222222152E-2</v>
      </c>
      <c r="CQ1076" s="13">
        <f>HOUR(CP1076)</f>
        <v>1</v>
      </c>
      <c r="CR1076" s="13">
        <f>MINUTE(CP1076)</f>
        <v>53</v>
      </c>
      <c r="CS1076" s="83">
        <v>0</v>
      </c>
      <c r="CT1076" s="13">
        <f>HOUR(CS1076)</f>
        <v>0</v>
      </c>
      <c r="CU1076" s="13">
        <f>MINUTE(CS1076)</f>
        <v>0</v>
      </c>
      <c r="CV1076" s="83">
        <v>4.8611111111111112E-3</v>
      </c>
      <c r="CW1076" s="13">
        <f>HOUR(CV1076)</f>
        <v>0</v>
      </c>
      <c r="CX1076" s="13">
        <f>MINUTE(CV1076)</f>
        <v>7</v>
      </c>
      <c r="CY1076" s="83">
        <v>0</v>
      </c>
      <c r="CZ1076" s="13">
        <f>HOUR(CY1076)</f>
        <v>0</v>
      </c>
      <c r="DA1076" s="13">
        <f>MINUTE(CY1076)</f>
        <v>0</v>
      </c>
      <c r="DB1076" s="83">
        <v>0</v>
      </c>
      <c r="DC1076" s="13">
        <f>HOUR(DB1076)</f>
        <v>0</v>
      </c>
      <c r="DD1076" s="13">
        <f>MINUTE(DB1076)</f>
        <v>0</v>
      </c>
      <c r="DE1076" s="83">
        <v>3.125E-2</v>
      </c>
      <c r="DF1076" s="13">
        <f>HOUR(DE1076)</f>
        <v>0</v>
      </c>
      <c r="DG1076" s="13">
        <f>MINUTE(DE1076)</f>
        <v>45</v>
      </c>
      <c r="DH1076" s="83">
        <v>0</v>
      </c>
      <c r="DI1076" s="13">
        <f t="shared" si="3396"/>
        <v>0</v>
      </c>
      <c r="DJ1076" s="13">
        <f t="shared" si="3397"/>
        <v>0</v>
      </c>
      <c r="DK1076" s="83">
        <v>0</v>
      </c>
      <c r="DL1076" s="35">
        <f>HOUR(DK1076)</f>
        <v>0</v>
      </c>
      <c r="DM1076" s="35">
        <f>MINUTE(DK1076)</f>
        <v>0</v>
      </c>
      <c r="DN1076" s="66">
        <f t="shared" si="3127"/>
        <v>3816095.7560000024</v>
      </c>
      <c r="DO1076" s="74">
        <f t="shared" si="3128"/>
        <v>61127</v>
      </c>
      <c r="DP1076" s="66">
        <f t="shared" si="3171"/>
        <v>64.227966101694918</v>
      </c>
      <c r="DQ1076" s="63">
        <f t="shared" si="3172"/>
        <v>62.428971747345727</v>
      </c>
      <c r="DR1076" s="66"/>
      <c r="DS1076" s="96"/>
      <c r="DT1076" s="66"/>
      <c r="DU1076" s="66"/>
      <c r="FJ1076" s="3">
        <f t="shared" si="3374"/>
        <v>0.18888888888888899</v>
      </c>
    </row>
    <row r="1077" spans="1:166">
      <c r="A1077" s="639">
        <f t="shared" si="3173"/>
        <v>1075</v>
      </c>
      <c r="B1077" s="172">
        <f t="shared" si="3380"/>
        <v>84</v>
      </c>
      <c r="C1077" s="76">
        <v>40982</v>
      </c>
      <c r="D1077" s="84">
        <f t="shared" si="3170"/>
        <v>3</v>
      </c>
      <c r="E1077" s="78" t="s">
        <v>1238</v>
      </c>
      <c r="F1077" s="172">
        <v>4</v>
      </c>
      <c r="G1077" s="79" t="s">
        <v>414</v>
      </c>
      <c r="H1077" s="79" t="s">
        <v>1278</v>
      </c>
      <c r="I1077" s="79" t="s">
        <v>1115</v>
      </c>
      <c r="J1077" s="83">
        <v>0.99305555555555547</v>
      </c>
      <c r="K1077" s="82">
        <v>3758.09</v>
      </c>
      <c r="L1077" s="79" t="s">
        <v>1066</v>
      </c>
      <c r="M1077" s="172">
        <v>59</v>
      </c>
      <c r="N1077" s="172">
        <v>0</v>
      </c>
      <c r="O1077" s="79"/>
      <c r="P1077" s="83">
        <v>0.99305555555555547</v>
      </c>
      <c r="Q1077" s="83">
        <v>0.99305555555555547</v>
      </c>
      <c r="R1077" s="12">
        <f t="shared" ref="R1077:R1082" si="3398">Q1077-P1077</f>
        <v>0</v>
      </c>
      <c r="S1077" s="13">
        <f t="shared" ref="S1077:S1082" si="3399">HOUR(R1077)</f>
        <v>0</v>
      </c>
      <c r="T1077" s="13">
        <f t="shared" ref="T1077:T1082" si="3400">MINUTE(R1077)</f>
        <v>0</v>
      </c>
      <c r="U1077" s="83">
        <v>0.99652777777777779</v>
      </c>
      <c r="V1077" s="12">
        <f t="shared" si="3318"/>
        <v>3.4722222222223209E-3</v>
      </c>
      <c r="W1077" s="13">
        <f t="shared" si="3319"/>
        <v>0</v>
      </c>
      <c r="X1077" s="225">
        <f t="shared" si="3320"/>
        <v>5</v>
      </c>
      <c r="Y1077" s="83">
        <v>1</v>
      </c>
      <c r="Z1077" s="12">
        <f t="shared" si="3393"/>
        <v>3.4722222222222099E-3</v>
      </c>
      <c r="AA1077" s="13">
        <f t="shared" si="3394"/>
        <v>0</v>
      </c>
      <c r="AB1077" s="13">
        <f t="shared" si="3395"/>
        <v>5</v>
      </c>
      <c r="AC1077" s="83">
        <v>1.0138888888888888</v>
      </c>
      <c r="AD1077" s="12">
        <f t="shared" ref="AD1077:AD1082" si="3401">AC1077-Y1077</f>
        <v>1.388888888888884E-2</v>
      </c>
      <c r="AE1077" s="13">
        <f t="shared" ref="AE1077:AE1082" si="3402">HOUR(AD1077)</f>
        <v>0</v>
      </c>
      <c r="AF1077" s="13">
        <f t="shared" ref="AF1077:AF1082" si="3403">MINUTE(AD1077)</f>
        <v>20</v>
      </c>
      <c r="AG1077" s="83">
        <v>1.0152777777777777</v>
      </c>
      <c r="AH1077" s="83">
        <v>1.0416666666666667</v>
      </c>
      <c r="AI1077" s="12">
        <f t="shared" ref="AI1077:AI1082" si="3404">AH1077-AG1077</f>
        <v>2.6388888888889017E-2</v>
      </c>
      <c r="AJ1077" s="225">
        <f t="shared" ref="AJ1077:AJ1082" si="3405">HOUR(AI1077)</f>
        <v>0</v>
      </c>
      <c r="AK1077" s="225">
        <f t="shared" ref="AK1077:AK1082" si="3406">MINUTE(AI1077)</f>
        <v>38</v>
      </c>
      <c r="AL1077" s="83">
        <v>1.0152777777777777</v>
      </c>
      <c r="AM1077" s="83">
        <v>1.0416666666666667</v>
      </c>
      <c r="AN1077" s="12">
        <f t="shared" ref="AN1077:AN1082" si="3407">AM1077-AL1077</f>
        <v>2.6388888888889017E-2</v>
      </c>
      <c r="AO1077" s="13">
        <f t="shared" ref="AO1077:AO1082" si="3408">HOUR(AN1077)</f>
        <v>0</v>
      </c>
      <c r="AP1077" s="13">
        <f t="shared" ref="AP1077:AP1082" si="3409">MINUTE(AN1077)</f>
        <v>38</v>
      </c>
      <c r="AQ1077" s="83">
        <v>1.1930555555555555</v>
      </c>
      <c r="AR1077" s="12">
        <f t="shared" ref="AR1077:AR1082" si="3410">AQ1077-AH1077</f>
        <v>0.1513888888888888</v>
      </c>
      <c r="AS1077" s="225">
        <f t="shared" ref="AS1077:AS1082" si="3411">HOUR(AR1077)</f>
        <v>3</v>
      </c>
      <c r="AT1077" s="13">
        <f t="shared" ref="AT1077:AT1082" si="3412">MINUTE(AR1077)</f>
        <v>38</v>
      </c>
      <c r="AU1077" s="83">
        <v>1.1944444444444444</v>
      </c>
      <c r="AV1077" s="226">
        <f t="shared" ref="AV1077:AV1082" si="3413">AU1077-AQ1077</f>
        <v>1.388888888888884E-3</v>
      </c>
      <c r="AW1077" s="13">
        <f t="shared" ref="AW1077:AW1082" si="3414">HOUR(AV1077)</f>
        <v>0</v>
      </c>
      <c r="AX1077" s="13">
        <f t="shared" ref="AX1077:AX1082" si="3415">MINUTE(AV1077)</f>
        <v>2</v>
      </c>
      <c r="AY1077" s="83">
        <v>1.2694444444444444</v>
      </c>
      <c r="AZ1077" s="12">
        <f t="shared" ref="AZ1077:AZ1082" si="3416">AY1077-AU1077</f>
        <v>7.4999999999999956E-2</v>
      </c>
      <c r="BA1077" s="225">
        <f t="shared" ref="BA1077:BA1082" si="3417">HOUR(AZ1077)</f>
        <v>1</v>
      </c>
      <c r="BB1077" s="225">
        <f t="shared" ref="BB1077:BB1082" si="3418">MINUTE(AZ1077)</f>
        <v>48</v>
      </c>
      <c r="BC1077" s="83">
        <v>1.2694444444444444</v>
      </c>
      <c r="BD1077" s="83">
        <v>1.2694444444444444</v>
      </c>
      <c r="BE1077" s="12">
        <f t="shared" ref="BE1077:BE1082" si="3419">BD1077-BC1077</f>
        <v>0</v>
      </c>
      <c r="BF1077" s="13">
        <f t="shared" ref="BF1077:BF1082" si="3420">HOUR(BE1077)</f>
        <v>0</v>
      </c>
      <c r="BG1077" s="13">
        <f t="shared" ref="BG1077:BG1082" si="3421">MINUTE(BE1077)</f>
        <v>0</v>
      </c>
      <c r="BH1077" s="83">
        <v>1.2694444444444444</v>
      </c>
      <c r="BI1077" s="83">
        <v>1.2694444444444444</v>
      </c>
      <c r="BJ1077" s="83"/>
      <c r="BK1077" s="69">
        <f t="shared" ref="BK1077:BK1082" si="3422">BI1077-BH1077</f>
        <v>0</v>
      </c>
      <c r="BL1077" s="13">
        <f t="shared" ref="BL1077:BL1082" si="3423">HOUR(BK1077)</f>
        <v>0</v>
      </c>
      <c r="BM1077" s="13">
        <f t="shared" ref="BM1077:BM1082" si="3424">MINUTE(BK1077)</f>
        <v>0</v>
      </c>
      <c r="BN1077" s="83">
        <v>1.2777777777777779</v>
      </c>
      <c r="BO1077" s="12">
        <f t="shared" si="3347"/>
        <v>8.3333333333335258E-3</v>
      </c>
      <c r="BP1077" s="225">
        <f t="shared" si="3348"/>
        <v>0</v>
      </c>
      <c r="BQ1077" s="225">
        <f t="shared" si="3349"/>
        <v>12</v>
      </c>
      <c r="BR1077" s="83">
        <v>1.28125</v>
      </c>
      <c r="BS1077" s="12">
        <f t="shared" ref="BS1077:BS1166" si="3425">BR1077-BN1077</f>
        <v>3.4722222222220989E-3</v>
      </c>
      <c r="BT1077" s="225">
        <f t="shared" ref="BT1077:BT1102" si="3426">HOUR(BS1077)</f>
        <v>0</v>
      </c>
      <c r="BU1077" s="225">
        <f t="shared" ref="BU1077:BU1102" si="3427">MINUTE(BS1077)</f>
        <v>5</v>
      </c>
      <c r="BV1077" s="83">
        <v>1.28125</v>
      </c>
      <c r="BW1077" s="83">
        <v>1.2916666666666667</v>
      </c>
      <c r="BX1077" s="12">
        <f t="shared" si="3353"/>
        <v>1.0416666666666741E-2</v>
      </c>
      <c r="BY1077" s="13">
        <f t="shared" si="3354"/>
        <v>0</v>
      </c>
      <c r="BZ1077" s="13">
        <f t="shared" si="3355"/>
        <v>15</v>
      </c>
      <c r="CA1077" s="226">
        <f t="shared" si="3220"/>
        <v>0.29861111111111127</v>
      </c>
      <c r="CB1077" s="13">
        <f t="shared" si="3391"/>
        <v>7</v>
      </c>
      <c r="CC1077" s="13">
        <f t="shared" si="3392"/>
        <v>10</v>
      </c>
      <c r="CD1077" s="12">
        <f t="shared" ref="CD1077:CD1156" si="3428">AD1077+AR1077+BO1077+BS1077</f>
        <v>0.17708333333333326</v>
      </c>
      <c r="CE1077" s="13">
        <f t="shared" ref="CE1077:CE1156" si="3429">HOUR(CD1077)</f>
        <v>4</v>
      </c>
      <c r="CF1077" s="13">
        <f t="shared" ref="CF1077:CF1156" si="3430">MINUTE(CD1077)</f>
        <v>15</v>
      </c>
      <c r="CG1077" s="12">
        <f t="shared" ref="CG1077:CG1082" si="3431">AI1077</f>
        <v>2.6388888888889017E-2</v>
      </c>
      <c r="CH1077" s="13">
        <f t="shared" ref="CH1077:CH1082" si="3432">HOUR(CG1077)</f>
        <v>0</v>
      </c>
      <c r="CI1077" s="13">
        <f t="shared" ref="CI1077:CI1082" si="3433">MINUTE(CG1077)</f>
        <v>38</v>
      </c>
      <c r="CJ1077" s="12">
        <f t="shared" ref="CJ1077:CJ1082" si="3434">AZ1077</f>
        <v>7.4999999999999956E-2</v>
      </c>
      <c r="CK1077" s="13">
        <f t="shared" ref="CK1077:CK1082" si="3435">HOUR(CJ1077)</f>
        <v>1</v>
      </c>
      <c r="CL1077" s="13">
        <f t="shared" ref="CL1077:CL1082" si="3436">MINUTE(CJ1077)</f>
        <v>48</v>
      </c>
      <c r="CM1077" s="62"/>
      <c r="CN1077" s="62"/>
      <c r="CO1077" s="62"/>
      <c r="CP1077" s="12">
        <f t="shared" ref="CP1077:CP1082" si="3437">AZ1077-(CS1077+CV1077+CY1077+DB1077+DE1077+DH1077+DK1077)</f>
        <v>5.3472222222222171E-2</v>
      </c>
      <c r="CQ1077" s="13">
        <f t="shared" ref="CQ1077:CQ1082" si="3438">HOUR(CP1077)</f>
        <v>1</v>
      </c>
      <c r="CR1077" s="13">
        <f t="shared" ref="CR1077:CR1082" si="3439">MINUTE(CP1077)</f>
        <v>17</v>
      </c>
      <c r="CS1077" s="83">
        <v>0</v>
      </c>
      <c r="CT1077" s="13">
        <f t="shared" ref="CT1077:CT1082" si="3440">HOUR(CS1077)</f>
        <v>0</v>
      </c>
      <c r="CU1077" s="13">
        <f t="shared" ref="CU1077:CU1082" si="3441">MINUTE(CS1077)</f>
        <v>0</v>
      </c>
      <c r="CV1077" s="83">
        <v>0</v>
      </c>
      <c r="CW1077" s="13">
        <f t="shared" ref="CW1077:CW1088" si="3442">HOUR(CV1077)</f>
        <v>0</v>
      </c>
      <c r="CX1077" s="13">
        <f t="shared" ref="CX1077:CX1088" si="3443">MINUTE(CV1077)</f>
        <v>0</v>
      </c>
      <c r="CY1077" s="83">
        <v>0</v>
      </c>
      <c r="CZ1077" s="13">
        <f t="shared" ref="CZ1077:CZ1088" si="3444">HOUR(CY1077)</f>
        <v>0</v>
      </c>
      <c r="DA1077" s="13">
        <f t="shared" ref="DA1077:DA1088" si="3445">MINUTE(CY1077)</f>
        <v>0</v>
      </c>
      <c r="DB1077" s="83">
        <v>0</v>
      </c>
      <c r="DC1077" s="13">
        <f t="shared" ref="DC1077:DC1088" si="3446">HOUR(DB1077)</f>
        <v>0</v>
      </c>
      <c r="DD1077" s="13">
        <f t="shared" ref="DD1077:DD1088" si="3447">MINUTE(DB1077)</f>
        <v>0</v>
      </c>
      <c r="DE1077" s="83">
        <v>0</v>
      </c>
      <c r="DF1077" s="13">
        <f t="shared" ref="DF1077:DF1088" si="3448">HOUR(DE1077)</f>
        <v>0</v>
      </c>
      <c r="DG1077" s="13">
        <f t="shared" ref="DG1077:DG1088" si="3449">MINUTE(DE1077)</f>
        <v>0</v>
      </c>
      <c r="DH1077" s="83">
        <v>2.1527777777777781E-2</v>
      </c>
      <c r="DI1077" s="13">
        <f t="shared" si="3396"/>
        <v>0</v>
      </c>
      <c r="DJ1077" s="13">
        <f t="shared" si="3397"/>
        <v>31</v>
      </c>
      <c r="DK1077" s="83">
        <v>0</v>
      </c>
      <c r="DL1077" s="35">
        <f t="shared" ref="DL1077:DL1082" si="3450">HOUR(DK1077)</f>
        <v>0</v>
      </c>
      <c r="DM1077" s="35">
        <f t="shared" ref="DM1077:DM1082" si="3451">MINUTE(DK1077)</f>
        <v>0</v>
      </c>
      <c r="DN1077" s="66">
        <f t="shared" si="3127"/>
        <v>3819853.8460000022</v>
      </c>
      <c r="DO1077" s="74">
        <f t="shared" si="3128"/>
        <v>61186</v>
      </c>
      <c r="DP1077" s="66">
        <f t="shared" ref="DP1077:DP1098" si="3452" xml:space="preserve"> K1077/M1077</f>
        <v>63.696440677966102</v>
      </c>
      <c r="DQ1077" s="63">
        <f t="shared" ref="DQ1077:DQ1098" si="3453">DN1077/DO1077</f>
        <v>62.430193933252738</v>
      </c>
      <c r="DR1077" s="66"/>
      <c r="DS1077" s="96"/>
      <c r="DT1077" s="66"/>
      <c r="DU1077" s="66"/>
      <c r="FJ1077" s="3">
        <f t="shared" si="3374"/>
        <v>0.1972222222222223</v>
      </c>
    </row>
    <row r="1078" spans="1:166">
      <c r="A1078" s="639">
        <f t="shared" si="3173"/>
        <v>1076</v>
      </c>
      <c r="B1078" s="172">
        <f t="shared" si="3380"/>
        <v>85</v>
      </c>
      <c r="C1078" s="76">
        <v>40982</v>
      </c>
      <c r="D1078" s="84">
        <f t="shared" si="3170"/>
        <v>3</v>
      </c>
      <c r="E1078" s="78" t="s">
        <v>1224</v>
      </c>
      <c r="F1078" s="172">
        <v>27</v>
      </c>
      <c r="G1078" s="79" t="s">
        <v>38</v>
      </c>
      <c r="H1078" s="79" t="s">
        <v>305</v>
      </c>
      <c r="I1078" s="79" t="s">
        <v>1116</v>
      </c>
      <c r="J1078" s="83">
        <v>0.98611111111111116</v>
      </c>
      <c r="K1078" s="82">
        <v>3716.83</v>
      </c>
      <c r="L1078" s="79" t="s">
        <v>1099</v>
      </c>
      <c r="M1078" s="172">
        <v>59</v>
      </c>
      <c r="N1078" s="172">
        <v>0</v>
      </c>
      <c r="O1078" s="79"/>
      <c r="P1078" s="83">
        <v>0.98611111111111116</v>
      </c>
      <c r="Q1078" s="83">
        <v>0.98611111111111116</v>
      </c>
      <c r="R1078" s="12">
        <f t="shared" si="3398"/>
        <v>0</v>
      </c>
      <c r="S1078" s="13">
        <f t="shared" si="3399"/>
        <v>0</v>
      </c>
      <c r="T1078" s="13">
        <f t="shared" si="3400"/>
        <v>0</v>
      </c>
      <c r="U1078" s="83">
        <v>1.09375</v>
      </c>
      <c r="V1078" s="12">
        <f t="shared" si="3318"/>
        <v>0.10763888888888884</v>
      </c>
      <c r="W1078" s="13">
        <f t="shared" si="3319"/>
        <v>2</v>
      </c>
      <c r="X1078" s="225">
        <f t="shared" si="3320"/>
        <v>35</v>
      </c>
      <c r="Y1078" s="83">
        <v>1.1145833333333333</v>
      </c>
      <c r="Z1078" s="12">
        <f t="shared" si="3393"/>
        <v>2.0833333333333259E-2</v>
      </c>
      <c r="AA1078" s="13">
        <f t="shared" si="3394"/>
        <v>0</v>
      </c>
      <c r="AB1078" s="13">
        <f t="shared" si="3395"/>
        <v>30</v>
      </c>
      <c r="AC1078" s="83">
        <v>1.1284722222222221</v>
      </c>
      <c r="AD1078" s="12">
        <f t="shared" si="3401"/>
        <v>1.388888888888884E-2</v>
      </c>
      <c r="AE1078" s="13">
        <f t="shared" si="3402"/>
        <v>0</v>
      </c>
      <c r="AF1078" s="13">
        <f t="shared" si="3403"/>
        <v>20</v>
      </c>
      <c r="AG1078" s="83">
        <v>1.1284722222222221</v>
      </c>
      <c r="AH1078" s="83">
        <v>1.1666666666666667</v>
      </c>
      <c r="AI1078" s="12">
        <f t="shared" si="3404"/>
        <v>3.8194444444444642E-2</v>
      </c>
      <c r="AJ1078" s="225">
        <f t="shared" si="3405"/>
        <v>0</v>
      </c>
      <c r="AK1078" s="225">
        <f t="shared" si="3406"/>
        <v>55</v>
      </c>
      <c r="AL1078" s="83">
        <v>1.1284722222222221</v>
      </c>
      <c r="AM1078" s="83">
        <v>1.1666666666666667</v>
      </c>
      <c r="AN1078" s="12">
        <f t="shared" si="3407"/>
        <v>3.8194444444444642E-2</v>
      </c>
      <c r="AO1078" s="13">
        <f t="shared" si="3408"/>
        <v>0</v>
      </c>
      <c r="AP1078" s="13">
        <f t="shared" si="3409"/>
        <v>55</v>
      </c>
      <c r="AQ1078" s="83">
        <v>1.3180555555555555</v>
      </c>
      <c r="AR1078" s="12">
        <f t="shared" si="3410"/>
        <v>0.1513888888888888</v>
      </c>
      <c r="AS1078" s="225">
        <f t="shared" si="3411"/>
        <v>3</v>
      </c>
      <c r="AT1078" s="13">
        <f t="shared" si="3412"/>
        <v>38</v>
      </c>
      <c r="AU1078" s="83">
        <v>1.1354166666666667</v>
      </c>
      <c r="AV1078" s="226">
        <f t="shared" si="3413"/>
        <v>-0.1826388888888888</v>
      </c>
      <c r="AW1078" s="13" t="e">
        <f t="shared" si="3414"/>
        <v>#NUM!</v>
      </c>
      <c r="AX1078" s="13" t="e">
        <f t="shared" si="3415"/>
        <v>#NUM!</v>
      </c>
      <c r="AY1078" s="83">
        <v>1.35625</v>
      </c>
      <c r="AZ1078" s="12">
        <f t="shared" si="3416"/>
        <v>0.22083333333333321</v>
      </c>
      <c r="BA1078" s="225">
        <f t="shared" si="3417"/>
        <v>5</v>
      </c>
      <c r="BB1078" s="225">
        <f t="shared" si="3418"/>
        <v>18</v>
      </c>
      <c r="BC1078" s="83">
        <v>1.35625</v>
      </c>
      <c r="BD1078" s="83">
        <v>1.35625</v>
      </c>
      <c r="BE1078" s="12">
        <f t="shared" si="3419"/>
        <v>0</v>
      </c>
      <c r="BF1078" s="13">
        <f t="shared" si="3420"/>
        <v>0</v>
      </c>
      <c r="BG1078" s="13">
        <f t="shared" si="3421"/>
        <v>0</v>
      </c>
      <c r="BH1078" s="83">
        <v>1.35625</v>
      </c>
      <c r="BI1078" s="83">
        <v>1.35625</v>
      </c>
      <c r="BJ1078" s="83"/>
      <c r="BK1078" s="69">
        <f t="shared" si="3422"/>
        <v>0</v>
      </c>
      <c r="BL1078" s="13">
        <f t="shared" si="3423"/>
        <v>0</v>
      </c>
      <c r="BM1078" s="13">
        <f t="shared" si="3424"/>
        <v>0</v>
      </c>
      <c r="BN1078" s="83">
        <v>1.3645833333333333</v>
      </c>
      <c r="BO1078" s="12">
        <f t="shared" si="3347"/>
        <v>8.3333333333333037E-3</v>
      </c>
      <c r="BP1078" s="225">
        <f t="shared" si="3348"/>
        <v>0</v>
      </c>
      <c r="BQ1078" s="225">
        <f t="shared" si="3349"/>
        <v>12</v>
      </c>
      <c r="BR1078" s="83">
        <v>1.3680555555555556</v>
      </c>
      <c r="BS1078" s="12">
        <f t="shared" si="3425"/>
        <v>3.4722222222223209E-3</v>
      </c>
      <c r="BT1078" s="225">
        <f t="shared" si="3426"/>
        <v>0</v>
      </c>
      <c r="BU1078" s="225">
        <f t="shared" si="3427"/>
        <v>5</v>
      </c>
      <c r="BV1078" s="83">
        <v>1.3680555555555556</v>
      </c>
      <c r="BW1078" s="83">
        <v>1.375</v>
      </c>
      <c r="BX1078" s="12">
        <f t="shared" si="3353"/>
        <v>6.9444444444444198E-3</v>
      </c>
      <c r="BY1078" s="13">
        <f t="shared" si="3354"/>
        <v>0</v>
      </c>
      <c r="BZ1078" s="13">
        <f t="shared" si="3355"/>
        <v>10</v>
      </c>
      <c r="CA1078" s="226">
        <f t="shared" si="3220"/>
        <v>0.38888888888888884</v>
      </c>
      <c r="CB1078" s="13">
        <f t="shared" si="3391"/>
        <v>9</v>
      </c>
      <c r="CC1078" s="13">
        <f t="shared" si="3392"/>
        <v>20</v>
      </c>
      <c r="CD1078" s="12">
        <f t="shared" si="3428"/>
        <v>0.17708333333333326</v>
      </c>
      <c r="CE1078" s="13">
        <f t="shared" si="3429"/>
        <v>4</v>
      </c>
      <c r="CF1078" s="13">
        <f t="shared" si="3430"/>
        <v>15</v>
      </c>
      <c r="CG1078" s="12">
        <f t="shared" si="3431"/>
        <v>3.8194444444444642E-2</v>
      </c>
      <c r="CH1078" s="13">
        <f t="shared" si="3432"/>
        <v>0</v>
      </c>
      <c r="CI1078" s="13">
        <f t="shared" si="3433"/>
        <v>55</v>
      </c>
      <c r="CJ1078" s="12">
        <f t="shared" si="3434"/>
        <v>0.22083333333333321</v>
      </c>
      <c r="CK1078" s="13">
        <f t="shared" si="3435"/>
        <v>5</v>
      </c>
      <c r="CL1078" s="13">
        <f t="shared" si="3436"/>
        <v>18</v>
      </c>
      <c r="CM1078" s="62"/>
      <c r="CN1078" s="62"/>
      <c r="CO1078" s="62"/>
      <c r="CP1078" s="12">
        <f t="shared" si="3437"/>
        <v>0.14374999999999988</v>
      </c>
      <c r="CQ1078" s="13">
        <f t="shared" si="3438"/>
        <v>3</v>
      </c>
      <c r="CR1078" s="13">
        <f t="shared" si="3439"/>
        <v>27</v>
      </c>
      <c r="CS1078" s="83">
        <v>0</v>
      </c>
      <c r="CT1078" s="13">
        <f t="shared" si="3440"/>
        <v>0</v>
      </c>
      <c r="CU1078" s="13">
        <f t="shared" si="3441"/>
        <v>0</v>
      </c>
      <c r="CV1078" s="83">
        <v>0</v>
      </c>
      <c r="CW1078" s="13">
        <f t="shared" si="3442"/>
        <v>0</v>
      </c>
      <c r="CX1078" s="13">
        <f t="shared" si="3443"/>
        <v>0</v>
      </c>
      <c r="CY1078" s="83">
        <v>0</v>
      </c>
      <c r="CZ1078" s="13">
        <f t="shared" si="3444"/>
        <v>0</v>
      </c>
      <c r="DA1078" s="13">
        <f t="shared" si="3445"/>
        <v>0</v>
      </c>
      <c r="DB1078" s="83">
        <v>0</v>
      </c>
      <c r="DC1078" s="13">
        <f t="shared" si="3446"/>
        <v>0</v>
      </c>
      <c r="DD1078" s="13">
        <f t="shared" si="3447"/>
        <v>0</v>
      </c>
      <c r="DE1078" s="83">
        <v>0</v>
      </c>
      <c r="DF1078" s="13">
        <f t="shared" si="3448"/>
        <v>0</v>
      </c>
      <c r="DG1078" s="13">
        <f t="shared" si="3449"/>
        <v>0</v>
      </c>
      <c r="DH1078" s="83">
        <v>9.0277777777777787E-3</v>
      </c>
      <c r="DI1078" s="13">
        <f t="shared" si="3396"/>
        <v>0</v>
      </c>
      <c r="DJ1078" s="13">
        <f t="shared" si="3397"/>
        <v>13</v>
      </c>
      <c r="DK1078" s="83">
        <v>6.805555555555555E-2</v>
      </c>
      <c r="DL1078" s="35">
        <f t="shared" si="3450"/>
        <v>1</v>
      </c>
      <c r="DM1078" s="35">
        <f t="shared" si="3451"/>
        <v>38</v>
      </c>
      <c r="DN1078" s="66">
        <f t="shared" si="3127"/>
        <v>3823570.6760000023</v>
      </c>
      <c r="DO1078" s="74">
        <f t="shared" si="3128"/>
        <v>61245</v>
      </c>
      <c r="DP1078" s="66">
        <f t="shared" si="3452"/>
        <v>62.997118644067797</v>
      </c>
      <c r="DQ1078" s="63">
        <f t="shared" si="3453"/>
        <v>62.430740076740996</v>
      </c>
      <c r="DR1078" s="66"/>
      <c r="DS1078" s="96"/>
      <c r="DT1078" s="66"/>
      <c r="DU1078" s="66"/>
      <c r="FJ1078" s="3">
        <f t="shared" si="3374"/>
        <v>0.12986111111111098</v>
      </c>
    </row>
    <row r="1079" spans="1:166">
      <c r="A1079" s="639">
        <f t="shared" si="3173"/>
        <v>1077</v>
      </c>
      <c r="B1079" s="172">
        <f t="shared" si="3380"/>
        <v>86</v>
      </c>
      <c r="C1079" s="76">
        <v>40982</v>
      </c>
      <c r="D1079" s="84">
        <f t="shared" si="3170"/>
        <v>3</v>
      </c>
      <c r="E1079" s="78" t="s">
        <v>1267</v>
      </c>
      <c r="F1079" s="172">
        <v>2</v>
      </c>
      <c r="G1079" s="79" t="s">
        <v>445</v>
      </c>
      <c r="H1079" s="79" t="s">
        <v>1275</v>
      </c>
      <c r="I1079" s="79" t="s">
        <v>1219</v>
      </c>
      <c r="J1079" s="83">
        <v>0.125</v>
      </c>
      <c r="K1079" s="82">
        <v>3732.77</v>
      </c>
      <c r="L1079" s="79" t="s">
        <v>1083</v>
      </c>
      <c r="M1079" s="172">
        <v>58</v>
      </c>
      <c r="N1079" s="172">
        <v>1</v>
      </c>
      <c r="O1079" s="79"/>
      <c r="P1079" s="83">
        <v>0.125</v>
      </c>
      <c r="Q1079" s="83">
        <v>0.125</v>
      </c>
      <c r="R1079" s="12">
        <f t="shared" si="3398"/>
        <v>0</v>
      </c>
      <c r="S1079" s="13">
        <f t="shared" si="3399"/>
        <v>0</v>
      </c>
      <c r="T1079" s="13">
        <f t="shared" si="3400"/>
        <v>0</v>
      </c>
      <c r="U1079" s="83">
        <v>0.22569444444444445</v>
      </c>
      <c r="V1079" s="12">
        <f t="shared" si="3318"/>
        <v>0.10069444444444445</v>
      </c>
      <c r="W1079" s="13">
        <f t="shared" si="3319"/>
        <v>2</v>
      </c>
      <c r="X1079" s="225">
        <f t="shared" si="3320"/>
        <v>25</v>
      </c>
      <c r="Y1079" s="83">
        <v>0.22916666666666666</v>
      </c>
      <c r="Z1079" s="12">
        <f t="shared" si="3393"/>
        <v>3.4722222222222099E-3</v>
      </c>
      <c r="AA1079" s="13">
        <f t="shared" si="3394"/>
        <v>0</v>
      </c>
      <c r="AB1079" s="13">
        <f t="shared" si="3395"/>
        <v>5</v>
      </c>
      <c r="AC1079" s="83">
        <v>0.24652777777777779</v>
      </c>
      <c r="AD1079" s="12">
        <f t="shared" si="3401"/>
        <v>1.7361111111111133E-2</v>
      </c>
      <c r="AE1079" s="13">
        <f t="shared" si="3402"/>
        <v>0</v>
      </c>
      <c r="AF1079" s="13">
        <f t="shared" si="3403"/>
        <v>25</v>
      </c>
      <c r="AG1079" s="83">
        <v>0.24722222222222223</v>
      </c>
      <c r="AH1079" s="83">
        <v>0.28194444444444444</v>
      </c>
      <c r="AI1079" s="12">
        <f t="shared" si="3404"/>
        <v>3.472222222222221E-2</v>
      </c>
      <c r="AJ1079" s="225">
        <f t="shared" si="3405"/>
        <v>0</v>
      </c>
      <c r="AK1079" s="225">
        <f t="shared" si="3406"/>
        <v>50</v>
      </c>
      <c r="AL1079" s="83">
        <v>0.24722222222222223</v>
      </c>
      <c r="AM1079" s="83">
        <v>0.28194444444444444</v>
      </c>
      <c r="AN1079" s="12">
        <f t="shared" si="3407"/>
        <v>3.472222222222221E-2</v>
      </c>
      <c r="AO1079" s="13">
        <f t="shared" si="3408"/>
        <v>0</v>
      </c>
      <c r="AP1079" s="13">
        <f t="shared" si="3409"/>
        <v>50</v>
      </c>
      <c r="AQ1079" s="83">
        <v>0.3888888888888889</v>
      </c>
      <c r="AR1079" s="12">
        <f t="shared" si="3410"/>
        <v>0.10694444444444445</v>
      </c>
      <c r="AS1079" s="225">
        <f t="shared" si="3411"/>
        <v>2</v>
      </c>
      <c r="AT1079" s="13">
        <f t="shared" si="3412"/>
        <v>34</v>
      </c>
      <c r="AU1079" s="83">
        <v>0.3888888888888889</v>
      </c>
      <c r="AV1079" s="226">
        <f t="shared" si="3413"/>
        <v>0</v>
      </c>
      <c r="AW1079" s="13">
        <f t="shared" si="3414"/>
        <v>0</v>
      </c>
      <c r="AX1079" s="13">
        <f t="shared" si="3415"/>
        <v>0</v>
      </c>
      <c r="AY1079" s="83">
        <v>0.46319444444444446</v>
      </c>
      <c r="AZ1079" s="12">
        <f t="shared" si="3416"/>
        <v>7.4305555555555569E-2</v>
      </c>
      <c r="BA1079" s="225">
        <f t="shared" si="3417"/>
        <v>1</v>
      </c>
      <c r="BB1079" s="225">
        <f t="shared" si="3418"/>
        <v>47</v>
      </c>
      <c r="BC1079" s="83">
        <v>0.46319444444444446</v>
      </c>
      <c r="BD1079" s="83">
        <v>0.46319444444444446</v>
      </c>
      <c r="BE1079" s="12">
        <f t="shared" si="3419"/>
        <v>0</v>
      </c>
      <c r="BF1079" s="13">
        <f t="shared" si="3420"/>
        <v>0</v>
      </c>
      <c r="BG1079" s="13">
        <f t="shared" si="3421"/>
        <v>0</v>
      </c>
      <c r="BH1079" s="83">
        <v>0.46319444444444446</v>
      </c>
      <c r="BI1079" s="83">
        <v>0.46319444444444446</v>
      </c>
      <c r="BJ1079" s="83"/>
      <c r="BK1079" s="69">
        <f t="shared" si="3422"/>
        <v>0</v>
      </c>
      <c r="BL1079" s="13">
        <f t="shared" si="3423"/>
        <v>0</v>
      </c>
      <c r="BM1079" s="13">
        <f t="shared" si="3424"/>
        <v>0</v>
      </c>
      <c r="BN1079" s="83">
        <v>0.47222222222222227</v>
      </c>
      <c r="BO1079" s="12">
        <f t="shared" si="3347"/>
        <v>9.0277777777778012E-3</v>
      </c>
      <c r="BP1079" s="225">
        <f t="shared" si="3348"/>
        <v>0</v>
      </c>
      <c r="BQ1079" s="225">
        <f t="shared" si="3349"/>
        <v>13</v>
      </c>
      <c r="BR1079" s="83">
        <v>0.47569444444444442</v>
      </c>
      <c r="BS1079" s="12">
        <f t="shared" si="3425"/>
        <v>3.4722222222221544E-3</v>
      </c>
      <c r="BT1079" s="225">
        <f t="shared" si="3426"/>
        <v>0</v>
      </c>
      <c r="BU1079" s="225">
        <f t="shared" si="3427"/>
        <v>5</v>
      </c>
      <c r="BV1079" s="83">
        <v>0.47569444444444442</v>
      </c>
      <c r="BW1079" s="83">
        <v>0.47916666666666669</v>
      </c>
      <c r="BX1079" s="12">
        <f t="shared" si="3353"/>
        <v>3.4722222222222654E-3</v>
      </c>
      <c r="BY1079" s="13">
        <f t="shared" si="3354"/>
        <v>0</v>
      </c>
      <c r="BZ1079" s="13">
        <f t="shared" si="3355"/>
        <v>5</v>
      </c>
      <c r="CA1079" s="226">
        <f t="shared" si="3220"/>
        <v>0.35416666666666669</v>
      </c>
      <c r="CB1079" s="13">
        <f t="shared" si="3391"/>
        <v>8</v>
      </c>
      <c r="CC1079" s="13">
        <f t="shared" si="3392"/>
        <v>30</v>
      </c>
      <c r="CD1079" s="12">
        <f t="shared" si="3428"/>
        <v>0.13680555555555554</v>
      </c>
      <c r="CE1079" s="13">
        <f t="shared" si="3429"/>
        <v>3</v>
      </c>
      <c r="CF1079" s="13">
        <f t="shared" si="3430"/>
        <v>17</v>
      </c>
      <c r="CG1079" s="12">
        <f t="shared" si="3431"/>
        <v>3.472222222222221E-2</v>
      </c>
      <c r="CH1079" s="13">
        <f t="shared" si="3432"/>
        <v>0</v>
      </c>
      <c r="CI1079" s="13">
        <f t="shared" si="3433"/>
        <v>50</v>
      </c>
      <c r="CJ1079" s="12">
        <f t="shared" si="3434"/>
        <v>7.4305555555555569E-2</v>
      </c>
      <c r="CK1079" s="13">
        <f t="shared" si="3435"/>
        <v>1</v>
      </c>
      <c r="CL1079" s="13">
        <f t="shared" si="3436"/>
        <v>47</v>
      </c>
      <c r="CM1079" s="62"/>
      <c r="CN1079" s="62"/>
      <c r="CO1079" s="62"/>
      <c r="CP1079" s="12">
        <f t="shared" si="3437"/>
        <v>5.6250000000000008E-2</v>
      </c>
      <c r="CQ1079" s="13">
        <f t="shared" si="3438"/>
        <v>1</v>
      </c>
      <c r="CR1079" s="13">
        <f t="shared" si="3439"/>
        <v>21</v>
      </c>
      <c r="CS1079" s="83">
        <v>0</v>
      </c>
      <c r="CT1079" s="13">
        <f t="shared" si="3440"/>
        <v>0</v>
      </c>
      <c r="CU1079" s="13">
        <f t="shared" si="3441"/>
        <v>0</v>
      </c>
      <c r="CV1079" s="83">
        <v>0</v>
      </c>
      <c r="CW1079" s="13">
        <f t="shared" si="3442"/>
        <v>0</v>
      </c>
      <c r="CX1079" s="13">
        <f t="shared" si="3443"/>
        <v>0</v>
      </c>
      <c r="CY1079" s="83">
        <v>0</v>
      </c>
      <c r="CZ1079" s="13">
        <f t="shared" si="3444"/>
        <v>0</v>
      </c>
      <c r="DA1079" s="13">
        <f t="shared" si="3445"/>
        <v>0</v>
      </c>
      <c r="DB1079" s="83">
        <v>0</v>
      </c>
      <c r="DC1079" s="13">
        <f t="shared" si="3446"/>
        <v>0</v>
      </c>
      <c r="DD1079" s="13">
        <f t="shared" si="3447"/>
        <v>0</v>
      </c>
      <c r="DE1079" s="83">
        <v>0</v>
      </c>
      <c r="DF1079" s="13">
        <f t="shared" si="3448"/>
        <v>0</v>
      </c>
      <c r="DG1079" s="13">
        <f t="shared" si="3449"/>
        <v>0</v>
      </c>
      <c r="DH1079" s="83">
        <v>1.8055555555555557E-2</v>
      </c>
      <c r="DI1079" s="13">
        <f t="shared" si="3396"/>
        <v>0</v>
      </c>
      <c r="DJ1079" s="13">
        <f t="shared" si="3397"/>
        <v>26</v>
      </c>
      <c r="DK1079" s="83">
        <v>0</v>
      </c>
      <c r="DL1079" s="35">
        <f t="shared" si="3450"/>
        <v>0</v>
      </c>
      <c r="DM1079" s="35">
        <f t="shared" si="3451"/>
        <v>0</v>
      </c>
      <c r="DN1079" s="66">
        <f t="shared" si="3127"/>
        <v>3827303.4460000023</v>
      </c>
      <c r="DO1079" s="74">
        <f t="shared" si="3128"/>
        <v>61303</v>
      </c>
      <c r="DP1079" s="66">
        <f t="shared" si="3452"/>
        <v>64.358103448275855</v>
      </c>
      <c r="DQ1079" s="63">
        <f t="shared" si="3453"/>
        <v>62.432563593951393</v>
      </c>
      <c r="DR1079" s="66"/>
      <c r="DS1079" s="96"/>
      <c r="DT1079" s="66"/>
      <c r="DU1079" s="66"/>
      <c r="FJ1079" s="3">
        <f t="shared" si="3374"/>
        <v>0.24513888888888891</v>
      </c>
    </row>
    <row r="1080" spans="1:166">
      <c r="A1080" s="639">
        <f t="shared" si="3173"/>
        <v>1078</v>
      </c>
      <c r="B1080" s="172">
        <f t="shared" si="3380"/>
        <v>87</v>
      </c>
      <c r="C1080" s="76">
        <v>40982</v>
      </c>
      <c r="D1080" s="84">
        <f t="shared" si="3170"/>
        <v>3</v>
      </c>
      <c r="E1080" s="78" t="s">
        <v>1224</v>
      </c>
      <c r="F1080" s="172">
        <v>28</v>
      </c>
      <c r="G1080" s="79" t="s">
        <v>38</v>
      </c>
      <c r="H1080" s="79" t="s">
        <v>1286</v>
      </c>
      <c r="I1080" s="79" t="s">
        <v>1287</v>
      </c>
      <c r="J1080" s="83">
        <v>0.64583333333333337</v>
      </c>
      <c r="K1080" s="82">
        <v>3829.91</v>
      </c>
      <c r="L1080" s="79" t="s">
        <v>1094</v>
      </c>
      <c r="M1080" s="172">
        <v>58</v>
      </c>
      <c r="N1080" s="172">
        <v>0</v>
      </c>
      <c r="O1080" s="79"/>
      <c r="P1080" s="83">
        <v>0.64583333333333337</v>
      </c>
      <c r="Q1080" s="83">
        <v>0.64583333333333337</v>
      </c>
      <c r="R1080" s="12">
        <f t="shared" si="3398"/>
        <v>0</v>
      </c>
      <c r="S1080" s="13">
        <f t="shared" si="3399"/>
        <v>0</v>
      </c>
      <c r="T1080" s="13">
        <f t="shared" si="3400"/>
        <v>0</v>
      </c>
      <c r="U1080" s="83">
        <v>0.65277777777777779</v>
      </c>
      <c r="V1080" s="12">
        <f t="shared" si="3318"/>
        <v>6.9444444444444198E-3</v>
      </c>
      <c r="W1080" s="13">
        <f t="shared" si="3319"/>
        <v>0</v>
      </c>
      <c r="X1080" s="225">
        <f t="shared" si="3320"/>
        <v>10</v>
      </c>
      <c r="Y1080" s="83">
        <v>0.66319444444444442</v>
      </c>
      <c r="Z1080" s="12">
        <f t="shared" si="3393"/>
        <v>1.041666666666663E-2</v>
      </c>
      <c r="AA1080" s="13">
        <f t="shared" si="3394"/>
        <v>0</v>
      </c>
      <c r="AB1080" s="13">
        <f t="shared" si="3395"/>
        <v>15</v>
      </c>
      <c r="AC1080" s="83">
        <v>0.6875</v>
      </c>
      <c r="AD1080" s="12">
        <f t="shared" si="3401"/>
        <v>2.430555555555558E-2</v>
      </c>
      <c r="AE1080" s="13">
        <f t="shared" si="3402"/>
        <v>0</v>
      </c>
      <c r="AF1080" s="13">
        <f t="shared" si="3403"/>
        <v>35</v>
      </c>
      <c r="AG1080" s="83">
        <v>0.6875</v>
      </c>
      <c r="AH1080" s="83">
        <v>0.70833333333333337</v>
      </c>
      <c r="AI1080" s="12">
        <f t="shared" si="3404"/>
        <v>2.083333333333337E-2</v>
      </c>
      <c r="AJ1080" s="225">
        <f t="shared" si="3405"/>
        <v>0</v>
      </c>
      <c r="AK1080" s="225">
        <f t="shared" si="3406"/>
        <v>30</v>
      </c>
      <c r="AL1080" s="83">
        <v>0.6875</v>
      </c>
      <c r="AM1080" s="83">
        <v>0.70833333333333337</v>
      </c>
      <c r="AN1080" s="12">
        <f t="shared" si="3407"/>
        <v>2.083333333333337E-2</v>
      </c>
      <c r="AO1080" s="13">
        <f t="shared" si="3408"/>
        <v>0</v>
      </c>
      <c r="AP1080" s="13">
        <f t="shared" si="3409"/>
        <v>30</v>
      </c>
      <c r="AQ1080" s="83">
        <v>0.71875</v>
      </c>
      <c r="AR1080" s="12">
        <f t="shared" si="3410"/>
        <v>1.041666666666663E-2</v>
      </c>
      <c r="AS1080" s="225">
        <f t="shared" si="3411"/>
        <v>0</v>
      </c>
      <c r="AT1080" s="13">
        <f t="shared" si="3412"/>
        <v>15</v>
      </c>
      <c r="AU1080" s="83">
        <v>0.72013888888888899</v>
      </c>
      <c r="AV1080" s="226">
        <f t="shared" si="3413"/>
        <v>1.388888888888995E-3</v>
      </c>
      <c r="AW1080" s="13">
        <f t="shared" si="3414"/>
        <v>0</v>
      </c>
      <c r="AX1080" s="13">
        <f t="shared" si="3415"/>
        <v>2</v>
      </c>
      <c r="AY1080" s="83">
        <v>0.81944444444444453</v>
      </c>
      <c r="AZ1080" s="12">
        <f t="shared" si="3416"/>
        <v>9.9305555555555536E-2</v>
      </c>
      <c r="BA1080" s="225">
        <f t="shared" si="3417"/>
        <v>2</v>
      </c>
      <c r="BB1080" s="225">
        <f t="shared" si="3418"/>
        <v>23</v>
      </c>
      <c r="BC1080" s="83">
        <v>0.81944444444444453</v>
      </c>
      <c r="BD1080" s="83">
        <v>0.81944444444444453</v>
      </c>
      <c r="BE1080" s="12">
        <f t="shared" si="3419"/>
        <v>0</v>
      </c>
      <c r="BF1080" s="13">
        <f t="shared" si="3420"/>
        <v>0</v>
      </c>
      <c r="BG1080" s="13">
        <f t="shared" si="3421"/>
        <v>0</v>
      </c>
      <c r="BH1080" s="83">
        <v>0.81944444444444453</v>
      </c>
      <c r="BI1080" s="83">
        <v>0.81944444444444453</v>
      </c>
      <c r="BJ1080" s="83"/>
      <c r="BK1080" s="69">
        <f t="shared" si="3422"/>
        <v>0</v>
      </c>
      <c r="BL1080" s="13">
        <f t="shared" si="3423"/>
        <v>0</v>
      </c>
      <c r="BM1080" s="13">
        <f t="shared" si="3424"/>
        <v>0</v>
      </c>
      <c r="BN1080" s="83">
        <v>0.82638888888888884</v>
      </c>
      <c r="BO1080" s="12">
        <f t="shared" si="3347"/>
        <v>6.9444444444443088E-3</v>
      </c>
      <c r="BP1080" s="225">
        <f t="shared" si="3348"/>
        <v>0</v>
      </c>
      <c r="BQ1080" s="225">
        <f t="shared" si="3349"/>
        <v>10</v>
      </c>
      <c r="BR1080" s="83">
        <v>0.82986111111111116</v>
      </c>
      <c r="BS1080" s="12">
        <f t="shared" si="3425"/>
        <v>3.4722222222223209E-3</v>
      </c>
      <c r="BT1080" s="225">
        <f t="shared" si="3426"/>
        <v>0</v>
      </c>
      <c r="BU1080" s="225">
        <f t="shared" si="3427"/>
        <v>5</v>
      </c>
      <c r="BV1080" s="83">
        <v>0.82986111111111116</v>
      </c>
      <c r="BW1080" s="83">
        <v>0.83333333333333337</v>
      </c>
      <c r="BX1080" s="12">
        <f t="shared" si="3353"/>
        <v>3.4722222222222099E-3</v>
      </c>
      <c r="BY1080" s="13">
        <f t="shared" si="3354"/>
        <v>0</v>
      </c>
      <c r="BZ1080" s="13">
        <f t="shared" si="3355"/>
        <v>5</v>
      </c>
      <c r="CA1080" s="226">
        <f t="shared" si="3220"/>
        <v>0.1875</v>
      </c>
      <c r="CB1080" s="13">
        <f t="shared" si="3391"/>
        <v>4</v>
      </c>
      <c r="CC1080" s="13">
        <f t="shared" si="3392"/>
        <v>30</v>
      </c>
      <c r="CD1080" s="12">
        <f t="shared" si="3428"/>
        <v>4.513888888888884E-2</v>
      </c>
      <c r="CE1080" s="13">
        <f t="shared" si="3429"/>
        <v>1</v>
      </c>
      <c r="CF1080" s="13">
        <f t="shared" si="3430"/>
        <v>5</v>
      </c>
      <c r="CG1080" s="12">
        <f t="shared" si="3431"/>
        <v>2.083333333333337E-2</v>
      </c>
      <c r="CH1080" s="13">
        <f t="shared" si="3432"/>
        <v>0</v>
      </c>
      <c r="CI1080" s="13">
        <f t="shared" si="3433"/>
        <v>30</v>
      </c>
      <c r="CJ1080" s="12">
        <f t="shared" si="3434"/>
        <v>9.9305555555555536E-2</v>
      </c>
      <c r="CK1080" s="13">
        <f t="shared" si="3435"/>
        <v>2</v>
      </c>
      <c r="CL1080" s="13">
        <f t="shared" si="3436"/>
        <v>23</v>
      </c>
      <c r="CM1080" s="62"/>
      <c r="CN1080" s="62"/>
      <c r="CO1080" s="62"/>
      <c r="CP1080" s="12">
        <f t="shared" si="3437"/>
        <v>7.152777777777776E-2</v>
      </c>
      <c r="CQ1080" s="13">
        <f t="shared" si="3438"/>
        <v>1</v>
      </c>
      <c r="CR1080" s="13">
        <f t="shared" si="3439"/>
        <v>43</v>
      </c>
      <c r="CS1080" s="83">
        <v>0</v>
      </c>
      <c r="CT1080" s="13">
        <f t="shared" si="3440"/>
        <v>0</v>
      </c>
      <c r="CU1080" s="13">
        <f t="shared" si="3441"/>
        <v>0</v>
      </c>
      <c r="CV1080" s="83">
        <v>0</v>
      </c>
      <c r="CW1080" s="13">
        <f t="shared" si="3442"/>
        <v>0</v>
      </c>
      <c r="CX1080" s="13">
        <f t="shared" si="3443"/>
        <v>0</v>
      </c>
      <c r="CY1080" s="83">
        <v>0</v>
      </c>
      <c r="CZ1080" s="13">
        <f t="shared" si="3444"/>
        <v>0</v>
      </c>
      <c r="DA1080" s="13">
        <f t="shared" si="3445"/>
        <v>0</v>
      </c>
      <c r="DB1080" s="83">
        <v>0</v>
      </c>
      <c r="DC1080" s="13">
        <f t="shared" si="3446"/>
        <v>0</v>
      </c>
      <c r="DD1080" s="13">
        <f t="shared" si="3447"/>
        <v>0</v>
      </c>
      <c r="DE1080" s="83">
        <v>0</v>
      </c>
      <c r="DF1080" s="13">
        <f t="shared" si="3448"/>
        <v>0</v>
      </c>
      <c r="DG1080" s="13">
        <f t="shared" si="3449"/>
        <v>0</v>
      </c>
      <c r="DH1080" s="83">
        <v>2.7777777777777776E-2</v>
      </c>
      <c r="DI1080" s="13">
        <f t="shared" si="3396"/>
        <v>0</v>
      </c>
      <c r="DJ1080" s="13">
        <f t="shared" si="3397"/>
        <v>40</v>
      </c>
      <c r="DK1080" s="83">
        <v>0</v>
      </c>
      <c r="DL1080" s="35">
        <f t="shared" si="3450"/>
        <v>0</v>
      </c>
      <c r="DM1080" s="35">
        <f t="shared" si="3451"/>
        <v>0</v>
      </c>
      <c r="DN1080" s="66">
        <f t="shared" si="3127"/>
        <v>3831133.3560000025</v>
      </c>
      <c r="DO1080" s="74">
        <f t="shared" si="3128"/>
        <v>61361</v>
      </c>
      <c r="DP1080" s="66">
        <f t="shared" si="3452"/>
        <v>66.032931034482758</v>
      </c>
      <c r="DQ1080" s="63">
        <f t="shared" si="3453"/>
        <v>62.435966754127257</v>
      </c>
      <c r="DR1080" s="66"/>
      <c r="DS1080" s="96"/>
      <c r="DT1080" s="66"/>
      <c r="DU1080" s="66"/>
      <c r="FJ1080" s="3">
        <f t="shared" si="3374"/>
        <v>6.7361111111111094E-2</v>
      </c>
    </row>
    <row r="1081" spans="1:166">
      <c r="A1081" s="639">
        <f t="shared" si="3173"/>
        <v>1079</v>
      </c>
      <c r="B1081" s="172">
        <f t="shared" si="3380"/>
        <v>88</v>
      </c>
      <c r="C1081" s="76">
        <v>40982</v>
      </c>
      <c r="D1081" s="84">
        <f t="shared" si="3170"/>
        <v>3</v>
      </c>
      <c r="E1081" s="78" t="s">
        <v>1223</v>
      </c>
      <c r="F1081" s="172">
        <v>8</v>
      </c>
      <c r="G1081" s="79" t="s">
        <v>325</v>
      </c>
      <c r="H1081" s="79" t="s">
        <v>1274</v>
      </c>
      <c r="I1081" s="79" t="s">
        <v>1234</v>
      </c>
      <c r="J1081" s="83">
        <v>0.83333333333333337</v>
      </c>
      <c r="K1081" s="82">
        <v>3836.87</v>
      </c>
      <c r="L1081" s="79" t="s">
        <v>1094</v>
      </c>
      <c r="M1081" s="172">
        <v>58</v>
      </c>
      <c r="N1081" s="172">
        <v>1</v>
      </c>
      <c r="O1081" s="79"/>
      <c r="P1081" s="83">
        <v>0.83333333333333337</v>
      </c>
      <c r="Q1081" s="83">
        <v>0.83333333333333337</v>
      </c>
      <c r="R1081" s="12">
        <f t="shared" si="3398"/>
        <v>0</v>
      </c>
      <c r="S1081" s="13">
        <f t="shared" si="3399"/>
        <v>0</v>
      </c>
      <c r="T1081" s="13">
        <f t="shared" si="3400"/>
        <v>0</v>
      </c>
      <c r="U1081" s="83">
        <v>0.83680555555555547</v>
      </c>
      <c r="V1081" s="12">
        <f t="shared" si="3318"/>
        <v>3.4722222222220989E-3</v>
      </c>
      <c r="W1081" s="13">
        <f t="shared" si="3319"/>
        <v>0</v>
      </c>
      <c r="X1081" s="225">
        <f t="shared" si="3320"/>
        <v>5</v>
      </c>
      <c r="Y1081" s="83">
        <v>0.84722222222222221</v>
      </c>
      <c r="Z1081" s="12">
        <f t="shared" si="3393"/>
        <v>1.0416666666666741E-2</v>
      </c>
      <c r="AA1081" s="13">
        <f t="shared" si="3394"/>
        <v>0</v>
      </c>
      <c r="AB1081" s="13">
        <f t="shared" si="3395"/>
        <v>15</v>
      </c>
      <c r="AC1081" s="83">
        <v>0.86805555555555547</v>
      </c>
      <c r="AD1081" s="12">
        <f t="shared" si="3401"/>
        <v>2.0833333333333259E-2</v>
      </c>
      <c r="AE1081" s="13">
        <f t="shared" si="3402"/>
        <v>0</v>
      </c>
      <c r="AF1081" s="13">
        <f t="shared" si="3403"/>
        <v>30</v>
      </c>
      <c r="AG1081" s="83">
        <v>0.87152777777777779</v>
      </c>
      <c r="AH1081" s="83">
        <v>0.90972222222222221</v>
      </c>
      <c r="AI1081" s="12">
        <f t="shared" si="3404"/>
        <v>3.819444444444442E-2</v>
      </c>
      <c r="AJ1081" s="225">
        <f t="shared" si="3405"/>
        <v>0</v>
      </c>
      <c r="AK1081" s="225">
        <f t="shared" si="3406"/>
        <v>55</v>
      </c>
      <c r="AL1081" s="83">
        <v>0.87152777777777779</v>
      </c>
      <c r="AM1081" s="83">
        <v>0.90972222222222221</v>
      </c>
      <c r="AN1081" s="12">
        <f t="shared" si="3407"/>
        <v>3.819444444444442E-2</v>
      </c>
      <c r="AO1081" s="13">
        <f t="shared" si="3408"/>
        <v>0</v>
      </c>
      <c r="AP1081" s="13">
        <f t="shared" si="3409"/>
        <v>55</v>
      </c>
      <c r="AQ1081" s="83">
        <v>0.91666666666666663</v>
      </c>
      <c r="AR1081" s="12">
        <f t="shared" si="3410"/>
        <v>6.9444444444444198E-3</v>
      </c>
      <c r="AS1081" s="225">
        <f t="shared" si="3411"/>
        <v>0</v>
      </c>
      <c r="AT1081" s="13">
        <f t="shared" si="3412"/>
        <v>10</v>
      </c>
      <c r="AU1081" s="83">
        <v>0.91666666666666663</v>
      </c>
      <c r="AV1081" s="226">
        <f t="shared" si="3413"/>
        <v>0</v>
      </c>
      <c r="AW1081" s="13">
        <f t="shared" si="3414"/>
        <v>0</v>
      </c>
      <c r="AX1081" s="13">
        <f t="shared" si="3415"/>
        <v>0</v>
      </c>
      <c r="AY1081" s="83">
        <v>0.97361111111111109</v>
      </c>
      <c r="AZ1081" s="12">
        <f t="shared" si="3416"/>
        <v>5.6944444444444464E-2</v>
      </c>
      <c r="BA1081" s="225">
        <f t="shared" si="3417"/>
        <v>1</v>
      </c>
      <c r="BB1081" s="225">
        <f t="shared" si="3418"/>
        <v>22</v>
      </c>
      <c r="BC1081" s="83">
        <v>0.97361111111111109</v>
      </c>
      <c r="BD1081" s="83">
        <v>0.97361111111111109</v>
      </c>
      <c r="BE1081" s="12">
        <f t="shared" si="3419"/>
        <v>0</v>
      </c>
      <c r="BF1081" s="13">
        <f t="shared" si="3420"/>
        <v>0</v>
      </c>
      <c r="BG1081" s="13">
        <f t="shared" si="3421"/>
        <v>0</v>
      </c>
      <c r="BH1081" s="83">
        <v>0.97361111111111109</v>
      </c>
      <c r="BI1081" s="83">
        <v>0.97361111111111109</v>
      </c>
      <c r="BJ1081" s="83"/>
      <c r="BK1081" s="69">
        <f t="shared" si="3422"/>
        <v>0</v>
      </c>
      <c r="BL1081" s="13">
        <f t="shared" si="3423"/>
        <v>0</v>
      </c>
      <c r="BM1081" s="13">
        <f t="shared" si="3424"/>
        <v>0</v>
      </c>
      <c r="BN1081" s="83">
        <v>0.97916666666666663</v>
      </c>
      <c r="BO1081" s="12">
        <f t="shared" si="3347"/>
        <v>5.5555555555555358E-3</v>
      </c>
      <c r="BP1081" s="225">
        <f t="shared" si="3348"/>
        <v>0</v>
      </c>
      <c r="BQ1081" s="225">
        <f t="shared" si="3349"/>
        <v>8</v>
      </c>
      <c r="BR1081" s="83">
        <v>0.98263888888888884</v>
      </c>
      <c r="BS1081" s="12">
        <f t="shared" si="3425"/>
        <v>3.4722222222222099E-3</v>
      </c>
      <c r="BT1081" s="225">
        <f t="shared" si="3426"/>
        <v>0</v>
      </c>
      <c r="BU1081" s="225">
        <f t="shared" si="3427"/>
        <v>5</v>
      </c>
      <c r="BV1081" s="83">
        <v>0.98263888888888884</v>
      </c>
      <c r="BW1081" s="83">
        <v>0.98611111111111116</v>
      </c>
      <c r="BX1081" s="12">
        <f t="shared" si="3353"/>
        <v>3.4722222222223209E-3</v>
      </c>
      <c r="BY1081" s="13">
        <f t="shared" si="3354"/>
        <v>0</v>
      </c>
      <c r="BZ1081" s="13">
        <f t="shared" si="3355"/>
        <v>5</v>
      </c>
      <c r="CA1081" s="226">
        <f t="shared" si="3220"/>
        <v>0.15277777777777779</v>
      </c>
      <c r="CB1081" s="13">
        <f t="shared" si="3391"/>
        <v>3</v>
      </c>
      <c r="CC1081" s="13">
        <f t="shared" si="3392"/>
        <v>40</v>
      </c>
      <c r="CD1081" s="12">
        <f t="shared" si="3428"/>
        <v>3.6805555555555425E-2</v>
      </c>
      <c r="CE1081" s="13">
        <f t="shared" si="3429"/>
        <v>0</v>
      </c>
      <c r="CF1081" s="13">
        <f t="shared" si="3430"/>
        <v>53</v>
      </c>
      <c r="CG1081" s="12">
        <f t="shared" si="3431"/>
        <v>3.819444444444442E-2</v>
      </c>
      <c r="CH1081" s="13">
        <f t="shared" si="3432"/>
        <v>0</v>
      </c>
      <c r="CI1081" s="13">
        <f t="shared" si="3433"/>
        <v>55</v>
      </c>
      <c r="CJ1081" s="12">
        <f t="shared" si="3434"/>
        <v>5.6944444444444464E-2</v>
      </c>
      <c r="CK1081" s="13">
        <f t="shared" si="3435"/>
        <v>1</v>
      </c>
      <c r="CL1081" s="13">
        <f t="shared" si="3436"/>
        <v>22</v>
      </c>
      <c r="CM1081" s="62"/>
      <c r="CN1081" s="62"/>
      <c r="CO1081" s="62"/>
      <c r="CP1081" s="12">
        <f t="shared" si="3437"/>
        <v>5.6944444444444464E-2</v>
      </c>
      <c r="CQ1081" s="13">
        <f t="shared" si="3438"/>
        <v>1</v>
      </c>
      <c r="CR1081" s="13">
        <f t="shared" si="3439"/>
        <v>22</v>
      </c>
      <c r="CS1081" s="83">
        <v>0</v>
      </c>
      <c r="CT1081" s="13">
        <f t="shared" si="3440"/>
        <v>0</v>
      </c>
      <c r="CU1081" s="13">
        <f t="shared" si="3441"/>
        <v>0</v>
      </c>
      <c r="CV1081" s="83">
        <v>0</v>
      </c>
      <c r="CW1081" s="13">
        <f t="shared" si="3442"/>
        <v>0</v>
      </c>
      <c r="CX1081" s="13">
        <f t="shared" si="3443"/>
        <v>0</v>
      </c>
      <c r="CY1081" s="83">
        <v>0</v>
      </c>
      <c r="CZ1081" s="13">
        <f t="shared" si="3444"/>
        <v>0</v>
      </c>
      <c r="DA1081" s="13">
        <f t="shared" si="3445"/>
        <v>0</v>
      </c>
      <c r="DB1081" s="83">
        <v>0</v>
      </c>
      <c r="DC1081" s="13">
        <f t="shared" si="3446"/>
        <v>0</v>
      </c>
      <c r="DD1081" s="13">
        <f t="shared" si="3447"/>
        <v>0</v>
      </c>
      <c r="DE1081" s="83">
        <v>0</v>
      </c>
      <c r="DF1081" s="13">
        <f t="shared" si="3448"/>
        <v>0</v>
      </c>
      <c r="DG1081" s="13">
        <f t="shared" si="3449"/>
        <v>0</v>
      </c>
      <c r="DH1081" s="83">
        <v>0</v>
      </c>
      <c r="DI1081" s="13">
        <f t="shared" si="3396"/>
        <v>0</v>
      </c>
      <c r="DJ1081" s="13">
        <f t="shared" si="3397"/>
        <v>0</v>
      </c>
      <c r="DK1081" s="83">
        <v>0</v>
      </c>
      <c r="DL1081" s="35">
        <f t="shared" si="3450"/>
        <v>0</v>
      </c>
      <c r="DM1081" s="35">
        <f t="shared" si="3451"/>
        <v>0</v>
      </c>
      <c r="DN1081" s="66">
        <f t="shared" si="3127"/>
        <v>3834970.2260000026</v>
      </c>
      <c r="DO1081" s="74">
        <f t="shared" si="3128"/>
        <v>61419</v>
      </c>
      <c r="DP1081" s="66">
        <f t="shared" si="3452"/>
        <v>66.152931034482762</v>
      </c>
      <c r="DQ1081" s="63">
        <f t="shared" si="3453"/>
        <v>62.439476806851346</v>
      </c>
      <c r="DR1081" s="66"/>
      <c r="DS1081" s="96"/>
      <c r="DT1081" s="66"/>
      <c r="DU1081" s="66"/>
      <c r="FJ1081" s="3">
        <f t="shared" si="3374"/>
        <v>5.7638888888888906E-2</v>
      </c>
    </row>
    <row r="1082" spans="1:166">
      <c r="A1082" s="639">
        <f t="shared" si="3173"/>
        <v>1080</v>
      </c>
      <c r="B1082" s="172">
        <f t="shared" si="3380"/>
        <v>89</v>
      </c>
      <c r="C1082" s="76">
        <v>40982</v>
      </c>
      <c r="D1082" s="84">
        <f t="shared" si="3170"/>
        <v>3</v>
      </c>
      <c r="E1082" s="78" t="s">
        <v>1238</v>
      </c>
      <c r="F1082" s="172">
        <v>5</v>
      </c>
      <c r="G1082" s="79" t="s">
        <v>414</v>
      </c>
      <c r="H1082" s="79" t="s">
        <v>1278</v>
      </c>
      <c r="I1082" s="79" t="s">
        <v>1115</v>
      </c>
      <c r="J1082" s="83">
        <v>2.0833333333333332E-2</v>
      </c>
      <c r="K1082" s="82">
        <v>3741.34</v>
      </c>
      <c r="L1082" s="79" t="s">
        <v>1094</v>
      </c>
      <c r="M1082" s="172">
        <v>58</v>
      </c>
      <c r="N1082" s="172">
        <v>1</v>
      </c>
      <c r="O1082" s="79"/>
      <c r="P1082" s="83">
        <v>2.0833333333333332E-2</v>
      </c>
      <c r="Q1082" s="83">
        <v>2.0833333333333332E-2</v>
      </c>
      <c r="R1082" s="12">
        <f t="shared" si="3398"/>
        <v>0</v>
      </c>
      <c r="S1082" s="13">
        <f t="shared" si="3399"/>
        <v>0</v>
      </c>
      <c r="T1082" s="13">
        <f t="shared" si="3400"/>
        <v>0</v>
      </c>
      <c r="U1082" s="83">
        <v>2.4305555555555556E-2</v>
      </c>
      <c r="V1082" s="12">
        <f t="shared" si="3318"/>
        <v>3.4722222222222238E-3</v>
      </c>
      <c r="W1082" s="13">
        <f t="shared" si="3319"/>
        <v>0</v>
      </c>
      <c r="X1082" s="225">
        <f t="shared" si="3320"/>
        <v>5</v>
      </c>
      <c r="Y1082" s="83">
        <v>3.125E-2</v>
      </c>
      <c r="Z1082" s="12">
        <f t="shared" si="3393"/>
        <v>6.9444444444444441E-3</v>
      </c>
      <c r="AA1082" s="13">
        <f t="shared" si="3394"/>
        <v>0</v>
      </c>
      <c r="AB1082" s="13">
        <f t="shared" si="3395"/>
        <v>10</v>
      </c>
      <c r="AC1082" s="83">
        <v>5.2083333333333336E-2</v>
      </c>
      <c r="AD1082" s="12">
        <f t="shared" si="3401"/>
        <v>2.0833333333333336E-2</v>
      </c>
      <c r="AE1082" s="13">
        <f t="shared" si="3402"/>
        <v>0</v>
      </c>
      <c r="AF1082" s="13">
        <f t="shared" si="3403"/>
        <v>30</v>
      </c>
      <c r="AG1082" s="83">
        <v>5.347222222222222E-2</v>
      </c>
      <c r="AH1082" s="83">
        <v>9.7222222222222224E-2</v>
      </c>
      <c r="AI1082" s="12">
        <f t="shared" si="3404"/>
        <v>4.3750000000000004E-2</v>
      </c>
      <c r="AJ1082" s="225">
        <f t="shared" si="3405"/>
        <v>1</v>
      </c>
      <c r="AK1082" s="225">
        <f t="shared" si="3406"/>
        <v>3</v>
      </c>
      <c r="AL1082" s="83">
        <v>5.347222222222222E-2</v>
      </c>
      <c r="AM1082" s="83">
        <v>9.7222222222222224E-2</v>
      </c>
      <c r="AN1082" s="12">
        <f t="shared" si="3407"/>
        <v>4.3750000000000004E-2</v>
      </c>
      <c r="AO1082" s="13">
        <f t="shared" si="3408"/>
        <v>1</v>
      </c>
      <c r="AP1082" s="13">
        <f t="shared" si="3409"/>
        <v>3</v>
      </c>
      <c r="AQ1082" s="83">
        <v>0.1013888888888889</v>
      </c>
      <c r="AR1082" s="12">
        <f t="shared" si="3410"/>
        <v>4.1666666666666796E-3</v>
      </c>
      <c r="AS1082" s="225">
        <f t="shared" si="3411"/>
        <v>0</v>
      </c>
      <c r="AT1082" s="13">
        <f t="shared" si="3412"/>
        <v>6</v>
      </c>
      <c r="AU1082" s="83">
        <v>0.10208333333333335</v>
      </c>
      <c r="AV1082" s="226">
        <f t="shared" si="3413"/>
        <v>6.9444444444444198E-4</v>
      </c>
      <c r="AW1082" s="13">
        <f t="shared" si="3414"/>
        <v>0</v>
      </c>
      <c r="AX1082" s="13">
        <f t="shared" si="3415"/>
        <v>1</v>
      </c>
      <c r="AY1082" s="83">
        <v>0.22291666666666665</v>
      </c>
      <c r="AZ1082" s="12">
        <f t="shared" si="3416"/>
        <v>0.12083333333333331</v>
      </c>
      <c r="BA1082" s="225">
        <f t="shared" si="3417"/>
        <v>2</v>
      </c>
      <c r="BB1082" s="225">
        <f t="shared" si="3418"/>
        <v>54</v>
      </c>
      <c r="BC1082" s="83">
        <v>0.22291666666666665</v>
      </c>
      <c r="BD1082" s="83">
        <v>0.22291666666666665</v>
      </c>
      <c r="BE1082" s="12">
        <f t="shared" si="3419"/>
        <v>0</v>
      </c>
      <c r="BF1082" s="13">
        <f t="shared" si="3420"/>
        <v>0</v>
      </c>
      <c r="BG1082" s="13">
        <f t="shared" si="3421"/>
        <v>0</v>
      </c>
      <c r="BH1082" s="83">
        <v>0.22291666666666665</v>
      </c>
      <c r="BI1082" s="83">
        <v>0.22291666666666665</v>
      </c>
      <c r="BJ1082" s="83"/>
      <c r="BK1082" s="69">
        <f t="shared" si="3422"/>
        <v>0</v>
      </c>
      <c r="BL1082" s="13">
        <f t="shared" si="3423"/>
        <v>0</v>
      </c>
      <c r="BM1082" s="13">
        <f t="shared" si="3424"/>
        <v>0</v>
      </c>
      <c r="BN1082" s="83">
        <v>0.22916666666666666</v>
      </c>
      <c r="BO1082" s="12">
        <f t="shared" si="3347"/>
        <v>6.2500000000000056E-3</v>
      </c>
      <c r="BP1082" s="225">
        <f t="shared" si="3348"/>
        <v>0</v>
      </c>
      <c r="BQ1082" s="225">
        <f t="shared" si="3349"/>
        <v>9</v>
      </c>
      <c r="BR1082" s="83">
        <v>0.23263888888888887</v>
      </c>
      <c r="BS1082" s="12">
        <f t="shared" si="3425"/>
        <v>3.4722222222222099E-3</v>
      </c>
      <c r="BT1082" s="225">
        <f t="shared" si="3426"/>
        <v>0</v>
      </c>
      <c r="BU1082" s="225">
        <f t="shared" si="3427"/>
        <v>5</v>
      </c>
      <c r="BV1082" s="83">
        <v>0.23263888888888887</v>
      </c>
      <c r="BW1082" s="83">
        <v>0.23611111111111113</v>
      </c>
      <c r="BX1082" s="12">
        <f t="shared" si="3353"/>
        <v>3.4722222222222654E-3</v>
      </c>
      <c r="BY1082" s="13">
        <f t="shared" si="3354"/>
        <v>0</v>
      </c>
      <c r="BZ1082" s="13">
        <f t="shared" si="3355"/>
        <v>5</v>
      </c>
      <c r="CA1082" s="226">
        <f t="shared" si="3220"/>
        <v>0.21527777777777779</v>
      </c>
      <c r="CB1082" s="13">
        <f t="shared" si="3391"/>
        <v>5</v>
      </c>
      <c r="CC1082" s="13">
        <f t="shared" si="3392"/>
        <v>10</v>
      </c>
      <c r="CD1082" s="12">
        <f t="shared" si="3428"/>
        <v>3.4722222222222231E-2</v>
      </c>
      <c r="CE1082" s="13">
        <f t="shared" si="3429"/>
        <v>0</v>
      </c>
      <c r="CF1082" s="13">
        <f t="shared" si="3430"/>
        <v>50</v>
      </c>
      <c r="CG1082" s="12">
        <f t="shared" si="3431"/>
        <v>4.3750000000000004E-2</v>
      </c>
      <c r="CH1082" s="13">
        <f t="shared" si="3432"/>
        <v>1</v>
      </c>
      <c r="CI1082" s="13">
        <f t="shared" si="3433"/>
        <v>3</v>
      </c>
      <c r="CJ1082" s="12">
        <f t="shared" si="3434"/>
        <v>0.12083333333333331</v>
      </c>
      <c r="CK1082" s="13">
        <f t="shared" si="3435"/>
        <v>2</v>
      </c>
      <c r="CL1082" s="13">
        <f t="shared" si="3436"/>
        <v>54</v>
      </c>
      <c r="CM1082" s="62"/>
      <c r="CN1082" s="62"/>
      <c r="CO1082" s="62"/>
      <c r="CP1082" s="12">
        <f t="shared" si="3437"/>
        <v>5.4861111111111083E-2</v>
      </c>
      <c r="CQ1082" s="13">
        <f t="shared" si="3438"/>
        <v>1</v>
      </c>
      <c r="CR1082" s="13">
        <f t="shared" si="3439"/>
        <v>19</v>
      </c>
      <c r="CS1082" s="83">
        <v>0</v>
      </c>
      <c r="CT1082" s="13">
        <f t="shared" si="3440"/>
        <v>0</v>
      </c>
      <c r="CU1082" s="13">
        <f t="shared" si="3441"/>
        <v>0</v>
      </c>
      <c r="CV1082" s="83">
        <v>0</v>
      </c>
      <c r="CW1082" s="13">
        <f t="shared" si="3442"/>
        <v>0</v>
      </c>
      <c r="CX1082" s="13">
        <f t="shared" si="3443"/>
        <v>0</v>
      </c>
      <c r="CY1082" s="83">
        <v>0</v>
      </c>
      <c r="CZ1082" s="13">
        <f t="shared" si="3444"/>
        <v>0</v>
      </c>
      <c r="DA1082" s="13">
        <f t="shared" si="3445"/>
        <v>0</v>
      </c>
      <c r="DB1082" s="83">
        <v>0</v>
      </c>
      <c r="DC1082" s="13">
        <f t="shared" si="3446"/>
        <v>0</v>
      </c>
      <c r="DD1082" s="13">
        <f t="shared" si="3447"/>
        <v>0</v>
      </c>
      <c r="DE1082" s="83">
        <v>0</v>
      </c>
      <c r="DF1082" s="13">
        <f t="shared" si="3448"/>
        <v>0</v>
      </c>
      <c r="DG1082" s="13">
        <f t="shared" si="3449"/>
        <v>0</v>
      </c>
      <c r="DH1082" s="83">
        <v>6.5972222222222224E-2</v>
      </c>
      <c r="DI1082" s="13">
        <f t="shared" si="3396"/>
        <v>1</v>
      </c>
      <c r="DJ1082" s="13">
        <f t="shared" si="3397"/>
        <v>35</v>
      </c>
      <c r="DK1082" s="83">
        <v>0</v>
      </c>
      <c r="DL1082" s="35">
        <f t="shared" si="3450"/>
        <v>0</v>
      </c>
      <c r="DM1082" s="35">
        <f t="shared" si="3451"/>
        <v>0</v>
      </c>
      <c r="DN1082" s="66">
        <f t="shared" si="3127"/>
        <v>3838711.5660000024</v>
      </c>
      <c r="DO1082" s="74">
        <f t="shared" si="3128"/>
        <v>61477</v>
      </c>
      <c r="DP1082" s="66">
        <f t="shared" si="3452"/>
        <v>64.505862068965513</v>
      </c>
      <c r="DQ1082" s="63">
        <f t="shared" si="3453"/>
        <v>62.441426322039177</v>
      </c>
      <c r="DR1082" s="66"/>
      <c r="DS1082" s="96"/>
      <c r="DT1082" s="66"/>
      <c r="DU1082" s="66"/>
      <c r="FJ1082" s="3">
        <f t="shared" si="3374"/>
        <v>5.0694444444444486E-2</v>
      </c>
    </row>
    <row r="1083" spans="1:166">
      <c r="A1083" s="639">
        <f t="shared" si="3173"/>
        <v>1081</v>
      </c>
      <c r="B1083" s="172">
        <f t="shared" si="3380"/>
        <v>90</v>
      </c>
      <c r="C1083" s="76">
        <v>40983</v>
      </c>
      <c r="D1083" s="84">
        <f t="shared" si="3170"/>
        <v>3</v>
      </c>
      <c r="E1083" s="78" t="s">
        <v>1255</v>
      </c>
      <c r="F1083" s="172">
        <v>3</v>
      </c>
      <c r="G1083" s="79" t="s">
        <v>403</v>
      </c>
      <c r="H1083" s="79" t="s">
        <v>394</v>
      </c>
      <c r="I1083" s="79" t="s">
        <v>1121</v>
      </c>
      <c r="J1083" s="83">
        <v>4.1666666666666664E-2</v>
      </c>
      <c r="K1083" s="82">
        <v>3814.17</v>
      </c>
      <c r="L1083" s="79" t="s">
        <v>1083</v>
      </c>
      <c r="M1083" s="172">
        <v>59</v>
      </c>
      <c r="N1083" s="172">
        <v>0</v>
      </c>
      <c r="O1083" s="79"/>
      <c r="P1083" s="83">
        <v>4.1666666666666664E-2</v>
      </c>
      <c r="Q1083" s="83">
        <v>4.1666666666666664E-2</v>
      </c>
      <c r="R1083" s="12">
        <f t="shared" ref="R1083:R1088" si="3454">Q1083-P1083</f>
        <v>0</v>
      </c>
      <c r="S1083" s="13">
        <f t="shared" ref="S1083:S1088" si="3455">HOUR(R1083)</f>
        <v>0</v>
      </c>
      <c r="T1083" s="13">
        <f t="shared" ref="T1083:T1088" si="3456">MINUTE(R1083)</f>
        <v>0</v>
      </c>
      <c r="U1083" s="83">
        <v>6.5972222222222224E-2</v>
      </c>
      <c r="V1083" s="12">
        <f t="shared" si="3318"/>
        <v>2.4305555555555559E-2</v>
      </c>
      <c r="W1083" s="13">
        <f t="shared" si="3319"/>
        <v>0</v>
      </c>
      <c r="X1083" s="225">
        <f t="shared" si="3320"/>
        <v>35</v>
      </c>
      <c r="Y1083" s="83">
        <v>7.2916666666666671E-2</v>
      </c>
      <c r="Z1083" s="12">
        <f t="shared" si="3393"/>
        <v>6.9444444444444475E-3</v>
      </c>
      <c r="AA1083" s="13">
        <f t="shared" si="3394"/>
        <v>0</v>
      </c>
      <c r="AB1083" s="13">
        <f t="shared" si="3395"/>
        <v>10</v>
      </c>
      <c r="AC1083" s="83">
        <v>0.1111111111111111</v>
      </c>
      <c r="AD1083" s="12">
        <f t="shared" ref="AD1083:AD1088" si="3457">AC1083-Y1083</f>
        <v>3.8194444444444434E-2</v>
      </c>
      <c r="AE1083" s="13">
        <f t="shared" ref="AE1083:AE1088" si="3458">HOUR(AD1083)</f>
        <v>0</v>
      </c>
      <c r="AF1083" s="13">
        <f t="shared" ref="AF1083:AF1088" si="3459">MINUTE(AD1083)</f>
        <v>55</v>
      </c>
      <c r="AG1083" s="83">
        <v>0.1125</v>
      </c>
      <c r="AH1083" s="83">
        <v>0.16527777777777777</v>
      </c>
      <c r="AI1083" s="12">
        <f t="shared" ref="AI1083:AI1088" si="3460">AH1083-AG1083</f>
        <v>5.2777777777777771E-2</v>
      </c>
      <c r="AJ1083" s="225">
        <f t="shared" ref="AJ1083:AJ1088" si="3461">HOUR(AI1083)</f>
        <v>1</v>
      </c>
      <c r="AK1083" s="225">
        <f t="shared" ref="AK1083:AK1088" si="3462">MINUTE(AI1083)</f>
        <v>16</v>
      </c>
      <c r="AL1083" s="83">
        <v>0.1125</v>
      </c>
      <c r="AM1083" s="83">
        <v>0.16527777777777777</v>
      </c>
      <c r="AN1083" s="12">
        <f t="shared" ref="AN1083:AN1088" si="3463">AM1083-AL1083</f>
        <v>5.2777777777777771E-2</v>
      </c>
      <c r="AO1083" s="13">
        <f t="shared" ref="AO1083:AO1088" si="3464">HOUR(AN1083)</f>
        <v>1</v>
      </c>
      <c r="AP1083" s="13">
        <f t="shared" ref="AP1083:AP1088" si="3465">MINUTE(AN1083)</f>
        <v>16</v>
      </c>
      <c r="AQ1083" s="83">
        <v>0.17013888888888887</v>
      </c>
      <c r="AR1083" s="12">
        <f t="shared" ref="AR1083:AR1088" si="3466">AQ1083-AH1083</f>
        <v>4.8611111111110938E-3</v>
      </c>
      <c r="AS1083" s="225">
        <f t="shared" ref="AS1083:AS1088" si="3467">HOUR(AR1083)</f>
        <v>0</v>
      </c>
      <c r="AT1083" s="13">
        <f t="shared" ref="AT1083:AT1088" si="3468">MINUTE(AR1083)</f>
        <v>7</v>
      </c>
      <c r="AU1083" s="83">
        <v>0.17152777777777775</v>
      </c>
      <c r="AV1083" s="226">
        <f t="shared" ref="AV1083:AV1088" si="3469">AU1083-AQ1083</f>
        <v>1.388888888888884E-3</v>
      </c>
      <c r="AW1083" s="13">
        <f t="shared" ref="AW1083:AW1088" si="3470">HOUR(AV1083)</f>
        <v>0</v>
      </c>
      <c r="AX1083" s="13">
        <f t="shared" ref="AX1083:AX1088" si="3471">MINUTE(AV1083)</f>
        <v>2</v>
      </c>
      <c r="AY1083" s="83">
        <v>0.45902777777777781</v>
      </c>
      <c r="AZ1083" s="12">
        <f t="shared" ref="AZ1083:AZ1088" si="3472">AY1083-AU1083</f>
        <v>0.28750000000000009</v>
      </c>
      <c r="BA1083" s="225">
        <f t="shared" ref="BA1083:BA1088" si="3473">HOUR(AZ1083)</f>
        <v>6</v>
      </c>
      <c r="BB1083" s="225">
        <f t="shared" ref="BB1083:BB1088" si="3474">MINUTE(AZ1083)</f>
        <v>54</v>
      </c>
      <c r="BC1083" s="83">
        <v>0.45902777777777781</v>
      </c>
      <c r="BD1083" s="83">
        <v>0.45902777777777781</v>
      </c>
      <c r="BE1083" s="12">
        <f t="shared" ref="BE1083:BE1088" si="3475">BD1083-BC1083</f>
        <v>0</v>
      </c>
      <c r="BF1083" s="13">
        <f t="shared" ref="BF1083:BF1088" si="3476">HOUR(BE1083)</f>
        <v>0</v>
      </c>
      <c r="BG1083" s="13">
        <f t="shared" ref="BG1083:BG1088" si="3477">MINUTE(BE1083)</f>
        <v>0</v>
      </c>
      <c r="BH1083" s="83">
        <v>0.45902777777777781</v>
      </c>
      <c r="BI1083" s="83">
        <v>0.45902777777777781</v>
      </c>
      <c r="BJ1083" s="83"/>
      <c r="BK1083" s="69">
        <f t="shared" ref="BK1083:BK1088" si="3478">BI1083-BH1083</f>
        <v>0</v>
      </c>
      <c r="BL1083" s="13">
        <f t="shared" ref="BL1083:BL1088" si="3479">HOUR(BK1083)</f>
        <v>0</v>
      </c>
      <c r="BM1083" s="13">
        <f t="shared" ref="BM1083:BM1088" si="3480">MINUTE(BK1083)</f>
        <v>0</v>
      </c>
      <c r="BN1083" s="83">
        <v>0.46527777777777773</v>
      </c>
      <c r="BO1083" s="12">
        <f t="shared" si="3347"/>
        <v>6.2499999999999223E-3</v>
      </c>
      <c r="BP1083" s="225">
        <f t="shared" si="3348"/>
        <v>0</v>
      </c>
      <c r="BQ1083" s="225">
        <f t="shared" si="3349"/>
        <v>9</v>
      </c>
      <c r="BR1083" s="83">
        <v>0.46875</v>
      </c>
      <c r="BS1083" s="12">
        <f t="shared" si="3425"/>
        <v>3.4722222222222654E-3</v>
      </c>
      <c r="BT1083" s="225">
        <f t="shared" si="3426"/>
        <v>0</v>
      </c>
      <c r="BU1083" s="225">
        <f t="shared" si="3427"/>
        <v>5</v>
      </c>
      <c r="BV1083" s="83">
        <v>0.46875</v>
      </c>
      <c r="BW1083" s="83">
        <v>0.47222222222222227</v>
      </c>
      <c r="BX1083" s="12">
        <f t="shared" si="3353"/>
        <v>3.4722222222222654E-3</v>
      </c>
      <c r="BY1083" s="13">
        <f t="shared" si="3354"/>
        <v>0</v>
      </c>
      <c r="BZ1083" s="13">
        <f t="shared" si="3355"/>
        <v>5</v>
      </c>
      <c r="CA1083" s="226">
        <f t="shared" ref="CA1083:CA1146" si="3481">BW1083-P1083</f>
        <v>0.43055555555555558</v>
      </c>
      <c r="CB1083" s="13">
        <f t="shared" ref="CB1083:CB1101" si="3482">HOUR(CA1083)</f>
        <v>10</v>
      </c>
      <c r="CC1083" s="13">
        <f t="shared" ref="CC1083:CC1101" si="3483">MINUTE(CA1083)</f>
        <v>20</v>
      </c>
      <c r="CD1083" s="12">
        <f t="shared" si="3428"/>
        <v>5.2777777777777715E-2</v>
      </c>
      <c r="CE1083" s="13">
        <f t="shared" si="3429"/>
        <v>1</v>
      </c>
      <c r="CF1083" s="13">
        <f t="shared" si="3430"/>
        <v>16</v>
      </c>
      <c r="CG1083" s="12">
        <f t="shared" ref="CG1083:CG1088" si="3484">AI1083</f>
        <v>5.2777777777777771E-2</v>
      </c>
      <c r="CH1083" s="13">
        <f t="shared" ref="CH1083:CH1088" si="3485">HOUR(CG1083)</f>
        <v>1</v>
      </c>
      <c r="CI1083" s="13">
        <f t="shared" ref="CI1083:CI1088" si="3486">MINUTE(CG1083)</f>
        <v>16</v>
      </c>
      <c r="CJ1083" s="12">
        <f t="shared" ref="CJ1083:CJ1088" si="3487">AZ1083</f>
        <v>0.28750000000000009</v>
      </c>
      <c r="CK1083" s="13">
        <f t="shared" ref="CK1083:CK1088" si="3488">HOUR(CJ1083)</f>
        <v>6</v>
      </c>
      <c r="CL1083" s="13">
        <f t="shared" ref="CL1083:CL1088" si="3489">MINUTE(CJ1083)</f>
        <v>54</v>
      </c>
      <c r="CM1083" s="62"/>
      <c r="CN1083" s="62"/>
      <c r="CO1083" s="62"/>
      <c r="CP1083" s="12">
        <f t="shared" ref="CP1083:CP1088" si="3490">AZ1083-(CS1083+CV1083+CY1083+DB1083+DE1083+DH1083+DK1083)</f>
        <v>4.236111111111121E-2</v>
      </c>
      <c r="CQ1083" s="13">
        <f t="shared" ref="CQ1083:CQ1088" si="3491">HOUR(CP1083)</f>
        <v>1</v>
      </c>
      <c r="CR1083" s="13">
        <f t="shared" ref="CR1083:CR1088" si="3492">MINUTE(CP1083)</f>
        <v>1</v>
      </c>
      <c r="CS1083" s="83">
        <v>0</v>
      </c>
      <c r="CT1083" s="13">
        <f t="shared" ref="CT1083:CT1088" si="3493">HOUR(CS1083)</f>
        <v>0</v>
      </c>
      <c r="CU1083" s="13">
        <f t="shared" ref="CU1083:CU1088" si="3494">MINUTE(CS1083)</f>
        <v>0</v>
      </c>
      <c r="CV1083" s="83">
        <v>0</v>
      </c>
      <c r="CW1083" s="13">
        <f t="shared" si="3442"/>
        <v>0</v>
      </c>
      <c r="CX1083" s="13">
        <f t="shared" si="3443"/>
        <v>0</v>
      </c>
      <c r="CY1083" s="83">
        <v>0</v>
      </c>
      <c r="CZ1083" s="13">
        <f t="shared" si="3444"/>
        <v>0</v>
      </c>
      <c r="DA1083" s="13">
        <f t="shared" si="3445"/>
        <v>0</v>
      </c>
      <c r="DB1083" s="83">
        <v>0</v>
      </c>
      <c r="DC1083" s="13">
        <f t="shared" si="3446"/>
        <v>0</v>
      </c>
      <c r="DD1083" s="13">
        <f t="shared" si="3447"/>
        <v>0</v>
      </c>
      <c r="DE1083" s="83">
        <v>0</v>
      </c>
      <c r="DF1083" s="13">
        <f t="shared" si="3448"/>
        <v>0</v>
      </c>
      <c r="DG1083" s="13">
        <f t="shared" si="3449"/>
        <v>0</v>
      </c>
      <c r="DH1083" s="83">
        <v>0.24513888888888888</v>
      </c>
      <c r="DI1083" s="13">
        <f t="shared" si="3396"/>
        <v>5</v>
      </c>
      <c r="DJ1083" s="13">
        <f t="shared" si="3397"/>
        <v>53</v>
      </c>
      <c r="DK1083" s="83">
        <v>0</v>
      </c>
      <c r="DL1083" s="35">
        <f t="shared" ref="DL1083:DL1088" si="3495">HOUR(DK1083)</f>
        <v>0</v>
      </c>
      <c r="DM1083" s="35">
        <f t="shared" ref="DM1083:DM1088" si="3496">MINUTE(DK1083)</f>
        <v>0</v>
      </c>
      <c r="DN1083" s="66">
        <f t="shared" si="3127"/>
        <v>3842525.7360000024</v>
      </c>
      <c r="DO1083" s="74">
        <f t="shared" si="3128"/>
        <v>61536</v>
      </c>
      <c r="DP1083" s="66">
        <f t="shared" si="3452"/>
        <v>64.646949152542376</v>
      </c>
      <c r="DQ1083" s="63">
        <f t="shared" si="3453"/>
        <v>62.443540951638106</v>
      </c>
      <c r="DR1083" s="66"/>
      <c r="DS1083" s="96"/>
      <c r="DT1083" s="66"/>
      <c r="DU1083" s="66"/>
      <c r="FJ1083" s="3">
        <f t="shared" si="3374"/>
        <v>9.0277777777777735E-2</v>
      </c>
    </row>
    <row r="1084" spans="1:166">
      <c r="A1084" s="639">
        <f t="shared" si="3173"/>
        <v>1082</v>
      </c>
      <c r="B1084" s="172">
        <f t="shared" si="3380"/>
        <v>91</v>
      </c>
      <c r="C1084" s="76">
        <v>40983</v>
      </c>
      <c r="D1084" s="84">
        <f t="shared" si="3170"/>
        <v>3</v>
      </c>
      <c r="E1084" s="78" t="s">
        <v>1233</v>
      </c>
      <c r="F1084" s="172">
        <v>7</v>
      </c>
      <c r="G1084" s="79" t="s">
        <v>287</v>
      </c>
      <c r="H1084" s="79" t="s">
        <v>1032</v>
      </c>
      <c r="I1084" s="79" t="s">
        <v>1138</v>
      </c>
      <c r="J1084" s="83">
        <v>0.125</v>
      </c>
      <c r="K1084" s="82">
        <v>3160.84</v>
      </c>
      <c r="L1084" s="79" t="s">
        <v>1288</v>
      </c>
      <c r="M1084" s="172">
        <v>49</v>
      </c>
      <c r="N1084" s="172">
        <v>10</v>
      </c>
      <c r="O1084" s="79"/>
      <c r="P1084" s="83">
        <v>0.125</v>
      </c>
      <c r="Q1084" s="83">
        <v>0.125</v>
      </c>
      <c r="R1084" s="12">
        <f t="shared" si="3454"/>
        <v>0</v>
      </c>
      <c r="S1084" s="13">
        <f t="shared" si="3455"/>
        <v>0</v>
      </c>
      <c r="T1084" s="13">
        <f t="shared" si="3456"/>
        <v>0</v>
      </c>
      <c r="U1084" s="83">
        <v>0.15625</v>
      </c>
      <c r="V1084" s="12">
        <f t="shared" si="3318"/>
        <v>3.125E-2</v>
      </c>
      <c r="W1084" s="13">
        <f t="shared" si="3319"/>
        <v>0</v>
      </c>
      <c r="X1084" s="225">
        <f t="shared" si="3320"/>
        <v>45</v>
      </c>
      <c r="Y1084" s="83">
        <v>0.16319444444444445</v>
      </c>
      <c r="Z1084" s="12">
        <f t="shared" si="3393"/>
        <v>6.9444444444444475E-3</v>
      </c>
      <c r="AA1084" s="13">
        <f t="shared" si="3394"/>
        <v>0</v>
      </c>
      <c r="AB1084" s="13">
        <f t="shared" si="3395"/>
        <v>10</v>
      </c>
      <c r="AC1084" s="83">
        <v>0.21875</v>
      </c>
      <c r="AD1084" s="12">
        <f t="shared" si="3457"/>
        <v>5.5555555555555552E-2</v>
      </c>
      <c r="AE1084" s="13">
        <f t="shared" si="3458"/>
        <v>1</v>
      </c>
      <c r="AF1084" s="13">
        <f t="shared" si="3459"/>
        <v>20</v>
      </c>
      <c r="AG1084" s="83">
        <v>0.21875</v>
      </c>
      <c r="AH1084" s="83">
        <v>0.30555555555555552</v>
      </c>
      <c r="AI1084" s="12">
        <f t="shared" si="3460"/>
        <v>8.6805555555555525E-2</v>
      </c>
      <c r="AJ1084" s="225">
        <f t="shared" si="3461"/>
        <v>2</v>
      </c>
      <c r="AK1084" s="225">
        <f t="shared" si="3462"/>
        <v>5</v>
      </c>
      <c r="AL1084" s="83">
        <v>0.21875</v>
      </c>
      <c r="AM1084" s="83">
        <v>0.30555555555555552</v>
      </c>
      <c r="AN1084" s="12">
        <f t="shared" si="3463"/>
        <v>8.6805555555555525E-2</v>
      </c>
      <c r="AO1084" s="13">
        <f t="shared" si="3464"/>
        <v>2</v>
      </c>
      <c r="AP1084" s="13">
        <f t="shared" si="3465"/>
        <v>5</v>
      </c>
      <c r="AQ1084" s="83">
        <v>0.31597222222222221</v>
      </c>
      <c r="AR1084" s="12">
        <f t="shared" si="3466"/>
        <v>1.0416666666666685E-2</v>
      </c>
      <c r="AS1084" s="225">
        <f t="shared" si="3467"/>
        <v>0</v>
      </c>
      <c r="AT1084" s="13">
        <f t="shared" si="3468"/>
        <v>15</v>
      </c>
      <c r="AU1084" s="83">
        <v>0.31597222222222221</v>
      </c>
      <c r="AV1084" s="226">
        <f t="shared" si="3469"/>
        <v>0</v>
      </c>
      <c r="AW1084" s="13">
        <f t="shared" si="3470"/>
        <v>0</v>
      </c>
      <c r="AX1084" s="13">
        <f t="shared" si="3471"/>
        <v>0</v>
      </c>
      <c r="AY1084" s="83">
        <v>0.38680555555555557</v>
      </c>
      <c r="AZ1084" s="12">
        <f t="shared" si="3472"/>
        <v>7.0833333333333359E-2</v>
      </c>
      <c r="BA1084" s="225">
        <f t="shared" si="3473"/>
        <v>1</v>
      </c>
      <c r="BB1084" s="225">
        <f t="shared" si="3474"/>
        <v>42</v>
      </c>
      <c r="BC1084" s="83">
        <v>0.38680555555555557</v>
      </c>
      <c r="BD1084" s="83">
        <v>0.38680555555555557</v>
      </c>
      <c r="BE1084" s="12">
        <f t="shared" si="3475"/>
        <v>0</v>
      </c>
      <c r="BF1084" s="13">
        <f t="shared" si="3476"/>
        <v>0</v>
      </c>
      <c r="BG1084" s="13">
        <f t="shared" si="3477"/>
        <v>0</v>
      </c>
      <c r="BH1084" s="83">
        <v>0.38680555555555557</v>
      </c>
      <c r="BI1084" s="83">
        <v>0.38680555555555557</v>
      </c>
      <c r="BJ1084" s="83"/>
      <c r="BK1084" s="69">
        <f t="shared" si="3478"/>
        <v>0</v>
      </c>
      <c r="BL1084" s="13">
        <f t="shared" si="3479"/>
        <v>0</v>
      </c>
      <c r="BM1084" s="13">
        <f t="shared" si="3480"/>
        <v>0</v>
      </c>
      <c r="BN1084" s="83">
        <v>0.40277777777777773</v>
      </c>
      <c r="BO1084" s="12">
        <f t="shared" si="3347"/>
        <v>1.5972222222222165E-2</v>
      </c>
      <c r="BP1084" s="225">
        <f t="shared" si="3348"/>
        <v>0</v>
      </c>
      <c r="BQ1084" s="225">
        <f t="shared" si="3349"/>
        <v>23</v>
      </c>
      <c r="BR1084" s="83">
        <v>0.40625</v>
      </c>
      <c r="BS1084" s="12">
        <f t="shared" si="3425"/>
        <v>3.4722222222222654E-3</v>
      </c>
      <c r="BT1084" s="225">
        <f t="shared" si="3426"/>
        <v>0</v>
      </c>
      <c r="BU1084" s="225">
        <f t="shared" si="3427"/>
        <v>5</v>
      </c>
      <c r="BV1084" s="83">
        <v>0.40625</v>
      </c>
      <c r="BW1084" s="83">
        <v>0.40972222222222227</v>
      </c>
      <c r="BX1084" s="12">
        <f t="shared" si="3353"/>
        <v>3.4722222222222654E-3</v>
      </c>
      <c r="BY1084" s="13">
        <f t="shared" si="3354"/>
        <v>0</v>
      </c>
      <c r="BZ1084" s="13">
        <f t="shared" si="3355"/>
        <v>5</v>
      </c>
      <c r="CA1084" s="226">
        <f t="shared" si="3481"/>
        <v>0.28472222222222227</v>
      </c>
      <c r="CB1084" s="13">
        <f t="shared" si="3482"/>
        <v>6</v>
      </c>
      <c r="CC1084" s="13">
        <f t="shared" si="3483"/>
        <v>50</v>
      </c>
      <c r="CD1084" s="12">
        <f t="shared" si="3428"/>
        <v>8.5416666666666669E-2</v>
      </c>
      <c r="CE1084" s="13">
        <f t="shared" si="3429"/>
        <v>2</v>
      </c>
      <c r="CF1084" s="13">
        <f t="shared" si="3430"/>
        <v>3</v>
      </c>
      <c r="CG1084" s="12">
        <f t="shared" si="3484"/>
        <v>8.6805555555555525E-2</v>
      </c>
      <c r="CH1084" s="13">
        <f t="shared" si="3485"/>
        <v>2</v>
      </c>
      <c r="CI1084" s="13">
        <f t="shared" si="3486"/>
        <v>5</v>
      </c>
      <c r="CJ1084" s="12">
        <f t="shared" si="3487"/>
        <v>7.0833333333333359E-2</v>
      </c>
      <c r="CK1084" s="13">
        <f t="shared" si="3488"/>
        <v>1</v>
      </c>
      <c r="CL1084" s="13">
        <f t="shared" si="3489"/>
        <v>42</v>
      </c>
      <c r="CM1084" s="62"/>
      <c r="CN1084" s="62"/>
      <c r="CO1084" s="62"/>
      <c r="CP1084" s="12">
        <f t="shared" si="3490"/>
        <v>5.3472222222222247E-2</v>
      </c>
      <c r="CQ1084" s="13">
        <f t="shared" si="3491"/>
        <v>1</v>
      </c>
      <c r="CR1084" s="13">
        <f t="shared" si="3492"/>
        <v>17</v>
      </c>
      <c r="CS1084" s="83">
        <v>0</v>
      </c>
      <c r="CT1084" s="13">
        <f t="shared" si="3493"/>
        <v>0</v>
      </c>
      <c r="CU1084" s="13">
        <f t="shared" si="3494"/>
        <v>0</v>
      </c>
      <c r="CV1084" s="83">
        <v>0</v>
      </c>
      <c r="CW1084" s="13">
        <f t="shared" si="3442"/>
        <v>0</v>
      </c>
      <c r="CX1084" s="13">
        <f t="shared" si="3443"/>
        <v>0</v>
      </c>
      <c r="CY1084" s="83">
        <v>0</v>
      </c>
      <c r="CZ1084" s="13">
        <f t="shared" si="3444"/>
        <v>0</v>
      </c>
      <c r="DA1084" s="13">
        <f t="shared" si="3445"/>
        <v>0</v>
      </c>
      <c r="DB1084" s="83">
        <v>0</v>
      </c>
      <c r="DC1084" s="13">
        <f t="shared" si="3446"/>
        <v>0</v>
      </c>
      <c r="DD1084" s="13">
        <f t="shared" si="3447"/>
        <v>0</v>
      </c>
      <c r="DE1084" s="83">
        <v>0</v>
      </c>
      <c r="DF1084" s="13">
        <f t="shared" si="3448"/>
        <v>0</v>
      </c>
      <c r="DG1084" s="13">
        <f t="shared" si="3449"/>
        <v>0</v>
      </c>
      <c r="DH1084" s="83">
        <v>1.7361111111111112E-2</v>
      </c>
      <c r="DI1084" s="13">
        <f t="shared" si="3396"/>
        <v>0</v>
      </c>
      <c r="DJ1084" s="13">
        <f t="shared" si="3397"/>
        <v>25</v>
      </c>
      <c r="DK1084" s="83">
        <v>0</v>
      </c>
      <c r="DL1084" s="35">
        <f t="shared" si="3495"/>
        <v>0</v>
      </c>
      <c r="DM1084" s="35">
        <f t="shared" si="3496"/>
        <v>0</v>
      </c>
      <c r="DN1084" s="66">
        <f t="shared" si="3127"/>
        <v>3845686.5760000022</v>
      </c>
      <c r="DO1084" s="74">
        <f t="shared" si="3128"/>
        <v>61585</v>
      </c>
      <c r="DP1084" s="66">
        <f t="shared" si="3452"/>
        <v>64.506938775510207</v>
      </c>
      <c r="DQ1084" s="63">
        <f t="shared" si="3453"/>
        <v>62.445182690590279</v>
      </c>
      <c r="DR1084" s="66"/>
      <c r="DS1084" s="96"/>
      <c r="DT1084" s="66"/>
      <c r="DU1084" s="66"/>
      <c r="FJ1084" s="3">
        <f t="shared" si="3374"/>
        <v>0.12708333333333338</v>
      </c>
    </row>
    <row r="1085" spans="1:166">
      <c r="A1085" s="639">
        <f t="shared" si="3173"/>
        <v>1083</v>
      </c>
      <c r="B1085" s="172">
        <f t="shared" si="3380"/>
        <v>92</v>
      </c>
      <c r="C1085" s="76">
        <v>40983</v>
      </c>
      <c r="D1085" s="84">
        <f t="shared" si="3170"/>
        <v>3</v>
      </c>
      <c r="E1085" s="78" t="s">
        <v>1230</v>
      </c>
      <c r="F1085" s="172">
        <v>3</v>
      </c>
      <c r="G1085" s="79" t="s">
        <v>749</v>
      </c>
      <c r="H1085" s="79" t="s">
        <v>394</v>
      </c>
      <c r="I1085" s="79" t="s">
        <v>1141</v>
      </c>
      <c r="J1085" s="83">
        <v>0.21875</v>
      </c>
      <c r="K1085" s="82">
        <v>3807.49</v>
      </c>
      <c r="L1085" s="79" t="s">
        <v>1281</v>
      </c>
      <c r="M1085" s="172">
        <v>58</v>
      </c>
      <c r="N1085" s="172">
        <v>1</v>
      </c>
      <c r="O1085" s="79"/>
      <c r="P1085" s="83">
        <v>0.21875</v>
      </c>
      <c r="Q1085" s="83">
        <v>0.21875</v>
      </c>
      <c r="R1085" s="12">
        <f t="shared" si="3454"/>
        <v>0</v>
      </c>
      <c r="S1085" s="13">
        <f t="shared" si="3455"/>
        <v>0</v>
      </c>
      <c r="T1085" s="13">
        <f t="shared" si="3456"/>
        <v>0</v>
      </c>
      <c r="U1085" s="83">
        <v>0.26041666666666669</v>
      </c>
      <c r="V1085" s="12">
        <f t="shared" si="3318"/>
        <v>4.1666666666666685E-2</v>
      </c>
      <c r="W1085" s="13">
        <f t="shared" si="3319"/>
        <v>1</v>
      </c>
      <c r="X1085" s="225">
        <f t="shared" si="3320"/>
        <v>0</v>
      </c>
      <c r="Y1085" s="83">
        <v>0.2673611111111111</v>
      </c>
      <c r="Z1085" s="12">
        <f t="shared" si="3393"/>
        <v>6.9444444444444198E-3</v>
      </c>
      <c r="AA1085" s="13">
        <f t="shared" si="3394"/>
        <v>0</v>
      </c>
      <c r="AB1085" s="13">
        <f t="shared" si="3395"/>
        <v>10</v>
      </c>
      <c r="AC1085" s="83">
        <v>0.28888888888888892</v>
      </c>
      <c r="AD1085" s="12">
        <f t="shared" si="3457"/>
        <v>2.1527777777777812E-2</v>
      </c>
      <c r="AE1085" s="13">
        <f t="shared" si="3458"/>
        <v>0</v>
      </c>
      <c r="AF1085" s="13">
        <f t="shared" si="3459"/>
        <v>31</v>
      </c>
      <c r="AG1085" s="83">
        <v>0.2951388888888889</v>
      </c>
      <c r="AH1085" s="83">
        <v>0.32291666666666669</v>
      </c>
      <c r="AI1085" s="12">
        <f t="shared" si="3460"/>
        <v>2.777777777777779E-2</v>
      </c>
      <c r="AJ1085" s="225">
        <f t="shared" si="3461"/>
        <v>0</v>
      </c>
      <c r="AK1085" s="225">
        <f t="shared" si="3462"/>
        <v>40</v>
      </c>
      <c r="AL1085" s="83">
        <v>0.2951388888888889</v>
      </c>
      <c r="AM1085" s="83">
        <v>0.32291666666666669</v>
      </c>
      <c r="AN1085" s="12">
        <f t="shared" si="3463"/>
        <v>2.777777777777779E-2</v>
      </c>
      <c r="AO1085" s="13">
        <f t="shared" si="3464"/>
        <v>0</v>
      </c>
      <c r="AP1085" s="13">
        <f t="shared" si="3465"/>
        <v>40</v>
      </c>
      <c r="AQ1085" s="83">
        <v>0.28888888888888892</v>
      </c>
      <c r="AR1085" s="12">
        <f t="shared" si="3466"/>
        <v>-3.4027777777777768E-2</v>
      </c>
      <c r="AS1085" s="225" t="e">
        <f t="shared" si="3467"/>
        <v>#NUM!</v>
      </c>
      <c r="AT1085" s="13" t="e">
        <f t="shared" si="3468"/>
        <v>#NUM!</v>
      </c>
      <c r="AU1085" s="83">
        <v>0.3125</v>
      </c>
      <c r="AV1085" s="226">
        <f t="shared" si="3469"/>
        <v>2.3611111111111083E-2</v>
      </c>
      <c r="AW1085" s="13">
        <f t="shared" si="3470"/>
        <v>0</v>
      </c>
      <c r="AX1085" s="13">
        <f t="shared" si="3471"/>
        <v>34</v>
      </c>
      <c r="AY1085" s="83">
        <v>0.54166666666666663</v>
      </c>
      <c r="AZ1085" s="12">
        <f t="shared" si="3472"/>
        <v>0.22916666666666663</v>
      </c>
      <c r="BA1085" s="225">
        <f t="shared" si="3473"/>
        <v>5</v>
      </c>
      <c r="BB1085" s="225">
        <f t="shared" si="3474"/>
        <v>30</v>
      </c>
      <c r="BC1085" s="83">
        <v>0.54166666666666663</v>
      </c>
      <c r="BD1085" s="83">
        <v>0.54166666666666663</v>
      </c>
      <c r="BE1085" s="12">
        <f t="shared" si="3475"/>
        <v>0</v>
      </c>
      <c r="BF1085" s="13">
        <f t="shared" si="3476"/>
        <v>0</v>
      </c>
      <c r="BG1085" s="13">
        <f t="shared" si="3477"/>
        <v>0</v>
      </c>
      <c r="BH1085" s="83">
        <v>0.54166666666666663</v>
      </c>
      <c r="BI1085" s="83">
        <v>0.54166666666666663</v>
      </c>
      <c r="BJ1085" s="83"/>
      <c r="BK1085" s="69">
        <f t="shared" si="3478"/>
        <v>0</v>
      </c>
      <c r="BL1085" s="13">
        <f t="shared" si="3479"/>
        <v>0</v>
      </c>
      <c r="BM1085" s="13">
        <f t="shared" si="3480"/>
        <v>0</v>
      </c>
      <c r="BN1085" s="83">
        <v>0.57638888888888895</v>
      </c>
      <c r="BO1085" s="12">
        <f t="shared" si="3347"/>
        <v>3.4722222222222321E-2</v>
      </c>
      <c r="BP1085" s="225">
        <f t="shared" si="3348"/>
        <v>0</v>
      </c>
      <c r="BQ1085" s="225">
        <f t="shared" si="3349"/>
        <v>50</v>
      </c>
      <c r="BR1085" s="83">
        <v>0.57986111111111105</v>
      </c>
      <c r="BS1085" s="12">
        <f t="shared" si="3425"/>
        <v>3.4722222222220989E-3</v>
      </c>
      <c r="BT1085" s="225">
        <f t="shared" si="3426"/>
        <v>0</v>
      </c>
      <c r="BU1085" s="225">
        <f t="shared" si="3427"/>
        <v>5</v>
      </c>
      <c r="BV1085" s="83">
        <v>0.57986111111111105</v>
      </c>
      <c r="BW1085" s="83">
        <v>0.58333333333333337</v>
      </c>
      <c r="BX1085" s="12">
        <f t="shared" si="3353"/>
        <v>3.4722222222223209E-3</v>
      </c>
      <c r="BY1085" s="13">
        <f t="shared" si="3354"/>
        <v>0</v>
      </c>
      <c r="BZ1085" s="13">
        <f t="shared" si="3355"/>
        <v>5</v>
      </c>
      <c r="CA1085" s="226">
        <f t="shared" si="3481"/>
        <v>0.36458333333333337</v>
      </c>
      <c r="CB1085" s="13">
        <f t="shared" si="3482"/>
        <v>8</v>
      </c>
      <c r="CC1085" s="13">
        <f t="shared" si="3483"/>
        <v>45</v>
      </c>
      <c r="CD1085" s="12">
        <f t="shared" si="3428"/>
        <v>2.5694444444444464E-2</v>
      </c>
      <c r="CE1085" s="13">
        <f t="shared" si="3429"/>
        <v>0</v>
      </c>
      <c r="CF1085" s="13">
        <f t="shared" si="3430"/>
        <v>37</v>
      </c>
      <c r="CG1085" s="12">
        <f t="shared" si="3484"/>
        <v>2.777777777777779E-2</v>
      </c>
      <c r="CH1085" s="13">
        <f t="shared" si="3485"/>
        <v>0</v>
      </c>
      <c r="CI1085" s="13">
        <f t="shared" si="3486"/>
        <v>40</v>
      </c>
      <c r="CJ1085" s="12">
        <f t="shared" si="3487"/>
        <v>0.22916666666666663</v>
      </c>
      <c r="CK1085" s="13">
        <f t="shared" si="3488"/>
        <v>5</v>
      </c>
      <c r="CL1085" s="13">
        <f t="shared" si="3489"/>
        <v>30</v>
      </c>
      <c r="CM1085" s="62"/>
      <c r="CN1085" s="62"/>
      <c r="CO1085" s="62"/>
      <c r="CP1085" s="12">
        <f t="shared" si="3490"/>
        <v>0</v>
      </c>
      <c r="CQ1085" s="13">
        <f t="shared" si="3491"/>
        <v>0</v>
      </c>
      <c r="CR1085" s="13">
        <f t="shared" si="3492"/>
        <v>0</v>
      </c>
      <c r="CS1085" s="83">
        <v>0</v>
      </c>
      <c r="CT1085" s="13">
        <f t="shared" si="3493"/>
        <v>0</v>
      </c>
      <c r="CU1085" s="13">
        <f t="shared" si="3494"/>
        <v>0</v>
      </c>
      <c r="CV1085" s="83">
        <v>0</v>
      </c>
      <c r="CW1085" s="13">
        <f t="shared" si="3442"/>
        <v>0</v>
      </c>
      <c r="CX1085" s="13">
        <f t="shared" si="3443"/>
        <v>0</v>
      </c>
      <c r="CY1085" s="83">
        <v>0</v>
      </c>
      <c r="CZ1085" s="13">
        <f t="shared" si="3444"/>
        <v>0</v>
      </c>
      <c r="DA1085" s="13">
        <f t="shared" si="3445"/>
        <v>0</v>
      </c>
      <c r="DB1085" s="83">
        <v>0.22916666666666666</v>
      </c>
      <c r="DC1085" s="13">
        <f t="shared" si="3446"/>
        <v>5</v>
      </c>
      <c r="DD1085" s="13">
        <f t="shared" si="3447"/>
        <v>30</v>
      </c>
      <c r="DE1085" s="83">
        <v>0</v>
      </c>
      <c r="DF1085" s="13">
        <f t="shared" si="3448"/>
        <v>0</v>
      </c>
      <c r="DG1085" s="13">
        <f t="shared" si="3449"/>
        <v>0</v>
      </c>
      <c r="DH1085" s="83">
        <v>0</v>
      </c>
      <c r="DI1085" s="13">
        <f t="shared" si="3396"/>
        <v>0</v>
      </c>
      <c r="DJ1085" s="13">
        <f t="shared" si="3397"/>
        <v>0</v>
      </c>
      <c r="DK1085" s="83">
        <v>0</v>
      </c>
      <c r="DL1085" s="35">
        <f t="shared" si="3495"/>
        <v>0</v>
      </c>
      <c r="DM1085" s="35">
        <f t="shared" si="3496"/>
        <v>0</v>
      </c>
      <c r="DN1085" s="66">
        <f t="shared" ref="DN1085:DN1098" si="3497">DN1084+K1085</f>
        <v>3849494.0660000024</v>
      </c>
      <c r="DO1085" s="74">
        <f t="shared" ref="DO1085:DO1098" si="3498">DO1084+M1085</f>
        <v>61643</v>
      </c>
      <c r="DP1085" s="66">
        <f t="shared" si="3452"/>
        <v>65.646379310344827</v>
      </c>
      <c r="DQ1085" s="63">
        <f t="shared" si="3453"/>
        <v>62.448194701750438</v>
      </c>
      <c r="DR1085" s="66"/>
      <c r="DS1085" s="96"/>
      <c r="DT1085" s="66"/>
      <c r="DU1085" s="66"/>
      <c r="FJ1085" s="3">
        <f t="shared" si="3374"/>
        <v>0.10763888888888895</v>
      </c>
    </row>
    <row r="1086" spans="1:166">
      <c r="A1086" s="639">
        <f t="shared" si="3173"/>
        <v>1084</v>
      </c>
      <c r="B1086" s="172">
        <f t="shared" si="3380"/>
        <v>93</v>
      </c>
      <c r="C1086" s="76">
        <v>40983</v>
      </c>
      <c r="D1086" s="84">
        <f t="shared" si="3170"/>
        <v>3</v>
      </c>
      <c r="E1086" s="78" t="s">
        <v>1224</v>
      </c>
      <c r="F1086" s="172">
        <v>29</v>
      </c>
      <c r="G1086" s="79" t="s">
        <v>38</v>
      </c>
      <c r="H1086" s="79" t="s">
        <v>337</v>
      </c>
      <c r="I1086" s="79" t="s">
        <v>1140</v>
      </c>
      <c r="J1086" s="83">
        <v>0.6875</v>
      </c>
      <c r="K1086" s="82">
        <v>3647.98</v>
      </c>
      <c r="L1086" s="79" t="s">
        <v>1084</v>
      </c>
      <c r="M1086" s="172">
        <v>59</v>
      </c>
      <c r="N1086" s="172">
        <v>0</v>
      </c>
      <c r="O1086" s="79"/>
      <c r="P1086" s="83">
        <v>0.6875</v>
      </c>
      <c r="Q1086" s="83">
        <v>0.6875</v>
      </c>
      <c r="R1086" s="12">
        <f t="shared" si="3454"/>
        <v>0</v>
      </c>
      <c r="S1086" s="13">
        <f t="shared" si="3455"/>
        <v>0</v>
      </c>
      <c r="T1086" s="13">
        <f t="shared" si="3456"/>
        <v>0</v>
      </c>
      <c r="U1086" s="83">
        <v>0.69444444444444453</v>
      </c>
      <c r="V1086" s="12">
        <f t="shared" si="3318"/>
        <v>6.9444444444445308E-3</v>
      </c>
      <c r="W1086" s="13">
        <f t="shared" si="3319"/>
        <v>0</v>
      </c>
      <c r="X1086" s="225">
        <f t="shared" si="3320"/>
        <v>10</v>
      </c>
      <c r="Y1086" s="83">
        <v>0.70833333333333337</v>
      </c>
      <c r="Z1086" s="12">
        <f t="shared" si="3393"/>
        <v>1.388888888888884E-2</v>
      </c>
      <c r="AA1086" s="13">
        <f t="shared" si="3394"/>
        <v>0</v>
      </c>
      <c r="AB1086" s="13">
        <f t="shared" si="3395"/>
        <v>20</v>
      </c>
      <c r="AC1086" s="83">
        <v>0.72569444444444453</v>
      </c>
      <c r="AD1086" s="12">
        <f t="shared" si="3457"/>
        <v>1.736111111111116E-2</v>
      </c>
      <c r="AE1086" s="13">
        <f t="shared" si="3458"/>
        <v>0</v>
      </c>
      <c r="AF1086" s="13">
        <f t="shared" si="3459"/>
        <v>25</v>
      </c>
      <c r="AG1086" s="83">
        <v>0.72569444444444453</v>
      </c>
      <c r="AH1086" s="83">
        <v>0.75</v>
      </c>
      <c r="AI1086" s="12">
        <f t="shared" si="3460"/>
        <v>2.4305555555555469E-2</v>
      </c>
      <c r="AJ1086" s="225">
        <f t="shared" si="3461"/>
        <v>0</v>
      </c>
      <c r="AK1086" s="225">
        <f t="shared" si="3462"/>
        <v>35</v>
      </c>
      <c r="AL1086" s="83">
        <v>0.72569444444444453</v>
      </c>
      <c r="AM1086" s="83">
        <v>0.75</v>
      </c>
      <c r="AN1086" s="12">
        <f t="shared" si="3463"/>
        <v>2.4305555555555469E-2</v>
      </c>
      <c r="AO1086" s="13">
        <f t="shared" si="3464"/>
        <v>0</v>
      </c>
      <c r="AP1086" s="13">
        <f t="shared" si="3465"/>
        <v>35</v>
      </c>
      <c r="AQ1086" s="83">
        <v>0.81944444444444453</v>
      </c>
      <c r="AR1086" s="12">
        <f t="shared" si="3466"/>
        <v>6.9444444444444531E-2</v>
      </c>
      <c r="AS1086" s="225">
        <f t="shared" si="3467"/>
        <v>1</v>
      </c>
      <c r="AT1086" s="13">
        <f t="shared" si="3468"/>
        <v>40</v>
      </c>
      <c r="AU1086" s="83">
        <v>0.82152777777777775</v>
      </c>
      <c r="AV1086" s="226">
        <f t="shared" si="3469"/>
        <v>2.0833333333332149E-3</v>
      </c>
      <c r="AW1086" s="13">
        <f t="shared" si="3470"/>
        <v>0</v>
      </c>
      <c r="AX1086" s="13">
        <f t="shared" si="3471"/>
        <v>3</v>
      </c>
      <c r="AY1086" s="83">
        <v>0.91111111111111109</v>
      </c>
      <c r="AZ1086" s="12">
        <f t="shared" si="3472"/>
        <v>8.9583333333333348E-2</v>
      </c>
      <c r="BA1086" s="225">
        <f t="shared" si="3473"/>
        <v>2</v>
      </c>
      <c r="BB1086" s="225">
        <f t="shared" si="3474"/>
        <v>9</v>
      </c>
      <c r="BC1086" s="83">
        <v>0.91111111111111109</v>
      </c>
      <c r="BD1086" s="83">
        <v>0.91111111111111109</v>
      </c>
      <c r="BE1086" s="12">
        <f t="shared" si="3475"/>
        <v>0</v>
      </c>
      <c r="BF1086" s="13">
        <f t="shared" si="3476"/>
        <v>0</v>
      </c>
      <c r="BG1086" s="13">
        <f t="shared" si="3477"/>
        <v>0</v>
      </c>
      <c r="BH1086" s="83">
        <v>0.91111111111111109</v>
      </c>
      <c r="BI1086" s="83">
        <v>0.91111111111111109</v>
      </c>
      <c r="BJ1086" s="83"/>
      <c r="BK1086" s="69">
        <f t="shared" si="3478"/>
        <v>0</v>
      </c>
      <c r="BL1086" s="13">
        <f t="shared" si="3479"/>
        <v>0</v>
      </c>
      <c r="BM1086" s="13">
        <f t="shared" si="3480"/>
        <v>0</v>
      </c>
      <c r="BN1086" s="83">
        <v>0.91666666666666663</v>
      </c>
      <c r="BO1086" s="12">
        <f t="shared" si="3347"/>
        <v>5.5555555555555358E-3</v>
      </c>
      <c r="BP1086" s="225">
        <f t="shared" si="3348"/>
        <v>0</v>
      </c>
      <c r="BQ1086" s="225">
        <f t="shared" si="3349"/>
        <v>8</v>
      </c>
      <c r="BR1086" s="83">
        <v>0.92013888888888884</v>
      </c>
      <c r="BS1086" s="12">
        <f t="shared" si="3425"/>
        <v>3.4722222222222099E-3</v>
      </c>
      <c r="BT1086" s="225">
        <f t="shared" si="3426"/>
        <v>0</v>
      </c>
      <c r="BU1086" s="225">
        <f t="shared" si="3427"/>
        <v>5</v>
      </c>
      <c r="BV1086" s="83">
        <v>0.92013888888888884</v>
      </c>
      <c r="BW1086" s="83">
        <v>0.92708333333333337</v>
      </c>
      <c r="BX1086" s="12">
        <f t="shared" si="3353"/>
        <v>6.9444444444445308E-3</v>
      </c>
      <c r="BY1086" s="13">
        <f t="shared" si="3354"/>
        <v>0</v>
      </c>
      <c r="BZ1086" s="13">
        <f t="shared" si="3355"/>
        <v>10</v>
      </c>
      <c r="CA1086" s="226">
        <f t="shared" si="3481"/>
        <v>0.23958333333333337</v>
      </c>
      <c r="CB1086" s="13">
        <f t="shared" si="3482"/>
        <v>5</v>
      </c>
      <c r="CC1086" s="13">
        <f t="shared" si="3483"/>
        <v>45</v>
      </c>
      <c r="CD1086" s="12">
        <f t="shared" si="3428"/>
        <v>9.5833333333333437E-2</v>
      </c>
      <c r="CE1086" s="13">
        <f t="shared" si="3429"/>
        <v>2</v>
      </c>
      <c r="CF1086" s="13">
        <f t="shared" si="3430"/>
        <v>18</v>
      </c>
      <c r="CG1086" s="12">
        <f t="shared" si="3484"/>
        <v>2.4305555555555469E-2</v>
      </c>
      <c r="CH1086" s="13">
        <f t="shared" si="3485"/>
        <v>0</v>
      </c>
      <c r="CI1086" s="13">
        <f t="shared" si="3486"/>
        <v>35</v>
      </c>
      <c r="CJ1086" s="12">
        <f t="shared" si="3487"/>
        <v>8.9583333333333348E-2</v>
      </c>
      <c r="CK1086" s="13">
        <f t="shared" si="3488"/>
        <v>2</v>
      </c>
      <c r="CL1086" s="13">
        <f t="shared" si="3489"/>
        <v>9</v>
      </c>
      <c r="CM1086" s="62"/>
      <c r="CN1086" s="62"/>
      <c r="CO1086" s="62"/>
      <c r="CP1086" s="12">
        <f t="shared" si="3490"/>
        <v>2.9861111111111123E-2</v>
      </c>
      <c r="CQ1086" s="13">
        <f t="shared" si="3491"/>
        <v>0</v>
      </c>
      <c r="CR1086" s="13">
        <f t="shared" si="3492"/>
        <v>43</v>
      </c>
      <c r="CS1086" s="83">
        <v>0</v>
      </c>
      <c r="CT1086" s="13">
        <f t="shared" si="3493"/>
        <v>0</v>
      </c>
      <c r="CU1086" s="13">
        <f t="shared" si="3494"/>
        <v>0</v>
      </c>
      <c r="CV1086" s="83">
        <v>0</v>
      </c>
      <c r="CW1086" s="13">
        <f t="shared" si="3442"/>
        <v>0</v>
      </c>
      <c r="CX1086" s="13">
        <f t="shared" si="3443"/>
        <v>0</v>
      </c>
      <c r="CY1086" s="83">
        <v>0</v>
      </c>
      <c r="CZ1086" s="13">
        <f t="shared" si="3444"/>
        <v>0</v>
      </c>
      <c r="DA1086" s="13">
        <f t="shared" si="3445"/>
        <v>0</v>
      </c>
      <c r="DB1086" s="83">
        <v>0</v>
      </c>
      <c r="DC1086" s="13">
        <f t="shared" si="3446"/>
        <v>0</v>
      </c>
      <c r="DD1086" s="13">
        <f t="shared" si="3447"/>
        <v>0</v>
      </c>
      <c r="DE1086" s="83">
        <v>0</v>
      </c>
      <c r="DF1086" s="13">
        <f t="shared" si="3448"/>
        <v>0</v>
      </c>
      <c r="DG1086" s="13">
        <f t="shared" si="3449"/>
        <v>0</v>
      </c>
      <c r="DH1086" s="83">
        <v>5.9722222222222225E-2</v>
      </c>
      <c r="DI1086" s="13">
        <f t="shared" si="3396"/>
        <v>1</v>
      </c>
      <c r="DJ1086" s="13">
        <f t="shared" si="3397"/>
        <v>26</v>
      </c>
      <c r="DK1086" s="83">
        <v>0</v>
      </c>
      <c r="DL1086" s="35">
        <f t="shared" si="3495"/>
        <v>0</v>
      </c>
      <c r="DM1086" s="35">
        <f t="shared" si="3496"/>
        <v>0</v>
      </c>
      <c r="DN1086" s="66">
        <f t="shared" si="3497"/>
        <v>3853142.0460000024</v>
      </c>
      <c r="DO1086" s="74">
        <f t="shared" si="3498"/>
        <v>61702</v>
      </c>
      <c r="DP1086" s="66">
        <f t="shared" si="3452"/>
        <v>61.830169491525425</v>
      </c>
      <c r="DQ1086" s="63">
        <f t="shared" si="3453"/>
        <v>62.447603740559501</v>
      </c>
      <c r="DR1086" s="66"/>
      <c r="DS1086" s="96"/>
      <c r="DT1086" s="66"/>
      <c r="DU1086" s="66"/>
      <c r="FJ1086" s="3">
        <f t="shared" si="3374"/>
        <v>0.12569444444444455</v>
      </c>
    </row>
    <row r="1087" spans="1:166" ht="30">
      <c r="A1087" s="639">
        <f t="shared" si="3173"/>
        <v>1085</v>
      </c>
      <c r="B1087" s="172">
        <f t="shared" si="3380"/>
        <v>94</v>
      </c>
      <c r="C1087" s="76">
        <v>40983</v>
      </c>
      <c r="D1087" s="84">
        <f t="shared" si="3170"/>
        <v>3</v>
      </c>
      <c r="E1087" s="78" t="s">
        <v>1224</v>
      </c>
      <c r="F1087" s="172">
        <v>30</v>
      </c>
      <c r="G1087" s="79" t="s">
        <v>38</v>
      </c>
      <c r="H1087" s="79" t="s">
        <v>346</v>
      </c>
      <c r="I1087" s="79" t="s">
        <v>1116</v>
      </c>
      <c r="J1087" s="83">
        <v>0.77083333333333337</v>
      </c>
      <c r="K1087" s="82">
        <v>3836.48</v>
      </c>
      <c r="L1087" s="79" t="s">
        <v>1084</v>
      </c>
      <c r="M1087" s="172">
        <v>59</v>
      </c>
      <c r="N1087" s="172">
        <v>0</v>
      </c>
      <c r="O1087" s="79"/>
      <c r="P1087" s="83">
        <v>0.77083333333333337</v>
      </c>
      <c r="Q1087" s="83">
        <v>0.77083333333333337</v>
      </c>
      <c r="R1087" s="12">
        <f t="shared" si="3454"/>
        <v>0</v>
      </c>
      <c r="S1087" s="13">
        <f t="shared" si="3455"/>
        <v>0</v>
      </c>
      <c r="T1087" s="13">
        <f t="shared" si="3456"/>
        <v>0</v>
      </c>
      <c r="U1087" s="83">
        <v>0.77430555555555547</v>
      </c>
      <c r="V1087" s="12">
        <f t="shared" si="3318"/>
        <v>3.4722222222220989E-3</v>
      </c>
      <c r="W1087" s="13">
        <f t="shared" si="3319"/>
        <v>0</v>
      </c>
      <c r="X1087" s="225">
        <f t="shared" si="3320"/>
        <v>5</v>
      </c>
      <c r="Y1087" s="83">
        <v>0.78472222222222221</v>
      </c>
      <c r="Z1087" s="12">
        <f t="shared" si="3393"/>
        <v>1.0416666666666741E-2</v>
      </c>
      <c r="AA1087" s="13">
        <f t="shared" si="3394"/>
        <v>0</v>
      </c>
      <c r="AB1087" s="13">
        <f t="shared" si="3395"/>
        <v>15</v>
      </c>
      <c r="AC1087" s="83">
        <v>0.82291666666666663</v>
      </c>
      <c r="AD1087" s="12">
        <f t="shared" si="3457"/>
        <v>3.819444444444442E-2</v>
      </c>
      <c r="AE1087" s="13">
        <f t="shared" si="3458"/>
        <v>0</v>
      </c>
      <c r="AF1087" s="13">
        <f t="shared" si="3459"/>
        <v>55</v>
      </c>
      <c r="AG1087" s="83">
        <v>0.82291666666666663</v>
      </c>
      <c r="AH1087" s="83">
        <v>0.85416666666666663</v>
      </c>
      <c r="AI1087" s="12">
        <f t="shared" si="3460"/>
        <v>3.125E-2</v>
      </c>
      <c r="AJ1087" s="225">
        <f t="shared" si="3461"/>
        <v>0</v>
      </c>
      <c r="AK1087" s="225">
        <f t="shared" si="3462"/>
        <v>45</v>
      </c>
      <c r="AL1087" s="83">
        <v>0.82291666666666663</v>
      </c>
      <c r="AM1087" s="83">
        <v>0.85416666666666663</v>
      </c>
      <c r="AN1087" s="12">
        <f t="shared" si="3463"/>
        <v>3.125E-2</v>
      </c>
      <c r="AO1087" s="13">
        <f t="shared" si="3464"/>
        <v>0</v>
      </c>
      <c r="AP1087" s="13">
        <f t="shared" si="3465"/>
        <v>45</v>
      </c>
      <c r="AQ1087" s="83">
        <v>0.85833333333333339</v>
      </c>
      <c r="AR1087" s="12">
        <f t="shared" si="3466"/>
        <v>4.1666666666667629E-3</v>
      </c>
      <c r="AS1087" s="225">
        <f t="shared" si="3467"/>
        <v>0</v>
      </c>
      <c r="AT1087" s="13">
        <f t="shared" si="3468"/>
        <v>6</v>
      </c>
      <c r="AU1087" s="83">
        <v>0.86111111111111116</v>
      </c>
      <c r="AV1087" s="226">
        <f t="shared" si="3469"/>
        <v>2.7777777777777679E-3</v>
      </c>
      <c r="AW1087" s="13">
        <f t="shared" si="3470"/>
        <v>0</v>
      </c>
      <c r="AX1087" s="13">
        <f t="shared" si="3471"/>
        <v>4</v>
      </c>
      <c r="AY1087" s="83">
        <v>1.0034722222222221</v>
      </c>
      <c r="AZ1087" s="12">
        <f t="shared" si="3472"/>
        <v>0.14236111111111094</v>
      </c>
      <c r="BA1087" s="225">
        <f t="shared" si="3473"/>
        <v>3</v>
      </c>
      <c r="BB1087" s="225">
        <f t="shared" si="3474"/>
        <v>25</v>
      </c>
      <c r="BC1087" s="83">
        <v>1.0034722222222221</v>
      </c>
      <c r="BD1087" s="83">
        <v>1.0034722222222221</v>
      </c>
      <c r="BE1087" s="12">
        <f t="shared" si="3475"/>
        <v>0</v>
      </c>
      <c r="BF1087" s="13">
        <f t="shared" si="3476"/>
        <v>0</v>
      </c>
      <c r="BG1087" s="13">
        <f t="shared" si="3477"/>
        <v>0</v>
      </c>
      <c r="BH1087" s="83">
        <v>1.0034722222222221</v>
      </c>
      <c r="BI1087" s="83">
        <v>1.0034722222222221</v>
      </c>
      <c r="BJ1087" s="83"/>
      <c r="BK1087" s="69">
        <f t="shared" si="3478"/>
        <v>0</v>
      </c>
      <c r="BL1087" s="13">
        <f t="shared" si="3479"/>
        <v>0</v>
      </c>
      <c r="BM1087" s="13">
        <f t="shared" si="3480"/>
        <v>0</v>
      </c>
      <c r="BN1087" s="83">
        <v>1.0138888888888888</v>
      </c>
      <c r="BO1087" s="12">
        <f t="shared" si="3347"/>
        <v>1.0416666666666741E-2</v>
      </c>
      <c r="BP1087" s="225">
        <f t="shared" si="3348"/>
        <v>0</v>
      </c>
      <c r="BQ1087" s="225">
        <f t="shared" si="3349"/>
        <v>15</v>
      </c>
      <c r="BR1087" s="83">
        <v>1.0173611111111112</v>
      </c>
      <c r="BS1087" s="12">
        <f t="shared" si="3425"/>
        <v>3.4722222222223209E-3</v>
      </c>
      <c r="BT1087" s="225">
        <f t="shared" si="3426"/>
        <v>0</v>
      </c>
      <c r="BU1087" s="225">
        <f t="shared" si="3427"/>
        <v>5</v>
      </c>
      <c r="BV1087" s="83">
        <v>1.0173611111111112</v>
      </c>
      <c r="BW1087" s="83">
        <v>1.0208333333333333</v>
      </c>
      <c r="BX1087" s="12">
        <f t="shared" si="3353"/>
        <v>3.4722222222220989E-3</v>
      </c>
      <c r="BY1087" s="13">
        <f t="shared" si="3354"/>
        <v>0</v>
      </c>
      <c r="BZ1087" s="13">
        <f t="shared" si="3355"/>
        <v>5</v>
      </c>
      <c r="CA1087" s="226">
        <f t="shared" si="3481"/>
        <v>0.24999999999999989</v>
      </c>
      <c r="CB1087" s="13">
        <f t="shared" si="3482"/>
        <v>6</v>
      </c>
      <c r="CC1087" s="13">
        <f t="shared" si="3483"/>
        <v>0</v>
      </c>
      <c r="CD1087" s="12">
        <f t="shared" si="3428"/>
        <v>5.6250000000000244E-2</v>
      </c>
      <c r="CE1087" s="13">
        <f t="shared" si="3429"/>
        <v>1</v>
      </c>
      <c r="CF1087" s="13">
        <f t="shared" si="3430"/>
        <v>21</v>
      </c>
      <c r="CG1087" s="12">
        <f t="shared" si="3484"/>
        <v>3.125E-2</v>
      </c>
      <c r="CH1087" s="13">
        <f t="shared" si="3485"/>
        <v>0</v>
      </c>
      <c r="CI1087" s="13">
        <f t="shared" si="3486"/>
        <v>45</v>
      </c>
      <c r="CJ1087" s="12">
        <f t="shared" si="3487"/>
        <v>0.14236111111111094</v>
      </c>
      <c r="CK1087" s="13">
        <f t="shared" si="3488"/>
        <v>3</v>
      </c>
      <c r="CL1087" s="13">
        <f t="shared" si="3489"/>
        <v>25</v>
      </c>
      <c r="CM1087" s="62"/>
      <c r="CN1087" s="62"/>
      <c r="CO1087" s="62"/>
      <c r="CP1087" s="12">
        <f t="shared" si="3490"/>
        <v>0.10972222222222205</v>
      </c>
      <c r="CQ1087" s="13">
        <f t="shared" si="3491"/>
        <v>2</v>
      </c>
      <c r="CR1087" s="13">
        <f t="shared" si="3492"/>
        <v>38</v>
      </c>
      <c r="CS1087" s="83">
        <v>0</v>
      </c>
      <c r="CT1087" s="13">
        <f t="shared" si="3493"/>
        <v>0</v>
      </c>
      <c r="CU1087" s="13">
        <f t="shared" si="3494"/>
        <v>0</v>
      </c>
      <c r="CV1087" s="83">
        <v>0</v>
      </c>
      <c r="CW1087" s="13">
        <f t="shared" si="3442"/>
        <v>0</v>
      </c>
      <c r="CX1087" s="13">
        <f t="shared" si="3443"/>
        <v>0</v>
      </c>
      <c r="CY1087" s="83">
        <v>0</v>
      </c>
      <c r="CZ1087" s="13">
        <f t="shared" si="3444"/>
        <v>0</v>
      </c>
      <c r="DA1087" s="13">
        <f t="shared" si="3445"/>
        <v>0</v>
      </c>
      <c r="DB1087" s="83">
        <v>0</v>
      </c>
      <c r="DC1087" s="13">
        <f t="shared" si="3446"/>
        <v>0</v>
      </c>
      <c r="DD1087" s="13">
        <f t="shared" si="3447"/>
        <v>0</v>
      </c>
      <c r="DE1087" s="83">
        <v>0</v>
      </c>
      <c r="DF1087" s="13">
        <f t="shared" si="3448"/>
        <v>0</v>
      </c>
      <c r="DG1087" s="13">
        <f t="shared" si="3449"/>
        <v>0</v>
      </c>
      <c r="DH1087" s="83">
        <v>3.2638888888888891E-2</v>
      </c>
      <c r="DI1087" s="13">
        <f t="shared" si="3396"/>
        <v>0</v>
      </c>
      <c r="DJ1087" s="13">
        <f t="shared" si="3397"/>
        <v>47</v>
      </c>
      <c r="DK1087" s="83">
        <v>0</v>
      </c>
      <c r="DL1087" s="35">
        <f t="shared" si="3495"/>
        <v>0</v>
      </c>
      <c r="DM1087" s="35">
        <f t="shared" si="3496"/>
        <v>0</v>
      </c>
      <c r="DN1087" s="66">
        <f t="shared" si="3497"/>
        <v>3856978.5260000024</v>
      </c>
      <c r="DO1087" s="74">
        <f t="shared" si="3498"/>
        <v>61761</v>
      </c>
      <c r="DP1087" s="66">
        <f t="shared" si="3452"/>
        <v>65.025084745762712</v>
      </c>
      <c r="DQ1087" s="63">
        <f t="shared" si="3453"/>
        <v>62.450065996340768</v>
      </c>
      <c r="DR1087" s="66"/>
      <c r="DS1087" s="96"/>
      <c r="DT1087" s="66"/>
      <c r="DU1087" s="66"/>
      <c r="FJ1087" s="3">
        <f t="shared" si="3374"/>
        <v>7.6388888888888951E-2</v>
      </c>
    </row>
    <row r="1088" spans="1:166">
      <c r="A1088" s="639">
        <f t="shared" si="3173"/>
        <v>1086</v>
      </c>
      <c r="B1088" s="172">
        <f t="shared" si="3380"/>
        <v>95</v>
      </c>
      <c r="C1088" s="76">
        <v>40983</v>
      </c>
      <c r="D1088" s="84">
        <f t="shared" si="3170"/>
        <v>3</v>
      </c>
      <c r="E1088" s="78" t="s">
        <v>1273</v>
      </c>
      <c r="F1088" s="172">
        <v>3</v>
      </c>
      <c r="G1088" s="79" t="s">
        <v>1295</v>
      </c>
      <c r="H1088" s="79" t="s">
        <v>413</v>
      </c>
      <c r="I1088" s="79" t="s">
        <v>1307</v>
      </c>
      <c r="J1088" s="83">
        <v>0.85069444444444453</v>
      </c>
      <c r="K1088" s="82">
        <v>3397.52</v>
      </c>
      <c r="L1088" s="79" t="s">
        <v>1084</v>
      </c>
      <c r="M1088" s="172">
        <v>57</v>
      </c>
      <c r="N1088" s="172">
        <v>2</v>
      </c>
      <c r="O1088" s="79"/>
      <c r="P1088" s="83">
        <v>0.85069444444444453</v>
      </c>
      <c r="Q1088" s="83">
        <v>0.85069444444444453</v>
      </c>
      <c r="R1088" s="12">
        <f t="shared" si="3454"/>
        <v>0</v>
      </c>
      <c r="S1088" s="13">
        <f t="shared" si="3455"/>
        <v>0</v>
      </c>
      <c r="T1088" s="13">
        <f t="shared" si="3456"/>
        <v>0</v>
      </c>
      <c r="U1088" s="83">
        <v>0.85416666666666663</v>
      </c>
      <c r="V1088" s="12">
        <f t="shared" si="3318"/>
        <v>3.4722222222220989E-3</v>
      </c>
      <c r="W1088" s="13">
        <f t="shared" si="3319"/>
        <v>0</v>
      </c>
      <c r="X1088" s="225">
        <f t="shared" si="3320"/>
        <v>5</v>
      </c>
      <c r="Y1088" s="83">
        <v>0.86458333333333337</v>
      </c>
      <c r="Z1088" s="12">
        <f t="shared" si="3393"/>
        <v>1.0416666666666741E-2</v>
      </c>
      <c r="AA1088" s="13">
        <f t="shared" si="3394"/>
        <v>0</v>
      </c>
      <c r="AB1088" s="13">
        <f t="shared" si="3395"/>
        <v>15</v>
      </c>
      <c r="AC1088" s="83">
        <v>0.89236111111111116</v>
      </c>
      <c r="AD1088" s="12">
        <f t="shared" si="3457"/>
        <v>2.777777777777779E-2</v>
      </c>
      <c r="AE1088" s="13">
        <f t="shared" si="3458"/>
        <v>0</v>
      </c>
      <c r="AF1088" s="13">
        <f t="shared" si="3459"/>
        <v>40</v>
      </c>
      <c r="AG1088" s="83">
        <v>0.89236111111111116</v>
      </c>
      <c r="AH1088" s="83">
        <v>0.91666666666666663</v>
      </c>
      <c r="AI1088" s="12">
        <f t="shared" si="3460"/>
        <v>2.4305555555555469E-2</v>
      </c>
      <c r="AJ1088" s="225">
        <f t="shared" si="3461"/>
        <v>0</v>
      </c>
      <c r="AK1088" s="225">
        <f t="shared" si="3462"/>
        <v>35</v>
      </c>
      <c r="AL1088" s="83">
        <v>0.89236111111111116</v>
      </c>
      <c r="AM1088" s="83">
        <v>0.91666666666666663</v>
      </c>
      <c r="AN1088" s="12">
        <f t="shared" si="3463"/>
        <v>2.4305555555555469E-2</v>
      </c>
      <c r="AO1088" s="13">
        <f t="shared" si="3464"/>
        <v>0</v>
      </c>
      <c r="AP1088" s="13">
        <f t="shared" si="3465"/>
        <v>35</v>
      </c>
      <c r="AQ1088" s="83">
        <v>1.0333333333333334</v>
      </c>
      <c r="AR1088" s="12">
        <f t="shared" si="3466"/>
        <v>0.11666666666666681</v>
      </c>
      <c r="AS1088" s="225">
        <f t="shared" si="3467"/>
        <v>2</v>
      </c>
      <c r="AT1088" s="13">
        <f t="shared" si="3468"/>
        <v>48</v>
      </c>
      <c r="AU1088" s="83">
        <v>1.0333333333333334</v>
      </c>
      <c r="AV1088" s="226">
        <f t="shared" si="3469"/>
        <v>0</v>
      </c>
      <c r="AW1088" s="13">
        <f t="shared" si="3470"/>
        <v>0</v>
      </c>
      <c r="AX1088" s="13">
        <f t="shared" si="3471"/>
        <v>0</v>
      </c>
      <c r="AY1088" s="83">
        <v>1.1513888888888888</v>
      </c>
      <c r="AZ1088" s="12">
        <f t="shared" si="3472"/>
        <v>0.11805555555555536</v>
      </c>
      <c r="BA1088" s="225">
        <f t="shared" si="3473"/>
        <v>2</v>
      </c>
      <c r="BB1088" s="225">
        <f t="shared" si="3474"/>
        <v>50</v>
      </c>
      <c r="BC1088" s="83">
        <v>1.1513888888888888</v>
      </c>
      <c r="BD1088" s="83">
        <v>1.1513888888888888</v>
      </c>
      <c r="BE1088" s="12">
        <f t="shared" si="3475"/>
        <v>0</v>
      </c>
      <c r="BF1088" s="13">
        <f t="shared" si="3476"/>
        <v>0</v>
      </c>
      <c r="BG1088" s="13">
        <f t="shared" si="3477"/>
        <v>0</v>
      </c>
      <c r="BH1088" s="83">
        <v>1.1513888888888888</v>
      </c>
      <c r="BI1088" s="83">
        <v>1.1513888888888888</v>
      </c>
      <c r="BJ1088" s="83"/>
      <c r="BK1088" s="69">
        <f t="shared" si="3478"/>
        <v>0</v>
      </c>
      <c r="BL1088" s="13">
        <f t="shared" si="3479"/>
        <v>0</v>
      </c>
      <c r="BM1088" s="13">
        <f t="shared" si="3480"/>
        <v>0</v>
      </c>
      <c r="BN1088" s="83">
        <v>1.1597222222222221</v>
      </c>
      <c r="BO1088" s="12">
        <f t="shared" si="3347"/>
        <v>8.3333333333333037E-3</v>
      </c>
      <c r="BP1088" s="225">
        <f t="shared" si="3348"/>
        <v>0</v>
      </c>
      <c r="BQ1088" s="225">
        <f t="shared" si="3349"/>
        <v>12</v>
      </c>
      <c r="BR1088" s="83">
        <v>1.1666666666666667</v>
      </c>
      <c r="BS1088" s="12">
        <f t="shared" si="3425"/>
        <v>6.9444444444446418E-3</v>
      </c>
      <c r="BT1088" s="225">
        <f t="shared" si="3426"/>
        <v>0</v>
      </c>
      <c r="BU1088" s="225">
        <f t="shared" si="3427"/>
        <v>10</v>
      </c>
      <c r="BV1088" s="83">
        <v>1.1666666666666667</v>
      </c>
      <c r="BW1088" s="83">
        <v>1.1770833333333333</v>
      </c>
      <c r="BX1088" s="12">
        <f t="shared" si="3353"/>
        <v>1.0416666666666519E-2</v>
      </c>
      <c r="BY1088" s="13">
        <f t="shared" si="3354"/>
        <v>0</v>
      </c>
      <c r="BZ1088" s="13">
        <f t="shared" si="3355"/>
        <v>15</v>
      </c>
      <c r="CA1088" s="226">
        <f t="shared" si="3481"/>
        <v>0.32638888888888873</v>
      </c>
      <c r="CB1088" s="13">
        <f t="shared" si="3482"/>
        <v>7</v>
      </c>
      <c r="CC1088" s="13">
        <f t="shared" si="3483"/>
        <v>50</v>
      </c>
      <c r="CD1088" s="12">
        <f t="shared" si="3428"/>
        <v>0.15972222222222254</v>
      </c>
      <c r="CE1088" s="13">
        <f t="shared" si="3429"/>
        <v>3</v>
      </c>
      <c r="CF1088" s="13">
        <f t="shared" si="3430"/>
        <v>50</v>
      </c>
      <c r="CG1088" s="12">
        <f t="shared" si="3484"/>
        <v>2.4305555555555469E-2</v>
      </c>
      <c r="CH1088" s="13">
        <f t="shared" si="3485"/>
        <v>0</v>
      </c>
      <c r="CI1088" s="13">
        <f t="shared" si="3486"/>
        <v>35</v>
      </c>
      <c r="CJ1088" s="12">
        <f t="shared" si="3487"/>
        <v>0.11805555555555536</v>
      </c>
      <c r="CK1088" s="13">
        <f t="shared" si="3488"/>
        <v>2</v>
      </c>
      <c r="CL1088" s="13">
        <f t="shared" si="3489"/>
        <v>50</v>
      </c>
      <c r="CM1088" s="62"/>
      <c r="CN1088" s="62"/>
      <c r="CO1088" s="62"/>
      <c r="CP1088" s="12">
        <f t="shared" si="3490"/>
        <v>6.9444444444444253E-2</v>
      </c>
      <c r="CQ1088" s="13">
        <f t="shared" si="3491"/>
        <v>1</v>
      </c>
      <c r="CR1088" s="13">
        <f t="shared" si="3492"/>
        <v>40</v>
      </c>
      <c r="CS1088" s="83">
        <v>0</v>
      </c>
      <c r="CT1088" s="13">
        <f t="shared" si="3493"/>
        <v>0</v>
      </c>
      <c r="CU1088" s="13">
        <f t="shared" si="3494"/>
        <v>0</v>
      </c>
      <c r="CV1088" s="83">
        <v>3.472222222222222E-3</v>
      </c>
      <c r="CW1088" s="13">
        <f t="shared" si="3442"/>
        <v>0</v>
      </c>
      <c r="CX1088" s="13">
        <f t="shared" si="3443"/>
        <v>5</v>
      </c>
      <c r="CY1088" s="83">
        <v>0</v>
      </c>
      <c r="CZ1088" s="13">
        <f t="shared" si="3444"/>
        <v>0</v>
      </c>
      <c r="DA1088" s="13">
        <f t="shared" si="3445"/>
        <v>0</v>
      </c>
      <c r="DB1088" s="83">
        <v>0</v>
      </c>
      <c r="DC1088" s="13">
        <f t="shared" si="3446"/>
        <v>0</v>
      </c>
      <c r="DD1088" s="13">
        <f t="shared" si="3447"/>
        <v>0</v>
      </c>
      <c r="DE1088" s="83">
        <v>0</v>
      </c>
      <c r="DF1088" s="13">
        <f t="shared" si="3448"/>
        <v>0</v>
      </c>
      <c r="DG1088" s="13">
        <f t="shared" si="3449"/>
        <v>0</v>
      </c>
      <c r="DH1088" s="83">
        <v>4.5138888888888888E-2</v>
      </c>
      <c r="DI1088" s="13">
        <f t="shared" si="3396"/>
        <v>1</v>
      </c>
      <c r="DJ1088" s="13">
        <f t="shared" si="3397"/>
        <v>5</v>
      </c>
      <c r="DK1088" s="83">
        <v>0</v>
      </c>
      <c r="DL1088" s="35">
        <f t="shared" si="3495"/>
        <v>0</v>
      </c>
      <c r="DM1088" s="35">
        <f t="shared" si="3496"/>
        <v>0</v>
      </c>
      <c r="DN1088" s="66">
        <f t="shared" si="3497"/>
        <v>3860376.0460000024</v>
      </c>
      <c r="DO1088" s="74">
        <f t="shared" si="3498"/>
        <v>61818</v>
      </c>
      <c r="DP1088" s="66">
        <f t="shared" si="3452"/>
        <v>59.605614035087719</v>
      </c>
      <c r="DQ1088" s="63">
        <f t="shared" si="3453"/>
        <v>62.447443236597792</v>
      </c>
      <c r="DR1088" s="66"/>
      <c r="DS1088" s="96"/>
      <c r="DT1088" s="66"/>
      <c r="DU1088" s="66"/>
      <c r="FJ1088" s="3">
        <f t="shared" si="3374"/>
        <v>0.1840277777777779</v>
      </c>
    </row>
    <row r="1089" spans="1:166">
      <c r="A1089" s="639">
        <f t="shared" si="3173"/>
        <v>1087</v>
      </c>
      <c r="B1089" s="172">
        <f t="shared" si="3380"/>
        <v>96</v>
      </c>
      <c r="C1089" s="76">
        <v>40984</v>
      </c>
      <c r="D1089" s="84">
        <f t="shared" si="3170"/>
        <v>3</v>
      </c>
      <c r="E1089" s="78" t="s">
        <v>1293</v>
      </c>
      <c r="F1089" s="172">
        <v>1</v>
      </c>
      <c r="G1089" s="79" t="s">
        <v>403</v>
      </c>
      <c r="H1089" s="79" t="s">
        <v>394</v>
      </c>
      <c r="I1089" s="79" t="s">
        <v>1121</v>
      </c>
      <c r="J1089" s="83">
        <v>0.72569444444444453</v>
      </c>
      <c r="K1089" s="82">
        <v>3835.66</v>
      </c>
      <c r="L1089" s="79" t="s">
        <v>1288</v>
      </c>
      <c r="M1089" s="172">
        <v>57</v>
      </c>
      <c r="N1089" s="172">
        <v>2</v>
      </c>
      <c r="O1089" s="79"/>
      <c r="P1089" s="83">
        <v>0.72569444444444453</v>
      </c>
      <c r="Q1089" s="83">
        <v>0.72569444444444453</v>
      </c>
      <c r="R1089" s="12">
        <f t="shared" ref="R1089:R1101" si="3499">Q1089-P1089</f>
        <v>0</v>
      </c>
      <c r="S1089" s="13">
        <f t="shared" ref="S1089:S1101" si="3500">HOUR(R1089)</f>
        <v>0</v>
      </c>
      <c r="T1089" s="13">
        <f t="shared" ref="T1089:T1101" si="3501">MINUTE(R1089)</f>
        <v>0</v>
      </c>
      <c r="U1089" s="83">
        <v>0.72916666666666663</v>
      </c>
      <c r="V1089" s="12">
        <f t="shared" si="3318"/>
        <v>3.4722222222220989E-3</v>
      </c>
      <c r="W1089" s="13">
        <f t="shared" si="3319"/>
        <v>0</v>
      </c>
      <c r="X1089" s="225">
        <f t="shared" si="3320"/>
        <v>5</v>
      </c>
      <c r="Y1089" s="83">
        <v>0.73263888888888884</v>
      </c>
      <c r="Z1089" s="12">
        <f t="shared" si="3393"/>
        <v>3.4722222222222099E-3</v>
      </c>
      <c r="AA1089" s="13">
        <f t="shared" si="3394"/>
        <v>0</v>
      </c>
      <c r="AB1089" s="13">
        <f t="shared" si="3395"/>
        <v>5</v>
      </c>
      <c r="AC1089" s="83">
        <v>0.76041666666666663</v>
      </c>
      <c r="AD1089" s="12">
        <f t="shared" ref="AD1089:AD1101" si="3502">AC1089-Y1089</f>
        <v>2.777777777777779E-2</v>
      </c>
      <c r="AE1089" s="13">
        <f t="shared" ref="AE1089:AE1101" si="3503">HOUR(AD1089)</f>
        <v>0</v>
      </c>
      <c r="AF1089" s="13">
        <f t="shared" ref="AF1089:AF1101" si="3504">MINUTE(AD1089)</f>
        <v>40</v>
      </c>
      <c r="AG1089" s="83">
        <v>0.76388888888888884</v>
      </c>
      <c r="AH1089" s="83">
        <v>0.82291666666666663</v>
      </c>
      <c r="AI1089" s="12">
        <f t="shared" ref="AI1089:AI1101" si="3505">AH1089-AG1089</f>
        <v>5.902777777777779E-2</v>
      </c>
      <c r="AJ1089" s="225">
        <f t="shared" ref="AJ1089:AJ1101" si="3506">HOUR(AI1089)</f>
        <v>1</v>
      </c>
      <c r="AK1089" s="225">
        <f t="shared" ref="AK1089:AK1101" si="3507">MINUTE(AI1089)</f>
        <v>25</v>
      </c>
      <c r="AL1089" s="83">
        <v>0.76388888888888884</v>
      </c>
      <c r="AM1089" s="83">
        <v>0.82291666666666663</v>
      </c>
      <c r="AN1089" s="12">
        <f t="shared" ref="AN1089:AN1101" si="3508">AM1089-AL1089</f>
        <v>5.902777777777779E-2</v>
      </c>
      <c r="AO1089" s="13">
        <f t="shared" ref="AO1089:AO1101" si="3509">HOUR(AN1089)</f>
        <v>1</v>
      </c>
      <c r="AP1089" s="13">
        <f t="shared" ref="AP1089:AP1101" si="3510">MINUTE(AN1089)</f>
        <v>25</v>
      </c>
      <c r="AQ1089" s="83">
        <v>0.82777777777777783</v>
      </c>
      <c r="AR1089" s="12">
        <f>AQ1089-AH1089</f>
        <v>4.8611111111112049E-3</v>
      </c>
      <c r="AS1089" s="225">
        <f t="shared" ref="AS1089:AS1094" si="3511">HOUR(AR1089)</f>
        <v>0</v>
      </c>
      <c r="AT1089" s="13">
        <f t="shared" ref="AT1089:AT1094" si="3512">MINUTE(AR1089)</f>
        <v>7</v>
      </c>
      <c r="AU1089" s="83">
        <v>0.82916666666666661</v>
      </c>
      <c r="AV1089" s="226">
        <f t="shared" ref="AV1089:AV1101" si="3513">AU1089-AQ1089</f>
        <v>1.3888888888887729E-3</v>
      </c>
      <c r="AW1089" s="13">
        <f t="shared" ref="AW1089:AW1101" si="3514">HOUR(AV1089)</f>
        <v>0</v>
      </c>
      <c r="AX1089" s="13">
        <f t="shared" ref="AX1089:AX1101" si="3515">MINUTE(AV1089)</f>
        <v>2</v>
      </c>
      <c r="AY1089" s="83">
        <v>0.87430555555555556</v>
      </c>
      <c r="AZ1089" s="12">
        <f t="shared" ref="AZ1089:AZ1101" si="3516">AY1089-AU1089</f>
        <v>4.5138888888888951E-2</v>
      </c>
      <c r="BA1089" s="225">
        <f t="shared" ref="BA1089:BA1101" si="3517">HOUR(AZ1089)</f>
        <v>1</v>
      </c>
      <c r="BB1089" s="225">
        <f t="shared" ref="BB1089:BB1101" si="3518">MINUTE(AZ1089)</f>
        <v>5</v>
      </c>
      <c r="BC1089" s="83">
        <v>0.87430555555555556</v>
      </c>
      <c r="BD1089" s="83">
        <v>0.87430555555555556</v>
      </c>
      <c r="BE1089" s="12">
        <f t="shared" ref="BE1089:BE1101" si="3519">BD1089-BC1089</f>
        <v>0</v>
      </c>
      <c r="BF1089" s="13">
        <f t="shared" ref="BF1089:BF1101" si="3520">HOUR(BE1089)</f>
        <v>0</v>
      </c>
      <c r="BG1089" s="13">
        <f t="shared" ref="BG1089:BG1101" si="3521">MINUTE(BE1089)</f>
        <v>0</v>
      </c>
      <c r="BH1089" s="83">
        <v>0.87430555555555556</v>
      </c>
      <c r="BI1089" s="83">
        <v>0.87430555555555556</v>
      </c>
      <c r="BJ1089" s="83"/>
      <c r="BK1089" s="69">
        <f t="shared" ref="BK1089:BK1101" si="3522">BI1089-BH1089</f>
        <v>0</v>
      </c>
      <c r="BL1089" s="13">
        <f t="shared" ref="BL1089:BL1101" si="3523">HOUR(BK1089)</f>
        <v>0</v>
      </c>
      <c r="BM1089" s="13">
        <f t="shared" ref="BM1089:BM1101" si="3524">MINUTE(BK1089)</f>
        <v>0</v>
      </c>
      <c r="BN1089" s="83">
        <v>0.88194444444444453</v>
      </c>
      <c r="BO1089" s="12">
        <f t="shared" si="3347"/>
        <v>7.6388888888889728E-3</v>
      </c>
      <c r="BP1089" s="225">
        <f t="shared" si="3348"/>
        <v>0</v>
      </c>
      <c r="BQ1089" s="225">
        <f t="shared" si="3349"/>
        <v>11</v>
      </c>
      <c r="BR1089" s="83">
        <v>0.88541666666666663</v>
      </c>
      <c r="BS1089" s="12">
        <f t="shared" si="3425"/>
        <v>3.4722222222220989E-3</v>
      </c>
      <c r="BT1089" s="225">
        <f t="shared" si="3426"/>
        <v>0</v>
      </c>
      <c r="BU1089" s="225">
        <f t="shared" si="3427"/>
        <v>5</v>
      </c>
      <c r="BV1089" s="83">
        <v>0.88541666666666663</v>
      </c>
      <c r="BW1089" s="83">
        <v>0.88888888888888884</v>
      </c>
      <c r="BX1089" s="12">
        <f t="shared" si="3353"/>
        <v>3.4722222222222099E-3</v>
      </c>
      <c r="BY1089" s="13">
        <f t="shared" si="3354"/>
        <v>0</v>
      </c>
      <c r="BZ1089" s="13">
        <f t="shared" si="3355"/>
        <v>5</v>
      </c>
      <c r="CA1089" s="226">
        <f t="shared" si="3481"/>
        <v>0.16319444444444431</v>
      </c>
      <c r="CB1089" s="13">
        <f t="shared" si="3482"/>
        <v>3</v>
      </c>
      <c r="CC1089" s="13">
        <f t="shared" si="3483"/>
        <v>55</v>
      </c>
      <c r="CD1089" s="12">
        <f t="shared" si="3428"/>
        <v>4.3750000000000067E-2</v>
      </c>
      <c r="CE1089" s="13">
        <f t="shared" si="3429"/>
        <v>1</v>
      </c>
      <c r="CF1089" s="13">
        <f t="shared" si="3430"/>
        <v>3</v>
      </c>
      <c r="CG1089" s="12">
        <f t="shared" ref="CG1089:CG1101" si="3525">AI1089</f>
        <v>5.902777777777779E-2</v>
      </c>
      <c r="CH1089" s="13">
        <f t="shared" ref="CH1089:CH1101" si="3526">HOUR(CG1089)</f>
        <v>1</v>
      </c>
      <c r="CI1089" s="13">
        <f t="shared" ref="CI1089:CI1101" si="3527">MINUTE(CG1089)</f>
        <v>25</v>
      </c>
      <c r="CJ1089" s="12">
        <f t="shared" ref="CJ1089:CJ1101" si="3528">AZ1089</f>
        <v>4.5138888888888951E-2</v>
      </c>
      <c r="CK1089" s="13">
        <f t="shared" ref="CK1089:CK1101" si="3529">HOUR(CJ1089)</f>
        <v>1</v>
      </c>
      <c r="CL1089" s="13">
        <f t="shared" ref="CL1089:CL1101" si="3530">MINUTE(CJ1089)</f>
        <v>5</v>
      </c>
      <c r="CM1089" s="62"/>
      <c r="CN1089" s="62"/>
      <c r="CO1089" s="62"/>
      <c r="CP1089" s="12">
        <f t="shared" ref="CP1089:CP1101" si="3531">AZ1089-(CS1089+CV1089+CY1089+DB1089+DE1089+DH1089+DK1089)</f>
        <v>4.0277777777777843E-2</v>
      </c>
      <c r="CQ1089" s="13">
        <f t="shared" ref="CQ1089:CQ1101" si="3532">HOUR(CP1089)</f>
        <v>0</v>
      </c>
      <c r="CR1089" s="13">
        <f t="shared" ref="CR1089:CR1101" si="3533">MINUTE(CP1089)</f>
        <v>58</v>
      </c>
      <c r="CS1089" s="83">
        <v>0</v>
      </c>
      <c r="CT1089" s="13">
        <f t="shared" ref="CT1089:CT1094" si="3534">HOUR(CS1089)</f>
        <v>0</v>
      </c>
      <c r="CU1089" s="13">
        <f t="shared" ref="CU1089:CU1094" si="3535">MINUTE(CS1089)</f>
        <v>0</v>
      </c>
      <c r="CV1089" s="83">
        <v>0</v>
      </c>
      <c r="CW1089" s="13">
        <f t="shared" ref="CW1089:CW1094" si="3536">HOUR(CV1089)</f>
        <v>0</v>
      </c>
      <c r="CX1089" s="13">
        <f t="shared" ref="CX1089:CX1094" si="3537">MINUTE(CV1089)</f>
        <v>0</v>
      </c>
      <c r="CY1089" s="83">
        <v>0</v>
      </c>
      <c r="CZ1089" s="13">
        <f t="shared" ref="CZ1089:CZ1094" si="3538">HOUR(CY1089)</f>
        <v>0</v>
      </c>
      <c r="DA1089" s="13">
        <f t="shared" ref="DA1089:DA1094" si="3539">MINUTE(CY1089)</f>
        <v>0</v>
      </c>
      <c r="DB1089" s="83">
        <v>0</v>
      </c>
      <c r="DC1089" s="13">
        <f t="shared" ref="DC1089:DC1094" si="3540">HOUR(DB1089)</f>
        <v>0</v>
      </c>
      <c r="DD1089" s="13">
        <f t="shared" ref="DD1089:DD1094" si="3541">MINUTE(DB1089)</f>
        <v>0</v>
      </c>
      <c r="DE1089" s="83">
        <v>0</v>
      </c>
      <c r="DF1089" s="13">
        <f t="shared" ref="DF1089:DF1094" si="3542">HOUR(DE1089)</f>
        <v>0</v>
      </c>
      <c r="DG1089" s="13">
        <f t="shared" ref="DG1089:DG1094" si="3543">MINUTE(DE1089)</f>
        <v>0</v>
      </c>
      <c r="DH1089" s="83">
        <v>4.8611111111111112E-3</v>
      </c>
      <c r="DI1089" s="13">
        <f t="shared" si="3396"/>
        <v>0</v>
      </c>
      <c r="DJ1089" s="13">
        <f t="shared" si="3397"/>
        <v>7</v>
      </c>
      <c r="DK1089" s="83">
        <v>0</v>
      </c>
      <c r="DL1089" s="35">
        <f t="shared" ref="DL1089:DL1094" si="3544">HOUR(DK1089)</f>
        <v>0</v>
      </c>
      <c r="DM1089" s="35">
        <f t="shared" ref="DM1089:DM1094" si="3545">MINUTE(DK1089)</f>
        <v>0</v>
      </c>
      <c r="DN1089" s="66">
        <f t="shared" si="3497"/>
        <v>3864211.7060000026</v>
      </c>
      <c r="DO1089" s="74">
        <f t="shared" si="3498"/>
        <v>61875</v>
      </c>
      <c r="DP1089" s="66">
        <f t="shared" si="3452"/>
        <v>67.292280701754379</v>
      </c>
      <c r="DQ1089" s="63">
        <f t="shared" si="3453"/>
        <v>62.451906359596002</v>
      </c>
      <c r="DR1089" s="66"/>
      <c r="DS1089" s="96"/>
      <c r="DT1089" s="66"/>
      <c r="DU1089" s="66"/>
      <c r="FJ1089" s="3">
        <f t="shared" si="3374"/>
        <v>5.9027777777777568E-2</v>
      </c>
    </row>
    <row r="1090" spans="1:166">
      <c r="A1090" s="639">
        <f t="shared" si="3173"/>
        <v>1088</v>
      </c>
      <c r="B1090" s="172">
        <f t="shared" si="3380"/>
        <v>97</v>
      </c>
      <c r="C1090" s="76">
        <v>40984</v>
      </c>
      <c r="D1090" s="84">
        <f t="shared" ref="D1090:D1153" si="3546">MONTH(C1090)</f>
        <v>3</v>
      </c>
      <c r="E1090" s="78" t="s">
        <v>1224</v>
      </c>
      <c r="F1090" s="172">
        <v>31</v>
      </c>
      <c r="G1090" s="79" t="s">
        <v>38</v>
      </c>
      <c r="H1090" s="79" t="s">
        <v>337</v>
      </c>
      <c r="I1090" s="79" t="s">
        <v>1140</v>
      </c>
      <c r="J1090" s="83">
        <v>0.84375</v>
      </c>
      <c r="K1090" s="82">
        <v>3853.74</v>
      </c>
      <c r="L1090" s="79" t="s">
        <v>1083</v>
      </c>
      <c r="M1090" s="172">
        <v>59</v>
      </c>
      <c r="N1090" s="172">
        <v>0</v>
      </c>
      <c r="O1090" s="79"/>
      <c r="P1090" s="83">
        <v>0.84375</v>
      </c>
      <c r="Q1090" s="83">
        <v>0.84375</v>
      </c>
      <c r="R1090" s="12">
        <f t="shared" si="3499"/>
        <v>0</v>
      </c>
      <c r="S1090" s="13">
        <f t="shared" si="3500"/>
        <v>0</v>
      </c>
      <c r="T1090" s="13">
        <f t="shared" si="3501"/>
        <v>0</v>
      </c>
      <c r="U1090" s="83">
        <v>0.84722222222222221</v>
      </c>
      <c r="V1090" s="12">
        <f t="shared" si="3318"/>
        <v>3.4722222222222099E-3</v>
      </c>
      <c r="W1090" s="13">
        <f t="shared" si="3319"/>
        <v>0</v>
      </c>
      <c r="X1090" s="225">
        <f t="shared" si="3320"/>
        <v>5</v>
      </c>
      <c r="Y1090" s="83">
        <v>0.85416666666666663</v>
      </c>
      <c r="Z1090" s="12">
        <f t="shared" si="3393"/>
        <v>6.9444444444444198E-3</v>
      </c>
      <c r="AA1090" s="13">
        <f t="shared" si="3394"/>
        <v>0</v>
      </c>
      <c r="AB1090" s="13">
        <f t="shared" si="3395"/>
        <v>10</v>
      </c>
      <c r="AC1090" s="83">
        <v>0.88194444444444453</v>
      </c>
      <c r="AD1090" s="12">
        <f t="shared" si="3502"/>
        <v>2.7777777777777901E-2</v>
      </c>
      <c r="AE1090" s="13">
        <f t="shared" si="3503"/>
        <v>0</v>
      </c>
      <c r="AF1090" s="13">
        <f t="shared" si="3504"/>
        <v>40</v>
      </c>
      <c r="AG1090" s="83">
        <v>0.88402777777777775</v>
      </c>
      <c r="AH1090" s="83">
        <v>0.90972222222222221</v>
      </c>
      <c r="AI1090" s="12">
        <f t="shared" si="3505"/>
        <v>2.5694444444444464E-2</v>
      </c>
      <c r="AJ1090" s="225">
        <f t="shared" si="3506"/>
        <v>0</v>
      </c>
      <c r="AK1090" s="225">
        <f t="shared" si="3507"/>
        <v>37</v>
      </c>
      <c r="AL1090" s="83">
        <v>0.88402777777777775</v>
      </c>
      <c r="AM1090" s="83">
        <v>0.90972222222222221</v>
      </c>
      <c r="AN1090" s="12">
        <f t="shared" si="3508"/>
        <v>2.5694444444444464E-2</v>
      </c>
      <c r="AO1090" s="13">
        <f t="shared" si="3509"/>
        <v>0</v>
      </c>
      <c r="AP1090" s="13">
        <f t="shared" si="3510"/>
        <v>37</v>
      </c>
      <c r="AQ1090" s="83">
        <v>0.9604166666666667</v>
      </c>
      <c r="AR1090" s="12">
        <f>AQ1090-AH1090</f>
        <v>5.0694444444444486E-2</v>
      </c>
      <c r="AS1090" s="225">
        <f t="shared" si="3511"/>
        <v>1</v>
      </c>
      <c r="AT1090" s="13">
        <f t="shared" si="3512"/>
        <v>13</v>
      </c>
      <c r="AU1090" s="83">
        <v>0.96388888888888891</v>
      </c>
      <c r="AV1090" s="226">
        <f t="shared" si="3513"/>
        <v>3.4722222222222099E-3</v>
      </c>
      <c r="AW1090" s="13">
        <f t="shared" si="3514"/>
        <v>0</v>
      </c>
      <c r="AX1090" s="13">
        <f t="shared" si="3515"/>
        <v>5</v>
      </c>
      <c r="AY1090" s="83">
        <v>1.0631944444444443</v>
      </c>
      <c r="AZ1090" s="12">
        <f t="shared" si="3516"/>
        <v>9.9305555555555425E-2</v>
      </c>
      <c r="BA1090" s="225">
        <f t="shared" si="3517"/>
        <v>2</v>
      </c>
      <c r="BB1090" s="225">
        <f t="shared" si="3518"/>
        <v>23</v>
      </c>
      <c r="BC1090" s="83">
        <v>1.0631944444444443</v>
      </c>
      <c r="BD1090" s="83">
        <v>1.0631944444444443</v>
      </c>
      <c r="BE1090" s="12">
        <f t="shared" si="3519"/>
        <v>0</v>
      </c>
      <c r="BF1090" s="13">
        <f t="shared" si="3520"/>
        <v>0</v>
      </c>
      <c r="BG1090" s="13">
        <f t="shared" si="3521"/>
        <v>0</v>
      </c>
      <c r="BH1090" s="83">
        <v>1.0631944444444443</v>
      </c>
      <c r="BI1090" s="83">
        <v>1.0631944444444443</v>
      </c>
      <c r="BJ1090" s="83"/>
      <c r="BK1090" s="69">
        <f t="shared" si="3522"/>
        <v>0</v>
      </c>
      <c r="BL1090" s="13">
        <f t="shared" si="3523"/>
        <v>0</v>
      </c>
      <c r="BM1090" s="13">
        <f t="shared" si="3524"/>
        <v>0</v>
      </c>
      <c r="BN1090" s="83">
        <v>1.0694444444444444</v>
      </c>
      <c r="BO1090" s="12">
        <f t="shared" si="3347"/>
        <v>6.2500000000000888E-3</v>
      </c>
      <c r="BP1090" s="225">
        <f t="shared" si="3348"/>
        <v>0</v>
      </c>
      <c r="BQ1090" s="225">
        <f t="shared" si="3349"/>
        <v>9</v>
      </c>
      <c r="BR1090" s="83">
        <v>1.0729166666666667</v>
      </c>
      <c r="BS1090" s="12">
        <f t="shared" si="3425"/>
        <v>3.4722222222223209E-3</v>
      </c>
      <c r="BT1090" s="225">
        <f t="shared" si="3426"/>
        <v>0</v>
      </c>
      <c r="BU1090" s="225">
        <f t="shared" si="3427"/>
        <v>5</v>
      </c>
      <c r="BV1090" s="83">
        <v>1.0729166666666667</v>
      </c>
      <c r="BW1090" s="83">
        <v>1.0763888888888888</v>
      </c>
      <c r="BX1090" s="12">
        <f t="shared" si="3353"/>
        <v>3.4722222222220989E-3</v>
      </c>
      <c r="BY1090" s="13">
        <f t="shared" si="3354"/>
        <v>0</v>
      </c>
      <c r="BZ1090" s="13">
        <f t="shared" si="3355"/>
        <v>5</v>
      </c>
      <c r="CA1090" s="226">
        <f t="shared" si="3481"/>
        <v>0.23263888888888884</v>
      </c>
      <c r="CB1090" s="13">
        <f t="shared" si="3482"/>
        <v>5</v>
      </c>
      <c r="CC1090" s="13">
        <f t="shared" si="3483"/>
        <v>35</v>
      </c>
      <c r="CD1090" s="12">
        <f t="shared" si="3428"/>
        <v>8.8194444444444797E-2</v>
      </c>
      <c r="CE1090" s="13">
        <f t="shared" si="3429"/>
        <v>2</v>
      </c>
      <c r="CF1090" s="13">
        <f t="shared" si="3430"/>
        <v>7</v>
      </c>
      <c r="CG1090" s="12">
        <f t="shared" si="3525"/>
        <v>2.5694444444444464E-2</v>
      </c>
      <c r="CH1090" s="13">
        <f t="shared" si="3526"/>
        <v>0</v>
      </c>
      <c r="CI1090" s="13">
        <f t="shared" si="3527"/>
        <v>37</v>
      </c>
      <c r="CJ1090" s="12">
        <f t="shared" si="3528"/>
        <v>9.9305555555555425E-2</v>
      </c>
      <c r="CK1090" s="13">
        <f t="shared" si="3529"/>
        <v>2</v>
      </c>
      <c r="CL1090" s="13">
        <f t="shared" si="3530"/>
        <v>23</v>
      </c>
      <c r="CM1090" s="62"/>
      <c r="CN1090" s="62"/>
      <c r="CO1090" s="62"/>
      <c r="CP1090" s="12">
        <f t="shared" si="3531"/>
        <v>4.5138888888888756E-2</v>
      </c>
      <c r="CQ1090" s="13">
        <f t="shared" si="3532"/>
        <v>1</v>
      </c>
      <c r="CR1090" s="13">
        <f t="shared" si="3533"/>
        <v>5</v>
      </c>
      <c r="CS1090" s="83">
        <v>0</v>
      </c>
      <c r="CT1090" s="13">
        <f t="shared" si="3534"/>
        <v>0</v>
      </c>
      <c r="CU1090" s="13">
        <f t="shared" si="3535"/>
        <v>0</v>
      </c>
      <c r="CV1090" s="83">
        <v>0</v>
      </c>
      <c r="CW1090" s="13">
        <f t="shared" si="3536"/>
        <v>0</v>
      </c>
      <c r="CX1090" s="13">
        <f t="shared" si="3537"/>
        <v>0</v>
      </c>
      <c r="CY1090" s="83">
        <v>6.9444444444444441E-3</v>
      </c>
      <c r="CZ1090" s="13">
        <f t="shared" si="3538"/>
        <v>0</v>
      </c>
      <c r="DA1090" s="13">
        <f t="shared" si="3539"/>
        <v>10</v>
      </c>
      <c r="DB1090" s="83">
        <v>0</v>
      </c>
      <c r="DC1090" s="13">
        <f t="shared" si="3540"/>
        <v>0</v>
      </c>
      <c r="DD1090" s="13">
        <f t="shared" si="3541"/>
        <v>0</v>
      </c>
      <c r="DE1090" s="83">
        <v>0</v>
      </c>
      <c r="DF1090" s="13">
        <f t="shared" si="3542"/>
        <v>0</v>
      </c>
      <c r="DG1090" s="13">
        <f t="shared" si="3543"/>
        <v>0</v>
      </c>
      <c r="DH1090" s="83">
        <v>4.7222222222222221E-2</v>
      </c>
      <c r="DI1090" s="13">
        <f t="shared" si="3396"/>
        <v>1</v>
      </c>
      <c r="DJ1090" s="13">
        <f t="shared" si="3397"/>
        <v>8</v>
      </c>
      <c r="DK1090" s="83">
        <v>0</v>
      </c>
      <c r="DL1090" s="35">
        <f t="shared" si="3544"/>
        <v>0</v>
      </c>
      <c r="DM1090" s="35">
        <f t="shared" si="3545"/>
        <v>0</v>
      </c>
      <c r="DN1090" s="66">
        <f t="shared" si="3497"/>
        <v>3868065.4460000028</v>
      </c>
      <c r="DO1090" s="74">
        <f t="shared" si="3498"/>
        <v>61934</v>
      </c>
      <c r="DP1090" s="66">
        <f t="shared" si="3452"/>
        <v>65.317627118644069</v>
      </c>
      <c r="DQ1090" s="63">
        <f t="shared" si="3453"/>
        <v>62.454636322536942</v>
      </c>
      <c r="DR1090" s="66"/>
      <c r="DS1090" s="96"/>
      <c r="DT1090" s="66"/>
      <c r="DU1090" s="66"/>
      <c r="FJ1090" s="3">
        <f t="shared" si="3374"/>
        <v>0.10763888888888895</v>
      </c>
    </row>
    <row r="1091" spans="1:166">
      <c r="A1091" s="639">
        <f t="shared" si="3173"/>
        <v>1089</v>
      </c>
      <c r="B1091" s="172">
        <f t="shared" si="3380"/>
        <v>98</v>
      </c>
      <c r="C1091" s="76">
        <v>40984</v>
      </c>
      <c r="D1091" s="84">
        <f t="shared" si="3546"/>
        <v>3</v>
      </c>
      <c r="E1091" s="78" t="s">
        <v>1223</v>
      </c>
      <c r="F1091" s="172">
        <v>10</v>
      </c>
      <c r="G1091" s="79" t="s">
        <v>325</v>
      </c>
      <c r="H1091" s="79" t="s">
        <v>1274</v>
      </c>
      <c r="I1091" s="79" t="s">
        <v>1234</v>
      </c>
      <c r="J1091" s="83">
        <v>5.5555555555555552E-2</v>
      </c>
      <c r="K1091" s="82">
        <v>3778.32</v>
      </c>
      <c r="L1091" s="79" t="s">
        <v>1288</v>
      </c>
      <c r="M1091" s="172">
        <v>59</v>
      </c>
      <c r="N1091" s="172">
        <v>0</v>
      </c>
      <c r="O1091" s="79"/>
      <c r="P1091" s="83">
        <v>5.5555555555555552E-2</v>
      </c>
      <c r="Q1091" s="83">
        <v>5.5555555555555552E-2</v>
      </c>
      <c r="R1091" s="12">
        <f t="shared" si="3499"/>
        <v>0</v>
      </c>
      <c r="S1091" s="13">
        <f t="shared" si="3500"/>
        <v>0</v>
      </c>
      <c r="T1091" s="13">
        <f t="shared" si="3501"/>
        <v>0</v>
      </c>
      <c r="U1091" s="83">
        <v>5.9027777777777783E-2</v>
      </c>
      <c r="V1091" s="12">
        <f t="shared" si="3318"/>
        <v>3.4722222222222307E-3</v>
      </c>
      <c r="W1091" s="13">
        <f t="shared" si="3319"/>
        <v>0</v>
      </c>
      <c r="X1091" s="225">
        <f t="shared" si="3320"/>
        <v>5</v>
      </c>
      <c r="Y1091" s="83">
        <v>6.5972222222222224E-2</v>
      </c>
      <c r="Z1091" s="12">
        <f t="shared" si="3393"/>
        <v>6.9444444444444406E-3</v>
      </c>
      <c r="AA1091" s="13">
        <f t="shared" si="3394"/>
        <v>0</v>
      </c>
      <c r="AB1091" s="13">
        <f t="shared" si="3395"/>
        <v>10</v>
      </c>
      <c r="AC1091" s="83">
        <v>9.2361111111111116E-2</v>
      </c>
      <c r="AD1091" s="12">
        <f t="shared" si="3502"/>
        <v>2.6388888888888892E-2</v>
      </c>
      <c r="AE1091" s="13">
        <f t="shared" si="3503"/>
        <v>0</v>
      </c>
      <c r="AF1091" s="13">
        <f t="shared" si="3504"/>
        <v>38</v>
      </c>
      <c r="AG1091" s="83">
        <v>9.375E-2</v>
      </c>
      <c r="AH1091" s="83">
        <v>0.125</v>
      </c>
      <c r="AI1091" s="12">
        <f t="shared" si="3505"/>
        <v>3.125E-2</v>
      </c>
      <c r="AJ1091" s="225">
        <f t="shared" si="3506"/>
        <v>0</v>
      </c>
      <c r="AK1091" s="225">
        <f t="shared" si="3507"/>
        <v>45</v>
      </c>
      <c r="AL1091" s="83">
        <v>9.375E-2</v>
      </c>
      <c r="AM1091" s="83">
        <v>0.125</v>
      </c>
      <c r="AN1091" s="12">
        <f t="shared" si="3508"/>
        <v>3.125E-2</v>
      </c>
      <c r="AO1091" s="13">
        <f t="shared" si="3509"/>
        <v>0</v>
      </c>
      <c r="AP1091" s="13">
        <f t="shared" si="3510"/>
        <v>45</v>
      </c>
      <c r="AQ1091" s="83">
        <v>0.14722222222222223</v>
      </c>
      <c r="AR1091" s="12">
        <f>AQ1091-AH1091</f>
        <v>2.2222222222222227E-2</v>
      </c>
      <c r="AS1091" s="225">
        <f t="shared" si="3511"/>
        <v>0</v>
      </c>
      <c r="AT1091" s="13">
        <f t="shared" si="3512"/>
        <v>32</v>
      </c>
      <c r="AU1091" s="83">
        <v>0.14861111111111111</v>
      </c>
      <c r="AV1091" s="226">
        <f t="shared" si="3513"/>
        <v>1.388888888888884E-3</v>
      </c>
      <c r="AW1091" s="13">
        <f t="shared" si="3514"/>
        <v>0</v>
      </c>
      <c r="AX1091" s="13">
        <f t="shared" si="3515"/>
        <v>2</v>
      </c>
      <c r="AY1091" s="83">
        <v>0.22013888888888888</v>
      </c>
      <c r="AZ1091" s="12">
        <f t="shared" si="3516"/>
        <v>7.1527777777777773E-2</v>
      </c>
      <c r="BA1091" s="225">
        <f t="shared" si="3517"/>
        <v>1</v>
      </c>
      <c r="BB1091" s="225">
        <f t="shared" si="3518"/>
        <v>43</v>
      </c>
      <c r="BC1091" s="83">
        <v>0.22013888888888888</v>
      </c>
      <c r="BD1091" s="83">
        <v>0.22013888888888888</v>
      </c>
      <c r="BE1091" s="12">
        <f t="shared" si="3519"/>
        <v>0</v>
      </c>
      <c r="BF1091" s="13">
        <f t="shared" si="3520"/>
        <v>0</v>
      </c>
      <c r="BG1091" s="13">
        <f t="shared" si="3521"/>
        <v>0</v>
      </c>
      <c r="BH1091" s="83">
        <v>0.22013888888888888</v>
      </c>
      <c r="BI1091" s="83">
        <v>0.22013888888888888</v>
      </c>
      <c r="BJ1091" s="83"/>
      <c r="BK1091" s="69">
        <f t="shared" si="3522"/>
        <v>0</v>
      </c>
      <c r="BL1091" s="13">
        <f t="shared" si="3523"/>
        <v>0</v>
      </c>
      <c r="BM1091" s="13">
        <f t="shared" si="3524"/>
        <v>0</v>
      </c>
      <c r="BN1091" s="83">
        <v>0.22916666666666666</v>
      </c>
      <c r="BO1091" s="12">
        <f t="shared" si="3347"/>
        <v>9.0277777777777735E-3</v>
      </c>
      <c r="BP1091" s="225">
        <f t="shared" si="3348"/>
        <v>0</v>
      </c>
      <c r="BQ1091" s="225">
        <f t="shared" si="3349"/>
        <v>13</v>
      </c>
      <c r="BR1091" s="83">
        <v>0.23611111111111113</v>
      </c>
      <c r="BS1091" s="12">
        <f t="shared" si="3425"/>
        <v>6.9444444444444753E-3</v>
      </c>
      <c r="BT1091" s="225">
        <f t="shared" si="3426"/>
        <v>0</v>
      </c>
      <c r="BU1091" s="225">
        <f t="shared" si="3427"/>
        <v>10</v>
      </c>
      <c r="BV1091" s="83">
        <v>0.23611111111111113</v>
      </c>
      <c r="BW1091" s="83">
        <v>0.24305555555555555</v>
      </c>
      <c r="BX1091" s="12">
        <f t="shared" si="3353"/>
        <v>6.9444444444444198E-3</v>
      </c>
      <c r="BY1091" s="13">
        <f t="shared" si="3354"/>
        <v>0</v>
      </c>
      <c r="BZ1091" s="13">
        <f t="shared" si="3355"/>
        <v>10</v>
      </c>
      <c r="CA1091" s="226">
        <f t="shared" si="3481"/>
        <v>0.1875</v>
      </c>
      <c r="CB1091" s="13">
        <f t="shared" si="3482"/>
        <v>4</v>
      </c>
      <c r="CC1091" s="13">
        <f t="shared" si="3483"/>
        <v>30</v>
      </c>
      <c r="CD1091" s="12">
        <f t="shared" si="3428"/>
        <v>6.4583333333333368E-2</v>
      </c>
      <c r="CE1091" s="13">
        <f t="shared" si="3429"/>
        <v>1</v>
      </c>
      <c r="CF1091" s="13">
        <f t="shared" si="3430"/>
        <v>33</v>
      </c>
      <c r="CG1091" s="12">
        <f t="shared" si="3525"/>
        <v>3.125E-2</v>
      </c>
      <c r="CH1091" s="13">
        <f t="shared" si="3526"/>
        <v>0</v>
      </c>
      <c r="CI1091" s="13">
        <f t="shared" si="3527"/>
        <v>45</v>
      </c>
      <c r="CJ1091" s="12">
        <f t="shared" si="3528"/>
        <v>7.1527777777777773E-2</v>
      </c>
      <c r="CK1091" s="13">
        <f t="shared" si="3529"/>
        <v>1</v>
      </c>
      <c r="CL1091" s="13">
        <f t="shared" si="3530"/>
        <v>43</v>
      </c>
      <c r="CM1091" s="62"/>
      <c r="CN1091" s="62"/>
      <c r="CO1091" s="62"/>
      <c r="CP1091" s="12">
        <f t="shared" si="3531"/>
        <v>5.2083333333333329E-2</v>
      </c>
      <c r="CQ1091" s="13">
        <f t="shared" si="3532"/>
        <v>1</v>
      </c>
      <c r="CR1091" s="13">
        <f t="shared" si="3533"/>
        <v>15</v>
      </c>
      <c r="CS1091" s="83">
        <v>0</v>
      </c>
      <c r="CT1091" s="13">
        <f t="shared" si="3534"/>
        <v>0</v>
      </c>
      <c r="CU1091" s="13">
        <f t="shared" si="3535"/>
        <v>0</v>
      </c>
      <c r="CV1091" s="83">
        <v>0</v>
      </c>
      <c r="CW1091" s="13">
        <f t="shared" si="3536"/>
        <v>0</v>
      </c>
      <c r="CX1091" s="13">
        <f t="shared" si="3537"/>
        <v>0</v>
      </c>
      <c r="CY1091" s="83">
        <v>0</v>
      </c>
      <c r="CZ1091" s="13">
        <f t="shared" si="3538"/>
        <v>0</v>
      </c>
      <c r="DA1091" s="13">
        <f t="shared" si="3539"/>
        <v>0</v>
      </c>
      <c r="DB1091" s="83">
        <v>0</v>
      </c>
      <c r="DC1091" s="13">
        <f t="shared" si="3540"/>
        <v>0</v>
      </c>
      <c r="DD1091" s="13">
        <f t="shared" si="3541"/>
        <v>0</v>
      </c>
      <c r="DE1091" s="83">
        <v>0</v>
      </c>
      <c r="DF1091" s="13">
        <f t="shared" si="3542"/>
        <v>0</v>
      </c>
      <c r="DG1091" s="13">
        <f t="shared" si="3543"/>
        <v>0</v>
      </c>
      <c r="DH1091" s="83">
        <v>1.9444444444444445E-2</v>
      </c>
      <c r="DI1091" s="13">
        <f t="shared" si="3396"/>
        <v>0</v>
      </c>
      <c r="DJ1091" s="13">
        <f t="shared" si="3397"/>
        <v>28</v>
      </c>
      <c r="DK1091" s="83">
        <v>0</v>
      </c>
      <c r="DL1091" s="35">
        <f t="shared" si="3544"/>
        <v>0</v>
      </c>
      <c r="DM1091" s="35">
        <f t="shared" si="3545"/>
        <v>0</v>
      </c>
      <c r="DN1091" s="66">
        <f t="shared" si="3497"/>
        <v>3871843.7660000026</v>
      </c>
      <c r="DO1091" s="74">
        <f t="shared" si="3498"/>
        <v>61993</v>
      </c>
      <c r="DP1091" s="66">
        <f t="shared" si="3452"/>
        <v>64.039322033898301</v>
      </c>
      <c r="DQ1091" s="63">
        <f t="shared" si="3453"/>
        <v>62.456144500185545</v>
      </c>
      <c r="DR1091" s="66"/>
      <c r="DS1091" s="96"/>
      <c r="DT1091" s="66"/>
      <c r="DU1091" s="66"/>
      <c r="FJ1091" s="3">
        <f t="shared" si="3374"/>
        <v>8.4722222222222227E-2</v>
      </c>
    </row>
    <row r="1092" spans="1:166">
      <c r="A1092" s="639">
        <f t="shared" si="3173"/>
        <v>1090</v>
      </c>
      <c r="B1092" s="172">
        <f t="shared" si="3380"/>
        <v>99</v>
      </c>
      <c r="C1092" s="76">
        <v>40985</v>
      </c>
      <c r="D1092" s="84">
        <f t="shared" si="3546"/>
        <v>3</v>
      </c>
      <c r="E1092" s="78" t="s">
        <v>1224</v>
      </c>
      <c r="F1092" s="172">
        <v>32</v>
      </c>
      <c r="G1092" s="79" t="s">
        <v>38</v>
      </c>
      <c r="H1092" s="79" t="s">
        <v>305</v>
      </c>
      <c r="I1092" s="79" t="s">
        <v>1116</v>
      </c>
      <c r="J1092" s="83">
        <v>0.90277777777777779</v>
      </c>
      <c r="K1092" s="82">
        <v>3804.23</v>
      </c>
      <c r="L1092" s="79" t="s">
        <v>1288</v>
      </c>
      <c r="M1092" s="172">
        <v>59</v>
      </c>
      <c r="N1092" s="172">
        <v>0</v>
      </c>
      <c r="O1092" s="79"/>
      <c r="P1092" s="83">
        <v>0.90277777777777779</v>
      </c>
      <c r="Q1092" s="83">
        <v>0.90277777777777779</v>
      </c>
      <c r="R1092" s="12">
        <f t="shared" si="3499"/>
        <v>0</v>
      </c>
      <c r="S1092" s="13">
        <f t="shared" si="3500"/>
        <v>0</v>
      </c>
      <c r="T1092" s="13">
        <f t="shared" si="3501"/>
        <v>0</v>
      </c>
      <c r="U1092" s="83">
        <v>0.90625</v>
      </c>
      <c r="V1092" s="12">
        <f t="shared" si="3318"/>
        <v>3.4722222222222099E-3</v>
      </c>
      <c r="W1092" s="13">
        <f t="shared" si="3319"/>
        <v>0</v>
      </c>
      <c r="X1092" s="225">
        <f t="shared" si="3320"/>
        <v>5</v>
      </c>
      <c r="Y1092" s="83">
        <v>0.91319444444444453</v>
      </c>
      <c r="Z1092" s="12">
        <f t="shared" si="3393"/>
        <v>6.9444444444445308E-3</v>
      </c>
      <c r="AA1092" s="13">
        <f t="shared" si="3394"/>
        <v>0</v>
      </c>
      <c r="AB1092" s="13">
        <f t="shared" si="3395"/>
        <v>10</v>
      </c>
      <c r="AC1092" s="83">
        <v>0.93055555555555547</v>
      </c>
      <c r="AD1092" s="12">
        <f t="shared" si="3502"/>
        <v>1.7361111111110938E-2</v>
      </c>
      <c r="AE1092" s="13">
        <f t="shared" si="3503"/>
        <v>0</v>
      </c>
      <c r="AF1092" s="13">
        <f t="shared" si="3504"/>
        <v>25</v>
      </c>
      <c r="AG1092" s="83">
        <v>0.93402777777777779</v>
      </c>
      <c r="AH1092" s="83">
        <v>0.97916666666666663</v>
      </c>
      <c r="AI1092" s="12">
        <f t="shared" si="3505"/>
        <v>4.513888888888884E-2</v>
      </c>
      <c r="AJ1092" s="225">
        <f t="shared" si="3506"/>
        <v>1</v>
      </c>
      <c r="AK1092" s="225">
        <f t="shared" si="3507"/>
        <v>5</v>
      </c>
      <c r="AL1092" s="83">
        <v>0.93402777777777779</v>
      </c>
      <c r="AM1092" s="83">
        <v>0.97916666666666663</v>
      </c>
      <c r="AN1092" s="12">
        <f t="shared" si="3508"/>
        <v>4.513888888888884E-2</v>
      </c>
      <c r="AO1092" s="13">
        <f t="shared" si="3509"/>
        <v>1</v>
      </c>
      <c r="AP1092" s="13">
        <f t="shared" si="3510"/>
        <v>5</v>
      </c>
      <c r="AQ1092" s="83">
        <v>0.98402777777777783</v>
      </c>
      <c r="AR1092" s="12">
        <f>AQ1092-AH1092</f>
        <v>4.8611111111112049E-3</v>
      </c>
      <c r="AS1092" s="225">
        <f t="shared" si="3511"/>
        <v>0</v>
      </c>
      <c r="AT1092" s="13">
        <f t="shared" si="3512"/>
        <v>7</v>
      </c>
      <c r="AU1092" s="83">
        <v>0.98472222222222217</v>
      </c>
      <c r="AV1092" s="226">
        <f t="shared" si="3513"/>
        <v>6.9444444444433095E-4</v>
      </c>
      <c r="AW1092" s="13">
        <f t="shared" si="3514"/>
        <v>0</v>
      </c>
      <c r="AX1092" s="13">
        <f t="shared" si="3515"/>
        <v>1</v>
      </c>
      <c r="AY1092" s="83">
        <v>1.0604166666666666</v>
      </c>
      <c r="AZ1092" s="12">
        <f t="shared" si="3516"/>
        <v>7.5694444444444398E-2</v>
      </c>
      <c r="BA1092" s="225">
        <f t="shared" si="3517"/>
        <v>1</v>
      </c>
      <c r="BB1092" s="225">
        <f t="shared" si="3518"/>
        <v>49</v>
      </c>
      <c r="BC1092" s="83">
        <v>1.0604166666666666</v>
      </c>
      <c r="BD1092" s="83">
        <v>1.0604166666666666</v>
      </c>
      <c r="BE1092" s="12">
        <f t="shared" si="3519"/>
        <v>0</v>
      </c>
      <c r="BF1092" s="13">
        <f t="shared" si="3520"/>
        <v>0</v>
      </c>
      <c r="BG1092" s="13">
        <f t="shared" si="3521"/>
        <v>0</v>
      </c>
      <c r="BH1092" s="83">
        <v>1.0604166666666666</v>
      </c>
      <c r="BI1092" s="83">
        <v>1.0604166666666666</v>
      </c>
      <c r="BJ1092" s="83"/>
      <c r="BK1092" s="69">
        <f t="shared" si="3522"/>
        <v>0</v>
      </c>
      <c r="BL1092" s="13">
        <f t="shared" si="3523"/>
        <v>0</v>
      </c>
      <c r="BM1092" s="13">
        <f t="shared" si="3524"/>
        <v>0</v>
      </c>
      <c r="BN1092" s="83">
        <v>1.0694444444444444</v>
      </c>
      <c r="BO1092" s="12">
        <f t="shared" si="3347"/>
        <v>9.0277777777778567E-3</v>
      </c>
      <c r="BP1092" s="225">
        <f t="shared" si="3348"/>
        <v>0</v>
      </c>
      <c r="BQ1092" s="225">
        <f t="shared" si="3349"/>
        <v>13</v>
      </c>
      <c r="BR1092" s="83">
        <v>1.0729166666666667</v>
      </c>
      <c r="BS1092" s="12">
        <f t="shared" si="3425"/>
        <v>3.4722222222223209E-3</v>
      </c>
      <c r="BT1092" s="225">
        <f t="shared" si="3426"/>
        <v>0</v>
      </c>
      <c r="BU1092" s="225">
        <f t="shared" si="3427"/>
        <v>5</v>
      </c>
      <c r="BV1092" s="83">
        <v>1.0729166666666667</v>
      </c>
      <c r="BW1092" s="83">
        <v>1.0833333333333333</v>
      </c>
      <c r="BX1092" s="12">
        <f t="shared" si="3353"/>
        <v>1.0416666666666519E-2</v>
      </c>
      <c r="BY1092" s="13">
        <f t="shared" si="3354"/>
        <v>0</v>
      </c>
      <c r="BZ1092" s="13">
        <f t="shared" si="3355"/>
        <v>15</v>
      </c>
      <c r="CA1092" s="226">
        <f t="shared" si="3481"/>
        <v>0.18055555555555547</v>
      </c>
      <c r="CB1092" s="13">
        <f t="shared" si="3482"/>
        <v>4</v>
      </c>
      <c r="CC1092" s="13">
        <f t="shared" si="3483"/>
        <v>20</v>
      </c>
      <c r="CD1092" s="12">
        <f t="shared" si="3428"/>
        <v>3.4722222222222321E-2</v>
      </c>
      <c r="CE1092" s="13">
        <f t="shared" si="3429"/>
        <v>0</v>
      </c>
      <c r="CF1092" s="13">
        <f t="shared" si="3430"/>
        <v>50</v>
      </c>
      <c r="CG1092" s="12">
        <f t="shared" si="3525"/>
        <v>4.513888888888884E-2</v>
      </c>
      <c r="CH1092" s="13">
        <f t="shared" si="3526"/>
        <v>1</v>
      </c>
      <c r="CI1092" s="13">
        <f t="shared" si="3527"/>
        <v>5</v>
      </c>
      <c r="CJ1092" s="12">
        <f t="shared" si="3528"/>
        <v>7.5694444444444398E-2</v>
      </c>
      <c r="CK1092" s="13">
        <f t="shared" si="3529"/>
        <v>1</v>
      </c>
      <c r="CL1092" s="13">
        <f t="shared" si="3530"/>
        <v>49</v>
      </c>
      <c r="CM1092" s="62"/>
      <c r="CN1092" s="62"/>
      <c r="CO1092" s="62"/>
      <c r="CP1092" s="12">
        <f t="shared" si="3531"/>
        <v>5.3472222222222171E-2</v>
      </c>
      <c r="CQ1092" s="13">
        <f t="shared" si="3532"/>
        <v>1</v>
      </c>
      <c r="CR1092" s="13">
        <f t="shared" si="3533"/>
        <v>17</v>
      </c>
      <c r="CS1092" s="83">
        <v>0</v>
      </c>
      <c r="CT1092" s="13">
        <f t="shared" si="3534"/>
        <v>0</v>
      </c>
      <c r="CU1092" s="13">
        <f t="shared" si="3535"/>
        <v>0</v>
      </c>
      <c r="CV1092" s="83">
        <v>0</v>
      </c>
      <c r="CW1092" s="13">
        <f t="shared" si="3536"/>
        <v>0</v>
      </c>
      <c r="CX1092" s="13">
        <f t="shared" si="3537"/>
        <v>0</v>
      </c>
      <c r="CY1092" s="83">
        <v>0</v>
      </c>
      <c r="CZ1092" s="13">
        <f t="shared" si="3538"/>
        <v>0</v>
      </c>
      <c r="DA1092" s="13">
        <f t="shared" si="3539"/>
        <v>0</v>
      </c>
      <c r="DB1092" s="83">
        <v>0</v>
      </c>
      <c r="DC1092" s="13">
        <f t="shared" si="3540"/>
        <v>0</v>
      </c>
      <c r="DD1092" s="13">
        <f t="shared" si="3541"/>
        <v>0</v>
      </c>
      <c r="DE1092" s="83">
        <v>0</v>
      </c>
      <c r="DF1092" s="13">
        <f t="shared" si="3542"/>
        <v>0</v>
      </c>
      <c r="DG1092" s="13">
        <f t="shared" si="3543"/>
        <v>0</v>
      </c>
      <c r="DH1092" s="83">
        <v>2.2222222222222223E-2</v>
      </c>
      <c r="DI1092" s="13">
        <f t="shared" si="3396"/>
        <v>0</v>
      </c>
      <c r="DJ1092" s="13">
        <f t="shared" si="3397"/>
        <v>32</v>
      </c>
      <c r="DK1092" s="83">
        <v>0</v>
      </c>
      <c r="DL1092" s="35">
        <f t="shared" si="3544"/>
        <v>0</v>
      </c>
      <c r="DM1092" s="35">
        <f t="shared" si="3545"/>
        <v>0</v>
      </c>
      <c r="DN1092" s="66">
        <f t="shared" si="3497"/>
        <v>3875647.9960000026</v>
      </c>
      <c r="DO1092" s="74">
        <f t="shared" si="3498"/>
        <v>62052</v>
      </c>
      <c r="DP1092" s="66">
        <f t="shared" si="3452"/>
        <v>64.478474576271182</v>
      </c>
      <c r="DQ1092" s="63">
        <f t="shared" si="3453"/>
        <v>62.458067362857001</v>
      </c>
      <c r="DR1092" s="66"/>
      <c r="DS1092" s="96"/>
      <c r="DT1092" s="66"/>
      <c r="DU1092" s="66"/>
      <c r="FJ1092" s="3">
        <f t="shared" si="3374"/>
        <v>5.9722222222222232E-2</v>
      </c>
    </row>
    <row r="1093" spans="1:166">
      <c r="A1093" s="639">
        <f t="shared" si="3173"/>
        <v>1091</v>
      </c>
      <c r="B1093" s="172">
        <f t="shared" si="3380"/>
        <v>100</v>
      </c>
      <c r="C1093" s="76">
        <v>40985</v>
      </c>
      <c r="D1093" s="84">
        <f t="shared" si="3546"/>
        <v>3</v>
      </c>
      <c r="E1093" s="78" t="s">
        <v>1273</v>
      </c>
      <c r="F1093" s="172">
        <v>4</v>
      </c>
      <c r="G1093" s="79" t="s">
        <v>1295</v>
      </c>
      <c r="H1093" s="79" t="s">
        <v>413</v>
      </c>
      <c r="I1093" s="79" t="s">
        <v>1307</v>
      </c>
      <c r="J1093" s="83">
        <v>0.94791666666666663</v>
      </c>
      <c r="K1093" s="82">
        <v>3569.22</v>
      </c>
      <c r="L1093" s="79" t="s">
        <v>1083</v>
      </c>
      <c r="M1093" s="172">
        <v>58</v>
      </c>
      <c r="N1093" s="172">
        <v>1</v>
      </c>
      <c r="O1093" s="79"/>
      <c r="P1093" s="83">
        <v>0.94791666666666663</v>
      </c>
      <c r="Q1093" s="83">
        <v>0.94791666666666663</v>
      </c>
      <c r="R1093" s="12">
        <f t="shared" si="3499"/>
        <v>0</v>
      </c>
      <c r="S1093" s="13">
        <f t="shared" si="3500"/>
        <v>0</v>
      </c>
      <c r="T1093" s="13">
        <f t="shared" si="3501"/>
        <v>0</v>
      </c>
      <c r="U1093" s="83">
        <v>0.95138888888888884</v>
      </c>
      <c r="V1093" s="12">
        <f t="shared" si="3318"/>
        <v>3.4722222222222099E-3</v>
      </c>
      <c r="W1093" s="13">
        <f t="shared" si="3319"/>
        <v>0</v>
      </c>
      <c r="X1093" s="225">
        <f t="shared" si="3320"/>
        <v>5</v>
      </c>
      <c r="Y1093" s="83">
        <v>0.95833333333333337</v>
      </c>
      <c r="Z1093" s="12">
        <f t="shared" si="3393"/>
        <v>6.9444444444445308E-3</v>
      </c>
      <c r="AA1093" s="13">
        <f t="shared" si="3394"/>
        <v>0</v>
      </c>
      <c r="AB1093" s="13">
        <f t="shared" si="3395"/>
        <v>10</v>
      </c>
      <c r="AC1093" s="83">
        <v>1</v>
      </c>
      <c r="AD1093" s="12">
        <f t="shared" si="3502"/>
        <v>4.166666666666663E-2</v>
      </c>
      <c r="AE1093" s="13">
        <f t="shared" si="3503"/>
        <v>1</v>
      </c>
      <c r="AF1093" s="13">
        <f t="shared" si="3504"/>
        <v>0</v>
      </c>
      <c r="AG1093" s="83">
        <v>3.472222222222222E-3</v>
      </c>
      <c r="AH1093" s="83">
        <v>2.0833333333333332E-2</v>
      </c>
      <c r="AI1093" s="12">
        <f t="shared" si="3505"/>
        <v>1.7361111111111112E-2</v>
      </c>
      <c r="AJ1093" s="225">
        <f t="shared" si="3506"/>
        <v>0</v>
      </c>
      <c r="AK1093" s="225">
        <f t="shared" si="3507"/>
        <v>25</v>
      </c>
      <c r="AL1093" s="83">
        <v>3.472222222222222E-3</v>
      </c>
      <c r="AM1093" s="83">
        <v>2.0833333333333332E-2</v>
      </c>
      <c r="AN1093" s="12">
        <f t="shared" si="3508"/>
        <v>1.7361111111111112E-2</v>
      </c>
      <c r="AO1093" s="13">
        <f t="shared" si="3509"/>
        <v>0</v>
      </c>
      <c r="AP1093" s="13">
        <f t="shared" si="3510"/>
        <v>25</v>
      </c>
      <c r="AQ1093" s="83">
        <v>1.0243055555555556</v>
      </c>
      <c r="AR1093" s="12">
        <f>AQ1093-AH1093</f>
        <v>1.0034722222222223</v>
      </c>
      <c r="AS1093" s="225">
        <f t="shared" si="3511"/>
        <v>0</v>
      </c>
      <c r="AT1093" s="13">
        <f t="shared" si="3512"/>
        <v>5</v>
      </c>
      <c r="AU1093" s="83">
        <v>1.0243055555555556</v>
      </c>
      <c r="AV1093" s="226">
        <f t="shared" si="3513"/>
        <v>0</v>
      </c>
      <c r="AW1093" s="13">
        <f t="shared" si="3514"/>
        <v>0</v>
      </c>
      <c r="AX1093" s="13">
        <f t="shared" si="3515"/>
        <v>0</v>
      </c>
      <c r="AY1093" s="83">
        <v>1.1506944444444445</v>
      </c>
      <c r="AZ1093" s="12">
        <f t="shared" si="3516"/>
        <v>0.12638888888888888</v>
      </c>
      <c r="BA1093" s="225">
        <f t="shared" si="3517"/>
        <v>3</v>
      </c>
      <c r="BB1093" s="225">
        <f t="shared" si="3518"/>
        <v>2</v>
      </c>
      <c r="BC1093" s="83">
        <v>1.1506944444444445</v>
      </c>
      <c r="BD1093" s="83">
        <v>1.1506944444444445</v>
      </c>
      <c r="BE1093" s="12">
        <f t="shared" si="3519"/>
        <v>0</v>
      </c>
      <c r="BF1093" s="13">
        <f t="shared" si="3520"/>
        <v>0</v>
      </c>
      <c r="BG1093" s="13">
        <f t="shared" si="3521"/>
        <v>0</v>
      </c>
      <c r="BH1093" s="83">
        <v>1.1506944444444445</v>
      </c>
      <c r="BI1093" s="83">
        <v>1.1506944444444445</v>
      </c>
      <c r="BJ1093" s="83"/>
      <c r="BK1093" s="69">
        <f t="shared" si="3522"/>
        <v>0</v>
      </c>
      <c r="BL1093" s="13">
        <f t="shared" si="3523"/>
        <v>0</v>
      </c>
      <c r="BM1093" s="13">
        <f t="shared" si="3524"/>
        <v>0</v>
      </c>
      <c r="BN1093" s="83">
        <v>1.1597222222222221</v>
      </c>
      <c r="BO1093" s="12">
        <f t="shared" si="3347"/>
        <v>9.0277777777776347E-3</v>
      </c>
      <c r="BP1093" s="225">
        <f t="shared" si="3348"/>
        <v>0</v>
      </c>
      <c r="BQ1093" s="225">
        <f t="shared" si="3349"/>
        <v>13</v>
      </c>
      <c r="BR1093" s="83">
        <v>1.1631944444444444</v>
      </c>
      <c r="BS1093" s="12">
        <f t="shared" si="3425"/>
        <v>3.4722222222223209E-3</v>
      </c>
      <c r="BT1093" s="225">
        <f t="shared" si="3426"/>
        <v>0</v>
      </c>
      <c r="BU1093" s="225">
        <f t="shared" si="3427"/>
        <v>5</v>
      </c>
      <c r="BV1093" s="83">
        <v>1.1631944444444444</v>
      </c>
      <c r="BW1093" s="83">
        <v>1.1666666666666667</v>
      </c>
      <c r="BX1093" s="12">
        <f t="shared" si="3353"/>
        <v>3.4722222222223209E-3</v>
      </c>
      <c r="BY1093" s="13">
        <f t="shared" si="3354"/>
        <v>0</v>
      </c>
      <c r="BZ1093" s="13">
        <f t="shared" si="3355"/>
        <v>5</v>
      </c>
      <c r="CA1093" s="226">
        <f t="shared" si="3481"/>
        <v>0.21875000000000011</v>
      </c>
      <c r="CB1093" s="13">
        <f t="shared" si="3482"/>
        <v>5</v>
      </c>
      <c r="CC1093" s="13">
        <f t="shared" si="3483"/>
        <v>15</v>
      </c>
      <c r="CD1093" s="12">
        <f t="shared" si="3428"/>
        <v>1.0576388888888888</v>
      </c>
      <c r="CE1093" s="13">
        <f t="shared" si="3429"/>
        <v>1</v>
      </c>
      <c r="CF1093" s="13">
        <f t="shared" si="3430"/>
        <v>23</v>
      </c>
      <c r="CG1093" s="12">
        <f t="shared" si="3525"/>
        <v>1.7361111111111112E-2</v>
      </c>
      <c r="CH1093" s="13">
        <f t="shared" si="3526"/>
        <v>0</v>
      </c>
      <c r="CI1093" s="13">
        <f t="shared" si="3527"/>
        <v>25</v>
      </c>
      <c r="CJ1093" s="12">
        <f t="shared" si="3528"/>
        <v>0.12638888888888888</v>
      </c>
      <c r="CK1093" s="13">
        <f t="shared" si="3529"/>
        <v>3</v>
      </c>
      <c r="CL1093" s="13">
        <f t="shared" si="3530"/>
        <v>2</v>
      </c>
      <c r="CM1093" s="62"/>
      <c r="CN1093" s="62"/>
      <c r="CO1093" s="62"/>
      <c r="CP1093" s="12">
        <f t="shared" si="3531"/>
        <v>8.0555555555555547E-2</v>
      </c>
      <c r="CQ1093" s="13">
        <f t="shared" si="3532"/>
        <v>1</v>
      </c>
      <c r="CR1093" s="13">
        <f t="shared" si="3533"/>
        <v>56</v>
      </c>
      <c r="CS1093" s="83">
        <v>0</v>
      </c>
      <c r="CT1093" s="13">
        <f t="shared" si="3534"/>
        <v>0</v>
      </c>
      <c r="CU1093" s="13">
        <f t="shared" si="3535"/>
        <v>0</v>
      </c>
      <c r="CV1093" s="83">
        <v>0</v>
      </c>
      <c r="CW1093" s="13">
        <f t="shared" si="3536"/>
        <v>0</v>
      </c>
      <c r="CX1093" s="13">
        <f t="shared" si="3537"/>
        <v>0</v>
      </c>
      <c r="CY1093" s="83">
        <v>0</v>
      </c>
      <c r="CZ1093" s="13">
        <f t="shared" si="3538"/>
        <v>0</v>
      </c>
      <c r="DA1093" s="13">
        <f t="shared" si="3539"/>
        <v>0</v>
      </c>
      <c r="DB1093" s="83">
        <v>0</v>
      </c>
      <c r="DC1093" s="13">
        <f t="shared" si="3540"/>
        <v>0</v>
      </c>
      <c r="DD1093" s="13">
        <f t="shared" si="3541"/>
        <v>0</v>
      </c>
      <c r="DE1093" s="83">
        <v>0</v>
      </c>
      <c r="DF1093" s="13">
        <f t="shared" si="3542"/>
        <v>0</v>
      </c>
      <c r="DG1093" s="13">
        <f t="shared" si="3543"/>
        <v>0</v>
      </c>
      <c r="DH1093" s="83">
        <v>4.5833333333333337E-2</v>
      </c>
      <c r="DI1093" s="13">
        <f t="shared" si="3396"/>
        <v>1</v>
      </c>
      <c r="DJ1093" s="13">
        <f t="shared" si="3397"/>
        <v>6</v>
      </c>
      <c r="DK1093" s="83">
        <v>0</v>
      </c>
      <c r="DL1093" s="35">
        <f t="shared" si="3544"/>
        <v>0</v>
      </c>
      <c r="DM1093" s="35">
        <f t="shared" si="3545"/>
        <v>0</v>
      </c>
      <c r="DN1093" s="66">
        <f t="shared" si="3497"/>
        <v>3879217.2160000028</v>
      </c>
      <c r="DO1093" s="74">
        <f t="shared" si="3498"/>
        <v>62110</v>
      </c>
      <c r="DP1093" s="66">
        <f t="shared" si="3452"/>
        <v>61.538275862068964</v>
      </c>
      <c r="DQ1093" s="63">
        <f t="shared" si="3453"/>
        <v>62.457208436644706</v>
      </c>
      <c r="DR1093" s="66"/>
      <c r="DS1093" s="96"/>
      <c r="DT1093" s="66"/>
      <c r="DU1093" s="66"/>
      <c r="FJ1093" s="3">
        <f t="shared" si="3374"/>
        <v>7.5000000000000122E-2</v>
      </c>
    </row>
    <row r="1094" spans="1:166">
      <c r="A1094" s="639">
        <f t="shared" ref="A1094:A1157" si="3547" xml:space="preserve"> A1093 + 1</f>
        <v>1092</v>
      </c>
      <c r="B1094" s="172">
        <f t="shared" si="3380"/>
        <v>101</v>
      </c>
      <c r="C1094" s="76">
        <v>40985</v>
      </c>
      <c r="D1094" s="84">
        <f t="shared" si="3546"/>
        <v>3</v>
      </c>
      <c r="E1094" s="78" t="s">
        <v>1296</v>
      </c>
      <c r="F1094" s="172">
        <v>1</v>
      </c>
      <c r="G1094" s="79" t="s">
        <v>492</v>
      </c>
      <c r="H1094" s="79" t="s">
        <v>413</v>
      </c>
      <c r="I1094" s="79" t="s">
        <v>1215</v>
      </c>
      <c r="J1094" s="83">
        <v>2.0833333333333332E-2</v>
      </c>
      <c r="K1094" s="82">
        <v>3205.71</v>
      </c>
      <c r="L1094" s="79" t="s">
        <v>1281</v>
      </c>
      <c r="M1094" s="172">
        <v>59</v>
      </c>
      <c r="N1094" s="172">
        <v>0</v>
      </c>
      <c r="O1094" s="79"/>
      <c r="P1094" s="83">
        <v>2.0833333333333332E-2</v>
      </c>
      <c r="Q1094" s="83">
        <v>2.0833333333333332E-2</v>
      </c>
      <c r="R1094" s="12">
        <f t="shared" si="3499"/>
        <v>0</v>
      </c>
      <c r="S1094" s="13">
        <f t="shared" si="3500"/>
        <v>0</v>
      </c>
      <c r="T1094" s="13">
        <f t="shared" si="3501"/>
        <v>0</v>
      </c>
      <c r="U1094" s="83">
        <v>2.4305555555555556E-2</v>
      </c>
      <c r="V1094" s="12">
        <f t="shared" si="3318"/>
        <v>3.4722222222222238E-3</v>
      </c>
      <c r="W1094" s="13">
        <f t="shared" si="3319"/>
        <v>0</v>
      </c>
      <c r="X1094" s="225">
        <f t="shared" si="3320"/>
        <v>5</v>
      </c>
      <c r="Y1094" s="83">
        <v>3.125E-2</v>
      </c>
      <c r="Z1094" s="12">
        <f t="shared" si="3393"/>
        <v>6.9444444444444441E-3</v>
      </c>
      <c r="AA1094" s="13">
        <f t="shared" si="3394"/>
        <v>0</v>
      </c>
      <c r="AB1094" s="13">
        <f t="shared" si="3395"/>
        <v>10</v>
      </c>
      <c r="AC1094" s="83">
        <v>3.6805555555555557E-2</v>
      </c>
      <c r="AD1094" s="12">
        <f t="shared" si="3502"/>
        <v>5.5555555555555566E-3</v>
      </c>
      <c r="AE1094" s="13">
        <f t="shared" si="3503"/>
        <v>0</v>
      </c>
      <c r="AF1094" s="13">
        <f t="shared" si="3504"/>
        <v>8</v>
      </c>
      <c r="AG1094" s="83">
        <v>3.8194444444444441E-2</v>
      </c>
      <c r="AH1094" s="83">
        <v>6.25E-2</v>
      </c>
      <c r="AI1094" s="12">
        <f t="shared" si="3505"/>
        <v>2.4305555555555559E-2</v>
      </c>
      <c r="AJ1094" s="225">
        <f t="shared" si="3506"/>
        <v>0</v>
      </c>
      <c r="AK1094" s="225">
        <f t="shared" si="3507"/>
        <v>35</v>
      </c>
      <c r="AL1094" s="83">
        <v>3.8194444444444441E-2</v>
      </c>
      <c r="AM1094" s="83">
        <v>6.25E-2</v>
      </c>
      <c r="AN1094" s="12">
        <f t="shared" si="3508"/>
        <v>2.4305555555555559E-2</v>
      </c>
      <c r="AO1094" s="13">
        <f t="shared" si="3509"/>
        <v>0</v>
      </c>
      <c r="AP1094" s="13">
        <f t="shared" si="3510"/>
        <v>35</v>
      </c>
      <c r="AQ1094" s="83">
        <v>3.6805555555555557E-2</v>
      </c>
      <c r="AR1094" s="12">
        <f t="shared" ref="AR1094:AR1099" si="3548">AQ1094-AC1094</f>
        <v>0</v>
      </c>
      <c r="AS1094" s="225">
        <f t="shared" si="3511"/>
        <v>0</v>
      </c>
      <c r="AT1094" s="13">
        <f t="shared" si="3512"/>
        <v>0</v>
      </c>
      <c r="AU1094" s="83">
        <v>6.25E-2</v>
      </c>
      <c r="AV1094" s="226">
        <f t="shared" si="3513"/>
        <v>2.5694444444444443E-2</v>
      </c>
      <c r="AW1094" s="13">
        <f t="shared" si="3514"/>
        <v>0</v>
      </c>
      <c r="AX1094" s="13">
        <f t="shared" si="3515"/>
        <v>37</v>
      </c>
      <c r="AY1094" s="83">
        <v>0.24305555555555555</v>
      </c>
      <c r="AZ1094" s="12">
        <f t="shared" si="3516"/>
        <v>0.18055555555555555</v>
      </c>
      <c r="BA1094" s="225">
        <f t="shared" si="3517"/>
        <v>4</v>
      </c>
      <c r="BB1094" s="225">
        <f t="shared" si="3518"/>
        <v>20</v>
      </c>
      <c r="BC1094" s="83">
        <v>0.24305555555555555</v>
      </c>
      <c r="BD1094" s="83">
        <v>0.24305555555555555</v>
      </c>
      <c r="BE1094" s="12">
        <f t="shared" si="3519"/>
        <v>0</v>
      </c>
      <c r="BF1094" s="13">
        <f t="shared" si="3520"/>
        <v>0</v>
      </c>
      <c r="BG1094" s="13">
        <f t="shared" si="3521"/>
        <v>0</v>
      </c>
      <c r="BH1094" s="83">
        <v>0.24305555555555555</v>
      </c>
      <c r="BI1094" s="83">
        <v>0.24305555555555555</v>
      </c>
      <c r="BJ1094" s="83"/>
      <c r="BK1094" s="69">
        <f t="shared" si="3522"/>
        <v>0</v>
      </c>
      <c r="BL1094" s="13">
        <f t="shared" si="3523"/>
        <v>0</v>
      </c>
      <c r="BM1094" s="13">
        <f t="shared" si="3524"/>
        <v>0</v>
      </c>
      <c r="BN1094" s="83">
        <v>0.25694444444444448</v>
      </c>
      <c r="BO1094" s="12">
        <f t="shared" si="3347"/>
        <v>1.3888888888888923E-2</v>
      </c>
      <c r="BP1094" s="225">
        <f t="shared" si="3348"/>
        <v>0</v>
      </c>
      <c r="BQ1094" s="225">
        <f t="shared" si="3349"/>
        <v>20</v>
      </c>
      <c r="BR1094" s="83">
        <v>0.26041666666666669</v>
      </c>
      <c r="BS1094" s="12">
        <f t="shared" si="3425"/>
        <v>3.4722222222222099E-3</v>
      </c>
      <c r="BT1094" s="225">
        <f t="shared" si="3426"/>
        <v>0</v>
      </c>
      <c r="BU1094" s="225">
        <f t="shared" si="3427"/>
        <v>5</v>
      </c>
      <c r="BV1094" s="83">
        <v>0.26041666666666669</v>
      </c>
      <c r="BW1094" s="83">
        <v>0.2638888888888889</v>
      </c>
      <c r="BX1094" s="12">
        <f t="shared" si="3353"/>
        <v>3.4722222222222099E-3</v>
      </c>
      <c r="BY1094" s="13">
        <f t="shared" si="3354"/>
        <v>0</v>
      </c>
      <c r="BZ1094" s="13">
        <f t="shared" si="3355"/>
        <v>5</v>
      </c>
      <c r="CA1094" s="226">
        <f t="shared" si="3481"/>
        <v>0.24305555555555555</v>
      </c>
      <c r="CB1094" s="13">
        <f t="shared" si="3482"/>
        <v>5</v>
      </c>
      <c r="CC1094" s="13">
        <f t="shared" si="3483"/>
        <v>50</v>
      </c>
      <c r="CD1094" s="12">
        <f t="shared" si="3428"/>
        <v>2.2916666666666689E-2</v>
      </c>
      <c r="CE1094" s="13">
        <f t="shared" si="3429"/>
        <v>0</v>
      </c>
      <c r="CF1094" s="13">
        <f t="shared" si="3430"/>
        <v>33</v>
      </c>
      <c r="CG1094" s="12">
        <f t="shared" si="3525"/>
        <v>2.4305555555555559E-2</v>
      </c>
      <c r="CH1094" s="13">
        <f t="shared" si="3526"/>
        <v>0</v>
      </c>
      <c r="CI1094" s="13">
        <f t="shared" si="3527"/>
        <v>35</v>
      </c>
      <c r="CJ1094" s="12">
        <f t="shared" si="3528"/>
        <v>0.18055555555555555</v>
      </c>
      <c r="CK1094" s="13">
        <f t="shared" si="3529"/>
        <v>4</v>
      </c>
      <c r="CL1094" s="13">
        <f t="shared" si="3530"/>
        <v>20</v>
      </c>
      <c r="CM1094" s="62"/>
      <c r="CN1094" s="62"/>
      <c r="CO1094" s="62"/>
      <c r="CP1094" s="12">
        <f t="shared" si="3531"/>
        <v>0</v>
      </c>
      <c r="CQ1094" s="13">
        <f t="shared" si="3532"/>
        <v>0</v>
      </c>
      <c r="CR1094" s="13">
        <f t="shared" si="3533"/>
        <v>0</v>
      </c>
      <c r="CS1094" s="83">
        <v>0</v>
      </c>
      <c r="CT1094" s="13">
        <f t="shared" si="3534"/>
        <v>0</v>
      </c>
      <c r="CU1094" s="13">
        <f t="shared" si="3535"/>
        <v>0</v>
      </c>
      <c r="CV1094" s="83">
        <v>0</v>
      </c>
      <c r="CW1094" s="13">
        <f t="shared" si="3536"/>
        <v>0</v>
      </c>
      <c r="CX1094" s="13">
        <f t="shared" si="3537"/>
        <v>0</v>
      </c>
      <c r="CY1094" s="83">
        <v>0</v>
      </c>
      <c r="CZ1094" s="13">
        <f t="shared" si="3538"/>
        <v>0</v>
      </c>
      <c r="DA1094" s="13">
        <f t="shared" si="3539"/>
        <v>0</v>
      </c>
      <c r="DB1094" s="83">
        <v>0.18055555555555555</v>
      </c>
      <c r="DC1094" s="13">
        <f t="shared" si="3540"/>
        <v>4</v>
      </c>
      <c r="DD1094" s="13">
        <f t="shared" si="3541"/>
        <v>20</v>
      </c>
      <c r="DE1094" s="83">
        <v>0</v>
      </c>
      <c r="DF1094" s="13">
        <f t="shared" si="3542"/>
        <v>0</v>
      </c>
      <c r="DG1094" s="13">
        <f t="shared" si="3543"/>
        <v>0</v>
      </c>
      <c r="DH1094" s="83">
        <v>0</v>
      </c>
      <c r="DI1094" s="13">
        <f t="shared" si="3396"/>
        <v>0</v>
      </c>
      <c r="DJ1094" s="13">
        <f t="shared" si="3397"/>
        <v>0</v>
      </c>
      <c r="DK1094" s="83">
        <v>0</v>
      </c>
      <c r="DL1094" s="35">
        <f t="shared" si="3544"/>
        <v>0</v>
      </c>
      <c r="DM1094" s="35">
        <f t="shared" si="3545"/>
        <v>0</v>
      </c>
      <c r="DN1094" s="66">
        <f t="shared" si="3497"/>
        <v>3882422.9260000028</v>
      </c>
      <c r="DO1094" s="74">
        <f t="shared" si="3498"/>
        <v>62169</v>
      </c>
      <c r="DP1094" s="66">
        <f t="shared" si="3452"/>
        <v>54.334067796610171</v>
      </c>
      <c r="DQ1094" s="63">
        <f t="shared" si="3453"/>
        <v>62.449499364635152</v>
      </c>
      <c r="DR1094" s="66"/>
      <c r="DS1094" s="96"/>
      <c r="DT1094" s="66"/>
      <c r="DU1094" s="66"/>
      <c r="FJ1094" s="3">
        <f t="shared" si="3374"/>
        <v>3.8194444444444448E-2</v>
      </c>
    </row>
    <row r="1095" spans="1:166">
      <c r="A1095" s="639">
        <f t="shared" si="3547"/>
        <v>1093</v>
      </c>
      <c r="B1095" s="172">
        <f t="shared" si="3380"/>
        <v>102</v>
      </c>
      <c r="C1095" s="76">
        <v>40986</v>
      </c>
      <c r="D1095" s="84">
        <f t="shared" si="3546"/>
        <v>3</v>
      </c>
      <c r="E1095" s="78" t="s">
        <v>1267</v>
      </c>
      <c r="F1095" s="172">
        <v>3</v>
      </c>
      <c r="G1095" s="79" t="s">
        <v>445</v>
      </c>
      <c r="H1095" s="79" t="s">
        <v>1275</v>
      </c>
      <c r="I1095" s="79" t="s">
        <v>1219</v>
      </c>
      <c r="J1095" s="83">
        <v>0.375</v>
      </c>
      <c r="K1095" s="82">
        <v>3886.3</v>
      </c>
      <c r="L1095" s="79" t="s">
        <v>1288</v>
      </c>
      <c r="M1095" s="172">
        <v>59</v>
      </c>
      <c r="N1095" s="172">
        <v>0</v>
      </c>
      <c r="O1095" s="79"/>
      <c r="P1095" s="83">
        <v>0.375</v>
      </c>
      <c r="Q1095" s="83">
        <v>0.375</v>
      </c>
      <c r="R1095" s="12">
        <f t="shared" si="3499"/>
        <v>0</v>
      </c>
      <c r="S1095" s="13">
        <f t="shared" si="3500"/>
        <v>0</v>
      </c>
      <c r="T1095" s="13">
        <f t="shared" si="3501"/>
        <v>0</v>
      </c>
      <c r="U1095" s="83">
        <v>0.37847222222222227</v>
      </c>
      <c r="V1095" s="12">
        <f t="shared" si="3318"/>
        <v>3.4722222222222654E-3</v>
      </c>
      <c r="W1095" s="13">
        <f t="shared" si="3319"/>
        <v>0</v>
      </c>
      <c r="X1095" s="225">
        <f t="shared" si="3320"/>
        <v>5</v>
      </c>
      <c r="Y1095" s="83">
        <v>0.3888888888888889</v>
      </c>
      <c r="Z1095" s="12">
        <f t="shared" ref="Z1095:Z1138" si="3549">Y1095-U1095</f>
        <v>1.041666666666663E-2</v>
      </c>
      <c r="AA1095" s="13">
        <f t="shared" ref="AA1095:AA1102" si="3550">HOUR(Z1095)</f>
        <v>0</v>
      </c>
      <c r="AB1095" s="13">
        <f t="shared" ref="AB1095:AB1102" si="3551">MINUTE(Z1095)</f>
        <v>15</v>
      </c>
      <c r="AC1095" s="83">
        <v>0.40625</v>
      </c>
      <c r="AD1095" s="12">
        <f t="shared" si="3502"/>
        <v>1.7361111111111105E-2</v>
      </c>
      <c r="AE1095" s="13">
        <f t="shared" si="3503"/>
        <v>0</v>
      </c>
      <c r="AF1095" s="13">
        <f t="shared" si="3504"/>
        <v>25</v>
      </c>
      <c r="AG1095" s="83">
        <v>0.40625</v>
      </c>
      <c r="AH1095" s="83">
        <v>0.43055555555555558</v>
      </c>
      <c r="AI1095" s="12">
        <f t="shared" si="3505"/>
        <v>2.430555555555558E-2</v>
      </c>
      <c r="AJ1095" s="225">
        <f t="shared" si="3506"/>
        <v>0</v>
      </c>
      <c r="AK1095" s="225">
        <f t="shared" si="3507"/>
        <v>35</v>
      </c>
      <c r="AL1095" s="83">
        <v>0.40625</v>
      </c>
      <c r="AM1095" s="83">
        <v>0.43055555555555558</v>
      </c>
      <c r="AN1095" s="12">
        <f t="shared" si="3508"/>
        <v>2.430555555555558E-2</v>
      </c>
      <c r="AO1095" s="13">
        <f t="shared" si="3509"/>
        <v>0</v>
      </c>
      <c r="AP1095" s="13">
        <f t="shared" si="3510"/>
        <v>35</v>
      </c>
      <c r="AQ1095" s="83">
        <v>0.52638888888888891</v>
      </c>
      <c r="AR1095" s="12">
        <f t="shared" si="3548"/>
        <v>0.12013888888888891</v>
      </c>
      <c r="AS1095" s="225">
        <f t="shared" ref="AS1095:AS1101" si="3552">HOUR(AR1095)</f>
        <v>2</v>
      </c>
      <c r="AT1095" s="13">
        <f t="shared" ref="AT1095:AT1101" si="3553">MINUTE(AR1095)</f>
        <v>53</v>
      </c>
      <c r="AU1095" s="83">
        <v>0.52708333333333335</v>
      </c>
      <c r="AV1095" s="226">
        <f t="shared" si="3513"/>
        <v>6.9444444444444198E-4</v>
      </c>
      <c r="AW1095" s="13">
        <f t="shared" si="3514"/>
        <v>0</v>
      </c>
      <c r="AX1095" s="13">
        <f t="shared" si="3515"/>
        <v>1</v>
      </c>
      <c r="AY1095" s="83">
        <v>0.59375</v>
      </c>
      <c r="AZ1095" s="12">
        <f t="shared" si="3516"/>
        <v>6.6666666666666652E-2</v>
      </c>
      <c r="BA1095" s="225">
        <f t="shared" si="3517"/>
        <v>1</v>
      </c>
      <c r="BB1095" s="225">
        <f t="shared" si="3518"/>
        <v>36</v>
      </c>
      <c r="BC1095" s="83">
        <v>0.59375</v>
      </c>
      <c r="BD1095" s="83">
        <v>0.59375</v>
      </c>
      <c r="BE1095" s="12">
        <f t="shared" si="3519"/>
        <v>0</v>
      </c>
      <c r="BF1095" s="13">
        <f t="shared" si="3520"/>
        <v>0</v>
      </c>
      <c r="BG1095" s="13">
        <f t="shared" si="3521"/>
        <v>0</v>
      </c>
      <c r="BH1095" s="83">
        <v>0.59375</v>
      </c>
      <c r="BI1095" s="83">
        <v>0.59375</v>
      </c>
      <c r="BJ1095" s="83"/>
      <c r="BK1095" s="69">
        <f t="shared" si="3522"/>
        <v>0</v>
      </c>
      <c r="BL1095" s="13">
        <f t="shared" si="3523"/>
        <v>0</v>
      </c>
      <c r="BM1095" s="13">
        <f t="shared" si="3524"/>
        <v>0</v>
      </c>
      <c r="BN1095" s="83">
        <v>0.60069444444444442</v>
      </c>
      <c r="BO1095" s="12">
        <f t="shared" si="3347"/>
        <v>6.9444444444444198E-3</v>
      </c>
      <c r="BP1095" s="225">
        <f t="shared" si="3348"/>
        <v>0</v>
      </c>
      <c r="BQ1095" s="225">
        <f t="shared" si="3349"/>
        <v>10</v>
      </c>
      <c r="BR1095" s="83">
        <v>0.60416666666666663</v>
      </c>
      <c r="BS1095" s="12">
        <f t="shared" si="3425"/>
        <v>3.4722222222222099E-3</v>
      </c>
      <c r="BT1095" s="225">
        <f t="shared" si="3426"/>
        <v>0</v>
      </c>
      <c r="BU1095" s="225">
        <f t="shared" si="3427"/>
        <v>5</v>
      </c>
      <c r="BV1095" s="83">
        <v>0.60416666666666663</v>
      </c>
      <c r="BW1095" s="83">
        <v>0.60763888888888895</v>
      </c>
      <c r="BX1095" s="12">
        <f t="shared" si="3353"/>
        <v>3.4722222222223209E-3</v>
      </c>
      <c r="BY1095" s="13">
        <f t="shared" si="3354"/>
        <v>0</v>
      </c>
      <c r="BZ1095" s="13">
        <f t="shared" si="3355"/>
        <v>5</v>
      </c>
      <c r="CA1095" s="226">
        <f t="shared" si="3481"/>
        <v>0.23263888888888895</v>
      </c>
      <c r="CB1095" s="13">
        <f t="shared" si="3482"/>
        <v>5</v>
      </c>
      <c r="CC1095" s="13">
        <f t="shared" si="3483"/>
        <v>35</v>
      </c>
      <c r="CD1095" s="12">
        <f t="shared" si="3428"/>
        <v>0.14791666666666664</v>
      </c>
      <c r="CE1095" s="13">
        <f t="shared" si="3429"/>
        <v>3</v>
      </c>
      <c r="CF1095" s="13">
        <f t="shared" si="3430"/>
        <v>33</v>
      </c>
      <c r="CG1095" s="12">
        <f t="shared" si="3525"/>
        <v>2.430555555555558E-2</v>
      </c>
      <c r="CH1095" s="13">
        <f t="shared" si="3526"/>
        <v>0</v>
      </c>
      <c r="CI1095" s="13">
        <f t="shared" si="3527"/>
        <v>35</v>
      </c>
      <c r="CJ1095" s="12">
        <f t="shared" si="3528"/>
        <v>6.6666666666666652E-2</v>
      </c>
      <c r="CK1095" s="13">
        <f t="shared" si="3529"/>
        <v>1</v>
      </c>
      <c r="CL1095" s="13">
        <f t="shared" si="3530"/>
        <v>36</v>
      </c>
      <c r="CM1095" s="62"/>
      <c r="CN1095" s="62"/>
      <c r="CO1095" s="62"/>
      <c r="CP1095" s="12">
        <f t="shared" si="3531"/>
        <v>5.2777777777777764E-2</v>
      </c>
      <c r="CQ1095" s="13">
        <f t="shared" si="3532"/>
        <v>1</v>
      </c>
      <c r="CR1095" s="13">
        <f t="shared" si="3533"/>
        <v>16</v>
      </c>
      <c r="CS1095" s="83">
        <v>0</v>
      </c>
      <c r="CT1095" s="13">
        <f t="shared" ref="CT1095:CT1101" si="3554">HOUR(CS1095)</f>
        <v>0</v>
      </c>
      <c r="CU1095" s="13">
        <f t="shared" ref="CU1095:CU1101" si="3555">MINUTE(CS1095)</f>
        <v>0</v>
      </c>
      <c r="CV1095" s="83">
        <v>0</v>
      </c>
      <c r="CW1095" s="13">
        <f t="shared" ref="CW1095:CW1101" si="3556">HOUR(CV1095)</f>
        <v>0</v>
      </c>
      <c r="CX1095" s="13">
        <f t="shared" ref="CX1095:CX1101" si="3557">MINUTE(CV1095)</f>
        <v>0</v>
      </c>
      <c r="CY1095" s="83">
        <v>0</v>
      </c>
      <c r="CZ1095" s="13">
        <f t="shared" ref="CZ1095:CZ1104" si="3558">HOUR(CY1095)</f>
        <v>0</v>
      </c>
      <c r="DA1095" s="13">
        <f t="shared" ref="DA1095:DA1104" si="3559">MINUTE(CY1095)</f>
        <v>0</v>
      </c>
      <c r="DB1095" s="83">
        <v>0</v>
      </c>
      <c r="DC1095" s="13">
        <f t="shared" ref="DC1095:DC1102" si="3560">HOUR(DB1095)</f>
        <v>0</v>
      </c>
      <c r="DD1095" s="13">
        <f t="shared" ref="DD1095:DD1102" si="3561">MINUTE(DB1095)</f>
        <v>0</v>
      </c>
      <c r="DE1095" s="83">
        <v>0</v>
      </c>
      <c r="DF1095" s="13">
        <f t="shared" ref="DF1095:DF1101" si="3562">HOUR(DE1095)</f>
        <v>0</v>
      </c>
      <c r="DG1095" s="13">
        <f t="shared" ref="DG1095:DG1101" si="3563">MINUTE(DE1095)</f>
        <v>0</v>
      </c>
      <c r="DH1095" s="83">
        <v>1.3888888888888888E-2</v>
      </c>
      <c r="DI1095" s="13">
        <f t="shared" si="3396"/>
        <v>0</v>
      </c>
      <c r="DJ1095" s="13">
        <f t="shared" si="3397"/>
        <v>20</v>
      </c>
      <c r="DK1095" s="83">
        <v>0</v>
      </c>
      <c r="DL1095" s="35">
        <f t="shared" ref="DL1095:DL1104" si="3564">HOUR(DK1095)</f>
        <v>0</v>
      </c>
      <c r="DM1095" s="35">
        <f t="shared" ref="DM1095:DM1104" si="3565">MINUTE(DK1095)</f>
        <v>0</v>
      </c>
      <c r="DN1095" s="66">
        <f t="shared" si="3497"/>
        <v>3886309.2260000026</v>
      </c>
      <c r="DO1095" s="74">
        <f t="shared" si="3498"/>
        <v>62228</v>
      </c>
      <c r="DP1095" s="66">
        <f t="shared" si="3452"/>
        <v>65.869491525423726</v>
      </c>
      <c r="DQ1095" s="63">
        <f t="shared" si="3453"/>
        <v>62.452741948961922</v>
      </c>
      <c r="DR1095" s="66"/>
      <c r="DS1095" s="96"/>
      <c r="DT1095" s="66"/>
      <c r="DU1095" s="66"/>
      <c r="FJ1095" s="3">
        <f t="shared" si="3374"/>
        <v>0.14166666666666672</v>
      </c>
    </row>
    <row r="1096" spans="1:166">
      <c r="A1096" s="639">
        <f t="shared" si="3547"/>
        <v>1094</v>
      </c>
      <c r="B1096" s="172">
        <f t="shared" si="3380"/>
        <v>103</v>
      </c>
      <c r="C1096" s="76">
        <v>40986</v>
      </c>
      <c r="D1096" s="84">
        <f t="shared" si="3546"/>
        <v>3</v>
      </c>
      <c r="E1096" s="78" t="s">
        <v>1273</v>
      </c>
      <c r="F1096" s="172">
        <v>5</v>
      </c>
      <c r="G1096" s="79" t="s">
        <v>1295</v>
      </c>
      <c r="H1096" s="79" t="s">
        <v>413</v>
      </c>
      <c r="I1096" s="79" t="s">
        <v>1307</v>
      </c>
      <c r="J1096" s="83">
        <v>0.76041666666666663</v>
      </c>
      <c r="K1096" s="82">
        <v>3640.4</v>
      </c>
      <c r="L1096" s="79" t="s">
        <v>1083</v>
      </c>
      <c r="M1096" s="172">
        <v>59</v>
      </c>
      <c r="N1096" s="172">
        <v>0</v>
      </c>
      <c r="O1096" s="79"/>
      <c r="P1096" s="83">
        <v>0.76041666666666663</v>
      </c>
      <c r="Q1096" s="83">
        <v>0.76041666666666663</v>
      </c>
      <c r="R1096" s="12">
        <f t="shared" si="3499"/>
        <v>0</v>
      </c>
      <c r="S1096" s="13">
        <f t="shared" si="3500"/>
        <v>0</v>
      </c>
      <c r="T1096" s="13">
        <f t="shared" si="3501"/>
        <v>0</v>
      </c>
      <c r="U1096" s="83">
        <v>0.76388888888888884</v>
      </c>
      <c r="V1096" s="12">
        <f t="shared" si="3318"/>
        <v>3.4722222222222099E-3</v>
      </c>
      <c r="W1096" s="13">
        <f t="shared" si="3319"/>
        <v>0</v>
      </c>
      <c r="X1096" s="225">
        <f t="shared" si="3320"/>
        <v>5</v>
      </c>
      <c r="Y1096" s="83">
        <v>0.77430555555555547</v>
      </c>
      <c r="Z1096" s="12">
        <f t="shared" si="3549"/>
        <v>1.041666666666663E-2</v>
      </c>
      <c r="AA1096" s="13">
        <f t="shared" si="3550"/>
        <v>0</v>
      </c>
      <c r="AB1096" s="13">
        <f t="shared" si="3551"/>
        <v>15</v>
      </c>
      <c r="AC1096" s="83">
        <v>0.80208333333333337</v>
      </c>
      <c r="AD1096" s="12">
        <f t="shared" si="3502"/>
        <v>2.7777777777777901E-2</v>
      </c>
      <c r="AE1096" s="13">
        <f t="shared" si="3503"/>
        <v>0</v>
      </c>
      <c r="AF1096" s="13">
        <f t="shared" si="3504"/>
        <v>40</v>
      </c>
      <c r="AG1096" s="83">
        <v>0.80208333333333337</v>
      </c>
      <c r="AH1096" s="83">
        <v>0.80208333333333337</v>
      </c>
      <c r="AI1096" s="12">
        <f t="shared" si="3505"/>
        <v>0</v>
      </c>
      <c r="AJ1096" s="225">
        <f t="shared" si="3506"/>
        <v>0</v>
      </c>
      <c r="AK1096" s="225">
        <f t="shared" si="3507"/>
        <v>0</v>
      </c>
      <c r="AL1096" s="83">
        <v>0.80208333333333337</v>
      </c>
      <c r="AM1096" s="83">
        <v>0.80208333333333337</v>
      </c>
      <c r="AN1096" s="12">
        <f t="shared" si="3508"/>
        <v>0</v>
      </c>
      <c r="AO1096" s="13">
        <f t="shared" si="3509"/>
        <v>0</v>
      </c>
      <c r="AP1096" s="13">
        <f t="shared" si="3510"/>
        <v>0</v>
      </c>
      <c r="AQ1096" s="83">
        <v>0.82152777777777775</v>
      </c>
      <c r="AR1096" s="12">
        <f t="shared" si="3548"/>
        <v>1.9444444444444375E-2</v>
      </c>
      <c r="AS1096" s="225">
        <f t="shared" si="3552"/>
        <v>0</v>
      </c>
      <c r="AT1096" s="13">
        <f t="shared" si="3553"/>
        <v>28</v>
      </c>
      <c r="AU1096" s="83">
        <v>0.8222222222222223</v>
      </c>
      <c r="AV1096" s="226">
        <f t="shared" si="3513"/>
        <v>6.94444444444553E-4</v>
      </c>
      <c r="AW1096" s="13">
        <f t="shared" si="3514"/>
        <v>0</v>
      </c>
      <c r="AX1096" s="13">
        <f t="shared" si="3515"/>
        <v>1</v>
      </c>
      <c r="AY1096" s="83">
        <v>0.88611111111111107</v>
      </c>
      <c r="AZ1096" s="12">
        <f t="shared" si="3516"/>
        <v>6.3888888888888773E-2</v>
      </c>
      <c r="BA1096" s="225">
        <f t="shared" si="3517"/>
        <v>1</v>
      </c>
      <c r="BB1096" s="225">
        <f t="shared" si="3518"/>
        <v>32</v>
      </c>
      <c r="BC1096" s="83">
        <v>0.88611111111111107</v>
      </c>
      <c r="BD1096" s="83">
        <v>0.88611111111111107</v>
      </c>
      <c r="BE1096" s="12">
        <f t="shared" si="3519"/>
        <v>0</v>
      </c>
      <c r="BF1096" s="13">
        <f t="shared" si="3520"/>
        <v>0</v>
      </c>
      <c r="BG1096" s="13">
        <f t="shared" si="3521"/>
        <v>0</v>
      </c>
      <c r="BH1096" s="83">
        <v>0.88611111111111107</v>
      </c>
      <c r="BI1096" s="83">
        <v>0.88611111111111107</v>
      </c>
      <c r="BJ1096" s="83"/>
      <c r="BK1096" s="69">
        <f t="shared" si="3522"/>
        <v>0</v>
      </c>
      <c r="BL1096" s="13">
        <f t="shared" si="3523"/>
        <v>0</v>
      </c>
      <c r="BM1096" s="13">
        <f t="shared" si="3524"/>
        <v>0</v>
      </c>
      <c r="BN1096" s="83">
        <v>0.89236111111111116</v>
      </c>
      <c r="BO1096" s="12">
        <f t="shared" si="3347"/>
        <v>6.2500000000000888E-3</v>
      </c>
      <c r="BP1096" s="225">
        <f t="shared" si="3348"/>
        <v>0</v>
      </c>
      <c r="BQ1096" s="225">
        <f t="shared" si="3349"/>
        <v>9</v>
      </c>
      <c r="BR1096" s="83">
        <v>0.89583333333333337</v>
      </c>
      <c r="BS1096" s="12">
        <f t="shared" si="3425"/>
        <v>3.4722222222222099E-3</v>
      </c>
      <c r="BT1096" s="225">
        <f t="shared" si="3426"/>
        <v>0</v>
      </c>
      <c r="BU1096" s="225">
        <f t="shared" si="3427"/>
        <v>5</v>
      </c>
      <c r="BV1096" s="83">
        <v>0.89583333333333337</v>
      </c>
      <c r="BW1096" s="83">
        <v>0.89930555555555547</v>
      </c>
      <c r="BX1096" s="12">
        <f t="shared" si="3353"/>
        <v>3.4722222222220989E-3</v>
      </c>
      <c r="BY1096" s="13">
        <f t="shared" si="3354"/>
        <v>0</v>
      </c>
      <c r="BZ1096" s="13">
        <f t="shared" si="3355"/>
        <v>5</v>
      </c>
      <c r="CA1096" s="226">
        <f t="shared" si="3481"/>
        <v>0.13888888888888884</v>
      </c>
      <c r="CB1096" s="13">
        <f t="shared" si="3482"/>
        <v>3</v>
      </c>
      <c r="CC1096" s="13">
        <f t="shared" si="3483"/>
        <v>20</v>
      </c>
      <c r="CD1096" s="12">
        <f t="shared" si="3428"/>
        <v>5.6944444444444575E-2</v>
      </c>
      <c r="CE1096" s="13">
        <f t="shared" si="3429"/>
        <v>1</v>
      </c>
      <c r="CF1096" s="13">
        <f t="shared" si="3430"/>
        <v>22</v>
      </c>
      <c r="CG1096" s="12">
        <f t="shared" si="3525"/>
        <v>0</v>
      </c>
      <c r="CH1096" s="13">
        <f t="shared" si="3526"/>
        <v>0</v>
      </c>
      <c r="CI1096" s="13">
        <f t="shared" si="3527"/>
        <v>0</v>
      </c>
      <c r="CJ1096" s="12">
        <f t="shared" si="3528"/>
        <v>6.3888888888888773E-2</v>
      </c>
      <c r="CK1096" s="13">
        <f t="shared" si="3529"/>
        <v>1</v>
      </c>
      <c r="CL1096" s="13">
        <f t="shared" si="3530"/>
        <v>32</v>
      </c>
      <c r="CM1096" s="62"/>
      <c r="CN1096" s="62"/>
      <c r="CO1096" s="62"/>
      <c r="CP1096" s="12">
        <f t="shared" si="3531"/>
        <v>5.4861111111110993E-2</v>
      </c>
      <c r="CQ1096" s="13">
        <f t="shared" si="3532"/>
        <v>1</v>
      </c>
      <c r="CR1096" s="13">
        <f t="shared" si="3533"/>
        <v>19</v>
      </c>
      <c r="CS1096" s="83">
        <v>0</v>
      </c>
      <c r="CT1096" s="13">
        <f t="shared" si="3554"/>
        <v>0</v>
      </c>
      <c r="CU1096" s="13">
        <f t="shared" si="3555"/>
        <v>0</v>
      </c>
      <c r="CV1096" s="83">
        <v>0</v>
      </c>
      <c r="CW1096" s="13">
        <f t="shared" si="3556"/>
        <v>0</v>
      </c>
      <c r="CX1096" s="13">
        <f t="shared" si="3557"/>
        <v>0</v>
      </c>
      <c r="CY1096" s="83">
        <v>0</v>
      </c>
      <c r="CZ1096" s="13">
        <f t="shared" si="3558"/>
        <v>0</v>
      </c>
      <c r="DA1096" s="13">
        <f t="shared" si="3559"/>
        <v>0</v>
      </c>
      <c r="DB1096" s="83">
        <v>0</v>
      </c>
      <c r="DC1096" s="13">
        <f t="shared" si="3560"/>
        <v>0</v>
      </c>
      <c r="DD1096" s="13">
        <f t="shared" si="3561"/>
        <v>0</v>
      </c>
      <c r="DE1096" s="83">
        <v>0</v>
      </c>
      <c r="DF1096" s="13">
        <f t="shared" si="3562"/>
        <v>0</v>
      </c>
      <c r="DG1096" s="13">
        <f t="shared" si="3563"/>
        <v>0</v>
      </c>
      <c r="DH1096" s="83">
        <v>9.0277777777777787E-3</v>
      </c>
      <c r="DI1096" s="13">
        <f t="shared" si="3396"/>
        <v>0</v>
      </c>
      <c r="DJ1096" s="13">
        <f t="shared" si="3397"/>
        <v>13</v>
      </c>
      <c r="DK1096" s="83">
        <v>0</v>
      </c>
      <c r="DL1096" s="35">
        <f t="shared" si="3564"/>
        <v>0</v>
      </c>
      <c r="DM1096" s="35">
        <f t="shared" si="3565"/>
        <v>0</v>
      </c>
      <c r="DN1096" s="66">
        <f t="shared" si="3497"/>
        <v>3889949.6260000025</v>
      </c>
      <c r="DO1096" s="74">
        <f t="shared" si="3498"/>
        <v>62287</v>
      </c>
      <c r="DP1096" s="66">
        <f t="shared" si="3452"/>
        <v>61.701694915254237</v>
      </c>
      <c r="DQ1096" s="63">
        <f t="shared" si="3453"/>
        <v>62.452030536066957</v>
      </c>
      <c r="DR1096" s="66"/>
      <c r="DS1096" s="96"/>
      <c r="DT1096" s="66"/>
      <c r="DU1096" s="66"/>
      <c r="FJ1096" s="3">
        <f t="shared" si="3374"/>
        <v>7.5000000000000067E-2</v>
      </c>
    </row>
    <row r="1097" spans="1:166">
      <c r="A1097" s="639">
        <f t="shared" si="3547"/>
        <v>1095</v>
      </c>
      <c r="B1097" s="172">
        <f t="shared" si="3380"/>
        <v>104</v>
      </c>
      <c r="C1097" s="76">
        <v>40986</v>
      </c>
      <c r="D1097" s="84">
        <f t="shared" si="3546"/>
        <v>3</v>
      </c>
      <c r="E1097" s="78" t="s">
        <v>1223</v>
      </c>
      <c r="F1097" s="172">
        <v>11</v>
      </c>
      <c r="G1097" s="79" t="s">
        <v>325</v>
      </c>
      <c r="H1097" s="79" t="s">
        <v>1274</v>
      </c>
      <c r="I1097" s="79" t="s">
        <v>1234</v>
      </c>
      <c r="J1097" s="83">
        <v>0.85069444444444453</v>
      </c>
      <c r="K1097" s="82">
        <v>3793.4</v>
      </c>
      <c r="L1097" s="79" t="s">
        <v>1288</v>
      </c>
      <c r="M1097" s="172">
        <v>58</v>
      </c>
      <c r="N1097" s="172">
        <v>1</v>
      </c>
      <c r="O1097" s="79"/>
      <c r="P1097" s="83">
        <v>0.85069444444444453</v>
      </c>
      <c r="Q1097" s="83">
        <v>0.85069444444444453</v>
      </c>
      <c r="R1097" s="12">
        <f t="shared" si="3499"/>
        <v>0</v>
      </c>
      <c r="S1097" s="13">
        <f t="shared" si="3500"/>
        <v>0</v>
      </c>
      <c r="T1097" s="13">
        <f t="shared" si="3501"/>
        <v>0</v>
      </c>
      <c r="U1097" s="83">
        <v>0.85416666666666663</v>
      </c>
      <c r="V1097" s="12">
        <f t="shared" si="3318"/>
        <v>3.4722222222220989E-3</v>
      </c>
      <c r="W1097" s="13">
        <f t="shared" si="3319"/>
        <v>0</v>
      </c>
      <c r="X1097" s="225">
        <f t="shared" si="3320"/>
        <v>5</v>
      </c>
      <c r="Y1097" s="83">
        <v>0.86111111111111116</v>
      </c>
      <c r="Z1097" s="12">
        <f t="shared" si="3549"/>
        <v>6.9444444444445308E-3</v>
      </c>
      <c r="AA1097" s="13">
        <f t="shared" si="3550"/>
        <v>0</v>
      </c>
      <c r="AB1097" s="13">
        <f t="shared" si="3551"/>
        <v>10</v>
      </c>
      <c r="AC1097" s="83">
        <v>0.88194444444444453</v>
      </c>
      <c r="AD1097" s="12">
        <f t="shared" si="3502"/>
        <v>2.083333333333337E-2</v>
      </c>
      <c r="AE1097" s="13">
        <f t="shared" si="3503"/>
        <v>0</v>
      </c>
      <c r="AF1097" s="13">
        <f t="shared" si="3504"/>
        <v>30</v>
      </c>
      <c r="AG1097" s="83">
        <v>0.88194444444444453</v>
      </c>
      <c r="AH1097" s="83">
        <v>0.9375</v>
      </c>
      <c r="AI1097" s="12">
        <f t="shared" si="3505"/>
        <v>5.5555555555555469E-2</v>
      </c>
      <c r="AJ1097" s="225">
        <f t="shared" si="3506"/>
        <v>1</v>
      </c>
      <c r="AK1097" s="225">
        <f t="shared" si="3507"/>
        <v>20</v>
      </c>
      <c r="AL1097" s="83">
        <v>0.88194444444444453</v>
      </c>
      <c r="AM1097" s="83">
        <v>0.9375</v>
      </c>
      <c r="AN1097" s="12">
        <f t="shared" si="3508"/>
        <v>5.5555555555555469E-2</v>
      </c>
      <c r="AO1097" s="13">
        <f t="shared" si="3509"/>
        <v>1</v>
      </c>
      <c r="AP1097" s="13">
        <f t="shared" si="3510"/>
        <v>20</v>
      </c>
      <c r="AQ1097" s="83">
        <v>0.93888888888888899</v>
      </c>
      <c r="AR1097" s="12">
        <f t="shared" si="3548"/>
        <v>5.6944444444444464E-2</v>
      </c>
      <c r="AS1097" s="225">
        <f t="shared" si="3552"/>
        <v>1</v>
      </c>
      <c r="AT1097" s="13">
        <f t="shared" si="3553"/>
        <v>22</v>
      </c>
      <c r="AU1097" s="83">
        <v>0.93958333333333333</v>
      </c>
      <c r="AV1097" s="226">
        <f t="shared" si="3513"/>
        <v>6.9444444444433095E-4</v>
      </c>
      <c r="AW1097" s="13">
        <f t="shared" si="3514"/>
        <v>0</v>
      </c>
      <c r="AX1097" s="13">
        <f t="shared" si="3515"/>
        <v>1</v>
      </c>
      <c r="AY1097" s="83">
        <v>1.0062499999999999</v>
      </c>
      <c r="AZ1097" s="12">
        <f t="shared" si="3516"/>
        <v>6.6666666666666541E-2</v>
      </c>
      <c r="BA1097" s="225">
        <f t="shared" si="3517"/>
        <v>1</v>
      </c>
      <c r="BB1097" s="225">
        <f t="shared" si="3518"/>
        <v>36</v>
      </c>
      <c r="BC1097" s="83">
        <v>1.0062499999999999</v>
      </c>
      <c r="BD1097" s="83">
        <v>1.0062499999999999</v>
      </c>
      <c r="BE1097" s="12">
        <f t="shared" si="3519"/>
        <v>0</v>
      </c>
      <c r="BF1097" s="13">
        <f t="shared" si="3520"/>
        <v>0</v>
      </c>
      <c r="BG1097" s="13">
        <f t="shared" si="3521"/>
        <v>0</v>
      </c>
      <c r="BH1097" s="83">
        <v>1.0062499999999999</v>
      </c>
      <c r="BI1097" s="83">
        <v>1.0062499999999999</v>
      </c>
      <c r="BJ1097" s="83"/>
      <c r="BK1097" s="69">
        <f t="shared" si="3522"/>
        <v>0</v>
      </c>
      <c r="BL1097" s="13">
        <f t="shared" si="3523"/>
        <v>0</v>
      </c>
      <c r="BM1097" s="13">
        <f t="shared" si="3524"/>
        <v>0</v>
      </c>
      <c r="BN1097" s="83">
        <v>1.0138888888888888</v>
      </c>
      <c r="BO1097" s="12">
        <f t="shared" si="3347"/>
        <v>7.6388888888889728E-3</v>
      </c>
      <c r="BP1097" s="225">
        <f t="shared" si="3348"/>
        <v>0</v>
      </c>
      <c r="BQ1097" s="225">
        <f t="shared" si="3349"/>
        <v>11</v>
      </c>
      <c r="BR1097" s="83">
        <v>1.0173611111111112</v>
      </c>
      <c r="BS1097" s="12">
        <f t="shared" si="3425"/>
        <v>3.4722222222223209E-3</v>
      </c>
      <c r="BT1097" s="225">
        <f t="shared" si="3426"/>
        <v>0</v>
      </c>
      <c r="BU1097" s="225">
        <f t="shared" si="3427"/>
        <v>5</v>
      </c>
      <c r="BV1097" s="83">
        <v>1.0173611111111112</v>
      </c>
      <c r="BW1097" s="83">
        <v>1.0208333333333333</v>
      </c>
      <c r="BX1097" s="12">
        <f t="shared" si="3353"/>
        <v>3.4722222222220989E-3</v>
      </c>
      <c r="BY1097" s="13">
        <f t="shared" si="3354"/>
        <v>0</v>
      </c>
      <c r="BZ1097" s="13">
        <f t="shared" si="3355"/>
        <v>5</v>
      </c>
      <c r="CA1097" s="226">
        <f t="shared" si="3481"/>
        <v>0.17013888888888873</v>
      </c>
      <c r="CB1097" s="13">
        <f t="shared" si="3482"/>
        <v>4</v>
      </c>
      <c r="CC1097" s="13">
        <f t="shared" si="3483"/>
        <v>5</v>
      </c>
      <c r="CD1097" s="12">
        <f t="shared" si="3428"/>
        <v>8.8888888888889128E-2</v>
      </c>
      <c r="CE1097" s="13">
        <f t="shared" si="3429"/>
        <v>2</v>
      </c>
      <c r="CF1097" s="13">
        <f t="shared" si="3430"/>
        <v>8</v>
      </c>
      <c r="CG1097" s="12">
        <f t="shared" si="3525"/>
        <v>5.5555555555555469E-2</v>
      </c>
      <c r="CH1097" s="13">
        <f t="shared" si="3526"/>
        <v>1</v>
      </c>
      <c r="CI1097" s="13">
        <f t="shared" si="3527"/>
        <v>20</v>
      </c>
      <c r="CJ1097" s="12">
        <f t="shared" si="3528"/>
        <v>6.6666666666666541E-2</v>
      </c>
      <c r="CK1097" s="13">
        <f t="shared" si="3529"/>
        <v>1</v>
      </c>
      <c r="CL1097" s="13">
        <f t="shared" si="3530"/>
        <v>36</v>
      </c>
      <c r="CM1097" s="62"/>
      <c r="CN1097" s="62"/>
      <c r="CO1097" s="62"/>
      <c r="CP1097" s="12">
        <f t="shared" si="3531"/>
        <v>5.3472222222222095E-2</v>
      </c>
      <c r="CQ1097" s="13">
        <f t="shared" si="3532"/>
        <v>1</v>
      </c>
      <c r="CR1097" s="13">
        <f t="shared" si="3533"/>
        <v>17</v>
      </c>
      <c r="CS1097" s="83">
        <v>0</v>
      </c>
      <c r="CT1097" s="13">
        <f t="shared" si="3554"/>
        <v>0</v>
      </c>
      <c r="CU1097" s="13">
        <f t="shared" si="3555"/>
        <v>0</v>
      </c>
      <c r="CV1097" s="83">
        <v>0</v>
      </c>
      <c r="CW1097" s="13">
        <f t="shared" si="3556"/>
        <v>0</v>
      </c>
      <c r="CX1097" s="13">
        <f t="shared" si="3557"/>
        <v>0</v>
      </c>
      <c r="CY1097" s="83">
        <v>0</v>
      </c>
      <c r="CZ1097" s="13">
        <f t="shared" si="3558"/>
        <v>0</v>
      </c>
      <c r="DA1097" s="13">
        <f t="shared" si="3559"/>
        <v>0</v>
      </c>
      <c r="DB1097" s="83">
        <v>0</v>
      </c>
      <c r="DC1097" s="13">
        <f t="shared" si="3560"/>
        <v>0</v>
      </c>
      <c r="DD1097" s="13">
        <f t="shared" si="3561"/>
        <v>0</v>
      </c>
      <c r="DE1097" s="83">
        <v>0</v>
      </c>
      <c r="DF1097" s="13">
        <f t="shared" si="3562"/>
        <v>0</v>
      </c>
      <c r="DG1097" s="13">
        <f t="shared" si="3563"/>
        <v>0</v>
      </c>
      <c r="DH1097" s="83">
        <v>1.3194444444444444E-2</v>
      </c>
      <c r="DI1097" s="13">
        <f t="shared" si="3396"/>
        <v>0</v>
      </c>
      <c r="DJ1097" s="13">
        <f t="shared" si="3397"/>
        <v>19</v>
      </c>
      <c r="DK1097" s="83">
        <v>0</v>
      </c>
      <c r="DL1097" s="35">
        <f t="shared" si="3564"/>
        <v>0</v>
      </c>
      <c r="DM1097" s="35">
        <f t="shared" si="3565"/>
        <v>0</v>
      </c>
      <c r="DN1097" s="66">
        <f t="shared" si="3497"/>
        <v>3893743.0260000024</v>
      </c>
      <c r="DO1097" s="74">
        <f t="shared" si="3498"/>
        <v>62345</v>
      </c>
      <c r="DP1097" s="66">
        <f t="shared" si="3452"/>
        <v>65.403448275862075</v>
      </c>
      <c r="DQ1097" s="63">
        <f t="shared" si="3453"/>
        <v>62.454776261127634</v>
      </c>
      <c r="DR1097" s="66"/>
      <c r="DS1097" s="96"/>
      <c r="DT1097" s="66"/>
      <c r="DU1097" s="66"/>
      <c r="FJ1097" s="3">
        <f t="shared" si="3374"/>
        <v>4.7916666666666718E-2</v>
      </c>
    </row>
    <row r="1098" spans="1:166">
      <c r="A1098" s="639">
        <f t="shared" si="3547"/>
        <v>1096</v>
      </c>
      <c r="B1098" s="172">
        <f t="shared" si="3380"/>
        <v>105</v>
      </c>
      <c r="C1098" s="76">
        <v>40986</v>
      </c>
      <c r="D1098" s="84">
        <f t="shared" si="3546"/>
        <v>3</v>
      </c>
      <c r="E1098" s="78" t="s">
        <v>1224</v>
      </c>
      <c r="F1098" s="172">
        <v>33</v>
      </c>
      <c r="G1098" s="79" t="s">
        <v>38</v>
      </c>
      <c r="H1098" s="79" t="s">
        <v>337</v>
      </c>
      <c r="I1098" s="79" t="s">
        <v>1140</v>
      </c>
      <c r="J1098" s="83">
        <v>0.875</v>
      </c>
      <c r="K1098" s="82">
        <v>3732.94</v>
      </c>
      <c r="L1098" s="79" t="s">
        <v>1083</v>
      </c>
      <c r="M1098" s="172">
        <v>59</v>
      </c>
      <c r="N1098" s="172">
        <v>0</v>
      </c>
      <c r="O1098" s="79"/>
      <c r="P1098" s="83">
        <v>0.875</v>
      </c>
      <c r="Q1098" s="83">
        <v>0.875</v>
      </c>
      <c r="R1098" s="12">
        <f t="shared" si="3499"/>
        <v>0</v>
      </c>
      <c r="S1098" s="13">
        <f t="shared" si="3500"/>
        <v>0</v>
      </c>
      <c r="T1098" s="13">
        <f t="shared" si="3501"/>
        <v>0</v>
      </c>
      <c r="U1098" s="83">
        <v>0.87847222222222221</v>
      </c>
      <c r="V1098" s="12">
        <f t="shared" si="3318"/>
        <v>3.4722222222222099E-3</v>
      </c>
      <c r="W1098" s="13">
        <f t="shared" si="3319"/>
        <v>0</v>
      </c>
      <c r="X1098" s="225">
        <f t="shared" si="3320"/>
        <v>5</v>
      </c>
      <c r="Y1098" s="83">
        <v>0.89583333333333337</v>
      </c>
      <c r="Z1098" s="12">
        <f t="shared" si="3549"/>
        <v>1.736111111111116E-2</v>
      </c>
      <c r="AA1098" s="13">
        <f t="shared" si="3550"/>
        <v>0</v>
      </c>
      <c r="AB1098" s="13">
        <f t="shared" si="3551"/>
        <v>25</v>
      </c>
      <c r="AC1098" s="83">
        <v>0.9375</v>
      </c>
      <c r="AD1098" s="12">
        <f t="shared" si="3502"/>
        <v>4.166666666666663E-2</v>
      </c>
      <c r="AE1098" s="13">
        <f t="shared" si="3503"/>
        <v>1</v>
      </c>
      <c r="AF1098" s="13">
        <f t="shared" si="3504"/>
        <v>0</v>
      </c>
      <c r="AG1098" s="83">
        <v>0.94097222222222221</v>
      </c>
      <c r="AH1098" s="83">
        <v>0.97222222222222221</v>
      </c>
      <c r="AI1098" s="12">
        <f t="shared" si="3505"/>
        <v>3.125E-2</v>
      </c>
      <c r="AJ1098" s="225">
        <f t="shared" si="3506"/>
        <v>0</v>
      </c>
      <c r="AK1098" s="225">
        <f t="shared" si="3507"/>
        <v>45</v>
      </c>
      <c r="AL1098" s="83">
        <v>0.94097222222222221</v>
      </c>
      <c r="AM1098" s="83">
        <v>0.97222222222222221</v>
      </c>
      <c r="AN1098" s="12">
        <f t="shared" si="3508"/>
        <v>3.125E-2</v>
      </c>
      <c r="AO1098" s="13">
        <f t="shared" si="3509"/>
        <v>0</v>
      </c>
      <c r="AP1098" s="13">
        <f t="shared" si="3510"/>
        <v>45</v>
      </c>
      <c r="AQ1098" s="83">
        <v>1.0909722222222222</v>
      </c>
      <c r="AR1098" s="12">
        <f t="shared" si="3548"/>
        <v>0.15347222222222223</v>
      </c>
      <c r="AS1098" s="225">
        <f t="shared" si="3552"/>
        <v>3</v>
      </c>
      <c r="AT1098" s="13">
        <f t="shared" si="3553"/>
        <v>41</v>
      </c>
      <c r="AU1098" s="83">
        <v>1.1131944444444444</v>
      </c>
      <c r="AV1098" s="226">
        <f t="shared" si="3513"/>
        <v>2.2222222222222143E-2</v>
      </c>
      <c r="AW1098" s="13">
        <f t="shared" si="3514"/>
        <v>0</v>
      </c>
      <c r="AX1098" s="13">
        <f t="shared" si="3515"/>
        <v>32</v>
      </c>
      <c r="AY1098" s="83">
        <v>1.1868055555555557</v>
      </c>
      <c r="AZ1098" s="12">
        <f t="shared" si="3516"/>
        <v>7.3611111111111294E-2</v>
      </c>
      <c r="BA1098" s="225">
        <f t="shared" si="3517"/>
        <v>1</v>
      </c>
      <c r="BB1098" s="225">
        <f t="shared" si="3518"/>
        <v>46</v>
      </c>
      <c r="BC1098" s="83">
        <v>1.1868055555555557</v>
      </c>
      <c r="BD1098" s="83">
        <v>1.1868055555555557</v>
      </c>
      <c r="BE1098" s="12">
        <f t="shared" si="3519"/>
        <v>0</v>
      </c>
      <c r="BF1098" s="13">
        <f t="shared" si="3520"/>
        <v>0</v>
      </c>
      <c r="BG1098" s="13">
        <f t="shared" si="3521"/>
        <v>0</v>
      </c>
      <c r="BH1098" s="83">
        <v>1.1868055555555557</v>
      </c>
      <c r="BI1098" s="83">
        <v>1.1868055555555557</v>
      </c>
      <c r="BJ1098" s="83"/>
      <c r="BK1098" s="69">
        <f t="shared" si="3522"/>
        <v>0</v>
      </c>
      <c r="BL1098" s="13">
        <f t="shared" si="3523"/>
        <v>0</v>
      </c>
      <c r="BM1098" s="13">
        <f t="shared" si="3524"/>
        <v>0</v>
      </c>
      <c r="BN1098" s="83">
        <v>1.2291666666666667</v>
      </c>
      <c r="BO1098" s="12">
        <f t="shared" si="3347"/>
        <v>4.2361111111111072E-2</v>
      </c>
      <c r="BP1098" s="225">
        <f t="shared" si="3348"/>
        <v>1</v>
      </c>
      <c r="BQ1098" s="225">
        <f t="shared" si="3349"/>
        <v>1</v>
      </c>
      <c r="BR1098" s="83">
        <v>1.2326388888888888</v>
      </c>
      <c r="BS1098" s="12">
        <f t="shared" si="3425"/>
        <v>3.4722222222220989E-3</v>
      </c>
      <c r="BT1098" s="225">
        <f t="shared" si="3426"/>
        <v>0</v>
      </c>
      <c r="BU1098" s="225">
        <f t="shared" si="3427"/>
        <v>5</v>
      </c>
      <c r="BV1098" s="83">
        <v>1.2326388888888888</v>
      </c>
      <c r="BW1098" s="83">
        <v>1.2361111111111112</v>
      </c>
      <c r="BX1098" s="12">
        <f t="shared" si="3353"/>
        <v>3.4722222222223209E-3</v>
      </c>
      <c r="BY1098" s="13">
        <f t="shared" si="3354"/>
        <v>0</v>
      </c>
      <c r="BZ1098" s="13">
        <f t="shared" si="3355"/>
        <v>5</v>
      </c>
      <c r="CA1098" s="226">
        <f t="shared" si="3481"/>
        <v>0.36111111111111116</v>
      </c>
      <c r="CB1098" s="13">
        <f t="shared" si="3482"/>
        <v>8</v>
      </c>
      <c r="CC1098" s="13">
        <f t="shared" si="3483"/>
        <v>40</v>
      </c>
      <c r="CD1098" s="12">
        <f t="shared" si="3428"/>
        <v>0.24097222222222203</v>
      </c>
      <c r="CE1098" s="13">
        <f t="shared" si="3429"/>
        <v>5</v>
      </c>
      <c r="CF1098" s="13">
        <f t="shared" si="3430"/>
        <v>47</v>
      </c>
      <c r="CG1098" s="12">
        <f t="shared" si="3525"/>
        <v>3.125E-2</v>
      </c>
      <c r="CH1098" s="13">
        <f t="shared" si="3526"/>
        <v>0</v>
      </c>
      <c r="CI1098" s="13">
        <f t="shared" si="3527"/>
        <v>45</v>
      </c>
      <c r="CJ1098" s="12">
        <f t="shared" si="3528"/>
        <v>7.3611111111111294E-2</v>
      </c>
      <c r="CK1098" s="13">
        <f t="shared" si="3529"/>
        <v>1</v>
      </c>
      <c r="CL1098" s="13">
        <f t="shared" si="3530"/>
        <v>46</v>
      </c>
      <c r="CM1098" s="62"/>
      <c r="CN1098" s="62"/>
      <c r="CO1098" s="62"/>
      <c r="CP1098" s="12">
        <f t="shared" si="3531"/>
        <v>4.2361111111111294E-2</v>
      </c>
      <c r="CQ1098" s="13">
        <f t="shared" si="3532"/>
        <v>1</v>
      </c>
      <c r="CR1098" s="13">
        <f t="shared" si="3533"/>
        <v>1</v>
      </c>
      <c r="CS1098" s="83">
        <v>0</v>
      </c>
      <c r="CT1098" s="13">
        <f t="shared" si="3554"/>
        <v>0</v>
      </c>
      <c r="CU1098" s="13">
        <f t="shared" si="3555"/>
        <v>0</v>
      </c>
      <c r="CV1098" s="83">
        <v>0</v>
      </c>
      <c r="CW1098" s="13">
        <f t="shared" si="3556"/>
        <v>0</v>
      </c>
      <c r="CX1098" s="13">
        <f t="shared" si="3557"/>
        <v>0</v>
      </c>
      <c r="CY1098" s="83">
        <v>0</v>
      </c>
      <c r="CZ1098" s="13">
        <f t="shared" si="3558"/>
        <v>0</v>
      </c>
      <c r="DA1098" s="13">
        <f t="shared" si="3559"/>
        <v>0</v>
      </c>
      <c r="DB1098" s="83">
        <v>0</v>
      </c>
      <c r="DC1098" s="13">
        <f t="shared" si="3560"/>
        <v>0</v>
      </c>
      <c r="DD1098" s="13">
        <f t="shared" si="3561"/>
        <v>0</v>
      </c>
      <c r="DE1098" s="83">
        <v>0</v>
      </c>
      <c r="DF1098" s="13">
        <f t="shared" si="3562"/>
        <v>0</v>
      </c>
      <c r="DG1098" s="13">
        <f t="shared" si="3563"/>
        <v>0</v>
      </c>
      <c r="DH1098" s="83">
        <v>3.125E-2</v>
      </c>
      <c r="DI1098" s="13">
        <f t="shared" si="3396"/>
        <v>0</v>
      </c>
      <c r="DJ1098" s="13">
        <f t="shared" si="3397"/>
        <v>45</v>
      </c>
      <c r="DK1098" s="83">
        <v>0</v>
      </c>
      <c r="DL1098" s="35">
        <f t="shared" si="3564"/>
        <v>0</v>
      </c>
      <c r="DM1098" s="35">
        <f t="shared" si="3565"/>
        <v>0</v>
      </c>
      <c r="DN1098" s="66">
        <f t="shared" si="3497"/>
        <v>3897475.9660000023</v>
      </c>
      <c r="DO1098" s="74">
        <f t="shared" si="3498"/>
        <v>62404</v>
      </c>
      <c r="DP1098" s="66">
        <f t="shared" si="3452"/>
        <v>63.270169491525422</v>
      </c>
      <c r="DQ1098" s="63">
        <f t="shared" si="3453"/>
        <v>62.455547176463085</v>
      </c>
      <c r="DR1098" s="66"/>
      <c r="DS1098" s="96"/>
      <c r="DT1098" s="66"/>
      <c r="DU1098" s="66"/>
      <c r="FJ1098" s="3">
        <f t="shared" si="3374"/>
        <v>0.25624999999999987</v>
      </c>
    </row>
    <row r="1099" spans="1:166">
      <c r="A1099" s="639">
        <f t="shared" si="3547"/>
        <v>1097</v>
      </c>
      <c r="B1099" s="172">
        <f t="shared" si="3380"/>
        <v>106</v>
      </c>
      <c r="C1099" s="76">
        <v>40987</v>
      </c>
      <c r="D1099" s="84">
        <f t="shared" si="3546"/>
        <v>3</v>
      </c>
      <c r="E1099" s="78" t="s">
        <v>1239</v>
      </c>
      <c r="F1099" s="172">
        <v>4</v>
      </c>
      <c r="G1099" s="79" t="s">
        <v>393</v>
      </c>
      <c r="H1099" s="79" t="s">
        <v>394</v>
      </c>
      <c r="I1099" s="79" t="s">
        <v>1121</v>
      </c>
      <c r="J1099" s="83">
        <v>0.8125</v>
      </c>
      <c r="K1099" s="82">
        <v>3656.04</v>
      </c>
      <c r="L1099" s="79" t="s">
        <v>1281</v>
      </c>
      <c r="M1099" s="172">
        <v>59</v>
      </c>
      <c r="N1099" s="172">
        <v>0</v>
      </c>
      <c r="O1099" s="79"/>
      <c r="P1099" s="83">
        <v>0.8125</v>
      </c>
      <c r="Q1099" s="83">
        <v>0.8125</v>
      </c>
      <c r="R1099" s="12">
        <f t="shared" si="3499"/>
        <v>0</v>
      </c>
      <c r="S1099" s="13">
        <f t="shared" si="3500"/>
        <v>0</v>
      </c>
      <c r="T1099" s="13">
        <f t="shared" si="3501"/>
        <v>0</v>
      </c>
      <c r="U1099" s="83">
        <v>0.81597222222222221</v>
      </c>
      <c r="V1099" s="12">
        <f t="shared" si="3318"/>
        <v>3.4722222222222099E-3</v>
      </c>
      <c r="W1099" s="13">
        <f t="shared" si="3319"/>
        <v>0</v>
      </c>
      <c r="X1099" s="225">
        <f t="shared" si="3320"/>
        <v>5</v>
      </c>
      <c r="Y1099" s="83">
        <v>0.82291666666666663</v>
      </c>
      <c r="Z1099" s="12">
        <f t="shared" si="3549"/>
        <v>6.9444444444444198E-3</v>
      </c>
      <c r="AA1099" s="13">
        <f t="shared" si="3550"/>
        <v>0</v>
      </c>
      <c r="AB1099" s="13">
        <f t="shared" si="3551"/>
        <v>10</v>
      </c>
      <c r="AC1099" s="83">
        <v>0.85416666666666663</v>
      </c>
      <c r="AD1099" s="12">
        <f t="shared" si="3502"/>
        <v>3.125E-2</v>
      </c>
      <c r="AE1099" s="13">
        <f t="shared" si="3503"/>
        <v>0</v>
      </c>
      <c r="AF1099" s="13">
        <f t="shared" si="3504"/>
        <v>45</v>
      </c>
      <c r="AG1099" s="83">
        <v>0.85416666666666663</v>
      </c>
      <c r="AH1099" s="83">
        <v>0.89583333333333337</v>
      </c>
      <c r="AI1099" s="12">
        <f t="shared" si="3505"/>
        <v>4.1666666666666741E-2</v>
      </c>
      <c r="AJ1099" s="225">
        <f t="shared" si="3506"/>
        <v>1</v>
      </c>
      <c r="AK1099" s="225">
        <f t="shared" si="3507"/>
        <v>0</v>
      </c>
      <c r="AL1099" s="83">
        <v>0.85416666666666663</v>
      </c>
      <c r="AM1099" s="83">
        <v>0.89583333333333337</v>
      </c>
      <c r="AN1099" s="12">
        <f t="shared" si="3508"/>
        <v>4.1666666666666741E-2</v>
      </c>
      <c r="AO1099" s="13">
        <f t="shared" si="3509"/>
        <v>1</v>
      </c>
      <c r="AP1099" s="13">
        <f t="shared" si="3510"/>
        <v>0</v>
      </c>
      <c r="AQ1099" s="83">
        <v>0.84375</v>
      </c>
      <c r="AR1099" s="12">
        <f t="shared" si="3548"/>
        <v>-1.041666666666663E-2</v>
      </c>
      <c r="AS1099" s="225" t="e">
        <f t="shared" si="3552"/>
        <v>#NUM!</v>
      </c>
      <c r="AT1099" s="13" t="e">
        <f t="shared" si="3553"/>
        <v>#NUM!</v>
      </c>
      <c r="AU1099" s="83">
        <v>0.86805555555555547</v>
      </c>
      <c r="AV1099" s="226">
        <f t="shared" si="3513"/>
        <v>2.4305555555555469E-2</v>
      </c>
      <c r="AW1099" s="13">
        <f t="shared" si="3514"/>
        <v>0</v>
      </c>
      <c r="AX1099" s="13">
        <f t="shared" si="3515"/>
        <v>35</v>
      </c>
      <c r="AY1099" s="83">
        <v>1.1111111111111112</v>
      </c>
      <c r="AZ1099" s="12">
        <f t="shared" si="3516"/>
        <v>0.24305555555555569</v>
      </c>
      <c r="BA1099" s="225">
        <f t="shared" si="3517"/>
        <v>5</v>
      </c>
      <c r="BB1099" s="225">
        <f t="shared" si="3518"/>
        <v>50</v>
      </c>
      <c r="BC1099" s="83">
        <v>1.1111111111111112</v>
      </c>
      <c r="BD1099" s="83">
        <v>1.1111111111111112</v>
      </c>
      <c r="BE1099" s="12">
        <f t="shared" si="3519"/>
        <v>0</v>
      </c>
      <c r="BF1099" s="13">
        <f t="shared" si="3520"/>
        <v>0</v>
      </c>
      <c r="BG1099" s="13">
        <f t="shared" si="3521"/>
        <v>0</v>
      </c>
      <c r="BH1099" s="83">
        <v>1.1111111111111112</v>
      </c>
      <c r="BI1099" s="83">
        <v>1.1111111111111112</v>
      </c>
      <c r="BJ1099" s="83"/>
      <c r="BK1099" s="69">
        <f t="shared" si="3522"/>
        <v>0</v>
      </c>
      <c r="BL1099" s="13">
        <f t="shared" si="3523"/>
        <v>0</v>
      </c>
      <c r="BM1099" s="13">
        <f t="shared" si="3524"/>
        <v>0</v>
      </c>
      <c r="BN1099" s="83">
        <v>1.1145833333333333</v>
      </c>
      <c r="BO1099" s="12">
        <f t="shared" si="3347"/>
        <v>3.4722222222220989E-3</v>
      </c>
      <c r="BP1099" s="225">
        <f t="shared" si="3348"/>
        <v>0</v>
      </c>
      <c r="BQ1099" s="225">
        <f t="shared" si="3349"/>
        <v>5</v>
      </c>
      <c r="BR1099" s="83">
        <v>1.1180555555555556</v>
      </c>
      <c r="BS1099" s="12">
        <f t="shared" si="3425"/>
        <v>3.4722222222223209E-3</v>
      </c>
      <c r="BT1099" s="225">
        <f t="shared" si="3426"/>
        <v>0</v>
      </c>
      <c r="BU1099" s="225">
        <f t="shared" si="3427"/>
        <v>5</v>
      </c>
      <c r="BV1099" s="83">
        <v>1.1180555555555556</v>
      </c>
      <c r="BW1099" s="83">
        <v>1.125</v>
      </c>
      <c r="BX1099" s="12">
        <f t="shared" si="3353"/>
        <v>6.9444444444444198E-3</v>
      </c>
      <c r="BY1099" s="13">
        <f t="shared" si="3354"/>
        <v>0</v>
      </c>
      <c r="BZ1099" s="13">
        <f t="shared" si="3355"/>
        <v>10</v>
      </c>
      <c r="CA1099" s="226">
        <f t="shared" si="3481"/>
        <v>0.3125</v>
      </c>
      <c r="CB1099" s="13">
        <f t="shared" si="3482"/>
        <v>7</v>
      </c>
      <c r="CC1099" s="13">
        <f t="shared" si="3483"/>
        <v>30</v>
      </c>
      <c r="CD1099" s="12">
        <f t="shared" si="3428"/>
        <v>2.777777777777779E-2</v>
      </c>
      <c r="CE1099" s="13">
        <f t="shared" si="3429"/>
        <v>0</v>
      </c>
      <c r="CF1099" s="13">
        <f t="shared" si="3430"/>
        <v>40</v>
      </c>
      <c r="CG1099" s="12">
        <f t="shared" si="3525"/>
        <v>4.1666666666666741E-2</v>
      </c>
      <c r="CH1099" s="13">
        <f t="shared" si="3526"/>
        <v>1</v>
      </c>
      <c r="CI1099" s="13">
        <f t="shared" si="3527"/>
        <v>0</v>
      </c>
      <c r="CJ1099" s="12">
        <f t="shared" si="3528"/>
        <v>0.24305555555555569</v>
      </c>
      <c r="CK1099" s="13">
        <f t="shared" si="3529"/>
        <v>5</v>
      </c>
      <c r="CL1099" s="13">
        <f t="shared" si="3530"/>
        <v>50</v>
      </c>
      <c r="CM1099" s="62"/>
      <c r="CN1099" s="62"/>
      <c r="CO1099" s="62"/>
      <c r="CP1099" s="12">
        <f t="shared" si="3531"/>
        <v>0</v>
      </c>
      <c r="CQ1099" s="13">
        <f t="shared" si="3532"/>
        <v>0</v>
      </c>
      <c r="CR1099" s="13">
        <f t="shared" si="3533"/>
        <v>0</v>
      </c>
      <c r="CS1099" s="83">
        <v>0</v>
      </c>
      <c r="CT1099" s="13">
        <f t="shared" si="3554"/>
        <v>0</v>
      </c>
      <c r="CU1099" s="13">
        <f t="shared" si="3555"/>
        <v>0</v>
      </c>
      <c r="CV1099" s="83">
        <v>0</v>
      </c>
      <c r="CW1099" s="13">
        <f t="shared" si="3556"/>
        <v>0</v>
      </c>
      <c r="CX1099" s="13">
        <f t="shared" si="3557"/>
        <v>0</v>
      </c>
      <c r="CY1099" s="83">
        <v>0</v>
      </c>
      <c r="CZ1099" s="13">
        <f t="shared" si="3558"/>
        <v>0</v>
      </c>
      <c r="DA1099" s="13">
        <f t="shared" si="3559"/>
        <v>0</v>
      </c>
      <c r="DB1099" s="83">
        <v>0.24305555555555555</v>
      </c>
      <c r="DC1099" s="13">
        <f t="shared" si="3560"/>
        <v>5</v>
      </c>
      <c r="DD1099" s="13">
        <f t="shared" si="3561"/>
        <v>50</v>
      </c>
      <c r="DE1099" s="83">
        <v>0</v>
      </c>
      <c r="DF1099" s="13">
        <f t="shared" si="3562"/>
        <v>0</v>
      </c>
      <c r="DG1099" s="13">
        <f t="shared" si="3563"/>
        <v>0</v>
      </c>
      <c r="DH1099" s="83">
        <v>0</v>
      </c>
      <c r="DI1099" s="13">
        <f t="shared" si="3396"/>
        <v>0</v>
      </c>
      <c r="DJ1099" s="13">
        <f t="shared" si="3397"/>
        <v>0</v>
      </c>
      <c r="DK1099" s="83">
        <v>0</v>
      </c>
      <c r="DL1099" s="35">
        <f t="shared" si="3564"/>
        <v>0</v>
      </c>
      <c r="DM1099" s="35">
        <f t="shared" si="3565"/>
        <v>0</v>
      </c>
      <c r="DN1099" s="66">
        <f t="shared" ref="DN1099:DN1110" si="3566">DN1098+K1099</f>
        <v>3901132.0060000024</v>
      </c>
      <c r="DO1099" s="74">
        <f t="shared" ref="DO1099:DO1110" si="3567">DO1098+M1099</f>
        <v>62463</v>
      </c>
      <c r="DP1099" s="66">
        <f t="shared" ref="DP1099:DP1110" si="3568" xml:space="preserve"> K1099/M1099</f>
        <v>61.96677966101695</v>
      </c>
      <c r="DQ1099" s="63">
        <f t="shared" ref="DQ1099:DQ1110" si="3569">DN1099/DO1099</f>
        <v>62.455085506619959</v>
      </c>
      <c r="DR1099" s="66"/>
      <c r="DS1099" s="96"/>
      <c r="DT1099" s="66"/>
      <c r="DU1099" s="66"/>
      <c r="FJ1099" s="3">
        <f t="shared" si="3374"/>
        <v>2.7777777777777568E-2</v>
      </c>
    </row>
    <row r="1100" spans="1:166">
      <c r="A1100" s="639">
        <f t="shared" si="3547"/>
        <v>1098</v>
      </c>
      <c r="B1100" s="172">
        <f t="shared" si="3380"/>
        <v>107</v>
      </c>
      <c r="C1100" s="76">
        <v>40987</v>
      </c>
      <c r="D1100" s="84">
        <f t="shared" si="3546"/>
        <v>3</v>
      </c>
      <c r="E1100" s="78" t="s">
        <v>1253</v>
      </c>
      <c r="F1100" s="172">
        <v>9</v>
      </c>
      <c r="G1100" s="79" t="s">
        <v>445</v>
      </c>
      <c r="H1100" s="79" t="s">
        <v>1275</v>
      </c>
      <c r="I1100" s="79" t="s">
        <v>1219</v>
      </c>
      <c r="J1100" s="83">
        <v>0.95486111111111116</v>
      </c>
      <c r="K1100" s="82">
        <v>3758</v>
      </c>
      <c r="L1100" s="79" t="s">
        <v>1083</v>
      </c>
      <c r="M1100" s="172">
        <v>58</v>
      </c>
      <c r="N1100" s="172">
        <v>1</v>
      </c>
      <c r="O1100" s="79"/>
      <c r="P1100" s="83">
        <v>0.95486111111111116</v>
      </c>
      <c r="Q1100" s="83">
        <v>0.95486111111111116</v>
      </c>
      <c r="R1100" s="12">
        <f t="shared" si="3499"/>
        <v>0</v>
      </c>
      <c r="S1100" s="13">
        <f t="shared" si="3500"/>
        <v>0</v>
      </c>
      <c r="T1100" s="13">
        <f t="shared" si="3501"/>
        <v>0</v>
      </c>
      <c r="U1100" s="83">
        <v>0.95833333333333337</v>
      </c>
      <c r="V1100" s="12">
        <f t="shared" si="3318"/>
        <v>3.4722222222222099E-3</v>
      </c>
      <c r="W1100" s="13">
        <f t="shared" si="3319"/>
        <v>0</v>
      </c>
      <c r="X1100" s="225">
        <f t="shared" si="3320"/>
        <v>5</v>
      </c>
      <c r="Y1100" s="83">
        <v>0.96527777777777779</v>
      </c>
      <c r="Z1100" s="12">
        <f t="shared" si="3549"/>
        <v>6.9444444444444198E-3</v>
      </c>
      <c r="AA1100" s="13">
        <f t="shared" si="3550"/>
        <v>0</v>
      </c>
      <c r="AB1100" s="13">
        <f t="shared" si="3551"/>
        <v>10</v>
      </c>
      <c r="AC1100" s="83">
        <v>0.98611111111111116</v>
      </c>
      <c r="AD1100" s="12">
        <f t="shared" si="3502"/>
        <v>2.083333333333337E-2</v>
      </c>
      <c r="AE1100" s="13">
        <f t="shared" si="3503"/>
        <v>0</v>
      </c>
      <c r="AF1100" s="13">
        <f t="shared" si="3504"/>
        <v>30</v>
      </c>
      <c r="AG1100" s="83">
        <v>0.98958333333333337</v>
      </c>
      <c r="AH1100" s="83">
        <v>1.0590277777777779</v>
      </c>
      <c r="AI1100" s="12">
        <f t="shared" si="3505"/>
        <v>6.9444444444444531E-2</v>
      </c>
      <c r="AJ1100" s="225">
        <f t="shared" si="3506"/>
        <v>1</v>
      </c>
      <c r="AK1100" s="225">
        <f t="shared" si="3507"/>
        <v>40</v>
      </c>
      <c r="AL1100" s="83">
        <v>0.98958333333333337</v>
      </c>
      <c r="AM1100" s="83">
        <v>1.0590277777777779</v>
      </c>
      <c r="AN1100" s="12">
        <f t="shared" si="3508"/>
        <v>6.9444444444444531E-2</v>
      </c>
      <c r="AO1100" s="13">
        <f t="shared" si="3509"/>
        <v>1</v>
      </c>
      <c r="AP1100" s="13">
        <f t="shared" si="3510"/>
        <v>40</v>
      </c>
      <c r="AQ1100" s="83">
        <v>1.0625</v>
      </c>
      <c r="AR1100" s="12">
        <f>AQ1100-AH1100</f>
        <v>3.4722222222220989E-3</v>
      </c>
      <c r="AS1100" s="225">
        <f t="shared" si="3552"/>
        <v>0</v>
      </c>
      <c r="AT1100" s="13">
        <f t="shared" si="3553"/>
        <v>5</v>
      </c>
      <c r="AU1100" s="83">
        <v>1.0631944444444443</v>
      </c>
      <c r="AV1100" s="226">
        <f t="shared" si="3513"/>
        <v>6.9444444444433095E-4</v>
      </c>
      <c r="AW1100" s="13">
        <f t="shared" si="3514"/>
        <v>0</v>
      </c>
      <c r="AX1100" s="13">
        <f t="shared" si="3515"/>
        <v>1</v>
      </c>
      <c r="AY1100" s="83">
        <v>1.1215277777777779</v>
      </c>
      <c r="AZ1100" s="12">
        <f t="shared" si="3516"/>
        <v>5.833333333333357E-2</v>
      </c>
      <c r="BA1100" s="225">
        <f t="shared" si="3517"/>
        <v>1</v>
      </c>
      <c r="BB1100" s="225">
        <f t="shared" si="3518"/>
        <v>24</v>
      </c>
      <c r="BC1100" s="83">
        <v>1.1215277777777779</v>
      </c>
      <c r="BD1100" s="83">
        <v>1.1215277777777779</v>
      </c>
      <c r="BE1100" s="12">
        <f t="shared" si="3519"/>
        <v>0</v>
      </c>
      <c r="BF1100" s="13">
        <f t="shared" si="3520"/>
        <v>0</v>
      </c>
      <c r="BG1100" s="13">
        <f t="shared" si="3521"/>
        <v>0</v>
      </c>
      <c r="BH1100" s="83">
        <v>1.1215277777777779</v>
      </c>
      <c r="BI1100" s="83">
        <v>1.1215277777777779</v>
      </c>
      <c r="BJ1100" s="83"/>
      <c r="BK1100" s="69">
        <f t="shared" si="3522"/>
        <v>0</v>
      </c>
      <c r="BL1100" s="13">
        <f t="shared" si="3523"/>
        <v>0</v>
      </c>
      <c r="BM1100" s="13">
        <f t="shared" si="3524"/>
        <v>0</v>
      </c>
      <c r="BN1100" s="83">
        <v>1.1284722222222221</v>
      </c>
      <c r="BO1100" s="12">
        <f t="shared" si="3347"/>
        <v>6.9444444444441977E-3</v>
      </c>
      <c r="BP1100" s="225">
        <f t="shared" si="3348"/>
        <v>0</v>
      </c>
      <c r="BQ1100" s="225">
        <f t="shared" si="3349"/>
        <v>10</v>
      </c>
      <c r="BR1100" s="83">
        <v>1.1319444444444444</v>
      </c>
      <c r="BS1100" s="12">
        <f t="shared" si="3425"/>
        <v>3.4722222222223209E-3</v>
      </c>
      <c r="BT1100" s="225">
        <f t="shared" si="3426"/>
        <v>0</v>
      </c>
      <c r="BU1100" s="225">
        <f t="shared" si="3427"/>
        <v>5</v>
      </c>
      <c r="BV1100" s="83">
        <v>1.1319444444444444</v>
      </c>
      <c r="BW1100" s="83">
        <v>1.1354166666666667</v>
      </c>
      <c r="BX1100" s="12">
        <f t="shared" si="3353"/>
        <v>3.4722222222223209E-3</v>
      </c>
      <c r="BY1100" s="13">
        <f t="shared" si="3354"/>
        <v>0</v>
      </c>
      <c r="BZ1100" s="13">
        <f t="shared" si="3355"/>
        <v>5</v>
      </c>
      <c r="CA1100" s="226">
        <f t="shared" si="3481"/>
        <v>0.18055555555555558</v>
      </c>
      <c r="CB1100" s="13">
        <f t="shared" si="3482"/>
        <v>4</v>
      </c>
      <c r="CC1100" s="13">
        <f t="shared" si="3483"/>
        <v>20</v>
      </c>
      <c r="CD1100" s="12">
        <f t="shared" si="3428"/>
        <v>3.4722222222221988E-2</v>
      </c>
      <c r="CE1100" s="13">
        <f t="shared" si="3429"/>
        <v>0</v>
      </c>
      <c r="CF1100" s="13">
        <f t="shared" si="3430"/>
        <v>50</v>
      </c>
      <c r="CG1100" s="12">
        <f t="shared" si="3525"/>
        <v>6.9444444444444531E-2</v>
      </c>
      <c r="CH1100" s="13">
        <f t="shared" si="3526"/>
        <v>1</v>
      </c>
      <c r="CI1100" s="13">
        <f t="shared" si="3527"/>
        <v>40</v>
      </c>
      <c r="CJ1100" s="12">
        <f t="shared" si="3528"/>
        <v>5.833333333333357E-2</v>
      </c>
      <c r="CK1100" s="13">
        <f t="shared" si="3529"/>
        <v>1</v>
      </c>
      <c r="CL1100" s="13">
        <f t="shared" si="3530"/>
        <v>24</v>
      </c>
      <c r="CM1100" s="62"/>
      <c r="CN1100" s="62"/>
      <c r="CO1100" s="62"/>
      <c r="CP1100" s="12">
        <f t="shared" si="3531"/>
        <v>5.4861111111111346E-2</v>
      </c>
      <c r="CQ1100" s="13">
        <f t="shared" si="3532"/>
        <v>1</v>
      </c>
      <c r="CR1100" s="13">
        <f t="shared" si="3533"/>
        <v>19</v>
      </c>
      <c r="CS1100" s="83">
        <v>0</v>
      </c>
      <c r="CT1100" s="13">
        <f t="shared" si="3554"/>
        <v>0</v>
      </c>
      <c r="CU1100" s="13">
        <f t="shared" si="3555"/>
        <v>0</v>
      </c>
      <c r="CV1100" s="83">
        <v>0</v>
      </c>
      <c r="CW1100" s="13">
        <f t="shared" si="3556"/>
        <v>0</v>
      </c>
      <c r="CX1100" s="13">
        <f t="shared" si="3557"/>
        <v>0</v>
      </c>
      <c r="CY1100" s="83">
        <v>0</v>
      </c>
      <c r="CZ1100" s="13">
        <f t="shared" si="3558"/>
        <v>0</v>
      </c>
      <c r="DA1100" s="13">
        <f t="shared" si="3559"/>
        <v>0</v>
      </c>
      <c r="DB1100" s="83">
        <v>0</v>
      </c>
      <c r="DC1100" s="13">
        <f t="shared" si="3560"/>
        <v>0</v>
      </c>
      <c r="DD1100" s="13">
        <f t="shared" si="3561"/>
        <v>0</v>
      </c>
      <c r="DE1100" s="83">
        <v>3.472222222222222E-3</v>
      </c>
      <c r="DF1100" s="13">
        <f t="shared" si="3562"/>
        <v>0</v>
      </c>
      <c r="DG1100" s="13">
        <f t="shared" si="3563"/>
        <v>5</v>
      </c>
      <c r="DH1100" s="83">
        <v>0</v>
      </c>
      <c r="DI1100" s="13">
        <f t="shared" si="3396"/>
        <v>0</v>
      </c>
      <c r="DJ1100" s="13">
        <f t="shared" si="3397"/>
        <v>0</v>
      </c>
      <c r="DK1100" s="83">
        <v>0</v>
      </c>
      <c r="DL1100" s="35">
        <f t="shared" si="3564"/>
        <v>0</v>
      </c>
      <c r="DM1100" s="35">
        <f t="shared" si="3565"/>
        <v>0</v>
      </c>
      <c r="DN1100" s="66">
        <f t="shared" si="3566"/>
        <v>3904890.0060000024</v>
      </c>
      <c r="DO1100" s="74">
        <f t="shared" si="3567"/>
        <v>62521</v>
      </c>
      <c r="DP1100" s="66">
        <f t="shared" si="3568"/>
        <v>64.793103448275858</v>
      </c>
      <c r="DQ1100" s="63">
        <f t="shared" si="3569"/>
        <v>62.457254458501978</v>
      </c>
      <c r="DR1100" s="66"/>
      <c r="DS1100" s="96"/>
      <c r="DT1100" s="66"/>
      <c r="DU1100" s="66"/>
      <c r="FJ1100" s="3">
        <f t="shared" si="3374"/>
        <v>5.2777777777777479E-2</v>
      </c>
    </row>
    <row r="1101" spans="1:166">
      <c r="A1101" s="639">
        <f t="shared" si="3547"/>
        <v>1099</v>
      </c>
      <c r="B1101" s="172">
        <f t="shared" si="3380"/>
        <v>108</v>
      </c>
      <c r="C1101" s="76">
        <v>40988</v>
      </c>
      <c r="D1101" s="84">
        <f t="shared" si="3546"/>
        <v>3</v>
      </c>
      <c r="E1101" s="78" t="s">
        <v>1221</v>
      </c>
      <c r="F1101" s="172">
        <v>2</v>
      </c>
      <c r="G1101" s="79" t="s">
        <v>697</v>
      </c>
      <c r="H1101" s="79" t="s">
        <v>394</v>
      </c>
      <c r="I1101" s="79" t="s">
        <v>1121</v>
      </c>
      <c r="J1101" s="83">
        <v>2.0833333333333332E-2</v>
      </c>
      <c r="K1101" s="82">
        <v>3721.49</v>
      </c>
      <c r="L1101" s="79" t="s">
        <v>1305</v>
      </c>
      <c r="M1101" s="172">
        <v>56</v>
      </c>
      <c r="N1101" s="172">
        <v>3</v>
      </c>
      <c r="O1101" s="79"/>
      <c r="P1101" s="83">
        <v>2.0833333333333332E-2</v>
      </c>
      <c r="Q1101" s="83">
        <v>2.0833333333333332E-2</v>
      </c>
      <c r="R1101" s="12">
        <f t="shared" si="3499"/>
        <v>0</v>
      </c>
      <c r="S1101" s="13">
        <f t="shared" si="3500"/>
        <v>0</v>
      </c>
      <c r="T1101" s="13">
        <f t="shared" si="3501"/>
        <v>0</v>
      </c>
      <c r="U1101" s="83">
        <v>2.4305555555555556E-2</v>
      </c>
      <c r="V1101" s="12">
        <f t="shared" si="3318"/>
        <v>3.4722222222222238E-3</v>
      </c>
      <c r="W1101" s="13">
        <f t="shared" si="3319"/>
        <v>0</v>
      </c>
      <c r="X1101" s="225">
        <f t="shared" si="3320"/>
        <v>5</v>
      </c>
      <c r="Y1101" s="83">
        <v>3.125E-2</v>
      </c>
      <c r="Z1101" s="12">
        <f t="shared" si="3549"/>
        <v>6.9444444444444441E-3</v>
      </c>
      <c r="AA1101" s="13">
        <f t="shared" si="3550"/>
        <v>0</v>
      </c>
      <c r="AB1101" s="13">
        <f t="shared" si="3551"/>
        <v>10</v>
      </c>
      <c r="AC1101" s="83">
        <v>5.9027777777777783E-2</v>
      </c>
      <c r="AD1101" s="12">
        <f t="shared" si="3502"/>
        <v>2.7777777777777783E-2</v>
      </c>
      <c r="AE1101" s="13">
        <f t="shared" si="3503"/>
        <v>0</v>
      </c>
      <c r="AF1101" s="13">
        <f t="shared" si="3504"/>
        <v>40</v>
      </c>
      <c r="AG1101" s="83">
        <v>6.25E-2</v>
      </c>
      <c r="AH1101" s="83">
        <v>0.15277777777777776</v>
      </c>
      <c r="AI1101" s="12">
        <f t="shared" si="3505"/>
        <v>9.0277777777777762E-2</v>
      </c>
      <c r="AJ1101" s="225">
        <f t="shared" si="3506"/>
        <v>2</v>
      </c>
      <c r="AK1101" s="225">
        <f t="shared" si="3507"/>
        <v>10</v>
      </c>
      <c r="AL1101" s="83">
        <v>6.25E-2</v>
      </c>
      <c r="AM1101" s="83">
        <v>0.15277777777777776</v>
      </c>
      <c r="AN1101" s="12">
        <f t="shared" si="3508"/>
        <v>9.0277777777777762E-2</v>
      </c>
      <c r="AO1101" s="13">
        <f t="shared" si="3509"/>
        <v>2</v>
      </c>
      <c r="AP1101" s="13">
        <f t="shared" si="3510"/>
        <v>10</v>
      </c>
      <c r="AQ1101" s="83">
        <v>0.15972222222222224</v>
      </c>
      <c r="AR1101" s="12">
        <f>AQ1101-AH1101</f>
        <v>6.9444444444444753E-3</v>
      </c>
      <c r="AS1101" s="225">
        <f t="shared" si="3552"/>
        <v>0</v>
      </c>
      <c r="AT1101" s="13">
        <f t="shared" si="3553"/>
        <v>10</v>
      </c>
      <c r="AU1101" s="83">
        <v>0.16180555555555556</v>
      </c>
      <c r="AV1101" s="226">
        <f t="shared" si="3513"/>
        <v>2.0833333333333259E-3</v>
      </c>
      <c r="AW1101" s="13">
        <f t="shared" si="3514"/>
        <v>0</v>
      </c>
      <c r="AX1101" s="13">
        <f t="shared" si="3515"/>
        <v>3</v>
      </c>
      <c r="AY1101" s="83">
        <v>0.25694444444444448</v>
      </c>
      <c r="AZ1101" s="12">
        <f t="shared" si="3516"/>
        <v>9.5138888888888912E-2</v>
      </c>
      <c r="BA1101" s="225">
        <f t="shared" si="3517"/>
        <v>2</v>
      </c>
      <c r="BB1101" s="225">
        <f t="shared" si="3518"/>
        <v>17</v>
      </c>
      <c r="BC1101" s="83">
        <v>0.25694444444444448</v>
      </c>
      <c r="BD1101" s="83">
        <v>0.25694444444444448</v>
      </c>
      <c r="BE1101" s="12">
        <f t="shared" si="3519"/>
        <v>0</v>
      </c>
      <c r="BF1101" s="13">
        <f t="shared" si="3520"/>
        <v>0</v>
      </c>
      <c r="BG1101" s="13">
        <f t="shared" si="3521"/>
        <v>0</v>
      </c>
      <c r="BH1101" s="83">
        <v>0.25694444444444448</v>
      </c>
      <c r="BI1101" s="83">
        <v>0.25694444444444448</v>
      </c>
      <c r="BJ1101" s="83"/>
      <c r="BK1101" s="69">
        <f t="shared" si="3522"/>
        <v>0</v>
      </c>
      <c r="BL1101" s="13">
        <f t="shared" si="3523"/>
        <v>0</v>
      </c>
      <c r="BM1101" s="13">
        <f t="shared" si="3524"/>
        <v>0</v>
      </c>
      <c r="BN1101" s="83">
        <v>0.2638888888888889</v>
      </c>
      <c r="BO1101" s="12">
        <f t="shared" si="3347"/>
        <v>6.9444444444444198E-3</v>
      </c>
      <c r="BP1101" s="225">
        <f t="shared" si="3348"/>
        <v>0</v>
      </c>
      <c r="BQ1101" s="225">
        <f t="shared" si="3349"/>
        <v>10</v>
      </c>
      <c r="BR1101" s="83">
        <v>0.2673611111111111</v>
      </c>
      <c r="BS1101" s="12">
        <f t="shared" si="3425"/>
        <v>3.4722222222222099E-3</v>
      </c>
      <c r="BT1101" s="225">
        <f t="shared" si="3426"/>
        <v>0</v>
      </c>
      <c r="BU1101" s="225">
        <f t="shared" si="3427"/>
        <v>5</v>
      </c>
      <c r="BV1101" s="83">
        <v>0.2673611111111111</v>
      </c>
      <c r="BW1101" s="83">
        <v>0.27083333333333331</v>
      </c>
      <c r="BX1101" s="12">
        <f t="shared" si="3353"/>
        <v>3.4722222222222099E-3</v>
      </c>
      <c r="BY1101" s="13">
        <f t="shared" si="3354"/>
        <v>0</v>
      </c>
      <c r="BZ1101" s="13">
        <f t="shared" si="3355"/>
        <v>5</v>
      </c>
      <c r="CA1101" s="226">
        <f t="shared" si="3481"/>
        <v>0.24999999999999997</v>
      </c>
      <c r="CB1101" s="13">
        <f t="shared" si="3482"/>
        <v>6</v>
      </c>
      <c r="CC1101" s="13">
        <f t="shared" si="3483"/>
        <v>0</v>
      </c>
      <c r="CD1101" s="12">
        <f t="shared" si="3428"/>
        <v>4.5138888888888888E-2</v>
      </c>
      <c r="CE1101" s="13">
        <f t="shared" si="3429"/>
        <v>1</v>
      </c>
      <c r="CF1101" s="13">
        <f t="shared" si="3430"/>
        <v>5</v>
      </c>
      <c r="CG1101" s="12">
        <f t="shared" si="3525"/>
        <v>9.0277777777777762E-2</v>
      </c>
      <c r="CH1101" s="13">
        <f t="shared" si="3526"/>
        <v>2</v>
      </c>
      <c r="CI1101" s="13">
        <f t="shared" si="3527"/>
        <v>10</v>
      </c>
      <c r="CJ1101" s="12">
        <f t="shared" si="3528"/>
        <v>9.5138888888888912E-2</v>
      </c>
      <c r="CK1101" s="13">
        <f t="shared" si="3529"/>
        <v>2</v>
      </c>
      <c r="CL1101" s="13">
        <f t="shared" si="3530"/>
        <v>17</v>
      </c>
      <c r="CM1101" s="62"/>
      <c r="CN1101" s="62"/>
      <c r="CO1101" s="62"/>
      <c r="CP1101" s="12">
        <f t="shared" si="3531"/>
        <v>4.4444444444444467E-2</v>
      </c>
      <c r="CQ1101" s="13">
        <f t="shared" si="3532"/>
        <v>1</v>
      </c>
      <c r="CR1101" s="13">
        <f t="shared" si="3533"/>
        <v>4</v>
      </c>
      <c r="CS1101" s="83">
        <v>0</v>
      </c>
      <c r="CT1101" s="13">
        <f t="shared" si="3554"/>
        <v>0</v>
      </c>
      <c r="CU1101" s="13">
        <f t="shared" si="3555"/>
        <v>0</v>
      </c>
      <c r="CV1101" s="83">
        <v>0</v>
      </c>
      <c r="CW1101" s="13">
        <f t="shared" si="3556"/>
        <v>0</v>
      </c>
      <c r="CX1101" s="13">
        <f t="shared" si="3557"/>
        <v>0</v>
      </c>
      <c r="CY1101" s="83">
        <v>0</v>
      </c>
      <c r="CZ1101" s="13">
        <f t="shared" si="3558"/>
        <v>0</v>
      </c>
      <c r="DA1101" s="13">
        <f t="shared" si="3559"/>
        <v>0</v>
      </c>
      <c r="DB1101" s="83">
        <v>3.125E-2</v>
      </c>
      <c r="DC1101" s="13">
        <f t="shared" si="3560"/>
        <v>0</v>
      </c>
      <c r="DD1101" s="13">
        <f t="shared" si="3561"/>
        <v>45</v>
      </c>
      <c r="DE1101" s="83">
        <v>0</v>
      </c>
      <c r="DF1101" s="13">
        <f t="shared" si="3562"/>
        <v>0</v>
      </c>
      <c r="DG1101" s="13">
        <f t="shared" si="3563"/>
        <v>0</v>
      </c>
      <c r="DH1101" s="83">
        <v>0</v>
      </c>
      <c r="DI1101" s="13">
        <f t="shared" si="3396"/>
        <v>0</v>
      </c>
      <c r="DJ1101" s="13">
        <f t="shared" si="3397"/>
        <v>0</v>
      </c>
      <c r="DK1101" s="83">
        <v>1.9444444444444445E-2</v>
      </c>
      <c r="DL1101" s="35">
        <f t="shared" si="3564"/>
        <v>0</v>
      </c>
      <c r="DM1101" s="35">
        <f t="shared" si="3565"/>
        <v>28</v>
      </c>
      <c r="DN1101" s="66">
        <f t="shared" si="3566"/>
        <v>3908611.4960000026</v>
      </c>
      <c r="DO1101" s="74">
        <f t="shared" si="3567"/>
        <v>62577</v>
      </c>
      <c r="DP1101" s="66">
        <f t="shared" si="3568"/>
        <v>66.455178571428561</v>
      </c>
      <c r="DQ1101" s="63">
        <f t="shared" si="3569"/>
        <v>62.460832190741051</v>
      </c>
      <c r="DR1101" s="66"/>
      <c r="DS1101" s="96"/>
      <c r="DT1101" s="66"/>
      <c r="DU1101" s="66"/>
      <c r="FJ1101" s="3">
        <f t="shared" si="3374"/>
        <v>6.4583333333333298E-2</v>
      </c>
    </row>
    <row r="1102" spans="1:166">
      <c r="A1102" s="639">
        <f t="shared" si="3547"/>
        <v>1100</v>
      </c>
      <c r="B1102" s="172">
        <f t="shared" si="3380"/>
        <v>109</v>
      </c>
      <c r="C1102" s="76">
        <v>40988</v>
      </c>
      <c r="D1102" s="84">
        <f t="shared" si="3546"/>
        <v>3</v>
      </c>
      <c r="E1102" s="78" t="s">
        <v>1224</v>
      </c>
      <c r="F1102" s="172">
        <v>34</v>
      </c>
      <c r="G1102" s="79" t="s">
        <v>38</v>
      </c>
      <c r="H1102" s="79" t="s">
        <v>337</v>
      </c>
      <c r="I1102" s="79" t="s">
        <v>1140</v>
      </c>
      <c r="J1102" s="83">
        <v>0.13541666666666666</v>
      </c>
      <c r="K1102" s="82">
        <v>3708.65</v>
      </c>
      <c r="L1102" s="79" t="s">
        <v>1083</v>
      </c>
      <c r="M1102" s="172">
        <v>58</v>
      </c>
      <c r="N1102" s="172">
        <v>1</v>
      </c>
      <c r="O1102" s="79"/>
      <c r="P1102" s="83">
        <v>0.13541666666666666</v>
      </c>
      <c r="Q1102" s="83">
        <v>0.13541666666666666</v>
      </c>
      <c r="R1102" s="12">
        <f t="shared" ref="R1102:R1107" si="3570">Q1102-P1102</f>
        <v>0</v>
      </c>
      <c r="S1102" s="13">
        <f t="shared" ref="S1102:S1107" si="3571">HOUR(R1102)</f>
        <v>0</v>
      </c>
      <c r="T1102" s="13">
        <f t="shared" ref="T1102:T1107" si="3572">MINUTE(R1102)</f>
        <v>0</v>
      </c>
      <c r="U1102" s="83">
        <v>0.16666666666666666</v>
      </c>
      <c r="V1102" s="12">
        <f t="shared" si="3318"/>
        <v>3.125E-2</v>
      </c>
      <c r="W1102" s="13">
        <f t="shared" si="3319"/>
        <v>0</v>
      </c>
      <c r="X1102" s="225">
        <f t="shared" si="3320"/>
        <v>45</v>
      </c>
      <c r="Y1102" s="83">
        <v>0.17708333333333334</v>
      </c>
      <c r="Z1102" s="12">
        <f t="shared" si="3549"/>
        <v>1.0416666666666685E-2</v>
      </c>
      <c r="AA1102" s="13">
        <f t="shared" si="3550"/>
        <v>0</v>
      </c>
      <c r="AB1102" s="13">
        <f t="shared" si="3551"/>
        <v>15</v>
      </c>
      <c r="AC1102" s="83">
        <v>0.19791666666666666</v>
      </c>
      <c r="AD1102" s="12">
        <f t="shared" ref="AD1102:AD1107" si="3573">AC1102-Y1102</f>
        <v>2.0833333333333315E-2</v>
      </c>
      <c r="AE1102" s="13">
        <f t="shared" ref="AE1102:AE1107" si="3574">HOUR(AD1102)</f>
        <v>0</v>
      </c>
      <c r="AF1102" s="13">
        <f t="shared" ref="AF1102:AF1107" si="3575">MINUTE(AD1102)</f>
        <v>30</v>
      </c>
      <c r="AG1102" s="83">
        <v>0.20555555555555557</v>
      </c>
      <c r="AH1102" s="83">
        <v>0.23958333333333334</v>
      </c>
      <c r="AI1102" s="12">
        <f t="shared" ref="AI1102:AI1107" si="3576">AH1102-AG1102</f>
        <v>3.4027777777777768E-2</v>
      </c>
      <c r="AJ1102" s="225">
        <f t="shared" ref="AJ1102:AJ1107" si="3577">HOUR(AI1102)</f>
        <v>0</v>
      </c>
      <c r="AK1102" s="225">
        <f t="shared" ref="AK1102:AK1107" si="3578">MINUTE(AI1102)</f>
        <v>49</v>
      </c>
      <c r="AL1102" s="83">
        <v>0.20555555555555557</v>
      </c>
      <c r="AM1102" s="83">
        <v>0.23958333333333334</v>
      </c>
      <c r="AN1102" s="12">
        <f t="shared" ref="AN1102:AN1107" si="3579">AM1102-AL1102</f>
        <v>3.4027777777777768E-2</v>
      </c>
      <c r="AO1102" s="13">
        <f t="shared" ref="AO1102:AO1107" si="3580">HOUR(AN1102)</f>
        <v>0</v>
      </c>
      <c r="AP1102" s="13">
        <f t="shared" ref="AP1102:AP1107" si="3581">MINUTE(AN1102)</f>
        <v>49</v>
      </c>
      <c r="AQ1102" s="83">
        <v>0.24652777777777779</v>
      </c>
      <c r="AR1102" s="12">
        <f t="shared" ref="AR1102:AR1107" si="3582">AQ1102-AH1102</f>
        <v>6.9444444444444475E-3</v>
      </c>
      <c r="AS1102" s="225">
        <f t="shared" ref="AS1102:AS1107" si="3583">HOUR(AR1102)</f>
        <v>0</v>
      </c>
      <c r="AT1102" s="13">
        <f t="shared" ref="AT1102:AT1107" si="3584">MINUTE(AR1102)</f>
        <v>10</v>
      </c>
      <c r="AU1102" s="83">
        <v>0.24930555555555556</v>
      </c>
      <c r="AV1102" s="226">
        <f t="shared" ref="AV1102:AV1107" si="3585">AU1102-AQ1102</f>
        <v>2.7777777777777679E-3</v>
      </c>
      <c r="AW1102" s="13">
        <f t="shared" ref="AW1102:AW1107" si="3586">HOUR(AV1102)</f>
        <v>0</v>
      </c>
      <c r="AX1102" s="13">
        <f t="shared" ref="AX1102:AX1107" si="3587">MINUTE(AV1102)</f>
        <v>4</v>
      </c>
      <c r="AY1102" s="83">
        <v>0.3298611111111111</v>
      </c>
      <c r="AZ1102" s="12">
        <f t="shared" ref="AZ1102:AZ1107" si="3588">AY1102-AU1102</f>
        <v>8.0555555555555547E-2</v>
      </c>
      <c r="BA1102" s="225">
        <f t="shared" ref="BA1102:BA1107" si="3589">HOUR(AZ1102)</f>
        <v>1</v>
      </c>
      <c r="BB1102" s="225">
        <f t="shared" ref="BB1102:BB1107" si="3590">MINUTE(AZ1102)</f>
        <v>56</v>
      </c>
      <c r="BC1102" s="83">
        <v>0.3298611111111111</v>
      </c>
      <c r="BD1102" s="83">
        <v>0.3298611111111111</v>
      </c>
      <c r="BE1102" s="12">
        <f t="shared" ref="BE1102:BE1107" si="3591">BD1102-BC1102</f>
        <v>0</v>
      </c>
      <c r="BF1102" s="13">
        <f t="shared" ref="BF1102:BF1107" si="3592">HOUR(BE1102)</f>
        <v>0</v>
      </c>
      <c r="BG1102" s="13">
        <f t="shared" ref="BG1102:BG1107" si="3593">MINUTE(BE1102)</f>
        <v>0</v>
      </c>
      <c r="BH1102" s="83">
        <v>0.3298611111111111</v>
      </c>
      <c r="BI1102" s="83">
        <v>0.3298611111111111</v>
      </c>
      <c r="BJ1102" s="83"/>
      <c r="BK1102" s="69">
        <f t="shared" ref="BK1102:BK1107" si="3594">BI1102-BH1102</f>
        <v>0</v>
      </c>
      <c r="BL1102" s="13">
        <f t="shared" ref="BL1102:BL1107" si="3595">HOUR(BK1102)</f>
        <v>0</v>
      </c>
      <c r="BM1102" s="13">
        <f t="shared" ref="BM1102:BM1107" si="3596">MINUTE(BK1102)</f>
        <v>0</v>
      </c>
      <c r="BN1102" s="83">
        <v>0.37152777777777773</v>
      </c>
      <c r="BO1102" s="12">
        <f t="shared" si="3347"/>
        <v>4.166666666666663E-2</v>
      </c>
      <c r="BP1102" s="225">
        <f t="shared" si="3348"/>
        <v>1</v>
      </c>
      <c r="BQ1102" s="225">
        <f t="shared" si="3349"/>
        <v>0</v>
      </c>
      <c r="BR1102" s="83">
        <v>0.37847222222222227</v>
      </c>
      <c r="BS1102" s="12">
        <f t="shared" si="3425"/>
        <v>6.9444444444445308E-3</v>
      </c>
      <c r="BT1102" s="225">
        <f t="shared" si="3426"/>
        <v>0</v>
      </c>
      <c r="BU1102" s="225">
        <f t="shared" si="3427"/>
        <v>10</v>
      </c>
      <c r="BV1102" s="83">
        <v>0.37847222222222227</v>
      </c>
      <c r="BW1102" s="83">
        <v>0.38541666666666669</v>
      </c>
      <c r="BX1102" s="12">
        <f t="shared" si="3353"/>
        <v>6.9444444444444198E-3</v>
      </c>
      <c r="BY1102" s="12">
        <f t="shared" si="3354"/>
        <v>0</v>
      </c>
      <c r="BZ1102" s="12">
        <f t="shared" si="3355"/>
        <v>10</v>
      </c>
      <c r="CA1102" s="12">
        <f t="shared" si="3481"/>
        <v>0.25</v>
      </c>
      <c r="CB1102" s="13">
        <f t="shared" ref="CB1102:CB1145" si="3597">HOUR(CA1102)</f>
        <v>6</v>
      </c>
      <c r="CC1102" s="13">
        <f t="shared" ref="CC1102:CC1145" si="3598">MINUTE(CA1102)</f>
        <v>0</v>
      </c>
      <c r="CD1102" s="12">
        <f t="shared" si="3428"/>
        <v>7.6388888888888923E-2</v>
      </c>
      <c r="CE1102" s="12">
        <f t="shared" si="3429"/>
        <v>1</v>
      </c>
      <c r="CF1102" s="12">
        <f t="shared" si="3430"/>
        <v>50</v>
      </c>
      <c r="CG1102" s="12">
        <f t="shared" ref="CG1102:CG1107" si="3599">AI1102</f>
        <v>3.4027777777777768E-2</v>
      </c>
      <c r="CH1102" s="13">
        <f t="shared" ref="CH1102:CH1107" si="3600">HOUR(CG1102)</f>
        <v>0</v>
      </c>
      <c r="CI1102" s="13">
        <f t="shared" ref="CI1102:CI1107" si="3601">MINUTE(CG1102)</f>
        <v>49</v>
      </c>
      <c r="CJ1102" s="12">
        <f t="shared" ref="CJ1102:CJ1107" si="3602">AZ1102</f>
        <v>8.0555555555555547E-2</v>
      </c>
      <c r="CK1102" s="13">
        <f t="shared" ref="CK1102:CK1107" si="3603">HOUR(CJ1102)</f>
        <v>1</v>
      </c>
      <c r="CL1102" s="13">
        <f t="shared" ref="CL1102:CL1107" si="3604">MINUTE(CJ1102)</f>
        <v>56</v>
      </c>
      <c r="CM1102" s="62"/>
      <c r="CN1102" s="62"/>
      <c r="CO1102" s="62"/>
      <c r="CP1102" s="12">
        <f t="shared" ref="CP1102:CP1107" si="3605">AZ1102-(CS1102+CV1102+CY1102+DB1102+DE1102+DH1102+DK1102)</f>
        <v>8.0555555555555547E-2</v>
      </c>
      <c r="CQ1102" s="13">
        <f t="shared" ref="CQ1102:CQ1107" si="3606">HOUR(CP1102)</f>
        <v>1</v>
      </c>
      <c r="CR1102" s="13">
        <f t="shared" ref="CR1102:CR1107" si="3607">MINUTE(CP1102)</f>
        <v>56</v>
      </c>
      <c r="CS1102" s="83">
        <v>0</v>
      </c>
      <c r="CT1102" s="13">
        <f t="shared" ref="CT1102:CT1107" si="3608">HOUR(CS1102)</f>
        <v>0</v>
      </c>
      <c r="CU1102" s="13">
        <f t="shared" ref="CU1102:CU1107" si="3609">MINUTE(CS1102)</f>
        <v>0</v>
      </c>
      <c r="CV1102" s="83">
        <v>0</v>
      </c>
      <c r="CW1102" s="13">
        <f t="shared" ref="CW1102:CW1107" si="3610">HOUR(CV1102)</f>
        <v>0</v>
      </c>
      <c r="CX1102" s="13">
        <f t="shared" ref="CX1102:CX1107" si="3611">MINUTE(CV1102)</f>
        <v>0</v>
      </c>
      <c r="CY1102" s="83">
        <v>0</v>
      </c>
      <c r="CZ1102" s="13">
        <f t="shared" si="3558"/>
        <v>0</v>
      </c>
      <c r="DA1102" s="13">
        <f t="shared" si="3559"/>
        <v>0</v>
      </c>
      <c r="DB1102" s="83">
        <v>0</v>
      </c>
      <c r="DC1102" s="13">
        <f t="shared" si="3560"/>
        <v>0</v>
      </c>
      <c r="DD1102" s="13">
        <f t="shared" si="3561"/>
        <v>0</v>
      </c>
      <c r="DE1102" s="83">
        <v>0</v>
      </c>
      <c r="DF1102" s="13">
        <f t="shared" ref="DF1102:DF1110" si="3612">HOUR(DE1102)</f>
        <v>0</v>
      </c>
      <c r="DG1102" s="13">
        <f t="shared" ref="DG1102:DG1110" si="3613">MINUTE(DE1102)</f>
        <v>0</v>
      </c>
      <c r="DH1102" s="83"/>
      <c r="DI1102" s="13">
        <f t="shared" ref="DI1102:DI1111" si="3614">HOUR(DH1102)</f>
        <v>0</v>
      </c>
      <c r="DJ1102" s="13">
        <f t="shared" ref="DJ1102:DJ1111" si="3615">MINUTE(DH1102)</f>
        <v>0</v>
      </c>
      <c r="DK1102" s="83">
        <v>0</v>
      </c>
      <c r="DL1102" s="35">
        <f t="shared" si="3564"/>
        <v>0</v>
      </c>
      <c r="DM1102" s="35">
        <f t="shared" si="3565"/>
        <v>0</v>
      </c>
      <c r="DN1102" s="66">
        <f t="shared" si="3566"/>
        <v>3912320.1460000025</v>
      </c>
      <c r="DO1102" s="74">
        <f t="shared" si="3567"/>
        <v>62635</v>
      </c>
      <c r="DP1102" s="66">
        <f t="shared" si="3568"/>
        <v>63.942241379310346</v>
      </c>
      <c r="DQ1102" s="63">
        <f t="shared" si="3569"/>
        <v>62.462203975413146</v>
      </c>
      <c r="DR1102" s="66"/>
      <c r="DS1102" s="96"/>
      <c r="DT1102" s="66"/>
      <c r="DU1102" s="66"/>
      <c r="FJ1102" s="3">
        <f t="shared" si="3374"/>
        <v>0.13541666666666669</v>
      </c>
    </row>
    <row r="1103" spans="1:166" ht="30">
      <c r="A1103" s="639">
        <f t="shared" si="3547"/>
        <v>1101</v>
      </c>
      <c r="B1103" s="172">
        <f t="shared" si="3380"/>
        <v>110</v>
      </c>
      <c r="C1103" s="76">
        <v>40988</v>
      </c>
      <c r="D1103" s="84">
        <f t="shared" si="3546"/>
        <v>3</v>
      </c>
      <c r="E1103" s="639" t="s">
        <v>1224</v>
      </c>
      <c r="F1103" s="639">
        <v>35</v>
      </c>
      <c r="G1103" s="639" t="s">
        <v>38</v>
      </c>
      <c r="H1103" s="639" t="s">
        <v>346</v>
      </c>
      <c r="I1103" s="639" t="s">
        <v>1265</v>
      </c>
      <c r="J1103" s="83">
        <v>7.2916666666666671E-2</v>
      </c>
      <c r="K1103" s="639">
        <v>3756.04</v>
      </c>
      <c r="L1103" s="78" t="s">
        <v>1288</v>
      </c>
      <c r="M1103" s="172">
        <v>59</v>
      </c>
      <c r="N1103" s="172">
        <v>0</v>
      </c>
      <c r="O1103" s="639"/>
      <c r="P1103" s="83">
        <v>7.2916666666666671E-2</v>
      </c>
      <c r="Q1103" s="83">
        <v>7.2916666666666671E-2</v>
      </c>
      <c r="R1103" s="12">
        <f t="shared" si="3570"/>
        <v>0</v>
      </c>
      <c r="S1103" s="13">
        <f t="shared" si="3571"/>
        <v>0</v>
      </c>
      <c r="T1103" s="13">
        <f t="shared" si="3572"/>
        <v>0</v>
      </c>
      <c r="U1103" s="83">
        <v>0.17013888888888887</v>
      </c>
      <c r="V1103" s="12">
        <f t="shared" si="3318"/>
        <v>9.7222222222222196E-2</v>
      </c>
      <c r="W1103" s="12">
        <f t="shared" si="3319"/>
        <v>2</v>
      </c>
      <c r="X1103" s="12">
        <f t="shared" si="3320"/>
        <v>20</v>
      </c>
      <c r="Y1103" s="83">
        <v>0.19097222222222221</v>
      </c>
      <c r="Z1103" s="12">
        <f t="shared" si="3549"/>
        <v>2.0833333333333343E-2</v>
      </c>
      <c r="AA1103" s="13">
        <f t="shared" ref="AA1103:AA1156" si="3616">HOUR(Z1103)</f>
        <v>0</v>
      </c>
      <c r="AB1103" s="13">
        <f t="shared" ref="AB1103:AB1156" si="3617">MINUTE(Z1103)</f>
        <v>30</v>
      </c>
      <c r="AC1103" s="83">
        <v>0.21527777777777779</v>
      </c>
      <c r="AD1103" s="12">
        <f t="shared" si="3573"/>
        <v>2.430555555555558E-2</v>
      </c>
      <c r="AE1103" s="13">
        <f t="shared" si="3574"/>
        <v>0</v>
      </c>
      <c r="AF1103" s="13">
        <f t="shared" si="3575"/>
        <v>35</v>
      </c>
      <c r="AG1103" s="83">
        <v>0.24305555555555555</v>
      </c>
      <c r="AH1103" s="83">
        <v>0.32291666666666669</v>
      </c>
      <c r="AI1103" s="12">
        <f t="shared" si="3576"/>
        <v>7.9861111111111133E-2</v>
      </c>
      <c r="AJ1103" s="225">
        <f t="shared" si="3577"/>
        <v>1</v>
      </c>
      <c r="AK1103" s="225">
        <f t="shared" si="3578"/>
        <v>55</v>
      </c>
      <c r="AL1103" s="83">
        <v>0.24305555555555555</v>
      </c>
      <c r="AM1103" s="83">
        <v>0.32291666666666669</v>
      </c>
      <c r="AN1103" s="12">
        <f t="shared" si="3579"/>
        <v>7.9861111111111133E-2</v>
      </c>
      <c r="AO1103" s="13">
        <f t="shared" si="3580"/>
        <v>1</v>
      </c>
      <c r="AP1103" s="13">
        <f t="shared" si="3581"/>
        <v>55</v>
      </c>
      <c r="AQ1103" s="83">
        <v>0.375</v>
      </c>
      <c r="AR1103" s="12">
        <f t="shared" si="3582"/>
        <v>5.2083333333333315E-2</v>
      </c>
      <c r="AS1103" s="225">
        <f t="shared" si="3583"/>
        <v>1</v>
      </c>
      <c r="AT1103" s="13">
        <f t="shared" si="3584"/>
        <v>15</v>
      </c>
      <c r="AU1103" s="83">
        <v>0.3756944444444445</v>
      </c>
      <c r="AV1103" s="226">
        <f t="shared" si="3585"/>
        <v>6.9444444444449749E-4</v>
      </c>
      <c r="AW1103" s="13">
        <f t="shared" si="3586"/>
        <v>0</v>
      </c>
      <c r="AX1103" s="13">
        <f t="shared" si="3587"/>
        <v>1</v>
      </c>
      <c r="AY1103" s="83">
        <v>0.51250000000000007</v>
      </c>
      <c r="AZ1103" s="12">
        <f t="shared" si="3588"/>
        <v>0.13680555555555557</v>
      </c>
      <c r="BA1103" s="225">
        <f t="shared" si="3589"/>
        <v>3</v>
      </c>
      <c r="BB1103" s="225">
        <f t="shared" si="3590"/>
        <v>17</v>
      </c>
      <c r="BC1103" s="83">
        <v>0.51250000000000007</v>
      </c>
      <c r="BD1103" s="83">
        <v>0.51250000000000007</v>
      </c>
      <c r="BE1103" s="12">
        <f t="shared" si="3591"/>
        <v>0</v>
      </c>
      <c r="BF1103" s="13">
        <f t="shared" si="3592"/>
        <v>0</v>
      </c>
      <c r="BG1103" s="13">
        <f t="shared" si="3593"/>
        <v>0</v>
      </c>
      <c r="BH1103" s="83">
        <v>0.51250000000000007</v>
      </c>
      <c r="BI1103" s="83">
        <v>0.51250000000000007</v>
      </c>
      <c r="BJ1103" s="83"/>
      <c r="BK1103" s="69">
        <f t="shared" si="3594"/>
        <v>0</v>
      </c>
      <c r="BL1103" s="13">
        <f t="shared" si="3595"/>
        <v>0</v>
      </c>
      <c r="BM1103" s="13">
        <f t="shared" si="3596"/>
        <v>0</v>
      </c>
      <c r="BN1103" s="83">
        <v>0.52083333333333337</v>
      </c>
      <c r="BO1103" s="12">
        <f t="shared" si="3347"/>
        <v>8.3333333333333037E-3</v>
      </c>
      <c r="BP1103" s="12">
        <f t="shared" si="3348"/>
        <v>0</v>
      </c>
      <c r="BQ1103" s="12">
        <f t="shared" si="3349"/>
        <v>12</v>
      </c>
      <c r="BR1103" s="83">
        <v>0.52430555555555558</v>
      </c>
      <c r="BS1103" s="12">
        <f t="shared" si="3425"/>
        <v>3.4722222222222099E-3</v>
      </c>
      <c r="BT1103" s="225">
        <f t="shared" ref="BT1103:BT1166" si="3618">HOUR(BS1103)</f>
        <v>0</v>
      </c>
      <c r="BU1103" s="225">
        <f t="shared" ref="BU1103:BU1166" si="3619">MINUTE(BS1103)</f>
        <v>5</v>
      </c>
      <c r="BV1103" s="83">
        <v>0.52430555555555558</v>
      </c>
      <c r="BW1103" s="83">
        <v>0.52777777777777779</v>
      </c>
      <c r="BX1103" s="12">
        <f t="shared" si="3353"/>
        <v>3.4722222222222099E-3</v>
      </c>
      <c r="BY1103" s="12">
        <f t="shared" si="3354"/>
        <v>0</v>
      </c>
      <c r="BZ1103" s="12">
        <f t="shared" si="3355"/>
        <v>5</v>
      </c>
      <c r="CA1103" s="12">
        <f t="shared" si="3481"/>
        <v>0.4548611111111111</v>
      </c>
      <c r="CB1103" s="13">
        <f t="shared" si="3597"/>
        <v>10</v>
      </c>
      <c r="CC1103" s="13">
        <f t="shared" si="3598"/>
        <v>55</v>
      </c>
      <c r="CD1103" s="12">
        <f t="shared" si="3428"/>
        <v>8.8194444444444409E-2</v>
      </c>
      <c r="CE1103" s="12">
        <f t="shared" si="3429"/>
        <v>2</v>
      </c>
      <c r="CF1103" s="12">
        <f t="shared" si="3430"/>
        <v>7</v>
      </c>
      <c r="CG1103" s="12">
        <f t="shared" si="3599"/>
        <v>7.9861111111111133E-2</v>
      </c>
      <c r="CH1103" s="13">
        <f t="shared" si="3600"/>
        <v>1</v>
      </c>
      <c r="CI1103" s="13">
        <f t="shared" si="3601"/>
        <v>55</v>
      </c>
      <c r="CJ1103" s="12">
        <f t="shared" si="3602"/>
        <v>0.13680555555555557</v>
      </c>
      <c r="CK1103" s="13">
        <f t="shared" si="3603"/>
        <v>3</v>
      </c>
      <c r="CL1103" s="13">
        <f t="shared" si="3604"/>
        <v>17</v>
      </c>
      <c r="CM1103" s="62"/>
      <c r="CN1103" s="62"/>
      <c r="CO1103" s="62"/>
      <c r="CP1103" s="12">
        <f t="shared" si="3605"/>
        <v>0.13680555555555557</v>
      </c>
      <c r="CQ1103" s="13">
        <f t="shared" si="3606"/>
        <v>3</v>
      </c>
      <c r="CR1103" s="13">
        <f t="shared" si="3607"/>
        <v>17</v>
      </c>
      <c r="CS1103" s="83">
        <v>0</v>
      </c>
      <c r="CT1103" s="13">
        <f t="shared" si="3608"/>
        <v>0</v>
      </c>
      <c r="CU1103" s="13">
        <f t="shared" si="3609"/>
        <v>0</v>
      </c>
      <c r="CV1103" s="83">
        <v>0</v>
      </c>
      <c r="CW1103" s="13">
        <f t="shared" si="3610"/>
        <v>0</v>
      </c>
      <c r="CX1103" s="13">
        <f t="shared" si="3611"/>
        <v>0</v>
      </c>
      <c r="CY1103" s="83">
        <v>0</v>
      </c>
      <c r="CZ1103" s="13">
        <f t="shared" si="3558"/>
        <v>0</v>
      </c>
      <c r="DA1103" s="13">
        <f t="shared" si="3559"/>
        <v>0</v>
      </c>
      <c r="DB1103" s="83">
        <v>0</v>
      </c>
      <c r="DC1103" s="13">
        <f t="shared" ref="DC1103:DC1116" si="3620">HOUR(DB1103)</f>
        <v>0</v>
      </c>
      <c r="DD1103" s="13">
        <f t="shared" ref="DD1103:DD1110" si="3621">MINUTE(DB1103)</f>
        <v>0</v>
      </c>
      <c r="DE1103" s="83">
        <v>0</v>
      </c>
      <c r="DF1103" s="13">
        <f t="shared" si="3612"/>
        <v>0</v>
      </c>
      <c r="DG1103" s="13">
        <f t="shared" si="3613"/>
        <v>0</v>
      </c>
      <c r="DH1103" s="83"/>
      <c r="DI1103" s="13">
        <f t="shared" si="3614"/>
        <v>0</v>
      </c>
      <c r="DJ1103" s="13">
        <f t="shared" si="3615"/>
        <v>0</v>
      </c>
      <c r="DK1103" s="83">
        <v>0</v>
      </c>
      <c r="DL1103" s="35">
        <f t="shared" si="3564"/>
        <v>0</v>
      </c>
      <c r="DM1103" s="35">
        <f t="shared" si="3565"/>
        <v>0</v>
      </c>
      <c r="DN1103" s="66">
        <f t="shared" si="3566"/>
        <v>3916076.1860000025</v>
      </c>
      <c r="DO1103" s="74">
        <f t="shared" si="3567"/>
        <v>62694</v>
      </c>
      <c r="DP1103" s="66">
        <f t="shared" si="3568"/>
        <v>63.661694915254238</v>
      </c>
      <c r="DQ1103" s="63">
        <f t="shared" si="3569"/>
        <v>62.463332791016725</v>
      </c>
      <c r="DR1103" s="559"/>
      <c r="DS1103" s="559"/>
      <c r="DT1103" s="559"/>
      <c r="FJ1103" s="3">
        <f t="shared" si="3374"/>
        <v>0.2381944444444444</v>
      </c>
    </row>
    <row r="1104" spans="1:166">
      <c r="A1104" s="639">
        <f t="shared" si="3547"/>
        <v>1102</v>
      </c>
      <c r="B1104" s="172">
        <f t="shared" si="3380"/>
        <v>111</v>
      </c>
      <c r="C1104" s="76">
        <v>40988</v>
      </c>
      <c r="D1104" s="84">
        <f t="shared" si="3546"/>
        <v>3</v>
      </c>
      <c r="E1104" s="639" t="s">
        <v>1271</v>
      </c>
      <c r="F1104" s="639">
        <v>2</v>
      </c>
      <c r="G1104" s="639" t="s">
        <v>445</v>
      </c>
      <c r="H1104" s="639" t="s">
        <v>1275</v>
      </c>
      <c r="I1104" s="639" t="s">
        <v>1219</v>
      </c>
      <c r="J1104" s="83">
        <v>0.75</v>
      </c>
      <c r="K1104" s="639">
        <v>3697.26</v>
      </c>
      <c r="L1104" s="78" t="s">
        <v>1083</v>
      </c>
      <c r="M1104" s="172">
        <v>57</v>
      </c>
      <c r="N1104" s="172">
        <v>2</v>
      </c>
      <c r="O1104" s="639"/>
      <c r="P1104" s="83">
        <v>0.75</v>
      </c>
      <c r="Q1104" s="83">
        <v>0.75</v>
      </c>
      <c r="R1104" s="12">
        <f t="shared" si="3570"/>
        <v>0</v>
      </c>
      <c r="S1104" s="13">
        <f t="shared" si="3571"/>
        <v>0</v>
      </c>
      <c r="T1104" s="13">
        <f t="shared" si="3572"/>
        <v>0</v>
      </c>
      <c r="U1104" s="83">
        <v>0.75347222222222221</v>
      </c>
      <c r="V1104" s="12">
        <f t="shared" si="3318"/>
        <v>3.4722222222222099E-3</v>
      </c>
      <c r="W1104" s="12">
        <f t="shared" si="3319"/>
        <v>0</v>
      </c>
      <c r="X1104" s="12">
        <f t="shared" si="3320"/>
        <v>5</v>
      </c>
      <c r="Y1104" s="83">
        <v>0.76736111111111116</v>
      </c>
      <c r="Z1104" s="12">
        <f t="shared" si="3549"/>
        <v>1.3888888888888951E-2</v>
      </c>
      <c r="AA1104" s="13">
        <f t="shared" si="3616"/>
        <v>0</v>
      </c>
      <c r="AB1104" s="13">
        <f t="shared" si="3617"/>
        <v>20</v>
      </c>
      <c r="AC1104" s="83">
        <v>0.79166666666666663</v>
      </c>
      <c r="AD1104" s="12">
        <f t="shared" si="3573"/>
        <v>2.4305555555555469E-2</v>
      </c>
      <c r="AE1104" s="13">
        <f t="shared" si="3574"/>
        <v>0</v>
      </c>
      <c r="AF1104" s="13">
        <f t="shared" si="3575"/>
        <v>35</v>
      </c>
      <c r="AG1104" s="83">
        <v>0.79513888888888884</v>
      </c>
      <c r="AH1104" s="83">
        <v>0.82291666666666663</v>
      </c>
      <c r="AI1104" s="12">
        <f t="shared" si="3576"/>
        <v>2.777777777777779E-2</v>
      </c>
      <c r="AJ1104" s="225">
        <f t="shared" si="3577"/>
        <v>0</v>
      </c>
      <c r="AK1104" s="225">
        <f t="shared" si="3578"/>
        <v>40</v>
      </c>
      <c r="AL1104" s="83">
        <v>0.79513888888888884</v>
      </c>
      <c r="AM1104" s="83">
        <v>0.82291666666666663</v>
      </c>
      <c r="AN1104" s="12">
        <f t="shared" si="3579"/>
        <v>2.777777777777779E-2</v>
      </c>
      <c r="AO1104" s="13">
        <f t="shared" si="3580"/>
        <v>0</v>
      </c>
      <c r="AP1104" s="13">
        <f t="shared" si="3581"/>
        <v>40</v>
      </c>
      <c r="AQ1104" s="83">
        <v>0.82777777777777783</v>
      </c>
      <c r="AR1104" s="12">
        <f t="shared" si="3582"/>
        <v>4.8611111111112049E-3</v>
      </c>
      <c r="AS1104" s="225">
        <f t="shared" si="3583"/>
        <v>0</v>
      </c>
      <c r="AT1104" s="13">
        <f t="shared" si="3584"/>
        <v>7</v>
      </c>
      <c r="AU1104" s="83">
        <v>0.82986111111111116</v>
      </c>
      <c r="AV1104" s="226">
        <f t="shared" si="3585"/>
        <v>2.0833333333333259E-3</v>
      </c>
      <c r="AW1104" s="13">
        <f t="shared" si="3586"/>
        <v>0</v>
      </c>
      <c r="AX1104" s="13">
        <f t="shared" si="3587"/>
        <v>3</v>
      </c>
      <c r="AY1104" s="83">
        <v>0.96250000000000002</v>
      </c>
      <c r="AZ1104" s="12">
        <f t="shared" si="3588"/>
        <v>0.13263888888888886</v>
      </c>
      <c r="BA1104" s="225">
        <f t="shared" si="3589"/>
        <v>3</v>
      </c>
      <c r="BB1104" s="225">
        <f t="shared" si="3590"/>
        <v>11</v>
      </c>
      <c r="BC1104" s="83">
        <v>0.96250000000000002</v>
      </c>
      <c r="BD1104" s="83">
        <v>0.96250000000000002</v>
      </c>
      <c r="BE1104" s="12">
        <f t="shared" si="3591"/>
        <v>0</v>
      </c>
      <c r="BF1104" s="13">
        <f t="shared" si="3592"/>
        <v>0</v>
      </c>
      <c r="BG1104" s="13">
        <f t="shared" si="3593"/>
        <v>0</v>
      </c>
      <c r="BH1104" s="83">
        <v>0.96250000000000002</v>
      </c>
      <c r="BI1104" s="83">
        <v>0.96250000000000002</v>
      </c>
      <c r="BJ1104" s="83"/>
      <c r="BK1104" s="69">
        <f t="shared" si="3594"/>
        <v>0</v>
      </c>
      <c r="BL1104" s="13">
        <f t="shared" si="3595"/>
        <v>0</v>
      </c>
      <c r="BM1104" s="13">
        <f t="shared" si="3596"/>
        <v>0</v>
      </c>
      <c r="BN1104" s="83">
        <v>0.96875</v>
      </c>
      <c r="BO1104" s="12">
        <f t="shared" si="3347"/>
        <v>6.2499999999999778E-3</v>
      </c>
      <c r="BP1104" s="12">
        <f t="shared" si="3348"/>
        <v>0</v>
      </c>
      <c r="BQ1104" s="12">
        <f t="shared" si="3349"/>
        <v>9</v>
      </c>
      <c r="BR1104" s="83">
        <v>0.97222222222222221</v>
      </c>
      <c r="BS1104" s="12">
        <f t="shared" si="3425"/>
        <v>3.4722222222222099E-3</v>
      </c>
      <c r="BT1104" s="225">
        <f t="shared" si="3618"/>
        <v>0</v>
      </c>
      <c r="BU1104" s="225">
        <f t="shared" si="3619"/>
        <v>5</v>
      </c>
      <c r="BV1104" s="83">
        <v>0.97222222222222221</v>
      </c>
      <c r="BW1104" s="83">
        <v>0.97569444444444453</v>
      </c>
      <c r="BX1104" s="12">
        <f t="shared" si="3353"/>
        <v>3.4722222222223209E-3</v>
      </c>
      <c r="BY1104" s="12">
        <f t="shared" si="3354"/>
        <v>0</v>
      </c>
      <c r="BZ1104" s="12">
        <f t="shared" si="3355"/>
        <v>5</v>
      </c>
      <c r="CA1104" s="12">
        <f t="shared" si="3481"/>
        <v>0.22569444444444453</v>
      </c>
      <c r="CB1104" s="13">
        <f t="shared" si="3597"/>
        <v>5</v>
      </c>
      <c r="CC1104" s="13">
        <f t="shared" si="3598"/>
        <v>25</v>
      </c>
      <c r="CD1104" s="12">
        <f t="shared" si="3428"/>
        <v>3.8888888888888862E-2</v>
      </c>
      <c r="CE1104" s="12">
        <f t="shared" si="3429"/>
        <v>0</v>
      </c>
      <c r="CF1104" s="12">
        <f t="shared" si="3430"/>
        <v>56</v>
      </c>
      <c r="CG1104" s="12">
        <f t="shared" si="3599"/>
        <v>2.777777777777779E-2</v>
      </c>
      <c r="CH1104" s="13">
        <f t="shared" si="3600"/>
        <v>0</v>
      </c>
      <c r="CI1104" s="13">
        <f t="shared" si="3601"/>
        <v>40</v>
      </c>
      <c r="CJ1104" s="12">
        <f t="shared" si="3602"/>
        <v>0.13263888888888886</v>
      </c>
      <c r="CK1104" s="13">
        <f t="shared" si="3603"/>
        <v>3</v>
      </c>
      <c r="CL1104" s="13">
        <f t="shared" si="3604"/>
        <v>11</v>
      </c>
      <c r="CM1104" s="62"/>
      <c r="CN1104" s="62"/>
      <c r="CO1104" s="62"/>
      <c r="CP1104" s="12">
        <f t="shared" si="3605"/>
        <v>5.2083333333333301E-2</v>
      </c>
      <c r="CQ1104" s="13">
        <f t="shared" si="3606"/>
        <v>1</v>
      </c>
      <c r="CR1104" s="13">
        <f t="shared" si="3607"/>
        <v>15</v>
      </c>
      <c r="CS1104" s="83">
        <v>0</v>
      </c>
      <c r="CT1104" s="13">
        <f t="shared" si="3608"/>
        <v>0</v>
      </c>
      <c r="CU1104" s="13">
        <f t="shared" si="3609"/>
        <v>0</v>
      </c>
      <c r="CV1104" s="83">
        <v>0</v>
      </c>
      <c r="CW1104" s="13">
        <f t="shared" si="3610"/>
        <v>0</v>
      </c>
      <c r="CX1104" s="13">
        <f t="shared" si="3611"/>
        <v>0</v>
      </c>
      <c r="CY1104" s="83">
        <v>0</v>
      </c>
      <c r="CZ1104" s="13">
        <f t="shared" si="3558"/>
        <v>0</v>
      </c>
      <c r="DA1104" s="13">
        <f t="shared" si="3559"/>
        <v>0</v>
      </c>
      <c r="DB1104" s="83">
        <v>0</v>
      </c>
      <c r="DC1104" s="13">
        <f t="shared" si="3620"/>
        <v>0</v>
      </c>
      <c r="DD1104" s="13">
        <f t="shared" si="3621"/>
        <v>0</v>
      </c>
      <c r="DE1104" s="83">
        <v>0</v>
      </c>
      <c r="DF1104" s="13">
        <f t="shared" si="3612"/>
        <v>0</v>
      </c>
      <c r="DG1104" s="13">
        <f t="shared" si="3613"/>
        <v>0</v>
      </c>
      <c r="DH1104" s="83">
        <v>8.0555555555555561E-2</v>
      </c>
      <c r="DI1104" s="13">
        <f t="shared" si="3614"/>
        <v>1</v>
      </c>
      <c r="DJ1104" s="13">
        <f t="shared" si="3615"/>
        <v>56</v>
      </c>
      <c r="DK1104" s="83">
        <v>0</v>
      </c>
      <c r="DL1104" s="35">
        <f t="shared" si="3564"/>
        <v>0</v>
      </c>
      <c r="DM1104" s="35">
        <f t="shared" si="3565"/>
        <v>0</v>
      </c>
      <c r="DN1104" s="66">
        <f t="shared" si="3566"/>
        <v>3919773.4460000023</v>
      </c>
      <c r="DO1104" s="74">
        <f t="shared" si="3567"/>
        <v>62751</v>
      </c>
      <c r="DP1104" s="66">
        <f t="shared" si="3568"/>
        <v>64.864210526315787</v>
      </c>
      <c r="DQ1104" s="63">
        <f t="shared" si="3569"/>
        <v>62.465513633248911</v>
      </c>
      <c r="DR1104" s="559"/>
      <c r="DS1104" s="559"/>
      <c r="DT1104" s="559"/>
      <c r="FJ1104" s="3">
        <f t="shared" si="3374"/>
        <v>6.5277777777777879E-2</v>
      </c>
    </row>
    <row r="1105" spans="1:166">
      <c r="A1105" s="639">
        <f t="shared" si="3547"/>
        <v>1103</v>
      </c>
      <c r="B1105" s="172">
        <f t="shared" si="3380"/>
        <v>112</v>
      </c>
      <c r="C1105" s="76">
        <v>40988</v>
      </c>
      <c r="D1105" s="84">
        <f t="shared" si="3546"/>
        <v>3</v>
      </c>
      <c r="E1105" s="639" t="s">
        <v>1250</v>
      </c>
      <c r="F1105" s="639">
        <v>2</v>
      </c>
      <c r="G1105" s="639" t="s">
        <v>823</v>
      </c>
      <c r="H1105" s="639" t="s">
        <v>413</v>
      </c>
      <c r="I1105" s="639" t="s">
        <v>1244</v>
      </c>
      <c r="J1105" s="83">
        <v>0.72916666666666663</v>
      </c>
      <c r="K1105" s="639">
        <v>3909.75</v>
      </c>
      <c r="L1105" s="78" t="s">
        <v>1288</v>
      </c>
      <c r="M1105" s="172">
        <v>59</v>
      </c>
      <c r="N1105" s="172">
        <v>0</v>
      </c>
      <c r="O1105" s="639"/>
      <c r="P1105" s="83">
        <v>0.72916666666666663</v>
      </c>
      <c r="Q1105" s="83">
        <v>0.72916666666666663</v>
      </c>
      <c r="R1105" s="12">
        <f t="shared" si="3570"/>
        <v>0</v>
      </c>
      <c r="S1105" s="13">
        <f t="shared" si="3571"/>
        <v>0</v>
      </c>
      <c r="T1105" s="13">
        <f t="shared" si="3572"/>
        <v>0</v>
      </c>
      <c r="U1105" s="83">
        <v>0.73263888888888884</v>
      </c>
      <c r="V1105" s="12">
        <f t="shared" si="3318"/>
        <v>3.4722222222222099E-3</v>
      </c>
      <c r="W1105" s="12">
        <f t="shared" si="3319"/>
        <v>0</v>
      </c>
      <c r="X1105" s="12">
        <f t="shared" si="3320"/>
        <v>5</v>
      </c>
      <c r="Y1105" s="83">
        <v>0.73958333333333337</v>
      </c>
      <c r="Z1105" s="12">
        <f t="shared" si="3549"/>
        <v>6.9444444444445308E-3</v>
      </c>
      <c r="AA1105" s="13">
        <f t="shared" si="3616"/>
        <v>0</v>
      </c>
      <c r="AB1105" s="13">
        <f t="shared" si="3617"/>
        <v>10</v>
      </c>
      <c r="AC1105" s="83">
        <v>0.75694444444444453</v>
      </c>
      <c r="AD1105" s="12">
        <f t="shared" si="3573"/>
        <v>1.736111111111116E-2</v>
      </c>
      <c r="AE1105" s="13">
        <f t="shared" si="3574"/>
        <v>0</v>
      </c>
      <c r="AF1105" s="13">
        <f t="shared" si="3575"/>
        <v>25</v>
      </c>
      <c r="AG1105" s="83">
        <v>0.76041666666666663</v>
      </c>
      <c r="AH1105" s="83">
        <v>0.77777777777777779</v>
      </c>
      <c r="AI1105" s="12">
        <f t="shared" si="3576"/>
        <v>1.736111111111116E-2</v>
      </c>
      <c r="AJ1105" s="225">
        <f t="shared" si="3577"/>
        <v>0</v>
      </c>
      <c r="AK1105" s="225">
        <f t="shared" si="3578"/>
        <v>25</v>
      </c>
      <c r="AL1105" s="83">
        <v>0.76041666666666663</v>
      </c>
      <c r="AM1105" s="83">
        <v>0.77777777777777779</v>
      </c>
      <c r="AN1105" s="12">
        <f t="shared" si="3579"/>
        <v>1.736111111111116E-2</v>
      </c>
      <c r="AO1105" s="13">
        <f t="shared" si="3580"/>
        <v>0</v>
      </c>
      <c r="AP1105" s="13">
        <f t="shared" si="3581"/>
        <v>25</v>
      </c>
      <c r="AQ1105" s="83">
        <v>0.78472222222222221</v>
      </c>
      <c r="AR1105" s="12">
        <f t="shared" si="3582"/>
        <v>6.9444444444444198E-3</v>
      </c>
      <c r="AS1105" s="225">
        <f t="shared" si="3583"/>
        <v>0</v>
      </c>
      <c r="AT1105" s="13">
        <f t="shared" si="3584"/>
        <v>10</v>
      </c>
      <c r="AU1105" s="83">
        <v>0.8340277777777777</v>
      </c>
      <c r="AV1105" s="226">
        <f t="shared" si="3585"/>
        <v>4.9305555555555491E-2</v>
      </c>
      <c r="AW1105" s="13">
        <f t="shared" si="3586"/>
        <v>1</v>
      </c>
      <c r="AX1105" s="13">
        <f t="shared" si="3587"/>
        <v>11</v>
      </c>
      <c r="AY1105" s="83">
        <v>0.8930555555555556</v>
      </c>
      <c r="AZ1105" s="12">
        <f t="shared" si="3588"/>
        <v>5.9027777777777901E-2</v>
      </c>
      <c r="BA1105" s="225">
        <f t="shared" si="3589"/>
        <v>1</v>
      </c>
      <c r="BB1105" s="225">
        <f t="shared" si="3590"/>
        <v>25</v>
      </c>
      <c r="BC1105" s="83">
        <v>0.8930555555555556</v>
      </c>
      <c r="BD1105" s="83">
        <v>0.8930555555555556</v>
      </c>
      <c r="BE1105" s="12">
        <f t="shared" si="3591"/>
        <v>0</v>
      </c>
      <c r="BF1105" s="13">
        <f t="shared" si="3592"/>
        <v>0</v>
      </c>
      <c r="BG1105" s="13">
        <f t="shared" si="3593"/>
        <v>0</v>
      </c>
      <c r="BH1105" s="83">
        <v>0.8930555555555556</v>
      </c>
      <c r="BI1105" s="83">
        <v>0.8930555555555556</v>
      </c>
      <c r="BJ1105" s="83"/>
      <c r="BK1105" s="69">
        <f t="shared" si="3594"/>
        <v>0</v>
      </c>
      <c r="BL1105" s="13">
        <f t="shared" si="3595"/>
        <v>0</v>
      </c>
      <c r="BM1105" s="13">
        <f t="shared" si="3596"/>
        <v>0</v>
      </c>
      <c r="BN1105" s="83">
        <v>0.89930555555555547</v>
      </c>
      <c r="BO1105" s="12">
        <f t="shared" si="3347"/>
        <v>6.2499999999998668E-3</v>
      </c>
      <c r="BP1105" s="12">
        <f t="shared" si="3348"/>
        <v>0</v>
      </c>
      <c r="BQ1105" s="12">
        <f t="shared" si="3349"/>
        <v>9</v>
      </c>
      <c r="BR1105" s="83">
        <v>0.90277777777777779</v>
      </c>
      <c r="BS1105" s="12">
        <f t="shared" si="3425"/>
        <v>3.4722222222223209E-3</v>
      </c>
      <c r="BT1105" s="225">
        <f t="shared" si="3618"/>
        <v>0</v>
      </c>
      <c r="BU1105" s="225">
        <f t="shared" si="3619"/>
        <v>5</v>
      </c>
      <c r="BV1105" s="83">
        <v>0.90277777777777779</v>
      </c>
      <c r="BW1105" s="83">
        <v>0.90625</v>
      </c>
      <c r="BX1105" s="12">
        <f t="shared" si="3353"/>
        <v>3.4722222222222099E-3</v>
      </c>
      <c r="BY1105" s="12">
        <f t="shared" si="3354"/>
        <v>0</v>
      </c>
      <c r="BZ1105" s="12">
        <f t="shared" si="3355"/>
        <v>5</v>
      </c>
      <c r="CA1105" s="12">
        <f t="shared" si="3481"/>
        <v>0.17708333333333337</v>
      </c>
      <c r="CB1105" s="13">
        <f t="shared" si="3597"/>
        <v>4</v>
      </c>
      <c r="CC1105" s="13">
        <f t="shared" si="3598"/>
        <v>15</v>
      </c>
      <c r="CD1105" s="12">
        <f t="shared" si="3428"/>
        <v>3.4027777777777768E-2</v>
      </c>
      <c r="CE1105" s="12">
        <f t="shared" si="3429"/>
        <v>0</v>
      </c>
      <c r="CF1105" s="12">
        <f t="shared" si="3430"/>
        <v>49</v>
      </c>
      <c r="CG1105" s="12">
        <f t="shared" si="3599"/>
        <v>1.736111111111116E-2</v>
      </c>
      <c r="CH1105" s="13">
        <f t="shared" si="3600"/>
        <v>0</v>
      </c>
      <c r="CI1105" s="13">
        <f t="shared" si="3601"/>
        <v>25</v>
      </c>
      <c r="CJ1105" s="12">
        <f t="shared" si="3602"/>
        <v>5.9027777777777901E-2</v>
      </c>
      <c r="CK1105" s="13">
        <f t="shared" si="3603"/>
        <v>1</v>
      </c>
      <c r="CL1105" s="13">
        <f t="shared" si="3604"/>
        <v>25</v>
      </c>
      <c r="CM1105" s="62"/>
      <c r="CN1105" s="62"/>
      <c r="CO1105" s="62"/>
      <c r="CP1105" s="12">
        <f t="shared" si="3605"/>
        <v>-2.0833333333332149E-3</v>
      </c>
      <c r="CQ1105" s="13" t="e">
        <f t="shared" si="3606"/>
        <v>#NUM!</v>
      </c>
      <c r="CR1105" s="13" t="e">
        <f t="shared" si="3607"/>
        <v>#NUM!</v>
      </c>
      <c r="CS1105" s="83">
        <v>0</v>
      </c>
      <c r="CT1105" s="13">
        <f t="shared" si="3608"/>
        <v>0</v>
      </c>
      <c r="CU1105" s="13">
        <f t="shared" si="3609"/>
        <v>0</v>
      </c>
      <c r="CV1105" s="83">
        <v>0</v>
      </c>
      <c r="CW1105" s="13">
        <f t="shared" si="3610"/>
        <v>0</v>
      </c>
      <c r="CX1105" s="13">
        <f t="shared" si="3611"/>
        <v>0</v>
      </c>
      <c r="CY1105" s="83">
        <v>4.8611111111111112E-3</v>
      </c>
      <c r="CZ1105" s="13">
        <f t="shared" ref="CZ1105:CZ1116" si="3622">HOUR(CY1105)</f>
        <v>0</v>
      </c>
      <c r="DA1105" s="13">
        <f t="shared" ref="DA1105:DA1110" si="3623">MINUTE(CY1105)</f>
        <v>7</v>
      </c>
      <c r="DB1105" s="83">
        <v>0</v>
      </c>
      <c r="DC1105" s="13">
        <f t="shared" si="3620"/>
        <v>0</v>
      </c>
      <c r="DD1105" s="13">
        <f t="shared" si="3621"/>
        <v>0</v>
      </c>
      <c r="DE1105" s="83">
        <v>0</v>
      </c>
      <c r="DF1105" s="13">
        <f t="shared" si="3612"/>
        <v>0</v>
      </c>
      <c r="DG1105" s="13">
        <f t="shared" si="3613"/>
        <v>0</v>
      </c>
      <c r="DH1105" s="83">
        <v>0</v>
      </c>
      <c r="DI1105" s="13">
        <f t="shared" si="3614"/>
        <v>0</v>
      </c>
      <c r="DJ1105" s="13">
        <f t="shared" si="3615"/>
        <v>0</v>
      </c>
      <c r="DK1105" s="83">
        <v>5.6250000000000001E-2</v>
      </c>
      <c r="DL1105" s="35">
        <f>HOUR(DK1105)</f>
        <v>1</v>
      </c>
      <c r="DM1105" s="35">
        <f>MINUTE(DK1105)</f>
        <v>21</v>
      </c>
      <c r="DN1105" s="66">
        <f t="shared" si="3566"/>
        <v>3923683.1960000023</v>
      </c>
      <c r="DO1105" s="74">
        <f t="shared" si="3567"/>
        <v>62810</v>
      </c>
      <c r="DP1105" s="66">
        <f t="shared" si="3568"/>
        <v>66.266949152542367</v>
      </c>
      <c r="DQ1105" s="63">
        <f t="shared" si="3569"/>
        <v>62.469084476994148</v>
      </c>
      <c r="DR1105" s="559"/>
      <c r="DS1105" s="559"/>
      <c r="DT1105" s="559"/>
      <c r="FJ1105" s="3">
        <f t="shared" si="3374"/>
        <v>0.10069444444444431</v>
      </c>
    </row>
    <row r="1106" spans="1:166">
      <c r="A1106" s="639">
        <f t="shared" si="3547"/>
        <v>1104</v>
      </c>
      <c r="B1106" s="172">
        <f t="shared" si="3380"/>
        <v>113</v>
      </c>
      <c r="C1106" s="76">
        <v>40988</v>
      </c>
      <c r="D1106" s="84">
        <f t="shared" si="3546"/>
        <v>3</v>
      </c>
      <c r="E1106" s="639" t="s">
        <v>1273</v>
      </c>
      <c r="F1106" s="639">
        <v>6</v>
      </c>
      <c r="G1106" s="639" t="s">
        <v>1295</v>
      </c>
      <c r="H1106" s="639" t="s">
        <v>413</v>
      </c>
      <c r="I1106" s="639" t="s">
        <v>1307</v>
      </c>
      <c r="J1106" s="83">
        <v>0.85416666666666663</v>
      </c>
      <c r="K1106" s="639">
        <v>3391.41</v>
      </c>
      <c r="L1106" s="78" t="s">
        <v>1083</v>
      </c>
      <c r="M1106" s="172">
        <v>55</v>
      </c>
      <c r="N1106" s="172">
        <v>4</v>
      </c>
      <c r="O1106" s="639"/>
      <c r="P1106" s="83">
        <v>0.85416666666666663</v>
      </c>
      <c r="Q1106" s="83">
        <v>0.85416666666666663</v>
      </c>
      <c r="R1106" s="12">
        <f t="shared" si="3570"/>
        <v>0</v>
      </c>
      <c r="S1106" s="13">
        <f t="shared" si="3571"/>
        <v>0</v>
      </c>
      <c r="T1106" s="13">
        <f t="shared" si="3572"/>
        <v>0</v>
      </c>
      <c r="U1106" s="83">
        <v>0.85763888888888884</v>
      </c>
      <c r="V1106" s="12">
        <f t="shared" si="3318"/>
        <v>3.4722222222222099E-3</v>
      </c>
      <c r="W1106" s="12">
        <f t="shared" si="3319"/>
        <v>0</v>
      </c>
      <c r="X1106" s="12">
        <f t="shared" si="3320"/>
        <v>5</v>
      </c>
      <c r="Y1106" s="83">
        <v>0.86458333333333337</v>
      </c>
      <c r="Z1106" s="12">
        <f t="shared" si="3549"/>
        <v>6.9444444444445308E-3</v>
      </c>
      <c r="AA1106" s="13">
        <f t="shared" si="3616"/>
        <v>0</v>
      </c>
      <c r="AB1106" s="13">
        <f t="shared" si="3617"/>
        <v>10</v>
      </c>
      <c r="AC1106" s="83">
        <v>0.94791666666666663</v>
      </c>
      <c r="AD1106" s="12">
        <f t="shared" si="3573"/>
        <v>8.3333333333333259E-2</v>
      </c>
      <c r="AE1106" s="13">
        <f t="shared" si="3574"/>
        <v>2</v>
      </c>
      <c r="AF1106" s="13">
        <f t="shared" si="3575"/>
        <v>0</v>
      </c>
      <c r="AG1106" s="83">
        <v>0.94791666666666663</v>
      </c>
      <c r="AH1106" s="83">
        <v>0.94791666666666663</v>
      </c>
      <c r="AI1106" s="12">
        <f t="shared" si="3576"/>
        <v>0</v>
      </c>
      <c r="AJ1106" s="225">
        <f t="shared" si="3577"/>
        <v>0</v>
      </c>
      <c r="AK1106" s="225">
        <f t="shared" si="3578"/>
        <v>0</v>
      </c>
      <c r="AL1106" s="83">
        <v>0.94791666666666663</v>
      </c>
      <c r="AM1106" s="83">
        <v>0.94791666666666663</v>
      </c>
      <c r="AN1106" s="12">
        <f t="shared" si="3579"/>
        <v>0</v>
      </c>
      <c r="AO1106" s="13">
        <f t="shared" si="3580"/>
        <v>0</v>
      </c>
      <c r="AP1106" s="13">
        <f t="shared" si="3581"/>
        <v>0</v>
      </c>
      <c r="AQ1106" s="83">
        <v>1.0006944444444443</v>
      </c>
      <c r="AR1106" s="12">
        <f t="shared" si="3582"/>
        <v>5.2777777777777701E-2</v>
      </c>
      <c r="AS1106" s="225">
        <f t="shared" si="3583"/>
        <v>1</v>
      </c>
      <c r="AT1106" s="13">
        <f t="shared" si="3584"/>
        <v>16</v>
      </c>
      <c r="AU1106" s="83">
        <v>1.0020833333333334</v>
      </c>
      <c r="AV1106" s="226">
        <f t="shared" si="3585"/>
        <v>1.388888888889106E-3</v>
      </c>
      <c r="AW1106" s="13">
        <f t="shared" si="3586"/>
        <v>0</v>
      </c>
      <c r="AX1106" s="13">
        <f t="shared" si="3587"/>
        <v>2</v>
      </c>
      <c r="AY1106" s="83">
        <v>1.0694444444444444</v>
      </c>
      <c r="AZ1106" s="12">
        <f t="shared" si="3588"/>
        <v>6.7361111111110983E-2</v>
      </c>
      <c r="BA1106" s="225">
        <f t="shared" si="3589"/>
        <v>1</v>
      </c>
      <c r="BB1106" s="225">
        <f t="shared" si="3590"/>
        <v>37</v>
      </c>
      <c r="BC1106" s="83">
        <v>1.0694444444444444</v>
      </c>
      <c r="BD1106" s="83">
        <v>1.0694444444444444</v>
      </c>
      <c r="BE1106" s="12">
        <f t="shared" si="3591"/>
        <v>0</v>
      </c>
      <c r="BF1106" s="13">
        <f t="shared" si="3592"/>
        <v>0</v>
      </c>
      <c r="BG1106" s="13">
        <f t="shared" si="3593"/>
        <v>0</v>
      </c>
      <c r="BH1106" s="83">
        <v>1.0694444444444444</v>
      </c>
      <c r="BI1106" s="83">
        <v>1.0694444444444444</v>
      </c>
      <c r="BJ1106" s="83"/>
      <c r="BK1106" s="69">
        <f t="shared" si="3594"/>
        <v>0</v>
      </c>
      <c r="BL1106" s="13">
        <f t="shared" si="3595"/>
        <v>0</v>
      </c>
      <c r="BM1106" s="13">
        <f t="shared" si="3596"/>
        <v>0</v>
      </c>
      <c r="BN1106" s="83">
        <v>1.0763888888888888</v>
      </c>
      <c r="BO1106" s="12">
        <f t="shared" si="3347"/>
        <v>6.9444444444444198E-3</v>
      </c>
      <c r="BP1106" s="12">
        <f t="shared" si="3348"/>
        <v>0</v>
      </c>
      <c r="BQ1106" s="12">
        <f t="shared" si="3349"/>
        <v>10</v>
      </c>
      <c r="BR1106" s="83">
        <v>1.0798611111111112</v>
      </c>
      <c r="BS1106" s="12">
        <f t="shared" si="3425"/>
        <v>3.4722222222223209E-3</v>
      </c>
      <c r="BT1106" s="225">
        <f t="shared" si="3618"/>
        <v>0</v>
      </c>
      <c r="BU1106" s="225">
        <f t="shared" si="3619"/>
        <v>5</v>
      </c>
      <c r="BV1106" s="83">
        <v>1.0798611111111112</v>
      </c>
      <c r="BW1106" s="83">
        <v>1.0833333333333333</v>
      </c>
      <c r="BX1106" s="12">
        <f t="shared" si="3353"/>
        <v>3.4722222222220989E-3</v>
      </c>
      <c r="BY1106" s="12">
        <f t="shared" si="3354"/>
        <v>0</v>
      </c>
      <c r="BZ1106" s="12">
        <f t="shared" si="3355"/>
        <v>5</v>
      </c>
      <c r="CA1106" s="12">
        <f t="shared" si="3481"/>
        <v>0.22916666666666663</v>
      </c>
      <c r="CB1106" s="13">
        <f t="shared" si="3597"/>
        <v>5</v>
      </c>
      <c r="CC1106" s="13">
        <f t="shared" si="3598"/>
        <v>30</v>
      </c>
      <c r="CD1106" s="12">
        <f t="shared" si="3428"/>
        <v>0.1465277777777777</v>
      </c>
      <c r="CE1106" s="12">
        <f t="shared" si="3429"/>
        <v>3</v>
      </c>
      <c r="CF1106" s="12">
        <f t="shared" si="3430"/>
        <v>31</v>
      </c>
      <c r="CG1106" s="12">
        <f t="shared" si="3599"/>
        <v>0</v>
      </c>
      <c r="CH1106" s="13">
        <f t="shared" si="3600"/>
        <v>0</v>
      </c>
      <c r="CI1106" s="13">
        <f t="shared" si="3601"/>
        <v>0</v>
      </c>
      <c r="CJ1106" s="12">
        <f t="shared" si="3602"/>
        <v>6.7361111111110983E-2</v>
      </c>
      <c r="CK1106" s="13">
        <f t="shared" si="3603"/>
        <v>1</v>
      </c>
      <c r="CL1106" s="13">
        <f t="shared" si="3604"/>
        <v>37</v>
      </c>
      <c r="CM1106" s="62"/>
      <c r="CN1106" s="62"/>
      <c r="CO1106" s="62"/>
      <c r="CP1106" s="12">
        <f t="shared" si="3605"/>
        <v>7.6388888888887577E-3</v>
      </c>
      <c r="CQ1106" s="13">
        <f t="shared" si="3606"/>
        <v>0</v>
      </c>
      <c r="CR1106" s="13">
        <f t="shared" si="3607"/>
        <v>11</v>
      </c>
      <c r="CS1106" s="83">
        <v>0</v>
      </c>
      <c r="CT1106" s="13">
        <f t="shared" si="3608"/>
        <v>0</v>
      </c>
      <c r="CU1106" s="13">
        <f t="shared" si="3609"/>
        <v>0</v>
      </c>
      <c r="CV1106" s="83">
        <v>0</v>
      </c>
      <c r="CW1106" s="13">
        <f t="shared" si="3610"/>
        <v>0</v>
      </c>
      <c r="CX1106" s="13">
        <f t="shared" si="3611"/>
        <v>0</v>
      </c>
      <c r="CY1106" s="83">
        <v>0</v>
      </c>
      <c r="CZ1106" s="13">
        <f t="shared" si="3622"/>
        <v>0</v>
      </c>
      <c r="DA1106" s="13">
        <f t="shared" si="3623"/>
        <v>0</v>
      </c>
      <c r="DB1106" s="83">
        <v>0</v>
      </c>
      <c r="DC1106" s="13">
        <f t="shared" si="3620"/>
        <v>0</v>
      </c>
      <c r="DD1106" s="13">
        <f t="shared" si="3621"/>
        <v>0</v>
      </c>
      <c r="DE1106" s="83">
        <v>5.5555555555555558E-3</v>
      </c>
      <c r="DF1106" s="13">
        <f t="shared" si="3612"/>
        <v>0</v>
      </c>
      <c r="DG1106" s="13">
        <f t="shared" si="3613"/>
        <v>8</v>
      </c>
      <c r="DH1106" s="83">
        <v>5.4166666666666669E-2</v>
      </c>
      <c r="DI1106" s="13">
        <f t="shared" si="3614"/>
        <v>1</v>
      </c>
      <c r="DJ1106" s="13">
        <f t="shared" si="3615"/>
        <v>18</v>
      </c>
      <c r="DK1106" s="83">
        <v>0</v>
      </c>
      <c r="DL1106" s="35">
        <f>HOUR(DK1106)</f>
        <v>0</v>
      </c>
      <c r="DM1106" s="35">
        <f>MINUTE(DK1106)</f>
        <v>0</v>
      </c>
      <c r="DN1106" s="66">
        <f t="shared" si="3566"/>
        <v>3927074.6060000025</v>
      </c>
      <c r="DO1106" s="74">
        <f t="shared" si="3567"/>
        <v>62865</v>
      </c>
      <c r="DP1106" s="66">
        <f t="shared" si="3568"/>
        <v>61.661999999999999</v>
      </c>
      <c r="DQ1106" s="63">
        <f t="shared" si="3569"/>
        <v>62.468378366340609</v>
      </c>
      <c r="DR1106" s="559"/>
      <c r="DS1106" s="559"/>
      <c r="DT1106" s="559"/>
      <c r="FJ1106" s="3">
        <f t="shared" si="3374"/>
        <v>0.16180555555555565</v>
      </c>
    </row>
    <row r="1107" spans="1:166">
      <c r="A1107" s="639">
        <f t="shared" si="3547"/>
        <v>1105</v>
      </c>
      <c r="B1107" s="172">
        <f t="shared" si="3380"/>
        <v>114</v>
      </c>
      <c r="C1107" s="76">
        <v>40988</v>
      </c>
      <c r="D1107" s="84">
        <f t="shared" si="3546"/>
        <v>3</v>
      </c>
      <c r="E1107" s="639" t="s">
        <v>1253</v>
      </c>
      <c r="F1107" s="639">
        <v>10</v>
      </c>
      <c r="G1107" s="639" t="s">
        <v>445</v>
      </c>
      <c r="H1107" s="639" t="s">
        <v>1275</v>
      </c>
      <c r="I1107" s="639" t="s">
        <v>1266</v>
      </c>
      <c r="J1107" s="83">
        <v>0</v>
      </c>
      <c r="K1107" s="639">
        <v>3782.57</v>
      </c>
      <c r="L1107" s="78" t="s">
        <v>1288</v>
      </c>
      <c r="M1107" s="172">
        <v>58</v>
      </c>
      <c r="N1107" s="172">
        <v>1</v>
      </c>
      <c r="O1107" s="639"/>
      <c r="P1107" s="83">
        <v>0</v>
      </c>
      <c r="Q1107" s="83">
        <v>0</v>
      </c>
      <c r="R1107" s="12">
        <f t="shared" si="3570"/>
        <v>0</v>
      </c>
      <c r="S1107" s="13">
        <f t="shared" si="3571"/>
        <v>0</v>
      </c>
      <c r="T1107" s="13">
        <f t="shared" si="3572"/>
        <v>0</v>
      </c>
      <c r="U1107" s="83">
        <v>3.472222222222222E-3</v>
      </c>
      <c r="V1107" s="12">
        <f t="shared" si="3318"/>
        <v>3.472222222222222E-3</v>
      </c>
      <c r="W1107" s="12">
        <f t="shared" si="3319"/>
        <v>0</v>
      </c>
      <c r="X1107" s="12">
        <f t="shared" si="3320"/>
        <v>5</v>
      </c>
      <c r="Y1107" s="83">
        <v>1.0416666666666666E-2</v>
      </c>
      <c r="Z1107" s="12">
        <f t="shared" si="3549"/>
        <v>6.9444444444444441E-3</v>
      </c>
      <c r="AA1107" s="13">
        <f t="shared" si="3616"/>
        <v>0</v>
      </c>
      <c r="AB1107" s="13">
        <f t="shared" si="3617"/>
        <v>10</v>
      </c>
      <c r="AC1107" s="83">
        <v>3.125E-2</v>
      </c>
      <c r="AD1107" s="12">
        <f t="shared" si="3573"/>
        <v>2.0833333333333336E-2</v>
      </c>
      <c r="AE1107" s="13">
        <f t="shared" si="3574"/>
        <v>0</v>
      </c>
      <c r="AF1107" s="13">
        <f t="shared" si="3575"/>
        <v>30</v>
      </c>
      <c r="AG1107" s="83">
        <v>3.125E-2</v>
      </c>
      <c r="AH1107" s="83">
        <v>8.3333333333333329E-2</v>
      </c>
      <c r="AI1107" s="12">
        <f t="shared" si="3576"/>
        <v>5.2083333333333329E-2</v>
      </c>
      <c r="AJ1107" s="225">
        <f t="shared" si="3577"/>
        <v>1</v>
      </c>
      <c r="AK1107" s="225">
        <f t="shared" si="3578"/>
        <v>15</v>
      </c>
      <c r="AL1107" s="83">
        <v>3.125E-2</v>
      </c>
      <c r="AM1107" s="83">
        <v>8.3333333333333329E-2</v>
      </c>
      <c r="AN1107" s="12">
        <f t="shared" si="3579"/>
        <v>5.2083333333333329E-2</v>
      </c>
      <c r="AO1107" s="13">
        <f t="shared" si="3580"/>
        <v>1</v>
      </c>
      <c r="AP1107" s="13">
        <f t="shared" si="3581"/>
        <v>15</v>
      </c>
      <c r="AQ1107" s="83">
        <v>0.12361111111111112</v>
      </c>
      <c r="AR1107" s="12">
        <f t="shared" si="3582"/>
        <v>4.0277777777777787E-2</v>
      </c>
      <c r="AS1107" s="225">
        <f t="shared" si="3583"/>
        <v>0</v>
      </c>
      <c r="AT1107" s="13">
        <f t="shared" si="3584"/>
        <v>58</v>
      </c>
      <c r="AU1107" s="83">
        <v>0.12569444444444444</v>
      </c>
      <c r="AV1107" s="226">
        <f t="shared" si="3585"/>
        <v>2.0833333333333259E-3</v>
      </c>
      <c r="AW1107" s="13">
        <f t="shared" si="3586"/>
        <v>0</v>
      </c>
      <c r="AX1107" s="13">
        <f t="shared" si="3587"/>
        <v>3</v>
      </c>
      <c r="AY1107" s="83">
        <v>0.21597222222222223</v>
      </c>
      <c r="AZ1107" s="12">
        <f t="shared" si="3588"/>
        <v>9.027777777777779E-2</v>
      </c>
      <c r="BA1107" s="225">
        <f t="shared" si="3589"/>
        <v>2</v>
      </c>
      <c r="BB1107" s="225">
        <f t="shared" si="3590"/>
        <v>10</v>
      </c>
      <c r="BC1107" s="83">
        <v>0.21597222222222223</v>
      </c>
      <c r="BD1107" s="83">
        <v>0.21597222222222223</v>
      </c>
      <c r="BE1107" s="12">
        <f t="shared" si="3591"/>
        <v>0</v>
      </c>
      <c r="BF1107" s="13">
        <f t="shared" si="3592"/>
        <v>0</v>
      </c>
      <c r="BG1107" s="13">
        <f t="shared" si="3593"/>
        <v>0</v>
      </c>
      <c r="BH1107" s="83">
        <v>0.21597222222222223</v>
      </c>
      <c r="BI1107" s="83">
        <v>0.21597222222222223</v>
      </c>
      <c r="BJ1107" s="83"/>
      <c r="BK1107" s="69">
        <f t="shared" si="3594"/>
        <v>0</v>
      </c>
      <c r="BL1107" s="13">
        <f t="shared" si="3595"/>
        <v>0</v>
      </c>
      <c r="BM1107" s="13">
        <f t="shared" si="3596"/>
        <v>0</v>
      </c>
      <c r="BN1107" s="83">
        <v>0.22222222222222221</v>
      </c>
      <c r="BO1107" s="12">
        <f t="shared" si="3347"/>
        <v>6.2499999999999778E-3</v>
      </c>
      <c r="BP1107" s="12">
        <f t="shared" si="3348"/>
        <v>0</v>
      </c>
      <c r="BQ1107" s="12">
        <f t="shared" si="3349"/>
        <v>9</v>
      </c>
      <c r="BR1107" s="83">
        <v>0.22569444444444445</v>
      </c>
      <c r="BS1107" s="12">
        <f t="shared" si="3425"/>
        <v>3.4722222222222376E-3</v>
      </c>
      <c r="BT1107" s="225">
        <f t="shared" si="3618"/>
        <v>0</v>
      </c>
      <c r="BU1107" s="225">
        <f t="shared" si="3619"/>
        <v>5</v>
      </c>
      <c r="BV1107" s="83">
        <v>0.22569444444444445</v>
      </c>
      <c r="BW1107" s="83">
        <v>0.22916666666666666</v>
      </c>
      <c r="BX1107" s="12">
        <f t="shared" si="3353"/>
        <v>3.4722222222222099E-3</v>
      </c>
      <c r="BY1107" s="12">
        <f t="shared" si="3354"/>
        <v>0</v>
      </c>
      <c r="BZ1107" s="12">
        <f t="shared" si="3355"/>
        <v>5</v>
      </c>
      <c r="CA1107" s="12">
        <f t="shared" si="3481"/>
        <v>0.22916666666666666</v>
      </c>
      <c r="CB1107" s="13">
        <f t="shared" si="3597"/>
        <v>5</v>
      </c>
      <c r="CC1107" s="13">
        <f t="shared" si="3598"/>
        <v>30</v>
      </c>
      <c r="CD1107" s="12">
        <f t="shared" si="3428"/>
        <v>7.0833333333333331E-2</v>
      </c>
      <c r="CE1107" s="12">
        <f t="shared" si="3429"/>
        <v>1</v>
      </c>
      <c r="CF1107" s="12">
        <f t="shared" si="3430"/>
        <v>42</v>
      </c>
      <c r="CG1107" s="12">
        <f t="shared" si="3599"/>
        <v>5.2083333333333329E-2</v>
      </c>
      <c r="CH1107" s="13">
        <f t="shared" si="3600"/>
        <v>1</v>
      </c>
      <c r="CI1107" s="13">
        <f t="shared" si="3601"/>
        <v>15</v>
      </c>
      <c r="CJ1107" s="12">
        <f t="shared" si="3602"/>
        <v>9.027777777777779E-2</v>
      </c>
      <c r="CK1107" s="13">
        <f t="shared" si="3603"/>
        <v>2</v>
      </c>
      <c r="CL1107" s="13">
        <f t="shared" si="3604"/>
        <v>10</v>
      </c>
      <c r="CM1107" s="62"/>
      <c r="CN1107" s="62"/>
      <c r="CO1107" s="62"/>
      <c r="CP1107" s="12">
        <f t="shared" si="3605"/>
        <v>2.1527777777777798E-2</v>
      </c>
      <c r="CQ1107" s="13">
        <f t="shared" si="3606"/>
        <v>0</v>
      </c>
      <c r="CR1107" s="13">
        <f t="shared" si="3607"/>
        <v>31</v>
      </c>
      <c r="CS1107" s="83">
        <v>0</v>
      </c>
      <c r="CT1107" s="13">
        <f t="shared" si="3608"/>
        <v>0</v>
      </c>
      <c r="CU1107" s="13">
        <f t="shared" si="3609"/>
        <v>0</v>
      </c>
      <c r="CV1107" s="83">
        <v>0</v>
      </c>
      <c r="CW1107" s="13">
        <f t="shared" si="3610"/>
        <v>0</v>
      </c>
      <c r="CX1107" s="13">
        <f t="shared" si="3611"/>
        <v>0</v>
      </c>
      <c r="CY1107" s="83">
        <v>0</v>
      </c>
      <c r="CZ1107" s="13">
        <f t="shared" si="3622"/>
        <v>0</v>
      </c>
      <c r="DA1107" s="13">
        <f t="shared" si="3623"/>
        <v>0</v>
      </c>
      <c r="DB1107" s="83">
        <v>0</v>
      </c>
      <c r="DC1107" s="13">
        <f t="shared" si="3620"/>
        <v>0</v>
      </c>
      <c r="DD1107" s="13">
        <f t="shared" si="3621"/>
        <v>0</v>
      </c>
      <c r="DE1107" s="83">
        <v>0</v>
      </c>
      <c r="DF1107" s="13">
        <f t="shared" si="3612"/>
        <v>0</v>
      </c>
      <c r="DG1107" s="13">
        <f t="shared" si="3613"/>
        <v>0</v>
      </c>
      <c r="DH1107" s="83">
        <v>6.8749999999999992E-2</v>
      </c>
      <c r="DI1107" s="13">
        <f t="shared" si="3614"/>
        <v>1</v>
      </c>
      <c r="DJ1107" s="13">
        <f t="shared" si="3615"/>
        <v>39</v>
      </c>
      <c r="DK1107" s="83">
        <v>0</v>
      </c>
      <c r="DL1107" s="35">
        <f>HOUR(DK1107)</f>
        <v>0</v>
      </c>
      <c r="DM1107" s="35">
        <f>MINUTE(DK1107)</f>
        <v>0</v>
      </c>
      <c r="DN1107" s="66">
        <f t="shared" si="3566"/>
        <v>3930857.1760000023</v>
      </c>
      <c r="DO1107" s="74">
        <f t="shared" si="3567"/>
        <v>62923</v>
      </c>
      <c r="DP1107" s="66">
        <f t="shared" si="3568"/>
        <v>65.216724137931038</v>
      </c>
      <c r="DQ1107" s="63">
        <f t="shared" si="3569"/>
        <v>62.470911685711144</v>
      </c>
      <c r="DR1107" s="559"/>
      <c r="DS1107" s="559"/>
      <c r="DT1107" s="559"/>
      <c r="FJ1107" s="3">
        <f t="shared" si="3374"/>
        <v>8.6805555555555552E-2</v>
      </c>
    </row>
    <row r="1108" spans="1:166">
      <c r="A1108" s="639">
        <f t="shared" si="3547"/>
        <v>1106</v>
      </c>
      <c r="B1108" s="172">
        <f t="shared" si="3380"/>
        <v>115</v>
      </c>
      <c r="C1108" s="76">
        <v>40989</v>
      </c>
      <c r="D1108" s="84">
        <f t="shared" si="3546"/>
        <v>3</v>
      </c>
      <c r="E1108" s="639" t="s">
        <v>1227</v>
      </c>
      <c r="F1108" s="639">
        <v>4</v>
      </c>
      <c r="G1108" s="639" t="s">
        <v>549</v>
      </c>
      <c r="H1108" s="639" t="s">
        <v>456</v>
      </c>
      <c r="I1108" s="639" t="s">
        <v>1122</v>
      </c>
      <c r="J1108" s="83">
        <v>0.65625</v>
      </c>
      <c r="K1108" s="664">
        <v>3879.2</v>
      </c>
      <c r="L1108" s="78" t="s">
        <v>1309</v>
      </c>
      <c r="M1108" s="172">
        <v>59</v>
      </c>
      <c r="N1108" s="172">
        <v>0</v>
      </c>
      <c r="O1108" s="639"/>
      <c r="P1108" s="83">
        <v>0.65625</v>
      </c>
      <c r="Q1108" s="83">
        <v>0.65625</v>
      </c>
      <c r="R1108" s="12">
        <f t="shared" ref="R1108:R1110" si="3624">Q1108-P1108</f>
        <v>0</v>
      </c>
      <c r="S1108" s="13">
        <f t="shared" ref="S1108:S1110" si="3625">HOUR(R1108)</f>
        <v>0</v>
      </c>
      <c r="T1108" s="13">
        <f t="shared" ref="T1108:T1110" si="3626">MINUTE(R1108)</f>
        <v>0</v>
      </c>
      <c r="U1108" s="83">
        <v>0.65972222222222221</v>
      </c>
      <c r="V1108" s="12">
        <f t="shared" si="3318"/>
        <v>3.4722222222222099E-3</v>
      </c>
      <c r="W1108" s="12">
        <f t="shared" si="3319"/>
        <v>0</v>
      </c>
      <c r="X1108" s="12">
        <f t="shared" si="3320"/>
        <v>5</v>
      </c>
      <c r="Y1108" s="83">
        <v>0.66666666666666663</v>
      </c>
      <c r="Z1108" s="12">
        <f t="shared" si="3549"/>
        <v>6.9444444444444198E-3</v>
      </c>
      <c r="AA1108" s="13">
        <f t="shared" si="3616"/>
        <v>0</v>
      </c>
      <c r="AB1108" s="13">
        <f t="shared" si="3617"/>
        <v>10</v>
      </c>
      <c r="AC1108" s="83">
        <v>0.68402777777777779</v>
      </c>
      <c r="AD1108" s="12">
        <f t="shared" ref="AD1108:AD1110" si="3627">AC1108-Y1108</f>
        <v>1.736111111111116E-2</v>
      </c>
      <c r="AE1108" s="13">
        <f t="shared" ref="AE1108:AE1110" si="3628">HOUR(AD1108)</f>
        <v>0</v>
      </c>
      <c r="AF1108" s="13">
        <f t="shared" ref="AF1108:AF1110" si="3629">MINUTE(AD1108)</f>
        <v>25</v>
      </c>
      <c r="AG1108" s="83">
        <v>0.6875</v>
      </c>
      <c r="AH1108" s="83">
        <v>0.7416666666666667</v>
      </c>
      <c r="AI1108" s="12">
        <f t="shared" ref="AI1108:AI1110" si="3630">AH1108-AG1108</f>
        <v>5.4166666666666696E-2</v>
      </c>
      <c r="AJ1108" s="225">
        <f t="shared" ref="AJ1108:AJ1110" si="3631">HOUR(AI1108)</f>
        <v>1</v>
      </c>
      <c r="AK1108" s="225">
        <f t="shared" ref="AK1108:AK1110" si="3632">MINUTE(AI1108)</f>
        <v>18</v>
      </c>
      <c r="AL1108" s="83">
        <v>0.6875</v>
      </c>
      <c r="AM1108" s="83">
        <v>0.7416666666666667</v>
      </c>
      <c r="AN1108" s="12">
        <f t="shared" ref="AN1108:AN1110" si="3633">AM1108-AL1108</f>
        <v>5.4166666666666696E-2</v>
      </c>
      <c r="AO1108" s="13">
        <f t="shared" ref="AO1108:AO1110" si="3634">HOUR(AN1108)</f>
        <v>1</v>
      </c>
      <c r="AP1108" s="13">
        <f t="shared" ref="AP1108:AP1110" si="3635">MINUTE(AN1108)</f>
        <v>18</v>
      </c>
      <c r="AQ1108" s="83">
        <v>0.74375000000000002</v>
      </c>
      <c r="AR1108" s="12">
        <f t="shared" ref="AR1108:AR1110" si="3636">AQ1108-AH1108</f>
        <v>2.0833333333333259E-3</v>
      </c>
      <c r="AS1108" s="225">
        <f t="shared" ref="AS1108:AS1110" si="3637">HOUR(AR1108)</f>
        <v>0</v>
      </c>
      <c r="AT1108" s="13">
        <f t="shared" ref="AT1108:AT1110" si="3638">MINUTE(AR1108)</f>
        <v>3</v>
      </c>
      <c r="AU1108" s="83">
        <v>0.74513888888888891</v>
      </c>
      <c r="AV1108" s="226">
        <f t="shared" ref="AV1108:AV1110" si="3639">AU1108-AQ1108</f>
        <v>1.388888888888884E-3</v>
      </c>
      <c r="AW1108" s="13">
        <f t="shared" ref="AW1108:AW1110" si="3640">HOUR(AV1108)</f>
        <v>0</v>
      </c>
      <c r="AX1108" s="13">
        <f t="shared" ref="AX1108:AX1110" si="3641">MINUTE(AV1108)</f>
        <v>2</v>
      </c>
      <c r="AY1108" s="83">
        <v>0.78888888888888886</v>
      </c>
      <c r="AZ1108" s="12">
        <f t="shared" ref="AZ1108:AZ1110" si="3642">AY1108-AU1108</f>
        <v>4.3749999999999956E-2</v>
      </c>
      <c r="BA1108" s="225">
        <f t="shared" ref="BA1108:BA1110" si="3643">HOUR(AZ1108)</f>
        <v>1</v>
      </c>
      <c r="BB1108" s="225">
        <f t="shared" ref="BB1108:BB1110" si="3644">MINUTE(AZ1108)</f>
        <v>3</v>
      </c>
      <c r="BC1108" s="83">
        <v>0.78888888888888886</v>
      </c>
      <c r="BD1108" s="83">
        <v>0.78888888888888886</v>
      </c>
      <c r="BE1108" s="12">
        <f t="shared" ref="BE1108:BE1110" si="3645">BD1108-BC1108</f>
        <v>0</v>
      </c>
      <c r="BF1108" s="13">
        <f t="shared" ref="BF1108:BF1110" si="3646">HOUR(BE1108)</f>
        <v>0</v>
      </c>
      <c r="BG1108" s="13">
        <f t="shared" ref="BG1108:BG1110" si="3647">MINUTE(BE1108)</f>
        <v>0</v>
      </c>
      <c r="BH1108" s="83">
        <v>0.78888888888888886</v>
      </c>
      <c r="BI1108" s="83">
        <v>0.78888888888888886</v>
      </c>
      <c r="BJ1108" s="83"/>
      <c r="BK1108" s="69">
        <f t="shared" ref="BK1108:BK1110" si="3648">BI1108-BH1108</f>
        <v>0</v>
      </c>
      <c r="BL1108" s="13">
        <f t="shared" ref="BL1108:BL1110" si="3649">HOUR(BK1108)</f>
        <v>0</v>
      </c>
      <c r="BM1108" s="13">
        <f t="shared" ref="BM1108:BM1110" si="3650">MINUTE(BK1108)</f>
        <v>0</v>
      </c>
      <c r="BN1108" s="83">
        <v>0.79513888888888884</v>
      </c>
      <c r="BO1108" s="12">
        <f t="shared" si="3347"/>
        <v>6.2499999999999778E-3</v>
      </c>
      <c r="BP1108" s="12">
        <f t="shared" si="3348"/>
        <v>0</v>
      </c>
      <c r="BQ1108" s="12">
        <f t="shared" si="3349"/>
        <v>9</v>
      </c>
      <c r="BR1108" s="83">
        <v>0.79861111111111116</v>
      </c>
      <c r="BS1108" s="12">
        <f t="shared" si="3425"/>
        <v>3.4722222222223209E-3</v>
      </c>
      <c r="BT1108" s="225">
        <f t="shared" si="3618"/>
        <v>0</v>
      </c>
      <c r="BU1108" s="225">
        <f t="shared" si="3619"/>
        <v>5</v>
      </c>
      <c r="BV1108" s="83">
        <v>0.79861111111111116</v>
      </c>
      <c r="BW1108" s="83">
        <v>0.80208333333333337</v>
      </c>
      <c r="BX1108" s="12">
        <f t="shared" si="3353"/>
        <v>3.4722222222222099E-3</v>
      </c>
      <c r="BY1108" s="12">
        <f t="shared" si="3354"/>
        <v>0</v>
      </c>
      <c r="BZ1108" s="12">
        <f t="shared" si="3355"/>
        <v>5</v>
      </c>
      <c r="CA1108" s="12">
        <f t="shared" si="3481"/>
        <v>0.14583333333333337</v>
      </c>
      <c r="CB1108" s="13">
        <f t="shared" si="3597"/>
        <v>3</v>
      </c>
      <c r="CC1108" s="13">
        <f t="shared" si="3598"/>
        <v>30</v>
      </c>
      <c r="CD1108" s="12">
        <f t="shared" si="3428"/>
        <v>2.9166666666666785E-2</v>
      </c>
      <c r="CE1108" s="12">
        <f t="shared" si="3429"/>
        <v>0</v>
      </c>
      <c r="CF1108" s="12">
        <f t="shared" si="3430"/>
        <v>42</v>
      </c>
      <c r="CG1108" s="12">
        <f t="shared" ref="CG1108:CG1110" si="3651">AI1108</f>
        <v>5.4166666666666696E-2</v>
      </c>
      <c r="CH1108" s="13">
        <f t="shared" ref="CH1108:CH1110" si="3652">HOUR(CG1108)</f>
        <v>1</v>
      </c>
      <c r="CI1108" s="13">
        <f t="shared" ref="CI1108:CI1110" si="3653">MINUTE(CG1108)</f>
        <v>18</v>
      </c>
      <c r="CJ1108" s="12">
        <f t="shared" ref="CJ1108:CJ1110" si="3654">AZ1108</f>
        <v>4.3749999999999956E-2</v>
      </c>
      <c r="CK1108" s="13">
        <f t="shared" ref="CK1108:CK1110" si="3655">HOUR(CJ1108)</f>
        <v>1</v>
      </c>
      <c r="CL1108" s="13">
        <f t="shared" ref="CL1108:CL1110" si="3656">MINUTE(CJ1108)</f>
        <v>3</v>
      </c>
      <c r="CM1108" s="62"/>
      <c r="CN1108" s="62"/>
      <c r="CO1108" s="62"/>
      <c r="CP1108" s="12">
        <f t="shared" ref="CP1108:CP1110" si="3657">AZ1108-(CS1108+CV1108+CY1108+DB1108+DE1108+DH1108+DK1108)</f>
        <v>4.0277777777777732E-2</v>
      </c>
      <c r="CQ1108" s="13">
        <f t="shared" ref="CQ1108:CQ1110" si="3658">HOUR(CP1108)</f>
        <v>0</v>
      </c>
      <c r="CR1108" s="13">
        <f t="shared" ref="CR1108:CR1110" si="3659">MINUTE(CP1108)</f>
        <v>58</v>
      </c>
      <c r="CS1108" s="83">
        <v>0</v>
      </c>
      <c r="CT1108" s="13">
        <f t="shared" ref="CT1108:CT1110" si="3660">HOUR(CS1108)</f>
        <v>0</v>
      </c>
      <c r="CU1108" s="13">
        <f t="shared" ref="CU1108:CU1110" si="3661">MINUTE(CS1108)</f>
        <v>0</v>
      </c>
      <c r="CV1108" s="83">
        <v>0</v>
      </c>
      <c r="CW1108" s="13">
        <f t="shared" ref="CW1108:CW1112" si="3662">HOUR(CV1108)</f>
        <v>0</v>
      </c>
      <c r="CX1108" s="13">
        <f t="shared" ref="CX1108:CX1112" si="3663">MINUTE(CV1108)</f>
        <v>0</v>
      </c>
      <c r="CY1108" s="83">
        <v>0</v>
      </c>
      <c r="CZ1108" s="13">
        <f t="shared" si="3622"/>
        <v>0</v>
      </c>
      <c r="DA1108" s="13">
        <f t="shared" si="3623"/>
        <v>0</v>
      </c>
      <c r="DB1108" s="83">
        <v>0</v>
      </c>
      <c r="DC1108" s="13">
        <f t="shared" si="3620"/>
        <v>0</v>
      </c>
      <c r="DD1108" s="13">
        <f t="shared" si="3621"/>
        <v>0</v>
      </c>
      <c r="DE1108" s="83">
        <v>0</v>
      </c>
      <c r="DF1108" s="13">
        <f t="shared" si="3612"/>
        <v>0</v>
      </c>
      <c r="DG1108" s="13">
        <f t="shared" si="3613"/>
        <v>0</v>
      </c>
      <c r="DH1108" s="83">
        <v>3.472222222222222E-3</v>
      </c>
      <c r="DI1108" s="13">
        <f t="shared" si="3614"/>
        <v>0</v>
      </c>
      <c r="DJ1108" s="13">
        <f t="shared" si="3615"/>
        <v>5</v>
      </c>
      <c r="DK1108" s="83">
        <v>0</v>
      </c>
      <c r="DL1108" s="35">
        <f t="shared" ref="DL1108:DL1110" si="3664">HOUR(DK1108)</f>
        <v>0</v>
      </c>
      <c r="DM1108" s="35">
        <f t="shared" ref="DM1108:DM1110" si="3665">MINUTE(DK1108)</f>
        <v>0</v>
      </c>
      <c r="DN1108" s="66">
        <f t="shared" si="3566"/>
        <v>3934736.3760000025</v>
      </c>
      <c r="DO1108" s="74">
        <f t="shared" si="3567"/>
        <v>62982</v>
      </c>
      <c r="DP1108" s="66">
        <f t="shared" si="3568"/>
        <v>65.749152542372883</v>
      </c>
      <c r="DQ1108" s="63">
        <f t="shared" si="3569"/>
        <v>62.47398266171291</v>
      </c>
      <c r="DR1108" s="559"/>
      <c r="DS1108" s="559"/>
      <c r="DT1108" s="559"/>
      <c r="FJ1108" s="3">
        <f t="shared" si="3374"/>
        <v>4.7916666666666718E-2</v>
      </c>
    </row>
    <row r="1109" spans="1:166">
      <c r="A1109" s="639">
        <f t="shared" si="3547"/>
        <v>1107</v>
      </c>
      <c r="B1109" s="172">
        <f t="shared" si="3380"/>
        <v>116</v>
      </c>
      <c r="C1109" s="76">
        <v>40989</v>
      </c>
      <c r="D1109" s="84">
        <f t="shared" si="3546"/>
        <v>3</v>
      </c>
      <c r="E1109" s="639" t="s">
        <v>1308</v>
      </c>
      <c r="F1109" s="639">
        <v>1</v>
      </c>
      <c r="G1109" s="639" t="s">
        <v>403</v>
      </c>
      <c r="H1109" s="639" t="s">
        <v>394</v>
      </c>
      <c r="I1109" s="639" t="s">
        <v>1121</v>
      </c>
      <c r="J1109" s="83">
        <v>0.78125</v>
      </c>
      <c r="K1109" s="664">
        <v>3382.3</v>
      </c>
      <c r="L1109" s="78" t="s">
        <v>1083</v>
      </c>
      <c r="M1109" s="172">
        <v>56</v>
      </c>
      <c r="N1109" s="172">
        <v>3</v>
      </c>
      <c r="O1109" s="639"/>
      <c r="P1109" s="83">
        <v>0.78125</v>
      </c>
      <c r="Q1109" s="83">
        <v>0.78125</v>
      </c>
      <c r="R1109" s="12">
        <f t="shared" si="3624"/>
        <v>0</v>
      </c>
      <c r="S1109" s="13">
        <f t="shared" si="3625"/>
        <v>0</v>
      </c>
      <c r="T1109" s="13">
        <f t="shared" si="3626"/>
        <v>0</v>
      </c>
      <c r="U1109" s="83">
        <v>0.78472222222222221</v>
      </c>
      <c r="V1109" s="12">
        <f t="shared" si="3318"/>
        <v>3.4722222222222099E-3</v>
      </c>
      <c r="W1109" s="12">
        <f t="shared" si="3319"/>
        <v>0</v>
      </c>
      <c r="X1109" s="12">
        <f t="shared" si="3320"/>
        <v>5</v>
      </c>
      <c r="Y1109" s="83">
        <v>0.79513888888888884</v>
      </c>
      <c r="Z1109" s="12">
        <f t="shared" si="3549"/>
        <v>1.041666666666663E-2</v>
      </c>
      <c r="AA1109" s="13">
        <f t="shared" si="3616"/>
        <v>0</v>
      </c>
      <c r="AB1109" s="13">
        <f t="shared" si="3617"/>
        <v>15</v>
      </c>
      <c r="AC1109" s="83">
        <v>0.81597222222222221</v>
      </c>
      <c r="AD1109" s="12">
        <f t="shared" si="3627"/>
        <v>2.083333333333337E-2</v>
      </c>
      <c r="AE1109" s="13">
        <f t="shared" si="3628"/>
        <v>0</v>
      </c>
      <c r="AF1109" s="13">
        <f t="shared" si="3629"/>
        <v>30</v>
      </c>
      <c r="AG1109" s="83">
        <v>0.81944444444444453</v>
      </c>
      <c r="AH1109" s="83">
        <v>0.85416666666666663</v>
      </c>
      <c r="AI1109" s="12">
        <f t="shared" si="3630"/>
        <v>3.4722222222222099E-2</v>
      </c>
      <c r="AJ1109" s="225">
        <f t="shared" si="3631"/>
        <v>0</v>
      </c>
      <c r="AK1109" s="225">
        <f t="shared" si="3632"/>
        <v>50</v>
      </c>
      <c r="AL1109" s="83">
        <v>0.81944444444444453</v>
      </c>
      <c r="AM1109" s="83">
        <v>0.85416666666666663</v>
      </c>
      <c r="AN1109" s="12">
        <f t="shared" si="3633"/>
        <v>3.4722222222222099E-2</v>
      </c>
      <c r="AO1109" s="13">
        <f t="shared" si="3634"/>
        <v>0</v>
      </c>
      <c r="AP1109" s="13">
        <f t="shared" si="3635"/>
        <v>50</v>
      </c>
      <c r="AQ1109" s="83">
        <v>0.8652777777777777</v>
      </c>
      <c r="AR1109" s="12">
        <f t="shared" si="3636"/>
        <v>1.1111111111111072E-2</v>
      </c>
      <c r="AS1109" s="225">
        <f t="shared" si="3637"/>
        <v>0</v>
      </c>
      <c r="AT1109" s="13">
        <f t="shared" si="3638"/>
        <v>16</v>
      </c>
      <c r="AU1109" s="83">
        <v>0.88750000000000007</v>
      </c>
      <c r="AV1109" s="226">
        <f t="shared" si="3639"/>
        <v>2.2222222222222365E-2</v>
      </c>
      <c r="AW1109" s="13">
        <f t="shared" si="3640"/>
        <v>0</v>
      </c>
      <c r="AX1109" s="13">
        <f t="shared" si="3641"/>
        <v>32</v>
      </c>
      <c r="AY1109" s="83">
        <v>1.0791666666666666</v>
      </c>
      <c r="AZ1109" s="12">
        <f t="shared" si="3642"/>
        <v>0.19166666666666654</v>
      </c>
      <c r="BA1109" s="225">
        <f t="shared" si="3643"/>
        <v>4</v>
      </c>
      <c r="BB1109" s="225">
        <f t="shared" si="3644"/>
        <v>36</v>
      </c>
      <c r="BC1109" s="83">
        <v>1.0791666666666666</v>
      </c>
      <c r="BD1109" s="83">
        <v>1.0791666666666666</v>
      </c>
      <c r="BE1109" s="12">
        <f t="shared" si="3645"/>
        <v>0</v>
      </c>
      <c r="BF1109" s="13">
        <f t="shared" si="3646"/>
        <v>0</v>
      </c>
      <c r="BG1109" s="13">
        <f t="shared" si="3647"/>
        <v>0</v>
      </c>
      <c r="BH1109" s="83">
        <v>1.0791666666666666</v>
      </c>
      <c r="BI1109" s="83">
        <v>1.0791666666666666</v>
      </c>
      <c r="BJ1109" s="83"/>
      <c r="BK1109" s="69">
        <f t="shared" si="3648"/>
        <v>0</v>
      </c>
      <c r="BL1109" s="13">
        <f t="shared" si="3649"/>
        <v>0</v>
      </c>
      <c r="BM1109" s="13">
        <f t="shared" si="3650"/>
        <v>0</v>
      </c>
      <c r="BN1109" s="83">
        <v>1.0868055555555556</v>
      </c>
      <c r="BO1109" s="12">
        <f t="shared" si="3347"/>
        <v>7.6388888888889728E-3</v>
      </c>
      <c r="BP1109" s="12">
        <f t="shared" si="3348"/>
        <v>0</v>
      </c>
      <c r="BQ1109" s="12">
        <f t="shared" si="3349"/>
        <v>11</v>
      </c>
      <c r="BR1109" s="83">
        <v>1.0902777777777779</v>
      </c>
      <c r="BS1109" s="12">
        <f t="shared" si="3425"/>
        <v>3.4722222222223209E-3</v>
      </c>
      <c r="BT1109" s="225">
        <f t="shared" si="3618"/>
        <v>0</v>
      </c>
      <c r="BU1109" s="225">
        <f t="shared" si="3619"/>
        <v>5</v>
      </c>
      <c r="BV1109" s="83">
        <v>1.0902777777777779</v>
      </c>
      <c r="BW1109" s="83">
        <v>1.09375</v>
      </c>
      <c r="BX1109" s="12">
        <f t="shared" si="3353"/>
        <v>3.4722222222220989E-3</v>
      </c>
      <c r="BY1109" s="12">
        <f t="shared" si="3354"/>
        <v>0</v>
      </c>
      <c r="BZ1109" s="12">
        <f t="shared" si="3355"/>
        <v>5</v>
      </c>
      <c r="CA1109" s="12">
        <f t="shared" si="3481"/>
        <v>0.3125</v>
      </c>
      <c r="CB1109" s="13">
        <f t="shared" si="3597"/>
        <v>7</v>
      </c>
      <c r="CC1109" s="13">
        <f t="shared" si="3598"/>
        <v>30</v>
      </c>
      <c r="CD1109" s="12">
        <f t="shared" si="3428"/>
        <v>4.3055555555555736E-2</v>
      </c>
      <c r="CE1109" s="12">
        <f t="shared" si="3429"/>
        <v>1</v>
      </c>
      <c r="CF1109" s="12">
        <f t="shared" si="3430"/>
        <v>2</v>
      </c>
      <c r="CG1109" s="12">
        <f t="shared" si="3651"/>
        <v>3.4722222222222099E-2</v>
      </c>
      <c r="CH1109" s="13">
        <f t="shared" si="3652"/>
        <v>0</v>
      </c>
      <c r="CI1109" s="13">
        <f t="shared" si="3653"/>
        <v>50</v>
      </c>
      <c r="CJ1109" s="12">
        <f t="shared" si="3654"/>
        <v>0.19166666666666654</v>
      </c>
      <c r="CK1109" s="13">
        <f t="shared" si="3655"/>
        <v>4</v>
      </c>
      <c r="CL1109" s="13">
        <f t="shared" si="3656"/>
        <v>36</v>
      </c>
      <c r="CM1109" s="62"/>
      <c r="CN1109" s="62"/>
      <c r="CO1109" s="62"/>
      <c r="CP1109" s="12">
        <f t="shared" si="3657"/>
        <v>3.8888888888888751E-2</v>
      </c>
      <c r="CQ1109" s="13">
        <f t="shared" si="3658"/>
        <v>0</v>
      </c>
      <c r="CR1109" s="13">
        <f t="shared" si="3659"/>
        <v>56</v>
      </c>
      <c r="CS1109" s="83">
        <v>0</v>
      </c>
      <c r="CT1109" s="13">
        <f t="shared" si="3660"/>
        <v>0</v>
      </c>
      <c r="CU1109" s="13">
        <f t="shared" si="3661"/>
        <v>0</v>
      </c>
      <c r="CV1109" s="83">
        <v>0.10486111111111111</v>
      </c>
      <c r="CW1109" s="13">
        <f t="shared" si="3662"/>
        <v>2</v>
      </c>
      <c r="CX1109" s="13">
        <f t="shared" si="3663"/>
        <v>31</v>
      </c>
      <c r="CY1109" s="83">
        <v>0</v>
      </c>
      <c r="CZ1109" s="13">
        <f t="shared" si="3622"/>
        <v>0</v>
      </c>
      <c r="DA1109" s="13">
        <f t="shared" si="3623"/>
        <v>0</v>
      </c>
      <c r="DB1109" s="83">
        <v>0</v>
      </c>
      <c r="DC1109" s="13">
        <f t="shared" si="3620"/>
        <v>0</v>
      </c>
      <c r="DD1109" s="13">
        <f t="shared" si="3621"/>
        <v>0</v>
      </c>
      <c r="DE1109" s="83">
        <v>0</v>
      </c>
      <c r="DF1109" s="13">
        <f t="shared" si="3612"/>
        <v>0</v>
      </c>
      <c r="DG1109" s="13">
        <f t="shared" si="3613"/>
        <v>0</v>
      </c>
      <c r="DH1109" s="83">
        <v>4.7916666666666663E-2</v>
      </c>
      <c r="DI1109" s="13">
        <f t="shared" si="3614"/>
        <v>1</v>
      </c>
      <c r="DJ1109" s="13">
        <f t="shared" si="3615"/>
        <v>9</v>
      </c>
      <c r="DK1109" s="83">
        <v>0</v>
      </c>
      <c r="DL1109" s="35">
        <f t="shared" si="3664"/>
        <v>0</v>
      </c>
      <c r="DM1109" s="35">
        <f t="shared" si="3665"/>
        <v>0</v>
      </c>
      <c r="DN1109" s="66">
        <f t="shared" si="3566"/>
        <v>3938118.6760000023</v>
      </c>
      <c r="DO1109" s="74">
        <f t="shared" si="3567"/>
        <v>63038</v>
      </c>
      <c r="DP1109" s="66">
        <f t="shared" si="3568"/>
        <v>60.398214285714289</v>
      </c>
      <c r="DQ1109" s="63">
        <f t="shared" si="3569"/>
        <v>62.472138646530702</v>
      </c>
      <c r="DR1109" s="559"/>
      <c r="DS1109" s="559"/>
      <c r="DT1109" s="559"/>
      <c r="FJ1109" s="3">
        <f t="shared" si="3374"/>
        <v>8.611111111111136E-2</v>
      </c>
    </row>
    <row r="1110" spans="1:166">
      <c r="A1110" s="639">
        <f t="shared" si="3547"/>
        <v>1108</v>
      </c>
      <c r="B1110" s="172">
        <f t="shared" si="3380"/>
        <v>117</v>
      </c>
      <c r="C1110" s="76">
        <v>40989</v>
      </c>
      <c r="D1110" s="84">
        <f t="shared" si="3546"/>
        <v>3</v>
      </c>
      <c r="E1110" s="639" t="s">
        <v>1233</v>
      </c>
      <c r="F1110" s="639">
        <v>8</v>
      </c>
      <c r="G1110" s="639" t="s">
        <v>287</v>
      </c>
      <c r="H1110" s="639" t="s">
        <v>914</v>
      </c>
      <c r="I1110" s="639" t="s">
        <v>1138</v>
      </c>
      <c r="J1110" s="83">
        <v>0.875</v>
      </c>
      <c r="K1110" s="664">
        <v>3849.91</v>
      </c>
      <c r="L1110" s="78" t="s">
        <v>1288</v>
      </c>
      <c r="M1110" s="172">
        <v>59</v>
      </c>
      <c r="N1110" s="172">
        <v>0</v>
      </c>
      <c r="O1110" s="639"/>
      <c r="P1110" s="83">
        <v>0.875</v>
      </c>
      <c r="Q1110" s="83">
        <v>0.875</v>
      </c>
      <c r="R1110" s="12">
        <f t="shared" si="3624"/>
        <v>0</v>
      </c>
      <c r="S1110" s="13">
        <f t="shared" si="3625"/>
        <v>0</v>
      </c>
      <c r="T1110" s="13">
        <f t="shared" si="3626"/>
        <v>0</v>
      </c>
      <c r="U1110" s="83">
        <v>0.87847222222222221</v>
      </c>
      <c r="V1110" s="12">
        <f t="shared" si="3318"/>
        <v>3.4722222222222099E-3</v>
      </c>
      <c r="W1110" s="12">
        <f t="shared" si="3319"/>
        <v>0</v>
      </c>
      <c r="X1110" s="12">
        <f t="shared" si="3320"/>
        <v>5</v>
      </c>
      <c r="Y1110" s="83">
        <v>0.88541666666666663</v>
      </c>
      <c r="Z1110" s="12">
        <f t="shared" si="3549"/>
        <v>6.9444444444444198E-3</v>
      </c>
      <c r="AA1110" s="13">
        <f t="shared" si="3616"/>
        <v>0</v>
      </c>
      <c r="AB1110" s="13">
        <f t="shared" si="3617"/>
        <v>10</v>
      </c>
      <c r="AC1110" s="83">
        <v>0.95138888888888884</v>
      </c>
      <c r="AD1110" s="12">
        <f t="shared" si="3627"/>
        <v>6.597222222222221E-2</v>
      </c>
      <c r="AE1110" s="13">
        <f t="shared" si="3628"/>
        <v>1</v>
      </c>
      <c r="AF1110" s="13">
        <f t="shared" si="3629"/>
        <v>35</v>
      </c>
      <c r="AG1110" s="83">
        <v>0.95138888888888884</v>
      </c>
      <c r="AH1110" s="83">
        <v>0.99305555555555547</v>
      </c>
      <c r="AI1110" s="12">
        <f t="shared" si="3630"/>
        <v>4.166666666666663E-2</v>
      </c>
      <c r="AJ1110" s="225">
        <f t="shared" si="3631"/>
        <v>1</v>
      </c>
      <c r="AK1110" s="225">
        <f t="shared" si="3632"/>
        <v>0</v>
      </c>
      <c r="AL1110" s="83">
        <v>0.95138888888888884</v>
      </c>
      <c r="AM1110" s="83">
        <v>0.99305555555555547</v>
      </c>
      <c r="AN1110" s="12">
        <f t="shared" si="3633"/>
        <v>4.166666666666663E-2</v>
      </c>
      <c r="AO1110" s="13">
        <f t="shared" si="3634"/>
        <v>1</v>
      </c>
      <c r="AP1110" s="13">
        <f t="shared" si="3635"/>
        <v>0</v>
      </c>
      <c r="AQ1110" s="83">
        <v>1.05</v>
      </c>
      <c r="AR1110" s="12">
        <f t="shared" si="3636"/>
        <v>5.6944444444444575E-2</v>
      </c>
      <c r="AS1110" s="225">
        <f t="shared" si="3637"/>
        <v>1</v>
      </c>
      <c r="AT1110" s="13">
        <f t="shared" si="3638"/>
        <v>22</v>
      </c>
      <c r="AU1110" s="83">
        <v>1.0527777777777778</v>
      </c>
      <c r="AV1110" s="226">
        <f t="shared" si="3639"/>
        <v>2.7777777777777679E-3</v>
      </c>
      <c r="AW1110" s="13">
        <f t="shared" si="3640"/>
        <v>0</v>
      </c>
      <c r="AX1110" s="13">
        <f t="shared" si="3641"/>
        <v>4</v>
      </c>
      <c r="AY1110" s="83">
        <v>1.1701388888888888</v>
      </c>
      <c r="AZ1110" s="12">
        <f t="shared" si="3642"/>
        <v>0.11736111111111103</v>
      </c>
      <c r="BA1110" s="225">
        <f t="shared" si="3643"/>
        <v>2</v>
      </c>
      <c r="BB1110" s="225">
        <f t="shared" si="3644"/>
        <v>49</v>
      </c>
      <c r="BC1110" s="83">
        <v>1.1701388888888888</v>
      </c>
      <c r="BD1110" s="83">
        <v>1.1701388888888888</v>
      </c>
      <c r="BE1110" s="12">
        <f t="shared" si="3645"/>
        <v>0</v>
      </c>
      <c r="BF1110" s="13">
        <f t="shared" si="3646"/>
        <v>0</v>
      </c>
      <c r="BG1110" s="13">
        <f t="shared" si="3647"/>
        <v>0</v>
      </c>
      <c r="BH1110" s="83">
        <v>1.1701388888888888</v>
      </c>
      <c r="BI1110" s="83">
        <v>1.1701388888888888</v>
      </c>
      <c r="BJ1110" s="83"/>
      <c r="BK1110" s="69">
        <f t="shared" si="3648"/>
        <v>0</v>
      </c>
      <c r="BL1110" s="13">
        <f t="shared" si="3649"/>
        <v>0</v>
      </c>
      <c r="BM1110" s="13">
        <f t="shared" si="3650"/>
        <v>0</v>
      </c>
      <c r="BN1110" s="83">
        <v>1.1770833333333333</v>
      </c>
      <c r="BO1110" s="12">
        <f t="shared" si="3347"/>
        <v>6.9444444444444198E-3</v>
      </c>
      <c r="BP1110" s="12">
        <f t="shared" si="3348"/>
        <v>0</v>
      </c>
      <c r="BQ1110" s="12">
        <f t="shared" si="3349"/>
        <v>10</v>
      </c>
      <c r="BR1110" s="83">
        <v>1.1805555555555556</v>
      </c>
      <c r="BS1110" s="12">
        <f t="shared" si="3425"/>
        <v>3.4722222222223209E-3</v>
      </c>
      <c r="BT1110" s="225">
        <f t="shared" si="3618"/>
        <v>0</v>
      </c>
      <c r="BU1110" s="225">
        <f t="shared" si="3619"/>
        <v>5</v>
      </c>
      <c r="BV1110" s="83">
        <v>1.1805555555555556</v>
      </c>
      <c r="BW1110" s="83">
        <v>1.1875</v>
      </c>
      <c r="BX1110" s="12">
        <f t="shared" si="3353"/>
        <v>6.9444444444444198E-3</v>
      </c>
      <c r="BY1110" s="12">
        <f t="shared" si="3354"/>
        <v>0</v>
      </c>
      <c r="BZ1110" s="12">
        <f t="shared" si="3355"/>
        <v>10</v>
      </c>
      <c r="CA1110" s="12">
        <f t="shared" si="3481"/>
        <v>0.3125</v>
      </c>
      <c r="CB1110" s="13">
        <f t="shared" si="3597"/>
        <v>7</v>
      </c>
      <c r="CC1110" s="13">
        <f t="shared" si="3598"/>
        <v>30</v>
      </c>
      <c r="CD1110" s="12">
        <f t="shared" si="3428"/>
        <v>0.13333333333333353</v>
      </c>
      <c r="CE1110" s="12">
        <f t="shared" si="3429"/>
        <v>3</v>
      </c>
      <c r="CF1110" s="12">
        <f t="shared" si="3430"/>
        <v>12</v>
      </c>
      <c r="CG1110" s="12">
        <f t="shared" si="3651"/>
        <v>4.166666666666663E-2</v>
      </c>
      <c r="CH1110" s="13">
        <f t="shared" si="3652"/>
        <v>1</v>
      </c>
      <c r="CI1110" s="13">
        <f t="shared" si="3653"/>
        <v>0</v>
      </c>
      <c r="CJ1110" s="12">
        <f t="shared" si="3654"/>
        <v>0.11736111111111103</v>
      </c>
      <c r="CK1110" s="13">
        <f t="shared" si="3655"/>
        <v>2</v>
      </c>
      <c r="CL1110" s="13">
        <f t="shared" si="3656"/>
        <v>49</v>
      </c>
      <c r="CM1110" s="62"/>
      <c r="CN1110" s="62"/>
      <c r="CO1110" s="62"/>
      <c r="CP1110" s="12">
        <f t="shared" si="3657"/>
        <v>5.1388888888888803E-2</v>
      </c>
      <c r="CQ1110" s="13">
        <f t="shared" si="3658"/>
        <v>1</v>
      </c>
      <c r="CR1110" s="13">
        <f t="shared" si="3659"/>
        <v>14</v>
      </c>
      <c r="CS1110" s="83">
        <v>0</v>
      </c>
      <c r="CT1110" s="13">
        <f t="shared" si="3660"/>
        <v>0</v>
      </c>
      <c r="CU1110" s="13">
        <f t="shared" si="3661"/>
        <v>0</v>
      </c>
      <c r="CV1110" s="83">
        <v>0</v>
      </c>
      <c r="CW1110" s="13">
        <f t="shared" si="3662"/>
        <v>0</v>
      </c>
      <c r="CX1110" s="13">
        <f t="shared" si="3663"/>
        <v>0</v>
      </c>
      <c r="CY1110" s="83">
        <v>0</v>
      </c>
      <c r="CZ1110" s="13">
        <f t="shared" si="3622"/>
        <v>0</v>
      </c>
      <c r="DA1110" s="13">
        <f t="shared" si="3623"/>
        <v>0</v>
      </c>
      <c r="DB1110" s="83">
        <v>0</v>
      </c>
      <c r="DC1110" s="13">
        <f t="shared" si="3620"/>
        <v>0</v>
      </c>
      <c r="DD1110" s="13">
        <f t="shared" si="3621"/>
        <v>0</v>
      </c>
      <c r="DE1110" s="83">
        <v>0</v>
      </c>
      <c r="DF1110" s="13">
        <f t="shared" si="3612"/>
        <v>0</v>
      </c>
      <c r="DG1110" s="13">
        <f t="shared" si="3613"/>
        <v>0</v>
      </c>
      <c r="DH1110" s="83">
        <v>6.5972222222222224E-2</v>
      </c>
      <c r="DI1110" s="13">
        <f t="shared" si="3614"/>
        <v>1</v>
      </c>
      <c r="DJ1110" s="13">
        <f t="shared" si="3615"/>
        <v>35</v>
      </c>
      <c r="DK1110" s="83">
        <v>0</v>
      </c>
      <c r="DL1110" s="35">
        <f t="shared" si="3664"/>
        <v>0</v>
      </c>
      <c r="DM1110" s="35">
        <f t="shared" si="3665"/>
        <v>0</v>
      </c>
      <c r="DN1110" s="66">
        <f t="shared" si="3566"/>
        <v>3941968.5860000025</v>
      </c>
      <c r="DO1110" s="74">
        <f t="shared" si="3567"/>
        <v>63097</v>
      </c>
      <c r="DP1110" s="66">
        <f t="shared" si="3568"/>
        <v>65.252711864406777</v>
      </c>
      <c r="DQ1110" s="63">
        <f t="shared" si="3569"/>
        <v>62.474738672203152</v>
      </c>
      <c r="DR1110" s="559"/>
      <c r="DS1110" s="559"/>
      <c r="DT1110" s="559"/>
      <c r="FJ1110" s="3">
        <f t="shared" si="3374"/>
        <v>0.15347222222222234</v>
      </c>
    </row>
    <row r="1111" spans="1:166">
      <c r="A1111" s="639">
        <f t="shared" si="3547"/>
        <v>1109</v>
      </c>
      <c r="B1111" s="172">
        <f t="shared" si="3380"/>
        <v>118</v>
      </c>
      <c r="C1111" s="76">
        <v>40990</v>
      </c>
      <c r="D1111" s="84">
        <f t="shared" si="3546"/>
        <v>3</v>
      </c>
      <c r="E1111" s="639" t="s">
        <v>1253</v>
      </c>
      <c r="F1111" s="639">
        <v>11</v>
      </c>
      <c r="G1111" s="639" t="s">
        <v>323</v>
      </c>
      <c r="H1111" s="639" t="s">
        <v>1275</v>
      </c>
      <c r="I1111" s="639" t="s">
        <v>1219</v>
      </c>
      <c r="J1111" s="83">
        <v>1.0416666666666666E-2</v>
      </c>
      <c r="K1111" s="664">
        <v>3703.28</v>
      </c>
      <c r="L1111" s="78" t="s">
        <v>1083</v>
      </c>
      <c r="M1111" s="172">
        <v>57</v>
      </c>
      <c r="N1111" s="172">
        <v>2</v>
      </c>
      <c r="O1111" s="639"/>
      <c r="P1111" s="83">
        <v>1.0416666666666666E-2</v>
      </c>
      <c r="Q1111" s="83">
        <v>1.0416666666666666E-2</v>
      </c>
      <c r="R1111" s="12">
        <f t="shared" ref="R1111:R1116" si="3666">Q1111-P1111</f>
        <v>0</v>
      </c>
      <c r="S1111" s="13">
        <f t="shared" ref="S1111:S1116" si="3667">HOUR(R1111)</f>
        <v>0</v>
      </c>
      <c r="T1111" s="13">
        <f t="shared" ref="T1111:T1116" si="3668">MINUTE(R1111)</f>
        <v>0</v>
      </c>
      <c r="U1111" s="83">
        <v>1.3888888888888888E-2</v>
      </c>
      <c r="V1111" s="12">
        <f t="shared" si="3318"/>
        <v>3.472222222222222E-3</v>
      </c>
      <c r="W1111" s="12">
        <f t="shared" si="3319"/>
        <v>0</v>
      </c>
      <c r="X1111" s="12">
        <f t="shared" si="3320"/>
        <v>5</v>
      </c>
      <c r="Y1111" s="83">
        <v>3.8194444444444441E-2</v>
      </c>
      <c r="Z1111" s="12">
        <f t="shared" si="3549"/>
        <v>2.4305555555555552E-2</v>
      </c>
      <c r="AA1111" s="13">
        <f t="shared" si="3616"/>
        <v>0</v>
      </c>
      <c r="AB1111" s="13">
        <f t="shared" si="3617"/>
        <v>35</v>
      </c>
      <c r="AC1111" s="83">
        <v>6.25E-2</v>
      </c>
      <c r="AD1111" s="12">
        <f t="shared" ref="AD1111:AD1116" si="3669">AC1111-Y1111</f>
        <v>2.4305555555555559E-2</v>
      </c>
      <c r="AE1111" s="13">
        <f t="shared" ref="AE1111:AE1116" si="3670">HOUR(AD1111)</f>
        <v>0</v>
      </c>
      <c r="AF1111" s="13">
        <f t="shared" ref="AF1111:AF1116" si="3671">MINUTE(AD1111)</f>
        <v>35</v>
      </c>
      <c r="AG1111" s="83">
        <v>6.25E-2</v>
      </c>
      <c r="AH1111" s="83">
        <v>9.0277777777777776E-2</v>
      </c>
      <c r="AI1111" s="12">
        <f t="shared" ref="AI1111:AI1116" si="3672">AH1111-AG1111</f>
        <v>2.7777777777777776E-2</v>
      </c>
      <c r="AJ1111" s="225">
        <f t="shared" ref="AJ1111:AJ1116" si="3673">HOUR(AI1111)</f>
        <v>0</v>
      </c>
      <c r="AK1111" s="225">
        <f t="shared" ref="AK1111:AK1116" si="3674">MINUTE(AI1111)</f>
        <v>40</v>
      </c>
      <c r="AL1111" s="83">
        <v>6.25E-2</v>
      </c>
      <c r="AM1111" s="83">
        <v>9.0277777777777776E-2</v>
      </c>
      <c r="AN1111" s="12">
        <f t="shared" ref="AN1111:AN1116" si="3675">AM1111-AL1111</f>
        <v>2.7777777777777776E-2</v>
      </c>
      <c r="AO1111" s="13">
        <f t="shared" ref="AO1111:AO1116" si="3676">HOUR(AN1111)</f>
        <v>0</v>
      </c>
      <c r="AP1111" s="13">
        <f t="shared" ref="AP1111:AP1116" si="3677">MINUTE(AN1111)</f>
        <v>40</v>
      </c>
      <c r="AQ1111" s="83">
        <v>0.1875</v>
      </c>
      <c r="AR1111" s="12">
        <f t="shared" ref="AR1111:AR1116" si="3678">AQ1111-AH1111</f>
        <v>9.7222222222222224E-2</v>
      </c>
      <c r="AS1111" s="225">
        <f t="shared" ref="AS1111:AS1116" si="3679">HOUR(AR1111)</f>
        <v>2</v>
      </c>
      <c r="AT1111" s="13">
        <f t="shared" ref="AT1111:AT1116" si="3680">MINUTE(AR1111)</f>
        <v>20</v>
      </c>
      <c r="AU1111" s="83">
        <v>0.20694444444444446</v>
      </c>
      <c r="AV1111" s="226">
        <f t="shared" ref="AV1111:AV1116" si="3681">AU1111-AQ1111</f>
        <v>1.9444444444444459E-2</v>
      </c>
      <c r="AW1111" s="13">
        <f t="shared" ref="AW1111:AW1116" si="3682">HOUR(AV1111)</f>
        <v>0</v>
      </c>
      <c r="AX1111" s="13">
        <f t="shared" ref="AX1111:AX1116" si="3683">MINUTE(AV1111)</f>
        <v>28</v>
      </c>
      <c r="AY1111" s="83">
        <v>0.2638888888888889</v>
      </c>
      <c r="AZ1111" s="12">
        <f t="shared" ref="AZ1111:AZ1116" si="3684">AY1111-AU1111</f>
        <v>5.6944444444444436E-2</v>
      </c>
      <c r="BA1111" s="225">
        <f t="shared" ref="BA1111:BA1116" si="3685">HOUR(AZ1111)</f>
        <v>1</v>
      </c>
      <c r="BB1111" s="225">
        <f t="shared" ref="BB1111:BB1116" si="3686">MINUTE(AZ1111)</f>
        <v>22</v>
      </c>
      <c r="BC1111" s="83">
        <v>0.2638888888888889</v>
      </c>
      <c r="BD1111" s="83">
        <v>0.2638888888888889</v>
      </c>
      <c r="BE1111" s="12">
        <f t="shared" ref="BE1111:BE1116" si="3687">BD1111-BC1111</f>
        <v>0</v>
      </c>
      <c r="BF1111" s="13">
        <f t="shared" ref="BF1111:BF1116" si="3688">HOUR(BE1111)</f>
        <v>0</v>
      </c>
      <c r="BG1111" s="13">
        <f t="shared" ref="BG1111:BG1116" si="3689">MINUTE(BE1111)</f>
        <v>0</v>
      </c>
      <c r="BH1111" s="83">
        <v>0.2638888888888889</v>
      </c>
      <c r="BI1111" s="83">
        <v>0.2638888888888889</v>
      </c>
      <c r="BJ1111" s="83"/>
      <c r="BK1111" s="69">
        <f t="shared" ref="BK1111:BK1116" si="3690">BI1111-BH1111</f>
        <v>0</v>
      </c>
      <c r="BL1111" s="13">
        <f t="shared" ref="BL1111:BL1116" si="3691">HOUR(BK1111)</f>
        <v>0</v>
      </c>
      <c r="BM1111" s="13">
        <f t="shared" ref="BM1111:BM1116" si="3692">MINUTE(BK1111)</f>
        <v>0</v>
      </c>
      <c r="BN1111" s="83">
        <v>0.27083333333333331</v>
      </c>
      <c r="BO1111" s="12">
        <f t="shared" si="3347"/>
        <v>6.9444444444444198E-3</v>
      </c>
      <c r="BP1111" s="12">
        <f t="shared" si="3348"/>
        <v>0</v>
      </c>
      <c r="BQ1111" s="12">
        <f t="shared" si="3349"/>
        <v>10</v>
      </c>
      <c r="BR1111" s="83">
        <v>0.27430555555555552</v>
      </c>
      <c r="BS1111" s="12">
        <f t="shared" si="3425"/>
        <v>3.4722222222222099E-3</v>
      </c>
      <c r="BT1111" s="225">
        <f t="shared" si="3618"/>
        <v>0</v>
      </c>
      <c r="BU1111" s="225">
        <f t="shared" si="3619"/>
        <v>5</v>
      </c>
      <c r="BV1111" s="83">
        <v>0.27430555555555552</v>
      </c>
      <c r="BW1111" s="83">
        <v>0.28125</v>
      </c>
      <c r="BX1111" s="12">
        <f t="shared" si="3353"/>
        <v>6.9444444444444753E-3</v>
      </c>
      <c r="BY1111" s="12">
        <f t="shared" si="3354"/>
        <v>0</v>
      </c>
      <c r="BZ1111" s="12">
        <f t="shared" si="3355"/>
        <v>10</v>
      </c>
      <c r="CA1111" s="12">
        <f t="shared" si="3481"/>
        <v>0.27083333333333331</v>
      </c>
      <c r="CB1111" s="13">
        <f t="shared" si="3597"/>
        <v>6</v>
      </c>
      <c r="CC1111" s="13">
        <f t="shared" si="3598"/>
        <v>30</v>
      </c>
      <c r="CD1111" s="12">
        <f t="shared" si="3428"/>
        <v>0.13194444444444442</v>
      </c>
      <c r="CE1111" s="12">
        <f t="shared" si="3429"/>
        <v>3</v>
      </c>
      <c r="CF1111" s="12">
        <f t="shared" si="3430"/>
        <v>10</v>
      </c>
      <c r="CG1111" s="12">
        <f t="shared" ref="CG1111:CG1116" si="3693">AI1111</f>
        <v>2.7777777777777776E-2</v>
      </c>
      <c r="CH1111" s="13">
        <f t="shared" ref="CH1111:CH1116" si="3694">HOUR(CG1111)</f>
        <v>0</v>
      </c>
      <c r="CI1111" s="13">
        <f t="shared" ref="CI1111:CI1116" si="3695">MINUTE(CG1111)</f>
        <v>40</v>
      </c>
      <c r="CJ1111" s="12">
        <f t="shared" ref="CJ1111:CJ1116" si="3696">AZ1111</f>
        <v>5.6944444444444436E-2</v>
      </c>
      <c r="CK1111" s="13">
        <f t="shared" ref="CK1111:CK1116" si="3697">HOUR(CJ1111)</f>
        <v>1</v>
      </c>
      <c r="CL1111" s="13">
        <f t="shared" ref="CL1111:CL1116" si="3698">MINUTE(CJ1111)</f>
        <v>22</v>
      </c>
      <c r="CM1111" s="62"/>
      <c r="CN1111" s="62"/>
      <c r="CO1111" s="62"/>
      <c r="CP1111" s="12">
        <f t="shared" ref="CP1111:CP1116" si="3699">AZ1111-(CS1111+CV1111+CY1111+DB1111+DE1111+DH1111+DK1111)</f>
        <v>5.6944444444444436E-2</v>
      </c>
      <c r="CQ1111" s="13">
        <f t="shared" ref="CQ1111:CQ1116" si="3700">HOUR(CP1111)</f>
        <v>1</v>
      </c>
      <c r="CR1111" s="13">
        <f t="shared" ref="CR1111:CR1116" si="3701">MINUTE(CP1111)</f>
        <v>22</v>
      </c>
      <c r="CS1111" s="83">
        <v>0</v>
      </c>
      <c r="CT1111" s="13">
        <f t="shared" ref="CT1111:CT1116" si="3702">HOUR(CS1111)</f>
        <v>0</v>
      </c>
      <c r="CU1111" s="13">
        <f t="shared" ref="CU1111:CU1116" si="3703">MINUTE(CS1111)</f>
        <v>0</v>
      </c>
      <c r="CV1111" s="83">
        <v>0</v>
      </c>
      <c r="CW1111" s="13">
        <f t="shared" si="3662"/>
        <v>0</v>
      </c>
      <c r="CX1111" s="13">
        <f t="shared" si="3663"/>
        <v>0</v>
      </c>
      <c r="CY1111" s="83">
        <v>0</v>
      </c>
      <c r="CZ1111" s="13">
        <f t="shared" si="3622"/>
        <v>0</v>
      </c>
      <c r="DA1111" s="13">
        <f t="shared" ref="DA1111:DA1116" si="3704">MINUTE(CY1111)</f>
        <v>0</v>
      </c>
      <c r="DB1111" s="83">
        <v>0</v>
      </c>
      <c r="DC1111" s="13">
        <f t="shared" si="3620"/>
        <v>0</v>
      </c>
      <c r="DD1111" s="13">
        <f t="shared" ref="DD1111:DD1116" si="3705">MINUTE(DB1111)</f>
        <v>0</v>
      </c>
      <c r="DE1111" s="83">
        <v>0</v>
      </c>
      <c r="DF1111" s="13">
        <f t="shared" ref="DF1111:DF1116" si="3706">HOUR(DE1111)</f>
        <v>0</v>
      </c>
      <c r="DG1111" s="13">
        <f t="shared" ref="DG1111:DG1116" si="3707">MINUTE(DE1111)</f>
        <v>0</v>
      </c>
      <c r="DH1111" s="83">
        <v>0</v>
      </c>
      <c r="DI1111" s="13">
        <f t="shared" si="3614"/>
        <v>0</v>
      </c>
      <c r="DJ1111" s="13">
        <f t="shared" si="3615"/>
        <v>0</v>
      </c>
      <c r="DK1111" s="83">
        <v>0</v>
      </c>
      <c r="DL1111" s="35">
        <f t="shared" ref="DL1111:DL1121" si="3708">HOUR(DK1111)</f>
        <v>0</v>
      </c>
      <c r="DM1111" s="35">
        <f t="shared" ref="DM1111:DM1121" si="3709">MINUTE(DK1111)</f>
        <v>0</v>
      </c>
      <c r="DN1111" s="66">
        <f t="shared" ref="DN1111:DN1166" si="3710">DN1110+K1111</f>
        <v>3945671.8660000023</v>
      </c>
      <c r="DO1111" s="74">
        <f t="shared" ref="DO1111:DO1151" si="3711">DO1110+M1111</f>
        <v>63154</v>
      </c>
      <c r="DP1111" s="66">
        <f t="shared" ref="DP1111:DP1151" si="3712" xml:space="preserve"> K1111/M1111</f>
        <v>64.969824561403513</v>
      </c>
      <c r="DQ1111" s="63">
        <f t="shared" ref="DQ1111:DQ1151" si="3713">DN1111/DO1111</f>
        <v>62.476990626088643</v>
      </c>
      <c r="DR1111" s="559"/>
      <c r="DS1111" s="559"/>
      <c r="DT1111" s="559"/>
      <c r="FJ1111" s="3">
        <f t="shared" si="3374"/>
        <v>0.18611111111111112</v>
      </c>
    </row>
    <row r="1112" spans="1:166">
      <c r="A1112" s="639">
        <f t="shared" si="3547"/>
        <v>1110</v>
      </c>
      <c r="B1112" s="172">
        <f t="shared" si="3380"/>
        <v>119</v>
      </c>
      <c r="C1112" s="76">
        <v>40990</v>
      </c>
      <c r="D1112" s="84">
        <f t="shared" si="3546"/>
        <v>3</v>
      </c>
      <c r="E1112" s="639" t="s">
        <v>1311</v>
      </c>
      <c r="F1112" s="639">
        <v>1</v>
      </c>
      <c r="G1112" s="639" t="s">
        <v>696</v>
      </c>
      <c r="H1112" s="639" t="s">
        <v>413</v>
      </c>
      <c r="I1112" s="639" t="s">
        <v>1113</v>
      </c>
      <c r="J1112" s="83">
        <v>0.34722222222222227</v>
      </c>
      <c r="K1112" s="664">
        <v>2156</v>
      </c>
      <c r="L1112" s="78" t="s">
        <v>1083</v>
      </c>
      <c r="M1112" s="172">
        <v>35</v>
      </c>
      <c r="N1112" s="172">
        <v>0</v>
      </c>
      <c r="O1112" s="639"/>
      <c r="P1112" s="83">
        <v>0.34722222222222227</v>
      </c>
      <c r="Q1112" s="83">
        <v>0.34722222222222227</v>
      </c>
      <c r="R1112" s="12">
        <f t="shared" si="3666"/>
        <v>0</v>
      </c>
      <c r="S1112" s="13">
        <f t="shared" si="3667"/>
        <v>0</v>
      </c>
      <c r="T1112" s="13">
        <f t="shared" si="3668"/>
        <v>0</v>
      </c>
      <c r="U1112" s="83">
        <v>0.35069444444444442</v>
      </c>
      <c r="V1112" s="12">
        <f t="shared" si="3318"/>
        <v>3.4722222222221544E-3</v>
      </c>
      <c r="W1112" s="12">
        <f t="shared" si="3319"/>
        <v>0</v>
      </c>
      <c r="X1112" s="12">
        <f t="shared" si="3320"/>
        <v>5</v>
      </c>
      <c r="Y1112" s="83">
        <v>0.3611111111111111</v>
      </c>
      <c r="Z1112" s="12">
        <f t="shared" si="3549"/>
        <v>1.0416666666666685E-2</v>
      </c>
      <c r="AA1112" s="13">
        <f t="shared" si="3616"/>
        <v>0</v>
      </c>
      <c r="AB1112" s="13">
        <f t="shared" si="3617"/>
        <v>15</v>
      </c>
      <c r="AC1112" s="83">
        <v>0.37847222222222227</v>
      </c>
      <c r="AD1112" s="12">
        <f t="shared" si="3669"/>
        <v>1.736111111111116E-2</v>
      </c>
      <c r="AE1112" s="13">
        <f t="shared" si="3670"/>
        <v>0</v>
      </c>
      <c r="AF1112" s="13">
        <f t="shared" si="3671"/>
        <v>25</v>
      </c>
      <c r="AG1112" s="83">
        <v>0.37847222222222227</v>
      </c>
      <c r="AH1112" s="83">
        <v>0.39583333333333331</v>
      </c>
      <c r="AI1112" s="12">
        <f t="shared" si="3672"/>
        <v>1.7361111111111049E-2</v>
      </c>
      <c r="AJ1112" s="225">
        <f t="shared" si="3673"/>
        <v>0</v>
      </c>
      <c r="AK1112" s="225">
        <f t="shared" si="3674"/>
        <v>25</v>
      </c>
      <c r="AL1112" s="83">
        <v>0.37847222222222227</v>
      </c>
      <c r="AM1112" s="83">
        <v>0.39583333333333331</v>
      </c>
      <c r="AN1112" s="12">
        <f t="shared" si="3675"/>
        <v>1.7361111111111049E-2</v>
      </c>
      <c r="AO1112" s="13">
        <f t="shared" si="3676"/>
        <v>0</v>
      </c>
      <c r="AP1112" s="13">
        <f t="shared" si="3677"/>
        <v>25</v>
      </c>
      <c r="AQ1112" s="83">
        <v>0.37847222222222227</v>
      </c>
      <c r="AR1112" s="12">
        <f t="shared" si="3678"/>
        <v>-1.7361111111111049E-2</v>
      </c>
      <c r="AS1112" s="225" t="e">
        <f t="shared" si="3679"/>
        <v>#NUM!</v>
      </c>
      <c r="AT1112" s="13" t="e">
        <f t="shared" si="3680"/>
        <v>#NUM!</v>
      </c>
      <c r="AU1112" s="83">
        <v>0.44166666666666665</v>
      </c>
      <c r="AV1112" s="226">
        <f t="shared" si="3681"/>
        <v>6.3194444444444386E-2</v>
      </c>
      <c r="AW1112" s="13">
        <f t="shared" si="3682"/>
        <v>1</v>
      </c>
      <c r="AX1112" s="13">
        <f t="shared" si="3683"/>
        <v>31</v>
      </c>
      <c r="AY1112" s="83">
        <v>0.5229166666666667</v>
      </c>
      <c r="AZ1112" s="12">
        <f t="shared" si="3684"/>
        <v>8.1250000000000044E-2</v>
      </c>
      <c r="BA1112" s="225">
        <f t="shared" si="3685"/>
        <v>1</v>
      </c>
      <c r="BB1112" s="225">
        <f t="shared" si="3686"/>
        <v>57</v>
      </c>
      <c r="BC1112" s="83">
        <v>0.5229166666666667</v>
      </c>
      <c r="BD1112" s="83">
        <v>0.5229166666666667</v>
      </c>
      <c r="BE1112" s="12">
        <f t="shared" si="3687"/>
        <v>0</v>
      </c>
      <c r="BF1112" s="13">
        <f t="shared" si="3688"/>
        <v>0</v>
      </c>
      <c r="BG1112" s="13">
        <f t="shared" si="3689"/>
        <v>0</v>
      </c>
      <c r="BH1112" s="83">
        <v>0.5229166666666667</v>
      </c>
      <c r="BI1112" s="83">
        <v>0.5229166666666667</v>
      </c>
      <c r="BJ1112" s="83"/>
      <c r="BK1112" s="69">
        <f t="shared" si="3690"/>
        <v>0</v>
      </c>
      <c r="BL1112" s="13">
        <f t="shared" si="3691"/>
        <v>0</v>
      </c>
      <c r="BM1112" s="13">
        <f t="shared" si="3692"/>
        <v>0</v>
      </c>
      <c r="BN1112" s="83">
        <v>0.52777777777777779</v>
      </c>
      <c r="BO1112" s="12">
        <f t="shared" si="3347"/>
        <v>4.8611111111110938E-3</v>
      </c>
      <c r="BP1112" s="12">
        <f t="shared" si="3348"/>
        <v>0</v>
      </c>
      <c r="BQ1112" s="12">
        <f t="shared" si="3349"/>
        <v>7</v>
      </c>
      <c r="BR1112" s="83">
        <v>0.53125</v>
      </c>
      <c r="BS1112" s="12">
        <f t="shared" si="3425"/>
        <v>3.4722222222222099E-3</v>
      </c>
      <c r="BT1112" s="225">
        <f t="shared" si="3618"/>
        <v>0</v>
      </c>
      <c r="BU1112" s="225">
        <f t="shared" si="3619"/>
        <v>5</v>
      </c>
      <c r="BV1112" s="83">
        <v>0.53125</v>
      </c>
      <c r="BW1112" s="83">
        <v>0.53472222222222221</v>
      </c>
      <c r="BX1112" s="12">
        <f t="shared" si="3353"/>
        <v>3.4722222222222099E-3</v>
      </c>
      <c r="BY1112" s="12">
        <f t="shared" si="3354"/>
        <v>0</v>
      </c>
      <c r="BZ1112" s="12">
        <f t="shared" si="3355"/>
        <v>5</v>
      </c>
      <c r="CA1112" s="12">
        <f t="shared" si="3481"/>
        <v>0.18749999999999994</v>
      </c>
      <c r="CB1112" s="13">
        <f t="shared" si="3597"/>
        <v>4</v>
      </c>
      <c r="CC1112" s="13">
        <f t="shared" si="3598"/>
        <v>30</v>
      </c>
      <c r="CD1112" s="12">
        <f t="shared" si="3428"/>
        <v>8.3333333333334147E-3</v>
      </c>
      <c r="CE1112" s="12">
        <f t="shared" si="3429"/>
        <v>0</v>
      </c>
      <c r="CF1112" s="12">
        <f t="shared" si="3430"/>
        <v>12</v>
      </c>
      <c r="CG1112" s="12">
        <f t="shared" si="3693"/>
        <v>1.7361111111111049E-2</v>
      </c>
      <c r="CH1112" s="13">
        <f t="shared" si="3694"/>
        <v>0</v>
      </c>
      <c r="CI1112" s="13">
        <f t="shared" si="3695"/>
        <v>25</v>
      </c>
      <c r="CJ1112" s="12">
        <f t="shared" si="3696"/>
        <v>8.1250000000000044E-2</v>
      </c>
      <c r="CK1112" s="13">
        <f t="shared" si="3697"/>
        <v>1</v>
      </c>
      <c r="CL1112" s="13">
        <f t="shared" si="3698"/>
        <v>57</v>
      </c>
      <c r="CM1112" s="62"/>
      <c r="CN1112" s="62"/>
      <c r="CO1112" s="62"/>
      <c r="CP1112" s="12">
        <f t="shared" si="3699"/>
        <v>5.2777777777777826E-2</v>
      </c>
      <c r="CQ1112" s="13">
        <f t="shared" si="3700"/>
        <v>1</v>
      </c>
      <c r="CR1112" s="13">
        <f t="shared" si="3701"/>
        <v>16</v>
      </c>
      <c r="CS1112" s="83">
        <v>0</v>
      </c>
      <c r="CT1112" s="13">
        <f t="shared" si="3702"/>
        <v>0</v>
      </c>
      <c r="CU1112" s="13">
        <f t="shared" si="3703"/>
        <v>0</v>
      </c>
      <c r="CV1112" s="83">
        <v>0</v>
      </c>
      <c r="CW1112" s="13">
        <f t="shared" si="3662"/>
        <v>0</v>
      </c>
      <c r="CX1112" s="13">
        <f t="shared" si="3663"/>
        <v>0</v>
      </c>
      <c r="CY1112" s="83">
        <v>0</v>
      </c>
      <c r="CZ1112" s="13">
        <f t="shared" si="3622"/>
        <v>0</v>
      </c>
      <c r="DA1112" s="13">
        <f t="shared" si="3704"/>
        <v>0</v>
      </c>
      <c r="DB1112" s="83">
        <v>0</v>
      </c>
      <c r="DC1112" s="13">
        <f t="shared" si="3620"/>
        <v>0</v>
      </c>
      <c r="DD1112" s="13">
        <f t="shared" si="3705"/>
        <v>0</v>
      </c>
      <c r="DE1112" s="83">
        <v>0</v>
      </c>
      <c r="DF1112" s="13">
        <f t="shared" si="3706"/>
        <v>0</v>
      </c>
      <c r="DG1112" s="13">
        <f t="shared" si="3707"/>
        <v>0</v>
      </c>
      <c r="DH1112" s="83">
        <v>1.3888888888888888E-2</v>
      </c>
      <c r="DI1112" s="13">
        <f t="shared" ref="DI1112:DI1166" si="3714">HOUR(DH1112)</f>
        <v>0</v>
      </c>
      <c r="DJ1112" s="13">
        <f t="shared" ref="DJ1112:DJ1166" si="3715">MINUTE(DH1112)</f>
        <v>20</v>
      </c>
      <c r="DK1112" s="83">
        <v>1.4583333333333332E-2</v>
      </c>
      <c r="DL1112" s="35">
        <f t="shared" si="3708"/>
        <v>0</v>
      </c>
      <c r="DM1112" s="35">
        <f t="shared" si="3709"/>
        <v>21</v>
      </c>
      <c r="DN1112" s="66">
        <f t="shared" si="3710"/>
        <v>3947827.8660000023</v>
      </c>
      <c r="DO1112" s="74">
        <f t="shared" si="3711"/>
        <v>63189</v>
      </c>
      <c r="DP1112" s="66">
        <f t="shared" si="3712"/>
        <v>61.6</v>
      </c>
      <c r="DQ1112" s="63">
        <f t="shared" si="3713"/>
        <v>62.476504866353359</v>
      </c>
      <c r="DR1112" s="559"/>
      <c r="DS1112" s="559"/>
      <c r="DT1112" s="559"/>
      <c r="FJ1112" s="3">
        <f t="shared" si="3374"/>
        <v>8.8888888888888851E-2</v>
      </c>
    </row>
    <row r="1113" spans="1:166">
      <c r="A1113" s="639">
        <f t="shared" si="3547"/>
        <v>1111</v>
      </c>
      <c r="B1113" s="172">
        <f t="shared" si="3380"/>
        <v>120</v>
      </c>
      <c r="C1113" s="76">
        <v>40990</v>
      </c>
      <c r="D1113" s="84">
        <f t="shared" si="3546"/>
        <v>3</v>
      </c>
      <c r="E1113" s="639" t="s">
        <v>1223</v>
      </c>
      <c r="F1113" s="639">
        <v>12</v>
      </c>
      <c r="G1113" s="639" t="s">
        <v>325</v>
      </c>
      <c r="H1113" s="639" t="s">
        <v>345</v>
      </c>
      <c r="I1113" s="639" t="s">
        <v>1234</v>
      </c>
      <c r="J1113" s="83">
        <v>0.5</v>
      </c>
      <c r="K1113" s="664">
        <v>3760.28</v>
      </c>
      <c r="L1113" s="78" t="s">
        <v>1066</v>
      </c>
      <c r="M1113" s="172">
        <v>58</v>
      </c>
      <c r="N1113" s="172">
        <v>1</v>
      </c>
      <c r="O1113" s="639"/>
      <c r="P1113" s="83">
        <v>0.5</v>
      </c>
      <c r="Q1113" s="83">
        <v>0.5</v>
      </c>
      <c r="R1113" s="12">
        <f t="shared" si="3666"/>
        <v>0</v>
      </c>
      <c r="S1113" s="13">
        <f t="shared" si="3667"/>
        <v>0</v>
      </c>
      <c r="T1113" s="13">
        <f t="shared" si="3668"/>
        <v>0</v>
      </c>
      <c r="U1113" s="83">
        <v>0.50347222222222221</v>
      </c>
      <c r="V1113" s="12">
        <f t="shared" si="3318"/>
        <v>3.4722222222222099E-3</v>
      </c>
      <c r="W1113" s="12">
        <f t="shared" si="3319"/>
        <v>0</v>
      </c>
      <c r="X1113" s="12">
        <f t="shared" si="3320"/>
        <v>5</v>
      </c>
      <c r="Y1113" s="83">
        <v>0.51041666666666663</v>
      </c>
      <c r="Z1113" s="12">
        <f t="shared" si="3549"/>
        <v>6.9444444444444198E-3</v>
      </c>
      <c r="AA1113" s="13">
        <f t="shared" si="3616"/>
        <v>0</v>
      </c>
      <c r="AB1113" s="13">
        <f t="shared" si="3617"/>
        <v>10</v>
      </c>
      <c r="AC1113" s="83">
        <v>0.52777777777777779</v>
      </c>
      <c r="AD1113" s="12">
        <f t="shared" si="3669"/>
        <v>1.736111111111116E-2</v>
      </c>
      <c r="AE1113" s="13">
        <f t="shared" si="3670"/>
        <v>0</v>
      </c>
      <c r="AF1113" s="13">
        <f t="shared" si="3671"/>
        <v>25</v>
      </c>
      <c r="AG1113" s="83">
        <v>0.52777777777777779</v>
      </c>
      <c r="AH1113" s="83">
        <v>0.56944444444444442</v>
      </c>
      <c r="AI1113" s="12">
        <f t="shared" si="3672"/>
        <v>4.166666666666663E-2</v>
      </c>
      <c r="AJ1113" s="225">
        <f t="shared" si="3673"/>
        <v>1</v>
      </c>
      <c r="AK1113" s="225">
        <f t="shared" si="3674"/>
        <v>0</v>
      </c>
      <c r="AL1113" s="83">
        <v>0.52777777777777779</v>
      </c>
      <c r="AM1113" s="83">
        <v>0.56944444444444442</v>
      </c>
      <c r="AN1113" s="12">
        <f t="shared" si="3675"/>
        <v>4.166666666666663E-2</v>
      </c>
      <c r="AO1113" s="13">
        <f t="shared" si="3676"/>
        <v>1</v>
      </c>
      <c r="AP1113" s="13">
        <f t="shared" si="3677"/>
        <v>0</v>
      </c>
      <c r="AQ1113" s="83">
        <v>0.52777777777777779</v>
      </c>
      <c r="AR1113" s="12">
        <f t="shared" si="3678"/>
        <v>-4.166666666666663E-2</v>
      </c>
      <c r="AS1113" s="225" t="e">
        <f t="shared" si="3679"/>
        <v>#NUM!</v>
      </c>
      <c r="AT1113" s="13" t="e">
        <f t="shared" si="3680"/>
        <v>#NUM!</v>
      </c>
      <c r="AU1113" s="83">
        <v>0.5708333333333333</v>
      </c>
      <c r="AV1113" s="226">
        <f t="shared" si="3681"/>
        <v>4.3055555555555514E-2</v>
      </c>
      <c r="AW1113" s="13">
        <f t="shared" si="3682"/>
        <v>1</v>
      </c>
      <c r="AX1113" s="13">
        <f t="shared" si="3683"/>
        <v>2</v>
      </c>
      <c r="AY1113" s="83">
        <v>0.65</v>
      </c>
      <c r="AZ1113" s="12">
        <f t="shared" si="3684"/>
        <v>7.9166666666666718E-2</v>
      </c>
      <c r="BA1113" s="225">
        <f t="shared" si="3685"/>
        <v>1</v>
      </c>
      <c r="BB1113" s="225">
        <f t="shared" si="3686"/>
        <v>54</v>
      </c>
      <c r="BC1113" s="83">
        <v>0.65</v>
      </c>
      <c r="BD1113" s="83">
        <v>0.65</v>
      </c>
      <c r="BE1113" s="12">
        <f t="shared" si="3687"/>
        <v>0</v>
      </c>
      <c r="BF1113" s="13">
        <f t="shared" si="3688"/>
        <v>0</v>
      </c>
      <c r="BG1113" s="13">
        <f t="shared" si="3689"/>
        <v>0</v>
      </c>
      <c r="BH1113" s="83">
        <v>0.65</v>
      </c>
      <c r="BI1113" s="83">
        <v>0.65</v>
      </c>
      <c r="BJ1113" s="83"/>
      <c r="BK1113" s="69">
        <f t="shared" si="3690"/>
        <v>0</v>
      </c>
      <c r="BL1113" s="13">
        <f t="shared" si="3691"/>
        <v>0</v>
      </c>
      <c r="BM1113" s="13">
        <f t="shared" si="3692"/>
        <v>0</v>
      </c>
      <c r="BN1113" s="83">
        <v>0.65972222222222221</v>
      </c>
      <c r="BO1113" s="12">
        <f t="shared" si="3347"/>
        <v>9.7222222222221877E-3</v>
      </c>
      <c r="BP1113" s="12">
        <f t="shared" si="3348"/>
        <v>0</v>
      </c>
      <c r="BQ1113" s="12">
        <f t="shared" si="3349"/>
        <v>14</v>
      </c>
      <c r="BR1113" s="83">
        <v>0.66319444444444442</v>
      </c>
      <c r="BS1113" s="12">
        <f t="shared" si="3425"/>
        <v>3.4722222222222099E-3</v>
      </c>
      <c r="BT1113" s="225">
        <f t="shared" si="3618"/>
        <v>0</v>
      </c>
      <c r="BU1113" s="225">
        <f t="shared" si="3619"/>
        <v>5</v>
      </c>
      <c r="BV1113" s="83">
        <v>0.66319444444444442</v>
      </c>
      <c r="BW1113" s="83">
        <v>0.66666666666666663</v>
      </c>
      <c r="BX1113" s="12">
        <f t="shared" si="3353"/>
        <v>3.4722222222222099E-3</v>
      </c>
      <c r="BY1113" s="12">
        <f t="shared" si="3354"/>
        <v>0</v>
      </c>
      <c r="BZ1113" s="12">
        <f t="shared" si="3355"/>
        <v>5</v>
      </c>
      <c r="CA1113" s="12">
        <f t="shared" si="3481"/>
        <v>0.16666666666666663</v>
      </c>
      <c r="CB1113" s="13">
        <f t="shared" si="3597"/>
        <v>4</v>
      </c>
      <c r="CC1113" s="13">
        <f t="shared" si="3598"/>
        <v>0</v>
      </c>
      <c r="CD1113" s="12">
        <f t="shared" si="3428"/>
        <v>-1.1111111111111072E-2</v>
      </c>
      <c r="CE1113" s="12" t="e">
        <f t="shared" si="3429"/>
        <v>#NUM!</v>
      </c>
      <c r="CF1113" s="12" t="e">
        <f t="shared" si="3430"/>
        <v>#NUM!</v>
      </c>
      <c r="CG1113" s="12">
        <f t="shared" si="3693"/>
        <v>4.166666666666663E-2</v>
      </c>
      <c r="CH1113" s="13">
        <f t="shared" si="3694"/>
        <v>1</v>
      </c>
      <c r="CI1113" s="13">
        <f t="shared" si="3695"/>
        <v>0</v>
      </c>
      <c r="CJ1113" s="12">
        <f t="shared" si="3696"/>
        <v>7.9166666666666718E-2</v>
      </c>
      <c r="CK1113" s="13">
        <f t="shared" si="3697"/>
        <v>1</v>
      </c>
      <c r="CL1113" s="13">
        <f t="shared" si="3698"/>
        <v>54</v>
      </c>
      <c r="CM1113" s="62"/>
      <c r="CN1113" s="62"/>
      <c r="CO1113" s="62"/>
      <c r="CP1113" s="12">
        <f t="shared" si="3699"/>
        <v>6.1111111111111165E-2</v>
      </c>
      <c r="CQ1113" s="13">
        <f t="shared" si="3700"/>
        <v>1</v>
      </c>
      <c r="CR1113" s="13">
        <f t="shared" si="3701"/>
        <v>28</v>
      </c>
      <c r="CS1113" s="83">
        <v>0</v>
      </c>
      <c r="CT1113" s="13">
        <f t="shared" si="3702"/>
        <v>0</v>
      </c>
      <c r="CU1113" s="13">
        <f t="shared" si="3703"/>
        <v>0</v>
      </c>
      <c r="CV1113" s="83">
        <v>4.1666666666666666E-3</v>
      </c>
      <c r="CW1113" s="13">
        <f t="shared" ref="CW1113:CW1116" si="3716">HOUR(CV1113)</f>
        <v>0</v>
      </c>
      <c r="CX1113" s="13">
        <f t="shared" ref="CX1113:CX1116" si="3717">MINUTE(CV1113)</f>
        <v>6</v>
      </c>
      <c r="CY1113" s="83">
        <v>1.3888888888888888E-2</v>
      </c>
      <c r="CZ1113" s="13">
        <f t="shared" si="3622"/>
        <v>0</v>
      </c>
      <c r="DA1113" s="13">
        <f t="shared" si="3704"/>
        <v>20</v>
      </c>
      <c r="DB1113" s="83">
        <v>0</v>
      </c>
      <c r="DC1113" s="13">
        <f t="shared" si="3620"/>
        <v>0</v>
      </c>
      <c r="DD1113" s="13">
        <f t="shared" si="3705"/>
        <v>0</v>
      </c>
      <c r="DE1113" s="83">
        <v>0</v>
      </c>
      <c r="DF1113" s="13">
        <f t="shared" si="3706"/>
        <v>0</v>
      </c>
      <c r="DG1113" s="13">
        <f t="shared" si="3707"/>
        <v>0</v>
      </c>
      <c r="DH1113" s="83">
        <v>0</v>
      </c>
      <c r="DI1113" s="13">
        <f t="shared" si="3714"/>
        <v>0</v>
      </c>
      <c r="DJ1113" s="13">
        <f t="shared" si="3715"/>
        <v>0</v>
      </c>
      <c r="DK1113" s="83">
        <v>0</v>
      </c>
      <c r="DL1113" s="35">
        <f t="shared" si="3708"/>
        <v>0</v>
      </c>
      <c r="DM1113" s="35">
        <f t="shared" si="3709"/>
        <v>0</v>
      </c>
      <c r="DN1113" s="66">
        <f t="shared" si="3710"/>
        <v>3951588.146000002</v>
      </c>
      <c r="DO1113" s="74">
        <f t="shared" si="3711"/>
        <v>63247</v>
      </c>
      <c r="DP1113" s="66">
        <f t="shared" si="3712"/>
        <v>64.832413793103456</v>
      </c>
      <c r="DQ1113" s="63">
        <f t="shared" si="3713"/>
        <v>62.478665327999778</v>
      </c>
      <c r="DR1113" s="559"/>
      <c r="DS1113" s="559"/>
      <c r="DT1113" s="559"/>
      <c r="FJ1113" s="3">
        <f t="shared" si="3374"/>
        <v>4.5833333333333282E-2</v>
      </c>
    </row>
    <row r="1114" spans="1:166">
      <c r="A1114" s="639">
        <f t="shared" si="3547"/>
        <v>1112</v>
      </c>
      <c r="B1114" s="172">
        <f t="shared" si="3380"/>
        <v>121</v>
      </c>
      <c r="C1114" s="76">
        <v>40990</v>
      </c>
      <c r="D1114" s="84">
        <f t="shared" si="3546"/>
        <v>3</v>
      </c>
      <c r="E1114" s="639" t="s">
        <v>1224</v>
      </c>
      <c r="F1114" s="639">
        <v>36</v>
      </c>
      <c r="G1114" s="639" t="s">
        <v>38</v>
      </c>
      <c r="H1114" s="639" t="s">
        <v>337</v>
      </c>
      <c r="I1114" s="639" t="s">
        <v>1140</v>
      </c>
      <c r="J1114" s="83">
        <v>0.51041666666666663</v>
      </c>
      <c r="K1114" s="664">
        <v>3532.62</v>
      </c>
      <c r="L1114" s="78" t="s">
        <v>1083</v>
      </c>
      <c r="M1114" s="172">
        <v>54</v>
      </c>
      <c r="N1114" s="172">
        <v>5</v>
      </c>
      <c r="O1114" s="639"/>
      <c r="P1114" s="83">
        <v>0.51041666666666663</v>
      </c>
      <c r="Q1114" s="83">
        <v>0.51041666666666663</v>
      </c>
      <c r="R1114" s="12">
        <f t="shared" si="3666"/>
        <v>0</v>
      </c>
      <c r="S1114" s="13">
        <f t="shared" si="3667"/>
        <v>0</v>
      </c>
      <c r="T1114" s="13">
        <f t="shared" si="3668"/>
        <v>0</v>
      </c>
      <c r="U1114" s="83">
        <v>0.51736111111111105</v>
      </c>
      <c r="V1114" s="12">
        <f t="shared" si="3318"/>
        <v>6.9444444444444198E-3</v>
      </c>
      <c r="W1114" s="12">
        <f t="shared" si="3319"/>
        <v>0</v>
      </c>
      <c r="X1114" s="12">
        <f t="shared" si="3320"/>
        <v>10</v>
      </c>
      <c r="Y1114" s="83">
        <v>0.52430555555555558</v>
      </c>
      <c r="Z1114" s="12">
        <f t="shared" si="3549"/>
        <v>6.9444444444445308E-3</v>
      </c>
      <c r="AA1114" s="13">
        <f t="shared" si="3616"/>
        <v>0</v>
      </c>
      <c r="AB1114" s="13">
        <f t="shared" si="3617"/>
        <v>10</v>
      </c>
      <c r="AC1114" s="83">
        <v>0.57638888888888895</v>
      </c>
      <c r="AD1114" s="12">
        <f t="shared" si="3669"/>
        <v>5.208333333333337E-2</v>
      </c>
      <c r="AE1114" s="13">
        <f t="shared" si="3670"/>
        <v>1</v>
      </c>
      <c r="AF1114" s="13">
        <f t="shared" si="3671"/>
        <v>15</v>
      </c>
      <c r="AG1114" s="83">
        <v>0.58333333333333337</v>
      </c>
      <c r="AH1114" s="83">
        <v>0.625</v>
      </c>
      <c r="AI1114" s="12">
        <f t="shared" si="3672"/>
        <v>4.166666666666663E-2</v>
      </c>
      <c r="AJ1114" s="225">
        <f t="shared" si="3673"/>
        <v>1</v>
      </c>
      <c r="AK1114" s="225">
        <f t="shared" si="3674"/>
        <v>0</v>
      </c>
      <c r="AL1114" s="83">
        <v>0.58333333333333337</v>
      </c>
      <c r="AM1114" s="83">
        <v>0.625</v>
      </c>
      <c r="AN1114" s="12">
        <f t="shared" si="3675"/>
        <v>4.166666666666663E-2</v>
      </c>
      <c r="AO1114" s="13">
        <f t="shared" si="3676"/>
        <v>1</v>
      </c>
      <c r="AP1114" s="13">
        <f t="shared" si="3677"/>
        <v>0</v>
      </c>
      <c r="AQ1114" s="83">
        <v>0.67083333333333339</v>
      </c>
      <c r="AR1114" s="12">
        <f t="shared" si="3678"/>
        <v>4.5833333333333393E-2</v>
      </c>
      <c r="AS1114" s="225">
        <f t="shared" si="3679"/>
        <v>1</v>
      </c>
      <c r="AT1114" s="13">
        <f t="shared" si="3680"/>
        <v>6</v>
      </c>
      <c r="AU1114" s="83">
        <v>0.7006944444444444</v>
      </c>
      <c r="AV1114" s="226">
        <f t="shared" si="3681"/>
        <v>2.9861111111111005E-2</v>
      </c>
      <c r="AW1114" s="13">
        <f t="shared" si="3682"/>
        <v>0</v>
      </c>
      <c r="AX1114" s="13">
        <f t="shared" si="3683"/>
        <v>43</v>
      </c>
      <c r="AY1114" s="83">
        <v>0.75763888888888886</v>
      </c>
      <c r="AZ1114" s="12">
        <f t="shared" si="3684"/>
        <v>5.6944444444444464E-2</v>
      </c>
      <c r="BA1114" s="225">
        <f t="shared" si="3685"/>
        <v>1</v>
      </c>
      <c r="BB1114" s="225">
        <f t="shared" si="3686"/>
        <v>22</v>
      </c>
      <c r="BC1114" s="83">
        <v>0.75763888888888886</v>
      </c>
      <c r="BD1114" s="83">
        <v>0.75763888888888886</v>
      </c>
      <c r="BE1114" s="12">
        <f t="shared" si="3687"/>
        <v>0</v>
      </c>
      <c r="BF1114" s="13">
        <f t="shared" si="3688"/>
        <v>0</v>
      </c>
      <c r="BG1114" s="13">
        <f t="shared" si="3689"/>
        <v>0</v>
      </c>
      <c r="BH1114" s="83">
        <v>0.75763888888888886</v>
      </c>
      <c r="BI1114" s="83">
        <v>0.75763888888888886</v>
      </c>
      <c r="BJ1114" s="83"/>
      <c r="BK1114" s="69">
        <f t="shared" si="3690"/>
        <v>0</v>
      </c>
      <c r="BL1114" s="13">
        <f t="shared" si="3691"/>
        <v>0</v>
      </c>
      <c r="BM1114" s="13">
        <f t="shared" si="3692"/>
        <v>0</v>
      </c>
      <c r="BN1114" s="83">
        <v>0.76388888888888884</v>
      </c>
      <c r="BO1114" s="12">
        <f t="shared" si="3347"/>
        <v>6.2499999999999778E-3</v>
      </c>
      <c r="BP1114" s="12">
        <f t="shared" si="3348"/>
        <v>0</v>
      </c>
      <c r="BQ1114" s="12">
        <f t="shared" si="3349"/>
        <v>9</v>
      </c>
      <c r="BR1114" s="83">
        <v>0.76736111111111116</v>
      </c>
      <c r="BS1114" s="12">
        <f t="shared" si="3425"/>
        <v>3.4722222222223209E-3</v>
      </c>
      <c r="BT1114" s="225">
        <f t="shared" si="3618"/>
        <v>0</v>
      </c>
      <c r="BU1114" s="225">
        <f t="shared" si="3619"/>
        <v>5</v>
      </c>
      <c r="BV1114" s="83">
        <v>0.76736111111111116</v>
      </c>
      <c r="BW1114" s="83">
        <v>0.77083333333333337</v>
      </c>
      <c r="BX1114" s="12">
        <f t="shared" si="3353"/>
        <v>3.4722222222222099E-3</v>
      </c>
      <c r="BY1114" s="12">
        <f t="shared" si="3354"/>
        <v>0</v>
      </c>
      <c r="BZ1114" s="12">
        <f t="shared" si="3355"/>
        <v>5</v>
      </c>
      <c r="CA1114" s="12">
        <f t="shared" si="3481"/>
        <v>0.26041666666666674</v>
      </c>
      <c r="CB1114" s="13">
        <f t="shared" si="3597"/>
        <v>6</v>
      </c>
      <c r="CC1114" s="13">
        <f t="shared" si="3598"/>
        <v>15</v>
      </c>
      <c r="CD1114" s="12">
        <f t="shared" si="3428"/>
        <v>0.10763888888888906</v>
      </c>
      <c r="CE1114" s="12">
        <f t="shared" si="3429"/>
        <v>2</v>
      </c>
      <c r="CF1114" s="12">
        <f t="shared" si="3430"/>
        <v>35</v>
      </c>
      <c r="CG1114" s="12">
        <f t="shared" si="3693"/>
        <v>4.166666666666663E-2</v>
      </c>
      <c r="CH1114" s="13">
        <f t="shared" si="3694"/>
        <v>1</v>
      </c>
      <c r="CI1114" s="13">
        <f t="shared" si="3695"/>
        <v>0</v>
      </c>
      <c r="CJ1114" s="12">
        <f t="shared" si="3696"/>
        <v>5.6944444444444464E-2</v>
      </c>
      <c r="CK1114" s="13">
        <f t="shared" si="3697"/>
        <v>1</v>
      </c>
      <c r="CL1114" s="13">
        <f t="shared" si="3698"/>
        <v>22</v>
      </c>
      <c r="CM1114" s="62"/>
      <c r="CN1114" s="62"/>
      <c r="CO1114" s="62"/>
      <c r="CP1114" s="12">
        <f t="shared" si="3699"/>
        <v>3.3333333333333354E-2</v>
      </c>
      <c r="CQ1114" s="13">
        <f t="shared" si="3700"/>
        <v>0</v>
      </c>
      <c r="CR1114" s="13">
        <f t="shared" si="3701"/>
        <v>48</v>
      </c>
      <c r="CS1114" s="83">
        <v>0</v>
      </c>
      <c r="CT1114" s="13">
        <f t="shared" si="3702"/>
        <v>0</v>
      </c>
      <c r="CU1114" s="13">
        <f t="shared" si="3703"/>
        <v>0</v>
      </c>
      <c r="CV1114" s="83">
        <v>0</v>
      </c>
      <c r="CW1114" s="13">
        <f t="shared" si="3716"/>
        <v>0</v>
      </c>
      <c r="CX1114" s="13">
        <f t="shared" si="3717"/>
        <v>0</v>
      </c>
      <c r="CY1114" s="83">
        <v>0</v>
      </c>
      <c r="CZ1114" s="13">
        <f t="shared" si="3622"/>
        <v>0</v>
      </c>
      <c r="DA1114" s="13">
        <f t="shared" si="3704"/>
        <v>0</v>
      </c>
      <c r="DB1114" s="83">
        <v>0</v>
      </c>
      <c r="DC1114" s="13">
        <f t="shared" si="3620"/>
        <v>0</v>
      </c>
      <c r="DD1114" s="13">
        <f t="shared" si="3705"/>
        <v>0</v>
      </c>
      <c r="DE1114" s="83">
        <v>0</v>
      </c>
      <c r="DF1114" s="13">
        <f t="shared" si="3706"/>
        <v>0</v>
      </c>
      <c r="DG1114" s="13">
        <f t="shared" si="3707"/>
        <v>0</v>
      </c>
      <c r="DH1114" s="83">
        <v>2.361111111111111E-2</v>
      </c>
      <c r="DI1114" s="13">
        <f t="shared" si="3714"/>
        <v>0</v>
      </c>
      <c r="DJ1114" s="13">
        <f t="shared" si="3715"/>
        <v>34</v>
      </c>
      <c r="DK1114" s="83">
        <v>0</v>
      </c>
      <c r="DL1114" s="35">
        <f t="shared" si="3708"/>
        <v>0</v>
      </c>
      <c r="DM1114" s="35">
        <f t="shared" si="3709"/>
        <v>0</v>
      </c>
      <c r="DN1114" s="66">
        <f t="shared" si="3710"/>
        <v>3955120.7660000022</v>
      </c>
      <c r="DO1114" s="74">
        <f t="shared" si="3711"/>
        <v>63301</v>
      </c>
      <c r="DP1114" s="66">
        <f t="shared" si="3712"/>
        <v>65.418888888888887</v>
      </c>
      <c r="DQ1114" s="63">
        <f t="shared" si="3713"/>
        <v>62.48117353596313</v>
      </c>
      <c r="DR1114" s="559"/>
      <c r="DS1114" s="559"/>
      <c r="DT1114" s="559"/>
      <c r="FJ1114" s="3">
        <f t="shared" si="3374"/>
        <v>0.16180555555555565</v>
      </c>
    </row>
    <row r="1115" spans="1:166" ht="30">
      <c r="A1115" s="639">
        <f t="shared" si="3547"/>
        <v>1113</v>
      </c>
      <c r="B1115" s="172">
        <f t="shared" si="3380"/>
        <v>122</v>
      </c>
      <c r="C1115" s="76">
        <v>40990</v>
      </c>
      <c r="D1115" s="84">
        <f t="shared" si="3546"/>
        <v>3</v>
      </c>
      <c r="E1115" s="639" t="s">
        <v>1224</v>
      </c>
      <c r="F1115" s="639">
        <v>37</v>
      </c>
      <c r="G1115" s="639" t="s">
        <v>38</v>
      </c>
      <c r="H1115" s="639" t="s">
        <v>346</v>
      </c>
      <c r="I1115" s="639" t="s">
        <v>1265</v>
      </c>
      <c r="J1115" s="83">
        <v>0.63541666666666663</v>
      </c>
      <c r="K1115" s="664">
        <v>3704.31</v>
      </c>
      <c r="L1115" s="78" t="s">
        <v>1066</v>
      </c>
      <c r="M1115" s="172">
        <v>59</v>
      </c>
      <c r="N1115" s="172">
        <v>0</v>
      </c>
      <c r="O1115" s="639"/>
      <c r="P1115" s="83">
        <v>0.63541666666666663</v>
      </c>
      <c r="Q1115" s="83">
        <v>0.63541666666666663</v>
      </c>
      <c r="R1115" s="12">
        <f t="shared" si="3666"/>
        <v>0</v>
      </c>
      <c r="S1115" s="13">
        <f t="shared" si="3667"/>
        <v>0</v>
      </c>
      <c r="T1115" s="13">
        <f t="shared" si="3668"/>
        <v>0</v>
      </c>
      <c r="U1115" s="83">
        <v>0.63888888888888895</v>
      </c>
      <c r="V1115" s="12">
        <f t="shared" si="3318"/>
        <v>3.4722222222223209E-3</v>
      </c>
      <c r="W1115" s="12">
        <f t="shared" si="3319"/>
        <v>0</v>
      </c>
      <c r="X1115" s="12">
        <f t="shared" si="3320"/>
        <v>5</v>
      </c>
      <c r="Y1115" s="83">
        <v>0.65625</v>
      </c>
      <c r="Z1115" s="12">
        <f t="shared" si="3549"/>
        <v>1.7361111111111049E-2</v>
      </c>
      <c r="AA1115" s="13">
        <f t="shared" si="3616"/>
        <v>0</v>
      </c>
      <c r="AB1115" s="13">
        <f t="shared" si="3617"/>
        <v>25</v>
      </c>
      <c r="AC1115" s="83">
        <v>0.68055555555555547</v>
      </c>
      <c r="AD1115" s="12">
        <f t="shared" si="3669"/>
        <v>2.4305555555555469E-2</v>
      </c>
      <c r="AE1115" s="13">
        <f t="shared" si="3670"/>
        <v>0</v>
      </c>
      <c r="AF1115" s="13">
        <f t="shared" si="3671"/>
        <v>35</v>
      </c>
      <c r="AG1115" s="83">
        <v>0.68402777777777779</v>
      </c>
      <c r="AH1115" s="83">
        <v>0.70833333333333337</v>
      </c>
      <c r="AI1115" s="12">
        <f t="shared" si="3672"/>
        <v>2.430555555555558E-2</v>
      </c>
      <c r="AJ1115" s="225">
        <f t="shared" si="3673"/>
        <v>0</v>
      </c>
      <c r="AK1115" s="225">
        <f t="shared" si="3674"/>
        <v>35</v>
      </c>
      <c r="AL1115" s="83">
        <v>0.68402777777777779</v>
      </c>
      <c r="AM1115" s="83">
        <v>0.70833333333333337</v>
      </c>
      <c r="AN1115" s="12">
        <f t="shared" si="3675"/>
        <v>2.430555555555558E-2</v>
      </c>
      <c r="AO1115" s="13">
        <f t="shared" si="3676"/>
        <v>0</v>
      </c>
      <c r="AP1115" s="13">
        <f t="shared" si="3677"/>
        <v>35</v>
      </c>
      <c r="AQ1115" s="83">
        <v>0.79166666666666663</v>
      </c>
      <c r="AR1115" s="12">
        <f t="shared" si="3678"/>
        <v>8.3333333333333259E-2</v>
      </c>
      <c r="AS1115" s="225">
        <f t="shared" si="3679"/>
        <v>2</v>
      </c>
      <c r="AT1115" s="13">
        <f t="shared" si="3680"/>
        <v>0</v>
      </c>
      <c r="AU1115" s="83">
        <v>0.79236111111111107</v>
      </c>
      <c r="AV1115" s="226">
        <f t="shared" si="3681"/>
        <v>6.9444444444444198E-4</v>
      </c>
      <c r="AW1115" s="13">
        <f t="shared" si="3682"/>
        <v>0</v>
      </c>
      <c r="AX1115" s="13">
        <f t="shared" si="3683"/>
        <v>1</v>
      </c>
      <c r="AY1115" s="83">
        <v>0.8833333333333333</v>
      </c>
      <c r="AZ1115" s="12">
        <f t="shared" si="3684"/>
        <v>9.0972222222222232E-2</v>
      </c>
      <c r="BA1115" s="225">
        <f t="shared" si="3685"/>
        <v>2</v>
      </c>
      <c r="BB1115" s="225">
        <f t="shared" si="3686"/>
        <v>11</v>
      </c>
      <c r="BC1115" s="83">
        <v>0.8833333333333333</v>
      </c>
      <c r="BD1115" s="83">
        <v>0.8833333333333333</v>
      </c>
      <c r="BE1115" s="12">
        <f t="shared" si="3687"/>
        <v>0</v>
      </c>
      <c r="BF1115" s="13">
        <f t="shared" si="3688"/>
        <v>0</v>
      </c>
      <c r="BG1115" s="13">
        <f t="shared" si="3689"/>
        <v>0</v>
      </c>
      <c r="BH1115" s="83">
        <v>0.8833333333333333</v>
      </c>
      <c r="BI1115" s="83">
        <v>0.8833333333333333</v>
      </c>
      <c r="BJ1115" s="83"/>
      <c r="BK1115" s="69">
        <f t="shared" si="3690"/>
        <v>0</v>
      </c>
      <c r="BL1115" s="13">
        <f t="shared" si="3691"/>
        <v>0</v>
      </c>
      <c r="BM1115" s="13">
        <f t="shared" si="3692"/>
        <v>0</v>
      </c>
      <c r="BN1115" s="83">
        <v>0.88888888888888884</v>
      </c>
      <c r="BO1115" s="12">
        <f t="shared" si="3347"/>
        <v>5.5555555555555358E-3</v>
      </c>
      <c r="BP1115" s="12">
        <f t="shared" si="3348"/>
        <v>0</v>
      </c>
      <c r="BQ1115" s="12">
        <f t="shared" si="3349"/>
        <v>8</v>
      </c>
      <c r="BR1115" s="83">
        <v>0.89236111111111116</v>
      </c>
      <c r="BS1115" s="12">
        <f t="shared" si="3425"/>
        <v>3.4722222222223209E-3</v>
      </c>
      <c r="BT1115" s="225">
        <f t="shared" si="3618"/>
        <v>0</v>
      </c>
      <c r="BU1115" s="225">
        <f t="shared" si="3619"/>
        <v>5</v>
      </c>
      <c r="BV1115" s="83">
        <v>0.89236111111111116</v>
      </c>
      <c r="BW1115" s="83">
        <v>0.89583333333333337</v>
      </c>
      <c r="BX1115" s="12">
        <f t="shared" si="3353"/>
        <v>3.4722222222222099E-3</v>
      </c>
      <c r="BY1115" s="12">
        <f t="shared" si="3354"/>
        <v>0</v>
      </c>
      <c r="BZ1115" s="12">
        <f t="shared" si="3355"/>
        <v>5</v>
      </c>
      <c r="CA1115" s="12">
        <f t="shared" si="3481"/>
        <v>0.26041666666666674</v>
      </c>
      <c r="CB1115" s="13">
        <f t="shared" si="3597"/>
        <v>6</v>
      </c>
      <c r="CC1115" s="13">
        <f t="shared" si="3598"/>
        <v>15</v>
      </c>
      <c r="CD1115" s="12">
        <f t="shared" si="3428"/>
        <v>0.11666666666666659</v>
      </c>
      <c r="CE1115" s="12">
        <f t="shared" si="3429"/>
        <v>2</v>
      </c>
      <c r="CF1115" s="12">
        <f t="shared" si="3430"/>
        <v>48</v>
      </c>
      <c r="CG1115" s="12">
        <f t="shared" si="3693"/>
        <v>2.430555555555558E-2</v>
      </c>
      <c r="CH1115" s="13">
        <f t="shared" si="3694"/>
        <v>0</v>
      </c>
      <c r="CI1115" s="13">
        <f t="shared" si="3695"/>
        <v>35</v>
      </c>
      <c r="CJ1115" s="12">
        <f t="shared" si="3696"/>
        <v>9.0972222222222232E-2</v>
      </c>
      <c r="CK1115" s="13">
        <f t="shared" si="3697"/>
        <v>2</v>
      </c>
      <c r="CL1115" s="13">
        <f t="shared" si="3698"/>
        <v>11</v>
      </c>
      <c r="CM1115" s="62"/>
      <c r="CN1115" s="62"/>
      <c r="CO1115" s="62"/>
      <c r="CP1115" s="12">
        <f t="shared" si="3699"/>
        <v>5.5555555555555566E-2</v>
      </c>
      <c r="CQ1115" s="13">
        <f t="shared" si="3700"/>
        <v>1</v>
      </c>
      <c r="CR1115" s="13">
        <f t="shared" si="3701"/>
        <v>20</v>
      </c>
      <c r="CS1115" s="83">
        <v>0</v>
      </c>
      <c r="CT1115" s="13">
        <f t="shared" si="3702"/>
        <v>0</v>
      </c>
      <c r="CU1115" s="13">
        <f t="shared" si="3703"/>
        <v>0</v>
      </c>
      <c r="CV1115" s="83">
        <v>0</v>
      </c>
      <c r="CW1115" s="13">
        <f t="shared" si="3716"/>
        <v>0</v>
      </c>
      <c r="CX1115" s="13">
        <f t="shared" si="3717"/>
        <v>0</v>
      </c>
      <c r="CY1115" s="83">
        <v>0</v>
      </c>
      <c r="CZ1115" s="13">
        <f t="shared" si="3622"/>
        <v>0</v>
      </c>
      <c r="DA1115" s="13">
        <f t="shared" si="3704"/>
        <v>0</v>
      </c>
      <c r="DB1115" s="83">
        <v>0</v>
      </c>
      <c r="DC1115" s="13">
        <f t="shared" si="3620"/>
        <v>0</v>
      </c>
      <c r="DD1115" s="13">
        <f t="shared" si="3705"/>
        <v>0</v>
      </c>
      <c r="DE1115" s="83">
        <v>0</v>
      </c>
      <c r="DF1115" s="13">
        <f t="shared" si="3706"/>
        <v>0</v>
      </c>
      <c r="DG1115" s="13">
        <f t="shared" si="3707"/>
        <v>0</v>
      </c>
      <c r="DH1115" s="83">
        <v>3.5416666666666666E-2</v>
      </c>
      <c r="DI1115" s="13">
        <f t="shared" si="3714"/>
        <v>0</v>
      </c>
      <c r="DJ1115" s="13">
        <f t="shared" si="3715"/>
        <v>51</v>
      </c>
      <c r="DK1115" s="83">
        <v>0</v>
      </c>
      <c r="DL1115" s="35">
        <f t="shared" si="3708"/>
        <v>0</v>
      </c>
      <c r="DM1115" s="35">
        <f t="shared" si="3709"/>
        <v>0</v>
      </c>
      <c r="DN1115" s="66">
        <f t="shared" si="3710"/>
        <v>3958825.0760000022</v>
      </c>
      <c r="DO1115" s="74">
        <f t="shared" si="3711"/>
        <v>63360</v>
      </c>
      <c r="DP1115" s="66">
        <f t="shared" si="3712"/>
        <v>62.784915254237291</v>
      </c>
      <c r="DQ1115" s="63">
        <f t="shared" si="3713"/>
        <v>62.481456376262663</v>
      </c>
      <c r="DR1115" s="559"/>
      <c r="DS1115" s="559"/>
      <c r="DT1115" s="559"/>
      <c r="FJ1115" s="3">
        <f t="shared" si="3374"/>
        <v>0.14513888888888893</v>
      </c>
    </row>
    <row r="1116" spans="1:166">
      <c r="A1116" s="639">
        <f t="shared" si="3547"/>
        <v>1114</v>
      </c>
      <c r="B1116" s="172">
        <f t="shared" si="3380"/>
        <v>123</v>
      </c>
      <c r="C1116" s="76">
        <v>40990</v>
      </c>
      <c r="D1116" s="84">
        <f t="shared" si="3546"/>
        <v>3</v>
      </c>
      <c r="E1116" s="639" t="s">
        <v>1255</v>
      </c>
      <c r="F1116" s="639">
        <v>4</v>
      </c>
      <c r="G1116" s="639" t="s">
        <v>403</v>
      </c>
      <c r="H1116" s="639" t="s">
        <v>394</v>
      </c>
      <c r="I1116" s="639" t="s">
        <v>1121</v>
      </c>
      <c r="J1116" s="83">
        <v>0.75</v>
      </c>
      <c r="K1116" s="664">
        <v>3452.04</v>
      </c>
      <c r="L1116" s="78" t="s">
        <v>1312</v>
      </c>
      <c r="M1116" s="172">
        <v>53</v>
      </c>
      <c r="N1116" s="172">
        <v>6</v>
      </c>
      <c r="O1116" s="639"/>
      <c r="P1116" s="83">
        <v>0.75</v>
      </c>
      <c r="Q1116" s="83">
        <v>0.75</v>
      </c>
      <c r="R1116" s="12">
        <f t="shared" si="3666"/>
        <v>0</v>
      </c>
      <c r="S1116" s="13">
        <f t="shared" si="3667"/>
        <v>0</v>
      </c>
      <c r="T1116" s="13">
        <f t="shared" si="3668"/>
        <v>0</v>
      </c>
      <c r="U1116" s="83">
        <v>0.76388888888888884</v>
      </c>
      <c r="V1116" s="12">
        <f t="shared" si="3318"/>
        <v>1.388888888888884E-2</v>
      </c>
      <c r="W1116" s="12">
        <f t="shared" si="3319"/>
        <v>0</v>
      </c>
      <c r="X1116" s="12">
        <f t="shared" si="3320"/>
        <v>20</v>
      </c>
      <c r="Y1116" s="83">
        <v>0.76388888888888884</v>
      </c>
      <c r="Z1116" s="12">
        <f t="shared" si="3549"/>
        <v>0</v>
      </c>
      <c r="AA1116" s="13">
        <f t="shared" si="3616"/>
        <v>0</v>
      </c>
      <c r="AB1116" s="13">
        <f t="shared" si="3617"/>
        <v>0</v>
      </c>
      <c r="AC1116" s="83">
        <v>0.79166666666666663</v>
      </c>
      <c r="AD1116" s="12">
        <f t="shared" si="3669"/>
        <v>2.777777777777779E-2</v>
      </c>
      <c r="AE1116" s="13">
        <f t="shared" si="3670"/>
        <v>0</v>
      </c>
      <c r="AF1116" s="13">
        <f t="shared" si="3671"/>
        <v>40</v>
      </c>
      <c r="AG1116" s="83">
        <v>0.79513888888888884</v>
      </c>
      <c r="AH1116" s="83">
        <v>0.88194444444444453</v>
      </c>
      <c r="AI1116" s="12">
        <f t="shared" si="3672"/>
        <v>8.6805555555555691E-2</v>
      </c>
      <c r="AJ1116" s="225">
        <f t="shared" si="3673"/>
        <v>2</v>
      </c>
      <c r="AK1116" s="225">
        <f t="shared" si="3674"/>
        <v>5</v>
      </c>
      <c r="AL1116" s="83">
        <v>0.79513888888888884</v>
      </c>
      <c r="AM1116" s="83">
        <v>0.88194444444444453</v>
      </c>
      <c r="AN1116" s="12">
        <f t="shared" si="3675"/>
        <v>8.6805555555555691E-2</v>
      </c>
      <c r="AO1116" s="13">
        <f t="shared" si="3676"/>
        <v>2</v>
      </c>
      <c r="AP1116" s="13">
        <f t="shared" si="3677"/>
        <v>5</v>
      </c>
      <c r="AQ1116" s="83">
        <v>0.92222222222222217</v>
      </c>
      <c r="AR1116" s="12">
        <f t="shared" si="3678"/>
        <v>4.0277777777777635E-2</v>
      </c>
      <c r="AS1116" s="225">
        <f t="shared" si="3679"/>
        <v>0</v>
      </c>
      <c r="AT1116" s="13">
        <f t="shared" si="3680"/>
        <v>58</v>
      </c>
      <c r="AU1116" s="83">
        <v>0.92361111111111116</v>
      </c>
      <c r="AV1116" s="226">
        <f t="shared" si="3681"/>
        <v>1.388888888888995E-3</v>
      </c>
      <c r="AW1116" s="13">
        <f t="shared" si="3682"/>
        <v>0</v>
      </c>
      <c r="AX1116" s="13">
        <f t="shared" si="3683"/>
        <v>2</v>
      </c>
      <c r="AY1116" s="83">
        <v>1.0625</v>
      </c>
      <c r="AZ1116" s="12">
        <f t="shared" si="3684"/>
        <v>0.13888888888888884</v>
      </c>
      <c r="BA1116" s="225">
        <f t="shared" si="3685"/>
        <v>3</v>
      </c>
      <c r="BB1116" s="225">
        <f t="shared" si="3686"/>
        <v>20</v>
      </c>
      <c r="BC1116" s="83">
        <v>1.0625</v>
      </c>
      <c r="BD1116" s="83">
        <v>1.0625</v>
      </c>
      <c r="BE1116" s="12">
        <f t="shared" si="3687"/>
        <v>0</v>
      </c>
      <c r="BF1116" s="13">
        <f t="shared" si="3688"/>
        <v>0</v>
      </c>
      <c r="BG1116" s="13">
        <f t="shared" si="3689"/>
        <v>0</v>
      </c>
      <c r="BH1116" s="83">
        <v>1.0625</v>
      </c>
      <c r="BI1116" s="83">
        <v>1.0625</v>
      </c>
      <c r="BJ1116" s="83"/>
      <c r="BK1116" s="69">
        <f t="shared" si="3690"/>
        <v>0</v>
      </c>
      <c r="BL1116" s="13">
        <f t="shared" si="3691"/>
        <v>0</v>
      </c>
      <c r="BM1116" s="13">
        <f t="shared" si="3692"/>
        <v>0</v>
      </c>
      <c r="BN1116" s="83">
        <v>1.0694444444444444</v>
      </c>
      <c r="BO1116" s="12">
        <f t="shared" si="3347"/>
        <v>6.9444444444444198E-3</v>
      </c>
      <c r="BP1116" s="12">
        <f t="shared" si="3348"/>
        <v>0</v>
      </c>
      <c r="BQ1116" s="12">
        <f t="shared" si="3349"/>
        <v>10</v>
      </c>
      <c r="BR1116" s="83">
        <v>1.0729166666666667</v>
      </c>
      <c r="BS1116" s="12">
        <f t="shared" si="3425"/>
        <v>3.4722222222223209E-3</v>
      </c>
      <c r="BT1116" s="225">
        <f t="shared" si="3618"/>
        <v>0</v>
      </c>
      <c r="BU1116" s="225">
        <f t="shared" si="3619"/>
        <v>5</v>
      </c>
      <c r="BV1116" s="83">
        <v>1.0729166666666667</v>
      </c>
      <c r="BW1116" s="83">
        <v>1.0763888888888888</v>
      </c>
      <c r="BX1116" s="12">
        <f t="shared" si="3353"/>
        <v>3.4722222222220989E-3</v>
      </c>
      <c r="BY1116" s="12">
        <f t="shared" si="3354"/>
        <v>0</v>
      </c>
      <c r="BZ1116" s="12">
        <f t="shared" si="3355"/>
        <v>5</v>
      </c>
      <c r="CA1116" s="12">
        <f t="shared" si="3481"/>
        <v>0.32638888888888884</v>
      </c>
      <c r="CB1116" s="13">
        <f t="shared" si="3597"/>
        <v>7</v>
      </c>
      <c r="CC1116" s="13">
        <f t="shared" si="3598"/>
        <v>50</v>
      </c>
      <c r="CD1116" s="12">
        <f t="shared" si="3428"/>
        <v>7.8472222222222165E-2</v>
      </c>
      <c r="CE1116" s="12">
        <f t="shared" si="3429"/>
        <v>1</v>
      </c>
      <c r="CF1116" s="12">
        <f t="shared" si="3430"/>
        <v>53</v>
      </c>
      <c r="CG1116" s="12">
        <f t="shared" si="3693"/>
        <v>8.6805555555555691E-2</v>
      </c>
      <c r="CH1116" s="13">
        <f t="shared" si="3694"/>
        <v>2</v>
      </c>
      <c r="CI1116" s="13">
        <f t="shared" si="3695"/>
        <v>5</v>
      </c>
      <c r="CJ1116" s="12">
        <f t="shared" si="3696"/>
        <v>0.13888888888888884</v>
      </c>
      <c r="CK1116" s="13">
        <f t="shared" si="3697"/>
        <v>3</v>
      </c>
      <c r="CL1116" s="13">
        <f t="shared" si="3698"/>
        <v>20</v>
      </c>
      <c r="CM1116" s="62"/>
      <c r="CN1116" s="62"/>
      <c r="CO1116" s="62"/>
      <c r="CP1116" s="12">
        <f t="shared" si="3699"/>
        <v>6.4583333333333284E-2</v>
      </c>
      <c r="CQ1116" s="13">
        <f t="shared" si="3700"/>
        <v>1</v>
      </c>
      <c r="CR1116" s="13">
        <f t="shared" si="3701"/>
        <v>33</v>
      </c>
      <c r="CS1116" s="83">
        <v>0</v>
      </c>
      <c r="CT1116" s="13">
        <f t="shared" si="3702"/>
        <v>0</v>
      </c>
      <c r="CU1116" s="13">
        <f t="shared" si="3703"/>
        <v>0</v>
      </c>
      <c r="CV1116" s="83">
        <v>0</v>
      </c>
      <c r="CW1116" s="13">
        <f t="shared" si="3716"/>
        <v>0</v>
      </c>
      <c r="CX1116" s="13">
        <f t="shared" si="3717"/>
        <v>0</v>
      </c>
      <c r="CY1116" s="83">
        <v>0</v>
      </c>
      <c r="CZ1116" s="13">
        <f t="shared" si="3622"/>
        <v>0</v>
      </c>
      <c r="DA1116" s="13">
        <f t="shared" si="3704"/>
        <v>0</v>
      </c>
      <c r="DB1116" s="83">
        <v>0</v>
      </c>
      <c r="DC1116" s="13">
        <f t="shared" si="3620"/>
        <v>0</v>
      </c>
      <c r="DD1116" s="13">
        <f t="shared" si="3705"/>
        <v>0</v>
      </c>
      <c r="DE1116" s="83">
        <v>0</v>
      </c>
      <c r="DF1116" s="13">
        <f t="shared" si="3706"/>
        <v>0</v>
      </c>
      <c r="DG1116" s="13">
        <f t="shared" si="3707"/>
        <v>0</v>
      </c>
      <c r="DH1116" s="83">
        <v>4.9999999999999996E-2</v>
      </c>
      <c r="DI1116" s="13">
        <f t="shared" si="3714"/>
        <v>1</v>
      </c>
      <c r="DJ1116" s="13">
        <f t="shared" si="3715"/>
        <v>12</v>
      </c>
      <c r="DK1116" s="83">
        <v>2.4305555555555556E-2</v>
      </c>
      <c r="DL1116" s="35">
        <f t="shared" si="3708"/>
        <v>0</v>
      </c>
      <c r="DM1116" s="35">
        <f t="shared" si="3709"/>
        <v>35</v>
      </c>
      <c r="DN1116" s="66">
        <f t="shared" si="3710"/>
        <v>3962277.1160000023</v>
      </c>
      <c r="DO1116" s="74">
        <f t="shared" si="3711"/>
        <v>63413</v>
      </c>
      <c r="DP1116" s="66">
        <f t="shared" si="3712"/>
        <v>65.13283018867925</v>
      </c>
      <c r="DQ1116" s="63">
        <f t="shared" si="3713"/>
        <v>62.483672370018802</v>
      </c>
      <c r="DR1116" s="559"/>
      <c r="DS1116" s="559"/>
      <c r="DT1116" s="559"/>
      <c r="FJ1116" s="3">
        <f t="shared" ref="FJ1116:FJ1179" si="3718">CA1116-(AZ1116+AI1116)</f>
        <v>0.10069444444444431</v>
      </c>
    </row>
    <row r="1117" spans="1:166">
      <c r="A1117" s="639">
        <f t="shared" si="3547"/>
        <v>1115</v>
      </c>
      <c r="B1117" s="172">
        <f t="shared" si="3380"/>
        <v>124</v>
      </c>
      <c r="C1117" s="76">
        <v>40991</v>
      </c>
      <c r="D1117" s="84">
        <f t="shared" si="3546"/>
        <v>3</v>
      </c>
      <c r="E1117" s="639" t="s">
        <v>1224</v>
      </c>
      <c r="F1117" s="639">
        <v>38</v>
      </c>
      <c r="G1117" s="639" t="s">
        <v>38</v>
      </c>
      <c r="H1117" s="639" t="s">
        <v>337</v>
      </c>
      <c r="I1117" s="639" t="s">
        <v>1140</v>
      </c>
      <c r="J1117" s="83">
        <v>0.73958333333333337</v>
      </c>
      <c r="K1117" s="664">
        <v>3644.98</v>
      </c>
      <c r="L1117" s="78" t="s">
        <v>1083</v>
      </c>
      <c r="M1117" s="172">
        <v>59</v>
      </c>
      <c r="N1117" s="172">
        <v>0</v>
      </c>
      <c r="O1117" s="639"/>
      <c r="P1117" s="83">
        <v>0.73958333333333337</v>
      </c>
      <c r="Q1117" s="83">
        <v>0.73958333333333337</v>
      </c>
      <c r="R1117" s="12">
        <f t="shared" ref="R1117:R1121" si="3719">Q1117-P1117</f>
        <v>0</v>
      </c>
      <c r="S1117" s="13">
        <f t="shared" ref="S1117:S1121" si="3720">HOUR(R1117)</f>
        <v>0</v>
      </c>
      <c r="T1117" s="13">
        <f t="shared" ref="T1117:T1121" si="3721">MINUTE(R1117)</f>
        <v>0</v>
      </c>
      <c r="U1117" s="83">
        <v>0.74305555555555547</v>
      </c>
      <c r="V1117" s="12">
        <f t="shared" si="3318"/>
        <v>3.4722222222220989E-3</v>
      </c>
      <c r="W1117" s="12">
        <f t="shared" si="3319"/>
        <v>0</v>
      </c>
      <c r="X1117" s="12">
        <f t="shared" si="3320"/>
        <v>5</v>
      </c>
      <c r="Y1117" s="83">
        <v>0.75</v>
      </c>
      <c r="Z1117" s="12">
        <f t="shared" si="3549"/>
        <v>6.9444444444445308E-3</v>
      </c>
      <c r="AA1117" s="13">
        <f t="shared" si="3616"/>
        <v>0</v>
      </c>
      <c r="AB1117" s="13">
        <f t="shared" si="3617"/>
        <v>10</v>
      </c>
      <c r="AC1117" s="83">
        <v>0.77083333333333337</v>
      </c>
      <c r="AD1117" s="12">
        <f t="shared" ref="AD1117:AD1121" si="3722">AC1117-Y1117</f>
        <v>2.083333333333337E-2</v>
      </c>
      <c r="AE1117" s="13">
        <f t="shared" ref="AE1117:AE1121" si="3723">HOUR(AD1117)</f>
        <v>0</v>
      </c>
      <c r="AF1117" s="13">
        <f t="shared" ref="AF1117:AF1121" si="3724">MINUTE(AD1117)</f>
        <v>30</v>
      </c>
      <c r="AG1117" s="83">
        <v>0.77430555555555547</v>
      </c>
      <c r="AH1117" s="83">
        <v>0.80555555555555547</v>
      </c>
      <c r="AI1117" s="12">
        <f t="shared" ref="AI1117:AI1121" si="3725">AH1117-AG1117</f>
        <v>3.125E-2</v>
      </c>
      <c r="AJ1117" s="225">
        <f t="shared" ref="AJ1117:AJ1121" si="3726">HOUR(AI1117)</f>
        <v>0</v>
      </c>
      <c r="AK1117" s="225">
        <f t="shared" ref="AK1117:AK1121" si="3727">MINUTE(AI1117)</f>
        <v>45</v>
      </c>
      <c r="AL1117" s="83">
        <v>0.77430555555555547</v>
      </c>
      <c r="AM1117" s="83">
        <v>0.80555555555555547</v>
      </c>
      <c r="AN1117" s="12">
        <f t="shared" ref="AN1117:AN1121" si="3728">AM1117-AL1117</f>
        <v>3.125E-2</v>
      </c>
      <c r="AO1117" s="13">
        <f t="shared" ref="AO1117:AO1121" si="3729">HOUR(AN1117)</f>
        <v>0</v>
      </c>
      <c r="AP1117" s="13">
        <f t="shared" ref="AP1117:AP1121" si="3730">MINUTE(AN1117)</f>
        <v>45</v>
      </c>
      <c r="AQ1117" s="83">
        <v>0.80902777777777779</v>
      </c>
      <c r="AR1117" s="12">
        <f t="shared" ref="AR1117:AR1121" si="3731">AQ1117-AH1117</f>
        <v>3.4722222222223209E-3</v>
      </c>
      <c r="AS1117" s="225">
        <f t="shared" ref="AS1117:AS1121" si="3732">HOUR(AR1117)</f>
        <v>0</v>
      </c>
      <c r="AT1117" s="13">
        <f t="shared" ref="AT1117:AT1121" si="3733">MINUTE(AR1117)</f>
        <v>5</v>
      </c>
      <c r="AU1117" s="83">
        <v>0.81597222222222221</v>
      </c>
      <c r="AV1117" s="226">
        <f t="shared" ref="AV1117:AV1121" si="3734">AU1117-AQ1117</f>
        <v>6.9444444444444198E-3</v>
      </c>
      <c r="AW1117" s="13">
        <f t="shared" ref="AW1117:AW1121" si="3735">HOUR(AV1117)</f>
        <v>0</v>
      </c>
      <c r="AX1117" s="13">
        <f t="shared" ref="AX1117:AX1121" si="3736">MINUTE(AV1117)</f>
        <v>10</v>
      </c>
      <c r="AY1117" s="83">
        <v>0.88680555555555562</v>
      </c>
      <c r="AZ1117" s="12">
        <f t="shared" ref="AZ1117:AZ1121" si="3737">AY1117-AU1117</f>
        <v>7.0833333333333415E-2</v>
      </c>
      <c r="BA1117" s="225">
        <f t="shared" ref="BA1117:BA1121" si="3738">HOUR(AZ1117)</f>
        <v>1</v>
      </c>
      <c r="BB1117" s="225">
        <f t="shared" ref="BB1117:BB1121" si="3739">MINUTE(AZ1117)</f>
        <v>42</v>
      </c>
      <c r="BC1117" s="83">
        <v>0.88680555555555562</v>
      </c>
      <c r="BD1117" s="83">
        <v>0.88680555555555562</v>
      </c>
      <c r="BE1117" s="12">
        <f t="shared" ref="BE1117:BE1121" si="3740">BD1117-BC1117</f>
        <v>0</v>
      </c>
      <c r="BF1117" s="13">
        <f t="shared" ref="BF1117:BF1121" si="3741">HOUR(BE1117)</f>
        <v>0</v>
      </c>
      <c r="BG1117" s="13">
        <f t="shared" ref="BG1117:BG1121" si="3742">MINUTE(BE1117)</f>
        <v>0</v>
      </c>
      <c r="BH1117" s="83">
        <v>0.88680555555555562</v>
      </c>
      <c r="BI1117" s="83">
        <v>0.88680555555555562</v>
      </c>
      <c r="BJ1117" s="83"/>
      <c r="BK1117" s="69">
        <f t="shared" ref="BK1117:BK1121" si="3743">BI1117-BH1117</f>
        <v>0</v>
      </c>
      <c r="BL1117" s="13">
        <f t="shared" ref="BL1117:BL1121" si="3744">HOUR(BK1117)</f>
        <v>0</v>
      </c>
      <c r="BM1117" s="13">
        <f t="shared" ref="BM1117:BM1121" si="3745">MINUTE(BK1117)</f>
        <v>0</v>
      </c>
      <c r="BN1117" s="83">
        <v>0.89583333333333337</v>
      </c>
      <c r="BO1117" s="12">
        <f t="shared" si="3347"/>
        <v>9.0277777777777457E-3</v>
      </c>
      <c r="BP1117" s="12">
        <f t="shared" si="3348"/>
        <v>0</v>
      </c>
      <c r="BQ1117" s="12">
        <f t="shared" si="3349"/>
        <v>13</v>
      </c>
      <c r="BR1117" s="83">
        <v>0.89930555555555547</v>
      </c>
      <c r="BS1117" s="12">
        <f t="shared" si="3425"/>
        <v>3.4722222222220989E-3</v>
      </c>
      <c r="BT1117" s="225">
        <f t="shared" si="3618"/>
        <v>0</v>
      </c>
      <c r="BU1117" s="225">
        <f t="shared" si="3619"/>
        <v>5</v>
      </c>
      <c r="BV1117" s="83">
        <v>0.89930555555555547</v>
      </c>
      <c r="BW1117" s="83">
        <v>0.90625</v>
      </c>
      <c r="BX1117" s="12">
        <f t="shared" si="3353"/>
        <v>6.9444444444445308E-3</v>
      </c>
      <c r="BY1117" s="12">
        <f t="shared" si="3354"/>
        <v>0</v>
      </c>
      <c r="BZ1117" s="12">
        <f t="shared" si="3355"/>
        <v>10</v>
      </c>
      <c r="CA1117" s="12">
        <f t="shared" si="3481"/>
        <v>0.16666666666666663</v>
      </c>
      <c r="CB1117" s="13">
        <f t="shared" si="3597"/>
        <v>4</v>
      </c>
      <c r="CC1117" s="13">
        <f t="shared" si="3598"/>
        <v>0</v>
      </c>
      <c r="CD1117" s="12">
        <f t="shared" si="3428"/>
        <v>3.6805555555555536E-2</v>
      </c>
      <c r="CE1117" s="12">
        <f t="shared" si="3429"/>
        <v>0</v>
      </c>
      <c r="CF1117" s="12">
        <f t="shared" si="3430"/>
        <v>53</v>
      </c>
      <c r="CG1117" s="12">
        <f t="shared" ref="CG1117:CG1121" si="3746">AI1117</f>
        <v>3.125E-2</v>
      </c>
      <c r="CH1117" s="13">
        <f t="shared" ref="CH1117:CH1121" si="3747">HOUR(CG1117)</f>
        <v>0</v>
      </c>
      <c r="CI1117" s="13">
        <f t="shared" ref="CI1117:CI1121" si="3748">MINUTE(CG1117)</f>
        <v>45</v>
      </c>
      <c r="CJ1117" s="12">
        <f t="shared" ref="CJ1117:CJ1121" si="3749">AZ1117</f>
        <v>7.0833333333333415E-2</v>
      </c>
      <c r="CK1117" s="13">
        <f t="shared" ref="CK1117:CK1121" si="3750">HOUR(CJ1117)</f>
        <v>1</v>
      </c>
      <c r="CL1117" s="13">
        <f t="shared" ref="CL1117:CL1121" si="3751">MINUTE(CJ1117)</f>
        <v>42</v>
      </c>
      <c r="CM1117" s="62"/>
      <c r="CN1117" s="62"/>
      <c r="CO1117" s="62"/>
      <c r="CP1117" s="12">
        <f t="shared" ref="CP1117:CP1121" si="3752">AZ1117-(CS1117+CV1117+CY1117+DB1117+DE1117+DH1117+DK1117)</f>
        <v>5.5555555555555636E-2</v>
      </c>
      <c r="CQ1117" s="13">
        <f t="shared" ref="CQ1117:CQ1121" si="3753">HOUR(CP1117)</f>
        <v>1</v>
      </c>
      <c r="CR1117" s="13">
        <f t="shared" ref="CR1117:CR1121" si="3754">MINUTE(CP1117)</f>
        <v>20</v>
      </c>
      <c r="CS1117" s="83">
        <v>0</v>
      </c>
      <c r="CT1117" s="13">
        <f t="shared" ref="CT1117:CT1121" si="3755">HOUR(CS1117)</f>
        <v>0</v>
      </c>
      <c r="CU1117" s="13">
        <f t="shared" ref="CU1117:CU1121" si="3756">MINUTE(CS1117)</f>
        <v>0</v>
      </c>
      <c r="CV1117" s="83">
        <v>0</v>
      </c>
      <c r="CW1117" s="13">
        <f t="shared" ref="CW1117:CW1121" si="3757">HOUR(CV1117)</f>
        <v>0</v>
      </c>
      <c r="CX1117" s="13">
        <f t="shared" ref="CX1117:CX1121" si="3758">MINUTE(CV1117)</f>
        <v>0</v>
      </c>
      <c r="CY1117" s="83">
        <v>0</v>
      </c>
      <c r="CZ1117" s="13">
        <f t="shared" ref="CZ1117:CZ1138" si="3759">HOUR(CY1117)</f>
        <v>0</v>
      </c>
      <c r="DA1117" s="13">
        <f t="shared" ref="DA1117:DA1138" si="3760">MINUTE(CY1117)</f>
        <v>0</v>
      </c>
      <c r="DB1117" s="83">
        <v>0</v>
      </c>
      <c r="DC1117" s="13">
        <f t="shared" ref="DC1117:DC1138" si="3761">HOUR(DB1117)</f>
        <v>0</v>
      </c>
      <c r="DD1117" s="13">
        <f t="shared" ref="DD1117:DD1138" si="3762">MINUTE(DB1117)</f>
        <v>0</v>
      </c>
      <c r="DE1117" s="83">
        <v>0</v>
      </c>
      <c r="DF1117" s="13">
        <f t="shared" ref="DF1117:DF1127" si="3763">HOUR(DE1117)</f>
        <v>0</v>
      </c>
      <c r="DG1117" s="13">
        <f t="shared" ref="DG1117:DG1127" si="3764">MINUTE(DE1117)</f>
        <v>0</v>
      </c>
      <c r="DH1117" s="83">
        <v>1.5277777777777777E-2</v>
      </c>
      <c r="DI1117" s="13">
        <f t="shared" si="3714"/>
        <v>0</v>
      </c>
      <c r="DJ1117" s="13">
        <f t="shared" si="3715"/>
        <v>22</v>
      </c>
      <c r="DK1117" s="83">
        <v>0</v>
      </c>
      <c r="DL1117" s="35">
        <f t="shared" si="3708"/>
        <v>0</v>
      </c>
      <c r="DM1117" s="35">
        <f t="shared" si="3709"/>
        <v>0</v>
      </c>
      <c r="DN1117" s="66">
        <f t="shared" si="3710"/>
        <v>3965922.0960000022</v>
      </c>
      <c r="DO1117" s="74">
        <f t="shared" si="3711"/>
        <v>63472</v>
      </c>
      <c r="DP1117" s="66">
        <f t="shared" si="3712"/>
        <v>61.779322033898303</v>
      </c>
      <c r="DQ1117" s="63">
        <f t="shared" si="3713"/>
        <v>62.483017645576034</v>
      </c>
      <c r="DR1117" s="559"/>
      <c r="DS1117" s="559"/>
      <c r="DT1117" s="559"/>
      <c r="FJ1117" s="3">
        <f t="shared" si="3718"/>
        <v>6.4583333333333215E-2</v>
      </c>
    </row>
    <row r="1118" spans="1:166" ht="30">
      <c r="A1118" s="639">
        <f t="shared" si="3547"/>
        <v>1116</v>
      </c>
      <c r="B1118" s="172">
        <f t="shared" si="3380"/>
        <v>125</v>
      </c>
      <c r="C1118" s="76">
        <v>40991</v>
      </c>
      <c r="D1118" s="84">
        <f t="shared" si="3546"/>
        <v>3</v>
      </c>
      <c r="E1118" s="639" t="s">
        <v>1224</v>
      </c>
      <c r="F1118" s="639">
        <v>39</v>
      </c>
      <c r="G1118" s="639" t="s">
        <v>38</v>
      </c>
      <c r="H1118" s="639" t="s">
        <v>346</v>
      </c>
      <c r="I1118" s="639" t="s">
        <v>1265</v>
      </c>
      <c r="J1118" s="83">
        <v>0.76736111111111116</v>
      </c>
      <c r="K1118" s="664">
        <v>3484</v>
      </c>
      <c r="L1118" s="78" t="s">
        <v>1288</v>
      </c>
      <c r="M1118" s="172">
        <v>57</v>
      </c>
      <c r="N1118" s="172">
        <v>2</v>
      </c>
      <c r="O1118" s="639"/>
      <c r="P1118" s="83">
        <v>0.76736111111111116</v>
      </c>
      <c r="Q1118" s="83">
        <v>0.76736111111111116</v>
      </c>
      <c r="R1118" s="12">
        <f t="shared" si="3719"/>
        <v>0</v>
      </c>
      <c r="S1118" s="13">
        <f t="shared" si="3720"/>
        <v>0</v>
      </c>
      <c r="T1118" s="13">
        <f t="shared" si="3721"/>
        <v>0</v>
      </c>
      <c r="U1118" s="83">
        <v>0.77083333333333337</v>
      </c>
      <c r="V1118" s="12">
        <f t="shared" si="3318"/>
        <v>3.4722222222222099E-3</v>
      </c>
      <c r="W1118" s="12">
        <f t="shared" si="3319"/>
        <v>0</v>
      </c>
      <c r="X1118" s="12">
        <f t="shared" si="3320"/>
        <v>5</v>
      </c>
      <c r="Y1118" s="83">
        <v>0.78125</v>
      </c>
      <c r="Z1118" s="12">
        <f t="shared" si="3549"/>
        <v>1.041666666666663E-2</v>
      </c>
      <c r="AA1118" s="13">
        <f t="shared" si="3616"/>
        <v>0</v>
      </c>
      <c r="AB1118" s="13">
        <f t="shared" si="3617"/>
        <v>15</v>
      </c>
      <c r="AC1118" s="83">
        <v>0.8125</v>
      </c>
      <c r="AD1118" s="12">
        <f t="shared" si="3722"/>
        <v>3.125E-2</v>
      </c>
      <c r="AE1118" s="13">
        <f t="shared" si="3723"/>
        <v>0</v>
      </c>
      <c r="AF1118" s="13">
        <f t="shared" si="3724"/>
        <v>45</v>
      </c>
      <c r="AG1118" s="83">
        <v>0.81597222222222221</v>
      </c>
      <c r="AH1118" s="83">
        <v>0.83680555555555547</v>
      </c>
      <c r="AI1118" s="12">
        <f t="shared" si="3725"/>
        <v>2.0833333333333259E-2</v>
      </c>
      <c r="AJ1118" s="225">
        <f t="shared" si="3726"/>
        <v>0</v>
      </c>
      <c r="AK1118" s="225">
        <f t="shared" si="3727"/>
        <v>30</v>
      </c>
      <c r="AL1118" s="83">
        <v>0.81597222222222221</v>
      </c>
      <c r="AM1118" s="83">
        <v>0.83680555555555547</v>
      </c>
      <c r="AN1118" s="12">
        <f t="shared" si="3728"/>
        <v>2.0833333333333259E-2</v>
      </c>
      <c r="AO1118" s="13">
        <f t="shared" si="3729"/>
        <v>0</v>
      </c>
      <c r="AP1118" s="13">
        <f t="shared" si="3730"/>
        <v>30</v>
      </c>
      <c r="AQ1118" s="83">
        <v>0.84930555555555554</v>
      </c>
      <c r="AR1118" s="12">
        <f t="shared" si="3731"/>
        <v>1.2500000000000067E-2</v>
      </c>
      <c r="AS1118" s="225">
        <f t="shared" si="3732"/>
        <v>0</v>
      </c>
      <c r="AT1118" s="13">
        <f t="shared" si="3733"/>
        <v>18</v>
      </c>
      <c r="AU1118" s="83">
        <v>0.84930555555555554</v>
      </c>
      <c r="AV1118" s="226">
        <f t="shared" si="3734"/>
        <v>0</v>
      </c>
      <c r="AW1118" s="13">
        <f t="shared" si="3735"/>
        <v>0</v>
      </c>
      <c r="AX1118" s="13">
        <f t="shared" si="3736"/>
        <v>0</v>
      </c>
      <c r="AY1118" s="83">
        <v>0.96388888888888891</v>
      </c>
      <c r="AZ1118" s="12">
        <f t="shared" si="3737"/>
        <v>0.11458333333333337</v>
      </c>
      <c r="BA1118" s="225">
        <f t="shared" si="3738"/>
        <v>2</v>
      </c>
      <c r="BB1118" s="225">
        <f t="shared" si="3739"/>
        <v>45</v>
      </c>
      <c r="BC1118" s="83">
        <v>0.96388888888888891</v>
      </c>
      <c r="BD1118" s="83">
        <v>0.96388888888888891</v>
      </c>
      <c r="BE1118" s="12">
        <f t="shared" si="3740"/>
        <v>0</v>
      </c>
      <c r="BF1118" s="13">
        <f t="shared" si="3741"/>
        <v>0</v>
      </c>
      <c r="BG1118" s="13">
        <f t="shared" si="3742"/>
        <v>0</v>
      </c>
      <c r="BH1118" s="83">
        <v>0.96388888888888891</v>
      </c>
      <c r="BI1118" s="83">
        <v>0.96388888888888891</v>
      </c>
      <c r="BJ1118" s="83"/>
      <c r="BK1118" s="69">
        <f t="shared" si="3743"/>
        <v>0</v>
      </c>
      <c r="BL1118" s="13">
        <f t="shared" si="3744"/>
        <v>0</v>
      </c>
      <c r="BM1118" s="13">
        <f t="shared" si="3745"/>
        <v>0</v>
      </c>
      <c r="BN1118" s="83">
        <v>0.98263888888888884</v>
      </c>
      <c r="BO1118" s="12">
        <f t="shared" si="3347"/>
        <v>1.8749999999999933E-2</v>
      </c>
      <c r="BP1118" s="12">
        <f t="shared" si="3348"/>
        <v>0</v>
      </c>
      <c r="BQ1118" s="12">
        <f t="shared" si="3349"/>
        <v>27</v>
      </c>
      <c r="BR1118" s="83">
        <v>0.98611111111111116</v>
      </c>
      <c r="BS1118" s="12">
        <f t="shared" si="3425"/>
        <v>3.4722222222223209E-3</v>
      </c>
      <c r="BT1118" s="225">
        <f t="shared" si="3618"/>
        <v>0</v>
      </c>
      <c r="BU1118" s="225">
        <f t="shared" si="3619"/>
        <v>5</v>
      </c>
      <c r="BV1118" s="83">
        <v>0.98611111111111116</v>
      </c>
      <c r="BW1118" s="83">
        <v>0.98958333333333337</v>
      </c>
      <c r="BX1118" s="12">
        <f t="shared" si="3353"/>
        <v>3.4722222222222099E-3</v>
      </c>
      <c r="BY1118" s="12">
        <f t="shared" si="3354"/>
        <v>0</v>
      </c>
      <c r="BZ1118" s="12">
        <f t="shared" si="3355"/>
        <v>5</v>
      </c>
      <c r="CA1118" s="12">
        <f t="shared" si="3481"/>
        <v>0.22222222222222221</v>
      </c>
      <c r="CB1118" s="13">
        <f t="shared" si="3597"/>
        <v>5</v>
      </c>
      <c r="CC1118" s="13">
        <f t="shared" si="3598"/>
        <v>20</v>
      </c>
      <c r="CD1118" s="12">
        <f t="shared" si="3428"/>
        <v>6.5972222222222321E-2</v>
      </c>
      <c r="CE1118" s="12">
        <f t="shared" si="3429"/>
        <v>1</v>
      </c>
      <c r="CF1118" s="12">
        <f t="shared" si="3430"/>
        <v>35</v>
      </c>
      <c r="CG1118" s="12">
        <f t="shared" si="3746"/>
        <v>2.0833333333333259E-2</v>
      </c>
      <c r="CH1118" s="13">
        <f t="shared" si="3747"/>
        <v>0</v>
      </c>
      <c r="CI1118" s="13">
        <f t="shared" si="3748"/>
        <v>30</v>
      </c>
      <c r="CJ1118" s="12">
        <f t="shared" si="3749"/>
        <v>0.11458333333333337</v>
      </c>
      <c r="CK1118" s="13">
        <f t="shared" si="3750"/>
        <v>2</v>
      </c>
      <c r="CL1118" s="13">
        <f t="shared" si="3751"/>
        <v>45</v>
      </c>
      <c r="CM1118" s="62"/>
      <c r="CN1118" s="62"/>
      <c r="CO1118" s="62"/>
      <c r="CP1118" s="12">
        <f t="shared" si="3752"/>
        <v>6.8750000000000033E-2</v>
      </c>
      <c r="CQ1118" s="13">
        <f t="shared" si="3753"/>
        <v>1</v>
      </c>
      <c r="CR1118" s="13">
        <f t="shared" si="3754"/>
        <v>39</v>
      </c>
      <c r="CS1118" s="83">
        <v>0</v>
      </c>
      <c r="CT1118" s="13">
        <f t="shared" si="3755"/>
        <v>0</v>
      </c>
      <c r="CU1118" s="13">
        <f t="shared" si="3756"/>
        <v>0</v>
      </c>
      <c r="CV1118" s="83">
        <v>0</v>
      </c>
      <c r="CW1118" s="13">
        <f t="shared" si="3757"/>
        <v>0</v>
      </c>
      <c r="CX1118" s="13">
        <f t="shared" si="3758"/>
        <v>0</v>
      </c>
      <c r="CY1118" s="83">
        <v>0</v>
      </c>
      <c r="CZ1118" s="13">
        <f t="shared" si="3759"/>
        <v>0</v>
      </c>
      <c r="DA1118" s="13">
        <f t="shared" si="3760"/>
        <v>0</v>
      </c>
      <c r="DB1118" s="83">
        <v>0</v>
      </c>
      <c r="DC1118" s="13">
        <f t="shared" si="3761"/>
        <v>0</v>
      </c>
      <c r="DD1118" s="13">
        <f t="shared" si="3762"/>
        <v>0</v>
      </c>
      <c r="DE1118" s="83">
        <v>0</v>
      </c>
      <c r="DF1118" s="13">
        <f t="shared" si="3763"/>
        <v>0</v>
      </c>
      <c r="DG1118" s="13">
        <f t="shared" si="3764"/>
        <v>0</v>
      </c>
      <c r="DH1118" s="83">
        <v>4.5833333333333337E-2</v>
      </c>
      <c r="DI1118" s="13">
        <f t="shared" si="3714"/>
        <v>1</v>
      </c>
      <c r="DJ1118" s="13">
        <f t="shared" si="3715"/>
        <v>6</v>
      </c>
      <c r="DK1118" s="83">
        <v>0</v>
      </c>
      <c r="DL1118" s="35">
        <f t="shared" si="3708"/>
        <v>0</v>
      </c>
      <c r="DM1118" s="35">
        <f t="shared" si="3709"/>
        <v>0</v>
      </c>
      <c r="DN1118" s="66">
        <f t="shared" si="3710"/>
        <v>3969406.0960000022</v>
      </c>
      <c r="DO1118" s="74">
        <f t="shared" si="3711"/>
        <v>63529</v>
      </c>
      <c r="DP1118" s="66">
        <f t="shared" si="3712"/>
        <v>61.122807017543863</v>
      </c>
      <c r="DQ1118" s="63">
        <f t="shared" si="3713"/>
        <v>62.481797226463542</v>
      </c>
      <c r="DR1118" s="559"/>
      <c r="DS1118" s="559"/>
      <c r="DT1118" s="559"/>
      <c r="FJ1118" s="3">
        <f t="shared" si="3718"/>
        <v>8.680555555555558E-2</v>
      </c>
    </row>
    <row r="1119" spans="1:166">
      <c r="A1119" s="639">
        <f t="shared" si="3547"/>
        <v>1117</v>
      </c>
      <c r="B1119" s="172">
        <f t="shared" si="3380"/>
        <v>126</v>
      </c>
      <c r="C1119" s="76">
        <v>40991</v>
      </c>
      <c r="D1119" s="84">
        <f t="shared" si="3546"/>
        <v>3</v>
      </c>
      <c r="E1119" s="639" t="s">
        <v>1238</v>
      </c>
      <c r="F1119" s="639">
        <v>6</v>
      </c>
      <c r="G1119" s="639" t="s">
        <v>414</v>
      </c>
      <c r="H1119" s="639" t="s">
        <v>1278</v>
      </c>
      <c r="I1119" s="639" t="s">
        <v>1115</v>
      </c>
      <c r="J1119" s="83">
        <v>0.82291666666666663</v>
      </c>
      <c r="K1119" s="664">
        <v>3130.1</v>
      </c>
      <c r="L1119" s="78" t="s">
        <v>1083</v>
      </c>
      <c r="M1119" s="172">
        <v>51</v>
      </c>
      <c r="N1119" s="172">
        <v>8</v>
      </c>
      <c r="O1119" s="639"/>
      <c r="P1119" s="83">
        <v>0.82291666666666663</v>
      </c>
      <c r="Q1119" s="83">
        <v>0.82291666666666663</v>
      </c>
      <c r="R1119" s="12">
        <f t="shared" si="3719"/>
        <v>0</v>
      </c>
      <c r="S1119" s="13">
        <f t="shared" si="3720"/>
        <v>0</v>
      </c>
      <c r="T1119" s="13">
        <f t="shared" si="3721"/>
        <v>0</v>
      </c>
      <c r="U1119" s="83">
        <v>0.875</v>
      </c>
      <c r="V1119" s="12">
        <f t="shared" si="3318"/>
        <v>5.208333333333337E-2</v>
      </c>
      <c r="W1119" s="12">
        <f t="shared" si="3319"/>
        <v>1</v>
      </c>
      <c r="X1119" s="12">
        <f t="shared" si="3320"/>
        <v>15</v>
      </c>
      <c r="Y1119" s="83">
        <v>0.87847222222222221</v>
      </c>
      <c r="Z1119" s="12">
        <f t="shared" si="3549"/>
        <v>3.4722222222222099E-3</v>
      </c>
      <c r="AA1119" s="13">
        <f t="shared" si="3616"/>
        <v>0</v>
      </c>
      <c r="AB1119" s="13">
        <f t="shared" si="3617"/>
        <v>5</v>
      </c>
      <c r="AC1119" s="83">
        <v>0.97222222222222221</v>
      </c>
      <c r="AD1119" s="12">
        <f t="shared" si="3722"/>
        <v>9.375E-2</v>
      </c>
      <c r="AE1119" s="13">
        <f t="shared" si="3723"/>
        <v>2</v>
      </c>
      <c r="AF1119" s="13">
        <f t="shared" si="3724"/>
        <v>15</v>
      </c>
      <c r="AG1119" s="83">
        <v>0.97569444444444453</v>
      </c>
      <c r="AH1119" s="83">
        <v>1.0416666666666667</v>
      </c>
      <c r="AI1119" s="12">
        <f t="shared" si="3725"/>
        <v>6.597222222222221E-2</v>
      </c>
      <c r="AJ1119" s="225">
        <f t="shared" si="3726"/>
        <v>1</v>
      </c>
      <c r="AK1119" s="225">
        <f t="shared" si="3727"/>
        <v>35</v>
      </c>
      <c r="AL1119" s="83">
        <v>0.97569444444444453</v>
      </c>
      <c r="AM1119" s="83">
        <v>1.0416666666666667</v>
      </c>
      <c r="AN1119" s="12">
        <f t="shared" si="3728"/>
        <v>6.597222222222221E-2</v>
      </c>
      <c r="AO1119" s="13">
        <f t="shared" si="3729"/>
        <v>1</v>
      </c>
      <c r="AP1119" s="13">
        <f t="shared" si="3730"/>
        <v>35</v>
      </c>
      <c r="AQ1119" s="83">
        <v>1.0368055555555555</v>
      </c>
      <c r="AR1119" s="12">
        <f t="shared" si="3731"/>
        <v>-4.8611111111112049E-3</v>
      </c>
      <c r="AS1119" s="225" t="e">
        <f t="shared" si="3732"/>
        <v>#NUM!</v>
      </c>
      <c r="AT1119" s="13" t="e">
        <f t="shared" si="3733"/>
        <v>#NUM!</v>
      </c>
      <c r="AU1119" s="83">
        <v>1.0368055555555555</v>
      </c>
      <c r="AV1119" s="226">
        <f t="shared" si="3734"/>
        <v>0</v>
      </c>
      <c r="AW1119" s="13">
        <f t="shared" si="3735"/>
        <v>0</v>
      </c>
      <c r="AX1119" s="13">
        <f t="shared" si="3736"/>
        <v>0</v>
      </c>
      <c r="AY1119" s="83">
        <v>1.1069444444444445</v>
      </c>
      <c r="AZ1119" s="12">
        <f t="shared" si="3737"/>
        <v>7.0138888888888973E-2</v>
      </c>
      <c r="BA1119" s="225">
        <f t="shared" si="3738"/>
        <v>1</v>
      </c>
      <c r="BB1119" s="225">
        <f t="shared" si="3739"/>
        <v>41</v>
      </c>
      <c r="BC1119" s="83">
        <v>1.1069444444444445</v>
      </c>
      <c r="BD1119" s="83">
        <v>1.1069444444444445</v>
      </c>
      <c r="BE1119" s="12">
        <f t="shared" si="3740"/>
        <v>0</v>
      </c>
      <c r="BF1119" s="13">
        <f t="shared" si="3741"/>
        <v>0</v>
      </c>
      <c r="BG1119" s="13">
        <f t="shared" si="3742"/>
        <v>0</v>
      </c>
      <c r="BH1119" s="83">
        <v>1.1069444444444445</v>
      </c>
      <c r="BI1119" s="83">
        <v>1.1069444444444445</v>
      </c>
      <c r="BJ1119" s="83"/>
      <c r="BK1119" s="69">
        <f t="shared" si="3743"/>
        <v>0</v>
      </c>
      <c r="BL1119" s="13">
        <f t="shared" si="3744"/>
        <v>0</v>
      </c>
      <c r="BM1119" s="13">
        <f t="shared" si="3745"/>
        <v>0</v>
      </c>
      <c r="BN1119" s="83">
        <v>1.1145833333333333</v>
      </c>
      <c r="BO1119" s="12">
        <f t="shared" si="3347"/>
        <v>7.6388888888887507E-3</v>
      </c>
      <c r="BP1119" s="12">
        <f t="shared" si="3348"/>
        <v>0</v>
      </c>
      <c r="BQ1119" s="12">
        <f t="shared" si="3349"/>
        <v>11</v>
      </c>
      <c r="BR1119" s="83">
        <v>1.1215277777777779</v>
      </c>
      <c r="BS1119" s="12">
        <f t="shared" si="3425"/>
        <v>6.9444444444446418E-3</v>
      </c>
      <c r="BT1119" s="225">
        <f t="shared" si="3618"/>
        <v>0</v>
      </c>
      <c r="BU1119" s="225">
        <f t="shared" si="3619"/>
        <v>10</v>
      </c>
      <c r="BV1119" s="83">
        <v>1.1215277777777779</v>
      </c>
      <c r="BW1119" s="83">
        <v>1.125</v>
      </c>
      <c r="BX1119" s="12">
        <f t="shared" si="3353"/>
        <v>3.4722222222220989E-3</v>
      </c>
      <c r="BY1119" s="12">
        <f t="shared" si="3354"/>
        <v>0</v>
      </c>
      <c r="BZ1119" s="12">
        <f t="shared" si="3355"/>
        <v>5</v>
      </c>
      <c r="CA1119" s="12">
        <f t="shared" si="3481"/>
        <v>0.30208333333333337</v>
      </c>
      <c r="CB1119" s="13">
        <f t="shared" si="3597"/>
        <v>7</v>
      </c>
      <c r="CC1119" s="13">
        <f t="shared" si="3598"/>
        <v>15</v>
      </c>
      <c r="CD1119" s="12">
        <f t="shared" si="3428"/>
        <v>0.10347222222222219</v>
      </c>
      <c r="CE1119" s="12">
        <f t="shared" si="3429"/>
        <v>2</v>
      </c>
      <c r="CF1119" s="12">
        <f t="shared" si="3430"/>
        <v>29</v>
      </c>
      <c r="CG1119" s="12">
        <f t="shared" si="3746"/>
        <v>6.597222222222221E-2</v>
      </c>
      <c r="CH1119" s="13">
        <f t="shared" si="3747"/>
        <v>1</v>
      </c>
      <c r="CI1119" s="13">
        <f t="shared" si="3748"/>
        <v>35</v>
      </c>
      <c r="CJ1119" s="12">
        <f t="shared" si="3749"/>
        <v>7.0138888888888973E-2</v>
      </c>
      <c r="CK1119" s="13">
        <f t="shared" si="3750"/>
        <v>1</v>
      </c>
      <c r="CL1119" s="13">
        <f t="shared" si="3751"/>
        <v>41</v>
      </c>
      <c r="CM1119" s="62"/>
      <c r="CN1119" s="62"/>
      <c r="CO1119" s="62"/>
      <c r="CP1119" s="12">
        <f t="shared" si="3752"/>
        <v>7.0138888888888973E-2</v>
      </c>
      <c r="CQ1119" s="13">
        <f t="shared" si="3753"/>
        <v>1</v>
      </c>
      <c r="CR1119" s="13">
        <f t="shared" si="3754"/>
        <v>41</v>
      </c>
      <c r="CS1119" s="83">
        <v>0</v>
      </c>
      <c r="CT1119" s="13">
        <f t="shared" si="3755"/>
        <v>0</v>
      </c>
      <c r="CU1119" s="13">
        <f t="shared" si="3756"/>
        <v>0</v>
      </c>
      <c r="CV1119" s="83">
        <v>0</v>
      </c>
      <c r="CW1119" s="13">
        <f t="shared" si="3757"/>
        <v>0</v>
      </c>
      <c r="CX1119" s="13">
        <f t="shared" si="3758"/>
        <v>0</v>
      </c>
      <c r="CY1119" s="83">
        <v>0</v>
      </c>
      <c r="CZ1119" s="13">
        <f t="shared" si="3759"/>
        <v>0</v>
      </c>
      <c r="DA1119" s="13">
        <f t="shared" si="3760"/>
        <v>0</v>
      </c>
      <c r="DB1119" s="83">
        <v>0</v>
      </c>
      <c r="DC1119" s="13">
        <f t="shared" si="3761"/>
        <v>0</v>
      </c>
      <c r="DD1119" s="13">
        <f t="shared" si="3762"/>
        <v>0</v>
      </c>
      <c r="DE1119" s="83">
        <v>0</v>
      </c>
      <c r="DF1119" s="13">
        <f t="shared" si="3763"/>
        <v>0</v>
      </c>
      <c r="DG1119" s="13">
        <f t="shared" si="3764"/>
        <v>0</v>
      </c>
      <c r="DH1119" s="83">
        <v>0</v>
      </c>
      <c r="DI1119" s="13">
        <f t="shared" si="3714"/>
        <v>0</v>
      </c>
      <c r="DJ1119" s="13">
        <f t="shared" si="3715"/>
        <v>0</v>
      </c>
      <c r="DK1119" s="83">
        <v>0</v>
      </c>
      <c r="DL1119" s="35">
        <f t="shared" si="3708"/>
        <v>0</v>
      </c>
      <c r="DM1119" s="35">
        <f t="shared" si="3709"/>
        <v>0</v>
      </c>
      <c r="DN1119" s="66">
        <f t="shared" si="3710"/>
        <v>3972536.1960000023</v>
      </c>
      <c r="DO1119" s="74">
        <f t="shared" si="3711"/>
        <v>63580</v>
      </c>
      <c r="DP1119" s="66">
        <f t="shared" si="3712"/>
        <v>61.374509803921569</v>
      </c>
      <c r="DQ1119" s="63">
        <f t="shared" si="3713"/>
        <v>62.480909027996262</v>
      </c>
      <c r="DR1119" s="559"/>
      <c r="DS1119" s="559"/>
      <c r="DT1119" s="559"/>
      <c r="FJ1119" s="3">
        <f t="shared" si="3718"/>
        <v>0.16597222222222219</v>
      </c>
    </row>
    <row r="1120" spans="1:166">
      <c r="A1120" s="639">
        <f t="shared" si="3547"/>
        <v>1118</v>
      </c>
      <c r="B1120" s="172">
        <f t="shared" si="3380"/>
        <v>127</v>
      </c>
      <c r="C1120" s="76">
        <v>40991</v>
      </c>
      <c r="D1120" s="84">
        <f t="shared" si="3546"/>
        <v>3</v>
      </c>
      <c r="E1120" s="639" t="s">
        <v>1313</v>
      </c>
      <c r="F1120" s="639">
        <v>1</v>
      </c>
      <c r="G1120" s="639" t="s">
        <v>1314</v>
      </c>
      <c r="H1120" s="639" t="s">
        <v>394</v>
      </c>
      <c r="I1120" s="639" t="s">
        <v>1290</v>
      </c>
      <c r="J1120" s="83">
        <v>0.84375</v>
      </c>
      <c r="K1120" s="664">
        <v>3778.42</v>
      </c>
      <c r="L1120" s="78" t="s">
        <v>1288</v>
      </c>
      <c r="M1120" s="172">
        <v>58</v>
      </c>
      <c r="N1120" s="172">
        <v>1</v>
      </c>
      <c r="O1120" s="639"/>
      <c r="P1120" s="83">
        <v>0.84375</v>
      </c>
      <c r="Q1120" s="83">
        <v>0.84375</v>
      </c>
      <c r="R1120" s="12">
        <f t="shared" si="3719"/>
        <v>0</v>
      </c>
      <c r="S1120" s="13">
        <f t="shared" si="3720"/>
        <v>0</v>
      </c>
      <c r="T1120" s="13">
        <f t="shared" si="3721"/>
        <v>0</v>
      </c>
      <c r="U1120" s="83">
        <v>0.875</v>
      </c>
      <c r="V1120" s="12">
        <f t="shared" si="3318"/>
        <v>3.125E-2</v>
      </c>
      <c r="W1120" s="12">
        <f t="shared" si="3319"/>
        <v>0</v>
      </c>
      <c r="X1120" s="12">
        <f t="shared" si="3320"/>
        <v>45</v>
      </c>
      <c r="Y1120" s="83">
        <v>0.88541666666666663</v>
      </c>
      <c r="Z1120" s="12">
        <f t="shared" si="3549"/>
        <v>1.041666666666663E-2</v>
      </c>
      <c r="AA1120" s="13">
        <f t="shared" si="3616"/>
        <v>0</v>
      </c>
      <c r="AB1120" s="13">
        <f t="shared" si="3617"/>
        <v>15</v>
      </c>
      <c r="AC1120" s="83">
        <v>1.0520833333333333</v>
      </c>
      <c r="AD1120" s="12">
        <f t="shared" si="3722"/>
        <v>0.16666666666666663</v>
      </c>
      <c r="AE1120" s="13">
        <f t="shared" si="3723"/>
        <v>4</v>
      </c>
      <c r="AF1120" s="13">
        <f t="shared" si="3724"/>
        <v>0</v>
      </c>
      <c r="AG1120" s="83">
        <v>1.0555555555555556</v>
      </c>
      <c r="AH1120" s="83">
        <v>1.0833333333333333</v>
      </c>
      <c r="AI1120" s="12">
        <f t="shared" si="3725"/>
        <v>2.7777777777777679E-2</v>
      </c>
      <c r="AJ1120" s="225">
        <f t="shared" si="3726"/>
        <v>0</v>
      </c>
      <c r="AK1120" s="225">
        <f t="shared" si="3727"/>
        <v>40</v>
      </c>
      <c r="AL1120" s="83">
        <v>1.0555555555555556</v>
      </c>
      <c r="AM1120" s="83">
        <v>1.0833333333333333</v>
      </c>
      <c r="AN1120" s="12">
        <f t="shared" si="3728"/>
        <v>2.7777777777777679E-2</v>
      </c>
      <c r="AO1120" s="13">
        <f t="shared" si="3729"/>
        <v>0</v>
      </c>
      <c r="AP1120" s="13">
        <f t="shared" si="3730"/>
        <v>40</v>
      </c>
      <c r="AQ1120" s="83">
        <v>1.1208333333333333</v>
      </c>
      <c r="AR1120" s="12">
        <f t="shared" si="3731"/>
        <v>3.7500000000000089E-2</v>
      </c>
      <c r="AS1120" s="225">
        <f t="shared" si="3732"/>
        <v>0</v>
      </c>
      <c r="AT1120" s="13">
        <f t="shared" si="3733"/>
        <v>54</v>
      </c>
      <c r="AU1120" s="83">
        <v>1.1215277777777779</v>
      </c>
      <c r="AV1120" s="226">
        <f t="shared" si="3734"/>
        <v>6.94444444444553E-4</v>
      </c>
      <c r="AW1120" s="13">
        <f t="shared" si="3735"/>
        <v>0</v>
      </c>
      <c r="AX1120" s="13">
        <f t="shared" si="3736"/>
        <v>1</v>
      </c>
      <c r="AY1120" s="83">
        <v>1.1652777777777776</v>
      </c>
      <c r="AZ1120" s="12">
        <f t="shared" si="3737"/>
        <v>4.3749999999999734E-2</v>
      </c>
      <c r="BA1120" s="225">
        <f t="shared" si="3738"/>
        <v>1</v>
      </c>
      <c r="BB1120" s="225">
        <f t="shared" si="3739"/>
        <v>3</v>
      </c>
      <c r="BC1120" s="83">
        <v>1.1652777777777776</v>
      </c>
      <c r="BD1120" s="83">
        <v>1.1652777777777776</v>
      </c>
      <c r="BE1120" s="12">
        <f t="shared" si="3740"/>
        <v>0</v>
      </c>
      <c r="BF1120" s="13">
        <f t="shared" si="3741"/>
        <v>0</v>
      </c>
      <c r="BG1120" s="13">
        <f t="shared" si="3742"/>
        <v>0</v>
      </c>
      <c r="BH1120" s="83">
        <v>1.1652777777777776</v>
      </c>
      <c r="BI1120" s="83">
        <v>1.1652777777777776</v>
      </c>
      <c r="BJ1120" s="83"/>
      <c r="BK1120" s="69">
        <f t="shared" si="3743"/>
        <v>0</v>
      </c>
      <c r="BL1120" s="13">
        <f t="shared" si="3744"/>
        <v>0</v>
      </c>
      <c r="BM1120" s="13">
        <f t="shared" si="3745"/>
        <v>0</v>
      </c>
      <c r="BN1120" s="83">
        <v>1.1770833333333333</v>
      </c>
      <c r="BO1120" s="12">
        <f t="shared" si="3347"/>
        <v>1.1805555555555625E-2</v>
      </c>
      <c r="BP1120" s="12">
        <f t="shared" si="3348"/>
        <v>0</v>
      </c>
      <c r="BQ1120" s="12">
        <f t="shared" si="3349"/>
        <v>17</v>
      </c>
      <c r="BR1120" s="83">
        <v>1.1805555555555556</v>
      </c>
      <c r="BS1120" s="12">
        <f t="shared" si="3425"/>
        <v>3.4722222222223209E-3</v>
      </c>
      <c r="BT1120" s="225">
        <f t="shared" si="3618"/>
        <v>0</v>
      </c>
      <c r="BU1120" s="225">
        <f t="shared" si="3619"/>
        <v>5</v>
      </c>
      <c r="BV1120" s="83">
        <v>1.1805555555555556</v>
      </c>
      <c r="BW1120" s="83">
        <v>1.1875</v>
      </c>
      <c r="BX1120" s="12">
        <f t="shared" si="3353"/>
        <v>6.9444444444444198E-3</v>
      </c>
      <c r="BY1120" s="12">
        <f t="shared" si="3354"/>
        <v>0</v>
      </c>
      <c r="BZ1120" s="12">
        <f t="shared" si="3355"/>
        <v>10</v>
      </c>
      <c r="CA1120" s="12">
        <f t="shared" si="3481"/>
        <v>0.34375</v>
      </c>
      <c r="CB1120" s="13">
        <f t="shared" si="3597"/>
        <v>8</v>
      </c>
      <c r="CC1120" s="13">
        <f t="shared" si="3598"/>
        <v>15</v>
      </c>
      <c r="CD1120" s="12">
        <f t="shared" si="3428"/>
        <v>0.21944444444444466</v>
      </c>
      <c r="CE1120" s="12">
        <f t="shared" si="3429"/>
        <v>5</v>
      </c>
      <c r="CF1120" s="12">
        <f t="shared" si="3430"/>
        <v>16</v>
      </c>
      <c r="CG1120" s="12">
        <f t="shared" si="3746"/>
        <v>2.7777777777777679E-2</v>
      </c>
      <c r="CH1120" s="13">
        <f t="shared" si="3747"/>
        <v>0</v>
      </c>
      <c r="CI1120" s="13">
        <f t="shared" si="3748"/>
        <v>40</v>
      </c>
      <c r="CJ1120" s="12">
        <f t="shared" si="3749"/>
        <v>4.3749999999999734E-2</v>
      </c>
      <c r="CK1120" s="13">
        <f t="shared" si="3750"/>
        <v>1</v>
      </c>
      <c r="CL1120" s="13">
        <f t="shared" si="3751"/>
        <v>3</v>
      </c>
      <c r="CM1120" s="62"/>
      <c r="CN1120" s="62"/>
      <c r="CO1120" s="62"/>
      <c r="CP1120" s="12">
        <f t="shared" si="3752"/>
        <v>3.8888888888888626E-2</v>
      </c>
      <c r="CQ1120" s="13">
        <f t="shared" si="3753"/>
        <v>0</v>
      </c>
      <c r="CR1120" s="13">
        <f t="shared" si="3754"/>
        <v>56</v>
      </c>
      <c r="CS1120" s="83">
        <v>0</v>
      </c>
      <c r="CT1120" s="13">
        <f t="shared" si="3755"/>
        <v>0</v>
      </c>
      <c r="CU1120" s="13">
        <f t="shared" si="3756"/>
        <v>0</v>
      </c>
      <c r="CV1120" s="83">
        <v>0</v>
      </c>
      <c r="CW1120" s="13">
        <f t="shared" si="3757"/>
        <v>0</v>
      </c>
      <c r="CX1120" s="13">
        <f t="shared" si="3758"/>
        <v>0</v>
      </c>
      <c r="CY1120" s="83">
        <v>0</v>
      </c>
      <c r="CZ1120" s="13">
        <f t="shared" si="3759"/>
        <v>0</v>
      </c>
      <c r="DA1120" s="13">
        <f t="shared" si="3760"/>
        <v>0</v>
      </c>
      <c r="DB1120" s="83">
        <v>0</v>
      </c>
      <c r="DC1120" s="13">
        <f t="shared" si="3761"/>
        <v>0</v>
      </c>
      <c r="DD1120" s="13">
        <f t="shared" si="3762"/>
        <v>0</v>
      </c>
      <c r="DE1120" s="83">
        <v>0</v>
      </c>
      <c r="DF1120" s="13">
        <f t="shared" si="3763"/>
        <v>0</v>
      </c>
      <c r="DG1120" s="13">
        <f t="shared" si="3764"/>
        <v>0</v>
      </c>
      <c r="DH1120" s="83">
        <v>4.8611111111111112E-3</v>
      </c>
      <c r="DI1120" s="13">
        <f t="shared" si="3714"/>
        <v>0</v>
      </c>
      <c r="DJ1120" s="13">
        <f t="shared" si="3715"/>
        <v>7</v>
      </c>
      <c r="DK1120" s="83">
        <v>0</v>
      </c>
      <c r="DL1120" s="35">
        <f t="shared" si="3708"/>
        <v>0</v>
      </c>
      <c r="DM1120" s="35">
        <f t="shared" si="3709"/>
        <v>0</v>
      </c>
      <c r="DN1120" s="66">
        <f t="shared" si="3710"/>
        <v>3976314.6160000023</v>
      </c>
      <c r="DO1120" s="74">
        <f t="shared" si="3711"/>
        <v>63638</v>
      </c>
      <c r="DP1120" s="66">
        <f t="shared" si="3712"/>
        <v>65.145172413793105</v>
      </c>
      <c r="DQ1120" s="63">
        <f t="shared" si="3713"/>
        <v>62.48333725132786</v>
      </c>
      <c r="DR1120" s="559"/>
      <c r="DS1120" s="559"/>
      <c r="DT1120" s="559"/>
      <c r="FJ1120" s="3">
        <f t="shared" si="3718"/>
        <v>0.27222222222222259</v>
      </c>
    </row>
    <row r="1121" spans="1:166">
      <c r="A1121" s="639">
        <f t="shared" si="3547"/>
        <v>1119</v>
      </c>
      <c r="B1121" s="172">
        <f t="shared" si="3380"/>
        <v>128</v>
      </c>
      <c r="C1121" s="76">
        <v>40991</v>
      </c>
      <c r="D1121" s="84">
        <f t="shared" si="3546"/>
        <v>3</v>
      </c>
      <c r="E1121" s="639" t="s">
        <v>1229</v>
      </c>
      <c r="F1121" s="639">
        <v>2</v>
      </c>
      <c r="G1121" s="639" t="s">
        <v>492</v>
      </c>
      <c r="H1121" s="639" t="s">
        <v>413</v>
      </c>
      <c r="I1121" s="639" t="s">
        <v>1215</v>
      </c>
      <c r="J1121" s="83">
        <v>0.80208333333333337</v>
      </c>
      <c r="K1121" s="664">
        <v>3246.07</v>
      </c>
      <c r="L1121" s="78" t="s">
        <v>1281</v>
      </c>
      <c r="M1121" s="172">
        <v>56</v>
      </c>
      <c r="N1121" s="172">
        <v>3</v>
      </c>
      <c r="O1121" s="639"/>
      <c r="P1121" s="83">
        <v>0.80208333333333337</v>
      </c>
      <c r="Q1121" s="83">
        <v>0.80208333333333337</v>
      </c>
      <c r="R1121" s="12">
        <f t="shared" si="3719"/>
        <v>0</v>
      </c>
      <c r="S1121" s="13">
        <f t="shared" si="3720"/>
        <v>0</v>
      </c>
      <c r="T1121" s="13">
        <f t="shared" si="3721"/>
        <v>0</v>
      </c>
      <c r="U1121" s="83">
        <v>0.80555555555555547</v>
      </c>
      <c r="V1121" s="12">
        <f t="shared" si="3318"/>
        <v>3.4722222222220989E-3</v>
      </c>
      <c r="W1121" s="12">
        <f t="shared" si="3319"/>
        <v>0</v>
      </c>
      <c r="X1121" s="12">
        <f t="shared" si="3320"/>
        <v>5</v>
      </c>
      <c r="Y1121" s="83">
        <v>0.8125</v>
      </c>
      <c r="Z1121" s="12">
        <f t="shared" si="3549"/>
        <v>6.9444444444445308E-3</v>
      </c>
      <c r="AA1121" s="13">
        <f t="shared" si="3616"/>
        <v>0</v>
      </c>
      <c r="AB1121" s="13">
        <f t="shared" si="3617"/>
        <v>10</v>
      </c>
      <c r="AC1121" s="83">
        <v>0.83333333333333337</v>
      </c>
      <c r="AD1121" s="12">
        <f t="shared" si="3722"/>
        <v>2.083333333333337E-2</v>
      </c>
      <c r="AE1121" s="13">
        <f t="shared" si="3723"/>
        <v>0</v>
      </c>
      <c r="AF1121" s="13">
        <f t="shared" si="3724"/>
        <v>30</v>
      </c>
      <c r="AG1121" s="83">
        <v>0.86458333333333337</v>
      </c>
      <c r="AH1121" s="83">
        <v>0.96180555555555547</v>
      </c>
      <c r="AI1121" s="12">
        <f t="shared" si="3725"/>
        <v>9.7222222222222099E-2</v>
      </c>
      <c r="AJ1121" s="225">
        <f t="shared" si="3726"/>
        <v>2</v>
      </c>
      <c r="AK1121" s="225">
        <f t="shared" si="3727"/>
        <v>20</v>
      </c>
      <c r="AL1121" s="83">
        <v>0.86458333333333337</v>
      </c>
      <c r="AM1121" s="83">
        <v>0.96180555555555547</v>
      </c>
      <c r="AN1121" s="12">
        <f t="shared" si="3728"/>
        <v>9.7222222222222099E-2</v>
      </c>
      <c r="AO1121" s="13">
        <f t="shared" si="3729"/>
        <v>2</v>
      </c>
      <c r="AP1121" s="13">
        <f t="shared" si="3730"/>
        <v>20</v>
      </c>
      <c r="AQ1121" s="83">
        <v>0.83333333333333337</v>
      </c>
      <c r="AR1121" s="12">
        <f t="shared" si="3731"/>
        <v>-0.1284722222222221</v>
      </c>
      <c r="AS1121" s="225" t="e">
        <f t="shared" si="3732"/>
        <v>#NUM!</v>
      </c>
      <c r="AT1121" s="13" t="e">
        <f t="shared" si="3733"/>
        <v>#NUM!</v>
      </c>
      <c r="AU1121" s="83">
        <v>0.88680555555555562</v>
      </c>
      <c r="AV1121" s="226">
        <f t="shared" si="3734"/>
        <v>5.3472222222222254E-2</v>
      </c>
      <c r="AW1121" s="13">
        <f t="shared" si="3735"/>
        <v>1</v>
      </c>
      <c r="AX1121" s="13">
        <f t="shared" si="3736"/>
        <v>17</v>
      </c>
      <c r="AY1121" s="83">
        <v>1.2430555555555556</v>
      </c>
      <c r="AZ1121" s="12">
        <f t="shared" si="3737"/>
        <v>0.35624999999999996</v>
      </c>
      <c r="BA1121" s="225">
        <f t="shared" si="3738"/>
        <v>8</v>
      </c>
      <c r="BB1121" s="225">
        <f t="shared" si="3739"/>
        <v>33</v>
      </c>
      <c r="BC1121" s="83">
        <v>1.2430555555555556</v>
      </c>
      <c r="BD1121" s="83">
        <v>1.2430555555555556</v>
      </c>
      <c r="BE1121" s="12">
        <f t="shared" si="3740"/>
        <v>0</v>
      </c>
      <c r="BF1121" s="13">
        <f t="shared" si="3741"/>
        <v>0</v>
      </c>
      <c r="BG1121" s="13">
        <f t="shared" si="3742"/>
        <v>0</v>
      </c>
      <c r="BH1121" s="83">
        <v>1.2430555555555556</v>
      </c>
      <c r="BI1121" s="83">
        <v>1.2430555555555556</v>
      </c>
      <c r="BJ1121" s="83"/>
      <c r="BK1121" s="69">
        <f t="shared" si="3743"/>
        <v>0</v>
      </c>
      <c r="BL1121" s="13">
        <f t="shared" si="3744"/>
        <v>0</v>
      </c>
      <c r="BM1121" s="13">
        <f t="shared" si="3745"/>
        <v>0</v>
      </c>
      <c r="BN1121" s="83">
        <v>1.25</v>
      </c>
      <c r="BO1121" s="12">
        <f t="shared" si="3347"/>
        <v>6.9444444444444198E-3</v>
      </c>
      <c r="BP1121" s="12">
        <f t="shared" si="3348"/>
        <v>0</v>
      </c>
      <c r="BQ1121" s="12">
        <f t="shared" si="3349"/>
        <v>10</v>
      </c>
      <c r="BR1121" s="83">
        <v>1.2534722222222221</v>
      </c>
      <c r="BS1121" s="12">
        <f t="shared" si="3425"/>
        <v>3.4722222222220989E-3</v>
      </c>
      <c r="BT1121" s="225">
        <f t="shared" si="3618"/>
        <v>0</v>
      </c>
      <c r="BU1121" s="225">
        <f t="shared" si="3619"/>
        <v>5</v>
      </c>
      <c r="BV1121" s="83">
        <v>1.2534722222222221</v>
      </c>
      <c r="BW1121" s="83">
        <v>1.2604166666666667</v>
      </c>
      <c r="BX1121" s="12">
        <f t="shared" si="3353"/>
        <v>6.9444444444446418E-3</v>
      </c>
      <c r="BY1121" s="12">
        <f t="shared" si="3354"/>
        <v>0</v>
      </c>
      <c r="BZ1121" s="12">
        <f t="shared" si="3355"/>
        <v>10</v>
      </c>
      <c r="CA1121" s="12">
        <f t="shared" si="3481"/>
        <v>0.45833333333333337</v>
      </c>
      <c r="CB1121" s="13">
        <f t="shared" si="3597"/>
        <v>11</v>
      </c>
      <c r="CC1121" s="13">
        <f t="shared" si="3598"/>
        <v>0</v>
      </c>
      <c r="CD1121" s="12">
        <f t="shared" si="3428"/>
        <v>-9.722222222222221E-2</v>
      </c>
      <c r="CE1121" s="12" t="e">
        <f t="shared" si="3429"/>
        <v>#NUM!</v>
      </c>
      <c r="CF1121" s="12" t="e">
        <f t="shared" si="3430"/>
        <v>#NUM!</v>
      </c>
      <c r="CG1121" s="12">
        <f t="shared" si="3746"/>
        <v>9.7222222222222099E-2</v>
      </c>
      <c r="CH1121" s="13">
        <f t="shared" si="3747"/>
        <v>2</v>
      </c>
      <c r="CI1121" s="13">
        <f t="shared" si="3748"/>
        <v>20</v>
      </c>
      <c r="CJ1121" s="12">
        <f t="shared" si="3749"/>
        <v>0.35624999999999996</v>
      </c>
      <c r="CK1121" s="13">
        <f t="shared" si="3750"/>
        <v>8</v>
      </c>
      <c r="CL1121" s="13">
        <f t="shared" si="3751"/>
        <v>33</v>
      </c>
      <c r="CM1121" s="62"/>
      <c r="CN1121" s="62"/>
      <c r="CO1121" s="62"/>
      <c r="CP1121" s="12">
        <f t="shared" si="3752"/>
        <v>0</v>
      </c>
      <c r="CQ1121" s="13">
        <f t="shared" si="3753"/>
        <v>0</v>
      </c>
      <c r="CR1121" s="13">
        <f t="shared" si="3754"/>
        <v>0</v>
      </c>
      <c r="CS1121" s="83">
        <v>0</v>
      </c>
      <c r="CT1121" s="13">
        <f t="shared" si="3755"/>
        <v>0</v>
      </c>
      <c r="CU1121" s="13">
        <f t="shared" si="3756"/>
        <v>0</v>
      </c>
      <c r="CV1121" s="83">
        <v>3.125E-2</v>
      </c>
      <c r="CW1121" s="13">
        <f t="shared" si="3757"/>
        <v>0</v>
      </c>
      <c r="CX1121" s="13">
        <f t="shared" si="3758"/>
        <v>45</v>
      </c>
      <c r="CY1121" s="83">
        <v>0</v>
      </c>
      <c r="CZ1121" s="13">
        <f t="shared" si="3759"/>
        <v>0</v>
      </c>
      <c r="DA1121" s="13">
        <f t="shared" si="3760"/>
        <v>0</v>
      </c>
      <c r="DB1121" s="83">
        <v>0.29375000000000001</v>
      </c>
      <c r="DC1121" s="13">
        <f t="shared" si="3761"/>
        <v>7</v>
      </c>
      <c r="DD1121" s="13">
        <f t="shared" si="3762"/>
        <v>3</v>
      </c>
      <c r="DE1121" s="83">
        <v>0</v>
      </c>
      <c r="DF1121" s="13">
        <f t="shared" si="3763"/>
        <v>0</v>
      </c>
      <c r="DG1121" s="13">
        <f t="shared" si="3764"/>
        <v>0</v>
      </c>
      <c r="DH1121" s="83">
        <v>0</v>
      </c>
      <c r="DI1121" s="13">
        <f t="shared" si="3714"/>
        <v>0</v>
      </c>
      <c r="DJ1121" s="13">
        <f t="shared" si="3715"/>
        <v>0</v>
      </c>
      <c r="DK1121" s="83">
        <v>3.125E-2</v>
      </c>
      <c r="DL1121" s="35">
        <f t="shared" si="3708"/>
        <v>0</v>
      </c>
      <c r="DM1121" s="35">
        <f t="shared" si="3709"/>
        <v>45</v>
      </c>
      <c r="DN1121" s="66">
        <f t="shared" si="3710"/>
        <v>3979560.6860000021</v>
      </c>
      <c r="DO1121" s="74">
        <f t="shared" si="3711"/>
        <v>63694</v>
      </c>
      <c r="DP1121" s="66">
        <f t="shared" si="3712"/>
        <v>57.965535714285714</v>
      </c>
      <c r="DQ1121" s="63">
        <f t="shared" si="3713"/>
        <v>62.479365183533801</v>
      </c>
      <c r="DR1121" s="559"/>
      <c r="DS1121" s="559"/>
      <c r="DT1121" s="559"/>
      <c r="FJ1121" s="3">
        <f t="shared" si="3718"/>
        <v>4.8611111111113159E-3</v>
      </c>
    </row>
    <row r="1122" spans="1:166">
      <c r="A1122" s="639">
        <f t="shared" si="3547"/>
        <v>1120</v>
      </c>
      <c r="B1122" s="172">
        <f t="shared" si="3380"/>
        <v>129</v>
      </c>
      <c r="C1122" s="76">
        <v>40992</v>
      </c>
      <c r="D1122" s="84">
        <f t="shared" si="3546"/>
        <v>3</v>
      </c>
      <c r="E1122" s="639" t="s">
        <v>1233</v>
      </c>
      <c r="F1122" s="639">
        <v>9</v>
      </c>
      <c r="G1122" s="639" t="s">
        <v>287</v>
      </c>
      <c r="H1122" s="639" t="s">
        <v>914</v>
      </c>
      <c r="I1122" s="639" t="s">
        <v>1138</v>
      </c>
      <c r="J1122" s="83">
        <v>0.875</v>
      </c>
      <c r="K1122" s="664">
        <v>3511.67</v>
      </c>
      <c r="L1122" s="78" t="s">
        <v>1083</v>
      </c>
      <c r="M1122" s="172">
        <v>57</v>
      </c>
      <c r="N1122" s="172">
        <v>2</v>
      </c>
      <c r="O1122" s="639"/>
      <c r="P1122" s="83">
        <v>0.875</v>
      </c>
      <c r="Q1122" s="83">
        <v>0.875</v>
      </c>
      <c r="R1122" s="12">
        <f t="shared" ref="R1122:R1127" si="3765">Q1122-P1122</f>
        <v>0</v>
      </c>
      <c r="S1122" s="13">
        <f t="shared" ref="S1122:S1127" si="3766">HOUR(R1122)</f>
        <v>0</v>
      </c>
      <c r="T1122" s="13">
        <f t="shared" ref="T1122:T1127" si="3767">MINUTE(R1122)</f>
        <v>0</v>
      </c>
      <c r="U1122" s="83">
        <v>1.1458333333333333</v>
      </c>
      <c r="V1122" s="12">
        <f t="shared" si="3318"/>
        <v>0.27083333333333326</v>
      </c>
      <c r="W1122" s="12">
        <f t="shared" si="3319"/>
        <v>6</v>
      </c>
      <c r="X1122" s="12">
        <f t="shared" si="3320"/>
        <v>30</v>
      </c>
      <c r="Y1122" s="83">
        <v>1.15625</v>
      </c>
      <c r="Z1122" s="12">
        <f t="shared" si="3549"/>
        <v>1.0416666666666741E-2</v>
      </c>
      <c r="AA1122" s="13">
        <f t="shared" si="3616"/>
        <v>0</v>
      </c>
      <c r="AB1122" s="13">
        <f t="shared" si="3617"/>
        <v>15</v>
      </c>
      <c r="AC1122" s="83">
        <v>1.1909722222222221</v>
      </c>
      <c r="AD1122" s="12">
        <f t="shared" ref="AD1122:AD1127" si="3768">AC1122-Y1122</f>
        <v>3.4722222222222099E-2</v>
      </c>
      <c r="AE1122" s="13">
        <f t="shared" ref="AE1122:AE1127" si="3769">HOUR(AD1122)</f>
        <v>0</v>
      </c>
      <c r="AF1122" s="13">
        <f t="shared" ref="AF1122:AF1127" si="3770">MINUTE(AD1122)</f>
        <v>50</v>
      </c>
      <c r="AG1122" s="83">
        <v>1.1944444444444444</v>
      </c>
      <c r="AH1122" s="83">
        <v>1.2395833333333333</v>
      </c>
      <c r="AI1122" s="12">
        <f t="shared" ref="AI1122:AI1127" si="3771">AH1122-AG1122</f>
        <v>4.513888888888884E-2</v>
      </c>
      <c r="AJ1122" s="225">
        <f t="shared" ref="AJ1122:AJ1127" si="3772">HOUR(AI1122)</f>
        <v>1</v>
      </c>
      <c r="AK1122" s="225">
        <f t="shared" ref="AK1122:AK1127" si="3773">MINUTE(AI1122)</f>
        <v>5</v>
      </c>
      <c r="AL1122" s="83">
        <v>1.1944444444444444</v>
      </c>
      <c r="AM1122" s="83">
        <v>1.2395833333333333</v>
      </c>
      <c r="AN1122" s="12">
        <f t="shared" ref="AN1122:AN1127" si="3774">AM1122-AL1122</f>
        <v>4.513888888888884E-2</v>
      </c>
      <c r="AO1122" s="13">
        <f t="shared" ref="AO1122:AO1127" si="3775">HOUR(AN1122)</f>
        <v>1</v>
      </c>
      <c r="AP1122" s="13">
        <f t="shared" ref="AP1122:AP1127" si="3776">MINUTE(AN1122)</f>
        <v>5</v>
      </c>
      <c r="AQ1122" s="83">
        <v>1.2479166666666666</v>
      </c>
      <c r="AR1122" s="12">
        <f t="shared" ref="AR1122:AR1127" si="3777">AQ1122-AH1122</f>
        <v>8.3333333333333037E-3</v>
      </c>
      <c r="AS1122" s="225">
        <f t="shared" ref="AS1122:AS1127" si="3778">HOUR(AR1122)</f>
        <v>0</v>
      </c>
      <c r="AT1122" s="13">
        <f t="shared" ref="AT1122:AT1127" si="3779">MINUTE(AR1122)</f>
        <v>12</v>
      </c>
      <c r="AU1122" s="83">
        <v>1.2479166666666666</v>
      </c>
      <c r="AV1122" s="226">
        <f t="shared" ref="AV1122:AV1127" si="3780">AU1122-AQ1122</f>
        <v>0</v>
      </c>
      <c r="AW1122" s="13">
        <f t="shared" ref="AW1122:AW1127" si="3781">HOUR(AV1122)</f>
        <v>0</v>
      </c>
      <c r="AX1122" s="13">
        <f t="shared" ref="AX1122:AX1127" si="3782">MINUTE(AV1122)</f>
        <v>0</v>
      </c>
      <c r="AY1122" s="83">
        <v>1.3062500000000001</v>
      </c>
      <c r="AZ1122" s="12">
        <f t="shared" ref="AZ1122:AZ1127" si="3783">AY1122-AU1122</f>
        <v>5.833333333333357E-2</v>
      </c>
      <c r="BA1122" s="225">
        <f t="shared" ref="BA1122:BA1127" si="3784">HOUR(AZ1122)</f>
        <v>1</v>
      </c>
      <c r="BB1122" s="225">
        <f t="shared" ref="BB1122:BB1127" si="3785">MINUTE(AZ1122)</f>
        <v>24</v>
      </c>
      <c r="BC1122" s="83">
        <v>1.3062500000000001</v>
      </c>
      <c r="BD1122" s="83">
        <v>1.3062500000000001</v>
      </c>
      <c r="BE1122" s="12">
        <f t="shared" ref="BE1122:BE1127" si="3786">BD1122-BC1122</f>
        <v>0</v>
      </c>
      <c r="BF1122" s="13">
        <f t="shared" ref="BF1122:BF1127" si="3787">HOUR(BE1122)</f>
        <v>0</v>
      </c>
      <c r="BG1122" s="13">
        <f t="shared" ref="BG1122:BG1127" si="3788">MINUTE(BE1122)</f>
        <v>0</v>
      </c>
      <c r="BH1122" s="83">
        <v>1.3062500000000001</v>
      </c>
      <c r="BI1122" s="83">
        <v>1.3062500000000001</v>
      </c>
      <c r="BJ1122" s="83"/>
      <c r="BK1122" s="69">
        <f t="shared" ref="BK1122:BK1127" si="3789">BI1122-BH1122</f>
        <v>0</v>
      </c>
      <c r="BL1122" s="13">
        <f t="shared" ref="BL1122:BL1127" si="3790">HOUR(BK1122)</f>
        <v>0</v>
      </c>
      <c r="BM1122" s="13">
        <f t="shared" ref="BM1122:BM1127" si="3791">MINUTE(BK1122)</f>
        <v>0</v>
      </c>
      <c r="BN1122" s="83">
        <v>1.3159722222222221</v>
      </c>
      <c r="BO1122" s="12">
        <f t="shared" si="3347"/>
        <v>9.7222222222219656E-3</v>
      </c>
      <c r="BP1122" s="12">
        <f t="shared" si="3348"/>
        <v>0</v>
      </c>
      <c r="BQ1122" s="12">
        <f t="shared" si="3349"/>
        <v>14</v>
      </c>
      <c r="BR1122" s="83">
        <v>1.3229166666666667</v>
      </c>
      <c r="BS1122" s="12">
        <f t="shared" si="3425"/>
        <v>6.9444444444446418E-3</v>
      </c>
      <c r="BT1122" s="225">
        <f t="shared" si="3618"/>
        <v>0</v>
      </c>
      <c r="BU1122" s="225">
        <f t="shared" si="3619"/>
        <v>10</v>
      </c>
      <c r="BV1122" s="83">
        <v>1.3229166666666667</v>
      </c>
      <c r="BW1122" s="83">
        <v>1.3333333333333333</v>
      </c>
      <c r="BX1122" s="12">
        <f t="shared" si="3353"/>
        <v>1.0416666666666519E-2</v>
      </c>
      <c r="BY1122" s="12">
        <f t="shared" si="3354"/>
        <v>0</v>
      </c>
      <c r="BZ1122" s="12">
        <f t="shared" si="3355"/>
        <v>15</v>
      </c>
      <c r="CA1122" s="12">
        <f t="shared" si="3481"/>
        <v>0.45833333333333326</v>
      </c>
      <c r="CB1122" s="13">
        <f t="shared" si="3597"/>
        <v>11</v>
      </c>
      <c r="CC1122" s="13">
        <f t="shared" si="3598"/>
        <v>0</v>
      </c>
      <c r="CD1122" s="12">
        <f t="shared" si="3428"/>
        <v>5.972222222222201E-2</v>
      </c>
      <c r="CE1122" s="12">
        <f t="shared" si="3429"/>
        <v>1</v>
      </c>
      <c r="CF1122" s="12">
        <f t="shared" si="3430"/>
        <v>26</v>
      </c>
      <c r="CG1122" s="12">
        <f t="shared" ref="CG1122:CG1127" si="3792">AI1122</f>
        <v>4.513888888888884E-2</v>
      </c>
      <c r="CH1122" s="13">
        <f t="shared" ref="CH1122:CH1127" si="3793">HOUR(CG1122)</f>
        <v>1</v>
      </c>
      <c r="CI1122" s="13">
        <f t="shared" ref="CI1122:CI1127" si="3794">MINUTE(CG1122)</f>
        <v>5</v>
      </c>
      <c r="CJ1122" s="12">
        <f t="shared" ref="CJ1122:CJ1127" si="3795">AZ1122</f>
        <v>5.833333333333357E-2</v>
      </c>
      <c r="CK1122" s="13">
        <f t="shared" ref="CK1122:CK1127" si="3796">HOUR(CJ1122)</f>
        <v>1</v>
      </c>
      <c r="CL1122" s="13">
        <f t="shared" ref="CL1122:CL1127" si="3797">MINUTE(CJ1122)</f>
        <v>24</v>
      </c>
      <c r="CM1122" s="62"/>
      <c r="CN1122" s="62"/>
      <c r="CO1122" s="62"/>
      <c r="CP1122" s="12">
        <f t="shared" ref="CP1122:CP1127" si="3798">AZ1122-(CS1122+CV1122+CY1122+DB1122+DE1122+DH1122+DK1122)</f>
        <v>5.833333333333357E-2</v>
      </c>
      <c r="CQ1122" s="13">
        <f t="shared" ref="CQ1122:CQ1127" si="3799">HOUR(CP1122)</f>
        <v>1</v>
      </c>
      <c r="CR1122" s="13">
        <f t="shared" ref="CR1122:CR1127" si="3800">MINUTE(CP1122)</f>
        <v>24</v>
      </c>
      <c r="CS1122" s="83">
        <v>0</v>
      </c>
      <c r="CT1122" s="13">
        <f t="shared" ref="CT1122:CT1127" si="3801">HOUR(CS1122)</f>
        <v>0</v>
      </c>
      <c r="CU1122" s="13">
        <f t="shared" ref="CU1122:CU1127" si="3802">MINUTE(CS1122)</f>
        <v>0</v>
      </c>
      <c r="CV1122" s="83">
        <v>0</v>
      </c>
      <c r="CW1122" s="13">
        <f t="shared" ref="CW1122:CW1129" si="3803">HOUR(CV1122)</f>
        <v>0</v>
      </c>
      <c r="CX1122" s="13">
        <f t="shared" ref="CX1122:CX1129" si="3804">MINUTE(CV1122)</f>
        <v>0</v>
      </c>
      <c r="CY1122" s="83">
        <v>0</v>
      </c>
      <c r="CZ1122" s="13">
        <f t="shared" si="3759"/>
        <v>0</v>
      </c>
      <c r="DA1122" s="13">
        <f t="shared" si="3760"/>
        <v>0</v>
      </c>
      <c r="DB1122" s="83">
        <v>0</v>
      </c>
      <c r="DC1122" s="13">
        <f t="shared" si="3761"/>
        <v>0</v>
      </c>
      <c r="DD1122" s="13">
        <f t="shared" si="3762"/>
        <v>0</v>
      </c>
      <c r="DE1122" s="83">
        <v>0</v>
      </c>
      <c r="DF1122" s="13">
        <f t="shared" si="3763"/>
        <v>0</v>
      </c>
      <c r="DG1122" s="13">
        <f t="shared" si="3764"/>
        <v>0</v>
      </c>
      <c r="DH1122" s="83">
        <v>0</v>
      </c>
      <c r="DI1122" s="13">
        <f t="shared" si="3714"/>
        <v>0</v>
      </c>
      <c r="DJ1122" s="13">
        <f t="shared" si="3715"/>
        <v>0</v>
      </c>
      <c r="DK1122" s="83">
        <v>0</v>
      </c>
      <c r="DL1122" s="35">
        <f t="shared" ref="DL1122:DL1127" si="3805">HOUR(DK1122)</f>
        <v>0</v>
      </c>
      <c r="DM1122" s="35">
        <f t="shared" ref="DM1122:DM1127" si="3806">MINUTE(DK1122)</f>
        <v>0</v>
      </c>
      <c r="DN1122" s="66">
        <f t="shared" si="3710"/>
        <v>3983072.356000002</v>
      </c>
      <c r="DO1122" s="74">
        <f t="shared" si="3711"/>
        <v>63751</v>
      </c>
      <c r="DP1122" s="66">
        <f t="shared" si="3712"/>
        <v>61.608245614035091</v>
      </c>
      <c r="DQ1122" s="63">
        <f t="shared" si="3713"/>
        <v>62.478586312371604</v>
      </c>
      <c r="DR1122" s="559"/>
      <c r="DS1122" s="559"/>
      <c r="DT1122" s="559"/>
      <c r="FJ1122" s="3">
        <f t="shared" si="3718"/>
        <v>0.35486111111111085</v>
      </c>
    </row>
    <row r="1123" spans="1:166">
      <c r="A1123" s="639">
        <f t="shared" si="3547"/>
        <v>1121</v>
      </c>
      <c r="B1123" s="172">
        <f t="shared" si="3380"/>
        <v>130</v>
      </c>
      <c r="C1123" s="76">
        <v>40992</v>
      </c>
      <c r="D1123" s="84">
        <f t="shared" si="3546"/>
        <v>3</v>
      </c>
      <c r="E1123" s="639" t="s">
        <v>1316</v>
      </c>
      <c r="F1123" s="639">
        <v>1</v>
      </c>
      <c r="G1123" s="639" t="s">
        <v>467</v>
      </c>
      <c r="H1123" s="639" t="s">
        <v>394</v>
      </c>
      <c r="I1123" s="639" t="s">
        <v>1290</v>
      </c>
      <c r="J1123" s="83">
        <v>0.20833333333333334</v>
      </c>
      <c r="K1123" s="664">
        <v>3484.05</v>
      </c>
      <c r="L1123" s="78" t="s">
        <v>1281</v>
      </c>
      <c r="M1123" s="172">
        <v>59</v>
      </c>
      <c r="N1123" s="172">
        <v>0</v>
      </c>
      <c r="O1123" s="639"/>
      <c r="P1123" s="83">
        <v>0.20833333333333334</v>
      </c>
      <c r="Q1123" s="83">
        <v>0.20833333333333334</v>
      </c>
      <c r="R1123" s="12">
        <f t="shared" si="3765"/>
        <v>0</v>
      </c>
      <c r="S1123" s="13">
        <f t="shared" si="3766"/>
        <v>0</v>
      </c>
      <c r="T1123" s="13">
        <f t="shared" si="3767"/>
        <v>0</v>
      </c>
      <c r="U1123" s="83">
        <v>0.21527777777777779</v>
      </c>
      <c r="V1123" s="12">
        <f t="shared" si="3318"/>
        <v>6.9444444444444475E-3</v>
      </c>
      <c r="W1123" s="12">
        <f t="shared" si="3319"/>
        <v>0</v>
      </c>
      <c r="X1123" s="12">
        <f t="shared" si="3320"/>
        <v>10</v>
      </c>
      <c r="Y1123" s="83">
        <v>0.22916666666666666</v>
      </c>
      <c r="Z1123" s="12">
        <f t="shared" si="3549"/>
        <v>1.3888888888888867E-2</v>
      </c>
      <c r="AA1123" s="13">
        <f t="shared" si="3616"/>
        <v>0</v>
      </c>
      <c r="AB1123" s="13">
        <f t="shared" si="3617"/>
        <v>20</v>
      </c>
      <c r="AC1123" s="83">
        <v>0.25</v>
      </c>
      <c r="AD1123" s="12">
        <f t="shared" si="3768"/>
        <v>2.0833333333333343E-2</v>
      </c>
      <c r="AE1123" s="13">
        <f t="shared" si="3769"/>
        <v>0</v>
      </c>
      <c r="AF1123" s="13">
        <f t="shared" si="3770"/>
        <v>30</v>
      </c>
      <c r="AG1123" s="83">
        <v>0.30902777777777779</v>
      </c>
      <c r="AH1123" s="83">
        <v>0.35416666666666669</v>
      </c>
      <c r="AI1123" s="12">
        <f t="shared" si="3771"/>
        <v>4.5138888888888895E-2</v>
      </c>
      <c r="AJ1123" s="225">
        <f t="shared" si="3772"/>
        <v>1</v>
      </c>
      <c r="AK1123" s="225">
        <f t="shared" si="3773"/>
        <v>5</v>
      </c>
      <c r="AL1123" s="83">
        <v>0.30902777777777779</v>
      </c>
      <c r="AM1123" s="83">
        <v>0.35416666666666669</v>
      </c>
      <c r="AN1123" s="12">
        <f t="shared" si="3774"/>
        <v>4.5138888888888895E-2</v>
      </c>
      <c r="AO1123" s="13">
        <f t="shared" si="3775"/>
        <v>1</v>
      </c>
      <c r="AP1123" s="13">
        <f t="shared" si="3776"/>
        <v>5</v>
      </c>
      <c r="AQ1123" s="83">
        <v>0.30902777777777779</v>
      </c>
      <c r="AR1123" s="12">
        <f t="shared" si="3777"/>
        <v>-4.5138888888888895E-2</v>
      </c>
      <c r="AS1123" s="225" t="e">
        <f t="shared" si="3778"/>
        <v>#NUM!</v>
      </c>
      <c r="AT1123" s="13" t="e">
        <f t="shared" si="3779"/>
        <v>#NUM!</v>
      </c>
      <c r="AU1123" s="83">
        <v>0.3125</v>
      </c>
      <c r="AV1123" s="226">
        <f t="shared" si="3780"/>
        <v>3.4722222222222099E-3</v>
      </c>
      <c r="AW1123" s="13">
        <f t="shared" si="3781"/>
        <v>0</v>
      </c>
      <c r="AX1123" s="13">
        <f t="shared" si="3782"/>
        <v>5</v>
      </c>
      <c r="AY1123" s="83">
        <v>0.52083333333333337</v>
      </c>
      <c r="AZ1123" s="12">
        <f t="shared" si="3783"/>
        <v>0.20833333333333337</v>
      </c>
      <c r="BA1123" s="225">
        <f t="shared" si="3784"/>
        <v>5</v>
      </c>
      <c r="BB1123" s="225">
        <f t="shared" si="3785"/>
        <v>0</v>
      </c>
      <c r="BC1123" s="83">
        <v>0.52083333333333337</v>
      </c>
      <c r="BD1123" s="83">
        <v>0.52083333333333337</v>
      </c>
      <c r="BE1123" s="12">
        <f t="shared" si="3786"/>
        <v>0</v>
      </c>
      <c r="BF1123" s="13">
        <f t="shared" si="3787"/>
        <v>0</v>
      </c>
      <c r="BG1123" s="13">
        <f t="shared" si="3788"/>
        <v>0</v>
      </c>
      <c r="BH1123" s="83">
        <v>0.52083333333333337</v>
      </c>
      <c r="BI1123" s="83">
        <v>0.52083333333333337</v>
      </c>
      <c r="BJ1123" s="83"/>
      <c r="BK1123" s="69">
        <f t="shared" si="3789"/>
        <v>0</v>
      </c>
      <c r="BL1123" s="13">
        <f t="shared" si="3790"/>
        <v>0</v>
      </c>
      <c r="BM1123" s="13">
        <f t="shared" si="3791"/>
        <v>0</v>
      </c>
      <c r="BN1123" s="83">
        <v>0.52777777777777779</v>
      </c>
      <c r="BO1123" s="12">
        <f t="shared" si="3347"/>
        <v>6.9444444444444198E-3</v>
      </c>
      <c r="BP1123" s="12">
        <f t="shared" si="3348"/>
        <v>0</v>
      </c>
      <c r="BQ1123" s="12">
        <f t="shared" si="3349"/>
        <v>10</v>
      </c>
      <c r="BR1123" s="83">
        <v>0.53472222222222221</v>
      </c>
      <c r="BS1123" s="12">
        <f t="shared" si="3425"/>
        <v>6.9444444444444198E-3</v>
      </c>
      <c r="BT1123" s="225">
        <f t="shared" si="3618"/>
        <v>0</v>
      </c>
      <c r="BU1123" s="225">
        <f t="shared" si="3619"/>
        <v>10</v>
      </c>
      <c r="BV1123" s="83">
        <v>0.53472222222222221</v>
      </c>
      <c r="BW1123" s="83">
        <v>0.54166666666666663</v>
      </c>
      <c r="BX1123" s="12">
        <f t="shared" si="3353"/>
        <v>6.9444444444444198E-3</v>
      </c>
      <c r="BY1123" s="12">
        <f t="shared" si="3354"/>
        <v>0</v>
      </c>
      <c r="BZ1123" s="12">
        <f t="shared" si="3355"/>
        <v>10</v>
      </c>
      <c r="CA1123" s="12">
        <f t="shared" si="3481"/>
        <v>0.33333333333333326</v>
      </c>
      <c r="CB1123" s="13">
        <f t="shared" si="3597"/>
        <v>8</v>
      </c>
      <c r="CC1123" s="13">
        <f t="shared" si="3598"/>
        <v>0</v>
      </c>
      <c r="CD1123" s="12">
        <f t="shared" si="3428"/>
        <v>-1.0416666666666713E-2</v>
      </c>
      <c r="CE1123" s="12" t="e">
        <f t="shared" si="3429"/>
        <v>#NUM!</v>
      </c>
      <c r="CF1123" s="12" t="e">
        <f t="shared" si="3430"/>
        <v>#NUM!</v>
      </c>
      <c r="CG1123" s="12">
        <f t="shared" si="3792"/>
        <v>4.5138888888888895E-2</v>
      </c>
      <c r="CH1123" s="13">
        <f t="shared" si="3793"/>
        <v>1</v>
      </c>
      <c r="CI1123" s="13">
        <f t="shared" si="3794"/>
        <v>5</v>
      </c>
      <c r="CJ1123" s="12">
        <f t="shared" si="3795"/>
        <v>0.20833333333333337</v>
      </c>
      <c r="CK1123" s="13">
        <f t="shared" si="3796"/>
        <v>5</v>
      </c>
      <c r="CL1123" s="13">
        <f t="shared" si="3797"/>
        <v>0</v>
      </c>
      <c r="CM1123" s="62"/>
      <c r="CN1123" s="62"/>
      <c r="CO1123" s="62"/>
      <c r="CP1123" s="12">
        <f t="shared" si="3798"/>
        <v>0</v>
      </c>
      <c r="CQ1123" s="13">
        <f t="shared" si="3799"/>
        <v>0</v>
      </c>
      <c r="CR1123" s="13">
        <f t="shared" si="3800"/>
        <v>0</v>
      </c>
      <c r="CS1123" s="83">
        <v>0</v>
      </c>
      <c r="CT1123" s="13">
        <f t="shared" si="3801"/>
        <v>0</v>
      </c>
      <c r="CU1123" s="13">
        <f t="shared" si="3802"/>
        <v>0</v>
      </c>
      <c r="CV1123" s="83">
        <v>0</v>
      </c>
      <c r="CW1123" s="13">
        <f t="shared" si="3803"/>
        <v>0</v>
      </c>
      <c r="CX1123" s="13">
        <f t="shared" si="3804"/>
        <v>0</v>
      </c>
      <c r="CY1123" s="83">
        <v>0</v>
      </c>
      <c r="CZ1123" s="13">
        <f t="shared" si="3759"/>
        <v>0</v>
      </c>
      <c r="DA1123" s="13">
        <f t="shared" si="3760"/>
        <v>0</v>
      </c>
      <c r="DB1123" s="83">
        <v>0.20833333333333334</v>
      </c>
      <c r="DC1123" s="13">
        <f t="shared" si="3761"/>
        <v>5</v>
      </c>
      <c r="DD1123" s="13">
        <f t="shared" si="3762"/>
        <v>0</v>
      </c>
      <c r="DE1123" s="83">
        <v>0</v>
      </c>
      <c r="DF1123" s="13">
        <f t="shared" si="3763"/>
        <v>0</v>
      </c>
      <c r="DG1123" s="13">
        <f t="shared" si="3764"/>
        <v>0</v>
      </c>
      <c r="DH1123" s="83">
        <v>0</v>
      </c>
      <c r="DI1123" s="13">
        <f t="shared" si="3714"/>
        <v>0</v>
      </c>
      <c r="DJ1123" s="13">
        <f t="shared" si="3715"/>
        <v>0</v>
      </c>
      <c r="DK1123" s="83">
        <v>0</v>
      </c>
      <c r="DL1123" s="35">
        <f t="shared" si="3805"/>
        <v>0</v>
      </c>
      <c r="DM1123" s="35">
        <f t="shared" si="3806"/>
        <v>0</v>
      </c>
      <c r="DN1123" s="66">
        <f t="shared" si="3710"/>
        <v>3986556.4060000018</v>
      </c>
      <c r="DO1123" s="74">
        <f t="shared" si="3711"/>
        <v>63810</v>
      </c>
      <c r="DP1123" s="66">
        <f t="shared" si="3712"/>
        <v>59.051694915254238</v>
      </c>
      <c r="DQ1123" s="63">
        <f t="shared" si="3713"/>
        <v>62.475417740166144</v>
      </c>
      <c r="DR1123" s="559"/>
      <c r="DS1123" s="559"/>
      <c r="DT1123" s="559"/>
      <c r="FJ1123" s="3">
        <f t="shared" si="3718"/>
        <v>7.9861111111110994E-2</v>
      </c>
    </row>
    <row r="1124" spans="1:166">
      <c r="A1124" s="639">
        <f t="shared" si="3547"/>
        <v>1122</v>
      </c>
      <c r="B1124" s="172">
        <f t="shared" ref="B1124:B1166" si="3807">B1123+1</f>
        <v>131</v>
      </c>
      <c r="C1124" s="76">
        <v>40992</v>
      </c>
      <c r="D1124" s="84">
        <f t="shared" si="3546"/>
        <v>3</v>
      </c>
      <c r="E1124" s="639" t="s">
        <v>1253</v>
      </c>
      <c r="F1124" s="639">
        <v>12</v>
      </c>
      <c r="G1124" s="639" t="s">
        <v>445</v>
      </c>
      <c r="H1124" s="639" t="s">
        <v>1319</v>
      </c>
      <c r="I1124" s="639" t="s">
        <v>1219</v>
      </c>
      <c r="J1124" s="83">
        <v>0.71180555555555547</v>
      </c>
      <c r="K1124" s="664">
        <v>3444.79</v>
      </c>
      <c r="L1124" s="78" t="s">
        <v>1066</v>
      </c>
      <c r="M1124" s="172">
        <v>54</v>
      </c>
      <c r="N1124" s="172">
        <v>5</v>
      </c>
      <c r="O1124" s="639"/>
      <c r="P1124" s="83">
        <v>0.71180555555555547</v>
      </c>
      <c r="Q1124" s="83">
        <v>0.71180555555555547</v>
      </c>
      <c r="R1124" s="12">
        <f t="shared" si="3765"/>
        <v>0</v>
      </c>
      <c r="S1124" s="13">
        <f t="shared" si="3766"/>
        <v>0</v>
      </c>
      <c r="T1124" s="13">
        <f t="shared" si="3767"/>
        <v>0</v>
      </c>
      <c r="U1124" s="83">
        <v>0.71527777777777779</v>
      </c>
      <c r="V1124" s="12">
        <f t="shared" si="3318"/>
        <v>3.4722222222223209E-3</v>
      </c>
      <c r="W1124" s="12">
        <f t="shared" si="3319"/>
        <v>0</v>
      </c>
      <c r="X1124" s="12">
        <f t="shared" si="3320"/>
        <v>5</v>
      </c>
      <c r="Y1124" s="83">
        <v>0.73958333333333337</v>
      </c>
      <c r="Z1124" s="12">
        <f t="shared" si="3549"/>
        <v>2.430555555555558E-2</v>
      </c>
      <c r="AA1124" s="13">
        <f t="shared" si="3616"/>
        <v>0</v>
      </c>
      <c r="AB1124" s="13">
        <f t="shared" si="3617"/>
        <v>35</v>
      </c>
      <c r="AC1124" s="83">
        <v>0.76041666666666663</v>
      </c>
      <c r="AD1124" s="12">
        <f t="shared" si="3768"/>
        <v>2.0833333333333259E-2</v>
      </c>
      <c r="AE1124" s="13">
        <f t="shared" si="3769"/>
        <v>0</v>
      </c>
      <c r="AF1124" s="13">
        <f t="shared" si="3770"/>
        <v>30</v>
      </c>
      <c r="AG1124" s="83">
        <v>0.76388888888888884</v>
      </c>
      <c r="AH1124" s="83">
        <v>0.79861111111111116</v>
      </c>
      <c r="AI1124" s="12">
        <f t="shared" si="3771"/>
        <v>3.4722222222222321E-2</v>
      </c>
      <c r="AJ1124" s="225">
        <f t="shared" si="3772"/>
        <v>0</v>
      </c>
      <c r="AK1124" s="225">
        <f t="shared" si="3773"/>
        <v>50</v>
      </c>
      <c r="AL1124" s="83">
        <v>0.76388888888888884</v>
      </c>
      <c r="AM1124" s="83">
        <v>0.79861111111111116</v>
      </c>
      <c r="AN1124" s="12">
        <f t="shared" si="3774"/>
        <v>3.4722222222222321E-2</v>
      </c>
      <c r="AO1124" s="13">
        <f t="shared" si="3775"/>
        <v>0</v>
      </c>
      <c r="AP1124" s="13">
        <f t="shared" si="3776"/>
        <v>50</v>
      </c>
      <c r="AQ1124" s="83">
        <v>0.80555555555555547</v>
      </c>
      <c r="AR1124" s="12">
        <f t="shared" si="3777"/>
        <v>6.9444444444443088E-3</v>
      </c>
      <c r="AS1124" s="225">
        <f t="shared" si="3778"/>
        <v>0</v>
      </c>
      <c r="AT1124" s="13">
        <f t="shared" si="3779"/>
        <v>10</v>
      </c>
      <c r="AU1124" s="83">
        <v>0.80694444444444446</v>
      </c>
      <c r="AV1124" s="226">
        <f t="shared" si="3780"/>
        <v>1.388888888888995E-3</v>
      </c>
      <c r="AW1124" s="13">
        <f t="shared" si="3781"/>
        <v>0</v>
      </c>
      <c r="AX1124" s="13">
        <f t="shared" si="3782"/>
        <v>2</v>
      </c>
      <c r="AY1124" s="83">
        <v>0.87152777777777779</v>
      </c>
      <c r="AZ1124" s="12">
        <f t="shared" si="3783"/>
        <v>6.4583333333333326E-2</v>
      </c>
      <c r="BA1124" s="225">
        <f t="shared" si="3784"/>
        <v>1</v>
      </c>
      <c r="BB1124" s="225">
        <f t="shared" si="3785"/>
        <v>33</v>
      </c>
      <c r="BC1124" s="83">
        <v>0.87152777777777779</v>
      </c>
      <c r="BD1124" s="83">
        <v>0.87152777777777779</v>
      </c>
      <c r="BE1124" s="12">
        <f t="shared" si="3786"/>
        <v>0</v>
      </c>
      <c r="BF1124" s="13">
        <f t="shared" si="3787"/>
        <v>0</v>
      </c>
      <c r="BG1124" s="13">
        <f t="shared" si="3788"/>
        <v>0</v>
      </c>
      <c r="BH1124" s="83">
        <v>0.87152777777777779</v>
      </c>
      <c r="BI1124" s="83">
        <v>0.87152777777777779</v>
      </c>
      <c r="BJ1124" s="83"/>
      <c r="BK1124" s="69">
        <f t="shared" si="3789"/>
        <v>0</v>
      </c>
      <c r="BL1124" s="13">
        <f t="shared" si="3790"/>
        <v>0</v>
      </c>
      <c r="BM1124" s="13">
        <f t="shared" si="3791"/>
        <v>0</v>
      </c>
      <c r="BN1124" s="83">
        <v>0.87847222222222221</v>
      </c>
      <c r="BO1124" s="12">
        <f t="shared" si="3347"/>
        <v>6.9444444444444198E-3</v>
      </c>
      <c r="BP1124" s="12">
        <f t="shared" si="3348"/>
        <v>0</v>
      </c>
      <c r="BQ1124" s="12">
        <f t="shared" si="3349"/>
        <v>10</v>
      </c>
      <c r="BR1124" s="83">
        <v>0.88194444444444453</v>
      </c>
      <c r="BS1124" s="12">
        <f t="shared" si="3425"/>
        <v>3.4722222222223209E-3</v>
      </c>
      <c r="BT1124" s="225">
        <f t="shared" si="3618"/>
        <v>0</v>
      </c>
      <c r="BU1124" s="225">
        <f t="shared" si="3619"/>
        <v>5</v>
      </c>
      <c r="BV1124" s="83">
        <v>0.88194444444444453</v>
      </c>
      <c r="BW1124" s="83">
        <v>0.88541666666666663</v>
      </c>
      <c r="BX1124" s="12">
        <f t="shared" si="3353"/>
        <v>3.4722222222220989E-3</v>
      </c>
      <c r="BY1124" s="12">
        <f t="shared" si="3354"/>
        <v>0</v>
      </c>
      <c r="BZ1124" s="12">
        <f t="shared" si="3355"/>
        <v>5</v>
      </c>
      <c r="CA1124" s="12">
        <f t="shared" si="3481"/>
        <v>0.17361111111111116</v>
      </c>
      <c r="CB1124" s="13">
        <f t="shared" si="3597"/>
        <v>4</v>
      </c>
      <c r="CC1124" s="13">
        <f t="shared" si="3598"/>
        <v>10</v>
      </c>
      <c r="CD1124" s="12">
        <f t="shared" si="3428"/>
        <v>3.8194444444444309E-2</v>
      </c>
      <c r="CE1124" s="12">
        <f t="shared" si="3429"/>
        <v>0</v>
      </c>
      <c r="CF1124" s="12">
        <f t="shared" si="3430"/>
        <v>55</v>
      </c>
      <c r="CG1124" s="12">
        <f t="shared" si="3792"/>
        <v>3.4722222222222321E-2</v>
      </c>
      <c r="CH1124" s="13">
        <f t="shared" si="3793"/>
        <v>0</v>
      </c>
      <c r="CI1124" s="13">
        <f t="shared" si="3794"/>
        <v>50</v>
      </c>
      <c r="CJ1124" s="12">
        <f t="shared" si="3795"/>
        <v>6.4583333333333326E-2</v>
      </c>
      <c r="CK1124" s="13">
        <f t="shared" si="3796"/>
        <v>1</v>
      </c>
      <c r="CL1124" s="13">
        <f t="shared" si="3797"/>
        <v>33</v>
      </c>
      <c r="CM1124" s="62"/>
      <c r="CN1124" s="62"/>
      <c r="CO1124" s="62"/>
      <c r="CP1124" s="12">
        <f t="shared" si="3798"/>
        <v>4.7222222222222214E-2</v>
      </c>
      <c r="CQ1124" s="13">
        <f t="shared" si="3799"/>
        <v>1</v>
      </c>
      <c r="CR1124" s="13">
        <f t="shared" si="3800"/>
        <v>8</v>
      </c>
      <c r="CS1124" s="83">
        <v>0</v>
      </c>
      <c r="CT1124" s="13">
        <f t="shared" si="3801"/>
        <v>0</v>
      </c>
      <c r="CU1124" s="13">
        <f t="shared" si="3802"/>
        <v>0</v>
      </c>
      <c r="CV1124" s="83">
        <v>4.8611111111111112E-3</v>
      </c>
      <c r="CW1124" s="13">
        <f t="shared" si="3803"/>
        <v>0</v>
      </c>
      <c r="CX1124" s="13">
        <f t="shared" si="3804"/>
        <v>7</v>
      </c>
      <c r="CY1124" s="83">
        <v>0</v>
      </c>
      <c r="CZ1124" s="13">
        <f t="shared" si="3759"/>
        <v>0</v>
      </c>
      <c r="DA1124" s="13">
        <f t="shared" si="3760"/>
        <v>0</v>
      </c>
      <c r="DB1124" s="83">
        <v>0</v>
      </c>
      <c r="DC1124" s="13">
        <f t="shared" si="3761"/>
        <v>0</v>
      </c>
      <c r="DD1124" s="13">
        <f t="shared" si="3762"/>
        <v>0</v>
      </c>
      <c r="DE1124" s="83">
        <v>0</v>
      </c>
      <c r="DF1124" s="13">
        <f t="shared" si="3763"/>
        <v>0</v>
      </c>
      <c r="DG1124" s="13">
        <f t="shared" si="3764"/>
        <v>0</v>
      </c>
      <c r="DH1124" s="83">
        <v>1.2499999999999999E-2</v>
      </c>
      <c r="DI1124" s="13">
        <f t="shared" si="3714"/>
        <v>0</v>
      </c>
      <c r="DJ1124" s="13">
        <f t="shared" si="3715"/>
        <v>18</v>
      </c>
      <c r="DK1124" s="83">
        <v>0</v>
      </c>
      <c r="DL1124" s="35">
        <f t="shared" si="3805"/>
        <v>0</v>
      </c>
      <c r="DM1124" s="35">
        <f t="shared" si="3806"/>
        <v>0</v>
      </c>
      <c r="DN1124" s="66">
        <f t="shared" si="3710"/>
        <v>3990001.1960000019</v>
      </c>
      <c r="DO1124" s="74">
        <f t="shared" si="3711"/>
        <v>63864</v>
      </c>
      <c r="DP1124" s="66">
        <f t="shared" si="3712"/>
        <v>63.79240740740741</v>
      </c>
      <c r="DQ1124" s="63">
        <f t="shared" si="3713"/>
        <v>62.476531316547693</v>
      </c>
      <c r="DR1124" s="559"/>
      <c r="DS1124" s="559"/>
      <c r="DT1124" s="559"/>
      <c r="FJ1124" s="3">
        <f t="shared" si="3718"/>
        <v>7.4305555555555514E-2</v>
      </c>
    </row>
    <row r="1125" spans="1:166">
      <c r="A1125" s="639">
        <f t="shared" si="3547"/>
        <v>1123</v>
      </c>
      <c r="B1125" s="172">
        <f t="shared" si="3807"/>
        <v>132</v>
      </c>
      <c r="C1125" s="76">
        <v>40992</v>
      </c>
      <c r="D1125" s="84">
        <f t="shared" si="3546"/>
        <v>3</v>
      </c>
      <c r="E1125" s="639" t="s">
        <v>1317</v>
      </c>
      <c r="F1125" s="639">
        <v>1</v>
      </c>
      <c r="G1125" s="639" t="s">
        <v>492</v>
      </c>
      <c r="H1125" s="639" t="s">
        <v>413</v>
      </c>
      <c r="I1125" s="639" t="s">
        <v>1215</v>
      </c>
      <c r="J1125" s="83">
        <v>0.75</v>
      </c>
      <c r="K1125" s="664">
        <v>3379.96</v>
      </c>
      <c r="L1125" s="78" t="s">
        <v>1083</v>
      </c>
      <c r="M1125" s="172">
        <v>56</v>
      </c>
      <c r="N1125" s="172">
        <v>3</v>
      </c>
      <c r="O1125" s="639"/>
      <c r="P1125" s="83">
        <v>0.75</v>
      </c>
      <c r="Q1125" s="83">
        <v>0.75</v>
      </c>
      <c r="R1125" s="12">
        <f t="shared" si="3765"/>
        <v>0</v>
      </c>
      <c r="S1125" s="13">
        <f t="shared" si="3766"/>
        <v>0</v>
      </c>
      <c r="T1125" s="13">
        <f t="shared" si="3767"/>
        <v>0</v>
      </c>
      <c r="U1125" s="83">
        <v>0.75347222222222221</v>
      </c>
      <c r="V1125" s="12">
        <f t="shared" si="3318"/>
        <v>3.4722222222222099E-3</v>
      </c>
      <c r="W1125" s="12">
        <f t="shared" si="3319"/>
        <v>0</v>
      </c>
      <c r="X1125" s="12">
        <f t="shared" si="3320"/>
        <v>5</v>
      </c>
      <c r="Y1125" s="83">
        <v>0.76388888888888884</v>
      </c>
      <c r="Z1125" s="12">
        <f t="shared" si="3549"/>
        <v>1.041666666666663E-2</v>
      </c>
      <c r="AA1125" s="13">
        <f t="shared" si="3616"/>
        <v>0</v>
      </c>
      <c r="AB1125" s="13">
        <f t="shared" si="3617"/>
        <v>15</v>
      </c>
      <c r="AC1125" s="83">
        <v>0.78888888888888886</v>
      </c>
      <c r="AD1125" s="12">
        <f t="shared" si="3768"/>
        <v>2.5000000000000022E-2</v>
      </c>
      <c r="AE1125" s="13">
        <f t="shared" si="3769"/>
        <v>0</v>
      </c>
      <c r="AF1125" s="13">
        <f t="shared" si="3770"/>
        <v>36</v>
      </c>
      <c r="AG1125" s="83">
        <v>0.79861111111111116</v>
      </c>
      <c r="AH1125" s="83">
        <v>0.84722222222222221</v>
      </c>
      <c r="AI1125" s="12">
        <f t="shared" si="3771"/>
        <v>4.8611111111111049E-2</v>
      </c>
      <c r="AJ1125" s="225">
        <f t="shared" si="3772"/>
        <v>1</v>
      </c>
      <c r="AK1125" s="225">
        <f t="shared" si="3773"/>
        <v>10</v>
      </c>
      <c r="AL1125" s="83">
        <v>0.79861111111111116</v>
      </c>
      <c r="AM1125" s="83">
        <v>0.84722222222222221</v>
      </c>
      <c r="AN1125" s="12">
        <f t="shared" si="3774"/>
        <v>4.8611111111111049E-2</v>
      </c>
      <c r="AO1125" s="13">
        <f t="shared" si="3775"/>
        <v>1</v>
      </c>
      <c r="AP1125" s="13">
        <f t="shared" si="3776"/>
        <v>10</v>
      </c>
      <c r="AQ1125" s="83">
        <v>0.89236111111111116</v>
      </c>
      <c r="AR1125" s="12">
        <f t="shared" si="3777"/>
        <v>4.5138888888888951E-2</v>
      </c>
      <c r="AS1125" s="225">
        <f t="shared" si="3778"/>
        <v>1</v>
      </c>
      <c r="AT1125" s="13">
        <f t="shared" si="3779"/>
        <v>5</v>
      </c>
      <c r="AU1125" s="83">
        <v>0.89513888888888893</v>
      </c>
      <c r="AV1125" s="226">
        <f t="shared" si="3780"/>
        <v>2.7777777777777679E-3</v>
      </c>
      <c r="AW1125" s="13">
        <f t="shared" si="3781"/>
        <v>0</v>
      </c>
      <c r="AX1125" s="13">
        <f t="shared" si="3782"/>
        <v>4</v>
      </c>
      <c r="AY1125" s="83">
        <v>0.9604166666666667</v>
      </c>
      <c r="AZ1125" s="12">
        <f t="shared" si="3783"/>
        <v>6.5277777777777768E-2</v>
      </c>
      <c r="BA1125" s="225">
        <f t="shared" si="3784"/>
        <v>1</v>
      </c>
      <c r="BB1125" s="225">
        <f t="shared" si="3785"/>
        <v>34</v>
      </c>
      <c r="BC1125" s="83">
        <v>0.9604166666666667</v>
      </c>
      <c r="BD1125" s="83">
        <v>0.9604166666666667</v>
      </c>
      <c r="BE1125" s="12">
        <f t="shared" si="3786"/>
        <v>0</v>
      </c>
      <c r="BF1125" s="13">
        <f t="shared" si="3787"/>
        <v>0</v>
      </c>
      <c r="BG1125" s="13">
        <f t="shared" si="3788"/>
        <v>0</v>
      </c>
      <c r="BH1125" s="83">
        <v>0.9604166666666667</v>
      </c>
      <c r="BI1125" s="83">
        <v>0.9604166666666667</v>
      </c>
      <c r="BJ1125" s="83"/>
      <c r="BK1125" s="69">
        <f t="shared" si="3789"/>
        <v>0</v>
      </c>
      <c r="BL1125" s="13">
        <f t="shared" si="3790"/>
        <v>0</v>
      </c>
      <c r="BM1125" s="13">
        <f t="shared" si="3791"/>
        <v>0</v>
      </c>
      <c r="BN1125" s="83">
        <v>0.96875</v>
      </c>
      <c r="BO1125" s="12">
        <f t="shared" si="3347"/>
        <v>8.3333333333333037E-3</v>
      </c>
      <c r="BP1125" s="12">
        <f t="shared" si="3348"/>
        <v>0</v>
      </c>
      <c r="BQ1125" s="12">
        <f t="shared" si="3349"/>
        <v>12</v>
      </c>
      <c r="BR1125" s="83">
        <v>0.97222222222222221</v>
      </c>
      <c r="BS1125" s="12">
        <f t="shared" si="3425"/>
        <v>3.4722222222222099E-3</v>
      </c>
      <c r="BT1125" s="225">
        <f t="shared" si="3618"/>
        <v>0</v>
      </c>
      <c r="BU1125" s="225">
        <f t="shared" si="3619"/>
        <v>5</v>
      </c>
      <c r="BV1125" s="83">
        <v>0.97222222222222221</v>
      </c>
      <c r="BW1125" s="83">
        <v>0.97569444444444453</v>
      </c>
      <c r="BX1125" s="12">
        <f t="shared" si="3353"/>
        <v>3.4722222222223209E-3</v>
      </c>
      <c r="BY1125" s="12">
        <f t="shared" si="3354"/>
        <v>0</v>
      </c>
      <c r="BZ1125" s="12">
        <f t="shared" si="3355"/>
        <v>5</v>
      </c>
      <c r="CA1125" s="12">
        <f t="shared" si="3481"/>
        <v>0.22569444444444453</v>
      </c>
      <c r="CB1125" s="13">
        <f t="shared" si="3597"/>
        <v>5</v>
      </c>
      <c r="CC1125" s="13">
        <f t="shared" si="3598"/>
        <v>25</v>
      </c>
      <c r="CD1125" s="12">
        <f t="shared" si="3428"/>
        <v>8.1944444444444486E-2</v>
      </c>
      <c r="CE1125" s="12">
        <f t="shared" si="3429"/>
        <v>1</v>
      </c>
      <c r="CF1125" s="12">
        <f t="shared" si="3430"/>
        <v>58</v>
      </c>
      <c r="CG1125" s="12">
        <f t="shared" si="3792"/>
        <v>4.8611111111111049E-2</v>
      </c>
      <c r="CH1125" s="13">
        <f t="shared" si="3793"/>
        <v>1</v>
      </c>
      <c r="CI1125" s="13">
        <f t="shared" si="3794"/>
        <v>10</v>
      </c>
      <c r="CJ1125" s="12">
        <f t="shared" si="3795"/>
        <v>6.5277777777777768E-2</v>
      </c>
      <c r="CK1125" s="13">
        <f t="shared" si="3796"/>
        <v>1</v>
      </c>
      <c r="CL1125" s="13">
        <f t="shared" si="3797"/>
        <v>34</v>
      </c>
      <c r="CM1125" s="62"/>
      <c r="CN1125" s="62"/>
      <c r="CO1125" s="62"/>
      <c r="CP1125" s="12">
        <f t="shared" si="3798"/>
        <v>4.5138888888888881E-2</v>
      </c>
      <c r="CQ1125" s="13">
        <f t="shared" si="3799"/>
        <v>1</v>
      </c>
      <c r="CR1125" s="13">
        <f t="shared" si="3800"/>
        <v>5</v>
      </c>
      <c r="CS1125" s="83">
        <v>0</v>
      </c>
      <c r="CT1125" s="13">
        <f t="shared" si="3801"/>
        <v>0</v>
      </c>
      <c r="CU1125" s="13">
        <f t="shared" si="3802"/>
        <v>0</v>
      </c>
      <c r="CV1125" s="83">
        <v>0</v>
      </c>
      <c r="CW1125" s="13">
        <f t="shared" si="3803"/>
        <v>0</v>
      </c>
      <c r="CX1125" s="13">
        <f t="shared" si="3804"/>
        <v>0</v>
      </c>
      <c r="CY1125" s="83">
        <v>0</v>
      </c>
      <c r="CZ1125" s="13">
        <f t="shared" si="3759"/>
        <v>0</v>
      </c>
      <c r="DA1125" s="13">
        <f t="shared" si="3760"/>
        <v>0</v>
      </c>
      <c r="DB1125" s="83">
        <v>0</v>
      </c>
      <c r="DC1125" s="13">
        <f t="shared" si="3761"/>
        <v>0</v>
      </c>
      <c r="DD1125" s="13">
        <f t="shared" si="3762"/>
        <v>0</v>
      </c>
      <c r="DE1125" s="83">
        <v>0</v>
      </c>
      <c r="DF1125" s="13">
        <f t="shared" si="3763"/>
        <v>0</v>
      </c>
      <c r="DG1125" s="13">
        <f t="shared" si="3764"/>
        <v>0</v>
      </c>
      <c r="DH1125" s="83">
        <v>2.013888888888889E-2</v>
      </c>
      <c r="DI1125" s="13">
        <f t="shared" si="3714"/>
        <v>0</v>
      </c>
      <c r="DJ1125" s="13">
        <f t="shared" si="3715"/>
        <v>29</v>
      </c>
      <c r="DK1125" s="83">
        <v>0</v>
      </c>
      <c r="DL1125" s="35">
        <f t="shared" si="3805"/>
        <v>0</v>
      </c>
      <c r="DM1125" s="35">
        <f t="shared" si="3806"/>
        <v>0</v>
      </c>
      <c r="DN1125" s="66">
        <f t="shared" si="3710"/>
        <v>3993381.1560000018</v>
      </c>
      <c r="DO1125" s="74">
        <f t="shared" si="3711"/>
        <v>63920</v>
      </c>
      <c r="DP1125" s="66">
        <f t="shared" si="3712"/>
        <v>60.356428571428573</v>
      </c>
      <c r="DQ1125" s="63">
        <f t="shared" si="3713"/>
        <v>62.474673904881129</v>
      </c>
      <c r="DR1125" s="559"/>
      <c r="DS1125" s="559"/>
      <c r="DT1125" s="559"/>
      <c r="FJ1125" s="3">
        <f t="shared" si="3718"/>
        <v>0.11180555555555571</v>
      </c>
    </row>
    <row r="1126" spans="1:166">
      <c r="A1126" s="639">
        <f t="shared" si="3547"/>
        <v>1124</v>
      </c>
      <c r="B1126" s="172">
        <f t="shared" si="3807"/>
        <v>133</v>
      </c>
      <c r="C1126" s="76">
        <v>40992</v>
      </c>
      <c r="D1126" s="84">
        <f t="shared" si="3546"/>
        <v>3</v>
      </c>
      <c r="E1126" s="639" t="s">
        <v>1318</v>
      </c>
      <c r="F1126" s="639">
        <v>1</v>
      </c>
      <c r="G1126" s="639" t="s">
        <v>1314</v>
      </c>
      <c r="H1126" s="639" t="s">
        <v>394</v>
      </c>
      <c r="I1126" s="639" t="s">
        <v>1290</v>
      </c>
      <c r="J1126" s="83">
        <v>0.78472222222222221</v>
      </c>
      <c r="K1126" s="664">
        <v>3588.7</v>
      </c>
      <c r="L1126" s="78" t="s">
        <v>1066</v>
      </c>
      <c r="M1126" s="172">
        <v>59</v>
      </c>
      <c r="N1126" s="172">
        <v>0</v>
      </c>
      <c r="O1126" s="639"/>
      <c r="P1126" s="83">
        <v>0.78472222222222221</v>
      </c>
      <c r="Q1126" s="83">
        <v>0.78472222222222221</v>
      </c>
      <c r="R1126" s="12">
        <f t="shared" si="3765"/>
        <v>0</v>
      </c>
      <c r="S1126" s="13">
        <f t="shared" si="3766"/>
        <v>0</v>
      </c>
      <c r="T1126" s="13">
        <f t="shared" si="3767"/>
        <v>0</v>
      </c>
      <c r="U1126" s="83">
        <v>0.78819444444444453</v>
      </c>
      <c r="V1126" s="12">
        <f t="shared" si="3318"/>
        <v>3.4722222222223209E-3</v>
      </c>
      <c r="W1126" s="12">
        <f t="shared" si="3319"/>
        <v>0</v>
      </c>
      <c r="X1126" s="12">
        <f t="shared" si="3320"/>
        <v>5</v>
      </c>
      <c r="Y1126" s="83">
        <v>0.80208333333333337</v>
      </c>
      <c r="Z1126" s="12">
        <f t="shared" si="3549"/>
        <v>1.388888888888884E-2</v>
      </c>
      <c r="AA1126" s="13">
        <f t="shared" si="3616"/>
        <v>0</v>
      </c>
      <c r="AB1126" s="13">
        <f t="shared" si="3617"/>
        <v>20</v>
      </c>
      <c r="AC1126" s="83">
        <v>0.87152777777777779</v>
      </c>
      <c r="AD1126" s="12">
        <f t="shared" si="3768"/>
        <v>6.944444444444442E-2</v>
      </c>
      <c r="AE1126" s="13">
        <f t="shared" si="3769"/>
        <v>1</v>
      </c>
      <c r="AF1126" s="13">
        <f t="shared" si="3770"/>
        <v>40</v>
      </c>
      <c r="AG1126" s="83">
        <v>0.875</v>
      </c>
      <c r="AH1126" s="83">
        <v>0.89236111111111116</v>
      </c>
      <c r="AI1126" s="12">
        <f t="shared" si="3771"/>
        <v>1.736111111111116E-2</v>
      </c>
      <c r="AJ1126" s="225">
        <f t="shared" si="3772"/>
        <v>0</v>
      </c>
      <c r="AK1126" s="225">
        <f t="shared" si="3773"/>
        <v>25</v>
      </c>
      <c r="AL1126" s="83">
        <v>0.875</v>
      </c>
      <c r="AM1126" s="83">
        <v>0.89236111111111116</v>
      </c>
      <c r="AN1126" s="12">
        <f t="shared" si="3774"/>
        <v>1.736111111111116E-2</v>
      </c>
      <c r="AO1126" s="13">
        <f t="shared" si="3775"/>
        <v>0</v>
      </c>
      <c r="AP1126" s="13">
        <f t="shared" si="3776"/>
        <v>25</v>
      </c>
      <c r="AQ1126" s="83">
        <v>0.97569444444444453</v>
      </c>
      <c r="AR1126" s="12">
        <f t="shared" si="3777"/>
        <v>8.333333333333337E-2</v>
      </c>
      <c r="AS1126" s="225">
        <f t="shared" si="3778"/>
        <v>2</v>
      </c>
      <c r="AT1126" s="13">
        <f t="shared" si="3779"/>
        <v>0</v>
      </c>
      <c r="AU1126" s="83">
        <v>0.9784722222222223</v>
      </c>
      <c r="AV1126" s="226">
        <f t="shared" si="3780"/>
        <v>2.7777777777777679E-3</v>
      </c>
      <c r="AW1126" s="13">
        <f t="shared" si="3781"/>
        <v>0</v>
      </c>
      <c r="AX1126" s="13">
        <f t="shared" si="3782"/>
        <v>4</v>
      </c>
      <c r="AY1126" s="83">
        <v>1.0284722222222222</v>
      </c>
      <c r="AZ1126" s="12">
        <f t="shared" si="3783"/>
        <v>4.9999999999999933E-2</v>
      </c>
      <c r="BA1126" s="225">
        <f t="shared" si="3784"/>
        <v>1</v>
      </c>
      <c r="BB1126" s="225">
        <f t="shared" si="3785"/>
        <v>12</v>
      </c>
      <c r="BC1126" s="83">
        <v>1.0284722222222222</v>
      </c>
      <c r="BD1126" s="83">
        <v>1.0284722222222222</v>
      </c>
      <c r="BE1126" s="12">
        <f t="shared" si="3786"/>
        <v>0</v>
      </c>
      <c r="BF1126" s="13">
        <f t="shared" si="3787"/>
        <v>0</v>
      </c>
      <c r="BG1126" s="13">
        <f t="shared" si="3788"/>
        <v>0</v>
      </c>
      <c r="BH1126" s="83">
        <v>1.0284722222222222</v>
      </c>
      <c r="BI1126" s="83">
        <v>1.0284722222222222</v>
      </c>
      <c r="BJ1126" s="83"/>
      <c r="BK1126" s="69">
        <f t="shared" si="3789"/>
        <v>0</v>
      </c>
      <c r="BL1126" s="13">
        <f t="shared" si="3790"/>
        <v>0</v>
      </c>
      <c r="BM1126" s="13">
        <f t="shared" si="3791"/>
        <v>0</v>
      </c>
      <c r="BN1126" s="83">
        <v>1.0347222222222221</v>
      </c>
      <c r="BO1126" s="12">
        <f t="shared" si="3347"/>
        <v>6.2499999999998668E-3</v>
      </c>
      <c r="BP1126" s="12">
        <f t="shared" si="3348"/>
        <v>0</v>
      </c>
      <c r="BQ1126" s="12">
        <f t="shared" si="3349"/>
        <v>9</v>
      </c>
      <c r="BR1126" s="83">
        <v>1.0381944444444444</v>
      </c>
      <c r="BS1126" s="12">
        <f t="shared" si="3425"/>
        <v>3.4722222222223209E-3</v>
      </c>
      <c r="BT1126" s="225">
        <f t="shared" si="3618"/>
        <v>0</v>
      </c>
      <c r="BU1126" s="225">
        <f t="shared" si="3619"/>
        <v>5</v>
      </c>
      <c r="BV1126" s="83">
        <v>1.0381944444444444</v>
      </c>
      <c r="BW1126" s="83">
        <v>1.0416666666666667</v>
      </c>
      <c r="BX1126" s="12">
        <f t="shared" si="3353"/>
        <v>3.4722222222223209E-3</v>
      </c>
      <c r="BY1126" s="12">
        <f t="shared" si="3354"/>
        <v>0</v>
      </c>
      <c r="BZ1126" s="12">
        <f t="shared" si="3355"/>
        <v>5</v>
      </c>
      <c r="CA1126" s="12">
        <f t="shared" si="3481"/>
        <v>0.25694444444444453</v>
      </c>
      <c r="CB1126" s="13">
        <f t="shared" si="3597"/>
        <v>6</v>
      </c>
      <c r="CC1126" s="13">
        <f t="shared" si="3598"/>
        <v>10</v>
      </c>
      <c r="CD1126" s="12">
        <f t="shared" si="3428"/>
        <v>0.16249999999999998</v>
      </c>
      <c r="CE1126" s="12">
        <f t="shared" si="3429"/>
        <v>3</v>
      </c>
      <c r="CF1126" s="12">
        <f t="shared" si="3430"/>
        <v>54</v>
      </c>
      <c r="CG1126" s="12">
        <f t="shared" si="3792"/>
        <v>1.736111111111116E-2</v>
      </c>
      <c r="CH1126" s="13">
        <f t="shared" si="3793"/>
        <v>0</v>
      </c>
      <c r="CI1126" s="13">
        <f t="shared" si="3794"/>
        <v>25</v>
      </c>
      <c r="CJ1126" s="12">
        <f t="shared" si="3795"/>
        <v>4.9999999999999933E-2</v>
      </c>
      <c r="CK1126" s="13">
        <f t="shared" si="3796"/>
        <v>1</v>
      </c>
      <c r="CL1126" s="13">
        <f t="shared" si="3797"/>
        <v>12</v>
      </c>
      <c r="CM1126" s="62"/>
      <c r="CN1126" s="62"/>
      <c r="CO1126" s="62"/>
      <c r="CP1126" s="12">
        <f t="shared" si="3798"/>
        <v>3.8194444444444378E-2</v>
      </c>
      <c r="CQ1126" s="13">
        <f t="shared" si="3799"/>
        <v>0</v>
      </c>
      <c r="CR1126" s="13">
        <f t="shared" si="3800"/>
        <v>55</v>
      </c>
      <c r="CS1126" s="83">
        <v>0</v>
      </c>
      <c r="CT1126" s="13">
        <f t="shared" si="3801"/>
        <v>0</v>
      </c>
      <c r="CU1126" s="13">
        <f t="shared" si="3802"/>
        <v>0</v>
      </c>
      <c r="CV1126" s="83">
        <v>0</v>
      </c>
      <c r="CW1126" s="13">
        <f t="shared" si="3803"/>
        <v>0</v>
      </c>
      <c r="CX1126" s="13">
        <f t="shared" si="3804"/>
        <v>0</v>
      </c>
      <c r="CY1126" s="83">
        <v>0</v>
      </c>
      <c r="CZ1126" s="13">
        <f t="shared" si="3759"/>
        <v>0</v>
      </c>
      <c r="DA1126" s="13">
        <f t="shared" si="3760"/>
        <v>0</v>
      </c>
      <c r="DB1126" s="83">
        <v>0</v>
      </c>
      <c r="DC1126" s="13">
        <f t="shared" si="3761"/>
        <v>0</v>
      </c>
      <c r="DD1126" s="13">
        <f t="shared" si="3762"/>
        <v>0</v>
      </c>
      <c r="DE1126" s="83">
        <v>0</v>
      </c>
      <c r="DF1126" s="13">
        <f t="shared" si="3763"/>
        <v>0</v>
      </c>
      <c r="DG1126" s="13">
        <f t="shared" si="3764"/>
        <v>0</v>
      </c>
      <c r="DH1126" s="83">
        <v>1.1805555555555555E-2</v>
      </c>
      <c r="DI1126" s="13">
        <f t="shared" si="3714"/>
        <v>0</v>
      </c>
      <c r="DJ1126" s="13">
        <f t="shared" si="3715"/>
        <v>17</v>
      </c>
      <c r="DK1126" s="83">
        <v>0</v>
      </c>
      <c r="DL1126" s="35">
        <f t="shared" si="3805"/>
        <v>0</v>
      </c>
      <c r="DM1126" s="35">
        <f t="shared" si="3806"/>
        <v>0</v>
      </c>
      <c r="DN1126" s="66">
        <f t="shared" si="3710"/>
        <v>3996969.856000002</v>
      </c>
      <c r="DO1126" s="74">
        <f t="shared" si="3711"/>
        <v>63979</v>
      </c>
      <c r="DP1126" s="66">
        <f t="shared" si="3712"/>
        <v>60.825423728813554</v>
      </c>
      <c r="DQ1126" s="63">
        <f t="shared" si="3713"/>
        <v>62.473153003329251</v>
      </c>
      <c r="DR1126" s="559"/>
      <c r="DS1126" s="559"/>
      <c r="DT1126" s="559"/>
      <c r="FJ1126" s="3">
        <f t="shared" si="3718"/>
        <v>0.18958333333333344</v>
      </c>
    </row>
    <row r="1127" spans="1:166">
      <c r="A1127" s="639">
        <f t="shared" si="3547"/>
        <v>1125</v>
      </c>
      <c r="B1127" s="172">
        <f t="shared" si="3807"/>
        <v>134</v>
      </c>
      <c r="C1127" s="76">
        <v>40992</v>
      </c>
      <c r="D1127" s="84">
        <f t="shared" si="3546"/>
        <v>3</v>
      </c>
      <c r="E1127" s="639" t="s">
        <v>1249</v>
      </c>
      <c r="F1127" s="639">
        <v>2</v>
      </c>
      <c r="G1127" s="639" t="s">
        <v>289</v>
      </c>
      <c r="H1127" s="639" t="s">
        <v>288</v>
      </c>
      <c r="I1127" s="639" t="s">
        <v>1111</v>
      </c>
      <c r="J1127" s="83">
        <v>0.875</v>
      </c>
      <c r="K1127" s="664">
        <v>3769.27</v>
      </c>
      <c r="L1127" s="78" t="s">
        <v>1083</v>
      </c>
      <c r="M1127" s="172">
        <v>59</v>
      </c>
      <c r="N1127" s="172">
        <v>0</v>
      </c>
      <c r="O1127" s="639"/>
      <c r="P1127" s="83">
        <v>0.875</v>
      </c>
      <c r="Q1127" s="83">
        <v>0.875</v>
      </c>
      <c r="R1127" s="12">
        <f t="shared" si="3765"/>
        <v>0</v>
      </c>
      <c r="S1127" s="13">
        <f t="shared" si="3766"/>
        <v>0</v>
      </c>
      <c r="T1127" s="13">
        <f t="shared" si="3767"/>
        <v>0</v>
      </c>
      <c r="U1127" s="83">
        <v>0.87847222222222221</v>
      </c>
      <c r="V1127" s="12">
        <f t="shared" si="3318"/>
        <v>3.4722222222222099E-3</v>
      </c>
      <c r="W1127" s="12">
        <f t="shared" si="3319"/>
        <v>0</v>
      </c>
      <c r="X1127" s="12">
        <f t="shared" si="3320"/>
        <v>5</v>
      </c>
      <c r="Y1127" s="83">
        <v>0.88888888888888884</v>
      </c>
      <c r="Z1127" s="12">
        <f t="shared" si="3549"/>
        <v>1.041666666666663E-2</v>
      </c>
      <c r="AA1127" s="13">
        <f t="shared" si="3616"/>
        <v>0</v>
      </c>
      <c r="AB1127" s="13">
        <f t="shared" si="3617"/>
        <v>15</v>
      </c>
      <c r="AC1127" s="83">
        <v>0.97916666666666663</v>
      </c>
      <c r="AD1127" s="12">
        <f t="shared" si="3768"/>
        <v>9.027777777777779E-2</v>
      </c>
      <c r="AE1127" s="13">
        <f t="shared" si="3769"/>
        <v>2</v>
      </c>
      <c r="AF1127" s="13">
        <f t="shared" si="3770"/>
        <v>10</v>
      </c>
      <c r="AG1127" s="83">
        <v>0.98055555555555562</v>
      </c>
      <c r="AH1127" s="83">
        <v>1.0090277777777776</v>
      </c>
      <c r="AI1127" s="12">
        <f t="shared" si="3771"/>
        <v>2.847222222222201E-2</v>
      </c>
      <c r="AJ1127" s="225">
        <f t="shared" si="3772"/>
        <v>0</v>
      </c>
      <c r="AK1127" s="225">
        <f t="shared" si="3773"/>
        <v>41</v>
      </c>
      <c r="AL1127" s="83">
        <v>0.98055555555555562</v>
      </c>
      <c r="AM1127" s="83">
        <v>1.0090277777777776</v>
      </c>
      <c r="AN1127" s="12">
        <f t="shared" si="3774"/>
        <v>2.847222222222201E-2</v>
      </c>
      <c r="AO1127" s="13">
        <f t="shared" si="3775"/>
        <v>0</v>
      </c>
      <c r="AP1127" s="13">
        <f t="shared" si="3776"/>
        <v>41</v>
      </c>
      <c r="AQ1127" s="83">
        <v>1.0534722222222224</v>
      </c>
      <c r="AR1127" s="12">
        <f t="shared" si="3777"/>
        <v>4.4444444444444731E-2</v>
      </c>
      <c r="AS1127" s="225">
        <f t="shared" si="3778"/>
        <v>1</v>
      </c>
      <c r="AT1127" s="13">
        <f t="shared" si="3779"/>
        <v>4</v>
      </c>
      <c r="AU1127" s="83">
        <v>1.0541666666666667</v>
      </c>
      <c r="AV1127" s="226">
        <f t="shared" si="3780"/>
        <v>6.9444444444433095E-4</v>
      </c>
      <c r="AW1127" s="13">
        <f t="shared" si="3781"/>
        <v>0</v>
      </c>
      <c r="AX1127" s="13">
        <f t="shared" si="3782"/>
        <v>1</v>
      </c>
      <c r="AY1127" s="83">
        <v>1.1159722222222224</v>
      </c>
      <c r="AZ1127" s="12">
        <f t="shared" si="3783"/>
        <v>6.1805555555555669E-2</v>
      </c>
      <c r="BA1127" s="225">
        <f t="shared" si="3784"/>
        <v>1</v>
      </c>
      <c r="BB1127" s="225">
        <f t="shared" si="3785"/>
        <v>29</v>
      </c>
      <c r="BC1127" s="83">
        <v>1.1159722222222224</v>
      </c>
      <c r="BD1127" s="83">
        <v>1.1159722222222224</v>
      </c>
      <c r="BE1127" s="12">
        <f t="shared" si="3786"/>
        <v>0</v>
      </c>
      <c r="BF1127" s="13">
        <f t="shared" si="3787"/>
        <v>0</v>
      </c>
      <c r="BG1127" s="13">
        <f t="shared" si="3788"/>
        <v>0</v>
      </c>
      <c r="BH1127" s="83">
        <v>1.1159722222222224</v>
      </c>
      <c r="BI1127" s="83">
        <v>1.1159722222222224</v>
      </c>
      <c r="BJ1127" s="83"/>
      <c r="BK1127" s="69">
        <f t="shared" si="3789"/>
        <v>0</v>
      </c>
      <c r="BL1127" s="13">
        <f t="shared" si="3790"/>
        <v>0</v>
      </c>
      <c r="BM1127" s="13">
        <f t="shared" si="3791"/>
        <v>0</v>
      </c>
      <c r="BN1127" s="83">
        <v>1.125</v>
      </c>
      <c r="BO1127" s="12">
        <f t="shared" si="3347"/>
        <v>9.0277777777776347E-3</v>
      </c>
      <c r="BP1127" s="12">
        <f t="shared" si="3348"/>
        <v>0</v>
      </c>
      <c r="BQ1127" s="12">
        <f t="shared" si="3349"/>
        <v>13</v>
      </c>
      <c r="BR1127" s="83">
        <v>1.1319444444444444</v>
      </c>
      <c r="BS1127" s="12">
        <f t="shared" si="3425"/>
        <v>6.9444444444444198E-3</v>
      </c>
      <c r="BT1127" s="225">
        <f t="shared" si="3618"/>
        <v>0</v>
      </c>
      <c r="BU1127" s="225">
        <f t="shared" si="3619"/>
        <v>10</v>
      </c>
      <c r="BV1127" s="83">
        <v>1.1319444444444444</v>
      </c>
      <c r="BW1127" s="83">
        <v>1.1388888888888888</v>
      </c>
      <c r="BX1127" s="12">
        <f t="shared" si="3353"/>
        <v>6.9444444444444198E-3</v>
      </c>
      <c r="BY1127" s="12">
        <f t="shared" si="3354"/>
        <v>0</v>
      </c>
      <c r="BZ1127" s="12">
        <f t="shared" si="3355"/>
        <v>10</v>
      </c>
      <c r="CA1127" s="12">
        <f t="shared" si="3481"/>
        <v>0.26388888888888884</v>
      </c>
      <c r="CB1127" s="13">
        <f t="shared" si="3597"/>
        <v>6</v>
      </c>
      <c r="CC1127" s="13">
        <f t="shared" si="3598"/>
        <v>20</v>
      </c>
      <c r="CD1127" s="12">
        <f t="shared" si="3428"/>
        <v>0.15069444444444458</v>
      </c>
      <c r="CE1127" s="12">
        <f t="shared" si="3429"/>
        <v>3</v>
      </c>
      <c r="CF1127" s="12">
        <f t="shared" si="3430"/>
        <v>37</v>
      </c>
      <c r="CG1127" s="12">
        <f t="shared" si="3792"/>
        <v>2.847222222222201E-2</v>
      </c>
      <c r="CH1127" s="13">
        <f t="shared" si="3793"/>
        <v>0</v>
      </c>
      <c r="CI1127" s="13">
        <f t="shared" si="3794"/>
        <v>41</v>
      </c>
      <c r="CJ1127" s="12">
        <f t="shared" si="3795"/>
        <v>6.1805555555555669E-2</v>
      </c>
      <c r="CK1127" s="13">
        <f t="shared" si="3796"/>
        <v>1</v>
      </c>
      <c r="CL1127" s="13">
        <f t="shared" si="3797"/>
        <v>29</v>
      </c>
      <c r="CM1127" s="62"/>
      <c r="CN1127" s="62"/>
      <c r="CO1127" s="62"/>
      <c r="CP1127" s="12">
        <f t="shared" si="3798"/>
        <v>5.4861111111111222E-2</v>
      </c>
      <c r="CQ1127" s="13">
        <f t="shared" si="3799"/>
        <v>1</v>
      </c>
      <c r="CR1127" s="13">
        <f t="shared" si="3800"/>
        <v>19</v>
      </c>
      <c r="CS1127" s="83">
        <v>0</v>
      </c>
      <c r="CT1127" s="13">
        <f t="shared" si="3801"/>
        <v>0</v>
      </c>
      <c r="CU1127" s="13">
        <f t="shared" si="3802"/>
        <v>0</v>
      </c>
      <c r="CV1127" s="83">
        <v>0</v>
      </c>
      <c r="CW1127" s="13">
        <f t="shared" si="3803"/>
        <v>0</v>
      </c>
      <c r="CX1127" s="13">
        <f t="shared" si="3804"/>
        <v>0</v>
      </c>
      <c r="CY1127" s="83">
        <v>0</v>
      </c>
      <c r="CZ1127" s="13">
        <f t="shared" si="3759"/>
        <v>0</v>
      </c>
      <c r="DA1127" s="13">
        <f t="shared" si="3760"/>
        <v>0</v>
      </c>
      <c r="DB1127" s="83">
        <v>0</v>
      </c>
      <c r="DC1127" s="13">
        <f t="shared" si="3761"/>
        <v>0</v>
      </c>
      <c r="DD1127" s="13">
        <f t="shared" si="3762"/>
        <v>0</v>
      </c>
      <c r="DE1127" s="83">
        <v>0</v>
      </c>
      <c r="DF1127" s="13">
        <f t="shared" si="3763"/>
        <v>0</v>
      </c>
      <c r="DG1127" s="13">
        <f t="shared" si="3764"/>
        <v>0</v>
      </c>
      <c r="DH1127" s="83">
        <v>6.9444444444444441E-3</v>
      </c>
      <c r="DI1127" s="13">
        <f t="shared" si="3714"/>
        <v>0</v>
      </c>
      <c r="DJ1127" s="13">
        <f t="shared" si="3715"/>
        <v>10</v>
      </c>
      <c r="DK1127" s="83">
        <v>0</v>
      </c>
      <c r="DL1127" s="35">
        <f t="shared" si="3805"/>
        <v>0</v>
      </c>
      <c r="DM1127" s="35">
        <f t="shared" si="3806"/>
        <v>0</v>
      </c>
      <c r="DN1127" s="66">
        <f t="shared" si="3710"/>
        <v>4000739.126000002</v>
      </c>
      <c r="DO1127" s="74">
        <f t="shared" si="3711"/>
        <v>64038</v>
      </c>
      <c r="DP1127" s="66">
        <f t="shared" si="3712"/>
        <v>63.885932203389828</v>
      </c>
      <c r="DQ1127" s="63">
        <f t="shared" si="3713"/>
        <v>62.474454636309723</v>
      </c>
      <c r="DR1127" s="559"/>
      <c r="DS1127" s="559"/>
      <c r="DT1127" s="559"/>
      <c r="FJ1127" s="3">
        <f t="shared" si="3718"/>
        <v>0.17361111111111116</v>
      </c>
    </row>
    <row r="1128" spans="1:166" ht="30">
      <c r="A1128" s="639">
        <f t="shared" si="3547"/>
        <v>1126</v>
      </c>
      <c r="B1128" s="172">
        <f t="shared" si="3807"/>
        <v>135</v>
      </c>
      <c r="C1128" s="76">
        <v>40993</v>
      </c>
      <c r="D1128" s="84">
        <f t="shared" si="3546"/>
        <v>3</v>
      </c>
      <c r="E1128" s="639" t="s">
        <v>1224</v>
      </c>
      <c r="F1128" s="639">
        <v>40</v>
      </c>
      <c r="G1128" s="639" t="s">
        <v>38</v>
      </c>
      <c r="H1128" s="639" t="s">
        <v>346</v>
      </c>
      <c r="I1128" s="639" t="s">
        <v>1265</v>
      </c>
      <c r="J1128" s="83">
        <v>0.41666666666666669</v>
      </c>
      <c r="K1128" s="664">
        <v>3679.64</v>
      </c>
      <c r="L1128" s="78" t="s">
        <v>1066</v>
      </c>
      <c r="M1128" s="172">
        <v>59</v>
      </c>
      <c r="N1128" s="172">
        <v>0</v>
      </c>
      <c r="O1128" s="639"/>
      <c r="P1128" s="83">
        <v>0.41666666666666669</v>
      </c>
      <c r="Q1128" s="83">
        <v>0.41666666666666669</v>
      </c>
      <c r="R1128" s="12">
        <f t="shared" ref="R1128:R1134" si="3808">Q1128-P1128</f>
        <v>0</v>
      </c>
      <c r="S1128" s="13">
        <f t="shared" ref="S1128:S1134" si="3809">HOUR(R1128)</f>
        <v>0</v>
      </c>
      <c r="T1128" s="13">
        <f t="shared" ref="T1128:T1134" si="3810">MINUTE(R1128)</f>
        <v>0</v>
      </c>
      <c r="U1128" s="83">
        <v>0.4201388888888889</v>
      </c>
      <c r="V1128" s="12">
        <f t="shared" si="3318"/>
        <v>3.4722222222222099E-3</v>
      </c>
      <c r="W1128" s="12">
        <f t="shared" si="3319"/>
        <v>0</v>
      </c>
      <c r="X1128" s="12">
        <f t="shared" si="3320"/>
        <v>5</v>
      </c>
      <c r="Y1128" s="83">
        <v>0.42708333333333331</v>
      </c>
      <c r="Z1128" s="12">
        <f t="shared" si="3549"/>
        <v>6.9444444444444198E-3</v>
      </c>
      <c r="AA1128" s="13">
        <f t="shared" si="3616"/>
        <v>0</v>
      </c>
      <c r="AB1128" s="13">
        <f t="shared" si="3617"/>
        <v>10</v>
      </c>
      <c r="AC1128" s="83">
        <v>0.44444444444444442</v>
      </c>
      <c r="AD1128" s="12">
        <f t="shared" ref="AD1128:AD1134" si="3811">AC1128-Y1128</f>
        <v>1.7361111111111105E-2</v>
      </c>
      <c r="AE1128" s="13">
        <f t="shared" ref="AE1128:AE1134" si="3812">HOUR(AD1128)</f>
        <v>0</v>
      </c>
      <c r="AF1128" s="13">
        <f t="shared" ref="AF1128:AF1134" si="3813">MINUTE(AD1128)</f>
        <v>25</v>
      </c>
      <c r="AG1128" s="83">
        <v>0.44444444444444442</v>
      </c>
      <c r="AH1128" s="83">
        <v>0.45833333333333331</v>
      </c>
      <c r="AI1128" s="12">
        <f t="shared" ref="AI1128:AI1134" si="3814">AH1128-AG1128</f>
        <v>1.3888888888888895E-2</v>
      </c>
      <c r="AJ1128" s="225">
        <f t="shared" ref="AJ1128:AJ1134" si="3815">HOUR(AI1128)</f>
        <v>0</v>
      </c>
      <c r="AK1128" s="225">
        <f t="shared" ref="AK1128:AK1134" si="3816">MINUTE(AI1128)</f>
        <v>20</v>
      </c>
      <c r="AL1128" s="83">
        <v>0.44444444444444442</v>
      </c>
      <c r="AM1128" s="83">
        <v>0.45833333333333331</v>
      </c>
      <c r="AN1128" s="12">
        <f t="shared" ref="AN1128:AN1134" si="3817">AM1128-AL1128</f>
        <v>1.3888888888888895E-2</v>
      </c>
      <c r="AO1128" s="13">
        <f t="shared" ref="AO1128:AO1134" si="3818">HOUR(AN1128)</f>
        <v>0</v>
      </c>
      <c r="AP1128" s="13">
        <f t="shared" ref="AP1128:AP1134" si="3819">MINUTE(AN1128)</f>
        <v>20</v>
      </c>
      <c r="AQ1128" s="83">
        <v>0.4694444444444445</v>
      </c>
      <c r="AR1128" s="12">
        <f t="shared" ref="AR1128:AR1138" si="3820">AQ1128-AH1128</f>
        <v>1.1111111111111183E-2</v>
      </c>
      <c r="AS1128" s="225">
        <f t="shared" ref="AS1128:AS1138" si="3821">HOUR(AR1128)</f>
        <v>0</v>
      </c>
      <c r="AT1128" s="13">
        <f t="shared" ref="AT1128:AT1138" si="3822">MINUTE(AR1128)</f>
        <v>16</v>
      </c>
      <c r="AU1128" s="83">
        <v>0.47013888888888888</v>
      </c>
      <c r="AV1128" s="226">
        <f t="shared" ref="AV1128:AV1135" si="3823">AU1128-AQ1128</f>
        <v>6.9444444444438647E-4</v>
      </c>
      <c r="AW1128" s="13">
        <f t="shared" ref="AW1128:AW1135" si="3824">HOUR(AV1128)</f>
        <v>0</v>
      </c>
      <c r="AX1128" s="13">
        <f t="shared" ref="AX1128:AX1135" si="3825">MINUTE(AV1128)</f>
        <v>1</v>
      </c>
      <c r="AY1128" s="83">
        <v>0.56666666666666665</v>
      </c>
      <c r="AZ1128" s="12">
        <f t="shared" ref="AZ1128:AZ1134" si="3826">AY1128-AU1128</f>
        <v>9.6527777777777768E-2</v>
      </c>
      <c r="BA1128" s="225">
        <f t="shared" ref="BA1128:BA1134" si="3827">HOUR(AZ1128)</f>
        <v>2</v>
      </c>
      <c r="BB1128" s="225">
        <f t="shared" ref="BB1128:BB1134" si="3828">MINUTE(AZ1128)</f>
        <v>19</v>
      </c>
      <c r="BC1128" s="83">
        <v>0.56666666666666665</v>
      </c>
      <c r="BD1128" s="83">
        <v>0.56666666666666665</v>
      </c>
      <c r="BE1128" s="12">
        <f t="shared" ref="BE1128:BE1134" si="3829">BD1128-BC1128</f>
        <v>0</v>
      </c>
      <c r="BF1128" s="13">
        <f t="shared" ref="BF1128:BF1134" si="3830">HOUR(BE1128)</f>
        <v>0</v>
      </c>
      <c r="BG1128" s="13">
        <f t="shared" ref="BG1128:BG1134" si="3831">MINUTE(BE1128)</f>
        <v>0</v>
      </c>
      <c r="BH1128" s="83">
        <v>0.56666666666666665</v>
      </c>
      <c r="BI1128" s="83">
        <v>0.56666666666666665</v>
      </c>
      <c r="BJ1128" s="83"/>
      <c r="BK1128" s="69">
        <f t="shared" ref="BK1128:BK1134" si="3832">BI1128-BH1128</f>
        <v>0</v>
      </c>
      <c r="BL1128" s="13">
        <f t="shared" ref="BL1128:BL1134" si="3833">HOUR(BK1128)</f>
        <v>0</v>
      </c>
      <c r="BM1128" s="13">
        <f t="shared" ref="BM1128:BM1134" si="3834">MINUTE(BK1128)</f>
        <v>0</v>
      </c>
      <c r="BN1128" s="83">
        <v>0.57638888888888895</v>
      </c>
      <c r="BO1128" s="12">
        <f t="shared" si="3347"/>
        <v>9.7222222222222987E-3</v>
      </c>
      <c r="BP1128" s="12">
        <f t="shared" si="3348"/>
        <v>0</v>
      </c>
      <c r="BQ1128" s="12">
        <f t="shared" si="3349"/>
        <v>14</v>
      </c>
      <c r="BR1128" s="83">
        <v>0.57986111111111105</v>
      </c>
      <c r="BS1128" s="12">
        <f t="shared" si="3425"/>
        <v>3.4722222222220989E-3</v>
      </c>
      <c r="BT1128" s="225">
        <f t="shared" si="3618"/>
        <v>0</v>
      </c>
      <c r="BU1128" s="225">
        <f t="shared" si="3619"/>
        <v>5</v>
      </c>
      <c r="BV1128" s="83">
        <v>0.57986111111111105</v>
      </c>
      <c r="BW1128" s="83">
        <v>0.58333333333333337</v>
      </c>
      <c r="BX1128" s="12">
        <f t="shared" si="3353"/>
        <v>3.4722222222223209E-3</v>
      </c>
      <c r="BY1128" s="12">
        <f t="shared" si="3354"/>
        <v>0</v>
      </c>
      <c r="BZ1128" s="12">
        <f t="shared" si="3355"/>
        <v>5</v>
      </c>
      <c r="CA1128" s="12">
        <f t="shared" si="3481"/>
        <v>0.16666666666666669</v>
      </c>
      <c r="CB1128" s="13">
        <f t="shared" si="3597"/>
        <v>4</v>
      </c>
      <c r="CC1128" s="13">
        <f t="shared" si="3598"/>
        <v>0</v>
      </c>
      <c r="CD1128" s="12">
        <f t="shared" si="3428"/>
        <v>4.1666666666666685E-2</v>
      </c>
      <c r="CE1128" s="12">
        <f t="shared" si="3429"/>
        <v>1</v>
      </c>
      <c r="CF1128" s="12">
        <f t="shared" si="3430"/>
        <v>0</v>
      </c>
      <c r="CG1128" s="12">
        <f t="shared" ref="CG1128:CG1134" si="3835">AI1128</f>
        <v>1.3888888888888895E-2</v>
      </c>
      <c r="CH1128" s="13">
        <f t="shared" ref="CH1128:CH1134" si="3836">HOUR(CG1128)</f>
        <v>0</v>
      </c>
      <c r="CI1128" s="13">
        <f t="shared" ref="CI1128:CI1134" si="3837">MINUTE(CG1128)</f>
        <v>20</v>
      </c>
      <c r="CJ1128" s="12">
        <f t="shared" ref="CJ1128:CJ1134" si="3838">AZ1128</f>
        <v>9.6527777777777768E-2</v>
      </c>
      <c r="CK1128" s="13">
        <f t="shared" ref="CK1128:CK1134" si="3839">HOUR(CJ1128)</f>
        <v>2</v>
      </c>
      <c r="CL1128" s="13">
        <f t="shared" ref="CL1128:CL1134" si="3840">MINUTE(CJ1128)</f>
        <v>19</v>
      </c>
      <c r="CM1128" s="62"/>
      <c r="CN1128" s="62"/>
      <c r="CO1128" s="62"/>
      <c r="CP1128" s="12">
        <f t="shared" ref="CP1128:CP1134" si="3841">AZ1128-(CS1128+CV1128+CY1128+DB1128+DE1128+DH1128+DK1128)</f>
        <v>7.0138888888888876E-2</v>
      </c>
      <c r="CQ1128" s="13">
        <f t="shared" ref="CQ1128:CQ1134" si="3842">HOUR(CP1128)</f>
        <v>1</v>
      </c>
      <c r="CR1128" s="13">
        <f t="shared" ref="CR1128:CR1134" si="3843">MINUTE(CP1128)</f>
        <v>41</v>
      </c>
      <c r="CS1128" s="83">
        <v>0</v>
      </c>
      <c r="CT1128" s="13">
        <f t="shared" ref="CT1128:CT1134" si="3844">HOUR(CS1128)</f>
        <v>0</v>
      </c>
      <c r="CU1128" s="13">
        <f t="shared" ref="CU1128:CU1134" si="3845">MINUTE(CS1128)</f>
        <v>0</v>
      </c>
      <c r="CV1128" s="83">
        <v>0</v>
      </c>
      <c r="CW1128" s="13">
        <f t="shared" si="3803"/>
        <v>0</v>
      </c>
      <c r="CX1128" s="13">
        <f t="shared" si="3804"/>
        <v>0</v>
      </c>
      <c r="CY1128" s="83">
        <v>0</v>
      </c>
      <c r="CZ1128" s="13">
        <f t="shared" si="3759"/>
        <v>0</v>
      </c>
      <c r="DA1128" s="13">
        <f t="shared" si="3760"/>
        <v>0</v>
      </c>
      <c r="DB1128" s="83">
        <v>0</v>
      </c>
      <c r="DC1128" s="13">
        <f t="shared" si="3761"/>
        <v>0</v>
      </c>
      <c r="DD1128" s="13">
        <f t="shared" si="3762"/>
        <v>0</v>
      </c>
      <c r="DE1128" s="83">
        <v>0</v>
      </c>
      <c r="DF1128" s="13">
        <f t="shared" ref="DF1128:DF1135" si="3846">HOUR(DE1128)</f>
        <v>0</v>
      </c>
      <c r="DG1128" s="13">
        <f t="shared" ref="DG1128:DG1135" si="3847">MINUTE(DE1128)</f>
        <v>0</v>
      </c>
      <c r="DH1128" s="83">
        <v>2.6388888888888889E-2</v>
      </c>
      <c r="DI1128" s="13">
        <f t="shared" si="3714"/>
        <v>0</v>
      </c>
      <c r="DJ1128" s="13">
        <f t="shared" si="3715"/>
        <v>38</v>
      </c>
      <c r="DK1128" s="83">
        <v>0</v>
      </c>
      <c r="DL1128" s="35">
        <f t="shared" ref="DL1128:DL1135" si="3848">HOUR(DK1128)</f>
        <v>0</v>
      </c>
      <c r="DM1128" s="35">
        <f t="shared" ref="DM1128:DM1135" si="3849">MINUTE(DK1128)</f>
        <v>0</v>
      </c>
      <c r="DN1128" s="66">
        <f t="shared" si="3710"/>
        <v>4004418.7660000022</v>
      </c>
      <c r="DO1128" s="74">
        <f t="shared" si="3711"/>
        <v>64097</v>
      </c>
      <c r="DP1128" s="66">
        <f t="shared" si="3712"/>
        <v>62.366779661016949</v>
      </c>
      <c r="DQ1128" s="63">
        <f t="shared" si="3713"/>
        <v>62.47435552365949</v>
      </c>
      <c r="DR1128" s="559"/>
      <c r="DS1128" s="559"/>
      <c r="DT1128" s="559"/>
      <c r="FJ1128" s="3">
        <f t="shared" si="3718"/>
        <v>5.6250000000000022E-2</v>
      </c>
    </row>
    <row r="1129" spans="1:166">
      <c r="A1129" s="639">
        <f t="shared" si="3547"/>
        <v>1127</v>
      </c>
      <c r="B1129" s="172">
        <f t="shared" si="3807"/>
        <v>136</v>
      </c>
      <c r="C1129" s="76">
        <v>40993</v>
      </c>
      <c r="D1129" s="84">
        <f t="shared" si="3546"/>
        <v>3</v>
      </c>
      <c r="E1129" s="639" t="s">
        <v>1230</v>
      </c>
      <c r="F1129" s="639">
        <v>4</v>
      </c>
      <c r="G1129" s="639" t="s">
        <v>749</v>
      </c>
      <c r="H1129" s="639" t="s">
        <v>394</v>
      </c>
      <c r="I1129" s="639" t="s">
        <v>1141</v>
      </c>
      <c r="J1129" s="83">
        <v>0.55555555555555558</v>
      </c>
      <c r="K1129" s="664">
        <v>1961.32</v>
      </c>
      <c r="L1129" s="78" t="s">
        <v>1281</v>
      </c>
      <c r="M1129" s="172">
        <v>38</v>
      </c>
      <c r="N1129" s="172">
        <v>0</v>
      </c>
      <c r="O1129" s="639"/>
      <c r="P1129" s="83">
        <v>0.55555555555555558</v>
      </c>
      <c r="Q1129" s="83">
        <v>0.55555555555555558</v>
      </c>
      <c r="R1129" s="12">
        <f t="shared" si="3808"/>
        <v>0</v>
      </c>
      <c r="S1129" s="13">
        <f t="shared" si="3809"/>
        <v>0</v>
      </c>
      <c r="T1129" s="13">
        <f t="shared" si="3810"/>
        <v>0</v>
      </c>
      <c r="U1129" s="83">
        <v>0.55902777777777779</v>
      </c>
      <c r="V1129" s="12">
        <f t="shared" si="3318"/>
        <v>3.4722222222222099E-3</v>
      </c>
      <c r="W1129" s="12">
        <f t="shared" si="3319"/>
        <v>0</v>
      </c>
      <c r="X1129" s="12">
        <f t="shared" si="3320"/>
        <v>5</v>
      </c>
      <c r="Y1129" s="83">
        <v>0.56944444444444442</v>
      </c>
      <c r="Z1129" s="12">
        <f t="shared" si="3549"/>
        <v>1.041666666666663E-2</v>
      </c>
      <c r="AA1129" s="13">
        <f t="shared" si="3616"/>
        <v>0</v>
      </c>
      <c r="AB1129" s="13">
        <f t="shared" si="3617"/>
        <v>15</v>
      </c>
      <c r="AC1129" s="83">
        <v>0.60416666666666663</v>
      </c>
      <c r="AD1129" s="12">
        <f t="shared" si="3811"/>
        <v>3.472222222222221E-2</v>
      </c>
      <c r="AE1129" s="13">
        <f t="shared" si="3812"/>
        <v>0</v>
      </c>
      <c r="AF1129" s="13">
        <f t="shared" si="3813"/>
        <v>50</v>
      </c>
      <c r="AG1129" s="83">
        <v>0.60416666666666663</v>
      </c>
      <c r="AH1129" s="83">
        <v>0.60416666666666663</v>
      </c>
      <c r="AI1129" s="12">
        <f t="shared" si="3814"/>
        <v>0</v>
      </c>
      <c r="AJ1129" s="225">
        <f t="shared" si="3815"/>
        <v>0</v>
      </c>
      <c r="AK1129" s="225">
        <f t="shared" si="3816"/>
        <v>0</v>
      </c>
      <c r="AL1129" s="83">
        <v>0.60416666666666663</v>
      </c>
      <c r="AM1129" s="83">
        <v>0.60416666666666663</v>
      </c>
      <c r="AN1129" s="12">
        <f t="shared" si="3817"/>
        <v>0</v>
      </c>
      <c r="AO1129" s="13">
        <f t="shared" si="3818"/>
        <v>0</v>
      </c>
      <c r="AP1129" s="13">
        <f t="shared" si="3819"/>
        <v>0</v>
      </c>
      <c r="AQ1129" s="83">
        <v>0.60763888888888895</v>
      </c>
      <c r="AR1129" s="12">
        <f t="shared" si="3820"/>
        <v>3.4722222222223209E-3</v>
      </c>
      <c r="AS1129" s="225">
        <f t="shared" si="3821"/>
        <v>0</v>
      </c>
      <c r="AT1129" s="13">
        <f t="shared" si="3822"/>
        <v>5</v>
      </c>
      <c r="AU1129" s="83">
        <v>0.61111111111111105</v>
      </c>
      <c r="AV1129" s="226">
        <f t="shared" si="3823"/>
        <v>3.4722222222220989E-3</v>
      </c>
      <c r="AW1129" s="13">
        <f t="shared" si="3824"/>
        <v>0</v>
      </c>
      <c r="AX1129" s="13">
        <f t="shared" si="3825"/>
        <v>5</v>
      </c>
      <c r="AY1129" s="83">
        <v>0.8125</v>
      </c>
      <c r="AZ1129" s="12">
        <f t="shared" si="3826"/>
        <v>0.20138888888888895</v>
      </c>
      <c r="BA1129" s="225">
        <f t="shared" si="3827"/>
        <v>4</v>
      </c>
      <c r="BB1129" s="225">
        <f t="shared" si="3828"/>
        <v>50</v>
      </c>
      <c r="BC1129" s="83">
        <v>0.8125</v>
      </c>
      <c r="BD1129" s="83">
        <v>0.8125</v>
      </c>
      <c r="BE1129" s="12">
        <f t="shared" si="3829"/>
        <v>0</v>
      </c>
      <c r="BF1129" s="13">
        <f t="shared" si="3830"/>
        <v>0</v>
      </c>
      <c r="BG1129" s="13">
        <f t="shared" si="3831"/>
        <v>0</v>
      </c>
      <c r="BH1129" s="83">
        <v>0.8125</v>
      </c>
      <c r="BI1129" s="83">
        <v>0.8125</v>
      </c>
      <c r="BJ1129" s="83"/>
      <c r="BK1129" s="69">
        <f t="shared" si="3832"/>
        <v>0</v>
      </c>
      <c r="BL1129" s="13">
        <f t="shared" si="3833"/>
        <v>0</v>
      </c>
      <c r="BM1129" s="13">
        <f t="shared" si="3834"/>
        <v>0</v>
      </c>
      <c r="BN1129" s="83">
        <v>0.8125</v>
      </c>
      <c r="BO1129" s="12">
        <f t="shared" si="3347"/>
        <v>0</v>
      </c>
      <c r="BP1129" s="12">
        <f t="shared" si="3348"/>
        <v>0</v>
      </c>
      <c r="BQ1129" s="12">
        <f t="shared" si="3349"/>
        <v>0</v>
      </c>
      <c r="BR1129" s="83">
        <v>0.81597222222222221</v>
      </c>
      <c r="BS1129" s="12">
        <f t="shared" si="3425"/>
        <v>3.4722222222222099E-3</v>
      </c>
      <c r="BT1129" s="225">
        <f t="shared" si="3618"/>
        <v>0</v>
      </c>
      <c r="BU1129" s="225">
        <f t="shared" si="3619"/>
        <v>5</v>
      </c>
      <c r="BV1129" s="83">
        <v>0.81597222222222221</v>
      </c>
      <c r="BW1129" s="83">
        <v>0.81944444444444453</v>
      </c>
      <c r="BX1129" s="12">
        <f t="shared" si="3353"/>
        <v>3.4722222222223209E-3</v>
      </c>
      <c r="BY1129" s="12">
        <f t="shared" si="3354"/>
        <v>0</v>
      </c>
      <c r="BZ1129" s="12">
        <f t="shared" si="3355"/>
        <v>5</v>
      </c>
      <c r="CA1129" s="12">
        <f t="shared" si="3481"/>
        <v>0.26388888888888895</v>
      </c>
      <c r="CB1129" s="13">
        <f t="shared" si="3597"/>
        <v>6</v>
      </c>
      <c r="CC1129" s="13">
        <f t="shared" si="3598"/>
        <v>20</v>
      </c>
      <c r="CD1129" s="12">
        <f t="shared" si="3428"/>
        <v>4.1666666666666741E-2</v>
      </c>
      <c r="CE1129" s="12">
        <f t="shared" si="3429"/>
        <v>1</v>
      </c>
      <c r="CF1129" s="12">
        <f t="shared" si="3430"/>
        <v>0</v>
      </c>
      <c r="CG1129" s="12">
        <f t="shared" si="3835"/>
        <v>0</v>
      </c>
      <c r="CH1129" s="13">
        <f t="shared" si="3836"/>
        <v>0</v>
      </c>
      <c r="CI1129" s="13">
        <f t="shared" si="3837"/>
        <v>0</v>
      </c>
      <c r="CJ1129" s="12">
        <f t="shared" si="3838"/>
        <v>0.20138888888888895</v>
      </c>
      <c r="CK1129" s="13">
        <f t="shared" si="3839"/>
        <v>4</v>
      </c>
      <c r="CL1129" s="13">
        <f t="shared" si="3840"/>
        <v>50</v>
      </c>
      <c r="CM1129" s="62"/>
      <c r="CN1129" s="62"/>
      <c r="CO1129" s="62"/>
      <c r="CP1129" s="12">
        <f t="shared" si="3841"/>
        <v>0</v>
      </c>
      <c r="CQ1129" s="13">
        <f t="shared" si="3842"/>
        <v>0</v>
      </c>
      <c r="CR1129" s="13">
        <f t="shared" si="3843"/>
        <v>0</v>
      </c>
      <c r="CS1129" s="83">
        <v>0</v>
      </c>
      <c r="CT1129" s="13">
        <f t="shared" si="3844"/>
        <v>0</v>
      </c>
      <c r="CU1129" s="13">
        <f t="shared" si="3845"/>
        <v>0</v>
      </c>
      <c r="CV1129" s="83">
        <v>0</v>
      </c>
      <c r="CW1129" s="13">
        <f t="shared" si="3803"/>
        <v>0</v>
      </c>
      <c r="CX1129" s="13">
        <f t="shared" si="3804"/>
        <v>0</v>
      </c>
      <c r="CY1129" s="83">
        <v>0</v>
      </c>
      <c r="CZ1129" s="13">
        <f t="shared" si="3759"/>
        <v>0</v>
      </c>
      <c r="DA1129" s="13">
        <f t="shared" si="3760"/>
        <v>0</v>
      </c>
      <c r="DB1129" s="83">
        <v>0.20138888888888887</v>
      </c>
      <c r="DC1129" s="13">
        <f t="shared" si="3761"/>
        <v>4</v>
      </c>
      <c r="DD1129" s="13">
        <f t="shared" si="3762"/>
        <v>50</v>
      </c>
      <c r="DE1129" s="83">
        <v>0</v>
      </c>
      <c r="DF1129" s="13">
        <f t="shared" si="3846"/>
        <v>0</v>
      </c>
      <c r="DG1129" s="13">
        <f t="shared" si="3847"/>
        <v>0</v>
      </c>
      <c r="DH1129" s="83">
        <v>0</v>
      </c>
      <c r="DI1129" s="13">
        <f t="shared" si="3714"/>
        <v>0</v>
      </c>
      <c r="DJ1129" s="13">
        <f t="shared" si="3715"/>
        <v>0</v>
      </c>
      <c r="DK1129" s="83">
        <v>0</v>
      </c>
      <c r="DL1129" s="35">
        <f t="shared" si="3848"/>
        <v>0</v>
      </c>
      <c r="DM1129" s="35">
        <f t="shared" si="3849"/>
        <v>0</v>
      </c>
      <c r="DN1129" s="66">
        <f t="shared" si="3710"/>
        <v>4006380.086000002</v>
      </c>
      <c r="DO1129" s="74">
        <f t="shared" si="3711"/>
        <v>64135</v>
      </c>
      <c r="DP1129" s="66">
        <f t="shared" si="3712"/>
        <v>51.613684210526316</v>
      </c>
      <c r="DQ1129" s="63">
        <f t="shared" si="3713"/>
        <v>62.467920573789691</v>
      </c>
      <c r="DR1129" s="559"/>
      <c r="DS1129" s="559"/>
      <c r="DT1129" s="559"/>
      <c r="FJ1129" s="3">
        <f t="shared" si="3718"/>
        <v>6.25E-2</v>
      </c>
    </row>
    <row r="1130" spans="1:166">
      <c r="A1130" s="639">
        <f t="shared" si="3547"/>
        <v>1128</v>
      </c>
      <c r="B1130" s="172">
        <f t="shared" si="3807"/>
        <v>137</v>
      </c>
      <c r="C1130" s="76">
        <v>40993</v>
      </c>
      <c r="D1130" s="84">
        <f t="shared" si="3546"/>
        <v>3</v>
      </c>
      <c r="E1130" s="639" t="s">
        <v>1267</v>
      </c>
      <c r="F1130" s="639">
        <v>43</v>
      </c>
      <c r="G1130" s="639" t="s">
        <v>445</v>
      </c>
      <c r="H1130" s="639" t="s">
        <v>1319</v>
      </c>
      <c r="I1130" s="639" t="s">
        <v>1219</v>
      </c>
      <c r="J1130" s="83">
        <v>0.68402777777777779</v>
      </c>
      <c r="K1130" s="664">
        <v>3581.26</v>
      </c>
      <c r="L1130" s="78" t="s">
        <v>1066</v>
      </c>
      <c r="M1130" s="172">
        <v>57</v>
      </c>
      <c r="N1130" s="172">
        <v>2</v>
      </c>
      <c r="O1130" s="639"/>
      <c r="P1130" s="83">
        <v>0.68402777777777779</v>
      </c>
      <c r="Q1130" s="83">
        <v>0.68402777777777779</v>
      </c>
      <c r="R1130" s="12">
        <f t="shared" si="3808"/>
        <v>0</v>
      </c>
      <c r="S1130" s="13">
        <f t="shared" si="3809"/>
        <v>0</v>
      </c>
      <c r="T1130" s="13">
        <f t="shared" si="3810"/>
        <v>0</v>
      </c>
      <c r="U1130" s="83">
        <v>0.6875</v>
      </c>
      <c r="V1130" s="12">
        <f t="shared" si="3318"/>
        <v>3.4722222222222099E-3</v>
      </c>
      <c r="W1130" s="12">
        <f t="shared" si="3319"/>
        <v>0</v>
      </c>
      <c r="X1130" s="12">
        <f t="shared" si="3320"/>
        <v>5</v>
      </c>
      <c r="Y1130" s="83">
        <v>0.69791666666666663</v>
      </c>
      <c r="Z1130" s="12">
        <f t="shared" si="3549"/>
        <v>1.041666666666663E-2</v>
      </c>
      <c r="AA1130" s="13">
        <f t="shared" si="3616"/>
        <v>0</v>
      </c>
      <c r="AB1130" s="13">
        <f t="shared" si="3617"/>
        <v>15</v>
      </c>
      <c r="AC1130" s="83">
        <v>0.71527777777777779</v>
      </c>
      <c r="AD1130" s="12">
        <f t="shared" si="3811"/>
        <v>1.736111111111116E-2</v>
      </c>
      <c r="AE1130" s="13">
        <f t="shared" si="3812"/>
        <v>0</v>
      </c>
      <c r="AF1130" s="13">
        <f t="shared" si="3813"/>
        <v>25</v>
      </c>
      <c r="AG1130" s="83">
        <v>0.71875</v>
      </c>
      <c r="AH1130" s="83">
        <v>0.76388888888888884</v>
      </c>
      <c r="AI1130" s="12">
        <f t="shared" si="3814"/>
        <v>4.513888888888884E-2</v>
      </c>
      <c r="AJ1130" s="225">
        <f t="shared" si="3815"/>
        <v>1</v>
      </c>
      <c r="AK1130" s="225">
        <f t="shared" si="3816"/>
        <v>5</v>
      </c>
      <c r="AL1130" s="83">
        <v>0.71875</v>
      </c>
      <c r="AM1130" s="83">
        <v>0.76388888888888884</v>
      </c>
      <c r="AN1130" s="12">
        <f t="shared" si="3817"/>
        <v>4.513888888888884E-2</v>
      </c>
      <c r="AO1130" s="13">
        <f t="shared" si="3818"/>
        <v>1</v>
      </c>
      <c r="AP1130" s="13">
        <f t="shared" si="3819"/>
        <v>5</v>
      </c>
      <c r="AQ1130" s="83">
        <v>0.77222222222222225</v>
      </c>
      <c r="AR1130" s="12">
        <f t="shared" si="3820"/>
        <v>8.3333333333334147E-3</v>
      </c>
      <c r="AS1130" s="225">
        <f t="shared" si="3821"/>
        <v>0</v>
      </c>
      <c r="AT1130" s="13">
        <f t="shared" si="3822"/>
        <v>12</v>
      </c>
      <c r="AU1130" s="83">
        <v>0.77222222222222225</v>
      </c>
      <c r="AV1130" s="226">
        <f t="shared" si="3823"/>
        <v>0</v>
      </c>
      <c r="AW1130" s="13">
        <f t="shared" si="3824"/>
        <v>0</v>
      </c>
      <c r="AX1130" s="13">
        <f t="shared" si="3825"/>
        <v>0</v>
      </c>
      <c r="AY1130" s="83">
        <v>0.87708333333333333</v>
      </c>
      <c r="AZ1130" s="12">
        <f t="shared" si="3826"/>
        <v>0.10486111111111107</v>
      </c>
      <c r="BA1130" s="225">
        <f t="shared" si="3827"/>
        <v>2</v>
      </c>
      <c r="BB1130" s="225">
        <f t="shared" si="3828"/>
        <v>31</v>
      </c>
      <c r="BC1130" s="83">
        <v>0.87708333333333333</v>
      </c>
      <c r="BD1130" s="83">
        <v>0.87708333333333333</v>
      </c>
      <c r="BE1130" s="12">
        <f t="shared" si="3829"/>
        <v>0</v>
      </c>
      <c r="BF1130" s="13">
        <f t="shared" si="3830"/>
        <v>0</v>
      </c>
      <c r="BG1130" s="13">
        <f t="shared" si="3831"/>
        <v>0</v>
      </c>
      <c r="BH1130" s="83">
        <v>0.87708333333333333</v>
      </c>
      <c r="BI1130" s="83">
        <v>0.87708333333333333</v>
      </c>
      <c r="BJ1130" s="83"/>
      <c r="BK1130" s="69">
        <f t="shared" si="3832"/>
        <v>0</v>
      </c>
      <c r="BL1130" s="13">
        <f t="shared" si="3833"/>
        <v>0</v>
      </c>
      <c r="BM1130" s="13">
        <f t="shared" si="3834"/>
        <v>0</v>
      </c>
      <c r="BN1130" s="83">
        <v>0.88541666666666663</v>
      </c>
      <c r="BO1130" s="12">
        <f t="shared" si="3347"/>
        <v>8.3333333333333037E-3</v>
      </c>
      <c r="BP1130" s="12">
        <f t="shared" si="3348"/>
        <v>0</v>
      </c>
      <c r="BQ1130" s="12">
        <f t="shared" si="3349"/>
        <v>12</v>
      </c>
      <c r="BR1130" s="83">
        <v>0.88888888888888884</v>
      </c>
      <c r="BS1130" s="12">
        <f t="shared" si="3425"/>
        <v>3.4722222222222099E-3</v>
      </c>
      <c r="BT1130" s="225">
        <f t="shared" si="3618"/>
        <v>0</v>
      </c>
      <c r="BU1130" s="225">
        <f t="shared" si="3619"/>
        <v>5</v>
      </c>
      <c r="BV1130" s="83">
        <v>0.88888888888888884</v>
      </c>
      <c r="BW1130" s="83">
        <v>0.89236111111111116</v>
      </c>
      <c r="BX1130" s="12">
        <f t="shared" si="3353"/>
        <v>3.4722222222223209E-3</v>
      </c>
      <c r="BY1130" s="12">
        <f t="shared" si="3354"/>
        <v>0</v>
      </c>
      <c r="BZ1130" s="12">
        <f t="shared" si="3355"/>
        <v>5</v>
      </c>
      <c r="CA1130" s="12">
        <f t="shared" si="3481"/>
        <v>0.20833333333333337</v>
      </c>
      <c r="CB1130" s="13">
        <f t="shared" si="3597"/>
        <v>5</v>
      </c>
      <c r="CC1130" s="13">
        <f t="shared" si="3598"/>
        <v>0</v>
      </c>
      <c r="CD1130" s="12">
        <f t="shared" si="3428"/>
        <v>3.7500000000000089E-2</v>
      </c>
      <c r="CE1130" s="12">
        <f t="shared" si="3429"/>
        <v>0</v>
      </c>
      <c r="CF1130" s="12">
        <f t="shared" si="3430"/>
        <v>54</v>
      </c>
      <c r="CG1130" s="12">
        <f t="shared" si="3835"/>
        <v>4.513888888888884E-2</v>
      </c>
      <c r="CH1130" s="13">
        <f t="shared" si="3836"/>
        <v>1</v>
      </c>
      <c r="CI1130" s="13">
        <f t="shared" si="3837"/>
        <v>5</v>
      </c>
      <c r="CJ1130" s="12">
        <f t="shared" si="3838"/>
        <v>0.10486111111111107</v>
      </c>
      <c r="CK1130" s="13">
        <f t="shared" si="3839"/>
        <v>2</v>
      </c>
      <c r="CL1130" s="13">
        <f t="shared" si="3840"/>
        <v>31</v>
      </c>
      <c r="CM1130" s="62"/>
      <c r="CN1130" s="62"/>
      <c r="CO1130" s="62"/>
      <c r="CP1130" s="12">
        <f t="shared" si="3841"/>
        <v>6.3194444444444414E-2</v>
      </c>
      <c r="CQ1130" s="13">
        <f t="shared" si="3842"/>
        <v>1</v>
      </c>
      <c r="CR1130" s="13">
        <f t="shared" si="3843"/>
        <v>31</v>
      </c>
      <c r="CS1130" s="83">
        <v>0</v>
      </c>
      <c r="CT1130" s="13">
        <f t="shared" si="3844"/>
        <v>0</v>
      </c>
      <c r="CU1130" s="13">
        <f t="shared" si="3845"/>
        <v>0</v>
      </c>
      <c r="CV1130" s="83">
        <v>4.1666666666666666E-3</v>
      </c>
      <c r="CW1130" s="13">
        <f t="shared" ref="CW1130:CW1150" si="3850">HOUR(CV1130)</f>
        <v>0</v>
      </c>
      <c r="CX1130" s="13">
        <f t="shared" ref="CX1130:CX1150" si="3851">MINUTE(CV1130)</f>
        <v>6</v>
      </c>
      <c r="CY1130" s="83">
        <v>0</v>
      </c>
      <c r="CZ1130" s="13">
        <f t="shared" si="3759"/>
        <v>0</v>
      </c>
      <c r="DA1130" s="13">
        <f t="shared" si="3760"/>
        <v>0</v>
      </c>
      <c r="DB1130" s="83">
        <v>0</v>
      </c>
      <c r="DC1130" s="13">
        <f t="shared" si="3761"/>
        <v>0</v>
      </c>
      <c r="DD1130" s="13">
        <f t="shared" si="3762"/>
        <v>0</v>
      </c>
      <c r="DE1130" s="83">
        <v>0</v>
      </c>
      <c r="DF1130" s="13">
        <f t="shared" si="3846"/>
        <v>0</v>
      </c>
      <c r="DG1130" s="13">
        <f t="shared" si="3847"/>
        <v>0</v>
      </c>
      <c r="DH1130" s="83">
        <v>3.7499999999999999E-2</v>
      </c>
      <c r="DI1130" s="13">
        <f t="shared" si="3714"/>
        <v>0</v>
      </c>
      <c r="DJ1130" s="13">
        <f t="shared" si="3715"/>
        <v>54</v>
      </c>
      <c r="DK1130" s="83">
        <v>0</v>
      </c>
      <c r="DL1130" s="35">
        <f t="shared" si="3848"/>
        <v>0</v>
      </c>
      <c r="DM1130" s="35">
        <f t="shared" si="3849"/>
        <v>0</v>
      </c>
      <c r="DN1130" s="66">
        <f t="shared" si="3710"/>
        <v>4009961.3460000018</v>
      </c>
      <c r="DO1130" s="74">
        <f t="shared" si="3711"/>
        <v>64192</v>
      </c>
      <c r="DP1130" s="66">
        <f t="shared" si="3712"/>
        <v>62.829122807017548</v>
      </c>
      <c r="DQ1130" s="63">
        <f t="shared" si="3713"/>
        <v>62.468241307328043</v>
      </c>
      <c r="DR1130" s="559"/>
      <c r="DS1130" s="559"/>
      <c r="DT1130" s="559"/>
      <c r="FJ1130" s="3">
        <f t="shared" si="3718"/>
        <v>5.8333333333333459E-2</v>
      </c>
    </row>
    <row r="1131" spans="1:166">
      <c r="A1131" s="639">
        <f t="shared" si="3547"/>
        <v>1129</v>
      </c>
      <c r="B1131" s="172">
        <f t="shared" si="3807"/>
        <v>138</v>
      </c>
      <c r="C1131" s="76">
        <v>40993</v>
      </c>
      <c r="D1131" s="84">
        <f t="shared" si="3546"/>
        <v>3</v>
      </c>
      <c r="E1131" s="639" t="s">
        <v>1226</v>
      </c>
      <c r="F1131" s="639">
        <v>3</v>
      </c>
      <c r="G1131" s="639" t="s">
        <v>823</v>
      </c>
      <c r="H1131" s="639" t="s">
        <v>413</v>
      </c>
      <c r="I1131" s="639" t="s">
        <v>1244</v>
      </c>
      <c r="J1131" s="83">
        <v>0.71875</v>
      </c>
      <c r="K1131" s="664">
        <v>3831.42</v>
      </c>
      <c r="L1131" s="78" t="s">
        <v>1083</v>
      </c>
      <c r="M1131" s="172">
        <v>59</v>
      </c>
      <c r="N1131" s="172">
        <v>0</v>
      </c>
      <c r="O1131" s="639"/>
      <c r="P1131" s="83">
        <v>0.71875</v>
      </c>
      <c r="Q1131" s="83">
        <v>0.71875</v>
      </c>
      <c r="R1131" s="12">
        <f t="shared" si="3808"/>
        <v>0</v>
      </c>
      <c r="S1131" s="13">
        <f t="shared" si="3809"/>
        <v>0</v>
      </c>
      <c r="T1131" s="13">
        <f t="shared" si="3810"/>
        <v>0</v>
      </c>
      <c r="U1131" s="83">
        <v>0.72222222222222221</v>
      </c>
      <c r="V1131" s="12">
        <f t="shared" si="3318"/>
        <v>3.4722222222222099E-3</v>
      </c>
      <c r="W1131" s="12">
        <f t="shared" si="3319"/>
        <v>0</v>
      </c>
      <c r="X1131" s="12">
        <f t="shared" si="3320"/>
        <v>5</v>
      </c>
      <c r="Y1131" s="83">
        <v>0.73263888888888884</v>
      </c>
      <c r="Z1131" s="12">
        <f t="shared" si="3549"/>
        <v>1.041666666666663E-2</v>
      </c>
      <c r="AA1131" s="13">
        <f t="shared" si="3616"/>
        <v>0</v>
      </c>
      <c r="AB1131" s="13">
        <f t="shared" si="3617"/>
        <v>15</v>
      </c>
      <c r="AC1131" s="83">
        <v>0.76041666666666663</v>
      </c>
      <c r="AD1131" s="12">
        <f t="shared" si="3811"/>
        <v>2.777777777777779E-2</v>
      </c>
      <c r="AE1131" s="13">
        <f t="shared" si="3812"/>
        <v>0</v>
      </c>
      <c r="AF1131" s="13">
        <f t="shared" si="3813"/>
        <v>40</v>
      </c>
      <c r="AG1131" s="83">
        <v>0.77777777777777779</v>
      </c>
      <c r="AH1131" s="83">
        <v>0.80208333333333337</v>
      </c>
      <c r="AI1131" s="12">
        <f t="shared" si="3814"/>
        <v>2.430555555555558E-2</v>
      </c>
      <c r="AJ1131" s="225">
        <f t="shared" si="3815"/>
        <v>0</v>
      </c>
      <c r="AK1131" s="225">
        <f t="shared" si="3816"/>
        <v>35</v>
      </c>
      <c r="AL1131" s="83">
        <v>0.77777777777777779</v>
      </c>
      <c r="AM1131" s="83">
        <v>0.80208333333333337</v>
      </c>
      <c r="AN1131" s="12">
        <f t="shared" si="3817"/>
        <v>2.430555555555558E-2</v>
      </c>
      <c r="AO1131" s="13">
        <f t="shared" si="3818"/>
        <v>0</v>
      </c>
      <c r="AP1131" s="13">
        <f t="shared" si="3819"/>
        <v>35</v>
      </c>
      <c r="AQ1131" s="83">
        <v>0.83333333333333337</v>
      </c>
      <c r="AR1131" s="12">
        <f t="shared" si="3820"/>
        <v>3.125E-2</v>
      </c>
      <c r="AS1131" s="225">
        <f t="shared" si="3821"/>
        <v>0</v>
      </c>
      <c r="AT1131" s="13">
        <f t="shared" si="3822"/>
        <v>45</v>
      </c>
      <c r="AU1131" s="83">
        <v>0.8354166666666667</v>
      </c>
      <c r="AV1131" s="226">
        <f t="shared" si="3823"/>
        <v>2.0833333333333259E-3</v>
      </c>
      <c r="AW1131" s="13">
        <f t="shared" si="3824"/>
        <v>0</v>
      </c>
      <c r="AX1131" s="13">
        <f t="shared" si="3825"/>
        <v>3</v>
      </c>
      <c r="AY1131" s="83">
        <v>0.92638888888888893</v>
      </c>
      <c r="AZ1131" s="12">
        <f t="shared" si="3826"/>
        <v>9.0972222222222232E-2</v>
      </c>
      <c r="BA1131" s="225">
        <f t="shared" si="3827"/>
        <v>2</v>
      </c>
      <c r="BB1131" s="225">
        <f t="shared" si="3828"/>
        <v>11</v>
      </c>
      <c r="BC1131" s="83">
        <v>0.92638888888888893</v>
      </c>
      <c r="BD1131" s="83">
        <v>0.92638888888888893</v>
      </c>
      <c r="BE1131" s="12">
        <f t="shared" si="3829"/>
        <v>0</v>
      </c>
      <c r="BF1131" s="13">
        <f t="shared" si="3830"/>
        <v>0</v>
      </c>
      <c r="BG1131" s="13">
        <f t="shared" si="3831"/>
        <v>0</v>
      </c>
      <c r="BH1131" s="83">
        <v>0.92638888888888893</v>
      </c>
      <c r="BI1131" s="83">
        <v>0.92638888888888893</v>
      </c>
      <c r="BJ1131" s="83"/>
      <c r="BK1131" s="69">
        <f t="shared" si="3832"/>
        <v>0</v>
      </c>
      <c r="BL1131" s="13">
        <f t="shared" si="3833"/>
        <v>0</v>
      </c>
      <c r="BM1131" s="13">
        <f t="shared" si="3834"/>
        <v>0</v>
      </c>
      <c r="BN1131" s="83">
        <v>0.93055555555555547</v>
      </c>
      <c r="BO1131" s="12">
        <f t="shared" si="3347"/>
        <v>4.1666666666665408E-3</v>
      </c>
      <c r="BP1131" s="12">
        <f t="shared" si="3348"/>
        <v>0</v>
      </c>
      <c r="BQ1131" s="12">
        <f t="shared" si="3349"/>
        <v>6</v>
      </c>
      <c r="BR1131" s="83">
        <v>0.93402777777777779</v>
      </c>
      <c r="BS1131" s="12">
        <f t="shared" si="3425"/>
        <v>3.4722222222223209E-3</v>
      </c>
      <c r="BT1131" s="225">
        <f t="shared" si="3618"/>
        <v>0</v>
      </c>
      <c r="BU1131" s="225">
        <f t="shared" si="3619"/>
        <v>5</v>
      </c>
      <c r="BV1131" s="83">
        <v>0.93402777777777779</v>
      </c>
      <c r="BW1131" s="83">
        <v>0.9375</v>
      </c>
      <c r="BX1131" s="12">
        <f t="shared" si="3353"/>
        <v>3.4722222222222099E-3</v>
      </c>
      <c r="BY1131" s="12">
        <f t="shared" si="3354"/>
        <v>0</v>
      </c>
      <c r="BZ1131" s="12">
        <f t="shared" si="3355"/>
        <v>5</v>
      </c>
      <c r="CA1131" s="12">
        <f t="shared" si="3481"/>
        <v>0.21875</v>
      </c>
      <c r="CB1131" s="13">
        <f t="shared" si="3597"/>
        <v>5</v>
      </c>
      <c r="CC1131" s="13">
        <f t="shared" si="3598"/>
        <v>15</v>
      </c>
      <c r="CD1131" s="12">
        <f t="shared" si="3428"/>
        <v>6.6666666666666652E-2</v>
      </c>
      <c r="CE1131" s="12">
        <f t="shared" si="3429"/>
        <v>1</v>
      </c>
      <c r="CF1131" s="12">
        <f t="shared" si="3430"/>
        <v>36</v>
      </c>
      <c r="CG1131" s="12">
        <f t="shared" si="3835"/>
        <v>2.430555555555558E-2</v>
      </c>
      <c r="CH1131" s="13">
        <f t="shared" si="3836"/>
        <v>0</v>
      </c>
      <c r="CI1131" s="13">
        <f t="shared" si="3837"/>
        <v>35</v>
      </c>
      <c r="CJ1131" s="12">
        <f t="shared" si="3838"/>
        <v>9.0972222222222232E-2</v>
      </c>
      <c r="CK1131" s="13">
        <f t="shared" si="3839"/>
        <v>2</v>
      </c>
      <c r="CL1131" s="13">
        <f t="shared" si="3840"/>
        <v>11</v>
      </c>
      <c r="CM1131" s="62"/>
      <c r="CN1131" s="62"/>
      <c r="CO1131" s="62"/>
      <c r="CP1131" s="12">
        <f t="shared" si="3841"/>
        <v>4.3055555555555569E-2</v>
      </c>
      <c r="CQ1131" s="13">
        <f t="shared" si="3842"/>
        <v>1</v>
      </c>
      <c r="CR1131" s="13">
        <f t="shared" si="3843"/>
        <v>2</v>
      </c>
      <c r="CS1131" s="83">
        <v>0</v>
      </c>
      <c r="CT1131" s="13">
        <f t="shared" si="3844"/>
        <v>0</v>
      </c>
      <c r="CU1131" s="13">
        <f t="shared" si="3845"/>
        <v>0</v>
      </c>
      <c r="CV1131" s="83">
        <v>0</v>
      </c>
      <c r="CW1131" s="13">
        <f t="shared" si="3850"/>
        <v>0</v>
      </c>
      <c r="CX1131" s="13">
        <f t="shared" si="3851"/>
        <v>0</v>
      </c>
      <c r="CY1131" s="83">
        <v>0</v>
      </c>
      <c r="CZ1131" s="13">
        <f t="shared" si="3759"/>
        <v>0</v>
      </c>
      <c r="DA1131" s="13">
        <f t="shared" si="3760"/>
        <v>0</v>
      </c>
      <c r="DB1131" s="83">
        <v>0</v>
      </c>
      <c r="DC1131" s="13">
        <f t="shared" si="3761"/>
        <v>0</v>
      </c>
      <c r="DD1131" s="13">
        <f t="shared" si="3762"/>
        <v>0</v>
      </c>
      <c r="DE1131" s="83">
        <v>0</v>
      </c>
      <c r="DF1131" s="13">
        <f t="shared" si="3846"/>
        <v>0</v>
      </c>
      <c r="DG1131" s="13">
        <f t="shared" si="3847"/>
        <v>0</v>
      </c>
      <c r="DH1131" s="83">
        <v>4.7916666666666663E-2</v>
      </c>
      <c r="DI1131" s="13">
        <f t="shared" si="3714"/>
        <v>1</v>
      </c>
      <c r="DJ1131" s="13">
        <f t="shared" si="3715"/>
        <v>9</v>
      </c>
      <c r="DK1131" s="83">
        <v>0</v>
      </c>
      <c r="DL1131" s="35">
        <f t="shared" si="3848"/>
        <v>0</v>
      </c>
      <c r="DM1131" s="35">
        <f t="shared" si="3849"/>
        <v>0</v>
      </c>
      <c r="DN1131" s="66">
        <f t="shared" si="3710"/>
        <v>4013792.7660000017</v>
      </c>
      <c r="DO1131" s="74">
        <f t="shared" si="3711"/>
        <v>64251</v>
      </c>
      <c r="DP1131" s="66">
        <f t="shared" si="3712"/>
        <v>64.939322033898307</v>
      </c>
      <c r="DQ1131" s="63">
        <f t="shared" si="3713"/>
        <v>62.470510435635269</v>
      </c>
      <c r="DR1131" s="559"/>
      <c r="DS1131" s="559"/>
      <c r="DT1131" s="559"/>
      <c r="FJ1131" s="3">
        <f t="shared" si="3718"/>
        <v>0.10347222222222219</v>
      </c>
    </row>
    <row r="1132" spans="1:166">
      <c r="A1132" s="639">
        <f t="shared" si="3547"/>
        <v>1130</v>
      </c>
      <c r="B1132" s="172">
        <f t="shared" si="3807"/>
        <v>139</v>
      </c>
      <c r="C1132" s="76">
        <v>40993</v>
      </c>
      <c r="D1132" s="84">
        <f t="shared" si="3546"/>
        <v>3</v>
      </c>
      <c r="E1132" s="639" t="s">
        <v>1320</v>
      </c>
      <c r="F1132" s="639">
        <v>1</v>
      </c>
      <c r="G1132" s="639" t="s">
        <v>492</v>
      </c>
      <c r="H1132" s="639" t="s">
        <v>413</v>
      </c>
      <c r="I1132" s="639" t="s">
        <v>1215</v>
      </c>
      <c r="J1132" s="83">
        <v>0.82291666666666663</v>
      </c>
      <c r="K1132" s="664">
        <v>3609.29</v>
      </c>
      <c r="L1132" s="78" t="s">
        <v>1066</v>
      </c>
      <c r="M1132" s="172">
        <v>58</v>
      </c>
      <c r="N1132" s="172">
        <v>1</v>
      </c>
      <c r="O1132" s="639"/>
      <c r="P1132" s="83">
        <v>0.82291666666666663</v>
      </c>
      <c r="Q1132" s="83">
        <v>0.82291666666666663</v>
      </c>
      <c r="R1132" s="12">
        <f t="shared" si="3808"/>
        <v>0</v>
      </c>
      <c r="S1132" s="13">
        <f t="shared" si="3809"/>
        <v>0</v>
      </c>
      <c r="T1132" s="13">
        <f t="shared" si="3810"/>
        <v>0</v>
      </c>
      <c r="U1132" s="83">
        <v>0.82638888888888884</v>
      </c>
      <c r="V1132" s="12">
        <f t="shared" si="3318"/>
        <v>3.4722222222222099E-3</v>
      </c>
      <c r="W1132" s="12">
        <f t="shared" si="3319"/>
        <v>0</v>
      </c>
      <c r="X1132" s="12">
        <f t="shared" si="3320"/>
        <v>5</v>
      </c>
      <c r="Y1132" s="83">
        <v>0.83680555555555547</v>
      </c>
      <c r="Z1132" s="12">
        <f t="shared" si="3549"/>
        <v>1.041666666666663E-2</v>
      </c>
      <c r="AA1132" s="13">
        <f t="shared" si="3616"/>
        <v>0</v>
      </c>
      <c r="AB1132" s="13">
        <f t="shared" si="3617"/>
        <v>15</v>
      </c>
      <c r="AC1132" s="83">
        <v>0.89236111111111116</v>
      </c>
      <c r="AD1132" s="12">
        <f t="shared" si="3811"/>
        <v>5.5555555555555691E-2</v>
      </c>
      <c r="AE1132" s="13">
        <f t="shared" si="3812"/>
        <v>1</v>
      </c>
      <c r="AF1132" s="13">
        <f t="shared" si="3813"/>
        <v>20</v>
      </c>
      <c r="AG1132" s="83">
        <v>0.89583333333333337</v>
      </c>
      <c r="AH1132" s="83">
        <v>0.90625</v>
      </c>
      <c r="AI1132" s="12">
        <f t="shared" si="3814"/>
        <v>1.041666666666663E-2</v>
      </c>
      <c r="AJ1132" s="225">
        <f t="shared" si="3815"/>
        <v>0</v>
      </c>
      <c r="AK1132" s="225">
        <f t="shared" si="3816"/>
        <v>15</v>
      </c>
      <c r="AL1132" s="83">
        <v>0.89583333333333337</v>
      </c>
      <c r="AM1132" s="83">
        <v>0.90625</v>
      </c>
      <c r="AN1132" s="12">
        <f t="shared" si="3817"/>
        <v>1.041666666666663E-2</v>
      </c>
      <c r="AO1132" s="13">
        <f t="shared" si="3818"/>
        <v>0</v>
      </c>
      <c r="AP1132" s="13">
        <f t="shared" si="3819"/>
        <v>15</v>
      </c>
      <c r="AQ1132" s="83">
        <v>0.95763888888888893</v>
      </c>
      <c r="AR1132" s="12">
        <f t="shared" si="3820"/>
        <v>5.1388888888888928E-2</v>
      </c>
      <c r="AS1132" s="225">
        <f t="shared" si="3821"/>
        <v>1</v>
      </c>
      <c r="AT1132" s="13">
        <f t="shared" si="3822"/>
        <v>14</v>
      </c>
      <c r="AU1132" s="83">
        <v>0.97152777777777777</v>
      </c>
      <c r="AV1132" s="226">
        <f t="shared" si="3823"/>
        <v>1.388888888888884E-2</v>
      </c>
      <c r="AW1132" s="13">
        <f t="shared" si="3824"/>
        <v>0</v>
      </c>
      <c r="AX1132" s="13">
        <f t="shared" si="3825"/>
        <v>20</v>
      </c>
      <c r="AY1132" s="83">
        <v>1.0395833333333333</v>
      </c>
      <c r="AZ1132" s="12">
        <f t="shared" si="3826"/>
        <v>6.8055555555555536E-2</v>
      </c>
      <c r="BA1132" s="225">
        <f t="shared" si="3827"/>
        <v>1</v>
      </c>
      <c r="BB1132" s="225">
        <f t="shared" si="3828"/>
        <v>38</v>
      </c>
      <c r="BC1132" s="83">
        <v>1.0395833333333333</v>
      </c>
      <c r="BD1132" s="83">
        <v>1.0395833333333333</v>
      </c>
      <c r="BE1132" s="12">
        <f t="shared" si="3829"/>
        <v>0</v>
      </c>
      <c r="BF1132" s="13">
        <f t="shared" si="3830"/>
        <v>0</v>
      </c>
      <c r="BG1132" s="13">
        <f t="shared" si="3831"/>
        <v>0</v>
      </c>
      <c r="BH1132" s="83">
        <v>1.0395833333333333</v>
      </c>
      <c r="BI1132" s="83">
        <v>1.0395833333333333</v>
      </c>
      <c r="BJ1132" s="83"/>
      <c r="BK1132" s="69">
        <f t="shared" si="3832"/>
        <v>0</v>
      </c>
      <c r="BL1132" s="13">
        <f t="shared" si="3833"/>
        <v>0</v>
      </c>
      <c r="BM1132" s="13">
        <f t="shared" si="3834"/>
        <v>0</v>
      </c>
      <c r="BN1132" s="83">
        <v>1.0486111111111112</v>
      </c>
      <c r="BO1132" s="12">
        <f t="shared" si="3347"/>
        <v>9.0277777777778567E-3</v>
      </c>
      <c r="BP1132" s="12">
        <f t="shared" si="3348"/>
        <v>0</v>
      </c>
      <c r="BQ1132" s="12">
        <f t="shared" si="3349"/>
        <v>13</v>
      </c>
      <c r="BR1132" s="83">
        <v>1.0520833333333333</v>
      </c>
      <c r="BS1132" s="12">
        <f t="shared" si="3425"/>
        <v>3.4722222222220989E-3</v>
      </c>
      <c r="BT1132" s="225">
        <f t="shared" si="3618"/>
        <v>0</v>
      </c>
      <c r="BU1132" s="225">
        <f t="shared" si="3619"/>
        <v>5</v>
      </c>
      <c r="BV1132" s="83">
        <v>1.0520833333333333</v>
      </c>
      <c r="BW1132" s="83">
        <v>1.0555555555555556</v>
      </c>
      <c r="BX1132" s="12">
        <f t="shared" si="3353"/>
        <v>3.4722222222223209E-3</v>
      </c>
      <c r="BY1132" s="12">
        <f t="shared" si="3354"/>
        <v>0</v>
      </c>
      <c r="BZ1132" s="12">
        <f t="shared" si="3355"/>
        <v>5</v>
      </c>
      <c r="CA1132" s="12">
        <f t="shared" si="3481"/>
        <v>0.23263888888888895</v>
      </c>
      <c r="CB1132" s="13">
        <f t="shared" si="3597"/>
        <v>5</v>
      </c>
      <c r="CC1132" s="13">
        <f t="shared" si="3598"/>
        <v>35</v>
      </c>
      <c r="CD1132" s="12">
        <f t="shared" si="3428"/>
        <v>0.11944444444444458</v>
      </c>
      <c r="CE1132" s="12">
        <f t="shared" si="3429"/>
        <v>2</v>
      </c>
      <c r="CF1132" s="12">
        <f t="shared" si="3430"/>
        <v>52</v>
      </c>
      <c r="CG1132" s="12">
        <f t="shared" si="3835"/>
        <v>1.041666666666663E-2</v>
      </c>
      <c r="CH1132" s="13">
        <f t="shared" si="3836"/>
        <v>0</v>
      </c>
      <c r="CI1132" s="13">
        <f t="shared" si="3837"/>
        <v>15</v>
      </c>
      <c r="CJ1132" s="12">
        <f t="shared" si="3838"/>
        <v>6.8055555555555536E-2</v>
      </c>
      <c r="CK1132" s="13">
        <f t="shared" si="3839"/>
        <v>1</v>
      </c>
      <c r="CL1132" s="13">
        <f t="shared" si="3840"/>
        <v>38</v>
      </c>
      <c r="CM1132" s="62"/>
      <c r="CN1132" s="62"/>
      <c r="CO1132" s="62"/>
      <c r="CP1132" s="12">
        <f t="shared" si="3841"/>
        <v>3.1944444444444428E-2</v>
      </c>
      <c r="CQ1132" s="13">
        <f t="shared" si="3842"/>
        <v>0</v>
      </c>
      <c r="CR1132" s="13">
        <f t="shared" si="3843"/>
        <v>46</v>
      </c>
      <c r="CS1132" s="83">
        <v>0</v>
      </c>
      <c r="CT1132" s="13">
        <f t="shared" si="3844"/>
        <v>0</v>
      </c>
      <c r="CU1132" s="13">
        <f t="shared" si="3845"/>
        <v>0</v>
      </c>
      <c r="CV1132" s="83">
        <v>0</v>
      </c>
      <c r="CW1132" s="13">
        <f t="shared" si="3850"/>
        <v>0</v>
      </c>
      <c r="CX1132" s="13">
        <f t="shared" si="3851"/>
        <v>0</v>
      </c>
      <c r="CY1132" s="83">
        <v>0</v>
      </c>
      <c r="CZ1132" s="13">
        <f t="shared" si="3759"/>
        <v>0</v>
      </c>
      <c r="DA1132" s="13">
        <f t="shared" si="3760"/>
        <v>0</v>
      </c>
      <c r="DB1132" s="83">
        <v>0</v>
      </c>
      <c r="DC1132" s="13">
        <f t="shared" si="3761"/>
        <v>0</v>
      </c>
      <c r="DD1132" s="13">
        <f t="shared" si="3762"/>
        <v>0</v>
      </c>
      <c r="DE1132" s="83">
        <v>2.0833333333333333E-3</v>
      </c>
      <c r="DF1132" s="13">
        <f t="shared" si="3846"/>
        <v>0</v>
      </c>
      <c r="DG1132" s="13">
        <f t="shared" si="3847"/>
        <v>3</v>
      </c>
      <c r="DH1132" s="83">
        <v>3.4027777777777775E-2</v>
      </c>
      <c r="DI1132" s="13">
        <f t="shared" si="3714"/>
        <v>0</v>
      </c>
      <c r="DJ1132" s="13">
        <f t="shared" si="3715"/>
        <v>49</v>
      </c>
      <c r="DK1132" s="83">
        <v>0</v>
      </c>
      <c r="DL1132" s="35">
        <f t="shared" si="3848"/>
        <v>0</v>
      </c>
      <c r="DM1132" s="35">
        <f t="shared" si="3849"/>
        <v>0</v>
      </c>
      <c r="DN1132" s="66">
        <f t="shared" si="3710"/>
        <v>4017402.0560000017</v>
      </c>
      <c r="DO1132" s="74">
        <f t="shared" si="3711"/>
        <v>64309</v>
      </c>
      <c r="DP1132" s="66">
        <f t="shared" si="3712"/>
        <v>62.229137931034479</v>
      </c>
      <c r="DQ1132" s="63">
        <f t="shared" si="3713"/>
        <v>62.470292742850951</v>
      </c>
      <c r="DR1132" s="559"/>
      <c r="DS1132" s="559"/>
      <c r="DT1132" s="559"/>
      <c r="DU1132" s="66"/>
      <c r="FJ1132" s="3">
        <f t="shared" si="3718"/>
        <v>0.15416666666666679</v>
      </c>
    </row>
    <row r="1133" spans="1:166">
      <c r="A1133" s="639">
        <f t="shared" si="3547"/>
        <v>1131</v>
      </c>
      <c r="B1133" s="172">
        <f t="shared" si="3807"/>
        <v>140</v>
      </c>
      <c r="C1133" s="76">
        <v>40993</v>
      </c>
      <c r="D1133" s="84">
        <f t="shared" si="3546"/>
        <v>3</v>
      </c>
      <c r="E1133" s="639" t="s">
        <v>1311</v>
      </c>
      <c r="F1133" s="639">
        <v>2</v>
      </c>
      <c r="G1133" s="639" t="s">
        <v>696</v>
      </c>
      <c r="H1133" s="639" t="s">
        <v>413</v>
      </c>
      <c r="I1133" s="639" t="s">
        <v>1113</v>
      </c>
      <c r="J1133" s="83">
        <v>0.84375</v>
      </c>
      <c r="K1133" s="664">
        <v>3419.15</v>
      </c>
      <c r="L1133" s="78" t="s">
        <v>1066</v>
      </c>
      <c r="M1133" s="172">
        <v>57</v>
      </c>
      <c r="N1133" s="172">
        <v>2</v>
      </c>
      <c r="O1133" s="639"/>
      <c r="P1133" s="83">
        <v>0.84375</v>
      </c>
      <c r="Q1133" s="83">
        <v>0.84375</v>
      </c>
      <c r="R1133" s="12">
        <f t="shared" si="3808"/>
        <v>0</v>
      </c>
      <c r="S1133" s="13">
        <f t="shared" si="3809"/>
        <v>0</v>
      </c>
      <c r="T1133" s="13">
        <f t="shared" si="3810"/>
        <v>0</v>
      </c>
      <c r="U1133" s="83">
        <v>0.84722222222222221</v>
      </c>
      <c r="V1133" s="12">
        <f t="shared" si="3318"/>
        <v>3.4722222222222099E-3</v>
      </c>
      <c r="W1133" s="12">
        <f t="shared" si="3319"/>
        <v>0</v>
      </c>
      <c r="X1133" s="12">
        <f t="shared" si="3320"/>
        <v>5</v>
      </c>
      <c r="Y1133" s="83">
        <v>0.86111111111111116</v>
      </c>
      <c r="Z1133" s="12">
        <f t="shared" si="3549"/>
        <v>1.3888888888888951E-2</v>
      </c>
      <c r="AA1133" s="13">
        <f t="shared" si="3616"/>
        <v>0</v>
      </c>
      <c r="AB1133" s="13">
        <f t="shared" si="3617"/>
        <v>20</v>
      </c>
      <c r="AC1133" s="83">
        <v>0.97222222222222221</v>
      </c>
      <c r="AD1133" s="12">
        <f t="shared" si="3811"/>
        <v>0.11111111111111105</v>
      </c>
      <c r="AE1133" s="13">
        <f t="shared" si="3812"/>
        <v>2</v>
      </c>
      <c r="AF1133" s="13">
        <f t="shared" si="3813"/>
        <v>40</v>
      </c>
      <c r="AG1133" s="83">
        <v>0.97569444444444453</v>
      </c>
      <c r="AH1133" s="83">
        <v>1</v>
      </c>
      <c r="AI1133" s="12">
        <f t="shared" si="3814"/>
        <v>2.4305555555555469E-2</v>
      </c>
      <c r="AJ1133" s="225">
        <f t="shared" si="3815"/>
        <v>0</v>
      </c>
      <c r="AK1133" s="225">
        <f t="shared" si="3816"/>
        <v>35</v>
      </c>
      <c r="AL1133" s="83">
        <v>0.97569444444444453</v>
      </c>
      <c r="AM1133" s="83">
        <v>1</v>
      </c>
      <c r="AN1133" s="12">
        <f t="shared" si="3817"/>
        <v>2.4305555555555469E-2</v>
      </c>
      <c r="AO1133" s="13">
        <f t="shared" si="3818"/>
        <v>0</v>
      </c>
      <c r="AP1133" s="13">
        <f t="shared" si="3819"/>
        <v>35</v>
      </c>
      <c r="AQ1133" s="83">
        <v>1.1902777777777778</v>
      </c>
      <c r="AR1133" s="12">
        <f t="shared" si="3820"/>
        <v>0.19027777777777777</v>
      </c>
      <c r="AS1133" s="225">
        <f t="shared" si="3821"/>
        <v>4</v>
      </c>
      <c r="AT1133" s="13">
        <f t="shared" si="3822"/>
        <v>34</v>
      </c>
      <c r="AU1133" s="83">
        <v>0.97916666666666663</v>
      </c>
      <c r="AV1133" s="226">
        <f t="shared" si="3823"/>
        <v>-0.21111111111111114</v>
      </c>
      <c r="AW1133" s="13" t="e">
        <f t="shared" si="3824"/>
        <v>#NUM!</v>
      </c>
      <c r="AX1133" s="13" t="e">
        <f t="shared" si="3825"/>
        <v>#NUM!</v>
      </c>
      <c r="AY1133" s="83">
        <v>1.2076388888888889</v>
      </c>
      <c r="AZ1133" s="12">
        <f t="shared" si="3826"/>
        <v>0.2284722222222223</v>
      </c>
      <c r="BA1133" s="225">
        <f t="shared" si="3827"/>
        <v>5</v>
      </c>
      <c r="BB1133" s="225">
        <f t="shared" si="3828"/>
        <v>29</v>
      </c>
      <c r="BC1133" s="83">
        <v>1.2076388888888889</v>
      </c>
      <c r="BD1133" s="83">
        <v>1.2076388888888889</v>
      </c>
      <c r="BE1133" s="12">
        <f t="shared" si="3829"/>
        <v>0</v>
      </c>
      <c r="BF1133" s="13">
        <f t="shared" si="3830"/>
        <v>0</v>
      </c>
      <c r="BG1133" s="13">
        <f t="shared" si="3831"/>
        <v>0</v>
      </c>
      <c r="BH1133" s="83">
        <v>1.2076388888888889</v>
      </c>
      <c r="BI1133" s="83">
        <v>1.2076388888888889</v>
      </c>
      <c r="BJ1133" s="83"/>
      <c r="BK1133" s="69">
        <f t="shared" si="3832"/>
        <v>0</v>
      </c>
      <c r="BL1133" s="13">
        <f t="shared" si="3833"/>
        <v>0</v>
      </c>
      <c r="BM1133" s="13">
        <f t="shared" si="3834"/>
        <v>0</v>
      </c>
      <c r="BN1133" s="83">
        <v>1.2152777777777779</v>
      </c>
      <c r="BO1133" s="12">
        <f t="shared" si="3347"/>
        <v>7.6388888888889728E-3</v>
      </c>
      <c r="BP1133" s="12">
        <f t="shared" si="3348"/>
        <v>0</v>
      </c>
      <c r="BQ1133" s="12">
        <f t="shared" si="3349"/>
        <v>11</v>
      </c>
      <c r="BR1133" s="83">
        <v>1.21875</v>
      </c>
      <c r="BS1133" s="12">
        <f t="shared" si="3425"/>
        <v>3.4722222222220989E-3</v>
      </c>
      <c r="BT1133" s="225">
        <f t="shared" si="3618"/>
        <v>0</v>
      </c>
      <c r="BU1133" s="225">
        <f t="shared" si="3619"/>
        <v>5</v>
      </c>
      <c r="BV1133" s="83">
        <v>1.21875</v>
      </c>
      <c r="BW1133" s="83">
        <v>1.2222222222222221</v>
      </c>
      <c r="BX1133" s="12">
        <f t="shared" si="3353"/>
        <v>3.4722222222220989E-3</v>
      </c>
      <c r="BY1133" s="12">
        <f t="shared" si="3354"/>
        <v>0</v>
      </c>
      <c r="BZ1133" s="12">
        <f t="shared" si="3355"/>
        <v>5</v>
      </c>
      <c r="CA1133" s="12">
        <f t="shared" si="3481"/>
        <v>0.3784722222222221</v>
      </c>
      <c r="CB1133" s="13">
        <f t="shared" si="3597"/>
        <v>9</v>
      </c>
      <c r="CC1133" s="13">
        <f t="shared" si="3598"/>
        <v>5</v>
      </c>
      <c r="CD1133" s="12">
        <f t="shared" si="3428"/>
        <v>0.31249999999999989</v>
      </c>
      <c r="CE1133" s="12">
        <f t="shared" si="3429"/>
        <v>7</v>
      </c>
      <c r="CF1133" s="12">
        <f t="shared" si="3430"/>
        <v>30</v>
      </c>
      <c r="CG1133" s="12">
        <f t="shared" si="3835"/>
        <v>2.4305555555555469E-2</v>
      </c>
      <c r="CH1133" s="13">
        <f t="shared" si="3836"/>
        <v>0</v>
      </c>
      <c r="CI1133" s="13">
        <f t="shared" si="3837"/>
        <v>35</v>
      </c>
      <c r="CJ1133" s="12">
        <f t="shared" si="3838"/>
        <v>0.2284722222222223</v>
      </c>
      <c r="CK1133" s="13">
        <f t="shared" si="3839"/>
        <v>5</v>
      </c>
      <c r="CL1133" s="13">
        <f t="shared" si="3840"/>
        <v>29</v>
      </c>
      <c r="CM1133" s="62"/>
      <c r="CN1133" s="62"/>
      <c r="CO1133" s="62"/>
      <c r="CP1133" s="12">
        <f t="shared" si="3841"/>
        <v>-8.4722222222222143E-2</v>
      </c>
      <c r="CQ1133" s="13" t="e">
        <f t="shared" si="3842"/>
        <v>#NUM!</v>
      </c>
      <c r="CR1133" s="13" t="e">
        <f t="shared" si="3843"/>
        <v>#NUM!</v>
      </c>
      <c r="CS1133" s="83">
        <v>0</v>
      </c>
      <c r="CT1133" s="13">
        <f t="shared" si="3844"/>
        <v>0</v>
      </c>
      <c r="CU1133" s="13">
        <f t="shared" si="3845"/>
        <v>0</v>
      </c>
      <c r="CV1133" s="83">
        <v>0</v>
      </c>
      <c r="CW1133" s="13">
        <f t="shared" si="3850"/>
        <v>0</v>
      </c>
      <c r="CX1133" s="13">
        <f t="shared" si="3851"/>
        <v>0</v>
      </c>
      <c r="CY1133" s="83">
        <v>0</v>
      </c>
      <c r="CZ1133" s="13">
        <f t="shared" si="3759"/>
        <v>0</v>
      </c>
      <c r="DA1133" s="13">
        <f t="shared" si="3760"/>
        <v>0</v>
      </c>
      <c r="DB1133" s="83">
        <v>0.20833333333333334</v>
      </c>
      <c r="DC1133" s="13">
        <f t="shared" si="3761"/>
        <v>5</v>
      </c>
      <c r="DD1133" s="13">
        <f t="shared" si="3762"/>
        <v>0</v>
      </c>
      <c r="DE1133" s="83">
        <v>0</v>
      </c>
      <c r="DF1133" s="13">
        <f t="shared" si="3846"/>
        <v>0</v>
      </c>
      <c r="DG1133" s="13">
        <f t="shared" si="3847"/>
        <v>0</v>
      </c>
      <c r="DH1133" s="83">
        <v>0.10486111111111111</v>
      </c>
      <c r="DI1133" s="13">
        <f t="shared" si="3714"/>
        <v>2</v>
      </c>
      <c r="DJ1133" s="13">
        <f t="shared" si="3715"/>
        <v>31</v>
      </c>
      <c r="DK1133" s="83">
        <v>0</v>
      </c>
      <c r="DL1133" s="35">
        <f t="shared" si="3848"/>
        <v>0</v>
      </c>
      <c r="DM1133" s="35">
        <f t="shared" si="3849"/>
        <v>0</v>
      </c>
      <c r="DN1133" s="66">
        <f t="shared" si="3710"/>
        <v>4020821.2060000016</v>
      </c>
      <c r="DO1133" s="74">
        <f t="shared" si="3711"/>
        <v>64366</v>
      </c>
      <c r="DP1133" s="66">
        <f t="shared" si="3712"/>
        <v>59.985087719298249</v>
      </c>
      <c r="DQ1133" s="63">
        <f t="shared" si="3713"/>
        <v>62.468091942951276</v>
      </c>
      <c r="DR1133" s="559"/>
      <c r="DS1133" s="559"/>
      <c r="DT1133" s="559"/>
      <c r="DU1133" s="66"/>
      <c r="FJ1133" s="3">
        <f t="shared" si="3718"/>
        <v>0.12569444444444433</v>
      </c>
    </row>
    <row r="1134" spans="1:166">
      <c r="A1134" s="639">
        <f t="shared" si="3547"/>
        <v>1132</v>
      </c>
      <c r="B1134" s="172">
        <f t="shared" si="3807"/>
        <v>141</v>
      </c>
      <c r="C1134" s="76">
        <v>40993</v>
      </c>
      <c r="D1134" s="84">
        <f t="shared" si="3546"/>
        <v>3</v>
      </c>
      <c r="E1134" s="639" t="s">
        <v>1225</v>
      </c>
      <c r="F1134" s="639">
        <v>3</v>
      </c>
      <c r="G1134" s="639" t="s">
        <v>823</v>
      </c>
      <c r="H1134" s="639" t="s">
        <v>413</v>
      </c>
      <c r="I1134" s="639" t="s">
        <v>1244</v>
      </c>
      <c r="J1134" s="83">
        <v>0.875</v>
      </c>
      <c r="K1134" s="664">
        <v>3909.61</v>
      </c>
      <c r="L1134" s="78" t="s">
        <v>1321</v>
      </c>
      <c r="M1134" s="172">
        <v>59</v>
      </c>
      <c r="N1134" s="172">
        <v>0</v>
      </c>
      <c r="O1134" s="639"/>
      <c r="P1134" s="83">
        <v>0.875</v>
      </c>
      <c r="Q1134" s="83">
        <v>0.875</v>
      </c>
      <c r="R1134" s="12">
        <f t="shared" si="3808"/>
        <v>0</v>
      </c>
      <c r="S1134" s="13">
        <f t="shared" si="3809"/>
        <v>0</v>
      </c>
      <c r="T1134" s="13">
        <f t="shared" si="3810"/>
        <v>0</v>
      </c>
      <c r="U1134" s="83">
        <v>0.87847222222222221</v>
      </c>
      <c r="V1134" s="12">
        <f t="shared" si="3318"/>
        <v>3.4722222222222099E-3</v>
      </c>
      <c r="W1134" s="12">
        <f t="shared" si="3319"/>
        <v>0</v>
      </c>
      <c r="X1134" s="12">
        <f t="shared" si="3320"/>
        <v>5</v>
      </c>
      <c r="Y1134" s="83">
        <v>0.89236111111111116</v>
      </c>
      <c r="Z1134" s="12">
        <f t="shared" si="3549"/>
        <v>1.3888888888888951E-2</v>
      </c>
      <c r="AA1134" s="13">
        <f t="shared" si="3616"/>
        <v>0</v>
      </c>
      <c r="AB1134" s="13">
        <f t="shared" si="3617"/>
        <v>20</v>
      </c>
      <c r="AC1134" s="83">
        <v>1.0208333333333333</v>
      </c>
      <c r="AD1134" s="12">
        <f t="shared" si="3811"/>
        <v>0.1284722222222221</v>
      </c>
      <c r="AE1134" s="13">
        <f t="shared" si="3812"/>
        <v>3</v>
      </c>
      <c r="AF1134" s="13">
        <f t="shared" si="3813"/>
        <v>5</v>
      </c>
      <c r="AG1134" s="83">
        <v>2.0833333333333332E-2</v>
      </c>
      <c r="AH1134" s="83">
        <v>5.2083333333333336E-2</v>
      </c>
      <c r="AI1134" s="12">
        <f t="shared" si="3814"/>
        <v>3.125E-2</v>
      </c>
      <c r="AJ1134" s="225">
        <f t="shared" si="3815"/>
        <v>0</v>
      </c>
      <c r="AK1134" s="225">
        <f t="shared" si="3816"/>
        <v>45</v>
      </c>
      <c r="AL1134" s="83">
        <v>2.0833333333333332E-2</v>
      </c>
      <c r="AM1134" s="83">
        <v>5.2083333333333336E-2</v>
      </c>
      <c r="AN1134" s="12">
        <f t="shared" si="3817"/>
        <v>3.125E-2</v>
      </c>
      <c r="AO1134" s="13">
        <f t="shared" si="3818"/>
        <v>0</v>
      </c>
      <c r="AP1134" s="13">
        <f t="shared" si="3819"/>
        <v>45</v>
      </c>
      <c r="AQ1134" s="83">
        <v>1.086111111111111</v>
      </c>
      <c r="AR1134" s="12">
        <f t="shared" si="3820"/>
        <v>1.0340277777777778</v>
      </c>
      <c r="AS1134" s="225">
        <f t="shared" si="3821"/>
        <v>0</v>
      </c>
      <c r="AT1134" s="13">
        <f t="shared" si="3822"/>
        <v>49</v>
      </c>
      <c r="AU1134" s="83">
        <v>1.0881944444444445</v>
      </c>
      <c r="AV1134" s="226">
        <f t="shared" si="3823"/>
        <v>2.083333333333437E-3</v>
      </c>
      <c r="AW1134" s="13">
        <f t="shared" si="3824"/>
        <v>0</v>
      </c>
      <c r="AX1134" s="13">
        <f t="shared" si="3825"/>
        <v>3</v>
      </c>
      <c r="AY1134" s="83">
        <v>1.2381944444444444</v>
      </c>
      <c r="AZ1134" s="12">
        <f t="shared" si="3826"/>
        <v>0.14999999999999991</v>
      </c>
      <c r="BA1134" s="225">
        <f t="shared" si="3827"/>
        <v>3</v>
      </c>
      <c r="BB1134" s="225">
        <f t="shared" si="3828"/>
        <v>36</v>
      </c>
      <c r="BC1134" s="83">
        <v>1.2381944444444444</v>
      </c>
      <c r="BD1134" s="83">
        <v>1.2381944444444444</v>
      </c>
      <c r="BE1134" s="12">
        <f t="shared" si="3829"/>
        <v>0</v>
      </c>
      <c r="BF1134" s="13">
        <f t="shared" si="3830"/>
        <v>0</v>
      </c>
      <c r="BG1134" s="13">
        <f t="shared" si="3831"/>
        <v>0</v>
      </c>
      <c r="BH1134" s="83">
        <v>1.2381944444444444</v>
      </c>
      <c r="BI1134" s="83">
        <v>1.2381944444444444</v>
      </c>
      <c r="BJ1134" s="83"/>
      <c r="BK1134" s="69">
        <f t="shared" si="3832"/>
        <v>0</v>
      </c>
      <c r="BL1134" s="13">
        <f t="shared" si="3833"/>
        <v>0</v>
      </c>
      <c r="BM1134" s="13">
        <f t="shared" si="3834"/>
        <v>0</v>
      </c>
      <c r="BN1134" s="83">
        <v>1.2465277777777779</v>
      </c>
      <c r="BO1134" s="12">
        <f t="shared" si="3347"/>
        <v>8.3333333333335258E-3</v>
      </c>
      <c r="BP1134" s="12">
        <f t="shared" si="3348"/>
        <v>0</v>
      </c>
      <c r="BQ1134" s="12">
        <f t="shared" si="3349"/>
        <v>12</v>
      </c>
      <c r="BR1134" s="83">
        <v>1.2534722222222221</v>
      </c>
      <c r="BS1134" s="12">
        <f t="shared" si="3425"/>
        <v>6.9444444444441977E-3</v>
      </c>
      <c r="BT1134" s="225">
        <f t="shared" si="3618"/>
        <v>0</v>
      </c>
      <c r="BU1134" s="225">
        <f t="shared" si="3619"/>
        <v>10</v>
      </c>
      <c r="BV1134" s="83">
        <v>1.2534722222222221</v>
      </c>
      <c r="BW1134" s="83">
        <v>1.2569444444444444</v>
      </c>
      <c r="BX1134" s="12">
        <f t="shared" si="3353"/>
        <v>3.4722222222223209E-3</v>
      </c>
      <c r="BY1134" s="12">
        <f t="shared" si="3354"/>
        <v>0</v>
      </c>
      <c r="BZ1134" s="12">
        <f t="shared" si="3355"/>
        <v>5</v>
      </c>
      <c r="CA1134" s="12">
        <f t="shared" si="3481"/>
        <v>0.38194444444444442</v>
      </c>
      <c r="CB1134" s="13">
        <f t="shared" si="3597"/>
        <v>9</v>
      </c>
      <c r="CC1134" s="13">
        <f t="shared" si="3598"/>
        <v>10</v>
      </c>
      <c r="CD1134" s="12">
        <f t="shared" si="3428"/>
        <v>1.1777777777777776</v>
      </c>
      <c r="CE1134" s="12">
        <f t="shared" si="3429"/>
        <v>4</v>
      </c>
      <c r="CF1134" s="12">
        <f t="shared" si="3430"/>
        <v>16</v>
      </c>
      <c r="CG1134" s="12">
        <f t="shared" si="3835"/>
        <v>3.125E-2</v>
      </c>
      <c r="CH1134" s="13">
        <f t="shared" si="3836"/>
        <v>0</v>
      </c>
      <c r="CI1134" s="13">
        <f t="shared" si="3837"/>
        <v>45</v>
      </c>
      <c r="CJ1134" s="12">
        <f t="shared" si="3838"/>
        <v>0.14999999999999991</v>
      </c>
      <c r="CK1134" s="13">
        <f t="shared" si="3839"/>
        <v>3</v>
      </c>
      <c r="CL1134" s="13">
        <f t="shared" si="3840"/>
        <v>36</v>
      </c>
      <c r="CM1134" s="62"/>
      <c r="CN1134" s="62"/>
      <c r="CO1134" s="62"/>
      <c r="CP1134" s="12">
        <f t="shared" si="3841"/>
        <v>4.2361111111111016E-2</v>
      </c>
      <c r="CQ1134" s="13">
        <f t="shared" si="3842"/>
        <v>1</v>
      </c>
      <c r="CR1134" s="13">
        <f t="shared" si="3843"/>
        <v>1</v>
      </c>
      <c r="CS1134" s="83">
        <v>0</v>
      </c>
      <c r="CT1134" s="13">
        <f t="shared" si="3844"/>
        <v>0</v>
      </c>
      <c r="CU1134" s="13">
        <f t="shared" si="3845"/>
        <v>0</v>
      </c>
      <c r="CV1134" s="83">
        <v>0</v>
      </c>
      <c r="CW1134" s="13">
        <f t="shared" si="3850"/>
        <v>0</v>
      </c>
      <c r="CX1134" s="13">
        <f t="shared" si="3851"/>
        <v>0</v>
      </c>
      <c r="CY1134" s="83">
        <v>0</v>
      </c>
      <c r="CZ1134" s="13">
        <f t="shared" si="3759"/>
        <v>0</v>
      </c>
      <c r="DA1134" s="13">
        <f t="shared" si="3760"/>
        <v>0</v>
      </c>
      <c r="DB1134" s="83">
        <v>0.10486111111111111</v>
      </c>
      <c r="DC1134" s="13">
        <f t="shared" si="3761"/>
        <v>2</v>
      </c>
      <c r="DD1134" s="13">
        <f t="shared" si="3762"/>
        <v>31</v>
      </c>
      <c r="DE1134" s="83">
        <v>0</v>
      </c>
      <c r="DF1134" s="13">
        <f t="shared" si="3846"/>
        <v>0</v>
      </c>
      <c r="DG1134" s="13">
        <f t="shared" si="3847"/>
        <v>0</v>
      </c>
      <c r="DH1134" s="83">
        <v>0</v>
      </c>
      <c r="DI1134" s="13">
        <f t="shared" si="3714"/>
        <v>0</v>
      </c>
      <c r="DJ1134" s="13">
        <f t="shared" si="3715"/>
        <v>0</v>
      </c>
      <c r="DK1134" s="83">
        <v>2.7777777777777779E-3</v>
      </c>
      <c r="DL1134" s="35">
        <f t="shared" si="3848"/>
        <v>0</v>
      </c>
      <c r="DM1134" s="35">
        <f t="shared" si="3849"/>
        <v>4</v>
      </c>
      <c r="DN1134" s="66">
        <f t="shared" si="3710"/>
        <v>4024730.8160000015</v>
      </c>
      <c r="DO1134" s="74">
        <f t="shared" si="3711"/>
        <v>64425</v>
      </c>
      <c r="DP1134" s="66">
        <f t="shared" si="3712"/>
        <v>66.264576271186442</v>
      </c>
      <c r="DQ1134" s="63">
        <f t="shared" si="3713"/>
        <v>62.471568738843636</v>
      </c>
      <c r="DR1134" s="559"/>
      <c r="DS1134" s="559"/>
      <c r="DT1134" s="559"/>
      <c r="DU1134" s="66"/>
      <c r="FJ1134" s="3">
        <f t="shared" si="3718"/>
        <v>0.20069444444444451</v>
      </c>
    </row>
    <row r="1135" spans="1:166">
      <c r="A1135" s="639">
        <f t="shared" si="3547"/>
        <v>1133</v>
      </c>
      <c r="B1135" s="172">
        <f t="shared" si="3807"/>
        <v>142</v>
      </c>
      <c r="C1135" s="76">
        <v>40994</v>
      </c>
      <c r="D1135" s="84">
        <f t="shared" si="3546"/>
        <v>3</v>
      </c>
      <c r="E1135" s="639" t="s">
        <v>1223</v>
      </c>
      <c r="F1135" s="639">
        <v>13</v>
      </c>
      <c r="G1135" s="639" t="s">
        <v>325</v>
      </c>
      <c r="H1135" s="639" t="s">
        <v>345</v>
      </c>
      <c r="I1135" s="639" t="s">
        <v>1234</v>
      </c>
      <c r="J1135" s="83">
        <v>0.54166666666666663</v>
      </c>
      <c r="K1135" s="664">
        <v>3541.5</v>
      </c>
      <c r="L1135" s="78" t="s">
        <v>1281</v>
      </c>
      <c r="M1135" s="172">
        <v>57</v>
      </c>
      <c r="N1135" s="172">
        <v>2</v>
      </c>
      <c r="O1135" s="639"/>
      <c r="P1135" s="83">
        <v>0.54166666666666663</v>
      </c>
      <c r="Q1135" s="83">
        <v>0.54166666666666663</v>
      </c>
      <c r="R1135" s="12">
        <f t="shared" ref="R1135:R1138" si="3852">Q1135-P1135</f>
        <v>0</v>
      </c>
      <c r="S1135" s="13">
        <f t="shared" ref="S1135:S1138" si="3853">HOUR(R1135)</f>
        <v>0</v>
      </c>
      <c r="T1135" s="13">
        <f t="shared" ref="T1135:T1138" si="3854">MINUTE(R1135)</f>
        <v>0</v>
      </c>
      <c r="U1135" s="83">
        <v>0.54513888888888895</v>
      </c>
      <c r="V1135" s="12">
        <f t="shared" si="3318"/>
        <v>3.4722222222223209E-3</v>
      </c>
      <c r="W1135" s="12">
        <f t="shared" si="3319"/>
        <v>0</v>
      </c>
      <c r="X1135" s="12">
        <f t="shared" si="3320"/>
        <v>5</v>
      </c>
      <c r="Y1135" s="83">
        <v>0.55555555555555558</v>
      </c>
      <c r="Z1135" s="12">
        <f t="shared" si="3549"/>
        <v>1.041666666666663E-2</v>
      </c>
      <c r="AA1135" s="13">
        <f t="shared" si="3616"/>
        <v>0</v>
      </c>
      <c r="AB1135" s="13">
        <f t="shared" si="3617"/>
        <v>15</v>
      </c>
      <c r="AC1135" s="83">
        <v>0.59027777777777779</v>
      </c>
      <c r="AD1135" s="12">
        <f t="shared" ref="AD1135:AD1138" si="3855">AC1135-Y1135</f>
        <v>3.472222222222221E-2</v>
      </c>
      <c r="AE1135" s="13">
        <f t="shared" ref="AE1135:AE1138" si="3856">HOUR(AD1135)</f>
        <v>0</v>
      </c>
      <c r="AF1135" s="13">
        <f t="shared" ref="AF1135:AF1138" si="3857">MINUTE(AD1135)</f>
        <v>50</v>
      </c>
      <c r="AG1135" s="83">
        <v>0.59375</v>
      </c>
      <c r="AH1135" s="83">
        <v>0.62847222222222221</v>
      </c>
      <c r="AI1135" s="12">
        <f t="shared" ref="AI1135:AI1138" si="3858">AH1135-AG1135</f>
        <v>3.472222222222221E-2</v>
      </c>
      <c r="AJ1135" s="225">
        <f t="shared" ref="AJ1135:AJ1138" si="3859">HOUR(AI1135)</f>
        <v>0</v>
      </c>
      <c r="AK1135" s="225">
        <f t="shared" ref="AK1135:AK1138" si="3860">MINUTE(AI1135)</f>
        <v>50</v>
      </c>
      <c r="AL1135" s="83">
        <v>0.59375</v>
      </c>
      <c r="AM1135" s="83">
        <v>0.62847222222222221</v>
      </c>
      <c r="AN1135" s="12">
        <f t="shared" ref="AN1135:AN1138" si="3861">AM1135-AL1135</f>
        <v>3.472222222222221E-2</v>
      </c>
      <c r="AO1135" s="13">
        <f t="shared" ref="AO1135:AO1138" si="3862">HOUR(AN1135)</f>
        <v>0</v>
      </c>
      <c r="AP1135" s="13">
        <f t="shared" ref="AP1135:AP1138" si="3863">MINUTE(AN1135)</f>
        <v>50</v>
      </c>
      <c r="AQ1135" s="83">
        <v>0.59027777777777779</v>
      </c>
      <c r="AR1135" s="12">
        <f t="shared" si="3820"/>
        <v>-3.819444444444442E-2</v>
      </c>
      <c r="AS1135" s="225" t="e">
        <f t="shared" si="3821"/>
        <v>#NUM!</v>
      </c>
      <c r="AT1135" s="13" t="e">
        <f t="shared" si="3822"/>
        <v>#NUM!</v>
      </c>
      <c r="AU1135" s="83">
        <v>0.59722222222222221</v>
      </c>
      <c r="AV1135" s="226">
        <f t="shared" si="3823"/>
        <v>6.9444444444444198E-3</v>
      </c>
      <c r="AW1135" s="13">
        <f t="shared" si="3824"/>
        <v>0</v>
      </c>
      <c r="AX1135" s="13">
        <f t="shared" si="3825"/>
        <v>10</v>
      </c>
      <c r="AY1135" s="83">
        <v>0.77777777777777779</v>
      </c>
      <c r="AZ1135" s="12">
        <f t="shared" ref="AZ1135:AZ1138" si="3864">AY1135-AU1135</f>
        <v>0.18055555555555558</v>
      </c>
      <c r="BA1135" s="225">
        <f t="shared" ref="BA1135:BA1138" si="3865">HOUR(AZ1135)</f>
        <v>4</v>
      </c>
      <c r="BB1135" s="225">
        <f t="shared" ref="BB1135:BB1138" si="3866">MINUTE(AZ1135)</f>
        <v>20</v>
      </c>
      <c r="BC1135" s="83">
        <v>0.77777777777777779</v>
      </c>
      <c r="BD1135" s="83">
        <v>0.77777777777777779</v>
      </c>
      <c r="BE1135" s="12">
        <f t="shared" ref="BE1135:BE1138" si="3867">BD1135-BC1135</f>
        <v>0</v>
      </c>
      <c r="BF1135" s="13">
        <f t="shared" ref="BF1135:BF1138" si="3868">HOUR(BE1135)</f>
        <v>0</v>
      </c>
      <c r="BG1135" s="13">
        <f t="shared" ref="BG1135:BG1138" si="3869">MINUTE(BE1135)</f>
        <v>0</v>
      </c>
      <c r="BH1135" s="83">
        <v>0.77777777777777779</v>
      </c>
      <c r="BI1135" s="83">
        <v>0.77777777777777779</v>
      </c>
      <c r="BJ1135" s="83"/>
      <c r="BK1135" s="69">
        <f t="shared" ref="BK1135:BK1138" si="3870">BI1135-BH1135</f>
        <v>0</v>
      </c>
      <c r="BL1135" s="13">
        <f t="shared" ref="BL1135:BL1138" si="3871">HOUR(BK1135)</f>
        <v>0</v>
      </c>
      <c r="BM1135" s="13">
        <f t="shared" ref="BM1135:BM1138" si="3872">MINUTE(BK1135)</f>
        <v>0</v>
      </c>
      <c r="BN1135" s="83">
        <v>0.78472222222222221</v>
      </c>
      <c r="BO1135" s="12">
        <f t="shared" si="3347"/>
        <v>6.9444444444444198E-3</v>
      </c>
      <c r="BP1135" s="12">
        <f t="shared" si="3348"/>
        <v>0</v>
      </c>
      <c r="BQ1135" s="12">
        <f t="shared" si="3349"/>
        <v>10</v>
      </c>
      <c r="BR1135" s="83">
        <v>0.78819444444444453</v>
      </c>
      <c r="BS1135" s="12">
        <f t="shared" si="3425"/>
        <v>3.4722222222223209E-3</v>
      </c>
      <c r="BT1135" s="225">
        <f t="shared" si="3618"/>
        <v>0</v>
      </c>
      <c r="BU1135" s="225">
        <f t="shared" si="3619"/>
        <v>5</v>
      </c>
      <c r="BV1135" s="83">
        <v>0.78819444444444453</v>
      </c>
      <c r="BW1135" s="83">
        <v>0.79166666666666663</v>
      </c>
      <c r="BX1135" s="12">
        <f t="shared" si="3353"/>
        <v>3.4722222222220989E-3</v>
      </c>
      <c r="BY1135" s="12">
        <f t="shared" si="3354"/>
        <v>0</v>
      </c>
      <c r="BZ1135" s="12">
        <f t="shared" si="3355"/>
        <v>5</v>
      </c>
      <c r="CA1135" s="12">
        <f t="shared" si="3481"/>
        <v>0.25</v>
      </c>
      <c r="CB1135" s="13">
        <f t="shared" si="3597"/>
        <v>6</v>
      </c>
      <c r="CC1135" s="13">
        <f t="shared" si="3598"/>
        <v>0</v>
      </c>
      <c r="CD1135" s="12">
        <f t="shared" si="3428"/>
        <v>6.9444444444445308E-3</v>
      </c>
      <c r="CE1135" s="12">
        <f t="shared" si="3429"/>
        <v>0</v>
      </c>
      <c r="CF1135" s="12">
        <f t="shared" si="3430"/>
        <v>10</v>
      </c>
      <c r="CG1135" s="12">
        <f t="shared" ref="CG1135:CG1138" si="3873">AI1135</f>
        <v>3.472222222222221E-2</v>
      </c>
      <c r="CH1135" s="13">
        <f t="shared" ref="CH1135:CH1138" si="3874">HOUR(CG1135)</f>
        <v>0</v>
      </c>
      <c r="CI1135" s="13">
        <f t="shared" ref="CI1135:CI1138" si="3875">MINUTE(CG1135)</f>
        <v>50</v>
      </c>
      <c r="CJ1135" s="12">
        <f t="shared" ref="CJ1135:CJ1138" si="3876">AZ1135</f>
        <v>0.18055555555555558</v>
      </c>
      <c r="CK1135" s="13">
        <f t="shared" ref="CK1135:CK1138" si="3877">HOUR(CJ1135)</f>
        <v>4</v>
      </c>
      <c r="CL1135" s="13">
        <f t="shared" ref="CL1135:CL1138" si="3878">MINUTE(CJ1135)</f>
        <v>20</v>
      </c>
      <c r="CM1135" s="62"/>
      <c r="CN1135" s="62"/>
      <c r="CO1135" s="62"/>
      <c r="CP1135" s="12">
        <f t="shared" ref="CP1135:CP1138" si="3879">AZ1135-(CS1135+CV1135+CY1135+DB1135+DE1135+DH1135+DK1135)</f>
        <v>0</v>
      </c>
      <c r="CQ1135" s="13">
        <f t="shared" ref="CQ1135:CQ1138" si="3880">HOUR(CP1135)</f>
        <v>0</v>
      </c>
      <c r="CR1135" s="13">
        <f t="shared" ref="CR1135:CR1138" si="3881">MINUTE(CP1135)</f>
        <v>0</v>
      </c>
      <c r="CS1135" s="83">
        <v>0</v>
      </c>
      <c r="CT1135" s="13">
        <f t="shared" ref="CT1135:CT1138" si="3882">HOUR(CS1135)</f>
        <v>0</v>
      </c>
      <c r="CU1135" s="13">
        <f t="shared" ref="CU1135:CU1138" si="3883">MINUTE(CS1135)</f>
        <v>0</v>
      </c>
      <c r="CV1135" s="83">
        <v>0</v>
      </c>
      <c r="CW1135" s="13">
        <f t="shared" si="3850"/>
        <v>0</v>
      </c>
      <c r="CX1135" s="13">
        <f t="shared" si="3851"/>
        <v>0</v>
      </c>
      <c r="CY1135" s="83">
        <v>0</v>
      </c>
      <c r="CZ1135" s="13">
        <f t="shared" si="3759"/>
        <v>0</v>
      </c>
      <c r="DA1135" s="13">
        <f t="shared" si="3760"/>
        <v>0</v>
      </c>
      <c r="DB1135" s="83">
        <v>0.18055555555555555</v>
      </c>
      <c r="DC1135" s="13">
        <f t="shared" si="3761"/>
        <v>4</v>
      </c>
      <c r="DD1135" s="13">
        <f t="shared" si="3762"/>
        <v>20</v>
      </c>
      <c r="DE1135" s="83">
        <v>0</v>
      </c>
      <c r="DF1135" s="13">
        <f t="shared" si="3846"/>
        <v>0</v>
      </c>
      <c r="DG1135" s="13">
        <f t="shared" si="3847"/>
        <v>0</v>
      </c>
      <c r="DH1135" s="83">
        <v>0</v>
      </c>
      <c r="DI1135" s="13">
        <f t="shared" si="3714"/>
        <v>0</v>
      </c>
      <c r="DJ1135" s="13">
        <f t="shared" si="3715"/>
        <v>0</v>
      </c>
      <c r="DK1135" s="83">
        <v>0</v>
      </c>
      <c r="DL1135" s="35">
        <f t="shared" si="3848"/>
        <v>0</v>
      </c>
      <c r="DM1135" s="35">
        <f t="shared" si="3849"/>
        <v>0</v>
      </c>
      <c r="DN1135" s="66">
        <f t="shared" si="3710"/>
        <v>4028272.3160000015</v>
      </c>
      <c r="DO1135" s="74">
        <f t="shared" si="3711"/>
        <v>64482</v>
      </c>
      <c r="DP1135" s="66">
        <f t="shared" si="3712"/>
        <v>62.131578947368418</v>
      </c>
      <c r="DQ1135" s="63">
        <f t="shared" si="3713"/>
        <v>62.471268198877226</v>
      </c>
      <c r="DR1135" s="559"/>
      <c r="DS1135" s="559"/>
      <c r="DT1135" s="559"/>
      <c r="DU1135" s="66"/>
      <c r="FJ1135" s="3">
        <f t="shared" si="3718"/>
        <v>3.472222222222221E-2</v>
      </c>
    </row>
    <row r="1136" spans="1:166">
      <c r="A1136" s="639">
        <f t="shared" si="3547"/>
        <v>1134</v>
      </c>
      <c r="B1136" s="172">
        <f t="shared" si="3807"/>
        <v>143</v>
      </c>
      <c r="C1136" s="76">
        <v>40994</v>
      </c>
      <c r="D1136" s="84">
        <f t="shared" si="3546"/>
        <v>3</v>
      </c>
      <c r="E1136" s="639" t="s">
        <v>1224</v>
      </c>
      <c r="F1136" s="639">
        <v>41</v>
      </c>
      <c r="G1136" s="639" t="s">
        <v>38</v>
      </c>
      <c r="H1136" s="639" t="s">
        <v>305</v>
      </c>
      <c r="I1136" s="639" t="s">
        <v>1116</v>
      </c>
      <c r="J1136" s="83">
        <v>0.59375</v>
      </c>
      <c r="K1136" s="664">
        <v>3710.24</v>
      </c>
      <c r="L1136" s="78" t="s">
        <v>1083</v>
      </c>
      <c r="M1136" s="172">
        <v>58</v>
      </c>
      <c r="N1136" s="172">
        <v>1</v>
      </c>
      <c r="O1136" s="639"/>
      <c r="P1136" s="83">
        <v>0.59375</v>
      </c>
      <c r="Q1136" s="83">
        <v>0.59375</v>
      </c>
      <c r="R1136" s="12">
        <f t="shared" si="3852"/>
        <v>0</v>
      </c>
      <c r="S1136" s="13">
        <f t="shared" si="3853"/>
        <v>0</v>
      </c>
      <c r="T1136" s="13">
        <f t="shared" si="3854"/>
        <v>0</v>
      </c>
      <c r="U1136" s="83">
        <v>0.60069444444444442</v>
      </c>
      <c r="V1136" s="12">
        <f t="shared" si="3318"/>
        <v>6.9444444444444198E-3</v>
      </c>
      <c r="W1136" s="12">
        <f t="shared" si="3319"/>
        <v>0</v>
      </c>
      <c r="X1136" s="12">
        <f t="shared" si="3320"/>
        <v>10</v>
      </c>
      <c r="Y1136" s="83">
        <v>0.61458333333333337</v>
      </c>
      <c r="Z1136" s="12">
        <f t="shared" si="3549"/>
        <v>1.3888888888888951E-2</v>
      </c>
      <c r="AA1136" s="13">
        <f t="shared" si="3616"/>
        <v>0</v>
      </c>
      <c r="AB1136" s="13">
        <f t="shared" si="3617"/>
        <v>20</v>
      </c>
      <c r="AC1136" s="83">
        <v>0.63888888888888895</v>
      </c>
      <c r="AD1136" s="12">
        <f t="shared" si="3855"/>
        <v>2.430555555555558E-2</v>
      </c>
      <c r="AE1136" s="13">
        <f t="shared" si="3856"/>
        <v>0</v>
      </c>
      <c r="AF1136" s="13">
        <f t="shared" si="3857"/>
        <v>35</v>
      </c>
      <c r="AG1136" s="83">
        <v>0.64583333333333337</v>
      </c>
      <c r="AH1136" s="83">
        <v>0.68055555555555547</v>
      </c>
      <c r="AI1136" s="12">
        <f t="shared" si="3858"/>
        <v>3.4722222222222099E-2</v>
      </c>
      <c r="AJ1136" s="225">
        <f t="shared" si="3859"/>
        <v>0</v>
      </c>
      <c r="AK1136" s="225">
        <f t="shared" si="3860"/>
        <v>50</v>
      </c>
      <c r="AL1136" s="83">
        <v>0.64583333333333337</v>
      </c>
      <c r="AM1136" s="83">
        <v>0.68055555555555547</v>
      </c>
      <c r="AN1136" s="12">
        <f t="shared" si="3861"/>
        <v>3.4722222222222099E-2</v>
      </c>
      <c r="AO1136" s="13">
        <f t="shared" si="3862"/>
        <v>0</v>
      </c>
      <c r="AP1136" s="13">
        <f t="shared" si="3863"/>
        <v>50</v>
      </c>
      <c r="AQ1136" s="83">
        <v>0.82986111111111116</v>
      </c>
      <c r="AR1136" s="12">
        <f t="shared" si="3820"/>
        <v>0.14930555555555569</v>
      </c>
      <c r="AS1136" s="225">
        <f t="shared" si="3821"/>
        <v>3</v>
      </c>
      <c r="AT1136" s="13">
        <f t="shared" si="3822"/>
        <v>35</v>
      </c>
      <c r="AU1136" s="83">
        <v>0.8305555555555556</v>
      </c>
      <c r="AV1136" s="226">
        <f t="shared" ref="AV1136:AV1138" si="3884">AU1136-AQ1136</f>
        <v>6.9444444444444198E-4</v>
      </c>
      <c r="AW1136" s="13">
        <f t="shared" ref="AW1136:AW1138" si="3885">HOUR(AV1136)</f>
        <v>0</v>
      </c>
      <c r="AX1136" s="13">
        <f t="shared" ref="AX1136:AX1138" si="3886">MINUTE(AV1136)</f>
        <v>1</v>
      </c>
      <c r="AY1136" s="83">
        <v>0.90486111111111101</v>
      </c>
      <c r="AZ1136" s="12">
        <f t="shared" si="3864"/>
        <v>7.4305555555555403E-2</v>
      </c>
      <c r="BA1136" s="225">
        <f t="shared" si="3865"/>
        <v>1</v>
      </c>
      <c r="BB1136" s="225">
        <f t="shared" si="3866"/>
        <v>47</v>
      </c>
      <c r="BC1136" s="83">
        <v>0.90486111111111101</v>
      </c>
      <c r="BD1136" s="83">
        <v>0.90486111111111101</v>
      </c>
      <c r="BE1136" s="12">
        <f t="shared" si="3867"/>
        <v>0</v>
      </c>
      <c r="BF1136" s="13">
        <f t="shared" si="3868"/>
        <v>0</v>
      </c>
      <c r="BG1136" s="13">
        <f t="shared" si="3869"/>
        <v>0</v>
      </c>
      <c r="BH1136" s="83">
        <v>0.90486111111111101</v>
      </c>
      <c r="BI1136" s="83">
        <v>0.90486111111111101</v>
      </c>
      <c r="BJ1136" s="83"/>
      <c r="BK1136" s="69">
        <f t="shared" si="3870"/>
        <v>0</v>
      </c>
      <c r="BL1136" s="13">
        <f t="shared" si="3871"/>
        <v>0</v>
      </c>
      <c r="BM1136" s="13">
        <f t="shared" si="3872"/>
        <v>0</v>
      </c>
      <c r="BN1136" s="83">
        <v>0.90972222222222221</v>
      </c>
      <c r="BO1136" s="12">
        <f t="shared" si="3347"/>
        <v>4.8611111111112049E-3</v>
      </c>
      <c r="BP1136" s="12">
        <f t="shared" si="3348"/>
        <v>0</v>
      </c>
      <c r="BQ1136" s="12">
        <f t="shared" si="3349"/>
        <v>7</v>
      </c>
      <c r="BR1136" s="83">
        <v>0.91319444444444453</v>
      </c>
      <c r="BS1136" s="12">
        <f t="shared" si="3425"/>
        <v>3.4722222222223209E-3</v>
      </c>
      <c r="BT1136" s="225">
        <f t="shared" si="3618"/>
        <v>0</v>
      </c>
      <c r="BU1136" s="225">
        <f t="shared" si="3619"/>
        <v>5</v>
      </c>
      <c r="BV1136" s="83">
        <v>0.91319444444444453</v>
      </c>
      <c r="BW1136" s="83">
        <v>0.91666666666666663</v>
      </c>
      <c r="BX1136" s="12">
        <f t="shared" si="3353"/>
        <v>3.4722222222220989E-3</v>
      </c>
      <c r="BY1136" s="12">
        <f t="shared" si="3354"/>
        <v>0</v>
      </c>
      <c r="BZ1136" s="12">
        <f t="shared" si="3355"/>
        <v>5</v>
      </c>
      <c r="CA1136" s="12">
        <f t="shared" si="3481"/>
        <v>0.32291666666666663</v>
      </c>
      <c r="CB1136" s="13">
        <f t="shared" si="3597"/>
        <v>7</v>
      </c>
      <c r="CC1136" s="13">
        <f t="shared" si="3598"/>
        <v>45</v>
      </c>
      <c r="CD1136" s="12">
        <f t="shared" si="3428"/>
        <v>0.1819444444444448</v>
      </c>
      <c r="CE1136" s="12">
        <f t="shared" si="3429"/>
        <v>4</v>
      </c>
      <c r="CF1136" s="12">
        <f t="shared" si="3430"/>
        <v>22</v>
      </c>
      <c r="CG1136" s="12">
        <f t="shared" si="3873"/>
        <v>3.4722222222222099E-2</v>
      </c>
      <c r="CH1136" s="13">
        <f t="shared" si="3874"/>
        <v>0</v>
      </c>
      <c r="CI1136" s="13">
        <f t="shared" si="3875"/>
        <v>50</v>
      </c>
      <c r="CJ1136" s="12">
        <f t="shared" si="3876"/>
        <v>7.4305555555555403E-2</v>
      </c>
      <c r="CK1136" s="13">
        <f t="shared" si="3877"/>
        <v>1</v>
      </c>
      <c r="CL1136" s="13">
        <f t="shared" si="3878"/>
        <v>47</v>
      </c>
      <c r="CM1136" s="62"/>
      <c r="CN1136" s="62"/>
      <c r="CO1136" s="62"/>
      <c r="CP1136" s="12">
        <f t="shared" si="3879"/>
        <v>6.4583333333333187E-2</v>
      </c>
      <c r="CQ1136" s="13">
        <f t="shared" si="3880"/>
        <v>1</v>
      </c>
      <c r="CR1136" s="13">
        <f t="shared" si="3881"/>
        <v>33</v>
      </c>
      <c r="CS1136" s="83">
        <v>0</v>
      </c>
      <c r="CT1136" s="13">
        <f t="shared" si="3882"/>
        <v>0</v>
      </c>
      <c r="CU1136" s="13">
        <f t="shared" si="3883"/>
        <v>0</v>
      </c>
      <c r="CV1136" s="83">
        <v>0</v>
      </c>
      <c r="CW1136" s="13">
        <f t="shared" si="3850"/>
        <v>0</v>
      </c>
      <c r="CX1136" s="13">
        <f t="shared" si="3851"/>
        <v>0</v>
      </c>
      <c r="CY1136" s="83">
        <v>0</v>
      </c>
      <c r="CZ1136" s="13">
        <f t="shared" si="3759"/>
        <v>0</v>
      </c>
      <c r="DA1136" s="13">
        <f t="shared" si="3760"/>
        <v>0</v>
      </c>
      <c r="DB1136" s="83">
        <v>0</v>
      </c>
      <c r="DC1136" s="13">
        <f t="shared" si="3761"/>
        <v>0</v>
      </c>
      <c r="DD1136" s="13">
        <f t="shared" si="3762"/>
        <v>0</v>
      </c>
      <c r="DE1136" s="83">
        <v>0</v>
      </c>
      <c r="DF1136" s="13">
        <f t="shared" ref="DF1136:DF1138" si="3887">HOUR(DE1136)</f>
        <v>0</v>
      </c>
      <c r="DG1136" s="13">
        <f t="shared" ref="DG1136:DG1138" si="3888">MINUTE(DE1136)</f>
        <v>0</v>
      </c>
      <c r="DH1136" s="83">
        <v>9.7222222222222224E-3</v>
      </c>
      <c r="DI1136" s="13">
        <f t="shared" si="3714"/>
        <v>0</v>
      </c>
      <c r="DJ1136" s="13">
        <f t="shared" si="3715"/>
        <v>14</v>
      </c>
      <c r="DK1136" s="83">
        <v>0</v>
      </c>
      <c r="DL1136" s="35">
        <f t="shared" ref="DL1136:DL1138" si="3889">HOUR(DK1136)</f>
        <v>0</v>
      </c>
      <c r="DM1136" s="35">
        <f t="shared" ref="DM1136:DM1138" si="3890">MINUTE(DK1136)</f>
        <v>0</v>
      </c>
      <c r="DN1136" s="66">
        <f t="shared" si="3710"/>
        <v>4031982.5560000017</v>
      </c>
      <c r="DO1136" s="74">
        <f t="shared" si="3711"/>
        <v>64540</v>
      </c>
      <c r="DP1136" s="66">
        <f t="shared" si="3712"/>
        <v>63.969655172413788</v>
      </c>
      <c r="DQ1136" s="63">
        <f t="shared" si="3713"/>
        <v>62.472614750542327</v>
      </c>
      <c r="DR1136" s="559"/>
      <c r="DS1136" s="559"/>
      <c r="DT1136" s="559"/>
      <c r="DU1136" s="66"/>
      <c r="FJ1136" s="3">
        <f t="shared" si="3718"/>
        <v>0.21388888888888913</v>
      </c>
    </row>
    <row r="1137" spans="1:166">
      <c r="A1137" s="639">
        <f t="shared" si="3547"/>
        <v>1135</v>
      </c>
      <c r="B1137" s="172">
        <f t="shared" si="3807"/>
        <v>144</v>
      </c>
      <c r="C1137" s="76">
        <v>40994</v>
      </c>
      <c r="D1137" s="84">
        <f t="shared" si="3546"/>
        <v>3</v>
      </c>
      <c r="E1137" s="639" t="s">
        <v>1224</v>
      </c>
      <c r="F1137" s="639">
        <v>42</v>
      </c>
      <c r="G1137" s="639" t="s">
        <v>38</v>
      </c>
      <c r="H1137" s="639" t="s">
        <v>337</v>
      </c>
      <c r="I1137" s="639" t="s">
        <v>1140</v>
      </c>
      <c r="J1137" s="83">
        <v>0.82638888888888884</v>
      </c>
      <c r="K1137" s="664">
        <v>3695.77</v>
      </c>
      <c r="L1137" s="78" t="s">
        <v>1083</v>
      </c>
      <c r="M1137" s="172">
        <v>57</v>
      </c>
      <c r="N1137" s="172">
        <v>2</v>
      </c>
      <c r="O1137" s="639"/>
      <c r="P1137" s="83">
        <v>0.82638888888888884</v>
      </c>
      <c r="Q1137" s="83">
        <v>0.82638888888888884</v>
      </c>
      <c r="R1137" s="12">
        <f t="shared" si="3852"/>
        <v>0</v>
      </c>
      <c r="S1137" s="13">
        <f t="shared" si="3853"/>
        <v>0</v>
      </c>
      <c r="T1137" s="13">
        <f t="shared" si="3854"/>
        <v>0</v>
      </c>
      <c r="U1137" s="83">
        <v>0.82986111111111116</v>
      </c>
      <c r="V1137" s="12">
        <f t="shared" si="3318"/>
        <v>3.4722222222223209E-3</v>
      </c>
      <c r="W1137" s="12">
        <f t="shared" si="3319"/>
        <v>0</v>
      </c>
      <c r="X1137" s="12">
        <f t="shared" si="3320"/>
        <v>5</v>
      </c>
      <c r="Y1137" s="83">
        <v>0.83680555555555547</v>
      </c>
      <c r="Z1137" s="12">
        <f t="shared" si="3549"/>
        <v>6.9444444444443088E-3</v>
      </c>
      <c r="AA1137" s="13">
        <f t="shared" si="3616"/>
        <v>0</v>
      </c>
      <c r="AB1137" s="13">
        <f t="shared" si="3617"/>
        <v>10</v>
      </c>
      <c r="AC1137" s="83">
        <v>0.90972222222222221</v>
      </c>
      <c r="AD1137" s="12">
        <f t="shared" si="3855"/>
        <v>7.2916666666666741E-2</v>
      </c>
      <c r="AE1137" s="13">
        <f t="shared" si="3856"/>
        <v>1</v>
      </c>
      <c r="AF1137" s="13">
        <f t="shared" si="3857"/>
        <v>45</v>
      </c>
      <c r="AG1137" s="83">
        <v>0.91319444444444453</v>
      </c>
      <c r="AH1137" s="83">
        <v>0.96180555555555547</v>
      </c>
      <c r="AI1137" s="12">
        <f t="shared" si="3858"/>
        <v>4.8611111111110938E-2</v>
      </c>
      <c r="AJ1137" s="225">
        <f t="shared" si="3859"/>
        <v>1</v>
      </c>
      <c r="AK1137" s="225">
        <f t="shared" si="3860"/>
        <v>10</v>
      </c>
      <c r="AL1137" s="83">
        <v>0.91319444444444453</v>
      </c>
      <c r="AM1137" s="83">
        <v>0.96180555555555547</v>
      </c>
      <c r="AN1137" s="12">
        <f t="shared" si="3861"/>
        <v>4.8611111111110938E-2</v>
      </c>
      <c r="AO1137" s="13">
        <f t="shared" si="3862"/>
        <v>1</v>
      </c>
      <c r="AP1137" s="13">
        <f t="shared" si="3863"/>
        <v>10</v>
      </c>
      <c r="AQ1137" s="83">
        <v>0.96597222222222223</v>
      </c>
      <c r="AR1137" s="12">
        <f t="shared" si="3820"/>
        <v>4.1666666666667629E-3</v>
      </c>
      <c r="AS1137" s="225">
        <f t="shared" si="3821"/>
        <v>0</v>
      </c>
      <c r="AT1137" s="13">
        <f t="shared" si="3822"/>
        <v>6</v>
      </c>
      <c r="AU1137" s="83">
        <v>0.97152777777777777</v>
      </c>
      <c r="AV1137" s="226">
        <f t="shared" si="3884"/>
        <v>5.5555555555555358E-3</v>
      </c>
      <c r="AW1137" s="13">
        <f t="shared" si="3885"/>
        <v>0</v>
      </c>
      <c r="AX1137" s="13">
        <f t="shared" si="3886"/>
        <v>8</v>
      </c>
      <c r="AY1137" s="83">
        <v>1.0472222222222223</v>
      </c>
      <c r="AZ1137" s="12">
        <f t="shared" si="3864"/>
        <v>7.5694444444444509E-2</v>
      </c>
      <c r="BA1137" s="225">
        <f t="shared" si="3865"/>
        <v>1</v>
      </c>
      <c r="BB1137" s="225">
        <f t="shared" si="3866"/>
        <v>49</v>
      </c>
      <c r="BC1137" s="83">
        <v>1.0472222222222223</v>
      </c>
      <c r="BD1137" s="83">
        <v>1.0472222222222223</v>
      </c>
      <c r="BE1137" s="12">
        <f t="shared" si="3867"/>
        <v>0</v>
      </c>
      <c r="BF1137" s="13">
        <f t="shared" si="3868"/>
        <v>0</v>
      </c>
      <c r="BG1137" s="13">
        <f t="shared" si="3869"/>
        <v>0</v>
      </c>
      <c r="BH1137" s="83">
        <v>1.0472222222222223</v>
      </c>
      <c r="BI1137" s="83">
        <v>1.0472222222222223</v>
      </c>
      <c r="BJ1137" s="83"/>
      <c r="BK1137" s="69">
        <f t="shared" si="3870"/>
        <v>0</v>
      </c>
      <c r="BL1137" s="13">
        <f t="shared" si="3871"/>
        <v>0</v>
      </c>
      <c r="BM1137" s="13">
        <f t="shared" si="3872"/>
        <v>0</v>
      </c>
      <c r="BN1137" s="83">
        <v>1.0555555555555556</v>
      </c>
      <c r="BO1137" s="12">
        <f t="shared" si="3347"/>
        <v>8.3333333333333037E-3</v>
      </c>
      <c r="BP1137" s="12">
        <f t="shared" si="3348"/>
        <v>0</v>
      </c>
      <c r="BQ1137" s="12">
        <f t="shared" si="3349"/>
        <v>12</v>
      </c>
      <c r="BR1137" s="83">
        <v>1.0590277777777779</v>
      </c>
      <c r="BS1137" s="12">
        <f t="shared" si="3425"/>
        <v>3.4722222222223209E-3</v>
      </c>
      <c r="BT1137" s="225">
        <f t="shared" si="3618"/>
        <v>0</v>
      </c>
      <c r="BU1137" s="225">
        <f t="shared" si="3619"/>
        <v>5</v>
      </c>
      <c r="BV1137" s="83">
        <v>1.0590277777777779</v>
      </c>
      <c r="BW1137" s="83">
        <v>1.0625</v>
      </c>
      <c r="BX1137" s="12">
        <f t="shared" si="3353"/>
        <v>3.4722222222220989E-3</v>
      </c>
      <c r="BY1137" s="12">
        <f t="shared" si="3354"/>
        <v>0</v>
      </c>
      <c r="BZ1137" s="12">
        <f t="shared" si="3355"/>
        <v>5</v>
      </c>
      <c r="CA1137" s="12">
        <f t="shared" si="3481"/>
        <v>0.23611111111111116</v>
      </c>
      <c r="CB1137" s="13">
        <f t="shared" si="3597"/>
        <v>5</v>
      </c>
      <c r="CC1137" s="13">
        <f t="shared" si="3598"/>
        <v>40</v>
      </c>
      <c r="CD1137" s="12">
        <f t="shared" si="3428"/>
        <v>8.8888888888889128E-2</v>
      </c>
      <c r="CE1137" s="12">
        <f t="shared" si="3429"/>
        <v>2</v>
      </c>
      <c r="CF1137" s="12">
        <f t="shared" si="3430"/>
        <v>8</v>
      </c>
      <c r="CG1137" s="12">
        <f t="shared" si="3873"/>
        <v>4.8611111111110938E-2</v>
      </c>
      <c r="CH1137" s="13">
        <f t="shared" si="3874"/>
        <v>1</v>
      </c>
      <c r="CI1137" s="13">
        <f t="shared" si="3875"/>
        <v>10</v>
      </c>
      <c r="CJ1137" s="12">
        <f t="shared" si="3876"/>
        <v>7.5694444444444509E-2</v>
      </c>
      <c r="CK1137" s="13">
        <f t="shared" si="3877"/>
        <v>1</v>
      </c>
      <c r="CL1137" s="13">
        <f t="shared" si="3878"/>
        <v>49</v>
      </c>
      <c r="CM1137" s="62"/>
      <c r="CN1137" s="62"/>
      <c r="CO1137" s="62"/>
      <c r="CP1137" s="12">
        <f t="shared" si="3879"/>
        <v>3.7500000000000068E-2</v>
      </c>
      <c r="CQ1137" s="13">
        <f t="shared" si="3880"/>
        <v>0</v>
      </c>
      <c r="CR1137" s="13">
        <f t="shared" si="3881"/>
        <v>54</v>
      </c>
      <c r="CS1137" s="83">
        <v>0</v>
      </c>
      <c r="CT1137" s="13">
        <f t="shared" si="3882"/>
        <v>0</v>
      </c>
      <c r="CU1137" s="13">
        <f t="shared" si="3883"/>
        <v>0</v>
      </c>
      <c r="CV1137" s="83">
        <v>0</v>
      </c>
      <c r="CW1137" s="13">
        <f t="shared" si="3850"/>
        <v>0</v>
      </c>
      <c r="CX1137" s="13">
        <f t="shared" si="3851"/>
        <v>0</v>
      </c>
      <c r="CY1137" s="83">
        <v>0</v>
      </c>
      <c r="CZ1137" s="13">
        <f t="shared" si="3759"/>
        <v>0</v>
      </c>
      <c r="DA1137" s="13">
        <f t="shared" si="3760"/>
        <v>0</v>
      </c>
      <c r="DB1137" s="83">
        <v>0</v>
      </c>
      <c r="DC1137" s="13">
        <f t="shared" si="3761"/>
        <v>0</v>
      </c>
      <c r="DD1137" s="13">
        <f t="shared" si="3762"/>
        <v>0</v>
      </c>
      <c r="DE1137" s="83">
        <v>0</v>
      </c>
      <c r="DF1137" s="13">
        <f t="shared" si="3887"/>
        <v>0</v>
      </c>
      <c r="DG1137" s="13">
        <f t="shared" si="3888"/>
        <v>0</v>
      </c>
      <c r="DH1137" s="83">
        <v>3.8194444444444441E-2</v>
      </c>
      <c r="DI1137" s="13">
        <f t="shared" si="3714"/>
        <v>0</v>
      </c>
      <c r="DJ1137" s="13">
        <f t="shared" si="3715"/>
        <v>55</v>
      </c>
      <c r="DK1137" s="83">
        <v>0</v>
      </c>
      <c r="DL1137" s="35">
        <f t="shared" si="3889"/>
        <v>0</v>
      </c>
      <c r="DM1137" s="35">
        <f t="shared" si="3890"/>
        <v>0</v>
      </c>
      <c r="DN1137" s="66">
        <f t="shared" si="3710"/>
        <v>4035678.3260000017</v>
      </c>
      <c r="DO1137" s="74">
        <f t="shared" si="3711"/>
        <v>64597</v>
      </c>
      <c r="DP1137" s="66">
        <f t="shared" si="3712"/>
        <v>64.838070175438602</v>
      </c>
      <c r="DQ1137" s="63">
        <f t="shared" si="3713"/>
        <v>62.474702014025446</v>
      </c>
      <c r="DR1137" s="559"/>
      <c r="DS1137" s="559"/>
      <c r="DT1137" s="559"/>
      <c r="DU1137" s="66"/>
      <c r="FJ1137" s="3">
        <f t="shared" si="3718"/>
        <v>0.11180555555555571</v>
      </c>
    </row>
    <row r="1138" spans="1:166">
      <c r="A1138" s="639">
        <f t="shared" si="3547"/>
        <v>1136</v>
      </c>
      <c r="B1138" s="172">
        <f t="shared" si="3807"/>
        <v>145</v>
      </c>
      <c r="C1138" s="76">
        <v>40994</v>
      </c>
      <c r="D1138" s="84">
        <f t="shared" si="3546"/>
        <v>3</v>
      </c>
      <c r="E1138" s="639" t="s">
        <v>1233</v>
      </c>
      <c r="F1138" s="639">
        <v>10</v>
      </c>
      <c r="G1138" s="639" t="s">
        <v>287</v>
      </c>
      <c r="H1138" s="639" t="s">
        <v>914</v>
      </c>
      <c r="I1138" s="639" t="s">
        <v>1138</v>
      </c>
      <c r="J1138" s="83">
        <v>0.85069444444444453</v>
      </c>
      <c r="K1138" s="664">
        <v>3834.69</v>
      </c>
      <c r="L1138" s="78" t="s">
        <v>1083</v>
      </c>
      <c r="M1138" s="172">
        <v>58</v>
      </c>
      <c r="N1138" s="172">
        <v>1</v>
      </c>
      <c r="O1138" s="639"/>
      <c r="P1138" s="83">
        <v>0.85069444444444453</v>
      </c>
      <c r="Q1138" s="83">
        <v>0.85069444444444453</v>
      </c>
      <c r="R1138" s="12">
        <f t="shared" si="3852"/>
        <v>0</v>
      </c>
      <c r="S1138" s="13">
        <f t="shared" si="3853"/>
        <v>0</v>
      </c>
      <c r="T1138" s="13">
        <f t="shared" si="3854"/>
        <v>0</v>
      </c>
      <c r="U1138" s="83">
        <v>0.85416666666666663</v>
      </c>
      <c r="V1138" s="12">
        <f t="shared" si="3318"/>
        <v>3.4722222222220989E-3</v>
      </c>
      <c r="W1138" s="12">
        <f t="shared" si="3319"/>
        <v>0</v>
      </c>
      <c r="X1138" s="12">
        <f t="shared" si="3320"/>
        <v>5</v>
      </c>
      <c r="Y1138" s="83">
        <v>0.86111111111111116</v>
      </c>
      <c r="Z1138" s="12">
        <f t="shared" si="3549"/>
        <v>6.9444444444445308E-3</v>
      </c>
      <c r="AA1138" s="13">
        <f t="shared" si="3616"/>
        <v>0</v>
      </c>
      <c r="AB1138" s="13">
        <f t="shared" si="3617"/>
        <v>10</v>
      </c>
      <c r="AC1138" s="83">
        <v>0.94444444444444453</v>
      </c>
      <c r="AD1138" s="12">
        <f t="shared" si="3855"/>
        <v>8.333333333333337E-2</v>
      </c>
      <c r="AE1138" s="13">
        <f t="shared" si="3856"/>
        <v>2</v>
      </c>
      <c r="AF1138" s="13">
        <f t="shared" si="3857"/>
        <v>0</v>
      </c>
      <c r="AG1138" s="83">
        <v>0.97222222222222221</v>
      </c>
      <c r="AH1138" s="83">
        <v>1.03125</v>
      </c>
      <c r="AI1138" s="12">
        <f t="shared" si="3858"/>
        <v>5.902777777777779E-2</v>
      </c>
      <c r="AJ1138" s="225">
        <f t="shared" si="3859"/>
        <v>1</v>
      </c>
      <c r="AK1138" s="225">
        <f t="shared" si="3860"/>
        <v>25</v>
      </c>
      <c r="AL1138" s="83">
        <v>0.97222222222222221</v>
      </c>
      <c r="AM1138" s="83">
        <v>1.03125</v>
      </c>
      <c r="AN1138" s="12">
        <f t="shared" si="3861"/>
        <v>5.902777777777779E-2</v>
      </c>
      <c r="AO1138" s="13">
        <f t="shared" si="3862"/>
        <v>1</v>
      </c>
      <c r="AP1138" s="13">
        <f t="shared" si="3863"/>
        <v>25</v>
      </c>
      <c r="AQ1138" s="83">
        <v>1.09375</v>
      </c>
      <c r="AR1138" s="12">
        <f t="shared" si="3820"/>
        <v>6.25E-2</v>
      </c>
      <c r="AS1138" s="225">
        <f t="shared" si="3821"/>
        <v>1</v>
      </c>
      <c r="AT1138" s="13">
        <f t="shared" si="3822"/>
        <v>30</v>
      </c>
      <c r="AU1138" s="83">
        <v>1.0944444444444443</v>
      </c>
      <c r="AV1138" s="226">
        <f t="shared" si="3884"/>
        <v>6.9444444444433095E-4</v>
      </c>
      <c r="AW1138" s="13">
        <f t="shared" si="3885"/>
        <v>0</v>
      </c>
      <c r="AX1138" s="13">
        <f t="shared" si="3886"/>
        <v>1</v>
      </c>
      <c r="AY1138" s="83">
        <v>1.1868055555555557</v>
      </c>
      <c r="AZ1138" s="12">
        <f t="shared" si="3864"/>
        <v>9.2361111111111338E-2</v>
      </c>
      <c r="BA1138" s="225">
        <f t="shared" si="3865"/>
        <v>2</v>
      </c>
      <c r="BB1138" s="225">
        <f t="shared" si="3866"/>
        <v>13</v>
      </c>
      <c r="BC1138" s="83">
        <v>1.1868055555555557</v>
      </c>
      <c r="BD1138" s="83">
        <v>1.1868055555555557</v>
      </c>
      <c r="BE1138" s="12">
        <f t="shared" si="3867"/>
        <v>0</v>
      </c>
      <c r="BF1138" s="13">
        <f t="shared" si="3868"/>
        <v>0</v>
      </c>
      <c r="BG1138" s="13">
        <f t="shared" si="3869"/>
        <v>0</v>
      </c>
      <c r="BH1138" s="83">
        <v>1.1868055555555557</v>
      </c>
      <c r="BI1138" s="83">
        <v>1.1868055555555557</v>
      </c>
      <c r="BJ1138" s="83"/>
      <c r="BK1138" s="69">
        <f t="shared" si="3870"/>
        <v>0</v>
      </c>
      <c r="BL1138" s="13">
        <f t="shared" si="3871"/>
        <v>0</v>
      </c>
      <c r="BM1138" s="13">
        <f t="shared" si="3872"/>
        <v>0</v>
      </c>
      <c r="BN1138" s="83">
        <v>1.1979166666666667</v>
      </c>
      <c r="BO1138" s="12">
        <f t="shared" si="3347"/>
        <v>1.1111111111111072E-2</v>
      </c>
      <c r="BP1138" s="12">
        <f t="shared" si="3348"/>
        <v>0</v>
      </c>
      <c r="BQ1138" s="12">
        <f t="shared" si="3349"/>
        <v>16</v>
      </c>
      <c r="BR1138" s="83">
        <v>1.2013888888888888</v>
      </c>
      <c r="BS1138" s="12">
        <f t="shared" si="3425"/>
        <v>3.4722222222220989E-3</v>
      </c>
      <c r="BT1138" s="225">
        <f t="shared" si="3618"/>
        <v>0</v>
      </c>
      <c r="BU1138" s="225">
        <f t="shared" si="3619"/>
        <v>5</v>
      </c>
      <c r="BV1138" s="83">
        <v>1.2013888888888888</v>
      </c>
      <c r="BW1138" s="83">
        <v>1.2083333333333333</v>
      </c>
      <c r="BX1138" s="12">
        <f t="shared" si="3353"/>
        <v>6.9444444444444198E-3</v>
      </c>
      <c r="BY1138" s="12">
        <f t="shared" si="3354"/>
        <v>0</v>
      </c>
      <c r="BZ1138" s="12">
        <f t="shared" si="3355"/>
        <v>10</v>
      </c>
      <c r="CA1138" s="12">
        <f t="shared" si="3481"/>
        <v>0.35763888888888873</v>
      </c>
      <c r="CB1138" s="13">
        <f t="shared" si="3597"/>
        <v>8</v>
      </c>
      <c r="CC1138" s="13">
        <f t="shared" si="3598"/>
        <v>35</v>
      </c>
      <c r="CD1138" s="12">
        <f t="shared" si="3428"/>
        <v>0.16041666666666654</v>
      </c>
      <c r="CE1138" s="12">
        <f t="shared" si="3429"/>
        <v>3</v>
      </c>
      <c r="CF1138" s="12">
        <f t="shared" si="3430"/>
        <v>51</v>
      </c>
      <c r="CG1138" s="12">
        <f t="shared" si="3873"/>
        <v>5.902777777777779E-2</v>
      </c>
      <c r="CH1138" s="13">
        <f t="shared" si="3874"/>
        <v>1</v>
      </c>
      <c r="CI1138" s="13">
        <f t="shared" si="3875"/>
        <v>25</v>
      </c>
      <c r="CJ1138" s="12">
        <f t="shared" si="3876"/>
        <v>9.2361111111111338E-2</v>
      </c>
      <c r="CK1138" s="13">
        <f t="shared" si="3877"/>
        <v>2</v>
      </c>
      <c r="CL1138" s="13">
        <f t="shared" si="3878"/>
        <v>13</v>
      </c>
      <c r="CM1138" s="62"/>
      <c r="CN1138" s="62"/>
      <c r="CO1138" s="62"/>
      <c r="CP1138" s="12">
        <f t="shared" si="3879"/>
        <v>6.2500000000000222E-2</v>
      </c>
      <c r="CQ1138" s="13">
        <f t="shared" si="3880"/>
        <v>1</v>
      </c>
      <c r="CR1138" s="13">
        <f t="shared" si="3881"/>
        <v>30</v>
      </c>
      <c r="CS1138" s="83">
        <v>0</v>
      </c>
      <c r="CT1138" s="13">
        <f t="shared" si="3882"/>
        <v>0</v>
      </c>
      <c r="CU1138" s="13">
        <f t="shared" si="3883"/>
        <v>0</v>
      </c>
      <c r="CV1138" s="83">
        <v>0</v>
      </c>
      <c r="CW1138" s="13">
        <f t="shared" si="3850"/>
        <v>0</v>
      </c>
      <c r="CX1138" s="13">
        <f t="shared" si="3851"/>
        <v>0</v>
      </c>
      <c r="CY1138" s="83">
        <v>0</v>
      </c>
      <c r="CZ1138" s="13">
        <f t="shared" si="3759"/>
        <v>0</v>
      </c>
      <c r="DA1138" s="13">
        <f t="shared" si="3760"/>
        <v>0</v>
      </c>
      <c r="DB1138" s="83">
        <v>0</v>
      </c>
      <c r="DC1138" s="13">
        <f t="shared" si="3761"/>
        <v>0</v>
      </c>
      <c r="DD1138" s="13">
        <f t="shared" si="3762"/>
        <v>0</v>
      </c>
      <c r="DE1138" s="83">
        <v>0</v>
      </c>
      <c r="DF1138" s="13">
        <f t="shared" si="3887"/>
        <v>0</v>
      </c>
      <c r="DG1138" s="13">
        <f t="shared" si="3888"/>
        <v>0</v>
      </c>
      <c r="DH1138" s="83">
        <v>2.9861111111111113E-2</v>
      </c>
      <c r="DI1138" s="13">
        <f t="shared" si="3714"/>
        <v>0</v>
      </c>
      <c r="DJ1138" s="13">
        <f t="shared" si="3715"/>
        <v>43</v>
      </c>
      <c r="DK1138" s="83">
        <v>0</v>
      </c>
      <c r="DL1138" s="35">
        <f t="shared" si="3889"/>
        <v>0</v>
      </c>
      <c r="DM1138" s="35">
        <f t="shared" si="3890"/>
        <v>0</v>
      </c>
      <c r="DN1138" s="66">
        <f t="shared" si="3710"/>
        <v>4039513.0160000017</v>
      </c>
      <c r="DO1138" s="74">
        <f t="shared" si="3711"/>
        <v>64655</v>
      </c>
      <c r="DP1138" s="66">
        <f t="shared" si="3712"/>
        <v>66.115344827586213</v>
      </c>
      <c r="DQ1138" s="63">
        <f t="shared" si="3713"/>
        <v>62.477967922047817</v>
      </c>
      <c r="DR1138" s="559"/>
      <c r="DS1138" s="559"/>
      <c r="DT1138" s="559"/>
      <c r="DU1138" s="66"/>
      <c r="FJ1138" s="3">
        <f t="shared" si="3718"/>
        <v>0.2062499999999996</v>
      </c>
    </row>
    <row r="1139" spans="1:166">
      <c r="A1139" s="639">
        <f t="shared" si="3547"/>
        <v>1137</v>
      </c>
      <c r="B1139" s="172">
        <f t="shared" si="3807"/>
        <v>146</v>
      </c>
      <c r="C1139" s="76">
        <v>40995</v>
      </c>
      <c r="D1139" s="84">
        <f t="shared" si="3546"/>
        <v>3</v>
      </c>
      <c r="E1139" s="639" t="s">
        <v>1253</v>
      </c>
      <c r="F1139" s="639">
        <v>13</v>
      </c>
      <c r="G1139" s="639" t="s">
        <v>445</v>
      </c>
      <c r="H1139" s="639" t="s">
        <v>1319</v>
      </c>
      <c r="I1139" s="639" t="s">
        <v>1219</v>
      </c>
      <c r="J1139" s="83">
        <v>0.875</v>
      </c>
      <c r="K1139" s="664">
        <v>3405.41</v>
      </c>
      <c r="L1139" s="78" t="s">
        <v>1083</v>
      </c>
      <c r="M1139" s="172">
        <v>58</v>
      </c>
      <c r="N1139" s="172">
        <v>1</v>
      </c>
      <c r="O1139" s="639"/>
      <c r="P1139" s="83">
        <v>0.875</v>
      </c>
      <c r="Q1139" s="83">
        <v>0.875</v>
      </c>
      <c r="R1139" s="12">
        <f t="shared" ref="R1139:R1145" si="3891">Q1139-P1139</f>
        <v>0</v>
      </c>
      <c r="S1139" s="13">
        <f t="shared" ref="S1139:S1145" si="3892">HOUR(R1139)</f>
        <v>0</v>
      </c>
      <c r="T1139" s="13">
        <f t="shared" ref="T1139:T1145" si="3893">MINUTE(R1139)</f>
        <v>0</v>
      </c>
      <c r="U1139" s="83">
        <v>0.87847222222222221</v>
      </c>
      <c r="V1139" s="12">
        <f t="shared" si="3318"/>
        <v>3.4722222222222099E-3</v>
      </c>
      <c r="W1139" s="12">
        <f t="shared" si="3319"/>
        <v>0</v>
      </c>
      <c r="X1139" s="12">
        <f t="shared" si="3320"/>
        <v>5</v>
      </c>
      <c r="Y1139" s="83">
        <v>0.88541666666666663</v>
      </c>
      <c r="Z1139" s="12">
        <f t="shared" ref="Z1139:Z1146" si="3894">Y1139-U1139</f>
        <v>6.9444444444444198E-3</v>
      </c>
      <c r="AA1139" s="13">
        <f t="shared" si="3616"/>
        <v>0</v>
      </c>
      <c r="AB1139" s="13">
        <f t="shared" si="3617"/>
        <v>10</v>
      </c>
      <c r="AC1139" s="83">
        <v>1.0659722222222221</v>
      </c>
      <c r="AD1139" s="12">
        <f t="shared" ref="AD1139:AD1145" si="3895">AC1139-Y1139</f>
        <v>0.18055555555555547</v>
      </c>
      <c r="AE1139" s="13">
        <f t="shared" ref="AE1139:AE1145" si="3896">HOUR(AD1139)</f>
        <v>4</v>
      </c>
      <c r="AF1139" s="13">
        <f t="shared" ref="AF1139:AF1145" si="3897">MINUTE(AD1139)</f>
        <v>20</v>
      </c>
      <c r="AG1139" s="83">
        <v>1.0694444444444444</v>
      </c>
      <c r="AH1139" s="83">
        <v>1.1354166666666667</v>
      </c>
      <c r="AI1139" s="12">
        <f t="shared" ref="AI1139:AI1145" si="3898">AH1139-AG1139</f>
        <v>6.5972222222222321E-2</v>
      </c>
      <c r="AJ1139" s="225">
        <f t="shared" ref="AJ1139:AJ1145" si="3899">HOUR(AI1139)</f>
        <v>1</v>
      </c>
      <c r="AK1139" s="225">
        <f t="shared" ref="AK1139:AK1145" si="3900">MINUTE(AI1139)</f>
        <v>35</v>
      </c>
      <c r="AL1139" s="83">
        <v>1.0694444444444444</v>
      </c>
      <c r="AM1139" s="83">
        <v>1.1354166666666667</v>
      </c>
      <c r="AN1139" s="12">
        <f t="shared" ref="AN1139:AN1145" si="3901">AM1139-AL1139</f>
        <v>6.5972222222222321E-2</v>
      </c>
      <c r="AO1139" s="13">
        <f t="shared" ref="AO1139:AO1145" si="3902">HOUR(AN1139)</f>
        <v>1</v>
      </c>
      <c r="AP1139" s="13">
        <f t="shared" ref="AP1139:AP1145" si="3903">MINUTE(AN1139)</f>
        <v>35</v>
      </c>
      <c r="AQ1139" s="83">
        <v>1.2152777777777779</v>
      </c>
      <c r="AR1139" s="12">
        <f t="shared" ref="AR1139:AR1145" si="3904">AQ1139-AH1139</f>
        <v>7.986111111111116E-2</v>
      </c>
      <c r="AS1139" s="225">
        <f t="shared" ref="AS1139:AS1145" si="3905">HOUR(AR1139)</f>
        <v>1</v>
      </c>
      <c r="AT1139" s="13">
        <f t="shared" ref="AT1139:AT1145" si="3906">MINUTE(AR1139)</f>
        <v>55</v>
      </c>
      <c r="AU1139" s="83">
        <v>1.2166666666666666</v>
      </c>
      <c r="AV1139" s="226">
        <f t="shared" ref="AV1139:AV1145" si="3907">AU1139-AQ1139</f>
        <v>1.3888888888886619E-3</v>
      </c>
      <c r="AW1139" s="13">
        <f t="shared" ref="AW1139:AW1145" si="3908">HOUR(AV1139)</f>
        <v>0</v>
      </c>
      <c r="AX1139" s="13">
        <f t="shared" ref="AX1139:AX1145" si="3909">MINUTE(AV1139)</f>
        <v>2</v>
      </c>
      <c r="AY1139" s="83">
        <v>1.2680555555555555</v>
      </c>
      <c r="AZ1139" s="12">
        <f t="shared" ref="AZ1139:AZ1145" si="3910">AY1139-AU1139</f>
        <v>5.1388888888888928E-2</v>
      </c>
      <c r="BA1139" s="225">
        <f t="shared" ref="BA1139:BA1145" si="3911">HOUR(AZ1139)</f>
        <v>1</v>
      </c>
      <c r="BB1139" s="225">
        <f t="shared" ref="BB1139:BB1145" si="3912">MINUTE(AZ1139)</f>
        <v>14</v>
      </c>
      <c r="BC1139" s="83">
        <v>1.2680555555555555</v>
      </c>
      <c r="BD1139" s="83">
        <v>1.2680555555555555</v>
      </c>
      <c r="BE1139" s="12">
        <f t="shared" ref="BE1139:BE1145" si="3913">BD1139-BC1139</f>
        <v>0</v>
      </c>
      <c r="BF1139" s="13">
        <f t="shared" ref="BF1139:BF1145" si="3914">HOUR(BE1139)</f>
        <v>0</v>
      </c>
      <c r="BG1139" s="13">
        <f t="shared" ref="BG1139:BG1145" si="3915">MINUTE(BE1139)</f>
        <v>0</v>
      </c>
      <c r="BH1139" s="83">
        <v>1.2680555555555555</v>
      </c>
      <c r="BI1139" s="83">
        <v>1.2680555555555555</v>
      </c>
      <c r="BJ1139" s="83"/>
      <c r="BK1139" s="69">
        <f t="shared" ref="BK1139:BK1145" si="3916">BI1139-BH1139</f>
        <v>0</v>
      </c>
      <c r="BL1139" s="13">
        <f t="shared" ref="BL1139:BL1145" si="3917">HOUR(BK1139)</f>
        <v>0</v>
      </c>
      <c r="BM1139" s="13">
        <f t="shared" ref="BM1139:BM1145" si="3918">MINUTE(BK1139)</f>
        <v>0</v>
      </c>
      <c r="BN1139" s="83">
        <v>1.2743055555555556</v>
      </c>
      <c r="BO1139" s="12">
        <f t="shared" si="3347"/>
        <v>6.2500000000000888E-3</v>
      </c>
      <c r="BP1139" s="12">
        <f t="shared" si="3348"/>
        <v>0</v>
      </c>
      <c r="BQ1139" s="12">
        <f t="shared" si="3349"/>
        <v>9</v>
      </c>
      <c r="BR1139" s="83">
        <v>1.2777777777777779</v>
      </c>
      <c r="BS1139" s="12">
        <f t="shared" si="3425"/>
        <v>3.4722222222223209E-3</v>
      </c>
      <c r="BT1139" s="225">
        <f t="shared" si="3618"/>
        <v>0</v>
      </c>
      <c r="BU1139" s="225">
        <f t="shared" si="3619"/>
        <v>5</v>
      </c>
      <c r="BV1139" s="83">
        <v>1.2777777777777779</v>
      </c>
      <c r="BW1139" s="83">
        <v>1.28125</v>
      </c>
      <c r="BX1139" s="12">
        <f t="shared" si="3353"/>
        <v>3.4722222222220989E-3</v>
      </c>
      <c r="BY1139" s="12">
        <f t="shared" si="3354"/>
        <v>0</v>
      </c>
      <c r="BZ1139" s="12">
        <f t="shared" si="3355"/>
        <v>5</v>
      </c>
      <c r="CA1139" s="12">
        <f t="shared" si="3481"/>
        <v>0.40625</v>
      </c>
      <c r="CB1139" s="13">
        <f t="shared" si="3597"/>
        <v>9</v>
      </c>
      <c r="CC1139" s="13">
        <f t="shared" si="3598"/>
        <v>45</v>
      </c>
      <c r="CD1139" s="12">
        <f t="shared" si="3428"/>
        <v>0.27013888888888904</v>
      </c>
      <c r="CE1139" s="12">
        <f t="shared" si="3429"/>
        <v>6</v>
      </c>
      <c r="CF1139" s="12">
        <f t="shared" si="3430"/>
        <v>29</v>
      </c>
      <c r="CG1139" s="12">
        <f t="shared" ref="CG1139:CG1145" si="3919">AI1139</f>
        <v>6.5972222222222321E-2</v>
      </c>
      <c r="CH1139" s="13">
        <f t="shared" ref="CH1139:CH1145" si="3920">HOUR(CG1139)</f>
        <v>1</v>
      </c>
      <c r="CI1139" s="13">
        <f t="shared" ref="CI1139:CI1145" si="3921">MINUTE(CG1139)</f>
        <v>35</v>
      </c>
      <c r="CJ1139" s="12">
        <f t="shared" ref="CJ1139:CJ1145" si="3922">AZ1139</f>
        <v>5.1388888888888928E-2</v>
      </c>
      <c r="CK1139" s="13">
        <f t="shared" ref="CK1139:CK1145" si="3923">HOUR(CJ1139)</f>
        <v>1</v>
      </c>
      <c r="CL1139" s="13">
        <f t="shared" ref="CL1139:CL1145" si="3924">MINUTE(CJ1139)</f>
        <v>14</v>
      </c>
      <c r="CM1139" s="62"/>
      <c r="CN1139" s="62"/>
      <c r="CO1139" s="62"/>
      <c r="CP1139" s="12">
        <f t="shared" ref="CP1139:CP1145" si="3925">AZ1139-(CS1139+CV1139+CY1139+DB1139+DE1139+DH1139+DK1139)</f>
        <v>5.1388888888888928E-2</v>
      </c>
      <c r="CQ1139" s="13">
        <f t="shared" ref="CQ1139:CQ1145" si="3926">HOUR(CP1139)</f>
        <v>1</v>
      </c>
      <c r="CR1139" s="13">
        <f t="shared" ref="CR1139:CR1145" si="3927">MINUTE(CP1139)</f>
        <v>14</v>
      </c>
      <c r="CS1139" s="83">
        <v>0</v>
      </c>
      <c r="CT1139" s="13">
        <f t="shared" ref="CT1139:CT1145" si="3928">HOUR(CS1139)</f>
        <v>0</v>
      </c>
      <c r="CU1139" s="13">
        <f t="shared" ref="CU1139:CU1145" si="3929">MINUTE(CS1139)</f>
        <v>0</v>
      </c>
      <c r="CV1139" s="83">
        <v>0</v>
      </c>
      <c r="CW1139" s="13">
        <f t="shared" si="3850"/>
        <v>0</v>
      </c>
      <c r="CX1139" s="13">
        <f t="shared" si="3851"/>
        <v>0</v>
      </c>
      <c r="CY1139" s="83">
        <v>0</v>
      </c>
      <c r="CZ1139" s="13">
        <f t="shared" ref="CZ1139:CZ1151" si="3930">HOUR(CY1139)</f>
        <v>0</v>
      </c>
      <c r="DA1139" s="13">
        <f t="shared" ref="DA1139:DA1151" si="3931">MINUTE(CY1139)</f>
        <v>0</v>
      </c>
      <c r="DB1139" s="83">
        <v>0</v>
      </c>
      <c r="DC1139" s="13">
        <f t="shared" ref="DC1139:DC1156" si="3932">HOUR(DB1139)</f>
        <v>0</v>
      </c>
      <c r="DD1139" s="13">
        <f t="shared" ref="DD1139:DD1156" si="3933">MINUTE(DB1139)</f>
        <v>0</v>
      </c>
      <c r="DE1139" s="83">
        <v>0</v>
      </c>
      <c r="DF1139" s="13">
        <f t="shared" ref="DF1139:DF1145" si="3934">HOUR(DE1139)</f>
        <v>0</v>
      </c>
      <c r="DG1139" s="13">
        <f t="shared" ref="DG1139:DG1145" si="3935">MINUTE(DE1139)</f>
        <v>0</v>
      </c>
      <c r="DH1139" s="83">
        <v>0</v>
      </c>
      <c r="DI1139" s="13">
        <f t="shared" si="3714"/>
        <v>0</v>
      </c>
      <c r="DJ1139" s="13">
        <f t="shared" si="3715"/>
        <v>0</v>
      </c>
      <c r="DK1139" s="83">
        <v>0</v>
      </c>
      <c r="DL1139" s="35">
        <f t="shared" ref="DL1139:DL1145" si="3936">HOUR(DK1139)</f>
        <v>0</v>
      </c>
      <c r="DM1139" s="35">
        <f t="shared" ref="DM1139:DM1145" si="3937">MINUTE(DK1139)</f>
        <v>0</v>
      </c>
      <c r="DN1139" s="66">
        <f t="shared" si="3710"/>
        <v>4042918.4260000018</v>
      </c>
      <c r="DO1139" s="74">
        <f t="shared" si="3711"/>
        <v>64713</v>
      </c>
      <c r="DP1139" s="66">
        <f t="shared" si="3712"/>
        <v>58.713965517241377</v>
      </c>
      <c r="DQ1139" s="63">
        <f t="shared" si="3713"/>
        <v>62.474594378254785</v>
      </c>
      <c r="DR1139" s="559"/>
      <c r="DS1139" s="559"/>
      <c r="DT1139" s="559"/>
      <c r="DU1139" s="66"/>
      <c r="FJ1139" s="3">
        <f t="shared" si="3718"/>
        <v>0.28888888888888875</v>
      </c>
    </row>
    <row r="1140" spans="1:166">
      <c r="A1140" s="639">
        <f t="shared" si="3547"/>
        <v>1138</v>
      </c>
      <c r="B1140" s="172">
        <f t="shared" si="3807"/>
        <v>147</v>
      </c>
      <c r="C1140" s="76">
        <v>40995</v>
      </c>
      <c r="D1140" s="84">
        <f t="shared" si="3546"/>
        <v>3</v>
      </c>
      <c r="E1140" s="639" t="s">
        <v>1322</v>
      </c>
      <c r="F1140" s="639">
        <v>1</v>
      </c>
      <c r="G1140" s="639" t="s">
        <v>492</v>
      </c>
      <c r="H1140" s="639" t="s">
        <v>413</v>
      </c>
      <c r="I1140" s="639" t="s">
        <v>1215</v>
      </c>
      <c r="J1140" s="83">
        <v>1.3888888888888888E-2</v>
      </c>
      <c r="K1140" s="664">
        <v>3504.92</v>
      </c>
      <c r="L1140" s="78" t="s">
        <v>1083</v>
      </c>
      <c r="M1140" s="172">
        <v>57</v>
      </c>
      <c r="N1140" s="172">
        <v>2</v>
      </c>
      <c r="O1140" s="639"/>
      <c r="P1140" s="83">
        <v>1.3888888888888888E-2</v>
      </c>
      <c r="Q1140" s="83">
        <v>1.3888888888888888E-2</v>
      </c>
      <c r="R1140" s="12">
        <f t="shared" si="3891"/>
        <v>0</v>
      </c>
      <c r="S1140" s="13">
        <f t="shared" si="3892"/>
        <v>0</v>
      </c>
      <c r="T1140" s="13">
        <f t="shared" si="3893"/>
        <v>0</v>
      </c>
      <c r="U1140" s="83">
        <v>7.2916666666666671E-2</v>
      </c>
      <c r="V1140" s="12">
        <f t="shared" si="3318"/>
        <v>5.9027777777777783E-2</v>
      </c>
      <c r="W1140" s="12">
        <f t="shared" si="3319"/>
        <v>1</v>
      </c>
      <c r="X1140" s="12">
        <f t="shared" si="3320"/>
        <v>25</v>
      </c>
      <c r="Y1140" s="83">
        <v>8.6805555555555566E-2</v>
      </c>
      <c r="Z1140" s="12">
        <f t="shared" si="3894"/>
        <v>1.3888888888888895E-2</v>
      </c>
      <c r="AA1140" s="13">
        <f t="shared" si="3616"/>
        <v>0</v>
      </c>
      <c r="AB1140" s="13">
        <f t="shared" si="3617"/>
        <v>20</v>
      </c>
      <c r="AC1140" s="83">
        <v>0.19791666666666666</v>
      </c>
      <c r="AD1140" s="12">
        <f t="shared" si="3895"/>
        <v>0.11111111111111109</v>
      </c>
      <c r="AE1140" s="13">
        <f t="shared" si="3896"/>
        <v>2</v>
      </c>
      <c r="AF1140" s="13">
        <f t="shared" si="3897"/>
        <v>40</v>
      </c>
      <c r="AG1140" s="83">
        <v>0.20138888888888887</v>
      </c>
      <c r="AH1140" s="83">
        <v>0.22222222222222221</v>
      </c>
      <c r="AI1140" s="12">
        <f t="shared" si="3898"/>
        <v>2.0833333333333343E-2</v>
      </c>
      <c r="AJ1140" s="225">
        <f t="shared" si="3899"/>
        <v>0</v>
      </c>
      <c r="AK1140" s="225">
        <f t="shared" si="3900"/>
        <v>30</v>
      </c>
      <c r="AL1140" s="83">
        <v>0.20138888888888887</v>
      </c>
      <c r="AM1140" s="83">
        <v>0.22222222222222221</v>
      </c>
      <c r="AN1140" s="12">
        <f t="shared" si="3901"/>
        <v>2.0833333333333343E-2</v>
      </c>
      <c r="AO1140" s="13">
        <f t="shared" si="3902"/>
        <v>0</v>
      </c>
      <c r="AP1140" s="13">
        <f t="shared" si="3903"/>
        <v>30</v>
      </c>
      <c r="AQ1140" s="83">
        <v>0.30069444444444443</v>
      </c>
      <c r="AR1140" s="12">
        <f t="shared" si="3904"/>
        <v>7.8472222222222221E-2</v>
      </c>
      <c r="AS1140" s="225">
        <f t="shared" si="3905"/>
        <v>1</v>
      </c>
      <c r="AT1140" s="13">
        <f t="shared" si="3906"/>
        <v>53</v>
      </c>
      <c r="AU1140" s="83">
        <v>0.30138888888888887</v>
      </c>
      <c r="AV1140" s="226">
        <f t="shared" si="3907"/>
        <v>6.9444444444444198E-4</v>
      </c>
      <c r="AW1140" s="13">
        <f t="shared" si="3908"/>
        <v>0</v>
      </c>
      <c r="AX1140" s="13">
        <f t="shared" si="3909"/>
        <v>1</v>
      </c>
      <c r="AY1140" s="83">
        <v>0.3611111111111111</v>
      </c>
      <c r="AZ1140" s="12">
        <f t="shared" si="3910"/>
        <v>5.9722222222222232E-2</v>
      </c>
      <c r="BA1140" s="225">
        <f t="shared" si="3911"/>
        <v>1</v>
      </c>
      <c r="BB1140" s="225">
        <f t="shared" si="3912"/>
        <v>26</v>
      </c>
      <c r="BC1140" s="83">
        <v>0.3611111111111111</v>
      </c>
      <c r="BD1140" s="83">
        <v>0.3611111111111111</v>
      </c>
      <c r="BE1140" s="12">
        <f t="shared" si="3913"/>
        <v>0</v>
      </c>
      <c r="BF1140" s="13">
        <f t="shared" si="3914"/>
        <v>0</v>
      </c>
      <c r="BG1140" s="13">
        <f t="shared" si="3915"/>
        <v>0</v>
      </c>
      <c r="BH1140" s="83">
        <v>0.3611111111111111</v>
      </c>
      <c r="BI1140" s="83">
        <v>0.3611111111111111</v>
      </c>
      <c r="BJ1140" s="83"/>
      <c r="BK1140" s="69">
        <f t="shared" si="3916"/>
        <v>0</v>
      </c>
      <c r="BL1140" s="13">
        <f t="shared" si="3917"/>
        <v>0</v>
      </c>
      <c r="BM1140" s="13">
        <f t="shared" si="3918"/>
        <v>0</v>
      </c>
      <c r="BN1140" s="83">
        <v>0.36805555555555558</v>
      </c>
      <c r="BO1140" s="12">
        <f t="shared" si="3347"/>
        <v>6.9444444444444753E-3</v>
      </c>
      <c r="BP1140" s="12">
        <f t="shared" si="3348"/>
        <v>0</v>
      </c>
      <c r="BQ1140" s="12">
        <f t="shared" si="3349"/>
        <v>10</v>
      </c>
      <c r="BR1140" s="83">
        <v>1.3715277777777777</v>
      </c>
      <c r="BS1140" s="12">
        <f t="shared" si="3425"/>
        <v>1.0034722222222221</v>
      </c>
      <c r="BT1140" s="225">
        <f t="shared" si="3618"/>
        <v>0</v>
      </c>
      <c r="BU1140" s="225">
        <f t="shared" si="3619"/>
        <v>5</v>
      </c>
      <c r="BV1140" s="83">
        <v>1.3715277777777777</v>
      </c>
      <c r="BW1140" s="83">
        <v>1.375</v>
      </c>
      <c r="BX1140" s="12">
        <f t="shared" si="3353"/>
        <v>3.4722222222223209E-3</v>
      </c>
      <c r="BY1140" s="12">
        <f t="shared" si="3354"/>
        <v>0</v>
      </c>
      <c r="BZ1140" s="12">
        <f t="shared" si="3355"/>
        <v>5</v>
      </c>
      <c r="CA1140" s="12">
        <f t="shared" si="3481"/>
        <v>1.3611111111111112</v>
      </c>
      <c r="CB1140" s="13">
        <f t="shared" si="3597"/>
        <v>8</v>
      </c>
      <c r="CC1140" s="13">
        <f t="shared" si="3598"/>
        <v>40</v>
      </c>
      <c r="CD1140" s="12">
        <f t="shared" si="3428"/>
        <v>1.2</v>
      </c>
      <c r="CE1140" s="12">
        <f t="shared" si="3429"/>
        <v>4</v>
      </c>
      <c r="CF1140" s="12">
        <f t="shared" si="3430"/>
        <v>48</v>
      </c>
      <c r="CG1140" s="12">
        <f t="shared" si="3919"/>
        <v>2.0833333333333343E-2</v>
      </c>
      <c r="CH1140" s="13">
        <f t="shared" si="3920"/>
        <v>0</v>
      </c>
      <c r="CI1140" s="13">
        <f t="shared" si="3921"/>
        <v>30</v>
      </c>
      <c r="CJ1140" s="12">
        <f t="shared" si="3922"/>
        <v>5.9722222222222232E-2</v>
      </c>
      <c r="CK1140" s="13">
        <f t="shared" si="3923"/>
        <v>1</v>
      </c>
      <c r="CL1140" s="13">
        <f t="shared" si="3924"/>
        <v>26</v>
      </c>
      <c r="CM1140" s="62"/>
      <c r="CN1140" s="62"/>
      <c r="CO1140" s="62"/>
      <c r="CP1140" s="12">
        <f t="shared" si="3925"/>
        <v>4.236111111111112E-2</v>
      </c>
      <c r="CQ1140" s="13">
        <f t="shared" si="3926"/>
        <v>1</v>
      </c>
      <c r="CR1140" s="13">
        <f t="shared" si="3927"/>
        <v>1</v>
      </c>
      <c r="CS1140" s="83">
        <v>0</v>
      </c>
      <c r="CT1140" s="13">
        <f t="shared" si="3928"/>
        <v>0</v>
      </c>
      <c r="CU1140" s="13">
        <f t="shared" si="3929"/>
        <v>0</v>
      </c>
      <c r="CV1140" s="83">
        <v>0</v>
      </c>
      <c r="CW1140" s="13">
        <f t="shared" si="3850"/>
        <v>0</v>
      </c>
      <c r="CX1140" s="13">
        <f t="shared" si="3851"/>
        <v>0</v>
      </c>
      <c r="CY1140" s="83">
        <v>0</v>
      </c>
      <c r="CZ1140" s="13">
        <f t="shared" si="3930"/>
        <v>0</v>
      </c>
      <c r="DA1140" s="13">
        <f t="shared" si="3931"/>
        <v>0</v>
      </c>
      <c r="DB1140" s="83">
        <v>0</v>
      </c>
      <c r="DC1140" s="13">
        <f t="shared" si="3932"/>
        <v>0</v>
      </c>
      <c r="DD1140" s="13">
        <f t="shared" si="3933"/>
        <v>0</v>
      </c>
      <c r="DE1140" s="83">
        <v>0</v>
      </c>
      <c r="DF1140" s="13">
        <f t="shared" si="3934"/>
        <v>0</v>
      </c>
      <c r="DG1140" s="13">
        <f t="shared" si="3935"/>
        <v>0</v>
      </c>
      <c r="DH1140" s="83">
        <v>1.7361111111111112E-2</v>
      </c>
      <c r="DI1140" s="13">
        <f t="shared" si="3714"/>
        <v>0</v>
      </c>
      <c r="DJ1140" s="13">
        <f t="shared" si="3715"/>
        <v>25</v>
      </c>
      <c r="DK1140" s="83">
        <v>0</v>
      </c>
      <c r="DL1140" s="35">
        <f t="shared" si="3936"/>
        <v>0</v>
      </c>
      <c r="DM1140" s="35">
        <f t="shared" si="3937"/>
        <v>0</v>
      </c>
      <c r="DN1140" s="66">
        <f t="shared" si="3710"/>
        <v>4046423.3460000018</v>
      </c>
      <c r="DO1140" s="74">
        <f t="shared" si="3711"/>
        <v>64770</v>
      </c>
      <c r="DP1140" s="66">
        <f t="shared" si="3712"/>
        <v>61.489824561403509</v>
      </c>
      <c r="DQ1140" s="63">
        <f t="shared" si="3713"/>
        <v>62.473727744326105</v>
      </c>
      <c r="DR1140" s="559"/>
      <c r="DS1140" s="559"/>
      <c r="DT1140" s="559"/>
      <c r="DU1140" s="66"/>
      <c r="FJ1140" s="3">
        <f t="shared" si="3718"/>
        <v>1.2805555555555557</v>
      </c>
    </row>
    <row r="1141" spans="1:166">
      <c r="A1141" s="639">
        <f t="shared" si="3547"/>
        <v>1139</v>
      </c>
      <c r="B1141" s="172">
        <f t="shared" si="3807"/>
        <v>148</v>
      </c>
      <c r="C1141" s="76">
        <v>40995</v>
      </c>
      <c r="D1141" s="84">
        <f t="shared" si="3546"/>
        <v>3</v>
      </c>
      <c r="E1141" s="639" t="s">
        <v>1250</v>
      </c>
      <c r="F1141" s="639">
        <v>3</v>
      </c>
      <c r="G1141" s="639" t="s">
        <v>823</v>
      </c>
      <c r="H1141" s="639" t="s">
        <v>413</v>
      </c>
      <c r="I1141" s="639" t="s">
        <v>1244</v>
      </c>
      <c r="J1141" s="83">
        <v>0.52430555555555558</v>
      </c>
      <c r="K1141" s="664">
        <v>3801.56</v>
      </c>
      <c r="L1141" s="78" t="s">
        <v>1083</v>
      </c>
      <c r="M1141" s="172">
        <v>60</v>
      </c>
      <c r="N1141" s="172">
        <v>0</v>
      </c>
      <c r="O1141" s="639"/>
      <c r="P1141" s="83">
        <v>0.52430555555555558</v>
      </c>
      <c r="Q1141" s="83">
        <v>0.52430555555555558</v>
      </c>
      <c r="R1141" s="12">
        <f t="shared" si="3891"/>
        <v>0</v>
      </c>
      <c r="S1141" s="13">
        <f t="shared" si="3892"/>
        <v>0</v>
      </c>
      <c r="T1141" s="13">
        <f t="shared" si="3893"/>
        <v>0</v>
      </c>
      <c r="U1141" s="83">
        <v>0.52777777777777779</v>
      </c>
      <c r="V1141" s="12">
        <f t="shared" si="3318"/>
        <v>3.4722222222222099E-3</v>
      </c>
      <c r="W1141" s="12">
        <f t="shared" si="3319"/>
        <v>0</v>
      </c>
      <c r="X1141" s="12">
        <f t="shared" si="3320"/>
        <v>5</v>
      </c>
      <c r="Y1141" s="83">
        <v>0.53472222222222221</v>
      </c>
      <c r="Z1141" s="12">
        <f t="shared" si="3894"/>
        <v>6.9444444444444198E-3</v>
      </c>
      <c r="AA1141" s="13">
        <f t="shared" si="3616"/>
        <v>0</v>
      </c>
      <c r="AB1141" s="13">
        <f t="shared" si="3617"/>
        <v>10</v>
      </c>
      <c r="AC1141" s="83">
        <v>0.55902777777777779</v>
      </c>
      <c r="AD1141" s="12">
        <f t="shared" si="3895"/>
        <v>2.430555555555558E-2</v>
      </c>
      <c r="AE1141" s="13">
        <f t="shared" si="3896"/>
        <v>0</v>
      </c>
      <c r="AF1141" s="13">
        <f t="shared" si="3897"/>
        <v>35</v>
      </c>
      <c r="AG1141" s="83">
        <v>0.55902777777777779</v>
      </c>
      <c r="AH1141" s="83">
        <v>0.58333333333333337</v>
      </c>
      <c r="AI1141" s="12">
        <f t="shared" si="3898"/>
        <v>2.430555555555558E-2</v>
      </c>
      <c r="AJ1141" s="225">
        <f t="shared" si="3899"/>
        <v>0</v>
      </c>
      <c r="AK1141" s="225">
        <f t="shared" si="3900"/>
        <v>35</v>
      </c>
      <c r="AL1141" s="83">
        <v>0.55902777777777779</v>
      </c>
      <c r="AM1141" s="83">
        <v>0.58333333333333337</v>
      </c>
      <c r="AN1141" s="12">
        <f t="shared" si="3901"/>
        <v>2.430555555555558E-2</v>
      </c>
      <c r="AO1141" s="13">
        <f t="shared" si="3902"/>
        <v>0</v>
      </c>
      <c r="AP1141" s="13">
        <f t="shared" si="3903"/>
        <v>35</v>
      </c>
      <c r="AQ1141" s="83">
        <v>0.58680555555555558</v>
      </c>
      <c r="AR1141" s="12">
        <f t="shared" si="3904"/>
        <v>3.4722222222222099E-3</v>
      </c>
      <c r="AS1141" s="225">
        <f t="shared" si="3905"/>
        <v>0</v>
      </c>
      <c r="AT1141" s="13">
        <f t="shared" si="3906"/>
        <v>5</v>
      </c>
      <c r="AU1141" s="83">
        <v>0.58819444444444446</v>
      </c>
      <c r="AV1141" s="226">
        <f t="shared" si="3907"/>
        <v>1.388888888888884E-3</v>
      </c>
      <c r="AW1141" s="13">
        <f t="shared" si="3908"/>
        <v>0</v>
      </c>
      <c r="AX1141" s="13">
        <f t="shared" si="3909"/>
        <v>2</v>
      </c>
      <c r="AY1141" s="83">
        <v>0.64652777777777781</v>
      </c>
      <c r="AZ1141" s="12">
        <f t="shared" si="3910"/>
        <v>5.8333333333333348E-2</v>
      </c>
      <c r="BA1141" s="225">
        <f t="shared" si="3911"/>
        <v>1</v>
      </c>
      <c r="BB1141" s="225">
        <f t="shared" si="3912"/>
        <v>24</v>
      </c>
      <c r="BC1141" s="83">
        <v>0.64652777777777781</v>
      </c>
      <c r="BD1141" s="83">
        <v>0.64652777777777781</v>
      </c>
      <c r="BE1141" s="12">
        <f t="shared" si="3913"/>
        <v>0</v>
      </c>
      <c r="BF1141" s="13">
        <f t="shared" si="3914"/>
        <v>0</v>
      </c>
      <c r="BG1141" s="13">
        <f t="shared" si="3915"/>
        <v>0</v>
      </c>
      <c r="BH1141" s="83">
        <v>0.64652777777777781</v>
      </c>
      <c r="BI1141" s="83">
        <v>0.64652777777777781</v>
      </c>
      <c r="BJ1141" s="83"/>
      <c r="BK1141" s="69">
        <f t="shared" si="3916"/>
        <v>0</v>
      </c>
      <c r="BL1141" s="13">
        <f t="shared" si="3917"/>
        <v>0</v>
      </c>
      <c r="BM1141" s="13">
        <f t="shared" si="3918"/>
        <v>0</v>
      </c>
      <c r="BN1141" s="83">
        <v>0.65277777777777779</v>
      </c>
      <c r="BO1141" s="12">
        <f t="shared" si="3347"/>
        <v>6.2499999999999778E-3</v>
      </c>
      <c r="BP1141" s="12">
        <f t="shared" si="3348"/>
        <v>0</v>
      </c>
      <c r="BQ1141" s="12">
        <f t="shared" si="3349"/>
        <v>9</v>
      </c>
      <c r="BR1141" s="83">
        <v>0.65625</v>
      </c>
      <c r="BS1141" s="12">
        <f t="shared" si="3425"/>
        <v>3.4722222222222099E-3</v>
      </c>
      <c r="BT1141" s="225">
        <f t="shared" si="3618"/>
        <v>0</v>
      </c>
      <c r="BU1141" s="225">
        <f t="shared" si="3619"/>
        <v>5</v>
      </c>
      <c r="BV1141" s="83">
        <v>0.65625</v>
      </c>
      <c r="BW1141" s="83">
        <v>0.65972222222222221</v>
      </c>
      <c r="BX1141" s="12">
        <f t="shared" si="3353"/>
        <v>3.4722222222222099E-3</v>
      </c>
      <c r="BY1141" s="12">
        <f t="shared" si="3354"/>
        <v>0</v>
      </c>
      <c r="BZ1141" s="12">
        <f t="shared" si="3355"/>
        <v>5</v>
      </c>
      <c r="CA1141" s="12">
        <f t="shared" si="3481"/>
        <v>0.13541666666666663</v>
      </c>
      <c r="CB1141" s="13">
        <f t="shared" si="3597"/>
        <v>3</v>
      </c>
      <c r="CC1141" s="13">
        <f t="shared" si="3598"/>
        <v>15</v>
      </c>
      <c r="CD1141" s="12">
        <f t="shared" si="3428"/>
        <v>3.7499999999999978E-2</v>
      </c>
      <c r="CE1141" s="12">
        <f t="shared" si="3429"/>
        <v>0</v>
      </c>
      <c r="CF1141" s="12">
        <f t="shared" si="3430"/>
        <v>54</v>
      </c>
      <c r="CG1141" s="12">
        <f t="shared" si="3919"/>
        <v>2.430555555555558E-2</v>
      </c>
      <c r="CH1141" s="13">
        <f t="shared" si="3920"/>
        <v>0</v>
      </c>
      <c r="CI1141" s="13">
        <f t="shared" si="3921"/>
        <v>35</v>
      </c>
      <c r="CJ1141" s="12">
        <f t="shared" si="3922"/>
        <v>5.8333333333333348E-2</v>
      </c>
      <c r="CK1141" s="13">
        <f t="shared" si="3923"/>
        <v>1</v>
      </c>
      <c r="CL1141" s="13">
        <f t="shared" si="3924"/>
        <v>24</v>
      </c>
      <c r="CM1141" s="62"/>
      <c r="CN1141" s="62"/>
      <c r="CO1141" s="62"/>
      <c r="CP1141" s="12">
        <f t="shared" si="3925"/>
        <v>3.3333333333333354E-2</v>
      </c>
      <c r="CQ1141" s="13">
        <f t="shared" si="3926"/>
        <v>0</v>
      </c>
      <c r="CR1141" s="13">
        <f t="shared" si="3927"/>
        <v>48</v>
      </c>
      <c r="CS1141" s="83">
        <v>0</v>
      </c>
      <c r="CT1141" s="13">
        <f t="shared" si="3928"/>
        <v>0</v>
      </c>
      <c r="CU1141" s="13">
        <f t="shared" si="3929"/>
        <v>0</v>
      </c>
      <c r="CV1141" s="83">
        <v>0</v>
      </c>
      <c r="CW1141" s="13">
        <f t="shared" si="3850"/>
        <v>0</v>
      </c>
      <c r="CX1141" s="13">
        <f t="shared" si="3851"/>
        <v>0</v>
      </c>
      <c r="CY1141" s="83">
        <v>0</v>
      </c>
      <c r="CZ1141" s="13">
        <f t="shared" si="3930"/>
        <v>0</v>
      </c>
      <c r="DA1141" s="13">
        <f t="shared" si="3931"/>
        <v>0</v>
      </c>
      <c r="DB1141" s="83">
        <v>0</v>
      </c>
      <c r="DC1141" s="13">
        <f t="shared" si="3932"/>
        <v>0</v>
      </c>
      <c r="DD1141" s="13">
        <f t="shared" si="3933"/>
        <v>0</v>
      </c>
      <c r="DE1141" s="83">
        <v>0</v>
      </c>
      <c r="DF1141" s="13">
        <f t="shared" si="3934"/>
        <v>0</v>
      </c>
      <c r="DG1141" s="13">
        <f t="shared" si="3935"/>
        <v>0</v>
      </c>
      <c r="DH1141" s="83">
        <v>2.4999999999999998E-2</v>
      </c>
      <c r="DI1141" s="13">
        <f t="shared" si="3714"/>
        <v>0</v>
      </c>
      <c r="DJ1141" s="13">
        <f t="shared" si="3715"/>
        <v>36</v>
      </c>
      <c r="DK1141" s="83">
        <v>0</v>
      </c>
      <c r="DL1141" s="35">
        <f t="shared" si="3936"/>
        <v>0</v>
      </c>
      <c r="DM1141" s="35">
        <f t="shared" si="3937"/>
        <v>0</v>
      </c>
      <c r="DN1141" s="66">
        <f t="shared" si="3710"/>
        <v>4050224.9060000018</v>
      </c>
      <c r="DO1141" s="74">
        <f t="shared" si="3711"/>
        <v>64830</v>
      </c>
      <c r="DP1141" s="66">
        <f t="shared" si="3712"/>
        <v>63.359333333333332</v>
      </c>
      <c r="DQ1141" s="63">
        <f t="shared" si="3713"/>
        <v>62.47454737004476</v>
      </c>
      <c r="DR1141" s="559"/>
      <c r="DS1141" s="559"/>
      <c r="DT1141" s="559"/>
      <c r="DU1141" s="66"/>
      <c r="FJ1141" s="3">
        <f t="shared" si="3718"/>
        <v>5.2777777777777701E-2</v>
      </c>
    </row>
    <row r="1142" spans="1:166">
      <c r="A1142" s="639">
        <f t="shared" si="3547"/>
        <v>1140</v>
      </c>
      <c r="B1142" s="172">
        <f t="shared" si="3807"/>
        <v>149</v>
      </c>
      <c r="C1142" s="76">
        <v>40995</v>
      </c>
      <c r="D1142" s="84">
        <f t="shared" si="3546"/>
        <v>3</v>
      </c>
      <c r="E1142" s="639" t="s">
        <v>1224</v>
      </c>
      <c r="F1142" s="639">
        <v>43</v>
      </c>
      <c r="G1142" s="639" t="s">
        <v>38</v>
      </c>
      <c r="H1142" s="639" t="s">
        <v>305</v>
      </c>
      <c r="I1142" s="639" t="s">
        <v>1116</v>
      </c>
      <c r="J1142" s="83">
        <v>0.69791666666666663</v>
      </c>
      <c r="K1142" s="664">
        <v>3485.32</v>
      </c>
      <c r="L1142" s="78" t="s">
        <v>1083</v>
      </c>
      <c r="M1142" s="172">
        <v>54</v>
      </c>
      <c r="N1142" s="172">
        <v>2</v>
      </c>
      <c r="O1142" s="639"/>
      <c r="P1142" s="83">
        <v>0.69791666666666663</v>
      </c>
      <c r="Q1142" s="83">
        <v>0.69791666666666663</v>
      </c>
      <c r="R1142" s="12">
        <f t="shared" si="3891"/>
        <v>0</v>
      </c>
      <c r="S1142" s="13">
        <f t="shared" si="3892"/>
        <v>0</v>
      </c>
      <c r="T1142" s="13">
        <f t="shared" si="3893"/>
        <v>0</v>
      </c>
      <c r="U1142" s="83">
        <v>0.70138888888888884</v>
      </c>
      <c r="V1142" s="12">
        <f t="shared" si="3318"/>
        <v>3.4722222222222099E-3</v>
      </c>
      <c r="W1142" s="12">
        <f t="shared" si="3319"/>
        <v>0</v>
      </c>
      <c r="X1142" s="12">
        <f t="shared" si="3320"/>
        <v>5</v>
      </c>
      <c r="Y1142" s="83">
        <v>0.70833333333333337</v>
      </c>
      <c r="Z1142" s="12">
        <f t="shared" si="3894"/>
        <v>6.9444444444445308E-3</v>
      </c>
      <c r="AA1142" s="13">
        <f t="shared" si="3616"/>
        <v>0</v>
      </c>
      <c r="AB1142" s="13">
        <f t="shared" si="3617"/>
        <v>10</v>
      </c>
      <c r="AC1142" s="83">
        <v>0.73611111111111116</v>
      </c>
      <c r="AD1142" s="12">
        <f t="shared" si="3895"/>
        <v>2.777777777777779E-2</v>
      </c>
      <c r="AE1142" s="13">
        <f t="shared" si="3896"/>
        <v>0</v>
      </c>
      <c r="AF1142" s="13">
        <f t="shared" si="3897"/>
        <v>40</v>
      </c>
      <c r="AG1142" s="83">
        <v>0.73958333333333337</v>
      </c>
      <c r="AH1142" s="83">
        <v>0.76736111111111116</v>
      </c>
      <c r="AI1142" s="12">
        <f t="shared" si="3898"/>
        <v>2.777777777777779E-2</v>
      </c>
      <c r="AJ1142" s="225">
        <f t="shared" si="3899"/>
        <v>0</v>
      </c>
      <c r="AK1142" s="225">
        <f t="shared" si="3900"/>
        <v>40</v>
      </c>
      <c r="AL1142" s="83">
        <v>0.73958333333333337</v>
      </c>
      <c r="AM1142" s="83">
        <v>0.76736111111111116</v>
      </c>
      <c r="AN1142" s="12">
        <f t="shared" si="3901"/>
        <v>2.777777777777779E-2</v>
      </c>
      <c r="AO1142" s="13">
        <f t="shared" si="3902"/>
        <v>0</v>
      </c>
      <c r="AP1142" s="13">
        <f t="shared" si="3903"/>
        <v>40</v>
      </c>
      <c r="AQ1142" s="83">
        <v>0.77569444444444446</v>
      </c>
      <c r="AR1142" s="12">
        <f t="shared" si="3904"/>
        <v>8.3333333333333037E-3</v>
      </c>
      <c r="AS1142" s="225">
        <f t="shared" si="3905"/>
        <v>0</v>
      </c>
      <c r="AT1142" s="13">
        <f t="shared" si="3906"/>
        <v>12</v>
      </c>
      <c r="AU1142" s="83">
        <v>0.78263888888888899</v>
      </c>
      <c r="AV1142" s="226">
        <f t="shared" si="3907"/>
        <v>6.9444444444445308E-3</v>
      </c>
      <c r="AW1142" s="13">
        <f t="shared" si="3908"/>
        <v>0</v>
      </c>
      <c r="AX1142" s="13">
        <f t="shared" si="3909"/>
        <v>10</v>
      </c>
      <c r="AY1142" s="83">
        <v>0.83888888888888891</v>
      </c>
      <c r="AZ1142" s="12">
        <f t="shared" si="3910"/>
        <v>5.6249999999999911E-2</v>
      </c>
      <c r="BA1142" s="225">
        <f t="shared" si="3911"/>
        <v>1</v>
      </c>
      <c r="BB1142" s="225">
        <f t="shared" si="3912"/>
        <v>21</v>
      </c>
      <c r="BC1142" s="83">
        <v>0.83888888888888891</v>
      </c>
      <c r="BD1142" s="83">
        <v>0.83888888888888891</v>
      </c>
      <c r="BE1142" s="12">
        <f t="shared" si="3913"/>
        <v>0</v>
      </c>
      <c r="BF1142" s="13">
        <f t="shared" si="3914"/>
        <v>0</v>
      </c>
      <c r="BG1142" s="13">
        <f t="shared" si="3915"/>
        <v>0</v>
      </c>
      <c r="BH1142" s="83">
        <v>0.83888888888888891</v>
      </c>
      <c r="BI1142" s="83">
        <v>0.83888888888888891</v>
      </c>
      <c r="BJ1142" s="83"/>
      <c r="BK1142" s="69">
        <f t="shared" si="3916"/>
        <v>0</v>
      </c>
      <c r="BL1142" s="13">
        <f t="shared" si="3917"/>
        <v>0</v>
      </c>
      <c r="BM1142" s="13">
        <f t="shared" si="3918"/>
        <v>0</v>
      </c>
      <c r="BN1142" s="83">
        <v>0.84722222222222221</v>
      </c>
      <c r="BO1142" s="12">
        <f t="shared" si="3347"/>
        <v>8.3333333333333037E-3</v>
      </c>
      <c r="BP1142" s="12">
        <f t="shared" si="3348"/>
        <v>0</v>
      </c>
      <c r="BQ1142" s="12">
        <f t="shared" si="3349"/>
        <v>12</v>
      </c>
      <c r="BR1142" s="83">
        <v>0.85069444444444453</v>
      </c>
      <c r="BS1142" s="12">
        <f t="shared" si="3425"/>
        <v>3.4722222222223209E-3</v>
      </c>
      <c r="BT1142" s="225">
        <f t="shared" si="3618"/>
        <v>0</v>
      </c>
      <c r="BU1142" s="225">
        <f t="shared" si="3619"/>
        <v>5</v>
      </c>
      <c r="BV1142" s="83">
        <v>0.85069444444444453</v>
      </c>
      <c r="BW1142" s="83">
        <v>0.85416666666666663</v>
      </c>
      <c r="BX1142" s="12">
        <f t="shared" si="3353"/>
        <v>3.4722222222220989E-3</v>
      </c>
      <c r="BY1142" s="12">
        <f t="shared" si="3354"/>
        <v>0</v>
      </c>
      <c r="BZ1142" s="12">
        <f t="shared" si="3355"/>
        <v>5</v>
      </c>
      <c r="CA1142" s="12">
        <f t="shared" si="3481"/>
        <v>0.15625</v>
      </c>
      <c r="CB1142" s="13">
        <f t="shared" si="3597"/>
        <v>3</v>
      </c>
      <c r="CC1142" s="13">
        <f t="shared" si="3598"/>
        <v>45</v>
      </c>
      <c r="CD1142" s="12">
        <f t="shared" si="3428"/>
        <v>4.7916666666666718E-2</v>
      </c>
      <c r="CE1142" s="12">
        <f t="shared" si="3429"/>
        <v>1</v>
      </c>
      <c r="CF1142" s="12">
        <f t="shared" si="3430"/>
        <v>9</v>
      </c>
      <c r="CG1142" s="12">
        <f t="shared" si="3919"/>
        <v>2.777777777777779E-2</v>
      </c>
      <c r="CH1142" s="13">
        <f t="shared" si="3920"/>
        <v>0</v>
      </c>
      <c r="CI1142" s="13">
        <f t="shared" si="3921"/>
        <v>40</v>
      </c>
      <c r="CJ1142" s="12">
        <f t="shared" si="3922"/>
        <v>5.6249999999999911E-2</v>
      </c>
      <c r="CK1142" s="13">
        <f t="shared" si="3923"/>
        <v>1</v>
      </c>
      <c r="CL1142" s="13">
        <f t="shared" si="3924"/>
        <v>21</v>
      </c>
      <c r="CM1142" s="62"/>
      <c r="CN1142" s="62"/>
      <c r="CO1142" s="62"/>
      <c r="CP1142" s="12">
        <f t="shared" si="3925"/>
        <v>5.2777777777777687E-2</v>
      </c>
      <c r="CQ1142" s="13">
        <f t="shared" si="3926"/>
        <v>1</v>
      </c>
      <c r="CR1142" s="13">
        <f t="shared" si="3927"/>
        <v>16</v>
      </c>
      <c r="CS1142" s="83">
        <v>0</v>
      </c>
      <c r="CT1142" s="13">
        <f t="shared" si="3928"/>
        <v>0</v>
      </c>
      <c r="CU1142" s="13">
        <f t="shared" si="3929"/>
        <v>0</v>
      </c>
      <c r="CV1142" s="83">
        <v>3.472222222222222E-3</v>
      </c>
      <c r="CW1142" s="13">
        <f t="shared" si="3850"/>
        <v>0</v>
      </c>
      <c r="CX1142" s="13">
        <f t="shared" si="3851"/>
        <v>5</v>
      </c>
      <c r="CY1142" s="83">
        <v>0</v>
      </c>
      <c r="CZ1142" s="13">
        <f t="shared" si="3930"/>
        <v>0</v>
      </c>
      <c r="DA1142" s="13">
        <f t="shared" si="3931"/>
        <v>0</v>
      </c>
      <c r="DB1142" s="83">
        <v>0</v>
      </c>
      <c r="DC1142" s="13">
        <f t="shared" si="3932"/>
        <v>0</v>
      </c>
      <c r="DD1142" s="13">
        <f t="shared" si="3933"/>
        <v>0</v>
      </c>
      <c r="DE1142" s="83">
        <v>0</v>
      </c>
      <c r="DF1142" s="13">
        <f t="shared" si="3934"/>
        <v>0</v>
      </c>
      <c r="DG1142" s="13">
        <f t="shared" si="3935"/>
        <v>0</v>
      </c>
      <c r="DH1142" s="83">
        <v>0</v>
      </c>
      <c r="DI1142" s="13">
        <f t="shared" si="3714"/>
        <v>0</v>
      </c>
      <c r="DJ1142" s="13">
        <f t="shared" si="3715"/>
        <v>0</v>
      </c>
      <c r="DK1142" s="83">
        <v>0</v>
      </c>
      <c r="DL1142" s="35">
        <f t="shared" si="3936"/>
        <v>0</v>
      </c>
      <c r="DM1142" s="35">
        <f t="shared" si="3937"/>
        <v>0</v>
      </c>
      <c r="DN1142" s="66">
        <f t="shared" si="3710"/>
        <v>4053710.2260000017</v>
      </c>
      <c r="DO1142" s="74">
        <f t="shared" si="3711"/>
        <v>64884</v>
      </c>
      <c r="DP1142" s="66">
        <f t="shared" si="3712"/>
        <v>64.54296296296296</v>
      </c>
      <c r="DQ1142" s="63">
        <f t="shared" si="3713"/>
        <v>62.476268818198655</v>
      </c>
      <c r="DR1142" s="559"/>
      <c r="DS1142" s="559"/>
      <c r="DT1142" s="559"/>
      <c r="DU1142" s="66"/>
      <c r="FJ1142" s="3">
        <f t="shared" si="3718"/>
        <v>7.2222222222222299E-2</v>
      </c>
    </row>
    <row r="1143" spans="1:166">
      <c r="A1143" s="639">
        <f t="shared" si="3547"/>
        <v>1141</v>
      </c>
      <c r="B1143" s="172">
        <f t="shared" si="3807"/>
        <v>150</v>
      </c>
      <c r="C1143" s="76">
        <v>40995</v>
      </c>
      <c r="D1143" s="84">
        <f t="shared" si="3546"/>
        <v>3</v>
      </c>
      <c r="E1143" s="639" t="s">
        <v>1273</v>
      </c>
      <c r="F1143" s="639">
        <v>7</v>
      </c>
      <c r="G1143" s="639" t="s">
        <v>1295</v>
      </c>
      <c r="H1143" s="639" t="s">
        <v>413</v>
      </c>
      <c r="I1143" s="639" t="s">
        <v>1307</v>
      </c>
      <c r="J1143" s="83">
        <v>0.73958333333333337</v>
      </c>
      <c r="K1143" s="664">
        <v>3574.88</v>
      </c>
      <c r="L1143" s="78" t="s">
        <v>1083</v>
      </c>
      <c r="M1143" s="172">
        <v>59</v>
      </c>
      <c r="N1143" s="172">
        <v>0</v>
      </c>
      <c r="O1143" s="639"/>
      <c r="P1143" s="83">
        <v>0.73958333333333337</v>
      </c>
      <c r="Q1143" s="83">
        <v>0.73958333333333337</v>
      </c>
      <c r="R1143" s="12">
        <f t="shared" si="3891"/>
        <v>0</v>
      </c>
      <c r="S1143" s="13">
        <f t="shared" si="3892"/>
        <v>0</v>
      </c>
      <c r="T1143" s="13">
        <f t="shared" si="3893"/>
        <v>0</v>
      </c>
      <c r="U1143" s="83">
        <v>0.74305555555555547</v>
      </c>
      <c r="V1143" s="12">
        <f t="shared" si="3318"/>
        <v>3.4722222222220989E-3</v>
      </c>
      <c r="W1143" s="12">
        <f t="shared" si="3319"/>
        <v>0</v>
      </c>
      <c r="X1143" s="12">
        <f t="shared" si="3320"/>
        <v>5</v>
      </c>
      <c r="Y1143" s="83">
        <v>0.77430555555555547</v>
      </c>
      <c r="Z1143" s="12">
        <f t="shared" si="3894"/>
        <v>3.125E-2</v>
      </c>
      <c r="AA1143" s="13">
        <f t="shared" si="3616"/>
        <v>0</v>
      </c>
      <c r="AB1143" s="13">
        <f t="shared" si="3617"/>
        <v>45</v>
      </c>
      <c r="AC1143" s="83">
        <v>0.83333333333333337</v>
      </c>
      <c r="AD1143" s="12">
        <f t="shared" si="3895"/>
        <v>5.9027777777777901E-2</v>
      </c>
      <c r="AE1143" s="13">
        <f t="shared" si="3896"/>
        <v>1</v>
      </c>
      <c r="AF1143" s="13">
        <f t="shared" si="3897"/>
        <v>25</v>
      </c>
      <c r="AG1143" s="83">
        <v>0.83333333333333337</v>
      </c>
      <c r="AH1143" s="83">
        <v>0.86111111111111116</v>
      </c>
      <c r="AI1143" s="12">
        <f t="shared" si="3898"/>
        <v>2.777777777777779E-2</v>
      </c>
      <c r="AJ1143" s="225">
        <f t="shared" si="3899"/>
        <v>0</v>
      </c>
      <c r="AK1143" s="225">
        <f t="shared" si="3900"/>
        <v>40</v>
      </c>
      <c r="AL1143" s="83">
        <v>0.83333333333333337</v>
      </c>
      <c r="AM1143" s="83">
        <v>0.86111111111111116</v>
      </c>
      <c r="AN1143" s="12">
        <f t="shared" si="3901"/>
        <v>2.777777777777779E-2</v>
      </c>
      <c r="AO1143" s="13">
        <f t="shared" si="3902"/>
        <v>0</v>
      </c>
      <c r="AP1143" s="13">
        <f t="shared" si="3903"/>
        <v>40</v>
      </c>
      <c r="AQ1143" s="83">
        <v>0.87083333333333324</v>
      </c>
      <c r="AR1143" s="12">
        <f t="shared" si="3904"/>
        <v>9.7222222222220767E-3</v>
      </c>
      <c r="AS1143" s="225">
        <f t="shared" si="3905"/>
        <v>0</v>
      </c>
      <c r="AT1143" s="13">
        <f t="shared" si="3906"/>
        <v>14</v>
      </c>
      <c r="AU1143" s="83">
        <v>0.87291666666666667</v>
      </c>
      <c r="AV1143" s="226">
        <f t="shared" si="3907"/>
        <v>2.083333333333437E-3</v>
      </c>
      <c r="AW1143" s="13">
        <f t="shared" si="3908"/>
        <v>0</v>
      </c>
      <c r="AX1143" s="13">
        <f t="shared" si="3909"/>
        <v>3</v>
      </c>
      <c r="AY1143" s="83">
        <v>0.9506944444444444</v>
      </c>
      <c r="AZ1143" s="12">
        <f t="shared" si="3910"/>
        <v>7.7777777777777724E-2</v>
      </c>
      <c r="BA1143" s="225">
        <f t="shared" si="3911"/>
        <v>1</v>
      </c>
      <c r="BB1143" s="225">
        <f t="shared" si="3912"/>
        <v>52</v>
      </c>
      <c r="BC1143" s="83">
        <v>0.9506944444444444</v>
      </c>
      <c r="BD1143" s="83">
        <v>0.9506944444444444</v>
      </c>
      <c r="BE1143" s="12">
        <f t="shared" si="3913"/>
        <v>0</v>
      </c>
      <c r="BF1143" s="13">
        <f t="shared" si="3914"/>
        <v>0</v>
      </c>
      <c r="BG1143" s="13">
        <f t="shared" si="3915"/>
        <v>0</v>
      </c>
      <c r="BH1143" s="83">
        <v>0.9506944444444444</v>
      </c>
      <c r="BI1143" s="83">
        <v>0.9506944444444444</v>
      </c>
      <c r="BJ1143" s="83"/>
      <c r="BK1143" s="69">
        <f t="shared" si="3916"/>
        <v>0</v>
      </c>
      <c r="BL1143" s="13">
        <f t="shared" si="3917"/>
        <v>0</v>
      </c>
      <c r="BM1143" s="13">
        <f t="shared" si="3918"/>
        <v>0</v>
      </c>
      <c r="BN1143" s="83">
        <v>0.95833333333333337</v>
      </c>
      <c r="BO1143" s="12">
        <f t="shared" si="3347"/>
        <v>7.6388888888889728E-3</v>
      </c>
      <c r="BP1143" s="12">
        <f t="shared" si="3348"/>
        <v>0</v>
      </c>
      <c r="BQ1143" s="12">
        <f t="shared" si="3349"/>
        <v>11</v>
      </c>
      <c r="BR1143" s="83">
        <v>0.96180555555555547</v>
      </c>
      <c r="BS1143" s="12">
        <f t="shared" si="3425"/>
        <v>3.4722222222220989E-3</v>
      </c>
      <c r="BT1143" s="225">
        <f t="shared" si="3618"/>
        <v>0</v>
      </c>
      <c r="BU1143" s="225">
        <f t="shared" si="3619"/>
        <v>5</v>
      </c>
      <c r="BV1143" s="83">
        <v>0.96180555555555547</v>
      </c>
      <c r="BW1143" s="83">
        <v>0.96875</v>
      </c>
      <c r="BX1143" s="12">
        <f t="shared" si="3353"/>
        <v>6.9444444444445308E-3</v>
      </c>
      <c r="BY1143" s="12">
        <f t="shared" si="3354"/>
        <v>0</v>
      </c>
      <c r="BZ1143" s="12">
        <f t="shared" si="3355"/>
        <v>10</v>
      </c>
      <c r="CA1143" s="12">
        <f t="shared" si="3481"/>
        <v>0.22916666666666663</v>
      </c>
      <c r="CB1143" s="13">
        <f t="shared" si="3597"/>
        <v>5</v>
      </c>
      <c r="CC1143" s="13">
        <f t="shared" si="3598"/>
        <v>30</v>
      </c>
      <c r="CD1143" s="12">
        <f t="shared" si="3428"/>
        <v>7.9861111111111049E-2</v>
      </c>
      <c r="CE1143" s="12">
        <f t="shared" si="3429"/>
        <v>1</v>
      </c>
      <c r="CF1143" s="12">
        <f t="shared" si="3430"/>
        <v>55</v>
      </c>
      <c r="CG1143" s="12">
        <f t="shared" si="3919"/>
        <v>2.777777777777779E-2</v>
      </c>
      <c r="CH1143" s="13">
        <f t="shared" si="3920"/>
        <v>0</v>
      </c>
      <c r="CI1143" s="13">
        <f t="shared" si="3921"/>
        <v>40</v>
      </c>
      <c r="CJ1143" s="12">
        <f t="shared" si="3922"/>
        <v>7.7777777777777724E-2</v>
      </c>
      <c r="CK1143" s="13">
        <f t="shared" si="3923"/>
        <v>1</v>
      </c>
      <c r="CL1143" s="13">
        <f t="shared" si="3924"/>
        <v>52</v>
      </c>
      <c r="CM1143" s="62"/>
      <c r="CN1143" s="62"/>
      <c r="CO1143" s="62"/>
      <c r="CP1143" s="12">
        <f t="shared" si="3925"/>
        <v>4.8611111111111056E-2</v>
      </c>
      <c r="CQ1143" s="13">
        <f t="shared" si="3926"/>
        <v>1</v>
      </c>
      <c r="CR1143" s="13">
        <f t="shared" si="3927"/>
        <v>10</v>
      </c>
      <c r="CS1143" s="83">
        <v>0</v>
      </c>
      <c r="CT1143" s="13">
        <f t="shared" si="3928"/>
        <v>0</v>
      </c>
      <c r="CU1143" s="13">
        <f t="shared" si="3929"/>
        <v>0</v>
      </c>
      <c r="CV1143" s="83">
        <v>3.472222222222222E-3</v>
      </c>
      <c r="CW1143" s="13">
        <f t="shared" si="3850"/>
        <v>0</v>
      </c>
      <c r="CX1143" s="13">
        <f t="shared" si="3851"/>
        <v>5</v>
      </c>
      <c r="CY1143" s="83">
        <v>0</v>
      </c>
      <c r="CZ1143" s="13">
        <f t="shared" si="3930"/>
        <v>0</v>
      </c>
      <c r="DA1143" s="13">
        <f t="shared" si="3931"/>
        <v>0</v>
      </c>
      <c r="DB1143" s="83">
        <v>0</v>
      </c>
      <c r="DC1143" s="13">
        <f t="shared" si="3932"/>
        <v>0</v>
      </c>
      <c r="DD1143" s="13">
        <f t="shared" si="3933"/>
        <v>0</v>
      </c>
      <c r="DE1143" s="83">
        <v>0</v>
      </c>
      <c r="DF1143" s="13">
        <f t="shared" si="3934"/>
        <v>0</v>
      </c>
      <c r="DG1143" s="13">
        <f t="shared" si="3935"/>
        <v>0</v>
      </c>
      <c r="DH1143" s="83">
        <v>2.5694444444444447E-2</v>
      </c>
      <c r="DI1143" s="13">
        <f t="shared" si="3714"/>
        <v>0</v>
      </c>
      <c r="DJ1143" s="13">
        <f t="shared" si="3715"/>
        <v>37</v>
      </c>
      <c r="DK1143" s="83">
        <v>0</v>
      </c>
      <c r="DL1143" s="35">
        <f t="shared" si="3936"/>
        <v>0</v>
      </c>
      <c r="DM1143" s="35">
        <f t="shared" si="3937"/>
        <v>0</v>
      </c>
      <c r="DN1143" s="66">
        <f t="shared" si="3710"/>
        <v>4057285.1060000015</v>
      </c>
      <c r="DO1143" s="74">
        <f t="shared" si="3711"/>
        <v>64943</v>
      </c>
      <c r="DP1143" s="66">
        <f t="shared" si="3712"/>
        <v>60.591186440677966</v>
      </c>
      <c r="DQ1143" s="63">
        <f t="shared" si="3713"/>
        <v>62.474556241627297</v>
      </c>
      <c r="DR1143" s="559"/>
      <c r="DS1143" s="559"/>
      <c r="DT1143" s="559"/>
      <c r="DU1143" s="66"/>
      <c r="FJ1143" s="3">
        <f t="shared" si="3718"/>
        <v>0.12361111111111112</v>
      </c>
    </row>
    <row r="1144" spans="1:166">
      <c r="A1144" s="639">
        <f t="shared" si="3547"/>
        <v>1142</v>
      </c>
      <c r="B1144" s="172">
        <f t="shared" si="3807"/>
        <v>151</v>
      </c>
      <c r="C1144" s="76">
        <v>40995</v>
      </c>
      <c r="D1144" s="84">
        <f t="shared" si="3546"/>
        <v>3</v>
      </c>
      <c r="E1144" s="639" t="s">
        <v>1238</v>
      </c>
      <c r="F1144" s="639">
        <v>7</v>
      </c>
      <c r="G1144" s="639" t="s">
        <v>414</v>
      </c>
      <c r="H1144" s="639" t="s">
        <v>1240</v>
      </c>
      <c r="I1144" s="639" t="s">
        <v>1115</v>
      </c>
      <c r="J1144" s="83">
        <v>0.84375</v>
      </c>
      <c r="K1144" s="664">
        <v>3714.59</v>
      </c>
      <c r="L1144" s="78" t="s">
        <v>1083</v>
      </c>
      <c r="M1144" s="172">
        <v>58</v>
      </c>
      <c r="N1144" s="172">
        <v>1</v>
      </c>
      <c r="O1144" s="639"/>
      <c r="P1144" s="83">
        <v>0.84375</v>
      </c>
      <c r="Q1144" s="83">
        <v>0.84375</v>
      </c>
      <c r="R1144" s="12">
        <f t="shared" si="3891"/>
        <v>0</v>
      </c>
      <c r="S1144" s="13">
        <f t="shared" si="3892"/>
        <v>0</v>
      </c>
      <c r="T1144" s="13">
        <f t="shared" si="3893"/>
        <v>0</v>
      </c>
      <c r="U1144" s="83">
        <v>0.85069444444444453</v>
      </c>
      <c r="V1144" s="12">
        <f t="shared" si="3318"/>
        <v>6.9444444444445308E-3</v>
      </c>
      <c r="W1144" s="12">
        <f t="shared" si="3319"/>
        <v>0</v>
      </c>
      <c r="X1144" s="12">
        <f t="shared" si="3320"/>
        <v>10</v>
      </c>
      <c r="Y1144" s="83">
        <v>0.86111111111111116</v>
      </c>
      <c r="Z1144" s="12">
        <f t="shared" si="3894"/>
        <v>1.041666666666663E-2</v>
      </c>
      <c r="AA1144" s="13">
        <f t="shared" si="3616"/>
        <v>0</v>
      </c>
      <c r="AB1144" s="13">
        <f t="shared" si="3617"/>
        <v>15</v>
      </c>
      <c r="AC1144" s="83">
        <v>0.9375</v>
      </c>
      <c r="AD1144" s="12">
        <f t="shared" si="3895"/>
        <v>7.638888888888884E-2</v>
      </c>
      <c r="AE1144" s="13">
        <f t="shared" si="3896"/>
        <v>1</v>
      </c>
      <c r="AF1144" s="13">
        <f t="shared" si="3897"/>
        <v>50</v>
      </c>
      <c r="AG1144" s="83">
        <v>0.94097222222222221</v>
      </c>
      <c r="AH1144" s="83">
        <v>1.03125</v>
      </c>
      <c r="AI1144" s="12">
        <f t="shared" si="3898"/>
        <v>9.027777777777779E-2</v>
      </c>
      <c r="AJ1144" s="225">
        <f t="shared" si="3899"/>
        <v>2</v>
      </c>
      <c r="AK1144" s="225">
        <f t="shared" si="3900"/>
        <v>10</v>
      </c>
      <c r="AL1144" s="83">
        <v>0.94097222222222221</v>
      </c>
      <c r="AM1144" s="83">
        <v>1.03125</v>
      </c>
      <c r="AN1144" s="12">
        <f t="shared" si="3901"/>
        <v>9.027777777777779E-2</v>
      </c>
      <c r="AO1144" s="13">
        <f t="shared" si="3902"/>
        <v>2</v>
      </c>
      <c r="AP1144" s="13">
        <f t="shared" si="3903"/>
        <v>10</v>
      </c>
      <c r="AQ1144" s="83">
        <v>1.023611111111111</v>
      </c>
      <c r="AR1144" s="12">
        <f t="shared" si="3904"/>
        <v>-7.6388888888889728E-3</v>
      </c>
      <c r="AS1144" s="225" t="e">
        <f t="shared" si="3905"/>
        <v>#NUM!</v>
      </c>
      <c r="AT1144" s="13" t="e">
        <f t="shared" si="3906"/>
        <v>#NUM!</v>
      </c>
      <c r="AU1144" s="83">
        <v>1.0243055555555556</v>
      </c>
      <c r="AV1144" s="226">
        <f t="shared" si="3907"/>
        <v>6.94444444444553E-4</v>
      </c>
      <c r="AW1144" s="13">
        <f t="shared" si="3908"/>
        <v>0</v>
      </c>
      <c r="AX1144" s="13">
        <f t="shared" si="3909"/>
        <v>1</v>
      </c>
      <c r="AY1144" s="83">
        <v>1.1284722222222221</v>
      </c>
      <c r="AZ1144" s="12">
        <f t="shared" si="3910"/>
        <v>0.10416666666666652</v>
      </c>
      <c r="BA1144" s="225">
        <f t="shared" si="3911"/>
        <v>2</v>
      </c>
      <c r="BB1144" s="225">
        <f t="shared" si="3912"/>
        <v>30</v>
      </c>
      <c r="BC1144" s="83">
        <v>1.1284722222222221</v>
      </c>
      <c r="BD1144" s="83">
        <v>1.1284722222222221</v>
      </c>
      <c r="BE1144" s="12">
        <f t="shared" si="3913"/>
        <v>0</v>
      </c>
      <c r="BF1144" s="13">
        <f t="shared" si="3914"/>
        <v>0</v>
      </c>
      <c r="BG1144" s="13">
        <f t="shared" si="3915"/>
        <v>0</v>
      </c>
      <c r="BH1144" s="83">
        <v>1.1284722222222221</v>
      </c>
      <c r="BI1144" s="83">
        <v>1.1284722222222221</v>
      </c>
      <c r="BJ1144" s="83"/>
      <c r="BK1144" s="69">
        <f t="shared" si="3916"/>
        <v>0</v>
      </c>
      <c r="BL1144" s="13">
        <f t="shared" si="3917"/>
        <v>0</v>
      </c>
      <c r="BM1144" s="13">
        <f t="shared" si="3918"/>
        <v>0</v>
      </c>
      <c r="BN1144" s="83">
        <v>1.1354166666666667</v>
      </c>
      <c r="BO1144" s="12">
        <f t="shared" si="3347"/>
        <v>6.9444444444446418E-3</v>
      </c>
      <c r="BP1144" s="12">
        <f t="shared" si="3348"/>
        <v>0</v>
      </c>
      <c r="BQ1144" s="12">
        <f t="shared" si="3349"/>
        <v>10</v>
      </c>
      <c r="BR1144" s="83">
        <v>1.1388888888888888</v>
      </c>
      <c r="BS1144" s="12">
        <f t="shared" si="3425"/>
        <v>3.4722222222220989E-3</v>
      </c>
      <c r="BT1144" s="225">
        <f t="shared" si="3618"/>
        <v>0</v>
      </c>
      <c r="BU1144" s="225">
        <f t="shared" si="3619"/>
        <v>5</v>
      </c>
      <c r="BV1144" s="83">
        <v>1.1388888888888888</v>
      </c>
      <c r="BW1144" s="83">
        <v>1.1458333333333333</v>
      </c>
      <c r="BX1144" s="12">
        <f t="shared" si="3353"/>
        <v>6.9444444444444198E-3</v>
      </c>
      <c r="BY1144" s="12">
        <f t="shared" si="3354"/>
        <v>0</v>
      </c>
      <c r="BZ1144" s="12">
        <f t="shared" si="3355"/>
        <v>10</v>
      </c>
      <c r="CA1144" s="12">
        <f t="shared" si="3481"/>
        <v>0.30208333333333326</v>
      </c>
      <c r="CB1144" s="13">
        <f t="shared" si="3597"/>
        <v>7</v>
      </c>
      <c r="CC1144" s="13">
        <f t="shared" si="3598"/>
        <v>15</v>
      </c>
      <c r="CD1144" s="12">
        <f t="shared" si="3428"/>
        <v>7.9166666666666607E-2</v>
      </c>
      <c r="CE1144" s="12">
        <f t="shared" si="3429"/>
        <v>1</v>
      </c>
      <c r="CF1144" s="12">
        <f t="shared" si="3430"/>
        <v>54</v>
      </c>
      <c r="CG1144" s="12">
        <f t="shared" si="3919"/>
        <v>9.027777777777779E-2</v>
      </c>
      <c r="CH1144" s="13">
        <f t="shared" si="3920"/>
        <v>2</v>
      </c>
      <c r="CI1144" s="13">
        <f t="shared" si="3921"/>
        <v>10</v>
      </c>
      <c r="CJ1144" s="12">
        <f t="shared" si="3922"/>
        <v>0.10416666666666652</v>
      </c>
      <c r="CK1144" s="13">
        <f t="shared" si="3923"/>
        <v>2</v>
      </c>
      <c r="CL1144" s="13">
        <f t="shared" si="3924"/>
        <v>30</v>
      </c>
      <c r="CM1144" s="62"/>
      <c r="CN1144" s="62"/>
      <c r="CO1144" s="62"/>
      <c r="CP1144" s="12">
        <f t="shared" si="3925"/>
        <v>6.3888888888888745E-2</v>
      </c>
      <c r="CQ1144" s="13">
        <f t="shared" si="3926"/>
        <v>1</v>
      </c>
      <c r="CR1144" s="13">
        <f t="shared" si="3927"/>
        <v>32</v>
      </c>
      <c r="CS1144" s="83">
        <v>0</v>
      </c>
      <c r="CT1144" s="13">
        <f t="shared" si="3928"/>
        <v>0</v>
      </c>
      <c r="CU1144" s="13">
        <f t="shared" si="3929"/>
        <v>0</v>
      </c>
      <c r="CV1144" s="83">
        <v>1.3888888888888888E-2</v>
      </c>
      <c r="CW1144" s="13">
        <f t="shared" si="3850"/>
        <v>0</v>
      </c>
      <c r="CX1144" s="13">
        <f t="shared" si="3851"/>
        <v>20</v>
      </c>
      <c r="CY1144" s="83">
        <v>0</v>
      </c>
      <c r="CZ1144" s="13">
        <f t="shared" si="3930"/>
        <v>0</v>
      </c>
      <c r="DA1144" s="13">
        <f t="shared" si="3931"/>
        <v>0</v>
      </c>
      <c r="DB1144" s="83">
        <v>0</v>
      </c>
      <c r="DC1144" s="13">
        <f t="shared" si="3932"/>
        <v>0</v>
      </c>
      <c r="DD1144" s="13">
        <f t="shared" si="3933"/>
        <v>0</v>
      </c>
      <c r="DE1144" s="83">
        <v>3.472222222222222E-3</v>
      </c>
      <c r="DF1144" s="13">
        <f t="shared" si="3934"/>
        <v>0</v>
      </c>
      <c r="DG1144" s="13">
        <f t="shared" si="3935"/>
        <v>5</v>
      </c>
      <c r="DH1144" s="83">
        <v>2.2916666666666669E-2</v>
      </c>
      <c r="DI1144" s="13">
        <f t="shared" si="3714"/>
        <v>0</v>
      </c>
      <c r="DJ1144" s="13">
        <f t="shared" si="3715"/>
        <v>33</v>
      </c>
      <c r="DK1144" s="83">
        <v>0</v>
      </c>
      <c r="DL1144" s="35">
        <f t="shared" si="3936"/>
        <v>0</v>
      </c>
      <c r="DM1144" s="35">
        <f t="shared" si="3937"/>
        <v>0</v>
      </c>
      <c r="DN1144" s="66">
        <f t="shared" si="3710"/>
        <v>4060999.6960000014</v>
      </c>
      <c r="DO1144" s="74">
        <f t="shared" si="3711"/>
        <v>65001</v>
      </c>
      <c r="DP1144" s="66">
        <f t="shared" si="3712"/>
        <v>64.044655172413798</v>
      </c>
      <c r="DQ1144" s="63">
        <f t="shared" si="3713"/>
        <v>62.47595723142723</v>
      </c>
      <c r="DR1144" s="559"/>
      <c r="DS1144" s="559"/>
      <c r="DT1144" s="559"/>
      <c r="DU1144" s="66"/>
      <c r="FJ1144" s="3">
        <f t="shared" si="3718"/>
        <v>0.10763888888888895</v>
      </c>
    </row>
    <row r="1145" spans="1:166" ht="30">
      <c r="A1145" s="639">
        <f t="shared" si="3547"/>
        <v>1143</v>
      </c>
      <c r="B1145" s="172">
        <f t="shared" si="3807"/>
        <v>152</v>
      </c>
      <c r="C1145" s="76">
        <v>40996</v>
      </c>
      <c r="D1145" s="84">
        <f t="shared" si="3546"/>
        <v>3</v>
      </c>
      <c r="E1145" s="639" t="s">
        <v>1224</v>
      </c>
      <c r="F1145" s="639">
        <v>44</v>
      </c>
      <c r="G1145" s="639" t="s">
        <v>38</v>
      </c>
      <c r="H1145" s="639" t="s">
        <v>346</v>
      </c>
      <c r="I1145" s="639" t="s">
        <v>1265</v>
      </c>
      <c r="J1145" s="83">
        <v>0.875</v>
      </c>
      <c r="K1145" s="664">
        <v>3635.85</v>
      </c>
      <c r="L1145" s="78" t="s">
        <v>1083</v>
      </c>
      <c r="M1145" s="172">
        <v>59</v>
      </c>
      <c r="N1145" s="172">
        <v>0</v>
      </c>
      <c r="O1145" s="639"/>
      <c r="P1145" s="83">
        <v>0.875</v>
      </c>
      <c r="Q1145" s="83">
        <v>0.875</v>
      </c>
      <c r="R1145" s="12">
        <f t="shared" si="3891"/>
        <v>0</v>
      </c>
      <c r="S1145" s="13">
        <f t="shared" si="3892"/>
        <v>0</v>
      </c>
      <c r="T1145" s="13">
        <f t="shared" si="3893"/>
        <v>0</v>
      </c>
      <c r="U1145" s="83">
        <v>0.87847222222222221</v>
      </c>
      <c r="V1145" s="12">
        <f t="shared" si="3318"/>
        <v>3.4722222222222099E-3</v>
      </c>
      <c r="W1145" s="12">
        <f t="shared" si="3319"/>
        <v>0</v>
      </c>
      <c r="X1145" s="12">
        <f t="shared" si="3320"/>
        <v>5</v>
      </c>
      <c r="Y1145" s="83">
        <v>0.88888888888888884</v>
      </c>
      <c r="Z1145" s="12">
        <f t="shared" si="3894"/>
        <v>1.041666666666663E-2</v>
      </c>
      <c r="AA1145" s="13">
        <f t="shared" si="3616"/>
        <v>0</v>
      </c>
      <c r="AB1145" s="13">
        <f t="shared" si="3617"/>
        <v>15</v>
      </c>
      <c r="AC1145" s="83">
        <v>0.97222222222222221</v>
      </c>
      <c r="AD1145" s="12">
        <f t="shared" si="3895"/>
        <v>8.333333333333337E-2</v>
      </c>
      <c r="AE1145" s="13">
        <f t="shared" si="3896"/>
        <v>2</v>
      </c>
      <c r="AF1145" s="13">
        <f t="shared" si="3897"/>
        <v>0</v>
      </c>
      <c r="AG1145" s="83">
        <v>1.0333333333333334</v>
      </c>
      <c r="AH1145" s="83">
        <v>1.0555555555555556</v>
      </c>
      <c r="AI1145" s="12">
        <f t="shared" si="3898"/>
        <v>2.2222222222222143E-2</v>
      </c>
      <c r="AJ1145" s="225">
        <f t="shared" si="3899"/>
        <v>0</v>
      </c>
      <c r="AK1145" s="225">
        <f t="shared" si="3900"/>
        <v>32</v>
      </c>
      <c r="AL1145" s="83">
        <v>3.3333333333333333E-2</v>
      </c>
      <c r="AM1145" s="83">
        <v>5.5555555555555552E-2</v>
      </c>
      <c r="AN1145" s="12">
        <f t="shared" si="3901"/>
        <v>2.222222222222222E-2</v>
      </c>
      <c r="AO1145" s="13">
        <f t="shared" si="3902"/>
        <v>0</v>
      </c>
      <c r="AP1145" s="13">
        <f t="shared" si="3903"/>
        <v>32</v>
      </c>
      <c r="AQ1145" s="83">
        <v>1.1666666666666667</v>
      </c>
      <c r="AR1145" s="12">
        <f t="shared" si="3904"/>
        <v>0.11111111111111116</v>
      </c>
      <c r="AS1145" s="225">
        <f t="shared" si="3905"/>
        <v>2</v>
      </c>
      <c r="AT1145" s="13">
        <f t="shared" si="3906"/>
        <v>40</v>
      </c>
      <c r="AU1145" s="83">
        <v>1.16875</v>
      </c>
      <c r="AV1145" s="226">
        <f t="shared" si="3907"/>
        <v>2.0833333333332149E-3</v>
      </c>
      <c r="AW1145" s="13">
        <f t="shared" si="3908"/>
        <v>0</v>
      </c>
      <c r="AX1145" s="13">
        <f t="shared" si="3909"/>
        <v>3</v>
      </c>
      <c r="AY1145" s="83">
        <v>1.2555555555555555</v>
      </c>
      <c r="AZ1145" s="12">
        <f t="shared" si="3910"/>
        <v>8.680555555555558E-2</v>
      </c>
      <c r="BA1145" s="225">
        <f t="shared" si="3911"/>
        <v>2</v>
      </c>
      <c r="BB1145" s="225">
        <f t="shared" si="3912"/>
        <v>5</v>
      </c>
      <c r="BC1145" s="83">
        <v>1.2555555555555555</v>
      </c>
      <c r="BD1145" s="83">
        <v>1.2555555555555555</v>
      </c>
      <c r="BE1145" s="12">
        <f t="shared" si="3913"/>
        <v>0</v>
      </c>
      <c r="BF1145" s="13">
        <f t="shared" si="3914"/>
        <v>0</v>
      </c>
      <c r="BG1145" s="13">
        <f t="shared" si="3915"/>
        <v>0</v>
      </c>
      <c r="BH1145" s="83">
        <v>1.2555555555555555</v>
      </c>
      <c r="BI1145" s="83">
        <v>1.2555555555555555</v>
      </c>
      <c r="BJ1145" s="83"/>
      <c r="BK1145" s="69">
        <f t="shared" si="3916"/>
        <v>0</v>
      </c>
      <c r="BL1145" s="13">
        <f t="shared" si="3917"/>
        <v>0</v>
      </c>
      <c r="BM1145" s="13">
        <f t="shared" si="3918"/>
        <v>0</v>
      </c>
      <c r="BN1145" s="83">
        <v>1.2708333333333333</v>
      </c>
      <c r="BO1145" s="12">
        <f t="shared" si="3347"/>
        <v>1.5277777777777724E-2</v>
      </c>
      <c r="BP1145" s="12">
        <f t="shared" si="3348"/>
        <v>0</v>
      </c>
      <c r="BQ1145" s="12">
        <f t="shared" si="3349"/>
        <v>22</v>
      </c>
      <c r="BR1145" s="83">
        <v>1.2743055555555556</v>
      </c>
      <c r="BS1145" s="12">
        <f t="shared" si="3425"/>
        <v>3.4722222222223209E-3</v>
      </c>
      <c r="BT1145" s="225">
        <f t="shared" si="3618"/>
        <v>0</v>
      </c>
      <c r="BU1145" s="225">
        <f t="shared" si="3619"/>
        <v>5</v>
      </c>
      <c r="BV1145" s="83">
        <v>1.2743055555555556</v>
      </c>
      <c r="BW1145" s="83">
        <v>1.28125</v>
      </c>
      <c r="BX1145" s="12">
        <f t="shared" si="3353"/>
        <v>6.9444444444444198E-3</v>
      </c>
      <c r="BY1145" s="12">
        <f t="shared" si="3354"/>
        <v>0</v>
      </c>
      <c r="BZ1145" s="12">
        <f t="shared" si="3355"/>
        <v>10</v>
      </c>
      <c r="CA1145" s="12">
        <f t="shared" si="3481"/>
        <v>0.40625</v>
      </c>
      <c r="CB1145" s="13">
        <f t="shared" si="3597"/>
        <v>9</v>
      </c>
      <c r="CC1145" s="13">
        <f t="shared" si="3598"/>
        <v>45</v>
      </c>
      <c r="CD1145" s="12">
        <f t="shared" si="3428"/>
        <v>0.21319444444444458</v>
      </c>
      <c r="CE1145" s="12">
        <f t="shared" si="3429"/>
        <v>5</v>
      </c>
      <c r="CF1145" s="12">
        <f t="shared" si="3430"/>
        <v>7</v>
      </c>
      <c r="CG1145" s="12">
        <f t="shared" si="3919"/>
        <v>2.2222222222222143E-2</v>
      </c>
      <c r="CH1145" s="13">
        <f t="shared" si="3920"/>
        <v>0</v>
      </c>
      <c r="CI1145" s="13">
        <f t="shared" si="3921"/>
        <v>32</v>
      </c>
      <c r="CJ1145" s="12">
        <f t="shared" si="3922"/>
        <v>8.680555555555558E-2</v>
      </c>
      <c r="CK1145" s="13">
        <f t="shared" si="3923"/>
        <v>2</v>
      </c>
      <c r="CL1145" s="13">
        <f t="shared" si="3924"/>
        <v>5</v>
      </c>
      <c r="CM1145" s="62"/>
      <c r="CN1145" s="62"/>
      <c r="CO1145" s="62"/>
      <c r="CP1145" s="12">
        <f t="shared" si="3925"/>
        <v>4.9305555555555582E-2</v>
      </c>
      <c r="CQ1145" s="13">
        <f t="shared" si="3926"/>
        <v>1</v>
      </c>
      <c r="CR1145" s="13">
        <f t="shared" si="3927"/>
        <v>11</v>
      </c>
      <c r="CS1145" s="83">
        <v>0</v>
      </c>
      <c r="CT1145" s="13">
        <f t="shared" si="3928"/>
        <v>0</v>
      </c>
      <c r="CU1145" s="13">
        <f t="shared" si="3929"/>
        <v>0</v>
      </c>
      <c r="CV1145" s="83">
        <v>1.8749999999999999E-2</v>
      </c>
      <c r="CW1145" s="13">
        <f t="shared" si="3850"/>
        <v>0</v>
      </c>
      <c r="CX1145" s="13">
        <f t="shared" si="3851"/>
        <v>27</v>
      </c>
      <c r="CY1145" s="83">
        <v>0</v>
      </c>
      <c r="CZ1145" s="13">
        <f t="shared" si="3930"/>
        <v>0</v>
      </c>
      <c r="DA1145" s="13">
        <f t="shared" si="3931"/>
        <v>0</v>
      </c>
      <c r="DB1145" s="83">
        <v>0</v>
      </c>
      <c r="DC1145" s="13">
        <f t="shared" si="3932"/>
        <v>0</v>
      </c>
      <c r="DD1145" s="13">
        <f t="shared" si="3933"/>
        <v>0</v>
      </c>
      <c r="DE1145" s="83">
        <v>0</v>
      </c>
      <c r="DF1145" s="13">
        <f t="shared" si="3934"/>
        <v>0</v>
      </c>
      <c r="DG1145" s="13">
        <f t="shared" si="3935"/>
        <v>0</v>
      </c>
      <c r="DH1145" s="83">
        <v>1.8749999999999999E-2</v>
      </c>
      <c r="DI1145" s="13">
        <f t="shared" si="3714"/>
        <v>0</v>
      </c>
      <c r="DJ1145" s="13">
        <f t="shared" si="3715"/>
        <v>27</v>
      </c>
      <c r="DK1145" s="83">
        <v>0</v>
      </c>
      <c r="DL1145" s="35">
        <f t="shared" si="3936"/>
        <v>0</v>
      </c>
      <c r="DM1145" s="35">
        <f t="shared" si="3937"/>
        <v>0</v>
      </c>
      <c r="DN1145" s="66">
        <f t="shared" si="3710"/>
        <v>4064635.5460000015</v>
      </c>
      <c r="DO1145" s="74">
        <f t="shared" si="3711"/>
        <v>65060</v>
      </c>
      <c r="DP1145" s="66">
        <f t="shared" si="3712"/>
        <v>61.624576271186442</v>
      </c>
      <c r="DQ1145" s="63">
        <f t="shared" si="3713"/>
        <v>62.475185152167256</v>
      </c>
      <c r="DR1145" s="559"/>
      <c r="DS1145" s="559"/>
      <c r="DT1145" s="559"/>
      <c r="DU1145" s="66"/>
      <c r="FJ1145" s="3">
        <f t="shared" si="3718"/>
        <v>0.29722222222222228</v>
      </c>
    </row>
    <row r="1146" spans="1:166">
      <c r="A1146" s="639">
        <f t="shared" si="3547"/>
        <v>1144</v>
      </c>
      <c r="B1146" s="172">
        <f t="shared" si="3807"/>
        <v>153</v>
      </c>
      <c r="C1146" s="76">
        <v>40996</v>
      </c>
      <c r="D1146" s="84">
        <f t="shared" si="3546"/>
        <v>3</v>
      </c>
      <c r="E1146" s="639" t="s">
        <v>1224</v>
      </c>
      <c r="F1146" s="639">
        <v>45</v>
      </c>
      <c r="G1146" s="639" t="s">
        <v>38</v>
      </c>
      <c r="H1146" s="639" t="s">
        <v>305</v>
      </c>
      <c r="I1146" s="639" t="s">
        <v>1116</v>
      </c>
      <c r="J1146" s="83">
        <v>0.57291666666666663</v>
      </c>
      <c r="K1146" s="664">
        <v>3590.88</v>
      </c>
      <c r="L1146" s="78" t="s">
        <v>1083</v>
      </c>
      <c r="M1146" s="172">
        <v>57</v>
      </c>
      <c r="N1146" s="172">
        <v>2</v>
      </c>
      <c r="O1146" s="639"/>
      <c r="P1146" s="83">
        <v>0.57291666666666663</v>
      </c>
      <c r="Q1146" s="83">
        <v>0.57291666666666663</v>
      </c>
      <c r="R1146" s="12">
        <f t="shared" ref="R1146:R1151" si="3938">Q1146-P1146</f>
        <v>0</v>
      </c>
      <c r="S1146" s="13">
        <f t="shared" ref="S1146:S1151" si="3939">HOUR(R1146)</f>
        <v>0</v>
      </c>
      <c r="T1146" s="13">
        <f t="shared" ref="T1146:T1151" si="3940">MINUTE(R1146)</f>
        <v>0</v>
      </c>
      <c r="U1146" s="83">
        <v>0.57638888888888895</v>
      </c>
      <c r="V1146" s="12">
        <f t="shared" si="3318"/>
        <v>3.4722222222223209E-3</v>
      </c>
      <c r="W1146" s="12">
        <f t="shared" si="3319"/>
        <v>0</v>
      </c>
      <c r="X1146" s="12">
        <f t="shared" si="3320"/>
        <v>5</v>
      </c>
      <c r="Y1146" s="83">
        <v>0.58680555555555558</v>
      </c>
      <c r="Z1146" s="12">
        <f t="shared" si="3894"/>
        <v>1.041666666666663E-2</v>
      </c>
      <c r="AA1146" s="13">
        <f t="shared" si="3616"/>
        <v>0</v>
      </c>
      <c r="AB1146" s="13">
        <f t="shared" si="3617"/>
        <v>15</v>
      </c>
      <c r="AC1146" s="83">
        <v>0.61944444444444446</v>
      </c>
      <c r="AD1146" s="12">
        <f t="shared" ref="AD1146:AD1151" si="3941">AC1146-Y1146</f>
        <v>3.2638888888888884E-2</v>
      </c>
      <c r="AE1146" s="13">
        <f t="shared" ref="AE1146:AE1151" si="3942">HOUR(AD1146)</f>
        <v>0</v>
      </c>
      <c r="AF1146" s="13">
        <f t="shared" ref="AF1146:AF1151" si="3943">MINUTE(AD1146)</f>
        <v>47</v>
      </c>
      <c r="AG1146" s="83">
        <v>0.62152777777777779</v>
      </c>
      <c r="AH1146" s="83">
        <v>0.66666666666666663</v>
      </c>
      <c r="AI1146" s="12">
        <f t="shared" ref="AI1146:AI1151" si="3944">AH1146-AG1146</f>
        <v>4.513888888888884E-2</v>
      </c>
      <c r="AJ1146" s="225">
        <f t="shared" ref="AJ1146:AJ1151" si="3945">HOUR(AI1146)</f>
        <v>1</v>
      </c>
      <c r="AK1146" s="225">
        <f t="shared" ref="AK1146:AK1151" si="3946">MINUTE(AI1146)</f>
        <v>5</v>
      </c>
      <c r="AL1146" s="83">
        <v>0.62152777777777779</v>
      </c>
      <c r="AM1146" s="83">
        <v>0.66666666666666663</v>
      </c>
      <c r="AN1146" s="12">
        <f t="shared" ref="AN1146:AN1151" si="3947">AM1146-AL1146</f>
        <v>4.513888888888884E-2</v>
      </c>
      <c r="AO1146" s="13">
        <f t="shared" ref="AO1146:AO1151" si="3948">HOUR(AN1146)</f>
        <v>1</v>
      </c>
      <c r="AP1146" s="13">
        <f t="shared" ref="AP1146:AP1151" si="3949">MINUTE(AN1146)</f>
        <v>5</v>
      </c>
      <c r="AQ1146" s="83">
        <v>0.68125000000000002</v>
      </c>
      <c r="AR1146" s="12">
        <f t="shared" ref="AR1146:AR1151" si="3950">AQ1146-AH1146</f>
        <v>1.4583333333333393E-2</v>
      </c>
      <c r="AS1146" s="225">
        <f t="shared" ref="AS1146:AS1151" si="3951">HOUR(AR1146)</f>
        <v>0</v>
      </c>
      <c r="AT1146" s="13">
        <f t="shared" ref="AT1146:AT1151" si="3952">MINUTE(AR1146)</f>
        <v>21</v>
      </c>
      <c r="AU1146" s="83">
        <v>0.68194444444444446</v>
      </c>
      <c r="AV1146" s="226">
        <f t="shared" ref="AV1146:AV1151" si="3953">AU1146-AQ1146</f>
        <v>6.9444444444444198E-4</v>
      </c>
      <c r="AW1146" s="13">
        <f t="shared" ref="AW1146:AW1151" si="3954">HOUR(AV1146)</f>
        <v>0</v>
      </c>
      <c r="AX1146" s="13">
        <f t="shared" ref="AX1146:AX1151" si="3955">MINUTE(AV1146)</f>
        <v>1</v>
      </c>
      <c r="AY1146" s="83">
        <v>0.75486111111111109</v>
      </c>
      <c r="AZ1146" s="12">
        <f t="shared" ref="AZ1146:AZ1151" si="3956">AY1146-AU1146</f>
        <v>7.291666666666663E-2</v>
      </c>
      <c r="BA1146" s="225">
        <f t="shared" ref="BA1146:BA1151" si="3957">HOUR(AZ1146)</f>
        <v>1</v>
      </c>
      <c r="BB1146" s="225">
        <f t="shared" ref="BB1146:BB1151" si="3958">MINUTE(AZ1146)</f>
        <v>45</v>
      </c>
      <c r="BC1146" s="83">
        <v>0.75486111111111109</v>
      </c>
      <c r="BD1146" s="83">
        <v>0.75486111111111109</v>
      </c>
      <c r="BE1146" s="12">
        <f t="shared" ref="BE1146:BE1151" si="3959">BD1146-BC1146</f>
        <v>0</v>
      </c>
      <c r="BF1146" s="13">
        <f t="shared" ref="BF1146:BF1151" si="3960">HOUR(BE1146)</f>
        <v>0</v>
      </c>
      <c r="BG1146" s="13">
        <f t="shared" ref="BG1146:BG1151" si="3961">MINUTE(BE1146)</f>
        <v>0</v>
      </c>
      <c r="BH1146" s="83">
        <v>0.75486111111111109</v>
      </c>
      <c r="BI1146" s="83">
        <v>0.75486111111111109</v>
      </c>
      <c r="BJ1146" s="83"/>
      <c r="BK1146" s="69">
        <f t="shared" ref="BK1146:BK1151" si="3962">BI1146-BH1146</f>
        <v>0</v>
      </c>
      <c r="BL1146" s="13">
        <f t="shared" ref="BL1146:BL1151" si="3963">HOUR(BK1146)</f>
        <v>0</v>
      </c>
      <c r="BM1146" s="13">
        <f t="shared" ref="BM1146:BM1151" si="3964">MINUTE(BK1146)</f>
        <v>0</v>
      </c>
      <c r="BN1146" s="83">
        <v>0.76388888888888884</v>
      </c>
      <c r="BO1146" s="12">
        <f t="shared" si="3347"/>
        <v>9.0277777777777457E-3</v>
      </c>
      <c r="BP1146" s="12">
        <f t="shared" si="3348"/>
        <v>0</v>
      </c>
      <c r="BQ1146" s="12">
        <f t="shared" si="3349"/>
        <v>13</v>
      </c>
      <c r="BR1146" s="83">
        <v>0.77083333333333337</v>
      </c>
      <c r="BS1146" s="12">
        <f t="shared" si="3425"/>
        <v>6.9444444444445308E-3</v>
      </c>
      <c r="BT1146" s="225">
        <f t="shared" si="3618"/>
        <v>0</v>
      </c>
      <c r="BU1146" s="225">
        <f t="shared" si="3619"/>
        <v>10</v>
      </c>
      <c r="BV1146" s="83">
        <v>0.77083333333333337</v>
      </c>
      <c r="BW1146" s="83">
        <v>0.77777777777777779</v>
      </c>
      <c r="BX1146" s="12">
        <f t="shared" si="3353"/>
        <v>6.9444444444444198E-3</v>
      </c>
      <c r="BY1146" s="12">
        <f t="shared" si="3354"/>
        <v>0</v>
      </c>
      <c r="BZ1146" s="12">
        <f t="shared" si="3355"/>
        <v>10</v>
      </c>
      <c r="CA1146" s="12">
        <f t="shared" si="3481"/>
        <v>0.20486111111111116</v>
      </c>
      <c r="CB1146" s="13">
        <f t="shared" ref="CB1146:CB1151" si="3965">HOUR(CA1146)</f>
        <v>4</v>
      </c>
      <c r="CC1146" s="13">
        <f t="shared" ref="CC1146:CC1151" si="3966">MINUTE(CA1146)</f>
        <v>55</v>
      </c>
      <c r="CD1146" s="12">
        <f t="shared" si="3428"/>
        <v>6.3194444444444553E-2</v>
      </c>
      <c r="CE1146" s="12">
        <f t="shared" si="3429"/>
        <v>1</v>
      </c>
      <c r="CF1146" s="12">
        <f t="shared" si="3430"/>
        <v>31</v>
      </c>
      <c r="CG1146" s="12">
        <f t="shared" ref="CG1146:CG1151" si="3967">AI1146</f>
        <v>4.513888888888884E-2</v>
      </c>
      <c r="CH1146" s="13">
        <f t="shared" ref="CH1146:CH1151" si="3968">HOUR(CG1146)</f>
        <v>1</v>
      </c>
      <c r="CI1146" s="13">
        <f t="shared" ref="CI1146:CI1151" si="3969">MINUTE(CG1146)</f>
        <v>5</v>
      </c>
      <c r="CJ1146" s="12">
        <f t="shared" ref="CJ1146:CJ1151" si="3970">AZ1146</f>
        <v>7.291666666666663E-2</v>
      </c>
      <c r="CK1146" s="13">
        <f t="shared" ref="CK1146:CK1151" si="3971">HOUR(CJ1146)</f>
        <v>1</v>
      </c>
      <c r="CL1146" s="13">
        <f t="shared" ref="CL1146:CL1151" si="3972">MINUTE(CJ1146)</f>
        <v>45</v>
      </c>
      <c r="CM1146" s="62"/>
      <c r="CN1146" s="62"/>
      <c r="CO1146" s="62"/>
      <c r="CP1146" s="12">
        <f t="shared" ref="CP1146:CP1151" si="3973">AZ1146-(CS1146+CV1146+CY1146+DB1146+DE1146+DH1146+DK1146)</f>
        <v>6.527777777777774E-2</v>
      </c>
      <c r="CQ1146" s="13">
        <f t="shared" ref="CQ1146:CQ1151" si="3974">HOUR(CP1146)</f>
        <v>1</v>
      </c>
      <c r="CR1146" s="13">
        <f t="shared" ref="CR1146:CR1151" si="3975">MINUTE(CP1146)</f>
        <v>34</v>
      </c>
      <c r="CS1146" s="83">
        <v>0</v>
      </c>
      <c r="CT1146" s="13">
        <f t="shared" ref="CT1146:CT1151" si="3976">HOUR(CS1146)</f>
        <v>0</v>
      </c>
      <c r="CU1146" s="13">
        <f t="shared" ref="CU1146:CU1151" si="3977">MINUTE(CS1146)</f>
        <v>0</v>
      </c>
      <c r="CV1146" s="83">
        <v>0</v>
      </c>
      <c r="CW1146" s="13">
        <f t="shared" si="3850"/>
        <v>0</v>
      </c>
      <c r="CX1146" s="13">
        <f t="shared" si="3851"/>
        <v>0</v>
      </c>
      <c r="CY1146" s="83">
        <v>0</v>
      </c>
      <c r="CZ1146" s="13">
        <f t="shared" si="3930"/>
        <v>0</v>
      </c>
      <c r="DA1146" s="13">
        <f t="shared" si="3931"/>
        <v>0</v>
      </c>
      <c r="DB1146" s="83">
        <v>0</v>
      </c>
      <c r="DC1146" s="13">
        <f t="shared" si="3932"/>
        <v>0</v>
      </c>
      <c r="DD1146" s="13">
        <f t="shared" si="3933"/>
        <v>0</v>
      </c>
      <c r="DE1146" s="83">
        <v>0</v>
      </c>
      <c r="DF1146" s="13">
        <f t="shared" ref="DF1146:DF1152" si="3978">HOUR(DE1146)</f>
        <v>0</v>
      </c>
      <c r="DG1146" s="13">
        <f t="shared" ref="DG1146:DG1152" si="3979">MINUTE(DE1146)</f>
        <v>0</v>
      </c>
      <c r="DH1146" s="83">
        <v>7.6388888888888886E-3</v>
      </c>
      <c r="DI1146" s="13">
        <f t="shared" si="3714"/>
        <v>0</v>
      </c>
      <c r="DJ1146" s="13">
        <f t="shared" si="3715"/>
        <v>11</v>
      </c>
      <c r="DK1146" s="83">
        <v>0</v>
      </c>
      <c r="DL1146" s="35">
        <f t="shared" ref="DL1146:DL1151" si="3980">HOUR(DK1146)</f>
        <v>0</v>
      </c>
      <c r="DM1146" s="35">
        <f t="shared" ref="DM1146:DM1151" si="3981">MINUTE(DK1146)</f>
        <v>0</v>
      </c>
      <c r="DN1146" s="66">
        <f t="shared" si="3710"/>
        <v>4068226.4260000014</v>
      </c>
      <c r="DO1146" s="74">
        <f t="shared" si="3711"/>
        <v>65117</v>
      </c>
      <c r="DP1146" s="66">
        <f t="shared" si="3712"/>
        <v>62.997894736842106</v>
      </c>
      <c r="DQ1146" s="63">
        <f t="shared" si="3713"/>
        <v>62.475642704670079</v>
      </c>
      <c r="DR1146" s="559"/>
      <c r="DS1146" s="559"/>
      <c r="DT1146" s="559"/>
      <c r="DU1146" s="66"/>
      <c r="FJ1146" s="3">
        <f t="shared" si="3718"/>
        <v>8.6805555555555691E-2</v>
      </c>
    </row>
    <row r="1147" spans="1:166" ht="30">
      <c r="A1147" s="639">
        <f t="shared" si="3547"/>
        <v>1145</v>
      </c>
      <c r="B1147" s="172">
        <f t="shared" si="3807"/>
        <v>154</v>
      </c>
      <c r="C1147" s="76">
        <v>40996</v>
      </c>
      <c r="D1147" s="84">
        <f t="shared" si="3546"/>
        <v>3</v>
      </c>
      <c r="E1147" s="639" t="s">
        <v>1223</v>
      </c>
      <c r="F1147" s="639">
        <v>14</v>
      </c>
      <c r="G1147" s="639" t="s">
        <v>325</v>
      </c>
      <c r="H1147" s="639" t="s">
        <v>1326</v>
      </c>
      <c r="I1147" s="639" t="s">
        <v>1327</v>
      </c>
      <c r="J1147" s="83">
        <v>0.55208333333333337</v>
      </c>
      <c r="K1147" s="664">
        <v>3576.54</v>
      </c>
      <c r="L1147" s="78" t="s">
        <v>1281</v>
      </c>
      <c r="M1147" s="172">
        <v>57</v>
      </c>
      <c r="N1147" s="172">
        <v>2</v>
      </c>
      <c r="O1147" s="639"/>
      <c r="P1147" s="83">
        <v>0.55208333333333337</v>
      </c>
      <c r="Q1147" s="83">
        <v>0.55208333333333337</v>
      </c>
      <c r="R1147" s="12">
        <f t="shared" si="3938"/>
        <v>0</v>
      </c>
      <c r="S1147" s="13">
        <f t="shared" si="3939"/>
        <v>0</v>
      </c>
      <c r="T1147" s="13">
        <f t="shared" si="3940"/>
        <v>0</v>
      </c>
      <c r="U1147" s="83">
        <v>0.55555555555555558</v>
      </c>
      <c r="V1147" s="12">
        <f t="shared" si="3318"/>
        <v>3.4722222222222099E-3</v>
      </c>
      <c r="W1147" s="12">
        <f t="shared" si="3319"/>
        <v>0</v>
      </c>
      <c r="X1147" s="12">
        <f t="shared" si="3320"/>
        <v>5</v>
      </c>
      <c r="Y1147" s="83">
        <v>0.5625</v>
      </c>
      <c r="Z1147" s="12">
        <f t="shared" ref="Z1147:Z1156" si="3982">Y1147-U1147</f>
        <v>6.9444444444444198E-3</v>
      </c>
      <c r="AA1147" s="13">
        <f t="shared" si="3616"/>
        <v>0</v>
      </c>
      <c r="AB1147" s="13">
        <f t="shared" si="3617"/>
        <v>10</v>
      </c>
      <c r="AC1147" s="83">
        <v>0.61805555555555558</v>
      </c>
      <c r="AD1147" s="12">
        <f t="shared" si="3941"/>
        <v>5.555555555555558E-2</v>
      </c>
      <c r="AE1147" s="13">
        <f t="shared" si="3942"/>
        <v>1</v>
      </c>
      <c r="AF1147" s="13">
        <f t="shared" si="3943"/>
        <v>20</v>
      </c>
      <c r="AG1147" s="83">
        <v>0.61805555555555558</v>
      </c>
      <c r="AH1147" s="83">
        <v>0.63888888888888895</v>
      </c>
      <c r="AI1147" s="12">
        <f t="shared" si="3944"/>
        <v>2.083333333333337E-2</v>
      </c>
      <c r="AJ1147" s="225">
        <f t="shared" si="3945"/>
        <v>0</v>
      </c>
      <c r="AK1147" s="225">
        <f t="shared" si="3946"/>
        <v>30</v>
      </c>
      <c r="AL1147" s="83">
        <v>0.61805555555555558</v>
      </c>
      <c r="AM1147" s="83">
        <v>0.63888888888888895</v>
      </c>
      <c r="AN1147" s="12">
        <f t="shared" si="3947"/>
        <v>2.083333333333337E-2</v>
      </c>
      <c r="AO1147" s="13">
        <f t="shared" si="3948"/>
        <v>0</v>
      </c>
      <c r="AP1147" s="13">
        <f t="shared" si="3949"/>
        <v>30</v>
      </c>
      <c r="AQ1147" s="83">
        <v>0.61111111111111105</v>
      </c>
      <c r="AR1147" s="12">
        <f t="shared" si="3950"/>
        <v>-2.7777777777777901E-2</v>
      </c>
      <c r="AS1147" s="225" t="e">
        <f t="shared" si="3951"/>
        <v>#NUM!</v>
      </c>
      <c r="AT1147" s="13" t="e">
        <f t="shared" si="3952"/>
        <v>#NUM!</v>
      </c>
      <c r="AU1147" s="83">
        <v>0.625</v>
      </c>
      <c r="AV1147" s="226">
        <f t="shared" si="3953"/>
        <v>1.3888888888888951E-2</v>
      </c>
      <c r="AW1147" s="13">
        <f t="shared" si="3954"/>
        <v>0</v>
      </c>
      <c r="AX1147" s="13">
        <f t="shared" si="3955"/>
        <v>20</v>
      </c>
      <c r="AY1147" s="83">
        <v>0.81944444444444453</v>
      </c>
      <c r="AZ1147" s="12">
        <f t="shared" si="3956"/>
        <v>0.19444444444444453</v>
      </c>
      <c r="BA1147" s="225">
        <f t="shared" si="3957"/>
        <v>4</v>
      </c>
      <c r="BB1147" s="225">
        <f t="shared" si="3958"/>
        <v>40</v>
      </c>
      <c r="BC1147" s="83">
        <v>0.81944444444444453</v>
      </c>
      <c r="BD1147" s="83">
        <v>0.81944444444444453</v>
      </c>
      <c r="BE1147" s="12">
        <f t="shared" si="3959"/>
        <v>0</v>
      </c>
      <c r="BF1147" s="13">
        <f t="shared" si="3960"/>
        <v>0</v>
      </c>
      <c r="BG1147" s="13">
        <f t="shared" si="3961"/>
        <v>0</v>
      </c>
      <c r="BH1147" s="83">
        <v>0.81944444444444453</v>
      </c>
      <c r="BI1147" s="83">
        <v>0.81944444444444453</v>
      </c>
      <c r="BJ1147" s="83"/>
      <c r="BK1147" s="69">
        <f t="shared" si="3962"/>
        <v>0</v>
      </c>
      <c r="BL1147" s="13">
        <f t="shared" si="3963"/>
        <v>0</v>
      </c>
      <c r="BM1147" s="13">
        <f t="shared" si="3964"/>
        <v>0</v>
      </c>
      <c r="BN1147" s="83">
        <v>0.82638888888888884</v>
      </c>
      <c r="BO1147" s="12">
        <f t="shared" si="3347"/>
        <v>6.9444444444443088E-3</v>
      </c>
      <c r="BP1147" s="12">
        <f t="shared" si="3348"/>
        <v>0</v>
      </c>
      <c r="BQ1147" s="12">
        <f t="shared" si="3349"/>
        <v>10</v>
      </c>
      <c r="BR1147" s="83">
        <v>0.82986111111111116</v>
      </c>
      <c r="BS1147" s="12">
        <f t="shared" si="3425"/>
        <v>3.4722222222223209E-3</v>
      </c>
      <c r="BT1147" s="225">
        <f t="shared" si="3618"/>
        <v>0</v>
      </c>
      <c r="BU1147" s="225">
        <f t="shared" si="3619"/>
        <v>5</v>
      </c>
      <c r="BV1147" s="83">
        <v>0.82986111111111116</v>
      </c>
      <c r="BW1147" s="83">
        <v>0.83333333333333337</v>
      </c>
      <c r="BX1147" s="12">
        <f t="shared" si="3353"/>
        <v>3.4722222222222099E-3</v>
      </c>
      <c r="BY1147" s="12">
        <f t="shared" si="3354"/>
        <v>0</v>
      </c>
      <c r="BZ1147" s="12">
        <f t="shared" si="3355"/>
        <v>5</v>
      </c>
      <c r="CA1147" s="12">
        <f t="shared" ref="CA1147:CA1166" si="3983">BW1147-P1147</f>
        <v>0.28125</v>
      </c>
      <c r="CB1147" s="13">
        <f t="shared" si="3965"/>
        <v>6</v>
      </c>
      <c r="CC1147" s="13">
        <f t="shared" si="3966"/>
        <v>45</v>
      </c>
      <c r="CD1147" s="12">
        <f t="shared" si="3428"/>
        <v>3.8194444444444309E-2</v>
      </c>
      <c r="CE1147" s="12">
        <f t="shared" si="3429"/>
        <v>0</v>
      </c>
      <c r="CF1147" s="12">
        <f t="shared" si="3430"/>
        <v>55</v>
      </c>
      <c r="CG1147" s="12">
        <f t="shared" si="3967"/>
        <v>2.083333333333337E-2</v>
      </c>
      <c r="CH1147" s="13">
        <f t="shared" si="3968"/>
        <v>0</v>
      </c>
      <c r="CI1147" s="13">
        <f t="shared" si="3969"/>
        <v>30</v>
      </c>
      <c r="CJ1147" s="12">
        <f t="shared" si="3970"/>
        <v>0.19444444444444453</v>
      </c>
      <c r="CK1147" s="13">
        <f t="shared" si="3971"/>
        <v>4</v>
      </c>
      <c r="CL1147" s="13">
        <f t="shared" si="3972"/>
        <v>40</v>
      </c>
      <c r="CM1147" s="62"/>
      <c r="CN1147" s="62"/>
      <c r="CO1147" s="62"/>
      <c r="CP1147" s="12">
        <f t="shared" si="3973"/>
        <v>0</v>
      </c>
      <c r="CQ1147" s="13">
        <f t="shared" si="3974"/>
        <v>0</v>
      </c>
      <c r="CR1147" s="13">
        <f t="shared" si="3975"/>
        <v>0</v>
      </c>
      <c r="CS1147" s="83">
        <v>0</v>
      </c>
      <c r="CT1147" s="13">
        <f t="shared" si="3976"/>
        <v>0</v>
      </c>
      <c r="CU1147" s="13">
        <f t="shared" si="3977"/>
        <v>0</v>
      </c>
      <c r="CV1147" s="83">
        <v>0</v>
      </c>
      <c r="CW1147" s="13">
        <f t="shared" si="3850"/>
        <v>0</v>
      </c>
      <c r="CX1147" s="13">
        <f t="shared" si="3851"/>
        <v>0</v>
      </c>
      <c r="CY1147" s="83">
        <v>0</v>
      </c>
      <c r="CZ1147" s="13">
        <f t="shared" si="3930"/>
        <v>0</v>
      </c>
      <c r="DA1147" s="13">
        <f t="shared" si="3931"/>
        <v>0</v>
      </c>
      <c r="DB1147" s="83">
        <v>0.19444444444444445</v>
      </c>
      <c r="DC1147" s="13">
        <f t="shared" si="3932"/>
        <v>4</v>
      </c>
      <c r="DD1147" s="13">
        <f t="shared" si="3933"/>
        <v>40</v>
      </c>
      <c r="DE1147" s="83">
        <v>0</v>
      </c>
      <c r="DF1147" s="13">
        <f t="shared" si="3978"/>
        <v>0</v>
      </c>
      <c r="DG1147" s="13">
        <f t="shared" si="3979"/>
        <v>0</v>
      </c>
      <c r="DH1147" s="83">
        <v>0</v>
      </c>
      <c r="DI1147" s="13">
        <f t="shared" si="3714"/>
        <v>0</v>
      </c>
      <c r="DJ1147" s="13">
        <f t="shared" si="3715"/>
        <v>0</v>
      </c>
      <c r="DK1147" s="83">
        <v>0</v>
      </c>
      <c r="DL1147" s="35">
        <f t="shared" si="3980"/>
        <v>0</v>
      </c>
      <c r="DM1147" s="35">
        <f t="shared" si="3981"/>
        <v>0</v>
      </c>
      <c r="DN1147" s="66">
        <f t="shared" si="3710"/>
        <v>4071802.9660000014</v>
      </c>
      <c r="DO1147" s="74">
        <f t="shared" si="3711"/>
        <v>65174</v>
      </c>
      <c r="DP1147" s="66">
        <f t="shared" si="3712"/>
        <v>62.746315789473684</v>
      </c>
      <c r="DQ1147" s="63">
        <f t="shared" si="3713"/>
        <v>62.475879430447748</v>
      </c>
      <c r="DR1147" s="559"/>
      <c r="DS1147" s="559"/>
      <c r="DT1147" s="559"/>
      <c r="DU1147" s="66"/>
      <c r="FJ1147" s="3">
        <f t="shared" si="3718"/>
        <v>6.5972222222222099E-2</v>
      </c>
    </row>
    <row r="1148" spans="1:166">
      <c r="A1148" s="639">
        <f t="shared" si="3547"/>
        <v>1146</v>
      </c>
      <c r="B1148" s="172">
        <f t="shared" si="3807"/>
        <v>155</v>
      </c>
      <c r="C1148" s="76">
        <v>40996</v>
      </c>
      <c r="D1148" s="84">
        <f t="shared" si="3546"/>
        <v>3</v>
      </c>
      <c r="E1148" s="639" t="s">
        <v>1273</v>
      </c>
      <c r="F1148" s="639">
        <v>8</v>
      </c>
      <c r="G1148" s="639" t="s">
        <v>1295</v>
      </c>
      <c r="H1148" s="639" t="s">
        <v>413</v>
      </c>
      <c r="I1148" s="639" t="s">
        <v>1307</v>
      </c>
      <c r="J1148" s="83">
        <v>0.70833333333333337</v>
      </c>
      <c r="K1148" s="664">
        <v>3469.2</v>
      </c>
      <c r="L1148" s="78" t="s">
        <v>1083</v>
      </c>
      <c r="M1148" s="172">
        <v>58</v>
      </c>
      <c r="N1148" s="172">
        <v>1</v>
      </c>
      <c r="O1148" s="639"/>
      <c r="P1148" s="83">
        <v>0.70833333333333337</v>
      </c>
      <c r="Q1148" s="83">
        <v>0.70833333333333337</v>
      </c>
      <c r="R1148" s="12">
        <f t="shared" si="3938"/>
        <v>0</v>
      </c>
      <c r="S1148" s="13">
        <f t="shared" si="3939"/>
        <v>0</v>
      </c>
      <c r="T1148" s="13">
        <f t="shared" si="3940"/>
        <v>0</v>
      </c>
      <c r="U1148" s="83">
        <v>0.71180555555555547</v>
      </c>
      <c r="V1148" s="12">
        <f t="shared" si="3318"/>
        <v>3.4722222222220989E-3</v>
      </c>
      <c r="W1148" s="12">
        <f t="shared" si="3319"/>
        <v>0</v>
      </c>
      <c r="X1148" s="12">
        <f t="shared" si="3320"/>
        <v>5</v>
      </c>
      <c r="Y1148" s="83">
        <v>0.72222222222222221</v>
      </c>
      <c r="Z1148" s="12">
        <f t="shared" si="3982"/>
        <v>1.0416666666666741E-2</v>
      </c>
      <c r="AA1148" s="13">
        <f t="shared" si="3616"/>
        <v>0</v>
      </c>
      <c r="AB1148" s="13">
        <f t="shared" si="3617"/>
        <v>15</v>
      </c>
      <c r="AC1148" s="83">
        <v>0.74652777777777779</v>
      </c>
      <c r="AD1148" s="12">
        <f t="shared" si="3941"/>
        <v>2.430555555555558E-2</v>
      </c>
      <c r="AE1148" s="13">
        <f t="shared" si="3942"/>
        <v>0</v>
      </c>
      <c r="AF1148" s="13">
        <f t="shared" si="3943"/>
        <v>35</v>
      </c>
      <c r="AG1148" s="83">
        <v>0.75</v>
      </c>
      <c r="AH1148" s="83">
        <v>0.77430555555555547</v>
      </c>
      <c r="AI1148" s="12">
        <f t="shared" si="3944"/>
        <v>2.4305555555555469E-2</v>
      </c>
      <c r="AJ1148" s="225">
        <f t="shared" si="3945"/>
        <v>0</v>
      </c>
      <c r="AK1148" s="225">
        <f t="shared" si="3946"/>
        <v>35</v>
      </c>
      <c r="AL1148" s="83">
        <v>0.75</v>
      </c>
      <c r="AM1148" s="83">
        <v>0.77430555555555547</v>
      </c>
      <c r="AN1148" s="12">
        <f t="shared" si="3947"/>
        <v>2.4305555555555469E-2</v>
      </c>
      <c r="AO1148" s="13">
        <f t="shared" si="3948"/>
        <v>0</v>
      </c>
      <c r="AP1148" s="13">
        <f t="shared" si="3949"/>
        <v>35</v>
      </c>
      <c r="AQ1148" s="83">
        <v>0.81041666666666667</v>
      </c>
      <c r="AR1148" s="12">
        <f t="shared" si="3950"/>
        <v>3.6111111111111205E-2</v>
      </c>
      <c r="AS1148" s="225">
        <f t="shared" si="3951"/>
        <v>0</v>
      </c>
      <c r="AT1148" s="13">
        <f t="shared" si="3952"/>
        <v>52</v>
      </c>
      <c r="AU1148" s="83">
        <v>0.81180555555555556</v>
      </c>
      <c r="AV1148" s="226">
        <f t="shared" si="3953"/>
        <v>1.388888888888884E-3</v>
      </c>
      <c r="AW1148" s="13">
        <f t="shared" si="3954"/>
        <v>0</v>
      </c>
      <c r="AX1148" s="13">
        <f t="shared" si="3955"/>
        <v>2</v>
      </c>
      <c r="AY1148" s="83">
        <v>0.88124999999999998</v>
      </c>
      <c r="AZ1148" s="12">
        <f t="shared" si="3956"/>
        <v>6.944444444444442E-2</v>
      </c>
      <c r="BA1148" s="225">
        <f t="shared" si="3957"/>
        <v>1</v>
      </c>
      <c r="BB1148" s="225">
        <f t="shared" si="3958"/>
        <v>40</v>
      </c>
      <c r="BC1148" s="83">
        <v>0.88124999999999998</v>
      </c>
      <c r="BD1148" s="83">
        <v>0.88124999999999998</v>
      </c>
      <c r="BE1148" s="12">
        <f t="shared" si="3959"/>
        <v>0</v>
      </c>
      <c r="BF1148" s="13">
        <f t="shared" si="3960"/>
        <v>0</v>
      </c>
      <c r="BG1148" s="13">
        <f t="shared" si="3961"/>
        <v>0</v>
      </c>
      <c r="BH1148" s="83">
        <v>0.88124999999999998</v>
      </c>
      <c r="BI1148" s="83">
        <v>0.88124999999999998</v>
      </c>
      <c r="BJ1148" s="83"/>
      <c r="BK1148" s="69">
        <f t="shared" si="3962"/>
        <v>0</v>
      </c>
      <c r="BL1148" s="13">
        <f t="shared" si="3963"/>
        <v>0</v>
      </c>
      <c r="BM1148" s="13">
        <f t="shared" si="3964"/>
        <v>0</v>
      </c>
      <c r="BN1148" s="83">
        <v>0.88888888888888884</v>
      </c>
      <c r="BO1148" s="12">
        <f t="shared" si="3347"/>
        <v>7.6388888888888618E-3</v>
      </c>
      <c r="BP1148" s="12">
        <f t="shared" si="3348"/>
        <v>0</v>
      </c>
      <c r="BQ1148" s="12">
        <f t="shared" si="3349"/>
        <v>11</v>
      </c>
      <c r="BR1148" s="83">
        <v>0.89236111111111116</v>
      </c>
      <c r="BS1148" s="12">
        <f t="shared" si="3425"/>
        <v>3.4722222222223209E-3</v>
      </c>
      <c r="BT1148" s="225">
        <f t="shared" si="3618"/>
        <v>0</v>
      </c>
      <c r="BU1148" s="225">
        <f t="shared" si="3619"/>
        <v>5</v>
      </c>
      <c r="BV1148" s="83">
        <v>0.89236111111111116</v>
      </c>
      <c r="BW1148" s="83">
        <v>0.89583333333333337</v>
      </c>
      <c r="BX1148" s="12">
        <f t="shared" si="3353"/>
        <v>3.4722222222222099E-3</v>
      </c>
      <c r="BY1148" s="12">
        <f t="shared" si="3354"/>
        <v>0</v>
      </c>
      <c r="BZ1148" s="12">
        <f t="shared" si="3355"/>
        <v>5</v>
      </c>
      <c r="CA1148" s="12">
        <f t="shared" si="3983"/>
        <v>0.1875</v>
      </c>
      <c r="CB1148" s="13">
        <f t="shared" si="3965"/>
        <v>4</v>
      </c>
      <c r="CC1148" s="13">
        <f t="shared" si="3966"/>
        <v>30</v>
      </c>
      <c r="CD1148" s="12">
        <f t="shared" si="3428"/>
        <v>7.1527777777777968E-2</v>
      </c>
      <c r="CE1148" s="12">
        <f t="shared" si="3429"/>
        <v>1</v>
      </c>
      <c r="CF1148" s="12">
        <f t="shared" si="3430"/>
        <v>43</v>
      </c>
      <c r="CG1148" s="12">
        <f t="shared" si="3967"/>
        <v>2.4305555555555469E-2</v>
      </c>
      <c r="CH1148" s="13">
        <f t="shared" si="3968"/>
        <v>0</v>
      </c>
      <c r="CI1148" s="13">
        <f t="shared" si="3969"/>
        <v>35</v>
      </c>
      <c r="CJ1148" s="12">
        <f t="shared" si="3970"/>
        <v>6.944444444444442E-2</v>
      </c>
      <c r="CK1148" s="13">
        <f t="shared" si="3971"/>
        <v>1</v>
      </c>
      <c r="CL1148" s="13">
        <f t="shared" si="3972"/>
        <v>40</v>
      </c>
      <c r="CM1148" s="62"/>
      <c r="CN1148" s="62"/>
      <c r="CO1148" s="62"/>
      <c r="CP1148" s="12">
        <f t="shared" si="3973"/>
        <v>6.3194444444444414E-2</v>
      </c>
      <c r="CQ1148" s="13">
        <f t="shared" si="3974"/>
        <v>1</v>
      </c>
      <c r="CR1148" s="13">
        <f t="shared" si="3975"/>
        <v>31</v>
      </c>
      <c r="CS1148" s="83">
        <v>0</v>
      </c>
      <c r="CT1148" s="13">
        <f t="shared" si="3976"/>
        <v>0</v>
      </c>
      <c r="CU1148" s="13">
        <f t="shared" si="3977"/>
        <v>0</v>
      </c>
      <c r="CV1148" s="83">
        <v>0</v>
      </c>
      <c r="CW1148" s="13">
        <f t="shared" si="3850"/>
        <v>0</v>
      </c>
      <c r="CX1148" s="13">
        <f t="shared" si="3851"/>
        <v>0</v>
      </c>
      <c r="CY1148" s="83">
        <v>0</v>
      </c>
      <c r="CZ1148" s="13">
        <f t="shared" si="3930"/>
        <v>0</v>
      </c>
      <c r="DA1148" s="13">
        <f t="shared" si="3931"/>
        <v>0</v>
      </c>
      <c r="DB1148" s="83">
        <v>0</v>
      </c>
      <c r="DC1148" s="13">
        <f t="shared" si="3932"/>
        <v>0</v>
      </c>
      <c r="DD1148" s="13">
        <f t="shared" si="3933"/>
        <v>0</v>
      </c>
      <c r="DE1148" s="83">
        <v>0</v>
      </c>
      <c r="DF1148" s="13">
        <f t="shared" si="3978"/>
        <v>0</v>
      </c>
      <c r="DG1148" s="13">
        <f t="shared" si="3979"/>
        <v>0</v>
      </c>
      <c r="DH1148" s="83">
        <v>6.2499999999999995E-3</v>
      </c>
      <c r="DI1148" s="13">
        <f t="shared" si="3714"/>
        <v>0</v>
      </c>
      <c r="DJ1148" s="13">
        <f t="shared" si="3715"/>
        <v>9</v>
      </c>
      <c r="DK1148" s="83">
        <v>0</v>
      </c>
      <c r="DL1148" s="35">
        <f t="shared" si="3980"/>
        <v>0</v>
      </c>
      <c r="DM1148" s="35">
        <f t="shared" si="3981"/>
        <v>0</v>
      </c>
      <c r="DN1148" s="66">
        <f t="shared" si="3710"/>
        <v>4075272.1660000016</v>
      </c>
      <c r="DO1148" s="74">
        <f t="shared" si="3711"/>
        <v>65232</v>
      </c>
      <c r="DP1148" s="66">
        <f t="shared" si="3712"/>
        <v>59.813793103448276</v>
      </c>
      <c r="DQ1148" s="63">
        <f t="shared" si="3713"/>
        <v>62.473512478538169</v>
      </c>
      <c r="DR1148" s="559"/>
      <c r="DS1148" s="559"/>
      <c r="DT1148" s="559"/>
      <c r="DU1148" s="66"/>
      <c r="FJ1148" s="3">
        <f t="shared" si="3718"/>
        <v>9.3750000000000111E-2</v>
      </c>
    </row>
    <row r="1149" spans="1:166">
      <c r="A1149" s="639">
        <f t="shared" si="3547"/>
        <v>1147</v>
      </c>
      <c r="B1149" s="172">
        <f t="shared" si="3807"/>
        <v>156</v>
      </c>
      <c r="C1149" s="76">
        <v>40996</v>
      </c>
      <c r="D1149" s="84">
        <f t="shared" si="3546"/>
        <v>3</v>
      </c>
      <c r="E1149" s="639" t="s">
        <v>1224</v>
      </c>
      <c r="F1149" s="639">
        <v>46</v>
      </c>
      <c r="G1149" s="639" t="s">
        <v>38</v>
      </c>
      <c r="H1149" s="639" t="s">
        <v>337</v>
      </c>
      <c r="I1149" s="639" t="s">
        <v>1140</v>
      </c>
      <c r="J1149" s="83">
        <v>0.85416666666666663</v>
      </c>
      <c r="K1149" s="664">
        <v>3830.49</v>
      </c>
      <c r="L1149" s="78" t="s">
        <v>1083</v>
      </c>
      <c r="M1149" s="172">
        <v>58</v>
      </c>
      <c r="N1149" s="172">
        <v>1</v>
      </c>
      <c r="O1149" s="639"/>
      <c r="P1149" s="83">
        <v>0.85416666666666663</v>
      </c>
      <c r="Q1149" s="83">
        <v>0.85416666666666663</v>
      </c>
      <c r="R1149" s="12">
        <f t="shared" si="3938"/>
        <v>0</v>
      </c>
      <c r="S1149" s="13">
        <f t="shared" si="3939"/>
        <v>0</v>
      </c>
      <c r="T1149" s="13">
        <f t="shared" si="3940"/>
        <v>0</v>
      </c>
      <c r="U1149" s="83">
        <v>0.85763888888888884</v>
      </c>
      <c r="V1149" s="12">
        <f t="shared" si="3318"/>
        <v>3.4722222222222099E-3</v>
      </c>
      <c r="W1149" s="12">
        <f t="shared" si="3319"/>
        <v>0</v>
      </c>
      <c r="X1149" s="12">
        <f t="shared" si="3320"/>
        <v>5</v>
      </c>
      <c r="Y1149" s="83">
        <v>0.86805555555555547</v>
      </c>
      <c r="Z1149" s="12">
        <f t="shared" si="3982"/>
        <v>1.041666666666663E-2</v>
      </c>
      <c r="AA1149" s="13">
        <f t="shared" si="3616"/>
        <v>0</v>
      </c>
      <c r="AB1149" s="13">
        <f t="shared" si="3617"/>
        <v>15</v>
      </c>
      <c r="AC1149" s="83">
        <v>0.94444444444444453</v>
      </c>
      <c r="AD1149" s="12">
        <f t="shared" si="3941"/>
        <v>7.6388888888889062E-2</v>
      </c>
      <c r="AE1149" s="13">
        <f t="shared" si="3942"/>
        <v>1</v>
      </c>
      <c r="AF1149" s="13">
        <f t="shared" si="3943"/>
        <v>50</v>
      </c>
      <c r="AG1149" s="83">
        <v>0.94791666666666663</v>
      </c>
      <c r="AH1149" s="83">
        <v>0.97569444444444453</v>
      </c>
      <c r="AI1149" s="12">
        <f t="shared" si="3944"/>
        <v>2.7777777777777901E-2</v>
      </c>
      <c r="AJ1149" s="225">
        <f t="shared" si="3945"/>
        <v>0</v>
      </c>
      <c r="AK1149" s="225">
        <f t="shared" si="3946"/>
        <v>40</v>
      </c>
      <c r="AL1149" s="83">
        <v>0.94791666666666663</v>
      </c>
      <c r="AM1149" s="83">
        <v>0.97569444444444453</v>
      </c>
      <c r="AN1149" s="12">
        <f t="shared" si="3947"/>
        <v>2.7777777777777901E-2</v>
      </c>
      <c r="AO1149" s="13">
        <f t="shared" si="3948"/>
        <v>0</v>
      </c>
      <c r="AP1149" s="13">
        <f t="shared" si="3949"/>
        <v>40</v>
      </c>
      <c r="AQ1149" s="83">
        <v>1.0263888888888888</v>
      </c>
      <c r="AR1149" s="12">
        <f t="shared" si="3950"/>
        <v>5.0694444444444264E-2</v>
      </c>
      <c r="AS1149" s="225">
        <f t="shared" si="3951"/>
        <v>1</v>
      </c>
      <c r="AT1149" s="13">
        <f t="shared" si="3952"/>
        <v>13</v>
      </c>
      <c r="AU1149" s="83">
        <v>1.0277777777777779</v>
      </c>
      <c r="AV1149" s="226">
        <f t="shared" si="3953"/>
        <v>1.388888888889106E-3</v>
      </c>
      <c r="AW1149" s="13">
        <f t="shared" si="3954"/>
        <v>0</v>
      </c>
      <c r="AX1149" s="13">
        <f t="shared" si="3955"/>
        <v>2</v>
      </c>
      <c r="AY1149" s="83">
        <v>1.0833333333333333</v>
      </c>
      <c r="AZ1149" s="12">
        <f t="shared" si="3956"/>
        <v>5.5555555555555358E-2</v>
      </c>
      <c r="BA1149" s="225">
        <f t="shared" si="3957"/>
        <v>1</v>
      </c>
      <c r="BB1149" s="225">
        <f t="shared" si="3958"/>
        <v>20</v>
      </c>
      <c r="BC1149" s="83">
        <v>1.0833333333333333</v>
      </c>
      <c r="BD1149" s="83">
        <v>1.0833333333333333</v>
      </c>
      <c r="BE1149" s="12">
        <f t="shared" si="3959"/>
        <v>0</v>
      </c>
      <c r="BF1149" s="13">
        <f t="shared" si="3960"/>
        <v>0</v>
      </c>
      <c r="BG1149" s="13">
        <f t="shared" si="3961"/>
        <v>0</v>
      </c>
      <c r="BH1149" s="83">
        <v>1.0833333333333333</v>
      </c>
      <c r="BI1149" s="83">
        <v>1.0833333333333333</v>
      </c>
      <c r="BJ1149" s="83"/>
      <c r="BK1149" s="69">
        <f t="shared" si="3962"/>
        <v>0</v>
      </c>
      <c r="BL1149" s="13">
        <f t="shared" si="3963"/>
        <v>0</v>
      </c>
      <c r="BM1149" s="13">
        <f t="shared" si="3964"/>
        <v>0</v>
      </c>
      <c r="BN1149" s="83">
        <v>1.0902777777777779</v>
      </c>
      <c r="BO1149" s="12">
        <f t="shared" si="3347"/>
        <v>6.9444444444446418E-3</v>
      </c>
      <c r="BP1149" s="12">
        <f t="shared" si="3348"/>
        <v>0</v>
      </c>
      <c r="BQ1149" s="12">
        <f t="shared" si="3349"/>
        <v>10</v>
      </c>
      <c r="BR1149" s="83">
        <v>1.09375</v>
      </c>
      <c r="BS1149" s="12">
        <f t="shared" si="3425"/>
        <v>3.4722222222220989E-3</v>
      </c>
      <c r="BT1149" s="225">
        <f t="shared" si="3618"/>
        <v>0</v>
      </c>
      <c r="BU1149" s="225">
        <f t="shared" si="3619"/>
        <v>5</v>
      </c>
      <c r="BV1149" s="83">
        <v>1.09375</v>
      </c>
      <c r="BW1149" s="83">
        <v>1.0972222222222221</v>
      </c>
      <c r="BX1149" s="12">
        <f t="shared" si="3353"/>
        <v>3.4722222222220989E-3</v>
      </c>
      <c r="BY1149" s="12">
        <f t="shared" si="3354"/>
        <v>0</v>
      </c>
      <c r="BZ1149" s="12">
        <f t="shared" si="3355"/>
        <v>5</v>
      </c>
      <c r="CA1149" s="12">
        <f t="shared" si="3983"/>
        <v>0.24305555555555547</v>
      </c>
      <c r="CB1149" s="13">
        <f t="shared" si="3965"/>
        <v>5</v>
      </c>
      <c r="CC1149" s="13">
        <f t="shared" si="3966"/>
        <v>50</v>
      </c>
      <c r="CD1149" s="12">
        <f t="shared" si="3428"/>
        <v>0.13750000000000007</v>
      </c>
      <c r="CE1149" s="12">
        <f t="shared" si="3429"/>
        <v>3</v>
      </c>
      <c r="CF1149" s="12">
        <f t="shared" si="3430"/>
        <v>18</v>
      </c>
      <c r="CG1149" s="12">
        <f t="shared" si="3967"/>
        <v>2.7777777777777901E-2</v>
      </c>
      <c r="CH1149" s="13">
        <f t="shared" si="3968"/>
        <v>0</v>
      </c>
      <c r="CI1149" s="13">
        <f t="shared" si="3969"/>
        <v>40</v>
      </c>
      <c r="CJ1149" s="12">
        <f t="shared" si="3970"/>
        <v>5.5555555555555358E-2</v>
      </c>
      <c r="CK1149" s="13">
        <f t="shared" si="3971"/>
        <v>1</v>
      </c>
      <c r="CL1149" s="13">
        <f t="shared" si="3972"/>
        <v>20</v>
      </c>
      <c r="CM1149" s="62"/>
      <c r="CN1149" s="62"/>
      <c r="CO1149" s="62"/>
      <c r="CP1149" s="12">
        <f t="shared" si="3973"/>
        <v>3.1249999999999802E-2</v>
      </c>
      <c r="CQ1149" s="13">
        <f t="shared" si="3974"/>
        <v>0</v>
      </c>
      <c r="CR1149" s="13">
        <f t="shared" si="3975"/>
        <v>45</v>
      </c>
      <c r="CS1149" s="83">
        <v>0</v>
      </c>
      <c r="CT1149" s="13">
        <f t="shared" si="3976"/>
        <v>0</v>
      </c>
      <c r="CU1149" s="13">
        <f t="shared" si="3977"/>
        <v>0</v>
      </c>
      <c r="CV1149" s="83">
        <v>0</v>
      </c>
      <c r="CW1149" s="13">
        <f t="shared" si="3850"/>
        <v>0</v>
      </c>
      <c r="CX1149" s="13">
        <f t="shared" si="3851"/>
        <v>0</v>
      </c>
      <c r="CY1149" s="83">
        <v>0</v>
      </c>
      <c r="CZ1149" s="13">
        <f t="shared" si="3930"/>
        <v>0</v>
      </c>
      <c r="DA1149" s="13">
        <f t="shared" si="3931"/>
        <v>0</v>
      </c>
      <c r="DB1149" s="83">
        <v>0</v>
      </c>
      <c r="DC1149" s="13">
        <f t="shared" si="3932"/>
        <v>0</v>
      </c>
      <c r="DD1149" s="13">
        <f t="shared" si="3933"/>
        <v>0</v>
      </c>
      <c r="DE1149" s="83">
        <v>0</v>
      </c>
      <c r="DF1149" s="13">
        <f t="shared" si="3978"/>
        <v>0</v>
      </c>
      <c r="DG1149" s="13">
        <f t="shared" si="3979"/>
        <v>0</v>
      </c>
      <c r="DH1149" s="83">
        <v>2.4305555555555556E-2</v>
      </c>
      <c r="DI1149" s="13">
        <f t="shared" si="3714"/>
        <v>0</v>
      </c>
      <c r="DJ1149" s="13">
        <f t="shared" si="3715"/>
        <v>35</v>
      </c>
      <c r="DK1149" s="83">
        <v>0</v>
      </c>
      <c r="DL1149" s="35">
        <f t="shared" si="3980"/>
        <v>0</v>
      </c>
      <c r="DM1149" s="35">
        <f t="shared" si="3981"/>
        <v>0</v>
      </c>
      <c r="DN1149" s="66">
        <f t="shared" si="3710"/>
        <v>4079102.6560000018</v>
      </c>
      <c r="DO1149" s="74">
        <f t="shared" si="3711"/>
        <v>65290</v>
      </c>
      <c r="DP1149" s="66">
        <f t="shared" si="3712"/>
        <v>66.042931034482748</v>
      </c>
      <c r="DQ1149" s="63">
        <f t="shared" si="3713"/>
        <v>62.476683351202354</v>
      </c>
      <c r="DR1149" s="559"/>
      <c r="DS1149" s="559"/>
      <c r="DT1149" s="559"/>
      <c r="DU1149" s="66"/>
      <c r="FJ1149" s="3">
        <f t="shared" si="3718"/>
        <v>0.15972222222222221</v>
      </c>
    </row>
    <row r="1150" spans="1:166">
      <c r="A1150" s="639">
        <f t="shared" si="3547"/>
        <v>1148</v>
      </c>
      <c r="B1150" s="172">
        <f t="shared" si="3807"/>
        <v>157</v>
      </c>
      <c r="C1150" s="76">
        <v>40996</v>
      </c>
      <c r="D1150" s="84">
        <f t="shared" si="3546"/>
        <v>3</v>
      </c>
      <c r="E1150" s="639" t="s">
        <v>1325</v>
      </c>
      <c r="F1150" s="639">
        <v>1</v>
      </c>
      <c r="G1150" s="639" t="s">
        <v>403</v>
      </c>
      <c r="H1150" s="639" t="s">
        <v>394</v>
      </c>
      <c r="I1150" s="639" t="s">
        <v>1121</v>
      </c>
      <c r="J1150" s="83">
        <v>0.78125</v>
      </c>
      <c r="K1150" s="664">
        <v>3658.13</v>
      </c>
      <c r="L1150" s="78" t="s">
        <v>1281</v>
      </c>
      <c r="M1150" s="172">
        <v>58</v>
      </c>
      <c r="N1150" s="172">
        <v>1</v>
      </c>
      <c r="O1150" s="639"/>
      <c r="P1150" s="83">
        <v>0.78125</v>
      </c>
      <c r="Q1150" s="83">
        <v>0.78125</v>
      </c>
      <c r="R1150" s="12">
        <f t="shared" si="3938"/>
        <v>0</v>
      </c>
      <c r="S1150" s="13">
        <f t="shared" si="3939"/>
        <v>0</v>
      </c>
      <c r="T1150" s="13">
        <f t="shared" si="3940"/>
        <v>0</v>
      </c>
      <c r="U1150" s="83">
        <v>0.79861111111111116</v>
      </c>
      <c r="V1150" s="12">
        <f t="shared" si="3318"/>
        <v>1.736111111111116E-2</v>
      </c>
      <c r="W1150" s="12">
        <f t="shared" si="3319"/>
        <v>0</v>
      </c>
      <c r="X1150" s="12">
        <f t="shared" si="3320"/>
        <v>25</v>
      </c>
      <c r="Y1150" s="83">
        <v>0.80902777777777779</v>
      </c>
      <c r="Z1150" s="12">
        <f t="shared" si="3982"/>
        <v>1.041666666666663E-2</v>
      </c>
      <c r="AA1150" s="13">
        <f t="shared" si="3616"/>
        <v>0</v>
      </c>
      <c r="AB1150" s="13">
        <f t="shared" si="3617"/>
        <v>15</v>
      </c>
      <c r="AC1150" s="83">
        <v>0.83680555555555547</v>
      </c>
      <c r="AD1150" s="12">
        <f t="shared" si="3941"/>
        <v>2.7777777777777679E-2</v>
      </c>
      <c r="AE1150" s="13">
        <f t="shared" si="3942"/>
        <v>0</v>
      </c>
      <c r="AF1150" s="13">
        <f t="shared" si="3943"/>
        <v>40</v>
      </c>
      <c r="AG1150" s="83">
        <v>0.84027777777777779</v>
      </c>
      <c r="AH1150" s="83">
        <v>0.88194444444444453</v>
      </c>
      <c r="AI1150" s="12">
        <f t="shared" si="3944"/>
        <v>4.1666666666666741E-2</v>
      </c>
      <c r="AJ1150" s="225">
        <f t="shared" si="3945"/>
        <v>1</v>
      </c>
      <c r="AK1150" s="225">
        <f t="shared" si="3946"/>
        <v>0</v>
      </c>
      <c r="AL1150" s="83">
        <v>0.84027777777777779</v>
      </c>
      <c r="AM1150" s="83">
        <v>0.88194444444444453</v>
      </c>
      <c r="AN1150" s="12">
        <f t="shared" si="3947"/>
        <v>4.1666666666666741E-2</v>
      </c>
      <c r="AO1150" s="13">
        <f t="shared" si="3948"/>
        <v>1</v>
      </c>
      <c r="AP1150" s="13">
        <f t="shared" si="3949"/>
        <v>0</v>
      </c>
      <c r="AQ1150" s="83">
        <v>0.9375</v>
      </c>
      <c r="AR1150" s="12">
        <f t="shared" si="3950"/>
        <v>5.5555555555555469E-2</v>
      </c>
      <c r="AS1150" s="225">
        <f t="shared" si="3951"/>
        <v>1</v>
      </c>
      <c r="AT1150" s="13">
        <f t="shared" si="3952"/>
        <v>20</v>
      </c>
      <c r="AU1150" s="83">
        <v>0.9375</v>
      </c>
      <c r="AV1150" s="226">
        <f t="shared" si="3953"/>
        <v>0</v>
      </c>
      <c r="AW1150" s="13">
        <f t="shared" si="3954"/>
        <v>0</v>
      </c>
      <c r="AX1150" s="13">
        <f t="shared" si="3955"/>
        <v>0</v>
      </c>
      <c r="AY1150" s="83">
        <v>1.0902777777777779</v>
      </c>
      <c r="AZ1150" s="12">
        <f t="shared" si="3956"/>
        <v>0.1527777777777779</v>
      </c>
      <c r="BA1150" s="225">
        <f t="shared" si="3957"/>
        <v>3</v>
      </c>
      <c r="BB1150" s="225">
        <f t="shared" si="3958"/>
        <v>40</v>
      </c>
      <c r="BC1150" s="83">
        <v>1.0902777777777779</v>
      </c>
      <c r="BD1150" s="83">
        <v>1.0902777777777779</v>
      </c>
      <c r="BE1150" s="12">
        <f t="shared" si="3959"/>
        <v>0</v>
      </c>
      <c r="BF1150" s="13">
        <f t="shared" si="3960"/>
        <v>0</v>
      </c>
      <c r="BG1150" s="13">
        <f t="shared" si="3961"/>
        <v>0</v>
      </c>
      <c r="BH1150" s="83">
        <v>1.0902777777777779</v>
      </c>
      <c r="BI1150" s="83">
        <v>1.0902777777777779</v>
      </c>
      <c r="BJ1150" s="83"/>
      <c r="BK1150" s="69">
        <f t="shared" si="3962"/>
        <v>0</v>
      </c>
      <c r="BL1150" s="13">
        <f t="shared" si="3963"/>
        <v>0</v>
      </c>
      <c r="BM1150" s="13">
        <f t="shared" si="3964"/>
        <v>0</v>
      </c>
      <c r="BN1150" s="83">
        <v>1.1006944444444444</v>
      </c>
      <c r="BO1150" s="12">
        <f t="shared" si="3347"/>
        <v>1.0416666666666519E-2</v>
      </c>
      <c r="BP1150" s="12">
        <f t="shared" si="3348"/>
        <v>0</v>
      </c>
      <c r="BQ1150" s="12">
        <f t="shared" si="3349"/>
        <v>15</v>
      </c>
      <c r="BR1150" s="83">
        <v>1.1076388888888888</v>
      </c>
      <c r="BS1150" s="12">
        <f t="shared" si="3425"/>
        <v>6.9444444444444198E-3</v>
      </c>
      <c r="BT1150" s="225">
        <f t="shared" si="3618"/>
        <v>0</v>
      </c>
      <c r="BU1150" s="225">
        <f t="shared" si="3619"/>
        <v>10</v>
      </c>
      <c r="BV1150" s="83">
        <v>1.1076388888888888</v>
      </c>
      <c r="BW1150" s="83">
        <v>1.1145833333333333</v>
      </c>
      <c r="BX1150" s="12">
        <f t="shared" si="3353"/>
        <v>6.9444444444444198E-3</v>
      </c>
      <c r="BY1150" s="12">
        <f t="shared" si="3354"/>
        <v>0</v>
      </c>
      <c r="BZ1150" s="12">
        <f t="shared" si="3355"/>
        <v>10</v>
      </c>
      <c r="CA1150" s="12">
        <f t="shared" si="3983"/>
        <v>0.33333333333333326</v>
      </c>
      <c r="CB1150" s="13">
        <f t="shared" si="3965"/>
        <v>8</v>
      </c>
      <c r="CC1150" s="13">
        <f t="shared" si="3966"/>
        <v>0</v>
      </c>
      <c r="CD1150" s="12">
        <f t="shared" si="3428"/>
        <v>0.10069444444444409</v>
      </c>
      <c r="CE1150" s="12">
        <f t="shared" si="3429"/>
        <v>2</v>
      </c>
      <c r="CF1150" s="12">
        <f t="shared" si="3430"/>
        <v>25</v>
      </c>
      <c r="CG1150" s="12">
        <f t="shared" si="3967"/>
        <v>4.1666666666666741E-2</v>
      </c>
      <c r="CH1150" s="13">
        <f t="shared" si="3968"/>
        <v>1</v>
      </c>
      <c r="CI1150" s="13">
        <f t="shared" si="3969"/>
        <v>0</v>
      </c>
      <c r="CJ1150" s="12">
        <f t="shared" si="3970"/>
        <v>0.1527777777777779</v>
      </c>
      <c r="CK1150" s="13">
        <f t="shared" si="3971"/>
        <v>3</v>
      </c>
      <c r="CL1150" s="13">
        <f t="shared" si="3972"/>
        <v>40</v>
      </c>
      <c r="CM1150" s="62"/>
      <c r="CN1150" s="62"/>
      <c r="CO1150" s="62"/>
      <c r="CP1150" s="12">
        <f t="shared" si="3973"/>
        <v>0</v>
      </c>
      <c r="CQ1150" s="13">
        <f t="shared" si="3974"/>
        <v>0</v>
      </c>
      <c r="CR1150" s="13">
        <f t="shared" si="3975"/>
        <v>0</v>
      </c>
      <c r="CS1150" s="83">
        <v>0</v>
      </c>
      <c r="CT1150" s="13">
        <f t="shared" si="3976"/>
        <v>0</v>
      </c>
      <c r="CU1150" s="13">
        <f t="shared" si="3977"/>
        <v>0</v>
      </c>
      <c r="CV1150" s="83">
        <v>0</v>
      </c>
      <c r="CW1150" s="13">
        <f t="shared" si="3850"/>
        <v>0</v>
      </c>
      <c r="CX1150" s="13">
        <f t="shared" si="3851"/>
        <v>0</v>
      </c>
      <c r="CY1150" s="83">
        <v>0</v>
      </c>
      <c r="CZ1150" s="13">
        <f t="shared" si="3930"/>
        <v>0</v>
      </c>
      <c r="DA1150" s="13">
        <f t="shared" si="3931"/>
        <v>0</v>
      </c>
      <c r="DB1150" s="83">
        <v>0.15277777777777776</v>
      </c>
      <c r="DC1150" s="13">
        <f t="shared" si="3932"/>
        <v>3</v>
      </c>
      <c r="DD1150" s="13">
        <f t="shared" si="3933"/>
        <v>40</v>
      </c>
      <c r="DE1150" s="83">
        <v>0</v>
      </c>
      <c r="DF1150" s="13">
        <f t="shared" si="3978"/>
        <v>0</v>
      </c>
      <c r="DG1150" s="13">
        <f t="shared" si="3979"/>
        <v>0</v>
      </c>
      <c r="DH1150" s="83">
        <v>0</v>
      </c>
      <c r="DI1150" s="13">
        <f t="shared" si="3714"/>
        <v>0</v>
      </c>
      <c r="DJ1150" s="13">
        <f t="shared" si="3715"/>
        <v>0</v>
      </c>
      <c r="DK1150" s="83">
        <v>0</v>
      </c>
      <c r="DL1150" s="35">
        <f t="shared" si="3980"/>
        <v>0</v>
      </c>
      <c r="DM1150" s="35">
        <f t="shared" si="3981"/>
        <v>0</v>
      </c>
      <c r="DN1150" s="66">
        <f t="shared" si="3710"/>
        <v>4082760.7860000017</v>
      </c>
      <c r="DO1150" s="74">
        <f t="shared" si="3711"/>
        <v>65348</v>
      </c>
      <c r="DP1150" s="66">
        <f t="shared" si="3712"/>
        <v>63.071206896551729</v>
      </c>
      <c r="DQ1150" s="63">
        <f t="shared" si="3713"/>
        <v>62.477211024055848</v>
      </c>
      <c r="DR1150" s="559"/>
      <c r="DS1150" s="559"/>
      <c r="DT1150" s="559"/>
      <c r="DU1150" s="66"/>
      <c r="FJ1150" s="3">
        <f t="shared" si="3718"/>
        <v>0.13888888888888862</v>
      </c>
    </row>
    <row r="1151" spans="1:166">
      <c r="A1151" s="639">
        <f t="shared" si="3547"/>
        <v>1149</v>
      </c>
      <c r="B1151" s="172">
        <f t="shared" si="3807"/>
        <v>158</v>
      </c>
      <c r="C1151" s="76">
        <v>40996</v>
      </c>
      <c r="D1151" s="84">
        <f t="shared" si="3546"/>
        <v>3</v>
      </c>
      <c r="E1151" s="639" t="s">
        <v>1238</v>
      </c>
      <c r="F1151" s="639">
        <v>8</v>
      </c>
      <c r="G1151" s="639" t="s">
        <v>414</v>
      </c>
      <c r="H1151" s="639" t="s">
        <v>1240</v>
      </c>
      <c r="I1151" s="639" t="s">
        <v>1115</v>
      </c>
      <c r="J1151" s="83">
        <v>0.88541666666666663</v>
      </c>
      <c r="K1151" s="664">
        <v>3413.61</v>
      </c>
      <c r="L1151" s="78" t="s">
        <v>1083</v>
      </c>
      <c r="M1151" s="172">
        <v>55</v>
      </c>
      <c r="N1151" s="172">
        <v>4</v>
      </c>
      <c r="O1151" s="639"/>
      <c r="P1151" s="83">
        <v>0.88541666666666663</v>
      </c>
      <c r="Q1151" s="83">
        <v>0.88541666666666663</v>
      </c>
      <c r="R1151" s="12">
        <f t="shared" si="3938"/>
        <v>0</v>
      </c>
      <c r="S1151" s="13">
        <f t="shared" si="3939"/>
        <v>0</v>
      </c>
      <c r="T1151" s="13">
        <f t="shared" si="3940"/>
        <v>0</v>
      </c>
      <c r="U1151" s="83">
        <v>0.88888888888888884</v>
      </c>
      <c r="V1151" s="12">
        <f t="shared" si="3318"/>
        <v>3.4722222222222099E-3</v>
      </c>
      <c r="W1151" s="12">
        <f t="shared" si="3319"/>
        <v>0</v>
      </c>
      <c r="X1151" s="12">
        <f t="shared" si="3320"/>
        <v>5</v>
      </c>
      <c r="Y1151" s="83">
        <v>0.89583333333333337</v>
      </c>
      <c r="Z1151" s="12">
        <f t="shared" si="3982"/>
        <v>6.9444444444445308E-3</v>
      </c>
      <c r="AA1151" s="13">
        <f t="shared" si="3616"/>
        <v>0</v>
      </c>
      <c r="AB1151" s="13">
        <f t="shared" si="3617"/>
        <v>10</v>
      </c>
      <c r="AC1151" s="83">
        <v>1</v>
      </c>
      <c r="AD1151" s="12">
        <f t="shared" si="3941"/>
        <v>0.10416666666666663</v>
      </c>
      <c r="AE1151" s="13">
        <f t="shared" si="3942"/>
        <v>2</v>
      </c>
      <c r="AF1151" s="13">
        <f t="shared" si="3943"/>
        <v>30</v>
      </c>
      <c r="AG1151" s="83">
        <v>1.0034722222222221</v>
      </c>
      <c r="AH1151" s="83">
        <v>1.0347222222222221</v>
      </c>
      <c r="AI1151" s="12">
        <f t="shared" si="3944"/>
        <v>3.125E-2</v>
      </c>
      <c r="AJ1151" s="225">
        <f t="shared" si="3945"/>
        <v>0</v>
      </c>
      <c r="AK1151" s="225">
        <f t="shared" si="3946"/>
        <v>45</v>
      </c>
      <c r="AL1151" s="83">
        <v>1.0034722222222221</v>
      </c>
      <c r="AM1151" s="83">
        <v>1.0347222222222221</v>
      </c>
      <c r="AN1151" s="12">
        <f t="shared" si="3947"/>
        <v>3.125E-2</v>
      </c>
      <c r="AO1151" s="13">
        <f t="shared" si="3948"/>
        <v>0</v>
      </c>
      <c r="AP1151" s="13">
        <f t="shared" si="3949"/>
        <v>45</v>
      </c>
      <c r="AQ1151" s="83">
        <v>1.1256944444444443</v>
      </c>
      <c r="AR1151" s="12">
        <f t="shared" si="3950"/>
        <v>9.0972222222222232E-2</v>
      </c>
      <c r="AS1151" s="225">
        <f t="shared" si="3951"/>
        <v>2</v>
      </c>
      <c r="AT1151" s="13">
        <f t="shared" si="3952"/>
        <v>11</v>
      </c>
      <c r="AU1151" s="83">
        <v>1.1270833333333334</v>
      </c>
      <c r="AV1151" s="226">
        <f t="shared" si="3953"/>
        <v>1.388888888889106E-3</v>
      </c>
      <c r="AW1151" s="13">
        <f t="shared" si="3954"/>
        <v>0</v>
      </c>
      <c r="AX1151" s="13">
        <f t="shared" si="3955"/>
        <v>2</v>
      </c>
      <c r="AY1151" s="83">
        <v>1.2131944444444445</v>
      </c>
      <c r="AZ1151" s="12">
        <f t="shared" si="3956"/>
        <v>8.6111111111111027E-2</v>
      </c>
      <c r="BA1151" s="225">
        <f t="shared" si="3957"/>
        <v>2</v>
      </c>
      <c r="BB1151" s="225">
        <f t="shared" si="3958"/>
        <v>4</v>
      </c>
      <c r="BC1151" s="83">
        <v>1.2131944444444445</v>
      </c>
      <c r="BD1151" s="83">
        <v>1.2131944444444445</v>
      </c>
      <c r="BE1151" s="12">
        <f t="shared" si="3959"/>
        <v>0</v>
      </c>
      <c r="BF1151" s="13">
        <f t="shared" si="3960"/>
        <v>0</v>
      </c>
      <c r="BG1151" s="13">
        <f t="shared" si="3961"/>
        <v>0</v>
      </c>
      <c r="BH1151" s="83">
        <v>1.2131944444444445</v>
      </c>
      <c r="BI1151" s="83">
        <v>1.2131944444444445</v>
      </c>
      <c r="BJ1151" s="83"/>
      <c r="BK1151" s="69">
        <f t="shared" si="3962"/>
        <v>0</v>
      </c>
      <c r="BL1151" s="13">
        <f t="shared" si="3963"/>
        <v>0</v>
      </c>
      <c r="BM1151" s="13">
        <f t="shared" si="3964"/>
        <v>0</v>
      </c>
      <c r="BN1151" s="83">
        <v>1.2222222222222221</v>
      </c>
      <c r="BO1151" s="12">
        <f t="shared" si="3347"/>
        <v>9.0277777777776347E-3</v>
      </c>
      <c r="BP1151" s="12">
        <f t="shared" si="3348"/>
        <v>0</v>
      </c>
      <c r="BQ1151" s="12">
        <f t="shared" si="3349"/>
        <v>13</v>
      </c>
      <c r="BR1151" s="83">
        <v>1.2256944444444444</v>
      </c>
      <c r="BS1151" s="12">
        <f t="shared" si="3425"/>
        <v>3.4722222222223209E-3</v>
      </c>
      <c r="BT1151" s="225">
        <f t="shared" si="3618"/>
        <v>0</v>
      </c>
      <c r="BU1151" s="225">
        <f t="shared" si="3619"/>
        <v>5</v>
      </c>
      <c r="BV1151" s="83">
        <v>1.2256944444444444</v>
      </c>
      <c r="BW1151" s="83">
        <v>1.2291666666666667</v>
      </c>
      <c r="BX1151" s="12">
        <f t="shared" si="3353"/>
        <v>3.4722222222223209E-3</v>
      </c>
      <c r="BY1151" s="12">
        <f t="shared" si="3354"/>
        <v>0</v>
      </c>
      <c r="BZ1151" s="12">
        <f t="shared" si="3355"/>
        <v>5</v>
      </c>
      <c r="CA1151" s="12">
        <f t="shared" si="3983"/>
        <v>0.34375000000000011</v>
      </c>
      <c r="CB1151" s="13">
        <f t="shared" si="3965"/>
        <v>8</v>
      </c>
      <c r="CC1151" s="13">
        <f t="shared" si="3966"/>
        <v>15</v>
      </c>
      <c r="CD1151" s="12">
        <f t="shared" si="3428"/>
        <v>0.20763888888888882</v>
      </c>
      <c r="CE1151" s="12">
        <f t="shared" si="3429"/>
        <v>4</v>
      </c>
      <c r="CF1151" s="12">
        <f t="shared" si="3430"/>
        <v>59</v>
      </c>
      <c r="CG1151" s="12">
        <f t="shared" si="3967"/>
        <v>3.125E-2</v>
      </c>
      <c r="CH1151" s="13">
        <f t="shared" si="3968"/>
        <v>0</v>
      </c>
      <c r="CI1151" s="13">
        <f t="shared" si="3969"/>
        <v>45</v>
      </c>
      <c r="CJ1151" s="12">
        <f t="shared" si="3970"/>
        <v>8.6111111111111027E-2</v>
      </c>
      <c r="CK1151" s="13">
        <f t="shared" si="3971"/>
        <v>2</v>
      </c>
      <c r="CL1151" s="13">
        <f t="shared" si="3972"/>
        <v>4</v>
      </c>
      <c r="CM1151" s="62"/>
      <c r="CN1151" s="62"/>
      <c r="CO1151" s="62"/>
      <c r="CP1151" s="12">
        <f t="shared" si="3973"/>
        <v>5.0694444444444361E-2</v>
      </c>
      <c r="CQ1151" s="13">
        <f t="shared" si="3974"/>
        <v>1</v>
      </c>
      <c r="CR1151" s="13">
        <f t="shared" si="3975"/>
        <v>13</v>
      </c>
      <c r="CS1151" s="83">
        <v>0</v>
      </c>
      <c r="CT1151" s="13">
        <f t="shared" si="3976"/>
        <v>0</v>
      </c>
      <c r="CU1151" s="13">
        <f t="shared" si="3977"/>
        <v>0</v>
      </c>
      <c r="CV1151" s="83">
        <v>8.3333333333333332E-3</v>
      </c>
      <c r="CW1151" s="13">
        <f t="shared" ref="CW1151" si="3984">HOUR(CV1151)</f>
        <v>0</v>
      </c>
      <c r="CX1151" s="13">
        <f t="shared" ref="CX1151" si="3985">MINUTE(CV1151)</f>
        <v>12</v>
      </c>
      <c r="CY1151" s="83">
        <v>0</v>
      </c>
      <c r="CZ1151" s="13">
        <f t="shared" si="3930"/>
        <v>0</v>
      </c>
      <c r="DA1151" s="13">
        <f t="shared" si="3931"/>
        <v>0</v>
      </c>
      <c r="DB1151" s="83">
        <v>0</v>
      </c>
      <c r="DC1151" s="13">
        <f t="shared" si="3932"/>
        <v>0</v>
      </c>
      <c r="DD1151" s="13">
        <f t="shared" si="3933"/>
        <v>0</v>
      </c>
      <c r="DE1151" s="83">
        <v>0</v>
      </c>
      <c r="DF1151" s="13">
        <f t="shared" si="3978"/>
        <v>0</v>
      </c>
      <c r="DG1151" s="13">
        <f t="shared" si="3979"/>
        <v>0</v>
      </c>
      <c r="DH1151" s="83">
        <v>2.7083333333333334E-2</v>
      </c>
      <c r="DI1151" s="13">
        <f t="shared" si="3714"/>
        <v>0</v>
      </c>
      <c r="DJ1151" s="13">
        <f t="shared" si="3715"/>
        <v>39</v>
      </c>
      <c r="DK1151" s="83">
        <v>0</v>
      </c>
      <c r="DL1151" s="35">
        <f t="shared" si="3980"/>
        <v>0</v>
      </c>
      <c r="DM1151" s="35">
        <f t="shared" si="3981"/>
        <v>0</v>
      </c>
      <c r="DN1151" s="66">
        <f t="shared" si="3710"/>
        <v>4086174.3960000016</v>
      </c>
      <c r="DO1151" s="74">
        <f t="shared" si="3711"/>
        <v>65403</v>
      </c>
      <c r="DP1151" s="66">
        <f t="shared" si="3712"/>
        <v>62.065636363636365</v>
      </c>
      <c r="DQ1151" s="63">
        <f t="shared" si="3713"/>
        <v>62.476864914453486</v>
      </c>
      <c r="DR1151" s="559"/>
      <c r="DS1151" s="559"/>
      <c r="DT1151" s="559"/>
      <c r="DU1151" s="66"/>
      <c r="FJ1151" s="3">
        <f t="shared" si="3718"/>
        <v>0.22638888888888908</v>
      </c>
    </row>
    <row r="1152" spans="1:166">
      <c r="A1152" s="639">
        <f t="shared" si="3547"/>
        <v>1150</v>
      </c>
      <c r="B1152" s="172">
        <f t="shared" si="3807"/>
        <v>159</v>
      </c>
      <c r="C1152" s="76">
        <v>40997</v>
      </c>
      <c r="D1152" s="84">
        <f t="shared" si="3546"/>
        <v>3</v>
      </c>
      <c r="E1152" s="639" t="s">
        <v>1328</v>
      </c>
      <c r="F1152" s="639">
        <v>1</v>
      </c>
      <c r="G1152" s="639" t="s">
        <v>1324</v>
      </c>
      <c r="H1152" s="639" t="s">
        <v>394</v>
      </c>
      <c r="I1152" s="639" t="s">
        <v>1290</v>
      </c>
      <c r="J1152" s="83">
        <v>7.9861111111111105E-2</v>
      </c>
      <c r="K1152" s="664">
        <v>3410.17</v>
      </c>
      <c r="L1152" s="78" t="s">
        <v>1083</v>
      </c>
      <c r="M1152" s="172">
        <v>56</v>
      </c>
      <c r="N1152" s="172">
        <v>3</v>
      </c>
      <c r="O1152" s="639"/>
      <c r="P1152" s="83">
        <v>7.9861111111111105E-2</v>
      </c>
      <c r="Q1152" s="83">
        <v>7.9861111111111105E-2</v>
      </c>
      <c r="R1152" s="12">
        <f t="shared" ref="R1152:R1156" si="3986">Q1152-P1152</f>
        <v>0</v>
      </c>
      <c r="S1152" s="13">
        <f t="shared" ref="S1152:S1156" si="3987">HOUR(R1152)</f>
        <v>0</v>
      </c>
      <c r="T1152" s="13">
        <f t="shared" ref="T1152:T1156" si="3988">MINUTE(R1152)</f>
        <v>0</v>
      </c>
      <c r="U1152" s="83">
        <v>0.125</v>
      </c>
      <c r="V1152" s="12">
        <f t="shared" si="3318"/>
        <v>4.5138888888888895E-2</v>
      </c>
      <c r="W1152" s="12">
        <f t="shared" si="3319"/>
        <v>1</v>
      </c>
      <c r="X1152" s="12">
        <f t="shared" si="3320"/>
        <v>5</v>
      </c>
      <c r="Y1152" s="83">
        <v>0.13541666666666666</v>
      </c>
      <c r="Z1152" s="12">
        <f t="shared" si="3982"/>
        <v>1.0416666666666657E-2</v>
      </c>
      <c r="AA1152" s="13">
        <f t="shared" si="3616"/>
        <v>0</v>
      </c>
      <c r="AB1152" s="13">
        <f t="shared" si="3617"/>
        <v>15</v>
      </c>
      <c r="AC1152" s="83">
        <v>0.16666666666666666</v>
      </c>
      <c r="AD1152" s="12">
        <f t="shared" ref="AD1152:AD1156" si="3989">AC1152-Y1152</f>
        <v>3.125E-2</v>
      </c>
      <c r="AE1152" s="13">
        <f t="shared" ref="AE1152:AE1156" si="3990">HOUR(AD1152)</f>
        <v>0</v>
      </c>
      <c r="AF1152" s="13">
        <f t="shared" ref="AF1152:AF1156" si="3991">MINUTE(AD1152)</f>
        <v>45</v>
      </c>
      <c r="AG1152" s="83">
        <v>0.16666666666666666</v>
      </c>
      <c r="AH1152" s="83">
        <v>0.22916666666666666</v>
      </c>
      <c r="AI1152" s="12">
        <f t="shared" ref="AI1152:AI1156" si="3992">AH1152-AG1152</f>
        <v>6.25E-2</v>
      </c>
      <c r="AJ1152" s="225">
        <f t="shared" ref="AJ1152:AJ1156" si="3993">HOUR(AI1152)</f>
        <v>1</v>
      </c>
      <c r="AK1152" s="225">
        <f t="shared" ref="AK1152:AK1156" si="3994">MINUTE(AI1152)</f>
        <v>30</v>
      </c>
      <c r="AL1152" s="83">
        <v>0.16666666666666666</v>
      </c>
      <c r="AM1152" s="83">
        <v>0.22916666666666666</v>
      </c>
      <c r="AN1152" s="12">
        <f t="shared" ref="AN1152:AN1156" si="3995">AM1152-AL1152</f>
        <v>6.25E-2</v>
      </c>
      <c r="AO1152" s="13">
        <f t="shared" ref="AO1152:AO1156" si="3996">HOUR(AN1152)</f>
        <v>1</v>
      </c>
      <c r="AP1152" s="13">
        <f t="shared" ref="AP1152:AP1156" si="3997">MINUTE(AN1152)</f>
        <v>30</v>
      </c>
      <c r="AQ1152" s="83">
        <v>0.26319444444444445</v>
      </c>
      <c r="AR1152" s="12">
        <f t="shared" ref="AR1152:AR1156" si="3998">AQ1152-AH1152</f>
        <v>3.4027777777777796E-2</v>
      </c>
      <c r="AS1152" s="225">
        <f t="shared" ref="AS1152:AS1156" si="3999">HOUR(AR1152)</f>
        <v>0</v>
      </c>
      <c r="AT1152" s="13">
        <f t="shared" ref="AT1152:AT1156" si="4000">MINUTE(AR1152)</f>
        <v>49</v>
      </c>
      <c r="AU1152" s="83">
        <v>0.26458333333333334</v>
      </c>
      <c r="AV1152" s="226">
        <f t="shared" ref="AV1152:AV1156" si="4001">AU1152-AQ1152</f>
        <v>1.388888888888884E-3</v>
      </c>
      <c r="AW1152" s="13">
        <f t="shared" ref="AW1152:AW1156" si="4002">HOUR(AV1152)</f>
        <v>0</v>
      </c>
      <c r="AX1152" s="13">
        <f t="shared" ref="AX1152:AX1156" si="4003">MINUTE(AV1152)</f>
        <v>2</v>
      </c>
      <c r="AY1152" s="83">
        <v>0.30763888888888891</v>
      </c>
      <c r="AZ1152" s="12">
        <f t="shared" ref="AZ1152:AZ1156" si="4004">AY1152-AU1152</f>
        <v>4.3055555555555569E-2</v>
      </c>
      <c r="BA1152" s="225">
        <f t="shared" ref="BA1152:BA1156" si="4005">HOUR(AZ1152)</f>
        <v>1</v>
      </c>
      <c r="BB1152" s="225">
        <f t="shared" ref="BB1152:BB1156" si="4006">MINUTE(AZ1152)</f>
        <v>2</v>
      </c>
      <c r="BC1152" s="83">
        <v>0.30763888888888891</v>
      </c>
      <c r="BD1152" s="83">
        <v>0.30763888888888891</v>
      </c>
      <c r="BE1152" s="12">
        <f t="shared" ref="BE1152:BE1156" si="4007">BD1152-BC1152</f>
        <v>0</v>
      </c>
      <c r="BF1152" s="13">
        <f t="shared" ref="BF1152:BF1156" si="4008">HOUR(BE1152)</f>
        <v>0</v>
      </c>
      <c r="BG1152" s="13">
        <f t="shared" ref="BG1152:BG1156" si="4009">MINUTE(BE1152)</f>
        <v>0</v>
      </c>
      <c r="BH1152" s="83">
        <v>0.30763888888888891</v>
      </c>
      <c r="BI1152" s="83">
        <v>0.30763888888888891</v>
      </c>
      <c r="BJ1152" s="83"/>
      <c r="BK1152" s="69">
        <f t="shared" ref="BK1152:BK1156" si="4010">BI1152-BH1152</f>
        <v>0</v>
      </c>
      <c r="BL1152" s="13">
        <f t="shared" ref="BL1152:BL1156" si="4011">HOUR(BK1152)</f>
        <v>0</v>
      </c>
      <c r="BM1152" s="13">
        <f t="shared" ref="BM1152:BM1156" si="4012">MINUTE(BK1152)</f>
        <v>0</v>
      </c>
      <c r="BN1152" s="83">
        <v>0.31597222222222221</v>
      </c>
      <c r="BO1152" s="12">
        <f t="shared" si="3347"/>
        <v>8.3333333333333037E-3</v>
      </c>
      <c r="BP1152" s="12">
        <f t="shared" si="3348"/>
        <v>0</v>
      </c>
      <c r="BQ1152" s="12">
        <f t="shared" si="3349"/>
        <v>12</v>
      </c>
      <c r="BR1152" s="83">
        <v>0.31944444444444448</v>
      </c>
      <c r="BS1152" s="12">
        <f t="shared" si="3425"/>
        <v>3.4722222222222654E-3</v>
      </c>
      <c r="BT1152" s="225">
        <f t="shared" si="3618"/>
        <v>0</v>
      </c>
      <c r="BU1152" s="225">
        <f t="shared" si="3619"/>
        <v>5</v>
      </c>
      <c r="BV1152" s="83">
        <v>0.31944444444444448</v>
      </c>
      <c r="BW1152" s="83">
        <v>0.32291666666666669</v>
      </c>
      <c r="BX1152" s="12">
        <f t="shared" si="3353"/>
        <v>3.4722222222222099E-3</v>
      </c>
      <c r="BY1152" s="12">
        <f t="shared" si="3354"/>
        <v>0</v>
      </c>
      <c r="BZ1152" s="12">
        <f t="shared" si="3355"/>
        <v>5</v>
      </c>
      <c r="CA1152" s="12">
        <f t="shared" si="3983"/>
        <v>0.24305555555555558</v>
      </c>
      <c r="CB1152" s="13">
        <f t="shared" ref="CB1152:CB1156" si="4013">HOUR(CA1152)</f>
        <v>5</v>
      </c>
      <c r="CC1152" s="13">
        <f t="shared" ref="CC1152:CC1156" si="4014">MINUTE(CA1152)</f>
        <v>50</v>
      </c>
      <c r="CD1152" s="12">
        <f t="shared" si="3428"/>
        <v>7.7083333333333365E-2</v>
      </c>
      <c r="CE1152" s="12">
        <f t="shared" si="3429"/>
        <v>1</v>
      </c>
      <c r="CF1152" s="12">
        <f t="shared" si="3430"/>
        <v>51</v>
      </c>
      <c r="CG1152" s="12">
        <f t="shared" ref="CG1152:CG1156" si="4015">AI1152</f>
        <v>6.25E-2</v>
      </c>
      <c r="CH1152" s="13">
        <f t="shared" ref="CH1152:CH1156" si="4016">HOUR(CG1152)</f>
        <v>1</v>
      </c>
      <c r="CI1152" s="13">
        <f t="shared" ref="CI1152:CI1156" si="4017">MINUTE(CG1152)</f>
        <v>30</v>
      </c>
      <c r="CJ1152" s="12">
        <f t="shared" ref="CJ1152:CJ1156" si="4018">AZ1152</f>
        <v>4.3055555555555569E-2</v>
      </c>
      <c r="CK1152" s="13">
        <f t="shared" ref="CK1152:CK1156" si="4019">HOUR(CJ1152)</f>
        <v>1</v>
      </c>
      <c r="CL1152" s="13">
        <f t="shared" ref="CL1152:CL1156" si="4020">MINUTE(CJ1152)</f>
        <v>2</v>
      </c>
      <c r="CM1152" s="62"/>
      <c r="CN1152" s="62"/>
      <c r="CO1152" s="62"/>
      <c r="CP1152" s="12">
        <f t="shared" ref="CP1152:CP1156" si="4021">AZ1152-(CS1152+CV1152+CY1152+DB1152+DE1152+DH1152+DK1152)</f>
        <v>3.0555555555555572E-2</v>
      </c>
      <c r="CQ1152" s="13">
        <f t="shared" ref="CQ1152:CQ1156" si="4022">HOUR(CP1152)</f>
        <v>0</v>
      </c>
      <c r="CR1152" s="13">
        <f t="shared" ref="CR1152:CR1156" si="4023">MINUTE(CP1152)</f>
        <v>44</v>
      </c>
      <c r="CS1152" s="83">
        <v>0</v>
      </c>
      <c r="CT1152" s="13">
        <f t="shared" ref="CT1152:CT1156" si="4024">HOUR(CS1152)</f>
        <v>0</v>
      </c>
      <c r="CU1152" s="13">
        <f t="shared" ref="CU1152:CU1156" si="4025">MINUTE(CS1152)</f>
        <v>0</v>
      </c>
      <c r="CV1152" s="83">
        <v>0</v>
      </c>
      <c r="CW1152" s="13">
        <f t="shared" ref="CW1152:CW1157" si="4026">HOUR(CV1152)</f>
        <v>0</v>
      </c>
      <c r="CX1152" s="13">
        <f t="shared" ref="CX1152:CX1157" si="4027">MINUTE(CV1152)</f>
        <v>0</v>
      </c>
      <c r="CY1152" s="83">
        <v>0</v>
      </c>
      <c r="CZ1152" s="13">
        <f t="shared" ref="CZ1152:CZ1157" si="4028">HOUR(CY1152)</f>
        <v>0</v>
      </c>
      <c r="DA1152" s="13">
        <f t="shared" ref="DA1152:DA1157" si="4029">MINUTE(CY1152)</f>
        <v>0</v>
      </c>
      <c r="DB1152" s="83">
        <v>0</v>
      </c>
      <c r="DC1152" s="13">
        <f t="shared" si="3932"/>
        <v>0</v>
      </c>
      <c r="DD1152" s="13">
        <f t="shared" si="3933"/>
        <v>0</v>
      </c>
      <c r="DE1152" s="83">
        <v>0</v>
      </c>
      <c r="DF1152" s="13">
        <f t="shared" si="3978"/>
        <v>0</v>
      </c>
      <c r="DG1152" s="13">
        <f t="shared" si="3979"/>
        <v>0</v>
      </c>
      <c r="DH1152" s="83">
        <v>1.2499999999999999E-2</v>
      </c>
      <c r="DI1152" s="13">
        <f t="shared" si="3714"/>
        <v>0</v>
      </c>
      <c r="DJ1152" s="13">
        <f t="shared" si="3715"/>
        <v>18</v>
      </c>
      <c r="DK1152" s="83">
        <v>0</v>
      </c>
      <c r="DL1152" s="35">
        <f t="shared" ref="DL1152:DL1156" si="4030">HOUR(DK1152)</f>
        <v>0</v>
      </c>
      <c r="DM1152" s="35">
        <f t="shared" ref="DM1152:DM1156" si="4031">MINUTE(DK1152)</f>
        <v>0</v>
      </c>
      <c r="DN1152" s="66">
        <f t="shared" si="3710"/>
        <v>4089584.5660000015</v>
      </c>
      <c r="DO1152" s="74">
        <f t="shared" ref="DO1152:DO1166" si="4032">DO1151+M1152</f>
        <v>65459</v>
      </c>
      <c r="DP1152" s="66">
        <f t="shared" ref="DP1152:DP1156" si="4033" xml:space="preserve"> K1152/M1152</f>
        <v>60.895892857142861</v>
      </c>
      <c r="DQ1152" s="63">
        <f t="shared" ref="DQ1152:DQ1156" si="4034">DN1152/DO1152</f>
        <v>62.475512397072997</v>
      </c>
      <c r="DR1152" s="559"/>
      <c r="DS1152" s="559"/>
      <c r="DT1152" s="559"/>
      <c r="DU1152" s="66"/>
      <c r="FJ1152" s="3">
        <f t="shared" si="3718"/>
        <v>0.13750000000000001</v>
      </c>
    </row>
    <row r="1153" spans="1:166">
      <c r="A1153" s="639">
        <f t="shared" si="3547"/>
        <v>1151</v>
      </c>
      <c r="B1153" s="172">
        <f t="shared" si="3807"/>
        <v>160</v>
      </c>
      <c r="C1153" s="76">
        <v>40997</v>
      </c>
      <c r="D1153" s="84">
        <f t="shared" si="3546"/>
        <v>3</v>
      </c>
      <c r="E1153" s="639" t="s">
        <v>1238</v>
      </c>
      <c r="F1153" s="639">
        <v>9</v>
      </c>
      <c r="G1153" s="639" t="s">
        <v>414</v>
      </c>
      <c r="H1153" s="639" t="s">
        <v>1240</v>
      </c>
      <c r="I1153" s="639" t="s">
        <v>1115</v>
      </c>
      <c r="J1153" s="83">
        <v>0.73958333333333337</v>
      </c>
      <c r="K1153" s="664">
        <v>3542.79</v>
      </c>
      <c r="L1153" s="78" t="s">
        <v>1083</v>
      </c>
      <c r="M1153" s="172">
        <v>56</v>
      </c>
      <c r="N1153" s="172">
        <v>3</v>
      </c>
      <c r="O1153" s="639"/>
      <c r="P1153" s="83">
        <v>0.73958333333333337</v>
      </c>
      <c r="Q1153" s="83">
        <v>0.73958333333333337</v>
      </c>
      <c r="R1153" s="12">
        <f t="shared" si="3986"/>
        <v>0</v>
      </c>
      <c r="S1153" s="13">
        <f t="shared" si="3987"/>
        <v>0</v>
      </c>
      <c r="T1153" s="13">
        <f t="shared" si="3988"/>
        <v>0</v>
      </c>
      <c r="U1153" s="83">
        <v>0.74305555555555547</v>
      </c>
      <c r="V1153" s="12">
        <f t="shared" si="3318"/>
        <v>3.4722222222220989E-3</v>
      </c>
      <c r="W1153" s="12">
        <f t="shared" si="3319"/>
        <v>0</v>
      </c>
      <c r="X1153" s="12">
        <f t="shared" si="3320"/>
        <v>5</v>
      </c>
      <c r="Y1153" s="83">
        <v>0.75</v>
      </c>
      <c r="Z1153" s="12">
        <f t="shared" si="3982"/>
        <v>6.9444444444445308E-3</v>
      </c>
      <c r="AA1153" s="13">
        <f t="shared" si="3616"/>
        <v>0</v>
      </c>
      <c r="AB1153" s="13">
        <f t="shared" si="3617"/>
        <v>10</v>
      </c>
      <c r="AC1153" s="83">
        <v>0.77083333333333337</v>
      </c>
      <c r="AD1153" s="12">
        <f t="shared" si="3989"/>
        <v>2.083333333333337E-2</v>
      </c>
      <c r="AE1153" s="13">
        <f t="shared" si="3990"/>
        <v>0</v>
      </c>
      <c r="AF1153" s="13">
        <f t="shared" si="3991"/>
        <v>30</v>
      </c>
      <c r="AG1153" s="83">
        <v>0.77430555555555547</v>
      </c>
      <c r="AH1153" s="83">
        <v>0.8125</v>
      </c>
      <c r="AI1153" s="12">
        <f t="shared" si="3992"/>
        <v>3.8194444444444531E-2</v>
      </c>
      <c r="AJ1153" s="225">
        <f t="shared" si="3993"/>
        <v>0</v>
      </c>
      <c r="AK1153" s="225">
        <f t="shared" si="3994"/>
        <v>55</v>
      </c>
      <c r="AL1153" s="83">
        <v>0.77430555555555547</v>
      </c>
      <c r="AM1153" s="83">
        <v>0.8125</v>
      </c>
      <c r="AN1153" s="12">
        <f t="shared" si="3995"/>
        <v>3.8194444444444531E-2</v>
      </c>
      <c r="AO1153" s="13">
        <f t="shared" si="3996"/>
        <v>0</v>
      </c>
      <c r="AP1153" s="13">
        <f t="shared" si="3997"/>
        <v>55</v>
      </c>
      <c r="AQ1153" s="83">
        <v>0.81944444444444453</v>
      </c>
      <c r="AR1153" s="12">
        <f t="shared" si="3998"/>
        <v>6.9444444444445308E-3</v>
      </c>
      <c r="AS1153" s="225">
        <f t="shared" si="3999"/>
        <v>0</v>
      </c>
      <c r="AT1153" s="13">
        <f t="shared" si="4000"/>
        <v>10</v>
      </c>
      <c r="AU1153" s="83">
        <v>0.8208333333333333</v>
      </c>
      <c r="AV1153" s="226">
        <f t="shared" si="4001"/>
        <v>1.3888888888887729E-3</v>
      </c>
      <c r="AW1153" s="13">
        <f t="shared" si="4002"/>
        <v>0</v>
      </c>
      <c r="AX1153" s="13">
        <f t="shared" si="4003"/>
        <v>2</v>
      </c>
      <c r="AY1153" s="83">
        <v>0.88680555555555562</v>
      </c>
      <c r="AZ1153" s="12">
        <f t="shared" si="4004"/>
        <v>6.5972222222222321E-2</v>
      </c>
      <c r="BA1153" s="225">
        <f t="shared" si="4005"/>
        <v>1</v>
      </c>
      <c r="BB1153" s="225">
        <f t="shared" si="4006"/>
        <v>35</v>
      </c>
      <c r="BC1153" s="83">
        <v>0.88680555555555562</v>
      </c>
      <c r="BD1153" s="83">
        <v>0.88680555555555562</v>
      </c>
      <c r="BE1153" s="12">
        <f t="shared" si="4007"/>
        <v>0</v>
      </c>
      <c r="BF1153" s="13">
        <f t="shared" si="4008"/>
        <v>0</v>
      </c>
      <c r="BG1153" s="13">
        <f t="shared" si="4009"/>
        <v>0</v>
      </c>
      <c r="BH1153" s="83">
        <v>0.88680555555555562</v>
      </c>
      <c r="BI1153" s="83">
        <v>0.88680555555555562</v>
      </c>
      <c r="BJ1153" s="83"/>
      <c r="BK1153" s="69">
        <f t="shared" si="4010"/>
        <v>0</v>
      </c>
      <c r="BL1153" s="13">
        <f t="shared" si="4011"/>
        <v>0</v>
      </c>
      <c r="BM1153" s="13">
        <f t="shared" si="4012"/>
        <v>0</v>
      </c>
      <c r="BN1153" s="83">
        <v>0.89930555555555547</v>
      </c>
      <c r="BO1153" s="12">
        <f t="shared" si="3347"/>
        <v>1.2499999999999845E-2</v>
      </c>
      <c r="BP1153" s="12">
        <f t="shared" si="3348"/>
        <v>0</v>
      </c>
      <c r="BQ1153" s="12">
        <f t="shared" si="3349"/>
        <v>18</v>
      </c>
      <c r="BR1153" s="83">
        <v>0.90277777777777779</v>
      </c>
      <c r="BS1153" s="12">
        <f t="shared" si="3425"/>
        <v>3.4722222222223209E-3</v>
      </c>
      <c r="BT1153" s="225">
        <f t="shared" si="3618"/>
        <v>0</v>
      </c>
      <c r="BU1153" s="225">
        <f t="shared" si="3619"/>
        <v>5</v>
      </c>
      <c r="BV1153" s="83">
        <v>0.90277777777777779</v>
      </c>
      <c r="BW1153" s="83">
        <v>0.90625</v>
      </c>
      <c r="BX1153" s="12">
        <f t="shared" si="3353"/>
        <v>3.4722222222222099E-3</v>
      </c>
      <c r="BY1153" s="12">
        <f t="shared" si="3354"/>
        <v>0</v>
      </c>
      <c r="BZ1153" s="12">
        <f t="shared" si="3355"/>
        <v>5</v>
      </c>
      <c r="CA1153" s="12">
        <f t="shared" si="3983"/>
        <v>0.16666666666666663</v>
      </c>
      <c r="CB1153" s="13">
        <f t="shared" si="4013"/>
        <v>4</v>
      </c>
      <c r="CC1153" s="13">
        <f t="shared" si="4014"/>
        <v>0</v>
      </c>
      <c r="CD1153" s="12">
        <f t="shared" si="3428"/>
        <v>4.3750000000000067E-2</v>
      </c>
      <c r="CE1153" s="12">
        <f t="shared" si="3429"/>
        <v>1</v>
      </c>
      <c r="CF1153" s="12">
        <f t="shared" si="3430"/>
        <v>3</v>
      </c>
      <c r="CG1153" s="12">
        <f t="shared" si="4015"/>
        <v>3.8194444444444531E-2</v>
      </c>
      <c r="CH1153" s="13">
        <f t="shared" si="4016"/>
        <v>0</v>
      </c>
      <c r="CI1153" s="13">
        <f t="shared" si="4017"/>
        <v>55</v>
      </c>
      <c r="CJ1153" s="12">
        <f t="shared" si="4018"/>
        <v>6.5972222222222321E-2</v>
      </c>
      <c r="CK1153" s="13">
        <f t="shared" si="4019"/>
        <v>1</v>
      </c>
      <c r="CL1153" s="13">
        <f t="shared" si="4020"/>
        <v>35</v>
      </c>
      <c r="CM1153" s="62"/>
      <c r="CN1153" s="62"/>
      <c r="CO1153" s="62"/>
      <c r="CP1153" s="12">
        <f t="shared" si="4021"/>
        <v>5.8333333333333431E-2</v>
      </c>
      <c r="CQ1153" s="13">
        <f t="shared" si="4022"/>
        <v>1</v>
      </c>
      <c r="CR1153" s="13">
        <f t="shared" si="4023"/>
        <v>24</v>
      </c>
      <c r="CS1153" s="83">
        <v>0</v>
      </c>
      <c r="CT1153" s="13">
        <f t="shared" si="4024"/>
        <v>0</v>
      </c>
      <c r="CU1153" s="13">
        <f t="shared" si="4025"/>
        <v>0</v>
      </c>
      <c r="CV1153" s="83">
        <v>0</v>
      </c>
      <c r="CW1153" s="13">
        <f t="shared" si="4026"/>
        <v>0</v>
      </c>
      <c r="CX1153" s="13">
        <f t="shared" si="4027"/>
        <v>0</v>
      </c>
      <c r="CY1153" s="83">
        <v>0</v>
      </c>
      <c r="CZ1153" s="13">
        <f t="shared" si="4028"/>
        <v>0</v>
      </c>
      <c r="DA1153" s="13">
        <f t="shared" si="4029"/>
        <v>0</v>
      </c>
      <c r="DB1153" s="83">
        <v>0</v>
      </c>
      <c r="DC1153" s="13">
        <f t="shared" si="3932"/>
        <v>0</v>
      </c>
      <c r="DD1153" s="13">
        <f t="shared" si="3933"/>
        <v>0</v>
      </c>
      <c r="DE1153" s="83">
        <v>0</v>
      </c>
      <c r="DF1153" s="13">
        <f t="shared" ref="DF1153:DF1156" si="4035">HOUR(DE1153)</f>
        <v>0</v>
      </c>
      <c r="DG1153" s="13">
        <f t="shared" ref="DG1153:DG1156" si="4036">MINUTE(DE1153)</f>
        <v>0</v>
      </c>
      <c r="DH1153" s="83">
        <v>7.6388888888888886E-3</v>
      </c>
      <c r="DI1153" s="13">
        <f t="shared" si="3714"/>
        <v>0</v>
      </c>
      <c r="DJ1153" s="13">
        <f t="shared" si="3715"/>
        <v>11</v>
      </c>
      <c r="DK1153" s="83">
        <v>0</v>
      </c>
      <c r="DL1153" s="35">
        <f t="shared" si="4030"/>
        <v>0</v>
      </c>
      <c r="DM1153" s="35">
        <f t="shared" si="4031"/>
        <v>0</v>
      </c>
      <c r="DN1153" s="66">
        <f t="shared" si="3710"/>
        <v>4093127.3560000015</v>
      </c>
      <c r="DO1153" s="74">
        <f t="shared" si="4032"/>
        <v>65515</v>
      </c>
      <c r="DP1153" s="66">
        <f t="shared" si="4033"/>
        <v>63.264107142857142</v>
      </c>
      <c r="DQ1153" s="63">
        <f t="shared" si="4034"/>
        <v>62.476186461115802</v>
      </c>
      <c r="DR1153" s="559"/>
      <c r="DS1153" s="559"/>
      <c r="DT1153" s="559"/>
      <c r="DU1153" s="66"/>
      <c r="FJ1153" s="3">
        <f t="shared" si="3718"/>
        <v>6.2499999999999778E-2</v>
      </c>
    </row>
    <row r="1154" spans="1:166">
      <c r="A1154" s="639">
        <f t="shared" si="3547"/>
        <v>1152</v>
      </c>
      <c r="B1154" s="172">
        <f t="shared" si="3807"/>
        <v>161</v>
      </c>
      <c r="C1154" s="76">
        <v>40997</v>
      </c>
      <c r="D1154" s="84">
        <f t="shared" ref="D1154:D1166" si="4037">MONTH(C1154)</f>
        <v>3</v>
      </c>
      <c r="E1154" s="639" t="s">
        <v>1224</v>
      </c>
      <c r="F1154" s="639">
        <v>47</v>
      </c>
      <c r="G1154" s="639" t="s">
        <v>38</v>
      </c>
      <c r="H1154" s="639" t="s">
        <v>337</v>
      </c>
      <c r="I1154" s="639" t="s">
        <v>1140</v>
      </c>
      <c r="J1154" s="83">
        <v>0.77083333333333337</v>
      </c>
      <c r="K1154" s="664">
        <v>3695.24</v>
      </c>
      <c r="L1154" s="78" t="s">
        <v>1083</v>
      </c>
      <c r="M1154" s="172">
        <v>59</v>
      </c>
      <c r="N1154" s="172">
        <v>0</v>
      </c>
      <c r="O1154" s="639"/>
      <c r="P1154" s="83">
        <v>0.77083333333333337</v>
      </c>
      <c r="Q1154" s="83">
        <v>0.77083333333333337</v>
      </c>
      <c r="R1154" s="12">
        <f t="shared" si="3986"/>
        <v>0</v>
      </c>
      <c r="S1154" s="13">
        <f t="shared" si="3987"/>
        <v>0</v>
      </c>
      <c r="T1154" s="13">
        <f t="shared" si="3988"/>
        <v>0</v>
      </c>
      <c r="U1154" s="83">
        <v>0.77430555555555547</v>
      </c>
      <c r="V1154" s="12">
        <f t="shared" si="3318"/>
        <v>3.4722222222220989E-3</v>
      </c>
      <c r="W1154" s="12">
        <f t="shared" si="3319"/>
        <v>0</v>
      </c>
      <c r="X1154" s="12">
        <f t="shared" si="3320"/>
        <v>5</v>
      </c>
      <c r="Y1154" s="83">
        <v>0.78472222222222221</v>
      </c>
      <c r="Z1154" s="12">
        <f t="shared" si="3982"/>
        <v>1.0416666666666741E-2</v>
      </c>
      <c r="AA1154" s="13">
        <f t="shared" si="3616"/>
        <v>0</v>
      </c>
      <c r="AB1154" s="13">
        <f t="shared" si="3617"/>
        <v>15</v>
      </c>
      <c r="AC1154" s="83">
        <v>0.81944444444444453</v>
      </c>
      <c r="AD1154" s="12">
        <f t="shared" si="3989"/>
        <v>3.4722222222222321E-2</v>
      </c>
      <c r="AE1154" s="13">
        <f t="shared" si="3990"/>
        <v>0</v>
      </c>
      <c r="AF1154" s="13">
        <f t="shared" si="3991"/>
        <v>50</v>
      </c>
      <c r="AG1154" s="83">
        <v>0.82291666666666663</v>
      </c>
      <c r="AH1154" s="83">
        <v>0.85416666666666663</v>
      </c>
      <c r="AI1154" s="12">
        <f t="shared" si="3992"/>
        <v>3.125E-2</v>
      </c>
      <c r="AJ1154" s="225">
        <f t="shared" si="3993"/>
        <v>0</v>
      </c>
      <c r="AK1154" s="225">
        <f t="shared" si="3994"/>
        <v>45</v>
      </c>
      <c r="AL1154" s="83">
        <v>0.82291666666666663</v>
      </c>
      <c r="AM1154" s="83">
        <v>0.85416666666666663</v>
      </c>
      <c r="AN1154" s="12">
        <f t="shared" si="3995"/>
        <v>3.125E-2</v>
      </c>
      <c r="AO1154" s="13">
        <f t="shared" si="3996"/>
        <v>0</v>
      </c>
      <c r="AP1154" s="13">
        <f t="shared" si="3997"/>
        <v>45</v>
      </c>
      <c r="AQ1154" s="83">
        <v>0.94097222222222221</v>
      </c>
      <c r="AR1154" s="12">
        <f t="shared" si="3998"/>
        <v>8.680555555555558E-2</v>
      </c>
      <c r="AS1154" s="225">
        <f t="shared" si="3999"/>
        <v>2</v>
      </c>
      <c r="AT1154" s="13">
        <f t="shared" si="4000"/>
        <v>5</v>
      </c>
      <c r="AU1154" s="83">
        <v>0.96388888888888891</v>
      </c>
      <c r="AV1154" s="226">
        <f t="shared" si="4001"/>
        <v>2.2916666666666696E-2</v>
      </c>
      <c r="AW1154" s="13">
        <f t="shared" si="4002"/>
        <v>0</v>
      </c>
      <c r="AX1154" s="13">
        <f t="shared" si="4003"/>
        <v>33</v>
      </c>
      <c r="AY1154" s="83">
        <v>1.0381944444444444</v>
      </c>
      <c r="AZ1154" s="12">
        <f t="shared" si="4004"/>
        <v>7.4305555555555514E-2</v>
      </c>
      <c r="BA1154" s="225">
        <f t="shared" si="4005"/>
        <v>1</v>
      </c>
      <c r="BB1154" s="225">
        <f t="shared" si="4006"/>
        <v>47</v>
      </c>
      <c r="BC1154" s="83">
        <v>1.0381944444444444</v>
      </c>
      <c r="BD1154" s="83">
        <v>1.0381944444444444</v>
      </c>
      <c r="BE1154" s="12">
        <f t="shared" si="4007"/>
        <v>0</v>
      </c>
      <c r="BF1154" s="13">
        <f t="shared" si="4008"/>
        <v>0</v>
      </c>
      <c r="BG1154" s="13">
        <f t="shared" si="4009"/>
        <v>0</v>
      </c>
      <c r="BH1154" s="83">
        <v>1.0381944444444444</v>
      </c>
      <c r="BI1154" s="83">
        <v>1.0381944444444444</v>
      </c>
      <c r="BJ1154" s="83"/>
      <c r="BK1154" s="69">
        <f t="shared" si="4010"/>
        <v>0</v>
      </c>
      <c r="BL1154" s="13">
        <f t="shared" si="4011"/>
        <v>0</v>
      </c>
      <c r="BM1154" s="13">
        <f t="shared" si="4012"/>
        <v>0</v>
      </c>
      <c r="BN1154" s="83">
        <v>1.0451388888888888</v>
      </c>
      <c r="BO1154" s="12">
        <f t="shared" si="3347"/>
        <v>6.9444444444444198E-3</v>
      </c>
      <c r="BP1154" s="12">
        <f t="shared" si="3348"/>
        <v>0</v>
      </c>
      <c r="BQ1154" s="12">
        <f t="shared" si="3349"/>
        <v>10</v>
      </c>
      <c r="BR1154" s="83">
        <v>1.0486111111111112</v>
      </c>
      <c r="BS1154" s="12">
        <f t="shared" si="3425"/>
        <v>3.4722222222223209E-3</v>
      </c>
      <c r="BT1154" s="225">
        <f t="shared" si="3618"/>
        <v>0</v>
      </c>
      <c r="BU1154" s="225">
        <f t="shared" si="3619"/>
        <v>5</v>
      </c>
      <c r="BV1154" s="83">
        <v>1.0486111111111112</v>
      </c>
      <c r="BW1154" s="83">
        <v>1.0520833333333333</v>
      </c>
      <c r="BX1154" s="12">
        <f t="shared" si="3353"/>
        <v>3.4722222222220989E-3</v>
      </c>
      <c r="BY1154" s="12">
        <f t="shared" si="3354"/>
        <v>0</v>
      </c>
      <c r="BZ1154" s="12">
        <f t="shared" si="3355"/>
        <v>5</v>
      </c>
      <c r="CA1154" s="12">
        <f t="shared" si="3983"/>
        <v>0.28124999999999989</v>
      </c>
      <c r="CB1154" s="13">
        <f t="shared" si="4013"/>
        <v>6</v>
      </c>
      <c r="CC1154" s="13">
        <f t="shared" si="4014"/>
        <v>45</v>
      </c>
      <c r="CD1154" s="12">
        <f t="shared" si="3428"/>
        <v>0.13194444444444464</v>
      </c>
      <c r="CE1154" s="12">
        <f t="shared" si="3429"/>
        <v>3</v>
      </c>
      <c r="CF1154" s="12">
        <f t="shared" si="3430"/>
        <v>10</v>
      </c>
      <c r="CG1154" s="12">
        <f t="shared" si="4015"/>
        <v>3.125E-2</v>
      </c>
      <c r="CH1154" s="13">
        <f t="shared" si="4016"/>
        <v>0</v>
      </c>
      <c r="CI1154" s="13">
        <f t="shared" si="4017"/>
        <v>45</v>
      </c>
      <c r="CJ1154" s="12">
        <f t="shared" si="4018"/>
        <v>7.4305555555555514E-2</v>
      </c>
      <c r="CK1154" s="13">
        <f t="shared" si="4019"/>
        <v>1</v>
      </c>
      <c r="CL1154" s="13">
        <f t="shared" si="4020"/>
        <v>47</v>
      </c>
      <c r="CM1154" s="62"/>
      <c r="CN1154" s="62"/>
      <c r="CO1154" s="62"/>
      <c r="CP1154" s="12">
        <f t="shared" si="4021"/>
        <v>3.8194444444444399E-2</v>
      </c>
      <c r="CQ1154" s="13">
        <f t="shared" si="4022"/>
        <v>0</v>
      </c>
      <c r="CR1154" s="13">
        <f t="shared" si="4023"/>
        <v>55</v>
      </c>
      <c r="CS1154" s="83">
        <v>0</v>
      </c>
      <c r="CT1154" s="13">
        <f t="shared" si="4024"/>
        <v>0</v>
      </c>
      <c r="CU1154" s="13">
        <f t="shared" si="4025"/>
        <v>0</v>
      </c>
      <c r="CV1154" s="83">
        <v>0</v>
      </c>
      <c r="CW1154" s="13">
        <f t="shared" si="4026"/>
        <v>0</v>
      </c>
      <c r="CX1154" s="13">
        <f t="shared" si="4027"/>
        <v>0</v>
      </c>
      <c r="CY1154" s="83">
        <v>0</v>
      </c>
      <c r="CZ1154" s="13">
        <f t="shared" si="4028"/>
        <v>0</v>
      </c>
      <c r="DA1154" s="13">
        <f t="shared" si="4029"/>
        <v>0</v>
      </c>
      <c r="DB1154" s="83">
        <v>0</v>
      </c>
      <c r="DC1154" s="13">
        <f t="shared" si="3932"/>
        <v>0</v>
      </c>
      <c r="DD1154" s="13">
        <f t="shared" si="3933"/>
        <v>0</v>
      </c>
      <c r="DE1154" s="83">
        <v>0</v>
      </c>
      <c r="DF1154" s="13">
        <f t="shared" si="4035"/>
        <v>0</v>
      </c>
      <c r="DG1154" s="13">
        <f t="shared" si="4036"/>
        <v>0</v>
      </c>
      <c r="DH1154" s="83">
        <v>3.6111111111111115E-2</v>
      </c>
      <c r="DI1154" s="13">
        <f t="shared" si="3714"/>
        <v>0</v>
      </c>
      <c r="DJ1154" s="13">
        <f t="shared" si="3715"/>
        <v>52</v>
      </c>
      <c r="DK1154" s="83">
        <v>0</v>
      </c>
      <c r="DL1154" s="35">
        <f t="shared" si="4030"/>
        <v>0</v>
      </c>
      <c r="DM1154" s="35">
        <f t="shared" si="4031"/>
        <v>0</v>
      </c>
      <c r="DN1154" s="66">
        <f t="shared" si="3710"/>
        <v>4096822.5960000018</v>
      </c>
      <c r="DO1154" s="74">
        <f t="shared" si="4032"/>
        <v>65574</v>
      </c>
      <c r="DP1154" s="66">
        <f t="shared" si="4033"/>
        <v>62.631186440677965</v>
      </c>
      <c r="DQ1154" s="63">
        <f t="shared" si="4034"/>
        <v>62.476325921859299</v>
      </c>
      <c r="DR1154" s="559"/>
      <c r="DS1154" s="559"/>
      <c r="DT1154" s="559"/>
      <c r="DU1154" s="66"/>
      <c r="FJ1154" s="3">
        <f t="shared" si="3718"/>
        <v>0.17569444444444438</v>
      </c>
    </row>
    <row r="1155" spans="1:166">
      <c r="A1155" s="639">
        <f t="shared" si="3547"/>
        <v>1153</v>
      </c>
      <c r="B1155" s="172">
        <f t="shared" si="3807"/>
        <v>162</v>
      </c>
      <c r="C1155" s="76">
        <v>40997</v>
      </c>
      <c r="D1155" s="84">
        <f t="shared" si="4037"/>
        <v>3</v>
      </c>
      <c r="E1155" s="639" t="s">
        <v>1223</v>
      </c>
      <c r="F1155" s="639">
        <v>15</v>
      </c>
      <c r="G1155" s="639" t="s">
        <v>325</v>
      </c>
      <c r="H1155" s="639" t="s">
        <v>1329</v>
      </c>
      <c r="I1155" s="639" t="s">
        <v>1330</v>
      </c>
      <c r="J1155" s="83">
        <v>0.8125</v>
      </c>
      <c r="K1155" s="664">
        <v>3183.13</v>
      </c>
      <c r="L1155" s="78" t="s">
        <v>1331</v>
      </c>
      <c r="M1155" s="172">
        <v>52</v>
      </c>
      <c r="N1155" s="172">
        <v>7</v>
      </c>
      <c r="O1155" s="639"/>
      <c r="P1155" s="83">
        <v>0.8125</v>
      </c>
      <c r="Q1155" s="83">
        <v>0.8125</v>
      </c>
      <c r="R1155" s="12">
        <f t="shared" si="3986"/>
        <v>0</v>
      </c>
      <c r="S1155" s="13">
        <f t="shared" si="3987"/>
        <v>0</v>
      </c>
      <c r="T1155" s="13">
        <f t="shared" si="3988"/>
        <v>0</v>
      </c>
      <c r="U1155" s="83">
        <v>0.81597222222222221</v>
      </c>
      <c r="V1155" s="12">
        <f t="shared" si="3318"/>
        <v>3.4722222222222099E-3</v>
      </c>
      <c r="W1155" s="12">
        <f t="shared" si="3319"/>
        <v>0</v>
      </c>
      <c r="X1155" s="12">
        <f t="shared" si="3320"/>
        <v>5</v>
      </c>
      <c r="Y1155" s="83">
        <v>0.82638888888888884</v>
      </c>
      <c r="Z1155" s="12">
        <f t="shared" si="3982"/>
        <v>1.041666666666663E-2</v>
      </c>
      <c r="AA1155" s="13">
        <f t="shared" si="3616"/>
        <v>0</v>
      </c>
      <c r="AB1155" s="13">
        <f t="shared" si="3617"/>
        <v>15</v>
      </c>
      <c r="AC1155" s="83">
        <v>0.90972222222222221</v>
      </c>
      <c r="AD1155" s="12">
        <f t="shared" si="3989"/>
        <v>8.333333333333337E-2</v>
      </c>
      <c r="AE1155" s="13">
        <f t="shared" si="3990"/>
        <v>2</v>
      </c>
      <c r="AF1155" s="13">
        <f t="shared" si="3991"/>
        <v>0</v>
      </c>
      <c r="AG1155" s="83">
        <v>0.91319444444444453</v>
      </c>
      <c r="AH1155" s="83">
        <v>0.93402777777777779</v>
      </c>
      <c r="AI1155" s="12">
        <f t="shared" si="3992"/>
        <v>2.0833333333333259E-2</v>
      </c>
      <c r="AJ1155" s="225">
        <f t="shared" si="3993"/>
        <v>0</v>
      </c>
      <c r="AK1155" s="225">
        <f t="shared" si="3994"/>
        <v>30</v>
      </c>
      <c r="AL1155" s="83">
        <v>0.91319444444444453</v>
      </c>
      <c r="AM1155" s="83">
        <v>0.93402777777777779</v>
      </c>
      <c r="AN1155" s="12">
        <f t="shared" si="3995"/>
        <v>2.0833333333333259E-2</v>
      </c>
      <c r="AO1155" s="13">
        <f t="shared" si="3996"/>
        <v>0</v>
      </c>
      <c r="AP1155" s="13">
        <f t="shared" si="3997"/>
        <v>30</v>
      </c>
      <c r="AQ1155" s="83">
        <v>1.0625</v>
      </c>
      <c r="AR1155" s="12">
        <f t="shared" si="3998"/>
        <v>0.12847222222222221</v>
      </c>
      <c r="AS1155" s="225">
        <f t="shared" si="3999"/>
        <v>3</v>
      </c>
      <c r="AT1155" s="13">
        <f t="shared" si="4000"/>
        <v>5</v>
      </c>
      <c r="AU1155" s="83">
        <v>1.0659722222222221</v>
      </c>
      <c r="AV1155" s="226">
        <f t="shared" si="4001"/>
        <v>3.4722222222220989E-3</v>
      </c>
      <c r="AW1155" s="13">
        <f t="shared" si="4002"/>
        <v>0</v>
      </c>
      <c r="AX1155" s="13">
        <f t="shared" si="4003"/>
        <v>5</v>
      </c>
      <c r="AY1155" s="83">
        <v>1.1736111111111112</v>
      </c>
      <c r="AZ1155" s="12">
        <f t="shared" si="4004"/>
        <v>0.10763888888888906</v>
      </c>
      <c r="BA1155" s="225">
        <f t="shared" si="4005"/>
        <v>2</v>
      </c>
      <c r="BB1155" s="225">
        <f t="shared" si="4006"/>
        <v>35</v>
      </c>
      <c r="BC1155" s="83">
        <v>1.1736111111111112</v>
      </c>
      <c r="BD1155" s="83">
        <v>1.1736111111111112</v>
      </c>
      <c r="BE1155" s="12">
        <f t="shared" si="4007"/>
        <v>0</v>
      </c>
      <c r="BF1155" s="13">
        <f t="shared" si="4008"/>
        <v>0</v>
      </c>
      <c r="BG1155" s="13">
        <f t="shared" si="4009"/>
        <v>0</v>
      </c>
      <c r="BH1155" s="83">
        <v>1.1736111111111112</v>
      </c>
      <c r="BI1155" s="83">
        <v>1.1736111111111112</v>
      </c>
      <c r="BJ1155" s="83"/>
      <c r="BK1155" s="69">
        <f t="shared" si="4010"/>
        <v>0</v>
      </c>
      <c r="BL1155" s="13">
        <f t="shared" si="4011"/>
        <v>0</v>
      </c>
      <c r="BM1155" s="13">
        <f t="shared" si="4012"/>
        <v>0</v>
      </c>
      <c r="BN1155" s="83">
        <v>1.1909722222222221</v>
      </c>
      <c r="BO1155" s="12">
        <f t="shared" si="3347"/>
        <v>1.7361111111110938E-2</v>
      </c>
      <c r="BP1155" s="12">
        <f t="shared" si="3348"/>
        <v>0</v>
      </c>
      <c r="BQ1155" s="12">
        <f t="shared" si="3349"/>
        <v>25</v>
      </c>
      <c r="BR1155" s="83">
        <v>1.1944444444444444</v>
      </c>
      <c r="BS1155" s="12">
        <f t="shared" si="3425"/>
        <v>3.4722222222223209E-3</v>
      </c>
      <c r="BT1155" s="225">
        <f t="shared" si="3618"/>
        <v>0</v>
      </c>
      <c r="BU1155" s="225">
        <f t="shared" si="3619"/>
        <v>5</v>
      </c>
      <c r="BV1155" s="83">
        <v>1.1944444444444444</v>
      </c>
      <c r="BW1155" s="83">
        <v>1.1979166666666667</v>
      </c>
      <c r="BX1155" s="12">
        <f t="shared" si="3353"/>
        <v>3.4722222222223209E-3</v>
      </c>
      <c r="BY1155" s="12">
        <f t="shared" si="3354"/>
        <v>0</v>
      </c>
      <c r="BZ1155" s="12">
        <f t="shared" si="3355"/>
        <v>5</v>
      </c>
      <c r="CA1155" s="12">
        <f t="shared" si="3983"/>
        <v>0.38541666666666674</v>
      </c>
      <c r="CB1155" s="13">
        <f t="shared" si="4013"/>
        <v>9</v>
      </c>
      <c r="CC1155" s="13">
        <f t="shared" si="4014"/>
        <v>15</v>
      </c>
      <c r="CD1155" s="12">
        <f t="shared" si="3428"/>
        <v>0.23263888888888884</v>
      </c>
      <c r="CE1155" s="12">
        <f t="shared" si="3429"/>
        <v>5</v>
      </c>
      <c r="CF1155" s="12">
        <f t="shared" si="3430"/>
        <v>35</v>
      </c>
      <c r="CG1155" s="12">
        <f t="shared" si="4015"/>
        <v>2.0833333333333259E-2</v>
      </c>
      <c r="CH1155" s="13">
        <f t="shared" si="4016"/>
        <v>0</v>
      </c>
      <c r="CI1155" s="13">
        <f t="shared" si="4017"/>
        <v>30</v>
      </c>
      <c r="CJ1155" s="12">
        <f t="shared" si="4018"/>
        <v>0.10763888888888906</v>
      </c>
      <c r="CK1155" s="13">
        <f t="shared" si="4019"/>
        <v>2</v>
      </c>
      <c r="CL1155" s="13">
        <f t="shared" si="4020"/>
        <v>35</v>
      </c>
      <c r="CM1155" s="62"/>
      <c r="CN1155" s="62"/>
      <c r="CO1155" s="62"/>
      <c r="CP1155" s="12">
        <f t="shared" si="4021"/>
        <v>5.4166666666666842E-2</v>
      </c>
      <c r="CQ1155" s="13">
        <f t="shared" si="4022"/>
        <v>1</v>
      </c>
      <c r="CR1155" s="13">
        <f t="shared" si="4023"/>
        <v>18</v>
      </c>
      <c r="CS1155" s="83">
        <v>0</v>
      </c>
      <c r="CT1155" s="13">
        <f t="shared" si="4024"/>
        <v>0</v>
      </c>
      <c r="CU1155" s="13">
        <f t="shared" si="4025"/>
        <v>0</v>
      </c>
      <c r="CV1155" s="83">
        <v>0</v>
      </c>
      <c r="CW1155" s="13">
        <f t="shared" si="4026"/>
        <v>0</v>
      </c>
      <c r="CX1155" s="13">
        <f t="shared" si="4027"/>
        <v>0</v>
      </c>
      <c r="CY1155" s="83">
        <v>0</v>
      </c>
      <c r="CZ1155" s="13">
        <f t="shared" si="4028"/>
        <v>0</v>
      </c>
      <c r="DA1155" s="13">
        <f t="shared" si="4029"/>
        <v>0</v>
      </c>
      <c r="DB1155" s="83">
        <v>3.8194444444444441E-2</v>
      </c>
      <c r="DC1155" s="13">
        <f t="shared" si="3932"/>
        <v>0</v>
      </c>
      <c r="DD1155" s="13">
        <f t="shared" si="3933"/>
        <v>55</v>
      </c>
      <c r="DE1155" s="83">
        <v>0</v>
      </c>
      <c r="DF1155" s="13">
        <f t="shared" si="4035"/>
        <v>0</v>
      </c>
      <c r="DG1155" s="13">
        <f t="shared" si="4036"/>
        <v>0</v>
      </c>
      <c r="DH1155" s="83">
        <v>0</v>
      </c>
      <c r="DI1155" s="13">
        <f t="shared" si="3714"/>
        <v>0</v>
      </c>
      <c r="DJ1155" s="13">
        <f t="shared" si="3715"/>
        <v>0</v>
      </c>
      <c r="DK1155" s="83">
        <v>1.5277777777777777E-2</v>
      </c>
      <c r="DL1155" s="35">
        <f t="shared" si="4030"/>
        <v>0</v>
      </c>
      <c r="DM1155" s="35">
        <f t="shared" si="4031"/>
        <v>22</v>
      </c>
      <c r="DN1155" s="66">
        <f t="shared" si="3710"/>
        <v>4100005.7260000017</v>
      </c>
      <c r="DO1155" s="74">
        <f t="shared" si="4032"/>
        <v>65626</v>
      </c>
      <c r="DP1155" s="66">
        <f t="shared" si="4033"/>
        <v>61.214038461538465</v>
      </c>
      <c r="DQ1155" s="63">
        <f t="shared" si="4034"/>
        <v>62.475325724560413</v>
      </c>
      <c r="DR1155" s="559"/>
      <c r="DS1155" s="559"/>
      <c r="DT1155" s="559"/>
      <c r="DU1155" s="66"/>
      <c r="FJ1155" s="3">
        <f t="shared" si="3718"/>
        <v>0.25694444444444442</v>
      </c>
    </row>
    <row r="1156" spans="1:166">
      <c r="A1156" s="639">
        <f t="shared" si="3547"/>
        <v>1154</v>
      </c>
      <c r="B1156" s="172">
        <f t="shared" si="3807"/>
        <v>163</v>
      </c>
      <c r="C1156" s="76">
        <v>40997</v>
      </c>
      <c r="D1156" s="84">
        <f t="shared" si="4037"/>
        <v>3</v>
      </c>
      <c r="E1156" s="639" t="s">
        <v>1224</v>
      </c>
      <c r="F1156" s="639">
        <v>48</v>
      </c>
      <c r="G1156" s="639" t="s">
        <v>38</v>
      </c>
      <c r="H1156" s="639" t="s">
        <v>305</v>
      </c>
      <c r="I1156" s="639" t="s">
        <v>1234</v>
      </c>
      <c r="J1156" s="83">
        <v>0.86458333333333337</v>
      </c>
      <c r="K1156" s="664">
        <v>3739.39</v>
      </c>
      <c r="L1156" s="78" t="s">
        <v>1083</v>
      </c>
      <c r="M1156" s="172">
        <v>59</v>
      </c>
      <c r="N1156" s="172">
        <v>0</v>
      </c>
      <c r="O1156" s="639"/>
      <c r="P1156" s="83">
        <v>0.86458333333333337</v>
      </c>
      <c r="Q1156" s="83">
        <v>0.86458333333333337</v>
      </c>
      <c r="R1156" s="12">
        <f t="shared" si="3986"/>
        <v>0</v>
      </c>
      <c r="S1156" s="13">
        <f t="shared" si="3987"/>
        <v>0</v>
      </c>
      <c r="T1156" s="13">
        <f t="shared" si="3988"/>
        <v>0</v>
      </c>
      <c r="U1156" s="83">
        <v>0.86805555555555547</v>
      </c>
      <c r="V1156" s="12">
        <f t="shared" si="3318"/>
        <v>3.4722222222220989E-3</v>
      </c>
      <c r="W1156" s="12">
        <f t="shared" si="3319"/>
        <v>0</v>
      </c>
      <c r="X1156" s="12">
        <f t="shared" si="3320"/>
        <v>5</v>
      </c>
      <c r="Y1156" s="83">
        <v>0.875</v>
      </c>
      <c r="Z1156" s="12">
        <f t="shared" si="3982"/>
        <v>6.9444444444445308E-3</v>
      </c>
      <c r="AA1156" s="13">
        <f t="shared" si="3616"/>
        <v>0</v>
      </c>
      <c r="AB1156" s="13">
        <f t="shared" si="3617"/>
        <v>10</v>
      </c>
      <c r="AC1156" s="83">
        <v>1.0520833333333333</v>
      </c>
      <c r="AD1156" s="12">
        <f t="shared" si="3989"/>
        <v>0.17708333333333326</v>
      </c>
      <c r="AE1156" s="13">
        <f t="shared" si="3990"/>
        <v>4</v>
      </c>
      <c r="AF1156" s="13">
        <f t="shared" si="3991"/>
        <v>15</v>
      </c>
      <c r="AG1156" s="83">
        <v>1.0555555555555556</v>
      </c>
      <c r="AH1156" s="83">
        <v>1.0729166666666667</v>
      </c>
      <c r="AI1156" s="12">
        <f t="shared" si="3992"/>
        <v>1.736111111111116E-2</v>
      </c>
      <c r="AJ1156" s="225">
        <f t="shared" si="3993"/>
        <v>0</v>
      </c>
      <c r="AK1156" s="225">
        <f t="shared" si="3994"/>
        <v>25</v>
      </c>
      <c r="AL1156" s="83">
        <v>1.0555555555555556</v>
      </c>
      <c r="AM1156" s="83">
        <v>1.0729166666666667</v>
      </c>
      <c r="AN1156" s="12">
        <f t="shared" si="3995"/>
        <v>1.736111111111116E-2</v>
      </c>
      <c r="AO1156" s="13">
        <f t="shared" si="3996"/>
        <v>0</v>
      </c>
      <c r="AP1156" s="13">
        <f t="shared" si="3997"/>
        <v>25</v>
      </c>
      <c r="AQ1156" s="83">
        <v>1.1430555555555555</v>
      </c>
      <c r="AR1156" s="12">
        <f t="shared" si="3998"/>
        <v>7.0138888888888751E-2</v>
      </c>
      <c r="AS1156" s="225">
        <f t="shared" si="3999"/>
        <v>1</v>
      </c>
      <c r="AT1156" s="13">
        <f t="shared" si="4000"/>
        <v>41</v>
      </c>
      <c r="AU1156" s="83">
        <v>1.1444444444444444</v>
      </c>
      <c r="AV1156" s="226">
        <f t="shared" si="4001"/>
        <v>1.388888888888884E-3</v>
      </c>
      <c r="AW1156" s="13">
        <f t="shared" si="4002"/>
        <v>0</v>
      </c>
      <c r="AX1156" s="13">
        <f t="shared" si="4003"/>
        <v>2</v>
      </c>
      <c r="AY1156" s="83">
        <v>1.21875</v>
      </c>
      <c r="AZ1156" s="12">
        <f t="shared" si="4004"/>
        <v>7.4305555555555625E-2</v>
      </c>
      <c r="BA1156" s="225">
        <f t="shared" si="4005"/>
        <v>1</v>
      </c>
      <c r="BB1156" s="225">
        <f t="shared" si="4006"/>
        <v>47</v>
      </c>
      <c r="BC1156" s="83">
        <v>1.21875</v>
      </c>
      <c r="BD1156" s="83">
        <v>1.21875</v>
      </c>
      <c r="BE1156" s="12">
        <f t="shared" si="4007"/>
        <v>0</v>
      </c>
      <c r="BF1156" s="13">
        <f t="shared" si="4008"/>
        <v>0</v>
      </c>
      <c r="BG1156" s="13">
        <f t="shared" si="4009"/>
        <v>0</v>
      </c>
      <c r="BH1156" s="83">
        <v>1.21875</v>
      </c>
      <c r="BI1156" s="83">
        <v>1.21875</v>
      </c>
      <c r="BJ1156" s="83"/>
      <c r="BK1156" s="69">
        <f t="shared" si="4010"/>
        <v>0</v>
      </c>
      <c r="BL1156" s="13">
        <f t="shared" si="4011"/>
        <v>0</v>
      </c>
      <c r="BM1156" s="13">
        <f t="shared" si="4012"/>
        <v>0</v>
      </c>
      <c r="BN1156" s="83">
        <v>1.2326388888888888</v>
      </c>
      <c r="BO1156" s="12">
        <f t="shared" si="3347"/>
        <v>1.388888888888884E-2</v>
      </c>
      <c r="BP1156" s="12">
        <f t="shared" si="3348"/>
        <v>0</v>
      </c>
      <c r="BQ1156" s="12">
        <f t="shared" si="3349"/>
        <v>20</v>
      </c>
      <c r="BR1156" s="83">
        <v>1.2361111111111112</v>
      </c>
      <c r="BS1156" s="12">
        <f t="shared" si="3425"/>
        <v>3.4722222222223209E-3</v>
      </c>
      <c r="BT1156" s="225">
        <f t="shared" si="3618"/>
        <v>0</v>
      </c>
      <c r="BU1156" s="225">
        <f t="shared" si="3619"/>
        <v>5</v>
      </c>
      <c r="BV1156" s="83">
        <v>1.2361111111111112</v>
      </c>
      <c r="BW1156" s="83">
        <v>1.2395833333333333</v>
      </c>
      <c r="BX1156" s="12">
        <f t="shared" si="3353"/>
        <v>3.4722222222220989E-3</v>
      </c>
      <c r="BY1156" s="12">
        <f t="shared" si="3354"/>
        <v>0</v>
      </c>
      <c r="BZ1156" s="12">
        <f t="shared" si="3355"/>
        <v>5</v>
      </c>
      <c r="CA1156" s="12">
        <f t="shared" si="3983"/>
        <v>0.37499999999999989</v>
      </c>
      <c r="CB1156" s="13">
        <f t="shared" si="4013"/>
        <v>9</v>
      </c>
      <c r="CC1156" s="13">
        <f t="shared" si="4014"/>
        <v>0</v>
      </c>
      <c r="CD1156" s="12">
        <f t="shared" si="3428"/>
        <v>0.26458333333333317</v>
      </c>
      <c r="CE1156" s="12">
        <f t="shared" si="3429"/>
        <v>6</v>
      </c>
      <c r="CF1156" s="12">
        <f t="shared" si="3430"/>
        <v>21</v>
      </c>
      <c r="CG1156" s="12">
        <f t="shared" si="4015"/>
        <v>1.736111111111116E-2</v>
      </c>
      <c r="CH1156" s="13">
        <f t="shared" si="4016"/>
        <v>0</v>
      </c>
      <c r="CI1156" s="13">
        <f t="shared" si="4017"/>
        <v>25</v>
      </c>
      <c r="CJ1156" s="12">
        <f t="shared" si="4018"/>
        <v>7.4305555555555625E-2</v>
      </c>
      <c r="CK1156" s="13">
        <f t="shared" si="4019"/>
        <v>1</v>
      </c>
      <c r="CL1156" s="13">
        <f t="shared" si="4020"/>
        <v>47</v>
      </c>
      <c r="CM1156" s="62"/>
      <c r="CN1156" s="62"/>
      <c r="CO1156" s="62"/>
      <c r="CP1156" s="12">
        <f t="shared" si="4021"/>
        <v>6.5972222222222293E-2</v>
      </c>
      <c r="CQ1156" s="13">
        <f t="shared" si="4022"/>
        <v>1</v>
      </c>
      <c r="CR1156" s="13">
        <f t="shared" si="4023"/>
        <v>35</v>
      </c>
      <c r="CS1156" s="83">
        <v>0</v>
      </c>
      <c r="CT1156" s="13">
        <f t="shared" si="4024"/>
        <v>0</v>
      </c>
      <c r="CU1156" s="13">
        <f t="shared" si="4025"/>
        <v>0</v>
      </c>
      <c r="CV1156" s="83">
        <v>0</v>
      </c>
      <c r="CW1156" s="13">
        <f t="shared" si="4026"/>
        <v>0</v>
      </c>
      <c r="CX1156" s="13">
        <f t="shared" si="4027"/>
        <v>0</v>
      </c>
      <c r="CY1156" s="83">
        <v>0</v>
      </c>
      <c r="CZ1156" s="13">
        <f t="shared" si="4028"/>
        <v>0</v>
      </c>
      <c r="DA1156" s="13">
        <f t="shared" si="4029"/>
        <v>0</v>
      </c>
      <c r="DB1156" s="83">
        <v>0</v>
      </c>
      <c r="DC1156" s="13">
        <f t="shared" si="3932"/>
        <v>0</v>
      </c>
      <c r="DD1156" s="13">
        <f t="shared" si="3933"/>
        <v>0</v>
      </c>
      <c r="DE1156" s="83">
        <v>0</v>
      </c>
      <c r="DF1156" s="13">
        <f t="shared" si="4035"/>
        <v>0</v>
      </c>
      <c r="DG1156" s="13">
        <f t="shared" si="4036"/>
        <v>0</v>
      </c>
      <c r="DH1156" s="83">
        <v>8.3333333333333332E-3</v>
      </c>
      <c r="DI1156" s="13">
        <f t="shared" si="3714"/>
        <v>0</v>
      </c>
      <c r="DJ1156" s="13">
        <f t="shared" si="3715"/>
        <v>12</v>
      </c>
      <c r="DK1156" s="83">
        <v>0</v>
      </c>
      <c r="DL1156" s="35">
        <f t="shared" si="4030"/>
        <v>0</v>
      </c>
      <c r="DM1156" s="35">
        <f t="shared" si="4031"/>
        <v>0</v>
      </c>
      <c r="DN1156" s="66">
        <f t="shared" si="3710"/>
        <v>4103745.1160000018</v>
      </c>
      <c r="DO1156" s="74">
        <f t="shared" si="4032"/>
        <v>65685</v>
      </c>
      <c r="DP1156" s="66">
        <f t="shared" si="4033"/>
        <v>63.379491525423724</v>
      </c>
      <c r="DQ1156" s="63">
        <f t="shared" si="4034"/>
        <v>62.476137870137805</v>
      </c>
      <c r="DR1156" s="559"/>
      <c r="DS1156" s="559"/>
      <c r="DT1156" s="559"/>
      <c r="DU1156" s="66"/>
      <c r="FJ1156" s="3">
        <f t="shared" si="3718"/>
        <v>0.2833333333333331</v>
      </c>
    </row>
    <row r="1157" spans="1:166">
      <c r="A1157" s="639">
        <f t="shared" si="3547"/>
        <v>1155</v>
      </c>
      <c r="B1157" s="172">
        <f t="shared" si="3807"/>
        <v>164</v>
      </c>
      <c r="C1157" s="76">
        <v>40998</v>
      </c>
      <c r="D1157" s="84">
        <f t="shared" si="4037"/>
        <v>3</v>
      </c>
      <c r="E1157" s="639" t="s">
        <v>1341</v>
      </c>
      <c r="F1157" s="639">
        <v>1</v>
      </c>
      <c r="G1157" s="639" t="s">
        <v>1324</v>
      </c>
      <c r="H1157" s="639" t="s">
        <v>394</v>
      </c>
      <c r="I1157" s="639" t="s">
        <v>1290</v>
      </c>
      <c r="J1157" s="83">
        <v>8.3333333333333329E-2</v>
      </c>
      <c r="K1157" s="664">
        <v>3541.7</v>
      </c>
      <c r="L1157" s="78" t="s">
        <v>1083</v>
      </c>
      <c r="M1157" s="172">
        <v>55</v>
      </c>
      <c r="N1157" s="172">
        <v>4</v>
      </c>
      <c r="O1157" s="639"/>
      <c r="P1157" s="83">
        <v>8.3333333333333329E-2</v>
      </c>
      <c r="Q1157" s="83">
        <v>8.3333333333333329E-2</v>
      </c>
      <c r="R1157" s="12">
        <f t="shared" ref="R1157:R1162" si="4038">Q1157-P1157</f>
        <v>0</v>
      </c>
      <c r="S1157" s="13">
        <f t="shared" ref="S1157:S1162" si="4039">HOUR(R1157)</f>
        <v>0</v>
      </c>
      <c r="T1157" s="13">
        <f t="shared" ref="T1157:T1162" si="4040">MINUTE(R1157)</f>
        <v>0</v>
      </c>
      <c r="U1157" s="83">
        <v>8.6805555555555566E-2</v>
      </c>
      <c r="V1157" s="12">
        <f t="shared" si="3318"/>
        <v>3.4722222222222376E-3</v>
      </c>
      <c r="W1157" s="12">
        <f t="shared" si="3319"/>
        <v>0</v>
      </c>
      <c r="X1157" s="12">
        <f t="shared" si="3320"/>
        <v>5</v>
      </c>
      <c r="Y1157" s="83">
        <v>0.10416666666666667</v>
      </c>
      <c r="Z1157" s="12">
        <f t="shared" ref="Z1157:Z1166" si="4041">Y1157-U1157</f>
        <v>1.7361111111111105E-2</v>
      </c>
      <c r="AA1157" s="13">
        <f t="shared" ref="AA1157:AA1166" si="4042">HOUR(Z1157)</f>
        <v>0</v>
      </c>
      <c r="AB1157" s="13">
        <f t="shared" ref="AB1157:AB1166" si="4043">MINUTE(Z1157)</f>
        <v>25</v>
      </c>
      <c r="AC1157" s="83">
        <v>0.13541666666666666</v>
      </c>
      <c r="AD1157" s="12">
        <f t="shared" ref="AD1157:AD1162" si="4044">AC1157-Y1157</f>
        <v>3.1249999999999986E-2</v>
      </c>
      <c r="AE1157" s="13">
        <f t="shared" ref="AE1157:AE1162" si="4045">HOUR(AD1157)</f>
        <v>0</v>
      </c>
      <c r="AF1157" s="13">
        <f t="shared" ref="AF1157:AF1162" si="4046">MINUTE(AD1157)</f>
        <v>45</v>
      </c>
      <c r="AG1157" s="83">
        <v>0.13541666666666666</v>
      </c>
      <c r="AH1157" s="83">
        <v>0.16319444444444445</v>
      </c>
      <c r="AI1157" s="12">
        <f t="shared" ref="AI1157:AI1162" si="4047">AH1157-AG1157</f>
        <v>2.777777777777779E-2</v>
      </c>
      <c r="AJ1157" s="225">
        <f t="shared" ref="AJ1157:AJ1162" si="4048">HOUR(AI1157)</f>
        <v>0</v>
      </c>
      <c r="AK1157" s="225">
        <f t="shared" ref="AK1157:AK1162" si="4049">MINUTE(AI1157)</f>
        <v>40</v>
      </c>
      <c r="AL1157" s="83">
        <v>0.13541666666666666</v>
      </c>
      <c r="AM1157" s="83">
        <v>0.16319444444444445</v>
      </c>
      <c r="AN1157" s="12">
        <f t="shared" ref="AN1157:AN1162" si="4050">AM1157-AL1157</f>
        <v>2.777777777777779E-2</v>
      </c>
      <c r="AO1157" s="13">
        <f t="shared" ref="AO1157:AO1162" si="4051">HOUR(AN1157)</f>
        <v>0</v>
      </c>
      <c r="AP1157" s="13">
        <f t="shared" ref="AP1157:AP1162" si="4052">MINUTE(AN1157)</f>
        <v>40</v>
      </c>
      <c r="AQ1157" s="83">
        <v>0.23958333333333334</v>
      </c>
      <c r="AR1157" s="12">
        <f t="shared" ref="AR1157:AR1162" si="4053">AQ1157-AH1157</f>
        <v>7.6388888888888895E-2</v>
      </c>
      <c r="AS1157" s="225">
        <f t="shared" ref="AS1157:AS1162" si="4054">HOUR(AR1157)</f>
        <v>1</v>
      </c>
      <c r="AT1157" s="13">
        <f t="shared" ref="AT1157:AT1162" si="4055">MINUTE(AR1157)</f>
        <v>50</v>
      </c>
      <c r="AU1157" s="83">
        <v>0.24027777777777778</v>
      </c>
      <c r="AV1157" s="226">
        <f t="shared" ref="AV1157:AV1162" si="4056">AU1157-AQ1157</f>
        <v>6.9444444444444198E-4</v>
      </c>
      <c r="AW1157" s="13">
        <f t="shared" ref="AW1157:AW1162" si="4057">HOUR(AV1157)</f>
        <v>0</v>
      </c>
      <c r="AX1157" s="13">
        <f t="shared" ref="AX1157:AX1162" si="4058">MINUTE(AV1157)</f>
        <v>1</v>
      </c>
      <c r="AY1157" s="83">
        <v>0.31388888888888888</v>
      </c>
      <c r="AZ1157" s="12">
        <f t="shared" ref="AZ1157:AZ1162" si="4059">AY1157-AU1157</f>
        <v>7.3611111111111099E-2</v>
      </c>
      <c r="BA1157" s="225">
        <f t="shared" ref="BA1157:BA1162" si="4060">HOUR(AZ1157)</f>
        <v>1</v>
      </c>
      <c r="BB1157" s="225">
        <f t="shared" ref="BB1157:BB1162" si="4061">MINUTE(AZ1157)</f>
        <v>46</v>
      </c>
      <c r="BC1157" s="83">
        <v>0.31388888888888888</v>
      </c>
      <c r="BD1157" s="83">
        <v>0.31388888888888888</v>
      </c>
      <c r="BE1157" s="12">
        <f t="shared" ref="BE1157:BE1162" si="4062">BD1157-BC1157</f>
        <v>0</v>
      </c>
      <c r="BF1157" s="13">
        <f t="shared" ref="BF1157:BF1162" si="4063">HOUR(BE1157)</f>
        <v>0</v>
      </c>
      <c r="BG1157" s="13">
        <f t="shared" ref="BG1157:BG1162" si="4064">MINUTE(BE1157)</f>
        <v>0</v>
      </c>
      <c r="BH1157" s="83">
        <v>0.31388888888888888</v>
      </c>
      <c r="BI1157" s="83">
        <v>0.31388888888888888</v>
      </c>
      <c r="BJ1157" s="83"/>
      <c r="BK1157" s="69">
        <f t="shared" ref="BK1157:BK1162" si="4065">BI1157-BH1157</f>
        <v>0</v>
      </c>
      <c r="BL1157" s="13">
        <f t="shared" ref="BL1157:BL1162" si="4066">HOUR(BK1157)</f>
        <v>0</v>
      </c>
      <c r="BM1157" s="13">
        <f t="shared" ref="BM1157:BM1162" si="4067">MINUTE(BK1157)</f>
        <v>0</v>
      </c>
      <c r="BN1157" s="83">
        <v>0.32291666666666669</v>
      </c>
      <c r="BO1157" s="12">
        <f t="shared" si="3347"/>
        <v>9.0277777777778012E-3</v>
      </c>
      <c r="BP1157" s="12">
        <f t="shared" si="3348"/>
        <v>0</v>
      </c>
      <c r="BQ1157" s="12">
        <f t="shared" si="3349"/>
        <v>13</v>
      </c>
      <c r="BR1157" s="83">
        <v>0.3263888888888889</v>
      </c>
      <c r="BS1157" s="12">
        <f t="shared" si="3425"/>
        <v>3.4722222222222099E-3</v>
      </c>
      <c r="BT1157" s="225">
        <f t="shared" si="3618"/>
        <v>0</v>
      </c>
      <c r="BU1157" s="225">
        <f t="shared" si="3619"/>
        <v>5</v>
      </c>
      <c r="BV1157" s="83">
        <v>0.3263888888888889</v>
      </c>
      <c r="BW1157" s="83">
        <v>0.3298611111111111</v>
      </c>
      <c r="BX1157" s="12">
        <f t="shared" si="3353"/>
        <v>3.4722222222222099E-3</v>
      </c>
      <c r="BY1157" s="12">
        <f t="shared" si="3354"/>
        <v>0</v>
      </c>
      <c r="BZ1157" s="12">
        <f t="shared" si="3355"/>
        <v>5</v>
      </c>
      <c r="CA1157" s="12">
        <f t="shared" si="3983"/>
        <v>0.24652777777777779</v>
      </c>
      <c r="CB1157" s="13">
        <f t="shared" ref="CB1157:CB1166" si="4068">HOUR(CA1157)</f>
        <v>5</v>
      </c>
      <c r="CC1157" s="13">
        <f t="shared" ref="CC1157:CC1166" si="4069">MINUTE(CA1157)</f>
        <v>55</v>
      </c>
      <c r="CD1157" s="12">
        <f t="shared" ref="CD1157:CD1166" si="4070">AD1157+AR1157+BO1157+BS1157</f>
        <v>0.12013888888888889</v>
      </c>
      <c r="CE1157" s="12">
        <f t="shared" ref="CE1157:CE1166" si="4071">HOUR(CD1157)</f>
        <v>2</v>
      </c>
      <c r="CF1157" s="12">
        <f t="shared" ref="CF1157:CF1166" si="4072">MINUTE(CD1157)</f>
        <v>53</v>
      </c>
      <c r="CG1157" s="12">
        <f t="shared" ref="CG1157:CG1162" si="4073">AI1157</f>
        <v>2.777777777777779E-2</v>
      </c>
      <c r="CH1157" s="13">
        <f t="shared" ref="CH1157:CH1162" si="4074">HOUR(CG1157)</f>
        <v>0</v>
      </c>
      <c r="CI1157" s="13">
        <f t="shared" ref="CI1157:CI1162" si="4075">MINUTE(CG1157)</f>
        <v>40</v>
      </c>
      <c r="CJ1157" s="12">
        <f t="shared" ref="CJ1157:CJ1162" si="4076">AZ1157</f>
        <v>7.3611111111111099E-2</v>
      </c>
      <c r="CK1157" s="13">
        <f t="shared" ref="CK1157:CK1162" si="4077">HOUR(CJ1157)</f>
        <v>1</v>
      </c>
      <c r="CL1157" s="13">
        <f t="shared" ref="CL1157:CL1162" si="4078">MINUTE(CJ1157)</f>
        <v>46</v>
      </c>
      <c r="CM1157" s="62"/>
      <c r="CN1157" s="62"/>
      <c r="CO1157" s="62"/>
      <c r="CP1157" s="12">
        <f t="shared" ref="CP1157:CP1162" si="4079">AZ1157-(CS1157+CV1157+CY1157+DB1157+DE1157+DH1157+DK1157)</f>
        <v>4.166666666666665E-2</v>
      </c>
      <c r="CQ1157" s="13">
        <f t="shared" ref="CQ1157:CQ1162" si="4080">HOUR(CP1157)</f>
        <v>1</v>
      </c>
      <c r="CR1157" s="13">
        <f t="shared" ref="CR1157:CR1162" si="4081">MINUTE(CP1157)</f>
        <v>0</v>
      </c>
      <c r="CS1157" s="83">
        <v>0</v>
      </c>
      <c r="CT1157" s="13">
        <f t="shared" ref="CT1157:CT1162" si="4082">HOUR(CS1157)</f>
        <v>0</v>
      </c>
      <c r="CU1157" s="13">
        <f t="shared" ref="CU1157:CU1162" si="4083">MINUTE(CS1157)</f>
        <v>0</v>
      </c>
      <c r="CV1157" s="83">
        <v>0</v>
      </c>
      <c r="CW1157" s="13">
        <f t="shared" si="4026"/>
        <v>0</v>
      </c>
      <c r="CX1157" s="13">
        <f t="shared" si="4027"/>
        <v>0</v>
      </c>
      <c r="CY1157" s="83">
        <v>0</v>
      </c>
      <c r="CZ1157" s="13">
        <f t="shared" si="4028"/>
        <v>0</v>
      </c>
      <c r="DA1157" s="13">
        <f t="shared" si="4029"/>
        <v>0</v>
      </c>
      <c r="DB1157" s="83">
        <v>0</v>
      </c>
      <c r="DC1157" s="13">
        <f t="shared" ref="DC1157:DC1166" si="4084">HOUR(DB1157)</f>
        <v>0</v>
      </c>
      <c r="DD1157" s="13">
        <f t="shared" ref="DD1157:DD1166" si="4085">MINUTE(DB1157)</f>
        <v>0</v>
      </c>
      <c r="DE1157" s="83">
        <v>0</v>
      </c>
      <c r="DF1157" s="13">
        <f t="shared" ref="DF1157:DF1166" si="4086">HOUR(DE1157)</f>
        <v>0</v>
      </c>
      <c r="DG1157" s="13">
        <f t="shared" ref="DG1157:DG1166" si="4087">MINUTE(DE1157)</f>
        <v>0</v>
      </c>
      <c r="DH1157" s="83">
        <v>3.1944444444444449E-2</v>
      </c>
      <c r="DI1157" s="13">
        <f t="shared" si="3714"/>
        <v>0</v>
      </c>
      <c r="DJ1157" s="13">
        <f t="shared" si="3715"/>
        <v>46</v>
      </c>
      <c r="DK1157" s="83">
        <v>0</v>
      </c>
      <c r="DL1157" s="35">
        <f t="shared" ref="DL1157:DL1162" si="4088">HOUR(DK1157)</f>
        <v>0</v>
      </c>
      <c r="DM1157" s="35">
        <f t="shared" ref="DM1157:DM1162" si="4089">MINUTE(DK1157)</f>
        <v>0</v>
      </c>
      <c r="DN1157" s="66">
        <f t="shared" si="3710"/>
        <v>4107286.816000002</v>
      </c>
      <c r="DO1157" s="74">
        <f t="shared" si="4032"/>
        <v>65740</v>
      </c>
      <c r="DP1157" s="66">
        <f t="shared" ref="DP1157:DP1162" si="4090" xml:space="preserve"> K1157/M1157</f>
        <v>64.394545454545451</v>
      </c>
      <c r="DQ1157" s="63">
        <f t="shared" ref="DQ1157:DQ1162" si="4091">DN1157/DO1157</f>
        <v>62.47774286583514</v>
      </c>
      <c r="DR1157" s="559"/>
      <c r="DS1157" s="559"/>
      <c r="DT1157" s="559"/>
      <c r="DU1157" s="66"/>
      <c r="FJ1157" s="3">
        <f t="shared" si="3718"/>
        <v>0.1451388888888889</v>
      </c>
    </row>
    <row r="1158" spans="1:166">
      <c r="A1158" s="639">
        <f t="shared" ref="A1158:A1166" si="4092" xml:space="preserve"> A1157 + 1</f>
        <v>1156</v>
      </c>
      <c r="B1158" s="172">
        <f t="shared" si="3807"/>
        <v>165</v>
      </c>
      <c r="C1158" s="76">
        <v>40998</v>
      </c>
      <c r="D1158" s="84">
        <f t="shared" si="4037"/>
        <v>3</v>
      </c>
      <c r="E1158" s="639" t="s">
        <v>1268</v>
      </c>
      <c r="F1158" s="639">
        <v>2</v>
      </c>
      <c r="G1158" s="639" t="s">
        <v>403</v>
      </c>
      <c r="H1158" s="639" t="s">
        <v>394</v>
      </c>
      <c r="I1158" s="639" t="s">
        <v>1121</v>
      </c>
      <c r="J1158" s="83">
        <v>0.40972222222222227</v>
      </c>
      <c r="K1158" s="664">
        <v>3579.96</v>
      </c>
      <c r="L1158" s="78" t="s">
        <v>1083</v>
      </c>
      <c r="M1158" s="172">
        <v>59</v>
      </c>
      <c r="N1158" s="172">
        <v>0</v>
      </c>
      <c r="O1158" s="639"/>
      <c r="P1158" s="83">
        <v>0.40972222222222227</v>
      </c>
      <c r="Q1158" s="83">
        <v>0.40972222222222227</v>
      </c>
      <c r="R1158" s="12">
        <f t="shared" si="4038"/>
        <v>0</v>
      </c>
      <c r="S1158" s="13">
        <f t="shared" si="4039"/>
        <v>0</v>
      </c>
      <c r="T1158" s="13">
        <f t="shared" si="4040"/>
        <v>0</v>
      </c>
      <c r="U1158" s="83">
        <v>0.41319444444444442</v>
      </c>
      <c r="V1158" s="12">
        <f t="shared" si="3318"/>
        <v>3.4722222222221544E-3</v>
      </c>
      <c r="W1158" s="12">
        <f t="shared" si="3319"/>
        <v>0</v>
      </c>
      <c r="X1158" s="12">
        <f t="shared" si="3320"/>
        <v>5</v>
      </c>
      <c r="Y1158" s="83">
        <v>0.43402777777777773</v>
      </c>
      <c r="Z1158" s="12">
        <f t="shared" si="4041"/>
        <v>2.0833333333333315E-2</v>
      </c>
      <c r="AA1158" s="13">
        <f t="shared" si="4042"/>
        <v>0</v>
      </c>
      <c r="AB1158" s="13">
        <f t="shared" si="4043"/>
        <v>30</v>
      </c>
      <c r="AC1158" s="83">
        <v>0.4548611111111111</v>
      </c>
      <c r="AD1158" s="12">
        <f t="shared" si="4044"/>
        <v>2.083333333333337E-2</v>
      </c>
      <c r="AE1158" s="13">
        <f t="shared" si="4045"/>
        <v>0</v>
      </c>
      <c r="AF1158" s="13">
        <f t="shared" si="4046"/>
        <v>30</v>
      </c>
      <c r="AG1158" s="83">
        <v>0.45833333333333331</v>
      </c>
      <c r="AH1158" s="83">
        <v>0.4826388888888889</v>
      </c>
      <c r="AI1158" s="12">
        <f t="shared" si="4047"/>
        <v>2.430555555555558E-2</v>
      </c>
      <c r="AJ1158" s="225">
        <f t="shared" si="4048"/>
        <v>0</v>
      </c>
      <c r="AK1158" s="225">
        <f t="shared" si="4049"/>
        <v>35</v>
      </c>
      <c r="AL1158" s="83">
        <v>0.45833333333333331</v>
      </c>
      <c r="AM1158" s="83">
        <v>0.4826388888888889</v>
      </c>
      <c r="AN1158" s="12">
        <f t="shared" si="4050"/>
        <v>2.430555555555558E-2</v>
      </c>
      <c r="AO1158" s="13">
        <f t="shared" si="4051"/>
        <v>0</v>
      </c>
      <c r="AP1158" s="13">
        <f t="shared" si="4052"/>
        <v>35</v>
      </c>
      <c r="AQ1158" s="83">
        <v>0.48749999999999999</v>
      </c>
      <c r="AR1158" s="12">
        <f t="shared" si="4053"/>
        <v>4.8611111111110938E-3</v>
      </c>
      <c r="AS1158" s="225">
        <f t="shared" si="4054"/>
        <v>0</v>
      </c>
      <c r="AT1158" s="13">
        <f t="shared" si="4055"/>
        <v>7</v>
      </c>
      <c r="AU1158" s="83">
        <v>0.48958333333333331</v>
      </c>
      <c r="AV1158" s="226">
        <f t="shared" si="4056"/>
        <v>2.0833333333333259E-3</v>
      </c>
      <c r="AW1158" s="13">
        <f t="shared" si="4057"/>
        <v>0</v>
      </c>
      <c r="AX1158" s="13">
        <f t="shared" si="4058"/>
        <v>3</v>
      </c>
      <c r="AY1158" s="83">
        <v>0.57222222222222219</v>
      </c>
      <c r="AZ1158" s="12">
        <f t="shared" si="4059"/>
        <v>8.2638888888888873E-2</v>
      </c>
      <c r="BA1158" s="225">
        <f t="shared" si="4060"/>
        <v>1</v>
      </c>
      <c r="BB1158" s="225">
        <f t="shared" si="4061"/>
        <v>59</v>
      </c>
      <c r="BC1158" s="83">
        <v>0.57222222222222219</v>
      </c>
      <c r="BD1158" s="83">
        <v>0.57222222222222219</v>
      </c>
      <c r="BE1158" s="12">
        <f t="shared" si="4062"/>
        <v>0</v>
      </c>
      <c r="BF1158" s="13">
        <f t="shared" si="4063"/>
        <v>0</v>
      </c>
      <c r="BG1158" s="13">
        <f t="shared" si="4064"/>
        <v>0</v>
      </c>
      <c r="BH1158" s="83">
        <v>0.57222222222222219</v>
      </c>
      <c r="BI1158" s="83">
        <v>0.57222222222222219</v>
      </c>
      <c r="BJ1158" s="83"/>
      <c r="BK1158" s="69">
        <f t="shared" si="4065"/>
        <v>0</v>
      </c>
      <c r="BL1158" s="13">
        <f t="shared" si="4066"/>
        <v>0</v>
      </c>
      <c r="BM1158" s="13">
        <f t="shared" si="4067"/>
        <v>0</v>
      </c>
      <c r="BN1158" s="83">
        <v>0.58333333333333337</v>
      </c>
      <c r="BO1158" s="12">
        <f t="shared" si="3347"/>
        <v>1.1111111111111183E-2</v>
      </c>
      <c r="BP1158" s="12">
        <f t="shared" si="3348"/>
        <v>0</v>
      </c>
      <c r="BQ1158" s="12">
        <f t="shared" si="3349"/>
        <v>16</v>
      </c>
      <c r="BR1158" s="83">
        <v>0.58680555555555558</v>
      </c>
      <c r="BS1158" s="12">
        <f t="shared" si="3425"/>
        <v>3.4722222222222099E-3</v>
      </c>
      <c r="BT1158" s="225">
        <f t="shared" si="3618"/>
        <v>0</v>
      </c>
      <c r="BU1158" s="225">
        <f t="shared" si="3619"/>
        <v>5</v>
      </c>
      <c r="BV1158" s="83">
        <v>0.58680555555555558</v>
      </c>
      <c r="BW1158" s="83">
        <v>0.59027777777777779</v>
      </c>
      <c r="BX1158" s="12">
        <f t="shared" si="3353"/>
        <v>3.4722222222222099E-3</v>
      </c>
      <c r="BY1158" s="12">
        <f t="shared" si="3354"/>
        <v>0</v>
      </c>
      <c r="BZ1158" s="12">
        <f t="shared" si="3355"/>
        <v>5</v>
      </c>
      <c r="CA1158" s="12">
        <f t="shared" si="3983"/>
        <v>0.18055555555555552</v>
      </c>
      <c r="CB1158" s="13">
        <f t="shared" si="4068"/>
        <v>4</v>
      </c>
      <c r="CC1158" s="13">
        <f t="shared" si="4069"/>
        <v>20</v>
      </c>
      <c r="CD1158" s="12">
        <f t="shared" si="4070"/>
        <v>4.0277777777777857E-2</v>
      </c>
      <c r="CE1158" s="12">
        <f t="shared" si="4071"/>
        <v>0</v>
      </c>
      <c r="CF1158" s="12">
        <f t="shared" si="4072"/>
        <v>58</v>
      </c>
      <c r="CG1158" s="12">
        <f t="shared" si="4073"/>
        <v>2.430555555555558E-2</v>
      </c>
      <c r="CH1158" s="13">
        <f t="shared" si="4074"/>
        <v>0</v>
      </c>
      <c r="CI1158" s="13">
        <f t="shared" si="4075"/>
        <v>35</v>
      </c>
      <c r="CJ1158" s="12">
        <f t="shared" si="4076"/>
        <v>8.2638888888888873E-2</v>
      </c>
      <c r="CK1158" s="13">
        <f t="shared" si="4077"/>
        <v>1</v>
      </c>
      <c r="CL1158" s="13">
        <f t="shared" si="4078"/>
        <v>59</v>
      </c>
      <c r="CM1158" s="62"/>
      <c r="CN1158" s="62"/>
      <c r="CO1158" s="62"/>
      <c r="CP1158" s="12">
        <f t="shared" si="4079"/>
        <v>5.1388888888888873E-2</v>
      </c>
      <c r="CQ1158" s="13">
        <f t="shared" si="4080"/>
        <v>1</v>
      </c>
      <c r="CR1158" s="13">
        <f t="shared" si="4081"/>
        <v>14</v>
      </c>
      <c r="CS1158" s="83">
        <v>0</v>
      </c>
      <c r="CT1158" s="13">
        <f t="shared" si="4082"/>
        <v>0</v>
      </c>
      <c r="CU1158" s="13">
        <f t="shared" si="4083"/>
        <v>0</v>
      </c>
      <c r="CV1158" s="83">
        <v>1.1111111111111112E-2</v>
      </c>
      <c r="CW1158" s="13">
        <f t="shared" ref="CW1158:CW1163" si="4093">HOUR(CV1158)</f>
        <v>0</v>
      </c>
      <c r="CX1158" s="13">
        <f t="shared" ref="CX1158:CX1163" si="4094">MINUTE(CV1158)</f>
        <v>16</v>
      </c>
      <c r="CY1158" s="83">
        <v>0</v>
      </c>
      <c r="CZ1158" s="13">
        <f t="shared" ref="CZ1158:CZ1166" si="4095">HOUR(CY1158)</f>
        <v>0</v>
      </c>
      <c r="DA1158" s="13">
        <f t="shared" ref="DA1158:DA1166" si="4096">MINUTE(CY1158)</f>
        <v>0</v>
      </c>
      <c r="DB1158" s="83">
        <v>0</v>
      </c>
      <c r="DC1158" s="13">
        <f t="shared" si="4084"/>
        <v>0</v>
      </c>
      <c r="DD1158" s="13">
        <f t="shared" si="4085"/>
        <v>0</v>
      </c>
      <c r="DE1158" s="83">
        <v>0</v>
      </c>
      <c r="DF1158" s="13">
        <f t="shared" si="4086"/>
        <v>0</v>
      </c>
      <c r="DG1158" s="13">
        <f t="shared" si="4087"/>
        <v>0</v>
      </c>
      <c r="DH1158" s="83">
        <v>2.013888888888889E-2</v>
      </c>
      <c r="DI1158" s="13">
        <f t="shared" si="3714"/>
        <v>0</v>
      </c>
      <c r="DJ1158" s="13">
        <f t="shared" si="3715"/>
        <v>29</v>
      </c>
      <c r="DK1158" s="83">
        <v>0</v>
      </c>
      <c r="DL1158" s="35">
        <f t="shared" si="4088"/>
        <v>0</v>
      </c>
      <c r="DM1158" s="35">
        <f t="shared" si="4089"/>
        <v>0</v>
      </c>
      <c r="DN1158" s="66">
        <f t="shared" si="3710"/>
        <v>4110866.7760000019</v>
      </c>
      <c r="DO1158" s="74">
        <f t="shared" si="4032"/>
        <v>65799</v>
      </c>
      <c r="DP1158" s="66">
        <f t="shared" si="4090"/>
        <v>60.677288135593223</v>
      </c>
      <c r="DQ1158" s="63">
        <f t="shared" si="4091"/>
        <v>62.476128451800207</v>
      </c>
      <c r="DR1158" s="559"/>
      <c r="DS1158" s="559"/>
      <c r="DT1158" s="559"/>
      <c r="DU1158" s="66"/>
      <c r="FJ1158" s="3">
        <f t="shared" si="3718"/>
        <v>7.3611111111111072E-2</v>
      </c>
    </row>
    <row r="1159" spans="1:166">
      <c r="A1159" s="639">
        <f t="shared" si="4092"/>
        <v>1157</v>
      </c>
      <c r="B1159" s="172">
        <f t="shared" si="3807"/>
        <v>166</v>
      </c>
      <c r="C1159" s="76">
        <v>40998</v>
      </c>
      <c r="D1159" s="84">
        <f t="shared" si="4037"/>
        <v>3</v>
      </c>
      <c r="E1159" s="639" t="s">
        <v>1224</v>
      </c>
      <c r="F1159" s="639">
        <v>49</v>
      </c>
      <c r="G1159" s="639" t="s">
        <v>38</v>
      </c>
      <c r="H1159" s="639" t="s">
        <v>386</v>
      </c>
      <c r="I1159" s="639" t="s">
        <v>1306</v>
      </c>
      <c r="J1159" s="83">
        <v>0.53125</v>
      </c>
      <c r="K1159" s="664">
        <v>3710.93</v>
      </c>
      <c r="L1159" s="78" t="s">
        <v>1083</v>
      </c>
      <c r="M1159" s="172">
        <v>59</v>
      </c>
      <c r="N1159" s="172">
        <v>0</v>
      </c>
      <c r="O1159" s="639"/>
      <c r="P1159" s="83">
        <v>0.53125</v>
      </c>
      <c r="Q1159" s="83">
        <v>0.53125</v>
      </c>
      <c r="R1159" s="12">
        <f t="shared" si="4038"/>
        <v>0</v>
      </c>
      <c r="S1159" s="13">
        <f t="shared" si="4039"/>
        <v>0</v>
      </c>
      <c r="T1159" s="13">
        <f t="shared" si="4040"/>
        <v>0</v>
      </c>
      <c r="U1159" s="83">
        <v>0.53819444444444442</v>
      </c>
      <c r="V1159" s="12">
        <f t="shared" si="3318"/>
        <v>6.9444444444444198E-3</v>
      </c>
      <c r="W1159" s="12">
        <f t="shared" si="3319"/>
        <v>0</v>
      </c>
      <c r="X1159" s="12">
        <f t="shared" si="3320"/>
        <v>10</v>
      </c>
      <c r="Y1159" s="83">
        <v>0.54513888888888895</v>
      </c>
      <c r="Z1159" s="12">
        <f t="shared" si="4041"/>
        <v>6.9444444444445308E-3</v>
      </c>
      <c r="AA1159" s="13">
        <f t="shared" si="4042"/>
        <v>0</v>
      </c>
      <c r="AB1159" s="13">
        <f t="shared" si="4043"/>
        <v>10</v>
      </c>
      <c r="AC1159" s="83">
        <v>0.55902777777777779</v>
      </c>
      <c r="AD1159" s="12">
        <f t="shared" si="4044"/>
        <v>1.388888888888884E-2</v>
      </c>
      <c r="AE1159" s="13">
        <f t="shared" si="4045"/>
        <v>0</v>
      </c>
      <c r="AF1159" s="13">
        <f t="shared" si="4046"/>
        <v>20</v>
      </c>
      <c r="AG1159" s="83">
        <v>0.5625</v>
      </c>
      <c r="AH1159" s="83">
        <v>0.57291666666666663</v>
      </c>
      <c r="AI1159" s="12">
        <f t="shared" si="4047"/>
        <v>1.041666666666663E-2</v>
      </c>
      <c r="AJ1159" s="225">
        <f t="shared" si="4048"/>
        <v>0</v>
      </c>
      <c r="AK1159" s="225">
        <f t="shared" si="4049"/>
        <v>15</v>
      </c>
      <c r="AL1159" s="83">
        <v>0.5625</v>
      </c>
      <c r="AM1159" s="83">
        <v>0.57291666666666663</v>
      </c>
      <c r="AN1159" s="12">
        <f t="shared" si="4050"/>
        <v>1.041666666666663E-2</v>
      </c>
      <c r="AO1159" s="13">
        <f t="shared" si="4051"/>
        <v>0</v>
      </c>
      <c r="AP1159" s="13">
        <f t="shared" si="4052"/>
        <v>15</v>
      </c>
      <c r="AQ1159" s="83">
        <v>0.68055555555555547</v>
      </c>
      <c r="AR1159" s="12">
        <f t="shared" si="4053"/>
        <v>0.10763888888888884</v>
      </c>
      <c r="AS1159" s="225">
        <f t="shared" si="4054"/>
        <v>2</v>
      </c>
      <c r="AT1159" s="13">
        <f t="shared" si="4055"/>
        <v>35</v>
      </c>
      <c r="AU1159" s="83">
        <v>0.68125000000000002</v>
      </c>
      <c r="AV1159" s="226">
        <f t="shared" si="4056"/>
        <v>6.94444444444553E-4</v>
      </c>
      <c r="AW1159" s="13">
        <f t="shared" si="4057"/>
        <v>0</v>
      </c>
      <c r="AX1159" s="13">
        <f t="shared" si="4058"/>
        <v>1</v>
      </c>
      <c r="AY1159" s="83">
        <v>0.76736111111111116</v>
      </c>
      <c r="AZ1159" s="12">
        <f t="shared" si="4059"/>
        <v>8.6111111111111138E-2</v>
      </c>
      <c r="BA1159" s="225">
        <f t="shared" si="4060"/>
        <v>2</v>
      </c>
      <c r="BB1159" s="225">
        <f t="shared" si="4061"/>
        <v>4</v>
      </c>
      <c r="BC1159" s="83">
        <v>0.76736111111111116</v>
      </c>
      <c r="BD1159" s="83">
        <v>0.76736111111111116</v>
      </c>
      <c r="BE1159" s="12">
        <f t="shared" si="4062"/>
        <v>0</v>
      </c>
      <c r="BF1159" s="13">
        <f t="shared" si="4063"/>
        <v>0</v>
      </c>
      <c r="BG1159" s="13">
        <f t="shared" si="4064"/>
        <v>0</v>
      </c>
      <c r="BH1159" s="83">
        <v>0.76736111111111116</v>
      </c>
      <c r="BI1159" s="83">
        <v>0.76736111111111116</v>
      </c>
      <c r="BJ1159" s="83"/>
      <c r="BK1159" s="69">
        <f t="shared" si="4065"/>
        <v>0</v>
      </c>
      <c r="BL1159" s="13">
        <f t="shared" si="4066"/>
        <v>0</v>
      </c>
      <c r="BM1159" s="13">
        <f t="shared" si="4067"/>
        <v>0</v>
      </c>
      <c r="BN1159" s="83">
        <v>0.77430555555555547</v>
      </c>
      <c r="BO1159" s="12">
        <f t="shared" si="3347"/>
        <v>6.9444444444443088E-3</v>
      </c>
      <c r="BP1159" s="12">
        <f t="shared" si="3348"/>
        <v>0</v>
      </c>
      <c r="BQ1159" s="12">
        <f t="shared" si="3349"/>
        <v>10</v>
      </c>
      <c r="BR1159" s="83">
        <v>0.77777777777777779</v>
      </c>
      <c r="BS1159" s="12">
        <f t="shared" si="3425"/>
        <v>3.4722222222223209E-3</v>
      </c>
      <c r="BT1159" s="225">
        <f t="shared" si="3618"/>
        <v>0</v>
      </c>
      <c r="BU1159" s="225">
        <f t="shared" si="3619"/>
        <v>5</v>
      </c>
      <c r="BV1159" s="83">
        <v>0.77777777777777779</v>
      </c>
      <c r="BW1159" s="83">
        <v>0.78125</v>
      </c>
      <c r="BX1159" s="12">
        <f t="shared" si="3353"/>
        <v>3.4722222222222099E-3</v>
      </c>
      <c r="BY1159" s="12">
        <f t="shared" si="3354"/>
        <v>0</v>
      </c>
      <c r="BZ1159" s="12">
        <f t="shared" si="3355"/>
        <v>5</v>
      </c>
      <c r="CA1159" s="12">
        <f t="shared" si="3983"/>
        <v>0.25</v>
      </c>
      <c r="CB1159" s="13">
        <f t="shared" si="4068"/>
        <v>6</v>
      </c>
      <c r="CC1159" s="13">
        <f t="shared" si="4069"/>
        <v>0</v>
      </c>
      <c r="CD1159" s="12">
        <f t="shared" si="4070"/>
        <v>0.13194444444444431</v>
      </c>
      <c r="CE1159" s="12">
        <f t="shared" si="4071"/>
        <v>3</v>
      </c>
      <c r="CF1159" s="12">
        <f t="shared" si="4072"/>
        <v>10</v>
      </c>
      <c r="CG1159" s="12">
        <f t="shared" si="4073"/>
        <v>1.041666666666663E-2</v>
      </c>
      <c r="CH1159" s="13">
        <f t="shared" si="4074"/>
        <v>0</v>
      </c>
      <c r="CI1159" s="13">
        <f t="shared" si="4075"/>
        <v>15</v>
      </c>
      <c r="CJ1159" s="12">
        <f t="shared" si="4076"/>
        <v>8.6111111111111138E-2</v>
      </c>
      <c r="CK1159" s="13">
        <f t="shared" si="4077"/>
        <v>2</v>
      </c>
      <c r="CL1159" s="13">
        <f t="shared" si="4078"/>
        <v>4</v>
      </c>
      <c r="CM1159" s="62"/>
      <c r="CN1159" s="62"/>
      <c r="CO1159" s="62"/>
      <c r="CP1159" s="12">
        <f t="shared" si="4079"/>
        <v>6.1805555555555586E-2</v>
      </c>
      <c r="CQ1159" s="13">
        <f t="shared" si="4080"/>
        <v>1</v>
      </c>
      <c r="CR1159" s="13">
        <f t="shared" si="4081"/>
        <v>29</v>
      </c>
      <c r="CS1159" s="83">
        <v>0</v>
      </c>
      <c r="CT1159" s="13">
        <f t="shared" si="4082"/>
        <v>0</v>
      </c>
      <c r="CU1159" s="13">
        <f t="shared" si="4083"/>
        <v>0</v>
      </c>
      <c r="CV1159" s="83">
        <v>5.5555555555555558E-3</v>
      </c>
      <c r="CW1159" s="13">
        <f t="shared" si="4093"/>
        <v>0</v>
      </c>
      <c r="CX1159" s="13">
        <f t="shared" si="4094"/>
        <v>8</v>
      </c>
      <c r="CY1159" s="83">
        <v>0</v>
      </c>
      <c r="CZ1159" s="13">
        <f t="shared" si="4095"/>
        <v>0</v>
      </c>
      <c r="DA1159" s="13">
        <f t="shared" si="4096"/>
        <v>0</v>
      </c>
      <c r="DB1159" s="83">
        <v>0</v>
      </c>
      <c r="DC1159" s="13">
        <f t="shared" si="4084"/>
        <v>0</v>
      </c>
      <c r="DD1159" s="13">
        <f t="shared" si="4085"/>
        <v>0</v>
      </c>
      <c r="DE1159" s="83">
        <v>0</v>
      </c>
      <c r="DF1159" s="13">
        <f t="shared" si="4086"/>
        <v>0</v>
      </c>
      <c r="DG1159" s="13">
        <f t="shared" si="4087"/>
        <v>0</v>
      </c>
      <c r="DH1159" s="83">
        <v>1.8749999999999999E-2</v>
      </c>
      <c r="DI1159" s="13">
        <f t="shared" si="3714"/>
        <v>0</v>
      </c>
      <c r="DJ1159" s="13">
        <f t="shared" si="3715"/>
        <v>27</v>
      </c>
      <c r="DK1159" s="83">
        <v>0</v>
      </c>
      <c r="DL1159" s="35">
        <f t="shared" si="4088"/>
        <v>0</v>
      </c>
      <c r="DM1159" s="35">
        <f t="shared" si="4089"/>
        <v>0</v>
      </c>
      <c r="DN1159" s="66">
        <f t="shared" si="3710"/>
        <v>4114577.7060000021</v>
      </c>
      <c r="DO1159" s="74">
        <f t="shared" si="4032"/>
        <v>65858</v>
      </c>
      <c r="DP1159" s="66">
        <f t="shared" si="4090"/>
        <v>62.897118644067795</v>
      </c>
      <c r="DQ1159" s="63">
        <f t="shared" si="4091"/>
        <v>62.476505602963982</v>
      </c>
      <c r="DR1159" s="559"/>
      <c r="DS1159" s="559"/>
      <c r="DT1159" s="559"/>
      <c r="DU1159" s="66"/>
      <c r="FJ1159" s="3">
        <f t="shared" si="3718"/>
        <v>0.15347222222222223</v>
      </c>
    </row>
    <row r="1160" spans="1:166">
      <c r="A1160" s="639">
        <f t="shared" si="4092"/>
        <v>1158</v>
      </c>
      <c r="B1160" s="172">
        <f t="shared" si="3807"/>
        <v>167</v>
      </c>
      <c r="C1160" s="76">
        <v>40998</v>
      </c>
      <c r="D1160" s="84">
        <f t="shared" si="4037"/>
        <v>3</v>
      </c>
      <c r="E1160" s="639" t="s">
        <v>1224</v>
      </c>
      <c r="F1160" s="639">
        <v>50</v>
      </c>
      <c r="G1160" s="639" t="s">
        <v>38</v>
      </c>
      <c r="H1160" s="639" t="s">
        <v>337</v>
      </c>
      <c r="I1160" s="639" t="s">
        <v>1140</v>
      </c>
      <c r="J1160" s="83">
        <v>0.77083333333333337</v>
      </c>
      <c r="K1160" s="664">
        <v>3686.62</v>
      </c>
      <c r="L1160" s="78" t="s">
        <v>1083</v>
      </c>
      <c r="M1160" s="172">
        <v>57</v>
      </c>
      <c r="N1160" s="172">
        <v>2</v>
      </c>
      <c r="O1160" s="639"/>
      <c r="P1160" s="83">
        <v>0.77083333333333337</v>
      </c>
      <c r="Q1160" s="83">
        <v>0.77083333333333337</v>
      </c>
      <c r="R1160" s="12">
        <f t="shared" si="4038"/>
        <v>0</v>
      </c>
      <c r="S1160" s="13">
        <f t="shared" si="4039"/>
        <v>0</v>
      </c>
      <c r="T1160" s="13">
        <f t="shared" si="4040"/>
        <v>0</v>
      </c>
      <c r="U1160" s="83">
        <v>0.77777777777777779</v>
      </c>
      <c r="V1160" s="12">
        <f t="shared" si="3318"/>
        <v>6.9444444444444198E-3</v>
      </c>
      <c r="W1160" s="12">
        <f t="shared" si="3319"/>
        <v>0</v>
      </c>
      <c r="X1160" s="12">
        <f t="shared" si="3320"/>
        <v>10</v>
      </c>
      <c r="Y1160" s="83">
        <v>0.78472222222222221</v>
      </c>
      <c r="Z1160" s="12">
        <f t="shared" si="4041"/>
        <v>6.9444444444444198E-3</v>
      </c>
      <c r="AA1160" s="13">
        <f t="shared" si="4042"/>
        <v>0</v>
      </c>
      <c r="AB1160" s="13">
        <f t="shared" si="4043"/>
        <v>10</v>
      </c>
      <c r="AC1160" s="83">
        <v>0.80208333333333337</v>
      </c>
      <c r="AD1160" s="12">
        <f t="shared" si="4044"/>
        <v>1.736111111111116E-2</v>
      </c>
      <c r="AE1160" s="13">
        <f t="shared" si="4045"/>
        <v>0</v>
      </c>
      <c r="AF1160" s="13">
        <f t="shared" si="4046"/>
        <v>25</v>
      </c>
      <c r="AG1160" s="83">
        <v>0.80555555555555547</v>
      </c>
      <c r="AH1160" s="83">
        <v>0.88541666666666663</v>
      </c>
      <c r="AI1160" s="12">
        <f t="shared" si="4047"/>
        <v>7.986111111111116E-2</v>
      </c>
      <c r="AJ1160" s="225">
        <f t="shared" si="4048"/>
        <v>1</v>
      </c>
      <c r="AK1160" s="225">
        <f t="shared" si="4049"/>
        <v>55</v>
      </c>
      <c r="AL1160" s="83">
        <v>0.80555555555555547</v>
      </c>
      <c r="AM1160" s="83">
        <v>0.88541666666666663</v>
      </c>
      <c r="AN1160" s="12">
        <f t="shared" si="4050"/>
        <v>7.986111111111116E-2</v>
      </c>
      <c r="AO1160" s="13">
        <f t="shared" si="4051"/>
        <v>1</v>
      </c>
      <c r="AP1160" s="13">
        <f t="shared" si="4052"/>
        <v>55</v>
      </c>
      <c r="AQ1160" s="83">
        <v>0.90208333333333324</v>
      </c>
      <c r="AR1160" s="12">
        <f t="shared" si="4053"/>
        <v>1.6666666666666607E-2</v>
      </c>
      <c r="AS1160" s="225">
        <f t="shared" si="4054"/>
        <v>0</v>
      </c>
      <c r="AT1160" s="13">
        <f t="shared" si="4055"/>
        <v>24</v>
      </c>
      <c r="AU1160" s="83">
        <v>0.90208333333333324</v>
      </c>
      <c r="AV1160" s="226">
        <f t="shared" si="4056"/>
        <v>0</v>
      </c>
      <c r="AW1160" s="13">
        <f t="shared" si="4057"/>
        <v>0</v>
      </c>
      <c r="AX1160" s="13">
        <f t="shared" si="4058"/>
        <v>0</v>
      </c>
      <c r="AY1160" s="83">
        <v>0.96875</v>
      </c>
      <c r="AZ1160" s="12">
        <f t="shared" si="4059"/>
        <v>6.6666666666666763E-2</v>
      </c>
      <c r="BA1160" s="225">
        <f t="shared" si="4060"/>
        <v>1</v>
      </c>
      <c r="BB1160" s="225">
        <f t="shared" si="4061"/>
        <v>36</v>
      </c>
      <c r="BC1160" s="83">
        <v>0.96875</v>
      </c>
      <c r="BD1160" s="83">
        <v>0.96875</v>
      </c>
      <c r="BE1160" s="12">
        <f t="shared" si="4062"/>
        <v>0</v>
      </c>
      <c r="BF1160" s="13">
        <f t="shared" si="4063"/>
        <v>0</v>
      </c>
      <c r="BG1160" s="13">
        <f t="shared" si="4064"/>
        <v>0</v>
      </c>
      <c r="BH1160" s="83">
        <v>0.96875</v>
      </c>
      <c r="BI1160" s="83">
        <v>0.96875</v>
      </c>
      <c r="BJ1160" s="83"/>
      <c r="BK1160" s="69">
        <f t="shared" si="4065"/>
        <v>0</v>
      </c>
      <c r="BL1160" s="13">
        <f t="shared" si="4066"/>
        <v>0</v>
      </c>
      <c r="BM1160" s="13">
        <f t="shared" si="4067"/>
        <v>0</v>
      </c>
      <c r="BN1160" s="83">
        <v>0.97916666666666663</v>
      </c>
      <c r="BO1160" s="12">
        <f t="shared" si="3347"/>
        <v>1.041666666666663E-2</v>
      </c>
      <c r="BP1160" s="12">
        <f t="shared" si="3348"/>
        <v>0</v>
      </c>
      <c r="BQ1160" s="12">
        <f t="shared" si="3349"/>
        <v>15</v>
      </c>
      <c r="BR1160" s="83">
        <v>0.98263888888888884</v>
      </c>
      <c r="BS1160" s="12">
        <f t="shared" si="3425"/>
        <v>3.4722222222222099E-3</v>
      </c>
      <c r="BT1160" s="225">
        <f t="shared" si="3618"/>
        <v>0</v>
      </c>
      <c r="BU1160" s="225">
        <f t="shared" si="3619"/>
        <v>5</v>
      </c>
      <c r="BV1160" s="83">
        <v>0.98263888888888884</v>
      </c>
      <c r="BW1160" s="83">
        <v>0.98611111111111116</v>
      </c>
      <c r="BX1160" s="12">
        <f t="shared" si="3353"/>
        <v>3.4722222222223209E-3</v>
      </c>
      <c r="BY1160" s="12">
        <f t="shared" si="3354"/>
        <v>0</v>
      </c>
      <c r="BZ1160" s="12">
        <f t="shared" si="3355"/>
        <v>5</v>
      </c>
      <c r="CA1160" s="12">
        <f t="shared" si="3983"/>
        <v>0.21527777777777779</v>
      </c>
      <c r="CB1160" s="13">
        <f t="shared" si="4068"/>
        <v>5</v>
      </c>
      <c r="CC1160" s="13">
        <f t="shared" si="4069"/>
        <v>10</v>
      </c>
      <c r="CD1160" s="12">
        <f t="shared" si="4070"/>
        <v>4.7916666666666607E-2</v>
      </c>
      <c r="CE1160" s="12">
        <f t="shared" si="4071"/>
        <v>1</v>
      </c>
      <c r="CF1160" s="12">
        <f t="shared" si="4072"/>
        <v>9</v>
      </c>
      <c r="CG1160" s="12">
        <f t="shared" si="4073"/>
        <v>7.986111111111116E-2</v>
      </c>
      <c r="CH1160" s="13">
        <f t="shared" si="4074"/>
        <v>1</v>
      </c>
      <c r="CI1160" s="13">
        <f t="shared" si="4075"/>
        <v>55</v>
      </c>
      <c r="CJ1160" s="12">
        <f t="shared" si="4076"/>
        <v>6.6666666666666763E-2</v>
      </c>
      <c r="CK1160" s="13">
        <f t="shared" si="4077"/>
        <v>1</v>
      </c>
      <c r="CL1160" s="13">
        <f t="shared" si="4078"/>
        <v>36</v>
      </c>
      <c r="CM1160" s="62"/>
      <c r="CN1160" s="62"/>
      <c r="CO1160" s="62"/>
      <c r="CP1160" s="12">
        <f t="shared" si="4079"/>
        <v>3.4722222222222321E-2</v>
      </c>
      <c r="CQ1160" s="13">
        <f t="shared" si="4080"/>
        <v>0</v>
      </c>
      <c r="CR1160" s="13">
        <f t="shared" si="4081"/>
        <v>50</v>
      </c>
      <c r="CS1160" s="83">
        <v>0</v>
      </c>
      <c r="CT1160" s="13">
        <f t="shared" si="4082"/>
        <v>0</v>
      </c>
      <c r="CU1160" s="13">
        <f t="shared" si="4083"/>
        <v>0</v>
      </c>
      <c r="CV1160" s="83">
        <v>0</v>
      </c>
      <c r="CW1160" s="13">
        <f t="shared" si="4093"/>
        <v>0</v>
      </c>
      <c r="CX1160" s="13">
        <f t="shared" si="4094"/>
        <v>0</v>
      </c>
      <c r="CY1160" s="83">
        <v>0</v>
      </c>
      <c r="CZ1160" s="13">
        <f t="shared" si="4095"/>
        <v>0</v>
      </c>
      <c r="DA1160" s="13">
        <f t="shared" si="4096"/>
        <v>0</v>
      </c>
      <c r="DB1160" s="83">
        <v>0</v>
      </c>
      <c r="DC1160" s="13">
        <f t="shared" si="4084"/>
        <v>0</v>
      </c>
      <c r="DD1160" s="13">
        <f t="shared" si="4085"/>
        <v>0</v>
      </c>
      <c r="DE1160" s="83">
        <v>1.9444444444444445E-2</v>
      </c>
      <c r="DF1160" s="13">
        <f t="shared" si="4086"/>
        <v>0</v>
      </c>
      <c r="DG1160" s="13">
        <f t="shared" si="4087"/>
        <v>28</v>
      </c>
      <c r="DH1160" s="83">
        <v>1.2499999999999999E-2</v>
      </c>
      <c r="DI1160" s="13">
        <f t="shared" si="3714"/>
        <v>0</v>
      </c>
      <c r="DJ1160" s="13">
        <f t="shared" si="3715"/>
        <v>18</v>
      </c>
      <c r="DK1160" s="83">
        <v>0</v>
      </c>
      <c r="DL1160" s="35">
        <f t="shared" si="4088"/>
        <v>0</v>
      </c>
      <c r="DM1160" s="35">
        <f t="shared" si="4089"/>
        <v>0</v>
      </c>
      <c r="DN1160" s="66">
        <f t="shared" si="3710"/>
        <v>4118264.3260000022</v>
      </c>
      <c r="DO1160" s="74">
        <f t="shared" si="4032"/>
        <v>65915</v>
      </c>
      <c r="DP1160" s="66">
        <f t="shared" si="4090"/>
        <v>64.67754385964912</v>
      </c>
      <c r="DQ1160" s="63">
        <f t="shared" si="4091"/>
        <v>62.478408950921676</v>
      </c>
      <c r="DR1160" s="559"/>
      <c r="DS1160" s="559"/>
      <c r="DT1160" s="559"/>
      <c r="DU1160" s="66"/>
      <c r="FJ1160" s="3">
        <f t="shared" si="3718"/>
        <v>6.8749999999999867E-2</v>
      </c>
    </row>
    <row r="1161" spans="1:166">
      <c r="A1161" s="639">
        <f t="shared" si="4092"/>
        <v>1159</v>
      </c>
      <c r="B1161" s="172">
        <f t="shared" si="3807"/>
        <v>168</v>
      </c>
      <c r="C1161" s="76">
        <v>40998</v>
      </c>
      <c r="D1161" s="84">
        <f t="shared" si="4037"/>
        <v>3</v>
      </c>
      <c r="E1161" s="639" t="s">
        <v>1253</v>
      </c>
      <c r="F1161" s="639">
        <v>14</v>
      </c>
      <c r="G1161" s="639" t="s">
        <v>445</v>
      </c>
      <c r="H1161" s="639"/>
      <c r="I1161" s="639" t="s">
        <v>1219</v>
      </c>
      <c r="J1161" s="83">
        <v>0.80555555555555547</v>
      </c>
      <c r="K1161" s="664">
        <v>3480.79</v>
      </c>
      <c r="L1161" s="78" t="s">
        <v>1083</v>
      </c>
      <c r="M1161" s="172">
        <v>56</v>
      </c>
      <c r="N1161" s="172">
        <v>3</v>
      </c>
      <c r="O1161" s="639"/>
      <c r="P1161" s="83">
        <v>0.80555555555555547</v>
      </c>
      <c r="Q1161" s="83">
        <v>0.80555555555555547</v>
      </c>
      <c r="R1161" s="12">
        <f t="shared" si="4038"/>
        <v>0</v>
      </c>
      <c r="S1161" s="13">
        <f t="shared" si="4039"/>
        <v>0</v>
      </c>
      <c r="T1161" s="13">
        <f t="shared" si="4040"/>
        <v>0</v>
      </c>
      <c r="U1161" s="83">
        <v>0.8125</v>
      </c>
      <c r="V1161" s="12">
        <f t="shared" si="3318"/>
        <v>6.9444444444445308E-3</v>
      </c>
      <c r="W1161" s="12">
        <f t="shared" si="3319"/>
        <v>0</v>
      </c>
      <c r="X1161" s="12">
        <f t="shared" si="3320"/>
        <v>10</v>
      </c>
      <c r="Y1161" s="83">
        <v>0.82291666666666663</v>
      </c>
      <c r="Z1161" s="12">
        <f t="shared" si="4041"/>
        <v>1.041666666666663E-2</v>
      </c>
      <c r="AA1161" s="13">
        <f t="shared" si="4042"/>
        <v>0</v>
      </c>
      <c r="AB1161" s="13">
        <f t="shared" si="4043"/>
        <v>15</v>
      </c>
      <c r="AC1161" s="83">
        <v>0.85416666666666663</v>
      </c>
      <c r="AD1161" s="12">
        <f t="shared" si="4044"/>
        <v>3.125E-2</v>
      </c>
      <c r="AE1161" s="13">
        <f t="shared" si="4045"/>
        <v>0</v>
      </c>
      <c r="AF1161" s="13">
        <f t="shared" si="4046"/>
        <v>45</v>
      </c>
      <c r="AG1161" s="83">
        <v>0.86458333333333337</v>
      </c>
      <c r="AH1161" s="83">
        <v>0.90625</v>
      </c>
      <c r="AI1161" s="12">
        <f t="shared" si="4047"/>
        <v>4.166666666666663E-2</v>
      </c>
      <c r="AJ1161" s="225">
        <f t="shared" si="4048"/>
        <v>1</v>
      </c>
      <c r="AK1161" s="225">
        <f t="shared" si="4049"/>
        <v>0</v>
      </c>
      <c r="AL1161" s="83">
        <v>0.86458333333333337</v>
      </c>
      <c r="AM1161" s="83">
        <v>0.90625</v>
      </c>
      <c r="AN1161" s="12">
        <f t="shared" si="4050"/>
        <v>4.166666666666663E-2</v>
      </c>
      <c r="AO1161" s="13">
        <f t="shared" si="4051"/>
        <v>1</v>
      </c>
      <c r="AP1161" s="13">
        <f t="shared" si="4052"/>
        <v>0</v>
      </c>
      <c r="AQ1161" s="83">
        <v>1.0006944444444443</v>
      </c>
      <c r="AR1161" s="12">
        <f t="shared" si="4053"/>
        <v>9.4444444444444331E-2</v>
      </c>
      <c r="AS1161" s="225">
        <f t="shared" si="4054"/>
        <v>2</v>
      </c>
      <c r="AT1161" s="13">
        <f t="shared" si="4055"/>
        <v>16</v>
      </c>
      <c r="AU1161" s="83">
        <v>1.0006944444444443</v>
      </c>
      <c r="AV1161" s="226">
        <f t="shared" si="4056"/>
        <v>0</v>
      </c>
      <c r="AW1161" s="13">
        <f t="shared" si="4057"/>
        <v>0</v>
      </c>
      <c r="AX1161" s="13">
        <f t="shared" si="4058"/>
        <v>0</v>
      </c>
      <c r="AY1161" s="83">
        <v>1.0826388888888889</v>
      </c>
      <c r="AZ1161" s="12">
        <f t="shared" si="4059"/>
        <v>8.1944444444444597E-2</v>
      </c>
      <c r="BA1161" s="225">
        <f t="shared" si="4060"/>
        <v>1</v>
      </c>
      <c r="BB1161" s="225">
        <f t="shared" si="4061"/>
        <v>58</v>
      </c>
      <c r="BC1161" s="83">
        <v>1.0826388888888889</v>
      </c>
      <c r="BD1161" s="83">
        <v>1.0826388888888889</v>
      </c>
      <c r="BE1161" s="12">
        <f t="shared" si="4062"/>
        <v>0</v>
      </c>
      <c r="BF1161" s="13">
        <f t="shared" si="4063"/>
        <v>0</v>
      </c>
      <c r="BG1161" s="13">
        <f t="shared" si="4064"/>
        <v>0</v>
      </c>
      <c r="BH1161" s="83">
        <v>1.0826388888888889</v>
      </c>
      <c r="BI1161" s="83">
        <v>1.0826388888888889</v>
      </c>
      <c r="BJ1161" s="83"/>
      <c r="BK1161" s="69">
        <f t="shared" si="4065"/>
        <v>0</v>
      </c>
      <c r="BL1161" s="13">
        <f t="shared" si="4066"/>
        <v>0</v>
      </c>
      <c r="BM1161" s="13">
        <f t="shared" si="4067"/>
        <v>0</v>
      </c>
      <c r="BN1161" s="83">
        <v>1.0902777777777779</v>
      </c>
      <c r="BO1161" s="12">
        <f t="shared" si="3347"/>
        <v>7.6388888888889728E-3</v>
      </c>
      <c r="BP1161" s="12">
        <f t="shared" si="3348"/>
        <v>0</v>
      </c>
      <c r="BQ1161" s="12">
        <f t="shared" si="3349"/>
        <v>11</v>
      </c>
      <c r="BR1161" s="83">
        <v>1.09375</v>
      </c>
      <c r="BS1161" s="12">
        <f t="shared" si="3425"/>
        <v>3.4722222222220989E-3</v>
      </c>
      <c r="BT1161" s="225">
        <f t="shared" si="3618"/>
        <v>0</v>
      </c>
      <c r="BU1161" s="225">
        <f t="shared" si="3619"/>
        <v>5</v>
      </c>
      <c r="BV1161" s="83">
        <v>1.09375</v>
      </c>
      <c r="BW1161" s="83">
        <v>1.0972222222222221</v>
      </c>
      <c r="BX1161" s="12">
        <f t="shared" si="3353"/>
        <v>3.4722222222220989E-3</v>
      </c>
      <c r="BY1161" s="12">
        <f t="shared" si="3354"/>
        <v>0</v>
      </c>
      <c r="BZ1161" s="12">
        <f t="shared" si="3355"/>
        <v>5</v>
      </c>
      <c r="CA1161" s="12">
        <f t="shared" si="3983"/>
        <v>0.29166666666666663</v>
      </c>
      <c r="CB1161" s="13">
        <f t="shared" si="4068"/>
        <v>7</v>
      </c>
      <c r="CC1161" s="13">
        <f t="shared" si="4069"/>
        <v>0</v>
      </c>
      <c r="CD1161" s="12">
        <f t="shared" si="4070"/>
        <v>0.1368055555555554</v>
      </c>
      <c r="CE1161" s="12">
        <f t="shared" si="4071"/>
        <v>3</v>
      </c>
      <c r="CF1161" s="12">
        <f t="shared" si="4072"/>
        <v>17</v>
      </c>
      <c r="CG1161" s="12">
        <f t="shared" si="4073"/>
        <v>4.166666666666663E-2</v>
      </c>
      <c r="CH1161" s="13">
        <f t="shared" si="4074"/>
        <v>1</v>
      </c>
      <c r="CI1161" s="13">
        <f t="shared" si="4075"/>
        <v>0</v>
      </c>
      <c r="CJ1161" s="12">
        <f t="shared" si="4076"/>
        <v>8.1944444444444597E-2</v>
      </c>
      <c r="CK1161" s="13">
        <f t="shared" si="4077"/>
        <v>1</v>
      </c>
      <c r="CL1161" s="13">
        <f t="shared" si="4078"/>
        <v>58</v>
      </c>
      <c r="CM1161" s="62"/>
      <c r="CN1161" s="62"/>
      <c r="CO1161" s="62"/>
      <c r="CP1161" s="12">
        <f t="shared" si="4079"/>
        <v>5.8333333333333487E-2</v>
      </c>
      <c r="CQ1161" s="13">
        <f t="shared" si="4080"/>
        <v>1</v>
      </c>
      <c r="CR1161" s="13">
        <f t="shared" si="4081"/>
        <v>24</v>
      </c>
      <c r="CS1161" s="83">
        <v>0</v>
      </c>
      <c r="CT1161" s="13">
        <f t="shared" si="4082"/>
        <v>0</v>
      </c>
      <c r="CU1161" s="13">
        <f t="shared" si="4083"/>
        <v>0</v>
      </c>
      <c r="CV1161" s="83">
        <v>0</v>
      </c>
      <c r="CW1161" s="13">
        <f t="shared" si="4093"/>
        <v>0</v>
      </c>
      <c r="CX1161" s="13">
        <f t="shared" si="4094"/>
        <v>0</v>
      </c>
      <c r="CY1161" s="83">
        <v>0</v>
      </c>
      <c r="CZ1161" s="13">
        <f t="shared" si="4095"/>
        <v>0</v>
      </c>
      <c r="DA1161" s="13">
        <f t="shared" si="4096"/>
        <v>0</v>
      </c>
      <c r="DB1161" s="83">
        <v>0</v>
      </c>
      <c r="DC1161" s="13">
        <f t="shared" si="4084"/>
        <v>0</v>
      </c>
      <c r="DD1161" s="13">
        <f t="shared" si="4085"/>
        <v>0</v>
      </c>
      <c r="DE1161" s="83">
        <v>0</v>
      </c>
      <c r="DF1161" s="13">
        <f t="shared" si="4086"/>
        <v>0</v>
      </c>
      <c r="DG1161" s="13">
        <f t="shared" si="4087"/>
        <v>0</v>
      </c>
      <c r="DH1161" s="83">
        <v>2.361111111111111E-2</v>
      </c>
      <c r="DI1161" s="13">
        <f t="shared" si="3714"/>
        <v>0</v>
      </c>
      <c r="DJ1161" s="13">
        <f t="shared" si="3715"/>
        <v>34</v>
      </c>
      <c r="DK1161" s="83">
        <v>0</v>
      </c>
      <c r="DL1161" s="35">
        <f t="shared" si="4088"/>
        <v>0</v>
      </c>
      <c r="DM1161" s="35">
        <f t="shared" si="4089"/>
        <v>0</v>
      </c>
      <c r="DN1161" s="66">
        <f t="shared" si="3710"/>
        <v>4121745.1160000023</v>
      </c>
      <c r="DO1161" s="74">
        <f t="shared" si="4032"/>
        <v>65971</v>
      </c>
      <c r="DP1161" s="66">
        <f t="shared" si="4090"/>
        <v>62.156964285714288</v>
      </c>
      <c r="DQ1161" s="63">
        <f t="shared" si="4091"/>
        <v>62.478136090100229</v>
      </c>
      <c r="DR1161" s="559"/>
      <c r="DS1161" s="559"/>
      <c r="DT1161" s="559"/>
      <c r="DU1161" s="66"/>
      <c r="FJ1161" s="3">
        <f t="shared" si="3718"/>
        <v>0.1680555555555554</v>
      </c>
    </row>
    <row r="1162" spans="1:166">
      <c r="A1162" s="639">
        <f t="shared" si="4092"/>
        <v>1160</v>
      </c>
      <c r="B1162" s="172">
        <f t="shared" si="3807"/>
        <v>169</v>
      </c>
      <c r="C1162" s="76">
        <v>40998</v>
      </c>
      <c r="D1162" s="84">
        <f t="shared" si="4037"/>
        <v>3</v>
      </c>
      <c r="E1162" s="639" t="s">
        <v>1238</v>
      </c>
      <c r="F1162" s="639">
        <v>10</v>
      </c>
      <c r="G1162" s="639" t="s">
        <v>414</v>
      </c>
      <c r="H1162" s="639" t="s">
        <v>1240</v>
      </c>
      <c r="I1162" s="639" t="s">
        <v>1115</v>
      </c>
      <c r="J1162" s="83">
        <v>4.1666666666666664E-2</v>
      </c>
      <c r="K1162" s="664">
        <v>3469.24</v>
      </c>
      <c r="L1162" s="78" t="s">
        <v>1083</v>
      </c>
      <c r="M1162" s="172">
        <v>56</v>
      </c>
      <c r="N1162" s="172">
        <v>3</v>
      </c>
      <c r="O1162" s="639"/>
      <c r="P1162" s="83">
        <v>4.1666666666666664E-2</v>
      </c>
      <c r="Q1162" s="83">
        <v>4.1666666666666664E-2</v>
      </c>
      <c r="R1162" s="12">
        <f t="shared" si="4038"/>
        <v>0</v>
      </c>
      <c r="S1162" s="13">
        <f t="shared" si="4039"/>
        <v>0</v>
      </c>
      <c r="T1162" s="13">
        <f t="shared" si="4040"/>
        <v>0</v>
      </c>
      <c r="U1162" s="83">
        <v>4.5138888888888888E-2</v>
      </c>
      <c r="V1162" s="12">
        <f t="shared" si="3318"/>
        <v>3.4722222222222238E-3</v>
      </c>
      <c r="W1162" s="12">
        <f t="shared" si="3319"/>
        <v>0</v>
      </c>
      <c r="X1162" s="12">
        <f t="shared" si="3320"/>
        <v>5</v>
      </c>
      <c r="Y1162" s="83">
        <v>5.2083333333333336E-2</v>
      </c>
      <c r="Z1162" s="12">
        <f t="shared" si="4041"/>
        <v>6.9444444444444475E-3</v>
      </c>
      <c r="AA1162" s="13">
        <f t="shared" si="4042"/>
        <v>0</v>
      </c>
      <c r="AB1162" s="13">
        <f t="shared" si="4043"/>
        <v>10</v>
      </c>
      <c r="AC1162" s="83">
        <v>6.9444444444444434E-2</v>
      </c>
      <c r="AD1162" s="12">
        <f t="shared" si="4044"/>
        <v>1.7361111111111098E-2</v>
      </c>
      <c r="AE1162" s="13">
        <f t="shared" si="4045"/>
        <v>0</v>
      </c>
      <c r="AF1162" s="13">
        <f t="shared" si="4046"/>
        <v>25</v>
      </c>
      <c r="AG1162" s="83">
        <v>6.9444444444444434E-2</v>
      </c>
      <c r="AH1162" s="83">
        <v>0.13194444444444445</v>
      </c>
      <c r="AI1162" s="12">
        <f t="shared" si="4047"/>
        <v>6.2500000000000014E-2</v>
      </c>
      <c r="AJ1162" s="225">
        <f t="shared" si="4048"/>
        <v>1</v>
      </c>
      <c r="AK1162" s="225">
        <f t="shared" si="4049"/>
        <v>30</v>
      </c>
      <c r="AL1162" s="83">
        <v>6.9444444444444434E-2</v>
      </c>
      <c r="AM1162" s="83">
        <v>0.13194444444444445</v>
      </c>
      <c r="AN1162" s="12">
        <f t="shared" si="4050"/>
        <v>6.2500000000000014E-2</v>
      </c>
      <c r="AO1162" s="13">
        <f t="shared" si="4051"/>
        <v>1</v>
      </c>
      <c r="AP1162" s="13">
        <f t="shared" si="4052"/>
        <v>30</v>
      </c>
      <c r="AQ1162" s="83">
        <v>0.13749999999999998</v>
      </c>
      <c r="AR1162" s="12">
        <f t="shared" si="4053"/>
        <v>5.5555555555555358E-3</v>
      </c>
      <c r="AS1162" s="225">
        <f t="shared" si="4054"/>
        <v>0</v>
      </c>
      <c r="AT1162" s="13">
        <f t="shared" si="4055"/>
        <v>8</v>
      </c>
      <c r="AU1162" s="83">
        <v>0.13749999999999998</v>
      </c>
      <c r="AV1162" s="226">
        <f t="shared" si="4056"/>
        <v>0</v>
      </c>
      <c r="AW1162" s="13">
        <f t="shared" si="4057"/>
        <v>0</v>
      </c>
      <c r="AX1162" s="13">
        <f t="shared" si="4058"/>
        <v>0</v>
      </c>
      <c r="AY1162" s="83">
        <v>0.19375000000000001</v>
      </c>
      <c r="AZ1162" s="12">
        <f t="shared" si="4059"/>
        <v>5.6250000000000022E-2</v>
      </c>
      <c r="BA1162" s="225">
        <f t="shared" si="4060"/>
        <v>1</v>
      </c>
      <c r="BB1162" s="225">
        <f t="shared" si="4061"/>
        <v>21</v>
      </c>
      <c r="BC1162" s="83">
        <v>0.19375000000000001</v>
      </c>
      <c r="BD1162" s="83">
        <v>0.19375000000000001</v>
      </c>
      <c r="BE1162" s="12">
        <f t="shared" si="4062"/>
        <v>0</v>
      </c>
      <c r="BF1162" s="13">
        <f t="shared" si="4063"/>
        <v>0</v>
      </c>
      <c r="BG1162" s="13">
        <f t="shared" si="4064"/>
        <v>0</v>
      </c>
      <c r="BH1162" s="83">
        <v>0.19375000000000001</v>
      </c>
      <c r="BI1162" s="83">
        <v>0.19375000000000001</v>
      </c>
      <c r="BJ1162" s="83"/>
      <c r="BK1162" s="69">
        <f t="shared" si="4065"/>
        <v>0</v>
      </c>
      <c r="BL1162" s="13">
        <f t="shared" si="4066"/>
        <v>0</v>
      </c>
      <c r="BM1162" s="13">
        <f t="shared" si="4067"/>
        <v>0</v>
      </c>
      <c r="BN1162" s="83">
        <v>0.19791666666666666</v>
      </c>
      <c r="BO1162" s="12">
        <f t="shared" si="3347"/>
        <v>4.1666666666666519E-3</v>
      </c>
      <c r="BP1162" s="12">
        <f t="shared" si="3348"/>
        <v>0</v>
      </c>
      <c r="BQ1162" s="12">
        <f t="shared" si="3349"/>
        <v>6</v>
      </c>
      <c r="BR1162" s="83">
        <v>0.20138888888888887</v>
      </c>
      <c r="BS1162" s="12">
        <f t="shared" si="3425"/>
        <v>3.4722222222222099E-3</v>
      </c>
      <c r="BT1162" s="225">
        <f t="shared" si="3618"/>
        <v>0</v>
      </c>
      <c r="BU1162" s="225">
        <f t="shared" si="3619"/>
        <v>5</v>
      </c>
      <c r="BV1162" s="83">
        <v>0.20138888888888887</v>
      </c>
      <c r="BW1162" s="83">
        <v>1.2048611111111112</v>
      </c>
      <c r="BX1162" s="12">
        <f t="shared" si="3353"/>
        <v>1.0034722222222223</v>
      </c>
      <c r="BY1162" s="12">
        <f t="shared" si="3354"/>
        <v>0</v>
      </c>
      <c r="BZ1162" s="12">
        <f t="shared" si="3355"/>
        <v>5</v>
      </c>
      <c r="CA1162" s="12">
        <f t="shared" si="3983"/>
        <v>1.1631944444444444</v>
      </c>
      <c r="CB1162" s="13">
        <f t="shared" si="4068"/>
        <v>3</v>
      </c>
      <c r="CC1162" s="13">
        <f t="shared" si="4069"/>
        <v>55</v>
      </c>
      <c r="CD1162" s="12">
        <f t="shared" si="4070"/>
        <v>3.0555555555555496E-2</v>
      </c>
      <c r="CE1162" s="12">
        <f t="shared" si="4071"/>
        <v>0</v>
      </c>
      <c r="CF1162" s="12">
        <f t="shared" si="4072"/>
        <v>44</v>
      </c>
      <c r="CG1162" s="12">
        <f t="shared" si="4073"/>
        <v>6.2500000000000014E-2</v>
      </c>
      <c r="CH1162" s="13">
        <f t="shared" si="4074"/>
        <v>1</v>
      </c>
      <c r="CI1162" s="13">
        <f t="shared" si="4075"/>
        <v>30</v>
      </c>
      <c r="CJ1162" s="12">
        <f t="shared" si="4076"/>
        <v>5.6250000000000022E-2</v>
      </c>
      <c r="CK1162" s="13">
        <f t="shared" si="4077"/>
        <v>1</v>
      </c>
      <c r="CL1162" s="13">
        <f t="shared" si="4078"/>
        <v>21</v>
      </c>
      <c r="CM1162" s="62"/>
      <c r="CN1162" s="62"/>
      <c r="CO1162" s="62"/>
      <c r="CP1162" s="12">
        <f t="shared" si="4079"/>
        <v>5.6250000000000022E-2</v>
      </c>
      <c r="CQ1162" s="13">
        <f t="shared" si="4080"/>
        <v>1</v>
      </c>
      <c r="CR1162" s="13">
        <f t="shared" si="4081"/>
        <v>21</v>
      </c>
      <c r="CS1162" s="83">
        <v>0</v>
      </c>
      <c r="CT1162" s="13">
        <f t="shared" si="4082"/>
        <v>0</v>
      </c>
      <c r="CU1162" s="13">
        <f t="shared" si="4083"/>
        <v>0</v>
      </c>
      <c r="CV1162" s="83">
        <v>0</v>
      </c>
      <c r="CW1162" s="13">
        <f t="shared" si="4093"/>
        <v>0</v>
      </c>
      <c r="CX1162" s="13">
        <f t="shared" si="4094"/>
        <v>0</v>
      </c>
      <c r="CY1162" s="83">
        <v>0</v>
      </c>
      <c r="CZ1162" s="13">
        <f t="shared" si="4095"/>
        <v>0</v>
      </c>
      <c r="DA1162" s="13">
        <f t="shared" si="4096"/>
        <v>0</v>
      </c>
      <c r="DB1162" s="83">
        <v>0</v>
      </c>
      <c r="DC1162" s="13">
        <f t="shared" si="4084"/>
        <v>0</v>
      </c>
      <c r="DD1162" s="13">
        <f t="shared" si="4085"/>
        <v>0</v>
      </c>
      <c r="DE1162" s="83">
        <v>0</v>
      </c>
      <c r="DF1162" s="13">
        <f t="shared" si="4086"/>
        <v>0</v>
      </c>
      <c r="DG1162" s="13">
        <f t="shared" si="4087"/>
        <v>0</v>
      </c>
      <c r="DH1162" s="83">
        <v>0</v>
      </c>
      <c r="DI1162" s="13">
        <f t="shared" si="3714"/>
        <v>0</v>
      </c>
      <c r="DJ1162" s="13">
        <f t="shared" si="3715"/>
        <v>0</v>
      </c>
      <c r="DK1162" s="83">
        <v>0</v>
      </c>
      <c r="DL1162" s="35">
        <f t="shared" si="4088"/>
        <v>0</v>
      </c>
      <c r="DM1162" s="35">
        <f t="shared" si="4089"/>
        <v>0</v>
      </c>
      <c r="DN1162" s="66">
        <f t="shared" si="3710"/>
        <v>4125214.3560000025</v>
      </c>
      <c r="DO1162" s="74">
        <f t="shared" si="4032"/>
        <v>66027</v>
      </c>
      <c r="DP1162" s="66">
        <f t="shared" si="4090"/>
        <v>61.950714285714284</v>
      </c>
      <c r="DQ1162" s="63">
        <f t="shared" si="4091"/>
        <v>62.477688763687617</v>
      </c>
      <c r="DR1162" s="559"/>
      <c r="DS1162" s="559"/>
      <c r="DT1162" s="559"/>
      <c r="DU1162" s="66"/>
      <c r="FJ1162" s="3">
        <f t="shared" si="3718"/>
        <v>1.0444444444444443</v>
      </c>
    </row>
    <row r="1163" spans="1:166" ht="30">
      <c r="A1163" s="639">
        <f t="shared" si="4092"/>
        <v>1161</v>
      </c>
      <c r="B1163" s="172">
        <f t="shared" si="3807"/>
        <v>170</v>
      </c>
      <c r="C1163" s="76">
        <v>40999</v>
      </c>
      <c r="D1163" s="84">
        <f t="shared" si="4037"/>
        <v>3</v>
      </c>
      <c r="E1163" s="639" t="s">
        <v>1224</v>
      </c>
      <c r="F1163" s="639">
        <v>51</v>
      </c>
      <c r="G1163" s="639" t="s">
        <v>38</v>
      </c>
      <c r="H1163" s="639" t="s">
        <v>346</v>
      </c>
      <c r="I1163" s="639" t="s">
        <v>1342</v>
      </c>
      <c r="J1163" s="83">
        <v>0.13194444444444445</v>
      </c>
      <c r="K1163" s="664">
        <v>3698.91</v>
      </c>
      <c r="L1163" s="78" t="s">
        <v>1083</v>
      </c>
      <c r="M1163" s="172">
        <v>59</v>
      </c>
      <c r="N1163" s="172">
        <v>0</v>
      </c>
      <c r="O1163" s="639"/>
      <c r="P1163" s="83">
        <v>0.13194444444444445</v>
      </c>
      <c r="Q1163" s="83">
        <v>0.13194444444444445</v>
      </c>
      <c r="R1163" s="12">
        <f t="shared" ref="R1163:R1166" si="4097">Q1163-P1163</f>
        <v>0</v>
      </c>
      <c r="S1163" s="13">
        <f t="shared" ref="S1163:S1166" si="4098">HOUR(R1163)</f>
        <v>0</v>
      </c>
      <c r="T1163" s="13">
        <f t="shared" ref="T1163:T1166" si="4099">MINUTE(R1163)</f>
        <v>0</v>
      </c>
      <c r="U1163" s="83">
        <v>0.13541666666666666</v>
      </c>
      <c r="V1163" s="12">
        <f t="shared" si="3318"/>
        <v>3.4722222222222099E-3</v>
      </c>
      <c r="W1163" s="12">
        <f t="shared" si="3319"/>
        <v>0</v>
      </c>
      <c r="X1163" s="12">
        <f t="shared" si="3320"/>
        <v>5</v>
      </c>
      <c r="Y1163" s="83">
        <v>0.1423611111111111</v>
      </c>
      <c r="Z1163" s="12">
        <f t="shared" si="4041"/>
        <v>6.9444444444444475E-3</v>
      </c>
      <c r="AA1163" s="13">
        <f t="shared" si="4042"/>
        <v>0</v>
      </c>
      <c r="AB1163" s="13">
        <f t="shared" si="4043"/>
        <v>10</v>
      </c>
      <c r="AC1163" s="83">
        <v>0.18402777777777779</v>
      </c>
      <c r="AD1163" s="12">
        <f t="shared" ref="AD1163:AD1166" si="4100">AC1163-Y1163</f>
        <v>4.1666666666666685E-2</v>
      </c>
      <c r="AE1163" s="13">
        <f t="shared" ref="AE1163:AE1166" si="4101">HOUR(AD1163)</f>
        <v>1</v>
      </c>
      <c r="AF1163" s="13">
        <f t="shared" ref="AF1163:AF1166" si="4102">MINUTE(AD1163)</f>
        <v>0</v>
      </c>
      <c r="AG1163" s="83">
        <v>0.18402777777777779</v>
      </c>
      <c r="AH1163" s="83">
        <v>0.21527777777777779</v>
      </c>
      <c r="AI1163" s="12">
        <f t="shared" ref="AI1163:AI1166" si="4103">AH1163-AG1163</f>
        <v>3.125E-2</v>
      </c>
      <c r="AJ1163" s="225">
        <f t="shared" ref="AJ1163:AJ1166" si="4104">HOUR(AI1163)</f>
        <v>0</v>
      </c>
      <c r="AK1163" s="225">
        <f t="shared" ref="AK1163:AK1166" si="4105">MINUTE(AI1163)</f>
        <v>45</v>
      </c>
      <c r="AL1163" s="83">
        <v>0.18402777777777779</v>
      </c>
      <c r="AM1163" s="83">
        <v>0.21527777777777779</v>
      </c>
      <c r="AN1163" s="12">
        <f t="shared" ref="AN1163:AN1166" si="4106">AM1163-AL1163</f>
        <v>3.125E-2</v>
      </c>
      <c r="AO1163" s="13">
        <f t="shared" ref="AO1163:AO1166" si="4107">HOUR(AN1163)</f>
        <v>0</v>
      </c>
      <c r="AP1163" s="13">
        <f t="shared" ref="AP1163:AP1166" si="4108">MINUTE(AN1163)</f>
        <v>45</v>
      </c>
      <c r="AQ1163" s="83">
        <v>0.23055555555555554</v>
      </c>
      <c r="AR1163" s="12">
        <f t="shared" ref="AR1163:AR1166" si="4109">AQ1163-AH1163</f>
        <v>1.5277777777777751E-2</v>
      </c>
      <c r="AS1163" s="225">
        <f t="shared" ref="AS1163:AS1166" si="4110">HOUR(AR1163)</f>
        <v>0</v>
      </c>
      <c r="AT1163" s="13">
        <f t="shared" ref="AT1163:AT1166" si="4111">MINUTE(AR1163)</f>
        <v>22</v>
      </c>
      <c r="AU1163" s="83">
        <v>0.23194444444444443</v>
      </c>
      <c r="AV1163" s="226">
        <f t="shared" ref="AV1163:AV1166" si="4112">AU1163-AQ1163</f>
        <v>1.388888888888884E-3</v>
      </c>
      <c r="AW1163" s="13">
        <f t="shared" ref="AW1163:AW1166" si="4113">HOUR(AV1163)</f>
        <v>0</v>
      </c>
      <c r="AX1163" s="13">
        <f t="shared" ref="AX1163:AX1166" si="4114">MINUTE(AV1163)</f>
        <v>2</v>
      </c>
      <c r="AY1163" s="83">
        <v>0.36944444444444446</v>
      </c>
      <c r="AZ1163" s="12">
        <f t="shared" ref="AZ1163:AZ1166" si="4115">AY1163-AU1163</f>
        <v>0.13750000000000004</v>
      </c>
      <c r="BA1163" s="225">
        <f t="shared" ref="BA1163:BA1166" si="4116">HOUR(AZ1163)</f>
        <v>3</v>
      </c>
      <c r="BB1163" s="225">
        <f t="shared" ref="BB1163:BB1166" si="4117">MINUTE(AZ1163)</f>
        <v>18</v>
      </c>
      <c r="BC1163" s="83">
        <v>0.36944444444444446</v>
      </c>
      <c r="BD1163" s="83">
        <v>0.36944444444444446</v>
      </c>
      <c r="BE1163" s="12">
        <f t="shared" ref="BE1163:BE1166" si="4118">BD1163-BC1163</f>
        <v>0</v>
      </c>
      <c r="BF1163" s="13">
        <f t="shared" ref="BF1163:BF1166" si="4119">HOUR(BE1163)</f>
        <v>0</v>
      </c>
      <c r="BG1163" s="13">
        <f t="shared" ref="BG1163:BG1166" si="4120">MINUTE(BE1163)</f>
        <v>0</v>
      </c>
      <c r="BH1163" s="83">
        <v>0.36944444444444446</v>
      </c>
      <c r="BI1163" s="83">
        <v>0.36944444444444446</v>
      </c>
      <c r="BJ1163" s="83"/>
      <c r="BK1163" s="69">
        <f t="shared" ref="BK1163:BK1166" si="4121">BI1163-BH1163</f>
        <v>0</v>
      </c>
      <c r="BL1163" s="13">
        <f t="shared" ref="BL1163:BL1166" si="4122">HOUR(BK1163)</f>
        <v>0</v>
      </c>
      <c r="BM1163" s="13">
        <f t="shared" ref="BM1163:BM1166" si="4123">MINUTE(BK1163)</f>
        <v>0</v>
      </c>
      <c r="BN1163" s="83">
        <v>0.375</v>
      </c>
      <c r="BO1163" s="12">
        <f t="shared" si="3347"/>
        <v>5.5555555555555358E-3</v>
      </c>
      <c r="BP1163" s="12">
        <f t="shared" si="3348"/>
        <v>0</v>
      </c>
      <c r="BQ1163" s="12">
        <f t="shared" si="3349"/>
        <v>8</v>
      </c>
      <c r="BR1163" s="83">
        <v>0.37847222222222227</v>
      </c>
      <c r="BS1163" s="12">
        <f t="shared" si="3425"/>
        <v>3.4722222222222654E-3</v>
      </c>
      <c r="BT1163" s="225">
        <f t="shared" si="3618"/>
        <v>0</v>
      </c>
      <c r="BU1163" s="225">
        <f t="shared" si="3619"/>
        <v>5</v>
      </c>
      <c r="BV1163" s="83">
        <v>0.37847222222222227</v>
      </c>
      <c r="BW1163" s="83">
        <v>0.38194444444444442</v>
      </c>
      <c r="BX1163" s="12">
        <f t="shared" si="3353"/>
        <v>3.4722222222221544E-3</v>
      </c>
      <c r="BY1163" s="12">
        <f t="shared" si="3354"/>
        <v>0</v>
      </c>
      <c r="BZ1163" s="12">
        <f t="shared" si="3355"/>
        <v>5</v>
      </c>
      <c r="CA1163" s="12">
        <f t="shared" si="3983"/>
        <v>0.24999999999999997</v>
      </c>
      <c r="CB1163" s="13">
        <f t="shared" si="4068"/>
        <v>6</v>
      </c>
      <c r="CC1163" s="13">
        <f t="shared" si="4069"/>
        <v>0</v>
      </c>
      <c r="CD1163" s="12">
        <f t="shared" si="4070"/>
        <v>6.5972222222222238E-2</v>
      </c>
      <c r="CE1163" s="12">
        <f t="shared" si="4071"/>
        <v>1</v>
      </c>
      <c r="CF1163" s="12">
        <f t="shared" si="4072"/>
        <v>35</v>
      </c>
      <c r="CG1163" s="12">
        <f t="shared" ref="CG1163:CG1166" si="4124">AI1163</f>
        <v>3.125E-2</v>
      </c>
      <c r="CH1163" s="13">
        <f t="shared" ref="CH1163:CH1166" si="4125">HOUR(CG1163)</f>
        <v>0</v>
      </c>
      <c r="CI1163" s="13">
        <f t="shared" ref="CI1163:CI1166" si="4126">MINUTE(CG1163)</f>
        <v>45</v>
      </c>
      <c r="CJ1163" s="12">
        <f t="shared" ref="CJ1163:CJ1166" si="4127">AZ1163</f>
        <v>0.13750000000000004</v>
      </c>
      <c r="CK1163" s="13">
        <f t="shared" ref="CK1163:CK1166" si="4128">HOUR(CJ1163)</f>
        <v>3</v>
      </c>
      <c r="CL1163" s="13">
        <f t="shared" ref="CL1163:CL1166" si="4129">MINUTE(CJ1163)</f>
        <v>18</v>
      </c>
      <c r="CM1163" s="62"/>
      <c r="CN1163" s="62"/>
      <c r="CO1163" s="62"/>
      <c r="CP1163" s="12">
        <f t="shared" ref="CP1163:CP1166" si="4130">AZ1163-(CS1163+CV1163+CY1163+DB1163+DE1163+DH1163+DK1163)</f>
        <v>9.0277777777777818E-2</v>
      </c>
      <c r="CQ1163" s="13">
        <f t="shared" ref="CQ1163:CQ1166" si="4131">HOUR(CP1163)</f>
        <v>2</v>
      </c>
      <c r="CR1163" s="13">
        <f t="shared" ref="CR1163:CR1166" si="4132">MINUTE(CP1163)</f>
        <v>10</v>
      </c>
      <c r="CS1163" s="83">
        <v>0</v>
      </c>
      <c r="CT1163" s="13"/>
      <c r="CU1163" s="13"/>
      <c r="CV1163" s="83">
        <v>0</v>
      </c>
      <c r="CW1163" s="13">
        <f t="shared" si="4093"/>
        <v>0</v>
      </c>
      <c r="CX1163" s="13">
        <f t="shared" si="4094"/>
        <v>0</v>
      </c>
      <c r="CY1163" s="83">
        <v>0</v>
      </c>
      <c r="CZ1163" s="13">
        <f t="shared" si="4095"/>
        <v>0</v>
      </c>
      <c r="DA1163" s="13">
        <f t="shared" si="4096"/>
        <v>0</v>
      </c>
      <c r="DB1163" s="83">
        <v>0</v>
      </c>
      <c r="DC1163" s="13">
        <f t="shared" si="4084"/>
        <v>0</v>
      </c>
      <c r="DD1163" s="13">
        <f t="shared" si="4085"/>
        <v>0</v>
      </c>
      <c r="DE1163" s="83">
        <v>0</v>
      </c>
      <c r="DF1163" s="13">
        <f t="shared" si="4086"/>
        <v>0</v>
      </c>
      <c r="DG1163" s="13">
        <f t="shared" si="4087"/>
        <v>0</v>
      </c>
      <c r="DH1163" s="83">
        <v>4.7222222222222221E-2</v>
      </c>
      <c r="DI1163" s="13">
        <f t="shared" si="3714"/>
        <v>1</v>
      </c>
      <c r="DJ1163" s="13">
        <f t="shared" si="3715"/>
        <v>8</v>
      </c>
      <c r="DK1163" s="83">
        <v>0</v>
      </c>
      <c r="DL1163" s="35">
        <f t="shared" ref="DL1163:DL1166" si="4133">HOUR(DK1163)</f>
        <v>0</v>
      </c>
      <c r="DM1163" s="35">
        <f t="shared" ref="DM1163:DM1166" si="4134">MINUTE(DK1163)</f>
        <v>0</v>
      </c>
      <c r="DN1163" s="66">
        <f t="shared" si="3710"/>
        <v>4128913.2660000026</v>
      </c>
      <c r="DO1163" s="74">
        <f t="shared" si="4032"/>
        <v>66086</v>
      </c>
      <c r="DP1163" s="66">
        <f t="shared" ref="DP1163:DP1166" si="4135" xml:space="preserve"> K1163/M1163</f>
        <v>62.693389830508472</v>
      </c>
      <c r="DQ1163" s="63">
        <f t="shared" ref="DQ1163:DQ1166" si="4136">DN1163/DO1163</f>
        <v>62.477881336440433</v>
      </c>
      <c r="DR1163" s="559"/>
      <c r="DS1163" s="559"/>
      <c r="DT1163" s="559"/>
      <c r="DU1163" s="66"/>
      <c r="FJ1163" s="3">
        <f t="shared" si="3718"/>
        <v>8.1249999999999933E-2</v>
      </c>
    </row>
    <row r="1164" spans="1:166">
      <c r="A1164" s="639">
        <f t="shared" si="4092"/>
        <v>1162</v>
      </c>
      <c r="B1164" s="172">
        <f t="shared" si="3807"/>
        <v>171</v>
      </c>
      <c r="C1164" s="76">
        <v>40999</v>
      </c>
      <c r="D1164" s="84">
        <f t="shared" si="4037"/>
        <v>3</v>
      </c>
      <c r="E1164" s="639" t="s">
        <v>1233</v>
      </c>
      <c r="F1164" s="639">
        <v>11</v>
      </c>
      <c r="G1164" s="639" t="s">
        <v>287</v>
      </c>
      <c r="H1164" s="639" t="s">
        <v>914</v>
      </c>
      <c r="I1164" s="639" t="s">
        <v>1138</v>
      </c>
      <c r="J1164" s="83">
        <v>0.80208333333333337</v>
      </c>
      <c r="K1164" s="664">
        <v>3458.93</v>
      </c>
      <c r="L1164" s="78" t="s">
        <v>1083</v>
      </c>
      <c r="M1164" s="172">
        <v>54</v>
      </c>
      <c r="N1164" s="172">
        <v>5</v>
      </c>
      <c r="O1164" s="639"/>
      <c r="P1164" s="83">
        <v>0.80208333333333337</v>
      </c>
      <c r="Q1164" s="83">
        <v>0.80208333333333337</v>
      </c>
      <c r="R1164" s="12">
        <f t="shared" si="4097"/>
        <v>0</v>
      </c>
      <c r="S1164" s="13">
        <f t="shared" si="4098"/>
        <v>0</v>
      </c>
      <c r="T1164" s="13">
        <f t="shared" si="4099"/>
        <v>0</v>
      </c>
      <c r="U1164" s="83">
        <v>0.80555555555555547</v>
      </c>
      <c r="V1164" s="12">
        <f t="shared" si="3318"/>
        <v>3.4722222222220989E-3</v>
      </c>
      <c r="W1164" s="12">
        <f t="shared" si="3319"/>
        <v>0</v>
      </c>
      <c r="X1164" s="12">
        <f t="shared" si="3320"/>
        <v>5</v>
      </c>
      <c r="Y1164" s="83">
        <v>0.80902777777777779</v>
      </c>
      <c r="Z1164" s="12">
        <f t="shared" si="4041"/>
        <v>3.4722222222223209E-3</v>
      </c>
      <c r="AA1164" s="13">
        <f t="shared" si="4042"/>
        <v>0</v>
      </c>
      <c r="AB1164" s="13">
        <f t="shared" si="4043"/>
        <v>5</v>
      </c>
      <c r="AC1164" s="83">
        <v>0.89236111111111116</v>
      </c>
      <c r="AD1164" s="12">
        <f t="shared" si="4100"/>
        <v>8.333333333333337E-2</v>
      </c>
      <c r="AE1164" s="13">
        <f t="shared" si="4101"/>
        <v>2</v>
      </c>
      <c r="AF1164" s="13">
        <f t="shared" si="4102"/>
        <v>0</v>
      </c>
      <c r="AG1164" s="83">
        <v>0.89236111111111116</v>
      </c>
      <c r="AH1164" s="83">
        <v>0.93402777777777779</v>
      </c>
      <c r="AI1164" s="12">
        <f t="shared" si="4103"/>
        <v>4.166666666666663E-2</v>
      </c>
      <c r="AJ1164" s="225">
        <f t="shared" si="4104"/>
        <v>1</v>
      </c>
      <c r="AK1164" s="225">
        <f t="shared" si="4105"/>
        <v>0</v>
      </c>
      <c r="AL1164" s="83">
        <v>0.89236111111111116</v>
      </c>
      <c r="AM1164" s="83">
        <v>0.93402777777777779</v>
      </c>
      <c r="AN1164" s="12">
        <f t="shared" si="4106"/>
        <v>4.166666666666663E-2</v>
      </c>
      <c r="AO1164" s="13">
        <f t="shared" si="4107"/>
        <v>1</v>
      </c>
      <c r="AP1164" s="13">
        <f t="shared" si="4108"/>
        <v>0</v>
      </c>
      <c r="AQ1164" s="83">
        <v>0.93472222222222223</v>
      </c>
      <c r="AR1164" s="12">
        <f t="shared" si="4109"/>
        <v>6.9444444444444198E-4</v>
      </c>
      <c r="AS1164" s="225">
        <f t="shared" si="4110"/>
        <v>0</v>
      </c>
      <c r="AT1164" s="13">
        <f t="shared" si="4111"/>
        <v>1</v>
      </c>
      <c r="AU1164" s="83">
        <v>0.93541666666666667</v>
      </c>
      <c r="AV1164" s="226">
        <f t="shared" si="4112"/>
        <v>6.9444444444444198E-4</v>
      </c>
      <c r="AW1164" s="13">
        <f t="shared" si="4113"/>
        <v>0</v>
      </c>
      <c r="AX1164" s="13">
        <f t="shared" si="4114"/>
        <v>1</v>
      </c>
      <c r="AY1164" s="83">
        <v>1.0048611111111112</v>
      </c>
      <c r="AZ1164" s="12">
        <f t="shared" si="4115"/>
        <v>6.9444444444444531E-2</v>
      </c>
      <c r="BA1164" s="225">
        <f t="shared" si="4116"/>
        <v>1</v>
      </c>
      <c r="BB1164" s="225">
        <f t="shared" si="4117"/>
        <v>40</v>
      </c>
      <c r="BC1164" s="83">
        <v>1.0048611111111112</v>
      </c>
      <c r="BD1164" s="83">
        <v>1.0048611111111112</v>
      </c>
      <c r="BE1164" s="12">
        <f t="shared" si="4118"/>
        <v>0</v>
      </c>
      <c r="BF1164" s="13">
        <f t="shared" si="4119"/>
        <v>0</v>
      </c>
      <c r="BG1164" s="13">
        <f t="shared" si="4120"/>
        <v>0</v>
      </c>
      <c r="BH1164" s="83">
        <v>1.0048611111111112</v>
      </c>
      <c r="BI1164" s="83">
        <v>1.0048611111111112</v>
      </c>
      <c r="BJ1164" s="83"/>
      <c r="BK1164" s="69">
        <f t="shared" si="4121"/>
        <v>0</v>
      </c>
      <c r="BL1164" s="13">
        <f t="shared" si="4122"/>
        <v>0</v>
      </c>
      <c r="BM1164" s="13">
        <f t="shared" si="4123"/>
        <v>0</v>
      </c>
      <c r="BN1164" s="83">
        <v>1.0173611111111112</v>
      </c>
      <c r="BO1164" s="12">
        <f t="shared" si="3347"/>
        <v>1.2499999999999956E-2</v>
      </c>
      <c r="BP1164" s="12">
        <f t="shared" si="3348"/>
        <v>0</v>
      </c>
      <c r="BQ1164" s="12">
        <f t="shared" si="3349"/>
        <v>18</v>
      </c>
      <c r="BR1164" s="83">
        <v>1.0208333333333333</v>
      </c>
      <c r="BS1164" s="12">
        <f t="shared" si="3425"/>
        <v>3.4722222222220989E-3</v>
      </c>
      <c r="BT1164" s="225">
        <f t="shared" si="3618"/>
        <v>0</v>
      </c>
      <c r="BU1164" s="225">
        <f t="shared" si="3619"/>
        <v>5</v>
      </c>
      <c r="BV1164" s="83">
        <v>1.0208333333333333</v>
      </c>
      <c r="BW1164" s="83">
        <v>1.0243055555555556</v>
      </c>
      <c r="BX1164" s="12">
        <f t="shared" si="3353"/>
        <v>3.4722222222223209E-3</v>
      </c>
      <c r="BY1164" s="12">
        <f t="shared" si="3354"/>
        <v>0</v>
      </c>
      <c r="BZ1164" s="12">
        <f t="shared" si="3355"/>
        <v>5</v>
      </c>
      <c r="CA1164" s="12">
        <f t="shared" si="3983"/>
        <v>0.22222222222222221</v>
      </c>
      <c r="CB1164" s="13">
        <f t="shared" si="4068"/>
        <v>5</v>
      </c>
      <c r="CC1164" s="13">
        <f t="shared" si="4069"/>
        <v>20</v>
      </c>
      <c r="CD1164" s="12">
        <f t="shared" si="4070"/>
        <v>9.9999999999999867E-2</v>
      </c>
      <c r="CE1164" s="12">
        <f t="shared" si="4071"/>
        <v>2</v>
      </c>
      <c r="CF1164" s="12">
        <f t="shared" si="4072"/>
        <v>24</v>
      </c>
      <c r="CG1164" s="12">
        <f t="shared" si="4124"/>
        <v>4.166666666666663E-2</v>
      </c>
      <c r="CH1164" s="13">
        <f t="shared" si="4125"/>
        <v>1</v>
      </c>
      <c r="CI1164" s="13">
        <f t="shared" si="4126"/>
        <v>0</v>
      </c>
      <c r="CJ1164" s="12">
        <f t="shared" si="4127"/>
        <v>6.9444444444444531E-2</v>
      </c>
      <c r="CK1164" s="13">
        <f t="shared" si="4128"/>
        <v>1</v>
      </c>
      <c r="CL1164" s="13">
        <f t="shared" si="4129"/>
        <v>40</v>
      </c>
      <c r="CM1164" s="62"/>
      <c r="CN1164" s="62"/>
      <c r="CO1164" s="62"/>
      <c r="CP1164" s="12">
        <f t="shared" si="4130"/>
        <v>6.9444444444444531E-2</v>
      </c>
      <c r="CQ1164" s="13">
        <f t="shared" si="4131"/>
        <v>1</v>
      </c>
      <c r="CR1164" s="13">
        <f t="shared" si="4132"/>
        <v>40</v>
      </c>
      <c r="CS1164" s="83">
        <v>0</v>
      </c>
      <c r="CT1164" s="13"/>
      <c r="CU1164" s="13"/>
      <c r="CV1164" s="83">
        <v>0</v>
      </c>
      <c r="CW1164" s="13">
        <f t="shared" ref="CW1164:CW1166" si="4137">HOUR(CV1164)</f>
        <v>0</v>
      </c>
      <c r="CX1164" s="13">
        <f t="shared" ref="CX1164:CX1166" si="4138">MINUTE(CV1164)</f>
        <v>0</v>
      </c>
      <c r="CY1164" s="83">
        <v>0</v>
      </c>
      <c r="CZ1164" s="13">
        <f t="shared" si="4095"/>
        <v>0</v>
      </c>
      <c r="DA1164" s="13">
        <f t="shared" si="4096"/>
        <v>0</v>
      </c>
      <c r="DB1164" s="83">
        <v>0</v>
      </c>
      <c r="DC1164" s="13">
        <f t="shared" si="4084"/>
        <v>0</v>
      </c>
      <c r="DD1164" s="13">
        <f t="shared" si="4085"/>
        <v>0</v>
      </c>
      <c r="DE1164" s="83">
        <v>0</v>
      </c>
      <c r="DF1164" s="13">
        <f t="shared" si="4086"/>
        <v>0</v>
      </c>
      <c r="DG1164" s="13">
        <f t="shared" si="4087"/>
        <v>0</v>
      </c>
      <c r="DH1164" s="83">
        <v>0</v>
      </c>
      <c r="DI1164" s="13">
        <f t="shared" si="3714"/>
        <v>0</v>
      </c>
      <c r="DJ1164" s="13">
        <f t="shared" si="3715"/>
        <v>0</v>
      </c>
      <c r="DK1164" s="83">
        <v>0</v>
      </c>
      <c r="DL1164" s="35">
        <f t="shared" si="4133"/>
        <v>0</v>
      </c>
      <c r="DM1164" s="35">
        <f t="shared" si="4134"/>
        <v>0</v>
      </c>
      <c r="DN1164" s="66">
        <f t="shared" si="3710"/>
        <v>4132372.1960000028</v>
      </c>
      <c r="DO1164" s="74">
        <f t="shared" si="4032"/>
        <v>66140</v>
      </c>
      <c r="DP1164" s="66">
        <f t="shared" si="4135"/>
        <v>64.054259259259254</v>
      </c>
      <c r="DQ1164" s="63">
        <f t="shared" si="4136"/>
        <v>62.479168370124022</v>
      </c>
      <c r="DR1164" s="559"/>
      <c r="DS1164" s="559"/>
      <c r="DT1164" s="559"/>
      <c r="DU1164" s="66"/>
      <c r="FJ1164" s="3">
        <f t="shared" si="3718"/>
        <v>0.11111111111111105</v>
      </c>
    </row>
    <row r="1165" spans="1:166">
      <c r="A1165" s="639">
        <f t="shared" si="4092"/>
        <v>1163</v>
      </c>
      <c r="B1165" s="172">
        <f t="shared" si="3807"/>
        <v>172</v>
      </c>
      <c r="C1165" s="76">
        <v>40999</v>
      </c>
      <c r="D1165" s="84">
        <f t="shared" si="4037"/>
        <v>3</v>
      </c>
      <c r="E1165" s="639" t="s">
        <v>1233</v>
      </c>
      <c r="F1165" s="639">
        <v>12</v>
      </c>
      <c r="G1165" s="639" t="s">
        <v>287</v>
      </c>
      <c r="H1165" s="639" t="s">
        <v>914</v>
      </c>
      <c r="I1165" s="639" t="s">
        <v>1138</v>
      </c>
      <c r="J1165" s="83">
        <v>0.82291666666666663</v>
      </c>
      <c r="K1165" s="664">
        <v>3700.91</v>
      </c>
      <c r="L1165" s="78" t="s">
        <v>1083</v>
      </c>
      <c r="M1165" s="172">
        <v>58</v>
      </c>
      <c r="N1165" s="172">
        <v>1</v>
      </c>
      <c r="O1165" s="639"/>
      <c r="P1165" s="83">
        <v>0.82291666666666663</v>
      </c>
      <c r="Q1165" s="83">
        <v>0.82291666666666663</v>
      </c>
      <c r="R1165" s="12">
        <f t="shared" si="4097"/>
        <v>0</v>
      </c>
      <c r="S1165" s="13">
        <f t="shared" si="4098"/>
        <v>0</v>
      </c>
      <c r="T1165" s="13">
        <f t="shared" si="4099"/>
        <v>0</v>
      </c>
      <c r="U1165" s="83">
        <v>0.82638888888888884</v>
      </c>
      <c r="V1165" s="12">
        <f t="shared" si="3318"/>
        <v>3.4722222222222099E-3</v>
      </c>
      <c r="W1165" s="12">
        <f t="shared" si="3319"/>
        <v>0</v>
      </c>
      <c r="X1165" s="12">
        <f t="shared" si="3320"/>
        <v>5</v>
      </c>
      <c r="Y1165" s="83">
        <v>0.82986111111111116</v>
      </c>
      <c r="Z1165" s="12">
        <f t="shared" si="4041"/>
        <v>3.4722222222223209E-3</v>
      </c>
      <c r="AA1165" s="13">
        <f t="shared" si="4042"/>
        <v>0</v>
      </c>
      <c r="AB1165" s="13">
        <f t="shared" si="4043"/>
        <v>5</v>
      </c>
      <c r="AC1165" s="83">
        <v>0.93055555555555547</v>
      </c>
      <c r="AD1165" s="12">
        <f t="shared" si="4100"/>
        <v>0.10069444444444431</v>
      </c>
      <c r="AE1165" s="13">
        <f t="shared" si="4101"/>
        <v>2</v>
      </c>
      <c r="AF1165" s="13">
        <f t="shared" si="4102"/>
        <v>25</v>
      </c>
      <c r="AG1165" s="83">
        <v>0.93402777777777779</v>
      </c>
      <c r="AH1165" s="83">
        <v>0.96180555555555547</v>
      </c>
      <c r="AI1165" s="12">
        <f t="shared" si="4103"/>
        <v>2.7777777777777679E-2</v>
      </c>
      <c r="AJ1165" s="225">
        <f t="shared" si="4104"/>
        <v>0</v>
      </c>
      <c r="AK1165" s="225">
        <f t="shared" si="4105"/>
        <v>40</v>
      </c>
      <c r="AL1165" s="83">
        <v>0.93402777777777779</v>
      </c>
      <c r="AM1165" s="83">
        <v>0.96180555555555547</v>
      </c>
      <c r="AN1165" s="12">
        <f t="shared" si="4106"/>
        <v>2.7777777777777679E-2</v>
      </c>
      <c r="AO1165" s="13">
        <f t="shared" si="4107"/>
        <v>0</v>
      </c>
      <c r="AP1165" s="13">
        <f t="shared" si="4108"/>
        <v>40</v>
      </c>
      <c r="AQ1165" s="83">
        <v>1.0263888888888888</v>
      </c>
      <c r="AR1165" s="12">
        <f t="shared" si="4109"/>
        <v>6.4583333333333326E-2</v>
      </c>
      <c r="AS1165" s="225">
        <f t="shared" si="4110"/>
        <v>1</v>
      </c>
      <c r="AT1165" s="13">
        <f t="shared" si="4111"/>
        <v>33</v>
      </c>
      <c r="AU1165" s="83">
        <v>1.0284722222222222</v>
      </c>
      <c r="AV1165" s="226">
        <f t="shared" si="4112"/>
        <v>2.083333333333437E-3</v>
      </c>
      <c r="AW1165" s="13">
        <f t="shared" si="4113"/>
        <v>0</v>
      </c>
      <c r="AX1165" s="13">
        <f t="shared" si="4114"/>
        <v>3</v>
      </c>
      <c r="AY1165" s="83">
        <v>1.1284722222222221</v>
      </c>
      <c r="AZ1165" s="12">
        <f t="shared" si="4115"/>
        <v>9.9999999999999867E-2</v>
      </c>
      <c r="BA1165" s="225">
        <f t="shared" si="4116"/>
        <v>2</v>
      </c>
      <c r="BB1165" s="225">
        <f t="shared" si="4117"/>
        <v>24</v>
      </c>
      <c r="BC1165" s="83">
        <v>1.1284722222222221</v>
      </c>
      <c r="BD1165" s="83">
        <v>1.1284722222222221</v>
      </c>
      <c r="BE1165" s="12">
        <f t="shared" si="4118"/>
        <v>0</v>
      </c>
      <c r="BF1165" s="13">
        <f t="shared" si="4119"/>
        <v>0</v>
      </c>
      <c r="BG1165" s="13">
        <f t="shared" si="4120"/>
        <v>0</v>
      </c>
      <c r="BH1165" s="83">
        <v>1.1284722222222221</v>
      </c>
      <c r="BI1165" s="83">
        <v>1.1284722222222221</v>
      </c>
      <c r="BJ1165" s="83"/>
      <c r="BK1165" s="69">
        <f t="shared" si="4121"/>
        <v>0</v>
      </c>
      <c r="BL1165" s="13">
        <f t="shared" si="4122"/>
        <v>0</v>
      </c>
      <c r="BM1165" s="13">
        <f t="shared" si="4123"/>
        <v>0</v>
      </c>
      <c r="BN1165" s="83">
        <v>1.1319444444444444</v>
      </c>
      <c r="BO1165" s="12">
        <f t="shared" si="3347"/>
        <v>3.4722222222223209E-3</v>
      </c>
      <c r="BP1165" s="12">
        <f t="shared" si="3348"/>
        <v>0</v>
      </c>
      <c r="BQ1165" s="12">
        <f t="shared" si="3349"/>
        <v>5</v>
      </c>
      <c r="BR1165" s="83">
        <v>1.1354166666666667</v>
      </c>
      <c r="BS1165" s="12">
        <f t="shared" si="3425"/>
        <v>3.4722222222223209E-3</v>
      </c>
      <c r="BT1165" s="225">
        <f t="shared" si="3618"/>
        <v>0</v>
      </c>
      <c r="BU1165" s="225">
        <f t="shared" si="3619"/>
        <v>5</v>
      </c>
      <c r="BV1165" s="83">
        <v>1.1354166666666667</v>
      </c>
      <c r="BW1165" s="83">
        <v>1.1388888888888888</v>
      </c>
      <c r="BX1165" s="12">
        <f t="shared" si="3353"/>
        <v>3.4722222222220989E-3</v>
      </c>
      <c r="BY1165" s="12">
        <f t="shared" si="3354"/>
        <v>0</v>
      </c>
      <c r="BZ1165" s="12">
        <f t="shared" si="3355"/>
        <v>5</v>
      </c>
      <c r="CA1165" s="12">
        <f t="shared" si="3983"/>
        <v>0.31597222222222221</v>
      </c>
      <c r="CB1165" s="13">
        <f t="shared" si="4068"/>
        <v>7</v>
      </c>
      <c r="CC1165" s="13">
        <f t="shared" si="4069"/>
        <v>35</v>
      </c>
      <c r="CD1165" s="12">
        <f t="shared" si="4070"/>
        <v>0.17222222222222228</v>
      </c>
      <c r="CE1165" s="12">
        <f t="shared" si="4071"/>
        <v>4</v>
      </c>
      <c r="CF1165" s="12">
        <f t="shared" si="4072"/>
        <v>8</v>
      </c>
      <c r="CG1165" s="12">
        <f t="shared" si="4124"/>
        <v>2.7777777777777679E-2</v>
      </c>
      <c r="CH1165" s="13">
        <f t="shared" si="4125"/>
        <v>0</v>
      </c>
      <c r="CI1165" s="13">
        <f t="shared" si="4126"/>
        <v>40</v>
      </c>
      <c r="CJ1165" s="12">
        <f t="shared" si="4127"/>
        <v>9.9999999999999867E-2</v>
      </c>
      <c r="CK1165" s="13">
        <f t="shared" si="4128"/>
        <v>2</v>
      </c>
      <c r="CL1165" s="13">
        <f t="shared" si="4129"/>
        <v>24</v>
      </c>
      <c r="CM1165" s="62"/>
      <c r="CN1165" s="62"/>
      <c r="CO1165" s="62"/>
      <c r="CP1165" s="12">
        <f t="shared" si="4130"/>
        <v>6.5277777777777643E-2</v>
      </c>
      <c r="CQ1165" s="13">
        <f t="shared" si="4131"/>
        <v>1</v>
      </c>
      <c r="CR1165" s="13">
        <f t="shared" si="4132"/>
        <v>34</v>
      </c>
      <c r="CS1165" s="83">
        <v>0</v>
      </c>
      <c r="CT1165" s="13"/>
      <c r="CU1165" s="13"/>
      <c r="CV1165" s="83">
        <v>0</v>
      </c>
      <c r="CW1165" s="13">
        <f t="shared" si="4137"/>
        <v>0</v>
      </c>
      <c r="CX1165" s="13">
        <f t="shared" si="4138"/>
        <v>0</v>
      </c>
      <c r="CY1165" s="83">
        <v>0</v>
      </c>
      <c r="CZ1165" s="13">
        <f t="shared" si="4095"/>
        <v>0</v>
      </c>
      <c r="DA1165" s="13">
        <f t="shared" si="4096"/>
        <v>0</v>
      </c>
      <c r="DB1165" s="83">
        <v>0</v>
      </c>
      <c r="DC1165" s="13">
        <f t="shared" si="4084"/>
        <v>0</v>
      </c>
      <c r="DD1165" s="13">
        <f t="shared" si="4085"/>
        <v>0</v>
      </c>
      <c r="DE1165" s="83">
        <v>0</v>
      </c>
      <c r="DF1165" s="13">
        <f t="shared" si="4086"/>
        <v>0</v>
      </c>
      <c r="DG1165" s="13">
        <f t="shared" si="4087"/>
        <v>0</v>
      </c>
      <c r="DH1165" s="83">
        <v>3.4722222222222224E-2</v>
      </c>
      <c r="DI1165" s="13">
        <f t="shared" si="3714"/>
        <v>0</v>
      </c>
      <c r="DJ1165" s="13">
        <f t="shared" si="3715"/>
        <v>50</v>
      </c>
      <c r="DK1165" s="83">
        <v>0</v>
      </c>
      <c r="DL1165" s="35">
        <f t="shared" si="4133"/>
        <v>0</v>
      </c>
      <c r="DM1165" s="35">
        <f t="shared" si="4134"/>
        <v>0</v>
      </c>
      <c r="DN1165" s="66">
        <f t="shared" si="3710"/>
        <v>4136073.1060000029</v>
      </c>
      <c r="DO1165" s="74">
        <f t="shared" si="4032"/>
        <v>66198</v>
      </c>
      <c r="DP1165" s="66">
        <f t="shared" si="4135"/>
        <v>63.808793103448274</v>
      </c>
      <c r="DQ1165" s="63">
        <f t="shared" si="4136"/>
        <v>62.480333333333377</v>
      </c>
      <c r="DR1165" s="559"/>
      <c r="DS1165" s="559"/>
      <c r="DT1165" s="559"/>
      <c r="DU1165" s="66"/>
      <c r="FJ1165" s="3">
        <f t="shared" si="3718"/>
        <v>0.18819444444444466</v>
      </c>
    </row>
    <row r="1166" spans="1:166">
      <c r="A1166" s="639">
        <f t="shared" si="4092"/>
        <v>1164</v>
      </c>
      <c r="B1166" s="172">
        <f t="shared" si="3807"/>
        <v>173</v>
      </c>
      <c r="C1166" s="76">
        <v>40999</v>
      </c>
      <c r="D1166" s="84">
        <f t="shared" si="4037"/>
        <v>3</v>
      </c>
      <c r="E1166" s="639" t="s">
        <v>1273</v>
      </c>
      <c r="F1166" s="639">
        <v>9</v>
      </c>
      <c r="G1166" s="639" t="s">
        <v>1295</v>
      </c>
      <c r="H1166" s="639" t="s">
        <v>413</v>
      </c>
      <c r="I1166" s="639" t="s">
        <v>1307</v>
      </c>
      <c r="J1166" s="83">
        <v>0.875</v>
      </c>
      <c r="K1166" s="664">
        <v>3502.93</v>
      </c>
      <c r="L1166" s="78" t="s">
        <v>1083</v>
      </c>
      <c r="M1166" s="172">
        <v>58</v>
      </c>
      <c r="N1166" s="172">
        <v>1</v>
      </c>
      <c r="O1166" s="639"/>
      <c r="P1166" s="83">
        <v>0.875</v>
      </c>
      <c r="Q1166" s="83">
        <v>0.875</v>
      </c>
      <c r="R1166" s="12">
        <f t="shared" si="4097"/>
        <v>0</v>
      </c>
      <c r="S1166" s="13">
        <f t="shared" si="4098"/>
        <v>0</v>
      </c>
      <c r="T1166" s="13">
        <f t="shared" si="4099"/>
        <v>0</v>
      </c>
      <c r="U1166" s="83">
        <v>0.87847222222222221</v>
      </c>
      <c r="V1166" s="12">
        <f t="shared" si="3318"/>
        <v>3.4722222222222099E-3</v>
      </c>
      <c r="W1166" s="12">
        <f t="shared" si="3319"/>
        <v>0</v>
      </c>
      <c r="X1166" s="12">
        <f t="shared" si="3320"/>
        <v>5</v>
      </c>
      <c r="Y1166" s="83">
        <v>0.88194444444444453</v>
      </c>
      <c r="Z1166" s="12">
        <f t="shared" si="4041"/>
        <v>3.4722222222223209E-3</v>
      </c>
      <c r="AA1166" s="13">
        <f t="shared" si="4042"/>
        <v>0</v>
      </c>
      <c r="AB1166" s="13">
        <f t="shared" si="4043"/>
        <v>5</v>
      </c>
      <c r="AC1166" s="83">
        <v>1.1041666666666667</v>
      </c>
      <c r="AD1166" s="12">
        <f t="shared" si="4100"/>
        <v>0.22222222222222221</v>
      </c>
      <c r="AE1166" s="13">
        <f t="shared" si="4101"/>
        <v>5</v>
      </c>
      <c r="AF1166" s="13">
        <f t="shared" si="4102"/>
        <v>20</v>
      </c>
      <c r="AG1166" s="83">
        <v>1.1041666666666667</v>
      </c>
      <c r="AH1166" s="83">
        <v>1.1041666666666667</v>
      </c>
      <c r="AI1166" s="12">
        <f t="shared" si="4103"/>
        <v>0</v>
      </c>
      <c r="AJ1166" s="225">
        <f t="shared" si="4104"/>
        <v>0</v>
      </c>
      <c r="AK1166" s="225">
        <f t="shared" si="4105"/>
        <v>0</v>
      </c>
      <c r="AL1166" s="83">
        <v>1.1041666666666667</v>
      </c>
      <c r="AM1166" s="83">
        <v>1.1041666666666667</v>
      </c>
      <c r="AN1166" s="12">
        <f t="shared" si="4106"/>
        <v>0</v>
      </c>
      <c r="AO1166" s="13">
        <f t="shared" si="4107"/>
        <v>0</v>
      </c>
      <c r="AP1166" s="13">
        <f t="shared" si="4108"/>
        <v>0</v>
      </c>
      <c r="AQ1166" s="83">
        <v>1.1513888888888888</v>
      </c>
      <c r="AR1166" s="12">
        <f t="shared" si="4109"/>
        <v>4.7222222222222054E-2</v>
      </c>
      <c r="AS1166" s="225">
        <f t="shared" si="4110"/>
        <v>1</v>
      </c>
      <c r="AT1166" s="13">
        <f t="shared" si="4111"/>
        <v>8</v>
      </c>
      <c r="AU1166" s="83">
        <v>1.1513888888888888</v>
      </c>
      <c r="AV1166" s="226">
        <f t="shared" si="4112"/>
        <v>0</v>
      </c>
      <c r="AW1166" s="13">
        <f t="shared" si="4113"/>
        <v>0</v>
      </c>
      <c r="AX1166" s="13">
        <f t="shared" si="4114"/>
        <v>0</v>
      </c>
      <c r="AY1166" s="83">
        <v>1.2201388888888889</v>
      </c>
      <c r="AZ1166" s="12">
        <f t="shared" si="4115"/>
        <v>6.8750000000000089E-2</v>
      </c>
      <c r="BA1166" s="225">
        <f t="shared" si="4116"/>
        <v>1</v>
      </c>
      <c r="BB1166" s="225">
        <f t="shared" si="4117"/>
        <v>39</v>
      </c>
      <c r="BC1166" s="83">
        <v>1.2201388888888889</v>
      </c>
      <c r="BD1166" s="83">
        <v>1.2201388888888889</v>
      </c>
      <c r="BE1166" s="12">
        <f t="shared" si="4118"/>
        <v>0</v>
      </c>
      <c r="BF1166" s="13">
        <f t="shared" si="4119"/>
        <v>0</v>
      </c>
      <c r="BG1166" s="13">
        <f t="shared" si="4120"/>
        <v>0</v>
      </c>
      <c r="BH1166" s="83">
        <v>1.2201388888888889</v>
      </c>
      <c r="BI1166" s="83">
        <v>1.2201388888888889</v>
      </c>
      <c r="BJ1166" s="83"/>
      <c r="BK1166" s="69">
        <f t="shared" si="4121"/>
        <v>0</v>
      </c>
      <c r="BL1166" s="13">
        <f t="shared" si="4122"/>
        <v>0</v>
      </c>
      <c r="BM1166" s="13">
        <f t="shared" si="4123"/>
        <v>0</v>
      </c>
      <c r="BN1166" s="83">
        <v>1.2256944444444444</v>
      </c>
      <c r="BO1166" s="12">
        <f t="shared" si="3347"/>
        <v>5.5555555555555358E-3</v>
      </c>
      <c r="BP1166" s="12">
        <f t="shared" si="3348"/>
        <v>0</v>
      </c>
      <c r="BQ1166" s="12">
        <f t="shared" si="3349"/>
        <v>8</v>
      </c>
      <c r="BR1166" s="83">
        <v>1.2291666666666667</v>
      </c>
      <c r="BS1166" s="12">
        <f t="shared" si="3425"/>
        <v>3.4722222222223209E-3</v>
      </c>
      <c r="BT1166" s="225">
        <f t="shared" si="3618"/>
        <v>0</v>
      </c>
      <c r="BU1166" s="225">
        <f t="shared" si="3619"/>
        <v>5</v>
      </c>
      <c r="BV1166" s="83">
        <v>1.2291666666666667</v>
      </c>
      <c r="BW1166" s="83">
        <v>1.2326388888888888</v>
      </c>
      <c r="BX1166" s="12">
        <f t="shared" si="3353"/>
        <v>3.4722222222220989E-3</v>
      </c>
      <c r="BY1166" s="12">
        <f t="shared" si="3354"/>
        <v>0</v>
      </c>
      <c r="BZ1166" s="12">
        <f t="shared" si="3355"/>
        <v>5</v>
      </c>
      <c r="CA1166" s="12">
        <f t="shared" si="3983"/>
        <v>0.35763888888888884</v>
      </c>
      <c r="CB1166" s="13">
        <f t="shared" si="4068"/>
        <v>8</v>
      </c>
      <c r="CC1166" s="13">
        <f t="shared" si="4069"/>
        <v>35</v>
      </c>
      <c r="CD1166" s="12">
        <f t="shared" si="4070"/>
        <v>0.27847222222222212</v>
      </c>
      <c r="CE1166" s="12">
        <f t="shared" si="4071"/>
        <v>6</v>
      </c>
      <c r="CF1166" s="12">
        <f t="shared" si="4072"/>
        <v>41</v>
      </c>
      <c r="CG1166" s="12">
        <f t="shared" si="4124"/>
        <v>0</v>
      </c>
      <c r="CH1166" s="13">
        <f t="shared" si="4125"/>
        <v>0</v>
      </c>
      <c r="CI1166" s="13">
        <f t="shared" si="4126"/>
        <v>0</v>
      </c>
      <c r="CJ1166" s="12">
        <f t="shared" si="4127"/>
        <v>6.8750000000000089E-2</v>
      </c>
      <c r="CK1166" s="13">
        <f t="shared" si="4128"/>
        <v>1</v>
      </c>
      <c r="CL1166" s="13">
        <f t="shared" si="4129"/>
        <v>39</v>
      </c>
      <c r="CM1166" s="62"/>
      <c r="CN1166" s="62"/>
      <c r="CO1166" s="62"/>
      <c r="CP1166" s="12">
        <f t="shared" si="4130"/>
        <v>5.6944444444444534E-2</v>
      </c>
      <c r="CQ1166" s="13">
        <f t="shared" si="4131"/>
        <v>1</v>
      </c>
      <c r="CR1166" s="13">
        <f t="shared" si="4132"/>
        <v>22</v>
      </c>
      <c r="CS1166" s="83">
        <v>0</v>
      </c>
      <c r="CT1166" s="13"/>
      <c r="CU1166" s="13"/>
      <c r="CV1166" s="83">
        <v>6.9444444444444441E-3</v>
      </c>
      <c r="CW1166" s="13">
        <f t="shared" si="4137"/>
        <v>0</v>
      </c>
      <c r="CX1166" s="13">
        <f t="shared" si="4138"/>
        <v>10</v>
      </c>
      <c r="CY1166" s="83">
        <v>0</v>
      </c>
      <c r="CZ1166" s="13">
        <f t="shared" si="4095"/>
        <v>0</v>
      </c>
      <c r="DA1166" s="13">
        <f t="shared" si="4096"/>
        <v>0</v>
      </c>
      <c r="DB1166" s="83">
        <v>0</v>
      </c>
      <c r="DC1166" s="13">
        <f t="shared" si="4084"/>
        <v>0</v>
      </c>
      <c r="DD1166" s="13">
        <f t="shared" si="4085"/>
        <v>0</v>
      </c>
      <c r="DE1166" s="83">
        <v>4.8611111111111112E-3</v>
      </c>
      <c r="DF1166" s="13">
        <f t="shared" si="4086"/>
        <v>0</v>
      </c>
      <c r="DG1166" s="13">
        <f t="shared" si="4087"/>
        <v>7</v>
      </c>
      <c r="DH1166" s="83">
        <v>0</v>
      </c>
      <c r="DI1166" s="13">
        <f t="shared" si="3714"/>
        <v>0</v>
      </c>
      <c r="DJ1166" s="13">
        <f t="shared" si="3715"/>
        <v>0</v>
      </c>
      <c r="DK1166" s="83">
        <v>0</v>
      </c>
      <c r="DL1166" s="35">
        <f t="shared" si="4133"/>
        <v>0</v>
      </c>
      <c r="DM1166" s="35">
        <f t="shared" si="4134"/>
        <v>0</v>
      </c>
      <c r="DN1166" s="66">
        <f t="shared" si="3710"/>
        <v>4139576.0360000031</v>
      </c>
      <c r="DO1166" s="74">
        <f t="shared" si="4032"/>
        <v>66256</v>
      </c>
      <c r="DP1166" s="66">
        <f t="shared" si="4135"/>
        <v>60.395344827586207</v>
      </c>
      <c r="DQ1166" s="63">
        <f t="shared" si="4136"/>
        <v>62.478508150205315</v>
      </c>
      <c r="DR1166" s="559"/>
      <c r="DS1166" s="559"/>
      <c r="DT1166" s="559"/>
      <c r="DU1166" s="66"/>
      <c r="FJ1166" s="3">
        <f t="shared" si="3718"/>
        <v>0.28888888888888875</v>
      </c>
    </row>
    <row r="1167" spans="1:166">
      <c r="FJ1167" s="3">
        <f t="shared" si="3718"/>
        <v>0</v>
      </c>
    </row>
    <row r="1168" spans="1:166">
      <c r="FJ1168" s="3">
        <f t="shared" si="3718"/>
        <v>0</v>
      </c>
    </row>
    <row r="1169" spans="166:166">
      <c r="FJ1169" s="3">
        <f t="shared" si="3718"/>
        <v>0</v>
      </c>
    </row>
    <row r="1170" spans="166:166">
      <c r="FJ1170" s="3">
        <f t="shared" si="3718"/>
        <v>0</v>
      </c>
    </row>
    <row r="1171" spans="166:166">
      <c r="FJ1171" s="3">
        <f t="shared" si="3718"/>
        <v>0</v>
      </c>
    </row>
    <row r="1172" spans="166:166">
      <c r="FJ1172" s="3">
        <f t="shared" si="3718"/>
        <v>0</v>
      </c>
    </row>
    <row r="1173" spans="166:166">
      <c r="FJ1173" s="3">
        <f t="shared" si="3718"/>
        <v>0</v>
      </c>
    </row>
    <row r="1174" spans="166:166">
      <c r="FJ1174" s="3">
        <f t="shared" si="3718"/>
        <v>0</v>
      </c>
    </row>
    <row r="1175" spans="166:166">
      <c r="FJ1175" s="3">
        <f t="shared" si="3718"/>
        <v>0</v>
      </c>
    </row>
    <row r="1176" spans="166:166">
      <c r="FJ1176" s="3">
        <f t="shared" si="3718"/>
        <v>0</v>
      </c>
    </row>
    <row r="1177" spans="166:166">
      <c r="FJ1177" s="3">
        <f t="shared" si="3718"/>
        <v>0</v>
      </c>
    </row>
    <row r="1178" spans="166:166">
      <c r="FJ1178" s="3">
        <f t="shared" si="3718"/>
        <v>0</v>
      </c>
    </row>
    <row r="1179" spans="166:166">
      <c r="FJ1179" s="3">
        <f t="shared" si="3718"/>
        <v>0</v>
      </c>
    </row>
    <row r="1180" spans="166:166">
      <c r="FJ1180" s="3">
        <f t="shared" ref="FJ1180:FJ1187" si="4139">CA1180-(AZ1180+AI1180)</f>
        <v>0</v>
      </c>
    </row>
    <row r="1181" spans="166:166">
      <c r="FJ1181" s="3">
        <f t="shared" si="4139"/>
        <v>0</v>
      </c>
    </row>
    <row r="1182" spans="166:166">
      <c r="FJ1182" s="3">
        <f t="shared" si="4139"/>
        <v>0</v>
      </c>
    </row>
    <row r="1183" spans="166:166">
      <c r="FJ1183" s="3">
        <f t="shared" si="4139"/>
        <v>0</v>
      </c>
    </row>
    <row r="1184" spans="166:166">
      <c r="FJ1184" s="3">
        <f t="shared" si="4139"/>
        <v>0</v>
      </c>
    </row>
    <row r="1185" spans="166:166">
      <c r="FJ1185" s="3">
        <f t="shared" si="4139"/>
        <v>0</v>
      </c>
    </row>
    <row r="1186" spans="166:166">
      <c r="FJ1186" s="3">
        <f t="shared" si="4139"/>
        <v>0</v>
      </c>
    </row>
    <row r="1187" spans="166:166">
      <c r="FJ1187" s="3">
        <f t="shared" si="4139"/>
        <v>0</v>
      </c>
    </row>
  </sheetData>
  <autoFilter ref="A1:DQ1187">
    <filterColumn colId="1"/>
    <filterColumn colId="2"/>
    <filterColumn colId="3"/>
    <filterColumn colId="4"/>
    <filterColumn colId="7"/>
    <filterColumn colId="59"/>
    <filterColumn colId="60"/>
    <filterColumn colId="61"/>
    <filterColumn colId="62"/>
    <filterColumn colId="63"/>
    <filterColumn colId="64"/>
    <filterColumn colId="90"/>
    <filterColumn colId="91"/>
    <filterColumn colId="92"/>
  </autoFilter>
  <dataValidations disablePrompts="1" count="2">
    <dataValidation type="list" allowBlank="1" showInputMessage="1" showErrorMessage="1" sqref="O20:O27">
      <formula1>"R103,R104,R105"</formula1>
    </dataValidation>
    <dataValidation showDropDown="1" showInputMessage="1" showErrorMessage="1" sqref="P21"/>
  </dataValidations>
  <pageMargins left="0.70866141732283472" right="0.70866141732283472" top="0.74803149606299213" bottom="0.74803149606299213" header="0.31496062992125984" footer="0.31496062992125984"/>
  <pageSetup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CX333"/>
  <sheetViews>
    <sheetView view="pageBreakPreview" topLeftCell="C1" zoomScaleSheetLayoutView="100" workbookViewId="0">
      <pane ySplit="1" topLeftCell="A140" activePane="bottomLeft" state="frozen"/>
      <selection pane="bottomLeft" activeCell="I103" sqref="I103"/>
    </sheetView>
  </sheetViews>
  <sheetFormatPr defaultRowHeight="15"/>
  <cols>
    <col min="1" max="1" width="8.85546875" customWidth="1"/>
    <col min="2" max="2" width="10.28515625" customWidth="1"/>
    <col min="3" max="3" width="6.42578125" style="25" customWidth="1"/>
    <col min="4" max="4" width="6.140625" customWidth="1"/>
    <col min="5" max="5" width="22.28515625" style="25" bestFit="1" customWidth="1"/>
    <col min="6" max="6" width="8.85546875" style="25" customWidth="1"/>
    <col min="7" max="7" width="10.7109375" style="510" customWidth="1"/>
    <col min="8" max="8" width="10.28515625" style="25" customWidth="1"/>
    <col min="9" max="9" width="20" customWidth="1"/>
    <col min="10" max="10" width="19.85546875" style="25" customWidth="1"/>
    <col min="11" max="11" width="8.140625" style="25" customWidth="1"/>
    <col min="12" max="12" width="10.42578125" style="179" customWidth="1"/>
    <col min="13" max="13" width="10.85546875" style="179" customWidth="1"/>
    <col min="14" max="14" width="8.85546875" style="551" customWidth="1"/>
    <col min="15" max="15" width="10.85546875" style="552" customWidth="1"/>
    <col min="16" max="16" width="11" style="25" customWidth="1"/>
    <col min="17" max="17" width="9.5703125" style="269" customWidth="1"/>
    <col min="18" max="18" width="14.85546875" style="25" bestFit="1" customWidth="1"/>
    <col min="19" max="19" width="7.7109375" style="25" customWidth="1"/>
    <col min="20" max="20" width="7.5703125" style="293" customWidth="1"/>
    <col min="21" max="21" width="8.140625" style="275" customWidth="1"/>
    <col min="22" max="22" width="14.28515625" style="25" customWidth="1"/>
    <col min="23" max="23" width="10.28515625" style="25" customWidth="1"/>
    <col min="24" max="24" width="9.140625" style="267"/>
    <col min="25" max="25" width="10.28515625" style="275" customWidth="1"/>
    <col min="26" max="26" width="9.5703125" style="267" customWidth="1"/>
    <col min="27" max="27" width="9.7109375" style="267" customWidth="1"/>
    <col min="28" max="28" width="9.5703125" style="267" customWidth="1"/>
    <col min="29" max="29" width="6.5703125" style="25" customWidth="1"/>
    <col min="30" max="30" width="7.140625" customWidth="1"/>
    <col min="31" max="31" width="7.140625" style="267" customWidth="1"/>
    <col min="32" max="32" width="5.42578125" style="267" customWidth="1"/>
    <col min="33" max="33" width="7.7109375" style="275" customWidth="1"/>
    <col min="34" max="34" width="10.85546875" style="275" customWidth="1"/>
    <col min="35" max="35" width="14.28515625" style="25" customWidth="1"/>
    <col min="36" max="36" width="14" bestFit="1" customWidth="1"/>
    <col min="37" max="37" width="8.7109375" style="184" customWidth="1"/>
    <col min="38" max="38" width="8.140625" style="25" customWidth="1"/>
    <col min="39" max="40" width="7.7109375" style="267" customWidth="1"/>
    <col min="41" max="41" width="9.140625" style="184" customWidth="1"/>
    <col min="42" max="42" width="9.28515625" style="56" customWidth="1"/>
    <col min="43" max="44" width="8.85546875" style="267" bestFit="1" customWidth="1"/>
    <col min="45" max="45" width="8.85546875" style="184" bestFit="1" customWidth="1"/>
    <col min="46" max="46" width="8.85546875" style="187" bestFit="1" customWidth="1"/>
    <col min="47" max="48" width="8.85546875" style="267" bestFit="1" customWidth="1"/>
    <col min="49" max="49" width="8.140625" style="482" bestFit="1" customWidth="1"/>
    <col min="50" max="50" width="8.140625" style="190" bestFit="1" customWidth="1"/>
    <col min="51" max="52" width="8" style="267" bestFit="1" customWidth="1"/>
    <col min="53" max="53" width="8.140625" style="184" bestFit="1" customWidth="1"/>
    <col min="54" max="54" width="8.140625" style="187" bestFit="1" customWidth="1"/>
    <col min="55" max="56" width="8" style="275" bestFit="1" customWidth="1"/>
    <col min="57" max="57" width="11.7109375" style="184" customWidth="1"/>
    <col min="58" max="58" width="8.140625" style="187" bestFit="1" customWidth="1"/>
    <col min="59" max="59" width="9" style="267" customWidth="1"/>
    <col min="60" max="60" width="8.140625" style="267" bestFit="1" customWidth="1"/>
    <col min="61" max="61" width="8.140625" style="184" customWidth="1"/>
    <col min="62" max="62" width="7.85546875" style="190" bestFit="1" customWidth="1"/>
    <col min="63" max="64" width="9.5703125" style="267" customWidth="1"/>
    <col min="65" max="65" width="8.28515625" style="184" customWidth="1"/>
    <col min="66" max="66" width="10.5703125" style="187" customWidth="1"/>
    <col min="67" max="67" width="9" style="267" bestFit="1" customWidth="1"/>
    <col min="68" max="68" width="8.5703125" style="267" customWidth="1"/>
    <col min="69" max="69" width="9.140625" style="25"/>
    <col min="70" max="70" width="8.7109375" style="187" customWidth="1"/>
    <col min="71" max="71" width="8.28515625" style="267" customWidth="1"/>
    <col min="72" max="72" width="7.7109375" style="267" customWidth="1"/>
    <col min="73" max="73" width="8.7109375" style="267" customWidth="1"/>
    <col min="74" max="74" width="9.140625" style="267"/>
    <col min="75" max="75" width="9.140625" style="267" customWidth="1"/>
    <col min="76" max="76" width="7.28515625" style="267" customWidth="1"/>
    <col min="77" max="77" width="9.140625" style="263"/>
    <col min="78" max="78" width="9.5703125" style="263" bestFit="1" customWidth="1"/>
    <col min="79" max="79" width="9.5703125" style="263" customWidth="1"/>
    <col min="80" max="80" width="11.28515625" style="263" bestFit="1" customWidth="1"/>
    <col min="81" max="83" width="9.140625" style="164"/>
    <col min="84" max="84" width="9.140625" style="165"/>
    <col min="85" max="86" width="9.140625" style="164"/>
    <col min="87" max="87" width="11" style="165" bestFit="1" customWidth="1"/>
    <col min="88" max="88" width="9.140625" style="164"/>
    <col min="89" max="89" width="9.140625" style="165"/>
    <col min="90" max="90" width="8.5703125" style="552" bestFit="1" customWidth="1"/>
    <col min="91" max="91" width="9.140625" style="165"/>
    <col min="92" max="92" width="10.5703125" style="165" bestFit="1" customWidth="1"/>
    <col min="93" max="93" width="34.42578125" bestFit="1" customWidth="1"/>
    <col min="94" max="94" width="13" customWidth="1"/>
    <col min="95" max="95" width="11.85546875" customWidth="1"/>
  </cols>
  <sheetData>
    <row r="1" spans="1:102" s="292" customFormat="1" ht="101.25">
      <c r="A1" s="8" t="s">
        <v>184</v>
      </c>
      <c r="B1" s="8" t="s">
        <v>0</v>
      </c>
      <c r="C1" s="8" t="s">
        <v>228</v>
      </c>
      <c r="D1" s="277" t="s">
        <v>31</v>
      </c>
      <c r="E1" s="277" t="s">
        <v>1</v>
      </c>
      <c r="F1" s="277" t="s">
        <v>185</v>
      </c>
      <c r="G1" s="278" t="s">
        <v>621</v>
      </c>
      <c r="H1" s="277" t="s">
        <v>2</v>
      </c>
      <c r="I1" s="277" t="s">
        <v>26</v>
      </c>
      <c r="J1" s="277" t="s">
        <v>3</v>
      </c>
      <c r="K1" s="277" t="s">
        <v>4</v>
      </c>
      <c r="L1" s="278" t="s">
        <v>397</v>
      </c>
      <c r="M1" s="278" t="s">
        <v>30</v>
      </c>
      <c r="N1" s="278" t="s">
        <v>970</v>
      </c>
      <c r="O1" s="278" t="s">
        <v>971</v>
      </c>
      <c r="P1" s="277" t="s">
        <v>10</v>
      </c>
      <c r="Q1" s="34" t="s">
        <v>32</v>
      </c>
      <c r="R1" s="279" t="s">
        <v>5</v>
      </c>
      <c r="S1" s="280" t="s">
        <v>6</v>
      </c>
      <c r="T1" s="14" t="s">
        <v>136</v>
      </c>
      <c r="U1" s="14" t="s">
        <v>137</v>
      </c>
      <c r="V1" s="277" t="s">
        <v>7</v>
      </c>
      <c r="W1" s="280" t="s">
        <v>11</v>
      </c>
      <c r="X1" s="14" t="s">
        <v>138</v>
      </c>
      <c r="Y1" s="14" t="s">
        <v>139</v>
      </c>
      <c r="Z1" s="6" t="s">
        <v>284</v>
      </c>
      <c r="AA1" s="6" t="s">
        <v>285</v>
      </c>
      <c r="AB1" s="6" t="s">
        <v>183</v>
      </c>
      <c r="AC1" s="277" t="s">
        <v>160</v>
      </c>
      <c r="AD1" s="277" t="s">
        <v>12</v>
      </c>
      <c r="AE1" s="6" t="s">
        <v>158</v>
      </c>
      <c r="AF1" s="6" t="s">
        <v>159</v>
      </c>
      <c r="AG1" s="6" t="s">
        <v>617</v>
      </c>
      <c r="AH1" s="6" t="s">
        <v>618</v>
      </c>
      <c r="AI1" s="277" t="s">
        <v>8</v>
      </c>
      <c r="AJ1" s="277" t="s">
        <v>9</v>
      </c>
      <c r="AK1" s="281" t="s">
        <v>13</v>
      </c>
      <c r="AL1" s="282" t="s">
        <v>14</v>
      </c>
      <c r="AM1" s="289" t="s">
        <v>140</v>
      </c>
      <c r="AN1" s="289" t="s">
        <v>141</v>
      </c>
      <c r="AO1" s="281" t="s">
        <v>15</v>
      </c>
      <c r="AP1" s="283" t="s">
        <v>16</v>
      </c>
      <c r="AQ1" s="289" t="s">
        <v>142</v>
      </c>
      <c r="AR1" s="289" t="s">
        <v>143</v>
      </c>
      <c r="AS1" s="281" t="s">
        <v>17</v>
      </c>
      <c r="AT1" s="283" t="s">
        <v>18</v>
      </c>
      <c r="AU1" s="295" t="s">
        <v>144</v>
      </c>
      <c r="AV1" s="295" t="s">
        <v>145</v>
      </c>
      <c r="AW1" s="281" t="s">
        <v>19</v>
      </c>
      <c r="AX1" s="284" t="s">
        <v>20</v>
      </c>
      <c r="AY1" s="295" t="s">
        <v>146</v>
      </c>
      <c r="AZ1" s="295" t="s">
        <v>147</v>
      </c>
      <c r="BA1" s="281" t="s">
        <v>21</v>
      </c>
      <c r="BB1" s="283" t="s">
        <v>22</v>
      </c>
      <c r="BC1" s="295" t="s">
        <v>148</v>
      </c>
      <c r="BD1" s="295" t="s">
        <v>149</v>
      </c>
      <c r="BE1" s="285" t="s">
        <v>931</v>
      </c>
      <c r="BF1" s="286" t="s">
        <v>168</v>
      </c>
      <c r="BG1" s="289" t="s">
        <v>150</v>
      </c>
      <c r="BH1" s="289" t="s">
        <v>151</v>
      </c>
      <c r="BI1" s="285" t="s">
        <v>166</v>
      </c>
      <c r="BJ1" s="287" t="s">
        <v>167</v>
      </c>
      <c r="BK1" s="295" t="s">
        <v>152</v>
      </c>
      <c r="BL1" s="295" t="s">
        <v>153</v>
      </c>
      <c r="BM1" s="285" t="s">
        <v>165</v>
      </c>
      <c r="BN1" s="286" t="s">
        <v>23</v>
      </c>
      <c r="BO1" s="289" t="s">
        <v>154</v>
      </c>
      <c r="BP1" s="295" t="s">
        <v>155</v>
      </c>
      <c r="BQ1" s="288" t="s">
        <v>169</v>
      </c>
      <c r="BR1" s="286" t="s">
        <v>170</v>
      </c>
      <c r="BS1" s="289" t="s">
        <v>156</v>
      </c>
      <c r="BT1" s="289" t="s">
        <v>157</v>
      </c>
      <c r="BU1" s="290" t="s">
        <v>164</v>
      </c>
      <c r="BV1" s="290" t="s">
        <v>161</v>
      </c>
      <c r="BW1" s="289" t="s">
        <v>162</v>
      </c>
      <c r="BX1" s="291" t="s">
        <v>163</v>
      </c>
      <c r="BY1" s="289" t="s">
        <v>555</v>
      </c>
      <c r="BZ1" s="289" t="s">
        <v>619</v>
      </c>
      <c r="CA1" s="289" t="s">
        <v>620</v>
      </c>
      <c r="CB1" s="289" t="s">
        <v>556</v>
      </c>
      <c r="CC1" s="513" t="s">
        <v>544</v>
      </c>
      <c r="CD1" s="513" t="s">
        <v>545</v>
      </c>
      <c r="CE1" s="513" t="s">
        <v>546</v>
      </c>
      <c r="CF1" s="514" t="s">
        <v>547</v>
      </c>
      <c r="CG1" s="513" t="s">
        <v>558</v>
      </c>
      <c r="CH1" s="513" t="s">
        <v>559</v>
      </c>
      <c r="CI1" s="514" t="s">
        <v>560</v>
      </c>
      <c r="CJ1" s="513" t="s">
        <v>553</v>
      </c>
      <c r="CK1" s="514" t="s">
        <v>552</v>
      </c>
      <c r="CL1" s="178" t="s">
        <v>561</v>
      </c>
      <c r="CM1" s="563"/>
      <c r="CN1" s="563"/>
      <c r="CO1" s="564"/>
      <c r="CP1" s="564"/>
      <c r="CQ1" s="564"/>
      <c r="CR1" s="564"/>
      <c r="CS1" s="564"/>
      <c r="CT1" s="564"/>
      <c r="CU1" s="564"/>
      <c r="CV1" s="564"/>
      <c r="CW1" s="564"/>
      <c r="CX1" s="564"/>
    </row>
    <row r="2" spans="1:102" s="2" customFormat="1" ht="20.25" customHeight="1">
      <c r="A2" s="71">
        <v>1</v>
      </c>
      <c r="B2" s="22">
        <v>40643</v>
      </c>
      <c r="C2" s="71">
        <f>MONTH(B2)</f>
        <v>4</v>
      </c>
      <c r="D2" s="19" t="s">
        <v>24</v>
      </c>
      <c r="E2" s="19" t="s">
        <v>1161</v>
      </c>
      <c r="F2" s="19"/>
      <c r="G2" s="20">
        <v>1</v>
      </c>
      <c r="H2" s="19" t="s">
        <v>27</v>
      </c>
      <c r="I2" s="19" t="s">
        <v>290</v>
      </c>
      <c r="J2" s="19" t="s">
        <v>28</v>
      </c>
      <c r="K2" s="16" t="s">
        <v>29</v>
      </c>
      <c r="L2" s="20">
        <v>54133</v>
      </c>
      <c r="M2" s="485">
        <v>17265</v>
      </c>
      <c r="N2" s="485"/>
      <c r="O2" s="485" t="s">
        <v>178</v>
      </c>
      <c r="P2" s="23">
        <f>L2-M2</f>
        <v>36868</v>
      </c>
      <c r="Q2" s="268">
        <f>M2</f>
        <v>17265</v>
      </c>
      <c r="R2" s="21">
        <v>40643.625</v>
      </c>
      <c r="S2" s="24">
        <v>8.3333333333333329E-2</v>
      </c>
      <c r="T2" s="257">
        <f t="shared" ref="T2:T8" si="0">IF(S2=1,24,HOUR(S2))</f>
        <v>2</v>
      </c>
      <c r="U2" s="257">
        <f t="shared" ref="U2:U12" si="1">MINUTE(S2)</f>
        <v>0</v>
      </c>
      <c r="V2" s="21">
        <v>40643.708333333336</v>
      </c>
      <c r="W2" s="24">
        <v>0.54166666666666663</v>
      </c>
      <c r="X2" s="253">
        <f t="shared" ref="X2:X8" si="2">IF(W2=1,24,HOUR(W2))</f>
        <v>13</v>
      </c>
      <c r="Y2" s="257">
        <f t="shared" ref="Y2:Y12" si="3">MINUTE(W2)</f>
        <v>0</v>
      </c>
      <c r="Z2" s="253">
        <f>X2</f>
        <v>13</v>
      </c>
      <c r="AA2" s="253">
        <f>Y2</f>
        <v>0</v>
      </c>
      <c r="AB2" s="253">
        <f>SUM($W2:W$7)</f>
        <v>2.6944444444444442</v>
      </c>
      <c r="AC2" s="194">
        <v>0</v>
      </c>
      <c r="AD2" s="141">
        <v>0</v>
      </c>
      <c r="AE2" s="253">
        <f>IF(AD2=1,24,HOUR(AD2))</f>
        <v>0</v>
      </c>
      <c r="AF2" s="253">
        <f>MINUTE(AD2)</f>
        <v>0</v>
      </c>
      <c r="AG2" s="257">
        <f t="shared" ref="AG2:AG65" si="4">M2/W2/24</f>
        <v>1328.0769230769231</v>
      </c>
      <c r="AH2" s="257">
        <f>AG2*24</f>
        <v>31873.846153846156</v>
      </c>
      <c r="AI2" s="21"/>
      <c r="AJ2" s="17"/>
      <c r="AK2" s="180">
        <v>0</v>
      </c>
      <c r="AL2" s="16">
        <v>0</v>
      </c>
      <c r="AM2" s="253">
        <f>IF(AL2=1,24,HOUR(AL2))</f>
        <v>0</v>
      </c>
      <c r="AN2" s="251">
        <f>MINUTE(AL2)</f>
        <v>0</v>
      </c>
      <c r="AO2" s="180">
        <v>3</v>
      </c>
      <c r="AP2" s="56">
        <v>0.10555555555555556</v>
      </c>
      <c r="AQ2" s="253">
        <f t="shared" ref="AQ2:AQ8" si="5">IF(AP2=1,24,HOUR(AP2))</f>
        <v>2</v>
      </c>
      <c r="AR2" s="251">
        <f>MINUTE(AP2)</f>
        <v>32</v>
      </c>
      <c r="AS2" s="180">
        <v>0</v>
      </c>
      <c r="AT2" s="56">
        <v>0</v>
      </c>
      <c r="AU2" s="253">
        <f>IF(AT2=1,24,HOUR(AT2))</f>
        <v>0</v>
      </c>
      <c r="AV2" s="251">
        <f>MINUTE(AT2)</f>
        <v>0</v>
      </c>
      <c r="AW2" s="180">
        <v>0</v>
      </c>
      <c r="AX2" s="56">
        <v>0</v>
      </c>
      <c r="AY2" s="253">
        <f>IF(AX2=1,24,HOUR(AX2))</f>
        <v>0</v>
      </c>
      <c r="AZ2" s="251">
        <f>MINUTE(AX2)</f>
        <v>0</v>
      </c>
      <c r="BA2" s="180">
        <v>0</v>
      </c>
      <c r="BB2" s="56">
        <v>0</v>
      </c>
      <c r="BC2" s="257">
        <f>IF(BB2=1,24,HOUR(BB2))</f>
        <v>0</v>
      </c>
      <c r="BD2" s="258">
        <f>MINUTE(BB2)</f>
        <v>0</v>
      </c>
      <c r="BE2" s="180">
        <v>0</v>
      </c>
      <c r="BF2" s="56">
        <v>0</v>
      </c>
      <c r="BG2" s="253">
        <f>IF(BF2=1,24,HOUR(BF2))</f>
        <v>0</v>
      </c>
      <c r="BH2" s="251">
        <f>MINUTE(BF2)</f>
        <v>0</v>
      </c>
      <c r="BI2" s="180">
        <v>0</v>
      </c>
      <c r="BJ2" s="56">
        <v>0</v>
      </c>
      <c r="BK2" s="253">
        <f>IF(BJ2=1,24,HOUR(BJ2))</f>
        <v>0</v>
      </c>
      <c r="BL2" s="251">
        <f>MINUTE(BJ2)</f>
        <v>0</v>
      </c>
      <c r="BM2" s="180">
        <v>0</v>
      </c>
      <c r="BN2" s="56">
        <v>0</v>
      </c>
      <c r="BO2" s="253">
        <f>IF(BN2=1,24,HOUR(BN2))</f>
        <v>0</v>
      </c>
      <c r="BP2" s="251">
        <f>MINUTE(BN2)</f>
        <v>0</v>
      </c>
      <c r="BQ2" s="180">
        <v>0</v>
      </c>
      <c r="BR2" s="56">
        <v>0</v>
      </c>
      <c r="BS2" s="253">
        <f>IF(BR2=1,24,HOUR(BR2))</f>
        <v>0</v>
      </c>
      <c r="BT2" s="251">
        <f>MINUTE(BR2)</f>
        <v>0</v>
      </c>
      <c r="BU2" s="253">
        <f t="shared" ref="BU2:BV6" si="6">BQ2+BM2+BI2+BE2+BA2+AW2+AS2+AO2+AK2+AC2</f>
        <v>3</v>
      </c>
      <c r="BV2" s="254">
        <f t="shared" si="6"/>
        <v>0.10555555555555556</v>
      </c>
      <c r="BW2" s="253">
        <f>IF(BV2=1,24,HOUR(BV2))</f>
        <v>2</v>
      </c>
      <c r="BX2" s="252">
        <f>MINUTE(BV2)</f>
        <v>32</v>
      </c>
      <c r="BY2" s="255">
        <f>W2-BV2+ BN2</f>
        <v>0.43611111111111106</v>
      </c>
      <c r="BZ2" s="256">
        <f t="shared" ref="BZ2:BZ33" si="7">M2/BY2/24</f>
        <v>1649.5222929936308</v>
      </c>
      <c r="CA2" s="256">
        <f>BZ2*24</f>
        <v>39588.535031847139</v>
      </c>
      <c r="CB2" s="256">
        <f t="shared" ref="CB2:CB33" si="8">M2/(W2-BR2)/24</f>
        <v>1328.0769230769231</v>
      </c>
      <c r="CC2" s="516">
        <v>0</v>
      </c>
      <c r="CD2" s="516">
        <f xml:space="preserve"> W2</f>
        <v>0.54166666666666663</v>
      </c>
      <c r="CE2" s="516">
        <f xml:space="preserve"> CD2 - CC2</f>
        <v>0.54166666666666663</v>
      </c>
      <c r="CF2" s="256">
        <f>Q2/CE2/24</f>
        <v>1328.0769230769231</v>
      </c>
      <c r="CG2" s="517">
        <f xml:space="preserve"> W2</f>
        <v>0.54166666666666663</v>
      </c>
      <c r="CH2" s="517">
        <f xml:space="preserve"> BR2</f>
        <v>0</v>
      </c>
      <c r="CI2" s="518">
        <f xml:space="preserve"> M2</f>
        <v>17265</v>
      </c>
      <c r="CJ2" s="517">
        <f xml:space="preserve"> CG2 - CH2</f>
        <v>0.54166666666666663</v>
      </c>
      <c r="CK2" s="518">
        <f xml:space="preserve"> CI2/CJ2/24</f>
        <v>1328.0769230769231</v>
      </c>
      <c r="CL2" s="23">
        <f xml:space="preserve"> CI2/CG2/24</f>
        <v>1328.0769230769231</v>
      </c>
      <c r="CM2" s="565"/>
      <c r="CN2" s="565"/>
      <c r="CO2" s="566"/>
      <c r="CP2" s="566"/>
      <c r="CQ2" s="566"/>
      <c r="CR2" s="566"/>
      <c r="CS2" s="566"/>
      <c r="CT2" s="566"/>
      <c r="CU2" s="566"/>
      <c r="CV2" s="566"/>
      <c r="CW2" s="566"/>
      <c r="CX2" s="566"/>
    </row>
    <row r="3" spans="1:102">
      <c r="A3" s="71">
        <f>A2+1</f>
        <v>2</v>
      </c>
      <c r="B3" s="22">
        <v>40644</v>
      </c>
      <c r="C3" s="71">
        <f>MONTH(B3)</f>
        <v>4</v>
      </c>
      <c r="D3" s="19" t="s">
        <v>24</v>
      </c>
      <c r="E3" s="19" t="s">
        <v>1161</v>
      </c>
      <c r="F3" s="19"/>
      <c r="G3" s="20">
        <v>1</v>
      </c>
      <c r="H3" s="19" t="s">
        <v>27</v>
      </c>
      <c r="I3" s="19" t="s">
        <v>290</v>
      </c>
      <c r="J3" s="19" t="s">
        <v>28</v>
      </c>
      <c r="K3" s="16" t="s">
        <v>29</v>
      </c>
      <c r="L3" s="20">
        <v>54133</v>
      </c>
      <c r="M3" s="485">
        <v>33481</v>
      </c>
      <c r="N3" s="485"/>
      <c r="O3" s="485" t="s">
        <v>178</v>
      </c>
      <c r="P3" s="23">
        <f>P2-M3</f>
        <v>3387</v>
      </c>
      <c r="Q3" s="268">
        <f t="shared" ref="Q3:Q34" si="9">Q2+M3</f>
        <v>50746</v>
      </c>
      <c r="R3" s="21">
        <v>40643.625</v>
      </c>
      <c r="S3" s="24">
        <v>8.3333333333333329E-2</v>
      </c>
      <c r="T3" s="257">
        <f t="shared" si="0"/>
        <v>2</v>
      </c>
      <c r="U3" s="257">
        <f t="shared" si="1"/>
        <v>0</v>
      </c>
      <c r="V3" s="21">
        <v>40643.708333333336</v>
      </c>
      <c r="W3" s="24">
        <v>1</v>
      </c>
      <c r="X3" s="253">
        <f t="shared" si="2"/>
        <v>24</v>
      </c>
      <c r="Y3" s="257">
        <f t="shared" si="3"/>
        <v>0</v>
      </c>
      <c r="Z3" s="253">
        <f t="shared" ref="Z3:AA7" si="10">Z2+X3</f>
        <v>37</v>
      </c>
      <c r="AA3" s="253">
        <f t="shared" si="10"/>
        <v>0</v>
      </c>
      <c r="AB3" s="253">
        <f>SUM($W3:W$7)</f>
        <v>2.1527777777777777</v>
      </c>
      <c r="AC3" s="194">
        <v>0</v>
      </c>
      <c r="AD3" s="141">
        <v>0</v>
      </c>
      <c r="AE3" s="253">
        <f>IF(AD3=1,24,HOUR(AD3))</f>
        <v>0</v>
      </c>
      <c r="AF3" s="253">
        <f>MINUTE(AD3)</f>
        <v>0</v>
      </c>
      <c r="AG3" s="257">
        <f t="shared" si="4"/>
        <v>1395.0416666666667</v>
      </c>
      <c r="AH3" s="257">
        <f t="shared" ref="AH3:AH66" si="11">AG3*24</f>
        <v>33481</v>
      </c>
      <c r="AI3" s="276"/>
      <c r="AJ3" s="18"/>
      <c r="AK3" s="180">
        <v>7</v>
      </c>
      <c r="AL3" s="16">
        <v>4.0972222222222222E-2</v>
      </c>
      <c r="AM3" s="253">
        <f>IF(AL3=1,24,HOUR(AL3))</f>
        <v>0</v>
      </c>
      <c r="AN3" s="251">
        <f>MINUTE(AL3)</f>
        <v>59</v>
      </c>
      <c r="AO3" s="180">
        <v>7</v>
      </c>
      <c r="AP3" s="56">
        <v>0.15416666666666667</v>
      </c>
      <c r="AQ3" s="253">
        <f t="shared" si="5"/>
        <v>3</v>
      </c>
      <c r="AR3" s="251">
        <f>MINUTE(AP3)</f>
        <v>42</v>
      </c>
      <c r="AS3" s="180">
        <v>0</v>
      </c>
      <c r="AT3" s="56">
        <v>0</v>
      </c>
      <c r="AU3" s="253">
        <f>IF(AT3=1,24,HOUR(AT3))</f>
        <v>0</v>
      </c>
      <c r="AV3" s="251">
        <f>MINUTE(AT3)</f>
        <v>0</v>
      </c>
      <c r="AW3" s="180">
        <v>0</v>
      </c>
      <c r="AX3" s="56">
        <v>0</v>
      </c>
      <c r="AY3" s="253">
        <f>IF(AX3=1,24,HOUR(AX3))</f>
        <v>0</v>
      </c>
      <c r="AZ3" s="251">
        <f>MINUTE(AX3)</f>
        <v>0</v>
      </c>
      <c r="BA3" s="180">
        <v>0</v>
      </c>
      <c r="BB3" s="56">
        <v>0</v>
      </c>
      <c r="BC3" s="257">
        <f>IF(BB3=1,24,HOUR(BB3))</f>
        <v>0</v>
      </c>
      <c r="BD3" s="258">
        <f>MINUTE(BB3)</f>
        <v>0</v>
      </c>
      <c r="BE3" s="180">
        <v>0</v>
      </c>
      <c r="BF3" s="56">
        <v>0</v>
      </c>
      <c r="BG3" s="253">
        <f>IF(BF3=1,24,HOUR(BF3))</f>
        <v>0</v>
      </c>
      <c r="BH3" s="251">
        <f>MINUTE(BF3)</f>
        <v>0</v>
      </c>
      <c r="BI3" s="180">
        <v>0</v>
      </c>
      <c r="BJ3" s="56">
        <v>0</v>
      </c>
      <c r="BK3" s="253">
        <f>IF(BJ3=1,24,HOUR(BJ3))</f>
        <v>0</v>
      </c>
      <c r="BL3" s="251">
        <f>MINUTE(BJ3)</f>
        <v>0</v>
      </c>
      <c r="BM3" s="180">
        <v>0</v>
      </c>
      <c r="BN3" s="56">
        <v>0</v>
      </c>
      <c r="BO3" s="253">
        <f>IF(BN3=1,24,HOUR(BN3))</f>
        <v>0</v>
      </c>
      <c r="BP3" s="251">
        <f>MINUTE(BN3)</f>
        <v>0</v>
      </c>
      <c r="BQ3" s="180">
        <v>0</v>
      </c>
      <c r="BR3" s="56">
        <v>0</v>
      </c>
      <c r="BS3" s="253">
        <f>IF(BR3=1,24,HOUR(BR3))</f>
        <v>0</v>
      </c>
      <c r="BT3" s="251">
        <f>MINUTE(BR3)</f>
        <v>0</v>
      </c>
      <c r="BU3" s="253">
        <f t="shared" si="6"/>
        <v>14</v>
      </c>
      <c r="BV3" s="254">
        <f t="shared" si="6"/>
        <v>0.19513888888888889</v>
      </c>
      <c r="BW3" s="253">
        <f>IF(BV3=1,24,HOUR(BV3))</f>
        <v>4</v>
      </c>
      <c r="BX3" s="252">
        <f>MINUTE(BV3)</f>
        <v>41</v>
      </c>
      <c r="BY3" s="255">
        <f t="shared" ref="BY3:BY57" si="12">W3-BV3+ BN3</f>
        <v>0.80486111111111114</v>
      </c>
      <c r="BZ3" s="256">
        <f t="shared" si="7"/>
        <v>1733.270060396894</v>
      </c>
      <c r="CA3" s="256">
        <f t="shared" ref="CA3:CA66" si="13">BZ3*24</f>
        <v>41598.481449525454</v>
      </c>
      <c r="CB3" s="256">
        <f t="shared" si="8"/>
        <v>1395.0416666666667</v>
      </c>
      <c r="CC3" s="516">
        <v>0</v>
      </c>
      <c r="CD3" s="519">
        <f xml:space="preserve"> W3 + CD2</f>
        <v>1.5416666666666665</v>
      </c>
      <c r="CE3" s="516">
        <f t="shared" ref="CE3:CE57" si="14" xml:space="preserve"> CD3 - CC3</f>
        <v>1.5416666666666665</v>
      </c>
      <c r="CF3" s="256">
        <f t="shared" ref="CF3:CF57" si="15">Q3/CE3/24</f>
        <v>1371.5135135135135</v>
      </c>
      <c r="CG3" s="520">
        <f xml:space="preserve"> W3 + CG2</f>
        <v>1.5416666666666665</v>
      </c>
      <c r="CH3" s="520">
        <f xml:space="preserve"> BR3 + CH2</f>
        <v>0</v>
      </c>
      <c r="CI3" s="521">
        <f xml:space="preserve"> M3 + CI2</f>
        <v>50746</v>
      </c>
      <c r="CJ3" s="517">
        <f t="shared" ref="CJ3:CJ57" si="16" xml:space="preserve"> CG3 - CH3</f>
        <v>1.5416666666666665</v>
      </c>
      <c r="CK3" s="518">
        <f t="shared" ref="CK3:CK57" si="17" xml:space="preserve"> CI3/CJ3/24</f>
        <v>1371.5135135135135</v>
      </c>
      <c r="CL3" s="23">
        <f t="shared" ref="CL3:CL57" si="18" xml:space="preserve"> CI3/CG3/24</f>
        <v>1371.5135135135135</v>
      </c>
      <c r="CM3" s="567"/>
      <c r="CN3" s="567"/>
      <c r="CO3" s="568"/>
      <c r="CP3" s="568"/>
      <c r="CQ3" s="568"/>
      <c r="CR3" s="568"/>
      <c r="CS3" s="568"/>
      <c r="CT3" s="568"/>
      <c r="CU3" s="568"/>
      <c r="CV3" s="568"/>
      <c r="CW3" s="568"/>
      <c r="CX3" s="568"/>
    </row>
    <row r="4" spans="1:102">
      <c r="A4" s="71">
        <f>A3+1</f>
        <v>3</v>
      </c>
      <c r="B4" s="22">
        <v>40645</v>
      </c>
      <c r="C4" s="71">
        <f>MONTH(B4)</f>
        <v>4</v>
      </c>
      <c r="D4" s="19" t="s">
        <v>24</v>
      </c>
      <c r="E4" s="19" t="s">
        <v>1161</v>
      </c>
      <c r="F4" s="19"/>
      <c r="G4" s="20">
        <v>1</v>
      </c>
      <c r="H4" s="19" t="s">
        <v>27</v>
      </c>
      <c r="I4" s="19" t="s">
        <v>290</v>
      </c>
      <c r="J4" s="19" t="s">
        <v>28</v>
      </c>
      <c r="K4" s="16" t="s">
        <v>29</v>
      </c>
      <c r="L4" s="20">
        <v>54133</v>
      </c>
      <c r="M4" s="486">
        <v>3387</v>
      </c>
      <c r="N4" s="486"/>
      <c r="O4" s="486" t="s">
        <v>178</v>
      </c>
      <c r="P4" s="20">
        <f>P3-M4</f>
        <v>0</v>
      </c>
      <c r="Q4" s="268">
        <f t="shared" si="9"/>
        <v>54133</v>
      </c>
      <c r="R4" s="21">
        <v>40643.625</v>
      </c>
      <c r="S4" s="24">
        <v>8.3333333333333329E-2</v>
      </c>
      <c r="T4" s="257">
        <f t="shared" si="0"/>
        <v>2</v>
      </c>
      <c r="U4" s="257">
        <f t="shared" si="1"/>
        <v>0</v>
      </c>
      <c r="V4" s="21">
        <v>40643.708333333336</v>
      </c>
      <c r="W4" s="24">
        <v>0.15625</v>
      </c>
      <c r="X4" s="253">
        <f t="shared" si="2"/>
        <v>3</v>
      </c>
      <c r="Y4" s="257">
        <f t="shared" si="3"/>
        <v>45</v>
      </c>
      <c r="Z4" s="253">
        <f t="shared" si="10"/>
        <v>40</v>
      </c>
      <c r="AA4" s="253">
        <f t="shared" si="10"/>
        <v>45</v>
      </c>
      <c r="AB4" s="253">
        <f>SUM($W4:W$7)</f>
        <v>1.1527777777777777</v>
      </c>
      <c r="AC4" s="194">
        <v>0</v>
      </c>
      <c r="AD4" s="141">
        <v>0</v>
      </c>
      <c r="AE4" s="253">
        <f>IF(AD4=1,24,HOUR(AD4))</f>
        <v>0</v>
      </c>
      <c r="AF4" s="253">
        <f>MINUTE(AD4)</f>
        <v>0</v>
      </c>
      <c r="AG4" s="257">
        <f t="shared" si="4"/>
        <v>903.19999999999993</v>
      </c>
      <c r="AH4" s="257">
        <f t="shared" si="11"/>
        <v>21676.799999999999</v>
      </c>
      <c r="AI4" s="21">
        <v>40645.40625</v>
      </c>
      <c r="AJ4" s="18"/>
      <c r="AK4" s="180">
        <v>0</v>
      </c>
      <c r="AL4" s="16">
        <v>0</v>
      </c>
      <c r="AM4" s="253">
        <f>IF(AL4=1,24,HOUR(AL4))</f>
        <v>0</v>
      </c>
      <c r="AN4" s="251">
        <f>MINUTE(AL4)</f>
        <v>0</v>
      </c>
      <c r="AO4" s="180">
        <v>2</v>
      </c>
      <c r="AP4" s="56">
        <v>8.3333333333333332E-3</v>
      </c>
      <c r="AQ4" s="253">
        <f t="shared" si="5"/>
        <v>0</v>
      </c>
      <c r="AR4" s="251">
        <f>MINUTE(AP4)</f>
        <v>12</v>
      </c>
      <c r="AS4" s="180">
        <v>0</v>
      </c>
      <c r="AT4" s="56">
        <v>0</v>
      </c>
      <c r="AU4" s="253">
        <f>IF(AT4=1,24,HOUR(AT4))</f>
        <v>0</v>
      </c>
      <c r="AV4" s="251">
        <f>MINUTE(AT4)</f>
        <v>0</v>
      </c>
      <c r="AW4" s="180">
        <v>0</v>
      </c>
      <c r="AX4" s="56">
        <v>0</v>
      </c>
      <c r="AY4" s="253">
        <f>IF(AX4=1,24,HOUR(AX4))</f>
        <v>0</v>
      </c>
      <c r="AZ4" s="251">
        <f>MINUTE(AX4)</f>
        <v>0</v>
      </c>
      <c r="BA4" s="180">
        <v>0</v>
      </c>
      <c r="BB4" s="56">
        <v>0</v>
      </c>
      <c r="BC4" s="257">
        <f>IF(BB4=1,24,HOUR(BB4))</f>
        <v>0</v>
      </c>
      <c r="BD4" s="258">
        <f>MINUTE(BB4)</f>
        <v>0</v>
      </c>
      <c r="BE4" s="180">
        <v>1</v>
      </c>
      <c r="BF4" s="56">
        <v>1.0416666666666666E-2</v>
      </c>
      <c r="BG4" s="253">
        <f>IF(BF4=1,24,HOUR(BF4))</f>
        <v>0</v>
      </c>
      <c r="BH4" s="251">
        <f>MINUTE(BF4)</f>
        <v>15</v>
      </c>
      <c r="BI4" s="180">
        <v>0</v>
      </c>
      <c r="BJ4" s="56">
        <v>0</v>
      </c>
      <c r="BK4" s="253">
        <f>IF(BJ4=1,24,HOUR(BJ4))</f>
        <v>0</v>
      </c>
      <c r="BL4" s="251">
        <f>MINUTE(BJ4)</f>
        <v>0</v>
      </c>
      <c r="BM4" s="180">
        <v>0</v>
      </c>
      <c r="BN4" s="56">
        <v>0</v>
      </c>
      <c r="BO4" s="253">
        <f>IF(BN4=1,24,HOUR(BN4))</f>
        <v>0</v>
      </c>
      <c r="BP4" s="251">
        <f>MINUTE(BN4)</f>
        <v>0</v>
      </c>
      <c r="BQ4" s="180">
        <v>0</v>
      </c>
      <c r="BR4" s="56">
        <v>0</v>
      </c>
      <c r="BS4" s="253">
        <f>IF(BR4=1,24,HOUR(BR4))</f>
        <v>0</v>
      </c>
      <c r="BT4" s="251">
        <f>MINUTE(BR4)</f>
        <v>0</v>
      </c>
      <c r="BU4" s="253">
        <f t="shared" si="6"/>
        <v>3</v>
      </c>
      <c r="BV4" s="254">
        <f t="shared" si="6"/>
        <v>1.8749999999999999E-2</v>
      </c>
      <c r="BW4" s="253">
        <f>IF(BV4=1,24,HOUR(BV4))</f>
        <v>0</v>
      </c>
      <c r="BX4" s="252">
        <f>MINUTE(BV4)</f>
        <v>27</v>
      </c>
      <c r="BY4" s="255">
        <f t="shared" si="12"/>
        <v>0.13750000000000001</v>
      </c>
      <c r="BZ4" s="256">
        <f t="shared" si="7"/>
        <v>1026.3636363636363</v>
      </c>
      <c r="CA4" s="256">
        <f t="shared" si="13"/>
        <v>24632.727272727272</v>
      </c>
      <c r="CB4" s="256">
        <f t="shared" si="8"/>
        <v>903.19999999999993</v>
      </c>
      <c r="CC4" s="516">
        <v>0</v>
      </c>
      <c r="CD4" s="519">
        <f t="shared" ref="CD4:CD57" si="19" xml:space="preserve"> W4 + CD3</f>
        <v>1.6979166666666665</v>
      </c>
      <c r="CE4" s="516">
        <f t="shared" si="14"/>
        <v>1.6979166666666665</v>
      </c>
      <c r="CF4" s="256">
        <f t="shared" si="15"/>
        <v>1328.4171779141104</v>
      </c>
      <c r="CG4" s="520">
        <f xml:space="preserve"> W4 + CG3</f>
        <v>1.6979166666666665</v>
      </c>
      <c r="CH4" s="520">
        <f xml:space="preserve"> BR4 + CH3</f>
        <v>0</v>
      </c>
      <c r="CI4" s="521">
        <f xml:space="preserve"> M4 + CI3</f>
        <v>54133</v>
      </c>
      <c r="CJ4" s="517">
        <f t="shared" si="16"/>
        <v>1.6979166666666665</v>
      </c>
      <c r="CK4" s="518">
        <f t="shared" si="17"/>
        <v>1328.4171779141104</v>
      </c>
      <c r="CL4" s="23">
        <f t="shared" si="18"/>
        <v>1328.4171779141104</v>
      </c>
      <c r="CM4" s="567"/>
      <c r="CN4" s="567"/>
      <c r="CO4" s="568"/>
      <c r="CP4" s="568"/>
      <c r="CQ4" s="568"/>
      <c r="CR4" s="568"/>
      <c r="CS4" s="568"/>
      <c r="CT4" s="568"/>
      <c r="CU4" s="568"/>
      <c r="CV4" s="568"/>
      <c r="CW4" s="568"/>
      <c r="CX4" s="568"/>
    </row>
    <row r="5" spans="1:102" ht="15.75" customHeight="1">
      <c r="A5" s="71">
        <f>A4+1</f>
        <v>4</v>
      </c>
      <c r="B5" s="22">
        <v>40645</v>
      </c>
      <c r="C5" s="71">
        <f>MONTH(B5)</f>
        <v>4</v>
      </c>
      <c r="D5" s="19" t="s">
        <v>24</v>
      </c>
      <c r="E5" s="19" t="s">
        <v>1162</v>
      </c>
      <c r="F5" s="19"/>
      <c r="G5" s="20">
        <v>2</v>
      </c>
      <c r="H5" s="19" t="s">
        <v>27</v>
      </c>
      <c r="I5" s="19" t="s">
        <v>573</v>
      </c>
      <c r="J5" s="19" t="s">
        <v>28</v>
      </c>
      <c r="K5" s="16" t="s">
        <v>29</v>
      </c>
      <c r="L5" s="20">
        <v>28472</v>
      </c>
      <c r="M5" s="486">
        <v>24272</v>
      </c>
      <c r="N5" s="486"/>
      <c r="O5" s="486" t="s">
        <v>178</v>
      </c>
      <c r="P5" s="20">
        <f>L5-M5</f>
        <v>4200</v>
      </c>
      <c r="Q5" s="268">
        <f t="shared" si="9"/>
        <v>78405</v>
      </c>
      <c r="R5" s="21">
        <v>40645.758333333331</v>
      </c>
      <c r="S5" s="24">
        <v>5.4166666666666669E-2</v>
      </c>
      <c r="T5" s="257">
        <f t="shared" si="0"/>
        <v>1</v>
      </c>
      <c r="U5" s="257">
        <f t="shared" si="1"/>
        <v>18</v>
      </c>
      <c r="V5" s="21">
        <v>40645.813055555554</v>
      </c>
      <c r="W5" s="24">
        <v>0.4375</v>
      </c>
      <c r="X5" s="253">
        <f t="shared" si="2"/>
        <v>10</v>
      </c>
      <c r="Y5" s="257">
        <f t="shared" si="3"/>
        <v>30</v>
      </c>
      <c r="Z5" s="253">
        <f t="shared" si="10"/>
        <v>50</v>
      </c>
      <c r="AA5" s="253">
        <f t="shared" si="10"/>
        <v>75</v>
      </c>
      <c r="AB5" s="253"/>
      <c r="AC5" s="194">
        <v>0</v>
      </c>
      <c r="AD5" s="141">
        <v>0</v>
      </c>
      <c r="AE5" s="253"/>
      <c r="AF5" s="253"/>
      <c r="AG5" s="257">
        <f t="shared" si="4"/>
        <v>2311.6190476190477</v>
      </c>
      <c r="AH5" s="257">
        <f t="shared" si="11"/>
        <v>55478.857142857145</v>
      </c>
      <c r="AI5" s="21"/>
      <c r="AJ5" s="18"/>
      <c r="AK5" s="180">
        <v>3</v>
      </c>
      <c r="AL5" s="16">
        <v>3.125E-2</v>
      </c>
      <c r="AM5" s="253"/>
      <c r="AN5" s="251"/>
      <c r="AO5" s="180">
        <v>3</v>
      </c>
      <c r="AP5" s="56">
        <v>2.9166666666666664E-2</v>
      </c>
      <c r="AQ5" s="253">
        <f t="shared" si="5"/>
        <v>0</v>
      </c>
      <c r="AR5" s="251">
        <f>MINUTE(AP5)</f>
        <v>42</v>
      </c>
      <c r="AS5" s="180">
        <v>0</v>
      </c>
      <c r="AT5" s="56">
        <v>0</v>
      </c>
      <c r="AU5" s="253"/>
      <c r="AV5" s="251"/>
      <c r="AW5" s="180">
        <v>0</v>
      </c>
      <c r="AX5" s="56">
        <v>0</v>
      </c>
      <c r="AY5" s="253"/>
      <c r="AZ5" s="251"/>
      <c r="BA5" s="180">
        <v>0</v>
      </c>
      <c r="BB5" s="56">
        <v>0</v>
      </c>
      <c r="BC5" s="257"/>
      <c r="BD5" s="258"/>
      <c r="BE5" s="180">
        <v>0</v>
      </c>
      <c r="BF5" s="56">
        <v>0</v>
      </c>
      <c r="BG5" s="253"/>
      <c r="BH5" s="251"/>
      <c r="BI5" s="180">
        <v>0</v>
      </c>
      <c r="BJ5" s="56">
        <v>0</v>
      </c>
      <c r="BK5" s="253"/>
      <c r="BL5" s="251"/>
      <c r="BM5" s="180">
        <v>0</v>
      </c>
      <c r="BN5" s="56">
        <v>0</v>
      </c>
      <c r="BO5" s="253"/>
      <c r="BP5" s="251"/>
      <c r="BQ5" s="180">
        <v>0</v>
      </c>
      <c r="BR5" s="56">
        <v>0</v>
      </c>
      <c r="BS5" s="253"/>
      <c r="BT5" s="251"/>
      <c r="BU5" s="253">
        <f t="shared" si="6"/>
        <v>6</v>
      </c>
      <c r="BV5" s="254">
        <f t="shared" si="6"/>
        <v>6.041666666666666E-2</v>
      </c>
      <c r="BW5" s="253"/>
      <c r="BX5" s="252"/>
      <c r="BY5" s="255">
        <f t="shared" si="12"/>
        <v>0.37708333333333333</v>
      </c>
      <c r="BZ5" s="256">
        <f t="shared" si="7"/>
        <v>2681.988950276243</v>
      </c>
      <c r="CA5" s="256">
        <f t="shared" si="13"/>
        <v>64367.734806629829</v>
      </c>
      <c r="CB5" s="256">
        <f t="shared" si="8"/>
        <v>2311.6190476190477</v>
      </c>
      <c r="CC5" s="516">
        <v>0</v>
      </c>
      <c r="CD5" s="519">
        <f t="shared" si="19"/>
        <v>2.1354166666666665</v>
      </c>
      <c r="CE5" s="516">
        <f t="shared" si="14"/>
        <v>2.1354166666666665</v>
      </c>
      <c r="CF5" s="256">
        <f t="shared" si="15"/>
        <v>1529.8536585365855</v>
      </c>
      <c r="CG5" s="520">
        <f xml:space="preserve"> W5 + CG4</f>
        <v>2.1354166666666665</v>
      </c>
      <c r="CH5" s="520">
        <f xml:space="preserve"> BR5 + CH4</f>
        <v>0</v>
      </c>
      <c r="CI5" s="521">
        <f xml:space="preserve"> M5 + CI4</f>
        <v>78405</v>
      </c>
      <c r="CJ5" s="517">
        <f t="shared" si="16"/>
        <v>2.1354166666666665</v>
      </c>
      <c r="CK5" s="518">
        <f t="shared" si="17"/>
        <v>1529.8536585365855</v>
      </c>
      <c r="CL5" s="23">
        <f t="shared" si="18"/>
        <v>1529.8536585365855</v>
      </c>
      <c r="CM5" s="567"/>
      <c r="CN5" s="567"/>
      <c r="CO5" s="568"/>
      <c r="CP5" s="568"/>
      <c r="CQ5" s="568"/>
      <c r="CR5" s="568"/>
      <c r="CS5" s="568"/>
      <c r="CT5" s="568"/>
      <c r="CU5" s="568"/>
      <c r="CV5" s="568"/>
      <c r="CW5" s="568"/>
      <c r="CX5" s="568"/>
    </row>
    <row r="6" spans="1:102" ht="15.75" customHeight="1">
      <c r="A6" s="71">
        <f>A5+1</f>
        <v>5</v>
      </c>
      <c r="B6" s="22">
        <v>40646</v>
      </c>
      <c r="C6" s="71">
        <f t="shared" ref="C6:C62" si="20">MONTH(B6)</f>
        <v>4</v>
      </c>
      <c r="D6" s="19" t="s">
        <v>24</v>
      </c>
      <c r="E6" s="19" t="s">
        <v>1162</v>
      </c>
      <c r="F6" s="19"/>
      <c r="G6" s="20">
        <v>2</v>
      </c>
      <c r="H6" s="19" t="s">
        <v>27</v>
      </c>
      <c r="I6" s="19" t="s">
        <v>573</v>
      </c>
      <c r="J6" s="19" t="s">
        <v>28</v>
      </c>
      <c r="K6" s="16" t="s">
        <v>29</v>
      </c>
      <c r="L6" s="20">
        <v>28472</v>
      </c>
      <c r="M6" s="486">
        <v>4200</v>
      </c>
      <c r="N6" s="486"/>
      <c r="O6" s="486" t="s">
        <v>178</v>
      </c>
      <c r="P6" s="20">
        <f>P5-M6</f>
        <v>0</v>
      </c>
      <c r="Q6" s="268">
        <f t="shared" si="9"/>
        <v>82605</v>
      </c>
      <c r="R6" s="21">
        <v>40645.758333333331</v>
      </c>
      <c r="S6" s="24">
        <v>5.4166666666666669E-2</v>
      </c>
      <c r="T6" s="257">
        <f t="shared" si="0"/>
        <v>1</v>
      </c>
      <c r="U6" s="257">
        <f t="shared" si="1"/>
        <v>18</v>
      </c>
      <c r="V6" s="21">
        <v>40645.813055555554</v>
      </c>
      <c r="W6" s="24">
        <v>0.16666666666666666</v>
      </c>
      <c r="X6" s="253">
        <f t="shared" si="2"/>
        <v>4</v>
      </c>
      <c r="Y6" s="257">
        <f t="shared" si="3"/>
        <v>0</v>
      </c>
      <c r="Z6" s="253">
        <f t="shared" si="10"/>
        <v>54</v>
      </c>
      <c r="AA6" s="253">
        <f t="shared" si="10"/>
        <v>75</v>
      </c>
      <c r="AB6" s="253">
        <f>SUM($W6:W$7)</f>
        <v>0.55902777777777779</v>
      </c>
      <c r="AC6" s="194">
        <v>0</v>
      </c>
      <c r="AD6" s="141">
        <v>0</v>
      </c>
      <c r="AE6" s="253">
        <f>IF(AD6=1,24,HOUR(AD6))</f>
        <v>0</v>
      </c>
      <c r="AF6" s="253">
        <f t="shared" ref="AF6:AF12" si="21">MINUTE(AD6)</f>
        <v>0</v>
      </c>
      <c r="AG6" s="257">
        <f t="shared" si="4"/>
        <v>1050</v>
      </c>
      <c r="AH6" s="257">
        <f t="shared" si="11"/>
        <v>25200</v>
      </c>
      <c r="AI6" s="21">
        <v>40646.416666666664</v>
      </c>
      <c r="AJ6" s="18"/>
      <c r="AK6" s="180">
        <v>2</v>
      </c>
      <c r="AL6" s="16">
        <v>2.7777777777777779E-3</v>
      </c>
      <c r="AM6" s="253">
        <f>IF(AL6=1,24,HOUR(AL6))</f>
        <v>0</v>
      </c>
      <c r="AN6" s="251">
        <f>MINUTE(AL6)</f>
        <v>4</v>
      </c>
      <c r="AO6" s="180">
        <v>0</v>
      </c>
      <c r="AP6" s="56">
        <v>0</v>
      </c>
      <c r="AQ6" s="253">
        <f t="shared" si="5"/>
        <v>0</v>
      </c>
      <c r="AR6" s="251">
        <f>MINUTE(AP6)</f>
        <v>0</v>
      </c>
      <c r="AS6" s="180">
        <v>0</v>
      </c>
      <c r="AT6" s="56">
        <v>0</v>
      </c>
      <c r="AU6" s="253">
        <f>IF(AT6=1,24,HOUR(AT6))</f>
        <v>0</v>
      </c>
      <c r="AV6" s="251">
        <f>MINUTE(AT6)</f>
        <v>0</v>
      </c>
      <c r="AW6" s="180">
        <v>0</v>
      </c>
      <c r="AX6" s="56">
        <v>0</v>
      </c>
      <c r="AY6" s="253">
        <f>IF(AX6=1,24,HOUR(AX6))</f>
        <v>0</v>
      </c>
      <c r="AZ6" s="251">
        <f>MINUTE(AX6)</f>
        <v>0</v>
      </c>
      <c r="BA6" s="180">
        <v>0</v>
      </c>
      <c r="BB6" s="56">
        <v>0</v>
      </c>
      <c r="BC6" s="257">
        <f>IF(BB6=1,24,HOUR(BB6))</f>
        <v>0</v>
      </c>
      <c r="BD6" s="258">
        <f>MINUTE(BB6)</f>
        <v>0</v>
      </c>
      <c r="BE6" s="180">
        <v>0</v>
      </c>
      <c r="BF6" s="56">
        <v>0</v>
      </c>
      <c r="BG6" s="253">
        <f>IF(BF6=1,24,HOUR(BF6))</f>
        <v>0</v>
      </c>
      <c r="BH6" s="251">
        <f>MINUTE(BF6)</f>
        <v>0</v>
      </c>
      <c r="BI6" s="180">
        <v>0</v>
      </c>
      <c r="BJ6" s="56">
        <v>0</v>
      </c>
      <c r="BK6" s="253">
        <f>IF(BJ6=1,24,HOUR(BJ6))</f>
        <v>0</v>
      </c>
      <c r="BL6" s="251">
        <f>MINUTE(BJ6)</f>
        <v>0</v>
      </c>
      <c r="BM6" s="180">
        <v>0</v>
      </c>
      <c r="BN6" s="56">
        <v>0</v>
      </c>
      <c r="BO6" s="253">
        <f>IF(BN6=1,24,HOUR(BN6))</f>
        <v>0</v>
      </c>
      <c r="BP6" s="251">
        <f t="shared" ref="BP6:BP12" si="22">MINUTE(BN6)</f>
        <v>0</v>
      </c>
      <c r="BQ6" s="180">
        <v>0</v>
      </c>
      <c r="BR6" s="56">
        <v>0</v>
      </c>
      <c r="BS6" s="253">
        <f>IF(BR6=1,24,HOUR(BR6))</f>
        <v>0</v>
      </c>
      <c r="BT6" s="251">
        <f>MINUTE(BR6)</f>
        <v>0</v>
      </c>
      <c r="BU6" s="253">
        <f t="shared" si="6"/>
        <v>2</v>
      </c>
      <c r="BV6" s="254">
        <f t="shared" si="6"/>
        <v>2.7777777777777779E-3</v>
      </c>
      <c r="BW6" s="253">
        <f>IF(BV6=1,24,HOUR(BV6))</f>
        <v>0</v>
      </c>
      <c r="BX6" s="252">
        <f>MINUTE(BV6)</f>
        <v>4</v>
      </c>
      <c r="BY6" s="255">
        <f t="shared" si="12"/>
        <v>0.16388888888888889</v>
      </c>
      <c r="BZ6" s="256">
        <f t="shared" si="7"/>
        <v>1067.7966101694915</v>
      </c>
      <c r="CA6" s="256">
        <f t="shared" si="13"/>
        <v>25627.118644067796</v>
      </c>
      <c r="CB6" s="256">
        <f t="shared" si="8"/>
        <v>1050</v>
      </c>
      <c r="CC6" s="516">
        <v>0</v>
      </c>
      <c r="CD6" s="519">
        <f t="shared" si="19"/>
        <v>2.302083333333333</v>
      </c>
      <c r="CE6" s="516">
        <f t="shared" si="14"/>
        <v>2.302083333333333</v>
      </c>
      <c r="CF6" s="256">
        <f t="shared" si="15"/>
        <v>1495.1131221719459</v>
      </c>
      <c r="CG6" s="520">
        <f xml:space="preserve"> W6 + CG5</f>
        <v>2.302083333333333</v>
      </c>
      <c r="CH6" s="520">
        <f xml:space="preserve"> BR6 + CH5</f>
        <v>0</v>
      </c>
      <c r="CI6" s="521">
        <f xml:space="preserve"> M6 + CI5</f>
        <v>82605</v>
      </c>
      <c r="CJ6" s="517">
        <f t="shared" si="16"/>
        <v>2.302083333333333</v>
      </c>
      <c r="CK6" s="518">
        <f t="shared" si="17"/>
        <v>1495.1131221719459</v>
      </c>
      <c r="CL6" s="23">
        <f t="shared" si="18"/>
        <v>1495.1131221719459</v>
      </c>
      <c r="CM6" s="567"/>
      <c r="CN6" s="567"/>
      <c r="CO6" s="568"/>
      <c r="CP6" s="568"/>
      <c r="CQ6" s="568"/>
      <c r="CR6" s="568"/>
      <c r="CS6" s="568"/>
      <c r="CT6" s="568"/>
      <c r="CU6" s="568"/>
      <c r="CV6" s="568"/>
      <c r="CW6" s="568"/>
      <c r="CX6" s="568"/>
    </row>
    <row r="7" spans="1:102" s="662" customFormat="1" ht="15.75" customHeight="1">
      <c r="A7" s="641">
        <f t="shared" ref="A7:A34" si="23">A6+1</f>
        <v>6</v>
      </c>
      <c r="B7" s="642">
        <v>40690</v>
      </c>
      <c r="C7" s="641">
        <f t="shared" si="20"/>
        <v>5</v>
      </c>
      <c r="D7" s="643" t="s">
        <v>24</v>
      </c>
      <c r="E7" s="643" t="s">
        <v>1163</v>
      </c>
      <c r="F7" s="643"/>
      <c r="G7" s="644">
        <v>3</v>
      </c>
      <c r="H7" s="643" t="s">
        <v>27</v>
      </c>
      <c r="I7" s="643" t="s">
        <v>180</v>
      </c>
      <c r="J7" s="643" t="s">
        <v>181</v>
      </c>
      <c r="K7" s="643" t="s">
        <v>29</v>
      </c>
      <c r="L7" s="644">
        <v>66000</v>
      </c>
      <c r="M7" s="645">
        <v>9218</v>
      </c>
      <c r="N7" s="645"/>
      <c r="O7" s="687">
        <v>7</v>
      </c>
      <c r="P7" s="644">
        <f>L7-M7</f>
        <v>56782</v>
      </c>
      <c r="Q7" s="646">
        <f t="shared" si="9"/>
        <v>91823</v>
      </c>
      <c r="R7" s="647">
        <v>40690.791666666664</v>
      </c>
      <c r="S7" s="648">
        <v>5.2083333333333336E-2</v>
      </c>
      <c r="T7" s="645">
        <f t="shared" si="0"/>
        <v>1</v>
      </c>
      <c r="U7" s="645">
        <f t="shared" si="1"/>
        <v>15</v>
      </c>
      <c r="V7" s="647">
        <v>40690.847222222219</v>
      </c>
      <c r="W7" s="648">
        <v>0.3923611111111111</v>
      </c>
      <c r="X7" s="649">
        <f t="shared" si="2"/>
        <v>9</v>
      </c>
      <c r="Y7" s="645">
        <f t="shared" si="3"/>
        <v>25</v>
      </c>
      <c r="Z7" s="649">
        <f t="shared" si="10"/>
        <v>63</v>
      </c>
      <c r="AA7" s="649">
        <f t="shared" si="10"/>
        <v>100</v>
      </c>
      <c r="AB7" s="649">
        <f>SUM($W$7:W7)</f>
        <v>0.3923611111111111</v>
      </c>
      <c r="AC7" s="645">
        <v>0</v>
      </c>
      <c r="AD7" s="650">
        <v>0</v>
      </c>
      <c r="AE7" s="649">
        <f>IF(AD7=1,24,HOUR(AD7))</f>
        <v>0</v>
      </c>
      <c r="AF7" s="649">
        <f t="shared" si="21"/>
        <v>0</v>
      </c>
      <c r="AG7" s="645">
        <f t="shared" si="4"/>
        <v>978.90265486725673</v>
      </c>
      <c r="AH7" s="645">
        <f t="shared" si="11"/>
        <v>23493.663716814161</v>
      </c>
      <c r="AI7" s="647"/>
      <c r="AJ7" s="643"/>
      <c r="AK7" s="651">
        <v>0</v>
      </c>
      <c r="AL7" s="652">
        <v>0</v>
      </c>
      <c r="AM7" s="649">
        <f>IF(AL7=1,24,HOUR(AL7))</f>
        <v>0</v>
      </c>
      <c r="AN7" s="653">
        <f t="shared" ref="AN7:AN12" si="24">MINUTE(AL7)</f>
        <v>0</v>
      </c>
      <c r="AO7" s="651">
        <v>2</v>
      </c>
      <c r="AP7" s="654">
        <v>1.6666666666666666E-2</v>
      </c>
      <c r="AQ7" s="649">
        <f t="shared" si="5"/>
        <v>0</v>
      </c>
      <c r="AR7" s="653">
        <f t="shared" ref="AR7:AR12" si="25">MINUTE(AP7)</f>
        <v>24</v>
      </c>
      <c r="AS7" s="651">
        <v>0</v>
      </c>
      <c r="AT7" s="654">
        <v>0</v>
      </c>
      <c r="AU7" s="649">
        <f>IF(AT7=1,24,HOUR(AT7))</f>
        <v>0</v>
      </c>
      <c r="AV7" s="653">
        <f t="shared" ref="AV7:AV12" si="26">MINUTE(AT7)</f>
        <v>0</v>
      </c>
      <c r="AW7" s="651">
        <v>5</v>
      </c>
      <c r="AX7" s="655">
        <v>0.11458333333333333</v>
      </c>
      <c r="AY7" s="649">
        <f>IF(AX7=1,24,HOUR(AX7))</f>
        <v>2</v>
      </c>
      <c r="AZ7" s="653">
        <f t="shared" ref="AZ7:AZ12" si="27">MINUTE(AX7)</f>
        <v>45</v>
      </c>
      <c r="BA7" s="651">
        <v>0</v>
      </c>
      <c r="BB7" s="654">
        <v>0</v>
      </c>
      <c r="BC7" s="645">
        <f>IF(BB7=1,24,HOUR(BB7))</f>
        <v>0</v>
      </c>
      <c r="BD7" s="656">
        <f t="shared" ref="BD7:BD12" si="28">MINUTE(BB7)</f>
        <v>0</v>
      </c>
      <c r="BE7" s="651">
        <v>0</v>
      </c>
      <c r="BF7" s="654">
        <v>0</v>
      </c>
      <c r="BG7" s="649">
        <f>IF(BF7=1,24,HOUR(BF7))</f>
        <v>0</v>
      </c>
      <c r="BH7" s="653">
        <f t="shared" ref="BH7:BH12" si="29">MINUTE(BF7)</f>
        <v>0</v>
      </c>
      <c r="BI7" s="651">
        <v>0</v>
      </c>
      <c r="BJ7" s="655">
        <v>0</v>
      </c>
      <c r="BK7" s="649">
        <f>IF(BJ7=1,24,HOUR(BJ7))</f>
        <v>0</v>
      </c>
      <c r="BL7" s="653">
        <f t="shared" ref="BL7:BL12" si="30">MINUTE(BJ7)</f>
        <v>0</v>
      </c>
      <c r="BM7" s="651">
        <v>0</v>
      </c>
      <c r="BN7" s="654">
        <v>0</v>
      </c>
      <c r="BO7" s="649">
        <f>IF(BN7=1,24,HOUR(BN7))</f>
        <v>0</v>
      </c>
      <c r="BP7" s="653">
        <f t="shared" si="22"/>
        <v>0</v>
      </c>
      <c r="BQ7" s="641">
        <v>0</v>
      </c>
      <c r="BR7" s="654">
        <v>0</v>
      </c>
      <c r="BS7" s="649">
        <f>IF(BR7=1,24,HOUR(BR7))</f>
        <v>0</v>
      </c>
      <c r="BT7" s="653">
        <f t="shared" ref="BT7:BT12" si="31">MINUTE(BR7)</f>
        <v>0</v>
      </c>
      <c r="BU7" s="649">
        <f>BQ7+BM7+BI7+BE7+BA7+AW7+AS7+AO7+AK7</f>
        <v>7</v>
      </c>
      <c r="BV7" s="655">
        <f t="shared" ref="BV7:BV65" si="32">BR7+BN7+BJ7+BF7+BB7+AX7+AT7+AP7+AL7+AD7</f>
        <v>0.13125000000000001</v>
      </c>
      <c r="BW7" s="649">
        <f>IF(BV7=1,24,HOUR(BV7))</f>
        <v>3</v>
      </c>
      <c r="BX7" s="657">
        <f t="shared" ref="BX7:BX12" si="33">MINUTE(BV7)</f>
        <v>9</v>
      </c>
      <c r="BY7" s="658">
        <f t="shared" si="12"/>
        <v>0.26111111111111107</v>
      </c>
      <c r="BZ7" s="659">
        <f t="shared" si="7"/>
        <v>1470.9574468085109</v>
      </c>
      <c r="CA7" s="659">
        <f t="shared" si="13"/>
        <v>35302.97872340426</v>
      </c>
      <c r="CB7" s="659">
        <f t="shared" si="8"/>
        <v>978.90265486725673</v>
      </c>
      <c r="CC7" s="650">
        <v>0</v>
      </c>
      <c r="CD7" s="660">
        <f t="shared" si="19"/>
        <v>2.6944444444444442</v>
      </c>
      <c r="CE7" s="650">
        <f t="shared" si="14"/>
        <v>2.6944444444444442</v>
      </c>
      <c r="CF7" s="659">
        <f t="shared" si="15"/>
        <v>1419.9432989690722</v>
      </c>
      <c r="CG7" s="650">
        <f xml:space="preserve"> W7</f>
        <v>0.3923611111111111</v>
      </c>
      <c r="CH7" s="650">
        <f xml:space="preserve"> BR7</f>
        <v>0</v>
      </c>
      <c r="CI7" s="659">
        <f xml:space="preserve"> M7</f>
        <v>9218</v>
      </c>
      <c r="CJ7" s="650">
        <f t="shared" si="16"/>
        <v>0.3923611111111111</v>
      </c>
      <c r="CK7" s="659">
        <f t="shared" si="17"/>
        <v>978.90265486725673</v>
      </c>
      <c r="CL7" s="644">
        <f t="shared" si="18"/>
        <v>978.90265486725673</v>
      </c>
      <c r="CM7" s="661"/>
      <c r="CN7" s="661"/>
    </row>
    <row r="8" spans="1:102" s="662" customFormat="1" ht="15.75" customHeight="1">
      <c r="A8" s="641">
        <f t="shared" si="23"/>
        <v>7</v>
      </c>
      <c r="B8" s="642">
        <v>40691</v>
      </c>
      <c r="C8" s="641">
        <f t="shared" si="20"/>
        <v>5</v>
      </c>
      <c r="D8" s="643" t="s">
        <v>24</v>
      </c>
      <c r="E8" s="643" t="s">
        <v>1163</v>
      </c>
      <c r="F8" s="643"/>
      <c r="G8" s="644">
        <v>3</v>
      </c>
      <c r="H8" s="643" t="s">
        <v>27</v>
      </c>
      <c r="I8" s="643" t="s">
        <v>180</v>
      </c>
      <c r="J8" s="643" t="s">
        <v>181</v>
      </c>
      <c r="K8" s="643" t="s">
        <v>29</v>
      </c>
      <c r="L8" s="644">
        <f>L7</f>
        <v>66000</v>
      </c>
      <c r="M8" s="645">
        <v>39342</v>
      </c>
      <c r="N8" s="645"/>
      <c r="O8" s="688"/>
      <c r="P8" s="644">
        <f>P7-M8</f>
        <v>17440</v>
      </c>
      <c r="Q8" s="646">
        <f t="shared" si="9"/>
        <v>131165</v>
      </c>
      <c r="R8" s="647">
        <v>40690.791666666664</v>
      </c>
      <c r="S8" s="648">
        <f>S7</f>
        <v>5.2083333333333336E-2</v>
      </c>
      <c r="T8" s="645">
        <f t="shared" si="0"/>
        <v>1</v>
      </c>
      <c r="U8" s="645">
        <f t="shared" si="1"/>
        <v>15</v>
      </c>
      <c r="V8" s="647">
        <v>40690.847222222219</v>
      </c>
      <c r="W8" s="648">
        <v>1</v>
      </c>
      <c r="X8" s="649">
        <f t="shared" si="2"/>
        <v>24</v>
      </c>
      <c r="Y8" s="645">
        <f t="shared" si="3"/>
        <v>0</v>
      </c>
      <c r="Z8" s="649">
        <f t="shared" ref="Z8:AA10" si="34">Z7+X8</f>
        <v>87</v>
      </c>
      <c r="AA8" s="649">
        <f t="shared" si="34"/>
        <v>100</v>
      </c>
      <c r="AB8" s="649">
        <f>SUM($W$7:W8)</f>
        <v>1.3923611111111112</v>
      </c>
      <c r="AC8" s="643" t="s">
        <v>178</v>
      </c>
      <c r="AD8" s="650">
        <v>0</v>
      </c>
      <c r="AE8" s="649">
        <f>IF(AD8=1,24,HOUR(AD8))</f>
        <v>0</v>
      </c>
      <c r="AF8" s="649">
        <f t="shared" si="21"/>
        <v>0</v>
      </c>
      <c r="AG8" s="645">
        <f t="shared" si="4"/>
        <v>1639.25</v>
      </c>
      <c r="AH8" s="645">
        <f t="shared" si="11"/>
        <v>39342</v>
      </c>
      <c r="AI8" s="647"/>
      <c r="AJ8" s="643"/>
      <c r="AK8" s="651">
        <v>1</v>
      </c>
      <c r="AL8" s="652">
        <v>4.1666666666666666E-3</v>
      </c>
      <c r="AM8" s="649">
        <f>IF(AL8=1,24,HOUR(AL8))</f>
        <v>0</v>
      </c>
      <c r="AN8" s="653">
        <f t="shared" si="24"/>
        <v>6</v>
      </c>
      <c r="AO8" s="651">
        <v>6</v>
      </c>
      <c r="AP8" s="654">
        <v>6.3888888888888884E-2</v>
      </c>
      <c r="AQ8" s="649">
        <f t="shared" si="5"/>
        <v>1</v>
      </c>
      <c r="AR8" s="653">
        <f t="shared" si="25"/>
        <v>32</v>
      </c>
      <c r="AS8" s="651">
        <v>1</v>
      </c>
      <c r="AT8" s="654">
        <v>0.10694444444444444</v>
      </c>
      <c r="AU8" s="649">
        <f>IF(AT8=1,24,HOUR(AT8))</f>
        <v>2</v>
      </c>
      <c r="AV8" s="653">
        <f t="shared" si="26"/>
        <v>34</v>
      </c>
      <c r="AW8" s="651">
        <v>2</v>
      </c>
      <c r="AX8" s="655">
        <v>4.1666666666666664E-2</v>
      </c>
      <c r="AY8" s="649">
        <f>IF(AX8=1,24,HOUR(AX8))</f>
        <v>1</v>
      </c>
      <c r="AZ8" s="653">
        <f t="shared" si="27"/>
        <v>0</v>
      </c>
      <c r="BA8" s="651">
        <v>0</v>
      </c>
      <c r="BB8" s="654">
        <v>0</v>
      </c>
      <c r="BC8" s="645">
        <f>IF(BB8=1,24,HOUR(BB8))</f>
        <v>0</v>
      </c>
      <c r="BD8" s="656">
        <f t="shared" si="28"/>
        <v>0</v>
      </c>
      <c r="BE8" s="651">
        <v>1</v>
      </c>
      <c r="BF8" s="654">
        <v>2.2916666666666669E-2</v>
      </c>
      <c r="BG8" s="649">
        <f>IF(BF8=1,24,HOUR(BF8))</f>
        <v>0</v>
      </c>
      <c r="BH8" s="653">
        <f t="shared" si="29"/>
        <v>33</v>
      </c>
      <c r="BI8" s="651">
        <v>1</v>
      </c>
      <c r="BJ8" s="655">
        <v>1.5277777777777777E-2</v>
      </c>
      <c r="BK8" s="649">
        <f>IF(BJ8=1,24,HOUR(BJ8))</f>
        <v>0</v>
      </c>
      <c r="BL8" s="653">
        <f t="shared" si="30"/>
        <v>22</v>
      </c>
      <c r="BM8" s="651">
        <v>0</v>
      </c>
      <c r="BN8" s="654">
        <v>0</v>
      </c>
      <c r="BO8" s="649">
        <f>IF(BN8=1,24,HOUR(BN8))</f>
        <v>0</v>
      </c>
      <c r="BP8" s="653">
        <f t="shared" si="22"/>
        <v>0</v>
      </c>
      <c r="BQ8" s="641">
        <v>0</v>
      </c>
      <c r="BR8" s="654">
        <v>0</v>
      </c>
      <c r="BS8" s="649">
        <f>IF(BR8=1,24,HOUR(BR8))</f>
        <v>0</v>
      </c>
      <c r="BT8" s="653">
        <f t="shared" si="31"/>
        <v>0</v>
      </c>
      <c r="BU8" s="649">
        <f>BQ8+BM8+BI8+BE8+BA8+AW8+AS8+AO8+AK8</f>
        <v>12</v>
      </c>
      <c r="BV8" s="655">
        <f t="shared" si="32"/>
        <v>0.25486111111111109</v>
      </c>
      <c r="BW8" s="649">
        <f>IF(BV8=1,24,HOUR(BV8))</f>
        <v>6</v>
      </c>
      <c r="BX8" s="657">
        <f t="shared" si="33"/>
        <v>7</v>
      </c>
      <c r="BY8" s="658">
        <f t="shared" si="12"/>
        <v>0.74513888888888891</v>
      </c>
      <c r="BZ8" s="659">
        <f t="shared" si="7"/>
        <v>2199.9254426840635</v>
      </c>
      <c r="CA8" s="659">
        <f t="shared" si="13"/>
        <v>52798.210624417523</v>
      </c>
      <c r="CB8" s="659">
        <f t="shared" si="8"/>
        <v>1639.25</v>
      </c>
      <c r="CC8" s="650">
        <f>SUM(BR7,BR8)</f>
        <v>0</v>
      </c>
      <c r="CD8" s="660">
        <f t="shared" si="19"/>
        <v>3.6944444444444442</v>
      </c>
      <c r="CE8" s="650">
        <f t="shared" si="14"/>
        <v>3.6944444444444442</v>
      </c>
      <c r="CF8" s="659">
        <f t="shared" si="15"/>
        <v>1479.3045112781956</v>
      </c>
      <c r="CG8" s="650">
        <f xml:space="preserve"> W8 + CG7</f>
        <v>1.3923611111111112</v>
      </c>
      <c r="CH8" s="650">
        <f xml:space="preserve"> BR8 + CH7</f>
        <v>0</v>
      </c>
      <c r="CI8" s="659">
        <f xml:space="preserve"> M8 + CI7</f>
        <v>48560</v>
      </c>
      <c r="CJ8" s="650">
        <f t="shared" si="16"/>
        <v>1.3923611111111112</v>
      </c>
      <c r="CK8" s="659">
        <f t="shared" si="17"/>
        <v>1453.1670822942642</v>
      </c>
      <c r="CL8" s="644">
        <f t="shared" si="18"/>
        <v>1453.1670822942642</v>
      </c>
      <c r="CM8" s="661"/>
      <c r="CN8" s="661"/>
    </row>
    <row r="9" spans="1:102" s="662" customFormat="1" ht="15.75" customHeight="1">
      <c r="A9" s="641">
        <f t="shared" si="23"/>
        <v>8</v>
      </c>
      <c r="B9" s="642">
        <v>40692</v>
      </c>
      <c r="C9" s="641">
        <f t="shared" si="20"/>
        <v>5</v>
      </c>
      <c r="D9" s="643" t="s">
        <v>24</v>
      </c>
      <c r="E9" s="643" t="s">
        <v>1163</v>
      </c>
      <c r="F9" s="643"/>
      <c r="G9" s="644">
        <v>3</v>
      </c>
      <c r="H9" s="643" t="s">
        <v>27</v>
      </c>
      <c r="I9" s="643" t="s">
        <v>180</v>
      </c>
      <c r="J9" s="643" t="s">
        <v>181</v>
      </c>
      <c r="K9" s="643" t="s">
        <v>29</v>
      </c>
      <c r="L9" s="644">
        <f>L8</f>
        <v>66000</v>
      </c>
      <c r="M9" s="645">
        <f>P8</f>
        <v>17440</v>
      </c>
      <c r="N9" s="645"/>
      <c r="O9" s="689"/>
      <c r="P9" s="644">
        <f>P8-M9</f>
        <v>0</v>
      </c>
      <c r="Q9" s="646">
        <f t="shared" si="9"/>
        <v>148605</v>
      </c>
      <c r="R9" s="647">
        <v>40690.791666666664</v>
      </c>
      <c r="S9" s="648">
        <f>S8</f>
        <v>5.2083333333333336E-2</v>
      </c>
      <c r="T9" s="645">
        <f t="shared" ref="T9:T66" si="35">IF(S9=1,24,HOUR(S9))</f>
        <v>1</v>
      </c>
      <c r="U9" s="645">
        <f t="shared" si="1"/>
        <v>15</v>
      </c>
      <c r="V9" s="647">
        <v>40690.847222222219</v>
      </c>
      <c r="W9" s="648">
        <v>1</v>
      </c>
      <c r="X9" s="649">
        <f t="shared" ref="X9:X66" si="36">IF(W9=1,24,HOUR(W9))</f>
        <v>24</v>
      </c>
      <c r="Y9" s="645">
        <f t="shared" si="3"/>
        <v>0</v>
      </c>
      <c r="Z9" s="649">
        <f t="shared" si="34"/>
        <v>111</v>
      </c>
      <c r="AA9" s="649">
        <f t="shared" si="34"/>
        <v>100</v>
      </c>
      <c r="AB9" s="649">
        <f>SUM($W$7:W9)</f>
        <v>2.3923611111111112</v>
      </c>
      <c r="AC9" s="643" t="s">
        <v>178</v>
      </c>
      <c r="AD9" s="650">
        <v>0</v>
      </c>
      <c r="AE9" s="649">
        <f t="shared" ref="AE9:AE66" si="37">IF(AD9=1,24,HOUR(AD9))</f>
        <v>0</v>
      </c>
      <c r="AF9" s="649">
        <f t="shared" si="21"/>
        <v>0</v>
      </c>
      <c r="AG9" s="645">
        <f t="shared" si="4"/>
        <v>726.66666666666663</v>
      </c>
      <c r="AH9" s="645">
        <f t="shared" si="11"/>
        <v>17440</v>
      </c>
      <c r="AI9" s="647">
        <v>40693.270833333336</v>
      </c>
      <c r="AJ9" s="647">
        <v>40693.383333333331</v>
      </c>
      <c r="AK9" s="651">
        <v>5</v>
      </c>
      <c r="AL9" s="652">
        <v>1.5972222222222224E-2</v>
      </c>
      <c r="AM9" s="649">
        <f t="shared" ref="AM9:AM66" si="38">IF(AL9=1,24,HOUR(AL9))</f>
        <v>0</v>
      </c>
      <c r="AN9" s="653">
        <f t="shared" si="24"/>
        <v>23</v>
      </c>
      <c r="AO9" s="651">
        <v>4</v>
      </c>
      <c r="AP9" s="654">
        <v>1.1111111111111112E-2</v>
      </c>
      <c r="AQ9" s="649">
        <f t="shared" ref="AQ9:AQ66" si="39">IF(AP9=1,24,HOUR(AP9))</f>
        <v>0</v>
      </c>
      <c r="AR9" s="653">
        <f t="shared" si="25"/>
        <v>16</v>
      </c>
      <c r="AS9" s="651">
        <v>0</v>
      </c>
      <c r="AT9" s="654">
        <v>0</v>
      </c>
      <c r="AU9" s="649">
        <f t="shared" ref="AU9:AU66" si="40">IF(AT9=1,24,HOUR(AT9))</f>
        <v>0</v>
      </c>
      <c r="AV9" s="653">
        <f t="shared" si="26"/>
        <v>0</v>
      </c>
      <c r="AW9" s="651">
        <v>2</v>
      </c>
      <c r="AX9" s="655">
        <v>3.9583333333333331E-2</v>
      </c>
      <c r="AY9" s="649">
        <f t="shared" ref="AY9:AY66" si="41">IF(AX9=1,24,HOUR(AX9))</f>
        <v>0</v>
      </c>
      <c r="AZ9" s="653">
        <f t="shared" si="27"/>
        <v>57</v>
      </c>
      <c r="BA9" s="651">
        <v>0</v>
      </c>
      <c r="BB9" s="654">
        <v>0</v>
      </c>
      <c r="BC9" s="645">
        <f t="shared" ref="BC9:BC66" si="42">IF(BB9=1,24,HOUR(BB9))</f>
        <v>0</v>
      </c>
      <c r="BD9" s="656">
        <f t="shared" si="28"/>
        <v>0</v>
      </c>
      <c r="BE9" s="651">
        <v>0</v>
      </c>
      <c r="BF9" s="654">
        <v>0</v>
      </c>
      <c r="BG9" s="649">
        <f t="shared" ref="BG9:BG66" si="43">IF(BF9=1,24,HOUR(BF9))</f>
        <v>0</v>
      </c>
      <c r="BH9" s="653">
        <f t="shared" si="29"/>
        <v>0</v>
      </c>
      <c r="BI9" s="651">
        <v>1</v>
      </c>
      <c r="BJ9" s="655">
        <v>2.9166666666666664E-2</v>
      </c>
      <c r="BK9" s="649">
        <f t="shared" ref="BK9:BK66" si="44">IF(BJ9=1,24,HOUR(BJ9))</f>
        <v>0</v>
      </c>
      <c r="BL9" s="653">
        <f t="shared" si="30"/>
        <v>42</v>
      </c>
      <c r="BM9" s="651">
        <v>1</v>
      </c>
      <c r="BN9" s="654">
        <v>6.805555555555555E-2</v>
      </c>
      <c r="BO9" s="649">
        <f t="shared" ref="BO9:BO66" si="45">IF(BN9=1,24,HOUR(BN9))</f>
        <v>1</v>
      </c>
      <c r="BP9" s="653">
        <f t="shared" si="22"/>
        <v>38</v>
      </c>
      <c r="BQ9" s="641">
        <v>1</v>
      </c>
      <c r="BR9" s="654">
        <v>3.9583333333333331E-2</v>
      </c>
      <c r="BS9" s="649">
        <f t="shared" ref="BS9:BS66" si="46">IF(BR9=1,24,HOUR(BR9))</f>
        <v>0</v>
      </c>
      <c r="BT9" s="653">
        <f t="shared" si="31"/>
        <v>57</v>
      </c>
      <c r="BU9" s="649">
        <f>BQ9+BM9+BI9+BE9+BA9+AW9+AS9+AO9+AK9</f>
        <v>14</v>
      </c>
      <c r="BV9" s="655">
        <f t="shared" si="32"/>
        <v>0.20347222222222219</v>
      </c>
      <c r="BW9" s="649">
        <f t="shared" ref="BW9:BW66" si="47">IF(BV9=1,24,HOUR(BV9))</f>
        <v>4</v>
      </c>
      <c r="BX9" s="657">
        <f t="shared" si="33"/>
        <v>53</v>
      </c>
      <c r="BY9" s="658">
        <f t="shared" si="12"/>
        <v>0.86458333333333337</v>
      </c>
      <c r="BZ9" s="659">
        <f t="shared" si="7"/>
        <v>840.48192771084325</v>
      </c>
      <c r="CA9" s="659">
        <f t="shared" si="13"/>
        <v>20171.566265060239</v>
      </c>
      <c r="CB9" s="659">
        <f t="shared" si="8"/>
        <v>756.61605206073762</v>
      </c>
      <c r="CC9" s="650">
        <f>SUM(CC8,BR9)</f>
        <v>3.9583333333333331E-2</v>
      </c>
      <c r="CD9" s="660">
        <f t="shared" si="19"/>
        <v>4.6944444444444446</v>
      </c>
      <c r="CE9" s="650">
        <f t="shared" si="14"/>
        <v>4.6548611111111109</v>
      </c>
      <c r="CF9" s="659">
        <f t="shared" si="15"/>
        <v>1330.1954348799047</v>
      </c>
      <c r="CG9" s="650">
        <f xml:space="preserve"> W9 + CG8</f>
        <v>2.3923611111111112</v>
      </c>
      <c r="CH9" s="650">
        <f xml:space="preserve"> BR9 + CH8</f>
        <v>3.9583333333333331E-2</v>
      </c>
      <c r="CI9" s="659">
        <f xml:space="preserve"> M9 + CI8</f>
        <v>66000</v>
      </c>
      <c r="CJ9" s="650">
        <f t="shared" si="16"/>
        <v>2.3527777777777779</v>
      </c>
      <c r="CK9" s="659">
        <f t="shared" si="17"/>
        <v>1168.8311688311687</v>
      </c>
      <c r="CL9" s="644">
        <f t="shared" si="18"/>
        <v>1149.4920174165457</v>
      </c>
      <c r="CM9" s="661"/>
      <c r="CN9" s="661"/>
    </row>
    <row r="10" spans="1:102" s="662" customFormat="1" ht="15.75" customHeight="1">
      <c r="A10" s="641">
        <f t="shared" si="23"/>
        <v>9</v>
      </c>
      <c r="B10" s="642">
        <v>40693</v>
      </c>
      <c r="C10" s="641">
        <f t="shared" si="20"/>
        <v>5</v>
      </c>
      <c r="D10" s="643" t="s">
        <v>24</v>
      </c>
      <c r="E10" s="643" t="s">
        <v>1164</v>
      </c>
      <c r="F10" s="643"/>
      <c r="G10" s="644">
        <v>4</v>
      </c>
      <c r="H10" s="643" t="s">
        <v>177</v>
      </c>
      <c r="I10" s="643" t="s">
        <v>336</v>
      </c>
      <c r="J10" s="643" t="s">
        <v>28</v>
      </c>
      <c r="K10" s="643" t="s">
        <v>29</v>
      </c>
      <c r="L10" s="644">
        <v>39760</v>
      </c>
      <c r="M10" s="645">
        <v>23393</v>
      </c>
      <c r="N10" s="645"/>
      <c r="O10" s="644" t="s">
        <v>178</v>
      </c>
      <c r="P10" s="644">
        <f>L10-M10</f>
        <v>16367</v>
      </c>
      <c r="Q10" s="646">
        <f t="shared" si="9"/>
        <v>171998</v>
      </c>
      <c r="R10" s="647">
        <v>40692.645833333336</v>
      </c>
      <c r="S10" s="648">
        <v>4.1666666666666664E-2</v>
      </c>
      <c r="T10" s="645">
        <f t="shared" si="35"/>
        <v>1</v>
      </c>
      <c r="U10" s="645">
        <f t="shared" si="1"/>
        <v>0</v>
      </c>
      <c r="V10" s="647">
        <v>40692.694444444445</v>
      </c>
      <c r="W10" s="648">
        <v>0.78472222222222221</v>
      </c>
      <c r="X10" s="649">
        <f t="shared" si="36"/>
        <v>18</v>
      </c>
      <c r="Y10" s="645">
        <f t="shared" si="3"/>
        <v>50</v>
      </c>
      <c r="Z10" s="649">
        <f t="shared" si="34"/>
        <v>129</v>
      </c>
      <c r="AA10" s="649">
        <f t="shared" si="34"/>
        <v>150</v>
      </c>
      <c r="AB10" s="649">
        <f>SUM($W$7:W10)</f>
        <v>3.1770833333333335</v>
      </c>
      <c r="AC10" s="643"/>
      <c r="AD10" s="643"/>
      <c r="AE10" s="649">
        <f t="shared" si="37"/>
        <v>0</v>
      </c>
      <c r="AF10" s="649">
        <f t="shared" si="21"/>
        <v>0</v>
      </c>
      <c r="AG10" s="645">
        <f t="shared" si="4"/>
        <v>1242.1061946902655</v>
      </c>
      <c r="AH10" s="645">
        <f t="shared" si="11"/>
        <v>29810.548672566372</v>
      </c>
      <c r="AI10" s="647"/>
      <c r="AJ10" s="643"/>
      <c r="AK10" s="651">
        <v>1</v>
      </c>
      <c r="AL10" s="652">
        <v>2.4999999999999998E-2</v>
      </c>
      <c r="AM10" s="649">
        <f t="shared" si="38"/>
        <v>0</v>
      </c>
      <c r="AN10" s="653">
        <f t="shared" si="24"/>
        <v>36</v>
      </c>
      <c r="AO10" s="651">
        <v>0</v>
      </c>
      <c r="AP10" s="654">
        <v>0</v>
      </c>
      <c r="AQ10" s="649">
        <f t="shared" si="39"/>
        <v>0</v>
      </c>
      <c r="AR10" s="653">
        <f t="shared" si="25"/>
        <v>0</v>
      </c>
      <c r="AS10" s="651">
        <v>0</v>
      </c>
      <c r="AT10" s="654">
        <v>0</v>
      </c>
      <c r="AU10" s="649">
        <f t="shared" si="40"/>
        <v>0</v>
      </c>
      <c r="AV10" s="653">
        <f t="shared" si="26"/>
        <v>0</v>
      </c>
      <c r="AW10" s="651">
        <v>1</v>
      </c>
      <c r="AX10" s="655">
        <v>7.6388888888888886E-3</v>
      </c>
      <c r="AY10" s="649">
        <f t="shared" si="41"/>
        <v>0</v>
      </c>
      <c r="AZ10" s="653">
        <f t="shared" si="27"/>
        <v>11</v>
      </c>
      <c r="BA10" s="651">
        <v>0</v>
      </c>
      <c r="BB10" s="654">
        <v>0</v>
      </c>
      <c r="BC10" s="645">
        <f t="shared" si="42"/>
        <v>0</v>
      </c>
      <c r="BD10" s="656">
        <f t="shared" si="28"/>
        <v>0</v>
      </c>
      <c r="BE10" s="651">
        <v>2</v>
      </c>
      <c r="BF10" s="654">
        <v>1.1805555555555555E-2</v>
      </c>
      <c r="BG10" s="649">
        <f t="shared" si="43"/>
        <v>0</v>
      </c>
      <c r="BH10" s="653">
        <f t="shared" si="29"/>
        <v>17</v>
      </c>
      <c r="BI10" s="651">
        <v>0</v>
      </c>
      <c r="BJ10" s="655">
        <v>0</v>
      </c>
      <c r="BK10" s="649">
        <f t="shared" si="44"/>
        <v>0</v>
      </c>
      <c r="BL10" s="653">
        <f t="shared" si="30"/>
        <v>0</v>
      </c>
      <c r="BM10" s="651">
        <v>0</v>
      </c>
      <c r="BN10" s="654">
        <v>0</v>
      </c>
      <c r="BO10" s="649">
        <f t="shared" si="45"/>
        <v>0</v>
      </c>
      <c r="BP10" s="653">
        <f t="shared" si="22"/>
        <v>0</v>
      </c>
      <c r="BQ10" s="641">
        <v>1</v>
      </c>
      <c r="BR10" s="654">
        <v>1.2499999999999999E-2</v>
      </c>
      <c r="BS10" s="649">
        <f t="shared" si="46"/>
        <v>0</v>
      </c>
      <c r="BT10" s="653">
        <f t="shared" si="31"/>
        <v>18</v>
      </c>
      <c r="BU10" s="649">
        <f>BQ10+BM10+BI10+BE10+BA10+AW10+AS10+AO10+AK10</f>
        <v>5</v>
      </c>
      <c r="BV10" s="655">
        <f t="shared" si="32"/>
        <v>5.6944444444444436E-2</v>
      </c>
      <c r="BW10" s="649">
        <f t="shared" si="47"/>
        <v>1</v>
      </c>
      <c r="BX10" s="657">
        <f t="shared" si="33"/>
        <v>22</v>
      </c>
      <c r="BY10" s="658">
        <f t="shared" si="12"/>
        <v>0.72777777777777775</v>
      </c>
      <c r="BZ10" s="659">
        <f t="shared" si="7"/>
        <v>1339.293893129771</v>
      </c>
      <c r="CA10" s="659">
        <f t="shared" si="13"/>
        <v>32143.053435114503</v>
      </c>
      <c r="CB10" s="659">
        <f t="shared" si="8"/>
        <v>1262.2122302158273</v>
      </c>
      <c r="CC10" s="650">
        <f>SUM(CC9,BR10)</f>
        <v>5.2083333333333329E-2</v>
      </c>
      <c r="CD10" s="660">
        <f t="shared" si="19"/>
        <v>5.479166666666667</v>
      </c>
      <c r="CE10" s="650">
        <f t="shared" si="14"/>
        <v>5.4270833333333339</v>
      </c>
      <c r="CF10" s="659">
        <f t="shared" si="15"/>
        <v>1320.5220729366602</v>
      </c>
      <c r="CG10" s="650">
        <f xml:space="preserve"> W10 + CG9</f>
        <v>3.1770833333333335</v>
      </c>
      <c r="CH10" s="650">
        <f xml:space="preserve"> BR10 + CH9</f>
        <v>5.2083333333333329E-2</v>
      </c>
      <c r="CI10" s="659">
        <f xml:space="preserve"> M10 + CI9</f>
        <v>89393</v>
      </c>
      <c r="CJ10" s="650">
        <f t="shared" si="16"/>
        <v>3.125</v>
      </c>
      <c r="CK10" s="659">
        <f t="shared" si="17"/>
        <v>1191.9066666666665</v>
      </c>
      <c r="CL10" s="644">
        <f t="shared" si="18"/>
        <v>1172.3672131147539</v>
      </c>
      <c r="CM10" s="661"/>
      <c r="CN10" s="661"/>
    </row>
    <row r="11" spans="1:102" s="662" customFormat="1" ht="15.75" customHeight="1">
      <c r="A11" s="641">
        <f t="shared" si="23"/>
        <v>10</v>
      </c>
      <c r="B11" s="642">
        <v>40694</v>
      </c>
      <c r="C11" s="641">
        <f t="shared" si="20"/>
        <v>5</v>
      </c>
      <c r="D11" s="643" t="s">
        <v>24</v>
      </c>
      <c r="E11" s="643" t="s">
        <v>1164</v>
      </c>
      <c r="F11" s="643"/>
      <c r="G11" s="644">
        <v>4</v>
      </c>
      <c r="H11" s="643" t="s">
        <v>177</v>
      </c>
      <c r="I11" s="643" t="s">
        <v>336</v>
      </c>
      <c r="J11" s="643" t="s">
        <v>28</v>
      </c>
      <c r="K11" s="643" t="s">
        <v>29</v>
      </c>
      <c r="L11" s="644">
        <v>39760</v>
      </c>
      <c r="M11" s="645">
        <f>P10</f>
        <v>16367</v>
      </c>
      <c r="N11" s="645"/>
      <c r="O11" s="645" t="s">
        <v>178</v>
      </c>
      <c r="P11" s="644">
        <f>P10-M11</f>
        <v>0</v>
      </c>
      <c r="Q11" s="646">
        <f t="shared" si="9"/>
        <v>188365</v>
      </c>
      <c r="R11" s="647">
        <v>40692.645833333336</v>
      </c>
      <c r="S11" s="648">
        <f>S10</f>
        <v>4.1666666666666664E-2</v>
      </c>
      <c r="T11" s="645">
        <f t="shared" si="35"/>
        <v>1</v>
      </c>
      <c r="U11" s="645">
        <f t="shared" si="1"/>
        <v>0</v>
      </c>
      <c r="V11" s="647">
        <v>40692.694444444445</v>
      </c>
      <c r="W11" s="648">
        <v>0.61458333333333337</v>
      </c>
      <c r="X11" s="649">
        <f t="shared" si="36"/>
        <v>14</v>
      </c>
      <c r="Y11" s="645">
        <f t="shared" si="3"/>
        <v>45</v>
      </c>
      <c r="Z11" s="649">
        <f>Z10+X11</f>
        <v>143</v>
      </c>
      <c r="AA11" s="649">
        <f t="shared" ref="AA11:AA74" si="48">AA10+Y11</f>
        <v>195</v>
      </c>
      <c r="AB11" s="649">
        <f>SUM($W$7:W11)</f>
        <v>3.791666666666667</v>
      </c>
      <c r="AC11" s="643" t="s">
        <v>178</v>
      </c>
      <c r="AD11" s="643"/>
      <c r="AE11" s="649">
        <f t="shared" si="37"/>
        <v>0</v>
      </c>
      <c r="AF11" s="649">
        <f t="shared" si="21"/>
        <v>0</v>
      </c>
      <c r="AG11" s="645">
        <f t="shared" si="4"/>
        <v>1109.6271186440679</v>
      </c>
      <c r="AH11" s="645">
        <f t="shared" si="11"/>
        <v>26631.050847457627</v>
      </c>
      <c r="AI11" s="647">
        <v>40694.864583333336</v>
      </c>
      <c r="AJ11" s="647">
        <v>40695.208333333336</v>
      </c>
      <c r="AK11" s="651">
        <v>0</v>
      </c>
      <c r="AL11" s="652">
        <v>0</v>
      </c>
      <c r="AM11" s="649">
        <f t="shared" si="38"/>
        <v>0</v>
      </c>
      <c r="AN11" s="653">
        <f t="shared" si="24"/>
        <v>0</v>
      </c>
      <c r="AO11" s="651">
        <v>1</v>
      </c>
      <c r="AP11" s="654">
        <v>1.5277777777777777E-2</v>
      </c>
      <c r="AQ11" s="649">
        <f t="shared" si="39"/>
        <v>0</v>
      </c>
      <c r="AR11" s="653">
        <f t="shared" si="25"/>
        <v>22</v>
      </c>
      <c r="AS11" s="651">
        <v>1</v>
      </c>
      <c r="AT11" s="654">
        <v>2.0833333333333333E-3</v>
      </c>
      <c r="AU11" s="649">
        <f t="shared" si="40"/>
        <v>0</v>
      </c>
      <c r="AV11" s="653">
        <f t="shared" si="26"/>
        <v>3</v>
      </c>
      <c r="AW11" s="651">
        <v>0</v>
      </c>
      <c r="AX11" s="655">
        <v>0</v>
      </c>
      <c r="AY11" s="649">
        <f t="shared" si="41"/>
        <v>0</v>
      </c>
      <c r="AZ11" s="653">
        <f t="shared" si="27"/>
        <v>0</v>
      </c>
      <c r="BA11" s="651">
        <v>0</v>
      </c>
      <c r="BB11" s="654">
        <v>0</v>
      </c>
      <c r="BC11" s="645">
        <f t="shared" si="42"/>
        <v>0</v>
      </c>
      <c r="BD11" s="656">
        <f t="shared" si="28"/>
        <v>0</v>
      </c>
      <c r="BE11" s="651">
        <v>4</v>
      </c>
      <c r="BF11" s="654">
        <v>0.15208333333333332</v>
      </c>
      <c r="BG11" s="649">
        <f t="shared" si="43"/>
        <v>3</v>
      </c>
      <c r="BH11" s="653">
        <f t="shared" si="29"/>
        <v>39</v>
      </c>
      <c r="BI11" s="651">
        <v>0</v>
      </c>
      <c r="BJ11" s="655">
        <v>0</v>
      </c>
      <c r="BK11" s="649">
        <f t="shared" si="44"/>
        <v>0</v>
      </c>
      <c r="BL11" s="653">
        <f t="shared" si="30"/>
        <v>0</v>
      </c>
      <c r="BM11" s="651">
        <v>0</v>
      </c>
      <c r="BN11" s="654">
        <v>0</v>
      </c>
      <c r="BO11" s="649">
        <f t="shared" si="45"/>
        <v>0</v>
      </c>
      <c r="BP11" s="653">
        <f t="shared" si="22"/>
        <v>0</v>
      </c>
      <c r="BQ11" s="641">
        <v>2</v>
      </c>
      <c r="BR11" s="654">
        <v>3.6111111111111115E-2</v>
      </c>
      <c r="BS11" s="649">
        <f t="shared" si="46"/>
        <v>0</v>
      </c>
      <c r="BT11" s="653">
        <f t="shared" si="31"/>
        <v>52</v>
      </c>
      <c r="BU11" s="649">
        <f>BQ11+BM11+BI11+BE11+BA11+AW11+AS11+AO11+AK11</f>
        <v>8</v>
      </c>
      <c r="BV11" s="655">
        <f t="shared" si="32"/>
        <v>0.20555555555555555</v>
      </c>
      <c r="BW11" s="649">
        <f t="shared" si="47"/>
        <v>4</v>
      </c>
      <c r="BX11" s="657">
        <f t="shared" si="33"/>
        <v>56</v>
      </c>
      <c r="BY11" s="658">
        <f t="shared" si="12"/>
        <v>0.40902777777777782</v>
      </c>
      <c r="BZ11" s="659">
        <f t="shared" si="7"/>
        <v>1667.2665534804753</v>
      </c>
      <c r="CA11" s="659">
        <f t="shared" si="13"/>
        <v>40014.397283531405</v>
      </c>
      <c r="CB11" s="659">
        <f t="shared" si="8"/>
        <v>1178.8955582232891</v>
      </c>
      <c r="CC11" s="650">
        <f>SUM(CC10,BR11)</f>
        <v>8.8194444444444436E-2</v>
      </c>
      <c r="CD11" s="660">
        <f t="shared" si="19"/>
        <v>6.09375</v>
      </c>
      <c r="CE11" s="650">
        <f t="shared" si="14"/>
        <v>6.0055555555555555</v>
      </c>
      <c r="CF11" s="659">
        <f t="shared" si="15"/>
        <v>1306.8802035152637</v>
      </c>
      <c r="CG11" s="650">
        <f xml:space="preserve"> W11 + CG10</f>
        <v>3.791666666666667</v>
      </c>
      <c r="CH11" s="650">
        <f xml:space="preserve"> BR11 + CH10</f>
        <v>8.8194444444444436E-2</v>
      </c>
      <c r="CI11" s="659">
        <f xml:space="preserve"> M11 + CI10</f>
        <v>105760</v>
      </c>
      <c r="CJ11" s="650">
        <f t="shared" si="16"/>
        <v>3.7034722222222225</v>
      </c>
      <c r="CK11" s="659">
        <f t="shared" si="17"/>
        <v>1189.8743671479467</v>
      </c>
      <c r="CL11" s="644">
        <f t="shared" si="18"/>
        <v>1162.197802197802</v>
      </c>
      <c r="CM11" s="661"/>
      <c r="CN11" s="661"/>
    </row>
    <row r="12" spans="1:102" s="146" customFormat="1" ht="15" customHeight="1">
      <c r="A12" s="134">
        <f t="shared" si="23"/>
        <v>11</v>
      </c>
      <c r="B12" s="135">
        <v>40695</v>
      </c>
      <c r="C12" s="134">
        <f t="shared" si="20"/>
        <v>6</v>
      </c>
      <c r="D12" s="136" t="s">
        <v>24</v>
      </c>
      <c r="E12" s="136" t="s">
        <v>1165</v>
      </c>
      <c r="F12" s="136"/>
      <c r="G12" s="137">
        <v>5</v>
      </c>
      <c r="H12" s="136" t="s">
        <v>27</v>
      </c>
      <c r="I12" s="136" t="s">
        <v>296</v>
      </c>
      <c r="J12" s="136" t="s">
        <v>28</v>
      </c>
      <c r="K12" s="136" t="s">
        <v>29</v>
      </c>
      <c r="L12" s="137">
        <v>28203</v>
      </c>
      <c r="M12" s="140">
        <f>L12</f>
        <v>28203</v>
      </c>
      <c r="N12" s="140"/>
      <c r="O12" s="140" t="s">
        <v>178</v>
      </c>
      <c r="P12" s="137">
        <f>L12-M12</f>
        <v>0</v>
      </c>
      <c r="Q12" s="268">
        <f t="shared" si="9"/>
        <v>216568</v>
      </c>
      <c r="R12" s="138">
        <v>40695.447916666664</v>
      </c>
      <c r="S12" s="139">
        <f>V12-R12</f>
        <v>7.2916666671517305E-2</v>
      </c>
      <c r="T12" s="257">
        <f t="shared" si="35"/>
        <v>1</v>
      </c>
      <c r="U12" s="257">
        <f t="shared" si="1"/>
        <v>45</v>
      </c>
      <c r="V12" s="138">
        <v>40695.520833333336</v>
      </c>
      <c r="W12" s="139">
        <v>0.66666666666666663</v>
      </c>
      <c r="X12" s="253">
        <f t="shared" si="36"/>
        <v>16</v>
      </c>
      <c r="Y12" s="257">
        <f t="shared" si="3"/>
        <v>0</v>
      </c>
      <c r="Z12" s="253">
        <f t="shared" ref="Z12:AA75" si="49">Z11+X12</f>
        <v>159</v>
      </c>
      <c r="AA12" s="253">
        <f t="shared" si="48"/>
        <v>195</v>
      </c>
      <c r="AB12" s="253">
        <f>SUM($W$7:W12)</f>
        <v>4.4583333333333339</v>
      </c>
      <c r="AC12" s="140">
        <v>0</v>
      </c>
      <c r="AD12" s="141">
        <v>0</v>
      </c>
      <c r="AE12" s="253">
        <f t="shared" si="37"/>
        <v>0</v>
      </c>
      <c r="AF12" s="253">
        <f t="shared" si="21"/>
        <v>0</v>
      </c>
      <c r="AG12" s="257">
        <f t="shared" si="4"/>
        <v>1762.6875</v>
      </c>
      <c r="AH12" s="257">
        <f t="shared" si="11"/>
        <v>42304.5</v>
      </c>
      <c r="AI12" s="138">
        <v>40696.1875</v>
      </c>
      <c r="AJ12" s="142">
        <v>40696.444444444445</v>
      </c>
      <c r="AK12" s="181">
        <v>0</v>
      </c>
      <c r="AL12" s="143">
        <v>0</v>
      </c>
      <c r="AM12" s="253">
        <f t="shared" si="38"/>
        <v>0</v>
      </c>
      <c r="AN12" s="251">
        <f t="shared" si="24"/>
        <v>0</v>
      </c>
      <c r="AO12" s="181">
        <v>1</v>
      </c>
      <c r="AP12" s="144">
        <v>2.7777777777777779E-3</v>
      </c>
      <c r="AQ12" s="253">
        <f t="shared" si="39"/>
        <v>0</v>
      </c>
      <c r="AR12" s="251">
        <f t="shared" si="25"/>
        <v>4</v>
      </c>
      <c r="AS12" s="181">
        <v>0</v>
      </c>
      <c r="AT12" s="144">
        <v>0</v>
      </c>
      <c r="AU12" s="253">
        <f t="shared" si="40"/>
        <v>0</v>
      </c>
      <c r="AV12" s="251">
        <f t="shared" si="26"/>
        <v>0</v>
      </c>
      <c r="AW12" s="181">
        <v>3</v>
      </c>
      <c r="AX12" s="145">
        <v>7.2916666666666671E-2</v>
      </c>
      <c r="AY12" s="253">
        <f t="shared" si="41"/>
        <v>1</v>
      </c>
      <c r="AZ12" s="251">
        <f t="shared" si="27"/>
        <v>45</v>
      </c>
      <c r="BA12" s="181">
        <v>0</v>
      </c>
      <c r="BB12" s="144">
        <v>0</v>
      </c>
      <c r="BC12" s="257">
        <f t="shared" si="42"/>
        <v>0</v>
      </c>
      <c r="BD12" s="258">
        <f t="shared" si="28"/>
        <v>0</v>
      </c>
      <c r="BE12" s="181">
        <v>1</v>
      </c>
      <c r="BF12" s="144">
        <v>9.375E-2</v>
      </c>
      <c r="BG12" s="253">
        <f t="shared" si="43"/>
        <v>2</v>
      </c>
      <c r="BH12" s="251">
        <f t="shared" si="29"/>
        <v>15</v>
      </c>
      <c r="BI12" s="181">
        <v>0</v>
      </c>
      <c r="BJ12" s="145">
        <v>0</v>
      </c>
      <c r="BK12" s="253">
        <f t="shared" si="44"/>
        <v>0</v>
      </c>
      <c r="BL12" s="251">
        <f t="shared" si="30"/>
        <v>0</v>
      </c>
      <c r="BM12" s="181">
        <v>0</v>
      </c>
      <c r="BN12" s="144">
        <v>0</v>
      </c>
      <c r="BO12" s="253">
        <f t="shared" si="45"/>
        <v>0</v>
      </c>
      <c r="BP12" s="251">
        <f t="shared" si="22"/>
        <v>0</v>
      </c>
      <c r="BQ12" s="134">
        <v>1</v>
      </c>
      <c r="BR12" s="144">
        <v>9.7222222222222224E-2</v>
      </c>
      <c r="BS12" s="253">
        <f t="shared" si="46"/>
        <v>2</v>
      </c>
      <c r="BT12" s="251">
        <f t="shared" si="31"/>
        <v>20</v>
      </c>
      <c r="BU12" s="253">
        <f t="shared" ref="BU12:BU70" si="50">BQ12+BM12+BI12+BE12+BA12+AW12+AS12+AO12+AK12+AC12</f>
        <v>6</v>
      </c>
      <c r="BV12" s="254">
        <f t="shared" si="32"/>
        <v>0.26666666666666666</v>
      </c>
      <c r="BW12" s="253">
        <f t="shared" si="47"/>
        <v>6</v>
      </c>
      <c r="BX12" s="252">
        <f t="shared" si="33"/>
        <v>24</v>
      </c>
      <c r="BY12" s="255">
        <f t="shared" si="12"/>
        <v>0.39999999999999997</v>
      </c>
      <c r="BZ12" s="256">
        <f t="shared" si="7"/>
        <v>2937.8125</v>
      </c>
      <c r="CA12" s="256">
        <f t="shared" si="13"/>
        <v>70507.5</v>
      </c>
      <c r="CB12" s="256">
        <f t="shared" si="8"/>
        <v>2063.6341463414633</v>
      </c>
      <c r="CC12" s="516">
        <f>SUM(CC11,BR12)</f>
        <v>0.18541666666666667</v>
      </c>
      <c r="CD12" s="519">
        <f t="shared" si="19"/>
        <v>6.760416666666667</v>
      </c>
      <c r="CE12" s="516">
        <f t="shared" si="14"/>
        <v>6.5750000000000002</v>
      </c>
      <c r="CF12" s="256">
        <f t="shared" si="15"/>
        <v>1372.420785804816</v>
      </c>
      <c r="CG12" s="141">
        <f xml:space="preserve"> W12</f>
        <v>0.66666666666666663</v>
      </c>
      <c r="CH12" s="141">
        <f xml:space="preserve"> BR12</f>
        <v>9.7222222222222224E-2</v>
      </c>
      <c r="CI12" s="522">
        <f xml:space="preserve"> M12</f>
        <v>28203</v>
      </c>
      <c r="CJ12" s="141">
        <f t="shared" si="16"/>
        <v>0.56944444444444442</v>
      </c>
      <c r="CK12" s="522">
        <f t="shared" si="17"/>
        <v>2063.6341463414633</v>
      </c>
      <c r="CL12" s="137">
        <f t="shared" si="18"/>
        <v>1762.6875</v>
      </c>
      <c r="CM12" s="565"/>
      <c r="CN12" s="565"/>
      <c r="CO12" s="566"/>
      <c r="CP12" s="566"/>
      <c r="CQ12" s="566"/>
      <c r="CR12" s="566"/>
      <c r="CS12" s="566"/>
      <c r="CT12" s="566"/>
      <c r="CU12" s="566"/>
      <c r="CV12" s="566"/>
      <c r="CW12" s="566"/>
      <c r="CX12" s="566"/>
    </row>
    <row r="13" spans="1:102" s="150" customFormat="1">
      <c r="A13" s="134">
        <f t="shared" si="23"/>
        <v>12</v>
      </c>
      <c r="B13" s="135">
        <v>40701</v>
      </c>
      <c r="C13" s="134">
        <f t="shared" si="20"/>
        <v>6</v>
      </c>
      <c r="D13" s="136" t="s">
        <v>24</v>
      </c>
      <c r="E13" s="147" t="s">
        <v>1166</v>
      </c>
      <c r="F13" s="136"/>
      <c r="G13" s="137">
        <v>6</v>
      </c>
      <c r="H13" s="147" t="s">
        <v>27</v>
      </c>
      <c r="I13" s="136" t="s">
        <v>180</v>
      </c>
      <c r="J13" s="147" t="s">
        <v>289</v>
      </c>
      <c r="K13" s="136" t="s">
        <v>29</v>
      </c>
      <c r="L13" s="137">
        <v>67586</v>
      </c>
      <c r="M13" s="140">
        <v>47736</v>
      </c>
      <c r="N13" s="140"/>
      <c r="O13" s="690">
        <v>7</v>
      </c>
      <c r="P13" s="137">
        <f>L13-M13</f>
        <v>19850</v>
      </c>
      <c r="Q13" s="268">
        <f t="shared" si="9"/>
        <v>264304</v>
      </c>
      <c r="R13" s="138">
        <v>40701.347222222219</v>
      </c>
      <c r="S13" s="139">
        <v>4.8611111111111112E-2</v>
      </c>
      <c r="T13" s="257">
        <f t="shared" si="35"/>
        <v>1</v>
      </c>
      <c r="U13" s="257">
        <f t="shared" ref="U13:U73" si="51">MINUTE(S13)</f>
        <v>10</v>
      </c>
      <c r="V13" s="138">
        <v>40701.395833333336</v>
      </c>
      <c r="W13" s="139">
        <v>0.85277777777777775</v>
      </c>
      <c r="X13" s="253">
        <f t="shared" si="36"/>
        <v>20</v>
      </c>
      <c r="Y13" s="257">
        <f t="shared" ref="Y13:Y73" si="52">MINUTE(W13)</f>
        <v>28</v>
      </c>
      <c r="Z13" s="253">
        <f t="shared" si="49"/>
        <v>179</v>
      </c>
      <c r="AA13" s="253">
        <f t="shared" si="48"/>
        <v>223</v>
      </c>
      <c r="AB13" s="253">
        <f>SUM($W$7:W13)</f>
        <v>5.3111111111111118</v>
      </c>
      <c r="AC13" s="148">
        <v>0</v>
      </c>
      <c r="AD13" s="141">
        <v>0</v>
      </c>
      <c r="AE13" s="253">
        <f t="shared" si="37"/>
        <v>0</v>
      </c>
      <c r="AF13" s="253">
        <f t="shared" ref="AF13:AF73" si="53">MINUTE(AD13)</f>
        <v>0</v>
      </c>
      <c r="AG13" s="257">
        <f t="shared" si="4"/>
        <v>2332.3778501628663</v>
      </c>
      <c r="AH13" s="257">
        <f t="shared" si="11"/>
        <v>55977.068403908794</v>
      </c>
      <c r="AI13" s="138"/>
      <c r="AJ13" s="149"/>
      <c r="AK13" s="181">
        <v>0</v>
      </c>
      <c r="AL13" s="143">
        <v>0</v>
      </c>
      <c r="AM13" s="253">
        <f t="shared" si="38"/>
        <v>0</v>
      </c>
      <c r="AN13" s="251">
        <f t="shared" ref="AN13:AN73" si="54">MINUTE(AL13)</f>
        <v>0</v>
      </c>
      <c r="AO13" s="181">
        <v>2</v>
      </c>
      <c r="AP13" s="144">
        <v>1.2499999999999999E-2</v>
      </c>
      <c r="AQ13" s="253">
        <f t="shared" si="39"/>
        <v>0</v>
      </c>
      <c r="AR13" s="251">
        <f t="shared" ref="AR13:AR73" si="55">MINUTE(AP13)</f>
        <v>18</v>
      </c>
      <c r="AS13" s="181">
        <v>0</v>
      </c>
      <c r="AT13" s="144">
        <v>0</v>
      </c>
      <c r="AU13" s="253">
        <f t="shared" si="40"/>
        <v>0</v>
      </c>
      <c r="AV13" s="251">
        <f t="shared" ref="AV13:AV73" si="56">MINUTE(AT13)</f>
        <v>0</v>
      </c>
      <c r="AW13" s="181">
        <v>0</v>
      </c>
      <c r="AX13" s="145">
        <v>0</v>
      </c>
      <c r="AY13" s="253">
        <f t="shared" si="41"/>
        <v>0</v>
      </c>
      <c r="AZ13" s="251">
        <f t="shared" ref="AZ13:AZ73" si="57">MINUTE(AX13)</f>
        <v>0</v>
      </c>
      <c r="BA13" s="181">
        <v>0</v>
      </c>
      <c r="BB13" s="144">
        <v>0</v>
      </c>
      <c r="BC13" s="257">
        <f t="shared" si="42"/>
        <v>0</v>
      </c>
      <c r="BD13" s="258">
        <f t="shared" ref="BD13:BD73" si="58">MINUTE(BB13)</f>
        <v>0</v>
      </c>
      <c r="BE13" s="181">
        <v>1</v>
      </c>
      <c r="BF13" s="144">
        <v>1.1805555555555555E-2</v>
      </c>
      <c r="BG13" s="253">
        <f t="shared" si="43"/>
        <v>0</v>
      </c>
      <c r="BH13" s="251">
        <f t="shared" ref="BH13:BH73" si="59">MINUTE(BF13)</f>
        <v>17</v>
      </c>
      <c r="BI13" s="181">
        <v>0</v>
      </c>
      <c r="BJ13" s="145">
        <v>0</v>
      </c>
      <c r="BK13" s="253">
        <f t="shared" si="44"/>
        <v>0</v>
      </c>
      <c r="BL13" s="251">
        <f t="shared" ref="BL13:BL73" si="60">MINUTE(BJ13)</f>
        <v>0</v>
      </c>
      <c r="BM13" s="181">
        <v>0</v>
      </c>
      <c r="BN13" s="144">
        <v>0</v>
      </c>
      <c r="BO13" s="253">
        <f t="shared" si="45"/>
        <v>0</v>
      </c>
      <c r="BP13" s="251">
        <f t="shared" ref="BP13:BP73" si="61">MINUTE(BN13)</f>
        <v>0</v>
      </c>
      <c r="BQ13" s="134">
        <v>0</v>
      </c>
      <c r="BR13" s="144">
        <v>0</v>
      </c>
      <c r="BS13" s="253">
        <f t="shared" si="46"/>
        <v>0</v>
      </c>
      <c r="BT13" s="251">
        <f t="shared" ref="BT13:BT73" si="62">MINUTE(BR13)</f>
        <v>0</v>
      </c>
      <c r="BU13" s="253">
        <f t="shared" si="50"/>
        <v>3</v>
      </c>
      <c r="BV13" s="254">
        <f t="shared" si="32"/>
        <v>2.4305555555555552E-2</v>
      </c>
      <c r="BW13" s="253">
        <f t="shared" si="47"/>
        <v>0</v>
      </c>
      <c r="BX13" s="252">
        <f t="shared" ref="BX13:BX73" si="63">MINUTE(BV13)</f>
        <v>35</v>
      </c>
      <c r="BY13" s="255">
        <f t="shared" si="12"/>
        <v>0.82847222222222217</v>
      </c>
      <c r="BZ13" s="256">
        <f t="shared" si="7"/>
        <v>2400.804694048617</v>
      </c>
      <c r="CA13" s="256">
        <f t="shared" si="13"/>
        <v>57619.312657166811</v>
      </c>
      <c r="CB13" s="256">
        <f t="shared" si="8"/>
        <v>2332.3778501628663</v>
      </c>
      <c r="CC13" s="516">
        <f t="shared" ref="CC13:CC25" si="64">SUM(CC12,BR13)</f>
        <v>0.18541666666666667</v>
      </c>
      <c r="CD13" s="519">
        <f t="shared" si="19"/>
        <v>7.6131944444444448</v>
      </c>
      <c r="CE13" s="516">
        <f t="shared" si="14"/>
        <v>7.427777777777778</v>
      </c>
      <c r="CF13" s="256">
        <f t="shared" si="15"/>
        <v>1482.6327599102467</v>
      </c>
      <c r="CG13" s="523">
        <f>W13 + CG12</f>
        <v>1.5194444444444444</v>
      </c>
      <c r="CH13" s="523">
        <f xml:space="preserve"> BR13 + CH12</f>
        <v>9.7222222222222224E-2</v>
      </c>
      <c r="CI13" s="524">
        <f t="shared" ref="CI13:CI23" si="65" xml:space="preserve"> M13 + CI12</f>
        <v>75939</v>
      </c>
      <c r="CJ13" s="141">
        <f t="shared" si="16"/>
        <v>1.4222222222222221</v>
      </c>
      <c r="CK13" s="522">
        <f t="shared" si="17"/>
        <v>2224.7753906250005</v>
      </c>
      <c r="CL13" s="137">
        <f t="shared" si="18"/>
        <v>2082.4223034734919</v>
      </c>
      <c r="CM13" s="567"/>
      <c r="CN13" s="567"/>
      <c r="CO13" s="568"/>
      <c r="CP13" s="568"/>
      <c r="CQ13" s="568"/>
      <c r="CR13" s="568"/>
      <c r="CS13" s="568"/>
      <c r="CT13" s="568"/>
      <c r="CU13" s="568"/>
      <c r="CV13" s="568"/>
      <c r="CW13" s="568"/>
      <c r="CX13" s="568"/>
    </row>
    <row r="14" spans="1:102" s="150" customFormat="1">
      <c r="A14" s="134">
        <f t="shared" si="23"/>
        <v>13</v>
      </c>
      <c r="B14" s="135">
        <v>40702</v>
      </c>
      <c r="C14" s="134">
        <f t="shared" si="20"/>
        <v>6</v>
      </c>
      <c r="D14" s="136" t="s">
        <v>24</v>
      </c>
      <c r="E14" s="147" t="s">
        <v>1166</v>
      </c>
      <c r="F14" s="136"/>
      <c r="G14" s="137">
        <v>6</v>
      </c>
      <c r="H14" s="147" t="s">
        <v>27</v>
      </c>
      <c r="I14" s="136" t="s">
        <v>180</v>
      </c>
      <c r="J14" s="147" t="s">
        <v>289</v>
      </c>
      <c r="K14" s="136" t="s">
        <v>29</v>
      </c>
      <c r="L14" s="137">
        <v>67586</v>
      </c>
      <c r="M14" s="140">
        <v>19850</v>
      </c>
      <c r="N14" s="140"/>
      <c r="O14" s="691"/>
      <c r="P14" s="137">
        <f>P13-M14</f>
        <v>0</v>
      </c>
      <c r="Q14" s="268">
        <f t="shared" si="9"/>
        <v>284154</v>
      </c>
      <c r="R14" s="138">
        <v>40701.347222222219</v>
      </c>
      <c r="S14" s="139">
        <v>4.8611111111111112E-2</v>
      </c>
      <c r="T14" s="257">
        <f t="shared" si="35"/>
        <v>1</v>
      </c>
      <c r="U14" s="257">
        <f t="shared" si="51"/>
        <v>10</v>
      </c>
      <c r="V14" s="138">
        <v>40701.395833333336</v>
      </c>
      <c r="W14" s="139">
        <v>0.98958333333333337</v>
      </c>
      <c r="X14" s="253">
        <f t="shared" si="36"/>
        <v>23</v>
      </c>
      <c r="Y14" s="257">
        <f t="shared" si="52"/>
        <v>45</v>
      </c>
      <c r="Z14" s="253">
        <f t="shared" si="49"/>
        <v>202</v>
      </c>
      <c r="AA14" s="253">
        <f t="shared" si="48"/>
        <v>268</v>
      </c>
      <c r="AB14" s="253">
        <f>SUM($W$7:W14)</f>
        <v>6.3006944444444448</v>
      </c>
      <c r="AC14" s="148">
        <v>0</v>
      </c>
      <c r="AD14" s="141">
        <v>0</v>
      </c>
      <c r="AE14" s="253">
        <f t="shared" si="37"/>
        <v>0</v>
      </c>
      <c r="AF14" s="253">
        <f t="shared" si="53"/>
        <v>0</v>
      </c>
      <c r="AG14" s="257">
        <f t="shared" si="4"/>
        <v>835.78947368421052</v>
      </c>
      <c r="AH14" s="257">
        <f t="shared" si="11"/>
        <v>20058.947368421053</v>
      </c>
      <c r="AI14" s="138">
        <v>40703.239583333336</v>
      </c>
      <c r="AJ14" s="151"/>
      <c r="AK14" s="181">
        <v>0</v>
      </c>
      <c r="AL14" s="143">
        <v>0</v>
      </c>
      <c r="AM14" s="253">
        <f t="shared" si="38"/>
        <v>0</v>
      </c>
      <c r="AN14" s="251">
        <f t="shared" si="54"/>
        <v>0</v>
      </c>
      <c r="AO14" s="181">
        <v>2</v>
      </c>
      <c r="AP14" s="144">
        <v>3.472222222222222E-3</v>
      </c>
      <c r="AQ14" s="253">
        <f t="shared" si="39"/>
        <v>0</v>
      </c>
      <c r="AR14" s="251">
        <f t="shared" si="55"/>
        <v>5</v>
      </c>
      <c r="AS14" s="181">
        <v>3</v>
      </c>
      <c r="AT14" s="144">
        <v>0.17222222222222225</v>
      </c>
      <c r="AU14" s="253">
        <f t="shared" si="40"/>
        <v>4</v>
      </c>
      <c r="AV14" s="251">
        <f t="shared" si="56"/>
        <v>8</v>
      </c>
      <c r="AW14" s="181">
        <v>0</v>
      </c>
      <c r="AX14" s="145">
        <v>0</v>
      </c>
      <c r="AY14" s="253">
        <f t="shared" si="41"/>
        <v>0</v>
      </c>
      <c r="AZ14" s="251">
        <f t="shared" si="57"/>
        <v>0</v>
      </c>
      <c r="BA14" s="181">
        <v>0</v>
      </c>
      <c r="BB14" s="144">
        <v>0</v>
      </c>
      <c r="BC14" s="257">
        <f t="shared" si="42"/>
        <v>0</v>
      </c>
      <c r="BD14" s="258">
        <f t="shared" si="58"/>
        <v>0</v>
      </c>
      <c r="BE14" s="181">
        <v>1</v>
      </c>
      <c r="BF14" s="144">
        <v>0.17291666666666669</v>
      </c>
      <c r="BG14" s="253">
        <f t="shared" si="43"/>
        <v>4</v>
      </c>
      <c r="BH14" s="251">
        <f t="shared" si="59"/>
        <v>9</v>
      </c>
      <c r="BI14" s="181">
        <v>0</v>
      </c>
      <c r="BJ14" s="145">
        <v>0</v>
      </c>
      <c r="BK14" s="253">
        <f t="shared" si="44"/>
        <v>0</v>
      </c>
      <c r="BL14" s="251">
        <f t="shared" si="60"/>
        <v>0</v>
      </c>
      <c r="BM14" s="181">
        <v>0</v>
      </c>
      <c r="BN14" s="144">
        <v>0</v>
      </c>
      <c r="BO14" s="253">
        <f t="shared" si="45"/>
        <v>0</v>
      </c>
      <c r="BP14" s="251">
        <f t="shared" si="61"/>
        <v>0</v>
      </c>
      <c r="BQ14" s="134">
        <v>0</v>
      </c>
      <c r="BR14" s="144">
        <v>0</v>
      </c>
      <c r="BS14" s="253">
        <f t="shared" si="46"/>
        <v>0</v>
      </c>
      <c r="BT14" s="251">
        <f t="shared" si="62"/>
        <v>0</v>
      </c>
      <c r="BU14" s="253">
        <f t="shared" si="50"/>
        <v>6</v>
      </c>
      <c r="BV14" s="254">
        <f t="shared" si="32"/>
        <v>0.34861111111111115</v>
      </c>
      <c r="BW14" s="253">
        <f t="shared" si="47"/>
        <v>8</v>
      </c>
      <c r="BX14" s="252">
        <f t="shared" si="63"/>
        <v>22</v>
      </c>
      <c r="BY14" s="255">
        <f t="shared" si="12"/>
        <v>0.64097222222222228</v>
      </c>
      <c r="BZ14" s="256">
        <f t="shared" si="7"/>
        <v>1290.3575297941495</v>
      </c>
      <c r="CA14" s="256">
        <f t="shared" si="13"/>
        <v>30968.580715059587</v>
      </c>
      <c r="CB14" s="256">
        <f t="shared" si="8"/>
        <v>835.78947368421052</v>
      </c>
      <c r="CC14" s="516">
        <f t="shared" si="64"/>
        <v>0.18541666666666667</v>
      </c>
      <c r="CD14" s="519">
        <f t="shared" si="19"/>
        <v>8.6027777777777779</v>
      </c>
      <c r="CE14" s="516">
        <f t="shared" si="14"/>
        <v>8.4173611111111111</v>
      </c>
      <c r="CF14" s="256">
        <f t="shared" si="15"/>
        <v>1406.5869152710172</v>
      </c>
      <c r="CG14" s="523">
        <f t="shared" ref="CG14:CG23" si="66">W14 + CG13</f>
        <v>2.5090277777777779</v>
      </c>
      <c r="CH14" s="523">
        <f t="shared" ref="CH14:CH23" si="67" xml:space="preserve"> BR14 + CH13</f>
        <v>9.7222222222222224E-2</v>
      </c>
      <c r="CI14" s="524">
        <f t="shared" si="65"/>
        <v>95789</v>
      </c>
      <c r="CJ14" s="141">
        <f t="shared" si="16"/>
        <v>2.4118055555555555</v>
      </c>
      <c r="CK14" s="522">
        <f t="shared" si="17"/>
        <v>1654.8632306363377</v>
      </c>
      <c r="CL14" s="137">
        <f t="shared" si="18"/>
        <v>1590.7389980625519</v>
      </c>
      <c r="CM14" s="567"/>
      <c r="CN14" s="567"/>
      <c r="CO14" s="568"/>
      <c r="CP14" s="568"/>
      <c r="CQ14" s="568"/>
      <c r="CR14" s="568"/>
      <c r="CS14" s="568"/>
      <c r="CT14" s="568"/>
      <c r="CU14" s="568"/>
      <c r="CV14" s="568"/>
      <c r="CW14" s="568"/>
      <c r="CX14" s="568"/>
    </row>
    <row r="15" spans="1:102" s="153" customFormat="1">
      <c r="A15" s="134">
        <f t="shared" si="23"/>
        <v>14</v>
      </c>
      <c r="B15" s="135">
        <v>40705</v>
      </c>
      <c r="C15" s="134">
        <f t="shared" si="20"/>
        <v>6</v>
      </c>
      <c r="D15" s="136" t="s">
        <v>24</v>
      </c>
      <c r="E15" s="152" t="s">
        <v>1167</v>
      </c>
      <c r="F15" s="136"/>
      <c r="G15" s="137">
        <v>7</v>
      </c>
      <c r="H15" s="152" t="s">
        <v>177</v>
      </c>
      <c r="I15" s="136" t="s">
        <v>331</v>
      </c>
      <c r="J15" s="136" t="s">
        <v>28</v>
      </c>
      <c r="K15" s="136" t="s">
        <v>29</v>
      </c>
      <c r="L15" s="137">
        <v>30998</v>
      </c>
      <c r="M15" s="140">
        <v>30998</v>
      </c>
      <c r="N15" s="140"/>
      <c r="O15" s="137" t="s">
        <v>178</v>
      </c>
      <c r="P15" s="137">
        <f>L15-M15</f>
        <v>0</v>
      </c>
      <c r="Q15" s="268">
        <f t="shared" si="9"/>
        <v>315152</v>
      </c>
      <c r="R15" s="138">
        <v>40705.308333333334</v>
      </c>
      <c r="S15" s="139">
        <v>7.2916666666666671E-2</v>
      </c>
      <c r="T15" s="257">
        <f t="shared" si="35"/>
        <v>1</v>
      </c>
      <c r="U15" s="257">
        <f t="shared" si="51"/>
        <v>45</v>
      </c>
      <c r="V15" s="138">
        <v>40705.385416666664</v>
      </c>
      <c r="W15" s="139">
        <v>0.80208333333333337</v>
      </c>
      <c r="X15" s="253">
        <f t="shared" si="36"/>
        <v>19</v>
      </c>
      <c r="Y15" s="257">
        <f t="shared" si="52"/>
        <v>15</v>
      </c>
      <c r="Z15" s="253">
        <f t="shared" si="49"/>
        <v>221</v>
      </c>
      <c r="AA15" s="253">
        <f t="shared" si="48"/>
        <v>283</v>
      </c>
      <c r="AB15" s="253">
        <f>SUM($W$7:W15)</f>
        <v>7.1027777777777779</v>
      </c>
      <c r="AC15" s="148">
        <v>1</v>
      </c>
      <c r="AD15" s="141">
        <v>0.13125000000000001</v>
      </c>
      <c r="AE15" s="253">
        <f t="shared" si="37"/>
        <v>3</v>
      </c>
      <c r="AF15" s="253">
        <f t="shared" si="53"/>
        <v>9</v>
      </c>
      <c r="AG15" s="257">
        <f t="shared" si="4"/>
        <v>1610.285714285714</v>
      </c>
      <c r="AH15" s="257">
        <f t="shared" si="11"/>
        <v>38646.857142857138</v>
      </c>
      <c r="AI15" s="138">
        <v>40706.1875</v>
      </c>
      <c r="AJ15" s="138">
        <v>40706.39166666667</v>
      </c>
      <c r="AK15" s="181">
        <v>3</v>
      </c>
      <c r="AL15" s="143">
        <v>2.5694444444444447E-2</v>
      </c>
      <c r="AM15" s="253">
        <f t="shared" si="38"/>
        <v>0</v>
      </c>
      <c r="AN15" s="251">
        <f t="shared" si="54"/>
        <v>37</v>
      </c>
      <c r="AO15" s="181">
        <v>3</v>
      </c>
      <c r="AP15" s="144">
        <v>1.8749999999999999E-2</v>
      </c>
      <c r="AQ15" s="253">
        <f t="shared" si="39"/>
        <v>0</v>
      </c>
      <c r="AR15" s="251">
        <f t="shared" si="55"/>
        <v>27</v>
      </c>
      <c r="AS15" s="181">
        <v>1</v>
      </c>
      <c r="AT15" s="144">
        <v>3.4722222222222224E-2</v>
      </c>
      <c r="AU15" s="253">
        <f t="shared" si="40"/>
        <v>0</v>
      </c>
      <c r="AV15" s="251">
        <f t="shared" si="56"/>
        <v>50</v>
      </c>
      <c r="AW15" s="181">
        <v>0</v>
      </c>
      <c r="AX15" s="145">
        <v>0</v>
      </c>
      <c r="AY15" s="253">
        <f t="shared" si="41"/>
        <v>0</v>
      </c>
      <c r="AZ15" s="251">
        <f t="shared" si="57"/>
        <v>0</v>
      </c>
      <c r="BA15" s="181">
        <v>0</v>
      </c>
      <c r="BB15" s="144">
        <v>0</v>
      </c>
      <c r="BC15" s="257">
        <f t="shared" si="42"/>
        <v>0</v>
      </c>
      <c r="BD15" s="258">
        <f t="shared" si="58"/>
        <v>0</v>
      </c>
      <c r="BE15" s="181">
        <v>0</v>
      </c>
      <c r="BF15" s="144">
        <v>0</v>
      </c>
      <c r="BG15" s="253">
        <f t="shared" si="43"/>
        <v>0</v>
      </c>
      <c r="BH15" s="251">
        <f t="shared" si="59"/>
        <v>0</v>
      </c>
      <c r="BI15" s="181">
        <v>0</v>
      </c>
      <c r="BJ15" s="145">
        <v>0</v>
      </c>
      <c r="BK15" s="253">
        <f t="shared" si="44"/>
        <v>0</v>
      </c>
      <c r="BL15" s="251">
        <f t="shared" si="60"/>
        <v>0</v>
      </c>
      <c r="BM15" s="181">
        <v>0</v>
      </c>
      <c r="BN15" s="144">
        <v>0</v>
      </c>
      <c r="BO15" s="253">
        <f t="shared" si="45"/>
        <v>0</v>
      </c>
      <c r="BP15" s="251">
        <f t="shared" si="61"/>
        <v>0</v>
      </c>
      <c r="BQ15" s="134">
        <v>0</v>
      </c>
      <c r="BR15" s="144">
        <v>0</v>
      </c>
      <c r="BS15" s="253">
        <f t="shared" si="46"/>
        <v>0</v>
      </c>
      <c r="BT15" s="251">
        <f t="shared" si="62"/>
        <v>0</v>
      </c>
      <c r="BU15" s="253">
        <f t="shared" si="50"/>
        <v>8</v>
      </c>
      <c r="BV15" s="254">
        <f t="shared" si="32"/>
        <v>0.2104166666666667</v>
      </c>
      <c r="BW15" s="253">
        <f t="shared" si="47"/>
        <v>5</v>
      </c>
      <c r="BX15" s="252">
        <f t="shared" si="63"/>
        <v>3</v>
      </c>
      <c r="BY15" s="255">
        <f t="shared" si="12"/>
        <v>0.59166666666666667</v>
      </c>
      <c r="BZ15" s="256">
        <f t="shared" si="7"/>
        <v>2182.9577464788731</v>
      </c>
      <c r="CA15" s="256">
        <f t="shared" si="13"/>
        <v>52390.985915492958</v>
      </c>
      <c r="CB15" s="256">
        <f t="shared" si="8"/>
        <v>1610.285714285714</v>
      </c>
      <c r="CC15" s="516">
        <f t="shared" si="64"/>
        <v>0.18541666666666667</v>
      </c>
      <c r="CD15" s="519">
        <f t="shared" si="19"/>
        <v>9.4048611111111118</v>
      </c>
      <c r="CE15" s="516">
        <f t="shared" si="14"/>
        <v>9.219444444444445</v>
      </c>
      <c r="CF15" s="256">
        <f t="shared" si="15"/>
        <v>1424.3085266646578</v>
      </c>
      <c r="CG15" s="523">
        <f t="shared" si="66"/>
        <v>3.3111111111111113</v>
      </c>
      <c r="CH15" s="523">
        <f t="shared" si="67"/>
        <v>9.7222222222222224E-2</v>
      </c>
      <c r="CI15" s="524">
        <f t="shared" si="65"/>
        <v>126787</v>
      </c>
      <c r="CJ15" s="141">
        <f t="shared" si="16"/>
        <v>3.213888888888889</v>
      </c>
      <c r="CK15" s="522">
        <f t="shared" si="17"/>
        <v>1643.7381158167675</v>
      </c>
      <c r="CL15" s="137">
        <f t="shared" si="18"/>
        <v>1595.4739932885905</v>
      </c>
      <c r="CM15" s="569"/>
      <c r="CN15" s="569"/>
      <c r="CO15" s="570"/>
      <c r="CP15" s="570"/>
      <c r="CQ15" s="570"/>
      <c r="CR15" s="570"/>
      <c r="CS15" s="570"/>
      <c r="CT15" s="570"/>
      <c r="CU15" s="570"/>
      <c r="CV15" s="570"/>
      <c r="CW15" s="570"/>
      <c r="CX15" s="570"/>
    </row>
    <row r="16" spans="1:102" s="150" customFormat="1">
      <c r="A16" s="134">
        <f t="shared" si="23"/>
        <v>15</v>
      </c>
      <c r="B16" s="135">
        <v>40708</v>
      </c>
      <c r="C16" s="134">
        <f t="shared" si="20"/>
        <v>6</v>
      </c>
      <c r="D16" s="136" t="s">
        <v>24</v>
      </c>
      <c r="E16" s="147" t="s">
        <v>1168</v>
      </c>
      <c r="F16" s="136"/>
      <c r="G16" s="137">
        <v>8</v>
      </c>
      <c r="H16" s="147" t="s">
        <v>27</v>
      </c>
      <c r="I16" s="136" t="s">
        <v>180</v>
      </c>
      <c r="J16" s="136" t="s">
        <v>181</v>
      </c>
      <c r="K16" s="136" t="s">
        <v>29</v>
      </c>
      <c r="L16" s="154">
        <v>65994</v>
      </c>
      <c r="M16" s="140">
        <v>42066</v>
      </c>
      <c r="N16" s="140"/>
      <c r="O16" s="690">
        <v>7</v>
      </c>
      <c r="P16" s="137">
        <f>L16-M16</f>
        <v>23928</v>
      </c>
      <c r="Q16" s="268">
        <f t="shared" si="9"/>
        <v>357218</v>
      </c>
      <c r="R16" s="138">
        <v>40708.40625</v>
      </c>
      <c r="S16" s="139">
        <v>4.1666666666666664E-2</v>
      </c>
      <c r="T16" s="257">
        <f t="shared" si="35"/>
        <v>1</v>
      </c>
      <c r="U16" s="257">
        <f t="shared" si="51"/>
        <v>0</v>
      </c>
      <c r="V16" s="138">
        <v>40708.465277777781</v>
      </c>
      <c r="W16" s="139">
        <v>0.78472222222222221</v>
      </c>
      <c r="X16" s="253">
        <f t="shared" si="36"/>
        <v>18</v>
      </c>
      <c r="Y16" s="257">
        <f t="shared" si="52"/>
        <v>50</v>
      </c>
      <c r="Z16" s="253">
        <f t="shared" si="49"/>
        <v>239</v>
      </c>
      <c r="AA16" s="253">
        <f t="shared" si="48"/>
        <v>333</v>
      </c>
      <c r="AB16" s="253">
        <f>SUM($W$7:W16)</f>
        <v>7.8875000000000002</v>
      </c>
      <c r="AC16" s="148">
        <v>0</v>
      </c>
      <c r="AD16" s="141">
        <v>0</v>
      </c>
      <c r="AE16" s="253">
        <f t="shared" si="37"/>
        <v>0</v>
      </c>
      <c r="AF16" s="253">
        <f t="shared" si="53"/>
        <v>0</v>
      </c>
      <c r="AG16" s="257">
        <f t="shared" si="4"/>
        <v>2233.5929203539822</v>
      </c>
      <c r="AH16" s="257">
        <f t="shared" si="11"/>
        <v>53606.230088495577</v>
      </c>
      <c r="AI16" s="149"/>
      <c r="AJ16" s="151"/>
      <c r="AK16" s="181">
        <v>0</v>
      </c>
      <c r="AL16" s="143">
        <v>0</v>
      </c>
      <c r="AM16" s="253">
        <f t="shared" si="38"/>
        <v>0</v>
      </c>
      <c r="AN16" s="251">
        <f t="shared" si="54"/>
        <v>0</v>
      </c>
      <c r="AO16" s="181">
        <v>2</v>
      </c>
      <c r="AP16" s="144">
        <v>1.1111111111111112E-2</v>
      </c>
      <c r="AQ16" s="253">
        <f t="shared" si="39"/>
        <v>0</v>
      </c>
      <c r="AR16" s="251">
        <f t="shared" si="55"/>
        <v>16</v>
      </c>
      <c r="AS16" s="181">
        <v>0</v>
      </c>
      <c r="AT16" s="144">
        <v>0</v>
      </c>
      <c r="AU16" s="253">
        <f t="shared" si="40"/>
        <v>0</v>
      </c>
      <c r="AV16" s="251">
        <f t="shared" si="56"/>
        <v>0</v>
      </c>
      <c r="AW16" s="181">
        <v>2</v>
      </c>
      <c r="AX16" s="145">
        <v>7.0833333333333331E-2</v>
      </c>
      <c r="AY16" s="253">
        <f t="shared" si="41"/>
        <v>1</v>
      </c>
      <c r="AZ16" s="251">
        <f t="shared" si="57"/>
        <v>42</v>
      </c>
      <c r="BA16" s="181">
        <v>0</v>
      </c>
      <c r="BB16" s="144">
        <v>0</v>
      </c>
      <c r="BC16" s="257">
        <f t="shared" si="42"/>
        <v>0</v>
      </c>
      <c r="BD16" s="258">
        <f t="shared" si="58"/>
        <v>0</v>
      </c>
      <c r="BE16" s="181">
        <v>1</v>
      </c>
      <c r="BF16" s="144">
        <v>9.7222222222222224E-3</v>
      </c>
      <c r="BG16" s="253">
        <f t="shared" si="43"/>
        <v>0</v>
      </c>
      <c r="BH16" s="251">
        <f t="shared" si="59"/>
        <v>14</v>
      </c>
      <c r="BI16" s="181">
        <v>0</v>
      </c>
      <c r="BJ16" s="145">
        <v>0</v>
      </c>
      <c r="BK16" s="253">
        <f t="shared" si="44"/>
        <v>0</v>
      </c>
      <c r="BL16" s="251">
        <f t="shared" si="60"/>
        <v>0</v>
      </c>
      <c r="BM16" s="181">
        <v>2</v>
      </c>
      <c r="BN16" s="144">
        <v>9.3055555555555558E-2</v>
      </c>
      <c r="BO16" s="253">
        <f t="shared" si="45"/>
        <v>2</v>
      </c>
      <c r="BP16" s="251">
        <f t="shared" si="61"/>
        <v>14</v>
      </c>
      <c r="BQ16" s="134">
        <v>0</v>
      </c>
      <c r="BR16" s="144">
        <v>0</v>
      </c>
      <c r="BS16" s="253">
        <f t="shared" si="46"/>
        <v>0</v>
      </c>
      <c r="BT16" s="251">
        <f t="shared" si="62"/>
        <v>0</v>
      </c>
      <c r="BU16" s="253">
        <f t="shared" si="50"/>
        <v>7</v>
      </c>
      <c r="BV16" s="254">
        <f t="shared" si="32"/>
        <v>0.1847222222222222</v>
      </c>
      <c r="BW16" s="253">
        <f t="shared" si="47"/>
        <v>4</v>
      </c>
      <c r="BX16" s="252">
        <f t="shared" si="63"/>
        <v>26</v>
      </c>
      <c r="BY16" s="255">
        <f t="shared" si="12"/>
        <v>0.69305555555555554</v>
      </c>
      <c r="BZ16" s="256">
        <f t="shared" si="7"/>
        <v>2529.0180360721442</v>
      </c>
      <c r="CA16" s="256">
        <f t="shared" si="13"/>
        <v>60696.432865731462</v>
      </c>
      <c r="CB16" s="256">
        <f t="shared" si="8"/>
        <v>2233.5929203539822</v>
      </c>
      <c r="CC16" s="516">
        <f t="shared" si="64"/>
        <v>0.18541666666666667</v>
      </c>
      <c r="CD16" s="519">
        <f t="shared" si="19"/>
        <v>10.189583333333333</v>
      </c>
      <c r="CE16" s="516">
        <f t="shared" si="14"/>
        <v>10.004166666666666</v>
      </c>
      <c r="CF16" s="256">
        <f t="shared" si="15"/>
        <v>1487.7884214910455</v>
      </c>
      <c r="CG16" s="523">
        <f t="shared" si="66"/>
        <v>4.0958333333333332</v>
      </c>
      <c r="CH16" s="523">
        <f t="shared" si="67"/>
        <v>9.7222222222222224E-2</v>
      </c>
      <c r="CI16" s="524">
        <f t="shared" si="65"/>
        <v>168853</v>
      </c>
      <c r="CJ16" s="141">
        <f t="shared" si="16"/>
        <v>3.9986111111111109</v>
      </c>
      <c r="CK16" s="522">
        <f t="shared" si="17"/>
        <v>1759.4963529003126</v>
      </c>
      <c r="CL16" s="137">
        <f t="shared" si="18"/>
        <v>1717.7314343845371</v>
      </c>
      <c r="CM16" s="567"/>
      <c r="CN16" s="567"/>
      <c r="CO16" s="568"/>
      <c r="CP16" s="568"/>
      <c r="CQ16" s="568"/>
      <c r="CR16" s="568"/>
      <c r="CS16" s="568"/>
      <c r="CT16" s="568"/>
      <c r="CU16" s="568"/>
      <c r="CV16" s="568"/>
      <c r="CW16" s="568"/>
      <c r="CX16" s="568"/>
    </row>
    <row r="17" spans="1:102" s="150" customFormat="1">
      <c r="A17" s="134">
        <f t="shared" si="23"/>
        <v>16</v>
      </c>
      <c r="B17" s="135">
        <v>40709</v>
      </c>
      <c r="C17" s="134">
        <f t="shared" si="20"/>
        <v>6</v>
      </c>
      <c r="D17" s="136" t="s">
        <v>24</v>
      </c>
      <c r="E17" s="147" t="s">
        <v>1168</v>
      </c>
      <c r="F17" s="136"/>
      <c r="G17" s="137">
        <v>8</v>
      </c>
      <c r="H17" s="147" t="s">
        <v>27</v>
      </c>
      <c r="I17" s="136" t="s">
        <v>180</v>
      </c>
      <c r="J17" s="136" t="s">
        <v>181</v>
      </c>
      <c r="K17" s="136" t="s">
        <v>29</v>
      </c>
      <c r="L17" s="154">
        <v>65994</v>
      </c>
      <c r="M17" s="487">
        <v>10086</v>
      </c>
      <c r="N17" s="487"/>
      <c r="O17" s="692"/>
      <c r="P17" s="137">
        <f>P16-M17</f>
        <v>13842</v>
      </c>
      <c r="Q17" s="268">
        <f t="shared" si="9"/>
        <v>367304</v>
      </c>
      <c r="R17" s="138">
        <v>40708.40625</v>
      </c>
      <c r="S17" s="139">
        <v>4.1666666666666664E-2</v>
      </c>
      <c r="T17" s="257">
        <f t="shared" si="35"/>
        <v>1</v>
      </c>
      <c r="U17" s="257">
        <f t="shared" si="51"/>
        <v>0</v>
      </c>
      <c r="V17" s="138">
        <v>40708.465277777781</v>
      </c>
      <c r="W17" s="139">
        <v>1</v>
      </c>
      <c r="X17" s="253">
        <f t="shared" si="36"/>
        <v>24</v>
      </c>
      <c r="Y17" s="257">
        <f t="shared" si="52"/>
        <v>0</v>
      </c>
      <c r="Z17" s="253">
        <f t="shared" si="49"/>
        <v>263</v>
      </c>
      <c r="AA17" s="253">
        <f t="shared" si="48"/>
        <v>333</v>
      </c>
      <c r="AB17" s="253">
        <f>SUM($W$7:W17)</f>
        <v>8.8874999999999993</v>
      </c>
      <c r="AC17" s="148">
        <v>0</v>
      </c>
      <c r="AD17" s="141">
        <v>0</v>
      </c>
      <c r="AE17" s="253">
        <f t="shared" si="37"/>
        <v>0</v>
      </c>
      <c r="AF17" s="253">
        <f t="shared" si="53"/>
        <v>0</v>
      </c>
      <c r="AG17" s="257">
        <f t="shared" si="4"/>
        <v>420.25</v>
      </c>
      <c r="AH17" s="257">
        <f t="shared" si="11"/>
        <v>10086</v>
      </c>
      <c r="AI17" s="149"/>
      <c r="AJ17" s="151"/>
      <c r="AK17" s="181">
        <v>0</v>
      </c>
      <c r="AL17" s="143">
        <v>0</v>
      </c>
      <c r="AM17" s="253">
        <f t="shared" si="38"/>
        <v>0</v>
      </c>
      <c r="AN17" s="251">
        <f t="shared" si="54"/>
        <v>0</v>
      </c>
      <c r="AO17" s="181">
        <v>3</v>
      </c>
      <c r="AP17" s="144">
        <v>8.2638888888888887E-2</v>
      </c>
      <c r="AQ17" s="253">
        <f t="shared" si="39"/>
        <v>1</v>
      </c>
      <c r="AR17" s="251">
        <f t="shared" si="55"/>
        <v>59</v>
      </c>
      <c r="AS17" s="181">
        <v>0</v>
      </c>
      <c r="AT17" s="144">
        <v>0</v>
      </c>
      <c r="AU17" s="253">
        <f t="shared" si="40"/>
        <v>0</v>
      </c>
      <c r="AV17" s="251">
        <f t="shared" si="56"/>
        <v>0</v>
      </c>
      <c r="AW17" s="181">
        <v>0</v>
      </c>
      <c r="AX17" s="145">
        <v>0</v>
      </c>
      <c r="AY17" s="253">
        <f t="shared" si="41"/>
        <v>0</v>
      </c>
      <c r="AZ17" s="251">
        <f t="shared" si="57"/>
        <v>0</v>
      </c>
      <c r="BA17" s="181">
        <v>0</v>
      </c>
      <c r="BB17" s="144">
        <v>0</v>
      </c>
      <c r="BC17" s="257">
        <f t="shared" si="42"/>
        <v>0</v>
      </c>
      <c r="BD17" s="258">
        <f t="shared" si="58"/>
        <v>0</v>
      </c>
      <c r="BE17" s="181">
        <v>1</v>
      </c>
      <c r="BF17" s="144">
        <v>1.5972222222222224E-2</v>
      </c>
      <c r="BG17" s="253">
        <f t="shared" si="43"/>
        <v>0</v>
      </c>
      <c r="BH17" s="251">
        <f t="shared" si="59"/>
        <v>23</v>
      </c>
      <c r="BI17" s="181">
        <v>0</v>
      </c>
      <c r="BJ17" s="145">
        <v>0</v>
      </c>
      <c r="BK17" s="253">
        <f t="shared" si="44"/>
        <v>0</v>
      </c>
      <c r="BL17" s="251">
        <f t="shared" si="60"/>
        <v>0</v>
      </c>
      <c r="BM17" s="181">
        <v>1</v>
      </c>
      <c r="BN17" s="144">
        <v>0.66249999999999998</v>
      </c>
      <c r="BO17" s="253">
        <f>IF(BN17=1,24,HOUR(BN17))</f>
        <v>15</v>
      </c>
      <c r="BP17" s="251">
        <f t="shared" si="61"/>
        <v>54</v>
      </c>
      <c r="BQ17" s="134">
        <v>0</v>
      </c>
      <c r="BR17" s="144">
        <v>0</v>
      </c>
      <c r="BS17" s="253">
        <f t="shared" si="46"/>
        <v>0</v>
      </c>
      <c r="BT17" s="251">
        <f t="shared" si="62"/>
        <v>0</v>
      </c>
      <c r="BU17" s="253">
        <f t="shared" si="50"/>
        <v>5</v>
      </c>
      <c r="BV17" s="254">
        <f t="shared" si="32"/>
        <v>0.76111111111111118</v>
      </c>
      <c r="BW17" s="253">
        <f t="shared" si="47"/>
        <v>18</v>
      </c>
      <c r="BX17" s="252">
        <f t="shared" si="63"/>
        <v>16</v>
      </c>
      <c r="BY17" s="255">
        <f t="shared" si="12"/>
        <v>0.9013888888888888</v>
      </c>
      <c r="BZ17" s="256">
        <f t="shared" si="7"/>
        <v>466.22496147919878</v>
      </c>
      <c r="CA17" s="256">
        <f t="shared" si="13"/>
        <v>11189.399075500771</v>
      </c>
      <c r="CB17" s="256">
        <f t="shared" si="8"/>
        <v>420.25</v>
      </c>
      <c r="CC17" s="516">
        <f t="shared" si="64"/>
        <v>0.18541666666666667</v>
      </c>
      <c r="CD17" s="519">
        <f t="shared" si="19"/>
        <v>11.189583333333333</v>
      </c>
      <c r="CE17" s="516">
        <f t="shared" si="14"/>
        <v>11.004166666666666</v>
      </c>
      <c r="CF17" s="256">
        <f t="shared" si="15"/>
        <v>1390.7762211283605</v>
      </c>
      <c r="CG17" s="523">
        <f t="shared" si="66"/>
        <v>5.0958333333333332</v>
      </c>
      <c r="CH17" s="523">
        <f t="shared" si="67"/>
        <v>9.7222222222222224E-2</v>
      </c>
      <c r="CI17" s="524">
        <f t="shared" si="65"/>
        <v>178939</v>
      </c>
      <c r="CJ17" s="141">
        <f t="shared" si="16"/>
        <v>4.9986111111111109</v>
      </c>
      <c r="CK17" s="522">
        <f t="shared" si="17"/>
        <v>1491.5726590719644</v>
      </c>
      <c r="CL17" s="137">
        <f t="shared" si="18"/>
        <v>1463.1152902698284</v>
      </c>
      <c r="CM17" s="567"/>
      <c r="CN17" s="567"/>
      <c r="CO17" s="568"/>
      <c r="CP17" s="568"/>
      <c r="CQ17" s="568"/>
      <c r="CR17" s="568"/>
      <c r="CS17" s="568"/>
      <c r="CT17" s="568"/>
      <c r="CU17" s="568"/>
      <c r="CV17" s="568"/>
      <c r="CW17" s="568"/>
      <c r="CX17" s="568"/>
    </row>
    <row r="18" spans="1:102" s="150" customFormat="1">
      <c r="A18" s="134">
        <f t="shared" si="23"/>
        <v>17</v>
      </c>
      <c r="B18" s="135">
        <v>40710</v>
      </c>
      <c r="C18" s="134">
        <f t="shared" si="20"/>
        <v>6</v>
      </c>
      <c r="D18" s="136" t="s">
        <v>24</v>
      </c>
      <c r="E18" s="147" t="s">
        <v>1168</v>
      </c>
      <c r="F18" s="136"/>
      <c r="G18" s="137">
        <v>8</v>
      </c>
      <c r="H18" s="147" t="s">
        <v>27</v>
      </c>
      <c r="I18" s="136" t="s">
        <v>180</v>
      </c>
      <c r="J18" s="136" t="s">
        <v>181</v>
      </c>
      <c r="K18" s="136" t="s">
        <v>29</v>
      </c>
      <c r="L18" s="154">
        <v>65994</v>
      </c>
      <c r="M18" s="487">
        <v>0</v>
      </c>
      <c r="N18" s="487"/>
      <c r="O18" s="692"/>
      <c r="P18" s="137">
        <f>P17-M18</f>
        <v>13842</v>
      </c>
      <c r="Q18" s="268">
        <f t="shared" si="9"/>
        <v>367304</v>
      </c>
      <c r="R18" s="138">
        <v>40708.40625</v>
      </c>
      <c r="S18" s="139">
        <v>4.1666666666666664E-2</v>
      </c>
      <c r="T18" s="257">
        <f t="shared" si="35"/>
        <v>1</v>
      </c>
      <c r="U18" s="257">
        <f t="shared" si="51"/>
        <v>0</v>
      </c>
      <c r="V18" s="138">
        <v>40708.465277777781</v>
      </c>
      <c r="W18" s="139">
        <v>1</v>
      </c>
      <c r="X18" s="253">
        <f t="shared" si="36"/>
        <v>24</v>
      </c>
      <c r="Y18" s="257">
        <f t="shared" si="52"/>
        <v>0</v>
      </c>
      <c r="Z18" s="253">
        <f t="shared" si="49"/>
        <v>287</v>
      </c>
      <c r="AA18" s="253">
        <f t="shared" si="48"/>
        <v>333</v>
      </c>
      <c r="AB18" s="253">
        <f>SUM($W$7:W18)</f>
        <v>9.8874999999999993</v>
      </c>
      <c r="AC18" s="148">
        <v>0</v>
      </c>
      <c r="AD18" s="141">
        <v>0</v>
      </c>
      <c r="AE18" s="253">
        <f t="shared" si="37"/>
        <v>0</v>
      </c>
      <c r="AF18" s="253">
        <f t="shared" si="53"/>
        <v>0</v>
      </c>
      <c r="AG18" s="257">
        <f t="shared" si="4"/>
        <v>0</v>
      </c>
      <c r="AH18" s="257">
        <f t="shared" si="11"/>
        <v>0</v>
      </c>
      <c r="AI18" s="149"/>
      <c r="AJ18" s="151"/>
      <c r="AK18" s="181">
        <v>0</v>
      </c>
      <c r="AL18" s="143">
        <v>0</v>
      </c>
      <c r="AM18" s="253">
        <f t="shared" si="38"/>
        <v>0</v>
      </c>
      <c r="AN18" s="251">
        <f t="shared" si="54"/>
        <v>0</v>
      </c>
      <c r="AO18" s="181">
        <v>1</v>
      </c>
      <c r="AP18" s="144">
        <v>0.72569444444444453</v>
      </c>
      <c r="AQ18" s="253">
        <f t="shared" si="39"/>
        <v>17</v>
      </c>
      <c r="AR18" s="251">
        <f t="shared" si="55"/>
        <v>25</v>
      </c>
      <c r="AS18" s="181">
        <v>0</v>
      </c>
      <c r="AT18" s="144">
        <v>0</v>
      </c>
      <c r="AU18" s="253">
        <f t="shared" si="40"/>
        <v>0</v>
      </c>
      <c r="AV18" s="251">
        <f t="shared" si="56"/>
        <v>0</v>
      </c>
      <c r="AW18" s="181">
        <v>0</v>
      </c>
      <c r="AX18" s="145">
        <v>0</v>
      </c>
      <c r="AY18" s="253">
        <f t="shared" si="41"/>
        <v>0</v>
      </c>
      <c r="AZ18" s="251">
        <f t="shared" si="57"/>
        <v>0</v>
      </c>
      <c r="BA18" s="181">
        <v>0</v>
      </c>
      <c r="BB18" s="144">
        <v>0</v>
      </c>
      <c r="BC18" s="257">
        <f t="shared" si="42"/>
        <v>0</v>
      </c>
      <c r="BD18" s="258">
        <f t="shared" si="58"/>
        <v>0</v>
      </c>
      <c r="BE18" s="181">
        <v>0</v>
      </c>
      <c r="BF18" s="144">
        <v>0</v>
      </c>
      <c r="BG18" s="253">
        <f t="shared" si="43"/>
        <v>0</v>
      </c>
      <c r="BH18" s="251">
        <f t="shared" si="59"/>
        <v>0</v>
      </c>
      <c r="BI18" s="181">
        <v>0</v>
      </c>
      <c r="BJ18" s="145">
        <v>0</v>
      </c>
      <c r="BK18" s="253">
        <f t="shared" si="44"/>
        <v>0</v>
      </c>
      <c r="BL18" s="251">
        <f t="shared" si="60"/>
        <v>0</v>
      </c>
      <c r="BM18" s="181">
        <v>1</v>
      </c>
      <c r="BN18" s="144">
        <v>9.3055555555555558E-2</v>
      </c>
      <c r="BO18" s="253">
        <f>IF(BN18=1,24,HOUR(BN18))</f>
        <v>2</v>
      </c>
      <c r="BP18" s="251">
        <f>MINUTE(BN18)</f>
        <v>14</v>
      </c>
      <c r="BQ18" s="134">
        <v>0</v>
      </c>
      <c r="BR18" s="144">
        <v>0</v>
      </c>
      <c r="BS18" s="253">
        <f t="shared" si="46"/>
        <v>0</v>
      </c>
      <c r="BT18" s="251">
        <f t="shared" si="62"/>
        <v>0</v>
      </c>
      <c r="BU18" s="253">
        <f t="shared" si="50"/>
        <v>2</v>
      </c>
      <c r="BV18" s="254">
        <f t="shared" si="32"/>
        <v>0.81875000000000009</v>
      </c>
      <c r="BW18" s="253">
        <f t="shared" si="47"/>
        <v>19</v>
      </c>
      <c r="BX18" s="252">
        <f t="shared" si="63"/>
        <v>39</v>
      </c>
      <c r="BY18" s="255">
        <f t="shared" si="12"/>
        <v>0.27430555555555547</v>
      </c>
      <c r="BZ18" s="256">
        <f t="shared" si="7"/>
        <v>0</v>
      </c>
      <c r="CA18" s="256">
        <f t="shared" si="13"/>
        <v>0</v>
      </c>
      <c r="CB18" s="256">
        <f t="shared" si="8"/>
        <v>0</v>
      </c>
      <c r="CC18" s="516">
        <f t="shared" si="64"/>
        <v>0.18541666666666667</v>
      </c>
      <c r="CD18" s="519">
        <f t="shared" si="19"/>
        <v>12.189583333333333</v>
      </c>
      <c r="CE18" s="516">
        <f t="shared" si="14"/>
        <v>12.004166666666666</v>
      </c>
      <c r="CF18" s="256">
        <f t="shared" si="15"/>
        <v>1274.9184311003125</v>
      </c>
      <c r="CG18" s="523">
        <f t="shared" si="66"/>
        <v>6.0958333333333332</v>
      </c>
      <c r="CH18" s="523">
        <f t="shared" si="67"/>
        <v>9.7222222222222224E-2</v>
      </c>
      <c r="CI18" s="524">
        <f t="shared" si="65"/>
        <v>178939</v>
      </c>
      <c r="CJ18" s="141">
        <f t="shared" si="16"/>
        <v>5.9986111111111109</v>
      </c>
      <c r="CK18" s="522">
        <f t="shared" si="17"/>
        <v>1242.9196573280853</v>
      </c>
      <c r="CL18" s="137">
        <f t="shared" si="18"/>
        <v>1223.0963773069036</v>
      </c>
      <c r="CM18" s="567"/>
      <c r="CN18" s="567"/>
      <c r="CO18" s="568"/>
      <c r="CP18" s="568"/>
      <c r="CQ18" s="568"/>
      <c r="CR18" s="568"/>
      <c r="CS18" s="568"/>
      <c r="CT18" s="568"/>
      <c r="CU18" s="568"/>
      <c r="CV18" s="568"/>
      <c r="CW18" s="568"/>
      <c r="CX18" s="568"/>
    </row>
    <row r="19" spans="1:102" s="150" customFormat="1">
      <c r="A19" s="134">
        <f t="shared" si="23"/>
        <v>18</v>
      </c>
      <c r="B19" s="135">
        <v>40711</v>
      </c>
      <c r="C19" s="134">
        <f t="shared" si="20"/>
        <v>6</v>
      </c>
      <c r="D19" s="136" t="s">
        <v>24</v>
      </c>
      <c r="E19" s="147" t="s">
        <v>1168</v>
      </c>
      <c r="F19" s="136"/>
      <c r="G19" s="137">
        <v>8</v>
      </c>
      <c r="H19" s="147" t="s">
        <v>27</v>
      </c>
      <c r="I19" s="136" t="s">
        <v>180</v>
      </c>
      <c r="J19" s="136" t="s">
        <v>181</v>
      </c>
      <c r="K19" s="136" t="s">
        <v>29</v>
      </c>
      <c r="L19" s="154">
        <v>65994</v>
      </c>
      <c r="M19" s="487">
        <v>0</v>
      </c>
      <c r="N19" s="487"/>
      <c r="O19" s="692"/>
      <c r="P19" s="137">
        <f>P18-M19</f>
        <v>13842</v>
      </c>
      <c r="Q19" s="268">
        <f t="shared" si="9"/>
        <v>367304</v>
      </c>
      <c r="R19" s="138">
        <v>40708.40625</v>
      </c>
      <c r="S19" s="139">
        <v>4.1666666666666664E-2</v>
      </c>
      <c r="T19" s="257">
        <f t="shared" si="35"/>
        <v>1</v>
      </c>
      <c r="U19" s="257">
        <f t="shared" si="51"/>
        <v>0</v>
      </c>
      <c r="V19" s="138">
        <v>40708.465277777781</v>
      </c>
      <c r="W19" s="139">
        <v>1</v>
      </c>
      <c r="X19" s="253">
        <f t="shared" si="36"/>
        <v>24</v>
      </c>
      <c r="Y19" s="257">
        <f t="shared" si="52"/>
        <v>0</v>
      </c>
      <c r="Z19" s="253">
        <f t="shared" si="49"/>
        <v>311</v>
      </c>
      <c r="AA19" s="253">
        <f t="shared" si="48"/>
        <v>333</v>
      </c>
      <c r="AB19" s="253">
        <f>SUM($W$7:W19)</f>
        <v>10.887499999999999</v>
      </c>
      <c r="AC19" s="148">
        <v>0</v>
      </c>
      <c r="AD19" s="141">
        <v>0</v>
      </c>
      <c r="AE19" s="253">
        <f t="shared" si="37"/>
        <v>0</v>
      </c>
      <c r="AF19" s="253">
        <f t="shared" si="53"/>
        <v>0</v>
      </c>
      <c r="AG19" s="257">
        <f t="shared" si="4"/>
        <v>0</v>
      </c>
      <c r="AH19" s="257">
        <f t="shared" si="11"/>
        <v>0</v>
      </c>
      <c r="AI19" s="149"/>
      <c r="AJ19" s="151"/>
      <c r="AK19" s="181">
        <v>0</v>
      </c>
      <c r="AL19" s="143">
        <v>0</v>
      </c>
      <c r="AM19" s="253">
        <f t="shared" si="38"/>
        <v>0</v>
      </c>
      <c r="AN19" s="251">
        <f t="shared" si="54"/>
        <v>0</v>
      </c>
      <c r="AO19" s="181">
        <v>1</v>
      </c>
      <c r="AP19" s="139">
        <v>1</v>
      </c>
      <c r="AQ19" s="253">
        <f t="shared" si="39"/>
        <v>24</v>
      </c>
      <c r="AR19" s="251">
        <f t="shared" si="55"/>
        <v>0</v>
      </c>
      <c r="AS19" s="181">
        <v>0</v>
      </c>
      <c r="AT19" s="144">
        <v>0</v>
      </c>
      <c r="AU19" s="253">
        <f t="shared" si="40"/>
        <v>0</v>
      </c>
      <c r="AV19" s="251">
        <f t="shared" si="56"/>
        <v>0</v>
      </c>
      <c r="AW19" s="181">
        <v>1</v>
      </c>
      <c r="AX19" s="188">
        <v>1</v>
      </c>
      <c r="AY19" s="253">
        <f t="shared" si="41"/>
        <v>24</v>
      </c>
      <c r="AZ19" s="251">
        <f t="shared" si="57"/>
        <v>0</v>
      </c>
      <c r="BA19" s="181">
        <v>0</v>
      </c>
      <c r="BB19" s="144">
        <v>0</v>
      </c>
      <c r="BC19" s="257">
        <f t="shared" si="42"/>
        <v>0</v>
      </c>
      <c r="BD19" s="258">
        <f t="shared" si="58"/>
        <v>0</v>
      </c>
      <c r="BE19" s="181">
        <v>0</v>
      </c>
      <c r="BF19" s="144">
        <v>0</v>
      </c>
      <c r="BG19" s="253">
        <f t="shared" si="43"/>
        <v>0</v>
      </c>
      <c r="BH19" s="251">
        <f t="shared" si="59"/>
        <v>0</v>
      </c>
      <c r="BI19" s="181">
        <v>0</v>
      </c>
      <c r="BJ19" s="145">
        <v>0</v>
      </c>
      <c r="BK19" s="253">
        <f t="shared" si="44"/>
        <v>0</v>
      </c>
      <c r="BL19" s="251">
        <f t="shared" si="60"/>
        <v>0</v>
      </c>
      <c r="BM19" s="181">
        <v>0</v>
      </c>
      <c r="BN19" s="144">
        <v>0</v>
      </c>
      <c r="BO19" s="253">
        <f t="shared" si="45"/>
        <v>0</v>
      </c>
      <c r="BP19" s="251">
        <f t="shared" si="61"/>
        <v>0</v>
      </c>
      <c r="BQ19" s="134">
        <v>0</v>
      </c>
      <c r="BR19" s="144">
        <v>0</v>
      </c>
      <c r="BS19" s="253">
        <f t="shared" si="46"/>
        <v>0</v>
      </c>
      <c r="BT19" s="251">
        <f t="shared" si="62"/>
        <v>0</v>
      </c>
      <c r="BU19" s="253">
        <f t="shared" si="50"/>
        <v>2</v>
      </c>
      <c r="BV19" s="254">
        <f t="shared" si="32"/>
        <v>2</v>
      </c>
      <c r="BW19" s="253">
        <f t="shared" si="47"/>
        <v>0</v>
      </c>
      <c r="BX19" s="252">
        <f t="shared" si="63"/>
        <v>0</v>
      </c>
      <c r="BY19" s="255">
        <f t="shared" si="12"/>
        <v>-1</v>
      </c>
      <c r="BZ19" s="256">
        <f t="shared" si="7"/>
        <v>0</v>
      </c>
      <c r="CA19" s="256">
        <f t="shared" si="13"/>
        <v>0</v>
      </c>
      <c r="CB19" s="256">
        <f t="shared" si="8"/>
        <v>0</v>
      </c>
      <c r="CC19" s="516">
        <f t="shared" si="64"/>
        <v>0.18541666666666667</v>
      </c>
      <c r="CD19" s="519">
        <f t="shared" si="19"/>
        <v>13.189583333333333</v>
      </c>
      <c r="CE19" s="516">
        <f t="shared" si="14"/>
        <v>13.004166666666666</v>
      </c>
      <c r="CF19" s="256">
        <f t="shared" si="15"/>
        <v>1176.8792053828902</v>
      </c>
      <c r="CG19" s="523">
        <f t="shared" si="66"/>
        <v>7.0958333333333332</v>
      </c>
      <c r="CH19" s="523">
        <f t="shared" si="67"/>
        <v>9.7222222222222224E-2</v>
      </c>
      <c r="CI19" s="524">
        <f t="shared" si="65"/>
        <v>178939</v>
      </c>
      <c r="CJ19" s="141">
        <f t="shared" si="16"/>
        <v>6.9986111111111109</v>
      </c>
      <c r="CK19" s="522">
        <f t="shared" si="17"/>
        <v>1065.3244691407026</v>
      </c>
      <c r="CL19" s="137">
        <f t="shared" si="18"/>
        <v>1050.7281268349971</v>
      </c>
      <c r="CM19" s="567"/>
      <c r="CN19" s="567"/>
      <c r="CO19" s="568"/>
      <c r="CP19" s="568"/>
      <c r="CQ19" s="568"/>
      <c r="CR19" s="568"/>
      <c r="CS19" s="568"/>
      <c r="CT19" s="568"/>
      <c r="CU19" s="568"/>
      <c r="CV19" s="568"/>
      <c r="CW19" s="568"/>
      <c r="CX19" s="568"/>
    </row>
    <row r="20" spans="1:102" s="150" customFormat="1">
      <c r="A20" s="134">
        <f t="shared" si="23"/>
        <v>19</v>
      </c>
      <c r="B20" s="135">
        <v>40712</v>
      </c>
      <c r="C20" s="134">
        <f t="shared" si="20"/>
        <v>6</v>
      </c>
      <c r="D20" s="136" t="s">
        <v>24</v>
      </c>
      <c r="E20" s="147" t="s">
        <v>1168</v>
      </c>
      <c r="F20" s="136"/>
      <c r="G20" s="137">
        <v>8</v>
      </c>
      <c r="H20" s="147" t="s">
        <v>27</v>
      </c>
      <c r="I20" s="136" t="s">
        <v>180</v>
      </c>
      <c r="J20" s="136" t="s">
        <v>181</v>
      </c>
      <c r="K20" s="136" t="s">
        <v>29</v>
      </c>
      <c r="L20" s="154">
        <v>65994</v>
      </c>
      <c r="M20" s="487">
        <v>4448</v>
      </c>
      <c r="N20" s="487"/>
      <c r="O20" s="692"/>
      <c r="P20" s="137">
        <f>P19-M20</f>
        <v>9394</v>
      </c>
      <c r="Q20" s="268">
        <f t="shared" si="9"/>
        <v>371752</v>
      </c>
      <c r="R20" s="138">
        <v>40708.40625</v>
      </c>
      <c r="S20" s="139">
        <v>4.1666666666666664E-2</v>
      </c>
      <c r="T20" s="257">
        <f t="shared" si="35"/>
        <v>1</v>
      </c>
      <c r="U20" s="257">
        <f t="shared" si="51"/>
        <v>0</v>
      </c>
      <c r="V20" s="138">
        <v>40708.465277777781</v>
      </c>
      <c r="W20" s="139">
        <v>1</v>
      </c>
      <c r="X20" s="253">
        <f t="shared" si="36"/>
        <v>24</v>
      </c>
      <c r="Y20" s="257">
        <f t="shared" si="52"/>
        <v>0</v>
      </c>
      <c r="Z20" s="253">
        <f t="shared" si="49"/>
        <v>335</v>
      </c>
      <c r="AA20" s="253">
        <f t="shared" si="48"/>
        <v>333</v>
      </c>
      <c r="AB20" s="253">
        <f>SUM($W$7:W20)</f>
        <v>11.887499999999999</v>
      </c>
      <c r="AC20" s="148">
        <v>0</v>
      </c>
      <c r="AD20" s="141">
        <v>0</v>
      </c>
      <c r="AE20" s="253">
        <f t="shared" si="37"/>
        <v>0</v>
      </c>
      <c r="AF20" s="253">
        <f t="shared" si="53"/>
        <v>0</v>
      </c>
      <c r="AG20" s="257">
        <f t="shared" si="4"/>
        <v>185.33333333333334</v>
      </c>
      <c r="AH20" s="257">
        <f t="shared" si="11"/>
        <v>4448</v>
      </c>
      <c r="AI20" s="149"/>
      <c r="AJ20" s="151"/>
      <c r="AK20" s="181">
        <v>0</v>
      </c>
      <c r="AL20" s="143">
        <v>0</v>
      </c>
      <c r="AM20" s="253">
        <f t="shared" si="38"/>
        <v>0</v>
      </c>
      <c r="AN20" s="251">
        <f t="shared" si="54"/>
        <v>0</v>
      </c>
      <c r="AO20" s="181">
        <v>0</v>
      </c>
      <c r="AP20" s="139">
        <v>0</v>
      </c>
      <c r="AQ20" s="253">
        <f t="shared" si="39"/>
        <v>0</v>
      </c>
      <c r="AR20" s="251">
        <f t="shared" si="55"/>
        <v>0</v>
      </c>
      <c r="AS20" s="181">
        <v>0</v>
      </c>
      <c r="AT20" s="144">
        <v>0</v>
      </c>
      <c r="AU20" s="253">
        <f t="shared" si="40"/>
        <v>0</v>
      </c>
      <c r="AV20" s="251">
        <f t="shared" si="56"/>
        <v>0</v>
      </c>
      <c r="AW20" s="181">
        <v>1</v>
      </c>
      <c r="AX20" s="188">
        <v>0.90972222222222221</v>
      </c>
      <c r="AY20" s="253">
        <f t="shared" si="41"/>
        <v>21</v>
      </c>
      <c r="AZ20" s="251">
        <f t="shared" si="57"/>
        <v>50</v>
      </c>
      <c r="BA20" s="181">
        <v>0</v>
      </c>
      <c r="BB20" s="144">
        <v>0</v>
      </c>
      <c r="BC20" s="257">
        <f t="shared" si="42"/>
        <v>0</v>
      </c>
      <c r="BD20" s="258">
        <f t="shared" si="58"/>
        <v>0</v>
      </c>
      <c r="BE20" s="181">
        <v>0</v>
      </c>
      <c r="BF20" s="144">
        <v>0</v>
      </c>
      <c r="BG20" s="253">
        <f t="shared" si="43"/>
        <v>0</v>
      </c>
      <c r="BH20" s="251">
        <f t="shared" si="59"/>
        <v>0</v>
      </c>
      <c r="BI20" s="181">
        <v>0</v>
      </c>
      <c r="BJ20" s="145">
        <v>0</v>
      </c>
      <c r="BK20" s="253">
        <f t="shared" si="44"/>
        <v>0</v>
      </c>
      <c r="BL20" s="251">
        <f t="shared" si="60"/>
        <v>0</v>
      </c>
      <c r="BM20" s="181">
        <v>0</v>
      </c>
      <c r="BN20" s="144">
        <v>0</v>
      </c>
      <c r="BO20" s="253">
        <f t="shared" si="45"/>
        <v>0</v>
      </c>
      <c r="BP20" s="251">
        <f t="shared" si="61"/>
        <v>0</v>
      </c>
      <c r="BQ20" s="134">
        <v>0</v>
      </c>
      <c r="BR20" s="144">
        <v>0</v>
      </c>
      <c r="BS20" s="253">
        <f t="shared" si="46"/>
        <v>0</v>
      </c>
      <c r="BT20" s="251">
        <f t="shared" si="62"/>
        <v>0</v>
      </c>
      <c r="BU20" s="253">
        <f t="shared" si="50"/>
        <v>1</v>
      </c>
      <c r="BV20" s="254">
        <f t="shared" si="32"/>
        <v>0.90972222222222221</v>
      </c>
      <c r="BW20" s="253">
        <f t="shared" si="47"/>
        <v>21</v>
      </c>
      <c r="BX20" s="252">
        <f t="shared" si="63"/>
        <v>50</v>
      </c>
      <c r="BY20" s="255">
        <f t="shared" si="12"/>
        <v>9.027777777777779E-2</v>
      </c>
      <c r="BZ20" s="256">
        <f t="shared" si="7"/>
        <v>2052.9230769230767</v>
      </c>
      <c r="CA20" s="256">
        <f t="shared" si="13"/>
        <v>49270.153846153844</v>
      </c>
      <c r="CB20" s="256">
        <f t="shared" si="8"/>
        <v>185.33333333333334</v>
      </c>
      <c r="CC20" s="516">
        <f t="shared" si="64"/>
        <v>0.18541666666666667</v>
      </c>
      <c r="CD20" s="519">
        <f t="shared" si="19"/>
        <v>14.189583333333333</v>
      </c>
      <c r="CE20" s="516">
        <f t="shared" si="14"/>
        <v>14.004166666666666</v>
      </c>
      <c r="CF20" s="256">
        <f t="shared" si="15"/>
        <v>1106.0755727462065</v>
      </c>
      <c r="CG20" s="523">
        <f t="shared" si="66"/>
        <v>8.0958333333333332</v>
      </c>
      <c r="CH20" s="523">
        <f t="shared" si="67"/>
        <v>9.7222222222222224E-2</v>
      </c>
      <c r="CI20" s="524">
        <f t="shared" si="65"/>
        <v>183387</v>
      </c>
      <c r="CJ20" s="141">
        <f t="shared" si="16"/>
        <v>7.9986111111111109</v>
      </c>
      <c r="CK20" s="522">
        <f t="shared" si="17"/>
        <v>955.30647681889229</v>
      </c>
      <c r="CL20" s="137">
        <f t="shared" si="18"/>
        <v>943.83427689140501</v>
      </c>
      <c r="CM20" s="567"/>
      <c r="CN20" s="567"/>
      <c r="CO20" s="568"/>
      <c r="CP20" s="568"/>
      <c r="CQ20" s="568"/>
      <c r="CR20" s="568"/>
      <c r="CS20" s="568"/>
      <c r="CT20" s="568"/>
      <c r="CU20" s="568"/>
      <c r="CV20" s="568"/>
      <c r="CW20" s="568"/>
      <c r="CX20" s="568"/>
    </row>
    <row r="21" spans="1:102" s="150" customFormat="1">
      <c r="A21" s="134">
        <f t="shared" si="23"/>
        <v>20</v>
      </c>
      <c r="B21" s="135">
        <v>40713</v>
      </c>
      <c r="C21" s="134">
        <f t="shared" si="20"/>
        <v>6</v>
      </c>
      <c r="D21" s="136" t="s">
        <v>24</v>
      </c>
      <c r="E21" s="147" t="s">
        <v>1168</v>
      </c>
      <c r="F21" s="136"/>
      <c r="G21" s="137">
        <v>8</v>
      </c>
      <c r="H21" s="147" t="s">
        <v>27</v>
      </c>
      <c r="I21" s="136" t="s">
        <v>180</v>
      </c>
      <c r="J21" s="136" t="s">
        <v>181</v>
      </c>
      <c r="K21" s="136" t="s">
        <v>29</v>
      </c>
      <c r="L21" s="154">
        <v>65994</v>
      </c>
      <c r="M21" s="140">
        <v>9394</v>
      </c>
      <c r="N21" s="140"/>
      <c r="O21" s="691"/>
      <c r="P21" s="137">
        <f>P20-M21</f>
        <v>0</v>
      </c>
      <c r="Q21" s="268">
        <f t="shared" si="9"/>
        <v>381146</v>
      </c>
      <c r="R21" s="138">
        <v>40708.40625</v>
      </c>
      <c r="S21" s="139">
        <v>4.1666666666666664E-2</v>
      </c>
      <c r="T21" s="257">
        <f t="shared" si="35"/>
        <v>1</v>
      </c>
      <c r="U21" s="257">
        <f t="shared" si="51"/>
        <v>0</v>
      </c>
      <c r="V21" s="138">
        <v>40708.465277777781</v>
      </c>
      <c r="W21" s="139">
        <v>0.52083333333333337</v>
      </c>
      <c r="X21" s="253">
        <f t="shared" si="36"/>
        <v>12</v>
      </c>
      <c r="Y21" s="257">
        <f t="shared" si="52"/>
        <v>30</v>
      </c>
      <c r="Z21" s="253">
        <f t="shared" si="49"/>
        <v>347</v>
      </c>
      <c r="AA21" s="253">
        <f t="shared" si="48"/>
        <v>363</v>
      </c>
      <c r="AB21" s="253">
        <f>SUM($W$7:W21)</f>
        <v>12.408333333333333</v>
      </c>
      <c r="AC21" s="148">
        <v>0</v>
      </c>
      <c r="AD21" s="141">
        <v>0</v>
      </c>
      <c r="AE21" s="253">
        <f t="shared" si="37"/>
        <v>0</v>
      </c>
      <c r="AF21" s="253">
        <f t="shared" si="53"/>
        <v>0</v>
      </c>
      <c r="AG21" s="257">
        <f t="shared" si="4"/>
        <v>751.52</v>
      </c>
      <c r="AH21" s="257">
        <f t="shared" si="11"/>
        <v>18036.48</v>
      </c>
      <c r="AI21" s="138">
        <v>40713.770833333336</v>
      </c>
      <c r="AJ21" s="138">
        <v>40714.3125</v>
      </c>
      <c r="AK21" s="181">
        <v>0</v>
      </c>
      <c r="AL21" s="143">
        <v>0</v>
      </c>
      <c r="AM21" s="253">
        <f t="shared" si="38"/>
        <v>0</v>
      </c>
      <c r="AN21" s="251">
        <f t="shared" si="54"/>
        <v>0</v>
      </c>
      <c r="AO21" s="181">
        <v>0</v>
      </c>
      <c r="AP21" s="139">
        <v>0</v>
      </c>
      <c r="AQ21" s="253">
        <f t="shared" si="39"/>
        <v>0</v>
      </c>
      <c r="AR21" s="251">
        <f t="shared" si="55"/>
        <v>0</v>
      </c>
      <c r="AS21" s="181">
        <v>1</v>
      </c>
      <c r="AT21" s="144">
        <v>1.3888888888888889E-3</v>
      </c>
      <c r="AU21" s="253">
        <f t="shared" si="40"/>
        <v>0</v>
      </c>
      <c r="AV21" s="251">
        <f t="shared" si="56"/>
        <v>2</v>
      </c>
      <c r="AW21" s="181">
        <v>0</v>
      </c>
      <c r="AX21" s="145">
        <v>0</v>
      </c>
      <c r="AY21" s="253">
        <f t="shared" si="41"/>
        <v>0</v>
      </c>
      <c r="AZ21" s="251">
        <f t="shared" si="57"/>
        <v>0</v>
      </c>
      <c r="BA21" s="181">
        <v>0</v>
      </c>
      <c r="BB21" s="144">
        <v>0</v>
      </c>
      <c r="BC21" s="257">
        <f t="shared" si="42"/>
        <v>0</v>
      </c>
      <c r="BD21" s="258">
        <f t="shared" si="58"/>
        <v>0</v>
      </c>
      <c r="BE21" s="181">
        <v>0</v>
      </c>
      <c r="BF21" s="144">
        <v>0</v>
      </c>
      <c r="BG21" s="253">
        <f t="shared" si="43"/>
        <v>0</v>
      </c>
      <c r="BH21" s="251">
        <f t="shared" si="59"/>
        <v>0</v>
      </c>
      <c r="BI21" s="181">
        <v>0</v>
      </c>
      <c r="BJ21" s="145">
        <v>0</v>
      </c>
      <c r="BK21" s="253">
        <f t="shared" si="44"/>
        <v>0</v>
      </c>
      <c r="BL21" s="251">
        <f t="shared" si="60"/>
        <v>0</v>
      </c>
      <c r="BM21" s="181">
        <v>0</v>
      </c>
      <c r="BN21" s="144">
        <v>0</v>
      </c>
      <c r="BO21" s="253">
        <f t="shared" si="45"/>
        <v>0</v>
      </c>
      <c r="BP21" s="251">
        <f t="shared" si="61"/>
        <v>0</v>
      </c>
      <c r="BQ21" s="134">
        <v>0</v>
      </c>
      <c r="BR21" s="144">
        <v>0</v>
      </c>
      <c r="BS21" s="253">
        <f t="shared" si="46"/>
        <v>0</v>
      </c>
      <c r="BT21" s="251">
        <f t="shared" si="62"/>
        <v>0</v>
      </c>
      <c r="BU21" s="253">
        <f t="shared" si="50"/>
        <v>1</v>
      </c>
      <c r="BV21" s="254">
        <f t="shared" si="32"/>
        <v>1.3888888888888889E-3</v>
      </c>
      <c r="BW21" s="253">
        <f t="shared" si="47"/>
        <v>0</v>
      </c>
      <c r="BX21" s="252">
        <f t="shared" si="63"/>
        <v>2</v>
      </c>
      <c r="BY21" s="255">
        <f t="shared" si="12"/>
        <v>0.51944444444444449</v>
      </c>
      <c r="BZ21" s="256">
        <f t="shared" si="7"/>
        <v>753.52941176470586</v>
      </c>
      <c r="CA21" s="256">
        <f t="shared" si="13"/>
        <v>18084.705882352941</v>
      </c>
      <c r="CB21" s="256">
        <f t="shared" si="8"/>
        <v>751.52</v>
      </c>
      <c r="CC21" s="516">
        <f t="shared" si="64"/>
        <v>0.18541666666666667</v>
      </c>
      <c r="CD21" s="519">
        <f t="shared" si="19"/>
        <v>14.710416666666667</v>
      </c>
      <c r="CE21" s="516">
        <f t="shared" si="14"/>
        <v>14.525</v>
      </c>
      <c r="CF21" s="256">
        <f t="shared" si="15"/>
        <v>1093.3620195065978</v>
      </c>
      <c r="CG21" s="523">
        <f t="shared" si="66"/>
        <v>8.6166666666666671</v>
      </c>
      <c r="CH21" s="523">
        <f t="shared" si="67"/>
        <v>9.7222222222222224E-2</v>
      </c>
      <c r="CI21" s="524">
        <f t="shared" si="65"/>
        <v>192781</v>
      </c>
      <c r="CJ21" s="141">
        <f t="shared" si="16"/>
        <v>8.5194444444444457</v>
      </c>
      <c r="CK21" s="522">
        <f t="shared" si="17"/>
        <v>942.84805999347884</v>
      </c>
      <c r="CL21" s="137">
        <f t="shared" si="18"/>
        <v>932.20986460348161</v>
      </c>
      <c r="CM21" s="567"/>
      <c r="CN21" s="567"/>
      <c r="CO21" s="568"/>
      <c r="CP21" s="568"/>
      <c r="CQ21" s="568"/>
      <c r="CR21" s="568"/>
      <c r="CS21" s="568"/>
      <c r="CT21" s="568"/>
      <c r="CU21" s="568"/>
      <c r="CV21" s="568"/>
      <c r="CW21" s="568"/>
      <c r="CX21" s="568"/>
    </row>
    <row r="22" spans="1:102" s="153" customFormat="1" ht="15" customHeight="1">
      <c r="A22" s="134">
        <f t="shared" si="23"/>
        <v>21</v>
      </c>
      <c r="B22" s="135">
        <v>40715</v>
      </c>
      <c r="C22" s="134">
        <f t="shared" si="20"/>
        <v>6</v>
      </c>
      <c r="D22" s="136" t="s">
        <v>24</v>
      </c>
      <c r="E22" s="152" t="s">
        <v>1169</v>
      </c>
      <c r="F22" s="136"/>
      <c r="G22" s="137">
        <v>9</v>
      </c>
      <c r="H22" s="152" t="s">
        <v>27</v>
      </c>
      <c r="I22" s="136" t="s">
        <v>296</v>
      </c>
      <c r="J22" s="136" t="s">
        <v>28</v>
      </c>
      <c r="K22" s="136" t="s">
        <v>29</v>
      </c>
      <c r="L22" s="155">
        <v>33020</v>
      </c>
      <c r="M22" s="488">
        <v>33020</v>
      </c>
      <c r="N22" s="488"/>
      <c r="O22" s="140" t="s">
        <v>178</v>
      </c>
      <c r="P22" s="137">
        <v>0</v>
      </c>
      <c r="Q22" s="268">
        <f t="shared" si="9"/>
        <v>414166</v>
      </c>
      <c r="R22" s="138">
        <v>40715.385416666664</v>
      </c>
      <c r="S22" s="139">
        <v>5.2083333333333336E-2</v>
      </c>
      <c r="T22" s="257">
        <f t="shared" si="35"/>
        <v>1</v>
      </c>
      <c r="U22" s="257">
        <f t="shared" si="51"/>
        <v>15</v>
      </c>
      <c r="V22" s="138">
        <v>40715.458333333336</v>
      </c>
      <c r="W22" s="139">
        <v>0.79166666666666663</v>
      </c>
      <c r="X22" s="253">
        <f t="shared" si="36"/>
        <v>19</v>
      </c>
      <c r="Y22" s="257">
        <f t="shared" si="52"/>
        <v>0</v>
      </c>
      <c r="Z22" s="253">
        <f t="shared" si="49"/>
        <v>366</v>
      </c>
      <c r="AA22" s="253">
        <f t="shared" si="48"/>
        <v>363</v>
      </c>
      <c r="AB22" s="253">
        <f>SUM($W$7:W22)</f>
        <v>13.2</v>
      </c>
      <c r="AC22" s="148">
        <v>0</v>
      </c>
      <c r="AD22" s="141">
        <v>0</v>
      </c>
      <c r="AE22" s="253">
        <f t="shared" si="37"/>
        <v>0</v>
      </c>
      <c r="AF22" s="253">
        <f t="shared" si="53"/>
        <v>0</v>
      </c>
      <c r="AG22" s="257">
        <f t="shared" si="4"/>
        <v>1737.8947368421052</v>
      </c>
      <c r="AH22" s="257">
        <f t="shared" si="11"/>
        <v>41709.473684210527</v>
      </c>
      <c r="AI22" s="138">
        <v>40716.25</v>
      </c>
      <c r="AJ22" s="138">
        <v>40716.333333333336</v>
      </c>
      <c r="AK22" s="181">
        <v>0</v>
      </c>
      <c r="AL22" s="143">
        <v>0</v>
      </c>
      <c r="AM22" s="253">
        <f t="shared" si="38"/>
        <v>0</v>
      </c>
      <c r="AN22" s="251">
        <f t="shared" si="54"/>
        <v>0</v>
      </c>
      <c r="AO22" s="181">
        <v>0</v>
      </c>
      <c r="AP22" s="139">
        <v>0</v>
      </c>
      <c r="AQ22" s="253">
        <f t="shared" si="39"/>
        <v>0</v>
      </c>
      <c r="AR22" s="251">
        <f t="shared" si="55"/>
        <v>0</v>
      </c>
      <c r="AS22" s="181">
        <v>0</v>
      </c>
      <c r="AT22" s="144">
        <v>0</v>
      </c>
      <c r="AU22" s="253">
        <f t="shared" si="40"/>
        <v>0</v>
      </c>
      <c r="AV22" s="251">
        <f t="shared" si="56"/>
        <v>0</v>
      </c>
      <c r="AW22" s="181">
        <v>1</v>
      </c>
      <c r="AX22" s="145">
        <v>1.3888888888888888E-2</v>
      </c>
      <c r="AY22" s="253">
        <f t="shared" si="41"/>
        <v>0</v>
      </c>
      <c r="AZ22" s="251">
        <f t="shared" si="57"/>
        <v>20</v>
      </c>
      <c r="BA22" s="181">
        <v>0</v>
      </c>
      <c r="BB22" s="144">
        <v>0</v>
      </c>
      <c r="BC22" s="257">
        <f t="shared" si="42"/>
        <v>0</v>
      </c>
      <c r="BD22" s="258">
        <f t="shared" si="58"/>
        <v>0</v>
      </c>
      <c r="BE22" s="181">
        <v>0</v>
      </c>
      <c r="BF22" s="144">
        <v>0</v>
      </c>
      <c r="BG22" s="253">
        <f t="shared" si="43"/>
        <v>0</v>
      </c>
      <c r="BH22" s="251">
        <f t="shared" si="59"/>
        <v>0</v>
      </c>
      <c r="BI22" s="181">
        <v>0</v>
      </c>
      <c r="BJ22" s="145">
        <v>0</v>
      </c>
      <c r="BK22" s="253">
        <f t="shared" si="44"/>
        <v>0</v>
      </c>
      <c r="BL22" s="251">
        <f t="shared" si="60"/>
        <v>0</v>
      </c>
      <c r="BM22" s="181">
        <v>1</v>
      </c>
      <c r="BN22" s="144">
        <v>0.125</v>
      </c>
      <c r="BO22" s="253">
        <f t="shared" si="45"/>
        <v>3</v>
      </c>
      <c r="BP22" s="251">
        <f t="shared" si="61"/>
        <v>0</v>
      </c>
      <c r="BQ22" s="134">
        <v>0</v>
      </c>
      <c r="BR22" s="144">
        <v>0</v>
      </c>
      <c r="BS22" s="253">
        <f t="shared" si="46"/>
        <v>0</v>
      </c>
      <c r="BT22" s="251">
        <f t="shared" si="62"/>
        <v>0</v>
      </c>
      <c r="BU22" s="253">
        <f t="shared" si="50"/>
        <v>2</v>
      </c>
      <c r="BV22" s="254">
        <f t="shared" si="32"/>
        <v>0.1388888888888889</v>
      </c>
      <c r="BW22" s="253">
        <f t="shared" si="47"/>
        <v>3</v>
      </c>
      <c r="BX22" s="252">
        <f t="shared" si="63"/>
        <v>20</v>
      </c>
      <c r="BY22" s="255">
        <f t="shared" si="12"/>
        <v>0.77777777777777768</v>
      </c>
      <c r="BZ22" s="256">
        <f t="shared" si="7"/>
        <v>1768.9285714285716</v>
      </c>
      <c r="CA22" s="256">
        <f t="shared" si="13"/>
        <v>42454.285714285717</v>
      </c>
      <c r="CB22" s="256">
        <f t="shared" si="8"/>
        <v>1737.8947368421052</v>
      </c>
      <c r="CC22" s="516">
        <f t="shared" si="64"/>
        <v>0.18541666666666667</v>
      </c>
      <c r="CD22" s="519">
        <f t="shared" si="19"/>
        <v>15.502083333333333</v>
      </c>
      <c r="CE22" s="516">
        <f t="shared" si="14"/>
        <v>15.316666666666666</v>
      </c>
      <c r="CF22" s="256">
        <f t="shared" si="15"/>
        <v>1126.6757344940154</v>
      </c>
      <c r="CG22" s="523">
        <f t="shared" si="66"/>
        <v>9.4083333333333332</v>
      </c>
      <c r="CH22" s="523">
        <f t="shared" si="67"/>
        <v>9.7222222222222224E-2</v>
      </c>
      <c r="CI22" s="524">
        <f t="shared" si="65"/>
        <v>225801</v>
      </c>
      <c r="CJ22" s="141">
        <f t="shared" si="16"/>
        <v>9.3111111111111118</v>
      </c>
      <c r="CK22" s="522">
        <f t="shared" si="17"/>
        <v>1010.4460023866349</v>
      </c>
      <c r="CL22" s="137">
        <f t="shared" si="18"/>
        <v>1000.0044286979628</v>
      </c>
      <c r="CM22" s="569"/>
      <c r="CN22" s="569"/>
      <c r="CO22" s="570"/>
      <c r="CP22" s="570"/>
      <c r="CQ22" s="570"/>
      <c r="CR22" s="570"/>
      <c r="CS22" s="570"/>
      <c r="CT22" s="570"/>
      <c r="CU22" s="570"/>
      <c r="CV22" s="570"/>
      <c r="CW22" s="570"/>
      <c r="CX22" s="570"/>
    </row>
    <row r="23" spans="1:102" s="153" customFormat="1">
      <c r="A23" s="134">
        <f t="shared" si="23"/>
        <v>22</v>
      </c>
      <c r="B23" s="135">
        <v>40722</v>
      </c>
      <c r="C23" s="134">
        <f t="shared" si="20"/>
        <v>6</v>
      </c>
      <c r="D23" s="136" t="s">
        <v>24</v>
      </c>
      <c r="E23" s="152" t="s">
        <v>1170</v>
      </c>
      <c r="F23" s="136"/>
      <c r="G23" s="137">
        <v>10</v>
      </c>
      <c r="H23" s="152" t="s">
        <v>27</v>
      </c>
      <c r="I23" s="136" t="s">
        <v>309</v>
      </c>
      <c r="J23" s="136" t="s">
        <v>28</v>
      </c>
      <c r="K23" s="136" t="s">
        <v>29</v>
      </c>
      <c r="L23" s="155">
        <v>29519</v>
      </c>
      <c r="M23" s="488">
        <v>29519</v>
      </c>
      <c r="N23" s="488"/>
      <c r="O23" s="140" t="s">
        <v>178</v>
      </c>
      <c r="P23" s="137">
        <v>0</v>
      </c>
      <c r="Q23" s="268">
        <f t="shared" si="9"/>
        <v>443685</v>
      </c>
      <c r="R23" s="138">
        <v>40722.347222222219</v>
      </c>
      <c r="S23" s="139">
        <v>8.3333333333333329E-2</v>
      </c>
      <c r="T23" s="257">
        <f t="shared" si="35"/>
        <v>2</v>
      </c>
      <c r="U23" s="257">
        <f t="shared" si="51"/>
        <v>0</v>
      </c>
      <c r="V23" s="138">
        <v>40722.4375</v>
      </c>
      <c r="W23" s="139">
        <v>0.81944444444444453</v>
      </c>
      <c r="X23" s="253">
        <f t="shared" si="36"/>
        <v>19</v>
      </c>
      <c r="Y23" s="257">
        <f t="shared" si="52"/>
        <v>40</v>
      </c>
      <c r="Z23" s="253">
        <f t="shared" si="49"/>
        <v>385</v>
      </c>
      <c r="AA23" s="253">
        <f t="shared" si="48"/>
        <v>403</v>
      </c>
      <c r="AB23" s="253">
        <f>SUM($W$7:W23)</f>
        <v>14.019444444444444</v>
      </c>
      <c r="AC23" s="148">
        <v>0</v>
      </c>
      <c r="AD23" s="141">
        <v>0</v>
      </c>
      <c r="AE23" s="253">
        <f t="shared" si="37"/>
        <v>0</v>
      </c>
      <c r="AF23" s="253">
        <f t="shared" si="53"/>
        <v>0</v>
      </c>
      <c r="AG23" s="257">
        <f t="shared" si="4"/>
        <v>1500.9661016949151</v>
      </c>
      <c r="AH23" s="257">
        <f t="shared" si="11"/>
        <v>36023.186440677964</v>
      </c>
      <c r="AI23" s="138">
        <v>40723.260416666664</v>
      </c>
      <c r="AJ23" s="138">
        <v>40723.395833333336</v>
      </c>
      <c r="AK23" s="181">
        <v>0</v>
      </c>
      <c r="AL23" s="143">
        <v>0</v>
      </c>
      <c r="AM23" s="253">
        <f t="shared" si="38"/>
        <v>0</v>
      </c>
      <c r="AN23" s="251">
        <f t="shared" si="54"/>
        <v>0</v>
      </c>
      <c r="AO23" s="181">
        <v>4</v>
      </c>
      <c r="AP23" s="139">
        <v>1.5972222222222224E-2</v>
      </c>
      <c r="AQ23" s="253">
        <f t="shared" si="39"/>
        <v>0</v>
      </c>
      <c r="AR23" s="251">
        <f t="shared" si="55"/>
        <v>23</v>
      </c>
      <c r="AS23" s="181">
        <v>2</v>
      </c>
      <c r="AT23" s="144">
        <v>4.8611111111111112E-3</v>
      </c>
      <c r="AU23" s="253">
        <f t="shared" si="40"/>
        <v>0</v>
      </c>
      <c r="AV23" s="251">
        <f t="shared" si="56"/>
        <v>7</v>
      </c>
      <c r="AW23" s="181">
        <v>2</v>
      </c>
      <c r="AX23" s="145">
        <v>0.11180555555555556</v>
      </c>
      <c r="AY23" s="253">
        <f t="shared" si="41"/>
        <v>2</v>
      </c>
      <c r="AZ23" s="251">
        <f t="shared" si="57"/>
        <v>41</v>
      </c>
      <c r="BA23" s="181">
        <v>1</v>
      </c>
      <c r="BB23" s="144">
        <v>6.2499999999999995E-3</v>
      </c>
      <c r="BC23" s="257">
        <f t="shared" si="42"/>
        <v>0</v>
      </c>
      <c r="BD23" s="258">
        <f t="shared" si="58"/>
        <v>9</v>
      </c>
      <c r="BE23" s="181">
        <v>2</v>
      </c>
      <c r="BF23" s="144">
        <v>3.2638888888888891E-2</v>
      </c>
      <c r="BG23" s="253">
        <f t="shared" si="43"/>
        <v>0</v>
      </c>
      <c r="BH23" s="251">
        <f t="shared" si="59"/>
        <v>47</v>
      </c>
      <c r="BI23" s="181">
        <v>0</v>
      </c>
      <c r="BJ23" s="145">
        <v>0</v>
      </c>
      <c r="BK23" s="253">
        <f t="shared" si="44"/>
        <v>0</v>
      </c>
      <c r="BL23" s="251">
        <f t="shared" si="60"/>
        <v>0</v>
      </c>
      <c r="BM23" s="181">
        <v>0</v>
      </c>
      <c r="BN23" s="144">
        <v>0</v>
      </c>
      <c r="BO23" s="253">
        <f t="shared" si="45"/>
        <v>0</v>
      </c>
      <c r="BP23" s="251">
        <f t="shared" si="61"/>
        <v>0</v>
      </c>
      <c r="BQ23" s="134">
        <v>0</v>
      </c>
      <c r="BR23" s="144">
        <v>0</v>
      </c>
      <c r="BS23" s="253">
        <f t="shared" si="46"/>
        <v>0</v>
      </c>
      <c r="BT23" s="251">
        <f t="shared" si="62"/>
        <v>0</v>
      </c>
      <c r="BU23" s="253">
        <f t="shared" si="50"/>
        <v>11</v>
      </c>
      <c r="BV23" s="254">
        <f t="shared" si="32"/>
        <v>0.17152777777777781</v>
      </c>
      <c r="BW23" s="253">
        <f t="shared" si="47"/>
        <v>4</v>
      </c>
      <c r="BX23" s="252">
        <f t="shared" si="63"/>
        <v>7</v>
      </c>
      <c r="BY23" s="255">
        <f t="shared" si="12"/>
        <v>0.6479166666666667</v>
      </c>
      <c r="BZ23" s="256">
        <f t="shared" si="7"/>
        <v>1898.3279742765271</v>
      </c>
      <c r="CA23" s="256">
        <f t="shared" si="13"/>
        <v>45559.871382636651</v>
      </c>
      <c r="CB23" s="256">
        <f t="shared" si="8"/>
        <v>1500.9661016949151</v>
      </c>
      <c r="CC23" s="516">
        <f t="shared" si="64"/>
        <v>0.18541666666666667</v>
      </c>
      <c r="CD23" s="519">
        <f t="shared" si="19"/>
        <v>16.321527777777778</v>
      </c>
      <c r="CE23" s="516">
        <f t="shared" si="14"/>
        <v>16.136111111111113</v>
      </c>
      <c r="CF23" s="256">
        <f t="shared" si="15"/>
        <v>1145.6834222757789</v>
      </c>
      <c r="CG23" s="523">
        <f t="shared" si="66"/>
        <v>10.227777777777778</v>
      </c>
      <c r="CH23" s="523">
        <f t="shared" si="67"/>
        <v>9.7222222222222224E-2</v>
      </c>
      <c r="CI23" s="524">
        <f t="shared" si="65"/>
        <v>255320</v>
      </c>
      <c r="CJ23" s="141">
        <f t="shared" si="16"/>
        <v>10.130555555555556</v>
      </c>
      <c r="CK23" s="522">
        <f t="shared" si="17"/>
        <v>1050.1233890869207</v>
      </c>
      <c r="CL23" s="137">
        <f t="shared" si="18"/>
        <v>1040.1412275936991</v>
      </c>
      <c r="CM23" s="569"/>
      <c r="CN23" s="569"/>
      <c r="CO23" s="570"/>
      <c r="CP23" s="570"/>
      <c r="CQ23" s="570"/>
      <c r="CR23" s="570"/>
      <c r="CS23" s="570"/>
      <c r="CT23" s="570"/>
      <c r="CU23" s="570"/>
      <c r="CV23" s="570"/>
      <c r="CW23" s="570"/>
      <c r="CX23" s="570"/>
    </row>
    <row r="24" spans="1:102" s="330" customFormat="1">
      <c r="A24" s="314">
        <f t="shared" si="23"/>
        <v>23</v>
      </c>
      <c r="B24" s="315">
        <v>40725</v>
      </c>
      <c r="C24" s="314">
        <f t="shared" si="20"/>
        <v>7</v>
      </c>
      <c r="D24" s="316" t="s">
        <v>24</v>
      </c>
      <c r="E24" s="317" t="s">
        <v>1171</v>
      </c>
      <c r="F24" s="316"/>
      <c r="G24" s="318">
        <v>11</v>
      </c>
      <c r="H24" s="317" t="s">
        <v>27</v>
      </c>
      <c r="I24" s="316" t="s">
        <v>324</v>
      </c>
      <c r="J24" s="317" t="s">
        <v>323</v>
      </c>
      <c r="K24" s="317" t="s">
        <v>29</v>
      </c>
      <c r="L24" s="319">
        <v>52131</v>
      </c>
      <c r="M24" s="489">
        <v>32935</v>
      </c>
      <c r="N24" s="489"/>
      <c r="O24" s="693">
        <v>3</v>
      </c>
      <c r="P24" s="318">
        <f>L24-M24</f>
        <v>19196</v>
      </c>
      <c r="Q24" s="268">
        <f t="shared" si="9"/>
        <v>476620</v>
      </c>
      <c r="R24" s="320">
        <v>40725.444444444445</v>
      </c>
      <c r="S24" s="321">
        <v>6.5972222222222224E-2</v>
      </c>
      <c r="T24" s="257">
        <f t="shared" si="35"/>
        <v>1</v>
      </c>
      <c r="U24" s="257">
        <f t="shared" si="51"/>
        <v>35</v>
      </c>
      <c r="V24" s="320">
        <v>40725.510416666664</v>
      </c>
      <c r="W24" s="321">
        <v>0.73958333333333337</v>
      </c>
      <c r="X24" s="253">
        <f t="shared" si="36"/>
        <v>17</v>
      </c>
      <c r="Y24" s="257">
        <f t="shared" si="52"/>
        <v>45</v>
      </c>
      <c r="Z24" s="253">
        <f t="shared" si="49"/>
        <v>402</v>
      </c>
      <c r="AA24" s="253">
        <f t="shared" si="48"/>
        <v>448</v>
      </c>
      <c r="AB24" s="253">
        <f>SUM($W$7:W24)</f>
        <v>14.759027777777778</v>
      </c>
      <c r="AC24" s="322">
        <v>0</v>
      </c>
      <c r="AD24" s="323">
        <v>0</v>
      </c>
      <c r="AE24" s="253">
        <f t="shared" si="37"/>
        <v>0</v>
      </c>
      <c r="AF24" s="253">
        <f t="shared" si="53"/>
        <v>0</v>
      </c>
      <c r="AG24" s="257">
        <f t="shared" si="4"/>
        <v>1855.4929577464789</v>
      </c>
      <c r="AH24" s="257">
        <f t="shared" si="11"/>
        <v>44531.830985915491</v>
      </c>
      <c r="AI24" s="324"/>
      <c r="AJ24" s="325"/>
      <c r="AK24" s="326">
        <v>1</v>
      </c>
      <c r="AL24" s="327">
        <v>9.7222222222222224E-3</v>
      </c>
      <c r="AM24" s="253">
        <f t="shared" si="38"/>
        <v>0</v>
      </c>
      <c r="AN24" s="251">
        <f t="shared" si="54"/>
        <v>14</v>
      </c>
      <c r="AO24" s="326">
        <v>1</v>
      </c>
      <c r="AP24" s="321">
        <v>9.7222222222222224E-3</v>
      </c>
      <c r="AQ24" s="253">
        <f t="shared" si="39"/>
        <v>0</v>
      </c>
      <c r="AR24" s="251">
        <f t="shared" si="55"/>
        <v>14</v>
      </c>
      <c r="AS24" s="326">
        <v>0</v>
      </c>
      <c r="AT24" s="328">
        <v>0</v>
      </c>
      <c r="AU24" s="253">
        <f t="shared" si="40"/>
        <v>0</v>
      </c>
      <c r="AV24" s="251">
        <f t="shared" si="56"/>
        <v>0</v>
      </c>
      <c r="AW24" s="326">
        <v>1</v>
      </c>
      <c r="AX24" s="329">
        <v>2.4999999999999998E-2</v>
      </c>
      <c r="AY24" s="253">
        <f t="shared" si="41"/>
        <v>0</v>
      </c>
      <c r="AZ24" s="251">
        <f t="shared" si="57"/>
        <v>36</v>
      </c>
      <c r="BA24" s="326">
        <v>0</v>
      </c>
      <c r="BB24" s="328">
        <v>0</v>
      </c>
      <c r="BC24" s="257">
        <f t="shared" si="42"/>
        <v>0</v>
      </c>
      <c r="BD24" s="258">
        <f t="shared" si="58"/>
        <v>0</v>
      </c>
      <c r="BE24" s="326">
        <v>0</v>
      </c>
      <c r="BF24" s="328">
        <v>0</v>
      </c>
      <c r="BG24" s="253">
        <f t="shared" si="43"/>
        <v>0</v>
      </c>
      <c r="BH24" s="251">
        <f t="shared" si="59"/>
        <v>0</v>
      </c>
      <c r="BI24" s="326">
        <v>0</v>
      </c>
      <c r="BJ24" s="329">
        <v>0</v>
      </c>
      <c r="BK24" s="253">
        <f t="shared" si="44"/>
        <v>0</v>
      </c>
      <c r="BL24" s="251">
        <f t="shared" si="60"/>
        <v>0</v>
      </c>
      <c r="BM24" s="326">
        <v>0</v>
      </c>
      <c r="BN24" s="328">
        <v>0</v>
      </c>
      <c r="BO24" s="253">
        <f t="shared" si="45"/>
        <v>0</v>
      </c>
      <c r="BP24" s="251">
        <f t="shared" si="61"/>
        <v>0</v>
      </c>
      <c r="BQ24" s="314">
        <v>0</v>
      </c>
      <c r="BR24" s="328">
        <v>0</v>
      </c>
      <c r="BS24" s="253">
        <f t="shared" si="46"/>
        <v>0</v>
      </c>
      <c r="BT24" s="251">
        <f t="shared" si="62"/>
        <v>0</v>
      </c>
      <c r="BU24" s="253">
        <f t="shared" si="50"/>
        <v>3</v>
      </c>
      <c r="BV24" s="254">
        <f t="shared" si="32"/>
        <v>4.4444444444444446E-2</v>
      </c>
      <c r="BW24" s="253">
        <f t="shared" si="47"/>
        <v>1</v>
      </c>
      <c r="BX24" s="252">
        <f t="shared" si="63"/>
        <v>4</v>
      </c>
      <c r="BY24" s="255">
        <f t="shared" si="12"/>
        <v>0.69513888888888897</v>
      </c>
      <c r="BZ24" s="256">
        <f t="shared" si="7"/>
        <v>1974.1258741258737</v>
      </c>
      <c r="CA24" s="256">
        <f t="shared" si="13"/>
        <v>47379.02097902097</v>
      </c>
      <c r="CB24" s="256">
        <f t="shared" si="8"/>
        <v>1855.4929577464789</v>
      </c>
      <c r="CC24" s="516">
        <f t="shared" si="64"/>
        <v>0.18541666666666667</v>
      </c>
      <c r="CD24" s="519">
        <f t="shared" si="19"/>
        <v>17.06111111111111</v>
      </c>
      <c r="CE24" s="516">
        <f t="shared" si="14"/>
        <v>16.875694444444445</v>
      </c>
      <c r="CF24" s="256">
        <f t="shared" si="15"/>
        <v>1176.7910785564379</v>
      </c>
      <c r="CG24" s="525">
        <f xml:space="preserve"> W24</f>
        <v>0.73958333333333337</v>
      </c>
      <c r="CH24" s="526">
        <f xml:space="preserve"> BR24</f>
        <v>0</v>
      </c>
      <c r="CI24" s="527">
        <f xml:space="preserve"> M24</f>
        <v>32935</v>
      </c>
      <c r="CJ24" s="323">
        <f t="shared" si="16"/>
        <v>0.73958333333333337</v>
      </c>
      <c r="CK24" s="528">
        <f t="shared" si="17"/>
        <v>1855.4929577464789</v>
      </c>
      <c r="CL24" s="318">
        <f t="shared" si="18"/>
        <v>1855.4929577464789</v>
      </c>
      <c r="CM24" s="567"/>
      <c r="CN24" s="567"/>
      <c r="CO24" s="568"/>
      <c r="CP24" s="568"/>
      <c r="CQ24" s="568"/>
      <c r="CR24" s="568"/>
      <c r="CS24" s="568"/>
      <c r="CT24" s="568"/>
      <c r="CU24" s="568"/>
      <c r="CV24" s="568"/>
      <c r="CW24" s="568"/>
      <c r="CX24" s="568"/>
    </row>
    <row r="25" spans="1:102" s="330" customFormat="1">
      <c r="A25" s="314">
        <f t="shared" si="23"/>
        <v>24</v>
      </c>
      <c r="B25" s="315">
        <v>40726</v>
      </c>
      <c r="C25" s="314">
        <f t="shared" si="20"/>
        <v>7</v>
      </c>
      <c r="D25" s="316" t="s">
        <v>24</v>
      </c>
      <c r="E25" s="317" t="s">
        <v>1171</v>
      </c>
      <c r="F25" s="316"/>
      <c r="G25" s="318">
        <v>11</v>
      </c>
      <c r="H25" s="317" t="s">
        <v>27</v>
      </c>
      <c r="I25" s="316" t="s">
        <v>324</v>
      </c>
      <c r="J25" s="317" t="s">
        <v>323</v>
      </c>
      <c r="K25" s="317" t="s">
        <v>29</v>
      </c>
      <c r="L25" s="319">
        <v>52131</v>
      </c>
      <c r="M25" s="490">
        <v>19196</v>
      </c>
      <c r="N25" s="490"/>
      <c r="O25" s="694"/>
      <c r="P25" s="318">
        <f>P24-M25</f>
        <v>0</v>
      </c>
      <c r="Q25" s="268">
        <f t="shared" si="9"/>
        <v>495816</v>
      </c>
      <c r="R25" s="320">
        <v>40725.444444444445</v>
      </c>
      <c r="S25" s="321">
        <v>6.5972222222222224E-2</v>
      </c>
      <c r="T25" s="257">
        <f t="shared" si="35"/>
        <v>1</v>
      </c>
      <c r="U25" s="257">
        <f t="shared" si="51"/>
        <v>35</v>
      </c>
      <c r="V25" s="320">
        <v>40725.510416666664</v>
      </c>
      <c r="W25" s="321">
        <v>0.69791666666666663</v>
      </c>
      <c r="X25" s="253">
        <f t="shared" si="36"/>
        <v>16</v>
      </c>
      <c r="Y25" s="257">
        <f t="shared" si="52"/>
        <v>45</v>
      </c>
      <c r="Z25" s="253">
        <f t="shared" si="49"/>
        <v>418</v>
      </c>
      <c r="AA25" s="253">
        <f t="shared" si="48"/>
        <v>493</v>
      </c>
      <c r="AB25" s="253">
        <f>SUM($W$7:W25)</f>
        <v>15.456944444444444</v>
      </c>
      <c r="AC25" s="322">
        <v>0</v>
      </c>
      <c r="AD25" s="323">
        <v>0</v>
      </c>
      <c r="AE25" s="253">
        <f t="shared" si="37"/>
        <v>0</v>
      </c>
      <c r="AF25" s="253">
        <f t="shared" si="53"/>
        <v>0</v>
      </c>
      <c r="AG25" s="257">
        <f t="shared" si="4"/>
        <v>1146.0298507462687</v>
      </c>
      <c r="AH25" s="257">
        <f t="shared" si="11"/>
        <v>27504.716417910451</v>
      </c>
      <c r="AI25" s="320">
        <v>40726.697916666664</v>
      </c>
      <c r="AJ25" s="320">
        <v>40726.770833333336</v>
      </c>
      <c r="AK25" s="326">
        <v>0</v>
      </c>
      <c r="AL25" s="327">
        <v>0</v>
      </c>
      <c r="AM25" s="253">
        <f t="shared" si="38"/>
        <v>0</v>
      </c>
      <c r="AN25" s="251">
        <f t="shared" si="54"/>
        <v>0</v>
      </c>
      <c r="AO25" s="326">
        <v>3</v>
      </c>
      <c r="AP25" s="328">
        <v>1.2499999999999999E-2</v>
      </c>
      <c r="AQ25" s="253">
        <f t="shared" si="39"/>
        <v>0</v>
      </c>
      <c r="AR25" s="251">
        <f t="shared" si="55"/>
        <v>18</v>
      </c>
      <c r="AS25" s="326">
        <v>1</v>
      </c>
      <c r="AT25" s="328">
        <v>3.472222222222222E-3</v>
      </c>
      <c r="AU25" s="253">
        <f t="shared" si="40"/>
        <v>0</v>
      </c>
      <c r="AV25" s="251">
        <f t="shared" si="56"/>
        <v>5</v>
      </c>
      <c r="AW25" s="326">
        <v>0</v>
      </c>
      <c r="AX25" s="329">
        <v>0</v>
      </c>
      <c r="AY25" s="253">
        <f t="shared" si="41"/>
        <v>0</v>
      </c>
      <c r="AZ25" s="251">
        <f t="shared" si="57"/>
        <v>0</v>
      </c>
      <c r="BA25" s="326">
        <v>0</v>
      </c>
      <c r="BB25" s="328">
        <v>0</v>
      </c>
      <c r="BC25" s="257">
        <f t="shared" si="42"/>
        <v>0</v>
      </c>
      <c r="BD25" s="258">
        <f t="shared" si="58"/>
        <v>0</v>
      </c>
      <c r="BE25" s="326">
        <v>0</v>
      </c>
      <c r="BF25" s="328">
        <v>0</v>
      </c>
      <c r="BG25" s="253">
        <f t="shared" si="43"/>
        <v>0</v>
      </c>
      <c r="BH25" s="251">
        <f t="shared" si="59"/>
        <v>0</v>
      </c>
      <c r="BI25" s="326">
        <v>0</v>
      </c>
      <c r="BJ25" s="329">
        <v>0</v>
      </c>
      <c r="BK25" s="253">
        <f t="shared" si="44"/>
        <v>0</v>
      </c>
      <c r="BL25" s="251">
        <f t="shared" si="60"/>
        <v>0</v>
      </c>
      <c r="BM25" s="326">
        <v>0</v>
      </c>
      <c r="BN25" s="328">
        <v>0</v>
      </c>
      <c r="BO25" s="253">
        <f t="shared" si="45"/>
        <v>0</v>
      </c>
      <c r="BP25" s="251">
        <f t="shared" si="61"/>
        <v>0</v>
      </c>
      <c r="BQ25" s="314">
        <v>0</v>
      </c>
      <c r="BR25" s="328">
        <v>0</v>
      </c>
      <c r="BS25" s="253">
        <f t="shared" si="46"/>
        <v>0</v>
      </c>
      <c r="BT25" s="251">
        <f t="shared" si="62"/>
        <v>0</v>
      </c>
      <c r="BU25" s="253">
        <f t="shared" si="50"/>
        <v>4</v>
      </c>
      <c r="BV25" s="254">
        <f t="shared" si="32"/>
        <v>1.5972222222222221E-2</v>
      </c>
      <c r="BW25" s="253">
        <f t="shared" si="47"/>
        <v>0</v>
      </c>
      <c r="BX25" s="252">
        <f t="shared" si="63"/>
        <v>23</v>
      </c>
      <c r="BY25" s="255">
        <f t="shared" si="12"/>
        <v>0.68194444444444446</v>
      </c>
      <c r="BZ25" s="256">
        <f t="shared" si="7"/>
        <v>1172.8716904276985</v>
      </c>
      <c r="CA25" s="256">
        <f t="shared" si="13"/>
        <v>28148.920570264763</v>
      </c>
      <c r="CB25" s="256">
        <f t="shared" si="8"/>
        <v>1146.0298507462687</v>
      </c>
      <c r="CC25" s="516">
        <f t="shared" si="64"/>
        <v>0.18541666666666667</v>
      </c>
      <c r="CD25" s="519">
        <f t="shared" si="19"/>
        <v>17.759027777777778</v>
      </c>
      <c r="CE25" s="516">
        <f t="shared" si="14"/>
        <v>17.573611111111113</v>
      </c>
      <c r="CF25" s="256">
        <f t="shared" si="15"/>
        <v>1175.5694301746619</v>
      </c>
      <c r="CG25" s="525">
        <f xml:space="preserve"> W25 + CG24</f>
        <v>1.4375</v>
      </c>
      <c r="CH25" s="526">
        <f xml:space="preserve"> BR25 + CH24</f>
        <v>0</v>
      </c>
      <c r="CI25" s="527">
        <f t="shared" ref="CI25:CI44" si="68" xml:space="preserve"> M25 + CI24</f>
        <v>52131</v>
      </c>
      <c r="CJ25" s="323">
        <f t="shared" si="16"/>
        <v>1.4375</v>
      </c>
      <c r="CK25" s="528">
        <f t="shared" si="17"/>
        <v>1511.0434782608697</v>
      </c>
      <c r="CL25" s="318">
        <f t="shared" si="18"/>
        <v>1511.0434782608697</v>
      </c>
      <c r="CM25" s="567"/>
      <c r="CN25" s="567"/>
      <c r="CO25" s="568"/>
      <c r="CP25" s="568"/>
      <c r="CQ25" s="568"/>
      <c r="CR25" s="568"/>
      <c r="CS25" s="568"/>
      <c r="CT25" s="568"/>
      <c r="CU25" s="568"/>
      <c r="CV25" s="568"/>
      <c r="CW25" s="568"/>
      <c r="CX25" s="568"/>
    </row>
    <row r="26" spans="1:102" s="334" customFormat="1">
      <c r="A26" s="314">
        <f t="shared" si="23"/>
        <v>25</v>
      </c>
      <c r="B26" s="315">
        <v>40727</v>
      </c>
      <c r="C26" s="314">
        <f t="shared" si="20"/>
        <v>7</v>
      </c>
      <c r="D26" s="316" t="s">
        <v>24</v>
      </c>
      <c r="E26" s="331" t="s">
        <v>1161</v>
      </c>
      <c r="F26" s="316"/>
      <c r="G26" s="318">
        <v>12</v>
      </c>
      <c r="H26" s="331" t="s">
        <v>27</v>
      </c>
      <c r="I26" s="316" t="s">
        <v>1248</v>
      </c>
      <c r="J26" s="316" t="s">
        <v>28</v>
      </c>
      <c r="K26" s="331" t="s">
        <v>29</v>
      </c>
      <c r="L26" s="319">
        <v>51882</v>
      </c>
      <c r="M26" s="489">
        <v>34337</v>
      </c>
      <c r="N26" s="489"/>
      <c r="O26" s="693">
        <v>4</v>
      </c>
      <c r="P26" s="318">
        <f>L26-M26</f>
        <v>17545</v>
      </c>
      <c r="Q26" s="268">
        <f t="shared" si="9"/>
        <v>530153</v>
      </c>
      <c r="R26" s="320">
        <v>40727.304166666669</v>
      </c>
      <c r="S26" s="321">
        <v>4.1666666666666664E-2</v>
      </c>
      <c r="T26" s="257">
        <f t="shared" si="35"/>
        <v>1</v>
      </c>
      <c r="U26" s="257">
        <f t="shared" si="51"/>
        <v>0</v>
      </c>
      <c r="V26" s="320">
        <v>40727.375</v>
      </c>
      <c r="W26" s="321">
        <v>0.77777777777777779</v>
      </c>
      <c r="X26" s="253">
        <f t="shared" si="36"/>
        <v>18</v>
      </c>
      <c r="Y26" s="257">
        <f t="shared" si="52"/>
        <v>40</v>
      </c>
      <c r="Z26" s="253">
        <f t="shared" si="49"/>
        <v>436</v>
      </c>
      <c r="AA26" s="253">
        <f t="shared" si="48"/>
        <v>533</v>
      </c>
      <c r="AB26" s="253">
        <f>SUM($W$7:W26)</f>
        <v>16.234722222222221</v>
      </c>
      <c r="AC26" s="322">
        <v>0</v>
      </c>
      <c r="AD26" s="323">
        <v>0</v>
      </c>
      <c r="AE26" s="253">
        <f t="shared" si="37"/>
        <v>0</v>
      </c>
      <c r="AF26" s="253">
        <f t="shared" si="53"/>
        <v>0</v>
      </c>
      <c r="AG26" s="257">
        <f t="shared" si="4"/>
        <v>1839.4821428571429</v>
      </c>
      <c r="AH26" s="257">
        <f t="shared" si="11"/>
        <v>44147.571428571428</v>
      </c>
      <c r="AI26" s="332"/>
      <c r="AJ26" s="333"/>
      <c r="AK26" s="326">
        <v>0</v>
      </c>
      <c r="AL26" s="327">
        <v>0</v>
      </c>
      <c r="AM26" s="253">
        <f t="shared" si="38"/>
        <v>0</v>
      </c>
      <c r="AN26" s="251">
        <f t="shared" si="54"/>
        <v>0</v>
      </c>
      <c r="AO26" s="326">
        <v>3</v>
      </c>
      <c r="AP26" s="328">
        <v>0.1076388888888889</v>
      </c>
      <c r="AQ26" s="253">
        <f t="shared" si="39"/>
        <v>2</v>
      </c>
      <c r="AR26" s="251">
        <f t="shared" si="55"/>
        <v>35</v>
      </c>
      <c r="AS26" s="326">
        <v>0</v>
      </c>
      <c r="AT26" s="328">
        <v>0</v>
      </c>
      <c r="AU26" s="253">
        <f t="shared" si="40"/>
        <v>0</v>
      </c>
      <c r="AV26" s="251">
        <f t="shared" si="56"/>
        <v>0</v>
      </c>
      <c r="AW26" s="326">
        <v>0</v>
      </c>
      <c r="AX26" s="329">
        <v>0</v>
      </c>
      <c r="AY26" s="253">
        <f t="shared" si="41"/>
        <v>0</v>
      </c>
      <c r="AZ26" s="251">
        <f t="shared" si="57"/>
        <v>0</v>
      </c>
      <c r="BA26" s="326">
        <v>0</v>
      </c>
      <c r="BB26" s="328">
        <v>0</v>
      </c>
      <c r="BC26" s="257">
        <f t="shared" si="42"/>
        <v>0</v>
      </c>
      <c r="BD26" s="258">
        <f t="shared" si="58"/>
        <v>0</v>
      </c>
      <c r="BE26" s="326">
        <v>1</v>
      </c>
      <c r="BF26" s="328">
        <v>6.0416666666666667E-2</v>
      </c>
      <c r="BG26" s="253">
        <f t="shared" si="43"/>
        <v>1</v>
      </c>
      <c r="BH26" s="251">
        <f t="shared" si="59"/>
        <v>27</v>
      </c>
      <c r="BI26" s="326">
        <v>0</v>
      </c>
      <c r="BJ26" s="329">
        <v>0</v>
      </c>
      <c r="BK26" s="253">
        <f t="shared" si="44"/>
        <v>0</v>
      </c>
      <c r="BL26" s="251">
        <f t="shared" si="60"/>
        <v>0</v>
      </c>
      <c r="BM26" s="326">
        <v>0</v>
      </c>
      <c r="BN26" s="328">
        <v>0</v>
      </c>
      <c r="BO26" s="253">
        <f t="shared" si="45"/>
        <v>0</v>
      </c>
      <c r="BP26" s="251">
        <f t="shared" si="61"/>
        <v>0</v>
      </c>
      <c r="BQ26" s="314">
        <v>1</v>
      </c>
      <c r="BR26" s="328">
        <v>9.1666666666666674E-2</v>
      </c>
      <c r="BS26" s="253">
        <f t="shared" si="46"/>
        <v>2</v>
      </c>
      <c r="BT26" s="251">
        <f t="shared" si="62"/>
        <v>12</v>
      </c>
      <c r="BU26" s="253">
        <f t="shared" si="50"/>
        <v>5</v>
      </c>
      <c r="BV26" s="254">
        <f t="shared" si="32"/>
        <v>0.25972222222222224</v>
      </c>
      <c r="BW26" s="253">
        <f t="shared" si="47"/>
        <v>6</v>
      </c>
      <c r="BX26" s="252">
        <f t="shared" si="63"/>
        <v>14</v>
      </c>
      <c r="BY26" s="255">
        <f t="shared" si="12"/>
        <v>0.51805555555555549</v>
      </c>
      <c r="BZ26" s="256">
        <f t="shared" si="7"/>
        <v>2761.6890080428961</v>
      </c>
      <c r="CA26" s="256">
        <f t="shared" si="13"/>
        <v>66280.536193029504</v>
      </c>
      <c r="CB26" s="256">
        <f t="shared" si="8"/>
        <v>2085.2429149797572</v>
      </c>
      <c r="CC26" s="529">
        <f>SUM(CC25,BR26)</f>
        <v>0.27708333333333335</v>
      </c>
      <c r="CD26" s="519">
        <f t="shared" si="19"/>
        <v>18.536805555555556</v>
      </c>
      <c r="CE26" s="516">
        <f t="shared" si="14"/>
        <v>18.259722222222223</v>
      </c>
      <c r="CF26" s="256">
        <f t="shared" si="15"/>
        <v>1209.750513425116</v>
      </c>
      <c r="CG26" s="525">
        <f t="shared" ref="CG26:CG44" si="69" xml:space="preserve"> W26 + CG25</f>
        <v>2.2152777777777777</v>
      </c>
      <c r="CH26" s="526">
        <f t="shared" ref="CH26:CH44" si="70" xml:space="preserve"> BR26 + CH25</f>
        <v>9.1666666666666674E-2</v>
      </c>
      <c r="CI26" s="527">
        <f t="shared" si="68"/>
        <v>86468</v>
      </c>
      <c r="CJ26" s="323">
        <f t="shared" si="16"/>
        <v>2.1236111111111109</v>
      </c>
      <c r="CK26" s="528">
        <f t="shared" si="17"/>
        <v>1696.5598430346633</v>
      </c>
      <c r="CL26" s="318">
        <f t="shared" si="18"/>
        <v>1626.3573667711598</v>
      </c>
      <c r="CM26" s="569"/>
      <c r="CN26" s="569"/>
      <c r="CO26" s="570"/>
      <c r="CP26" s="570"/>
      <c r="CQ26" s="570"/>
      <c r="CR26" s="570"/>
      <c r="CS26" s="570"/>
      <c r="CT26" s="570"/>
      <c r="CU26" s="570"/>
      <c r="CV26" s="570"/>
      <c r="CW26" s="570"/>
      <c r="CX26" s="570"/>
    </row>
    <row r="27" spans="1:102" s="330" customFormat="1">
      <c r="A27" s="314">
        <f t="shared" si="23"/>
        <v>26</v>
      </c>
      <c r="B27" s="315">
        <v>40728</v>
      </c>
      <c r="C27" s="314">
        <f t="shared" si="20"/>
        <v>7</v>
      </c>
      <c r="D27" s="316" t="s">
        <v>24</v>
      </c>
      <c r="E27" s="331" t="s">
        <v>1161</v>
      </c>
      <c r="F27" s="316"/>
      <c r="G27" s="318">
        <v>12</v>
      </c>
      <c r="H27" s="331" t="s">
        <v>27</v>
      </c>
      <c r="I27" s="316" t="s">
        <v>1248</v>
      </c>
      <c r="J27" s="316" t="s">
        <v>28</v>
      </c>
      <c r="K27" s="331" t="s">
        <v>29</v>
      </c>
      <c r="L27" s="319">
        <v>51882</v>
      </c>
      <c r="M27" s="490">
        <v>17545</v>
      </c>
      <c r="N27" s="490"/>
      <c r="O27" s="694"/>
      <c r="P27" s="318">
        <f>P26-M27</f>
        <v>0</v>
      </c>
      <c r="Q27" s="268">
        <f t="shared" si="9"/>
        <v>547698</v>
      </c>
      <c r="R27" s="320">
        <v>40727.304166666669</v>
      </c>
      <c r="S27" s="321">
        <v>4.1666666666666664E-2</v>
      </c>
      <c r="T27" s="257">
        <f t="shared" si="35"/>
        <v>1</v>
      </c>
      <c r="U27" s="257">
        <f t="shared" si="51"/>
        <v>0</v>
      </c>
      <c r="V27" s="320">
        <v>40727.375</v>
      </c>
      <c r="W27" s="321">
        <v>0.81597222222222221</v>
      </c>
      <c r="X27" s="253">
        <f t="shared" si="36"/>
        <v>19</v>
      </c>
      <c r="Y27" s="257">
        <f t="shared" si="52"/>
        <v>35</v>
      </c>
      <c r="Z27" s="253">
        <f t="shared" si="49"/>
        <v>455</v>
      </c>
      <c r="AA27" s="253">
        <f t="shared" si="48"/>
        <v>568</v>
      </c>
      <c r="AB27" s="253">
        <f>SUM($W$7:W27)</f>
        <v>17.050694444444442</v>
      </c>
      <c r="AC27" s="322">
        <v>0</v>
      </c>
      <c r="AD27" s="323">
        <v>0</v>
      </c>
      <c r="AE27" s="253">
        <f t="shared" si="37"/>
        <v>0</v>
      </c>
      <c r="AF27" s="253">
        <f t="shared" si="53"/>
        <v>0</v>
      </c>
      <c r="AG27" s="257">
        <f t="shared" si="4"/>
        <v>895.91489361702133</v>
      </c>
      <c r="AH27" s="257">
        <f t="shared" si="11"/>
        <v>21501.957446808512</v>
      </c>
      <c r="AI27" s="320">
        <v>40729.065972222219</v>
      </c>
      <c r="AJ27" s="320">
        <v>40729.3125</v>
      </c>
      <c r="AK27" s="326">
        <v>0</v>
      </c>
      <c r="AL27" s="327">
        <v>0</v>
      </c>
      <c r="AM27" s="253">
        <f t="shared" si="38"/>
        <v>0</v>
      </c>
      <c r="AN27" s="251">
        <f t="shared" si="54"/>
        <v>0</v>
      </c>
      <c r="AO27" s="326">
        <v>1</v>
      </c>
      <c r="AP27" s="328">
        <v>2.7777777777777779E-3</v>
      </c>
      <c r="AQ27" s="253">
        <f t="shared" si="39"/>
        <v>0</v>
      </c>
      <c r="AR27" s="251">
        <f t="shared" si="55"/>
        <v>4</v>
      </c>
      <c r="AS27" s="326">
        <v>3</v>
      </c>
      <c r="AT27" s="328">
        <v>5.347222222222222E-2</v>
      </c>
      <c r="AU27" s="253">
        <f t="shared" si="40"/>
        <v>1</v>
      </c>
      <c r="AV27" s="251">
        <f t="shared" si="56"/>
        <v>17</v>
      </c>
      <c r="AW27" s="326">
        <v>0</v>
      </c>
      <c r="AX27" s="329">
        <v>0</v>
      </c>
      <c r="AY27" s="253">
        <f t="shared" si="41"/>
        <v>0</v>
      </c>
      <c r="AZ27" s="251">
        <f t="shared" si="57"/>
        <v>0</v>
      </c>
      <c r="BA27" s="326">
        <v>1</v>
      </c>
      <c r="BB27" s="328">
        <v>2.361111111111111E-2</v>
      </c>
      <c r="BC27" s="257">
        <f t="shared" si="42"/>
        <v>0</v>
      </c>
      <c r="BD27" s="258">
        <f t="shared" si="58"/>
        <v>34</v>
      </c>
      <c r="BE27" s="326">
        <v>0</v>
      </c>
      <c r="BF27" s="328">
        <v>0</v>
      </c>
      <c r="BG27" s="253">
        <f t="shared" si="43"/>
        <v>0</v>
      </c>
      <c r="BH27" s="251">
        <f t="shared" si="59"/>
        <v>0</v>
      </c>
      <c r="BI27" s="326">
        <v>0</v>
      </c>
      <c r="BJ27" s="329">
        <v>0</v>
      </c>
      <c r="BK27" s="253">
        <f t="shared" si="44"/>
        <v>0</v>
      </c>
      <c r="BL27" s="251">
        <f t="shared" si="60"/>
        <v>0</v>
      </c>
      <c r="BM27" s="326">
        <v>0</v>
      </c>
      <c r="BN27" s="328">
        <v>0</v>
      </c>
      <c r="BO27" s="253">
        <f t="shared" si="45"/>
        <v>0</v>
      </c>
      <c r="BP27" s="251">
        <f t="shared" si="61"/>
        <v>0</v>
      </c>
      <c r="BQ27" s="314">
        <v>0</v>
      </c>
      <c r="BR27" s="328">
        <v>0</v>
      </c>
      <c r="BS27" s="253">
        <f t="shared" si="46"/>
        <v>0</v>
      </c>
      <c r="BT27" s="251">
        <f t="shared" si="62"/>
        <v>0</v>
      </c>
      <c r="BU27" s="253">
        <f t="shared" si="50"/>
        <v>5</v>
      </c>
      <c r="BV27" s="254">
        <f t="shared" si="32"/>
        <v>7.9861111111111119E-2</v>
      </c>
      <c r="BW27" s="253">
        <f t="shared" si="47"/>
        <v>1</v>
      </c>
      <c r="BX27" s="252">
        <f t="shared" si="63"/>
        <v>55</v>
      </c>
      <c r="BY27" s="255">
        <f t="shared" si="12"/>
        <v>0.73611111111111105</v>
      </c>
      <c r="BZ27" s="256">
        <f t="shared" si="7"/>
        <v>993.11320754716996</v>
      </c>
      <c r="CA27" s="256">
        <f t="shared" si="13"/>
        <v>23834.716981132078</v>
      </c>
      <c r="CB27" s="256">
        <f t="shared" si="8"/>
        <v>895.91489361702133</v>
      </c>
      <c r="CC27" s="529">
        <f>SUM(CC26,BR27)</f>
        <v>0.27708333333333335</v>
      </c>
      <c r="CD27" s="519">
        <f t="shared" si="19"/>
        <v>19.352777777777778</v>
      </c>
      <c r="CE27" s="516">
        <f t="shared" si="14"/>
        <v>19.075694444444444</v>
      </c>
      <c r="CF27" s="256">
        <f t="shared" si="15"/>
        <v>1196.3260402635699</v>
      </c>
      <c r="CG27" s="525">
        <f t="shared" si="69"/>
        <v>3.03125</v>
      </c>
      <c r="CH27" s="526">
        <f t="shared" si="70"/>
        <v>9.1666666666666674E-2</v>
      </c>
      <c r="CI27" s="527">
        <f t="shared" si="68"/>
        <v>104013</v>
      </c>
      <c r="CJ27" s="323">
        <f t="shared" si="16"/>
        <v>2.9395833333333332</v>
      </c>
      <c r="CK27" s="528">
        <f t="shared" si="17"/>
        <v>1474.3160878809356</v>
      </c>
      <c r="CL27" s="318">
        <f t="shared" si="18"/>
        <v>1429.7319587628865</v>
      </c>
      <c r="CM27" s="567"/>
      <c r="CN27" s="567"/>
      <c r="CO27" s="568"/>
      <c r="CP27" s="568"/>
      <c r="CQ27" s="568"/>
      <c r="CR27" s="568"/>
      <c r="CS27" s="568"/>
      <c r="CT27" s="568"/>
      <c r="CU27" s="568"/>
      <c r="CV27" s="568"/>
      <c r="CW27" s="568"/>
      <c r="CX27" s="568"/>
    </row>
    <row r="28" spans="1:102" s="330" customFormat="1">
      <c r="A28" s="314">
        <f t="shared" si="23"/>
        <v>27</v>
      </c>
      <c r="B28" s="315">
        <v>40730</v>
      </c>
      <c r="C28" s="314">
        <f t="shared" si="20"/>
        <v>7</v>
      </c>
      <c r="D28" s="316" t="s">
        <v>24</v>
      </c>
      <c r="E28" s="317" t="s">
        <v>1172</v>
      </c>
      <c r="F28" s="316"/>
      <c r="G28" s="318">
        <v>13</v>
      </c>
      <c r="H28" s="317" t="s">
        <v>177</v>
      </c>
      <c r="I28" s="316" t="s">
        <v>337</v>
      </c>
      <c r="J28" s="316" t="s">
        <v>28</v>
      </c>
      <c r="K28" s="331" t="s">
        <v>29</v>
      </c>
      <c r="L28" s="319">
        <v>29877</v>
      </c>
      <c r="M28" s="489">
        <v>5765</v>
      </c>
      <c r="N28" s="489"/>
      <c r="O28" s="490" t="s">
        <v>178</v>
      </c>
      <c r="P28" s="318">
        <f>L28-M28</f>
        <v>24112</v>
      </c>
      <c r="Q28" s="268">
        <f t="shared" si="9"/>
        <v>553463</v>
      </c>
      <c r="R28" s="320">
        <v>40730.833333333336</v>
      </c>
      <c r="S28" s="321">
        <v>6.25E-2</v>
      </c>
      <c r="T28" s="257">
        <f t="shared" si="35"/>
        <v>1</v>
      </c>
      <c r="U28" s="257">
        <f t="shared" si="51"/>
        <v>30</v>
      </c>
      <c r="V28" s="320">
        <v>40730.895833333336</v>
      </c>
      <c r="W28" s="321">
        <v>0.35416666666666669</v>
      </c>
      <c r="X28" s="253">
        <f t="shared" si="36"/>
        <v>8</v>
      </c>
      <c r="Y28" s="257">
        <f t="shared" si="52"/>
        <v>30</v>
      </c>
      <c r="Z28" s="253">
        <f t="shared" si="49"/>
        <v>463</v>
      </c>
      <c r="AA28" s="253">
        <f t="shared" si="48"/>
        <v>598</v>
      </c>
      <c r="AB28" s="253">
        <f>SUM($W$7:W28)</f>
        <v>17.40486111111111</v>
      </c>
      <c r="AC28" s="322">
        <v>0</v>
      </c>
      <c r="AD28" s="323">
        <v>0</v>
      </c>
      <c r="AE28" s="253">
        <f t="shared" si="37"/>
        <v>0</v>
      </c>
      <c r="AF28" s="253">
        <f t="shared" si="53"/>
        <v>0</v>
      </c>
      <c r="AG28" s="257">
        <f t="shared" si="4"/>
        <v>678.23529411764696</v>
      </c>
      <c r="AH28" s="257">
        <f t="shared" si="11"/>
        <v>16277.647058823528</v>
      </c>
      <c r="AI28" s="324"/>
      <c r="AJ28" s="325"/>
      <c r="AK28" s="326">
        <v>0</v>
      </c>
      <c r="AL28" s="327">
        <v>0</v>
      </c>
      <c r="AM28" s="253">
        <f t="shared" si="38"/>
        <v>0</v>
      </c>
      <c r="AN28" s="251">
        <f t="shared" si="54"/>
        <v>0</v>
      </c>
      <c r="AO28" s="326">
        <v>1</v>
      </c>
      <c r="AP28" s="328">
        <v>0.21527777777777779</v>
      </c>
      <c r="AQ28" s="253">
        <f t="shared" si="39"/>
        <v>5</v>
      </c>
      <c r="AR28" s="251">
        <f t="shared" si="55"/>
        <v>10</v>
      </c>
      <c r="AS28" s="326">
        <v>0</v>
      </c>
      <c r="AT28" s="328">
        <v>0</v>
      </c>
      <c r="AU28" s="253">
        <f t="shared" si="40"/>
        <v>0</v>
      </c>
      <c r="AV28" s="251">
        <f t="shared" si="56"/>
        <v>0</v>
      </c>
      <c r="AW28" s="326">
        <v>0</v>
      </c>
      <c r="AX28" s="329">
        <v>0</v>
      </c>
      <c r="AY28" s="253">
        <f t="shared" si="41"/>
        <v>0</v>
      </c>
      <c r="AZ28" s="251">
        <f t="shared" si="57"/>
        <v>0</v>
      </c>
      <c r="BA28" s="326">
        <v>0</v>
      </c>
      <c r="BB28" s="328">
        <v>0</v>
      </c>
      <c r="BC28" s="257">
        <f t="shared" si="42"/>
        <v>0</v>
      </c>
      <c r="BD28" s="258">
        <f t="shared" si="58"/>
        <v>0</v>
      </c>
      <c r="BE28" s="326">
        <v>0</v>
      </c>
      <c r="BF28" s="328">
        <v>0</v>
      </c>
      <c r="BG28" s="253">
        <f t="shared" si="43"/>
        <v>0</v>
      </c>
      <c r="BH28" s="251">
        <f t="shared" si="59"/>
        <v>0</v>
      </c>
      <c r="BI28" s="326">
        <v>0</v>
      </c>
      <c r="BJ28" s="329">
        <v>0</v>
      </c>
      <c r="BK28" s="253">
        <f t="shared" si="44"/>
        <v>0</v>
      </c>
      <c r="BL28" s="251">
        <f t="shared" si="60"/>
        <v>0</v>
      </c>
      <c r="BM28" s="326">
        <v>0</v>
      </c>
      <c r="BN28" s="328">
        <v>0</v>
      </c>
      <c r="BO28" s="253">
        <f t="shared" si="45"/>
        <v>0</v>
      </c>
      <c r="BP28" s="251">
        <f t="shared" si="61"/>
        <v>0</v>
      </c>
      <c r="BQ28" s="314">
        <v>0</v>
      </c>
      <c r="BR28" s="328">
        <v>0</v>
      </c>
      <c r="BS28" s="253">
        <f t="shared" si="46"/>
        <v>0</v>
      </c>
      <c r="BT28" s="251">
        <f t="shared" si="62"/>
        <v>0</v>
      </c>
      <c r="BU28" s="253">
        <f t="shared" si="50"/>
        <v>1</v>
      </c>
      <c r="BV28" s="254">
        <f t="shared" si="32"/>
        <v>0.21527777777777779</v>
      </c>
      <c r="BW28" s="253">
        <f t="shared" si="47"/>
        <v>5</v>
      </c>
      <c r="BX28" s="252">
        <f t="shared" si="63"/>
        <v>10</v>
      </c>
      <c r="BY28" s="255">
        <f t="shared" si="12"/>
        <v>0.1388888888888889</v>
      </c>
      <c r="BZ28" s="256">
        <f t="shared" si="7"/>
        <v>1729.5</v>
      </c>
      <c r="CA28" s="256">
        <f t="shared" si="13"/>
        <v>41508</v>
      </c>
      <c r="CB28" s="256">
        <f t="shared" si="8"/>
        <v>678.23529411764696</v>
      </c>
      <c r="CC28" s="529">
        <f>SUM(CC27,BR28)</f>
        <v>0.27708333333333335</v>
      </c>
      <c r="CD28" s="519">
        <f t="shared" si="19"/>
        <v>19.706944444444446</v>
      </c>
      <c r="CE28" s="516">
        <f t="shared" si="14"/>
        <v>19.429861111111112</v>
      </c>
      <c r="CF28" s="256">
        <f t="shared" si="15"/>
        <v>1186.882304585582</v>
      </c>
      <c r="CG28" s="525">
        <f t="shared" si="69"/>
        <v>3.3854166666666665</v>
      </c>
      <c r="CH28" s="526">
        <f t="shared" si="70"/>
        <v>9.1666666666666674E-2</v>
      </c>
      <c r="CI28" s="527">
        <f t="shared" si="68"/>
        <v>109778</v>
      </c>
      <c r="CJ28" s="323">
        <f t="shared" si="16"/>
        <v>3.2937499999999997</v>
      </c>
      <c r="CK28" s="528">
        <f t="shared" si="17"/>
        <v>1388.7160025300445</v>
      </c>
      <c r="CL28" s="318">
        <f t="shared" si="18"/>
        <v>1351.1138461538462</v>
      </c>
      <c r="CM28" s="567"/>
      <c r="CN28" s="567"/>
      <c r="CO28" s="568"/>
      <c r="CP28" s="568"/>
      <c r="CQ28" s="568"/>
      <c r="CR28" s="568"/>
      <c r="CS28" s="568"/>
      <c r="CT28" s="568"/>
      <c r="CU28" s="568"/>
      <c r="CV28" s="568"/>
      <c r="CW28" s="568"/>
      <c r="CX28" s="568"/>
    </row>
    <row r="29" spans="1:102" s="330" customFormat="1">
      <c r="A29" s="314">
        <f t="shared" si="23"/>
        <v>28</v>
      </c>
      <c r="B29" s="315">
        <v>40731</v>
      </c>
      <c r="C29" s="314">
        <f t="shared" si="20"/>
        <v>7</v>
      </c>
      <c r="D29" s="316" t="s">
        <v>24</v>
      </c>
      <c r="E29" s="317" t="s">
        <v>1172</v>
      </c>
      <c r="F29" s="316"/>
      <c r="G29" s="318">
        <v>13</v>
      </c>
      <c r="H29" s="317" t="s">
        <v>177</v>
      </c>
      <c r="I29" s="316" t="s">
        <v>337</v>
      </c>
      <c r="J29" s="316" t="s">
        <v>28</v>
      </c>
      <c r="K29" s="331" t="s">
        <v>29</v>
      </c>
      <c r="L29" s="319">
        <v>29877</v>
      </c>
      <c r="M29" s="491">
        <v>24112</v>
      </c>
      <c r="N29" s="491"/>
      <c r="O29" s="490" t="s">
        <v>178</v>
      </c>
      <c r="P29" s="318">
        <f>P28-M29</f>
        <v>0</v>
      </c>
      <c r="Q29" s="268">
        <f t="shared" si="9"/>
        <v>577575</v>
      </c>
      <c r="R29" s="320">
        <v>40730.833333333336</v>
      </c>
      <c r="S29" s="321">
        <v>6.25E-2</v>
      </c>
      <c r="T29" s="257">
        <f t="shared" si="35"/>
        <v>1</v>
      </c>
      <c r="U29" s="257">
        <f t="shared" si="51"/>
        <v>30</v>
      </c>
      <c r="V29" s="320">
        <v>40730.895833333336</v>
      </c>
      <c r="W29" s="321">
        <v>0.94791666666666663</v>
      </c>
      <c r="X29" s="253">
        <f t="shared" si="36"/>
        <v>22</v>
      </c>
      <c r="Y29" s="257">
        <f t="shared" si="52"/>
        <v>45</v>
      </c>
      <c r="Z29" s="253">
        <f t="shared" si="49"/>
        <v>485</v>
      </c>
      <c r="AA29" s="253">
        <f t="shared" si="48"/>
        <v>643</v>
      </c>
      <c r="AB29" s="253">
        <f>SUM($W$7:W29)</f>
        <v>18.352777777777778</v>
      </c>
      <c r="AC29" s="322">
        <v>0</v>
      </c>
      <c r="AD29" s="323">
        <v>0</v>
      </c>
      <c r="AE29" s="253">
        <f t="shared" si="37"/>
        <v>0</v>
      </c>
      <c r="AF29" s="253">
        <f t="shared" si="53"/>
        <v>0</v>
      </c>
      <c r="AG29" s="257">
        <f t="shared" si="4"/>
        <v>1059.868131868132</v>
      </c>
      <c r="AH29" s="257">
        <f t="shared" si="11"/>
        <v>25436.835164835167</v>
      </c>
      <c r="AI29" s="320">
        <v>40732.197916666664</v>
      </c>
      <c r="AJ29" s="320">
        <v>40732.388888888891</v>
      </c>
      <c r="AK29" s="326">
        <v>1</v>
      </c>
      <c r="AL29" s="327">
        <v>4.8611111111111112E-3</v>
      </c>
      <c r="AM29" s="253">
        <f t="shared" si="38"/>
        <v>0</v>
      </c>
      <c r="AN29" s="251">
        <f t="shared" si="54"/>
        <v>7</v>
      </c>
      <c r="AO29" s="326">
        <v>3</v>
      </c>
      <c r="AP29" s="328">
        <v>2.9861111111111113E-2</v>
      </c>
      <c r="AQ29" s="253">
        <f t="shared" si="39"/>
        <v>0</v>
      </c>
      <c r="AR29" s="251">
        <f t="shared" si="55"/>
        <v>43</v>
      </c>
      <c r="AS29" s="326">
        <v>0</v>
      </c>
      <c r="AT29" s="328">
        <v>0</v>
      </c>
      <c r="AU29" s="253">
        <f t="shared" si="40"/>
        <v>0</v>
      </c>
      <c r="AV29" s="251">
        <f t="shared" si="56"/>
        <v>0</v>
      </c>
      <c r="AW29" s="326">
        <v>1</v>
      </c>
      <c r="AX29" s="329">
        <v>6.9444444444444441E-3</v>
      </c>
      <c r="AY29" s="253">
        <f t="shared" si="41"/>
        <v>0</v>
      </c>
      <c r="AZ29" s="251">
        <f t="shared" si="57"/>
        <v>10</v>
      </c>
      <c r="BA29" s="326">
        <v>0</v>
      </c>
      <c r="BB29" s="328">
        <v>0</v>
      </c>
      <c r="BC29" s="257">
        <f t="shared" si="42"/>
        <v>0</v>
      </c>
      <c r="BD29" s="258">
        <f t="shared" si="58"/>
        <v>0</v>
      </c>
      <c r="BE29" s="326">
        <v>0</v>
      </c>
      <c r="BF29" s="328">
        <v>0</v>
      </c>
      <c r="BG29" s="253">
        <f t="shared" si="43"/>
        <v>0</v>
      </c>
      <c r="BH29" s="251">
        <f t="shared" si="59"/>
        <v>0</v>
      </c>
      <c r="BI29" s="326">
        <v>0</v>
      </c>
      <c r="BJ29" s="329">
        <v>0</v>
      </c>
      <c r="BK29" s="253">
        <f t="shared" si="44"/>
        <v>0</v>
      </c>
      <c r="BL29" s="251">
        <f t="shared" si="60"/>
        <v>0</v>
      </c>
      <c r="BM29" s="326">
        <v>2</v>
      </c>
      <c r="BN29" s="328">
        <v>6.805555555555555E-2</v>
      </c>
      <c r="BO29" s="253">
        <f t="shared" si="45"/>
        <v>1</v>
      </c>
      <c r="BP29" s="251">
        <f t="shared" si="61"/>
        <v>38</v>
      </c>
      <c r="BQ29" s="314">
        <v>1</v>
      </c>
      <c r="BR29" s="328">
        <v>0.20347222222222219</v>
      </c>
      <c r="BS29" s="253">
        <f t="shared" si="46"/>
        <v>4</v>
      </c>
      <c r="BT29" s="251">
        <f t="shared" si="62"/>
        <v>53</v>
      </c>
      <c r="BU29" s="253">
        <f t="shared" si="50"/>
        <v>8</v>
      </c>
      <c r="BV29" s="254">
        <f t="shared" si="32"/>
        <v>0.31319444444444439</v>
      </c>
      <c r="BW29" s="253">
        <f t="shared" si="47"/>
        <v>7</v>
      </c>
      <c r="BX29" s="252">
        <f t="shared" si="63"/>
        <v>31</v>
      </c>
      <c r="BY29" s="255">
        <f t="shared" si="12"/>
        <v>0.70277777777777772</v>
      </c>
      <c r="BZ29" s="256">
        <f t="shared" si="7"/>
        <v>1429.5652173913043</v>
      </c>
      <c r="CA29" s="256">
        <f t="shared" si="13"/>
        <v>34309.565217391304</v>
      </c>
      <c r="CB29" s="256">
        <f t="shared" si="8"/>
        <v>1349.5522388059701</v>
      </c>
      <c r="CC29" s="519">
        <f>SUM(CC28,BR29)</f>
        <v>0.48055555555555551</v>
      </c>
      <c r="CD29" s="519">
        <f t="shared" si="19"/>
        <v>20.654861111111114</v>
      </c>
      <c r="CE29" s="516">
        <f t="shared" si="14"/>
        <v>20.174305555555559</v>
      </c>
      <c r="CF29" s="256">
        <f t="shared" si="15"/>
        <v>1192.8849265085537</v>
      </c>
      <c r="CG29" s="525">
        <f t="shared" si="69"/>
        <v>4.333333333333333</v>
      </c>
      <c r="CH29" s="526">
        <f t="shared" si="70"/>
        <v>0.29513888888888884</v>
      </c>
      <c r="CI29" s="527">
        <f t="shared" si="68"/>
        <v>133890</v>
      </c>
      <c r="CJ29" s="323">
        <f t="shared" si="16"/>
        <v>4.0381944444444446</v>
      </c>
      <c r="CK29" s="528">
        <f t="shared" si="17"/>
        <v>1381.4961306964744</v>
      </c>
      <c r="CL29" s="318">
        <f t="shared" si="18"/>
        <v>1287.4038461538462</v>
      </c>
      <c r="CM29" s="567"/>
      <c r="CN29" s="567"/>
      <c r="CO29" s="568"/>
      <c r="CP29" s="568"/>
      <c r="CQ29" s="568"/>
      <c r="CR29" s="568"/>
      <c r="CS29" s="568"/>
      <c r="CT29" s="568"/>
      <c r="CU29" s="568"/>
      <c r="CV29" s="568"/>
      <c r="CW29" s="568"/>
      <c r="CX29" s="568"/>
    </row>
    <row r="30" spans="1:102" s="330" customFormat="1">
      <c r="A30" s="314">
        <f t="shared" si="23"/>
        <v>29</v>
      </c>
      <c r="B30" s="315">
        <v>40737</v>
      </c>
      <c r="C30" s="314">
        <f t="shared" si="20"/>
        <v>7</v>
      </c>
      <c r="D30" s="316" t="s">
        <v>24</v>
      </c>
      <c r="E30" s="317" t="s">
        <v>1173</v>
      </c>
      <c r="F30" s="316"/>
      <c r="G30" s="318">
        <v>14</v>
      </c>
      <c r="H30" s="331" t="s">
        <v>27</v>
      </c>
      <c r="I30" s="316" t="s">
        <v>350</v>
      </c>
      <c r="J30" s="317" t="s">
        <v>349</v>
      </c>
      <c r="K30" s="331" t="s">
        <v>29</v>
      </c>
      <c r="L30" s="319">
        <v>51394</v>
      </c>
      <c r="M30" s="491">
        <v>31136</v>
      </c>
      <c r="N30" s="491"/>
      <c r="O30" s="693">
        <v>5</v>
      </c>
      <c r="P30" s="318">
        <f>L30-M30</f>
        <v>20258</v>
      </c>
      <c r="Q30" s="268">
        <f t="shared" si="9"/>
        <v>608711</v>
      </c>
      <c r="R30" s="320">
        <v>40737.4</v>
      </c>
      <c r="S30" s="321">
        <v>4.7916666666666663E-2</v>
      </c>
      <c r="T30" s="257">
        <f t="shared" si="35"/>
        <v>1</v>
      </c>
      <c r="U30" s="257">
        <f t="shared" si="51"/>
        <v>9</v>
      </c>
      <c r="V30" s="320">
        <v>40737.447916666664</v>
      </c>
      <c r="W30" s="321">
        <v>0.80208333333333337</v>
      </c>
      <c r="X30" s="253">
        <f t="shared" si="36"/>
        <v>19</v>
      </c>
      <c r="Y30" s="257">
        <f t="shared" si="52"/>
        <v>15</v>
      </c>
      <c r="Z30" s="253">
        <f t="shared" si="49"/>
        <v>504</v>
      </c>
      <c r="AA30" s="253">
        <f t="shared" si="48"/>
        <v>658</v>
      </c>
      <c r="AB30" s="253">
        <f>SUM($W$7:W30)</f>
        <v>19.15486111111111</v>
      </c>
      <c r="AC30" s="322">
        <v>0</v>
      </c>
      <c r="AD30" s="323">
        <v>0</v>
      </c>
      <c r="AE30" s="253">
        <f t="shared" si="37"/>
        <v>0</v>
      </c>
      <c r="AF30" s="253">
        <f t="shared" si="53"/>
        <v>0</v>
      </c>
      <c r="AG30" s="257">
        <f t="shared" si="4"/>
        <v>1617.4545454545453</v>
      </c>
      <c r="AH30" s="257">
        <f t="shared" si="11"/>
        <v>38818.909090909088</v>
      </c>
      <c r="AI30" s="324"/>
      <c r="AJ30" s="325"/>
      <c r="AK30" s="326">
        <v>0</v>
      </c>
      <c r="AL30" s="327">
        <v>0</v>
      </c>
      <c r="AM30" s="253">
        <f t="shared" si="38"/>
        <v>0</v>
      </c>
      <c r="AN30" s="251">
        <f t="shared" si="54"/>
        <v>0</v>
      </c>
      <c r="AO30" s="326">
        <v>4</v>
      </c>
      <c r="AP30" s="328">
        <v>0.15625</v>
      </c>
      <c r="AQ30" s="253">
        <f t="shared" si="39"/>
        <v>3</v>
      </c>
      <c r="AR30" s="251">
        <f t="shared" si="55"/>
        <v>45</v>
      </c>
      <c r="AS30" s="326">
        <v>0</v>
      </c>
      <c r="AT30" s="328">
        <v>0</v>
      </c>
      <c r="AU30" s="253">
        <f t="shared" si="40"/>
        <v>0</v>
      </c>
      <c r="AV30" s="251">
        <f t="shared" si="56"/>
        <v>0</v>
      </c>
      <c r="AW30" s="326">
        <v>1</v>
      </c>
      <c r="AX30" s="329">
        <v>4.5138888888888888E-2</v>
      </c>
      <c r="AY30" s="253">
        <f t="shared" si="41"/>
        <v>1</v>
      </c>
      <c r="AZ30" s="251">
        <f t="shared" si="57"/>
        <v>5</v>
      </c>
      <c r="BA30" s="326">
        <v>0</v>
      </c>
      <c r="BB30" s="328">
        <v>0</v>
      </c>
      <c r="BC30" s="257">
        <f t="shared" si="42"/>
        <v>0</v>
      </c>
      <c r="BD30" s="258">
        <f t="shared" si="58"/>
        <v>0</v>
      </c>
      <c r="BE30" s="326">
        <v>0</v>
      </c>
      <c r="BF30" s="328">
        <v>0</v>
      </c>
      <c r="BG30" s="253">
        <f t="shared" si="43"/>
        <v>0</v>
      </c>
      <c r="BH30" s="251">
        <f t="shared" si="59"/>
        <v>0</v>
      </c>
      <c r="BI30" s="326">
        <v>0</v>
      </c>
      <c r="BJ30" s="329">
        <v>0</v>
      </c>
      <c r="BK30" s="253">
        <f t="shared" si="44"/>
        <v>0</v>
      </c>
      <c r="BL30" s="251">
        <f t="shared" si="60"/>
        <v>0</v>
      </c>
      <c r="BM30" s="326">
        <v>0</v>
      </c>
      <c r="BN30" s="328">
        <v>0</v>
      </c>
      <c r="BO30" s="253">
        <f t="shared" si="45"/>
        <v>0</v>
      </c>
      <c r="BP30" s="251">
        <f t="shared" si="61"/>
        <v>0</v>
      </c>
      <c r="BQ30" s="314">
        <v>0</v>
      </c>
      <c r="BR30" s="328">
        <v>0</v>
      </c>
      <c r="BS30" s="253">
        <f t="shared" si="46"/>
        <v>0</v>
      </c>
      <c r="BT30" s="251">
        <f t="shared" si="62"/>
        <v>0</v>
      </c>
      <c r="BU30" s="253">
        <f t="shared" si="50"/>
        <v>5</v>
      </c>
      <c r="BV30" s="254">
        <f t="shared" si="32"/>
        <v>0.2013888888888889</v>
      </c>
      <c r="BW30" s="253">
        <f t="shared" si="47"/>
        <v>4</v>
      </c>
      <c r="BX30" s="252">
        <f t="shared" si="63"/>
        <v>50</v>
      </c>
      <c r="BY30" s="255">
        <f t="shared" si="12"/>
        <v>0.60069444444444442</v>
      </c>
      <c r="BZ30" s="256">
        <f t="shared" si="7"/>
        <v>2159.7225433526014</v>
      </c>
      <c r="CA30" s="256">
        <f t="shared" si="13"/>
        <v>51833.34104046243</v>
      </c>
      <c r="CB30" s="256">
        <f t="shared" si="8"/>
        <v>1617.4545454545453</v>
      </c>
      <c r="CC30" s="519">
        <f t="shared" ref="CC30:CC35" si="71">SUM(CC29,BR30)</f>
        <v>0.48055555555555551</v>
      </c>
      <c r="CD30" s="519">
        <f t="shared" si="19"/>
        <v>21.456944444444446</v>
      </c>
      <c r="CE30" s="516">
        <f t="shared" si="14"/>
        <v>20.976388888888891</v>
      </c>
      <c r="CF30" s="256">
        <f t="shared" si="15"/>
        <v>1209.1193802555783</v>
      </c>
      <c r="CG30" s="525">
        <f t="shared" si="69"/>
        <v>5.1354166666666661</v>
      </c>
      <c r="CH30" s="526">
        <f t="shared" si="70"/>
        <v>0.29513888888888884</v>
      </c>
      <c r="CI30" s="527">
        <f t="shared" si="68"/>
        <v>165026</v>
      </c>
      <c r="CJ30" s="323">
        <f t="shared" si="16"/>
        <v>4.8402777777777768</v>
      </c>
      <c r="CK30" s="528">
        <f t="shared" si="17"/>
        <v>1420.5968436154953</v>
      </c>
      <c r="CL30" s="318">
        <f t="shared" si="18"/>
        <v>1338.9533468559839</v>
      </c>
      <c r="CM30" s="567"/>
      <c r="CN30" s="567"/>
      <c r="CO30" s="568"/>
      <c r="CP30" s="568"/>
      <c r="CQ30" s="568"/>
      <c r="CR30" s="568"/>
      <c r="CS30" s="568"/>
      <c r="CT30" s="568"/>
      <c r="CU30" s="568"/>
      <c r="CV30" s="568"/>
      <c r="CW30" s="568"/>
      <c r="CX30" s="568"/>
    </row>
    <row r="31" spans="1:102" s="330" customFormat="1">
      <c r="A31" s="314">
        <f t="shared" si="23"/>
        <v>30</v>
      </c>
      <c r="B31" s="315">
        <v>40738</v>
      </c>
      <c r="C31" s="314">
        <f t="shared" si="20"/>
        <v>7</v>
      </c>
      <c r="D31" s="316" t="s">
        <v>24</v>
      </c>
      <c r="E31" s="317" t="s">
        <v>1173</v>
      </c>
      <c r="F31" s="316"/>
      <c r="G31" s="318">
        <v>14</v>
      </c>
      <c r="H31" s="331" t="s">
        <v>27</v>
      </c>
      <c r="I31" s="316" t="s">
        <v>350</v>
      </c>
      <c r="J31" s="317" t="s">
        <v>349</v>
      </c>
      <c r="K31" s="331" t="s">
        <v>29</v>
      </c>
      <c r="L31" s="319">
        <v>51394</v>
      </c>
      <c r="M31" s="490">
        <v>20258</v>
      </c>
      <c r="N31" s="490"/>
      <c r="O31" s="694"/>
      <c r="P31" s="318">
        <f>P30-M31</f>
        <v>0</v>
      </c>
      <c r="Q31" s="268">
        <f t="shared" si="9"/>
        <v>628969</v>
      </c>
      <c r="R31" s="320">
        <v>40737.4</v>
      </c>
      <c r="S31" s="321">
        <v>4.7916666666666663E-2</v>
      </c>
      <c r="T31" s="257">
        <f t="shared" si="35"/>
        <v>1</v>
      </c>
      <c r="U31" s="257">
        <f t="shared" si="51"/>
        <v>9</v>
      </c>
      <c r="V31" s="320">
        <v>40737.447916666664</v>
      </c>
      <c r="W31" s="321">
        <v>0.5625</v>
      </c>
      <c r="X31" s="253">
        <f t="shared" si="36"/>
        <v>13</v>
      </c>
      <c r="Y31" s="257">
        <f t="shared" si="52"/>
        <v>30</v>
      </c>
      <c r="Z31" s="253">
        <f t="shared" si="49"/>
        <v>517</v>
      </c>
      <c r="AA31" s="253">
        <f t="shared" si="48"/>
        <v>688</v>
      </c>
      <c r="AB31" s="253">
        <f>SUM($W$7:W31)</f>
        <v>19.71736111111111</v>
      </c>
      <c r="AC31" s="322">
        <v>0</v>
      </c>
      <c r="AD31" s="323">
        <v>0</v>
      </c>
      <c r="AE31" s="253">
        <f t="shared" si="37"/>
        <v>0</v>
      </c>
      <c r="AF31" s="253">
        <f t="shared" si="53"/>
        <v>0</v>
      </c>
      <c r="AG31" s="257">
        <f t="shared" si="4"/>
        <v>1500.5925925925924</v>
      </c>
      <c r="AH31" s="257">
        <f t="shared" si="11"/>
        <v>36014.222222222219</v>
      </c>
      <c r="AI31" s="320">
        <v>40738.8125</v>
      </c>
      <c r="AJ31" s="320">
        <v>40739.416666666664</v>
      </c>
      <c r="AK31" s="326">
        <v>0</v>
      </c>
      <c r="AL31" s="327">
        <v>0</v>
      </c>
      <c r="AM31" s="253">
        <f t="shared" si="38"/>
        <v>0</v>
      </c>
      <c r="AN31" s="251">
        <f t="shared" si="54"/>
        <v>0</v>
      </c>
      <c r="AO31" s="326">
        <v>1</v>
      </c>
      <c r="AP31" s="328">
        <v>1.2499999999999999E-2</v>
      </c>
      <c r="AQ31" s="253">
        <f t="shared" si="39"/>
        <v>0</v>
      </c>
      <c r="AR31" s="251">
        <f t="shared" si="55"/>
        <v>18</v>
      </c>
      <c r="AS31" s="326">
        <v>0</v>
      </c>
      <c r="AT31" s="328">
        <v>0</v>
      </c>
      <c r="AU31" s="253">
        <f t="shared" si="40"/>
        <v>0</v>
      </c>
      <c r="AV31" s="251">
        <f t="shared" si="56"/>
        <v>0</v>
      </c>
      <c r="AW31" s="326">
        <v>0</v>
      </c>
      <c r="AX31" s="329">
        <v>0</v>
      </c>
      <c r="AY31" s="253">
        <f t="shared" si="41"/>
        <v>0</v>
      </c>
      <c r="AZ31" s="251">
        <f t="shared" si="57"/>
        <v>0</v>
      </c>
      <c r="BA31" s="326">
        <v>0</v>
      </c>
      <c r="BB31" s="328">
        <v>0</v>
      </c>
      <c r="BC31" s="257">
        <f t="shared" si="42"/>
        <v>0</v>
      </c>
      <c r="BD31" s="258">
        <f t="shared" si="58"/>
        <v>0</v>
      </c>
      <c r="BE31" s="326">
        <v>0</v>
      </c>
      <c r="BF31" s="328">
        <v>0</v>
      </c>
      <c r="BG31" s="253">
        <f t="shared" si="43"/>
        <v>0</v>
      </c>
      <c r="BH31" s="251">
        <f t="shared" si="59"/>
        <v>0</v>
      </c>
      <c r="BI31" s="326">
        <v>0</v>
      </c>
      <c r="BJ31" s="329">
        <v>0</v>
      </c>
      <c r="BK31" s="253">
        <f t="shared" si="44"/>
        <v>0</v>
      </c>
      <c r="BL31" s="251">
        <f t="shared" si="60"/>
        <v>0</v>
      </c>
      <c r="BM31" s="326">
        <v>0</v>
      </c>
      <c r="BN31" s="328">
        <v>0</v>
      </c>
      <c r="BO31" s="253">
        <f t="shared" si="45"/>
        <v>0</v>
      </c>
      <c r="BP31" s="251">
        <f t="shared" si="61"/>
        <v>0</v>
      </c>
      <c r="BQ31" s="314">
        <v>0</v>
      </c>
      <c r="BR31" s="328">
        <v>0</v>
      </c>
      <c r="BS31" s="253">
        <f t="shared" si="46"/>
        <v>0</v>
      </c>
      <c r="BT31" s="251">
        <f t="shared" si="62"/>
        <v>0</v>
      </c>
      <c r="BU31" s="253">
        <f t="shared" si="50"/>
        <v>1</v>
      </c>
      <c r="BV31" s="254">
        <f t="shared" si="32"/>
        <v>1.2499999999999999E-2</v>
      </c>
      <c r="BW31" s="253">
        <f t="shared" si="47"/>
        <v>0</v>
      </c>
      <c r="BX31" s="252">
        <f t="shared" si="63"/>
        <v>18</v>
      </c>
      <c r="BY31" s="255">
        <f t="shared" si="12"/>
        <v>0.55000000000000004</v>
      </c>
      <c r="BZ31" s="256">
        <f t="shared" si="7"/>
        <v>1534.6969696969697</v>
      </c>
      <c r="CA31" s="256">
        <f t="shared" si="13"/>
        <v>36832.727272727272</v>
      </c>
      <c r="CB31" s="256">
        <f t="shared" si="8"/>
        <v>1500.5925925925924</v>
      </c>
      <c r="CC31" s="519">
        <f t="shared" si="71"/>
        <v>0.48055555555555551</v>
      </c>
      <c r="CD31" s="519">
        <f t="shared" si="19"/>
        <v>22.019444444444446</v>
      </c>
      <c r="CE31" s="516">
        <f t="shared" si="14"/>
        <v>21.538888888888891</v>
      </c>
      <c r="CF31" s="256">
        <f t="shared" si="15"/>
        <v>1216.7313644570543</v>
      </c>
      <c r="CG31" s="525">
        <f t="shared" si="69"/>
        <v>5.6979166666666661</v>
      </c>
      <c r="CH31" s="526">
        <f t="shared" si="70"/>
        <v>0.29513888888888884</v>
      </c>
      <c r="CI31" s="527">
        <f t="shared" si="68"/>
        <v>185284</v>
      </c>
      <c r="CJ31" s="323">
        <f t="shared" si="16"/>
        <v>5.4027777777777768</v>
      </c>
      <c r="CK31" s="528">
        <f t="shared" si="17"/>
        <v>1428.9254498714656</v>
      </c>
      <c r="CL31" s="318">
        <f t="shared" si="18"/>
        <v>1354.9104204753201</v>
      </c>
      <c r="CM31" s="567"/>
      <c r="CN31" s="567"/>
      <c r="CO31" s="568"/>
      <c r="CP31" s="568"/>
      <c r="CQ31" s="568"/>
      <c r="CR31" s="568"/>
      <c r="CS31" s="568"/>
      <c r="CT31" s="568"/>
      <c r="CU31" s="568"/>
      <c r="CV31" s="568"/>
      <c r="CW31" s="568"/>
      <c r="CX31" s="568"/>
    </row>
    <row r="32" spans="1:102" s="330" customFormat="1">
      <c r="A32" s="314">
        <f t="shared" si="23"/>
        <v>31</v>
      </c>
      <c r="B32" s="315">
        <v>40743</v>
      </c>
      <c r="C32" s="314">
        <f t="shared" si="20"/>
        <v>7</v>
      </c>
      <c r="D32" s="316" t="s">
        <v>24</v>
      </c>
      <c r="E32" s="317" t="s">
        <v>1174</v>
      </c>
      <c r="F32" s="316"/>
      <c r="G32" s="318">
        <v>15</v>
      </c>
      <c r="H32" s="331" t="s">
        <v>27</v>
      </c>
      <c r="I32" s="316" t="s">
        <v>386</v>
      </c>
      <c r="J32" s="316" t="s">
        <v>28</v>
      </c>
      <c r="K32" s="331" t="s">
        <v>29</v>
      </c>
      <c r="L32" s="335">
        <v>45624</v>
      </c>
      <c r="M32" s="490">
        <v>25865</v>
      </c>
      <c r="N32" s="490"/>
      <c r="O32" s="490" t="s">
        <v>178</v>
      </c>
      <c r="P32" s="318">
        <f>L32-M32</f>
        <v>19759</v>
      </c>
      <c r="Q32" s="268">
        <f t="shared" si="9"/>
        <v>654834</v>
      </c>
      <c r="R32" s="320">
        <v>40743.320833333331</v>
      </c>
      <c r="S32" s="321">
        <v>8.5416666666666655E-2</v>
      </c>
      <c r="T32" s="257">
        <f t="shared" si="35"/>
        <v>2</v>
      </c>
      <c r="U32" s="257">
        <f t="shared" si="51"/>
        <v>3</v>
      </c>
      <c r="V32" s="320">
        <v>40743.40625</v>
      </c>
      <c r="W32" s="321">
        <v>0.84375</v>
      </c>
      <c r="X32" s="253">
        <f t="shared" si="36"/>
        <v>20</v>
      </c>
      <c r="Y32" s="257">
        <f t="shared" si="52"/>
        <v>15</v>
      </c>
      <c r="Z32" s="253">
        <f t="shared" si="49"/>
        <v>537</v>
      </c>
      <c r="AA32" s="253">
        <f t="shared" si="48"/>
        <v>703</v>
      </c>
      <c r="AB32" s="253">
        <f>SUM($W$7:W32)</f>
        <v>20.56111111111111</v>
      </c>
      <c r="AC32" s="322">
        <v>0</v>
      </c>
      <c r="AD32" s="323">
        <v>0</v>
      </c>
      <c r="AE32" s="253">
        <f t="shared" si="37"/>
        <v>0</v>
      </c>
      <c r="AF32" s="253">
        <f t="shared" si="53"/>
        <v>0</v>
      </c>
      <c r="AG32" s="257">
        <f t="shared" si="4"/>
        <v>1277.2839506172838</v>
      </c>
      <c r="AH32" s="257">
        <f t="shared" si="11"/>
        <v>30654.81481481481</v>
      </c>
      <c r="AI32" s="324"/>
      <c r="AJ32" s="325"/>
      <c r="AK32" s="326">
        <v>0</v>
      </c>
      <c r="AL32" s="327">
        <v>0</v>
      </c>
      <c r="AM32" s="253">
        <f t="shared" si="38"/>
        <v>0</v>
      </c>
      <c r="AN32" s="251">
        <f t="shared" si="54"/>
        <v>0</v>
      </c>
      <c r="AO32" s="326">
        <v>1</v>
      </c>
      <c r="AP32" s="328">
        <v>0.15555555555555556</v>
      </c>
      <c r="AQ32" s="253">
        <f t="shared" si="39"/>
        <v>3</v>
      </c>
      <c r="AR32" s="251">
        <f t="shared" si="55"/>
        <v>44</v>
      </c>
      <c r="AS32" s="326">
        <v>1</v>
      </c>
      <c r="AT32" s="328">
        <v>9.7222222222222224E-3</v>
      </c>
      <c r="AU32" s="253">
        <f t="shared" si="40"/>
        <v>0</v>
      </c>
      <c r="AV32" s="251">
        <f t="shared" si="56"/>
        <v>14</v>
      </c>
      <c r="AW32" s="326">
        <v>0</v>
      </c>
      <c r="AX32" s="329">
        <v>0</v>
      </c>
      <c r="AY32" s="253">
        <f t="shared" si="41"/>
        <v>0</v>
      </c>
      <c r="AZ32" s="251">
        <f t="shared" si="57"/>
        <v>0</v>
      </c>
      <c r="BA32" s="326">
        <v>0</v>
      </c>
      <c r="BB32" s="328">
        <v>0</v>
      </c>
      <c r="BC32" s="257">
        <f t="shared" si="42"/>
        <v>0</v>
      </c>
      <c r="BD32" s="258">
        <f t="shared" si="58"/>
        <v>0</v>
      </c>
      <c r="BE32" s="326">
        <v>1</v>
      </c>
      <c r="BF32" s="328">
        <v>0.10833333333333334</v>
      </c>
      <c r="BG32" s="253">
        <f t="shared" si="43"/>
        <v>2</v>
      </c>
      <c r="BH32" s="251">
        <f t="shared" si="59"/>
        <v>36</v>
      </c>
      <c r="BI32" s="326">
        <v>1</v>
      </c>
      <c r="BJ32" s="329">
        <v>1.7361111111111112E-2</v>
      </c>
      <c r="BK32" s="253">
        <f t="shared" si="44"/>
        <v>0</v>
      </c>
      <c r="BL32" s="251">
        <f t="shared" si="60"/>
        <v>25</v>
      </c>
      <c r="BM32" s="326">
        <v>0</v>
      </c>
      <c r="BN32" s="328">
        <v>0</v>
      </c>
      <c r="BO32" s="253">
        <f t="shared" si="45"/>
        <v>0</v>
      </c>
      <c r="BP32" s="251">
        <f t="shared" si="61"/>
        <v>0</v>
      </c>
      <c r="BQ32" s="314">
        <v>0</v>
      </c>
      <c r="BR32" s="328">
        <v>0</v>
      </c>
      <c r="BS32" s="253">
        <f t="shared" si="46"/>
        <v>0</v>
      </c>
      <c r="BT32" s="251">
        <f t="shared" si="62"/>
        <v>0</v>
      </c>
      <c r="BU32" s="253">
        <f t="shared" si="50"/>
        <v>4</v>
      </c>
      <c r="BV32" s="254">
        <f t="shared" si="32"/>
        <v>0.29097222222222219</v>
      </c>
      <c r="BW32" s="253">
        <f t="shared" si="47"/>
        <v>6</v>
      </c>
      <c r="BX32" s="252">
        <f t="shared" si="63"/>
        <v>59</v>
      </c>
      <c r="BY32" s="255">
        <f t="shared" si="12"/>
        <v>0.55277777777777781</v>
      </c>
      <c r="BZ32" s="256">
        <f t="shared" si="7"/>
        <v>1949.6231155778894</v>
      </c>
      <c r="CA32" s="256">
        <f t="shared" si="13"/>
        <v>46790.954773869344</v>
      </c>
      <c r="CB32" s="256">
        <f t="shared" si="8"/>
        <v>1277.2839506172838</v>
      </c>
      <c r="CC32" s="519">
        <f t="shared" si="71"/>
        <v>0.48055555555555551</v>
      </c>
      <c r="CD32" s="519">
        <f t="shared" si="19"/>
        <v>22.863194444444446</v>
      </c>
      <c r="CE32" s="516">
        <f t="shared" si="14"/>
        <v>22.382638888888891</v>
      </c>
      <c r="CF32" s="256">
        <f t="shared" si="15"/>
        <v>1219.0139927399086</v>
      </c>
      <c r="CG32" s="525">
        <f t="shared" si="69"/>
        <v>6.5416666666666661</v>
      </c>
      <c r="CH32" s="526">
        <f t="shared" si="70"/>
        <v>0.29513888888888884</v>
      </c>
      <c r="CI32" s="527">
        <f t="shared" si="68"/>
        <v>211149</v>
      </c>
      <c r="CJ32" s="323">
        <f t="shared" si="16"/>
        <v>6.2465277777777768</v>
      </c>
      <c r="CK32" s="528">
        <f t="shared" si="17"/>
        <v>1408.442468037799</v>
      </c>
      <c r="CL32" s="318">
        <f t="shared" si="18"/>
        <v>1344.8980891719746</v>
      </c>
      <c r="CM32" s="567"/>
      <c r="CN32" s="567"/>
      <c r="CO32" s="568"/>
      <c r="CP32" s="568"/>
      <c r="CQ32" s="568"/>
      <c r="CR32" s="568"/>
      <c r="CS32" s="568"/>
      <c r="CT32" s="568"/>
      <c r="CU32" s="568"/>
      <c r="CV32" s="568"/>
      <c r="CW32" s="568"/>
      <c r="CX32" s="568"/>
    </row>
    <row r="33" spans="1:102" s="330" customFormat="1">
      <c r="A33" s="314">
        <f t="shared" si="23"/>
        <v>32</v>
      </c>
      <c r="B33" s="315">
        <v>40744</v>
      </c>
      <c r="C33" s="314">
        <f t="shared" si="20"/>
        <v>7</v>
      </c>
      <c r="D33" s="316" t="s">
        <v>24</v>
      </c>
      <c r="E33" s="317" t="s">
        <v>1174</v>
      </c>
      <c r="F33" s="316"/>
      <c r="G33" s="318">
        <v>15</v>
      </c>
      <c r="H33" s="331" t="s">
        <v>27</v>
      </c>
      <c r="I33" s="316" t="s">
        <v>386</v>
      </c>
      <c r="J33" s="316" t="s">
        <v>28</v>
      </c>
      <c r="K33" s="331" t="s">
        <v>29</v>
      </c>
      <c r="L33" s="335">
        <v>45624</v>
      </c>
      <c r="M33" s="490">
        <v>7871</v>
      </c>
      <c r="N33" s="490"/>
      <c r="O33" s="490" t="s">
        <v>178</v>
      </c>
      <c r="P33" s="318">
        <f>P32-M33</f>
        <v>11888</v>
      </c>
      <c r="Q33" s="268">
        <f t="shared" si="9"/>
        <v>662705</v>
      </c>
      <c r="R33" s="320">
        <v>40743.320833333331</v>
      </c>
      <c r="S33" s="321">
        <v>8.5416666666666655E-2</v>
      </c>
      <c r="T33" s="257">
        <f t="shared" si="35"/>
        <v>2</v>
      </c>
      <c r="U33" s="257">
        <f t="shared" si="51"/>
        <v>3</v>
      </c>
      <c r="V33" s="320">
        <v>40743.40625</v>
      </c>
      <c r="W33" s="321">
        <v>1</v>
      </c>
      <c r="X33" s="253">
        <f t="shared" si="36"/>
        <v>24</v>
      </c>
      <c r="Y33" s="257">
        <f t="shared" si="52"/>
        <v>0</v>
      </c>
      <c r="Z33" s="253">
        <f t="shared" si="49"/>
        <v>561</v>
      </c>
      <c r="AA33" s="253">
        <f t="shared" si="48"/>
        <v>703</v>
      </c>
      <c r="AB33" s="253">
        <f>SUM($W$7:W33)</f>
        <v>21.56111111111111</v>
      </c>
      <c r="AC33" s="322">
        <v>0</v>
      </c>
      <c r="AD33" s="323">
        <v>0</v>
      </c>
      <c r="AE33" s="253">
        <f t="shared" si="37"/>
        <v>0</v>
      </c>
      <c r="AF33" s="253">
        <f t="shared" si="53"/>
        <v>0</v>
      </c>
      <c r="AG33" s="257">
        <f t="shared" si="4"/>
        <v>327.95833333333331</v>
      </c>
      <c r="AH33" s="257">
        <f t="shared" si="11"/>
        <v>7871</v>
      </c>
      <c r="AI33" s="324"/>
      <c r="AJ33" s="325"/>
      <c r="AK33" s="326">
        <v>0</v>
      </c>
      <c r="AL33" s="327">
        <v>0</v>
      </c>
      <c r="AM33" s="253">
        <f t="shared" si="38"/>
        <v>0</v>
      </c>
      <c r="AN33" s="251">
        <f t="shared" si="54"/>
        <v>0</v>
      </c>
      <c r="AO33" s="326">
        <v>1</v>
      </c>
      <c r="AP33" s="328">
        <v>0.13680555555555554</v>
      </c>
      <c r="AQ33" s="253">
        <f t="shared" si="39"/>
        <v>3</v>
      </c>
      <c r="AR33" s="251">
        <f t="shared" si="55"/>
        <v>17</v>
      </c>
      <c r="AS33" s="326">
        <v>0</v>
      </c>
      <c r="AT33" s="328">
        <v>0</v>
      </c>
      <c r="AU33" s="253">
        <f t="shared" si="40"/>
        <v>0</v>
      </c>
      <c r="AV33" s="251">
        <f t="shared" si="56"/>
        <v>0</v>
      </c>
      <c r="AW33" s="326">
        <v>0</v>
      </c>
      <c r="AX33" s="329">
        <v>0</v>
      </c>
      <c r="AY33" s="253">
        <f t="shared" si="41"/>
        <v>0</v>
      </c>
      <c r="AZ33" s="251">
        <f t="shared" si="57"/>
        <v>0</v>
      </c>
      <c r="BA33" s="326">
        <v>0</v>
      </c>
      <c r="BB33" s="328">
        <v>0</v>
      </c>
      <c r="BC33" s="257">
        <f t="shared" si="42"/>
        <v>0</v>
      </c>
      <c r="BD33" s="258">
        <f t="shared" si="58"/>
        <v>0</v>
      </c>
      <c r="BE33" s="326">
        <v>1</v>
      </c>
      <c r="BF33" s="328">
        <v>0.62222222222222223</v>
      </c>
      <c r="BG33" s="253">
        <f t="shared" si="43"/>
        <v>14</v>
      </c>
      <c r="BH33" s="251">
        <f t="shared" si="59"/>
        <v>56</v>
      </c>
      <c r="BI33" s="326">
        <v>0</v>
      </c>
      <c r="BJ33" s="329">
        <v>0</v>
      </c>
      <c r="BK33" s="253">
        <f t="shared" si="44"/>
        <v>0</v>
      </c>
      <c r="BL33" s="251">
        <f t="shared" si="60"/>
        <v>0</v>
      </c>
      <c r="BM33" s="326">
        <v>0</v>
      </c>
      <c r="BN33" s="328">
        <v>0</v>
      </c>
      <c r="BO33" s="253">
        <f t="shared" si="45"/>
        <v>0</v>
      </c>
      <c r="BP33" s="251">
        <f t="shared" si="61"/>
        <v>0</v>
      </c>
      <c r="BQ33" s="314">
        <v>0</v>
      </c>
      <c r="BR33" s="328">
        <v>0</v>
      </c>
      <c r="BS33" s="253">
        <f t="shared" si="46"/>
        <v>0</v>
      </c>
      <c r="BT33" s="251">
        <f t="shared" si="62"/>
        <v>0</v>
      </c>
      <c r="BU33" s="253">
        <f t="shared" si="50"/>
        <v>2</v>
      </c>
      <c r="BV33" s="254">
        <f t="shared" si="32"/>
        <v>0.75902777777777775</v>
      </c>
      <c r="BW33" s="253">
        <f t="shared" si="47"/>
        <v>18</v>
      </c>
      <c r="BX33" s="252">
        <f t="shared" si="63"/>
        <v>13</v>
      </c>
      <c r="BY33" s="255">
        <f t="shared" si="12"/>
        <v>0.24097222222222225</v>
      </c>
      <c r="BZ33" s="256">
        <f t="shared" si="7"/>
        <v>1360.979827089337</v>
      </c>
      <c r="CA33" s="256">
        <f t="shared" si="13"/>
        <v>32663.515850144089</v>
      </c>
      <c r="CB33" s="256">
        <f t="shared" si="8"/>
        <v>327.95833333333331</v>
      </c>
      <c r="CC33" s="519">
        <f t="shared" si="71"/>
        <v>0.48055555555555551</v>
      </c>
      <c r="CD33" s="519">
        <f t="shared" si="19"/>
        <v>23.863194444444446</v>
      </c>
      <c r="CE33" s="516">
        <f t="shared" si="14"/>
        <v>23.382638888888891</v>
      </c>
      <c r="CF33" s="256">
        <f t="shared" si="15"/>
        <v>1180.9064179858037</v>
      </c>
      <c r="CG33" s="525">
        <f t="shared" si="69"/>
        <v>7.5416666666666661</v>
      </c>
      <c r="CH33" s="526">
        <f t="shared" si="70"/>
        <v>0.29513888888888884</v>
      </c>
      <c r="CI33" s="527">
        <f t="shared" si="68"/>
        <v>219020</v>
      </c>
      <c r="CJ33" s="323">
        <f t="shared" si="16"/>
        <v>7.2465277777777768</v>
      </c>
      <c r="CK33" s="528">
        <f t="shared" si="17"/>
        <v>1259.3387637757548</v>
      </c>
      <c r="CL33" s="318">
        <f t="shared" si="18"/>
        <v>1210.0552486187846</v>
      </c>
      <c r="CM33" s="567"/>
      <c r="CN33" s="567"/>
      <c r="CO33" s="568"/>
      <c r="CP33" s="568"/>
      <c r="CQ33" s="568"/>
      <c r="CR33" s="568"/>
      <c r="CS33" s="568"/>
      <c r="CT33" s="568"/>
      <c r="CU33" s="568"/>
      <c r="CV33" s="568"/>
      <c r="CW33" s="568"/>
      <c r="CX33" s="568"/>
    </row>
    <row r="34" spans="1:102" s="330" customFormat="1">
      <c r="A34" s="314">
        <f t="shared" si="23"/>
        <v>33</v>
      </c>
      <c r="B34" s="315">
        <v>40745</v>
      </c>
      <c r="C34" s="314">
        <f t="shared" si="20"/>
        <v>7</v>
      </c>
      <c r="D34" s="316" t="s">
        <v>24</v>
      </c>
      <c r="E34" s="317" t="s">
        <v>1174</v>
      </c>
      <c r="F34" s="316"/>
      <c r="G34" s="318">
        <v>15</v>
      </c>
      <c r="H34" s="331" t="s">
        <v>27</v>
      </c>
      <c r="I34" s="316" t="s">
        <v>386</v>
      </c>
      <c r="J34" s="316" t="s">
        <v>28</v>
      </c>
      <c r="K34" s="331" t="s">
        <v>29</v>
      </c>
      <c r="L34" s="335">
        <v>45624</v>
      </c>
      <c r="M34" s="490">
        <v>11888</v>
      </c>
      <c r="N34" s="490"/>
      <c r="O34" s="490" t="s">
        <v>178</v>
      </c>
      <c r="P34" s="318">
        <f>P33-M34</f>
        <v>0</v>
      </c>
      <c r="Q34" s="268">
        <f t="shared" si="9"/>
        <v>674593</v>
      </c>
      <c r="R34" s="320">
        <v>40743.320833333331</v>
      </c>
      <c r="S34" s="321">
        <v>8.5416666666666655E-2</v>
      </c>
      <c r="T34" s="257">
        <f t="shared" si="35"/>
        <v>2</v>
      </c>
      <c r="U34" s="257">
        <f t="shared" si="51"/>
        <v>3</v>
      </c>
      <c r="V34" s="320">
        <v>40743.40625</v>
      </c>
      <c r="W34" s="321">
        <v>0.29166666666666669</v>
      </c>
      <c r="X34" s="253">
        <f t="shared" si="36"/>
        <v>7</v>
      </c>
      <c r="Y34" s="257">
        <f t="shared" si="52"/>
        <v>0</v>
      </c>
      <c r="Z34" s="253">
        <f t="shared" si="49"/>
        <v>568</v>
      </c>
      <c r="AA34" s="253">
        <f t="shared" si="48"/>
        <v>703</v>
      </c>
      <c r="AB34" s="253">
        <f>SUM($W$7:W34)</f>
        <v>21.852777777777778</v>
      </c>
      <c r="AC34" s="322">
        <v>0</v>
      </c>
      <c r="AD34" s="323">
        <v>0</v>
      </c>
      <c r="AE34" s="253">
        <f t="shared" si="37"/>
        <v>0</v>
      </c>
      <c r="AF34" s="253">
        <f t="shared" si="53"/>
        <v>0</v>
      </c>
      <c r="AG34" s="257">
        <f t="shared" si="4"/>
        <v>1698.285714285714</v>
      </c>
      <c r="AH34" s="257">
        <f t="shared" si="11"/>
        <v>40758.857142857138</v>
      </c>
      <c r="AI34" s="320">
        <v>40745.541666666664</v>
      </c>
      <c r="AJ34" s="320">
        <v>40745.620833333334</v>
      </c>
      <c r="AK34" s="326">
        <v>0</v>
      </c>
      <c r="AL34" s="327">
        <v>0</v>
      </c>
      <c r="AM34" s="253">
        <f t="shared" si="38"/>
        <v>0</v>
      </c>
      <c r="AN34" s="251">
        <f t="shared" si="54"/>
        <v>0</v>
      </c>
      <c r="AO34" s="326">
        <v>0</v>
      </c>
      <c r="AP34" s="328">
        <v>0</v>
      </c>
      <c r="AQ34" s="253">
        <f t="shared" si="39"/>
        <v>0</v>
      </c>
      <c r="AR34" s="251">
        <f t="shared" si="55"/>
        <v>0</v>
      </c>
      <c r="AS34" s="326">
        <v>0</v>
      </c>
      <c r="AT34" s="328">
        <v>0</v>
      </c>
      <c r="AU34" s="253">
        <f t="shared" si="40"/>
        <v>0</v>
      </c>
      <c r="AV34" s="251">
        <f t="shared" si="56"/>
        <v>0</v>
      </c>
      <c r="AW34" s="326">
        <v>0</v>
      </c>
      <c r="AX34" s="328">
        <v>0</v>
      </c>
      <c r="AY34" s="253">
        <f t="shared" si="41"/>
        <v>0</v>
      </c>
      <c r="AZ34" s="251">
        <f t="shared" si="57"/>
        <v>0</v>
      </c>
      <c r="BA34" s="326">
        <v>0</v>
      </c>
      <c r="BB34" s="328">
        <v>0</v>
      </c>
      <c r="BC34" s="257">
        <f t="shared" si="42"/>
        <v>0</v>
      </c>
      <c r="BD34" s="258">
        <f t="shared" si="58"/>
        <v>0</v>
      </c>
      <c r="BE34" s="326">
        <v>0</v>
      </c>
      <c r="BF34" s="328">
        <v>0</v>
      </c>
      <c r="BG34" s="253">
        <f t="shared" si="43"/>
        <v>0</v>
      </c>
      <c r="BH34" s="251">
        <f t="shared" si="59"/>
        <v>0</v>
      </c>
      <c r="BI34" s="326">
        <v>0</v>
      </c>
      <c r="BJ34" s="329">
        <v>0</v>
      </c>
      <c r="BK34" s="253">
        <f t="shared" si="44"/>
        <v>0</v>
      </c>
      <c r="BL34" s="251">
        <f t="shared" si="60"/>
        <v>0</v>
      </c>
      <c r="BM34" s="326">
        <v>0</v>
      </c>
      <c r="BN34" s="328">
        <v>0</v>
      </c>
      <c r="BO34" s="253">
        <f t="shared" si="45"/>
        <v>0</v>
      </c>
      <c r="BP34" s="251">
        <f t="shared" si="61"/>
        <v>0</v>
      </c>
      <c r="BQ34" s="314">
        <v>0</v>
      </c>
      <c r="BR34" s="328">
        <v>0</v>
      </c>
      <c r="BS34" s="253">
        <f t="shared" si="46"/>
        <v>0</v>
      </c>
      <c r="BT34" s="251">
        <f t="shared" si="62"/>
        <v>0</v>
      </c>
      <c r="BU34" s="253">
        <f t="shared" si="50"/>
        <v>0</v>
      </c>
      <c r="BV34" s="254">
        <f t="shared" si="32"/>
        <v>0</v>
      </c>
      <c r="BW34" s="253">
        <f t="shared" si="47"/>
        <v>0</v>
      </c>
      <c r="BX34" s="252">
        <f t="shared" si="63"/>
        <v>0</v>
      </c>
      <c r="BY34" s="255">
        <f t="shared" si="12"/>
        <v>0.29166666666666669</v>
      </c>
      <c r="BZ34" s="256">
        <f t="shared" ref="BZ34:BZ65" si="72">M34/BY34/24</f>
        <v>1698.285714285714</v>
      </c>
      <c r="CA34" s="256">
        <f t="shared" si="13"/>
        <v>40758.857142857138</v>
      </c>
      <c r="CB34" s="256">
        <f t="shared" ref="CB34:CB65" si="73">M34/(W34-BR34)/24</f>
        <v>1698.285714285714</v>
      </c>
      <c r="CC34" s="519">
        <f t="shared" si="71"/>
        <v>0.48055555555555551</v>
      </c>
      <c r="CD34" s="519">
        <f t="shared" si="19"/>
        <v>24.154861111111114</v>
      </c>
      <c r="CE34" s="516">
        <f t="shared" si="14"/>
        <v>23.674305555555559</v>
      </c>
      <c r="CF34" s="256">
        <f t="shared" si="15"/>
        <v>1187.2805139186294</v>
      </c>
      <c r="CG34" s="525">
        <f t="shared" si="69"/>
        <v>7.833333333333333</v>
      </c>
      <c r="CH34" s="526">
        <f t="shared" si="70"/>
        <v>0.29513888888888884</v>
      </c>
      <c r="CI34" s="527">
        <f t="shared" si="68"/>
        <v>230908</v>
      </c>
      <c r="CJ34" s="323">
        <f t="shared" si="16"/>
        <v>7.5381944444444446</v>
      </c>
      <c r="CK34" s="528">
        <f t="shared" si="17"/>
        <v>1276.3224320589591</v>
      </c>
      <c r="CL34" s="318">
        <f t="shared" si="18"/>
        <v>1228.2340425531916</v>
      </c>
      <c r="CM34" s="567"/>
      <c r="CN34" s="567"/>
      <c r="CO34" s="568"/>
      <c r="CP34" s="568"/>
      <c r="CQ34" s="568"/>
      <c r="CR34" s="568"/>
      <c r="CS34" s="568"/>
      <c r="CT34" s="568"/>
      <c r="CU34" s="568"/>
      <c r="CV34" s="568"/>
      <c r="CW34" s="568"/>
      <c r="CX34" s="568"/>
    </row>
    <row r="35" spans="1:102" s="330" customFormat="1">
      <c r="A35" s="314">
        <f t="shared" ref="A35:A66" si="74">A34+1</f>
        <v>34</v>
      </c>
      <c r="B35" s="315">
        <v>40747</v>
      </c>
      <c r="C35" s="314">
        <f t="shared" si="20"/>
        <v>7</v>
      </c>
      <c r="D35" s="316" t="s">
        <v>24</v>
      </c>
      <c r="E35" s="317" t="s">
        <v>1175</v>
      </c>
      <c r="F35" s="316"/>
      <c r="G35" s="318">
        <v>16</v>
      </c>
      <c r="H35" s="317" t="s">
        <v>177</v>
      </c>
      <c r="I35" s="316" t="s">
        <v>396</v>
      </c>
      <c r="J35" s="316" t="s">
        <v>28</v>
      </c>
      <c r="K35" s="331" t="s">
        <v>29</v>
      </c>
      <c r="L35" s="335">
        <v>29918</v>
      </c>
      <c r="M35" s="490">
        <v>14083</v>
      </c>
      <c r="N35" s="490"/>
      <c r="O35" s="490" t="s">
        <v>178</v>
      </c>
      <c r="P35" s="318">
        <f>L35-M35</f>
        <v>15835</v>
      </c>
      <c r="Q35" s="268">
        <f t="shared" ref="Q35:Q66" si="75">Q34+M35</f>
        <v>688676</v>
      </c>
      <c r="R35" s="320">
        <v>40747.625</v>
      </c>
      <c r="S35" s="321">
        <v>9.375E-2</v>
      </c>
      <c r="T35" s="257">
        <f t="shared" si="35"/>
        <v>2</v>
      </c>
      <c r="U35" s="257">
        <f t="shared" si="51"/>
        <v>15</v>
      </c>
      <c r="V35" s="320">
        <v>40747.71875</v>
      </c>
      <c r="W35" s="321">
        <v>0.53125</v>
      </c>
      <c r="X35" s="253">
        <f t="shared" si="36"/>
        <v>12</v>
      </c>
      <c r="Y35" s="257">
        <f t="shared" si="52"/>
        <v>45</v>
      </c>
      <c r="Z35" s="253">
        <f t="shared" si="49"/>
        <v>580</v>
      </c>
      <c r="AA35" s="253">
        <f t="shared" si="48"/>
        <v>748</v>
      </c>
      <c r="AB35" s="253">
        <f>SUM($W$7:W35)</f>
        <v>22.384027777777778</v>
      </c>
      <c r="AC35" s="322">
        <v>0</v>
      </c>
      <c r="AD35" s="323">
        <v>0</v>
      </c>
      <c r="AE35" s="253">
        <f t="shared" si="37"/>
        <v>0</v>
      </c>
      <c r="AF35" s="253">
        <f t="shared" si="53"/>
        <v>0</v>
      </c>
      <c r="AG35" s="257">
        <f t="shared" si="4"/>
        <v>1104.5490196078431</v>
      </c>
      <c r="AH35" s="257">
        <f t="shared" si="11"/>
        <v>26509.176470588234</v>
      </c>
      <c r="AI35" s="324"/>
      <c r="AJ35" s="325"/>
      <c r="AK35" s="326">
        <v>1</v>
      </c>
      <c r="AL35" s="327">
        <v>6.5972222222222224E-2</v>
      </c>
      <c r="AM35" s="253">
        <f t="shared" si="38"/>
        <v>1</v>
      </c>
      <c r="AN35" s="251">
        <f t="shared" si="54"/>
        <v>35</v>
      </c>
      <c r="AO35" s="326">
        <v>2</v>
      </c>
      <c r="AP35" s="328">
        <v>3.4722222222222224E-2</v>
      </c>
      <c r="AQ35" s="253">
        <f t="shared" si="39"/>
        <v>0</v>
      </c>
      <c r="AR35" s="251">
        <f t="shared" si="55"/>
        <v>50</v>
      </c>
      <c r="AS35" s="326">
        <v>0</v>
      </c>
      <c r="AT35" s="328">
        <v>0</v>
      </c>
      <c r="AU35" s="253">
        <f t="shared" si="40"/>
        <v>0</v>
      </c>
      <c r="AV35" s="251">
        <f t="shared" si="56"/>
        <v>0</v>
      </c>
      <c r="AW35" s="326">
        <v>0</v>
      </c>
      <c r="AX35" s="328">
        <v>0</v>
      </c>
      <c r="AY35" s="253">
        <f t="shared" si="41"/>
        <v>0</v>
      </c>
      <c r="AZ35" s="251">
        <f t="shared" si="57"/>
        <v>0</v>
      </c>
      <c r="BA35" s="326">
        <v>0</v>
      </c>
      <c r="BB35" s="328">
        <v>0</v>
      </c>
      <c r="BC35" s="257">
        <f t="shared" si="42"/>
        <v>0</v>
      </c>
      <c r="BD35" s="258">
        <f t="shared" si="58"/>
        <v>0</v>
      </c>
      <c r="BE35" s="326">
        <v>2</v>
      </c>
      <c r="BF35" s="328">
        <v>0.18055555555555555</v>
      </c>
      <c r="BG35" s="253">
        <f t="shared" si="43"/>
        <v>4</v>
      </c>
      <c r="BH35" s="251">
        <f t="shared" si="59"/>
        <v>20</v>
      </c>
      <c r="BI35" s="326">
        <v>0</v>
      </c>
      <c r="BJ35" s="329">
        <v>0</v>
      </c>
      <c r="BK35" s="253">
        <f t="shared" si="44"/>
        <v>0</v>
      </c>
      <c r="BL35" s="251">
        <f t="shared" si="60"/>
        <v>0</v>
      </c>
      <c r="BM35" s="326">
        <v>0</v>
      </c>
      <c r="BN35" s="328">
        <v>0</v>
      </c>
      <c r="BO35" s="253">
        <f t="shared" si="45"/>
        <v>0</v>
      </c>
      <c r="BP35" s="251">
        <f t="shared" si="61"/>
        <v>0</v>
      </c>
      <c r="BQ35" s="314">
        <v>0</v>
      </c>
      <c r="BR35" s="328">
        <v>0</v>
      </c>
      <c r="BS35" s="253">
        <f t="shared" si="46"/>
        <v>0</v>
      </c>
      <c r="BT35" s="251">
        <f t="shared" si="62"/>
        <v>0</v>
      </c>
      <c r="BU35" s="253">
        <f t="shared" si="50"/>
        <v>5</v>
      </c>
      <c r="BV35" s="254">
        <f t="shared" si="32"/>
        <v>0.28125</v>
      </c>
      <c r="BW35" s="253">
        <f t="shared" si="47"/>
        <v>6</v>
      </c>
      <c r="BX35" s="252">
        <f t="shared" si="63"/>
        <v>45</v>
      </c>
      <c r="BY35" s="255">
        <f t="shared" si="12"/>
        <v>0.25</v>
      </c>
      <c r="BZ35" s="256">
        <f t="shared" si="72"/>
        <v>2347.1666666666665</v>
      </c>
      <c r="CA35" s="256">
        <f t="shared" si="13"/>
        <v>56332</v>
      </c>
      <c r="CB35" s="256">
        <f t="shared" si="73"/>
        <v>1104.5490196078431</v>
      </c>
      <c r="CC35" s="519">
        <f t="shared" si="71"/>
        <v>0.48055555555555551</v>
      </c>
      <c r="CD35" s="519">
        <f t="shared" si="19"/>
        <v>24.686111111111114</v>
      </c>
      <c r="CE35" s="516">
        <f t="shared" si="14"/>
        <v>24.205555555555559</v>
      </c>
      <c r="CF35" s="256">
        <f t="shared" si="15"/>
        <v>1185.4647693366994</v>
      </c>
      <c r="CG35" s="525">
        <f t="shared" si="69"/>
        <v>8.3645833333333321</v>
      </c>
      <c r="CH35" s="526">
        <f t="shared" si="70"/>
        <v>0.29513888888888884</v>
      </c>
      <c r="CI35" s="527">
        <f t="shared" si="68"/>
        <v>244991</v>
      </c>
      <c r="CJ35" s="323">
        <f t="shared" si="16"/>
        <v>8.0694444444444429</v>
      </c>
      <c r="CK35" s="528">
        <f t="shared" si="17"/>
        <v>1265.0137693631671</v>
      </c>
      <c r="CL35" s="318">
        <f t="shared" si="18"/>
        <v>1220.3785803237859</v>
      </c>
      <c r="CM35" s="567"/>
      <c r="CN35" s="567"/>
      <c r="CO35" s="568"/>
      <c r="CP35" s="568"/>
      <c r="CQ35" s="568"/>
      <c r="CR35" s="568"/>
      <c r="CS35" s="568"/>
      <c r="CT35" s="568"/>
      <c r="CU35" s="568"/>
      <c r="CV35" s="568"/>
      <c r="CW35" s="568"/>
      <c r="CX35" s="568"/>
    </row>
    <row r="36" spans="1:102" s="330" customFormat="1">
      <c r="A36" s="314">
        <f t="shared" si="74"/>
        <v>35</v>
      </c>
      <c r="B36" s="315">
        <v>40748</v>
      </c>
      <c r="C36" s="314">
        <f t="shared" si="20"/>
        <v>7</v>
      </c>
      <c r="D36" s="316" t="s">
        <v>24</v>
      </c>
      <c r="E36" s="317" t="s">
        <v>1176</v>
      </c>
      <c r="F36" s="316"/>
      <c r="G36" s="318">
        <v>16</v>
      </c>
      <c r="H36" s="317" t="s">
        <v>177</v>
      </c>
      <c r="I36" s="316" t="s">
        <v>396</v>
      </c>
      <c r="J36" s="316" t="s">
        <v>28</v>
      </c>
      <c r="K36" s="331" t="s">
        <v>29</v>
      </c>
      <c r="L36" s="335">
        <v>29918</v>
      </c>
      <c r="M36" s="490">
        <v>15835</v>
      </c>
      <c r="N36" s="490"/>
      <c r="O36" s="490" t="s">
        <v>178</v>
      </c>
      <c r="P36" s="318">
        <f>P35-M36</f>
        <v>0</v>
      </c>
      <c r="Q36" s="268">
        <f t="shared" si="75"/>
        <v>704511</v>
      </c>
      <c r="R36" s="320">
        <v>40747.625</v>
      </c>
      <c r="S36" s="321">
        <v>9.375E-2</v>
      </c>
      <c r="T36" s="257">
        <f t="shared" si="35"/>
        <v>2</v>
      </c>
      <c r="U36" s="257">
        <f t="shared" si="51"/>
        <v>15</v>
      </c>
      <c r="V36" s="320">
        <v>40747.71875</v>
      </c>
      <c r="W36" s="321">
        <v>0.75694444444444453</v>
      </c>
      <c r="X36" s="253">
        <f t="shared" si="36"/>
        <v>18</v>
      </c>
      <c r="Y36" s="257">
        <f t="shared" si="52"/>
        <v>10</v>
      </c>
      <c r="Z36" s="253">
        <f t="shared" si="49"/>
        <v>598</v>
      </c>
      <c r="AA36" s="253">
        <f t="shared" si="48"/>
        <v>758</v>
      </c>
      <c r="AB36" s="253">
        <f>SUM($W$7:W36)</f>
        <v>23.140972222222221</v>
      </c>
      <c r="AC36" s="322">
        <v>0</v>
      </c>
      <c r="AD36" s="323">
        <v>0</v>
      </c>
      <c r="AE36" s="253">
        <f t="shared" si="37"/>
        <v>0</v>
      </c>
      <c r="AF36" s="253">
        <f t="shared" si="53"/>
        <v>0</v>
      </c>
      <c r="AG36" s="257">
        <f t="shared" si="4"/>
        <v>871.65137614678895</v>
      </c>
      <c r="AH36" s="257">
        <f t="shared" si="11"/>
        <v>20919.633027522934</v>
      </c>
      <c r="AI36" s="320">
        <v>40749.006944444445</v>
      </c>
      <c r="AJ36" s="325"/>
      <c r="AK36" s="326">
        <v>1</v>
      </c>
      <c r="AL36" s="327">
        <v>9.0277777777777787E-3</v>
      </c>
      <c r="AM36" s="253">
        <f t="shared" si="38"/>
        <v>0</v>
      </c>
      <c r="AN36" s="251">
        <f t="shared" si="54"/>
        <v>13</v>
      </c>
      <c r="AO36" s="326">
        <v>0</v>
      </c>
      <c r="AP36" s="328">
        <v>0</v>
      </c>
      <c r="AQ36" s="253">
        <f t="shared" si="39"/>
        <v>0</v>
      </c>
      <c r="AR36" s="251">
        <f t="shared" si="55"/>
        <v>0</v>
      </c>
      <c r="AS36" s="326">
        <v>0</v>
      </c>
      <c r="AT36" s="328">
        <v>0</v>
      </c>
      <c r="AU36" s="253">
        <f t="shared" si="40"/>
        <v>0</v>
      </c>
      <c r="AV36" s="251">
        <f t="shared" si="56"/>
        <v>0</v>
      </c>
      <c r="AW36" s="326">
        <v>0</v>
      </c>
      <c r="AX36" s="328">
        <v>0</v>
      </c>
      <c r="AY36" s="253">
        <f t="shared" si="41"/>
        <v>0</v>
      </c>
      <c r="AZ36" s="251">
        <f t="shared" si="57"/>
        <v>0</v>
      </c>
      <c r="BA36" s="326">
        <v>0</v>
      </c>
      <c r="BB36" s="328">
        <v>0</v>
      </c>
      <c r="BC36" s="257">
        <f t="shared" si="42"/>
        <v>0</v>
      </c>
      <c r="BD36" s="258">
        <f t="shared" si="58"/>
        <v>0</v>
      </c>
      <c r="BE36" s="326">
        <v>1</v>
      </c>
      <c r="BF36" s="328">
        <v>1.3194444444444444E-2</v>
      </c>
      <c r="BG36" s="253">
        <f t="shared" si="43"/>
        <v>0</v>
      </c>
      <c r="BH36" s="251">
        <f t="shared" si="59"/>
        <v>19</v>
      </c>
      <c r="BI36" s="326">
        <v>0</v>
      </c>
      <c r="BJ36" s="329">
        <v>0</v>
      </c>
      <c r="BK36" s="253">
        <f t="shared" si="44"/>
        <v>0</v>
      </c>
      <c r="BL36" s="251">
        <f t="shared" si="60"/>
        <v>0</v>
      </c>
      <c r="BM36" s="326">
        <v>0</v>
      </c>
      <c r="BN36" s="328">
        <v>0</v>
      </c>
      <c r="BO36" s="253">
        <f t="shared" si="45"/>
        <v>0</v>
      </c>
      <c r="BP36" s="251">
        <f t="shared" si="61"/>
        <v>0</v>
      </c>
      <c r="BQ36" s="314">
        <v>1</v>
      </c>
      <c r="BR36" s="328">
        <v>0.36249999999999999</v>
      </c>
      <c r="BS36" s="253">
        <f t="shared" si="46"/>
        <v>8</v>
      </c>
      <c r="BT36" s="251">
        <f t="shared" si="62"/>
        <v>42</v>
      </c>
      <c r="BU36" s="253">
        <f t="shared" si="50"/>
        <v>3</v>
      </c>
      <c r="BV36" s="254">
        <f t="shared" si="32"/>
        <v>0.38472222222222224</v>
      </c>
      <c r="BW36" s="253">
        <f t="shared" si="47"/>
        <v>9</v>
      </c>
      <c r="BX36" s="252">
        <f t="shared" si="63"/>
        <v>14</v>
      </c>
      <c r="BY36" s="255">
        <f t="shared" si="12"/>
        <v>0.37222222222222229</v>
      </c>
      <c r="BZ36" s="256">
        <f t="shared" si="72"/>
        <v>1772.5746268656712</v>
      </c>
      <c r="CA36" s="256">
        <f t="shared" si="13"/>
        <v>42541.79104477611</v>
      </c>
      <c r="CB36" s="256">
        <f t="shared" si="73"/>
        <v>1672.7112676056333</v>
      </c>
      <c r="CC36" s="519">
        <f t="shared" ref="CC36:CC42" si="76">SUM(CC35,BR36)</f>
        <v>0.84305555555555545</v>
      </c>
      <c r="CD36" s="519">
        <f t="shared" si="19"/>
        <v>25.443055555555556</v>
      </c>
      <c r="CE36" s="516">
        <f t="shared" si="14"/>
        <v>24.6</v>
      </c>
      <c r="CF36" s="256">
        <f t="shared" si="15"/>
        <v>1193.2774390243901</v>
      </c>
      <c r="CG36" s="525">
        <f t="shared" si="69"/>
        <v>9.1215277777777768</v>
      </c>
      <c r="CH36" s="526">
        <f t="shared" si="70"/>
        <v>0.65763888888888888</v>
      </c>
      <c r="CI36" s="527">
        <f t="shared" si="68"/>
        <v>260826</v>
      </c>
      <c r="CJ36" s="323">
        <f t="shared" si="16"/>
        <v>8.4638888888888886</v>
      </c>
      <c r="CK36" s="528">
        <f t="shared" si="17"/>
        <v>1284.0137840498853</v>
      </c>
      <c r="CL36" s="318">
        <f t="shared" si="18"/>
        <v>1191.43966501713</v>
      </c>
      <c r="CM36" s="567"/>
      <c r="CN36" s="567"/>
      <c r="CO36" s="568"/>
      <c r="CP36" s="568"/>
      <c r="CQ36" s="568"/>
      <c r="CR36" s="568"/>
      <c r="CS36" s="568"/>
      <c r="CT36" s="568"/>
      <c r="CU36" s="568"/>
      <c r="CV36" s="568"/>
      <c r="CW36" s="568"/>
      <c r="CX36" s="568"/>
    </row>
    <row r="37" spans="1:102" s="330" customFormat="1" ht="21.75" customHeight="1">
      <c r="A37" s="314">
        <f t="shared" si="74"/>
        <v>36</v>
      </c>
      <c r="B37" s="315">
        <v>40748</v>
      </c>
      <c r="C37" s="314">
        <f t="shared" si="20"/>
        <v>7</v>
      </c>
      <c r="D37" s="316" t="s">
        <v>24</v>
      </c>
      <c r="E37" s="316" t="s">
        <v>1177</v>
      </c>
      <c r="F37" s="316"/>
      <c r="G37" s="318">
        <v>17</v>
      </c>
      <c r="H37" s="331" t="s">
        <v>27</v>
      </c>
      <c r="I37" s="316" t="s">
        <v>401</v>
      </c>
      <c r="J37" s="316" t="s">
        <v>28</v>
      </c>
      <c r="K37" s="331" t="s">
        <v>29</v>
      </c>
      <c r="L37" s="319">
        <v>145827</v>
      </c>
      <c r="M37" s="490">
        <v>5308</v>
      </c>
      <c r="N37" s="490"/>
      <c r="O37" s="693">
        <v>9</v>
      </c>
      <c r="P37" s="318">
        <f>L37-M37</f>
        <v>140519</v>
      </c>
      <c r="Q37" s="268">
        <f t="shared" si="75"/>
        <v>709819</v>
      </c>
      <c r="R37" s="320">
        <v>40748.708333333336</v>
      </c>
      <c r="S37" s="321">
        <v>0.125</v>
      </c>
      <c r="T37" s="257">
        <f t="shared" si="35"/>
        <v>3</v>
      </c>
      <c r="U37" s="257">
        <f t="shared" si="51"/>
        <v>0</v>
      </c>
      <c r="V37" s="320">
        <v>40748.833333333336</v>
      </c>
      <c r="W37" s="321">
        <v>0.41666666666666669</v>
      </c>
      <c r="X37" s="253">
        <f t="shared" si="36"/>
        <v>10</v>
      </c>
      <c r="Y37" s="257">
        <f t="shared" si="52"/>
        <v>0</v>
      </c>
      <c r="Z37" s="253">
        <f t="shared" si="49"/>
        <v>608</v>
      </c>
      <c r="AA37" s="253">
        <f t="shared" si="48"/>
        <v>758</v>
      </c>
      <c r="AB37" s="253">
        <f>SUM($W$7:W37)</f>
        <v>23.557638888888889</v>
      </c>
      <c r="AC37" s="336">
        <v>0</v>
      </c>
      <c r="AD37" s="323">
        <v>0</v>
      </c>
      <c r="AE37" s="253">
        <f t="shared" si="37"/>
        <v>0</v>
      </c>
      <c r="AF37" s="253">
        <f t="shared" si="53"/>
        <v>0</v>
      </c>
      <c r="AG37" s="257">
        <f t="shared" si="4"/>
        <v>530.79999999999995</v>
      </c>
      <c r="AH37" s="257">
        <f t="shared" si="11"/>
        <v>12739.199999999999</v>
      </c>
      <c r="AI37" s="324"/>
      <c r="AJ37" s="325"/>
      <c r="AK37" s="326">
        <v>0</v>
      </c>
      <c r="AL37" s="327">
        <v>0</v>
      </c>
      <c r="AM37" s="253">
        <f t="shared" si="38"/>
        <v>0</v>
      </c>
      <c r="AN37" s="251">
        <f t="shared" si="54"/>
        <v>0</v>
      </c>
      <c r="AO37" s="326">
        <v>0</v>
      </c>
      <c r="AP37" s="328">
        <v>0</v>
      </c>
      <c r="AQ37" s="253">
        <f t="shared" si="39"/>
        <v>0</v>
      </c>
      <c r="AR37" s="251">
        <f t="shared" si="55"/>
        <v>0</v>
      </c>
      <c r="AS37" s="326">
        <v>0</v>
      </c>
      <c r="AT37" s="328">
        <v>0</v>
      </c>
      <c r="AU37" s="253">
        <f t="shared" si="40"/>
        <v>0</v>
      </c>
      <c r="AV37" s="251">
        <f t="shared" si="56"/>
        <v>0</v>
      </c>
      <c r="AW37" s="326">
        <v>0</v>
      </c>
      <c r="AX37" s="328">
        <v>0</v>
      </c>
      <c r="AY37" s="253">
        <f t="shared" si="41"/>
        <v>0</v>
      </c>
      <c r="AZ37" s="251">
        <f t="shared" si="57"/>
        <v>0</v>
      </c>
      <c r="BA37" s="326">
        <v>0</v>
      </c>
      <c r="BB37" s="328">
        <v>0</v>
      </c>
      <c r="BC37" s="257">
        <f t="shared" si="42"/>
        <v>0</v>
      </c>
      <c r="BD37" s="258">
        <f t="shared" si="58"/>
        <v>0</v>
      </c>
      <c r="BE37" s="326">
        <v>0</v>
      </c>
      <c r="BF37" s="328">
        <v>0</v>
      </c>
      <c r="BG37" s="253">
        <f t="shared" si="43"/>
        <v>0</v>
      </c>
      <c r="BH37" s="251">
        <f t="shared" si="59"/>
        <v>0</v>
      </c>
      <c r="BI37" s="326">
        <v>0</v>
      </c>
      <c r="BJ37" s="329">
        <v>0</v>
      </c>
      <c r="BK37" s="253">
        <f t="shared" si="44"/>
        <v>0</v>
      </c>
      <c r="BL37" s="251">
        <f t="shared" si="60"/>
        <v>0</v>
      </c>
      <c r="BM37" s="326">
        <v>0</v>
      </c>
      <c r="BN37" s="328">
        <v>0</v>
      </c>
      <c r="BO37" s="253">
        <f t="shared" si="45"/>
        <v>0</v>
      </c>
      <c r="BP37" s="251">
        <f t="shared" si="61"/>
        <v>0</v>
      </c>
      <c r="BQ37" s="314">
        <v>0</v>
      </c>
      <c r="BR37" s="328">
        <v>0</v>
      </c>
      <c r="BS37" s="253">
        <f t="shared" si="46"/>
        <v>0</v>
      </c>
      <c r="BT37" s="251">
        <f t="shared" si="62"/>
        <v>0</v>
      </c>
      <c r="BU37" s="253">
        <f t="shared" si="50"/>
        <v>0</v>
      </c>
      <c r="BV37" s="254">
        <f t="shared" si="32"/>
        <v>0</v>
      </c>
      <c r="BW37" s="253">
        <f t="shared" si="47"/>
        <v>0</v>
      </c>
      <c r="BX37" s="252">
        <f t="shared" si="63"/>
        <v>0</v>
      </c>
      <c r="BY37" s="255">
        <f t="shared" si="12"/>
        <v>0.41666666666666669</v>
      </c>
      <c r="BZ37" s="256">
        <f t="shared" si="72"/>
        <v>530.79999999999995</v>
      </c>
      <c r="CA37" s="256">
        <f t="shared" si="13"/>
        <v>12739.199999999999</v>
      </c>
      <c r="CB37" s="256">
        <f t="shared" si="73"/>
        <v>530.79999999999995</v>
      </c>
      <c r="CC37" s="519">
        <f t="shared" si="76"/>
        <v>0.84305555555555545</v>
      </c>
      <c r="CD37" s="519">
        <f t="shared" si="19"/>
        <v>25.859722222222224</v>
      </c>
      <c r="CE37" s="516">
        <f t="shared" si="14"/>
        <v>25.016666666666669</v>
      </c>
      <c r="CF37" s="256">
        <f t="shared" si="15"/>
        <v>1182.2435043304463</v>
      </c>
      <c r="CG37" s="525">
        <f t="shared" si="69"/>
        <v>9.5381944444444429</v>
      </c>
      <c r="CH37" s="526">
        <f t="shared" si="70"/>
        <v>0.65763888888888888</v>
      </c>
      <c r="CI37" s="527">
        <f t="shared" si="68"/>
        <v>266134</v>
      </c>
      <c r="CJ37" s="323">
        <f t="shared" si="16"/>
        <v>8.8805555555555546</v>
      </c>
      <c r="CK37" s="528">
        <f t="shared" si="17"/>
        <v>1248.6737566468566</v>
      </c>
      <c r="CL37" s="318">
        <f t="shared" si="18"/>
        <v>1162.5802693847836</v>
      </c>
      <c r="CM37" s="567"/>
      <c r="CN37" s="567"/>
      <c r="CO37" s="568"/>
      <c r="CP37" s="568"/>
      <c r="CQ37" s="568"/>
      <c r="CR37" s="568"/>
      <c r="CS37" s="568"/>
      <c r="CT37" s="568"/>
      <c r="CU37" s="568"/>
      <c r="CV37" s="568"/>
      <c r="CW37" s="568"/>
      <c r="CX37" s="568"/>
    </row>
    <row r="38" spans="1:102" s="330" customFormat="1">
      <c r="A38" s="314">
        <f t="shared" si="74"/>
        <v>37</v>
      </c>
      <c r="B38" s="315">
        <v>40749</v>
      </c>
      <c r="C38" s="314">
        <f t="shared" si="20"/>
        <v>7</v>
      </c>
      <c r="D38" s="316" t="s">
        <v>24</v>
      </c>
      <c r="E38" s="316" t="s">
        <v>1177</v>
      </c>
      <c r="F38" s="316"/>
      <c r="G38" s="318">
        <v>17</v>
      </c>
      <c r="H38" s="331" t="s">
        <v>27</v>
      </c>
      <c r="I38" s="316" t="s">
        <v>401</v>
      </c>
      <c r="J38" s="316" t="s">
        <v>28</v>
      </c>
      <c r="K38" s="331" t="s">
        <v>29</v>
      </c>
      <c r="L38" s="319">
        <v>145827</v>
      </c>
      <c r="M38" s="490">
        <v>51951</v>
      </c>
      <c r="N38" s="490"/>
      <c r="O38" s="694"/>
      <c r="P38" s="318">
        <f>P37-M38</f>
        <v>88568</v>
      </c>
      <c r="Q38" s="268">
        <f t="shared" si="75"/>
        <v>761770</v>
      </c>
      <c r="R38" s="320">
        <v>40748.708333333336</v>
      </c>
      <c r="S38" s="321">
        <v>0.125</v>
      </c>
      <c r="T38" s="257">
        <f t="shared" si="35"/>
        <v>3</v>
      </c>
      <c r="U38" s="257">
        <f t="shared" si="51"/>
        <v>0</v>
      </c>
      <c r="V38" s="320">
        <v>40748.833333333336</v>
      </c>
      <c r="W38" s="321">
        <v>1</v>
      </c>
      <c r="X38" s="253">
        <f t="shared" si="36"/>
        <v>24</v>
      </c>
      <c r="Y38" s="257">
        <f t="shared" si="52"/>
        <v>0</v>
      </c>
      <c r="Z38" s="253">
        <f t="shared" si="49"/>
        <v>632</v>
      </c>
      <c r="AA38" s="253">
        <f t="shared" si="48"/>
        <v>758</v>
      </c>
      <c r="AB38" s="253">
        <f>SUM($W$7:W38)</f>
        <v>24.557638888888889</v>
      </c>
      <c r="AC38" s="336">
        <v>0</v>
      </c>
      <c r="AD38" s="323">
        <v>0</v>
      </c>
      <c r="AE38" s="253">
        <f t="shared" si="37"/>
        <v>0</v>
      </c>
      <c r="AF38" s="253">
        <f t="shared" si="53"/>
        <v>0</v>
      </c>
      <c r="AG38" s="257">
        <f t="shared" si="4"/>
        <v>2164.625</v>
      </c>
      <c r="AH38" s="257">
        <f t="shared" si="11"/>
        <v>51951</v>
      </c>
      <c r="AI38" s="324"/>
      <c r="AJ38" s="325"/>
      <c r="AK38" s="326">
        <v>0</v>
      </c>
      <c r="AL38" s="327">
        <v>0</v>
      </c>
      <c r="AM38" s="253">
        <f t="shared" si="38"/>
        <v>0</v>
      </c>
      <c r="AN38" s="251">
        <f t="shared" si="54"/>
        <v>0</v>
      </c>
      <c r="AO38" s="326">
        <v>5</v>
      </c>
      <c r="AP38" s="328">
        <v>2.361111111111111E-2</v>
      </c>
      <c r="AQ38" s="253">
        <f t="shared" si="39"/>
        <v>0</v>
      </c>
      <c r="AR38" s="251">
        <f t="shared" si="55"/>
        <v>34</v>
      </c>
      <c r="AS38" s="326">
        <v>0</v>
      </c>
      <c r="AT38" s="328">
        <v>0</v>
      </c>
      <c r="AU38" s="253">
        <f t="shared" si="40"/>
        <v>0</v>
      </c>
      <c r="AV38" s="251">
        <f t="shared" si="56"/>
        <v>0</v>
      </c>
      <c r="AW38" s="326">
        <v>2</v>
      </c>
      <c r="AX38" s="328">
        <v>7.5694444444444439E-2</v>
      </c>
      <c r="AY38" s="253">
        <f t="shared" si="41"/>
        <v>1</v>
      </c>
      <c r="AZ38" s="251">
        <f t="shared" si="57"/>
        <v>49</v>
      </c>
      <c r="BA38" s="326">
        <v>1</v>
      </c>
      <c r="BB38" s="328">
        <v>3.6805555555555557E-2</v>
      </c>
      <c r="BC38" s="257">
        <f t="shared" si="42"/>
        <v>0</v>
      </c>
      <c r="BD38" s="258">
        <f t="shared" si="58"/>
        <v>53</v>
      </c>
      <c r="BE38" s="326">
        <v>1</v>
      </c>
      <c r="BF38" s="328">
        <v>1.1805555555555555E-2</v>
      </c>
      <c r="BG38" s="253">
        <f t="shared" si="43"/>
        <v>0</v>
      </c>
      <c r="BH38" s="251">
        <f t="shared" si="59"/>
        <v>17</v>
      </c>
      <c r="BI38" s="326">
        <v>0</v>
      </c>
      <c r="BJ38" s="329">
        <v>0</v>
      </c>
      <c r="BK38" s="253">
        <f t="shared" si="44"/>
        <v>0</v>
      </c>
      <c r="BL38" s="251">
        <f t="shared" si="60"/>
        <v>0</v>
      </c>
      <c r="BM38" s="326">
        <v>0</v>
      </c>
      <c r="BN38" s="328">
        <v>0</v>
      </c>
      <c r="BO38" s="253">
        <f t="shared" si="45"/>
        <v>0</v>
      </c>
      <c r="BP38" s="251">
        <f t="shared" si="61"/>
        <v>0</v>
      </c>
      <c r="BQ38" s="314">
        <v>1</v>
      </c>
      <c r="BR38" s="328">
        <v>8.2638888888888887E-2</v>
      </c>
      <c r="BS38" s="253">
        <f t="shared" si="46"/>
        <v>1</v>
      </c>
      <c r="BT38" s="251">
        <f t="shared" si="62"/>
        <v>59</v>
      </c>
      <c r="BU38" s="253">
        <f t="shared" si="50"/>
        <v>10</v>
      </c>
      <c r="BV38" s="254">
        <f t="shared" si="32"/>
        <v>0.23055555555555554</v>
      </c>
      <c r="BW38" s="253">
        <f t="shared" si="47"/>
        <v>5</v>
      </c>
      <c r="BX38" s="252">
        <f t="shared" si="63"/>
        <v>32</v>
      </c>
      <c r="BY38" s="255">
        <f t="shared" si="12"/>
        <v>0.76944444444444449</v>
      </c>
      <c r="BZ38" s="256">
        <f t="shared" si="72"/>
        <v>2813.2310469314075</v>
      </c>
      <c r="CA38" s="256">
        <f t="shared" si="13"/>
        <v>67517.545126353783</v>
      </c>
      <c r="CB38" s="256">
        <f t="shared" si="73"/>
        <v>2359.6214988644965</v>
      </c>
      <c r="CC38" s="519">
        <f t="shared" si="76"/>
        <v>0.92569444444444438</v>
      </c>
      <c r="CD38" s="519">
        <f t="shared" si="19"/>
        <v>26.859722222222224</v>
      </c>
      <c r="CE38" s="516">
        <f t="shared" si="14"/>
        <v>25.934027777777779</v>
      </c>
      <c r="CF38" s="256">
        <f t="shared" si="15"/>
        <v>1223.8907484268309</v>
      </c>
      <c r="CG38" s="525">
        <f t="shared" si="69"/>
        <v>10.538194444444443</v>
      </c>
      <c r="CH38" s="526">
        <f t="shared" si="70"/>
        <v>0.74027777777777781</v>
      </c>
      <c r="CI38" s="527">
        <f t="shared" si="68"/>
        <v>318085</v>
      </c>
      <c r="CJ38" s="323">
        <f t="shared" si="16"/>
        <v>9.7979166666666657</v>
      </c>
      <c r="CK38" s="528">
        <f t="shared" si="17"/>
        <v>1352.6897724856476</v>
      </c>
      <c r="CL38" s="318">
        <f t="shared" si="18"/>
        <v>1257.6672158154863</v>
      </c>
      <c r="CM38" s="567"/>
      <c r="CN38" s="567"/>
      <c r="CO38" s="568"/>
      <c r="CP38" s="568"/>
      <c r="CQ38" s="568"/>
      <c r="CR38" s="568"/>
      <c r="CS38" s="568"/>
      <c r="CT38" s="568"/>
      <c r="CU38" s="568"/>
      <c r="CV38" s="568"/>
      <c r="CW38" s="568"/>
      <c r="CX38" s="568"/>
    </row>
    <row r="39" spans="1:102" s="330" customFormat="1">
      <c r="A39" s="314">
        <f t="shared" si="74"/>
        <v>38</v>
      </c>
      <c r="B39" s="315">
        <v>40750</v>
      </c>
      <c r="C39" s="314">
        <f t="shared" si="20"/>
        <v>7</v>
      </c>
      <c r="D39" s="316" t="s">
        <v>24</v>
      </c>
      <c r="E39" s="316" t="s">
        <v>1177</v>
      </c>
      <c r="F39" s="316"/>
      <c r="G39" s="318">
        <v>17</v>
      </c>
      <c r="H39" s="331" t="s">
        <v>27</v>
      </c>
      <c r="I39" s="316" t="s">
        <v>401</v>
      </c>
      <c r="J39" s="316" t="s">
        <v>28</v>
      </c>
      <c r="K39" s="331" t="s">
        <v>29</v>
      </c>
      <c r="L39" s="319">
        <v>145827</v>
      </c>
      <c r="M39" s="490">
        <v>39995</v>
      </c>
      <c r="N39" s="490"/>
      <c r="O39" s="694"/>
      <c r="P39" s="318">
        <f>P38-M39</f>
        <v>48573</v>
      </c>
      <c r="Q39" s="268">
        <f t="shared" si="75"/>
        <v>801765</v>
      </c>
      <c r="R39" s="320">
        <v>40748.708333333336</v>
      </c>
      <c r="S39" s="321">
        <v>0.125</v>
      </c>
      <c r="T39" s="257">
        <f t="shared" si="35"/>
        <v>3</v>
      </c>
      <c r="U39" s="257">
        <f t="shared" si="51"/>
        <v>0</v>
      </c>
      <c r="V39" s="320">
        <v>40748.833333333336</v>
      </c>
      <c r="W39" s="321">
        <v>1</v>
      </c>
      <c r="X39" s="253">
        <f t="shared" si="36"/>
        <v>24</v>
      </c>
      <c r="Y39" s="257">
        <f t="shared" si="52"/>
        <v>0</v>
      </c>
      <c r="Z39" s="253">
        <f t="shared" si="49"/>
        <v>656</v>
      </c>
      <c r="AA39" s="253">
        <f t="shared" si="48"/>
        <v>758</v>
      </c>
      <c r="AB39" s="253">
        <f>SUM($W$7:W39)</f>
        <v>25.557638888888889</v>
      </c>
      <c r="AC39" s="336">
        <v>0</v>
      </c>
      <c r="AD39" s="323">
        <v>0</v>
      </c>
      <c r="AE39" s="253">
        <f t="shared" si="37"/>
        <v>0</v>
      </c>
      <c r="AF39" s="253">
        <f t="shared" si="53"/>
        <v>0</v>
      </c>
      <c r="AG39" s="257">
        <f t="shared" si="4"/>
        <v>1666.4583333333333</v>
      </c>
      <c r="AH39" s="257">
        <f t="shared" si="11"/>
        <v>39995</v>
      </c>
      <c r="AI39" s="324"/>
      <c r="AJ39" s="325"/>
      <c r="AK39" s="326">
        <v>0</v>
      </c>
      <c r="AL39" s="327">
        <v>0</v>
      </c>
      <c r="AM39" s="253">
        <f t="shared" si="38"/>
        <v>0</v>
      </c>
      <c r="AN39" s="251">
        <f t="shared" si="54"/>
        <v>0</v>
      </c>
      <c r="AO39" s="326">
        <v>3</v>
      </c>
      <c r="AP39" s="328">
        <v>3.5416666666666666E-2</v>
      </c>
      <c r="AQ39" s="253">
        <f t="shared" si="39"/>
        <v>0</v>
      </c>
      <c r="AR39" s="251">
        <f t="shared" si="55"/>
        <v>51</v>
      </c>
      <c r="AS39" s="326">
        <v>0</v>
      </c>
      <c r="AT39" s="328">
        <v>0</v>
      </c>
      <c r="AU39" s="253">
        <f t="shared" si="40"/>
        <v>0</v>
      </c>
      <c r="AV39" s="251">
        <f t="shared" si="56"/>
        <v>0</v>
      </c>
      <c r="AW39" s="326">
        <v>0</v>
      </c>
      <c r="AX39" s="328">
        <v>0</v>
      </c>
      <c r="AY39" s="253">
        <f t="shared" si="41"/>
        <v>0</v>
      </c>
      <c r="AZ39" s="251">
        <f t="shared" si="57"/>
        <v>0</v>
      </c>
      <c r="BA39" s="326">
        <v>0</v>
      </c>
      <c r="BB39" s="328">
        <v>0</v>
      </c>
      <c r="BC39" s="257">
        <f t="shared" si="42"/>
        <v>0</v>
      </c>
      <c r="BD39" s="258">
        <f t="shared" si="58"/>
        <v>0</v>
      </c>
      <c r="BE39" s="326">
        <v>2</v>
      </c>
      <c r="BF39" s="328">
        <v>1.8055555555555557E-2</v>
      </c>
      <c r="BG39" s="253">
        <f t="shared" si="43"/>
        <v>0</v>
      </c>
      <c r="BH39" s="251">
        <f t="shared" si="59"/>
        <v>26</v>
      </c>
      <c r="BI39" s="326">
        <v>0</v>
      </c>
      <c r="BJ39" s="329">
        <v>0</v>
      </c>
      <c r="BK39" s="253">
        <f t="shared" si="44"/>
        <v>0</v>
      </c>
      <c r="BL39" s="251">
        <f t="shared" si="60"/>
        <v>0</v>
      </c>
      <c r="BM39" s="326">
        <v>0</v>
      </c>
      <c r="BN39" s="328">
        <v>0</v>
      </c>
      <c r="BO39" s="253">
        <f t="shared" si="45"/>
        <v>0</v>
      </c>
      <c r="BP39" s="251">
        <f t="shared" si="61"/>
        <v>0</v>
      </c>
      <c r="BQ39" s="314">
        <v>0</v>
      </c>
      <c r="BR39" s="328">
        <v>0</v>
      </c>
      <c r="BS39" s="253">
        <f t="shared" si="46"/>
        <v>0</v>
      </c>
      <c r="BT39" s="251">
        <f t="shared" si="62"/>
        <v>0</v>
      </c>
      <c r="BU39" s="253">
        <f t="shared" si="50"/>
        <v>5</v>
      </c>
      <c r="BV39" s="254">
        <f t="shared" si="32"/>
        <v>5.3472222222222227E-2</v>
      </c>
      <c r="BW39" s="253">
        <f t="shared" si="47"/>
        <v>1</v>
      </c>
      <c r="BX39" s="252">
        <f t="shared" si="63"/>
        <v>17</v>
      </c>
      <c r="BY39" s="255">
        <f t="shared" si="12"/>
        <v>0.94652777777777775</v>
      </c>
      <c r="BZ39" s="256">
        <f t="shared" si="72"/>
        <v>1760.6016140865738</v>
      </c>
      <c r="CA39" s="256">
        <f t="shared" si="13"/>
        <v>42254.43873807777</v>
      </c>
      <c r="CB39" s="256">
        <f t="shared" si="73"/>
        <v>1666.4583333333333</v>
      </c>
      <c r="CC39" s="519">
        <f t="shared" si="76"/>
        <v>0.92569444444444438</v>
      </c>
      <c r="CD39" s="519">
        <f t="shared" si="19"/>
        <v>27.859722222222224</v>
      </c>
      <c r="CE39" s="516">
        <f t="shared" si="14"/>
        <v>26.934027777777779</v>
      </c>
      <c r="CF39" s="256">
        <f t="shared" si="15"/>
        <v>1240.3222895449271</v>
      </c>
      <c r="CG39" s="525">
        <f t="shared" si="69"/>
        <v>11.538194444444443</v>
      </c>
      <c r="CH39" s="526">
        <f t="shared" si="70"/>
        <v>0.74027777777777781</v>
      </c>
      <c r="CI39" s="527">
        <f t="shared" si="68"/>
        <v>358080</v>
      </c>
      <c r="CJ39" s="323">
        <f t="shared" si="16"/>
        <v>10.797916666666666</v>
      </c>
      <c r="CK39" s="528">
        <f t="shared" si="17"/>
        <v>1381.7480223808607</v>
      </c>
      <c r="CL39" s="318">
        <f t="shared" si="18"/>
        <v>1293.096599458321</v>
      </c>
      <c r="CM39" s="567"/>
      <c r="CN39" s="567"/>
      <c r="CO39" s="568"/>
      <c r="CP39" s="568"/>
      <c r="CQ39" s="568"/>
      <c r="CR39" s="568"/>
      <c r="CS39" s="568"/>
      <c r="CT39" s="568"/>
      <c r="CU39" s="568"/>
      <c r="CV39" s="568"/>
      <c r="CW39" s="568"/>
      <c r="CX39" s="568"/>
    </row>
    <row r="40" spans="1:102" s="330" customFormat="1">
      <c r="A40" s="314">
        <f t="shared" si="74"/>
        <v>39</v>
      </c>
      <c r="B40" s="315">
        <v>40751</v>
      </c>
      <c r="C40" s="314">
        <f t="shared" si="20"/>
        <v>7</v>
      </c>
      <c r="D40" s="316" t="s">
        <v>24</v>
      </c>
      <c r="E40" s="316" t="s">
        <v>1177</v>
      </c>
      <c r="F40" s="316"/>
      <c r="G40" s="318">
        <v>17</v>
      </c>
      <c r="H40" s="331" t="s">
        <v>27</v>
      </c>
      <c r="I40" s="316" t="s">
        <v>401</v>
      </c>
      <c r="J40" s="316" t="s">
        <v>28</v>
      </c>
      <c r="K40" s="331" t="s">
        <v>29</v>
      </c>
      <c r="L40" s="319">
        <v>145827</v>
      </c>
      <c r="M40" s="490">
        <v>24734</v>
      </c>
      <c r="N40" s="490"/>
      <c r="O40" s="694"/>
      <c r="P40" s="318">
        <f>P39-M40</f>
        <v>23839</v>
      </c>
      <c r="Q40" s="268">
        <f t="shared" si="75"/>
        <v>826499</v>
      </c>
      <c r="R40" s="320">
        <v>40748.708333333336</v>
      </c>
      <c r="S40" s="321">
        <v>0.125</v>
      </c>
      <c r="T40" s="257">
        <f t="shared" si="35"/>
        <v>3</v>
      </c>
      <c r="U40" s="257">
        <f t="shared" si="51"/>
        <v>0</v>
      </c>
      <c r="V40" s="320">
        <v>40748.833333333336</v>
      </c>
      <c r="W40" s="321">
        <v>1</v>
      </c>
      <c r="X40" s="253">
        <f t="shared" si="36"/>
        <v>24</v>
      </c>
      <c r="Y40" s="257">
        <f t="shared" si="52"/>
        <v>0</v>
      </c>
      <c r="Z40" s="253">
        <f t="shared" si="49"/>
        <v>680</v>
      </c>
      <c r="AA40" s="253">
        <f t="shared" si="48"/>
        <v>758</v>
      </c>
      <c r="AB40" s="253">
        <f>SUM($W$7:W40)</f>
        <v>26.557638888888889</v>
      </c>
      <c r="AC40" s="336">
        <v>0</v>
      </c>
      <c r="AD40" s="323">
        <v>0</v>
      </c>
      <c r="AE40" s="253">
        <f t="shared" si="37"/>
        <v>0</v>
      </c>
      <c r="AF40" s="253">
        <f t="shared" si="53"/>
        <v>0</v>
      </c>
      <c r="AG40" s="257">
        <f t="shared" si="4"/>
        <v>1030.5833333333333</v>
      </c>
      <c r="AH40" s="257">
        <f t="shared" si="11"/>
        <v>24734</v>
      </c>
      <c r="AI40" s="324"/>
      <c r="AJ40" s="325"/>
      <c r="AK40" s="326">
        <v>0</v>
      </c>
      <c r="AL40" s="327">
        <v>0</v>
      </c>
      <c r="AM40" s="253">
        <f t="shared" si="38"/>
        <v>0</v>
      </c>
      <c r="AN40" s="251">
        <f t="shared" si="54"/>
        <v>0</v>
      </c>
      <c r="AO40" s="326">
        <v>6</v>
      </c>
      <c r="AP40" s="328">
        <v>0.23333333333333331</v>
      </c>
      <c r="AQ40" s="253">
        <f t="shared" si="39"/>
        <v>5</v>
      </c>
      <c r="AR40" s="251">
        <f t="shared" si="55"/>
        <v>36</v>
      </c>
      <c r="AS40" s="326">
        <v>0</v>
      </c>
      <c r="AT40" s="328">
        <v>0</v>
      </c>
      <c r="AU40" s="253">
        <f t="shared" si="40"/>
        <v>0</v>
      </c>
      <c r="AV40" s="251">
        <f t="shared" si="56"/>
        <v>0</v>
      </c>
      <c r="AW40" s="326">
        <v>0</v>
      </c>
      <c r="AX40" s="328">
        <v>0</v>
      </c>
      <c r="AY40" s="253">
        <f t="shared" si="41"/>
        <v>0</v>
      </c>
      <c r="AZ40" s="251">
        <f t="shared" si="57"/>
        <v>0</v>
      </c>
      <c r="BA40" s="326">
        <v>1</v>
      </c>
      <c r="BB40" s="328">
        <v>2.5694444444444447E-2</v>
      </c>
      <c r="BC40" s="257">
        <f t="shared" si="42"/>
        <v>0</v>
      </c>
      <c r="BD40" s="258">
        <f t="shared" si="58"/>
        <v>37</v>
      </c>
      <c r="BE40" s="326">
        <v>3</v>
      </c>
      <c r="BF40" s="328">
        <v>4.1666666666666664E-2</v>
      </c>
      <c r="BG40" s="253">
        <f t="shared" si="43"/>
        <v>1</v>
      </c>
      <c r="BH40" s="251">
        <f t="shared" si="59"/>
        <v>0</v>
      </c>
      <c r="BI40" s="326">
        <v>0</v>
      </c>
      <c r="BJ40" s="329">
        <v>0</v>
      </c>
      <c r="BK40" s="253">
        <f t="shared" si="44"/>
        <v>0</v>
      </c>
      <c r="BL40" s="251">
        <f t="shared" si="60"/>
        <v>0</v>
      </c>
      <c r="BM40" s="326">
        <v>0</v>
      </c>
      <c r="BN40" s="328">
        <v>0</v>
      </c>
      <c r="BO40" s="253">
        <f t="shared" si="45"/>
        <v>0</v>
      </c>
      <c r="BP40" s="251">
        <f t="shared" si="61"/>
        <v>0</v>
      </c>
      <c r="BQ40" s="314">
        <v>1</v>
      </c>
      <c r="BR40" s="328">
        <v>0.19722222222222222</v>
      </c>
      <c r="BS40" s="253">
        <f t="shared" si="46"/>
        <v>4</v>
      </c>
      <c r="BT40" s="251">
        <f t="shared" si="62"/>
        <v>44</v>
      </c>
      <c r="BU40" s="253">
        <f t="shared" si="50"/>
        <v>11</v>
      </c>
      <c r="BV40" s="254">
        <f t="shared" si="32"/>
        <v>0.49791666666666667</v>
      </c>
      <c r="BW40" s="253">
        <f t="shared" si="47"/>
        <v>11</v>
      </c>
      <c r="BX40" s="252">
        <f t="shared" si="63"/>
        <v>57</v>
      </c>
      <c r="BY40" s="255">
        <f t="shared" si="12"/>
        <v>0.50208333333333333</v>
      </c>
      <c r="BZ40" s="256">
        <f t="shared" si="72"/>
        <v>2052.6141078838177</v>
      </c>
      <c r="CA40" s="256">
        <f t="shared" si="13"/>
        <v>49262.738589211629</v>
      </c>
      <c r="CB40" s="256">
        <f t="shared" si="73"/>
        <v>1283.7716262975778</v>
      </c>
      <c r="CC40" s="519">
        <f t="shared" si="76"/>
        <v>1.1229166666666666</v>
      </c>
      <c r="CD40" s="519">
        <f t="shared" si="19"/>
        <v>28.859722222222224</v>
      </c>
      <c r="CE40" s="516">
        <f t="shared" si="14"/>
        <v>27.736805555555559</v>
      </c>
      <c r="CF40" s="256">
        <f t="shared" si="15"/>
        <v>1241.579830249618</v>
      </c>
      <c r="CG40" s="525">
        <f t="shared" si="69"/>
        <v>12.538194444444443</v>
      </c>
      <c r="CH40" s="526">
        <f t="shared" si="70"/>
        <v>0.9375</v>
      </c>
      <c r="CI40" s="527">
        <f t="shared" si="68"/>
        <v>382814</v>
      </c>
      <c r="CJ40" s="323">
        <f t="shared" si="16"/>
        <v>11.600694444444443</v>
      </c>
      <c r="CK40" s="528">
        <f t="shared" si="17"/>
        <v>1374.967973660581</v>
      </c>
      <c r="CL40" s="318">
        <f t="shared" si="18"/>
        <v>1272.1595126003879</v>
      </c>
      <c r="CM40" s="567"/>
      <c r="CN40" s="567"/>
      <c r="CO40" s="568"/>
      <c r="CP40" s="568"/>
      <c r="CQ40" s="568"/>
      <c r="CR40" s="568"/>
      <c r="CS40" s="568"/>
      <c r="CT40" s="568"/>
      <c r="CU40" s="568"/>
      <c r="CV40" s="568"/>
      <c r="CW40" s="568"/>
      <c r="CX40" s="568"/>
    </row>
    <row r="41" spans="1:102" s="330" customFormat="1">
      <c r="A41" s="314">
        <f t="shared" si="74"/>
        <v>40</v>
      </c>
      <c r="B41" s="315">
        <v>40752</v>
      </c>
      <c r="C41" s="314">
        <f t="shared" si="20"/>
        <v>7</v>
      </c>
      <c r="D41" s="316" t="s">
        <v>24</v>
      </c>
      <c r="E41" s="316" t="s">
        <v>1177</v>
      </c>
      <c r="F41" s="316"/>
      <c r="G41" s="318">
        <v>17</v>
      </c>
      <c r="H41" s="331" t="s">
        <v>27</v>
      </c>
      <c r="I41" s="316" t="s">
        <v>401</v>
      </c>
      <c r="J41" s="316" t="s">
        <v>28</v>
      </c>
      <c r="K41" s="331" t="s">
        <v>29</v>
      </c>
      <c r="L41" s="319">
        <v>145827</v>
      </c>
      <c r="M41" s="490">
        <v>23839</v>
      </c>
      <c r="N41" s="490"/>
      <c r="O41" s="695"/>
      <c r="P41" s="318">
        <f>P40-M41</f>
        <v>0</v>
      </c>
      <c r="Q41" s="268">
        <f t="shared" si="75"/>
        <v>850338</v>
      </c>
      <c r="R41" s="320">
        <v>40748.708333333336</v>
      </c>
      <c r="S41" s="321">
        <v>0.125</v>
      </c>
      <c r="T41" s="257">
        <f t="shared" si="35"/>
        <v>3</v>
      </c>
      <c r="U41" s="257">
        <f t="shared" si="51"/>
        <v>0</v>
      </c>
      <c r="V41" s="320">
        <v>40748.833333333336</v>
      </c>
      <c r="W41" s="321">
        <v>0.89583333333333337</v>
      </c>
      <c r="X41" s="253">
        <f t="shared" si="36"/>
        <v>21</v>
      </c>
      <c r="Y41" s="257">
        <f t="shared" si="52"/>
        <v>30</v>
      </c>
      <c r="Z41" s="253">
        <f t="shared" si="49"/>
        <v>701</v>
      </c>
      <c r="AA41" s="253">
        <f t="shared" si="48"/>
        <v>788</v>
      </c>
      <c r="AB41" s="253">
        <f>SUM($W$7:W41)</f>
        <v>27.453472222222221</v>
      </c>
      <c r="AC41" s="336">
        <v>0</v>
      </c>
      <c r="AD41" s="323">
        <v>0</v>
      </c>
      <c r="AE41" s="253">
        <f t="shared" si="37"/>
        <v>0</v>
      </c>
      <c r="AF41" s="253">
        <f t="shared" si="53"/>
        <v>0</v>
      </c>
      <c r="AG41" s="257">
        <f t="shared" si="4"/>
        <v>1108.7906976744187</v>
      </c>
      <c r="AH41" s="257">
        <f t="shared" si="11"/>
        <v>26610.976744186046</v>
      </c>
      <c r="AI41" s="320">
        <v>40753.145833333336</v>
      </c>
      <c r="AJ41" s="320">
        <v>40753.39166666667</v>
      </c>
      <c r="AK41" s="326">
        <v>1</v>
      </c>
      <c r="AL41" s="327">
        <v>0.13194444444444445</v>
      </c>
      <c r="AM41" s="253">
        <f t="shared" si="38"/>
        <v>3</v>
      </c>
      <c r="AN41" s="251">
        <f t="shared" si="54"/>
        <v>10</v>
      </c>
      <c r="AO41" s="326">
        <v>2</v>
      </c>
      <c r="AP41" s="328">
        <v>1.9444444444444445E-2</v>
      </c>
      <c r="AQ41" s="253">
        <f t="shared" si="39"/>
        <v>0</v>
      </c>
      <c r="AR41" s="251">
        <f t="shared" si="55"/>
        <v>28</v>
      </c>
      <c r="AS41" s="326">
        <v>0</v>
      </c>
      <c r="AT41" s="328">
        <v>0</v>
      </c>
      <c r="AU41" s="253">
        <f t="shared" si="40"/>
        <v>0</v>
      </c>
      <c r="AV41" s="251">
        <f t="shared" si="56"/>
        <v>0</v>
      </c>
      <c r="AW41" s="326">
        <v>0</v>
      </c>
      <c r="AX41" s="328">
        <v>0</v>
      </c>
      <c r="AY41" s="253">
        <f t="shared" si="41"/>
        <v>0</v>
      </c>
      <c r="AZ41" s="251">
        <f t="shared" si="57"/>
        <v>0</v>
      </c>
      <c r="BA41" s="326">
        <v>0</v>
      </c>
      <c r="BB41" s="328">
        <v>0</v>
      </c>
      <c r="BC41" s="257">
        <f t="shared" si="42"/>
        <v>0</v>
      </c>
      <c r="BD41" s="258">
        <f t="shared" si="58"/>
        <v>0</v>
      </c>
      <c r="BE41" s="326">
        <v>2</v>
      </c>
      <c r="BF41" s="328">
        <v>5.7638888888888885E-2</v>
      </c>
      <c r="BG41" s="253">
        <f t="shared" si="43"/>
        <v>1</v>
      </c>
      <c r="BH41" s="251">
        <f t="shared" si="59"/>
        <v>23</v>
      </c>
      <c r="BI41" s="326">
        <v>2</v>
      </c>
      <c r="BJ41" s="329">
        <v>3.8194444444444441E-2</v>
      </c>
      <c r="BK41" s="253">
        <f t="shared" si="44"/>
        <v>0</v>
      </c>
      <c r="BL41" s="251">
        <f t="shared" si="60"/>
        <v>55</v>
      </c>
      <c r="BM41" s="326">
        <v>0</v>
      </c>
      <c r="BN41" s="328">
        <v>0</v>
      </c>
      <c r="BO41" s="253">
        <f t="shared" si="45"/>
        <v>0</v>
      </c>
      <c r="BP41" s="251">
        <f t="shared" si="61"/>
        <v>0</v>
      </c>
      <c r="BQ41" s="314">
        <v>2</v>
      </c>
      <c r="BR41" s="328">
        <v>6.805555555555555E-2</v>
      </c>
      <c r="BS41" s="253">
        <f t="shared" si="46"/>
        <v>1</v>
      </c>
      <c r="BT41" s="251">
        <f t="shared" si="62"/>
        <v>38</v>
      </c>
      <c r="BU41" s="253">
        <f t="shared" si="50"/>
        <v>9</v>
      </c>
      <c r="BV41" s="254">
        <f t="shared" si="32"/>
        <v>0.31527777777777777</v>
      </c>
      <c r="BW41" s="253">
        <f t="shared" si="47"/>
        <v>7</v>
      </c>
      <c r="BX41" s="252">
        <f t="shared" si="63"/>
        <v>34</v>
      </c>
      <c r="BY41" s="255">
        <f t="shared" si="12"/>
        <v>0.5805555555555556</v>
      </c>
      <c r="BZ41" s="256">
        <f t="shared" si="72"/>
        <v>1710.9330143540667</v>
      </c>
      <c r="CA41" s="256">
        <f t="shared" si="13"/>
        <v>41062.392344497603</v>
      </c>
      <c r="CB41" s="256">
        <f t="shared" si="73"/>
        <v>1199.9496644295302</v>
      </c>
      <c r="CC41" s="519">
        <f t="shared" si="76"/>
        <v>1.1909722222222221</v>
      </c>
      <c r="CD41" s="519">
        <f t="shared" si="19"/>
        <v>29.755555555555556</v>
      </c>
      <c r="CE41" s="516">
        <f t="shared" si="14"/>
        <v>28.564583333333335</v>
      </c>
      <c r="CF41" s="256">
        <f t="shared" si="15"/>
        <v>1240.3734227992122</v>
      </c>
      <c r="CG41" s="525">
        <f t="shared" si="69"/>
        <v>13.434027777777777</v>
      </c>
      <c r="CH41" s="526">
        <f t="shared" si="70"/>
        <v>1.0055555555555555</v>
      </c>
      <c r="CI41" s="527">
        <f t="shared" si="68"/>
        <v>406653</v>
      </c>
      <c r="CJ41" s="323">
        <f t="shared" si="16"/>
        <v>12.428472222222222</v>
      </c>
      <c r="CK41" s="528">
        <f t="shared" si="17"/>
        <v>1363.3111694697434</v>
      </c>
      <c r="CL41" s="318">
        <f t="shared" si="18"/>
        <v>1261.265443266994</v>
      </c>
      <c r="CM41" s="567"/>
      <c r="CN41" s="567"/>
      <c r="CO41" s="568"/>
      <c r="CP41" s="568"/>
      <c r="CQ41" s="568"/>
      <c r="CR41" s="568"/>
      <c r="CS41" s="568"/>
      <c r="CT41" s="568"/>
      <c r="CU41" s="568"/>
      <c r="CV41" s="568"/>
      <c r="CW41" s="568"/>
      <c r="CX41" s="568"/>
    </row>
    <row r="42" spans="1:102" s="330" customFormat="1" ht="17.25" customHeight="1">
      <c r="A42" s="314">
        <f t="shared" si="74"/>
        <v>41</v>
      </c>
      <c r="B42" s="315">
        <v>40753</v>
      </c>
      <c r="C42" s="314">
        <f t="shared" si="20"/>
        <v>7</v>
      </c>
      <c r="D42" s="316" t="s">
        <v>24</v>
      </c>
      <c r="E42" s="317" t="s">
        <v>1178</v>
      </c>
      <c r="F42" s="316"/>
      <c r="G42" s="318">
        <v>18</v>
      </c>
      <c r="H42" s="331" t="s">
        <v>27</v>
      </c>
      <c r="I42" s="316" t="s">
        <v>421</v>
      </c>
      <c r="J42" s="316" t="s">
        <v>28</v>
      </c>
      <c r="K42" s="331" t="s">
        <v>29</v>
      </c>
      <c r="L42" s="319">
        <v>25410</v>
      </c>
      <c r="M42" s="490">
        <v>25410</v>
      </c>
      <c r="N42" s="490"/>
      <c r="O42" s="490" t="s">
        <v>178</v>
      </c>
      <c r="P42" s="318">
        <f>L42-M42</f>
        <v>0</v>
      </c>
      <c r="Q42" s="268">
        <f t="shared" si="75"/>
        <v>875748</v>
      </c>
      <c r="R42" s="320">
        <v>40753.6875</v>
      </c>
      <c r="S42" s="321">
        <v>7.2916666666666671E-2</v>
      </c>
      <c r="T42" s="257">
        <f t="shared" si="35"/>
        <v>1</v>
      </c>
      <c r="U42" s="257">
        <f t="shared" si="51"/>
        <v>45</v>
      </c>
      <c r="V42" s="320">
        <v>40753.760416666664</v>
      </c>
      <c r="W42" s="321">
        <v>0.45833333333333331</v>
      </c>
      <c r="X42" s="253">
        <f t="shared" si="36"/>
        <v>11</v>
      </c>
      <c r="Y42" s="257">
        <f t="shared" si="52"/>
        <v>0</v>
      </c>
      <c r="Z42" s="253">
        <f t="shared" si="49"/>
        <v>712</v>
      </c>
      <c r="AA42" s="253">
        <f t="shared" si="48"/>
        <v>788</v>
      </c>
      <c r="AB42" s="253">
        <f>SUM($W$7:W42)</f>
        <v>27.911805555555553</v>
      </c>
      <c r="AC42" s="336">
        <v>0</v>
      </c>
      <c r="AD42" s="323">
        <v>0</v>
      </c>
      <c r="AE42" s="253">
        <f t="shared" si="37"/>
        <v>0</v>
      </c>
      <c r="AF42" s="253">
        <f t="shared" si="53"/>
        <v>0</v>
      </c>
      <c r="AG42" s="257">
        <f t="shared" si="4"/>
        <v>2310</v>
      </c>
      <c r="AH42" s="257">
        <f t="shared" si="11"/>
        <v>55440</v>
      </c>
      <c r="AI42" s="320">
        <v>40754.21875</v>
      </c>
      <c r="AJ42" s="320">
        <v>40754.409722222219</v>
      </c>
      <c r="AK42" s="326">
        <v>3</v>
      </c>
      <c r="AL42" s="327">
        <v>1.1111111111111112E-2</v>
      </c>
      <c r="AM42" s="253">
        <f t="shared" si="38"/>
        <v>0</v>
      </c>
      <c r="AN42" s="251">
        <f t="shared" si="54"/>
        <v>16</v>
      </c>
      <c r="AO42" s="326">
        <v>0</v>
      </c>
      <c r="AP42" s="328">
        <v>0</v>
      </c>
      <c r="AQ42" s="253">
        <f t="shared" si="39"/>
        <v>0</v>
      </c>
      <c r="AR42" s="251">
        <f t="shared" si="55"/>
        <v>0</v>
      </c>
      <c r="AS42" s="326">
        <v>0</v>
      </c>
      <c r="AT42" s="328">
        <v>0</v>
      </c>
      <c r="AU42" s="253">
        <f t="shared" si="40"/>
        <v>0</v>
      </c>
      <c r="AV42" s="251">
        <f t="shared" si="56"/>
        <v>0</v>
      </c>
      <c r="AW42" s="326">
        <v>0</v>
      </c>
      <c r="AX42" s="328">
        <v>0</v>
      </c>
      <c r="AY42" s="253">
        <f t="shared" si="41"/>
        <v>0</v>
      </c>
      <c r="AZ42" s="251">
        <f t="shared" si="57"/>
        <v>0</v>
      </c>
      <c r="BA42" s="326">
        <v>0</v>
      </c>
      <c r="BB42" s="328">
        <v>0</v>
      </c>
      <c r="BC42" s="257">
        <f t="shared" si="42"/>
        <v>0</v>
      </c>
      <c r="BD42" s="258">
        <f t="shared" si="58"/>
        <v>0</v>
      </c>
      <c r="BE42" s="326">
        <v>2</v>
      </c>
      <c r="BF42" s="328">
        <v>7.2916666666666671E-2</v>
      </c>
      <c r="BG42" s="253">
        <f t="shared" si="43"/>
        <v>1</v>
      </c>
      <c r="BH42" s="251">
        <f t="shared" si="59"/>
        <v>45</v>
      </c>
      <c r="BI42" s="326">
        <v>0</v>
      </c>
      <c r="BJ42" s="329">
        <v>0</v>
      </c>
      <c r="BK42" s="253">
        <f t="shared" si="44"/>
        <v>0</v>
      </c>
      <c r="BL42" s="251">
        <f t="shared" si="60"/>
        <v>0</v>
      </c>
      <c r="BM42" s="326">
        <v>0</v>
      </c>
      <c r="BN42" s="328">
        <v>0</v>
      </c>
      <c r="BO42" s="253">
        <f t="shared" si="45"/>
        <v>0</v>
      </c>
      <c r="BP42" s="251">
        <f t="shared" si="61"/>
        <v>0</v>
      </c>
      <c r="BQ42" s="314">
        <v>1</v>
      </c>
      <c r="BR42" s="328">
        <v>1.3194444444444444E-2</v>
      </c>
      <c r="BS42" s="253">
        <f t="shared" si="46"/>
        <v>0</v>
      </c>
      <c r="BT42" s="251">
        <f t="shared" si="62"/>
        <v>19</v>
      </c>
      <c r="BU42" s="253">
        <f t="shared" si="50"/>
        <v>6</v>
      </c>
      <c r="BV42" s="254">
        <f t="shared" si="32"/>
        <v>9.7222222222222224E-2</v>
      </c>
      <c r="BW42" s="253">
        <f t="shared" si="47"/>
        <v>2</v>
      </c>
      <c r="BX42" s="252">
        <f t="shared" si="63"/>
        <v>20</v>
      </c>
      <c r="BY42" s="255">
        <f t="shared" si="12"/>
        <v>0.3611111111111111</v>
      </c>
      <c r="BZ42" s="256">
        <f t="shared" si="72"/>
        <v>2931.9230769230767</v>
      </c>
      <c r="CA42" s="256">
        <f t="shared" si="13"/>
        <v>70366.153846153844</v>
      </c>
      <c r="CB42" s="256">
        <f t="shared" si="73"/>
        <v>2378.4711388455539</v>
      </c>
      <c r="CC42" s="519">
        <f t="shared" si="76"/>
        <v>1.2041666666666666</v>
      </c>
      <c r="CD42" s="519">
        <f t="shared" si="19"/>
        <v>30.213888888888889</v>
      </c>
      <c r="CE42" s="516">
        <f t="shared" si="14"/>
        <v>29.009722222222223</v>
      </c>
      <c r="CF42" s="256">
        <f t="shared" si="15"/>
        <v>1257.8369320630056</v>
      </c>
      <c r="CG42" s="525">
        <f t="shared" si="69"/>
        <v>13.892361111111111</v>
      </c>
      <c r="CH42" s="526">
        <f t="shared" si="70"/>
        <v>1.01875</v>
      </c>
      <c r="CI42" s="527">
        <f t="shared" si="68"/>
        <v>432063</v>
      </c>
      <c r="CJ42" s="323">
        <f t="shared" si="16"/>
        <v>12.87361111111111</v>
      </c>
      <c r="CK42" s="528">
        <f t="shared" si="17"/>
        <v>1398.4129895350095</v>
      </c>
      <c r="CL42" s="318">
        <f t="shared" si="18"/>
        <v>1295.8650337415645</v>
      </c>
      <c r="CM42" s="567"/>
      <c r="CN42" s="567"/>
      <c r="CO42" s="568"/>
      <c r="CP42" s="568"/>
      <c r="CQ42" s="568"/>
      <c r="CR42" s="568"/>
      <c r="CS42" s="568"/>
      <c r="CT42" s="568"/>
      <c r="CU42" s="568"/>
      <c r="CV42" s="568"/>
      <c r="CW42" s="568"/>
      <c r="CX42" s="568"/>
    </row>
    <row r="43" spans="1:102" s="330" customFormat="1" ht="16.5" customHeight="1">
      <c r="A43" s="314">
        <f t="shared" si="74"/>
        <v>42</v>
      </c>
      <c r="B43" s="315">
        <v>40754</v>
      </c>
      <c r="C43" s="314">
        <f t="shared" si="20"/>
        <v>7</v>
      </c>
      <c r="D43" s="316" t="s">
        <v>24</v>
      </c>
      <c r="E43" s="317" t="s">
        <v>1179</v>
      </c>
      <c r="F43" s="316"/>
      <c r="G43" s="318">
        <v>19</v>
      </c>
      <c r="H43" s="331" t="s">
        <v>27</v>
      </c>
      <c r="I43" s="316" t="s">
        <v>413</v>
      </c>
      <c r="J43" s="317" t="s">
        <v>414</v>
      </c>
      <c r="K43" s="331" t="s">
        <v>29</v>
      </c>
      <c r="L43" s="319">
        <v>57000</v>
      </c>
      <c r="M43" s="490">
        <v>28413</v>
      </c>
      <c r="N43" s="490"/>
      <c r="O43" s="693">
        <v>7</v>
      </c>
      <c r="P43" s="318">
        <f>L43-M43</f>
        <v>28587</v>
      </c>
      <c r="Q43" s="268">
        <f t="shared" si="75"/>
        <v>904161</v>
      </c>
      <c r="R43" s="320">
        <v>40754.725694444445</v>
      </c>
      <c r="S43" s="321">
        <v>5.5555555555555552E-2</v>
      </c>
      <c r="T43" s="257">
        <f t="shared" si="35"/>
        <v>1</v>
      </c>
      <c r="U43" s="257">
        <f t="shared" si="51"/>
        <v>20</v>
      </c>
      <c r="V43" s="320">
        <v>40754.78125</v>
      </c>
      <c r="W43" s="321">
        <v>0.52430555555555558</v>
      </c>
      <c r="X43" s="253">
        <f t="shared" si="36"/>
        <v>12</v>
      </c>
      <c r="Y43" s="257">
        <f t="shared" si="52"/>
        <v>35</v>
      </c>
      <c r="Z43" s="253">
        <f t="shared" si="49"/>
        <v>724</v>
      </c>
      <c r="AA43" s="253">
        <f t="shared" si="48"/>
        <v>823</v>
      </c>
      <c r="AB43" s="253">
        <f>SUM($W$7:W43)</f>
        <v>28.43611111111111</v>
      </c>
      <c r="AC43" s="336">
        <v>0</v>
      </c>
      <c r="AD43" s="323">
        <v>0</v>
      </c>
      <c r="AE43" s="253">
        <f t="shared" si="37"/>
        <v>0</v>
      </c>
      <c r="AF43" s="253">
        <f t="shared" si="53"/>
        <v>0</v>
      </c>
      <c r="AG43" s="257">
        <f t="shared" si="4"/>
        <v>2257.9867549668875</v>
      </c>
      <c r="AH43" s="257">
        <f t="shared" si="11"/>
        <v>54191.682119205303</v>
      </c>
      <c r="AI43" s="324"/>
      <c r="AJ43" s="325"/>
      <c r="AK43" s="326">
        <v>0</v>
      </c>
      <c r="AL43" s="327">
        <v>0</v>
      </c>
      <c r="AM43" s="253">
        <f t="shared" si="38"/>
        <v>0</v>
      </c>
      <c r="AN43" s="251">
        <f t="shared" si="54"/>
        <v>0</v>
      </c>
      <c r="AO43" s="326">
        <v>1</v>
      </c>
      <c r="AP43" s="328">
        <v>1.6666666666666666E-2</v>
      </c>
      <c r="AQ43" s="253">
        <f t="shared" si="39"/>
        <v>0</v>
      </c>
      <c r="AR43" s="251">
        <f t="shared" si="55"/>
        <v>24</v>
      </c>
      <c r="AS43" s="326">
        <v>0</v>
      </c>
      <c r="AT43" s="328">
        <v>0</v>
      </c>
      <c r="AU43" s="253">
        <f t="shared" si="40"/>
        <v>0</v>
      </c>
      <c r="AV43" s="251">
        <f t="shared" si="56"/>
        <v>0</v>
      </c>
      <c r="AW43" s="326">
        <v>1</v>
      </c>
      <c r="AX43" s="328">
        <v>2.1527777777777781E-2</v>
      </c>
      <c r="AY43" s="253">
        <f t="shared" si="41"/>
        <v>0</v>
      </c>
      <c r="AZ43" s="251">
        <f t="shared" si="57"/>
        <v>31</v>
      </c>
      <c r="BA43" s="326">
        <v>0</v>
      </c>
      <c r="BB43" s="328">
        <v>0</v>
      </c>
      <c r="BC43" s="257">
        <f t="shared" si="42"/>
        <v>0</v>
      </c>
      <c r="BD43" s="258">
        <f t="shared" si="58"/>
        <v>0</v>
      </c>
      <c r="BE43" s="326">
        <v>0</v>
      </c>
      <c r="BF43" s="328">
        <v>0</v>
      </c>
      <c r="BG43" s="253">
        <f t="shared" si="43"/>
        <v>0</v>
      </c>
      <c r="BH43" s="251">
        <f t="shared" si="59"/>
        <v>0</v>
      </c>
      <c r="BI43" s="326">
        <v>0</v>
      </c>
      <c r="BJ43" s="329">
        <v>0</v>
      </c>
      <c r="BK43" s="253">
        <f t="shared" si="44"/>
        <v>0</v>
      </c>
      <c r="BL43" s="251">
        <f t="shared" si="60"/>
        <v>0</v>
      </c>
      <c r="BM43" s="326">
        <v>0</v>
      </c>
      <c r="BN43" s="328">
        <v>0</v>
      </c>
      <c r="BO43" s="253">
        <f t="shared" si="45"/>
        <v>0</v>
      </c>
      <c r="BP43" s="251">
        <f t="shared" si="61"/>
        <v>0</v>
      </c>
      <c r="BQ43" s="314">
        <v>0</v>
      </c>
      <c r="BR43" s="328">
        <v>0</v>
      </c>
      <c r="BS43" s="253">
        <f t="shared" si="46"/>
        <v>0</v>
      </c>
      <c r="BT43" s="251">
        <f t="shared" si="62"/>
        <v>0</v>
      </c>
      <c r="BU43" s="253">
        <f t="shared" si="50"/>
        <v>2</v>
      </c>
      <c r="BV43" s="254">
        <f t="shared" si="32"/>
        <v>3.8194444444444448E-2</v>
      </c>
      <c r="BW43" s="253">
        <f t="shared" si="47"/>
        <v>0</v>
      </c>
      <c r="BX43" s="252">
        <f t="shared" si="63"/>
        <v>55</v>
      </c>
      <c r="BY43" s="255">
        <f t="shared" si="12"/>
        <v>0.48611111111111116</v>
      </c>
      <c r="BZ43" s="256">
        <f t="shared" si="72"/>
        <v>2435.3999999999996</v>
      </c>
      <c r="CA43" s="256">
        <f t="shared" si="13"/>
        <v>58449.599999999991</v>
      </c>
      <c r="CB43" s="256">
        <f t="shared" si="73"/>
        <v>2257.9867549668875</v>
      </c>
      <c r="CC43" s="519">
        <f t="shared" ref="CC43:CC54" si="77">SUM(CC42,BR43)</f>
        <v>1.2041666666666666</v>
      </c>
      <c r="CD43" s="519">
        <f t="shared" si="19"/>
        <v>30.738194444444446</v>
      </c>
      <c r="CE43" s="516">
        <f t="shared" si="14"/>
        <v>29.53402777777778</v>
      </c>
      <c r="CF43" s="256">
        <f t="shared" si="15"/>
        <v>1275.5921841566931</v>
      </c>
      <c r="CG43" s="525">
        <f t="shared" si="69"/>
        <v>14.416666666666666</v>
      </c>
      <c r="CH43" s="526">
        <f t="shared" si="70"/>
        <v>1.01875</v>
      </c>
      <c r="CI43" s="527">
        <f t="shared" si="68"/>
        <v>460476</v>
      </c>
      <c r="CJ43" s="323">
        <f t="shared" si="16"/>
        <v>13.397916666666665</v>
      </c>
      <c r="CK43" s="528">
        <f t="shared" si="17"/>
        <v>1432.0510029544396</v>
      </c>
      <c r="CL43" s="318">
        <f t="shared" si="18"/>
        <v>1330.8554913294799</v>
      </c>
      <c r="CM43" s="567"/>
      <c r="CN43" s="567"/>
      <c r="CO43" s="568"/>
      <c r="CP43" s="568"/>
      <c r="CQ43" s="568"/>
      <c r="CR43" s="568"/>
      <c r="CS43" s="568"/>
      <c r="CT43" s="568"/>
      <c r="CU43" s="568"/>
      <c r="CV43" s="568"/>
      <c r="CW43" s="568"/>
      <c r="CX43" s="568"/>
    </row>
    <row r="44" spans="1:102" s="330" customFormat="1" ht="18.75" customHeight="1">
      <c r="A44" s="314">
        <f t="shared" si="74"/>
        <v>43</v>
      </c>
      <c r="B44" s="315">
        <v>40755</v>
      </c>
      <c r="C44" s="314">
        <f t="shared" si="20"/>
        <v>7</v>
      </c>
      <c r="D44" s="316" t="s">
        <v>24</v>
      </c>
      <c r="E44" s="317" t="s">
        <v>1179</v>
      </c>
      <c r="F44" s="316"/>
      <c r="G44" s="318">
        <v>19</v>
      </c>
      <c r="H44" s="331" t="s">
        <v>27</v>
      </c>
      <c r="I44" s="316" t="s">
        <v>413</v>
      </c>
      <c r="J44" s="317" t="s">
        <v>414</v>
      </c>
      <c r="K44" s="331" t="s">
        <v>29</v>
      </c>
      <c r="L44" s="319">
        <v>57000</v>
      </c>
      <c r="M44" s="490">
        <v>28587</v>
      </c>
      <c r="N44" s="490"/>
      <c r="O44" s="694"/>
      <c r="P44" s="318">
        <f>P43-M44</f>
        <v>0</v>
      </c>
      <c r="Q44" s="268">
        <f t="shared" si="75"/>
        <v>932748</v>
      </c>
      <c r="R44" s="320">
        <v>40754.725694444445</v>
      </c>
      <c r="S44" s="321">
        <v>5.5555555555555552E-2</v>
      </c>
      <c r="T44" s="257">
        <f t="shared" si="35"/>
        <v>1</v>
      </c>
      <c r="U44" s="257">
        <f t="shared" si="51"/>
        <v>20</v>
      </c>
      <c r="V44" s="320">
        <v>40754.78125</v>
      </c>
      <c r="W44" s="321">
        <v>1</v>
      </c>
      <c r="X44" s="253">
        <f t="shared" si="36"/>
        <v>24</v>
      </c>
      <c r="Y44" s="257">
        <f t="shared" si="52"/>
        <v>0</v>
      </c>
      <c r="Z44" s="253">
        <f t="shared" si="49"/>
        <v>748</v>
      </c>
      <c r="AA44" s="253">
        <f t="shared" si="48"/>
        <v>823</v>
      </c>
      <c r="AB44" s="253">
        <f>SUM($W$7:W44)</f>
        <v>29.43611111111111</v>
      </c>
      <c r="AC44" s="336">
        <v>0</v>
      </c>
      <c r="AD44" s="323">
        <v>0</v>
      </c>
      <c r="AE44" s="253">
        <f t="shared" si="37"/>
        <v>0</v>
      </c>
      <c r="AF44" s="253">
        <f t="shared" si="53"/>
        <v>0</v>
      </c>
      <c r="AG44" s="257">
        <f t="shared" si="4"/>
        <v>1191.125</v>
      </c>
      <c r="AH44" s="257">
        <f t="shared" si="11"/>
        <v>28587</v>
      </c>
      <c r="AI44" s="320">
        <v>40756.291666666664</v>
      </c>
      <c r="AJ44" s="325"/>
      <c r="AK44" s="326">
        <v>6</v>
      </c>
      <c r="AL44" s="327">
        <v>0.13680555555555554</v>
      </c>
      <c r="AM44" s="253">
        <f t="shared" si="38"/>
        <v>3</v>
      </c>
      <c r="AN44" s="251">
        <f t="shared" si="54"/>
        <v>17</v>
      </c>
      <c r="AO44" s="326">
        <v>4</v>
      </c>
      <c r="AP44" s="328">
        <v>3.125E-2</v>
      </c>
      <c r="AQ44" s="253">
        <f t="shared" si="39"/>
        <v>0</v>
      </c>
      <c r="AR44" s="251">
        <f t="shared" si="55"/>
        <v>45</v>
      </c>
      <c r="AS44" s="326">
        <v>0</v>
      </c>
      <c r="AT44" s="328">
        <v>0</v>
      </c>
      <c r="AU44" s="253">
        <f t="shared" si="40"/>
        <v>0</v>
      </c>
      <c r="AV44" s="251">
        <f t="shared" si="56"/>
        <v>0</v>
      </c>
      <c r="AW44" s="598">
        <v>0</v>
      </c>
      <c r="AX44" s="337">
        <v>0</v>
      </c>
      <c r="AY44" s="253">
        <f t="shared" si="41"/>
        <v>0</v>
      </c>
      <c r="AZ44" s="251">
        <f t="shared" si="57"/>
        <v>0</v>
      </c>
      <c r="BA44" s="326">
        <v>0</v>
      </c>
      <c r="BB44" s="328">
        <v>0</v>
      </c>
      <c r="BC44" s="257">
        <f t="shared" si="42"/>
        <v>0</v>
      </c>
      <c r="BD44" s="258">
        <f t="shared" si="58"/>
        <v>0</v>
      </c>
      <c r="BE44" s="326">
        <v>0</v>
      </c>
      <c r="BF44" s="328">
        <v>0</v>
      </c>
      <c r="BG44" s="253">
        <f t="shared" si="43"/>
        <v>0</v>
      </c>
      <c r="BH44" s="251">
        <f t="shared" si="59"/>
        <v>0</v>
      </c>
      <c r="BI44" s="326">
        <v>0</v>
      </c>
      <c r="BJ44" s="329">
        <v>0</v>
      </c>
      <c r="BK44" s="253">
        <f t="shared" si="44"/>
        <v>0</v>
      </c>
      <c r="BL44" s="251">
        <f t="shared" si="60"/>
        <v>0</v>
      </c>
      <c r="BM44" s="326">
        <v>0</v>
      </c>
      <c r="BN44" s="328">
        <v>0</v>
      </c>
      <c r="BO44" s="253">
        <f t="shared" si="45"/>
        <v>0</v>
      </c>
      <c r="BP44" s="251">
        <f t="shared" si="61"/>
        <v>0</v>
      </c>
      <c r="BQ44" s="314">
        <v>0</v>
      </c>
      <c r="BR44" s="328">
        <v>0</v>
      </c>
      <c r="BS44" s="253">
        <f t="shared" si="46"/>
        <v>0</v>
      </c>
      <c r="BT44" s="251">
        <f t="shared" si="62"/>
        <v>0</v>
      </c>
      <c r="BU44" s="253">
        <f t="shared" si="50"/>
        <v>10</v>
      </c>
      <c r="BV44" s="254">
        <f t="shared" si="32"/>
        <v>0.16805555555555554</v>
      </c>
      <c r="BW44" s="253">
        <f t="shared" si="47"/>
        <v>4</v>
      </c>
      <c r="BX44" s="252">
        <f t="shared" si="63"/>
        <v>2</v>
      </c>
      <c r="BY44" s="255">
        <f t="shared" si="12"/>
        <v>0.83194444444444449</v>
      </c>
      <c r="BZ44" s="256">
        <f t="shared" si="72"/>
        <v>1431.7362270450751</v>
      </c>
      <c r="CA44" s="256">
        <f t="shared" si="13"/>
        <v>34361.669449081804</v>
      </c>
      <c r="CB44" s="256">
        <f t="shared" si="73"/>
        <v>1191.125</v>
      </c>
      <c r="CC44" s="519">
        <f t="shared" si="77"/>
        <v>1.2041666666666666</v>
      </c>
      <c r="CD44" s="519">
        <f t="shared" si="19"/>
        <v>31.738194444444446</v>
      </c>
      <c r="CE44" s="516">
        <f t="shared" si="14"/>
        <v>30.53402777777778</v>
      </c>
      <c r="CF44" s="256">
        <f t="shared" si="15"/>
        <v>1272.8258545793626</v>
      </c>
      <c r="CG44" s="525">
        <f t="shared" si="69"/>
        <v>15.416666666666666</v>
      </c>
      <c r="CH44" s="526">
        <f t="shared" si="70"/>
        <v>1.01875</v>
      </c>
      <c r="CI44" s="527">
        <f t="shared" si="68"/>
        <v>489063</v>
      </c>
      <c r="CJ44" s="323">
        <f t="shared" si="16"/>
        <v>14.397916666666665</v>
      </c>
      <c r="CK44" s="528">
        <f t="shared" si="17"/>
        <v>1415.3176096078716</v>
      </c>
      <c r="CL44" s="318">
        <f t="shared" si="18"/>
        <v>1321.791891891892</v>
      </c>
      <c r="CM44" s="567"/>
      <c r="CN44" s="567"/>
      <c r="CO44" s="568"/>
      <c r="CP44" s="568"/>
      <c r="CQ44" s="568"/>
      <c r="CR44" s="568"/>
      <c r="CS44" s="568"/>
      <c r="CT44" s="568"/>
      <c r="CU44" s="568"/>
      <c r="CV44" s="568"/>
      <c r="CW44" s="568"/>
      <c r="CX44" s="568"/>
    </row>
    <row r="45" spans="1:102" s="112" customFormat="1" ht="22.5">
      <c r="A45" s="97">
        <f t="shared" si="74"/>
        <v>44</v>
      </c>
      <c r="B45" s="98">
        <v>40760</v>
      </c>
      <c r="C45" s="97">
        <f t="shared" si="20"/>
        <v>8</v>
      </c>
      <c r="D45" s="99" t="s">
        <v>24</v>
      </c>
      <c r="E45" s="100" t="s">
        <v>1180</v>
      </c>
      <c r="F45" s="100"/>
      <c r="G45" s="102">
        <v>20</v>
      </c>
      <c r="H45" s="100" t="s">
        <v>27</v>
      </c>
      <c r="I45" s="100" t="s">
        <v>350</v>
      </c>
      <c r="J45" s="99" t="s">
        <v>428</v>
      </c>
      <c r="K45" s="100" t="s">
        <v>29</v>
      </c>
      <c r="L45" s="101">
        <v>121503</v>
      </c>
      <c r="M45" s="492">
        <v>25818</v>
      </c>
      <c r="N45" s="492"/>
      <c r="O45" s="696">
        <v>9</v>
      </c>
      <c r="P45" s="102">
        <f>L45-M45</f>
        <v>95685</v>
      </c>
      <c r="Q45" s="268">
        <f t="shared" si="75"/>
        <v>958566</v>
      </c>
      <c r="R45" s="103">
        <v>40760.625</v>
      </c>
      <c r="S45" s="104">
        <v>0.125</v>
      </c>
      <c r="T45" s="257">
        <f t="shared" si="35"/>
        <v>3</v>
      </c>
      <c r="U45" s="257">
        <f t="shared" si="51"/>
        <v>0</v>
      </c>
      <c r="V45" s="103">
        <v>40760.75</v>
      </c>
      <c r="W45" s="104">
        <v>0.5</v>
      </c>
      <c r="X45" s="257">
        <f t="shared" si="36"/>
        <v>12</v>
      </c>
      <c r="Y45" s="257">
        <f t="shared" si="52"/>
        <v>0</v>
      </c>
      <c r="Z45" s="257">
        <f t="shared" si="49"/>
        <v>760</v>
      </c>
      <c r="AA45" s="257">
        <f t="shared" si="48"/>
        <v>823</v>
      </c>
      <c r="AB45" s="257">
        <f>SUM($W$7:W45)</f>
        <v>29.93611111111111</v>
      </c>
      <c r="AC45" s="105">
        <v>1</v>
      </c>
      <c r="AD45" s="106">
        <v>2.7777777777777776E-2</v>
      </c>
      <c r="AE45" s="257">
        <f t="shared" si="37"/>
        <v>0</v>
      </c>
      <c r="AF45" s="257">
        <f t="shared" si="53"/>
        <v>40</v>
      </c>
      <c r="AG45" s="257">
        <f t="shared" si="4"/>
        <v>2151.5</v>
      </c>
      <c r="AH45" s="257">
        <f t="shared" si="11"/>
        <v>51636</v>
      </c>
      <c r="AI45" s="107"/>
      <c r="AJ45" s="107"/>
      <c r="AK45" s="182">
        <v>11</v>
      </c>
      <c r="AL45" s="108">
        <v>9.9999999999999992E-2</v>
      </c>
      <c r="AM45" s="257">
        <f t="shared" si="38"/>
        <v>2</v>
      </c>
      <c r="AN45" s="258">
        <f t="shared" si="54"/>
        <v>24</v>
      </c>
      <c r="AO45" s="182">
        <v>1</v>
      </c>
      <c r="AP45" s="109">
        <v>2.7083333333333334E-2</v>
      </c>
      <c r="AQ45" s="257">
        <f t="shared" si="39"/>
        <v>0</v>
      </c>
      <c r="AR45" s="258">
        <f t="shared" si="55"/>
        <v>39</v>
      </c>
      <c r="AS45" s="182">
        <v>0</v>
      </c>
      <c r="AT45" s="109">
        <v>0</v>
      </c>
      <c r="AU45" s="257">
        <f t="shared" si="40"/>
        <v>0</v>
      </c>
      <c r="AV45" s="258">
        <f t="shared" si="56"/>
        <v>0</v>
      </c>
      <c r="AW45" s="599">
        <v>0</v>
      </c>
      <c r="AX45" s="110">
        <v>0</v>
      </c>
      <c r="AY45" s="257">
        <f t="shared" si="41"/>
        <v>0</v>
      </c>
      <c r="AZ45" s="258">
        <f t="shared" si="57"/>
        <v>0</v>
      </c>
      <c r="BA45" s="182">
        <v>0</v>
      </c>
      <c r="BB45" s="109">
        <v>0</v>
      </c>
      <c r="BC45" s="257">
        <f t="shared" si="42"/>
        <v>0</v>
      </c>
      <c r="BD45" s="258">
        <f t="shared" si="58"/>
        <v>0</v>
      </c>
      <c r="BE45" s="182">
        <v>2</v>
      </c>
      <c r="BF45" s="109">
        <v>6.3194444444444442E-2</v>
      </c>
      <c r="BG45" s="257">
        <f t="shared" si="43"/>
        <v>1</v>
      </c>
      <c r="BH45" s="258">
        <f t="shared" si="59"/>
        <v>31</v>
      </c>
      <c r="BI45" s="182">
        <v>0</v>
      </c>
      <c r="BJ45" s="111">
        <v>0</v>
      </c>
      <c r="BK45" s="257">
        <f t="shared" si="44"/>
        <v>0</v>
      </c>
      <c r="BL45" s="258">
        <f t="shared" si="60"/>
        <v>0</v>
      </c>
      <c r="BM45" s="182">
        <v>1</v>
      </c>
      <c r="BN45" s="109">
        <v>2.0833333333333332E-2</v>
      </c>
      <c r="BO45" s="257">
        <f t="shared" si="45"/>
        <v>0</v>
      </c>
      <c r="BP45" s="258">
        <f t="shared" si="61"/>
        <v>30</v>
      </c>
      <c r="BQ45" s="97">
        <v>0</v>
      </c>
      <c r="BR45" s="109">
        <v>0</v>
      </c>
      <c r="BS45" s="257">
        <f t="shared" si="46"/>
        <v>0</v>
      </c>
      <c r="BT45" s="258">
        <f t="shared" si="62"/>
        <v>0</v>
      </c>
      <c r="BU45" s="257">
        <f t="shared" si="50"/>
        <v>16</v>
      </c>
      <c r="BV45" s="259">
        <f t="shared" si="32"/>
        <v>0.23888888888888887</v>
      </c>
      <c r="BW45" s="257">
        <f t="shared" si="47"/>
        <v>5</v>
      </c>
      <c r="BX45" s="260">
        <f t="shared" si="63"/>
        <v>44</v>
      </c>
      <c r="BY45" s="255">
        <f t="shared" si="12"/>
        <v>0.28194444444444444</v>
      </c>
      <c r="BZ45" s="256">
        <f t="shared" si="72"/>
        <v>3815.4679802955666</v>
      </c>
      <c r="CA45" s="256">
        <f t="shared" si="13"/>
        <v>91571.231527093594</v>
      </c>
      <c r="CB45" s="256">
        <f t="shared" si="73"/>
        <v>2151.5</v>
      </c>
      <c r="CC45" s="519">
        <f t="shared" si="77"/>
        <v>1.2041666666666666</v>
      </c>
      <c r="CD45" s="519">
        <f t="shared" si="19"/>
        <v>32.238194444444446</v>
      </c>
      <c r="CE45" s="516">
        <f t="shared" si="14"/>
        <v>31.03402777777778</v>
      </c>
      <c r="CF45" s="256">
        <f t="shared" si="15"/>
        <v>1286.9824789097986</v>
      </c>
      <c r="CG45" s="530">
        <f>W45</f>
        <v>0.5</v>
      </c>
      <c r="CH45" s="531">
        <f xml:space="preserve"> BR45</f>
        <v>0</v>
      </c>
      <c r="CI45" s="532">
        <f xml:space="preserve"> M45</f>
        <v>25818</v>
      </c>
      <c r="CJ45" s="106">
        <f t="shared" si="16"/>
        <v>0.5</v>
      </c>
      <c r="CK45" s="533">
        <f t="shared" si="17"/>
        <v>2151.5</v>
      </c>
      <c r="CL45" s="102">
        <f t="shared" si="18"/>
        <v>2151.5</v>
      </c>
      <c r="CM45" s="571"/>
      <c r="CN45" s="571"/>
      <c r="CO45" s="572"/>
      <c r="CP45" s="572"/>
      <c r="CQ45" s="572"/>
      <c r="CR45" s="572"/>
      <c r="CS45" s="572"/>
      <c r="CT45" s="572"/>
      <c r="CU45" s="572"/>
      <c r="CV45" s="572"/>
      <c r="CW45" s="572"/>
      <c r="CX45" s="572"/>
    </row>
    <row r="46" spans="1:102" s="115" customFormat="1" ht="22.5">
      <c r="A46" s="97">
        <f t="shared" si="74"/>
        <v>45</v>
      </c>
      <c r="B46" s="98">
        <v>40761</v>
      </c>
      <c r="C46" s="97">
        <f t="shared" si="20"/>
        <v>8</v>
      </c>
      <c r="D46" s="99" t="s">
        <v>24</v>
      </c>
      <c r="E46" s="100" t="s">
        <v>1180</v>
      </c>
      <c r="F46" s="100"/>
      <c r="G46" s="102">
        <v>20</v>
      </c>
      <c r="H46" s="100" t="s">
        <v>27</v>
      </c>
      <c r="I46" s="100" t="s">
        <v>350</v>
      </c>
      <c r="J46" s="99" t="s">
        <v>428</v>
      </c>
      <c r="K46" s="100" t="s">
        <v>29</v>
      </c>
      <c r="L46" s="101">
        <v>121503</v>
      </c>
      <c r="M46" s="492">
        <v>47529</v>
      </c>
      <c r="N46" s="492"/>
      <c r="O46" s="697"/>
      <c r="P46" s="102">
        <f>P45-M46</f>
        <v>48156</v>
      </c>
      <c r="Q46" s="268">
        <f t="shared" si="75"/>
        <v>1006095</v>
      </c>
      <c r="R46" s="103">
        <v>40760.625</v>
      </c>
      <c r="S46" s="104">
        <v>0.125</v>
      </c>
      <c r="T46" s="257">
        <f t="shared" si="35"/>
        <v>3</v>
      </c>
      <c r="U46" s="257">
        <f t="shared" si="51"/>
        <v>0</v>
      </c>
      <c r="V46" s="103">
        <v>40760.75</v>
      </c>
      <c r="W46" s="104">
        <v>1</v>
      </c>
      <c r="X46" s="253">
        <f t="shared" si="36"/>
        <v>24</v>
      </c>
      <c r="Y46" s="257">
        <f t="shared" si="52"/>
        <v>0</v>
      </c>
      <c r="Z46" s="253">
        <f t="shared" si="49"/>
        <v>784</v>
      </c>
      <c r="AA46" s="253">
        <f t="shared" si="48"/>
        <v>823</v>
      </c>
      <c r="AB46" s="253">
        <f>SUM($W$7:W46)</f>
        <v>30.93611111111111</v>
      </c>
      <c r="AC46" s="105">
        <v>0</v>
      </c>
      <c r="AD46" s="106">
        <v>0</v>
      </c>
      <c r="AE46" s="253">
        <f t="shared" si="37"/>
        <v>0</v>
      </c>
      <c r="AF46" s="253">
        <f t="shared" si="53"/>
        <v>0</v>
      </c>
      <c r="AG46" s="257">
        <f t="shared" si="4"/>
        <v>1980.375</v>
      </c>
      <c r="AH46" s="257">
        <f t="shared" si="11"/>
        <v>47529</v>
      </c>
      <c r="AI46" s="113"/>
      <c r="AJ46" s="114"/>
      <c r="AK46" s="182">
        <v>0</v>
      </c>
      <c r="AL46" s="108">
        <v>0</v>
      </c>
      <c r="AM46" s="253">
        <f t="shared" si="38"/>
        <v>0</v>
      </c>
      <c r="AN46" s="251">
        <f t="shared" si="54"/>
        <v>0</v>
      </c>
      <c r="AO46" s="182">
        <v>2</v>
      </c>
      <c r="AP46" s="109">
        <v>1.8055555555555557E-2</v>
      </c>
      <c r="AQ46" s="253">
        <f t="shared" si="39"/>
        <v>0</v>
      </c>
      <c r="AR46" s="251">
        <f t="shared" si="55"/>
        <v>26</v>
      </c>
      <c r="AS46" s="182">
        <v>0</v>
      </c>
      <c r="AT46" s="109">
        <v>0</v>
      </c>
      <c r="AU46" s="253">
        <f t="shared" si="40"/>
        <v>0</v>
      </c>
      <c r="AV46" s="251">
        <f t="shared" si="56"/>
        <v>0</v>
      </c>
      <c r="AW46" s="599">
        <v>0</v>
      </c>
      <c r="AX46" s="110">
        <v>0</v>
      </c>
      <c r="AY46" s="253">
        <f t="shared" si="41"/>
        <v>0</v>
      </c>
      <c r="AZ46" s="251">
        <f t="shared" si="57"/>
        <v>0</v>
      </c>
      <c r="BA46" s="182">
        <v>0</v>
      </c>
      <c r="BB46" s="109">
        <v>0</v>
      </c>
      <c r="BC46" s="257">
        <f t="shared" si="42"/>
        <v>0</v>
      </c>
      <c r="BD46" s="258">
        <f t="shared" si="58"/>
        <v>0</v>
      </c>
      <c r="BE46" s="182">
        <v>1</v>
      </c>
      <c r="BF46" s="109">
        <v>9.8611111111111108E-2</v>
      </c>
      <c r="BG46" s="253">
        <f t="shared" si="43"/>
        <v>2</v>
      </c>
      <c r="BH46" s="251">
        <f t="shared" si="59"/>
        <v>22</v>
      </c>
      <c r="BI46" s="182">
        <v>0</v>
      </c>
      <c r="BJ46" s="111">
        <v>0</v>
      </c>
      <c r="BK46" s="253">
        <f t="shared" si="44"/>
        <v>0</v>
      </c>
      <c r="BL46" s="251">
        <f t="shared" si="60"/>
        <v>0</v>
      </c>
      <c r="BM46" s="182">
        <v>0</v>
      </c>
      <c r="BN46" s="109">
        <v>0</v>
      </c>
      <c r="BO46" s="253">
        <f t="shared" si="45"/>
        <v>0</v>
      </c>
      <c r="BP46" s="251">
        <f t="shared" si="61"/>
        <v>0</v>
      </c>
      <c r="BQ46" s="97">
        <v>0</v>
      </c>
      <c r="BR46" s="109">
        <v>0</v>
      </c>
      <c r="BS46" s="253">
        <f t="shared" si="46"/>
        <v>0</v>
      </c>
      <c r="BT46" s="251">
        <f t="shared" si="62"/>
        <v>0</v>
      </c>
      <c r="BU46" s="253">
        <f t="shared" si="50"/>
        <v>3</v>
      </c>
      <c r="BV46" s="254">
        <f t="shared" si="32"/>
        <v>0.11666666666666667</v>
      </c>
      <c r="BW46" s="253">
        <f t="shared" si="47"/>
        <v>2</v>
      </c>
      <c r="BX46" s="252">
        <f t="shared" si="63"/>
        <v>48</v>
      </c>
      <c r="BY46" s="255">
        <f t="shared" si="12"/>
        <v>0.8833333333333333</v>
      </c>
      <c r="BZ46" s="256">
        <f t="shared" si="72"/>
        <v>2241.933962264151</v>
      </c>
      <c r="CA46" s="256">
        <f t="shared" si="13"/>
        <v>53806.415094339623</v>
      </c>
      <c r="CB46" s="256">
        <f t="shared" si="73"/>
        <v>1980.375</v>
      </c>
      <c r="CC46" s="519">
        <f t="shared" si="77"/>
        <v>1.2041666666666666</v>
      </c>
      <c r="CD46" s="519">
        <f t="shared" si="19"/>
        <v>33.238194444444446</v>
      </c>
      <c r="CE46" s="516">
        <f t="shared" si="14"/>
        <v>32.03402777777778</v>
      </c>
      <c r="CF46" s="256">
        <f t="shared" si="15"/>
        <v>1308.627978061523</v>
      </c>
      <c r="CG46" s="534">
        <f xml:space="preserve"> W46 + CG45</f>
        <v>1.5</v>
      </c>
      <c r="CH46" s="535">
        <f xml:space="preserve"> BR46 + CH45</f>
        <v>0</v>
      </c>
      <c r="CI46" s="536">
        <f t="shared" ref="CI46:CI57" si="78" xml:space="preserve"> M46 + CI45</f>
        <v>73347</v>
      </c>
      <c r="CJ46" s="106">
        <f t="shared" si="16"/>
        <v>1.5</v>
      </c>
      <c r="CK46" s="533">
        <f t="shared" si="17"/>
        <v>2037.4166666666667</v>
      </c>
      <c r="CL46" s="102">
        <f t="shared" si="18"/>
        <v>2037.4166666666667</v>
      </c>
      <c r="CM46" s="567"/>
      <c r="CN46" s="567"/>
      <c r="CO46" s="568"/>
      <c r="CP46" s="568"/>
      <c r="CQ46" s="568"/>
      <c r="CR46" s="568"/>
      <c r="CS46" s="568"/>
      <c r="CT46" s="568"/>
      <c r="CU46" s="568"/>
      <c r="CV46" s="568"/>
      <c r="CW46" s="568"/>
      <c r="CX46" s="568"/>
    </row>
    <row r="47" spans="1:102" s="115" customFormat="1" ht="22.5">
      <c r="A47" s="97">
        <f t="shared" si="74"/>
        <v>46</v>
      </c>
      <c r="B47" s="98">
        <v>40762</v>
      </c>
      <c r="C47" s="97">
        <f t="shared" si="20"/>
        <v>8</v>
      </c>
      <c r="D47" s="99" t="s">
        <v>24</v>
      </c>
      <c r="E47" s="100" t="s">
        <v>1180</v>
      </c>
      <c r="F47" s="100"/>
      <c r="G47" s="102">
        <v>20</v>
      </c>
      <c r="H47" s="100" t="s">
        <v>27</v>
      </c>
      <c r="I47" s="100" t="s">
        <v>350</v>
      </c>
      <c r="J47" s="99" t="s">
        <v>428</v>
      </c>
      <c r="K47" s="100" t="s">
        <v>29</v>
      </c>
      <c r="L47" s="101">
        <v>121503</v>
      </c>
      <c r="M47" s="492">
        <v>36895</v>
      </c>
      <c r="N47" s="492"/>
      <c r="O47" s="697"/>
      <c r="P47" s="102">
        <f>P46-M47</f>
        <v>11261</v>
      </c>
      <c r="Q47" s="268">
        <f t="shared" si="75"/>
        <v>1042990</v>
      </c>
      <c r="R47" s="103">
        <v>40760.625</v>
      </c>
      <c r="S47" s="104">
        <v>0.125</v>
      </c>
      <c r="T47" s="257">
        <f t="shared" si="35"/>
        <v>3</v>
      </c>
      <c r="U47" s="257">
        <f t="shared" si="51"/>
        <v>0</v>
      </c>
      <c r="V47" s="103">
        <v>40760.75</v>
      </c>
      <c r="W47" s="104">
        <v>1</v>
      </c>
      <c r="X47" s="253">
        <f t="shared" si="36"/>
        <v>24</v>
      </c>
      <c r="Y47" s="257">
        <f t="shared" si="52"/>
        <v>0</v>
      </c>
      <c r="Z47" s="253">
        <f t="shared" si="49"/>
        <v>808</v>
      </c>
      <c r="AA47" s="253">
        <f t="shared" si="48"/>
        <v>823</v>
      </c>
      <c r="AB47" s="253">
        <f>SUM($W$7:W47)</f>
        <v>31.93611111111111</v>
      </c>
      <c r="AC47" s="105">
        <v>0</v>
      </c>
      <c r="AD47" s="106">
        <v>0</v>
      </c>
      <c r="AE47" s="253">
        <f t="shared" si="37"/>
        <v>0</v>
      </c>
      <c r="AF47" s="253">
        <f t="shared" si="53"/>
        <v>0</v>
      </c>
      <c r="AG47" s="257">
        <f t="shared" si="4"/>
        <v>1537.2916666666667</v>
      </c>
      <c r="AH47" s="257">
        <f t="shared" si="11"/>
        <v>36895</v>
      </c>
      <c r="AI47" s="113"/>
      <c r="AJ47" s="114"/>
      <c r="AK47" s="182">
        <v>0</v>
      </c>
      <c r="AL47" s="108">
        <v>0</v>
      </c>
      <c r="AM47" s="253">
        <f t="shared" si="38"/>
        <v>0</v>
      </c>
      <c r="AN47" s="251">
        <f t="shared" si="54"/>
        <v>0</v>
      </c>
      <c r="AO47" s="182">
        <v>3</v>
      </c>
      <c r="AP47" s="109">
        <v>3.4027777777777775E-2</v>
      </c>
      <c r="AQ47" s="253">
        <f t="shared" si="39"/>
        <v>0</v>
      </c>
      <c r="AR47" s="251">
        <f t="shared" si="55"/>
        <v>49</v>
      </c>
      <c r="AS47" s="182">
        <v>0</v>
      </c>
      <c r="AT47" s="109">
        <v>0</v>
      </c>
      <c r="AU47" s="253">
        <f t="shared" si="40"/>
        <v>0</v>
      </c>
      <c r="AV47" s="251">
        <f t="shared" si="56"/>
        <v>0</v>
      </c>
      <c r="AW47" s="599">
        <v>0</v>
      </c>
      <c r="AX47" s="110">
        <v>0</v>
      </c>
      <c r="AY47" s="253">
        <f t="shared" si="41"/>
        <v>0</v>
      </c>
      <c r="AZ47" s="251">
        <f t="shared" si="57"/>
        <v>0</v>
      </c>
      <c r="BA47" s="182">
        <v>0</v>
      </c>
      <c r="BB47" s="109">
        <v>0</v>
      </c>
      <c r="BC47" s="257">
        <f t="shared" si="42"/>
        <v>0</v>
      </c>
      <c r="BD47" s="258">
        <f t="shared" si="58"/>
        <v>0</v>
      </c>
      <c r="BE47" s="182">
        <v>2</v>
      </c>
      <c r="BF47" s="109">
        <v>5.2777777777777778E-2</v>
      </c>
      <c r="BG47" s="253">
        <f t="shared" si="43"/>
        <v>1</v>
      </c>
      <c r="BH47" s="251">
        <f t="shared" si="59"/>
        <v>16</v>
      </c>
      <c r="BI47" s="182">
        <v>0</v>
      </c>
      <c r="BJ47" s="111">
        <v>0</v>
      </c>
      <c r="BK47" s="253">
        <f t="shared" si="44"/>
        <v>0</v>
      </c>
      <c r="BL47" s="251">
        <f t="shared" si="60"/>
        <v>0</v>
      </c>
      <c r="BM47" s="182">
        <v>0</v>
      </c>
      <c r="BN47" s="109">
        <v>0</v>
      </c>
      <c r="BO47" s="253">
        <f t="shared" si="45"/>
        <v>0</v>
      </c>
      <c r="BP47" s="251">
        <f t="shared" si="61"/>
        <v>0</v>
      </c>
      <c r="BQ47" s="97">
        <v>0</v>
      </c>
      <c r="BR47" s="109">
        <v>0</v>
      </c>
      <c r="BS47" s="253">
        <f t="shared" si="46"/>
        <v>0</v>
      </c>
      <c r="BT47" s="251">
        <f t="shared" si="62"/>
        <v>0</v>
      </c>
      <c r="BU47" s="253">
        <f t="shared" si="50"/>
        <v>5</v>
      </c>
      <c r="BV47" s="254">
        <f t="shared" si="32"/>
        <v>8.6805555555555552E-2</v>
      </c>
      <c r="BW47" s="253">
        <f t="shared" si="47"/>
        <v>2</v>
      </c>
      <c r="BX47" s="252">
        <f t="shared" si="63"/>
        <v>5</v>
      </c>
      <c r="BY47" s="255">
        <f t="shared" si="12"/>
        <v>0.91319444444444442</v>
      </c>
      <c r="BZ47" s="256">
        <f t="shared" si="72"/>
        <v>1683.4220532319393</v>
      </c>
      <c r="CA47" s="256">
        <f t="shared" si="13"/>
        <v>40402.129277566542</v>
      </c>
      <c r="CB47" s="256">
        <f t="shared" si="73"/>
        <v>1537.2916666666667</v>
      </c>
      <c r="CC47" s="519">
        <f t="shared" si="77"/>
        <v>1.2041666666666666</v>
      </c>
      <c r="CD47" s="519">
        <f t="shared" si="19"/>
        <v>34.238194444444446</v>
      </c>
      <c r="CE47" s="516">
        <f t="shared" si="14"/>
        <v>33.03402777777778</v>
      </c>
      <c r="CF47" s="256">
        <f t="shared" si="15"/>
        <v>1315.5500430952932</v>
      </c>
      <c r="CG47" s="534">
        <f t="shared" ref="CG47:CG57" si="79" xml:space="preserve"> W47 + CG46</f>
        <v>2.5</v>
      </c>
      <c r="CH47" s="535">
        <f t="shared" ref="CH47:CH57" si="80" xml:space="preserve"> BR47 + CH46</f>
        <v>0</v>
      </c>
      <c r="CI47" s="536">
        <f t="shared" si="78"/>
        <v>110242</v>
      </c>
      <c r="CJ47" s="106">
        <f t="shared" si="16"/>
        <v>2.5</v>
      </c>
      <c r="CK47" s="533">
        <f t="shared" si="17"/>
        <v>1837.3666666666668</v>
      </c>
      <c r="CL47" s="102">
        <f t="shared" si="18"/>
        <v>1837.3666666666668</v>
      </c>
      <c r="CM47" s="567"/>
      <c r="CN47" s="567"/>
      <c r="CO47" s="568"/>
      <c r="CP47" s="568"/>
      <c r="CQ47" s="568"/>
      <c r="CR47" s="568"/>
      <c r="CS47" s="568"/>
      <c r="CT47" s="568"/>
      <c r="CU47" s="568"/>
      <c r="CV47" s="568"/>
      <c r="CW47" s="568"/>
      <c r="CX47" s="568"/>
    </row>
    <row r="48" spans="1:102" s="115" customFormat="1" ht="22.5">
      <c r="A48" s="97">
        <f t="shared" si="74"/>
        <v>47</v>
      </c>
      <c r="B48" s="98">
        <v>40763</v>
      </c>
      <c r="C48" s="97">
        <f t="shared" si="20"/>
        <v>8</v>
      </c>
      <c r="D48" s="99" t="s">
        <v>24</v>
      </c>
      <c r="E48" s="100" t="s">
        <v>1180</v>
      </c>
      <c r="F48" s="100"/>
      <c r="G48" s="102">
        <v>20</v>
      </c>
      <c r="H48" s="100" t="s">
        <v>27</v>
      </c>
      <c r="I48" s="100" t="s">
        <v>350</v>
      </c>
      <c r="J48" s="99" t="s">
        <v>428</v>
      </c>
      <c r="K48" s="100" t="s">
        <v>29</v>
      </c>
      <c r="L48" s="101">
        <v>121503</v>
      </c>
      <c r="M48" s="492">
        <v>11261</v>
      </c>
      <c r="N48" s="492"/>
      <c r="O48" s="698"/>
      <c r="P48" s="102">
        <f>P47-M48</f>
        <v>0</v>
      </c>
      <c r="Q48" s="268">
        <f t="shared" si="75"/>
        <v>1054251</v>
      </c>
      <c r="R48" s="103">
        <v>40760.625</v>
      </c>
      <c r="S48" s="104">
        <v>0.125</v>
      </c>
      <c r="T48" s="257">
        <f t="shared" si="35"/>
        <v>3</v>
      </c>
      <c r="U48" s="257">
        <f t="shared" si="51"/>
        <v>0</v>
      </c>
      <c r="V48" s="103">
        <v>40760.75</v>
      </c>
      <c r="W48" s="104">
        <v>0.32291666666666669</v>
      </c>
      <c r="X48" s="253">
        <f t="shared" si="36"/>
        <v>7</v>
      </c>
      <c r="Y48" s="257">
        <f t="shared" si="52"/>
        <v>45</v>
      </c>
      <c r="Z48" s="253">
        <f t="shared" si="49"/>
        <v>815</v>
      </c>
      <c r="AA48" s="253">
        <f t="shared" si="48"/>
        <v>868</v>
      </c>
      <c r="AB48" s="253">
        <f>SUM($W$7:W48)</f>
        <v>32.259027777777774</v>
      </c>
      <c r="AC48" s="105">
        <v>0</v>
      </c>
      <c r="AD48" s="106">
        <v>0</v>
      </c>
      <c r="AE48" s="253">
        <f t="shared" si="37"/>
        <v>0</v>
      </c>
      <c r="AF48" s="253">
        <f t="shared" si="53"/>
        <v>0</v>
      </c>
      <c r="AG48" s="257">
        <f t="shared" si="4"/>
        <v>1453.0322580645161</v>
      </c>
      <c r="AH48" s="257">
        <f t="shared" si="11"/>
        <v>34872.774193548386</v>
      </c>
      <c r="AI48" s="103">
        <v>40763.572916666664</v>
      </c>
      <c r="AJ48" s="114"/>
      <c r="AK48" s="182">
        <v>0</v>
      </c>
      <c r="AL48" s="108">
        <v>0</v>
      </c>
      <c r="AM48" s="253">
        <f t="shared" si="38"/>
        <v>0</v>
      </c>
      <c r="AN48" s="251">
        <f t="shared" si="54"/>
        <v>0</v>
      </c>
      <c r="AO48" s="182">
        <v>1</v>
      </c>
      <c r="AP48" s="109">
        <v>6.6666666666666666E-2</v>
      </c>
      <c r="AQ48" s="253">
        <f t="shared" si="39"/>
        <v>1</v>
      </c>
      <c r="AR48" s="251">
        <f t="shared" si="55"/>
        <v>36</v>
      </c>
      <c r="AS48" s="182">
        <v>0</v>
      </c>
      <c r="AT48" s="109">
        <v>0</v>
      </c>
      <c r="AU48" s="253">
        <f t="shared" si="40"/>
        <v>0</v>
      </c>
      <c r="AV48" s="251">
        <f t="shared" si="56"/>
        <v>0</v>
      </c>
      <c r="AW48" s="599">
        <v>0</v>
      </c>
      <c r="AX48" s="110">
        <v>0</v>
      </c>
      <c r="AY48" s="253">
        <f t="shared" si="41"/>
        <v>0</v>
      </c>
      <c r="AZ48" s="251">
        <f t="shared" si="57"/>
        <v>0</v>
      </c>
      <c r="BA48" s="182">
        <v>0</v>
      </c>
      <c r="BB48" s="109">
        <v>0</v>
      </c>
      <c r="BC48" s="257">
        <f t="shared" si="42"/>
        <v>0</v>
      </c>
      <c r="BD48" s="258">
        <f t="shared" si="58"/>
        <v>0</v>
      </c>
      <c r="BE48" s="182">
        <v>0</v>
      </c>
      <c r="BF48" s="109">
        <v>0</v>
      </c>
      <c r="BG48" s="253">
        <f t="shared" si="43"/>
        <v>0</v>
      </c>
      <c r="BH48" s="251">
        <f t="shared" si="59"/>
        <v>0</v>
      </c>
      <c r="BI48" s="182">
        <v>0</v>
      </c>
      <c r="BJ48" s="111">
        <v>0</v>
      </c>
      <c r="BK48" s="253">
        <f t="shared" si="44"/>
        <v>0</v>
      </c>
      <c r="BL48" s="251">
        <f t="shared" si="60"/>
        <v>0</v>
      </c>
      <c r="BM48" s="182">
        <v>0</v>
      </c>
      <c r="BN48" s="109">
        <v>0</v>
      </c>
      <c r="BO48" s="253">
        <f t="shared" si="45"/>
        <v>0</v>
      </c>
      <c r="BP48" s="251">
        <f t="shared" si="61"/>
        <v>0</v>
      </c>
      <c r="BQ48" s="97">
        <v>0</v>
      </c>
      <c r="BR48" s="109">
        <v>0</v>
      </c>
      <c r="BS48" s="253">
        <f t="shared" si="46"/>
        <v>0</v>
      </c>
      <c r="BT48" s="251">
        <f t="shared" si="62"/>
        <v>0</v>
      </c>
      <c r="BU48" s="253">
        <f t="shared" si="50"/>
        <v>1</v>
      </c>
      <c r="BV48" s="254">
        <f t="shared" si="32"/>
        <v>6.6666666666666666E-2</v>
      </c>
      <c r="BW48" s="253">
        <f t="shared" si="47"/>
        <v>1</v>
      </c>
      <c r="BX48" s="252">
        <f t="shared" si="63"/>
        <v>36</v>
      </c>
      <c r="BY48" s="255">
        <f t="shared" si="12"/>
        <v>0.25625000000000003</v>
      </c>
      <c r="BZ48" s="256">
        <f t="shared" si="72"/>
        <v>1831.0569105691054</v>
      </c>
      <c r="CA48" s="256">
        <f t="shared" si="13"/>
        <v>43945.365853658528</v>
      </c>
      <c r="CB48" s="256">
        <f t="shared" si="73"/>
        <v>1453.0322580645161</v>
      </c>
      <c r="CC48" s="519">
        <f t="shared" si="77"/>
        <v>1.2041666666666666</v>
      </c>
      <c r="CD48" s="519">
        <f t="shared" si="19"/>
        <v>34.56111111111111</v>
      </c>
      <c r="CE48" s="516">
        <f t="shared" si="14"/>
        <v>33.356944444444444</v>
      </c>
      <c r="CF48" s="256">
        <f t="shared" si="15"/>
        <v>1316.8809593204812</v>
      </c>
      <c r="CG48" s="534">
        <f t="shared" si="79"/>
        <v>2.8229166666666665</v>
      </c>
      <c r="CH48" s="535">
        <f t="shared" si="80"/>
        <v>0</v>
      </c>
      <c r="CI48" s="536">
        <f t="shared" si="78"/>
        <v>121503</v>
      </c>
      <c r="CJ48" s="106">
        <f t="shared" si="16"/>
        <v>2.8229166666666665</v>
      </c>
      <c r="CK48" s="533">
        <f t="shared" si="17"/>
        <v>1793.4022140221402</v>
      </c>
      <c r="CL48" s="102">
        <f t="shared" si="18"/>
        <v>1793.4022140221402</v>
      </c>
      <c r="CM48" s="567"/>
      <c r="CN48" s="567"/>
      <c r="CO48" s="568"/>
      <c r="CP48" s="568"/>
      <c r="CQ48" s="568"/>
      <c r="CR48" s="568"/>
      <c r="CS48" s="568"/>
      <c r="CT48" s="568"/>
      <c r="CU48" s="568"/>
      <c r="CV48" s="568"/>
      <c r="CW48" s="568"/>
      <c r="CX48" s="568"/>
    </row>
    <row r="49" spans="1:102" s="115" customFormat="1">
      <c r="A49" s="97">
        <f t="shared" si="74"/>
        <v>48</v>
      </c>
      <c r="B49" s="98">
        <v>40764</v>
      </c>
      <c r="C49" s="97">
        <f t="shared" si="20"/>
        <v>8</v>
      </c>
      <c r="D49" s="99" t="s">
        <v>24</v>
      </c>
      <c r="E49" s="116" t="s">
        <v>1164</v>
      </c>
      <c r="F49" s="99"/>
      <c r="G49" s="102">
        <v>21</v>
      </c>
      <c r="H49" s="116" t="s">
        <v>177</v>
      </c>
      <c r="I49" s="99" t="s">
        <v>337</v>
      </c>
      <c r="J49" s="116" t="s">
        <v>28</v>
      </c>
      <c r="K49" s="100" t="s">
        <v>29</v>
      </c>
      <c r="L49" s="101">
        <v>38877</v>
      </c>
      <c r="M49" s="492">
        <v>26830</v>
      </c>
      <c r="N49" s="492"/>
      <c r="O49" s="492" t="s">
        <v>178</v>
      </c>
      <c r="P49" s="102">
        <f>L49-M49</f>
        <v>12047</v>
      </c>
      <c r="Q49" s="268">
        <f t="shared" si="75"/>
        <v>1081081</v>
      </c>
      <c r="R49" s="103">
        <v>40764.324999999997</v>
      </c>
      <c r="S49" s="104">
        <v>7.0833333333333331E-2</v>
      </c>
      <c r="T49" s="257">
        <f t="shared" si="35"/>
        <v>1</v>
      </c>
      <c r="U49" s="257">
        <f t="shared" si="51"/>
        <v>42</v>
      </c>
      <c r="V49" s="103">
        <v>40764.395833333336</v>
      </c>
      <c r="W49" s="104">
        <v>0.85416666666666663</v>
      </c>
      <c r="X49" s="253">
        <f t="shared" si="36"/>
        <v>20</v>
      </c>
      <c r="Y49" s="257">
        <f t="shared" si="52"/>
        <v>30</v>
      </c>
      <c r="Z49" s="253">
        <f t="shared" si="49"/>
        <v>835</v>
      </c>
      <c r="AA49" s="253">
        <f t="shared" si="48"/>
        <v>898</v>
      </c>
      <c r="AB49" s="253">
        <f>SUM($W$7:W49)</f>
        <v>33.113194444444439</v>
      </c>
      <c r="AC49" s="105">
        <v>0</v>
      </c>
      <c r="AD49" s="106">
        <v>0</v>
      </c>
      <c r="AE49" s="253">
        <f t="shared" si="37"/>
        <v>0</v>
      </c>
      <c r="AF49" s="253">
        <f t="shared" si="53"/>
        <v>0</v>
      </c>
      <c r="AG49" s="257">
        <f t="shared" si="4"/>
        <v>1308.780487804878</v>
      </c>
      <c r="AH49" s="257">
        <f t="shared" si="11"/>
        <v>31410.731707317071</v>
      </c>
      <c r="AI49" s="113"/>
      <c r="AJ49" s="114"/>
      <c r="AK49" s="182">
        <v>2</v>
      </c>
      <c r="AL49" s="108">
        <v>1.8749999999999999E-2</v>
      </c>
      <c r="AM49" s="253">
        <f t="shared" si="38"/>
        <v>0</v>
      </c>
      <c r="AN49" s="251">
        <f t="shared" si="54"/>
        <v>27</v>
      </c>
      <c r="AO49" s="182">
        <v>3</v>
      </c>
      <c r="AP49" s="109">
        <v>3.6805555555555557E-2</v>
      </c>
      <c r="AQ49" s="253">
        <f t="shared" si="39"/>
        <v>0</v>
      </c>
      <c r="AR49" s="251">
        <f t="shared" si="55"/>
        <v>53</v>
      </c>
      <c r="AS49" s="182">
        <v>0</v>
      </c>
      <c r="AT49" s="109">
        <v>0</v>
      </c>
      <c r="AU49" s="253">
        <f t="shared" si="40"/>
        <v>0</v>
      </c>
      <c r="AV49" s="251">
        <f t="shared" si="56"/>
        <v>0</v>
      </c>
      <c r="AW49" s="599">
        <v>0</v>
      </c>
      <c r="AX49" s="110">
        <v>0</v>
      </c>
      <c r="AY49" s="253">
        <f t="shared" si="41"/>
        <v>0</v>
      </c>
      <c r="AZ49" s="251">
        <f t="shared" si="57"/>
        <v>0</v>
      </c>
      <c r="BA49" s="182">
        <v>0</v>
      </c>
      <c r="BB49" s="109">
        <v>0</v>
      </c>
      <c r="BC49" s="257">
        <f t="shared" si="42"/>
        <v>0</v>
      </c>
      <c r="BD49" s="258">
        <f t="shared" si="58"/>
        <v>0</v>
      </c>
      <c r="BE49" s="182">
        <v>0</v>
      </c>
      <c r="BF49" s="109">
        <v>0</v>
      </c>
      <c r="BG49" s="253">
        <f t="shared" si="43"/>
        <v>0</v>
      </c>
      <c r="BH49" s="251">
        <f t="shared" si="59"/>
        <v>0</v>
      </c>
      <c r="BI49" s="182">
        <v>0</v>
      </c>
      <c r="BJ49" s="111">
        <v>0</v>
      </c>
      <c r="BK49" s="253">
        <f t="shared" si="44"/>
        <v>0</v>
      </c>
      <c r="BL49" s="251">
        <f t="shared" si="60"/>
        <v>0</v>
      </c>
      <c r="BM49" s="182">
        <v>0</v>
      </c>
      <c r="BN49" s="109">
        <v>0</v>
      </c>
      <c r="BO49" s="253">
        <f t="shared" si="45"/>
        <v>0</v>
      </c>
      <c r="BP49" s="251">
        <f t="shared" si="61"/>
        <v>0</v>
      </c>
      <c r="BQ49" s="97">
        <v>1</v>
      </c>
      <c r="BR49" s="109">
        <v>7.1527777777777787E-2</v>
      </c>
      <c r="BS49" s="253">
        <f t="shared" si="46"/>
        <v>1</v>
      </c>
      <c r="BT49" s="251">
        <f t="shared" si="62"/>
        <v>43</v>
      </c>
      <c r="BU49" s="253">
        <f t="shared" si="50"/>
        <v>6</v>
      </c>
      <c r="BV49" s="254">
        <f t="shared" si="32"/>
        <v>0.12708333333333333</v>
      </c>
      <c r="BW49" s="253">
        <f t="shared" si="47"/>
        <v>3</v>
      </c>
      <c r="BX49" s="252">
        <f t="shared" si="63"/>
        <v>3</v>
      </c>
      <c r="BY49" s="255">
        <f t="shared" si="12"/>
        <v>0.7270833333333333</v>
      </c>
      <c r="BZ49" s="256">
        <f t="shared" si="72"/>
        <v>1537.5358166189114</v>
      </c>
      <c r="CA49" s="256">
        <f t="shared" si="13"/>
        <v>36900.859598853873</v>
      </c>
      <c r="CB49" s="256">
        <f t="shared" si="73"/>
        <v>1428.3939662821649</v>
      </c>
      <c r="CC49" s="519">
        <f t="shared" si="77"/>
        <v>1.2756944444444445</v>
      </c>
      <c r="CD49" s="519">
        <f t="shared" si="19"/>
        <v>35.415277777777774</v>
      </c>
      <c r="CE49" s="516">
        <f t="shared" si="14"/>
        <v>34.139583333333327</v>
      </c>
      <c r="CF49" s="256">
        <f t="shared" si="15"/>
        <v>1319.4373588820408</v>
      </c>
      <c r="CG49" s="534">
        <f t="shared" si="79"/>
        <v>3.677083333333333</v>
      </c>
      <c r="CH49" s="535">
        <f t="shared" si="80"/>
        <v>7.1527777777777787E-2</v>
      </c>
      <c r="CI49" s="536">
        <f t="shared" si="78"/>
        <v>148333</v>
      </c>
      <c r="CJ49" s="106">
        <f t="shared" si="16"/>
        <v>3.6055555555555552</v>
      </c>
      <c r="CK49" s="533">
        <f t="shared" si="17"/>
        <v>1714.1718027734978</v>
      </c>
      <c r="CL49" s="102">
        <f t="shared" si="18"/>
        <v>1680.8271954674221</v>
      </c>
      <c r="CM49" s="567"/>
      <c r="CN49" s="567"/>
      <c r="CO49" s="568"/>
      <c r="CP49" s="568"/>
      <c r="CQ49" s="568"/>
      <c r="CR49" s="568"/>
      <c r="CS49" s="568"/>
      <c r="CT49" s="568"/>
      <c r="CU49" s="568"/>
      <c r="CV49" s="568"/>
      <c r="CW49" s="568"/>
      <c r="CX49" s="568"/>
    </row>
    <row r="50" spans="1:102" s="115" customFormat="1">
      <c r="A50" s="97">
        <f t="shared" si="74"/>
        <v>49</v>
      </c>
      <c r="B50" s="98">
        <v>40765</v>
      </c>
      <c r="C50" s="97">
        <f>MONTH(B50)</f>
        <v>8</v>
      </c>
      <c r="D50" s="99" t="s">
        <v>24</v>
      </c>
      <c r="E50" s="116" t="s">
        <v>1164</v>
      </c>
      <c r="F50" s="99"/>
      <c r="G50" s="102">
        <v>21</v>
      </c>
      <c r="H50" s="116" t="s">
        <v>177</v>
      </c>
      <c r="I50" s="99" t="s">
        <v>337</v>
      </c>
      <c r="J50" s="116" t="s">
        <v>28</v>
      </c>
      <c r="K50" s="100" t="s">
        <v>29</v>
      </c>
      <c r="L50" s="101">
        <v>38877</v>
      </c>
      <c r="M50" s="492">
        <v>12047</v>
      </c>
      <c r="N50" s="492"/>
      <c r="O50" s="492" t="s">
        <v>178</v>
      </c>
      <c r="P50" s="102">
        <f>P49-M50</f>
        <v>0</v>
      </c>
      <c r="Q50" s="268">
        <f t="shared" si="75"/>
        <v>1093128</v>
      </c>
      <c r="R50" s="103">
        <v>40764.324999999997</v>
      </c>
      <c r="S50" s="104">
        <v>7.0833333333333331E-2</v>
      </c>
      <c r="T50" s="257">
        <f t="shared" si="35"/>
        <v>1</v>
      </c>
      <c r="U50" s="257">
        <f t="shared" si="51"/>
        <v>42</v>
      </c>
      <c r="V50" s="103">
        <v>40764.395833333336</v>
      </c>
      <c r="W50" s="104">
        <v>0.4375</v>
      </c>
      <c r="X50" s="253">
        <f t="shared" si="36"/>
        <v>10</v>
      </c>
      <c r="Y50" s="257">
        <f t="shared" si="52"/>
        <v>30</v>
      </c>
      <c r="Z50" s="253">
        <f t="shared" si="49"/>
        <v>845</v>
      </c>
      <c r="AA50" s="253">
        <f t="shared" si="48"/>
        <v>928</v>
      </c>
      <c r="AB50" s="253">
        <f>SUM($W$7:W50)</f>
        <v>33.550694444444439</v>
      </c>
      <c r="AC50" s="105">
        <v>0</v>
      </c>
      <c r="AD50" s="106">
        <v>0</v>
      </c>
      <c r="AE50" s="253">
        <f t="shared" si="37"/>
        <v>0</v>
      </c>
      <c r="AF50" s="253">
        <f t="shared" si="53"/>
        <v>0</v>
      </c>
      <c r="AG50" s="257">
        <f t="shared" si="4"/>
        <v>1147.3333333333333</v>
      </c>
      <c r="AH50" s="257">
        <f t="shared" si="11"/>
        <v>27536</v>
      </c>
      <c r="AI50" s="103">
        <v>40765.6875</v>
      </c>
      <c r="AJ50" s="114"/>
      <c r="AK50" s="182">
        <v>1</v>
      </c>
      <c r="AL50" s="108">
        <v>9.7222222222222224E-3</v>
      </c>
      <c r="AM50" s="253">
        <f t="shared" si="38"/>
        <v>0</v>
      </c>
      <c r="AN50" s="251">
        <f t="shared" si="54"/>
        <v>14</v>
      </c>
      <c r="AO50" s="182">
        <v>3</v>
      </c>
      <c r="AP50" s="109">
        <v>0.17986111111111111</v>
      </c>
      <c r="AQ50" s="253">
        <f t="shared" si="39"/>
        <v>4</v>
      </c>
      <c r="AR50" s="251">
        <f t="shared" si="55"/>
        <v>19</v>
      </c>
      <c r="AS50" s="182">
        <v>0</v>
      </c>
      <c r="AT50" s="109">
        <v>0</v>
      </c>
      <c r="AU50" s="253">
        <f t="shared" si="40"/>
        <v>0</v>
      </c>
      <c r="AV50" s="251">
        <f t="shared" si="56"/>
        <v>0</v>
      </c>
      <c r="AW50" s="599">
        <v>0</v>
      </c>
      <c r="AX50" s="110">
        <v>0</v>
      </c>
      <c r="AY50" s="253">
        <f t="shared" si="41"/>
        <v>0</v>
      </c>
      <c r="AZ50" s="251">
        <f t="shared" si="57"/>
        <v>0</v>
      </c>
      <c r="BA50" s="182">
        <v>1</v>
      </c>
      <c r="BB50" s="109">
        <v>2.5694444444444447E-2</v>
      </c>
      <c r="BC50" s="257">
        <f t="shared" si="42"/>
        <v>0</v>
      </c>
      <c r="BD50" s="258">
        <f t="shared" si="58"/>
        <v>37</v>
      </c>
      <c r="BE50" s="182">
        <v>0</v>
      </c>
      <c r="BF50" s="109">
        <v>0</v>
      </c>
      <c r="BG50" s="253">
        <f t="shared" si="43"/>
        <v>0</v>
      </c>
      <c r="BH50" s="251">
        <f t="shared" si="59"/>
        <v>0</v>
      </c>
      <c r="BI50" s="182">
        <v>0</v>
      </c>
      <c r="BJ50" s="111">
        <v>0</v>
      </c>
      <c r="BK50" s="253">
        <f t="shared" si="44"/>
        <v>0</v>
      </c>
      <c r="BL50" s="251">
        <f t="shared" si="60"/>
        <v>0</v>
      </c>
      <c r="BM50" s="182">
        <v>0</v>
      </c>
      <c r="BN50" s="109">
        <v>0</v>
      </c>
      <c r="BO50" s="253">
        <f t="shared" si="45"/>
        <v>0</v>
      </c>
      <c r="BP50" s="251">
        <f t="shared" si="61"/>
        <v>0</v>
      </c>
      <c r="BQ50" s="97">
        <v>0</v>
      </c>
      <c r="BR50" s="109">
        <v>0</v>
      </c>
      <c r="BS50" s="253">
        <f t="shared" si="46"/>
        <v>0</v>
      </c>
      <c r="BT50" s="251">
        <f t="shared" si="62"/>
        <v>0</v>
      </c>
      <c r="BU50" s="253">
        <f t="shared" si="50"/>
        <v>5</v>
      </c>
      <c r="BV50" s="254">
        <f t="shared" si="32"/>
        <v>0.21527777777777776</v>
      </c>
      <c r="BW50" s="253">
        <f t="shared" si="47"/>
        <v>5</v>
      </c>
      <c r="BX50" s="252">
        <f t="shared" si="63"/>
        <v>10</v>
      </c>
      <c r="BY50" s="255">
        <f t="shared" si="12"/>
        <v>0.22222222222222224</v>
      </c>
      <c r="BZ50" s="256">
        <f t="shared" si="72"/>
        <v>2258.8124999999995</v>
      </c>
      <c r="CA50" s="256">
        <f t="shared" si="13"/>
        <v>54211.499999999985</v>
      </c>
      <c r="CB50" s="256">
        <f t="shared" si="73"/>
        <v>1147.3333333333333</v>
      </c>
      <c r="CC50" s="519">
        <f t="shared" si="77"/>
        <v>1.2756944444444445</v>
      </c>
      <c r="CD50" s="519">
        <f t="shared" si="19"/>
        <v>35.852777777777774</v>
      </c>
      <c r="CE50" s="516">
        <f t="shared" si="14"/>
        <v>34.577083333333327</v>
      </c>
      <c r="CF50" s="256">
        <f t="shared" si="15"/>
        <v>1317.2597457371817</v>
      </c>
      <c r="CG50" s="534">
        <f t="shared" si="79"/>
        <v>4.114583333333333</v>
      </c>
      <c r="CH50" s="535">
        <f t="shared" si="80"/>
        <v>7.1527777777777787E-2</v>
      </c>
      <c r="CI50" s="536">
        <f t="shared" si="78"/>
        <v>160380</v>
      </c>
      <c r="CJ50" s="106">
        <f t="shared" si="16"/>
        <v>4.0430555555555552</v>
      </c>
      <c r="CK50" s="533">
        <f t="shared" si="17"/>
        <v>1652.8340776365512</v>
      </c>
      <c r="CL50" s="102">
        <f t="shared" si="18"/>
        <v>1624.1012658227849</v>
      </c>
      <c r="CM50" s="567"/>
      <c r="CN50" s="567"/>
      <c r="CO50" s="568"/>
      <c r="CP50" s="568"/>
      <c r="CQ50" s="568"/>
      <c r="CR50" s="568"/>
      <c r="CS50" s="568"/>
      <c r="CT50" s="568"/>
      <c r="CU50" s="568"/>
      <c r="CV50" s="568"/>
      <c r="CW50" s="568"/>
      <c r="CX50" s="568"/>
    </row>
    <row r="51" spans="1:102" s="115" customFormat="1">
      <c r="A51" s="97">
        <f t="shared" si="74"/>
        <v>50</v>
      </c>
      <c r="B51" s="98">
        <v>40766</v>
      </c>
      <c r="C51" s="97">
        <f t="shared" si="20"/>
        <v>8</v>
      </c>
      <c r="D51" s="99" t="s">
        <v>24</v>
      </c>
      <c r="E51" s="116" t="s">
        <v>1165</v>
      </c>
      <c r="F51" s="99"/>
      <c r="G51" s="102">
        <v>22</v>
      </c>
      <c r="H51" s="116" t="s">
        <v>27</v>
      </c>
      <c r="I51" s="99" t="s">
        <v>441</v>
      </c>
      <c r="J51" s="116" t="s">
        <v>28</v>
      </c>
      <c r="K51" s="100" t="s">
        <v>29</v>
      </c>
      <c r="L51" s="101">
        <v>26576</v>
      </c>
      <c r="M51" s="492">
        <v>26576</v>
      </c>
      <c r="N51" s="492"/>
      <c r="O51" s="492" t="s">
        <v>178</v>
      </c>
      <c r="P51" s="102">
        <v>0</v>
      </c>
      <c r="Q51" s="268">
        <f t="shared" si="75"/>
        <v>1119704</v>
      </c>
      <c r="R51" s="103">
        <v>40766.324999999997</v>
      </c>
      <c r="S51" s="104">
        <v>0.10555555555555556</v>
      </c>
      <c r="T51" s="257">
        <f t="shared" si="35"/>
        <v>2</v>
      </c>
      <c r="U51" s="257">
        <f t="shared" si="51"/>
        <v>32</v>
      </c>
      <c r="V51" s="103">
        <v>40766.430555555555</v>
      </c>
      <c r="W51" s="104">
        <v>0.71180555555555547</v>
      </c>
      <c r="X51" s="253">
        <f t="shared" si="36"/>
        <v>17</v>
      </c>
      <c r="Y51" s="257">
        <f t="shared" si="52"/>
        <v>5</v>
      </c>
      <c r="Z51" s="253">
        <f t="shared" si="49"/>
        <v>862</v>
      </c>
      <c r="AA51" s="253">
        <f t="shared" si="48"/>
        <v>933</v>
      </c>
      <c r="AB51" s="253">
        <f>SUM($W$7:W51)</f>
        <v>34.262499999999996</v>
      </c>
      <c r="AC51" s="105">
        <v>0</v>
      </c>
      <c r="AD51" s="106">
        <v>0</v>
      </c>
      <c r="AE51" s="253">
        <f t="shared" si="37"/>
        <v>0</v>
      </c>
      <c r="AF51" s="253">
        <f t="shared" si="53"/>
        <v>0</v>
      </c>
      <c r="AG51" s="257">
        <f t="shared" si="4"/>
        <v>1555.6682926829271</v>
      </c>
      <c r="AH51" s="257">
        <f t="shared" si="11"/>
        <v>37336.039024390251</v>
      </c>
      <c r="AI51" s="103">
        <v>40767.142361111109</v>
      </c>
      <c r="AJ51" s="114"/>
      <c r="AK51" s="182">
        <v>0</v>
      </c>
      <c r="AL51" s="108">
        <v>0</v>
      </c>
      <c r="AM51" s="253">
        <f t="shared" si="38"/>
        <v>0</v>
      </c>
      <c r="AN51" s="251">
        <f t="shared" si="54"/>
        <v>0</v>
      </c>
      <c r="AO51" s="182">
        <v>7</v>
      </c>
      <c r="AP51" s="109">
        <v>0.10416666666666667</v>
      </c>
      <c r="AQ51" s="253">
        <f t="shared" si="39"/>
        <v>2</v>
      </c>
      <c r="AR51" s="251">
        <f t="shared" si="55"/>
        <v>30</v>
      </c>
      <c r="AS51" s="182">
        <v>0</v>
      </c>
      <c r="AT51" s="109">
        <v>0</v>
      </c>
      <c r="AU51" s="253">
        <f t="shared" si="40"/>
        <v>0</v>
      </c>
      <c r="AV51" s="251">
        <f t="shared" si="56"/>
        <v>0</v>
      </c>
      <c r="AW51" s="182">
        <v>0</v>
      </c>
      <c r="AX51" s="110">
        <v>0</v>
      </c>
      <c r="AY51" s="253">
        <f t="shared" si="41"/>
        <v>0</v>
      </c>
      <c r="AZ51" s="251">
        <f t="shared" si="57"/>
        <v>0</v>
      </c>
      <c r="BA51" s="182">
        <v>0</v>
      </c>
      <c r="BB51" s="109">
        <v>0</v>
      </c>
      <c r="BC51" s="257">
        <f t="shared" si="42"/>
        <v>0</v>
      </c>
      <c r="BD51" s="258">
        <f t="shared" si="58"/>
        <v>0</v>
      </c>
      <c r="BE51" s="182">
        <v>3</v>
      </c>
      <c r="BF51" s="109">
        <v>8.1944444444444445E-2</v>
      </c>
      <c r="BG51" s="253">
        <f t="shared" si="43"/>
        <v>1</v>
      </c>
      <c r="BH51" s="251">
        <f t="shared" si="59"/>
        <v>58</v>
      </c>
      <c r="BI51" s="182">
        <v>0</v>
      </c>
      <c r="BJ51" s="111">
        <v>0</v>
      </c>
      <c r="BK51" s="253">
        <f t="shared" si="44"/>
        <v>0</v>
      </c>
      <c r="BL51" s="251">
        <f t="shared" si="60"/>
        <v>0</v>
      </c>
      <c r="BM51" s="182">
        <v>1</v>
      </c>
      <c r="BN51" s="109">
        <v>2.4305555555555556E-2</v>
      </c>
      <c r="BO51" s="253">
        <f t="shared" si="45"/>
        <v>0</v>
      </c>
      <c r="BP51" s="251">
        <f t="shared" si="61"/>
        <v>35</v>
      </c>
      <c r="BQ51" s="97">
        <v>0</v>
      </c>
      <c r="BR51" s="109">
        <v>0</v>
      </c>
      <c r="BS51" s="253">
        <f t="shared" si="46"/>
        <v>0</v>
      </c>
      <c r="BT51" s="251">
        <f t="shared" si="62"/>
        <v>0</v>
      </c>
      <c r="BU51" s="253">
        <f t="shared" si="50"/>
        <v>11</v>
      </c>
      <c r="BV51" s="254">
        <f t="shared" si="32"/>
        <v>0.21041666666666667</v>
      </c>
      <c r="BW51" s="253">
        <f t="shared" si="47"/>
        <v>5</v>
      </c>
      <c r="BX51" s="252">
        <f t="shared" si="63"/>
        <v>3</v>
      </c>
      <c r="BY51" s="255">
        <f t="shared" si="12"/>
        <v>0.52569444444444435</v>
      </c>
      <c r="BZ51" s="256">
        <f t="shared" si="72"/>
        <v>2106.4200792602383</v>
      </c>
      <c r="CA51" s="256">
        <f t="shared" si="13"/>
        <v>50554.081902245714</v>
      </c>
      <c r="CB51" s="256">
        <f t="shared" si="73"/>
        <v>1555.6682926829271</v>
      </c>
      <c r="CC51" s="519">
        <f t="shared" si="77"/>
        <v>1.2756944444444445</v>
      </c>
      <c r="CD51" s="519">
        <f t="shared" si="19"/>
        <v>36.564583333333331</v>
      </c>
      <c r="CE51" s="516">
        <f t="shared" si="14"/>
        <v>35.288888888888884</v>
      </c>
      <c r="CF51" s="256">
        <f t="shared" si="15"/>
        <v>1322.0686397984889</v>
      </c>
      <c r="CG51" s="534">
        <f t="shared" si="79"/>
        <v>4.8263888888888884</v>
      </c>
      <c r="CH51" s="535">
        <f t="shared" si="80"/>
        <v>7.1527777777777787E-2</v>
      </c>
      <c r="CI51" s="536">
        <f t="shared" si="78"/>
        <v>186956</v>
      </c>
      <c r="CJ51" s="106">
        <f t="shared" si="16"/>
        <v>4.7548611111111105</v>
      </c>
      <c r="CK51" s="533">
        <f t="shared" si="17"/>
        <v>1638.2883014458887</v>
      </c>
      <c r="CL51" s="102">
        <f t="shared" si="18"/>
        <v>1614.0086330935253</v>
      </c>
      <c r="CM51" s="567"/>
      <c r="CN51" s="567"/>
      <c r="CO51" s="568"/>
      <c r="CP51" s="568"/>
      <c r="CQ51" s="568"/>
      <c r="CR51" s="568"/>
      <c r="CS51" s="568"/>
      <c r="CT51" s="568"/>
      <c r="CU51" s="568"/>
      <c r="CV51" s="568"/>
      <c r="CW51" s="568"/>
      <c r="CX51" s="568"/>
    </row>
    <row r="52" spans="1:102" s="115" customFormat="1" ht="15" customHeight="1">
      <c r="A52" s="97">
        <f t="shared" si="74"/>
        <v>51</v>
      </c>
      <c r="B52" s="98">
        <v>40770</v>
      </c>
      <c r="C52" s="97">
        <f t="shared" si="20"/>
        <v>8</v>
      </c>
      <c r="D52" s="99" t="s">
        <v>24</v>
      </c>
      <c r="E52" s="100" t="s">
        <v>1181</v>
      </c>
      <c r="F52" s="99"/>
      <c r="G52" s="102">
        <v>23</v>
      </c>
      <c r="H52" s="100" t="s">
        <v>27</v>
      </c>
      <c r="I52" s="99" t="s">
        <v>451</v>
      </c>
      <c r="J52" s="100" t="s">
        <v>28</v>
      </c>
      <c r="K52" s="100" t="s">
        <v>29</v>
      </c>
      <c r="L52" s="101">
        <v>46684</v>
      </c>
      <c r="M52" s="492">
        <v>20000</v>
      </c>
      <c r="N52" s="492"/>
      <c r="O52" s="696">
        <v>2</v>
      </c>
      <c r="P52" s="102">
        <f>L52-M52</f>
        <v>26684</v>
      </c>
      <c r="Q52" s="268">
        <f t="shared" si="75"/>
        <v>1139704</v>
      </c>
      <c r="R52" s="103">
        <v>40770.495833333334</v>
      </c>
      <c r="S52" s="104">
        <v>7.3611111111111113E-2</v>
      </c>
      <c r="T52" s="257">
        <f t="shared" si="35"/>
        <v>1</v>
      </c>
      <c r="U52" s="257">
        <f t="shared" si="51"/>
        <v>46</v>
      </c>
      <c r="V52" s="103">
        <v>40770.569444444445</v>
      </c>
      <c r="W52" s="104">
        <v>0.68055555555555547</v>
      </c>
      <c r="X52" s="253">
        <f t="shared" si="36"/>
        <v>16</v>
      </c>
      <c r="Y52" s="257">
        <f t="shared" si="52"/>
        <v>20</v>
      </c>
      <c r="Z52" s="253">
        <f t="shared" si="49"/>
        <v>878</v>
      </c>
      <c r="AA52" s="253">
        <f t="shared" si="48"/>
        <v>953</v>
      </c>
      <c r="AB52" s="253">
        <f>SUM($W$7:W52)</f>
        <v>34.943055555555553</v>
      </c>
      <c r="AC52" s="105">
        <v>1</v>
      </c>
      <c r="AD52" s="106">
        <v>3.7499999999999999E-2</v>
      </c>
      <c r="AE52" s="253">
        <f t="shared" si="37"/>
        <v>0</v>
      </c>
      <c r="AF52" s="253">
        <f t="shared" si="53"/>
        <v>54</v>
      </c>
      <c r="AG52" s="257">
        <f t="shared" si="4"/>
        <v>1224.4897959183675</v>
      </c>
      <c r="AH52" s="257">
        <f t="shared" si="11"/>
        <v>29387.755102040821</v>
      </c>
      <c r="AI52" s="113"/>
      <c r="AJ52" s="114"/>
      <c r="AK52" s="182">
        <v>0</v>
      </c>
      <c r="AL52" s="108">
        <v>0</v>
      </c>
      <c r="AM52" s="253">
        <f t="shared" si="38"/>
        <v>0</v>
      </c>
      <c r="AN52" s="251">
        <f t="shared" si="54"/>
        <v>0</v>
      </c>
      <c r="AO52" s="270">
        <v>3</v>
      </c>
      <c r="AP52" s="109">
        <v>3.1944444444444449E-2</v>
      </c>
      <c r="AQ52" s="253">
        <f t="shared" si="39"/>
        <v>0</v>
      </c>
      <c r="AR52" s="251">
        <f t="shared" si="55"/>
        <v>46</v>
      </c>
      <c r="AS52" s="182">
        <v>0</v>
      </c>
      <c r="AT52" s="109">
        <v>0</v>
      </c>
      <c r="AU52" s="253">
        <f t="shared" si="40"/>
        <v>0</v>
      </c>
      <c r="AV52" s="251">
        <f t="shared" si="56"/>
        <v>0</v>
      </c>
      <c r="AW52" s="182">
        <v>0</v>
      </c>
      <c r="AX52" s="110">
        <v>0</v>
      </c>
      <c r="AY52" s="253">
        <v>0</v>
      </c>
      <c r="AZ52" s="251">
        <f t="shared" si="57"/>
        <v>0</v>
      </c>
      <c r="BA52" s="270">
        <v>1</v>
      </c>
      <c r="BB52" s="271">
        <v>2.4999999999999998E-2</v>
      </c>
      <c r="BC52" s="257">
        <f t="shared" si="42"/>
        <v>0</v>
      </c>
      <c r="BD52" s="258">
        <f t="shared" si="58"/>
        <v>36</v>
      </c>
      <c r="BE52" s="270">
        <v>0</v>
      </c>
      <c r="BF52" s="109">
        <v>0</v>
      </c>
      <c r="BG52" s="253">
        <f t="shared" si="43"/>
        <v>0</v>
      </c>
      <c r="BH52" s="251">
        <f t="shared" si="59"/>
        <v>0</v>
      </c>
      <c r="BI52" s="182">
        <v>0</v>
      </c>
      <c r="BJ52" s="111">
        <v>0</v>
      </c>
      <c r="BK52" s="253">
        <f t="shared" si="44"/>
        <v>0</v>
      </c>
      <c r="BL52" s="251">
        <f t="shared" si="60"/>
        <v>0</v>
      </c>
      <c r="BM52" s="182">
        <v>0</v>
      </c>
      <c r="BN52" s="109">
        <v>0</v>
      </c>
      <c r="BO52" s="253">
        <f t="shared" si="45"/>
        <v>0</v>
      </c>
      <c r="BP52" s="251">
        <f t="shared" si="61"/>
        <v>0</v>
      </c>
      <c r="BQ52" s="97">
        <v>0</v>
      </c>
      <c r="BR52" s="109">
        <v>0</v>
      </c>
      <c r="BS52" s="253">
        <f t="shared" si="46"/>
        <v>0</v>
      </c>
      <c r="BT52" s="251">
        <f t="shared" si="62"/>
        <v>0</v>
      </c>
      <c r="BU52" s="253">
        <f t="shared" si="50"/>
        <v>5</v>
      </c>
      <c r="BV52" s="254">
        <f t="shared" si="32"/>
        <v>9.4444444444444442E-2</v>
      </c>
      <c r="BW52" s="253">
        <f t="shared" si="47"/>
        <v>2</v>
      </c>
      <c r="BX52" s="252">
        <f t="shared" si="63"/>
        <v>16</v>
      </c>
      <c r="BY52" s="255">
        <f t="shared" si="12"/>
        <v>0.58611111111111103</v>
      </c>
      <c r="BZ52" s="256">
        <f t="shared" si="72"/>
        <v>1421.8009478672986</v>
      </c>
      <c r="CA52" s="256">
        <f t="shared" si="13"/>
        <v>34123.222748815169</v>
      </c>
      <c r="CB52" s="256">
        <f t="shared" si="73"/>
        <v>1224.4897959183675</v>
      </c>
      <c r="CC52" s="519">
        <f t="shared" si="77"/>
        <v>1.2756944444444445</v>
      </c>
      <c r="CD52" s="519">
        <f t="shared" si="19"/>
        <v>37.245138888888889</v>
      </c>
      <c r="CE52" s="516">
        <f t="shared" si="14"/>
        <v>35.969444444444441</v>
      </c>
      <c r="CF52" s="256">
        <f t="shared" si="15"/>
        <v>1320.2224109969882</v>
      </c>
      <c r="CG52" s="534">
        <f t="shared" si="79"/>
        <v>5.5069444444444438</v>
      </c>
      <c r="CH52" s="535">
        <f t="shared" si="80"/>
        <v>7.1527777777777787E-2</v>
      </c>
      <c r="CI52" s="536">
        <f t="shared" si="78"/>
        <v>206956</v>
      </c>
      <c r="CJ52" s="106">
        <f t="shared" si="16"/>
        <v>5.4354166666666659</v>
      </c>
      <c r="CK52" s="533">
        <f t="shared" si="17"/>
        <v>1586.4775776159449</v>
      </c>
      <c r="CL52" s="102">
        <f t="shared" si="18"/>
        <v>1565.8713745271125</v>
      </c>
      <c r="CM52" s="567"/>
      <c r="CN52" s="567"/>
      <c r="CO52" s="568"/>
      <c r="CP52" s="568"/>
      <c r="CQ52" s="568"/>
      <c r="CR52" s="568"/>
      <c r="CS52" s="568"/>
      <c r="CT52" s="568"/>
      <c r="CU52" s="568"/>
      <c r="CV52" s="568"/>
      <c r="CW52" s="568"/>
      <c r="CX52" s="568"/>
    </row>
    <row r="53" spans="1:102" s="115" customFormat="1">
      <c r="A53" s="97">
        <f t="shared" si="74"/>
        <v>52</v>
      </c>
      <c r="B53" s="98">
        <v>40771</v>
      </c>
      <c r="C53" s="97">
        <f t="shared" si="20"/>
        <v>8</v>
      </c>
      <c r="D53" s="99" t="s">
        <v>24</v>
      </c>
      <c r="E53" s="100" t="s">
        <v>1181</v>
      </c>
      <c r="F53" s="99"/>
      <c r="G53" s="102">
        <v>23</v>
      </c>
      <c r="H53" s="100" t="s">
        <v>27</v>
      </c>
      <c r="I53" s="99" t="s">
        <v>451</v>
      </c>
      <c r="J53" s="100" t="s">
        <v>28</v>
      </c>
      <c r="K53" s="100" t="s">
        <v>29</v>
      </c>
      <c r="L53" s="101">
        <v>46684</v>
      </c>
      <c r="M53" s="492">
        <v>26684</v>
      </c>
      <c r="N53" s="492"/>
      <c r="O53" s="697"/>
      <c r="P53" s="102">
        <f>P52-M53</f>
        <v>0</v>
      </c>
      <c r="Q53" s="268">
        <f t="shared" si="75"/>
        <v>1166388</v>
      </c>
      <c r="R53" s="103">
        <v>40770.495833333334</v>
      </c>
      <c r="S53" s="113"/>
      <c r="T53" s="257">
        <f t="shared" si="35"/>
        <v>0</v>
      </c>
      <c r="U53" s="257">
        <f t="shared" si="51"/>
        <v>0</v>
      </c>
      <c r="V53" s="103">
        <v>40770.569444444445</v>
      </c>
      <c r="W53" s="104">
        <v>0.65972222222222221</v>
      </c>
      <c r="X53" s="253">
        <f t="shared" si="36"/>
        <v>15</v>
      </c>
      <c r="Y53" s="257">
        <f t="shared" si="52"/>
        <v>50</v>
      </c>
      <c r="Z53" s="253">
        <f t="shared" si="49"/>
        <v>893</v>
      </c>
      <c r="AA53" s="253">
        <f t="shared" si="48"/>
        <v>1003</v>
      </c>
      <c r="AB53" s="253">
        <f>SUM($W$7:W53)</f>
        <v>35.602777777777774</v>
      </c>
      <c r="AC53" s="272">
        <v>0</v>
      </c>
      <c r="AD53" s="106">
        <v>0</v>
      </c>
      <c r="AE53" s="253">
        <f t="shared" si="37"/>
        <v>0</v>
      </c>
      <c r="AF53" s="253">
        <f t="shared" si="53"/>
        <v>0</v>
      </c>
      <c r="AG53" s="257">
        <f t="shared" si="4"/>
        <v>1685.3052631578948</v>
      </c>
      <c r="AH53" s="257">
        <f t="shared" si="11"/>
        <v>40447.326315789476</v>
      </c>
      <c r="AI53" s="103">
        <v>40771.909722222219</v>
      </c>
      <c r="AJ53" s="114"/>
      <c r="AK53" s="182">
        <v>0</v>
      </c>
      <c r="AL53" s="108">
        <v>0</v>
      </c>
      <c r="AM53" s="253">
        <f t="shared" si="38"/>
        <v>0</v>
      </c>
      <c r="AN53" s="251">
        <f t="shared" si="54"/>
        <v>0</v>
      </c>
      <c r="AO53" s="270">
        <v>1</v>
      </c>
      <c r="AP53" s="109">
        <v>8.8888888888888892E-2</v>
      </c>
      <c r="AQ53" s="253">
        <f t="shared" si="39"/>
        <v>2</v>
      </c>
      <c r="AR53" s="251">
        <f t="shared" si="55"/>
        <v>8</v>
      </c>
      <c r="AS53" s="182">
        <v>0</v>
      </c>
      <c r="AT53" s="109">
        <v>0</v>
      </c>
      <c r="AU53" s="253">
        <f t="shared" si="40"/>
        <v>0</v>
      </c>
      <c r="AV53" s="251">
        <f t="shared" si="56"/>
        <v>0</v>
      </c>
      <c r="AW53" s="182">
        <v>2</v>
      </c>
      <c r="AX53" s="110">
        <v>9.0277777777777787E-3</v>
      </c>
      <c r="AY53" s="253">
        <f t="shared" si="41"/>
        <v>0</v>
      </c>
      <c r="AZ53" s="251">
        <f t="shared" si="57"/>
        <v>13</v>
      </c>
      <c r="BA53" s="270">
        <v>0</v>
      </c>
      <c r="BB53" s="271">
        <v>0</v>
      </c>
      <c r="BC53" s="257">
        <f t="shared" si="42"/>
        <v>0</v>
      </c>
      <c r="BD53" s="258">
        <f t="shared" si="58"/>
        <v>0</v>
      </c>
      <c r="BE53" s="270">
        <v>3</v>
      </c>
      <c r="BF53" s="109">
        <v>4.4444444444444446E-2</v>
      </c>
      <c r="BG53" s="253">
        <f t="shared" si="43"/>
        <v>1</v>
      </c>
      <c r="BH53" s="251">
        <f t="shared" si="59"/>
        <v>4</v>
      </c>
      <c r="BI53" s="182">
        <v>0</v>
      </c>
      <c r="BJ53" s="111">
        <v>0</v>
      </c>
      <c r="BK53" s="253">
        <f t="shared" si="44"/>
        <v>0</v>
      </c>
      <c r="BL53" s="251">
        <f t="shared" si="60"/>
        <v>0</v>
      </c>
      <c r="BM53" s="182">
        <v>1</v>
      </c>
      <c r="BN53" s="109">
        <v>9.5833333333333326E-2</v>
      </c>
      <c r="BO53" s="253">
        <f t="shared" si="45"/>
        <v>2</v>
      </c>
      <c r="BP53" s="251">
        <f t="shared" si="61"/>
        <v>18</v>
      </c>
      <c r="BQ53" s="97">
        <v>0</v>
      </c>
      <c r="BR53" s="109">
        <v>0</v>
      </c>
      <c r="BS53" s="253">
        <f t="shared" si="46"/>
        <v>0</v>
      </c>
      <c r="BT53" s="251">
        <f t="shared" si="62"/>
        <v>0</v>
      </c>
      <c r="BU53" s="253">
        <f t="shared" si="50"/>
        <v>7</v>
      </c>
      <c r="BV53" s="254">
        <f t="shared" si="32"/>
        <v>0.23819444444444443</v>
      </c>
      <c r="BW53" s="253">
        <f t="shared" si="47"/>
        <v>5</v>
      </c>
      <c r="BX53" s="252">
        <f t="shared" si="63"/>
        <v>43</v>
      </c>
      <c r="BY53" s="255">
        <f t="shared" si="12"/>
        <v>0.51736111111111116</v>
      </c>
      <c r="BZ53" s="256">
        <f t="shared" si="72"/>
        <v>2149.0469798657718</v>
      </c>
      <c r="CA53" s="256">
        <f t="shared" si="13"/>
        <v>51577.127516778521</v>
      </c>
      <c r="CB53" s="256">
        <f t="shared" si="73"/>
        <v>1685.3052631578948</v>
      </c>
      <c r="CC53" s="519">
        <f t="shared" si="77"/>
        <v>1.2756944444444445</v>
      </c>
      <c r="CD53" s="519">
        <f t="shared" si="19"/>
        <v>37.90486111111111</v>
      </c>
      <c r="CE53" s="516">
        <f t="shared" si="14"/>
        <v>36.629166666666663</v>
      </c>
      <c r="CF53" s="256">
        <f t="shared" si="15"/>
        <v>1326.7978614492097</v>
      </c>
      <c r="CG53" s="534">
        <f t="shared" si="79"/>
        <v>6.1666666666666661</v>
      </c>
      <c r="CH53" s="535">
        <f t="shared" si="80"/>
        <v>7.1527777777777787E-2</v>
      </c>
      <c r="CI53" s="536">
        <f t="shared" si="78"/>
        <v>233640</v>
      </c>
      <c r="CJ53" s="106">
        <f t="shared" si="16"/>
        <v>6.0951388888888882</v>
      </c>
      <c r="CK53" s="533">
        <f t="shared" si="17"/>
        <v>1597.1744331776235</v>
      </c>
      <c r="CL53" s="102">
        <f t="shared" si="18"/>
        <v>1578.648648648649</v>
      </c>
      <c r="CM53" s="567"/>
      <c r="CN53" s="567"/>
      <c r="CO53" s="568"/>
      <c r="CP53" s="568"/>
      <c r="CQ53" s="568"/>
      <c r="CR53" s="568"/>
      <c r="CS53" s="568"/>
      <c r="CT53" s="568"/>
      <c r="CU53" s="568"/>
      <c r="CV53" s="568"/>
      <c r="CW53" s="568"/>
      <c r="CX53" s="568"/>
    </row>
    <row r="54" spans="1:102" s="115" customFormat="1">
      <c r="A54" s="97">
        <f t="shared" si="74"/>
        <v>53</v>
      </c>
      <c r="B54" s="98">
        <v>40771</v>
      </c>
      <c r="C54" s="97">
        <f t="shared" si="20"/>
        <v>8</v>
      </c>
      <c r="D54" s="99" t="s">
        <v>24</v>
      </c>
      <c r="E54" s="116" t="s">
        <v>1182</v>
      </c>
      <c r="F54" s="99"/>
      <c r="G54" s="102">
        <v>24</v>
      </c>
      <c r="H54" s="116" t="s">
        <v>27</v>
      </c>
      <c r="I54" s="99" t="s">
        <v>453</v>
      </c>
      <c r="J54" s="100" t="s">
        <v>28</v>
      </c>
      <c r="K54" s="100" t="s">
        <v>29</v>
      </c>
      <c r="L54" s="101">
        <v>46702</v>
      </c>
      <c r="M54" s="492">
        <v>6162</v>
      </c>
      <c r="N54" s="492"/>
      <c r="O54" s="696">
        <v>3</v>
      </c>
      <c r="P54" s="102">
        <f>L54-M54</f>
        <v>40540</v>
      </c>
      <c r="Q54" s="268">
        <f t="shared" si="75"/>
        <v>1172550</v>
      </c>
      <c r="R54" s="103">
        <v>40771.8125</v>
      </c>
      <c r="S54" s="113"/>
      <c r="T54" s="257">
        <f t="shared" si="35"/>
        <v>0</v>
      </c>
      <c r="U54" s="257">
        <f t="shared" si="51"/>
        <v>0</v>
      </c>
      <c r="V54" s="103">
        <v>40771.854166666664</v>
      </c>
      <c r="W54" s="104">
        <v>0.1875</v>
      </c>
      <c r="X54" s="253">
        <f t="shared" si="36"/>
        <v>4</v>
      </c>
      <c r="Y54" s="257">
        <f t="shared" si="52"/>
        <v>30</v>
      </c>
      <c r="Z54" s="253">
        <f t="shared" si="49"/>
        <v>897</v>
      </c>
      <c r="AA54" s="253">
        <f t="shared" si="48"/>
        <v>1033</v>
      </c>
      <c r="AB54" s="253">
        <f>SUM($W$7:W54)</f>
        <v>35.790277777777774</v>
      </c>
      <c r="AC54" s="272">
        <v>0</v>
      </c>
      <c r="AD54" s="106">
        <v>0</v>
      </c>
      <c r="AE54" s="253">
        <f t="shared" si="37"/>
        <v>0</v>
      </c>
      <c r="AF54" s="253">
        <f t="shared" si="53"/>
        <v>0</v>
      </c>
      <c r="AG54" s="257">
        <f t="shared" si="4"/>
        <v>1369.3333333333333</v>
      </c>
      <c r="AH54" s="257">
        <f t="shared" si="11"/>
        <v>32864</v>
      </c>
      <c r="AI54" s="113"/>
      <c r="AJ54" s="114"/>
      <c r="AK54" s="182">
        <v>0</v>
      </c>
      <c r="AL54" s="108">
        <v>0</v>
      </c>
      <c r="AM54" s="253">
        <f t="shared" si="38"/>
        <v>0</v>
      </c>
      <c r="AN54" s="251">
        <f t="shared" si="54"/>
        <v>0</v>
      </c>
      <c r="AO54" s="270">
        <v>0</v>
      </c>
      <c r="AP54" s="109">
        <v>0</v>
      </c>
      <c r="AQ54" s="253">
        <f t="shared" si="39"/>
        <v>0</v>
      </c>
      <c r="AR54" s="251">
        <f t="shared" si="55"/>
        <v>0</v>
      </c>
      <c r="AS54" s="182">
        <v>0</v>
      </c>
      <c r="AT54" s="109">
        <v>0</v>
      </c>
      <c r="AU54" s="253">
        <f t="shared" si="40"/>
        <v>0</v>
      </c>
      <c r="AV54" s="251">
        <f t="shared" si="56"/>
        <v>0</v>
      </c>
      <c r="AW54" s="182">
        <v>0</v>
      </c>
      <c r="AX54" s="110">
        <v>0</v>
      </c>
      <c r="AY54" s="253">
        <f t="shared" si="41"/>
        <v>0</v>
      </c>
      <c r="AZ54" s="251">
        <f t="shared" si="57"/>
        <v>0</v>
      </c>
      <c r="BA54" s="270">
        <v>0</v>
      </c>
      <c r="BB54" s="271">
        <v>0</v>
      </c>
      <c r="BC54" s="257">
        <f t="shared" si="42"/>
        <v>0</v>
      </c>
      <c r="BD54" s="258">
        <f t="shared" si="58"/>
        <v>0</v>
      </c>
      <c r="BE54" s="270">
        <v>2</v>
      </c>
      <c r="BF54" s="109">
        <v>0.15486111111111112</v>
      </c>
      <c r="BG54" s="253">
        <f t="shared" si="43"/>
        <v>3</v>
      </c>
      <c r="BH54" s="251">
        <f t="shared" si="59"/>
        <v>43</v>
      </c>
      <c r="BI54" s="182">
        <v>0</v>
      </c>
      <c r="BJ54" s="111">
        <v>0</v>
      </c>
      <c r="BK54" s="253">
        <f t="shared" si="44"/>
        <v>0</v>
      </c>
      <c r="BL54" s="251">
        <f t="shared" si="60"/>
        <v>0</v>
      </c>
      <c r="BM54" s="182">
        <v>0</v>
      </c>
      <c r="BN54" s="109">
        <v>0</v>
      </c>
      <c r="BO54" s="253">
        <f t="shared" si="45"/>
        <v>0</v>
      </c>
      <c r="BP54" s="251">
        <f t="shared" si="61"/>
        <v>0</v>
      </c>
      <c r="BQ54" s="97">
        <v>0</v>
      </c>
      <c r="BR54" s="109">
        <v>0</v>
      </c>
      <c r="BS54" s="253">
        <f t="shared" si="46"/>
        <v>0</v>
      </c>
      <c r="BT54" s="251">
        <f t="shared" si="62"/>
        <v>0</v>
      </c>
      <c r="BU54" s="253">
        <f t="shared" si="50"/>
        <v>2</v>
      </c>
      <c r="BV54" s="254">
        <f t="shared" si="32"/>
        <v>0.15486111111111112</v>
      </c>
      <c r="BW54" s="253">
        <f t="shared" si="47"/>
        <v>3</v>
      </c>
      <c r="BX54" s="252">
        <f t="shared" si="63"/>
        <v>43</v>
      </c>
      <c r="BY54" s="255">
        <f t="shared" si="12"/>
        <v>3.2638888888888884E-2</v>
      </c>
      <c r="BZ54" s="256">
        <f t="shared" si="72"/>
        <v>7866.3829787234054</v>
      </c>
      <c r="CA54" s="256">
        <f t="shared" si="13"/>
        <v>188793.19148936172</v>
      </c>
      <c r="CB54" s="256">
        <f t="shared" si="73"/>
        <v>1369.3333333333333</v>
      </c>
      <c r="CC54" s="519">
        <f t="shared" si="77"/>
        <v>1.2756944444444445</v>
      </c>
      <c r="CD54" s="519">
        <f t="shared" si="19"/>
        <v>38.09236111111111</v>
      </c>
      <c r="CE54" s="516">
        <f t="shared" si="14"/>
        <v>36.816666666666663</v>
      </c>
      <c r="CF54" s="256">
        <f t="shared" si="15"/>
        <v>1327.0144861928477</v>
      </c>
      <c r="CG54" s="534">
        <f t="shared" si="79"/>
        <v>6.3541666666666661</v>
      </c>
      <c r="CH54" s="535">
        <f t="shared" si="80"/>
        <v>7.1527777777777787E-2</v>
      </c>
      <c r="CI54" s="536">
        <f t="shared" si="78"/>
        <v>239802</v>
      </c>
      <c r="CJ54" s="106">
        <f t="shared" si="16"/>
        <v>6.2826388888888882</v>
      </c>
      <c r="CK54" s="533">
        <f t="shared" si="17"/>
        <v>1590.374709848569</v>
      </c>
      <c r="CL54" s="102">
        <f t="shared" si="18"/>
        <v>1572.4721311475412</v>
      </c>
      <c r="CM54" s="567"/>
      <c r="CN54" s="567"/>
      <c r="CO54" s="568"/>
      <c r="CP54" s="568"/>
      <c r="CQ54" s="568"/>
      <c r="CR54" s="568"/>
      <c r="CS54" s="568"/>
      <c r="CT54" s="568"/>
      <c r="CU54" s="568"/>
      <c r="CV54" s="568"/>
      <c r="CW54" s="568"/>
      <c r="CX54" s="568"/>
    </row>
    <row r="55" spans="1:102" s="115" customFormat="1">
      <c r="A55" s="97">
        <f t="shared" si="74"/>
        <v>54</v>
      </c>
      <c r="B55" s="98">
        <v>40772</v>
      </c>
      <c r="C55" s="97">
        <f t="shared" si="20"/>
        <v>8</v>
      </c>
      <c r="D55" s="99" t="s">
        <v>24</v>
      </c>
      <c r="E55" s="116" t="s">
        <v>1182</v>
      </c>
      <c r="F55" s="99"/>
      <c r="G55" s="102">
        <v>24</v>
      </c>
      <c r="H55" s="116" t="s">
        <v>27</v>
      </c>
      <c r="I55" s="99" t="s">
        <v>453</v>
      </c>
      <c r="J55" s="100" t="s">
        <v>28</v>
      </c>
      <c r="K55" s="100" t="s">
        <v>29</v>
      </c>
      <c r="L55" s="101">
        <v>46702</v>
      </c>
      <c r="M55" s="492">
        <v>18289</v>
      </c>
      <c r="N55" s="492"/>
      <c r="O55" s="697"/>
      <c r="P55" s="102">
        <f>P54-M55</f>
        <v>22251</v>
      </c>
      <c r="Q55" s="268">
        <f t="shared" si="75"/>
        <v>1190839</v>
      </c>
      <c r="R55" s="103">
        <v>40771.8125</v>
      </c>
      <c r="S55" s="113"/>
      <c r="T55" s="257">
        <f t="shared" si="35"/>
        <v>0</v>
      </c>
      <c r="U55" s="257">
        <f t="shared" si="51"/>
        <v>0</v>
      </c>
      <c r="V55" s="103">
        <v>40771.854166666664</v>
      </c>
      <c r="W55" s="104">
        <v>1</v>
      </c>
      <c r="X55" s="253">
        <f t="shared" si="36"/>
        <v>24</v>
      </c>
      <c r="Y55" s="257">
        <f t="shared" si="52"/>
        <v>0</v>
      </c>
      <c r="Z55" s="253">
        <f t="shared" si="49"/>
        <v>921</v>
      </c>
      <c r="AA55" s="253">
        <f t="shared" si="48"/>
        <v>1033</v>
      </c>
      <c r="AB55" s="253">
        <f>SUM($W$7:W55)</f>
        <v>36.790277777777774</v>
      </c>
      <c r="AC55" s="105">
        <v>0</v>
      </c>
      <c r="AD55" s="106">
        <v>0</v>
      </c>
      <c r="AE55" s="253">
        <f t="shared" si="37"/>
        <v>0</v>
      </c>
      <c r="AF55" s="253">
        <f t="shared" si="53"/>
        <v>0</v>
      </c>
      <c r="AG55" s="257">
        <f t="shared" si="4"/>
        <v>762.04166666666663</v>
      </c>
      <c r="AH55" s="257">
        <f t="shared" si="11"/>
        <v>18289</v>
      </c>
      <c r="AI55" s="113"/>
      <c r="AJ55" s="114"/>
      <c r="AK55" s="182">
        <v>0</v>
      </c>
      <c r="AL55" s="108">
        <v>0</v>
      </c>
      <c r="AM55" s="253">
        <f t="shared" si="38"/>
        <v>0</v>
      </c>
      <c r="AN55" s="251">
        <f t="shared" si="54"/>
        <v>0</v>
      </c>
      <c r="AO55" s="182">
        <v>2</v>
      </c>
      <c r="AP55" s="109">
        <v>0.36041666666666666</v>
      </c>
      <c r="AQ55" s="253">
        <f t="shared" si="39"/>
        <v>8</v>
      </c>
      <c r="AR55" s="251">
        <f t="shared" si="55"/>
        <v>39</v>
      </c>
      <c r="AS55" s="182">
        <v>0</v>
      </c>
      <c r="AT55" s="109">
        <v>0</v>
      </c>
      <c r="AU55" s="253">
        <f t="shared" si="40"/>
        <v>0</v>
      </c>
      <c r="AV55" s="251">
        <f t="shared" si="56"/>
        <v>0</v>
      </c>
      <c r="AW55" s="182">
        <v>1</v>
      </c>
      <c r="AX55" s="110">
        <v>3.8194444444444441E-2</v>
      </c>
      <c r="AY55" s="253">
        <f t="shared" si="41"/>
        <v>0</v>
      </c>
      <c r="AZ55" s="251">
        <f t="shared" si="57"/>
        <v>55</v>
      </c>
      <c r="BA55" s="182">
        <v>0</v>
      </c>
      <c r="BB55" s="109">
        <v>0</v>
      </c>
      <c r="BC55" s="257">
        <f t="shared" si="42"/>
        <v>0</v>
      </c>
      <c r="BD55" s="258">
        <f t="shared" si="58"/>
        <v>0</v>
      </c>
      <c r="BE55" s="182">
        <v>0</v>
      </c>
      <c r="BF55" s="109">
        <v>7.0833333333333331E-2</v>
      </c>
      <c r="BG55" s="253">
        <f t="shared" si="43"/>
        <v>1</v>
      </c>
      <c r="BH55" s="251">
        <f t="shared" si="59"/>
        <v>42</v>
      </c>
      <c r="BI55" s="182">
        <v>0</v>
      </c>
      <c r="BJ55" s="111">
        <v>0</v>
      </c>
      <c r="BK55" s="253">
        <f t="shared" si="44"/>
        <v>0</v>
      </c>
      <c r="BL55" s="251">
        <f t="shared" si="60"/>
        <v>0</v>
      </c>
      <c r="BM55" s="182">
        <v>1</v>
      </c>
      <c r="BN55" s="109">
        <v>5.6250000000000001E-2</v>
      </c>
      <c r="BO55" s="253">
        <f t="shared" si="45"/>
        <v>1</v>
      </c>
      <c r="BP55" s="251">
        <f t="shared" si="61"/>
        <v>21</v>
      </c>
      <c r="BQ55" s="97">
        <v>1</v>
      </c>
      <c r="BR55" s="109">
        <v>6.1111111111111116E-2</v>
      </c>
      <c r="BS55" s="253">
        <f t="shared" si="46"/>
        <v>1</v>
      </c>
      <c r="BT55" s="251">
        <f t="shared" si="62"/>
        <v>28</v>
      </c>
      <c r="BU55" s="253">
        <f t="shared" si="50"/>
        <v>5</v>
      </c>
      <c r="BV55" s="254">
        <f t="shared" si="32"/>
        <v>0.58680555555555558</v>
      </c>
      <c r="BW55" s="253">
        <f t="shared" si="47"/>
        <v>14</v>
      </c>
      <c r="BX55" s="252">
        <f t="shared" si="63"/>
        <v>5</v>
      </c>
      <c r="BY55" s="255">
        <f t="shared" si="12"/>
        <v>0.46944444444444444</v>
      </c>
      <c r="BZ55" s="256">
        <f t="shared" si="72"/>
        <v>1623.2840236686391</v>
      </c>
      <c r="CA55" s="256">
        <f t="shared" si="13"/>
        <v>38958.816568047339</v>
      </c>
      <c r="CB55" s="256">
        <f t="shared" si="73"/>
        <v>811.64201183431953</v>
      </c>
      <c r="CC55" s="519">
        <f t="shared" ref="CC55:CC66" si="81">SUM(CC54,BR55)</f>
        <v>1.3368055555555556</v>
      </c>
      <c r="CD55" s="519">
        <f t="shared" si="19"/>
        <v>39.09236111111111</v>
      </c>
      <c r="CE55" s="516">
        <f t="shared" si="14"/>
        <v>37.755555555555553</v>
      </c>
      <c r="CF55" s="256">
        <f t="shared" si="15"/>
        <v>1314.1984255444379</v>
      </c>
      <c r="CG55" s="534">
        <f t="shared" si="79"/>
        <v>7.3541666666666661</v>
      </c>
      <c r="CH55" s="535">
        <f t="shared" si="80"/>
        <v>0.13263888888888892</v>
      </c>
      <c r="CI55" s="536">
        <f t="shared" si="78"/>
        <v>258091</v>
      </c>
      <c r="CJ55" s="106">
        <f t="shared" si="16"/>
        <v>7.2215277777777773</v>
      </c>
      <c r="CK55" s="533">
        <f t="shared" si="17"/>
        <v>1489.1297240119245</v>
      </c>
      <c r="CL55" s="102">
        <f t="shared" si="18"/>
        <v>1462.271954674221</v>
      </c>
      <c r="CM55" s="567"/>
      <c r="CN55" s="567"/>
      <c r="CO55" s="568"/>
      <c r="CP55" s="568"/>
      <c r="CQ55" s="568"/>
      <c r="CR55" s="568"/>
      <c r="CS55" s="568"/>
      <c r="CT55" s="568"/>
      <c r="CU55" s="568"/>
      <c r="CV55" s="568"/>
      <c r="CW55" s="568"/>
      <c r="CX55" s="568"/>
    </row>
    <row r="56" spans="1:102" s="115" customFormat="1">
      <c r="A56" s="97">
        <f t="shared" si="74"/>
        <v>55</v>
      </c>
      <c r="B56" s="98">
        <v>40773</v>
      </c>
      <c r="C56" s="97">
        <f t="shared" si="20"/>
        <v>8</v>
      </c>
      <c r="D56" s="99" t="s">
        <v>24</v>
      </c>
      <c r="E56" s="116" t="s">
        <v>1182</v>
      </c>
      <c r="F56" s="99"/>
      <c r="G56" s="102">
        <v>24</v>
      </c>
      <c r="H56" s="116" t="s">
        <v>27</v>
      </c>
      <c r="I56" s="99" t="s">
        <v>453</v>
      </c>
      <c r="J56" s="100" t="s">
        <v>28</v>
      </c>
      <c r="K56" s="100" t="s">
        <v>29</v>
      </c>
      <c r="L56" s="101">
        <v>46702</v>
      </c>
      <c r="M56" s="492">
        <v>21132</v>
      </c>
      <c r="N56" s="492"/>
      <c r="O56" s="697"/>
      <c r="P56" s="102">
        <f>P55-M56</f>
        <v>1119</v>
      </c>
      <c r="Q56" s="268">
        <f t="shared" si="75"/>
        <v>1211971</v>
      </c>
      <c r="R56" s="103">
        <v>40771.8125</v>
      </c>
      <c r="S56" s="113"/>
      <c r="T56" s="257">
        <f t="shared" si="35"/>
        <v>0</v>
      </c>
      <c r="U56" s="257">
        <f t="shared" si="51"/>
        <v>0</v>
      </c>
      <c r="V56" s="103">
        <v>40771.854166666664</v>
      </c>
      <c r="W56" s="104">
        <v>1</v>
      </c>
      <c r="X56" s="253">
        <f t="shared" si="36"/>
        <v>24</v>
      </c>
      <c r="Y56" s="257">
        <f t="shared" si="52"/>
        <v>0</v>
      </c>
      <c r="Z56" s="253">
        <f t="shared" si="49"/>
        <v>945</v>
      </c>
      <c r="AA56" s="253">
        <f t="shared" si="48"/>
        <v>1033</v>
      </c>
      <c r="AB56" s="253">
        <f>SUM($W$7:W56)</f>
        <v>37.790277777777774</v>
      </c>
      <c r="AC56" s="105">
        <v>0</v>
      </c>
      <c r="AD56" s="106">
        <v>0</v>
      </c>
      <c r="AE56" s="253">
        <f t="shared" si="37"/>
        <v>0</v>
      </c>
      <c r="AF56" s="253">
        <f t="shared" si="53"/>
        <v>0</v>
      </c>
      <c r="AG56" s="257">
        <f t="shared" si="4"/>
        <v>880.5</v>
      </c>
      <c r="AH56" s="257">
        <f t="shared" si="11"/>
        <v>21132</v>
      </c>
      <c r="AI56" s="113"/>
      <c r="AJ56" s="114"/>
      <c r="AK56" s="182">
        <v>0</v>
      </c>
      <c r="AL56" s="108">
        <v>0</v>
      </c>
      <c r="AM56" s="253">
        <f t="shared" si="38"/>
        <v>0</v>
      </c>
      <c r="AN56" s="251">
        <f t="shared" si="54"/>
        <v>0</v>
      </c>
      <c r="AO56" s="182">
        <v>4</v>
      </c>
      <c r="AP56" s="109">
        <v>0.23958333333333334</v>
      </c>
      <c r="AQ56" s="253">
        <f t="shared" si="39"/>
        <v>5</v>
      </c>
      <c r="AR56" s="251">
        <f t="shared" si="55"/>
        <v>45</v>
      </c>
      <c r="AS56" s="182">
        <v>0</v>
      </c>
      <c r="AT56" s="109">
        <v>0</v>
      </c>
      <c r="AU56" s="253">
        <f t="shared" si="40"/>
        <v>0</v>
      </c>
      <c r="AV56" s="251">
        <f t="shared" si="56"/>
        <v>0</v>
      </c>
      <c r="AW56" s="182">
        <v>1</v>
      </c>
      <c r="AX56" s="110">
        <v>4.2361111111111106E-2</v>
      </c>
      <c r="AY56" s="253">
        <f t="shared" si="41"/>
        <v>1</v>
      </c>
      <c r="AZ56" s="251">
        <f t="shared" si="57"/>
        <v>1</v>
      </c>
      <c r="BA56" s="182">
        <v>0</v>
      </c>
      <c r="BB56" s="109">
        <v>0</v>
      </c>
      <c r="BC56" s="257">
        <f t="shared" si="42"/>
        <v>0</v>
      </c>
      <c r="BD56" s="258">
        <f t="shared" si="58"/>
        <v>0</v>
      </c>
      <c r="BE56" s="182">
        <v>2</v>
      </c>
      <c r="BF56" s="109">
        <v>4.9999999999999996E-2</v>
      </c>
      <c r="BG56" s="253">
        <f t="shared" si="43"/>
        <v>1</v>
      </c>
      <c r="BH56" s="251">
        <f t="shared" si="59"/>
        <v>12</v>
      </c>
      <c r="BI56" s="182">
        <v>0</v>
      </c>
      <c r="BJ56" s="111">
        <v>0</v>
      </c>
      <c r="BK56" s="253">
        <f t="shared" si="44"/>
        <v>0</v>
      </c>
      <c r="BL56" s="251">
        <f t="shared" si="60"/>
        <v>0</v>
      </c>
      <c r="BM56" s="182">
        <v>0</v>
      </c>
      <c r="BN56" s="109">
        <v>0</v>
      </c>
      <c r="BO56" s="253">
        <f t="shared" si="45"/>
        <v>0</v>
      </c>
      <c r="BP56" s="251">
        <f t="shared" si="61"/>
        <v>0</v>
      </c>
      <c r="BQ56" s="97">
        <v>1</v>
      </c>
      <c r="BR56" s="109">
        <v>6.9444444444444441E-3</v>
      </c>
      <c r="BS56" s="253">
        <f t="shared" si="46"/>
        <v>0</v>
      </c>
      <c r="BT56" s="251">
        <f t="shared" si="62"/>
        <v>10</v>
      </c>
      <c r="BU56" s="253">
        <f t="shared" si="50"/>
        <v>8</v>
      </c>
      <c r="BV56" s="254">
        <f t="shared" si="32"/>
        <v>0.33888888888888891</v>
      </c>
      <c r="BW56" s="253">
        <f t="shared" si="47"/>
        <v>8</v>
      </c>
      <c r="BX56" s="252">
        <f t="shared" si="63"/>
        <v>8</v>
      </c>
      <c r="BY56" s="255">
        <f t="shared" si="12"/>
        <v>0.66111111111111109</v>
      </c>
      <c r="BZ56" s="256">
        <f t="shared" si="72"/>
        <v>1331.8487394957983</v>
      </c>
      <c r="CA56" s="256">
        <f t="shared" si="13"/>
        <v>31964.36974789916</v>
      </c>
      <c r="CB56" s="256">
        <f t="shared" si="73"/>
        <v>886.65734265734261</v>
      </c>
      <c r="CC56" s="519">
        <f t="shared" si="81"/>
        <v>1.34375</v>
      </c>
      <c r="CD56" s="519">
        <f t="shared" si="19"/>
        <v>40.09236111111111</v>
      </c>
      <c r="CE56" s="516">
        <f t="shared" si="14"/>
        <v>38.74861111111111</v>
      </c>
      <c r="CF56" s="256">
        <f t="shared" si="15"/>
        <v>1303.241334814868</v>
      </c>
      <c r="CG56" s="534">
        <f t="shared" si="79"/>
        <v>8.3541666666666661</v>
      </c>
      <c r="CH56" s="535">
        <f t="shared" si="80"/>
        <v>0.13958333333333336</v>
      </c>
      <c r="CI56" s="536">
        <f t="shared" si="78"/>
        <v>279223</v>
      </c>
      <c r="CJ56" s="106">
        <f t="shared" si="16"/>
        <v>8.2145833333333336</v>
      </c>
      <c r="CK56" s="533">
        <f t="shared" si="17"/>
        <v>1416.2972356074054</v>
      </c>
      <c r="CL56" s="102">
        <f t="shared" si="18"/>
        <v>1392.6334164588532</v>
      </c>
      <c r="CM56" s="567"/>
      <c r="CN56" s="567"/>
      <c r="CO56" s="568"/>
      <c r="CP56" s="568"/>
      <c r="CQ56" s="568"/>
      <c r="CR56" s="568"/>
      <c r="CS56" s="568"/>
      <c r="CT56" s="568"/>
      <c r="CU56" s="568"/>
      <c r="CV56" s="568"/>
      <c r="CW56" s="568"/>
      <c r="CX56" s="568"/>
    </row>
    <row r="57" spans="1:102" s="115" customFormat="1">
      <c r="A57" s="97">
        <f t="shared" si="74"/>
        <v>56</v>
      </c>
      <c r="B57" s="98">
        <v>40774</v>
      </c>
      <c r="C57" s="97">
        <f t="shared" si="20"/>
        <v>8</v>
      </c>
      <c r="D57" s="99" t="s">
        <v>24</v>
      </c>
      <c r="E57" s="116" t="s">
        <v>1182</v>
      </c>
      <c r="F57" s="99"/>
      <c r="G57" s="102">
        <v>24</v>
      </c>
      <c r="H57" s="116" t="s">
        <v>27</v>
      </c>
      <c r="I57" s="99" t="s">
        <v>453</v>
      </c>
      <c r="J57" s="100" t="s">
        <v>28</v>
      </c>
      <c r="K57" s="100" t="s">
        <v>29</v>
      </c>
      <c r="L57" s="101">
        <v>46702</v>
      </c>
      <c r="M57" s="492">
        <v>1119</v>
      </c>
      <c r="N57" s="492"/>
      <c r="O57" s="698"/>
      <c r="P57" s="102">
        <f>P56-M57</f>
        <v>0</v>
      </c>
      <c r="Q57" s="268">
        <f t="shared" si="75"/>
        <v>1213090</v>
      </c>
      <c r="R57" s="103">
        <v>40771.8125</v>
      </c>
      <c r="S57" s="113"/>
      <c r="T57" s="257">
        <f t="shared" si="35"/>
        <v>0</v>
      </c>
      <c r="U57" s="257">
        <f t="shared" si="51"/>
        <v>0</v>
      </c>
      <c r="V57" s="103">
        <v>40771.854166666664</v>
      </c>
      <c r="W57" s="104">
        <v>8.3333333333333329E-2</v>
      </c>
      <c r="X57" s="253">
        <f t="shared" si="36"/>
        <v>2</v>
      </c>
      <c r="Y57" s="257">
        <f t="shared" si="52"/>
        <v>0</v>
      </c>
      <c r="Z57" s="253">
        <f t="shared" si="49"/>
        <v>947</v>
      </c>
      <c r="AA57" s="253">
        <f t="shared" si="48"/>
        <v>1033</v>
      </c>
      <c r="AB57" s="253">
        <f>SUM($W$7:W57)</f>
        <v>37.87361111111111</v>
      </c>
      <c r="AC57" s="272"/>
      <c r="AD57" s="114"/>
      <c r="AE57" s="253">
        <f t="shared" si="37"/>
        <v>0</v>
      </c>
      <c r="AF57" s="253">
        <f t="shared" si="53"/>
        <v>0</v>
      </c>
      <c r="AG57" s="257">
        <f t="shared" si="4"/>
        <v>559.5</v>
      </c>
      <c r="AH57" s="257">
        <f t="shared" si="11"/>
        <v>13428</v>
      </c>
      <c r="AI57" s="103">
        <v>40774.333333333336</v>
      </c>
      <c r="AJ57" s="114"/>
      <c r="AK57" s="182">
        <v>0</v>
      </c>
      <c r="AL57" s="108">
        <v>0</v>
      </c>
      <c r="AM57" s="253">
        <f t="shared" si="38"/>
        <v>0</v>
      </c>
      <c r="AN57" s="251">
        <f t="shared" si="54"/>
        <v>0</v>
      </c>
      <c r="AO57" s="182">
        <v>0</v>
      </c>
      <c r="AP57" s="109">
        <v>0</v>
      </c>
      <c r="AQ57" s="253">
        <f t="shared" si="39"/>
        <v>0</v>
      </c>
      <c r="AR57" s="251">
        <f t="shared" si="55"/>
        <v>0</v>
      </c>
      <c r="AS57" s="182">
        <v>0</v>
      </c>
      <c r="AT57" s="109">
        <v>0</v>
      </c>
      <c r="AU57" s="253">
        <f t="shared" si="40"/>
        <v>0</v>
      </c>
      <c r="AV57" s="251">
        <f t="shared" si="56"/>
        <v>0</v>
      </c>
      <c r="AW57" s="599">
        <v>0</v>
      </c>
      <c r="AX57" s="110">
        <v>0</v>
      </c>
      <c r="AY57" s="253">
        <f t="shared" si="41"/>
        <v>0</v>
      </c>
      <c r="AZ57" s="251">
        <f t="shared" si="57"/>
        <v>0</v>
      </c>
      <c r="BA57" s="182">
        <v>0</v>
      </c>
      <c r="BB57" s="109">
        <v>0</v>
      </c>
      <c r="BC57" s="257">
        <f t="shared" si="42"/>
        <v>0</v>
      </c>
      <c r="BD57" s="258">
        <f t="shared" si="58"/>
        <v>0</v>
      </c>
      <c r="BE57" s="182">
        <v>0</v>
      </c>
      <c r="BF57" s="109">
        <v>0</v>
      </c>
      <c r="BG57" s="253">
        <f t="shared" si="43"/>
        <v>0</v>
      </c>
      <c r="BH57" s="251">
        <f t="shared" si="59"/>
        <v>0</v>
      </c>
      <c r="BI57" s="182">
        <v>0</v>
      </c>
      <c r="BJ57" s="111">
        <v>0</v>
      </c>
      <c r="BK57" s="253">
        <f t="shared" si="44"/>
        <v>0</v>
      </c>
      <c r="BL57" s="251">
        <f t="shared" si="60"/>
        <v>0</v>
      </c>
      <c r="BM57" s="182">
        <v>0</v>
      </c>
      <c r="BN57" s="109">
        <v>0</v>
      </c>
      <c r="BO57" s="253">
        <f t="shared" si="45"/>
        <v>0</v>
      </c>
      <c r="BP57" s="251">
        <f t="shared" si="61"/>
        <v>0</v>
      </c>
      <c r="BQ57" s="97">
        <v>0</v>
      </c>
      <c r="BR57" s="109">
        <v>0</v>
      </c>
      <c r="BS57" s="253">
        <f t="shared" si="46"/>
        <v>0</v>
      </c>
      <c r="BT57" s="251">
        <f t="shared" si="62"/>
        <v>0</v>
      </c>
      <c r="BU57" s="253">
        <f t="shared" si="50"/>
        <v>0</v>
      </c>
      <c r="BV57" s="254">
        <f t="shared" si="32"/>
        <v>0</v>
      </c>
      <c r="BW57" s="253">
        <f t="shared" si="47"/>
        <v>0</v>
      </c>
      <c r="BX57" s="252">
        <f t="shared" si="63"/>
        <v>0</v>
      </c>
      <c r="BY57" s="255">
        <f t="shared" si="12"/>
        <v>8.3333333333333329E-2</v>
      </c>
      <c r="BZ57" s="256">
        <f t="shared" si="72"/>
        <v>559.5</v>
      </c>
      <c r="CA57" s="256">
        <f t="shared" si="13"/>
        <v>13428</v>
      </c>
      <c r="CB57" s="256">
        <f t="shared" si="73"/>
        <v>559.5</v>
      </c>
      <c r="CC57" s="519">
        <f t="shared" si="81"/>
        <v>1.34375</v>
      </c>
      <c r="CD57" s="519">
        <f t="shared" si="19"/>
        <v>40.175694444444446</v>
      </c>
      <c r="CE57" s="516">
        <f t="shared" si="14"/>
        <v>38.831944444444446</v>
      </c>
      <c r="CF57" s="256">
        <f t="shared" si="15"/>
        <v>1301.6452662827712</v>
      </c>
      <c r="CG57" s="534">
        <f t="shared" si="79"/>
        <v>8.4375</v>
      </c>
      <c r="CH57" s="535">
        <f t="shared" si="80"/>
        <v>0.13958333333333336</v>
      </c>
      <c r="CI57" s="536">
        <f t="shared" si="78"/>
        <v>280342</v>
      </c>
      <c r="CJ57" s="106">
        <f t="shared" si="16"/>
        <v>8.2979166666666675</v>
      </c>
      <c r="CK57" s="533">
        <f t="shared" si="17"/>
        <v>1407.6926939492844</v>
      </c>
      <c r="CL57" s="102">
        <f t="shared" si="18"/>
        <v>1384.4049382716048</v>
      </c>
      <c r="CM57" s="567"/>
      <c r="CN57" s="567"/>
      <c r="CO57" s="568"/>
      <c r="CP57" s="568"/>
      <c r="CQ57" s="568"/>
      <c r="CR57" s="568"/>
      <c r="CS57" s="568"/>
      <c r="CT57" s="568"/>
      <c r="CU57" s="568"/>
      <c r="CV57" s="568"/>
      <c r="CW57" s="568"/>
      <c r="CX57" s="568"/>
    </row>
    <row r="58" spans="1:102" s="131" customFormat="1">
      <c r="A58" s="117">
        <f t="shared" si="74"/>
        <v>57</v>
      </c>
      <c r="B58" s="118">
        <v>40781</v>
      </c>
      <c r="C58" s="117">
        <f t="shared" si="20"/>
        <v>8</v>
      </c>
      <c r="D58" s="119" t="s">
        <v>24</v>
      </c>
      <c r="E58" s="120" t="s">
        <v>1183</v>
      </c>
      <c r="F58" s="119"/>
      <c r="G58" s="298"/>
      <c r="H58" s="120" t="s">
        <v>27</v>
      </c>
      <c r="I58" s="119" t="s">
        <v>350</v>
      </c>
      <c r="J58" s="121" t="s">
        <v>492</v>
      </c>
      <c r="K58" s="121" t="s">
        <v>29</v>
      </c>
      <c r="L58" s="122">
        <v>29370</v>
      </c>
      <c r="M58" s="493">
        <v>0</v>
      </c>
      <c r="N58" s="493"/>
      <c r="O58" s="493"/>
      <c r="P58" s="122">
        <v>29370</v>
      </c>
      <c r="Q58" s="371">
        <f t="shared" si="75"/>
        <v>1213090</v>
      </c>
      <c r="R58" s="123">
        <v>40781.658333333333</v>
      </c>
      <c r="S58" s="124"/>
      <c r="T58" s="274">
        <f t="shared" si="35"/>
        <v>0</v>
      </c>
      <c r="U58" s="274">
        <f t="shared" si="51"/>
        <v>0</v>
      </c>
      <c r="V58" s="123">
        <v>40781.736111111109</v>
      </c>
      <c r="W58" s="125">
        <v>0</v>
      </c>
      <c r="X58" s="273">
        <f t="shared" si="36"/>
        <v>0</v>
      </c>
      <c r="Y58" s="274">
        <f t="shared" si="52"/>
        <v>0</v>
      </c>
      <c r="Z58" s="273">
        <f t="shared" si="49"/>
        <v>947</v>
      </c>
      <c r="AA58" s="273">
        <f t="shared" si="48"/>
        <v>1033</v>
      </c>
      <c r="AB58" s="273">
        <f>SUM($W$7:W58)</f>
        <v>37.87361111111111</v>
      </c>
      <c r="AC58" s="126"/>
      <c r="AD58" s="127"/>
      <c r="AE58" s="273">
        <f t="shared" si="37"/>
        <v>0</v>
      </c>
      <c r="AF58" s="273">
        <f t="shared" si="53"/>
        <v>0</v>
      </c>
      <c r="AG58" s="274" t="e">
        <f t="shared" si="4"/>
        <v>#DIV/0!</v>
      </c>
      <c r="AH58" s="257" t="e">
        <f t="shared" si="11"/>
        <v>#DIV/0!</v>
      </c>
      <c r="AI58" s="124"/>
      <c r="AJ58" s="127"/>
      <c r="AK58" s="183"/>
      <c r="AL58" s="124"/>
      <c r="AM58" s="273">
        <f t="shared" si="38"/>
        <v>0</v>
      </c>
      <c r="AN58" s="273">
        <f t="shared" si="54"/>
        <v>0</v>
      </c>
      <c r="AO58" s="183"/>
      <c r="AP58" s="128"/>
      <c r="AQ58" s="273">
        <f t="shared" si="39"/>
        <v>0</v>
      </c>
      <c r="AR58" s="273">
        <f t="shared" si="55"/>
        <v>0</v>
      </c>
      <c r="AS58" s="185"/>
      <c r="AT58" s="297"/>
      <c r="AU58" s="273">
        <f t="shared" si="40"/>
        <v>0</v>
      </c>
      <c r="AV58" s="273">
        <f t="shared" si="56"/>
        <v>0</v>
      </c>
      <c r="AW58" s="185"/>
      <c r="AX58" s="189"/>
      <c r="AY58" s="273">
        <f t="shared" si="41"/>
        <v>0</v>
      </c>
      <c r="AZ58" s="273">
        <f t="shared" si="57"/>
        <v>0</v>
      </c>
      <c r="BA58" s="183"/>
      <c r="BB58" s="186"/>
      <c r="BC58" s="274">
        <f t="shared" si="42"/>
        <v>0</v>
      </c>
      <c r="BD58" s="274">
        <f t="shared" si="58"/>
        <v>0</v>
      </c>
      <c r="BE58" s="183"/>
      <c r="BF58" s="297"/>
      <c r="BG58" s="273">
        <f t="shared" si="43"/>
        <v>0</v>
      </c>
      <c r="BH58" s="273">
        <f t="shared" si="59"/>
        <v>0</v>
      </c>
      <c r="BI58" s="185"/>
      <c r="BJ58" s="130"/>
      <c r="BK58" s="273">
        <f t="shared" si="44"/>
        <v>0</v>
      </c>
      <c r="BL58" s="273">
        <f t="shared" si="60"/>
        <v>0</v>
      </c>
      <c r="BM58" s="185"/>
      <c r="BN58" s="128"/>
      <c r="BO58" s="273">
        <f t="shared" si="45"/>
        <v>0</v>
      </c>
      <c r="BP58" s="273">
        <f t="shared" si="61"/>
        <v>0</v>
      </c>
      <c r="BQ58" s="129"/>
      <c r="BR58" s="130"/>
      <c r="BS58" s="273">
        <f t="shared" si="46"/>
        <v>0</v>
      </c>
      <c r="BT58" s="273">
        <f t="shared" si="62"/>
        <v>0</v>
      </c>
      <c r="BU58" s="273">
        <f t="shared" si="50"/>
        <v>0</v>
      </c>
      <c r="BV58" s="372">
        <f t="shared" si="32"/>
        <v>0</v>
      </c>
      <c r="BW58" s="273">
        <f t="shared" si="47"/>
        <v>0</v>
      </c>
      <c r="BX58" s="373">
        <f t="shared" si="63"/>
        <v>0</v>
      </c>
      <c r="BY58" s="374">
        <f>W58-BV58</f>
        <v>0</v>
      </c>
      <c r="BZ58" s="375" t="e">
        <f t="shared" si="72"/>
        <v>#DIV/0!</v>
      </c>
      <c r="CA58" s="256" t="e">
        <f t="shared" si="13"/>
        <v>#DIV/0!</v>
      </c>
      <c r="CB58" s="256" t="e">
        <f t="shared" si="73"/>
        <v>#DIV/0!</v>
      </c>
      <c r="CC58" s="519">
        <f t="shared" si="81"/>
        <v>1.34375</v>
      </c>
      <c r="CD58" s="537"/>
      <c r="CE58" s="537"/>
      <c r="CF58" s="538"/>
      <c r="CG58" s="539"/>
      <c r="CH58" s="539"/>
      <c r="CI58" s="539"/>
      <c r="CJ58" s="540"/>
      <c r="CK58" s="539"/>
      <c r="CL58" s="602"/>
      <c r="CM58" s="573"/>
      <c r="CN58" s="574"/>
      <c r="CO58" s="574"/>
      <c r="CP58" s="574"/>
      <c r="CQ58" s="574"/>
      <c r="CR58" s="574"/>
      <c r="CS58" s="574"/>
      <c r="CT58" s="574"/>
      <c r="CU58" s="574"/>
      <c r="CV58" s="574"/>
      <c r="CW58" s="574"/>
      <c r="CX58" s="574"/>
    </row>
    <row r="59" spans="1:102" s="133" customFormat="1" ht="22.5">
      <c r="A59" s="97">
        <f t="shared" si="74"/>
        <v>58</v>
      </c>
      <c r="B59" s="98">
        <v>40783</v>
      </c>
      <c r="C59" s="97">
        <f t="shared" si="20"/>
        <v>8</v>
      </c>
      <c r="D59" s="99" t="s">
        <v>24</v>
      </c>
      <c r="E59" s="100" t="s">
        <v>1184</v>
      </c>
      <c r="F59" s="99"/>
      <c r="G59" s="102">
        <v>25</v>
      </c>
      <c r="H59" s="100" t="s">
        <v>27</v>
      </c>
      <c r="I59" s="99" t="s">
        <v>500</v>
      </c>
      <c r="J59" s="100" t="s">
        <v>28</v>
      </c>
      <c r="K59" s="100" t="s">
        <v>29</v>
      </c>
      <c r="L59" s="101">
        <v>48301</v>
      </c>
      <c r="M59" s="492">
        <v>22152</v>
      </c>
      <c r="N59" s="492"/>
      <c r="O59" s="696">
        <v>3</v>
      </c>
      <c r="P59" s="102">
        <f>L59-M59</f>
        <v>26149</v>
      </c>
      <c r="Q59" s="268">
        <f t="shared" si="75"/>
        <v>1235242</v>
      </c>
      <c r="R59" s="103">
        <v>40783.739583333336</v>
      </c>
      <c r="S59" s="107"/>
      <c r="T59" s="257">
        <f t="shared" si="35"/>
        <v>0</v>
      </c>
      <c r="U59" s="257">
        <f t="shared" si="51"/>
        <v>0</v>
      </c>
      <c r="V59" s="103">
        <v>40783.833333333336</v>
      </c>
      <c r="W59" s="104">
        <v>0.41666666666666669</v>
      </c>
      <c r="X59" s="253">
        <f t="shared" si="36"/>
        <v>10</v>
      </c>
      <c r="Y59" s="257">
        <f t="shared" si="52"/>
        <v>0</v>
      </c>
      <c r="Z59" s="253">
        <f t="shared" si="49"/>
        <v>957</v>
      </c>
      <c r="AA59" s="253">
        <f t="shared" si="48"/>
        <v>1033</v>
      </c>
      <c r="AB59" s="253">
        <f>SUM($W$7:W59)</f>
        <v>38.290277777777774</v>
      </c>
      <c r="AC59" s="105">
        <v>0</v>
      </c>
      <c r="AD59" s="106">
        <v>0</v>
      </c>
      <c r="AE59" s="253">
        <f t="shared" si="37"/>
        <v>0</v>
      </c>
      <c r="AF59" s="253">
        <f t="shared" si="53"/>
        <v>0</v>
      </c>
      <c r="AG59" s="257">
        <f t="shared" si="4"/>
        <v>2215.1999999999998</v>
      </c>
      <c r="AH59" s="257">
        <f t="shared" si="11"/>
        <v>53164.799999999996</v>
      </c>
      <c r="AI59" s="107"/>
      <c r="AJ59" s="132"/>
      <c r="AK59" s="182">
        <v>0</v>
      </c>
      <c r="AL59" s="108">
        <v>0</v>
      </c>
      <c r="AM59" s="253">
        <f>IF(BJ59=1,24,HOUR(BJ59))</f>
        <v>0</v>
      </c>
      <c r="AN59" s="251">
        <f>MINUTE(BJ59)</f>
        <v>34</v>
      </c>
      <c r="AO59" s="182">
        <v>0</v>
      </c>
      <c r="AP59" s="109">
        <v>0</v>
      </c>
      <c r="AQ59" s="253">
        <f t="shared" si="39"/>
        <v>0</v>
      </c>
      <c r="AR59" s="251">
        <f t="shared" si="55"/>
        <v>0</v>
      </c>
      <c r="AS59" s="182">
        <v>0</v>
      </c>
      <c r="AT59" s="109">
        <v>0</v>
      </c>
      <c r="AU59" s="253">
        <f t="shared" si="40"/>
        <v>0</v>
      </c>
      <c r="AV59" s="251">
        <f t="shared" si="56"/>
        <v>0</v>
      </c>
      <c r="AW59" s="599">
        <v>0</v>
      </c>
      <c r="AX59" s="110">
        <v>0</v>
      </c>
      <c r="AY59" s="253">
        <f t="shared" si="41"/>
        <v>0</v>
      </c>
      <c r="AZ59" s="251">
        <f t="shared" si="57"/>
        <v>0</v>
      </c>
      <c r="BA59" s="182">
        <v>0</v>
      </c>
      <c r="BB59" s="109">
        <v>0</v>
      </c>
      <c r="BC59" s="257">
        <f t="shared" si="42"/>
        <v>0</v>
      </c>
      <c r="BD59" s="258">
        <f t="shared" si="58"/>
        <v>0</v>
      </c>
      <c r="BE59" s="182">
        <v>0</v>
      </c>
      <c r="BF59" s="109">
        <v>0</v>
      </c>
      <c r="BG59" s="253">
        <f t="shared" si="43"/>
        <v>0</v>
      </c>
      <c r="BH59" s="251">
        <f t="shared" si="59"/>
        <v>0</v>
      </c>
      <c r="BI59" s="182">
        <v>1</v>
      </c>
      <c r="BJ59" s="109">
        <v>2.361111111111111E-2</v>
      </c>
      <c r="BK59" s="253">
        <f t="shared" si="44"/>
        <v>0</v>
      </c>
      <c r="BL59" s="253">
        <f t="shared" si="60"/>
        <v>34</v>
      </c>
      <c r="BM59" s="182">
        <v>1</v>
      </c>
      <c r="BN59" s="109">
        <v>2.7777777777777776E-2</v>
      </c>
      <c r="BO59" s="253">
        <f t="shared" si="45"/>
        <v>0</v>
      </c>
      <c r="BP59" s="251">
        <f t="shared" si="61"/>
        <v>40</v>
      </c>
      <c r="BQ59" s="97">
        <v>0</v>
      </c>
      <c r="BR59" s="109">
        <v>0</v>
      </c>
      <c r="BS59" s="253">
        <f t="shared" si="46"/>
        <v>0</v>
      </c>
      <c r="BT59" s="251">
        <f t="shared" si="62"/>
        <v>0</v>
      </c>
      <c r="BU59" s="253">
        <f t="shared" si="50"/>
        <v>2</v>
      </c>
      <c r="BV59" s="254">
        <f t="shared" si="32"/>
        <v>5.1388888888888887E-2</v>
      </c>
      <c r="BW59" s="253">
        <f t="shared" si="47"/>
        <v>1</v>
      </c>
      <c r="BX59" s="252">
        <f t="shared" si="63"/>
        <v>14</v>
      </c>
      <c r="BY59" s="255">
        <f t="shared" ref="BY59:BY85" si="82">W59-BV59+ BN59</f>
        <v>0.3930555555555556</v>
      </c>
      <c r="BZ59" s="256">
        <f t="shared" si="72"/>
        <v>2348.2685512367489</v>
      </c>
      <c r="CA59" s="256">
        <f t="shared" si="13"/>
        <v>56358.445229681973</v>
      </c>
      <c r="CB59" s="256">
        <f t="shared" si="73"/>
        <v>2215.1999999999998</v>
      </c>
      <c r="CC59" s="519">
        <f t="shared" si="81"/>
        <v>1.34375</v>
      </c>
      <c r="CD59" s="519">
        <f xml:space="preserve"> W59 + CD57</f>
        <v>40.59236111111111</v>
      </c>
      <c r="CE59" s="516">
        <f t="shared" ref="CE59:CE96" si="83" xml:space="preserve"> CD59 - CC59</f>
        <v>39.24861111111111</v>
      </c>
      <c r="CF59" s="256">
        <f t="shared" ref="CF59:CF96" si="84">Q59/CE59/24</f>
        <v>1311.3436427332886</v>
      </c>
      <c r="CG59" s="534">
        <f xml:space="preserve"> W59 + CG57</f>
        <v>8.8541666666666661</v>
      </c>
      <c r="CH59" s="541">
        <f xml:space="preserve"> BR59 + CH57</f>
        <v>0.13958333333333336</v>
      </c>
      <c r="CI59" s="536">
        <f xml:space="preserve"> M59 + CI57</f>
        <v>302494</v>
      </c>
      <c r="CJ59" s="106">
        <f t="shared" ref="CJ59:CJ96" si="85" xml:space="preserve"> CG59 - CH59</f>
        <v>8.7145833333333336</v>
      </c>
      <c r="CK59" s="533">
        <f t="shared" ref="CK59:CK96" si="86" xml:space="preserve"> CI59/CJ59/24</f>
        <v>1446.3016973464021</v>
      </c>
      <c r="CL59" s="102">
        <f t="shared" ref="CL59:CL84" si="87" xml:space="preserve"> CI59/CG59/24</f>
        <v>1423.5011764705885</v>
      </c>
      <c r="CM59" s="569"/>
      <c r="CN59" s="569"/>
      <c r="CO59" s="570"/>
      <c r="CP59" s="570"/>
      <c r="CQ59" s="570"/>
      <c r="CR59" s="570"/>
      <c r="CS59" s="570"/>
      <c r="CT59" s="570"/>
      <c r="CU59" s="570"/>
      <c r="CV59" s="570"/>
      <c r="CW59" s="570"/>
      <c r="CX59" s="570"/>
    </row>
    <row r="60" spans="1:102" s="115" customFormat="1" ht="22.5">
      <c r="A60" s="97">
        <f t="shared" si="74"/>
        <v>59</v>
      </c>
      <c r="B60" s="98">
        <v>40784</v>
      </c>
      <c r="C60" s="97">
        <f t="shared" si="20"/>
        <v>8</v>
      </c>
      <c r="D60" s="99" t="s">
        <v>24</v>
      </c>
      <c r="E60" s="100" t="s">
        <v>1184</v>
      </c>
      <c r="F60" s="99"/>
      <c r="G60" s="102">
        <v>25</v>
      </c>
      <c r="H60" s="116" t="s">
        <v>27</v>
      </c>
      <c r="I60" s="99" t="s">
        <v>500</v>
      </c>
      <c r="J60" s="100" t="s">
        <v>28</v>
      </c>
      <c r="K60" s="100" t="s">
        <v>29</v>
      </c>
      <c r="L60" s="101">
        <v>48301</v>
      </c>
      <c r="M60" s="492">
        <v>23869</v>
      </c>
      <c r="N60" s="492"/>
      <c r="O60" s="697"/>
      <c r="P60" s="102">
        <f>P59-M60</f>
        <v>2280</v>
      </c>
      <c r="Q60" s="268">
        <f t="shared" si="75"/>
        <v>1259111</v>
      </c>
      <c r="R60" s="103">
        <v>40783.739583333336</v>
      </c>
      <c r="S60" s="113"/>
      <c r="T60" s="257">
        <f t="shared" si="35"/>
        <v>0</v>
      </c>
      <c r="U60" s="257">
        <f t="shared" si="51"/>
        <v>0</v>
      </c>
      <c r="V60" s="103">
        <v>40783.833333333336</v>
      </c>
      <c r="W60" s="104">
        <v>1</v>
      </c>
      <c r="X60" s="253">
        <f t="shared" si="36"/>
        <v>24</v>
      </c>
      <c r="Y60" s="257">
        <f t="shared" si="52"/>
        <v>0</v>
      </c>
      <c r="Z60" s="253">
        <f t="shared" si="49"/>
        <v>981</v>
      </c>
      <c r="AA60" s="253">
        <f t="shared" si="48"/>
        <v>1033</v>
      </c>
      <c r="AB60" s="253">
        <f>SUM($W$7:W60)</f>
        <v>39.290277777777774</v>
      </c>
      <c r="AC60" s="105">
        <v>0</v>
      </c>
      <c r="AD60" s="106">
        <v>0</v>
      </c>
      <c r="AE60" s="253">
        <f t="shared" si="37"/>
        <v>0</v>
      </c>
      <c r="AF60" s="253">
        <f t="shared" si="53"/>
        <v>0</v>
      </c>
      <c r="AG60" s="257">
        <f t="shared" si="4"/>
        <v>994.54166666666663</v>
      </c>
      <c r="AH60" s="257">
        <f t="shared" si="11"/>
        <v>23869</v>
      </c>
      <c r="AI60" s="113"/>
      <c r="AJ60" s="114"/>
      <c r="AK60" s="182">
        <v>0</v>
      </c>
      <c r="AL60" s="108">
        <v>0</v>
      </c>
      <c r="AM60" s="253">
        <f t="shared" si="38"/>
        <v>0</v>
      </c>
      <c r="AN60" s="251">
        <f t="shared" si="54"/>
        <v>0</v>
      </c>
      <c r="AO60" s="182">
        <v>3</v>
      </c>
      <c r="AP60" s="109">
        <v>5.6250000000000001E-2</v>
      </c>
      <c r="AQ60" s="253">
        <f t="shared" si="39"/>
        <v>1</v>
      </c>
      <c r="AR60" s="251">
        <f t="shared" si="55"/>
        <v>21</v>
      </c>
      <c r="AS60" s="182">
        <v>0</v>
      </c>
      <c r="AT60" s="109">
        <v>0</v>
      </c>
      <c r="AU60" s="253">
        <f t="shared" si="40"/>
        <v>0</v>
      </c>
      <c r="AV60" s="251">
        <f t="shared" si="56"/>
        <v>0</v>
      </c>
      <c r="AW60" s="182">
        <v>1</v>
      </c>
      <c r="AX60" s="110">
        <v>1.3888888888888888E-2</v>
      </c>
      <c r="AY60" s="253">
        <f t="shared" si="41"/>
        <v>0</v>
      </c>
      <c r="AZ60" s="251">
        <f t="shared" si="57"/>
        <v>20</v>
      </c>
      <c r="BA60" s="182">
        <v>0</v>
      </c>
      <c r="BB60" s="109">
        <v>0</v>
      </c>
      <c r="BC60" s="257">
        <f t="shared" si="42"/>
        <v>0</v>
      </c>
      <c r="BD60" s="258">
        <f t="shared" si="58"/>
        <v>0</v>
      </c>
      <c r="BE60" s="182">
        <v>2</v>
      </c>
      <c r="BF60" s="109">
        <v>2.7083333333333334E-2</v>
      </c>
      <c r="BG60" s="253">
        <f t="shared" si="43"/>
        <v>0</v>
      </c>
      <c r="BH60" s="251">
        <f t="shared" si="59"/>
        <v>39</v>
      </c>
      <c r="BI60" s="182">
        <v>0</v>
      </c>
      <c r="BJ60" s="111">
        <v>0</v>
      </c>
      <c r="BK60" s="253">
        <f t="shared" si="44"/>
        <v>0</v>
      </c>
      <c r="BL60" s="253">
        <f t="shared" si="60"/>
        <v>0</v>
      </c>
      <c r="BM60" s="182">
        <v>0</v>
      </c>
      <c r="BN60" s="109">
        <v>0</v>
      </c>
      <c r="BO60" s="253">
        <f t="shared" si="45"/>
        <v>0</v>
      </c>
      <c r="BP60" s="251">
        <f t="shared" si="61"/>
        <v>0</v>
      </c>
      <c r="BQ60" s="97">
        <v>1</v>
      </c>
      <c r="BR60" s="109">
        <v>2.5694444444444447E-2</v>
      </c>
      <c r="BS60" s="259">
        <f t="shared" si="46"/>
        <v>0</v>
      </c>
      <c r="BT60" s="251">
        <f t="shared" si="62"/>
        <v>37</v>
      </c>
      <c r="BU60" s="253">
        <f t="shared" si="50"/>
        <v>7</v>
      </c>
      <c r="BV60" s="254">
        <f t="shared" si="32"/>
        <v>0.12291666666666667</v>
      </c>
      <c r="BW60" s="253">
        <f t="shared" si="47"/>
        <v>2</v>
      </c>
      <c r="BX60" s="252">
        <f t="shared" si="63"/>
        <v>57</v>
      </c>
      <c r="BY60" s="255">
        <f t="shared" si="82"/>
        <v>0.87708333333333333</v>
      </c>
      <c r="BZ60" s="256">
        <f t="shared" si="72"/>
        <v>1133.9192399049882</v>
      </c>
      <c r="CA60" s="256">
        <f t="shared" si="13"/>
        <v>27214.061757719719</v>
      </c>
      <c r="CB60" s="256">
        <f t="shared" si="73"/>
        <v>1020.7697790449038</v>
      </c>
      <c r="CC60" s="519">
        <f t="shared" si="81"/>
        <v>1.3694444444444445</v>
      </c>
      <c r="CD60" s="519">
        <f t="shared" ref="CD60:CD96" si="88" xml:space="preserve"> W60 + CD59</f>
        <v>41.59236111111111</v>
      </c>
      <c r="CE60" s="516">
        <f t="shared" si="83"/>
        <v>40.222916666666663</v>
      </c>
      <c r="CF60" s="256">
        <f t="shared" si="84"/>
        <v>1304.305174289118</v>
      </c>
      <c r="CG60" s="534">
        <f xml:space="preserve"> W60 + CG59</f>
        <v>9.8541666666666661</v>
      </c>
      <c r="CH60" s="541">
        <f xml:space="preserve"> BR60 + CH58</f>
        <v>2.5694444444444447E-2</v>
      </c>
      <c r="CI60" s="536">
        <f xml:space="preserve"> M60 + CI59</f>
        <v>326363</v>
      </c>
      <c r="CJ60" s="106">
        <f t="shared" si="85"/>
        <v>9.8284722222222225</v>
      </c>
      <c r="CK60" s="533">
        <f t="shared" si="86"/>
        <v>1383.5780399915211</v>
      </c>
      <c r="CL60" s="102">
        <f t="shared" si="87"/>
        <v>1379.970401691332</v>
      </c>
      <c r="CM60" s="567"/>
      <c r="CN60" s="567"/>
      <c r="CO60" s="568"/>
      <c r="CP60" s="568"/>
      <c r="CQ60" s="568"/>
      <c r="CR60" s="568"/>
      <c r="CS60" s="568"/>
      <c r="CT60" s="568"/>
      <c r="CU60" s="568"/>
      <c r="CV60" s="568"/>
      <c r="CW60" s="568"/>
      <c r="CX60" s="568"/>
    </row>
    <row r="61" spans="1:102" s="115" customFormat="1" ht="22.5">
      <c r="A61" s="97">
        <f t="shared" si="74"/>
        <v>60</v>
      </c>
      <c r="B61" s="98">
        <v>40785</v>
      </c>
      <c r="C61" s="97">
        <f t="shared" si="20"/>
        <v>8</v>
      </c>
      <c r="D61" s="99" t="s">
        <v>24</v>
      </c>
      <c r="E61" s="100" t="s">
        <v>1184</v>
      </c>
      <c r="F61" s="99"/>
      <c r="G61" s="102">
        <v>25</v>
      </c>
      <c r="H61" s="116" t="s">
        <v>27</v>
      </c>
      <c r="I61" s="99" t="s">
        <v>500</v>
      </c>
      <c r="J61" s="100" t="s">
        <v>28</v>
      </c>
      <c r="K61" s="100" t="s">
        <v>29</v>
      </c>
      <c r="L61" s="101">
        <v>48301</v>
      </c>
      <c r="M61" s="492">
        <v>2280</v>
      </c>
      <c r="N61" s="492"/>
      <c r="O61" s="698"/>
      <c r="P61" s="102">
        <f>P60-M61</f>
        <v>0</v>
      </c>
      <c r="Q61" s="268">
        <f t="shared" si="75"/>
        <v>1261391</v>
      </c>
      <c r="R61" s="103">
        <v>40783.739583333336</v>
      </c>
      <c r="S61" s="113"/>
      <c r="T61" s="257">
        <f t="shared" si="35"/>
        <v>0</v>
      </c>
      <c r="U61" s="257">
        <f t="shared" si="51"/>
        <v>0</v>
      </c>
      <c r="V61" s="103">
        <v>40783.833333333336</v>
      </c>
      <c r="W61" s="104">
        <v>9.7222222222222224E-2</v>
      </c>
      <c r="X61" s="253">
        <f t="shared" si="36"/>
        <v>2</v>
      </c>
      <c r="Y61" s="257">
        <f t="shared" si="52"/>
        <v>20</v>
      </c>
      <c r="Z61" s="253">
        <f t="shared" si="49"/>
        <v>983</v>
      </c>
      <c r="AA61" s="253">
        <f t="shared" si="48"/>
        <v>1053</v>
      </c>
      <c r="AB61" s="253">
        <f>SUM($W$7:W61)</f>
        <v>39.387499999999996</v>
      </c>
      <c r="AC61" s="105">
        <v>0</v>
      </c>
      <c r="AD61" s="106">
        <v>0</v>
      </c>
      <c r="AE61" s="253">
        <f t="shared" si="37"/>
        <v>0</v>
      </c>
      <c r="AF61" s="253">
        <f t="shared" si="53"/>
        <v>0</v>
      </c>
      <c r="AG61" s="257">
        <f t="shared" si="4"/>
        <v>977.14285714285722</v>
      </c>
      <c r="AH61" s="257">
        <f t="shared" si="11"/>
        <v>23451.428571428572</v>
      </c>
      <c r="AI61" s="103">
        <v>40785.347222222219</v>
      </c>
      <c r="AJ61" s="114"/>
      <c r="AK61" s="182">
        <v>0</v>
      </c>
      <c r="AL61" s="108">
        <v>0</v>
      </c>
      <c r="AM61" s="253">
        <f t="shared" si="38"/>
        <v>0</v>
      </c>
      <c r="AN61" s="251">
        <f t="shared" si="54"/>
        <v>0</v>
      </c>
      <c r="AO61" s="182">
        <v>0</v>
      </c>
      <c r="AP61" s="109">
        <v>0</v>
      </c>
      <c r="AQ61" s="253">
        <f t="shared" si="39"/>
        <v>0</v>
      </c>
      <c r="AR61" s="251">
        <f t="shared" si="55"/>
        <v>0</v>
      </c>
      <c r="AS61" s="182">
        <v>0</v>
      </c>
      <c r="AT61" s="109">
        <v>0</v>
      </c>
      <c r="AU61" s="253">
        <f t="shared" si="40"/>
        <v>0</v>
      </c>
      <c r="AV61" s="251">
        <f t="shared" si="56"/>
        <v>0</v>
      </c>
      <c r="AW61" s="599">
        <v>0</v>
      </c>
      <c r="AX61" s="110">
        <v>0</v>
      </c>
      <c r="AY61" s="253">
        <f t="shared" si="41"/>
        <v>0</v>
      </c>
      <c r="AZ61" s="251">
        <f t="shared" si="57"/>
        <v>0</v>
      </c>
      <c r="BA61" s="182">
        <v>0</v>
      </c>
      <c r="BB61" s="109">
        <v>0</v>
      </c>
      <c r="BC61" s="257">
        <f t="shared" si="42"/>
        <v>0</v>
      </c>
      <c r="BD61" s="258">
        <f t="shared" si="58"/>
        <v>0</v>
      </c>
      <c r="BE61" s="182">
        <v>0</v>
      </c>
      <c r="BF61" s="109">
        <v>0</v>
      </c>
      <c r="BG61" s="253">
        <f t="shared" si="43"/>
        <v>0</v>
      </c>
      <c r="BH61" s="251">
        <f t="shared" si="59"/>
        <v>0</v>
      </c>
      <c r="BI61" s="182">
        <v>0</v>
      </c>
      <c r="BJ61" s="111">
        <v>0</v>
      </c>
      <c r="BK61" s="253">
        <f t="shared" si="44"/>
        <v>0</v>
      </c>
      <c r="BL61" s="251">
        <f t="shared" si="60"/>
        <v>0</v>
      </c>
      <c r="BM61" s="182">
        <v>0</v>
      </c>
      <c r="BN61" s="109">
        <v>0</v>
      </c>
      <c r="BO61" s="253">
        <f t="shared" si="45"/>
        <v>0</v>
      </c>
      <c r="BP61" s="251">
        <f t="shared" si="61"/>
        <v>0</v>
      </c>
      <c r="BQ61" s="97">
        <v>1</v>
      </c>
      <c r="BR61" s="109">
        <v>3.8194444444444441E-2</v>
      </c>
      <c r="BS61" s="253">
        <f t="shared" si="46"/>
        <v>0</v>
      </c>
      <c r="BT61" s="251">
        <f t="shared" si="62"/>
        <v>55</v>
      </c>
      <c r="BU61" s="253">
        <f t="shared" si="50"/>
        <v>1</v>
      </c>
      <c r="BV61" s="254">
        <f t="shared" si="32"/>
        <v>3.8194444444444441E-2</v>
      </c>
      <c r="BW61" s="253">
        <f t="shared" si="47"/>
        <v>0</v>
      </c>
      <c r="BX61" s="252">
        <f t="shared" si="63"/>
        <v>55</v>
      </c>
      <c r="BY61" s="255">
        <f t="shared" si="82"/>
        <v>5.9027777777777783E-2</v>
      </c>
      <c r="BZ61" s="256">
        <f t="shared" si="72"/>
        <v>1609.4117647058822</v>
      </c>
      <c r="CA61" s="256">
        <f t="shared" si="13"/>
        <v>38625.882352941175</v>
      </c>
      <c r="CB61" s="256">
        <f t="shared" si="73"/>
        <v>1609.4117647058822</v>
      </c>
      <c r="CC61" s="519">
        <f t="shared" si="81"/>
        <v>1.4076388888888889</v>
      </c>
      <c r="CD61" s="519">
        <f t="shared" si="88"/>
        <v>41.689583333333331</v>
      </c>
      <c r="CE61" s="516">
        <f t="shared" si="83"/>
        <v>40.281944444444441</v>
      </c>
      <c r="CF61" s="256">
        <f t="shared" si="84"/>
        <v>1304.7522670068615</v>
      </c>
      <c r="CG61" s="534">
        <f xml:space="preserve"> W61 + CG60</f>
        <v>9.9513888888888875</v>
      </c>
      <c r="CH61" s="541">
        <f xml:space="preserve"> BR61 + CH59</f>
        <v>0.17777777777777781</v>
      </c>
      <c r="CI61" s="536">
        <f xml:space="preserve"> M61 + CI60</f>
        <v>328643</v>
      </c>
      <c r="CJ61" s="106">
        <f t="shared" si="85"/>
        <v>9.7736111111111104</v>
      </c>
      <c r="CK61" s="533">
        <f t="shared" si="86"/>
        <v>1401.0643740230214</v>
      </c>
      <c r="CL61" s="102">
        <f t="shared" si="87"/>
        <v>1376.0348918353109</v>
      </c>
      <c r="CM61" s="567"/>
      <c r="CN61" s="567"/>
      <c r="CO61" s="568"/>
      <c r="CP61" s="568"/>
      <c r="CQ61" s="568"/>
      <c r="CR61" s="568"/>
      <c r="CS61" s="568"/>
      <c r="CT61" s="568"/>
      <c r="CU61" s="568"/>
      <c r="CV61" s="568"/>
      <c r="CW61" s="568"/>
      <c r="CX61" s="568"/>
    </row>
    <row r="62" spans="1:102" s="350" customFormat="1">
      <c r="A62" s="338">
        <f t="shared" si="74"/>
        <v>61</v>
      </c>
      <c r="B62" s="339">
        <v>40791</v>
      </c>
      <c r="C62" s="338">
        <f t="shared" si="20"/>
        <v>9</v>
      </c>
      <c r="D62" s="340" t="s">
        <v>24</v>
      </c>
      <c r="E62" s="341" t="s">
        <v>1185</v>
      </c>
      <c r="F62" s="340"/>
      <c r="G62" s="318">
        <v>26</v>
      </c>
      <c r="H62" s="341" t="s">
        <v>177</v>
      </c>
      <c r="I62" s="340" t="s">
        <v>516</v>
      </c>
      <c r="J62" s="341" t="s">
        <v>28</v>
      </c>
      <c r="K62" s="341" t="s">
        <v>29</v>
      </c>
      <c r="L62" s="342">
        <v>30162</v>
      </c>
      <c r="M62" s="490">
        <v>14839</v>
      </c>
      <c r="N62" s="490"/>
      <c r="O62" s="490" t="s">
        <v>178</v>
      </c>
      <c r="P62" s="343">
        <f>L62-M62</f>
        <v>15323</v>
      </c>
      <c r="Q62" s="268">
        <f t="shared" si="75"/>
        <v>1276230</v>
      </c>
      <c r="R62" s="320">
        <v>40791.65</v>
      </c>
      <c r="S62" s="321">
        <v>0.10347222222222223</v>
      </c>
      <c r="T62" s="258">
        <f t="shared" si="35"/>
        <v>2</v>
      </c>
      <c r="U62" s="258">
        <f t="shared" si="51"/>
        <v>29</v>
      </c>
      <c r="V62" s="320">
        <v>40791.753472222219</v>
      </c>
      <c r="W62" s="344">
        <v>0.36944444444444446</v>
      </c>
      <c r="X62" s="251">
        <f t="shared" si="36"/>
        <v>8</v>
      </c>
      <c r="Y62" s="258">
        <f t="shared" si="52"/>
        <v>52</v>
      </c>
      <c r="Z62" s="251">
        <f t="shared" si="49"/>
        <v>991</v>
      </c>
      <c r="AA62" s="251">
        <f t="shared" si="48"/>
        <v>1105</v>
      </c>
      <c r="AB62" s="251">
        <f>SUM($W$7:W62)</f>
        <v>39.756944444444443</v>
      </c>
      <c r="AC62" s="345">
        <v>0</v>
      </c>
      <c r="AD62" s="323">
        <v>0</v>
      </c>
      <c r="AE62" s="251">
        <f t="shared" si="37"/>
        <v>0</v>
      </c>
      <c r="AF62" s="251">
        <f t="shared" si="53"/>
        <v>0</v>
      </c>
      <c r="AG62" s="258">
        <f t="shared" si="4"/>
        <v>1673.5714285714284</v>
      </c>
      <c r="AH62" s="257">
        <f t="shared" si="11"/>
        <v>40165.714285714283</v>
      </c>
      <c r="AI62" s="346"/>
      <c r="AJ62" s="347"/>
      <c r="AK62" s="326">
        <v>0</v>
      </c>
      <c r="AL62" s="327">
        <v>0</v>
      </c>
      <c r="AM62" s="251">
        <f t="shared" si="38"/>
        <v>0</v>
      </c>
      <c r="AN62" s="251">
        <f t="shared" si="54"/>
        <v>0</v>
      </c>
      <c r="AO62" s="326">
        <v>1</v>
      </c>
      <c r="AP62" s="348">
        <v>6.2499999999999995E-3</v>
      </c>
      <c r="AQ62" s="251">
        <f t="shared" si="39"/>
        <v>0</v>
      </c>
      <c r="AR62" s="251">
        <f t="shared" si="55"/>
        <v>9</v>
      </c>
      <c r="AS62" s="349">
        <v>0</v>
      </c>
      <c r="AT62" s="328">
        <v>0</v>
      </c>
      <c r="AU62" s="251">
        <f t="shared" si="40"/>
        <v>0</v>
      </c>
      <c r="AV62" s="251">
        <f t="shared" si="56"/>
        <v>0</v>
      </c>
      <c r="AW62" s="598">
        <v>0</v>
      </c>
      <c r="AX62" s="337">
        <v>0</v>
      </c>
      <c r="AY62" s="251">
        <f t="shared" si="41"/>
        <v>0</v>
      </c>
      <c r="AZ62" s="251">
        <f t="shared" si="57"/>
        <v>0</v>
      </c>
      <c r="BA62" s="326">
        <v>0</v>
      </c>
      <c r="BB62" s="328">
        <v>0</v>
      </c>
      <c r="BC62" s="258">
        <f t="shared" si="42"/>
        <v>0</v>
      </c>
      <c r="BD62" s="258">
        <f t="shared" si="58"/>
        <v>0</v>
      </c>
      <c r="BE62" s="326">
        <v>0</v>
      </c>
      <c r="BF62" s="328">
        <v>0</v>
      </c>
      <c r="BG62" s="251">
        <f t="shared" si="43"/>
        <v>0</v>
      </c>
      <c r="BH62" s="251">
        <f t="shared" si="59"/>
        <v>0</v>
      </c>
      <c r="BI62" s="326">
        <v>0</v>
      </c>
      <c r="BJ62" s="329">
        <v>0</v>
      </c>
      <c r="BK62" s="251">
        <f t="shared" si="44"/>
        <v>0</v>
      </c>
      <c r="BL62" s="251">
        <f t="shared" si="60"/>
        <v>0</v>
      </c>
      <c r="BM62" s="326">
        <v>1</v>
      </c>
      <c r="BN62" s="328">
        <v>2.0833333333333333E-3</v>
      </c>
      <c r="BO62" s="251">
        <f t="shared" si="45"/>
        <v>0</v>
      </c>
      <c r="BP62" s="251">
        <f t="shared" si="61"/>
        <v>3</v>
      </c>
      <c r="BQ62" s="314">
        <v>0</v>
      </c>
      <c r="BR62" s="328">
        <v>0</v>
      </c>
      <c r="BS62" s="251">
        <f t="shared" si="46"/>
        <v>0</v>
      </c>
      <c r="BT62" s="251">
        <f t="shared" si="62"/>
        <v>0</v>
      </c>
      <c r="BU62" s="251">
        <f t="shared" si="50"/>
        <v>2</v>
      </c>
      <c r="BV62" s="261">
        <f t="shared" si="32"/>
        <v>8.3333333333333332E-3</v>
      </c>
      <c r="BW62" s="251">
        <f t="shared" si="47"/>
        <v>0</v>
      </c>
      <c r="BX62" s="252">
        <f t="shared" si="63"/>
        <v>12</v>
      </c>
      <c r="BY62" s="255">
        <f t="shared" si="82"/>
        <v>0.36319444444444443</v>
      </c>
      <c r="BZ62" s="256">
        <f t="shared" si="72"/>
        <v>1702.3709369024857</v>
      </c>
      <c r="CA62" s="256">
        <f t="shared" si="13"/>
        <v>40856.902485659659</v>
      </c>
      <c r="CB62" s="256">
        <f t="shared" si="73"/>
        <v>1673.5714285714284</v>
      </c>
      <c r="CC62" s="519">
        <f t="shared" si="81"/>
        <v>1.4076388888888889</v>
      </c>
      <c r="CD62" s="519">
        <f t="shared" si="88"/>
        <v>42.059027777777779</v>
      </c>
      <c r="CE62" s="516">
        <f t="shared" si="83"/>
        <v>40.651388888888889</v>
      </c>
      <c r="CF62" s="256">
        <f t="shared" si="84"/>
        <v>1308.1041374833442</v>
      </c>
      <c r="CG62" s="542">
        <f>W62</f>
        <v>0.36944444444444446</v>
      </c>
      <c r="CH62" s="542">
        <f xml:space="preserve"> BR62</f>
        <v>0</v>
      </c>
      <c r="CI62" s="543">
        <f xml:space="preserve"> M62</f>
        <v>14839</v>
      </c>
      <c r="CJ62" s="323">
        <f t="shared" si="85"/>
        <v>0.36944444444444446</v>
      </c>
      <c r="CK62" s="528">
        <f t="shared" si="86"/>
        <v>1673.5714285714284</v>
      </c>
      <c r="CL62" s="318">
        <f t="shared" si="87"/>
        <v>1673.5714285714284</v>
      </c>
      <c r="CM62" s="575"/>
      <c r="CN62" s="575"/>
      <c r="CO62" s="576"/>
      <c r="CP62" s="576"/>
      <c r="CQ62" s="576"/>
      <c r="CR62" s="576"/>
      <c r="CS62" s="576"/>
      <c r="CT62" s="576"/>
      <c r="CU62" s="576"/>
      <c r="CV62" s="576"/>
      <c r="CW62" s="576"/>
      <c r="CX62" s="576"/>
    </row>
    <row r="63" spans="1:102" s="330" customFormat="1">
      <c r="A63" s="338">
        <f t="shared" si="74"/>
        <v>62</v>
      </c>
      <c r="B63" s="339">
        <v>40792</v>
      </c>
      <c r="C63" s="338">
        <f t="shared" ref="C63:C127" si="89">MONTH(B63)</f>
        <v>9</v>
      </c>
      <c r="D63" s="340" t="s">
        <v>24</v>
      </c>
      <c r="E63" s="341" t="s">
        <v>1185</v>
      </c>
      <c r="F63" s="340"/>
      <c r="G63" s="318">
        <v>26</v>
      </c>
      <c r="H63" s="341" t="s">
        <v>177</v>
      </c>
      <c r="I63" s="340" t="s">
        <v>516</v>
      </c>
      <c r="J63" s="341" t="s">
        <v>28</v>
      </c>
      <c r="K63" s="341" t="s">
        <v>29</v>
      </c>
      <c r="L63" s="342">
        <v>30162</v>
      </c>
      <c r="M63" s="490">
        <v>15323</v>
      </c>
      <c r="N63" s="490"/>
      <c r="O63" s="490" t="s">
        <v>178</v>
      </c>
      <c r="P63" s="343">
        <f>P62-M63</f>
        <v>0</v>
      </c>
      <c r="Q63" s="268">
        <f t="shared" si="75"/>
        <v>1291553</v>
      </c>
      <c r="R63" s="320">
        <v>40791.65</v>
      </c>
      <c r="S63" s="321">
        <v>0.10347222222222223</v>
      </c>
      <c r="T63" s="257">
        <f t="shared" si="35"/>
        <v>2</v>
      </c>
      <c r="U63" s="257">
        <f t="shared" si="51"/>
        <v>29</v>
      </c>
      <c r="V63" s="320">
        <v>40791.753472222219</v>
      </c>
      <c r="W63" s="344">
        <v>0.625</v>
      </c>
      <c r="X63" s="253">
        <f t="shared" si="36"/>
        <v>15</v>
      </c>
      <c r="Y63" s="257">
        <f t="shared" si="52"/>
        <v>0</v>
      </c>
      <c r="Z63" s="253">
        <f t="shared" si="49"/>
        <v>1006</v>
      </c>
      <c r="AA63" s="253">
        <f t="shared" si="48"/>
        <v>1105</v>
      </c>
      <c r="AB63" s="253">
        <f>SUM($W$7:W63)</f>
        <v>40.381944444444443</v>
      </c>
      <c r="AC63" s="345">
        <v>0</v>
      </c>
      <c r="AD63" s="323">
        <v>0</v>
      </c>
      <c r="AE63" s="253">
        <f t="shared" si="37"/>
        <v>0</v>
      </c>
      <c r="AF63" s="253">
        <f t="shared" si="53"/>
        <v>0</v>
      </c>
      <c r="AG63" s="257">
        <f t="shared" si="4"/>
        <v>1021.5333333333333</v>
      </c>
      <c r="AH63" s="257">
        <f t="shared" si="11"/>
        <v>24516.799999999999</v>
      </c>
      <c r="AI63" s="320">
        <v>40792.875</v>
      </c>
      <c r="AJ63" s="325"/>
      <c r="AK63" s="326">
        <v>0</v>
      </c>
      <c r="AL63" s="327">
        <v>0</v>
      </c>
      <c r="AM63" s="253">
        <f t="shared" si="38"/>
        <v>0</v>
      </c>
      <c r="AN63" s="251">
        <f t="shared" si="54"/>
        <v>0</v>
      </c>
      <c r="AO63" s="326">
        <v>2</v>
      </c>
      <c r="AP63" s="348">
        <v>2.8472222222222222E-2</v>
      </c>
      <c r="AQ63" s="253">
        <f t="shared" si="39"/>
        <v>0</v>
      </c>
      <c r="AR63" s="251">
        <f t="shared" si="55"/>
        <v>41</v>
      </c>
      <c r="AS63" s="349">
        <v>0</v>
      </c>
      <c r="AT63" s="328">
        <v>0</v>
      </c>
      <c r="AU63" s="253">
        <f t="shared" si="40"/>
        <v>0</v>
      </c>
      <c r="AV63" s="251">
        <f t="shared" si="56"/>
        <v>0</v>
      </c>
      <c r="AW63" s="326">
        <v>1</v>
      </c>
      <c r="AX63" s="337">
        <v>5.5555555555555552E-2</v>
      </c>
      <c r="AY63" s="253">
        <f t="shared" si="41"/>
        <v>1</v>
      </c>
      <c r="AZ63" s="251">
        <f t="shared" si="57"/>
        <v>20</v>
      </c>
      <c r="BA63" s="326">
        <v>0</v>
      </c>
      <c r="BB63" s="328">
        <v>0</v>
      </c>
      <c r="BC63" s="258">
        <f t="shared" si="42"/>
        <v>0</v>
      </c>
      <c r="BD63" s="258">
        <f t="shared" si="58"/>
        <v>0</v>
      </c>
      <c r="BE63" s="326">
        <v>0</v>
      </c>
      <c r="BF63" s="328">
        <v>0</v>
      </c>
      <c r="BG63" s="251">
        <f t="shared" si="43"/>
        <v>0</v>
      </c>
      <c r="BH63" s="251">
        <f t="shared" si="59"/>
        <v>0</v>
      </c>
      <c r="BI63" s="326">
        <v>0</v>
      </c>
      <c r="BJ63" s="329">
        <v>0</v>
      </c>
      <c r="BK63" s="251">
        <f t="shared" si="44"/>
        <v>0</v>
      </c>
      <c r="BL63" s="251">
        <f t="shared" si="60"/>
        <v>0</v>
      </c>
      <c r="BM63" s="326">
        <v>0</v>
      </c>
      <c r="BN63" s="328">
        <v>0</v>
      </c>
      <c r="BO63" s="253">
        <f t="shared" si="45"/>
        <v>0</v>
      </c>
      <c r="BP63" s="251">
        <f t="shared" si="61"/>
        <v>0</v>
      </c>
      <c r="BQ63" s="314">
        <v>0</v>
      </c>
      <c r="BR63" s="328">
        <v>0</v>
      </c>
      <c r="BS63" s="253">
        <f t="shared" si="46"/>
        <v>0</v>
      </c>
      <c r="BT63" s="251">
        <f t="shared" si="62"/>
        <v>0</v>
      </c>
      <c r="BU63" s="253">
        <f t="shared" si="50"/>
        <v>3</v>
      </c>
      <c r="BV63" s="254">
        <f t="shared" si="32"/>
        <v>8.4027777777777771E-2</v>
      </c>
      <c r="BW63" s="253">
        <f t="shared" si="47"/>
        <v>2</v>
      </c>
      <c r="BX63" s="252">
        <f t="shared" si="63"/>
        <v>1</v>
      </c>
      <c r="BY63" s="255">
        <f t="shared" si="82"/>
        <v>0.54097222222222219</v>
      </c>
      <c r="BZ63" s="256">
        <f t="shared" si="72"/>
        <v>1180.2053915275994</v>
      </c>
      <c r="CA63" s="256">
        <f t="shared" si="13"/>
        <v>28324.929396662388</v>
      </c>
      <c r="CB63" s="256">
        <f t="shared" si="73"/>
        <v>1021.5333333333333</v>
      </c>
      <c r="CC63" s="519">
        <f t="shared" si="81"/>
        <v>1.4076388888888889</v>
      </c>
      <c r="CD63" s="519">
        <f t="shared" si="88"/>
        <v>42.684027777777779</v>
      </c>
      <c r="CE63" s="516">
        <f t="shared" si="83"/>
        <v>41.276388888888889</v>
      </c>
      <c r="CF63" s="256">
        <f t="shared" si="84"/>
        <v>1303.7649315252868</v>
      </c>
      <c r="CG63" s="525">
        <f>W63 + CG62</f>
        <v>0.99444444444444446</v>
      </c>
      <c r="CH63" s="525">
        <f xml:space="preserve"> BR63 + CH62</f>
        <v>0</v>
      </c>
      <c r="CI63" s="359">
        <f t="shared" ref="CI63:CI79" si="90" xml:space="preserve"> M63 + CI62</f>
        <v>30162</v>
      </c>
      <c r="CJ63" s="323">
        <f t="shared" si="85"/>
        <v>0.99444444444444446</v>
      </c>
      <c r="CK63" s="528">
        <f t="shared" si="86"/>
        <v>1263.7709497206704</v>
      </c>
      <c r="CL63" s="318">
        <f t="shared" si="87"/>
        <v>1263.7709497206704</v>
      </c>
      <c r="CM63" s="567"/>
      <c r="CN63" s="567"/>
      <c r="CO63" s="568"/>
      <c r="CP63" s="568"/>
      <c r="CQ63" s="568"/>
      <c r="CR63" s="568"/>
      <c r="CS63" s="568"/>
      <c r="CT63" s="568"/>
      <c r="CU63" s="568"/>
      <c r="CV63" s="568"/>
      <c r="CW63" s="568"/>
      <c r="CX63" s="568"/>
    </row>
    <row r="64" spans="1:102" s="330" customFormat="1">
      <c r="A64" s="314">
        <f t="shared" si="74"/>
        <v>63</v>
      </c>
      <c r="B64" s="339">
        <v>40800</v>
      </c>
      <c r="C64" s="314">
        <f t="shared" si="89"/>
        <v>9</v>
      </c>
      <c r="D64" s="316" t="s">
        <v>24</v>
      </c>
      <c r="E64" s="317" t="s">
        <v>1186</v>
      </c>
      <c r="F64" s="316"/>
      <c r="G64" s="318">
        <v>27</v>
      </c>
      <c r="H64" s="317" t="s">
        <v>27</v>
      </c>
      <c r="I64" s="316" t="s">
        <v>430</v>
      </c>
      <c r="J64" s="341" t="s">
        <v>28</v>
      </c>
      <c r="K64" s="341" t="s">
        <v>29</v>
      </c>
      <c r="L64" s="342">
        <v>29770</v>
      </c>
      <c r="M64" s="490">
        <v>29770</v>
      </c>
      <c r="N64" s="490"/>
      <c r="O64" s="490" t="s">
        <v>178</v>
      </c>
      <c r="P64" s="343">
        <v>0</v>
      </c>
      <c r="Q64" s="268">
        <f t="shared" si="75"/>
        <v>1321323</v>
      </c>
      <c r="R64" s="320">
        <v>40800.316666666666</v>
      </c>
      <c r="S64" s="321">
        <v>6.8749999999999992E-2</v>
      </c>
      <c r="T64" s="257">
        <f t="shared" si="35"/>
        <v>1</v>
      </c>
      <c r="U64" s="257">
        <f t="shared" si="51"/>
        <v>39</v>
      </c>
      <c r="V64" s="320">
        <v>40800.385416666664</v>
      </c>
      <c r="W64" s="321">
        <v>0.4826388888888889</v>
      </c>
      <c r="X64" s="253">
        <f t="shared" si="36"/>
        <v>11</v>
      </c>
      <c r="Y64" s="257">
        <f t="shared" si="52"/>
        <v>35</v>
      </c>
      <c r="Z64" s="253">
        <f t="shared" si="49"/>
        <v>1017</v>
      </c>
      <c r="AA64" s="253">
        <f t="shared" si="48"/>
        <v>1140</v>
      </c>
      <c r="AB64" s="253">
        <f>SUM($W$7:W64)</f>
        <v>40.864583333333329</v>
      </c>
      <c r="AC64" s="345">
        <v>0</v>
      </c>
      <c r="AD64" s="323">
        <v>0</v>
      </c>
      <c r="AE64" s="253">
        <f t="shared" si="37"/>
        <v>0</v>
      </c>
      <c r="AF64" s="253">
        <f t="shared" si="53"/>
        <v>0</v>
      </c>
      <c r="AG64" s="257">
        <f t="shared" si="4"/>
        <v>2570.0719424460431</v>
      </c>
      <c r="AH64" s="257">
        <f t="shared" si="11"/>
        <v>61681.726618705034</v>
      </c>
      <c r="AI64" s="320">
        <v>40800.868055555555</v>
      </c>
      <c r="AJ64" s="325"/>
      <c r="AK64" s="326">
        <v>0</v>
      </c>
      <c r="AL64" s="327">
        <v>0</v>
      </c>
      <c r="AM64" s="253">
        <f t="shared" si="38"/>
        <v>0</v>
      </c>
      <c r="AN64" s="251">
        <f t="shared" si="54"/>
        <v>0</v>
      </c>
      <c r="AO64" s="326">
        <v>4</v>
      </c>
      <c r="AP64" s="348">
        <v>2.9861111111111113E-2</v>
      </c>
      <c r="AQ64" s="253">
        <f t="shared" si="39"/>
        <v>0</v>
      </c>
      <c r="AR64" s="251">
        <f t="shared" si="55"/>
        <v>43</v>
      </c>
      <c r="AS64" s="349">
        <v>0</v>
      </c>
      <c r="AT64" s="328">
        <v>0</v>
      </c>
      <c r="AU64" s="253">
        <f t="shared" si="40"/>
        <v>0</v>
      </c>
      <c r="AV64" s="251">
        <f t="shared" si="56"/>
        <v>0</v>
      </c>
      <c r="AW64" s="326">
        <v>1</v>
      </c>
      <c r="AX64" s="337">
        <v>3.472222222222222E-3</v>
      </c>
      <c r="AY64" s="253">
        <f t="shared" si="41"/>
        <v>0</v>
      </c>
      <c r="AZ64" s="251">
        <f t="shared" si="57"/>
        <v>5</v>
      </c>
      <c r="BA64" s="326">
        <v>1</v>
      </c>
      <c r="BB64" s="328">
        <v>3.0555555555555555E-2</v>
      </c>
      <c r="BC64" s="257">
        <f t="shared" si="42"/>
        <v>0</v>
      </c>
      <c r="BD64" s="258">
        <f t="shared" si="58"/>
        <v>44</v>
      </c>
      <c r="BE64" s="326">
        <v>0</v>
      </c>
      <c r="BF64" s="328">
        <v>0</v>
      </c>
      <c r="BG64" s="253">
        <f t="shared" si="43"/>
        <v>0</v>
      </c>
      <c r="BH64" s="251">
        <f t="shared" si="59"/>
        <v>0</v>
      </c>
      <c r="BI64" s="326">
        <v>0</v>
      </c>
      <c r="BJ64" s="329">
        <v>0</v>
      </c>
      <c r="BK64" s="253">
        <f t="shared" si="44"/>
        <v>0</v>
      </c>
      <c r="BL64" s="251">
        <f t="shared" si="60"/>
        <v>0</v>
      </c>
      <c r="BM64" s="326">
        <v>0</v>
      </c>
      <c r="BN64" s="328">
        <v>0</v>
      </c>
      <c r="BO64" s="253">
        <f t="shared" si="45"/>
        <v>0</v>
      </c>
      <c r="BP64" s="251">
        <f t="shared" si="61"/>
        <v>0</v>
      </c>
      <c r="BQ64" s="314">
        <v>0</v>
      </c>
      <c r="BR64" s="328">
        <v>0</v>
      </c>
      <c r="BS64" s="253">
        <f t="shared" si="46"/>
        <v>0</v>
      </c>
      <c r="BT64" s="251">
        <f t="shared" si="62"/>
        <v>0</v>
      </c>
      <c r="BU64" s="253">
        <f t="shared" si="50"/>
        <v>6</v>
      </c>
      <c r="BV64" s="254">
        <f t="shared" si="32"/>
        <v>6.3888888888888884E-2</v>
      </c>
      <c r="BW64" s="253">
        <f t="shared" si="47"/>
        <v>1</v>
      </c>
      <c r="BX64" s="252">
        <f t="shared" si="63"/>
        <v>32</v>
      </c>
      <c r="BY64" s="255">
        <f t="shared" si="82"/>
        <v>0.41875000000000001</v>
      </c>
      <c r="BZ64" s="256">
        <f t="shared" si="72"/>
        <v>2962.1890547263683</v>
      </c>
      <c r="CA64" s="256">
        <f t="shared" si="13"/>
        <v>71092.53731343284</v>
      </c>
      <c r="CB64" s="256">
        <f t="shared" si="73"/>
        <v>2570.0719424460431</v>
      </c>
      <c r="CC64" s="519">
        <f t="shared" si="81"/>
        <v>1.4076388888888889</v>
      </c>
      <c r="CD64" s="519">
        <f t="shared" si="88"/>
        <v>43.166666666666664</v>
      </c>
      <c r="CE64" s="516">
        <f t="shared" si="83"/>
        <v>41.759027777777774</v>
      </c>
      <c r="CF64" s="256">
        <f t="shared" si="84"/>
        <v>1318.4005454575693</v>
      </c>
      <c r="CG64" s="525">
        <f t="shared" ref="CG64:CG79" si="91">W64 + CG63</f>
        <v>1.4770833333333333</v>
      </c>
      <c r="CH64" s="525">
        <f t="shared" ref="CH64:CH79" si="92" xml:space="preserve"> BR64 + CH63</f>
        <v>0</v>
      </c>
      <c r="CI64" s="359">
        <f t="shared" si="90"/>
        <v>59932</v>
      </c>
      <c r="CJ64" s="323">
        <f t="shared" si="85"/>
        <v>1.4770833333333333</v>
      </c>
      <c r="CK64" s="528">
        <f t="shared" si="86"/>
        <v>1690.6064880112835</v>
      </c>
      <c r="CL64" s="318">
        <f t="shared" si="87"/>
        <v>1690.6064880112835</v>
      </c>
      <c r="CM64" s="567"/>
      <c r="CN64" s="567"/>
      <c r="CO64" s="568"/>
      <c r="CP64" s="568"/>
      <c r="CQ64" s="568"/>
      <c r="CR64" s="568"/>
      <c r="CS64" s="568"/>
      <c r="CT64" s="568"/>
      <c r="CU64" s="568"/>
      <c r="CV64" s="568"/>
      <c r="CW64" s="568"/>
      <c r="CX64" s="568"/>
    </row>
    <row r="65" spans="1:102" s="330" customFormat="1">
      <c r="A65" s="314">
        <f t="shared" si="74"/>
        <v>64</v>
      </c>
      <c r="B65" s="339">
        <v>40800</v>
      </c>
      <c r="C65" s="314">
        <f t="shared" si="89"/>
        <v>9</v>
      </c>
      <c r="D65" s="316" t="s">
        <v>24</v>
      </c>
      <c r="E65" s="317" t="s">
        <v>1187</v>
      </c>
      <c r="F65" s="316"/>
      <c r="G65" s="318">
        <v>28</v>
      </c>
      <c r="H65" s="317" t="s">
        <v>27</v>
      </c>
      <c r="I65" s="316" t="s">
        <v>305</v>
      </c>
      <c r="J65" s="341" t="s">
        <v>28</v>
      </c>
      <c r="K65" s="341" t="s">
        <v>29</v>
      </c>
      <c r="L65" s="342">
        <v>53308</v>
      </c>
      <c r="M65" s="490">
        <v>4361</v>
      </c>
      <c r="N65" s="704">
        <v>7</v>
      </c>
      <c r="O65" s="693">
        <v>2</v>
      </c>
      <c r="P65" s="343">
        <f>L65-M65</f>
        <v>48947</v>
      </c>
      <c r="Q65" s="268">
        <f t="shared" si="75"/>
        <v>1325684</v>
      </c>
      <c r="R65" s="320">
        <v>40800.520833333336</v>
      </c>
      <c r="S65" s="321">
        <v>6.25E-2</v>
      </c>
      <c r="T65" s="257">
        <f t="shared" si="35"/>
        <v>1</v>
      </c>
      <c r="U65" s="257">
        <f t="shared" si="51"/>
        <v>30</v>
      </c>
      <c r="V65" s="320">
        <v>40800.583333333336</v>
      </c>
      <c r="W65" s="321">
        <v>0.32222222222222224</v>
      </c>
      <c r="X65" s="253">
        <f t="shared" si="36"/>
        <v>7</v>
      </c>
      <c r="Y65" s="257">
        <f t="shared" si="52"/>
        <v>44</v>
      </c>
      <c r="Z65" s="253">
        <f t="shared" si="49"/>
        <v>1024</v>
      </c>
      <c r="AA65" s="253">
        <f t="shared" si="48"/>
        <v>1184</v>
      </c>
      <c r="AB65" s="253">
        <f>SUM($W$7:W65)</f>
        <v>41.186805555555551</v>
      </c>
      <c r="AC65" s="345">
        <v>0</v>
      </c>
      <c r="AD65" s="323">
        <v>0</v>
      </c>
      <c r="AE65" s="253">
        <f t="shared" si="37"/>
        <v>0</v>
      </c>
      <c r="AF65" s="253">
        <f t="shared" si="53"/>
        <v>0</v>
      </c>
      <c r="AG65" s="257">
        <f t="shared" si="4"/>
        <v>563.92241379310337</v>
      </c>
      <c r="AH65" s="257">
        <f t="shared" si="11"/>
        <v>13534.137931034482</v>
      </c>
      <c r="AI65" s="324"/>
      <c r="AJ65" s="325"/>
      <c r="AK65" s="326">
        <v>0</v>
      </c>
      <c r="AL65" s="327">
        <v>0</v>
      </c>
      <c r="AM65" s="253">
        <f t="shared" si="38"/>
        <v>0</v>
      </c>
      <c r="AN65" s="251">
        <f t="shared" si="54"/>
        <v>0</v>
      </c>
      <c r="AO65" s="326">
        <v>0</v>
      </c>
      <c r="AP65" s="348">
        <v>0</v>
      </c>
      <c r="AQ65" s="253">
        <f t="shared" si="39"/>
        <v>0</v>
      </c>
      <c r="AR65" s="251">
        <f t="shared" si="55"/>
        <v>0</v>
      </c>
      <c r="AS65" s="349">
        <v>0</v>
      </c>
      <c r="AT65" s="328">
        <v>0</v>
      </c>
      <c r="AU65" s="253">
        <f t="shared" si="40"/>
        <v>0</v>
      </c>
      <c r="AV65" s="251">
        <f t="shared" si="56"/>
        <v>0</v>
      </c>
      <c r="AW65" s="326">
        <v>0</v>
      </c>
      <c r="AX65" s="337">
        <v>0</v>
      </c>
      <c r="AY65" s="253">
        <f t="shared" si="41"/>
        <v>0</v>
      </c>
      <c r="AZ65" s="251">
        <f t="shared" si="57"/>
        <v>0</v>
      </c>
      <c r="BA65" s="326">
        <v>0</v>
      </c>
      <c r="BB65" s="328">
        <v>0</v>
      </c>
      <c r="BC65" s="257">
        <f t="shared" si="42"/>
        <v>0</v>
      </c>
      <c r="BD65" s="258">
        <f t="shared" si="58"/>
        <v>0</v>
      </c>
      <c r="BE65" s="326">
        <v>0</v>
      </c>
      <c r="BF65" s="328">
        <v>0</v>
      </c>
      <c r="BG65" s="253">
        <f t="shared" si="43"/>
        <v>0</v>
      </c>
      <c r="BH65" s="251">
        <f t="shared" si="59"/>
        <v>0</v>
      </c>
      <c r="BI65" s="326">
        <v>0</v>
      </c>
      <c r="BJ65" s="329">
        <v>0</v>
      </c>
      <c r="BK65" s="253">
        <f t="shared" si="44"/>
        <v>0</v>
      </c>
      <c r="BL65" s="251">
        <f t="shared" si="60"/>
        <v>0</v>
      </c>
      <c r="BM65" s="326">
        <v>1</v>
      </c>
      <c r="BN65" s="328">
        <v>0.23958333333333334</v>
      </c>
      <c r="BO65" s="253">
        <f t="shared" si="45"/>
        <v>5</v>
      </c>
      <c r="BP65" s="251">
        <f t="shared" si="61"/>
        <v>45</v>
      </c>
      <c r="BQ65" s="314">
        <v>0</v>
      </c>
      <c r="BR65" s="328">
        <v>0</v>
      </c>
      <c r="BS65" s="253">
        <f t="shared" si="46"/>
        <v>0</v>
      </c>
      <c r="BT65" s="251">
        <f t="shared" si="62"/>
        <v>0</v>
      </c>
      <c r="BU65" s="253">
        <f t="shared" si="50"/>
        <v>1</v>
      </c>
      <c r="BV65" s="254">
        <f t="shared" si="32"/>
        <v>0.23958333333333334</v>
      </c>
      <c r="BW65" s="253">
        <f t="shared" si="47"/>
        <v>5</v>
      </c>
      <c r="BX65" s="252">
        <f t="shared" si="63"/>
        <v>45</v>
      </c>
      <c r="BY65" s="255">
        <f t="shared" si="82"/>
        <v>0.32222222222222224</v>
      </c>
      <c r="BZ65" s="256">
        <f t="shared" si="72"/>
        <v>563.92241379310337</v>
      </c>
      <c r="CA65" s="256">
        <f t="shared" si="13"/>
        <v>13534.137931034482</v>
      </c>
      <c r="CB65" s="256">
        <f t="shared" si="73"/>
        <v>563.92241379310337</v>
      </c>
      <c r="CC65" s="519">
        <f t="shared" si="81"/>
        <v>1.4076388888888889</v>
      </c>
      <c r="CD65" s="519">
        <f t="shared" si="88"/>
        <v>43.488888888888887</v>
      </c>
      <c r="CE65" s="516">
        <f t="shared" si="83"/>
        <v>42.081249999999997</v>
      </c>
      <c r="CF65" s="256">
        <f t="shared" si="84"/>
        <v>1312.6233971978811</v>
      </c>
      <c r="CG65" s="525">
        <f t="shared" si="91"/>
        <v>1.7993055555555555</v>
      </c>
      <c r="CH65" s="525">
        <f t="shared" si="92"/>
        <v>0</v>
      </c>
      <c r="CI65" s="359">
        <f t="shared" si="90"/>
        <v>64293</v>
      </c>
      <c r="CJ65" s="323">
        <f t="shared" si="85"/>
        <v>1.7993055555555555</v>
      </c>
      <c r="CK65" s="528">
        <f t="shared" si="86"/>
        <v>1488.8382863759168</v>
      </c>
      <c r="CL65" s="318">
        <f t="shared" si="87"/>
        <v>1488.8382863759168</v>
      </c>
      <c r="CM65" s="567"/>
      <c r="CN65" s="567"/>
      <c r="CO65" s="568"/>
      <c r="CP65" s="568"/>
      <c r="CQ65" s="568"/>
      <c r="CR65" s="568"/>
      <c r="CS65" s="568"/>
      <c r="CT65" s="568"/>
      <c r="CU65" s="568"/>
      <c r="CV65" s="568"/>
      <c r="CW65" s="568"/>
      <c r="CX65" s="568"/>
    </row>
    <row r="66" spans="1:102" s="330" customFormat="1">
      <c r="A66" s="314">
        <f t="shared" si="74"/>
        <v>65</v>
      </c>
      <c r="B66" s="339">
        <v>40801</v>
      </c>
      <c r="C66" s="314">
        <f>MONTH(B66)</f>
        <v>9</v>
      </c>
      <c r="D66" s="316" t="s">
        <v>24</v>
      </c>
      <c r="E66" s="317" t="s">
        <v>1187</v>
      </c>
      <c r="F66" s="316"/>
      <c r="G66" s="318">
        <v>28</v>
      </c>
      <c r="H66" s="317" t="s">
        <v>27</v>
      </c>
      <c r="I66" s="316" t="s">
        <v>305</v>
      </c>
      <c r="J66" s="341" t="s">
        <v>28</v>
      </c>
      <c r="K66" s="341" t="s">
        <v>29</v>
      </c>
      <c r="L66" s="342">
        <v>53308</v>
      </c>
      <c r="M66" s="490">
        <v>48947</v>
      </c>
      <c r="N66" s="705"/>
      <c r="O66" s="694"/>
      <c r="P66" s="343">
        <f>P65-M66</f>
        <v>0</v>
      </c>
      <c r="Q66" s="268">
        <f t="shared" si="75"/>
        <v>1374631</v>
      </c>
      <c r="R66" s="320">
        <v>40800.520833333336</v>
      </c>
      <c r="S66" s="321">
        <v>6.25E-2</v>
      </c>
      <c r="T66" s="257">
        <f t="shared" si="35"/>
        <v>1</v>
      </c>
      <c r="U66" s="257">
        <f t="shared" si="51"/>
        <v>30</v>
      </c>
      <c r="V66" s="320">
        <v>40800.583333333336</v>
      </c>
      <c r="W66" s="321">
        <v>0.91666666666666663</v>
      </c>
      <c r="X66" s="253">
        <f t="shared" si="36"/>
        <v>22</v>
      </c>
      <c r="Y66" s="257">
        <f t="shared" si="52"/>
        <v>0</v>
      </c>
      <c r="Z66" s="253">
        <f t="shared" si="49"/>
        <v>1046</v>
      </c>
      <c r="AA66" s="253">
        <f t="shared" si="48"/>
        <v>1184</v>
      </c>
      <c r="AB66" s="253">
        <f>SUM($W$7:W66)</f>
        <v>42.103472222222216</v>
      </c>
      <c r="AC66" s="345">
        <v>0</v>
      </c>
      <c r="AD66" s="323">
        <v>0</v>
      </c>
      <c r="AE66" s="253">
        <f t="shared" si="37"/>
        <v>0</v>
      </c>
      <c r="AF66" s="253">
        <f t="shared" si="53"/>
        <v>0</v>
      </c>
      <c r="AG66" s="257">
        <f t="shared" ref="AG66:AG129" si="93">M66/W66/24</f>
        <v>2224.8636363636365</v>
      </c>
      <c r="AH66" s="257">
        <f t="shared" si="11"/>
        <v>53396.727272727279</v>
      </c>
      <c r="AI66" s="320">
        <v>40802.166666666664</v>
      </c>
      <c r="AJ66" s="325"/>
      <c r="AK66" s="326">
        <v>1</v>
      </c>
      <c r="AL66" s="327">
        <v>1.5972222222222224E-2</v>
      </c>
      <c r="AM66" s="253">
        <f t="shared" si="38"/>
        <v>0</v>
      </c>
      <c r="AN66" s="251">
        <f t="shared" si="54"/>
        <v>23</v>
      </c>
      <c r="AO66" s="326">
        <v>3</v>
      </c>
      <c r="AP66" s="348">
        <v>1.1111111111111112E-2</v>
      </c>
      <c r="AQ66" s="253">
        <f t="shared" si="39"/>
        <v>0</v>
      </c>
      <c r="AR66" s="251">
        <f t="shared" si="55"/>
        <v>16</v>
      </c>
      <c r="AS66" s="349">
        <v>0</v>
      </c>
      <c r="AT66" s="328">
        <v>0</v>
      </c>
      <c r="AU66" s="253">
        <f t="shared" si="40"/>
        <v>0</v>
      </c>
      <c r="AV66" s="251">
        <f t="shared" si="56"/>
        <v>0</v>
      </c>
      <c r="AW66" s="326">
        <v>0</v>
      </c>
      <c r="AX66" s="337">
        <v>0</v>
      </c>
      <c r="AY66" s="253">
        <f t="shared" si="41"/>
        <v>0</v>
      </c>
      <c r="AZ66" s="251">
        <f t="shared" si="57"/>
        <v>0</v>
      </c>
      <c r="BA66" s="326">
        <v>0</v>
      </c>
      <c r="BB66" s="328">
        <v>0</v>
      </c>
      <c r="BC66" s="257">
        <f t="shared" si="42"/>
        <v>0</v>
      </c>
      <c r="BD66" s="258">
        <f t="shared" si="58"/>
        <v>0</v>
      </c>
      <c r="BE66" s="326">
        <v>1</v>
      </c>
      <c r="BF66" s="328">
        <v>2.5694444444444447E-2</v>
      </c>
      <c r="BG66" s="253">
        <f t="shared" si="43"/>
        <v>0</v>
      </c>
      <c r="BH66" s="251">
        <f t="shared" si="59"/>
        <v>37</v>
      </c>
      <c r="BI66" s="326">
        <v>0</v>
      </c>
      <c r="BJ66" s="329">
        <v>0</v>
      </c>
      <c r="BK66" s="253">
        <f t="shared" si="44"/>
        <v>0</v>
      </c>
      <c r="BL66" s="251">
        <f t="shared" si="60"/>
        <v>0</v>
      </c>
      <c r="BM66" s="326">
        <v>1</v>
      </c>
      <c r="BN66" s="328">
        <v>1.7361111111111112E-2</v>
      </c>
      <c r="BO66" s="253">
        <f t="shared" si="45"/>
        <v>0</v>
      </c>
      <c r="BP66" s="251">
        <f t="shared" si="61"/>
        <v>25</v>
      </c>
      <c r="BQ66" s="314">
        <v>0</v>
      </c>
      <c r="BR66" s="328">
        <v>0</v>
      </c>
      <c r="BS66" s="253">
        <f t="shared" si="46"/>
        <v>0</v>
      </c>
      <c r="BT66" s="251">
        <f t="shared" si="62"/>
        <v>0</v>
      </c>
      <c r="BU66" s="253">
        <f t="shared" si="50"/>
        <v>6</v>
      </c>
      <c r="BV66" s="254">
        <f t="shared" ref="BV66:BV130" si="94">BR66+BN66+BJ66+BF66+BB66+AX66+AT66+AP66+AL66+AD66</f>
        <v>7.013888888888889E-2</v>
      </c>
      <c r="BW66" s="253">
        <f t="shared" si="47"/>
        <v>1</v>
      </c>
      <c r="BX66" s="252">
        <f t="shared" si="63"/>
        <v>41</v>
      </c>
      <c r="BY66" s="255">
        <f t="shared" si="82"/>
        <v>0.86388888888888893</v>
      </c>
      <c r="BZ66" s="256">
        <f t="shared" ref="BZ66:BZ97" si="95">M66/BY66/24</f>
        <v>2360.7877813504824</v>
      </c>
      <c r="CA66" s="256">
        <f t="shared" si="13"/>
        <v>56658.906752411582</v>
      </c>
      <c r="CB66" s="256">
        <f t="shared" ref="CB66:CB97" si="96">M66/(W66-BR66)/24</f>
        <v>2224.8636363636365</v>
      </c>
      <c r="CC66" s="519">
        <f t="shared" si="81"/>
        <v>1.4076388888888889</v>
      </c>
      <c r="CD66" s="519">
        <f t="shared" si="88"/>
        <v>44.405555555555551</v>
      </c>
      <c r="CE66" s="516">
        <f t="shared" si="83"/>
        <v>42.997916666666661</v>
      </c>
      <c r="CF66" s="256">
        <f t="shared" si="84"/>
        <v>1332.0713212849462</v>
      </c>
      <c r="CG66" s="525">
        <f t="shared" si="91"/>
        <v>2.7159722222222222</v>
      </c>
      <c r="CH66" s="525">
        <f t="shared" si="92"/>
        <v>0</v>
      </c>
      <c r="CI66" s="359">
        <f t="shared" si="90"/>
        <v>113240</v>
      </c>
      <c r="CJ66" s="323">
        <f t="shared" si="85"/>
        <v>2.7159722222222222</v>
      </c>
      <c r="CK66" s="528">
        <f t="shared" si="86"/>
        <v>1737.2538992585016</v>
      </c>
      <c r="CL66" s="318">
        <f t="shared" si="87"/>
        <v>1737.2538992585016</v>
      </c>
      <c r="CM66" s="567"/>
      <c r="CN66" s="567"/>
      <c r="CO66" s="568"/>
      <c r="CP66" s="568"/>
      <c r="CQ66" s="568"/>
      <c r="CR66" s="568"/>
      <c r="CS66" s="568"/>
      <c r="CT66" s="568"/>
      <c r="CU66" s="568"/>
      <c r="CV66" s="568"/>
      <c r="CW66" s="568"/>
      <c r="CX66" s="568"/>
    </row>
    <row r="67" spans="1:102" s="330" customFormat="1">
      <c r="A67" s="314">
        <f t="shared" ref="A67:A132" si="97">A66+1</f>
        <v>66</v>
      </c>
      <c r="B67" s="339">
        <v>40802</v>
      </c>
      <c r="C67" s="314">
        <f>MONTH(B67)</f>
        <v>9</v>
      </c>
      <c r="D67" s="316" t="s">
        <v>24</v>
      </c>
      <c r="E67" s="317" t="s">
        <v>1188</v>
      </c>
      <c r="F67" s="316"/>
      <c r="G67" s="318">
        <v>29</v>
      </c>
      <c r="H67" s="317" t="s">
        <v>27</v>
      </c>
      <c r="I67" s="316" t="s">
        <v>350</v>
      </c>
      <c r="J67" s="317" t="s">
        <v>492</v>
      </c>
      <c r="K67" s="317" t="s">
        <v>29</v>
      </c>
      <c r="L67" s="319">
        <v>28107</v>
      </c>
      <c r="M67" s="489">
        <v>28107</v>
      </c>
      <c r="N67" s="489"/>
      <c r="O67" s="489" t="s">
        <v>178</v>
      </c>
      <c r="P67" s="343">
        <f>L67-M67</f>
        <v>0</v>
      </c>
      <c r="Q67" s="268">
        <f t="shared" ref="Q67:Q98" si="98">Q66+M67</f>
        <v>1402738</v>
      </c>
      <c r="R67" s="320">
        <v>40802.3125</v>
      </c>
      <c r="S67" s="321">
        <v>5.5555555555555552E-2</v>
      </c>
      <c r="T67" s="257">
        <f t="shared" ref="T67:T83" si="99">IF(S67=1,24,HOUR(S67))</f>
        <v>1</v>
      </c>
      <c r="U67" s="257">
        <f t="shared" si="51"/>
        <v>20</v>
      </c>
      <c r="V67" s="320">
        <v>40802.368055555555</v>
      </c>
      <c r="W67" s="321">
        <v>0.59027777777777779</v>
      </c>
      <c r="X67" s="253">
        <f t="shared" ref="X67:X131" si="100">IF(W67=1,24,HOUR(W67))</f>
        <v>14</v>
      </c>
      <c r="Y67" s="257">
        <f t="shared" si="52"/>
        <v>10</v>
      </c>
      <c r="Z67" s="253">
        <f t="shared" si="49"/>
        <v>1060</v>
      </c>
      <c r="AA67" s="253">
        <f t="shared" si="48"/>
        <v>1194</v>
      </c>
      <c r="AB67" s="253">
        <f>SUM($W$7:W67)</f>
        <v>42.693749999999994</v>
      </c>
      <c r="AC67" s="345">
        <v>0</v>
      </c>
      <c r="AD67" s="323">
        <v>0</v>
      </c>
      <c r="AE67" s="253">
        <f t="shared" ref="AE67:AE131" si="101">IF(AD67=1,24,HOUR(AD67))</f>
        <v>0</v>
      </c>
      <c r="AF67" s="253">
        <f t="shared" si="53"/>
        <v>0</v>
      </c>
      <c r="AG67" s="257">
        <f t="shared" si="93"/>
        <v>1984.0235294117647</v>
      </c>
      <c r="AH67" s="257">
        <f t="shared" ref="AH67:AH131" si="102">AG67*24</f>
        <v>47616.564705882352</v>
      </c>
      <c r="AI67" s="320">
        <v>40802.958333333336</v>
      </c>
      <c r="AJ67" s="325"/>
      <c r="AK67" s="326">
        <v>0</v>
      </c>
      <c r="AL67" s="327">
        <v>0</v>
      </c>
      <c r="AM67" s="253">
        <f t="shared" ref="AM67:AM131" si="103">IF(AL67=1,24,HOUR(AL67))</f>
        <v>0</v>
      </c>
      <c r="AN67" s="251">
        <f t="shared" si="54"/>
        <v>0</v>
      </c>
      <c r="AO67" s="326">
        <v>0</v>
      </c>
      <c r="AP67" s="348">
        <v>0</v>
      </c>
      <c r="AQ67" s="253">
        <f t="shared" ref="AQ67:AQ131" si="104">IF(AP67=1,24,HOUR(AP67))</f>
        <v>0</v>
      </c>
      <c r="AR67" s="251">
        <f t="shared" si="55"/>
        <v>0</v>
      </c>
      <c r="AS67" s="326">
        <v>2</v>
      </c>
      <c r="AT67" s="328">
        <v>5.5555555555555558E-3</v>
      </c>
      <c r="AU67" s="253">
        <f t="shared" ref="AU67:AU131" si="105">IF(AT67=1,24,HOUR(AT67))</f>
        <v>0</v>
      </c>
      <c r="AV67" s="251">
        <f t="shared" si="56"/>
        <v>8</v>
      </c>
      <c r="AW67" s="326">
        <v>0</v>
      </c>
      <c r="AX67" s="337">
        <v>0</v>
      </c>
      <c r="AY67" s="253">
        <f t="shared" ref="AY67:AY131" si="106">IF(AX67=1,24,HOUR(AX67))</f>
        <v>0</v>
      </c>
      <c r="AZ67" s="251">
        <f t="shared" si="57"/>
        <v>0</v>
      </c>
      <c r="BA67" s="326">
        <v>0</v>
      </c>
      <c r="BB67" s="328">
        <v>0</v>
      </c>
      <c r="BC67" s="257">
        <f t="shared" ref="BC67:BC131" si="107">IF(BB67=1,24,HOUR(BB67))</f>
        <v>0</v>
      </c>
      <c r="BD67" s="258">
        <f t="shared" si="58"/>
        <v>0</v>
      </c>
      <c r="BE67" s="326">
        <v>1</v>
      </c>
      <c r="BF67" s="328">
        <v>1.6666666666666666E-2</v>
      </c>
      <c r="BG67" s="253">
        <f t="shared" ref="BG67:BG131" si="108">IF(BF67=1,24,HOUR(BF67))</f>
        <v>0</v>
      </c>
      <c r="BH67" s="251">
        <f t="shared" si="59"/>
        <v>24</v>
      </c>
      <c r="BI67" s="326">
        <v>0</v>
      </c>
      <c r="BJ67" s="329">
        <v>0</v>
      </c>
      <c r="BK67" s="253">
        <f t="shared" ref="BK67:BK131" si="109">IF(BJ67=1,24,HOUR(BJ67))</f>
        <v>0</v>
      </c>
      <c r="BL67" s="251">
        <f t="shared" si="60"/>
        <v>0</v>
      </c>
      <c r="BM67" s="326">
        <v>0</v>
      </c>
      <c r="BN67" s="328">
        <v>0</v>
      </c>
      <c r="BO67" s="253">
        <f t="shared" ref="BO67:BO131" si="110">IF(BN67=1,24,HOUR(BN67))</f>
        <v>0</v>
      </c>
      <c r="BP67" s="251">
        <f t="shared" si="61"/>
        <v>0</v>
      </c>
      <c r="BQ67" s="314">
        <v>1</v>
      </c>
      <c r="BR67" s="328">
        <v>2.6388888888888889E-2</v>
      </c>
      <c r="BS67" s="253">
        <f t="shared" ref="BS67:BS131" si="111">IF(BR67=1,24,HOUR(BR67))</f>
        <v>0</v>
      </c>
      <c r="BT67" s="251">
        <f t="shared" si="62"/>
        <v>38</v>
      </c>
      <c r="BU67" s="253">
        <f t="shared" si="50"/>
        <v>4</v>
      </c>
      <c r="BV67" s="254">
        <f t="shared" si="94"/>
        <v>4.8611111111111112E-2</v>
      </c>
      <c r="BW67" s="253">
        <f t="shared" ref="BW67:BW131" si="112">IF(BV67=1,24,HOUR(BV67))</f>
        <v>1</v>
      </c>
      <c r="BX67" s="252">
        <f t="shared" si="63"/>
        <v>10</v>
      </c>
      <c r="BY67" s="255">
        <f t="shared" si="82"/>
        <v>0.54166666666666663</v>
      </c>
      <c r="BZ67" s="256">
        <f t="shared" si="95"/>
        <v>2162.0769230769233</v>
      </c>
      <c r="CA67" s="256">
        <f t="shared" ref="CA67:CA117" si="113">BZ67*24</f>
        <v>51889.846153846156</v>
      </c>
      <c r="CB67" s="256">
        <f t="shared" si="96"/>
        <v>2076.8719211822659</v>
      </c>
      <c r="CC67" s="519">
        <f t="shared" ref="CC67:CC96" si="114">SUM(CC66,BR67)</f>
        <v>1.4340277777777777</v>
      </c>
      <c r="CD67" s="519">
        <f t="shared" si="88"/>
        <v>44.99583333333333</v>
      </c>
      <c r="CE67" s="516">
        <f t="shared" si="83"/>
        <v>43.561805555555551</v>
      </c>
      <c r="CF67" s="256">
        <f t="shared" si="84"/>
        <v>1341.7124455993242</v>
      </c>
      <c r="CG67" s="525">
        <f t="shared" si="91"/>
        <v>3.3062499999999999</v>
      </c>
      <c r="CH67" s="525">
        <f t="shared" si="92"/>
        <v>2.6388888888888889E-2</v>
      </c>
      <c r="CI67" s="359">
        <f t="shared" si="90"/>
        <v>141347</v>
      </c>
      <c r="CJ67" s="323">
        <f t="shared" si="85"/>
        <v>3.2798611111111109</v>
      </c>
      <c r="CK67" s="528">
        <f t="shared" si="86"/>
        <v>1795.6426000423462</v>
      </c>
      <c r="CL67" s="318">
        <f t="shared" si="87"/>
        <v>1781.3106490233147</v>
      </c>
      <c r="CM67" s="567"/>
      <c r="CN67" s="567"/>
      <c r="CO67" s="568"/>
      <c r="CP67" s="568"/>
      <c r="CQ67" s="568"/>
      <c r="CR67" s="568"/>
      <c r="CS67" s="568"/>
      <c r="CT67" s="568"/>
      <c r="CU67" s="568"/>
      <c r="CV67" s="568"/>
      <c r="CW67" s="568"/>
      <c r="CX67" s="568"/>
    </row>
    <row r="68" spans="1:102" s="330" customFormat="1">
      <c r="A68" s="314">
        <f t="shared" si="97"/>
        <v>67</v>
      </c>
      <c r="B68" s="339">
        <v>40802</v>
      </c>
      <c r="C68" s="314">
        <f>MONTH(B68)</f>
        <v>9</v>
      </c>
      <c r="D68" s="316" t="s">
        <v>24</v>
      </c>
      <c r="E68" s="317" t="s">
        <v>1189</v>
      </c>
      <c r="F68" s="316"/>
      <c r="G68" s="318">
        <v>30</v>
      </c>
      <c r="H68" s="317" t="s">
        <v>27</v>
      </c>
      <c r="I68" s="316" t="s">
        <v>350</v>
      </c>
      <c r="J68" s="317" t="s">
        <v>538</v>
      </c>
      <c r="K68" s="317" t="s">
        <v>29</v>
      </c>
      <c r="L68" s="319">
        <v>133849</v>
      </c>
      <c r="M68" s="489">
        <v>10907</v>
      </c>
      <c r="N68" s="489"/>
      <c r="O68" s="693">
        <v>9</v>
      </c>
      <c r="P68" s="343">
        <f>L68-M68</f>
        <v>122942</v>
      </c>
      <c r="Q68" s="268">
        <f t="shared" si="98"/>
        <v>1413645</v>
      </c>
      <c r="R68" s="320">
        <v>40802.53125</v>
      </c>
      <c r="S68" s="321">
        <v>8.2638888888888887E-2</v>
      </c>
      <c r="T68" s="257">
        <f t="shared" si="99"/>
        <v>1</v>
      </c>
      <c r="U68" s="257">
        <f t="shared" si="51"/>
        <v>59</v>
      </c>
      <c r="V68" s="320">
        <v>40803.114583333336</v>
      </c>
      <c r="W68" s="321">
        <v>0.13541666666666666</v>
      </c>
      <c r="X68" s="253">
        <f t="shared" si="100"/>
        <v>3</v>
      </c>
      <c r="Y68" s="257">
        <f t="shared" si="52"/>
        <v>15</v>
      </c>
      <c r="Z68" s="253">
        <f t="shared" si="49"/>
        <v>1063</v>
      </c>
      <c r="AA68" s="253">
        <f t="shared" si="48"/>
        <v>1209</v>
      </c>
      <c r="AB68" s="253">
        <f>SUM($W$7:W68)</f>
        <v>42.829166666666659</v>
      </c>
      <c r="AC68" s="345">
        <v>0</v>
      </c>
      <c r="AD68" s="323">
        <v>0</v>
      </c>
      <c r="AE68" s="253">
        <f t="shared" si="101"/>
        <v>0</v>
      </c>
      <c r="AF68" s="253">
        <f t="shared" si="53"/>
        <v>0</v>
      </c>
      <c r="AG68" s="257">
        <f t="shared" si="93"/>
        <v>3356</v>
      </c>
      <c r="AH68" s="257">
        <f t="shared" si="102"/>
        <v>80544</v>
      </c>
      <c r="AI68" s="324"/>
      <c r="AJ68" s="325"/>
      <c r="AK68" s="326">
        <v>0</v>
      </c>
      <c r="AL68" s="327">
        <v>0</v>
      </c>
      <c r="AM68" s="253">
        <f t="shared" si="103"/>
        <v>0</v>
      </c>
      <c r="AN68" s="251">
        <f t="shared" si="54"/>
        <v>0</v>
      </c>
      <c r="AO68" s="326">
        <v>1</v>
      </c>
      <c r="AP68" s="348">
        <v>3.1944444444444449E-2</v>
      </c>
      <c r="AQ68" s="253">
        <f t="shared" si="104"/>
        <v>0</v>
      </c>
      <c r="AR68" s="251">
        <f t="shared" si="55"/>
        <v>46</v>
      </c>
      <c r="AS68" s="349">
        <v>0</v>
      </c>
      <c r="AT68" s="328">
        <v>0</v>
      </c>
      <c r="AU68" s="253">
        <f t="shared" si="105"/>
        <v>0</v>
      </c>
      <c r="AV68" s="251">
        <f t="shared" si="56"/>
        <v>0</v>
      </c>
      <c r="AW68" s="326">
        <v>0</v>
      </c>
      <c r="AX68" s="337">
        <v>0</v>
      </c>
      <c r="AY68" s="253">
        <f t="shared" si="106"/>
        <v>0</v>
      </c>
      <c r="AZ68" s="251">
        <f t="shared" si="57"/>
        <v>0</v>
      </c>
      <c r="BA68" s="326">
        <v>0</v>
      </c>
      <c r="BB68" s="328">
        <v>0</v>
      </c>
      <c r="BC68" s="257">
        <f t="shared" si="107"/>
        <v>0</v>
      </c>
      <c r="BD68" s="258">
        <f t="shared" si="58"/>
        <v>0</v>
      </c>
      <c r="BE68" s="326">
        <v>0</v>
      </c>
      <c r="BF68" s="328">
        <v>0</v>
      </c>
      <c r="BG68" s="253">
        <f t="shared" si="108"/>
        <v>0</v>
      </c>
      <c r="BH68" s="251">
        <f t="shared" si="59"/>
        <v>0</v>
      </c>
      <c r="BI68" s="326">
        <v>0</v>
      </c>
      <c r="BJ68" s="329">
        <v>0</v>
      </c>
      <c r="BK68" s="253">
        <f t="shared" si="109"/>
        <v>0</v>
      </c>
      <c r="BL68" s="251">
        <f t="shared" si="60"/>
        <v>0</v>
      </c>
      <c r="BM68" s="326">
        <v>0</v>
      </c>
      <c r="BN68" s="328">
        <v>0</v>
      </c>
      <c r="BO68" s="253">
        <f t="shared" si="110"/>
        <v>0</v>
      </c>
      <c r="BP68" s="251">
        <f t="shared" si="61"/>
        <v>0</v>
      </c>
      <c r="BQ68" s="314">
        <v>0</v>
      </c>
      <c r="BR68" s="328">
        <v>0</v>
      </c>
      <c r="BS68" s="253">
        <f t="shared" si="111"/>
        <v>0</v>
      </c>
      <c r="BT68" s="251">
        <f t="shared" si="62"/>
        <v>0</v>
      </c>
      <c r="BU68" s="253">
        <f t="shared" si="50"/>
        <v>1</v>
      </c>
      <c r="BV68" s="254">
        <f t="shared" si="94"/>
        <v>3.1944444444444449E-2</v>
      </c>
      <c r="BW68" s="253">
        <f t="shared" si="112"/>
        <v>0</v>
      </c>
      <c r="BX68" s="252">
        <f t="shared" si="63"/>
        <v>46</v>
      </c>
      <c r="BY68" s="255">
        <f t="shared" si="82"/>
        <v>0.10347222222222222</v>
      </c>
      <c r="BZ68" s="256">
        <f t="shared" si="95"/>
        <v>4392.080536912752</v>
      </c>
      <c r="CA68" s="256">
        <f t="shared" si="113"/>
        <v>105409.93288590605</v>
      </c>
      <c r="CB68" s="256">
        <f t="shared" si="96"/>
        <v>3356</v>
      </c>
      <c r="CC68" s="519">
        <f t="shared" si="114"/>
        <v>1.4340277777777777</v>
      </c>
      <c r="CD68" s="519">
        <f t="shared" si="88"/>
        <v>45.131249999999994</v>
      </c>
      <c r="CE68" s="516">
        <f t="shared" si="83"/>
        <v>43.697222222222216</v>
      </c>
      <c r="CF68" s="256">
        <f t="shared" si="84"/>
        <v>1347.9546754815335</v>
      </c>
      <c r="CG68" s="525">
        <f t="shared" si="91"/>
        <v>3.4416666666666664</v>
      </c>
      <c r="CH68" s="525">
        <f t="shared" si="92"/>
        <v>2.6388888888888889E-2</v>
      </c>
      <c r="CI68" s="359">
        <f t="shared" si="90"/>
        <v>152254</v>
      </c>
      <c r="CJ68" s="323">
        <f t="shared" si="85"/>
        <v>3.4152777777777774</v>
      </c>
      <c r="CK68" s="528">
        <f t="shared" si="86"/>
        <v>1857.5111834078896</v>
      </c>
      <c r="CL68" s="318">
        <f t="shared" si="87"/>
        <v>1843.2687651331719</v>
      </c>
      <c r="CM68" s="567"/>
      <c r="CN68" s="567"/>
      <c r="CO68" s="568"/>
      <c r="CP68" s="568"/>
      <c r="CQ68" s="568"/>
      <c r="CR68" s="568"/>
      <c r="CS68" s="568"/>
      <c r="CT68" s="568"/>
      <c r="CU68" s="568"/>
      <c r="CV68" s="568"/>
      <c r="CW68" s="568"/>
      <c r="CX68" s="568"/>
    </row>
    <row r="69" spans="1:102" s="330" customFormat="1">
      <c r="A69" s="314">
        <f t="shared" si="97"/>
        <v>68</v>
      </c>
      <c r="B69" s="339">
        <v>40803</v>
      </c>
      <c r="C69" s="314">
        <f>MONTH(B69)</f>
        <v>9</v>
      </c>
      <c r="D69" s="316" t="s">
        <v>24</v>
      </c>
      <c r="E69" s="317" t="s">
        <v>1189</v>
      </c>
      <c r="F69" s="316"/>
      <c r="G69" s="318">
        <v>30</v>
      </c>
      <c r="H69" s="317" t="s">
        <v>27</v>
      </c>
      <c r="I69" s="316" t="s">
        <v>350</v>
      </c>
      <c r="J69" s="317" t="s">
        <v>538</v>
      </c>
      <c r="K69" s="317" t="s">
        <v>29</v>
      </c>
      <c r="L69" s="319">
        <v>133849</v>
      </c>
      <c r="M69" s="489">
        <f>49763-10907</f>
        <v>38856</v>
      </c>
      <c r="N69" s="489"/>
      <c r="O69" s="694"/>
      <c r="P69" s="343">
        <f>P68-M69</f>
        <v>84086</v>
      </c>
      <c r="Q69" s="268">
        <f t="shared" si="98"/>
        <v>1452501</v>
      </c>
      <c r="R69" s="320">
        <v>40802.53125</v>
      </c>
      <c r="S69" s="321">
        <v>8.2638888888888887E-2</v>
      </c>
      <c r="T69" s="257">
        <f t="shared" si="99"/>
        <v>1</v>
      </c>
      <c r="U69" s="257">
        <f t="shared" si="51"/>
        <v>59</v>
      </c>
      <c r="V69" s="320">
        <v>40803.114583333336</v>
      </c>
      <c r="W69" s="321">
        <v>1</v>
      </c>
      <c r="X69" s="253">
        <f t="shared" si="100"/>
        <v>24</v>
      </c>
      <c r="Y69" s="257">
        <f t="shared" si="52"/>
        <v>0</v>
      </c>
      <c r="Z69" s="253">
        <f t="shared" si="49"/>
        <v>1087</v>
      </c>
      <c r="AA69" s="253">
        <f t="shared" si="48"/>
        <v>1209</v>
      </c>
      <c r="AB69" s="253">
        <f>SUM($W$7:W69)</f>
        <v>43.829166666666659</v>
      </c>
      <c r="AC69" s="345">
        <v>0</v>
      </c>
      <c r="AD69" s="323">
        <v>0</v>
      </c>
      <c r="AE69" s="253">
        <f t="shared" si="101"/>
        <v>0</v>
      </c>
      <c r="AF69" s="253">
        <f t="shared" si="53"/>
        <v>0</v>
      </c>
      <c r="AG69" s="257">
        <f t="shared" si="93"/>
        <v>1619</v>
      </c>
      <c r="AH69" s="257">
        <f t="shared" si="102"/>
        <v>38856</v>
      </c>
      <c r="AI69" s="324"/>
      <c r="AJ69" s="325"/>
      <c r="AK69" s="326">
        <v>0</v>
      </c>
      <c r="AL69" s="327">
        <v>0</v>
      </c>
      <c r="AM69" s="253">
        <f t="shared" si="103"/>
        <v>0</v>
      </c>
      <c r="AN69" s="251">
        <f t="shared" si="54"/>
        <v>0</v>
      </c>
      <c r="AO69" s="326">
        <v>2</v>
      </c>
      <c r="AP69" s="328">
        <v>4.027777777777778E-2</v>
      </c>
      <c r="AQ69" s="253">
        <f t="shared" si="104"/>
        <v>0</v>
      </c>
      <c r="AR69" s="251">
        <f t="shared" si="55"/>
        <v>58</v>
      </c>
      <c r="AS69" s="349">
        <v>0</v>
      </c>
      <c r="AT69" s="328">
        <v>0</v>
      </c>
      <c r="AU69" s="253">
        <f t="shared" si="105"/>
        <v>0</v>
      </c>
      <c r="AV69" s="251">
        <f t="shared" si="56"/>
        <v>0</v>
      </c>
      <c r="AW69" s="326">
        <v>0</v>
      </c>
      <c r="AX69" s="337">
        <v>0</v>
      </c>
      <c r="AY69" s="253">
        <f t="shared" si="106"/>
        <v>0</v>
      </c>
      <c r="AZ69" s="251">
        <f t="shared" si="57"/>
        <v>0</v>
      </c>
      <c r="BA69" s="326">
        <v>0</v>
      </c>
      <c r="BB69" s="328">
        <v>0</v>
      </c>
      <c r="BC69" s="257">
        <f t="shared" si="107"/>
        <v>0</v>
      </c>
      <c r="BD69" s="258">
        <f t="shared" si="58"/>
        <v>0</v>
      </c>
      <c r="BE69" s="326">
        <v>1</v>
      </c>
      <c r="BF69" s="328">
        <v>1.3888888888888888E-2</v>
      </c>
      <c r="BG69" s="253">
        <f t="shared" si="108"/>
        <v>0</v>
      </c>
      <c r="BH69" s="251">
        <f t="shared" si="59"/>
        <v>20</v>
      </c>
      <c r="BI69" s="326">
        <v>0</v>
      </c>
      <c r="BJ69" s="329">
        <v>0</v>
      </c>
      <c r="BK69" s="253">
        <f t="shared" si="109"/>
        <v>0</v>
      </c>
      <c r="BL69" s="251">
        <f t="shared" si="60"/>
        <v>0</v>
      </c>
      <c r="BM69" s="326">
        <v>0</v>
      </c>
      <c r="BN69" s="328">
        <v>0</v>
      </c>
      <c r="BO69" s="253">
        <f t="shared" si="110"/>
        <v>0</v>
      </c>
      <c r="BP69" s="251">
        <f t="shared" si="61"/>
        <v>0</v>
      </c>
      <c r="BQ69" s="314">
        <v>1</v>
      </c>
      <c r="BR69" s="328">
        <v>5.2083333333333336E-2</v>
      </c>
      <c r="BS69" s="253">
        <f t="shared" si="111"/>
        <v>1</v>
      </c>
      <c r="BT69" s="251">
        <f t="shared" si="62"/>
        <v>15</v>
      </c>
      <c r="BU69" s="253">
        <f t="shared" si="50"/>
        <v>4</v>
      </c>
      <c r="BV69" s="254">
        <f t="shared" si="94"/>
        <v>0.10625000000000001</v>
      </c>
      <c r="BW69" s="253">
        <f t="shared" si="112"/>
        <v>2</v>
      </c>
      <c r="BX69" s="252">
        <f t="shared" si="63"/>
        <v>33</v>
      </c>
      <c r="BY69" s="255">
        <f t="shared" si="82"/>
        <v>0.89375000000000004</v>
      </c>
      <c r="BZ69" s="256">
        <f t="shared" si="95"/>
        <v>1811.4685314685314</v>
      </c>
      <c r="CA69" s="256">
        <f t="shared" si="113"/>
        <v>43475.244755244756</v>
      </c>
      <c r="CB69" s="256">
        <f t="shared" si="96"/>
        <v>1707.9560439560439</v>
      </c>
      <c r="CC69" s="519">
        <f t="shared" si="114"/>
        <v>1.4861111111111109</v>
      </c>
      <c r="CD69" s="519">
        <f t="shared" si="88"/>
        <v>46.131249999999994</v>
      </c>
      <c r="CE69" s="516">
        <f t="shared" si="83"/>
        <v>44.64513888888888</v>
      </c>
      <c r="CF69" s="256">
        <f t="shared" si="84"/>
        <v>1355.5983138639583</v>
      </c>
      <c r="CG69" s="525">
        <f t="shared" si="91"/>
        <v>4.4416666666666664</v>
      </c>
      <c r="CH69" s="525">
        <f t="shared" si="92"/>
        <v>7.8472222222222221E-2</v>
      </c>
      <c r="CI69" s="359">
        <f t="shared" si="90"/>
        <v>191110</v>
      </c>
      <c r="CJ69" s="323">
        <f t="shared" si="85"/>
        <v>4.3631944444444439</v>
      </c>
      <c r="CK69" s="528">
        <f t="shared" si="86"/>
        <v>1825.0198949546395</v>
      </c>
      <c r="CL69" s="318">
        <f t="shared" si="87"/>
        <v>1792.7767354596624</v>
      </c>
      <c r="CM69" s="567"/>
      <c r="CN69" s="567"/>
      <c r="CO69" s="568"/>
      <c r="CP69" s="568"/>
      <c r="CQ69" s="568"/>
      <c r="CR69" s="568"/>
      <c r="CS69" s="568"/>
      <c r="CT69" s="568"/>
      <c r="CU69" s="568"/>
      <c r="CV69" s="568"/>
      <c r="CW69" s="568"/>
      <c r="CX69" s="568"/>
    </row>
    <row r="70" spans="1:102" s="330" customFormat="1">
      <c r="A70" s="314">
        <f t="shared" si="97"/>
        <v>69</v>
      </c>
      <c r="B70" s="339">
        <v>40804</v>
      </c>
      <c r="C70" s="314">
        <f t="shared" si="89"/>
        <v>9</v>
      </c>
      <c r="D70" s="316" t="s">
        <v>24</v>
      </c>
      <c r="E70" s="317" t="s">
        <v>1189</v>
      </c>
      <c r="F70" s="316"/>
      <c r="G70" s="318">
        <v>30</v>
      </c>
      <c r="H70" s="317" t="s">
        <v>27</v>
      </c>
      <c r="I70" s="316" t="s">
        <v>350</v>
      </c>
      <c r="J70" s="317" t="s">
        <v>538</v>
      </c>
      <c r="K70" s="317" t="s">
        <v>29</v>
      </c>
      <c r="L70" s="319">
        <v>133849</v>
      </c>
      <c r="M70" s="489">
        <f>88500-(M68+M69)</f>
        <v>38737</v>
      </c>
      <c r="N70" s="489"/>
      <c r="O70" s="694"/>
      <c r="P70" s="343">
        <f>P69-M70</f>
        <v>45349</v>
      </c>
      <c r="Q70" s="268">
        <f t="shared" si="98"/>
        <v>1491238</v>
      </c>
      <c r="R70" s="320">
        <v>40802.53125</v>
      </c>
      <c r="S70" s="321">
        <v>8.2638888888888887E-2</v>
      </c>
      <c r="T70" s="257">
        <f t="shared" si="99"/>
        <v>1</v>
      </c>
      <c r="U70" s="257">
        <f t="shared" si="51"/>
        <v>59</v>
      </c>
      <c r="V70" s="320">
        <v>40803.114583333336</v>
      </c>
      <c r="W70" s="321">
        <v>1</v>
      </c>
      <c r="X70" s="253">
        <f t="shared" si="100"/>
        <v>24</v>
      </c>
      <c r="Y70" s="257">
        <f t="shared" si="52"/>
        <v>0</v>
      </c>
      <c r="Z70" s="253">
        <f t="shared" si="49"/>
        <v>1111</v>
      </c>
      <c r="AA70" s="253">
        <f t="shared" si="48"/>
        <v>1209</v>
      </c>
      <c r="AB70" s="253">
        <f>SUM($W$7:W70)</f>
        <v>44.829166666666659</v>
      </c>
      <c r="AC70" s="345">
        <v>0</v>
      </c>
      <c r="AD70" s="323">
        <v>0</v>
      </c>
      <c r="AE70" s="253">
        <f t="shared" si="101"/>
        <v>0</v>
      </c>
      <c r="AF70" s="253">
        <f t="shared" si="53"/>
        <v>0</v>
      </c>
      <c r="AG70" s="257">
        <f t="shared" si="93"/>
        <v>1614.0416666666667</v>
      </c>
      <c r="AH70" s="257">
        <f t="shared" si="102"/>
        <v>38737</v>
      </c>
      <c r="AI70" s="324"/>
      <c r="AJ70" s="325"/>
      <c r="AK70" s="326">
        <v>1</v>
      </c>
      <c r="AL70" s="327">
        <v>4.1666666666666666E-3</v>
      </c>
      <c r="AM70" s="253">
        <f t="shared" si="103"/>
        <v>0</v>
      </c>
      <c r="AN70" s="251">
        <f t="shared" si="54"/>
        <v>6</v>
      </c>
      <c r="AO70" s="326">
        <v>9</v>
      </c>
      <c r="AP70" s="328">
        <v>5.9722222222222225E-2</v>
      </c>
      <c r="AQ70" s="253">
        <f t="shared" si="104"/>
        <v>1</v>
      </c>
      <c r="AR70" s="251">
        <f t="shared" si="55"/>
        <v>26</v>
      </c>
      <c r="AS70" s="349">
        <v>0</v>
      </c>
      <c r="AT70" s="328">
        <v>0</v>
      </c>
      <c r="AU70" s="253">
        <f t="shared" si="105"/>
        <v>0</v>
      </c>
      <c r="AV70" s="251">
        <f t="shared" si="56"/>
        <v>0</v>
      </c>
      <c r="AW70" s="326">
        <v>0</v>
      </c>
      <c r="AX70" s="337">
        <v>0</v>
      </c>
      <c r="AY70" s="253">
        <f t="shared" si="106"/>
        <v>0</v>
      </c>
      <c r="AZ70" s="251">
        <f t="shared" si="57"/>
        <v>0</v>
      </c>
      <c r="BA70" s="326">
        <v>0</v>
      </c>
      <c r="BB70" s="328">
        <v>0</v>
      </c>
      <c r="BC70" s="257">
        <f t="shared" si="107"/>
        <v>0</v>
      </c>
      <c r="BD70" s="258">
        <f t="shared" si="58"/>
        <v>0</v>
      </c>
      <c r="BE70" s="326">
        <v>2</v>
      </c>
      <c r="BF70" s="328">
        <v>4.8611111111111112E-2</v>
      </c>
      <c r="BG70" s="253">
        <f t="shared" si="108"/>
        <v>1</v>
      </c>
      <c r="BH70" s="251">
        <f t="shared" si="59"/>
        <v>10</v>
      </c>
      <c r="BI70" s="326">
        <v>0</v>
      </c>
      <c r="BJ70" s="329">
        <v>0</v>
      </c>
      <c r="BK70" s="253">
        <f t="shared" si="109"/>
        <v>0</v>
      </c>
      <c r="BL70" s="251">
        <f t="shared" si="60"/>
        <v>0</v>
      </c>
      <c r="BM70" s="326">
        <v>0</v>
      </c>
      <c r="BN70" s="328">
        <v>0</v>
      </c>
      <c r="BO70" s="253">
        <f t="shared" si="110"/>
        <v>0</v>
      </c>
      <c r="BP70" s="251">
        <f t="shared" si="61"/>
        <v>0</v>
      </c>
      <c r="BQ70" s="314">
        <v>0</v>
      </c>
      <c r="BR70" s="328">
        <v>0</v>
      </c>
      <c r="BS70" s="253">
        <f t="shared" si="111"/>
        <v>0</v>
      </c>
      <c r="BT70" s="251">
        <f t="shared" si="62"/>
        <v>0</v>
      </c>
      <c r="BU70" s="253">
        <f t="shared" si="50"/>
        <v>12</v>
      </c>
      <c r="BV70" s="254">
        <f t="shared" si="94"/>
        <v>0.1125</v>
      </c>
      <c r="BW70" s="253">
        <f t="shared" si="112"/>
        <v>2</v>
      </c>
      <c r="BX70" s="252">
        <f t="shared" si="63"/>
        <v>42</v>
      </c>
      <c r="BY70" s="255">
        <f t="shared" si="82"/>
        <v>0.88749999999999996</v>
      </c>
      <c r="BZ70" s="256">
        <f t="shared" si="95"/>
        <v>1818.6384976525824</v>
      </c>
      <c r="CA70" s="256">
        <f t="shared" si="113"/>
        <v>43647.323943661977</v>
      </c>
      <c r="CB70" s="256">
        <f t="shared" si="96"/>
        <v>1614.0416666666667</v>
      </c>
      <c r="CC70" s="519">
        <f t="shared" si="114"/>
        <v>1.4861111111111109</v>
      </c>
      <c r="CD70" s="519">
        <f t="shared" si="88"/>
        <v>47.131249999999994</v>
      </c>
      <c r="CE70" s="516">
        <f t="shared" si="83"/>
        <v>45.64513888888888</v>
      </c>
      <c r="CF70" s="256">
        <f t="shared" si="84"/>
        <v>1361.2603264921117</v>
      </c>
      <c r="CG70" s="525">
        <f t="shared" si="91"/>
        <v>5.4416666666666664</v>
      </c>
      <c r="CH70" s="525">
        <f t="shared" si="92"/>
        <v>7.8472222222222221E-2</v>
      </c>
      <c r="CI70" s="359">
        <f t="shared" si="90"/>
        <v>229847</v>
      </c>
      <c r="CJ70" s="323">
        <f t="shared" si="85"/>
        <v>5.3631944444444439</v>
      </c>
      <c r="CK70" s="528">
        <f t="shared" si="86"/>
        <v>1785.6817298977085</v>
      </c>
      <c r="CL70" s="318">
        <f t="shared" si="87"/>
        <v>1759.9310872894337</v>
      </c>
      <c r="CM70" s="567"/>
      <c r="CN70" s="567"/>
      <c r="CO70" s="568"/>
      <c r="CP70" s="568"/>
      <c r="CQ70" s="568"/>
      <c r="CR70" s="568"/>
      <c r="CS70" s="568"/>
      <c r="CT70" s="568"/>
      <c r="CU70" s="568"/>
      <c r="CV70" s="568"/>
      <c r="CW70" s="568"/>
      <c r="CX70" s="568"/>
    </row>
    <row r="71" spans="1:102" s="330" customFormat="1">
      <c r="A71" s="314">
        <f t="shared" si="97"/>
        <v>70</v>
      </c>
      <c r="B71" s="339">
        <v>40805</v>
      </c>
      <c r="C71" s="314">
        <f t="shared" si="89"/>
        <v>9</v>
      </c>
      <c r="D71" s="316" t="s">
        <v>24</v>
      </c>
      <c r="E71" s="317" t="s">
        <v>1189</v>
      </c>
      <c r="F71" s="316"/>
      <c r="G71" s="318">
        <v>30</v>
      </c>
      <c r="H71" s="317" t="s">
        <v>27</v>
      </c>
      <c r="I71" s="316" t="s">
        <v>350</v>
      </c>
      <c r="J71" s="317" t="s">
        <v>538</v>
      </c>
      <c r="K71" s="317" t="s">
        <v>29</v>
      </c>
      <c r="L71" s="319">
        <v>133849</v>
      </c>
      <c r="M71" s="489">
        <v>45024</v>
      </c>
      <c r="N71" s="489"/>
      <c r="O71" s="694"/>
      <c r="P71" s="343">
        <f>P70-M71</f>
        <v>325</v>
      </c>
      <c r="Q71" s="268">
        <f t="shared" si="98"/>
        <v>1536262</v>
      </c>
      <c r="R71" s="320">
        <v>40802.53125</v>
      </c>
      <c r="S71" s="321">
        <v>8.2638888888888887E-2</v>
      </c>
      <c r="T71" s="257">
        <f t="shared" si="99"/>
        <v>1</v>
      </c>
      <c r="U71" s="257">
        <f t="shared" si="51"/>
        <v>59</v>
      </c>
      <c r="V71" s="320">
        <v>40803.114583333336</v>
      </c>
      <c r="W71" s="321">
        <v>1</v>
      </c>
      <c r="X71" s="253">
        <f t="shared" si="100"/>
        <v>24</v>
      </c>
      <c r="Y71" s="257">
        <f t="shared" si="52"/>
        <v>0</v>
      </c>
      <c r="Z71" s="253">
        <f t="shared" si="49"/>
        <v>1135</v>
      </c>
      <c r="AA71" s="253">
        <f t="shared" si="48"/>
        <v>1209</v>
      </c>
      <c r="AB71" s="253">
        <f>SUM($W$7:W71)</f>
        <v>45.829166666666659</v>
      </c>
      <c r="AC71" s="345">
        <v>0</v>
      </c>
      <c r="AD71" s="323">
        <v>0</v>
      </c>
      <c r="AE71" s="253">
        <f t="shared" si="101"/>
        <v>0</v>
      </c>
      <c r="AF71" s="253">
        <f t="shared" si="53"/>
        <v>0</v>
      </c>
      <c r="AG71" s="257">
        <f t="shared" si="93"/>
        <v>1876</v>
      </c>
      <c r="AH71" s="257">
        <f t="shared" si="102"/>
        <v>45024</v>
      </c>
      <c r="AI71" s="324"/>
      <c r="AJ71" s="325"/>
      <c r="AK71" s="326">
        <v>0</v>
      </c>
      <c r="AL71" s="327">
        <v>0</v>
      </c>
      <c r="AM71" s="253">
        <f t="shared" si="103"/>
        <v>0</v>
      </c>
      <c r="AN71" s="251">
        <f t="shared" si="54"/>
        <v>0</v>
      </c>
      <c r="AO71" s="326">
        <v>1</v>
      </c>
      <c r="AP71" s="328">
        <v>3.472222222222222E-3</v>
      </c>
      <c r="AQ71" s="253">
        <f t="shared" si="104"/>
        <v>0</v>
      </c>
      <c r="AR71" s="251">
        <f t="shared" si="55"/>
        <v>5</v>
      </c>
      <c r="AS71" s="349">
        <v>0</v>
      </c>
      <c r="AT71" s="328">
        <v>0</v>
      </c>
      <c r="AU71" s="253">
        <f t="shared" si="105"/>
        <v>0</v>
      </c>
      <c r="AV71" s="251">
        <f t="shared" si="56"/>
        <v>0</v>
      </c>
      <c r="AW71" s="326">
        <v>0</v>
      </c>
      <c r="AX71" s="337">
        <v>0</v>
      </c>
      <c r="AY71" s="253">
        <f t="shared" si="106"/>
        <v>0</v>
      </c>
      <c r="AZ71" s="251">
        <f t="shared" si="57"/>
        <v>0</v>
      </c>
      <c r="BA71" s="326">
        <v>0</v>
      </c>
      <c r="BB71" s="328">
        <v>0</v>
      </c>
      <c r="BC71" s="257">
        <f t="shared" si="107"/>
        <v>0</v>
      </c>
      <c r="BD71" s="258">
        <f t="shared" si="58"/>
        <v>0</v>
      </c>
      <c r="BE71" s="326">
        <v>0</v>
      </c>
      <c r="BF71" s="328">
        <v>0</v>
      </c>
      <c r="BG71" s="253">
        <f t="shared" si="108"/>
        <v>0</v>
      </c>
      <c r="BH71" s="251">
        <f t="shared" si="59"/>
        <v>0</v>
      </c>
      <c r="BI71" s="326">
        <v>0</v>
      </c>
      <c r="BJ71" s="329">
        <v>0</v>
      </c>
      <c r="BK71" s="253">
        <f t="shared" si="109"/>
        <v>0</v>
      </c>
      <c r="BL71" s="251">
        <f t="shared" si="60"/>
        <v>0</v>
      </c>
      <c r="BM71" s="326">
        <v>0</v>
      </c>
      <c r="BN71" s="328">
        <v>0</v>
      </c>
      <c r="BO71" s="253">
        <f t="shared" si="110"/>
        <v>0</v>
      </c>
      <c r="BP71" s="251">
        <f t="shared" si="61"/>
        <v>0</v>
      </c>
      <c r="BQ71" s="314">
        <v>1</v>
      </c>
      <c r="BR71" s="328">
        <v>4.1666666666666664E-2</v>
      </c>
      <c r="BS71" s="253">
        <f t="shared" si="111"/>
        <v>1</v>
      </c>
      <c r="BT71" s="251">
        <f t="shared" si="62"/>
        <v>0</v>
      </c>
      <c r="BU71" s="253">
        <f t="shared" ref="BU71:BU135" si="115">BQ71+BM71+BI71+BE71+BA71+AW71+AS71+AO71+AK71+AC71</f>
        <v>2</v>
      </c>
      <c r="BV71" s="254">
        <f t="shared" si="94"/>
        <v>4.5138888888888888E-2</v>
      </c>
      <c r="BW71" s="253">
        <f t="shared" si="112"/>
        <v>1</v>
      </c>
      <c r="BX71" s="252">
        <f t="shared" si="63"/>
        <v>5</v>
      </c>
      <c r="BY71" s="255">
        <f t="shared" si="82"/>
        <v>0.95486111111111116</v>
      </c>
      <c r="BZ71" s="256">
        <f t="shared" si="95"/>
        <v>1964.6836363636364</v>
      </c>
      <c r="CA71" s="256">
        <f t="shared" si="113"/>
        <v>47152.407272727272</v>
      </c>
      <c r="CB71" s="256">
        <f t="shared" si="96"/>
        <v>1957.5652173913043</v>
      </c>
      <c r="CC71" s="519">
        <f t="shared" si="114"/>
        <v>1.5277777777777777</v>
      </c>
      <c r="CD71" s="519">
        <f t="shared" si="88"/>
        <v>48.131249999999994</v>
      </c>
      <c r="CE71" s="516">
        <f t="shared" si="83"/>
        <v>46.603472222222216</v>
      </c>
      <c r="CF71" s="256">
        <f t="shared" si="84"/>
        <v>1373.5224783561073</v>
      </c>
      <c r="CG71" s="525">
        <f t="shared" si="91"/>
        <v>6.4416666666666664</v>
      </c>
      <c r="CH71" s="525">
        <f t="shared" si="92"/>
        <v>0.12013888888888888</v>
      </c>
      <c r="CI71" s="359">
        <f t="shared" si="90"/>
        <v>274871</v>
      </c>
      <c r="CJ71" s="323">
        <f t="shared" si="85"/>
        <v>6.3215277777777779</v>
      </c>
      <c r="CK71" s="528">
        <f t="shared" si="86"/>
        <v>1811.7389871470943</v>
      </c>
      <c r="CL71" s="318">
        <f t="shared" si="87"/>
        <v>1777.9495472186288</v>
      </c>
      <c r="CM71" s="567"/>
      <c r="CN71" s="567"/>
      <c r="CO71" s="568"/>
      <c r="CP71" s="568"/>
      <c r="CQ71" s="568"/>
      <c r="CR71" s="568"/>
      <c r="CS71" s="568"/>
      <c r="CT71" s="568"/>
      <c r="CU71" s="568"/>
      <c r="CV71" s="568"/>
      <c r="CW71" s="568"/>
      <c r="CX71" s="568"/>
    </row>
    <row r="72" spans="1:102" s="330" customFormat="1">
      <c r="A72" s="314">
        <f t="shared" si="97"/>
        <v>71</v>
      </c>
      <c r="B72" s="339">
        <v>40806</v>
      </c>
      <c r="C72" s="314">
        <f>MONTH(B72)</f>
        <v>9</v>
      </c>
      <c r="D72" s="316" t="s">
        <v>24</v>
      </c>
      <c r="E72" s="317" t="s">
        <v>1189</v>
      </c>
      <c r="F72" s="316"/>
      <c r="G72" s="318">
        <v>30</v>
      </c>
      <c r="H72" s="317" t="s">
        <v>27</v>
      </c>
      <c r="I72" s="316" t="s">
        <v>350</v>
      </c>
      <c r="J72" s="317" t="s">
        <v>538</v>
      </c>
      <c r="K72" s="317" t="s">
        <v>29</v>
      </c>
      <c r="L72" s="319">
        <v>133849</v>
      </c>
      <c r="M72" s="489">
        <v>325</v>
      </c>
      <c r="N72" s="489"/>
      <c r="O72" s="695"/>
      <c r="P72" s="343">
        <f>P71-M72</f>
        <v>0</v>
      </c>
      <c r="Q72" s="268">
        <f t="shared" si="98"/>
        <v>1536587</v>
      </c>
      <c r="R72" s="320">
        <v>40802.53125</v>
      </c>
      <c r="S72" s="321">
        <v>8.2638888888888887E-2</v>
      </c>
      <c r="T72" s="257">
        <f t="shared" si="99"/>
        <v>1</v>
      </c>
      <c r="U72" s="257">
        <f t="shared" si="51"/>
        <v>59</v>
      </c>
      <c r="V72" s="320">
        <v>40803.114583333336</v>
      </c>
      <c r="W72" s="321">
        <v>6.25E-2</v>
      </c>
      <c r="X72" s="253">
        <f t="shared" si="100"/>
        <v>1</v>
      </c>
      <c r="Y72" s="257">
        <f t="shared" si="52"/>
        <v>30</v>
      </c>
      <c r="Z72" s="253">
        <f t="shared" si="49"/>
        <v>1136</v>
      </c>
      <c r="AA72" s="253">
        <f t="shared" si="48"/>
        <v>1239</v>
      </c>
      <c r="AB72" s="253">
        <f>SUM($W$7:W72)</f>
        <v>45.891666666666659</v>
      </c>
      <c r="AC72" s="345">
        <v>0</v>
      </c>
      <c r="AD72" s="323">
        <v>0</v>
      </c>
      <c r="AE72" s="253">
        <f t="shared" si="101"/>
        <v>0</v>
      </c>
      <c r="AF72" s="253">
        <f t="shared" si="53"/>
        <v>0</v>
      </c>
      <c r="AG72" s="257">
        <f t="shared" si="93"/>
        <v>216.66666666666666</v>
      </c>
      <c r="AH72" s="257">
        <f t="shared" si="102"/>
        <v>5200</v>
      </c>
      <c r="AI72" s="317" t="s">
        <v>542</v>
      </c>
      <c r="AJ72" s="325"/>
      <c r="AK72" s="351">
        <v>0</v>
      </c>
      <c r="AL72" s="327">
        <v>0</v>
      </c>
      <c r="AM72" s="253">
        <f t="shared" si="103"/>
        <v>0</v>
      </c>
      <c r="AN72" s="251">
        <f t="shared" si="54"/>
        <v>0</v>
      </c>
      <c r="AO72" s="326">
        <v>0</v>
      </c>
      <c r="AP72" s="328">
        <v>0</v>
      </c>
      <c r="AQ72" s="253">
        <f t="shared" si="104"/>
        <v>0</v>
      </c>
      <c r="AR72" s="251">
        <f t="shared" si="55"/>
        <v>0</v>
      </c>
      <c r="AS72" s="351">
        <v>0</v>
      </c>
      <c r="AT72" s="328">
        <v>0</v>
      </c>
      <c r="AU72" s="253">
        <f t="shared" si="105"/>
        <v>0</v>
      </c>
      <c r="AV72" s="251">
        <f t="shared" si="56"/>
        <v>0</v>
      </c>
      <c r="AW72" s="326">
        <v>0</v>
      </c>
      <c r="AX72" s="337">
        <v>0</v>
      </c>
      <c r="AY72" s="253">
        <f t="shared" si="106"/>
        <v>0</v>
      </c>
      <c r="AZ72" s="251">
        <f t="shared" si="57"/>
        <v>0</v>
      </c>
      <c r="BA72" s="351">
        <v>0</v>
      </c>
      <c r="BB72" s="328">
        <v>0</v>
      </c>
      <c r="BC72" s="257">
        <f t="shared" si="107"/>
        <v>0</v>
      </c>
      <c r="BD72" s="258">
        <f t="shared" si="58"/>
        <v>0</v>
      </c>
      <c r="BE72" s="351">
        <v>0</v>
      </c>
      <c r="BF72" s="328">
        <v>0</v>
      </c>
      <c r="BG72" s="253">
        <f t="shared" si="108"/>
        <v>0</v>
      </c>
      <c r="BH72" s="251">
        <f t="shared" si="59"/>
        <v>0</v>
      </c>
      <c r="BI72" s="326">
        <v>0</v>
      </c>
      <c r="BJ72" s="329">
        <v>0</v>
      </c>
      <c r="BK72" s="253">
        <f t="shared" si="109"/>
        <v>0</v>
      </c>
      <c r="BL72" s="251">
        <f t="shared" si="60"/>
        <v>0</v>
      </c>
      <c r="BM72" s="326">
        <v>0</v>
      </c>
      <c r="BN72" s="328">
        <v>0</v>
      </c>
      <c r="BO72" s="253">
        <f t="shared" si="110"/>
        <v>0</v>
      </c>
      <c r="BP72" s="251">
        <f t="shared" si="61"/>
        <v>0</v>
      </c>
      <c r="BQ72" s="326">
        <v>0</v>
      </c>
      <c r="BR72" s="328">
        <v>0</v>
      </c>
      <c r="BS72" s="253">
        <f t="shared" si="111"/>
        <v>0</v>
      </c>
      <c r="BT72" s="251">
        <f t="shared" si="62"/>
        <v>0</v>
      </c>
      <c r="BU72" s="253">
        <f t="shared" si="115"/>
        <v>0</v>
      </c>
      <c r="BV72" s="254">
        <f t="shared" si="94"/>
        <v>0</v>
      </c>
      <c r="BW72" s="253">
        <f t="shared" si="112"/>
        <v>0</v>
      </c>
      <c r="BX72" s="252">
        <f t="shared" si="63"/>
        <v>0</v>
      </c>
      <c r="BY72" s="255">
        <f t="shared" si="82"/>
        <v>6.25E-2</v>
      </c>
      <c r="BZ72" s="256">
        <f t="shared" si="95"/>
        <v>216.66666666666666</v>
      </c>
      <c r="CA72" s="256">
        <f t="shared" si="113"/>
        <v>5200</v>
      </c>
      <c r="CB72" s="256">
        <f t="shared" si="96"/>
        <v>216.66666666666666</v>
      </c>
      <c r="CC72" s="519">
        <f t="shared" si="114"/>
        <v>1.5277777777777777</v>
      </c>
      <c r="CD72" s="519">
        <f t="shared" si="88"/>
        <v>48.193749999999994</v>
      </c>
      <c r="CE72" s="516">
        <f t="shared" si="83"/>
        <v>46.665972222222216</v>
      </c>
      <c r="CF72" s="256">
        <f t="shared" si="84"/>
        <v>1371.973094837721</v>
      </c>
      <c r="CG72" s="525">
        <f t="shared" si="91"/>
        <v>6.5041666666666664</v>
      </c>
      <c r="CH72" s="525">
        <f t="shared" si="92"/>
        <v>0.12013888888888888</v>
      </c>
      <c r="CI72" s="359">
        <f t="shared" si="90"/>
        <v>275196</v>
      </c>
      <c r="CJ72" s="323">
        <f t="shared" si="85"/>
        <v>6.3840277777777779</v>
      </c>
      <c r="CK72" s="528">
        <f t="shared" si="86"/>
        <v>1796.1231371695856</v>
      </c>
      <c r="CL72" s="318">
        <f t="shared" si="87"/>
        <v>1762.9468289557979</v>
      </c>
      <c r="CM72" s="567"/>
      <c r="CN72" s="567"/>
      <c r="CO72" s="568"/>
      <c r="CP72" s="568"/>
      <c r="CQ72" s="568"/>
      <c r="CR72" s="568"/>
      <c r="CS72" s="568"/>
      <c r="CT72" s="568"/>
      <c r="CU72" s="568"/>
      <c r="CV72" s="568"/>
      <c r="CW72" s="568"/>
      <c r="CX72" s="568"/>
    </row>
    <row r="73" spans="1:102" s="334" customFormat="1" ht="16.5" customHeight="1">
      <c r="A73" s="314">
        <f t="shared" si="97"/>
        <v>72</v>
      </c>
      <c r="B73" s="339">
        <v>40809</v>
      </c>
      <c r="C73" s="314">
        <f t="shared" si="89"/>
        <v>9</v>
      </c>
      <c r="D73" s="316" t="s">
        <v>24</v>
      </c>
      <c r="E73" s="331" t="s">
        <v>1190</v>
      </c>
      <c r="F73" s="316"/>
      <c r="G73" s="318">
        <v>31</v>
      </c>
      <c r="H73" s="331" t="s">
        <v>27</v>
      </c>
      <c r="I73" s="316" t="s">
        <v>180</v>
      </c>
      <c r="J73" s="331" t="s">
        <v>549</v>
      </c>
      <c r="K73" s="331" t="s">
        <v>29</v>
      </c>
      <c r="L73" s="319">
        <v>65996</v>
      </c>
      <c r="M73" s="489">
        <v>38500</v>
      </c>
      <c r="N73" s="489"/>
      <c r="O73" s="693">
        <v>7</v>
      </c>
      <c r="P73" s="319">
        <f>L73-M73</f>
        <v>27496</v>
      </c>
      <c r="Q73" s="268">
        <f t="shared" si="98"/>
        <v>1575087</v>
      </c>
      <c r="R73" s="320" t="s">
        <v>550</v>
      </c>
      <c r="S73" s="352">
        <v>4.1666666666666664E-2</v>
      </c>
      <c r="T73" s="257">
        <f t="shared" si="99"/>
        <v>1</v>
      </c>
      <c r="U73" s="257">
        <f t="shared" si="51"/>
        <v>0</v>
      </c>
      <c r="V73" s="320" t="s">
        <v>551</v>
      </c>
      <c r="W73" s="321">
        <v>0.67083333333333339</v>
      </c>
      <c r="X73" s="253">
        <f t="shared" si="100"/>
        <v>16</v>
      </c>
      <c r="Y73" s="257">
        <f t="shared" si="52"/>
        <v>6</v>
      </c>
      <c r="Z73" s="253">
        <f t="shared" si="49"/>
        <v>1152</v>
      </c>
      <c r="AA73" s="253">
        <f t="shared" si="48"/>
        <v>1245</v>
      </c>
      <c r="AB73" s="253">
        <f>SUM($W$7:W73)</f>
        <v>46.562499999999993</v>
      </c>
      <c r="AC73" s="336">
        <v>0</v>
      </c>
      <c r="AD73" s="353">
        <v>0</v>
      </c>
      <c r="AE73" s="253">
        <f t="shared" si="101"/>
        <v>0</v>
      </c>
      <c r="AF73" s="253">
        <f t="shared" si="53"/>
        <v>0</v>
      </c>
      <c r="AG73" s="257">
        <f t="shared" si="93"/>
        <v>2391.3043478260865</v>
      </c>
      <c r="AH73" s="257">
        <f t="shared" si="102"/>
        <v>57391.304347826081</v>
      </c>
      <c r="AI73" s="332"/>
      <c r="AJ73" s="333"/>
      <c r="AK73" s="354">
        <v>1</v>
      </c>
      <c r="AL73" s="331">
        <v>1.3888888888888888E-2</v>
      </c>
      <c r="AM73" s="253">
        <f t="shared" si="103"/>
        <v>0</v>
      </c>
      <c r="AN73" s="251">
        <f t="shared" si="54"/>
        <v>20</v>
      </c>
      <c r="AO73" s="326">
        <v>6</v>
      </c>
      <c r="AP73" s="328">
        <v>0.125</v>
      </c>
      <c r="AQ73" s="253">
        <f t="shared" si="104"/>
        <v>3</v>
      </c>
      <c r="AR73" s="251">
        <f t="shared" si="55"/>
        <v>0</v>
      </c>
      <c r="AS73" s="354">
        <v>0</v>
      </c>
      <c r="AT73" s="328">
        <v>0</v>
      </c>
      <c r="AU73" s="253">
        <f t="shared" si="105"/>
        <v>0</v>
      </c>
      <c r="AV73" s="251">
        <f t="shared" si="56"/>
        <v>0</v>
      </c>
      <c r="AW73" s="326">
        <v>0</v>
      </c>
      <c r="AX73" s="355">
        <v>0</v>
      </c>
      <c r="AY73" s="253">
        <f t="shared" si="106"/>
        <v>0</v>
      </c>
      <c r="AZ73" s="251">
        <f t="shared" si="57"/>
        <v>0</v>
      </c>
      <c r="BA73" s="354">
        <v>0</v>
      </c>
      <c r="BB73" s="328">
        <v>0</v>
      </c>
      <c r="BC73" s="257">
        <f t="shared" si="107"/>
        <v>0</v>
      </c>
      <c r="BD73" s="258">
        <f t="shared" si="58"/>
        <v>0</v>
      </c>
      <c r="BE73" s="354">
        <v>0</v>
      </c>
      <c r="BF73" s="328">
        <v>0</v>
      </c>
      <c r="BG73" s="253">
        <f t="shared" si="108"/>
        <v>0</v>
      </c>
      <c r="BH73" s="251">
        <f t="shared" si="59"/>
        <v>0</v>
      </c>
      <c r="BI73" s="326">
        <v>0</v>
      </c>
      <c r="BJ73" s="329">
        <v>0</v>
      </c>
      <c r="BK73" s="253">
        <f t="shared" si="109"/>
        <v>0</v>
      </c>
      <c r="BL73" s="251">
        <f t="shared" si="60"/>
        <v>0</v>
      </c>
      <c r="BM73" s="326">
        <v>0</v>
      </c>
      <c r="BN73" s="328">
        <v>0</v>
      </c>
      <c r="BO73" s="253">
        <f t="shared" si="110"/>
        <v>0</v>
      </c>
      <c r="BP73" s="251">
        <f t="shared" si="61"/>
        <v>0</v>
      </c>
      <c r="BQ73" s="314">
        <v>0</v>
      </c>
      <c r="BR73" s="328">
        <v>0</v>
      </c>
      <c r="BS73" s="253">
        <f t="shared" si="111"/>
        <v>0</v>
      </c>
      <c r="BT73" s="251">
        <f t="shared" si="62"/>
        <v>0</v>
      </c>
      <c r="BU73" s="253">
        <f t="shared" si="115"/>
        <v>7</v>
      </c>
      <c r="BV73" s="254">
        <f t="shared" si="94"/>
        <v>0.1388888888888889</v>
      </c>
      <c r="BW73" s="253">
        <f t="shared" si="112"/>
        <v>3</v>
      </c>
      <c r="BX73" s="252">
        <f t="shared" si="63"/>
        <v>20</v>
      </c>
      <c r="BY73" s="255">
        <f t="shared" si="82"/>
        <v>0.53194444444444455</v>
      </c>
      <c r="BZ73" s="256">
        <f t="shared" si="95"/>
        <v>3015.6657963446469</v>
      </c>
      <c r="CA73" s="256">
        <f t="shared" si="113"/>
        <v>72375.979112271525</v>
      </c>
      <c r="CB73" s="256">
        <f t="shared" si="96"/>
        <v>2391.3043478260865</v>
      </c>
      <c r="CC73" s="519">
        <f t="shared" si="114"/>
        <v>1.5277777777777777</v>
      </c>
      <c r="CD73" s="519">
        <f t="shared" si="88"/>
        <v>48.864583333333329</v>
      </c>
      <c r="CE73" s="516">
        <f t="shared" si="83"/>
        <v>47.33680555555555</v>
      </c>
      <c r="CF73" s="256">
        <f t="shared" si="84"/>
        <v>1386.4185432406664</v>
      </c>
      <c r="CG73" s="525">
        <f t="shared" si="91"/>
        <v>7.1749999999999998</v>
      </c>
      <c r="CH73" s="525">
        <f t="shared" si="92"/>
        <v>0.12013888888888888</v>
      </c>
      <c r="CI73" s="359">
        <f t="shared" si="90"/>
        <v>313696</v>
      </c>
      <c r="CJ73" s="323">
        <f t="shared" si="85"/>
        <v>7.0548611111111112</v>
      </c>
      <c r="CK73" s="528">
        <f t="shared" si="86"/>
        <v>1852.7177871837778</v>
      </c>
      <c r="CL73" s="318">
        <f t="shared" si="87"/>
        <v>1821.6957026713126</v>
      </c>
      <c r="CM73" s="569"/>
      <c r="CN73" s="569"/>
      <c r="CO73" s="570"/>
      <c r="CP73" s="570"/>
      <c r="CQ73" s="570"/>
      <c r="CR73" s="570"/>
      <c r="CS73" s="570"/>
      <c r="CT73" s="570"/>
      <c r="CU73" s="570"/>
      <c r="CV73" s="570"/>
      <c r="CW73" s="570"/>
      <c r="CX73" s="570"/>
    </row>
    <row r="74" spans="1:102" s="330" customFormat="1">
      <c r="A74" s="314">
        <f t="shared" si="97"/>
        <v>73</v>
      </c>
      <c r="B74" s="339">
        <v>40810</v>
      </c>
      <c r="C74" s="314">
        <f t="shared" si="89"/>
        <v>9</v>
      </c>
      <c r="D74" s="316" t="s">
        <v>24</v>
      </c>
      <c r="E74" s="331" t="s">
        <v>1190</v>
      </c>
      <c r="F74" s="316"/>
      <c r="G74" s="318">
        <v>31</v>
      </c>
      <c r="H74" s="331" t="s">
        <v>27</v>
      </c>
      <c r="I74" s="316" t="s">
        <v>180</v>
      </c>
      <c r="J74" s="331" t="s">
        <v>549</v>
      </c>
      <c r="K74" s="331" t="s">
        <v>29</v>
      </c>
      <c r="L74" s="319">
        <v>65996</v>
      </c>
      <c r="M74" s="489">
        <v>27296</v>
      </c>
      <c r="N74" s="489"/>
      <c r="O74" s="694"/>
      <c r="P74" s="319">
        <f>P73-M74</f>
        <v>200</v>
      </c>
      <c r="Q74" s="268">
        <f t="shared" si="98"/>
        <v>1602383</v>
      </c>
      <c r="R74" s="320" t="s">
        <v>550</v>
      </c>
      <c r="S74" s="352">
        <v>4.1666666666666664E-2</v>
      </c>
      <c r="T74" s="257">
        <f t="shared" si="99"/>
        <v>1</v>
      </c>
      <c r="U74" s="257">
        <f t="shared" ref="U74:U138" si="116">MINUTE(S74)</f>
        <v>0</v>
      </c>
      <c r="V74" s="320" t="s">
        <v>551</v>
      </c>
      <c r="W74" s="321">
        <v>1</v>
      </c>
      <c r="X74" s="253">
        <f t="shared" si="100"/>
        <v>24</v>
      </c>
      <c r="Y74" s="257">
        <f t="shared" ref="Y74:Y138" si="117">MINUTE(W74)</f>
        <v>0</v>
      </c>
      <c r="Z74" s="253">
        <f t="shared" si="49"/>
        <v>1176</v>
      </c>
      <c r="AA74" s="253">
        <f t="shared" si="48"/>
        <v>1245</v>
      </c>
      <c r="AB74" s="253">
        <f>SUM($W$7:W74)</f>
        <v>47.562499999999993</v>
      </c>
      <c r="AC74" s="336">
        <v>0</v>
      </c>
      <c r="AD74" s="353">
        <v>0</v>
      </c>
      <c r="AE74" s="253">
        <f t="shared" si="101"/>
        <v>0</v>
      </c>
      <c r="AF74" s="253">
        <f t="shared" ref="AF74:AF138" si="118">MINUTE(AD74)</f>
        <v>0</v>
      </c>
      <c r="AG74" s="257">
        <f t="shared" si="93"/>
        <v>1137.3333333333333</v>
      </c>
      <c r="AH74" s="257">
        <f t="shared" si="102"/>
        <v>27296</v>
      </c>
      <c r="AI74" s="324"/>
      <c r="AJ74" s="325"/>
      <c r="AK74" s="351">
        <v>1</v>
      </c>
      <c r="AL74" s="327">
        <v>6.9444444444444441E-3</v>
      </c>
      <c r="AM74" s="253">
        <f t="shared" si="103"/>
        <v>0</v>
      </c>
      <c r="AN74" s="251">
        <f t="shared" ref="AN74:AN138" si="119">MINUTE(AL74)</f>
        <v>10</v>
      </c>
      <c r="AO74" s="326">
        <v>6</v>
      </c>
      <c r="AP74" s="328">
        <v>6.6666666666666666E-2</v>
      </c>
      <c r="AQ74" s="253">
        <f t="shared" si="104"/>
        <v>1</v>
      </c>
      <c r="AR74" s="251">
        <f t="shared" ref="AR74:AR138" si="120">MINUTE(AP74)</f>
        <v>36</v>
      </c>
      <c r="AS74" s="354">
        <v>0</v>
      </c>
      <c r="AT74" s="328">
        <v>0</v>
      </c>
      <c r="AU74" s="253">
        <f t="shared" si="105"/>
        <v>0</v>
      </c>
      <c r="AV74" s="251">
        <f t="shared" ref="AV74:AV138" si="121">MINUTE(AT74)</f>
        <v>0</v>
      </c>
      <c r="AW74" s="326">
        <v>1</v>
      </c>
      <c r="AX74" s="355">
        <v>2.7777777777777776E-2</v>
      </c>
      <c r="AY74" s="253">
        <f t="shared" si="106"/>
        <v>0</v>
      </c>
      <c r="AZ74" s="251">
        <f t="shared" ref="AZ74:AZ138" si="122">MINUTE(AX74)</f>
        <v>40</v>
      </c>
      <c r="BA74" s="354">
        <v>0</v>
      </c>
      <c r="BB74" s="328">
        <v>0</v>
      </c>
      <c r="BC74" s="257">
        <f t="shared" si="107"/>
        <v>0</v>
      </c>
      <c r="BD74" s="258">
        <f t="shared" ref="BD74:BD138" si="123">MINUTE(BB74)</f>
        <v>0</v>
      </c>
      <c r="BE74" s="354">
        <v>3</v>
      </c>
      <c r="BF74" s="328">
        <v>3.7499999999999999E-2</v>
      </c>
      <c r="BG74" s="253">
        <f t="shared" si="108"/>
        <v>0</v>
      </c>
      <c r="BH74" s="251">
        <f t="shared" ref="BH74:BH138" si="124">MINUTE(BF74)</f>
        <v>54</v>
      </c>
      <c r="BI74" s="326">
        <v>0</v>
      </c>
      <c r="BJ74" s="329">
        <v>0</v>
      </c>
      <c r="BK74" s="253">
        <f t="shared" si="109"/>
        <v>0</v>
      </c>
      <c r="BL74" s="251">
        <f t="shared" ref="BL74:BL138" si="125">MINUTE(BJ74)</f>
        <v>0</v>
      </c>
      <c r="BM74" s="326">
        <v>0</v>
      </c>
      <c r="BN74" s="328">
        <v>0</v>
      </c>
      <c r="BO74" s="253">
        <f t="shared" si="110"/>
        <v>0</v>
      </c>
      <c r="BP74" s="251">
        <f t="shared" ref="BP74:BP138" si="126">MINUTE(BN74)</f>
        <v>0</v>
      </c>
      <c r="BQ74" s="314">
        <v>0</v>
      </c>
      <c r="BR74" s="328">
        <v>0</v>
      </c>
      <c r="BS74" s="253">
        <f t="shared" si="111"/>
        <v>0</v>
      </c>
      <c r="BT74" s="251">
        <f t="shared" ref="BT74:BT138" si="127">MINUTE(BR74)</f>
        <v>0</v>
      </c>
      <c r="BU74" s="253">
        <f t="shared" si="115"/>
        <v>11</v>
      </c>
      <c r="BV74" s="254">
        <f t="shared" si="94"/>
        <v>0.13888888888888887</v>
      </c>
      <c r="BW74" s="253">
        <f t="shared" si="112"/>
        <v>3</v>
      </c>
      <c r="BX74" s="252">
        <f t="shared" ref="BX74:BX138" si="128">MINUTE(BV74)</f>
        <v>20</v>
      </c>
      <c r="BY74" s="255">
        <f t="shared" si="82"/>
        <v>0.86111111111111116</v>
      </c>
      <c r="BZ74" s="256">
        <f t="shared" si="95"/>
        <v>1320.7741935483871</v>
      </c>
      <c r="CA74" s="256">
        <f t="shared" si="113"/>
        <v>31698.580645161288</v>
      </c>
      <c r="CB74" s="256">
        <f t="shared" si="96"/>
        <v>1137.3333333333333</v>
      </c>
      <c r="CC74" s="519">
        <f t="shared" si="114"/>
        <v>1.5277777777777777</v>
      </c>
      <c r="CD74" s="519">
        <f t="shared" si="88"/>
        <v>49.864583333333329</v>
      </c>
      <c r="CE74" s="516">
        <f t="shared" si="83"/>
        <v>48.33680555555555</v>
      </c>
      <c r="CF74" s="256">
        <f t="shared" si="84"/>
        <v>1381.2654263343154</v>
      </c>
      <c r="CG74" s="525">
        <f t="shared" si="91"/>
        <v>8.1750000000000007</v>
      </c>
      <c r="CH74" s="525">
        <f t="shared" si="92"/>
        <v>0.12013888888888888</v>
      </c>
      <c r="CI74" s="359">
        <f t="shared" si="90"/>
        <v>340992</v>
      </c>
      <c r="CJ74" s="323">
        <f t="shared" si="85"/>
        <v>8.0548611111111121</v>
      </c>
      <c r="CK74" s="528">
        <f t="shared" si="86"/>
        <v>1763.903784809035</v>
      </c>
      <c r="CL74" s="318">
        <f t="shared" si="87"/>
        <v>1737.9816513761468</v>
      </c>
      <c r="CM74" s="567"/>
      <c r="CN74" s="567"/>
      <c r="CO74" s="577"/>
      <c r="CP74" s="578"/>
      <c r="CQ74" s="568"/>
      <c r="CR74" s="568"/>
      <c r="CS74" s="568"/>
      <c r="CT74" s="568"/>
      <c r="CU74" s="568"/>
      <c r="CV74" s="568"/>
      <c r="CW74" s="568"/>
      <c r="CX74" s="568"/>
    </row>
    <row r="75" spans="1:102" s="330" customFormat="1">
      <c r="A75" s="314">
        <f t="shared" si="97"/>
        <v>74</v>
      </c>
      <c r="B75" s="339">
        <v>40811</v>
      </c>
      <c r="C75" s="314">
        <f>MONTH(B75)</f>
        <v>9</v>
      </c>
      <c r="D75" s="316" t="s">
        <v>24</v>
      </c>
      <c r="E75" s="331" t="s">
        <v>1190</v>
      </c>
      <c r="F75" s="316"/>
      <c r="G75" s="318">
        <v>31</v>
      </c>
      <c r="H75" s="331" t="s">
        <v>27</v>
      </c>
      <c r="I75" s="316" t="s">
        <v>180</v>
      </c>
      <c r="J75" s="331" t="s">
        <v>549</v>
      </c>
      <c r="K75" s="331" t="s">
        <v>29</v>
      </c>
      <c r="L75" s="319">
        <v>65996</v>
      </c>
      <c r="M75" s="489">
        <v>200</v>
      </c>
      <c r="N75" s="489"/>
      <c r="O75" s="694"/>
      <c r="P75" s="343">
        <f>P74-M75</f>
        <v>0</v>
      </c>
      <c r="Q75" s="268">
        <f t="shared" si="98"/>
        <v>1602583</v>
      </c>
      <c r="R75" s="320" t="s">
        <v>550</v>
      </c>
      <c r="S75" s="352">
        <v>4.1666666666666664E-2</v>
      </c>
      <c r="T75" s="257">
        <f>IF(S75=1,24,HOUR(S75))</f>
        <v>1</v>
      </c>
      <c r="U75" s="257">
        <f t="shared" si="116"/>
        <v>0</v>
      </c>
      <c r="V75" s="320" t="s">
        <v>551</v>
      </c>
      <c r="W75" s="321">
        <v>0.1111111111111111</v>
      </c>
      <c r="X75" s="253">
        <f t="shared" si="100"/>
        <v>2</v>
      </c>
      <c r="Y75" s="257">
        <f t="shared" si="117"/>
        <v>40</v>
      </c>
      <c r="Z75" s="253">
        <f t="shared" si="49"/>
        <v>1178</v>
      </c>
      <c r="AA75" s="253">
        <f t="shared" si="49"/>
        <v>1285</v>
      </c>
      <c r="AB75" s="253">
        <f>SUM($W$7:W75)</f>
        <v>47.673611111111107</v>
      </c>
      <c r="AC75" s="336">
        <v>0</v>
      </c>
      <c r="AD75" s="353">
        <v>0</v>
      </c>
      <c r="AE75" s="253">
        <f t="shared" si="101"/>
        <v>0</v>
      </c>
      <c r="AF75" s="253">
        <f t="shared" si="118"/>
        <v>0</v>
      </c>
      <c r="AG75" s="257">
        <f t="shared" si="93"/>
        <v>75</v>
      </c>
      <c r="AH75" s="257">
        <f t="shared" si="102"/>
        <v>1800</v>
      </c>
      <c r="AI75" s="317" t="s">
        <v>557</v>
      </c>
      <c r="AJ75" s="325"/>
      <c r="AK75" s="351">
        <v>0</v>
      </c>
      <c r="AL75" s="317">
        <v>0</v>
      </c>
      <c r="AM75" s="253">
        <f t="shared" si="103"/>
        <v>0</v>
      </c>
      <c r="AN75" s="251">
        <f t="shared" si="119"/>
        <v>0</v>
      </c>
      <c r="AO75" s="356">
        <v>0</v>
      </c>
      <c r="AP75" s="328">
        <v>0</v>
      </c>
      <c r="AQ75" s="253">
        <f t="shared" si="104"/>
        <v>0</v>
      </c>
      <c r="AR75" s="251">
        <f t="shared" si="120"/>
        <v>0</v>
      </c>
      <c r="AS75" s="356">
        <v>0</v>
      </c>
      <c r="AT75" s="357">
        <v>0</v>
      </c>
      <c r="AU75" s="253">
        <f t="shared" si="105"/>
        <v>0</v>
      </c>
      <c r="AV75" s="251">
        <f t="shared" si="121"/>
        <v>0</v>
      </c>
      <c r="AW75" s="326">
        <v>0</v>
      </c>
      <c r="AX75" s="357">
        <v>0</v>
      </c>
      <c r="AY75" s="253">
        <f t="shared" si="106"/>
        <v>0</v>
      </c>
      <c r="AZ75" s="251">
        <f t="shared" si="122"/>
        <v>0</v>
      </c>
      <c r="BA75" s="351">
        <v>0</v>
      </c>
      <c r="BB75" s="357">
        <v>0</v>
      </c>
      <c r="BC75" s="257">
        <f t="shared" si="107"/>
        <v>0</v>
      </c>
      <c r="BD75" s="258">
        <f t="shared" si="123"/>
        <v>0</v>
      </c>
      <c r="BE75" s="356">
        <v>0</v>
      </c>
      <c r="BF75" s="357">
        <v>0</v>
      </c>
      <c r="BG75" s="253">
        <f t="shared" si="108"/>
        <v>0</v>
      </c>
      <c r="BH75" s="251">
        <f t="shared" si="124"/>
        <v>0</v>
      </c>
      <c r="BI75" s="326">
        <v>0</v>
      </c>
      <c r="BJ75" s="329"/>
      <c r="BK75" s="253">
        <f t="shared" si="109"/>
        <v>0</v>
      </c>
      <c r="BL75" s="251">
        <f t="shared" si="125"/>
        <v>0</v>
      </c>
      <c r="BM75" s="326">
        <v>0</v>
      </c>
      <c r="BN75" s="328">
        <v>0</v>
      </c>
      <c r="BO75" s="253">
        <f t="shared" si="110"/>
        <v>0</v>
      </c>
      <c r="BP75" s="251">
        <f t="shared" si="126"/>
        <v>0</v>
      </c>
      <c r="BQ75" s="314">
        <v>0</v>
      </c>
      <c r="BR75" s="328">
        <v>0</v>
      </c>
      <c r="BS75" s="253">
        <f t="shared" si="111"/>
        <v>0</v>
      </c>
      <c r="BT75" s="251">
        <f t="shared" si="127"/>
        <v>0</v>
      </c>
      <c r="BU75" s="253">
        <f t="shared" si="115"/>
        <v>0</v>
      </c>
      <c r="BV75" s="254">
        <f t="shared" si="94"/>
        <v>0</v>
      </c>
      <c r="BW75" s="253">
        <f t="shared" si="112"/>
        <v>0</v>
      </c>
      <c r="BX75" s="252">
        <f t="shared" si="128"/>
        <v>0</v>
      </c>
      <c r="BY75" s="255">
        <f t="shared" si="82"/>
        <v>0.1111111111111111</v>
      </c>
      <c r="BZ75" s="256">
        <f t="shared" si="95"/>
        <v>75</v>
      </c>
      <c r="CA75" s="256">
        <f t="shared" si="113"/>
        <v>1800</v>
      </c>
      <c r="CB75" s="256">
        <f t="shared" si="96"/>
        <v>75</v>
      </c>
      <c r="CC75" s="519">
        <f t="shared" si="114"/>
        <v>1.5277777777777777</v>
      </c>
      <c r="CD75" s="519">
        <f t="shared" si="88"/>
        <v>49.975694444444443</v>
      </c>
      <c r="CE75" s="516">
        <f t="shared" si="83"/>
        <v>48.447916666666664</v>
      </c>
      <c r="CF75" s="256">
        <f t="shared" si="84"/>
        <v>1378.2696194366802</v>
      </c>
      <c r="CG75" s="525">
        <f t="shared" si="91"/>
        <v>8.2861111111111114</v>
      </c>
      <c r="CH75" s="525">
        <f t="shared" si="92"/>
        <v>0.12013888888888888</v>
      </c>
      <c r="CI75" s="359">
        <f t="shared" si="90"/>
        <v>341192</v>
      </c>
      <c r="CJ75" s="323">
        <f t="shared" si="85"/>
        <v>8.1659722222222229</v>
      </c>
      <c r="CK75" s="528">
        <f t="shared" si="86"/>
        <v>1740.9235479207416</v>
      </c>
      <c r="CL75" s="318">
        <f t="shared" si="87"/>
        <v>1715.6821991283941</v>
      </c>
      <c r="CM75" s="567"/>
      <c r="CN75" s="567"/>
      <c r="CO75" s="568"/>
      <c r="CP75" s="568"/>
      <c r="CQ75" s="568"/>
      <c r="CR75" s="568"/>
      <c r="CS75" s="568"/>
      <c r="CT75" s="568"/>
      <c r="CU75" s="568"/>
      <c r="CV75" s="568"/>
      <c r="CW75" s="568"/>
      <c r="CX75" s="568"/>
    </row>
    <row r="76" spans="1:102" s="330" customFormat="1">
      <c r="A76" s="314">
        <f t="shared" si="97"/>
        <v>75</v>
      </c>
      <c r="B76" s="339">
        <v>40813</v>
      </c>
      <c r="C76" s="314">
        <f>MONTH(B76)</f>
        <v>9</v>
      </c>
      <c r="D76" s="316" t="s">
        <v>24</v>
      </c>
      <c r="E76" s="317" t="s">
        <v>1191</v>
      </c>
      <c r="F76" s="316"/>
      <c r="G76" s="318">
        <v>32</v>
      </c>
      <c r="H76" s="317" t="s">
        <v>177</v>
      </c>
      <c r="I76" s="340" t="s">
        <v>516</v>
      </c>
      <c r="J76" s="341" t="s">
        <v>28</v>
      </c>
      <c r="K76" s="317" t="s">
        <v>29</v>
      </c>
      <c r="L76" s="335">
        <v>24716</v>
      </c>
      <c r="M76" s="489">
        <v>24716</v>
      </c>
      <c r="N76" s="489"/>
      <c r="O76" s="489" t="s">
        <v>178</v>
      </c>
      <c r="P76" s="335">
        <f xml:space="preserve"> L76-M76</f>
        <v>0</v>
      </c>
      <c r="Q76" s="268">
        <f t="shared" si="98"/>
        <v>1627299</v>
      </c>
      <c r="R76" s="320" t="s">
        <v>564</v>
      </c>
      <c r="S76" s="358">
        <v>6.25E-2</v>
      </c>
      <c r="T76" s="257">
        <f>IF(S76=1,24,HOUR(S76))</f>
        <v>1</v>
      </c>
      <c r="U76" s="257">
        <f t="shared" si="116"/>
        <v>30</v>
      </c>
      <c r="V76" s="320" t="s">
        <v>565</v>
      </c>
      <c r="W76" s="321">
        <v>0.49652777777777773</v>
      </c>
      <c r="X76" s="253">
        <f t="shared" si="100"/>
        <v>11</v>
      </c>
      <c r="Y76" s="257">
        <f t="shared" si="117"/>
        <v>55</v>
      </c>
      <c r="Z76" s="253">
        <f t="shared" ref="Z76:AA78" si="129">Z75+X76</f>
        <v>1189</v>
      </c>
      <c r="AA76" s="253">
        <f t="shared" si="129"/>
        <v>1340</v>
      </c>
      <c r="AB76" s="253">
        <f>SUM($W$6:W76)</f>
        <v>48.33680555555555</v>
      </c>
      <c r="AC76" s="322">
        <v>0</v>
      </c>
      <c r="AD76" s="359">
        <v>0</v>
      </c>
      <c r="AE76" s="253">
        <f t="shared" si="101"/>
        <v>0</v>
      </c>
      <c r="AF76" s="253">
        <f t="shared" si="118"/>
        <v>0</v>
      </c>
      <c r="AG76" s="257">
        <f t="shared" si="93"/>
        <v>2074.0699300699303</v>
      </c>
      <c r="AH76" s="257">
        <f t="shared" si="102"/>
        <v>49777.678321678322</v>
      </c>
      <c r="AI76" s="317" t="s">
        <v>566</v>
      </c>
      <c r="AJ76" s="325"/>
      <c r="AK76" s="351">
        <v>0</v>
      </c>
      <c r="AL76" s="317">
        <v>0</v>
      </c>
      <c r="AM76" s="253">
        <f t="shared" si="103"/>
        <v>0</v>
      </c>
      <c r="AN76" s="251">
        <f t="shared" si="119"/>
        <v>0</v>
      </c>
      <c r="AO76" s="351">
        <v>3</v>
      </c>
      <c r="AP76" s="328">
        <v>3.125E-2</v>
      </c>
      <c r="AQ76" s="253">
        <f t="shared" si="104"/>
        <v>0</v>
      </c>
      <c r="AR76" s="251">
        <f t="shared" si="120"/>
        <v>45</v>
      </c>
      <c r="AS76" s="351">
        <v>0</v>
      </c>
      <c r="AT76" s="358">
        <v>0</v>
      </c>
      <c r="AU76" s="253">
        <f t="shared" si="105"/>
        <v>0</v>
      </c>
      <c r="AV76" s="251">
        <f t="shared" si="121"/>
        <v>0</v>
      </c>
      <c r="AW76" s="326">
        <v>0</v>
      </c>
      <c r="AX76" s="358">
        <v>0</v>
      </c>
      <c r="AY76" s="253">
        <f t="shared" si="106"/>
        <v>0</v>
      </c>
      <c r="AZ76" s="251">
        <f t="shared" si="122"/>
        <v>0</v>
      </c>
      <c r="BA76" s="351">
        <v>0</v>
      </c>
      <c r="BB76" s="358">
        <v>0</v>
      </c>
      <c r="BC76" s="257">
        <f t="shared" si="107"/>
        <v>0</v>
      </c>
      <c r="BD76" s="258">
        <f t="shared" si="123"/>
        <v>0</v>
      </c>
      <c r="BE76" s="351">
        <v>0</v>
      </c>
      <c r="BF76" s="358">
        <v>0</v>
      </c>
      <c r="BG76" s="253">
        <f t="shared" si="108"/>
        <v>0</v>
      </c>
      <c r="BH76" s="251">
        <f t="shared" si="124"/>
        <v>0</v>
      </c>
      <c r="BI76" s="326">
        <v>0</v>
      </c>
      <c r="BJ76" s="329">
        <v>0</v>
      </c>
      <c r="BK76" s="253">
        <f t="shared" si="109"/>
        <v>0</v>
      </c>
      <c r="BL76" s="251">
        <f t="shared" si="125"/>
        <v>0</v>
      </c>
      <c r="BM76" s="326">
        <v>0</v>
      </c>
      <c r="BN76" s="328">
        <v>0</v>
      </c>
      <c r="BO76" s="253">
        <f>IF(BN76=1,24,HOUR(BN76))</f>
        <v>0</v>
      </c>
      <c r="BP76" s="251">
        <f t="shared" si="126"/>
        <v>0</v>
      </c>
      <c r="BQ76" s="314">
        <v>2</v>
      </c>
      <c r="BR76" s="328">
        <v>3.8194444444444441E-2</v>
      </c>
      <c r="BS76" s="253">
        <f t="shared" si="111"/>
        <v>0</v>
      </c>
      <c r="BT76" s="251">
        <f t="shared" si="127"/>
        <v>55</v>
      </c>
      <c r="BU76" s="253">
        <f t="shared" si="115"/>
        <v>5</v>
      </c>
      <c r="BV76" s="254">
        <f t="shared" si="94"/>
        <v>6.9444444444444448E-2</v>
      </c>
      <c r="BW76" s="253">
        <f t="shared" si="112"/>
        <v>1</v>
      </c>
      <c r="BX76" s="252">
        <f t="shared" si="128"/>
        <v>40</v>
      </c>
      <c r="BY76" s="255">
        <f t="shared" si="82"/>
        <v>0.42708333333333326</v>
      </c>
      <c r="BZ76" s="262">
        <f t="shared" si="95"/>
        <v>2411.3170731707319</v>
      </c>
      <c r="CA76" s="256">
        <f t="shared" si="113"/>
        <v>57871.609756097561</v>
      </c>
      <c r="CB76" s="256">
        <f t="shared" si="96"/>
        <v>2246.909090909091</v>
      </c>
      <c r="CC76" s="519">
        <f t="shared" si="114"/>
        <v>1.5659722222222221</v>
      </c>
      <c r="CD76" s="519">
        <f t="shared" si="88"/>
        <v>50.472222222222221</v>
      </c>
      <c r="CE76" s="516">
        <f t="shared" si="83"/>
        <v>48.90625</v>
      </c>
      <c r="CF76" s="256">
        <f t="shared" si="84"/>
        <v>1386.4102236421725</v>
      </c>
      <c r="CG76" s="525">
        <f t="shared" si="91"/>
        <v>8.78263888888889</v>
      </c>
      <c r="CH76" s="525">
        <f t="shared" si="92"/>
        <v>0.15833333333333333</v>
      </c>
      <c r="CI76" s="359">
        <f t="shared" si="90"/>
        <v>365908</v>
      </c>
      <c r="CJ76" s="323">
        <f t="shared" si="85"/>
        <v>8.6243055555555568</v>
      </c>
      <c r="CK76" s="528">
        <f t="shared" si="86"/>
        <v>1767.813833642</v>
      </c>
      <c r="CL76" s="318">
        <f t="shared" si="87"/>
        <v>1735.9437020637304</v>
      </c>
      <c r="CM76" s="567">
        <f>M75/W75/24</f>
        <v>75</v>
      </c>
      <c r="CN76" s="567"/>
      <c r="CO76" s="568"/>
      <c r="CP76" s="568"/>
      <c r="CQ76" s="568"/>
      <c r="CR76" s="568"/>
      <c r="CS76" s="568"/>
      <c r="CT76" s="568"/>
      <c r="CU76" s="568"/>
      <c r="CV76" s="568"/>
      <c r="CW76" s="568"/>
      <c r="CX76" s="568"/>
    </row>
    <row r="77" spans="1:102" s="330" customFormat="1">
      <c r="A77" s="314">
        <f t="shared" si="97"/>
        <v>76</v>
      </c>
      <c r="B77" s="339">
        <v>40813</v>
      </c>
      <c r="C77" s="314">
        <f>MONTH(B77)</f>
        <v>9</v>
      </c>
      <c r="D77" s="316" t="s">
        <v>24</v>
      </c>
      <c r="E77" s="317" t="s">
        <v>1192</v>
      </c>
      <c r="F77" s="316"/>
      <c r="G77" s="318">
        <v>33</v>
      </c>
      <c r="H77" s="317" t="s">
        <v>27</v>
      </c>
      <c r="I77" s="316" t="s">
        <v>180</v>
      </c>
      <c r="J77" s="317" t="s">
        <v>323</v>
      </c>
      <c r="K77" s="317" t="s">
        <v>29</v>
      </c>
      <c r="L77" s="335">
        <v>46490</v>
      </c>
      <c r="M77" s="489">
        <v>14800</v>
      </c>
      <c r="N77" s="489"/>
      <c r="O77" s="693">
        <v>5</v>
      </c>
      <c r="P77" s="335">
        <f>L77-M77</f>
        <v>31690</v>
      </c>
      <c r="Q77" s="268">
        <f t="shared" si="98"/>
        <v>1642099</v>
      </c>
      <c r="R77" s="320" t="s">
        <v>567</v>
      </c>
      <c r="S77" s="358">
        <v>6.25E-2</v>
      </c>
      <c r="T77" s="257">
        <f>IF(S77=1,24,HOUR(S77))</f>
        <v>1</v>
      </c>
      <c r="U77" s="257">
        <f t="shared" si="116"/>
        <v>30</v>
      </c>
      <c r="V77" s="320" t="s">
        <v>568</v>
      </c>
      <c r="W77" s="321">
        <v>0.18055555555555555</v>
      </c>
      <c r="X77" s="253">
        <f t="shared" si="100"/>
        <v>4</v>
      </c>
      <c r="Y77" s="257">
        <f t="shared" si="117"/>
        <v>20</v>
      </c>
      <c r="Z77" s="253">
        <f t="shared" si="129"/>
        <v>1193</v>
      </c>
      <c r="AA77" s="253">
        <f t="shared" si="129"/>
        <v>1360</v>
      </c>
      <c r="AB77" s="253">
        <f>SUM($W$6:W77)</f>
        <v>48.517361111111107</v>
      </c>
      <c r="AC77" s="322">
        <v>0</v>
      </c>
      <c r="AD77" s="359">
        <v>0</v>
      </c>
      <c r="AE77" s="253">
        <f t="shared" si="101"/>
        <v>0</v>
      </c>
      <c r="AF77" s="253">
        <f t="shared" si="118"/>
        <v>0</v>
      </c>
      <c r="AG77" s="257">
        <f t="shared" si="93"/>
        <v>3415.3846153846152</v>
      </c>
      <c r="AH77" s="257">
        <f t="shared" si="102"/>
        <v>81969.230769230766</v>
      </c>
      <c r="AI77" s="324"/>
      <c r="AJ77" s="325"/>
      <c r="AK77" s="351">
        <v>0</v>
      </c>
      <c r="AL77" s="317">
        <v>0</v>
      </c>
      <c r="AM77" s="253">
        <f t="shared" si="103"/>
        <v>0</v>
      </c>
      <c r="AN77" s="251">
        <f t="shared" si="119"/>
        <v>0</v>
      </c>
      <c r="AO77" s="351">
        <v>1</v>
      </c>
      <c r="AP77" s="328">
        <v>7.6388888888888886E-3</v>
      </c>
      <c r="AQ77" s="253">
        <f t="shared" si="104"/>
        <v>0</v>
      </c>
      <c r="AR77" s="251">
        <f t="shared" si="120"/>
        <v>11</v>
      </c>
      <c r="AS77" s="351">
        <v>0</v>
      </c>
      <c r="AT77" s="358">
        <v>0</v>
      </c>
      <c r="AU77" s="253">
        <f t="shared" si="105"/>
        <v>0</v>
      </c>
      <c r="AV77" s="251">
        <f t="shared" si="121"/>
        <v>0</v>
      </c>
      <c r="AW77" s="326">
        <v>0</v>
      </c>
      <c r="AX77" s="358">
        <v>0</v>
      </c>
      <c r="AY77" s="253">
        <f t="shared" si="106"/>
        <v>0</v>
      </c>
      <c r="AZ77" s="251">
        <f t="shared" si="122"/>
        <v>0</v>
      </c>
      <c r="BA77" s="351">
        <v>0</v>
      </c>
      <c r="BB77" s="358">
        <v>0</v>
      </c>
      <c r="BC77" s="257">
        <f t="shared" si="107"/>
        <v>0</v>
      </c>
      <c r="BD77" s="258">
        <f t="shared" si="123"/>
        <v>0</v>
      </c>
      <c r="BE77" s="351">
        <v>0</v>
      </c>
      <c r="BF77" s="358">
        <v>0</v>
      </c>
      <c r="BG77" s="253">
        <f t="shared" si="108"/>
        <v>0</v>
      </c>
      <c r="BH77" s="251">
        <f t="shared" si="124"/>
        <v>0</v>
      </c>
      <c r="BI77" s="326">
        <v>0</v>
      </c>
      <c r="BJ77" s="329">
        <v>0</v>
      </c>
      <c r="BK77" s="253">
        <f t="shared" si="109"/>
        <v>0</v>
      </c>
      <c r="BL77" s="251">
        <f t="shared" si="125"/>
        <v>0</v>
      </c>
      <c r="BM77" s="326">
        <v>0</v>
      </c>
      <c r="BN77" s="328">
        <v>0</v>
      </c>
      <c r="BO77" s="253">
        <f>IF(BN77=1,24,HOUR(BN77))</f>
        <v>0</v>
      </c>
      <c r="BP77" s="251">
        <f t="shared" si="126"/>
        <v>0</v>
      </c>
      <c r="BQ77" s="314">
        <v>0</v>
      </c>
      <c r="BR77" s="328">
        <v>0</v>
      </c>
      <c r="BS77" s="253">
        <f t="shared" si="111"/>
        <v>0</v>
      </c>
      <c r="BT77" s="251">
        <f t="shared" si="127"/>
        <v>0</v>
      </c>
      <c r="BU77" s="253">
        <f t="shared" si="115"/>
        <v>1</v>
      </c>
      <c r="BV77" s="254">
        <f t="shared" si="94"/>
        <v>7.6388888888888886E-3</v>
      </c>
      <c r="BW77" s="253">
        <f t="shared" si="112"/>
        <v>0</v>
      </c>
      <c r="BX77" s="252">
        <f t="shared" si="128"/>
        <v>11</v>
      </c>
      <c r="BY77" s="255">
        <f t="shared" si="82"/>
        <v>0.17291666666666666</v>
      </c>
      <c r="BZ77" s="262">
        <f t="shared" si="95"/>
        <v>3566.2650602409635</v>
      </c>
      <c r="CA77" s="256">
        <f t="shared" si="113"/>
        <v>85590.361445783128</v>
      </c>
      <c r="CB77" s="256">
        <f t="shared" si="96"/>
        <v>3415.3846153846152</v>
      </c>
      <c r="CC77" s="519">
        <f t="shared" si="114"/>
        <v>1.5659722222222221</v>
      </c>
      <c r="CD77" s="519">
        <f t="shared" si="88"/>
        <v>50.652777777777779</v>
      </c>
      <c r="CE77" s="516">
        <f t="shared" si="83"/>
        <v>49.086805555555557</v>
      </c>
      <c r="CF77" s="256">
        <f t="shared" si="84"/>
        <v>1393.8733819056376</v>
      </c>
      <c r="CG77" s="525">
        <f t="shared" si="91"/>
        <v>8.9631944444444454</v>
      </c>
      <c r="CH77" s="525">
        <f t="shared" si="92"/>
        <v>0.15833333333333333</v>
      </c>
      <c r="CI77" s="359">
        <f t="shared" si="90"/>
        <v>380708</v>
      </c>
      <c r="CJ77" s="323">
        <f t="shared" si="85"/>
        <v>8.8048611111111121</v>
      </c>
      <c r="CK77" s="528">
        <f t="shared" si="86"/>
        <v>1801.5994952283302</v>
      </c>
      <c r="CL77" s="318">
        <f t="shared" si="87"/>
        <v>1769.7745409467727</v>
      </c>
      <c r="CM77" s="567"/>
      <c r="CN77" s="567"/>
      <c r="CO77" s="568"/>
      <c r="CP77" s="568"/>
      <c r="CQ77" s="568"/>
      <c r="CR77" s="568"/>
      <c r="CS77" s="568"/>
      <c r="CT77" s="568"/>
      <c r="CU77" s="568"/>
      <c r="CV77" s="568"/>
      <c r="CW77" s="568"/>
      <c r="CX77" s="568"/>
    </row>
    <row r="78" spans="1:102" s="330" customFormat="1">
      <c r="A78" s="314">
        <f t="shared" si="97"/>
        <v>77</v>
      </c>
      <c r="B78" s="360">
        <v>40814</v>
      </c>
      <c r="C78" s="314">
        <f>MONTH(B78)</f>
        <v>9</v>
      </c>
      <c r="D78" s="316" t="s">
        <v>24</v>
      </c>
      <c r="E78" s="317" t="s">
        <v>1192</v>
      </c>
      <c r="F78" s="316"/>
      <c r="G78" s="318">
        <v>33</v>
      </c>
      <c r="H78" s="317" t="s">
        <v>27</v>
      </c>
      <c r="I78" s="316" t="s">
        <v>180</v>
      </c>
      <c r="J78" s="317" t="s">
        <v>323</v>
      </c>
      <c r="K78" s="317" t="s">
        <v>29</v>
      </c>
      <c r="L78" s="335">
        <v>46490</v>
      </c>
      <c r="M78" s="491">
        <v>31690</v>
      </c>
      <c r="N78" s="491"/>
      <c r="O78" s="694"/>
      <c r="P78" s="335">
        <v>0</v>
      </c>
      <c r="Q78" s="268">
        <f t="shared" si="98"/>
        <v>1673789</v>
      </c>
      <c r="R78" s="320" t="s">
        <v>567</v>
      </c>
      <c r="S78" s="358">
        <v>6.25E-2</v>
      </c>
      <c r="T78" s="257">
        <f>IF(S78=1,24,HOUR(S78))</f>
        <v>1</v>
      </c>
      <c r="U78" s="257">
        <f t="shared" si="116"/>
        <v>30</v>
      </c>
      <c r="V78" s="320" t="s">
        <v>568</v>
      </c>
      <c r="W78" s="321">
        <v>0.95833333333333337</v>
      </c>
      <c r="X78" s="253">
        <f t="shared" si="100"/>
        <v>23</v>
      </c>
      <c r="Y78" s="257">
        <f t="shared" si="117"/>
        <v>0</v>
      </c>
      <c r="Z78" s="253">
        <f t="shared" si="129"/>
        <v>1216</v>
      </c>
      <c r="AA78" s="253">
        <f t="shared" si="129"/>
        <v>1360</v>
      </c>
      <c r="AB78" s="253">
        <f>SUM($W$6:W78)</f>
        <v>49.475694444444443</v>
      </c>
      <c r="AC78" s="322">
        <v>0</v>
      </c>
      <c r="AD78" s="359">
        <v>0</v>
      </c>
      <c r="AE78" s="253">
        <f t="shared" si="101"/>
        <v>0</v>
      </c>
      <c r="AF78" s="253">
        <f t="shared" si="118"/>
        <v>0</v>
      </c>
      <c r="AG78" s="257">
        <f t="shared" si="93"/>
        <v>1377.8260869565217</v>
      </c>
      <c r="AH78" s="257">
        <f t="shared" si="102"/>
        <v>33067.82608695652</v>
      </c>
      <c r="AI78" s="317" t="s">
        <v>569</v>
      </c>
      <c r="AJ78" s="325"/>
      <c r="AK78" s="351">
        <v>1</v>
      </c>
      <c r="AL78" s="317">
        <v>2.0833333333333332E-2</v>
      </c>
      <c r="AM78" s="253">
        <f t="shared" si="103"/>
        <v>0</v>
      </c>
      <c r="AN78" s="251">
        <f t="shared" si="119"/>
        <v>30</v>
      </c>
      <c r="AO78" s="351">
        <v>3</v>
      </c>
      <c r="AP78" s="328">
        <v>1.5277777777777777E-2</v>
      </c>
      <c r="AQ78" s="253">
        <f t="shared" si="104"/>
        <v>0</v>
      </c>
      <c r="AR78" s="251">
        <f t="shared" si="120"/>
        <v>22</v>
      </c>
      <c r="AS78" s="351">
        <v>0</v>
      </c>
      <c r="AT78" s="358">
        <v>0</v>
      </c>
      <c r="AU78" s="253">
        <f t="shared" si="105"/>
        <v>0</v>
      </c>
      <c r="AV78" s="251">
        <f t="shared" si="121"/>
        <v>0</v>
      </c>
      <c r="AW78" s="326">
        <v>3</v>
      </c>
      <c r="AX78" s="358">
        <v>0.10972222222222222</v>
      </c>
      <c r="AY78" s="253">
        <f t="shared" si="106"/>
        <v>2</v>
      </c>
      <c r="AZ78" s="251">
        <f t="shared" si="122"/>
        <v>38</v>
      </c>
      <c r="BA78" s="351">
        <v>0</v>
      </c>
      <c r="BB78" s="358">
        <v>0</v>
      </c>
      <c r="BC78" s="257">
        <f t="shared" si="107"/>
        <v>0</v>
      </c>
      <c r="BD78" s="258">
        <f t="shared" si="123"/>
        <v>0</v>
      </c>
      <c r="BE78" s="351">
        <v>2</v>
      </c>
      <c r="BF78" s="358">
        <v>4.1666666666666664E-2</v>
      </c>
      <c r="BG78" s="253">
        <f t="shared" si="108"/>
        <v>1</v>
      </c>
      <c r="BH78" s="251">
        <f t="shared" si="124"/>
        <v>0</v>
      </c>
      <c r="BI78" s="326">
        <v>0</v>
      </c>
      <c r="BJ78" s="329">
        <v>0</v>
      </c>
      <c r="BK78" s="253">
        <f t="shared" si="109"/>
        <v>0</v>
      </c>
      <c r="BL78" s="251">
        <f t="shared" si="125"/>
        <v>0</v>
      </c>
      <c r="BM78" s="326">
        <v>0</v>
      </c>
      <c r="BN78" s="328">
        <v>0</v>
      </c>
      <c r="BO78" s="253">
        <f>IF(BN78=1,24,HOUR(BN78))</f>
        <v>0</v>
      </c>
      <c r="BP78" s="251">
        <f t="shared" si="126"/>
        <v>0</v>
      </c>
      <c r="BQ78" s="314">
        <v>0</v>
      </c>
      <c r="BR78" s="328">
        <v>0</v>
      </c>
      <c r="BS78" s="253">
        <f t="shared" si="111"/>
        <v>0</v>
      </c>
      <c r="BT78" s="251">
        <f t="shared" si="127"/>
        <v>0</v>
      </c>
      <c r="BU78" s="253">
        <f t="shared" si="115"/>
        <v>9</v>
      </c>
      <c r="BV78" s="254">
        <f t="shared" si="94"/>
        <v>0.1875</v>
      </c>
      <c r="BW78" s="253">
        <f t="shared" si="112"/>
        <v>4</v>
      </c>
      <c r="BX78" s="252">
        <f t="shared" si="128"/>
        <v>30</v>
      </c>
      <c r="BY78" s="255">
        <f t="shared" si="82"/>
        <v>0.77083333333333337</v>
      </c>
      <c r="BZ78" s="262">
        <f t="shared" si="95"/>
        <v>1712.9729729729727</v>
      </c>
      <c r="CA78" s="256">
        <f t="shared" si="113"/>
        <v>41111.351351351346</v>
      </c>
      <c r="CB78" s="256">
        <f t="shared" si="96"/>
        <v>1377.8260869565217</v>
      </c>
      <c r="CC78" s="519">
        <f t="shared" si="114"/>
        <v>1.5659722222222221</v>
      </c>
      <c r="CD78" s="519">
        <f t="shared" si="88"/>
        <v>51.611111111111114</v>
      </c>
      <c r="CE78" s="516">
        <f t="shared" si="83"/>
        <v>50.045138888888893</v>
      </c>
      <c r="CF78" s="256">
        <f t="shared" si="84"/>
        <v>1393.5660861722056</v>
      </c>
      <c r="CG78" s="525">
        <f t="shared" si="91"/>
        <v>9.9215277777777793</v>
      </c>
      <c r="CH78" s="525">
        <f t="shared" si="92"/>
        <v>0.15833333333333333</v>
      </c>
      <c r="CI78" s="359">
        <f t="shared" si="90"/>
        <v>412398</v>
      </c>
      <c r="CJ78" s="323">
        <f t="shared" si="85"/>
        <v>9.7631944444444461</v>
      </c>
      <c r="CK78" s="528">
        <f t="shared" si="86"/>
        <v>1760.0028451525711</v>
      </c>
      <c r="CL78" s="318">
        <f t="shared" si="87"/>
        <v>1731.9157275845171</v>
      </c>
      <c r="CM78" s="567"/>
      <c r="CN78" s="567">
        <v>9404</v>
      </c>
      <c r="CO78" s="579">
        <v>0.3347222222222222</v>
      </c>
      <c r="CP78" s="567">
        <f>CN78/CO78/24</f>
        <v>1170.6224066390043</v>
      </c>
      <c r="CQ78" s="568"/>
      <c r="CR78" s="568"/>
      <c r="CS78" s="568"/>
      <c r="CT78" s="568"/>
      <c r="CU78" s="568"/>
      <c r="CV78" s="568"/>
      <c r="CW78" s="568"/>
      <c r="CX78" s="568"/>
    </row>
    <row r="79" spans="1:102" s="330" customFormat="1">
      <c r="A79" s="314">
        <f t="shared" si="97"/>
        <v>78</v>
      </c>
      <c r="B79" s="360">
        <v>40816</v>
      </c>
      <c r="C79" s="314">
        <f t="shared" si="89"/>
        <v>9</v>
      </c>
      <c r="D79" s="317" t="s">
        <v>24</v>
      </c>
      <c r="E79" s="317" t="s">
        <v>1193</v>
      </c>
      <c r="F79" s="316"/>
      <c r="G79" s="318">
        <v>34</v>
      </c>
      <c r="H79" s="317" t="s">
        <v>27</v>
      </c>
      <c r="I79" s="316" t="s">
        <v>578</v>
      </c>
      <c r="J79" s="317" t="s">
        <v>28</v>
      </c>
      <c r="K79" s="317" t="s">
        <v>29</v>
      </c>
      <c r="L79" s="335">
        <v>49453</v>
      </c>
      <c r="M79" s="491">
        <v>40049</v>
      </c>
      <c r="N79" s="491"/>
      <c r="O79" s="693">
        <v>4</v>
      </c>
      <c r="P79" s="335">
        <f>L79-M79</f>
        <v>9404</v>
      </c>
      <c r="Q79" s="268">
        <f t="shared" si="98"/>
        <v>1713838</v>
      </c>
      <c r="R79" s="320" t="s">
        <v>576</v>
      </c>
      <c r="S79" s="358">
        <v>6.25E-2</v>
      </c>
      <c r="T79" s="257">
        <f t="shared" si="99"/>
        <v>1</v>
      </c>
      <c r="U79" s="257">
        <f t="shared" si="116"/>
        <v>30</v>
      </c>
      <c r="V79" s="320" t="s">
        <v>577</v>
      </c>
      <c r="W79" s="321">
        <v>0.63541666666666663</v>
      </c>
      <c r="X79" s="253">
        <f t="shared" si="100"/>
        <v>15</v>
      </c>
      <c r="Y79" s="257">
        <f t="shared" si="117"/>
        <v>15</v>
      </c>
      <c r="Z79" s="253">
        <f t="shared" ref="Z79:AA140" si="130">Z78+X79</f>
        <v>1231</v>
      </c>
      <c r="AA79" s="253">
        <f t="shared" si="130"/>
        <v>1375</v>
      </c>
      <c r="AB79" s="253">
        <f>SUM($W$7:W79)</f>
        <v>49.944444444444443</v>
      </c>
      <c r="AC79" s="322">
        <v>0</v>
      </c>
      <c r="AD79" s="359">
        <v>0</v>
      </c>
      <c r="AE79" s="253">
        <f t="shared" si="101"/>
        <v>0</v>
      </c>
      <c r="AF79" s="253">
        <f t="shared" si="118"/>
        <v>0</v>
      </c>
      <c r="AG79" s="257">
        <f t="shared" si="93"/>
        <v>2626.1639344262298</v>
      </c>
      <c r="AH79" s="257">
        <f t="shared" si="102"/>
        <v>63027.93442622952</v>
      </c>
      <c r="AI79" s="324"/>
      <c r="AJ79" s="325"/>
      <c r="AK79" s="351">
        <v>0</v>
      </c>
      <c r="AL79" s="317">
        <v>0</v>
      </c>
      <c r="AM79" s="253">
        <f t="shared" si="103"/>
        <v>0</v>
      </c>
      <c r="AN79" s="251">
        <f t="shared" si="119"/>
        <v>0</v>
      </c>
      <c r="AO79" s="356">
        <v>2</v>
      </c>
      <c r="AP79" s="328">
        <v>3.125E-2</v>
      </c>
      <c r="AQ79" s="253">
        <f t="shared" si="104"/>
        <v>0</v>
      </c>
      <c r="AR79" s="251">
        <f t="shared" si="120"/>
        <v>45</v>
      </c>
      <c r="AS79" s="351">
        <v>0</v>
      </c>
      <c r="AT79" s="358">
        <v>0</v>
      </c>
      <c r="AU79" s="253">
        <f t="shared" si="105"/>
        <v>0</v>
      </c>
      <c r="AV79" s="251">
        <f t="shared" si="121"/>
        <v>0</v>
      </c>
      <c r="AW79" s="326">
        <v>1</v>
      </c>
      <c r="AX79" s="358">
        <v>2.4305555555555556E-2</v>
      </c>
      <c r="AY79" s="253">
        <f t="shared" si="106"/>
        <v>0</v>
      </c>
      <c r="AZ79" s="251">
        <f t="shared" si="122"/>
        <v>35</v>
      </c>
      <c r="BA79" s="351">
        <v>0</v>
      </c>
      <c r="BB79" s="358">
        <v>0</v>
      </c>
      <c r="BC79" s="257">
        <f t="shared" si="107"/>
        <v>0</v>
      </c>
      <c r="BD79" s="258">
        <f t="shared" si="123"/>
        <v>0</v>
      </c>
      <c r="BE79" s="351">
        <v>2</v>
      </c>
      <c r="BF79" s="358">
        <v>2.4305555555555556E-2</v>
      </c>
      <c r="BG79" s="253">
        <f t="shared" si="108"/>
        <v>0</v>
      </c>
      <c r="BH79" s="251">
        <f t="shared" si="124"/>
        <v>35</v>
      </c>
      <c r="BI79" s="326">
        <v>0</v>
      </c>
      <c r="BJ79" s="329">
        <v>0</v>
      </c>
      <c r="BK79" s="253">
        <f t="shared" si="109"/>
        <v>0</v>
      </c>
      <c r="BL79" s="251">
        <f t="shared" si="125"/>
        <v>0</v>
      </c>
      <c r="BM79" s="326">
        <v>0</v>
      </c>
      <c r="BN79" s="328">
        <v>0</v>
      </c>
      <c r="BO79" s="253">
        <f t="shared" si="110"/>
        <v>0</v>
      </c>
      <c r="BP79" s="251">
        <f t="shared" si="126"/>
        <v>0</v>
      </c>
      <c r="BQ79" s="314">
        <v>0</v>
      </c>
      <c r="BR79" s="328">
        <v>0</v>
      </c>
      <c r="BS79" s="253">
        <f t="shared" si="111"/>
        <v>0</v>
      </c>
      <c r="BT79" s="251">
        <f t="shared" si="127"/>
        <v>0</v>
      </c>
      <c r="BU79" s="253">
        <f t="shared" si="115"/>
        <v>5</v>
      </c>
      <c r="BV79" s="254">
        <f t="shared" si="94"/>
        <v>7.9861111111111105E-2</v>
      </c>
      <c r="BW79" s="253">
        <f t="shared" si="112"/>
        <v>1</v>
      </c>
      <c r="BX79" s="252">
        <f t="shared" si="128"/>
        <v>55</v>
      </c>
      <c r="BY79" s="255">
        <f t="shared" si="82"/>
        <v>0.55555555555555558</v>
      </c>
      <c r="BZ79" s="262">
        <f t="shared" si="95"/>
        <v>3003.6749999999997</v>
      </c>
      <c r="CA79" s="256">
        <f t="shared" si="113"/>
        <v>72088.2</v>
      </c>
      <c r="CB79" s="256">
        <f t="shared" si="96"/>
        <v>2626.1639344262298</v>
      </c>
      <c r="CC79" s="519">
        <f t="shared" si="114"/>
        <v>1.5659722222222221</v>
      </c>
      <c r="CD79" s="519">
        <f t="shared" si="88"/>
        <v>52.246527777777779</v>
      </c>
      <c r="CE79" s="516">
        <f t="shared" si="83"/>
        <v>50.680555555555557</v>
      </c>
      <c r="CF79" s="256">
        <f t="shared" si="84"/>
        <v>1409.0200054809536</v>
      </c>
      <c r="CG79" s="525">
        <f t="shared" si="91"/>
        <v>10.556944444444445</v>
      </c>
      <c r="CH79" s="525">
        <f t="shared" si="92"/>
        <v>0.15833333333333333</v>
      </c>
      <c r="CI79" s="359">
        <f t="shared" si="90"/>
        <v>452447</v>
      </c>
      <c r="CJ79" s="323">
        <f t="shared" si="85"/>
        <v>10.398611111111112</v>
      </c>
      <c r="CK79" s="528">
        <f t="shared" si="86"/>
        <v>1812.930412715373</v>
      </c>
      <c r="CL79" s="318">
        <f t="shared" si="87"/>
        <v>1785.7400342060255</v>
      </c>
      <c r="CM79" s="567"/>
      <c r="CN79" s="567"/>
      <c r="CO79" s="568"/>
      <c r="CP79" s="568"/>
      <c r="CQ79" s="568"/>
      <c r="CR79" s="568"/>
      <c r="CS79" s="568"/>
      <c r="CT79" s="568"/>
      <c r="CU79" s="568"/>
      <c r="CV79" s="568"/>
      <c r="CW79" s="568"/>
      <c r="CX79" s="568"/>
    </row>
    <row r="80" spans="1:102" s="311" customFormat="1" ht="20.25" customHeight="1">
      <c r="A80" s="299">
        <f t="shared" si="97"/>
        <v>79</v>
      </c>
      <c r="B80" s="361">
        <v>40817</v>
      </c>
      <c r="C80" s="299">
        <f t="shared" si="89"/>
        <v>10</v>
      </c>
      <c r="D80" s="310" t="s">
        <v>24</v>
      </c>
      <c r="E80" s="310" t="s">
        <v>1193</v>
      </c>
      <c r="F80" s="300"/>
      <c r="G80" s="301">
        <v>34</v>
      </c>
      <c r="H80" s="310" t="s">
        <v>27</v>
      </c>
      <c r="I80" s="300" t="s">
        <v>578</v>
      </c>
      <c r="J80" s="310" t="s">
        <v>28</v>
      </c>
      <c r="K80" s="310" t="s">
        <v>29</v>
      </c>
      <c r="L80" s="313">
        <v>49453</v>
      </c>
      <c r="M80" s="494">
        <v>9404</v>
      </c>
      <c r="N80" s="494"/>
      <c r="O80" s="694"/>
      <c r="P80" s="313">
        <v>0</v>
      </c>
      <c r="Q80" s="268">
        <f t="shared" si="98"/>
        <v>1723242</v>
      </c>
      <c r="R80" s="302" t="s">
        <v>576</v>
      </c>
      <c r="S80" s="362">
        <v>6.25E-2</v>
      </c>
      <c r="T80" s="257">
        <f t="shared" si="99"/>
        <v>1</v>
      </c>
      <c r="U80" s="257">
        <f t="shared" si="116"/>
        <v>30</v>
      </c>
      <c r="V80" s="302" t="s">
        <v>577</v>
      </c>
      <c r="W80" s="303">
        <v>0.36458333333333331</v>
      </c>
      <c r="X80" s="253">
        <f t="shared" si="100"/>
        <v>8</v>
      </c>
      <c r="Y80" s="257">
        <f t="shared" si="117"/>
        <v>45</v>
      </c>
      <c r="Z80" s="253">
        <f t="shared" si="130"/>
        <v>1239</v>
      </c>
      <c r="AA80" s="253">
        <f t="shared" si="130"/>
        <v>1420</v>
      </c>
      <c r="AB80" s="253">
        <f>SUM($W$7:W80)</f>
        <v>50.309027777777779</v>
      </c>
      <c r="AC80" s="363">
        <v>0</v>
      </c>
      <c r="AD80" s="364">
        <v>0</v>
      </c>
      <c r="AE80" s="253">
        <f t="shared" si="101"/>
        <v>0</v>
      </c>
      <c r="AF80" s="253">
        <f t="shared" si="118"/>
        <v>0</v>
      </c>
      <c r="AG80" s="257">
        <f t="shared" si="93"/>
        <v>1074.7428571428572</v>
      </c>
      <c r="AH80" s="257">
        <f t="shared" si="102"/>
        <v>25793.828571428574</v>
      </c>
      <c r="AI80" s="310" t="s">
        <v>586</v>
      </c>
      <c r="AJ80" s="365"/>
      <c r="AK80" s="366">
        <v>0</v>
      </c>
      <c r="AL80" s="310">
        <v>0</v>
      </c>
      <c r="AM80" s="253">
        <f t="shared" si="103"/>
        <v>0</v>
      </c>
      <c r="AN80" s="251">
        <f t="shared" si="119"/>
        <v>0</v>
      </c>
      <c r="AO80" s="366">
        <v>1</v>
      </c>
      <c r="AP80" s="305">
        <v>1.5972222222222224E-2</v>
      </c>
      <c r="AQ80" s="253">
        <f t="shared" si="104"/>
        <v>0</v>
      </c>
      <c r="AR80" s="251">
        <f t="shared" si="120"/>
        <v>23</v>
      </c>
      <c r="AS80" s="366">
        <v>0</v>
      </c>
      <c r="AT80" s="362">
        <v>0</v>
      </c>
      <c r="AU80" s="253">
        <f t="shared" si="105"/>
        <v>0</v>
      </c>
      <c r="AV80" s="251">
        <f t="shared" si="121"/>
        <v>0</v>
      </c>
      <c r="AW80" s="304">
        <v>0</v>
      </c>
      <c r="AX80" s="362">
        <v>0</v>
      </c>
      <c r="AY80" s="253">
        <f t="shared" si="106"/>
        <v>0</v>
      </c>
      <c r="AZ80" s="251">
        <f t="shared" si="122"/>
        <v>0</v>
      </c>
      <c r="BA80" s="366">
        <v>0</v>
      </c>
      <c r="BB80" s="362">
        <v>0</v>
      </c>
      <c r="BC80" s="257">
        <f t="shared" si="107"/>
        <v>0</v>
      </c>
      <c r="BD80" s="258">
        <f t="shared" si="123"/>
        <v>0</v>
      </c>
      <c r="BE80" s="366">
        <v>3</v>
      </c>
      <c r="BF80" s="362">
        <v>1.3888888888888888E-2</v>
      </c>
      <c r="BG80" s="253">
        <f t="shared" si="108"/>
        <v>0</v>
      </c>
      <c r="BH80" s="251">
        <f t="shared" si="124"/>
        <v>20</v>
      </c>
      <c r="BI80" s="304">
        <v>0</v>
      </c>
      <c r="BJ80" s="305">
        <v>0</v>
      </c>
      <c r="BK80" s="253">
        <f t="shared" si="109"/>
        <v>0</v>
      </c>
      <c r="BL80" s="251">
        <f t="shared" si="125"/>
        <v>0</v>
      </c>
      <c r="BM80" s="304">
        <v>0</v>
      </c>
      <c r="BN80" s="305">
        <v>0</v>
      </c>
      <c r="BO80" s="253">
        <f t="shared" si="110"/>
        <v>0</v>
      </c>
      <c r="BP80" s="251">
        <f t="shared" si="126"/>
        <v>0</v>
      </c>
      <c r="BQ80" s="299">
        <v>0</v>
      </c>
      <c r="BR80" s="305">
        <v>0</v>
      </c>
      <c r="BS80" s="253">
        <f t="shared" si="111"/>
        <v>0</v>
      </c>
      <c r="BT80" s="251">
        <f t="shared" si="127"/>
        <v>0</v>
      </c>
      <c r="BU80" s="253">
        <f t="shared" si="115"/>
        <v>4</v>
      </c>
      <c r="BV80" s="254">
        <f t="shared" si="94"/>
        <v>2.9861111111111113E-2</v>
      </c>
      <c r="BW80" s="253">
        <f t="shared" si="112"/>
        <v>0</v>
      </c>
      <c r="BX80" s="252">
        <f t="shared" si="128"/>
        <v>43</v>
      </c>
      <c r="BY80" s="255">
        <f t="shared" si="82"/>
        <v>0.3347222222222222</v>
      </c>
      <c r="BZ80" s="376">
        <f t="shared" si="95"/>
        <v>1170.6224066390043</v>
      </c>
      <c r="CA80" s="256">
        <f t="shared" si="113"/>
        <v>28094.937759336106</v>
      </c>
      <c r="CB80" s="256">
        <f t="shared" si="96"/>
        <v>1074.7428571428572</v>
      </c>
      <c r="CC80" s="529">
        <f t="shared" si="114"/>
        <v>1.5659722222222221</v>
      </c>
      <c r="CD80" s="529">
        <f t="shared" si="88"/>
        <v>52.611111111111114</v>
      </c>
      <c r="CE80" s="516">
        <f t="shared" si="83"/>
        <v>51.045138888888893</v>
      </c>
      <c r="CF80" s="256">
        <f t="shared" si="84"/>
        <v>1406.6324739813617</v>
      </c>
      <c r="CG80" s="544">
        <f>W80</f>
        <v>0.36458333333333331</v>
      </c>
      <c r="CH80" s="544">
        <f>BR80</f>
        <v>0</v>
      </c>
      <c r="CI80" s="364">
        <f xml:space="preserve"> M80</f>
        <v>9404</v>
      </c>
      <c r="CJ80" s="544">
        <f t="shared" si="85"/>
        <v>0.36458333333333331</v>
      </c>
      <c r="CK80" s="364">
        <f t="shared" si="86"/>
        <v>1074.7428571428572</v>
      </c>
      <c r="CL80" s="313">
        <f t="shared" si="87"/>
        <v>1074.7428571428572</v>
      </c>
      <c r="CM80" s="569"/>
      <c r="CN80" s="569"/>
      <c r="CO80" s="570"/>
      <c r="CP80" s="570"/>
      <c r="CQ80" s="570"/>
      <c r="CR80" s="570"/>
      <c r="CS80" s="570"/>
      <c r="CT80" s="570"/>
      <c r="CU80" s="570"/>
      <c r="CV80" s="570"/>
      <c r="CW80" s="570"/>
      <c r="CX80" s="570"/>
    </row>
    <row r="81" spans="1:102" s="311" customFormat="1" ht="22.5">
      <c r="A81" s="299">
        <f t="shared" si="97"/>
        <v>80</v>
      </c>
      <c r="B81" s="361">
        <v>40827</v>
      </c>
      <c r="C81" s="299">
        <f t="shared" si="89"/>
        <v>10</v>
      </c>
      <c r="D81" s="310" t="s">
        <v>24</v>
      </c>
      <c r="E81" s="310" t="s">
        <v>1303</v>
      </c>
      <c r="F81" s="300"/>
      <c r="G81" s="301">
        <v>35</v>
      </c>
      <c r="H81" s="310" t="s">
        <v>27</v>
      </c>
      <c r="I81" s="300" t="s">
        <v>590</v>
      </c>
      <c r="J81" s="310" t="s">
        <v>28</v>
      </c>
      <c r="K81" s="310" t="s">
        <v>29</v>
      </c>
      <c r="L81" s="313">
        <v>154861</v>
      </c>
      <c r="M81" s="494">
        <v>32777</v>
      </c>
      <c r="N81" s="494"/>
      <c r="O81" s="699">
        <v>9</v>
      </c>
      <c r="P81" s="313">
        <f>L81-M81</f>
        <v>122084</v>
      </c>
      <c r="Q81" s="268">
        <f t="shared" si="98"/>
        <v>1756019</v>
      </c>
      <c r="R81" s="302" t="s">
        <v>588</v>
      </c>
      <c r="S81" s="362">
        <v>8.7500000000000008E-2</v>
      </c>
      <c r="T81" s="257">
        <f t="shared" si="99"/>
        <v>2</v>
      </c>
      <c r="U81" s="257">
        <f t="shared" si="116"/>
        <v>6</v>
      </c>
      <c r="V81" s="302" t="s">
        <v>589</v>
      </c>
      <c r="W81" s="303">
        <v>0.66666666666666663</v>
      </c>
      <c r="X81" s="253">
        <f t="shared" si="100"/>
        <v>16</v>
      </c>
      <c r="Y81" s="257">
        <f t="shared" si="117"/>
        <v>0</v>
      </c>
      <c r="Z81" s="253">
        <f t="shared" si="130"/>
        <v>1255</v>
      </c>
      <c r="AA81" s="253">
        <f t="shared" si="130"/>
        <v>1420</v>
      </c>
      <c r="AB81" s="253">
        <f>SUM($W$7:W81)</f>
        <v>50.975694444444443</v>
      </c>
      <c r="AC81" s="363">
        <v>0</v>
      </c>
      <c r="AD81" s="364">
        <v>0</v>
      </c>
      <c r="AE81" s="253">
        <f t="shared" si="101"/>
        <v>0</v>
      </c>
      <c r="AF81" s="253">
        <f t="shared" si="118"/>
        <v>0</v>
      </c>
      <c r="AG81" s="257">
        <f t="shared" si="93"/>
        <v>2048.5625</v>
      </c>
      <c r="AH81" s="257">
        <f t="shared" si="102"/>
        <v>49165.5</v>
      </c>
      <c r="AI81" s="367"/>
      <c r="AJ81" s="365"/>
      <c r="AK81" s="366">
        <v>2</v>
      </c>
      <c r="AL81" s="310">
        <v>2.361111111111111E-2</v>
      </c>
      <c r="AM81" s="253">
        <f t="shared" si="103"/>
        <v>0</v>
      </c>
      <c r="AN81" s="251">
        <f t="shared" si="119"/>
        <v>34</v>
      </c>
      <c r="AO81" s="366">
        <v>3</v>
      </c>
      <c r="AP81" s="305">
        <v>8.6111111111111124E-2</v>
      </c>
      <c r="AQ81" s="253">
        <f t="shared" si="104"/>
        <v>2</v>
      </c>
      <c r="AR81" s="251">
        <f t="shared" si="120"/>
        <v>4</v>
      </c>
      <c r="AS81" s="366">
        <v>0</v>
      </c>
      <c r="AT81" s="362">
        <v>0</v>
      </c>
      <c r="AU81" s="253">
        <f t="shared" si="105"/>
        <v>0</v>
      </c>
      <c r="AV81" s="251">
        <f t="shared" si="121"/>
        <v>0</v>
      </c>
      <c r="AW81" s="304">
        <v>1</v>
      </c>
      <c r="AX81" s="362">
        <v>1.0416666666666666E-2</v>
      </c>
      <c r="AY81" s="253">
        <f t="shared" si="106"/>
        <v>0</v>
      </c>
      <c r="AZ81" s="251">
        <f t="shared" si="122"/>
        <v>15</v>
      </c>
      <c r="BA81" s="366">
        <v>0</v>
      </c>
      <c r="BB81" s="362">
        <v>0</v>
      </c>
      <c r="BC81" s="257">
        <f t="shared" si="107"/>
        <v>0</v>
      </c>
      <c r="BD81" s="258">
        <f t="shared" si="123"/>
        <v>0</v>
      </c>
      <c r="BE81" s="366">
        <v>1</v>
      </c>
      <c r="BF81" s="362">
        <v>2.7777777777777779E-3</v>
      </c>
      <c r="BG81" s="253">
        <f t="shared" si="108"/>
        <v>0</v>
      </c>
      <c r="BH81" s="251">
        <f t="shared" si="124"/>
        <v>4</v>
      </c>
      <c r="BI81" s="304">
        <v>0</v>
      </c>
      <c r="BJ81" s="305">
        <v>0</v>
      </c>
      <c r="BK81" s="253">
        <f>IF(BJ81=1,24,HOUR(BJ81))</f>
        <v>0</v>
      </c>
      <c r="BL81" s="251">
        <f>MINUTE(BJ81)</f>
        <v>0</v>
      </c>
      <c r="BM81" s="304">
        <v>0</v>
      </c>
      <c r="BN81" s="305">
        <v>0</v>
      </c>
      <c r="BO81" s="253">
        <f>IF(BN81=1,24,HOUR(BN81))</f>
        <v>0</v>
      </c>
      <c r="BP81" s="251">
        <f>MINUTE(BN81)</f>
        <v>0</v>
      </c>
      <c r="BQ81" s="368">
        <v>1</v>
      </c>
      <c r="BR81" s="305">
        <v>6.458333333333334E-2</v>
      </c>
      <c r="BS81" s="257">
        <f t="shared" si="111"/>
        <v>1</v>
      </c>
      <c r="BT81" s="258">
        <f t="shared" si="127"/>
        <v>33</v>
      </c>
      <c r="BU81" s="253">
        <f t="shared" si="115"/>
        <v>8</v>
      </c>
      <c r="BV81" s="254">
        <f t="shared" si="94"/>
        <v>0.18750000000000003</v>
      </c>
      <c r="BW81" s="253">
        <f t="shared" si="112"/>
        <v>4</v>
      </c>
      <c r="BX81" s="252">
        <f t="shared" si="128"/>
        <v>30</v>
      </c>
      <c r="BY81" s="255">
        <f t="shared" si="82"/>
        <v>0.47916666666666663</v>
      </c>
      <c r="BZ81" s="376">
        <f t="shared" si="95"/>
        <v>2850.1739130434785</v>
      </c>
      <c r="CA81" s="256">
        <f t="shared" si="113"/>
        <v>68404.173913043487</v>
      </c>
      <c r="CB81" s="256">
        <f t="shared" si="96"/>
        <v>2268.3044982698962</v>
      </c>
      <c r="CC81" s="529">
        <f t="shared" si="114"/>
        <v>1.6305555555555555</v>
      </c>
      <c r="CD81" s="529">
        <f t="shared" si="88"/>
        <v>53.277777777777779</v>
      </c>
      <c r="CE81" s="516">
        <f t="shared" si="83"/>
        <v>51.647222222222226</v>
      </c>
      <c r="CF81" s="256">
        <f t="shared" si="84"/>
        <v>1416.6775130425428</v>
      </c>
      <c r="CG81" s="544">
        <f xml:space="preserve"> W81 + CG80</f>
        <v>1.03125</v>
      </c>
      <c r="CH81" s="544">
        <f xml:space="preserve"> BR81 + CH80</f>
        <v>6.458333333333334E-2</v>
      </c>
      <c r="CI81" s="364">
        <f xml:space="preserve"> M81 + CI80</f>
        <v>42181</v>
      </c>
      <c r="CJ81" s="544">
        <f t="shared" si="85"/>
        <v>0.96666666666666667</v>
      </c>
      <c r="CK81" s="364">
        <f t="shared" si="86"/>
        <v>1818.1465517241379</v>
      </c>
      <c r="CL81" s="313">
        <f t="shared" si="87"/>
        <v>1704.2828282828284</v>
      </c>
      <c r="CM81" s="569"/>
      <c r="CN81" s="569"/>
      <c r="CO81" s="570"/>
      <c r="CP81" s="570"/>
      <c r="CQ81" s="570"/>
      <c r="CR81" s="570"/>
      <c r="CS81" s="570"/>
      <c r="CT81" s="570"/>
      <c r="CU81" s="570"/>
      <c r="CV81" s="570"/>
      <c r="CW81" s="570"/>
      <c r="CX81" s="570"/>
    </row>
    <row r="82" spans="1:102" s="311" customFormat="1" ht="22.5">
      <c r="A82" s="299">
        <f t="shared" si="97"/>
        <v>81</v>
      </c>
      <c r="B82" s="361">
        <v>40828</v>
      </c>
      <c r="C82" s="299">
        <f t="shared" si="89"/>
        <v>10</v>
      </c>
      <c r="D82" s="310" t="s">
        <v>24</v>
      </c>
      <c r="E82" s="310" t="s">
        <v>1303</v>
      </c>
      <c r="F82" s="300"/>
      <c r="G82" s="301">
        <v>35</v>
      </c>
      <c r="H82" s="310" t="s">
        <v>27</v>
      </c>
      <c r="I82" s="300" t="s">
        <v>590</v>
      </c>
      <c r="J82" s="310" t="s">
        <v>28</v>
      </c>
      <c r="K82" s="310" t="s">
        <v>29</v>
      </c>
      <c r="L82" s="313">
        <v>154861</v>
      </c>
      <c r="M82" s="494">
        <v>28150</v>
      </c>
      <c r="N82" s="494"/>
      <c r="O82" s="701"/>
      <c r="P82" s="313">
        <f>P81-M82</f>
        <v>93934</v>
      </c>
      <c r="Q82" s="268">
        <f t="shared" si="98"/>
        <v>1784169</v>
      </c>
      <c r="R82" s="302" t="s">
        <v>588</v>
      </c>
      <c r="S82" s="362">
        <v>8.7500000000000008E-2</v>
      </c>
      <c r="T82" s="257">
        <f>IF(S82=1,24,HOUR(S82))</f>
        <v>2</v>
      </c>
      <c r="U82" s="257">
        <f>MINUTE(S82)</f>
        <v>6</v>
      </c>
      <c r="V82" s="302" t="s">
        <v>589</v>
      </c>
      <c r="W82" s="303">
        <v>0.94097222222222221</v>
      </c>
      <c r="X82" s="253">
        <f t="shared" si="100"/>
        <v>22</v>
      </c>
      <c r="Y82" s="257">
        <f t="shared" si="117"/>
        <v>35</v>
      </c>
      <c r="Z82" s="253">
        <f t="shared" si="130"/>
        <v>1277</v>
      </c>
      <c r="AA82" s="253">
        <f t="shared" si="130"/>
        <v>1455</v>
      </c>
      <c r="AB82" s="253">
        <f>SUM($W$7:W82)</f>
        <v>51.916666666666664</v>
      </c>
      <c r="AC82" s="363">
        <v>0</v>
      </c>
      <c r="AD82" s="364">
        <v>0</v>
      </c>
      <c r="AE82" s="253">
        <f t="shared" si="101"/>
        <v>0</v>
      </c>
      <c r="AF82" s="253">
        <f t="shared" si="118"/>
        <v>0</v>
      </c>
      <c r="AG82" s="257">
        <f t="shared" si="93"/>
        <v>1246.4944649446495</v>
      </c>
      <c r="AH82" s="257">
        <f t="shared" si="102"/>
        <v>29915.867158671586</v>
      </c>
      <c r="AI82" s="367"/>
      <c r="AJ82" s="365"/>
      <c r="AK82" s="366">
        <v>0</v>
      </c>
      <c r="AL82" s="310">
        <v>0</v>
      </c>
      <c r="AM82" s="253">
        <f t="shared" si="103"/>
        <v>0</v>
      </c>
      <c r="AN82" s="251">
        <f t="shared" si="119"/>
        <v>0</v>
      </c>
      <c r="AO82" s="366">
        <v>3</v>
      </c>
      <c r="AP82" s="305">
        <v>2.6388888888888889E-2</v>
      </c>
      <c r="AQ82" s="253">
        <f t="shared" si="104"/>
        <v>0</v>
      </c>
      <c r="AR82" s="251">
        <f t="shared" si="120"/>
        <v>38</v>
      </c>
      <c r="AS82" s="366">
        <v>0</v>
      </c>
      <c r="AT82" s="362">
        <v>0</v>
      </c>
      <c r="AU82" s="253">
        <f t="shared" si="105"/>
        <v>0</v>
      </c>
      <c r="AV82" s="251">
        <f t="shared" si="121"/>
        <v>0</v>
      </c>
      <c r="AW82" s="304">
        <v>5</v>
      </c>
      <c r="AX82" s="362">
        <v>0.16666666666666666</v>
      </c>
      <c r="AY82" s="253">
        <f t="shared" si="106"/>
        <v>4</v>
      </c>
      <c r="AZ82" s="251">
        <f t="shared" si="122"/>
        <v>0</v>
      </c>
      <c r="BA82" s="366">
        <v>0</v>
      </c>
      <c r="BB82" s="362">
        <v>0</v>
      </c>
      <c r="BC82" s="257">
        <f t="shared" si="107"/>
        <v>0</v>
      </c>
      <c r="BD82" s="258">
        <f t="shared" si="123"/>
        <v>0</v>
      </c>
      <c r="BE82" s="366">
        <v>1</v>
      </c>
      <c r="BF82" s="362">
        <v>3.0555555555555555E-2</v>
      </c>
      <c r="BG82" s="253">
        <f t="shared" si="108"/>
        <v>0</v>
      </c>
      <c r="BH82" s="251">
        <f t="shared" si="124"/>
        <v>44</v>
      </c>
      <c r="BI82" s="304">
        <v>0</v>
      </c>
      <c r="BJ82" s="305">
        <v>0</v>
      </c>
      <c r="BK82" s="253">
        <f t="shared" si="109"/>
        <v>0</v>
      </c>
      <c r="BL82" s="251">
        <f t="shared" si="125"/>
        <v>0</v>
      </c>
      <c r="BM82" s="304">
        <v>0</v>
      </c>
      <c r="BN82" s="305">
        <v>0</v>
      </c>
      <c r="BO82" s="253">
        <f t="shared" si="110"/>
        <v>0</v>
      </c>
      <c r="BP82" s="251">
        <f t="shared" si="126"/>
        <v>0</v>
      </c>
      <c r="BQ82" s="368">
        <v>1</v>
      </c>
      <c r="BR82" s="305">
        <v>4.1666666666666664E-2</v>
      </c>
      <c r="BS82" s="253">
        <f t="shared" si="111"/>
        <v>1</v>
      </c>
      <c r="BT82" s="251">
        <f t="shared" si="127"/>
        <v>0</v>
      </c>
      <c r="BU82" s="253">
        <f t="shared" si="115"/>
        <v>10</v>
      </c>
      <c r="BV82" s="254">
        <f t="shared" si="94"/>
        <v>0.26527777777777778</v>
      </c>
      <c r="BW82" s="253">
        <f t="shared" si="112"/>
        <v>6</v>
      </c>
      <c r="BX82" s="252">
        <f t="shared" si="128"/>
        <v>22</v>
      </c>
      <c r="BY82" s="255">
        <f t="shared" si="82"/>
        <v>0.67569444444444438</v>
      </c>
      <c r="BZ82" s="376">
        <f t="shared" si="95"/>
        <v>1735.868448098664</v>
      </c>
      <c r="CA82" s="256">
        <f t="shared" si="113"/>
        <v>41660.842754367935</v>
      </c>
      <c r="CB82" s="256">
        <f t="shared" si="96"/>
        <v>1304.2471042471041</v>
      </c>
      <c r="CC82" s="529">
        <f t="shared" si="114"/>
        <v>1.6722222222222223</v>
      </c>
      <c r="CD82" s="529">
        <f t="shared" si="88"/>
        <v>54.21875</v>
      </c>
      <c r="CE82" s="516">
        <f t="shared" si="83"/>
        <v>52.546527777777776</v>
      </c>
      <c r="CF82" s="256">
        <f t="shared" si="84"/>
        <v>1414.7533270778542</v>
      </c>
      <c r="CG82" s="544">
        <f t="shared" ref="CG82:CG96" si="131" xml:space="preserve"> W82 + CG81</f>
        <v>1.9722222222222223</v>
      </c>
      <c r="CH82" s="544">
        <f t="shared" ref="CH82:CH96" si="132" xml:space="preserve"> BR82 + CH81</f>
        <v>0.10625000000000001</v>
      </c>
      <c r="CI82" s="364">
        <f xml:space="preserve"> M82 + CI81</f>
        <v>70331</v>
      </c>
      <c r="CJ82" s="544">
        <f t="shared" si="85"/>
        <v>1.8659722222222224</v>
      </c>
      <c r="CK82" s="364">
        <f t="shared" si="86"/>
        <v>1570.4726460736881</v>
      </c>
      <c r="CL82" s="313">
        <f t="shared" si="87"/>
        <v>1485.8661971830986</v>
      </c>
      <c r="CM82" s="569"/>
      <c r="CN82" s="569"/>
      <c r="CO82" s="570"/>
      <c r="CP82" s="570"/>
      <c r="CQ82" s="570"/>
      <c r="CR82" s="570"/>
      <c r="CS82" s="570"/>
      <c r="CT82" s="570"/>
      <c r="CU82" s="570"/>
      <c r="CV82" s="570"/>
      <c r="CW82" s="570"/>
      <c r="CX82" s="570"/>
    </row>
    <row r="83" spans="1:102" s="308" customFormat="1" ht="22.5">
      <c r="A83" s="299">
        <f t="shared" si="97"/>
        <v>82</v>
      </c>
      <c r="B83" s="361">
        <v>40829</v>
      </c>
      <c r="C83" s="299">
        <f t="shared" si="89"/>
        <v>10</v>
      </c>
      <c r="D83" s="310" t="s">
        <v>24</v>
      </c>
      <c r="E83" s="310" t="s">
        <v>1303</v>
      </c>
      <c r="F83" s="300"/>
      <c r="G83" s="301">
        <v>35</v>
      </c>
      <c r="H83" s="310" t="s">
        <v>27</v>
      </c>
      <c r="I83" s="300" t="s">
        <v>590</v>
      </c>
      <c r="J83" s="310" t="s">
        <v>28</v>
      </c>
      <c r="K83" s="310" t="s">
        <v>29</v>
      </c>
      <c r="L83" s="313">
        <v>154861</v>
      </c>
      <c r="M83" s="494">
        <v>23244</v>
      </c>
      <c r="N83" s="494"/>
      <c r="O83" s="701"/>
      <c r="P83" s="313">
        <f>P82-M83</f>
        <v>70690</v>
      </c>
      <c r="Q83" s="268">
        <f t="shared" si="98"/>
        <v>1807413</v>
      </c>
      <c r="R83" s="302" t="s">
        <v>588</v>
      </c>
      <c r="S83" s="362">
        <v>8.7500000000000008E-2</v>
      </c>
      <c r="T83" s="257">
        <f t="shared" si="99"/>
        <v>2</v>
      </c>
      <c r="U83" s="257">
        <f t="shared" si="116"/>
        <v>6</v>
      </c>
      <c r="V83" s="302" t="s">
        <v>589</v>
      </c>
      <c r="W83" s="303">
        <v>0.77083333333333337</v>
      </c>
      <c r="X83" s="253">
        <f t="shared" si="100"/>
        <v>18</v>
      </c>
      <c r="Y83" s="257">
        <f t="shared" si="117"/>
        <v>30</v>
      </c>
      <c r="Z83" s="253">
        <f t="shared" si="130"/>
        <v>1295</v>
      </c>
      <c r="AA83" s="253">
        <f t="shared" si="130"/>
        <v>1485</v>
      </c>
      <c r="AB83" s="253">
        <f>SUM($W$7:W83)</f>
        <v>52.6875</v>
      </c>
      <c r="AC83" s="363">
        <v>0</v>
      </c>
      <c r="AD83" s="364">
        <v>0</v>
      </c>
      <c r="AE83" s="253">
        <f t="shared" si="101"/>
        <v>0</v>
      </c>
      <c r="AF83" s="253">
        <f t="shared" si="118"/>
        <v>0</v>
      </c>
      <c r="AG83" s="257">
        <f t="shared" si="93"/>
        <v>1256.4324324324323</v>
      </c>
      <c r="AH83" s="257">
        <f t="shared" si="102"/>
        <v>30154.378378378373</v>
      </c>
      <c r="AI83" s="307"/>
      <c r="AJ83" s="309"/>
      <c r="AK83" s="369">
        <v>0</v>
      </c>
      <c r="AL83" s="310">
        <v>0</v>
      </c>
      <c r="AM83" s="253">
        <f>IF(AL83=1,24,HOUR(AL83))</f>
        <v>0</v>
      </c>
      <c r="AN83" s="251">
        <f>MINUTE(AL83)</f>
        <v>0</v>
      </c>
      <c r="AO83" s="366">
        <v>6</v>
      </c>
      <c r="AP83" s="305">
        <v>5.9722222222222225E-2</v>
      </c>
      <c r="AQ83" s="253">
        <f t="shared" si="104"/>
        <v>1</v>
      </c>
      <c r="AR83" s="251">
        <f t="shared" si="120"/>
        <v>26</v>
      </c>
      <c r="AS83" s="369">
        <v>0</v>
      </c>
      <c r="AT83" s="362">
        <v>0</v>
      </c>
      <c r="AU83" s="253">
        <f t="shared" si="105"/>
        <v>0</v>
      </c>
      <c r="AV83" s="251">
        <f t="shared" si="121"/>
        <v>0</v>
      </c>
      <c r="AW83" s="304">
        <v>1</v>
      </c>
      <c r="AX83" s="362">
        <v>0.11875000000000001</v>
      </c>
      <c r="AY83" s="253">
        <f t="shared" si="106"/>
        <v>2</v>
      </c>
      <c r="AZ83" s="251">
        <f t="shared" si="122"/>
        <v>51</v>
      </c>
      <c r="BA83" s="366">
        <v>0</v>
      </c>
      <c r="BB83" s="362">
        <v>0</v>
      </c>
      <c r="BC83" s="257">
        <f t="shared" si="107"/>
        <v>0</v>
      </c>
      <c r="BD83" s="258">
        <f t="shared" si="123"/>
        <v>0</v>
      </c>
      <c r="BE83" s="366">
        <v>6</v>
      </c>
      <c r="BF83" s="362">
        <v>0.10069444444444443</v>
      </c>
      <c r="BG83" s="253">
        <f t="shared" si="108"/>
        <v>2</v>
      </c>
      <c r="BH83" s="251">
        <f t="shared" si="124"/>
        <v>25</v>
      </c>
      <c r="BI83" s="304">
        <v>0</v>
      </c>
      <c r="BJ83" s="305">
        <v>0</v>
      </c>
      <c r="BK83" s="253">
        <f t="shared" si="109"/>
        <v>0</v>
      </c>
      <c r="BL83" s="251">
        <f t="shared" si="125"/>
        <v>0</v>
      </c>
      <c r="BM83" s="304">
        <v>1</v>
      </c>
      <c r="BN83" s="305">
        <v>3.4722222222222224E-2</v>
      </c>
      <c r="BO83" s="253">
        <f t="shared" si="110"/>
        <v>0</v>
      </c>
      <c r="BP83" s="251">
        <f t="shared" si="126"/>
        <v>50</v>
      </c>
      <c r="BQ83" s="368">
        <v>0</v>
      </c>
      <c r="BR83" s="305">
        <v>0</v>
      </c>
      <c r="BS83" s="253">
        <f t="shared" si="111"/>
        <v>0</v>
      </c>
      <c r="BT83" s="251">
        <f t="shared" si="127"/>
        <v>0</v>
      </c>
      <c r="BU83" s="253">
        <f t="shared" si="115"/>
        <v>14</v>
      </c>
      <c r="BV83" s="254">
        <f t="shared" si="94"/>
        <v>0.31388888888888888</v>
      </c>
      <c r="BW83" s="253">
        <f t="shared" si="112"/>
        <v>7</v>
      </c>
      <c r="BX83" s="252">
        <f t="shared" si="128"/>
        <v>32</v>
      </c>
      <c r="BY83" s="255">
        <f t="shared" si="82"/>
        <v>0.4916666666666667</v>
      </c>
      <c r="BZ83" s="376">
        <f t="shared" si="95"/>
        <v>1969.8305084745762</v>
      </c>
      <c r="CA83" s="256">
        <f t="shared" si="113"/>
        <v>47275.932203389828</v>
      </c>
      <c r="CB83" s="256">
        <f t="shared" si="96"/>
        <v>1256.4324324324323</v>
      </c>
      <c r="CC83" s="545">
        <f t="shared" si="114"/>
        <v>1.6722222222222223</v>
      </c>
      <c r="CD83" s="529">
        <f t="shared" si="88"/>
        <v>54.989583333333336</v>
      </c>
      <c r="CE83" s="516">
        <f t="shared" si="83"/>
        <v>53.317361111111111</v>
      </c>
      <c r="CF83" s="256">
        <f t="shared" si="84"/>
        <v>1412.4644099144273</v>
      </c>
      <c r="CG83" s="544">
        <f t="shared" si="131"/>
        <v>2.7430555555555558</v>
      </c>
      <c r="CH83" s="544">
        <f t="shared" si="132"/>
        <v>0.10625000000000001</v>
      </c>
      <c r="CI83" s="364">
        <f xml:space="preserve"> M83 + CI82</f>
        <v>93575</v>
      </c>
      <c r="CJ83" s="544">
        <f t="shared" si="85"/>
        <v>2.6368055555555556</v>
      </c>
      <c r="CK83" s="364">
        <f t="shared" si="86"/>
        <v>1478.6673689755071</v>
      </c>
      <c r="CL83" s="313">
        <f t="shared" si="87"/>
        <v>1421.3924050632911</v>
      </c>
      <c r="CM83" s="567"/>
      <c r="CN83" s="567"/>
      <c r="CO83" s="568"/>
      <c r="CP83" s="568"/>
      <c r="CQ83" s="568"/>
      <c r="CR83" s="568"/>
      <c r="CS83" s="568"/>
      <c r="CT83" s="568"/>
      <c r="CU83" s="568"/>
      <c r="CV83" s="568"/>
      <c r="CW83" s="568"/>
      <c r="CX83" s="568"/>
    </row>
    <row r="84" spans="1:102" s="308" customFormat="1" ht="22.5">
      <c r="A84" s="299">
        <f t="shared" si="97"/>
        <v>83</v>
      </c>
      <c r="B84" s="361">
        <v>40830</v>
      </c>
      <c r="C84" s="299">
        <f t="shared" si="89"/>
        <v>10</v>
      </c>
      <c r="D84" s="310" t="s">
        <v>24</v>
      </c>
      <c r="E84" s="310" t="s">
        <v>1303</v>
      </c>
      <c r="F84" s="300"/>
      <c r="G84" s="301">
        <v>35</v>
      </c>
      <c r="H84" s="310" t="s">
        <v>27</v>
      </c>
      <c r="I84" s="300" t="s">
        <v>590</v>
      </c>
      <c r="J84" s="310" t="s">
        <v>28</v>
      </c>
      <c r="K84" s="310" t="s">
        <v>29</v>
      </c>
      <c r="L84" s="313">
        <v>154861</v>
      </c>
      <c r="M84" s="494">
        <v>35584</v>
      </c>
      <c r="N84" s="494"/>
      <c r="O84" s="701"/>
      <c r="P84" s="313">
        <f>P83-M84</f>
        <v>35106</v>
      </c>
      <c r="Q84" s="268">
        <f t="shared" si="98"/>
        <v>1842997</v>
      </c>
      <c r="R84" s="302" t="s">
        <v>588</v>
      </c>
      <c r="S84" s="362">
        <v>8.7500000000000008E-2</v>
      </c>
      <c r="T84" s="257">
        <f t="shared" ref="T84:T135" si="133">IF(S84=1,24,HOUR(S84))</f>
        <v>2</v>
      </c>
      <c r="U84" s="257">
        <f t="shared" ref="U84:U89" si="134">MINUTE(S84)</f>
        <v>6</v>
      </c>
      <c r="V84" s="302" t="s">
        <v>589</v>
      </c>
      <c r="W84" s="303">
        <v>1</v>
      </c>
      <c r="X84" s="253">
        <f t="shared" si="100"/>
        <v>24</v>
      </c>
      <c r="Y84" s="257">
        <f t="shared" si="117"/>
        <v>0</v>
      </c>
      <c r="Z84" s="253">
        <f t="shared" si="130"/>
        <v>1319</v>
      </c>
      <c r="AA84" s="253">
        <f t="shared" si="130"/>
        <v>1485</v>
      </c>
      <c r="AB84" s="253">
        <f>SUM($W$7:W84)</f>
        <v>53.6875</v>
      </c>
      <c r="AC84" s="363">
        <v>0</v>
      </c>
      <c r="AD84" s="364">
        <v>0</v>
      </c>
      <c r="AE84" s="253">
        <f t="shared" si="101"/>
        <v>0</v>
      </c>
      <c r="AF84" s="253">
        <f t="shared" si="118"/>
        <v>0</v>
      </c>
      <c r="AG84" s="257">
        <f t="shared" si="93"/>
        <v>1482.6666666666667</v>
      </c>
      <c r="AH84" s="257">
        <f t="shared" si="102"/>
        <v>35584</v>
      </c>
      <c r="AJ84" s="309"/>
      <c r="AK84" s="366">
        <v>2</v>
      </c>
      <c r="AL84" s="310">
        <v>9.7222222222222224E-3</v>
      </c>
      <c r="AM84" s="253">
        <f t="shared" si="103"/>
        <v>0</v>
      </c>
      <c r="AN84" s="251">
        <f t="shared" si="119"/>
        <v>14</v>
      </c>
      <c r="AO84" s="366">
        <v>5</v>
      </c>
      <c r="AP84" s="305">
        <v>3.2638888888888891E-2</v>
      </c>
      <c r="AQ84" s="253">
        <f t="shared" si="104"/>
        <v>0</v>
      </c>
      <c r="AR84" s="251">
        <f t="shared" si="120"/>
        <v>47</v>
      </c>
      <c r="AS84" s="369">
        <v>0</v>
      </c>
      <c r="AT84" s="362">
        <v>0</v>
      </c>
      <c r="AU84" s="253">
        <f t="shared" si="105"/>
        <v>0</v>
      </c>
      <c r="AV84" s="251">
        <f t="shared" si="121"/>
        <v>0</v>
      </c>
      <c r="AW84" s="304">
        <v>0</v>
      </c>
      <c r="AX84" s="362">
        <v>0</v>
      </c>
      <c r="AY84" s="253">
        <f t="shared" si="106"/>
        <v>0</v>
      </c>
      <c r="AZ84" s="251">
        <f t="shared" si="122"/>
        <v>0</v>
      </c>
      <c r="BA84" s="366">
        <v>0</v>
      </c>
      <c r="BB84" s="362">
        <v>0</v>
      </c>
      <c r="BC84" s="257">
        <f t="shared" si="107"/>
        <v>0</v>
      </c>
      <c r="BD84" s="258">
        <f t="shared" si="123"/>
        <v>0</v>
      </c>
      <c r="BE84" s="366">
        <v>4</v>
      </c>
      <c r="BF84" s="362">
        <v>9.2361111111111116E-2</v>
      </c>
      <c r="BG84" s="253">
        <f t="shared" si="108"/>
        <v>2</v>
      </c>
      <c r="BH84" s="251">
        <f t="shared" si="124"/>
        <v>13</v>
      </c>
      <c r="BI84" s="304">
        <v>0</v>
      </c>
      <c r="BJ84" s="305">
        <v>0</v>
      </c>
      <c r="BK84" s="253">
        <f t="shared" si="109"/>
        <v>0</v>
      </c>
      <c r="BL84" s="251">
        <f t="shared" si="125"/>
        <v>0</v>
      </c>
      <c r="BM84" s="304">
        <v>0</v>
      </c>
      <c r="BN84" s="305">
        <v>0</v>
      </c>
      <c r="BO84" s="253">
        <f t="shared" si="110"/>
        <v>0</v>
      </c>
      <c r="BP84" s="251">
        <f t="shared" si="126"/>
        <v>0</v>
      </c>
      <c r="BQ84" s="368">
        <v>1</v>
      </c>
      <c r="BR84" s="305">
        <v>1.7361111111111112E-2</v>
      </c>
      <c r="BS84" s="253">
        <f t="shared" si="111"/>
        <v>0</v>
      </c>
      <c r="BT84" s="251">
        <f t="shared" si="127"/>
        <v>25</v>
      </c>
      <c r="BU84" s="253">
        <f t="shared" si="115"/>
        <v>12</v>
      </c>
      <c r="BV84" s="254">
        <f t="shared" si="94"/>
        <v>0.15208333333333332</v>
      </c>
      <c r="BW84" s="253">
        <f t="shared" si="112"/>
        <v>3</v>
      </c>
      <c r="BX84" s="252">
        <f t="shared" si="128"/>
        <v>39</v>
      </c>
      <c r="BY84" s="377">
        <f t="shared" si="82"/>
        <v>0.84791666666666665</v>
      </c>
      <c r="BZ84" s="376">
        <f t="shared" si="95"/>
        <v>1748.5995085995085</v>
      </c>
      <c r="CA84" s="256">
        <f t="shared" si="113"/>
        <v>41966.388206388205</v>
      </c>
      <c r="CB84" s="256">
        <f t="shared" si="96"/>
        <v>1508.8621908127209</v>
      </c>
      <c r="CC84" s="529">
        <f t="shared" si="114"/>
        <v>1.6895833333333334</v>
      </c>
      <c r="CD84" s="529">
        <f t="shared" si="88"/>
        <v>55.989583333333336</v>
      </c>
      <c r="CE84" s="516">
        <f t="shared" si="83"/>
        <v>54.300000000000004</v>
      </c>
      <c r="CF84" s="256">
        <f t="shared" si="84"/>
        <v>1414.2088704726823</v>
      </c>
      <c r="CG84" s="544">
        <f t="shared" si="131"/>
        <v>3.7430555555555558</v>
      </c>
      <c r="CH84" s="544">
        <f t="shared" si="132"/>
        <v>0.12361111111111112</v>
      </c>
      <c r="CI84" s="364">
        <f xml:space="preserve"> M84 + CI83</f>
        <v>129159</v>
      </c>
      <c r="CJ84" s="544">
        <f t="shared" si="85"/>
        <v>3.6194444444444445</v>
      </c>
      <c r="CK84" s="364">
        <f t="shared" si="86"/>
        <v>1486.8649270913277</v>
      </c>
      <c r="CL84" s="313">
        <f t="shared" si="87"/>
        <v>1437.7625231910945</v>
      </c>
      <c r="CM84" s="567"/>
      <c r="CN84" s="567"/>
      <c r="CO84" s="568"/>
      <c r="CP84" s="568"/>
      <c r="CQ84" s="568"/>
      <c r="CR84" s="568"/>
      <c r="CS84" s="568"/>
      <c r="CT84" s="568"/>
      <c r="CU84" s="568"/>
      <c r="CV84" s="568"/>
      <c r="CW84" s="568"/>
      <c r="CX84" s="568"/>
    </row>
    <row r="85" spans="1:102" s="429" customFormat="1" ht="22.5">
      <c r="A85" s="299">
        <v>84</v>
      </c>
      <c r="B85" s="361">
        <v>40831</v>
      </c>
      <c r="C85" s="299">
        <f t="shared" si="89"/>
        <v>10</v>
      </c>
      <c r="D85" s="310" t="s">
        <v>24</v>
      </c>
      <c r="E85" s="310" t="s">
        <v>1303</v>
      </c>
      <c r="F85" s="300"/>
      <c r="G85" s="301">
        <v>35</v>
      </c>
      <c r="H85" s="310" t="s">
        <v>27</v>
      </c>
      <c r="I85" s="300" t="s">
        <v>590</v>
      </c>
      <c r="J85" s="310" t="s">
        <v>28</v>
      </c>
      <c r="K85" s="310" t="s">
        <v>29</v>
      </c>
      <c r="L85" s="313">
        <v>154861</v>
      </c>
      <c r="M85" s="494">
        <v>35106</v>
      </c>
      <c r="N85" s="494"/>
      <c r="O85" s="700"/>
      <c r="P85" s="313">
        <f xml:space="preserve"> P84 - M85</f>
        <v>0</v>
      </c>
      <c r="Q85" s="268">
        <f t="shared" si="98"/>
        <v>1878103</v>
      </c>
      <c r="R85" s="302" t="s">
        <v>588</v>
      </c>
      <c r="S85" s="362">
        <v>8.7500000000000008E-2</v>
      </c>
      <c r="T85" s="257">
        <f>IF(S85=1,24,HOUR(S85))</f>
        <v>2</v>
      </c>
      <c r="U85" s="257">
        <f>MINUTE(S85)</f>
        <v>6</v>
      </c>
      <c r="V85" s="302" t="s">
        <v>589</v>
      </c>
      <c r="W85" s="303">
        <v>0.91666666666666663</v>
      </c>
      <c r="X85" s="253">
        <f t="shared" si="100"/>
        <v>22</v>
      </c>
      <c r="Y85" s="257">
        <f t="shared" si="117"/>
        <v>0</v>
      </c>
      <c r="Z85" s="253">
        <f t="shared" si="130"/>
        <v>1341</v>
      </c>
      <c r="AA85" s="253">
        <f t="shared" si="130"/>
        <v>1485</v>
      </c>
      <c r="AB85" s="253">
        <f>SUM($W$7:W85)</f>
        <v>54.604166666666664</v>
      </c>
      <c r="AC85" s="363">
        <v>0</v>
      </c>
      <c r="AD85" s="364">
        <v>0</v>
      </c>
      <c r="AE85" s="253">
        <f t="shared" si="101"/>
        <v>0</v>
      </c>
      <c r="AF85" s="253">
        <f t="shared" si="118"/>
        <v>0</v>
      </c>
      <c r="AG85" s="257">
        <f t="shared" si="93"/>
        <v>1595.7272727272727</v>
      </c>
      <c r="AH85" s="257">
        <f t="shared" si="102"/>
        <v>38297.454545454544</v>
      </c>
      <c r="AI85" s="310" t="s">
        <v>648</v>
      </c>
      <c r="AJ85" s="309"/>
      <c r="AK85" s="366">
        <v>0</v>
      </c>
      <c r="AL85" s="310">
        <v>0</v>
      </c>
      <c r="AM85" s="253">
        <f t="shared" si="103"/>
        <v>0</v>
      </c>
      <c r="AN85" s="251">
        <f t="shared" si="119"/>
        <v>0</v>
      </c>
      <c r="AO85" s="366">
        <v>4</v>
      </c>
      <c r="AP85" s="305">
        <v>9.0972222222222218E-2</v>
      </c>
      <c r="AQ85" s="253">
        <f t="shared" si="104"/>
        <v>2</v>
      </c>
      <c r="AR85" s="251">
        <f t="shared" si="120"/>
        <v>11</v>
      </c>
      <c r="AS85" s="369">
        <v>0</v>
      </c>
      <c r="AT85" s="362">
        <v>0</v>
      </c>
      <c r="AU85" s="253">
        <f t="shared" si="105"/>
        <v>0</v>
      </c>
      <c r="AV85" s="251">
        <f t="shared" si="121"/>
        <v>0</v>
      </c>
      <c r="AW85" s="304">
        <v>0</v>
      </c>
      <c r="AX85" s="362">
        <v>0</v>
      </c>
      <c r="AY85" s="253">
        <f t="shared" si="106"/>
        <v>0</v>
      </c>
      <c r="AZ85" s="251">
        <f t="shared" si="122"/>
        <v>0</v>
      </c>
      <c r="BA85" s="366">
        <v>0</v>
      </c>
      <c r="BB85" s="362">
        <v>0</v>
      </c>
      <c r="BC85" s="257">
        <f t="shared" si="107"/>
        <v>0</v>
      </c>
      <c r="BD85" s="258">
        <f t="shared" si="123"/>
        <v>0</v>
      </c>
      <c r="BE85" s="366">
        <v>3</v>
      </c>
      <c r="BF85" s="362">
        <v>0.10972222222222222</v>
      </c>
      <c r="BG85" s="253">
        <f t="shared" si="108"/>
        <v>2</v>
      </c>
      <c r="BH85" s="251">
        <f t="shared" si="124"/>
        <v>38</v>
      </c>
      <c r="BI85" s="304">
        <v>0</v>
      </c>
      <c r="BJ85" s="305">
        <v>0</v>
      </c>
      <c r="BK85" s="253">
        <f t="shared" si="109"/>
        <v>0</v>
      </c>
      <c r="BL85" s="251">
        <f t="shared" si="125"/>
        <v>0</v>
      </c>
      <c r="BM85" s="304">
        <v>0</v>
      </c>
      <c r="BN85" s="305">
        <v>0</v>
      </c>
      <c r="BO85" s="253">
        <f t="shared" si="110"/>
        <v>0</v>
      </c>
      <c r="BP85" s="251">
        <f t="shared" si="126"/>
        <v>0</v>
      </c>
      <c r="BQ85" s="368">
        <v>0</v>
      </c>
      <c r="BR85" s="305">
        <v>0</v>
      </c>
      <c r="BS85" s="253">
        <f t="shared" si="111"/>
        <v>0</v>
      </c>
      <c r="BT85" s="251">
        <f t="shared" si="127"/>
        <v>0</v>
      </c>
      <c r="BU85" s="253">
        <f t="shared" si="115"/>
        <v>7</v>
      </c>
      <c r="BV85" s="254">
        <f t="shared" si="94"/>
        <v>0.20069444444444445</v>
      </c>
      <c r="BW85" s="253">
        <f t="shared" si="112"/>
        <v>4</v>
      </c>
      <c r="BX85" s="252">
        <f t="shared" si="128"/>
        <v>49</v>
      </c>
      <c r="BY85" s="377">
        <f t="shared" si="82"/>
        <v>0.71597222222222223</v>
      </c>
      <c r="BZ85" s="376">
        <f t="shared" si="95"/>
        <v>2043.0261881668284</v>
      </c>
      <c r="CA85" s="256">
        <f t="shared" si="113"/>
        <v>49032.628516003882</v>
      </c>
      <c r="CB85" s="256">
        <f t="shared" si="96"/>
        <v>1595.7272727272727</v>
      </c>
      <c r="CC85" s="529">
        <f>SUM(CC84,BR85)</f>
        <v>1.6895833333333334</v>
      </c>
      <c r="CD85" s="529">
        <f xml:space="preserve"> W85 + CD84</f>
        <v>56.90625</v>
      </c>
      <c r="CE85" s="516">
        <f xml:space="preserve"> CD85 - CC85</f>
        <v>55.216666666666669</v>
      </c>
      <c r="CF85" s="256">
        <f>Q85/CE85/24</f>
        <v>1417.2223060670087</v>
      </c>
      <c r="CG85" s="544">
        <f xml:space="preserve"> W85 + CG84</f>
        <v>4.6597222222222223</v>
      </c>
      <c r="CH85" s="544">
        <f xml:space="preserve"> BR85 + CH84</f>
        <v>0.12361111111111112</v>
      </c>
      <c r="CI85" s="364">
        <f xml:space="preserve"> M85 + CI84</f>
        <v>164265</v>
      </c>
      <c r="CJ85" s="544">
        <f xml:space="preserve"> CG85 - CH85</f>
        <v>4.5361111111111114</v>
      </c>
      <c r="CK85" s="364">
        <f xml:space="preserve"> CI85/CJ85/24</f>
        <v>1508.8640538885486</v>
      </c>
      <c r="CL85" s="313">
        <f t="shared" ref="CL85:CL107" si="135" xml:space="preserve"> CI85/CG85/24</f>
        <v>1468.8375558867363</v>
      </c>
      <c r="CM85" s="567"/>
      <c r="CN85" s="567"/>
      <c r="CO85" s="568"/>
      <c r="CP85" s="568"/>
      <c r="CQ85" s="568"/>
      <c r="CR85" s="568"/>
      <c r="CS85" s="568"/>
      <c r="CT85" s="568"/>
      <c r="CU85" s="568"/>
      <c r="CV85" s="568"/>
      <c r="CW85" s="568"/>
      <c r="CX85" s="568"/>
    </row>
    <row r="86" spans="1:102" s="308" customFormat="1">
      <c r="A86" s="299">
        <f>A85+1</f>
        <v>85</v>
      </c>
      <c r="B86" s="361">
        <v>40832</v>
      </c>
      <c r="C86" s="299">
        <f t="shared" si="89"/>
        <v>10</v>
      </c>
      <c r="D86" s="310" t="s">
        <v>24</v>
      </c>
      <c r="E86" s="306" t="s">
        <v>1126</v>
      </c>
      <c r="F86" s="300"/>
      <c r="G86" s="301">
        <v>36</v>
      </c>
      <c r="H86" s="310" t="s">
        <v>27</v>
      </c>
      <c r="I86" s="300" t="s">
        <v>622</v>
      </c>
      <c r="J86" s="310" t="s">
        <v>28</v>
      </c>
      <c r="K86" s="310" t="s">
        <v>29</v>
      </c>
      <c r="L86" s="312">
        <v>39029</v>
      </c>
      <c r="M86" s="495">
        <v>38201</v>
      </c>
      <c r="N86" s="495"/>
      <c r="O86" s="699">
        <v>5</v>
      </c>
      <c r="P86" s="313">
        <f xml:space="preserve"> L86 - M86</f>
        <v>828</v>
      </c>
      <c r="Q86" s="268">
        <f t="shared" si="98"/>
        <v>1916304</v>
      </c>
      <c r="R86" s="310" t="s">
        <v>607</v>
      </c>
      <c r="S86" s="362">
        <v>7.2916666666666671E-2</v>
      </c>
      <c r="T86" s="257">
        <f t="shared" si="133"/>
        <v>1</v>
      </c>
      <c r="U86" s="257">
        <f t="shared" si="134"/>
        <v>45</v>
      </c>
      <c r="V86" s="302" t="s">
        <v>608</v>
      </c>
      <c r="W86" s="303">
        <v>0.91666666666666663</v>
      </c>
      <c r="X86" s="253">
        <f t="shared" si="100"/>
        <v>22</v>
      </c>
      <c r="Y86" s="257">
        <f t="shared" si="117"/>
        <v>0</v>
      </c>
      <c r="Z86" s="253">
        <f t="shared" si="130"/>
        <v>1363</v>
      </c>
      <c r="AA86" s="253">
        <f>AA84+Y86</f>
        <v>1485</v>
      </c>
      <c r="AB86" s="253">
        <f>SUM($W$7:W86)</f>
        <v>55.520833333333329</v>
      </c>
      <c r="AC86" s="363">
        <v>0</v>
      </c>
      <c r="AD86" s="364">
        <v>0</v>
      </c>
      <c r="AE86" s="253">
        <f t="shared" si="101"/>
        <v>0</v>
      </c>
      <c r="AF86" s="253">
        <f t="shared" si="118"/>
        <v>0</v>
      </c>
      <c r="AG86" s="257">
        <f t="shared" si="93"/>
        <v>1736.409090909091</v>
      </c>
      <c r="AH86" s="257">
        <f t="shared" si="102"/>
        <v>41673.818181818184</v>
      </c>
      <c r="AI86" s="307"/>
      <c r="AJ86" s="309"/>
      <c r="AK86" s="369">
        <v>2</v>
      </c>
      <c r="AL86" s="310">
        <v>8.3333333333333332E-3</v>
      </c>
      <c r="AM86" s="253">
        <f t="shared" si="103"/>
        <v>0</v>
      </c>
      <c r="AN86" s="251">
        <f t="shared" si="119"/>
        <v>12</v>
      </c>
      <c r="AO86" s="369">
        <v>5</v>
      </c>
      <c r="AP86" s="305">
        <v>0.13194444444444445</v>
      </c>
      <c r="AQ86" s="253">
        <f t="shared" si="104"/>
        <v>3</v>
      </c>
      <c r="AR86" s="251">
        <f t="shared" si="120"/>
        <v>10</v>
      </c>
      <c r="AS86" s="366">
        <v>0</v>
      </c>
      <c r="AT86" s="362">
        <v>0</v>
      </c>
      <c r="AU86" s="253">
        <f t="shared" si="105"/>
        <v>0</v>
      </c>
      <c r="AV86" s="251">
        <f t="shared" si="121"/>
        <v>0</v>
      </c>
      <c r="AW86" s="304">
        <v>0</v>
      </c>
      <c r="AX86" s="370">
        <v>0</v>
      </c>
      <c r="AY86" s="253">
        <f t="shared" si="106"/>
        <v>0</v>
      </c>
      <c r="AZ86" s="251">
        <f t="shared" si="122"/>
        <v>0</v>
      </c>
      <c r="BA86" s="366">
        <v>0</v>
      </c>
      <c r="BB86" s="362">
        <v>0</v>
      </c>
      <c r="BC86" s="257">
        <f t="shared" si="107"/>
        <v>0</v>
      </c>
      <c r="BD86" s="258">
        <f t="shared" si="123"/>
        <v>0</v>
      </c>
      <c r="BE86" s="369">
        <v>3</v>
      </c>
      <c r="BF86" s="370">
        <v>6.25E-2</v>
      </c>
      <c r="BG86" s="253">
        <f t="shared" si="108"/>
        <v>1</v>
      </c>
      <c r="BH86" s="251">
        <f t="shared" si="124"/>
        <v>30</v>
      </c>
      <c r="BI86" s="304">
        <v>0</v>
      </c>
      <c r="BJ86" s="305">
        <v>0</v>
      </c>
      <c r="BK86" s="253">
        <f t="shared" si="109"/>
        <v>0</v>
      </c>
      <c r="BL86" s="251">
        <f t="shared" si="125"/>
        <v>0</v>
      </c>
      <c r="BM86" s="304">
        <v>0</v>
      </c>
      <c r="BN86" s="305">
        <v>0</v>
      </c>
      <c r="BO86" s="253">
        <f t="shared" si="110"/>
        <v>0</v>
      </c>
      <c r="BP86" s="251">
        <f t="shared" si="126"/>
        <v>0</v>
      </c>
      <c r="BQ86" s="368">
        <v>1</v>
      </c>
      <c r="BR86" s="305">
        <v>3.472222222222222E-3</v>
      </c>
      <c r="BS86" s="253">
        <f t="shared" si="111"/>
        <v>0</v>
      </c>
      <c r="BT86" s="251">
        <f t="shared" si="127"/>
        <v>5</v>
      </c>
      <c r="BU86" s="253">
        <f t="shared" si="115"/>
        <v>11</v>
      </c>
      <c r="BV86" s="254">
        <f t="shared" si="94"/>
        <v>0.20625000000000002</v>
      </c>
      <c r="BW86" s="253">
        <f t="shared" si="112"/>
        <v>4</v>
      </c>
      <c r="BX86" s="252">
        <f t="shared" si="128"/>
        <v>57</v>
      </c>
      <c r="BY86" s="255">
        <f t="shared" ref="BY86:BY117" si="136">W86-BV86</f>
        <v>0.71041666666666659</v>
      </c>
      <c r="BZ86" s="376">
        <f t="shared" si="95"/>
        <v>2240.5278592375366</v>
      </c>
      <c r="CA86" s="256">
        <f t="shared" si="113"/>
        <v>53772.668621700883</v>
      </c>
      <c r="CB86" s="256">
        <f t="shared" si="96"/>
        <v>1743.0114068441064</v>
      </c>
      <c r="CC86" s="529">
        <f>SUM(CC84,BR86)</f>
        <v>1.6930555555555558</v>
      </c>
      <c r="CD86" s="529">
        <f xml:space="preserve"> W86 + CD84</f>
        <v>56.90625</v>
      </c>
      <c r="CE86" s="516">
        <f t="shared" si="83"/>
        <v>55.213194444444447</v>
      </c>
      <c r="CF86" s="256">
        <f t="shared" si="84"/>
        <v>1446.1398367439344</v>
      </c>
      <c r="CG86" s="544">
        <f xml:space="preserve"> W86 + CG84</f>
        <v>4.6597222222222223</v>
      </c>
      <c r="CH86" s="544">
        <f xml:space="preserve"> BR86 + CH84</f>
        <v>0.12708333333333333</v>
      </c>
      <c r="CI86" s="364">
        <f xml:space="preserve"> M86 + CI84</f>
        <v>167360</v>
      </c>
      <c r="CJ86" s="544">
        <f t="shared" si="85"/>
        <v>4.5326388888888891</v>
      </c>
      <c r="CK86" s="364">
        <f t="shared" si="86"/>
        <v>1538.4709667534853</v>
      </c>
      <c r="CL86" s="313">
        <f t="shared" si="135"/>
        <v>1496.5126676602085</v>
      </c>
      <c r="CM86" s="567"/>
      <c r="CN86" s="567"/>
      <c r="CO86" s="568"/>
      <c r="CP86" s="568"/>
      <c r="CQ86" s="568"/>
      <c r="CR86" s="568"/>
      <c r="CS86" s="568"/>
      <c r="CT86" s="568"/>
      <c r="CU86" s="568"/>
      <c r="CV86" s="568"/>
      <c r="CW86" s="568"/>
      <c r="CX86" s="568"/>
    </row>
    <row r="87" spans="1:102" s="308" customFormat="1">
      <c r="A87" s="299">
        <f t="shared" ref="A87:A106" si="137">A86+1</f>
        <v>86</v>
      </c>
      <c r="B87" s="361">
        <v>40833</v>
      </c>
      <c r="C87" s="299">
        <f t="shared" si="89"/>
        <v>10</v>
      </c>
      <c r="D87" s="310" t="s">
        <v>24</v>
      </c>
      <c r="E87" s="306" t="s">
        <v>1126</v>
      </c>
      <c r="F87" s="300"/>
      <c r="G87" s="301">
        <v>36</v>
      </c>
      <c r="H87" s="310" t="s">
        <v>27</v>
      </c>
      <c r="I87" s="300" t="s">
        <v>622</v>
      </c>
      <c r="J87" s="310" t="s">
        <v>28</v>
      </c>
      <c r="K87" s="310" t="s">
        <v>29</v>
      </c>
      <c r="L87" s="312">
        <v>39029</v>
      </c>
      <c r="M87" s="495">
        <v>828</v>
      </c>
      <c r="N87" s="495"/>
      <c r="O87" s="700"/>
      <c r="P87" s="313">
        <f xml:space="preserve"> P86 - M87</f>
        <v>0</v>
      </c>
      <c r="Q87" s="268">
        <f t="shared" si="98"/>
        <v>1917132</v>
      </c>
      <c r="R87" s="310" t="s">
        <v>607</v>
      </c>
      <c r="S87" s="362">
        <v>7.2916666666666671E-2</v>
      </c>
      <c r="T87" s="257">
        <f t="shared" si="133"/>
        <v>1</v>
      </c>
      <c r="U87" s="257">
        <f t="shared" si="134"/>
        <v>45</v>
      </c>
      <c r="V87" s="302" t="s">
        <v>608</v>
      </c>
      <c r="W87" s="303">
        <v>0.11458333333333333</v>
      </c>
      <c r="X87" s="253">
        <f t="shared" si="100"/>
        <v>2</v>
      </c>
      <c r="Y87" s="257">
        <f t="shared" si="117"/>
        <v>45</v>
      </c>
      <c r="Z87" s="253">
        <f t="shared" si="130"/>
        <v>1365</v>
      </c>
      <c r="AA87" s="253">
        <f t="shared" si="130"/>
        <v>1530</v>
      </c>
      <c r="AB87" s="253">
        <f>SUM($W$7:W87)</f>
        <v>55.635416666666664</v>
      </c>
      <c r="AC87" s="363">
        <v>0</v>
      </c>
      <c r="AD87" s="364">
        <v>0</v>
      </c>
      <c r="AE87" s="253">
        <f t="shared" si="101"/>
        <v>0</v>
      </c>
      <c r="AF87" s="253">
        <f t="shared" si="118"/>
        <v>0</v>
      </c>
      <c r="AG87" s="257">
        <f t="shared" si="93"/>
        <v>301.09090909090912</v>
      </c>
      <c r="AH87" s="257">
        <f t="shared" si="102"/>
        <v>7226.1818181818189</v>
      </c>
      <c r="AI87" s="310" t="s">
        <v>609</v>
      </c>
      <c r="AJ87" s="309"/>
      <c r="AK87" s="369">
        <v>1</v>
      </c>
      <c r="AL87" s="306">
        <v>1.3194444444444444E-2</v>
      </c>
      <c r="AM87" s="253">
        <f t="shared" si="103"/>
        <v>0</v>
      </c>
      <c r="AN87" s="251">
        <f t="shared" si="119"/>
        <v>19</v>
      </c>
      <c r="AO87" s="369">
        <v>1</v>
      </c>
      <c r="AP87" s="305">
        <v>4.8611111111111112E-3</v>
      </c>
      <c r="AQ87" s="253">
        <f t="shared" si="104"/>
        <v>0</v>
      </c>
      <c r="AR87" s="251">
        <f t="shared" si="120"/>
        <v>7</v>
      </c>
      <c r="AS87" s="366">
        <v>0</v>
      </c>
      <c r="AT87" s="362">
        <v>0</v>
      </c>
      <c r="AU87" s="253">
        <f t="shared" si="105"/>
        <v>0</v>
      </c>
      <c r="AV87" s="251">
        <f t="shared" si="121"/>
        <v>0</v>
      </c>
      <c r="AW87" s="304">
        <v>0</v>
      </c>
      <c r="AX87" s="370">
        <v>0</v>
      </c>
      <c r="AY87" s="253">
        <f t="shared" si="106"/>
        <v>0</v>
      </c>
      <c r="AZ87" s="251">
        <f t="shared" si="122"/>
        <v>0</v>
      </c>
      <c r="BA87" s="366">
        <v>0</v>
      </c>
      <c r="BB87" s="362">
        <v>0</v>
      </c>
      <c r="BC87" s="257">
        <f t="shared" si="107"/>
        <v>0</v>
      </c>
      <c r="BD87" s="258">
        <f t="shared" si="123"/>
        <v>0</v>
      </c>
      <c r="BE87" s="369">
        <v>0</v>
      </c>
      <c r="BF87" s="370">
        <v>0</v>
      </c>
      <c r="BG87" s="253">
        <f t="shared" si="108"/>
        <v>0</v>
      </c>
      <c r="BH87" s="251">
        <f t="shared" si="124"/>
        <v>0</v>
      </c>
      <c r="BI87" s="304">
        <v>0</v>
      </c>
      <c r="BJ87" s="305">
        <v>0</v>
      </c>
      <c r="BK87" s="253">
        <f t="shared" si="109"/>
        <v>0</v>
      </c>
      <c r="BL87" s="251">
        <f t="shared" si="125"/>
        <v>0</v>
      </c>
      <c r="BM87" s="304">
        <v>0</v>
      </c>
      <c r="BN87" s="305">
        <v>0</v>
      </c>
      <c r="BO87" s="253">
        <f t="shared" si="110"/>
        <v>0</v>
      </c>
      <c r="BP87" s="251">
        <f t="shared" si="126"/>
        <v>0</v>
      </c>
      <c r="BQ87" s="368">
        <v>0</v>
      </c>
      <c r="BR87" s="305">
        <v>0</v>
      </c>
      <c r="BS87" s="253">
        <f t="shared" si="111"/>
        <v>0</v>
      </c>
      <c r="BT87" s="251">
        <f t="shared" si="127"/>
        <v>0</v>
      </c>
      <c r="BU87" s="253">
        <f t="shared" si="115"/>
        <v>2</v>
      </c>
      <c r="BV87" s="254">
        <f t="shared" si="94"/>
        <v>1.8055555555555554E-2</v>
      </c>
      <c r="BW87" s="253">
        <f t="shared" si="112"/>
        <v>0</v>
      </c>
      <c r="BX87" s="252">
        <f t="shared" si="128"/>
        <v>26</v>
      </c>
      <c r="BY87" s="255">
        <f t="shared" si="136"/>
        <v>9.6527777777777768E-2</v>
      </c>
      <c r="BZ87" s="376">
        <f t="shared" si="95"/>
        <v>357.41007194244611</v>
      </c>
      <c r="CA87" s="256">
        <f t="shared" si="113"/>
        <v>8577.8417266187062</v>
      </c>
      <c r="CB87" s="256">
        <f t="shared" si="96"/>
        <v>301.09090909090912</v>
      </c>
      <c r="CC87" s="529">
        <f t="shared" si="114"/>
        <v>1.6930555555555558</v>
      </c>
      <c r="CD87" s="529">
        <f t="shared" si="88"/>
        <v>57.020833333333336</v>
      </c>
      <c r="CE87" s="516">
        <f t="shared" si="83"/>
        <v>55.327777777777783</v>
      </c>
      <c r="CF87" s="256">
        <f t="shared" si="84"/>
        <v>1443.7684506476553</v>
      </c>
      <c r="CG87" s="544">
        <f t="shared" si="131"/>
        <v>4.7743055555555554</v>
      </c>
      <c r="CH87" s="544">
        <f t="shared" si="132"/>
        <v>0.12708333333333333</v>
      </c>
      <c r="CI87" s="364">
        <f t="shared" ref="CI87:CI99" si="138" xml:space="preserve"> M87 + CI86</f>
        <v>168188</v>
      </c>
      <c r="CJ87" s="544">
        <f t="shared" si="85"/>
        <v>4.6472222222222221</v>
      </c>
      <c r="CK87" s="364">
        <f t="shared" si="86"/>
        <v>1507.961745367603</v>
      </c>
      <c r="CL87" s="313">
        <f t="shared" si="135"/>
        <v>1467.8225454545454</v>
      </c>
      <c r="CM87" s="567"/>
      <c r="CN87" s="567"/>
      <c r="CO87" s="568"/>
      <c r="CP87" s="568"/>
      <c r="CQ87" s="568"/>
      <c r="CR87" s="568"/>
      <c r="CS87" s="568"/>
      <c r="CT87" s="568"/>
      <c r="CU87" s="568"/>
      <c r="CV87" s="568"/>
      <c r="CW87" s="568"/>
      <c r="CX87" s="568"/>
    </row>
    <row r="88" spans="1:102" s="308" customFormat="1">
      <c r="A88" s="299">
        <f t="shared" si="137"/>
        <v>87</v>
      </c>
      <c r="B88" s="361">
        <v>40833</v>
      </c>
      <c r="C88" s="299">
        <f t="shared" si="89"/>
        <v>10</v>
      </c>
      <c r="D88" s="310" t="s">
        <v>24</v>
      </c>
      <c r="E88" s="306" t="s">
        <v>1194</v>
      </c>
      <c r="F88" s="300"/>
      <c r="G88" s="301">
        <v>37</v>
      </c>
      <c r="H88" s="310" t="s">
        <v>27</v>
      </c>
      <c r="I88" s="300" t="s">
        <v>406</v>
      </c>
      <c r="J88" s="306" t="s">
        <v>28</v>
      </c>
      <c r="K88" s="310" t="s">
        <v>29</v>
      </c>
      <c r="L88" s="312">
        <v>30557</v>
      </c>
      <c r="M88" s="495">
        <v>30557</v>
      </c>
      <c r="N88" s="495"/>
      <c r="O88" s="495" t="s">
        <v>178</v>
      </c>
      <c r="P88" s="313">
        <f xml:space="preserve"> L88 - M88</f>
        <v>0</v>
      </c>
      <c r="Q88" s="268">
        <f t="shared" si="98"/>
        <v>1947689</v>
      </c>
      <c r="R88" s="310" t="s">
        <v>610</v>
      </c>
      <c r="S88" s="362">
        <v>5.8333333333333327E-2</v>
      </c>
      <c r="T88" s="257">
        <f t="shared" si="133"/>
        <v>1</v>
      </c>
      <c r="U88" s="257">
        <f t="shared" si="134"/>
        <v>24</v>
      </c>
      <c r="V88" s="302" t="s">
        <v>611</v>
      </c>
      <c r="W88" s="303">
        <v>0.63888888888888895</v>
      </c>
      <c r="X88" s="253">
        <f t="shared" si="100"/>
        <v>15</v>
      </c>
      <c r="Y88" s="257">
        <f t="shared" si="117"/>
        <v>20</v>
      </c>
      <c r="Z88" s="253">
        <f t="shared" si="130"/>
        <v>1380</v>
      </c>
      <c r="AA88" s="253">
        <f t="shared" si="130"/>
        <v>1550</v>
      </c>
      <c r="AB88" s="253">
        <f>SUM($W$7:W88)</f>
        <v>56.27430555555555</v>
      </c>
      <c r="AC88" s="363">
        <v>0</v>
      </c>
      <c r="AD88" s="364">
        <v>0</v>
      </c>
      <c r="AE88" s="253">
        <f t="shared" si="101"/>
        <v>0</v>
      </c>
      <c r="AF88" s="253">
        <f t="shared" si="118"/>
        <v>0</v>
      </c>
      <c r="AG88" s="257">
        <f t="shared" si="93"/>
        <v>1992.8478260869563</v>
      </c>
      <c r="AH88" s="257">
        <f t="shared" si="102"/>
        <v>47828.347826086952</v>
      </c>
      <c r="AI88" s="310" t="s">
        <v>612</v>
      </c>
      <c r="AJ88" s="309"/>
      <c r="AK88" s="369">
        <v>1</v>
      </c>
      <c r="AL88" s="306">
        <v>2.7777777777777779E-3</v>
      </c>
      <c r="AM88" s="253">
        <f t="shared" si="103"/>
        <v>0</v>
      </c>
      <c r="AN88" s="251">
        <f t="shared" si="119"/>
        <v>4</v>
      </c>
      <c r="AO88" s="369">
        <v>3</v>
      </c>
      <c r="AP88" s="305">
        <v>2.8472222222222222E-2</v>
      </c>
      <c r="AQ88" s="253">
        <f t="shared" si="104"/>
        <v>0</v>
      </c>
      <c r="AR88" s="251">
        <f t="shared" si="120"/>
        <v>41</v>
      </c>
      <c r="AS88" s="366">
        <v>0</v>
      </c>
      <c r="AT88" s="362">
        <v>0</v>
      </c>
      <c r="AU88" s="253">
        <f t="shared" si="105"/>
        <v>0</v>
      </c>
      <c r="AV88" s="251">
        <f t="shared" si="121"/>
        <v>0</v>
      </c>
      <c r="AW88" s="304">
        <v>1</v>
      </c>
      <c r="AX88" s="370">
        <v>3.4027777777777775E-2</v>
      </c>
      <c r="AY88" s="253">
        <f t="shared" si="106"/>
        <v>0</v>
      </c>
      <c r="AZ88" s="251">
        <f t="shared" si="122"/>
        <v>49</v>
      </c>
      <c r="BA88" s="366">
        <v>0</v>
      </c>
      <c r="BB88" s="362">
        <v>0</v>
      </c>
      <c r="BC88" s="257">
        <f t="shared" si="107"/>
        <v>0</v>
      </c>
      <c r="BD88" s="258">
        <f t="shared" si="123"/>
        <v>0</v>
      </c>
      <c r="BE88" s="369">
        <v>3</v>
      </c>
      <c r="BF88" s="370">
        <v>9.4444444444444442E-2</v>
      </c>
      <c r="BG88" s="253">
        <f t="shared" si="108"/>
        <v>2</v>
      </c>
      <c r="BH88" s="251">
        <f t="shared" si="124"/>
        <v>16</v>
      </c>
      <c r="BI88" s="304">
        <v>0</v>
      </c>
      <c r="BJ88" s="305">
        <v>0</v>
      </c>
      <c r="BK88" s="253">
        <f t="shared" si="109"/>
        <v>0</v>
      </c>
      <c r="BL88" s="251">
        <f t="shared" si="125"/>
        <v>0</v>
      </c>
      <c r="BM88" s="304">
        <v>0</v>
      </c>
      <c r="BN88" s="305">
        <v>0</v>
      </c>
      <c r="BO88" s="253">
        <f t="shared" si="110"/>
        <v>0</v>
      </c>
      <c r="BP88" s="251">
        <f t="shared" si="126"/>
        <v>0</v>
      </c>
      <c r="BQ88" s="368">
        <v>0</v>
      </c>
      <c r="BR88" s="305">
        <v>0</v>
      </c>
      <c r="BS88" s="253">
        <f t="shared" si="111"/>
        <v>0</v>
      </c>
      <c r="BT88" s="251">
        <f t="shared" si="127"/>
        <v>0</v>
      </c>
      <c r="BU88" s="253">
        <f t="shared" si="115"/>
        <v>8</v>
      </c>
      <c r="BV88" s="254">
        <f t="shared" si="94"/>
        <v>0.15972222222222221</v>
      </c>
      <c r="BW88" s="253">
        <f t="shared" si="112"/>
        <v>3</v>
      </c>
      <c r="BX88" s="252">
        <f t="shared" si="128"/>
        <v>50</v>
      </c>
      <c r="BY88" s="255">
        <f t="shared" si="136"/>
        <v>0.47916666666666674</v>
      </c>
      <c r="BZ88" s="376">
        <f t="shared" si="95"/>
        <v>2657.1304347826085</v>
      </c>
      <c r="CA88" s="256">
        <f t="shared" si="113"/>
        <v>63771.130434782608</v>
      </c>
      <c r="CB88" s="256">
        <f t="shared" si="96"/>
        <v>1992.8478260869563</v>
      </c>
      <c r="CC88" s="529">
        <f t="shared" si="114"/>
        <v>1.6930555555555558</v>
      </c>
      <c r="CD88" s="529">
        <f t="shared" si="88"/>
        <v>57.659722222222221</v>
      </c>
      <c r="CE88" s="516">
        <f t="shared" si="83"/>
        <v>55.966666666666669</v>
      </c>
      <c r="CF88" s="256">
        <f t="shared" si="84"/>
        <v>1450.0364800476473</v>
      </c>
      <c r="CG88" s="544">
        <f t="shared" si="131"/>
        <v>5.4131944444444446</v>
      </c>
      <c r="CH88" s="544">
        <f t="shared" si="132"/>
        <v>0.12708333333333333</v>
      </c>
      <c r="CI88" s="364">
        <f t="shared" si="138"/>
        <v>198745</v>
      </c>
      <c r="CJ88" s="544">
        <f t="shared" si="85"/>
        <v>5.2861111111111114</v>
      </c>
      <c r="CK88" s="364">
        <f t="shared" si="86"/>
        <v>1566.5659485023646</v>
      </c>
      <c r="CL88" s="313">
        <f t="shared" si="135"/>
        <v>1529.7883258499039</v>
      </c>
      <c r="CM88" s="567"/>
      <c r="CN88" s="567"/>
      <c r="CO88" s="568"/>
      <c r="CP88" s="568"/>
      <c r="CQ88" s="568"/>
      <c r="CR88" s="568"/>
      <c r="CS88" s="568"/>
      <c r="CT88" s="568"/>
      <c r="CU88" s="568"/>
      <c r="CV88" s="568"/>
      <c r="CW88" s="568"/>
      <c r="CX88" s="568"/>
    </row>
    <row r="89" spans="1:102" s="308" customFormat="1">
      <c r="A89" s="299">
        <f t="shared" si="137"/>
        <v>88</v>
      </c>
      <c r="B89" s="361">
        <v>40835</v>
      </c>
      <c r="C89" s="299">
        <f t="shared" si="89"/>
        <v>10</v>
      </c>
      <c r="D89" s="310" t="s">
        <v>24</v>
      </c>
      <c r="E89" s="306" t="s">
        <v>1195</v>
      </c>
      <c r="F89" s="300"/>
      <c r="G89" s="301">
        <v>38</v>
      </c>
      <c r="H89" s="306" t="s">
        <v>177</v>
      </c>
      <c r="I89" s="300" t="s">
        <v>614</v>
      </c>
      <c r="J89" s="306" t="s">
        <v>28</v>
      </c>
      <c r="K89" s="310" t="s">
        <v>29</v>
      </c>
      <c r="L89" s="312">
        <v>45480</v>
      </c>
      <c r="M89" s="495">
        <v>28656</v>
      </c>
      <c r="N89" s="702">
        <v>7</v>
      </c>
      <c r="O89" s="702">
        <v>2</v>
      </c>
      <c r="P89" s="313">
        <f xml:space="preserve"> L89 - M89</f>
        <v>16824</v>
      </c>
      <c r="Q89" s="268">
        <f t="shared" si="98"/>
        <v>1976345</v>
      </c>
      <c r="R89" s="310" t="s">
        <v>615</v>
      </c>
      <c r="S89" s="362">
        <v>9.9999999999999992E-2</v>
      </c>
      <c r="T89" s="257">
        <f t="shared" si="133"/>
        <v>2</v>
      </c>
      <c r="U89" s="257">
        <f t="shared" si="134"/>
        <v>24</v>
      </c>
      <c r="V89" s="302" t="s">
        <v>616</v>
      </c>
      <c r="W89" s="303">
        <v>0.77083333333333337</v>
      </c>
      <c r="X89" s="253">
        <f t="shared" si="100"/>
        <v>18</v>
      </c>
      <c r="Y89" s="257">
        <f t="shared" si="117"/>
        <v>30</v>
      </c>
      <c r="Z89" s="253">
        <f t="shared" si="130"/>
        <v>1398</v>
      </c>
      <c r="AA89" s="253">
        <f t="shared" si="130"/>
        <v>1580</v>
      </c>
      <c r="AB89" s="253">
        <f>SUM($W$7:W89)</f>
        <v>57.045138888888886</v>
      </c>
      <c r="AC89" s="363">
        <v>0</v>
      </c>
      <c r="AD89" s="364">
        <v>0</v>
      </c>
      <c r="AE89" s="253">
        <f t="shared" si="101"/>
        <v>0</v>
      </c>
      <c r="AF89" s="253">
        <f t="shared" si="118"/>
        <v>0</v>
      </c>
      <c r="AG89" s="257">
        <f t="shared" si="93"/>
        <v>1548.9729729729727</v>
      </c>
      <c r="AH89" s="257">
        <f t="shared" si="102"/>
        <v>37175.351351351346</v>
      </c>
      <c r="AI89" s="307"/>
      <c r="AJ89" s="309"/>
      <c r="AK89" s="369">
        <v>2</v>
      </c>
      <c r="AL89" s="306">
        <v>3.0555555555555555E-2</v>
      </c>
      <c r="AM89" s="253">
        <f t="shared" si="103"/>
        <v>0</v>
      </c>
      <c r="AN89" s="251">
        <f t="shared" si="119"/>
        <v>44</v>
      </c>
      <c r="AO89" s="369">
        <v>4</v>
      </c>
      <c r="AP89" s="305">
        <v>2.0833333333333332E-2</v>
      </c>
      <c r="AQ89" s="253">
        <f t="shared" si="104"/>
        <v>0</v>
      </c>
      <c r="AR89" s="251">
        <f t="shared" si="120"/>
        <v>30</v>
      </c>
      <c r="AS89" s="366">
        <v>0</v>
      </c>
      <c r="AT89" s="362">
        <v>0</v>
      </c>
      <c r="AU89" s="253">
        <f t="shared" si="105"/>
        <v>0</v>
      </c>
      <c r="AV89" s="251">
        <f t="shared" si="121"/>
        <v>0</v>
      </c>
      <c r="AW89" s="304">
        <v>0</v>
      </c>
      <c r="AX89" s="370">
        <v>0</v>
      </c>
      <c r="AY89" s="253">
        <f t="shared" si="106"/>
        <v>0</v>
      </c>
      <c r="AZ89" s="251">
        <f t="shared" si="122"/>
        <v>0</v>
      </c>
      <c r="BA89" s="366">
        <v>0</v>
      </c>
      <c r="BB89" s="362">
        <v>0</v>
      </c>
      <c r="BC89" s="257">
        <f t="shared" si="107"/>
        <v>0</v>
      </c>
      <c r="BD89" s="258">
        <f t="shared" si="123"/>
        <v>0</v>
      </c>
      <c r="BE89" s="369">
        <v>0</v>
      </c>
      <c r="BF89" s="370">
        <v>0</v>
      </c>
      <c r="BG89" s="253">
        <f t="shared" si="108"/>
        <v>0</v>
      </c>
      <c r="BH89" s="251">
        <f t="shared" si="124"/>
        <v>0</v>
      </c>
      <c r="BI89" s="304">
        <v>0</v>
      </c>
      <c r="BJ89" s="305">
        <v>0</v>
      </c>
      <c r="BK89" s="253">
        <f t="shared" si="109"/>
        <v>0</v>
      </c>
      <c r="BL89" s="251">
        <f t="shared" si="125"/>
        <v>0</v>
      </c>
      <c r="BM89" s="304">
        <v>0</v>
      </c>
      <c r="BN89" s="305">
        <v>0</v>
      </c>
      <c r="BO89" s="253">
        <f t="shared" si="110"/>
        <v>0</v>
      </c>
      <c r="BP89" s="251">
        <f t="shared" si="126"/>
        <v>0</v>
      </c>
      <c r="BQ89" s="368">
        <v>0</v>
      </c>
      <c r="BR89" s="305">
        <v>0</v>
      </c>
      <c r="BS89" s="253">
        <f t="shared" si="111"/>
        <v>0</v>
      </c>
      <c r="BT89" s="251">
        <f t="shared" si="127"/>
        <v>0</v>
      </c>
      <c r="BU89" s="253">
        <f t="shared" si="115"/>
        <v>6</v>
      </c>
      <c r="BV89" s="254">
        <f t="shared" si="94"/>
        <v>5.1388888888888887E-2</v>
      </c>
      <c r="BW89" s="253">
        <f t="shared" si="112"/>
        <v>1</v>
      </c>
      <c r="BX89" s="252">
        <f t="shared" si="128"/>
        <v>14</v>
      </c>
      <c r="BY89" s="255">
        <f t="shared" si="136"/>
        <v>0.71944444444444444</v>
      </c>
      <c r="BZ89" s="376">
        <f t="shared" si="95"/>
        <v>1659.6138996138995</v>
      </c>
      <c r="CA89" s="256">
        <f t="shared" si="113"/>
        <v>39830.733590733587</v>
      </c>
      <c r="CB89" s="256">
        <f t="shared" si="96"/>
        <v>1548.9729729729727</v>
      </c>
      <c r="CC89" s="529">
        <f t="shared" si="114"/>
        <v>1.6930555555555558</v>
      </c>
      <c r="CD89" s="529">
        <f t="shared" si="88"/>
        <v>58.430555555555557</v>
      </c>
      <c r="CE89" s="516">
        <f t="shared" si="83"/>
        <v>56.737500000000004</v>
      </c>
      <c r="CF89" s="256">
        <f t="shared" si="84"/>
        <v>1451.38062715723</v>
      </c>
      <c r="CG89" s="544">
        <f t="shared" si="131"/>
        <v>6.1840277777777777</v>
      </c>
      <c r="CH89" s="544">
        <f t="shared" si="132"/>
        <v>0.12708333333333333</v>
      </c>
      <c r="CI89" s="364">
        <f t="shared" si="138"/>
        <v>227401</v>
      </c>
      <c r="CJ89" s="544">
        <f t="shared" si="85"/>
        <v>6.0569444444444445</v>
      </c>
      <c r="CK89" s="364">
        <f t="shared" si="86"/>
        <v>1564.3269892226554</v>
      </c>
      <c r="CL89" s="313">
        <f t="shared" si="135"/>
        <v>1532.1796743402583</v>
      </c>
      <c r="CM89" s="567"/>
      <c r="CN89" s="567"/>
      <c r="CO89" s="568"/>
      <c r="CP89" s="568"/>
      <c r="CQ89" s="568"/>
      <c r="CR89" s="568"/>
      <c r="CS89" s="568"/>
      <c r="CT89" s="568"/>
      <c r="CU89" s="568"/>
      <c r="CV89" s="568"/>
      <c r="CW89" s="568"/>
      <c r="CX89" s="568"/>
    </row>
    <row r="90" spans="1:102">
      <c r="A90" s="299">
        <f t="shared" si="137"/>
        <v>89</v>
      </c>
      <c r="B90" s="361">
        <v>40836</v>
      </c>
      <c r="C90" s="299">
        <f t="shared" si="89"/>
        <v>10</v>
      </c>
      <c r="D90" s="310" t="s">
        <v>24</v>
      </c>
      <c r="E90" s="306" t="s">
        <v>1195</v>
      </c>
      <c r="F90" s="300"/>
      <c r="G90" s="301">
        <v>38</v>
      </c>
      <c r="H90" s="306" t="s">
        <v>177</v>
      </c>
      <c r="I90" s="300" t="s">
        <v>614</v>
      </c>
      <c r="J90" s="306" t="s">
        <v>28</v>
      </c>
      <c r="K90" s="310" t="s">
        <v>29</v>
      </c>
      <c r="L90" s="312">
        <v>45480</v>
      </c>
      <c r="M90" s="494">
        <v>16824</v>
      </c>
      <c r="N90" s="703"/>
      <c r="O90" s="703"/>
      <c r="P90" s="313">
        <f xml:space="preserve"> P89 - M90</f>
        <v>0</v>
      </c>
      <c r="Q90" s="268">
        <f t="shared" si="98"/>
        <v>1993169</v>
      </c>
      <c r="R90" s="310" t="s">
        <v>615</v>
      </c>
      <c r="S90" s="362">
        <v>9.9999999999999992E-2</v>
      </c>
      <c r="T90" s="257">
        <f t="shared" si="133"/>
        <v>2</v>
      </c>
      <c r="U90" s="257">
        <f t="shared" si="116"/>
        <v>24</v>
      </c>
      <c r="V90" s="302" t="s">
        <v>616</v>
      </c>
      <c r="W90" s="303">
        <v>0.98263888888888884</v>
      </c>
      <c r="X90" s="253">
        <f t="shared" si="100"/>
        <v>23</v>
      </c>
      <c r="Y90" s="257">
        <f t="shared" si="117"/>
        <v>35</v>
      </c>
      <c r="Z90" s="253">
        <f t="shared" si="130"/>
        <v>1421</v>
      </c>
      <c r="AA90" s="253">
        <f t="shared" si="130"/>
        <v>1615</v>
      </c>
      <c r="AB90" s="253">
        <f>SUM($W$7:W90)</f>
        <v>58.027777777777771</v>
      </c>
      <c r="AC90" s="363">
        <v>0</v>
      </c>
      <c r="AD90" s="364">
        <v>0</v>
      </c>
      <c r="AE90" s="253">
        <f t="shared" si="101"/>
        <v>0</v>
      </c>
      <c r="AF90" s="253">
        <f t="shared" si="118"/>
        <v>0</v>
      </c>
      <c r="AG90" s="257">
        <f t="shared" si="93"/>
        <v>713.38515901060066</v>
      </c>
      <c r="AH90" s="257">
        <f t="shared" si="102"/>
        <v>17121.243816254417</v>
      </c>
      <c r="AI90" s="310" t="s">
        <v>623</v>
      </c>
      <c r="AJ90" s="309"/>
      <c r="AK90" s="369">
        <v>1</v>
      </c>
      <c r="AL90" s="306">
        <v>9.7222222222222224E-3</v>
      </c>
      <c r="AM90" s="253">
        <f t="shared" si="103"/>
        <v>0</v>
      </c>
      <c r="AN90" s="251">
        <f t="shared" si="119"/>
        <v>14</v>
      </c>
      <c r="AO90" s="369">
        <v>2</v>
      </c>
      <c r="AP90" s="305">
        <v>0.20347222222222219</v>
      </c>
      <c r="AQ90" s="253">
        <f t="shared" si="104"/>
        <v>4</v>
      </c>
      <c r="AR90" s="251">
        <f t="shared" si="120"/>
        <v>53</v>
      </c>
      <c r="AS90" s="366">
        <v>0</v>
      </c>
      <c r="AT90" s="362">
        <v>0</v>
      </c>
      <c r="AU90" s="253">
        <f t="shared" si="105"/>
        <v>0</v>
      </c>
      <c r="AV90" s="251">
        <f t="shared" si="121"/>
        <v>0</v>
      </c>
      <c r="AW90" s="304">
        <v>3</v>
      </c>
      <c r="AX90" s="370">
        <v>0.11527777777777777</v>
      </c>
      <c r="AY90" s="253">
        <f t="shared" si="106"/>
        <v>2</v>
      </c>
      <c r="AZ90" s="251">
        <f t="shared" si="122"/>
        <v>46</v>
      </c>
      <c r="BA90" s="366">
        <v>0</v>
      </c>
      <c r="BB90" s="362">
        <v>0</v>
      </c>
      <c r="BC90" s="257">
        <f t="shared" si="107"/>
        <v>0</v>
      </c>
      <c r="BD90" s="258">
        <f t="shared" si="123"/>
        <v>0</v>
      </c>
      <c r="BE90" s="369">
        <v>1</v>
      </c>
      <c r="BF90" s="370">
        <v>1.1111111111111112E-2</v>
      </c>
      <c r="BG90" s="253">
        <f t="shared" si="108"/>
        <v>0</v>
      </c>
      <c r="BH90" s="251">
        <f t="shared" si="124"/>
        <v>16</v>
      </c>
      <c r="BI90" s="304">
        <v>0</v>
      </c>
      <c r="BJ90" s="305">
        <v>0</v>
      </c>
      <c r="BK90" s="253">
        <f t="shared" si="109"/>
        <v>0</v>
      </c>
      <c r="BL90" s="251">
        <f t="shared" si="125"/>
        <v>0</v>
      </c>
      <c r="BM90" s="304">
        <v>0</v>
      </c>
      <c r="BN90" s="305">
        <v>0</v>
      </c>
      <c r="BO90" s="253">
        <f t="shared" si="110"/>
        <v>0</v>
      </c>
      <c r="BP90" s="251">
        <f t="shared" si="126"/>
        <v>0</v>
      </c>
      <c r="BQ90" s="368">
        <v>1</v>
      </c>
      <c r="BR90" s="305">
        <v>2.7777777777777776E-2</v>
      </c>
      <c r="BS90" s="253">
        <f t="shared" si="111"/>
        <v>0</v>
      </c>
      <c r="BT90" s="251">
        <f t="shared" si="127"/>
        <v>40</v>
      </c>
      <c r="BU90" s="253">
        <f t="shared" si="115"/>
        <v>8</v>
      </c>
      <c r="BV90" s="254">
        <f t="shared" si="94"/>
        <v>0.36736111111111108</v>
      </c>
      <c r="BW90" s="253">
        <f t="shared" si="112"/>
        <v>8</v>
      </c>
      <c r="BX90" s="252">
        <f t="shared" si="128"/>
        <v>49</v>
      </c>
      <c r="BY90" s="255">
        <f t="shared" si="136"/>
        <v>0.61527777777777781</v>
      </c>
      <c r="BZ90" s="376">
        <f t="shared" si="95"/>
        <v>1139.3227990970654</v>
      </c>
      <c r="CA90" s="256">
        <f t="shared" si="113"/>
        <v>27343.74717832957</v>
      </c>
      <c r="CB90" s="256">
        <f t="shared" si="96"/>
        <v>734.13818181818181</v>
      </c>
      <c r="CC90" s="529">
        <f t="shared" si="114"/>
        <v>1.7208333333333334</v>
      </c>
      <c r="CD90" s="529">
        <f t="shared" si="88"/>
        <v>59.413194444444443</v>
      </c>
      <c r="CE90" s="516">
        <f t="shared" si="83"/>
        <v>57.692361111111111</v>
      </c>
      <c r="CF90" s="256">
        <f t="shared" si="84"/>
        <v>1439.5096115651743</v>
      </c>
      <c r="CG90" s="544">
        <f t="shared" si="131"/>
        <v>7.1666666666666661</v>
      </c>
      <c r="CH90" s="544">
        <f t="shared" si="132"/>
        <v>0.15486111111111112</v>
      </c>
      <c r="CI90" s="364">
        <f t="shared" si="138"/>
        <v>244225</v>
      </c>
      <c r="CJ90" s="544">
        <f t="shared" si="85"/>
        <v>7.0118055555555552</v>
      </c>
      <c r="CK90" s="364">
        <f t="shared" si="86"/>
        <v>1451.272655244132</v>
      </c>
      <c r="CL90" s="313">
        <f t="shared" si="135"/>
        <v>1419.9127906976746</v>
      </c>
      <c r="CM90" s="567"/>
      <c r="CN90" s="567"/>
      <c r="CO90" s="568"/>
      <c r="CP90" s="568"/>
      <c r="CQ90" s="568"/>
      <c r="CR90" s="568"/>
      <c r="CS90" s="568"/>
      <c r="CT90" s="568"/>
      <c r="CU90" s="568"/>
      <c r="CV90" s="568"/>
      <c r="CW90" s="568"/>
      <c r="CX90" s="568"/>
    </row>
    <row r="91" spans="1:102">
      <c r="A91" s="299">
        <f t="shared" si="137"/>
        <v>90</v>
      </c>
      <c r="B91" s="361">
        <v>40837</v>
      </c>
      <c r="C91" s="299">
        <f t="shared" si="89"/>
        <v>10</v>
      </c>
      <c r="D91" s="310" t="s">
        <v>24</v>
      </c>
      <c r="E91" s="306" t="s">
        <v>1196</v>
      </c>
      <c r="F91" s="300"/>
      <c r="G91" s="301">
        <v>39</v>
      </c>
      <c r="H91" s="310" t="s">
        <v>27</v>
      </c>
      <c r="I91" s="300" t="s">
        <v>413</v>
      </c>
      <c r="J91" s="306" t="s">
        <v>414</v>
      </c>
      <c r="K91" s="310" t="s">
        <v>29</v>
      </c>
      <c r="L91" s="312">
        <v>66409</v>
      </c>
      <c r="M91" s="495">
        <v>43961</v>
      </c>
      <c r="N91" s="699">
        <v>7</v>
      </c>
      <c r="O91" s="699">
        <v>7</v>
      </c>
      <c r="P91" s="313">
        <f xml:space="preserve"> L91 - M91</f>
        <v>22448</v>
      </c>
      <c r="Q91" s="268">
        <f t="shared" si="98"/>
        <v>2037130</v>
      </c>
      <c r="R91" s="310" t="s">
        <v>625</v>
      </c>
      <c r="S91" s="362">
        <v>5.2083333333333336E-2</v>
      </c>
      <c r="T91" s="257">
        <f t="shared" si="133"/>
        <v>1</v>
      </c>
      <c r="U91" s="257">
        <f t="shared" si="116"/>
        <v>15</v>
      </c>
      <c r="V91" s="302" t="s">
        <v>626</v>
      </c>
      <c r="W91" s="303">
        <v>0.79722222222222217</v>
      </c>
      <c r="X91" s="253">
        <f t="shared" si="100"/>
        <v>19</v>
      </c>
      <c r="Y91" s="257">
        <f t="shared" si="117"/>
        <v>8</v>
      </c>
      <c r="Z91" s="253">
        <f t="shared" si="130"/>
        <v>1440</v>
      </c>
      <c r="AA91" s="253">
        <f t="shared" si="130"/>
        <v>1623</v>
      </c>
      <c r="AB91" s="253">
        <f>SUM($W$7:W91)</f>
        <v>58.824999999999996</v>
      </c>
      <c r="AC91" s="363">
        <v>0</v>
      </c>
      <c r="AD91" s="364">
        <v>0</v>
      </c>
      <c r="AE91" s="253">
        <f t="shared" si="101"/>
        <v>0</v>
      </c>
      <c r="AF91" s="253">
        <f t="shared" si="118"/>
        <v>0</v>
      </c>
      <c r="AG91" s="257">
        <f t="shared" si="93"/>
        <v>2297.6132404181185</v>
      </c>
      <c r="AH91" s="257">
        <f t="shared" si="102"/>
        <v>55142.71777003484</v>
      </c>
      <c r="AI91" s="307"/>
      <c r="AJ91" s="309"/>
      <c r="AK91" s="369">
        <v>6</v>
      </c>
      <c r="AL91" s="306">
        <v>7.0833333333333331E-2</v>
      </c>
      <c r="AM91" s="253">
        <f t="shared" si="103"/>
        <v>1</v>
      </c>
      <c r="AN91" s="251">
        <f t="shared" si="119"/>
        <v>42</v>
      </c>
      <c r="AO91" s="369">
        <v>2</v>
      </c>
      <c r="AP91" s="305">
        <v>7.6388888888888886E-3</v>
      </c>
      <c r="AQ91" s="253">
        <f t="shared" si="104"/>
        <v>0</v>
      </c>
      <c r="AR91" s="251">
        <f t="shared" si="120"/>
        <v>11</v>
      </c>
      <c r="AS91" s="366">
        <v>0</v>
      </c>
      <c r="AT91" s="362">
        <v>0</v>
      </c>
      <c r="AU91" s="253">
        <f t="shared" si="105"/>
        <v>0</v>
      </c>
      <c r="AV91" s="251">
        <f t="shared" si="121"/>
        <v>0</v>
      </c>
      <c r="AW91" s="304">
        <v>0</v>
      </c>
      <c r="AX91" s="370">
        <v>0</v>
      </c>
      <c r="AY91" s="253">
        <f t="shared" si="106"/>
        <v>0</v>
      </c>
      <c r="AZ91" s="251">
        <f t="shared" si="122"/>
        <v>0</v>
      </c>
      <c r="BA91" s="366">
        <v>0</v>
      </c>
      <c r="BB91" s="362">
        <v>0</v>
      </c>
      <c r="BC91" s="257">
        <f t="shared" si="107"/>
        <v>0</v>
      </c>
      <c r="BD91" s="258">
        <f t="shared" si="123"/>
        <v>0</v>
      </c>
      <c r="BE91" s="369">
        <v>4</v>
      </c>
      <c r="BF91" s="370">
        <v>4.8611111111111112E-2</v>
      </c>
      <c r="BG91" s="253">
        <f t="shared" si="108"/>
        <v>1</v>
      </c>
      <c r="BH91" s="251">
        <f t="shared" si="124"/>
        <v>10</v>
      </c>
      <c r="BI91" s="304">
        <v>0</v>
      </c>
      <c r="BJ91" s="305">
        <v>0</v>
      </c>
      <c r="BK91" s="253">
        <f t="shared" si="109"/>
        <v>0</v>
      </c>
      <c r="BL91" s="251">
        <f t="shared" si="125"/>
        <v>0</v>
      </c>
      <c r="BM91" s="304">
        <v>0</v>
      </c>
      <c r="BN91" s="305">
        <v>0</v>
      </c>
      <c r="BO91" s="253">
        <f t="shared" si="110"/>
        <v>0</v>
      </c>
      <c r="BP91" s="251">
        <f t="shared" si="126"/>
        <v>0</v>
      </c>
      <c r="BQ91" s="368">
        <v>0</v>
      </c>
      <c r="BR91" s="305">
        <v>0</v>
      </c>
      <c r="BS91" s="253">
        <f t="shared" si="111"/>
        <v>0</v>
      </c>
      <c r="BT91" s="251">
        <f t="shared" si="127"/>
        <v>0</v>
      </c>
      <c r="BU91" s="253">
        <f t="shared" si="115"/>
        <v>12</v>
      </c>
      <c r="BV91" s="254">
        <f t="shared" si="94"/>
        <v>0.12708333333333333</v>
      </c>
      <c r="BW91" s="253">
        <f t="shared" si="112"/>
        <v>3</v>
      </c>
      <c r="BX91" s="252">
        <f t="shared" si="128"/>
        <v>3</v>
      </c>
      <c r="BY91" s="255">
        <f t="shared" si="136"/>
        <v>0.67013888888888884</v>
      </c>
      <c r="BZ91" s="376">
        <f t="shared" si="95"/>
        <v>2733.3264248704668</v>
      </c>
      <c r="CA91" s="256">
        <f t="shared" si="113"/>
        <v>65599.834196891199</v>
      </c>
      <c r="CB91" s="256">
        <f t="shared" si="96"/>
        <v>2297.6132404181185</v>
      </c>
      <c r="CC91" s="529">
        <f t="shared" si="114"/>
        <v>1.7208333333333334</v>
      </c>
      <c r="CD91" s="529">
        <f t="shared" si="88"/>
        <v>60.210416666666667</v>
      </c>
      <c r="CE91" s="516">
        <f t="shared" si="83"/>
        <v>58.489583333333336</v>
      </c>
      <c r="CF91" s="256">
        <f t="shared" si="84"/>
        <v>1451.2056990204808</v>
      </c>
      <c r="CG91" s="544">
        <f t="shared" si="131"/>
        <v>7.9638888888888886</v>
      </c>
      <c r="CH91" s="544">
        <f t="shared" si="132"/>
        <v>0.15486111111111112</v>
      </c>
      <c r="CI91" s="364">
        <f t="shared" si="138"/>
        <v>288186</v>
      </c>
      <c r="CJ91" s="544">
        <f t="shared" si="85"/>
        <v>7.8090277777777777</v>
      </c>
      <c r="CK91" s="364">
        <f t="shared" si="86"/>
        <v>1537.6754112939086</v>
      </c>
      <c r="CL91" s="313">
        <f t="shared" si="135"/>
        <v>1507.7746773630972</v>
      </c>
      <c r="CM91" s="567"/>
      <c r="CN91" s="567"/>
      <c r="CO91" s="568"/>
      <c r="CP91" s="568"/>
      <c r="CQ91" s="568"/>
      <c r="CR91" s="568"/>
      <c r="CS91" s="568"/>
      <c r="CT91" s="568"/>
      <c r="CU91" s="568"/>
      <c r="CV91" s="568"/>
      <c r="CW91" s="568"/>
      <c r="CX91" s="568"/>
    </row>
    <row r="92" spans="1:102">
      <c r="A92" s="299">
        <f t="shared" si="137"/>
        <v>91</v>
      </c>
      <c r="B92" s="361">
        <v>40838</v>
      </c>
      <c r="C92" s="299">
        <f t="shared" si="89"/>
        <v>10</v>
      </c>
      <c r="D92" s="310" t="s">
        <v>24</v>
      </c>
      <c r="E92" s="306" t="s">
        <v>1196</v>
      </c>
      <c r="F92" s="300"/>
      <c r="G92" s="301">
        <v>39</v>
      </c>
      <c r="H92" s="310" t="s">
        <v>27</v>
      </c>
      <c r="I92" s="300" t="s">
        <v>413</v>
      </c>
      <c r="J92" s="306" t="s">
        <v>414</v>
      </c>
      <c r="K92" s="310" t="s">
        <v>29</v>
      </c>
      <c r="L92" s="312">
        <v>66409</v>
      </c>
      <c r="M92" s="495">
        <v>11358</v>
      </c>
      <c r="N92" s="701"/>
      <c r="O92" s="701"/>
      <c r="P92" s="313">
        <f xml:space="preserve"> P91 - M92</f>
        <v>11090</v>
      </c>
      <c r="Q92" s="268">
        <f t="shared" si="98"/>
        <v>2048488</v>
      </c>
      <c r="R92" s="310" t="s">
        <v>625</v>
      </c>
      <c r="S92" s="362">
        <v>5.2083333333333336E-2</v>
      </c>
      <c r="T92" s="257">
        <f t="shared" si="133"/>
        <v>1</v>
      </c>
      <c r="U92" s="257">
        <f t="shared" si="116"/>
        <v>15</v>
      </c>
      <c r="V92" s="302" t="s">
        <v>626</v>
      </c>
      <c r="W92" s="303">
        <v>0.39305555555555555</v>
      </c>
      <c r="X92" s="253">
        <f t="shared" si="100"/>
        <v>9</v>
      </c>
      <c r="Y92" s="257">
        <f t="shared" si="117"/>
        <v>26</v>
      </c>
      <c r="Z92" s="253">
        <f t="shared" si="130"/>
        <v>1449</v>
      </c>
      <c r="AA92" s="253">
        <f t="shared" si="130"/>
        <v>1649</v>
      </c>
      <c r="AB92" s="253">
        <f>SUM($W$7:W92)</f>
        <v>59.218055555555551</v>
      </c>
      <c r="AC92" s="363">
        <v>0</v>
      </c>
      <c r="AD92" s="364">
        <v>0</v>
      </c>
      <c r="AE92" s="253">
        <f t="shared" si="101"/>
        <v>0</v>
      </c>
      <c r="AF92" s="253">
        <f t="shared" si="118"/>
        <v>0</v>
      </c>
      <c r="AG92" s="257">
        <f t="shared" si="93"/>
        <v>1204.0282685512368</v>
      </c>
      <c r="AH92" s="257">
        <f t="shared" si="102"/>
        <v>28896.678445229685</v>
      </c>
      <c r="AI92" s="307"/>
      <c r="AJ92" s="309"/>
      <c r="AK92" s="369">
        <v>2</v>
      </c>
      <c r="AL92" s="310">
        <v>6.9444444444444441E-3</v>
      </c>
      <c r="AM92" s="253">
        <f t="shared" si="103"/>
        <v>0</v>
      </c>
      <c r="AN92" s="251">
        <f t="shared" si="119"/>
        <v>10</v>
      </c>
      <c r="AO92" s="369">
        <v>4</v>
      </c>
      <c r="AP92" s="305">
        <v>5.4166666666666669E-2</v>
      </c>
      <c r="AQ92" s="253">
        <f t="shared" si="104"/>
        <v>1</v>
      </c>
      <c r="AR92" s="251">
        <f t="shared" si="120"/>
        <v>18</v>
      </c>
      <c r="AS92" s="366">
        <v>0</v>
      </c>
      <c r="AT92" s="362">
        <v>0</v>
      </c>
      <c r="AU92" s="253">
        <f t="shared" si="105"/>
        <v>0</v>
      </c>
      <c r="AV92" s="251">
        <f t="shared" si="121"/>
        <v>0</v>
      </c>
      <c r="AW92" s="304">
        <v>0</v>
      </c>
      <c r="AX92" s="370">
        <v>0</v>
      </c>
      <c r="AY92" s="253">
        <f t="shared" si="106"/>
        <v>0</v>
      </c>
      <c r="AZ92" s="251">
        <f t="shared" si="122"/>
        <v>0</v>
      </c>
      <c r="BA92" s="366">
        <v>0</v>
      </c>
      <c r="BB92" s="362">
        <v>0</v>
      </c>
      <c r="BC92" s="257">
        <f t="shared" si="107"/>
        <v>0</v>
      </c>
      <c r="BD92" s="258">
        <f t="shared" si="123"/>
        <v>0</v>
      </c>
      <c r="BE92" s="369">
        <v>0</v>
      </c>
      <c r="BF92" s="370">
        <v>0</v>
      </c>
      <c r="BG92" s="253">
        <f t="shared" si="108"/>
        <v>0</v>
      </c>
      <c r="BH92" s="251">
        <f t="shared" si="124"/>
        <v>0</v>
      </c>
      <c r="BI92" s="304">
        <v>0</v>
      </c>
      <c r="BJ92" s="305">
        <v>0</v>
      </c>
      <c r="BK92" s="253">
        <f t="shared" si="109"/>
        <v>0</v>
      </c>
      <c r="BL92" s="251">
        <f t="shared" si="125"/>
        <v>0</v>
      </c>
      <c r="BM92" s="304">
        <v>1</v>
      </c>
      <c r="BN92" s="305">
        <v>7.2916666666666671E-2</v>
      </c>
      <c r="BO92" s="253">
        <f t="shared" si="110"/>
        <v>1</v>
      </c>
      <c r="BP92" s="251">
        <f t="shared" si="126"/>
        <v>45</v>
      </c>
      <c r="BQ92" s="368">
        <v>0</v>
      </c>
      <c r="BR92" s="305">
        <v>0</v>
      </c>
      <c r="BS92" s="253">
        <f t="shared" si="111"/>
        <v>0</v>
      </c>
      <c r="BT92" s="251">
        <f t="shared" si="127"/>
        <v>0</v>
      </c>
      <c r="BU92" s="253">
        <f t="shared" si="115"/>
        <v>7</v>
      </c>
      <c r="BV92" s="254">
        <f t="shared" si="94"/>
        <v>0.13402777777777777</v>
      </c>
      <c r="BW92" s="253">
        <f t="shared" si="112"/>
        <v>3</v>
      </c>
      <c r="BX92" s="252">
        <f t="shared" si="128"/>
        <v>13</v>
      </c>
      <c r="BY92" s="255">
        <f t="shared" si="136"/>
        <v>0.25902777777777775</v>
      </c>
      <c r="BZ92" s="376">
        <f t="shared" si="95"/>
        <v>1827.0241286863272</v>
      </c>
      <c r="CA92" s="256">
        <f t="shared" si="113"/>
        <v>43848.579088471852</v>
      </c>
      <c r="CB92" s="256">
        <f t="shared" si="96"/>
        <v>1204.0282685512368</v>
      </c>
      <c r="CC92" s="529">
        <f t="shared" si="114"/>
        <v>1.7208333333333334</v>
      </c>
      <c r="CD92" s="529">
        <f t="shared" si="88"/>
        <v>60.603472222222223</v>
      </c>
      <c r="CE92" s="516">
        <f t="shared" si="83"/>
        <v>58.882638888888891</v>
      </c>
      <c r="CF92" s="256">
        <f t="shared" si="84"/>
        <v>1449.5557311507118</v>
      </c>
      <c r="CG92" s="544">
        <f t="shared" si="131"/>
        <v>8.3569444444444443</v>
      </c>
      <c r="CH92" s="544">
        <f t="shared" si="132"/>
        <v>0.15486111111111112</v>
      </c>
      <c r="CI92" s="364">
        <f t="shared" si="138"/>
        <v>299544</v>
      </c>
      <c r="CJ92" s="544">
        <f t="shared" si="85"/>
        <v>8.2020833333333325</v>
      </c>
      <c r="CK92" s="364">
        <f t="shared" si="86"/>
        <v>1521.6865633731268</v>
      </c>
      <c r="CL92" s="313">
        <f t="shared" si="135"/>
        <v>1493.4884493933853</v>
      </c>
      <c r="CM92" s="567"/>
      <c r="CN92" s="567"/>
      <c r="CO92" s="568"/>
      <c r="CP92" s="568"/>
      <c r="CQ92" s="568"/>
      <c r="CR92" s="568"/>
      <c r="CS92" s="568"/>
      <c r="CT92" s="568"/>
      <c r="CU92" s="568"/>
      <c r="CV92" s="568"/>
      <c r="CW92" s="568"/>
      <c r="CX92" s="568"/>
    </row>
    <row r="93" spans="1:102">
      <c r="A93" s="299">
        <f t="shared" si="137"/>
        <v>92</v>
      </c>
      <c r="B93" s="361">
        <v>40839</v>
      </c>
      <c r="C93" s="299">
        <f t="shared" si="89"/>
        <v>10</v>
      </c>
      <c r="D93" s="310" t="s">
        <v>24</v>
      </c>
      <c r="E93" s="306" t="s">
        <v>1196</v>
      </c>
      <c r="F93" s="300"/>
      <c r="G93" s="301">
        <v>39</v>
      </c>
      <c r="H93" s="310" t="s">
        <v>27</v>
      </c>
      <c r="I93" s="300" t="s">
        <v>413</v>
      </c>
      <c r="J93" s="306" t="s">
        <v>414</v>
      </c>
      <c r="K93" s="310" t="s">
        <v>29</v>
      </c>
      <c r="L93" s="312">
        <v>66409</v>
      </c>
      <c r="M93" s="495">
        <v>11090</v>
      </c>
      <c r="N93" s="700"/>
      <c r="O93" s="700"/>
      <c r="P93" s="313">
        <f xml:space="preserve"> P92 - M93</f>
        <v>0</v>
      </c>
      <c r="Q93" s="268">
        <f t="shared" si="98"/>
        <v>2059578</v>
      </c>
      <c r="R93" s="310" t="s">
        <v>625</v>
      </c>
      <c r="S93" s="362">
        <v>5.2083333333333336E-2</v>
      </c>
      <c r="T93" s="257">
        <f t="shared" si="133"/>
        <v>1</v>
      </c>
      <c r="U93" s="257">
        <f t="shared" si="116"/>
        <v>15</v>
      </c>
      <c r="V93" s="302" t="s">
        <v>626</v>
      </c>
      <c r="W93" s="303">
        <v>0.46875</v>
      </c>
      <c r="X93" s="253">
        <f t="shared" si="100"/>
        <v>11</v>
      </c>
      <c r="Y93" s="257">
        <f t="shared" si="117"/>
        <v>15</v>
      </c>
      <c r="Z93" s="253">
        <f t="shared" si="130"/>
        <v>1460</v>
      </c>
      <c r="AA93" s="253">
        <f t="shared" si="130"/>
        <v>1664</v>
      </c>
      <c r="AB93" s="253">
        <f>SUM($W$7:W93)</f>
        <v>59.686805555555551</v>
      </c>
      <c r="AC93" s="363">
        <v>0</v>
      </c>
      <c r="AD93" s="364">
        <v>0</v>
      </c>
      <c r="AE93" s="253">
        <f t="shared" si="101"/>
        <v>0</v>
      </c>
      <c r="AF93" s="253">
        <f t="shared" si="118"/>
        <v>0</v>
      </c>
      <c r="AG93" s="257">
        <f t="shared" si="93"/>
        <v>985.77777777777783</v>
      </c>
      <c r="AH93" s="257">
        <f t="shared" si="102"/>
        <v>23658.666666666668</v>
      </c>
      <c r="AI93" s="310" t="s">
        <v>637</v>
      </c>
      <c r="AJ93" s="309"/>
      <c r="AK93" s="366">
        <v>0</v>
      </c>
      <c r="AL93" s="310">
        <v>0</v>
      </c>
      <c r="AM93" s="253">
        <f t="shared" si="103"/>
        <v>0</v>
      </c>
      <c r="AN93" s="251">
        <f t="shared" si="119"/>
        <v>0</v>
      </c>
      <c r="AO93" s="369">
        <v>1</v>
      </c>
      <c r="AP93" s="305">
        <v>1.3888888888888888E-2</v>
      </c>
      <c r="AQ93" s="253">
        <f t="shared" si="104"/>
        <v>0</v>
      </c>
      <c r="AR93" s="251">
        <f t="shared" si="120"/>
        <v>20</v>
      </c>
      <c r="AS93" s="366">
        <v>0</v>
      </c>
      <c r="AT93" s="362">
        <v>0</v>
      </c>
      <c r="AU93" s="253">
        <f t="shared" si="105"/>
        <v>0</v>
      </c>
      <c r="AV93" s="251">
        <f t="shared" si="121"/>
        <v>0</v>
      </c>
      <c r="AW93" s="304">
        <v>0</v>
      </c>
      <c r="AX93" s="370">
        <v>0</v>
      </c>
      <c r="AY93" s="253">
        <f t="shared" si="106"/>
        <v>0</v>
      </c>
      <c r="AZ93" s="251">
        <f t="shared" si="122"/>
        <v>0</v>
      </c>
      <c r="BA93" s="366">
        <v>1</v>
      </c>
      <c r="BB93" s="362">
        <v>1.7361111111111112E-2</v>
      </c>
      <c r="BC93" s="257">
        <f t="shared" si="107"/>
        <v>0</v>
      </c>
      <c r="BD93" s="258">
        <f t="shared" si="123"/>
        <v>25</v>
      </c>
      <c r="BE93" s="369">
        <v>0</v>
      </c>
      <c r="BF93" s="370">
        <v>0</v>
      </c>
      <c r="BG93" s="253">
        <f t="shared" si="108"/>
        <v>0</v>
      </c>
      <c r="BH93" s="251">
        <f t="shared" si="124"/>
        <v>0</v>
      </c>
      <c r="BI93" s="304">
        <v>0</v>
      </c>
      <c r="BJ93" s="305">
        <v>0</v>
      </c>
      <c r="BK93" s="253">
        <f t="shared" si="109"/>
        <v>0</v>
      </c>
      <c r="BL93" s="251">
        <f t="shared" si="125"/>
        <v>0</v>
      </c>
      <c r="BM93" s="304">
        <v>0</v>
      </c>
      <c r="BN93" s="305">
        <v>0</v>
      </c>
      <c r="BO93" s="253">
        <f t="shared" si="110"/>
        <v>0</v>
      </c>
      <c r="BP93" s="251">
        <f t="shared" si="126"/>
        <v>0</v>
      </c>
      <c r="BQ93" s="368">
        <v>0</v>
      </c>
      <c r="BR93" s="305">
        <v>0</v>
      </c>
      <c r="BS93" s="253">
        <f t="shared" si="111"/>
        <v>0</v>
      </c>
      <c r="BT93" s="251">
        <f t="shared" si="127"/>
        <v>0</v>
      </c>
      <c r="BU93" s="253">
        <f t="shared" si="115"/>
        <v>2</v>
      </c>
      <c r="BV93" s="254">
        <f t="shared" si="94"/>
        <v>3.125E-2</v>
      </c>
      <c r="BW93" s="253">
        <f t="shared" si="112"/>
        <v>0</v>
      </c>
      <c r="BX93" s="252">
        <f t="shared" si="128"/>
        <v>45</v>
      </c>
      <c r="BY93" s="255">
        <f t="shared" si="136"/>
        <v>0.4375</v>
      </c>
      <c r="BZ93" s="376">
        <f t="shared" si="95"/>
        <v>1056.1904761904761</v>
      </c>
      <c r="CA93" s="256">
        <f t="shared" si="113"/>
        <v>25348.571428571428</v>
      </c>
      <c r="CB93" s="256">
        <f t="shared" si="96"/>
        <v>985.77777777777783</v>
      </c>
      <c r="CC93" s="529">
        <f t="shared" si="114"/>
        <v>1.7208333333333334</v>
      </c>
      <c r="CD93" s="529">
        <f t="shared" si="88"/>
        <v>61.072222222222223</v>
      </c>
      <c r="CE93" s="516">
        <f t="shared" si="83"/>
        <v>59.351388888888891</v>
      </c>
      <c r="CF93" s="256">
        <f t="shared" si="84"/>
        <v>1445.8928696791706</v>
      </c>
      <c r="CG93" s="544">
        <f t="shared" si="131"/>
        <v>8.8256944444444443</v>
      </c>
      <c r="CH93" s="544">
        <f t="shared" si="132"/>
        <v>0.15486111111111112</v>
      </c>
      <c r="CI93" s="364">
        <f t="shared" si="138"/>
        <v>310634</v>
      </c>
      <c r="CJ93" s="544">
        <f t="shared" si="85"/>
        <v>8.6708333333333325</v>
      </c>
      <c r="CK93" s="364">
        <f t="shared" si="86"/>
        <v>1492.7150408457474</v>
      </c>
      <c r="CL93" s="313">
        <f t="shared" si="135"/>
        <v>1466.5229365016919</v>
      </c>
      <c r="CM93" s="567"/>
      <c r="CN93" s="567"/>
      <c r="CO93" s="568"/>
      <c r="CP93" s="568"/>
      <c r="CQ93" s="568"/>
      <c r="CR93" s="568"/>
      <c r="CS93" s="568"/>
      <c r="CT93" s="568"/>
      <c r="CU93" s="568"/>
      <c r="CV93" s="568"/>
      <c r="CW93" s="568"/>
      <c r="CX93" s="568"/>
    </row>
    <row r="94" spans="1:102" ht="22.5">
      <c r="A94" s="299">
        <f t="shared" si="137"/>
        <v>93</v>
      </c>
      <c r="B94" s="361">
        <v>40840</v>
      </c>
      <c r="C94" s="299">
        <f t="shared" si="89"/>
        <v>10</v>
      </c>
      <c r="D94" s="310" t="s">
        <v>24</v>
      </c>
      <c r="E94" s="310" t="s">
        <v>1197</v>
      </c>
      <c r="F94" s="300"/>
      <c r="G94" s="301">
        <v>40</v>
      </c>
      <c r="H94" s="310" t="s">
        <v>27</v>
      </c>
      <c r="I94" s="300" t="s">
        <v>636</v>
      </c>
      <c r="J94" s="310" t="s">
        <v>28</v>
      </c>
      <c r="K94" s="310" t="s">
        <v>29</v>
      </c>
      <c r="L94" s="313">
        <v>46740</v>
      </c>
      <c r="M94" s="494">
        <v>8445</v>
      </c>
      <c r="N94" s="494"/>
      <c r="O94" s="699">
        <v>3</v>
      </c>
      <c r="P94" s="313">
        <f>L94-M94</f>
        <v>38295</v>
      </c>
      <c r="Q94" s="268">
        <f t="shared" si="98"/>
        <v>2068023</v>
      </c>
      <c r="R94" s="310" t="s">
        <v>632</v>
      </c>
      <c r="S94" s="362">
        <v>8.5416666666666655E-2</v>
      </c>
      <c r="T94" s="257">
        <f t="shared" si="133"/>
        <v>2</v>
      </c>
      <c r="U94" s="257">
        <f t="shared" si="116"/>
        <v>3</v>
      </c>
      <c r="V94" s="302" t="s">
        <v>633</v>
      </c>
      <c r="W94" s="303">
        <v>0.37916666666666665</v>
      </c>
      <c r="X94" s="253">
        <f t="shared" si="100"/>
        <v>9</v>
      </c>
      <c r="Y94" s="257">
        <f t="shared" si="117"/>
        <v>6</v>
      </c>
      <c r="Z94" s="253">
        <f t="shared" si="130"/>
        <v>1469</v>
      </c>
      <c r="AA94" s="253">
        <f t="shared" si="130"/>
        <v>1670</v>
      </c>
      <c r="AB94" s="253">
        <f>SUM($W$7:W94)</f>
        <v>60.065972222222221</v>
      </c>
      <c r="AC94" s="363">
        <v>0</v>
      </c>
      <c r="AD94" s="364">
        <v>0</v>
      </c>
      <c r="AE94" s="253">
        <f t="shared" si="101"/>
        <v>0</v>
      </c>
      <c r="AF94" s="253">
        <f t="shared" si="118"/>
        <v>0</v>
      </c>
      <c r="AG94" s="257">
        <f t="shared" si="93"/>
        <v>928.02197802197804</v>
      </c>
      <c r="AH94" s="257">
        <f t="shared" si="102"/>
        <v>22272.527472527472</v>
      </c>
      <c r="AI94" s="307"/>
      <c r="AJ94" s="309"/>
      <c r="AK94" s="366">
        <v>2</v>
      </c>
      <c r="AL94" s="310">
        <v>1.7361111111111112E-2</v>
      </c>
      <c r="AM94" s="253">
        <f t="shared" si="103"/>
        <v>0</v>
      </c>
      <c r="AN94" s="251">
        <f t="shared" si="119"/>
        <v>25</v>
      </c>
      <c r="AO94" s="369">
        <v>2</v>
      </c>
      <c r="AP94" s="305">
        <v>1.8055555555555557E-2</v>
      </c>
      <c r="AQ94" s="253">
        <f t="shared" si="104"/>
        <v>0</v>
      </c>
      <c r="AR94" s="251">
        <f t="shared" si="120"/>
        <v>26</v>
      </c>
      <c r="AS94" s="366">
        <v>0</v>
      </c>
      <c r="AT94" s="362">
        <v>0</v>
      </c>
      <c r="AU94" s="253">
        <f t="shared" si="105"/>
        <v>0</v>
      </c>
      <c r="AV94" s="251">
        <f t="shared" si="121"/>
        <v>0</v>
      </c>
      <c r="AW94" s="304">
        <v>1</v>
      </c>
      <c r="AX94" s="370">
        <v>1.1805555555555555E-2</v>
      </c>
      <c r="AY94" s="253">
        <f t="shared" si="106"/>
        <v>0</v>
      </c>
      <c r="AZ94" s="251">
        <f t="shared" si="122"/>
        <v>17</v>
      </c>
      <c r="BA94" s="366">
        <v>0</v>
      </c>
      <c r="BB94" s="362">
        <v>0</v>
      </c>
      <c r="BC94" s="257">
        <f t="shared" si="107"/>
        <v>0</v>
      </c>
      <c r="BD94" s="258">
        <f t="shared" si="123"/>
        <v>0</v>
      </c>
      <c r="BE94" s="366">
        <v>1</v>
      </c>
      <c r="BF94" s="362">
        <v>0.22569444444444445</v>
      </c>
      <c r="BG94" s="253">
        <f t="shared" si="108"/>
        <v>5</v>
      </c>
      <c r="BH94" s="251">
        <f t="shared" si="124"/>
        <v>25</v>
      </c>
      <c r="BI94" s="304">
        <v>0</v>
      </c>
      <c r="BJ94" s="305">
        <v>0</v>
      </c>
      <c r="BK94" s="253">
        <f t="shared" si="109"/>
        <v>0</v>
      </c>
      <c r="BL94" s="251">
        <f t="shared" si="125"/>
        <v>0</v>
      </c>
      <c r="BM94" s="304">
        <v>0</v>
      </c>
      <c r="BN94" s="305">
        <v>0</v>
      </c>
      <c r="BO94" s="253">
        <f t="shared" si="110"/>
        <v>0</v>
      </c>
      <c r="BP94" s="251">
        <f t="shared" si="126"/>
        <v>0</v>
      </c>
      <c r="BQ94" s="368">
        <v>0</v>
      </c>
      <c r="BR94" s="305">
        <v>0</v>
      </c>
      <c r="BS94" s="253">
        <f t="shared" si="111"/>
        <v>0</v>
      </c>
      <c r="BT94" s="251">
        <f t="shared" si="127"/>
        <v>0</v>
      </c>
      <c r="BU94" s="253">
        <f t="shared" si="115"/>
        <v>6</v>
      </c>
      <c r="BV94" s="254">
        <f t="shared" si="94"/>
        <v>0.27291666666666664</v>
      </c>
      <c r="BW94" s="253">
        <f t="shared" si="112"/>
        <v>6</v>
      </c>
      <c r="BX94" s="252">
        <f t="shared" si="128"/>
        <v>33</v>
      </c>
      <c r="BY94" s="255">
        <f t="shared" si="136"/>
        <v>0.10625000000000001</v>
      </c>
      <c r="BZ94" s="376">
        <f t="shared" si="95"/>
        <v>3311.7647058823527</v>
      </c>
      <c r="CA94" s="256">
        <f t="shared" si="113"/>
        <v>79482.352941176461</v>
      </c>
      <c r="CB94" s="256">
        <f t="shared" si="96"/>
        <v>928.02197802197804</v>
      </c>
      <c r="CC94" s="529">
        <f t="shared" si="114"/>
        <v>1.7208333333333334</v>
      </c>
      <c r="CD94" s="529">
        <f t="shared" si="88"/>
        <v>61.451388888888893</v>
      </c>
      <c r="CE94" s="516">
        <f t="shared" si="83"/>
        <v>59.730555555555561</v>
      </c>
      <c r="CF94" s="256">
        <f t="shared" si="84"/>
        <v>1442.6054504022693</v>
      </c>
      <c r="CG94" s="544">
        <f t="shared" si="131"/>
        <v>9.2048611111111107</v>
      </c>
      <c r="CH94" s="544">
        <f t="shared" si="132"/>
        <v>0.15486111111111112</v>
      </c>
      <c r="CI94" s="364">
        <f t="shared" si="138"/>
        <v>319079</v>
      </c>
      <c r="CJ94" s="544">
        <f t="shared" si="85"/>
        <v>9.0499999999999989</v>
      </c>
      <c r="CK94" s="364">
        <f t="shared" si="86"/>
        <v>1469.056169429098</v>
      </c>
      <c r="CL94" s="313">
        <f t="shared" si="135"/>
        <v>1444.3410033949456</v>
      </c>
      <c r="CM94" s="567"/>
      <c r="CN94" s="567"/>
      <c r="CO94" s="568"/>
      <c r="CP94" s="568"/>
      <c r="CQ94" s="568"/>
      <c r="CR94" s="568"/>
      <c r="CS94" s="568"/>
      <c r="CT94" s="568"/>
      <c r="CU94" s="568"/>
      <c r="CV94" s="568"/>
      <c r="CW94" s="568"/>
      <c r="CX94" s="568"/>
    </row>
    <row r="95" spans="1:102" ht="22.5">
      <c r="A95" s="299">
        <f t="shared" si="137"/>
        <v>94</v>
      </c>
      <c r="B95" s="361">
        <v>40841</v>
      </c>
      <c r="C95" s="299">
        <f t="shared" si="89"/>
        <v>10</v>
      </c>
      <c r="D95" s="310" t="s">
        <v>24</v>
      </c>
      <c r="E95" s="310" t="s">
        <v>1197</v>
      </c>
      <c r="F95" s="300"/>
      <c r="G95" s="301">
        <v>40</v>
      </c>
      <c r="H95" s="310" t="s">
        <v>27</v>
      </c>
      <c r="I95" s="300" t="s">
        <v>636</v>
      </c>
      <c r="J95" s="310" t="s">
        <v>28</v>
      </c>
      <c r="K95" s="310" t="s">
        <v>29</v>
      </c>
      <c r="L95" s="313">
        <v>46740</v>
      </c>
      <c r="M95" s="494">
        <v>22740</v>
      </c>
      <c r="N95" s="494"/>
      <c r="O95" s="701"/>
      <c r="P95" s="313">
        <f xml:space="preserve"> P94-M95</f>
        <v>15555</v>
      </c>
      <c r="Q95" s="268">
        <f t="shared" si="98"/>
        <v>2090763</v>
      </c>
      <c r="R95" s="310" t="s">
        <v>632</v>
      </c>
      <c r="S95" s="362">
        <v>8.5416666666666655E-2</v>
      </c>
      <c r="T95" s="257">
        <f t="shared" si="133"/>
        <v>2</v>
      </c>
      <c r="U95" s="257">
        <f t="shared" si="116"/>
        <v>3</v>
      </c>
      <c r="V95" s="302" t="s">
        <v>633</v>
      </c>
      <c r="W95" s="303">
        <v>0.9277777777777777</v>
      </c>
      <c r="X95" s="253">
        <f t="shared" si="100"/>
        <v>22</v>
      </c>
      <c r="Y95" s="257">
        <f t="shared" si="117"/>
        <v>16</v>
      </c>
      <c r="Z95" s="253">
        <f t="shared" si="130"/>
        <v>1491</v>
      </c>
      <c r="AA95" s="253">
        <f t="shared" si="130"/>
        <v>1686</v>
      </c>
      <c r="AB95" s="253">
        <f>SUM($W$7:W95)</f>
        <v>60.993749999999999</v>
      </c>
      <c r="AC95" s="363">
        <v>0</v>
      </c>
      <c r="AD95" s="364">
        <v>0</v>
      </c>
      <c r="AE95" s="253">
        <f t="shared" si="101"/>
        <v>0</v>
      </c>
      <c r="AF95" s="253">
        <f t="shared" si="118"/>
        <v>0</v>
      </c>
      <c r="AG95" s="257">
        <f t="shared" si="93"/>
        <v>1021.2574850299402</v>
      </c>
      <c r="AH95" s="257">
        <f t="shared" si="102"/>
        <v>24510.179640718565</v>
      </c>
      <c r="AI95" s="307"/>
      <c r="AJ95" s="309"/>
      <c r="AK95" s="366">
        <v>3</v>
      </c>
      <c r="AL95" s="310">
        <v>7.6388888888888886E-3</v>
      </c>
      <c r="AM95" s="253">
        <f t="shared" si="103"/>
        <v>0</v>
      </c>
      <c r="AN95" s="251">
        <f t="shared" si="119"/>
        <v>11</v>
      </c>
      <c r="AO95" s="369">
        <v>6</v>
      </c>
      <c r="AP95" s="305">
        <v>0.52013888888888882</v>
      </c>
      <c r="AQ95" s="253">
        <f t="shared" si="104"/>
        <v>12</v>
      </c>
      <c r="AR95" s="251">
        <f t="shared" si="120"/>
        <v>29</v>
      </c>
      <c r="AS95" s="366">
        <v>0</v>
      </c>
      <c r="AT95" s="362">
        <v>0</v>
      </c>
      <c r="AU95" s="253">
        <f t="shared" si="105"/>
        <v>0</v>
      </c>
      <c r="AV95" s="251">
        <f t="shared" si="121"/>
        <v>0</v>
      </c>
      <c r="AW95" s="304">
        <v>0</v>
      </c>
      <c r="AX95" s="370">
        <v>0</v>
      </c>
      <c r="AY95" s="253">
        <f t="shared" si="106"/>
        <v>0</v>
      </c>
      <c r="AZ95" s="251">
        <f t="shared" si="122"/>
        <v>0</v>
      </c>
      <c r="BA95" s="366">
        <v>0</v>
      </c>
      <c r="BB95" s="362">
        <v>0</v>
      </c>
      <c r="BC95" s="257">
        <f t="shared" si="107"/>
        <v>0</v>
      </c>
      <c r="BD95" s="258">
        <f t="shared" si="123"/>
        <v>0</v>
      </c>
      <c r="BE95" s="366">
        <v>3</v>
      </c>
      <c r="BF95" s="362">
        <v>0.15069444444444444</v>
      </c>
      <c r="BG95" s="253">
        <f t="shared" si="108"/>
        <v>3</v>
      </c>
      <c r="BH95" s="251">
        <f t="shared" si="124"/>
        <v>37</v>
      </c>
      <c r="BI95" s="304">
        <v>0</v>
      </c>
      <c r="BJ95" s="305">
        <v>0</v>
      </c>
      <c r="BK95" s="253">
        <f t="shared" si="109"/>
        <v>0</v>
      </c>
      <c r="BL95" s="251">
        <f t="shared" si="125"/>
        <v>0</v>
      </c>
      <c r="BM95" s="304">
        <v>0</v>
      </c>
      <c r="BN95" s="305">
        <v>0</v>
      </c>
      <c r="BO95" s="253">
        <f t="shared" si="110"/>
        <v>0</v>
      </c>
      <c r="BP95" s="251">
        <f t="shared" si="126"/>
        <v>0</v>
      </c>
      <c r="BQ95" s="368">
        <v>0</v>
      </c>
      <c r="BR95" s="305">
        <v>0</v>
      </c>
      <c r="BS95" s="253">
        <f t="shared" si="111"/>
        <v>0</v>
      </c>
      <c r="BT95" s="251">
        <f t="shared" si="127"/>
        <v>0</v>
      </c>
      <c r="BU95" s="253">
        <f t="shared" si="115"/>
        <v>12</v>
      </c>
      <c r="BV95" s="254">
        <f t="shared" si="94"/>
        <v>0.67847222222222214</v>
      </c>
      <c r="BW95" s="253">
        <f t="shared" si="112"/>
        <v>16</v>
      </c>
      <c r="BX95" s="252">
        <f t="shared" si="128"/>
        <v>17</v>
      </c>
      <c r="BY95" s="255">
        <f t="shared" si="136"/>
        <v>0.24930555555555556</v>
      </c>
      <c r="BZ95" s="376">
        <f t="shared" si="95"/>
        <v>3800.5571030640672</v>
      </c>
      <c r="CA95" s="256">
        <f t="shared" si="113"/>
        <v>91213.370473537609</v>
      </c>
      <c r="CB95" s="256">
        <f t="shared" si="96"/>
        <v>1021.2574850299402</v>
      </c>
      <c r="CC95" s="529">
        <f t="shared" si="114"/>
        <v>1.7208333333333334</v>
      </c>
      <c r="CD95" s="529">
        <f t="shared" si="88"/>
        <v>62.37916666666667</v>
      </c>
      <c r="CE95" s="516">
        <f t="shared" si="83"/>
        <v>60.658333333333339</v>
      </c>
      <c r="CF95" s="256">
        <f t="shared" si="84"/>
        <v>1436.1608737463937</v>
      </c>
      <c r="CG95" s="544">
        <f t="shared" si="131"/>
        <v>10.132638888888888</v>
      </c>
      <c r="CH95" s="544">
        <f t="shared" si="132"/>
        <v>0.15486111111111112</v>
      </c>
      <c r="CI95" s="364">
        <f t="shared" si="138"/>
        <v>341819</v>
      </c>
      <c r="CJ95" s="544">
        <f t="shared" si="85"/>
        <v>9.9777777777777761</v>
      </c>
      <c r="CK95" s="364">
        <f t="shared" si="86"/>
        <v>1427.4178730512251</v>
      </c>
      <c r="CL95" s="313">
        <f t="shared" si="135"/>
        <v>1405.6020834761157</v>
      </c>
      <c r="CM95" s="567"/>
      <c r="CN95" s="567"/>
      <c r="CO95" s="568"/>
      <c r="CP95" s="568"/>
      <c r="CQ95" s="568"/>
      <c r="CR95" s="568"/>
      <c r="CS95" s="568"/>
      <c r="CT95" s="568"/>
      <c r="CU95" s="568"/>
      <c r="CV95" s="568"/>
      <c r="CW95" s="568"/>
      <c r="CX95" s="568"/>
    </row>
    <row r="96" spans="1:102" ht="22.5">
      <c r="A96" s="299">
        <f t="shared" si="137"/>
        <v>95</v>
      </c>
      <c r="B96" s="361">
        <v>40842</v>
      </c>
      <c r="C96" s="299">
        <f t="shared" si="89"/>
        <v>10</v>
      </c>
      <c r="D96" s="310" t="s">
        <v>24</v>
      </c>
      <c r="E96" s="310" t="s">
        <v>1197</v>
      </c>
      <c r="F96" s="300"/>
      <c r="G96" s="301">
        <v>40</v>
      </c>
      <c r="H96" s="310" t="s">
        <v>27</v>
      </c>
      <c r="I96" s="300" t="s">
        <v>636</v>
      </c>
      <c r="J96" s="310" t="s">
        <v>28</v>
      </c>
      <c r="K96" s="310" t="s">
        <v>29</v>
      </c>
      <c r="L96" s="313">
        <v>46740</v>
      </c>
      <c r="M96" s="494">
        <v>15555</v>
      </c>
      <c r="N96" s="494"/>
      <c r="O96" s="700"/>
      <c r="P96" s="313">
        <f xml:space="preserve"> P95-M96</f>
        <v>0</v>
      </c>
      <c r="Q96" s="268">
        <f t="shared" si="98"/>
        <v>2106318</v>
      </c>
      <c r="R96" s="310" t="s">
        <v>632</v>
      </c>
      <c r="S96" s="362">
        <v>8.5416666666666655E-2</v>
      </c>
      <c r="T96" s="257">
        <f t="shared" si="133"/>
        <v>2</v>
      </c>
      <c r="U96" s="257">
        <f t="shared" si="116"/>
        <v>3</v>
      </c>
      <c r="V96" s="302" t="s">
        <v>633</v>
      </c>
      <c r="W96" s="303">
        <v>0.60416666666666663</v>
      </c>
      <c r="X96" s="253">
        <f t="shared" si="100"/>
        <v>14</v>
      </c>
      <c r="Y96" s="257">
        <f t="shared" si="117"/>
        <v>30</v>
      </c>
      <c r="Z96" s="253">
        <f t="shared" si="130"/>
        <v>1505</v>
      </c>
      <c r="AA96" s="253">
        <f t="shared" si="130"/>
        <v>1716</v>
      </c>
      <c r="AB96" s="253">
        <f>SUM($W$7:W96)</f>
        <v>61.597916666666663</v>
      </c>
      <c r="AC96" s="363">
        <v>0</v>
      </c>
      <c r="AD96" s="364">
        <v>0</v>
      </c>
      <c r="AE96" s="253">
        <f t="shared" si="101"/>
        <v>0</v>
      </c>
      <c r="AF96" s="253">
        <f t="shared" si="118"/>
        <v>0</v>
      </c>
      <c r="AG96" s="257">
        <f t="shared" si="93"/>
        <v>1072.7586206896551</v>
      </c>
      <c r="AH96" s="257">
        <f t="shared" si="102"/>
        <v>25746.206896551725</v>
      </c>
      <c r="AI96" s="310" t="s">
        <v>638</v>
      </c>
      <c r="AJ96" s="309"/>
      <c r="AK96" s="366">
        <v>1</v>
      </c>
      <c r="AL96" s="310">
        <v>6.9444444444444441E-3</v>
      </c>
      <c r="AM96" s="253">
        <f t="shared" si="103"/>
        <v>0</v>
      </c>
      <c r="AN96" s="251">
        <f t="shared" si="119"/>
        <v>10</v>
      </c>
      <c r="AO96" s="366">
        <v>1</v>
      </c>
      <c r="AP96" s="305">
        <v>3.2638888888888891E-2</v>
      </c>
      <c r="AQ96" s="253">
        <f t="shared" si="104"/>
        <v>0</v>
      </c>
      <c r="AR96" s="251">
        <f t="shared" si="120"/>
        <v>47</v>
      </c>
      <c r="AS96" s="366">
        <v>0</v>
      </c>
      <c r="AT96" s="362">
        <v>0</v>
      </c>
      <c r="AU96" s="253">
        <f t="shared" si="105"/>
        <v>0</v>
      </c>
      <c r="AV96" s="251">
        <f t="shared" si="121"/>
        <v>0</v>
      </c>
      <c r="AW96" s="304">
        <v>1</v>
      </c>
      <c r="AX96" s="362">
        <v>1.4583333333333332E-2</v>
      </c>
      <c r="AY96" s="253">
        <f t="shared" si="106"/>
        <v>0</v>
      </c>
      <c r="AZ96" s="251">
        <f t="shared" si="122"/>
        <v>21</v>
      </c>
      <c r="BA96" s="366">
        <v>0</v>
      </c>
      <c r="BB96" s="362">
        <v>0</v>
      </c>
      <c r="BC96" s="257">
        <f t="shared" si="107"/>
        <v>0</v>
      </c>
      <c r="BD96" s="258">
        <f t="shared" si="123"/>
        <v>0</v>
      </c>
      <c r="BE96" s="366">
        <v>2</v>
      </c>
      <c r="BF96" s="362">
        <v>5.6944444444444443E-2</v>
      </c>
      <c r="BG96" s="253">
        <f t="shared" si="108"/>
        <v>1</v>
      </c>
      <c r="BH96" s="251">
        <f t="shared" si="124"/>
        <v>22</v>
      </c>
      <c r="BI96" s="304">
        <v>0</v>
      </c>
      <c r="BJ96" s="305">
        <v>0</v>
      </c>
      <c r="BK96" s="253">
        <f t="shared" si="109"/>
        <v>0</v>
      </c>
      <c r="BL96" s="251">
        <f t="shared" si="125"/>
        <v>0</v>
      </c>
      <c r="BM96" s="304">
        <v>0</v>
      </c>
      <c r="BN96" s="305">
        <v>0</v>
      </c>
      <c r="BO96" s="253">
        <f t="shared" si="110"/>
        <v>0</v>
      </c>
      <c r="BP96" s="251">
        <f t="shared" si="126"/>
        <v>0</v>
      </c>
      <c r="BQ96" s="368">
        <v>0</v>
      </c>
      <c r="BR96" s="305">
        <v>0</v>
      </c>
      <c r="BS96" s="253">
        <f t="shared" si="111"/>
        <v>0</v>
      </c>
      <c r="BT96" s="251">
        <f t="shared" si="127"/>
        <v>0</v>
      </c>
      <c r="BU96" s="253">
        <f t="shared" si="115"/>
        <v>5</v>
      </c>
      <c r="BV96" s="254">
        <f t="shared" si="94"/>
        <v>0.1111111111111111</v>
      </c>
      <c r="BW96" s="253">
        <f t="shared" si="112"/>
        <v>2</v>
      </c>
      <c r="BX96" s="252">
        <f t="shared" si="128"/>
        <v>40</v>
      </c>
      <c r="BY96" s="255">
        <f t="shared" si="136"/>
        <v>0.49305555555555552</v>
      </c>
      <c r="BZ96" s="376">
        <f t="shared" si="95"/>
        <v>1314.5070422535211</v>
      </c>
      <c r="CA96" s="256">
        <f t="shared" si="113"/>
        <v>31548.169014084509</v>
      </c>
      <c r="CB96" s="256">
        <f t="shared" si="96"/>
        <v>1072.7586206896551</v>
      </c>
      <c r="CC96" s="529">
        <f t="shared" si="114"/>
        <v>1.7208333333333334</v>
      </c>
      <c r="CD96" s="529">
        <f t="shared" si="88"/>
        <v>62.983333333333334</v>
      </c>
      <c r="CE96" s="516">
        <f t="shared" si="83"/>
        <v>61.262500000000003</v>
      </c>
      <c r="CF96" s="256">
        <f t="shared" si="84"/>
        <v>1432.577025096919</v>
      </c>
      <c r="CG96" s="544">
        <f t="shared" si="131"/>
        <v>10.736805555555554</v>
      </c>
      <c r="CH96" s="544">
        <f t="shared" si="132"/>
        <v>0.15486111111111112</v>
      </c>
      <c r="CI96" s="364">
        <f t="shared" si="138"/>
        <v>357374</v>
      </c>
      <c r="CJ96" s="544">
        <f t="shared" si="85"/>
        <v>10.581944444444442</v>
      </c>
      <c r="CK96" s="364">
        <f t="shared" si="86"/>
        <v>1407.1689198057491</v>
      </c>
      <c r="CL96" s="313">
        <f t="shared" si="135"/>
        <v>1386.872776663864</v>
      </c>
      <c r="CM96" s="567"/>
      <c r="CN96" s="567"/>
      <c r="CO96" s="568"/>
      <c r="CP96" s="568"/>
      <c r="CQ96" s="568"/>
      <c r="CR96" s="568"/>
      <c r="CS96" s="568"/>
      <c r="CT96" s="568"/>
      <c r="CU96" s="568"/>
      <c r="CV96" s="568"/>
      <c r="CW96" s="568"/>
      <c r="CX96" s="568"/>
    </row>
    <row r="97" spans="1:102">
      <c r="A97" s="299">
        <f t="shared" si="137"/>
        <v>96</v>
      </c>
      <c r="B97" s="361">
        <v>40843</v>
      </c>
      <c r="C97" s="299">
        <f t="shared" si="89"/>
        <v>10</v>
      </c>
      <c r="D97" s="306" t="s">
        <v>24</v>
      </c>
      <c r="E97" s="306" t="s">
        <v>1198</v>
      </c>
      <c r="F97" s="300"/>
      <c r="G97" s="301">
        <v>41</v>
      </c>
      <c r="H97" s="310" t="s">
        <v>27</v>
      </c>
      <c r="I97" s="300" t="s">
        <v>413</v>
      </c>
      <c r="J97" s="306" t="s">
        <v>696</v>
      </c>
      <c r="K97" s="306" t="s">
        <v>29</v>
      </c>
      <c r="L97" s="312">
        <v>53452</v>
      </c>
      <c r="M97" s="495">
        <v>20604</v>
      </c>
      <c r="N97" s="495"/>
      <c r="O97" s="699">
        <v>5</v>
      </c>
      <c r="P97" s="313">
        <f>L97-M97</f>
        <v>32848</v>
      </c>
      <c r="Q97" s="268">
        <f t="shared" si="98"/>
        <v>2126922</v>
      </c>
      <c r="R97" s="306" t="s">
        <v>640</v>
      </c>
      <c r="S97" s="362">
        <v>0.10416666666666667</v>
      </c>
      <c r="T97" s="257">
        <f t="shared" si="133"/>
        <v>2</v>
      </c>
      <c r="U97" s="257">
        <f t="shared" si="116"/>
        <v>30</v>
      </c>
      <c r="V97" s="306" t="s">
        <v>641</v>
      </c>
      <c r="W97" s="303">
        <v>0.35902777777777778</v>
      </c>
      <c r="X97" s="253">
        <f t="shared" si="100"/>
        <v>8</v>
      </c>
      <c r="Y97" s="257">
        <f t="shared" si="117"/>
        <v>37</v>
      </c>
      <c r="Z97" s="253">
        <f t="shared" si="130"/>
        <v>1513</v>
      </c>
      <c r="AA97" s="253">
        <f t="shared" si="130"/>
        <v>1753</v>
      </c>
      <c r="AB97" s="253">
        <f>SUM($W$7:W97)</f>
        <v>61.956944444444439</v>
      </c>
      <c r="AC97" s="379">
        <v>0</v>
      </c>
      <c r="AD97" s="364">
        <v>0</v>
      </c>
      <c r="AE97" s="253">
        <f t="shared" si="101"/>
        <v>0</v>
      </c>
      <c r="AF97" s="253">
        <f t="shared" si="118"/>
        <v>0</v>
      </c>
      <c r="AG97" s="257">
        <f t="shared" si="93"/>
        <v>2391.1798839458411</v>
      </c>
      <c r="AH97" s="257">
        <f t="shared" si="102"/>
        <v>57388.31721470019</v>
      </c>
      <c r="AI97" s="307"/>
      <c r="AJ97" s="309"/>
      <c r="AK97" s="369">
        <v>0</v>
      </c>
      <c r="AL97" s="306">
        <v>0</v>
      </c>
      <c r="AM97" s="253">
        <f t="shared" si="103"/>
        <v>0</v>
      </c>
      <c r="AN97" s="251">
        <f t="shared" si="119"/>
        <v>0</v>
      </c>
      <c r="AO97" s="366">
        <v>1</v>
      </c>
      <c r="AP97" s="305">
        <v>2.013888888888889E-2</v>
      </c>
      <c r="AQ97" s="253">
        <f t="shared" si="104"/>
        <v>0</v>
      </c>
      <c r="AR97" s="251">
        <f t="shared" si="120"/>
        <v>29</v>
      </c>
      <c r="AS97" s="369">
        <v>0</v>
      </c>
      <c r="AT97" s="370">
        <v>0</v>
      </c>
      <c r="AU97" s="253">
        <f t="shared" si="105"/>
        <v>0</v>
      </c>
      <c r="AV97" s="251">
        <f t="shared" si="121"/>
        <v>0</v>
      </c>
      <c r="AW97" s="304">
        <v>0</v>
      </c>
      <c r="AX97" s="370">
        <v>0</v>
      </c>
      <c r="AY97" s="253">
        <f t="shared" si="106"/>
        <v>0</v>
      </c>
      <c r="AZ97" s="251">
        <f t="shared" si="122"/>
        <v>0</v>
      </c>
      <c r="BA97" s="369">
        <v>0</v>
      </c>
      <c r="BB97" s="370">
        <v>0</v>
      </c>
      <c r="BC97" s="257">
        <f t="shared" si="107"/>
        <v>0</v>
      </c>
      <c r="BD97" s="258">
        <f t="shared" si="123"/>
        <v>0</v>
      </c>
      <c r="BE97" s="369">
        <v>1</v>
      </c>
      <c r="BF97" s="370">
        <v>4.8611111111111112E-2</v>
      </c>
      <c r="BG97" s="253">
        <f t="shared" si="108"/>
        <v>1</v>
      </c>
      <c r="BH97" s="251">
        <f t="shared" si="124"/>
        <v>10</v>
      </c>
      <c r="BI97" s="304">
        <v>0</v>
      </c>
      <c r="BJ97" s="305">
        <v>0</v>
      </c>
      <c r="BK97" s="253">
        <f t="shared" si="109"/>
        <v>0</v>
      </c>
      <c r="BL97" s="251">
        <f t="shared" si="125"/>
        <v>0</v>
      </c>
      <c r="BM97" s="304">
        <v>0</v>
      </c>
      <c r="BN97" s="305">
        <v>0</v>
      </c>
      <c r="BO97" s="253">
        <f t="shared" si="110"/>
        <v>0</v>
      </c>
      <c r="BP97" s="251">
        <f t="shared" si="126"/>
        <v>0</v>
      </c>
      <c r="BQ97" s="368">
        <v>0</v>
      </c>
      <c r="BR97" s="305">
        <v>0</v>
      </c>
      <c r="BS97" s="253">
        <f t="shared" si="111"/>
        <v>0</v>
      </c>
      <c r="BT97" s="251">
        <f t="shared" si="127"/>
        <v>0</v>
      </c>
      <c r="BU97" s="253">
        <f t="shared" si="115"/>
        <v>2</v>
      </c>
      <c r="BV97" s="254">
        <f t="shared" si="94"/>
        <v>6.8750000000000006E-2</v>
      </c>
      <c r="BW97" s="253">
        <f t="shared" si="112"/>
        <v>1</v>
      </c>
      <c r="BX97" s="252">
        <f t="shared" si="128"/>
        <v>39</v>
      </c>
      <c r="BY97" s="377">
        <f t="shared" si="136"/>
        <v>0.29027777777777775</v>
      </c>
      <c r="BZ97" s="376">
        <f t="shared" si="95"/>
        <v>2957.5119617224882</v>
      </c>
      <c r="CA97" s="256">
        <f t="shared" si="113"/>
        <v>70980.287081339717</v>
      </c>
      <c r="CB97" s="256">
        <f t="shared" si="96"/>
        <v>2391.1798839458411</v>
      </c>
      <c r="CC97" s="529">
        <f t="shared" ref="CC97:CC128" si="139">SUM(CC96,BR97)</f>
        <v>1.7208333333333334</v>
      </c>
      <c r="CD97" s="529">
        <f t="shared" ref="CD97:CD128" si="140" xml:space="preserve"> W97 + CD96</f>
        <v>63.34236111111111</v>
      </c>
      <c r="CE97" s="516">
        <f t="shared" ref="CE97:CE128" si="141" xml:space="preserve"> CD97 - CC97</f>
        <v>61.621527777777779</v>
      </c>
      <c r="CF97" s="256">
        <f t="shared" ref="CF97:CF128" si="142">Q97/CE97/24</f>
        <v>1438.1621682537896</v>
      </c>
      <c r="CG97" s="544">
        <f xml:space="preserve"> W97 + CG96</f>
        <v>11.095833333333331</v>
      </c>
      <c r="CH97" s="544">
        <f xml:space="preserve"> BR97 + CH96</f>
        <v>0.15486111111111112</v>
      </c>
      <c r="CI97" s="364">
        <f t="shared" si="138"/>
        <v>377978</v>
      </c>
      <c r="CJ97" s="544">
        <f t="shared" ref="CJ97:CJ128" si="143" xml:space="preserve"> CG97 - CH97</f>
        <v>10.94097222222222</v>
      </c>
      <c r="CK97" s="364">
        <f t="shared" ref="CK97:CK128" si="144" xml:space="preserve"> CI97/CJ97/24</f>
        <v>1439.4592192954622</v>
      </c>
      <c r="CL97" s="313">
        <f t="shared" si="135"/>
        <v>1419.3691325572665</v>
      </c>
      <c r="CM97" s="567"/>
      <c r="CN97" s="567"/>
      <c r="CO97" s="568"/>
      <c r="CP97" s="568"/>
      <c r="CQ97" s="568"/>
      <c r="CR97" s="568"/>
      <c r="CS97" s="568"/>
      <c r="CT97" s="568"/>
      <c r="CU97" s="568"/>
      <c r="CV97" s="568"/>
      <c r="CW97" s="568"/>
      <c r="CX97" s="568"/>
    </row>
    <row r="98" spans="1:102">
      <c r="A98" s="299">
        <f t="shared" si="137"/>
        <v>97</v>
      </c>
      <c r="B98" s="361">
        <v>40844</v>
      </c>
      <c r="C98" s="299">
        <f t="shared" si="89"/>
        <v>10</v>
      </c>
      <c r="D98" s="306" t="s">
        <v>24</v>
      </c>
      <c r="E98" s="306" t="s">
        <v>1198</v>
      </c>
      <c r="F98" s="300"/>
      <c r="G98" s="301">
        <v>41</v>
      </c>
      <c r="H98" s="310" t="s">
        <v>27</v>
      </c>
      <c r="I98" s="300" t="s">
        <v>413</v>
      </c>
      <c r="J98" s="306" t="s">
        <v>696</v>
      </c>
      <c r="K98" s="306" t="s">
        <v>29</v>
      </c>
      <c r="L98" s="312">
        <v>53452</v>
      </c>
      <c r="M98" s="495">
        <v>22509</v>
      </c>
      <c r="N98" s="495"/>
      <c r="O98" s="701"/>
      <c r="P98" s="313">
        <f xml:space="preserve"> P97-M98</f>
        <v>10339</v>
      </c>
      <c r="Q98" s="268">
        <f t="shared" si="98"/>
        <v>2149431</v>
      </c>
      <c r="R98" s="306" t="s">
        <v>640</v>
      </c>
      <c r="S98" s="362">
        <v>0.10416666666666667</v>
      </c>
      <c r="T98" s="257">
        <f t="shared" si="133"/>
        <v>2</v>
      </c>
      <c r="U98" s="257">
        <f t="shared" si="116"/>
        <v>30</v>
      </c>
      <c r="V98" s="306" t="s">
        <v>641</v>
      </c>
      <c r="W98" s="303">
        <v>1</v>
      </c>
      <c r="X98" s="253">
        <f t="shared" si="100"/>
        <v>24</v>
      </c>
      <c r="Y98" s="257">
        <f t="shared" si="117"/>
        <v>0</v>
      </c>
      <c r="Z98" s="253">
        <f t="shared" si="130"/>
        <v>1537</v>
      </c>
      <c r="AA98" s="253">
        <f t="shared" si="130"/>
        <v>1753</v>
      </c>
      <c r="AB98" s="253">
        <f>SUM($W$7:W98)</f>
        <v>62.956944444444439</v>
      </c>
      <c r="AC98" s="379">
        <v>0</v>
      </c>
      <c r="AD98" s="364">
        <v>0</v>
      </c>
      <c r="AE98" s="253">
        <f t="shared" si="101"/>
        <v>0</v>
      </c>
      <c r="AF98" s="253">
        <f t="shared" si="118"/>
        <v>0</v>
      </c>
      <c r="AG98" s="257">
        <f t="shared" si="93"/>
        <v>937.875</v>
      </c>
      <c r="AH98" s="257">
        <f t="shared" si="102"/>
        <v>22509</v>
      </c>
      <c r="AI98" s="307"/>
      <c r="AJ98" s="309"/>
      <c r="AK98" s="369">
        <v>3</v>
      </c>
      <c r="AL98" s="306">
        <v>4.1666666666666666E-3</v>
      </c>
      <c r="AM98" s="253">
        <f t="shared" si="103"/>
        <v>0</v>
      </c>
      <c r="AN98" s="251">
        <f t="shared" si="119"/>
        <v>6</v>
      </c>
      <c r="AO98" s="369">
        <v>12</v>
      </c>
      <c r="AP98" s="305">
        <v>0.30833333333333335</v>
      </c>
      <c r="AQ98" s="253">
        <f t="shared" si="104"/>
        <v>7</v>
      </c>
      <c r="AR98" s="251">
        <f t="shared" si="120"/>
        <v>24</v>
      </c>
      <c r="AS98" s="369">
        <v>0</v>
      </c>
      <c r="AT98" s="370">
        <v>0</v>
      </c>
      <c r="AU98" s="253">
        <f t="shared" si="105"/>
        <v>0</v>
      </c>
      <c r="AV98" s="251">
        <f t="shared" si="121"/>
        <v>0</v>
      </c>
      <c r="AW98" s="304">
        <v>0</v>
      </c>
      <c r="AX98" s="370">
        <v>0</v>
      </c>
      <c r="AY98" s="253">
        <f t="shared" si="106"/>
        <v>0</v>
      </c>
      <c r="AZ98" s="251">
        <f t="shared" si="122"/>
        <v>0</v>
      </c>
      <c r="BA98" s="369">
        <v>0</v>
      </c>
      <c r="BB98" s="370">
        <v>0</v>
      </c>
      <c r="BC98" s="257">
        <f t="shared" si="107"/>
        <v>0</v>
      </c>
      <c r="BD98" s="258">
        <f t="shared" si="123"/>
        <v>0</v>
      </c>
      <c r="BE98" s="369">
        <v>4</v>
      </c>
      <c r="BF98" s="370">
        <v>0.13541666666666666</v>
      </c>
      <c r="BG98" s="253">
        <f t="shared" si="108"/>
        <v>3</v>
      </c>
      <c r="BH98" s="251">
        <f t="shared" si="124"/>
        <v>15</v>
      </c>
      <c r="BI98" s="304">
        <v>0</v>
      </c>
      <c r="BJ98" s="305">
        <v>0</v>
      </c>
      <c r="BK98" s="253">
        <f t="shared" si="109"/>
        <v>0</v>
      </c>
      <c r="BL98" s="251">
        <f t="shared" si="125"/>
        <v>0</v>
      </c>
      <c r="BM98" s="304">
        <v>0</v>
      </c>
      <c r="BN98" s="305">
        <v>0</v>
      </c>
      <c r="BO98" s="253">
        <f t="shared" si="110"/>
        <v>0</v>
      </c>
      <c r="BP98" s="251">
        <f t="shared" si="126"/>
        <v>0</v>
      </c>
      <c r="BQ98" s="368">
        <v>1</v>
      </c>
      <c r="BR98" s="305">
        <v>3.2638888888888891E-2</v>
      </c>
      <c r="BS98" s="253">
        <f t="shared" si="111"/>
        <v>0</v>
      </c>
      <c r="BT98" s="251">
        <f t="shared" si="127"/>
        <v>47</v>
      </c>
      <c r="BU98" s="253">
        <f t="shared" si="115"/>
        <v>20</v>
      </c>
      <c r="BV98" s="254">
        <f t="shared" si="94"/>
        <v>0.48055555555555551</v>
      </c>
      <c r="BW98" s="253">
        <f t="shared" si="112"/>
        <v>11</v>
      </c>
      <c r="BX98" s="252">
        <f t="shared" si="128"/>
        <v>32</v>
      </c>
      <c r="BY98" s="377">
        <f t="shared" si="136"/>
        <v>0.51944444444444449</v>
      </c>
      <c r="BZ98" s="376">
        <f t="shared" ref="BZ98:BZ129" si="145">M98/BY98/24</f>
        <v>1805.5347593582885</v>
      </c>
      <c r="CA98" s="256">
        <f t="shared" si="113"/>
        <v>43332.834224598926</v>
      </c>
      <c r="CB98" s="256">
        <f t="shared" ref="CB98:CB129" si="146">M98/(W98-BR98)/24</f>
        <v>969.51902368987794</v>
      </c>
      <c r="CC98" s="529">
        <f t="shared" si="139"/>
        <v>1.7534722222222223</v>
      </c>
      <c r="CD98" s="529">
        <f t="shared" si="140"/>
        <v>64.342361111111103</v>
      </c>
      <c r="CE98" s="516">
        <f t="shared" si="141"/>
        <v>62.588888888888881</v>
      </c>
      <c r="CF98" s="256">
        <f t="shared" si="142"/>
        <v>1430.9189153204334</v>
      </c>
      <c r="CG98" s="544">
        <f xml:space="preserve"> W98 + CG97</f>
        <v>12.095833333333331</v>
      </c>
      <c r="CH98" s="544">
        <f xml:space="preserve"> BR98 + CH97</f>
        <v>0.1875</v>
      </c>
      <c r="CI98" s="364">
        <f t="shared" si="138"/>
        <v>400487</v>
      </c>
      <c r="CJ98" s="544">
        <f t="shared" si="143"/>
        <v>11.908333333333331</v>
      </c>
      <c r="CK98" s="364">
        <f t="shared" si="144"/>
        <v>1401.2841147655706</v>
      </c>
      <c r="CL98" s="313">
        <f t="shared" si="135"/>
        <v>1379.5625215294524</v>
      </c>
      <c r="CM98" s="567"/>
      <c r="CN98" s="567"/>
      <c r="CO98" s="568"/>
      <c r="CP98" s="568"/>
      <c r="CQ98" s="568"/>
      <c r="CR98" s="568"/>
      <c r="CS98" s="568"/>
      <c r="CT98" s="568"/>
      <c r="CU98" s="568"/>
      <c r="CV98" s="568"/>
      <c r="CW98" s="568"/>
      <c r="CX98" s="568"/>
    </row>
    <row r="99" spans="1:102">
      <c r="A99" s="299">
        <f t="shared" si="137"/>
        <v>98</v>
      </c>
      <c r="B99" s="361">
        <v>40845</v>
      </c>
      <c r="C99" s="299">
        <f t="shared" si="89"/>
        <v>10</v>
      </c>
      <c r="D99" s="306" t="s">
        <v>24</v>
      </c>
      <c r="E99" s="306" t="s">
        <v>1198</v>
      </c>
      <c r="F99" s="300"/>
      <c r="G99" s="301">
        <v>41</v>
      </c>
      <c r="H99" s="310" t="s">
        <v>27</v>
      </c>
      <c r="I99" s="300" t="s">
        <v>413</v>
      </c>
      <c r="J99" s="306" t="s">
        <v>696</v>
      </c>
      <c r="K99" s="306" t="s">
        <v>29</v>
      </c>
      <c r="L99" s="312">
        <v>53452</v>
      </c>
      <c r="M99" s="495">
        <v>10339</v>
      </c>
      <c r="N99" s="495"/>
      <c r="O99" s="700"/>
      <c r="P99" s="313">
        <f xml:space="preserve"> P98-M99</f>
        <v>0</v>
      </c>
      <c r="Q99" s="268">
        <f t="shared" ref="Q99:Q130" si="147">Q98+M99</f>
        <v>2159770</v>
      </c>
      <c r="R99" s="306" t="s">
        <v>640</v>
      </c>
      <c r="S99" s="362">
        <v>0.10416666666666667</v>
      </c>
      <c r="T99" s="257">
        <f t="shared" si="133"/>
        <v>2</v>
      </c>
      <c r="U99" s="257">
        <f t="shared" si="116"/>
        <v>30</v>
      </c>
      <c r="V99" s="306" t="s">
        <v>641</v>
      </c>
      <c r="W99" s="303">
        <v>0.29722222222222222</v>
      </c>
      <c r="X99" s="253">
        <f t="shared" si="100"/>
        <v>7</v>
      </c>
      <c r="Y99" s="257">
        <f t="shared" si="117"/>
        <v>8</v>
      </c>
      <c r="Z99" s="253">
        <f t="shared" si="130"/>
        <v>1544</v>
      </c>
      <c r="AA99" s="253">
        <f t="shared" si="130"/>
        <v>1761</v>
      </c>
      <c r="AB99" s="253">
        <f>SUM($W$7:W99)</f>
        <v>63.254166666666663</v>
      </c>
      <c r="AC99" s="379">
        <v>0</v>
      </c>
      <c r="AD99" s="364">
        <v>0</v>
      </c>
      <c r="AE99" s="253">
        <f t="shared" si="101"/>
        <v>0</v>
      </c>
      <c r="AF99" s="253">
        <f t="shared" si="118"/>
        <v>0</v>
      </c>
      <c r="AG99" s="257">
        <f t="shared" si="93"/>
        <v>1449.3925233644859</v>
      </c>
      <c r="AH99" s="257">
        <f t="shared" si="102"/>
        <v>34785.420560747662</v>
      </c>
      <c r="AI99" s="310" t="s">
        <v>773</v>
      </c>
      <c r="AJ99" s="309"/>
      <c r="AK99" s="369">
        <v>0</v>
      </c>
      <c r="AL99" s="306">
        <v>0</v>
      </c>
      <c r="AM99" s="253">
        <f>IF(AL99=1,24,HOUR(AL99))</f>
        <v>0</v>
      </c>
      <c r="AN99" s="251">
        <f>MINUTE(AL99)</f>
        <v>0</v>
      </c>
      <c r="AO99" s="369">
        <v>3</v>
      </c>
      <c r="AP99" s="305">
        <v>2.7777777777777776E-2</v>
      </c>
      <c r="AQ99" s="253">
        <f t="shared" si="104"/>
        <v>0</v>
      </c>
      <c r="AR99" s="251">
        <f t="shared" si="120"/>
        <v>40</v>
      </c>
      <c r="AS99" s="369">
        <v>0</v>
      </c>
      <c r="AT99" s="370">
        <v>0</v>
      </c>
      <c r="AU99" s="253">
        <f t="shared" si="105"/>
        <v>0</v>
      </c>
      <c r="AV99" s="251">
        <f t="shared" si="121"/>
        <v>0</v>
      </c>
      <c r="AW99" s="304">
        <v>0</v>
      </c>
      <c r="AX99" s="370">
        <v>0</v>
      </c>
      <c r="AY99" s="253">
        <f t="shared" si="106"/>
        <v>0</v>
      </c>
      <c r="AZ99" s="251">
        <f t="shared" si="122"/>
        <v>0</v>
      </c>
      <c r="BA99" s="369">
        <v>0</v>
      </c>
      <c r="BB99" s="370">
        <v>0</v>
      </c>
      <c r="BC99" s="257">
        <f t="shared" si="107"/>
        <v>0</v>
      </c>
      <c r="BD99" s="258">
        <f t="shared" si="123"/>
        <v>0</v>
      </c>
      <c r="BE99" s="369">
        <v>1</v>
      </c>
      <c r="BF99" s="370">
        <v>1.8055555555555557E-2</v>
      </c>
      <c r="BG99" s="253">
        <f t="shared" si="108"/>
        <v>0</v>
      </c>
      <c r="BH99" s="251">
        <f t="shared" si="124"/>
        <v>26</v>
      </c>
      <c r="BI99" s="304">
        <v>0</v>
      </c>
      <c r="BJ99" s="305">
        <v>0</v>
      </c>
      <c r="BK99" s="253">
        <f t="shared" si="109"/>
        <v>0</v>
      </c>
      <c r="BL99" s="251">
        <f t="shared" si="125"/>
        <v>0</v>
      </c>
      <c r="BM99" s="304">
        <v>0</v>
      </c>
      <c r="BN99" s="305">
        <v>0</v>
      </c>
      <c r="BO99" s="253">
        <f t="shared" si="110"/>
        <v>0</v>
      </c>
      <c r="BP99" s="251">
        <f t="shared" si="126"/>
        <v>0</v>
      </c>
      <c r="BQ99" s="368">
        <v>0</v>
      </c>
      <c r="BR99" s="305">
        <v>0</v>
      </c>
      <c r="BS99" s="253">
        <f t="shared" si="111"/>
        <v>0</v>
      </c>
      <c r="BT99" s="251">
        <f t="shared" si="127"/>
        <v>0</v>
      </c>
      <c r="BU99" s="253">
        <f t="shared" si="115"/>
        <v>4</v>
      </c>
      <c r="BV99" s="254">
        <f t="shared" si="94"/>
        <v>4.5833333333333337E-2</v>
      </c>
      <c r="BW99" s="253">
        <f t="shared" si="112"/>
        <v>1</v>
      </c>
      <c r="BX99" s="252">
        <f t="shared" si="128"/>
        <v>6</v>
      </c>
      <c r="BY99" s="377">
        <f t="shared" si="136"/>
        <v>0.25138888888888888</v>
      </c>
      <c r="BZ99" s="376">
        <f t="shared" si="145"/>
        <v>1713.646408839779</v>
      </c>
      <c r="CA99" s="256">
        <f t="shared" si="113"/>
        <v>41127.513812154699</v>
      </c>
      <c r="CB99" s="256">
        <f t="shared" si="146"/>
        <v>1449.3925233644859</v>
      </c>
      <c r="CC99" s="529">
        <f t="shared" si="139"/>
        <v>1.7534722222222223</v>
      </c>
      <c r="CD99" s="529">
        <f t="shared" si="140"/>
        <v>64.63958333333332</v>
      </c>
      <c r="CE99" s="516">
        <f t="shared" si="141"/>
        <v>62.886111111111099</v>
      </c>
      <c r="CF99" s="256">
        <f t="shared" si="142"/>
        <v>1431.0062281902913</v>
      </c>
      <c r="CG99" s="544">
        <f xml:space="preserve"> W99 + CG98</f>
        <v>12.393055555555554</v>
      </c>
      <c r="CH99" s="544">
        <f xml:space="preserve"> BR99 + CH98</f>
        <v>0.1875</v>
      </c>
      <c r="CI99" s="364">
        <f t="shared" si="138"/>
        <v>410826</v>
      </c>
      <c r="CJ99" s="544">
        <f t="shared" si="143"/>
        <v>12.205555555555554</v>
      </c>
      <c r="CK99" s="364">
        <f t="shared" si="144"/>
        <v>1402.4556213017752</v>
      </c>
      <c r="CL99" s="313">
        <f t="shared" si="135"/>
        <v>1381.2372520452764</v>
      </c>
      <c r="CM99" s="567"/>
      <c r="CN99" s="567"/>
      <c r="CO99" s="568"/>
      <c r="CP99" s="568"/>
      <c r="CQ99" s="568"/>
      <c r="CR99" s="568"/>
      <c r="CS99" s="568"/>
      <c r="CT99" s="568"/>
      <c r="CU99" s="568"/>
      <c r="CV99" s="568"/>
      <c r="CW99" s="568"/>
      <c r="CX99" s="568"/>
    </row>
    <row r="100" spans="1:102" s="415" customFormat="1">
      <c r="A100" s="400">
        <f t="shared" si="137"/>
        <v>99</v>
      </c>
      <c r="B100" s="401">
        <v>40853</v>
      </c>
      <c r="C100" s="400">
        <f t="shared" si="89"/>
        <v>11</v>
      </c>
      <c r="D100" s="412" t="s">
        <v>24</v>
      </c>
      <c r="E100" s="412" t="s">
        <v>1111</v>
      </c>
      <c r="F100" s="403"/>
      <c r="G100" s="404">
        <v>42</v>
      </c>
      <c r="H100" s="412" t="s">
        <v>27</v>
      </c>
      <c r="I100" s="403" t="s">
        <v>180</v>
      </c>
      <c r="J100" s="412" t="s">
        <v>289</v>
      </c>
      <c r="K100" s="412" t="s">
        <v>29</v>
      </c>
      <c r="L100" s="410">
        <v>55000</v>
      </c>
      <c r="M100" s="496">
        <v>28171</v>
      </c>
      <c r="N100" s="496"/>
      <c r="O100" s="680">
        <v>7</v>
      </c>
      <c r="P100" s="410">
        <f>L100-M100</f>
        <v>26829</v>
      </c>
      <c r="Q100" s="268">
        <f t="shared" si="147"/>
        <v>2187941</v>
      </c>
      <c r="R100" s="412" t="s">
        <v>678</v>
      </c>
      <c r="S100" s="411">
        <v>0.22569444444444445</v>
      </c>
      <c r="T100" s="257">
        <f t="shared" si="133"/>
        <v>5</v>
      </c>
      <c r="U100" s="257">
        <f t="shared" si="116"/>
        <v>25</v>
      </c>
      <c r="V100" s="417" t="s">
        <v>796</v>
      </c>
      <c r="W100" s="406">
        <v>0.68402777777777779</v>
      </c>
      <c r="X100" s="257">
        <f t="shared" si="100"/>
        <v>16</v>
      </c>
      <c r="Y100" s="257">
        <f t="shared" si="117"/>
        <v>25</v>
      </c>
      <c r="Z100" s="253">
        <f t="shared" si="130"/>
        <v>1560</v>
      </c>
      <c r="AA100" s="257">
        <f t="shared" si="130"/>
        <v>1786</v>
      </c>
      <c r="AB100" s="253">
        <f>SUM($W$7:W100)</f>
        <v>63.938194444444441</v>
      </c>
      <c r="AC100" s="413">
        <v>0</v>
      </c>
      <c r="AD100" s="410">
        <v>0</v>
      </c>
      <c r="AE100" s="257">
        <f t="shared" si="101"/>
        <v>0</v>
      </c>
      <c r="AF100" s="257">
        <f t="shared" si="118"/>
        <v>0</v>
      </c>
      <c r="AG100" s="257">
        <f t="shared" si="93"/>
        <v>1716</v>
      </c>
      <c r="AH100" s="257">
        <f t="shared" si="102"/>
        <v>41184</v>
      </c>
      <c r="AI100" s="414"/>
      <c r="AJ100" s="414"/>
      <c r="AK100" s="416">
        <v>1</v>
      </c>
      <c r="AL100" s="412">
        <v>1.8055555555555557E-2</v>
      </c>
      <c r="AM100" s="257">
        <f t="shared" si="103"/>
        <v>0</v>
      </c>
      <c r="AN100" s="258">
        <f t="shared" si="119"/>
        <v>26</v>
      </c>
      <c r="AO100" s="416">
        <v>4</v>
      </c>
      <c r="AP100" s="407">
        <v>0.15277777777777776</v>
      </c>
      <c r="AQ100" s="257">
        <f t="shared" si="104"/>
        <v>3</v>
      </c>
      <c r="AR100" s="258">
        <f t="shared" si="120"/>
        <v>40</v>
      </c>
      <c r="AS100" s="416">
        <v>0</v>
      </c>
      <c r="AT100" s="407">
        <v>0</v>
      </c>
      <c r="AU100" s="257">
        <f t="shared" si="105"/>
        <v>0</v>
      </c>
      <c r="AV100" s="258">
        <f t="shared" si="121"/>
        <v>0</v>
      </c>
      <c r="AW100" s="409">
        <v>0</v>
      </c>
      <c r="AX100" s="407">
        <v>0</v>
      </c>
      <c r="AY100" s="257">
        <f t="shared" si="106"/>
        <v>0</v>
      </c>
      <c r="AZ100" s="258">
        <f t="shared" si="122"/>
        <v>0</v>
      </c>
      <c r="BA100" s="409">
        <v>0</v>
      </c>
      <c r="BB100" s="407">
        <v>0</v>
      </c>
      <c r="BC100" s="257">
        <f t="shared" si="107"/>
        <v>0</v>
      </c>
      <c r="BD100" s="258">
        <f t="shared" si="123"/>
        <v>0</v>
      </c>
      <c r="BE100" s="400">
        <v>2</v>
      </c>
      <c r="BF100" s="407">
        <v>2.7083333333333334E-2</v>
      </c>
      <c r="BG100" s="257">
        <f t="shared" si="108"/>
        <v>0</v>
      </c>
      <c r="BH100" s="258">
        <f t="shared" si="124"/>
        <v>39</v>
      </c>
      <c r="BI100" s="409">
        <v>0</v>
      </c>
      <c r="BJ100" s="407">
        <v>0</v>
      </c>
      <c r="BK100" s="257">
        <f t="shared" si="109"/>
        <v>0</v>
      </c>
      <c r="BL100" s="258">
        <f t="shared" si="125"/>
        <v>0</v>
      </c>
      <c r="BM100" s="409">
        <v>0</v>
      </c>
      <c r="BN100" s="407">
        <v>0</v>
      </c>
      <c r="BO100" s="257">
        <f t="shared" si="110"/>
        <v>0</v>
      </c>
      <c r="BP100" s="258">
        <f t="shared" si="126"/>
        <v>0</v>
      </c>
      <c r="BQ100" s="408">
        <v>0</v>
      </c>
      <c r="BR100" s="407">
        <v>0</v>
      </c>
      <c r="BS100" s="257">
        <f t="shared" si="111"/>
        <v>0</v>
      </c>
      <c r="BT100" s="258">
        <f t="shared" si="127"/>
        <v>0</v>
      </c>
      <c r="BU100" s="257">
        <f t="shared" si="115"/>
        <v>7</v>
      </c>
      <c r="BV100" s="259">
        <f t="shared" si="94"/>
        <v>0.19791666666666663</v>
      </c>
      <c r="BW100" s="257">
        <f t="shared" si="112"/>
        <v>4</v>
      </c>
      <c r="BX100" s="260">
        <f t="shared" si="128"/>
        <v>45</v>
      </c>
      <c r="BY100" s="418">
        <f t="shared" si="136"/>
        <v>0.48611111111111116</v>
      </c>
      <c r="BZ100" s="260">
        <f t="shared" si="145"/>
        <v>2414.6571428571428</v>
      </c>
      <c r="CA100" s="260">
        <f t="shared" si="113"/>
        <v>57951.771428571432</v>
      </c>
      <c r="CB100" s="258">
        <f t="shared" si="146"/>
        <v>1716</v>
      </c>
      <c r="CC100" s="546">
        <f t="shared" si="139"/>
        <v>1.7534722222222223</v>
      </c>
      <c r="CD100" s="546">
        <f t="shared" si="140"/>
        <v>65.323611111111092</v>
      </c>
      <c r="CE100" s="515">
        <f t="shared" si="141"/>
        <v>63.57013888888887</v>
      </c>
      <c r="CF100" s="419">
        <f t="shared" si="142"/>
        <v>1434.0728198293664</v>
      </c>
      <c r="CG100" s="547">
        <f xml:space="preserve"> W100</f>
        <v>0.68402777777777779</v>
      </c>
      <c r="CH100" s="547">
        <f xml:space="preserve"> BR100</f>
        <v>0</v>
      </c>
      <c r="CI100" s="410">
        <f xml:space="preserve"> M100</f>
        <v>28171</v>
      </c>
      <c r="CJ100" s="547">
        <f t="shared" si="143"/>
        <v>0.68402777777777779</v>
      </c>
      <c r="CK100" s="410">
        <f t="shared" si="144"/>
        <v>1716</v>
      </c>
      <c r="CL100" s="410">
        <f t="shared" si="135"/>
        <v>1716</v>
      </c>
      <c r="CM100" s="571"/>
      <c r="CN100" s="571"/>
      <c r="CO100" s="572"/>
      <c r="CP100" s="572"/>
      <c r="CQ100" s="572"/>
      <c r="CR100" s="572"/>
      <c r="CS100" s="572"/>
      <c r="CT100" s="572"/>
      <c r="CU100" s="572"/>
      <c r="CV100" s="572"/>
      <c r="CW100" s="572"/>
      <c r="CX100" s="572"/>
    </row>
    <row r="101" spans="1:102" s="415" customFormat="1">
      <c r="A101" s="400">
        <f t="shared" si="137"/>
        <v>100</v>
      </c>
      <c r="B101" s="401">
        <v>40854</v>
      </c>
      <c r="C101" s="400">
        <f t="shared" si="89"/>
        <v>11</v>
      </c>
      <c r="D101" s="412" t="s">
        <v>24</v>
      </c>
      <c r="E101" s="412" t="s">
        <v>1111</v>
      </c>
      <c r="F101" s="403"/>
      <c r="G101" s="404">
        <v>42</v>
      </c>
      <c r="H101" s="412" t="s">
        <v>27</v>
      </c>
      <c r="I101" s="403" t="s">
        <v>180</v>
      </c>
      <c r="J101" s="412" t="s">
        <v>289</v>
      </c>
      <c r="K101" s="412" t="s">
        <v>29</v>
      </c>
      <c r="L101" s="410">
        <v>55000</v>
      </c>
      <c r="M101" s="496">
        <v>26829</v>
      </c>
      <c r="N101" s="496"/>
      <c r="O101" s="681"/>
      <c r="P101" s="410">
        <f>P100-M101</f>
        <v>0</v>
      </c>
      <c r="Q101" s="268">
        <f t="shared" si="147"/>
        <v>2214770</v>
      </c>
      <c r="R101" s="412" t="s">
        <v>678</v>
      </c>
      <c r="S101" s="411">
        <v>0.22569444444444445</v>
      </c>
      <c r="T101" s="257">
        <f t="shared" si="133"/>
        <v>5</v>
      </c>
      <c r="U101" s="257">
        <f t="shared" si="116"/>
        <v>25</v>
      </c>
      <c r="V101" s="417" t="s">
        <v>796</v>
      </c>
      <c r="W101" s="406">
        <v>0.91319444444444453</v>
      </c>
      <c r="X101" s="257">
        <f t="shared" si="100"/>
        <v>21</v>
      </c>
      <c r="Y101" s="257">
        <f t="shared" si="117"/>
        <v>55</v>
      </c>
      <c r="Z101" s="253">
        <f t="shared" si="130"/>
        <v>1581</v>
      </c>
      <c r="AA101" s="257">
        <f t="shared" si="130"/>
        <v>1841</v>
      </c>
      <c r="AB101" s="253">
        <f>SUM($W$7:W101)</f>
        <v>64.851388888888891</v>
      </c>
      <c r="AC101" s="413">
        <v>0</v>
      </c>
      <c r="AD101" s="410">
        <v>0</v>
      </c>
      <c r="AE101" s="257">
        <f t="shared" si="101"/>
        <v>0</v>
      </c>
      <c r="AF101" s="257">
        <f t="shared" si="118"/>
        <v>0</v>
      </c>
      <c r="AG101" s="257">
        <f t="shared" si="93"/>
        <v>1224.1368821292774</v>
      </c>
      <c r="AH101" s="257">
        <f t="shared" si="102"/>
        <v>29379.28517110266</v>
      </c>
      <c r="AI101" s="417" t="s">
        <v>660</v>
      </c>
      <c r="AJ101" s="414"/>
      <c r="AK101" s="416">
        <v>1</v>
      </c>
      <c r="AL101" s="412">
        <v>8.3333333333333332E-3</v>
      </c>
      <c r="AM101" s="257">
        <f t="shared" si="103"/>
        <v>0</v>
      </c>
      <c r="AN101" s="258">
        <f t="shared" si="119"/>
        <v>12</v>
      </c>
      <c r="AO101" s="416">
        <v>4</v>
      </c>
      <c r="AP101" s="407">
        <v>3.6111111111111115E-2</v>
      </c>
      <c r="AQ101" s="257">
        <f t="shared" si="104"/>
        <v>0</v>
      </c>
      <c r="AR101" s="258">
        <f t="shared" si="120"/>
        <v>52</v>
      </c>
      <c r="AS101" s="416">
        <v>0</v>
      </c>
      <c r="AT101" s="407">
        <v>0</v>
      </c>
      <c r="AU101" s="257">
        <f t="shared" si="105"/>
        <v>0</v>
      </c>
      <c r="AV101" s="258">
        <f t="shared" si="121"/>
        <v>0</v>
      </c>
      <c r="AW101" s="409">
        <v>0</v>
      </c>
      <c r="AX101" s="407">
        <v>0</v>
      </c>
      <c r="AY101" s="257">
        <f t="shared" si="106"/>
        <v>0</v>
      </c>
      <c r="AZ101" s="258">
        <f t="shared" si="122"/>
        <v>0</v>
      </c>
      <c r="BA101" s="409">
        <v>0</v>
      </c>
      <c r="BB101" s="407">
        <v>0</v>
      </c>
      <c r="BC101" s="257">
        <f t="shared" si="107"/>
        <v>0</v>
      </c>
      <c r="BD101" s="258">
        <f t="shared" si="123"/>
        <v>0</v>
      </c>
      <c r="BE101" s="400">
        <v>6</v>
      </c>
      <c r="BF101" s="407">
        <v>0.13472222222222222</v>
      </c>
      <c r="BG101" s="257">
        <f t="shared" si="108"/>
        <v>3</v>
      </c>
      <c r="BH101" s="258">
        <f t="shared" si="124"/>
        <v>14</v>
      </c>
      <c r="BI101" s="409">
        <v>0</v>
      </c>
      <c r="BJ101" s="407">
        <v>0</v>
      </c>
      <c r="BK101" s="257">
        <f t="shared" si="109"/>
        <v>0</v>
      </c>
      <c r="BL101" s="258">
        <f t="shared" si="125"/>
        <v>0</v>
      </c>
      <c r="BM101" s="409">
        <v>0</v>
      </c>
      <c r="BN101" s="407">
        <v>0</v>
      </c>
      <c r="BO101" s="257">
        <f t="shared" si="110"/>
        <v>0</v>
      </c>
      <c r="BP101" s="258">
        <f t="shared" si="126"/>
        <v>0</v>
      </c>
      <c r="BQ101" s="408">
        <v>0</v>
      </c>
      <c r="BR101" s="407">
        <v>0</v>
      </c>
      <c r="BS101" s="257">
        <f t="shared" si="111"/>
        <v>0</v>
      </c>
      <c r="BT101" s="258">
        <f t="shared" si="127"/>
        <v>0</v>
      </c>
      <c r="BU101" s="257">
        <f t="shared" si="115"/>
        <v>11</v>
      </c>
      <c r="BV101" s="259">
        <f t="shared" si="94"/>
        <v>0.17916666666666667</v>
      </c>
      <c r="BW101" s="257">
        <f t="shared" si="112"/>
        <v>4</v>
      </c>
      <c r="BX101" s="260">
        <f t="shared" si="128"/>
        <v>18</v>
      </c>
      <c r="BY101" s="418">
        <f t="shared" si="136"/>
        <v>0.73402777777777783</v>
      </c>
      <c r="BZ101" s="260">
        <f t="shared" si="145"/>
        <v>1522.9328287606431</v>
      </c>
      <c r="CA101" s="260">
        <f t="shared" si="113"/>
        <v>36550.387890255435</v>
      </c>
      <c r="CB101" s="258">
        <f t="shared" si="146"/>
        <v>1224.1368821292774</v>
      </c>
      <c r="CC101" s="546">
        <f t="shared" si="139"/>
        <v>1.7534722222222223</v>
      </c>
      <c r="CD101" s="546">
        <f t="shared" si="140"/>
        <v>66.236805555555534</v>
      </c>
      <c r="CE101" s="515">
        <f t="shared" si="141"/>
        <v>64.483333333333306</v>
      </c>
      <c r="CF101" s="419">
        <f t="shared" si="142"/>
        <v>1431.0997673817531</v>
      </c>
      <c r="CG101" s="547">
        <f t="shared" ref="CG101:CG121" si="148" xml:space="preserve"> W101 + CG100</f>
        <v>1.5972222222222223</v>
      </c>
      <c r="CH101" s="547">
        <f t="shared" ref="CH101:CH121" si="149" xml:space="preserve"> BR101 + CH100</f>
        <v>0</v>
      </c>
      <c r="CI101" s="410">
        <f t="shared" ref="CI101:CI121" si="150" xml:space="preserve"> M101 + CI100</f>
        <v>55000</v>
      </c>
      <c r="CJ101" s="547">
        <f t="shared" si="143"/>
        <v>1.5972222222222223</v>
      </c>
      <c r="CK101" s="410">
        <f t="shared" si="144"/>
        <v>1434.782608695652</v>
      </c>
      <c r="CL101" s="410">
        <f t="shared" si="135"/>
        <v>1434.782608695652</v>
      </c>
      <c r="CM101" s="571"/>
      <c r="CN101" s="571"/>
      <c r="CO101" s="572"/>
      <c r="CP101" s="572"/>
      <c r="CQ101" s="572"/>
      <c r="CR101" s="572"/>
      <c r="CS101" s="572"/>
      <c r="CT101" s="572"/>
      <c r="CU101" s="572"/>
      <c r="CV101" s="572"/>
      <c r="CW101" s="572"/>
      <c r="CX101" s="572"/>
    </row>
    <row r="102" spans="1:102" s="30" customFormat="1" ht="22.5">
      <c r="A102" s="400">
        <f t="shared" si="137"/>
        <v>101</v>
      </c>
      <c r="B102" s="401">
        <v>40861</v>
      </c>
      <c r="C102" s="400">
        <f t="shared" si="89"/>
        <v>11</v>
      </c>
      <c r="D102" s="412" t="s">
        <v>24</v>
      </c>
      <c r="E102" s="412" t="s">
        <v>1199</v>
      </c>
      <c r="F102" s="403"/>
      <c r="G102" s="404">
        <v>43</v>
      </c>
      <c r="H102" s="412" t="s">
        <v>27</v>
      </c>
      <c r="I102" s="403" t="s">
        <v>676</v>
      </c>
      <c r="J102" s="412" t="s">
        <v>28</v>
      </c>
      <c r="K102" s="412" t="s">
        <v>29</v>
      </c>
      <c r="L102" s="410">
        <v>53267</v>
      </c>
      <c r="M102" s="496">
        <v>41484</v>
      </c>
      <c r="N102" s="496"/>
      <c r="O102" s="680">
        <v>4</v>
      </c>
      <c r="P102" s="410">
        <f>L102-M102</f>
        <v>11783</v>
      </c>
      <c r="Q102" s="268">
        <f t="shared" si="147"/>
        <v>2256254</v>
      </c>
      <c r="R102" s="412" t="s">
        <v>677</v>
      </c>
      <c r="S102" s="411">
        <v>0.11458333333333333</v>
      </c>
      <c r="T102" s="257">
        <f t="shared" si="133"/>
        <v>2</v>
      </c>
      <c r="U102" s="257">
        <f t="shared" si="116"/>
        <v>45</v>
      </c>
      <c r="V102" s="417" t="s">
        <v>679</v>
      </c>
      <c r="W102" s="406">
        <v>0.7729166666666667</v>
      </c>
      <c r="X102" s="257">
        <f t="shared" si="100"/>
        <v>18</v>
      </c>
      <c r="Y102" s="257">
        <f t="shared" si="117"/>
        <v>33</v>
      </c>
      <c r="Z102" s="253">
        <f t="shared" si="130"/>
        <v>1599</v>
      </c>
      <c r="AA102" s="257">
        <f t="shared" si="130"/>
        <v>1874</v>
      </c>
      <c r="AB102" s="253">
        <f>SUM($W$7:W102)</f>
        <v>65.624305555555551</v>
      </c>
      <c r="AC102" s="413">
        <v>0</v>
      </c>
      <c r="AD102" s="410">
        <v>0</v>
      </c>
      <c r="AE102" s="257">
        <f t="shared" si="101"/>
        <v>0</v>
      </c>
      <c r="AF102" s="257">
        <f t="shared" si="118"/>
        <v>0</v>
      </c>
      <c r="AG102" s="257">
        <f t="shared" si="93"/>
        <v>2236.3342318059299</v>
      </c>
      <c r="AH102" s="257">
        <f t="shared" si="102"/>
        <v>53672.021563342321</v>
      </c>
      <c r="AI102" s="414"/>
      <c r="AJ102" s="414"/>
      <c r="AK102" s="416">
        <v>0</v>
      </c>
      <c r="AL102" s="412">
        <v>0</v>
      </c>
      <c r="AM102" s="257">
        <f t="shared" si="103"/>
        <v>0</v>
      </c>
      <c r="AN102" s="258">
        <f t="shared" si="119"/>
        <v>0</v>
      </c>
      <c r="AO102" s="416">
        <v>2</v>
      </c>
      <c r="AP102" s="407">
        <v>3.6111111111111115E-2</v>
      </c>
      <c r="AQ102" s="257">
        <f t="shared" si="104"/>
        <v>0</v>
      </c>
      <c r="AR102" s="258">
        <f t="shared" si="120"/>
        <v>52</v>
      </c>
      <c r="AS102" s="416">
        <v>0</v>
      </c>
      <c r="AT102" s="407">
        <v>0</v>
      </c>
      <c r="AU102" s="257">
        <f t="shared" si="105"/>
        <v>0</v>
      </c>
      <c r="AV102" s="258">
        <f t="shared" si="121"/>
        <v>0</v>
      </c>
      <c r="AW102" s="409">
        <v>0</v>
      </c>
      <c r="AX102" s="407">
        <v>0</v>
      </c>
      <c r="AY102" s="257">
        <f t="shared" si="106"/>
        <v>0</v>
      </c>
      <c r="AZ102" s="258">
        <f t="shared" si="122"/>
        <v>0</v>
      </c>
      <c r="BA102" s="409">
        <v>0</v>
      </c>
      <c r="BB102" s="407">
        <v>0</v>
      </c>
      <c r="BC102" s="257">
        <f t="shared" si="107"/>
        <v>0</v>
      </c>
      <c r="BD102" s="258">
        <f t="shared" si="123"/>
        <v>0</v>
      </c>
      <c r="BE102" s="400">
        <v>5</v>
      </c>
      <c r="BF102" s="407">
        <v>8.7500000000000008E-2</v>
      </c>
      <c r="BG102" s="257">
        <f t="shared" si="108"/>
        <v>2</v>
      </c>
      <c r="BH102" s="258">
        <f t="shared" si="124"/>
        <v>6</v>
      </c>
      <c r="BI102" s="409">
        <v>0</v>
      </c>
      <c r="BJ102" s="407">
        <v>0</v>
      </c>
      <c r="BK102" s="257">
        <f t="shared" si="109"/>
        <v>0</v>
      </c>
      <c r="BL102" s="258">
        <f t="shared" si="125"/>
        <v>0</v>
      </c>
      <c r="BM102" s="409">
        <v>0</v>
      </c>
      <c r="BN102" s="407">
        <v>0</v>
      </c>
      <c r="BO102" s="257">
        <f t="shared" si="110"/>
        <v>0</v>
      </c>
      <c r="BP102" s="258">
        <f t="shared" si="126"/>
        <v>0</v>
      </c>
      <c r="BQ102" s="408">
        <v>0</v>
      </c>
      <c r="BR102" s="407">
        <v>0</v>
      </c>
      <c r="BS102" s="257">
        <f t="shared" si="111"/>
        <v>0</v>
      </c>
      <c r="BT102" s="258">
        <f t="shared" si="127"/>
        <v>0</v>
      </c>
      <c r="BU102" s="257">
        <f t="shared" si="115"/>
        <v>7</v>
      </c>
      <c r="BV102" s="259">
        <f t="shared" si="94"/>
        <v>0.12361111111111112</v>
      </c>
      <c r="BW102" s="257">
        <f t="shared" si="112"/>
        <v>2</v>
      </c>
      <c r="BX102" s="260">
        <f t="shared" si="128"/>
        <v>58</v>
      </c>
      <c r="BY102" s="418">
        <f t="shared" si="136"/>
        <v>0.64930555555555558</v>
      </c>
      <c r="BZ102" s="260">
        <f t="shared" si="145"/>
        <v>2662.0748663101604</v>
      </c>
      <c r="CA102" s="260">
        <f t="shared" si="113"/>
        <v>63889.796791443849</v>
      </c>
      <c r="CB102" s="258">
        <f t="shared" si="146"/>
        <v>2236.3342318059299</v>
      </c>
      <c r="CC102" s="546">
        <f t="shared" si="139"/>
        <v>1.7534722222222223</v>
      </c>
      <c r="CD102" s="546">
        <f t="shared" si="140"/>
        <v>67.009722222222194</v>
      </c>
      <c r="CE102" s="515">
        <f t="shared" si="141"/>
        <v>65.256249999999966</v>
      </c>
      <c r="CF102" s="419">
        <f t="shared" si="142"/>
        <v>1440.6372314273865</v>
      </c>
      <c r="CG102" s="547">
        <f t="shared" si="148"/>
        <v>2.370138888888889</v>
      </c>
      <c r="CH102" s="547">
        <f t="shared" si="149"/>
        <v>0</v>
      </c>
      <c r="CI102" s="410">
        <f t="shared" si="150"/>
        <v>96484</v>
      </c>
      <c r="CJ102" s="547">
        <f t="shared" si="143"/>
        <v>2.370138888888889</v>
      </c>
      <c r="CK102" s="410">
        <f t="shared" si="144"/>
        <v>1696.1734544389101</v>
      </c>
      <c r="CL102" s="410">
        <f t="shared" si="135"/>
        <v>1696.1734544389101</v>
      </c>
      <c r="CM102" s="571"/>
      <c r="CN102" s="571"/>
      <c r="CO102" s="572"/>
      <c r="CP102" s="572"/>
      <c r="CQ102" s="572"/>
      <c r="CR102" s="572"/>
      <c r="CS102" s="572"/>
      <c r="CT102" s="572"/>
      <c r="CU102" s="572"/>
      <c r="CV102" s="572"/>
      <c r="CW102" s="572"/>
      <c r="CX102" s="572"/>
    </row>
    <row r="103" spans="1:102" s="30" customFormat="1" ht="22.5">
      <c r="A103" s="400">
        <f t="shared" si="137"/>
        <v>102</v>
      </c>
      <c r="B103" s="401">
        <v>40862</v>
      </c>
      <c r="C103" s="400">
        <f t="shared" si="89"/>
        <v>11</v>
      </c>
      <c r="D103" s="412" t="s">
        <v>24</v>
      </c>
      <c r="E103" s="412" t="s">
        <v>1199</v>
      </c>
      <c r="F103" s="403"/>
      <c r="G103" s="404">
        <v>43</v>
      </c>
      <c r="H103" s="412" t="s">
        <v>27</v>
      </c>
      <c r="I103" s="403" t="s">
        <v>676</v>
      </c>
      <c r="J103" s="412" t="s">
        <v>28</v>
      </c>
      <c r="K103" s="412" t="s">
        <v>29</v>
      </c>
      <c r="L103" s="410">
        <v>53267</v>
      </c>
      <c r="M103" s="496">
        <v>11783</v>
      </c>
      <c r="N103" s="496"/>
      <c r="O103" s="681"/>
      <c r="P103" s="410">
        <f>P102-M103</f>
        <v>0</v>
      </c>
      <c r="Q103" s="268">
        <f t="shared" si="147"/>
        <v>2268037</v>
      </c>
      <c r="R103" s="412" t="s">
        <v>677</v>
      </c>
      <c r="S103" s="411">
        <v>0.11458333333333333</v>
      </c>
      <c r="T103" s="257">
        <f t="shared" si="133"/>
        <v>2</v>
      </c>
      <c r="U103" s="257">
        <f t="shared" si="116"/>
        <v>45</v>
      </c>
      <c r="V103" s="417" t="s">
        <v>679</v>
      </c>
      <c r="W103" s="406">
        <v>0.41666666666666669</v>
      </c>
      <c r="X103" s="257">
        <f t="shared" si="100"/>
        <v>10</v>
      </c>
      <c r="Y103" s="257">
        <f t="shared" si="117"/>
        <v>0</v>
      </c>
      <c r="Z103" s="253">
        <f t="shared" si="130"/>
        <v>1609</v>
      </c>
      <c r="AA103" s="257">
        <f t="shared" si="130"/>
        <v>1874</v>
      </c>
      <c r="AB103" s="253">
        <f>SUM($W$7:W103)</f>
        <v>66.040972222222223</v>
      </c>
      <c r="AC103" s="413">
        <v>0</v>
      </c>
      <c r="AD103" s="410">
        <v>0</v>
      </c>
      <c r="AE103" s="257">
        <f t="shared" si="101"/>
        <v>0</v>
      </c>
      <c r="AF103" s="257">
        <f t="shared" si="118"/>
        <v>0</v>
      </c>
      <c r="AG103" s="257">
        <f t="shared" si="93"/>
        <v>1178.3</v>
      </c>
      <c r="AH103" s="257">
        <f t="shared" si="102"/>
        <v>28279.199999999997</v>
      </c>
      <c r="AI103" s="412" t="s">
        <v>688</v>
      </c>
      <c r="AJ103" s="414"/>
      <c r="AK103" s="416">
        <v>0</v>
      </c>
      <c r="AL103" s="412">
        <v>0</v>
      </c>
      <c r="AM103" s="257">
        <f t="shared" si="103"/>
        <v>0</v>
      </c>
      <c r="AN103" s="258">
        <f t="shared" si="119"/>
        <v>0</v>
      </c>
      <c r="AO103" s="416">
        <v>0</v>
      </c>
      <c r="AP103" s="407">
        <v>0</v>
      </c>
      <c r="AQ103" s="257">
        <f t="shared" si="104"/>
        <v>0</v>
      </c>
      <c r="AR103" s="258">
        <f t="shared" si="120"/>
        <v>0</v>
      </c>
      <c r="AS103" s="416">
        <v>0</v>
      </c>
      <c r="AT103" s="407">
        <v>0</v>
      </c>
      <c r="AU103" s="257">
        <f t="shared" si="105"/>
        <v>0</v>
      </c>
      <c r="AV103" s="258">
        <f t="shared" si="121"/>
        <v>0</v>
      </c>
      <c r="AW103" s="409">
        <v>0</v>
      </c>
      <c r="AX103" s="407">
        <v>0</v>
      </c>
      <c r="AY103" s="257">
        <f t="shared" si="106"/>
        <v>0</v>
      </c>
      <c r="AZ103" s="258">
        <f t="shared" si="122"/>
        <v>0</v>
      </c>
      <c r="BA103" s="409">
        <v>2</v>
      </c>
      <c r="BB103" s="407">
        <v>1.8749999999999999E-2</v>
      </c>
      <c r="BC103" s="257">
        <f t="shared" si="107"/>
        <v>0</v>
      </c>
      <c r="BD103" s="258">
        <f t="shared" si="123"/>
        <v>27</v>
      </c>
      <c r="BE103" s="400">
        <v>1</v>
      </c>
      <c r="BF103" s="407">
        <v>6.2499999999999995E-3</v>
      </c>
      <c r="BG103" s="257">
        <f t="shared" si="108"/>
        <v>0</v>
      </c>
      <c r="BH103" s="258">
        <f t="shared" si="124"/>
        <v>9</v>
      </c>
      <c r="BI103" s="409">
        <v>0</v>
      </c>
      <c r="BJ103" s="407">
        <v>0</v>
      </c>
      <c r="BK103" s="257">
        <f t="shared" si="109"/>
        <v>0</v>
      </c>
      <c r="BL103" s="258">
        <f t="shared" si="125"/>
        <v>0</v>
      </c>
      <c r="BM103" s="409">
        <v>0</v>
      </c>
      <c r="BN103" s="407">
        <v>0</v>
      </c>
      <c r="BO103" s="257">
        <f t="shared" si="110"/>
        <v>0</v>
      </c>
      <c r="BP103" s="258">
        <f t="shared" si="126"/>
        <v>0</v>
      </c>
      <c r="BQ103" s="408">
        <v>1</v>
      </c>
      <c r="BR103" s="407">
        <v>4.8611111111111112E-3</v>
      </c>
      <c r="BS103" s="257">
        <f t="shared" si="111"/>
        <v>0</v>
      </c>
      <c r="BT103" s="258">
        <f t="shared" si="127"/>
        <v>7</v>
      </c>
      <c r="BU103" s="257">
        <f t="shared" si="115"/>
        <v>4</v>
      </c>
      <c r="BV103" s="259">
        <f t="shared" si="94"/>
        <v>2.9861111111111109E-2</v>
      </c>
      <c r="BW103" s="257">
        <f t="shared" si="112"/>
        <v>0</v>
      </c>
      <c r="BX103" s="260">
        <f t="shared" si="128"/>
        <v>43</v>
      </c>
      <c r="BY103" s="418">
        <f t="shared" si="136"/>
        <v>0.38680555555555557</v>
      </c>
      <c r="BZ103" s="260">
        <f t="shared" si="145"/>
        <v>1269.2639138240575</v>
      </c>
      <c r="CA103" s="260">
        <f t="shared" si="113"/>
        <v>30462.333931777379</v>
      </c>
      <c r="CB103" s="258">
        <f t="shared" si="146"/>
        <v>1192.2091062394602</v>
      </c>
      <c r="CC103" s="546">
        <f t="shared" si="139"/>
        <v>1.7583333333333335</v>
      </c>
      <c r="CD103" s="546">
        <f t="shared" si="140"/>
        <v>67.426388888888866</v>
      </c>
      <c r="CE103" s="515">
        <f t="shared" si="141"/>
        <v>65.668055555555526</v>
      </c>
      <c r="CF103" s="419">
        <f t="shared" si="142"/>
        <v>1439.0793341934398</v>
      </c>
      <c r="CG103" s="547">
        <f t="shared" si="148"/>
        <v>2.7868055555555555</v>
      </c>
      <c r="CH103" s="547">
        <f t="shared" si="149"/>
        <v>4.8611111111111112E-3</v>
      </c>
      <c r="CI103" s="410">
        <f t="shared" si="150"/>
        <v>108267</v>
      </c>
      <c r="CJ103" s="547">
        <f t="shared" si="143"/>
        <v>2.7819444444444446</v>
      </c>
      <c r="CK103" s="410">
        <f t="shared" si="144"/>
        <v>1621.5726410384423</v>
      </c>
      <c r="CL103" s="410">
        <f t="shared" si="135"/>
        <v>1618.7440817343634</v>
      </c>
      <c r="CM103" s="571"/>
      <c r="CN103" s="571"/>
      <c r="CO103" s="572"/>
      <c r="CP103" s="572"/>
      <c r="CQ103" s="572"/>
      <c r="CR103" s="572"/>
      <c r="CS103" s="572"/>
      <c r="CT103" s="572"/>
      <c r="CU103" s="572"/>
      <c r="CV103" s="572"/>
      <c r="CW103" s="572"/>
      <c r="CX103" s="572"/>
    </row>
    <row r="104" spans="1:102" s="30" customFormat="1">
      <c r="A104" s="400">
        <f t="shared" si="137"/>
        <v>103</v>
      </c>
      <c r="B104" s="401">
        <v>40862</v>
      </c>
      <c r="C104" s="400">
        <f t="shared" si="89"/>
        <v>11</v>
      </c>
      <c r="D104" s="412" t="s">
        <v>24</v>
      </c>
      <c r="E104" s="412" t="s">
        <v>1200</v>
      </c>
      <c r="F104" s="403"/>
      <c r="G104" s="404">
        <v>44</v>
      </c>
      <c r="H104" s="412" t="s">
        <v>27</v>
      </c>
      <c r="I104" s="403" t="s">
        <v>350</v>
      </c>
      <c r="J104" s="412" t="s">
        <v>492</v>
      </c>
      <c r="K104" s="412" t="s">
        <v>29</v>
      </c>
      <c r="L104" s="410">
        <v>51601</v>
      </c>
      <c r="M104" s="496">
        <v>11000</v>
      </c>
      <c r="N104" s="496"/>
      <c r="O104" s="680">
        <v>5</v>
      </c>
      <c r="P104" s="410">
        <f>L104-M104</f>
        <v>40601</v>
      </c>
      <c r="Q104" s="268">
        <f t="shared" si="147"/>
        <v>2279037</v>
      </c>
      <c r="R104" s="412" t="s">
        <v>691</v>
      </c>
      <c r="S104" s="411">
        <v>5.2083333333333336E-2</v>
      </c>
      <c r="T104" s="257">
        <f t="shared" si="133"/>
        <v>1</v>
      </c>
      <c r="U104" s="257">
        <f t="shared" si="116"/>
        <v>15</v>
      </c>
      <c r="V104" s="417" t="s">
        <v>690</v>
      </c>
      <c r="W104" s="406">
        <v>0.44791666666666669</v>
      </c>
      <c r="X104" s="257">
        <f t="shared" si="100"/>
        <v>10</v>
      </c>
      <c r="Y104" s="257">
        <f t="shared" si="117"/>
        <v>45</v>
      </c>
      <c r="Z104" s="253">
        <f t="shared" si="130"/>
        <v>1619</v>
      </c>
      <c r="AA104" s="257">
        <f t="shared" si="130"/>
        <v>1919</v>
      </c>
      <c r="AB104" s="253">
        <f>SUM($W$7:W104)</f>
        <v>66.488888888888894</v>
      </c>
      <c r="AC104" s="413">
        <v>0</v>
      </c>
      <c r="AD104" s="410">
        <v>0</v>
      </c>
      <c r="AE104" s="257">
        <f t="shared" si="101"/>
        <v>0</v>
      </c>
      <c r="AF104" s="257">
        <f t="shared" si="118"/>
        <v>0</v>
      </c>
      <c r="AG104" s="257">
        <f t="shared" si="93"/>
        <v>1023.2558139534884</v>
      </c>
      <c r="AH104" s="257">
        <f t="shared" si="102"/>
        <v>24558.139534883721</v>
      </c>
      <c r="AI104" s="414"/>
      <c r="AJ104" s="414"/>
      <c r="AK104" s="416">
        <v>0</v>
      </c>
      <c r="AL104" s="412">
        <v>0</v>
      </c>
      <c r="AM104" s="257">
        <f t="shared" si="103"/>
        <v>0</v>
      </c>
      <c r="AN104" s="258">
        <f t="shared" si="119"/>
        <v>0</v>
      </c>
      <c r="AO104" s="416">
        <v>0</v>
      </c>
      <c r="AP104" s="407">
        <v>0</v>
      </c>
      <c r="AQ104" s="257">
        <f t="shared" si="104"/>
        <v>0</v>
      </c>
      <c r="AR104" s="258">
        <f t="shared" si="120"/>
        <v>0</v>
      </c>
      <c r="AS104" s="416">
        <v>0</v>
      </c>
      <c r="AT104" s="407">
        <v>0</v>
      </c>
      <c r="AU104" s="257">
        <f t="shared" si="105"/>
        <v>0</v>
      </c>
      <c r="AV104" s="258">
        <f t="shared" si="121"/>
        <v>0</v>
      </c>
      <c r="AW104" s="409">
        <v>0</v>
      </c>
      <c r="AX104" s="407">
        <v>0</v>
      </c>
      <c r="AY104" s="257">
        <f t="shared" si="106"/>
        <v>0</v>
      </c>
      <c r="AZ104" s="258">
        <f t="shared" si="122"/>
        <v>0</v>
      </c>
      <c r="BA104" s="409">
        <v>0</v>
      </c>
      <c r="BB104" s="407">
        <v>0</v>
      </c>
      <c r="BC104" s="257">
        <f t="shared" si="107"/>
        <v>0</v>
      </c>
      <c r="BD104" s="258">
        <f t="shared" si="123"/>
        <v>0</v>
      </c>
      <c r="BE104" s="400">
        <v>0</v>
      </c>
      <c r="BF104" s="407">
        <v>0</v>
      </c>
      <c r="BG104" s="257">
        <f t="shared" si="108"/>
        <v>0</v>
      </c>
      <c r="BH104" s="258">
        <f t="shared" si="124"/>
        <v>0</v>
      </c>
      <c r="BI104" s="409">
        <v>0</v>
      </c>
      <c r="BJ104" s="407">
        <v>0</v>
      </c>
      <c r="BK104" s="257">
        <f t="shared" si="109"/>
        <v>0</v>
      </c>
      <c r="BL104" s="258">
        <f t="shared" si="125"/>
        <v>0</v>
      </c>
      <c r="BM104" s="409">
        <v>0</v>
      </c>
      <c r="BN104" s="407">
        <v>0</v>
      </c>
      <c r="BO104" s="257">
        <f t="shared" si="110"/>
        <v>0</v>
      </c>
      <c r="BP104" s="258">
        <f t="shared" si="126"/>
        <v>0</v>
      </c>
      <c r="BQ104" s="408">
        <v>1</v>
      </c>
      <c r="BR104" s="407">
        <v>0.19652777777777777</v>
      </c>
      <c r="BS104" s="257">
        <f t="shared" si="111"/>
        <v>4</v>
      </c>
      <c r="BT104" s="258">
        <f t="shared" si="127"/>
        <v>43</v>
      </c>
      <c r="BU104" s="257">
        <f t="shared" si="115"/>
        <v>1</v>
      </c>
      <c r="BV104" s="259">
        <f t="shared" si="94"/>
        <v>0.19652777777777777</v>
      </c>
      <c r="BW104" s="257">
        <f t="shared" si="112"/>
        <v>4</v>
      </c>
      <c r="BX104" s="260">
        <f t="shared" si="128"/>
        <v>43</v>
      </c>
      <c r="BY104" s="418">
        <f t="shared" si="136"/>
        <v>0.25138888888888888</v>
      </c>
      <c r="BZ104" s="260">
        <f t="shared" si="145"/>
        <v>1823.2044198895028</v>
      </c>
      <c r="CA104" s="260">
        <f t="shared" si="113"/>
        <v>43756.906077348067</v>
      </c>
      <c r="CB104" s="258">
        <f t="shared" si="146"/>
        <v>1823.2044198895028</v>
      </c>
      <c r="CC104" s="546">
        <f t="shared" si="139"/>
        <v>1.9548611111111114</v>
      </c>
      <c r="CD104" s="546">
        <f t="shared" si="140"/>
        <v>67.874305555555537</v>
      </c>
      <c r="CE104" s="515">
        <f t="shared" si="141"/>
        <v>65.919444444444423</v>
      </c>
      <c r="CF104" s="419">
        <f t="shared" si="142"/>
        <v>1440.5442248535676</v>
      </c>
      <c r="CG104" s="547">
        <f t="shared" si="148"/>
        <v>3.2347222222222221</v>
      </c>
      <c r="CH104" s="547">
        <f t="shared" si="149"/>
        <v>0.2013888888888889</v>
      </c>
      <c r="CI104" s="410">
        <f t="shared" si="150"/>
        <v>119267</v>
      </c>
      <c r="CJ104" s="547">
        <f t="shared" si="143"/>
        <v>3.0333333333333332</v>
      </c>
      <c r="CK104" s="410">
        <f t="shared" si="144"/>
        <v>1638.2829670329672</v>
      </c>
      <c r="CL104" s="410">
        <f t="shared" si="135"/>
        <v>1536.2859596393303</v>
      </c>
      <c r="CM104" s="571"/>
      <c r="CN104" s="571"/>
      <c r="CO104" s="572"/>
      <c r="CP104" s="572"/>
      <c r="CQ104" s="572"/>
      <c r="CR104" s="572"/>
      <c r="CS104" s="572"/>
      <c r="CT104" s="572"/>
      <c r="CU104" s="572"/>
      <c r="CV104" s="572"/>
      <c r="CW104" s="572"/>
      <c r="CX104" s="572"/>
    </row>
    <row r="105" spans="1:102" s="30" customFormat="1">
      <c r="A105" s="400">
        <f t="shared" si="137"/>
        <v>104</v>
      </c>
      <c r="B105" s="401">
        <v>40863</v>
      </c>
      <c r="C105" s="400">
        <f t="shared" si="89"/>
        <v>11</v>
      </c>
      <c r="D105" s="412" t="s">
        <v>24</v>
      </c>
      <c r="E105" s="412" t="s">
        <v>1200</v>
      </c>
      <c r="F105" s="403"/>
      <c r="G105" s="404">
        <v>44</v>
      </c>
      <c r="H105" s="412" t="s">
        <v>27</v>
      </c>
      <c r="I105" s="403" t="s">
        <v>350</v>
      </c>
      <c r="J105" s="412" t="s">
        <v>492</v>
      </c>
      <c r="K105" s="412" t="s">
        <v>29</v>
      </c>
      <c r="L105" s="410">
        <v>51601</v>
      </c>
      <c r="M105" s="496">
        <v>33917</v>
      </c>
      <c r="N105" s="496"/>
      <c r="O105" s="685"/>
      <c r="P105" s="410">
        <f>P104-M105</f>
        <v>6684</v>
      </c>
      <c r="Q105" s="268">
        <f t="shared" si="147"/>
        <v>2312954</v>
      </c>
      <c r="R105" s="412" t="s">
        <v>691</v>
      </c>
      <c r="S105" s="411">
        <v>5.2083333333333336E-2</v>
      </c>
      <c r="T105" s="257">
        <f t="shared" si="133"/>
        <v>1</v>
      </c>
      <c r="U105" s="257">
        <f t="shared" si="116"/>
        <v>15</v>
      </c>
      <c r="V105" s="417" t="s">
        <v>690</v>
      </c>
      <c r="W105" s="406">
        <v>1</v>
      </c>
      <c r="X105" s="257">
        <f t="shared" si="100"/>
        <v>24</v>
      </c>
      <c r="Y105" s="257">
        <f t="shared" si="117"/>
        <v>0</v>
      </c>
      <c r="Z105" s="253">
        <f t="shared" si="130"/>
        <v>1643</v>
      </c>
      <c r="AA105" s="257">
        <f t="shared" si="130"/>
        <v>1919</v>
      </c>
      <c r="AB105" s="253">
        <f>SUM($W$7:W105)</f>
        <v>67.488888888888894</v>
      </c>
      <c r="AC105" s="413">
        <v>0</v>
      </c>
      <c r="AD105" s="410">
        <v>0</v>
      </c>
      <c r="AE105" s="257">
        <f t="shared" si="101"/>
        <v>0</v>
      </c>
      <c r="AF105" s="257">
        <f t="shared" si="118"/>
        <v>0</v>
      </c>
      <c r="AG105" s="257">
        <f t="shared" si="93"/>
        <v>1413.2083333333333</v>
      </c>
      <c r="AH105" s="257">
        <f t="shared" si="102"/>
        <v>33917</v>
      </c>
      <c r="AI105" s="414"/>
      <c r="AJ105" s="414"/>
      <c r="AK105" s="416">
        <v>1</v>
      </c>
      <c r="AL105" s="412">
        <v>4.1666666666666666E-3</v>
      </c>
      <c r="AM105" s="257">
        <f t="shared" si="103"/>
        <v>0</v>
      </c>
      <c r="AN105" s="258">
        <f t="shared" si="119"/>
        <v>6</v>
      </c>
      <c r="AO105" s="416">
        <v>1</v>
      </c>
      <c r="AP105" s="407">
        <v>1.3888888888888888E-2</v>
      </c>
      <c r="AQ105" s="257">
        <f t="shared" si="104"/>
        <v>0</v>
      </c>
      <c r="AR105" s="258">
        <f t="shared" si="120"/>
        <v>20</v>
      </c>
      <c r="AS105" s="416">
        <v>0</v>
      </c>
      <c r="AT105" s="407">
        <v>0</v>
      </c>
      <c r="AU105" s="257">
        <f t="shared" si="105"/>
        <v>0</v>
      </c>
      <c r="AV105" s="258">
        <f t="shared" si="121"/>
        <v>0</v>
      </c>
      <c r="AW105" s="409">
        <v>0</v>
      </c>
      <c r="AX105" s="407">
        <v>0</v>
      </c>
      <c r="AY105" s="257">
        <f t="shared" si="106"/>
        <v>0</v>
      </c>
      <c r="AZ105" s="258">
        <f t="shared" si="122"/>
        <v>0</v>
      </c>
      <c r="BA105" s="409">
        <v>0</v>
      </c>
      <c r="BB105" s="407">
        <v>0</v>
      </c>
      <c r="BC105" s="257">
        <f t="shared" si="107"/>
        <v>0</v>
      </c>
      <c r="BD105" s="258">
        <f t="shared" si="123"/>
        <v>0</v>
      </c>
      <c r="BE105" s="400">
        <v>0</v>
      </c>
      <c r="BF105" s="407">
        <v>0</v>
      </c>
      <c r="BG105" s="257">
        <f t="shared" si="108"/>
        <v>0</v>
      </c>
      <c r="BH105" s="258">
        <f t="shared" si="124"/>
        <v>0</v>
      </c>
      <c r="BI105" s="409">
        <v>0</v>
      </c>
      <c r="BJ105" s="407">
        <v>0</v>
      </c>
      <c r="BK105" s="257">
        <f t="shared" si="109"/>
        <v>0</v>
      </c>
      <c r="BL105" s="258">
        <f t="shared" si="125"/>
        <v>0</v>
      </c>
      <c r="BM105" s="409">
        <v>0</v>
      </c>
      <c r="BN105" s="407">
        <v>0</v>
      </c>
      <c r="BO105" s="257">
        <f t="shared" si="110"/>
        <v>0</v>
      </c>
      <c r="BP105" s="258">
        <f t="shared" si="126"/>
        <v>0</v>
      </c>
      <c r="BQ105" s="408">
        <v>1</v>
      </c>
      <c r="BR105" s="407">
        <v>0.15902777777777777</v>
      </c>
      <c r="BS105" s="257">
        <f t="shared" si="111"/>
        <v>3</v>
      </c>
      <c r="BT105" s="258">
        <f t="shared" si="127"/>
        <v>49</v>
      </c>
      <c r="BU105" s="257">
        <f t="shared" si="115"/>
        <v>3</v>
      </c>
      <c r="BV105" s="259">
        <f t="shared" si="94"/>
        <v>0.17708333333333334</v>
      </c>
      <c r="BW105" s="257">
        <f t="shared" si="112"/>
        <v>4</v>
      </c>
      <c r="BX105" s="260">
        <f t="shared" si="128"/>
        <v>15</v>
      </c>
      <c r="BY105" s="418">
        <f t="shared" si="136"/>
        <v>0.82291666666666663</v>
      </c>
      <c r="BZ105" s="260">
        <f t="shared" si="145"/>
        <v>1717.3164556962026</v>
      </c>
      <c r="CA105" s="260">
        <f t="shared" si="113"/>
        <v>41215.594936708861</v>
      </c>
      <c r="CB105" s="258">
        <f t="shared" si="146"/>
        <v>1680.4459124690338</v>
      </c>
      <c r="CC105" s="546">
        <f t="shared" si="139"/>
        <v>2.1138888888888889</v>
      </c>
      <c r="CD105" s="546">
        <f t="shared" si="140"/>
        <v>68.874305555555537</v>
      </c>
      <c r="CE105" s="515">
        <f t="shared" si="141"/>
        <v>66.760416666666643</v>
      </c>
      <c r="CF105" s="419">
        <f t="shared" si="142"/>
        <v>1443.566234982057</v>
      </c>
      <c r="CG105" s="547">
        <f t="shared" si="148"/>
        <v>4.2347222222222225</v>
      </c>
      <c r="CH105" s="547">
        <f t="shared" si="149"/>
        <v>0.36041666666666666</v>
      </c>
      <c r="CI105" s="410">
        <f t="shared" si="150"/>
        <v>153184</v>
      </c>
      <c r="CJ105" s="547">
        <f t="shared" si="143"/>
        <v>3.8743055555555559</v>
      </c>
      <c r="CK105" s="410">
        <f t="shared" si="144"/>
        <v>1647.4350241978848</v>
      </c>
      <c r="CL105" s="410">
        <f t="shared" si="135"/>
        <v>1507.2220400131189</v>
      </c>
      <c r="CM105" s="571"/>
      <c r="CN105" s="571"/>
      <c r="CO105" s="572"/>
      <c r="CP105" s="572"/>
      <c r="CQ105" s="572"/>
      <c r="CR105" s="572"/>
      <c r="CS105" s="572"/>
      <c r="CT105" s="572"/>
      <c r="CU105" s="572"/>
      <c r="CV105" s="572"/>
      <c r="CW105" s="572"/>
      <c r="CX105" s="572"/>
    </row>
    <row r="106" spans="1:102" s="30" customFormat="1">
      <c r="A106" s="400">
        <f t="shared" si="137"/>
        <v>105</v>
      </c>
      <c r="B106" s="401">
        <v>40864</v>
      </c>
      <c r="C106" s="400">
        <f t="shared" si="89"/>
        <v>11</v>
      </c>
      <c r="D106" s="412" t="s">
        <v>24</v>
      </c>
      <c r="E106" s="412" t="s">
        <v>1200</v>
      </c>
      <c r="F106" s="403"/>
      <c r="G106" s="404">
        <v>44</v>
      </c>
      <c r="H106" s="412" t="s">
        <v>27</v>
      </c>
      <c r="I106" s="403" t="s">
        <v>350</v>
      </c>
      <c r="J106" s="412" t="s">
        <v>492</v>
      </c>
      <c r="K106" s="412" t="s">
        <v>29</v>
      </c>
      <c r="L106" s="410">
        <v>51601</v>
      </c>
      <c r="M106" s="496">
        <v>6684</v>
      </c>
      <c r="N106" s="496"/>
      <c r="O106" s="681"/>
      <c r="P106" s="410">
        <f>P105-M106</f>
        <v>0</v>
      </c>
      <c r="Q106" s="268">
        <f t="shared" si="147"/>
        <v>2319638</v>
      </c>
      <c r="R106" s="412" t="s">
        <v>691</v>
      </c>
      <c r="S106" s="411">
        <v>5.2083333333333336E-2</v>
      </c>
      <c r="T106" s="257">
        <f t="shared" si="133"/>
        <v>1</v>
      </c>
      <c r="U106" s="257">
        <f t="shared" si="116"/>
        <v>15</v>
      </c>
      <c r="V106" s="417" t="s">
        <v>690</v>
      </c>
      <c r="W106" s="406">
        <v>0.3125</v>
      </c>
      <c r="X106" s="257">
        <f t="shared" si="100"/>
        <v>7</v>
      </c>
      <c r="Y106" s="257">
        <f t="shared" si="117"/>
        <v>30</v>
      </c>
      <c r="Z106" s="253">
        <f t="shared" si="130"/>
        <v>1650</v>
      </c>
      <c r="AA106" s="257">
        <f t="shared" si="130"/>
        <v>1949</v>
      </c>
      <c r="AB106" s="253">
        <f>SUM($W$7:W106)</f>
        <v>67.801388888888894</v>
      </c>
      <c r="AC106" s="413">
        <v>0</v>
      </c>
      <c r="AD106" s="410">
        <v>0</v>
      </c>
      <c r="AE106" s="257">
        <f t="shared" si="101"/>
        <v>0</v>
      </c>
      <c r="AF106" s="257">
        <f t="shared" si="118"/>
        <v>0</v>
      </c>
      <c r="AG106" s="257">
        <f t="shared" si="93"/>
        <v>891.19999999999993</v>
      </c>
      <c r="AH106" s="257">
        <f t="shared" si="102"/>
        <v>21388.799999999999</v>
      </c>
      <c r="AI106" s="412" t="s">
        <v>695</v>
      </c>
      <c r="AJ106" s="414"/>
      <c r="AK106" s="416">
        <v>0</v>
      </c>
      <c r="AL106" s="412">
        <v>0</v>
      </c>
      <c r="AM106" s="257">
        <f t="shared" si="103"/>
        <v>0</v>
      </c>
      <c r="AN106" s="258">
        <f t="shared" si="119"/>
        <v>0</v>
      </c>
      <c r="AO106" s="416">
        <v>0</v>
      </c>
      <c r="AP106" s="407">
        <v>0</v>
      </c>
      <c r="AQ106" s="257">
        <f t="shared" si="104"/>
        <v>0</v>
      </c>
      <c r="AR106" s="258">
        <f t="shared" si="120"/>
        <v>0</v>
      </c>
      <c r="AS106" s="416">
        <v>0</v>
      </c>
      <c r="AT106" s="407">
        <v>0</v>
      </c>
      <c r="AU106" s="257">
        <f t="shared" si="105"/>
        <v>0</v>
      </c>
      <c r="AV106" s="258">
        <f t="shared" si="121"/>
        <v>0</v>
      </c>
      <c r="AW106" s="409">
        <v>0</v>
      </c>
      <c r="AX106" s="407">
        <v>0</v>
      </c>
      <c r="AY106" s="257">
        <f t="shared" si="106"/>
        <v>0</v>
      </c>
      <c r="AZ106" s="258">
        <f t="shared" si="122"/>
        <v>0</v>
      </c>
      <c r="BA106" s="409">
        <v>0</v>
      </c>
      <c r="BB106" s="407">
        <v>0</v>
      </c>
      <c r="BC106" s="257">
        <f t="shared" si="107"/>
        <v>0</v>
      </c>
      <c r="BD106" s="258">
        <f t="shared" si="123"/>
        <v>0</v>
      </c>
      <c r="BE106" s="400">
        <v>1</v>
      </c>
      <c r="BF106" s="407">
        <v>2.0833333333333332E-2</v>
      </c>
      <c r="BG106" s="257">
        <f t="shared" si="108"/>
        <v>0</v>
      </c>
      <c r="BH106" s="258">
        <f t="shared" si="124"/>
        <v>30</v>
      </c>
      <c r="BI106" s="409">
        <v>0</v>
      </c>
      <c r="BJ106" s="407">
        <v>0</v>
      </c>
      <c r="BK106" s="257">
        <f t="shared" si="109"/>
        <v>0</v>
      </c>
      <c r="BL106" s="258">
        <f t="shared" si="125"/>
        <v>0</v>
      </c>
      <c r="BM106" s="409">
        <v>0</v>
      </c>
      <c r="BN106" s="407">
        <v>0</v>
      </c>
      <c r="BO106" s="257">
        <f t="shared" si="110"/>
        <v>0</v>
      </c>
      <c r="BP106" s="258">
        <f t="shared" si="126"/>
        <v>0</v>
      </c>
      <c r="BQ106" s="408">
        <v>0</v>
      </c>
      <c r="BR106" s="407">
        <v>0</v>
      </c>
      <c r="BS106" s="257">
        <f t="shared" si="111"/>
        <v>0</v>
      </c>
      <c r="BT106" s="258">
        <f t="shared" si="127"/>
        <v>0</v>
      </c>
      <c r="BU106" s="257">
        <f t="shared" si="115"/>
        <v>1</v>
      </c>
      <c r="BV106" s="259">
        <f t="shared" si="94"/>
        <v>2.0833333333333332E-2</v>
      </c>
      <c r="BW106" s="257">
        <f t="shared" si="112"/>
        <v>0</v>
      </c>
      <c r="BX106" s="260">
        <f t="shared" si="128"/>
        <v>30</v>
      </c>
      <c r="BY106" s="418">
        <f t="shared" si="136"/>
        <v>0.29166666666666669</v>
      </c>
      <c r="BZ106" s="260">
        <f t="shared" si="145"/>
        <v>954.85714285714278</v>
      </c>
      <c r="CA106" s="260">
        <f t="shared" si="113"/>
        <v>22916.571428571428</v>
      </c>
      <c r="CB106" s="258">
        <f t="shared" si="146"/>
        <v>891.19999999999993</v>
      </c>
      <c r="CC106" s="546">
        <f t="shared" si="139"/>
        <v>2.1138888888888889</v>
      </c>
      <c r="CD106" s="546">
        <f t="shared" si="140"/>
        <v>69.186805555555537</v>
      </c>
      <c r="CE106" s="515">
        <f t="shared" si="141"/>
        <v>67.072916666666643</v>
      </c>
      <c r="CF106" s="419">
        <f t="shared" si="142"/>
        <v>1440.9927007299275</v>
      </c>
      <c r="CG106" s="547">
        <f t="shared" si="148"/>
        <v>4.5472222222222225</v>
      </c>
      <c r="CH106" s="547">
        <f t="shared" si="149"/>
        <v>0.36041666666666666</v>
      </c>
      <c r="CI106" s="410">
        <f t="shared" si="150"/>
        <v>159868</v>
      </c>
      <c r="CJ106" s="547">
        <f t="shared" si="143"/>
        <v>4.1868055555555559</v>
      </c>
      <c r="CK106" s="410">
        <f t="shared" si="144"/>
        <v>1590.9902139658316</v>
      </c>
      <c r="CL106" s="410">
        <f t="shared" si="135"/>
        <v>1464.8869883934024</v>
      </c>
      <c r="CM106" s="571"/>
      <c r="CN106" s="571"/>
      <c r="CO106" s="572"/>
      <c r="CP106" s="572"/>
      <c r="CQ106" s="572"/>
      <c r="CR106" s="572"/>
      <c r="CS106" s="572"/>
      <c r="CT106" s="572"/>
      <c r="CU106" s="572"/>
      <c r="CV106" s="572"/>
      <c r="CW106" s="572"/>
      <c r="CX106" s="572"/>
    </row>
    <row r="107" spans="1:102">
      <c r="A107" s="400">
        <f t="shared" si="97"/>
        <v>106</v>
      </c>
      <c r="B107" s="401">
        <v>40865</v>
      </c>
      <c r="C107" s="400">
        <f t="shared" si="89"/>
        <v>11</v>
      </c>
      <c r="D107" s="412" t="s">
        <v>24</v>
      </c>
      <c r="E107" s="402" t="s">
        <v>1141</v>
      </c>
      <c r="F107" s="403"/>
      <c r="G107" s="404">
        <v>45</v>
      </c>
      <c r="H107" s="402" t="s">
        <v>27</v>
      </c>
      <c r="I107" s="403" t="s">
        <v>350</v>
      </c>
      <c r="J107" s="402" t="s">
        <v>702</v>
      </c>
      <c r="K107" s="402" t="s">
        <v>29</v>
      </c>
      <c r="L107" s="431">
        <v>29294</v>
      </c>
      <c r="M107" s="497">
        <v>28286</v>
      </c>
      <c r="N107" s="497"/>
      <c r="O107" s="496" t="s">
        <v>178</v>
      </c>
      <c r="P107" s="410">
        <f>L107-M107</f>
        <v>1008</v>
      </c>
      <c r="Q107" s="268">
        <f t="shared" si="147"/>
        <v>2347924</v>
      </c>
      <c r="R107" s="412" t="s">
        <v>700</v>
      </c>
      <c r="S107" s="411">
        <v>8.2638888888888887E-2</v>
      </c>
      <c r="T107" s="257">
        <f t="shared" si="133"/>
        <v>1</v>
      </c>
      <c r="U107" s="257">
        <f t="shared" si="116"/>
        <v>59</v>
      </c>
      <c r="V107" s="412" t="s">
        <v>701</v>
      </c>
      <c r="W107" s="406">
        <v>0.76597222222222217</v>
      </c>
      <c r="X107" s="253">
        <f t="shared" si="100"/>
        <v>18</v>
      </c>
      <c r="Y107" s="257">
        <f t="shared" si="117"/>
        <v>23</v>
      </c>
      <c r="Z107" s="253">
        <f t="shared" si="130"/>
        <v>1668</v>
      </c>
      <c r="AA107" s="253">
        <f t="shared" si="130"/>
        <v>1972</v>
      </c>
      <c r="AB107" s="253">
        <f>SUM($W$7:W107)</f>
        <v>68.567361111111111</v>
      </c>
      <c r="AC107" s="432">
        <v>0</v>
      </c>
      <c r="AD107" s="410">
        <v>0</v>
      </c>
      <c r="AE107" s="253">
        <f t="shared" si="101"/>
        <v>0</v>
      </c>
      <c r="AF107" s="253">
        <f t="shared" si="118"/>
        <v>0</v>
      </c>
      <c r="AG107" s="257">
        <f t="shared" si="93"/>
        <v>1538.6763372620128</v>
      </c>
      <c r="AH107" s="257">
        <f t="shared" si="102"/>
        <v>36928.232094288309</v>
      </c>
      <c r="AI107" s="405"/>
      <c r="AJ107" s="430"/>
      <c r="AK107" s="416">
        <v>0</v>
      </c>
      <c r="AL107" s="402">
        <v>0</v>
      </c>
      <c r="AM107" s="253">
        <f t="shared" si="103"/>
        <v>0</v>
      </c>
      <c r="AN107" s="251">
        <f t="shared" si="119"/>
        <v>0</v>
      </c>
      <c r="AO107" s="416">
        <v>2</v>
      </c>
      <c r="AP107" s="407">
        <v>1.4583333333333332E-2</v>
      </c>
      <c r="AQ107" s="253">
        <f t="shared" si="104"/>
        <v>0</v>
      </c>
      <c r="AR107" s="251">
        <f t="shared" si="120"/>
        <v>21</v>
      </c>
      <c r="AS107" s="416">
        <v>0</v>
      </c>
      <c r="AT107" s="407">
        <v>0</v>
      </c>
      <c r="AU107" s="253">
        <f t="shared" si="105"/>
        <v>0</v>
      </c>
      <c r="AV107" s="251">
        <f t="shared" si="121"/>
        <v>0</v>
      </c>
      <c r="AW107" s="409">
        <v>2</v>
      </c>
      <c r="AX107" s="407">
        <v>5.486111111111111E-2</v>
      </c>
      <c r="AY107" s="253">
        <f t="shared" si="106"/>
        <v>1</v>
      </c>
      <c r="AZ107" s="251">
        <f t="shared" si="122"/>
        <v>19</v>
      </c>
      <c r="BA107" s="409">
        <v>0</v>
      </c>
      <c r="BB107" s="407">
        <v>0</v>
      </c>
      <c r="BC107" s="257">
        <f t="shared" si="107"/>
        <v>0</v>
      </c>
      <c r="BD107" s="258">
        <f t="shared" si="123"/>
        <v>0</v>
      </c>
      <c r="BE107" s="400">
        <v>2</v>
      </c>
      <c r="BF107" s="407">
        <v>2.1527777777777781E-2</v>
      </c>
      <c r="BG107" s="253">
        <f t="shared" si="108"/>
        <v>0</v>
      </c>
      <c r="BH107" s="251">
        <f t="shared" si="124"/>
        <v>31</v>
      </c>
      <c r="BI107" s="409">
        <v>0</v>
      </c>
      <c r="BJ107" s="407">
        <v>0</v>
      </c>
      <c r="BK107" s="253">
        <f t="shared" si="109"/>
        <v>0</v>
      </c>
      <c r="BL107" s="251">
        <f t="shared" si="125"/>
        <v>0</v>
      </c>
      <c r="BM107" s="409">
        <v>0</v>
      </c>
      <c r="BN107" s="407">
        <v>0</v>
      </c>
      <c r="BO107" s="253">
        <f t="shared" si="110"/>
        <v>0</v>
      </c>
      <c r="BP107" s="251">
        <f t="shared" si="126"/>
        <v>0</v>
      </c>
      <c r="BQ107" s="408">
        <v>2</v>
      </c>
      <c r="BR107" s="407">
        <v>3.9583333333333331E-2</v>
      </c>
      <c r="BS107" s="257">
        <f t="shared" si="111"/>
        <v>0</v>
      </c>
      <c r="BT107" s="258">
        <f t="shared" si="127"/>
        <v>57</v>
      </c>
      <c r="BU107" s="257">
        <f t="shared" si="115"/>
        <v>8</v>
      </c>
      <c r="BV107" s="259">
        <f t="shared" si="94"/>
        <v>0.13055555555555556</v>
      </c>
      <c r="BW107" s="257">
        <f t="shared" si="112"/>
        <v>3</v>
      </c>
      <c r="BX107" s="260">
        <f t="shared" si="128"/>
        <v>8</v>
      </c>
      <c r="BY107" s="418">
        <f t="shared" si="136"/>
        <v>0.63541666666666663</v>
      </c>
      <c r="BZ107" s="260">
        <f t="shared" si="145"/>
        <v>1854.8196721311476</v>
      </c>
      <c r="CA107" s="260">
        <f t="shared" si="113"/>
        <v>44515.672131147541</v>
      </c>
      <c r="CB107" s="258">
        <f t="shared" si="146"/>
        <v>1622.5239005736139</v>
      </c>
      <c r="CC107" s="546">
        <f t="shared" si="139"/>
        <v>2.1534722222222222</v>
      </c>
      <c r="CD107" s="546">
        <f t="shared" si="140"/>
        <v>69.952777777777754</v>
      </c>
      <c r="CE107" s="515">
        <f t="shared" si="141"/>
        <v>67.799305555555534</v>
      </c>
      <c r="CF107" s="419">
        <f t="shared" si="142"/>
        <v>1442.9375915436701</v>
      </c>
      <c r="CG107" s="547">
        <f t="shared" si="148"/>
        <v>5.313194444444445</v>
      </c>
      <c r="CH107" s="547">
        <f t="shared" si="149"/>
        <v>0.4</v>
      </c>
      <c r="CI107" s="410">
        <f t="shared" si="150"/>
        <v>188154</v>
      </c>
      <c r="CJ107" s="547">
        <f t="shared" si="143"/>
        <v>4.9131944444444446</v>
      </c>
      <c r="CK107" s="410">
        <f t="shared" si="144"/>
        <v>1595.6522968197878</v>
      </c>
      <c r="CL107" s="410">
        <f t="shared" si="135"/>
        <v>1475.5247680041823</v>
      </c>
      <c r="CM107" s="567"/>
      <c r="CN107" s="567"/>
      <c r="CO107" s="568"/>
      <c r="CP107" s="568"/>
      <c r="CQ107" s="568"/>
      <c r="CR107" s="568"/>
      <c r="CS107" s="568"/>
      <c r="CT107" s="568"/>
      <c r="CU107" s="568"/>
      <c r="CV107" s="568"/>
      <c r="CW107" s="568"/>
      <c r="CX107" s="568"/>
    </row>
    <row r="108" spans="1:102">
      <c r="A108" s="400">
        <f t="shared" si="97"/>
        <v>107</v>
      </c>
      <c r="B108" s="401">
        <v>40866</v>
      </c>
      <c r="C108" s="400">
        <f t="shared" si="89"/>
        <v>11</v>
      </c>
      <c r="D108" s="412" t="s">
        <v>24</v>
      </c>
      <c r="E108" s="402" t="s">
        <v>1141</v>
      </c>
      <c r="F108" s="403"/>
      <c r="G108" s="404">
        <v>45</v>
      </c>
      <c r="H108" s="402" t="s">
        <v>27</v>
      </c>
      <c r="I108" s="403" t="s">
        <v>350</v>
      </c>
      <c r="J108" s="402" t="s">
        <v>702</v>
      </c>
      <c r="K108" s="402" t="s">
        <v>29</v>
      </c>
      <c r="L108" s="431">
        <v>29294</v>
      </c>
      <c r="M108" s="497">
        <v>1008</v>
      </c>
      <c r="N108" s="497"/>
      <c r="O108" s="496" t="s">
        <v>178</v>
      </c>
      <c r="P108" s="410">
        <f>P107-M108</f>
        <v>0</v>
      </c>
      <c r="Q108" s="268">
        <f t="shared" si="147"/>
        <v>2348932</v>
      </c>
      <c r="R108" s="412" t="s">
        <v>700</v>
      </c>
      <c r="S108" s="411">
        <v>8.2638888888888887E-2</v>
      </c>
      <c r="T108" s="257">
        <f t="shared" si="133"/>
        <v>1</v>
      </c>
      <c r="U108" s="257">
        <f t="shared" si="116"/>
        <v>59</v>
      </c>
      <c r="V108" s="412" t="s">
        <v>701</v>
      </c>
      <c r="W108" s="406">
        <v>2.0833333333333332E-2</v>
      </c>
      <c r="X108" s="253">
        <f t="shared" si="100"/>
        <v>0</v>
      </c>
      <c r="Y108" s="257">
        <f t="shared" si="117"/>
        <v>30</v>
      </c>
      <c r="Z108" s="253">
        <f t="shared" si="130"/>
        <v>1668</v>
      </c>
      <c r="AA108" s="253">
        <f t="shared" si="130"/>
        <v>2002</v>
      </c>
      <c r="AB108" s="253">
        <f>SUM($W$7:W108)</f>
        <v>68.58819444444444</v>
      </c>
      <c r="AC108" s="432">
        <v>0</v>
      </c>
      <c r="AD108" s="410">
        <v>0</v>
      </c>
      <c r="AE108" s="253">
        <f t="shared" si="101"/>
        <v>0</v>
      </c>
      <c r="AF108" s="253">
        <f t="shared" si="118"/>
        <v>0</v>
      </c>
      <c r="AG108" s="257">
        <f t="shared" si="93"/>
        <v>2016</v>
      </c>
      <c r="AH108" s="257">
        <f t="shared" si="102"/>
        <v>48384</v>
      </c>
      <c r="AI108" s="412" t="s">
        <v>704</v>
      </c>
      <c r="AJ108" s="430"/>
      <c r="AK108" s="416">
        <v>0</v>
      </c>
      <c r="AL108" s="402">
        <v>0</v>
      </c>
      <c r="AM108" s="253">
        <f t="shared" si="103"/>
        <v>0</v>
      </c>
      <c r="AN108" s="251">
        <f t="shared" si="119"/>
        <v>0</v>
      </c>
      <c r="AO108" s="416">
        <v>0</v>
      </c>
      <c r="AP108" s="407">
        <v>0</v>
      </c>
      <c r="AQ108" s="253">
        <f t="shared" si="104"/>
        <v>0</v>
      </c>
      <c r="AR108" s="251">
        <f t="shared" si="120"/>
        <v>0</v>
      </c>
      <c r="AS108" s="416">
        <v>0</v>
      </c>
      <c r="AT108" s="407">
        <v>0</v>
      </c>
      <c r="AU108" s="253">
        <f t="shared" si="105"/>
        <v>0</v>
      </c>
      <c r="AV108" s="251">
        <f t="shared" si="121"/>
        <v>0</v>
      </c>
      <c r="AW108" s="409">
        <v>0</v>
      </c>
      <c r="AX108" s="407">
        <v>0</v>
      </c>
      <c r="AY108" s="253">
        <f t="shared" si="106"/>
        <v>0</v>
      </c>
      <c r="AZ108" s="251">
        <f t="shared" si="122"/>
        <v>0</v>
      </c>
      <c r="BA108" s="409">
        <v>0</v>
      </c>
      <c r="BB108" s="407">
        <v>0</v>
      </c>
      <c r="BC108" s="257">
        <f t="shared" si="107"/>
        <v>0</v>
      </c>
      <c r="BD108" s="258">
        <f t="shared" si="123"/>
        <v>0</v>
      </c>
      <c r="BE108" s="400">
        <v>0</v>
      </c>
      <c r="BF108" s="407">
        <v>0</v>
      </c>
      <c r="BG108" s="253">
        <f t="shared" si="108"/>
        <v>0</v>
      </c>
      <c r="BH108" s="251">
        <f t="shared" si="124"/>
        <v>0</v>
      </c>
      <c r="BI108" s="409">
        <v>0</v>
      </c>
      <c r="BJ108" s="407">
        <v>0</v>
      </c>
      <c r="BK108" s="253">
        <f t="shared" si="109"/>
        <v>0</v>
      </c>
      <c r="BL108" s="251">
        <f t="shared" si="125"/>
        <v>0</v>
      </c>
      <c r="BM108" s="409">
        <v>0</v>
      </c>
      <c r="BN108" s="407">
        <v>0</v>
      </c>
      <c r="BO108" s="253">
        <f t="shared" si="110"/>
        <v>0</v>
      </c>
      <c r="BP108" s="251">
        <f t="shared" si="126"/>
        <v>0</v>
      </c>
      <c r="BQ108" s="408">
        <v>0</v>
      </c>
      <c r="BR108" s="407">
        <v>0</v>
      </c>
      <c r="BS108" s="257">
        <f t="shared" si="111"/>
        <v>0</v>
      </c>
      <c r="BT108" s="258">
        <f t="shared" si="127"/>
        <v>0</v>
      </c>
      <c r="BU108" s="257">
        <f t="shared" si="115"/>
        <v>0</v>
      </c>
      <c r="BV108" s="259">
        <f t="shared" si="94"/>
        <v>0</v>
      </c>
      <c r="BW108" s="257">
        <f t="shared" si="112"/>
        <v>0</v>
      </c>
      <c r="BX108" s="260">
        <f t="shared" si="128"/>
        <v>0</v>
      </c>
      <c r="BY108" s="418">
        <f t="shared" si="136"/>
        <v>2.0833333333333332E-2</v>
      </c>
      <c r="BZ108" s="260">
        <f t="shared" si="145"/>
        <v>2016</v>
      </c>
      <c r="CA108" s="260">
        <f t="shared" si="113"/>
        <v>48384</v>
      </c>
      <c r="CB108" s="258">
        <f t="shared" si="146"/>
        <v>2016</v>
      </c>
      <c r="CC108" s="546">
        <f t="shared" si="139"/>
        <v>2.1534722222222222</v>
      </c>
      <c r="CD108" s="546">
        <f t="shared" si="140"/>
        <v>69.973611111111083</v>
      </c>
      <c r="CE108" s="515">
        <f t="shared" si="141"/>
        <v>67.820138888888863</v>
      </c>
      <c r="CF108" s="419">
        <f t="shared" si="142"/>
        <v>1443.1136277531466</v>
      </c>
      <c r="CG108" s="547">
        <f t="shared" si="148"/>
        <v>5.334027777777778</v>
      </c>
      <c r="CH108" s="547">
        <f t="shared" si="149"/>
        <v>0.4</v>
      </c>
      <c r="CI108" s="410">
        <f t="shared" si="150"/>
        <v>189162</v>
      </c>
      <c r="CJ108" s="547">
        <f t="shared" si="143"/>
        <v>4.9340277777777777</v>
      </c>
      <c r="CK108" s="410">
        <f t="shared" si="144"/>
        <v>1597.427163969036</v>
      </c>
      <c r="CL108" s="410">
        <f t="shared" ref="CL108:CL139" si="151" xml:space="preserve"> CI108/CG108/24</f>
        <v>1477.6357245150368</v>
      </c>
      <c r="CM108" s="567"/>
      <c r="CN108" s="567"/>
      <c r="CO108" s="568"/>
      <c r="CP108" s="568"/>
      <c r="CQ108" s="568"/>
      <c r="CR108" s="568"/>
      <c r="CS108" s="568"/>
      <c r="CT108" s="568"/>
      <c r="CU108" s="568"/>
      <c r="CV108" s="568"/>
      <c r="CW108" s="568"/>
      <c r="CX108" s="568"/>
    </row>
    <row r="109" spans="1:102">
      <c r="A109" s="400">
        <f t="shared" si="97"/>
        <v>108</v>
      </c>
      <c r="B109" s="401">
        <v>40868</v>
      </c>
      <c r="C109" s="400">
        <f t="shared" si="89"/>
        <v>11</v>
      </c>
      <c r="D109" s="412" t="s">
        <v>24</v>
      </c>
      <c r="E109" s="402" t="s">
        <v>1201</v>
      </c>
      <c r="F109" s="403"/>
      <c r="G109" s="404">
        <v>46</v>
      </c>
      <c r="H109" s="402" t="s">
        <v>27</v>
      </c>
      <c r="I109" s="403" t="s">
        <v>718</v>
      </c>
      <c r="J109" s="402" t="s">
        <v>28</v>
      </c>
      <c r="K109" s="402" t="s">
        <v>29</v>
      </c>
      <c r="L109" s="431">
        <v>44518</v>
      </c>
      <c r="M109" s="497">
        <v>23000</v>
      </c>
      <c r="N109" s="497"/>
      <c r="O109" s="680">
        <v>3</v>
      </c>
      <c r="P109" s="410">
        <f>L109-M109</f>
        <v>21518</v>
      </c>
      <c r="Q109" s="268">
        <f t="shared" si="147"/>
        <v>2371932</v>
      </c>
      <c r="R109" s="412" t="s">
        <v>712</v>
      </c>
      <c r="S109" s="411">
        <v>0.13194444444444445</v>
      </c>
      <c r="T109" s="257">
        <f t="shared" si="133"/>
        <v>3</v>
      </c>
      <c r="U109" s="257">
        <f t="shared" si="116"/>
        <v>10</v>
      </c>
      <c r="V109" s="417" t="s">
        <v>713</v>
      </c>
      <c r="W109" s="406">
        <v>0.7402777777777777</v>
      </c>
      <c r="X109" s="253">
        <f t="shared" si="100"/>
        <v>17</v>
      </c>
      <c r="Y109" s="257">
        <f t="shared" si="117"/>
        <v>46</v>
      </c>
      <c r="Z109" s="253">
        <f t="shared" si="130"/>
        <v>1685</v>
      </c>
      <c r="AA109" s="253">
        <f t="shared" si="130"/>
        <v>2048</v>
      </c>
      <c r="AB109" s="253">
        <f>SUM($W$7:W109)</f>
        <v>69.328472222222217</v>
      </c>
      <c r="AC109" s="432">
        <v>0</v>
      </c>
      <c r="AD109" s="410">
        <v>0</v>
      </c>
      <c r="AE109" s="253">
        <f t="shared" si="101"/>
        <v>0</v>
      </c>
      <c r="AF109" s="253">
        <f t="shared" si="118"/>
        <v>0</v>
      </c>
      <c r="AG109" s="257">
        <f t="shared" si="93"/>
        <v>1294.5590994371485</v>
      </c>
      <c r="AH109" s="257">
        <f t="shared" si="102"/>
        <v>31069.418386491561</v>
      </c>
      <c r="AI109" s="405"/>
      <c r="AJ109" s="430"/>
      <c r="AK109" s="416">
        <v>0</v>
      </c>
      <c r="AL109" s="402">
        <v>0</v>
      </c>
      <c r="AM109" s="253">
        <f t="shared" si="103"/>
        <v>0</v>
      </c>
      <c r="AN109" s="251">
        <f t="shared" si="119"/>
        <v>0</v>
      </c>
      <c r="AO109" s="416">
        <v>0</v>
      </c>
      <c r="AP109" s="407">
        <v>0</v>
      </c>
      <c r="AQ109" s="253">
        <f t="shared" si="104"/>
        <v>0</v>
      </c>
      <c r="AR109" s="251">
        <f t="shared" si="120"/>
        <v>0</v>
      </c>
      <c r="AS109" s="416">
        <v>0</v>
      </c>
      <c r="AT109" s="407">
        <v>0</v>
      </c>
      <c r="AU109" s="253">
        <f t="shared" si="105"/>
        <v>0</v>
      </c>
      <c r="AV109" s="251">
        <f t="shared" si="121"/>
        <v>0</v>
      </c>
      <c r="AW109" s="409">
        <v>1</v>
      </c>
      <c r="AX109" s="407">
        <v>5.5555555555555558E-3</v>
      </c>
      <c r="AY109" s="253">
        <f t="shared" si="106"/>
        <v>0</v>
      </c>
      <c r="AZ109" s="251">
        <f t="shared" si="122"/>
        <v>8</v>
      </c>
      <c r="BA109" s="409">
        <v>0</v>
      </c>
      <c r="BB109" s="407">
        <v>0</v>
      </c>
      <c r="BC109" s="257">
        <f t="shared" si="107"/>
        <v>0</v>
      </c>
      <c r="BD109" s="258">
        <f t="shared" si="123"/>
        <v>0</v>
      </c>
      <c r="BE109" s="400">
        <v>2</v>
      </c>
      <c r="BF109" s="407">
        <v>0.1763888888888889</v>
      </c>
      <c r="BG109" s="253">
        <f t="shared" si="108"/>
        <v>4</v>
      </c>
      <c r="BH109" s="251">
        <f t="shared" si="124"/>
        <v>14</v>
      </c>
      <c r="BI109" s="409">
        <v>0</v>
      </c>
      <c r="BJ109" s="407">
        <v>0</v>
      </c>
      <c r="BK109" s="253">
        <f t="shared" si="109"/>
        <v>0</v>
      </c>
      <c r="BL109" s="251">
        <f t="shared" si="125"/>
        <v>0</v>
      </c>
      <c r="BM109" s="409">
        <v>0</v>
      </c>
      <c r="BN109" s="407">
        <v>0</v>
      </c>
      <c r="BO109" s="253">
        <f t="shared" si="110"/>
        <v>0</v>
      </c>
      <c r="BP109" s="251">
        <f t="shared" si="126"/>
        <v>0</v>
      </c>
      <c r="BQ109" s="408">
        <v>0</v>
      </c>
      <c r="BR109" s="407">
        <v>0</v>
      </c>
      <c r="BS109" s="253">
        <f t="shared" si="111"/>
        <v>0</v>
      </c>
      <c r="BT109" s="251">
        <f t="shared" si="127"/>
        <v>0</v>
      </c>
      <c r="BU109" s="253">
        <f t="shared" si="115"/>
        <v>3</v>
      </c>
      <c r="BV109" s="259">
        <f t="shared" si="94"/>
        <v>0.18194444444444446</v>
      </c>
      <c r="BW109" s="253">
        <f t="shared" si="112"/>
        <v>4</v>
      </c>
      <c r="BX109" s="252">
        <f t="shared" si="128"/>
        <v>22</v>
      </c>
      <c r="BY109" s="418">
        <f t="shared" si="136"/>
        <v>0.55833333333333324</v>
      </c>
      <c r="BZ109" s="260">
        <f t="shared" si="145"/>
        <v>1716.4179104477614</v>
      </c>
      <c r="CA109" s="260">
        <f t="shared" si="113"/>
        <v>41194.029850746272</v>
      </c>
      <c r="CB109" s="258">
        <f t="shared" si="146"/>
        <v>1294.5590994371485</v>
      </c>
      <c r="CC109" s="546">
        <f t="shared" si="139"/>
        <v>2.1534722222222222</v>
      </c>
      <c r="CD109" s="546">
        <f t="shared" si="140"/>
        <v>70.71388888888886</v>
      </c>
      <c r="CE109" s="515">
        <f t="shared" si="141"/>
        <v>68.56041666666664</v>
      </c>
      <c r="CF109" s="419">
        <f t="shared" si="142"/>
        <v>1441.5096174298831</v>
      </c>
      <c r="CG109" s="547">
        <f t="shared" si="148"/>
        <v>6.0743055555555561</v>
      </c>
      <c r="CH109" s="547">
        <f t="shared" si="149"/>
        <v>0.4</v>
      </c>
      <c r="CI109" s="410">
        <f t="shared" si="150"/>
        <v>212162</v>
      </c>
      <c r="CJ109" s="547">
        <f t="shared" si="143"/>
        <v>5.6743055555555557</v>
      </c>
      <c r="CK109" s="410">
        <f t="shared" si="144"/>
        <v>1557.9145759392975</v>
      </c>
      <c r="CL109" s="410">
        <f t="shared" si="151"/>
        <v>1455.3241111238137</v>
      </c>
      <c r="CM109" s="567"/>
      <c r="CN109" s="567"/>
      <c r="CO109" s="568"/>
      <c r="CP109" s="568"/>
      <c r="CQ109" s="568"/>
      <c r="CR109" s="568"/>
      <c r="CS109" s="568"/>
      <c r="CT109" s="568"/>
      <c r="CU109" s="568"/>
      <c r="CV109" s="568"/>
      <c r="CW109" s="568"/>
      <c r="CX109" s="568"/>
    </row>
    <row r="110" spans="1:102">
      <c r="A110" s="400">
        <f t="shared" si="97"/>
        <v>109</v>
      </c>
      <c r="B110" s="401">
        <v>40869</v>
      </c>
      <c r="C110" s="400">
        <f t="shared" si="89"/>
        <v>11</v>
      </c>
      <c r="D110" s="412" t="s">
        <v>24</v>
      </c>
      <c r="E110" s="402" t="s">
        <v>1201</v>
      </c>
      <c r="F110" s="403"/>
      <c r="G110" s="404">
        <v>46</v>
      </c>
      <c r="H110" s="402" t="s">
        <v>27</v>
      </c>
      <c r="I110" s="403" t="s">
        <v>718</v>
      </c>
      <c r="J110" s="402" t="s">
        <v>28</v>
      </c>
      <c r="K110" s="402" t="s">
        <v>29</v>
      </c>
      <c r="L110" s="431">
        <v>44518</v>
      </c>
      <c r="M110" s="497">
        <v>21518</v>
      </c>
      <c r="N110" s="497"/>
      <c r="O110" s="681"/>
      <c r="P110" s="410">
        <f>P109-M110</f>
        <v>0</v>
      </c>
      <c r="Q110" s="268">
        <f t="shared" si="147"/>
        <v>2393450</v>
      </c>
      <c r="R110" s="412" t="s">
        <v>712</v>
      </c>
      <c r="S110" s="411">
        <v>0.13194444444444445</v>
      </c>
      <c r="T110" s="257">
        <f t="shared" si="133"/>
        <v>3</v>
      </c>
      <c r="U110" s="257">
        <f t="shared" si="116"/>
        <v>10</v>
      </c>
      <c r="V110" s="417" t="s">
        <v>713</v>
      </c>
      <c r="W110" s="406">
        <v>0.88541666666666663</v>
      </c>
      <c r="X110" s="253">
        <f t="shared" si="100"/>
        <v>21</v>
      </c>
      <c r="Y110" s="257">
        <f t="shared" si="117"/>
        <v>15</v>
      </c>
      <c r="Z110" s="253">
        <f t="shared" si="130"/>
        <v>1706</v>
      </c>
      <c r="AA110" s="253">
        <f t="shared" si="130"/>
        <v>2063</v>
      </c>
      <c r="AB110" s="253">
        <f>SUM($W$7:W110)</f>
        <v>70.213888888888889</v>
      </c>
      <c r="AC110" s="432">
        <v>0</v>
      </c>
      <c r="AD110" s="410">
        <v>0</v>
      </c>
      <c r="AE110" s="253">
        <f t="shared" si="101"/>
        <v>0</v>
      </c>
      <c r="AF110" s="253">
        <f t="shared" si="118"/>
        <v>0</v>
      </c>
      <c r="AG110" s="257">
        <f t="shared" si="93"/>
        <v>1012.6117647058824</v>
      </c>
      <c r="AH110" s="257">
        <f t="shared" si="102"/>
        <v>24302.682352941178</v>
      </c>
      <c r="AI110" s="412" t="s">
        <v>714</v>
      </c>
      <c r="AJ110" s="430"/>
      <c r="AK110" s="416">
        <v>0</v>
      </c>
      <c r="AL110" s="402">
        <v>0</v>
      </c>
      <c r="AM110" s="253">
        <f t="shared" si="103"/>
        <v>0</v>
      </c>
      <c r="AN110" s="251">
        <f t="shared" si="119"/>
        <v>0</v>
      </c>
      <c r="AO110" s="416">
        <v>1</v>
      </c>
      <c r="AP110" s="407">
        <v>1.5972222222222224E-2</v>
      </c>
      <c r="AQ110" s="253">
        <f t="shared" si="104"/>
        <v>0</v>
      </c>
      <c r="AR110" s="251">
        <f t="shared" si="120"/>
        <v>23</v>
      </c>
      <c r="AS110" s="416">
        <v>0</v>
      </c>
      <c r="AT110" s="407">
        <v>0</v>
      </c>
      <c r="AU110" s="253">
        <f t="shared" si="105"/>
        <v>0</v>
      </c>
      <c r="AV110" s="251">
        <f t="shared" si="121"/>
        <v>0</v>
      </c>
      <c r="AW110" s="409">
        <v>2</v>
      </c>
      <c r="AX110" s="407">
        <v>3.0555555555555555E-2</v>
      </c>
      <c r="AY110" s="253">
        <f t="shared" si="106"/>
        <v>0</v>
      </c>
      <c r="AZ110" s="251">
        <f t="shared" si="122"/>
        <v>44</v>
      </c>
      <c r="BA110" s="409">
        <v>3</v>
      </c>
      <c r="BB110" s="407">
        <v>7.6388888888888895E-2</v>
      </c>
      <c r="BC110" s="257">
        <f t="shared" si="107"/>
        <v>1</v>
      </c>
      <c r="BD110" s="258">
        <f t="shared" si="123"/>
        <v>50</v>
      </c>
      <c r="BE110" s="400">
        <v>2</v>
      </c>
      <c r="BF110" s="407">
        <v>1.6666666666666666E-2</v>
      </c>
      <c r="BG110" s="253">
        <f t="shared" si="108"/>
        <v>0</v>
      </c>
      <c r="BH110" s="251">
        <f t="shared" si="124"/>
        <v>24</v>
      </c>
      <c r="BI110" s="409">
        <v>0</v>
      </c>
      <c r="BJ110" s="407">
        <v>0</v>
      </c>
      <c r="BK110" s="253">
        <f t="shared" si="109"/>
        <v>0</v>
      </c>
      <c r="BL110" s="251">
        <f t="shared" si="125"/>
        <v>0</v>
      </c>
      <c r="BM110" s="409">
        <v>0</v>
      </c>
      <c r="BN110" s="407">
        <v>0</v>
      </c>
      <c r="BO110" s="253">
        <f t="shared" si="110"/>
        <v>0</v>
      </c>
      <c r="BP110" s="251">
        <f t="shared" si="126"/>
        <v>0</v>
      </c>
      <c r="BQ110" s="408">
        <v>1</v>
      </c>
      <c r="BR110" s="407">
        <v>4.8611111111111112E-3</v>
      </c>
      <c r="BS110" s="253">
        <f t="shared" si="111"/>
        <v>0</v>
      </c>
      <c r="BT110" s="251">
        <f t="shared" si="127"/>
        <v>7</v>
      </c>
      <c r="BU110" s="253">
        <f t="shared" si="115"/>
        <v>9</v>
      </c>
      <c r="BV110" s="254">
        <f t="shared" si="94"/>
        <v>0.14444444444444446</v>
      </c>
      <c r="BW110" s="253">
        <f t="shared" si="112"/>
        <v>3</v>
      </c>
      <c r="BX110" s="252">
        <f t="shared" si="128"/>
        <v>28</v>
      </c>
      <c r="BY110" s="418">
        <f t="shared" si="136"/>
        <v>0.74097222222222214</v>
      </c>
      <c r="BZ110" s="260">
        <f t="shared" si="145"/>
        <v>1210.0093720712277</v>
      </c>
      <c r="CA110" s="260">
        <f t="shared" si="113"/>
        <v>29040.224929709468</v>
      </c>
      <c r="CB110" s="258">
        <f t="shared" si="146"/>
        <v>1018.2018927444796</v>
      </c>
      <c r="CC110" s="546">
        <f t="shared" si="139"/>
        <v>2.1583333333333332</v>
      </c>
      <c r="CD110" s="546">
        <f t="shared" si="140"/>
        <v>71.599305555555532</v>
      </c>
      <c r="CE110" s="515">
        <f t="shared" si="141"/>
        <v>69.4409722222222</v>
      </c>
      <c r="CF110" s="419">
        <f t="shared" si="142"/>
        <v>1436.1418070903549</v>
      </c>
      <c r="CG110" s="547">
        <f t="shared" si="148"/>
        <v>6.959722222222223</v>
      </c>
      <c r="CH110" s="547">
        <f t="shared" si="149"/>
        <v>0.40486111111111112</v>
      </c>
      <c r="CI110" s="410">
        <f t="shared" si="150"/>
        <v>233680</v>
      </c>
      <c r="CJ110" s="547">
        <f t="shared" si="143"/>
        <v>6.5548611111111121</v>
      </c>
      <c r="CK110" s="410">
        <f t="shared" si="144"/>
        <v>1485.4115902108272</v>
      </c>
      <c r="CL110" s="410">
        <f t="shared" si="151"/>
        <v>1399.0021951706246</v>
      </c>
      <c r="CM110" s="567"/>
      <c r="CN110" s="567"/>
      <c r="CO110" s="568"/>
      <c r="CP110" s="568"/>
      <c r="CQ110" s="568"/>
      <c r="CR110" s="568"/>
      <c r="CS110" s="568"/>
      <c r="CT110" s="568"/>
      <c r="CU110" s="568"/>
      <c r="CV110" s="568"/>
      <c r="CW110" s="568"/>
      <c r="CX110" s="568"/>
    </row>
    <row r="111" spans="1:102">
      <c r="A111" s="400">
        <f t="shared" si="97"/>
        <v>110</v>
      </c>
      <c r="B111" s="401">
        <v>40869</v>
      </c>
      <c r="C111" s="400">
        <f t="shared" si="89"/>
        <v>11</v>
      </c>
      <c r="D111" s="412" t="s">
        <v>24</v>
      </c>
      <c r="E111" s="402" t="s">
        <v>1165</v>
      </c>
      <c r="F111" s="403"/>
      <c r="G111" s="404">
        <v>47</v>
      </c>
      <c r="H111" s="402" t="s">
        <v>27</v>
      </c>
      <c r="I111" s="403" t="s">
        <v>180</v>
      </c>
      <c r="J111" s="402" t="s">
        <v>549</v>
      </c>
      <c r="K111" s="402" t="s">
        <v>29</v>
      </c>
      <c r="L111" s="431">
        <v>66000</v>
      </c>
      <c r="M111" s="497">
        <v>4416</v>
      </c>
      <c r="N111" s="497"/>
      <c r="O111" s="680">
        <v>7</v>
      </c>
      <c r="P111" s="410">
        <f>L111-M111</f>
        <v>61584</v>
      </c>
      <c r="Q111" s="268">
        <f t="shared" si="147"/>
        <v>2397866</v>
      </c>
      <c r="R111" s="412" t="s">
        <v>715</v>
      </c>
      <c r="S111" s="411">
        <v>6.25E-2</v>
      </c>
      <c r="T111" s="257">
        <f t="shared" si="133"/>
        <v>1</v>
      </c>
      <c r="U111" s="257">
        <f t="shared" si="116"/>
        <v>30</v>
      </c>
      <c r="V111" s="417" t="s">
        <v>716</v>
      </c>
      <c r="W111" s="406">
        <v>5.5555555555555552E-2</v>
      </c>
      <c r="X111" s="253">
        <f t="shared" si="100"/>
        <v>1</v>
      </c>
      <c r="Y111" s="257">
        <f t="shared" si="117"/>
        <v>20</v>
      </c>
      <c r="Z111" s="253">
        <f t="shared" si="130"/>
        <v>1707</v>
      </c>
      <c r="AA111" s="253">
        <f t="shared" si="130"/>
        <v>2083</v>
      </c>
      <c r="AB111" s="253">
        <f>SUM($W$7:W111)</f>
        <v>70.269444444444446</v>
      </c>
      <c r="AC111" s="432">
        <v>0</v>
      </c>
      <c r="AD111" s="410">
        <v>0</v>
      </c>
      <c r="AE111" s="253">
        <f t="shared" si="101"/>
        <v>0</v>
      </c>
      <c r="AF111" s="253">
        <f t="shared" si="118"/>
        <v>0</v>
      </c>
      <c r="AG111" s="257">
        <f t="shared" si="93"/>
        <v>3312</v>
      </c>
      <c r="AH111" s="257">
        <f t="shared" si="102"/>
        <v>79488</v>
      </c>
      <c r="AI111" s="405"/>
      <c r="AJ111" s="430"/>
      <c r="AK111" s="416">
        <v>0</v>
      </c>
      <c r="AL111" s="402">
        <v>0</v>
      </c>
      <c r="AM111" s="253">
        <f t="shared" si="103"/>
        <v>0</v>
      </c>
      <c r="AN111" s="251">
        <f t="shared" si="119"/>
        <v>0</v>
      </c>
      <c r="AO111" s="416">
        <v>0</v>
      </c>
      <c r="AP111" s="407">
        <v>0</v>
      </c>
      <c r="AQ111" s="253">
        <f t="shared" si="104"/>
        <v>0</v>
      </c>
      <c r="AR111" s="251">
        <f t="shared" si="120"/>
        <v>0</v>
      </c>
      <c r="AS111" s="416">
        <v>0</v>
      </c>
      <c r="AT111" s="407">
        <v>0</v>
      </c>
      <c r="AU111" s="253">
        <f t="shared" si="105"/>
        <v>0</v>
      </c>
      <c r="AV111" s="251">
        <f t="shared" si="121"/>
        <v>0</v>
      </c>
      <c r="AW111" s="409">
        <v>0</v>
      </c>
      <c r="AX111" s="407">
        <v>0</v>
      </c>
      <c r="AY111" s="253">
        <f t="shared" si="106"/>
        <v>0</v>
      </c>
      <c r="AZ111" s="251">
        <f t="shared" si="122"/>
        <v>0</v>
      </c>
      <c r="BA111" s="409">
        <v>0</v>
      </c>
      <c r="BB111" s="407">
        <v>0</v>
      </c>
      <c r="BC111" s="257">
        <f t="shared" si="107"/>
        <v>0</v>
      </c>
      <c r="BD111" s="258">
        <f t="shared" si="123"/>
        <v>0</v>
      </c>
      <c r="BE111" s="400">
        <v>0</v>
      </c>
      <c r="BF111" s="407">
        <v>0</v>
      </c>
      <c r="BG111" s="253">
        <f t="shared" si="108"/>
        <v>0</v>
      </c>
      <c r="BH111" s="251">
        <f t="shared" si="124"/>
        <v>0</v>
      </c>
      <c r="BI111" s="409">
        <v>0</v>
      </c>
      <c r="BJ111" s="407">
        <v>0</v>
      </c>
      <c r="BK111" s="253">
        <f t="shared" si="109"/>
        <v>0</v>
      </c>
      <c r="BL111" s="251">
        <f t="shared" si="125"/>
        <v>0</v>
      </c>
      <c r="BM111" s="409">
        <v>0</v>
      </c>
      <c r="BN111" s="407">
        <v>0</v>
      </c>
      <c r="BO111" s="253">
        <f t="shared" si="110"/>
        <v>0</v>
      </c>
      <c r="BP111" s="251">
        <f t="shared" si="126"/>
        <v>0</v>
      </c>
      <c r="BQ111" s="408">
        <v>0</v>
      </c>
      <c r="BR111" s="407">
        <v>0</v>
      </c>
      <c r="BS111" s="253">
        <f t="shared" si="111"/>
        <v>0</v>
      </c>
      <c r="BT111" s="251">
        <f t="shared" si="127"/>
        <v>0</v>
      </c>
      <c r="BU111" s="253">
        <f t="shared" si="115"/>
        <v>0</v>
      </c>
      <c r="BV111" s="254">
        <f t="shared" si="94"/>
        <v>0</v>
      </c>
      <c r="BW111" s="253">
        <f t="shared" si="112"/>
        <v>0</v>
      </c>
      <c r="BX111" s="252">
        <f t="shared" si="128"/>
        <v>0</v>
      </c>
      <c r="BY111" s="418">
        <f t="shared" si="136"/>
        <v>5.5555555555555552E-2</v>
      </c>
      <c r="BZ111" s="260">
        <f t="shared" si="145"/>
        <v>3312</v>
      </c>
      <c r="CA111" s="260">
        <f t="shared" si="113"/>
        <v>79488</v>
      </c>
      <c r="CB111" s="258">
        <f t="shared" si="146"/>
        <v>3312</v>
      </c>
      <c r="CC111" s="546">
        <f t="shared" si="139"/>
        <v>2.1583333333333332</v>
      </c>
      <c r="CD111" s="546">
        <f t="shared" si="140"/>
        <v>71.654861111111089</v>
      </c>
      <c r="CE111" s="515">
        <f t="shared" si="141"/>
        <v>69.496527777777757</v>
      </c>
      <c r="CF111" s="419">
        <f t="shared" si="142"/>
        <v>1437.6413689732706</v>
      </c>
      <c r="CG111" s="547">
        <f t="shared" si="148"/>
        <v>7.0152777777777784</v>
      </c>
      <c r="CH111" s="547">
        <f t="shared" si="149"/>
        <v>0.40486111111111112</v>
      </c>
      <c r="CI111" s="410">
        <f t="shared" si="150"/>
        <v>238096</v>
      </c>
      <c r="CJ111" s="547">
        <f t="shared" si="143"/>
        <v>6.6104166666666675</v>
      </c>
      <c r="CK111" s="410">
        <f t="shared" si="144"/>
        <v>1500.7626851560035</v>
      </c>
      <c r="CL111" s="410">
        <f t="shared" si="151"/>
        <v>1414.1516531379923</v>
      </c>
      <c r="CM111" s="577"/>
      <c r="CN111" s="567">
        <v>19119</v>
      </c>
      <c r="CO111" s="577">
        <v>0.83750000000000002</v>
      </c>
      <c r="CP111" s="567">
        <f xml:space="preserve"> CN111/CO111/24</f>
        <v>951.19402985074623</v>
      </c>
      <c r="CQ111" s="567">
        <f xml:space="preserve"> CP111*24</f>
        <v>22828.656716417911</v>
      </c>
      <c r="CR111" s="568"/>
      <c r="CS111" s="568"/>
      <c r="CT111" s="568"/>
      <c r="CU111" s="568"/>
      <c r="CV111" s="568"/>
      <c r="CW111" s="568"/>
      <c r="CX111" s="568"/>
    </row>
    <row r="112" spans="1:102">
      <c r="A112" s="400">
        <f t="shared" si="97"/>
        <v>111</v>
      </c>
      <c r="B112" s="401">
        <v>40870</v>
      </c>
      <c r="C112" s="400">
        <f t="shared" si="89"/>
        <v>11</v>
      </c>
      <c r="D112" s="412" t="s">
        <v>24</v>
      </c>
      <c r="E112" s="402" t="s">
        <v>1165</v>
      </c>
      <c r="F112" s="403"/>
      <c r="G112" s="404">
        <v>47</v>
      </c>
      <c r="H112" s="402" t="s">
        <v>27</v>
      </c>
      <c r="I112" s="403" t="s">
        <v>180</v>
      </c>
      <c r="J112" s="402" t="s">
        <v>549</v>
      </c>
      <c r="K112" s="402" t="s">
        <v>29</v>
      </c>
      <c r="L112" s="431">
        <v>66000</v>
      </c>
      <c r="M112" s="497">
        <v>44022</v>
      </c>
      <c r="N112" s="497"/>
      <c r="O112" s="685"/>
      <c r="P112" s="410">
        <f>P111-M112</f>
        <v>17562</v>
      </c>
      <c r="Q112" s="268">
        <f t="shared" si="147"/>
        <v>2441888</v>
      </c>
      <c r="R112" s="412" t="s">
        <v>715</v>
      </c>
      <c r="S112" s="411">
        <v>6.25E-2</v>
      </c>
      <c r="T112" s="257">
        <f t="shared" si="133"/>
        <v>1</v>
      </c>
      <c r="U112" s="257">
        <f t="shared" si="116"/>
        <v>30</v>
      </c>
      <c r="V112" s="417" t="s">
        <v>716</v>
      </c>
      <c r="W112" s="406">
        <v>1</v>
      </c>
      <c r="X112" s="253">
        <f t="shared" si="100"/>
        <v>24</v>
      </c>
      <c r="Y112" s="257">
        <f t="shared" si="117"/>
        <v>0</v>
      </c>
      <c r="Z112" s="253">
        <f t="shared" si="130"/>
        <v>1731</v>
      </c>
      <c r="AA112" s="253">
        <f t="shared" si="130"/>
        <v>2083</v>
      </c>
      <c r="AB112" s="253">
        <f>SUM($W$7:W112)</f>
        <v>71.269444444444446</v>
      </c>
      <c r="AC112" s="432">
        <v>0</v>
      </c>
      <c r="AD112" s="410">
        <v>0</v>
      </c>
      <c r="AE112" s="253">
        <f t="shared" si="101"/>
        <v>0</v>
      </c>
      <c r="AF112" s="253">
        <f t="shared" si="118"/>
        <v>0</v>
      </c>
      <c r="AG112" s="257">
        <f t="shared" si="93"/>
        <v>1834.25</v>
      </c>
      <c r="AH112" s="257">
        <f t="shared" si="102"/>
        <v>44022</v>
      </c>
      <c r="AI112" s="405"/>
      <c r="AJ112" s="430"/>
      <c r="AK112" s="416">
        <v>1</v>
      </c>
      <c r="AL112" s="402">
        <v>4.1666666666666666E-3</v>
      </c>
      <c r="AM112" s="253">
        <f t="shared" si="103"/>
        <v>0</v>
      </c>
      <c r="AN112" s="251">
        <f t="shared" si="119"/>
        <v>6</v>
      </c>
      <c r="AO112" s="416">
        <v>1</v>
      </c>
      <c r="AP112" s="407">
        <v>3.9583333333333331E-2</v>
      </c>
      <c r="AQ112" s="253">
        <f t="shared" si="104"/>
        <v>0</v>
      </c>
      <c r="AR112" s="251">
        <f t="shared" si="120"/>
        <v>57</v>
      </c>
      <c r="AS112" s="416">
        <v>0</v>
      </c>
      <c r="AT112" s="407">
        <v>0</v>
      </c>
      <c r="AU112" s="253">
        <f t="shared" si="105"/>
        <v>0</v>
      </c>
      <c r="AV112" s="251">
        <f t="shared" si="121"/>
        <v>0</v>
      </c>
      <c r="AW112" s="409">
        <v>4</v>
      </c>
      <c r="AX112" s="407">
        <v>0.12083333333333333</v>
      </c>
      <c r="AY112" s="253">
        <f t="shared" si="106"/>
        <v>2</v>
      </c>
      <c r="AZ112" s="251">
        <f t="shared" si="122"/>
        <v>54</v>
      </c>
      <c r="BA112" s="409">
        <v>0</v>
      </c>
      <c r="BB112" s="407">
        <v>0</v>
      </c>
      <c r="BC112" s="257">
        <f t="shared" si="107"/>
        <v>0</v>
      </c>
      <c r="BD112" s="258">
        <f t="shared" si="123"/>
        <v>0</v>
      </c>
      <c r="BE112" s="400">
        <v>1</v>
      </c>
      <c r="BF112" s="407">
        <v>1.6666666666666666E-2</v>
      </c>
      <c r="BG112" s="253">
        <f t="shared" si="108"/>
        <v>0</v>
      </c>
      <c r="BH112" s="251">
        <f t="shared" si="124"/>
        <v>24</v>
      </c>
      <c r="BI112" s="409">
        <v>1</v>
      </c>
      <c r="BJ112" s="407">
        <v>5.5555555555555558E-3</v>
      </c>
      <c r="BK112" s="253">
        <f t="shared" si="109"/>
        <v>0</v>
      </c>
      <c r="BL112" s="251">
        <f t="shared" si="125"/>
        <v>8</v>
      </c>
      <c r="BM112" s="409">
        <v>0</v>
      </c>
      <c r="BN112" s="407">
        <v>0</v>
      </c>
      <c r="BO112" s="253">
        <f t="shared" si="110"/>
        <v>0</v>
      </c>
      <c r="BP112" s="251">
        <f t="shared" si="126"/>
        <v>0</v>
      </c>
      <c r="BQ112" s="408">
        <v>4</v>
      </c>
      <c r="BR112" s="407">
        <v>2.7083333333333334E-2</v>
      </c>
      <c r="BS112" s="253">
        <f t="shared" si="111"/>
        <v>0</v>
      </c>
      <c r="BT112" s="251">
        <f t="shared" si="127"/>
        <v>39</v>
      </c>
      <c r="BU112" s="253">
        <f t="shared" si="115"/>
        <v>12</v>
      </c>
      <c r="BV112" s="254">
        <f t="shared" si="94"/>
        <v>0.21388888888888891</v>
      </c>
      <c r="BW112" s="253">
        <f t="shared" si="112"/>
        <v>5</v>
      </c>
      <c r="BX112" s="252">
        <f t="shared" si="128"/>
        <v>8</v>
      </c>
      <c r="BY112" s="418">
        <f t="shared" si="136"/>
        <v>0.78611111111111109</v>
      </c>
      <c r="BZ112" s="260">
        <f t="shared" si="145"/>
        <v>2333.321554770318</v>
      </c>
      <c r="CA112" s="260">
        <f t="shared" si="113"/>
        <v>55999.717314487629</v>
      </c>
      <c r="CB112" s="258">
        <f t="shared" si="146"/>
        <v>1885.3104925053533</v>
      </c>
      <c r="CC112" s="546">
        <f t="shared" si="139"/>
        <v>2.1854166666666663</v>
      </c>
      <c r="CD112" s="546">
        <f t="shared" si="140"/>
        <v>72.654861111111089</v>
      </c>
      <c r="CE112" s="515">
        <f t="shared" si="141"/>
        <v>70.46944444444442</v>
      </c>
      <c r="CF112" s="419">
        <f t="shared" si="142"/>
        <v>1443.8219874650167</v>
      </c>
      <c r="CG112" s="547">
        <f t="shared" si="148"/>
        <v>8.0152777777777793</v>
      </c>
      <c r="CH112" s="547">
        <f t="shared" si="149"/>
        <v>0.43194444444444446</v>
      </c>
      <c r="CI112" s="410">
        <f t="shared" si="150"/>
        <v>282118</v>
      </c>
      <c r="CJ112" s="547">
        <f t="shared" si="143"/>
        <v>7.5833333333333348</v>
      </c>
      <c r="CK112" s="410">
        <f t="shared" si="144"/>
        <v>1550.0989010989008</v>
      </c>
      <c r="CL112" s="410">
        <f t="shared" si="151"/>
        <v>1466.563853751516</v>
      </c>
      <c r="CM112" s="577"/>
      <c r="CN112" s="686" t="s">
        <v>841</v>
      </c>
      <c r="CO112" s="686"/>
      <c r="CP112" s="686"/>
      <c r="CQ112" s="686"/>
      <c r="CR112" s="686"/>
      <c r="CS112" s="568"/>
      <c r="CT112" s="568"/>
      <c r="CU112" s="568"/>
      <c r="CV112" s="568"/>
      <c r="CW112" s="568"/>
      <c r="CX112" s="568"/>
    </row>
    <row r="113" spans="1:102">
      <c r="A113" s="400">
        <f t="shared" si="97"/>
        <v>112</v>
      </c>
      <c r="B113" s="401">
        <v>40871</v>
      </c>
      <c r="C113" s="400">
        <f t="shared" si="89"/>
        <v>11</v>
      </c>
      <c r="D113" s="412" t="s">
        <v>24</v>
      </c>
      <c r="E113" s="402" t="s">
        <v>1165</v>
      </c>
      <c r="F113" s="403"/>
      <c r="G113" s="404">
        <v>47</v>
      </c>
      <c r="H113" s="402" t="s">
        <v>27</v>
      </c>
      <c r="I113" s="403" t="s">
        <v>180</v>
      </c>
      <c r="J113" s="402" t="s">
        <v>549</v>
      </c>
      <c r="K113" s="402" t="s">
        <v>29</v>
      </c>
      <c r="L113" s="431">
        <v>66000</v>
      </c>
      <c r="M113" s="497">
        <v>17562</v>
      </c>
      <c r="N113" s="497"/>
      <c r="O113" s="681"/>
      <c r="P113" s="410">
        <f>P112-M113</f>
        <v>0</v>
      </c>
      <c r="Q113" s="268">
        <f t="shared" si="147"/>
        <v>2459450</v>
      </c>
      <c r="R113" s="412" t="s">
        <v>715</v>
      </c>
      <c r="S113" s="411">
        <v>6.25E-2</v>
      </c>
      <c r="T113" s="257">
        <f t="shared" si="133"/>
        <v>1</v>
      </c>
      <c r="U113" s="257">
        <f t="shared" si="116"/>
        <v>30</v>
      </c>
      <c r="V113" s="417" t="s">
        <v>716</v>
      </c>
      <c r="W113" s="406">
        <v>0.58333333333333337</v>
      </c>
      <c r="X113" s="253">
        <f t="shared" si="100"/>
        <v>14</v>
      </c>
      <c r="Y113" s="257">
        <f t="shared" si="117"/>
        <v>0</v>
      </c>
      <c r="Z113" s="253">
        <f t="shared" si="130"/>
        <v>1745</v>
      </c>
      <c r="AA113" s="253">
        <f t="shared" si="130"/>
        <v>2083</v>
      </c>
      <c r="AB113" s="253">
        <f>SUM($W$7:W113)</f>
        <v>71.852777777777774</v>
      </c>
      <c r="AC113" s="432">
        <v>0</v>
      </c>
      <c r="AD113" s="410">
        <v>0</v>
      </c>
      <c r="AE113" s="253">
        <f t="shared" si="101"/>
        <v>0</v>
      </c>
      <c r="AF113" s="253">
        <f t="shared" si="118"/>
        <v>0</v>
      </c>
      <c r="AG113" s="257">
        <f t="shared" si="93"/>
        <v>1254.4285714285713</v>
      </c>
      <c r="AH113" s="257">
        <f t="shared" si="102"/>
        <v>30106.28571428571</v>
      </c>
      <c r="AI113" s="412" t="s">
        <v>722</v>
      </c>
      <c r="AJ113" s="430"/>
      <c r="AK113" s="416">
        <v>0</v>
      </c>
      <c r="AL113" s="402">
        <v>0</v>
      </c>
      <c r="AM113" s="253">
        <f t="shared" si="103"/>
        <v>0</v>
      </c>
      <c r="AN113" s="251">
        <f t="shared" si="119"/>
        <v>0</v>
      </c>
      <c r="AO113" s="416">
        <v>0</v>
      </c>
      <c r="AP113" s="407">
        <v>0</v>
      </c>
      <c r="AQ113" s="253">
        <f t="shared" si="104"/>
        <v>0</v>
      </c>
      <c r="AR113" s="251">
        <f t="shared" si="120"/>
        <v>0</v>
      </c>
      <c r="AS113" s="416">
        <v>0</v>
      </c>
      <c r="AT113" s="407">
        <v>0</v>
      </c>
      <c r="AU113" s="253">
        <f t="shared" si="105"/>
        <v>0</v>
      </c>
      <c r="AV113" s="251">
        <f t="shared" si="121"/>
        <v>0</v>
      </c>
      <c r="AW113" s="409">
        <v>1</v>
      </c>
      <c r="AX113" s="407">
        <v>1.7361111111111112E-2</v>
      </c>
      <c r="AY113" s="253">
        <f t="shared" si="106"/>
        <v>0</v>
      </c>
      <c r="AZ113" s="251">
        <f t="shared" si="122"/>
        <v>25</v>
      </c>
      <c r="BA113" s="409">
        <v>3</v>
      </c>
      <c r="BB113" s="407">
        <v>3.9583333333333331E-2</v>
      </c>
      <c r="BC113" s="257">
        <f t="shared" si="107"/>
        <v>0</v>
      </c>
      <c r="BD113" s="258">
        <f t="shared" si="123"/>
        <v>57</v>
      </c>
      <c r="BE113" s="400">
        <v>1</v>
      </c>
      <c r="BF113" s="407">
        <v>1.3194444444444444E-2</v>
      </c>
      <c r="BG113" s="253">
        <f t="shared" si="108"/>
        <v>0</v>
      </c>
      <c r="BH113" s="251">
        <f t="shared" si="124"/>
        <v>19</v>
      </c>
      <c r="BI113" s="409">
        <v>0</v>
      </c>
      <c r="BJ113" s="407">
        <v>0</v>
      </c>
      <c r="BK113" s="253">
        <f t="shared" si="109"/>
        <v>0</v>
      </c>
      <c r="BL113" s="251">
        <f t="shared" si="125"/>
        <v>0</v>
      </c>
      <c r="BM113" s="409">
        <v>0</v>
      </c>
      <c r="BN113" s="407">
        <v>0</v>
      </c>
      <c r="BO113" s="253">
        <f t="shared" si="110"/>
        <v>0</v>
      </c>
      <c r="BP113" s="251">
        <f t="shared" si="126"/>
        <v>0</v>
      </c>
      <c r="BQ113" s="408">
        <v>0</v>
      </c>
      <c r="BR113" s="407">
        <v>0</v>
      </c>
      <c r="BS113" s="253">
        <f t="shared" si="111"/>
        <v>0</v>
      </c>
      <c r="BT113" s="251">
        <f t="shared" si="127"/>
        <v>0</v>
      </c>
      <c r="BU113" s="253">
        <f t="shared" si="115"/>
        <v>5</v>
      </c>
      <c r="BV113" s="254">
        <f t="shared" si="94"/>
        <v>7.013888888888889E-2</v>
      </c>
      <c r="BW113" s="253">
        <f t="shared" si="112"/>
        <v>1</v>
      </c>
      <c r="BX113" s="252">
        <f t="shared" si="128"/>
        <v>41</v>
      </c>
      <c r="BY113" s="418">
        <f t="shared" si="136"/>
        <v>0.51319444444444451</v>
      </c>
      <c r="BZ113" s="260">
        <f t="shared" si="145"/>
        <v>1425.8728010825437</v>
      </c>
      <c r="CA113" s="260">
        <f t="shared" si="113"/>
        <v>34220.94722598105</v>
      </c>
      <c r="CB113" s="258">
        <f t="shared" si="146"/>
        <v>1254.4285714285713</v>
      </c>
      <c r="CC113" s="546">
        <f t="shared" si="139"/>
        <v>2.1854166666666663</v>
      </c>
      <c r="CD113" s="546">
        <f t="shared" si="140"/>
        <v>73.238194444444417</v>
      </c>
      <c r="CE113" s="515">
        <f t="shared" si="141"/>
        <v>71.052777777777749</v>
      </c>
      <c r="CF113" s="419">
        <f t="shared" si="142"/>
        <v>1442.2670941006299</v>
      </c>
      <c r="CG113" s="547">
        <f t="shared" si="148"/>
        <v>8.5986111111111132</v>
      </c>
      <c r="CH113" s="547">
        <f t="shared" si="149"/>
        <v>0.43194444444444446</v>
      </c>
      <c r="CI113" s="410">
        <f t="shared" si="150"/>
        <v>299680</v>
      </c>
      <c r="CJ113" s="547">
        <f t="shared" si="143"/>
        <v>8.1666666666666679</v>
      </c>
      <c r="CK113" s="410">
        <f t="shared" si="144"/>
        <v>1528.9795918367345</v>
      </c>
      <c r="CL113" s="410">
        <f t="shared" si="151"/>
        <v>1452.1725084800512</v>
      </c>
      <c r="CM113" s="567"/>
      <c r="CN113" s="567">
        <v>3623314</v>
      </c>
      <c r="CO113" s="567">
        <v>2771925.94</v>
      </c>
      <c r="CP113" s="580">
        <f>CN113-CO113</f>
        <v>851388.06</v>
      </c>
      <c r="CQ113" s="568" t="s">
        <v>925</v>
      </c>
      <c r="CR113" s="568"/>
      <c r="CS113" s="568"/>
      <c r="CT113" s="568"/>
      <c r="CU113" s="568"/>
      <c r="CV113" s="568"/>
      <c r="CW113" s="568"/>
      <c r="CX113" s="568"/>
    </row>
    <row r="114" spans="1:102">
      <c r="A114" s="400">
        <f t="shared" si="97"/>
        <v>113</v>
      </c>
      <c r="B114" s="401">
        <v>40871</v>
      </c>
      <c r="C114" s="400">
        <f t="shared" si="89"/>
        <v>11</v>
      </c>
      <c r="D114" s="412" t="s">
        <v>24</v>
      </c>
      <c r="E114" s="402" t="s">
        <v>1202</v>
      </c>
      <c r="F114" s="403"/>
      <c r="G114" s="404">
        <v>48</v>
      </c>
      <c r="H114" s="402" t="s">
        <v>177</v>
      </c>
      <c r="I114" s="403" t="s">
        <v>337</v>
      </c>
      <c r="J114" s="402" t="s">
        <v>28</v>
      </c>
      <c r="K114" s="402" t="s">
        <v>29</v>
      </c>
      <c r="L114" s="431">
        <v>40354</v>
      </c>
      <c r="M114" s="497">
        <v>18400</v>
      </c>
      <c r="N114" s="497"/>
      <c r="O114" s="496" t="s">
        <v>178</v>
      </c>
      <c r="P114" s="410">
        <f>L114-M114</f>
        <v>21954</v>
      </c>
      <c r="Q114" s="268">
        <f t="shared" si="147"/>
        <v>2477850</v>
      </c>
      <c r="R114" s="412" t="s">
        <v>724</v>
      </c>
      <c r="S114" s="411">
        <v>5.8333333333333327E-2</v>
      </c>
      <c r="T114" s="257">
        <f t="shared" si="133"/>
        <v>1</v>
      </c>
      <c r="U114" s="257">
        <f t="shared" si="116"/>
        <v>24</v>
      </c>
      <c r="V114" s="417" t="s">
        <v>725</v>
      </c>
      <c r="W114" s="406">
        <v>0.33333333333333331</v>
      </c>
      <c r="X114" s="253">
        <f t="shared" si="100"/>
        <v>8</v>
      </c>
      <c r="Y114" s="257">
        <f t="shared" si="117"/>
        <v>0</v>
      </c>
      <c r="Z114" s="253">
        <f t="shared" si="130"/>
        <v>1753</v>
      </c>
      <c r="AA114" s="253">
        <f t="shared" si="130"/>
        <v>2083</v>
      </c>
      <c r="AB114" s="253">
        <f>SUM($W$7:W114)</f>
        <v>72.186111111111103</v>
      </c>
      <c r="AC114" s="432">
        <v>0</v>
      </c>
      <c r="AD114" s="410">
        <v>0</v>
      </c>
      <c r="AE114" s="253">
        <f t="shared" si="101"/>
        <v>0</v>
      </c>
      <c r="AF114" s="253">
        <f t="shared" si="118"/>
        <v>0</v>
      </c>
      <c r="AG114" s="257">
        <f t="shared" si="93"/>
        <v>2300</v>
      </c>
      <c r="AH114" s="257">
        <f t="shared" si="102"/>
        <v>55200</v>
      </c>
      <c r="AI114" s="405"/>
      <c r="AJ114" s="430"/>
      <c r="AK114" s="416">
        <v>0</v>
      </c>
      <c r="AL114" s="402">
        <v>0</v>
      </c>
      <c r="AM114" s="253">
        <f t="shared" si="103"/>
        <v>0</v>
      </c>
      <c r="AN114" s="251">
        <f t="shared" si="119"/>
        <v>0</v>
      </c>
      <c r="AO114" s="416">
        <v>0</v>
      </c>
      <c r="AP114" s="407">
        <v>0</v>
      </c>
      <c r="AQ114" s="253">
        <f t="shared" si="104"/>
        <v>0</v>
      </c>
      <c r="AR114" s="251">
        <f t="shared" si="120"/>
        <v>0</v>
      </c>
      <c r="AS114" s="416">
        <v>0</v>
      </c>
      <c r="AT114" s="407">
        <v>0</v>
      </c>
      <c r="AU114" s="253">
        <f t="shared" si="105"/>
        <v>0</v>
      </c>
      <c r="AV114" s="251">
        <f t="shared" si="121"/>
        <v>0</v>
      </c>
      <c r="AW114" s="409">
        <v>0</v>
      </c>
      <c r="AX114" s="407">
        <v>0</v>
      </c>
      <c r="AY114" s="253">
        <f t="shared" si="106"/>
        <v>0</v>
      </c>
      <c r="AZ114" s="251">
        <f t="shared" si="122"/>
        <v>0</v>
      </c>
      <c r="BA114" s="409">
        <v>0</v>
      </c>
      <c r="BB114" s="407">
        <v>0</v>
      </c>
      <c r="BC114" s="257">
        <f t="shared" si="107"/>
        <v>0</v>
      </c>
      <c r="BD114" s="258">
        <f t="shared" si="123"/>
        <v>0</v>
      </c>
      <c r="BE114" s="400">
        <v>0</v>
      </c>
      <c r="BF114" s="407">
        <v>0</v>
      </c>
      <c r="BG114" s="253">
        <f t="shared" si="108"/>
        <v>0</v>
      </c>
      <c r="BH114" s="251">
        <f t="shared" si="124"/>
        <v>0</v>
      </c>
      <c r="BI114" s="409">
        <v>0</v>
      </c>
      <c r="BJ114" s="407">
        <v>0</v>
      </c>
      <c r="BK114" s="253">
        <f t="shared" si="109"/>
        <v>0</v>
      </c>
      <c r="BL114" s="251">
        <f t="shared" si="125"/>
        <v>0</v>
      </c>
      <c r="BM114" s="409">
        <v>0</v>
      </c>
      <c r="BN114" s="407">
        <v>0</v>
      </c>
      <c r="BO114" s="253">
        <f t="shared" si="110"/>
        <v>0</v>
      </c>
      <c r="BP114" s="251">
        <f t="shared" si="126"/>
        <v>0</v>
      </c>
      <c r="BQ114" s="408">
        <v>2</v>
      </c>
      <c r="BR114" s="407">
        <v>1.7361111111111112E-2</v>
      </c>
      <c r="BS114" s="253">
        <f t="shared" si="111"/>
        <v>0</v>
      </c>
      <c r="BT114" s="251">
        <f t="shared" si="127"/>
        <v>25</v>
      </c>
      <c r="BU114" s="253">
        <f t="shared" si="115"/>
        <v>2</v>
      </c>
      <c r="BV114" s="254">
        <f t="shared" si="94"/>
        <v>1.7361111111111112E-2</v>
      </c>
      <c r="BW114" s="253">
        <f t="shared" si="112"/>
        <v>0</v>
      </c>
      <c r="BX114" s="252">
        <f t="shared" si="128"/>
        <v>25</v>
      </c>
      <c r="BY114" s="418">
        <f t="shared" si="136"/>
        <v>0.31597222222222221</v>
      </c>
      <c r="BZ114" s="260">
        <f t="shared" si="145"/>
        <v>2426.3736263736264</v>
      </c>
      <c r="CA114" s="260">
        <f t="shared" si="113"/>
        <v>58232.967032967033</v>
      </c>
      <c r="CB114" s="258">
        <f t="shared" si="146"/>
        <v>2426.3736263736264</v>
      </c>
      <c r="CC114" s="546">
        <f t="shared" si="139"/>
        <v>2.2027777777777775</v>
      </c>
      <c r="CD114" s="546">
        <f t="shared" si="140"/>
        <v>73.571527777777746</v>
      </c>
      <c r="CE114" s="515">
        <f t="shared" si="141"/>
        <v>71.368749999999963</v>
      </c>
      <c r="CF114" s="419">
        <f t="shared" si="142"/>
        <v>1446.6240476398991</v>
      </c>
      <c r="CG114" s="547">
        <f t="shared" si="148"/>
        <v>8.9319444444444471</v>
      </c>
      <c r="CH114" s="547">
        <f t="shared" si="149"/>
        <v>0.44930555555555557</v>
      </c>
      <c r="CI114" s="410">
        <f t="shared" si="150"/>
        <v>318080</v>
      </c>
      <c r="CJ114" s="547">
        <f t="shared" si="143"/>
        <v>8.4826388888888911</v>
      </c>
      <c r="CK114" s="410">
        <f t="shared" si="144"/>
        <v>1562.4068767908304</v>
      </c>
      <c r="CL114" s="410">
        <f t="shared" si="151"/>
        <v>1483.8127818379719</v>
      </c>
      <c r="CM114" s="567"/>
      <c r="CN114" s="577">
        <v>0.40277777777777773</v>
      </c>
      <c r="CO114" s="577">
        <v>0.22222222222222221</v>
      </c>
      <c r="CP114" s="577">
        <v>0.23263888888888887</v>
      </c>
      <c r="CQ114" s="577">
        <v>0.24444444444444446</v>
      </c>
      <c r="CR114" s="577">
        <v>1.2569444444444444</v>
      </c>
      <c r="CS114" s="577">
        <v>0.36458333333333331</v>
      </c>
      <c r="CT114" s="577">
        <v>0.3263888888888889</v>
      </c>
      <c r="CU114" s="577">
        <v>0.25347222222222221</v>
      </c>
      <c r="CV114" s="568"/>
      <c r="CW114" s="568"/>
      <c r="CX114" s="568"/>
    </row>
    <row r="115" spans="1:102">
      <c r="A115" s="400">
        <f t="shared" si="97"/>
        <v>114</v>
      </c>
      <c r="B115" s="401">
        <v>40872</v>
      </c>
      <c r="C115" s="400">
        <f t="shared" si="89"/>
        <v>11</v>
      </c>
      <c r="D115" s="412" t="s">
        <v>24</v>
      </c>
      <c r="E115" s="402" t="s">
        <v>1202</v>
      </c>
      <c r="F115" s="403"/>
      <c r="G115" s="404">
        <v>48</v>
      </c>
      <c r="H115" s="402" t="s">
        <v>177</v>
      </c>
      <c r="I115" s="403" t="s">
        <v>337</v>
      </c>
      <c r="J115" s="402" t="s">
        <v>28</v>
      </c>
      <c r="K115" s="402" t="s">
        <v>29</v>
      </c>
      <c r="L115" s="431">
        <v>40354</v>
      </c>
      <c r="M115" s="497">
        <v>21954</v>
      </c>
      <c r="N115" s="497"/>
      <c r="O115" s="496" t="s">
        <v>178</v>
      </c>
      <c r="P115" s="410">
        <f>P114-M115</f>
        <v>0</v>
      </c>
      <c r="Q115" s="268">
        <f t="shared" si="147"/>
        <v>2499804</v>
      </c>
      <c r="R115" s="412" t="s">
        <v>724</v>
      </c>
      <c r="S115" s="411">
        <v>5.8333333333333327E-2</v>
      </c>
      <c r="T115" s="257">
        <f t="shared" si="133"/>
        <v>1</v>
      </c>
      <c r="U115" s="257">
        <f t="shared" si="116"/>
        <v>24</v>
      </c>
      <c r="V115" s="417" t="s">
        <v>725</v>
      </c>
      <c r="W115" s="406">
        <v>0.58333333333333337</v>
      </c>
      <c r="X115" s="253">
        <f t="shared" si="100"/>
        <v>14</v>
      </c>
      <c r="Y115" s="257">
        <f t="shared" si="117"/>
        <v>0</v>
      </c>
      <c r="Z115" s="253">
        <f t="shared" si="130"/>
        <v>1767</v>
      </c>
      <c r="AA115" s="253">
        <f t="shared" si="130"/>
        <v>2083</v>
      </c>
      <c r="AB115" s="253">
        <f>SUM($W$7:W115)</f>
        <v>72.769444444444431</v>
      </c>
      <c r="AC115" s="432">
        <v>0</v>
      </c>
      <c r="AD115" s="410">
        <v>0</v>
      </c>
      <c r="AE115" s="253">
        <f t="shared" si="101"/>
        <v>0</v>
      </c>
      <c r="AF115" s="253">
        <f t="shared" si="118"/>
        <v>0</v>
      </c>
      <c r="AG115" s="257">
        <f t="shared" si="93"/>
        <v>1568.1428571428571</v>
      </c>
      <c r="AH115" s="257">
        <f t="shared" si="102"/>
        <v>37635.428571428572</v>
      </c>
      <c r="AI115" s="412" t="s">
        <v>798</v>
      </c>
      <c r="AJ115" s="430"/>
      <c r="AK115" s="416">
        <v>1</v>
      </c>
      <c r="AL115" s="402">
        <v>6.9444444444444441E-3</v>
      </c>
      <c r="AM115" s="253">
        <f t="shared" si="103"/>
        <v>0</v>
      </c>
      <c r="AN115" s="251">
        <f t="shared" si="119"/>
        <v>10</v>
      </c>
      <c r="AO115" s="416">
        <v>1</v>
      </c>
      <c r="AP115" s="407">
        <v>2.7777777777777779E-3</v>
      </c>
      <c r="AQ115" s="253">
        <f t="shared" si="104"/>
        <v>0</v>
      </c>
      <c r="AR115" s="251">
        <f t="shared" si="120"/>
        <v>4</v>
      </c>
      <c r="AS115" s="416">
        <v>0</v>
      </c>
      <c r="AT115" s="407">
        <v>0</v>
      </c>
      <c r="AU115" s="253">
        <f t="shared" si="105"/>
        <v>0</v>
      </c>
      <c r="AV115" s="251">
        <f t="shared" si="121"/>
        <v>0</v>
      </c>
      <c r="AW115" s="409">
        <v>1</v>
      </c>
      <c r="AX115" s="407">
        <v>8.3333333333333332E-3</v>
      </c>
      <c r="AY115" s="253">
        <f t="shared" si="106"/>
        <v>0</v>
      </c>
      <c r="AZ115" s="251">
        <f t="shared" si="122"/>
        <v>12</v>
      </c>
      <c r="BA115" s="409">
        <v>0</v>
      </c>
      <c r="BB115" s="407">
        <v>0</v>
      </c>
      <c r="BC115" s="257">
        <f t="shared" si="107"/>
        <v>0</v>
      </c>
      <c r="BD115" s="258">
        <f t="shared" si="123"/>
        <v>0</v>
      </c>
      <c r="BE115" s="400">
        <v>0</v>
      </c>
      <c r="BF115" s="407">
        <v>0</v>
      </c>
      <c r="BG115" s="253">
        <f t="shared" si="108"/>
        <v>0</v>
      </c>
      <c r="BH115" s="251">
        <f t="shared" si="124"/>
        <v>0</v>
      </c>
      <c r="BI115" s="409">
        <v>0</v>
      </c>
      <c r="BJ115" s="407">
        <v>0</v>
      </c>
      <c r="BK115" s="253">
        <f t="shared" si="109"/>
        <v>0</v>
      </c>
      <c r="BL115" s="251">
        <f t="shared" si="125"/>
        <v>0</v>
      </c>
      <c r="BM115" s="409">
        <v>0</v>
      </c>
      <c r="BN115" s="407">
        <v>0</v>
      </c>
      <c r="BO115" s="253">
        <f t="shared" si="110"/>
        <v>0</v>
      </c>
      <c r="BP115" s="251">
        <f t="shared" si="126"/>
        <v>0</v>
      </c>
      <c r="BQ115" s="408">
        <v>2</v>
      </c>
      <c r="BR115" s="407">
        <v>7.6388888888888886E-3</v>
      </c>
      <c r="BS115" s="253">
        <f t="shared" si="111"/>
        <v>0</v>
      </c>
      <c r="BT115" s="251">
        <f t="shared" si="127"/>
        <v>11</v>
      </c>
      <c r="BU115" s="253">
        <f t="shared" si="115"/>
        <v>5</v>
      </c>
      <c r="BV115" s="254">
        <f t="shared" si="94"/>
        <v>2.5694444444444443E-2</v>
      </c>
      <c r="BW115" s="253">
        <f t="shared" si="112"/>
        <v>0</v>
      </c>
      <c r="BX115" s="252">
        <f t="shared" si="128"/>
        <v>37</v>
      </c>
      <c r="BY115" s="418">
        <f t="shared" si="136"/>
        <v>0.55763888888888891</v>
      </c>
      <c r="BZ115" s="260">
        <f t="shared" si="145"/>
        <v>1640.3985056039849</v>
      </c>
      <c r="CA115" s="260">
        <f t="shared" si="113"/>
        <v>39369.564134495638</v>
      </c>
      <c r="CB115" s="258">
        <f t="shared" si="146"/>
        <v>1588.9505428226778</v>
      </c>
      <c r="CC115" s="546">
        <f t="shared" si="139"/>
        <v>2.2104166666666663</v>
      </c>
      <c r="CD115" s="546">
        <f t="shared" si="140"/>
        <v>74.154861111111074</v>
      </c>
      <c r="CE115" s="515">
        <f t="shared" si="141"/>
        <v>71.944444444444414</v>
      </c>
      <c r="CF115" s="419">
        <f t="shared" si="142"/>
        <v>1447.7629343629351</v>
      </c>
      <c r="CG115" s="547">
        <f t="shared" si="148"/>
        <v>9.5152777777777811</v>
      </c>
      <c r="CH115" s="547">
        <f t="shared" si="149"/>
        <v>0.45694444444444443</v>
      </c>
      <c r="CI115" s="410">
        <f t="shared" si="150"/>
        <v>340034</v>
      </c>
      <c r="CJ115" s="547">
        <f t="shared" si="143"/>
        <v>9.0583333333333371</v>
      </c>
      <c r="CK115" s="410">
        <f t="shared" si="144"/>
        <v>1564.0938362465495</v>
      </c>
      <c r="CL115" s="410">
        <f t="shared" si="151"/>
        <v>1488.9826302729523</v>
      </c>
      <c r="CM115" s="567"/>
      <c r="CN115" s="567"/>
      <c r="CO115" s="568"/>
      <c r="CP115" s="568"/>
      <c r="CQ115" s="568"/>
      <c r="CR115" s="568"/>
      <c r="CS115" s="568"/>
      <c r="CT115" s="568"/>
      <c r="CU115" s="568"/>
      <c r="CV115" s="568"/>
      <c r="CW115" s="568"/>
      <c r="CX115" s="568"/>
    </row>
    <row r="116" spans="1:102">
      <c r="A116" s="400">
        <f t="shared" si="97"/>
        <v>115</v>
      </c>
      <c r="B116" s="401">
        <v>40874</v>
      </c>
      <c r="C116" s="400">
        <f t="shared" si="89"/>
        <v>11</v>
      </c>
      <c r="D116" s="412" t="s">
        <v>24</v>
      </c>
      <c r="E116" s="402" t="s">
        <v>1203</v>
      </c>
      <c r="F116" s="403"/>
      <c r="G116" s="404">
        <v>49</v>
      </c>
      <c r="H116" s="402" t="s">
        <v>27</v>
      </c>
      <c r="I116" s="403" t="s">
        <v>350</v>
      </c>
      <c r="J116" s="402" t="s">
        <v>696</v>
      </c>
      <c r="K116" s="402" t="s">
        <v>29</v>
      </c>
      <c r="L116" s="431">
        <v>69534</v>
      </c>
      <c r="M116" s="497">
        <v>32547</v>
      </c>
      <c r="N116" s="497"/>
      <c r="O116" s="680">
        <v>7</v>
      </c>
      <c r="P116" s="410">
        <f>L116-M116</f>
        <v>36987</v>
      </c>
      <c r="Q116" s="268">
        <f t="shared" si="147"/>
        <v>2532351</v>
      </c>
      <c r="R116" s="412" t="s">
        <v>731</v>
      </c>
      <c r="S116" s="411">
        <v>5.2083333333333336E-2</v>
      </c>
      <c r="T116" s="257">
        <f t="shared" si="133"/>
        <v>1</v>
      </c>
      <c r="U116" s="257">
        <f t="shared" si="116"/>
        <v>15</v>
      </c>
      <c r="V116" s="417" t="s">
        <v>732</v>
      </c>
      <c r="W116" s="406">
        <v>0.43263888888888885</v>
      </c>
      <c r="X116" s="253">
        <f t="shared" si="100"/>
        <v>10</v>
      </c>
      <c r="Y116" s="257">
        <f t="shared" si="117"/>
        <v>23</v>
      </c>
      <c r="Z116" s="253">
        <f t="shared" si="130"/>
        <v>1777</v>
      </c>
      <c r="AA116" s="253">
        <f t="shared" si="130"/>
        <v>2106</v>
      </c>
      <c r="AB116" s="253">
        <f>SUM($W$7:W116)</f>
        <v>73.20208333333332</v>
      </c>
      <c r="AC116" s="432">
        <v>0</v>
      </c>
      <c r="AD116" s="410">
        <v>0</v>
      </c>
      <c r="AE116" s="253">
        <f t="shared" si="101"/>
        <v>0</v>
      </c>
      <c r="AF116" s="253">
        <f t="shared" si="118"/>
        <v>0</v>
      </c>
      <c r="AG116" s="257">
        <f t="shared" si="93"/>
        <v>3134.5425361155703</v>
      </c>
      <c r="AH116" s="257">
        <f t="shared" si="102"/>
        <v>75229.020866773688</v>
      </c>
      <c r="AI116" s="405"/>
      <c r="AJ116" s="430"/>
      <c r="AK116" s="416">
        <v>0</v>
      </c>
      <c r="AL116" s="402">
        <v>0</v>
      </c>
      <c r="AM116" s="253">
        <f t="shared" si="103"/>
        <v>0</v>
      </c>
      <c r="AN116" s="251">
        <f t="shared" si="119"/>
        <v>0</v>
      </c>
      <c r="AO116" s="416">
        <v>0</v>
      </c>
      <c r="AP116" s="407">
        <v>0</v>
      </c>
      <c r="AQ116" s="253">
        <f t="shared" si="104"/>
        <v>0</v>
      </c>
      <c r="AR116" s="251">
        <f t="shared" si="120"/>
        <v>0</v>
      </c>
      <c r="AS116" s="416">
        <v>0</v>
      </c>
      <c r="AT116" s="407">
        <v>0</v>
      </c>
      <c r="AU116" s="253">
        <f t="shared" si="105"/>
        <v>0</v>
      </c>
      <c r="AV116" s="251">
        <f t="shared" si="121"/>
        <v>0</v>
      </c>
      <c r="AW116" s="409">
        <v>0</v>
      </c>
      <c r="AX116" s="407">
        <v>0</v>
      </c>
      <c r="AY116" s="253">
        <f t="shared" si="106"/>
        <v>0</v>
      </c>
      <c r="AZ116" s="251">
        <f t="shared" si="122"/>
        <v>0</v>
      </c>
      <c r="BA116" s="409">
        <v>1</v>
      </c>
      <c r="BB116" s="407">
        <v>4.1666666666666666E-3</v>
      </c>
      <c r="BC116" s="257">
        <f t="shared" si="107"/>
        <v>0</v>
      </c>
      <c r="BD116" s="258">
        <f t="shared" si="123"/>
        <v>6</v>
      </c>
      <c r="BE116" s="400">
        <v>1</v>
      </c>
      <c r="BF116" s="407">
        <v>1.1805555555555555E-2</v>
      </c>
      <c r="BG116" s="253">
        <f t="shared" si="108"/>
        <v>0</v>
      </c>
      <c r="BH116" s="251">
        <f t="shared" si="124"/>
        <v>17</v>
      </c>
      <c r="BI116" s="409">
        <v>0</v>
      </c>
      <c r="BJ116" s="407">
        <v>0</v>
      </c>
      <c r="BK116" s="253">
        <f t="shared" si="109"/>
        <v>0</v>
      </c>
      <c r="BL116" s="251">
        <f t="shared" si="125"/>
        <v>0</v>
      </c>
      <c r="BM116" s="409">
        <v>0</v>
      </c>
      <c r="BN116" s="407">
        <v>0</v>
      </c>
      <c r="BO116" s="253">
        <f t="shared" si="110"/>
        <v>0</v>
      </c>
      <c r="BP116" s="251">
        <f t="shared" si="126"/>
        <v>0</v>
      </c>
      <c r="BQ116" s="408">
        <v>0</v>
      </c>
      <c r="BR116" s="407">
        <v>0</v>
      </c>
      <c r="BS116" s="253">
        <f t="shared" si="111"/>
        <v>0</v>
      </c>
      <c r="BT116" s="251">
        <f t="shared" si="127"/>
        <v>0</v>
      </c>
      <c r="BU116" s="253">
        <f t="shared" si="115"/>
        <v>2</v>
      </c>
      <c r="BV116" s="254">
        <f t="shared" si="94"/>
        <v>1.5972222222222221E-2</v>
      </c>
      <c r="BW116" s="253">
        <f t="shared" si="112"/>
        <v>0</v>
      </c>
      <c r="BX116" s="252">
        <f t="shared" si="128"/>
        <v>23</v>
      </c>
      <c r="BY116" s="418">
        <f t="shared" si="136"/>
        <v>0.41666666666666663</v>
      </c>
      <c r="BZ116" s="260">
        <f t="shared" si="145"/>
        <v>3254.7000000000003</v>
      </c>
      <c r="CA116" s="260">
        <f t="shared" si="113"/>
        <v>78112.800000000003</v>
      </c>
      <c r="CB116" s="258">
        <f t="shared" si="146"/>
        <v>3134.5425361155703</v>
      </c>
      <c r="CC116" s="546">
        <f t="shared" si="139"/>
        <v>2.2104166666666663</v>
      </c>
      <c r="CD116" s="546">
        <f t="shared" si="140"/>
        <v>74.587499999999963</v>
      </c>
      <c r="CE116" s="515">
        <f t="shared" si="141"/>
        <v>72.377083333333303</v>
      </c>
      <c r="CF116" s="419">
        <f t="shared" si="142"/>
        <v>1457.845773005959</v>
      </c>
      <c r="CG116" s="547">
        <f t="shared" si="148"/>
        <v>9.9479166666666696</v>
      </c>
      <c r="CH116" s="547">
        <f t="shared" si="149"/>
        <v>0.45694444444444443</v>
      </c>
      <c r="CI116" s="410">
        <f t="shared" si="150"/>
        <v>372581</v>
      </c>
      <c r="CJ116" s="547">
        <f t="shared" si="143"/>
        <v>9.4909722222222257</v>
      </c>
      <c r="CK116" s="410">
        <f t="shared" si="144"/>
        <v>1635.6815687422252</v>
      </c>
      <c r="CL116" s="410">
        <f t="shared" si="151"/>
        <v>1560.5486910994759</v>
      </c>
      <c r="CM116" s="567"/>
      <c r="CN116" s="577">
        <v>0.26805555555555555</v>
      </c>
      <c r="CO116" s="577">
        <v>0.54583333333333328</v>
      </c>
      <c r="CP116" s="568"/>
      <c r="CQ116" s="568"/>
      <c r="CR116" s="568"/>
      <c r="CS116" s="568"/>
      <c r="CT116" s="568"/>
      <c r="CU116" s="568"/>
      <c r="CV116" s="568"/>
      <c r="CW116" s="568"/>
      <c r="CX116" s="568"/>
    </row>
    <row r="117" spans="1:102">
      <c r="A117" s="400">
        <f t="shared" si="97"/>
        <v>116</v>
      </c>
      <c r="B117" s="401">
        <v>40875</v>
      </c>
      <c r="C117" s="400">
        <f t="shared" si="89"/>
        <v>11</v>
      </c>
      <c r="D117" s="412" t="s">
        <v>24</v>
      </c>
      <c r="E117" s="402" t="s">
        <v>1203</v>
      </c>
      <c r="F117" s="403"/>
      <c r="G117" s="404">
        <v>49</v>
      </c>
      <c r="H117" s="402" t="s">
        <v>27</v>
      </c>
      <c r="I117" s="403" t="s">
        <v>350</v>
      </c>
      <c r="J117" s="402" t="s">
        <v>696</v>
      </c>
      <c r="K117" s="402" t="s">
        <v>29</v>
      </c>
      <c r="L117" s="431">
        <v>69534</v>
      </c>
      <c r="M117" s="497">
        <v>36987</v>
      </c>
      <c r="N117" s="497"/>
      <c r="O117" s="681"/>
      <c r="P117" s="410">
        <f>P116-M117</f>
        <v>0</v>
      </c>
      <c r="Q117" s="268">
        <f t="shared" si="147"/>
        <v>2569338</v>
      </c>
      <c r="R117" s="412" t="s">
        <v>731</v>
      </c>
      <c r="S117" s="411">
        <v>5.2083333333333336E-2</v>
      </c>
      <c r="T117" s="257">
        <f t="shared" si="133"/>
        <v>1</v>
      </c>
      <c r="U117" s="257">
        <f t="shared" si="116"/>
        <v>15</v>
      </c>
      <c r="V117" s="417" t="s">
        <v>732</v>
      </c>
      <c r="W117" s="406">
        <v>0.86805555555555547</v>
      </c>
      <c r="X117" s="253">
        <f t="shared" si="100"/>
        <v>20</v>
      </c>
      <c r="Y117" s="257">
        <f t="shared" si="117"/>
        <v>50</v>
      </c>
      <c r="Z117" s="253">
        <f t="shared" si="130"/>
        <v>1797</v>
      </c>
      <c r="AA117" s="253">
        <f t="shared" si="130"/>
        <v>2156</v>
      </c>
      <c r="AB117" s="253">
        <f>SUM($W$7:W117)</f>
        <v>74.070138888888877</v>
      </c>
      <c r="AC117" s="432">
        <v>0</v>
      </c>
      <c r="AD117" s="410">
        <v>0</v>
      </c>
      <c r="AE117" s="253">
        <f t="shared" si="101"/>
        <v>0</v>
      </c>
      <c r="AF117" s="253">
        <f t="shared" si="118"/>
        <v>0</v>
      </c>
      <c r="AG117" s="257">
        <f t="shared" si="93"/>
        <v>1775.3760000000002</v>
      </c>
      <c r="AH117" s="257">
        <f t="shared" si="102"/>
        <v>42609.024000000005</v>
      </c>
      <c r="AI117" s="412" t="s">
        <v>735</v>
      </c>
      <c r="AJ117" s="430"/>
      <c r="AK117" s="416">
        <v>1</v>
      </c>
      <c r="AL117" s="402">
        <v>5.5555555555555558E-3</v>
      </c>
      <c r="AM117" s="253">
        <f t="shared" si="103"/>
        <v>0</v>
      </c>
      <c r="AN117" s="251">
        <f t="shared" si="119"/>
        <v>8</v>
      </c>
      <c r="AO117" s="416">
        <v>1</v>
      </c>
      <c r="AP117" s="407">
        <v>1.5972222222222224E-2</v>
      </c>
      <c r="AQ117" s="253">
        <f t="shared" si="104"/>
        <v>0</v>
      </c>
      <c r="AR117" s="251">
        <f t="shared" si="120"/>
        <v>23</v>
      </c>
      <c r="AS117" s="416">
        <v>0</v>
      </c>
      <c r="AT117" s="407">
        <v>0</v>
      </c>
      <c r="AU117" s="253">
        <f t="shared" si="105"/>
        <v>0</v>
      </c>
      <c r="AV117" s="251">
        <f t="shared" si="121"/>
        <v>0</v>
      </c>
      <c r="AW117" s="409">
        <v>0</v>
      </c>
      <c r="AX117" s="407">
        <v>0</v>
      </c>
      <c r="AY117" s="253">
        <f t="shared" si="106"/>
        <v>0</v>
      </c>
      <c r="AZ117" s="251">
        <f t="shared" si="122"/>
        <v>0</v>
      </c>
      <c r="BA117" s="409">
        <v>1</v>
      </c>
      <c r="BB117" s="407">
        <v>8.3333333333333332E-3</v>
      </c>
      <c r="BC117" s="257">
        <f t="shared" si="107"/>
        <v>0</v>
      </c>
      <c r="BD117" s="258">
        <f t="shared" si="123"/>
        <v>12</v>
      </c>
      <c r="BE117" s="400">
        <v>4</v>
      </c>
      <c r="BF117" s="407">
        <v>4.7222222222222221E-2</v>
      </c>
      <c r="BG117" s="253">
        <f t="shared" si="108"/>
        <v>1</v>
      </c>
      <c r="BH117" s="251">
        <f t="shared" si="124"/>
        <v>8</v>
      </c>
      <c r="BI117" s="409">
        <v>1</v>
      </c>
      <c r="BJ117" s="407">
        <v>1.2499999999999999E-2</v>
      </c>
      <c r="BK117" s="253">
        <f t="shared" si="109"/>
        <v>0</v>
      </c>
      <c r="BL117" s="251">
        <f t="shared" si="125"/>
        <v>18</v>
      </c>
      <c r="BM117" s="409">
        <v>0</v>
      </c>
      <c r="BN117" s="407">
        <v>0</v>
      </c>
      <c r="BO117" s="253">
        <f t="shared" si="110"/>
        <v>0</v>
      </c>
      <c r="BP117" s="251">
        <f t="shared" si="126"/>
        <v>0</v>
      </c>
      <c r="BQ117" s="408">
        <v>0</v>
      </c>
      <c r="BR117" s="407">
        <v>0</v>
      </c>
      <c r="BS117" s="253">
        <f t="shared" si="111"/>
        <v>0</v>
      </c>
      <c r="BT117" s="251">
        <f t="shared" si="127"/>
        <v>0</v>
      </c>
      <c r="BU117" s="253">
        <f t="shared" si="115"/>
        <v>8</v>
      </c>
      <c r="BV117" s="254">
        <f t="shared" si="94"/>
        <v>8.958333333333332E-2</v>
      </c>
      <c r="BW117" s="253">
        <f t="shared" si="112"/>
        <v>2</v>
      </c>
      <c r="BX117" s="252">
        <f t="shared" si="128"/>
        <v>9</v>
      </c>
      <c r="BY117" s="418">
        <f t="shared" si="136"/>
        <v>0.77847222222222212</v>
      </c>
      <c r="BZ117" s="260">
        <f t="shared" si="145"/>
        <v>1979.6788581623553</v>
      </c>
      <c r="CA117" s="260">
        <f t="shared" si="113"/>
        <v>47512.292595896528</v>
      </c>
      <c r="CB117" s="258">
        <f t="shared" si="146"/>
        <v>1775.3760000000002</v>
      </c>
      <c r="CC117" s="546">
        <f t="shared" si="139"/>
        <v>2.2104166666666663</v>
      </c>
      <c r="CD117" s="546">
        <f t="shared" si="140"/>
        <v>75.45555555555552</v>
      </c>
      <c r="CE117" s="515">
        <f t="shared" si="141"/>
        <v>73.24513888888886</v>
      </c>
      <c r="CF117" s="419">
        <f t="shared" si="142"/>
        <v>1461.6089425729813</v>
      </c>
      <c r="CG117" s="547">
        <f t="shared" si="148"/>
        <v>10.815972222222225</v>
      </c>
      <c r="CH117" s="547">
        <f t="shared" si="149"/>
        <v>0.45694444444444443</v>
      </c>
      <c r="CI117" s="410">
        <f t="shared" si="150"/>
        <v>409568</v>
      </c>
      <c r="CJ117" s="547">
        <f t="shared" si="143"/>
        <v>10.359027777777781</v>
      </c>
      <c r="CK117" s="410">
        <f t="shared" si="144"/>
        <v>1647.3875444124149</v>
      </c>
      <c r="CL117" s="410">
        <f t="shared" si="151"/>
        <v>1577.7900481540928</v>
      </c>
      <c r="CM117" s="567"/>
      <c r="CN117" s="567"/>
      <c r="CO117" s="568"/>
      <c r="CP117" s="568"/>
      <c r="CQ117" s="568"/>
      <c r="CR117" s="568"/>
      <c r="CS117" s="568"/>
      <c r="CT117" s="568"/>
      <c r="CU117" s="568"/>
      <c r="CV117" s="568"/>
      <c r="CW117" s="568"/>
      <c r="CX117" s="568"/>
    </row>
    <row r="118" spans="1:102">
      <c r="A118" s="400">
        <f t="shared" si="97"/>
        <v>117</v>
      </c>
      <c r="B118" s="401">
        <v>40875</v>
      </c>
      <c r="C118" s="400">
        <f t="shared" si="89"/>
        <v>11</v>
      </c>
      <c r="D118" s="412" t="s">
        <v>24</v>
      </c>
      <c r="E118" s="402" t="s">
        <v>1204</v>
      </c>
      <c r="F118" s="403"/>
      <c r="G118" s="404">
        <v>50</v>
      </c>
      <c r="H118" s="402" t="s">
        <v>27</v>
      </c>
      <c r="I118" s="403" t="s">
        <v>350</v>
      </c>
      <c r="J118" s="402" t="s">
        <v>736</v>
      </c>
      <c r="K118" s="402" t="s">
        <v>29</v>
      </c>
      <c r="L118" s="431">
        <v>55000</v>
      </c>
      <c r="M118" s="497">
        <v>3810</v>
      </c>
      <c r="N118" s="497"/>
      <c r="O118" s="680">
        <v>5</v>
      </c>
      <c r="P118" s="410">
        <f>L118-M118</f>
        <v>51190</v>
      </c>
      <c r="Q118" s="268">
        <f t="shared" si="147"/>
        <v>2573148</v>
      </c>
      <c r="R118" s="412" t="s">
        <v>741</v>
      </c>
      <c r="S118" s="411">
        <v>4.5833333333333337E-2</v>
      </c>
      <c r="T118" s="257">
        <f t="shared" si="133"/>
        <v>1</v>
      </c>
      <c r="U118" s="257">
        <f t="shared" si="116"/>
        <v>6</v>
      </c>
      <c r="V118" s="417" t="s">
        <v>737</v>
      </c>
      <c r="W118" s="406">
        <v>6.9444444444444434E-2</v>
      </c>
      <c r="X118" s="253">
        <f t="shared" si="100"/>
        <v>1</v>
      </c>
      <c r="Y118" s="257">
        <f t="shared" si="117"/>
        <v>40</v>
      </c>
      <c r="Z118" s="253">
        <f t="shared" si="130"/>
        <v>1798</v>
      </c>
      <c r="AA118" s="253">
        <f t="shared" si="130"/>
        <v>2196</v>
      </c>
      <c r="AB118" s="253">
        <f>SUM($W$7:W118)</f>
        <v>74.13958333333332</v>
      </c>
      <c r="AC118" s="432">
        <v>0</v>
      </c>
      <c r="AD118" s="410">
        <v>0</v>
      </c>
      <c r="AE118" s="253">
        <f t="shared" si="101"/>
        <v>0</v>
      </c>
      <c r="AF118" s="253">
        <f t="shared" si="118"/>
        <v>0</v>
      </c>
      <c r="AG118" s="257">
        <f t="shared" si="93"/>
        <v>2286.0000000000005</v>
      </c>
      <c r="AH118" s="257">
        <f t="shared" si="102"/>
        <v>54864.000000000015</v>
      </c>
      <c r="AI118" s="405"/>
      <c r="AJ118" s="430"/>
      <c r="AK118" s="416">
        <v>0</v>
      </c>
      <c r="AL118" s="402">
        <v>0</v>
      </c>
      <c r="AM118" s="253">
        <f t="shared" si="103"/>
        <v>0</v>
      </c>
      <c r="AN118" s="251">
        <f t="shared" si="119"/>
        <v>0</v>
      </c>
      <c r="AO118" s="416">
        <v>0</v>
      </c>
      <c r="AP118" s="407">
        <v>0</v>
      </c>
      <c r="AQ118" s="253">
        <f t="shared" si="104"/>
        <v>0</v>
      </c>
      <c r="AR118" s="251">
        <f t="shared" si="120"/>
        <v>0</v>
      </c>
      <c r="AS118" s="416">
        <v>0</v>
      </c>
      <c r="AT118" s="407">
        <v>0</v>
      </c>
      <c r="AU118" s="253">
        <f t="shared" si="105"/>
        <v>0</v>
      </c>
      <c r="AV118" s="251">
        <f t="shared" si="121"/>
        <v>0</v>
      </c>
      <c r="AW118" s="409">
        <v>0</v>
      </c>
      <c r="AX118" s="407">
        <v>0</v>
      </c>
      <c r="AY118" s="253">
        <f t="shared" si="106"/>
        <v>0</v>
      </c>
      <c r="AZ118" s="251">
        <f t="shared" si="122"/>
        <v>0</v>
      </c>
      <c r="BA118" s="409">
        <v>0</v>
      </c>
      <c r="BB118" s="407">
        <v>0</v>
      </c>
      <c r="BC118" s="257">
        <f t="shared" si="107"/>
        <v>0</v>
      </c>
      <c r="BD118" s="258">
        <f t="shared" si="123"/>
        <v>0</v>
      </c>
      <c r="BE118" s="400">
        <v>0</v>
      </c>
      <c r="BF118" s="407">
        <v>0</v>
      </c>
      <c r="BG118" s="253">
        <f t="shared" si="108"/>
        <v>0</v>
      </c>
      <c r="BH118" s="251">
        <f t="shared" si="124"/>
        <v>0</v>
      </c>
      <c r="BI118" s="409">
        <v>0</v>
      </c>
      <c r="BJ118" s="407">
        <v>0</v>
      </c>
      <c r="BK118" s="253">
        <f t="shared" si="109"/>
        <v>0</v>
      </c>
      <c r="BL118" s="251">
        <f t="shared" si="125"/>
        <v>0</v>
      </c>
      <c r="BM118" s="409">
        <v>0</v>
      </c>
      <c r="BN118" s="407">
        <v>0</v>
      </c>
      <c r="BO118" s="253">
        <f t="shared" si="110"/>
        <v>0</v>
      </c>
      <c r="BP118" s="251">
        <f t="shared" si="126"/>
        <v>0</v>
      </c>
      <c r="BQ118" s="408">
        <v>0</v>
      </c>
      <c r="BR118" s="407">
        <v>0</v>
      </c>
      <c r="BS118" s="253">
        <f t="shared" si="111"/>
        <v>0</v>
      </c>
      <c r="BT118" s="251">
        <f t="shared" si="127"/>
        <v>0</v>
      </c>
      <c r="BU118" s="253">
        <f t="shared" si="115"/>
        <v>0</v>
      </c>
      <c r="BV118" s="254">
        <f t="shared" si="94"/>
        <v>0</v>
      </c>
      <c r="BW118" s="253">
        <f t="shared" si="112"/>
        <v>0</v>
      </c>
      <c r="BX118" s="252">
        <f t="shared" si="128"/>
        <v>0</v>
      </c>
      <c r="BY118" s="418">
        <f t="shared" ref="BY118:BY127" si="152">W118-BV118</f>
        <v>6.9444444444444434E-2</v>
      </c>
      <c r="BZ118" s="260">
        <f t="shared" si="145"/>
        <v>2286.0000000000005</v>
      </c>
      <c r="CA118" s="260">
        <f t="shared" ref="CA118:CA127" si="153">BZ118*24</f>
        <v>54864.000000000015</v>
      </c>
      <c r="CB118" s="258">
        <f t="shared" si="146"/>
        <v>2286.0000000000005</v>
      </c>
      <c r="CC118" s="546">
        <f t="shared" si="139"/>
        <v>2.2104166666666663</v>
      </c>
      <c r="CD118" s="546">
        <f t="shared" si="140"/>
        <v>75.524999999999963</v>
      </c>
      <c r="CE118" s="515">
        <f t="shared" si="141"/>
        <v>73.314583333333303</v>
      </c>
      <c r="CF118" s="419">
        <f t="shared" si="142"/>
        <v>1462.3898155778472</v>
      </c>
      <c r="CG118" s="547">
        <f t="shared" si="148"/>
        <v>10.88541666666667</v>
      </c>
      <c r="CH118" s="547">
        <f t="shared" si="149"/>
        <v>0.45694444444444443</v>
      </c>
      <c r="CI118" s="410">
        <f t="shared" si="150"/>
        <v>413378</v>
      </c>
      <c r="CJ118" s="547">
        <f t="shared" si="143"/>
        <v>10.428472222222226</v>
      </c>
      <c r="CK118" s="410">
        <f t="shared" si="144"/>
        <v>1651.6401411733361</v>
      </c>
      <c r="CL118" s="410">
        <f t="shared" si="151"/>
        <v>1582.3081339712915</v>
      </c>
      <c r="CM118" s="567"/>
      <c r="CN118" s="567"/>
      <c r="CO118" s="568"/>
      <c r="CP118" s="568"/>
      <c r="CQ118" s="568"/>
      <c r="CR118" s="568"/>
      <c r="CS118" s="568"/>
      <c r="CT118" s="568"/>
      <c r="CU118" s="568"/>
      <c r="CV118" s="568"/>
      <c r="CW118" s="568"/>
      <c r="CX118" s="568"/>
    </row>
    <row r="119" spans="1:102">
      <c r="A119" s="400">
        <f t="shared" si="97"/>
        <v>118</v>
      </c>
      <c r="B119" s="401">
        <v>40876</v>
      </c>
      <c r="C119" s="400">
        <f t="shared" si="89"/>
        <v>11</v>
      </c>
      <c r="D119" s="412" t="s">
        <v>24</v>
      </c>
      <c r="E119" s="402" t="s">
        <v>1204</v>
      </c>
      <c r="F119" s="403"/>
      <c r="G119" s="404">
        <v>50</v>
      </c>
      <c r="H119" s="402" t="s">
        <v>27</v>
      </c>
      <c r="I119" s="403" t="s">
        <v>350</v>
      </c>
      <c r="J119" s="402" t="s">
        <v>736</v>
      </c>
      <c r="K119" s="402" t="s">
        <v>29</v>
      </c>
      <c r="L119" s="431">
        <v>55000</v>
      </c>
      <c r="M119" s="497">
        <v>47230</v>
      </c>
      <c r="N119" s="497"/>
      <c r="O119" s="685"/>
      <c r="P119" s="410">
        <f>P118-M119</f>
        <v>3960</v>
      </c>
      <c r="Q119" s="268">
        <f t="shared" si="147"/>
        <v>2620378</v>
      </c>
      <c r="R119" s="412" t="s">
        <v>741</v>
      </c>
      <c r="S119" s="411">
        <v>4.5833333333333337E-2</v>
      </c>
      <c r="T119" s="257">
        <f t="shared" si="133"/>
        <v>1</v>
      </c>
      <c r="U119" s="257">
        <f t="shared" si="116"/>
        <v>6</v>
      </c>
      <c r="V119" s="417" t="s">
        <v>737</v>
      </c>
      <c r="W119" s="406">
        <v>1</v>
      </c>
      <c r="X119" s="253">
        <f t="shared" si="100"/>
        <v>24</v>
      </c>
      <c r="Y119" s="257">
        <f t="shared" si="117"/>
        <v>0</v>
      </c>
      <c r="Z119" s="253">
        <f t="shared" si="130"/>
        <v>1822</v>
      </c>
      <c r="AA119" s="253">
        <f t="shared" si="130"/>
        <v>2196</v>
      </c>
      <c r="AB119" s="253">
        <f>SUM($W$7:W119)</f>
        <v>75.13958333333332</v>
      </c>
      <c r="AC119" s="432">
        <v>0</v>
      </c>
      <c r="AD119" s="410">
        <v>0</v>
      </c>
      <c r="AE119" s="253">
        <f t="shared" si="101"/>
        <v>0</v>
      </c>
      <c r="AF119" s="253">
        <f t="shared" si="118"/>
        <v>0</v>
      </c>
      <c r="AG119" s="257">
        <f t="shared" si="93"/>
        <v>1967.9166666666667</v>
      </c>
      <c r="AH119" s="257">
        <f t="shared" si="102"/>
        <v>47230</v>
      </c>
      <c r="AI119" s="405"/>
      <c r="AJ119" s="430"/>
      <c r="AK119" s="416">
        <v>0</v>
      </c>
      <c r="AL119" s="402">
        <v>0</v>
      </c>
      <c r="AM119" s="253">
        <f t="shared" si="103"/>
        <v>0</v>
      </c>
      <c r="AN119" s="251">
        <f t="shared" si="119"/>
        <v>0</v>
      </c>
      <c r="AO119" s="416">
        <v>2</v>
      </c>
      <c r="AP119" s="407">
        <v>1.8749999999999999E-2</v>
      </c>
      <c r="AQ119" s="253">
        <f t="shared" si="104"/>
        <v>0</v>
      </c>
      <c r="AR119" s="251">
        <f t="shared" si="120"/>
        <v>27</v>
      </c>
      <c r="AS119" s="416">
        <v>0</v>
      </c>
      <c r="AT119" s="407">
        <v>0</v>
      </c>
      <c r="AU119" s="253">
        <f t="shared" si="105"/>
        <v>0</v>
      </c>
      <c r="AV119" s="251">
        <f t="shared" si="121"/>
        <v>0</v>
      </c>
      <c r="AW119" s="409">
        <v>1</v>
      </c>
      <c r="AX119" s="407">
        <v>2.9166666666666664E-2</v>
      </c>
      <c r="AY119" s="253">
        <f t="shared" si="106"/>
        <v>0</v>
      </c>
      <c r="AZ119" s="251">
        <f t="shared" si="122"/>
        <v>42</v>
      </c>
      <c r="BA119" s="409">
        <v>0</v>
      </c>
      <c r="BB119" s="407">
        <v>0</v>
      </c>
      <c r="BC119" s="257">
        <f t="shared" si="107"/>
        <v>0</v>
      </c>
      <c r="BD119" s="258">
        <f t="shared" si="123"/>
        <v>0</v>
      </c>
      <c r="BE119" s="400">
        <v>1</v>
      </c>
      <c r="BF119" s="407">
        <v>9.0277777777777787E-3</v>
      </c>
      <c r="BG119" s="253">
        <f t="shared" si="108"/>
        <v>0</v>
      </c>
      <c r="BH119" s="251">
        <f t="shared" si="124"/>
        <v>13</v>
      </c>
      <c r="BI119" s="409">
        <v>0</v>
      </c>
      <c r="BJ119" s="407">
        <v>0</v>
      </c>
      <c r="BK119" s="253">
        <f t="shared" si="109"/>
        <v>0</v>
      </c>
      <c r="BL119" s="251">
        <f t="shared" si="125"/>
        <v>0</v>
      </c>
      <c r="BM119" s="409">
        <v>0</v>
      </c>
      <c r="BN119" s="407">
        <v>0</v>
      </c>
      <c r="BO119" s="253">
        <f t="shared" si="110"/>
        <v>0</v>
      </c>
      <c r="BP119" s="251">
        <f t="shared" si="126"/>
        <v>0</v>
      </c>
      <c r="BQ119" s="408">
        <v>2</v>
      </c>
      <c r="BR119" s="407">
        <v>1.1111111111111112E-2</v>
      </c>
      <c r="BS119" s="253">
        <f t="shared" si="111"/>
        <v>0</v>
      </c>
      <c r="BT119" s="251">
        <f t="shared" si="127"/>
        <v>16</v>
      </c>
      <c r="BU119" s="253">
        <f t="shared" si="115"/>
        <v>6</v>
      </c>
      <c r="BV119" s="254">
        <f t="shared" si="94"/>
        <v>6.805555555555555E-2</v>
      </c>
      <c r="BW119" s="253">
        <f t="shared" si="112"/>
        <v>1</v>
      </c>
      <c r="BX119" s="252">
        <f t="shared" si="128"/>
        <v>38</v>
      </c>
      <c r="BY119" s="418">
        <f t="shared" si="152"/>
        <v>0.93194444444444446</v>
      </c>
      <c r="BZ119" s="260">
        <f t="shared" si="145"/>
        <v>2111.6244411326379</v>
      </c>
      <c r="CA119" s="260">
        <f t="shared" si="153"/>
        <v>50678.98658718331</v>
      </c>
      <c r="CB119" s="258">
        <f t="shared" si="146"/>
        <v>1990.0280898876406</v>
      </c>
      <c r="CC119" s="546">
        <f t="shared" si="139"/>
        <v>2.2215277777777773</v>
      </c>
      <c r="CD119" s="546">
        <f t="shared" si="140"/>
        <v>76.524999999999963</v>
      </c>
      <c r="CE119" s="515">
        <f t="shared" si="141"/>
        <v>74.303472222222183</v>
      </c>
      <c r="CF119" s="419">
        <f t="shared" si="142"/>
        <v>1469.412039589896</v>
      </c>
      <c r="CG119" s="547">
        <f t="shared" si="148"/>
        <v>11.88541666666667</v>
      </c>
      <c r="CH119" s="547">
        <f t="shared" si="149"/>
        <v>0.46805555555555556</v>
      </c>
      <c r="CI119" s="410">
        <f t="shared" si="150"/>
        <v>460608</v>
      </c>
      <c r="CJ119" s="547">
        <f t="shared" si="143"/>
        <v>11.417361111111115</v>
      </c>
      <c r="CK119" s="410">
        <f t="shared" si="144"/>
        <v>1680.9488473937101</v>
      </c>
      <c r="CL119" s="410">
        <f t="shared" si="151"/>
        <v>1614.7519719544255</v>
      </c>
      <c r="CM119" s="567"/>
      <c r="CN119" s="567"/>
      <c r="CO119" s="568"/>
      <c r="CP119" s="568"/>
      <c r="CQ119" s="568"/>
      <c r="CR119" s="568"/>
      <c r="CS119" s="568"/>
      <c r="CT119" s="568"/>
      <c r="CU119" s="568"/>
      <c r="CV119" s="568"/>
      <c r="CW119" s="568"/>
      <c r="CX119" s="568"/>
    </row>
    <row r="120" spans="1:102">
      <c r="A120" s="400">
        <f t="shared" si="97"/>
        <v>119</v>
      </c>
      <c r="B120" s="401">
        <v>40877</v>
      </c>
      <c r="C120" s="400">
        <f t="shared" si="89"/>
        <v>11</v>
      </c>
      <c r="D120" s="412" t="s">
        <v>24</v>
      </c>
      <c r="E120" s="402" t="s">
        <v>1204</v>
      </c>
      <c r="F120" s="403"/>
      <c r="G120" s="404">
        <v>50</v>
      </c>
      <c r="H120" s="402" t="s">
        <v>27</v>
      </c>
      <c r="I120" s="403" t="s">
        <v>350</v>
      </c>
      <c r="J120" s="402" t="s">
        <v>736</v>
      </c>
      <c r="K120" s="402" t="s">
        <v>29</v>
      </c>
      <c r="L120" s="431">
        <v>55000</v>
      </c>
      <c r="M120" s="497">
        <v>3960</v>
      </c>
      <c r="N120" s="497"/>
      <c r="O120" s="681"/>
      <c r="P120" s="410">
        <f>P119-M120</f>
        <v>0</v>
      </c>
      <c r="Q120" s="268">
        <f t="shared" si="147"/>
        <v>2624338</v>
      </c>
      <c r="R120" s="412" t="s">
        <v>741</v>
      </c>
      <c r="S120" s="411">
        <v>4.5833333333333337E-2</v>
      </c>
      <c r="T120" s="257">
        <f t="shared" si="133"/>
        <v>1</v>
      </c>
      <c r="U120" s="257">
        <f t="shared" si="116"/>
        <v>6</v>
      </c>
      <c r="V120" s="417" t="s">
        <v>737</v>
      </c>
      <c r="W120" s="406">
        <v>0.26041666666666669</v>
      </c>
      <c r="X120" s="253">
        <f t="shared" si="100"/>
        <v>6</v>
      </c>
      <c r="Y120" s="257">
        <f t="shared" si="117"/>
        <v>15</v>
      </c>
      <c r="Z120" s="253">
        <f t="shared" si="130"/>
        <v>1828</v>
      </c>
      <c r="AA120" s="253">
        <f t="shared" si="130"/>
        <v>2211</v>
      </c>
      <c r="AB120" s="253">
        <f>SUM($W$7:W120)</f>
        <v>75.399999999999991</v>
      </c>
      <c r="AC120" s="432">
        <v>0</v>
      </c>
      <c r="AD120" s="410">
        <v>0</v>
      </c>
      <c r="AE120" s="253">
        <f t="shared" si="101"/>
        <v>0</v>
      </c>
      <c r="AF120" s="253">
        <f t="shared" si="118"/>
        <v>0</v>
      </c>
      <c r="AG120" s="257">
        <f t="shared" si="93"/>
        <v>633.6</v>
      </c>
      <c r="AH120" s="257">
        <f t="shared" si="102"/>
        <v>15206.400000000001</v>
      </c>
      <c r="AI120" s="412" t="s">
        <v>797</v>
      </c>
      <c r="AJ120" s="430"/>
      <c r="AK120" s="416">
        <v>0</v>
      </c>
      <c r="AL120" s="402">
        <v>0</v>
      </c>
      <c r="AM120" s="253">
        <f t="shared" si="103"/>
        <v>0</v>
      </c>
      <c r="AN120" s="251">
        <f t="shared" si="119"/>
        <v>0</v>
      </c>
      <c r="AO120" s="416">
        <v>0</v>
      </c>
      <c r="AP120" s="407">
        <v>0</v>
      </c>
      <c r="AQ120" s="253">
        <f t="shared" si="104"/>
        <v>0</v>
      </c>
      <c r="AR120" s="251">
        <f t="shared" si="120"/>
        <v>0</v>
      </c>
      <c r="AS120" s="416">
        <v>0</v>
      </c>
      <c r="AT120" s="407">
        <v>0</v>
      </c>
      <c r="AU120" s="253">
        <f t="shared" si="105"/>
        <v>0</v>
      </c>
      <c r="AV120" s="251">
        <f t="shared" si="121"/>
        <v>0</v>
      </c>
      <c r="AW120" s="409">
        <v>0</v>
      </c>
      <c r="AX120" s="407">
        <v>0</v>
      </c>
      <c r="AY120" s="253">
        <f t="shared" si="106"/>
        <v>0</v>
      </c>
      <c r="AZ120" s="251">
        <f t="shared" si="122"/>
        <v>0</v>
      </c>
      <c r="BA120" s="409">
        <v>0</v>
      </c>
      <c r="BB120" s="407">
        <v>0</v>
      </c>
      <c r="BC120" s="257">
        <f t="shared" si="107"/>
        <v>0</v>
      </c>
      <c r="BD120" s="258">
        <f t="shared" si="123"/>
        <v>0</v>
      </c>
      <c r="BE120" s="400">
        <v>3</v>
      </c>
      <c r="BF120" s="407">
        <v>2.013888888888889E-2</v>
      </c>
      <c r="BG120" s="253">
        <f t="shared" si="108"/>
        <v>0</v>
      </c>
      <c r="BH120" s="251">
        <f t="shared" si="124"/>
        <v>29</v>
      </c>
      <c r="BI120" s="409">
        <v>0</v>
      </c>
      <c r="BJ120" s="407">
        <v>0</v>
      </c>
      <c r="BK120" s="253">
        <f t="shared" si="109"/>
        <v>0</v>
      </c>
      <c r="BL120" s="251">
        <f t="shared" si="125"/>
        <v>0</v>
      </c>
      <c r="BM120" s="409">
        <v>0</v>
      </c>
      <c r="BN120" s="407">
        <v>0</v>
      </c>
      <c r="BO120" s="253">
        <f t="shared" si="110"/>
        <v>0</v>
      </c>
      <c r="BP120" s="251">
        <f t="shared" si="126"/>
        <v>0</v>
      </c>
      <c r="BQ120" s="408">
        <v>0</v>
      </c>
      <c r="BR120" s="407">
        <v>0</v>
      </c>
      <c r="BS120" s="253">
        <f t="shared" si="111"/>
        <v>0</v>
      </c>
      <c r="BT120" s="251">
        <f t="shared" si="127"/>
        <v>0</v>
      </c>
      <c r="BU120" s="253">
        <f t="shared" si="115"/>
        <v>3</v>
      </c>
      <c r="BV120" s="254">
        <f t="shared" si="94"/>
        <v>2.013888888888889E-2</v>
      </c>
      <c r="BW120" s="253">
        <f t="shared" si="112"/>
        <v>0</v>
      </c>
      <c r="BX120" s="252">
        <f t="shared" si="128"/>
        <v>29</v>
      </c>
      <c r="BY120" s="418">
        <f t="shared" si="152"/>
        <v>0.24027777777777778</v>
      </c>
      <c r="BZ120" s="260">
        <f t="shared" si="145"/>
        <v>686.70520231213868</v>
      </c>
      <c r="CA120" s="260">
        <f t="shared" si="153"/>
        <v>16480.924855491328</v>
      </c>
      <c r="CB120" s="258">
        <f t="shared" si="146"/>
        <v>633.6</v>
      </c>
      <c r="CC120" s="546">
        <f t="shared" si="139"/>
        <v>2.2215277777777773</v>
      </c>
      <c r="CD120" s="546">
        <f t="shared" si="140"/>
        <v>76.785416666666634</v>
      </c>
      <c r="CE120" s="515">
        <f t="shared" si="141"/>
        <v>74.563888888888854</v>
      </c>
      <c r="CF120" s="419">
        <f t="shared" si="142"/>
        <v>1466.492940431398</v>
      </c>
      <c r="CG120" s="547">
        <f t="shared" si="148"/>
        <v>12.145833333333336</v>
      </c>
      <c r="CH120" s="547">
        <f t="shared" si="149"/>
        <v>0.46805555555555556</v>
      </c>
      <c r="CI120" s="410">
        <f t="shared" si="150"/>
        <v>464568</v>
      </c>
      <c r="CJ120" s="547">
        <f t="shared" si="143"/>
        <v>11.677777777777781</v>
      </c>
      <c r="CK120" s="410">
        <f t="shared" si="144"/>
        <v>1657.5927687916267</v>
      </c>
      <c r="CL120" s="410">
        <f t="shared" si="151"/>
        <v>1593.7152658662089</v>
      </c>
      <c r="CM120" s="567"/>
      <c r="CN120" s="567"/>
      <c r="CO120" s="568" t="s">
        <v>849</v>
      </c>
      <c r="CP120" s="577">
        <v>4.6527777777777779E-2</v>
      </c>
      <c r="CQ120" s="577">
        <v>2.7777777777777776E-2</v>
      </c>
      <c r="CR120" s="577">
        <v>1.7361111111111112E-2</v>
      </c>
      <c r="CS120" s="577">
        <v>2.2916666666666669E-2</v>
      </c>
      <c r="CT120" s="577">
        <v>3.3333333333333333E-2</v>
      </c>
      <c r="CU120" s="577">
        <v>8.3333333333333332E-3</v>
      </c>
      <c r="CV120" s="577">
        <v>1.0416666666666666E-2</v>
      </c>
      <c r="CW120" s="568"/>
      <c r="CX120" s="568"/>
    </row>
    <row r="121" spans="1:102">
      <c r="A121" s="400">
        <f t="shared" si="97"/>
        <v>120</v>
      </c>
      <c r="B121" s="401">
        <v>40877</v>
      </c>
      <c r="C121" s="400">
        <f t="shared" si="89"/>
        <v>11</v>
      </c>
      <c r="D121" s="412" t="s">
        <v>24</v>
      </c>
      <c r="E121" s="402" t="s">
        <v>1205</v>
      </c>
      <c r="F121" s="403"/>
      <c r="G121" s="404">
        <v>51</v>
      </c>
      <c r="H121" s="402" t="s">
        <v>27</v>
      </c>
      <c r="I121" s="403" t="s">
        <v>743</v>
      </c>
      <c r="J121" s="402" t="s">
        <v>28</v>
      </c>
      <c r="K121" s="402" t="s">
        <v>29</v>
      </c>
      <c r="L121" s="431">
        <v>54081</v>
      </c>
      <c r="M121" s="497">
        <v>28091</v>
      </c>
      <c r="N121" s="497"/>
      <c r="O121" s="680">
        <v>4</v>
      </c>
      <c r="P121" s="410">
        <f>L121-M121</f>
        <v>25990</v>
      </c>
      <c r="Q121" s="268">
        <f t="shared" si="147"/>
        <v>2652429</v>
      </c>
      <c r="R121" s="412" t="s">
        <v>744</v>
      </c>
      <c r="S121" s="411">
        <v>6.6666666666666666E-2</v>
      </c>
      <c r="T121" s="257">
        <f t="shared" si="133"/>
        <v>1</v>
      </c>
      <c r="U121" s="257">
        <f t="shared" si="116"/>
        <v>36</v>
      </c>
      <c r="V121" s="417" t="s">
        <v>745</v>
      </c>
      <c r="W121" s="406">
        <v>0.65277777777777779</v>
      </c>
      <c r="X121" s="253">
        <f t="shared" si="100"/>
        <v>15</v>
      </c>
      <c r="Y121" s="257">
        <f t="shared" si="117"/>
        <v>40</v>
      </c>
      <c r="Z121" s="253">
        <f t="shared" si="130"/>
        <v>1843</v>
      </c>
      <c r="AA121" s="253">
        <f t="shared" si="130"/>
        <v>2251</v>
      </c>
      <c r="AB121" s="253">
        <f>SUM($W$7:W121)</f>
        <v>76.052777777777763</v>
      </c>
      <c r="AC121" s="432">
        <v>0</v>
      </c>
      <c r="AD121" s="410">
        <v>0</v>
      </c>
      <c r="AE121" s="253">
        <f t="shared" si="101"/>
        <v>0</v>
      </c>
      <c r="AF121" s="253">
        <f t="shared" si="118"/>
        <v>0</v>
      </c>
      <c r="AG121" s="257">
        <f t="shared" si="93"/>
        <v>1793.0425531914891</v>
      </c>
      <c r="AH121" s="257">
        <f t="shared" si="102"/>
        <v>43033.02127659574</v>
      </c>
      <c r="AI121" s="405"/>
      <c r="AJ121" s="430"/>
      <c r="AK121" s="416">
        <v>0</v>
      </c>
      <c r="AL121" s="402">
        <v>0</v>
      </c>
      <c r="AM121" s="253">
        <f t="shared" si="103"/>
        <v>0</v>
      </c>
      <c r="AN121" s="251">
        <f t="shared" si="119"/>
        <v>0</v>
      </c>
      <c r="AO121" s="416">
        <v>4</v>
      </c>
      <c r="AP121" s="407">
        <v>0.14791666666666667</v>
      </c>
      <c r="AQ121" s="253">
        <f t="shared" si="104"/>
        <v>3</v>
      </c>
      <c r="AR121" s="251">
        <f t="shared" si="120"/>
        <v>33</v>
      </c>
      <c r="AS121" s="416">
        <v>0</v>
      </c>
      <c r="AT121" s="407">
        <v>0</v>
      </c>
      <c r="AU121" s="253">
        <f t="shared" si="105"/>
        <v>0</v>
      </c>
      <c r="AV121" s="251">
        <f t="shared" si="121"/>
        <v>0</v>
      </c>
      <c r="AW121" s="409">
        <v>3</v>
      </c>
      <c r="AX121" s="407">
        <v>7.9861111111111105E-2</v>
      </c>
      <c r="AY121" s="253">
        <f t="shared" si="106"/>
        <v>1</v>
      </c>
      <c r="AZ121" s="251">
        <f t="shared" si="122"/>
        <v>55</v>
      </c>
      <c r="BA121" s="409">
        <v>0</v>
      </c>
      <c r="BB121" s="407">
        <v>0</v>
      </c>
      <c r="BC121" s="257">
        <f t="shared" si="107"/>
        <v>0</v>
      </c>
      <c r="BD121" s="258">
        <f t="shared" si="123"/>
        <v>0</v>
      </c>
      <c r="BE121" s="400">
        <v>3</v>
      </c>
      <c r="BF121" s="407">
        <v>4.2361111111111106E-2</v>
      </c>
      <c r="BG121" s="253">
        <f t="shared" si="108"/>
        <v>1</v>
      </c>
      <c r="BH121" s="251">
        <f t="shared" si="124"/>
        <v>1</v>
      </c>
      <c r="BI121" s="409">
        <v>0</v>
      </c>
      <c r="BJ121" s="407">
        <v>0</v>
      </c>
      <c r="BK121" s="253">
        <f t="shared" si="109"/>
        <v>0</v>
      </c>
      <c r="BL121" s="251">
        <f t="shared" si="125"/>
        <v>0</v>
      </c>
      <c r="BM121" s="409">
        <v>0</v>
      </c>
      <c r="BN121" s="407">
        <v>0</v>
      </c>
      <c r="BO121" s="253">
        <f t="shared" si="110"/>
        <v>0</v>
      </c>
      <c r="BP121" s="251">
        <f t="shared" si="126"/>
        <v>0</v>
      </c>
      <c r="BQ121" s="408">
        <v>0</v>
      </c>
      <c r="BR121" s="407">
        <v>0</v>
      </c>
      <c r="BS121" s="253">
        <f t="shared" si="111"/>
        <v>0</v>
      </c>
      <c r="BT121" s="251">
        <f t="shared" si="127"/>
        <v>0</v>
      </c>
      <c r="BU121" s="253">
        <f t="shared" si="115"/>
        <v>10</v>
      </c>
      <c r="BV121" s="254">
        <f t="shared" si="94"/>
        <v>0.27013888888888887</v>
      </c>
      <c r="BW121" s="253">
        <f t="shared" si="112"/>
        <v>6</v>
      </c>
      <c r="BX121" s="252">
        <f t="shared" si="128"/>
        <v>29</v>
      </c>
      <c r="BY121" s="418">
        <f t="shared" si="152"/>
        <v>0.38263888888888892</v>
      </c>
      <c r="BZ121" s="260">
        <f t="shared" si="145"/>
        <v>3058.9110707803993</v>
      </c>
      <c r="CA121" s="260">
        <f t="shared" si="153"/>
        <v>73413.865698729584</v>
      </c>
      <c r="CB121" s="258">
        <f t="shared" si="146"/>
        <v>1793.0425531914891</v>
      </c>
      <c r="CC121" s="546">
        <f t="shared" si="139"/>
        <v>2.2215277777777773</v>
      </c>
      <c r="CD121" s="546">
        <f t="shared" si="140"/>
        <v>77.438194444444406</v>
      </c>
      <c r="CE121" s="515">
        <f t="shared" si="141"/>
        <v>75.216666666666626</v>
      </c>
      <c r="CF121" s="419">
        <f t="shared" si="142"/>
        <v>1469.3269443828947</v>
      </c>
      <c r="CG121" s="547">
        <f t="shared" si="148"/>
        <v>12.798611111111114</v>
      </c>
      <c r="CH121" s="547">
        <f t="shared" si="149"/>
        <v>0.46805555555555556</v>
      </c>
      <c r="CI121" s="410">
        <f t="shared" si="150"/>
        <v>492659</v>
      </c>
      <c r="CJ121" s="547">
        <f t="shared" si="143"/>
        <v>12.330555555555559</v>
      </c>
      <c r="CK121" s="410">
        <f t="shared" si="144"/>
        <v>1664.7634602387918</v>
      </c>
      <c r="CL121" s="410">
        <f t="shared" si="151"/>
        <v>1603.8817145957673</v>
      </c>
      <c r="CM121" s="567"/>
      <c r="CN121" s="567"/>
      <c r="CO121" s="568" t="s">
        <v>850</v>
      </c>
      <c r="CP121" s="577">
        <v>1.4583333333333332E-2</v>
      </c>
      <c r="CQ121" s="568"/>
      <c r="CR121" s="568"/>
      <c r="CS121" s="568"/>
      <c r="CT121" s="568"/>
      <c r="CU121" s="568"/>
      <c r="CV121" s="568"/>
      <c r="CW121" s="568"/>
      <c r="CX121" s="568"/>
    </row>
    <row r="122" spans="1:102">
      <c r="A122" s="433">
        <f t="shared" si="97"/>
        <v>121</v>
      </c>
      <c r="B122" s="434">
        <v>40878</v>
      </c>
      <c r="C122" s="433">
        <f t="shared" si="89"/>
        <v>12</v>
      </c>
      <c r="D122" s="435" t="s">
        <v>24</v>
      </c>
      <c r="E122" s="436" t="s">
        <v>1205</v>
      </c>
      <c r="F122" s="437"/>
      <c r="G122" s="438">
        <v>51</v>
      </c>
      <c r="H122" s="436" t="s">
        <v>27</v>
      </c>
      <c r="I122" s="437" t="s">
        <v>743</v>
      </c>
      <c r="J122" s="436" t="s">
        <v>28</v>
      </c>
      <c r="K122" s="436" t="s">
        <v>29</v>
      </c>
      <c r="L122" s="439">
        <v>54081</v>
      </c>
      <c r="M122" s="439">
        <v>25420</v>
      </c>
      <c r="N122" s="439"/>
      <c r="O122" s="685"/>
      <c r="P122" s="440">
        <f>P121-M122</f>
        <v>570</v>
      </c>
      <c r="Q122" s="268">
        <f t="shared" si="147"/>
        <v>2677849</v>
      </c>
      <c r="R122" s="435" t="s">
        <v>744</v>
      </c>
      <c r="S122" s="441">
        <v>6.6666666666666666E-2</v>
      </c>
      <c r="T122" s="257">
        <f t="shared" si="133"/>
        <v>1</v>
      </c>
      <c r="U122" s="257">
        <f t="shared" si="116"/>
        <v>36</v>
      </c>
      <c r="V122" s="442" t="s">
        <v>745</v>
      </c>
      <c r="W122" s="443">
        <v>1</v>
      </c>
      <c r="X122" s="253">
        <f t="shared" si="100"/>
        <v>24</v>
      </c>
      <c r="Y122" s="257">
        <f t="shared" si="117"/>
        <v>0</v>
      </c>
      <c r="Z122" s="253">
        <f t="shared" si="130"/>
        <v>1867</v>
      </c>
      <c r="AA122" s="253">
        <f t="shared" si="130"/>
        <v>2251</v>
      </c>
      <c r="AB122" s="253">
        <f>SUM($W$7:W122)</f>
        <v>77.052777777777763</v>
      </c>
      <c r="AC122" s="444">
        <v>0</v>
      </c>
      <c r="AD122" s="440">
        <v>0</v>
      </c>
      <c r="AE122" s="253">
        <f t="shared" si="101"/>
        <v>0</v>
      </c>
      <c r="AF122" s="253">
        <f t="shared" si="118"/>
        <v>0</v>
      </c>
      <c r="AG122" s="257">
        <f t="shared" si="93"/>
        <v>1059.1666666666667</v>
      </c>
      <c r="AH122" s="257">
        <f t="shared" si="102"/>
        <v>25420</v>
      </c>
      <c r="AI122" s="445"/>
      <c r="AJ122" s="446"/>
      <c r="AK122" s="447">
        <v>0</v>
      </c>
      <c r="AL122" s="436">
        <v>0</v>
      </c>
      <c r="AM122" s="253">
        <f t="shared" si="103"/>
        <v>0</v>
      </c>
      <c r="AN122" s="251">
        <f t="shared" si="119"/>
        <v>0</v>
      </c>
      <c r="AO122" s="447">
        <v>3</v>
      </c>
      <c r="AP122" s="448">
        <v>0.21041666666666667</v>
      </c>
      <c r="AQ122" s="253">
        <f t="shared" si="104"/>
        <v>5</v>
      </c>
      <c r="AR122" s="251">
        <f t="shared" si="120"/>
        <v>3</v>
      </c>
      <c r="AS122" s="447">
        <v>0</v>
      </c>
      <c r="AT122" s="448">
        <v>0</v>
      </c>
      <c r="AU122" s="253">
        <f t="shared" si="105"/>
        <v>0</v>
      </c>
      <c r="AV122" s="251">
        <f t="shared" si="121"/>
        <v>0</v>
      </c>
      <c r="AW122" s="449">
        <v>3</v>
      </c>
      <c r="AX122" s="448">
        <v>2.9861111111111113E-2</v>
      </c>
      <c r="AY122" s="253">
        <f t="shared" si="106"/>
        <v>0</v>
      </c>
      <c r="AZ122" s="251">
        <f t="shared" si="122"/>
        <v>43</v>
      </c>
      <c r="BA122" s="449">
        <v>0</v>
      </c>
      <c r="BB122" s="448">
        <v>0</v>
      </c>
      <c r="BC122" s="257">
        <f t="shared" si="107"/>
        <v>0</v>
      </c>
      <c r="BD122" s="258">
        <f t="shared" si="123"/>
        <v>0</v>
      </c>
      <c r="BE122" s="433">
        <v>3</v>
      </c>
      <c r="BF122" s="448">
        <v>0.24097222222222223</v>
      </c>
      <c r="BG122" s="253">
        <f t="shared" si="108"/>
        <v>5</v>
      </c>
      <c r="BH122" s="251">
        <f t="shared" si="124"/>
        <v>47</v>
      </c>
      <c r="BI122" s="449">
        <v>0</v>
      </c>
      <c r="BJ122" s="448">
        <v>0</v>
      </c>
      <c r="BK122" s="253">
        <f t="shared" si="109"/>
        <v>0</v>
      </c>
      <c r="BL122" s="251">
        <f t="shared" si="125"/>
        <v>0</v>
      </c>
      <c r="BM122" s="449">
        <v>0</v>
      </c>
      <c r="BN122" s="448">
        <v>0</v>
      </c>
      <c r="BO122" s="253">
        <f t="shared" si="110"/>
        <v>0</v>
      </c>
      <c r="BP122" s="251">
        <f t="shared" si="126"/>
        <v>0</v>
      </c>
      <c r="BQ122" s="450">
        <v>1</v>
      </c>
      <c r="BR122" s="448">
        <v>3.2638888888888891E-2</v>
      </c>
      <c r="BS122" s="253">
        <f t="shared" si="111"/>
        <v>0</v>
      </c>
      <c r="BT122" s="251">
        <f t="shared" si="127"/>
        <v>47</v>
      </c>
      <c r="BU122" s="253">
        <f t="shared" si="115"/>
        <v>10</v>
      </c>
      <c r="BV122" s="254">
        <f t="shared" si="94"/>
        <v>0.51388888888888895</v>
      </c>
      <c r="BW122" s="253">
        <f t="shared" si="112"/>
        <v>12</v>
      </c>
      <c r="BX122" s="252">
        <f t="shared" si="128"/>
        <v>20</v>
      </c>
      <c r="BY122" s="418">
        <f t="shared" si="152"/>
        <v>0.48611111111111105</v>
      </c>
      <c r="BZ122" s="260">
        <f t="shared" si="145"/>
        <v>2178.8571428571431</v>
      </c>
      <c r="CA122" s="260">
        <f t="shared" si="153"/>
        <v>52292.571428571435</v>
      </c>
      <c r="CB122" s="258">
        <f t="shared" si="146"/>
        <v>1094.9030868628859</v>
      </c>
      <c r="CC122" s="546">
        <f t="shared" si="139"/>
        <v>2.2541666666666664</v>
      </c>
      <c r="CD122" s="546">
        <f t="shared" si="140"/>
        <v>78.438194444444406</v>
      </c>
      <c r="CE122" s="515">
        <f t="shared" si="141"/>
        <v>76.184027777777743</v>
      </c>
      <c r="CF122" s="419">
        <f t="shared" si="142"/>
        <v>1464.5726265894907</v>
      </c>
      <c r="CG122" s="548">
        <f xml:space="preserve"> W122</f>
        <v>1</v>
      </c>
      <c r="CH122" s="548">
        <f xml:space="preserve"> BR122</f>
        <v>3.2638888888888891E-2</v>
      </c>
      <c r="CI122" s="440">
        <f xml:space="preserve"> M122</f>
        <v>25420</v>
      </c>
      <c r="CJ122" s="548">
        <f t="shared" si="143"/>
        <v>0.96736111111111112</v>
      </c>
      <c r="CK122" s="440">
        <f t="shared" si="144"/>
        <v>1094.9030868628859</v>
      </c>
      <c r="CL122" s="440">
        <f t="shared" si="151"/>
        <v>1059.1666666666667</v>
      </c>
      <c r="CM122" s="567"/>
      <c r="CN122" s="567"/>
      <c r="CO122" s="568" t="s">
        <v>851</v>
      </c>
      <c r="CP122" s="577">
        <v>0.18819444444444444</v>
      </c>
      <c r="CQ122" s="577">
        <v>2.6388888888888889E-2</v>
      </c>
      <c r="CR122" s="568"/>
      <c r="CS122" s="568"/>
      <c r="CT122" s="568"/>
      <c r="CU122" s="568"/>
      <c r="CV122" s="568"/>
      <c r="CW122" s="568"/>
      <c r="CX122" s="568"/>
    </row>
    <row r="123" spans="1:102">
      <c r="A123" s="433">
        <f t="shared" si="97"/>
        <v>122</v>
      </c>
      <c r="B123" s="434">
        <v>40879</v>
      </c>
      <c r="C123" s="433">
        <f t="shared" si="89"/>
        <v>12</v>
      </c>
      <c r="D123" s="435" t="s">
        <v>24</v>
      </c>
      <c r="E123" s="436" t="s">
        <v>1205</v>
      </c>
      <c r="F123" s="437"/>
      <c r="G123" s="438">
        <v>51</v>
      </c>
      <c r="H123" s="436" t="s">
        <v>27</v>
      </c>
      <c r="I123" s="437" t="s">
        <v>743</v>
      </c>
      <c r="J123" s="436" t="s">
        <v>28</v>
      </c>
      <c r="K123" s="436" t="s">
        <v>29</v>
      </c>
      <c r="L123" s="439">
        <v>54081</v>
      </c>
      <c r="M123" s="439">
        <v>570</v>
      </c>
      <c r="N123" s="439"/>
      <c r="O123" s="681"/>
      <c r="P123" s="440">
        <f>P122-M123</f>
        <v>0</v>
      </c>
      <c r="Q123" s="268">
        <f t="shared" si="147"/>
        <v>2678419</v>
      </c>
      <c r="R123" s="435" t="s">
        <v>744</v>
      </c>
      <c r="S123" s="441">
        <v>6.6666666666666666E-2</v>
      </c>
      <c r="T123" s="257">
        <f t="shared" si="133"/>
        <v>1</v>
      </c>
      <c r="U123" s="257">
        <f t="shared" si="116"/>
        <v>36</v>
      </c>
      <c r="V123" s="442" t="s">
        <v>745</v>
      </c>
      <c r="W123" s="443">
        <v>1.3888888888888888E-2</v>
      </c>
      <c r="X123" s="253">
        <f t="shared" si="100"/>
        <v>0</v>
      </c>
      <c r="Y123" s="257">
        <f t="shared" si="117"/>
        <v>20</v>
      </c>
      <c r="Z123" s="253">
        <f t="shared" si="130"/>
        <v>1867</v>
      </c>
      <c r="AA123" s="253">
        <f t="shared" si="130"/>
        <v>2271</v>
      </c>
      <c r="AB123" s="253">
        <f>SUM($W$7:W123)</f>
        <v>77.066666666666649</v>
      </c>
      <c r="AC123" s="444">
        <v>0</v>
      </c>
      <c r="AD123" s="440">
        <v>0</v>
      </c>
      <c r="AE123" s="253">
        <f t="shared" si="101"/>
        <v>0</v>
      </c>
      <c r="AF123" s="253">
        <f t="shared" si="118"/>
        <v>0</v>
      </c>
      <c r="AG123" s="257">
        <f t="shared" si="93"/>
        <v>1710</v>
      </c>
      <c r="AH123" s="257">
        <f t="shared" si="102"/>
        <v>41040</v>
      </c>
      <c r="AI123" s="435" t="s">
        <v>754</v>
      </c>
      <c r="AJ123" s="446"/>
      <c r="AK123" s="447">
        <v>0</v>
      </c>
      <c r="AL123" s="436">
        <v>0</v>
      </c>
      <c r="AM123" s="253">
        <f t="shared" si="103"/>
        <v>0</v>
      </c>
      <c r="AN123" s="251">
        <f t="shared" si="119"/>
        <v>0</v>
      </c>
      <c r="AO123" s="447">
        <v>0</v>
      </c>
      <c r="AP123" s="448">
        <v>0</v>
      </c>
      <c r="AQ123" s="253">
        <f t="shared" si="104"/>
        <v>0</v>
      </c>
      <c r="AR123" s="251">
        <f t="shared" si="120"/>
        <v>0</v>
      </c>
      <c r="AS123" s="447">
        <v>0</v>
      </c>
      <c r="AT123" s="448">
        <v>0</v>
      </c>
      <c r="AU123" s="253">
        <f t="shared" si="105"/>
        <v>0</v>
      </c>
      <c r="AV123" s="251">
        <f t="shared" si="121"/>
        <v>0</v>
      </c>
      <c r="AW123" s="449">
        <v>0</v>
      </c>
      <c r="AX123" s="448">
        <v>0</v>
      </c>
      <c r="AY123" s="253">
        <f t="shared" si="106"/>
        <v>0</v>
      </c>
      <c r="AZ123" s="251">
        <f t="shared" si="122"/>
        <v>0</v>
      </c>
      <c r="BA123" s="449">
        <v>0</v>
      </c>
      <c r="BB123" s="448">
        <v>0</v>
      </c>
      <c r="BC123" s="257">
        <f t="shared" si="107"/>
        <v>0</v>
      </c>
      <c r="BD123" s="258">
        <f t="shared" si="123"/>
        <v>0</v>
      </c>
      <c r="BE123" s="433">
        <v>0</v>
      </c>
      <c r="BF123" s="448">
        <v>0</v>
      </c>
      <c r="BG123" s="253">
        <f t="shared" si="108"/>
        <v>0</v>
      </c>
      <c r="BH123" s="251">
        <f t="shared" si="124"/>
        <v>0</v>
      </c>
      <c r="BI123" s="449">
        <v>0</v>
      </c>
      <c r="BJ123" s="448">
        <v>0</v>
      </c>
      <c r="BK123" s="253">
        <f t="shared" si="109"/>
        <v>0</v>
      </c>
      <c r="BL123" s="251">
        <f t="shared" si="125"/>
        <v>0</v>
      </c>
      <c r="BM123" s="449">
        <v>0</v>
      </c>
      <c r="BN123" s="448">
        <v>0</v>
      </c>
      <c r="BO123" s="253">
        <f t="shared" si="110"/>
        <v>0</v>
      </c>
      <c r="BP123" s="251">
        <f t="shared" si="126"/>
        <v>0</v>
      </c>
      <c r="BQ123" s="450">
        <v>0</v>
      </c>
      <c r="BR123" s="448">
        <v>0</v>
      </c>
      <c r="BS123" s="253">
        <f t="shared" si="111"/>
        <v>0</v>
      </c>
      <c r="BT123" s="251">
        <f t="shared" si="127"/>
        <v>0</v>
      </c>
      <c r="BU123" s="253">
        <f t="shared" si="115"/>
        <v>0</v>
      </c>
      <c r="BV123" s="254">
        <f t="shared" si="94"/>
        <v>0</v>
      </c>
      <c r="BW123" s="253">
        <f t="shared" si="112"/>
        <v>0</v>
      </c>
      <c r="BX123" s="252">
        <f t="shared" si="128"/>
        <v>0</v>
      </c>
      <c r="BY123" s="418">
        <f t="shared" si="152"/>
        <v>1.3888888888888888E-2</v>
      </c>
      <c r="BZ123" s="260">
        <f t="shared" si="145"/>
        <v>1710</v>
      </c>
      <c r="CA123" s="260">
        <f t="shared" si="153"/>
        <v>41040</v>
      </c>
      <c r="CB123" s="258">
        <f t="shared" si="146"/>
        <v>1710</v>
      </c>
      <c r="CC123" s="546">
        <f t="shared" si="139"/>
        <v>2.2541666666666664</v>
      </c>
      <c r="CD123" s="546">
        <f t="shared" si="140"/>
        <v>78.452083333333292</v>
      </c>
      <c r="CE123" s="515">
        <f t="shared" si="141"/>
        <v>76.197916666666629</v>
      </c>
      <c r="CF123" s="419">
        <f t="shared" si="142"/>
        <v>1464.6173615857833</v>
      </c>
      <c r="CG123" s="548">
        <f t="shared" ref="CG123:CG128" si="154" xml:space="preserve"> W123 + CG122</f>
        <v>1.0138888888888888</v>
      </c>
      <c r="CH123" s="548">
        <f t="shared" ref="CH123:CH128" si="155" xml:space="preserve"> BR123 + CH122</f>
        <v>3.2638888888888891E-2</v>
      </c>
      <c r="CI123" s="440">
        <f t="shared" ref="CI123:CI146" si="156" xml:space="preserve"> M123 + CI122</f>
        <v>25990</v>
      </c>
      <c r="CJ123" s="548">
        <f t="shared" si="143"/>
        <v>0.98124999999999996</v>
      </c>
      <c r="CK123" s="440">
        <f t="shared" si="144"/>
        <v>1103.6093418259024</v>
      </c>
      <c r="CL123" s="440">
        <f t="shared" si="151"/>
        <v>1068.0821917808219</v>
      </c>
      <c r="CM123" s="567"/>
      <c r="CN123" s="567"/>
      <c r="CO123" s="568"/>
      <c r="CP123" s="568"/>
      <c r="CQ123" s="568"/>
      <c r="CR123" s="568"/>
      <c r="CS123" s="568"/>
      <c r="CT123" s="568"/>
      <c r="CU123" s="568"/>
      <c r="CV123" s="568"/>
      <c r="CW123" s="568"/>
      <c r="CX123" s="568"/>
    </row>
    <row r="124" spans="1:102">
      <c r="A124" s="433">
        <f t="shared" si="97"/>
        <v>123</v>
      </c>
      <c r="B124" s="434">
        <v>40879</v>
      </c>
      <c r="C124" s="433">
        <f t="shared" si="89"/>
        <v>12</v>
      </c>
      <c r="D124" s="435" t="s">
        <v>24</v>
      </c>
      <c r="E124" s="436" t="s">
        <v>1206</v>
      </c>
      <c r="F124" s="437"/>
      <c r="G124" s="438">
        <v>52</v>
      </c>
      <c r="H124" s="436" t="s">
        <v>27</v>
      </c>
      <c r="I124" s="437" t="s">
        <v>419</v>
      </c>
      <c r="J124" s="436" t="s">
        <v>28</v>
      </c>
      <c r="K124" s="436" t="s">
        <v>29</v>
      </c>
      <c r="L124" s="439">
        <v>30489</v>
      </c>
      <c r="M124" s="439">
        <v>30489</v>
      </c>
      <c r="N124" s="439"/>
      <c r="O124" s="439" t="s">
        <v>178</v>
      </c>
      <c r="P124" s="440">
        <f>L124-M124</f>
        <v>0</v>
      </c>
      <c r="Q124" s="268">
        <f t="shared" si="147"/>
        <v>2708908</v>
      </c>
      <c r="R124" s="435" t="s">
        <v>752</v>
      </c>
      <c r="S124" s="441">
        <v>6.8749999999999992E-2</v>
      </c>
      <c r="T124" s="257">
        <f t="shared" si="133"/>
        <v>1</v>
      </c>
      <c r="U124" s="257">
        <f t="shared" si="116"/>
        <v>39</v>
      </c>
      <c r="V124" s="442" t="s">
        <v>753</v>
      </c>
      <c r="W124" s="443">
        <v>0.68611111111111101</v>
      </c>
      <c r="X124" s="253">
        <f t="shared" si="100"/>
        <v>16</v>
      </c>
      <c r="Y124" s="257">
        <f t="shared" si="117"/>
        <v>28</v>
      </c>
      <c r="Z124" s="253">
        <f t="shared" si="130"/>
        <v>1883</v>
      </c>
      <c r="AA124" s="253">
        <f t="shared" si="130"/>
        <v>2299</v>
      </c>
      <c r="AB124" s="253">
        <f>SUM($W$7:W124)</f>
        <v>77.752777777777766</v>
      </c>
      <c r="AC124" s="444">
        <v>0</v>
      </c>
      <c r="AD124" s="440">
        <v>0</v>
      </c>
      <c r="AE124" s="253">
        <f t="shared" si="101"/>
        <v>0</v>
      </c>
      <c r="AF124" s="253">
        <f t="shared" si="118"/>
        <v>0</v>
      </c>
      <c r="AG124" s="257">
        <f t="shared" si="93"/>
        <v>1851.5587044534416</v>
      </c>
      <c r="AH124" s="257">
        <f t="shared" si="102"/>
        <v>44437.4089068826</v>
      </c>
      <c r="AI124" s="435" t="s">
        <v>755</v>
      </c>
      <c r="AJ124" s="446"/>
      <c r="AK124" s="447">
        <v>2</v>
      </c>
      <c r="AL124" s="436">
        <v>7.2916666666666671E-2</v>
      </c>
      <c r="AM124" s="253">
        <f t="shared" si="103"/>
        <v>1</v>
      </c>
      <c r="AN124" s="251">
        <f t="shared" si="119"/>
        <v>45</v>
      </c>
      <c r="AO124" s="447">
        <v>5</v>
      </c>
      <c r="AP124" s="448">
        <v>7.7083333333333337E-2</v>
      </c>
      <c r="AQ124" s="253">
        <f t="shared" si="104"/>
        <v>1</v>
      </c>
      <c r="AR124" s="251">
        <f t="shared" si="120"/>
        <v>51</v>
      </c>
      <c r="AS124" s="447">
        <v>0</v>
      </c>
      <c r="AT124" s="448">
        <v>0</v>
      </c>
      <c r="AU124" s="253">
        <f t="shared" si="105"/>
        <v>0</v>
      </c>
      <c r="AV124" s="251">
        <f t="shared" si="121"/>
        <v>0</v>
      </c>
      <c r="AW124" s="449">
        <v>0</v>
      </c>
      <c r="AX124" s="448">
        <v>0</v>
      </c>
      <c r="AY124" s="253">
        <f t="shared" si="106"/>
        <v>0</v>
      </c>
      <c r="AZ124" s="251">
        <f t="shared" si="122"/>
        <v>0</v>
      </c>
      <c r="BA124" s="449">
        <v>0</v>
      </c>
      <c r="BB124" s="448">
        <v>0</v>
      </c>
      <c r="BC124" s="257">
        <f t="shared" si="107"/>
        <v>0</v>
      </c>
      <c r="BD124" s="258">
        <f t="shared" si="123"/>
        <v>0</v>
      </c>
      <c r="BE124" s="433">
        <v>2</v>
      </c>
      <c r="BF124" s="448">
        <v>1.9444444444444445E-2</v>
      </c>
      <c r="BG124" s="253">
        <f t="shared" si="108"/>
        <v>0</v>
      </c>
      <c r="BH124" s="251">
        <f t="shared" si="124"/>
        <v>28</v>
      </c>
      <c r="BI124" s="449">
        <v>0</v>
      </c>
      <c r="BJ124" s="448">
        <v>0</v>
      </c>
      <c r="BK124" s="253">
        <f t="shared" si="109"/>
        <v>0</v>
      </c>
      <c r="BL124" s="251">
        <f t="shared" si="125"/>
        <v>0</v>
      </c>
      <c r="BM124" s="449">
        <v>0</v>
      </c>
      <c r="BN124" s="448">
        <v>0</v>
      </c>
      <c r="BO124" s="253">
        <f t="shared" si="110"/>
        <v>0</v>
      </c>
      <c r="BP124" s="251">
        <f t="shared" si="126"/>
        <v>0</v>
      </c>
      <c r="BQ124" s="450">
        <v>2</v>
      </c>
      <c r="BR124" s="448">
        <v>8.819444444444445E-2</v>
      </c>
      <c r="BS124" s="253">
        <f t="shared" si="111"/>
        <v>2</v>
      </c>
      <c r="BT124" s="251">
        <f t="shared" si="127"/>
        <v>7</v>
      </c>
      <c r="BU124" s="253">
        <f t="shared" si="115"/>
        <v>11</v>
      </c>
      <c r="BV124" s="254">
        <f t="shared" si="94"/>
        <v>0.25763888888888892</v>
      </c>
      <c r="BW124" s="253">
        <f t="shared" si="112"/>
        <v>6</v>
      </c>
      <c r="BX124" s="252">
        <f t="shared" si="128"/>
        <v>11</v>
      </c>
      <c r="BY124" s="418">
        <f t="shared" si="152"/>
        <v>0.42847222222222209</v>
      </c>
      <c r="BZ124" s="260">
        <f t="shared" si="145"/>
        <v>2964.8946515397092</v>
      </c>
      <c r="CA124" s="260">
        <f t="shared" si="153"/>
        <v>71157.471636953022</v>
      </c>
      <c r="CB124" s="258">
        <f t="shared" si="146"/>
        <v>2124.6689895470386</v>
      </c>
      <c r="CC124" s="546">
        <f t="shared" si="139"/>
        <v>2.3423611111111109</v>
      </c>
      <c r="CD124" s="546">
        <f t="shared" si="140"/>
        <v>79.138194444444409</v>
      </c>
      <c r="CE124" s="515">
        <f t="shared" si="141"/>
        <v>76.795833333333292</v>
      </c>
      <c r="CF124" s="419">
        <f t="shared" si="142"/>
        <v>1469.7563886929638</v>
      </c>
      <c r="CG124" s="548">
        <f t="shared" si="154"/>
        <v>1.6999999999999997</v>
      </c>
      <c r="CH124" s="548">
        <f t="shared" si="155"/>
        <v>0.12083333333333335</v>
      </c>
      <c r="CI124" s="440">
        <f t="shared" si="156"/>
        <v>56479</v>
      </c>
      <c r="CJ124" s="548">
        <f t="shared" si="143"/>
        <v>1.5791666666666664</v>
      </c>
      <c r="CK124" s="440">
        <f t="shared" si="144"/>
        <v>1490.2110817941955</v>
      </c>
      <c r="CL124" s="440">
        <f t="shared" si="151"/>
        <v>1384.2892156862747</v>
      </c>
      <c r="CM124" s="567"/>
      <c r="CN124" s="567"/>
      <c r="CO124" s="568" t="s">
        <v>852</v>
      </c>
      <c r="CP124" s="577">
        <v>3.888888888888889E-2</v>
      </c>
      <c r="CQ124" s="577">
        <v>3.4027777777777775E-2</v>
      </c>
      <c r="CR124" s="568"/>
      <c r="CS124" s="568"/>
      <c r="CT124" s="568"/>
      <c r="CU124" s="568"/>
      <c r="CV124" s="568"/>
      <c r="CW124" s="568"/>
      <c r="CX124" s="568"/>
    </row>
    <row r="125" spans="1:102">
      <c r="A125" s="433">
        <f t="shared" si="97"/>
        <v>124</v>
      </c>
      <c r="B125" s="434">
        <v>40881</v>
      </c>
      <c r="C125" s="433">
        <f t="shared" si="89"/>
        <v>12</v>
      </c>
      <c r="D125" s="435" t="s">
        <v>24</v>
      </c>
      <c r="E125" s="435" t="s">
        <v>1207</v>
      </c>
      <c r="F125" s="437"/>
      <c r="G125" s="438">
        <v>53</v>
      </c>
      <c r="H125" s="436" t="s">
        <v>27</v>
      </c>
      <c r="I125" s="437" t="s">
        <v>785</v>
      </c>
      <c r="J125" s="436" t="s">
        <v>28</v>
      </c>
      <c r="K125" s="436" t="s">
        <v>29</v>
      </c>
      <c r="L125" s="439">
        <v>53630</v>
      </c>
      <c r="M125" s="439">
        <v>29000</v>
      </c>
      <c r="N125" s="439"/>
      <c r="O125" s="682">
        <v>4</v>
      </c>
      <c r="P125" s="440">
        <f>L125-M125</f>
        <v>24630</v>
      </c>
      <c r="Q125" s="268">
        <f t="shared" si="147"/>
        <v>2737908</v>
      </c>
      <c r="R125" s="435" t="s">
        <v>763</v>
      </c>
      <c r="S125" s="441">
        <v>7.2916666666666671E-2</v>
      </c>
      <c r="T125" s="257">
        <f t="shared" si="133"/>
        <v>1</v>
      </c>
      <c r="U125" s="257">
        <f t="shared" si="116"/>
        <v>45</v>
      </c>
      <c r="V125" s="435" t="s">
        <v>764</v>
      </c>
      <c r="W125" s="443">
        <v>0.67499999999999993</v>
      </c>
      <c r="X125" s="253">
        <f t="shared" si="100"/>
        <v>16</v>
      </c>
      <c r="Y125" s="257">
        <f t="shared" si="117"/>
        <v>12</v>
      </c>
      <c r="Z125" s="253">
        <f t="shared" si="130"/>
        <v>1899</v>
      </c>
      <c r="AA125" s="253">
        <f t="shared" si="130"/>
        <v>2311</v>
      </c>
      <c r="AB125" s="253">
        <f>SUM($W$7:W125)</f>
        <v>78.427777777777763</v>
      </c>
      <c r="AC125" s="444">
        <v>0</v>
      </c>
      <c r="AD125" s="440">
        <v>0</v>
      </c>
      <c r="AE125" s="253">
        <f t="shared" si="101"/>
        <v>0</v>
      </c>
      <c r="AF125" s="253">
        <f t="shared" si="118"/>
        <v>0</v>
      </c>
      <c r="AG125" s="257">
        <f t="shared" si="93"/>
        <v>1790.1234567901238</v>
      </c>
      <c r="AH125" s="257">
        <f t="shared" si="102"/>
        <v>42962.962962962971</v>
      </c>
      <c r="AI125" s="445"/>
      <c r="AJ125" s="446"/>
      <c r="AK125" s="447">
        <v>0</v>
      </c>
      <c r="AL125" s="436">
        <v>0</v>
      </c>
      <c r="AM125" s="253">
        <f t="shared" si="103"/>
        <v>0</v>
      </c>
      <c r="AN125" s="251">
        <f t="shared" si="119"/>
        <v>0</v>
      </c>
      <c r="AO125" s="447">
        <v>0</v>
      </c>
      <c r="AP125" s="448">
        <v>0</v>
      </c>
      <c r="AQ125" s="253">
        <f t="shared" si="104"/>
        <v>0</v>
      </c>
      <c r="AR125" s="251">
        <f t="shared" si="120"/>
        <v>0</v>
      </c>
      <c r="AS125" s="447">
        <v>0</v>
      </c>
      <c r="AT125" s="448">
        <v>0</v>
      </c>
      <c r="AU125" s="253">
        <f t="shared" si="105"/>
        <v>0</v>
      </c>
      <c r="AV125" s="251">
        <f t="shared" si="121"/>
        <v>0</v>
      </c>
      <c r="AW125" s="449">
        <v>1</v>
      </c>
      <c r="AX125" s="448">
        <v>6.9444444444444441E-3</v>
      </c>
      <c r="AY125" s="253">
        <f t="shared" si="106"/>
        <v>0</v>
      </c>
      <c r="AZ125" s="251">
        <f t="shared" si="122"/>
        <v>10</v>
      </c>
      <c r="BA125" s="449">
        <v>0</v>
      </c>
      <c r="BB125" s="448">
        <v>0</v>
      </c>
      <c r="BC125" s="257">
        <f t="shared" si="107"/>
        <v>0</v>
      </c>
      <c r="BD125" s="258">
        <f t="shared" si="123"/>
        <v>0</v>
      </c>
      <c r="BE125" s="433">
        <v>3</v>
      </c>
      <c r="BF125" s="448">
        <v>4.7916666666666663E-2</v>
      </c>
      <c r="BG125" s="253">
        <f t="shared" si="108"/>
        <v>1</v>
      </c>
      <c r="BH125" s="251">
        <f t="shared" si="124"/>
        <v>9</v>
      </c>
      <c r="BI125" s="449">
        <v>0</v>
      </c>
      <c r="BJ125" s="448">
        <v>0</v>
      </c>
      <c r="BK125" s="253">
        <f t="shared" si="109"/>
        <v>0</v>
      </c>
      <c r="BL125" s="251">
        <f t="shared" si="125"/>
        <v>0</v>
      </c>
      <c r="BM125" s="449">
        <v>0</v>
      </c>
      <c r="BN125" s="448">
        <v>0</v>
      </c>
      <c r="BO125" s="253">
        <f t="shared" si="110"/>
        <v>0</v>
      </c>
      <c r="BP125" s="251">
        <f t="shared" si="126"/>
        <v>0</v>
      </c>
      <c r="BQ125" s="450">
        <v>1</v>
      </c>
      <c r="BR125" s="448">
        <v>1.1111111111111112E-2</v>
      </c>
      <c r="BS125" s="253">
        <f t="shared" si="111"/>
        <v>0</v>
      </c>
      <c r="BT125" s="251">
        <f t="shared" si="127"/>
        <v>16</v>
      </c>
      <c r="BU125" s="253">
        <f t="shared" si="115"/>
        <v>5</v>
      </c>
      <c r="BV125" s="254">
        <f t="shared" si="94"/>
        <v>6.5972222222222224E-2</v>
      </c>
      <c r="BW125" s="253">
        <f t="shared" si="112"/>
        <v>1</v>
      </c>
      <c r="BX125" s="252">
        <f t="shared" si="128"/>
        <v>35</v>
      </c>
      <c r="BY125" s="418">
        <f t="shared" si="152"/>
        <v>0.60902777777777772</v>
      </c>
      <c r="BZ125" s="260">
        <f t="shared" si="145"/>
        <v>1984.0364880273662</v>
      </c>
      <c r="CA125" s="260">
        <f t="shared" si="153"/>
        <v>47616.875712656787</v>
      </c>
      <c r="CB125" s="258">
        <f t="shared" si="146"/>
        <v>1820.0836820083684</v>
      </c>
      <c r="CC125" s="546">
        <f t="shared" si="139"/>
        <v>2.353472222222222</v>
      </c>
      <c r="CD125" s="546">
        <f t="shared" si="140"/>
        <v>79.813194444444406</v>
      </c>
      <c r="CE125" s="515">
        <f t="shared" si="141"/>
        <v>77.459722222222183</v>
      </c>
      <c r="CF125" s="419">
        <f t="shared" si="142"/>
        <v>1472.7589607502114</v>
      </c>
      <c r="CG125" s="548">
        <f t="shared" si="154"/>
        <v>2.3749999999999996</v>
      </c>
      <c r="CH125" s="548">
        <f t="shared" si="155"/>
        <v>0.13194444444444445</v>
      </c>
      <c r="CI125" s="440">
        <f t="shared" si="156"/>
        <v>85479</v>
      </c>
      <c r="CJ125" s="548">
        <f t="shared" si="143"/>
        <v>2.2430555555555549</v>
      </c>
      <c r="CK125" s="440">
        <f t="shared" si="144"/>
        <v>1587.8452012383905</v>
      </c>
      <c r="CL125" s="440">
        <f t="shared" si="151"/>
        <v>1499.6315789473686</v>
      </c>
      <c r="CM125" s="567"/>
      <c r="CN125" s="567"/>
      <c r="CO125" s="568"/>
      <c r="CP125" s="568"/>
      <c r="CQ125" s="568"/>
      <c r="CR125" s="568"/>
      <c r="CS125" s="568"/>
      <c r="CT125" s="568"/>
      <c r="CU125" s="568"/>
      <c r="CV125" s="568"/>
      <c r="CW125" s="568"/>
      <c r="CX125" s="568"/>
    </row>
    <row r="126" spans="1:102">
      <c r="A126" s="433">
        <f t="shared" si="97"/>
        <v>125</v>
      </c>
      <c r="B126" s="434">
        <v>40882</v>
      </c>
      <c r="C126" s="433">
        <f t="shared" si="89"/>
        <v>12</v>
      </c>
      <c r="D126" s="435" t="s">
        <v>24</v>
      </c>
      <c r="E126" s="435" t="s">
        <v>1207</v>
      </c>
      <c r="F126" s="437"/>
      <c r="G126" s="438">
        <v>53</v>
      </c>
      <c r="H126" s="436" t="s">
        <v>27</v>
      </c>
      <c r="I126" s="437" t="s">
        <v>785</v>
      </c>
      <c r="J126" s="435" t="s">
        <v>28</v>
      </c>
      <c r="K126" s="436" t="s">
        <v>29</v>
      </c>
      <c r="L126" s="439">
        <v>53630</v>
      </c>
      <c r="M126" s="439">
        <v>24630</v>
      </c>
      <c r="N126" s="439"/>
      <c r="O126" s="684"/>
      <c r="P126" s="440">
        <f>P125-M126</f>
        <v>0</v>
      </c>
      <c r="Q126" s="268">
        <f t="shared" si="147"/>
        <v>2762538</v>
      </c>
      <c r="R126" s="435" t="s">
        <v>763</v>
      </c>
      <c r="S126" s="441">
        <v>7.2916666666666671E-2</v>
      </c>
      <c r="T126" s="257">
        <f t="shared" si="133"/>
        <v>1</v>
      </c>
      <c r="U126" s="257">
        <f t="shared" si="116"/>
        <v>45</v>
      </c>
      <c r="V126" s="435" t="s">
        <v>764</v>
      </c>
      <c r="W126" s="443">
        <v>0.73958333333333337</v>
      </c>
      <c r="X126" s="253">
        <f t="shared" si="100"/>
        <v>17</v>
      </c>
      <c r="Y126" s="257">
        <f t="shared" si="117"/>
        <v>45</v>
      </c>
      <c r="Z126" s="253">
        <f t="shared" si="130"/>
        <v>1916</v>
      </c>
      <c r="AA126" s="253">
        <f t="shared" si="130"/>
        <v>2356</v>
      </c>
      <c r="AB126" s="253">
        <f>SUM($W$7:W126)</f>
        <v>79.167361111111092</v>
      </c>
      <c r="AC126" s="444">
        <v>0</v>
      </c>
      <c r="AD126" s="440">
        <v>0</v>
      </c>
      <c r="AE126" s="253">
        <f t="shared" si="101"/>
        <v>0</v>
      </c>
      <c r="AF126" s="253">
        <f t="shared" si="118"/>
        <v>0</v>
      </c>
      <c r="AG126" s="257">
        <f t="shared" si="93"/>
        <v>1387.6056338028168</v>
      </c>
      <c r="AH126" s="257">
        <f t="shared" si="102"/>
        <v>33302.535211267605</v>
      </c>
      <c r="AI126" s="435" t="s">
        <v>772</v>
      </c>
      <c r="AJ126" s="446"/>
      <c r="AK126" s="447">
        <v>0</v>
      </c>
      <c r="AL126" s="436">
        <v>0</v>
      </c>
      <c r="AM126" s="253">
        <f t="shared" si="103"/>
        <v>0</v>
      </c>
      <c r="AN126" s="251">
        <f t="shared" si="119"/>
        <v>0</v>
      </c>
      <c r="AO126" s="447">
        <v>4</v>
      </c>
      <c r="AP126" s="448">
        <v>0.18611111111111112</v>
      </c>
      <c r="AQ126" s="253">
        <f t="shared" si="104"/>
        <v>4</v>
      </c>
      <c r="AR126" s="251">
        <f t="shared" si="120"/>
        <v>28</v>
      </c>
      <c r="AS126" s="447">
        <v>0</v>
      </c>
      <c r="AT126" s="448">
        <v>0</v>
      </c>
      <c r="AU126" s="253">
        <f t="shared" si="105"/>
        <v>0</v>
      </c>
      <c r="AV126" s="251">
        <f t="shared" si="121"/>
        <v>0</v>
      </c>
      <c r="AW126" s="449">
        <v>0</v>
      </c>
      <c r="AX126" s="448">
        <v>0</v>
      </c>
      <c r="AY126" s="253">
        <f t="shared" si="106"/>
        <v>0</v>
      </c>
      <c r="AZ126" s="251">
        <f t="shared" si="122"/>
        <v>0</v>
      </c>
      <c r="BA126" s="449">
        <v>0</v>
      </c>
      <c r="BB126" s="448">
        <v>0</v>
      </c>
      <c r="BC126" s="257">
        <f t="shared" si="107"/>
        <v>0</v>
      </c>
      <c r="BD126" s="258">
        <f t="shared" si="123"/>
        <v>0</v>
      </c>
      <c r="BE126" s="433">
        <v>2</v>
      </c>
      <c r="BF126" s="448">
        <v>4.0972222222222222E-2</v>
      </c>
      <c r="BG126" s="253">
        <f t="shared" si="108"/>
        <v>0</v>
      </c>
      <c r="BH126" s="251">
        <f t="shared" si="124"/>
        <v>59</v>
      </c>
      <c r="BI126" s="449">
        <v>0</v>
      </c>
      <c r="BJ126" s="448">
        <v>0</v>
      </c>
      <c r="BK126" s="253">
        <f t="shared" si="109"/>
        <v>0</v>
      </c>
      <c r="BL126" s="251">
        <f t="shared" si="125"/>
        <v>0</v>
      </c>
      <c r="BM126" s="449">
        <v>0</v>
      </c>
      <c r="BN126" s="448">
        <v>0</v>
      </c>
      <c r="BO126" s="253">
        <f t="shared" si="110"/>
        <v>0</v>
      </c>
      <c r="BP126" s="251">
        <f t="shared" si="126"/>
        <v>0</v>
      </c>
      <c r="BQ126" s="450">
        <v>1</v>
      </c>
      <c r="BR126" s="448">
        <v>2.0833333333333332E-2</v>
      </c>
      <c r="BS126" s="253">
        <f t="shared" si="111"/>
        <v>0</v>
      </c>
      <c r="BT126" s="251">
        <f t="shared" si="127"/>
        <v>30</v>
      </c>
      <c r="BU126" s="253">
        <f t="shared" si="115"/>
        <v>7</v>
      </c>
      <c r="BV126" s="254">
        <f t="shared" si="94"/>
        <v>0.24791666666666667</v>
      </c>
      <c r="BW126" s="253">
        <f t="shared" si="112"/>
        <v>5</v>
      </c>
      <c r="BX126" s="252">
        <f t="shared" si="128"/>
        <v>57</v>
      </c>
      <c r="BY126" s="418">
        <f t="shared" si="152"/>
        <v>0.4916666666666667</v>
      </c>
      <c r="BZ126" s="260">
        <f t="shared" si="145"/>
        <v>2087.28813559322</v>
      </c>
      <c r="CA126" s="260">
        <f t="shared" si="153"/>
        <v>50094.915254237276</v>
      </c>
      <c r="CB126" s="258">
        <f t="shared" si="146"/>
        <v>1427.8260869565217</v>
      </c>
      <c r="CC126" s="546">
        <f t="shared" si="139"/>
        <v>2.3743055555555554</v>
      </c>
      <c r="CD126" s="546">
        <f t="shared" si="140"/>
        <v>80.552777777777735</v>
      </c>
      <c r="CE126" s="515">
        <f t="shared" si="141"/>
        <v>78.178472222222183</v>
      </c>
      <c r="CF126" s="419">
        <f t="shared" si="142"/>
        <v>1472.3458610551008</v>
      </c>
      <c r="CG126" s="548">
        <f t="shared" si="154"/>
        <v>3.114583333333333</v>
      </c>
      <c r="CH126" s="548">
        <f t="shared" si="155"/>
        <v>0.15277777777777779</v>
      </c>
      <c r="CI126" s="440">
        <f t="shared" si="156"/>
        <v>110109</v>
      </c>
      <c r="CJ126" s="548">
        <f t="shared" si="143"/>
        <v>2.9618055555555554</v>
      </c>
      <c r="CK126" s="440">
        <f t="shared" si="144"/>
        <v>1549.0128956623682</v>
      </c>
      <c r="CL126" s="440">
        <f t="shared" si="151"/>
        <v>1473.0301003344484</v>
      </c>
      <c r="CM126" s="567"/>
      <c r="CN126" s="567"/>
      <c r="CO126" s="568"/>
      <c r="CP126" s="568"/>
      <c r="CQ126" s="568"/>
      <c r="CR126" s="568"/>
      <c r="CS126" s="568"/>
      <c r="CT126" s="568"/>
      <c r="CU126" s="568"/>
      <c r="CV126" s="568"/>
      <c r="CW126" s="568"/>
      <c r="CX126" s="568"/>
    </row>
    <row r="127" spans="1:102">
      <c r="A127" s="433">
        <f t="shared" si="97"/>
        <v>126</v>
      </c>
      <c r="B127" s="434">
        <v>40894</v>
      </c>
      <c r="C127" s="433">
        <f t="shared" si="89"/>
        <v>12</v>
      </c>
      <c r="D127" s="435" t="s">
        <v>24</v>
      </c>
      <c r="E127" s="436" t="s">
        <v>1137</v>
      </c>
      <c r="F127" s="437"/>
      <c r="G127" s="438">
        <v>54</v>
      </c>
      <c r="H127" s="436" t="s">
        <v>27</v>
      </c>
      <c r="I127" s="437" t="s">
        <v>807</v>
      </c>
      <c r="J127" s="436" t="s">
        <v>28</v>
      </c>
      <c r="K127" s="436" t="s">
        <v>29</v>
      </c>
      <c r="L127" s="439">
        <v>154701</v>
      </c>
      <c r="M127" s="439">
        <v>17966</v>
      </c>
      <c r="N127" s="439"/>
      <c r="O127" s="682">
        <v>9</v>
      </c>
      <c r="P127" s="440">
        <f>L127-M127</f>
        <v>136735</v>
      </c>
      <c r="Q127" s="268">
        <f t="shared" si="147"/>
        <v>2780504</v>
      </c>
      <c r="R127" s="435" t="s">
        <v>808</v>
      </c>
      <c r="S127" s="441">
        <v>8.6805555555555566E-2</v>
      </c>
      <c r="T127" s="257">
        <f t="shared" si="133"/>
        <v>2</v>
      </c>
      <c r="U127" s="257">
        <f t="shared" si="116"/>
        <v>5</v>
      </c>
      <c r="V127" s="435" t="s">
        <v>809</v>
      </c>
      <c r="W127" s="443">
        <v>0.51736111111111105</v>
      </c>
      <c r="X127" s="253">
        <f t="shared" si="100"/>
        <v>12</v>
      </c>
      <c r="Y127" s="257">
        <f t="shared" si="117"/>
        <v>25</v>
      </c>
      <c r="Z127" s="253">
        <f t="shared" si="130"/>
        <v>1928</v>
      </c>
      <c r="AA127" s="253">
        <f t="shared" si="130"/>
        <v>2381</v>
      </c>
      <c r="AB127" s="253">
        <f>SUM($W$7:W127)</f>
        <v>79.684722222222206</v>
      </c>
      <c r="AC127" s="444">
        <v>0</v>
      </c>
      <c r="AD127" s="440">
        <v>0</v>
      </c>
      <c r="AE127" s="253">
        <f t="shared" si="101"/>
        <v>0</v>
      </c>
      <c r="AF127" s="253">
        <f t="shared" si="118"/>
        <v>0</v>
      </c>
      <c r="AG127" s="257">
        <f t="shared" si="93"/>
        <v>1446.9261744966445</v>
      </c>
      <c r="AH127" s="257">
        <f t="shared" si="102"/>
        <v>34726.228187919471</v>
      </c>
      <c r="AI127" s="445"/>
      <c r="AJ127" s="446"/>
      <c r="AK127" s="447">
        <v>0</v>
      </c>
      <c r="AL127" s="436">
        <v>0</v>
      </c>
      <c r="AM127" s="253">
        <f t="shared" si="103"/>
        <v>0</v>
      </c>
      <c r="AN127" s="251">
        <f t="shared" si="119"/>
        <v>0</v>
      </c>
      <c r="AO127" s="447">
        <v>3</v>
      </c>
      <c r="AP127" s="448">
        <v>5.9027777777777783E-2</v>
      </c>
      <c r="AQ127" s="253">
        <f t="shared" si="104"/>
        <v>1</v>
      </c>
      <c r="AR127" s="251">
        <f t="shared" si="120"/>
        <v>25</v>
      </c>
      <c r="AS127" s="447">
        <v>0</v>
      </c>
      <c r="AT127" s="448">
        <v>0</v>
      </c>
      <c r="AU127" s="253">
        <f t="shared" si="105"/>
        <v>0</v>
      </c>
      <c r="AV127" s="251">
        <f t="shared" si="121"/>
        <v>0</v>
      </c>
      <c r="AW127" s="449">
        <v>0</v>
      </c>
      <c r="AX127" s="448">
        <v>0</v>
      </c>
      <c r="AY127" s="253">
        <f t="shared" si="106"/>
        <v>0</v>
      </c>
      <c r="AZ127" s="251">
        <f t="shared" si="122"/>
        <v>0</v>
      </c>
      <c r="BA127" s="449">
        <v>0</v>
      </c>
      <c r="BB127" s="448">
        <v>0</v>
      </c>
      <c r="BC127" s="257">
        <f t="shared" si="107"/>
        <v>0</v>
      </c>
      <c r="BD127" s="258">
        <f t="shared" si="123"/>
        <v>0</v>
      </c>
      <c r="BE127" s="433">
        <v>2</v>
      </c>
      <c r="BF127" s="448">
        <v>2.1527777777777781E-2</v>
      </c>
      <c r="BG127" s="253">
        <f t="shared" si="108"/>
        <v>0</v>
      </c>
      <c r="BH127" s="251">
        <f t="shared" si="124"/>
        <v>31</v>
      </c>
      <c r="BI127" s="449">
        <v>0</v>
      </c>
      <c r="BJ127" s="448">
        <v>0</v>
      </c>
      <c r="BK127" s="253">
        <f t="shared" si="109"/>
        <v>0</v>
      </c>
      <c r="BL127" s="251">
        <f t="shared" si="125"/>
        <v>0</v>
      </c>
      <c r="BM127" s="449">
        <v>0</v>
      </c>
      <c r="BN127" s="448">
        <v>0</v>
      </c>
      <c r="BO127" s="253">
        <f t="shared" si="110"/>
        <v>0</v>
      </c>
      <c r="BP127" s="251">
        <f t="shared" si="126"/>
        <v>0</v>
      </c>
      <c r="BQ127" s="450">
        <v>1</v>
      </c>
      <c r="BR127" s="448">
        <v>8.4027777777777771E-2</v>
      </c>
      <c r="BS127" s="253">
        <f t="shared" si="111"/>
        <v>2</v>
      </c>
      <c r="BT127" s="251">
        <f t="shared" si="127"/>
        <v>1</v>
      </c>
      <c r="BU127" s="253">
        <f t="shared" si="115"/>
        <v>6</v>
      </c>
      <c r="BV127" s="254">
        <f t="shared" si="94"/>
        <v>0.16458333333333333</v>
      </c>
      <c r="BW127" s="253">
        <f t="shared" si="112"/>
        <v>3</v>
      </c>
      <c r="BX127" s="252">
        <f t="shared" si="128"/>
        <v>57</v>
      </c>
      <c r="BY127" s="418">
        <f t="shared" si="152"/>
        <v>0.35277777777777775</v>
      </c>
      <c r="BZ127" s="260">
        <f t="shared" si="145"/>
        <v>2121.9685039370083</v>
      </c>
      <c r="CA127" s="260">
        <f t="shared" si="153"/>
        <v>50927.244094488196</v>
      </c>
      <c r="CB127" s="258">
        <f t="shared" si="146"/>
        <v>1727.5000000000002</v>
      </c>
      <c r="CC127" s="546">
        <f t="shared" si="139"/>
        <v>2.458333333333333</v>
      </c>
      <c r="CD127" s="546">
        <f t="shared" si="140"/>
        <v>81.070138888888849</v>
      </c>
      <c r="CE127" s="515">
        <f t="shared" si="141"/>
        <v>78.61180555555552</v>
      </c>
      <c r="CF127" s="419">
        <f t="shared" si="142"/>
        <v>1473.7523520110253</v>
      </c>
      <c r="CG127" s="548">
        <f t="shared" si="154"/>
        <v>3.6319444444444442</v>
      </c>
      <c r="CH127" s="548">
        <f t="shared" si="155"/>
        <v>0.23680555555555555</v>
      </c>
      <c r="CI127" s="440">
        <f t="shared" si="156"/>
        <v>128075</v>
      </c>
      <c r="CJ127" s="548">
        <f t="shared" si="143"/>
        <v>3.3951388888888885</v>
      </c>
      <c r="CK127" s="440">
        <f t="shared" si="144"/>
        <v>1571.7938228676624</v>
      </c>
      <c r="CL127" s="440">
        <f t="shared" si="151"/>
        <v>1469.3116634799235</v>
      </c>
      <c r="CM127" s="567"/>
      <c r="CN127" s="567"/>
      <c r="CO127" s="568"/>
      <c r="CP127" s="568"/>
      <c r="CQ127" s="568"/>
      <c r="CR127" s="568"/>
      <c r="CS127" s="568"/>
      <c r="CT127" s="568"/>
      <c r="CU127" s="568"/>
      <c r="CV127" s="568"/>
      <c r="CW127" s="568"/>
      <c r="CX127" s="568"/>
    </row>
    <row r="128" spans="1:102">
      <c r="A128" s="433">
        <f t="shared" si="97"/>
        <v>127</v>
      </c>
      <c r="B128" s="434">
        <v>40895</v>
      </c>
      <c r="C128" s="433">
        <f t="shared" ref="C128:C191" si="157">MONTH(B128)</f>
        <v>12</v>
      </c>
      <c r="D128" s="435" t="s">
        <v>24</v>
      </c>
      <c r="E128" s="436" t="s">
        <v>1137</v>
      </c>
      <c r="F128" s="437"/>
      <c r="G128" s="438">
        <v>54</v>
      </c>
      <c r="H128" s="436" t="s">
        <v>27</v>
      </c>
      <c r="I128" s="437" t="s">
        <v>807</v>
      </c>
      <c r="J128" s="436" t="s">
        <v>28</v>
      </c>
      <c r="K128" s="436" t="s">
        <v>29</v>
      </c>
      <c r="L128" s="439">
        <v>154701</v>
      </c>
      <c r="M128" s="439">
        <v>30885</v>
      </c>
      <c r="N128" s="439"/>
      <c r="O128" s="683"/>
      <c r="P128" s="440">
        <f>P127-M128</f>
        <v>105850</v>
      </c>
      <c r="Q128" s="268">
        <f t="shared" si="147"/>
        <v>2811389</v>
      </c>
      <c r="R128" s="435" t="s">
        <v>808</v>
      </c>
      <c r="S128" s="441">
        <v>8.6805555555555566E-2</v>
      </c>
      <c r="T128" s="257">
        <f t="shared" si="133"/>
        <v>2</v>
      </c>
      <c r="U128" s="257">
        <f t="shared" si="116"/>
        <v>5</v>
      </c>
      <c r="V128" s="435" t="s">
        <v>809</v>
      </c>
      <c r="W128" s="443">
        <v>0.60763888888888895</v>
      </c>
      <c r="X128" s="253">
        <f t="shared" si="100"/>
        <v>14</v>
      </c>
      <c r="Y128" s="257">
        <f t="shared" si="117"/>
        <v>35</v>
      </c>
      <c r="Z128" s="253">
        <f t="shared" si="130"/>
        <v>1942</v>
      </c>
      <c r="AA128" s="253">
        <f t="shared" si="130"/>
        <v>2416</v>
      </c>
      <c r="AB128" s="253">
        <f>SUM($W$7:W128)</f>
        <v>80.292361111111092</v>
      </c>
      <c r="AC128" s="444">
        <v>0</v>
      </c>
      <c r="AD128" s="440">
        <v>0</v>
      </c>
      <c r="AE128" s="253">
        <f t="shared" si="101"/>
        <v>0</v>
      </c>
      <c r="AF128" s="253">
        <f t="shared" si="118"/>
        <v>0</v>
      </c>
      <c r="AG128" s="257">
        <f t="shared" si="93"/>
        <v>2117.8285714285712</v>
      </c>
      <c r="AH128" s="257">
        <f t="shared" si="102"/>
        <v>50827.885714285709</v>
      </c>
      <c r="AI128" s="445"/>
      <c r="AJ128" s="446"/>
      <c r="AK128" s="447">
        <v>0</v>
      </c>
      <c r="AL128" s="436">
        <v>0</v>
      </c>
      <c r="AM128" s="253">
        <f t="shared" si="103"/>
        <v>0</v>
      </c>
      <c r="AN128" s="251">
        <f t="shared" si="119"/>
        <v>0</v>
      </c>
      <c r="AO128" s="447">
        <v>2</v>
      </c>
      <c r="AP128" s="448">
        <v>4.9305555555555554E-2</v>
      </c>
      <c r="AQ128" s="253">
        <f t="shared" si="104"/>
        <v>1</v>
      </c>
      <c r="AR128" s="251">
        <f t="shared" si="120"/>
        <v>11</v>
      </c>
      <c r="AS128" s="447">
        <v>0</v>
      </c>
      <c r="AT128" s="448">
        <v>0</v>
      </c>
      <c r="AU128" s="253">
        <f t="shared" si="105"/>
        <v>0</v>
      </c>
      <c r="AV128" s="251">
        <f t="shared" si="121"/>
        <v>0</v>
      </c>
      <c r="AW128" s="449">
        <v>2</v>
      </c>
      <c r="AX128" s="448">
        <v>4.9999999999999996E-2</v>
      </c>
      <c r="AY128" s="253">
        <f t="shared" si="106"/>
        <v>1</v>
      </c>
      <c r="AZ128" s="251">
        <f t="shared" si="122"/>
        <v>12</v>
      </c>
      <c r="BA128" s="449">
        <v>0</v>
      </c>
      <c r="BB128" s="448">
        <v>0</v>
      </c>
      <c r="BC128" s="257">
        <f t="shared" si="107"/>
        <v>0</v>
      </c>
      <c r="BD128" s="258">
        <f t="shared" si="123"/>
        <v>0</v>
      </c>
      <c r="BE128" s="433">
        <v>3</v>
      </c>
      <c r="BF128" s="448">
        <v>3.4027777777777775E-2</v>
      </c>
      <c r="BG128" s="253">
        <f t="shared" si="108"/>
        <v>0</v>
      </c>
      <c r="BH128" s="251">
        <f t="shared" si="124"/>
        <v>49</v>
      </c>
      <c r="BI128" s="449">
        <v>0</v>
      </c>
      <c r="BJ128" s="448">
        <v>0</v>
      </c>
      <c r="BK128" s="253">
        <f t="shared" si="109"/>
        <v>0</v>
      </c>
      <c r="BL128" s="251">
        <f t="shared" si="125"/>
        <v>0</v>
      </c>
      <c r="BM128" s="449">
        <v>0</v>
      </c>
      <c r="BN128" s="448">
        <v>0</v>
      </c>
      <c r="BO128" s="253">
        <f t="shared" si="110"/>
        <v>0</v>
      </c>
      <c r="BP128" s="251">
        <f t="shared" si="126"/>
        <v>0</v>
      </c>
      <c r="BQ128" s="450">
        <v>1</v>
      </c>
      <c r="BR128" s="448">
        <v>3.472222222222222E-3</v>
      </c>
      <c r="BS128" s="253">
        <f t="shared" si="111"/>
        <v>0</v>
      </c>
      <c r="BT128" s="251">
        <f t="shared" si="127"/>
        <v>5</v>
      </c>
      <c r="BU128" s="253">
        <f t="shared" si="115"/>
        <v>8</v>
      </c>
      <c r="BV128" s="254">
        <f t="shared" si="94"/>
        <v>0.13680555555555554</v>
      </c>
      <c r="BW128" s="253">
        <f t="shared" si="112"/>
        <v>3</v>
      </c>
      <c r="BX128" s="252">
        <f t="shared" si="128"/>
        <v>17</v>
      </c>
      <c r="BY128" s="418">
        <f t="shared" ref="BY128:BY167" si="158">W128-BV128</f>
        <v>0.47083333333333344</v>
      </c>
      <c r="BZ128" s="260">
        <f t="shared" si="145"/>
        <v>2733.185840707964</v>
      </c>
      <c r="CA128" s="260">
        <f t="shared" ref="CA128:CA167" si="159">BZ128*24</f>
        <v>65596.460176991139</v>
      </c>
      <c r="CB128" s="258">
        <f t="shared" si="146"/>
        <v>2129.9999999999995</v>
      </c>
      <c r="CC128" s="546">
        <f t="shared" si="139"/>
        <v>2.4618055555555554</v>
      </c>
      <c r="CD128" s="546">
        <f t="shared" si="140"/>
        <v>81.677777777777735</v>
      </c>
      <c r="CE128" s="515">
        <f t="shared" si="141"/>
        <v>79.215972222222177</v>
      </c>
      <c r="CF128" s="419">
        <f t="shared" si="142"/>
        <v>1478.757440541418</v>
      </c>
      <c r="CG128" s="548">
        <f t="shared" si="154"/>
        <v>4.239583333333333</v>
      </c>
      <c r="CH128" s="548">
        <f t="shared" si="155"/>
        <v>0.24027777777777776</v>
      </c>
      <c r="CI128" s="440">
        <f t="shared" si="156"/>
        <v>158960</v>
      </c>
      <c r="CJ128" s="548">
        <f t="shared" si="143"/>
        <v>3.9993055555555554</v>
      </c>
      <c r="CK128" s="440">
        <f t="shared" si="144"/>
        <v>1656.1208543149853</v>
      </c>
      <c r="CL128" s="440">
        <f t="shared" si="151"/>
        <v>1562.2604422604425</v>
      </c>
      <c r="CM128" s="567"/>
      <c r="CN128" s="567"/>
      <c r="CO128" s="568"/>
      <c r="CP128" s="568"/>
      <c r="CQ128" s="568"/>
      <c r="CR128" s="568"/>
      <c r="CS128" s="568"/>
      <c r="CT128" s="568"/>
      <c r="CU128" s="568"/>
      <c r="CV128" s="568"/>
      <c r="CW128" s="568"/>
      <c r="CX128" s="568"/>
    </row>
    <row r="129" spans="1:102">
      <c r="A129" s="433">
        <f t="shared" si="97"/>
        <v>128</v>
      </c>
      <c r="B129" s="434">
        <v>40896</v>
      </c>
      <c r="C129" s="433">
        <f t="shared" si="157"/>
        <v>12</v>
      </c>
      <c r="D129" s="435" t="s">
        <v>24</v>
      </c>
      <c r="E129" s="436" t="s">
        <v>1137</v>
      </c>
      <c r="F129" s="437"/>
      <c r="G129" s="438">
        <v>54</v>
      </c>
      <c r="H129" s="436" t="s">
        <v>27</v>
      </c>
      <c r="I129" s="437" t="s">
        <v>807</v>
      </c>
      <c r="J129" s="436" t="s">
        <v>28</v>
      </c>
      <c r="K129" s="436" t="s">
        <v>29</v>
      </c>
      <c r="L129" s="439">
        <v>154701</v>
      </c>
      <c r="M129" s="439">
        <v>42733</v>
      </c>
      <c r="N129" s="439"/>
      <c r="O129" s="683"/>
      <c r="P129" s="440">
        <f>P128-M129</f>
        <v>63117</v>
      </c>
      <c r="Q129" s="268">
        <f t="shared" si="147"/>
        <v>2854122</v>
      </c>
      <c r="R129" s="435" t="s">
        <v>808</v>
      </c>
      <c r="S129" s="441">
        <v>8.6805555555555566E-2</v>
      </c>
      <c r="T129" s="257">
        <f t="shared" si="133"/>
        <v>2</v>
      </c>
      <c r="U129" s="257">
        <f t="shared" si="116"/>
        <v>5</v>
      </c>
      <c r="V129" s="435" t="s">
        <v>809</v>
      </c>
      <c r="W129" s="443">
        <v>1</v>
      </c>
      <c r="X129" s="253">
        <f t="shared" si="100"/>
        <v>24</v>
      </c>
      <c r="Y129" s="257">
        <f t="shared" si="117"/>
        <v>0</v>
      </c>
      <c r="Z129" s="253">
        <f t="shared" si="130"/>
        <v>1966</v>
      </c>
      <c r="AA129" s="253">
        <f t="shared" si="130"/>
        <v>2416</v>
      </c>
      <c r="AB129" s="253">
        <f>SUM($W$7:W129)</f>
        <v>81.292361111111092</v>
      </c>
      <c r="AC129" s="444">
        <v>0</v>
      </c>
      <c r="AD129" s="440">
        <v>0</v>
      </c>
      <c r="AE129" s="253">
        <f t="shared" si="101"/>
        <v>0</v>
      </c>
      <c r="AF129" s="253">
        <f t="shared" si="118"/>
        <v>0</v>
      </c>
      <c r="AG129" s="257">
        <f t="shared" si="93"/>
        <v>1780.5416666666667</v>
      </c>
      <c r="AH129" s="257">
        <f t="shared" si="102"/>
        <v>42733</v>
      </c>
      <c r="AI129" s="445"/>
      <c r="AJ129" s="446"/>
      <c r="AK129" s="447">
        <v>0</v>
      </c>
      <c r="AL129" s="436">
        <v>0</v>
      </c>
      <c r="AM129" s="253">
        <f t="shared" si="103"/>
        <v>0</v>
      </c>
      <c r="AN129" s="251">
        <f t="shared" si="119"/>
        <v>0</v>
      </c>
      <c r="AO129" s="447">
        <v>2</v>
      </c>
      <c r="AP129" s="448">
        <v>4.5138888888888888E-2</v>
      </c>
      <c r="AQ129" s="253">
        <f t="shared" si="104"/>
        <v>1</v>
      </c>
      <c r="AR129" s="251">
        <f t="shared" si="120"/>
        <v>5</v>
      </c>
      <c r="AS129" s="447">
        <v>0</v>
      </c>
      <c r="AT129" s="448">
        <v>0</v>
      </c>
      <c r="AU129" s="253">
        <f t="shared" si="105"/>
        <v>0</v>
      </c>
      <c r="AV129" s="251">
        <f t="shared" si="121"/>
        <v>0</v>
      </c>
      <c r="AW129" s="449">
        <v>2</v>
      </c>
      <c r="AX129" s="448">
        <v>7.2222222222222229E-2</v>
      </c>
      <c r="AY129" s="253">
        <f t="shared" si="106"/>
        <v>1</v>
      </c>
      <c r="AZ129" s="251">
        <f t="shared" si="122"/>
        <v>44</v>
      </c>
      <c r="BA129" s="449">
        <v>0</v>
      </c>
      <c r="BB129" s="448">
        <v>0</v>
      </c>
      <c r="BC129" s="257">
        <f t="shared" si="107"/>
        <v>0</v>
      </c>
      <c r="BD129" s="258">
        <f t="shared" si="123"/>
        <v>0</v>
      </c>
      <c r="BE129" s="433">
        <v>3</v>
      </c>
      <c r="BF129" s="448">
        <v>3.7499999999999999E-2</v>
      </c>
      <c r="BG129" s="253">
        <f t="shared" si="108"/>
        <v>0</v>
      </c>
      <c r="BH129" s="251">
        <f t="shared" si="124"/>
        <v>54</v>
      </c>
      <c r="BI129" s="449">
        <v>0</v>
      </c>
      <c r="BJ129" s="448">
        <v>0</v>
      </c>
      <c r="BK129" s="253">
        <f t="shared" si="109"/>
        <v>0</v>
      </c>
      <c r="BL129" s="251">
        <f t="shared" si="125"/>
        <v>0</v>
      </c>
      <c r="BM129" s="449">
        <v>0</v>
      </c>
      <c r="BN129" s="448">
        <v>0</v>
      </c>
      <c r="BO129" s="253">
        <f t="shared" si="110"/>
        <v>0</v>
      </c>
      <c r="BP129" s="251">
        <f t="shared" si="126"/>
        <v>0</v>
      </c>
      <c r="BQ129" s="450">
        <v>0</v>
      </c>
      <c r="BR129" s="448">
        <v>0</v>
      </c>
      <c r="BS129" s="253">
        <f t="shared" si="111"/>
        <v>0</v>
      </c>
      <c r="BT129" s="251">
        <f t="shared" si="127"/>
        <v>0</v>
      </c>
      <c r="BU129" s="253">
        <f t="shared" si="115"/>
        <v>7</v>
      </c>
      <c r="BV129" s="254">
        <f t="shared" si="94"/>
        <v>0.15486111111111112</v>
      </c>
      <c r="BW129" s="253">
        <f t="shared" si="112"/>
        <v>3</v>
      </c>
      <c r="BX129" s="252">
        <f t="shared" si="128"/>
        <v>43</v>
      </c>
      <c r="BY129" s="418">
        <f t="shared" si="158"/>
        <v>0.84513888888888888</v>
      </c>
      <c r="BZ129" s="260">
        <f t="shared" si="145"/>
        <v>2106.8036154478227</v>
      </c>
      <c r="CA129" s="260">
        <f t="shared" si="159"/>
        <v>50563.286770747742</v>
      </c>
      <c r="CB129" s="258">
        <f t="shared" si="146"/>
        <v>1780.5416666666667</v>
      </c>
      <c r="CC129" s="546">
        <f t="shared" ref="CC129:CC160" si="160">SUM(CC128,BR129)</f>
        <v>2.4618055555555554</v>
      </c>
      <c r="CD129" s="546">
        <f t="shared" ref="CD129:CD160" si="161" xml:space="preserve"> W129 + CD128</f>
        <v>82.677777777777735</v>
      </c>
      <c r="CE129" s="515">
        <f t="shared" ref="CE129:CE160" si="162" xml:space="preserve"> CD129 - CC129</f>
        <v>80.215972222222177</v>
      </c>
      <c r="CF129" s="419">
        <f t="shared" ref="CF129:CF160" si="163">Q129/CE129/24</f>
        <v>1482.5195868791725</v>
      </c>
      <c r="CG129" s="548">
        <f t="shared" ref="CG129:CG146" si="164" xml:space="preserve"> W129 + CG128</f>
        <v>5.239583333333333</v>
      </c>
      <c r="CH129" s="548">
        <f t="shared" ref="CH129:CH146" si="165" xml:space="preserve"> BR129 + CH128</f>
        <v>0.24027777777777776</v>
      </c>
      <c r="CI129" s="440">
        <f t="shared" si="156"/>
        <v>201693</v>
      </c>
      <c r="CJ129" s="548">
        <f t="shared" ref="CJ129:CJ160" si="166" xml:space="preserve"> CG129 - CH129</f>
        <v>4.999305555555555</v>
      </c>
      <c r="CK129" s="440">
        <f t="shared" ref="CK129:CK147" si="167" xml:space="preserve"> CI129/CJ129/24</f>
        <v>1681.0084733990834</v>
      </c>
      <c r="CL129" s="440">
        <f t="shared" si="151"/>
        <v>1603.9204771371769</v>
      </c>
      <c r="CM129" s="567"/>
      <c r="CN129" s="567"/>
      <c r="CO129" s="568"/>
      <c r="CP129" s="568"/>
      <c r="CQ129" s="568"/>
      <c r="CR129" s="568"/>
      <c r="CS129" s="568"/>
      <c r="CT129" s="568"/>
      <c r="CU129" s="568"/>
      <c r="CV129" s="568"/>
      <c r="CW129" s="568"/>
      <c r="CX129" s="568"/>
    </row>
    <row r="130" spans="1:102">
      <c r="A130" s="433">
        <f t="shared" si="97"/>
        <v>129</v>
      </c>
      <c r="B130" s="434">
        <v>40897</v>
      </c>
      <c r="C130" s="433">
        <f>MONTH(B130)</f>
        <v>12</v>
      </c>
      <c r="D130" s="435" t="s">
        <v>24</v>
      </c>
      <c r="E130" s="436" t="s">
        <v>1137</v>
      </c>
      <c r="F130" s="437"/>
      <c r="G130" s="438">
        <v>54</v>
      </c>
      <c r="H130" s="436" t="s">
        <v>27</v>
      </c>
      <c r="I130" s="437" t="s">
        <v>807</v>
      </c>
      <c r="J130" s="436" t="s">
        <v>28</v>
      </c>
      <c r="K130" s="436" t="s">
        <v>29</v>
      </c>
      <c r="L130" s="439">
        <v>154701</v>
      </c>
      <c r="M130" s="439">
        <v>33777</v>
      </c>
      <c r="N130" s="439"/>
      <c r="O130" s="683"/>
      <c r="P130" s="440">
        <f>P129-M130</f>
        <v>29340</v>
      </c>
      <c r="Q130" s="268">
        <f t="shared" si="147"/>
        <v>2887899</v>
      </c>
      <c r="R130" s="435" t="s">
        <v>808</v>
      </c>
      <c r="S130" s="441">
        <v>8.6805555555555566E-2</v>
      </c>
      <c r="T130" s="257">
        <f t="shared" si="133"/>
        <v>2</v>
      </c>
      <c r="U130" s="257">
        <f t="shared" si="116"/>
        <v>5</v>
      </c>
      <c r="V130" s="435" t="s">
        <v>809</v>
      </c>
      <c r="W130" s="443">
        <v>1</v>
      </c>
      <c r="X130" s="253">
        <f t="shared" si="100"/>
        <v>24</v>
      </c>
      <c r="Y130" s="257">
        <f t="shared" si="117"/>
        <v>0</v>
      </c>
      <c r="Z130" s="253">
        <f t="shared" si="130"/>
        <v>1990</v>
      </c>
      <c r="AA130" s="253">
        <f t="shared" si="130"/>
        <v>2416</v>
      </c>
      <c r="AB130" s="253">
        <f>SUM($W$7:W130)</f>
        <v>82.292361111111092</v>
      </c>
      <c r="AC130" s="444">
        <v>0</v>
      </c>
      <c r="AD130" s="440">
        <v>0</v>
      </c>
      <c r="AE130" s="253">
        <f t="shared" si="101"/>
        <v>0</v>
      </c>
      <c r="AF130" s="253">
        <f t="shared" si="118"/>
        <v>0</v>
      </c>
      <c r="AG130" s="257">
        <f t="shared" ref="AG130:AG193" si="168">M130/W130/24</f>
        <v>1407.375</v>
      </c>
      <c r="AH130" s="257">
        <f t="shared" si="102"/>
        <v>33777</v>
      </c>
      <c r="AI130" s="445"/>
      <c r="AJ130" s="446"/>
      <c r="AK130" s="447">
        <v>0</v>
      </c>
      <c r="AL130" s="436">
        <v>0</v>
      </c>
      <c r="AM130" s="253">
        <f t="shared" si="103"/>
        <v>0</v>
      </c>
      <c r="AN130" s="251">
        <f t="shared" si="119"/>
        <v>0</v>
      </c>
      <c r="AO130" s="447">
        <v>1</v>
      </c>
      <c r="AP130" s="448">
        <v>5.6944444444444443E-2</v>
      </c>
      <c r="AQ130" s="253">
        <f t="shared" si="104"/>
        <v>1</v>
      </c>
      <c r="AR130" s="251">
        <f t="shared" si="120"/>
        <v>22</v>
      </c>
      <c r="AS130" s="447">
        <v>2</v>
      </c>
      <c r="AT130" s="448">
        <v>5.4166666666666669E-2</v>
      </c>
      <c r="AU130" s="253">
        <f t="shared" si="105"/>
        <v>1</v>
      </c>
      <c r="AV130" s="251">
        <f t="shared" si="121"/>
        <v>18</v>
      </c>
      <c r="AW130" s="449">
        <v>5</v>
      </c>
      <c r="AX130" s="448">
        <v>0.13055555555555556</v>
      </c>
      <c r="AY130" s="253">
        <f t="shared" si="106"/>
        <v>3</v>
      </c>
      <c r="AZ130" s="251">
        <f t="shared" si="122"/>
        <v>8</v>
      </c>
      <c r="BA130" s="449">
        <v>0</v>
      </c>
      <c r="BB130" s="448">
        <v>0</v>
      </c>
      <c r="BC130" s="257">
        <f t="shared" si="107"/>
        <v>0</v>
      </c>
      <c r="BD130" s="258">
        <f t="shared" si="123"/>
        <v>0</v>
      </c>
      <c r="BE130" s="433">
        <v>1</v>
      </c>
      <c r="BF130" s="448">
        <v>2.7777777777777776E-2</v>
      </c>
      <c r="BG130" s="253">
        <f t="shared" si="108"/>
        <v>0</v>
      </c>
      <c r="BH130" s="251">
        <f t="shared" si="124"/>
        <v>40</v>
      </c>
      <c r="BI130" s="449">
        <v>0</v>
      </c>
      <c r="BJ130" s="448">
        <v>0</v>
      </c>
      <c r="BK130" s="253">
        <f t="shared" si="109"/>
        <v>0</v>
      </c>
      <c r="BL130" s="251">
        <f t="shared" si="125"/>
        <v>0</v>
      </c>
      <c r="BM130" s="449">
        <v>0</v>
      </c>
      <c r="BN130" s="448">
        <v>0</v>
      </c>
      <c r="BO130" s="253">
        <f t="shared" si="110"/>
        <v>0</v>
      </c>
      <c r="BP130" s="251">
        <f t="shared" si="126"/>
        <v>0</v>
      </c>
      <c r="BQ130" s="450">
        <v>0</v>
      </c>
      <c r="BR130" s="448">
        <v>0</v>
      </c>
      <c r="BS130" s="253">
        <f t="shared" si="111"/>
        <v>0</v>
      </c>
      <c r="BT130" s="251">
        <f t="shared" si="127"/>
        <v>0</v>
      </c>
      <c r="BU130" s="253">
        <f t="shared" si="115"/>
        <v>9</v>
      </c>
      <c r="BV130" s="254">
        <f t="shared" si="94"/>
        <v>0.26944444444444443</v>
      </c>
      <c r="BW130" s="253">
        <f t="shared" si="112"/>
        <v>6</v>
      </c>
      <c r="BX130" s="252">
        <f t="shared" si="128"/>
        <v>28</v>
      </c>
      <c r="BY130" s="418">
        <f t="shared" si="158"/>
        <v>0.73055555555555562</v>
      </c>
      <c r="BZ130" s="260">
        <f t="shared" ref="BZ130:BZ161" si="169">M130/BY130/24</f>
        <v>1926.444866920152</v>
      </c>
      <c r="CA130" s="260">
        <f t="shared" si="159"/>
        <v>46234.676806083648</v>
      </c>
      <c r="CB130" s="258">
        <f t="shared" ref="CB130:CB161" si="170">M130/(W130-BR130)/24</f>
        <v>1407.375</v>
      </c>
      <c r="CC130" s="546">
        <f t="shared" si="160"/>
        <v>2.4618055555555554</v>
      </c>
      <c r="CD130" s="546">
        <f t="shared" si="161"/>
        <v>83.677777777777735</v>
      </c>
      <c r="CE130" s="515">
        <f t="shared" si="162"/>
        <v>81.215972222222177</v>
      </c>
      <c r="CF130" s="419">
        <f t="shared" si="163"/>
        <v>1481.5943429299459</v>
      </c>
      <c r="CG130" s="548">
        <f t="shared" si="164"/>
        <v>6.239583333333333</v>
      </c>
      <c r="CH130" s="548">
        <f t="shared" si="165"/>
        <v>0.24027777777777776</v>
      </c>
      <c r="CI130" s="440">
        <f t="shared" si="156"/>
        <v>235470</v>
      </c>
      <c r="CJ130" s="548">
        <f t="shared" si="166"/>
        <v>5.999305555555555</v>
      </c>
      <c r="CK130" s="440">
        <f t="shared" si="167"/>
        <v>1635.3976154647528</v>
      </c>
      <c r="CL130" s="440">
        <f t="shared" si="151"/>
        <v>1572.4207011686146</v>
      </c>
      <c r="CM130" s="567"/>
      <c r="CN130" s="567"/>
      <c r="CO130" s="568"/>
      <c r="CP130" s="568"/>
      <c r="CQ130" s="568"/>
      <c r="CR130" s="568"/>
      <c r="CS130" s="568"/>
      <c r="CT130" s="568"/>
      <c r="CU130" s="568"/>
      <c r="CV130" s="568"/>
      <c r="CW130" s="568"/>
      <c r="CX130" s="568"/>
    </row>
    <row r="131" spans="1:102">
      <c r="A131" s="433">
        <f t="shared" si="97"/>
        <v>130</v>
      </c>
      <c r="B131" s="434">
        <v>40898</v>
      </c>
      <c r="C131" s="433">
        <f t="shared" si="157"/>
        <v>12</v>
      </c>
      <c r="D131" s="435" t="s">
        <v>24</v>
      </c>
      <c r="E131" s="436" t="s">
        <v>1137</v>
      </c>
      <c r="F131" s="437"/>
      <c r="G131" s="438">
        <v>54</v>
      </c>
      <c r="H131" s="436" t="s">
        <v>27</v>
      </c>
      <c r="I131" s="437" t="s">
        <v>807</v>
      </c>
      <c r="J131" s="436" t="s">
        <v>28</v>
      </c>
      <c r="K131" s="436" t="s">
        <v>29</v>
      </c>
      <c r="L131" s="439">
        <v>154701</v>
      </c>
      <c r="M131" s="439">
        <v>28840</v>
      </c>
      <c r="N131" s="439"/>
      <c r="O131" s="683"/>
      <c r="P131" s="440">
        <f>P130-M131</f>
        <v>500</v>
      </c>
      <c r="Q131" s="268">
        <f t="shared" ref="Q131:Q162" si="171">Q130+M131</f>
        <v>2916739</v>
      </c>
      <c r="R131" s="435" t="s">
        <v>808</v>
      </c>
      <c r="S131" s="441">
        <v>8.6805555555555566E-2</v>
      </c>
      <c r="T131" s="257">
        <f t="shared" si="133"/>
        <v>2</v>
      </c>
      <c r="U131" s="257">
        <f t="shared" si="116"/>
        <v>5</v>
      </c>
      <c r="V131" s="435" t="s">
        <v>809</v>
      </c>
      <c r="W131" s="443">
        <v>1</v>
      </c>
      <c r="X131" s="253">
        <f t="shared" si="100"/>
        <v>24</v>
      </c>
      <c r="Y131" s="257">
        <f t="shared" si="117"/>
        <v>0</v>
      </c>
      <c r="Z131" s="253">
        <f t="shared" si="130"/>
        <v>2014</v>
      </c>
      <c r="AA131" s="253">
        <f t="shared" si="130"/>
        <v>2416</v>
      </c>
      <c r="AB131" s="253">
        <f>SUM($W$7:W131)</f>
        <v>83.292361111111092</v>
      </c>
      <c r="AC131" s="444">
        <v>0</v>
      </c>
      <c r="AD131" s="440">
        <v>0</v>
      </c>
      <c r="AE131" s="253">
        <f t="shared" si="101"/>
        <v>0</v>
      </c>
      <c r="AF131" s="253">
        <f t="shared" si="118"/>
        <v>0</v>
      </c>
      <c r="AG131" s="257">
        <f t="shared" si="168"/>
        <v>1201.6666666666667</v>
      </c>
      <c r="AH131" s="257">
        <f t="shared" si="102"/>
        <v>28840</v>
      </c>
      <c r="AI131" s="445"/>
      <c r="AJ131" s="446"/>
      <c r="AK131" s="447">
        <v>5</v>
      </c>
      <c r="AL131" s="436">
        <v>6.5277777777777782E-2</v>
      </c>
      <c r="AM131" s="253">
        <f t="shared" si="103"/>
        <v>1</v>
      </c>
      <c r="AN131" s="251">
        <f t="shared" si="119"/>
        <v>34</v>
      </c>
      <c r="AO131" s="447">
        <v>0</v>
      </c>
      <c r="AP131" s="448">
        <v>0</v>
      </c>
      <c r="AQ131" s="253">
        <f t="shared" si="104"/>
        <v>0</v>
      </c>
      <c r="AR131" s="251">
        <f t="shared" si="120"/>
        <v>0</v>
      </c>
      <c r="AS131" s="447">
        <v>4</v>
      </c>
      <c r="AT131" s="448">
        <v>3.6111111111111115E-2</v>
      </c>
      <c r="AU131" s="253">
        <f t="shared" si="105"/>
        <v>0</v>
      </c>
      <c r="AV131" s="251">
        <f t="shared" si="121"/>
        <v>52</v>
      </c>
      <c r="AW131" s="449">
        <v>7</v>
      </c>
      <c r="AX131" s="448">
        <v>0.21249999999999999</v>
      </c>
      <c r="AY131" s="253">
        <f t="shared" si="106"/>
        <v>5</v>
      </c>
      <c r="AZ131" s="251">
        <f t="shared" si="122"/>
        <v>6</v>
      </c>
      <c r="BA131" s="449">
        <v>0</v>
      </c>
      <c r="BB131" s="448">
        <v>0</v>
      </c>
      <c r="BC131" s="257">
        <f t="shared" si="107"/>
        <v>0</v>
      </c>
      <c r="BD131" s="258">
        <f t="shared" si="123"/>
        <v>0</v>
      </c>
      <c r="BE131" s="433">
        <v>0</v>
      </c>
      <c r="BF131" s="448">
        <v>0</v>
      </c>
      <c r="BG131" s="253">
        <f t="shared" si="108"/>
        <v>0</v>
      </c>
      <c r="BH131" s="251">
        <f t="shared" si="124"/>
        <v>0</v>
      </c>
      <c r="BI131" s="449">
        <v>1</v>
      </c>
      <c r="BJ131" s="448">
        <v>1.0416666666666666E-2</v>
      </c>
      <c r="BK131" s="253">
        <f t="shared" si="109"/>
        <v>0</v>
      </c>
      <c r="BL131" s="251">
        <f t="shared" si="125"/>
        <v>15</v>
      </c>
      <c r="BM131" s="449">
        <v>0</v>
      </c>
      <c r="BN131" s="448">
        <v>0</v>
      </c>
      <c r="BO131" s="253">
        <f t="shared" si="110"/>
        <v>0</v>
      </c>
      <c r="BP131" s="251">
        <f t="shared" si="126"/>
        <v>0</v>
      </c>
      <c r="BQ131" s="450">
        <v>0</v>
      </c>
      <c r="BR131" s="448">
        <v>0</v>
      </c>
      <c r="BS131" s="253">
        <f t="shared" si="111"/>
        <v>0</v>
      </c>
      <c r="BT131" s="251">
        <f t="shared" si="127"/>
        <v>0</v>
      </c>
      <c r="BU131" s="253">
        <f t="shared" si="115"/>
        <v>17</v>
      </c>
      <c r="BV131" s="254">
        <f t="shared" ref="BV131:BV194" si="172">BR131+BN131+BJ131+BF131+BB131+AX131+AT131+AP131+AL131+AD131</f>
        <v>0.32430555555555551</v>
      </c>
      <c r="BW131" s="253">
        <f t="shared" si="112"/>
        <v>7</v>
      </c>
      <c r="BX131" s="252">
        <f t="shared" si="128"/>
        <v>47</v>
      </c>
      <c r="BY131" s="418">
        <f t="shared" si="158"/>
        <v>0.67569444444444449</v>
      </c>
      <c r="BZ131" s="260">
        <f t="shared" si="169"/>
        <v>1778.4172661870505</v>
      </c>
      <c r="CA131" s="260">
        <f t="shared" si="159"/>
        <v>42682.01438848921</v>
      </c>
      <c r="CB131" s="258">
        <f t="shared" si="170"/>
        <v>1201.6666666666667</v>
      </c>
      <c r="CC131" s="546">
        <f t="shared" si="160"/>
        <v>2.4618055555555554</v>
      </c>
      <c r="CD131" s="546">
        <f t="shared" si="161"/>
        <v>84.677777777777735</v>
      </c>
      <c r="CE131" s="515">
        <f t="shared" si="162"/>
        <v>82.215972222222177</v>
      </c>
      <c r="CF131" s="419">
        <f t="shared" si="163"/>
        <v>1478.189558327914</v>
      </c>
      <c r="CG131" s="548">
        <f t="shared" si="164"/>
        <v>7.239583333333333</v>
      </c>
      <c r="CH131" s="548">
        <f t="shared" si="165"/>
        <v>0.24027777777777776</v>
      </c>
      <c r="CI131" s="440">
        <f t="shared" si="156"/>
        <v>264310</v>
      </c>
      <c r="CJ131" s="548">
        <f t="shared" si="166"/>
        <v>6.999305555555555</v>
      </c>
      <c r="CK131" s="440">
        <f t="shared" si="167"/>
        <v>1573.4299037602939</v>
      </c>
      <c r="CL131" s="440">
        <f t="shared" si="151"/>
        <v>1521.2086330935253</v>
      </c>
      <c r="CM131" s="567"/>
      <c r="CN131" s="567"/>
      <c r="CO131" s="568"/>
      <c r="CP131" s="568"/>
      <c r="CQ131" s="568"/>
      <c r="CR131" s="568"/>
      <c r="CS131" s="568"/>
      <c r="CT131" s="568"/>
      <c r="CU131" s="568"/>
      <c r="CV131" s="568"/>
      <c r="CW131" s="568"/>
      <c r="CX131" s="568"/>
    </row>
    <row r="132" spans="1:102">
      <c r="A132" s="433">
        <f t="shared" si="97"/>
        <v>131</v>
      </c>
      <c r="B132" s="434">
        <v>40899</v>
      </c>
      <c r="C132" s="433">
        <f>MONTH(B132)</f>
        <v>12</v>
      </c>
      <c r="D132" s="435" t="s">
        <v>24</v>
      </c>
      <c r="E132" s="436" t="s">
        <v>1137</v>
      </c>
      <c r="F132" s="437"/>
      <c r="G132" s="438">
        <v>54</v>
      </c>
      <c r="H132" s="436" t="s">
        <v>27</v>
      </c>
      <c r="I132" s="437" t="s">
        <v>807</v>
      </c>
      <c r="J132" s="436" t="s">
        <v>28</v>
      </c>
      <c r="K132" s="436" t="s">
        <v>29</v>
      </c>
      <c r="L132" s="439">
        <v>154701</v>
      </c>
      <c r="M132" s="439">
        <v>500</v>
      </c>
      <c r="N132" s="439"/>
      <c r="O132" s="684"/>
      <c r="P132" s="440">
        <f>P131-M132</f>
        <v>0</v>
      </c>
      <c r="Q132" s="268">
        <f t="shared" si="171"/>
        <v>2917239</v>
      </c>
      <c r="R132" s="435" t="s">
        <v>808</v>
      </c>
      <c r="S132" s="441">
        <v>8.6805555555555566E-2</v>
      </c>
      <c r="T132" s="257">
        <f t="shared" si="133"/>
        <v>2</v>
      </c>
      <c r="U132" s="257">
        <f t="shared" si="116"/>
        <v>5</v>
      </c>
      <c r="V132" s="435" t="s">
        <v>809</v>
      </c>
      <c r="W132" s="443">
        <v>0.14583333333333334</v>
      </c>
      <c r="X132" s="253">
        <f t="shared" ref="X132:X195" si="173">IF(W132=1,24,HOUR(W132))</f>
        <v>3</v>
      </c>
      <c r="Y132" s="257">
        <f t="shared" si="117"/>
        <v>30</v>
      </c>
      <c r="Z132" s="253">
        <f t="shared" si="130"/>
        <v>2017</v>
      </c>
      <c r="AA132" s="253">
        <f t="shared" si="130"/>
        <v>2446</v>
      </c>
      <c r="AB132" s="253">
        <f>SUM($W$7:W132)</f>
        <v>83.43819444444442</v>
      </c>
      <c r="AC132" s="444">
        <v>0</v>
      </c>
      <c r="AD132" s="440">
        <v>0</v>
      </c>
      <c r="AE132" s="253">
        <f t="shared" ref="AE132:AE195" si="174">IF(AD132=1,24,HOUR(AD132))</f>
        <v>0</v>
      </c>
      <c r="AF132" s="253">
        <f t="shared" si="118"/>
        <v>0</v>
      </c>
      <c r="AG132" s="257">
        <f t="shared" si="168"/>
        <v>142.85714285714286</v>
      </c>
      <c r="AH132" s="257">
        <f t="shared" ref="AH132:AH195" si="175">AG132*24</f>
        <v>3428.5714285714284</v>
      </c>
      <c r="AI132" s="435" t="s">
        <v>826</v>
      </c>
      <c r="AJ132" s="446"/>
      <c r="AK132" s="447">
        <v>0</v>
      </c>
      <c r="AL132" s="436">
        <v>0</v>
      </c>
      <c r="AM132" s="253">
        <f t="shared" ref="AM132:AM195" si="176">IF(AL132=1,24,HOUR(AL132))</f>
        <v>0</v>
      </c>
      <c r="AN132" s="251">
        <f t="shared" si="119"/>
        <v>0</v>
      </c>
      <c r="AO132" s="447">
        <v>0</v>
      </c>
      <c r="AP132" s="448">
        <v>0</v>
      </c>
      <c r="AQ132" s="253">
        <f t="shared" ref="AQ132:AQ195" si="177">IF(AP132=1,24,HOUR(AP132))</f>
        <v>0</v>
      </c>
      <c r="AR132" s="251">
        <f t="shared" si="120"/>
        <v>0</v>
      </c>
      <c r="AS132" s="447">
        <v>0</v>
      </c>
      <c r="AT132" s="448">
        <v>0</v>
      </c>
      <c r="AU132" s="253">
        <f t="shared" ref="AU132:AU195" si="178">IF(AT132=1,24,HOUR(AT132))</f>
        <v>0</v>
      </c>
      <c r="AV132" s="251">
        <f t="shared" si="121"/>
        <v>0</v>
      </c>
      <c r="AW132" s="449">
        <v>0</v>
      </c>
      <c r="AX132" s="448">
        <v>0</v>
      </c>
      <c r="AY132" s="253">
        <f t="shared" ref="AY132:AY195" si="179">IF(AX132=1,24,HOUR(AX132))</f>
        <v>0</v>
      </c>
      <c r="AZ132" s="251">
        <f t="shared" si="122"/>
        <v>0</v>
      </c>
      <c r="BA132" s="449">
        <v>0</v>
      </c>
      <c r="BB132" s="448">
        <v>0</v>
      </c>
      <c r="BC132" s="257">
        <f t="shared" ref="BC132:BC195" si="180">IF(BB132=1,24,HOUR(BB132))</f>
        <v>0</v>
      </c>
      <c r="BD132" s="258">
        <f t="shared" si="123"/>
        <v>0</v>
      </c>
      <c r="BE132" s="433">
        <v>0</v>
      </c>
      <c r="BF132" s="448">
        <v>0</v>
      </c>
      <c r="BG132" s="253">
        <f t="shared" ref="BG132:BG195" si="181">IF(BF132=1,24,HOUR(BF132))</f>
        <v>0</v>
      </c>
      <c r="BH132" s="251">
        <f t="shared" si="124"/>
        <v>0</v>
      </c>
      <c r="BI132" s="449">
        <v>0</v>
      </c>
      <c r="BJ132" s="448">
        <v>0</v>
      </c>
      <c r="BK132" s="253">
        <f t="shared" ref="BK132:BK195" si="182">IF(BJ132=1,24,HOUR(BJ132))</f>
        <v>0</v>
      </c>
      <c r="BL132" s="251">
        <f t="shared" si="125"/>
        <v>0</v>
      </c>
      <c r="BM132" s="449">
        <v>0</v>
      </c>
      <c r="BN132" s="448">
        <v>0</v>
      </c>
      <c r="BO132" s="253">
        <f t="shared" ref="BO132:BO195" si="183">IF(BN132=1,24,HOUR(BN132))</f>
        <v>0</v>
      </c>
      <c r="BP132" s="251">
        <f t="shared" si="126"/>
        <v>0</v>
      </c>
      <c r="BQ132" s="450">
        <v>0</v>
      </c>
      <c r="BR132" s="448">
        <v>0</v>
      </c>
      <c r="BS132" s="253">
        <f t="shared" ref="BS132:BS195" si="184">IF(BR132=1,24,HOUR(BR132))</f>
        <v>0</v>
      </c>
      <c r="BT132" s="251">
        <f t="shared" si="127"/>
        <v>0</v>
      </c>
      <c r="BU132" s="253">
        <f t="shared" si="115"/>
        <v>0</v>
      </c>
      <c r="BV132" s="254">
        <f t="shared" si="172"/>
        <v>0</v>
      </c>
      <c r="BW132" s="253">
        <f t="shared" ref="BW132:BW195" si="185">IF(BV132=1,24,HOUR(BV132))</f>
        <v>0</v>
      </c>
      <c r="BX132" s="252">
        <f t="shared" si="128"/>
        <v>0</v>
      </c>
      <c r="BY132" s="418">
        <f t="shared" si="158"/>
        <v>0.14583333333333334</v>
      </c>
      <c r="BZ132" s="260">
        <f t="shared" si="169"/>
        <v>142.85714285714286</v>
      </c>
      <c r="CA132" s="260">
        <f t="shared" si="159"/>
        <v>3428.5714285714284</v>
      </c>
      <c r="CB132" s="258">
        <f t="shared" si="170"/>
        <v>142.85714285714286</v>
      </c>
      <c r="CC132" s="546">
        <f t="shared" si="160"/>
        <v>2.4618055555555554</v>
      </c>
      <c r="CD132" s="546">
        <f t="shared" si="161"/>
        <v>84.823611111111063</v>
      </c>
      <c r="CE132" s="515">
        <f t="shared" si="162"/>
        <v>82.361805555555506</v>
      </c>
      <c r="CF132" s="419">
        <f t="shared" si="163"/>
        <v>1475.8251616765465</v>
      </c>
      <c r="CG132" s="548">
        <f t="shared" si="164"/>
        <v>7.3854166666666661</v>
      </c>
      <c r="CH132" s="548">
        <f t="shared" si="165"/>
        <v>0.24027777777777776</v>
      </c>
      <c r="CI132" s="440">
        <f t="shared" si="156"/>
        <v>264810</v>
      </c>
      <c r="CJ132" s="548">
        <f t="shared" si="166"/>
        <v>7.145138888888888</v>
      </c>
      <c r="CK132" s="440">
        <f t="shared" si="167"/>
        <v>1544.2317037612986</v>
      </c>
      <c r="CL132" s="440">
        <f t="shared" si="151"/>
        <v>1493.9915373765868</v>
      </c>
      <c r="CM132" s="567"/>
      <c r="CN132" s="567"/>
      <c r="CO132" s="568"/>
      <c r="CP132" s="568"/>
      <c r="CQ132" s="568"/>
      <c r="CR132" s="568"/>
      <c r="CS132" s="568"/>
      <c r="CT132" s="568"/>
      <c r="CU132" s="568"/>
      <c r="CV132" s="568"/>
      <c r="CW132" s="568"/>
      <c r="CX132" s="568"/>
    </row>
    <row r="133" spans="1:102">
      <c r="A133" s="433">
        <f t="shared" ref="A133:A195" si="186">A132+1</f>
        <v>132</v>
      </c>
      <c r="B133" s="434">
        <v>40899</v>
      </c>
      <c r="C133" s="433">
        <f t="shared" si="157"/>
        <v>12</v>
      </c>
      <c r="D133" s="435" t="s">
        <v>24</v>
      </c>
      <c r="E133" s="436" t="s">
        <v>1208</v>
      </c>
      <c r="F133" s="437"/>
      <c r="G133" s="438">
        <v>55</v>
      </c>
      <c r="H133" s="436" t="s">
        <v>27</v>
      </c>
      <c r="I133" s="437" t="s">
        <v>305</v>
      </c>
      <c r="J133" s="436" t="s">
        <v>28</v>
      </c>
      <c r="K133" s="436" t="s">
        <v>29</v>
      </c>
      <c r="L133" s="439">
        <v>46718</v>
      </c>
      <c r="M133" s="439">
        <v>29644</v>
      </c>
      <c r="N133" s="439"/>
      <c r="O133" s="682">
        <v>3</v>
      </c>
      <c r="P133" s="440">
        <f>L133-M133</f>
        <v>17074</v>
      </c>
      <c r="Q133" s="268">
        <f t="shared" si="171"/>
        <v>2946883</v>
      </c>
      <c r="R133" s="435" t="s">
        <v>820</v>
      </c>
      <c r="S133" s="441">
        <v>6.9444444444444434E-2</v>
      </c>
      <c r="T133" s="257">
        <f t="shared" si="133"/>
        <v>1</v>
      </c>
      <c r="U133" s="257">
        <f t="shared" si="116"/>
        <v>40</v>
      </c>
      <c r="V133" s="435" t="s">
        <v>821</v>
      </c>
      <c r="W133" s="443">
        <v>0.77083333333333337</v>
      </c>
      <c r="X133" s="253">
        <f t="shared" si="173"/>
        <v>18</v>
      </c>
      <c r="Y133" s="257">
        <f t="shared" si="117"/>
        <v>30</v>
      </c>
      <c r="Z133" s="253">
        <f t="shared" si="130"/>
        <v>2035</v>
      </c>
      <c r="AA133" s="253">
        <f t="shared" si="130"/>
        <v>2476</v>
      </c>
      <c r="AB133" s="253">
        <f>SUM($W$7:W133)</f>
        <v>84.209027777777749</v>
      </c>
      <c r="AC133" s="444">
        <v>0</v>
      </c>
      <c r="AD133" s="440">
        <v>0</v>
      </c>
      <c r="AE133" s="253">
        <f t="shared" si="174"/>
        <v>0</v>
      </c>
      <c r="AF133" s="253">
        <f t="shared" si="118"/>
        <v>0</v>
      </c>
      <c r="AG133" s="257">
        <f t="shared" si="168"/>
        <v>1602.3783783783783</v>
      </c>
      <c r="AH133" s="257">
        <f t="shared" si="175"/>
        <v>38457.08108108108</v>
      </c>
      <c r="AI133" s="445"/>
      <c r="AJ133" s="446"/>
      <c r="AK133" s="447">
        <v>1</v>
      </c>
      <c r="AL133" s="436">
        <v>2.4999999999999998E-2</v>
      </c>
      <c r="AM133" s="253">
        <f t="shared" si="176"/>
        <v>0</v>
      </c>
      <c r="AN133" s="251">
        <f t="shared" si="119"/>
        <v>36</v>
      </c>
      <c r="AO133" s="447">
        <v>2</v>
      </c>
      <c r="AP133" s="448">
        <v>2.7083333333333334E-2</v>
      </c>
      <c r="AQ133" s="253">
        <f t="shared" si="177"/>
        <v>0</v>
      </c>
      <c r="AR133" s="251">
        <f t="shared" si="120"/>
        <v>39</v>
      </c>
      <c r="AS133" s="447">
        <v>0</v>
      </c>
      <c r="AT133" s="448">
        <v>0</v>
      </c>
      <c r="AU133" s="253">
        <f t="shared" si="178"/>
        <v>0</v>
      </c>
      <c r="AV133" s="251">
        <f t="shared" si="121"/>
        <v>0</v>
      </c>
      <c r="AW133" s="449">
        <v>0</v>
      </c>
      <c r="AX133" s="448">
        <v>0</v>
      </c>
      <c r="AY133" s="253">
        <f t="shared" si="179"/>
        <v>0</v>
      </c>
      <c r="AZ133" s="251">
        <f t="shared" si="122"/>
        <v>0</v>
      </c>
      <c r="BA133" s="449">
        <v>0</v>
      </c>
      <c r="BB133" s="448">
        <v>0</v>
      </c>
      <c r="BC133" s="257">
        <f t="shared" si="180"/>
        <v>0</v>
      </c>
      <c r="BD133" s="258">
        <f t="shared" si="123"/>
        <v>0</v>
      </c>
      <c r="BE133" s="433">
        <v>3</v>
      </c>
      <c r="BF133" s="448">
        <v>0.11319444444444444</v>
      </c>
      <c r="BG133" s="253">
        <f t="shared" si="181"/>
        <v>2</v>
      </c>
      <c r="BH133" s="251">
        <f t="shared" si="124"/>
        <v>43</v>
      </c>
      <c r="BI133" s="449">
        <v>0</v>
      </c>
      <c r="BJ133" s="448">
        <v>0</v>
      </c>
      <c r="BK133" s="253">
        <f t="shared" si="182"/>
        <v>0</v>
      </c>
      <c r="BL133" s="251">
        <f t="shared" si="125"/>
        <v>0</v>
      </c>
      <c r="BM133" s="449">
        <v>0</v>
      </c>
      <c r="BN133" s="448">
        <v>0</v>
      </c>
      <c r="BO133" s="253">
        <f t="shared" si="183"/>
        <v>0</v>
      </c>
      <c r="BP133" s="251">
        <f t="shared" si="126"/>
        <v>0</v>
      </c>
      <c r="BQ133" s="450">
        <v>2</v>
      </c>
      <c r="BR133" s="448">
        <v>7.1527777777777787E-2</v>
      </c>
      <c r="BS133" s="253">
        <f t="shared" si="184"/>
        <v>1</v>
      </c>
      <c r="BT133" s="251">
        <f t="shared" si="127"/>
        <v>43</v>
      </c>
      <c r="BU133" s="253">
        <f t="shared" si="115"/>
        <v>8</v>
      </c>
      <c r="BV133" s="254">
        <f t="shared" si="172"/>
        <v>0.23680555555555557</v>
      </c>
      <c r="BW133" s="253">
        <f t="shared" si="185"/>
        <v>5</v>
      </c>
      <c r="BX133" s="252">
        <f t="shared" si="128"/>
        <v>41</v>
      </c>
      <c r="BY133" s="418">
        <f t="shared" si="158"/>
        <v>0.53402777777777777</v>
      </c>
      <c r="BZ133" s="260">
        <f t="shared" si="169"/>
        <v>2312.925877763329</v>
      </c>
      <c r="CA133" s="260">
        <f t="shared" si="159"/>
        <v>55510.221066319893</v>
      </c>
      <c r="CB133" s="258">
        <f t="shared" si="170"/>
        <v>1766.2760675273087</v>
      </c>
      <c r="CC133" s="546">
        <f t="shared" si="160"/>
        <v>2.5333333333333332</v>
      </c>
      <c r="CD133" s="546">
        <f t="shared" si="161"/>
        <v>85.594444444444392</v>
      </c>
      <c r="CE133" s="515">
        <f t="shared" si="162"/>
        <v>83.06111111111106</v>
      </c>
      <c r="CF133" s="419">
        <f t="shared" si="163"/>
        <v>1478.2705170222737</v>
      </c>
      <c r="CG133" s="548">
        <f t="shared" si="164"/>
        <v>8.15625</v>
      </c>
      <c r="CH133" s="548">
        <f t="shared" si="165"/>
        <v>0.31180555555555556</v>
      </c>
      <c r="CI133" s="440">
        <f t="shared" si="156"/>
        <v>294454</v>
      </c>
      <c r="CJ133" s="548">
        <f t="shared" si="166"/>
        <v>7.8444444444444441</v>
      </c>
      <c r="CK133" s="440">
        <f t="shared" si="167"/>
        <v>1564.0262039660056</v>
      </c>
      <c r="CL133" s="440">
        <f t="shared" si="151"/>
        <v>1504.2349936143039</v>
      </c>
      <c r="CM133" s="567"/>
      <c r="CN133" s="567"/>
      <c r="CO133" s="568"/>
      <c r="CP133" s="568"/>
      <c r="CQ133" s="568"/>
      <c r="CR133" s="568"/>
      <c r="CS133" s="568"/>
      <c r="CT133" s="568"/>
      <c r="CU133" s="568"/>
      <c r="CV133" s="568"/>
      <c r="CW133" s="568"/>
      <c r="CX133" s="568"/>
    </row>
    <row r="134" spans="1:102">
      <c r="A134" s="433">
        <f t="shared" si="186"/>
        <v>133</v>
      </c>
      <c r="B134" s="434">
        <v>40900</v>
      </c>
      <c r="C134" s="433">
        <f>MONTH(B134)</f>
        <v>12</v>
      </c>
      <c r="D134" s="435" t="s">
        <v>24</v>
      </c>
      <c r="E134" s="436" t="s">
        <v>1208</v>
      </c>
      <c r="F134" s="437"/>
      <c r="G134" s="438">
        <v>55</v>
      </c>
      <c r="H134" s="436" t="s">
        <v>27</v>
      </c>
      <c r="I134" s="437" t="s">
        <v>305</v>
      </c>
      <c r="J134" s="436" t="s">
        <v>28</v>
      </c>
      <c r="K134" s="436" t="s">
        <v>29</v>
      </c>
      <c r="L134" s="439">
        <v>46718</v>
      </c>
      <c r="M134" s="439">
        <v>17074</v>
      </c>
      <c r="N134" s="439"/>
      <c r="O134" s="684"/>
      <c r="P134" s="440">
        <f>P133-M134</f>
        <v>0</v>
      </c>
      <c r="Q134" s="268">
        <f t="shared" si="171"/>
        <v>2963957</v>
      </c>
      <c r="R134" s="435" t="s">
        <v>820</v>
      </c>
      <c r="S134" s="441">
        <v>6.9444444444444434E-2</v>
      </c>
      <c r="T134" s="257">
        <f t="shared" si="133"/>
        <v>1</v>
      </c>
      <c r="U134" s="257">
        <f t="shared" si="116"/>
        <v>40</v>
      </c>
      <c r="V134" s="435" t="s">
        <v>821</v>
      </c>
      <c r="W134" s="443">
        <v>0.86597222222222225</v>
      </c>
      <c r="X134" s="253">
        <f t="shared" si="173"/>
        <v>20</v>
      </c>
      <c r="Y134" s="257">
        <f t="shared" si="117"/>
        <v>47</v>
      </c>
      <c r="Z134" s="253">
        <f t="shared" si="130"/>
        <v>2055</v>
      </c>
      <c r="AA134" s="253">
        <f t="shared" si="130"/>
        <v>2523</v>
      </c>
      <c r="AB134" s="253">
        <f>SUM($W$7:W134)</f>
        <v>85.074999999999974</v>
      </c>
      <c r="AC134" s="444">
        <v>0</v>
      </c>
      <c r="AD134" s="440">
        <v>0</v>
      </c>
      <c r="AE134" s="253">
        <f t="shared" si="174"/>
        <v>0</v>
      </c>
      <c r="AF134" s="253">
        <f t="shared" si="118"/>
        <v>0</v>
      </c>
      <c r="AG134" s="257">
        <f t="shared" si="168"/>
        <v>821.52365677626301</v>
      </c>
      <c r="AH134" s="257">
        <f t="shared" si="175"/>
        <v>19716.567762630311</v>
      </c>
      <c r="AI134" s="435" t="s">
        <v>827</v>
      </c>
      <c r="AJ134" s="446"/>
      <c r="AK134" s="447">
        <v>0</v>
      </c>
      <c r="AL134" s="436">
        <v>0</v>
      </c>
      <c r="AM134" s="253">
        <f t="shared" si="176"/>
        <v>0</v>
      </c>
      <c r="AN134" s="251">
        <f t="shared" si="119"/>
        <v>0</v>
      </c>
      <c r="AO134" s="447">
        <v>0</v>
      </c>
      <c r="AP134" s="448">
        <v>0</v>
      </c>
      <c r="AQ134" s="253">
        <f t="shared" si="177"/>
        <v>0</v>
      </c>
      <c r="AR134" s="251">
        <f t="shared" si="120"/>
        <v>0</v>
      </c>
      <c r="AS134" s="447">
        <v>0</v>
      </c>
      <c r="AT134" s="448">
        <v>0</v>
      </c>
      <c r="AU134" s="253">
        <f t="shared" si="178"/>
        <v>0</v>
      </c>
      <c r="AV134" s="251">
        <f t="shared" si="121"/>
        <v>0</v>
      </c>
      <c r="AW134" s="449">
        <v>8</v>
      </c>
      <c r="AX134" s="448">
        <v>0.12291666666666667</v>
      </c>
      <c r="AY134" s="253">
        <f t="shared" si="179"/>
        <v>2</v>
      </c>
      <c r="AZ134" s="251">
        <f t="shared" si="122"/>
        <v>57</v>
      </c>
      <c r="BA134" s="449">
        <v>1</v>
      </c>
      <c r="BB134" s="448">
        <v>2.7777777777777776E-2</v>
      </c>
      <c r="BC134" s="257">
        <f t="shared" si="180"/>
        <v>0</v>
      </c>
      <c r="BD134" s="258">
        <f t="shared" si="123"/>
        <v>40</v>
      </c>
      <c r="BE134" s="433">
        <v>0</v>
      </c>
      <c r="BF134" s="448">
        <v>0</v>
      </c>
      <c r="BG134" s="253">
        <f t="shared" si="181"/>
        <v>0</v>
      </c>
      <c r="BH134" s="251">
        <f t="shared" si="124"/>
        <v>0</v>
      </c>
      <c r="BI134" s="449">
        <v>0</v>
      </c>
      <c r="BJ134" s="448">
        <v>0</v>
      </c>
      <c r="BK134" s="253">
        <f t="shared" si="182"/>
        <v>0</v>
      </c>
      <c r="BL134" s="251">
        <f t="shared" si="125"/>
        <v>0</v>
      </c>
      <c r="BM134" s="449">
        <v>0</v>
      </c>
      <c r="BN134" s="448">
        <v>0</v>
      </c>
      <c r="BO134" s="253">
        <f t="shared" si="183"/>
        <v>0</v>
      </c>
      <c r="BP134" s="251">
        <f t="shared" si="126"/>
        <v>0</v>
      </c>
      <c r="BQ134" s="450">
        <v>3</v>
      </c>
      <c r="BR134" s="448">
        <v>5.6944444444444443E-2</v>
      </c>
      <c r="BS134" s="253">
        <f t="shared" si="184"/>
        <v>1</v>
      </c>
      <c r="BT134" s="251">
        <f t="shared" si="127"/>
        <v>22</v>
      </c>
      <c r="BU134" s="253">
        <f t="shared" si="115"/>
        <v>12</v>
      </c>
      <c r="BV134" s="254">
        <f t="shared" si="172"/>
        <v>0.2076388888888889</v>
      </c>
      <c r="BW134" s="253">
        <f t="shared" si="185"/>
        <v>4</v>
      </c>
      <c r="BX134" s="252">
        <f t="shared" si="128"/>
        <v>59</v>
      </c>
      <c r="BY134" s="418">
        <f t="shared" si="158"/>
        <v>0.65833333333333333</v>
      </c>
      <c r="BZ134" s="260">
        <f t="shared" si="169"/>
        <v>1080.632911392405</v>
      </c>
      <c r="CA134" s="260">
        <f t="shared" si="159"/>
        <v>25935.189873417723</v>
      </c>
      <c r="CB134" s="258">
        <f t="shared" si="170"/>
        <v>879.34763948497857</v>
      </c>
      <c r="CC134" s="546">
        <f t="shared" si="160"/>
        <v>2.5902777777777777</v>
      </c>
      <c r="CD134" s="546">
        <f t="shared" si="161"/>
        <v>86.460416666666617</v>
      </c>
      <c r="CE134" s="515">
        <f t="shared" si="162"/>
        <v>83.870138888888846</v>
      </c>
      <c r="CF134" s="419">
        <f t="shared" si="163"/>
        <v>1472.4931897029974</v>
      </c>
      <c r="CG134" s="548">
        <f t="shared" si="164"/>
        <v>9.0222222222222221</v>
      </c>
      <c r="CH134" s="548">
        <f t="shared" si="165"/>
        <v>0.36875000000000002</v>
      </c>
      <c r="CI134" s="440">
        <f t="shared" si="156"/>
        <v>311528</v>
      </c>
      <c r="CJ134" s="548">
        <f t="shared" si="166"/>
        <v>8.6534722222222218</v>
      </c>
      <c r="CK134" s="440">
        <f t="shared" si="167"/>
        <v>1500.0144450686141</v>
      </c>
      <c r="CL134" s="440">
        <f t="shared" si="151"/>
        <v>1438.706896551724</v>
      </c>
      <c r="CM134" s="567"/>
      <c r="CN134" s="567"/>
      <c r="CO134" s="568"/>
      <c r="CP134" s="568"/>
      <c r="CQ134" s="568"/>
      <c r="CR134" s="568"/>
      <c r="CS134" s="568"/>
      <c r="CT134" s="568"/>
      <c r="CU134" s="568"/>
      <c r="CV134" s="568"/>
      <c r="CW134" s="568"/>
      <c r="CX134" s="568"/>
    </row>
    <row r="135" spans="1:102">
      <c r="A135" s="433">
        <f t="shared" si="186"/>
        <v>134</v>
      </c>
      <c r="B135" s="434">
        <v>40900</v>
      </c>
      <c r="C135" s="433">
        <f t="shared" si="157"/>
        <v>12</v>
      </c>
      <c r="D135" s="435" t="s">
        <v>24</v>
      </c>
      <c r="E135" s="436" t="s">
        <v>1112</v>
      </c>
      <c r="F135" s="437"/>
      <c r="G135" s="438">
        <v>56</v>
      </c>
      <c r="H135" s="436" t="s">
        <v>27</v>
      </c>
      <c r="I135" s="437" t="s">
        <v>350</v>
      </c>
      <c r="J135" s="436" t="s">
        <v>823</v>
      </c>
      <c r="K135" s="436" t="s">
        <v>29</v>
      </c>
      <c r="L135" s="439">
        <v>54999</v>
      </c>
      <c r="M135" s="439">
        <v>2654</v>
      </c>
      <c r="N135" s="439"/>
      <c r="O135" s="682">
        <v>5</v>
      </c>
      <c r="P135" s="440">
        <f>L135-M135</f>
        <v>52345</v>
      </c>
      <c r="Q135" s="268">
        <f t="shared" si="171"/>
        <v>2966611</v>
      </c>
      <c r="R135" s="435" t="s">
        <v>824</v>
      </c>
      <c r="S135" s="441">
        <v>4.9999999999999996E-2</v>
      </c>
      <c r="T135" s="257">
        <f t="shared" si="133"/>
        <v>1</v>
      </c>
      <c r="U135" s="257">
        <f t="shared" si="116"/>
        <v>12</v>
      </c>
      <c r="V135" s="435" t="s">
        <v>825</v>
      </c>
      <c r="W135" s="443">
        <v>3.8194444444444441E-2</v>
      </c>
      <c r="X135" s="253">
        <f t="shared" si="173"/>
        <v>0</v>
      </c>
      <c r="Y135" s="257">
        <f t="shared" si="117"/>
        <v>55</v>
      </c>
      <c r="Z135" s="253">
        <f t="shared" si="130"/>
        <v>2055</v>
      </c>
      <c r="AA135" s="253">
        <f t="shared" si="130"/>
        <v>2578</v>
      </c>
      <c r="AB135" s="253">
        <f>SUM($W$7:W135)</f>
        <v>85.113194444444417</v>
      </c>
      <c r="AC135" s="444">
        <v>0</v>
      </c>
      <c r="AD135" s="440">
        <v>0</v>
      </c>
      <c r="AE135" s="253">
        <f t="shared" si="174"/>
        <v>0</v>
      </c>
      <c r="AF135" s="253">
        <f t="shared" si="118"/>
        <v>0</v>
      </c>
      <c r="AG135" s="257">
        <f t="shared" si="168"/>
        <v>2895.2727272727275</v>
      </c>
      <c r="AH135" s="257">
        <f t="shared" si="175"/>
        <v>69486.545454545456</v>
      </c>
      <c r="AI135" s="445"/>
      <c r="AJ135" s="446"/>
      <c r="AK135" s="447">
        <v>0</v>
      </c>
      <c r="AL135" s="436">
        <v>0</v>
      </c>
      <c r="AM135" s="253">
        <f t="shared" si="176"/>
        <v>0</v>
      </c>
      <c r="AN135" s="251">
        <f t="shared" si="119"/>
        <v>0</v>
      </c>
      <c r="AO135" s="447">
        <v>0</v>
      </c>
      <c r="AP135" s="448">
        <v>0</v>
      </c>
      <c r="AQ135" s="253">
        <f t="shared" si="177"/>
        <v>0</v>
      </c>
      <c r="AR135" s="251">
        <f t="shared" si="120"/>
        <v>0</v>
      </c>
      <c r="AS135" s="447">
        <v>0</v>
      </c>
      <c r="AT135" s="448">
        <v>0</v>
      </c>
      <c r="AU135" s="253">
        <f t="shared" si="178"/>
        <v>0</v>
      </c>
      <c r="AV135" s="251">
        <f t="shared" si="121"/>
        <v>0</v>
      </c>
      <c r="AW135" s="449">
        <v>0</v>
      </c>
      <c r="AX135" s="448">
        <v>0</v>
      </c>
      <c r="AY135" s="253">
        <f t="shared" si="179"/>
        <v>0</v>
      </c>
      <c r="AZ135" s="251">
        <f t="shared" si="122"/>
        <v>0</v>
      </c>
      <c r="BA135" s="449">
        <v>0</v>
      </c>
      <c r="BB135" s="448">
        <v>0</v>
      </c>
      <c r="BC135" s="257">
        <f t="shared" si="180"/>
        <v>0</v>
      </c>
      <c r="BD135" s="258">
        <f t="shared" si="123"/>
        <v>0</v>
      </c>
      <c r="BE135" s="433">
        <v>0</v>
      </c>
      <c r="BF135" s="448">
        <v>0</v>
      </c>
      <c r="BG135" s="253">
        <f t="shared" si="181"/>
        <v>0</v>
      </c>
      <c r="BH135" s="251">
        <f t="shared" si="124"/>
        <v>0</v>
      </c>
      <c r="BI135" s="449">
        <v>0</v>
      </c>
      <c r="BJ135" s="448">
        <v>0</v>
      </c>
      <c r="BK135" s="253">
        <f t="shared" si="182"/>
        <v>0</v>
      </c>
      <c r="BL135" s="251">
        <f t="shared" si="125"/>
        <v>0</v>
      </c>
      <c r="BM135" s="449">
        <v>0</v>
      </c>
      <c r="BN135" s="448">
        <v>0</v>
      </c>
      <c r="BO135" s="253">
        <f t="shared" si="183"/>
        <v>0</v>
      </c>
      <c r="BP135" s="251">
        <f t="shared" si="126"/>
        <v>0</v>
      </c>
      <c r="BQ135" s="450">
        <v>0</v>
      </c>
      <c r="BR135" s="448">
        <v>0</v>
      </c>
      <c r="BS135" s="253">
        <f t="shared" si="184"/>
        <v>0</v>
      </c>
      <c r="BT135" s="251">
        <f t="shared" si="127"/>
        <v>0</v>
      </c>
      <c r="BU135" s="253">
        <f t="shared" si="115"/>
        <v>0</v>
      </c>
      <c r="BV135" s="254">
        <f t="shared" si="172"/>
        <v>0</v>
      </c>
      <c r="BW135" s="253">
        <f t="shared" si="185"/>
        <v>0</v>
      </c>
      <c r="BX135" s="252">
        <f t="shared" si="128"/>
        <v>0</v>
      </c>
      <c r="BY135" s="418">
        <f t="shared" si="158"/>
        <v>3.8194444444444441E-2</v>
      </c>
      <c r="BZ135" s="260">
        <f t="shared" si="169"/>
        <v>2895.2727272727275</v>
      </c>
      <c r="CA135" s="260">
        <f t="shared" si="159"/>
        <v>69486.545454545456</v>
      </c>
      <c r="CB135" s="258">
        <f t="shared" si="170"/>
        <v>2895.2727272727275</v>
      </c>
      <c r="CC135" s="546">
        <f t="shared" si="160"/>
        <v>2.5902777777777777</v>
      </c>
      <c r="CD135" s="546">
        <f t="shared" si="161"/>
        <v>86.49861111111106</v>
      </c>
      <c r="CE135" s="515">
        <f t="shared" si="162"/>
        <v>83.908333333333289</v>
      </c>
      <c r="CF135" s="419">
        <f t="shared" si="163"/>
        <v>1473.1408282848354</v>
      </c>
      <c r="CG135" s="548">
        <f t="shared" si="164"/>
        <v>9.0604166666666668</v>
      </c>
      <c r="CH135" s="548">
        <f t="shared" si="165"/>
        <v>0.36875000000000002</v>
      </c>
      <c r="CI135" s="440">
        <f t="shared" si="156"/>
        <v>314182</v>
      </c>
      <c r="CJ135" s="548">
        <f t="shared" si="166"/>
        <v>8.6916666666666664</v>
      </c>
      <c r="CK135" s="440">
        <f t="shared" si="167"/>
        <v>1506.1457334611698</v>
      </c>
      <c r="CL135" s="440">
        <f t="shared" si="151"/>
        <v>1444.8470912853529</v>
      </c>
      <c r="CM135" s="567"/>
      <c r="CN135" s="567"/>
      <c r="CO135" s="568"/>
      <c r="CP135" s="568"/>
      <c r="CQ135" s="568"/>
      <c r="CR135" s="568"/>
      <c r="CS135" s="568"/>
      <c r="CT135" s="568"/>
      <c r="CU135" s="568"/>
      <c r="CV135" s="568"/>
      <c r="CW135" s="568"/>
      <c r="CX135" s="568"/>
    </row>
    <row r="136" spans="1:102">
      <c r="A136" s="433">
        <f t="shared" si="186"/>
        <v>135</v>
      </c>
      <c r="B136" s="434">
        <v>40901</v>
      </c>
      <c r="C136" s="433">
        <f t="shared" si="157"/>
        <v>12</v>
      </c>
      <c r="D136" s="435" t="s">
        <v>24</v>
      </c>
      <c r="E136" s="436" t="s">
        <v>1112</v>
      </c>
      <c r="F136" s="437"/>
      <c r="G136" s="438">
        <v>56</v>
      </c>
      <c r="H136" s="436" t="s">
        <v>27</v>
      </c>
      <c r="I136" s="437" t="s">
        <v>350</v>
      </c>
      <c r="J136" s="436" t="s">
        <v>823</v>
      </c>
      <c r="K136" s="436" t="s">
        <v>29</v>
      </c>
      <c r="L136" s="439">
        <v>54999</v>
      </c>
      <c r="M136" s="439">
        <v>29371</v>
      </c>
      <c r="N136" s="439"/>
      <c r="O136" s="683"/>
      <c r="P136" s="440">
        <f>P135-M136</f>
        <v>22974</v>
      </c>
      <c r="Q136" s="268">
        <f t="shared" si="171"/>
        <v>2995982</v>
      </c>
      <c r="R136" s="435" t="s">
        <v>824</v>
      </c>
      <c r="S136" s="441">
        <v>4.9999999999999996E-2</v>
      </c>
      <c r="T136" s="257">
        <f t="shared" ref="T136:T195" si="187">IF(S136=1,24,HOUR(S136))</f>
        <v>1</v>
      </c>
      <c r="U136" s="257">
        <f t="shared" si="116"/>
        <v>12</v>
      </c>
      <c r="V136" s="435" t="s">
        <v>825</v>
      </c>
      <c r="W136" s="443">
        <v>1</v>
      </c>
      <c r="X136" s="253">
        <f t="shared" si="173"/>
        <v>24</v>
      </c>
      <c r="Y136" s="257">
        <f t="shared" si="117"/>
        <v>0</v>
      </c>
      <c r="Z136" s="253">
        <f t="shared" si="130"/>
        <v>2079</v>
      </c>
      <c r="AA136" s="253">
        <f t="shared" si="130"/>
        <v>2578</v>
      </c>
      <c r="AB136" s="253">
        <f>SUM($W$7:W136)</f>
        <v>86.113194444444417</v>
      </c>
      <c r="AC136" s="444">
        <v>0</v>
      </c>
      <c r="AD136" s="440">
        <v>0</v>
      </c>
      <c r="AE136" s="253">
        <f t="shared" si="174"/>
        <v>0</v>
      </c>
      <c r="AF136" s="253">
        <f t="shared" si="118"/>
        <v>0</v>
      </c>
      <c r="AG136" s="257">
        <f t="shared" si="168"/>
        <v>1223.7916666666667</v>
      </c>
      <c r="AH136" s="257">
        <f t="shared" si="175"/>
        <v>29371</v>
      </c>
      <c r="AI136" s="445"/>
      <c r="AJ136" s="446"/>
      <c r="AK136" s="447">
        <v>0</v>
      </c>
      <c r="AL136" s="436">
        <v>0</v>
      </c>
      <c r="AM136" s="253">
        <f t="shared" si="176"/>
        <v>0</v>
      </c>
      <c r="AN136" s="251">
        <f t="shared" si="119"/>
        <v>0</v>
      </c>
      <c r="AO136" s="447">
        <v>1</v>
      </c>
      <c r="AP136" s="448">
        <v>4.8611111111111112E-3</v>
      </c>
      <c r="AQ136" s="253">
        <f t="shared" si="177"/>
        <v>0</v>
      </c>
      <c r="AR136" s="251">
        <f t="shared" si="120"/>
        <v>7</v>
      </c>
      <c r="AS136" s="447">
        <v>0</v>
      </c>
      <c r="AT136" s="448">
        <v>0</v>
      </c>
      <c r="AU136" s="253">
        <f t="shared" si="178"/>
        <v>0</v>
      </c>
      <c r="AV136" s="251">
        <f t="shared" si="121"/>
        <v>0</v>
      </c>
      <c r="AW136" s="449">
        <v>0</v>
      </c>
      <c r="AX136" s="448">
        <v>0</v>
      </c>
      <c r="AY136" s="253">
        <f t="shared" si="179"/>
        <v>0</v>
      </c>
      <c r="AZ136" s="251">
        <f t="shared" si="122"/>
        <v>0</v>
      </c>
      <c r="BA136" s="449">
        <v>0</v>
      </c>
      <c r="BB136" s="448">
        <v>0</v>
      </c>
      <c r="BC136" s="257">
        <f t="shared" si="180"/>
        <v>0</v>
      </c>
      <c r="BD136" s="258">
        <f t="shared" si="123"/>
        <v>0</v>
      </c>
      <c r="BE136" s="433">
        <v>4</v>
      </c>
      <c r="BF136" s="448">
        <v>8.4722222222222213E-2</v>
      </c>
      <c r="BG136" s="253">
        <f t="shared" si="181"/>
        <v>2</v>
      </c>
      <c r="BH136" s="251">
        <f t="shared" si="124"/>
        <v>2</v>
      </c>
      <c r="BI136" s="449">
        <v>0</v>
      </c>
      <c r="BJ136" s="448">
        <v>0</v>
      </c>
      <c r="BK136" s="253">
        <f t="shared" si="182"/>
        <v>0</v>
      </c>
      <c r="BL136" s="251">
        <f t="shared" si="125"/>
        <v>0</v>
      </c>
      <c r="BM136" s="449">
        <v>0</v>
      </c>
      <c r="BN136" s="448">
        <v>0</v>
      </c>
      <c r="BO136" s="253">
        <f t="shared" si="183"/>
        <v>0</v>
      </c>
      <c r="BP136" s="251">
        <f t="shared" si="126"/>
        <v>0</v>
      </c>
      <c r="BQ136" s="450">
        <v>1</v>
      </c>
      <c r="BR136" s="448">
        <v>2.5694444444444447E-2</v>
      </c>
      <c r="BS136" s="253">
        <f t="shared" si="184"/>
        <v>0</v>
      </c>
      <c r="BT136" s="251">
        <f t="shared" si="127"/>
        <v>37</v>
      </c>
      <c r="BU136" s="253">
        <f t="shared" ref="BU136:BU199" si="188">BQ136+BM136+BI136+BE136+BA136+AW136+AS136+AO136+AK136+AC136</f>
        <v>6</v>
      </c>
      <c r="BV136" s="254">
        <f t="shared" si="172"/>
        <v>0.11527777777777777</v>
      </c>
      <c r="BW136" s="253">
        <f t="shared" si="185"/>
        <v>2</v>
      </c>
      <c r="BX136" s="252">
        <f t="shared" si="128"/>
        <v>46</v>
      </c>
      <c r="BY136" s="418">
        <f t="shared" si="158"/>
        <v>0.88472222222222219</v>
      </c>
      <c r="BZ136" s="260">
        <f t="shared" si="169"/>
        <v>1383.249607535322</v>
      </c>
      <c r="CA136" s="260">
        <f t="shared" si="159"/>
        <v>33197.990580847727</v>
      </c>
      <c r="CB136" s="258">
        <f t="shared" si="170"/>
        <v>1256.0655737704917</v>
      </c>
      <c r="CC136" s="546">
        <f t="shared" si="160"/>
        <v>2.6159722222222221</v>
      </c>
      <c r="CD136" s="546">
        <f t="shared" si="161"/>
        <v>87.49861111111106</v>
      </c>
      <c r="CE136" s="515">
        <f t="shared" si="162"/>
        <v>84.882638888888835</v>
      </c>
      <c r="CF136" s="419">
        <f t="shared" si="163"/>
        <v>1470.6491806497543</v>
      </c>
      <c r="CG136" s="548">
        <f t="shared" si="164"/>
        <v>10.060416666666667</v>
      </c>
      <c r="CH136" s="548">
        <f t="shared" si="165"/>
        <v>0.39444444444444449</v>
      </c>
      <c r="CI136" s="440">
        <f t="shared" si="156"/>
        <v>343553</v>
      </c>
      <c r="CJ136" s="548">
        <f t="shared" si="166"/>
        <v>9.6659722222222229</v>
      </c>
      <c r="CK136" s="440">
        <f t="shared" si="167"/>
        <v>1480.9382857963935</v>
      </c>
      <c r="CL136" s="440">
        <f t="shared" si="151"/>
        <v>1422.8743010975356</v>
      </c>
      <c r="CM136" s="567"/>
      <c r="CN136" s="567"/>
      <c r="CO136" s="568"/>
      <c r="CP136" s="568"/>
      <c r="CQ136" s="568"/>
      <c r="CR136" s="568"/>
      <c r="CS136" s="568"/>
      <c r="CT136" s="568"/>
      <c r="CU136" s="568"/>
      <c r="CV136" s="568"/>
      <c r="CW136" s="568"/>
      <c r="CX136" s="568"/>
    </row>
    <row r="137" spans="1:102">
      <c r="A137" s="433">
        <f t="shared" si="186"/>
        <v>136</v>
      </c>
      <c r="B137" s="434">
        <v>40902</v>
      </c>
      <c r="C137" s="433">
        <f t="shared" si="157"/>
        <v>12</v>
      </c>
      <c r="D137" s="435" t="s">
        <v>24</v>
      </c>
      <c r="E137" s="436" t="s">
        <v>1112</v>
      </c>
      <c r="F137" s="437"/>
      <c r="G137" s="438">
        <v>56</v>
      </c>
      <c r="H137" s="436" t="s">
        <v>27</v>
      </c>
      <c r="I137" s="437" t="s">
        <v>350</v>
      </c>
      <c r="J137" s="436" t="s">
        <v>823</v>
      </c>
      <c r="K137" s="436" t="s">
        <v>29</v>
      </c>
      <c r="L137" s="439">
        <v>54999</v>
      </c>
      <c r="M137" s="439">
        <v>22182</v>
      </c>
      <c r="N137" s="439"/>
      <c r="O137" s="683"/>
      <c r="P137" s="440">
        <f>P136-M137</f>
        <v>792</v>
      </c>
      <c r="Q137" s="268">
        <f t="shared" si="171"/>
        <v>3018164</v>
      </c>
      <c r="R137" s="435" t="s">
        <v>824</v>
      </c>
      <c r="S137" s="441">
        <v>4.9999999999999996E-2</v>
      </c>
      <c r="T137" s="257">
        <f t="shared" si="187"/>
        <v>1</v>
      </c>
      <c r="U137" s="257">
        <f t="shared" si="116"/>
        <v>12</v>
      </c>
      <c r="V137" s="435" t="s">
        <v>825</v>
      </c>
      <c r="W137" s="443">
        <v>1</v>
      </c>
      <c r="X137" s="253">
        <f t="shared" si="173"/>
        <v>24</v>
      </c>
      <c r="Y137" s="257">
        <f t="shared" si="117"/>
        <v>0</v>
      </c>
      <c r="Z137" s="253">
        <f t="shared" si="130"/>
        <v>2103</v>
      </c>
      <c r="AA137" s="253">
        <f t="shared" si="130"/>
        <v>2578</v>
      </c>
      <c r="AB137" s="253">
        <f>SUM($W$7:W137)</f>
        <v>87.113194444444417</v>
      </c>
      <c r="AC137" s="444">
        <v>0</v>
      </c>
      <c r="AD137" s="440">
        <v>0</v>
      </c>
      <c r="AE137" s="253">
        <f t="shared" si="174"/>
        <v>0</v>
      </c>
      <c r="AF137" s="253">
        <f t="shared" si="118"/>
        <v>0</v>
      </c>
      <c r="AG137" s="257">
        <f t="shared" si="168"/>
        <v>924.25</v>
      </c>
      <c r="AH137" s="257">
        <f t="shared" si="175"/>
        <v>22182</v>
      </c>
      <c r="AI137" s="445"/>
      <c r="AJ137" s="446"/>
      <c r="AK137" s="447">
        <v>0</v>
      </c>
      <c r="AL137" s="436">
        <v>0</v>
      </c>
      <c r="AM137" s="253">
        <f t="shared" si="176"/>
        <v>0</v>
      </c>
      <c r="AN137" s="251">
        <f t="shared" si="119"/>
        <v>0</v>
      </c>
      <c r="AO137" s="447">
        <v>1</v>
      </c>
      <c r="AP137" s="448">
        <v>8.3333333333333332E-3</v>
      </c>
      <c r="AQ137" s="253">
        <f t="shared" si="177"/>
        <v>0</v>
      </c>
      <c r="AR137" s="251">
        <f t="shared" si="120"/>
        <v>12</v>
      </c>
      <c r="AS137" s="447">
        <v>1</v>
      </c>
      <c r="AT137" s="448">
        <v>9.7222222222222224E-3</v>
      </c>
      <c r="AU137" s="253">
        <f t="shared" si="178"/>
        <v>0</v>
      </c>
      <c r="AV137" s="251">
        <f t="shared" si="121"/>
        <v>14</v>
      </c>
      <c r="AW137" s="449">
        <v>0</v>
      </c>
      <c r="AX137" s="448">
        <v>0</v>
      </c>
      <c r="AY137" s="253">
        <f t="shared" si="179"/>
        <v>0</v>
      </c>
      <c r="AZ137" s="251">
        <f t="shared" si="122"/>
        <v>0</v>
      </c>
      <c r="BA137" s="449">
        <v>0</v>
      </c>
      <c r="BB137" s="448">
        <v>0</v>
      </c>
      <c r="BC137" s="257">
        <f t="shared" si="180"/>
        <v>0</v>
      </c>
      <c r="BD137" s="258">
        <f t="shared" si="123"/>
        <v>0</v>
      </c>
      <c r="BE137" s="433">
        <v>2</v>
      </c>
      <c r="BF137" s="448">
        <v>2.4305555555555556E-2</v>
      </c>
      <c r="BG137" s="253">
        <f t="shared" si="181"/>
        <v>0</v>
      </c>
      <c r="BH137" s="251">
        <f t="shared" si="124"/>
        <v>35</v>
      </c>
      <c r="BI137" s="449">
        <v>0</v>
      </c>
      <c r="BJ137" s="448">
        <v>0</v>
      </c>
      <c r="BK137" s="253">
        <f t="shared" si="182"/>
        <v>0</v>
      </c>
      <c r="BL137" s="251">
        <f t="shared" si="125"/>
        <v>0</v>
      </c>
      <c r="BM137" s="449">
        <v>0</v>
      </c>
      <c r="BN137" s="448">
        <v>0</v>
      </c>
      <c r="BO137" s="253">
        <f t="shared" si="183"/>
        <v>0</v>
      </c>
      <c r="BP137" s="251">
        <f t="shared" si="126"/>
        <v>0</v>
      </c>
      <c r="BQ137" s="450">
        <v>1</v>
      </c>
      <c r="BR137" s="448">
        <v>3.4027777777777775E-2</v>
      </c>
      <c r="BS137" s="253">
        <f t="shared" si="184"/>
        <v>0</v>
      </c>
      <c r="BT137" s="251">
        <f t="shared" si="127"/>
        <v>49</v>
      </c>
      <c r="BU137" s="253">
        <f t="shared" si="188"/>
        <v>5</v>
      </c>
      <c r="BV137" s="254">
        <f t="shared" si="172"/>
        <v>7.6388888888888895E-2</v>
      </c>
      <c r="BW137" s="253">
        <f t="shared" si="185"/>
        <v>1</v>
      </c>
      <c r="BX137" s="252">
        <f t="shared" si="128"/>
        <v>50</v>
      </c>
      <c r="BY137" s="418">
        <f t="shared" si="158"/>
        <v>0.92361111111111116</v>
      </c>
      <c r="BZ137" s="260">
        <f t="shared" si="169"/>
        <v>1000.6917293233082</v>
      </c>
      <c r="CA137" s="260">
        <f t="shared" si="159"/>
        <v>24016.601503759397</v>
      </c>
      <c r="CB137" s="258">
        <f t="shared" si="170"/>
        <v>956.80805176132287</v>
      </c>
      <c r="CC137" s="546">
        <f t="shared" si="160"/>
        <v>2.65</v>
      </c>
      <c r="CD137" s="546">
        <f t="shared" si="161"/>
        <v>88.49861111111106</v>
      </c>
      <c r="CE137" s="515">
        <f t="shared" si="162"/>
        <v>85.848611111111055</v>
      </c>
      <c r="CF137" s="419">
        <f t="shared" si="163"/>
        <v>1464.8674184206704</v>
      </c>
      <c r="CG137" s="548">
        <f t="shared" si="164"/>
        <v>11.060416666666667</v>
      </c>
      <c r="CH137" s="548">
        <f t="shared" si="165"/>
        <v>0.42847222222222225</v>
      </c>
      <c r="CI137" s="440">
        <f t="shared" si="156"/>
        <v>365735</v>
      </c>
      <c r="CJ137" s="548">
        <f t="shared" si="166"/>
        <v>10.631944444444445</v>
      </c>
      <c r="CK137" s="440">
        <f t="shared" si="167"/>
        <v>1433.3180927498368</v>
      </c>
      <c r="CL137" s="440">
        <f t="shared" si="151"/>
        <v>1377.7924279525334</v>
      </c>
      <c r="CM137" s="567"/>
      <c r="CN137" s="567"/>
      <c r="CO137" s="568"/>
      <c r="CP137" s="568"/>
      <c r="CQ137" s="568"/>
      <c r="CR137" s="568"/>
      <c r="CS137" s="568"/>
      <c r="CT137" s="568"/>
      <c r="CU137" s="568"/>
      <c r="CV137" s="568"/>
      <c r="CW137" s="568"/>
      <c r="CX137" s="568"/>
    </row>
    <row r="138" spans="1:102">
      <c r="A138" s="433">
        <f t="shared" si="186"/>
        <v>137</v>
      </c>
      <c r="B138" s="434">
        <v>40903</v>
      </c>
      <c r="C138" s="433">
        <f>MONTH(B138)</f>
        <v>12</v>
      </c>
      <c r="D138" s="435" t="s">
        <v>24</v>
      </c>
      <c r="E138" s="436" t="s">
        <v>1112</v>
      </c>
      <c r="F138" s="437"/>
      <c r="G138" s="438">
        <v>56</v>
      </c>
      <c r="H138" s="436" t="s">
        <v>27</v>
      </c>
      <c r="I138" s="437" t="s">
        <v>350</v>
      </c>
      <c r="J138" s="436" t="s">
        <v>823</v>
      </c>
      <c r="K138" s="436" t="s">
        <v>29</v>
      </c>
      <c r="L138" s="439">
        <v>54999</v>
      </c>
      <c r="M138" s="439">
        <v>792</v>
      </c>
      <c r="N138" s="439"/>
      <c r="O138" s="684"/>
      <c r="P138" s="440">
        <f>P137-M138</f>
        <v>0</v>
      </c>
      <c r="Q138" s="268">
        <f t="shared" si="171"/>
        <v>3018956</v>
      </c>
      <c r="R138" s="435" t="s">
        <v>824</v>
      </c>
      <c r="S138" s="441">
        <v>4.9999999999999996E-2</v>
      </c>
      <c r="T138" s="257">
        <f t="shared" si="187"/>
        <v>1</v>
      </c>
      <c r="U138" s="257">
        <f t="shared" si="116"/>
        <v>12</v>
      </c>
      <c r="V138" s="435" t="s">
        <v>825</v>
      </c>
      <c r="W138" s="443">
        <v>8.3333333333333329E-2</v>
      </c>
      <c r="X138" s="253">
        <f t="shared" si="173"/>
        <v>2</v>
      </c>
      <c r="Y138" s="257">
        <f t="shared" si="117"/>
        <v>0</v>
      </c>
      <c r="Z138" s="253">
        <f t="shared" si="130"/>
        <v>2105</v>
      </c>
      <c r="AA138" s="253">
        <f t="shared" si="130"/>
        <v>2578</v>
      </c>
      <c r="AB138" s="253">
        <f>SUM($W$7:W138)</f>
        <v>87.196527777777746</v>
      </c>
      <c r="AC138" s="444">
        <v>0</v>
      </c>
      <c r="AD138" s="440">
        <v>0</v>
      </c>
      <c r="AE138" s="253">
        <f t="shared" si="174"/>
        <v>0</v>
      </c>
      <c r="AF138" s="253">
        <f t="shared" si="118"/>
        <v>0</v>
      </c>
      <c r="AG138" s="257">
        <f t="shared" si="168"/>
        <v>396</v>
      </c>
      <c r="AH138" s="257">
        <f t="shared" si="175"/>
        <v>9504</v>
      </c>
      <c r="AI138" s="435" t="s">
        <v>837</v>
      </c>
      <c r="AJ138" s="446"/>
      <c r="AK138" s="447">
        <v>0</v>
      </c>
      <c r="AL138" s="436">
        <v>0</v>
      </c>
      <c r="AM138" s="253">
        <f t="shared" si="176"/>
        <v>0</v>
      </c>
      <c r="AN138" s="251">
        <f t="shared" si="119"/>
        <v>0</v>
      </c>
      <c r="AO138" s="447">
        <v>0</v>
      </c>
      <c r="AP138" s="448">
        <v>0</v>
      </c>
      <c r="AQ138" s="253">
        <f t="shared" si="177"/>
        <v>0</v>
      </c>
      <c r="AR138" s="251">
        <f t="shared" si="120"/>
        <v>0</v>
      </c>
      <c r="AS138" s="447">
        <v>0</v>
      </c>
      <c r="AT138" s="448">
        <v>0</v>
      </c>
      <c r="AU138" s="253">
        <f t="shared" si="178"/>
        <v>0</v>
      </c>
      <c r="AV138" s="251">
        <f t="shared" si="121"/>
        <v>0</v>
      </c>
      <c r="AW138" s="449">
        <v>0</v>
      </c>
      <c r="AX138" s="448">
        <v>0</v>
      </c>
      <c r="AY138" s="253">
        <f t="shared" si="179"/>
        <v>0</v>
      </c>
      <c r="AZ138" s="251">
        <f t="shared" si="122"/>
        <v>0</v>
      </c>
      <c r="BA138" s="449">
        <v>0</v>
      </c>
      <c r="BB138" s="448">
        <v>0</v>
      </c>
      <c r="BC138" s="257">
        <f t="shared" si="180"/>
        <v>0</v>
      </c>
      <c r="BD138" s="258">
        <f t="shared" si="123"/>
        <v>0</v>
      </c>
      <c r="BE138" s="433">
        <v>0</v>
      </c>
      <c r="BF138" s="448">
        <v>0</v>
      </c>
      <c r="BG138" s="253">
        <f t="shared" si="181"/>
        <v>0</v>
      </c>
      <c r="BH138" s="251">
        <f t="shared" si="124"/>
        <v>0</v>
      </c>
      <c r="BI138" s="449">
        <v>0</v>
      </c>
      <c r="BJ138" s="448">
        <v>0</v>
      </c>
      <c r="BK138" s="253">
        <f t="shared" si="182"/>
        <v>0</v>
      </c>
      <c r="BL138" s="251">
        <f t="shared" si="125"/>
        <v>0</v>
      </c>
      <c r="BM138" s="449">
        <v>0</v>
      </c>
      <c r="BN138" s="448">
        <v>0</v>
      </c>
      <c r="BO138" s="253">
        <f t="shared" si="183"/>
        <v>0</v>
      </c>
      <c r="BP138" s="251">
        <f t="shared" si="126"/>
        <v>0</v>
      </c>
      <c r="BQ138" s="450">
        <v>0</v>
      </c>
      <c r="BR138" s="448">
        <v>0</v>
      </c>
      <c r="BS138" s="253">
        <f t="shared" si="184"/>
        <v>0</v>
      </c>
      <c r="BT138" s="251">
        <f t="shared" si="127"/>
        <v>0</v>
      </c>
      <c r="BU138" s="253">
        <f t="shared" si="188"/>
        <v>0</v>
      </c>
      <c r="BV138" s="254">
        <f t="shared" si="172"/>
        <v>0</v>
      </c>
      <c r="BW138" s="253">
        <f t="shared" si="185"/>
        <v>0</v>
      </c>
      <c r="BX138" s="252">
        <f t="shared" si="128"/>
        <v>0</v>
      </c>
      <c r="BY138" s="418">
        <f t="shared" si="158"/>
        <v>8.3333333333333329E-2</v>
      </c>
      <c r="BZ138" s="260">
        <f t="shared" si="169"/>
        <v>396</v>
      </c>
      <c r="CA138" s="260">
        <f t="shared" si="159"/>
        <v>9504</v>
      </c>
      <c r="CB138" s="258">
        <f t="shared" si="170"/>
        <v>396</v>
      </c>
      <c r="CC138" s="546">
        <f t="shared" si="160"/>
        <v>2.65</v>
      </c>
      <c r="CD138" s="546">
        <f t="shared" si="161"/>
        <v>88.581944444444389</v>
      </c>
      <c r="CE138" s="515">
        <f t="shared" si="162"/>
        <v>85.931944444444383</v>
      </c>
      <c r="CF138" s="419">
        <f t="shared" si="163"/>
        <v>1463.8308739150825</v>
      </c>
      <c r="CG138" s="548">
        <f t="shared" si="164"/>
        <v>11.143750000000001</v>
      </c>
      <c r="CH138" s="548">
        <f t="shared" si="165"/>
        <v>0.42847222222222225</v>
      </c>
      <c r="CI138" s="440">
        <f t="shared" si="156"/>
        <v>366527</v>
      </c>
      <c r="CJ138" s="548">
        <f t="shared" si="166"/>
        <v>10.715277777777779</v>
      </c>
      <c r="CK138" s="440">
        <f t="shared" si="167"/>
        <v>1425.2508101101748</v>
      </c>
      <c r="CL138" s="440">
        <f t="shared" si="151"/>
        <v>1370.4505515049541</v>
      </c>
      <c r="CM138" s="567"/>
      <c r="CN138" s="567"/>
      <c r="CO138" s="568"/>
      <c r="CP138" s="568"/>
      <c r="CQ138" s="568"/>
      <c r="CR138" s="568"/>
      <c r="CS138" s="568"/>
      <c r="CT138" s="568"/>
      <c r="CU138" s="568"/>
      <c r="CV138" s="568"/>
      <c r="CW138" s="568"/>
      <c r="CX138" s="568"/>
    </row>
    <row r="139" spans="1:102">
      <c r="A139" s="433">
        <f t="shared" si="186"/>
        <v>138</v>
      </c>
      <c r="B139" s="434">
        <v>40903</v>
      </c>
      <c r="C139" s="433">
        <f t="shared" si="157"/>
        <v>12</v>
      </c>
      <c r="D139" s="435" t="s">
        <v>24</v>
      </c>
      <c r="E139" s="436" t="s">
        <v>1209</v>
      </c>
      <c r="F139" s="437"/>
      <c r="G139" s="438">
        <v>57</v>
      </c>
      <c r="H139" s="436" t="s">
        <v>27</v>
      </c>
      <c r="I139" s="437" t="s">
        <v>350</v>
      </c>
      <c r="J139" s="436" t="s">
        <v>823</v>
      </c>
      <c r="K139" s="436" t="s">
        <v>29</v>
      </c>
      <c r="L139" s="439">
        <v>138806</v>
      </c>
      <c r="M139" s="439">
        <v>45181</v>
      </c>
      <c r="N139" s="439"/>
      <c r="O139" s="682">
        <v>9</v>
      </c>
      <c r="P139" s="440">
        <f>L139-M139</f>
        <v>93625</v>
      </c>
      <c r="Q139" s="268">
        <f t="shared" si="171"/>
        <v>3064137</v>
      </c>
      <c r="R139" s="435" t="s">
        <v>838</v>
      </c>
      <c r="S139" s="441">
        <v>6.3888888888888884E-2</v>
      </c>
      <c r="T139" s="257">
        <f t="shared" si="187"/>
        <v>1</v>
      </c>
      <c r="U139" s="257">
        <f t="shared" ref="U139:U202" si="189">MINUTE(S139)</f>
        <v>32</v>
      </c>
      <c r="V139" s="435" t="s">
        <v>839</v>
      </c>
      <c r="W139" s="443">
        <v>0.8340277777777777</v>
      </c>
      <c r="X139" s="253">
        <f t="shared" si="173"/>
        <v>20</v>
      </c>
      <c r="Y139" s="257">
        <f t="shared" ref="Y139:Y202" si="190">MINUTE(W139)</f>
        <v>1</v>
      </c>
      <c r="Z139" s="253">
        <f t="shared" si="130"/>
        <v>2125</v>
      </c>
      <c r="AA139" s="253">
        <f t="shared" si="130"/>
        <v>2579</v>
      </c>
      <c r="AB139" s="253">
        <f>SUM($W$7:W139)</f>
        <v>88.030555555555523</v>
      </c>
      <c r="AC139" s="444">
        <v>0</v>
      </c>
      <c r="AD139" s="440">
        <v>0</v>
      </c>
      <c r="AE139" s="253">
        <f t="shared" si="174"/>
        <v>0</v>
      </c>
      <c r="AF139" s="253">
        <f t="shared" ref="AF139:AF202" si="191">MINUTE(AD139)</f>
        <v>0</v>
      </c>
      <c r="AG139" s="257">
        <f t="shared" si="168"/>
        <v>2257.1690258118238</v>
      </c>
      <c r="AH139" s="257">
        <f t="shared" si="175"/>
        <v>54172.056619483774</v>
      </c>
      <c r="AI139" s="445"/>
      <c r="AJ139" s="446"/>
      <c r="AK139" s="447">
        <v>0</v>
      </c>
      <c r="AL139" s="436">
        <v>0</v>
      </c>
      <c r="AM139" s="253">
        <f t="shared" si="176"/>
        <v>0</v>
      </c>
      <c r="AN139" s="251">
        <f t="shared" ref="AN139:AN202" si="192">MINUTE(AL139)</f>
        <v>0</v>
      </c>
      <c r="AO139" s="447">
        <v>7</v>
      </c>
      <c r="AP139" s="448">
        <v>0.18124999999999999</v>
      </c>
      <c r="AQ139" s="253">
        <f t="shared" si="177"/>
        <v>4</v>
      </c>
      <c r="AR139" s="251">
        <f t="shared" ref="AR139:AR202" si="193">MINUTE(AP139)</f>
        <v>21</v>
      </c>
      <c r="AS139" s="447">
        <v>0</v>
      </c>
      <c r="AT139" s="448">
        <v>0</v>
      </c>
      <c r="AU139" s="253">
        <f t="shared" si="178"/>
        <v>0</v>
      </c>
      <c r="AV139" s="251">
        <f t="shared" ref="AV139:AV202" si="194">MINUTE(AT139)</f>
        <v>0</v>
      </c>
      <c r="AW139" s="449">
        <v>0</v>
      </c>
      <c r="AX139" s="448">
        <v>0</v>
      </c>
      <c r="AY139" s="253">
        <f t="shared" si="179"/>
        <v>0</v>
      </c>
      <c r="AZ139" s="251">
        <f t="shared" ref="AZ139:AZ202" si="195">MINUTE(AX139)</f>
        <v>0</v>
      </c>
      <c r="BA139" s="449">
        <v>0</v>
      </c>
      <c r="BB139" s="448">
        <v>0</v>
      </c>
      <c r="BC139" s="257">
        <f t="shared" si="180"/>
        <v>0</v>
      </c>
      <c r="BD139" s="258">
        <f t="shared" ref="BD139:BD202" si="196">MINUTE(BB139)</f>
        <v>0</v>
      </c>
      <c r="BE139" s="433">
        <v>2</v>
      </c>
      <c r="BF139" s="448">
        <v>2.4305555555555556E-2</v>
      </c>
      <c r="BG139" s="253">
        <f t="shared" si="181"/>
        <v>0</v>
      </c>
      <c r="BH139" s="251">
        <f t="shared" ref="BH139:BH202" si="197">MINUTE(BF139)</f>
        <v>35</v>
      </c>
      <c r="BI139" s="449">
        <v>0</v>
      </c>
      <c r="BJ139" s="448">
        <v>0</v>
      </c>
      <c r="BK139" s="253">
        <f t="shared" si="182"/>
        <v>0</v>
      </c>
      <c r="BL139" s="251">
        <f t="shared" ref="BL139:BL202" si="198">MINUTE(BJ139)</f>
        <v>0</v>
      </c>
      <c r="BM139" s="449">
        <v>0</v>
      </c>
      <c r="BN139" s="448">
        <v>0</v>
      </c>
      <c r="BO139" s="253">
        <f t="shared" si="183"/>
        <v>0</v>
      </c>
      <c r="BP139" s="251">
        <f t="shared" ref="BP139:BP202" si="199">MINUTE(BN139)</f>
        <v>0</v>
      </c>
      <c r="BQ139" s="450">
        <v>0</v>
      </c>
      <c r="BR139" s="448">
        <v>0</v>
      </c>
      <c r="BS139" s="253">
        <f t="shared" si="184"/>
        <v>0</v>
      </c>
      <c r="BT139" s="251">
        <f t="shared" ref="BT139:BT202" si="200">MINUTE(BR139)</f>
        <v>0</v>
      </c>
      <c r="BU139" s="253">
        <f t="shared" si="188"/>
        <v>9</v>
      </c>
      <c r="BV139" s="254">
        <f t="shared" si="172"/>
        <v>0.20555555555555555</v>
      </c>
      <c r="BW139" s="253">
        <f t="shared" si="185"/>
        <v>4</v>
      </c>
      <c r="BX139" s="252">
        <f t="shared" ref="BX139:BX202" si="201">MINUTE(BV139)</f>
        <v>56</v>
      </c>
      <c r="BY139" s="418">
        <f t="shared" si="158"/>
        <v>0.6284722222222221</v>
      </c>
      <c r="BZ139" s="260">
        <f t="shared" si="169"/>
        <v>2995.4254143646413</v>
      </c>
      <c r="CA139" s="260">
        <f t="shared" si="159"/>
        <v>71890.20994475139</v>
      </c>
      <c r="CB139" s="258">
        <f t="shared" si="170"/>
        <v>2257.1690258118238</v>
      </c>
      <c r="CC139" s="546">
        <f t="shared" si="160"/>
        <v>2.65</v>
      </c>
      <c r="CD139" s="546">
        <f t="shared" si="161"/>
        <v>89.415972222222166</v>
      </c>
      <c r="CE139" s="515">
        <f t="shared" si="162"/>
        <v>86.76597222222216</v>
      </c>
      <c r="CF139" s="419">
        <f t="shared" si="163"/>
        <v>1471.4567442753905</v>
      </c>
      <c r="CG139" s="548">
        <f t="shared" si="164"/>
        <v>11.977777777777778</v>
      </c>
      <c r="CH139" s="548">
        <f t="shared" si="165"/>
        <v>0.42847222222222225</v>
      </c>
      <c r="CI139" s="440">
        <f t="shared" si="156"/>
        <v>411708</v>
      </c>
      <c r="CJ139" s="548">
        <f t="shared" si="166"/>
        <v>11.549305555555556</v>
      </c>
      <c r="CK139" s="440">
        <f t="shared" si="167"/>
        <v>1485.327400637364</v>
      </c>
      <c r="CL139" s="440">
        <f t="shared" si="151"/>
        <v>1432.1938775510205</v>
      </c>
      <c r="CM139" s="567"/>
      <c r="CN139" s="567"/>
      <c r="CO139" s="568"/>
      <c r="CP139" s="568"/>
      <c r="CQ139" s="568"/>
      <c r="CR139" s="568"/>
      <c r="CS139" s="568"/>
      <c r="CT139" s="568"/>
      <c r="CU139" s="568"/>
      <c r="CV139" s="568"/>
      <c r="CW139" s="568"/>
      <c r="CX139" s="568"/>
    </row>
    <row r="140" spans="1:102">
      <c r="A140" s="433">
        <f t="shared" si="186"/>
        <v>139</v>
      </c>
      <c r="B140" s="434">
        <v>40904</v>
      </c>
      <c r="C140" s="433">
        <f>MONTH(B140)</f>
        <v>12</v>
      </c>
      <c r="D140" s="435" t="s">
        <v>24</v>
      </c>
      <c r="E140" s="436" t="s">
        <v>1209</v>
      </c>
      <c r="F140" s="437"/>
      <c r="G140" s="438">
        <v>57</v>
      </c>
      <c r="H140" s="436" t="s">
        <v>27</v>
      </c>
      <c r="I140" s="437" t="s">
        <v>350</v>
      </c>
      <c r="J140" s="436" t="s">
        <v>823</v>
      </c>
      <c r="K140" s="436" t="s">
        <v>29</v>
      </c>
      <c r="L140" s="439">
        <v>138806</v>
      </c>
      <c r="M140" s="439">
        <v>45349</v>
      </c>
      <c r="N140" s="439"/>
      <c r="O140" s="683"/>
      <c r="P140" s="440">
        <f>P139-M140</f>
        <v>48276</v>
      </c>
      <c r="Q140" s="268">
        <f t="shared" si="171"/>
        <v>3109486</v>
      </c>
      <c r="R140" s="435" t="s">
        <v>838</v>
      </c>
      <c r="S140" s="441">
        <v>6.3888888888888884E-2</v>
      </c>
      <c r="T140" s="257">
        <f t="shared" si="187"/>
        <v>1</v>
      </c>
      <c r="U140" s="257">
        <f t="shared" si="189"/>
        <v>32</v>
      </c>
      <c r="V140" s="435" t="s">
        <v>839</v>
      </c>
      <c r="W140" s="443">
        <v>1</v>
      </c>
      <c r="X140" s="253">
        <f t="shared" si="173"/>
        <v>24</v>
      </c>
      <c r="Y140" s="257">
        <f t="shared" si="190"/>
        <v>0</v>
      </c>
      <c r="Z140" s="253">
        <f t="shared" si="130"/>
        <v>2149</v>
      </c>
      <c r="AA140" s="253">
        <f t="shared" si="130"/>
        <v>2579</v>
      </c>
      <c r="AB140" s="253">
        <f>SUM($W$7:W140)</f>
        <v>89.030555555555523</v>
      </c>
      <c r="AC140" s="444">
        <v>0</v>
      </c>
      <c r="AD140" s="440">
        <v>0</v>
      </c>
      <c r="AE140" s="253">
        <f t="shared" si="174"/>
        <v>0</v>
      </c>
      <c r="AF140" s="253">
        <f t="shared" si="191"/>
        <v>0</v>
      </c>
      <c r="AG140" s="257">
        <f t="shared" si="168"/>
        <v>1889.5416666666667</v>
      </c>
      <c r="AH140" s="257">
        <f t="shared" si="175"/>
        <v>45349</v>
      </c>
      <c r="AI140" s="445"/>
      <c r="AJ140" s="446"/>
      <c r="AK140" s="447">
        <v>0</v>
      </c>
      <c r="AL140" s="436">
        <v>0</v>
      </c>
      <c r="AM140" s="253">
        <f t="shared" si="176"/>
        <v>0</v>
      </c>
      <c r="AN140" s="251">
        <f t="shared" si="192"/>
        <v>0</v>
      </c>
      <c r="AO140" s="447">
        <v>3</v>
      </c>
      <c r="AP140" s="448">
        <v>2.013888888888889E-2</v>
      </c>
      <c r="AQ140" s="253">
        <f t="shared" si="177"/>
        <v>0</v>
      </c>
      <c r="AR140" s="251">
        <f t="shared" si="193"/>
        <v>29</v>
      </c>
      <c r="AS140" s="447">
        <v>0</v>
      </c>
      <c r="AT140" s="448">
        <v>0</v>
      </c>
      <c r="AU140" s="253">
        <f t="shared" si="178"/>
        <v>0</v>
      </c>
      <c r="AV140" s="251">
        <f t="shared" si="194"/>
        <v>0</v>
      </c>
      <c r="AW140" s="449">
        <v>0</v>
      </c>
      <c r="AX140" s="448">
        <v>0</v>
      </c>
      <c r="AY140" s="253">
        <f t="shared" si="179"/>
        <v>0</v>
      </c>
      <c r="AZ140" s="251">
        <f t="shared" si="195"/>
        <v>0</v>
      </c>
      <c r="BA140" s="449">
        <v>0</v>
      </c>
      <c r="BB140" s="448">
        <v>0</v>
      </c>
      <c r="BC140" s="257">
        <f t="shared" si="180"/>
        <v>0</v>
      </c>
      <c r="BD140" s="258">
        <f t="shared" si="196"/>
        <v>0</v>
      </c>
      <c r="BE140" s="433">
        <v>3</v>
      </c>
      <c r="BF140" s="448">
        <v>4.7916666666666663E-2</v>
      </c>
      <c r="BG140" s="253">
        <f t="shared" si="181"/>
        <v>1</v>
      </c>
      <c r="BH140" s="251">
        <f t="shared" si="197"/>
        <v>9</v>
      </c>
      <c r="BI140" s="449">
        <v>0</v>
      </c>
      <c r="BJ140" s="448">
        <v>0</v>
      </c>
      <c r="BK140" s="253">
        <f t="shared" si="182"/>
        <v>0</v>
      </c>
      <c r="BL140" s="251">
        <f t="shared" si="198"/>
        <v>0</v>
      </c>
      <c r="BM140" s="449">
        <v>0</v>
      </c>
      <c r="BN140" s="448">
        <v>0</v>
      </c>
      <c r="BO140" s="253">
        <f t="shared" si="183"/>
        <v>0</v>
      </c>
      <c r="BP140" s="251">
        <f t="shared" si="199"/>
        <v>0</v>
      </c>
      <c r="BQ140" s="450">
        <v>1</v>
      </c>
      <c r="BR140" s="448">
        <v>0.11805555555555557</v>
      </c>
      <c r="BS140" s="253">
        <f t="shared" si="184"/>
        <v>2</v>
      </c>
      <c r="BT140" s="251">
        <f t="shared" si="200"/>
        <v>50</v>
      </c>
      <c r="BU140" s="253">
        <f t="shared" si="188"/>
        <v>7</v>
      </c>
      <c r="BV140" s="254">
        <f t="shared" si="172"/>
        <v>0.18611111111111114</v>
      </c>
      <c r="BW140" s="253">
        <f t="shared" si="185"/>
        <v>4</v>
      </c>
      <c r="BX140" s="252">
        <f t="shared" si="201"/>
        <v>28</v>
      </c>
      <c r="BY140" s="418">
        <f t="shared" si="158"/>
        <v>0.81388888888888888</v>
      </c>
      <c r="BZ140" s="260">
        <f t="shared" si="169"/>
        <v>2321.6211604095565</v>
      </c>
      <c r="CA140" s="260">
        <f t="shared" si="159"/>
        <v>55718.907849829353</v>
      </c>
      <c r="CB140" s="258">
        <f t="shared" si="170"/>
        <v>2142.4724409448822</v>
      </c>
      <c r="CC140" s="546">
        <f t="shared" si="160"/>
        <v>2.7680555555555553</v>
      </c>
      <c r="CD140" s="546">
        <f t="shared" si="161"/>
        <v>90.415972222222166</v>
      </c>
      <c r="CE140" s="515">
        <f t="shared" si="162"/>
        <v>87.647916666666617</v>
      </c>
      <c r="CF140" s="419">
        <f t="shared" si="163"/>
        <v>1478.2087423640996</v>
      </c>
      <c r="CG140" s="548">
        <f t="shared" si="164"/>
        <v>12.977777777777778</v>
      </c>
      <c r="CH140" s="548">
        <f t="shared" si="165"/>
        <v>0.54652777777777783</v>
      </c>
      <c r="CI140" s="440">
        <f t="shared" si="156"/>
        <v>457057</v>
      </c>
      <c r="CJ140" s="548">
        <f t="shared" si="166"/>
        <v>12.43125</v>
      </c>
      <c r="CK140" s="440">
        <f t="shared" si="167"/>
        <v>1531.9490531255235</v>
      </c>
      <c r="CL140" s="440">
        <f t="shared" ref="CL140:CL171" si="202" xml:space="preserve"> CI140/CG140/24</f>
        <v>1467.4347174657535</v>
      </c>
      <c r="CM140" s="567"/>
      <c r="CN140" s="567"/>
      <c r="CO140" s="568"/>
      <c r="CP140" s="568"/>
      <c r="CQ140" s="568"/>
      <c r="CR140" s="568"/>
      <c r="CS140" s="568"/>
      <c r="CT140" s="568"/>
      <c r="CU140" s="568"/>
      <c r="CV140" s="568"/>
      <c r="CW140" s="568"/>
      <c r="CX140" s="568"/>
    </row>
    <row r="141" spans="1:102">
      <c r="A141" s="433">
        <f t="shared" si="186"/>
        <v>140</v>
      </c>
      <c r="B141" s="434">
        <v>40905</v>
      </c>
      <c r="C141" s="433">
        <v>12</v>
      </c>
      <c r="D141" s="435" t="s">
        <v>24</v>
      </c>
      <c r="E141" s="436" t="s">
        <v>1209</v>
      </c>
      <c r="F141" s="437"/>
      <c r="G141" s="438">
        <v>57</v>
      </c>
      <c r="H141" s="436" t="s">
        <v>27</v>
      </c>
      <c r="I141" s="437" t="s">
        <v>350</v>
      </c>
      <c r="J141" s="436" t="s">
        <v>823</v>
      </c>
      <c r="K141" s="436" t="s">
        <v>29</v>
      </c>
      <c r="L141" s="439">
        <v>138806</v>
      </c>
      <c r="M141" s="439">
        <v>29979</v>
      </c>
      <c r="N141" s="439"/>
      <c r="O141" s="683"/>
      <c r="P141" s="440">
        <f>P140-M141</f>
        <v>18297</v>
      </c>
      <c r="Q141" s="268">
        <f t="shared" si="171"/>
        <v>3139465</v>
      </c>
      <c r="R141" s="435" t="s">
        <v>838</v>
      </c>
      <c r="S141" s="441">
        <v>6.3888888888888884E-2</v>
      </c>
      <c r="T141" s="257">
        <f t="shared" si="187"/>
        <v>1</v>
      </c>
      <c r="U141" s="257">
        <f t="shared" si="189"/>
        <v>32</v>
      </c>
      <c r="V141" s="435" t="s">
        <v>839</v>
      </c>
      <c r="W141" s="443">
        <v>1</v>
      </c>
      <c r="X141" s="253">
        <f t="shared" si="173"/>
        <v>24</v>
      </c>
      <c r="Y141" s="257">
        <f t="shared" si="190"/>
        <v>0</v>
      </c>
      <c r="Z141" s="253">
        <f t="shared" ref="Z141:AA204" si="203">Z140+X141</f>
        <v>2173</v>
      </c>
      <c r="AA141" s="253">
        <f t="shared" si="203"/>
        <v>2579</v>
      </c>
      <c r="AB141" s="253">
        <f>SUM($W$7:W141)</f>
        <v>90.030555555555523</v>
      </c>
      <c r="AC141" s="444">
        <v>0</v>
      </c>
      <c r="AD141" s="440">
        <v>0</v>
      </c>
      <c r="AE141" s="253">
        <f t="shared" si="174"/>
        <v>0</v>
      </c>
      <c r="AF141" s="253">
        <f t="shared" si="191"/>
        <v>0</v>
      </c>
      <c r="AG141" s="257">
        <f t="shared" si="168"/>
        <v>1249.125</v>
      </c>
      <c r="AH141" s="257">
        <f t="shared" si="175"/>
        <v>29979</v>
      </c>
      <c r="AI141" s="445"/>
      <c r="AJ141" s="446"/>
      <c r="AK141" s="447">
        <v>3</v>
      </c>
      <c r="AL141" s="436">
        <v>2.013888888888889E-2</v>
      </c>
      <c r="AM141" s="253">
        <f t="shared" si="176"/>
        <v>0</v>
      </c>
      <c r="AN141" s="251">
        <f t="shared" si="192"/>
        <v>29</v>
      </c>
      <c r="AO141" s="447">
        <v>3</v>
      </c>
      <c r="AP141" s="448">
        <v>0.23263888888888887</v>
      </c>
      <c r="AQ141" s="253">
        <f t="shared" si="177"/>
        <v>5</v>
      </c>
      <c r="AR141" s="251">
        <f t="shared" si="193"/>
        <v>35</v>
      </c>
      <c r="AS141" s="447">
        <v>0</v>
      </c>
      <c r="AT141" s="448">
        <v>0</v>
      </c>
      <c r="AU141" s="253">
        <f t="shared" si="178"/>
        <v>0</v>
      </c>
      <c r="AV141" s="251">
        <f t="shared" si="194"/>
        <v>0</v>
      </c>
      <c r="AW141" s="449">
        <v>2</v>
      </c>
      <c r="AX141" s="448">
        <v>3.125E-2</v>
      </c>
      <c r="AY141" s="253">
        <f t="shared" si="179"/>
        <v>0</v>
      </c>
      <c r="AZ141" s="251">
        <f t="shared" si="195"/>
        <v>45</v>
      </c>
      <c r="BA141" s="449">
        <v>0</v>
      </c>
      <c r="BB141" s="448">
        <v>0</v>
      </c>
      <c r="BC141" s="257">
        <f t="shared" si="180"/>
        <v>0</v>
      </c>
      <c r="BD141" s="258">
        <f t="shared" si="196"/>
        <v>0</v>
      </c>
      <c r="BE141" s="433">
        <v>2</v>
      </c>
      <c r="BF141" s="448">
        <v>6.0416666666666667E-2</v>
      </c>
      <c r="BG141" s="253">
        <f t="shared" si="181"/>
        <v>1</v>
      </c>
      <c r="BH141" s="251">
        <f t="shared" si="197"/>
        <v>27</v>
      </c>
      <c r="BI141" s="449">
        <v>0</v>
      </c>
      <c r="BJ141" s="448">
        <v>0</v>
      </c>
      <c r="BK141" s="253">
        <f t="shared" si="182"/>
        <v>0</v>
      </c>
      <c r="BL141" s="251">
        <f t="shared" si="198"/>
        <v>0</v>
      </c>
      <c r="BM141" s="449">
        <v>0</v>
      </c>
      <c r="BN141" s="448">
        <v>0</v>
      </c>
      <c r="BO141" s="253">
        <f t="shared" si="183"/>
        <v>0</v>
      </c>
      <c r="BP141" s="251">
        <f t="shared" si="199"/>
        <v>0</v>
      </c>
      <c r="BQ141" s="450">
        <v>0</v>
      </c>
      <c r="BR141" s="448">
        <v>0</v>
      </c>
      <c r="BS141" s="253">
        <f t="shared" si="184"/>
        <v>0</v>
      </c>
      <c r="BT141" s="251">
        <f t="shared" si="200"/>
        <v>0</v>
      </c>
      <c r="BU141" s="253">
        <f t="shared" si="188"/>
        <v>10</v>
      </c>
      <c r="BV141" s="254">
        <f t="shared" si="172"/>
        <v>0.34444444444444439</v>
      </c>
      <c r="BW141" s="253">
        <f t="shared" si="185"/>
        <v>8</v>
      </c>
      <c r="BX141" s="252">
        <f t="shared" si="201"/>
        <v>16</v>
      </c>
      <c r="BY141" s="418">
        <f t="shared" si="158"/>
        <v>0.65555555555555567</v>
      </c>
      <c r="BZ141" s="260">
        <f t="shared" si="169"/>
        <v>1905.4449152542368</v>
      </c>
      <c r="CA141" s="260">
        <f t="shared" si="159"/>
        <v>45730.677966101684</v>
      </c>
      <c r="CB141" s="258">
        <f t="shared" si="170"/>
        <v>1249.125</v>
      </c>
      <c r="CC141" s="546">
        <f t="shared" si="160"/>
        <v>2.7680555555555553</v>
      </c>
      <c r="CD141" s="546">
        <f t="shared" si="161"/>
        <v>91.415972222222166</v>
      </c>
      <c r="CE141" s="515">
        <f t="shared" si="162"/>
        <v>88.647916666666617</v>
      </c>
      <c r="CF141" s="419">
        <f t="shared" si="163"/>
        <v>1475.6245446640512</v>
      </c>
      <c r="CG141" s="548">
        <f t="shared" si="164"/>
        <v>13.977777777777778</v>
      </c>
      <c r="CH141" s="548">
        <f t="shared" si="165"/>
        <v>0.54652777777777783</v>
      </c>
      <c r="CI141" s="440">
        <f t="shared" si="156"/>
        <v>487036</v>
      </c>
      <c r="CJ141" s="548">
        <f t="shared" si="166"/>
        <v>13.43125</v>
      </c>
      <c r="CK141" s="440">
        <f t="shared" si="167"/>
        <v>1510.8918876997052</v>
      </c>
      <c r="CL141" s="440">
        <f t="shared" si="202"/>
        <v>1451.8163751987283</v>
      </c>
      <c r="CM141" s="567"/>
      <c r="CN141" s="567"/>
      <c r="CO141" s="568"/>
      <c r="CP141" s="568"/>
      <c r="CQ141" s="568"/>
      <c r="CR141" s="568"/>
      <c r="CS141" s="568"/>
      <c r="CT141" s="568"/>
      <c r="CU141" s="568"/>
      <c r="CV141" s="568"/>
      <c r="CW141" s="568"/>
      <c r="CX141" s="568"/>
    </row>
    <row r="142" spans="1:102">
      <c r="A142" s="433">
        <f t="shared" si="186"/>
        <v>141</v>
      </c>
      <c r="B142" s="434">
        <v>40906</v>
      </c>
      <c r="C142" s="433">
        <f t="shared" si="157"/>
        <v>12</v>
      </c>
      <c r="D142" s="435" t="s">
        <v>24</v>
      </c>
      <c r="E142" s="436" t="s">
        <v>1209</v>
      </c>
      <c r="F142" s="437"/>
      <c r="G142" s="438">
        <v>57</v>
      </c>
      <c r="H142" s="436" t="s">
        <v>27</v>
      </c>
      <c r="I142" s="437" t="s">
        <v>350</v>
      </c>
      <c r="J142" s="436" t="s">
        <v>823</v>
      </c>
      <c r="K142" s="436" t="s">
        <v>29</v>
      </c>
      <c r="L142" s="439">
        <v>138806</v>
      </c>
      <c r="M142" s="439">
        <v>18297</v>
      </c>
      <c r="N142" s="439"/>
      <c r="O142" s="684"/>
      <c r="P142" s="440">
        <f>P141-M142</f>
        <v>0</v>
      </c>
      <c r="Q142" s="268">
        <f t="shared" si="171"/>
        <v>3157762</v>
      </c>
      <c r="R142" s="435" t="s">
        <v>838</v>
      </c>
      <c r="S142" s="441">
        <v>6.3888888888888884E-2</v>
      </c>
      <c r="T142" s="257">
        <f t="shared" si="187"/>
        <v>1</v>
      </c>
      <c r="U142" s="257">
        <f t="shared" si="189"/>
        <v>32</v>
      </c>
      <c r="V142" s="435" t="s">
        <v>839</v>
      </c>
      <c r="W142" s="443">
        <v>0.77083333333333337</v>
      </c>
      <c r="X142" s="253">
        <f t="shared" si="173"/>
        <v>18</v>
      </c>
      <c r="Y142" s="257">
        <f t="shared" si="190"/>
        <v>30</v>
      </c>
      <c r="Z142" s="253">
        <f t="shared" si="203"/>
        <v>2191</v>
      </c>
      <c r="AA142" s="253">
        <f t="shared" si="203"/>
        <v>2609</v>
      </c>
      <c r="AB142" s="253">
        <f>SUM($W$7:W142)</f>
        <v>90.801388888888852</v>
      </c>
      <c r="AC142" s="444">
        <v>0</v>
      </c>
      <c r="AD142" s="440">
        <v>0</v>
      </c>
      <c r="AE142" s="253">
        <f t="shared" si="174"/>
        <v>0</v>
      </c>
      <c r="AF142" s="253">
        <f t="shared" si="191"/>
        <v>0</v>
      </c>
      <c r="AG142" s="257">
        <f t="shared" si="168"/>
        <v>989.02702702702697</v>
      </c>
      <c r="AH142" s="257">
        <f t="shared" si="175"/>
        <v>23736.648648648646</v>
      </c>
      <c r="AI142" s="435" t="s">
        <v>853</v>
      </c>
      <c r="AJ142" s="446"/>
      <c r="AK142" s="447">
        <v>0</v>
      </c>
      <c r="AL142" s="436">
        <v>0</v>
      </c>
      <c r="AM142" s="253">
        <f t="shared" si="176"/>
        <v>0</v>
      </c>
      <c r="AN142" s="251">
        <f t="shared" si="192"/>
        <v>0</v>
      </c>
      <c r="AO142" s="447">
        <v>0</v>
      </c>
      <c r="AP142" s="448">
        <v>0</v>
      </c>
      <c r="AQ142" s="253">
        <f t="shared" si="177"/>
        <v>0</v>
      </c>
      <c r="AR142" s="251">
        <f t="shared" si="193"/>
        <v>0</v>
      </c>
      <c r="AS142" s="447">
        <v>0</v>
      </c>
      <c r="AT142" s="448">
        <v>0</v>
      </c>
      <c r="AU142" s="253">
        <f t="shared" si="178"/>
        <v>0</v>
      </c>
      <c r="AV142" s="251">
        <f t="shared" si="194"/>
        <v>0</v>
      </c>
      <c r="AW142" s="449">
        <v>1</v>
      </c>
      <c r="AX142" s="448">
        <v>1.0416666666666666E-2</v>
      </c>
      <c r="AY142" s="253">
        <f t="shared" si="179"/>
        <v>0</v>
      </c>
      <c r="AZ142" s="251">
        <f t="shared" si="195"/>
        <v>15</v>
      </c>
      <c r="BA142" s="449">
        <v>0</v>
      </c>
      <c r="BB142" s="448">
        <v>0</v>
      </c>
      <c r="BC142" s="257">
        <f t="shared" si="180"/>
        <v>0</v>
      </c>
      <c r="BD142" s="258">
        <f t="shared" si="196"/>
        <v>0</v>
      </c>
      <c r="BE142" s="433">
        <v>2</v>
      </c>
      <c r="BF142" s="448">
        <v>0.21458333333333335</v>
      </c>
      <c r="BG142" s="253">
        <f t="shared" si="181"/>
        <v>5</v>
      </c>
      <c r="BH142" s="251">
        <f t="shared" si="197"/>
        <v>9</v>
      </c>
      <c r="BI142" s="449">
        <v>0</v>
      </c>
      <c r="BJ142" s="448">
        <v>0</v>
      </c>
      <c r="BK142" s="253">
        <f t="shared" si="182"/>
        <v>0</v>
      </c>
      <c r="BL142" s="251">
        <f t="shared" si="198"/>
        <v>0</v>
      </c>
      <c r="BM142" s="449">
        <v>0</v>
      </c>
      <c r="BN142" s="448">
        <v>0</v>
      </c>
      <c r="BO142" s="253">
        <f t="shared" si="183"/>
        <v>0</v>
      </c>
      <c r="BP142" s="251">
        <f t="shared" si="199"/>
        <v>0</v>
      </c>
      <c r="BQ142" s="450">
        <v>0</v>
      </c>
      <c r="BR142" s="448">
        <v>0</v>
      </c>
      <c r="BS142" s="253">
        <f t="shared" si="184"/>
        <v>0</v>
      </c>
      <c r="BT142" s="251">
        <f t="shared" si="200"/>
        <v>0</v>
      </c>
      <c r="BU142" s="253">
        <f t="shared" si="188"/>
        <v>3</v>
      </c>
      <c r="BV142" s="254">
        <f t="shared" si="172"/>
        <v>0.22500000000000001</v>
      </c>
      <c r="BW142" s="253">
        <f t="shared" si="185"/>
        <v>5</v>
      </c>
      <c r="BX142" s="252">
        <f t="shared" si="201"/>
        <v>24</v>
      </c>
      <c r="BY142" s="418">
        <f t="shared" si="158"/>
        <v>0.54583333333333339</v>
      </c>
      <c r="BZ142" s="260">
        <f t="shared" si="169"/>
        <v>1396.7175572519081</v>
      </c>
      <c r="CA142" s="260">
        <f t="shared" si="159"/>
        <v>33521.221374045796</v>
      </c>
      <c r="CB142" s="258">
        <f t="shared" si="170"/>
        <v>989.02702702702697</v>
      </c>
      <c r="CC142" s="546">
        <f t="shared" si="160"/>
        <v>2.7680555555555553</v>
      </c>
      <c r="CD142" s="546">
        <f t="shared" si="161"/>
        <v>92.186805555555495</v>
      </c>
      <c r="CE142" s="515">
        <f t="shared" si="162"/>
        <v>89.418749999999946</v>
      </c>
      <c r="CF142" s="419">
        <f t="shared" si="163"/>
        <v>1471.4298362107136</v>
      </c>
      <c r="CG142" s="548">
        <f t="shared" si="164"/>
        <v>14.748611111111112</v>
      </c>
      <c r="CH142" s="548">
        <f t="shared" si="165"/>
        <v>0.54652777777777783</v>
      </c>
      <c r="CI142" s="440">
        <f t="shared" si="156"/>
        <v>505333</v>
      </c>
      <c r="CJ142" s="548">
        <f t="shared" si="166"/>
        <v>14.202083333333334</v>
      </c>
      <c r="CK142" s="440">
        <f t="shared" si="167"/>
        <v>1482.567111632683</v>
      </c>
      <c r="CL142" s="440">
        <f t="shared" si="202"/>
        <v>1427.6287786043883</v>
      </c>
      <c r="CM142" s="567"/>
      <c r="CN142" s="567"/>
      <c r="CO142" s="568"/>
      <c r="CP142" s="568"/>
      <c r="CQ142" s="568"/>
      <c r="CR142" s="568"/>
      <c r="CS142" s="568"/>
      <c r="CT142" s="568"/>
      <c r="CU142" s="568"/>
      <c r="CV142" s="568"/>
      <c r="CW142" s="568"/>
      <c r="CX142" s="568"/>
    </row>
    <row r="143" spans="1:102">
      <c r="A143" s="433">
        <f t="shared" si="186"/>
        <v>142</v>
      </c>
      <c r="B143" s="434">
        <v>40906</v>
      </c>
      <c r="C143" s="433">
        <f t="shared" si="157"/>
        <v>12</v>
      </c>
      <c r="D143" s="435" t="s">
        <v>24</v>
      </c>
      <c r="E143" s="436" t="s">
        <v>1210</v>
      </c>
      <c r="F143" s="437"/>
      <c r="G143" s="438">
        <v>58</v>
      </c>
      <c r="H143" s="436" t="s">
        <v>27</v>
      </c>
      <c r="I143" s="437" t="s">
        <v>350</v>
      </c>
      <c r="J143" s="436" t="s">
        <v>492</v>
      </c>
      <c r="K143" s="436" t="s">
        <v>29</v>
      </c>
      <c r="L143" s="439">
        <v>33001</v>
      </c>
      <c r="M143" s="439">
        <v>4608</v>
      </c>
      <c r="N143" s="439"/>
      <c r="O143" s="439" t="s">
        <v>178</v>
      </c>
      <c r="P143" s="440">
        <f>L143-M143</f>
        <v>28393</v>
      </c>
      <c r="Q143" s="268">
        <f t="shared" si="171"/>
        <v>3162370</v>
      </c>
      <c r="R143" s="435" t="s">
        <v>854</v>
      </c>
      <c r="S143" s="441">
        <v>4.8611111111111112E-2</v>
      </c>
      <c r="T143" s="257">
        <f t="shared" si="187"/>
        <v>1</v>
      </c>
      <c r="U143" s="257">
        <f t="shared" si="189"/>
        <v>10</v>
      </c>
      <c r="V143" s="435" t="s">
        <v>855</v>
      </c>
      <c r="W143" s="443">
        <v>0.14583333333333334</v>
      </c>
      <c r="X143" s="253">
        <f t="shared" si="173"/>
        <v>3</v>
      </c>
      <c r="Y143" s="257">
        <f t="shared" si="190"/>
        <v>30</v>
      </c>
      <c r="Z143" s="253">
        <f t="shared" si="203"/>
        <v>2194</v>
      </c>
      <c r="AA143" s="253">
        <f t="shared" si="203"/>
        <v>2639</v>
      </c>
      <c r="AB143" s="253">
        <f>SUM($W$7:W143)</f>
        <v>90.94722222222218</v>
      </c>
      <c r="AC143" s="444">
        <v>0</v>
      </c>
      <c r="AD143" s="440">
        <v>0</v>
      </c>
      <c r="AE143" s="253">
        <f t="shared" si="174"/>
        <v>0</v>
      </c>
      <c r="AF143" s="253">
        <f t="shared" si="191"/>
        <v>0</v>
      </c>
      <c r="AG143" s="257">
        <f t="shared" si="168"/>
        <v>1316.5714285714284</v>
      </c>
      <c r="AH143" s="257">
        <f t="shared" si="175"/>
        <v>31597.714285714283</v>
      </c>
      <c r="AI143" s="435"/>
      <c r="AJ143" s="446"/>
      <c r="AK143" s="447">
        <v>0</v>
      </c>
      <c r="AL143" s="436">
        <v>0</v>
      </c>
      <c r="AM143" s="253">
        <f t="shared" si="176"/>
        <v>0</v>
      </c>
      <c r="AN143" s="251">
        <f t="shared" si="192"/>
        <v>0</v>
      </c>
      <c r="AO143" s="447">
        <v>0</v>
      </c>
      <c r="AP143" s="448">
        <v>0</v>
      </c>
      <c r="AQ143" s="253">
        <f t="shared" si="177"/>
        <v>0</v>
      </c>
      <c r="AR143" s="251">
        <f t="shared" si="193"/>
        <v>0</v>
      </c>
      <c r="AS143" s="447">
        <v>0</v>
      </c>
      <c r="AT143" s="448">
        <v>0</v>
      </c>
      <c r="AU143" s="253">
        <f t="shared" si="178"/>
        <v>0</v>
      </c>
      <c r="AV143" s="251">
        <f t="shared" si="194"/>
        <v>0</v>
      </c>
      <c r="AW143" s="449">
        <v>0</v>
      </c>
      <c r="AX143" s="448">
        <v>0</v>
      </c>
      <c r="AY143" s="253">
        <f t="shared" si="179"/>
        <v>0</v>
      </c>
      <c r="AZ143" s="251">
        <f t="shared" si="195"/>
        <v>0</v>
      </c>
      <c r="BA143" s="449">
        <v>0</v>
      </c>
      <c r="BB143" s="448">
        <v>0</v>
      </c>
      <c r="BC143" s="257">
        <f t="shared" si="180"/>
        <v>0</v>
      </c>
      <c r="BD143" s="258">
        <f t="shared" si="196"/>
        <v>0</v>
      </c>
      <c r="BE143" s="433">
        <v>0</v>
      </c>
      <c r="BF143" s="448">
        <v>0</v>
      </c>
      <c r="BG143" s="253">
        <f t="shared" si="181"/>
        <v>0</v>
      </c>
      <c r="BH143" s="251">
        <f t="shared" si="197"/>
        <v>0</v>
      </c>
      <c r="BI143" s="449">
        <v>0</v>
      </c>
      <c r="BJ143" s="448">
        <v>0</v>
      </c>
      <c r="BK143" s="253">
        <f t="shared" si="182"/>
        <v>0</v>
      </c>
      <c r="BL143" s="251">
        <f t="shared" si="198"/>
        <v>0</v>
      </c>
      <c r="BM143" s="449">
        <v>0</v>
      </c>
      <c r="BN143" s="448">
        <v>0</v>
      </c>
      <c r="BO143" s="253">
        <f t="shared" si="183"/>
        <v>0</v>
      </c>
      <c r="BP143" s="251">
        <f t="shared" si="199"/>
        <v>0</v>
      </c>
      <c r="BQ143" s="450">
        <v>0</v>
      </c>
      <c r="BR143" s="448">
        <v>0</v>
      </c>
      <c r="BS143" s="253">
        <f t="shared" si="184"/>
        <v>0</v>
      </c>
      <c r="BT143" s="251">
        <f t="shared" si="200"/>
        <v>0</v>
      </c>
      <c r="BU143" s="253">
        <f t="shared" si="188"/>
        <v>0</v>
      </c>
      <c r="BV143" s="254">
        <f t="shared" si="172"/>
        <v>0</v>
      </c>
      <c r="BW143" s="253">
        <f t="shared" si="185"/>
        <v>0</v>
      </c>
      <c r="BX143" s="252">
        <f t="shared" si="201"/>
        <v>0</v>
      </c>
      <c r="BY143" s="418">
        <f t="shared" si="158"/>
        <v>0.14583333333333334</v>
      </c>
      <c r="BZ143" s="260">
        <f t="shared" si="169"/>
        <v>1316.5714285714284</v>
      </c>
      <c r="CA143" s="260">
        <f t="shared" si="159"/>
        <v>31597.714285714283</v>
      </c>
      <c r="CB143" s="258">
        <f t="shared" si="170"/>
        <v>1316.5714285714284</v>
      </c>
      <c r="CC143" s="546">
        <f t="shared" si="160"/>
        <v>2.7680555555555553</v>
      </c>
      <c r="CD143" s="546">
        <f t="shared" si="161"/>
        <v>92.332638888888823</v>
      </c>
      <c r="CE143" s="515">
        <f t="shared" si="162"/>
        <v>89.564583333333275</v>
      </c>
      <c r="CF143" s="419">
        <f t="shared" si="163"/>
        <v>1471.1776883533773</v>
      </c>
      <c r="CG143" s="548">
        <f t="shared" si="164"/>
        <v>14.894444444444446</v>
      </c>
      <c r="CH143" s="548">
        <f t="shared" si="165"/>
        <v>0.54652777777777783</v>
      </c>
      <c r="CI143" s="440">
        <f t="shared" si="156"/>
        <v>509941</v>
      </c>
      <c r="CJ143" s="548">
        <f t="shared" si="166"/>
        <v>14.347916666666668</v>
      </c>
      <c r="CK143" s="440">
        <f t="shared" si="167"/>
        <v>1480.8799186873819</v>
      </c>
      <c r="CL143" s="440">
        <f t="shared" si="202"/>
        <v>1426.5414024617678</v>
      </c>
      <c r="CM143" s="567"/>
      <c r="CN143" s="567"/>
      <c r="CO143" s="568"/>
      <c r="CP143" s="568"/>
      <c r="CQ143" s="568"/>
      <c r="CR143" s="568"/>
      <c r="CS143" s="568"/>
      <c r="CT143" s="568"/>
      <c r="CU143" s="568"/>
      <c r="CV143" s="568"/>
      <c r="CW143" s="568"/>
      <c r="CX143" s="568"/>
    </row>
    <row r="144" spans="1:102">
      <c r="A144" s="433">
        <f t="shared" si="186"/>
        <v>143</v>
      </c>
      <c r="B144" s="434">
        <v>40907</v>
      </c>
      <c r="C144" s="433">
        <f t="shared" si="157"/>
        <v>12</v>
      </c>
      <c r="D144" s="435" t="s">
        <v>24</v>
      </c>
      <c r="E144" s="436" t="s">
        <v>1210</v>
      </c>
      <c r="F144" s="437"/>
      <c r="G144" s="438">
        <v>58</v>
      </c>
      <c r="H144" s="436" t="s">
        <v>27</v>
      </c>
      <c r="I144" s="437" t="s">
        <v>350</v>
      </c>
      <c r="J144" s="436" t="s">
        <v>492</v>
      </c>
      <c r="K144" s="436" t="s">
        <v>29</v>
      </c>
      <c r="L144" s="439">
        <v>33001</v>
      </c>
      <c r="M144" s="439">
        <v>28393</v>
      </c>
      <c r="N144" s="439"/>
      <c r="O144" s="439" t="s">
        <v>178</v>
      </c>
      <c r="P144" s="440">
        <f>P143-M144</f>
        <v>0</v>
      </c>
      <c r="Q144" s="268">
        <f t="shared" si="171"/>
        <v>3190763</v>
      </c>
      <c r="R144" s="435" t="s">
        <v>854</v>
      </c>
      <c r="S144" s="441">
        <v>4.8611111111111112E-2</v>
      </c>
      <c r="T144" s="257">
        <f t="shared" si="187"/>
        <v>1</v>
      </c>
      <c r="U144" s="257">
        <f t="shared" si="189"/>
        <v>10</v>
      </c>
      <c r="V144" s="435" t="s">
        <v>855</v>
      </c>
      <c r="W144" s="443">
        <v>0.77083333333333337</v>
      </c>
      <c r="X144" s="253">
        <f t="shared" si="173"/>
        <v>18</v>
      </c>
      <c r="Y144" s="257">
        <f t="shared" si="190"/>
        <v>30</v>
      </c>
      <c r="Z144" s="253">
        <f t="shared" si="203"/>
        <v>2212</v>
      </c>
      <c r="AA144" s="253">
        <f t="shared" si="203"/>
        <v>2669</v>
      </c>
      <c r="AB144" s="253">
        <f>SUM($W$7:W144)</f>
        <v>91.718055555555509</v>
      </c>
      <c r="AC144" s="444">
        <v>0</v>
      </c>
      <c r="AD144" s="440">
        <v>0</v>
      </c>
      <c r="AE144" s="253">
        <f t="shared" si="174"/>
        <v>0</v>
      </c>
      <c r="AF144" s="253">
        <f t="shared" si="191"/>
        <v>0</v>
      </c>
      <c r="AG144" s="257">
        <f t="shared" si="168"/>
        <v>1534.7567567567567</v>
      </c>
      <c r="AH144" s="257">
        <f t="shared" si="175"/>
        <v>36834.16216216216</v>
      </c>
      <c r="AI144" s="435" t="s">
        <v>856</v>
      </c>
      <c r="AJ144" s="446"/>
      <c r="AK144" s="447">
        <v>0</v>
      </c>
      <c r="AL144" s="436">
        <v>0</v>
      </c>
      <c r="AM144" s="253">
        <f t="shared" si="176"/>
        <v>0</v>
      </c>
      <c r="AN144" s="251">
        <f t="shared" si="192"/>
        <v>0</v>
      </c>
      <c r="AO144" s="447">
        <v>3</v>
      </c>
      <c r="AP144" s="448">
        <v>4.027777777777778E-2</v>
      </c>
      <c r="AQ144" s="253">
        <f t="shared" si="177"/>
        <v>0</v>
      </c>
      <c r="AR144" s="251">
        <f t="shared" si="193"/>
        <v>58</v>
      </c>
      <c r="AS144" s="447">
        <v>0</v>
      </c>
      <c r="AT144" s="448">
        <v>0</v>
      </c>
      <c r="AU144" s="253">
        <f t="shared" si="178"/>
        <v>0</v>
      </c>
      <c r="AV144" s="251">
        <f t="shared" si="194"/>
        <v>0</v>
      </c>
      <c r="AW144" s="449">
        <v>0</v>
      </c>
      <c r="AX144" s="448">
        <v>0</v>
      </c>
      <c r="AY144" s="253">
        <f t="shared" si="179"/>
        <v>0</v>
      </c>
      <c r="AZ144" s="251">
        <f t="shared" si="195"/>
        <v>0</v>
      </c>
      <c r="BA144" s="449">
        <v>0</v>
      </c>
      <c r="BB144" s="448">
        <v>0</v>
      </c>
      <c r="BC144" s="257">
        <f t="shared" si="180"/>
        <v>0</v>
      </c>
      <c r="BD144" s="258">
        <f t="shared" si="196"/>
        <v>0</v>
      </c>
      <c r="BE144" s="433">
        <v>0</v>
      </c>
      <c r="BF144" s="448">
        <v>0</v>
      </c>
      <c r="BG144" s="253">
        <f t="shared" si="181"/>
        <v>0</v>
      </c>
      <c r="BH144" s="251">
        <f t="shared" si="197"/>
        <v>0</v>
      </c>
      <c r="BI144" s="449">
        <v>0</v>
      </c>
      <c r="BJ144" s="448">
        <v>0</v>
      </c>
      <c r="BK144" s="253">
        <f t="shared" si="182"/>
        <v>0</v>
      </c>
      <c r="BL144" s="251">
        <f t="shared" si="198"/>
        <v>0</v>
      </c>
      <c r="BM144" s="449">
        <v>0</v>
      </c>
      <c r="BN144" s="448">
        <v>0</v>
      </c>
      <c r="BO144" s="253">
        <f t="shared" si="183"/>
        <v>0</v>
      </c>
      <c r="BP144" s="251">
        <f t="shared" si="199"/>
        <v>0</v>
      </c>
      <c r="BQ144" s="450">
        <v>1</v>
      </c>
      <c r="BR144" s="448">
        <v>5.2083333333333336E-2</v>
      </c>
      <c r="BS144" s="253">
        <f t="shared" si="184"/>
        <v>1</v>
      </c>
      <c r="BT144" s="251">
        <f t="shared" si="200"/>
        <v>15</v>
      </c>
      <c r="BU144" s="253">
        <f t="shared" si="188"/>
        <v>4</v>
      </c>
      <c r="BV144" s="254">
        <f t="shared" si="172"/>
        <v>9.2361111111111116E-2</v>
      </c>
      <c r="BW144" s="253">
        <f t="shared" si="185"/>
        <v>2</v>
      </c>
      <c r="BX144" s="252">
        <f t="shared" si="201"/>
        <v>13</v>
      </c>
      <c r="BY144" s="418">
        <f t="shared" si="158"/>
        <v>0.67847222222222225</v>
      </c>
      <c r="BZ144" s="260">
        <f t="shared" si="169"/>
        <v>1743.6847492323438</v>
      </c>
      <c r="CA144" s="260">
        <f t="shared" si="159"/>
        <v>41848.433981576251</v>
      </c>
      <c r="CB144" s="258">
        <f t="shared" si="170"/>
        <v>1645.9710144927537</v>
      </c>
      <c r="CC144" s="546">
        <f t="shared" si="160"/>
        <v>2.8201388888888888</v>
      </c>
      <c r="CD144" s="546">
        <f t="shared" si="161"/>
        <v>93.103472222222152</v>
      </c>
      <c r="CE144" s="515">
        <f t="shared" si="162"/>
        <v>90.28333333333326</v>
      </c>
      <c r="CF144" s="419">
        <f t="shared" si="163"/>
        <v>1472.5692265091391</v>
      </c>
      <c r="CG144" s="548">
        <f t="shared" si="164"/>
        <v>15.66527777777778</v>
      </c>
      <c r="CH144" s="548">
        <f t="shared" si="165"/>
        <v>0.5986111111111112</v>
      </c>
      <c r="CI144" s="440">
        <f t="shared" si="156"/>
        <v>538334</v>
      </c>
      <c r="CJ144" s="548">
        <f t="shared" si="166"/>
        <v>15.066666666666668</v>
      </c>
      <c r="CK144" s="440">
        <f t="shared" si="167"/>
        <v>1488.755530973451</v>
      </c>
      <c r="CL144" s="440">
        <f t="shared" si="202"/>
        <v>1431.8663002039186</v>
      </c>
      <c r="CM144" s="567"/>
      <c r="CN144" s="567"/>
      <c r="CO144" s="568"/>
      <c r="CP144" s="568"/>
      <c r="CQ144" s="568"/>
      <c r="CR144" s="568"/>
      <c r="CS144" s="568"/>
      <c r="CT144" s="568"/>
      <c r="CU144" s="568"/>
      <c r="CV144" s="568"/>
      <c r="CW144" s="568"/>
      <c r="CX144" s="568"/>
    </row>
    <row r="145" spans="1:102">
      <c r="A145" s="433">
        <f t="shared" si="186"/>
        <v>144</v>
      </c>
      <c r="B145" s="434">
        <v>40907</v>
      </c>
      <c r="C145" s="433">
        <f t="shared" si="157"/>
        <v>12</v>
      </c>
      <c r="D145" s="435" t="s">
        <v>24</v>
      </c>
      <c r="E145" s="436" t="s">
        <v>1122</v>
      </c>
      <c r="F145" s="437"/>
      <c r="G145" s="438">
        <v>59</v>
      </c>
      <c r="H145" s="436" t="s">
        <v>177</v>
      </c>
      <c r="I145" s="437" t="s">
        <v>1067</v>
      </c>
      <c r="J145" s="436" t="s">
        <v>549</v>
      </c>
      <c r="K145" s="436" t="s">
        <v>29</v>
      </c>
      <c r="L145" s="439">
        <v>54995</v>
      </c>
      <c r="M145" s="439">
        <v>4706</v>
      </c>
      <c r="N145" s="439"/>
      <c r="O145" s="682">
        <v>5</v>
      </c>
      <c r="P145" s="440">
        <f>L145-M145</f>
        <v>50289</v>
      </c>
      <c r="Q145" s="268">
        <f t="shared" si="171"/>
        <v>3195469</v>
      </c>
      <c r="R145" s="435" t="s">
        <v>858</v>
      </c>
      <c r="S145" s="441">
        <v>4.8611111111111112E-2</v>
      </c>
      <c r="T145" s="257">
        <f t="shared" si="187"/>
        <v>1</v>
      </c>
      <c r="U145" s="257">
        <f t="shared" si="189"/>
        <v>10</v>
      </c>
      <c r="V145" s="435" t="s">
        <v>859</v>
      </c>
      <c r="W145" s="443">
        <v>0.11666666666666665</v>
      </c>
      <c r="X145" s="253">
        <f t="shared" si="173"/>
        <v>2</v>
      </c>
      <c r="Y145" s="257">
        <f t="shared" si="190"/>
        <v>48</v>
      </c>
      <c r="Z145" s="253">
        <f t="shared" si="203"/>
        <v>2214</v>
      </c>
      <c r="AA145" s="253">
        <f t="shared" si="203"/>
        <v>2717</v>
      </c>
      <c r="AB145" s="253">
        <f>SUM($W$7:W145)</f>
        <v>91.834722222222169</v>
      </c>
      <c r="AC145" s="444">
        <v>0</v>
      </c>
      <c r="AD145" s="440">
        <v>0</v>
      </c>
      <c r="AE145" s="253">
        <f t="shared" si="174"/>
        <v>0</v>
      </c>
      <c r="AF145" s="253">
        <f t="shared" si="191"/>
        <v>0</v>
      </c>
      <c r="AG145" s="257">
        <f t="shared" si="168"/>
        <v>1680.714285714286</v>
      </c>
      <c r="AH145" s="257">
        <f t="shared" si="175"/>
        <v>40337.142857142862</v>
      </c>
      <c r="AI145" s="445"/>
      <c r="AJ145" s="446"/>
      <c r="AK145" s="447">
        <v>0</v>
      </c>
      <c r="AL145" s="436">
        <v>0</v>
      </c>
      <c r="AM145" s="253">
        <f t="shared" si="176"/>
        <v>0</v>
      </c>
      <c r="AN145" s="251">
        <f t="shared" si="192"/>
        <v>0</v>
      </c>
      <c r="AO145" s="447">
        <v>2</v>
      </c>
      <c r="AP145" s="448">
        <v>2.361111111111111E-2</v>
      </c>
      <c r="AQ145" s="253">
        <f t="shared" si="177"/>
        <v>0</v>
      </c>
      <c r="AR145" s="251">
        <f t="shared" si="193"/>
        <v>34</v>
      </c>
      <c r="AS145" s="447">
        <v>0</v>
      </c>
      <c r="AT145" s="448">
        <v>0</v>
      </c>
      <c r="AU145" s="253">
        <f t="shared" si="178"/>
        <v>0</v>
      </c>
      <c r="AV145" s="251">
        <f t="shared" si="194"/>
        <v>0</v>
      </c>
      <c r="AW145" s="449">
        <v>0</v>
      </c>
      <c r="AX145" s="448">
        <v>0</v>
      </c>
      <c r="AY145" s="253">
        <f t="shared" si="179"/>
        <v>0</v>
      </c>
      <c r="AZ145" s="251">
        <f t="shared" si="195"/>
        <v>0</v>
      </c>
      <c r="BA145" s="449">
        <v>0</v>
      </c>
      <c r="BB145" s="448">
        <v>0</v>
      </c>
      <c r="BC145" s="257">
        <f t="shared" si="180"/>
        <v>0</v>
      </c>
      <c r="BD145" s="258">
        <f t="shared" si="196"/>
        <v>0</v>
      </c>
      <c r="BE145" s="433">
        <v>0</v>
      </c>
      <c r="BF145" s="448">
        <v>0</v>
      </c>
      <c r="BG145" s="253">
        <f t="shared" si="181"/>
        <v>0</v>
      </c>
      <c r="BH145" s="251">
        <f t="shared" si="197"/>
        <v>0</v>
      </c>
      <c r="BI145" s="449">
        <v>0</v>
      </c>
      <c r="BJ145" s="448">
        <v>0</v>
      </c>
      <c r="BK145" s="253">
        <f t="shared" si="182"/>
        <v>0</v>
      </c>
      <c r="BL145" s="251">
        <f t="shared" si="198"/>
        <v>0</v>
      </c>
      <c r="BM145" s="449">
        <v>0</v>
      </c>
      <c r="BN145" s="448">
        <v>0</v>
      </c>
      <c r="BO145" s="253">
        <f t="shared" si="183"/>
        <v>0</v>
      </c>
      <c r="BP145" s="251">
        <f t="shared" si="199"/>
        <v>0</v>
      </c>
      <c r="BQ145" s="450">
        <v>0</v>
      </c>
      <c r="BR145" s="448">
        <v>0</v>
      </c>
      <c r="BS145" s="253">
        <f t="shared" si="184"/>
        <v>0</v>
      </c>
      <c r="BT145" s="251">
        <f t="shared" si="200"/>
        <v>0</v>
      </c>
      <c r="BU145" s="253">
        <f t="shared" si="188"/>
        <v>2</v>
      </c>
      <c r="BV145" s="254">
        <f t="shared" si="172"/>
        <v>2.361111111111111E-2</v>
      </c>
      <c r="BW145" s="253">
        <f t="shared" si="185"/>
        <v>0</v>
      </c>
      <c r="BX145" s="252">
        <f t="shared" si="201"/>
        <v>34</v>
      </c>
      <c r="BY145" s="418">
        <f t="shared" si="158"/>
        <v>9.3055555555555544E-2</v>
      </c>
      <c r="BZ145" s="260">
        <f t="shared" si="169"/>
        <v>2107.1641791044781</v>
      </c>
      <c r="CA145" s="260">
        <f t="shared" si="159"/>
        <v>50571.94029850747</v>
      </c>
      <c r="CB145" s="258">
        <f t="shared" si="170"/>
        <v>1680.714285714286</v>
      </c>
      <c r="CC145" s="546">
        <f t="shared" si="160"/>
        <v>2.8201388888888888</v>
      </c>
      <c r="CD145" s="546">
        <f t="shared" si="161"/>
        <v>93.220138888888812</v>
      </c>
      <c r="CE145" s="515">
        <f t="shared" si="162"/>
        <v>90.39999999999992</v>
      </c>
      <c r="CF145" s="419">
        <f t="shared" si="163"/>
        <v>1472.8378502949865</v>
      </c>
      <c r="CG145" s="548">
        <f t="shared" si="164"/>
        <v>15.781944444444447</v>
      </c>
      <c r="CH145" s="548">
        <f t="shared" si="165"/>
        <v>0.5986111111111112</v>
      </c>
      <c r="CI145" s="440">
        <f t="shared" si="156"/>
        <v>543040</v>
      </c>
      <c r="CJ145" s="548">
        <f t="shared" si="166"/>
        <v>15.183333333333335</v>
      </c>
      <c r="CK145" s="440">
        <f t="shared" si="167"/>
        <v>1490.2305159165751</v>
      </c>
      <c r="CL145" s="440">
        <f t="shared" si="202"/>
        <v>1433.7058875297014</v>
      </c>
      <c r="CM145" s="567"/>
      <c r="CN145" s="567"/>
      <c r="CO145" s="568"/>
      <c r="CP145" s="568"/>
      <c r="CQ145" s="568"/>
      <c r="CR145" s="568"/>
      <c r="CS145" s="568"/>
      <c r="CT145" s="568"/>
      <c r="CU145" s="568"/>
      <c r="CV145" s="568"/>
      <c r="CW145" s="568"/>
      <c r="CX145" s="568"/>
    </row>
    <row r="146" spans="1:102">
      <c r="A146" s="433">
        <f t="shared" si="186"/>
        <v>145</v>
      </c>
      <c r="B146" s="434">
        <v>40908</v>
      </c>
      <c r="C146" s="433">
        <f t="shared" si="157"/>
        <v>12</v>
      </c>
      <c r="D146" s="435" t="s">
        <v>24</v>
      </c>
      <c r="E146" s="436" t="s">
        <v>1122</v>
      </c>
      <c r="F146" s="437"/>
      <c r="G146" s="438">
        <v>59</v>
      </c>
      <c r="H146" s="436" t="s">
        <v>177</v>
      </c>
      <c r="I146" s="437" t="s">
        <v>1067</v>
      </c>
      <c r="J146" s="436" t="s">
        <v>549</v>
      </c>
      <c r="K146" s="436" t="s">
        <v>29</v>
      </c>
      <c r="L146" s="439">
        <v>54995</v>
      </c>
      <c r="M146" s="439">
        <v>34606</v>
      </c>
      <c r="N146" s="439"/>
      <c r="O146" s="683"/>
      <c r="P146" s="440">
        <f>P145-M146</f>
        <v>15683</v>
      </c>
      <c r="Q146" s="268">
        <f t="shared" si="171"/>
        <v>3230075</v>
      </c>
      <c r="R146" s="435" t="s">
        <v>858</v>
      </c>
      <c r="S146" s="441">
        <v>4.8611111111111112E-2</v>
      </c>
      <c r="T146" s="257">
        <f t="shared" si="187"/>
        <v>1</v>
      </c>
      <c r="U146" s="257">
        <f t="shared" si="189"/>
        <v>10</v>
      </c>
      <c r="V146" s="435" t="s">
        <v>859</v>
      </c>
      <c r="W146" s="443">
        <v>1</v>
      </c>
      <c r="X146" s="253">
        <f t="shared" si="173"/>
        <v>24</v>
      </c>
      <c r="Y146" s="257">
        <f t="shared" si="190"/>
        <v>0</v>
      </c>
      <c r="Z146" s="253">
        <f t="shared" si="203"/>
        <v>2238</v>
      </c>
      <c r="AA146" s="253">
        <f t="shared" si="203"/>
        <v>2717</v>
      </c>
      <c r="AB146" s="253">
        <f>SUM($W$7:W146)</f>
        <v>92.834722222222169</v>
      </c>
      <c r="AC146" s="444">
        <v>0</v>
      </c>
      <c r="AD146" s="440">
        <v>0</v>
      </c>
      <c r="AE146" s="253">
        <f t="shared" si="174"/>
        <v>0</v>
      </c>
      <c r="AF146" s="253">
        <f t="shared" si="191"/>
        <v>0</v>
      </c>
      <c r="AG146" s="257">
        <f t="shared" si="168"/>
        <v>1441.9166666666667</v>
      </c>
      <c r="AH146" s="257">
        <f t="shared" si="175"/>
        <v>34606</v>
      </c>
      <c r="AI146" s="445"/>
      <c r="AJ146" s="446"/>
      <c r="AK146" s="447">
        <v>0</v>
      </c>
      <c r="AL146" s="436">
        <v>0</v>
      </c>
      <c r="AM146" s="253">
        <f t="shared" si="176"/>
        <v>0</v>
      </c>
      <c r="AN146" s="251">
        <f t="shared" si="192"/>
        <v>0</v>
      </c>
      <c r="AO146" s="447">
        <v>4</v>
      </c>
      <c r="AP146" s="436">
        <v>3.3333333333333333E-2</v>
      </c>
      <c r="AQ146" s="253">
        <f t="shared" si="177"/>
        <v>0</v>
      </c>
      <c r="AR146" s="251">
        <f t="shared" si="193"/>
        <v>48</v>
      </c>
      <c r="AS146" s="447">
        <v>0</v>
      </c>
      <c r="AT146" s="448">
        <v>0</v>
      </c>
      <c r="AU146" s="253">
        <f t="shared" si="178"/>
        <v>0</v>
      </c>
      <c r="AV146" s="251">
        <f t="shared" si="194"/>
        <v>0</v>
      </c>
      <c r="AW146" s="449">
        <v>0</v>
      </c>
      <c r="AX146" s="448">
        <v>0</v>
      </c>
      <c r="AY146" s="253">
        <f t="shared" si="179"/>
        <v>0</v>
      </c>
      <c r="AZ146" s="251">
        <f t="shared" si="195"/>
        <v>0</v>
      </c>
      <c r="BA146" s="449">
        <v>1</v>
      </c>
      <c r="BB146" s="448">
        <v>1.5277777777777777E-2</v>
      </c>
      <c r="BC146" s="257">
        <f t="shared" si="180"/>
        <v>0</v>
      </c>
      <c r="BD146" s="258">
        <f t="shared" si="196"/>
        <v>22</v>
      </c>
      <c r="BE146" s="433">
        <v>0</v>
      </c>
      <c r="BF146" s="448">
        <v>0</v>
      </c>
      <c r="BG146" s="253">
        <f t="shared" si="181"/>
        <v>0</v>
      </c>
      <c r="BH146" s="251">
        <f t="shared" si="197"/>
        <v>0</v>
      </c>
      <c r="BI146" s="449">
        <v>0</v>
      </c>
      <c r="BJ146" s="448">
        <v>0</v>
      </c>
      <c r="BK146" s="253">
        <f t="shared" si="182"/>
        <v>0</v>
      </c>
      <c r="BL146" s="251">
        <f t="shared" si="198"/>
        <v>0</v>
      </c>
      <c r="BM146" s="449">
        <v>0</v>
      </c>
      <c r="BN146" s="448">
        <v>0</v>
      </c>
      <c r="BO146" s="253">
        <f t="shared" si="183"/>
        <v>0</v>
      </c>
      <c r="BP146" s="251">
        <f t="shared" si="199"/>
        <v>0</v>
      </c>
      <c r="BQ146" s="450">
        <v>2</v>
      </c>
      <c r="BR146" s="448">
        <v>9.0277777777777776E-2</v>
      </c>
      <c r="BS146" s="253">
        <f t="shared" si="184"/>
        <v>2</v>
      </c>
      <c r="BT146" s="251">
        <f t="shared" si="200"/>
        <v>10</v>
      </c>
      <c r="BU146" s="253">
        <f t="shared" si="188"/>
        <v>7</v>
      </c>
      <c r="BV146" s="254">
        <f t="shared" si="172"/>
        <v>0.1388888888888889</v>
      </c>
      <c r="BW146" s="253">
        <f t="shared" si="185"/>
        <v>3</v>
      </c>
      <c r="BX146" s="252">
        <f t="shared" si="201"/>
        <v>20</v>
      </c>
      <c r="BY146" s="418">
        <f t="shared" si="158"/>
        <v>0.86111111111111116</v>
      </c>
      <c r="BZ146" s="260">
        <f t="shared" si="169"/>
        <v>1674.4838709677417</v>
      </c>
      <c r="CA146" s="260">
        <f t="shared" si="159"/>
        <v>40187.612903225803</v>
      </c>
      <c r="CB146" s="258">
        <f t="shared" si="170"/>
        <v>1585.0076335877864</v>
      </c>
      <c r="CC146" s="546">
        <f t="shared" si="160"/>
        <v>2.9104166666666664</v>
      </c>
      <c r="CD146" s="546">
        <f t="shared" si="161"/>
        <v>94.220138888888812</v>
      </c>
      <c r="CE146" s="515">
        <f t="shared" si="162"/>
        <v>91.309722222222149</v>
      </c>
      <c r="CF146" s="419">
        <f t="shared" si="163"/>
        <v>1473.955402096042</v>
      </c>
      <c r="CG146" s="548">
        <f t="shared" si="164"/>
        <v>16.781944444444449</v>
      </c>
      <c r="CH146" s="548">
        <f t="shared" si="165"/>
        <v>0.68888888888888899</v>
      </c>
      <c r="CI146" s="440">
        <f t="shared" si="156"/>
        <v>577646</v>
      </c>
      <c r="CJ146" s="548">
        <f t="shared" si="166"/>
        <v>16.093055555555559</v>
      </c>
      <c r="CK146" s="440">
        <f t="shared" si="167"/>
        <v>1495.5881591438676</v>
      </c>
      <c r="CL146" s="440">
        <f t="shared" si="202"/>
        <v>1434.1951502110398</v>
      </c>
      <c r="CM146" s="567"/>
      <c r="CN146" s="567"/>
      <c r="CO146" s="568"/>
      <c r="CP146" s="568"/>
      <c r="CQ146" s="568"/>
      <c r="CR146" s="568"/>
      <c r="CS146" s="568"/>
      <c r="CT146" s="568"/>
      <c r="CU146" s="568"/>
      <c r="CV146" s="568"/>
      <c r="CW146" s="568"/>
      <c r="CX146" s="568"/>
    </row>
    <row r="147" spans="1:102">
      <c r="A147" s="461">
        <f t="shared" si="186"/>
        <v>146</v>
      </c>
      <c r="B147" s="459">
        <v>40909</v>
      </c>
      <c r="C147" s="461">
        <f t="shared" si="157"/>
        <v>1</v>
      </c>
      <c r="D147" s="466" t="s">
        <v>24</v>
      </c>
      <c r="E147" s="463" t="s">
        <v>1122</v>
      </c>
      <c r="F147" s="464"/>
      <c r="G147" s="474">
        <v>59</v>
      </c>
      <c r="H147" s="463" t="s">
        <v>177</v>
      </c>
      <c r="I147" s="464" t="s">
        <v>1067</v>
      </c>
      <c r="J147" s="463" t="s">
        <v>549</v>
      </c>
      <c r="K147" s="463" t="s">
        <v>29</v>
      </c>
      <c r="L147" s="465">
        <v>54995</v>
      </c>
      <c r="M147" s="465">
        <v>15683</v>
      </c>
      <c r="N147" s="465"/>
      <c r="O147" s="684"/>
      <c r="P147" s="460">
        <f>P146-M147</f>
        <v>0</v>
      </c>
      <c r="Q147" s="268">
        <f t="shared" si="171"/>
        <v>3245758</v>
      </c>
      <c r="R147" s="466" t="s">
        <v>858</v>
      </c>
      <c r="S147" s="467">
        <v>4.8611111111111112E-2</v>
      </c>
      <c r="T147" s="257">
        <f t="shared" si="187"/>
        <v>1</v>
      </c>
      <c r="U147" s="257">
        <f t="shared" si="189"/>
        <v>10</v>
      </c>
      <c r="V147" s="466" t="s">
        <v>859</v>
      </c>
      <c r="W147" s="468">
        <v>0.66666666666666663</v>
      </c>
      <c r="X147" s="253">
        <f t="shared" si="173"/>
        <v>16</v>
      </c>
      <c r="Y147" s="257">
        <f t="shared" si="190"/>
        <v>0</v>
      </c>
      <c r="Z147" s="253">
        <f t="shared" si="203"/>
        <v>2254</v>
      </c>
      <c r="AA147" s="253">
        <f t="shared" si="203"/>
        <v>2717</v>
      </c>
      <c r="AB147" s="253">
        <f>SUM($W$7:W147)</f>
        <v>93.50138888888884</v>
      </c>
      <c r="AC147" s="469">
        <v>0</v>
      </c>
      <c r="AD147" s="460">
        <v>0</v>
      </c>
      <c r="AE147" s="253">
        <f t="shared" si="174"/>
        <v>0</v>
      </c>
      <c r="AF147" s="253">
        <f t="shared" si="191"/>
        <v>0</v>
      </c>
      <c r="AG147" s="257">
        <f t="shared" si="168"/>
        <v>980.1875</v>
      </c>
      <c r="AH147" s="257">
        <f t="shared" si="175"/>
        <v>23524.5</v>
      </c>
      <c r="AI147" s="466" t="s">
        <v>860</v>
      </c>
      <c r="AJ147" s="462"/>
      <c r="AK147" s="470">
        <v>0</v>
      </c>
      <c r="AL147" s="463">
        <v>0</v>
      </c>
      <c r="AM147" s="253">
        <f t="shared" si="176"/>
        <v>0</v>
      </c>
      <c r="AN147" s="251">
        <f t="shared" si="192"/>
        <v>0</v>
      </c>
      <c r="AO147" s="470">
        <v>4</v>
      </c>
      <c r="AP147" s="471">
        <v>2.9861111111111113E-2</v>
      </c>
      <c r="AQ147" s="253">
        <f t="shared" si="177"/>
        <v>0</v>
      </c>
      <c r="AR147" s="251">
        <f t="shared" si="193"/>
        <v>43</v>
      </c>
      <c r="AS147" s="470">
        <v>1</v>
      </c>
      <c r="AT147" s="471">
        <v>1.0416666666666666E-2</v>
      </c>
      <c r="AU147" s="253">
        <f t="shared" si="178"/>
        <v>0</v>
      </c>
      <c r="AV147" s="251">
        <f t="shared" si="194"/>
        <v>15</v>
      </c>
      <c r="AW147" s="472">
        <v>3</v>
      </c>
      <c r="AX147" s="471">
        <v>7.8472222222222221E-2</v>
      </c>
      <c r="AY147" s="253">
        <f t="shared" si="179"/>
        <v>1</v>
      </c>
      <c r="AZ147" s="251">
        <f t="shared" si="195"/>
        <v>53</v>
      </c>
      <c r="BA147" s="472">
        <v>1</v>
      </c>
      <c r="BB147" s="471">
        <v>6.9444444444444441E-3</v>
      </c>
      <c r="BC147" s="257">
        <f t="shared" si="180"/>
        <v>0</v>
      </c>
      <c r="BD147" s="258">
        <f t="shared" si="196"/>
        <v>10</v>
      </c>
      <c r="BE147" s="461">
        <v>0</v>
      </c>
      <c r="BF147" s="471">
        <v>0</v>
      </c>
      <c r="BG147" s="253">
        <f t="shared" si="181"/>
        <v>0</v>
      </c>
      <c r="BH147" s="251">
        <f t="shared" si="197"/>
        <v>0</v>
      </c>
      <c r="BI147" s="472">
        <v>0</v>
      </c>
      <c r="BJ147" s="471">
        <v>0</v>
      </c>
      <c r="BK147" s="253">
        <f t="shared" si="182"/>
        <v>0</v>
      </c>
      <c r="BL147" s="251">
        <f t="shared" si="198"/>
        <v>0</v>
      </c>
      <c r="BM147" s="472">
        <v>0</v>
      </c>
      <c r="BN147" s="471">
        <v>0</v>
      </c>
      <c r="BO147" s="253">
        <f t="shared" si="183"/>
        <v>0</v>
      </c>
      <c r="BP147" s="251">
        <f t="shared" si="199"/>
        <v>0</v>
      </c>
      <c r="BQ147" s="473">
        <v>0</v>
      </c>
      <c r="BR147" s="471">
        <v>0</v>
      </c>
      <c r="BS147" s="253">
        <f t="shared" si="184"/>
        <v>0</v>
      </c>
      <c r="BT147" s="251">
        <f t="shared" si="200"/>
        <v>0</v>
      </c>
      <c r="BU147" s="253">
        <f t="shared" si="188"/>
        <v>9</v>
      </c>
      <c r="BV147" s="254">
        <f t="shared" si="172"/>
        <v>0.12569444444444444</v>
      </c>
      <c r="BW147" s="253">
        <f t="shared" si="185"/>
        <v>3</v>
      </c>
      <c r="BX147" s="252">
        <f t="shared" si="201"/>
        <v>1</v>
      </c>
      <c r="BY147" s="418">
        <f t="shared" si="158"/>
        <v>0.54097222222222219</v>
      </c>
      <c r="BZ147" s="260">
        <f t="shared" si="169"/>
        <v>1207.9332477535302</v>
      </c>
      <c r="CA147" s="260">
        <f t="shared" si="159"/>
        <v>28990.397946084726</v>
      </c>
      <c r="CB147" s="258">
        <f t="shared" si="170"/>
        <v>980.1875</v>
      </c>
      <c r="CC147" s="546">
        <f t="shared" si="160"/>
        <v>2.9104166666666664</v>
      </c>
      <c r="CD147" s="546">
        <f t="shared" si="161"/>
        <v>94.886805555555483</v>
      </c>
      <c r="CE147" s="515">
        <f t="shared" si="162"/>
        <v>91.97638888888882</v>
      </c>
      <c r="CF147" s="419">
        <f t="shared" si="163"/>
        <v>1470.3764553100898</v>
      </c>
      <c r="CG147" s="549">
        <f xml:space="preserve"> W147</f>
        <v>0.66666666666666663</v>
      </c>
      <c r="CH147" s="549">
        <f xml:space="preserve"> BR147</f>
        <v>0</v>
      </c>
      <c r="CI147" s="460">
        <f xml:space="preserve"> M147</f>
        <v>15683</v>
      </c>
      <c r="CJ147" s="549">
        <f t="shared" si="166"/>
        <v>0.66666666666666663</v>
      </c>
      <c r="CK147" s="460">
        <f t="shared" si="167"/>
        <v>980.1875</v>
      </c>
      <c r="CL147" s="460">
        <f t="shared" si="202"/>
        <v>980.1875</v>
      </c>
      <c r="CM147" s="567"/>
      <c r="CN147" s="567"/>
      <c r="CO147" s="568"/>
      <c r="CP147" s="568"/>
      <c r="CQ147" s="568"/>
      <c r="CR147" s="568"/>
      <c r="CS147" s="568"/>
      <c r="CT147" s="568"/>
      <c r="CU147" s="568"/>
      <c r="CV147" s="568"/>
      <c r="CW147" s="568"/>
      <c r="CX147" s="568"/>
    </row>
    <row r="148" spans="1:102">
      <c r="A148" s="461">
        <f t="shared" si="186"/>
        <v>147</v>
      </c>
      <c r="B148" s="459">
        <v>40909</v>
      </c>
      <c r="C148" s="461">
        <f t="shared" si="157"/>
        <v>1</v>
      </c>
      <c r="D148" s="466" t="s">
        <v>24</v>
      </c>
      <c r="E148" s="463" t="s">
        <v>1140</v>
      </c>
      <c r="F148" s="464"/>
      <c r="G148" s="474">
        <v>60</v>
      </c>
      <c r="H148" s="463" t="s">
        <v>177</v>
      </c>
      <c r="I148" s="464" t="s">
        <v>337</v>
      </c>
      <c r="J148" s="463" t="s">
        <v>28</v>
      </c>
      <c r="K148" s="463" t="s">
        <v>29</v>
      </c>
      <c r="L148" s="465">
        <v>50189</v>
      </c>
      <c r="M148" s="465">
        <v>2550</v>
      </c>
      <c r="N148" s="465"/>
      <c r="O148" s="674">
        <v>3</v>
      </c>
      <c r="P148" s="460">
        <f>L148-M148</f>
        <v>47639</v>
      </c>
      <c r="Q148" s="268">
        <f t="shared" si="171"/>
        <v>3248308</v>
      </c>
      <c r="R148" s="466" t="s">
        <v>861</v>
      </c>
      <c r="S148" s="467">
        <v>4.5833333333333337E-2</v>
      </c>
      <c r="T148" s="257">
        <f t="shared" si="187"/>
        <v>1</v>
      </c>
      <c r="U148" s="257">
        <f t="shared" si="189"/>
        <v>6</v>
      </c>
      <c r="V148" s="466" t="s">
        <v>867</v>
      </c>
      <c r="W148" s="468">
        <v>8.3333333333333329E-2</v>
      </c>
      <c r="X148" s="253">
        <f t="shared" si="173"/>
        <v>2</v>
      </c>
      <c r="Y148" s="257">
        <f t="shared" si="190"/>
        <v>0</v>
      </c>
      <c r="Z148" s="253">
        <f t="shared" si="203"/>
        <v>2256</v>
      </c>
      <c r="AA148" s="253">
        <f t="shared" si="203"/>
        <v>2717</v>
      </c>
      <c r="AB148" s="253">
        <f>SUM($W$7:W148)</f>
        <v>93.584722222222169</v>
      </c>
      <c r="AC148" s="469">
        <v>0</v>
      </c>
      <c r="AD148" s="460">
        <v>0</v>
      </c>
      <c r="AE148" s="253">
        <f t="shared" si="174"/>
        <v>0</v>
      </c>
      <c r="AF148" s="253">
        <f t="shared" si="191"/>
        <v>0</v>
      </c>
      <c r="AG148" s="257">
        <f t="shared" si="168"/>
        <v>1275</v>
      </c>
      <c r="AH148" s="257">
        <f t="shared" si="175"/>
        <v>30600</v>
      </c>
      <c r="AI148" s="466"/>
      <c r="AJ148" s="462"/>
      <c r="AK148" s="470">
        <v>0</v>
      </c>
      <c r="AL148" s="463">
        <v>0</v>
      </c>
      <c r="AM148" s="253">
        <f t="shared" si="176"/>
        <v>0</v>
      </c>
      <c r="AN148" s="251">
        <f t="shared" si="192"/>
        <v>0</v>
      </c>
      <c r="AO148" s="470">
        <v>0</v>
      </c>
      <c r="AP148" s="471">
        <v>0</v>
      </c>
      <c r="AQ148" s="253">
        <f t="shared" si="177"/>
        <v>0</v>
      </c>
      <c r="AR148" s="251">
        <f t="shared" si="193"/>
        <v>0</v>
      </c>
      <c r="AS148" s="470">
        <v>0</v>
      </c>
      <c r="AT148" s="471">
        <v>0</v>
      </c>
      <c r="AU148" s="253">
        <f t="shared" si="178"/>
        <v>0</v>
      </c>
      <c r="AV148" s="251">
        <f t="shared" si="194"/>
        <v>0</v>
      </c>
      <c r="AW148" s="472">
        <v>0</v>
      </c>
      <c r="AX148" s="471">
        <v>0</v>
      </c>
      <c r="AY148" s="253">
        <f t="shared" si="179"/>
        <v>0</v>
      </c>
      <c r="AZ148" s="251">
        <f t="shared" si="195"/>
        <v>0</v>
      </c>
      <c r="BA148" s="472">
        <v>0</v>
      </c>
      <c r="BB148" s="471">
        <v>0</v>
      </c>
      <c r="BC148" s="257">
        <f t="shared" si="180"/>
        <v>0</v>
      </c>
      <c r="BD148" s="258">
        <f t="shared" si="196"/>
        <v>0</v>
      </c>
      <c r="BE148" s="461">
        <v>0</v>
      </c>
      <c r="BF148" s="471">
        <v>0</v>
      </c>
      <c r="BG148" s="253">
        <f t="shared" si="181"/>
        <v>0</v>
      </c>
      <c r="BH148" s="251">
        <f t="shared" si="197"/>
        <v>0</v>
      </c>
      <c r="BI148" s="472">
        <v>0</v>
      </c>
      <c r="BJ148" s="471">
        <v>0</v>
      </c>
      <c r="BK148" s="253">
        <f t="shared" si="182"/>
        <v>0</v>
      </c>
      <c r="BL148" s="251">
        <f t="shared" si="198"/>
        <v>0</v>
      </c>
      <c r="BM148" s="472">
        <v>0</v>
      </c>
      <c r="BN148" s="471">
        <v>0</v>
      </c>
      <c r="BO148" s="253">
        <f t="shared" si="183"/>
        <v>0</v>
      </c>
      <c r="BP148" s="251">
        <f t="shared" si="199"/>
        <v>0</v>
      </c>
      <c r="BQ148" s="473">
        <v>0</v>
      </c>
      <c r="BR148" s="471">
        <v>0</v>
      </c>
      <c r="BS148" s="253">
        <f t="shared" si="184"/>
        <v>0</v>
      </c>
      <c r="BT148" s="251">
        <f t="shared" si="200"/>
        <v>0</v>
      </c>
      <c r="BU148" s="253">
        <f t="shared" si="188"/>
        <v>0</v>
      </c>
      <c r="BV148" s="254">
        <f t="shared" si="172"/>
        <v>0</v>
      </c>
      <c r="BW148" s="253">
        <f t="shared" si="185"/>
        <v>0</v>
      </c>
      <c r="BX148" s="252">
        <f t="shared" si="201"/>
        <v>0</v>
      </c>
      <c r="BY148" s="418">
        <f t="shared" si="158"/>
        <v>8.3333333333333329E-2</v>
      </c>
      <c r="BZ148" s="260">
        <f t="shared" si="169"/>
        <v>1275</v>
      </c>
      <c r="CA148" s="260">
        <f t="shared" si="159"/>
        <v>30600</v>
      </c>
      <c r="CB148" s="258">
        <f t="shared" si="170"/>
        <v>1275</v>
      </c>
      <c r="CC148" s="546">
        <f t="shared" si="160"/>
        <v>2.9104166666666664</v>
      </c>
      <c r="CD148" s="546">
        <f t="shared" si="161"/>
        <v>94.970138888888812</v>
      </c>
      <c r="CE148" s="515">
        <f t="shared" si="162"/>
        <v>92.059722222222149</v>
      </c>
      <c r="CF148" s="419">
        <f t="shared" si="163"/>
        <v>1470.1995986904649</v>
      </c>
      <c r="CG148" s="549">
        <f t="shared" ref="CG148:CG181" si="204" xml:space="preserve"> W148 + CG147</f>
        <v>0.75</v>
      </c>
      <c r="CH148" s="549">
        <f t="shared" ref="CH148:CH181" si="205" xml:space="preserve"> BR148 + CH147</f>
        <v>0</v>
      </c>
      <c r="CI148" s="460">
        <f t="shared" ref="CI148:CI175" si="206" xml:space="preserve"> M148 + CI147</f>
        <v>18233</v>
      </c>
      <c r="CJ148" s="549">
        <f t="shared" si="166"/>
        <v>0.75</v>
      </c>
      <c r="CK148" s="460">
        <f t="shared" ref="CK148:CK154" si="207" xml:space="preserve"> CI148/CJ148/24</f>
        <v>1012.9444444444445</v>
      </c>
      <c r="CL148" s="460">
        <f t="shared" si="202"/>
        <v>1012.9444444444445</v>
      </c>
      <c r="CM148" s="567"/>
      <c r="CN148" s="567"/>
      <c r="CO148" s="568"/>
      <c r="CP148" s="568"/>
      <c r="CQ148" s="568"/>
      <c r="CR148" s="568"/>
      <c r="CS148" s="568"/>
      <c r="CT148" s="568"/>
      <c r="CU148" s="568"/>
      <c r="CV148" s="568"/>
      <c r="CW148" s="568"/>
      <c r="CX148" s="568"/>
    </row>
    <row r="149" spans="1:102">
      <c r="A149" s="461">
        <f t="shared" si="186"/>
        <v>148</v>
      </c>
      <c r="B149" s="459">
        <v>40910</v>
      </c>
      <c r="C149" s="461">
        <f t="shared" si="157"/>
        <v>1</v>
      </c>
      <c r="D149" s="466" t="s">
        <v>24</v>
      </c>
      <c r="E149" s="463" t="s">
        <v>1140</v>
      </c>
      <c r="F149" s="464"/>
      <c r="G149" s="474">
        <v>60</v>
      </c>
      <c r="H149" s="463" t="s">
        <v>177</v>
      </c>
      <c r="I149" s="464" t="s">
        <v>337</v>
      </c>
      <c r="J149" s="463" t="s">
        <v>28</v>
      </c>
      <c r="K149" s="463" t="s">
        <v>29</v>
      </c>
      <c r="L149" s="465">
        <v>50189</v>
      </c>
      <c r="M149" s="465">
        <v>28050</v>
      </c>
      <c r="N149" s="465"/>
      <c r="O149" s="675"/>
      <c r="P149" s="460">
        <f>P148-M149</f>
        <v>19589</v>
      </c>
      <c r="Q149" s="268">
        <f t="shared" si="171"/>
        <v>3276358</v>
      </c>
      <c r="R149" s="466" t="s">
        <v>861</v>
      </c>
      <c r="S149" s="467">
        <v>4.5833333333333337E-2</v>
      </c>
      <c r="T149" s="257">
        <f t="shared" si="187"/>
        <v>1</v>
      </c>
      <c r="U149" s="257">
        <f t="shared" si="189"/>
        <v>6</v>
      </c>
      <c r="V149" s="466" t="s">
        <v>867</v>
      </c>
      <c r="W149" s="468">
        <v>1</v>
      </c>
      <c r="X149" s="253">
        <f t="shared" si="173"/>
        <v>24</v>
      </c>
      <c r="Y149" s="257">
        <f t="shared" si="190"/>
        <v>0</v>
      </c>
      <c r="Z149" s="253">
        <f t="shared" si="203"/>
        <v>2280</v>
      </c>
      <c r="AA149" s="253">
        <f t="shared" si="203"/>
        <v>2717</v>
      </c>
      <c r="AB149" s="253">
        <f>SUM($W$7:W149)</f>
        <v>94.584722222222169</v>
      </c>
      <c r="AC149" s="469">
        <v>0</v>
      </c>
      <c r="AD149" s="460">
        <v>0</v>
      </c>
      <c r="AE149" s="253">
        <f t="shared" si="174"/>
        <v>0</v>
      </c>
      <c r="AF149" s="253">
        <f t="shared" si="191"/>
        <v>0</v>
      </c>
      <c r="AG149" s="257">
        <f t="shared" si="168"/>
        <v>1168.75</v>
      </c>
      <c r="AH149" s="257">
        <f t="shared" si="175"/>
        <v>28050</v>
      </c>
      <c r="AI149" s="476"/>
      <c r="AJ149" s="462"/>
      <c r="AK149" s="470">
        <v>1</v>
      </c>
      <c r="AL149" s="463">
        <v>5.5555555555555558E-3</v>
      </c>
      <c r="AM149" s="253">
        <f t="shared" si="176"/>
        <v>0</v>
      </c>
      <c r="AN149" s="251">
        <f t="shared" si="192"/>
        <v>8</v>
      </c>
      <c r="AO149" s="470">
        <v>2</v>
      </c>
      <c r="AP149" s="471">
        <v>0.13541666666666666</v>
      </c>
      <c r="AQ149" s="253">
        <f t="shared" si="177"/>
        <v>3</v>
      </c>
      <c r="AR149" s="251">
        <f t="shared" si="193"/>
        <v>15</v>
      </c>
      <c r="AS149" s="470">
        <v>0</v>
      </c>
      <c r="AT149" s="471">
        <v>0</v>
      </c>
      <c r="AU149" s="253">
        <f t="shared" si="178"/>
        <v>0</v>
      </c>
      <c r="AV149" s="251">
        <f t="shared" si="194"/>
        <v>0</v>
      </c>
      <c r="AW149" s="472">
        <v>3</v>
      </c>
      <c r="AX149" s="471">
        <v>0.1173611111111111</v>
      </c>
      <c r="AY149" s="253">
        <f t="shared" si="179"/>
        <v>2</v>
      </c>
      <c r="AZ149" s="251">
        <f t="shared" si="195"/>
        <v>49</v>
      </c>
      <c r="BA149" s="472">
        <v>0</v>
      </c>
      <c r="BB149" s="471">
        <v>0</v>
      </c>
      <c r="BC149" s="257">
        <f t="shared" si="180"/>
        <v>0</v>
      </c>
      <c r="BD149" s="258">
        <f t="shared" si="196"/>
        <v>0</v>
      </c>
      <c r="BE149" s="461">
        <v>0</v>
      </c>
      <c r="BF149" s="471">
        <v>0</v>
      </c>
      <c r="BG149" s="253">
        <f t="shared" si="181"/>
        <v>0</v>
      </c>
      <c r="BH149" s="251">
        <f t="shared" si="197"/>
        <v>0</v>
      </c>
      <c r="BI149" s="472">
        <v>0</v>
      </c>
      <c r="BJ149" s="471">
        <v>0</v>
      </c>
      <c r="BK149" s="253">
        <f t="shared" si="182"/>
        <v>0</v>
      </c>
      <c r="BL149" s="251">
        <f t="shared" si="198"/>
        <v>0</v>
      </c>
      <c r="BM149" s="472">
        <v>0</v>
      </c>
      <c r="BN149" s="471">
        <v>0</v>
      </c>
      <c r="BO149" s="253">
        <f t="shared" si="183"/>
        <v>0</v>
      </c>
      <c r="BP149" s="251">
        <f t="shared" si="199"/>
        <v>0</v>
      </c>
      <c r="BQ149" s="473">
        <v>3</v>
      </c>
      <c r="BR149" s="471">
        <v>1.8749999999999999E-2</v>
      </c>
      <c r="BS149" s="253">
        <f t="shared" si="184"/>
        <v>0</v>
      </c>
      <c r="BT149" s="251">
        <f t="shared" si="200"/>
        <v>27</v>
      </c>
      <c r="BU149" s="253">
        <f t="shared" si="188"/>
        <v>9</v>
      </c>
      <c r="BV149" s="254">
        <f t="shared" si="172"/>
        <v>0.27708333333333329</v>
      </c>
      <c r="BW149" s="253">
        <f t="shared" si="185"/>
        <v>6</v>
      </c>
      <c r="BX149" s="252">
        <f t="shared" si="201"/>
        <v>39</v>
      </c>
      <c r="BY149" s="418">
        <f t="shared" si="158"/>
        <v>0.72291666666666665</v>
      </c>
      <c r="BZ149" s="260">
        <f t="shared" si="169"/>
        <v>1616.7146974063401</v>
      </c>
      <c r="CA149" s="260">
        <f t="shared" si="159"/>
        <v>38801.152737752163</v>
      </c>
      <c r="CB149" s="258">
        <f t="shared" si="170"/>
        <v>1191.0828025477708</v>
      </c>
      <c r="CC149" s="546">
        <f t="shared" si="160"/>
        <v>2.9291666666666663</v>
      </c>
      <c r="CD149" s="546">
        <f t="shared" si="161"/>
        <v>95.970138888888812</v>
      </c>
      <c r="CE149" s="515">
        <f t="shared" si="162"/>
        <v>93.040972222222152</v>
      </c>
      <c r="CF149" s="419">
        <f t="shared" si="163"/>
        <v>1467.2559132401357</v>
      </c>
      <c r="CG149" s="549">
        <f t="shared" si="204"/>
        <v>1.75</v>
      </c>
      <c r="CH149" s="549">
        <f t="shared" si="205"/>
        <v>1.8749999999999999E-2</v>
      </c>
      <c r="CI149" s="460">
        <f t="shared" si="206"/>
        <v>46283</v>
      </c>
      <c r="CJ149" s="549">
        <f t="shared" si="166"/>
        <v>1.73125</v>
      </c>
      <c r="CK149" s="460">
        <f t="shared" si="207"/>
        <v>1113.9109506618531</v>
      </c>
      <c r="CL149" s="460">
        <f t="shared" si="202"/>
        <v>1101.9761904761906</v>
      </c>
      <c r="CM149" s="567"/>
      <c r="CN149" s="567"/>
      <c r="CO149" s="568"/>
      <c r="CP149" s="568"/>
      <c r="CQ149" s="568"/>
      <c r="CR149" s="568"/>
      <c r="CS149" s="568"/>
      <c r="CT149" s="568"/>
      <c r="CU149" s="568"/>
      <c r="CV149" s="568"/>
      <c r="CW149" s="568"/>
      <c r="CX149" s="568"/>
    </row>
    <row r="150" spans="1:102">
      <c r="A150" s="461">
        <f t="shared" si="186"/>
        <v>149</v>
      </c>
      <c r="B150" s="459">
        <v>40911</v>
      </c>
      <c r="C150" s="461">
        <f t="shared" si="157"/>
        <v>1</v>
      </c>
      <c r="D150" s="466" t="s">
        <v>24</v>
      </c>
      <c r="E150" s="463" t="s">
        <v>1140</v>
      </c>
      <c r="F150" s="464"/>
      <c r="G150" s="474">
        <v>60</v>
      </c>
      <c r="H150" s="463" t="s">
        <v>177</v>
      </c>
      <c r="I150" s="464" t="s">
        <v>337</v>
      </c>
      <c r="J150" s="463" t="s">
        <v>28</v>
      </c>
      <c r="K150" s="463" t="s">
        <v>29</v>
      </c>
      <c r="L150" s="465">
        <v>50189</v>
      </c>
      <c r="M150" s="465">
        <v>19589</v>
      </c>
      <c r="N150" s="465"/>
      <c r="O150" s="676"/>
      <c r="P150" s="460">
        <f>P149-M150</f>
        <v>0</v>
      </c>
      <c r="Q150" s="268">
        <f t="shared" si="171"/>
        <v>3295947</v>
      </c>
      <c r="R150" s="466" t="s">
        <v>861</v>
      </c>
      <c r="S150" s="467">
        <v>4.5833333333333337E-2</v>
      </c>
      <c r="T150" s="257">
        <f t="shared" si="187"/>
        <v>1</v>
      </c>
      <c r="U150" s="257">
        <f t="shared" si="189"/>
        <v>6</v>
      </c>
      <c r="V150" s="466" t="s">
        <v>867</v>
      </c>
      <c r="W150" s="468">
        <v>0.89583333333333337</v>
      </c>
      <c r="X150" s="253">
        <f t="shared" si="173"/>
        <v>21</v>
      </c>
      <c r="Y150" s="257">
        <f t="shared" si="190"/>
        <v>30</v>
      </c>
      <c r="Z150" s="253">
        <f t="shared" si="203"/>
        <v>2301</v>
      </c>
      <c r="AA150" s="253">
        <f t="shared" si="203"/>
        <v>2747</v>
      </c>
      <c r="AB150" s="253">
        <f>SUM($W$7:W150)</f>
        <v>95.480555555555497</v>
      </c>
      <c r="AC150" s="469">
        <v>0</v>
      </c>
      <c r="AD150" s="460">
        <v>0</v>
      </c>
      <c r="AE150" s="253">
        <f t="shared" si="174"/>
        <v>0</v>
      </c>
      <c r="AF150" s="253">
        <f t="shared" si="191"/>
        <v>0</v>
      </c>
      <c r="AG150" s="257">
        <f t="shared" si="168"/>
        <v>911.1162790697673</v>
      </c>
      <c r="AH150" s="257">
        <f t="shared" si="175"/>
        <v>21866.790697674416</v>
      </c>
      <c r="AI150" s="466" t="s">
        <v>874</v>
      </c>
      <c r="AJ150" s="462"/>
      <c r="AK150" s="470">
        <v>2</v>
      </c>
      <c r="AL150" s="463">
        <v>7.6388888888888886E-3</v>
      </c>
      <c r="AM150" s="253">
        <f t="shared" si="176"/>
        <v>0</v>
      </c>
      <c r="AN150" s="251">
        <f t="shared" si="192"/>
        <v>11</v>
      </c>
      <c r="AO150" s="470">
        <v>3</v>
      </c>
      <c r="AP150" s="471">
        <v>6.7361111111111108E-2</v>
      </c>
      <c r="AQ150" s="253">
        <f t="shared" si="177"/>
        <v>1</v>
      </c>
      <c r="AR150" s="251">
        <f t="shared" si="193"/>
        <v>37</v>
      </c>
      <c r="AS150" s="470">
        <v>0</v>
      </c>
      <c r="AT150" s="471">
        <v>0</v>
      </c>
      <c r="AU150" s="253">
        <f t="shared" si="178"/>
        <v>0</v>
      </c>
      <c r="AV150" s="251">
        <f t="shared" si="194"/>
        <v>0</v>
      </c>
      <c r="AW150" s="472">
        <v>2</v>
      </c>
      <c r="AX150" s="471">
        <v>9.5138888888888884E-2</v>
      </c>
      <c r="AY150" s="253">
        <f t="shared" si="179"/>
        <v>2</v>
      </c>
      <c r="AZ150" s="251">
        <f t="shared" si="195"/>
        <v>17</v>
      </c>
      <c r="BA150" s="472">
        <v>4</v>
      </c>
      <c r="BB150" s="471">
        <v>3.6805555555555557E-2</v>
      </c>
      <c r="BC150" s="257">
        <f t="shared" si="180"/>
        <v>0</v>
      </c>
      <c r="BD150" s="258">
        <f t="shared" si="196"/>
        <v>53</v>
      </c>
      <c r="BE150" s="461">
        <v>0</v>
      </c>
      <c r="BF150" s="471">
        <v>0</v>
      </c>
      <c r="BG150" s="253">
        <f t="shared" si="181"/>
        <v>0</v>
      </c>
      <c r="BH150" s="251">
        <f t="shared" si="197"/>
        <v>0</v>
      </c>
      <c r="BI150" s="472">
        <v>0</v>
      </c>
      <c r="BJ150" s="471">
        <v>0</v>
      </c>
      <c r="BK150" s="253">
        <f t="shared" si="182"/>
        <v>0</v>
      </c>
      <c r="BL150" s="251">
        <f t="shared" si="198"/>
        <v>0</v>
      </c>
      <c r="BM150" s="472">
        <v>0</v>
      </c>
      <c r="BN150" s="471">
        <v>0</v>
      </c>
      <c r="BO150" s="253">
        <f t="shared" si="183"/>
        <v>0</v>
      </c>
      <c r="BP150" s="251">
        <f t="shared" si="199"/>
        <v>0</v>
      </c>
      <c r="BQ150" s="473">
        <v>4</v>
      </c>
      <c r="BR150" s="471">
        <v>3.888888888888889E-2</v>
      </c>
      <c r="BS150" s="253">
        <f t="shared" si="184"/>
        <v>0</v>
      </c>
      <c r="BT150" s="251">
        <f t="shared" si="200"/>
        <v>56</v>
      </c>
      <c r="BU150" s="253">
        <f t="shared" si="188"/>
        <v>15</v>
      </c>
      <c r="BV150" s="254">
        <f t="shared" si="172"/>
        <v>0.24583333333333332</v>
      </c>
      <c r="BW150" s="253">
        <f t="shared" si="185"/>
        <v>5</v>
      </c>
      <c r="BX150" s="252">
        <f t="shared" si="201"/>
        <v>54</v>
      </c>
      <c r="BY150" s="418">
        <f t="shared" si="158"/>
        <v>0.65</v>
      </c>
      <c r="BZ150" s="260">
        <f t="shared" si="169"/>
        <v>1255.7051282051282</v>
      </c>
      <c r="CA150" s="260">
        <f t="shared" si="159"/>
        <v>30136.923076923078</v>
      </c>
      <c r="CB150" s="258">
        <f t="shared" si="170"/>
        <v>952.46353322528364</v>
      </c>
      <c r="CC150" s="546">
        <f t="shared" si="160"/>
        <v>2.968055555555555</v>
      </c>
      <c r="CD150" s="546">
        <f t="shared" si="161"/>
        <v>96.86597222222214</v>
      </c>
      <c r="CE150" s="515">
        <f t="shared" si="162"/>
        <v>93.897916666666589</v>
      </c>
      <c r="CF150" s="419">
        <f t="shared" si="163"/>
        <v>1462.5577422289289</v>
      </c>
      <c r="CG150" s="549">
        <f t="shared" si="204"/>
        <v>2.6458333333333335</v>
      </c>
      <c r="CH150" s="549">
        <f t="shared" si="205"/>
        <v>5.7638888888888892E-2</v>
      </c>
      <c r="CI150" s="460">
        <f t="shared" si="206"/>
        <v>65872</v>
      </c>
      <c r="CJ150" s="549">
        <f t="shared" si="166"/>
        <v>2.5881944444444445</v>
      </c>
      <c r="CK150" s="460">
        <f t="shared" si="207"/>
        <v>1060.4561309364101</v>
      </c>
      <c r="CL150" s="460">
        <f t="shared" si="202"/>
        <v>1037.3543307086613</v>
      </c>
      <c r="CM150" s="567"/>
      <c r="CN150" s="567"/>
      <c r="CO150" s="568"/>
      <c r="CP150" s="568"/>
      <c r="CQ150" s="568"/>
      <c r="CR150" s="568"/>
      <c r="CS150" s="568"/>
      <c r="CT150" s="568"/>
      <c r="CU150" s="568"/>
      <c r="CV150" s="568"/>
      <c r="CW150" s="568"/>
      <c r="CX150" s="568"/>
    </row>
    <row r="151" spans="1:102">
      <c r="A151" s="461">
        <f t="shared" si="186"/>
        <v>150</v>
      </c>
      <c r="B151" s="459">
        <v>40912</v>
      </c>
      <c r="C151" s="461">
        <f t="shared" si="157"/>
        <v>1</v>
      </c>
      <c r="D151" s="466" t="s">
        <v>24</v>
      </c>
      <c r="E151" s="463" t="s">
        <v>1123</v>
      </c>
      <c r="F151" s="464"/>
      <c r="G151" s="474">
        <v>61</v>
      </c>
      <c r="H151" s="463" t="s">
        <v>27</v>
      </c>
      <c r="I151" s="464" t="s">
        <v>350</v>
      </c>
      <c r="J151" s="463" t="s">
        <v>876</v>
      </c>
      <c r="K151" s="463" t="s">
        <v>29</v>
      </c>
      <c r="L151" s="465">
        <v>53000</v>
      </c>
      <c r="M151" s="465">
        <v>23770</v>
      </c>
      <c r="N151" s="465"/>
      <c r="O151" s="560">
        <v>5</v>
      </c>
      <c r="P151" s="460">
        <f>L151-M151</f>
        <v>29230</v>
      </c>
      <c r="Q151" s="268">
        <f t="shared" si="171"/>
        <v>3319717</v>
      </c>
      <c r="R151" s="466" t="s">
        <v>877</v>
      </c>
      <c r="S151" s="467">
        <v>6.25E-2</v>
      </c>
      <c r="T151" s="257">
        <f t="shared" si="187"/>
        <v>1</v>
      </c>
      <c r="U151" s="257">
        <f t="shared" si="189"/>
        <v>30</v>
      </c>
      <c r="V151" s="466" t="s">
        <v>878</v>
      </c>
      <c r="W151" s="468">
        <v>0.8125</v>
      </c>
      <c r="X151" s="253">
        <f t="shared" si="173"/>
        <v>19</v>
      </c>
      <c r="Y151" s="257">
        <f t="shared" si="190"/>
        <v>30</v>
      </c>
      <c r="Z151" s="253">
        <f t="shared" si="203"/>
        <v>2320</v>
      </c>
      <c r="AA151" s="253">
        <f t="shared" si="203"/>
        <v>2777</v>
      </c>
      <c r="AB151" s="253">
        <f>SUM($W$7:W151)</f>
        <v>96.293055555555497</v>
      </c>
      <c r="AC151" s="469">
        <v>0</v>
      </c>
      <c r="AD151" s="460">
        <v>0</v>
      </c>
      <c r="AE151" s="253">
        <f t="shared" si="174"/>
        <v>0</v>
      </c>
      <c r="AF151" s="253">
        <f t="shared" si="191"/>
        <v>0</v>
      </c>
      <c r="AG151" s="257">
        <f t="shared" si="168"/>
        <v>1218.9743589743591</v>
      </c>
      <c r="AH151" s="257">
        <f t="shared" si="175"/>
        <v>29255.384615384617</v>
      </c>
      <c r="AI151" s="466"/>
      <c r="AJ151" s="462"/>
      <c r="AK151" s="470">
        <v>2</v>
      </c>
      <c r="AL151" s="463">
        <v>0.15416666666666667</v>
      </c>
      <c r="AM151" s="253">
        <f t="shared" si="176"/>
        <v>3</v>
      </c>
      <c r="AN151" s="251">
        <f t="shared" si="192"/>
        <v>42</v>
      </c>
      <c r="AO151" s="470">
        <v>5</v>
      </c>
      <c r="AP151" s="471">
        <v>0.13958333333333334</v>
      </c>
      <c r="AQ151" s="253">
        <f t="shared" si="177"/>
        <v>3</v>
      </c>
      <c r="AR151" s="251">
        <f t="shared" si="193"/>
        <v>21</v>
      </c>
      <c r="AS151" s="470">
        <v>0</v>
      </c>
      <c r="AT151" s="471">
        <v>0</v>
      </c>
      <c r="AU151" s="253">
        <f t="shared" si="178"/>
        <v>0</v>
      </c>
      <c r="AV151" s="251">
        <f t="shared" si="194"/>
        <v>0</v>
      </c>
      <c r="AW151" s="472">
        <v>2</v>
      </c>
      <c r="AX151" s="471">
        <v>2.0833333333333332E-2</v>
      </c>
      <c r="AY151" s="253">
        <f t="shared" si="179"/>
        <v>0</v>
      </c>
      <c r="AZ151" s="251">
        <f t="shared" si="195"/>
        <v>30</v>
      </c>
      <c r="BA151" s="472">
        <v>0</v>
      </c>
      <c r="BB151" s="471">
        <v>0</v>
      </c>
      <c r="BC151" s="257">
        <f t="shared" si="180"/>
        <v>0</v>
      </c>
      <c r="BD151" s="258">
        <f t="shared" si="196"/>
        <v>0</v>
      </c>
      <c r="BE151" s="461">
        <v>0</v>
      </c>
      <c r="BF151" s="471">
        <v>0</v>
      </c>
      <c r="BG151" s="253">
        <f t="shared" si="181"/>
        <v>0</v>
      </c>
      <c r="BH151" s="251">
        <f t="shared" si="197"/>
        <v>0</v>
      </c>
      <c r="BI151" s="472">
        <v>0</v>
      </c>
      <c r="BJ151" s="471">
        <v>0</v>
      </c>
      <c r="BK151" s="253">
        <f t="shared" si="182"/>
        <v>0</v>
      </c>
      <c r="BL151" s="251">
        <f t="shared" si="198"/>
        <v>0</v>
      </c>
      <c r="BM151" s="472">
        <v>0</v>
      </c>
      <c r="BN151" s="471">
        <v>0</v>
      </c>
      <c r="BO151" s="253">
        <f t="shared" si="183"/>
        <v>0</v>
      </c>
      <c r="BP151" s="251">
        <f t="shared" si="199"/>
        <v>0</v>
      </c>
      <c r="BQ151" s="473">
        <v>1</v>
      </c>
      <c r="BR151" s="471">
        <v>6.2499999999999995E-3</v>
      </c>
      <c r="BS151" s="253">
        <f t="shared" si="184"/>
        <v>0</v>
      </c>
      <c r="BT151" s="251">
        <f t="shared" si="200"/>
        <v>9</v>
      </c>
      <c r="BU151" s="253">
        <f t="shared" si="188"/>
        <v>10</v>
      </c>
      <c r="BV151" s="254">
        <f t="shared" si="172"/>
        <v>0.3208333333333333</v>
      </c>
      <c r="BW151" s="253">
        <f t="shared" si="185"/>
        <v>7</v>
      </c>
      <c r="BX151" s="252">
        <f t="shared" si="201"/>
        <v>42</v>
      </c>
      <c r="BY151" s="418">
        <f t="shared" si="158"/>
        <v>0.4916666666666667</v>
      </c>
      <c r="BZ151" s="260">
        <f t="shared" si="169"/>
        <v>2014.4067796610168</v>
      </c>
      <c r="CA151" s="260">
        <f t="shared" si="159"/>
        <v>48345.762711864401</v>
      </c>
      <c r="CB151" s="258">
        <f t="shared" si="170"/>
        <v>1228.423772609819</v>
      </c>
      <c r="CC151" s="546">
        <f t="shared" si="160"/>
        <v>2.9743055555555551</v>
      </c>
      <c r="CD151" s="546">
        <f t="shared" si="161"/>
        <v>97.67847222222214</v>
      </c>
      <c r="CE151" s="515">
        <f t="shared" si="162"/>
        <v>94.70416666666658</v>
      </c>
      <c r="CF151" s="419">
        <f t="shared" si="163"/>
        <v>1460.5644770997417</v>
      </c>
      <c r="CG151" s="549">
        <f t="shared" si="204"/>
        <v>3.4583333333333335</v>
      </c>
      <c r="CH151" s="549">
        <f t="shared" si="205"/>
        <v>6.3888888888888898E-2</v>
      </c>
      <c r="CI151" s="460">
        <f t="shared" si="206"/>
        <v>89642</v>
      </c>
      <c r="CJ151" s="549">
        <f t="shared" si="166"/>
        <v>3.3944444444444444</v>
      </c>
      <c r="CK151" s="460">
        <f t="shared" si="207"/>
        <v>1100.3518821603927</v>
      </c>
      <c r="CL151" s="460">
        <f t="shared" si="202"/>
        <v>1080.0240963855422</v>
      </c>
      <c r="CM151" s="567"/>
      <c r="CN151" s="567"/>
      <c r="CO151" s="568"/>
      <c r="CP151" s="568"/>
      <c r="CQ151" s="568"/>
      <c r="CR151" s="568"/>
      <c r="CS151" s="568"/>
      <c r="CT151" s="568"/>
      <c r="CU151" s="568"/>
      <c r="CV151" s="568"/>
      <c r="CW151" s="568"/>
      <c r="CX151" s="568"/>
    </row>
    <row r="152" spans="1:102">
      <c r="A152" s="461">
        <f t="shared" si="186"/>
        <v>151</v>
      </c>
      <c r="B152" s="459">
        <v>40913</v>
      </c>
      <c r="C152" s="461">
        <f t="shared" si="157"/>
        <v>1</v>
      </c>
      <c r="D152" s="466" t="s">
        <v>24</v>
      </c>
      <c r="E152" s="463" t="s">
        <v>1123</v>
      </c>
      <c r="F152" s="464"/>
      <c r="G152" s="474">
        <v>61</v>
      </c>
      <c r="H152" s="463" t="s">
        <v>27</v>
      </c>
      <c r="I152" s="464" t="s">
        <v>350</v>
      </c>
      <c r="J152" s="463" t="s">
        <v>876</v>
      </c>
      <c r="K152" s="463" t="s">
        <v>29</v>
      </c>
      <c r="L152" s="465">
        <v>53000</v>
      </c>
      <c r="M152" s="465">
        <v>27230</v>
      </c>
      <c r="N152" s="465"/>
      <c r="O152" s="562"/>
      <c r="P152" s="460">
        <f>P151-M152</f>
        <v>2000</v>
      </c>
      <c r="Q152" s="268">
        <f t="shared" si="171"/>
        <v>3346947</v>
      </c>
      <c r="R152" s="466" t="s">
        <v>877</v>
      </c>
      <c r="S152" s="467">
        <v>6.25E-2</v>
      </c>
      <c r="T152" s="257">
        <f t="shared" si="187"/>
        <v>1</v>
      </c>
      <c r="U152" s="257">
        <f t="shared" si="189"/>
        <v>30</v>
      </c>
      <c r="V152" s="466" t="s">
        <v>878</v>
      </c>
      <c r="W152" s="468">
        <v>1</v>
      </c>
      <c r="X152" s="253">
        <f t="shared" si="173"/>
        <v>24</v>
      </c>
      <c r="Y152" s="257">
        <f t="shared" si="190"/>
        <v>0</v>
      </c>
      <c r="Z152" s="253">
        <f t="shared" si="203"/>
        <v>2344</v>
      </c>
      <c r="AA152" s="253">
        <f t="shared" si="203"/>
        <v>2777</v>
      </c>
      <c r="AB152" s="253">
        <f>SUM($W$7:W152)</f>
        <v>97.293055555555497</v>
      </c>
      <c r="AC152" s="469">
        <v>0</v>
      </c>
      <c r="AD152" s="460">
        <v>0</v>
      </c>
      <c r="AE152" s="253">
        <f t="shared" si="174"/>
        <v>0</v>
      </c>
      <c r="AF152" s="253">
        <f t="shared" si="191"/>
        <v>0</v>
      </c>
      <c r="AG152" s="257">
        <f t="shared" si="168"/>
        <v>1134.5833333333333</v>
      </c>
      <c r="AH152" s="257">
        <f t="shared" si="175"/>
        <v>27230</v>
      </c>
      <c r="AI152" s="466"/>
      <c r="AJ152" s="462"/>
      <c r="AK152" s="470">
        <v>1</v>
      </c>
      <c r="AL152" s="463">
        <v>6.9444444444444441E-3</v>
      </c>
      <c r="AM152" s="253">
        <f t="shared" si="176"/>
        <v>0</v>
      </c>
      <c r="AN152" s="251">
        <f t="shared" si="192"/>
        <v>10</v>
      </c>
      <c r="AO152" s="470">
        <v>3</v>
      </c>
      <c r="AP152" s="471">
        <v>7.1527777777777787E-2</v>
      </c>
      <c r="AQ152" s="253">
        <f t="shared" si="177"/>
        <v>1</v>
      </c>
      <c r="AR152" s="251">
        <f t="shared" si="193"/>
        <v>43</v>
      </c>
      <c r="AS152" s="470">
        <v>0</v>
      </c>
      <c r="AT152" s="471">
        <v>0</v>
      </c>
      <c r="AU152" s="253">
        <f t="shared" si="178"/>
        <v>0</v>
      </c>
      <c r="AV152" s="251">
        <f t="shared" si="194"/>
        <v>0</v>
      </c>
      <c r="AW152" s="472">
        <v>0</v>
      </c>
      <c r="AX152" s="471">
        <v>0</v>
      </c>
      <c r="AY152" s="253">
        <f t="shared" si="179"/>
        <v>0</v>
      </c>
      <c r="AZ152" s="251">
        <f t="shared" si="195"/>
        <v>0</v>
      </c>
      <c r="BA152" s="472">
        <v>4</v>
      </c>
      <c r="BB152" s="471">
        <v>2.5694444444444447E-2</v>
      </c>
      <c r="BC152" s="257">
        <f t="shared" si="180"/>
        <v>0</v>
      </c>
      <c r="BD152" s="258">
        <f t="shared" si="196"/>
        <v>37</v>
      </c>
      <c r="BE152" s="461">
        <v>2</v>
      </c>
      <c r="BF152" s="471">
        <v>2.013888888888889E-2</v>
      </c>
      <c r="BG152" s="253">
        <f t="shared" si="181"/>
        <v>0</v>
      </c>
      <c r="BH152" s="251">
        <f t="shared" si="197"/>
        <v>29</v>
      </c>
      <c r="BI152" s="472">
        <v>0</v>
      </c>
      <c r="BJ152" s="471">
        <v>0</v>
      </c>
      <c r="BK152" s="253">
        <f t="shared" si="182"/>
        <v>0</v>
      </c>
      <c r="BL152" s="251">
        <f t="shared" si="198"/>
        <v>0</v>
      </c>
      <c r="BM152" s="472">
        <v>0</v>
      </c>
      <c r="BN152" s="471">
        <v>0</v>
      </c>
      <c r="BO152" s="253">
        <f t="shared" si="183"/>
        <v>0</v>
      </c>
      <c r="BP152" s="251">
        <f t="shared" si="199"/>
        <v>0</v>
      </c>
      <c r="BQ152" s="473">
        <v>5</v>
      </c>
      <c r="BR152" s="471">
        <v>0.15972222222222224</v>
      </c>
      <c r="BS152" s="253">
        <f t="shared" si="184"/>
        <v>3</v>
      </c>
      <c r="BT152" s="251">
        <f t="shared" si="200"/>
        <v>50</v>
      </c>
      <c r="BU152" s="253">
        <f t="shared" si="188"/>
        <v>15</v>
      </c>
      <c r="BV152" s="254">
        <f t="shared" si="172"/>
        <v>0.28402777777777777</v>
      </c>
      <c r="BW152" s="253">
        <f t="shared" si="185"/>
        <v>6</v>
      </c>
      <c r="BX152" s="252">
        <f t="shared" si="201"/>
        <v>49</v>
      </c>
      <c r="BY152" s="418">
        <f t="shared" si="158"/>
        <v>0.71597222222222223</v>
      </c>
      <c r="BZ152" s="260">
        <f t="shared" si="169"/>
        <v>1584.6750727449078</v>
      </c>
      <c r="CA152" s="260">
        <f t="shared" si="159"/>
        <v>38032.201745877785</v>
      </c>
      <c r="CB152" s="258">
        <f t="shared" si="170"/>
        <v>1350.2479338842975</v>
      </c>
      <c r="CC152" s="546">
        <f t="shared" si="160"/>
        <v>3.1340277777777774</v>
      </c>
      <c r="CD152" s="546">
        <f t="shared" si="161"/>
        <v>98.67847222222214</v>
      </c>
      <c r="CE152" s="515">
        <f t="shared" si="162"/>
        <v>95.544444444444366</v>
      </c>
      <c r="CF152" s="419">
        <f t="shared" si="163"/>
        <v>1459.5942842190964</v>
      </c>
      <c r="CG152" s="549">
        <f t="shared" si="204"/>
        <v>4.4583333333333339</v>
      </c>
      <c r="CH152" s="549">
        <f t="shared" si="205"/>
        <v>0.22361111111111115</v>
      </c>
      <c r="CI152" s="460">
        <f t="shared" si="206"/>
        <v>116872</v>
      </c>
      <c r="CJ152" s="549">
        <f t="shared" si="166"/>
        <v>4.2347222222222225</v>
      </c>
      <c r="CK152" s="460">
        <f t="shared" si="207"/>
        <v>1149.9376844867168</v>
      </c>
      <c r="CL152" s="460">
        <f t="shared" si="202"/>
        <v>1092.2616822429904</v>
      </c>
      <c r="CM152" s="567"/>
      <c r="CN152" s="567"/>
      <c r="CO152" s="568"/>
      <c r="CP152" s="568"/>
      <c r="CQ152" s="568"/>
      <c r="CR152" s="568"/>
      <c r="CS152" s="568"/>
      <c r="CT152" s="568"/>
      <c r="CU152" s="568"/>
      <c r="CV152" s="568"/>
      <c r="CW152" s="568"/>
      <c r="CX152" s="568"/>
    </row>
    <row r="153" spans="1:102">
      <c r="A153" s="461">
        <f t="shared" si="186"/>
        <v>152</v>
      </c>
      <c r="B153" s="459">
        <v>40914</v>
      </c>
      <c r="C153" s="461">
        <f t="shared" si="157"/>
        <v>1</v>
      </c>
      <c r="D153" s="466" t="s">
        <v>24</v>
      </c>
      <c r="E153" s="463" t="s">
        <v>1123</v>
      </c>
      <c r="F153" s="464"/>
      <c r="G153" s="474">
        <v>61</v>
      </c>
      <c r="H153" s="463" t="s">
        <v>27</v>
      </c>
      <c r="I153" s="464" t="s">
        <v>350</v>
      </c>
      <c r="J153" s="463" t="s">
        <v>876</v>
      </c>
      <c r="K153" s="463" t="s">
        <v>29</v>
      </c>
      <c r="L153" s="465">
        <v>53000</v>
      </c>
      <c r="M153" s="465">
        <v>2000</v>
      </c>
      <c r="N153" s="465"/>
      <c r="O153" s="561"/>
      <c r="P153" s="460">
        <f>P152-M153</f>
        <v>0</v>
      </c>
      <c r="Q153" s="268">
        <f t="shared" si="171"/>
        <v>3348947</v>
      </c>
      <c r="R153" s="466" t="s">
        <v>877</v>
      </c>
      <c r="S153" s="467">
        <v>6.25E-2</v>
      </c>
      <c r="T153" s="257">
        <f t="shared" si="187"/>
        <v>1</v>
      </c>
      <c r="U153" s="257">
        <f t="shared" si="189"/>
        <v>30</v>
      </c>
      <c r="V153" s="466" t="s">
        <v>878</v>
      </c>
      <c r="W153" s="468">
        <v>0.26041666666666669</v>
      </c>
      <c r="X153" s="253">
        <f t="shared" si="173"/>
        <v>6</v>
      </c>
      <c r="Y153" s="257">
        <f t="shared" si="190"/>
        <v>15</v>
      </c>
      <c r="Z153" s="253">
        <f t="shared" si="203"/>
        <v>2350</v>
      </c>
      <c r="AA153" s="253">
        <f t="shared" si="203"/>
        <v>2792</v>
      </c>
      <c r="AB153" s="253">
        <f>SUM($W$7:W153)</f>
        <v>97.553472222222169</v>
      </c>
      <c r="AC153" s="469">
        <v>0</v>
      </c>
      <c r="AD153" s="460">
        <v>0</v>
      </c>
      <c r="AE153" s="253">
        <f t="shared" si="174"/>
        <v>0</v>
      </c>
      <c r="AF153" s="253">
        <f t="shared" si="191"/>
        <v>0</v>
      </c>
      <c r="AG153" s="257">
        <f t="shared" si="168"/>
        <v>319.99999999999994</v>
      </c>
      <c r="AH153" s="257">
        <f t="shared" si="175"/>
        <v>7679.9999999999982</v>
      </c>
      <c r="AI153" s="466" t="s">
        <v>890</v>
      </c>
      <c r="AJ153" s="462"/>
      <c r="AK153" s="470">
        <v>0</v>
      </c>
      <c r="AL153" s="463">
        <v>0</v>
      </c>
      <c r="AM153" s="253">
        <f t="shared" si="176"/>
        <v>0</v>
      </c>
      <c r="AN153" s="251">
        <f t="shared" si="192"/>
        <v>0</v>
      </c>
      <c r="AO153" s="470">
        <v>0</v>
      </c>
      <c r="AP153" s="471">
        <v>0</v>
      </c>
      <c r="AQ153" s="253">
        <f t="shared" si="177"/>
        <v>0</v>
      </c>
      <c r="AR153" s="251">
        <f t="shared" si="193"/>
        <v>0</v>
      </c>
      <c r="AS153" s="470">
        <v>0</v>
      </c>
      <c r="AT153" s="471">
        <v>0</v>
      </c>
      <c r="AU153" s="253">
        <f t="shared" si="178"/>
        <v>0</v>
      </c>
      <c r="AV153" s="251">
        <f t="shared" si="194"/>
        <v>0</v>
      </c>
      <c r="AW153" s="472">
        <v>0</v>
      </c>
      <c r="AX153" s="471">
        <v>0</v>
      </c>
      <c r="AY153" s="253">
        <f t="shared" si="179"/>
        <v>0</v>
      </c>
      <c r="AZ153" s="251">
        <f t="shared" si="195"/>
        <v>0</v>
      </c>
      <c r="BA153" s="472">
        <v>0</v>
      </c>
      <c r="BB153" s="471">
        <v>0</v>
      </c>
      <c r="BC153" s="257">
        <f t="shared" si="180"/>
        <v>0</v>
      </c>
      <c r="BD153" s="258">
        <f t="shared" si="196"/>
        <v>0</v>
      </c>
      <c r="BE153" s="461">
        <v>1</v>
      </c>
      <c r="BF153" s="471">
        <v>1.1805555555555555E-2</v>
      </c>
      <c r="BG153" s="253">
        <f t="shared" si="181"/>
        <v>0</v>
      </c>
      <c r="BH153" s="251">
        <f t="shared" si="197"/>
        <v>17</v>
      </c>
      <c r="BI153" s="472">
        <v>0</v>
      </c>
      <c r="BJ153" s="471">
        <v>0</v>
      </c>
      <c r="BK153" s="253">
        <f t="shared" si="182"/>
        <v>0</v>
      </c>
      <c r="BL153" s="251">
        <f t="shared" si="198"/>
        <v>0</v>
      </c>
      <c r="BM153" s="472">
        <v>0</v>
      </c>
      <c r="BN153" s="471">
        <v>0</v>
      </c>
      <c r="BO153" s="253">
        <f t="shared" si="183"/>
        <v>0</v>
      </c>
      <c r="BP153" s="251">
        <f t="shared" si="199"/>
        <v>0</v>
      </c>
      <c r="BQ153" s="473">
        <v>0</v>
      </c>
      <c r="BR153" s="471">
        <v>0</v>
      </c>
      <c r="BS153" s="253">
        <f t="shared" si="184"/>
        <v>0</v>
      </c>
      <c r="BT153" s="251">
        <f t="shared" si="200"/>
        <v>0</v>
      </c>
      <c r="BU153" s="253">
        <f t="shared" si="188"/>
        <v>1</v>
      </c>
      <c r="BV153" s="254">
        <f t="shared" si="172"/>
        <v>1.1805555555555555E-2</v>
      </c>
      <c r="BW153" s="253">
        <f t="shared" si="185"/>
        <v>0</v>
      </c>
      <c r="BX153" s="252">
        <f t="shared" si="201"/>
        <v>17</v>
      </c>
      <c r="BY153" s="418">
        <f t="shared" si="158"/>
        <v>0.24861111111111112</v>
      </c>
      <c r="BZ153" s="260">
        <f t="shared" si="169"/>
        <v>335.195530726257</v>
      </c>
      <c r="CA153" s="260">
        <f t="shared" si="159"/>
        <v>8044.6927374301686</v>
      </c>
      <c r="CB153" s="258">
        <f t="shared" si="170"/>
        <v>319.99999999999994</v>
      </c>
      <c r="CC153" s="546">
        <f t="shared" si="160"/>
        <v>3.1340277777777774</v>
      </c>
      <c r="CD153" s="546">
        <f t="shared" si="161"/>
        <v>98.938888888888812</v>
      </c>
      <c r="CE153" s="515">
        <f t="shared" si="162"/>
        <v>95.804861111111038</v>
      </c>
      <c r="CF153" s="419">
        <f t="shared" si="163"/>
        <v>1456.496640306179</v>
      </c>
      <c r="CG153" s="549">
        <f t="shared" si="204"/>
        <v>4.7187500000000009</v>
      </c>
      <c r="CH153" s="549">
        <f t="shared" si="205"/>
        <v>0.22361111111111115</v>
      </c>
      <c r="CI153" s="460">
        <f t="shared" si="206"/>
        <v>118872</v>
      </c>
      <c r="CJ153" s="549">
        <f t="shared" si="166"/>
        <v>4.4951388888888895</v>
      </c>
      <c r="CK153" s="460">
        <f t="shared" si="207"/>
        <v>1101.8569442298779</v>
      </c>
      <c r="CL153" s="460">
        <f t="shared" si="202"/>
        <v>1049.6423841059602</v>
      </c>
      <c r="CM153" s="567"/>
      <c r="CN153" s="567"/>
      <c r="CO153" s="568"/>
      <c r="CP153" s="568"/>
      <c r="CQ153" s="568"/>
      <c r="CR153" s="568"/>
      <c r="CS153" s="568"/>
      <c r="CT153" s="568"/>
      <c r="CU153" s="568"/>
      <c r="CV153" s="568"/>
      <c r="CW153" s="568"/>
      <c r="CX153" s="568"/>
    </row>
    <row r="154" spans="1:102">
      <c r="A154" s="461">
        <f t="shared" si="186"/>
        <v>153</v>
      </c>
      <c r="B154" s="459">
        <v>40914</v>
      </c>
      <c r="C154" s="461">
        <f t="shared" si="157"/>
        <v>1</v>
      </c>
      <c r="D154" s="466" t="s">
        <v>24</v>
      </c>
      <c r="E154" s="463" t="s">
        <v>1211</v>
      </c>
      <c r="F154" s="464"/>
      <c r="G154" s="474">
        <v>62</v>
      </c>
      <c r="H154" s="463" t="s">
        <v>27</v>
      </c>
      <c r="I154" s="464" t="s">
        <v>887</v>
      </c>
      <c r="J154" s="463" t="s">
        <v>28</v>
      </c>
      <c r="K154" s="463" t="s">
        <v>29</v>
      </c>
      <c r="L154" s="465">
        <v>55324</v>
      </c>
      <c r="M154" s="465">
        <v>30860</v>
      </c>
      <c r="N154" s="677"/>
      <c r="O154" s="674">
        <v>4</v>
      </c>
      <c r="P154" s="460">
        <f>L154-M154</f>
        <v>24464</v>
      </c>
      <c r="Q154" s="268">
        <f t="shared" si="171"/>
        <v>3379807</v>
      </c>
      <c r="R154" s="466" t="s">
        <v>888</v>
      </c>
      <c r="S154" s="467">
        <v>6.25E-2</v>
      </c>
      <c r="T154" s="257">
        <f t="shared" si="187"/>
        <v>1</v>
      </c>
      <c r="U154" s="257">
        <f t="shared" si="189"/>
        <v>30</v>
      </c>
      <c r="V154" s="466" t="s">
        <v>889</v>
      </c>
      <c r="W154" s="468">
        <v>0.68402777777777779</v>
      </c>
      <c r="X154" s="253">
        <f t="shared" si="173"/>
        <v>16</v>
      </c>
      <c r="Y154" s="257">
        <f t="shared" si="190"/>
        <v>25</v>
      </c>
      <c r="Z154" s="253">
        <f t="shared" si="203"/>
        <v>2366</v>
      </c>
      <c r="AA154" s="253">
        <f t="shared" si="203"/>
        <v>2817</v>
      </c>
      <c r="AB154" s="253">
        <f>SUM($W$7:W154)</f>
        <v>98.23749999999994</v>
      </c>
      <c r="AC154" s="469">
        <v>0</v>
      </c>
      <c r="AD154" s="460">
        <v>0</v>
      </c>
      <c r="AE154" s="253">
        <f t="shared" si="174"/>
        <v>0</v>
      </c>
      <c r="AF154" s="253">
        <f t="shared" si="191"/>
        <v>0</v>
      </c>
      <c r="AG154" s="257">
        <f t="shared" si="168"/>
        <v>1879.7969543147208</v>
      </c>
      <c r="AH154" s="257">
        <f t="shared" si="175"/>
        <v>45115.126903553297</v>
      </c>
      <c r="AI154" s="466"/>
      <c r="AJ154" s="462"/>
      <c r="AK154" s="470">
        <v>0</v>
      </c>
      <c r="AL154" s="463">
        <v>0</v>
      </c>
      <c r="AM154" s="253">
        <f t="shared" si="176"/>
        <v>0</v>
      </c>
      <c r="AN154" s="251">
        <f t="shared" si="192"/>
        <v>0</v>
      </c>
      <c r="AO154" s="470">
        <v>1</v>
      </c>
      <c r="AP154" s="471">
        <v>2.361111111111111E-2</v>
      </c>
      <c r="AQ154" s="253">
        <f t="shared" si="177"/>
        <v>0</v>
      </c>
      <c r="AR154" s="251">
        <f t="shared" si="193"/>
        <v>34</v>
      </c>
      <c r="AS154" s="470">
        <v>0</v>
      </c>
      <c r="AT154" s="471">
        <v>0</v>
      </c>
      <c r="AU154" s="253">
        <f t="shared" si="178"/>
        <v>0</v>
      </c>
      <c r="AV154" s="251">
        <f t="shared" si="194"/>
        <v>0</v>
      </c>
      <c r="AW154" s="472">
        <v>2</v>
      </c>
      <c r="AX154" s="471">
        <v>5.2777777777777778E-2</v>
      </c>
      <c r="AY154" s="253">
        <f t="shared" si="179"/>
        <v>1</v>
      </c>
      <c r="AZ154" s="251">
        <f t="shared" si="195"/>
        <v>16</v>
      </c>
      <c r="BA154" s="472">
        <v>0</v>
      </c>
      <c r="BB154" s="471">
        <v>0</v>
      </c>
      <c r="BC154" s="257">
        <f t="shared" si="180"/>
        <v>0</v>
      </c>
      <c r="BD154" s="258">
        <f t="shared" si="196"/>
        <v>0</v>
      </c>
      <c r="BE154" s="461">
        <v>1</v>
      </c>
      <c r="BF154" s="471">
        <v>2.4999999999999998E-2</v>
      </c>
      <c r="BG154" s="253">
        <f t="shared" si="181"/>
        <v>0</v>
      </c>
      <c r="BH154" s="251">
        <f t="shared" si="197"/>
        <v>36</v>
      </c>
      <c r="BI154" s="472">
        <v>0</v>
      </c>
      <c r="BJ154" s="471">
        <v>0</v>
      </c>
      <c r="BK154" s="253">
        <f t="shared" si="182"/>
        <v>0</v>
      </c>
      <c r="BL154" s="251">
        <f t="shared" si="198"/>
        <v>0</v>
      </c>
      <c r="BM154" s="472">
        <v>1</v>
      </c>
      <c r="BN154" s="471">
        <v>0.14027777777777778</v>
      </c>
      <c r="BO154" s="253">
        <f t="shared" si="183"/>
        <v>3</v>
      </c>
      <c r="BP154" s="251">
        <f t="shared" si="199"/>
        <v>22</v>
      </c>
      <c r="BQ154" s="473">
        <v>3</v>
      </c>
      <c r="BR154" s="471">
        <v>2.5694444444444447E-2</v>
      </c>
      <c r="BS154" s="253">
        <f t="shared" si="184"/>
        <v>0</v>
      </c>
      <c r="BT154" s="251">
        <f t="shared" si="200"/>
        <v>37</v>
      </c>
      <c r="BU154" s="253">
        <f t="shared" si="188"/>
        <v>8</v>
      </c>
      <c r="BV154" s="254">
        <f t="shared" si="172"/>
        <v>0.2673611111111111</v>
      </c>
      <c r="BW154" s="253">
        <f t="shared" si="185"/>
        <v>6</v>
      </c>
      <c r="BX154" s="252">
        <f t="shared" si="201"/>
        <v>25</v>
      </c>
      <c r="BY154" s="418">
        <f t="shared" si="158"/>
        <v>0.41666666666666669</v>
      </c>
      <c r="BZ154" s="260">
        <f t="shared" si="169"/>
        <v>3086</v>
      </c>
      <c r="CA154" s="260">
        <f t="shared" si="159"/>
        <v>74064</v>
      </c>
      <c r="CB154" s="258">
        <f t="shared" si="170"/>
        <v>1953.1645569620252</v>
      </c>
      <c r="CC154" s="546">
        <f t="shared" si="160"/>
        <v>3.1597222222222219</v>
      </c>
      <c r="CD154" s="546">
        <f t="shared" si="161"/>
        <v>99.622916666666583</v>
      </c>
      <c r="CE154" s="515">
        <f t="shared" si="162"/>
        <v>96.463194444444355</v>
      </c>
      <c r="CF154" s="419">
        <f t="shared" si="163"/>
        <v>1459.8862548323712</v>
      </c>
      <c r="CG154" s="549">
        <f t="shared" si="204"/>
        <v>5.4027777777777786</v>
      </c>
      <c r="CH154" s="549">
        <f t="shared" si="205"/>
        <v>0.24930555555555559</v>
      </c>
      <c r="CI154" s="460">
        <f t="shared" si="206"/>
        <v>149732</v>
      </c>
      <c r="CJ154" s="549">
        <f t="shared" si="166"/>
        <v>5.1534722222222227</v>
      </c>
      <c r="CK154" s="460">
        <f t="shared" si="207"/>
        <v>1210.6077348066299</v>
      </c>
      <c r="CL154" s="460">
        <f t="shared" si="202"/>
        <v>1154.7455012853468</v>
      </c>
      <c r="CM154" s="567"/>
      <c r="CN154" s="567"/>
      <c r="CO154" s="568"/>
      <c r="CP154" s="568"/>
      <c r="CQ154" s="568"/>
      <c r="CR154" s="568"/>
      <c r="CS154" s="568"/>
      <c r="CT154" s="568"/>
      <c r="CU154" s="568"/>
      <c r="CV154" s="568"/>
      <c r="CW154" s="568"/>
      <c r="CX154" s="568"/>
    </row>
    <row r="155" spans="1:102">
      <c r="A155" s="461">
        <f t="shared" si="186"/>
        <v>154</v>
      </c>
      <c r="B155" s="459">
        <v>40915</v>
      </c>
      <c r="C155" s="461">
        <f t="shared" si="157"/>
        <v>1</v>
      </c>
      <c r="D155" s="466" t="s">
        <v>24</v>
      </c>
      <c r="E155" s="463" t="s">
        <v>1211</v>
      </c>
      <c r="F155" s="464"/>
      <c r="G155" s="474">
        <v>62</v>
      </c>
      <c r="H155" s="463" t="s">
        <v>27</v>
      </c>
      <c r="I155" s="464" t="s">
        <v>887</v>
      </c>
      <c r="J155" s="463" t="s">
        <v>28</v>
      </c>
      <c r="K155" s="463" t="s">
        <v>29</v>
      </c>
      <c r="L155" s="465">
        <v>55324</v>
      </c>
      <c r="M155" s="465">
        <v>14490</v>
      </c>
      <c r="N155" s="679"/>
      <c r="O155" s="676"/>
      <c r="P155" s="460">
        <f>P154-M155</f>
        <v>9974</v>
      </c>
      <c r="Q155" s="268">
        <f t="shared" si="171"/>
        <v>3394297</v>
      </c>
      <c r="R155" s="466" t="s">
        <v>888</v>
      </c>
      <c r="S155" s="467">
        <v>6.25E-2</v>
      </c>
      <c r="T155" s="257">
        <f t="shared" si="187"/>
        <v>1</v>
      </c>
      <c r="U155" s="257">
        <f t="shared" si="189"/>
        <v>30</v>
      </c>
      <c r="V155" s="466" t="s">
        <v>889</v>
      </c>
      <c r="W155" s="468">
        <v>0.7583333333333333</v>
      </c>
      <c r="X155" s="253">
        <f t="shared" si="173"/>
        <v>18</v>
      </c>
      <c r="Y155" s="257">
        <f t="shared" si="190"/>
        <v>12</v>
      </c>
      <c r="Z155" s="253">
        <f t="shared" si="203"/>
        <v>2384</v>
      </c>
      <c r="AA155" s="253">
        <f t="shared" si="203"/>
        <v>2829</v>
      </c>
      <c r="AB155" s="253">
        <f>SUM($W$7:W155)</f>
        <v>98.99583333333328</v>
      </c>
      <c r="AC155" s="469">
        <v>0</v>
      </c>
      <c r="AD155" s="460">
        <v>0</v>
      </c>
      <c r="AE155" s="253">
        <f t="shared" si="174"/>
        <v>0</v>
      </c>
      <c r="AF155" s="253">
        <f t="shared" si="191"/>
        <v>0</v>
      </c>
      <c r="AG155" s="257">
        <f t="shared" si="168"/>
        <v>796.15384615384619</v>
      </c>
      <c r="AH155" s="257">
        <f t="shared" si="175"/>
        <v>19107.692307692309</v>
      </c>
      <c r="AI155" s="466"/>
      <c r="AJ155" s="462"/>
      <c r="AK155" s="470">
        <v>1</v>
      </c>
      <c r="AL155" s="463">
        <v>3.3333333333333333E-2</v>
      </c>
      <c r="AM155" s="253">
        <f t="shared" si="176"/>
        <v>0</v>
      </c>
      <c r="AN155" s="251">
        <f t="shared" si="192"/>
        <v>48</v>
      </c>
      <c r="AO155" s="470">
        <v>0</v>
      </c>
      <c r="AP155" s="471">
        <v>0</v>
      </c>
      <c r="AQ155" s="253">
        <f t="shared" si="177"/>
        <v>0</v>
      </c>
      <c r="AR155" s="251">
        <f t="shared" si="193"/>
        <v>0</v>
      </c>
      <c r="AS155" s="470">
        <v>0</v>
      </c>
      <c r="AT155" s="471">
        <v>0</v>
      </c>
      <c r="AU155" s="253">
        <f t="shared" si="178"/>
        <v>0</v>
      </c>
      <c r="AV155" s="251">
        <f t="shared" si="194"/>
        <v>0</v>
      </c>
      <c r="AW155" s="472">
        <v>5</v>
      </c>
      <c r="AX155" s="471">
        <v>7.3611111111111113E-2</v>
      </c>
      <c r="AY155" s="253">
        <f t="shared" si="179"/>
        <v>1</v>
      </c>
      <c r="AZ155" s="251">
        <f t="shared" si="195"/>
        <v>46</v>
      </c>
      <c r="BA155" s="472">
        <v>3</v>
      </c>
      <c r="BB155" s="471">
        <v>4.9999999999999996E-2</v>
      </c>
      <c r="BC155" s="257">
        <f t="shared" si="180"/>
        <v>1</v>
      </c>
      <c r="BD155" s="258">
        <f t="shared" si="196"/>
        <v>12</v>
      </c>
      <c r="BE155" s="461">
        <v>1</v>
      </c>
      <c r="BF155" s="471">
        <v>4.9999999999999996E-2</v>
      </c>
      <c r="BG155" s="253">
        <f t="shared" si="181"/>
        <v>1</v>
      </c>
      <c r="BH155" s="251">
        <f t="shared" si="197"/>
        <v>12</v>
      </c>
      <c r="BI155" s="472">
        <v>0</v>
      </c>
      <c r="BJ155" s="471">
        <v>0</v>
      </c>
      <c r="BK155" s="253">
        <f t="shared" si="182"/>
        <v>0</v>
      </c>
      <c r="BL155" s="251">
        <f t="shared" si="198"/>
        <v>0</v>
      </c>
      <c r="BM155" s="472">
        <v>0</v>
      </c>
      <c r="BN155" s="471">
        <v>0</v>
      </c>
      <c r="BO155" s="253">
        <f t="shared" si="183"/>
        <v>0</v>
      </c>
      <c r="BP155" s="251">
        <f t="shared" si="199"/>
        <v>0</v>
      </c>
      <c r="BQ155" s="473">
        <v>4</v>
      </c>
      <c r="BR155" s="471">
        <v>0.14861111111111111</v>
      </c>
      <c r="BS155" s="253">
        <f t="shared" si="184"/>
        <v>3</v>
      </c>
      <c r="BT155" s="251">
        <f t="shared" si="200"/>
        <v>34</v>
      </c>
      <c r="BU155" s="253">
        <f t="shared" si="188"/>
        <v>14</v>
      </c>
      <c r="BV155" s="254">
        <f t="shared" si="172"/>
        <v>0.35555555555555551</v>
      </c>
      <c r="BW155" s="253">
        <f t="shared" si="185"/>
        <v>8</v>
      </c>
      <c r="BX155" s="252">
        <f t="shared" si="201"/>
        <v>32</v>
      </c>
      <c r="BY155" s="418">
        <f t="shared" si="158"/>
        <v>0.40277777777777779</v>
      </c>
      <c r="BZ155" s="260">
        <f t="shared" si="169"/>
        <v>1498.9655172413793</v>
      </c>
      <c r="CA155" s="260">
        <f t="shared" si="159"/>
        <v>35975.172413793101</v>
      </c>
      <c r="CB155" s="258">
        <f t="shared" si="170"/>
        <v>990.2050113895217</v>
      </c>
      <c r="CC155" s="546">
        <f t="shared" si="160"/>
        <v>3.3083333333333331</v>
      </c>
      <c r="CD155" s="546">
        <f t="shared" si="161"/>
        <v>100.38124999999992</v>
      </c>
      <c r="CE155" s="515">
        <f t="shared" si="162"/>
        <v>97.072916666666586</v>
      </c>
      <c r="CF155" s="419">
        <f t="shared" si="163"/>
        <v>1456.9361519476352</v>
      </c>
      <c r="CG155" s="549">
        <f t="shared" si="204"/>
        <v>6.1611111111111114</v>
      </c>
      <c r="CH155" s="549">
        <f t="shared" si="205"/>
        <v>0.3979166666666667</v>
      </c>
      <c r="CI155" s="460">
        <f t="shared" si="206"/>
        <v>164222</v>
      </c>
      <c r="CJ155" s="549">
        <f t="shared" si="166"/>
        <v>5.7631944444444443</v>
      </c>
      <c r="CK155" s="460">
        <f t="shared" ref="CK155:CK186" si="208" xml:space="preserve"> CI155/CJ155/24</f>
        <v>1187.2900349439692</v>
      </c>
      <c r="CL155" s="460">
        <f t="shared" si="202"/>
        <v>1110.6086564472496</v>
      </c>
      <c r="CM155" s="567"/>
      <c r="CN155" s="567"/>
      <c r="CO155" s="568"/>
      <c r="CP155" s="568"/>
      <c r="CQ155" s="568"/>
      <c r="CR155" s="568"/>
      <c r="CS155" s="568"/>
      <c r="CT155" s="568"/>
      <c r="CU155" s="568"/>
      <c r="CV155" s="568"/>
      <c r="CW155" s="568"/>
      <c r="CX155" s="568"/>
    </row>
    <row r="156" spans="1:102">
      <c r="A156" s="461">
        <f t="shared" si="186"/>
        <v>155</v>
      </c>
      <c r="B156" s="459">
        <v>40915</v>
      </c>
      <c r="C156" s="461">
        <f t="shared" si="157"/>
        <v>1</v>
      </c>
      <c r="D156" s="466" t="s">
        <v>24</v>
      </c>
      <c r="E156" s="463" t="s">
        <v>1212</v>
      </c>
      <c r="F156" s="464"/>
      <c r="G156" s="474">
        <v>63</v>
      </c>
      <c r="H156" s="463" t="s">
        <v>27</v>
      </c>
      <c r="I156" s="464" t="s">
        <v>180</v>
      </c>
      <c r="J156" s="463" t="s">
        <v>323</v>
      </c>
      <c r="K156" s="463" t="s">
        <v>29</v>
      </c>
      <c r="L156" s="465">
        <v>71810</v>
      </c>
      <c r="M156" s="465">
        <v>5564</v>
      </c>
      <c r="N156" s="465"/>
      <c r="O156" s="465"/>
      <c r="P156" s="460">
        <f>L156-M156</f>
        <v>66246</v>
      </c>
      <c r="Q156" s="268">
        <f t="shared" si="171"/>
        <v>3399861</v>
      </c>
      <c r="R156" s="466" t="s">
        <v>897</v>
      </c>
      <c r="S156" s="467">
        <v>8.3333333333333329E-2</v>
      </c>
      <c r="T156" s="257">
        <f t="shared" si="187"/>
        <v>2</v>
      </c>
      <c r="U156" s="257">
        <f t="shared" si="189"/>
        <v>0</v>
      </c>
      <c r="V156" s="466" t="s">
        <v>899</v>
      </c>
      <c r="W156" s="468">
        <v>7.9166666666666663E-2</v>
      </c>
      <c r="X156" s="253">
        <f t="shared" si="173"/>
        <v>1</v>
      </c>
      <c r="Y156" s="257">
        <f t="shared" si="190"/>
        <v>54</v>
      </c>
      <c r="Z156" s="253">
        <f t="shared" si="203"/>
        <v>2385</v>
      </c>
      <c r="AA156" s="253">
        <f t="shared" si="203"/>
        <v>2883</v>
      </c>
      <c r="AB156" s="253">
        <f>SUM($W$7:W156)</f>
        <v>99.074999999999946</v>
      </c>
      <c r="AC156" s="469">
        <v>0</v>
      </c>
      <c r="AD156" s="460">
        <v>0</v>
      </c>
      <c r="AE156" s="253">
        <f t="shared" si="174"/>
        <v>0</v>
      </c>
      <c r="AF156" s="253">
        <f t="shared" si="191"/>
        <v>0</v>
      </c>
      <c r="AG156" s="257">
        <f t="shared" si="168"/>
        <v>2928.4210526315787</v>
      </c>
      <c r="AH156" s="257">
        <f t="shared" si="175"/>
        <v>70282.105263157893</v>
      </c>
      <c r="AI156" s="466"/>
      <c r="AJ156" s="462"/>
      <c r="AK156" s="470">
        <v>0</v>
      </c>
      <c r="AL156" s="463">
        <v>0</v>
      </c>
      <c r="AM156" s="253">
        <f t="shared" si="176"/>
        <v>0</v>
      </c>
      <c r="AN156" s="251">
        <f t="shared" si="192"/>
        <v>0</v>
      </c>
      <c r="AO156" s="470">
        <v>0</v>
      </c>
      <c r="AP156" s="471">
        <v>0</v>
      </c>
      <c r="AQ156" s="253">
        <f t="shared" si="177"/>
        <v>0</v>
      </c>
      <c r="AR156" s="251">
        <f t="shared" si="193"/>
        <v>0</v>
      </c>
      <c r="AS156" s="470">
        <v>0</v>
      </c>
      <c r="AT156" s="471">
        <v>0</v>
      </c>
      <c r="AU156" s="253">
        <f t="shared" si="178"/>
        <v>0</v>
      </c>
      <c r="AV156" s="251">
        <f t="shared" si="194"/>
        <v>0</v>
      </c>
      <c r="AW156" s="472">
        <v>0</v>
      </c>
      <c r="AX156" s="471">
        <v>0</v>
      </c>
      <c r="AY156" s="253">
        <f t="shared" si="179"/>
        <v>0</v>
      </c>
      <c r="AZ156" s="251">
        <f t="shared" si="195"/>
        <v>0</v>
      </c>
      <c r="BA156" s="472">
        <v>0</v>
      </c>
      <c r="BB156" s="471">
        <v>0</v>
      </c>
      <c r="BC156" s="257">
        <f t="shared" si="180"/>
        <v>0</v>
      </c>
      <c r="BD156" s="258">
        <f t="shared" si="196"/>
        <v>0</v>
      </c>
      <c r="BE156" s="461">
        <v>0</v>
      </c>
      <c r="BF156" s="471">
        <v>0</v>
      </c>
      <c r="BG156" s="253">
        <f t="shared" si="181"/>
        <v>0</v>
      </c>
      <c r="BH156" s="251">
        <f t="shared" si="197"/>
        <v>0</v>
      </c>
      <c r="BI156" s="472">
        <v>0</v>
      </c>
      <c r="BJ156" s="471">
        <v>0</v>
      </c>
      <c r="BK156" s="253">
        <f t="shared" si="182"/>
        <v>0</v>
      </c>
      <c r="BL156" s="251">
        <f t="shared" si="198"/>
        <v>0</v>
      </c>
      <c r="BM156" s="472">
        <v>0</v>
      </c>
      <c r="BN156" s="471">
        <v>0</v>
      </c>
      <c r="BO156" s="253">
        <f t="shared" si="183"/>
        <v>0</v>
      </c>
      <c r="BP156" s="251">
        <f t="shared" si="199"/>
        <v>0</v>
      </c>
      <c r="BQ156" s="473">
        <v>0</v>
      </c>
      <c r="BR156" s="471">
        <v>0</v>
      </c>
      <c r="BS156" s="253">
        <f t="shared" si="184"/>
        <v>0</v>
      </c>
      <c r="BT156" s="251">
        <f t="shared" si="200"/>
        <v>0</v>
      </c>
      <c r="BU156" s="253">
        <f t="shared" si="188"/>
        <v>0</v>
      </c>
      <c r="BV156" s="254">
        <f t="shared" si="172"/>
        <v>0</v>
      </c>
      <c r="BW156" s="253">
        <f t="shared" si="185"/>
        <v>0</v>
      </c>
      <c r="BX156" s="252">
        <f t="shared" si="201"/>
        <v>0</v>
      </c>
      <c r="BY156" s="418">
        <f t="shared" si="158"/>
        <v>7.9166666666666663E-2</v>
      </c>
      <c r="BZ156" s="260">
        <f t="shared" si="169"/>
        <v>2928.4210526315787</v>
      </c>
      <c r="CA156" s="260">
        <f t="shared" si="159"/>
        <v>70282.105263157893</v>
      </c>
      <c r="CB156" s="258">
        <f t="shared" si="170"/>
        <v>2928.4210526315787</v>
      </c>
      <c r="CC156" s="546">
        <f t="shared" si="160"/>
        <v>3.3083333333333331</v>
      </c>
      <c r="CD156" s="546">
        <f t="shared" si="161"/>
        <v>100.46041666666659</v>
      </c>
      <c r="CE156" s="515">
        <f t="shared" si="162"/>
        <v>97.152083333333252</v>
      </c>
      <c r="CF156" s="419">
        <f t="shared" si="163"/>
        <v>1458.1352261274217</v>
      </c>
      <c r="CG156" s="549">
        <f t="shared" si="204"/>
        <v>6.240277777777778</v>
      </c>
      <c r="CH156" s="549">
        <f t="shared" si="205"/>
        <v>0.3979166666666667</v>
      </c>
      <c r="CI156" s="460">
        <f t="shared" si="206"/>
        <v>169786</v>
      </c>
      <c r="CJ156" s="549">
        <f t="shared" si="166"/>
        <v>5.8423611111111118</v>
      </c>
      <c r="CK156" s="460">
        <f t="shared" si="208"/>
        <v>1210.8831570188993</v>
      </c>
      <c r="CL156" s="460">
        <f t="shared" si="202"/>
        <v>1133.6701535722234</v>
      </c>
      <c r="CM156" s="567"/>
      <c r="CN156" s="567"/>
      <c r="CO156" s="568"/>
      <c r="CP156" s="568"/>
      <c r="CQ156" s="568"/>
      <c r="CR156" s="568"/>
      <c r="CS156" s="568"/>
      <c r="CT156" s="568"/>
      <c r="CU156" s="568"/>
      <c r="CV156" s="568"/>
      <c r="CW156" s="568"/>
      <c r="CX156" s="568"/>
    </row>
    <row r="157" spans="1:102">
      <c r="A157" s="461">
        <f t="shared" si="186"/>
        <v>156</v>
      </c>
      <c r="B157" s="459">
        <v>40916</v>
      </c>
      <c r="C157" s="461">
        <f t="shared" si="157"/>
        <v>1</v>
      </c>
      <c r="D157" s="466" t="s">
        <v>24</v>
      </c>
      <c r="E157" s="463" t="s">
        <v>1211</v>
      </c>
      <c r="F157" s="464"/>
      <c r="G157" s="474">
        <v>62</v>
      </c>
      <c r="H157" s="463" t="s">
        <v>27</v>
      </c>
      <c r="I157" s="464" t="s">
        <v>887</v>
      </c>
      <c r="J157" s="463" t="s">
        <v>28</v>
      </c>
      <c r="K157" s="463" t="s">
        <v>29</v>
      </c>
      <c r="L157" s="465">
        <v>55324</v>
      </c>
      <c r="M157" s="465">
        <v>9974</v>
      </c>
      <c r="N157" s="465"/>
      <c r="O157" s="465"/>
      <c r="P157" s="460">
        <f>P155-M157</f>
        <v>0</v>
      </c>
      <c r="Q157" s="268">
        <f t="shared" si="171"/>
        <v>3409835</v>
      </c>
      <c r="R157" s="466" t="s">
        <v>888</v>
      </c>
      <c r="S157" s="467">
        <v>6.25E-2</v>
      </c>
      <c r="T157" s="257">
        <f t="shared" si="187"/>
        <v>1</v>
      </c>
      <c r="U157" s="257">
        <f t="shared" si="189"/>
        <v>30</v>
      </c>
      <c r="V157" s="466" t="s">
        <v>889</v>
      </c>
      <c r="W157" s="468">
        <v>0.43055555555555558</v>
      </c>
      <c r="X157" s="253">
        <f t="shared" si="173"/>
        <v>10</v>
      </c>
      <c r="Y157" s="257">
        <f t="shared" si="190"/>
        <v>20</v>
      </c>
      <c r="Z157" s="253">
        <f t="shared" si="203"/>
        <v>2395</v>
      </c>
      <c r="AA157" s="253">
        <f t="shared" si="203"/>
        <v>2903</v>
      </c>
      <c r="AB157" s="253">
        <f>SUM($W$7:W157)</f>
        <v>99.505555555555503</v>
      </c>
      <c r="AC157" s="469">
        <v>0</v>
      </c>
      <c r="AD157" s="460">
        <v>0</v>
      </c>
      <c r="AE157" s="253">
        <f t="shared" si="174"/>
        <v>0</v>
      </c>
      <c r="AF157" s="253">
        <f t="shared" si="191"/>
        <v>0</v>
      </c>
      <c r="AG157" s="257">
        <f t="shared" si="168"/>
        <v>965.22580645161281</v>
      </c>
      <c r="AH157" s="257">
        <f t="shared" si="175"/>
        <v>23165.419354838708</v>
      </c>
      <c r="AI157" s="466" t="s">
        <v>900</v>
      </c>
      <c r="AJ157" s="462"/>
      <c r="AK157" s="470">
        <v>0</v>
      </c>
      <c r="AL157" s="463">
        <v>0</v>
      </c>
      <c r="AM157" s="253">
        <f t="shared" si="176"/>
        <v>0</v>
      </c>
      <c r="AN157" s="251">
        <f t="shared" si="192"/>
        <v>0</v>
      </c>
      <c r="AO157" s="470">
        <v>0</v>
      </c>
      <c r="AP157" s="471">
        <v>0</v>
      </c>
      <c r="AQ157" s="253">
        <f t="shared" si="177"/>
        <v>0</v>
      </c>
      <c r="AR157" s="251">
        <f t="shared" si="193"/>
        <v>0</v>
      </c>
      <c r="AS157" s="470">
        <v>0</v>
      </c>
      <c r="AT157" s="471">
        <v>0</v>
      </c>
      <c r="AU157" s="253">
        <f t="shared" si="178"/>
        <v>0</v>
      </c>
      <c r="AV157" s="251">
        <f t="shared" si="194"/>
        <v>0</v>
      </c>
      <c r="AW157" s="472">
        <v>1</v>
      </c>
      <c r="AX157" s="471">
        <v>7.4305555555555555E-2</v>
      </c>
      <c r="AY157" s="253">
        <f t="shared" si="179"/>
        <v>1</v>
      </c>
      <c r="AZ157" s="251">
        <f t="shared" si="195"/>
        <v>47</v>
      </c>
      <c r="BA157" s="472">
        <v>0</v>
      </c>
      <c r="BB157" s="471">
        <v>0</v>
      </c>
      <c r="BC157" s="257">
        <f t="shared" si="180"/>
        <v>0</v>
      </c>
      <c r="BD157" s="258">
        <f t="shared" si="196"/>
        <v>0</v>
      </c>
      <c r="BE157" s="461">
        <v>1</v>
      </c>
      <c r="BF157" s="471">
        <v>2.7777777777777776E-2</v>
      </c>
      <c r="BG157" s="253">
        <f t="shared" si="181"/>
        <v>0</v>
      </c>
      <c r="BH157" s="251">
        <f t="shared" si="197"/>
        <v>40</v>
      </c>
      <c r="BI157" s="472">
        <v>0</v>
      </c>
      <c r="BJ157" s="471">
        <v>0</v>
      </c>
      <c r="BK157" s="253">
        <f t="shared" si="182"/>
        <v>0</v>
      </c>
      <c r="BL157" s="251">
        <f t="shared" si="198"/>
        <v>0</v>
      </c>
      <c r="BM157" s="472">
        <v>0</v>
      </c>
      <c r="BN157" s="471">
        <v>0</v>
      </c>
      <c r="BO157" s="253">
        <f t="shared" si="183"/>
        <v>0</v>
      </c>
      <c r="BP157" s="251">
        <f t="shared" si="199"/>
        <v>0</v>
      </c>
      <c r="BQ157" s="473">
        <v>2</v>
      </c>
      <c r="BR157" s="471">
        <v>1.1111111111111112E-2</v>
      </c>
      <c r="BS157" s="253">
        <f t="shared" si="184"/>
        <v>0</v>
      </c>
      <c r="BT157" s="251">
        <f t="shared" si="200"/>
        <v>16</v>
      </c>
      <c r="BU157" s="253">
        <f t="shared" si="188"/>
        <v>4</v>
      </c>
      <c r="BV157" s="254">
        <f t="shared" si="172"/>
        <v>0.11319444444444444</v>
      </c>
      <c r="BW157" s="253">
        <f t="shared" si="185"/>
        <v>2</v>
      </c>
      <c r="BX157" s="252">
        <f t="shared" si="201"/>
        <v>43</v>
      </c>
      <c r="BY157" s="418">
        <f t="shared" si="158"/>
        <v>0.31736111111111115</v>
      </c>
      <c r="BZ157" s="260">
        <f t="shared" si="169"/>
        <v>1309.4967177242886</v>
      </c>
      <c r="CA157" s="260">
        <f t="shared" si="159"/>
        <v>31427.921225382925</v>
      </c>
      <c r="CB157" s="258">
        <f t="shared" si="170"/>
        <v>990.79470198675506</v>
      </c>
      <c r="CC157" s="546">
        <f t="shared" si="160"/>
        <v>3.3194444444444442</v>
      </c>
      <c r="CD157" s="546">
        <f t="shared" si="161"/>
        <v>100.89097222222215</v>
      </c>
      <c r="CE157" s="515">
        <f t="shared" si="162"/>
        <v>97.571527777777703</v>
      </c>
      <c r="CF157" s="419">
        <f t="shared" si="163"/>
        <v>1456.1262037109539</v>
      </c>
      <c r="CG157" s="549">
        <f t="shared" si="204"/>
        <v>6.6708333333333334</v>
      </c>
      <c r="CH157" s="549">
        <f t="shared" si="205"/>
        <v>0.40902777777777782</v>
      </c>
      <c r="CI157" s="460">
        <f t="shared" si="206"/>
        <v>179760</v>
      </c>
      <c r="CJ157" s="549">
        <f t="shared" si="166"/>
        <v>6.2618055555555552</v>
      </c>
      <c r="CK157" s="460">
        <f t="shared" si="208"/>
        <v>1196.140623267162</v>
      </c>
      <c r="CL157" s="460">
        <f t="shared" si="202"/>
        <v>1122.7982510930667</v>
      </c>
      <c r="CM157" s="567"/>
      <c r="CN157" s="567"/>
      <c r="CO157" s="568"/>
      <c r="CP157" s="568"/>
      <c r="CQ157" s="568"/>
      <c r="CR157" s="568"/>
      <c r="CS157" s="568"/>
      <c r="CT157" s="568"/>
      <c r="CU157" s="568"/>
      <c r="CV157" s="568"/>
      <c r="CW157" s="568"/>
      <c r="CX157" s="568"/>
    </row>
    <row r="158" spans="1:102">
      <c r="A158" s="461">
        <f t="shared" si="186"/>
        <v>157</v>
      </c>
      <c r="B158" s="459">
        <v>40916</v>
      </c>
      <c r="C158" s="461">
        <f t="shared" si="157"/>
        <v>1</v>
      </c>
      <c r="D158" s="466" t="s">
        <v>24</v>
      </c>
      <c r="E158" s="463" t="s">
        <v>1212</v>
      </c>
      <c r="F158" s="464"/>
      <c r="G158" s="474">
        <v>63</v>
      </c>
      <c r="H158" s="463" t="s">
        <v>27</v>
      </c>
      <c r="I158" s="464" t="s">
        <v>180</v>
      </c>
      <c r="J158" s="463" t="s">
        <v>323</v>
      </c>
      <c r="K158" s="463" t="s">
        <v>29</v>
      </c>
      <c r="L158" s="465">
        <v>71810</v>
      </c>
      <c r="M158" s="465">
        <v>18546</v>
      </c>
      <c r="N158" s="677"/>
      <c r="O158" s="560">
        <v>4</v>
      </c>
      <c r="P158" s="460">
        <f>P156-M158</f>
        <v>47700</v>
      </c>
      <c r="Q158" s="268">
        <f t="shared" si="171"/>
        <v>3428381</v>
      </c>
      <c r="R158" s="466" t="s">
        <v>897</v>
      </c>
      <c r="S158" s="467">
        <v>8.3333333333333329E-2</v>
      </c>
      <c r="T158" s="257">
        <f t="shared" si="187"/>
        <v>2</v>
      </c>
      <c r="U158" s="257">
        <f t="shared" si="189"/>
        <v>0</v>
      </c>
      <c r="V158" s="466" t="s">
        <v>899</v>
      </c>
      <c r="W158" s="468">
        <v>0.4826388888888889</v>
      </c>
      <c r="X158" s="253">
        <f t="shared" si="173"/>
        <v>11</v>
      </c>
      <c r="Y158" s="257">
        <f t="shared" si="190"/>
        <v>35</v>
      </c>
      <c r="Z158" s="253">
        <f t="shared" si="203"/>
        <v>2406</v>
      </c>
      <c r="AA158" s="253">
        <f t="shared" si="203"/>
        <v>2938</v>
      </c>
      <c r="AB158" s="253">
        <f>SUM($W$7:W158)</f>
        <v>99.988194444444389</v>
      </c>
      <c r="AC158" s="469">
        <v>0</v>
      </c>
      <c r="AD158" s="460">
        <v>0</v>
      </c>
      <c r="AE158" s="253">
        <f t="shared" si="174"/>
        <v>0</v>
      </c>
      <c r="AF158" s="253">
        <f t="shared" si="191"/>
        <v>0</v>
      </c>
      <c r="AG158" s="257">
        <f t="shared" si="168"/>
        <v>1601.0935251798562</v>
      </c>
      <c r="AH158" s="257">
        <f t="shared" si="175"/>
        <v>38426.244604316547</v>
      </c>
      <c r="AI158" s="466"/>
      <c r="AJ158" s="462"/>
      <c r="AK158" s="470">
        <v>0</v>
      </c>
      <c r="AL158" s="463">
        <v>0</v>
      </c>
      <c r="AM158" s="253">
        <f t="shared" si="176"/>
        <v>0</v>
      </c>
      <c r="AN158" s="251">
        <f t="shared" si="192"/>
        <v>0</v>
      </c>
      <c r="AO158" s="470">
        <v>0</v>
      </c>
      <c r="AP158" s="471">
        <v>0</v>
      </c>
      <c r="AQ158" s="253">
        <f t="shared" si="177"/>
        <v>0</v>
      </c>
      <c r="AR158" s="251">
        <f t="shared" si="193"/>
        <v>0</v>
      </c>
      <c r="AS158" s="470">
        <v>0</v>
      </c>
      <c r="AT158" s="471">
        <v>0</v>
      </c>
      <c r="AU158" s="253">
        <f t="shared" si="178"/>
        <v>0</v>
      </c>
      <c r="AV158" s="251">
        <f t="shared" si="194"/>
        <v>0</v>
      </c>
      <c r="AW158" s="472">
        <v>2</v>
      </c>
      <c r="AX158" s="471">
        <v>3.6805555555555557E-2</v>
      </c>
      <c r="AY158" s="253">
        <f t="shared" si="179"/>
        <v>0</v>
      </c>
      <c r="AZ158" s="251">
        <f t="shared" si="195"/>
        <v>53</v>
      </c>
      <c r="BA158" s="472">
        <v>2</v>
      </c>
      <c r="BB158" s="471">
        <v>1.5277777777777777E-2</v>
      </c>
      <c r="BC158" s="257">
        <f t="shared" si="180"/>
        <v>0</v>
      </c>
      <c r="BD158" s="258">
        <f t="shared" si="196"/>
        <v>22</v>
      </c>
      <c r="BE158" s="461">
        <v>1</v>
      </c>
      <c r="BF158" s="471">
        <v>2.013888888888889E-2</v>
      </c>
      <c r="BG158" s="253">
        <f t="shared" si="181"/>
        <v>0</v>
      </c>
      <c r="BH158" s="251">
        <f t="shared" si="197"/>
        <v>29</v>
      </c>
      <c r="BI158" s="472">
        <v>0</v>
      </c>
      <c r="BJ158" s="471">
        <v>0</v>
      </c>
      <c r="BK158" s="253">
        <f t="shared" si="182"/>
        <v>0</v>
      </c>
      <c r="BL158" s="251">
        <f t="shared" si="198"/>
        <v>0</v>
      </c>
      <c r="BM158" s="472">
        <v>0</v>
      </c>
      <c r="BN158" s="471">
        <v>0</v>
      </c>
      <c r="BO158" s="253">
        <f t="shared" si="183"/>
        <v>0</v>
      </c>
      <c r="BP158" s="251">
        <f t="shared" si="199"/>
        <v>0</v>
      </c>
      <c r="BQ158" s="473">
        <v>4</v>
      </c>
      <c r="BR158" s="471">
        <v>0.10277777777777779</v>
      </c>
      <c r="BS158" s="253">
        <f t="shared" si="184"/>
        <v>2</v>
      </c>
      <c r="BT158" s="251">
        <f t="shared" si="200"/>
        <v>28</v>
      </c>
      <c r="BU158" s="253">
        <f t="shared" si="188"/>
        <v>9</v>
      </c>
      <c r="BV158" s="254">
        <f t="shared" si="172"/>
        <v>0.17500000000000002</v>
      </c>
      <c r="BW158" s="253">
        <f t="shared" si="185"/>
        <v>4</v>
      </c>
      <c r="BX158" s="252">
        <f t="shared" si="201"/>
        <v>12</v>
      </c>
      <c r="BY158" s="418">
        <f t="shared" si="158"/>
        <v>0.30763888888888891</v>
      </c>
      <c r="BZ158" s="260">
        <f t="shared" si="169"/>
        <v>2511.8735891647852</v>
      </c>
      <c r="CA158" s="260">
        <f t="shared" si="159"/>
        <v>60284.966139954849</v>
      </c>
      <c r="CB158" s="258">
        <f t="shared" si="170"/>
        <v>2034.2961608775138</v>
      </c>
      <c r="CC158" s="546">
        <f t="shared" si="160"/>
        <v>3.4222222222222221</v>
      </c>
      <c r="CD158" s="546">
        <f t="shared" si="161"/>
        <v>101.37361111111103</v>
      </c>
      <c r="CE158" s="515">
        <f t="shared" si="162"/>
        <v>97.951388888888815</v>
      </c>
      <c r="CF158" s="419">
        <f t="shared" si="163"/>
        <v>1458.368380007091</v>
      </c>
      <c r="CG158" s="549">
        <f t="shared" si="204"/>
        <v>7.1534722222222227</v>
      </c>
      <c r="CH158" s="549">
        <f t="shared" si="205"/>
        <v>0.51180555555555562</v>
      </c>
      <c r="CI158" s="460">
        <f t="shared" si="206"/>
        <v>198306</v>
      </c>
      <c r="CJ158" s="549">
        <f t="shared" si="166"/>
        <v>6.6416666666666675</v>
      </c>
      <c r="CK158" s="460">
        <f t="shared" si="208"/>
        <v>1244.0777917189459</v>
      </c>
      <c r="CL158" s="460">
        <f t="shared" si="202"/>
        <v>1155.0684399572856</v>
      </c>
      <c r="CM158" s="567"/>
      <c r="CN158" s="567"/>
      <c r="CO158" s="568"/>
      <c r="CP158" s="568"/>
      <c r="CQ158" s="568"/>
      <c r="CR158" s="568"/>
      <c r="CS158" s="568"/>
      <c r="CT158" s="568"/>
      <c r="CU158" s="568"/>
      <c r="CV158" s="568"/>
      <c r="CW158" s="568"/>
      <c r="CX158" s="568"/>
    </row>
    <row r="159" spans="1:102">
      <c r="A159" s="461">
        <f t="shared" si="186"/>
        <v>158</v>
      </c>
      <c r="B159" s="459">
        <v>40917</v>
      </c>
      <c r="C159" s="461">
        <f t="shared" si="157"/>
        <v>1</v>
      </c>
      <c r="D159" s="466" t="s">
        <v>24</v>
      </c>
      <c r="E159" s="463" t="s">
        <v>1212</v>
      </c>
      <c r="F159" s="464"/>
      <c r="G159" s="474">
        <v>63</v>
      </c>
      <c r="H159" s="463" t="s">
        <v>27</v>
      </c>
      <c r="I159" s="464" t="s">
        <v>180</v>
      </c>
      <c r="J159" s="463" t="s">
        <v>323</v>
      </c>
      <c r="K159" s="463" t="s">
        <v>29</v>
      </c>
      <c r="L159" s="465">
        <v>71810</v>
      </c>
      <c r="M159" s="465">
        <v>26695</v>
      </c>
      <c r="N159" s="678"/>
      <c r="O159" s="562"/>
      <c r="P159" s="460">
        <f>P158-M159</f>
        <v>21005</v>
      </c>
      <c r="Q159" s="268">
        <f t="shared" si="171"/>
        <v>3455076</v>
      </c>
      <c r="R159" s="466" t="s">
        <v>897</v>
      </c>
      <c r="S159" s="467">
        <v>8.3333333333333329E-2</v>
      </c>
      <c r="T159" s="257">
        <f t="shared" si="187"/>
        <v>2</v>
      </c>
      <c r="U159" s="257">
        <f t="shared" si="189"/>
        <v>0</v>
      </c>
      <c r="V159" s="466" t="s">
        <v>899</v>
      </c>
      <c r="W159" s="468">
        <v>1</v>
      </c>
      <c r="X159" s="253">
        <f t="shared" si="173"/>
        <v>24</v>
      </c>
      <c r="Y159" s="257">
        <f t="shared" si="190"/>
        <v>0</v>
      </c>
      <c r="Z159" s="253">
        <f t="shared" si="203"/>
        <v>2430</v>
      </c>
      <c r="AA159" s="253">
        <f t="shared" si="203"/>
        <v>2938</v>
      </c>
      <c r="AB159" s="253">
        <f>SUM($W$7:W159)</f>
        <v>100.98819444444439</v>
      </c>
      <c r="AC159" s="469">
        <v>0</v>
      </c>
      <c r="AD159" s="460">
        <v>0</v>
      </c>
      <c r="AE159" s="253">
        <f t="shared" si="174"/>
        <v>0</v>
      </c>
      <c r="AF159" s="253">
        <f t="shared" si="191"/>
        <v>0</v>
      </c>
      <c r="AG159" s="257">
        <f t="shared" si="168"/>
        <v>1112.2916666666667</v>
      </c>
      <c r="AH159" s="257">
        <f t="shared" si="175"/>
        <v>26695</v>
      </c>
      <c r="AI159" s="466"/>
      <c r="AJ159" s="462"/>
      <c r="AK159" s="470">
        <v>0</v>
      </c>
      <c r="AL159" s="463">
        <v>0</v>
      </c>
      <c r="AM159" s="253">
        <f t="shared" si="176"/>
        <v>0</v>
      </c>
      <c r="AN159" s="251">
        <f t="shared" si="192"/>
        <v>0</v>
      </c>
      <c r="AO159" s="470">
        <v>3</v>
      </c>
      <c r="AP159" s="471">
        <v>0.18611111111111112</v>
      </c>
      <c r="AQ159" s="253">
        <f t="shared" si="177"/>
        <v>4</v>
      </c>
      <c r="AR159" s="251">
        <f t="shared" si="193"/>
        <v>28</v>
      </c>
      <c r="AS159" s="470">
        <v>0</v>
      </c>
      <c r="AT159" s="471">
        <v>0</v>
      </c>
      <c r="AU159" s="253">
        <f t="shared" si="178"/>
        <v>0</v>
      </c>
      <c r="AV159" s="251">
        <f t="shared" si="194"/>
        <v>0</v>
      </c>
      <c r="AW159" s="472">
        <v>8</v>
      </c>
      <c r="AX159" s="471">
        <v>0.22013888888888888</v>
      </c>
      <c r="AY159" s="253">
        <f t="shared" si="179"/>
        <v>5</v>
      </c>
      <c r="AZ159" s="251">
        <f t="shared" si="195"/>
        <v>17</v>
      </c>
      <c r="BA159" s="472">
        <v>2</v>
      </c>
      <c r="BB159" s="471">
        <v>2.9861111111111113E-2</v>
      </c>
      <c r="BC159" s="257">
        <f t="shared" si="180"/>
        <v>0</v>
      </c>
      <c r="BD159" s="258">
        <f t="shared" si="196"/>
        <v>43</v>
      </c>
      <c r="BE159" s="461">
        <v>1</v>
      </c>
      <c r="BF159" s="471">
        <v>4.1666666666666664E-2</v>
      </c>
      <c r="BG159" s="253">
        <f t="shared" si="181"/>
        <v>1</v>
      </c>
      <c r="BH159" s="251">
        <f t="shared" si="197"/>
        <v>0</v>
      </c>
      <c r="BI159" s="472">
        <v>0</v>
      </c>
      <c r="BJ159" s="471">
        <v>0</v>
      </c>
      <c r="BK159" s="253">
        <f t="shared" si="182"/>
        <v>0</v>
      </c>
      <c r="BL159" s="251">
        <f t="shared" si="198"/>
        <v>0</v>
      </c>
      <c r="BM159" s="472">
        <v>1</v>
      </c>
      <c r="BN159" s="471">
        <v>6.2499999999999995E-3</v>
      </c>
      <c r="BO159" s="253">
        <f t="shared" si="183"/>
        <v>0</v>
      </c>
      <c r="BP159" s="251">
        <f t="shared" si="199"/>
        <v>9</v>
      </c>
      <c r="BQ159" s="473">
        <v>5</v>
      </c>
      <c r="BR159" s="471">
        <v>3.125E-2</v>
      </c>
      <c r="BS159" s="253">
        <f t="shared" si="184"/>
        <v>0</v>
      </c>
      <c r="BT159" s="251">
        <f t="shared" si="200"/>
        <v>45</v>
      </c>
      <c r="BU159" s="253">
        <f t="shared" si="188"/>
        <v>20</v>
      </c>
      <c r="BV159" s="254">
        <f t="shared" si="172"/>
        <v>0.51527777777777772</v>
      </c>
      <c r="BW159" s="253">
        <f t="shared" si="185"/>
        <v>12</v>
      </c>
      <c r="BX159" s="252">
        <f t="shared" si="201"/>
        <v>22</v>
      </c>
      <c r="BY159" s="418">
        <f t="shared" si="158"/>
        <v>0.48472222222222228</v>
      </c>
      <c r="BZ159" s="260">
        <f t="shared" si="169"/>
        <v>2294.699140401146</v>
      </c>
      <c r="CA159" s="260">
        <f t="shared" si="159"/>
        <v>55072.779369627504</v>
      </c>
      <c r="CB159" s="258">
        <f t="shared" si="170"/>
        <v>1148.1720430107528</v>
      </c>
      <c r="CC159" s="546">
        <f t="shared" si="160"/>
        <v>3.4534722222222221</v>
      </c>
      <c r="CD159" s="546">
        <f t="shared" si="161"/>
        <v>102.37361111111103</v>
      </c>
      <c r="CE159" s="515">
        <f t="shared" si="162"/>
        <v>98.920138888888815</v>
      </c>
      <c r="CF159" s="419">
        <f t="shared" si="163"/>
        <v>1455.3305486328065</v>
      </c>
      <c r="CG159" s="549">
        <f t="shared" si="204"/>
        <v>8.1534722222222236</v>
      </c>
      <c r="CH159" s="549">
        <f t="shared" si="205"/>
        <v>0.54305555555555562</v>
      </c>
      <c r="CI159" s="460">
        <f t="shared" si="206"/>
        <v>225001</v>
      </c>
      <c r="CJ159" s="549">
        <f t="shared" si="166"/>
        <v>7.6104166666666675</v>
      </c>
      <c r="CK159" s="460">
        <f t="shared" si="208"/>
        <v>1231.8696961401586</v>
      </c>
      <c r="CL159" s="460">
        <f t="shared" si="202"/>
        <v>1149.8219913124944</v>
      </c>
      <c r="CM159" s="567"/>
      <c r="CN159" s="567"/>
      <c r="CO159" s="568"/>
      <c r="CP159" s="568"/>
      <c r="CQ159" s="568"/>
      <c r="CR159" s="568"/>
      <c r="CS159" s="568"/>
      <c r="CT159" s="568"/>
      <c r="CU159" s="568"/>
      <c r="CV159" s="568"/>
      <c r="CW159" s="568"/>
      <c r="CX159" s="568"/>
    </row>
    <row r="160" spans="1:102">
      <c r="A160" s="461">
        <f t="shared" si="186"/>
        <v>159</v>
      </c>
      <c r="B160" s="459">
        <v>40918</v>
      </c>
      <c r="C160" s="461">
        <f t="shared" si="157"/>
        <v>1</v>
      </c>
      <c r="D160" s="466" t="s">
        <v>24</v>
      </c>
      <c r="E160" s="463" t="s">
        <v>1212</v>
      </c>
      <c r="F160" s="464"/>
      <c r="G160" s="474">
        <v>63</v>
      </c>
      <c r="H160" s="463" t="s">
        <v>27</v>
      </c>
      <c r="I160" s="464" t="s">
        <v>180</v>
      </c>
      <c r="J160" s="463" t="s">
        <v>323</v>
      </c>
      <c r="K160" s="463" t="s">
        <v>29</v>
      </c>
      <c r="L160" s="465">
        <v>71810</v>
      </c>
      <c r="M160" s="465">
        <v>18807</v>
      </c>
      <c r="N160" s="678"/>
      <c r="O160" s="562"/>
      <c r="P160" s="460">
        <f>P159-M160</f>
        <v>2198</v>
      </c>
      <c r="Q160" s="268">
        <f t="shared" si="171"/>
        <v>3473883</v>
      </c>
      <c r="R160" s="466" t="s">
        <v>897</v>
      </c>
      <c r="S160" s="467">
        <v>8.3333333333333329E-2</v>
      </c>
      <c r="T160" s="257">
        <f t="shared" si="187"/>
        <v>2</v>
      </c>
      <c r="U160" s="257">
        <f t="shared" si="189"/>
        <v>0</v>
      </c>
      <c r="V160" s="466" t="s">
        <v>899</v>
      </c>
      <c r="W160" s="468">
        <v>1</v>
      </c>
      <c r="X160" s="253">
        <f t="shared" si="173"/>
        <v>24</v>
      </c>
      <c r="Y160" s="257">
        <f t="shared" si="190"/>
        <v>0</v>
      </c>
      <c r="Z160" s="253">
        <f t="shared" si="203"/>
        <v>2454</v>
      </c>
      <c r="AA160" s="253">
        <f t="shared" si="203"/>
        <v>2938</v>
      </c>
      <c r="AB160" s="253">
        <f>SUM($W$7:W160)</f>
        <v>101.98819444444439</v>
      </c>
      <c r="AC160" s="469">
        <v>0</v>
      </c>
      <c r="AD160" s="460">
        <v>0</v>
      </c>
      <c r="AE160" s="253">
        <f t="shared" si="174"/>
        <v>0</v>
      </c>
      <c r="AF160" s="253">
        <f t="shared" si="191"/>
        <v>0</v>
      </c>
      <c r="AG160" s="257">
        <f t="shared" si="168"/>
        <v>783.625</v>
      </c>
      <c r="AH160" s="257">
        <f t="shared" si="175"/>
        <v>18807</v>
      </c>
      <c r="AI160" s="466"/>
      <c r="AJ160" s="462"/>
      <c r="AK160" s="470">
        <v>0</v>
      </c>
      <c r="AL160" s="463">
        <v>0</v>
      </c>
      <c r="AM160" s="253">
        <f t="shared" si="176"/>
        <v>0</v>
      </c>
      <c r="AN160" s="251">
        <f t="shared" si="192"/>
        <v>0</v>
      </c>
      <c r="AO160" s="470">
        <v>3</v>
      </c>
      <c r="AP160" s="471">
        <v>0.21875</v>
      </c>
      <c r="AQ160" s="253">
        <f t="shared" si="177"/>
        <v>5</v>
      </c>
      <c r="AR160" s="251">
        <f t="shared" si="193"/>
        <v>15</v>
      </c>
      <c r="AS160" s="470">
        <v>0</v>
      </c>
      <c r="AT160" s="471">
        <v>0</v>
      </c>
      <c r="AU160" s="253">
        <f t="shared" si="178"/>
        <v>0</v>
      </c>
      <c r="AV160" s="251">
        <f t="shared" si="194"/>
        <v>0</v>
      </c>
      <c r="AW160" s="472">
        <v>1</v>
      </c>
      <c r="AX160" s="471">
        <v>2.4999999999999998E-2</v>
      </c>
      <c r="AY160" s="253">
        <f t="shared" si="179"/>
        <v>0</v>
      </c>
      <c r="AZ160" s="251">
        <f t="shared" si="195"/>
        <v>36</v>
      </c>
      <c r="BA160" s="472">
        <v>4</v>
      </c>
      <c r="BB160" s="471">
        <v>6.5972222222222224E-2</v>
      </c>
      <c r="BC160" s="257">
        <f t="shared" si="180"/>
        <v>1</v>
      </c>
      <c r="BD160" s="258">
        <f t="shared" si="196"/>
        <v>35</v>
      </c>
      <c r="BE160" s="461">
        <v>3</v>
      </c>
      <c r="BF160" s="471">
        <v>7.8472222222222221E-2</v>
      </c>
      <c r="BG160" s="253">
        <f t="shared" si="181"/>
        <v>1</v>
      </c>
      <c r="BH160" s="251">
        <f t="shared" si="197"/>
        <v>53</v>
      </c>
      <c r="BI160" s="472">
        <v>0</v>
      </c>
      <c r="BJ160" s="471">
        <v>0</v>
      </c>
      <c r="BK160" s="253">
        <f t="shared" si="182"/>
        <v>0</v>
      </c>
      <c r="BL160" s="251">
        <f t="shared" si="198"/>
        <v>0</v>
      </c>
      <c r="BM160" s="472">
        <v>0</v>
      </c>
      <c r="BN160" s="471">
        <v>0</v>
      </c>
      <c r="BO160" s="253">
        <f t="shared" si="183"/>
        <v>0</v>
      </c>
      <c r="BP160" s="251">
        <f t="shared" si="199"/>
        <v>0</v>
      </c>
      <c r="BQ160" s="473">
        <v>2</v>
      </c>
      <c r="BR160" s="471">
        <v>1.7361111111111112E-2</v>
      </c>
      <c r="BS160" s="253">
        <f t="shared" si="184"/>
        <v>0</v>
      </c>
      <c r="BT160" s="251">
        <f t="shared" si="200"/>
        <v>25</v>
      </c>
      <c r="BU160" s="253">
        <f t="shared" si="188"/>
        <v>13</v>
      </c>
      <c r="BV160" s="254">
        <f t="shared" si="172"/>
        <v>0.40555555555555556</v>
      </c>
      <c r="BW160" s="253">
        <f t="shared" si="185"/>
        <v>9</v>
      </c>
      <c r="BX160" s="252">
        <f t="shared" si="201"/>
        <v>44</v>
      </c>
      <c r="BY160" s="418">
        <f t="shared" si="158"/>
        <v>0.59444444444444444</v>
      </c>
      <c r="BZ160" s="260">
        <f t="shared" si="169"/>
        <v>1318.247663551402</v>
      </c>
      <c r="CA160" s="260">
        <f t="shared" si="159"/>
        <v>31637.943925233645</v>
      </c>
      <c r="CB160" s="258">
        <f t="shared" si="170"/>
        <v>797.46996466431108</v>
      </c>
      <c r="CC160" s="546">
        <f t="shared" si="160"/>
        <v>3.4708333333333332</v>
      </c>
      <c r="CD160" s="546">
        <f t="shared" si="161"/>
        <v>103.37361111111103</v>
      </c>
      <c r="CE160" s="515">
        <f t="shared" si="162"/>
        <v>99.9027777777777</v>
      </c>
      <c r="CF160" s="419">
        <f t="shared" si="163"/>
        <v>1448.859863756431</v>
      </c>
      <c r="CG160" s="549">
        <f t="shared" si="204"/>
        <v>9.1534722222222236</v>
      </c>
      <c r="CH160" s="549">
        <f t="shared" si="205"/>
        <v>0.56041666666666679</v>
      </c>
      <c r="CI160" s="460">
        <f t="shared" si="206"/>
        <v>243808</v>
      </c>
      <c r="CJ160" s="549">
        <f t="shared" si="166"/>
        <v>8.5930555555555568</v>
      </c>
      <c r="CK160" s="460">
        <f t="shared" si="208"/>
        <v>1182.1949248424114</v>
      </c>
      <c r="CL160" s="460">
        <f t="shared" si="202"/>
        <v>1109.8156437296107</v>
      </c>
      <c r="CM160" s="567"/>
      <c r="CN160" s="567"/>
      <c r="CO160" s="568"/>
      <c r="CP160" s="568"/>
      <c r="CQ160" s="568"/>
      <c r="CR160" s="568"/>
      <c r="CS160" s="568"/>
      <c r="CT160" s="568"/>
      <c r="CU160" s="568"/>
      <c r="CV160" s="568"/>
      <c r="CW160" s="568"/>
      <c r="CX160" s="568"/>
    </row>
    <row r="161" spans="1:102">
      <c r="A161" s="461">
        <f t="shared" si="186"/>
        <v>160</v>
      </c>
      <c r="B161" s="459">
        <v>40919</v>
      </c>
      <c r="C161" s="461">
        <f t="shared" si="157"/>
        <v>1</v>
      </c>
      <c r="D161" s="466" t="s">
        <v>24</v>
      </c>
      <c r="E161" s="463" t="s">
        <v>1212</v>
      </c>
      <c r="F161" s="464"/>
      <c r="G161" s="474">
        <v>63</v>
      </c>
      <c r="H161" s="463" t="s">
        <v>27</v>
      </c>
      <c r="I161" s="464" t="s">
        <v>180</v>
      </c>
      <c r="J161" s="463" t="s">
        <v>323</v>
      </c>
      <c r="K161" s="463" t="s">
        <v>29</v>
      </c>
      <c r="L161" s="465">
        <v>71810</v>
      </c>
      <c r="M161" s="465">
        <v>2198</v>
      </c>
      <c r="N161" s="679"/>
      <c r="O161" s="561"/>
      <c r="P161" s="460">
        <f>P160-M161</f>
        <v>0</v>
      </c>
      <c r="Q161" s="268">
        <f t="shared" si="171"/>
        <v>3476081</v>
      </c>
      <c r="R161" s="466" t="s">
        <v>897</v>
      </c>
      <c r="S161" s="467">
        <v>8.3333333333333329E-2</v>
      </c>
      <c r="T161" s="257">
        <f t="shared" si="187"/>
        <v>2</v>
      </c>
      <c r="U161" s="257">
        <f t="shared" si="189"/>
        <v>0</v>
      </c>
      <c r="V161" s="466" t="s">
        <v>899</v>
      </c>
      <c r="W161" s="468">
        <v>2.1527777777777781E-2</v>
      </c>
      <c r="X161" s="253">
        <f t="shared" si="173"/>
        <v>0</v>
      </c>
      <c r="Y161" s="257">
        <f t="shared" si="190"/>
        <v>31</v>
      </c>
      <c r="Z161" s="253">
        <f t="shared" si="203"/>
        <v>2454</v>
      </c>
      <c r="AA161" s="253">
        <f t="shared" si="203"/>
        <v>2969</v>
      </c>
      <c r="AB161" s="253">
        <f>SUM($W$7:W161)</f>
        <v>102.00972222222217</v>
      </c>
      <c r="AC161" s="469">
        <v>0</v>
      </c>
      <c r="AD161" s="460">
        <v>0</v>
      </c>
      <c r="AE161" s="253">
        <f t="shared" si="174"/>
        <v>0</v>
      </c>
      <c r="AF161" s="253">
        <f t="shared" si="191"/>
        <v>0</v>
      </c>
      <c r="AG161" s="257">
        <f t="shared" si="168"/>
        <v>4254.1935483870957</v>
      </c>
      <c r="AH161" s="257">
        <f t="shared" si="175"/>
        <v>102100.6451612903</v>
      </c>
      <c r="AI161" s="466" t="s">
        <v>912</v>
      </c>
      <c r="AJ161" s="462"/>
      <c r="AK161" s="470">
        <v>0</v>
      </c>
      <c r="AL161" s="463">
        <v>0</v>
      </c>
      <c r="AM161" s="253">
        <f t="shared" si="176"/>
        <v>0</v>
      </c>
      <c r="AN161" s="251">
        <f t="shared" si="192"/>
        <v>0</v>
      </c>
      <c r="AO161" s="470">
        <v>0</v>
      </c>
      <c r="AP161" s="471">
        <v>0</v>
      </c>
      <c r="AQ161" s="253">
        <f t="shared" si="177"/>
        <v>0</v>
      </c>
      <c r="AR161" s="251">
        <f t="shared" si="193"/>
        <v>0</v>
      </c>
      <c r="AS161" s="470">
        <v>0</v>
      </c>
      <c r="AT161" s="471">
        <v>0</v>
      </c>
      <c r="AU161" s="253">
        <f t="shared" si="178"/>
        <v>0</v>
      </c>
      <c r="AV161" s="251">
        <f t="shared" si="194"/>
        <v>0</v>
      </c>
      <c r="AW161" s="472">
        <v>0</v>
      </c>
      <c r="AX161" s="471">
        <v>0</v>
      </c>
      <c r="AY161" s="253">
        <f t="shared" si="179"/>
        <v>0</v>
      </c>
      <c r="AZ161" s="251">
        <f t="shared" si="195"/>
        <v>0</v>
      </c>
      <c r="BA161" s="472">
        <v>0</v>
      </c>
      <c r="BB161" s="471">
        <v>0</v>
      </c>
      <c r="BC161" s="257">
        <f t="shared" si="180"/>
        <v>0</v>
      </c>
      <c r="BD161" s="258">
        <f t="shared" si="196"/>
        <v>0</v>
      </c>
      <c r="BE161" s="461">
        <v>0</v>
      </c>
      <c r="BF161" s="471">
        <v>0</v>
      </c>
      <c r="BG161" s="253">
        <f t="shared" si="181"/>
        <v>0</v>
      </c>
      <c r="BH161" s="251">
        <f t="shared" si="197"/>
        <v>0</v>
      </c>
      <c r="BI161" s="472">
        <v>0</v>
      </c>
      <c r="BJ161" s="471">
        <v>0</v>
      </c>
      <c r="BK161" s="253">
        <f t="shared" si="182"/>
        <v>0</v>
      </c>
      <c r="BL161" s="251">
        <f t="shared" si="198"/>
        <v>0</v>
      </c>
      <c r="BM161" s="472">
        <v>0</v>
      </c>
      <c r="BN161" s="471">
        <v>0</v>
      </c>
      <c r="BO161" s="253">
        <f t="shared" si="183"/>
        <v>0</v>
      </c>
      <c r="BP161" s="251">
        <f t="shared" si="199"/>
        <v>0</v>
      </c>
      <c r="BQ161" s="473">
        <v>0</v>
      </c>
      <c r="BR161" s="471">
        <v>0</v>
      </c>
      <c r="BS161" s="253">
        <f t="shared" si="184"/>
        <v>0</v>
      </c>
      <c r="BT161" s="251">
        <f t="shared" si="200"/>
        <v>0</v>
      </c>
      <c r="BU161" s="253">
        <f t="shared" si="188"/>
        <v>0</v>
      </c>
      <c r="BV161" s="254">
        <f t="shared" si="172"/>
        <v>0</v>
      </c>
      <c r="BW161" s="253">
        <f t="shared" si="185"/>
        <v>0</v>
      </c>
      <c r="BX161" s="252">
        <f t="shared" si="201"/>
        <v>0</v>
      </c>
      <c r="BY161" s="418">
        <f t="shared" si="158"/>
        <v>2.1527777777777781E-2</v>
      </c>
      <c r="BZ161" s="260">
        <f t="shared" si="169"/>
        <v>4254.1935483870957</v>
      </c>
      <c r="CA161" s="260">
        <f t="shared" si="159"/>
        <v>102100.6451612903</v>
      </c>
      <c r="CB161" s="258">
        <f t="shared" si="170"/>
        <v>4254.1935483870957</v>
      </c>
      <c r="CC161" s="546">
        <f t="shared" ref="CC161:CC192" si="209">SUM(CC160,BR161)</f>
        <v>3.4708333333333332</v>
      </c>
      <c r="CD161" s="546">
        <f t="shared" ref="CD161:CD192" si="210" xml:space="preserve"> W161 + CD160</f>
        <v>103.39513888888881</v>
      </c>
      <c r="CE161" s="515">
        <f t="shared" ref="CE161:CE192" si="211" xml:space="preserve"> CD161 - CC161</f>
        <v>99.924305555555478</v>
      </c>
      <c r="CF161" s="419">
        <f t="shared" ref="CF161:CF192" si="212">Q161/CE161/24</f>
        <v>1449.4642472427058</v>
      </c>
      <c r="CG161" s="549">
        <f t="shared" si="204"/>
        <v>9.1750000000000007</v>
      </c>
      <c r="CH161" s="549">
        <f t="shared" si="205"/>
        <v>0.56041666666666679</v>
      </c>
      <c r="CI161" s="460">
        <f t="shared" si="206"/>
        <v>246006</v>
      </c>
      <c r="CJ161" s="549">
        <f t="shared" ref="CJ161:CJ192" si="213" xml:space="preserve"> CG161 - CH161</f>
        <v>8.6145833333333339</v>
      </c>
      <c r="CK161" s="460">
        <f t="shared" si="208"/>
        <v>1189.8718258766626</v>
      </c>
      <c r="CL161" s="460">
        <f t="shared" si="202"/>
        <v>1117.1934604904632</v>
      </c>
      <c r="CM161" s="567"/>
      <c r="CN161" s="567"/>
      <c r="CO161" s="568"/>
      <c r="CP161" s="568"/>
      <c r="CQ161" s="568"/>
      <c r="CR161" s="568"/>
      <c r="CS161" s="568"/>
      <c r="CT161" s="568"/>
      <c r="CU161" s="568"/>
      <c r="CV161" s="568"/>
      <c r="CW161" s="568"/>
      <c r="CX161" s="568"/>
    </row>
    <row r="162" spans="1:102">
      <c r="A162" s="461">
        <f t="shared" si="186"/>
        <v>161</v>
      </c>
      <c r="B162" s="459">
        <v>40919</v>
      </c>
      <c r="C162" s="461">
        <f t="shared" si="157"/>
        <v>1</v>
      </c>
      <c r="D162" s="466" t="s">
        <v>24</v>
      </c>
      <c r="E162" s="463" t="s">
        <v>1121</v>
      </c>
      <c r="F162" s="464"/>
      <c r="G162" s="474">
        <v>64</v>
      </c>
      <c r="H162" s="463" t="s">
        <v>27</v>
      </c>
      <c r="I162" s="464" t="s">
        <v>350</v>
      </c>
      <c r="J162" s="463" t="s">
        <v>909</v>
      </c>
      <c r="K162" s="463" t="s">
        <v>29</v>
      </c>
      <c r="L162" s="465">
        <v>141812</v>
      </c>
      <c r="M162" s="465">
        <v>34191</v>
      </c>
      <c r="N162" s="677"/>
      <c r="O162" s="674">
        <v>9</v>
      </c>
      <c r="P162" s="460">
        <f>L162-M162</f>
        <v>107621</v>
      </c>
      <c r="Q162" s="268">
        <f t="shared" si="171"/>
        <v>3510272</v>
      </c>
      <c r="R162" s="466" t="s">
        <v>910</v>
      </c>
      <c r="S162" s="467">
        <v>4.1666666666666664E-2</v>
      </c>
      <c r="T162" s="257">
        <f t="shared" si="187"/>
        <v>1</v>
      </c>
      <c r="U162" s="257">
        <f t="shared" si="189"/>
        <v>0</v>
      </c>
      <c r="V162" s="466" t="s">
        <v>911</v>
      </c>
      <c r="W162" s="468">
        <v>0.79513888888888884</v>
      </c>
      <c r="X162" s="253">
        <f t="shared" si="173"/>
        <v>19</v>
      </c>
      <c r="Y162" s="257">
        <f t="shared" si="190"/>
        <v>5</v>
      </c>
      <c r="Z162" s="253">
        <f t="shared" si="203"/>
        <v>2473</v>
      </c>
      <c r="AA162" s="253">
        <f t="shared" si="203"/>
        <v>2974</v>
      </c>
      <c r="AB162" s="253">
        <f>SUM($W$7:W162)</f>
        <v>102.80486111111105</v>
      </c>
      <c r="AC162" s="469">
        <v>0</v>
      </c>
      <c r="AD162" s="460">
        <v>0</v>
      </c>
      <c r="AE162" s="253">
        <f t="shared" si="174"/>
        <v>0</v>
      </c>
      <c r="AF162" s="253">
        <f t="shared" si="191"/>
        <v>0</v>
      </c>
      <c r="AG162" s="257">
        <f t="shared" si="168"/>
        <v>1791.6681222707423</v>
      </c>
      <c r="AH162" s="257">
        <f t="shared" si="175"/>
        <v>43000.034934497817</v>
      </c>
      <c r="AI162" s="466"/>
      <c r="AJ162" s="462"/>
      <c r="AK162" s="470">
        <v>0</v>
      </c>
      <c r="AL162" s="463">
        <v>0</v>
      </c>
      <c r="AM162" s="253">
        <f t="shared" si="176"/>
        <v>0</v>
      </c>
      <c r="AN162" s="251">
        <f t="shared" si="192"/>
        <v>0</v>
      </c>
      <c r="AO162" s="470">
        <v>1</v>
      </c>
      <c r="AP162" s="471">
        <v>2.5694444444444447E-2</v>
      </c>
      <c r="AQ162" s="253">
        <f t="shared" si="177"/>
        <v>0</v>
      </c>
      <c r="AR162" s="251">
        <f t="shared" si="193"/>
        <v>37</v>
      </c>
      <c r="AS162" s="470">
        <v>0</v>
      </c>
      <c r="AT162" s="471">
        <v>0</v>
      </c>
      <c r="AU162" s="253">
        <f t="shared" si="178"/>
        <v>0</v>
      </c>
      <c r="AV162" s="251">
        <f t="shared" si="194"/>
        <v>0</v>
      </c>
      <c r="AW162" s="472">
        <v>2</v>
      </c>
      <c r="AX162" s="471">
        <v>8.3333333333333332E-3</v>
      </c>
      <c r="AY162" s="253">
        <f t="shared" si="179"/>
        <v>0</v>
      </c>
      <c r="AZ162" s="251">
        <f t="shared" si="195"/>
        <v>12</v>
      </c>
      <c r="BA162" s="472">
        <v>3</v>
      </c>
      <c r="BB162" s="471">
        <v>5.7638888888888885E-2</v>
      </c>
      <c r="BC162" s="257">
        <f t="shared" si="180"/>
        <v>1</v>
      </c>
      <c r="BD162" s="258">
        <f t="shared" si="196"/>
        <v>23</v>
      </c>
      <c r="BE162" s="461">
        <v>0</v>
      </c>
      <c r="BF162" s="471">
        <v>0</v>
      </c>
      <c r="BG162" s="253">
        <f t="shared" si="181"/>
        <v>0</v>
      </c>
      <c r="BH162" s="251">
        <f t="shared" si="197"/>
        <v>0</v>
      </c>
      <c r="BI162" s="472">
        <v>0</v>
      </c>
      <c r="BJ162" s="471">
        <v>0</v>
      </c>
      <c r="BK162" s="253">
        <f t="shared" si="182"/>
        <v>0</v>
      </c>
      <c r="BL162" s="251">
        <f t="shared" si="198"/>
        <v>0</v>
      </c>
      <c r="BM162" s="472">
        <v>0</v>
      </c>
      <c r="BN162" s="471">
        <v>0</v>
      </c>
      <c r="BO162" s="253">
        <f t="shared" si="183"/>
        <v>0</v>
      </c>
      <c r="BP162" s="251">
        <f t="shared" si="199"/>
        <v>0</v>
      </c>
      <c r="BQ162" s="473">
        <v>1</v>
      </c>
      <c r="BR162" s="471">
        <v>4.1666666666666666E-3</v>
      </c>
      <c r="BS162" s="253">
        <f t="shared" si="184"/>
        <v>0</v>
      </c>
      <c r="BT162" s="251">
        <f t="shared" si="200"/>
        <v>6</v>
      </c>
      <c r="BU162" s="253">
        <f t="shared" si="188"/>
        <v>7</v>
      </c>
      <c r="BV162" s="254">
        <f t="shared" si="172"/>
        <v>9.583333333333334E-2</v>
      </c>
      <c r="BW162" s="253">
        <f t="shared" si="185"/>
        <v>2</v>
      </c>
      <c r="BX162" s="252">
        <f t="shared" si="201"/>
        <v>18</v>
      </c>
      <c r="BY162" s="418">
        <f t="shared" si="158"/>
        <v>0.69930555555555551</v>
      </c>
      <c r="BZ162" s="260">
        <f t="shared" ref="BZ162:BZ174" si="214">M162/BY162/24</f>
        <v>2037.1996027805362</v>
      </c>
      <c r="CA162" s="260">
        <f t="shared" si="159"/>
        <v>48892.790466732869</v>
      </c>
      <c r="CB162" s="258">
        <f t="shared" ref="CB162:CB177" si="215">M162/(W162-BR162)/24</f>
        <v>1801.1062335381914</v>
      </c>
      <c r="CC162" s="546">
        <f t="shared" si="209"/>
        <v>3.4750000000000001</v>
      </c>
      <c r="CD162" s="546">
        <f t="shared" si="210"/>
        <v>104.19027777777769</v>
      </c>
      <c r="CE162" s="515">
        <f t="shared" si="211"/>
        <v>100.7152777777777</v>
      </c>
      <c r="CF162" s="419">
        <f t="shared" si="212"/>
        <v>1452.225884299801</v>
      </c>
      <c r="CG162" s="549">
        <f t="shared" si="204"/>
        <v>9.97013888888889</v>
      </c>
      <c r="CH162" s="549">
        <f t="shared" si="205"/>
        <v>0.56458333333333344</v>
      </c>
      <c r="CI162" s="460">
        <f t="shared" si="206"/>
        <v>280197</v>
      </c>
      <c r="CJ162" s="549">
        <f t="shared" si="213"/>
        <v>9.4055555555555568</v>
      </c>
      <c r="CK162" s="460">
        <f t="shared" si="208"/>
        <v>1241.2743650324867</v>
      </c>
      <c r="CL162" s="460">
        <f t="shared" si="202"/>
        <v>1170.9841888974017</v>
      </c>
      <c r="CM162" s="567"/>
      <c r="CN162" s="567"/>
      <c r="CO162" s="568"/>
      <c r="CP162" s="568"/>
      <c r="CQ162" s="568"/>
      <c r="CR162" s="568"/>
      <c r="CS162" s="568"/>
      <c r="CT162" s="568"/>
      <c r="CU162" s="568"/>
      <c r="CV162" s="568"/>
      <c r="CW162" s="568"/>
      <c r="CX162" s="568"/>
    </row>
    <row r="163" spans="1:102">
      <c r="A163" s="461">
        <f t="shared" si="186"/>
        <v>162</v>
      </c>
      <c r="B163" s="459">
        <v>40920</v>
      </c>
      <c r="C163" s="461">
        <f t="shared" si="157"/>
        <v>1</v>
      </c>
      <c r="D163" s="466" t="s">
        <v>24</v>
      </c>
      <c r="E163" s="463" t="s">
        <v>1121</v>
      </c>
      <c r="F163" s="464"/>
      <c r="G163" s="474">
        <v>64</v>
      </c>
      <c r="H163" s="463" t="s">
        <v>27</v>
      </c>
      <c r="I163" s="464" t="s">
        <v>350</v>
      </c>
      <c r="J163" s="463" t="s">
        <v>909</v>
      </c>
      <c r="K163" s="463" t="s">
        <v>29</v>
      </c>
      <c r="L163" s="465">
        <v>141812</v>
      </c>
      <c r="M163" s="465">
        <v>22640</v>
      </c>
      <c r="N163" s="678"/>
      <c r="O163" s="675"/>
      <c r="P163" s="460">
        <f>P162-M163</f>
        <v>84981</v>
      </c>
      <c r="Q163" s="268">
        <f t="shared" ref="Q163:Q232" si="216">Q162+M163</f>
        <v>3532912</v>
      </c>
      <c r="R163" s="466" t="s">
        <v>910</v>
      </c>
      <c r="S163" s="467">
        <v>4.1666666666666664E-2</v>
      </c>
      <c r="T163" s="257">
        <f t="shared" si="187"/>
        <v>1</v>
      </c>
      <c r="U163" s="257">
        <f t="shared" si="189"/>
        <v>0</v>
      </c>
      <c r="V163" s="466" t="s">
        <v>911</v>
      </c>
      <c r="W163" s="468">
        <v>1</v>
      </c>
      <c r="X163" s="253">
        <f t="shared" si="173"/>
        <v>24</v>
      </c>
      <c r="Y163" s="257">
        <f t="shared" si="190"/>
        <v>0</v>
      </c>
      <c r="Z163" s="253">
        <f t="shared" si="203"/>
        <v>2497</v>
      </c>
      <c r="AA163" s="253">
        <f t="shared" si="203"/>
        <v>2974</v>
      </c>
      <c r="AB163" s="253">
        <f>SUM($W$7:W163)</f>
        <v>103.80486111111105</v>
      </c>
      <c r="AC163" s="469">
        <v>0</v>
      </c>
      <c r="AD163" s="460">
        <v>0</v>
      </c>
      <c r="AE163" s="253">
        <f t="shared" si="174"/>
        <v>0</v>
      </c>
      <c r="AF163" s="253">
        <f t="shared" si="191"/>
        <v>0</v>
      </c>
      <c r="AG163" s="257">
        <f t="shared" si="168"/>
        <v>943.33333333333337</v>
      </c>
      <c r="AH163" s="257">
        <f t="shared" si="175"/>
        <v>22640</v>
      </c>
      <c r="AI163" s="466"/>
      <c r="AJ163" s="462"/>
      <c r="AK163" s="470">
        <v>0</v>
      </c>
      <c r="AL163" s="463">
        <v>0</v>
      </c>
      <c r="AM163" s="253">
        <f t="shared" si="176"/>
        <v>0</v>
      </c>
      <c r="AN163" s="251">
        <f t="shared" si="192"/>
        <v>0</v>
      </c>
      <c r="AO163" s="470">
        <v>1</v>
      </c>
      <c r="AP163" s="471">
        <v>3.472222222222222E-3</v>
      </c>
      <c r="AQ163" s="253">
        <f t="shared" si="177"/>
        <v>0</v>
      </c>
      <c r="AR163" s="251">
        <f t="shared" si="193"/>
        <v>5</v>
      </c>
      <c r="AS163" s="470">
        <v>0</v>
      </c>
      <c r="AT163" s="471">
        <v>0</v>
      </c>
      <c r="AU163" s="253">
        <f t="shared" si="178"/>
        <v>0</v>
      </c>
      <c r="AV163" s="251">
        <f t="shared" si="194"/>
        <v>0</v>
      </c>
      <c r="AW163" s="472">
        <v>2</v>
      </c>
      <c r="AX163" s="471">
        <v>1.1111111111111112E-2</v>
      </c>
      <c r="AY163" s="253">
        <f t="shared" si="179"/>
        <v>0</v>
      </c>
      <c r="AZ163" s="251">
        <f t="shared" si="195"/>
        <v>16</v>
      </c>
      <c r="BA163" s="472">
        <v>1</v>
      </c>
      <c r="BB163" s="471">
        <v>6.9444444444444441E-3</v>
      </c>
      <c r="BC163" s="257">
        <f t="shared" si="180"/>
        <v>0</v>
      </c>
      <c r="BD163" s="258">
        <f t="shared" si="196"/>
        <v>10</v>
      </c>
      <c r="BE163" s="461">
        <v>1</v>
      </c>
      <c r="BF163" s="471">
        <v>1.1111111111111112E-2</v>
      </c>
      <c r="BG163" s="253">
        <f t="shared" si="181"/>
        <v>0</v>
      </c>
      <c r="BH163" s="251">
        <f t="shared" si="197"/>
        <v>16</v>
      </c>
      <c r="BI163" s="472">
        <v>0</v>
      </c>
      <c r="BJ163" s="471">
        <v>0</v>
      </c>
      <c r="BK163" s="253">
        <f t="shared" si="182"/>
        <v>0</v>
      </c>
      <c r="BL163" s="251">
        <f t="shared" si="198"/>
        <v>0</v>
      </c>
      <c r="BM163" s="472">
        <v>0</v>
      </c>
      <c r="BN163" s="471">
        <v>0</v>
      </c>
      <c r="BO163" s="253">
        <f t="shared" si="183"/>
        <v>0</v>
      </c>
      <c r="BP163" s="251">
        <f t="shared" si="199"/>
        <v>0</v>
      </c>
      <c r="BQ163" s="473">
        <v>5</v>
      </c>
      <c r="BR163" s="471">
        <v>0.48472222222222222</v>
      </c>
      <c r="BS163" s="253">
        <f t="shared" si="184"/>
        <v>11</v>
      </c>
      <c r="BT163" s="251">
        <f t="shared" si="200"/>
        <v>38</v>
      </c>
      <c r="BU163" s="253">
        <f t="shared" si="188"/>
        <v>10</v>
      </c>
      <c r="BV163" s="254">
        <f t="shared" si="172"/>
        <v>0.51736111111111105</v>
      </c>
      <c r="BW163" s="253">
        <f t="shared" si="185"/>
        <v>12</v>
      </c>
      <c r="BX163" s="252">
        <f t="shared" si="201"/>
        <v>25</v>
      </c>
      <c r="BY163" s="418">
        <f t="shared" si="158"/>
        <v>0.48263888888888895</v>
      </c>
      <c r="BZ163" s="260">
        <f t="shared" si="214"/>
        <v>1954.5323741007194</v>
      </c>
      <c r="CA163" s="260">
        <f t="shared" si="159"/>
        <v>46908.776978417263</v>
      </c>
      <c r="CB163" s="258">
        <f t="shared" si="215"/>
        <v>1830.7277628032346</v>
      </c>
      <c r="CC163" s="546">
        <f t="shared" si="209"/>
        <v>3.9597222222222221</v>
      </c>
      <c r="CD163" s="546">
        <f t="shared" si="210"/>
        <v>105.19027777777769</v>
      </c>
      <c r="CE163" s="515">
        <f t="shared" si="211"/>
        <v>101.23055555555547</v>
      </c>
      <c r="CF163" s="419">
        <f t="shared" si="212"/>
        <v>1454.1525121422508</v>
      </c>
      <c r="CG163" s="549">
        <f t="shared" si="204"/>
        <v>10.97013888888889</v>
      </c>
      <c r="CH163" s="549">
        <f t="shared" si="205"/>
        <v>1.0493055555555557</v>
      </c>
      <c r="CI163" s="460">
        <f t="shared" si="206"/>
        <v>302837</v>
      </c>
      <c r="CJ163" s="549">
        <f t="shared" si="213"/>
        <v>9.9208333333333343</v>
      </c>
      <c r="CK163" s="460">
        <f t="shared" si="208"/>
        <v>1271.8899622007559</v>
      </c>
      <c r="CL163" s="460">
        <f t="shared" si="202"/>
        <v>1150.2323225928974</v>
      </c>
      <c r="CM163" s="567"/>
      <c r="CN163" s="567"/>
      <c r="CO163" s="568"/>
      <c r="CP163" s="568"/>
      <c r="CQ163" s="568"/>
      <c r="CR163" s="568"/>
      <c r="CS163" s="568"/>
      <c r="CT163" s="568"/>
      <c r="CU163" s="568"/>
      <c r="CV163" s="568"/>
      <c r="CW163" s="568"/>
      <c r="CX163" s="568"/>
    </row>
    <row r="164" spans="1:102">
      <c r="A164" s="461">
        <f t="shared" si="186"/>
        <v>163</v>
      </c>
      <c r="B164" s="459">
        <v>40921</v>
      </c>
      <c r="C164" s="461">
        <f t="shared" si="157"/>
        <v>1</v>
      </c>
      <c r="D164" s="466" t="s">
        <v>24</v>
      </c>
      <c r="E164" s="463" t="s">
        <v>1121</v>
      </c>
      <c r="F164" s="464"/>
      <c r="G164" s="474">
        <v>64</v>
      </c>
      <c r="H164" s="463" t="s">
        <v>27</v>
      </c>
      <c r="I164" s="464" t="s">
        <v>350</v>
      </c>
      <c r="J164" s="463" t="s">
        <v>909</v>
      </c>
      <c r="K164" s="463" t="s">
        <v>29</v>
      </c>
      <c r="L164" s="465">
        <v>141812</v>
      </c>
      <c r="M164" s="465">
        <v>20457</v>
      </c>
      <c r="N164" s="678"/>
      <c r="O164" s="675"/>
      <c r="P164" s="460">
        <f>P163-M164</f>
        <v>64524</v>
      </c>
      <c r="Q164" s="268">
        <f t="shared" si="216"/>
        <v>3553369</v>
      </c>
      <c r="R164" s="466" t="s">
        <v>910</v>
      </c>
      <c r="S164" s="467">
        <v>4.1666666666666664E-2</v>
      </c>
      <c r="T164" s="257">
        <f t="shared" si="187"/>
        <v>1</v>
      </c>
      <c r="U164" s="257">
        <f t="shared" si="189"/>
        <v>0</v>
      </c>
      <c r="V164" s="466" t="s">
        <v>911</v>
      </c>
      <c r="W164" s="468">
        <v>1</v>
      </c>
      <c r="X164" s="253">
        <f t="shared" si="173"/>
        <v>24</v>
      </c>
      <c r="Y164" s="257">
        <f t="shared" si="190"/>
        <v>0</v>
      </c>
      <c r="Z164" s="253">
        <f t="shared" si="203"/>
        <v>2521</v>
      </c>
      <c r="AA164" s="253">
        <f t="shared" si="203"/>
        <v>2974</v>
      </c>
      <c r="AB164" s="253">
        <f>SUM($W$7:W164)</f>
        <v>104.80486111111105</v>
      </c>
      <c r="AC164" s="469">
        <v>1</v>
      </c>
      <c r="AD164" s="460">
        <v>8.3333333333333332E-3</v>
      </c>
      <c r="AE164" s="253">
        <f t="shared" si="174"/>
        <v>0</v>
      </c>
      <c r="AF164" s="253">
        <f t="shared" si="191"/>
        <v>12</v>
      </c>
      <c r="AG164" s="257">
        <f t="shared" si="168"/>
        <v>852.375</v>
      </c>
      <c r="AH164" s="257">
        <f t="shared" si="175"/>
        <v>20457</v>
      </c>
      <c r="AI164" s="466"/>
      <c r="AJ164" s="462"/>
      <c r="AK164" s="470">
        <v>0</v>
      </c>
      <c r="AL164" s="463">
        <v>0</v>
      </c>
      <c r="AM164" s="253">
        <f t="shared" si="176"/>
        <v>0</v>
      </c>
      <c r="AN164" s="251">
        <f t="shared" si="192"/>
        <v>0</v>
      </c>
      <c r="AO164" s="470">
        <v>0</v>
      </c>
      <c r="AP164" s="471">
        <v>0</v>
      </c>
      <c r="AQ164" s="253">
        <f t="shared" si="177"/>
        <v>0</v>
      </c>
      <c r="AR164" s="251">
        <f t="shared" si="193"/>
        <v>0</v>
      </c>
      <c r="AS164" s="470">
        <v>0</v>
      </c>
      <c r="AT164" s="471">
        <v>0</v>
      </c>
      <c r="AU164" s="253">
        <f t="shared" si="178"/>
        <v>0</v>
      </c>
      <c r="AV164" s="251">
        <f t="shared" si="194"/>
        <v>0</v>
      </c>
      <c r="AW164" s="472">
        <v>0</v>
      </c>
      <c r="AX164" s="471">
        <v>0</v>
      </c>
      <c r="AY164" s="253">
        <f t="shared" si="179"/>
        <v>0</v>
      </c>
      <c r="AZ164" s="251">
        <f t="shared" si="195"/>
        <v>0</v>
      </c>
      <c r="BA164" s="472">
        <v>2</v>
      </c>
      <c r="BB164" s="471">
        <v>1.5972222222222224E-2</v>
      </c>
      <c r="BC164" s="257">
        <f t="shared" si="180"/>
        <v>0</v>
      </c>
      <c r="BD164" s="258">
        <f t="shared" si="196"/>
        <v>23</v>
      </c>
      <c r="BE164" s="461">
        <v>1</v>
      </c>
      <c r="BF164" s="471">
        <v>1.3888888888888888E-2</v>
      </c>
      <c r="BG164" s="253">
        <f t="shared" si="181"/>
        <v>0</v>
      </c>
      <c r="BH164" s="251">
        <f t="shared" si="197"/>
        <v>20</v>
      </c>
      <c r="BI164" s="472">
        <v>0</v>
      </c>
      <c r="BJ164" s="471">
        <v>0</v>
      </c>
      <c r="BK164" s="253">
        <f t="shared" si="182"/>
        <v>0</v>
      </c>
      <c r="BL164" s="251">
        <f t="shared" si="198"/>
        <v>0</v>
      </c>
      <c r="BM164" s="472">
        <v>0</v>
      </c>
      <c r="BN164" s="471">
        <v>0</v>
      </c>
      <c r="BO164" s="253">
        <f t="shared" si="183"/>
        <v>0</v>
      </c>
      <c r="BP164" s="251">
        <f t="shared" si="199"/>
        <v>0</v>
      </c>
      <c r="BQ164" s="473">
        <v>6</v>
      </c>
      <c r="BR164" s="471">
        <v>0.4993055555555555</v>
      </c>
      <c r="BS164" s="253">
        <f t="shared" si="184"/>
        <v>11</v>
      </c>
      <c r="BT164" s="251">
        <f t="shared" si="200"/>
        <v>59</v>
      </c>
      <c r="BU164" s="253">
        <f t="shared" si="188"/>
        <v>10</v>
      </c>
      <c r="BV164" s="254">
        <f t="shared" si="172"/>
        <v>0.53749999999999998</v>
      </c>
      <c r="BW164" s="253">
        <f t="shared" si="185"/>
        <v>12</v>
      </c>
      <c r="BX164" s="252">
        <f t="shared" si="201"/>
        <v>54</v>
      </c>
      <c r="BY164" s="418">
        <f t="shared" si="158"/>
        <v>0.46250000000000002</v>
      </c>
      <c r="BZ164" s="260">
        <f t="shared" si="214"/>
        <v>1842.9729729729727</v>
      </c>
      <c r="CA164" s="260">
        <f t="shared" si="159"/>
        <v>44231.351351351346</v>
      </c>
      <c r="CB164" s="258">
        <f t="shared" si="215"/>
        <v>1702.3855755894585</v>
      </c>
      <c r="CC164" s="546">
        <f t="shared" si="209"/>
        <v>4.459027777777778</v>
      </c>
      <c r="CD164" s="546">
        <f t="shared" si="210"/>
        <v>106.19027777777769</v>
      </c>
      <c r="CE164" s="515">
        <f t="shared" si="211"/>
        <v>101.73124999999992</v>
      </c>
      <c r="CF164" s="419">
        <f t="shared" si="212"/>
        <v>1455.3742499641633</v>
      </c>
      <c r="CG164" s="549">
        <f t="shared" si="204"/>
        <v>11.97013888888889</v>
      </c>
      <c r="CH164" s="549">
        <f t="shared" si="205"/>
        <v>1.5486111111111112</v>
      </c>
      <c r="CI164" s="460">
        <f t="shared" si="206"/>
        <v>323294</v>
      </c>
      <c r="CJ164" s="549">
        <f t="shared" si="213"/>
        <v>10.421527777777779</v>
      </c>
      <c r="CK164" s="460">
        <f t="shared" si="208"/>
        <v>1292.5727993602984</v>
      </c>
      <c r="CL164" s="460">
        <f t="shared" si="202"/>
        <v>1125.3489586354933</v>
      </c>
      <c r="CM164" s="567"/>
      <c r="CN164" s="567"/>
      <c r="CO164" s="568"/>
      <c r="CP164" s="568"/>
      <c r="CQ164" s="568"/>
      <c r="CR164" s="568"/>
      <c r="CS164" s="568"/>
      <c r="CT164" s="568"/>
      <c r="CU164" s="568"/>
      <c r="CV164" s="568"/>
      <c r="CW164" s="568"/>
      <c r="CX164" s="568"/>
    </row>
    <row r="165" spans="1:102">
      <c r="A165" s="461">
        <f t="shared" si="186"/>
        <v>164</v>
      </c>
      <c r="B165" s="459">
        <v>40922</v>
      </c>
      <c r="C165" s="461">
        <f t="shared" si="157"/>
        <v>1</v>
      </c>
      <c r="D165" s="466" t="s">
        <v>24</v>
      </c>
      <c r="E165" s="463" t="s">
        <v>1121</v>
      </c>
      <c r="F165" s="464"/>
      <c r="G165" s="474">
        <v>64</v>
      </c>
      <c r="H165" s="463" t="s">
        <v>27</v>
      </c>
      <c r="I165" s="464" t="s">
        <v>350</v>
      </c>
      <c r="J165" s="463" t="s">
        <v>909</v>
      </c>
      <c r="K165" s="463" t="s">
        <v>29</v>
      </c>
      <c r="L165" s="465">
        <v>141812</v>
      </c>
      <c r="M165" s="465">
        <v>30128</v>
      </c>
      <c r="N165" s="678"/>
      <c r="O165" s="675"/>
      <c r="P165" s="460">
        <f>P164-M165</f>
        <v>34396</v>
      </c>
      <c r="Q165" s="268">
        <f t="shared" si="216"/>
        <v>3583497</v>
      </c>
      <c r="R165" s="466" t="s">
        <v>910</v>
      </c>
      <c r="S165" s="467">
        <v>4.1666666666666664E-2</v>
      </c>
      <c r="T165" s="257">
        <f t="shared" si="187"/>
        <v>1</v>
      </c>
      <c r="U165" s="257">
        <f t="shared" si="189"/>
        <v>0</v>
      </c>
      <c r="V165" s="466" t="s">
        <v>911</v>
      </c>
      <c r="W165" s="468">
        <v>1</v>
      </c>
      <c r="X165" s="253">
        <f t="shared" si="173"/>
        <v>24</v>
      </c>
      <c r="Y165" s="257">
        <f t="shared" si="190"/>
        <v>0</v>
      </c>
      <c r="Z165" s="253">
        <f t="shared" si="203"/>
        <v>2545</v>
      </c>
      <c r="AA165" s="253">
        <f t="shared" si="203"/>
        <v>2974</v>
      </c>
      <c r="AB165" s="253">
        <f>SUM($W$7:W165)</f>
        <v>105.80486111111105</v>
      </c>
      <c r="AC165" s="469">
        <v>0</v>
      </c>
      <c r="AD165" s="460">
        <v>0</v>
      </c>
      <c r="AE165" s="253">
        <f t="shared" si="174"/>
        <v>0</v>
      </c>
      <c r="AF165" s="253">
        <f t="shared" si="191"/>
        <v>0</v>
      </c>
      <c r="AG165" s="257">
        <f t="shared" si="168"/>
        <v>1255.3333333333333</v>
      </c>
      <c r="AH165" s="257">
        <f t="shared" si="175"/>
        <v>30128</v>
      </c>
      <c r="AI165" s="466"/>
      <c r="AJ165" s="462"/>
      <c r="AK165" s="470">
        <v>0</v>
      </c>
      <c r="AL165" s="463">
        <v>0</v>
      </c>
      <c r="AM165" s="253">
        <f t="shared" si="176"/>
        <v>0</v>
      </c>
      <c r="AN165" s="251">
        <f t="shared" si="192"/>
        <v>0</v>
      </c>
      <c r="AO165" s="470">
        <v>2</v>
      </c>
      <c r="AP165" s="471">
        <v>0.31388888888888888</v>
      </c>
      <c r="AQ165" s="253">
        <f t="shared" si="177"/>
        <v>7</v>
      </c>
      <c r="AR165" s="251">
        <f t="shared" si="193"/>
        <v>32</v>
      </c>
      <c r="AS165" s="470">
        <v>0</v>
      </c>
      <c r="AT165" s="471">
        <v>0</v>
      </c>
      <c r="AU165" s="253">
        <f t="shared" si="178"/>
        <v>0</v>
      </c>
      <c r="AV165" s="251">
        <f t="shared" si="194"/>
        <v>0</v>
      </c>
      <c r="AW165" s="472">
        <v>0</v>
      </c>
      <c r="AX165" s="471">
        <v>0</v>
      </c>
      <c r="AY165" s="253">
        <f t="shared" si="179"/>
        <v>0</v>
      </c>
      <c r="AZ165" s="251">
        <f t="shared" si="195"/>
        <v>0</v>
      </c>
      <c r="BA165" s="472">
        <v>0</v>
      </c>
      <c r="BB165" s="471">
        <v>0</v>
      </c>
      <c r="BC165" s="257">
        <f t="shared" si="180"/>
        <v>0</v>
      </c>
      <c r="BD165" s="258">
        <f t="shared" si="196"/>
        <v>0</v>
      </c>
      <c r="BE165" s="461">
        <v>1</v>
      </c>
      <c r="BF165" s="471">
        <v>1.1805555555555555E-2</v>
      </c>
      <c r="BG165" s="253">
        <f t="shared" si="181"/>
        <v>0</v>
      </c>
      <c r="BH165" s="251">
        <f t="shared" si="197"/>
        <v>17</v>
      </c>
      <c r="BI165" s="472">
        <v>0</v>
      </c>
      <c r="BJ165" s="471">
        <v>0</v>
      </c>
      <c r="BK165" s="253">
        <f t="shared" si="182"/>
        <v>0</v>
      </c>
      <c r="BL165" s="251">
        <f t="shared" si="198"/>
        <v>0</v>
      </c>
      <c r="BM165" s="472">
        <v>0</v>
      </c>
      <c r="BN165" s="471">
        <v>0</v>
      </c>
      <c r="BO165" s="253">
        <f t="shared" si="183"/>
        <v>0</v>
      </c>
      <c r="BP165" s="251">
        <f t="shared" si="199"/>
        <v>0</v>
      </c>
      <c r="BQ165" s="473">
        <v>1</v>
      </c>
      <c r="BR165" s="471">
        <v>9.1666666666666674E-2</v>
      </c>
      <c r="BS165" s="253">
        <f t="shared" si="184"/>
        <v>2</v>
      </c>
      <c r="BT165" s="251">
        <f t="shared" si="200"/>
        <v>12</v>
      </c>
      <c r="BU165" s="253">
        <f t="shared" si="188"/>
        <v>4</v>
      </c>
      <c r="BV165" s="254">
        <f t="shared" si="172"/>
        <v>0.41736111111111113</v>
      </c>
      <c r="BW165" s="253">
        <f t="shared" si="185"/>
        <v>10</v>
      </c>
      <c r="BX165" s="252">
        <f t="shared" si="201"/>
        <v>1</v>
      </c>
      <c r="BY165" s="418">
        <f t="shared" si="158"/>
        <v>0.58263888888888893</v>
      </c>
      <c r="BZ165" s="260">
        <f t="shared" si="214"/>
        <v>2154.5649582836709</v>
      </c>
      <c r="CA165" s="260">
        <f t="shared" si="159"/>
        <v>51709.558998808105</v>
      </c>
      <c r="CB165" s="258">
        <f t="shared" si="215"/>
        <v>1382.0183486238532</v>
      </c>
      <c r="CC165" s="546">
        <f t="shared" si="209"/>
        <v>4.5506944444444448</v>
      </c>
      <c r="CD165" s="546">
        <f t="shared" si="210"/>
        <v>107.19027777777769</v>
      </c>
      <c r="CE165" s="515">
        <f t="shared" si="211"/>
        <v>102.63958333333325</v>
      </c>
      <c r="CF165" s="419">
        <f t="shared" si="212"/>
        <v>1454.7250695191522</v>
      </c>
      <c r="CG165" s="549">
        <f t="shared" si="204"/>
        <v>12.97013888888889</v>
      </c>
      <c r="CH165" s="549">
        <f t="shared" si="205"/>
        <v>1.6402777777777779</v>
      </c>
      <c r="CI165" s="460">
        <f t="shared" si="206"/>
        <v>353422</v>
      </c>
      <c r="CJ165" s="549">
        <f t="shared" si="213"/>
        <v>11.329861111111112</v>
      </c>
      <c r="CK165" s="460">
        <f t="shared" si="208"/>
        <v>1299.7437940545508</v>
      </c>
      <c r="CL165" s="460">
        <f t="shared" si="202"/>
        <v>1135.3707768913637</v>
      </c>
      <c r="CM165" s="567"/>
      <c r="CN165" s="567"/>
      <c r="CO165" s="568"/>
      <c r="CP165" s="568"/>
      <c r="CQ165" s="568"/>
      <c r="CR165" s="568"/>
      <c r="CS165" s="568"/>
      <c r="CT165" s="568"/>
      <c r="CU165" s="568"/>
      <c r="CV165" s="568"/>
      <c r="CW165" s="568"/>
      <c r="CX165" s="568"/>
    </row>
    <row r="166" spans="1:102">
      <c r="A166" s="461">
        <f t="shared" si="186"/>
        <v>165</v>
      </c>
      <c r="B166" s="459">
        <v>40923</v>
      </c>
      <c r="C166" s="461">
        <f t="shared" si="157"/>
        <v>1</v>
      </c>
      <c r="D166" s="466" t="s">
        <v>24</v>
      </c>
      <c r="E166" s="463" t="s">
        <v>1121</v>
      </c>
      <c r="F166" s="464"/>
      <c r="G166" s="474">
        <v>64</v>
      </c>
      <c r="H166" s="463" t="s">
        <v>27</v>
      </c>
      <c r="I166" s="464" t="s">
        <v>350</v>
      </c>
      <c r="J166" s="463" t="s">
        <v>909</v>
      </c>
      <c r="K166" s="463" t="s">
        <v>29</v>
      </c>
      <c r="L166" s="465">
        <v>141812</v>
      </c>
      <c r="M166" s="465">
        <v>12753</v>
      </c>
      <c r="N166" s="678"/>
      <c r="O166" s="675"/>
      <c r="P166" s="460">
        <f>P165-M166</f>
        <v>21643</v>
      </c>
      <c r="Q166" s="268">
        <f t="shared" si="216"/>
        <v>3596250</v>
      </c>
      <c r="R166" s="466" t="s">
        <v>910</v>
      </c>
      <c r="S166" s="467">
        <v>4.1666666666666664E-2</v>
      </c>
      <c r="T166" s="257">
        <f t="shared" si="187"/>
        <v>1</v>
      </c>
      <c r="U166" s="257">
        <f t="shared" si="189"/>
        <v>0</v>
      </c>
      <c r="V166" s="466" t="s">
        <v>911</v>
      </c>
      <c r="W166" s="468">
        <v>1</v>
      </c>
      <c r="X166" s="253">
        <f t="shared" si="173"/>
        <v>24</v>
      </c>
      <c r="Y166" s="257">
        <f t="shared" si="190"/>
        <v>0</v>
      </c>
      <c r="Z166" s="253">
        <f t="shared" si="203"/>
        <v>2569</v>
      </c>
      <c r="AA166" s="253">
        <f t="shared" si="203"/>
        <v>2974</v>
      </c>
      <c r="AB166" s="253">
        <f>SUM($W$7:W166)</f>
        <v>106.80486111111105</v>
      </c>
      <c r="AC166" s="469">
        <v>0</v>
      </c>
      <c r="AD166" s="460">
        <v>0</v>
      </c>
      <c r="AE166" s="253">
        <f t="shared" si="174"/>
        <v>0</v>
      </c>
      <c r="AF166" s="253">
        <f t="shared" si="191"/>
        <v>0</v>
      </c>
      <c r="AG166" s="257">
        <f t="shared" si="168"/>
        <v>531.375</v>
      </c>
      <c r="AH166" s="257">
        <f t="shared" si="175"/>
        <v>12753</v>
      </c>
      <c r="AI166" s="466"/>
      <c r="AJ166" s="462"/>
      <c r="AK166" s="470">
        <v>1</v>
      </c>
      <c r="AL166" s="463">
        <v>4.8611111111111112E-3</v>
      </c>
      <c r="AM166" s="253">
        <f t="shared" si="176"/>
        <v>0</v>
      </c>
      <c r="AN166" s="251">
        <f t="shared" si="192"/>
        <v>7</v>
      </c>
      <c r="AO166" s="470">
        <v>0</v>
      </c>
      <c r="AP166" s="471">
        <v>0</v>
      </c>
      <c r="AQ166" s="253">
        <f t="shared" si="177"/>
        <v>0</v>
      </c>
      <c r="AR166" s="251">
        <f t="shared" si="193"/>
        <v>0</v>
      </c>
      <c r="AS166" s="470">
        <v>0</v>
      </c>
      <c r="AT166" s="471">
        <v>0</v>
      </c>
      <c r="AU166" s="253">
        <f t="shared" si="178"/>
        <v>0</v>
      </c>
      <c r="AV166" s="251">
        <f t="shared" si="194"/>
        <v>0</v>
      </c>
      <c r="AW166" s="472">
        <v>0</v>
      </c>
      <c r="AX166" s="471">
        <v>0</v>
      </c>
      <c r="AY166" s="253">
        <f t="shared" si="179"/>
        <v>0</v>
      </c>
      <c r="AZ166" s="251">
        <f t="shared" si="195"/>
        <v>0</v>
      </c>
      <c r="BA166" s="472">
        <v>0</v>
      </c>
      <c r="BB166" s="471">
        <v>0</v>
      </c>
      <c r="BC166" s="257">
        <f t="shared" si="180"/>
        <v>0</v>
      </c>
      <c r="BD166" s="258">
        <f t="shared" si="196"/>
        <v>0</v>
      </c>
      <c r="BE166" s="461">
        <v>1</v>
      </c>
      <c r="BF166" s="471">
        <v>0.37847222222222227</v>
      </c>
      <c r="BG166" s="253">
        <f t="shared" si="181"/>
        <v>9</v>
      </c>
      <c r="BH166" s="251">
        <f t="shared" si="197"/>
        <v>5</v>
      </c>
      <c r="BI166" s="472">
        <v>0</v>
      </c>
      <c r="BJ166" s="471">
        <v>0</v>
      </c>
      <c r="BK166" s="253">
        <f t="shared" si="182"/>
        <v>0</v>
      </c>
      <c r="BL166" s="251">
        <f t="shared" si="198"/>
        <v>0</v>
      </c>
      <c r="BM166" s="472">
        <v>0</v>
      </c>
      <c r="BN166" s="471">
        <v>0</v>
      </c>
      <c r="BO166" s="253">
        <f t="shared" si="183"/>
        <v>0</v>
      </c>
      <c r="BP166" s="251">
        <f t="shared" si="199"/>
        <v>0</v>
      </c>
      <c r="BQ166" s="473">
        <v>1</v>
      </c>
      <c r="BR166" s="471">
        <v>0.13333333333333333</v>
      </c>
      <c r="BS166" s="253">
        <f t="shared" si="184"/>
        <v>3</v>
      </c>
      <c r="BT166" s="251">
        <f t="shared" si="200"/>
        <v>12</v>
      </c>
      <c r="BU166" s="253">
        <f t="shared" si="188"/>
        <v>3</v>
      </c>
      <c r="BV166" s="254">
        <f t="shared" si="172"/>
        <v>0.51666666666666672</v>
      </c>
      <c r="BW166" s="253">
        <f t="shared" si="185"/>
        <v>12</v>
      </c>
      <c r="BX166" s="252">
        <f t="shared" si="201"/>
        <v>24</v>
      </c>
      <c r="BY166" s="418">
        <f t="shared" si="158"/>
        <v>0.48333333333333328</v>
      </c>
      <c r="BZ166" s="260">
        <f t="shared" si="214"/>
        <v>1099.3965517241379</v>
      </c>
      <c r="CA166" s="260">
        <f t="shared" si="159"/>
        <v>26385.517241379312</v>
      </c>
      <c r="CB166" s="258">
        <f t="shared" si="215"/>
        <v>613.125</v>
      </c>
      <c r="CC166" s="546">
        <f t="shared" si="209"/>
        <v>4.6840277777777786</v>
      </c>
      <c r="CD166" s="546">
        <f t="shared" si="210"/>
        <v>108.19027777777769</v>
      </c>
      <c r="CE166" s="515">
        <f t="shared" si="211"/>
        <v>103.50624999999991</v>
      </c>
      <c r="CF166" s="419">
        <f t="shared" si="212"/>
        <v>1447.6782802970847</v>
      </c>
      <c r="CG166" s="549">
        <f t="shared" si="204"/>
        <v>13.97013888888889</v>
      </c>
      <c r="CH166" s="549">
        <f t="shared" si="205"/>
        <v>1.7736111111111112</v>
      </c>
      <c r="CI166" s="460">
        <f t="shared" si="206"/>
        <v>366175</v>
      </c>
      <c r="CJ166" s="549">
        <f t="shared" si="213"/>
        <v>12.196527777777778</v>
      </c>
      <c r="CK166" s="460">
        <f t="shared" si="208"/>
        <v>1250.9537095029323</v>
      </c>
      <c r="CL166" s="460">
        <f t="shared" si="202"/>
        <v>1092.1360043744096</v>
      </c>
      <c r="CM166" s="567"/>
      <c r="CN166" s="567"/>
      <c r="CO166" s="568"/>
      <c r="CP166" s="568"/>
      <c r="CQ166" s="568"/>
      <c r="CR166" s="568"/>
      <c r="CS166" s="568"/>
      <c r="CT166" s="568"/>
      <c r="CU166" s="568"/>
      <c r="CV166" s="568"/>
      <c r="CW166" s="568"/>
      <c r="CX166" s="568"/>
    </row>
    <row r="167" spans="1:102">
      <c r="A167" s="461">
        <f t="shared" si="186"/>
        <v>166</v>
      </c>
      <c r="B167" s="459">
        <v>40924</v>
      </c>
      <c r="C167" s="461">
        <f t="shared" si="157"/>
        <v>1</v>
      </c>
      <c r="D167" s="466" t="s">
        <v>24</v>
      </c>
      <c r="E167" s="463" t="s">
        <v>1121</v>
      </c>
      <c r="F167" s="464"/>
      <c r="G167" s="474">
        <v>64</v>
      </c>
      <c r="H167" s="463" t="s">
        <v>27</v>
      </c>
      <c r="I167" s="464" t="s">
        <v>350</v>
      </c>
      <c r="J167" s="463" t="s">
        <v>909</v>
      </c>
      <c r="K167" s="463" t="s">
        <v>29</v>
      </c>
      <c r="L167" s="465">
        <v>141812</v>
      </c>
      <c r="M167" s="465">
        <v>12004</v>
      </c>
      <c r="N167" s="679"/>
      <c r="O167" s="676"/>
      <c r="P167" s="460">
        <f>P166-M167</f>
        <v>9639</v>
      </c>
      <c r="Q167" s="268">
        <f t="shared" si="216"/>
        <v>3608254</v>
      </c>
      <c r="R167" s="466" t="s">
        <v>910</v>
      </c>
      <c r="S167" s="467">
        <v>4.1666666666666664E-2</v>
      </c>
      <c r="T167" s="257">
        <f t="shared" si="187"/>
        <v>1</v>
      </c>
      <c r="U167" s="257">
        <f t="shared" si="189"/>
        <v>0</v>
      </c>
      <c r="V167" s="466" t="s">
        <v>911</v>
      </c>
      <c r="W167" s="468">
        <v>0.49374999999999997</v>
      </c>
      <c r="X167" s="253">
        <f t="shared" si="173"/>
        <v>11</v>
      </c>
      <c r="Y167" s="257">
        <f t="shared" si="190"/>
        <v>51</v>
      </c>
      <c r="Z167" s="253">
        <f t="shared" si="203"/>
        <v>2580</v>
      </c>
      <c r="AA167" s="253">
        <f t="shared" si="203"/>
        <v>3025</v>
      </c>
      <c r="AB167" s="253">
        <f>SUM($W$7:W167)</f>
        <v>107.29861111111106</v>
      </c>
      <c r="AC167" s="469">
        <v>0</v>
      </c>
      <c r="AD167" s="460">
        <v>0</v>
      </c>
      <c r="AE167" s="253">
        <f t="shared" si="174"/>
        <v>0</v>
      </c>
      <c r="AF167" s="253">
        <f t="shared" si="191"/>
        <v>0</v>
      </c>
      <c r="AG167" s="257">
        <f t="shared" si="168"/>
        <v>1012.9957805907173</v>
      </c>
      <c r="AH167" s="257">
        <f t="shared" si="175"/>
        <v>24311.898734177215</v>
      </c>
      <c r="AI167" s="466"/>
      <c r="AJ167" s="462"/>
      <c r="AK167" s="470">
        <v>2</v>
      </c>
      <c r="AL167" s="463">
        <v>4.3055555555555562E-2</v>
      </c>
      <c r="AM167" s="253">
        <f t="shared" si="176"/>
        <v>1</v>
      </c>
      <c r="AN167" s="251">
        <f t="shared" si="192"/>
        <v>2</v>
      </c>
      <c r="AO167" s="470">
        <v>1</v>
      </c>
      <c r="AP167" s="471">
        <v>8.3333333333333332E-3</v>
      </c>
      <c r="AQ167" s="253">
        <f t="shared" si="177"/>
        <v>0</v>
      </c>
      <c r="AR167" s="251">
        <f t="shared" si="193"/>
        <v>12</v>
      </c>
      <c r="AS167" s="470">
        <v>0</v>
      </c>
      <c r="AT167" s="471">
        <v>0</v>
      </c>
      <c r="AU167" s="253">
        <f t="shared" si="178"/>
        <v>0</v>
      </c>
      <c r="AV167" s="251">
        <f t="shared" si="194"/>
        <v>0</v>
      </c>
      <c r="AW167" s="472">
        <v>0</v>
      </c>
      <c r="AX167" s="471">
        <v>0</v>
      </c>
      <c r="AY167" s="253">
        <f t="shared" si="179"/>
        <v>0</v>
      </c>
      <c r="AZ167" s="251">
        <f t="shared" si="195"/>
        <v>0</v>
      </c>
      <c r="BA167" s="472">
        <v>1</v>
      </c>
      <c r="BB167" s="471">
        <v>8.3333333333333332E-3</v>
      </c>
      <c r="BC167" s="257">
        <f t="shared" si="180"/>
        <v>0</v>
      </c>
      <c r="BD167" s="258">
        <f t="shared" si="196"/>
        <v>12</v>
      </c>
      <c r="BE167" s="461">
        <v>2</v>
      </c>
      <c r="BF167" s="471">
        <v>4.3055555555555562E-2</v>
      </c>
      <c r="BG167" s="253">
        <f t="shared" si="181"/>
        <v>1</v>
      </c>
      <c r="BH167" s="251">
        <f t="shared" si="197"/>
        <v>2</v>
      </c>
      <c r="BI167" s="472">
        <v>0</v>
      </c>
      <c r="BJ167" s="471">
        <v>0</v>
      </c>
      <c r="BK167" s="253">
        <f t="shared" si="182"/>
        <v>0</v>
      </c>
      <c r="BL167" s="251">
        <f t="shared" si="198"/>
        <v>0</v>
      </c>
      <c r="BM167" s="472">
        <v>0</v>
      </c>
      <c r="BN167" s="471">
        <v>0</v>
      </c>
      <c r="BO167" s="253">
        <f t="shared" si="183"/>
        <v>0</v>
      </c>
      <c r="BP167" s="251">
        <f t="shared" si="199"/>
        <v>0</v>
      </c>
      <c r="BQ167" s="473">
        <v>2</v>
      </c>
      <c r="BR167" s="471">
        <v>0.16944444444444443</v>
      </c>
      <c r="BS167" s="253">
        <f t="shared" si="184"/>
        <v>4</v>
      </c>
      <c r="BT167" s="251">
        <f t="shared" si="200"/>
        <v>4</v>
      </c>
      <c r="BU167" s="253">
        <f t="shared" si="188"/>
        <v>8</v>
      </c>
      <c r="BV167" s="254">
        <f t="shared" si="172"/>
        <v>0.2722222222222222</v>
      </c>
      <c r="BW167" s="253">
        <f t="shared" si="185"/>
        <v>6</v>
      </c>
      <c r="BX167" s="252">
        <f t="shared" si="201"/>
        <v>32</v>
      </c>
      <c r="BY167" s="418">
        <f t="shared" si="158"/>
        <v>0.22152777777777777</v>
      </c>
      <c r="BZ167" s="260">
        <f t="shared" si="214"/>
        <v>2257.8056426332291</v>
      </c>
      <c r="CA167" s="260">
        <f t="shared" si="159"/>
        <v>54187.335423197495</v>
      </c>
      <c r="CB167" s="258">
        <f t="shared" si="215"/>
        <v>1542.2698072805142</v>
      </c>
      <c r="CC167" s="546">
        <f t="shared" si="209"/>
        <v>4.8534722222222229</v>
      </c>
      <c r="CD167" s="546">
        <f t="shared" si="210"/>
        <v>108.6840277777777</v>
      </c>
      <c r="CE167" s="515">
        <f t="shared" si="211"/>
        <v>103.83055555555548</v>
      </c>
      <c r="CF167" s="419">
        <f t="shared" si="212"/>
        <v>1447.9737285641679</v>
      </c>
      <c r="CG167" s="549">
        <f t="shared" si="204"/>
        <v>14.46388888888889</v>
      </c>
      <c r="CH167" s="549">
        <f t="shared" si="205"/>
        <v>1.9430555555555558</v>
      </c>
      <c r="CI167" s="460">
        <f t="shared" si="206"/>
        <v>378179</v>
      </c>
      <c r="CJ167" s="549">
        <f t="shared" si="213"/>
        <v>12.520833333333334</v>
      </c>
      <c r="CK167" s="460">
        <f t="shared" si="208"/>
        <v>1258.4991680532446</v>
      </c>
      <c r="CL167" s="460">
        <f t="shared" si="202"/>
        <v>1089.4344152102938</v>
      </c>
      <c r="CM167" s="567"/>
      <c r="CN167" s="567"/>
      <c r="CO167" s="568"/>
      <c r="CP167" s="568"/>
      <c r="CQ167" s="568"/>
      <c r="CR167" s="568"/>
      <c r="CS167" s="568"/>
      <c r="CT167" s="568"/>
      <c r="CU167" s="568"/>
      <c r="CV167" s="568"/>
      <c r="CW167" s="568"/>
      <c r="CX167" s="568"/>
    </row>
    <row r="168" spans="1:102">
      <c r="A168" s="461">
        <f t="shared" si="186"/>
        <v>167</v>
      </c>
      <c r="B168" s="459">
        <v>40924</v>
      </c>
      <c r="C168" s="461">
        <f t="shared" si="157"/>
        <v>1</v>
      </c>
      <c r="D168" s="466" t="s">
        <v>24</v>
      </c>
      <c r="E168" s="463" t="s">
        <v>1213</v>
      </c>
      <c r="F168" s="464"/>
      <c r="G168" s="474">
        <v>65</v>
      </c>
      <c r="H168" s="463" t="s">
        <v>27</v>
      </c>
      <c r="I168" s="464" t="s">
        <v>922</v>
      </c>
      <c r="J168" s="463" t="s">
        <v>28</v>
      </c>
      <c r="K168" s="463" t="s">
        <v>29</v>
      </c>
      <c r="L168" s="465">
        <v>47980</v>
      </c>
      <c r="M168" s="465">
        <v>15060</v>
      </c>
      <c r="N168" s="465"/>
      <c r="O168" s="465"/>
      <c r="P168" s="460">
        <f>L168-M168</f>
        <v>32920</v>
      </c>
      <c r="Q168" s="268">
        <f t="shared" si="216"/>
        <v>3623314</v>
      </c>
      <c r="R168" s="466" t="s">
        <v>923</v>
      </c>
      <c r="S168" s="467">
        <v>4.1666666666666664E-2</v>
      </c>
      <c r="T168" s="257">
        <f t="shared" si="187"/>
        <v>1</v>
      </c>
      <c r="U168" s="257">
        <f t="shared" si="189"/>
        <v>0</v>
      </c>
      <c r="V168" s="466" t="s">
        <v>924</v>
      </c>
      <c r="W168" s="468">
        <v>0.46388888888888885</v>
      </c>
      <c r="X168" s="253">
        <f t="shared" si="173"/>
        <v>11</v>
      </c>
      <c r="Y168" s="257">
        <f t="shared" si="190"/>
        <v>8</v>
      </c>
      <c r="Z168" s="253">
        <f t="shared" si="203"/>
        <v>2591</v>
      </c>
      <c r="AA168" s="253">
        <f t="shared" si="203"/>
        <v>3033</v>
      </c>
      <c r="AB168" s="253">
        <f>SUM($W$7:W168)</f>
        <v>107.76249999999995</v>
      </c>
      <c r="AC168" s="469">
        <v>0</v>
      </c>
      <c r="AD168" s="460">
        <v>0</v>
      </c>
      <c r="AE168" s="253">
        <f t="shared" si="174"/>
        <v>0</v>
      </c>
      <c r="AF168" s="253">
        <f t="shared" si="191"/>
        <v>0</v>
      </c>
      <c r="AG168" s="257">
        <f t="shared" si="168"/>
        <v>1352.6946107784431</v>
      </c>
      <c r="AH168" s="257">
        <f t="shared" si="175"/>
        <v>32464.670658682633</v>
      </c>
      <c r="AI168" s="466"/>
      <c r="AJ168" s="462"/>
      <c r="AK168" s="470">
        <v>0</v>
      </c>
      <c r="AL168" s="463">
        <v>0</v>
      </c>
      <c r="AM168" s="253">
        <f t="shared" si="176"/>
        <v>0</v>
      </c>
      <c r="AN168" s="251">
        <f t="shared" si="192"/>
        <v>0</v>
      </c>
      <c r="AO168" s="470">
        <v>1</v>
      </c>
      <c r="AP168" s="471">
        <v>6.7361111111111108E-2</v>
      </c>
      <c r="AQ168" s="253">
        <f t="shared" si="177"/>
        <v>1</v>
      </c>
      <c r="AR168" s="251">
        <f t="shared" si="193"/>
        <v>37</v>
      </c>
      <c r="AS168" s="470">
        <v>0</v>
      </c>
      <c r="AT168" s="471">
        <v>0</v>
      </c>
      <c r="AU168" s="253">
        <f t="shared" si="178"/>
        <v>0</v>
      </c>
      <c r="AV168" s="251">
        <f t="shared" si="194"/>
        <v>0</v>
      </c>
      <c r="AW168" s="472">
        <v>3</v>
      </c>
      <c r="AX168" s="471">
        <v>0.11666666666666665</v>
      </c>
      <c r="AY168" s="253">
        <f t="shared" si="179"/>
        <v>2</v>
      </c>
      <c r="AZ168" s="251">
        <f t="shared" si="195"/>
        <v>48</v>
      </c>
      <c r="BA168" s="472">
        <v>0</v>
      </c>
      <c r="BB168" s="471">
        <v>0</v>
      </c>
      <c r="BC168" s="257">
        <f t="shared" si="180"/>
        <v>0</v>
      </c>
      <c r="BD168" s="258">
        <f t="shared" si="196"/>
        <v>0</v>
      </c>
      <c r="BE168" s="461">
        <v>0</v>
      </c>
      <c r="BF168" s="471">
        <v>0</v>
      </c>
      <c r="BG168" s="253">
        <f t="shared" si="181"/>
        <v>0</v>
      </c>
      <c r="BH168" s="251">
        <f t="shared" si="197"/>
        <v>0</v>
      </c>
      <c r="BI168" s="472">
        <v>0</v>
      </c>
      <c r="BJ168" s="471">
        <v>0</v>
      </c>
      <c r="BK168" s="253">
        <f t="shared" si="182"/>
        <v>0</v>
      </c>
      <c r="BL168" s="251">
        <f t="shared" si="198"/>
        <v>0</v>
      </c>
      <c r="BM168" s="472">
        <v>0</v>
      </c>
      <c r="BN168" s="471">
        <v>0</v>
      </c>
      <c r="BO168" s="253">
        <f t="shared" si="183"/>
        <v>0</v>
      </c>
      <c r="BP168" s="251">
        <f t="shared" si="199"/>
        <v>0</v>
      </c>
      <c r="BQ168" s="473">
        <v>0</v>
      </c>
      <c r="BR168" s="471">
        <v>0</v>
      </c>
      <c r="BS168" s="253">
        <f t="shared" si="184"/>
        <v>0</v>
      </c>
      <c r="BT168" s="251">
        <f t="shared" si="200"/>
        <v>0</v>
      </c>
      <c r="BU168" s="253">
        <f t="shared" si="188"/>
        <v>4</v>
      </c>
      <c r="BV168" s="254">
        <f t="shared" si="172"/>
        <v>0.18402777777777776</v>
      </c>
      <c r="BW168" s="253">
        <f t="shared" si="185"/>
        <v>4</v>
      </c>
      <c r="BX168" s="252">
        <f t="shared" si="201"/>
        <v>25</v>
      </c>
      <c r="BY168" s="418">
        <f t="shared" ref="BY168:BY177" si="217">W168-BV168</f>
        <v>0.27986111111111112</v>
      </c>
      <c r="BZ168" s="260">
        <f t="shared" si="214"/>
        <v>2242.1836228287843</v>
      </c>
      <c r="CA168" s="260">
        <f t="shared" ref="CA168:CA177" si="218">BZ168*24</f>
        <v>53812.40694789082</v>
      </c>
      <c r="CB168" s="258">
        <f t="shared" si="215"/>
        <v>1352.6946107784431</v>
      </c>
      <c r="CC168" s="546">
        <f t="shared" si="209"/>
        <v>4.8534722222222229</v>
      </c>
      <c r="CD168" s="546">
        <f t="shared" si="210"/>
        <v>109.14791666666659</v>
      </c>
      <c r="CE168" s="515">
        <f t="shared" si="211"/>
        <v>104.29444444444437</v>
      </c>
      <c r="CF168" s="419">
        <f t="shared" si="212"/>
        <v>1447.5499387418113</v>
      </c>
      <c r="CG168" s="549">
        <f t="shared" si="204"/>
        <v>14.927777777777779</v>
      </c>
      <c r="CH168" s="549">
        <f t="shared" si="205"/>
        <v>1.9430555555555558</v>
      </c>
      <c r="CI168" s="460">
        <f t="shared" si="206"/>
        <v>393239</v>
      </c>
      <c r="CJ168" s="549">
        <f t="shared" si="213"/>
        <v>12.984722222222222</v>
      </c>
      <c r="CK168" s="460">
        <f t="shared" si="208"/>
        <v>1261.8643705209113</v>
      </c>
      <c r="CL168" s="460">
        <f t="shared" si="202"/>
        <v>1097.6153703014513</v>
      </c>
      <c r="CM168" s="567"/>
      <c r="CN168" s="567"/>
      <c r="CO168" s="568"/>
      <c r="CP168" s="568"/>
      <c r="CQ168" s="568"/>
      <c r="CR168" s="568"/>
      <c r="CS168" s="568"/>
      <c r="CT168" s="568"/>
      <c r="CU168" s="568"/>
      <c r="CV168" s="568"/>
      <c r="CW168" s="568"/>
      <c r="CX168" s="568"/>
    </row>
    <row r="169" spans="1:102">
      <c r="A169" s="461">
        <f t="shared" si="186"/>
        <v>168</v>
      </c>
      <c r="B169" s="459">
        <v>40925</v>
      </c>
      <c r="C169" s="461">
        <f t="shared" si="157"/>
        <v>1</v>
      </c>
      <c r="D169" s="466" t="s">
        <v>24</v>
      </c>
      <c r="E169" s="463" t="s">
        <v>1121</v>
      </c>
      <c r="F169" s="464"/>
      <c r="G169" s="474">
        <v>64</v>
      </c>
      <c r="H169" s="463" t="s">
        <v>27</v>
      </c>
      <c r="I169" s="464" t="s">
        <v>350</v>
      </c>
      <c r="J169" s="463" t="s">
        <v>909</v>
      </c>
      <c r="K169" s="463" t="s">
        <v>29</v>
      </c>
      <c r="L169" s="465">
        <v>141812</v>
      </c>
      <c r="M169" s="465">
        <v>9639</v>
      </c>
      <c r="N169" s="465"/>
      <c r="O169" s="465"/>
      <c r="P169" s="460">
        <f xml:space="preserve"> P167 - M169</f>
        <v>0</v>
      </c>
      <c r="Q169" s="268">
        <f t="shared" si="216"/>
        <v>3632953</v>
      </c>
      <c r="R169" s="466" t="s">
        <v>910</v>
      </c>
      <c r="S169" s="467">
        <v>4.1666666666666664E-2</v>
      </c>
      <c r="T169" s="257">
        <f t="shared" si="187"/>
        <v>1</v>
      </c>
      <c r="U169" s="257">
        <f t="shared" si="189"/>
        <v>0</v>
      </c>
      <c r="V169" s="466" t="s">
        <v>911</v>
      </c>
      <c r="W169" s="468">
        <v>0.625</v>
      </c>
      <c r="X169" s="253">
        <f t="shared" si="173"/>
        <v>15</v>
      </c>
      <c r="Y169" s="257">
        <f t="shared" si="190"/>
        <v>0</v>
      </c>
      <c r="Z169" s="253">
        <f t="shared" si="203"/>
        <v>2606</v>
      </c>
      <c r="AA169" s="253">
        <f t="shared" si="203"/>
        <v>3033</v>
      </c>
      <c r="AB169" s="253">
        <f>SUM($W$7:W169)</f>
        <v>108.38749999999995</v>
      </c>
      <c r="AC169" s="469">
        <v>0</v>
      </c>
      <c r="AD169" s="460">
        <v>0</v>
      </c>
      <c r="AE169" s="253">
        <f t="shared" si="174"/>
        <v>0</v>
      </c>
      <c r="AF169" s="253">
        <f t="shared" si="191"/>
        <v>0</v>
      </c>
      <c r="AG169" s="257">
        <f t="shared" si="168"/>
        <v>642.6</v>
      </c>
      <c r="AH169" s="257">
        <f t="shared" si="175"/>
        <v>15422.400000000001</v>
      </c>
      <c r="AI169" s="466" t="s">
        <v>926</v>
      </c>
      <c r="AJ169" s="462"/>
      <c r="AK169" s="470">
        <v>1</v>
      </c>
      <c r="AL169" s="463">
        <v>9.0277777777777787E-3</v>
      </c>
      <c r="AM169" s="253">
        <f t="shared" si="176"/>
        <v>0</v>
      </c>
      <c r="AN169" s="251">
        <f t="shared" si="192"/>
        <v>13</v>
      </c>
      <c r="AO169" s="470">
        <v>1</v>
      </c>
      <c r="AP169" s="471">
        <v>3.0555555555555555E-2</v>
      </c>
      <c r="AQ169" s="253">
        <f t="shared" si="177"/>
        <v>0</v>
      </c>
      <c r="AR169" s="251">
        <f t="shared" si="193"/>
        <v>44</v>
      </c>
      <c r="AS169" s="470">
        <v>0</v>
      </c>
      <c r="AT169" s="471">
        <v>0</v>
      </c>
      <c r="AU169" s="253">
        <f t="shared" si="178"/>
        <v>0</v>
      </c>
      <c r="AV169" s="251">
        <f t="shared" si="194"/>
        <v>0</v>
      </c>
      <c r="AW169" s="472">
        <v>0</v>
      </c>
      <c r="AX169" s="471">
        <v>0</v>
      </c>
      <c r="AY169" s="253">
        <f t="shared" si="179"/>
        <v>0</v>
      </c>
      <c r="AZ169" s="251">
        <f t="shared" si="195"/>
        <v>0</v>
      </c>
      <c r="BA169" s="472">
        <v>1</v>
      </c>
      <c r="BB169" s="471">
        <v>1.5277777777777777E-2</v>
      </c>
      <c r="BC169" s="257">
        <f t="shared" si="180"/>
        <v>0</v>
      </c>
      <c r="BD169" s="258">
        <f t="shared" si="196"/>
        <v>22</v>
      </c>
      <c r="BE169" s="461">
        <v>0</v>
      </c>
      <c r="BF169" s="471">
        <v>0</v>
      </c>
      <c r="BG169" s="253">
        <f t="shared" si="181"/>
        <v>0</v>
      </c>
      <c r="BH169" s="251">
        <f t="shared" si="197"/>
        <v>0</v>
      </c>
      <c r="BI169" s="472">
        <v>0</v>
      </c>
      <c r="BJ169" s="471">
        <v>0</v>
      </c>
      <c r="BK169" s="253">
        <f t="shared" si="182"/>
        <v>0</v>
      </c>
      <c r="BL169" s="251">
        <f t="shared" si="198"/>
        <v>0</v>
      </c>
      <c r="BM169" s="472">
        <v>0</v>
      </c>
      <c r="BN169" s="471">
        <v>0</v>
      </c>
      <c r="BO169" s="253">
        <f t="shared" si="183"/>
        <v>0</v>
      </c>
      <c r="BP169" s="251">
        <f t="shared" si="199"/>
        <v>0</v>
      </c>
      <c r="BQ169" s="473">
        <v>1</v>
      </c>
      <c r="BR169" s="471">
        <v>3.472222222222222E-3</v>
      </c>
      <c r="BS169" s="253">
        <f t="shared" si="184"/>
        <v>0</v>
      </c>
      <c r="BT169" s="251">
        <f t="shared" si="200"/>
        <v>5</v>
      </c>
      <c r="BU169" s="253">
        <f t="shared" si="188"/>
        <v>4</v>
      </c>
      <c r="BV169" s="254">
        <f t="shared" si="172"/>
        <v>5.8333333333333334E-2</v>
      </c>
      <c r="BW169" s="253">
        <f t="shared" si="185"/>
        <v>1</v>
      </c>
      <c r="BX169" s="252">
        <f t="shared" si="201"/>
        <v>24</v>
      </c>
      <c r="BY169" s="418">
        <f t="shared" si="217"/>
        <v>0.56666666666666665</v>
      </c>
      <c r="BZ169" s="260">
        <f t="shared" si="214"/>
        <v>708.75</v>
      </c>
      <c r="CA169" s="260">
        <f t="shared" si="218"/>
        <v>17010</v>
      </c>
      <c r="CB169" s="258">
        <f t="shared" si="215"/>
        <v>646.18994413407825</v>
      </c>
      <c r="CC169" s="546">
        <f t="shared" si="209"/>
        <v>4.8569444444444452</v>
      </c>
      <c r="CD169" s="546">
        <f t="shared" si="210"/>
        <v>109.77291666666659</v>
      </c>
      <c r="CE169" s="515">
        <f t="shared" si="211"/>
        <v>104.91597222222214</v>
      </c>
      <c r="CF169" s="419">
        <f t="shared" si="212"/>
        <v>1442.8026396785799</v>
      </c>
      <c r="CG169" s="549">
        <f t="shared" si="204"/>
        <v>15.552777777777779</v>
      </c>
      <c r="CH169" s="549">
        <f t="shared" si="205"/>
        <v>1.9465277777777781</v>
      </c>
      <c r="CI169" s="460">
        <f t="shared" si="206"/>
        <v>402878</v>
      </c>
      <c r="CJ169" s="549">
        <f t="shared" si="213"/>
        <v>13.606250000000001</v>
      </c>
      <c r="CK169" s="460">
        <f t="shared" si="208"/>
        <v>1233.7406216505894</v>
      </c>
      <c r="CL169" s="460">
        <f t="shared" si="202"/>
        <v>1079.3302375424182</v>
      </c>
      <c r="CM169" s="567"/>
      <c r="CN169" s="567"/>
      <c r="CO169" s="568"/>
      <c r="CP169" s="568"/>
      <c r="CQ169" s="568"/>
      <c r="CR169" s="568"/>
      <c r="CS169" s="568"/>
      <c r="CT169" s="568"/>
      <c r="CU169" s="568"/>
      <c r="CV169" s="568"/>
      <c r="CW169" s="568"/>
      <c r="CX169" s="568"/>
    </row>
    <row r="170" spans="1:102">
      <c r="A170" s="461">
        <f t="shared" si="186"/>
        <v>169</v>
      </c>
      <c r="B170" s="459">
        <v>40925</v>
      </c>
      <c r="C170" s="461">
        <f t="shared" si="157"/>
        <v>1</v>
      </c>
      <c r="D170" s="466" t="s">
        <v>24</v>
      </c>
      <c r="E170" s="463" t="s">
        <v>1213</v>
      </c>
      <c r="F170" s="464"/>
      <c r="G170" s="474">
        <v>65</v>
      </c>
      <c r="H170" s="463" t="s">
        <v>27</v>
      </c>
      <c r="I170" s="464" t="s">
        <v>922</v>
      </c>
      <c r="J170" s="463" t="s">
        <v>28</v>
      </c>
      <c r="K170" s="463" t="s">
        <v>29</v>
      </c>
      <c r="L170" s="465">
        <v>47980</v>
      </c>
      <c r="M170" s="465">
        <v>9480</v>
      </c>
      <c r="N170" s="677"/>
      <c r="O170" s="674">
        <v>3</v>
      </c>
      <c r="P170" s="460">
        <f xml:space="preserve"> P168 - M170</f>
        <v>23440</v>
      </c>
      <c r="Q170" s="268">
        <f t="shared" si="216"/>
        <v>3642433</v>
      </c>
      <c r="R170" s="466" t="s">
        <v>923</v>
      </c>
      <c r="S170" s="467">
        <v>4.1666666666666664E-2</v>
      </c>
      <c r="T170" s="257">
        <f t="shared" si="187"/>
        <v>1</v>
      </c>
      <c r="U170" s="257">
        <f t="shared" si="189"/>
        <v>0</v>
      </c>
      <c r="V170" s="466" t="s">
        <v>924</v>
      </c>
      <c r="W170" s="468">
        <v>0.30833333333333335</v>
      </c>
      <c r="X170" s="253">
        <f t="shared" si="173"/>
        <v>7</v>
      </c>
      <c r="Y170" s="257">
        <f t="shared" si="190"/>
        <v>24</v>
      </c>
      <c r="Z170" s="253">
        <f t="shared" si="203"/>
        <v>2613</v>
      </c>
      <c r="AA170" s="253">
        <f t="shared" si="203"/>
        <v>3057</v>
      </c>
      <c r="AB170" s="253">
        <f>SUM($W$7:W170)</f>
        <v>108.69583333333328</v>
      </c>
      <c r="AC170" s="469">
        <v>0</v>
      </c>
      <c r="AD170" s="460">
        <v>0</v>
      </c>
      <c r="AE170" s="253">
        <f t="shared" si="174"/>
        <v>0</v>
      </c>
      <c r="AF170" s="253">
        <f t="shared" si="191"/>
        <v>0</v>
      </c>
      <c r="AG170" s="257">
        <f t="shared" si="168"/>
        <v>1281.081081081081</v>
      </c>
      <c r="AH170" s="257">
        <f t="shared" si="175"/>
        <v>30745.945945945947</v>
      </c>
      <c r="AI170" s="466"/>
      <c r="AJ170" s="462"/>
      <c r="AK170" s="470">
        <v>0</v>
      </c>
      <c r="AL170" s="463">
        <v>0</v>
      </c>
      <c r="AM170" s="253">
        <f t="shared" si="176"/>
        <v>0</v>
      </c>
      <c r="AN170" s="251">
        <f t="shared" si="192"/>
        <v>0</v>
      </c>
      <c r="AO170" s="470">
        <v>1</v>
      </c>
      <c r="AP170" s="471">
        <v>3.2638888888888891E-2</v>
      </c>
      <c r="AQ170" s="253">
        <f t="shared" si="177"/>
        <v>0</v>
      </c>
      <c r="AR170" s="251">
        <f t="shared" si="193"/>
        <v>47</v>
      </c>
      <c r="AS170" s="470">
        <v>0</v>
      </c>
      <c r="AT170" s="471">
        <v>0</v>
      </c>
      <c r="AU170" s="253">
        <f t="shared" si="178"/>
        <v>0</v>
      </c>
      <c r="AV170" s="251">
        <f t="shared" si="194"/>
        <v>0</v>
      </c>
      <c r="AW170" s="472">
        <v>0</v>
      </c>
      <c r="AX170" s="471">
        <v>0</v>
      </c>
      <c r="AY170" s="253">
        <f t="shared" si="179"/>
        <v>0</v>
      </c>
      <c r="AZ170" s="251">
        <f t="shared" si="195"/>
        <v>0</v>
      </c>
      <c r="BA170" s="472">
        <v>1</v>
      </c>
      <c r="BB170" s="471">
        <v>1.5972222222222224E-2</v>
      </c>
      <c r="BC170" s="257">
        <f t="shared" si="180"/>
        <v>0</v>
      </c>
      <c r="BD170" s="258">
        <f t="shared" si="196"/>
        <v>23</v>
      </c>
      <c r="BE170" s="461">
        <v>0</v>
      </c>
      <c r="BF170" s="471">
        <v>0</v>
      </c>
      <c r="BG170" s="253">
        <f t="shared" si="181"/>
        <v>0</v>
      </c>
      <c r="BH170" s="251">
        <f t="shared" si="197"/>
        <v>0</v>
      </c>
      <c r="BI170" s="472">
        <v>0</v>
      </c>
      <c r="BJ170" s="471">
        <v>0</v>
      </c>
      <c r="BK170" s="253">
        <f t="shared" si="182"/>
        <v>0</v>
      </c>
      <c r="BL170" s="251">
        <f t="shared" si="198"/>
        <v>0</v>
      </c>
      <c r="BM170" s="472">
        <v>0</v>
      </c>
      <c r="BN170" s="471">
        <v>0</v>
      </c>
      <c r="BO170" s="253">
        <f t="shared" si="183"/>
        <v>0</v>
      </c>
      <c r="BP170" s="251">
        <f t="shared" si="199"/>
        <v>0</v>
      </c>
      <c r="BQ170" s="473">
        <v>3</v>
      </c>
      <c r="BR170" s="471">
        <v>9.2361111111111116E-2</v>
      </c>
      <c r="BS170" s="253">
        <f t="shared" si="184"/>
        <v>2</v>
      </c>
      <c r="BT170" s="251">
        <f t="shared" si="200"/>
        <v>13</v>
      </c>
      <c r="BU170" s="253">
        <f t="shared" si="188"/>
        <v>5</v>
      </c>
      <c r="BV170" s="254">
        <f t="shared" si="172"/>
        <v>0.14097222222222222</v>
      </c>
      <c r="BW170" s="253">
        <f t="shared" si="185"/>
        <v>3</v>
      </c>
      <c r="BX170" s="252">
        <f t="shared" si="201"/>
        <v>23</v>
      </c>
      <c r="BY170" s="418">
        <f t="shared" si="217"/>
        <v>0.16736111111111113</v>
      </c>
      <c r="BZ170" s="260">
        <f t="shared" si="214"/>
        <v>2360.1659751037341</v>
      </c>
      <c r="CA170" s="260">
        <f t="shared" si="218"/>
        <v>56643.983402489619</v>
      </c>
      <c r="CB170" s="258">
        <f t="shared" si="215"/>
        <v>1828.9389067524116</v>
      </c>
      <c r="CC170" s="546">
        <f t="shared" si="209"/>
        <v>4.9493055555555561</v>
      </c>
      <c r="CD170" s="546">
        <f t="shared" si="210"/>
        <v>110.08124999999993</v>
      </c>
      <c r="CE170" s="515">
        <f t="shared" si="211"/>
        <v>105.13194444444437</v>
      </c>
      <c r="CF170" s="419">
        <f t="shared" si="212"/>
        <v>1443.5958781953905</v>
      </c>
      <c r="CG170" s="549">
        <f t="shared" si="204"/>
        <v>15.861111111111112</v>
      </c>
      <c r="CH170" s="549">
        <f t="shared" si="205"/>
        <v>2.0388888888888892</v>
      </c>
      <c r="CI170" s="460">
        <f t="shared" si="206"/>
        <v>412358</v>
      </c>
      <c r="CJ170" s="549">
        <f t="shared" si="213"/>
        <v>13.822222222222223</v>
      </c>
      <c r="CK170" s="460">
        <f t="shared" si="208"/>
        <v>1243.0405948553055</v>
      </c>
      <c r="CL170" s="460">
        <f t="shared" si="202"/>
        <v>1083.2521891418562</v>
      </c>
      <c r="CM170" s="567"/>
      <c r="CN170" s="567"/>
      <c r="CO170" s="568"/>
      <c r="CP170" s="568"/>
      <c r="CQ170" s="568"/>
      <c r="CR170" s="568"/>
      <c r="CS170" s="568"/>
      <c r="CT170" s="568"/>
      <c r="CU170" s="568"/>
      <c r="CV170" s="568"/>
      <c r="CW170" s="568"/>
      <c r="CX170" s="568"/>
    </row>
    <row r="171" spans="1:102">
      <c r="A171" s="461">
        <f t="shared" si="186"/>
        <v>170</v>
      </c>
      <c r="B171" s="459">
        <v>40926</v>
      </c>
      <c r="C171" s="461">
        <f>MONTH(B171)</f>
        <v>1</v>
      </c>
      <c r="D171" s="466" t="s">
        <v>24</v>
      </c>
      <c r="E171" s="463" t="s">
        <v>1213</v>
      </c>
      <c r="F171" s="464"/>
      <c r="G171" s="474">
        <v>65</v>
      </c>
      <c r="H171" s="463" t="s">
        <v>27</v>
      </c>
      <c r="I171" s="464" t="s">
        <v>922</v>
      </c>
      <c r="J171" s="463" t="s">
        <v>28</v>
      </c>
      <c r="K171" s="463" t="s">
        <v>29</v>
      </c>
      <c r="L171" s="465">
        <v>47980</v>
      </c>
      <c r="M171" s="465">
        <v>18860</v>
      </c>
      <c r="N171" s="678"/>
      <c r="O171" s="675"/>
      <c r="P171" s="460">
        <f>P170-M171</f>
        <v>4580</v>
      </c>
      <c r="Q171" s="268">
        <f t="shared" si="216"/>
        <v>3661293</v>
      </c>
      <c r="R171" s="466" t="s">
        <v>923</v>
      </c>
      <c r="S171" s="467">
        <v>4.1666666666666664E-2</v>
      </c>
      <c r="T171" s="257">
        <f t="shared" si="187"/>
        <v>1</v>
      </c>
      <c r="U171" s="257">
        <f t="shared" si="189"/>
        <v>0</v>
      </c>
      <c r="V171" s="466" t="s">
        <v>924</v>
      </c>
      <c r="W171" s="468">
        <v>0.53680555555555554</v>
      </c>
      <c r="X171" s="253">
        <f t="shared" si="173"/>
        <v>12</v>
      </c>
      <c r="Y171" s="257">
        <f t="shared" si="190"/>
        <v>53</v>
      </c>
      <c r="Z171" s="253">
        <f t="shared" si="203"/>
        <v>2625</v>
      </c>
      <c r="AA171" s="253">
        <f t="shared" si="203"/>
        <v>3110</v>
      </c>
      <c r="AB171" s="253">
        <f>SUM($W$7:W171)</f>
        <v>109.23263888888884</v>
      </c>
      <c r="AC171" s="469">
        <v>0</v>
      </c>
      <c r="AD171" s="460">
        <v>0</v>
      </c>
      <c r="AE171" s="253">
        <f t="shared" si="174"/>
        <v>0</v>
      </c>
      <c r="AF171" s="253">
        <f t="shared" si="191"/>
        <v>0</v>
      </c>
      <c r="AG171" s="257">
        <f t="shared" si="168"/>
        <v>1463.9068564036224</v>
      </c>
      <c r="AH171" s="257">
        <f t="shared" si="175"/>
        <v>35133.764553686939</v>
      </c>
      <c r="AI171" s="466"/>
      <c r="AJ171" s="462"/>
      <c r="AK171" s="470">
        <v>2</v>
      </c>
      <c r="AL171" s="463">
        <v>1.5972222222222224E-2</v>
      </c>
      <c r="AM171" s="253">
        <f t="shared" si="176"/>
        <v>0</v>
      </c>
      <c r="AN171" s="251">
        <f t="shared" si="192"/>
        <v>23</v>
      </c>
      <c r="AO171" s="470">
        <v>1</v>
      </c>
      <c r="AP171" s="471">
        <v>1.7361111111111112E-2</v>
      </c>
      <c r="AQ171" s="253">
        <f t="shared" si="177"/>
        <v>0</v>
      </c>
      <c r="AR171" s="251">
        <f t="shared" si="193"/>
        <v>25</v>
      </c>
      <c r="AS171" s="470">
        <v>0</v>
      </c>
      <c r="AT171" s="471">
        <v>0</v>
      </c>
      <c r="AU171" s="253">
        <f t="shared" ref="AU171:AU176" si="219">IF(AT171=1,24,HOUR(AT171))</f>
        <v>0</v>
      </c>
      <c r="AV171" s="251">
        <f t="shared" ref="AV171:AV176" si="220">MINUTE(AT171)</f>
        <v>0</v>
      </c>
      <c r="AW171" s="472">
        <v>3</v>
      </c>
      <c r="AX171" s="471">
        <v>5.347222222222222E-2</v>
      </c>
      <c r="AY171" s="253">
        <f t="shared" si="179"/>
        <v>1</v>
      </c>
      <c r="AZ171" s="251">
        <f t="shared" si="195"/>
        <v>17</v>
      </c>
      <c r="BA171" s="472">
        <v>1</v>
      </c>
      <c r="BB171" s="471">
        <v>0.10555555555555556</v>
      </c>
      <c r="BC171" s="257">
        <f t="shared" si="180"/>
        <v>2</v>
      </c>
      <c r="BD171" s="258">
        <f t="shared" si="196"/>
        <v>32</v>
      </c>
      <c r="BE171" s="461">
        <v>4</v>
      </c>
      <c r="BF171" s="471">
        <v>0.1361111111111111</v>
      </c>
      <c r="BG171" s="253">
        <f t="shared" si="181"/>
        <v>3</v>
      </c>
      <c r="BH171" s="251">
        <f t="shared" si="197"/>
        <v>16</v>
      </c>
      <c r="BI171" s="472">
        <v>0</v>
      </c>
      <c r="BJ171" s="471">
        <v>0</v>
      </c>
      <c r="BK171" s="253">
        <f t="shared" si="182"/>
        <v>0</v>
      </c>
      <c r="BL171" s="251">
        <f t="shared" si="198"/>
        <v>0</v>
      </c>
      <c r="BM171" s="472">
        <v>1</v>
      </c>
      <c r="BN171" s="471">
        <v>7.013888888888889E-2</v>
      </c>
      <c r="BO171" s="253">
        <f t="shared" si="183"/>
        <v>1</v>
      </c>
      <c r="BP171" s="251">
        <f t="shared" si="199"/>
        <v>41</v>
      </c>
      <c r="BQ171" s="473">
        <v>0</v>
      </c>
      <c r="BR171" s="471">
        <v>0</v>
      </c>
      <c r="BS171" s="253">
        <f t="shared" si="184"/>
        <v>0</v>
      </c>
      <c r="BT171" s="251">
        <f t="shared" si="200"/>
        <v>0</v>
      </c>
      <c r="BU171" s="253">
        <f t="shared" si="188"/>
        <v>12</v>
      </c>
      <c r="BV171" s="254">
        <f t="shared" si="172"/>
        <v>0.39861111111111108</v>
      </c>
      <c r="BW171" s="253">
        <f t="shared" si="185"/>
        <v>9</v>
      </c>
      <c r="BX171" s="252">
        <f t="shared" si="201"/>
        <v>34</v>
      </c>
      <c r="BY171" s="418">
        <f t="shared" si="217"/>
        <v>0.13819444444444445</v>
      </c>
      <c r="BZ171" s="260">
        <f t="shared" si="214"/>
        <v>5686.43216080402</v>
      </c>
      <c r="CA171" s="260">
        <f t="shared" si="218"/>
        <v>136474.37185929649</v>
      </c>
      <c r="CB171" s="258">
        <f t="shared" si="215"/>
        <v>1463.9068564036224</v>
      </c>
      <c r="CC171" s="546">
        <f t="shared" si="209"/>
        <v>4.9493055555555561</v>
      </c>
      <c r="CD171" s="546">
        <f t="shared" si="210"/>
        <v>110.61805555555549</v>
      </c>
      <c r="CE171" s="515">
        <f t="shared" si="211"/>
        <v>105.66874999999993</v>
      </c>
      <c r="CF171" s="419">
        <f t="shared" si="212"/>
        <v>1443.6990595611294</v>
      </c>
      <c r="CG171" s="549">
        <f t="shared" si="204"/>
        <v>16.397916666666667</v>
      </c>
      <c r="CH171" s="549">
        <f t="shared" si="205"/>
        <v>2.0388888888888892</v>
      </c>
      <c r="CI171" s="460">
        <f t="shared" si="206"/>
        <v>431218</v>
      </c>
      <c r="CJ171" s="549">
        <f t="shared" si="213"/>
        <v>14.359027777777778</v>
      </c>
      <c r="CK171" s="460">
        <f t="shared" si="208"/>
        <v>1251.2975770179426</v>
      </c>
      <c r="CL171" s="460">
        <f t="shared" si="202"/>
        <v>1095.7133782238598</v>
      </c>
      <c r="CM171" s="567"/>
      <c r="CN171" s="567"/>
      <c r="CO171" s="568"/>
      <c r="CP171" s="568"/>
      <c r="CQ171" s="568"/>
      <c r="CR171" s="568"/>
      <c r="CS171" s="568"/>
      <c r="CT171" s="568"/>
      <c r="CU171" s="568"/>
      <c r="CV171" s="568"/>
      <c r="CW171" s="568"/>
      <c r="CX171" s="568"/>
    </row>
    <row r="172" spans="1:102">
      <c r="A172" s="461">
        <f t="shared" si="186"/>
        <v>171</v>
      </c>
      <c r="B172" s="459">
        <v>40927</v>
      </c>
      <c r="C172" s="461">
        <f t="shared" si="157"/>
        <v>1</v>
      </c>
      <c r="D172" s="466" t="s">
        <v>24</v>
      </c>
      <c r="E172" s="463" t="s">
        <v>1213</v>
      </c>
      <c r="F172" s="464"/>
      <c r="G172" s="474">
        <v>65</v>
      </c>
      <c r="H172" s="463" t="s">
        <v>27</v>
      </c>
      <c r="I172" s="464" t="s">
        <v>922</v>
      </c>
      <c r="J172" s="463" t="s">
        <v>28</v>
      </c>
      <c r="K172" s="463" t="s">
        <v>29</v>
      </c>
      <c r="L172" s="465">
        <v>47980</v>
      </c>
      <c r="M172" s="465">
        <v>4580</v>
      </c>
      <c r="N172" s="679"/>
      <c r="O172" s="676"/>
      <c r="P172" s="460">
        <f>P171-M172</f>
        <v>0</v>
      </c>
      <c r="Q172" s="268">
        <f t="shared" si="216"/>
        <v>3665873</v>
      </c>
      <c r="R172" s="466" t="s">
        <v>923</v>
      </c>
      <c r="S172" s="467">
        <v>4.1666666666666664E-2</v>
      </c>
      <c r="T172" s="257">
        <f t="shared" si="187"/>
        <v>1</v>
      </c>
      <c r="U172" s="257">
        <f t="shared" si="189"/>
        <v>0</v>
      </c>
      <c r="V172" s="466" t="s">
        <v>924</v>
      </c>
      <c r="W172" s="468">
        <v>0.26041666666666669</v>
      </c>
      <c r="X172" s="253">
        <f t="shared" si="173"/>
        <v>6</v>
      </c>
      <c r="Y172" s="257">
        <f t="shared" si="190"/>
        <v>15</v>
      </c>
      <c r="Z172" s="253">
        <f t="shared" si="203"/>
        <v>2631</v>
      </c>
      <c r="AA172" s="253">
        <f t="shared" si="203"/>
        <v>3125</v>
      </c>
      <c r="AB172" s="253">
        <f>SUM($W$7:W172)</f>
        <v>109.49305555555551</v>
      </c>
      <c r="AC172" s="469">
        <v>0</v>
      </c>
      <c r="AD172" s="460">
        <v>0</v>
      </c>
      <c r="AE172" s="253">
        <f t="shared" si="174"/>
        <v>0</v>
      </c>
      <c r="AF172" s="253">
        <f t="shared" si="191"/>
        <v>0</v>
      </c>
      <c r="AG172" s="257">
        <f t="shared" si="168"/>
        <v>732.79999999999984</v>
      </c>
      <c r="AH172" s="257">
        <f t="shared" si="175"/>
        <v>17587.199999999997</v>
      </c>
      <c r="AI172" s="466" t="s">
        <v>935</v>
      </c>
      <c r="AJ172" s="462"/>
      <c r="AK172" s="470">
        <v>0</v>
      </c>
      <c r="AL172" s="463">
        <v>0</v>
      </c>
      <c r="AM172" s="253">
        <f t="shared" si="176"/>
        <v>0</v>
      </c>
      <c r="AN172" s="251">
        <f t="shared" si="192"/>
        <v>0</v>
      </c>
      <c r="AO172" s="470">
        <v>1</v>
      </c>
      <c r="AP172" s="471">
        <v>6.2499999999999995E-3</v>
      </c>
      <c r="AQ172" s="253">
        <f t="shared" si="177"/>
        <v>0</v>
      </c>
      <c r="AR172" s="251">
        <f t="shared" si="193"/>
        <v>9</v>
      </c>
      <c r="AS172" s="470">
        <v>0</v>
      </c>
      <c r="AT172" s="471">
        <v>0</v>
      </c>
      <c r="AU172" s="253">
        <f t="shared" si="219"/>
        <v>0</v>
      </c>
      <c r="AV172" s="251">
        <f t="shared" si="220"/>
        <v>0</v>
      </c>
      <c r="AW172" s="472">
        <v>2</v>
      </c>
      <c r="AX172" s="471">
        <v>5.2083333333333336E-2</v>
      </c>
      <c r="AY172" s="253">
        <f t="shared" si="179"/>
        <v>1</v>
      </c>
      <c r="AZ172" s="251">
        <f t="shared" si="195"/>
        <v>15</v>
      </c>
      <c r="BA172" s="472">
        <v>0</v>
      </c>
      <c r="BB172" s="471">
        <v>0</v>
      </c>
      <c r="BC172" s="257">
        <f t="shared" si="180"/>
        <v>0</v>
      </c>
      <c r="BD172" s="258">
        <f t="shared" si="196"/>
        <v>0</v>
      </c>
      <c r="BE172" s="461">
        <v>1</v>
      </c>
      <c r="BF172" s="471">
        <v>2.0833333333333332E-2</v>
      </c>
      <c r="BG172" s="253">
        <f t="shared" si="181"/>
        <v>0</v>
      </c>
      <c r="BH172" s="251">
        <f t="shared" si="197"/>
        <v>30</v>
      </c>
      <c r="BI172" s="472">
        <v>0</v>
      </c>
      <c r="BJ172" s="471">
        <v>0</v>
      </c>
      <c r="BK172" s="253">
        <f t="shared" si="182"/>
        <v>0</v>
      </c>
      <c r="BL172" s="251">
        <f t="shared" si="198"/>
        <v>0</v>
      </c>
      <c r="BM172" s="472">
        <v>0</v>
      </c>
      <c r="BN172" s="471">
        <v>0</v>
      </c>
      <c r="BO172" s="253">
        <f t="shared" si="183"/>
        <v>0</v>
      </c>
      <c r="BP172" s="251">
        <f t="shared" si="199"/>
        <v>0</v>
      </c>
      <c r="BQ172" s="473">
        <v>1</v>
      </c>
      <c r="BR172" s="471">
        <v>1.8055555555555557E-2</v>
      </c>
      <c r="BS172" s="253">
        <f t="shared" si="184"/>
        <v>0</v>
      </c>
      <c r="BT172" s="251">
        <f t="shared" si="200"/>
        <v>26</v>
      </c>
      <c r="BU172" s="253">
        <f t="shared" si="188"/>
        <v>5</v>
      </c>
      <c r="BV172" s="254">
        <f t="shared" si="172"/>
        <v>9.7222222222222238E-2</v>
      </c>
      <c r="BW172" s="253">
        <f t="shared" si="185"/>
        <v>2</v>
      </c>
      <c r="BX172" s="252">
        <f t="shared" si="201"/>
        <v>20</v>
      </c>
      <c r="BY172" s="418">
        <f t="shared" si="217"/>
        <v>0.16319444444444445</v>
      </c>
      <c r="BZ172" s="260">
        <f t="shared" si="214"/>
        <v>1169.3617021276596</v>
      </c>
      <c r="CA172" s="260">
        <f t="shared" si="218"/>
        <v>28064.680851063829</v>
      </c>
      <c r="CB172" s="258">
        <f t="shared" si="215"/>
        <v>787.39255014326636</v>
      </c>
      <c r="CC172" s="546">
        <f t="shared" si="209"/>
        <v>4.9673611111111118</v>
      </c>
      <c r="CD172" s="546">
        <f t="shared" si="210"/>
        <v>110.87847222222216</v>
      </c>
      <c r="CE172" s="515">
        <f t="shared" si="211"/>
        <v>105.91111111111104</v>
      </c>
      <c r="CF172" s="419">
        <f t="shared" si="212"/>
        <v>1442.1972041544279</v>
      </c>
      <c r="CG172" s="549">
        <f t="shared" si="204"/>
        <v>16.658333333333335</v>
      </c>
      <c r="CH172" s="549">
        <f t="shared" si="205"/>
        <v>2.0569444444444449</v>
      </c>
      <c r="CI172" s="460">
        <f t="shared" si="206"/>
        <v>435798</v>
      </c>
      <c r="CJ172" s="549">
        <f t="shared" si="213"/>
        <v>14.60138888888889</v>
      </c>
      <c r="CK172" s="460">
        <f t="shared" si="208"/>
        <v>1243.5974507752305</v>
      </c>
      <c r="CL172" s="460">
        <f t="shared" ref="CL172:CL203" si="221" xml:space="preserve"> CI172/CG172/24</f>
        <v>1090.040020010005</v>
      </c>
      <c r="CM172" s="567"/>
      <c r="CN172" s="567"/>
      <c r="CO172" s="568"/>
      <c r="CP172" s="568"/>
      <c r="CQ172" s="568"/>
      <c r="CR172" s="568"/>
      <c r="CS172" s="568"/>
      <c r="CT172" s="568"/>
      <c r="CU172" s="568"/>
      <c r="CV172" s="568"/>
      <c r="CW172" s="568"/>
      <c r="CX172" s="568"/>
    </row>
    <row r="173" spans="1:102">
      <c r="A173" s="461">
        <f t="shared" si="186"/>
        <v>172</v>
      </c>
      <c r="B173" s="459">
        <v>40927</v>
      </c>
      <c r="C173" s="461">
        <f t="shared" si="157"/>
        <v>1</v>
      </c>
      <c r="D173" s="466" t="s">
        <v>24</v>
      </c>
      <c r="E173" s="463" t="s">
        <v>1113</v>
      </c>
      <c r="F173" s="464"/>
      <c r="G173" s="474">
        <v>66</v>
      </c>
      <c r="H173" s="463" t="s">
        <v>27</v>
      </c>
      <c r="I173" s="464" t="s">
        <v>350</v>
      </c>
      <c r="J173" s="463" t="s">
        <v>696</v>
      </c>
      <c r="K173" s="463" t="s">
        <v>29</v>
      </c>
      <c r="L173" s="465">
        <v>54998</v>
      </c>
      <c r="M173" s="465">
        <v>14467</v>
      </c>
      <c r="N173" s="677"/>
      <c r="O173" s="560">
        <v>5</v>
      </c>
      <c r="P173" s="460">
        <f>L173-M173</f>
        <v>40531</v>
      </c>
      <c r="Q173" s="268">
        <f t="shared" si="216"/>
        <v>3680340</v>
      </c>
      <c r="R173" s="466" t="s">
        <v>936</v>
      </c>
      <c r="S173" s="467">
        <v>4.5138888888888888E-2</v>
      </c>
      <c r="T173" s="257">
        <f t="shared" si="187"/>
        <v>1</v>
      </c>
      <c r="U173" s="257">
        <f t="shared" si="189"/>
        <v>5</v>
      </c>
      <c r="V173" s="466" t="s">
        <v>937</v>
      </c>
      <c r="W173" s="468">
        <v>0.53125</v>
      </c>
      <c r="X173" s="253">
        <f t="shared" si="173"/>
        <v>12</v>
      </c>
      <c r="Y173" s="257">
        <f t="shared" si="190"/>
        <v>45</v>
      </c>
      <c r="Z173" s="253">
        <f t="shared" si="203"/>
        <v>2643</v>
      </c>
      <c r="AA173" s="253">
        <f t="shared" si="203"/>
        <v>3170</v>
      </c>
      <c r="AB173" s="253">
        <f>SUM($W$7:W173)</f>
        <v>110.02430555555551</v>
      </c>
      <c r="AC173" s="469">
        <v>0</v>
      </c>
      <c r="AD173" s="460">
        <v>0</v>
      </c>
      <c r="AE173" s="253">
        <f t="shared" si="174"/>
        <v>0</v>
      </c>
      <c r="AF173" s="253">
        <f t="shared" si="191"/>
        <v>0</v>
      </c>
      <c r="AG173" s="257">
        <f t="shared" si="168"/>
        <v>1134.6666666666667</v>
      </c>
      <c r="AH173" s="257">
        <f t="shared" si="175"/>
        <v>27232</v>
      </c>
      <c r="AI173" s="466"/>
      <c r="AJ173" s="462"/>
      <c r="AK173" s="470">
        <v>0</v>
      </c>
      <c r="AL173" s="463">
        <v>0</v>
      </c>
      <c r="AM173" s="253">
        <f t="shared" si="176"/>
        <v>0</v>
      </c>
      <c r="AN173" s="251">
        <f t="shared" si="192"/>
        <v>0</v>
      </c>
      <c r="AO173" s="470">
        <v>1</v>
      </c>
      <c r="AP173" s="471">
        <v>1.6666666666666666E-2</v>
      </c>
      <c r="AQ173" s="253">
        <f t="shared" si="177"/>
        <v>0</v>
      </c>
      <c r="AR173" s="251">
        <f t="shared" si="193"/>
        <v>24</v>
      </c>
      <c r="AS173" s="470">
        <v>0</v>
      </c>
      <c r="AT173" s="471">
        <v>0</v>
      </c>
      <c r="AU173" s="253">
        <f t="shared" si="219"/>
        <v>0</v>
      </c>
      <c r="AV173" s="251">
        <f t="shared" si="220"/>
        <v>0</v>
      </c>
      <c r="AW173" s="472">
        <v>0</v>
      </c>
      <c r="AX173" s="471">
        <v>0</v>
      </c>
      <c r="AY173" s="253">
        <f t="shared" si="179"/>
        <v>0</v>
      </c>
      <c r="AZ173" s="251">
        <f t="shared" si="195"/>
        <v>0</v>
      </c>
      <c r="BA173" s="472">
        <v>0</v>
      </c>
      <c r="BB173" s="471">
        <v>0</v>
      </c>
      <c r="BC173" s="257">
        <f t="shared" si="180"/>
        <v>0</v>
      </c>
      <c r="BD173" s="258">
        <f t="shared" si="196"/>
        <v>0</v>
      </c>
      <c r="BE173" s="461">
        <v>1</v>
      </c>
      <c r="BF173" s="471">
        <v>2.6388888888888889E-2</v>
      </c>
      <c r="BG173" s="253">
        <f t="shared" si="181"/>
        <v>0</v>
      </c>
      <c r="BH173" s="251">
        <f t="shared" si="197"/>
        <v>38</v>
      </c>
      <c r="BI173" s="472">
        <v>0</v>
      </c>
      <c r="BJ173" s="471">
        <v>0</v>
      </c>
      <c r="BK173" s="253">
        <f t="shared" si="182"/>
        <v>0</v>
      </c>
      <c r="BL173" s="251">
        <f t="shared" si="198"/>
        <v>0</v>
      </c>
      <c r="BM173" s="472">
        <v>0</v>
      </c>
      <c r="BN173" s="471">
        <v>0</v>
      </c>
      <c r="BO173" s="253">
        <f t="shared" si="183"/>
        <v>0</v>
      </c>
      <c r="BP173" s="251">
        <f t="shared" si="199"/>
        <v>0</v>
      </c>
      <c r="BQ173" s="473">
        <v>1</v>
      </c>
      <c r="BR173" s="471">
        <v>1.1805555555555555E-2</v>
      </c>
      <c r="BS173" s="253">
        <f t="shared" si="184"/>
        <v>0</v>
      </c>
      <c r="BT173" s="251">
        <f t="shared" si="200"/>
        <v>17</v>
      </c>
      <c r="BU173" s="253">
        <f t="shared" si="188"/>
        <v>3</v>
      </c>
      <c r="BV173" s="254">
        <f t="shared" si="172"/>
        <v>5.486111111111111E-2</v>
      </c>
      <c r="BW173" s="253">
        <f t="shared" si="185"/>
        <v>1</v>
      </c>
      <c r="BX173" s="252">
        <f t="shared" si="201"/>
        <v>19</v>
      </c>
      <c r="BY173" s="418">
        <f t="shared" si="217"/>
        <v>0.47638888888888886</v>
      </c>
      <c r="BZ173" s="260">
        <f t="shared" si="214"/>
        <v>1265.3352769679302</v>
      </c>
      <c r="CA173" s="260">
        <f t="shared" si="218"/>
        <v>30368.046647230323</v>
      </c>
      <c r="CB173" s="258">
        <f t="shared" si="215"/>
        <v>1160.4545454545453</v>
      </c>
      <c r="CC173" s="546">
        <f t="shared" si="209"/>
        <v>4.979166666666667</v>
      </c>
      <c r="CD173" s="546">
        <f t="shared" si="210"/>
        <v>111.40972222222216</v>
      </c>
      <c r="CE173" s="515">
        <f t="shared" si="211"/>
        <v>106.43055555555549</v>
      </c>
      <c r="CF173" s="419">
        <f t="shared" si="212"/>
        <v>1440.822132324156</v>
      </c>
      <c r="CG173" s="549">
        <f t="shared" si="204"/>
        <v>17.189583333333335</v>
      </c>
      <c r="CH173" s="549">
        <f t="shared" si="205"/>
        <v>2.0687500000000005</v>
      </c>
      <c r="CI173" s="460">
        <f t="shared" si="206"/>
        <v>450265</v>
      </c>
      <c r="CJ173" s="549">
        <f t="shared" si="213"/>
        <v>15.120833333333334</v>
      </c>
      <c r="CK173" s="460">
        <f t="shared" si="208"/>
        <v>1240.7412510333425</v>
      </c>
      <c r="CL173" s="460">
        <f t="shared" si="221"/>
        <v>1091.4192219124955</v>
      </c>
      <c r="CM173" s="567"/>
      <c r="CN173" s="567"/>
      <c r="CO173" s="568"/>
      <c r="CP173" s="568"/>
      <c r="CQ173" s="568"/>
      <c r="CR173" s="568"/>
      <c r="CS173" s="568"/>
      <c r="CT173" s="568"/>
      <c r="CU173" s="568"/>
      <c r="CV173" s="568"/>
      <c r="CW173" s="568"/>
      <c r="CX173" s="568"/>
    </row>
    <row r="174" spans="1:102">
      <c r="A174" s="461">
        <f t="shared" si="186"/>
        <v>173</v>
      </c>
      <c r="B174" s="459">
        <v>40928</v>
      </c>
      <c r="C174" s="461">
        <f t="shared" ref="C174:C181" si="222">MONTH(B174)</f>
        <v>1</v>
      </c>
      <c r="D174" s="466" t="s">
        <v>24</v>
      </c>
      <c r="E174" s="463" t="s">
        <v>1113</v>
      </c>
      <c r="F174" s="464"/>
      <c r="G174" s="474">
        <v>66</v>
      </c>
      <c r="H174" s="463" t="s">
        <v>27</v>
      </c>
      <c r="I174" s="464" t="s">
        <v>350</v>
      </c>
      <c r="J174" s="463" t="s">
        <v>696</v>
      </c>
      <c r="K174" s="463" t="s">
        <v>29</v>
      </c>
      <c r="L174" s="465">
        <v>54998</v>
      </c>
      <c r="M174" s="465">
        <v>25085</v>
      </c>
      <c r="N174" s="678"/>
      <c r="O174" s="562"/>
      <c r="P174" s="460">
        <f>P173-M174</f>
        <v>15446</v>
      </c>
      <c r="Q174" s="268">
        <f t="shared" si="216"/>
        <v>3705425</v>
      </c>
      <c r="R174" s="466" t="s">
        <v>936</v>
      </c>
      <c r="S174" s="467">
        <v>4.5138888888888888E-2</v>
      </c>
      <c r="T174" s="257">
        <f t="shared" si="187"/>
        <v>1</v>
      </c>
      <c r="U174" s="257">
        <f t="shared" si="189"/>
        <v>5</v>
      </c>
      <c r="V174" s="466" t="s">
        <v>937</v>
      </c>
      <c r="W174" s="468">
        <v>1</v>
      </c>
      <c r="X174" s="253">
        <f t="shared" si="173"/>
        <v>24</v>
      </c>
      <c r="Y174" s="257">
        <f t="shared" si="190"/>
        <v>0</v>
      </c>
      <c r="Z174" s="253">
        <f t="shared" si="203"/>
        <v>2667</v>
      </c>
      <c r="AA174" s="253">
        <f t="shared" si="203"/>
        <v>3170</v>
      </c>
      <c r="AB174" s="253">
        <f>SUM($W$7:W174)</f>
        <v>111.02430555555551</v>
      </c>
      <c r="AC174" s="469">
        <v>0</v>
      </c>
      <c r="AD174" s="460">
        <v>0</v>
      </c>
      <c r="AE174" s="253">
        <f t="shared" si="174"/>
        <v>0</v>
      </c>
      <c r="AF174" s="253">
        <f t="shared" si="191"/>
        <v>0</v>
      </c>
      <c r="AG174" s="257">
        <f t="shared" si="168"/>
        <v>1045.2083333333333</v>
      </c>
      <c r="AH174" s="257">
        <f t="shared" si="175"/>
        <v>25085</v>
      </c>
      <c r="AI174" s="466"/>
      <c r="AJ174" s="462"/>
      <c r="AK174" s="470">
        <v>7</v>
      </c>
      <c r="AL174" s="463">
        <v>0.10416666666666667</v>
      </c>
      <c r="AM174" s="253">
        <f t="shared" si="176"/>
        <v>2</v>
      </c>
      <c r="AN174" s="251">
        <f t="shared" si="192"/>
        <v>30</v>
      </c>
      <c r="AO174" s="470">
        <v>0</v>
      </c>
      <c r="AP174" s="471">
        <v>0</v>
      </c>
      <c r="AQ174" s="253">
        <f t="shared" si="177"/>
        <v>0</v>
      </c>
      <c r="AR174" s="251">
        <f t="shared" si="193"/>
        <v>0</v>
      </c>
      <c r="AS174" s="470">
        <v>0</v>
      </c>
      <c r="AT174" s="471">
        <v>0</v>
      </c>
      <c r="AU174" s="253">
        <f t="shared" si="219"/>
        <v>0</v>
      </c>
      <c r="AV174" s="251">
        <f t="shared" si="220"/>
        <v>0</v>
      </c>
      <c r="AW174" s="472">
        <v>0</v>
      </c>
      <c r="AX174" s="471">
        <v>0</v>
      </c>
      <c r="AY174" s="253">
        <f t="shared" si="179"/>
        <v>0</v>
      </c>
      <c r="AZ174" s="251">
        <f t="shared" si="195"/>
        <v>0</v>
      </c>
      <c r="BA174" s="472">
        <v>1</v>
      </c>
      <c r="BB174" s="471">
        <v>1.9444444444444445E-2</v>
      </c>
      <c r="BC174" s="257">
        <f t="shared" si="180"/>
        <v>0</v>
      </c>
      <c r="BD174" s="258">
        <f t="shared" si="196"/>
        <v>28</v>
      </c>
      <c r="BE174" s="461">
        <v>3</v>
      </c>
      <c r="BF174" s="471">
        <v>2.8472222222222222E-2</v>
      </c>
      <c r="BG174" s="253">
        <f t="shared" si="181"/>
        <v>0</v>
      </c>
      <c r="BH174" s="251">
        <f t="shared" si="197"/>
        <v>41</v>
      </c>
      <c r="BI174" s="472">
        <v>1</v>
      </c>
      <c r="BJ174" s="471">
        <v>5.347222222222222E-2</v>
      </c>
      <c r="BK174" s="253">
        <f t="shared" si="182"/>
        <v>1</v>
      </c>
      <c r="BL174" s="251">
        <f t="shared" si="198"/>
        <v>17</v>
      </c>
      <c r="BM174" s="472">
        <v>0</v>
      </c>
      <c r="BN174" s="471">
        <v>0</v>
      </c>
      <c r="BO174" s="253">
        <f t="shared" si="183"/>
        <v>0</v>
      </c>
      <c r="BP174" s="251">
        <f t="shared" si="199"/>
        <v>0</v>
      </c>
      <c r="BQ174" s="473">
        <v>1</v>
      </c>
      <c r="BR174" s="471">
        <v>6.2499999999999995E-3</v>
      </c>
      <c r="BS174" s="253">
        <f t="shared" si="184"/>
        <v>0</v>
      </c>
      <c r="BT174" s="251">
        <f t="shared" si="200"/>
        <v>9</v>
      </c>
      <c r="BU174" s="253">
        <f t="shared" si="188"/>
        <v>13</v>
      </c>
      <c r="BV174" s="254">
        <f t="shared" si="172"/>
        <v>0.21180555555555555</v>
      </c>
      <c r="BW174" s="253">
        <f t="shared" si="185"/>
        <v>5</v>
      </c>
      <c r="BX174" s="252">
        <f t="shared" si="201"/>
        <v>5</v>
      </c>
      <c r="BY174" s="418">
        <f t="shared" si="217"/>
        <v>0.78819444444444442</v>
      </c>
      <c r="BZ174" s="260">
        <f t="shared" si="214"/>
        <v>1326.079295154185</v>
      </c>
      <c r="CA174" s="260">
        <f t="shared" si="218"/>
        <v>31825.903083700439</v>
      </c>
      <c r="CB174" s="258">
        <f t="shared" si="215"/>
        <v>1051.7819706498951</v>
      </c>
      <c r="CC174" s="546">
        <f t="shared" si="209"/>
        <v>4.9854166666666666</v>
      </c>
      <c r="CD174" s="546">
        <f t="shared" si="210"/>
        <v>112.40972222222216</v>
      </c>
      <c r="CE174" s="515">
        <f t="shared" si="211"/>
        <v>107.42430555555549</v>
      </c>
      <c r="CF174" s="419">
        <f t="shared" si="212"/>
        <v>1437.2232385853097</v>
      </c>
      <c r="CG174" s="549">
        <f t="shared" si="204"/>
        <v>18.189583333333335</v>
      </c>
      <c r="CH174" s="549">
        <f t="shared" si="205"/>
        <v>2.0750000000000006</v>
      </c>
      <c r="CI174" s="460">
        <f t="shared" si="206"/>
        <v>475350</v>
      </c>
      <c r="CJ174" s="549">
        <f t="shared" si="213"/>
        <v>16.114583333333336</v>
      </c>
      <c r="CK174" s="460">
        <f t="shared" si="208"/>
        <v>1229.088558500323</v>
      </c>
      <c r="CL174" s="460">
        <f t="shared" si="221"/>
        <v>1088.8787080517693</v>
      </c>
      <c r="CM174" s="567"/>
      <c r="CN174" s="567"/>
      <c r="CO174" s="568"/>
      <c r="CP174" s="568"/>
      <c r="CQ174" s="568"/>
      <c r="CR174" s="568"/>
      <c r="CS174" s="568"/>
      <c r="CT174" s="568"/>
      <c r="CU174" s="568"/>
      <c r="CV174" s="568"/>
      <c r="CW174" s="568"/>
      <c r="CX174" s="568"/>
    </row>
    <row r="175" spans="1:102">
      <c r="A175" s="461">
        <f t="shared" si="186"/>
        <v>174</v>
      </c>
      <c r="B175" s="459">
        <v>40929</v>
      </c>
      <c r="C175" s="461">
        <f t="shared" si="222"/>
        <v>1</v>
      </c>
      <c r="D175" s="466" t="s">
        <v>24</v>
      </c>
      <c r="E175" s="463" t="s">
        <v>1113</v>
      </c>
      <c r="F175" s="464"/>
      <c r="G175" s="474">
        <v>66</v>
      </c>
      <c r="H175" s="463" t="s">
        <v>27</v>
      </c>
      <c r="I175" s="464" t="s">
        <v>350</v>
      </c>
      <c r="J175" s="463" t="s">
        <v>696</v>
      </c>
      <c r="K175" s="463" t="s">
        <v>29</v>
      </c>
      <c r="L175" s="465">
        <v>54998</v>
      </c>
      <c r="M175" s="465">
        <v>15446</v>
      </c>
      <c r="N175" s="679"/>
      <c r="O175" s="561"/>
      <c r="P175" s="460">
        <f>P174-M175</f>
        <v>0</v>
      </c>
      <c r="Q175" s="268">
        <f t="shared" si="216"/>
        <v>3720871</v>
      </c>
      <c r="R175" s="466" t="s">
        <v>936</v>
      </c>
      <c r="S175" s="467">
        <v>4.5138888888888888E-2</v>
      </c>
      <c r="T175" s="257">
        <f t="shared" si="187"/>
        <v>1</v>
      </c>
      <c r="U175" s="257">
        <f t="shared" si="189"/>
        <v>5</v>
      </c>
      <c r="V175" s="466" t="s">
        <v>937</v>
      </c>
      <c r="W175" s="468">
        <v>0.78333333333333333</v>
      </c>
      <c r="X175" s="253">
        <f t="shared" si="173"/>
        <v>18</v>
      </c>
      <c r="Y175" s="257">
        <f t="shared" si="190"/>
        <v>48</v>
      </c>
      <c r="Z175" s="253">
        <f t="shared" si="203"/>
        <v>2685</v>
      </c>
      <c r="AA175" s="253">
        <f t="shared" si="203"/>
        <v>3218</v>
      </c>
      <c r="AB175" s="253">
        <f>SUM($W$7:W175)</f>
        <v>111.80763888888885</v>
      </c>
      <c r="AC175" s="469">
        <v>0</v>
      </c>
      <c r="AD175" s="460">
        <v>0</v>
      </c>
      <c r="AE175" s="253">
        <f t="shared" si="174"/>
        <v>0</v>
      </c>
      <c r="AF175" s="253">
        <f t="shared" si="191"/>
        <v>0</v>
      </c>
      <c r="AG175" s="257">
        <f t="shared" si="168"/>
        <v>821.59574468085111</v>
      </c>
      <c r="AH175" s="257">
        <f t="shared" si="175"/>
        <v>19718.297872340427</v>
      </c>
      <c r="AI175" s="466" t="s">
        <v>946</v>
      </c>
      <c r="AJ175" s="462"/>
      <c r="AK175" s="470">
        <v>2</v>
      </c>
      <c r="AL175" s="463">
        <v>3.7499999999999999E-2</v>
      </c>
      <c r="AM175" s="253">
        <f t="shared" si="176"/>
        <v>0</v>
      </c>
      <c r="AN175" s="251">
        <f t="shared" si="192"/>
        <v>54</v>
      </c>
      <c r="AO175" s="470">
        <v>2</v>
      </c>
      <c r="AP175" s="471">
        <v>0.26527777777777778</v>
      </c>
      <c r="AQ175" s="253">
        <f t="shared" si="177"/>
        <v>6</v>
      </c>
      <c r="AR175" s="251">
        <f t="shared" si="193"/>
        <v>22</v>
      </c>
      <c r="AS175" s="470">
        <v>0</v>
      </c>
      <c r="AT175" s="471">
        <v>0</v>
      </c>
      <c r="AU175" s="253">
        <f t="shared" si="219"/>
        <v>0</v>
      </c>
      <c r="AV175" s="251">
        <f t="shared" si="220"/>
        <v>0</v>
      </c>
      <c r="AW175" s="472">
        <v>0</v>
      </c>
      <c r="AX175" s="471">
        <v>0</v>
      </c>
      <c r="AY175" s="253">
        <f t="shared" si="179"/>
        <v>0</v>
      </c>
      <c r="AZ175" s="251">
        <f t="shared" si="195"/>
        <v>0</v>
      </c>
      <c r="BA175" s="472">
        <v>3</v>
      </c>
      <c r="BB175" s="471">
        <v>2.9166666666666664E-2</v>
      </c>
      <c r="BC175" s="257">
        <f t="shared" si="180"/>
        <v>0</v>
      </c>
      <c r="BD175" s="258">
        <f t="shared" si="196"/>
        <v>42</v>
      </c>
      <c r="BE175" s="461">
        <v>2</v>
      </c>
      <c r="BF175" s="471">
        <v>2.7777777777777776E-2</v>
      </c>
      <c r="BG175" s="253">
        <f t="shared" si="181"/>
        <v>0</v>
      </c>
      <c r="BH175" s="251">
        <f t="shared" si="197"/>
        <v>40</v>
      </c>
      <c r="BI175" s="472">
        <v>0</v>
      </c>
      <c r="BJ175" s="471">
        <v>0</v>
      </c>
      <c r="BK175" s="253">
        <f t="shared" si="182"/>
        <v>0</v>
      </c>
      <c r="BL175" s="251">
        <f t="shared" si="198"/>
        <v>0</v>
      </c>
      <c r="BM175" s="472">
        <v>0</v>
      </c>
      <c r="BN175" s="471">
        <v>0</v>
      </c>
      <c r="BO175" s="253">
        <f t="shared" si="183"/>
        <v>0</v>
      </c>
      <c r="BP175" s="251">
        <f t="shared" si="199"/>
        <v>0</v>
      </c>
      <c r="BQ175" s="473">
        <v>0</v>
      </c>
      <c r="BR175" s="471">
        <v>0</v>
      </c>
      <c r="BS175" s="253">
        <f t="shared" si="184"/>
        <v>0</v>
      </c>
      <c r="BT175" s="251">
        <f t="shared" si="200"/>
        <v>0</v>
      </c>
      <c r="BU175" s="253">
        <f t="shared" si="188"/>
        <v>9</v>
      </c>
      <c r="BV175" s="254">
        <f t="shared" si="172"/>
        <v>0.35972222222222217</v>
      </c>
      <c r="BW175" s="253">
        <f t="shared" si="185"/>
        <v>8</v>
      </c>
      <c r="BX175" s="252">
        <f t="shared" si="201"/>
        <v>38</v>
      </c>
      <c r="BY175" s="418">
        <f t="shared" si="217"/>
        <v>0.42361111111111116</v>
      </c>
      <c r="BZ175" s="260">
        <f t="shared" ref="BZ175:BZ201" si="223">M175/BY175/24</f>
        <v>1519.2786885245898</v>
      </c>
      <c r="CA175" s="260">
        <f t="shared" si="218"/>
        <v>36462.688524590158</v>
      </c>
      <c r="CB175" s="258">
        <f t="shared" si="215"/>
        <v>821.59574468085111</v>
      </c>
      <c r="CC175" s="546">
        <f t="shared" si="209"/>
        <v>4.9854166666666666</v>
      </c>
      <c r="CD175" s="546">
        <f t="shared" si="210"/>
        <v>113.19305555555549</v>
      </c>
      <c r="CE175" s="515">
        <f t="shared" si="211"/>
        <v>108.20763888888882</v>
      </c>
      <c r="CF175" s="419">
        <f t="shared" si="212"/>
        <v>1432.7666074098804</v>
      </c>
      <c r="CG175" s="549">
        <f t="shared" si="204"/>
        <v>18.97291666666667</v>
      </c>
      <c r="CH175" s="549">
        <f t="shared" si="205"/>
        <v>2.0750000000000006</v>
      </c>
      <c r="CI175" s="460">
        <f t="shared" si="206"/>
        <v>490796</v>
      </c>
      <c r="CJ175" s="549">
        <f t="shared" si="213"/>
        <v>16.897916666666671</v>
      </c>
      <c r="CK175" s="460">
        <f t="shared" si="208"/>
        <v>1210.198495869806</v>
      </c>
      <c r="CL175" s="460">
        <f t="shared" si="221"/>
        <v>1077.8434171516415</v>
      </c>
      <c r="CM175" s="567"/>
      <c r="CN175" s="567"/>
      <c r="CO175" s="568"/>
      <c r="CP175" s="568"/>
      <c r="CQ175" s="568"/>
      <c r="CR175" s="568"/>
      <c r="CS175" s="568"/>
      <c r="CT175" s="568"/>
      <c r="CU175" s="568"/>
      <c r="CV175" s="568"/>
      <c r="CW175" s="568"/>
      <c r="CX175" s="568"/>
    </row>
    <row r="176" spans="1:102">
      <c r="A176" s="461">
        <f t="shared" si="186"/>
        <v>175</v>
      </c>
      <c r="B176" s="459">
        <v>40930</v>
      </c>
      <c r="C176" s="461">
        <f t="shared" si="222"/>
        <v>1</v>
      </c>
      <c r="D176" s="466" t="s">
        <v>24</v>
      </c>
      <c r="E176" s="463" t="s">
        <v>1214</v>
      </c>
      <c r="F176" s="464"/>
      <c r="G176" s="474">
        <v>67</v>
      </c>
      <c r="H176" s="463" t="s">
        <v>27</v>
      </c>
      <c r="I176" s="464" t="s">
        <v>290</v>
      </c>
      <c r="J176" s="463" t="s">
        <v>954</v>
      </c>
      <c r="K176" s="463" t="s">
        <v>29</v>
      </c>
      <c r="L176" s="465">
        <v>50009</v>
      </c>
      <c r="M176" s="465">
        <v>9100</v>
      </c>
      <c r="N176" s="674">
        <v>7</v>
      </c>
      <c r="O176" s="674">
        <v>4</v>
      </c>
      <c r="P176" s="460">
        <f>L176-M176</f>
        <v>40909</v>
      </c>
      <c r="Q176" s="268">
        <f t="shared" si="216"/>
        <v>3729971</v>
      </c>
      <c r="R176" s="466" t="s">
        <v>955</v>
      </c>
      <c r="S176" s="467">
        <v>6.6666666666666666E-2</v>
      </c>
      <c r="T176" s="257">
        <f t="shared" si="187"/>
        <v>1</v>
      </c>
      <c r="U176" s="257">
        <f t="shared" si="189"/>
        <v>36</v>
      </c>
      <c r="V176" s="466" t="s">
        <v>956</v>
      </c>
      <c r="W176" s="468">
        <v>0.64583333333333337</v>
      </c>
      <c r="X176" s="253">
        <f t="shared" si="173"/>
        <v>15</v>
      </c>
      <c r="Y176" s="257">
        <f t="shared" si="190"/>
        <v>30</v>
      </c>
      <c r="Z176" s="253">
        <f t="shared" si="203"/>
        <v>2700</v>
      </c>
      <c r="AA176" s="253">
        <f t="shared" si="203"/>
        <v>3248</v>
      </c>
      <c r="AB176" s="253">
        <f>SUM($W$7:W176)</f>
        <v>112.45347222222217</v>
      </c>
      <c r="AC176" s="469">
        <v>0</v>
      </c>
      <c r="AD176" s="460">
        <v>0</v>
      </c>
      <c r="AE176" s="253">
        <f t="shared" si="174"/>
        <v>0</v>
      </c>
      <c r="AF176" s="253">
        <f t="shared" si="191"/>
        <v>0</v>
      </c>
      <c r="AG176" s="257">
        <f t="shared" si="168"/>
        <v>587.09677419354841</v>
      </c>
      <c r="AH176" s="257">
        <f t="shared" si="175"/>
        <v>14090.322580645163</v>
      </c>
      <c r="AI176" s="466"/>
      <c r="AJ176" s="462"/>
      <c r="AK176" s="470">
        <v>0</v>
      </c>
      <c r="AL176" s="463">
        <v>0</v>
      </c>
      <c r="AM176" s="253">
        <f t="shared" si="176"/>
        <v>0</v>
      </c>
      <c r="AN176" s="251">
        <f t="shared" si="192"/>
        <v>0</v>
      </c>
      <c r="AO176" s="470">
        <v>1</v>
      </c>
      <c r="AP176" s="471">
        <v>9.0277777777777787E-3</v>
      </c>
      <c r="AQ176" s="253">
        <f t="shared" si="177"/>
        <v>0</v>
      </c>
      <c r="AR176" s="251">
        <f t="shared" si="193"/>
        <v>13</v>
      </c>
      <c r="AS176" s="470">
        <v>0</v>
      </c>
      <c r="AT176" s="471">
        <v>0</v>
      </c>
      <c r="AU176" s="253">
        <f t="shared" si="219"/>
        <v>0</v>
      </c>
      <c r="AV176" s="251">
        <f t="shared" si="220"/>
        <v>0</v>
      </c>
      <c r="AW176" s="472">
        <v>0</v>
      </c>
      <c r="AX176" s="471">
        <v>0</v>
      </c>
      <c r="AY176" s="253">
        <f t="shared" si="179"/>
        <v>0</v>
      </c>
      <c r="AZ176" s="251">
        <f t="shared" si="195"/>
        <v>0</v>
      </c>
      <c r="BA176" s="472">
        <v>0</v>
      </c>
      <c r="BB176" s="471">
        <v>0</v>
      </c>
      <c r="BC176" s="257">
        <f t="shared" si="180"/>
        <v>0</v>
      </c>
      <c r="BD176" s="258">
        <f t="shared" si="196"/>
        <v>0</v>
      </c>
      <c r="BE176" s="461">
        <v>5</v>
      </c>
      <c r="BF176" s="471">
        <v>0.28680555555555554</v>
      </c>
      <c r="BG176" s="253">
        <f t="shared" si="181"/>
        <v>6</v>
      </c>
      <c r="BH176" s="251">
        <f t="shared" si="197"/>
        <v>53</v>
      </c>
      <c r="BI176" s="472">
        <v>0</v>
      </c>
      <c r="BJ176" s="471">
        <v>0</v>
      </c>
      <c r="BK176" s="253">
        <f t="shared" si="182"/>
        <v>0</v>
      </c>
      <c r="BL176" s="251">
        <f t="shared" si="198"/>
        <v>0</v>
      </c>
      <c r="BM176" s="472">
        <v>0</v>
      </c>
      <c r="BN176" s="471">
        <v>0</v>
      </c>
      <c r="BO176" s="253">
        <f t="shared" si="183"/>
        <v>0</v>
      </c>
      <c r="BP176" s="251">
        <f t="shared" si="199"/>
        <v>0</v>
      </c>
      <c r="BQ176" s="473">
        <v>0</v>
      </c>
      <c r="BR176" s="471">
        <v>0</v>
      </c>
      <c r="BS176" s="253">
        <f t="shared" si="184"/>
        <v>0</v>
      </c>
      <c r="BT176" s="251">
        <f t="shared" si="200"/>
        <v>0</v>
      </c>
      <c r="BU176" s="253">
        <f t="shared" si="188"/>
        <v>6</v>
      </c>
      <c r="BV176" s="254">
        <f t="shared" si="172"/>
        <v>0.29583333333333334</v>
      </c>
      <c r="BW176" s="253">
        <f t="shared" si="185"/>
        <v>7</v>
      </c>
      <c r="BX176" s="252">
        <f t="shared" si="201"/>
        <v>6</v>
      </c>
      <c r="BY176" s="418">
        <f t="shared" si="217"/>
        <v>0.35000000000000003</v>
      </c>
      <c r="BZ176" s="260">
        <f t="shared" si="223"/>
        <v>1083.3333333333333</v>
      </c>
      <c r="CA176" s="260">
        <f t="shared" si="218"/>
        <v>26000</v>
      </c>
      <c r="CB176" s="258">
        <f t="shared" si="215"/>
        <v>587.09677419354841</v>
      </c>
      <c r="CC176" s="546">
        <f t="shared" si="209"/>
        <v>4.9854166666666666</v>
      </c>
      <c r="CD176" s="546">
        <f t="shared" si="210"/>
        <v>113.83888888888882</v>
      </c>
      <c r="CE176" s="515">
        <f t="shared" si="211"/>
        <v>108.85347222222215</v>
      </c>
      <c r="CF176" s="419">
        <f t="shared" si="212"/>
        <v>1427.7492041416542</v>
      </c>
      <c r="CG176" s="549">
        <f t="shared" si="204"/>
        <v>19.618750000000002</v>
      </c>
      <c r="CH176" s="549">
        <f t="shared" si="205"/>
        <v>2.0750000000000006</v>
      </c>
      <c r="CI176" s="460">
        <f t="shared" ref="CI176:CI181" si="224" xml:space="preserve"> M176 + CI175</f>
        <v>499896</v>
      </c>
      <c r="CJ176" s="549">
        <f t="shared" si="213"/>
        <v>17.543750000000003</v>
      </c>
      <c r="CK176" s="460">
        <f t="shared" si="208"/>
        <v>1187.260420377627</v>
      </c>
      <c r="CL176" s="460">
        <f t="shared" si="221"/>
        <v>1061.688435807582</v>
      </c>
      <c r="CM176" s="567"/>
      <c r="CN176" s="567"/>
      <c r="CO176" s="568"/>
      <c r="CP176" s="568"/>
      <c r="CQ176" s="568"/>
      <c r="CR176" s="568"/>
      <c r="CS176" s="568"/>
      <c r="CT176" s="568"/>
      <c r="CU176" s="568"/>
      <c r="CV176" s="568"/>
      <c r="CW176" s="568"/>
      <c r="CX176" s="568"/>
    </row>
    <row r="177" spans="1:102">
      <c r="A177" s="461">
        <f t="shared" si="186"/>
        <v>176</v>
      </c>
      <c r="B177" s="459">
        <v>40931</v>
      </c>
      <c r="C177" s="461">
        <f t="shared" si="222"/>
        <v>1</v>
      </c>
      <c r="D177" s="466" t="s">
        <v>24</v>
      </c>
      <c r="E177" s="463" t="s">
        <v>1214</v>
      </c>
      <c r="F177" s="464"/>
      <c r="G177" s="474">
        <v>67</v>
      </c>
      <c r="H177" s="463" t="s">
        <v>27</v>
      </c>
      <c r="I177" s="464" t="s">
        <v>290</v>
      </c>
      <c r="J177" s="463" t="s">
        <v>954</v>
      </c>
      <c r="K177" s="463" t="s">
        <v>29</v>
      </c>
      <c r="L177" s="465">
        <v>50009</v>
      </c>
      <c r="M177" s="465">
        <v>34100</v>
      </c>
      <c r="N177" s="675"/>
      <c r="O177" s="675"/>
      <c r="P177" s="460">
        <f>P176-M177</f>
        <v>6809</v>
      </c>
      <c r="Q177" s="268">
        <f t="shared" si="216"/>
        <v>3764071</v>
      </c>
      <c r="R177" s="466" t="s">
        <v>955</v>
      </c>
      <c r="S177" s="467">
        <v>6.6666666666666666E-2</v>
      </c>
      <c r="T177" s="257">
        <f t="shared" si="187"/>
        <v>1</v>
      </c>
      <c r="U177" s="257">
        <f t="shared" si="189"/>
        <v>36</v>
      </c>
      <c r="V177" s="466" t="s">
        <v>956</v>
      </c>
      <c r="W177" s="468">
        <v>1</v>
      </c>
      <c r="X177" s="253">
        <f t="shared" si="173"/>
        <v>24</v>
      </c>
      <c r="Y177" s="257">
        <f t="shared" si="190"/>
        <v>0</v>
      </c>
      <c r="Z177" s="253">
        <f t="shared" si="203"/>
        <v>2724</v>
      </c>
      <c r="AA177" s="253">
        <f t="shared" si="203"/>
        <v>3248</v>
      </c>
      <c r="AB177" s="253">
        <f>SUM($W$7:W177)</f>
        <v>113.45347222222217</v>
      </c>
      <c r="AC177" s="469">
        <v>0</v>
      </c>
      <c r="AD177" s="460">
        <v>0</v>
      </c>
      <c r="AE177" s="253">
        <f t="shared" si="174"/>
        <v>0</v>
      </c>
      <c r="AF177" s="253">
        <f t="shared" si="191"/>
        <v>0</v>
      </c>
      <c r="AG177" s="257">
        <f t="shared" si="168"/>
        <v>1420.8333333333333</v>
      </c>
      <c r="AH177" s="257">
        <f t="shared" si="175"/>
        <v>34100</v>
      </c>
      <c r="AI177" s="466"/>
      <c r="AJ177" s="462"/>
      <c r="AK177" s="470">
        <v>5</v>
      </c>
      <c r="AL177" s="463">
        <v>3.6111111111111115E-2</v>
      </c>
      <c r="AM177" s="253">
        <f t="shared" si="176"/>
        <v>0</v>
      </c>
      <c r="AN177" s="251">
        <f t="shared" si="192"/>
        <v>52</v>
      </c>
      <c r="AO177" s="470">
        <v>1</v>
      </c>
      <c r="AP177" s="471">
        <v>1.3888888888888888E-2</v>
      </c>
      <c r="AQ177" s="253">
        <f t="shared" si="177"/>
        <v>0</v>
      </c>
      <c r="AR177" s="251">
        <f t="shared" si="193"/>
        <v>20</v>
      </c>
      <c r="AS177" s="470">
        <v>0</v>
      </c>
      <c r="AT177" s="471">
        <v>0</v>
      </c>
      <c r="AU177" s="253">
        <f t="shared" si="178"/>
        <v>0</v>
      </c>
      <c r="AV177" s="251">
        <f t="shared" si="194"/>
        <v>0</v>
      </c>
      <c r="AW177" s="472">
        <v>5</v>
      </c>
      <c r="AX177" s="471">
        <v>0.10416666666666667</v>
      </c>
      <c r="AY177" s="253">
        <f t="shared" si="179"/>
        <v>2</v>
      </c>
      <c r="AZ177" s="251">
        <f t="shared" si="195"/>
        <v>30</v>
      </c>
      <c r="BA177" s="472">
        <v>2</v>
      </c>
      <c r="BB177" s="471">
        <v>2.4999999999999998E-2</v>
      </c>
      <c r="BC177" s="257">
        <f t="shared" si="180"/>
        <v>0</v>
      </c>
      <c r="BD177" s="258">
        <f t="shared" si="196"/>
        <v>36</v>
      </c>
      <c r="BE177" s="461">
        <v>3</v>
      </c>
      <c r="BF177" s="471">
        <v>0.17916666666666667</v>
      </c>
      <c r="BG177" s="253">
        <f t="shared" si="181"/>
        <v>4</v>
      </c>
      <c r="BH177" s="251">
        <f t="shared" si="197"/>
        <v>18</v>
      </c>
      <c r="BI177" s="472">
        <v>0</v>
      </c>
      <c r="BJ177" s="471">
        <v>0</v>
      </c>
      <c r="BK177" s="253">
        <f t="shared" si="182"/>
        <v>0</v>
      </c>
      <c r="BL177" s="251">
        <f t="shared" si="198"/>
        <v>0</v>
      </c>
      <c r="BM177" s="472">
        <v>0</v>
      </c>
      <c r="BN177" s="471">
        <v>0</v>
      </c>
      <c r="BO177" s="253">
        <f t="shared" si="183"/>
        <v>0</v>
      </c>
      <c r="BP177" s="251">
        <f t="shared" si="199"/>
        <v>0</v>
      </c>
      <c r="BQ177" s="473">
        <v>3</v>
      </c>
      <c r="BR177" s="471">
        <v>7.2916666666666671E-2</v>
      </c>
      <c r="BS177" s="253">
        <f t="shared" si="184"/>
        <v>1</v>
      </c>
      <c r="BT177" s="251">
        <f t="shared" si="200"/>
        <v>45</v>
      </c>
      <c r="BU177" s="253">
        <f t="shared" si="188"/>
        <v>19</v>
      </c>
      <c r="BV177" s="254">
        <f t="shared" si="172"/>
        <v>0.43125000000000002</v>
      </c>
      <c r="BW177" s="253">
        <f t="shared" si="185"/>
        <v>10</v>
      </c>
      <c r="BX177" s="252">
        <f t="shared" si="201"/>
        <v>21</v>
      </c>
      <c r="BY177" s="418">
        <f t="shared" si="217"/>
        <v>0.56874999999999998</v>
      </c>
      <c r="BZ177" s="260">
        <f t="shared" si="223"/>
        <v>2498.168498168498</v>
      </c>
      <c r="CA177" s="260">
        <f t="shared" si="218"/>
        <v>59956.043956043955</v>
      </c>
      <c r="CB177" s="258">
        <f t="shared" si="215"/>
        <v>1532.5842696629213</v>
      </c>
      <c r="CC177" s="546">
        <f t="shared" si="209"/>
        <v>5.0583333333333336</v>
      </c>
      <c r="CD177" s="546">
        <f t="shared" si="210"/>
        <v>114.83888888888882</v>
      </c>
      <c r="CE177" s="515">
        <f t="shared" si="211"/>
        <v>109.78055555555548</v>
      </c>
      <c r="CF177" s="419">
        <f t="shared" si="212"/>
        <v>1428.6345234179307</v>
      </c>
      <c r="CG177" s="549">
        <f t="shared" si="204"/>
        <v>20.618750000000002</v>
      </c>
      <c r="CH177" s="549">
        <f t="shared" si="205"/>
        <v>2.1479166666666671</v>
      </c>
      <c r="CI177" s="460">
        <f t="shared" si="224"/>
        <v>533996</v>
      </c>
      <c r="CJ177" s="549">
        <f t="shared" si="213"/>
        <v>18.470833333333335</v>
      </c>
      <c r="CK177" s="460">
        <f t="shared" si="208"/>
        <v>1204.5928265283103</v>
      </c>
      <c r="CL177" s="460">
        <f t="shared" si="221"/>
        <v>1079.1068000404161</v>
      </c>
      <c r="CM177" s="567"/>
      <c r="CN177" s="567"/>
      <c r="CO177" s="568"/>
      <c r="CP177" s="568"/>
      <c r="CQ177" s="568"/>
      <c r="CR177" s="568"/>
      <c r="CS177" s="568"/>
      <c r="CT177" s="568"/>
      <c r="CU177" s="568"/>
      <c r="CV177" s="568"/>
      <c r="CW177" s="568"/>
      <c r="CX177" s="568"/>
    </row>
    <row r="178" spans="1:102">
      <c r="A178" s="461">
        <f t="shared" si="186"/>
        <v>177</v>
      </c>
      <c r="B178" s="459">
        <v>40932</v>
      </c>
      <c r="C178" s="461">
        <f t="shared" si="222"/>
        <v>1</v>
      </c>
      <c r="D178" s="466" t="s">
        <v>24</v>
      </c>
      <c r="E178" s="463" t="s">
        <v>1214</v>
      </c>
      <c r="F178" s="464"/>
      <c r="G178" s="474">
        <v>67</v>
      </c>
      <c r="H178" s="463" t="s">
        <v>27</v>
      </c>
      <c r="I178" s="464" t="s">
        <v>290</v>
      </c>
      <c r="J178" s="463" t="s">
        <v>954</v>
      </c>
      <c r="K178" s="463" t="s">
        <v>29</v>
      </c>
      <c r="L178" s="465">
        <v>50009</v>
      </c>
      <c r="M178" s="465">
        <v>6809</v>
      </c>
      <c r="N178" s="676"/>
      <c r="O178" s="676"/>
      <c r="P178" s="460">
        <f>P177-M178</f>
        <v>0</v>
      </c>
      <c r="Q178" s="268">
        <f t="shared" si="216"/>
        <v>3770880</v>
      </c>
      <c r="R178" s="466" t="s">
        <v>955</v>
      </c>
      <c r="S178" s="467">
        <v>6.6666666666666666E-2</v>
      </c>
      <c r="T178" s="257">
        <f t="shared" si="187"/>
        <v>1</v>
      </c>
      <c r="U178" s="257">
        <f t="shared" si="189"/>
        <v>36</v>
      </c>
      <c r="V178" s="466" t="s">
        <v>956</v>
      </c>
      <c r="W178" s="468">
        <v>0.39583333333333331</v>
      </c>
      <c r="X178" s="253">
        <f t="shared" si="173"/>
        <v>9</v>
      </c>
      <c r="Y178" s="257">
        <f t="shared" si="190"/>
        <v>30</v>
      </c>
      <c r="Z178" s="253">
        <f t="shared" si="203"/>
        <v>2733</v>
      </c>
      <c r="AA178" s="253">
        <f t="shared" si="203"/>
        <v>3278</v>
      </c>
      <c r="AB178" s="253">
        <f>SUM($W$7:W178)</f>
        <v>113.8493055555555</v>
      </c>
      <c r="AC178" s="469">
        <v>0</v>
      </c>
      <c r="AD178" s="460">
        <v>0</v>
      </c>
      <c r="AE178" s="253">
        <f t="shared" si="174"/>
        <v>0</v>
      </c>
      <c r="AF178" s="253">
        <f t="shared" si="191"/>
        <v>0</v>
      </c>
      <c r="AG178" s="257">
        <f t="shared" si="168"/>
        <v>716.73684210526324</v>
      </c>
      <c r="AH178" s="257">
        <f t="shared" si="175"/>
        <v>17201.684210526317</v>
      </c>
      <c r="AI178" s="466" t="s">
        <v>972</v>
      </c>
      <c r="AJ178" s="462"/>
      <c r="AK178" s="470">
        <v>1</v>
      </c>
      <c r="AL178" s="463">
        <v>6.9444444444444441E-3</v>
      </c>
      <c r="AM178" s="253">
        <f t="shared" si="176"/>
        <v>0</v>
      </c>
      <c r="AN178" s="251">
        <f t="shared" si="192"/>
        <v>10</v>
      </c>
      <c r="AO178" s="470">
        <v>3</v>
      </c>
      <c r="AP178" s="471">
        <v>5.486111111111111E-2</v>
      </c>
      <c r="AQ178" s="253">
        <f t="shared" si="177"/>
        <v>1</v>
      </c>
      <c r="AR178" s="251">
        <f t="shared" si="193"/>
        <v>19</v>
      </c>
      <c r="AS178" s="470">
        <v>0</v>
      </c>
      <c r="AT178" s="471">
        <v>0</v>
      </c>
      <c r="AU178" s="253">
        <f t="shared" si="178"/>
        <v>0</v>
      </c>
      <c r="AV178" s="251">
        <f t="shared" si="194"/>
        <v>0</v>
      </c>
      <c r="AW178" s="472">
        <v>0</v>
      </c>
      <c r="AX178" s="471">
        <v>0</v>
      </c>
      <c r="AY178" s="253">
        <f t="shared" si="179"/>
        <v>0</v>
      </c>
      <c r="AZ178" s="251">
        <f t="shared" si="195"/>
        <v>0</v>
      </c>
      <c r="BA178" s="472">
        <v>1</v>
      </c>
      <c r="BB178" s="471">
        <v>1.3888888888888888E-2</v>
      </c>
      <c r="BC178" s="257">
        <f t="shared" si="180"/>
        <v>0</v>
      </c>
      <c r="BD178" s="258">
        <f t="shared" si="196"/>
        <v>20</v>
      </c>
      <c r="BE178" s="461">
        <v>0</v>
      </c>
      <c r="BF178" s="471">
        <v>0</v>
      </c>
      <c r="BG178" s="253">
        <f t="shared" si="181"/>
        <v>0</v>
      </c>
      <c r="BH178" s="251">
        <f t="shared" si="197"/>
        <v>0</v>
      </c>
      <c r="BI178" s="472">
        <v>0</v>
      </c>
      <c r="BJ178" s="471">
        <v>0</v>
      </c>
      <c r="BK178" s="253">
        <f t="shared" si="182"/>
        <v>0</v>
      </c>
      <c r="BL178" s="251">
        <f t="shared" si="198"/>
        <v>0</v>
      </c>
      <c r="BM178" s="472">
        <v>0</v>
      </c>
      <c r="BN178" s="471">
        <v>0</v>
      </c>
      <c r="BO178" s="253">
        <f t="shared" si="183"/>
        <v>0</v>
      </c>
      <c r="BP178" s="251">
        <f t="shared" si="199"/>
        <v>0</v>
      </c>
      <c r="BQ178" s="473">
        <v>3</v>
      </c>
      <c r="BR178" s="471">
        <v>7.5694444444444439E-2</v>
      </c>
      <c r="BS178" s="253">
        <f t="shared" si="184"/>
        <v>1</v>
      </c>
      <c r="BT178" s="251">
        <f t="shared" si="200"/>
        <v>49</v>
      </c>
      <c r="BU178" s="253">
        <f t="shared" si="188"/>
        <v>8</v>
      </c>
      <c r="BV178" s="254">
        <f t="shared" si="172"/>
        <v>0.15138888888888888</v>
      </c>
      <c r="BW178" s="253">
        <f t="shared" si="185"/>
        <v>3</v>
      </c>
      <c r="BX178" s="252">
        <f>MINUTE(BV178)</f>
        <v>38</v>
      </c>
      <c r="BY178" s="418">
        <f t="shared" ref="BY178:BY201" si="225">W178-BV178</f>
        <v>0.24444444444444444</v>
      </c>
      <c r="BZ178" s="260">
        <f t="shared" si="223"/>
        <v>1160.625</v>
      </c>
      <c r="CA178" s="260">
        <f t="shared" ref="CA178:CA201" si="226">BZ178*24</f>
        <v>27855</v>
      </c>
      <c r="CB178" s="258">
        <f t="shared" ref="CB178:CB201" si="227">M178/(W178-BR178)/24</f>
        <v>886.20390455531458</v>
      </c>
      <c r="CC178" s="546">
        <f t="shared" si="209"/>
        <v>5.1340277777777779</v>
      </c>
      <c r="CD178" s="546">
        <f t="shared" si="210"/>
        <v>115.23472222222215</v>
      </c>
      <c r="CE178" s="515">
        <f t="shared" si="211"/>
        <v>110.10069444444437</v>
      </c>
      <c r="CF178" s="419">
        <f t="shared" si="212"/>
        <v>1427.0573023431843</v>
      </c>
      <c r="CG178" s="549">
        <f t="shared" si="204"/>
        <v>21.014583333333334</v>
      </c>
      <c r="CH178" s="549">
        <f t="shared" si="205"/>
        <v>2.2236111111111114</v>
      </c>
      <c r="CI178" s="460">
        <f t="shared" si="224"/>
        <v>540805</v>
      </c>
      <c r="CJ178" s="549">
        <f t="shared" si="213"/>
        <v>18.790972222222223</v>
      </c>
      <c r="CK178" s="460">
        <f t="shared" si="208"/>
        <v>1199.1684836838019</v>
      </c>
      <c r="CL178" s="460">
        <f t="shared" si="221"/>
        <v>1072.2811539605432</v>
      </c>
      <c r="CM178" s="567"/>
      <c r="CN178" s="567"/>
      <c r="CO178" s="568"/>
      <c r="CP178" s="568"/>
      <c r="CQ178" s="568"/>
      <c r="CR178" s="568"/>
      <c r="CS178" s="568"/>
      <c r="CT178" s="568"/>
      <c r="CU178" s="568"/>
      <c r="CV178" s="568"/>
      <c r="CW178" s="568"/>
      <c r="CX178" s="568"/>
    </row>
    <row r="179" spans="1:102">
      <c r="A179" s="461">
        <f t="shared" si="186"/>
        <v>178</v>
      </c>
      <c r="B179" s="459">
        <v>40932</v>
      </c>
      <c r="C179" s="461">
        <f t="shared" si="222"/>
        <v>1</v>
      </c>
      <c r="D179" s="466" t="s">
        <v>24</v>
      </c>
      <c r="E179" s="463" t="s">
        <v>1215</v>
      </c>
      <c r="F179" s="464"/>
      <c r="G179" s="474">
        <v>68</v>
      </c>
      <c r="H179" s="463" t="s">
        <v>27</v>
      </c>
      <c r="I179" s="464" t="s">
        <v>350</v>
      </c>
      <c r="J179" s="463" t="s">
        <v>492</v>
      </c>
      <c r="K179" s="463" t="s">
        <v>29</v>
      </c>
      <c r="L179" s="465">
        <v>24913</v>
      </c>
      <c r="M179" s="465">
        <v>5491</v>
      </c>
      <c r="N179" s="465">
        <v>5</v>
      </c>
      <c r="O179" s="674" t="s">
        <v>178</v>
      </c>
      <c r="P179" s="460">
        <f>L179-M179</f>
        <v>19422</v>
      </c>
      <c r="Q179" s="268">
        <f t="shared" si="216"/>
        <v>3776371</v>
      </c>
      <c r="R179" s="466" t="s">
        <v>973</v>
      </c>
      <c r="S179" s="467">
        <v>6.25E-2</v>
      </c>
      <c r="T179" s="257">
        <f t="shared" si="187"/>
        <v>1</v>
      </c>
      <c r="U179" s="257">
        <f t="shared" si="189"/>
        <v>30</v>
      </c>
      <c r="V179" s="466" t="s">
        <v>974</v>
      </c>
      <c r="W179" s="468">
        <v>0.12083333333333333</v>
      </c>
      <c r="X179" s="253">
        <f t="shared" si="173"/>
        <v>2</v>
      </c>
      <c r="Y179" s="257">
        <f t="shared" si="190"/>
        <v>54</v>
      </c>
      <c r="Z179" s="253">
        <f t="shared" si="203"/>
        <v>2735</v>
      </c>
      <c r="AA179" s="253">
        <f t="shared" si="203"/>
        <v>3332</v>
      </c>
      <c r="AB179" s="253">
        <f>SUM($W$7:W179)</f>
        <v>113.97013888888884</v>
      </c>
      <c r="AC179" s="469">
        <v>0</v>
      </c>
      <c r="AD179" s="460">
        <v>0</v>
      </c>
      <c r="AE179" s="253">
        <f t="shared" si="174"/>
        <v>0</v>
      </c>
      <c r="AF179" s="253">
        <f t="shared" si="191"/>
        <v>0</v>
      </c>
      <c r="AG179" s="257">
        <f t="shared" si="168"/>
        <v>1893.4482758620688</v>
      </c>
      <c r="AH179" s="257">
        <f t="shared" si="175"/>
        <v>45442.758620689652</v>
      </c>
      <c r="AI179" s="466"/>
      <c r="AJ179" s="462"/>
      <c r="AK179" s="470">
        <v>1</v>
      </c>
      <c r="AL179" s="463">
        <v>6.9444444444444441E-3</v>
      </c>
      <c r="AM179" s="253">
        <f t="shared" si="176"/>
        <v>0</v>
      </c>
      <c r="AN179" s="251">
        <f t="shared" si="192"/>
        <v>10</v>
      </c>
      <c r="AO179" s="470">
        <v>0</v>
      </c>
      <c r="AP179" s="471">
        <v>0</v>
      </c>
      <c r="AQ179" s="253">
        <f t="shared" si="177"/>
        <v>0</v>
      </c>
      <c r="AR179" s="251">
        <f t="shared" si="193"/>
        <v>0</v>
      </c>
      <c r="AS179" s="470">
        <v>0</v>
      </c>
      <c r="AT179" s="471">
        <v>0</v>
      </c>
      <c r="AU179" s="253">
        <f t="shared" si="178"/>
        <v>0</v>
      </c>
      <c r="AV179" s="251">
        <f t="shared" si="194"/>
        <v>0</v>
      </c>
      <c r="AW179" s="472">
        <v>0</v>
      </c>
      <c r="AX179" s="471">
        <v>0</v>
      </c>
      <c r="AY179" s="253">
        <f t="shared" si="179"/>
        <v>0</v>
      </c>
      <c r="AZ179" s="251">
        <f t="shared" si="195"/>
        <v>0</v>
      </c>
      <c r="BA179" s="472">
        <v>0</v>
      </c>
      <c r="BB179" s="471">
        <v>0</v>
      </c>
      <c r="BC179" s="257">
        <f t="shared" si="180"/>
        <v>0</v>
      </c>
      <c r="BD179" s="258">
        <f t="shared" si="196"/>
        <v>0</v>
      </c>
      <c r="BE179" s="461">
        <v>0</v>
      </c>
      <c r="BF179" s="471">
        <v>0</v>
      </c>
      <c r="BG179" s="253">
        <f t="shared" si="181"/>
        <v>0</v>
      </c>
      <c r="BH179" s="251">
        <f t="shared" si="197"/>
        <v>0</v>
      </c>
      <c r="BI179" s="472">
        <v>0</v>
      </c>
      <c r="BJ179" s="471">
        <v>0</v>
      </c>
      <c r="BK179" s="253">
        <f t="shared" si="182"/>
        <v>0</v>
      </c>
      <c r="BL179" s="251">
        <f t="shared" si="198"/>
        <v>0</v>
      </c>
      <c r="BM179" s="472">
        <v>0</v>
      </c>
      <c r="BN179" s="471">
        <v>0</v>
      </c>
      <c r="BO179" s="253">
        <f t="shared" si="183"/>
        <v>0</v>
      </c>
      <c r="BP179" s="251">
        <f t="shared" si="199"/>
        <v>0</v>
      </c>
      <c r="BQ179" s="473">
        <v>0</v>
      </c>
      <c r="BR179" s="471">
        <v>0</v>
      </c>
      <c r="BS179" s="253">
        <f t="shared" si="184"/>
        <v>0</v>
      </c>
      <c r="BT179" s="251">
        <f t="shared" si="200"/>
        <v>0</v>
      </c>
      <c r="BU179" s="253">
        <f t="shared" si="188"/>
        <v>1</v>
      </c>
      <c r="BV179" s="254">
        <f t="shared" si="172"/>
        <v>6.9444444444444441E-3</v>
      </c>
      <c r="BW179" s="253">
        <f t="shared" si="185"/>
        <v>0</v>
      </c>
      <c r="BX179" s="252">
        <f t="shared" si="201"/>
        <v>10</v>
      </c>
      <c r="BY179" s="418">
        <f t="shared" si="225"/>
        <v>0.11388888888888889</v>
      </c>
      <c r="BZ179" s="260">
        <f t="shared" si="223"/>
        <v>2008.9024390243903</v>
      </c>
      <c r="CA179" s="260">
        <f t="shared" si="226"/>
        <v>48213.658536585368</v>
      </c>
      <c r="CB179" s="258">
        <f t="shared" si="227"/>
        <v>1893.4482758620688</v>
      </c>
      <c r="CC179" s="546">
        <f t="shared" si="209"/>
        <v>5.1340277777777779</v>
      </c>
      <c r="CD179" s="546">
        <f t="shared" si="210"/>
        <v>115.35555555555548</v>
      </c>
      <c r="CE179" s="515">
        <f t="shared" si="211"/>
        <v>110.22152777777771</v>
      </c>
      <c r="CF179" s="419">
        <f t="shared" si="212"/>
        <v>1427.5685960723049</v>
      </c>
      <c r="CG179" s="549">
        <f t="shared" si="204"/>
        <v>21.135416666666668</v>
      </c>
      <c r="CH179" s="549">
        <f t="shared" si="205"/>
        <v>2.2236111111111114</v>
      </c>
      <c r="CI179" s="460">
        <f t="shared" si="224"/>
        <v>546296</v>
      </c>
      <c r="CJ179" s="549">
        <f t="shared" si="213"/>
        <v>18.911805555555556</v>
      </c>
      <c r="CK179" s="460">
        <f t="shared" si="208"/>
        <v>1203.6044504828699</v>
      </c>
      <c r="CL179" s="460">
        <f t="shared" si="221"/>
        <v>1076.9758501724987</v>
      </c>
      <c r="CM179" s="567"/>
      <c r="CN179" s="567"/>
      <c r="CO179" s="568"/>
      <c r="CP179" s="568"/>
      <c r="CQ179" s="568"/>
      <c r="CR179" s="568"/>
      <c r="CS179" s="568"/>
      <c r="CT179" s="568"/>
      <c r="CU179" s="568"/>
      <c r="CV179" s="568"/>
      <c r="CW179" s="568"/>
      <c r="CX179" s="568"/>
    </row>
    <row r="180" spans="1:102">
      <c r="A180" s="461">
        <f t="shared" si="186"/>
        <v>179</v>
      </c>
      <c r="B180" s="459">
        <v>40933</v>
      </c>
      <c r="C180" s="461">
        <f t="shared" si="222"/>
        <v>1</v>
      </c>
      <c r="D180" s="466" t="s">
        <v>24</v>
      </c>
      <c r="E180" s="463" t="s">
        <v>1215</v>
      </c>
      <c r="F180" s="464"/>
      <c r="G180" s="474">
        <v>68</v>
      </c>
      <c r="H180" s="463" t="s">
        <v>27</v>
      </c>
      <c r="I180" s="464" t="s">
        <v>350</v>
      </c>
      <c r="J180" s="463" t="s">
        <v>492</v>
      </c>
      <c r="K180" s="463" t="s">
        <v>29</v>
      </c>
      <c r="L180" s="465">
        <v>24913</v>
      </c>
      <c r="M180" s="465">
        <v>18258</v>
      </c>
      <c r="N180" s="465"/>
      <c r="O180" s="675"/>
      <c r="P180" s="460">
        <f>P179-M180</f>
        <v>1164</v>
      </c>
      <c r="Q180" s="268">
        <f t="shared" si="216"/>
        <v>3794629</v>
      </c>
      <c r="R180" s="466" t="s">
        <v>973</v>
      </c>
      <c r="S180" s="467">
        <v>6.25E-2</v>
      </c>
      <c r="T180" s="257">
        <f t="shared" si="187"/>
        <v>1</v>
      </c>
      <c r="U180" s="257">
        <f t="shared" si="189"/>
        <v>30</v>
      </c>
      <c r="V180" s="466" t="s">
        <v>974</v>
      </c>
      <c r="W180" s="468">
        <v>1</v>
      </c>
      <c r="X180" s="253">
        <f t="shared" si="173"/>
        <v>24</v>
      </c>
      <c r="Y180" s="257">
        <f t="shared" si="190"/>
        <v>0</v>
      </c>
      <c r="Z180" s="253">
        <f t="shared" si="203"/>
        <v>2759</v>
      </c>
      <c r="AA180" s="253">
        <f t="shared" si="203"/>
        <v>3332</v>
      </c>
      <c r="AB180" s="253">
        <f>SUM($W$7:W180)</f>
        <v>114.97013888888884</v>
      </c>
      <c r="AC180" s="469">
        <v>0</v>
      </c>
      <c r="AD180" s="460">
        <v>0</v>
      </c>
      <c r="AE180" s="253">
        <f t="shared" si="174"/>
        <v>0</v>
      </c>
      <c r="AF180" s="253">
        <f t="shared" si="191"/>
        <v>0</v>
      </c>
      <c r="AG180" s="257">
        <f t="shared" si="168"/>
        <v>760.75</v>
      </c>
      <c r="AH180" s="257">
        <f t="shared" si="175"/>
        <v>18258</v>
      </c>
      <c r="AI180" s="466"/>
      <c r="AJ180" s="462"/>
      <c r="AK180" s="470">
        <v>2</v>
      </c>
      <c r="AL180" s="463">
        <v>1.1111111111111112E-2</v>
      </c>
      <c r="AM180" s="253">
        <f t="shared" si="176"/>
        <v>0</v>
      </c>
      <c r="AN180" s="251">
        <f t="shared" si="192"/>
        <v>16</v>
      </c>
      <c r="AO180" s="470">
        <v>0</v>
      </c>
      <c r="AP180" s="471">
        <v>0</v>
      </c>
      <c r="AQ180" s="253">
        <f t="shared" si="177"/>
        <v>0</v>
      </c>
      <c r="AR180" s="251">
        <f t="shared" si="193"/>
        <v>0</v>
      </c>
      <c r="AS180" s="470">
        <v>0</v>
      </c>
      <c r="AT180" s="471">
        <v>0</v>
      </c>
      <c r="AU180" s="253">
        <f t="shared" si="178"/>
        <v>0</v>
      </c>
      <c r="AV180" s="251">
        <f t="shared" si="194"/>
        <v>0</v>
      </c>
      <c r="AW180" s="472">
        <v>0</v>
      </c>
      <c r="AX180" s="471">
        <v>0</v>
      </c>
      <c r="AY180" s="253">
        <f t="shared" si="179"/>
        <v>0</v>
      </c>
      <c r="AZ180" s="251">
        <f t="shared" si="195"/>
        <v>0</v>
      </c>
      <c r="BA180" s="472">
        <v>4</v>
      </c>
      <c r="BB180" s="471">
        <v>3.1944444444444449E-2</v>
      </c>
      <c r="BC180" s="257">
        <f t="shared" si="180"/>
        <v>0</v>
      </c>
      <c r="BD180" s="258">
        <f t="shared" si="196"/>
        <v>46</v>
      </c>
      <c r="BE180" s="461">
        <v>0</v>
      </c>
      <c r="BF180" s="471">
        <v>0</v>
      </c>
      <c r="BG180" s="253">
        <f t="shared" si="181"/>
        <v>0</v>
      </c>
      <c r="BH180" s="251">
        <f t="shared" si="197"/>
        <v>0</v>
      </c>
      <c r="BI180" s="472">
        <v>0</v>
      </c>
      <c r="BJ180" s="471">
        <v>0</v>
      </c>
      <c r="BK180" s="253">
        <f t="shared" si="182"/>
        <v>0</v>
      </c>
      <c r="BL180" s="251">
        <f t="shared" si="198"/>
        <v>0</v>
      </c>
      <c r="BM180" s="472">
        <v>0</v>
      </c>
      <c r="BN180" s="471">
        <v>0</v>
      </c>
      <c r="BO180" s="253">
        <f t="shared" si="183"/>
        <v>0</v>
      </c>
      <c r="BP180" s="251">
        <f t="shared" si="199"/>
        <v>0</v>
      </c>
      <c r="BQ180" s="473">
        <v>2</v>
      </c>
      <c r="BR180" s="471">
        <v>0.28194444444444444</v>
      </c>
      <c r="BS180" s="253">
        <f>IF(BR180=1,24,HOUR(BR180))</f>
        <v>6</v>
      </c>
      <c r="BT180" s="251">
        <f>MINUTE(BR180)</f>
        <v>46</v>
      </c>
      <c r="BU180" s="253">
        <f>BQ180+BM180+BI180+BE180+BA180+AW180+AS180+AO180+AK180+AC180</f>
        <v>8</v>
      </c>
      <c r="BV180" s="254">
        <f>BR180+BN180+BJ180+BF180+BB180+AX180+AT180+AP180+AL180+AD180</f>
        <v>0.32500000000000001</v>
      </c>
      <c r="BW180" s="253">
        <f>IF(BV180=1,24,HOUR(BV180))</f>
        <v>7</v>
      </c>
      <c r="BX180" s="252">
        <f>MINUTE(BV180)</f>
        <v>48</v>
      </c>
      <c r="BY180" s="418">
        <f t="shared" si="225"/>
        <v>0.67500000000000004</v>
      </c>
      <c r="BZ180" s="260">
        <f t="shared" si="223"/>
        <v>1127.037037037037</v>
      </c>
      <c r="CA180" s="260">
        <f t="shared" si="226"/>
        <v>27048.888888888887</v>
      </c>
      <c r="CB180" s="258">
        <f t="shared" si="227"/>
        <v>1059.4584139264991</v>
      </c>
      <c r="CC180" s="546">
        <f t="shared" si="209"/>
        <v>5.415972222222222</v>
      </c>
      <c r="CD180" s="546">
        <f t="shared" si="210"/>
        <v>116.35555555555548</v>
      </c>
      <c r="CE180" s="515">
        <f t="shared" si="211"/>
        <v>110.93958333333326</v>
      </c>
      <c r="CF180" s="419">
        <f t="shared" si="212"/>
        <v>1425.1860058966038</v>
      </c>
      <c r="CG180" s="549">
        <f t="shared" si="204"/>
        <v>22.135416666666668</v>
      </c>
      <c r="CH180" s="549">
        <f t="shared" si="205"/>
        <v>2.505555555555556</v>
      </c>
      <c r="CI180" s="460">
        <f t="shared" si="224"/>
        <v>564554</v>
      </c>
      <c r="CJ180" s="549">
        <f t="shared" si="213"/>
        <v>19.629861111111111</v>
      </c>
      <c r="CK180" s="460">
        <f t="shared" si="208"/>
        <v>1198.3316234478368</v>
      </c>
      <c r="CL180" s="460">
        <f t="shared" si="221"/>
        <v>1062.6898823529411</v>
      </c>
      <c r="CM180" s="567"/>
      <c r="CN180" s="567"/>
      <c r="CO180" s="568"/>
      <c r="CP180" s="568"/>
      <c r="CQ180" s="568"/>
      <c r="CR180" s="568"/>
      <c r="CS180" s="568"/>
      <c r="CT180" s="568"/>
      <c r="CU180" s="568"/>
      <c r="CV180" s="568"/>
      <c r="CW180" s="568"/>
      <c r="CX180" s="568"/>
    </row>
    <row r="181" spans="1:102">
      <c r="A181" s="461">
        <f t="shared" si="186"/>
        <v>180</v>
      </c>
      <c r="B181" s="459">
        <v>40934</v>
      </c>
      <c r="C181" s="461">
        <f t="shared" si="222"/>
        <v>1</v>
      </c>
      <c r="D181" s="466" t="s">
        <v>24</v>
      </c>
      <c r="E181" s="463" t="s">
        <v>1215</v>
      </c>
      <c r="F181" s="464"/>
      <c r="G181" s="474">
        <v>68</v>
      </c>
      <c r="H181" s="463" t="s">
        <v>27</v>
      </c>
      <c r="I181" s="464" t="s">
        <v>350</v>
      </c>
      <c r="J181" s="463" t="s">
        <v>492</v>
      </c>
      <c r="K181" s="463" t="s">
        <v>29</v>
      </c>
      <c r="L181" s="465">
        <v>24913</v>
      </c>
      <c r="M181" s="465">
        <v>1164</v>
      </c>
      <c r="N181" s="465"/>
      <c r="O181" s="676"/>
      <c r="P181" s="460">
        <f>P180-M181</f>
        <v>0</v>
      </c>
      <c r="Q181" s="268">
        <f t="shared" si="216"/>
        <v>3795793</v>
      </c>
      <c r="R181" s="466" t="s">
        <v>973</v>
      </c>
      <c r="S181" s="467">
        <v>6.25E-2</v>
      </c>
      <c r="T181" s="257">
        <f t="shared" si="187"/>
        <v>1</v>
      </c>
      <c r="U181" s="257">
        <f t="shared" si="189"/>
        <v>30</v>
      </c>
      <c r="V181" s="466" t="s">
        <v>974</v>
      </c>
      <c r="W181" s="468">
        <v>0.16666666666666666</v>
      </c>
      <c r="X181" s="253">
        <f t="shared" si="173"/>
        <v>4</v>
      </c>
      <c r="Y181" s="257">
        <f t="shared" si="190"/>
        <v>0</v>
      </c>
      <c r="Z181" s="253">
        <f t="shared" si="203"/>
        <v>2763</v>
      </c>
      <c r="AA181" s="253">
        <f t="shared" si="203"/>
        <v>3332</v>
      </c>
      <c r="AB181" s="253">
        <f>SUM($W$7:W181)</f>
        <v>115.13680555555551</v>
      </c>
      <c r="AC181" s="469">
        <v>0</v>
      </c>
      <c r="AD181" s="460">
        <v>0</v>
      </c>
      <c r="AE181" s="253">
        <f t="shared" si="174"/>
        <v>0</v>
      </c>
      <c r="AF181" s="253">
        <f t="shared" si="191"/>
        <v>0</v>
      </c>
      <c r="AG181" s="257">
        <f t="shared" si="168"/>
        <v>291</v>
      </c>
      <c r="AH181" s="257">
        <f t="shared" si="175"/>
        <v>6984</v>
      </c>
      <c r="AI181" s="466" t="s">
        <v>977</v>
      </c>
      <c r="AJ181" s="462"/>
      <c r="AK181" s="470">
        <v>0</v>
      </c>
      <c r="AL181" s="463">
        <v>0</v>
      </c>
      <c r="AM181" s="253">
        <f t="shared" si="176"/>
        <v>0</v>
      </c>
      <c r="AN181" s="251">
        <f t="shared" si="192"/>
        <v>0</v>
      </c>
      <c r="AO181" s="470">
        <v>0</v>
      </c>
      <c r="AP181" s="471">
        <v>0</v>
      </c>
      <c r="AQ181" s="253">
        <f t="shared" si="177"/>
        <v>0</v>
      </c>
      <c r="AR181" s="251">
        <f t="shared" si="193"/>
        <v>0</v>
      </c>
      <c r="AS181" s="470">
        <v>0</v>
      </c>
      <c r="AT181" s="471">
        <v>0</v>
      </c>
      <c r="AU181" s="253">
        <f t="shared" si="178"/>
        <v>0</v>
      </c>
      <c r="AV181" s="251">
        <f t="shared" si="194"/>
        <v>0</v>
      </c>
      <c r="AW181" s="472">
        <v>0</v>
      </c>
      <c r="AX181" s="471">
        <v>0</v>
      </c>
      <c r="AY181" s="253">
        <f t="shared" si="179"/>
        <v>0</v>
      </c>
      <c r="AZ181" s="251">
        <f t="shared" si="195"/>
        <v>0</v>
      </c>
      <c r="BA181" s="472">
        <v>0</v>
      </c>
      <c r="BB181" s="471">
        <v>0</v>
      </c>
      <c r="BC181" s="257">
        <f t="shared" si="180"/>
        <v>0</v>
      </c>
      <c r="BD181" s="258">
        <f t="shared" si="196"/>
        <v>0</v>
      </c>
      <c r="BE181" s="461">
        <v>0</v>
      </c>
      <c r="BF181" s="471">
        <v>0</v>
      </c>
      <c r="BG181" s="253">
        <f t="shared" si="181"/>
        <v>0</v>
      </c>
      <c r="BH181" s="251">
        <f t="shared" si="197"/>
        <v>0</v>
      </c>
      <c r="BI181" s="472">
        <v>0</v>
      </c>
      <c r="BJ181" s="471">
        <v>0</v>
      </c>
      <c r="BK181" s="253">
        <f t="shared" si="182"/>
        <v>0</v>
      </c>
      <c r="BL181" s="251">
        <f t="shared" si="198"/>
        <v>0</v>
      </c>
      <c r="BM181" s="472">
        <v>0</v>
      </c>
      <c r="BN181" s="471">
        <v>0</v>
      </c>
      <c r="BO181" s="253">
        <f t="shared" si="183"/>
        <v>0</v>
      </c>
      <c r="BP181" s="251">
        <f t="shared" si="199"/>
        <v>0</v>
      </c>
      <c r="BQ181" s="473">
        <v>0</v>
      </c>
      <c r="BR181" s="471">
        <v>0</v>
      </c>
      <c r="BS181" s="253">
        <f t="shared" si="184"/>
        <v>0</v>
      </c>
      <c r="BT181" s="251">
        <f t="shared" si="200"/>
        <v>0</v>
      </c>
      <c r="BU181" s="253">
        <f t="shared" si="188"/>
        <v>0</v>
      </c>
      <c r="BV181" s="254">
        <f t="shared" si="172"/>
        <v>0</v>
      </c>
      <c r="BW181" s="253">
        <f t="shared" si="185"/>
        <v>0</v>
      </c>
      <c r="BX181" s="252">
        <f t="shared" si="201"/>
        <v>0</v>
      </c>
      <c r="BY181" s="418">
        <f t="shared" si="225"/>
        <v>0.16666666666666666</v>
      </c>
      <c r="BZ181" s="260">
        <f t="shared" si="223"/>
        <v>291</v>
      </c>
      <c r="CA181" s="260">
        <f t="shared" si="226"/>
        <v>6984</v>
      </c>
      <c r="CB181" s="258">
        <f t="shared" si="227"/>
        <v>291</v>
      </c>
      <c r="CC181" s="546">
        <f t="shared" si="209"/>
        <v>5.415972222222222</v>
      </c>
      <c r="CD181" s="546">
        <f t="shared" si="210"/>
        <v>116.52222222222215</v>
      </c>
      <c r="CE181" s="515">
        <f t="shared" si="211"/>
        <v>111.10624999999993</v>
      </c>
      <c r="CF181" s="419">
        <f t="shared" si="212"/>
        <v>1423.4846524535458</v>
      </c>
      <c r="CG181" s="549">
        <f t="shared" si="204"/>
        <v>22.302083333333336</v>
      </c>
      <c r="CH181" s="549">
        <f t="shared" si="205"/>
        <v>2.505555555555556</v>
      </c>
      <c r="CI181" s="460">
        <f t="shared" si="224"/>
        <v>565718</v>
      </c>
      <c r="CJ181" s="549">
        <f t="shared" si="213"/>
        <v>19.796527777777779</v>
      </c>
      <c r="CK181" s="460">
        <f t="shared" si="208"/>
        <v>1190.6928122917177</v>
      </c>
      <c r="CL181" s="460">
        <f t="shared" si="221"/>
        <v>1056.9229332087809</v>
      </c>
      <c r="CM181" s="567"/>
      <c r="CN181" s="567"/>
      <c r="CO181" s="568"/>
      <c r="CP181" s="568"/>
      <c r="CQ181" s="568"/>
      <c r="CR181" s="568"/>
      <c r="CS181" s="568"/>
      <c r="CT181" s="568"/>
      <c r="CU181" s="568"/>
      <c r="CV181" s="568"/>
      <c r="CW181" s="568"/>
      <c r="CX181" s="568"/>
    </row>
    <row r="182" spans="1:102">
      <c r="A182" s="581">
        <f t="shared" si="186"/>
        <v>181</v>
      </c>
      <c r="B182" s="586">
        <v>40940</v>
      </c>
      <c r="C182" s="581">
        <f t="shared" si="157"/>
        <v>2</v>
      </c>
      <c r="D182" s="587" t="s">
        <v>24</v>
      </c>
      <c r="E182" s="587" t="s">
        <v>1216</v>
      </c>
      <c r="F182" s="584"/>
      <c r="G182" s="585">
        <v>69</v>
      </c>
      <c r="H182" s="587" t="s">
        <v>27</v>
      </c>
      <c r="I182" s="584" t="s">
        <v>1010</v>
      </c>
      <c r="J182" s="587" t="s">
        <v>28</v>
      </c>
      <c r="K182" s="587" t="s">
        <v>29</v>
      </c>
      <c r="L182" s="588">
        <v>48538</v>
      </c>
      <c r="M182" s="588">
        <v>38126</v>
      </c>
      <c r="N182" s="669">
        <v>7</v>
      </c>
      <c r="O182" s="672"/>
      <c r="P182" s="589">
        <f>L182-M182</f>
        <v>10412</v>
      </c>
      <c r="Q182" s="268">
        <f t="shared" si="216"/>
        <v>3833919</v>
      </c>
      <c r="R182" s="587" t="s">
        <v>1009</v>
      </c>
      <c r="S182" s="603">
        <v>9.1666666666666674E-2</v>
      </c>
      <c r="T182" s="257">
        <f t="shared" si="187"/>
        <v>2</v>
      </c>
      <c r="U182" s="257">
        <f t="shared" si="189"/>
        <v>12</v>
      </c>
      <c r="V182" s="587" t="s">
        <v>1011</v>
      </c>
      <c r="W182" s="591">
        <v>0.97916666666666663</v>
      </c>
      <c r="X182" s="253">
        <f t="shared" si="173"/>
        <v>23</v>
      </c>
      <c r="Y182" s="257">
        <f t="shared" si="190"/>
        <v>30</v>
      </c>
      <c r="Z182" s="253">
        <f t="shared" si="203"/>
        <v>2786</v>
      </c>
      <c r="AA182" s="253">
        <f t="shared" si="203"/>
        <v>3362</v>
      </c>
      <c r="AB182" s="253">
        <f>SUM($W$7:W182)</f>
        <v>116.11597222222218</v>
      </c>
      <c r="AC182" s="592">
        <v>0</v>
      </c>
      <c r="AD182" s="589">
        <v>0</v>
      </c>
      <c r="AE182" s="253">
        <f t="shared" si="174"/>
        <v>0</v>
      </c>
      <c r="AF182" s="253">
        <f t="shared" si="191"/>
        <v>0</v>
      </c>
      <c r="AG182" s="257">
        <f t="shared" si="168"/>
        <v>1622.3829787234044</v>
      </c>
      <c r="AH182" s="257">
        <f t="shared" si="175"/>
        <v>38937.191489361707</v>
      </c>
      <c r="AI182" s="583"/>
      <c r="AJ182" s="582"/>
      <c r="AK182" s="593">
        <v>1</v>
      </c>
      <c r="AL182" s="587">
        <v>6.9444444444444441E-3</v>
      </c>
      <c r="AM182" s="253">
        <f t="shared" si="176"/>
        <v>0</v>
      </c>
      <c r="AN182" s="251">
        <f t="shared" si="192"/>
        <v>10</v>
      </c>
      <c r="AO182" s="593">
        <v>2</v>
      </c>
      <c r="AP182" s="590">
        <v>2.361111111111111E-2</v>
      </c>
      <c r="AQ182" s="253">
        <f t="shared" si="177"/>
        <v>0</v>
      </c>
      <c r="AR182" s="251">
        <f t="shared" si="193"/>
        <v>34</v>
      </c>
      <c r="AS182" s="593">
        <v>1</v>
      </c>
      <c r="AT182" s="594">
        <v>0</v>
      </c>
      <c r="AU182" s="253">
        <f t="shared" si="178"/>
        <v>0</v>
      </c>
      <c r="AV182" s="251">
        <f t="shared" si="194"/>
        <v>0</v>
      </c>
      <c r="AW182" s="600">
        <v>0</v>
      </c>
      <c r="AX182" s="597">
        <v>0</v>
      </c>
      <c r="AY182" s="253">
        <f t="shared" si="179"/>
        <v>0</v>
      </c>
      <c r="AZ182" s="251">
        <f t="shared" si="195"/>
        <v>0</v>
      </c>
      <c r="BA182" s="593">
        <v>5</v>
      </c>
      <c r="BB182" s="594">
        <v>5.2777777777777778E-2</v>
      </c>
      <c r="BC182" s="257">
        <f t="shared" si="180"/>
        <v>1</v>
      </c>
      <c r="BD182" s="258">
        <f t="shared" si="196"/>
        <v>16</v>
      </c>
      <c r="BE182" s="581">
        <v>7</v>
      </c>
      <c r="BF182" s="590">
        <v>0.13541666666666666</v>
      </c>
      <c r="BG182" s="253">
        <f t="shared" si="181"/>
        <v>3</v>
      </c>
      <c r="BH182" s="251">
        <f t="shared" si="197"/>
        <v>15</v>
      </c>
      <c r="BI182" s="595">
        <v>0</v>
      </c>
      <c r="BJ182" s="590">
        <v>0</v>
      </c>
      <c r="BK182" s="253">
        <f t="shared" si="182"/>
        <v>0</v>
      </c>
      <c r="BL182" s="251">
        <f t="shared" si="198"/>
        <v>0</v>
      </c>
      <c r="BM182" s="595">
        <v>0</v>
      </c>
      <c r="BN182" s="590">
        <v>0</v>
      </c>
      <c r="BO182" s="253">
        <f t="shared" si="183"/>
        <v>0</v>
      </c>
      <c r="BP182" s="251">
        <f t="shared" si="199"/>
        <v>0</v>
      </c>
      <c r="BQ182" s="596">
        <v>1</v>
      </c>
      <c r="BR182" s="590">
        <v>4.8611111111111112E-3</v>
      </c>
      <c r="BS182" s="253">
        <f t="shared" si="184"/>
        <v>0</v>
      </c>
      <c r="BT182" s="251">
        <f t="shared" si="200"/>
        <v>7</v>
      </c>
      <c r="BU182" s="253">
        <f t="shared" si="188"/>
        <v>17</v>
      </c>
      <c r="BV182" s="254">
        <f t="shared" si="172"/>
        <v>0.22361111111111112</v>
      </c>
      <c r="BW182" s="253">
        <f t="shared" si="185"/>
        <v>5</v>
      </c>
      <c r="BX182" s="252">
        <f t="shared" si="201"/>
        <v>22</v>
      </c>
      <c r="BY182" s="418">
        <f t="shared" si="225"/>
        <v>0.75555555555555554</v>
      </c>
      <c r="BZ182" s="260">
        <f t="shared" si="223"/>
        <v>2102.5367647058824</v>
      </c>
      <c r="CA182" s="260">
        <f t="shared" si="226"/>
        <v>50460.882352941175</v>
      </c>
      <c r="CB182" s="258">
        <f t="shared" si="227"/>
        <v>1630.4775481111903</v>
      </c>
      <c r="CC182" s="546">
        <f t="shared" si="209"/>
        <v>5.4208333333333334</v>
      </c>
      <c r="CD182" s="546">
        <f t="shared" si="210"/>
        <v>117.50138888888883</v>
      </c>
      <c r="CE182" s="515">
        <f t="shared" si="211"/>
        <v>112.08055555555549</v>
      </c>
      <c r="CF182" s="419">
        <f t="shared" si="212"/>
        <v>1425.2840219088459</v>
      </c>
      <c r="CG182" s="601">
        <f>W182</f>
        <v>0.97916666666666663</v>
      </c>
      <c r="CH182" s="601">
        <f xml:space="preserve"> BR182</f>
        <v>4.8611111111111112E-3</v>
      </c>
      <c r="CI182" s="589">
        <f xml:space="preserve"> M182</f>
        <v>38126</v>
      </c>
      <c r="CJ182" s="601">
        <f t="shared" si="213"/>
        <v>0.97430555555555554</v>
      </c>
      <c r="CK182" s="589">
        <f t="shared" si="208"/>
        <v>1630.4775481111903</v>
      </c>
      <c r="CL182" s="589">
        <f t="shared" si="221"/>
        <v>1622.3829787234044</v>
      </c>
    </row>
    <row r="183" spans="1:102">
      <c r="A183" s="581">
        <f t="shared" si="186"/>
        <v>182</v>
      </c>
      <c r="B183" s="586">
        <v>40941</v>
      </c>
      <c r="C183" s="581">
        <f t="shared" si="157"/>
        <v>2</v>
      </c>
      <c r="D183" s="587" t="s">
        <v>24</v>
      </c>
      <c r="E183" s="587" t="s">
        <v>1216</v>
      </c>
      <c r="F183" s="584"/>
      <c r="G183" s="585">
        <v>69</v>
      </c>
      <c r="H183" s="587" t="s">
        <v>27</v>
      </c>
      <c r="I183" s="584" t="s">
        <v>1010</v>
      </c>
      <c r="J183" s="587" t="s">
        <v>28</v>
      </c>
      <c r="K183" s="587" t="s">
        <v>29</v>
      </c>
      <c r="L183" s="588">
        <v>48538</v>
      </c>
      <c r="M183" s="588">
        <v>10412</v>
      </c>
      <c r="N183" s="671"/>
      <c r="O183" s="673"/>
      <c r="P183" s="589">
        <f>P182-M183</f>
        <v>0</v>
      </c>
      <c r="Q183" s="268">
        <f t="shared" si="216"/>
        <v>3844331</v>
      </c>
      <c r="R183" s="587" t="s">
        <v>1009</v>
      </c>
      <c r="S183" s="603">
        <v>9.1666666666666674E-2</v>
      </c>
      <c r="T183" s="257">
        <f t="shared" si="187"/>
        <v>2</v>
      </c>
      <c r="U183" s="257">
        <f t="shared" si="189"/>
        <v>12</v>
      </c>
      <c r="V183" s="587" t="s">
        <v>1011</v>
      </c>
      <c r="W183" s="591">
        <v>0.1875</v>
      </c>
      <c r="X183" s="253">
        <f t="shared" si="173"/>
        <v>4</v>
      </c>
      <c r="Y183" s="257">
        <f t="shared" si="190"/>
        <v>30</v>
      </c>
      <c r="Z183" s="253">
        <f t="shared" si="203"/>
        <v>2790</v>
      </c>
      <c r="AA183" s="253">
        <f t="shared" si="203"/>
        <v>3392</v>
      </c>
      <c r="AB183" s="253">
        <f>SUM($W$7:W183)</f>
        <v>116.30347222222218</v>
      </c>
      <c r="AC183" s="592">
        <v>0</v>
      </c>
      <c r="AD183" s="589">
        <v>0</v>
      </c>
      <c r="AE183" s="253">
        <f t="shared" si="174"/>
        <v>0</v>
      </c>
      <c r="AF183" s="253">
        <f t="shared" si="191"/>
        <v>0</v>
      </c>
      <c r="AG183" s="257">
        <f t="shared" si="168"/>
        <v>2313.7777777777778</v>
      </c>
      <c r="AH183" s="257">
        <f t="shared" si="175"/>
        <v>55530.666666666672</v>
      </c>
      <c r="AI183" s="587" t="s">
        <v>1017</v>
      </c>
      <c r="AJ183" s="582"/>
      <c r="AK183" s="593">
        <v>1</v>
      </c>
      <c r="AL183" s="587">
        <v>1.1805555555555555E-2</v>
      </c>
      <c r="AM183" s="253">
        <f t="shared" si="176"/>
        <v>0</v>
      </c>
      <c r="AN183" s="251">
        <f t="shared" si="192"/>
        <v>17</v>
      </c>
      <c r="AO183" s="593">
        <v>0</v>
      </c>
      <c r="AP183" s="590">
        <v>0</v>
      </c>
      <c r="AQ183" s="253">
        <f t="shared" si="177"/>
        <v>0</v>
      </c>
      <c r="AR183" s="251">
        <f t="shared" si="193"/>
        <v>0</v>
      </c>
      <c r="AS183" s="593">
        <v>1</v>
      </c>
      <c r="AT183" s="594">
        <v>6.9444444444444441E-3</v>
      </c>
      <c r="AU183" s="253">
        <f t="shared" si="178"/>
        <v>0</v>
      </c>
      <c r="AV183" s="251">
        <f t="shared" si="194"/>
        <v>10</v>
      </c>
      <c r="AW183" s="600">
        <v>0</v>
      </c>
      <c r="AX183" s="597">
        <v>0</v>
      </c>
      <c r="AY183" s="253">
        <f t="shared" si="179"/>
        <v>0</v>
      </c>
      <c r="AZ183" s="251">
        <f t="shared" si="195"/>
        <v>0</v>
      </c>
      <c r="BA183" s="593">
        <v>0</v>
      </c>
      <c r="BB183" s="594">
        <v>0</v>
      </c>
      <c r="BC183" s="257">
        <f t="shared" si="180"/>
        <v>0</v>
      </c>
      <c r="BD183" s="258">
        <f t="shared" si="196"/>
        <v>0</v>
      </c>
      <c r="BE183" s="581">
        <v>1</v>
      </c>
      <c r="BF183" s="590">
        <v>1.1805555555555555E-2</v>
      </c>
      <c r="BG183" s="253">
        <f t="shared" si="181"/>
        <v>0</v>
      </c>
      <c r="BH183" s="251">
        <f t="shared" si="197"/>
        <v>17</v>
      </c>
      <c r="BI183" s="595">
        <v>0</v>
      </c>
      <c r="BJ183" s="590">
        <v>0</v>
      </c>
      <c r="BK183" s="253">
        <f t="shared" si="182"/>
        <v>0</v>
      </c>
      <c r="BL183" s="251">
        <f t="shared" si="198"/>
        <v>0</v>
      </c>
      <c r="BM183" s="595">
        <v>0</v>
      </c>
      <c r="BN183" s="590">
        <v>0</v>
      </c>
      <c r="BO183" s="253">
        <f t="shared" si="183"/>
        <v>0</v>
      </c>
      <c r="BP183" s="251">
        <f t="shared" si="199"/>
        <v>0</v>
      </c>
      <c r="BQ183" s="596">
        <v>0</v>
      </c>
      <c r="BR183" s="590">
        <v>0</v>
      </c>
      <c r="BS183" s="253">
        <f t="shared" si="184"/>
        <v>0</v>
      </c>
      <c r="BT183" s="251">
        <f t="shared" si="200"/>
        <v>0</v>
      </c>
      <c r="BU183" s="253">
        <f t="shared" si="188"/>
        <v>3</v>
      </c>
      <c r="BV183" s="254">
        <f t="shared" si="172"/>
        <v>3.0555555555555555E-2</v>
      </c>
      <c r="BW183" s="253">
        <f t="shared" si="185"/>
        <v>0</v>
      </c>
      <c r="BX183" s="252">
        <f t="shared" si="201"/>
        <v>44</v>
      </c>
      <c r="BY183" s="418">
        <f t="shared" si="225"/>
        <v>0.15694444444444444</v>
      </c>
      <c r="BZ183" s="260">
        <f t="shared" si="223"/>
        <v>2764.2477876106191</v>
      </c>
      <c r="CA183" s="260">
        <f t="shared" si="226"/>
        <v>66341.946902654861</v>
      </c>
      <c r="CB183" s="258">
        <f t="shared" si="227"/>
        <v>2313.7777777777778</v>
      </c>
      <c r="CC183" s="546">
        <f t="shared" si="209"/>
        <v>5.4208333333333334</v>
      </c>
      <c r="CD183" s="546">
        <f t="shared" si="210"/>
        <v>117.68888888888883</v>
      </c>
      <c r="CE183" s="515">
        <f t="shared" si="211"/>
        <v>112.26805555555549</v>
      </c>
      <c r="CF183" s="419">
        <f t="shared" si="212"/>
        <v>1426.7679041975441</v>
      </c>
      <c r="CG183" s="601">
        <f t="shared" ref="CG183:CG188" si="228">W183 + CG182</f>
        <v>1.1666666666666665</v>
      </c>
      <c r="CH183" s="601">
        <f t="shared" ref="CH183:CH188" si="229" xml:space="preserve"> BR183 + CH182</f>
        <v>4.8611111111111112E-3</v>
      </c>
      <c r="CI183" s="589">
        <f t="shared" ref="CI183:CI188" si="230" xml:space="preserve"> M183 + CI182</f>
        <v>48538</v>
      </c>
      <c r="CJ183" s="601">
        <f t="shared" si="213"/>
        <v>1.1618055555555553</v>
      </c>
      <c r="CK183" s="589">
        <f t="shared" si="208"/>
        <v>1740.7531380753142</v>
      </c>
      <c r="CL183" s="589">
        <f t="shared" si="221"/>
        <v>1733.5000000000002</v>
      </c>
    </row>
    <row r="184" spans="1:102">
      <c r="A184" s="581">
        <f t="shared" si="186"/>
        <v>183</v>
      </c>
      <c r="B184" s="586">
        <v>40942</v>
      </c>
      <c r="C184" s="581">
        <f t="shared" si="157"/>
        <v>2</v>
      </c>
      <c r="D184" s="587" t="s">
        <v>24</v>
      </c>
      <c r="E184" s="587" t="s">
        <v>1129</v>
      </c>
      <c r="F184" s="584"/>
      <c r="G184" s="585">
        <v>70</v>
      </c>
      <c r="H184" s="587" t="s">
        <v>27</v>
      </c>
      <c r="I184" s="584" t="s">
        <v>1019</v>
      </c>
      <c r="J184" s="587" t="s">
        <v>1026</v>
      </c>
      <c r="K184" s="587" t="s">
        <v>29</v>
      </c>
      <c r="L184" s="588">
        <v>45337</v>
      </c>
      <c r="M184" s="588">
        <v>30510</v>
      </c>
      <c r="N184" s="669">
        <v>7</v>
      </c>
      <c r="O184" s="669">
        <v>4</v>
      </c>
      <c r="P184" s="589">
        <f>L184-M184</f>
        <v>14827</v>
      </c>
      <c r="Q184" s="268">
        <f t="shared" si="216"/>
        <v>3874841</v>
      </c>
      <c r="R184" s="587" t="s">
        <v>1020</v>
      </c>
      <c r="S184" s="603">
        <v>6.9444444444444434E-2</v>
      </c>
      <c r="T184" s="257">
        <f t="shared" si="187"/>
        <v>1</v>
      </c>
      <c r="U184" s="257">
        <f t="shared" si="189"/>
        <v>40</v>
      </c>
      <c r="V184" s="587" t="s">
        <v>1021</v>
      </c>
      <c r="W184" s="591">
        <v>0.85416666666666663</v>
      </c>
      <c r="X184" s="253">
        <f t="shared" si="173"/>
        <v>20</v>
      </c>
      <c r="Y184" s="257">
        <f t="shared" si="190"/>
        <v>30</v>
      </c>
      <c r="Z184" s="253">
        <f t="shared" si="203"/>
        <v>2810</v>
      </c>
      <c r="AA184" s="253">
        <f t="shared" si="203"/>
        <v>3422</v>
      </c>
      <c r="AB184" s="253">
        <f>SUM($W$7:W184)</f>
        <v>117.15763888888885</v>
      </c>
      <c r="AC184" s="592">
        <v>0</v>
      </c>
      <c r="AD184" s="589">
        <v>0</v>
      </c>
      <c r="AE184" s="253">
        <f t="shared" si="174"/>
        <v>0</v>
      </c>
      <c r="AF184" s="253">
        <f t="shared" si="191"/>
        <v>0</v>
      </c>
      <c r="AG184" s="257">
        <f t="shared" si="168"/>
        <v>1488.2926829268292</v>
      </c>
      <c r="AH184" s="257">
        <f t="shared" si="175"/>
        <v>35719.024390243903</v>
      </c>
      <c r="AI184" s="583"/>
      <c r="AJ184" s="582"/>
      <c r="AK184" s="593">
        <v>0</v>
      </c>
      <c r="AL184" s="587">
        <v>0</v>
      </c>
      <c r="AM184" s="253">
        <f t="shared" si="176"/>
        <v>0</v>
      </c>
      <c r="AN184" s="251">
        <f t="shared" si="192"/>
        <v>0</v>
      </c>
      <c r="AO184" s="593">
        <v>4</v>
      </c>
      <c r="AP184" s="590">
        <v>5.486111111111111E-2</v>
      </c>
      <c r="AQ184" s="253">
        <f t="shared" si="177"/>
        <v>1</v>
      </c>
      <c r="AR184" s="251">
        <f t="shared" si="193"/>
        <v>19</v>
      </c>
      <c r="AS184" s="593">
        <v>1</v>
      </c>
      <c r="AT184" s="594">
        <v>5.5555555555555558E-3</v>
      </c>
      <c r="AU184" s="253">
        <f t="shared" si="178"/>
        <v>0</v>
      </c>
      <c r="AV184" s="251">
        <f t="shared" si="194"/>
        <v>8</v>
      </c>
      <c r="AW184" s="600">
        <v>2</v>
      </c>
      <c r="AX184" s="597">
        <v>3.9583333333333331E-2</v>
      </c>
      <c r="AY184" s="253">
        <f t="shared" si="179"/>
        <v>0</v>
      </c>
      <c r="AZ184" s="251">
        <f t="shared" si="195"/>
        <v>57</v>
      </c>
      <c r="BA184" s="593">
        <v>3</v>
      </c>
      <c r="BB184" s="594">
        <v>2.2916666666666669E-2</v>
      </c>
      <c r="BC184" s="257">
        <f t="shared" si="180"/>
        <v>0</v>
      </c>
      <c r="BD184" s="258">
        <f t="shared" si="196"/>
        <v>33</v>
      </c>
      <c r="BE184" s="581">
        <v>5</v>
      </c>
      <c r="BF184" s="590">
        <v>0.23472222222222219</v>
      </c>
      <c r="BG184" s="253">
        <f t="shared" si="181"/>
        <v>5</v>
      </c>
      <c r="BH184" s="251">
        <f t="shared" si="197"/>
        <v>38</v>
      </c>
      <c r="BI184" s="595">
        <v>0</v>
      </c>
      <c r="BJ184" s="590">
        <v>0</v>
      </c>
      <c r="BK184" s="253">
        <f t="shared" si="182"/>
        <v>0</v>
      </c>
      <c r="BL184" s="251">
        <f t="shared" si="198"/>
        <v>0</v>
      </c>
      <c r="BM184" s="595">
        <v>0</v>
      </c>
      <c r="BN184" s="590">
        <v>0</v>
      </c>
      <c r="BO184" s="253">
        <f t="shared" si="183"/>
        <v>0</v>
      </c>
      <c r="BP184" s="251">
        <f t="shared" si="199"/>
        <v>0</v>
      </c>
      <c r="BQ184" s="596">
        <v>1</v>
      </c>
      <c r="BR184" s="590">
        <v>2.0833333333333332E-2</v>
      </c>
      <c r="BS184" s="253">
        <f t="shared" si="184"/>
        <v>0</v>
      </c>
      <c r="BT184" s="251">
        <f t="shared" si="200"/>
        <v>30</v>
      </c>
      <c r="BU184" s="253">
        <f t="shared" si="188"/>
        <v>16</v>
      </c>
      <c r="BV184" s="254">
        <f t="shared" si="172"/>
        <v>0.37847222222222221</v>
      </c>
      <c r="BW184" s="253">
        <f t="shared" si="185"/>
        <v>9</v>
      </c>
      <c r="BX184" s="252">
        <f t="shared" si="201"/>
        <v>5</v>
      </c>
      <c r="BY184" s="418">
        <f t="shared" si="225"/>
        <v>0.47569444444444442</v>
      </c>
      <c r="BZ184" s="260">
        <f t="shared" si="223"/>
        <v>2672.4087591240877</v>
      </c>
      <c r="CA184" s="260">
        <f t="shared" si="226"/>
        <v>64137.810218978106</v>
      </c>
      <c r="CB184" s="258">
        <f t="shared" si="227"/>
        <v>1525.5</v>
      </c>
      <c r="CC184" s="546">
        <f t="shared" si="209"/>
        <v>5.4416666666666664</v>
      </c>
      <c r="CD184" s="546">
        <f t="shared" si="210"/>
        <v>118.5430555555555</v>
      </c>
      <c r="CE184" s="515">
        <f t="shared" si="211"/>
        <v>113.10138888888883</v>
      </c>
      <c r="CF184" s="419">
        <f t="shared" si="212"/>
        <v>1427.495364287206</v>
      </c>
      <c r="CG184" s="601">
        <f t="shared" si="228"/>
        <v>2.020833333333333</v>
      </c>
      <c r="CH184" s="601">
        <f t="shared" si="229"/>
        <v>2.5694444444444443E-2</v>
      </c>
      <c r="CI184" s="589">
        <f t="shared" si="230"/>
        <v>79048</v>
      </c>
      <c r="CJ184" s="601">
        <f t="shared" si="213"/>
        <v>1.9951388888888886</v>
      </c>
      <c r="CK184" s="589">
        <f t="shared" si="208"/>
        <v>1650.8458057779328</v>
      </c>
      <c r="CL184" s="589">
        <f t="shared" si="221"/>
        <v>1629.855670103093</v>
      </c>
    </row>
    <row r="185" spans="1:102">
      <c r="A185" s="581">
        <f t="shared" si="186"/>
        <v>184</v>
      </c>
      <c r="B185" s="586">
        <v>40943</v>
      </c>
      <c r="C185" s="581">
        <f t="shared" si="157"/>
        <v>2</v>
      </c>
      <c r="D185" s="587" t="s">
        <v>24</v>
      </c>
      <c r="E185" s="587" t="s">
        <v>1129</v>
      </c>
      <c r="F185" s="584"/>
      <c r="G185" s="585">
        <v>70</v>
      </c>
      <c r="H185" s="587" t="s">
        <v>27</v>
      </c>
      <c r="I185" s="584" t="s">
        <v>1019</v>
      </c>
      <c r="J185" s="587" t="s">
        <v>1026</v>
      </c>
      <c r="K185" s="587" t="s">
        <v>29</v>
      </c>
      <c r="L185" s="588">
        <v>45337</v>
      </c>
      <c r="M185" s="588">
        <v>14827</v>
      </c>
      <c r="N185" s="671"/>
      <c r="O185" s="671"/>
      <c r="P185" s="589">
        <f>P184-M185</f>
        <v>0</v>
      </c>
      <c r="Q185" s="268">
        <f t="shared" si="216"/>
        <v>3889668</v>
      </c>
      <c r="R185" s="587" t="s">
        <v>1020</v>
      </c>
      <c r="S185" s="603">
        <v>6.9444444444444434E-2</v>
      </c>
      <c r="T185" s="257">
        <f t="shared" si="187"/>
        <v>1</v>
      </c>
      <c r="U185" s="257">
        <f t="shared" si="189"/>
        <v>40</v>
      </c>
      <c r="V185" s="587" t="s">
        <v>1021</v>
      </c>
      <c r="W185" s="591">
        <v>0.66666666666666663</v>
      </c>
      <c r="X185" s="253">
        <f t="shared" si="173"/>
        <v>16</v>
      </c>
      <c r="Y185" s="257">
        <f t="shared" si="190"/>
        <v>0</v>
      </c>
      <c r="Z185" s="253">
        <f t="shared" si="203"/>
        <v>2826</v>
      </c>
      <c r="AA185" s="253">
        <f t="shared" si="203"/>
        <v>3422</v>
      </c>
      <c r="AB185" s="253">
        <f>SUM($W$7:W185)</f>
        <v>117.82430555555553</v>
      </c>
      <c r="AC185" s="592">
        <v>0</v>
      </c>
      <c r="AD185" s="589">
        <v>0</v>
      </c>
      <c r="AE185" s="253">
        <f t="shared" si="174"/>
        <v>0</v>
      </c>
      <c r="AF185" s="253">
        <f t="shared" si="191"/>
        <v>0</v>
      </c>
      <c r="AG185" s="257">
        <f t="shared" si="168"/>
        <v>926.6875</v>
      </c>
      <c r="AH185" s="257">
        <f t="shared" si="175"/>
        <v>22240.5</v>
      </c>
      <c r="AI185" s="587" t="s">
        <v>1022</v>
      </c>
      <c r="AJ185" s="582"/>
      <c r="AK185" s="593">
        <v>1</v>
      </c>
      <c r="AL185" s="587">
        <v>8.3333333333333332E-3</v>
      </c>
      <c r="AM185" s="253">
        <f t="shared" si="176"/>
        <v>0</v>
      </c>
      <c r="AN185" s="251">
        <f t="shared" si="192"/>
        <v>12</v>
      </c>
      <c r="AO185" s="593">
        <v>3</v>
      </c>
      <c r="AP185" s="590">
        <v>6.7361111111111108E-2</v>
      </c>
      <c r="AQ185" s="253">
        <f t="shared" si="177"/>
        <v>1</v>
      </c>
      <c r="AR185" s="251">
        <f t="shared" si="193"/>
        <v>37</v>
      </c>
      <c r="AS185" s="593">
        <v>0</v>
      </c>
      <c r="AT185" s="594">
        <v>0</v>
      </c>
      <c r="AU185" s="253">
        <f t="shared" si="178"/>
        <v>0</v>
      </c>
      <c r="AV185" s="251">
        <f t="shared" si="194"/>
        <v>0</v>
      </c>
      <c r="AW185" s="600">
        <v>3</v>
      </c>
      <c r="AX185" s="597">
        <v>0.11805555555555557</v>
      </c>
      <c r="AY185" s="253">
        <f t="shared" si="179"/>
        <v>2</v>
      </c>
      <c r="AZ185" s="251">
        <f t="shared" si="195"/>
        <v>50</v>
      </c>
      <c r="BA185" s="593">
        <v>7</v>
      </c>
      <c r="BB185" s="594">
        <v>3.888888888888889E-2</v>
      </c>
      <c r="BC185" s="257">
        <f t="shared" si="180"/>
        <v>0</v>
      </c>
      <c r="BD185" s="258">
        <f t="shared" si="196"/>
        <v>56</v>
      </c>
      <c r="BE185" s="581">
        <v>1</v>
      </c>
      <c r="BF185" s="590">
        <v>7.2222222222222229E-2</v>
      </c>
      <c r="BG185" s="253">
        <f t="shared" si="181"/>
        <v>1</v>
      </c>
      <c r="BH185" s="251">
        <f t="shared" si="197"/>
        <v>44</v>
      </c>
      <c r="BI185" s="595">
        <v>0</v>
      </c>
      <c r="BJ185" s="590">
        <v>0</v>
      </c>
      <c r="BK185" s="253">
        <f t="shared" si="182"/>
        <v>0</v>
      </c>
      <c r="BL185" s="251">
        <f t="shared" si="198"/>
        <v>0</v>
      </c>
      <c r="BM185" s="595">
        <v>0</v>
      </c>
      <c r="BN185" s="590">
        <v>0</v>
      </c>
      <c r="BO185" s="253">
        <f t="shared" si="183"/>
        <v>0</v>
      </c>
      <c r="BP185" s="251">
        <f t="shared" si="199"/>
        <v>0</v>
      </c>
      <c r="BQ185" s="596">
        <v>2</v>
      </c>
      <c r="BR185" s="590">
        <v>4.5833333333333337E-2</v>
      </c>
      <c r="BS185" s="253">
        <f t="shared" si="184"/>
        <v>1</v>
      </c>
      <c r="BT185" s="251">
        <f t="shared" si="200"/>
        <v>6</v>
      </c>
      <c r="BU185" s="253">
        <f t="shared" si="188"/>
        <v>17</v>
      </c>
      <c r="BV185" s="254">
        <f t="shared" si="172"/>
        <v>0.35069444444444448</v>
      </c>
      <c r="BW185" s="253">
        <f t="shared" si="185"/>
        <v>8</v>
      </c>
      <c r="BX185" s="252">
        <f t="shared" si="201"/>
        <v>25</v>
      </c>
      <c r="BY185" s="418">
        <f t="shared" si="225"/>
        <v>0.31597222222222215</v>
      </c>
      <c r="BZ185" s="260">
        <f t="shared" si="223"/>
        <v>1955.2087912087916</v>
      </c>
      <c r="CA185" s="260">
        <f t="shared" si="226"/>
        <v>46925.010989010996</v>
      </c>
      <c r="CB185" s="258">
        <f t="shared" si="227"/>
        <v>995.10067114093954</v>
      </c>
      <c r="CC185" s="546">
        <f t="shared" si="209"/>
        <v>5.4874999999999998</v>
      </c>
      <c r="CD185" s="546">
        <f t="shared" si="210"/>
        <v>119.20972222222217</v>
      </c>
      <c r="CE185" s="515">
        <f t="shared" si="211"/>
        <v>113.72222222222217</v>
      </c>
      <c r="CF185" s="419">
        <f t="shared" si="212"/>
        <v>1425.1348314606748</v>
      </c>
      <c r="CG185" s="601">
        <f t="shared" si="228"/>
        <v>2.6874999999999996</v>
      </c>
      <c r="CH185" s="601">
        <f t="shared" si="229"/>
        <v>7.1527777777777773E-2</v>
      </c>
      <c r="CI185" s="589">
        <f t="shared" si="230"/>
        <v>93875</v>
      </c>
      <c r="CJ185" s="601">
        <f t="shared" si="213"/>
        <v>2.6159722222222217</v>
      </c>
      <c r="CK185" s="589">
        <f t="shared" si="208"/>
        <v>1495.2216617998411</v>
      </c>
      <c r="CL185" s="589">
        <f t="shared" si="221"/>
        <v>1455.4263565891476</v>
      </c>
    </row>
    <row r="186" spans="1:102">
      <c r="A186" s="581">
        <f t="shared" si="186"/>
        <v>185</v>
      </c>
      <c r="B186" s="586">
        <v>40943</v>
      </c>
      <c r="C186" s="581">
        <f t="shared" si="157"/>
        <v>2</v>
      </c>
      <c r="D186" s="587" t="s">
        <v>24</v>
      </c>
      <c r="E186" s="587" t="s">
        <v>1115</v>
      </c>
      <c r="F186" s="584"/>
      <c r="G186" s="585">
        <v>71</v>
      </c>
      <c r="H186" s="587" t="s">
        <v>27</v>
      </c>
      <c r="I186" s="584" t="s">
        <v>1032</v>
      </c>
      <c r="J186" s="587" t="s">
        <v>414</v>
      </c>
      <c r="K186" s="587" t="s">
        <v>29</v>
      </c>
      <c r="L186" s="588">
        <v>101661</v>
      </c>
      <c r="M186" s="588">
        <v>2676</v>
      </c>
      <c r="N186" s="669">
        <v>9</v>
      </c>
      <c r="O186" s="669">
        <v>9</v>
      </c>
      <c r="P186" s="589">
        <f>L186-M186</f>
        <v>98985</v>
      </c>
      <c r="Q186" s="268">
        <f t="shared" si="216"/>
        <v>3892344</v>
      </c>
      <c r="R186" s="587" t="s">
        <v>1033</v>
      </c>
      <c r="S186" s="603">
        <v>5.5555555555555552E-2</v>
      </c>
      <c r="T186" s="257">
        <f t="shared" si="187"/>
        <v>1</v>
      </c>
      <c r="U186" s="257">
        <f t="shared" si="189"/>
        <v>20</v>
      </c>
      <c r="V186" s="587" t="s">
        <v>1034</v>
      </c>
      <c r="W186" s="591">
        <v>3.125E-2</v>
      </c>
      <c r="X186" s="253">
        <f t="shared" si="173"/>
        <v>0</v>
      </c>
      <c r="Y186" s="257">
        <f t="shared" si="190"/>
        <v>45</v>
      </c>
      <c r="Z186" s="253">
        <f t="shared" si="203"/>
        <v>2826</v>
      </c>
      <c r="AA186" s="253">
        <f t="shared" si="203"/>
        <v>3467</v>
      </c>
      <c r="AB186" s="253">
        <f>SUM($W$7:W186)</f>
        <v>117.85555555555553</v>
      </c>
      <c r="AC186" s="592">
        <v>0</v>
      </c>
      <c r="AD186" s="589">
        <v>0</v>
      </c>
      <c r="AE186" s="253">
        <f t="shared" si="174"/>
        <v>0</v>
      </c>
      <c r="AF186" s="253">
        <f t="shared" si="191"/>
        <v>0</v>
      </c>
      <c r="AG186" s="257">
        <f t="shared" si="168"/>
        <v>3568</v>
      </c>
      <c r="AH186" s="257">
        <f t="shared" si="175"/>
        <v>85632</v>
      </c>
      <c r="AI186" s="587"/>
      <c r="AJ186" s="582"/>
      <c r="AK186" s="593">
        <v>0</v>
      </c>
      <c r="AL186" s="587">
        <v>0</v>
      </c>
      <c r="AM186" s="253">
        <f t="shared" si="176"/>
        <v>0</v>
      </c>
      <c r="AN186" s="251">
        <f t="shared" si="192"/>
        <v>0</v>
      </c>
      <c r="AO186" s="593">
        <v>0</v>
      </c>
      <c r="AP186" s="590">
        <v>0</v>
      </c>
      <c r="AQ186" s="253">
        <f t="shared" si="177"/>
        <v>0</v>
      </c>
      <c r="AR186" s="251">
        <f t="shared" si="193"/>
        <v>0</v>
      </c>
      <c r="AS186" s="593">
        <v>0</v>
      </c>
      <c r="AT186" s="594">
        <v>0</v>
      </c>
      <c r="AU186" s="253">
        <f t="shared" si="178"/>
        <v>0</v>
      </c>
      <c r="AV186" s="251">
        <f t="shared" si="194"/>
        <v>0</v>
      </c>
      <c r="AW186" s="600">
        <v>0</v>
      </c>
      <c r="AX186" s="597">
        <v>0</v>
      </c>
      <c r="AY186" s="253">
        <f t="shared" si="179"/>
        <v>0</v>
      </c>
      <c r="AZ186" s="251">
        <f t="shared" si="195"/>
        <v>0</v>
      </c>
      <c r="BA186" s="593">
        <v>0</v>
      </c>
      <c r="BB186" s="594">
        <v>0</v>
      </c>
      <c r="BC186" s="257">
        <f t="shared" si="180"/>
        <v>0</v>
      </c>
      <c r="BD186" s="258">
        <f t="shared" si="196"/>
        <v>0</v>
      </c>
      <c r="BE186" s="581">
        <v>0</v>
      </c>
      <c r="BF186" s="590">
        <v>0</v>
      </c>
      <c r="BG186" s="253">
        <f t="shared" si="181"/>
        <v>0</v>
      </c>
      <c r="BH186" s="251">
        <f t="shared" si="197"/>
        <v>0</v>
      </c>
      <c r="BI186" s="595">
        <v>0</v>
      </c>
      <c r="BJ186" s="590">
        <v>0</v>
      </c>
      <c r="BK186" s="253">
        <f t="shared" si="182"/>
        <v>0</v>
      </c>
      <c r="BL186" s="251">
        <f t="shared" si="198"/>
        <v>0</v>
      </c>
      <c r="BM186" s="595">
        <v>0</v>
      </c>
      <c r="BN186" s="590">
        <v>0</v>
      </c>
      <c r="BO186" s="253">
        <f t="shared" si="183"/>
        <v>0</v>
      </c>
      <c r="BP186" s="251">
        <f t="shared" si="199"/>
        <v>0</v>
      </c>
      <c r="BQ186" s="596">
        <v>0</v>
      </c>
      <c r="BR186" s="590">
        <v>0</v>
      </c>
      <c r="BS186" s="253">
        <f t="shared" si="184"/>
        <v>0</v>
      </c>
      <c r="BT186" s="251">
        <f t="shared" si="200"/>
        <v>0</v>
      </c>
      <c r="BU186" s="253">
        <f t="shared" si="188"/>
        <v>0</v>
      </c>
      <c r="BV186" s="254">
        <f t="shared" si="172"/>
        <v>0</v>
      </c>
      <c r="BW186" s="253">
        <f t="shared" si="185"/>
        <v>0</v>
      </c>
      <c r="BX186" s="252">
        <f t="shared" si="201"/>
        <v>0</v>
      </c>
      <c r="BY186" s="418">
        <f t="shared" si="225"/>
        <v>3.125E-2</v>
      </c>
      <c r="BZ186" s="260">
        <f t="shared" si="223"/>
        <v>3568</v>
      </c>
      <c r="CA186" s="260">
        <f t="shared" si="226"/>
        <v>85632</v>
      </c>
      <c r="CB186" s="258">
        <f t="shared" si="227"/>
        <v>3568</v>
      </c>
      <c r="CC186" s="546">
        <f t="shared" si="209"/>
        <v>5.4874999999999998</v>
      </c>
      <c r="CD186" s="546">
        <f t="shared" si="210"/>
        <v>119.24097222222217</v>
      </c>
      <c r="CE186" s="515">
        <f t="shared" si="211"/>
        <v>113.75347222222217</v>
      </c>
      <c r="CF186" s="419">
        <f t="shared" si="212"/>
        <v>1425.7235127132878</v>
      </c>
      <c r="CG186" s="601">
        <f t="shared" si="228"/>
        <v>2.7187499999999996</v>
      </c>
      <c r="CH186" s="601">
        <f t="shared" si="229"/>
        <v>7.1527777777777773E-2</v>
      </c>
      <c r="CI186" s="589">
        <f t="shared" si="230"/>
        <v>96551</v>
      </c>
      <c r="CJ186" s="601">
        <f t="shared" si="213"/>
        <v>2.6472222222222217</v>
      </c>
      <c r="CK186" s="589">
        <f t="shared" si="208"/>
        <v>1519.6904512067158</v>
      </c>
      <c r="CL186" s="589">
        <f t="shared" si="221"/>
        <v>1479.7088122605367</v>
      </c>
      <c r="CO186" s="165">
        <v>32813</v>
      </c>
      <c r="CP186">
        <v>0.61111111111111105</v>
      </c>
      <c r="CQ186" s="165">
        <f xml:space="preserve"> CO186/CP186/24</f>
        <v>2237.2500000000005</v>
      </c>
    </row>
    <row r="187" spans="1:102">
      <c r="A187" s="581">
        <f t="shared" si="186"/>
        <v>186</v>
      </c>
      <c r="B187" s="586">
        <v>40944</v>
      </c>
      <c r="C187" s="581">
        <f t="shared" si="157"/>
        <v>2</v>
      </c>
      <c r="D187" s="587" t="s">
        <v>24</v>
      </c>
      <c r="E187" s="587" t="s">
        <v>1115</v>
      </c>
      <c r="F187" s="584"/>
      <c r="G187" s="585">
        <v>71</v>
      </c>
      <c r="H187" s="587" t="s">
        <v>27</v>
      </c>
      <c r="I187" s="584" t="s">
        <v>1032</v>
      </c>
      <c r="J187" s="587" t="s">
        <v>414</v>
      </c>
      <c r="K187" s="587" t="s">
        <v>29</v>
      </c>
      <c r="L187" s="588">
        <v>101661</v>
      </c>
      <c r="M187" s="588">
        <v>23651</v>
      </c>
      <c r="N187" s="670"/>
      <c r="O187" s="670"/>
      <c r="P187" s="589">
        <f>P186-M187</f>
        <v>75334</v>
      </c>
      <c r="Q187" s="268">
        <f t="shared" si="216"/>
        <v>3915995</v>
      </c>
      <c r="R187" s="587" t="s">
        <v>1033</v>
      </c>
      <c r="S187" s="603">
        <v>5.5555555555555552E-2</v>
      </c>
      <c r="T187" s="257">
        <f t="shared" si="187"/>
        <v>1</v>
      </c>
      <c r="U187" s="257">
        <f t="shared" si="189"/>
        <v>20</v>
      </c>
      <c r="V187" s="587" t="s">
        <v>1034</v>
      </c>
      <c r="W187" s="591">
        <v>1</v>
      </c>
      <c r="X187" s="253">
        <f t="shared" si="173"/>
        <v>24</v>
      </c>
      <c r="Y187" s="257">
        <f t="shared" si="190"/>
        <v>0</v>
      </c>
      <c r="Z187" s="253">
        <f t="shared" si="203"/>
        <v>2850</v>
      </c>
      <c r="AA187" s="253">
        <f t="shared" si="203"/>
        <v>3467</v>
      </c>
      <c r="AB187" s="253">
        <f>SUM($W$7:W187)</f>
        <v>118.85555555555553</v>
      </c>
      <c r="AC187" s="592">
        <v>0</v>
      </c>
      <c r="AD187" s="589">
        <v>0</v>
      </c>
      <c r="AE187" s="253">
        <f t="shared" si="174"/>
        <v>0</v>
      </c>
      <c r="AF187" s="253">
        <f t="shared" si="191"/>
        <v>0</v>
      </c>
      <c r="AG187" s="257">
        <f t="shared" si="168"/>
        <v>985.45833333333337</v>
      </c>
      <c r="AH187" s="257">
        <f t="shared" si="175"/>
        <v>23651</v>
      </c>
      <c r="AI187" s="583"/>
      <c r="AJ187" s="582"/>
      <c r="AK187" s="593">
        <v>1</v>
      </c>
      <c r="AL187" s="587">
        <v>8.3333333333333332E-3</v>
      </c>
      <c r="AM187" s="253">
        <f t="shared" si="176"/>
        <v>0</v>
      </c>
      <c r="AN187" s="251">
        <f t="shared" si="192"/>
        <v>12</v>
      </c>
      <c r="AO187" s="593">
        <v>2</v>
      </c>
      <c r="AP187" s="590">
        <v>6.458333333333334E-2</v>
      </c>
      <c r="AQ187" s="253">
        <f t="shared" si="177"/>
        <v>1</v>
      </c>
      <c r="AR187" s="251">
        <f t="shared" si="193"/>
        <v>33</v>
      </c>
      <c r="AS187" s="593">
        <v>4</v>
      </c>
      <c r="AT187" s="594">
        <v>0.1111111111111111</v>
      </c>
      <c r="AU187" s="253">
        <f t="shared" si="178"/>
        <v>2</v>
      </c>
      <c r="AV187" s="251">
        <f t="shared" si="194"/>
        <v>40</v>
      </c>
      <c r="AW187" s="600">
        <v>1</v>
      </c>
      <c r="AX187" s="597">
        <v>1.8055555555555557E-2</v>
      </c>
      <c r="AY187" s="253">
        <f t="shared" si="179"/>
        <v>0</v>
      </c>
      <c r="AZ187" s="251">
        <f t="shared" si="195"/>
        <v>26</v>
      </c>
      <c r="BA187" s="593">
        <v>2</v>
      </c>
      <c r="BB187" s="594">
        <v>1.3888888888888889E-3</v>
      </c>
      <c r="BC187" s="257">
        <f t="shared" si="180"/>
        <v>0</v>
      </c>
      <c r="BD187" s="258">
        <f t="shared" si="196"/>
        <v>2</v>
      </c>
      <c r="BE187" s="581">
        <v>1</v>
      </c>
      <c r="BF187" s="590">
        <v>0.46458333333333335</v>
      </c>
      <c r="BG187" s="253">
        <f t="shared" si="181"/>
        <v>11</v>
      </c>
      <c r="BH187" s="251">
        <f t="shared" si="197"/>
        <v>9</v>
      </c>
      <c r="BI187" s="595">
        <v>0</v>
      </c>
      <c r="BJ187" s="590">
        <v>0</v>
      </c>
      <c r="BK187" s="253">
        <f t="shared" si="182"/>
        <v>0</v>
      </c>
      <c r="BL187" s="251">
        <f t="shared" si="198"/>
        <v>0</v>
      </c>
      <c r="BM187" s="595">
        <v>0</v>
      </c>
      <c r="BN187" s="590">
        <v>0</v>
      </c>
      <c r="BO187" s="253">
        <f t="shared" si="183"/>
        <v>0</v>
      </c>
      <c r="BP187" s="251">
        <f t="shared" si="199"/>
        <v>0</v>
      </c>
      <c r="BQ187" s="596">
        <v>0</v>
      </c>
      <c r="BR187" s="590">
        <v>0</v>
      </c>
      <c r="BS187" s="253">
        <f t="shared" si="184"/>
        <v>0</v>
      </c>
      <c r="BT187" s="251">
        <f t="shared" si="200"/>
        <v>0</v>
      </c>
      <c r="BU187" s="253">
        <f t="shared" si="188"/>
        <v>11</v>
      </c>
      <c r="BV187" s="254">
        <f t="shared" si="172"/>
        <v>0.66805555555555551</v>
      </c>
      <c r="BW187" s="253">
        <f t="shared" si="185"/>
        <v>16</v>
      </c>
      <c r="BX187" s="252">
        <f t="shared" si="201"/>
        <v>2</v>
      </c>
      <c r="BY187" s="418">
        <f t="shared" si="225"/>
        <v>0.33194444444444449</v>
      </c>
      <c r="BZ187" s="260">
        <f t="shared" si="223"/>
        <v>2968.7447698744763</v>
      </c>
      <c r="CA187" s="260">
        <f t="shared" si="226"/>
        <v>71249.874476987432</v>
      </c>
      <c r="CB187" s="258">
        <f t="shared" si="227"/>
        <v>985.45833333333337</v>
      </c>
      <c r="CC187" s="546">
        <f t="shared" si="209"/>
        <v>5.4874999999999998</v>
      </c>
      <c r="CD187" s="546">
        <f t="shared" si="210"/>
        <v>120.24097222222217</v>
      </c>
      <c r="CE187" s="515">
        <f t="shared" si="211"/>
        <v>114.75347222222217</v>
      </c>
      <c r="CF187" s="419">
        <f t="shared" si="212"/>
        <v>1421.8868952161947</v>
      </c>
      <c r="CG187" s="601">
        <f t="shared" si="228"/>
        <v>3.7187499999999996</v>
      </c>
      <c r="CH187" s="601">
        <f t="shared" si="229"/>
        <v>7.1527777777777773E-2</v>
      </c>
      <c r="CI187" s="589">
        <f t="shared" si="230"/>
        <v>120202</v>
      </c>
      <c r="CJ187" s="601">
        <f t="shared" si="213"/>
        <v>3.6472222222222217</v>
      </c>
      <c r="CK187" s="589">
        <f t="shared" ref="CK187:CK218" si="231" xml:space="preserve"> CI187/CJ187/24</f>
        <v>1373.2140137090635</v>
      </c>
      <c r="CL187" s="589">
        <f t="shared" si="221"/>
        <v>1346.8011204481793</v>
      </c>
    </row>
    <row r="188" spans="1:102">
      <c r="A188" s="581">
        <f t="shared" si="186"/>
        <v>187</v>
      </c>
      <c r="B188" s="586">
        <v>40945</v>
      </c>
      <c r="C188" s="581">
        <f>MONTH(B188)</f>
        <v>2</v>
      </c>
      <c r="D188" s="587" t="s">
        <v>24</v>
      </c>
      <c r="E188" s="587" t="s">
        <v>1115</v>
      </c>
      <c r="F188" s="584"/>
      <c r="G188" s="585">
        <v>71</v>
      </c>
      <c r="H188" s="587" t="s">
        <v>27</v>
      </c>
      <c r="I188" s="584" t="s">
        <v>1032</v>
      </c>
      <c r="J188" s="587" t="s">
        <v>414</v>
      </c>
      <c r="K188" s="587" t="s">
        <v>29</v>
      </c>
      <c r="L188" s="588">
        <v>101661</v>
      </c>
      <c r="M188" s="588">
        <v>29767</v>
      </c>
      <c r="N188" s="670"/>
      <c r="O188" s="670"/>
      <c r="P188" s="589">
        <f>P187-M188</f>
        <v>45567</v>
      </c>
      <c r="Q188" s="268">
        <f t="shared" si="216"/>
        <v>3945762</v>
      </c>
      <c r="R188" s="587" t="s">
        <v>1033</v>
      </c>
      <c r="S188" s="603">
        <v>5.5555555555555552E-2</v>
      </c>
      <c r="T188" s="257">
        <f t="shared" si="187"/>
        <v>1</v>
      </c>
      <c r="U188" s="257">
        <f t="shared" si="189"/>
        <v>20</v>
      </c>
      <c r="V188" s="587" t="s">
        <v>1034</v>
      </c>
      <c r="W188" s="591">
        <v>1</v>
      </c>
      <c r="X188" s="253">
        <f t="shared" si="173"/>
        <v>24</v>
      </c>
      <c r="Y188" s="257">
        <f t="shared" si="190"/>
        <v>0</v>
      </c>
      <c r="Z188" s="253">
        <f t="shared" si="203"/>
        <v>2874</v>
      </c>
      <c r="AA188" s="253">
        <f t="shared" si="203"/>
        <v>3467</v>
      </c>
      <c r="AB188" s="253">
        <f>SUM($W$7:W188)</f>
        <v>119.85555555555553</v>
      </c>
      <c r="AC188" s="592">
        <v>0</v>
      </c>
      <c r="AD188" s="589">
        <v>0</v>
      </c>
      <c r="AE188" s="253">
        <f t="shared" si="174"/>
        <v>0</v>
      </c>
      <c r="AF188" s="253">
        <f t="shared" si="191"/>
        <v>0</v>
      </c>
      <c r="AG188" s="257">
        <f t="shared" si="168"/>
        <v>1240.2916666666667</v>
      </c>
      <c r="AH188" s="257">
        <f t="shared" si="175"/>
        <v>29767</v>
      </c>
      <c r="AI188" s="583"/>
      <c r="AJ188" s="582"/>
      <c r="AK188" s="593">
        <v>2</v>
      </c>
      <c r="AL188" s="587">
        <v>2.9861111111111113E-2</v>
      </c>
      <c r="AM188" s="253">
        <f t="shared" si="176"/>
        <v>0</v>
      </c>
      <c r="AN188" s="251">
        <f t="shared" si="192"/>
        <v>43</v>
      </c>
      <c r="AO188" s="593">
        <v>1</v>
      </c>
      <c r="AP188" s="590">
        <v>0</v>
      </c>
      <c r="AQ188" s="253">
        <f t="shared" si="177"/>
        <v>0</v>
      </c>
      <c r="AR188" s="251">
        <f t="shared" si="193"/>
        <v>0</v>
      </c>
      <c r="AS188" s="593">
        <v>0</v>
      </c>
      <c r="AT188" s="594">
        <v>0</v>
      </c>
      <c r="AU188" s="253">
        <f t="shared" si="178"/>
        <v>0</v>
      </c>
      <c r="AV188" s="251">
        <f t="shared" si="194"/>
        <v>0</v>
      </c>
      <c r="AW188" s="600">
        <v>1</v>
      </c>
      <c r="AX188" s="597">
        <v>1.8055555555555557E-2</v>
      </c>
      <c r="AY188" s="253">
        <f t="shared" si="179"/>
        <v>0</v>
      </c>
      <c r="AZ188" s="251">
        <f t="shared" si="195"/>
        <v>26</v>
      </c>
      <c r="BA188" s="593">
        <v>3</v>
      </c>
      <c r="BB188" s="594">
        <v>5.6944444444444443E-2</v>
      </c>
      <c r="BC188" s="257">
        <f t="shared" si="180"/>
        <v>1</v>
      </c>
      <c r="BD188" s="258">
        <f t="shared" si="196"/>
        <v>22</v>
      </c>
      <c r="BE188" s="581">
        <v>0</v>
      </c>
      <c r="BF188" s="590">
        <v>0</v>
      </c>
      <c r="BG188" s="253">
        <f t="shared" si="181"/>
        <v>0</v>
      </c>
      <c r="BH188" s="251">
        <f t="shared" si="197"/>
        <v>0</v>
      </c>
      <c r="BI188" s="595">
        <v>0</v>
      </c>
      <c r="BJ188" s="590">
        <v>0</v>
      </c>
      <c r="BK188" s="253">
        <f t="shared" si="182"/>
        <v>0</v>
      </c>
      <c r="BL188" s="251">
        <f t="shared" si="198"/>
        <v>0</v>
      </c>
      <c r="BM188" s="595">
        <v>0</v>
      </c>
      <c r="BN188" s="590">
        <v>0</v>
      </c>
      <c r="BO188" s="253">
        <f t="shared" si="183"/>
        <v>0</v>
      </c>
      <c r="BP188" s="251">
        <f t="shared" si="199"/>
        <v>0</v>
      </c>
      <c r="BQ188" s="596">
        <v>7</v>
      </c>
      <c r="BR188" s="590">
        <v>0.40069444444444446</v>
      </c>
      <c r="BS188" s="253">
        <f t="shared" si="184"/>
        <v>9</v>
      </c>
      <c r="BT188" s="251">
        <f t="shared" si="200"/>
        <v>37</v>
      </c>
      <c r="BU188" s="253">
        <f t="shared" si="188"/>
        <v>14</v>
      </c>
      <c r="BV188" s="254">
        <f t="shared" si="172"/>
        <v>0.50555555555555554</v>
      </c>
      <c r="BW188" s="253">
        <f t="shared" si="185"/>
        <v>12</v>
      </c>
      <c r="BX188" s="252">
        <f t="shared" si="201"/>
        <v>8</v>
      </c>
      <c r="BY188" s="418">
        <f t="shared" si="225"/>
        <v>0.49444444444444446</v>
      </c>
      <c r="BZ188" s="260">
        <f t="shared" si="223"/>
        <v>2508.4550561797751</v>
      </c>
      <c r="CA188" s="260">
        <f t="shared" si="226"/>
        <v>60202.921348314601</v>
      </c>
      <c r="CB188" s="258">
        <f t="shared" si="227"/>
        <v>2069.5480880648897</v>
      </c>
      <c r="CC188" s="546">
        <f t="shared" si="209"/>
        <v>5.8881944444444443</v>
      </c>
      <c r="CD188" s="546">
        <f t="shared" si="210"/>
        <v>121.24097222222217</v>
      </c>
      <c r="CE188" s="515">
        <f t="shared" si="211"/>
        <v>115.35277777777773</v>
      </c>
      <c r="CF188" s="419">
        <f t="shared" si="212"/>
        <v>1425.2517639126356</v>
      </c>
      <c r="CG188" s="601">
        <f t="shared" si="228"/>
        <v>4.71875</v>
      </c>
      <c r="CH188" s="601">
        <f t="shared" si="229"/>
        <v>0.47222222222222221</v>
      </c>
      <c r="CI188" s="589">
        <f t="shared" si="230"/>
        <v>149969</v>
      </c>
      <c r="CJ188" s="601">
        <f t="shared" si="213"/>
        <v>4.2465277777777777</v>
      </c>
      <c r="CK188" s="589">
        <f t="shared" si="231"/>
        <v>1471.4865085854456</v>
      </c>
      <c r="CL188" s="589">
        <f t="shared" si="221"/>
        <v>1324.2295805739516</v>
      </c>
      <c r="CO188" s="165">
        <f>Q198</f>
        <v>4167317</v>
      </c>
      <c r="CP188" s="165">
        <f>'Rake Load'!DN915</f>
        <v>3242016.6660000011</v>
      </c>
      <c r="CQ188" s="165">
        <f xml:space="preserve"> CO188 - CP188</f>
        <v>925300.33399999887</v>
      </c>
    </row>
    <row r="189" spans="1:102">
      <c r="A189" s="581">
        <f t="shared" si="186"/>
        <v>188</v>
      </c>
      <c r="B189" s="586">
        <v>40946</v>
      </c>
      <c r="C189" s="581">
        <f t="shared" si="157"/>
        <v>2</v>
      </c>
      <c r="D189" s="587" t="s">
        <v>24</v>
      </c>
      <c r="E189" s="587" t="s">
        <v>1115</v>
      </c>
      <c r="F189" s="584"/>
      <c r="G189" s="585">
        <v>71</v>
      </c>
      <c r="H189" s="587" t="s">
        <v>27</v>
      </c>
      <c r="I189" s="584" t="s">
        <v>1032</v>
      </c>
      <c r="J189" s="587" t="s">
        <v>414</v>
      </c>
      <c r="K189" s="613" t="s">
        <v>29</v>
      </c>
      <c r="L189" s="588">
        <v>101661</v>
      </c>
      <c r="M189" s="588">
        <v>22756</v>
      </c>
      <c r="N189" s="671"/>
      <c r="O189" s="671"/>
      <c r="P189" s="589">
        <f>P188-M189</f>
        <v>22811</v>
      </c>
      <c r="Q189" s="268">
        <f t="shared" si="216"/>
        <v>3968518</v>
      </c>
      <c r="R189" s="587" t="s">
        <v>1033</v>
      </c>
      <c r="S189" s="603">
        <v>5.5555555555555552E-2</v>
      </c>
      <c r="T189" s="257">
        <f t="shared" si="187"/>
        <v>1</v>
      </c>
      <c r="U189" s="257">
        <f t="shared" si="189"/>
        <v>20</v>
      </c>
      <c r="V189" s="587" t="s">
        <v>1034</v>
      </c>
      <c r="W189" s="591">
        <v>0.66666666666666663</v>
      </c>
      <c r="X189" s="253">
        <f t="shared" si="173"/>
        <v>16</v>
      </c>
      <c r="Y189" s="257">
        <f t="shared" si="190"/>
        <v>0</v>
      </c>
      <c r="Z189" s="253">
        <f t="shared" si="203"/>
        <v>2890</v>
      </c>
      <c r="AA189" s="253">
        <f t="shared" si="203"/>
        <v>3467</v>
      </c>
      <c r="AB189" s="253">
        <f>SUM($W$7:W189)</f>
        <v>120.5222222222222</v>
      </c>
      <c r="AC189" s="592">
        <v>0</v>
      </c>
      <c r="AD189" s="589">
        <v>0</v>
      </c>
      <c r="AE189" s="253">
        <f t="shared" si="174"/>
        <v>0</v>
      </c>
      <c r="AF189" s="253">
        <f t="shared" si="191"/>
        <v>0</v>
      </c>
      <c r="AG189" s="257">
        <f t="shared" si="168"/>
        <v>1422.25</v>
      </c>
      <c r="AH189" s="257">
        <f t="shared" si="175"/>
        <v>34134</v>
      </c>
      <c r="AI189" s="583"/>
      <c r="AJ189" s="582"/>
      <c r="AK189" s="593">
        <v>0</v>
      </c>
      <c r="AL189" s="587">
        <v>0</v>
      </c>
      <c r="AM189" s="253">
        <f t="shared" si="176"/>
        <v>0</v>
      </c>
      <c r="AN189" s="251">
        <f t="shared" si="192"/>
        <v>0</v>
      </c>
      <c r="AO189" s="593">
        <v>1</v>
      </c>
      <c r="AP189" s="590">
        <v>2.7777777777777779E-3</v>
      </c>
      <c r="AQ189" s="253">
        <f t="shared" si="177"/>
        <v>0</v>
      </c>
      <c r="AR189" s="251">
        <f t="shared" si="193"/>
        <v>4</v>
      </c>
      <c r="AS189" s="593">
        <v>0</v>
      </c>
      <c r="AT189" s="594">
        <v>0</v>
      </c>
      <c r="AU189" s="253">
        <f t="shared" si="178"/>
        <v>0</v>
      </c>
      <c r="AV189" s="251">
        <f t="shared" si="194"/>
        <v>0</v>
      </c>
      <c r="AW189" s="600">
        <v>2</v>
      </c>
      <c r="AX189" s="597">
        <v>3.125E-2</v>
      </c>
      <c r="AY189" s="253">
        <f t="shared" si="179"/>
        <v>0</v>
      </c>
      <c r="AZ189" s="251">
        <f t="shared" si="195"/>
        <v>45</v>
      </c>
      <c r="BA189" s="593">
        <v>6</v>
      </c>
      <c r="BB189" s="594">
        <v>3.2638888888888891E-2</v>
      </c>
      <c r="BC189" s="257">
        <f t="shared" si="180"/>
        <v>0</v>
      </c>
      <c r="BD189" s="258">
        <f t="shared" si="196"/>
        <v>47</v>
      </c>
      <c r="BE189" s="581">
        <v>1</v>
      </c>
      <c r="BF189" s="590">
        <v>9.6527777777777768E-2</v>
      </c>
      <c r="BG189" s="253">
        <f t="shared" si="181"/>
        <v>2</v>
      </c>
      <c r="BH189" s="251">
        <f t="shared" si="197"/>
        <v>19</v>
      </c>
      <c r="BI189" s="595">
        <v>0</v>
      </c>
      <c r="BJ189" s="590">
        <v>0</v>
      </c>
      <c r="BK189" s="253">
        <f t="shared" si="182"/>
        <v>0</v>
      </c>
      <c r="BL189" s="251">
        <f t="shared" si="198"/>
        <v>0</v>
      </c>
      <c r="BM189" s="595">
        <v>0</v>
      </c>
      <c r="BN189" s="590">
        <v>0</v>
      </c>
      <c r="BO189" s="253">
        <f t="shared" si="183"/>
        <v>0</v>
      </c>
      <c r="BP189" s="251">
        <f t="shared" si="199"/>
        <v>0</v>
      </c>
      <c r="BQ189" s="596">
        <v>5</v>
      </c>
      <c r="BR189" s="590">
        <v>0.23333333333333331</v>
      </c>
      <c r="BS189" s="253">
        <f t="shared" si="184"/>
        <v>5</v>
      </c>
      <c r="BT189" s="251">
        <f t="shared" si="200"/>
        <v>36</v>
      </c>
      <c r="BU189" s="253">
        <f t="shared" si="188"/>
        <v>15</v>
      </c>
      <c r="BV189" s="254">
        <f t="shared" si="172"/>
        <v>0.3965277777777777</v>
      </c>
      <c r="BW189" s="253">
        <f t="shared" si="185"/>
        <v>9</v>
      </c>
      <c r="BX189" s="252">
        <f t="shared" si="201"/>
        <v>31</v>
      </c>
      <c r="BY189" s="418">
        <f t="shared" si="225"/>
        <v>0.27013888888888893</v>
      </c>
      <c r="BZ189" s="260">
        <f t="shared" si="223"/>
        <v>3509.9228791773771</v>
      </c>
      <c r="CA189" s="260">
        <f t="shared" si="226"/>
        <v>84238.149100257055</v>
      </c>
      <c r="CB189" s="258">
        <f t="shared" si="227"/>
        <v>2188.0769230769229</v>
      </c>
      <c r="CC189" s="546">
        <f t="shared" si="209"/>
        <v>6.1215277777777777</v>
      </c>
      <c r="CD189" s="546">
        <f t="shared" si="210"/>
        <v>121.90763888888884</v>
      </c>
      <c r="CE189" s="515">
        <f t="shared" si="211"/>
        <v>115.78611111111107</v>
      </c>
      <c r="CF189" s="419">
        <f t="shared" si="212"/>
        <v>1428.1066621884227</v>
      </c>
      <c r="CG189" s="601">
        <f t="shared" ref="CG189:CG206" si="232">W189 + CG188</f>
        <v>5.385416666666667</v>
      </c>
      <c r="CH189" s="601">
        <f t="shared" ref="CH189:CH206" si="233" xml:space="preserve"> BR189 + CH188</f>
        <v>0.70555555555555549</v>
      </c>
      <c r="CI189" s="589">
        <f t="shared" ref="CI189:CI206" si="234" xml:space="preserve"> M189 + CI188</f>
        <v>172725</v>
      </c>
      <c r="CJ189" s="601">
        <f t="shared" si="213"/>
        <v>4.6798611111111112</v>
      </c>
      <c r="CK189" s="589">
        <f t="shared" si="231"/>
        <v>1537.839442053717</v>
      </c>
      <c r="CL189" s="589">
        <f t="shared" si="221"/>
        <v>1336.3636363636363</v>
      </c>
    </row>
    <row r="190" spans="1:102">
      <c r="A190" s="581">
        <f t="shared" si="186"/>
        <v>189</v>
      </c>
      <c r="B190" s="586">
        <v>40946</v>
      </c>
      <c r="C190" s="581">
        <f t="shared" si="157"/>
        <v>2</v>
      </c>
      <c r="D190" s="587" t="s">
        <v>24</v>
      </c>
      <c r="E190" s="587" t="s">
        <v>1217</v>
      </c>
      <c r="F190" s="584"/>
      <c r="G190" s="585">
        <v>72</v>
      </c>
      <c r="H190" s="587" t="s">
        <v>27</v>
      </c>
      <c r="I190" s="584" t="s">
        <v>573</v>
      </c>
      <c r="J190" s="587" t="s">
        <v>28</v>
      </c>
      <c r="K190" s="613" t="s">
        <v>29</v>
      </c>
      <c r="L190" s="588">
        <v>23393</v>
      </c>
      <c r="M190" s="588">
        <v>13391</v>
      </c>
      <c r="N190" s="669">
        <v>7</v>
      </c>
      <c r="O190" s="669">
        <v>3</v>
      </c>
      <c r="P190" s="589">
        <f>L190-M190</f>
        <v>10002</v>
      </c>
      <c r="Q190" s="268">
        <f t="shared" si="216"/>
        <v>3981909</v>
      </c>
      <c r="R190" s="587" t="s">
        <v>1039</v>
      </c>
      <c r="S190" s="603">
        <v>6.25E-2</v>
      </c>
      <c r="T190" s="257">
        <f t="shared" si="187"/>
        <v>1</v>
      </c>
      <c r="U190" s="257">
        <f t="shared" si="189"/>
        <v>30</v>
      </c>
      <c r="V190" s="587" t="s">
        <v>1040</v>
      </c>
      <c r="W190" s="591">
        <v>0.18194444444444444</v>
      </c>
      <c r="X190" s="253">
        <f t="shared" si="173"/>
        <v>4</v>
      </c>
      <c r="Y190" s="257">
        <f t="shared" si="190"/>
        <v>22</v>
      </c>
      <c r="Z190" s="253">
        <f t="shared" si="203"/>
        <v>2894</v>
      </c>
      <c r="AA190" s="253">
        <f t="shared" si="203"/>
        <v>3489</v>
      </c>
      <c r="AB190" s="253">
        <f>SUM($W$7:W190)</f>
        <v>120.70416666666664</v>
      </c>
      <c r="AC190" s="592">
        <v>0</v>
      </c>
      <c r="AD190" s="589">
        <v>0</v>
      </c>
      <c r="AE190" s="253">
        <f t="shared" si="174"/>
        <v>0</v>
      </c>
      <c r="AF190" s="253">
        <f t="shared" si="191"/>
        <v>0</v>
      </c>
      <c r="AG190" s="257">
        <f t="shared" si="168"/>
        <v>3066.6412213740459</v>
      </c>
      <c r="AH190" s="257">
        <f t="shared" si="175"/>
        <v>73599.389312977102</v>
      </c>
      <c r="AI190" s="583"/>
      <c r="AJ190" s="582"/>
      <c r="AK190" s="593">
        <v>1</v>
      </c>
      <c r="AL190" s="587">
        <v>1.1805555555555555E-2</v>
      </c>
      <c r="AM190" s="253">
        <f t="shared" si="176"/>
        <v>0</v>
      </c>
      <c r="AN190" s="251">
        <f t="shared" si="192"/>
        <v>17</v>
      </c>
      <c r="AO190" s="593">
        <v>0</v>
      </c>
      <c r="AP190" s="590">
        <v>0</v>
      </c>
      <c r="AQ190" s="253">
        <f t="shared" si="177"/>
        <v>0</v>
      </c>
      <c r="AR190" s="251">
        <f t="shared" si="193"/>
        <v>0</v>
      </c>
      <c r="AS190" s="593">
        <v>0</v>
      </c>
      <c r="AT190" s="594">
        <v>0</v>
      </c>
      <c r="AU190" s="253">
        <f t="shared" si="178"/>
        <v>0</v>
      </c>
      <c r="AV190" s="251">
        <f t="shared" si="194"/>
        <v>0</v>
      </c>
      <c r="AW190" s="600">
        <v>0</v>
      </c>
      <c r="AX190" s="597">
        <v>0</v>
      </c>
      <c r="AY190" s="253">
        <f t="shared" si="179"/>
        <v>0</v>
      </c>
      <c r="AZ190" s="251">
        <f t="shared" si="195"/>
        <v>0</v>
      </c>
      <c r="BA190" s="593">
        <v>0</v>
      </c>
      <c r="BB190" s="594">
        <v>0</v>
      </c>
      <c r="BC190" s="257">
        <f t="shared" si="180"/>
        <v>0</v>
      </c>
      <c r="BD190" s="258">
        <f t="shared" si="196"/>
        <v>0</v>
      </c>
      <c r="BE190" s="581">
        <v>0</v>
      </c>
      <c r="BF190" s="590">
        <v>0</v>
      </c>
      <c r="BG190" s="253">
        <f t="shared" si="181"/>
        <v>0</v>
      </c>
      <c r="BH190" s="251">
        <f t="shared" si="197"/>
        <v>0</v>
      </c>
      <c r="BI190" s="595">
        <v>0</v>
      </c>
      <c r="BJ190" s="590">
        <v>0</v>
      </c>
      <c r="BK190" s="253">
        <f t="shared" si="182"/>
        <v>0</v>
      </c>
      <c r="BL190" s="251">
        <f t="shared" si="198"/>
        <v>0</v>
      </c>
      <c r="BM190" s="595">
        <v>0</v>
      </c>
      <c r="BN190" s="590">
        <v>0</v>
      </c>
      <c r="BO190" s="253">
        <f t="shared" si="183"/>
        <v>0</v>
      </c>
      <c r="BP190" s="251">
        <f t="shared" si="199"/>
        <v>0</v>
      </c>
      <c r="BQ190" s="596">
        <v>1</v>
      </c>
      <c r="BR190" s="590">
        <v>2.2916666666666669E-2</v>
      </c>
      <c r="BS190" s="253">
        <f t="shared" si="184"/>
        <v>0</v>
      </c>
      <c r="BT190" s="251">
        <f t="shared" si="200"/>
        <v>33</v>
      </c>
      <c r="BU190" s="253">
        <f t="shared" si="188"/>
        <v>2</v>
      </c>
      <c r="BV190" s="254">
        <f t="shared" si="172"/>
        <v>3.4722222222222224E-2</v>
      </c>
      <c r="BW190" s="253">
        <f t="shared" si="185"/>
        <v>0</v>
      </c>
      <c r="BX190" s="252">
        <f t="shared" si="201"/>
        <v>50</v>
      </c>
      <c r="BY190" s="418">
        <f t="shared" si="225"/>
        <v>0.1472222222222222</v>
      </c>
      <c r="BZ190" s="260">
        <f t="shared" si="223"/>
        <v>3789.9056603773588</v>
      </c>
      <c r="CA190" s="260">
        <f t="shared" si="226"/>
        <v>90957.735849056611</v>
      </c>
      <c r="CB190" s="258">
        <f t="shared" si="227"/>
        <v>3508.5589519650657</v>
      </c>
      <c r="CC190" s="546">
        <f t="shared" si="209"/>
        <v>6.1444444444444439</v>
      </c>
      <c r="CD190" s="546">
        <f t="shared" si="210"/>
        <v>122.08958333333328</v>
      </c>
      <c r="CE190" s="515">
        <f t="shared" si="211"/>
        <v>115.94513888888883</v>
      </c>
      <c r="CF190" s="419">
        <f t="shared" si="212"/>
        <v>1430.960164349759</v>
      </c>
      <c r="CG190" s="601">
        <f t="shared" si="232"/>
        <v>5.5673611111111114</v>
      </c>
      <c r="CH190" s="601">
        <f t="shared" si="233"/>
        <v>0.72847222222222219</v>
      </c>
      <c r="CI190" s="589">
        <f t="shared" si="234"/>
        <v>186116</v>
      </c>
      <c r="CJ190" s="601">
        <f t="shared" si="213"/>
        <v>4.8388888888888895</v>
      </c>
      <c r="CK190" s="589">
        <f t="shared" si="231"/>
        <v>1602.6061997703789</v>
      </c>
      <c r="CL190" s="589">
        <f t="shared" si="221"/>
        <v>1392.9100661095172</v>
      </c>
    </row>
    <row r="191" spans="1:102">
      <c r="A191" s="581">
        <f t="shared" si="186"/>
        <v>190</v>
      </c>
      <c r="B191" s="586">
        <v>40947</v>
      </c>
      <c r="C191" s="581">
        <f t="shared" si="157"/>
        <v>2</v>
      </c>
      <c r="D191" s="587" t="s">
        <v>24</v>
      </c>
      <c r="E191" s="587" t="s">
        <v>1217</v>
      </c>
      <c r="F191" s="584"/>
      <c r="G191" s="585">
        <v>72</v>
      </c>
      <c r="H191" s="587" t="s">
        <v>27</v>
      </c>
      <c r="I191" s="584" t="s">
        <v>573</v>
      </c>
      <c r="J191" s="587" t="s">
        <v>28</v>
      </c>
      <c r="K191" s="613" t="s">
        <v>29</v>
      </c>
      <c r="L191" s="588">
        <v>23393</v>
      </c>
      <c r="M191" s="588">
        <v>10002</v>
      </c>
      <c r="N191" s="671"/>
      <c r="O191" s="670"/>
      <c r="P191" s="589">
        <f>P190-M191</f>
        <v>0</v>
      </c>
      <c r="Q191" s="268">
        <f t="shared" si="216"/>
        <v>3991911</v>
      </c>
      <c r="R191" s="587" t="s">
        <v>1039</v>
      </c>
      <c r="S191" s="603">
        <v>6.25E-2</v>
      </c>
      <c r="T191" s="257">
        <f t="shared" si="187"/>
        <v>1</v>
      </c>
      <c r="U191" s="257">
        <f t="shared" si="189"/>
        <v>30</v>
      </c>
      <c r="V191" s="587" t="s">
        <v>1040</v>
      </c>
      <c r="W191" s="591">
        <v>0.15625</v>
      </c>
      <c r="X191" s="253">
        <f t="shared" si="173"/>
        <v>3</v>
      </c>
      <c r="Y191" s="257">
        <f t="shared" si="190"/>
        <v>45</v>
      </c>
      <c r="Z191" s="253">
        <f t="shared" si="203"/>
        <v>2897</v>
      </c>
      <c r="AA191" s="253">
        <f t="shared" si="203"/>
        <v>3534</v>
      </c>
      <c r="AB191" s="253">
        <f>SUM($W$7:W191)</f>
        <v>120.86041666666664</v>
      </c>
      <c r="AC191" s="592">
        <v>0</v>
      </c>
      <c r="AD191" s="589">
        <v>0</v>
      </c>
      <c r="AE191" s="253">
        <f t="shared" si="174"/>
        <v>0</v>
      </c>
      <c r="AF191" s="253">
        <f t="shared" si="191"/>
        <v>0</v>
      </c>
      <c r="AG191" s="257">
        <f t="shared" si="168"/>
        <v>2667.2000000000003</v>
      </c>
      <c r="AH191" s="257">
        <f t="shared" si="175"/>
        <v>64012.800000000003</v>
      </c>
      <c r="AI191" s="587" t="s">
        <v>1059</v>
      </c>
      <c r="AJ191" s="582"/>
      <c r="AK191" s="593">
        <v>0</v>
      </c>
      <c r="AL191" s="587">
        <v>0</v>
      </c>
      <c r="AM191" s="253">
        <f t="shared" si="176"/>
        <v>0</v>
      </c>
      <c r="AN191" s="251">
        <f t="shared" si="192"/>
        <v>0</v>
      </c>
      <c r="AO191" s="593">
        <v>0</v>
      </c>
      <c r="AP191" s="590">
        <v>0</v>
      </c>
      <c r="AQ191" s="253">
        <f t="shared" si="177"/>
        <v>0</v>
      </c>
      <c r="AR191" s="251">
        <f t="shared" si="193"/>
        <v>0</v>
      </c>
      <c r="AS191" s="593">
        <v>0</v>
      </c>
      <c r="AT191" s="594">
        <v>0</v>
      </c>
      <c r="AU191" s="253">
        <f t="shared" si="178"/>
        <v>0</v>
      </c>
      <c r="AV191" s="251">
        <f t="shared" si="194"/>
        <v>0</v>
      </c>
      <c r="AW191" s="600">
        <v>0</v>
      </c>
      <c r="AX191" s="597">
        <v>0</v>
      </c>
      <c r="AY191" s="253">
        <f t="shared" si="179"/>
        <v>0</v>
      </c>
      <c r="AZ191" s="251">
        <f t="shared" si="195"/>
        <v>0</v>
      </c>
      <c r="BA191" s="593">
        <v>0</v>
      </c>
      <c r="BB191" s="594">
        <v>0</v>
      </c>
      <c r="BC191" s="257">
        <f t="shared" si="180"/>
        <v>0</v>
      </c>
      <c r="BD191" s="258">
        <f t="shared" si="196"/>
        <v>0</v>
      </c>
      <c r="BE191" s="581">
        <v>1</v>
      </c>
      <c r="BF191" s="590">
        <v>1.3888888888888888E-2</v>
      </c>
      <c r="BG191" s="253">
        <f t="shared" si="181"/>
        <v>0</v>
      </c>
      <c r="BH191" s="251">
        <f t="shared" si="197"/>
        <v>20</v>
      </c>
      <c r="BI191" s="595">
        <v>0</v>
      </c>
      <c r="BJ191" s="590">
        <v>0</v>
      </c>
      <c r="BK191" s="253">
        <f t="shared" si="182"/>
        <v>0</v>
      </c>
      <c r="BL191" s="251">
        <f t="shared" si="198"/>
        <v>0</v>
      </c>
      <c r="BM191" s="595">
        <v>0</v>
      </c>
      <c r="BN191" s="590">
        <v>0</v>
      </c>
      <c r="BO191" s="253">
        <f t="shared" si="183"/>
        <v>0</v>
      </c>
      <c r="BP191" s="251">
        <f t="shared" si="199"/>
        <v>0</v>
      </c>
      <c r="BQ191" s="596">
        <v>0</v>
      </c>
      <c r="BR191" s="590">
        <v>0</v>
      </c>
      <c r="BS191" s="253">
        <f t="shared" si="184"/>
        <v>0</v>
      </c>
      <c r="BT191" s="251">
        <f t="shared" si="200"/>
        <v>0</v>
      </c>
      <c r="BU191" s="253">
        <f t="shared" si="188"/>
        <v>1</v>
      </c>
      <c r="BV191" s="254">
        <f t="shared" si="172"/>
        <v>1.3888888888888888E-2</v>
      </c>
      <c r="BW191" s="253">
        <f t="shared" si="185"/>
        <v>0</v>
      </c>
      <c r="BX191" s="252">
        <f t="shared" si="201"/>
        <v>20</v>
      </c>
      <c r="BY191" s="418">
        <f t="shared" si="225"/>
        <v>0.1423611111111111</v>
      </c>
      <c r="BZ191" s="260">
        <f t="shared" si="223"/>
        <v>2927.4146341463415</v>
      </c>
      <c r="CA191" s="260">
        <f t="shared" si="226"/>
        <v>70257.951219512193</v>
      </c>
      <c r="CB191" s="258">
        <f t="shared" si="227"/>
        <v>2667.2000000000003</v>
      </c>
      <c r="CC191" s="546">
        <f t="shared" si="209"/>
        <v>6.1444444444444439</v>
      </c>
      <c r="CD191" s="546">
        <f t="shared" si="210"/>
        <v>122.24583333333328</v>
      </c>
      <c r="CE191" s="515">
        <f t="shared" si="211"/>
        <v>116.10138888888883</v>
      </c>
      <c r="CF191" s="419">
        <f t="shared" si="212"/>
        <v>1432.6239039154004</v>
      </c>
      <c r="CG191" s="601">
        <f t="shared" si="232"/>
        <v>5.7236111111111114</v>
      </c>
      <c r="CH191" s="601">
        <f t="shared" si="233"/>
        <v>0.72847222222222219</v>
      </c>
      <c r="CI191" s="589">
        <f t="shared" si="234"/>
        <v>196118</v>
      </c>
      <c r="CJ191" s="601">
        <f t="shared" si="213"/>
        <v>4.9951388888888895</v>
      </c>
      <c r="CK191" s="589">
        <f t="shared" si="231"/>
        <v>1635.9071319338243</v>
      </c>
      <c r="CL191" s="589">
        <f t="shared" si="221"/>
        <v>1427.6971608832807</v>
      </c>
    </row>
    <row r="192" spans="1:102">
      <c r="A192" s="581">
        <f t="shared" si="186"/>
        <v>191</v>
      </c>
      <c r="B192" s="586">
        <v>40947</v>
      </c>
      <c r="C192" s="581">
        <f t="shared" ref="C192:C233" si="235">MONTH(B192)</f>
        <v>2</v>
      </c>
      <c r="D192" s="587" t="s">
        <v>24</v>
      </c>
      <c r="E192" s="587" t="s">
        <v>1115</v>
      </c>
      <c r="F192" s="584"/>
      <c r="G192" s="585">
        <v>71</v>
      </c>
      <c r="H192" s="587" t="s">
        <v>27</v>
      </c>
      <c r="I192" s="584" t="s">
        <v>1032</v>
      </c>
      <c r="J192" s="587" t="s">
        <v>414</v>
      </c>
      <c r="K192" s="613" t="s">
        <v>29</v>
      </c>
      <c r="L192" s="588">
        <v>101661</v>
      </c>
      <c r="M192" s="588">
        <v>22811</v>
      </c>
      <c r="N192" s="588">
        <v>9</v>
      </c>
      <c r="O192" s="588">
        <v>9</v>
      </c>
      <c r="P192" s="589">
        <f xml:space="preserve"> P189 - M192</f>
        <v>0</v>
      </c>
      <c r="Q192" s="268">
        <f t="shared" si="216"/>
        <v>4014722</v>
      </c>
      <c r="R192" s="587" t="s">
        <v>1033</v>
      </c>
      <c r="S192" s="603">
        <v>5.5555555555555552E-2</v>
      </c>
      <c r="T192" s="257">
        <f t="shared" si="187"/>
        <v>1</v>
      </c>
      <c r="U192" s="257">
        <f t="shared" si="189"/>
        <v>20</v>
      </c>
      <c r="V192" s="587" t="s">
        <v>1034</v>
      </c>
      <c r="W192" s="591">
        <v>0.78680555555555554</v>
      </c>
      <c r="X192" s="253">
        <f t="shared" si="173"/>
        <v>18</v>
      </c>
      <c r="Y192" s="257">
        <f t="shared" si="190"/>
        <v>53</v>
      </c>
      <c r="Z192" s="253">
        <f t="shared" si="203"/>
        <v>2915</v>
      </c>
      <c r="AA192" s="253">
        <f t="shared" si="203"/>
        <v>3587</v>
      </c>
      <c r="AB192" s="253">
        <f>SUM($W$7:W192)</f>
        <v>121.6472222222222</v>
      </c>
      <c r="AC192" s="592">
        <v>0</v>
      </c>
      <c r="AD192" s="589">
        <v>0</v>
      </c>
      <c r="AE192" s="253">
        <f t="shared" si="174"/>
        <v>0</v>
      </c>
      <c r="AF192" s="253">
        <f t="shared" si="191"/>
        <v>0</v>
      </c>
      <c r="AG192" s="257">
        <f t="shared" si="168"/>
        <v>1207.9964695498677</v>
      </c>
      <c r="AH192" s="257">
        <f t="shared" si="175"/>
        <v>28991.915269196827</v>
      </c>
      <c r="AI192" s="587" t="s">
        <v>1060</v>
      </c>
      <c r="AJ192" s="582"/>
      <c r="AK192" s="593">
        <v>0</v>
      </c>
      <c r="AL192" s="587">
        <v>0</v>
      </c>
      <c r="AM192" s="253">
        <f t="shared" si="176"/>
        <v>0</v>
      </c>
      <c r="AN192" s="251">
        <f t="shared" si="192"/>
        <v>0</v>
      </c>
      <c r="AO192" s="593">
        <v>0</v>
      </c>
      <c r="AP192" s="590">
        <v>0</v>
      </c>
      <c r="AQ192" s="253">
        <f t="shared" si="177"/>
        <v>0</v>
      </c>
      <c r="AR192" s="251">
        <f t="shared" si="193"/>
        <v>0</v>
      </c>
      <c r="AS192" s="593">
        <v>0</v>
      </c>
      <c r="AT192" s="594">
        <v>0</v>
      </c>
      <c r="AU192" s="253">
        <f t="shared" si="178"/>
        <v>0</v>
      </c>
      <c r="AV192" s="251">
        <f t="shared" si="194"/>
        <v>0</v>
      </c>
      <c r="AW192" s="600">
        <v>0</v>
      </c>
      <c r="AX192" s="597">
        <v>0</v>
      </c>
      <c r="AY192" s="253">
        <f t="shared" si="179"/>
        <v>0</v>
      </c>
      <c r="AZ192" s="251">
        <f t="shared" si="195"/>
        <v>0</v>
      </c>
      <c r="BA192" s="593">
        <v>10</v>
      </c>
      <c r="BB192" s="594">
        <v>5.5555555555555552E-2</v>
      </c>
      <c r="BC192" s="257">
        <f t="shared" si="180"/>
        <v>1</v>
      </c>
      <c r="BD192" s="258">
        <f t="shared" si="196"/>
        <v>20</v>
      </c>
      <c r="BE192" s="581">
        <v>0</v>
      </c>
      <c r="BF192" s="590">
        <v>0</v>
      </c>
      <c r="BG192" s="253">
        <f t="shared" si="181"/>
        <v>0</v>
      </c>
      <c r="BH192" s="251">
        <f t="shared" si="197"/>
        <v>0</v>
      </c>
      <c r="BI192" s="595">
        <v>0</v>
      </c>
      <c r="BJ192" s="590">
        <v>0</v>
      </c>
      <c r="BK192" s="253">
        <f t="shared" si="182"/>
        <v>0</v>
      </c>
      <c r="BL192" s="251">
        <f t="shared" si="198"/>
        <v>0</v>
      </c>
      <c r="BM192" s="595">
        <v>0</v>
      </c>
      <c r="BN192" s="590">
        <v>0</v>
      </c>
      <c r="BO192" s="253">
        <f t="shared" si="183"/>
        <v>0</v>
      </c>
      <c r="BP192" s="251">
        <f t="shared" si="199"/>
        <v>0</v>
      </c>
      <c r="BQ192" s="596">
        <v>2</v>
      </c>
      <c r="BR192" s="590">
        <v>0.33194444444444443</v>
      </c>
      <c r="BS192" s="253">
        <f t="shared" si="184"/>
        <v>7</v>
      </c>
      <c r="BT192" s="251">
        <f t="shared" si="200"/>
        <v>58</v>
      </c>
      <c r="BU192" s="253">
        <f t="shared" si="188"/>
        <v>12</v>
      </c>
      <c r="BV192" s="254">
        <f t="shared" si="172"/>
        <v>0.38749999999999996</v>
      </c>
      <c r="BW192" s="253">
        <f t="shared" si="185"/>
        <v>9</v>
      </c>
      <c r="BX192" s="252">
        <f t="shared" si="201"/>
        <v>18</v>
      </c>
      <c r="BY192" s="418">
        <f t="shared" si="225"/>
        <v>0.39930555555555558</v>
      </c>
      <c r="BZ192" s="260">
        <f t="shared" si="223"/>
        <v>2380.2782608695652</v>
      </c>
      <c r="CA192" s="260">
        <f t="shared" si="226"/>
        <v>57126.678260869565</v>
      </c>
      <c r="CB192" s="258">
        <f t="shared" si="227"/>
        <v>2089.5572519083971</v>
      </c>
      <c r="CC192" s="546">
        <f t="shared" si="209"/>
        <v>6.4763888888888888</v>
      </c>
      <c r="CD192" s="546">
        <f t="shared" si="210"/>
        <v>123.03263888888884</v>
      </c>
      <c r="CE192" s="515">
        <f t="shared" si="211"/>
        <v>116.55624999999995</v>
      </c>
      <c r="CF192" s="419">
        <f t="shared" si="212"/>
        <v>1435.1875882531688</v>
      </c>
      <c r="CG192" s="601">
        <f t="shared" si="232"/>
        <v>6.510416666666667</v>
      </c>
      <c r="CH192" s="601">
        <f t="shared" si="233"/>
        <v>1.0604166666666666</v>
      </c>
      <c r="CI192" s="589">
        <f t="shared" si="234"/>
        <v>218929</v>
      </c>
      <c r="CJ192" s="601">
        <f t="shared" si="213"/>
        <v>5.45</v>
      </c>
      <c r="CK192" s="589">
        <f t="shared" si="231"/>
        <v>1673.769113149847</v>
      </c>
      <c r="CL192" s="589">
        <f t="shared" si="221"/>
        <v>1401.1455999999998</v>
      </c>
    </row>
    <row r="193" spans="1:92">
      <c r="A193" s="581">
        <f t="shared" si="186"/>
        <v>192</v>
      </c>
      <c r="B193" s="586">
        <v>40948</v>
      </c>
      <c r="C193" s="581">
        <f t="shared" si="235"/>
        <v>2</v>
      </c>
      <c r="D193" s="587" t="s">
        <v>24</v>
      </c>
      <c r="E193" s="587" t="s">
        <v>1116</v>
      </c>
      <c r="F193" s="584"/>
      <c r="G193" s="585">
        <v>73</v>
      </c>
      <c r="H193" s="587" t="s">
        <v>27</v>
      </c>
      <c r="I193" s="584" t="s">
        <v>789</v>
      </c>
      <c r="J193" s="587" t="s">
        <v>28</v>
      </c>
      <c r="K193" s="587" t="s">
        <v>29</v>
      </c>
      <c r="L193" s="588">
        <v>152595</v>
      </c>
      <c r="M193" s="588">
        <v>16762</v>
      </c>
      <c r="N193" s="669">
        <v>9</v>
      </c>
      <c r="O193" s="669">
        <v>9</v>
      </c>
      <c r="P193" s="589">
        <f>L193-M193</f>
        <v>135833</v>
      </c>
      <c r="Q193" s="268">
        <f t="shared" si="216"/>
        <v>4031484</v>
      </c>
      <c r="R193" s="587" t="s">
        <v>1062</v>
      </c>
      <c r="S193" s="603">
        <v>8.1944444444444445E-2</v>
      </c>
      <c r="T193" s="257">
        <f t="shared" si="187"/>
        <v>1</v>
      </c>
      <c r="U193" s="257">
        <f t="shared" si="189"/>
        <v>58</v>
      </c>
      <c r="V193" s="587" t="s">
        <v>1063</v>
      </c>
      <c r="W193" s="591">
        <v>0.56805555555555554</v>
      </c>
      <c r="X193" s="253">
        <f t="shared" si="173"/>
        <v>13</v>
      </c>
      <c r="Y193" s="257">
        <f t="shared" si="190"/>
        <v>38</v>
      </c>
      <c r="Z193" s="253">
        <f t="shared" si="203"/>
        <v>2928</v>
      </c>
      <c r="AA193" s="253">
        <f t="shared" si="203"/>
        <v>3625</v>
      </c>
      <c r="AB193" s="253">
        <f>SUM($W$7:W193)</f>
        <v>122.21527777777776</v>
      </c>
      <c r="AC193" s="592">
        <v>0</v>
      </c>
      <c r="AD193" s="589">
        <v>0</v>
      </c>
      <c r="AE193" s="253">
        <f t="shared" si="174"/>
        <v>0</v>
      </c>
      <c r="AF193" s="253">
        <f t="shared" si="191"/>
        <v>0</v>
      </c>
      <c r="AG193" s="257">
        <f t="shared" si="168"/>
        <v>1229.4865525672371</v>
      </c>
      <c r="AH193" s="257">
        <f t="shared" si="175"/>
        <v>29507.677261613691</v>
      </c>
      <c r="AI193" s="583"/>
      <c r="AJ193" s="582"/>
      <c r="AK193" s="593">
        <v>0</v>
      </c>
      <c r="AL193" s="587">
        <v>0</v>
      </c>
      <c r="AM193" s="253">
        <f t="shared" si="176"/>
        <v>0</v>
      </c>
      <c r="AN193" s="251">
        <f t="shared" si="192"/>
        <v>0</v>
      </c>
      <c r="AO193" s="593">
        <v>1</v>
      </c>
      <c r="AP193" s="590">
        <v>0.24513888888888888</v>
      </c>
      <c r="AQ193" s="253">
        <f t="shared" si="177"/>
        <v>5</v>
      </c>
      <c r="AR193" s="251">
        <f t="shared" si="193"/>
        <v>53</v>
      </c>
      <c r="AS193" s="593">
        <v>0</v>
      </c>
      <c r="AT193" s="594">
        <v>0</v>
      </c>
      <c r="AU193" s="253">
        <f t="shared" si="178"/>
        <v>0</v>
      </c>
      <c r="AV193" s="251">
        <f t="shared" si="194"/>
        <v>0</v>
      </c>
      <c r="AW193" s="600">
        <v>1</v>
      </c>
      <c r="AX193" s="597">
        <v>2.9166666666666664E-2</v>
      </c>
      <c r="AY193" s="253">
        <f t="shared" si="179"/>
        <v>0</v>
      </c>
      <c r="AZ193" s="251">
        <f t="shared" si="195"/>
        <v>42</v>
      </c>
      <c r="BA193" s="593">
        <v>0</v>
      </c>
      <c r="BB193" s="594">
        <v>0</v>
      </c>
      <c r="BC193" s="257">
        <f t="shared" si="180"/>
        <v>0</v>
      </c>
      <c r="BD193" s="258">
        <f t="shared" si="196"/>
        <v>0</v>
      </c>
      <c r="BE193" s="581">
        <v>1</v>
      </c>
      <c r="BF193" s="590">
        <v>3.4027777777777775E-2</v>
      </c>
      <c r="BG193" s="253">
        <f t="shared" si="181"/>
        <v>0</v>
      </c>
      <c r="BH193" s="251">
        <f t="shared" si="197"/>
        <v>49</v>
      </c>
      <c r="BI193" s="595">
        <v>0</v>
      </c>
      <c r="BJ193" s="590">
        <v>0</v>
      </c>
      <c r="BK193" s="253">
        <f t="shared" si="182"/>
        <v>0</v>
      </c>
      <c r="BL193" s="251">
        <f t="shared" si="198"/>
        <v>0</v>
      </c>
      <c r="BM193" s="595">
        <v>0</v>
      </c>
      <c r="BN193" s="590">
        <v>0</v>
      </c>
      <c r="BO193" s="253">
        <f t="shared" si="183"/>
        <v>0</v>
      </c>
      <c r="BP193" s="251">
        <f t="shared" si="199"/>
        <v>0</v>
      </c>
      <c r="BQ193" s="596">
        <v>2</v>
      </c>
      <c r="BR193" s="590">
        <v>4.7916666666666663E-2</v>
      </c>
      <c r="BS193" s="253">
        <f t="shared" si="184"/>
        <v>1</v>
      </c>
      <c r="BT193" s="251">
        <f t="shared" si="200"/>
        <v>9</v>
      </c>
      <c r="BU193" s="253">
        <f t="shared" si="188"/>
        <v>5</v>
      </c>
      <c r="BV193" s="254">
        <f t="shared" si="172"/>
        <v>0.35624999999999996</v>
      </c>
      <c r="BW193" s="253">
        <f t="shared" si="185"/>
        <v>8</v>
      </c>
      <c r="BX193" s="252">
        <f t="shared" si="201"/>
        <v>33</v>
      </c>
      <c r="BY193" s="418">
        <f t="shared" si="225"/>
        <v>0.21180555555555558</v>
      </c>
      <c r="BZ193" s="260">
        <f t="shared" si="223"/>
        <v>3297.442622950819</v>
      </c>
      <c r="CA193" s="260">
        <f t="shared" si="226"/>
        <v>79138.622950819656</v>
      </c>
      <c r="CB193" s="258">
        <f t="shared" si="227"/>
        <v>1342.750333778371</v>
      </c>
      <c r="CC193" s="546">
        <f t="shared" ref="CC193:CC201" si="236">SUM(CC192,BR193)</f>
        <v>6.5243055555555554</v>
      </c>
      <c r="CD193" s="546">
        <f t="shared" ref="CD193:CD201" si="237" xml:space="preserve"> W193 + CD192</f>
        <v>123.6006944444444</v>
      </c>
      <c r="CE193" s="515">
        <f t="shared" ref="CE193:CE201" si="238" xml:space="preserve"> CD193 - CC193</f>
        <v>117.07638888888884</v>
      </c>
      <c r="CF193" s="419">
        <f t="shared" ref="CF193:CF205" si="239">Q193/CE193/24</f>
        <v>1434.7769144077354</v>
      </c>
      <c r="CG193" s="601">
        <f t="shared" si="232"/>
        <v>7.0784722222222225</v>
      </c>
      <c r="CH193" s="601">
        <f t="shared" si="233"/>
        <v>1.1083333333333332</v>
      </c>
      <c r="CI193" s="589">
        <f t="shared" si="234"/>
        <v>235691</v>
      </c>
      <c r="CJ193" s="601">
        <f t="shared" ref="CJ193:CJ225" si="240" xml:space="preserve"> CG193 - CH193</f>
        <v>5.9701388888888891</v>
      </c>
      <c r="CK193" s="589">
        <f t="shared" si="231"/>
        <v>1644.9296266139352</v>
      </c>
      <c r="CL193" s="589">
        <f t="shared" si="221"/>
        <v>1387.3697635632298</v>
      </c>
    </row>
    <row r="194" spans="1:92">
      <c r="A194" s="581">
        <f t="shared" si="186"/>
        <v>193</v>
      </c>
      <c r="B194" s="586">
        <v>40949</v>
      </c>
      <c r="C194" s="581">
        <f t="shared" si="235"/>
        <v>2</v>
      </c>
      <c r="D194" s="587" t="s">
        <v>24</v>
      </c>
      <c r="E194" s="587" t="s">
        <v>1116</v>
      </c>
      <c r="F194" s="584"/>
      <c r="G194" s="585">
        <v>73</v>
      </c>
      <c r="H194" s="587" t="s">
        <v>27</v>
      </c>
      <c r="I194" s="584" t="s">
        <v>789</v>
      </c>
      <c r="J194" s="587" t="s">
        <v>28</v>
      </c>
      <c r="K194" s="587" t="s">
        <v>29</v>
      </c>
      <c r="L194" s="588">
        <v>152595</v>
      </c>
      <c r="M194" s="588">
        <v>35935</v>
      </c>
      <c r="N194" s="670"/>
      <c r="O194" s="670"/>
      <c r="P194" s="589">
        <f>P193-M194</f>
        <v>99898</v>
      </c>
      <c r="Q194" s="268">
        <f t="shared" si="216"/>
        <v>4067419</v>
      </c>
      <c r="R194" s="587" t="s">
        <v>1062</v>
      </c>
      <c r="S194" s="603">
        <v>8.1944444444444445E-2</v>
      </c>
      <c r="T194" s="257">
        <f t="shared" si="187"/>
        <v>1</v>
      </c>
      <c r="U194" s="257">
        <f t="shared" si="189"/>
        <v>58</v>
      </c>
      <c r="V194" s="587" t="s">
        <v>1063</v>
      </c>
      <c r="W194" s="591">
        <v>1</v>
      </c>
      <c r="X194" s="253">
        <f t="shared" si="173"/>
        <v>24</v>
      </c>
      <c r="Y194" s="257">
        <f t="shared" si="190"/>
        <v>0</v>
      </c>
      <c r="Z194" s="253">
        <f t="shared" si="203"/>
        <v>2952</v>
      </c>
      <c r="AA194" s="253">
        <f t="shared" si="203"/>
        <v>3625</v>
      </c>
      <c r="AB194" s="253">
        <f>SUM($W$7:W194)</f>
        <v>123.21527777777776</v>
      </c>
      <c r="AC194" s="592">
        <v>0</v>
      </c>
      <c r="AD194" s="589">
        <v>0</v>
      </c>
      <c r="AE194" s="253">
        <f t="shared" si="174"/>
        <v>0</v>
      </c>
      <c r="AF194" s="253">
        <f t="shared" si="191"/>
        <v>0</v>
      </c>
      <c r="AG194" s="257">
        <f t="shared" ref="AG194:AG257" si="241">M194/W194/24</f>
        <v>1497.2916666666667</v>
      </c>
      <c r="AH194" s="257">
        <f t="shared" si="175"/>
        <v>35935</v>
      </c>
      <c r="AI194" s="583"/>
      <c r="AJ194" s="582"/>
      <c r="AK194" s="593">
        <v>0</v>
      </c>
      <c r="AL194" s="587">
        <v>0</v>
      </c>
      <c r="AM194" s="253">
        <f t="shared" si="176"/>
        <v>0</v>
      </c>
      <c r="AN194" s="251">
        <f t="shared" si="192"/>
        <v>0</v>
      </c>
      <c r="AO194" s="593">
        <v>0</v>
      </c>
      <c r="AP194" s="590">
        <v>0</v>
      </c>
      <c r="AQ194" s="253">
        <f t="shared" si="177"/>
        <v>0</v>
      </c>
      <c r="AR194" s="251">
        <f t="shared" si="193"/>
        <v>0</v>
      </c>
      <c r="AS194" s="593">
        <v>0</v>
      </c>
      <c r="AT194" s="594">
        <v>0</v>
      </c>
      <c r="AU194" s="253">
        <f t="shared" si="178"/>
        <v>0</v>
      </c>
      <c r="AV194" s="251">
        <f t="shared" si="194"/>
        <v>0</v>
      </c>
      <c r="AW194" s="600">
        <v>3</v>
      </c>
      <c r="AX194" s="597">
        <v>9.0972222222222218E-2</v>
      </c>
      <c r="AY194" s="253">
        <f t="shared" si="179"/>
        <v>2</v>
      </c>
      <c r="AZ194" s="251">
        <f t="shared" si="195"/>
        <v>11</v>
      </c>
      <c r="BA194" s="593">
        <v>2</v>
      </c>
      <c r="BB194" s="594">
        <v>6.9444444444444447E-4</v>
      </c>
      <c r="BC194" s="257">
        <f t="shared" si="180"/>
        <v>0</v>
      </c>
      <c r="BD194" s="258">
        <f t="shared" si="196"/>
        <v>1</v>
      </c>
      <c r="BE194" s="581">
        <v>4</v>
      </c>
      <c r="BF194" s="590">
        <v>0.24097222222222223</v>
      </c>
      <c r="BG194" s="253">
        <f t="shared" si="181"/>
        <v>5</v>
      </c>
      <c r="BH194" s="251">
        <f t="shared" si="197"/>
        <v>47</v>
      </c>
      <c r="BI194" s="595">
        <v>0</v>
      </c>
      <c r="BJ194" s="590">
        <v>0</v>
      </c>
      <c r="BK194" s="253">
        <f t="shared" si="182"/>
        <v>0</v>
      </c>
      <c r="BL194" s="251">
        <f t="shared" si="198"/>
        <v>0</v>
      </c>
      <c r="BM194" s="595">
        <v>0</v>
      </c>
      <c r="BN194" s="590">
        <v>0</v>
      </c>
      <c r="BO194" s="253">
        <f t="shared" si="183"/>
        <v>0</v>
      </c>
      <c r="BP194" s="251">
        <f t="shared" si="199"/>
        <v>0</v>
      </c>
      <c r="BQ194" s="596">
        <v>2</v>
      </c>
      <c r="BR194" s="590">
        <v>0.23680555555555557</v>
      </c>
      <c r="BS194" s="253">
        <f t="shared" si="184"/>
        <v>5</v>
      </c>
      <c r="BT194" s="251">
        <f t="shared" si="200"/>
        <v>41</v>
      </c>
      <c r="BU194" s="253">
        <f t="shared" si="188"/>
        <v>11</v>
      </c>
      <c r="BV194" s="254">
        <f t="shared" si="172"/>
        <v>0.56944444444444442</v>
      </c>
      <c r="BW194" s="253">
        <f t="shared" si="185"/>
        <v>13</v>
      </c>
      <c r="BX194" s="252">
        <f t="shared" si="201"/>
        <v>40</v>
      </c>
      <c r="BY194" s="418">
        <f t="shared" si="225"/>
        <v>0.43055555555555558</v>
      </c>
      <c r="BZ194" s="260">
        <f t="shared" si="223"/>
        <v>3477.5806451612902</v>
      </c>
      <c r="CA194" s="260">
        <f t="shared" si="226"/>
        <v>83461.93548387097</v>
      </c>
      <c r="CB194" s="258">
        <f t="shared" si="227"/>
        <v>1961.874431301183</v>
      </c>
      <c r="CC194" s="546">
        <f t="shared" si="236"/>
        <v>6.7611111111111111</v>
      </c>
      <c r="CD194" s="546">
        <f t="shared" si="237"/>
        <v>124.6006944444444</v>
      </c>
      <c r="CE194" s="515">
        <f t="shared" si="238"/>
        <v>117.83958333333329</v>
      </c>
      <c r="CF194" s="419">
        <f t="shared" si="239"/>
        <v>1438.1906900270499</v>
      </c>
      <c r="CG194" s="601">
        <f t="shared" si="232"/>
        <v>8.0784722222222225</v>
      </c>
      <c r="CH194" s="601">
        <f t="shared" si="233"/>
        <v>1.3451388888888887</v>
      </c>
      <c r="CI194" s="589">
        <f t="shared" si="234"/>
        <v>271626</v>
      </c>
      <c r="CJ194" s="601">
        <f t="shared" si="240"/>
        <v>6.7333333333333343</v>
      </c>
      <c r="CK194" s="589">
        <f t="shared" si="231"/>
        <v>1680.8539603960392</v>
      </c>
      <c r="CL194" s="589">
        <f t="shared" si="221"/>
        <v>1400.9765322788617</v>
      </c>
    </row>
    <row r="195" spans="1:92">
      <c r="A195" s="581">
        <f t="shared" si="186"/>
        <v>194</v>
      </c>
      <c r="B195" s="586">
        <v>40950</v>
      </c>
      <c r="C195" s="581">
        <f t="shared" si="235"/>
        <v>2</v>
      </c>
      <c r="D195" s="587" t="s">
        <v>24</v>
      </c>
      <c r="E195" s="587" t="s">
        <v>1116</v>
      </c>
      <c r="F195" s="584"/>
      <c r="G195" s="585">
        <v>73</v>
      </c>
      <c r="H195" s="587" t="s">
        <v>27</v>
      </c>
      <c r="I195" s="584" t="s">
        <v>789</v>
      </c>
      <c r="J195" s="587" t="s">
        <v>28</v>
      </c>
      <c r="K195" s="587" t="s">
        <v>29</v>
      </c>
      <c r="L195" s="588">
        <v>152595</v>
      </c>
      <c r="M195" s="588">
        <v>23622</v>
      </c>
      <c r="N195" s="670"/>
      <c r="O195" s="670"/>
      <c r="P195" s="589">
        <f>P194-M195</f>
        <v>76276</v>
      </c>
      <c r="Q195" s="268">
        <f t="shared" si="216"/>
        <v>4091041</v>
      </c>
      <c r="R195" s="587" t="s">
        <v>1062</v>
      </c>
      <c r="S195" s="603">
        <v>8.1944444444444445E-2</v>
      </c>
      <c r="T195" s="257">
        <f t="shared" si="187"/>
        <v>1</v>
      </c>
      <c r="U195" s="257">
        <f t="shared" si="189"/>
        <v>58</v>
      </c>
      <c r="V195" s="587" t="s">
        <v>1063</v>
      </c>
      <c r="W195" s="591">
        <v>1</v>
      </c>
      <c r="X195" s="253">
        <f t="shared" si="173"/>
        <v>24</v>
      </c>
      <c r="Y195" s="257">
        <f t="shared" si="190"/>
        <v>0</v>
      </c>
      <c r="Z195" s="253">
        <f t="shared" si="203"/>
        <v>2976</v>
      </c>
      <c r="AA195" s="253">
        <f t="shared" si="203"/>
        <v>3625</v>
      </c>
      <c r="AB195" s="253">
        <f>SUM($W$7:W195)</f>
        <v>124.21527777777776</v>
      </c>
      <c r="AC195" s="592">
        <v>0</v>
      </c>
      <c r="AD195" s="589">
        <v>0</v>
      </c>
      <c r="AE195" s="253">
        <f t="shared" si="174"/>
        <v>0</v>
      </c>
      <c r="AF195" s="253">
        <f t="shared" si="191"/>
        <v>0</v>
      </c>
      <c r="AG195" s="257">
        <f t="shared" si="241"/>
        <v>984.25</v>
      </c>
      <c r="AH195" s="257">
        <f t="shared" si="175"/>
        <v>23622</v>
      </c>
      <c r="AI195" s="583"/>
      <c r="AJ195" s="582"/>
      <c r="AK195" s="593">
        <v>0</v>
      </c>
      <c r="AL195" s="587">
        <v>0</v>
      </c>
      <c r="AM195" s="253">
        <f t="shared" si="176"/>
        <v>0</v>
      </c>
      <c r="AN195" s="251">
        <f t="shared" si="192"/>
        <v>0</v>
      </c>
      <c r="AO195" s="593">
        <v>3</v>
      </c>
      <c r="AP195" s="590">
        <v>8.7500000000000008E-2</v>
      </c>
      <c r="AQ195" s="253">
        <f t="shared" si="177"/>
        <v>2</v>
      </c>
      <c r="AR195" s="251">
        <f t="shared" si="193"/>
        <v>6</v>
      </c>
      <c r="AS195" s="593">
        <v>0</v>
      </c>
      <c r="AT195" s="594">
        <v>0</v>
      </c>
      <c r="AU195" s="253">
        <f t="shared" si="178"/>
        <v>0</v>
      </c>
      <c r="AV195" s="251">
        <f t="shared" si="194"/>
        <v>0</v>
      </c>
      <c r="AW195" s="600">
        <v>0</v>
      </c>
      <c r="AX195" s="597">
        <v>0</v>
      </c>
      <c r="AY195" s="253">
        <f t="shared" si="179"/>
        <v>0</v>
      </c>
      <c r="AZ195" s="251">
        <f t="shared" si="195"/>
        <v>0</v>
      </c>
      <c r="BA195" s="593">
        <v>8</v>
      </c>
      <c r="BB195" s="594">
        <v>2.6388888888888889E-2</v>
      </c>
      <c r="BC195" s="257">
        <f t="shared" si="180"/>
        <v>0</v>
      </c>
      <c r="BD195" s="258">
        <f t="shared" si="196"/>
        <v>38</v>
      </c>
      <c r="BE195" s="581">
        <v>4</v>
      </c>
      <c r="BF195" s="590">
        <v>0.40625</v>
      </c>
      <c r="BG195" s="253">
        <f t="shared" si="181"/>
        <v>9</v>
      </c>
      <c r="BH195" s="251">
        <f t="shared" si="197"/>
        <v>45</v>
      </c>
      <c r="BI195" s="595">
        <v>0</v>
      </c>
      <c r="BJ195" s="590">
        <v>0</v>
      </c>
      <c r="BK195" s="253">
        <f t="shared" si="182"/>
        <v>0</v>
      </c>
      <c r="BL195" s="251">
        <f t="shared" si="198"/>
        <v>0</v>
      </c>
      <c r="BM195" s="595">
        <v>0</v>
      </c>
      <c r="BN195" s="590">
        <v>0</v>
      </c>
      <c r="BO195" s="253">
        <f t="shared" si="183"/>
        <v>0</v>
      </c>
      <c r="BP195" s="251">
        <f t="shared" si="199"/>
        <v>0</v>
      </c>
      <c r="BQ195" s="596">
        <v>0</v>
      </c>
      <c r="BR195" s="590">
        <v>0</v>
      </c>
      <c r="BS195" s="253">
        <f t="shared" si="184"/>
        <v>0</v>
      </c>
      <c r="BT195" s="251">
        <f t="shared" si="200"/>
        <v>0</v>
      </c>
      <c r="BU195" s="253">
        <f t="shared" si="188"/>
        <v>15</v>
      </c>
      <c r="BV195" s="254">
        <f t="shared" ref="BV195:BV258" si="242">BR195+BN195+BJ195+BF195+BB195+AX195+AT195+AP195+AL195+AD195</f>
        <v>0.52013888888888893</v>
      </c>
      <c r="BW195" s="253">
        <f t="shared" si="185"/>
        <v>12</v>
      </c>
      <c r="BX195" s="252">
        <f t="shared" si="201"/>
        <v>29</v>
      </c>
      <c r="BY195" s="418">
        <f t="shared" si="225"/>
        <v>0.47986111111111107</v>
      </c>
      <c r="BZ195" s="260">
        <f t="shared" si="223"/>
        <v>2051.1143270622288</v>
      </c>
      <c r="CA195" s="260">
        <f t="shared" si="226"/>
        <v>49226.74384949349</v>
      </c>
      <c r="CB195" s="258">
        <f t="shared" si="227"/>
        <v>984.25</v>
      </c>
      <c r="CC195" s="546">
        <f t="shared" si="236"/>
        <v>6.7611111111111111</v>
      </c>
      <c r="CD195" s="546">
        <f t="shared" si="237"/>
        <v>125.6006944444444</v>
      </c>
      <c r="CE195" s="515">
        <f t="shared" si="238"/>
        <v>118.83958333333329</v>
      </c>
      <c r="CF195" s="419">
        <f t="shared" si="239"/>
        <v>1434.3709131707665</v>
      </c>
      <c r="CG195" s="601">
        <f t="shared" si="232"/>
        <v>9.0784722222222225</v>
      </c>
      <c r="CH195" s="601">
        <f t="shared" si="233"/>
        <v>1.3451388888888887</v>
      </c>
      <c r="CI195" s="589">
        <f t="shared" si="234"/>
        <v>295248</v>
      </c>
      <c r="CJ195" s="601">
        <f t="shared" si="240"/>
        <v>7.7333333333333343</v>
      </c>
      <c r="CK195" s="589">
        <f t="shared" si="231"/>
        <v>1590.7758620689654</v>
      </c>
      <c r="CL195" s="589">
        <f t="shared" si="221"/>
        <v>1355.0738162625257</v>
      </c>
    </row>
    <row r="196" spans="1:92">
      <c r="A196" s="581">
        <f t="shared" ref="A196:A259" si="243">A195+1</f>
        <v>195</v>
      </c>
      <c r="B196" s="586">
        <v>40951</v>
      </c>
      <c r="C196" s="581">
        <f t="shared" si="235"/>
        <v>2</v>
      </c>
      <c r="D196" s="587" t="s">
        <v>24</v>
      </c>
      <c r="E196" s="587" t="s">
        <v>1116</v>
      </c>
      <c r="F196" s="584"/>
      <c r="G196" s="585">
        <v>73</v>
      </c>
      <c r="H196" s="587" t="s">
        <v>27</v>
      </c>
      <c r="I196" s="584" t="s">
        <v>789</v>
      </c>
      <c r="J196" s="587" t="s">
        <v>28</v>
      </c>
      <c r="K196" s="613" t="s">
        <v>29</v>
      </c>
      <c r="L196" s="588">
        <v>152595</v>
      </c>
      <c r="M196" s="588">
        <v>32185</v>
      </c>
      <c r="N196" s="670"/>
      <c r="O196" s="670"/>
      <c r="P196" s="589">
        <f>P195-M196</f>
        <v>44091</v>
      </c>
      <c r="Q196" s="268">
        <f t="shared" si="216"/>
        <v>4123226</v>
      </c>
      <c r="R196" s="587" t="s">
        <v>1062</v>
      </c>
      <c r="S196" s="603">
        <v>8.1944444444444445E-2</v>
      </c>
      <c r="T196" s="257">
        <f t="shared" ref="T196:T259" si="244">IF(S196=1,24,HOUR(S196))</f>
        <v>1</v>
      </c>
      <c r="U196" s="257">
        <f t="shared" si="189"/>
        <v>58</v>
      </c>
      <c r="V196" s="587" t="s">
        <v>1063</v>
      </c>
      <c r="W196" s="591">
        <v>1</v>
      </c>
      <c r="X196" s="253">
        <f t="shared" ref="X196:X259" si="245">IF(W196=1,24,HOUR(W196))</f>
        <v>24</v>
      </c>
      <c r="Y196" s="257">
        <f t="shared" si="190"/>
        <v>0</v>
      </c>
      <c r="Z196" s="253">
        <f t="shared" si="203"/>
        <v>3000</v>
      </c>
      <c r="AA196" s="253">
        <f t="shared" si="203"/>
        <v>3625</v>
      </c>
      <c r="AB196" s="253">
        <f>SUM($W$7:W196)</f>
        <v>125.21527777777776</v>
      </c>
      <c r="AC196" s="592">
        <v>0</v>
      </c>
      <c r="AD196" s="589">
        <v>0</v>
      </c>
      <c r="AE196" s="253">
        <f t="shared" ref="AE196:AE259" si="246">IF(AD196=1,24,HOUR(AD196))</f>
        <v>0</v>
      </c>
      <c r="AF196" s="253">
        <f t="shared" si="191"/>
        <v>0</v>
      </c>
      <c r="AG196" s="257">
        <f t="shared" si="241"/>
        <v>1341.0416666666667</v>
      </c>
      <c r="AH196" s="257">
        <f t="shared" ref="AH196:AH259" si="247">AG196*24</f>
        <v>32185</v>
      </c>
      <c r="AI196" s="583"/>
      <c r="AJ196" s="582"/>
      <c r="AK196" s="593">
        <v>1</v>
      </c>
      <c r="AL196" s="587">
        <v>5.5555555555555558E-3</v>
      </c>
      <c r="AM196" s="253">
        <f t="shared" ref="AM196:AM259" si="248">IF(AL196=1,24,HOUR(AL196))</f>
        <v>0</v>
      </c>
      <c r="AN196" s="251">
        <f t="shared" si="192"/>
        <v>8</v>
      </c>
      <c r="AO196" s="593">
        <v>0</v>
      </c>
      <c r="AP196" s="590">
        <v>0</v>
      </c>
      <c r="AQ196" s="253">
        <f t="shared" ref="AQ196:AQ259" si="249">IF(AP196=1,24,HOUR(AP196))</f>
        <v>0</v>
      </c>
      <c r="AR196" s="251">
        <f t="shared" si="193"/>
        <v>0</v>
      </c>
      <c r="AS196" s="593">
        <v>1</v>
      </c>
      <c r="AT196" s="594">
        <v>6.9444444444444441E-3</v>
      </c>
      <c r="AU196" s="253">
        <f t="shared" ref="AU196:AU259" si="250">IF(AT196=1,24,HOUR(AT196))</f>
        <v>0</v>
      </c>
      <c r="AV196" s="251">
        <f t="shared" si="194"/>
        <v>10</v>
      </c>
      <c r="AW196" s="600">
        <v>5</v>
      </c>
      <c r="AX196" s="597">
        <v>0.11944444444444445</v>
      </c>
      <c r="AY196" s="253">
        <f t="shared" ref="AY196:AY259" si="251">IF(AX196=1,24,HOUR(AX196))</f>
        <v>2</v>
      </c>
      <c r="AZ196" s="251">
        <f t="shared" si="195"/>
        <v>52</v>
      </c>
      <c r="BA196" s="593">
        <v>6</v>
      </c>
      <c r="BB196" s="594">
        <v>1.9444444444444445E-2</v>
      </c>
      <c r="BC196" s="257">
        <f t="shared" ref="BC196:BC259" si="252">IF(BB196=1,24,HOUR(BB196))</f>
        <v>0</v>
      </c>
      <c r="BD196" s="258">
        <f t="shared" si="196"/>
        <v>28</v>
      </c>
      <c r="BE196" s="581">
        <v>6</v>
      </c>
      <c r="BF196" s="590">
        <v>0.1361111111111111</v>
      </c>
      <c r="BG196" s="253">
        <f t="shared" ref="BG196:BG259" si="253">IF(BF196=1,24,HOUR(BF196))</f>
        <v>3</v>
      </c>
      <c r="BH196" s="251">
        <f t="shared" si="197"/>
        <v>16</v>
      </c>
      <c r="BI196" s="595">
        <v>0</v>
      </c>
      <c r="BJ196" s="590">
        <v>0</v>
      </c>
      <c r="BK196" s="253">
        <f t="shared" ref="BK196:BK259" si="254">IF(BJ196=1,24,HOUR(BJ196))</f>
        <v>0</v>
      </c>
      <c r="BL196" s="251">
        <f t="shared" si="198"/>
        <v>0</v>
      </c>
      <c r="BM196" s="595">
        <v>0</v>
      </c>
      <c r="BN196" s="590">
        <v>0</v>
      </c>
      <c r="BO196" s="253">
        <f t="shared" ref="BO196:BO259" si="255">IF(BN196=1,24,HOUR(BN196))</f>
        <v>0</v>
      </c>
      <c r="BP196" s="251">
        <f t="shared" si="199"/>
        <v>0</v>
      </c>
      <c r="BQ196" s="596">
        <v>4</v>
      </c>
      <c r="BR196" s="590">
        <v>9.0277777777777776E-2</v>
      </c>
      <c r="BS196" s="253">
        <f t="shared" ref="BS196:BS259" si="256">IF(BR196=1,24,HOUR(BR196))</f>
        <v>2</v>
      </c>
      <c r="BT196" s="251">
        <f t="shared" si="200"/>
        <v>10</v>
      </c>
      <c r="BU196" s="253">
        <f t="shared" si="188"/>
        <v>23</v>
      </c>
      <c r="BV196" s="254">
        <f t="shared" si="242"/>
        <v>0.37777777777777771</v>
      </c>
      <c r="BW196" s="253">
        <f t="shared" ref="BW196:BW259" si="257">IF(BV196=1,24,HOUR(BV196))</f>
        <v>9</v>
      </c>
      <c r="BX196" s="252">
        <f t="shared" si="201"/>
        <v>4</v>
      </c>
      <c r="BY196" s="418">
        <f t="shared" si="225"/>
        <v>0.62222222222222223</v>
      </c>
      <c r="BZ196" s="260">
        <f t="shared" si="223"/>
        <v>2155.2455357142858</v>
      </c>
      <c r="CA196" s="260">
        <f t="shared" si="226"/>
        <v>51725.892857142855</v>
      </c>
      <c r="CB196" s="258">
        <f t="shared" si="227"/>
        <v>1474.1221374045801</v>
      </c>
      <c r="CC196" s="546">
        <f t="shared" si="236"/>
        <v>6.8513888888888888</v>
      </c>
      <c r="CD196" s="546">
        <f t="shared" si="237"/>
        <v>126.6006944444444</v>
      </c>
      <c r="CE196" s="515">
        <f t="shared" si="238"/>
        <v>119.74930555555551</v>
      </c>
      <c r="CF196" s="419">
        <f t="shared" si="239"/>
        <v>1434.6728988221928</v>
      </c>
      <c r="CG196" s="601">
        <f t="shared" si="232"/>
        <v>10.078472222222222</v>
      </c>
      <c r="CH196" s="601">
        <f t="shared" si="233"/>
        <v>1.4354166666666663</v>
      </c>
      <c r="CI196" s="589">
        <f t="shared" si="234"/>
        <v>327433</v>
      </c>
      <c r="CJ196" s="601">
        <f t="shared" si="240"/>
        <v>8.6430555555555557</v>
      </c>
      <c r="CK196" s="589">
        <f t="shared" si="231"/>
        <v>1578.4975092399163</v>
      </c>
      <c r="CL196" s="589">
        <f t="shared" si="221"/>
        <v>1353.6815269069109</v>
      </c>
    </row>
    <row r="197" spans="1:92">
      <c r="A197" s="581">
        <f t="shared" si="243"/>
        <v>196</v>
      </c>
      <c r="B197" s="586">
        <v>40952</v>
      </c>
      <c r="C197" s="581">
        <f t="shared" si="235"/>
        <v>2</v>
      </c>
      <c r="D197" s="587" t="s">
        <v>24</v>
      </c>
      <c r="E197" s="587" t="s">
        <v>1116</v>
      </c>
      <c r="F197" s="584"/>
      <c r="G197" s="585">
        <v>73</v>
      </c>
      <c r="H197" s="587" t="s">
        <v>27</v>
      </c>
      <c r="I197" s="584" t="s">
        <v>789</v>
      </c>
      <c r="J197" s="587" t="s">
        <v>28</v>
      </c>
      <c r="K197" s="587" t="s">
        <v>29</v>
      </c>
      <c r="L197" s="588">
        <v>152595</v>
      </c>
      <c r="M197" s="588">
        <v>43800</v>
      </c>
      <c r="N197" s="670"/>
      <c r="O197" s="670"/>
      <c r="P197" s="589">
        <f>P196-M197</f>
        <v>291</v>
      </c>
      <c r="Q197" s="268">
        <f t="shared" si="216"/>
        <v>4167026</v>
      </c>
      <c r="R197" s="587" t="s">
        <v>1062</v>
      </c>
      <c r="S197" s="603">
        <v>8.1944444444444445E-2</v>
      </c>
      <c r="T197" s="257">
        <f t="shared" si="244"/>
        <v>1</v>
      </c>
      <c r="U197" s="257">
        <f t="shared" si="189"/>
        <v>58</v>
      </c>
      <c r="V197" s="587" t="s">
        <v>1063</v>
      </c>
      <c r="W197" s="591">
        <v>1</v>
      </c>
      <c r="X197" s="253">
        <f t="shared" si="245"/>
        <v>24</v>
      </c>
      <c r="Y197" s="257">
        <f t="shared" si="190"/>
        <v>0</v>
      </c>
      <c r="Z197" s="253">
        <f t="shared" si="203"/>
        <v>3024</v>
      </c>
      <c r="AA197" s="253">
        <f t="shared" si="203"/>
        <v>3625</v>
      </c>
      <c r="AB197" s="253">
        <f>SUM($W$7:W197)</f>
        <v>126.21527777777776</v>
      </c>
      <c r="AC197" s="592">
        <v>0</v>
      </c>
      <c r="AD197" s="589">
        <v>0</v>
      </c>
      <c r="AE197" s="253">
        <f t="shared" si="246"/>
        <v>0</v>
      </c>
      <c r="AF197" s="253">
        <f t="shared" si="191"/>
        <v>0</v>
      </c>
      <c r="AG197" s="257">
        <f t="shared" si="241"/>
        <v>1825</v>
      </c>
      <c r="AH197" s="257">
        <f t="shared" si="247"/>
        <v>43800</v>
      </c>
      <c r="AI197" s="583"/>
      <c r="AJ197" s="582"/>
      <c r="AK197" s="593">
        <v>0</v>
      </c>
      <c r="AL197" s="587">
        <v>0</v>
      </c>
      <c r="AM197" s="253">
        <f t="shared" si="248"/>
        <v>0</v>
      </c>
      <c r="AN197" s="251">
        <f t="shared" si="192"/>
        <v>0</v>
      </c>
      <c r="AO197" s="593">
        <v>1</v>
      </c>
      <c r="AP197" s="590">
        <v>2.7083333333333334E-2</v>
      </c>
      <c r="AQ197" s="253">
        <f t="shared" si="249"/>
        <v>0</v>
      </c>
      <c r="AR197" s="251">
        <f t="shared" si="193"/>
        <v>39</v>
      </c>
      <c r="AS197" s="593">
        <v>0</v>
      </c>
      <c r="AT197" s="594">
        <v>0</v>
      </c>
      <c r="AU197" s="253">
        <f t="shared" si="250"/>
        <v>0</v>
      </c>
      <c r="AV197" s="251">
        <f t="shared" si="194"/>
        <v>0</v>
      </c>
      <c r="AW197" s="600">
        <v>1</v>
      </c>
      <c r="AX197" s="597">
        <v>1.6666666666666666E-2</v>
      </c>
      <c r="AY197" s="253">
        <f t="shared" si="251"/>
        <v>0</v>
      </c>
      <c r="AZ197" s="251">
        <f t="shared" si="195"/>
        <v>24</v>
      </c>
      <c r="BA197" s="593">
        <v>9</v>
      </c>
      <c r="BB197" s="594">
        <v>6.1111111111111116E-2</v>
      </c>
      <c r="BC197" s="257">
        <f t="shared" si="252"/>
        <v>1</v>
      </c>
      <c r="BD197" s="258">
        <f t="shared" si="196"/>
        <v>28</v>
      </c>
      <c r="BE197" s="581">
        <v>5</v>
      </c>
      <c r="BF197" s="590">
        <v>0.15833333333333333</v>
      </c>
      <c r="BG197" s="253">
        <f t="shared" si="253"/>
        <v>3</v>
      </c>
      <c r="BH197" s="251">
        <f t="shared" si="197"/>
        <v>48</v>
      </c>
      <c r="BI197" s="595">
        <v>0</v>
      </c>
      <c r="BJ197" s="590">
        <v>0</v>
      </c>
      <c r="BK197" s="253">
        <f t="shared" si="254"/>
        <v>0</v>
      </c>
      <c r="BL197" s="251">
        <f t="shared" si="198"/>
        <v>0</v>
      </c>
      <c r="BM197" s="595">
        <v>0</v>
      </c>
      <c r="BN197" s="590">
        <v>0</v>
      </c>
      <c r="BO197" s="253">
        <f t="shared" si="255"/>
        <v>0</v>
      </c>
      <c r="BP197" s="251">
        <f t="shared" si="199"/>
        <v>0</v>
      </c>
      <c r="BQ197" s="596">
        <v>2</v>
      </c>
      <c r="BR197" s="590">
        <v>5.6250000000000001E-2</v>
      </c>
      <c r="BS197" s="253">
        <f t="shared" si="256"/>
        <v>1</v>
      </c>
      <c r="BT197" s="251">
        <f t="shared" si="200"/>
        <v>21</v>
      </c>
      <c r="BU197" s="253">
        <f t="shared" si="188"/>
        <v>18</v>
      </c>
      <c r="BV197" s="254">
        <f t="shared" si="242"/>
        <v>0.31944444444444448</v>
      </c>
      <c r="BW197" s="253">
        <f t="shared" si="257"/>
        <v>7</v>
      </c>
      <c r="BX197" s="252">
        <f t="shared" si="201"/>
        <v>40</v>
      </c>
      <c r="BY197" s="418">
        <f t="shared" si="225"/>
        <v>0.68055555555555558</v>
      </c>
      <c r="BZ197" s="260">
        <f t="shared" si="223"/>
        <v>2681.6326530612246</v>
      </c>
      <c r="CA197" s="260">
        <f t="shared" si="226"/>
        <v>64359.183673469393</v>
      </c>
      <c r="CB197" s="258">
        <f t="shared" si="227"/>
        <v>1933.7748344370859</v>
      </c>
      <c r="CC197" s="546">
        <f t="shared" si="236"/>
        <v>6.9076388888888891</v>
      </c>
      <c r="CD197" s="546">
        <f t="shared" si="237"/>
        <v>127.6006944444444</v>
      </c>
      <c r="CE197" s="515">
        <f t="shared" si="238"/>
        <v>120.69305555555552</v>
      </c>
      <c r="CF197" s="419">
        <f t="shared" si="239"/>
        <v>1438.5755877512981</v>
      </c>
      <c r="CG197" s="601">
        <f t="shared" si="232"/>
        <v>11.078472222222222</v>
      </c>
      <c r="CH197" s="601">
        <f t="shared" si="233"/>
        <v>1.4916666666666663</v>
      </c>
      <c r="CI197" s="589">
        <f t="shared" si="234"/>
        <v>371233</v>
      </c>
      <c r="CJ197" s="601">
        <f t="shared" si="240"/>
        <v>9.5868055555555571</v>
      </c>
      <c r="CK197" s="589">
        <f t="shared" si="231"/>
        <v>1613.4719304599778</v>
      </c>
      <c r="CL197" s="589">
        <f t="shared" si="221"/>
        <v>1396.2251614116467</v>
      </c>
    </row>
    <row r="198" spans="1:92">
      <c r="A198" s="581">
        <f t="shared" si="243"/>
        <v>197</v>
      </c>
      <c r="B198" s="586">
        <v>40953</v>
      </c>
      <c r="C198" s="581">
        <f t="shared" si="235"/>
        <v>2</v>
      </c>
      <c r="D198" s="587" t="s">
        <v>24</v>
      </c>
      <c r="E198" s="587" t="s">
        <v>1116</v>
      </c>
      <c r="F198" s="584"/>
      <c r="G198" s="585">
        <v>73</v>
      </c>
      <c r="H198" s="587" t="s">
        <v>27</v>
      </c>
      <c r="I198" s="584" t="s">
        <v>789</v>
      </c>
      <c r="J198" s="587" t="s">
        <v>28</v>
      </c>
      <c r="K198" s="587" t="s">
        <v>29</v>
      </c>
      <c r="L198" s="588">
        <v>152595</v>
      </c>
      <c r="M198" s="588">
        <v>291</v>
      </c>
      <c r="N198" s="671"/>
      <c r="O198" s="671"/>
      <c r="P198" s="589">
        <f>P197-M198</f>
        <v>0</v>
      </c>
      <c r="Q198" s="268">
        <f t="shared" si="216"/>
        <v>4167317</v>
      </c>
      <c r="R198" s="587" t="s">
        <v>1062</v>
      </c>
      <c r="S198" s="603">
        <v>8.1944444444444445E-2</v>
      </c>
      <c r="T198" s="257">
        <f t="shared" si="244"/>
        <v>1</v>
      </c>
      <c r="U198" s="257">
        <f t="shared" si="189"/>
        <v>58</v>
      </c>
      <c r="V198" s="587" t="s">
        <v>1063</v>
      </c>
      <c r="W198" s="591">
        <v>4.1666666666666664E-2</v>
      </c>
      <c r="X198" s="253">
        <f t="shared" si="245"/>
        <v>1</v>
      </c>
      <c r="Y198" s="257">
        <f t="shared" si="190"/>
        <v>0</v>
      </c>
      <c r="Z198" s="253">
        <f t="shared" si="203"/>
        <v>3025</v>
      </c>
      <c r="AA198" s="253">
        <f t="shared" si="203"/>
        <v>3625</v>
      </c>
      <c r="AB198" s="253">
        <f>SUM($W$7:W198)</f>
        <v>126.25694444444443</v>
      </c>
      <c r="AC198" s="592">
        <v>0</v>
      </c>
      <c r="AD198" s="589">
        <v>0</v>
      </c>
      <c r="AE198" s="253">
        <f t="shared" si="246"/>
        <v>0</v>
      </c>
      <c r="AF198" s="253">
        <f t="shared" si="191"/>
        <v>0</v>
      </c>
      <c r="AG198" s="257">
        <f t="shared" si="241"/>
        <v>291</v>
      </c>
      <c r="AH198" s="257">
        <f t="shared" si="247"/>
        <v>6984</v>
      </c>
      <c r="AI198" s="587" t="s">
        <v>1086</v>
      </c>
      <c r="AJ198" s="582"/>
      <c r="AK198" s="593">
        <v>0</v>
      </c>
      <c r="AL198" s="587">
        <v>0</v>
      </c>
      <c r="AM198" s="253">
        <f t="shared" si="248"/>
        <v>0</v>
      </c>
      <c r="AN198" s="251">
        <f t="shared" si="192"/>
        <v>0</v>
      </c>
      <c r="AO198" s="593">
        <v>0</v>
      </c>
      <c r="AP198" s="590">
        <v>0</v>
      </c>
      <c r="AQ198" s="253">
        <f t="shared" si="249"/>
        <v>0</v>
      </c>
      <c r="AR198" s="251">
        <f t="shared" si="193"/>
        <v>0</v>
      </c>
      <c r="AS198" s="593">
        <v>0</v>
      </c>
      <c r="AT198" s="594">
        <v>0</v>
      </c>
      <c r="AU198" s="253">
        <f t="shared" si="250"/>
        <v>0</v>
      </c>
      <c r="AV198" s="251">
        <f t="shared" si="194"/>
        <v>0</v>
      </c>
      <c r="AW198" s="600">
        <v>0</v>
      </c>
      <c r="AX198" s="597">
        <v>0</v>
      </c>
      <c r="AY198" s="253">
        <f>IF(AX198=1,24,HOUR(AX198))</f>
        <v>0</v>
      </c>
      <c r="AZ198" s="251">
        <f>MINUTE(AX198)</f>
        <v>0</v>
      </c>
      <c r="BA198" s="593">
        <v>4</v>
      </c>
      <c r="BB198" s="594">
        <v>2.4999999999999998E-2</v>
      </c>
      <c r="BC198" s="257">
        <f t="shared" si="252"/>
        <v>0</v>
      </c>
      <c r="BD198" s="258">
        <f t="shared" si="196"/>
        <v>36</v>
      </c>
      <c r="BE198" s="581">
        <v>0</v>
      </c>
      <c r="BF198" s="590">
        <v>0</v>
      </c>
      <c r="BG198" s="253">
        <f>IF(BF198=1,24,HOUR(BF198))</f>
        <v>0</v>
      </c>
      <c r="BH198" s="251">
        <f>MINUTE(BF198)</f>
        <v>0</v>
      </c>
      <c r="BI198" s="595">
        <v>0</v>
      </c>
      <c r="BJ198" s="590">
        <v>0</v>
      </c>
      <c r="BK198" s="253">
        <f t="shared" si="254"/>
        <v>0</v>
      </c>
      <c r="BL198" s="251">
        <f t="shared" si="198"/>
        <v>0</v>
      </c>
      <c r="BM198" s="595">
        <v>0</v>
      </c>
      <c r="BN198" s="590">
        <v>0</v>
      </c>
      <c r="BO198" s="253">
        <f t="shared" si="255"/>
        <v>0</v>
      </c>
      <c r="BP198" s="251">
        <f t="shared" si="199"/>
        <v>0</v>
      </c>
      <c r="BQ198" s="596">
        <v>1</v>
      </c>
      <c r="BR198" s="590">
        <v>1.2499999999999999E-2</v>
      </c>
      <c r="BS198" s="253">
        <f t="shared" si="256"/>
        <v>0</v>
      </c>
      <c r="BT198" s="251">
        <f t="shared" si="200"/>
        <v>18</v>
      </c>
      <c r="BU198" s="253">
        <f t="shared" si="188"/>
        <v>5</v>
      </c>
      <c r="BV198" s="254">
        <f t="shared" si="242"/>
        <v>3.7499999999999999E-2</v>
      </c>
      <c r="BW198" s="253">
        <f t="shared" si="257"/>
        <v>0</v>
      </c>
      <c r="BX198" s="252">
        <f t="shared" si="201"/>
        <v>54</v>
      </c>
      <c r="BY198" s="418">
        <f t="shared" si="225"/>
        <v>4.1666666666666657E-3</v>
      </c>
      <c r="BZ198" s="260">
        <f t="shared" si="223"/>
        <v>2910.0000000000005</v>
      </c>
      <c r="CA198" s="260">
        <f t="shared" si="226"/>
        <v>69840.000000000015</v>
      </c>
      <c r="CB198" s="258">
        <f t="shared" si="227"/>
        <v>415.71428571428572</v>
      </c>
      <c r="CC198" s="546">
        <f t="shared" si="236"/>
        <v>6.9201388888888893</v>
      </c>
      <c r="CD198" s="546">
        <f t="shared" si="237"/>
        <v>127.64236111111107</v>
      </c>
      <c r="CE198" s="515">
        <f t="shared" si="238"/>
        <v>120.72222222222219</v>
      </c>
      <c r="CF198" s="419">
        <f t="shared" si="239"/>
        <v>1438.3284629544414</v>
      </c>
      <c r="CG198" s="601">
        <f t="shared" si="232"/>
        <v>11.120138888888889</v>
      </c>
      <c r="CH198" s="601">
        <f t="shared" si="233"/>
        <v>1.5041666666666662</v>
      </c>
      <c r="CI198" s="589">
        <f t="shared" si="234"/>
        <v>371524</v>
      </c>
      <c r="CJ198" s="601">
        <f t="shared" si="240"/>
        <v>9.6159722222222221</v>
      </c>
      <c r="CK198" s="589">
        <f t="shared" si="231"/>
        <v>1609.8389542861269</v>
      </c>
      <c r="CL198" s="589">
        <f t="shared" si="221"/>
        <v>1392.0839318054079</v>
      </c>
    </row>
    <row r="199" spans="1:92">
      <c r="A199" s="581">
        <f t="shared" si="243"/>
        <v>198</v>
      </c>
      <c r="B199" s="586">
        <v>40955</v>
      </c>
      <c r="C199" s="581">
        <f t="shared" si="235"/>
        <v>2</v>
      </c>
      <c r="D199" s="587" t="s">
        <v>24</v>
      </c>
      <c r="E199" s="587" t="s">
        <v>1138</v>
      </c>
      <c r="F199" s="584"/>
      <c r="G199" s="585">
        <v>74</v>
      </c>
      <c r="H199" s="587" t="s">
        <v>27</v>
      </c>
      <c r="I199" s="584" t="s">
        <v>1032</v>
      </c>
      <c r="J199" s="587" t="s">
        <v>549</v>
      </c>
      <c r="K199" s="587" t="s">
        <v>29</v>
      </c>
      <c r="L199" s="588">
        <v>65987</v>
      </c>
      <c r="M199" s="588">
        <v>31987</v>
      </c>
      <c r="N199" s="669">
        <v>7</v>
      </c>
      <c r="O199" s="669">
        <v>7</v>
      </c>
      <c r="P199" s="589">
        <f>L199-M199</f>
        <v>34000</v>
      </c>
      <c r="Q199" s="268">
        <f t="shared" si="216"/>
        <v>4199304</v>
      </c>
      <c r="R199" s="587" t="s">
        <v>1092</v>
      </c>
      <c r="S199" s="603">
        <v>4.1666666666666664E-2</v>
      </c>
      <c r="T199" s="257">
        <f t="shared" si="244"/>
        <v>1</v>
      </c>
      <c r="U199" s="257">
        <f t="shared" si="189"/>
        <v>0</v>
      </c>
      <c r="V199" s="587" t="s">
        <v>1093</v>
      </c>
      <c r="W199" s="591">
        <v>0.6875</v>
      </c>
      <c r="X199" s="253">
        <f t="shared" si="245"/>
        <v>16</v>
      </c>
      <c r="Y199" s="257">
        <f t="shared" si="190"/>
        <v>30</v>
      </c>
      <c r="Z199" s="253">
        <f t="shared" si="203"/>
        <v>3041</v>
      </c>
      <c r="AA199" s="253">
        <f t="shared" si="203"/>
        <v>3655</v>
      </c>
      <c r="AB199" s="253">
        <f>SUM($W$7:W199)</f>
        <v>126.94444444444443</v>
      </c>
      <c r="AC199" s="592">
        <v>0</v>
      </c>
      <c r="AD199" s="589">
        <v>0</v>
      </c>
      <c r="AE199" s="253">
        <f t="shared" si="246"/>
        <v>0</v>
      </c>
      <c r="AF199" s="253">
        <f t="shared" si="191"/>
        <v>0</v>
      </c>
      <c r="AG199" s="257">
        <f t="shared" si="241"/>
        <v>1938.6060606060607</v>
      </c>
      <c r="AH199" s="257">
        <f t="shared" si="247"/>
        <v>46526.545454545456</v>
      </c>
      <c r="AI199" s="583"/>
      <c r="AJ199" s="582"/>
      <c r="AK199" s="593">
        <v>0</v>
      </c>
      <c r="AL199" s="587">
        <v>0</v>
      </c>
      <c r="AM199" s="253">
        <f t="shared" si="248"/>
        <v>0</v>
      </c>
      <c r="AN199" s="251">
        <f t="shared" si="192"/>
        <v>0</v>
      </c>
      <c r="AO199" s="593">
        <v>4</v>
      </c>
      <c r="AP199" s="590">
        <v>2.9861111111111113E-2</v>
      </c>
      <c r="AQ199" s="253">
        <f t="shared" si="249"/>
        <v>0</v>
      </c>
      <c r="AR199" s="251">
        <f t="shared" si="193"/>
        <v>43</v>
      </c>
      <c r="AS199" s="593">
        <v>0</v>
      </c>
      <c r="AT199" s="594">
        <v>0</v>
      </c>
      <c r="AU199" s="253">
        <f t="shared" si="250"/>
        <v>0</v>
      </c>
      <c r="AV199" s="251">
        <f t="shared" si="194"/>
        <v>0</v>
      </c>
      <c r="AW199" s="600">
        <v>2</v>
      </c>
      <c r="AX199" s="597">
        <v>6.8749999999999992E-2</v>
      </c>
      <c r="AY199" s="253">
        <f t="shared" si="251"/>
        <v>1</v>
      </c>
      <c r="AZ199" s="251">
        <f t="shared" si="195"/>
        <v>39</v>
      </c>
      <c r="BA199" s="593">
        <v>2</v>
      </c>
      <c r="BB199" s="594">
        <v>3.2638888888888891E-2</v>
      </c>
      <c r="BC199" s="257">
        <f t="shared" si="252"/>
        <v>0</v>
      </c>
      <c r="BD199" s="258">
        <f t="shared" si="196"/>
        <v>47</v>
      </c>
      <c r="BE199" s="581">
        <v>1</v>
      </c>
      <c r="BF199" s="590">
        <v>2.7777777777777776E-2</v>
      </c>
      <c r="BG199" s="253">
        <f t="shared" si="253"/>
        <v>0</v>
      </c>
      <c r="BH199" s="251">
        <f t="shared" si="197"/>
        <v>40</v>
      </c>
      <c r="BI199" s="595">
        <v>0</v>
      </c>
      <c r="BJ199" s="590">
        <v>0</v>
      </c>
      <c r="BK199" s="253">
        <f t="shared" si="254"/>
        <v>0</v>
      </c>
      <c r="BL199" s="251">
        <f t="shared" si="198"/>
        <v>0</v>
      </c>
      <c r="BM199" s="595">
        <v>0</v>
      </c>
      <c r="BN199" s="590">
        <v>0</v>
      </c>
      <c r="BO199" s="253">
        <f t="shared" si="255"/>
        <v>0</v>
      </c>
      <c r="BP199" s="251">
        <f t="shared" si="199"/>
        <v>0</v>
      </c>
      <c r="BQ199" s="596">
        <v>1</v>
      </c>
      <c r="BR199" s="590">
        <v>0.12847222222222224</v>
      </c>
      <c r="BS199" s="253">
        <f t="shared" si="256"/>
        <v>3</v>
      </c>
      <c r="BT199" s="251">
        <f t="shared" si="200"/>
        <v>5</v>
      </c>
      <c r="BU199" s="253">
        <f t="shared" si="188"/>
        <v>10</v>
      </c>
      <c r="BV199" s="254">
        <f t="shared" si="242"/>
        <v>0.28749999999999998</v>
      </c>
      <c r="BW199" s="253">
        <f t="shared" si="257"/>
        <v>6</v>
      </c>
      <c r="BX199" s="252">
        <f t="shared" si="201"/>
        <v>54</v>
      </c>
      <c r="BY199" s="418">
        <f t="shared" si="225"/>
        <v>0.4</v>
      </c>
      <c r="BZ199" s="260">
        <f t="shared" si="223"/>
        <v>3331.9791666666665</v>
      </c>
      <c r="CA199" s="260">
        <f t="shared" si="226"/>
        <v>79967.5</v>
      </c>
      <c r="CB199" s="258">
        <f t="shared" si="227"/>
        <v>2384.1242236024846</v>
      </c>
      <c r="CC199" s="546">
        <f t="shared" si="236"/>
        <v>7.0486111111111116</v>
      </c>
      <c r="CD199" s="546">
        <f t="shared" si="237"/>
        <v>128.32986111111109</v>
      </c>
      <c r="CE199" s="515">
        <f t="shared" si="238"/>
        <v>121.28124999999997</v>
      </c>
      <c r="CF199" s="419">
        <f t="shared" si="239"/>
        <v>1442.68796701881</v>
      </c>
      <c r="CG199" s="601">
        <f t="shared" si="232"/>
        <v>11.807638888888889</v>
      </c>
      <c r="CH199" s="601">
        <f t="shared" si="233"/>
        <v>1.6326388888888885</v>
      </c>
      <c r="CI199" s="589">
        <f t="shared" si="234"/>
        <v>403511</v>
      </c>
      <c r="CJ199" s="601">
        <f t="shared" si="240"/>
        <v>10.175000000000001</v>
      </c>
      <c r="CK199" s="589">
        <f t="shared" si="231"/>
        <v>1652.3791973791974</v>
      </c>
      <c r="CL199" s="589">
        <f t="shared" si="221"/>
        <v>1423.9051932011998</v>
      </c>
    </row>
    <row r="200" spans="1:92">
      <c r="A200" s="581">
        <f t="shared" si="243"/>
        <v>199</v>
      </c>
      <c r="B200" s="586">
        <v>40956</v>
      </c>
      <c r="C200" s="581">
        <f t="shared" si="235"/>
        <v>2</v>
      </c>
      <c r="D200" s="587" t="s">
        <v>24</v>
      </c>
      <c r="E200" s="587" t="s">
        <v>1138</v>
      </c>
      <c r="F200" s="584"/>
      <c r="G200" s="585">
        <v>74</v>
      </c>
      <c r="H200" s="587" t="s">
        <v>27</v>
      </c>
      <c r="I200" s="584" t="s">
        <v>1032</v>
      </c>
      <c r="J200" s="587" t="s">
        <v>549</v>
      </c>
      <c r="K200" s="587" t="s">
        <v>29</v>
      </c>
      <c r="L200" s="588">
        <v>65987</v>
      </c>
      <c r="M200" s="588">
        <v>7434</v>
      </c>
      <c r="N200" s="670"/>
      <c r="O200" s="670"/>
      <c r="P200" s="589">
        <f>P199-M200</f>
        <v>26566</v>
      </c>
      <c r="Q200" s="268">
        <f t="shared" si="216"/>
        <v>4206738</v>
      </c>
      <c r="R200" s="587" t="s">
        <v>1092</v>
      </c>
      <c r="S200" s="603">
        <v>4.1666666666666664E-2</v>
      </c>
      <c r="T200" s="257">
        <f t="shared" si="244"/>
        <v>1</v>
      </c>
      <c r="U200" s="257">
        <f t="shared" si="189"/>
        <v>0</v>
      </c>
      <c r="V200" s="587" t="s">
        <v>1093</v>
      </c>
      <c r="W200" s="591">
        <v>1</v>
      </c>
      <c r="X200" s="253">
        <f t="shared" si="245"/>
        <v>24</v>
      </c>
      <c r="Y200" s="257">
        <f t="shared" si="190"/>
        <v>0</v>
      </c>
      <c r="Z200" s="253">
        <f t="shared" si="203"/>
        <v>3065</v>
      </c>
      <c r="AA200" s="253">
        <f t="shared" si="203"/>
        <v>3655</v>
      </c>
      <c r="AB200" s="253">
        <f>SUM($W$7:W200)</f>
        <v>127.94444444444443</v>
      </c>
      <c r="AC200" s="592">
        <v>0</v>
      </c>
      <c r="AD200" s="589">
        <v>0</v>
      </c>
      <c r="AE200" s="253">
        <f t="shared" si="246"/>
        <v>0</v>
      </c>
      <c r="AF200" s="253">
        <f t="shared" si="191"/>
        <v>0</v>
      </c>
      <c r="AG200" s="257">
        <f t="shared" si="241"/>
        <v>309.75</v>
      </c>
      <c r="AH200" s="257">
        <f t="shared" si="247"/>
        <v>7434</v>
      </c>
      <c r="AI200" s="583"/>
      <c r="AJ200" s="582"/>
      <c r="AK200" s="593">
        <v>0</v>
      </c>
      <c r="AL200" s="587">
        <v>0</v>
      </c>
      <c r="AM200" s="253">
        <f t="shared" si="248"/>
        <v>0</v>
      </c>
      <c r="AN200" s="251">
        <f t="shared" si="192"/>
        <v>0</v>
      </c>
      <c r="AO200" s="593">
        <v>0</v>
      </c>
      <c r="AP200" s="590">
        <v>0</v>
      </c>
      <c r="AQ200" s="253">
        <f t="shared" si="249"/>
        <v>0</v>
      </c>
      <c r="AR200" s="251">
        <f t="shared" si="193"/>
        <v>0</v>
      </c>
      <c r="AS200" s="593">
        <v>0</v>
      </c>
      <c r="AT200" s="594">
        <v>0</v>
      </c>
      <c r="AU200" s="253">
        <f t="shared" si="250"/>
        <v>0</v>
      </c>
      <c r="AV200" s="251">
        <f t="shared" si="194"/>
        <v>0</v>
      </c>
      <c r="AW200" s="600">
        <v>0</v>
      </c>
      <c r="AX200" s="597">
        <v>0</v>
      </c>
      <c r="AY200" s="253">
        <f t="shared" si="251"/>
        <v>0</v>
      </c>
      <c r="AZ200" s="251">
        <f t="shared" si="195"/>
        <v>0</v>
      </c>
      <c r="BA200" s="593">
        <v>2</v>
      </c>
      <c r="BB200" s="594">
        <v>0</v>
      </c>
      <c r="BC200" s="257">
        <f t="shared" si="252"/>
        <v>0</v>
      </c>
      <c r="BD200" s="258">
        <f t="shared" si="196"/>
        <v>0</v>
      </c>
      <c r="BE200" s="581">
        <v>1</v>
      </c>
      <c r="BF200" s="590">
        <v>2.0833333333333332E-2</v>
      </c>
      <c r="BG200" s="253">
        <f t="shared" si="253"/>
        <v>0</v>
      </c>
      <c r="BH200" s="251">
        <f t="shared" si="197"/>
        <v>30</v>
      </c>
      <c r="BI200" s="595">
        <v>0</v>
      </c>
      <c r="BJ200" s="590">
        <v>0</v>
      </c>
      <c r="BK200" s="253">
        <f t="shared" si="254"/>
        <v>0</v>
      </c>
      <c r="BL200" s="251">
        <f t="shared" si="198"/>
        <v>0</v>
      </c>
      <c r="BM200" s="595">
        <v>0</v>
      </c>
      <c r="BN200" s="590">
        <v>0</v>
      </c>
      <c r="BO200" s="253">
        <f t="shared" si="255"/>
        <v>0</v>
      </c>
      <c r="BP200" s="251">
        <f t="shared" si="199"/>
        <v>0</v>
      </c>
      <c r="BQ200" s="596">
        <v>1</v>
      </c>
      <c r="BR200" s="590">
        <v>0.85833333333333339</v>
      </c>
      <c r="BS200" s="253">
        <f t="shared" si="256"/>
        <v>20</v>
      </c>
      <c r="BT200" s="251">
        <f t="shared" si="200"/>
        <v>36</v>
      </c>
      <c r="BU200" s="253">
        <f t="shared" ref="BU200:BU263" si="258">BQ200+BM200+BI200+BE200+BA200+AW200+AS200+AO200+AK200+AC200</f>
        <v>4</v>
      </c>
      <c r="BV200" s="254">
        <f t="shared" si="242"/>
        <v>0.87916666666666676</v>
      </c>
      <c r="BW200" s="253">
        <f t="shared" si="257"/>
        <v>21</v>
      </c>
      <c r="BX200" s="252">
        <f t="shared" si="201"/>
        <v>6</v>
      </c>
      <c r="BY200" s="418">
        <f t="shared" si="225"/>
        <v>0.12083333333333324</v>
      </c>
      <c r="BZ200" s="260">
        <f t="shared" si="223"/>
        <v>2563.4482758620711</v>
      </c>
      <c r="CA200" s="260">
        <f t="shared" si="226"/>
        <v>61522.75862068971</v>
      </c>
      <c r="CB200" s="258">
        <f t="shared" si="227"/>
        <v>2186.4705882352951</v>
      </c>
      <c r="CC200" s="546">
        <f t="shared" si="236"/>
        <v>7.906944444444445</v>
      </c>
      <c r="CD200" s="546">
        <f t="shared" si="237"/>
        <v>129.32986111111109</v>
      </c>
      <c r="CE200" s="515">
        <f t="shared" si="238"/>
        <v>121.42291666666664</v>
      </c>
      <c r="CF200" s="419">
        <f t="shared" si="239"/>
        <v>1443.5557538218693</v>
      </c>
      <c r="CG200" s="601">
        <f t="shared" si="232"/>
        <v>12.807638888888889</v>
      </c>
      <c r="CH200" s="601">
        <f t="shared" si="233"/>
        <v>2.4909722222222221</v>
      </c>
      <c r="CI200" s="589">
        <f t="shared" si="234"/>
        <v>410945</v>
      </c>
      <c r="CJ200" s="601">
        <f t="shared" si="240"/>
        <v>10.316666666666666</v>
      </c>
      <c r="CK200" s="589">
        <f t="shared" si="231"/>
        <v>1659.7132471728594</v>
      </c>
      <c r="CL200" s="589">
        <f t="shared" si="221"/>
        <v>1336.9137342081005</v>
      </c>
    </row>
    <row r="201" spans="1:92">
      <c r="A201" s="581">
        <f t="shared" si="243"/>
        <v>200</v>
      </c>
      <c r="B201" s="586">
        <v>40957</v>
      </c>
      <c r="C201" s="581">
        <f t="shared" si="235"/>
        <v>2</v>
      </c>
      <c r="D201" s="587" t="s">
        <v>24</v>
      </c>
      <c r="E201" s="587" t="s">
        <v>1138</v>
      </c>
      <c r="F201" s="584"/>
      <c r="G201" s="585">
        <v>74</v>
      </c>
      <c r="H201" s="587" t="s">
        <v>27</v>
      </c>
      <c r="I201" s="584" t="s">
        <v>1032</v>
      </c>
      <c r="J201" s="587" t="s">
        <v>549</v>
      </c>
      <c r="K201" s="587" t="s">
        <v>29</v>
      </c>
      <c r="L201" s="588">
        <v>65987</v>
      </c>
      <c r="M201" s="588">
        <v>26566</v>
      </c>
      <c r="N201" s="671"/>
      <c r="O201" s="671"/>
      <c r="P201" s="589">
        <f>P200-M201</f>
        <v>0</v>
      </c>
      <c r="Q201" s="268">
        <f t="shared" si="216"/>
        <v>4233304</v>
      </c>
      <c r="R201" s="587" t="s">
        <v>1092</v>
      </c>
      <c r="S201" s="603">
        <v>4.1666666666666664E-2</v>
      </c>
      <c r="T201" s="257">
        <f t="shared" si="244"/>
        <v>1</v>
      </c>
      <c r="U201" s="257">
        <f t="shared" si="189"/>
        <v>0</v>
      </c>
      <c r="V201" s="587" t="s">
        <v>1093</v>
      </c>
      <c r="W201" s="591">
        <v>0.97916666666666663</v>
      </c>
      <c r="X201" s="253">
        <f t="shared" si="245"/>
        <v>23</v>
      </c>
      <c r="Y201" s="257">
        <f t="shared" si="190"/>
        <v>30</v>
      </c>
      <c r="Z201" s="253">
        <f t="shared" si="203"/>
        <v>3088</v>
      </c>
      <c r="AA201" s="253">
        <f t="shared" si="203"/>
        <v>3685</v>
      </c>
      <c r="AB201" s="253">
        <f>SUM($W$7:W201)</f>
        <v>128.92361111111109</v>
      </c>
      <c r="AC201" s="592">
        <v>0</v>
      </c>
      <c r="AD201" s="589">
        <v>0</v>
      </c>
      <c r="AE201" s="253">
        <f t="shared" si="246"/>
        <v>0</v>
      </c>
      <c r="AF201" s="253">
        <f t="shared" si="191"/>
        <v>0</v>
      </c>
      <c r="AG201" s="257">
        <f t="shared" si="241"/>
        <v>1130.4680851063829</v>
      </c>
      <c r="AH201" s="257">
        <f t="shared" si="247"/>
        <v>27131.234042553187</v>
      </c>
      <c r="AI201" s="587" t="s">
        <v>1102</v>
      </c>
      <c r="AJ201" s="582"/>
      <c r="AK201" s="593">
        <v>0</v>
      </c>
      <c r="AL201" s="587">
        <v>0</v>
      </c>
      <c r="AM201" s="253">
        <f t="shared" si="248"/>
        <v>0</v>
      </c>
      <c r="AN201" s="251">
        <f t="shared" si="192"/>
        <v>0</v>
      </c>
      <c r="AO201" s="593">
        <v>0</v>
      </c>
      <c r="AP201" s="590">
        <v>0</v>
      </c>
      <c r="AQ201" s="253">
        <f t="shared" si="249"/>
        <v>0</v>
      </c>
      <c r="AR201" s="251">
        <f t="shared" si="193"/>
        <v>0</v>
      </c>
      <c r="AS201" s="593">
        <v>0</v>
      </c>
      <c r="AT201" s="594">
        <v>0</v>
      </c>
      <c r="AU201" s="253">
        <f t="shared" si="250"/>
        <v>0</v>
      </c>
      <c r="AV201" s="251">
        <f t="shared" si="194"/>
        <v>0</v>
      </c>
      <c r="AW201" s="600">
        <v>1</v>
      </c>
      <c r="AX201" s="597">
        <v>3.125E-2</v>
      </c>
      <c r="AY201" s="253">
        <f t="shared" si="251"/>
        <v>0</v>
      </c>
      <c r="AZ201" s="251">
        <f t="shared" si="195"/>
        <v>45</v>
      </c>
      <c r="BA201" s="593">
        <v>14</v>
      </c>
      <c r="BB201" s="594">
        <v>5.9722222222222225E-2</v>
      </c>
      <c r="BC201" s="257">
        <f t="shared" si="252"/>
        <v>1</v>
      </c>
      <c r="BD201" s="258">
        <f t="shared" si="196"/>
        <v>26</v>
      </c>
      <c r="BE201" s="581">
        <v>3</v>
      </c>
      <c r="BF201" s="590">
        <v>0.22569444444444445</v>
      </c>
      <c r="BG201" s="253">
        <f t="shared" si="253"/>
        <v>5</v>
      </c>
      <c r="BH201" s="251">
        <f t="shared" si="197"/>
        <v>25</v>
      </c>
      <c r="BI201" s="595">
        <v>0</v>
      </c>
      <c r="BJ201" s="590">
        <v>0</v>
      </c>
      <c r="BK201" s="253">
        <f t="shared" si="254"/>
        <v>0</v>
      </c>
      <c r="BL201" s="251">
        <f t="shared" si="198"/>
        <v>0</v>
      </c>
      <c r="BM201" s="595">
        <v>0</v>
      </c>
      <c r="BN201" s="590">
        <v>0</v>
      </c>
      <c r="BO201" s="253">
        <f t="shared" si="255"/>
        <v>0</v>
      </c>
      <c r="BP201" s="251">
        <f t="shared" si="199"/>
        <v>0</v>
      </c>
      <c r="BQ201" s="596">
        <v>5</v>
      </c>
      <c r="BR201" s="590">
        <v>0.23819444444444446</v>
      </c>
      <c r="BS201" s="253">
        <f t="shared" si="256"/>
        <v>5</v>
      </c>
      <c r="BT201" s="251">
        <f t="shared" si="200"/>
        <v>43</v>
      </c>
      <c r="BU201" s="253">
        <f t="shared" si="258"/>
        <v>23</v>
      </c>
      <c r="BV201" s="254">
        <f t="shared" si="242"/>
        <v>0.55486111111111114</v>
      </c>
      <c r="BW201" s="253">
        <f t="shared" si="257"/>
        <v>13</v>
      </c>
      <c r="BX201" s="252">
        <f t="shared" si="201"/>
        <v>19</v>
      </c>
      <c r="BY201" s="418">
        <f t="shared" si="225"/>
        <v>0.42430555555555549</v>
      </c>
      <c r="BZ201" s="260">
        <f t="shared" si="223"/>
        <v>2608.7725040916534</v>
      </c>
      <c r="CA201" s="260">
        <f t="shared" si="226"/>
        <v>62610.540098199679</v>
      </c>
      <c r="CB201" s="258">
        <f t="shared" si="227"/>
        <v>1493.8706654170574</v>
      </c>
      <c r="CC201" s="546">
        <f t="shared" si="236"/>
        <v>8.1451388888888889</v>
      </c>
      <c r="CD201" s="546">
        <f t="shared" si="237"/>
        <v>130.30902777777774</v>
      </c>
      <c r="CE201" s="515">
        <f t="shared" si="238"/>
        <v>122.16388888888885</v>
      </c>
      <c r="CF201" s="419">
        <f t="shared" si="239"/>
        <v>1443.8609336274137</v>
      </c>
      <c r="CG201" s="601">
        <f t="shared" si="232"/>
        <v>13.786805555555555</v>
      </c>
      <c r="CH201" s="601">
        <f t="shared" si="233"/>
        <v>2.7291666666666665</v>
      </c>
      <c r="CI201" s="589">
        <f t="shared" si="234"/>
        <v>437511</v>
      </c>
      <c r="CJ201" s="601">
        <f t="shared" si="240"/>
        <v>11.057638888888889</v>
      </c>
      <c r="CK201" s="589">
        <f t="shared" si="231"/>
        <v>1648.6001381649187</v>
      </c>
      <c r="CL201" s="589">
        <f t="shared" si="221"/>
        <v>1322.2515488842998</v>
      </c>
    </row>
    <row r="202" spans="1:92">
      <c r="A202" s="581">
        <f t="shared" si="243"/>
        <v>201</v>
      </c>
      <c r="B202" s="586">
        <v>40958</v>
      </c>
      <c r="C202" s="581">
        <f t="shared" si="235"/>
        <v>2</v>
      </c>
      <c r="D202" s="587" t="s">
        <v>24</v>
      </c>
      <c r="E202" s="587" t="s">
        <v>1218</v>
      </c>
      <c r="F202" s="584"/>
      <c r="G202" s="585">
        <v>75</v>
      </c>
      <c r="H202" s="587" t="s">
        <v>27</v>
      </c>
      <c r="I202" s="584" t="s">
        <v>350</v>
      </c>
      <c r="J202" s="587" t="s">
        <v>1103</v>
      </c>
      <c r="K202" s="587" t="s">
        <v>29</v>
      </c>
      <c r="L202" s="588">
        <v>54999</v>
      </c>
      <c r="M202" s="588">
        <v>24245</v>
      </c>
      <c r="N202" s="669">
        <v>5</v>
      </c>
      <c r="O202" s="669">
        <v>5</v>
      </c>
      <c r="P202" s="589">
        <f>L202-M202</f>
        <v>30754</v>
      </c>
      <c r="Q202" s="268">
        <f t="shared" si="216"/>
        <v>4257549</v>
      </c>
      <c r="R202" s="587" t="s">
        <v>1104</v>
      </c>
      <c r="S202" s="603">
        <v>0.10208333333333335</v>
      </c>
      <c r="T202" s="257">
        <f t="shared" si="244"/>
        <v>2</v>
      </c>
      <c r="U202" s="257">
        <f t="shared" si="189"/>
        <v>27</v>
      </c>
      <c r="V202" s="587" t="s">
        <v>1105</v>
      </c>
      <c r="W202" s="591">
        <v>0.88194444444444453</v>
      </c>
      <c r="X202" s="253">
        <f t="shared" si="245"/>
        <v>21</v>
      </c>
      <c r="Y202" s="257">
        <f t="shared" si="190"/>
        <v>10</v>
      </c>
      <c r="Z202" s="253">
        <f t="shared" si="203"/>
        <v>3109</v>
      </c>
      <c r="AA202" s="253">
        <f t="shared" si="203"/>
        <v>3695</v>
      </c>
      <c r="AB202" s="253">
        <f>SUM($W$7:W202)</f>
        <v>129.80555555555554</v>
      </c>
      <c r="AC202" s="592">
        <v>0</v>
      </c>
      <c r="AD202" s="589">
        <v>0</v>
      </c>
      <c r="AE202" s="253">
        <f t="shared" si="246"/>
        <v>0</v>
      </c>
      <c r="AF202" s="253">
        <f t="shared" si="191"/>
        <v>0</v>
      </c>
      <c r="AG202" s="257">
        <f t="shared" si="241"/>
        <v>1145.4330708661416</v>
      </c>
      <c r="AH202" s="257">
        <f t="shared" si="247"/>
        <v>27490.393700787397</v>
      </c>
      <c r="AI202" s="583"/>
      <c r="AJ202" s="582"/>
      <c r="AK202" s="593">
        <v>0</v>
      </c>
      <c r="AL202" s="587">
        <v>0</v>
      </c>
      <c r="AM202" s="253">
        <f t="shared" si="248"/>
        <v>0</v>
      </c>
      <c r="AN202" s="251">
        <f t="shared" si="192"/>
        <v>0</v>
      </c>
      <c r="AO202" s="593">
        <v>0</v>
      </c>
      <c r="AP202" s="590">
        <v>0</v>
      </c>
      <c r="AQ202" s="253">
        <f t="shared" si="249"/>
        <v>0</v>
      </c>
      <c r="AR202" s="251">
        <f t="shared" si="193"/>
        <v>0</v>
      </c>
      <c r="AS202" s="593">
        <v>0</v>
      </c>
      <c r="AT202" s="594">
        <v>0</v>
      </c>
      <c r="AU202" s="253">
        <f t="shared" si="250"/>
        <v>0</v>
      </c>
      <c r="AV202" s="251">
        <f t="shared" si="194"/>
        <v>0</v>
      </c>
      <c r="AW202" s="600">
        <v>0</v>
      </c>
      <c r="AX202" s="597">
        <v>0</v>
      </c>
      <c r="AY202" s="253">
        <f t="shared" si="251"/>
        <v>0</v>
      </c>
      <c r="AZ202" s="251">
        <f t="shared" si="195"/>
        <v>0</v>
      </c>
      <c r="BA202" s="593">
        <v>0</v>
      </c>
      <c r="BB202" s="594">
        <v>0</v>
      </c>
      <c r="BC202" s="257">
        <f t="shared" si="252"/>
        <v>0</v>
      </c>
      <c r="BD202" s="258">
        <f t="shared" si="196"/>
        <v>0</v>
      </c>
      <c r="BE202" s="581">
        <v>2</v>
      </c>
      <c r="BF202" s="590">
        <v>0.33958333333333335</v>
      </c>
      <c r="BG202" s="253">
        <f t="shared" si="253"/>
        <v>8</v>
      </c>
      <c r="BH202" s="251">
        <f t="shared" si="197"/>
        <v>9</v>
      </c>
      <c r="BI202" s="595">
        <v>0</v>
      </c>
      <c r="BJ202" s="590">
        <v>0</v>
      </c>
      <c r="BK202" s="253">
        <f t="shared" si="254"/>
        <v>0</v>
      </c>
      <c r="BL202" s="251">
        <f t="shared" si="198"/>
        <v>0</v>
      </c>
      <c r="BM202" s="595">
        <v>0</v>
      </c>
      <c r="BN202" s="590">
        <v>0</v>
      </c>
      <c r="BO202" s="253">
        <f t="shared" si="255"/>
        <v>0</v>
      </c>
      <c r="BP202" s="251">
        <f t="shared" si="199"/>
        <v>0</v>
      </c>
      <c r="BQ202" s="596">
        <v>6</v>
      </c>
      <c r="BR202" s="590">
        <v>0.23750000000000002</v>
      </c>
      <c r="BS202" s="253">
        <f t="shared" si="256"/>
        <v>5</v>
      </c>
      <c r="BT202" s="251">
        <f t="shared" si="200"/>
        <v>42</v>
      </c>
      <c r="BU202" s="253">
        <f t="shared" si="258"/>
        <v>8</v>
      </c>
      <c r="BV202" s="254">
        <f t="shared" si="242"/>
        <v>0.57708333333333339</v>
      </c>
      <c r="BW202" s="253">
        <f t="shared" si="257"/>
        <v>13</v>
      </c>
      <c r="BX202" s="252">
        <f t="shared" si="201"/>
        <v>51</v>
      </c>
      <c r="BY202" s="418">
        <f t="shared" ref="BY202:BY231" si="259">W202-BV202</f>
        <v>0.30486111111111114</v>
      </c>
      <c r="BZ202" s="260">
        <f t="shared" ref="BZ202:BZ231" si="260">M202/BY202/24</f>
        <v>3313.667425968109</v>
      </c>
      <c r="CA202" s="260">
        <f t="shared" ref="CA202:CA231" si="261">BZ202*24</f>
        <v>79528.018223234612</v>
      </c>
      <c r="CB202" s="258">
        <f t="shared" ref="CB202:CB231" si="262">M202/(W202-BR202)/24</f>
        <v>1567.5646551724137</v>
      </c>
      <c r="CC202" s="546">
        <f t="shared" ref="CC202:CC207" si="263">SUM(CC201,BR202)</f>
        <v>8.3826388888888896</v>
      </c>
      <c r="CD202" s="546">
        <f t="shared" ref="CD202:CD207" si="264" xml:space="preserve"> W202 + CD201</f>
        <v>131.1909722222222</v>
      </c>
      <c r="CE202" s="515">
        <f t="shared" ref="CE202:CE207" si="265" xml:space="preserve"> CD202 - CC202</f>
        <v>122.80833333333331</v>
      </c>
      <c r="CF202" s="419">
        <f t="shared" si="239"/>
        <v>1444.5100766777502</v>
      </c>
      <c r="CG202" s="601">
        <f t="shared" si="232"/>
        <v>14.668749999999999</v>
      </c>
      <c r="CH202" s="601">
        <f t="shared" si="233"/>
        <v>2.9666666666666663</v>
      </c>
      <c r="CI202" s="589">
        <f t="shared" si="234"/>
        <v>461756</v>
      </c>
      <c r="CJ202" s="601">
        <f t="shared" si="240"/>
        <v>11.702083333333333</v>
      </c>
      <c r="CK202" s="589">
        <f t="shared" si="231"/>
        <v>1644.1374399145452</v>
      </c>
      <c r="CL202" s="589">
        <f t="shared" si="221"/>
        <v>1311.6205084505043</v>
      </c>
    </row>
    <row r="203" spans="1:92" ht="15" customHeight="1">
      <c r="A203" s="581">
        <f t="shared" si="243"/>
        <v>202</v>
      </c>
      <c r="B203" s="586">
        <v>40959</v>
      </c>
      <c r="C203" s="581">
        <f t="shared" ref="C203:C212" si="266">MONTH(B203)</f>
        <v>2</v>
      </c>
      <c r="D203" s="587" t="s">
        <v>24</v>
      </c>
      <c r="E203" s="587" t="s">
        <v>1218</v>
      </c>
      <c r="F203" s="584"/>
      <c r="G203" s="585">
        <v>75</v>
      </c>
      <c r="H203" s="587" t="s">
        <v>27</v>
      </c>
      <c r="I203" s="584" t="s">
        <v>350</v>
      </c>
      <c r="J203" s="587" t="s">
        <v>1103</v>
      </c>
      <c r="K203" s="587" t="s">
        <v>29</v>
      </c>
      <c r="L203" s="588">
        <v>54999</v>
      </c>
      <c r="M203" s="588">
        <v>12860</v>
      </c>
      <c r="N203" s="670"/>
      <c r="O203" s="670"/>
      <c r="P203" s="589">
        <f>P202-M203</f>
        <v>17894</v>
      </c>
      <c r="Q203" s="268">
        <f t="shared" si="216"/>
        <v>4270409</v>
      </c>
      <c r="R203" s="587" t="s">
        <v>1104</v>
      </c>
      <c r="S203" s="603">
        <v>0.10208333333333335</v>
      </c>
      <c r="T203" s="257">
        <f t="shared" si="244"/>
        <v>2</v>
      </c>
      <c r="U203" s="257">
        <f t="shared" ref="U203:U266" si="267">MINUTE(S203)</f>
        <v>27</v>
      </c>
      <c r="V203" s="587" t="s">
        <v>1105</v>
      </c>
      <c r="W203" s="591">
        <v>1</v>
      </c>
      <c r="X203" s="253">
        <f t="shared" si="245"/>
        <v>24</v>
      </c>
      <c r="Y203" s="257">
        <f t="shared" ref="Y203:Y266" si="268">MINUTE(W203)</f>
        <v>0</v>
      </c>
      <c r="Z203" s="253">
        <f t="shared" si="203"/>
        <v>3133</v>
      </c>
      <c r="AA203" s="253">
        <f t="shared" si="203"/>
        <v>3695</v>
      </c>
      <c r="AB203" s="253">
        <f>SUM($W$7:W203)</f>
        <v>130.80555555555554</v>
      </c>
      <c r="AC203" s="592">
        <v>0</v>
      </c>
      <c r="AD203" s="589">
        <v>0</v>
      </c>
      <c r="AE203" s="253">
        <f t="shared" si="246"/>
        <v>0</v>
      </c>
      <c r="AF203" s="253">
        <f t="shared" ref="AF203:AF266" si="269">MINUTE(AD203)</f>
        <v>0</v>
      </c>
      <c r="AG203" s="257">
        <f t="shared" si="241"/>
        <v>535.83333333333337</v>
      </c>
      <c r="AH203" s="257">
        <v>12860</v>
      </c>
      <c r="AI203" s="583"/>
      <c r="AJ203" s="582"/>
      <c r="AK203" s="593">
        <v>0</v>
      </c>
      <c r="AL203" s="587">
        <v>0</v>
      </c>
      <c r="AM203" s="253">
        <f t="shared" si="248"/>
        <v>0</v>
      </c>
      <c r="AN203" s="251">
        <f t="shared" ref="AN203:AN266" si="270">MINUTE(AL203)</f>
        <v>0</v>
      </c>
      <c r="AO203" s="593">
        <v>1</v>
      </c>
      <c r="AP203" s="590">
        <v>2.361111111111111E-2</v>
      </c>
      <c r="AQ203" s="253">
        <f t="shared" si="249"/>
        <v>0</v>
      </c>
      <c r="AR203" s="251">
        <f t="shared" ref="AR203:AR266" si="271">MINUTE(AP203)</f>
        <v>34</v>
      </c>
      <c r="AS203" s="593">
        <v>0</v>
      </c>
      <c r="AT203" s="594">
        <v>0</v>
      </c>
      <c r="AU203" s="253">
        <f t="shared" si="250"/>
        <v>0</v>
      </c>
      <c r="AV203" s="251">
        <f t="shared" ref="AV203:AV266" si="272">MINUTE(AT203)</f>
        <v>0</v>
      </c>
      <c r="AW203" s="600">
        <v>0</v>
      </c>
      <c r="AX203" s="597">
        <v>0</v>
      </c>
      <c r="AY203" s="253">
        <f t="shared" si="251"/>
        <v>0</v>
      </c>
      <c r="AZ203" s="251">
        <f t="shared" ref="AZ203:AZ266" si="273">MINUTE(AX203)</f>
        <v>0</v>
      </c>
      <c r="BA203" s="593">
        <v>0</v>
      </c>
      <c r="BB203" s="594">
        <v>0</v>
      </c>
      <c r="BC203" s="257">
        <f t="shared" si="252"/>
        <v>0</v>
      </c>
      <c r="BD203" s="258">
        <f t="shared" ref="BD203:BD266" si="274">MINUTE(BB203)</f>
        <v>0</v>
      </c>
      <c r="BE203" s="581">
        <v>0</v>
      </c>
      <c r="BF203" s="590">
        <v>0</v>
      </c>
      <c r="BG203" s="253">
        <f t="shared" si="253"/>
        <v>0</v>
      </c>
      <c r="BH203" s="251">
        <f t="shared" ref="BH203:BH266" si="275">MINUTE(BF203)</f>
        <v>0</v>
      </c>
      <c r="BI203" s="595">
        <v>0</v>
      </c>
      <c r="BJ203" s="590">
        <v>0</v>
      </c>
      <c r="BK203" s="253">
        <f t="shared" si="254"/>
        <v>0</v>
      </c>
      <c r="BL203" s="251">
        <f t="shared" ref="BL203:BL266" si="276">MINUTE(BJ203)</f>
        <v>0</v>
      </c>
      <c r="BM203" s="595">
        <v>0</v>
      </c>
      <c r="BN203" s="590">
        <v>0</v>
      </c>
      <c r="BO203" s="253">
        <f t="shared" si="255"/>
        <v>0</v>
      </c>
      <c r="BP203" s="251">
        <f t="shared" ref="BP203:BP266" si="277">MINUTE(BN203)</f>
        <v>0</v>
      </c>
      <c r="BQ203" s="596">
        <v>2</v>
      </c>
      <c r="BR203" s="590">
        <v>0.71111111111111114</v>
      </c>
      <c r="BS203" s="253">
        <f t="shared" si="256"/>
        <v>17</v>
      </c>
      <c r="BT203" s="251">
        <f t="shared" ref="BT203:BT266" si="278">MINUTE(BR203)</f>
        <v>4</v>
      </c>
      <c r="BU203" s="253">
        <f t="shared" si="258"/>
        <v>3</v>
      </c>
      <c r="BV203" s="254">
        <f t="shared" si="242"/>
        <v>0.73472222222222228</v>
      </c>
      <c r="BW203" s="253">
        <f t="shared" si="257"/>
        <v>17</v>
      </c>
      <c r="BX203" s="252">
        <f t="shared" ref="BX203:BX266" si="279">MINUTE(BV203)</f>
        <v>38</v>
      </c>
      <c r="BY203" s="418">
        <f>W203-BV203</f>
        <v>0.26527777777777772</v>
      </c>
      <c r="BZ203" s="260">
        <f t="shared" si="260"/>
        <v>2019.8952879581157</v>
      </c>
      <c r="CA203" s="260">
        <f t="shared" si="261"/>
        <v>48477.486910994776</v>
      </c>
      <c r="CB203" s="258">
        <f t="shared" si="262"/>
        <v>1854.8076923076924</v>
      </c>
      <c r="CC203" s="546">
        <f t="shared" si="263"/>
        <v>9.09375</v>
      </c>
      <c r="CD203" s="546">
        <f t="shared" si="264"/>
        <v>132.1909722222222</v>
      </c>
      <c r="CE203" s="515">
        <f t="shared" si="265"/>
        <v>123.0972222222222</v>
      </c>
      <c r="CF203" s="419">
        <f t="shared" si="239"/>
        <v>1445.4729775471062</v>
      </c>
      <c r="CG203" s="601">
        <f t="shared" si="232"/>
        <v>15.668749999999999</v>
      </c>
      <c r="CH203" s="601">
        <f t="shared" si="233"/>
        <v>3.6777777777777776</v>
      </c>
      <c r="CI203" s="589">
        <f t="shared" si="234"/>
        <v>474616</v>
      </c>
      <c r="CJ203" s="601">
        <f t="shared" si="240"/>
        <v>11.990972222222222</v>
      </c>
      <c r="CK203" s="589">
        <f t="shared" si="231"/>
        <v>1649.2129495569582</v>
      </c>
      <c r="CL203" s="589">
        <f t="shared" si="221"/>
        <v>1262.1087621326951</v>
      </c>
    </row>
    <row r="204" spans="1:92" ht="15" customHeight="1">
      <c r="A204" s="581">
        <f t="shared" si="243"/>
        <v>203</v>
      </c>
      <c r="B204" s="586">
        <v>40960</v>
      </c>
      <c r="C204" s="581">
        <f t="shared" si="266"/>
        <v>2</v>
      </c>
      <c r="D204" s="587" t="s">
        <v>24</v>
      </c>
      <c r="E204" s="587" t="s">
        <v>1218</v>
      </c>
      <c r="F204" s="584"/>
      <c r="G204" s="585">
        <v>75</v>
      </c>
      <c r="H204" s="587" t="s">
        <v>27</v>
      </c>
      <c r="I204" s="584" t="s">
        <v>350</v>
      </c>
      <c r="J204" s="587" t="s">
        <v>1103</v>
      </c>
      <c r="K204" s="587" t="s">
        <v>29</v>
      </c>
      <c r="L204" s="588">
        <v>54999</v>
      </c>
      <c r="M204" s="588">
        <v>17894</v>
      </c>
      <c r="N204" s="671"/>
      <c r="O204" s="671"/>
      <c r="P204" s="589">
        <f>P203-M204</f>
        <v>0</v>
      </c>
      <c r="Q204" s="268">
        <f t="shared" si="216"/>
        <v>4288303</v>
      </c>
      <c r="R204" s="587" t="s">
        <v>1104</v>
      </c>
      <c r="S204" s="603">
        <v>0.10208333333333335</v>
      </c>
      <c r="T204" s="257">
        <f t="shared" si="244"/>
        <v>2</v>
      </c>
      <c r="U204" s="257">
        <f t="shared" si="267"/>
        <v>27</v>
      </c>
      <c r="V204" s="587" t="s">
        <v>1105</v>
      </c>
      <c r="W204" s="591">
        <v>0.8125</v>
      </c>
      <c r="X204" s="253">
        <f t="shared" si="245"/>
        <v>19</v>
      </c>
      <c r="Y204" s="257">
        <f t="shared" si="268"/>
        <v>30</v>
      </c>
      <c r="Z204" s="253">
        <f t="shared" si="203"/>
        <v>3152</v>
      </c>
      <c r="AA204" s="253">
        <f t="shared" si="203"/>
        <v>3725</v>
      </c>
      <c r="AB204" s="253">
        <f>SUM($W$7:W204)</f>
        <v>131.61805555555554</v>
      </c>
      <c r="AC204" s="592">
        <v>0</v>
      </c>
      <c r="AD204" s="589">
        <v>0</v>
      </c>
      <c r="AE204" s="253">
        <f t="shared" si="246"/>
        <v>0</v>
      </c>
      <c r="AF204" s="253">
        <f t="shared" si="269"/>
        <v>0</v>
      </c>
      <c r="AG204" s="257">
        <f t="shared" si="241"/>
        <v>917.64102564102575</v>
      </c>
      <c r="AH204" s="257">
        <v>22023</v>
      </c>
      <c r="AI204" s="587" t="s">
        <v>1160</v>
      </c>
      <c r="AJ204" s="582"/>
      <c r="AK204" s="593">
        <v>0</v>
      </c>
      <c r="AL204" s="587">
        <v>0</v>
      </c>
      <c r="AM204" s="253">
        <f t="shared" si="248"/>
        <v>0</v>
      </c>
      <c r="AN204" s="251">
        <f t="shared" si="270"/>
        <v>0</v>
      </c>
      <c r="AO204" s="593">
        <v>1</v>
      </c>
      <c r="AP204" s="590">
        <v>6.805555555555555E-2</v>
      </c>
      <c r="AQ204" s="253">
        <f t="shared" si="249"/>
        <v>1</v>
      </c>
      <c r="AR204" s="251">
        <f t="shared" si="271"/>
        <v>38</v>
      </c>
      <c r="AS204" s="593">
        <v>0</v>
      </c>
      <c r="AT204" s="594">
        <v>0</v>
      </c>
      <c r="AU204" s="253">
        <f t="shared" si="250"/>
        <v>0</v>
      </c>
      <c r="AV204" s="251">
        <f t="shared" si="272"/>
        <v>0</v>
      </c>
      <c r="AW204" s="600">
        <v>0</v>
      </c>
      <c r="AX204" s="597">
        <v>0</v>
      </c>
      <c r="AY204" s="253">
        <f t="shared" si="251"/>
        <v>0</v>
      </c>
      <c r="AZ204" s="251">
        <f t="shared" si="273"/>
        <v>0</v>
      </c>
      <c r="BA204" s="593">
        <v>9</v>
      </c>
      <c r="BB204" s="594">
        <v>0.13749999999999998</v>
      </c>
      <c r="BC204" s="257">
        <f t="shared" si="252"/>
        <v>3</v>
      </c>
      <c r="BD204" s="258">
        <f t="shared" si="274"/>
        <v>18</v>
      </c>
      <c r="BE204" s="581">
        <v>0</v>
      </c>
      <c r="BF204" s="590">
        <v>0</v>
      </c>
      <c r="BG204" s="253">
        <f t="shared" si="253"/>
        <v>0</v>
      </c>
      <c r="BH204" s="251">
        <f t="shared" si="275"/>
        <v>0</v>
      </c>
      <c r="BI204" s="595">
        <v>0</v>
      </c>
      <c r="BJ204" s="590">
        <v>0</v>
      </c>
      <c r="BK204" s="253">
        <f t="shared" si="254"/>
        <v>0</v>
      </c>
      <c r="BL204" s="251">
        <f t="shared" si="276"/>
        <v>0</v>
      </c>
      <c r="BM204" s="595">
        <v>0</v>
      </c>
      <c r="BN204" s="590">
        <v>0</v>
      </c>
      <c r="BO204" s="253">
        <f t="shared" si="255"/>
        <v>0</v>
      </c>
      <c r="BP204" s="251">
        <f t="shared" si="277"/>
        <v>0</v>
      </c>
      <c r="BQ204" s="596">
        <v>3</v>
      </c>
      <c r="BR204" s="590">
        <v>9.9999999999999992E-2</v>
      </c>
      <c r="BS204" s="253">
        <f t="shared" si="256"/>
        <v>2</v>
      </c>
      <c r="BT204" s="251">
        <f t="shared" si="278"/>
        <v>24</v>
      </c>
      <c r="BU204" s="253">
        <f t="shared" si="258"/>
        <v>13</v>
      </c>
      <c r="BV204" s="254">
        <f t="shared" si="242"/>
        <v>0.30555555555555552</v>
      </c>
      <c r="BW204" s="253">
        <f t="shared" si="257"/>
        <v>7</v>
      </c>
      <c r="BX204" s="252">
        <f t="shared" si="279"/>
        <v>20</v>
      </c>
      <c r="BY204" s="418">
        <f t="shared" si="259"/>
        <v>0.50694444444444442</v>
      </c>
      <c r="BZ204" s="260">
        <f t="shared" si="260"/>
        <v>1470.7397260273974</v>
      </c>
      <c r="CA204" s="260">
        <f t="shared" si="261"/>
        <v>35297.753424657538</v>
      </c>
      <c r="CB204" s="258">
        <f t="shared" si="262"/>
        <v>1046.4327485380115</v>
      </c>
      <c r="CC204" s="546">
        <f t="shared" si="263"/>
        <v>9.1937499999999996</v>
      </c>
      <c r="CD204" s="546">
        <f t="shared" si="264"/>
        <v>133.0034722222222</v>
      </c>
      <c r="CE204" s="515">
        <f t="shared" si="265"/>
        <v>123.80972222222221</v>
      </c>
      <c r="CF204" s="419">
        <f t="shared" si="239"/>
        <v>1443.1765814477865</v>
      </c>
      <c r="CG204" s="601">
        <f t="shared" si="232"/>
        <v>16.481249999999999</v>
      </c>
      <c r="CH204" s="601">
        <f t="shared" si="233"/>
        <v>3.7777777777777777</v>
      </c>
      <c r="CI204" s="589">
        <f t="shared" si="234"/>
        <v>492510</v>
      </c>
      <c r="CJ204" s="601">
        <f t="shared" si="240"/>
        <v>12.703472222222221</v>
      </c>
      <c r="CK204" s="589">
        <f t="shared" si="231"/>
        <v>1615.4047996501395</v>
      </c>
      <c r="CL204" s="589">
        <f t="shared" ref="CL204:CL225" si="280" xml:space="preserve"> CI204/CG204/24</f>
        <v>1245.1270383010999</v>
      </c>
    </row>
    <row r="205" spans="1:92" s="28" customFormat="1" ht="35.25" customHeight="1">
      <c r="A205" s="581">
        <f t="shared" si="243"/>
        <v>204</v>
      </c>
      <c r="B205" s="586">
        <v>40967</v>
      </c>
      <c r="C205" s="581">
        <f t="shared" si="266"/>
        <v>2</v>
      </c>
      <c r="D205" s="613" t="s">
        <v>24</v>
      </c>
      <c r="E205" s="613" t="s">
        <v>1219</v>
      </c>
      <c r="F205" s="584"/>
      <c r="G205" s="585">
        <v>76</v>
      </c>
      <c r="H205" s="613" t="s">
        <v>27</v>
      </c>
      <c r="I205" s="584" t="s">
        <v>1156</v>
      </c>
      <c r="J205" s="613" t="s">
        <v>323</v>
      </c>
      <c r="K205" s="613" t="s">
        <v>29</v>
      </c>
      <c r="L205" s="589">
        <v>109968</v>
      </c>
      <c r="M205" s="589">
        <v>25500</v>
      </c>
      <c r="N205" s="667">
        <v>7</v>
      </c>
      <c r="O205" s="667">
        <v>7</v>
      </c>
      <c r="P205" s="589">
        <f>L205-M205</f>
        <v>84468</v>
      </c>
      <c r="Q205" s="268">
        <f t="shared" si="216"/>
        <v>4313803</v>
      </c>
      <c r="R205" s="589" t="s">
        <v>1158</v>
      </c>
      <c r="S205" s="603">
        <v>9.375E-2</v>
      </c>
      <c r="T205" s="257">
        <f t="shared" si="244"/>
        <v>2</v>
      </c>
      <c r="U205" s="257">
        <f t="shared" si="267"/>
        <v>15</v>
      </c>
      <c r="V205" s="589" t="s">
        <v>1159</v>
      </c>
      <c r="W205" s="591">
        <v>0.41180555555555554</v>
      </c>
      <c r="X205" s="253">
        <f t="shared" si="245"/>
        <v>9</v>
      </c>
      <c r="Y205" s="257">
        <f t="shared" si="268"/>
        <v>53</v>
      </c>
      <c r="Z205" s="253">
        <f t="shared" ref="Z205:AA268" si="281">Z204+X205</f>
        <v>3161</v>
      </c>
      <c r="AA205" s="253">
        <f t="shared" si="281"/>
        <v>3778</v>
      </c>
      <c r="AB205" s="253">
        <f>SUM($W$7:W205)</f>
        <v>132.0298611111111</v>
      </c>
      <c r="AC205" s="581">
        <v>0</v>
      </c>
      <c r="AD205" s="589">
        <v>0</v>
      </c>
      <c r="AE205" s="253">
        <f t="shared" si="246"/>
        <v>0</v>
      </c>
      <c r="AF205" s="253">
        <f t="shared" si="269"/>
        <v>0</v>
      </c>
      <c r="AG205" s="257">
        <f t="shared" si="241"/>
        <v>2580.1011804384484</v>
      </c>
      <c r="AH205" s="257">
        <v>48960</v>
      </c>
      <c r="AI205" s="618"/>
      <c r="AJ205" s="619"/>
      <c r="AK205" s="600">
        <v>1</v>
      </c>
      <c r="AL205" s="613">
        <v>3.472222222222222E-3</v>
      </c>
      <c r="AM205" s="253">
        <f t="shared" si="248"/>
        <v>0</v>
      </c>
      <c r="AN205" s="251">
        <f t="shared" si="270"/>
        <v>5</v>
      </c>
      <c r="AO205" s="600">
        <v>1</v>
      </c>
      <c r="AP205" s="590">
        <v>2.7777777777777779E-3</v>
      </c>
      <c r="AQ205" s="253">
        <f t="shared" si="249"/>
        <v>0</v>
      </c>
      <c r="AR205" s="251">
        <f t="shared" si="271"/>
        <v>4</v>
      </c>
      <c r="AS205" s="600">
        <v>0</v>
      </c>
      <c r="AT205" s="603">
        <v>0</v>
      </c>
      <c r="AU205" s="253">
        <f t="shared" si="250"/>
        <v>0</v>
      </c>
      <c r="AV205" s="251">
        <f t="shared" si="272"/>
        <v>0</v>
      </c>
      <c r="AW205" s="600">
        <v>1</v>
      </c>
      <c r="AX205" s="620">
        <v>2.1527777777777781E-2</v>
      </c>
      <c r="AY205" s="253">
        <f t="shared" si="251"/>
        <v>0</v>
      </c>
      <c r="AZ205" s="251">
        <f t="shared" si="273"/>
        <v>31</v>
      </c>
      <c r="BA205" s="600">
        <v>2</v>
      </c>
      <c r="BB205" s="603">
        <v>3.4722222222222224E-2</v>
      </c>
      <c r="BC205" s="257">
        <f t="shared" si="252"/>
        <v>0</v>
      </c>
      <c r="BD205" s="258">
        <f t="shared" si="274"/>
        <v>50</v>
      </c>
      <c r="BE205" s="581">
        <v>3</v>
      </c>
      <c r="BF205" s="590">
        <v>3.6805555555555557E-2</v>
      </c>
      <c r="BG205" s="253">
        <f t="shared" si="253"/>
        <v>0</v>
      </c>
      <c r="BH205" s="251">
        <f t="shared" si="275"/>
        <v>53</v>
      </c>
      <c r="BI205" s="595">
        <v>0</v>
      </c>
      <c r="BJ205" s="590">
        <v>0</v>
      </c>
      <c r="BK205" s="253">
        <f t="shared" si="254"/>
        <v>0</v>
      </c>
      <c r="BL205" s="251">
        <f t="shared" si="276"/>
        <v>0</v>
      </c>
      <c r="BM205" s="595">
        <v>0</v>
      </c>
      <c r="BN205" s="590">
        <v>0</v>
      </c>
      <c r="BO205" s="253">
        <f t="shared" si="255"/>
        <v>0</v>
      </c>
      <c r="BP205" s="251">
        <f t="shared" si="277"/>
        <v>0</v>
      </c>
      <c r="BQ205" s="596">
        <v>3</v>
      </c>
      <c r="BR205" s="590">
        <v>2.4305555555555556E-2</v>
      </c>
      <c r="BS205" s="253">
        <f t="shared" si="256"/>
        <v>0</v>
      </c>
      <c r="BT205" s="251">
        <f t="shared" si="278"/>
        <v>35</v>
      </c>
      <c r="BU205" s="253">
        <f t="shared" si="258"/>
        <v>11</v>
      </c>
      <c r="BV205" s="254">
        <f t="shared" si="242"/>
        <v>0.12361111111111113</v>
      </c>
      <c r="BW205" s="253">
        <f t="shared" si="257"/>
        <v>2</v>
      </c>
      <c r="BX205" s="252">
        <f t="shared" si="279"/>
        <v>58</v>
      </c>
      <c r="BY205" s="418">
        <f t="shared" si="259"/>
        <v>0.28819444444444442</v>
      </c>
      <c r="BZ205" s="260">
        <f t="shared" si="260"/>
        <v>3686.7469879518071</v>
      </c>
      <c r="CA205" s="260">
        <f t="shared" si="261"/>
        <v>88481.927710843374</v>
      </c>
      <c r="CB205" s="258">
        <f t="shared" si="262"/>
        <v>2741.9354838709678</v>
      </c>
      <c r="CC205" s="546">
        <f t="shared" si="263"/>
        <v>9.218055555555555</v>
      </c>
      <c r="CD205" s="546">
        <f t="shared" si="264"/>
        <v>133.41527777777776</v>
      </c>
      <c r="CE205" s="515">
        <f t="shared" si="265"/>
        <v>124.19722222222221</v>
      </c>
      <c r="CF205" s="419">
        <f t="shared" si="239"/>
        <v>1447.2287580237526</v>
      </c>
      <c r="CG205" s="601">
        <f t="shared" si="232"/>
        <v>16.893055555555556</v>
      </c>
      <c r="CH205" s="601">
        <f t="shared" si="233"/>
        <v>3.802083333333333</v>
      </c>
      <c r="CI205" s="589">
        <f t="shared" si="234"/>
        <v>518010</v>
      </c>
      <c r="CJ205" s="601">
        <f t="shared" si="240"/>
        <v>13.090972222222224</v>
      </c>
      <c r="CK205" s="589">
        <f t="shared" si="231"/>
        <v>1648.7507294042755</v>
      </c>
      <c r="CL205" s="589">
        <f t="shared" si="280"/>
        <v>1277.6699827345226</v>
      </c>
      <c r="CM205" s="621"/>
      <c r="CN205" s="621"/>
    </row>
    <row r="206" spans="1:92" ht="33.75">
      <c r="A206" s="581">
        <f t="shared" si="243"/>
        <v>205</v>
      </c>
      <c r="B206" s="586">
        <v>40968</v>
      </c>
      <c r="C206" s="581">
        <f t="shared" si="266"/>
        <v>2</v>
      </c>
      <c r="D206" s="581" t="s">
        <v>24</v>
      </c>
      <c r="E206" s="581" t="s">
        <v>1219</v>
      </c>
      <c r="F206" s="584"/>
      <c r="G206" s="585">
        <v>76</v>
      </c>
      <c r="H206" s="613" t="s">
        <v>27</v>
      </c>
      <c r="I206" s="584" t="s">
        <v>1156</v>
      </c>
      <c r="J206" s="613" t="s">
        <v>323</v>
      </c>
      <c r="K206" s="613" t="s">
        <v>29</v>
      </c>
      <c r="L206" s="589">
        <v>109968</v>
      </c>
      <c r="M206" s="589">
        <v>34128</v>
      </c>
      <c r="N206" s="668"/>
      <c r="O206" s="668"/>
      <c r="P206" s="589">
        <f>P205-M206</f>
        <v>50340</v>
      </c>
      <c r="Q206" s="268">
        <f t="shared" si="216"/>
        <v>4347931</v>
      </c>
      <c r="R206" s="589" t="s">
        <v>1158</v>
      </c>
      <c r="S206" s="603">
        <v>9.375E-2</v>
      </c>
      <c r="T206" s="257">
        <f t="shared" si="244"/>
        <v>2</v>
      </c>
      <c r="U206" s="257">
        <f t="shared" si="267"/>
        <v>15</v>
      </c>
      <c r="V206" s="589" t="s">
        <v>1159</v>
      </c>
      <c r="W206" s="591">
        <v>0.61319444444444449</v>
      </c>
      <c r="X206" s="253">
        <f t="shared" si="245"/>
        <v>14</v>
      </c>
      <c r="Y206" s="257">
        <f t="shared" si="268"/>
        <v>43</v>
      </c>
      <c r="Z206" s="253">
        <f t="shared" si="281"/>
        <v>3175</v>
      </c>
      <c r="AA206" s="253">
        <f t="shared" si="281"/>
        <v>3821</v>
      </c>
      <c r="AB206" s="253">
        <f>SUM($W$7:W206)</f>
        <v>132.64305555555555</v>
      </c>
      <c r="AC206" s="589">
        <v>0</v>
      </c>
      <c r="AD206" s="589">
        <v>0</v>
      </c>
      <c r="AE206" s="253">
        <f t="shared" si="246"/>
        <v>0</v>
      </c>
      <c r="AF206" s="253">
        <f t="shared" si="269"/>
        <v>0</v>
      </c>
      <c r="AG206" s="257">
        <f t="shared" si="241"/>
        <v>2319.0033975084939</v>
      </c>
      <c r="AH206" s="257">
        <v>34128</v>
      </c>
      <c r="AI206" s="583"/>
      <c r="AJ206" s="582"/>
      <c r="AK206" s="600">
        <v>2</v>
      </c>
      <c r="AL206" s="613">
        <v>5.9027777777777783E-2</v>
      </c>
      <c r="AM206" s="253">
        <f t="shared" si="248"/>
        <v>1</v>
      </c>
      <c r="AN206" s="251">
        <f t="shared" si="270"/>
        <v>25</v>
      </c>
      <c r="AO206" s="581">
        <v>2</v>
      </c>
      <c r="AP206" s="590">
        <v>5.1388888888888894E-2</v>
      </c>
      <c r="AQ206" s="253">
        <f t="shared" si="249"/>
        <v>1</v>
      </c>
      <c r="AR206" s="251">
        <f t="shared" si="271"/>
        <v>14</v>
      </c>
      <c r="AS206" s="581">
        <v>0</v>
      </c>
      <c r="AT206" s="603">
        <v>0</v>
      </c>
      <c r="AU206" s="253">
        <f t="shared" si="250"/>
        <v>0</v>
      </c>
      <c r="AV206" s="251">
        <f t="shared" si="272"/>
        <v>0</v>
      </c>
      <c r="AW206" s="600">
        <v>2</v>
      </c>
      <c r="AX206" s="620">
        <v>3.2638888888888891E-2</v>
      </c>
      <c r="AY206" s="253">
        <f t="shared" si="251"/>
        <v>0</v>
      </c>
      <c r="AZ206" s="251">
        <f t="shared" si="273"/>
        <v>47</v>
      </c>
      <c r="BA206" s="600">
        <v>8</v>
      </c>
      <c r="BB206" s="590">
        <v>4.3750000000000004E-2</v>
      </c>
      <c r="BC206" s="257">
        <f t="shared" si="252"/>
        <v>1</v>
      </c>
      <c r="BD206" s="258">
        <f t="shared" si="274"/>
        <v>3</v>
      </c>
      <c r="BE206" s="581">
        <v>2</v>
      </c>
      <c r="BF206" s="590">
        <v>3.4027777777777775E-2</v>
      </c>
      <c r="BG206" s="253">
        <f t="shared" si="253"/>
        <v>0</v>
      </c>
      <c r="BH206" s="251">
        <f t="shared" si="275"/>
        <v>49</v>
      </c>
      <c r="BI206" s="595">
        <v>0</v>
      </c>
      <c r="BJ206" s="590">
        <v>0</v>
      </c>
      <c r="BK206" s="253">
        <f t="shared" si="254"/>
        <v>0</v>
      </c>
      <c r="BL206" s="251">
        <f t="shared" si="276"/>
        <v>0</v>
      </c>
      <c r="BM206" s="595">
        <v>0</v>
      </c>
      <c r="BN206" s="590">
        <v>0</v>
      </c>
      <c r="BO206" s="253">
        <f t="shared" si="255"/>
        <v>0</v>
      </c>
      <c r="BP206" s="251">
        <f t="shared" si="277"/>
        <v>0</v>
      </c>
      <c r="BQ206" s="596">
        <v>8</v>
      </c>
      <c r="BR206" s="590">
        <v>0.24166666666666667</v>
      </c>
      <c r="BS206" s="253">
        <f t="shared" si="256"/>
        <v>5</v>
      </c>
      <c r="BT206" s="251">
        <f t="shared" si="278"/>
        <v>48</v>
      </c>
      <c r="BU206" s="253">
        <f t="shared" si="258"/>
        <v>24</v>
      </c>
      <c r="BV206" s="254">
        <f t="shared" si="242"/>
        <v>0.46250000000000002</v>
      </c>
      <c r="BW206" s="253">
        <f t="shared" si="257"/>
        <v>11</v>
      </c>
      <c r="BX206" s="252">
        <f t="shared" si="279"/>
        <v>6</v>
      </c>
      <c r="BY206" s="418">
        <f t="shared" si="259"/>
        <v>0.15069444444444446</v>
      </c>
      <c r="BZ206" s="260">
        <f t="shared" si="260"/>
        <v>9436.3133640552987</v>
      </c>
      <c r="CA206" s="260">
        <f t="shared" si="261"/>
        <v>226471.52073732717</v>
      </c>
      <c r="CB206" s="258">
        <f t="shared" si="262"/>
        <v>3827.4392523364481</v>
      </c>
      <c r="CC206" s="546">
        <f t="shared" si="263"/>
        <v>9.4597222222222221</v>
      </c>
      <c r="CD206" s="546">
        <f t="shared" si="264"/>
        <v>134.02847222222221</v>
      </c>
      <c r="CE206" s="515">
        <f t="shared" si="265"/>
        <v>124.56874999999998</v>
      </c>
      <c r="CF206" s="419">
        <f t="shared" ref="CF206:CF211" si="282">Q206/CE206/24</f>
        <v>1454.3277641195461</v>
      </c>
      <c r="CG206" s="601">
        <f t="shared" si="232"/>
        <v>17.506250000000001</v>
      </c>
      <c r="CH206" s="601">
        <f t="shared" si="233"/>
        <v>4.0437499999999993</v>
      </c>
      <c r="CI206" s="589">
        <f t="shared" si="234"/>
        <v>552138</v>
      </c>
      <c r="CJ206" s="601">
        <f t="shared" si="240"/>
        <v>13.462500000000002</v>
      </c>
      <c r="CK206" s="589">
        <f t="shared" si="231"/>
        <v>1708.8765088207983</v>
      </c>
      <c r="CL206" s="589">
        <f t="shared" si="280"/>
        <v>1314.1449482327739</v>
      </c>
    </row>
    <row r="207" spans="1:92" ht="33.75">
      <c r="A207" s="622">
        <f t="shared" si="243"/>
        <v>206</v>
      </c>
      <c r="B207" s="623">
        <v>40969</v>
      </c>
      <c r="C207" s="622">
        <f t="shared" si="266"/>
        <v>3</v>
      </c>
      <c r="D207" s="622" t="s">
        <v>24</v>
      </c>
      <c r="E207" s="622" t="s">
        <v>1219</v>
      </c>
      <c r="F207" s="624"/>
      <c r="G207" s="626">
        <v>76</v>
      </c>
      <c r="H207" s="627" t="s">
        <v>27</v>
      </c>
      <c r="I207" s="624" t="s">
        <v>1156</v>
      </c>
      <c r="J207" s="627" t="s">
        <v>323</v>
      </c>
      <c r="K207" s="627" t="s">
        <v>29</v>
      </c>
      <c r="L207" s="628">
        <v>109968</v>
      </c>
      <c r="M207" s="628">
        <v>5063</v>
      </c>
      <c r="N207" s="640"/>
      <c r="O207" s="625"/>
      <c r="P207" s="628">
        <f>P206-M207</f>
        <v>45277</v>
      </c>
      <c r="Q207" s="268">
        <f t="shared" si="216"/>
        <v>4352994</v>
      </c>
      <c r="R207" s="628" t="s">
        <v>1158</v>
      </c>
      <c r="S207" s="629">
        <v>9.375E-2</v>
      </c>
      <c r="T207" s="257">
        <f t="shared" si="244"/>
        <v>2</v>
      </c>
      <c r="U207" s="257">
        <f t="shared" si="267"/>
        <v>15</v>
      </c>
      <c r="V207" s="628" t="s">
        <v>1159</v>
      </c>
      <c r="W207" s="630">
        <v>1</v>
      </c>
      <c r="X207" s="253">
        <f t="shared" si="245"/>
        <v>24</v>
      </c>
      <c r="Y207" s="257">
        <f t="shared" si="268"/>
        <v>0</v>
      </c>
      <c r="Z207" s="253">
        <f t="shared" si="281"/>
        <v>3199</v>
      </c>
      <c r="AA207" s="253">
        <f t="shared" si="281"/>
        <v>3821</v>
      </c>
      <c r="AB207" s="253">
        <f>SUM($W$7:W207)</f>
        <v>133.64305555555555</v>
      </c>
      <c r="AC207" s="628">
        <v>0</v>
      </c>
      <c r="AD207" s="628">
        <v>0</v>
      </c>
      <c r="AE207" s="253">
        <f t="shared" si="246"/>
        <v>0</v>
      </c>
      <c r="AF207" s="253">
        <f t="shared" si="269"/>
        <v>0</v>
      </c>
      <c r="AG207" s="257">
        <f t="shared" si="241"/>
        <v>210.95833333333334</v>
      </c>
      <c r="AH207" s="257">
        <f t="shared" si="247"/>
        <v>5063</v>
      </c>
      <c r="AI207" s="631"/>
      <c r="AJ207" s="632"/>
      <c r="AK207" s="633">
        <v>0</v>
      </c>
      <c r="AL207" s="627">
        <v>0</v>
      </c>
      <c r="AM207" s="253">
        <f t="shared" si="248"/>
        <v>0</v>
      </c>
      <c r="AN207" s="251">
        <f t="shared" si="270"/>
        <v>0</v>
      </c>
      <c r="AO207" s="622">
        <v>2</v>
      </c>
      <c r="AP207" s="634">
        <v>0.8520833333333333</v>
      </c>
      <c r="AQ207" s="253">
        <f t="shared" si="249"/>
        <v>20</v>
      </c>
      <c r="AR207" s="251">
        <f t="shared" si="271"/>
        <v>27</v>
      </c>
      <c r="AS207" s="622">
        <v>0</v>
      </c>
      <c r="AT207" s="629">
        <v>0</v>
      </c>
      <c r="AU207" s="253">
        <f t="shared" si="250"/>
        <v>0</v>
      </c>
      <c r="AV207" s="251">
        <f t="shared" si="272"/>
        <v>0</v>
      </c>
      <c r="AW207" s="633">
        <v>0</v>
      </c>
      <c r="AX207" s="635">
        <v>0</v>
      </c>
      <c r="AY207" s="253">
        <f t="shared" si="251"/>
        <v>0</v>
      </c>
      <c r="AZ207" s="251">
        <f t="shared" si="273"/>
        <v>0</v>
      </c>
      <c r="BA207" s="633">
        <v>3</v>
      </c>
      <c r="BB207" s="634">
        <v>0</v>
      </c>
      <c r="BC207" s="257">
        <f t="shared" si="252"/>
        <v>0</v>
      </c>
      <c r="BD207" s="258">
        <f t="shared" si="274"/>
        <v>0</v>
      </c>
      <c r="BE207" s="622">
        <v>0</v>
      </c>
      <c r="BF207" s="634">
        <v>0</v>
      </c>
      <c r="BG207" s="253">
        <f t="shared" si="253"/>
        <v>0</v>
      </c>
      <c r="BH207" s="251">
        <f t="shared" si="275"/>
        <v>0</v>
      </c>
      <c r="BI207" s="636">
        <v>0</v>
      </c>
      <c r="BJ207" s="634">
        <v>0</v>
      </c>
      <c r="BK207" s="253">
        <f t="shared" si="254"/>
        <v>0</v>
      </c>
      <c r="BL207" s="251">
        <f t="shared" si="276"/>
        <v>0</v>
      </c>
      <c r="BM207" s="636">
        <v>0</v>
      </c>
      <c r="BN207" s="634">
        <v>0</v>
      </c>
      <c r="BO207" s="253">
        <f t="shared" si="255"/>
        <v>0</v>
      </c>
      <c r="BP207" s="251">
        <f t="shared" si="277"/>
        <v>0</v>
      </c>
      <c r="BQ207" s="637">
        <v>1</v>
      </c>
      <c r="BR207" s="634">
        <v>4.8611111111111112E-3</v>
      </c>
      <c r="BS207" s="253">
        <f t="shared" si="256"/>
        <v>0</v>
      </c>
      <c r="BT207" s="251">
        <f t="shared" si="278"/>
        <v>7</v>
      </c>
      <c r="BU207" s="253">
        <f t="shared" si="258"/>
        <v>6</v>
      </c>
      <c r="BV207" s="254">
        <f t="shared" si="242"/>
        <v>0.8569444444444444</v>
      </c>
      <c r="BW207" s="253">
        <f t="shared" si="257"/>
        <v>20</v>
      </c>
      <c r="BX207" s="252">
        <f t="shared" si="279"/>
        <v>34</v>
      </c>
      <c r="BY207" s="418">
        <f t="shared" si="259"/>
        <v>0.1430555555555556</v>
      </c>
      <c r="BZ207" s="260">
        <f t="shared" si="260"/>
        <v>1474.6601941747567</v>
      </c>
      <c r="CA207" s="260">
        <f t="shared" si="261"/>
        <v>35391.844660194161</v>
      </c>
      <c r="CB207" s="258">
        <f t="shared" si="262"/>
        <v>211.98883461270063</v>
      </c>
      <c r="CC207" s="546">
        <f t="shared" si="263"/>
        <v>9.4645833333333336</v>
      </c>
      <c r="CD207" s="546">
        <f t="shared" si="264"/>
        <v>135.02847222222221</v>
      </c>
      <c r="CE207" s="515">
        <f t="shared" si="265"/>
        <v>125.56388888888887</v>
      </c>
      <c r="CF207" s="419">
        <f t="shared" si="282"/>
        <v>1444.4817821825989</v>
      </c>
      <c r="CG207" s="638">
        <f>W207</f>
        <v>1</v>
      </c>
      <c r="CH207" s="638">
        <f>BR207</f>
        <v>4.8611111111111112E-3</v>
      </c>
      <c r="CI207" s="628">
        <f>M207</f>
        <v>5063</v>
      </c>
      <c r="CJ207" s="638">
        <f t="shared" si="240"/>
        <v>0.99513888888888891</v>
      </c>
      <c r="CK207" s="628">
        <f t="shared" si="231"/>
        <v>211.98883461270063</v>
      </c>
      <c r="CL207" s="628">
        <f t="shared" si="280"/>
        <v>210.95833333333334</v>
      </c>
    </row>
    <row r="208" spans="1:92" ht="33.75">
      <c r="A208" s="622">
        <f t="shared" si="243"/>
        <v>207</v>
      </c>
      <c r="B208" s="623">
        <v>40970</v>
      </c>
      <c r="C208" s="622">
        <f t="shared" si="266"/>
        <v>3</v>
      </c>
      <c r="D208" s="622" t="s">
        <v>24</v>
      </c>
      <c r="E208" s="622" t="s">
        <v>1219</v>
      </c>
      <c r="F208" s="624"/>
      <c r="G208" s="626">
        <v>76</v>
      </c>
      <c r="H208" s="627" t="s">
        <v>27</v>
      </c>
      <c r="I208" s="624" t="s">
        <v>1156</v>
      </c>
      <c r="J208" s="627" t="s">
        <v>323</v>
      </c>
      <c r="K208" s="627" t="s">
        <v>29</v>
      </c>
      <c r="L208" s="628">
        <v>109968</v>
      </c>
      <c r="M208" s="628">
        <v>32179</v>
      </c>
      <c r="N208" s="640"/>
      <c r="O208" s="625"/>
      <c r="P208" s="628">
        <f>P207-M208</f>
        <v>13098</v>
      </c>
      <c r="Q208" s="268">
        <f t="shared" si="216"/>
        <v>4385173</v>
      </c>
      <c r="R208" s="628" t="s">
        <v>1158</v>
      </c>
      <c r="S208" s="629">
        <v>9.375E-2</v>
      </c>
      <c r="T208" s="257">
        <f t="shared" si="244"/>
        <v>2</v>
      </c>
      <c r="U208" s="257">
        <f t="shared" si="267"/>
        <v>15</v>
      </c>
      <c r="V208" s="628" t="s">
        <v>1159</v>
      </c>
      <c r="W208" s="630">
        <v>1</v>
      </c>
      <c r="X208" s="253">
        <f t="shared" si="245"/>
        <v>24</v>
      </c>
      <c r="Y208" s="257">
        <f t="shared" si="268"/>
        <v>0</v>
      </c>
      <c r="Z208" s="253">
        <f t="shared" si="281"/>
        <v>3223</v>
      </c>
      <c r="AA208" s="253">
        <f t="shared" si="281"/>
        <v>3821</v>
      </c>
      <c r="AB208" s="253">
        <f>SUM($W$7:W208)</f>
        <v>134.64305555555555</v>
      </c>
      <c r="AC208" s="628">
        <v>0</v>
      </c>
      <c r="AD208" s="628">
        <v>0</v>
      </c>
      <c r="AE208" s="253">
        <f t="shared" si="246"/>
        <v>0</v>
      </c>
      <c r="AF208" s="253">
        <f t="shared" si="269"/>
        <v>0</v>
      </c>
      <c r="AG208" s="257">
        <f t="shared" si="241"/>
        <v>1340.7916666666667</v>
      </c>
      <c r="AH208" s="257">
        <f t="shared" si="247"/>
        <v>32179</v>
      </c>
      <c r="AI208" s="631"/>
      <c r="AJ208" s="632"/>
      <c r="AK208" s="633">
        <v>0</v>
      </c>
      <c r="AL208" s="627">
        <v>0</v>
      </c>
      <c r="AM208" s="253">
        <f t="shared" si="248"/>
        <v>0</v>
      </c>
      <c r="AN208" s="251">
        <f t="shared" si="270"/>
        <v>0</v>
      </c>
      <c r="AO208" s="622">
        <v>1</v>
      </c>
      <c r="AP208" s="634">
        <v>0.32291666666666669</v>
      </c>
      <c r="AQ208" s="253">
        <f t="shared" si="249"/>
        <v>7</v>
      </c>
      <c r="AR208" s="251">
        <f t="shared" si="271"/>
        <v>45</v>
      </c>
      <c r="AS208" s="622">
        <v>0</v>
      </c>
      <c r="AT208" s="629">
        <v>0</v>
      </c>
      <c r="AU208" s="253">
        <f t="shared" si="250"/>
        <v>0</v>
      </c>
      <c r="AV208" s="251">
        <f t="shared" si="272"/>
        <v>0</v>
      </c>
      <c r="AW208" s="633">
        <v>0</v>
      </c>
      <c r="AX208" s="635">
        <v>0</v>
      </c>
      <c r="AY208" s="253">
        <f t="shared" si="251"/>
        <v>0</v>
      </c>
      <c r="AZ208" s="251">
        <f t="shared" si="273"/>
        <v>0</v>
      </c>
      <c r="BA208" s="633">
        <v>2</v>
      </c>
      <c r="BB208" s="634">
        <v>1.8749999999999999E-2</v>
      </c>
      <c r="BC208" s="257">
        <f t="shared" si="252"/>
        <v>0</v>
      </c>
      <c r="BD208" s="258">
        <f t="shared" si="274"/>
        <v>27</v>
      </c>
      <c r="BE208" s="622">
        <v>4</v>
      </c>
      <c r="BF208" s="634">
        <v>8.1250000000000003E-2</v>
      </c>
      <c r="BG208" s="253">
        <f t="shared" si="253"/>
        <v>1</v>
      </c>
      <c r="BH208" s="251">
        <f t="shared" si="275"/>
        <v>57</v>
      </c>
      <c r="BI208" s="636">
        <v>0</v>
      </c>
      <c r="BJ208" s="634">
        <v>0</v>
      </c>
      <c r="BK208" s="253">
        <f t="shared" si="254"/>
        <v>0</v>
      </c>
      <c r="BL208" s="251">
        <f t="shared" si="276"/>
        <v>0</v>
      </c>
      <c r="BM208" s="636">
        <v>0</v>
      </c>
      <c r="BN208" s="634">
        <v>0</v>
      </c>
      <c r="BO208" s="253">
        <f t="shared" si="255"/>
        <v>0</v>
      </c>
      <c r="BP208" s="251">
        <f t="shared" si="277"/>
        <v>0</v>
      </c>
      <c r="BQ208" s="637">
        <v>3</v>
      </c>
      <c r="BR208" s="634">
        <v>0.15347222222222223</v>
      </c>
      <c r="BS208" s="253">
        <f t="shared" si="256"/>
        <v>3</v>
      </c>
      <c r="BT208" s="251">
        <f t="shared" si="278"/>
        <v>41</v>
      </c>
      <c r="BU208" s="253">
        <f t="shared" si="258"/>
        <v>10</v>
      </c>
      <c r="BV208" s="254">
        <f t="shared" si="242"/>
        <v>0.57638888888888884</v>
      </c>
      <c r="BW208" s="253">
        <f t="shared" si="257"/>
        <v>13</v>
      </c>
      <c r="BX208" s="252">
        <f t="shared" si="279"/>
        <v>50</v>
      </c>
      <c r="BY208" s="418">
        <f t="shared" si="259"/>
        <v>0.42361111111111116</v>
      </c>
      <c r="BZ208" s="260">
        <f t="shared" si="260"/>
        <v>3165.1475409836062</v>
      </c>
      <c r="CA208" s="260">
        <f t="shared" si="261"/>
        <v>75963.540983606552</v>
      </c>
      <c r="CB208" s="258">
        <f t="shared" si="262"/>
        <v>1583.8720262510253</v>
      </c>
      <c r="CC208" s="546">
        <f t="shared" ref="CC208:CC225" si="283">SUM(CC207,BR208)</f>
        <v>9.6180555555555554</v>
      </c>
      <c r="CD208" s="546">
        <f t="shared" ref="CD208:CD225" si="284" xml:space="preserve"> W208 + CD207</f>
        <v>136.02847222222221</v>
      </c>
      <c r="CE208" s="515">
        <f t="shared" ref="CE208:CE225" si="285" xml:space="preserve"> CD208 - CC208</f>
        <v>126.41041666666665</v>
      </c>
      <c r="CF208" s="419">
        <f t="shared" si="282"/>
        <v>1445.4152314715627</v>
      </c>
      <c r="CG208" s="638">
        <f t="shared" ref="CG208:CG213" si="286">W208+CG207</f>
        <v>2</v>
      </c>
      <c r="CH208" s="638">
        <f t="shared" ref="CH208:CH213" si="287">BR208 + CH207</f>
        <v>0.15833333333333335</v>
      </c>
      <c r="CI208" s="628">
        <f t="shared" ref="CI208:CI213" si="288">M208 + CI207</f>
        <v>37242</v>
      </c>
      <c r="CJ208" s="638">
        <f t="shared" si="240"/>
        <v>1.8416666666666666</v>
      </c>
      <c r="CK208" s="628">
        <f t="shared" si="231"/>
        <v>842.57918552036199</v>
      </c>
      <c r="CL208" s="628">
        <f t="shared" si="280"/>
        <v>775.875</v>
      </c>
    </row>
    <row r="209" spans="1:90" ht="33.75">
      <c r="A209" s="622">
        <f t="shared" si="243"/>
        <v>208</v>
      </c>
      <c r="B209" s="623">
        <v>40971</v>
      </c>
      <c r="C209" s="622">
        <f t="shared" si="266"/>
        <v>3</v>
      </c>
      <c r="D209" s="622" t="s">
        <v>24</v>
      </c>
      <c r="E209" s="622" t="s">
        <v>1219</v>
      </c>
      <c r="F209" s="624"/>
      <c r="G209" s="626">
        <v>76</v>
      </c>
      <c r="H209" s="627" t="s">
        <v>27</v>
      </c>
      <c r="I209" s="624" t="s">
        <v>1156</v>
      </c>
      <c r="J209" s="627" t="s">
        <v>323</v>
      </c>
      <c r="K209" s="627" t="s">
        <v>29</v>
      </c>
      <c r="L209" s="628">
        <v>109968</v>
      </c>
      <c r="M209" s="628">
        <v>13098</v>
      </c>
      <c r="N209" s="640"/>
      <c r="O209" s="625"/>
      <c r="P209" s="628">
        <f>P208-M209</f>
        <v>0</v>
      </c>
      <c r="Q209" s="268">
        <f t="shared" si="216"/>
        <v>4398271</v>
      </c>
      <c r="R209" s="628" t="s">
        <v>1158</v>
      </c>
      <c r="S209" s="629">
        <v>9.375E-2</v>
      </c>
      <c r="T209" s="257">
        <f t="shared" si="244"/>
        <v>2</v>
      </c>
      <c r="U209" s="257">
        <f t="shared" si="267"/>
        <v>15</v>
      </c>
      <c r="V209" s="628" t="s">
        <v>1159</v>
      </c>
      <c r="W209" s="630">
        <v>0.53125</v>
      </c>
      <c r="X209" s="253">
        <f t="shared" si="245"/>
        <v>12</v>
      </c>
      <c r="Y209" s="257">
        <f t="shared" si="268"/>
        <v>45</v>
      </c>
      <c r="Z209" s="253">
        <f t="shared" si="281"/>
        <v>3235</v>
      </c>
      <c r="AA209" s="253">
        <f t="shared" si="281"/>
        <v>3866</v>
      </c>
      <c r="AB209" s="253">
        <f>SUM($W$7:W209)</f>
        <v>135.17430555555555</v>
      </c>
      <c r="AC209" s="628">
        <v>0</v>
      </c>
      <c r="AD209" s="628">
        <v>0</v>
      </c>
      <c r="AE209" s="253">
        <f t="shared" si="246"/>
        <v>0</v>
      </c>
      <c r="AF209" s="253">
        <f t="shared" si="269"/>
        <v>0</v>
      </c>
      <c r="AG209" s="257">
        <f t="shared" si="241"/>
        <v>1027.2941176470588</v>
      </c>
      <c r="AH209" s="257">
        <f t="shared" si="247"/>
        <v>24655.058823529413</v>
      </c>
      <c r="AI209" s="627" t="s">
        <v>1246</v>
      </c>
      <c r="AJ209" s="632"/>
      <c r="AK209" s="633">
        <v>0</v>
      </c>
      <c r="AL209" s="627">
        <v>0</v>
      </c>
      <c r="AM209" s="253">
        <f t="shared" si="248"/>
        <v>0</v>
      </c>
      <c r="AN209" s="251">
        <f t="shared" si="270"/>
        <v>0</v>
      </c>
      <c r="AO209" s="622">
        <v>2</v>
      </c>
      <c r="AP209" s="634">
        <v>5.4166666666666669E-2</v>
      </c>
      <c r="AQ209" s="253">
        <f t="shared" si="249"/>
        <v>1</v>
      </c>
      <c r="AR209" s="251">
        <f t="shared" si="271"/>
        <v>18</v>
      </c>
      <c r="AS209" s="622">
        <v>0</v>
      </c>
      <c r="AT209" s="629">
        <v>0</v>
      </c>
      <c r="AU209" s="253">
        <f t="shared" si="250"/>
        <v>0</v>
      </c>
      <c r="AV209" s="251">
        <f t="shared" si="272"/>
        <v>0</v>
      </c>
      <c r="AW209" s="633">
        <v>0</v>
      </c>
      <c r="AX209" s="635">
        <v>0</v>
      </c>
      <c r="AY209" s="253">
        <f t="shared" si="251"/>
        <v>0</v>
      </c>
      <c r="AZ209" s="251">
        <f t="shared" si="273"/>
        <v>0</v>
      </c>
      <c r="BA209" s="633">
        <v>2</v>
      </c>
      <c r="BB209" s="634">
        <v>2.1527777777777781E-2</v>
      </c>
      <c r="BC209" s="257">
        <f t="shared" si="252"/>
        <v>0</v>
      </c>
      <c r="BD209" s="258">
        <f t="shared" si="274"/>
        <v>31</v>
      </c>
      <c r="BE209" s="622">
        <v>2</v>
      </c>
      <c r="BF209" s="634">
        <v>7.013888888888889E-2</v>
      </c>
      <c r="BG209" s="253">
        <f t="shared" si="253"/>
        <v>1</v>
      </c>
      <c r="BH209" s="251">
        <f t="shared" si="275"/>
        <v>41</v>
      </c>
      <c r="BI209" s="636">
        <v>0</v>
      </c>
      <c r="BJ209" s="634">
        <v>0</v>
      </c>
      <c r="BK209" s="253">
        <f t="shared" si="254"/>
        <v>0</v>
      </c>
      <c r="BL209" s="251">
        <f t="shared" si="276"/>
        <v>0</v>
      </c>
      <c r="BM209" s="636">
        <v>0</v>
      </c>
      <c r="BN209" s="634">
        <v>0</v>
      </c>
      <c r="BO209" s="253">
        <f t="shared" si="255"/>
        <v>0</v>
      </c>
      <c r="BP209" s="251">
        <f t="shared" si="277"/>
        <v>0</v>
      </c>
      <c r="BQ209" s="637">
        <v>2</v>
      </c>
      <c r="BR209" s="634">
        <v>0.17222222222222225</v>
      </c>
      <c r="BS209" s="253">
        <f t="shared" si="256"/>
        <v>4</v>
      </c>
      <c r="BT209" s="251">
        <f t="shared" si="278"/>
        <v>8</v>
      </c>
      <c r="BU209" s="253">
        <f t="shared" si="258"/>
        <v>8</v>
      </c>
      <c r="BV209" s="254">
        <f t="shared" si="242"/>
        <v>0.31805555555555554</v>
      </c>
      <c r="BW209" s="253">
        <f t="shared" si="257"/>
        <v>7</v>
      </c>
      <c r="BX209" s="252">
        <f t="shared" si="279"/>
        <v>38</v>
      </c>
      <c r="BY209" s="418">
        <f t="shared" si="259"/>
        <v>0.21319444444444446</v>
      </c>
      <c r="BZ209" s="260">
        <f t="shared" si="260"/>
        <v>2559.8697068403908</v>
      </c>
      <c r="CA209" s="260">
        <f t="shared" si="261"/>
        <v>61436.872964169379</v>
      </c>
      <c r="CB209" s="258">
        <f t="shared" si="262"/>
        <v>1520.0773694390718</v>
      </c>
      <c r="CC209" s="546">
        <f t="shared" si="283"/>
        <v>9.7902777777777779</v>
      </c>
      <c r="CD209" s="546">
        <f t="shared" si="284"/>
        <v>136.55972222222221</v>
      </c>
      <c r="CE209" s="515">
        <f t="shared" si="285"/>
        <v>126.76944444444443</v>
      </c>
      <c r="CF209" s="419">
        <f t="shared" si="282"/>
        <v>1445.6266844884633</v>
      </c>
      <c r="CG209" s="638">
        <f t="shared" si="286"/>
        <v>2.53125</v>
      </c>
      <c r="CH209" s="638">
        <f t="shared" si="287"/>
        <v>0.3305555555555556</v>
      </c>
      <c r="CI209" s="628">
        <f t="shared" si="288"/>
        <v>50340</v>
      </c>
      <c r="CJ209" s="638">
        <f t="shared" si="240"/>
        <v>2.2006944444444443</v>
      </c>
      <c r="CK209" s="628">
        <f t="shared" si="231"/>
        <v>953.10823603660458</v>
      </c>
      <c r="CL209" s="628">
        <f t="shared" si="280"/>
        <v>828.64197530864203</v>
      </c>
    </row>
    <row r="210" spans="1:90" ht="22.5">
      <c r="A210" s="622">
        <f t="shared" si="243"/>
        <v>209</v>
      </c>
      <c r="B210" s="623">
        <v>40971</v>
      </c>
      <c r="C210" s="622">
        <f t="shared" si="266"/>
        <v>3</v>
      </c>
      <c r="D210" s="622" t="s">
        <v>24</v>
      </c>
      <c r="E210" s="622" t="s">
        <v>1234</v>
      </c>
      <c r="F210" s="624"/>
      <c r="G210" s="626">
        <v>77</v>
      </c>
      <c r="H210" s="627" t="s">
        <v>27</v>
      </c>
      <c r="I210" s="624" t="s">
        <v>1235</v>
      </c>
      <c r="J210" s="627" t="s">
        <v>28</v>
      </c>
      <c r="K210" s="627" t="s">
        <v>29</v>
      </c>
      <c r="L210" s="628">
        <v>154396</v>
      </c>
      <c r="M210" s="628">
        <v>18798</v>
      </c>
      <c r="N210" s="640"/>
      <c r="O210" s="625"/>
      <c r="P210" s="628">
        <f>L210-M210</f>
        <v>135598</v>
      </c>
      <c r="Q210" s="268">
        <f t="shared" si="216"/>
        <v>4417069</v>
      </c>
      <c r="R210" s="628" t="s">
        <v>1236</v>
      </c>
      <c r="S210" s="629">
        <v>7.2916666666666671E-2</v>
      </c>
      <c r="T210" s="257">
        <f t="shared" si="244"/>
        <v>1</v>
      </c>
      <c r="U210" s="257">
        <f t="shared" si="267"/>
        <v>45</v>
      </c>
      <c r="V210" s="628" t="s">
        <v>1237</v>
      </c>
      <c r="W210" s="630">
        <v>0.34722222222222227</v>
      </c>
      <c r="X210" s="253">
        <f t="shared" si="245"/>
        <v>8</v>
      </c>
      <c r="Y210" s="257">
        <f t="shared" si="268"/>
        <v>20</v>
      </c>
      <c r="Z210" s="253">
        <f t="shared" si="281"/>
        <v>3243</v>
      </c>
      <c r="AA210" s="253">
        <f t="shared" si="281"/>
        <v>3886</v>
      </c>
      <c r="AB210" s="253">
        <f>SUM($W$7:W210)</f>
        <v>135.52152777777778</v>
      </c>
      <c r="AC210" s="628">
        <v>0</v>
      </c>
      <c r="AD210" s="628">
        <v>0</v>
      </c>
      <c r="AE210" s="253">
        <f t="shared" si="246"/>
        <v>0</v>
      </c>
      <c r="AF210" s="253">
        <f t="shared" si="269"/>
        <v>0</v>
      </c>
      <c r="AG210" s="257">
        <f t="shared" si="241"/>
        <v>2255.7599999999998</v>
      </c>
      <c r="AH210" s="257">
        <f t="shared" si="247"/>
        <v>54138.239999999991</v>
      </c>
      <c r="AI210" s="631"/>
      <c r="AJ210" s="632"/>
      <c r="AK210" s="633">
        <v>0</v>
      </c>
      <c r="AL210" s="627">
        <v>0</v>
      </c>
      <c r="AM210" s="253">
        <f t="shared" si="248"/>
        <v>0</v>
      </c>
      <c r="AN210" s="251">
        <f t="shared" si="270"/>
        <v>0</v>
      </c>
      <c r="AO210" s="622">
        <v>0</v>
      </c>
      <c r="AP210" s="634">
        <v>0</v>
      </c>
      <c r="AQ210" s="253">
        <f t="shared" si="249"/>
        <v>0</v>
      </c>
      <c r="AR210" s="251">
        <f t="shared" si="271"/>
        <v>0</v>
      </c>
      <c r="AS210" s="622">
        <v>0</v>
      </c>
      <c r="AT210" s="629">
        <v>0</v>
      </c>
      <c r="AU210" s="253">
        <f t="shared" si="250"/>
        <v>0</v>
      </c>
      <c r="AV210" s="251">
        <f t="shared" si="272"/>
        <v>0</v>
      </c>
      <c r="AW210" s="633">
        <v>1</v>
      </c>
      <c r="AX210" s="635">
        <v>6.5972222222222224E-2</v>
      </c>
      <c r="AY210" s="253">
        <f t="shared" si="251"/>
        <v>1</v>
      </c>
      <c r="AZ210" s="251">
        <f t="shared" si="273"/>
        <v>35</v>
      </c>
      <c r="BA210" s="633">
        <v>0</v>
      </c>
      <c r="BB210" s="634">
        <v>0</v>
      </c>
      <c r="BC210" s="257">
        <f t="shared" si="252"/>
        <v>0</v>
      </c>
      <c r="BD210" s="258">
        <f t="shared" si="274"/>
        <v>0</v>
      </c>
      <c r="BE210" s="622">
        <v>0</v>
      </c>
      <c r="BF210" s="634">
        <v>0</v>
      </c>
      <c r="BG210" s="253">
        <f t="shared" si="253"/>
        <v>0</v>
      </c>
      <c r="BH210" s="251">
        <f t="shared" si="275"/>
        <v>0</v>
      </c>
      <c r="BI210" s="636">
        <v>0</v>
      </c>
      <c r="BJ210" s="634">
        <v>0</v>
      </c>
      <c r="BK210" s="253">
        <f t="shared" si="254"/>
        <v>0</v>
      </c>
      <c r="BL210" s="251">
        <f t="shared" si="276"/>
        <v>0</v>
      </c>
      <c r="BM210" s="636">
        <v>0</v>
      </c>
      <c r="BN210" s="634">
        <v>0</v>
      </c>
      <c r="BO210" s="253">
        <f t="shared" si="255"/>
        <v>0</v>
      </c>
      <c r="BP210" s="251">
        <f t="shared" si="277"/>
        <v>0</v>
      </c>
      <c r="BQ210" s="637">
        <v>1</v>
      </c>
      <c r="BR210" s="634">
        <v>4.8611111111111112E-2</v>
      </c>
      <c r="BS210" s="253">
        <f t="shared" si="256"/>
        <v>1</v>
      </c>
      <c r="BT210" s="251">
        <f t="shared" si="278"/>
        <v>10</v>
      </c>
      <c r="BU210" s="253">
        <f t="shared" si="258"/>
        <v>2</v>
      </c>
      <c r="BV210" s="254">
        <f t="shared" si="242"/>
        <v>0.11458333333333334</v>
      </c>
      <c r="BW210" s="253">
        <f t="shared" si="257"/>
        <v>2</v>
      </c>
      <c r="BX210" s="252">
        <f t="shared" si="279"/>
        <v>45</v>
      </c>
      <c r="BY210" s="418">
        <f t="shared" si="259"/>
        <v>0.23263888888888892</v>
      </c>
      <c r="BZ210" s="260">
        <f t="shared" si="260"/>
        <v>3366.805970149253</v>
      </c>
      <c r="CA210" s="260">
        <f t="shared" si="261"/>
        <v>80803.343283582071</v>
      </c>
      <c r="CB210" s="258">
        <f t="shared" si="262"/>
        <v>2622.9767441860463</v>
      </c>
      <c r="CC210" s="546">
        <f t="shared" si="283"/>
        <v>9.8388888888888886</v>
      </c>
      <c r="CD210" s="546">
        <f t="shared" si="284"/>
        <v>136.90694444444443</v>
      </c>
      <c r="CE210" s="515">
        <f t="shared" si="285"/>
        <v>127.06805555555555</v>
      </c>
      <c r="CF210" s="419">
        <f t="shared" si="282"/>
        <v>1448.3934680671994</v>
      </c>
      <c r="CG210" s="638">
        <f t="shared" si="286"/>
        <v>2.8784722222222223</v>
      </c>
      <c r="CH210" s="638">
        <f t="shared" si="287"/>
        <v>0.37916666666666671</v>
      </c>
      <c r="CI210" s="628">
        <f t="shared" si="288"/>
        <v>69138</v>
      </c>
      <c r="CJ210" s="638">
        <f t="shared" si="240"/>
        <v>2.4993055555555554</v>
      </c>
      <c r="CK210" s="628">
        <f t="shared" si="231"/>
        <v>1152.620172270075</v>
      </c>
      <c r="CL210" s="628">
        <f t="shared" si="280"/>
        <v>1000.7913148371531</v>
      </c>
    </row>
    <row r="211" spans="1:90" ht="22.5">
      <c r="A211" s="622">
        <f t="shared" si="243"/>
        <v>210</v>
      </c>
      <c r="B211" s="623">
        <v>40972</v>
      </c>
      <c r="C211" s="622">
        <f t="shared" si="266"/>
        <v>3</v>
      </c>
      <c r="D211" s="622" t="s">
        <v>24</v>
      </c>
      <c r="E211" s="622" t="s">
        <v>1234</v>
      </c>
      <c r="F211" s="624"/>
      <c r="G211" s="626">
        <v>77</v>
      </c>
      <c r="H211" s="627" t="s">
        <v>27</v>
      </c>
      <c r="I211" s="624" t="s">
        <v>1235</v>
      </c>
      <c r="J211" s="627" t="s">
        <v>28</v>
      </c>
      <c r="K211" s="627" t="s">
        <v>29</v>
      </c>
      <c r="L211" s="628">
        <v>154396</v>
      </c>
      <c r="M211" s="628">
        <v>32413</v>
      </c>
      <c r="N211" s="640"/>
      <c r="O211" s="625"/>
      <c r="P211" s="628">
        <f>P210-M211</f>
        <v>103185</v>
      </c>
      <c r="Q211" s="268">
        <f t="shared" si="216"/>
        <v>4449482</v>
      </c>
      <c r="R211" s="628" t="s">
        <v>1236</v>
      </c>
      <c r="S211" s="629">
        <v>7.2916666666666671E-2</v>
      </c>
      <c r="T211" s="257">
        <f t="shared" si="244"/>
        <v>1</v>
      </c>
      <c r="U211" s="257">
        <f t="shared" si="267"/>
        <v>45</v>
      </c>
      <c r="V211" s="628" t="s">
        <v>1237</v>
      </c>
      <c r="W211" s="630">
        <v>1</v>
      </c>
      <c r="X211" s="253">
        <f t="shared" si="245"/>
        <v>24</v>
      </c>
      <c r="Y211" s="257">
        <f t="shared" si="268"/>
        <v>0</v>
      </c>
      <c r="Z211" s="253">
        <f t="shared" si="281"/>
        <v>3267</v>
      </c>
      <c r="AA211" s="253">
        <f t="shared" si="281"/>
        <v>3886</v>
      </c>
      <c r="AB211" s="253">
        <f>SUM($W$7:W211)</f>
        <v>136.52152777777778</v>
      </c>
      <c r="AC211" s="628">
        <v>0</v>
      </c>
      <c r="AD211" s="628">
        <v>0</v>
      </c>
      <c r="AE211" s="253">
        <f t="shared" si="246"/>
        <v>0</v>
      </c>
      <c r="AF211" s="253">
        <f t="shared" si="269"/>
        <v>0</v>
      </c>
      <c r="AG211" s="257">
        <f t="shared" si="241"/>
        <v>1350.5416666666667</v>
      </c>
      <c r="AH211" s="257">
        <f t="shared" si="247"/>
        <v>32413</v>
      </c>
      <c r="AI211" s="631"/>
      <c r="AJ211" s="632"/>
      <c r="AK211" s="633">
        <v>0</v>
      </c>
      <c r="AL211" s="627">
        <v>0</v>
      </c>
      <c r="AM211" s="253">
        <f t="shared" si="248"/>
        <v>0</v>
      </c>
      <c r="AN211" s="251">
        <f t="shared" si="270"/>
        <v>0</v>
      </c>
      <c r="AO211" s="622">
        <v>3</v>
      </c>
      <c r="AP211" s="634">
        <v>4.027777777777778E-2</v>
      </c>
      <c r="AQ211" s="253">
        <f t="shared" si="249"/>
        <v>0</v>
      </c>
      <c r="AR211" s="251">
        <f t="shared" si="271"/>
        <v>58</v>
      </c>
      <c r="AS211" s="622">
        <v>0</v>
      </c>
      <c r="AT211" s="629">
        <v>0</v>
      </c>
      <c r="AU211" s="253">
        <f t="shared" si="250"/>
        <v>0</v>
      </c>
      <c r="AV211" s="251">
        <f t="shared" si="272"/>
        <v>0</v>
      </c>
      <c r="AW211" s="633">
        <v>3</v>
      </c>
      <c r="AX211" s="635">
        <v>0.10833333333333334</v>
      </c>
      <c r="AY211" s="253">
        <f t="shared" si="251"/>
        <v>2</v>
      </c>
      <c r="AZ211" s="251">
        <f t="shared" si="273"/>
        <v>36</v>
      </c>
      <c r="BA211" s="633">
        <v>5</v>
      </c>
      <c r="BB211" s="634">
        <v>3.4027777777777775E-2</v>
      </c>
      <c r="BC211" s="257">
        <f t="shared" si="252"/>
        <v>0</v>
      </c>
      <c r="BD211" s="258">
        <f t="shared" si="274"/>
        <v>49</v>
      </c>
      <c r="BE211" s="622">
        <v>4</v>
      </c>
      <c r="BF211" s="634">
        <v>0.15555555555555556</v>
      </c>
      <c r="BG211" s="253">
        <f t="shared" si="253"/>
        <v>3</v>
      </c>
      <c r="BH211" s="251">
        <f t="shared" si="275"/>
        <v>44</v>
      </c>
      <c r="BI211" s="636">
        <v>0</v>
      </c>
      <c r="BJ211" s="634">
        <v>0</v>
      </c>
      <c r="BK211" s="253">
        <f t="shared" si="254"/>
        <v>0</v>
      </c>
      <c r="BL211" s="251">
        <f t="shared" si="276"/>
        <v>0</v>
      </c>
      <c r="BM211" s="636">
        <v>0</v>
      </c>
      <c r="BN211" s="634">
        <v>0</v>
      </c>
      <c r="BO211" s="253">
        <f t="shared" si="255"/>
        <v>0</v>
      </c>
      <c r="BP211" s="251">
        <f t="shared" si="277"/>
        <v>0</v>
      </c>
      <c r="BQ211" s="637">
        <v>4</v>
      </c>
      <c r="BR211" s="634">
        <v>0.26805555555555555</v>
      </c>
      <c r="BS211" s="253">
        <f t="shared" si="256"/>
        <v>6</v>
      </c>
      <c r="BT211" s="251">
        <f t="shared" si="278"/>
        <v>26</v>
      </c>
      <c r="BU211" s="253">
        <f t="shared" si="258"/>
        <v>19</v>
      </c>
      <c r="BV211" s="254">
        <f t="shared" si="242"/>
        <v>0.60624999999999996</v>
      </c>
      <c r="BW211" s="253">
        <f t="shared" si="257"/>
        <v>14</v>
      </c>
      <c r="BX211" s="252">
        <f t="shared" si="279"/>
        <v>33</v>
      </c>
      <c r="BY211" s="418">
        <f t="shared" si="259"/>
        <v>0.39375000000000004</v>
      </c>
      <c r="BZ211" s="260">
        <f t="shared" si="260"/>
        <v>3429.9470899470894</v>
      </c>
      <c r="CA211" s="260">
        <f t="shared" si="261"/>
        <v>82318.730158730148</v>
      </c>
      <c r="CB211" s="258">
        <f t="shared" si="262"/>
        <v>1845.1423149905122</v>
      </c>
      <c r="CC211" s="546">
        <f t="shared" si="283"/>
        <v>10.106944444444444</v>
      </c>
      <c r="CD211" s="546">
        <f t="shared" si="284"/>
        <v>137.90694444444443</v>
      </c>
      <c r="CE211" s="515">
        <f t="shared" si="285"/>
        <v>127.79999999999998</v>
      </c>
      <c r="CF211" s="419">
        <f t="shared" si="282"/>
        <v>1450.665753781951</v>
      </c>
      <c r="CG211" s="638">
        <f t="shared" si="286"/>
        <v>3.8784722222222223</v>
      </c>
      <c r="CH211" s="638">
        <f t="shared" si="287"/>
        <v>0.64722222222222225</v>
      </c>
      <c r="CI211" s="628">
        <f t="shared" si="288"/>
        <v>101551</v>
      </c>
      <c r="CJ211" s="638">
        <f t="shared" si="240"/>
        <v>3.2312500000000002</v>
      </c>
      <c r="CK211" s="628">
        <f t="shared" si="231"/>
        <v>1309.4906511927788</v>
      </c>
      <c r="CL211" s="628">
        <f t="shared" si="280"/>
        <v>1090.9686660698299</v>
      </c>
    </row>
    <row r="212" spans="1:90" ht="22.5">
      <c r="A212" s="622">
        <f t="shared" si="243"/>
        <v>211</v>
      </c>
      <c r="B212" s="623">
        <v>40973</v>
      </c>
      <c r="C212" s="622">
        <f t="shared" si="266"/>
        <v>3</v>
      </c>
      <c r="D212" s="622" t="s">
        <v>24</v>
      </c>
      <c r="E212" s="622" t="s">
        <v>1234</v>
      </c>
      <c r="F212" s="624"/>
      <c r="G212" s="626">
        <v>77</v>
      </c>
      <c r="H212" s="627" t="s">
        <v>27</v>
      </c>
      <c r="I212" s="624" t="s">
        <v>1235</v>
      </c>
      <c r="J212" s="627" t="s">
        <v>28</v>
      </c>
      <c r="K212" s="627" t="s">
        <v>29</v>
      </c>
      <c r="L212" s="628">
        <v>154396</v>
      </c>
      <c r="M212" s="628">
        <v>42752</v>
      </c>
      <c r="N212" s="640"/>
      <c r="O212" s="625"/>
      <c r="P212" s="628">
        <f>P211-M212</f>
        <v>60433</v>
      </c>
      <c r="Q212" s="268">
        <f t="shared" si="216"/>
        <v>4492234</v>
      </c>
      <c r="R212" s="628" t="s">
        <v>1236</v>
      </c>
      <c r="S212" s="629">
        <v>7.2916666666666671E-2</v>
      </c>
      <c r="T212" s="257">
        <f t="shared" si="244"/>
        <v>1</v>
      </c>
      <c r="U212" s="257">
        <f t="shared" si="267"/>
        <v>45</v>
      </c>
      <c r="V212" s="628" t="s">
        <v>1237</v>
      </c>
      <c r="W212" s="630">
        <v>1</v>
      </c>
      <c r="X212" s="253">
        <f t="shared" si="245"/>
        <v>24</v>
      </c>
      <c r="Y212" s="257">
        <f t="shared" si="268"/>
        <v>0</v>
      </c>
      <c r="Z212" s="253">
        <f t="shared" si="281"/>
        <v>3291</v>
      </c>
      <c r="AA212" s="253">
        <f t="shared" si="281"/>
        <v>3886</v>
      </c>
      <c r="AB212" s="253">
        <f>SUM($W$7:W212)</f>
        <v>137.52152777777778</v>
      </c>
      <c r="AC212" s="628">
        <v>0</v>
      </c>
      <c r="AD212" s="628">
        <v>0</v>
      </c>
      <c r="AE212" s="253">
        <f t="shared" si="246"/>
        <v>0</v>
      </c>
      <c r="AF212" s="253">
        <f t="shared" si="269"/>
        <v>0</v>
      </c>
      <c r="AG212" s="257">
        <f t="shared" si="241"/>
        <v>1781.3333333333333</v>
      </c>
      <c r="AH212" s="257">
        <f t="shared" si="247"/>
        <v>42752</v>
      </c>
      <c r="AI212" s="631"/>
      <c r="AJ212" s="632"/>
      <c r="AK212" s="633">
        <v>1</v>
      </c>
      <c r="AL212" s="627">
        <v>4.8611111111111112E-2</v>
      </c>
      <c r="AM212" s="253">
        <f t="shared" si="248"/>
        <v>1</v>
      </c>
      <c r="AN212" s="251">
        <f t="shared" si="270"/>
        <v>10</v>
      </c>
      <c r="AO212" s="622">
        <v>1</v>
      </c>
      <c r="AP212" s="634">
        <v>2.361111111111111E-2</v>
      </c>
      <c r="AQ212" s="253">
        <f t="shared" si="249"/>
        <v>0</v>
      </c>
      <c r="AR212" s="251">
        <f t="shared" si="271"/>
        <v>34</v>
      </c>
      <c r="AS212" s="622">
        <v>0</v>
      </c>
      <c r="AT212" s="629">
        <v>0</v>
      </c>
      <c r="AU212" s="253">
        <f t="shared" si="250"/>
        <v>0</v>
      </c>
      <c r="AV212" s="251">
        <f t="shared" si="272"/>
        <v>0</v>
      </c>
      <c r="AW212" s="633">
        <v>4</v>
      </c>
      <c r="AX212" s="635">
        <v>0.13680555555555554</v>
      </c>
      <c r="AY212" s="253">
        <f t="shared" si="251"/>
        <v>3</v>
      </c>
      <c r="AZ212" s="251">
        <f t="shared" si="273"/>
        <v>17</v>
      </c>
      <c r="BA212" s="633">
        <v>11</v>
      </c>
      <c r="BB212" s="634">
        <v>7.2222222222222229E-2</v>
      </c>
      <c r="BC212" s="257">
        <f t="shared" si="252"/>
        <v>1</v>
      </c>
      <c r="BD212" s="258">
        <f t="shared" si="274"/>
        <v>44</v>
      </c>
      <c r="BE212" s="622">
        <v>1</v>
      </c>
      <c r="BF212" s="634">
        <v>2.0833333333333332E-2</v>
      </c>
      <c r="BG212" s="253">
        <f t="shared" si="253"/>
        <v>0</v>
      </c>
      <c r="BH212" s="251">
        <f t="shared" si="275"/>
        <v>30</v>
      </c>
      <c r="BI212" s="636">
        <v>0</v>
      </c>
      <c r="BJ212" s="634">
        <v>0</v>
      </c>
      <c r="BK212" s="253">
        <f t="shared" si="254"/>
        <v>0</v>
      </c>
      <c r="BL212" s="251">
        <f t="shared" si="276"/>
        <v>0</v>
      </c>
      <c r="BM212" s="636">
        <v>0</v>
      </c>
      <c r="BN212" s="634">
        <v>0</v>
      </c>
      <c r="BO212" s="253">
        <f t="shared" si="255"/>
        <v>0</v>
      </c>
      <c r="BP212" s="251">
        <f t="shared" si="277"/>
        <v>0</v>
      </c>
      <c r="BQ212" s="637">
        <v>5</v>
      </c>
      <c r="BR212" s="634">
        <v>7.5694444444444439E-2</v>
      </c>
      <c r="BS212" s="253">
        <f t="shared" si="256"/>
        <v>1</v>
      </c>
      <c r="BT212" s="251">
        <f t="shared" si="278"/>
        <v>49</v>
      </c>
      <c r="BU212" s="253">
        <f t="shared" si="258"/>
        <v>23</v>
      </c>
      <c r="BV212" s="254">
        <f t="shared" si="242"/>
        <v>0.37777777777777782</v>
      </c>
      <c r="BW212" s="253">
        <f t="shared" si="257"/>
        <v>9</v>
      </c>
      <c r="BX212" s="252">
        <f t="shared" si="279"/>
        <v>4</v>
      </c>
      <c r="BY212" s="418">
        <f t="shared" si="259"/>
        <v>0.62222222222222223</v>
      </c>
      <c r="BZ212" s="260">
        <f t="shared" si="260"/>
        <v>2862.8571428571427</v>
      </c>
      <c r="CA212" s="260">
        <f t="shared" si="261"/>
        <v>68708.57142857142</v>
      </c>
      <c r="CB212" s="258">
        <f t="shared" si="262"/>
        <v>1927.2126220886551</v>
      </c>
      <c r="CC212" s="546">
        <f t="shared" si="283"/>
        <v>10.182638888888889</v>
      </c>
      <c r="CD212" s="546">
        <f t="shared" si="284"/>
        <v>138.90694444444443</v>
      </c>
      <c r="CE212" s="515">
        <f t="shared" si="285"/>
        <v>128.72430555555553</v>
      </c>
      <c r="CF212" s="419">
        <f t="shared" ref="CF212:CF225" si="289">Q212/CE212/24</f>
        <v>1454.0876010854381</v>
      </c>
      <c r="CG212" s="638">
        <f t="shared" si="286"/>
        <v>4.8784722222222223</v>
      </c>
      <c r="CH212" s="638">
        <f t="shared" si="287"/>
        <v>0.72291666666666665</v>
      </c>
      <c r="CI212" s="628">
        <f t="shared" si="288"/>
        <v>144303</v>
      </c>
      <c r="CJ212" s="638">
        <f t="shared" si="240"/>
        <v>4.1555555555555559</v>
      </c>
      <c r="CK212" s="628">
        <f t="shared" si="231"/>
        <v>1446.888368983957</v>
      </c>
      <c r="CL212" s="628">
        <f t="shared" si="280"/>
        <v>1232.4811387900356</v>
      </c>
    </row>
    <row r="213" spans="1:90" ht="22.5">
      <c r="A213" s="622">
        <f t="shared" si="243"/>
        <v>212</v>
      </c>
      <c r="B213" s="623">
        <v>40974</v>
      </c>
      <c r="C213" s="622">
        <f t="shared" si="235"/>
        <v>3</v>
      </c>
      <c r="D213" s="622" t="s">
        <v>24</v>
      </c>
      <c r="E213" s="622" t="s">
        <v>1234</v>
      </c>
      <c r="F213" s="624"/>
      <c r="G213" s="626">
        <v>77</v>
      </c>
      <c r="H213" s="627" t="s">
        <v>27</v>
      </c>
      <c r="I213" s="624" t="s">
        <v>1235</v>
      </c>
      <c r="J213" s="627" t="s">
        <v>28</v>
      </c>
      <c r="K213" s="627" t="s">
        <v>29</v>
      </c>
      <c r="L213" s="628">
        <v>154396</v>
      </c>
      <c r="M213" s="628">
        <v>28508</v>
      </c>
      <c r="N213" s="640"/>
      <c r="O213" s="625"/>
      <c r="P213" s="628">
        <f>P212-M213</f>
        <v>31925</v>
      </c>
      <c r="Q213" s="268">
        <f t="shared" si="216"/>
        <v>4520742</v>
      </c>
      <c r="R213" s="628" t="s">
        <v>1236</v>
      </c>
      <c r="S213" s="629">
        <v>7.2916666666666671E-2</v>
      </c>
      <c r="T213" s="257">
        <f t="shared" si="244"/>
        <v>1</v>
      </c>
      <c r="U213" s="257">
        <f t="shared" si="267"/>
        <v>45</v>
      </c>
      <c r="V213" s="628" t="s">
        <v>1237</v>
      </c>
      <c r="W213" s="630">
        <v>1</v>
      </c>
      <c r="X213" s="253">
        <f t="shared" si="245"/>
        <v>24</v>
      </c>
      <c r="Y213" s="257">
        <f t="shared" si="268"/>
        <v>0</v>
      </c>
      <c r="Z213" s="253">
        <f t="shared" si="281"/>
        <v>3315</v>
      </c>
      <c r="AA213" s="253">
        <f t="shared" si="281"/>
        <v>3886</v>
      </c>
      <c r="AB213" s="253">
        <f>SUM($W$7:W213)</f>
        <v>138.52152777777778</v>
      </c>
      <c r="AC213" s="628">
        <v>0</v>
      </c>
      <c r="AD213" s="628">
        <v>0</v>
      </c>
      <c r="AE213" s="253">
        <f t="shared" si="246"/>
        <v>0</v>
      </c>
      <c r="AF213" s="253">
        <f t="shared" si="269"/>
        <v>0</v>
      </c>
      <c r="AG213" s="257">
        <f t="shared" si="241"/>
        <v>1187.8333333333333</v>
      </c>
      <c r="AH213" s="257">
        <f t="shared" si="247"/>
        <v>28508</v>
      </c>
      <c r="AI213" s="631"/>
      <c r="AJ213" s="632"/>
      <c r="AK213" s="633">
        <v>0</v>
      </c>
      <c r="AL213" s="627">
        <v>0</v>
      </c>
      <c r="AM213" s="253">
        <f t="shared" si="248"/>
        <v>0</v>
      </c>
      <c r="AN213" s="251">
        <f t="shared" si="270"/>
        <v>0</v>
      </c>
      <c r="AO213" s="622">
        <v>2</v>
      </c>
      <c r="AP213" s="634">
        <v>3.4027777777777775E-2</v>
      </c>
      <c r="AQ213" s="253">
        <f t="shared" si="249"/>
        <v>0</v>
      </c>
      <c r="AR213" s="251">
        <f t="shared" si="271"/>
        <v>49</v>
      </c>
      <c r="AS213" s="622">
        <v>0</v>
      </c>
      <c r="AT213" s="629">
        <v>0</v>
      </c>
      <c r="AU213" s="253">
        <f t="shared" si="250"/>
        <v>0</v>
      </c>
      <c r="AV213" s="251">
        <f t="shared" si="272"/>
        <v>0</v>
      </c>
      <c r="AW213" s="633">
        <v>1</v>
      </c>
      <c r="AX213" s="635">
        <v>1.7361111111111112E-2</v>
      </c>
      <c r="AY213" s="253">
        <f t="shared" si="251"/>
        <v>0</v>
      </c>
      <c r="AZ213" s="251">
        <f t="shared" si="273"/>
        <v>25</v>
      </c>
      <c r="BA213" s="633">
        <v>11</v>
      </c>
      <c r="BB213" s="634">
        <v>6.0416666666666667E-2</v>
      </c>
      <c r="BC213" s="257">
        <f t="shared" si="252"/>
        <v>1</v>
      </c>
      <c r="BD213" s="258">
        <f t="shared" si="274"/>
        <v>27</v>
      </c>
      <c r="BE213" s="622">
        <v>6</v>
      </c>
      <c r="BF213" s="634">
        <v>0.2590277777777778</v>
      </c>
      <c r="BG213" s="253">
        <f t="shared" si="253"/>
        <v>6</v>
      </c>
      <c r="BH213" s="251">
        <f t="shared" si="275"/>
        <v>13</v>
      </c>
      <c r="BI213" s="636">
        <v>0</v>
      </c>
      <c r="BJ213" s="634">
        <v>0</v>
      </c>
      <c r="BK213" s="253">
        <f t="shared" si="254"/>
        <v>0</v>
      </c>
      <c r="BL213" s="251">
        <f t="shared" si="276"/>
        <v>0</v>
      </c>
      <c r="BM213" s="636">
        <v>0</v>
      </c>
      <c r="BN213" s="634">
        <v>0</v>
      </c>
      <c r="BO213" s="253">
        <f t="shared" si="255"/>
        <v>0</v>
      </c>
      <c r="BP213" s="251">
        <f t="shared" si="277"/>
        <v>0</v>
      </c>
      <c r="BQ213" s="637">
        <v>7</v>
      </c>
      <c r="BR213" s="634">
        <v>0.10416666666666667</v>
      </c>
      <c r="BS213" s="253">
        <f t="shared" si="256"/>
        <v>2</v>
      </c>
      <c r="BT213" s="251">
        <f t="shared" si="278"/>
        <v>30</v>
      </c>
      <c r="BU213" s="253">
        <f t="shared" si="258"/>
        <v>27</v>
      </c>
      <c r="BV213" s="254">
        <f t="shared" si="242"/>
        <v>0.47500000000000003</v>
      </c>
      <c r="BW213" s="253">
        <f t="shared" si="257"/>
        <v>11</v>
      </c>
      <c r="BX213" s="252">
        <f t="shared" si="279"/>
        <v>24</v>
      </c>
      <c r="BY213" s="418">
        <f t="shared" si="259"/>
        <v>0.52499999999999991</v>
      </c>
      <c r="BZ213" s="260">
        <f t="shared" si="260"/>
        <v>2262.5396825396829</v>
      </c>
      <c r="CA213" s="260">
        <f t="shared" si="261"/>
        <v>54300.952380952389</v>
      </c>
      <c r="CB213" s="258">
        <f t="shared" si="262"/>
        <v>1325.953488372093</v>
      </c>
      <c r="CC213" s="546">
        <f t="shared" si="283"/>
        <v>10.286805555555555</v>
      </c>
      <c r="CD213" s="546">
        <f t="shared" si="284"/>
        <v>139.90694444444443</v>
      </c>
      <c r="CE213" s="515">
        <f t="shared" si="285"/>
        <v>129.62013888888887</v>
      </c>
      <c r="CF213" s="419">
        <f t="shared" si="289"/>
        <v>1453.2020380063541</v>
      </c>
      <c r="CG213" s="638">
        <f t="shared" si="286"/>
        <v>5.8784722222222223</v>
      </c>
      <c r="CH213" s="638">
        <f t="shared" si="287"/>
        <v>0.82708333333333328</v>
      </c>
      <c r="CI213" s="628">
        <f t="shared" si="288"/>
        <v>172811</v>
      </c>
      <c r="CJ213" s="638">
        <f t="shared" si="240"/>
        <v>5.0513888888888889</v>
      </c>
      <c r="CK213" s="628">
        <f t="shared" si="231"/>
        <v>1425.4412977728898</v>
      </c>
      <c r="CL213" s="628">
        <f t="shared" si="280"/>
        <v>1224.8860011813349</v>
      </c>
    </row>
    <row r="214" spans="1:90" ht="22.5">
      <c r="A214" s="622">
        <f t="shared" si="243"/>
        <v>213</v>
      </c>
      <c r="B214" s="623">
        <v>40975</v>
      </c>
      <c r="C214" s="622">
        <f t="shared" si="235"/>
        <v>3</v>
      </c>
      <c r="D214" s="622" t="s">
        <v>24</v>
      </c>
      <c r="E214" s="622" t="s">
        <v>1234</v>
      </c>
      <c r="F214" s="624"/>
      <c r="G214" s="626">
        <v>77</v>
      </c>
      <c r="H214" s="627" t="s">
        <v>27</v>
      </c>
      <c r="I214" s="624" t="s">
        <v>1235</v>
      </c>
      <c r="J214" s="627" t="s">
        <v>28</v>
      </c>
      <c r="K214" s="627" t="s">
        <v>29</v>
      </c>
      <c r="L214" s="628">
        <v>154396</v>
      </c>
      <c r="M214" s="628">
        <v>31925</v>
      </c>
      <c r="N214" s="640"/>
      <c r="O214" s="625"/>
      <c r="P214" s="628">
        <f>P213-M214</f>
        <v>0</v>
      </c>
      <c r="Q214" s="268">
        <f t="shared" si="216"/>
        <v>4552667</v>
      </c>
      <c r="R214" s="628" t="s">
        <v>1236</v>
      </c>
      <c r="S214" s="629">
        <v>7.2916666666666671E-2</v>
      </c>
      <c r="T214" s="257">
        <f t="shared" si="244"/>
        <v>1</v>
      </c>
      <c r="U214" s="257">
        <f t="shared" si="267"/>
        <v>45</v>
      </c>
      <c r="V214" s="628" t="s">
        <v>1237</v>
      </c>
      <c r="W214" s="630">
        <v>0.98958333333333337</v>
      </c>
      <c r="X214" s="253">
        <f t="shared" si="245"/>
        <v>23</v>
      </c>
      <c r="Y214" s="257">
        <f t="shared" si="268"/>
        <v>45</v>
      </c>
      <c r="Z214" s="253">
        <f t="shared" si="281"/>
        <v>3338</v>
      </c>
      <c r="AA214" s="253">
        <f t="shared" si="281"/>
        <v>3931</v>
      </c>
      <c r="AB214" s="253">
        <f>SUM($W$7:W214)</f>
        <v>139.51111111111112</v>
      </c>
      <c r="AC214" s="628">
        <v>0</v>
      </c>
      <c r="AD214" s="628">
        <v>0</v>
      </c>
      <c r="AE214" s="253">
        <f t="shared" si="246"/>
        <v>0</v>
      </c>
      <c r="AF214" s="253">
        <f t="shared" si="269"/>
        <v>0</v>
      </c>
      <c r="AG214" s="257">
        <f t="shared" si="241"/>
        <v>1344.2105263157894</v>
      </c>
      <c r="AH214" s="257">
        <f t="shared" si="247"/>
        <v>32261.052631578947</v>
      </c>
      <c r="AI214" s="627" t="s">
        <v>1256</v>
      </c>
      <c r="AJ214" s="632"/>
      <c r="AK214" s="633">
        <v>0</v>
      </c>
      <c r="AL214" s="627">
        <v>0</v>
      </c>
      <c r="AM214" s="253">
        <f t="shared" si="248"/>
        <v>0</v>
      </c>
      <c r="AN214" s="251">
        <f t="shared" si="270"/>
        <v>0</v>
      </c>
      <c r="AO214" s="622">
        <v>2</v>
      </c>
      <c r="AP214" s="634">
        <v>7.8472222222222221E-2</v>
      </c>
      <c r="AQ214" s="253">
        <f t="shared" si="249"/>
        <v>1</v>
      </c>
      <c r="AR214" s="251">
        <f t="shared" si="271"/>
        <v>53</v>
      </c>
      <c r="AS214" s="622">
        <v>0</v>
      </c>
      <c r="AT214" s="629">
        <v>0</v>
      </c>
      <c r="AU214" s="253">
        <f t="shared" si="250"/>
        <v>0</v>
      </c>
      <c r="AV214" s="251">
        <f t="shared" si="272"/>
        <v>0</v>
      </c>
      <c r="AW214" s="633">
        <v>2</v>
      </c>
      <c r="AX214" s="635">
        <v>4.4444444444444446E-2</v>
      </c>
      <c r="AY214" s="253">
        <f t="shared" si="251"/>
        <v>1</v>
      </c>
      <c r="AZ214" s="251">
        <f t="shared" si="273"/>
        <v>4</v>
      </c>
      <c r="BA214" s="633">
        <v>9</v>
      </c>
      <c r="BB214" s="634">
        <v>5.0694444444444452E-2</v>
      </c>
      <c r="BC214" s="257">
        <f t="shared" si="252"/>
        <v>1</v>
      </c>
      <c r="BD214" s="258">
        <f t="shared" si="274"/>
        <v>13</v>
      </c>
      <c r="BE214" s="622">
        <v>2</v>
      </c>
      <c r="BF214" s="634">
        <v>0.2722222222222222</v>
      </c>
      <c r="BG214" s="253">
        <f t="shared" si="253"/>
        <v>6</v>
      </c>
      <c r="BH214" s="251">
        <f t="shared" si="275"/>
        <v>32</v>
      </c>
      <c r="BI214" s="636">
        <v>0</v>
      </c>
      <c r="BJ214" s="634">
        <v>0</v>
      </c>
      <c r="BK214" s="253">
        <f t="shared" si="254"/>
        <v>0</v>
      </c>
      <c r="BL214" s="251">
        <f t="shared" si="276"/>
        <v>0</v>
      </c>
      <c r="BM214" s="636">
        <v>0</v>
      </c>
      <c r="BN214" s="634">
        <v>0</v>
      </c>
      <c r="BO214" s="253">
        <f t="shared" si="255"/>
        <v>0</v>
      </c>
      <c r="BP214" s="251">
        <f t="shared" si="277"/>
        <v>0</v>
      </c>
      <c r="BQ214" s="637">
        <v>1</v>
      </c>
      <c r="BR214" s="634">
        <v>4.1666666666666664E-2</v>
      </c>
      <c r="BS214" s="253">
        <f t="shared" si="256"/>
        <v>1</v>
      </c>
      <c r="BT214" s="251">
        <f t="shared" si="278"/>
        <v>0</v>
      </c>
      <c r="BU214" s="253">
        <f t="shared" si="258"/>
        <v>16</v>
      </c>
      <c r="BV214" s="254">
        <f t="shared" si="242"/>
        <v>0.48749999999999999</v>
      </c>
      <c r="BW214" s="253">
        <f t="shared" si="257"/>
        <v>11</v>
      </c>
      <c r="BX214" s="252">
        <f t="shared" si="279"/>
        <v>42</v>
      </c>
      <c r="BY214" s="418">
        <f t="shared" si="259"/>
        <v>0.50208333333333344</v>
      </c>
      <c r="BZ214" s="260">
        <f t="shared" si="260"/>
        <v>2649.3775933609954</v>
      </c>
      <c r="CA214" s="260">
        <f t="shared" si="261"/>
        <v>63585.062240663887</v>
      </c>
      <c r="CB214" s="258">
        <f t="shared" si="262"/>
        <v>1403.2967032967033</v>
      </c>
      <c r="CC214" s="546">
        <f t="shared" si="283"/>
        <v>10.328472222222221</v>
      </c>
      <c r="CD214" s="546">
        <f t="shared" si="284"/>
        <v>140.89652777777778</v>
      </c>
      <c r="CE214" s="515">
        <f t="shared" si="285"/>
        <v>130.56805555555556</v>
      </c>
      <c r="CF214" s="419">
        <f t="shared" si="289"/>
        <v>1452.8397281111384</v>
      </c>
      <c r="CG214" s="638">
        <f t="shared" ref="CG214:CG225" si="290">W214+CG213</f>
        <v>6.8680555555555554</v>
      </c>
      <c r="CH214" s="638">
        <f t="shared" ref="CH214:CH225" si="291">BR214 + CH213</f>
        <v>0.86874999999999991</v>
      </c>
      <c r="CI214" s="628">
        <f t="shared" ref="CI214:CI225" si="292">M214 + CI213</f>
        <v>204736</v>
      </c>
      <c r="CJ214" s="638">
        <f t="shared" si="240"/>
        <v>5.999305555555555</v>
      </c>
      <c r="CK214" s="628">
        <f t="shared" si="231"/>
        <v>1421.9423544391714</v>
      </c>
      <c r="CL214" s="628">
        <f t="shared" si="280"/>
        <v>1242.0788675429728</v>
      </c>
    </row>
    <row r="215" spans="1:90" ht="22.5">
      <c r="A215" s="622">
        <f t="shared" si="243"/>
        <v>214</v>
      </c>
      <c r="B215" s="623">
        <v>40976</v>
      </c>
      <c r="C215" s="622">
        <f t="shared" si="235"/>
        <v>3</v>
      </c>
      <c r="D215" s="622" t="s">
        <v>24</v>
      </c>
      <c r="E215" s="622" t="s">
        <v>1306</v>
      </c>
      <c r="F215" s="624"/>
      <c r="G215" s="626">
        <v>78</v>
      </c>
      <c r="H215" s="627" t="s">
        <v>27</v>
      </c>
      <c r="I215" s="624" t="s">
        <v>1264</v>
      </c>
      <c r="J215" s="627" t="s">
        <v>28</v>
      </c>
      <c r="K215" s="627" t="s">
        <v>29</v>
      </c>
      <c r="L215" s="628">
        <v>53216</v>
      </c>
      <c r="M215" s="628">
        <v>43425</v>
      </c>
      <c r="N215" s="640"/>
      <c r="O215" s="625"/>
      <c r="P215" s="628">
        <f>L215-M215</f>
        <v>9791</v>
      </c>
      <c r="Q215" s="268">
        <f t="shared" si="216"/>
        <v>4596092</v>
      </c>
      <c r="R215" s="628" t="s">
        <v>1258</v>
      </c>
      <c r="S215" s="629">
        <v>4.1666666666666664E-2</v>
      </c>
      <c r="T215" s="257">
        <f t="shared" si="244"/>
        <v>1</v>
      </c>
      <c r="U215" s="257">
        <f t="shared" si="267"/>
        <v>0</v>
      </c>
      <c r="V215" s="628" t="s">
        <v>1259</v>
      </c>
      <c r="W215" s="630">
        <v>0.92708333333333337</v>
      </c>
      <c r="X215" s="253">
        <f t="shared" si="245"/>
        <v>22</v>
      </c>
      <c r="Y215" s="257">
        <f t="shared" si="268"/>
        <v>15</v>
      </c>
      <c r="Z215" s="253">
        <f t="shared" si="281"/>
        <v>3360</v>
      </c>
      <c r="AA215" s="253">
        <f t="shared" si="281"/>
        <v>3946</v>
      </c>
      <c r="AB215" s="253">
        <f>SUM($W$7:W215)</f>
        <v>140.43819444444446</v>
      </c>
      <c r="AC215" s="628">
        <v>0</v>
      </c>
      <c r="AD215" s="628">
        <v>0</v>
      </c>
      <c r="AE215" s="253">
        <f t="shared" si="246"/>
        <v>0</v>
      </c>
      <c r="AF215" s="253">
        <f t="shared" si="269"/>
        <v>0</v>
      </c>
      <c r="AG215" s="257">
        <f t="shared" si="241"/>
        <v>1951.685393258427</v>
      </c>
      <c r="AH215" s="257">
        <f t="shared" si="247"/>
        <v>46840.449438202246</v>
      </c>
      <c r="AI215" s="631"/>
      <c r="AJ215" s="632"/>
      <c r="AK215" s="633">
        <v>2</v>
      </c>
      <c r="AL215" s="627">
        <v>3.1944444444444449E-2</v>
      </c>
      <c r="AM215" s="253">
        <f t="shared" si="248"/>
        <v>0</v>
      </c>
      <c r="AN215" s="251">
        <f t="shared" si="270"/>
        <v>46</v>
      </c>
      <c r="AO215" s="622">
        <v>0</v>
      </c>
      <c r="AP215" s="634">
        <v>0</v>
      </c>
      <c r="AQ215" s="253">
        <f t="shared" si="249"/>
        <v>0</v>
      </c>
      <c r="AR215" s="251">
        <f t="shared" si="271"/>
        <v>0</v>
      </c>
      <c r="AS215" s="622">
        <v>0</v>
      </c>
      <c r="AT215" s="629">
        <v>0</v>
      </c>
      <c r="AU215" s="253">
        <f t="shared" si="250"/>
        <v>0</v>
      </c>
      <c r="AV215" s="251">
        <f t="shared" si="272"/>
        <v>0</v>
      </c>
      <c r="AW215" s="633">
        <v>0</v>
      </c>
      <c r="AX215" s="635">
        <v>0</v>
      </c>
      <c r="AY215" s="253">
        <f t="shared" si="251"/>
        <v>0</v>
      </c>
      <c r="AZ215" s="251">
        <f t="shared" si="273"/>
        <v>0</v>
      </c>
      <c r="BA215" s="633">
        <v>3</v>
      </c>
      <c r="BB215" s="634">
        <v>8.3333333333333332E-3</v>
      </c>
      <c r="BC215" s="257">
        <f t="shared" si="252"/>
        <v>0</v>
      </c>
      <c r="BD215" s="258">
        <f t="shared" si="274"/>
        <v>12</v>
      </c>
      <c r="BE215" s="622">
        <v>5</v>
      </c>
      <c r="BF215" s="634">
        <v>0.21319444444444444</v>
      </c>
      <c r="BG215" s="253">
        <f t="shared" si="253"/>
        <v>5</v>
      </c>
      <c r="BH215" s="251">
        <f t="shared" si="275"/>
        <v>7</v>
      </c>
      <c r="BI215" s="636">
        <v>0</v>
      </c>
      <c r="BJ215" s="634">
        <v>0</v>
      </c>
      <c r="BK215" s="253">
        <f t="shared" si="254"/>
        <v>0</v>
      </c>
      <c r="BL215" s="251">
        <f t="shared" si="276"/>
        <v>0</v>
      </c>
      <c r="BM215" s="636">
        <v>0</v>
      </c>
      <c r="BN215" s="634">
        <v>0</v>
      </c>
      <c r="BO215" s="253">
        <f t="shared" si="255"/>
        <v>0</v>
      </c>
      <c r="BP215" s="251">
        <f t="shared" si="277"/>
        <v>0</v>
      </c>
      <c r="BQ215" s="637">
        <v>4</v>
      </c>
      <c r="BR215" s="634">
        <v>6.3888888888888884E-2</v>
      </c>
      <c r="BS215" s="253">
        <f t="shared" si="256"/>
        <v>1</v>
      </c>
      <c r="BT215" s="251">
        <f t="shared" si="278"/>
        <v>32</v>
      </c>
      <c r="BU215" s="253">
        <f t="shared" si="258"/>
        <v>14</v>
      </c>
      <c r="BV215" s="254">
        <f t="shared" si="242"/>
        <v>0.31736111111111115</v>
      </c>
      <c r="BW215" s="253">
        <f t="shared" si="257"/>
        <v>7</v>
      </c>
      <c r="BX215" s="252">
        <f t="shared" si="279"/>
        <v>37</v>
      </c>
      <c r="BY215" s="418">
        <f t="shared" si="259"/>
        <v>0.60972222222222228</v>
      </c>
      <c r="BZ215" s="260">
        <f t="shared" si="260"/>
        <v>2967.5398633257405</v>
      </c>
      <c r="CA215" s="260">
        <f t="shared" si="261"/>
        <v>71220.956719817768</v>
      </c>
      <c r="CB215" s="258">
        <f t="shared" si="262"/>
        <v>2096.1383748994367</v>
      </c>
      <c r="CC215" s="546">
        <f t="shared" si="283"/>
        <v>10.392361111111109</v>
      </c>
      <c r="CD215" s="546">
        <f t="shared" si="284"/>
        <v>141.82361111111112</v>
      </c>
      <c r="CE215" s="515">
        <f t="shared" si="285"/>
        <v>131.43125000000001</v>
      </c>
      <c r="CF215" s="419">
        <f t="shared" si="289"/>
        <v>1457.0646884461139</v>
      </c>
      <c r="CG215" s="638">
        <f t="shared" si="290"/>
        <v>7.7951388888888884</v>
      </c>
      <c r="CH215" s="638">
        <f t="shared" si="291"/>
        <v>0.9326388888888888</v>
      </c>
      <c r="CI215" s="628">
        <f t="shared" si="292"/>
        <v>248161</v>
      </c>
      <c r="CJ215" s="638">
        <f t="shared" si="240"/>
        <v>6.8624999999999998</v>
      </c>
      <c r="CK215" s="628">
        <f t="shared" si="231"/>
        <v>1506.7455980570737</v>
      </c>
      <c r="CL215" s="628">
        <f t="shared" si="280"/>
        <v>1326.4730512249444</v>
      </c>
    </row>
    <row r="216" spans="1:90" ht="22.5">
      <c r="A216" s="622">
        <f t="shared" si="243"/>
        <v>215</v>
      </c>
      <c r="B216" s="623">
        <v>40977</v>
      </c>
      <c r="C216" s="622">
        <f t="shared" si="235"/>
        <v>3</v>
      </c>
      <c r="D216" s="622" t="s">
        <v>24</v>
      </c>
      <c r="E216" s="622" t="s">
        <v>1306</v>
      </c>
      <c r="F216" s="624"/>
      <c r="G216" s="626">
        <v>78</v>
      </c>
      <c r="H216" s="627" t="s">
        <v>27</v>
      </c>
      <c r="I216" s="624" t="s">
        <v>1264</v>
      </c>
      <c r="J216" s="627" t="s">
        <v>28</v>
      </c>
      <c r="K216" s="627" t="s">
        <v>29</v>
      </c>
      <c r="L216" s="628">
        <v>53216</v>
      </c>
      <c r="M216" s="628">
        <v>9791</v>
      </c>
      <c r="N216" s="640"/>
      <c r="O216" s="625"/>
      <c r="P216" s="628">
        <f>P215-M216</f>
        <v>0</v>
      </c>
      <c r="Q216" s="268">
        <f t="shared" si="216"/>
        <v>4605883</v>
      </c>
      <c r="R216" s="628" t="s">
        <v>1258</v>
      </c>
      <c r="S216" s="629">
        <v>4.1666666666666664E-2</v>
      </c>
      <c r="T216" s="257">
        <f t="shared" si="244"/>
        <v>1</v>
      </c>
      <c r="U216" s="257">
        <f t="shared" si="267"/>
        <v>0</v>
      </c>
      <c r="V216" s="628" t="s">
        <v>1259</v>
      </c>
      <c r="W216" s="630">
        <v>0.5625</v>
      </c>
      <c r="X216" s="253">
        <f t="shared" si="245"/>
        <v>13</v>
      </c>
      <c r="Y216" s="257">
        <f t="shared" si="268"/>
        <v>30</v>
      </c>
      <c r="Z216" s="253">
        <f t="shared" si="281"/>
        <v>3373</v>
      </c>
      <c r="AA216" s="253">
        <f t="shared" si="281"/>
        <v>3976</v>
      </c>
      <c r="AB216" s="253">
        <f>SUM($W$7:W216)</f>
        <v>141.00069444444446</v>
      </c>
      <c r="AC216" s="628">
        <v>0</v>
      </c>
      <c r="AD216" s="628">
        <v>0</v>
      </c>
      <c r="AE216" s="253">
        <f t="shared" si="246"/>
        <v>0</v>
      </c>
      <c r="AF216" s="253">
        <f t="shared" si="269"/>
        <v>0</v>
      </c>
      <c r="AG216" s="257">
        <f t="shared" si="241"/>
        <v>725.25925925925924</v>
      </c>
      <c r="AH216" s="257">
        <f t="shared" si="247"/>
        <v>17406.222222222223</v>
      </c>
      <c r="AI216" s="627" t="s">
        <v>1279</v>
      </c>
      <c r="AJ216" s="632"/>
      <c r="AK216" s="633">
        <v>4</v>
      </c>
      <c r="AL216" s="627">
        <v>2.1527777777777781E-2</v>
      </c>
      <c r="AM216" s="253">
        <f t="shared" si="248"/>
        <v>0</v>
      </c>
      <c r="AN216" s="251">
        <f t="shared" si="270"/>
        <v>31</v>
      </c>
      <c r="AO216" s="622">
        <v>1</v>
      </c>
      <c r="AP216" s="634">
        <v>3.472222222222222E-3</v>
      </c>
      <c r="AQ216" s="253">
        <f t="shared" si="249"/>
        <v>0</v>
      </c>
      <c r="AR216" s="251">
        <f t="shared" si="271"/>
        <v>5</v>
      </c>
      <c r="AS216" s="622">
        <v>0</v>
      </c>
      <c r="AT216" s="629">
        <v>0</v>
      </c>
      <c r="AU216" s="253">
        <f t="shared" si="250"/>
        <v>0</v>
      </c>
      <c r="AV216" s="251">
        <f t="shared" si="272"/>
        <v>0</v>
      </c>
      <c r="AW216" s="633">
        <v>0</v>
      </c>
      <c r="AX216" s="635">
        <v>0</v>
      </c>
      <c r="AY216" s="253">
        <f t="shared" si="251"/>
        <v>0</v>
      </c>
      <c r="AZ216" s="251">
        <f t="shared" si="273"/>
        <v>0</v>
      </c>
      <c r="BA216" s="633">
        <v>8</v>
      </c>
      <c r="BB216" s="634">
        <v>8.9583333333333334E-2</v>
      </c>
      <c r="BC216" s="257">
        <f t="shared" si="252"/>
        <v>2</v>
      </c>
      <c r="BD216" s="258">
        <f t="shared" si="274"/>
        <v>9</v>
      </c>
      <c r="BE216" s="622">
        <v>1</v>
      </c>
      <c r="BF216" s="634">
        <v>1.3888888888888888E-2</v>
      </c>
      <c r="BG216" s="253">
        <f t="shared" si="253"/>
        <v>0</v>
      </c>
      <c r="BH216" s="251">
        <f t="shared" si="275"/>
        <v>20</v>
      </c>
      <c r="BI216" s="636">
        <v>0</v>
      </c>
      <c r="BJ216" s="634">
        <v>0</v>
      </c>
      <c r="BK216" s="253">
        <f t="shared" si="254"/>
        <v>0</v>
      </c>
      <c r="BL216" s="251">
        <f t="shared" si="276"/>
        <v>0</v>
      </c>
      <c r="BM216" s="636">
        <v>0</v>
      </c>
      <c r="BN216" s="634">
        <v>0</v>
      </c>
      <c r="BO216" s="253">
        <f t="shared" si="255"/>
        <v>0</v>
      </c>
      <c r="BP216" s="251">
        <f t="shared" si="277"/>
        <v>0</v>
      </c>
      <c r="BQ216" s="637">
        <v>2</v>
      </c>
      <c r="BR216" s="634">
        <v>0.11458333333333333</v>
      </c>
      <c r="BS216" s="253">
        <f t="shared" si="256"/>
        <v>2</v>
      </c>
      <c r="BT216" s="251">
        <f t="shared" si="278"/>
        <v>45</v>
      </c>
      <c r="BU216" s="253">
        <f t="shared" si="258"/>
        <v>16</v>
      </c>
      <c r="BV216" s="254">
        <f t="shared" si="242"/>
        <v>0.24305555555555555</v>
      </c>
      <c r="BW216" s="253">
        <f t="shared" si="257"/>
        <v>5</v>
      </c>
      <c r="BX216" s="252">
        <f t="shared" si="279"/>
        <v>50</v>
      </c>
      <c r="BY216" s="418">
        <f t="shared" si="259"/>
        <v>0.31944444444444442</v>
      </c>
      <c r="BZ216" s="260">
        <f t="shared" si="260"/>
        <v>1277.0869565217392</v>
      </c>
      <c r="CA216" s="260">
        <f t="shared" si="261"/>
        <v>30650.086956521744</v>
      </c>
      <c r="CB216" s="258">
        <f t="shared" si="262"/>
        <v>910.79069767441854</v>
      </c>
      <c r="CC216" s="546">
        <f t="shared" si="283"/>
        <v>10.506944444444443</v>
      </c>
      <c r="CD216" s="546">
        <f t="shared" si="284"/>
        <v>142.38611111111112</v>
      </c>
      <c r="CE216" s="515">
        <f t="shared" si="285"/>
        <v>131.87916666666666</v>
      </c>
      <c r="CF216" s="419">
        <f t="shared" si="289"/>
        <v>1455.2093140817035</v>
      </c>
      <c r="CG216" s="638">
        <f t="shared" si="290"/>
        <v>8.3576388888888893</v>
      </c>
      <c r="CH216" s="638">
        <f t="shared" si="291"/>
        <v>1.0472222222222221</v>
      </c>
      <c r="CI216" s="628">
        <f t="shared" si="292"/>
        <v>257952</v>
      </c>
      <c r="CJ216" s="638">
        <f t="shared" si="240"/>
        <v>7.3104166666666668</v>
      </c>
      <c r="CK216" s="628">
        <f t="shared" si="231"/>
        <v>1470.2308349957254</v>
      </c>
      <c r="CL216" s="628">
        <f t="shared" si="280"/>
        <v>1286.009140008309</v>
      </c>
    </row>
    <row r="217" spans="1:90">
      <c r="A217" s="622">
        <f t="shared" si="243"/>
        <v>216</v>
      </c>
      <c r="B217" s="623">
        <v>40981</v>
      </c>
      <c r="C217" s="622">
        <f t="shared" si="235"/>
        <v>3</v>
      </c>
      <c r="D217" s="622" t="s">
        <v>24</v>
      </c>
      <c r="E217" s="622" t="s">
        <v>1140</v>
      </c>
      <c r="F217" s="624"/>
      <c r="G217" s="626">
        <v>79</v>
      </c>
      <c r="H217" s="627" t="s">
        <v>177</v>
      </c>
      <c r="I217" s="624" t="s">
        <v>337</v>
      </c>
      <c r="J217" s="627" t="s">
        <v>28</v>
      </c>
      <c r="K217" s="627" t="s">
        <v>29</v>
      </c>
      <c r="L217" s="628">
        <v>49532</v>
      </c>
      <c r="M217" s="628">
        <v>30400</v>
      </c>
      <c r="N217" s="640"/>
      <c r="O217" s="625"/>
      <c r="P217" s="628">
        <f>L217-M217</f>
        <v>19132</v>
      </c>
      <c r="Q217" s="268">
        <f t="shared" si="216"/>
        <v>4636283</v>
      </c>
      <c r="R217" s="628" t="s">
        <v>1284</v>
      </c>
      <c r="S217" s="629">
        <v>6.25E-2</v>
      </c>
      <c r="T217" s="257">
        <f t="shared" si="244"/>
        <v>1</v>
      </c>
      <c r="U217" s="257">
        <f t="shared" si="267"/>
        <v>30</v>
      </c>
      <c r="V217" s="628" t="s">
        <v>1285</v>
      </c>
      <c r="W217" s="630">
        <v>0.8125</v>
      </c>
      <c r="X217" s="253">
        <f t="shared" si="245"/>
        <v>19</v>
      </c>
      <c r="Y217" s="257">
        <f t="shared" si="268"/>
        <v>30</v>
      </c>
      <c r="Z217" s="253">
        <f t="shared" si="281"/>
        <v>3392</v>
      </c>
      <c r="AA217" s="253">
        <f t="shared" si="281"/>
        <v>4006</v>
      </c>
      <c r="AB217" s="253">
        <f>SUM($W$7:W217)</f>
        <v>141.81319444444446</v>
      </c>
      <c r="AC217" s="628">
        <v>0</v>
      </c>
      <c r="AD217" s="628">
        <v>0</v>
      </c>
      <c r="AE217" s="253">
        <f t="shared" si="246"/>
        <v>0</v>
      </c>
      <c r="AF217" s="253">
        <f t="shared" si="269"/>
        <v>0</v>
      </c>
      <c r="AG217" s="257">
        <f t="shared" si="241"/>
        <v>1558.9743589743591</v>
      </c>
      <c r="AH217" s="257">
        <f t="shared" si="247"/>
        <v>37415.384615384617</v>
      </c>
      <c r="AI217" s="631"/>
      <c r="AJ217" s="632"/>
      <c r="AK217" s="633">
        <v>0</v>
      </c>
      <c r="AL217" s="627">
        <v>0</v>
      </c>
      <c r="AM217" s="253">
        <f t="shared" si="248"/>
        <v>0</v>
      </c>
      <c r="AN217" s="251">
        <f t="shared" si="270"/>
        <v>0</v>
      </c>
      <c r="AO217" s="622">
        <v>1</v>
      </c>
      <c r="AP217" s="634">
        <v>2.4305555555555556E-2</v>
      </c>
      <c r="AQ217" s="253">
        <f t="shared" si="249"/>
        <v>0</v>
      </c>
      <c r="AR217" s="251">
        <f t="shared" si="271"/>
        <v>35</v>
      </c>
      <c r="AS217" s="622">
        <v>0</v>
      </c>
      <c r="AT217" s="629">
        <v>0</v>
      </c>
      <c r="AU217" s="253">
        <f t="shared" si="250"/>
        <v>0</v>
      </c>
      <c r="AV217" s="251">
        <f t="shared" si="272"/>
        <v>0</v>
      </c>
      <c r="AW217" s="633">
        <v>0</v>
      </c>
      <c r="AX217" s="635">
        <v>0</v>
      </c>
      <c r="AY217" s="253">
        <f t="shared" si="251"/>
        <v>0</v>
      </c>
      <c r="AZ217" s="251">
        <f t="shared" si="273"/>
        <v>0</v>
      </c>
      <c r="BA217" s="633">
        <v>0</v>
      </c>
      <c r="BB217" s="634">
        <v>0</v>
      </c>
      <c r="BC217" s="257">
        <f t="shared" si="252"/>
        <v>0</v>
      </c>
      <c r="BD217" s="258">
        <f t="shared" si="274"/>
        <v>0</v>
      </c>
      <c r="BE217" s="622">
        <v>0</v>
      </c>
      <c r="BF217" s="634">
        <v>0</v>
      </c>
      <c r="BG217" s="253">
        <f t="shared" si="253"/>
        <v>0</v>
      </c>
      <c r="BH217" s="251">
        <f t="shared" si="275"/>
        <v>0</v>
      </c>
      <c r="BI217" s="636">
        <v>0</v>
      </c>
      <c r="BJ217" s="634">
        <v>0</v>
      </c>
      <c r="BK217" s="253">
        <f t="shared" si="254"/>
        <v>0</v>
      </c>
      <c r="BL217" s="251">
        <f t="shared" si="276"/>
        <v>0</v>
      </c>
      <c r="BM217" s="636">
        <v>0</v>
      </c>
      <c r="BN217" s="634">
        <v>0</v>
      </c>
      <c r="BO217" s="253">
        <f t="shared" si="255"/>
        <v>0</v>
      </c>
      <c r="BP217" s="251">
        <f t="shared" si="277"/>
        <v>0</v>
      </c>
      <c r="BQ217" s="637">
        <v>8</v>
      </c>
      <c r="BR217" s="634">
        <v>0.1673611111111111</v>
      </c>
      <c r="BS217" s="253">
        <f t="shared" si="256"/>
        <v>4</v>
      </c>
      <c r="BT217" s="251">
        <f t="shared" si="278"/>
        <v>1</v>
      </c>
      <c r="BU217" s="253">
        <f t="shared" si="258"/>
        <v>9</v>
      </c>
      <c r="BV217" s="254">
        <f t="shared" si="242"/>
        <v>0.19166666666666665</v>
      </c>
      <c r="BW217" s="253">
        <f t="shared" si="257"/>
        <v>4</v>
      </c>
      <c r="BX217" s="252">
        <f t="shared" si="279"/>
        <v>36</v>
      </c>
      <c r="BY217" s="418">
        <f t="shared" si="259"/>
        <v>0.62083333333333335</v>
      </c>
      <c r="BZ217" s="260">
        <f t="shared" si="260"/>
        <v>2040.2684563758387</v>
      </c>
      <c r="CA217" s="260">
        <f t="shared" si="261"/>
        <v>48966.442953020131</v>
      </c>
      <c r="CB217" s="258">
        <f t="shared" si="262"/>
        <v>1963.4015069967706</v>
      </c>
      <c r="CC217" s="546">
        <f t="shared" si="283"/>
        <v>10.674305555555554</v>
      </c>
      <c r="CD217" s="546">
        <f t="shared" si="284"/>
        <v>143.19861111111112</v>
      </c>
      <c r="CE217" s="515">
        <f t="shared" si="285"/>
        <v>132.52430555555557</v>
      </c>
      <c r="CF217" s="419">
        <f t="shared" si="289"/>
        <v>1457.6832342075613</v>
      </c>
      <c r="CG217" s="638">
        <f t="shared" si="290"/>
        <v>9.1701388888888893</v>
      </c>
      <c r="CH217" s="638">
        <f t="shared" si="291"/>
        <v>1.2145833333333331</v>
      </c>
      <c r="CI217" s="628">
        <f t="shared" si="292"/>
        <v>288352</v>
      </c>
      <c r="CJ217" s="638">
        <f t="shared" si="240"/>
        <v>7.9555555555555557</v>
      </c>
      <c r="CK217" s="628">
        <f t="shared" si="231"/>
        <v>1510.2234636871508</v>
      </c>
      <c r="CL217" s="628">
        <f t="shared" si="280"/>
        <v>1310.1946232487694</v>
      </c>
    </row>
    <row r="218" spans="1:90">
      <c r="A218" s="622">
        <f t="shared" si="243"/>
        <v>217</v>
      </c>
      <c r="B218" s="623">
        <v>40982</v>
      </c>
      <c r="C218" s="622">
        <f t="shared" si="235"/>
        <v>3</v>
      </c>
      <c r="D218" s="622" t="s">
        <v>24</v>
      </c>
      <c r="E218" s="622" t="s">
        <v>1140</v>
      </c>
      <c r="F218" s="624"/>
      <c r="G218" s="626">
        <v>79</v>
      </c>
      <c r="H218" s="627" t="s">
        <v>177</v>
      </c>
      <c r="I218" s="624" t="s">
        <v>337</v>
      </c>
      <c r="J218" s="627" t="s">
        <v>28</v>
      </c>
      <c r="K218" s="627" t="s">
        <v>29</v>
      </c>
      <c r="L218" s="628">
        <v>49532</v>
      </c>
      <c r="M218" s="628">
        <v>10850</v>
      </c>
      <c r="N218" s="640"/>
      <c r="O218" s="625"/>
      <c r="P218" s="628">
        <f>P217-M218</f>
        <v>8282</v>
      </c>
      <c r="Q218" s="268">
        <f t="shared" si="216"/>
        <v>4647133</v>
      </c>
      <c r="R218" s="628" t="s">
        <v>1284</v>
      </c>
      <c r="S218" s="629">
        <v>6.25E-2</v>
      </c>
      <c r="T218" s="257">
        <f t="shared" si="244"/>
        <v>1</v>
      </c>
      <c r="U218" s="257">
        <f t="shared" si="267"/>
        <v>30</v>
      </c>
      <c r="V218" s="628" t="s">
        <v>1285</v>
      </c>
      <c r="W218" s="630">
        <v>1</v>
      </c>
      <c r="X218" s="253">
        <f t="shared" si="245"/>
        <v>24</v>
      </c>
      <c r="Y218" s="257">
        <f t="shared" si="268"/>
        <v>0</v>
      </c>
      <c r="Z218" s="253">
        <f t="shared" si="281"/>
        <v>3416</v>
      </c>
      <c r="AA218" s="253">
        <f t="shared" si="281"/>
        <v>4006</v>
      </c>
      <c r="AB218" s="253">
        <f>SUM($W$7:W218)</f>
        <v>142.81319444444446</v>
      </c>
      <c r="AC218" s="628">
        <v>0</v>
      </c>
      <c r="AD218" s="628">
        <v>0</v>
      </c>
      <c r="AE218" s="253">
        <f t="shared" si="246"/>
        <v>0</v>
      </c>
      <c r="AF218" s="253">
        <f t="shared" si="269"/>
        <v>0</v>
      </c>
      <c r="AG218" s="257">
        <f t="shared" si="241"/>
        <v>452.08333333333331</v>
      </c>
      <c r="AH218" s="257">
        <f t="shared" si="247"/>
        <v>10850</v>
      </c>
      <c r="AI218" s="631"/>
      <c r="AJ218" s="632"/>
      <c r="AK218" s="633">
        <v>1</v>
      </c>
      <c r="AL218" s="627">
        <v>4.1666666666666666E-3</v>
      </c>
      <c r="AM218" s="253">
        <f t="shared" si="248"/>
        <v>0</v>
      </c>
      <c r="AN218" s="251">
        <f t="shared" si="270"/>
        <v>6</v>
      </c>
      <c r="AO218" s="622">
        <v>4</v>
      </c>
      <c r="AP218" s="634">
        <v>0.68194444444444446</v>
      </c>
      <c r="AQ218" s="253">
        <f t="shared" si="249"/>
        <v>16</v>
      </c>
      <c r="AR218" s="251">
        <f t="shared" si="271"/>
        <v>22</v>
      </c>
      <c r="AS218" s="622">
        <v>0</v>
      </c>
      <c r="AT218" s="629">
        <v>0</v>
      </c>
      <c r="AU218" s="253">
        <f t="shared" si="250"/>
        <v>0</v>
      </c>
      <c r="AV218" s="251">
        <f t="shared" si="272"/>
        <v>0</v>
      </c>
      <c r="AW218" s="633">
        <v>0</v>
      </c>
      <c r="AX218" s="635">
        <v>0</v>
      </c>
      <c r="AY218" s="253">
        <f t="shared" si="251"/>
        <v>0</v>
      </c>
      <c r="AZ218" s="251">
        <f t="shared" si="273"/>
        <v>0</v>
      </c>
      <c r="BA218" s="633">
        <v>3</v>
      </c>
      <c r="BB218" s="634">
        <v>3.125E-2</v>
      </c>
      <c r="BC218" s="257">
        <f t="shared" si="252"/>
        <v>0</v>
      </c>
      <c r="BD218" s="258">
        <f t="shared" si="274"/>
        <v>45</v>
      </c>
      <c r="BE218" s="622">
        <v>2</v>
      </c>
      <c r="BF218" s="634">
        <v>5.1388888888888894E-2</v>
      </c>
      <c r="BG218" s="253">
        <f t="shared" si="253"/>
        <v>1</v>
      </c>
      <c r="BH218" s="251">
        <f t="shared" si="275"/>
        <v>14</v>
      </c>
      <c r="BI218" s="636">
        <v>0</v>
      </c>
      <c r="BJ218" s="634">
        <v>0</v>
      </c>
      <c r="BK218" s="253">
        <f t="shared" si="254"/>
        <v>0</v>
      </c>
      <c r="BL218" s="251">
        <f t="shared" si="276"/>
        <v>0</v>
      </c>
      <c r="BM218" s="636">
        <v>0</v>
      </c>
      <c r="BN218" s="634">
        <v>0</v>
      </c>
      <c r="BO218" s="253">
        <f t="shared" si="255"/>
        <v>0</v>
      </c>
      <c r="BP218" s="251">
        <f t="shared" si="277"/>
        <v>0</v>
      </c>
      <c r="BQ218" s="637">
        <v>3</v>
      </c>
      <c r="BR218" s="634">
        <v>9.7222222222222224E-2</v>
      </c>
      <c r="BS218" s="253">
        <f t="shared" si="256"/>
        <v>2</v>
      </c>
      <c r="BT218" s="251">
        <f t="shared" si="278"/>
        <v>20</v>
      </c>
      <c r="BU218" s="253">
        <f t="shared" si="258"/>
        <v>13</v>
      </c>
      <c r="BV218" s="254">
        <f t="shared" si="242"/>
        <v>0.86597222222222225</v>
      </c>
      <c r="BW218" s="253">
        <f t="shared" si="257"/>
        <v>20</v>
      </c>
      <c r="BX218" s="252">
        <f t="shared" si="279"/>
        <v>47</v>
      </c>
      <c r="BY218" s="418">
        <f t="shared" si="259"/>
        <v>0.13402777777777775</v>
      </c>
      <c r="BZ218" s="260">
        <f t="shared" si="260"/>
        <v>3373.0569948186535</v>
      </c>
      <c r="CA218" s="260">
        <f t="shared" si="261"/>
        <v>80953.367875647687</v>
      </c>
      <c r="CB218" s="258">
        <f t="shared" si="262"/>
        <v>500.76923076923077</v>
      </c>
      <c r="CC218" s="546">
        <f t="shared" si="283"/>
        <v>10.771527777777775</v>
      </c>
      <c r="CD218" s="546">
        <f t="shared" si="284"/>
        <v>144.19861111111112</v>
      </c>
      <c r="CE218" s="515">
        <f t="shared" si="285"/>
        <v>133.42708333333334</v>
      </c>
      <c r="CF218" s="419">
        <f t="shared" si="289"/>
        <v>1451.2086813958933</v>
      </c>
      <c r="CG218" s="638">
        <f t="shared" si="290"/>
        <v>10.170138888888889</v>
      </c>
      <c r="CH218" s="638">
        <f t="shared" si="291"/>
        <v>1.3118055555555554</v>
      </c>
      <c r="CI218" s="628">
        <f t="shared" si="292"/>
        <v>299202</v>
      </c>
      <c r="CJ218" s="638">
        <f t="shared" si="240"/>
        <v>8.8583333333333343</v>
      </c>
      <c r="CK218" s="628">
        <f t="shared" si="231"/>
        <v>1407.3471307619941</v>
      </c>
      <c r="CL218" s="628">
        <f t="shared" si="280"/>
        <v>1225.8190508706043</v>
      </c>
    </row>
    <row r="219" spans="1:90">
      <c r="A219" s="622">
        <f t="shared" si="243"/>
        <v>218</v>
      </c>
      <c r="B219" s="623">
        <v>40983</v>
      </c>
      <c r="C219" s="622">
        <f t="shared" si="235"/>
        <v>3</v>
      </c>
      <c r="D219" s="622" t="s">
        <v>24</v>
      </c>
      <c r="E219" s="622" t="s">
        <v>1140</v>
      </c>
      <c r="F219" s="624"/>
      <c r="G219" s="626">
        <v>79</v>
      </c>
      <c r="H219" s="627" t="s">
        <v>177</v>
      </c>
      <c r="I219" s="624" t="s">
        <v>337</v>
      </c>
      <c r="J219" s="627" t="s">
        <v>28</v>
      </c>
      <c r="K219" s="627" t="s">
        <v>29</v>
      </c>
      <c r="L219" s="628">
        <v>49532</v>
      </c>
      <c r="M219" s="628">
        <v>8282</v>
      </c>
      <c r="N219" s="640"/>
      <c r="O219" s="625"/>
      <c r="P219" s="628">
        <f>P218-M219</f>
        <v>0</v>
      </c>
      <c r="Q219" s="268">
        <f t="shared" si="216"/>
        <v>4655415</v>
      </c>
      <c r="R219" s="628" t="s">
        <v>1284</v>
      </c>
      <c r="S219" s="629">
        <v>6.25E-2</v>
      </c>
      <c r="T219" s="257">
        <f t="shared" si="244"/>
        <v>1</v>
      </c>
      <c r="U219" s="257">
        <f t="shared" si="267"/>
        <v>30</v>
      </c>
      <c r="V219" s="628" t="s">
        <v>1285</v>
      </c>
      <c r="W219" s="630">
        <v>0.59027777777777779</v>
      </c>
      <c r="X219" s="253">
        <f t="shared" si="245"/>
        <v>14</v>
      </c>
      <c r="Y219" s="257">
        <f t="shared" si="268"/>
        <v>10</v>
      </c>
      <c r="Z219" s="253">
        <f t="shared" si="281"/>
        <v>3430</v>
      </c>
      <c r="AA219" s="253">
        <f t="shared" si="281"/>
        <v>4016</v>
      </c>
      <c r="AB219" s="253">
        <f>SUM($W$7:W219)</f>
        <v>143.40347222222223</v>
      </c>
      <c r="AC219" s="628">
        <v>0</v>
      </c>
      <c r="AD219" s="628">
        <v>0</v>
      </c>
      <c r="AE219" s="253">
        <f t="shared" si="246"/>
        <v>0</v>
      </c>
      <c r="AF219" s="253">
        <f t="shared" si="269"/>
        <v>0</v>
      </c>
      <c r="AG219" s="257">
        <f t="shared" si="241"/>
        <v>584.61176470588236</v>
      </c>
      <c r="AH219" s="257">
        <f t="shared" si="247"/>
        <v>14030.682352941178</v>
      </c>
      <c r="AI219" s="663" t="s">
        <v>1289</v>
      </c>
      <c r="AJ219" s="632"/>
      <c r="AK219" s="633">
        <v>0</v>
      </c>
      <c r="AL219" s="627">
        <v>0</v>
      </c>
      <c r="AM219" s="253">
        <f t="shared" si="248"/>
        <v>0</v>
      </c>
      <c r="AN219" s="251">
        <f t="shared" si="270"/>
        <v>0</v>
      </c>
      <c r="AO219" s="622">
        <v>2</v>
      </c>
      <c r="AP219" s="634">
        <v>0.16874999999999998</v>
      </c>
      <c r="AQ219" s="253">
        <f t="shared" si="249"/>
        <v>4</v>
      </c>
      <c r="AR219" s="251">
        <f t="shared" si="271"/>
        <v>3</v>
      </c>
      <c r="AS219" s="622">
        <v>0</v>
      </c>
      <c r="AT219" s="629">
        <v>0</v>
      </c>
      <c r="AU219" s="253">
        <f t="shared" si="250"/>
        <v>0</v>
      </c>
      <c r="AV219" s="251">
        <f t="shared" si="272"/>
        <v>0</v>
      </c>
      <c r="AW219" s="633">
        <v>0</v>
      </c>
      <c r="AX219" s="635">
        <v>0</v>
      </c>
      <c r="AY219" s="253">
        <f t="shared" si="251"/>
        <v>0</v>
      </c>
      <c r="AZ219" s="251">
        <f t="shared" si="273"/>
        <v>0</v>
      </c>
      <c r="BA219" s="633">
        <v>3</v>
      </c>
      <c r="BB219" s="634">
        <v>6.9444444444444447E-4</v>
      </c>
      <c r="BC219" s="257">
        <f t="shared" si="252"/>
        <v>0</v>
      </c>
      <c r="BD219" s="258">
        <f t="shared" si="274"/>
        <v>1</v>
      </c>
      <c r="BE219" s="622">
        <v>1</v>
      </c>
      <c r="BF219" s="634">
        <v>2.361111111111111E-2</v>
      </c>
      <c r="BG219" s="253">
        <f t="shared" si="253"/>
        <v>0</v>
      </c>
      <c r="BH219" s="251">
        <f t="shared" si="275"/>
        <v>34</v>
      </c>
      <c r="BI219" s="636">
        <v>0</v>
      </c>
      <c r="BJ219" s="634">
        <v>0</v>
      </c>
      <c r="BK219" s="253">
        <f t="shared" si="254"/>
        <v>0</v>
      </c>
      <c r="BL219" s="251">
        <f t="shared" si="276"/>
        <v>0</v>
      </c>
      <c r="BM219" s="636">
        <v>0</v>
      </c>
      <c r="BN219" s="634">
        <v>0</v>
      </c>
      <c r="BO219" s="253">
        <f t="shared" si="255"/>
        <v>0</v>
      </c>
      <c r="BP219" s="251">
        <f t="shared" si="277"/>
        <v>0</v>
      </c>
      <c r="BQ219" s="637">
        <v>1</v>
      </c>
      <c r="BR219" s="634">
        <v>7.1527777777777787E-2</v>
      </c>
      <c r="BS219" s="253">
        <f t="shared" si="256"/>
        <v>1</v>
      </c>
      <c r="BT219" s="251">
        <f t="shared" si="278"/>
        <v>43</v>
      </c>
      <c r="BU219" s="253">
        <f t="shared" si="258"/>
        <v>7</v>
      </c>
      <c r="BV219" s="254">
        <f t="shared" si="242"/>
        <v>0.26458333333333334</v>
      </c>
      <c r="BW219" s="253">
        <f t="shared" si="257"/>
        <v>6</v>
      </c>
      <c r="BX219" s="252">
        <f t="shared" si="279"/>
        <v>21</v>
      </c>
      <c r="BY219" s="418">
        <f t="shared" si="259"/>
        <v>0.32569444444444445</v>
      </c>
      <c r="BZ219" s="260">
        <f t="shared" si="260"/>
        <v>1059.5309168443496</v>
      </c>
      <c r="CA219" s="260">
        <f t="shared" si="261"/>
        <v>25428.74200426439</v>
      </c>
      <c r="CB219" s="258">
        <f t="shared" si="262"/>
        <v>665.22088353413653</v>
      </c>
      <c r="CC219" s="546">
        <f t="shared" si="283"/>
        <v>10.843055555555553</v>
      </c>
      <c r="CD219" s="546">
        <f t="shared" si="284"/>
        <v>144.78888888888889</v>
      </c>
      <c r="CE219" s="515">
        <f t="shared" si="285"/>
        <v>133.94583333333333</v>
      </c>
      <c r="CF219" s="419">
        <f t="shared" si="289"/>
        <v>1448.1646809966717</v>
      </c>
      <c r="CG219" s="638">
        <f t="shared" si="290"/>
        <v>10.760416666666668</v>
      </c>
      <c r="CH219" s="638">
        <f t="shared" si="291"/>
        <v>1.3833333333333333</v>
      </c>
      <c r="CI219" s="628">
        <f t="shared" si="292"/>
        <v>307484</v>
      </c>
      <c r="CJ219" s="638">
        <f t="shared" si="240"/>
        <v>9.377083333333335</v>
      </c>
      <c r="CK219" s="628">
        <f t="shared" ref="CK219:CK225" si="293" xml:space="preserve"> CI219/CJ219/24</f>
        <v>1366.2919351255275</v>
      </c>
      <c r="CL219" s="628">
        <f t="shared" si="280"/>
        <v>1190.6447241045496</v>
      </c>
    </row>
    <row r="220" spans="1:90">
      <c r="A220" s="622">
        <f t="shared" si="243"/>
        <v>219</v>
      </c>
      <c r="B220" s="623">
        <v>40983</v>
      </c>
      <c r="C220" s="622">
        <f t="shared" si="235"/>
        <v>3</v>
      </c>
      <c r="D220" s="622" t="s">
        <v>24</v>
      </c>
      <c r="E220" s="622" t="s">
        <v>1290</v>
      </c>
      <c r="F220" s="624"/>
      <c r="G220" s="626">
        <v>80</v>
      </c>
      <c r="H220" s="627" t="s">
        <v>27</v>
      </c>
      <c r="I220" s="624" t="s">
        <v>350</v>
      </c>
      <c r="J220" s="627" t="s">
        <v>1294</v>
      </c>
      <c r="K220" s="627" t="s">
        <v>29</v>
      </c>
      <c r="L220" s="628">
        <v>75523</v>
      </c>
      <c r="M220" s="628">
        <v>18443</v>
      </c>
      <c r="N220" s="640"/>
      <c r="O220" s="625"/>
      <c r="P220" s="628">
        <f>L220-M220</f>
        <v>57080</v>
      </c>
      <c r="Q220" s="268">
        <f t="shared" si="216"/>
        <v>4673858</v>
      </c>
      <c r="R220" s="628" t="s">
        <v>1291</v>
      </c>
      <c r="S220" s="629">
        <v>9.375E-2</v>
      </c>
      <c r="T220" s="257">
        <f t="shared" si="244"/>
        <v>2</v>
      </c>
      <c r="U220" s="257">
        <f t="shared" si="267"/>
        <v>15</v>
      </c>
      <c r="V220" s="628" t="s">
        <v>1292</v>
      </c>
      <c r="W220" s="630">
        <v>0.22916666666666666</v>
      </c>
      <c r="X220" s="253">
        <f t="shared" si="245"/>
        <v>5</v>
      </c>
      <c r="Y220" s="257">
        <f t="shared" si="268"/>
        <v>30</v>
      </c>
      <c r="Z220" s="253">
        <f t="shared" si="281"/>
        <v>3435</v>
      </c>
      <c r="AA220" s="253">
        <f t="shared" si="281"/>
        <v>4046</v>
      </c>
      <c r="AB220" s="253">
        <f>SUM($W$7:W220)</f>
        <v>143.63263888888889</v>
      </c>
      <c r="AC220" s="628">
        <v>0</v>
      </c>
      <c r="AD220" s="628">
        <v>0</v>
      </c>
      <c r="AE220" s="253">
        <f t="shared" si="246"/>
        <v>0</v>
      </c>
      <c r="AF220" s="253">
        <f t="shared" si="269"/>
        <v>0</v>
      </c>
      <c r="AG220" s="257">
        <f t="shared" si="241"/>
        <v>3353.2727272727275</v>
      </c>
      <c r="AH220" s="257">
        <f t="shared" si="247"/>
        <v>80478.545454545456</v>
      </c>
      <c r="AI220" s="631"/>
      <c r="AJ220" s="632"/>
      <c r="AK220" s="633">
        <v>0</v>
      </c>
      <c r="AL220" s="627">
        <v>0</v>
      </c>
      <c r="AM220" s="253">
        <f t="shared" si="248"/>
        <v>0</v>
      </c>
      <c r="AN220" s="251">
        <f t="shared" si="270"/>
        <v>0</v>
      </c>
      <c r="AO220" s="622">
        <v>0</v>
      </c>
      <c r="AP220" s="634">
        <v>0</v>
      </c>
      <c r="AQ220" s="253">
        <f t="shared" si="249"/>
        <v>0</v>
      </c>
      <c r="AR220" s="251">
        <f t="shared" si="271"/>
        <v>0</v>
      </c>
      <c r="AS220" s="622">
        <v>0</v>
      </c>
      <c r="AT220" s="629">
        <v>0</v>
      </c>
      <c r="AU220" s="253">
        <f t="shared" si="250"/>
        <v>0</v>
      </c>
      <c r="AV220" s="251">
        <f t="shared" si="272"/>
        <v>0</v>
      </c>
      <c r="AW220" s="633">
        <v>0</v>
      </c>
      <c r="AX220" s="635">
        <v>0</v>
      </c>
      <c r="AY220" s="253">
        <f t="shared" si="251"/>
        <v>0</v>
      </c>
      <c r="AZ220" s="251">
        <f t="shared" si="273"/>
        <v>0</v>
      </c>
      <c r="BA220" s="633">
        <v>0</v>
      </c>
      <c r="BB220" s="634">
        <v>0</v>
      </c>
      <c r="BC220" s="257">
        <f t="shared" si="252"/>
        <v>0</v>
      </c>
      <c r="BD220" s="258">
        <f t="shared" si="274"/>
        <v>0</v>
      </c>
      <c r="BE220" s="622">
        <v>0</v>
      </c>
      <c r="BF220" s="634">
        <v>0</v>
      </c>
      <c r="BG220" s="253">
        <f t="shared" si="253"/>
        <v>0</v>
      </c>
      <c r="BH220" s="251">
        <f t="shared" si="275"/>
        <v>0</v>
      </c>
      <c r="BI220" s="636">
        <v>0</v>
      </c>
      <c r="BJ220" s="634">
        <v>0</v>
      </c>
      <c r="BK220" s="253">
        <f t="shared" si="254"/>
        <v>0</v>
      </c>
      <c r="BL220" s="251">
        <f t="shared" si="276"/>
        <v>0</v>
      </c>
      <c r="BM220" s="636">
        <v>0</v>
      </c>
      <c r="BN220" s="634">
        <v>0</v>
      </c>
      <c r="BO220" s="253">
        <f t="shared" si="255"/>
        <v>0</v>
      </c>
      <c r="BP220" s="251">
        <f t="shared" si="277"/>
        <v>0</v>
      </c>
      <c r="BQ220" s="637">
        <v>2</v>
      </c>
      <c r="BR220" s="634">
        <v>1.6666666666666666E-2</v>
      </c>
      <c r="BS220" s="253">
        <f t="shared" si="256"/>
        <v>0</v>
      </c>
      <c r="BT220" s="251">
        <f t="shared" si="278"/>
        <v>24</v>
      </c>
      <c r="BU220" s="253">
        <f t="shared" si="258"/>
        <v>2</v>
      </c>
      <c r="BV220" s="254">
        <f t="shared" si="242"/>
        <v>1.6666666666666666E-2</v>
      </c>
      <c r="BW220" s="253">
        <f t="shared" si="257"/>
        <v>0</v>
      </c>
      <c r="BX220" s="252">
        <f t="shared" si="279"/>
        <v>24</v>
      </c>
      <c r="BY220" s="418">
        <f t="shared" si="259"/>
        <v>0.21249999999999999</v>
      </c>
      <c r="BZ220" s="260">
        <f t="shared" si="260"/>
        <v>3616.2745098039218</v>
      </c>
      <c r="CA220" s="260">
        <f t="shared" si="261"/>
        <v>86790.588235294126</v>
      </c>
      <c r="CB220" s="258">
        <f t="shared" si="262"/>
        <v>3616.2745098039218</v>
      </c>
      <c r="CC220" s="546">
        <f t="shared" si="283"/>
        <v>10.859722222222221</v>
      </c>
      <c r="CD220" s="546">
        <f t="shared" si="284"/>
        <v>145.01805555555555</v>
      </c>
      <c r="CE220" s="515">
        <f t="shared" si="285"/>
        <v>134.15833333333333</v>
      </c>
      <c r="CF220" s="419">
        <f t="shared" si="289"/>
        <v>1451.598857071868</v>
      </c>
      <c r="CG220" s="638">
        <f t="shared" si="290"/>
        <v>10.989583333333334</v>
      </c>
      <c r="CH220" s="638">
        <f t="shared" si="291"/>
        <v>1.4</v>
      </c>
      <c r="CI220" s="628">
        <f t="shared" si="292"/>
        <v>325927</v>
      </c>
      <c r="CJ220" s="638">
        <f t="shared" si="240"/>
        <v>9.5895833333333336</v>
      </c>
      <c r="CK220" s="628">
        <f t="shared" si="293"/>
        <v>1416.1503367369107</v>
      </c>
      <c r="CL220" s="628">
        <f t="shared" si="280"/>
        <v>1235.7421800947866</v>
      </c>
    </row>
    <row r="221" spans="1:90">
      <c r="A221" s="622">
        <f t="shared" si="243"/>
        <v>220</v>
      </c>
      <c r="B221" s="623">
        <v>40984</v>
      </c>
      <c r="C221" s="622">
        <f t="shared" si="235"/>
        <v>3</v>
      </c>
      <c r="D221" s="622" t="s">
        <v>24</v>
      </c>
      <c r="E221" s="622" t="s">
        <v>1290</v>
      </c>
      <c r="F221" s="624"/>
      <c r="G221" s="626">
        <v>80</v>
      </c>
      <c r="H221" s="627" t="s">
        <v>27</v>
      </c>
      <c r="I221" s="624" t="s">
        <v>350</v>
      </c>
      <c r="J221" s="627" t="s">
        <v>1294</v>
      </c>
      <c r="K221" s="627" t="s">
        <v>29</v>
      </c>
      <c r="L221" s="628">
        <v>75523</v>
      </c>
      <c r="M221" s="628">
        <v>37116</v>
      </c>
      <c r="N221" s="640"/>
      <c r="O221" s="625"/>
      <c r="P221" s="628">
        <f>P220-M221</f>
        <v>19964</v>
      </c>
      <c r="Q221" s="268">
        <f t="shared" si="216"/>
        <v>4710974</v>
      </c>
      <c r="R221" s="628" t="s">
        <v>1291</v>
      </c>
      <c r="S221" s="629">
        <v>9.375E-2</v>
      </c>
      <c r="T221" s="257">
        <f t="shared" si="244"/>
        <v>2</v>
      </c>
      <c r="U221" s="257">
        <f t="shared" si="267"/>
        <v>15</v>
      </c>
      <c r="V221" s="628" t="s">
        <v>1292</v>
      </c>
      <c r="W221" s="630">
        <v>1</v>
      </c>
      <c r="X221" s="253">
        <f t="shared" si="245"/>
        <v>24</v>
      </c>
      <c r="Y221" s="257">
        <f t="shared" si="268"/>
        <v>0</v>
      </c>
      <c r="Z221" s="253">
        <f t="shared" si="281"/>
        <v>3459</v>
      </c>
      <c r="AA221" s="253">
        <f t="shared" si="281"/>
        <v>4046</v>
      </c>
      <c r="AB221" s="253">
        <f>SUM($W$7:W221)</f>
        <v>144.63263888888889</v>
      </c>
      <c r="AC221" s="628">
        <v>0</v>
      </c>
      <c r="AD221" s="628">
        <v>0</v>
      </c>
      <c r="AE221" s="253">
        <f t="shared" si="246"/>
        <v>0</v>
      </c>
      <c r="AF221" s="253">
        <f t="shared" si="269"/>
        <v>0</v>
      </c>
      <c r="AG221" s="257">
        <f t="shared" si="241"/>
        <v>1546.5</v>
      </c>
      <c r="AH221" s="257">
        <f t="shared" si="247"/>
        <v>37116</v>
      </c>
      <c r="AI221" s="631"/>
      <c r="AJ221" s="632"/>
      <c r="AK221" s="633">
        <v>1</v>
      </c>
      <c r="AL221" s="627">
        <v>9.0277777777777787E-3</v>
      </c>
      <c r="AM221" s="253">
        <f t="shared" si="248"/>
        <v>0</v>
      </c>
      <c r="AN221" s="251">
        <f t="shared" si="270"/>
        <v>13</v>
      </c>
      <c r="AO221" s="622">
        <v>3</v>
      </c>
      <c r="AP221" s="634">
        <v>8.6805555555555566E-2</v>
      </c>
      <c r="AQ221" s="253">
        <f t="shared" si="249"/>
        <v>2</v>
      </c>
      <c r="AR221" s="251">
        <f t="shared" si="271"/>
        <v>5</v>
      </c>
      <c r="AS221" s="622">
        <v>1</v>
      </c>
      <c r="AT221" s="629">
        <v>1.1805555555555555E-2</v>
      </c>
      <c r="AU221" s="253">
        <f t="shared" si="250"/>
        <v>0</v>
      </c>
      <c r="AV221" s="251">
        <f t="shared" si="272"/>
        <v>17</v>
      </c>
      <c r="AW221" s="633">
        <v>0</v>
      </c>
      <c r="AX221" s="635">
        <v>0</v>
      </c>
      <c r="AY221" s="253">
        <f t="shared" si="251"/>
        <v>0</v>
      </c>
      <c r="AZ221" s="251">
        <f t="shared" si="273"/>
        <v>0</v>
      </c>
      <c r="BA221" s="633">
        <v>3</v>
      </c>
      <c r="BB221" s="634">
        <v>1.5277777777777777E-2</v>
      </c>
      <c r="BC221" s="257">
        <f t="shared" si="252"/>
        <v>0</v>
      </c>
      <c r="BD221" s="258">
        <f t="shared" si="274"/>
        <v>22</v>
      </c>
      <c r="BE221" s="622">
        <v>3</v>
      </c>
      <c r="BF221" s="634">
        <v>7.013888888888889E-2</v>
      </c>
      <c r="BG221" s="253">
        <f t="shared" si="253"/>
        <v>1</v>
      </c>
      <c r="BH221" s="251">
        <f t="shared" si="275"/>
        <v>41</v>
      </c>
      <c r="BI221" s="636">
        <v>0</v>
      </c>
      <c r="BJ221" s="634">
        <v>0</v>
      </c>
      <c r="BK221" s="253">
        <f t="shared" si="254"/>
        <v>0</v>
      </c>
      <c r="BL221" s="251">
        <f t="shared" si="276"/>
        <v>0</v>
      </c>
      <c r="BM221" s="636">
        <v>0</v>
      </c>
      <c r="BN221" s="634">
        <v>0</v>
      </c>
      <c r="BO221" s="253">
        <f t="shared" si="255"/>
        <v>0</v>
      </c>
      <c r="BP221" s="251">
        <f t="shared" si="277"/>
        <v>0</v>
      </c>
      <c r="BQ221" s="637">
        <v>2</v>
      </c>
      <c r="BR221" s="634">
        <v>0.10902777777777778</v>
      </c>
      <c r="BS221" s="253">
        <f t="shared" si="256"/>
        <v>2</v>
      </c>
      <c r="BT221" s="251">
        <f t="shared" si="278"/>
        <v>37</v>
      </c>
      <c r="BU221" s="253">
        <f t="shared" si="258"/>
        <v>13</v>
      </c>
      <c r="BV221" s="254">
        <f t="shared" si="242"/>
        <v>0.30208333333333337</v>
      </c>
      <c r="BW221" s="253">
        <f t="shared" si="257"/>
        <v>7</v>
      </c>
      <c r="BX221" s="252">
        <f t="shared" si="279"/>
        <v>15</v>
      </c>
      <c r="BY221" s="418">
        <f t="shared" si="259"/>
        <v>0.69791666666666663</v>
      </c>
      <c r="BZ221" s="260">
        <f t="shared" si="260"/>
        <v>2215.8805970149256</v>
      </c>
      <c r="CA221" s="260">
        <f t="shared" si="261"/>
        <v>53181.13432835821</v>
      </c>
      <c r="CB221" s="258">
        <f t="shared" si="262"/>
        <v>1735.7443491816055</v>
      </c>
      <c r="CC221" s="546">
        <f t="shared" si="283"/>
        <v>10.968749999999998</v>
      </c>
      <c r="CD221" s="546">
        <f t="shared" si="284"/>
        <v>146.01805555555555</v>
      </c>
      <c r="CE221" s="515">
        <f t="shared" si="285"/>
        <v>135.04930555555555</v>
      </c>
      <c r="CF221" s="419">
        <f t="shared" si="289"/>
        <v>1453.4734741940958</v>
      </c>
      <c r="CG221" s="638">
        <f t="shared" si="290"/>
        <v>11.989583333333334</v>
      </c>
      <c r="CH221" s="638">
        <f t="shared" si="291"/>
        <v>1.5090277777777776</v>
      </c>
      <c r="CI221" s="628">
        <f t="shared" si="292"/>
        <v>363043</v>
      </c>
      <c r="CJ221" s="638">
        <f t="shared" si="240"/>
        <v>10.480555555555556</v>
      </c>
      <c r="CK221" s="628">
        <f t="shared" si="293"/>
        <v>1443.3196395441291</v>
      </c>
      <c r="CL221" s="628">
        <f t="shared" si="280"/>
        <v>1261.6611642050391</v>
      </c>
    </row>
    <row r="222" spans="1:90">
      <c r="A222" s="622">
        <f t="shared" si="243"/>
        <v>221</v>
      </c>
      <c r="B222" s="623">
        <v>40985</v>
      </c>
      <c r="C222" s="622">
        <f t="shared" si="235"/>
        <v>3</v>
      </c>
      <c r="D222" s="622" t="s">
        <v>24</v>
      </c>
      <c r="E222" s="622" t="s">
        <v>1290</v>
      </c>
      <c r="F222" s="624"/>
      <c r="G222" s="626">
        <v>80</v>
      </c>
      <c r="H222" s="627" t="s">
        <v>27</v>
      </c>
      <c r="I222" s="624" t="s">
        <v>350</v>
      </c>
      <c r="J222" s="627" t="s">
        <v>1294</v>
      </c>
      <c r="K222" s="627" t="s">
        <v>29</v>
      </c>
      <c r="L222" s="628">
        <v>75523</v>
      </c>
      <c r="M222" s="628">
        <v>19964</v>
      </c>
      <c r="N222" s="640"/>
      <c r="O222" s="625"/>
      <c r="P222" s="628">
        <f>P221-M222</f>
        <v>0</v>
      </c>
      <c r="Q222" s="268">
        <f t="shared" si="216"/>
        <v>4730938</v>
      </c>
      <c r="R222" s="628" t="s">
        <v>1291</v>
      </c>
      <c r="S222" s="629">
        <v>9.375E-2</v>
      </c>
      <c r="T222" s="257">
        <f t="shared" si="244"/>
        <v>2</v>
      </c>
      <c r="U222" s="257">
        <f t="shared" si="267"/>
        <v>15</v>
      </c>
      <c r="V222" s="628" t="s">
        <v>1292</v>
      </c>
      <c r="W222" s="630">
        <v>0.85416666666666663</v>
      </c>
      <c r="X222" s="253">
        <f t="shared" si="245"/>
        <v>20</v>
      </c>
      <c r="Y222" s="257">
        <f t="shared" si="268"/>
        <v>30</v>
      </c>
      <c r="Z222" s="253">
        <f t="shared" si="281"/>
        <v>3479</v>
      </c>
      <c r="AA222" s="253">
        <f t="shared" si="281"/>
        <v>4076</v>
      </c>
      <c r="AB222" s="253">
        <f>SUM($W$7:W222)</f>
        <v>145.48680555555555</v>
      </c>
      <c r="AC222" s="628">
        <v>0</v>
      </c>
      <c r="AD222" s="628">
        <v>0</v>
      </c>
      <c r="AE222" s="253">
        <f t="shared" si="246"/>
        <v>0</v>
      </c>
      <c r="AF222" s="253">
        <f t="shared" si="269"/>
        <v>0</v>
      </c>
      <c r="AG222" s="257">
        <f t="shared" si="241"/>
        <v>973.85365853658539</v>
      </c>
      <c r="AH222" s="257">
        <f t="shared" si="247"/>
        <v>23372.487804878048</v>
      </c>
      <c r="AI222" s="663" t="s">
        <v>1299</v>
      </c>
      <c r="AJ222" s="632"/>
      <c r="AK222" s="633">
        <v>0</v>
      </c>
      <c r="AL222" s="627">
        <v>0</v>
      </c>
      <c r="AM222" s="253">
        <f t="shared" si="248"/>
        <v>0</v>
      </c>
      <c r="AN222" s="251">
        <f t="shared" si="270"/>
        <v>0</v>
      </c>
      <c r="AO222" s="622">
        <v>2</v>
      </c>
      <c r="AP222" s="634">
        <v>4.7916666666666663E-2</v>
      </c>
      <c r="AQ222" s="253">
        <f t="shared" si="249"/>
        <v>1</v>
      </c>
      <c r="AR222" s="251">
        <f t="shared" si="271"/>
        <v>9</v>
      </c>
      <c r="AS222" s="622">
        <v>0</v>
      </c>
      <c r="AT222" s="629">
        <v>0</v>
      </c>
      <c r="AU222" s="253">
        <f t="shared" si="250"/>
        <v>0</v>
      </c>
      <c r="AV222" s="251">
        <f t="shared" si="272"/>
        <v>0</v>
      </c>
      <c r="AW222" s="633">
        <v>1</v>
      </c>
      <c r="AX222" s="635">
        <v>2.2916666666666669E-2</v>
      </c>
      <c r="AY222" s="253">
        <f t="shared" si="251"/>
        <v>0</v>
      </c>
      <c r="AZ222" s="251">
        <f t="shared" si="273"/>
        <v>33</v>
      </c>
      <c r="BA222" s="633">
        <v>11</v>
      </c>
      <c r="BB222" s="634">
        <v>0.11805555555555557</v>
      </c>
      <c r="BC222" s="257">
        <f t="shared" si="252"/>
        <v>2</v>
      </c>
      <c r="BD222" s="258">
        <f t="shared" si="274"/>
        <v>50</v>
      </c>
      <c r="BE222" s="622">
        <v>2</v>
      </c>
      <c r="BF222" s="634">
        <v>9.7222222222222224E-2</v>
      </c>
      <c r="BG222" s="253">
        <f t="shared" si="253"/>
        <v>2</v>
      </c>
      <c r="BH222" s="251">
        <f t="shared" si="275"/>
        <v>20</v>
      </c>
      <c r="BI222" s="636">
        <v>0</v>
      </c>
      <c r="BJ222" s="634">
        <v>0</v>
      </c>
      <c r="BK222" s="253">
        <f t="shared" si="254"/>
        <v>0</v>
      </c>
      <c r="BL222" s="251">
        <f t="shared" si="276"/>
        <v>0</v>
      </c>
      <c r="BM222" s="636">
        <v>0</v>
      </c>
      <c r="BN222" s="634">
        <v>0</v>
      </c>
      <c r="BO222" s="253">
        <f t="shared" si="255"/>
        <v>0</v>
      </c>
      <c r="BP222" s="251">
        <f t="shared" si="277"/>
        <v>0</v>
      </c>
      <c r="BQ222" s="637">
        <v>2</v>
      </c>
      <c r="BR222" s="634">
        <v>1.3194444444444444E-2</v>
      </c>
      <c r="BS222" s="253">
        <f t="shared" si="256"/>
        <v>0</v>
      </c>
      <c r="BT222" s="251">
        <f t="shared" si="278"/>
        <v>19</v>
      </c>
      <c r="BU222" s="253">
        <f t="shared" si="258"/>
        <v>18</v>
      </c>
      <c r="BV222" s="254">
        <f t="shared" si="242"/>
        <v>0.29930555555555555</v>
      </c>
      <c r="BW222" s="253">
        <f t="shared" si="257"/>
        <v>7</v>
      </c>
      <c r="BX222" s="252">
        <f t="shared" si="279"/>
        <v>11</v>
      </c>
      <c r="BY222" s="418">
        <f t="shared" si="259"/>
        <v>0.55486111111111103</v>
      </c>
      <c r="BZ222" s="260">
        <f t="shared" si="260"/>
        <v>1499.1739674593243</v>
      </c>
      <c r="CA222" s="260">
        <f t="shared" si="261"/>
        <v>35980.175219023782</v>
      </c>
      <c r="CB222" s="258">
        <f t="shared" si="262"/>
        <v>989.13294797687865</v>
      </c>
      <c r="CC222" s="546">
        <f t="shared" si="283"/>
        <v>10.981944444444443</v>
      </c>
      <c r="CD222" s="546">
        <f t="shared" si="284"/>
        <v>146.87222222222221</v>
      </c>
      <c r="CE222" s="515">
        <f t="shared" si="285"/>
        <v>135.89027777777775</v>
      </c>
      <c r="CF222" s="419">
        <f t="shared" si="289"/>
        <v>1450.599850778304</v>
      </c>
      <c r="CG222" s="638">
        <f t="shared" si="290"/>
        <v>12.84375</v>
      </c>
      <c r="CH222" s="638">
        <f t="shared" si="291"/>
        <v>1.5222222222222221</v>
      </c>
      <c r="CI222" s="628">
        <f t="shared" si="292"/>
        <v>383007</v>
      </c>
      <c r="CJ222" s="638">
        <f t="shared" si="240"/>
        <v>11.321527777777778</v>
      </c>
      <c r="CK222" s="628">
        <f t="shared" si="293"/>
        <v>1409.582285468932</v>
      </c>
      <c r="CL222" s="628">
        <f t="shared" si="280"/>
        <v>1242.5206812652068</v>
      </c>
    </row>
    <row r="223" spans="1:90">
      <c r="A223" s="622">
        <f t="shared" si="243"/>
        <v>222</v>
      </c>
      <c r="B223" s="623">
        <v>40986</v>
      </c>
      <c r="C223" s="622">
        <f t="shared" si="235"/>
        <v>3</v>
      </c>
      <c r="D223" s="622" t="s">
        <v>24</v>
      </c>
      <c r="E223" s="622" t="s">
        <v>1300</v>
      </c>
      <c r="F223" s="624"/>
      <c r="G223" s="626">
        <v>81</v>
      </c>
      <c r="H223" s="627" t="s">
        <v>27</v>
      </c>
      <c r="I223" s="624" t="s">
        <v>1315</v>
      </c>
      <c r="J223" s="627" t="s">
        <v>323</v>
      </c>
      <c r="K223" s="627" t="s">
        <v>29</v>
      </c>
      <c r="L223" s="628">
        <v>75446</v>
      </c>
      <c r="M223" s="628">
        <v>15646</v>
      </c>
      <c r="N223" s="640"/>
      <c r="O223" s="625"/>
      <c r="P223" s="628">
        <f>L223-M223</f>
        <v>59800</v>
      </c>
      <c r="Q223" s="268">
        <f t="shared" si="216"/>
        <v>4746584</v>
      </c>
      <c r="R223" s="628" t="s">
        <v>1301</v>
      </c>
      <c r="S223" s="629">
        <v>6.9444444444444434E-2</v>
      </c>
      <c r="T223" s="257">
        <f t="shared" si="244"/>
        <v>1</v>
      </c>
      <c r="U223" s="257">
        <f t="shared" si="267"/>
        <v>40</v>
      </c>
      <c r="V223" s="628" t="s">
        <v>1302</v>
      </c>
      <c r="W223" s="630">
        <v>0.27083333333333331</v>
      </c>
      <c r="X223" s="253">
        <f t="shared" si="245"/>
        <v>6</v>
      </c>
      <c r="Y223" s="257">
        <f t="shared" si="268"/>
        <v>30</v>
      </c>
      <c r="Z223" s="253">
        <f t="shared" si="281"/>
        <v>3485</v>
      </c>
      <c r="AA223" s="253">
        <f t="shared" si="281"/>
        <v>4106</v>
      </c>
      <c r="AB223" s="253">
        <f>SUM($W$7:W223)</f>
        <v>145.75763888888889</v>
      </c>
      <c r="AC223" s="628">
        <v>0</v>
      </c>
      <c r="AD223" s="628">
        <v>0</v>
      </c>
      <c r="AE223" s="253">
        <f t="shared" si="246"/>
        <v>0</v>
      </c>
      <c r="AF223" s="253">
        <f t="shared" si="269"/>
        <v>0</v>
      </c>
      <c r="AG223" s="257">
        <f t="shared" si="241"/>
        <v>2407.0769230769233</v>
      </c>
      <c r="AH223" s="257">
        <f t="shared" si="247"/>
        <v>57769.846153846156</v>
      </c>
      <c r="AI223" s="631"/>
      <c r="AJ223" s="632"/>
      <c r="AK223" s="633">
        <v>0</v>
      </c>
      <c r="AL223" s="627">
        <v>0</v>
      </c>
      <c r="AM223" s="253">
        <f t="shared" si="248"/>
        <v>0</v>
      </c>
      <c r="AN223" s="251">
        <f t="shared" si="270"/>
        <v>0</v>
      </c>
      <c r="AO223" s="622">
        <v>0</v>
      </c>
      <c r="AP223" s="634">
        <v>0</v>
      </c>
      <c r="AQ223" s="253">
        <f t="shared" si="249"/>
        <v>0</v>
      </c>
      <c r="AR223" s="251">
        <f t="shared" si="271"/>
        <v>0</v>
      </c>
      <c r="AS223" s="622">
        <v>0</v>
      </c>
      <c r="AT223" s="629">
        <v>0</v>
      </c>
      <c r="AU223" s="253">
        <f t="shared" si="250"/>
        <v>0</v>
      </c>
      <c r="AV223" s="251">
        <f t="shared" si="272"/>
        <v>0</v>
      </c>
      <c r="AW223" s="633">
        <v>0</v>
      </c>
      <c r="AX223" s="635">
        <v>0</v>
      </c>
      <c r="AY223" s="253">
        <f t="shared" si="251"/>
        <v>0</v>
      </c>
      <c r="AZ223" s="251">
        <f t="shared" si="273"/>
        <v>0</v>
      </c>
      <c r="BA223" s="633">
        <v>0</v>
      </c>
      <c r="BB223" s="634">
        <v>0</v>
      </c>
      <c r="BC223" s="257">
        <f t="shared" si="252"/>
        <v>0</v>
      </c>
      <c r="BD223" s="258">
        <f t="shared" si="274"/>
        <v>0</v>
      </c>
      <c r="BE223" s="622">
        <v>1</v>
      </c>
      <c r="BF223" s="634">
        <v>1.8055555555555557E-2</v>
      </c>
      <c r="BG223" s="253">
        <f t="shared" si="253"/>
        <v>0</v>
      </c>
      <c r="BH223" s="251">
        <f t="shared" si="275"/>
        <v>26</v>
      </c>
      <c r="BI223" s="636">
        <v>0</v>
      </c>
      <c r="BJ223" s="634">
        <v>0</v>
      </c>
      <c r="BK223" s="253">
        <f t="shared" si="254"/>
        <v>0</v>
      </c>
      <c r="BL223" s="251">
        <f t="shared" si="276"/>
        <v>0</v>
      </c>
      <c r="BM223" s="636">
        <v>0</v>
      </c>
      <c r="BN223" s="634">
        <v>0</v>
      </c>
      <c r="BO223" s="253">
        <f t="shared" si="255"/>
        <v>0</v>
      </c>
      <c r="BP223" s="251">
        <f t="shared" si="277"/>
        <v>0</v>
      </c>
      <c r="BQ223" s="637">
        <v>1</v>
      </c>
      <c r="BR223" s="634">
        <v>2.9861111111111113E-2</v>
      </c>
      <c r="BS223" s="253">
        <f t="shared" si="256"/>
        <v>0</v>
      </c>
      <c r="BT223" s="251">
        <f t="shared" si="278"/>
        <v>43</v>
      </c>
      <c r="BU223" s="253">
        <f t="shared" si="258"/>
        <v>2</v>
      </c>
      <c r="BV223" s="254">
        <f t="shared" si="242"/>
        <v>4.791666666666667E-2</v>
      </c>
      <c r="BW223" s="253">
        <f t="shared" si="257"/>
        <v>1</v>
      </c>
      <c r="BX223" s="252">
        <f t="shared" si="279"/>
        <v>9</v>
      </c>
      <c r="BY223" s="418">
        <f t="shared" si="259"/>
        <v>0.22291666666666665</v>
      </c>
      <c r="BZ223" s="260">
        <f t="shared" si="260"/>
        <v>2924.4859813084113</v>
      </c>
      <c r="CA223" s="260">
        <f t="shared" si="261"/>
        <v>70187.663551401871</v>
      </c>
      <c r="CB223" s="258">
        <f t="shared" si="262"/>
        <v>2705.3602305475506</v>
      </c>
      <c r="CC223" s="546">
        <f t="shared" si="283"/>
        <v>11.011805555555554</v>
      </c>
      <c r="CD223" s="546">
        <f t="shared" si="284"/>
        <v>147.14305555555555</v>
      </c>
      <c r="CE223" s="515">
        <f t="shared" si="285"/>
        <v>136.13124999999999</v>
      </c>
      <c r="CF223" s="419">
        <f t="shared" si="289"/>
        <v>1452.8209601640574</v>
      </c>
      <c r="CG223" s="638">
        <f t="shared" si="290"/>
        <v>13.114583333333334</v>
      </c>
      <c r="CH223" s="638">
        <f t="shared" si="291"/>
        <v>1.5520833333333333</v>
      </c>
      <c r="CI223" s="628">
        <f t="shared" si="292"/>
        <v>398653</v>
      </c>
      <c r="CJ223" s="638">
        <f t="shared" si="240"/>
        <v>11.5625</v>
      </c>
      <c r="CK223" s="628">
        <f t="shared" si="293"/>
        <v>1436.5873873873873</v>
      </c>
      <c r="CL223" s="628">
        <f t="shared" si="280"/>
        <v>1266.5702938840348</v>
      </c>
    </row>
    <row r="224" spans="1:90">
      <c r="A224" s="622">
        <f t="shared" si="243"/>
        <v>223</v>
      </c>
      <c r="B224" s="623">
        <v>40987</v>
      </c>
      <c r="C224" s="622">
        <f t="shared" si="235"/>
        <v>3</v>
      </c>
      <c r="D224" s="622" t="s">
        <v>24</v>
      </c>
      <c r="E224" s="622" t="s">
        <v>1300</v>
      </c>
      <c r="F224" s="624"/>
      <c r="G224" s="626">
        <v>81</v>
      </c>
      <c r="H224" s="627" t="s">
        <v>27</v>
      </c>
      <c r="I224" s="624" t="s">
        <v>1315</v>
      </c>
      <c r="J224" s="627" t="s">
        <v>323</v>
      </c>
      <c r="K224" s="627" t="s">
        <v>29</v>
      </c>
      <c r="L224" s="628">
        <v>75446</v>
      </c>
      <c r="M224" s="628">
        <v>3025</v>
      </c>
      <c r="N224" s="640"/>
      <c r="O224" s="625"/>
      <c r="P224" s="628">
        <f>P223-M224</f>
        <v>56775</v>
      </c>
      <c r="Q224" s="268">
        <f t="shared" si="216"/>
        <v>4749609</v>
      </c>
      <c r="R224" s="628" t="s">
        <v>1301</v>
      </c>
      <c r="S224" s="629">
        <v>6.9444444444444434E-2</v>
      </c>
      <c r="T224" s="257">
        <f t="shared" si="244"/>
        <v>1</v>
      </c>
      <c r="U224" s="257">
        <f t="shared" si="267"/>
        <v>40</v>
      </c>
      <c r="V224" s="628" t="s">
        <v>1302</v>
      </c>
      <c r="W224" s="630">
        <v>1</v>
      </c>
      <c r="X224" s="253">
        <f t="shared" si="245"/>
        <v>24</v>
      </c>
      <c r="Y224" s="257">
        <f t="shared" si="268"/>
        <v>0</v>
      </c>
      <c r="Z224" s="253">
        <f t="shared" si="281"/>
        <v>3509</v>
      </c>
      <c r="AA224" s="253">
        <f t="shared" si="281"/>
        <v>4106</v>
      </c>
      <c r="AB224" s="253">
        <f>SUM($W$7:W224)</f>
        <v>146.75763888888889</v>
      </c>
      <c r="AC224" s="628">
        <v>0</v>
      </c>
      <c r="AD224" s="628">
        <v>0</v>
      </c>
      <c r="AE224" s="253">
        <f t="shared" si="246"/>
        <v>0</v>
      </c>
      <c r="AF224" s="253">
        <f t="shared" si="269"/>
        <v>0</v>
      </c>
      <c r="AG224" s="257">
        <f t="shared" si="241"/>
        <v>126.04166666666667</v>
      </c>
      <c r="AH224" s="257">
        <f t="shared" si="247"/>
        <v>3025</v>
      </c>
      <c r="AI224" s="631"/>
      <c r="AJ224" s="632"/>
      <c r="AK224" s="633">
        <v>1</v>
      </c>
      <c r="AL224" s="627">
        <v>2.4305555555555556E-2</v>
      </c>
      <c r="AM224" s="253">
        <f t="shared" si="248"/>
        <v>0</v>
      </c>
      <c r="AN224" s="251">
        <f t="shared" si="270"/>
        <v>35</v>
      </c>
      <c r="AO224" s="622">
        <v>3</v>
      </c>
      <c r="AP224" s="634">
        <v>0.84791666666666676</v>
      </c>
      <c r="AQ224" s="253">
        <f t="shared" si="249"/>
        <v>20</v>
      </c>
      <c r="AR224" s="251">
        <f t="shared" si="271"/>
        <v>21</v>
      </c>
      <c r="AS224" s="622">
        <v>0</v>
      </c>
      <c r="AT224" s="629">
        <v>0</v>
      </c>
      <c r="AU224" s="253">
        <f t="shared" si="250"/>
        <v>0</v>
      </c>
      <c r="AV224" s="251">
        <f t="shared" si="272"/>
        <v>0</v>
      </c>
      <c r="AW224" s="633">
        <v>1</v>
      </c>
      <c r="AX224" s="635">
        <v>3.0555555555555555E-2</v>
      </c>
      <c r="AY224" s="253">
        <f t="shared" si="251"/>
        <v>0</v>
      </c>
      <c r="AZ224" s="251">
        <f t="shared" si="273"/>
        <v>44</v>
      </c>
      <c r="BA224" s="633">
        <v>2</v>
      </c>
      <c r="BB224" s="634">
        <v>8.3333333333333332E-3</v>
      </c>
      <c r="BC224" s="257">
        <f t="shared" si="252"/>
        <v>0</v>
      </c>
      <c r="BD224" s="258">
        <f t="shared" si="274"/>
        <v>12</v>
      </c>
      <c r="BE224" s="622">
        <v>0</v>
      </c>
      <c r="BF224" s="634">
        <v>0</v>
      </c>
      <c r="BG224" s="253">
        <f t="shared" si="253"/>
        <v>0</v>
      </c>
      <c r="BH224" s="251">
        <f t="shared" si="275"/>
        <v>0</v>
      </c>
      <c r="BI224" s="636">
        <v>0</v>
      </c>
      <c r="BJ224" s="634">
        <v>0</v>
      </c>
      <c r="BK224" s="253">
        <f t="shared" si="254"/>
        <v>0</v>
      </c>
      <c r="BL224" s="251">
        <f t="shared" si="276"/>
        <v>0</v>
      </c>
      <c r="BM224" s="636">
        <v>0</v>
      </c>
      <c r="BN224" s="634">
        <v>0</v>
      </c>
      <c r="BO224" s="253">
        <f t="shared" si="255"/>
        <v>0</v>
      </c>
      <c r="BP224" s="251">
        <f t="shared" si="277"/>
        <v>0</v>
      </c>
      <c r="BQ224" s="637">
        <v>0</v>
      </c>
      <c r="BR224" s="634">
        <v>0</v>
      </c>
      <c r="BS224" s="253">
        <f t="shared" si="256"/>
        <v>0</v>
      </c>
      <c r="BT224" s="251">
        <f t="shared" si="278"/>
        <v>0</v>
      </c>
      <c r="BU224" s="253">
        <f t="shared" si="258"/>
        <v>7</v>
      </c>
      <c r="BV224" s="254">
        <f t="shared" si="242"/>
        <v>0.9111111111111112</v>
      </c>
      <c r="BW224" s="253">
        <f t="shared" si="257"/>
        <v>21</v>
      </c>
      <c r="BX224" s="252">
        <f t="shared" si="279"/>
        <v>52</v>
      </c>
      <c r="BY224" s="418">
        <f t="shared" si="259"/>
        <v>8.8888888888888795E-2</v>
      </c>
      <c r="BZ224" s="260">
        <f t="shared" si="260"/>
        <v>1417.9687500000016</v>
      </c>
      <c r="CA224" s="260">
        <f t="shared" si="261"/>
        <v>34031.250000000036</v>
      </c>
      <c r="CB224" s="258">
        <f t="shared" si="262"/>
        <v>126.04166666666667</v>
      </c>
      <c r="CC224" s="546">
        <f t="shared" si="283"/>
        <v>11.011805555555554</v>
      </c>
      <c r="CD224" s="546">
        <f t="shared" si="284"/>
        <v>148.14305555555555</v>
      </c>
      <c r="CE224" s="515">
        <f t="shared" si="285"/>
        <v>137.13124999999999</v>
      </c>
      <c r="CF224" s="419">
        <f t="shared" si="289"/>
        <v>1443.145708946721</v>
      </c>
      <c r="CG224" s="638">
        <f t="shared" si="290"/>
        <v>14.114583333333334</v>
      </c>
      <c r="CH224" s="638">
        <f t="shared" si="291"/>
        <v>1.5520833333333333</v>
      </c>
      <c r="CI224" s="628">
        <f t="shared" si="292"/>
        <v>401678</v>
      </c>
      <c r="CJ224" s="638">
        <f t="shared" si="240"/>
        <v>12.5625</v>
      </c>
      <c r="CK224" s="628">
        <f t="shared" si="293"/>
        <v>1332.2653399668325</v>
      </c>
      <c r="CL224" s="628">
        <f t="shared" si="280"/>
        <v>1185.7653136531364</v>
      </c>
    </row>
    <row r="225" spans="1:90">
      <c r="A225" s="622">
        <f t="shared" si="243"/>
        <v>224</v>
      </c>
      <c r="B225" s="623">
        <v>40988</v>
      </c>
      <c r="C225" s="622">
        <f t="shared" si="235"/>
        <v>3</v>
      </c>
      <c r="D225" s="622" t="s">
        <v>24</v>
      </c>
      <c r="E225" s="622" t="s">
        <v>1300</v>
      </c>
      <c r="F225" s="624"/>
      <c r="G225" s="626">
        <v>81</v>
      </c>
      <c r="H225" s="627" t="s">
        <v>27</v>
      </c>
      <c r="I225" s="624" t="s">
        <v>1315</v>
      </c>
      <c r="J225" s="627" t="s">
        <v>323</v>
      </c>
      <c r="K225" s="627" t="s">
        <v>29</v>
      </c>
      <c r="L225" s="628">
        <v>75446</v>
      </c>
      <c r="M225" s="628">
        <v>37357</v>
      </c>
      <c r="N225" s="640"/>
      <c r="O225" s="625"/>
      <c r="P225" s="628">
        <f>P224-M225</f>
        <v>19418</v>
      </c>
      <c r="Q225" s="268">
        <f t="shared" si="216"/>
        <v>4786966</v>
      </c>
      <c r="R225" s="628" t="s">
        <v>1301</v>
      </c>
      <c r="S225" s="629">
        <v>6.9444444444444434E-2</v>
      </c>
      <c r="T225" s="257">
        <f t="shared" si="244"/>
        <v>1</v>
      </c>
      <c r="U225" s="257">
        <f t="shared" si="267"/>
        <v>40</v>
      </c>
      <c r="V225" s="628" t="s">
        <v>1302</v>
      </c>
      <c r="W225" s="630">
        <v>1</v>
      </c>
      <c r="X225" s="253">
        <f t="shared" si="245"/>
        <v>24</v>
      </c>
      <c r="Y225" s="257">
        <f t="shared" si="268"/>
        <v>0</v>
      </c>
      <c r="Z225" s="253">
        <f t="shared" si="281"/>
        <v>3533</v>
      </c>
      <c r="AA225" s="253">
        <f t="shared" si="281"/>
        <v>4106</v>
      </c>
      <c r="AB225" s="253">
        <f>SUM($W$7:W225)</f>
        <v>147.75763888888889</v>
      </c>
      <c r="AC225" s="628">
        <v>0</v>
      </c>
      <c r="AD225" s="628">
        <v>0</v>
      </c>
      <c r="AE225" s="253">
        <f t="shared" si="246"/>
        <v>0</v>
      </c>
      <c r="AF225" s="253">
        <f t="shared" si="269"/>
        <v>0</v>
      </c>
      <c r="AG225" s="257">
        <f t="shared" si="241"/>
        <v>1556.5416666666667</v>
      </c>
      <c r="AH225" s="257">
        <f t="shared" si="247"/>
        <v>37357</v>
      </c>
      <c r="AI225" s="631"/>
      <c r="AJ225" s="632"/>
      <c r="AK225" s="633">
        <v>1</v>
      </c>
      <c r="AL225" s="627">
        <v>3.125E-2</v>
      </c>
      <c r="AM225" s="253">
        <f t="shared" si="248"/>
        <v>0</v>
      </c>
      <c r="AN225" s="251">
        <f t="shared" si="270"/>
        <v>45</v>
      </c>
      <c r="AO225" s="622">
        <v>2</v>
      </c>
      <c r="AP225" s="634">
        <v>0.15972222222222224</v>
      </c>
      <c r="AQ225" s="253">
        <f t="shared" si="249"/>
        <v>3</v>
      </c>
      <c r="AR225" s="251">
        <f t="shared" si="271"/>
        <v>50</v>
      </c>
      <c r="AS225" s="622">
        <v>0</v>
      </c>
      <c r="AT225" s="629">
        <v>0</v>
      </c>
      <c r="AU225" s="253">
        <f t="shared" si="250"/>
        <v>0</v>
      </c>
      <c r="AV225" s="251">
        <f t="shared" si="272"/>
        <v>0</v>
      </c>
      <c r="AW225" s="633">
        <v>4</v>
      </c>
      <c r="AX225" s="635">
        <v>0.13055555555555556</v>
      </c>
      <c r="AY225" s="253">
        <f t="shared" si="251"/>
        <v>3</v>
      </c>
      <c r="AZ225" s="251">
        <f t="shared" si="273"/>
        <v>8</v>
      </c>
      <c r="BA225" s="633">
        <v>6</v>
      </c>
      <c r="BB225" s="634">
        <v>1.3194444444444444E-2</v>
      </c>
      <c r="BC225" s="257">
        <f t="shared" si="252"/>
        <v>0</v>
      </c>
      <c r="BD225" s="258">
        <f t="shared" si="274"/>
        <v>19</v>
      </c>
      <c r="BE225" s="622">
        <v>2</v>
      </c>
      <c r="BF225" s="634">
        <v>2.5694444444444447E-2</v>
      </c>
      <c r="BG225" s="253">
        <f t="shared" si="253"/>
        <v>0</v>
      </c>
      <c r="BH225" s="251">
        <f t="shared" si="275"/>
        <v>37</v>
      </c>
      <c r="BI225" s="636">
        <v>0</v>
      </c>
      <c r="BJ225" s="634">
        <v>0</v>
      </c>
      <c r="BK225" s="253">
        <f t="shared" si="254"/>
        <v>0</v>
      </c>
      <c r="BL225" s="251">
        <f t="shared" si="276"/>
        <v>0</v>
      </c>
      <c r="BM225" s="636">
        <v>0</v>
      </c>
      <c r="BN225" s="634">
        <v>0</v>
      </c>
      <c r="BO225" s="253">
        <f t="shared" si="255"/>
        <v>0</v>
      </c>
      <c r="BP225" s="251">
        <f t="shared" si="277"/>
        <v>0</v>
      </c>
      <c r="BQ225" s="637">
        <v>2</v>
      </c>
      <c r="BR225" s="634">
        <v>0.13333333333333333</v>
      </c>
      <c r="BS225" s="253">
        <f t="shared" si="256"/>
        <v>3</v>
      </c>
      <c r="BT225" s="251">
        <f t="shared" si="278"/>
        <v>12</v>
      </c>
      <c r="BU225" s="253">
        <f t="shared" si="258"/>
        <v>17</v>
      </c>
      <c r="BV225" s="254">
        <f t="shared" si="242"/>
        <v>0.49375000000000002</v>
      </c>
      <c r="BW225" s="253">
        <f t="shared" si="257"/>
        <v>11</v>
      </c>
      <c r="BX225" s="252">
        <f t="shared" si="279"/>
        <v>51</v>
      </c>
      <c r="BY225" s="418">
        <f t="shared" si="259"/>
        <v>0.50624999999999998</v>
      </c>
      <c r="BZ225" s="260">
        <f t="shared" si="260"/>
        <v>3074.6502057613166</v>
      </c>
      <c r="CA225" s="260">
        <f t="shared" si="261"/>
        <v>73791.604938271601</v>
      </c>
      <c r="CB225" s="258">
        <f t="shared" si="262"/>
        <v>1796.0096153846152</v>
      </c>
      <c r="CC225" s="546">
        <f t="shared" si="283"/>
        <v>11.145138888888887</v>
      </c>
      <c r="CD225" s="546">
        <f t="shared" si="284"/>
        <v>149.14305555555555</v>
      </c>
      <c r="CE225" s="515">
        <f t="shared" si="285"/>
        <v>137.99791666666667</v>
      </c>
      <c r="CF225" s="419">
        <f t="shared" si="289"/>
        <v>1445.3617959208323</v>
      </c>
      <c r="CG225" s="638">
        <f t="shared" si="290"/>
        <v>15.114583333333334</v>
      </c>
      <c r="CH225" s="638">
        <f t="shared" si="291"/>
        <v>1.6854166666666666</v>
      </c>
      <c r="CI225" s="628">
        <f t="shared" si="292"/>
        <v>439035</v>
      </c>
      <c r="CJ225" s="638">
        <f t="shared" si="240"/>
        <v>13.429166666666667</v>
      </c>
      <c r="CK225" s="628">
        <f t="shared" si="293"/>
        <v>1362.1936084393421</v>
      </c>
      <c r="CL225" s="628">
        <f t="shared" si="280"/>
        <v>1210.2963473466573</v>
      </c>
    </row>
    <row r="226" spans="1:90">
      <c r="A226" s="622">
        <f t="shared" si="243"/>
        <v>225</v>
      </c>
      <c r="B226" s="623">
        <v>40989</v>
      </c>
      <c r="C226" s="622">
        <f t="shared" si="235"/>
        <v>3</v>
      </c>
      <c r="D226" s="622" t="s">
        <v>24</v>
      </c>
      <c r="E226" s="622" t="s">
        <v>1300</v>
      </c>
      <c r="F226" s="624"/>
      <c r="G226" s="626">
        <v>81</v>
      </c>
      <c r="H226" s="627" t="s">
        <v>27</v>
      </c>
      <c r="I226" s="624" t="s">
        <v>1315</v>
      </c>
      <c r="J226" s="627" t="s">
        <v>323</v>
      </c>
      <c r="K226" s="627" t="s">
        <v>29</v>
      </c>
      <c r="L226" s="628">
        <v>75446</v>
      </c>
      <c r="M226" s="628">
        <v>19418</v>
      </c>
      <c r="N226" s="640"/>
      <c r="O226" s="625"/>
      <c r="P226" s="628">
        <f>P225-M226</f>
        <v>0</v>
      </c>
      <c r="Q226" s="268">
        <f t="shared" si="216"/>
        <v>4806384</v>
      </c>
      <c r="R226" s="628" t="s">
        <v>1301</v>
      </c>
      <c r="S226" s="629">
        <v>6.9444444444444434E-2</v>
      </c>
      <c r="T226" s="257">
        <f t="shared" si="244"/>
        <v>1</v>
      </c>
      <c r="U226" s="257">
        <f t="shared" si="267"/>
        <v>40</v>
      </c>
      <c r="V226" s="628" t="s">
        <v>1302</v>
      </c>
      <c r="W226" s="630">
        <v>0.74861111111111101</v>
      </c>
      <c r="X226" s="253">
        <f t="shared" si="245"/>
        <v>17</v>
      </c>
      <c r="Y226" s="257">
        <f t="shared" si="268"/>
        <v>58</v>
      </c>
      <c r="Z226" s="253">
        <f t="shared" si="281"/>
        <v>3550</v>
      </c>
      <c r="AA226" s="253">
        <f t="shared" si="281"/>
        <v>4164</v>
      </c>
      <c r="AB226" s="253">
        <f>SUM($W$7:W226)</f>
        <v>148.50624999999999</v>
      </c>
      <c r="AC226" s="628">
        <v>0</v>
      </c>
      <c r="AD226" s="628">
        <v>0</v>
      </c>
      <c r="AE226" s="253">
        <f t="shared" si="246"/>
        <v>0</v>
      </c>
      <c r="AF226" s="253">
        <f t="shared" si="269"/>
        <v>0</v>
      </c>
      <c r="AG226" s="257">
        <f t="shared" si="241"/>
        <v>1080.7792207792211</v>
      </c>
      <c r="AH226" s="257">
        <f t="shared" si="247"/>
        <v>25938.701298701308</v>
      </c>
      <c r="AI226" s="663" t="s">
        <v>1310</v>
      </c>
      <c r="AJ226" s="632"/>
      <c r="AK226" s="633">
        <v>0</v>
      </c>
      <c r="AL226" s="627">
        <v>0</v>
      </c>
      <c r="AM226" s="253">
        <f t="shared" si="248"/>
        <v>0</v>
      </c>
      <c r="AN226" s="251">
        <f t="shared" si="270"/>
        <v>0</v>
      </c>
      <c r="AO226" s="622">
        <v>0</v>
      </c>
      <c r="AP226" s="634">
        <v>0</v>
      </c>
      <c r="AQ226" s="253">
        <f t="shared" si="249"/>
        <v>0</v>
      </c>
      <c r="AR226" s="251">
        <f t="shared" si="271"/>
        <v>0</v>
      </c>
      <c r="AS226" s="622">
        <v>0</v>
      </c>
      <c r="AT226" s="629">
        <v>0</v>
      </c>
      <c r="AU226" s="253">
        <f t="shared" si="250"/>
        <v>0</v>
      </c>
      <c r="AV226" s="251">
        <f t="shared" si="272"/>
        <v>0</v>
      </c>
      <c r="AW226" s="633">
        <v>3</v>
      </c>
      <c r="AX226" s="635">
        <v>0.14027777777777778</v>
      </c>
      <c r="AY226" s="253">
        <f t="shared" si="251"/>
        <v>3</v>
      </c>
      <c r="AZ226" s="251">
        <f t="shared" si="273"/>
        <v>22</v>
      </c>
      <c r="BA226" s="633">
        <v>15</v>
      </c>
      <c r="BB226" s="634">
        <v>7.7777777777777779E-2</v>
      </c>
      <c r="BC226" s="257">
        <f t="shared" si="252"/>
        <v>1</v>
      </c>
      <c r="BD226" s="258">
        <f t="shared" si="274"/>
        <v>52</v>
      </c>
      <c r="BE226" s="622">
        <v>2</v>
      </c>
      <c r="BF226" s="634">
        <v>2.8472222222222222E-2</v>
      </c>
      <c r="BG226" s="253">
        <f t="shared" si="253"/>
        <v>0</v>
      </c>
      <c r="BH226" s="251">
        <f t="shared" si="275"/>
        <v>41</v>
      </c>
      <c r="BI226" s="636">
        <v>0</v>
      </c>
      <c r="BJ226" s="634">
        <v>0</v>
      </c>
      <c r="BK226" s="253">
        <f t="shared" si="254"/>
        <v>0</v>
      </c>
      <c r="BL226" s="251">
        <f t="shared" si="276"/>
        <v>0</v>
      </c>
      <c r="BM226" s="636">
        <v>0</v>
      </c>
      <c r="BN226" s="634">
        <v>0</v>
      </c>
      <c r="BO226" s="253">
        <f t="shared" si="255"/>
        <v>0</v>
      </c>
      <c r="BP226" s="251">
        <f t="shared" si="277"/>
        <v>0</v>
      </c>
      <c r="BQ226" s="637">
        <v>3</v>
      </c>
      <c r="BR226" s="634">
        <v>3.5416666666666666E-2</v>
      </c>
      <c r="BS226" s="253">
        <f t="shared" si="256"/>
        <v>0</v>
      </c>
      <c r="BT226" s="251">
        <f t="shared" si="278"/>
        <v>51</v>
      </c>
      <c r="BU226" s="253">
        <f t="shared" si="258"/>
        <v>23</v>
      </c>
      <c r="BV226" s="254">
        <f t="shared" si="242"/>
        <v>0.28194444444444444</v>
      </c>
      <c r="BW226" s="253">
        <f t="shared" si="257"/>
        <v>6</v>
      </c>
      <c r="BX226" s="252">
        <f t="shared" si="279"/>
        <v>46</v>
      </c>
      <c r="BY226" s="418">
        <f t="shared" si="259"/>
        <v>0.46666666666666656</v>
      </c>
      <c r="BZ226" s="260">
        <f t="shared" si="260"/>
        <v>1733.7500000000002</v>
      </c>
      <c r="CA226" s="260">
        <f t="shared" si="261"/>
        <v>41610.000000000007</v>
      </c>
      <c r="CB226" s="258">
        <f t="shared" si="262"/>
        <v>1134.4498539435251</v>
      </c>
      <c r="CC226" s="546">
        <f t="shared" ref="CC226" si="294">SUM(CC225,BR226)</f>
        <v>11.180555555555554</v>
      </c>
      <c r="CD226" s="546">
        <f t="shared" ref="CD226" si="295" xml:space="preserve"> W226 + CD225</f>
        <v>149.89166666666665</v>
      </c>
      <c r="CE226" s="515">
        <f t="shared" ref="CE226" si="296" xml:space="preserve"> CD226 - CC226</f>
        <v>138.71111111111111</v>
      </c>
      <c r="CF226" s="419">
        <f t="shared" ref="CF226" si="297">Q226/CE226/24</f>
        <v>1443.7632169176547</v>
      </c>
      <c r="CG226" s="638">
        <f t="shared" ref="CG226" si="298">W226+CG225</f>
        <v>15.863194444444446</v>
      </c>
      <c r="CH226" s="638">
        <f t="shared" ref="CH226" si="299">BR226 + CH225</f>
        <v>1.7208333333333332</v>
      </c>
      <c r="CI226" s="628">
        <f t="shared" ref="CI226" si="300">M226 + CI225</f>
        <v>458453</v>
      </c>
      <c r="CJ226" s="638">
        <f t="shared" ref="CJ226" si="301" xml:space="preserve"> CG226 - CH226</f>
        <v>14.142361111111112</v>
      </c>
      <c r="CK226" s="628">
        <f t="shared" ref="CK226" si="302" xml:space="preserve"> CI226/CJ226/24</f>
        <v>1350.7085686226367</v>
      </c>
      <c r="CL226" s="628">
        <f t="shared" ref="CL226" si="303" xml:space="preserve"> CI226/CG226/24</f>
        <v>1204.1842139824014</v>
      </c>
    </row>
    <row r="227" spans="1:90">
      <c r="A227" s="622">
        <f t="shared" si="243"/>
        <v>226</v>
      </c>
      <c r="B227" s="623">
        <v>40995</v>
      </c>
      <c r="C227" s="622">
        <f t="shared" si="235"/>
        <v>3</v>
      </c>
      <c r="D227" s="622" t="s">
        <v>24</v>
      </c>
      <c r="E227" s="622" t="s">
        <v>1323</v>
      </c>
      <c r="F227" s="624"/>
      <c r="G227" s="626">
        <v>82</v>
      </c>
      <c r="H227" s="627" t="s">
        <v>27</v>
      </c>
      <c r="I227" s="624" t="s">
        <v>1339</v>
      </c>
      <c r="J227" s="627" t="s">
        <v>1324</v>
      </c>
      <c r="K227" s="627" t="s">
        <v>29</v>
      </c>
      <c r="L227" s="628">
        <v>148103</v>
      </c>
      <c r="M227" s="628">
        <v>62179</v>
      </c>
      <c r="N227" s="640"/>
      <c r="O227" s="625"/>
      <c r="P227" s="628">
        <f>L227-M227</f>
        <v>85924</v>
      </c>
      <c r="Q227" s="268">
        <f t="shared" si="216"/>
        <v>4868563</v>
      </c>
      <c r="R227" s="628" t="s">
        <v>1332</v>
      </c>
      <c r="S227" s="629">
        <v>8.3333333333333329E-2</v>
      </c>
      <c r="T227" s="257">
        <f t="shared" si="244"/>
        <v>2</v>
      </c>
      <c r="U227" s="257">
        <f t="shared" si="267"/>
        <v>0</v>
      </c>
      <c r="V227" s="628" t="s">
        <v>1333</v>
      </c>
      <c r="W227" s="630">
        <v>0.58333333333333337</v>
      </c>
      <c r="X227" s="253">
        <f t="shared" si="245"/>
        <v>14</v>
      </c>
      <c r="Y227" s="257">
        <f t="shared" si="268"/>
        <v>0</v>
      </c>
      <c r="Z227" s="253">
        <f t="shared" si="281"/>
        <v>3564</v>
      </c>
      <c r="AA227" s="253">
        <f t="shared" si="281"/>
        <v>4164</v>
      </c>
      <c r="AB227" s="253">
        <f>SUM($W$7:W227)</f>
        <v>149.08958333333334</v>
      </c>
      <c r="AC227" s="628">
        <v>0</v>
      </c>
      <c r="AD227" s="628">
        <v>0</v>
      </c>
      <c r="AE227" s="253">
        <f t="shared" si="246"/>
        <v>0</v>
      </c>
      <c r="AF227" s="253">
        <f t="shared" si="269"/>
        <v>0</v>
      </c>
      <c r="AG227" s="257">
        <f t="shared" si="241"/>
        <v>4441.3571428571422</v>
      </c>
      <c r="AH227" s="257">
        <f t="shared" si="247"/>
        <v>106592.57142857142</v>
      </c>
      <c r="AI227" s="631"/>
      <c r="AJ227" s="632"/>
      <c r="AK227" s="633">
        <v>0</v>
      </c>
      <c r="AL227" s="627">
        <v>0</v>
      </c>
      <c r="AM227" s="253">
        <f t="shared" si="248"/>
        <v>0</v>
      </c>
      <c r="AN227" s="251">
        <f t="shared" si="270"/>
        <v>0</v>
      </c>
      <c r="AO227" s="622">
        <v>0</v>
      </c>
      <c r="AP227" s="634">
        <v>0</v>
      </c>
      <c r="AQ227" s="253">
        <f t="shared" si="249"/>
        <v>0</v>
      </c>
      <c r="AR227" s="251">
        <f t="shared" si="271"/>
        <v>0</v>
      </c>
      <c r="AS227" s="622">
        <v>0</v>
      </c>
      <c r="AT227" s="629">
        <v>0</v>
      </c>
      <c r="AU227" s="253">
        <f t="shared" si="250"/>
        <v>0</v>
      </c>
      <c r="AV227" s="251">
        <f t="shared" si="272"/>
        <v>0</v>
      </c>
      <c r="AW227" s="633">
        <v>0</v>
      </c>
      <c r="AX227" s="635">
        <v>0</v>
      </c>
      <c r="AY227" s="253">
        <f t="shared" si="251"/>
        <v>0</v>
      </c>
      <c r="AZ227" s="251">
        <f t="shared" si="273"/>
        <v>0</v>
      </c>
      <c r="BA227" s="633">
        <v>0</v>
      </c>
      <c r="BB227" s="634">
        <v>0</v>
      </c>
      <c r="BC227" s="257">
        <f t="shared" si="252"/>
        <v>0</v>
      </c>
      <c r="BD227" s="258">
        <f t="shared" si="274"/>
        <v>0</v>
      </c>
      <c r="BE227" s="622">
        <v>1</v>
      </c>
      <c r="BF227" s="634">
        <v>6.9444444444444441E-3</v>
      </c>
      <c r="BG227" s="253">
        <f t="shared" si="253"/>
        <v>0</v>
      </c>
      <c r="BH227" s="251">
        <f t="shared" si="275"/>
        <v>10</v>
      </c>
      <c r="BI227" s="636">
        <v>0</v>
      </c>
      <c r="BJ227" s="634">
        <v>0</v>
      </c>
      <c r="BK227" s="253">
        <f t="shared" si="254"/>
        <v>0</v>
      </c>
      <c r="BL227" s="251">
        <f t="shared" si="276"/>
        <v>0</v>
      </c>
      <c r="BM227" s="636">
        <v>0</v>
      </c>
      <c r="BN227" s="634">
        <v>0</v>
      </c>
      <c r="BO227" s="253">
        <f t="shared" si="255"/>
        <v>0</v>
      </c>
      <c r="BP227" s="251">
        <f t="shared" si="277"/>
        <v>0</v>
      </c>
      <c r="BQ227" s="637">
        <v>2</v>
      </c>
      <c r="BR227" s="634">
        <v>6.9444444444444441E-3</v>
      </c>
      <c r="BS227" s="253">
        <f t="shared" si="256"/>
        <v>0</v>
      </c>
      <c r="BT227" s="251">
        <f t="shared" si="278"/>
        <v>10</v>
      </c>
      <c r="BU227" s="253">
        <f t="shared" si="258"/>
        <v>3</v>
      </c>
      <c r="BV227" s="254">
        <f t="shared" si="242"/>
        <v>1.3888888888888888E-2</v>
      </c>
      <c r="BW227" s="253">
        <f t="shared" si="257"/>
        <v>0</v>
      </c>
      <c r="BX227" s="252">
        <f t="shared" si="279"/>
        <v>20</v>
      </c>
      <c r="BY227" s="418">
        <f t="shared" si="259"/>
        <v>0.56944444444444453</v>
      </c>
      <c r="BZ227" s="260">
        <f t="shared" si="260"/>
        <v>4549.6829268292677</v>
      </c>
      <c r="CA227" s="260">
        <f t="shared" si="261"/>
        <v>109192.39024390242</v>
      </c>
      <c r="CB227" s="258">
        <f t="shared" si="262"/>
        <v>4494.8674698795176</v>
      </c>
      <c r="CC227" s="546">
        <f t="shared" ref="CC227" si="304">SUM(CC226,BR227)</f>
        <v>11.187499999999998</v>
      </c>
      <c r="CD227" s="546">
        <f t="shared" ref="CD227" si="305" xml:space="preserve"> W227 + CD226</f>
        <v>150.47499999999999</v>
      </c>
      <c r="CE227" s="515">
        <f t="shared" ref="CE227" si="306" xml:space="preserve"> CD227 - CC227</f>
        <v>139.28749999999999</v>
      </c>
      <c r="CF227" s="419">
        <f t="shared" ref="CF227" si="307">Q227/CE227/24</f>
        <v>1456.3890633880762</v>
      </c>
      <c r="CG227" s="638">
        <f t="shared" ref="CG227" si="308">W227+CG226</f>
        <v>16.446527777777778</v>
      </c>
      <c r="CH227" s="638">
        <f t="shared" ref="CH227" si="309">BR227 + CH226</f>
        <v>1.7277777777777776</v>
      </c>
      <c r="CI227" s="628">
        <f t="shared" ref="CI227" si="310">M227 + CI226</f>
        <v>520632</v>
      </c>
      <c r="CJ227" s="638">
        <f t="shared" ref="CJ227" si="311" xml:space="preserve"> CG227 - CH227</f>
        <v>14.71875</v>
      </c>
      <c r="CK227" s="628">
        <f t="shared" ref="CK227" si="312" xml:space="preserve"> CI227/CJ227/24</f>
        <v>1473.8343949044586</v>
      </c>
      <c r="CL227" s="628">
        <f t="shared" ref="CL227" si="313" xml:space="preserve"> CI227/CG227/24</f>
        <v>1319.0018156483554</v>
      </c>
    </row>
    <row r="228" spans="1:90">
      <c r="A228" s="622">
        <f t="shared" si="243"/>
        <v>227</v>
      </c>
      <c r="B228" s="623">
        <v>40996</v>
      </c>
      <c r="C228" s="622">
        <f t="shared" si="235"/>
        <v>3</v>
      </c>
      <c r="D228" s="622" t="s">
        <v>24</v>
      </c>
      <c r="E228" s="622" t="s">
        <v>1323</v>
      </c>
      <c r="F228" s="624"/>
      <c r="G228" s="626">
        <v>82</v>
      </c>
      <c r="H228" s="627" t="s">
        <v>27</v>
      </c>
      <c r="I228" s="624" t="s">
        <v>1340</v>
      </c>
      <c r="J228" s="627" t="s">
        <v>1324</v>
      </c>
      <c r="K228" s="627" t="s">
        <v>29</v>
      </c>
      <c r="L228" s="628">
        <v>148103</v>
      </c>
      <c r="M228" s="628">
        <v>49164</v>
      </c>
      <c r="N228" s="640"/>
      <c r="O228" s="625"/>
      <c r="P228" s="628">
        <f>P227-M228</f>
        <v>36760</v>
      </c>
      <c r="Q228" s="268">
        <f t="shared" si="216"/>
        <v>4917727</v>
      </c>
      <c r="R228" s="628" t="s">
        <v>1332</v>
      </c>
      <c r="S228" s="629">
        <v>8.3333333333333329E-2</v>
      </c>
      <c r="T228" s="257">
        <f t="shared" si="244"/>
        <v>2</v>
      </c>
      <c r="U228" s="257">
        <f t="shared" si="267"/>
        <v>0</v>
      </c>
      <c r="V228" s="628" t="s">
        <v>1333</v>
      </c>
      <c r="W228" s="630">
        <v>1</v>
      </c>
      <c r="X228" s="253">
        <f t="shared" si="245"/>
        <v>24</v>
      </c>
      <c r="Y228" s="257">
        <f t="shared" si="268"/>
        <v>0</v>
      </c>
      <c r="Z228" s="253">
        <f t="shared" si="281"/>
        <v>3588</v>
      </c>
      <c r="AA228" s="253">
        <f t="shared" si="281"/>
        <v>4164</v>
      </c>
      <c r="AB228" s="253">
        <f>SUM($W$7:W228)</f>
        <v>150.08958333333334</v>
      </c>
      <c r="AC228" s="628">
        <v>0</v>
      </c>
      <c r="AD228" s="628">
        <v>0</v>
      </c>
      <c r="AE228" s="253">
        <f t="shared" si="246"/>
        <v>0</v>
      </c>
      <c r="AF228" s="253">
        <f t="shared" si="269"/>
        <v>0</v>
      </c>
      <c r="AG228" s="257">
        <f t="shared" si="241"/>
        <v>2048.5</v>
      </c>
      <c r="AH228" s="257">
        <f t="shared" si="247"/>
        <v>49164</v>
      </c>
      <c r="AI228" s="631"/>
      <c r="AJ228" s="632"/>
      <c r="AK228" s="633">
        <v>1</v>
      </c>
      <c r="AL228" s="627">
        <v>8.3333333333333332E-3</v>
      </c>
      <c r="AM228" s="253">
        <f t="shared" si="248"/>
        <v>0</v>
      </c>
      <c r="AN228" s="251">
        <f t="shared" si="270"/>
        <v>12</v>
      </c>
      <c r="AO228" s="622">
        <v>1</v>
      </c>
      <c r="AP228" s="634">
        <v>7.3611111111111113E-2</v>
      </c>
      <c r="AQ228" s="253">
        <f t="shared" si="249"/>
        <v>1</v>
      </c>
      <c r="AR228" s="251">
        <f t="shared" si="271"/>
        <v>46</v>
      </c>
      <c r="AS228" s="622">
        <v>0</v>
      </c>
      <c r="AT228" s="629">
        <v>0</v>
      </c>
      <c r="AU228" s="253">
        <f t="shared" si="250"/>
        <v>0</v>
      </c>
      <c r="AV228" s="251">
        <f t="shared" si="272"/>
        <v>0</v>
      </c>
      <c r="AW228" s="633">
        <v>0</v>
      </c>
      <c r="AX228" s="635">
        <v>0</v>
      </c>
      <c r="AY228" s="253">
        <f t="shared" si="251"/>
        <v>0</v>
      </c>
      <c r="AZ228" s="251">
        <f t="shared" si="273"/>
        <v>0</v>
      </c>
      <c r="BA228" s="633">
        <v>0</v>
      </c>
      <c r="BB228" s="634">
        <v>0</v>
      </c>
      <c r="BC228" s="257">
        <f t="shared" si="252"/>
        <v>0</v>
      </c>
      <c r="BD228" s="258">
        <f t="shared" si="274"/>
        <v>0</v>
      </c>
      <c r="BE228" s="622">
        <v>5</v>
      </c>
      <c r="BF228" s="634">
        <v>9.1666666666666674E-2</v>
      </c>
      <c r="BG228" s="253">
        <f t="shared" si="253"/>
        <v>2</v>
      </c>
      <c r="BH228" s="251">
        <f t="shared" si="275"/>
        <v>12</v>
      </c>
      <c r="BI228" s="636">
        <v>0</v>
      </c>
      <c r="BJ228" s="634">
        <v>0</v>
      </c>
      <c r="BK228" s="253">
        <f t="shared" si="254"/>
        <v>0</v>
      </c>
      <c r="BL228" s="251">
        <f t="shared" si="276"/>
        <v>0</v>
      </c>
      <c r="BM228" s="636">
        <v>0</v>
      </c>
      <c r="BN228" s="634">
        <v>0</v>
      </c>
      <c r="BO228" s="253">
        <f t="shared" si="255"/>
        <v>0</v>
      </c>
      <c r="BP228" s="251">
        <f t="shared" si="277"/>
        <v>0</v>
      </c>
      <c r="BQ228" s="637">
        <v>4</v>
      </c>
      <c r="BR228" s="634">
        <v>0.29444444444444445</v>
      </c>
      <c r="BS228" s="253">
        <f t="shared" si="256"/>
        <v>7</v>
      </c>
      <c r="BT228" s="251">
        <f t="shared" si="278"/>
        <v>4</v>
      </c>
      <c r="BU228" s="253">
        <f t="shared" si="258"/>
        <v>11</v>
      </c>
      <c r="BV228" s="254">
        <f t="shared" si="242"/>
        <v>0.46805555555555561</v>
      </c>
      <c r="BW228" s="253">
        <f t="shared" si="257"/>
        <v>11</v>
      </c>
      <c r="BX228" s="252">
        <f t="shared" si="279"/>
        <v>14</v>
      </c>
      <c r="BY228" s="418">
        <f t="shared" si="259"/>
        <v>0.53194444444444433</v>
      </c>
      <c r="BZ228" s="260">
        <f t="shared" si="260"/>
        <v>3850.9660574412542</v>
      </c>
      <c r="CA228" s="260">
        <f t="shared" si="261"/>
        <v>92423.185378590104</v>
      </c>
      <c r="CB228" s="258">
        <f t="shared" si="262"/>
        <v>2903.3858267716537</v>
      </c>
      <c r="CC228" s="546">
        <f t="shared" ref="CC228" si="314">SUM(CC227,BR228)</f>
        <v>11.481944444444443</v>
      </c>
      <c r="CD228" s="546">
        <f t="shared" ref="CD228" si="315" xml:space="preserve"> W228 + CD227</f>
        <v>151.47499999999999</v>
      </c>
      <c r="CE228" s="515">
        <f t="shared" ref="CE228" si="316" xml:space="preserve"> CD228 - CC228</f>
        <v>139.99305555555554</v>
      </c>
      <c r="CF228" s="419">
        <f t="shared" ref="CF228" si="317">Q228/CE228/24</f>
        <v>1463.6818294558263</v>
      </c>
      <c r="CG228" s="638">
        <f t="shared" ref="CG228" si="318">W228+CG227</f>
        <v>17.446527777777778</v>
      </c>
      <c r="CH228" s="638">
        <f t="shared" ref="CH228" si="319">BR228 + CH227</f>
        <v>2.0222222222222221</v>
      </c>
      <c r="CI228" s="628">
        <f t="shared" ref="CI228" si="320">M228 + CI227</f>
        <v>569796</v>
      </c>
      <c r="CJ228" s="638">
        <f t="shared" ref="CJ228" si="321" xml:space="preserve"> CG228 - CH228</f>
        <v>15.424305555555556</v>
      </c>
      <c r="CK228" s="628">
        <f t="shared" ref="CK228" si="322" xml:space="preserve"> CI228/CJ228/24</f>
        <v>1539.2265093872404</v>
      </c>
      <c r="CL228" s="628">
        <f t="shared" ref="CL228" si="323" xml:space="preserve"> CI228/CG228/24</f>
        <v>1360.8151892687974</v>
      </c>
    </row>
    <row r="229" spans="1:90">
      <c r="A229" s="622">
        <f t="shared" si="243"/>
        <v>228</v>
      </c>
      <c r="B229" s="623">
        <v>40997</v>
      </c>
      <c r="C229" s="622">
        <f t="shared" si="235"/>
        <v>3</v>
      </c>
      <c r="D229" s="622" t="s">
        <v>24</v>
      </c>
      <c r="E229" s="622" t="s">
        <v>1323</v>
      </c>
      <c r="F229" s="624"/>
      <c r="G229" s="626">
        <v>82</v>
      </c>
      <c r="H229" s="627" t="s">
        <v>27</v>
      </c>
      <c r="I229" s="624" t="s">
        <v>1340</v>
      </c>
      <c r="J229" s="627" t="s">
        <v>1324</v>
      </c>
      <c r="K229" s="627" t="s">
        <v>29</v>
      </c>
      <c r="L229" s="628">
        <v>148103</v>
      </c>
      <c r="M229" s="628">
        <v>32488</v>
      </c>
      <c r="N229" s="640"/>
      <c r="O229" s="625"/>
      <c r="P229" s="628">
        <f>P228-M229</f>
        <v>4272</v>
      </c>
      <c r="Q229" s="268">
        <f t="shared" si="216"/>
        <v>4950215</v>
      </c>
      <c r="R229" s="628" t="s">
        <v>1332</v>
      </c>
      <c r="S229" s="629">
        <v>8.3333333333333329E-2</v>
      </c>
      <c r="T229" s="257">
        <f t="shared" si="244"/>
        <v>2</v>
      </c>
      <c r="U229" s="257">
        <f t="shared" si="267"/>
        <v>0</v>
      </c>
      <c r="V229" s="628" t="s">
        <v>1333</v>
      </c>
      <c r="W229" s="630">
        <v>1</v>
      </c>
      <c r="X229" s="253">
        <f t="shared" si="245"/>
        <v>24</v>
      </c>
      <c r="Y229" s="257">
        <f t="shared" si="268"/>
        <v>0</v>
      </c>
      <c r="Z229" s="253">
        <f t="shared" si="281"/>
        <v>3612</v>
      </c>
      <c r="AA229" s="253">
        <f t="shared" si="281"/>
        <v>4164</v>
      </c>
      <c r="AB229" s="253">
        <f>SUM($W$7:W229)</f>
        <v>151.08958333333334</v>
      </c>
      <c r="AC229" s="628">
        <v>0</v>
      </c>
      <c r="AD229" s="628">
        <v>0</v>
      </c>
      <c r="AE229" s="253">
        <f t="shared" si="246"/>
        <v>0</v>
      </c>
      <c r="AF229" s="253">
        <f t="shared" si="269"/>
        <v>0</v>
      </c>
      <c r="AG229" s="257">
        <f t="shared" si="241"/>
        <v>1353.6666666666667</v>
      </c>
      <c r="AH229" s="257">
        <f t="shared" si="247"/>
        <v>32488</v>
      </c>
      <c r="AI229" s="631"/>
      <c r="AJ229" s="632"/>
      <c r="AK229" s="633">
        <v>0</v>
      </c>
      <c r="AL229" s="627">
        <v>0</v>
      </c>
      <c r="AM229" s="253">
        <f t="shared" si="248"/>
        <v>0</v>
      </c>
      <c r="AN229" s="251">
        <f t="shared" si="270"/>
        <v>0</v>
      </c>
      <c r="AO229" s="622">
        <v>3</v>
      </c>
      <c r="AP229" s="634">
        <v>8.2638888888888887E-2</v>
      </c>
      <c r="AQ229" s="253">
        <f t="shared" si="249"/>
        <v>1</v>
      </c>
      <c r="AR229" s="251">
        <f t="shared" si="271"/>
        <v>59</v>
      </c>
      <c r="AS229" s="622">
        <v>0</v>
      </c>
      <c r="AT229" s="629">
        <v>0</v>
      </c>
      <c r="AU229" s="253">
        <f t="shared" si="250"/>
        <v>0</v>
      </c>
      <c r="AV229" s="251">
        <f t="shared" si="272"/>
        <v>0</v>
      </c>
      <c r="AW229" s="633">
        <v>0</v>
      </c>
      <c r="AX229" s="635">
        <v>0</v>
      </c>
      <c r="AY229" s="253">
        <f t="shared" si="251"/>
        <v>0</v>
      </c>
      <c r="AZ229" s="251">
        <f t="shared" si="273"/>
        <v>0</v>
      </c>
      <c r="BA229" s="633">
        <v>19</v>
      </c>
      <c r="BB229" s="634">
        <v>0.12916666666666668</v>
      </c>
      <c r="BC229" s="257">
        <f t="shared" si="252"/>
        <v>3</v>
      </c>
      <c r="BD229" s="258">
        <f t="shared" si="274"/>
        <v>6</v>
      </c>
      <c r="BE229" s="622">
        <v>3</v>
      </c>
      <c r="BF229" s="634">
        <v>4.7222222222222221E-2</v>
      </c>
      <c r="BG229" s="253">
        <f t="shared" si="253"/>
        <v>1</v>
      </c>
      <c r="BH229" s="251">
        <f t="shared" si="275"/>
        <v>8</v>
      </c>
      <c r="BI229" s="636">
        <v>0</v>
      </c>
      <c r="BJ229" s="634">
        <v>0</v>
      </c>
      <c r="BK229" s="253">
        <f t="shared" si="254"/>
        <v>0</v>
      </c>
      <c r="BL229" s="251">
        <f t="shared" si="276"/>
        <v>0</v>
      </c>
      <c r="BM229" s="636">
        <v>0</v>
      </c>
      <c r="BN229" s="634">
        <v>0</v>
      </c>
      <c r="BO229" s="253">
        <f t="shared" si="255"/>
        <v>0</v>
      </c>
      <c r="BP229" s="251">
        <f t="shared" si="277"/>
        <v>0</v>
      </c>
      <c r="BQ229" s="637">
        <v>3</v>
      </c>
      <c r="BR229" s="634">
        <v>0.13125000000000001</v>
      </c>
      <c r="BS229" s="253">
        <f t="shared" si="256"/>
        <v>3</v>
      </c>
      <c r="BT229" s="251">
        <f t="shared" si="278"/>
        <v>9</v>
      </c>
      <c r="BU229" s="253">
        <f t="shared" si="258"/>
        <v>28</v>
      </c>
      <c r="BV229" s="254">
        <f t="shared" si="242"/>
        <v>0.39027777777777778</v>
      </c>
      <c r="BW229" s="253">
        <f t="shared" si="257"/>
        <v>9</v>
      </c>
      <c r="BX229" s="252">
        <f t="shared" si="279"/>
        <v>22</v>
      </c>
      <c r="BY229" s="418">
        <f t="shared" si="259"/>
        <v>0.60972222222222228</v>
      </c>
      <c r="BZ229" s="260">
        <f t="shared" si="260"/>
        <v>2220.1366742596806</v>
      </c>
      <c r="CA229" s="260">
        <f t="shared" si="261"/>
        <v>53283.280182232338</v>
      </c>
      <c r="CB229" s="258">
        <f t="shared" si="262"/>
        <v>1558.1774580335732</v>
      </c>
      <c r="CC229" s="546">
        <f t="shared" ref="CC229" si="324">SUM(CC228,BR229)</f>
        <v>11.613194444444442</v>
      </c>
      <c r="CD229" s="546">
        <f t="shared" ref="CD229" si="325" xml:space="preserve"> W229 + CD228</f>
        <v>152.47499999999999</v>
      </c>
      <c r="CE229" s="515">
        <f t="shared" ref="CE229" si="326" xml:space="preserve"> CD229 - CC229</f>
        <v>140.86180555555555</v>
      </c>
      <c r="CF229" s="419">
        <f t="shared" ref="CF229" si="327">Q229/CE229/24</f>
        <v>1464.264621057873</v>
      </c>
      <c r="CG229" s="638">
        <f t="shared" ref="CG229" si="328">W229+CG228</f>
        <v>18.446527777777778</v>
      </c>
      <c r="CH229" s="638">
        <f t="shared" ref="CH229" si="329">BR229 + CH228</f>
        <v>2.1534722222222222</v>
      </c>
      <c r="CI229" s="628">
        <f t="shared" ref="CI229" si="330">M229 + CI228</f>
        <v>602284</v>
      </c>
      <c r="CJ229" s="638">
        <f t="shared" ref="CJ229" si="331" xml:space="preserve"> CG229 - CH229</f>
        <v>16.293055555555554</v>
      </c>
      <c r="CK229" s="628">
        <f t="shared" ref="CK229" si="332" xml:space="preserve"> CI229/CJ229/24</f>
        <v>1540.2369789446766</v>
      </c>
      <c r="CL229" s="628">
        <f t="shared" ref="CL229" si="333" xml:space="preserve"> CI229/CG229/24</f>
        <v>1360.4276625381169</v>
      </c>
    </row>
    <row r="230" spans="1:90">
      <c r="A230" s="622">
        <f t="shared" si="243"/>
        <v>229</v>
      </c>
      <c r="B230" s="623">
        <v>40998</v>
      </c>
      <c r="C230" s="622">
        <f t="shared" si="235"/>
        <v>3</v>
      </c>
      <c r="D230" s="622" t="s">
        <v>24</v>
      </c>
      <c r="E230" s="622" t="s">
        <v>1323</v>
      </c>
      <c r="F230" s="624"/>
      <c r="G230" s="626">
        <v>82</v>
      </c>
      <c r="H230" s="627" t="s">
        <v>27</v>
      </c>
      <c r="I230" s="624" t="s">
        <v>1340</v>
      </c>
      <c r="J230" s="627" t="s">
        <v>1324</v>
      </c>
      <c r="K230" s="627" t="s">
        <v>29</v>
      </c>
      <c r="L230" s="628">
        <v>148103</v>
      </c>
      <c r="M230" s="628">
        <v>4272</v>
      </c>
      <c r="N230" s="640"/>
      <c r="O230" s="625"/>
      <c r="P230" s="628">
        <f>P229-M230</f>
        <v>0</v>
      </c>
      <c r="Q230" s="268">
        <f t="shared" si="216"/>
        <v>4954487</v>
      </c>
      <c r="R230" s="628" t="s">
        <v>1332</v>
      </c>
      <c r="S230" s="629">
        <v>8.3333333333333329E-2</v>
      </c>
      <c r="T230" s="257">
        <f t="shared" si="244"/>
        <v>2</v>
      </c>
      <c r="U230" s="257">
        <f t="shared" si="267"/>
        <v>0</v>
      </c>
      <c r="V230" s="628" t="s">
        <v>1333</v>
      </c>
      <c r="W230" s="630">
        <v>0.22916666666666666</v>
      </c>
      <c r="X230" s="253">
        <f t="shared" si="245"/>
        <v>5</v>
      </c>
      <c r="Y230" s="257">
        <f t="shared" si="268"/>
        <v>30</v>
      </c>
      <c r="Z230" s="253">
        <f t="shared" si="281"/>
        <v>3617</v>
      </c>
      <c r="AA230" s="253">
        <f t="shared" si="281"/>
        <v>4194</v>
      </c>
      <c r="AB230" s="253">
        <f>SUM($W$7:W230)</f>
        <v>151.31874999999999</v>
      </c>
      <c r="AC230" s="628">
        <v>0</v>
      </c>
      <c r="AD230" s="628">
        <v>0</v>
      </c>
      <c r="AE230" s="253">
        <f t="shared" si="246"/>
        <v>0</v>
      </c>
      <c r="AF230" s="253">
        <f t="shared" si="269"/>
        <v>0</v>
      </c>
      <c r="AG230" s="257">
        <f t="shared" si="241"/>
        <v>776.72727272727286</v>
      </c>
      <c r="AH230" s="257">
        <f t="shared" si="247"/>
        <v>18641.454545454548</v>
      </c>
      <c r="AI230" s="663" t="s">
        <v>1334</v>
      </c>
      <c r="AJ230" s="632"/>
      <c r="AK230" s="633">
        <v>2</v>
      </c>
      <c r="AL230" s="627">
        <v>6.1111111111111116E-2</v>
      </c>
      <c r="AM230" s="253">
        <f t="shared" si="248"/>
        <v>1</v>
      </c>
      <c r="AN230" s="251">
        <f t="shared" si="270"/>
        <v>28</v>
      </c>
      <c r="AO230" s="622">
        <v>0</v>
      </c>
      <c r="AP230" s="634">
        <v>0</v>
      </c>
      <c r="AQ230" s="253">
        <f t="shared" si="249"/>
        <v>0</v>
      </c>
      <c r="AR230" s="251">
        <f t="shared" si="271"/>
        <v>0</v>
      </c>
      <c r="AS230" s="622">
        <v>0</v>
      </c>
      <c r="AT230" s="629">
        <v>0</v>
      </c>
      <c r="AU230" s="253">
        <f t="shared" si="250"/>
        <v>0</v>
      </c>
      <c r="AV230" s="251">
        <f t="shared" si="272"/>
        <v>0</v>
      </c>
      <c r="AW230" s="633">
        <v>0</v>
      </c>
      <c r="AX230" s="635">
        <v>0</v>
      </c>
      <c r="AY230" s="253">
        <f t="shared" si="251"/>
        <v>0</v>
      </c>
      <c r="AZ230" s="251">
        <f t="shared" si="273"/>
        <v>0</v>
      </c>
      <c r="BA230" s="633">
        <v>1</v>
      </c>
      <c r="BB230" s="634">
        <v>8.3333333333333332E-3</v>
      </c>
      <c r="BC230" s="257">
        <f t="shared" si="252"/>
        <v>0</v>
      </c>
      <c r="BD230" s="258">
        <f t="shared" si="274"/>
        <v>12</v>
      </c>
      <c r="BE230" s="622">
        <v>0</v>
      </c>
      <c r="BF230" s="634">
        <v>0</v>
      </c>
      <c r="BG230" s="253">
        <f t="shared" si="253"/>
        <v>0</v>
      </c>
      <c r="BH230" s="251">
        <f t="shared" si="275"/>
        <v>0</v>
      </c>
      <c r="BI230" s="636">
        <v>0</v>
      </c>
      <c r="BJ230" s="634">
        <v>0</v>
      </c>
      <c r="BK230" s="253">
        <f t="shared" si="254"/>
        <v>0</v>
      </c>
      <c r="BL230" s="251">
        <f t="shared" si="276"/>
        <v>0</v>
      </c>
      <c r="BM230" s="636">
        <v>0</v>
      </c>
      <c r="BN230" s="634">
        <v>0</v>
      </c>
      <c r="BO230" s="253">
        <f t="shared" si="255"/>
        <v>0</v>
      </c>
      <c r="BP230" s="251">
        <f t="shared" si="277"/>
        <v>0</v>
      </c>
      <c r="BQ230" s="637">
        <v>0</v>
      </c>
      <c r="BR230" s="634">
        <v>0</v>
      </c>
      <c r="BS230" s="253">
        <f t="shared" si="256"/>
        <v>0</v>
      </c>
      <c r="BT230" s="251">
        <f t="shared" si="278"/>
        <v>0</v>
      </c>
      <c r="BU230" s="253">
        <f t="shared" si="258"/>
        <v>3</v>
      </c>
      <c r="BV230" s="254">
        <f t="shared" si="242"/>
        <v>6.9444444444444448E-2</v>
      </c>
      <c r="BW230" s="253">
        <f t="shared" si="257"/>
        <v>1</v>
      </c>
      <c r="BX230" s="252">
        <f t="shared" si="279"/>
        <v>40</v>
      </c>
      <c r="BY230" s="418">
        <f t="shared" si="259"/>
        <v>0.15972222222222221</v>
      </c>
      <c r="BZ230" s="260">
        <f t="shared" si="260"/>
        <v>1114.4347826086957</v>
      </c>
      <c r="CA230" s="260">
        <f t="shared" si="261"/>
        <v>26746.434782608696</v>
      </c>
      <c r="CB230" s="258">
        <f t="shared" si="262"/>
        <v>776.72727272727286</v>
      </c>
      <c r="CC230" s="546">
        <f t="shared" ref="CC230" si="334">SUM(CC229,BR230)</f>
        <v>11.613194444444442</v>
      </c>
      <c r="CD230" s="546">
        <f t="shared" ref="CD230" si="335" xml:space="preserve"> W230 + CD229</f>
        <v>152.70416666666665</v>
      </c>
      <c r="CE230" s="515">
        <f t="shared" ref="CE230" si="336" xml:space="preserve"> CD230 - CC230</f>
        <v>141.09097222222221</v>
      </c>
      <c r="CF230" s="419">
        <f t="shared" ref="CF230" si="337">Q230/CE230/24</f>
        <v>1463.1478902008655</v>
      </c>
      <c r="CG230" s="638">
        <f t="shared" ref="CG230" si="338">W230+CG229</f>
        <v>18.675694444444446</v>
      </c>
      <c r="CH230" s="638">
        <f t="shared" ref="CH230" si="339">BR230 + CH229</f>
        <v>2.1534722222222222</v>
      </c>
      <c r="CI230" s="628">
        <f t="shared" ref="CI230" si="340">M230 + CI229</f>
        <v>606556</v>
      </c>
      <c r="CJ230" s="638">
        <f t="shared" ref="CJ230" si="341" xml:space="preserve"> CG230 - CH230</f>
        <v>16.522222222222222</v>
      </c>
      <c r="CK230" s="628">
        <f t="shared" ref="CK230" si="342" xml:space="preserve"> CI230/CJ230/24</f>
        <v>1529.646940147949</v>
      </c>
      <c r="CL230" s="628">
        <f t="shared" ref="CL230" si="343" xml:space="preserve"> CI230/CG230/24</f>
        <v>1353.2651619380506</v>
      </c>
    </row>
    <row r="231" spans="1:90">
      <c r="A231" s="622">
        <f t="shared" si="243"/>
        <v>230</v>
      </c>
      <c r="B231" s="623">
        <v>40998</v>
      </c>
      <c r="C231" s="622">
        <f t="shared" si="235"/>
        <v>3</v>
      </c>
      <c r="D231" s="622" t="s">
        <v>24</v>
      </c>
      <c r="E231" s="622" t="s">
        <v>1335</v>
      </c>
      <c r="F231" s="624"/>
      <c r="G231" s="626">
        <v>83</v>
      </c>
      <c r="H231" s="627" t="s">
        <v>27</v>
      </c>
      <c r="I231" s="624" t="s">
        <v>350</v>
      </c>
      <c r="J231" s="627" t="s">
        <v>1336</v>
      </c>
      <c r="K231" s="627" t="s">
        <v>29</v>
      </c>
      <c r="L231" s="628">
        <v>56401</v>
      </c>
      <c r="M231" s="628">
        <v>22947</v>
      </c>
      <c r="N231" s="640"/>
      <c r="O231" s="625"/>
      <c r="P231" s="628">
        <f>L231-M231</f>
        <v>33454</v>
      </c>
      <c r="Q231" s="268">
        <f t="shared" si="216"/>
        <v>4977434</v>
      </c>
      <c r="R231" s="628" t="s">
        <v>1337</v>
      </c>
      <c r="S231" s="629">
        <v>4.1666666666666664E-2</v>
      </c>
      <c r="T231" s="257">
        <f t="shared" si="244"/>
        <v>1</v>
      </c>
      <c r="U231" s="257">
        <f t="shared" si="267"/>
        <v>0</v>
      </c>
      <c r="V231" s="628" t="s">
        <v>1338</v>
      </c>
      <c r="W231" s="630">
        <v>0.71875</v>
      </c>
      <c r="X231" s="253">
        <f t="shared" si="245"/>
        <v>17</v>
      </c>
      <c r="Y231" s="257">
        <f t="shared" si="268"/>
        <v>15</v>
      </c>
      <c r="Z231" s="253">
        <f t="shared" si="281"/>
        <v>3634</v>
      </c>
      <c r="AA231" s="253">
        <f t="shared" si="281"/>
        <v>4209</v>
      </c>
      <c r="AB231" s="253">
        <f>SUM($W$7:W231)</f>
        <v>152.03749999999999</v>
      </c>
      <c r="AC231" s="628">
        <v>0</v>
      </c>
      <c r="AD231" s="628">
        <v>0</v>
      </c>
      <c r="AE231" s="253">
        <f t="shared" si="246"/>
        <v>0</v>
      </c>
      <c r="AF231" s="253">
        <f t="shared" si="269"/>
        <v>0</v>
      </c>
      <c r="AG231" s="257">
        <f t="shared" si="241"/>
        <v>1330.2608695652173</v>
      </c>
      <c r="AH231" s="257">
        <f t="shared" si="247"/>
        <v>31926.260869565216</v>
      </c>
      <c r="AI231" s="631"/>
      <c r="AJ231" s="632"/>
      <c r="AK231" s="633">
        <v>1</v>
      </c>
      <c r="AL231" s="627">
        <v>3.472222222222222E-3</v>
      </c>
      <c r="AM231" s="253">
        <f t="shared" si="248"/>
        <v>0</v>
      </c>
      <c r="AN231" s="251">
        <f t="shared" si="270"/>
        <v>5</v>
      </c>
      <c r="AO231" s="622">
        <v>2</v>
      </c>
      <c r="AP231" s="634">
        <v>8.0555555555555561E-2</v>
      </c>
      <c r="AQ231" s="253">
        <f t="shared" si="249"/>
        <v>1</v>
      </c>
      <c r="AR231" s="251">
        <f t="shared" si="271"/>
        <v>56</v>
      </c>
      <c r="AS231" s="622">
        <v>0</v>
      </c>
      <c r="AT231" s="629">
        <v>0</v>
      </c>
      <c r="AU231" s="253">
        <f t="shared" si="250"/>
        <v>0</v>
      </c>
      <c r="AV231" s="251">
        <f t="shared" si="272"/>
        <v>0</v>
      </c>
      <c r="AW231" s="633">
        <v>3</v>
      </c>
      <c r="AX231" s="635">
        <v>0.18194444444444444</v>
      </c>
      <c r="AY231" s="253">
        <f t="shared" si="251"/>
        <v>4</v>
      </c>
      <c r="AZ231" s="251">
        <f t="shared" si="273"/>
        <v>22</v>
      </c>
      <c r="BA231" s="633">
        <v>0</v>
      </c>
      <c r="BB231" s="634">
        <v>0</v>
      </c>
      <c r="BC231" s="257">
        <f t="shared" si="252"/>
        <v>0</v>
      </c>
      <c r="BD231" s="258">
        <f t="shared" si="274"/>
        <v>0</v>
      </c>
      <c r="BE231" s="622">
        <v>1</v>
      </c>
      <c r="BF231" s="634">
        <v>3.5416666666666666E-2</v>
      </c>
      <c r="BG231" s="253">
        <f t="shared" si="253"/>
        <v>0</v>
      </c>
      <c r="BH231" s="251">
        <f t="shared" si="275"/>
        <v>51</v>
      </c>
      <c r="BI231" s="636">
        <v>0</v>
      </c>
      <c r="BJ231" s="634">
        <v>0</v>
      </c>
      <c r="BK231" s="253">
        <f t="shared" si="254"/>
        <v>0</v>
      </c>
      <c r="BL231" s="251">
        <f t="shared" si="276"/>
        <v>0</v>
      </c>
      <c r="BM231" s="636">
        <v>0</v>
      </c>
      <c r="BN231" s="634">
        <v>0</v>
      </c>
      <c r="BO231" s="253">
        <f t="shared" si="255"/>
        <v>0</v>
      </c>
      <c r="BP231" s="251">
        <f t="shared" si="277"/>
        <v>0</v>
      </c>
      <c r="BQ231" s="637">
        <v>0</v>
      </c>
      <c r="BR231" s="634">
        <v>0</v>
      </c>
      <c r="BS231" s="253">
        <f t="shared" si="256"/>
        <v>0</v>
      </c>
      <c r="BT231" s="251">
        <f t="shared" si="278"/>
        <v>0</v>
      </c>
      <c r="BU231" s="253">
        <f t="shared" si="258"/>
        <v>7</v>
      </c>
      <c r="BV231" s="254">
        <f t="shared" si="242"/>
        <v>0.30138888888888887</v>
      </c>
      <c r="BW231" s="253">
        <f t="shared" si="257"/>
        <v>7</v>
      </c>
      <c r="BX231" s="252">
        <f t="shared" si="279"/>
        <v>14</v>
      </c>
      <c r="BY231" s="418">
        <f t="shared" si="259"/>
        <v>0.41736111111111113</v>
      </c>
      <c r="BZ231" s="260">
        <f t="shared" si="260"/>
        <v>2290.8818635607317</v>
      </c>
      <c r="CA231" s="260">
        <f t="shared" si="261"/>
        <v>54981.164725457566</v>
      </c>
      <c r="CB231" s="258">
        <f t="shared" si="262"/>
        <v>1330.2608695652173</v>
      </c>
      <c r="CC231" s="546">
        <f t="shared" ref="CC231" si="344">SUM(CC230,BR231)</f>
        <v>11.613194444444442</v>
      </c>
      <c r="CD231" s="546">
        <f t="shared" ref="CD231" si="345" xml:space="preserve"> W231 + CD230</f>
        <v>153.42291666666665</v>
      </c>
      <c r="CE231" s="515">
        <f t="shared" ref="CE231" si="346" xml:space="preserve"> CD231 - CC231</f>
        <v>141.80972222222221</v>
      </c>
      <c r="CF231" s="419">
        <f t="shared" ref="CF231" si="347">Q231/CE231/24</f>
        <v>1462.4743641225039</v>
      </c>
      <c r="CG231" s="638">
        <f t="shared" ref="CG231" si="348">W231+CG230</f>
        <v>19.394444444444446</v>
      </c>
      <c r="CH231" s="638">
        <f t="shared" ref="CH231" si="349">BR231 + CH230</f>
        <v>2.1534722222222222</v>
      </c>
      <c r="CI231" s="628">
        <f t="shared" ref="CI231" si="350">M231 + CI230</f>
        <v>629503</v>
      </c>
      <c r="CJ231" s="638">
        <f t="shared" ref="CJ231" si="351" xml:space="preserve"> CG231 - CH231</f>
        <v>17.240972222222222</v>
      </c>
      <c r="CK231" s="628">
        <f t="shared" ref="CK231" si="352" xml:space="preserve"> CI231/CJ231/24</f>
        <v>1521.3348370725419</v>
      </c>
      <c r="CL231" s="628">
        <f t="shared" ref="CL231" si="353" xml:space="preserve"> CI231/CG231/24</f>
        <v>1352.412632483529</v>
      </c>
    </row>
    <row r="232" spans="1:90">
      <c r="A232" s="622">
        <f t="shared" si="243"/>
        <v>231</v>
      </c>
      <c r="B232" s="623">
        <v>40999</v>
      </c>
      <c r="C232" s="622">
        <f t="shared" si="235"/>
        <v>3</v>
      </c>
      <c r="D232" s="622" t="s">
        <v>24</v>
      </c>
      <c r="E232" s="622" t="s">
        <v>1335</v>
      </c>
      <c r="F232" s="624"/>
      <c r="G232" s="626">
        <v>83</v>
      </c>
      <c r="H232" s="627" t="s">
        <v>27</v>
      </c>
      <c r="I232" s="624" t="s">
        <v>350</v>
      </c>
      <c r="J232" s="627" t="s">
        <v>1336</v>
      </c>
      <c r="K232" s="627" t="s">
        <v>29</v>
      </c>
      <c r="L232" s="628">
        <v>56401</v>
      </c>
      <c r="M232" s="628">
        <v>26071</v>
      </c>
      <c r="N232" s="640"/>
      <c r="O232" s="625"/>
      <c r="P232" s="628">
        <f>P231-M232</f>
        <v>7383</v>
      </c>
      <c r="Q232" s="268">
        <f t="shared" si="216"/>
        <v>5003505</v>
      </c>
      <c r="R232" s="628" t="s">
        <v>1337</v>
      </c>
      <c r="S232" s="629">
        <v>4.1666666666666664E-2</v>
      </c>
      <c r="T232" s="257">
        <f t="shared" si="244"/>
        <v>1</v>
      </c>
      <c r="U232" s="257">
        <f t="shared" si="267"/>
        <v>0</v>
      </c>
      <c r="V232" s="628" t="s">
        <v>1338</v>
      </c>
      <c r="W232" s="630">
        <v>1</v>
      </c>
      <c r="X232" s="253">
        <f t="shared" si="245"/>
        <v>24</v>
      </c>
      <c r="Y232" s="257">
        <f t="shared" si="268"/>
        <v>0</v>
      </c>
      <c r="Z232" s="253">
        <f t="shared" si="281"/>
        <v>3658</v>
      </c>
      <c r="AA232" s="253">
        <f t="shared" si="281"/>
        <v>4209</v>
      </c>
      <c r="AB232" s="253">
        <f>SUM($W$7:W232)</f>
        <v>153.03749999999999</v>
      </c>
      <c r="AC232" s="628">
        <v>0</v>
      </c>
      <c r="AD232" s="628">
        <v>0</v>
      </c>
      <c r="AE232" s="253">
        <f t="shared" si="246"/>
        <v>0</v>
      </c>
      <c r="AF232" s="253">
        <f t="shared" si="269"/>
        <v>0</v>
      </c>
      <c r="AG232" s="257">
        <f t="shared" si="241"/>
        <v>1086.2916666666667</v>
      </c>
      <c r="AH232" s="257">
        <f t="shared" si="247"/>
        <v>26071</v>
      </c>
      <c r="AI232" s="631"/>
      <c r="AJ232" s="632"/>
      <c r="AK232" s="633">
        <v>1</v>
      </c>
      <c r="AL232" s="627">
        <v>3.0555555555555555E-2</v>
      </c>
      <c r="AM232" s="253">
        <f t="shared" si="248"/>
        <v>0</v>
      </c>
      <c r="AN232" s="251">
        <f t="shared" si="270"/>
        <v>44</v>
      </c>
      <c r="AO232" s="622">
        <v>3</v>
      </c>
      <c r="AP232" s="634">
        <v>5.2777777777777778E-2</v>
      </c>
      <c r="AQ232" s="253">
        <f t="shared" si="249"/>
        <v>1</v>
      </c>
      <c r="AR232" s="251">
        <f t="shared" si="271"/>
        <v>16</v>
      </c>
      <c r="AS232" s="622">
        <v>1</v>
      </c>
      <c r="AT232" s="629">
        <v>8.3333333333333332E-3</v>
      </c>
      <c r="AU232" s="253">
        <f t="shared" si="250"/>
        <v>0</v>
      </c>
      <c r="AV232" s="251">
        <f t="shared" si="272"/>
        <v>12</v>
      </c>
      <c r="AW232" s="633">
        <v>5</v>
      </c>
      <c r="AX232" s="635">
        <v>0.3263888888888889</v>
      </c>
      <c r="AY232" s="253">
        <f t="shared" si="251"/>
        <v>7</v>
      </c>
      <c r="AZ232" s="251">
        <f t="shared" si="273"/>
        <v>50</v>
      </c>
      <c r="BA232" s="633">
        <v>3</v>
      </c>
      <c r="BB232" s="634">
        <v>8.3333333333333332E-3</v>
      </c>
      <c r="BC232" s="257">
        <f t="shared" si="252"/>
        <v>0</v>
      </c>
      <c r="BD232" s="258">
        <f t="shared" si="274"/>
        <v>12</v>
      </c>
      <c r="BE232" s="622">
        <v>2</v>
      </c>
      <c r="BF232" s="634">
        <v>5.6250000000000001E-2</v>
      </c>
      <c r="BG232" s="253">
        <f t="shared" si="253"/>
        <v>1</v>
      </c>
      <c r="BH232" s="251">
        <f t="shared" si="275"/>
        <v>21</v>
      </c>
      <c r="BI232" s="636">
        <v>0</v>
      </c>
      <c r="BJ232" s="634">
        <v>0</v>
      </c>
      <c r="BK232" s="253">
        <f t="shared" si="254"/>
        <v>0</v>
      </c>
      <c r="BL232" s="251">
        <f t="shared" si="276"/>
        <v>0</v>
      </c>
      <c r="BM232" s="636">
        <v>0</v>
      </c>
      <c r="BN232" s="634">
        <v>0</v>
      </c>
      <c r="BO232" s="253">
        <f t="shared" si="255"/>
        <v>0</v>
      </c>
      <c r="BP232" s="251">
        <f t="shared" si="277"/>
        <v>0</v>
      </c>
      <c r="BQ232" s="637">
        <v>3</v>
      </c>
      <c r="BR232" s="634">
        <v>0.14861111111111111</v>
      </c>
      <c r="BS232" s="253">
        <f t="shared" si="256"/>
        <v>3</v>
      </c>
      <c r="BT232" s="251">
        <f t="shared" si="278"/>
        <v>34</v>
      </c>
      <c r="BU232" s="253">
        <f t="shared" si="258"/>
        <v>18</v>
      </c>
      <c r="BV232" s="254">
        <f t="shared" si="242"/>
        <v>0.63124999999999998</v>
      </c>
      <c r="BW232" s="253">
        <f t="shared" si="257"/>
        <v>15</v>
      </c>
      <c r="BX232" s="252">
        <f t="shared" si="279"/>
        <v>9</v>
      </c>
      <c r="BY232" s="418">
        <f t="shared" ref="BY232:BY233" si="354">W232-BV232</f>
        <v>0.36875000000000002</v>
      </c>
      <c r="BZ232" s="260">
        <f t="shared" ref="BZ232:BZ233" si="355">M232/BY232/24</f>
        <v>2945.8757062146892</v>
      </c>
      <c r="CA232" s="260">
        <f t="shared" ref="CA232:CA233" si="356">BZ232*24</f>
        <v>70701.016949152545</v>
      </c>
      <c r="CB232" s="258">
        <f t="shared" ref="CB232:CB233" si="357">M232/(W232-BR232)/24</f>
        <v>1275.9053833605221</v>
      </c>
      <c r="CC232" s="546">
        <f t="shared" ref="CC232" si="358">SUM(CC231,BR232)</f>
        <v>11.761805555555553</v>
      </c>
      <c r="CD232" s="546">
        <f t="shared" ref="CD232" si="359" xml:space="preserve"> W232 + CD231</f>
        <v>154.42291666666665</v>
      </c>
      <c r="CE232" s="515">
        <f t="shared" ref="CE232:CE233" si="360" xml:space="preserve"> CD232 - CC232</f>
        <v>142.6611111111111</v>
      </c>
      <c r="CF232" s="419">
        <f t="shared" ref="CF232:CF233" si="361">Q232/CE232/24</f>
        <v>1461.3609369523738</v>
      </c>
      <c r="CG232" s="638">
        <f t="shared" ref="CG232" si="362">W232+CG231</f>
        <v>20.394444444444446</v>
      </c>
      <c r="CH232" s="638">
        <f t="shared" ref="CH232" si="363">BR232 + CH231</f>
        <v>2.3020833333333335</v>
      </c>
      <c r="CI232" s="628">
        <f t="shared" ref="CI232" si="364">M232 + CI231</f>
        <v>655574</v>
      </c>
      <c r="CJ232" s="638">
        <f t="shared" ref="CJ232:CJ233" si="365" xml:space="preserve"> CG232 - CH232</f>
        <v>18.092361111111114</v>
      </c>
      <c r="CK232" s="628">
        <f t="shared" ref="CK232:CK233" si="366" xml:space="preserve"> CI232/CJ232/24</f>
        <v>1509.7854373776529</v>
      </c>
      <c r="CL232" s="628">
        <f t="shared" ref="CL232:CL233" si="367" xml:space="preserve"> CI232/CG232/24</f>
        <v>1339.3639335330972</v>
      </c>
    </row>
    <row r="233" spans="1:90">
      <c r="A233" s="622">
        <f t="shared" si="243"/>
        <v>232</v>
      </c>
      <c r="B233" s="623">
        <v>41000</v>
      </c>
      <c r="C233" s="622">
        <f t="shared" si="235"/>
        <v>4</v>
      </c>
      <c r="D233" s="622" t="s">
        <v>24</v>
      </c>
      <c r="E233" s="622" t="s">
        <v>1335</v>
      </c>
      <c r="F233" s="624"/>
      <c r="G233" s="626">
        <v>83</v>
      </c>
      <c r="H233" s="627" t="s">
        <v>27</v>
      </c>
      <c r="I233" s="624" t="s">
        <v>350</v>
      </c>
      <c r="J233" s="627" t="s">
        <v>1336</v>
      </c>
      <c r="K233" s="627" t="s">
        <v>29</v>
      </c>
      <c r="L233" s="628">
        <v>56401</v>
      </c>
      <c r="M233" s="628">
        <v>7383</v>
      </c>
      <c r="N233" s="640"/>
      <c r="O233" s="625"/>
      <c r="P233" s="628">
        <f>P232-M233</f>
        <v>0</v>
      </c>
      <c r="Q233" s="268">
        <f>M233</f>
        <v>7383</v>
      </c>
      <c r="R233" s="628" t="s">
        <v>1337</v>
      </c>
      <c r="S233" s="629">
        <v>4.1666666666666664E-2</v>
      </c>
      <c r="T233" s="257">
        <f t="shared" si="244"/>
        <v>1</v>
      </c>
      <c r="U233" s="257">
        <f t="shared" si="267"/>
        <v>0</v>
      </c>
      <c r="V233" s="628" t="s">
        <v>1338</v>
      </c>
      <c r="W233" s="630">
        <v>0.625</v>
      </c>
      <c r="X233" s="253">
        <f t="shared" si="245"/>
        <v>15</v>
      </c>
      <c r="Y233" s="257">
        <f t="shared" si="268"/>
        <v>0</v>
      </c>
      <c r="Z233" s="253">
        <f t="shared" si="281"/>
        <v>3673</v>
      </c>
      <c r="AA233" s="253">
        <f t="shared" si="281"/>
        <v>4209</v>
      </c>
      <c r="AB233" s="253">
        <f>SUM($W$7:W233)</f>
        <v>153.66249999999999</v>
      </c>
      <c r="AC233" s="628">
        <v>0</v>
      </c>
      <c r="AD233" s="628">
        <v>0</v>
      </c>
      <c r="AE233" s="253">
        <f t="shared" si="246"/>
        <v>0</v>
      </c>
      <c r="AF233" s="253">
        <f t="shared" si="269"/>
        <v>0</v>
      </c>
      <c r="AG233" s="257">
        <f t="shared" si="241"/>
        <v>492.2</v>
      </c>
      <c r="AH233" s="257">
        <f t="shared" si="247"/>
        <v>11812.8</v>
      </c>
      <c r="AI233" s="631" t="s">
        <v>1343</v>
      </c>
      <c r="AJ233" s="632"/>
      <c r="AK233" s="633">
        <v>0</v>
      </c>
      <c r="AL233" s="627">
        <v>0</v>
      </c>
      <c r="AM233" s="253">
        <f t="shared" si="248"/>
        <v>0</v>
      </c>
      <c r="AN233" s="251">
        <f t="shared" si="270"/>
        <v>0</v>
      </c>
      <c r="AO233" s="622">
        <v>2</v>
      </c>
      <c r="AP233" s="634">
        <v>1.3194444444444444E-2</v>
      </c>
      <c r="AQ233" s="253">
        <f t="shared" si="249"/>
        <v>0</v>
      </c>
      <c r="AR233" s="251">
        <f t="shared" si="271"/>
        <v>19</v>
      </c>
      <c r="AS233" s="622">
        <v>0</v>
      </c>
      <c r="AT233" s="629">
        <v>0</v>
      </c>
      <c r="AU233" s="253">
        <f t="shared" si="250"/>
        <v>0</v>
      </c>
      <c r="AV233" s="251">
        <f t="shared" si="272"/>
        <v>0</v>
      </c>
      <c r="AW233" s="633">
        <v>4</v>
      </c>
      <c r="AX233" s="635">
        <v>0.13125000000000001</v>
      </c>
      <c r="AY233" s="253">
        <f t="shared" si="251"/>
        <v>3</v>
      </c>
      <c r="AZ233" s="251">
        <f t="shared" si="273"/>
        <v>9</v>
      </c>
      <c r="BA233" s="633">
        <v>13</v>
      </c>
      <c r="BB233" s="634">
        <v>0.1013888888888889</v>
      </c>
      <c r="BC233" s="257">
        <f t="shared" si="252"/>
        <v>2</v>
      </c>
      <c r="BD233" s="258">
        <f t="shared" si="274"/>
        <v>26</v>
      </c>
      <c r="BE233" s="622">
        <v>2</v>
      </c>
      <c r="BF233" s="634">
        <v>2.5694444444444447E-2</v>
      </c>
      <c r="BG233" s="253">
        <f t="shared" si="253"/>
        <v>0</v>
      </c>
      <c r="BH233" s="251">
        <f t="shared" si="275"/>
        <v>37</v>
      </c>
      <c r="BI233" s="636">
        <v>0</v>
      </c>
      <c r="BJ233" s="634">
        <v>0</v>
      </c>
      <c r="BK233" s="253">
        <f t="shared" si="254"/>
        <v>0</v>
      </c>
      <c r="BL233" s="251">
        <f t="shared" si="276"/>
        <v>0</v>
      </c>
      <c r="BM233" s="636">
        <v>0</v>
      </c>
      <c r="BN233" s="634">
        <v>0</v>
      </c>
      <c r="BO233" s="253">
        <f t="shared" si="255"/>
        <v>0</v>
      </c>
      <c r="BP233" s="251">
        <f t="shared" si="277"/>
        <v>0</v>
      </c>
      <c r="BQ233" s="637">
        <v>1</v>
      </c>
      <c r="BR233" s="634">
        <v>3.472222222222222E-3</v>
      </c>
      <c r="BS233" s="253">
        <f t="shared" si="256"/>
        <v>0</v>
      </c>
      <c r="BT233" s="251">
        <f t="shared" si="278"/>
        <v>5</v>
      </c>
      <c r="BU233" s="253">
        <f t="shared" si="258"/>
        <v>22</v>
      </c>
      <c r="BV233" s="254">
        <f t="shared" si="242"/>
        <v>0.27500000000000002</v>
      </c>
      <c r="BW233" s="253">
        <f t="shared" si="257"/>
        <v>6</v>
      </c>
      <c r="BX233" s="252">
        <f t="shared" si="279"/>
        <v>36</v>
      </c>
      <c r="BY233" s="418">
        <f t="shared" si="354"/>
        <v>0.35</v>
      </c>
      <c r="BZ233" s="260">
        <f t="shared" si="355"/>
        <v>878.92857142857156</v>
      </c>
      <c r="CA233" s="260">
        <f t="shared" si="356"/>
        <v>21094.285714285717</v>
      </c>
      <c r="CB233" s="258">
        <f t="shared" si="357"/>
        <v>494.94972067039106</v>
      </c>
      <c r="CC233" s="546">
        <f>BR233</f>
        <v>3.472222222222222E-3</v>
      </c>
      <c r="CD233" s="546">
        <f>W233</f>
        <v>0.625</v>
      </c>
      <c r="CE233" s="515">
        <f t="shared" si="360"/>
        <v>0.62152777777777779</v>
      </c>
      <c r="CF233" s="419">
        <f t="shared" si="361"/>
        <v>494.94972067039106</v>
      </c>
      <c r="CG233" s="638">
        <f>W233</f>
        <v>0.625</v>
      </c>
      <c r="CH233" s="638">
        <f>BR233</f>
        <v>3.472222222222222E-3</v>
      </c>
      <c r="CI233" s="628">
        <f>M233</f>
        <v>7383</v>
      </c>
      <c r="CJ233" s="638">
        <f t="shared" si="365"/>
        <v>0.62152777777777779</v>
      </c>
      <c r="CK233" s="628">
        <f t="shared" si="366"/>
        <v>494.94972067039106</v>
      </c>
      <c r="CL233" s="628">
        <f t="shared" si="367"/>
        <v>492.2</v>
      </c>
    </row>
    <row r="234" spans="1:90">
      <c r="A234" s="71">
        <f t="shared" si="243"/>
        <v>233</v>
      </c>
      <c r="C234" s="71"/>
      <c r="I234" s="19"/>
      <c r="T234" s="257">
        <f t="shared" si="244"/>
        <v>0</v>
      </c>
      <c r="U234" s="294">
        <f t="shared" si="267"/>
        <v>0</v>
      </c>
      <c r="X234" s="253">
        <f t="shared" si="245"/>
        <v>0</v>
      </c>
      <c r="Y234" s="294">
        <f t="shared" si="268"/>
        <v>0</v>
      </c>
      <c r="Z234" s="253">
        <f t="shared" si="281"/>
        <v>3673</v>
      </c>
      <c r="AA234" s="253">
        <f t="shared" si="281"/>
        <v>4209</v>
      </c>
      <c r="AB234" s="253">
        <f>SUM($W$7:W234)</f>
        <v>153.66249999999999</v>
      </c>
      <c r="AE234" s="253">
        <f t="shared" si="246"/>
        <v>0</v>
      </c>
      <c r="AF234" s="253">
        <f t="shared" si="269"/>
        <v>0</v>
      </c>
      <c r="AG234" s="257" t="e">
        <f t="shared" si="241"/>
        <v>#DIV/0!</v>
      </c>
      <c r="AH234" s="257" t="e">
        <f t="shared" si="247"/>
        <v>#DIV/0!</v>
      </c>
      <c r="AM234" s="253">
        <f t="shared" si="248"/>
        <v>0</v>
      </c>
      <c r="AN234" s="264">
        <f t="shared" si="270"/>
        <v>0</v>
      </c>
      <c r="AQ234" s="253">
        <f t="shared" si="249"/>
        <v>0</v>
      </c>
      <c r="AR234" s="264">
        <f t="shared" si="271"/>
        <v>0</v>
      </c>
      <c r="AU234" s="253">
        <f t="shared" si="250"/>
        <v>0</v>
      </c>
      <c r="AV234" s="264">
        <f t="shared" si="272"/>
        <v>0</v>
      </c>
      <c r="AY234" s="253">
        <f t="shared" si="251"/>
        <v>0</v>
      </c>
      <c r="AZ234" s="264">
        <f t="shared" si="273"/>
        <v>0</v>
      </c>
      <c r="BC234" s="257">
        <f t="shared" si="252"/>
        <v>0</v>
      </c>
      <c r="BD234" s="296">
        <f t="shared" si="274"/>
        <v>0</v>
      </c>
      <c r="BG234" s="253">
        <f t="shared" si="253"/>
        <v>0</v>
      </c>
      <c r="BH234" s="264">
        <f t="shared" si="275"/>
        <v>0</v>
      </c>
      <c r="BI234" s="191"/>
      <c r="BJ234" s="192"/>
      <c r="BK234" s="253">
        <f t="shared" si="254"/>
        <v>0</v>
      </c>
      <c r="BL234" s="264">
        <f t="shared" si="276"/>
        <v>0</v>
      </c>
      <c r="BM234" s="191"/>
      <c r="BN234" s="193"/>
      <c r="BO234" s="253">
        <f t="shared" si="255"/>
        <v>0</v>
      </c>
      <c r="BP234" s="264">
        <f t="shared" si="277"/>
        <v>0</v>
      </c>
      <c r="BQ234" s="204"/>
      <c r="BR234" s="193"/>
      <c r="BS234" s="253">
        <f t="shared" si="256"/>
        <v>0</v>
      </c>
      <c r="BT234" s="264">
        <f t="shared" si="278"/>
        <v>0</v>
      </c>
      <c r="BU234" s="265">
        <f t="shared" si="258"/>
        <v>0</v>
      </c>
      <c r="BV234" s="266">
        <f t="shared" si="242"/>
        <v>0</v>
      </c>
      <c r="BW234" s="253">
        <f t="shared" si="257"/>
        <v>0</v>
      </c>
      <c r="BX234" s="264">
        <f t="shared" si="279"/>
        <v>0</v>
      </c>
    </row>
    <row r="235" spans="1:90">
      <c r="A235" s="71">
        <f t="shared" si="243"/>
        <v>234</v>
      </c>
      <c r="C235" s="71"/>
      <c r="I235" s="19"/>
      <c r="T235" s="257">
        <f t="shared" si="244"/>
        <v>0</v>
      </c>
      <c r="U235" s="294">
        <f t="shared" si="267"/>
        <v>0</v>
      </c>
      <c r="X235" s="253">
        <f t="shared" si="245"/>
        <v>0</v>
      </c>
      <c r="Y235" s="294">
        <f t="shared" si="268"/>
        <v>0</v>
      </c>
      <c r="Z235" s="253">
        <f t="shared" si="281"/>
        <v>3673</v>
      </c>
      <c r="AA235" s="253">
        <f t="shared" si="281"/>
        <v>4209</v>
      </c>
      <c r="AB235" s="253">
        <f>SUM($W$7:W235)</f>
        <v>153.66249999999999</v>
      </c>
      <c r="AE235" s="253">
        <f t="shared" si="246"/>
        <v>0</v>
      </c>
      <c r="AF235" s="253">
        <f t="shared" si="269"/>
        <v>0</v>
      </c>
      <c r="AG235" s="257" t="e">
        <f t="shared" si="241"/>
        <v>#DIV/0!</v>
      </c>
      <c r="AH235" s="257" t="e">
        <f t="shared" si="247"/>
        <v>#DIV/0!</v>
      </c>
      <c r="AM235" s="253">
        <f t="shared" si="248"/>
        <v>0</v>
      </c>
      <c r="AN235" s="264">
        <f t="shared" si="270"/>
        <v>0</v>
      </c>
      <c r="AQ235" s="253">
        <f t="shared" si="249"/>
        <v>0</v>
      </c>
      <c r="AR235" s="264">
        <f t="shared" si="271"/>
        <v>0</v>
      </c>
      <c r="AU235" s="253">
        <f t="shared" si="250"/>
        <v>0</v>
      </c>
      <c r="AV235" s="264">
        <f t="shared" si="272"/>
        <v>0</v>
      </c>
      <c r="AY235" s="253">
        <f t="shared" si="251"/>
        <v>0</v>
      </c>
      <c r="AZ235" s="264">
        <f t="shared" si="273"/>
        <v>0</v>
      </c>
      <c r="BC235" s="257">
        <f t="shared" si="252"/>
        <v>0</v>
      </c>
      <c r="BD235" s="296">
        <f t="shared" si="274"/>
        <v>0</v>
      </c>
      <c r="BG235" s="253">
        <f t="shared" si="253"/>
        <v>0</v>
      </c>
      <c r="BH235" s="264">
        <f t="shared" si="275"/>
        <v>0</v>
      </c>
      <c r="BI235" s="191"/>
      <c r="BJ235" s="192"/>
      <c r="BK235" s="253">
        <f t="shared" si="254"/>
        <v>0</v>
      </c>
      <c r="BL235" s="264">
        <f t="shared" si="276"/>
        <v>0</v>
      </c>
      <c r="BM235" s="191"/>
      <c r="BN235" s="193"/>
      <c r="BO235" s="253">
        <f t="shared" si="255"/>
        <v>0</v>
      </c>
      <c r="BP235" s="264">
        <f t="shared" si="277"/>
        <v>0</v>
      </c>
      <c r="BQ235" s="204"/>
      <c r="BR235" s="193"/>
      <c r="BS235" s="253">
        <f t="shared" si="256"/>
        <v>0</v>
      </c>
      <c r="BT235" s="264">
        <f t="shared" si="278"/>
        <v>0</v>
      </c>
      <c r="BU235" s="265">
        <f t="shared" si="258"/>
        <v>0</v>
      </c>
      <c r="BV235" s="266">
        <f t="shared" si="242"/>
        <v>0</v>
      </c>
      <c r="BW235" s="253">
        <f t="shared" si="257"/>
        <v>0</v>
      </c>
      <c r="BX235" s="264">
        <f t="shared" si="279"/>
        <v>0</v>
      </c>
    </row>
    <row r="236" spans="1:90">
      <c r="A236" s="71">
        <f t="shared" si="243"/>
        <v>235</v>
      </c>
      <c r="C236" s="71"/>
      <c r="I236" s="19"/>
      <c r="T236" s="257">
        <f t="shared" si="244"/>
        <v>0</v>
      </c>
      <c r="U236" s="294">
        <f t="shared" si="267"/>
        <v>0</v>
      </c>
      <c r="X236" s="253">
        <f t="shared" si="245"/>
        <v>0</v>
      </c>
      <c r="Y236" s="294">
        <f t="shared" si="268"/>
        <v>0</v>
      </c>
      <c r="Z236" s="253">
        <f t="shared" si="281"/>
        <v>3673</v>
      </c>
      <c r="AA236" s="253">
        <f t="shared" si="281"/>
        <v>4209</v>
      </c>
      <c r="AB236" s="253">
        <f>SUM($W$7:W236)</f>
        <v>153.66249999999999</v>
      </c>
      <c r="AE236" s="253">
        <f t="shared" si="246"/>
        <v>0</v>
      </c>
      <c r="AF236" s="253">
        <f t="shared" si="269"/>
        <v>0</v>
      </c>
      <c r="AG236" s="257" t="e">
        <f t="shared" si="241"/>
        <v>#DIV/0!</v>
      </c>
      <c r="AH236" s="257" t="e">
        <f t="shared" si="247"/>
        <v>#DIV/0!</v>
      </c>
      <c r="AM236" s="253">
        <f t="shared" si="248"/>
        <v>0</v>
      </c>
      <c r="AN236" s="264">
        <f t="shared" si="270"/>
        <v>0</v>
      </c>
      <c r="AQ236" s="253">
        <f t="shared" si="249"/>
        <v>0</v>
      </c>
      <c r="AR236" s="264">
        <f t="shared" si="271"/>
        <v>0</v>
      </c>
      <c r="AU236" s="253">
        <f t="shared" si="250"/>
        <v>0</v>
      </c>
      <c r="AV236" s="264">
        <f t="shared" si="272"/>
        <v>0</v>
      </c>
      <c r="AY236" s="253">
        <f t="shared" si="251"/>
        <v>0</v>
      </c>
      <c r="AZ236" s="264">
        <f t="shared" si="273"/>
        <v>0</v>
      </c>
      <c r="BC236" s="257">
        <f t="shared" si="252"/>
        <v>0</v>
      </c>
      <c r="BD236" s="296">
        <f t="shared" si="274"/>
        <v>0</v>
      </c>
      <c r="BG236" s="253">
        <f t="shared" si="253"/>
        <v>0</v>
      </c>
      <c r="BH236" s="264">
        <f t="shared" si="275"/>
        <v>0</v>
      </c>
      <c r="BI236" s="191"/>
      <c r="BJ236" s="192"/>
      <c r="BK236" s="253">
        <f t="shared" si="254"/>
        <v>0</v>
      </c>
      <c r="BL236" s="264">
        <f t="shared" si="276"/>
        <v>0</v>
      </c>
      <c r="BM236" s="191"/>
      <c r="BN236" s="193"/>
      <c r="BO236" s="253">
        <f t="shared" si="255"/>
        <v>0</v>
      </c>
      <c r="BP236" s="264">
        <f t="shared" si="277"/>
        <v>0</v>
      </c>
      <c r="BQ236" s="204"/>
      <c r="BR236" s="193"/>
      <c r="BS236" s="253">
        <f t="shared" si="256"/>
        <v>0</v>
      </c>
      <c r="BT236" s="264">
        <f t="shared" si="278"/>
        <v>0</v>
      </c>
      <c r="BU236" s="265">
        <f t="shared" si="258"/>
        <v>0</v>
      </c>
      <c r="BV236" s="266">
        <f t="shared" si="242"/>
        <v>0</v>
      </c>
      <c r="BW236" s="253">
        <f t="shared" si="257"/>
        <v>0</v>
      </c>
      <c r="BX236" s="264">
        <f t="shared" si="279"/>
        <v>0</v>
      </c>
    </row>
    <row r="237" spans="1:90">
      <c r="A237" s="71">
        <f t="shared" si="243"/>
        <v>236</v>
      </c>
      <c r="C237" s="71"/>
      <c r="I237" s="19"/>
      <c r="T237" s="257">
        <f t="shared" si="244"/>
        <v>0</v>
      </c>
      <c r="U237" s="294">
        <f t="shared" si="267"/>
        <v>0</v>
      </c>
      <c r="X237" s="253">
        <f t="shared" si="245"/>
        <v>0</v>
      </c>
      <c r="Y237" s="294">
        <f t="shared" si="268"/>
        <v>0</v>
      </c>
      <c r="Z237" s="253">
        <f t="shared" si="281"/>
        <v>3673</v>
      </c>
      <c r="AA237" s="253">
        <f t="shared" si="281"/>
        <v>4209</v>
      </c>
      <c r="AB237" s="253">
        <f>SUM($W$7:W237)</f>
        <v>153.66249999999999</v>
      </c>
      <c r="AE237" s="253">
        <f t="shared" si="246"/>
        <v>0</v>
      </c>
      <c r="AF237" s="253">
        <f t="shared" si="269"/>
        <v>0</v>
      </c>
      <c r="AG237" s="257" t="e">
        <f t="shared" si="241"/>
        <v>#DIV/0!</v>
      </c>
      <c r="AH237" s="257" t="e">
        <f t="shared" si="247"/>
        <v>#DIV/0!</v>
      </c>
      <c r="AM237" s="253">
        <f t="shared" si="248"/>
        <v>0</v>
      </c>
      <c r="AN237" s="264">
        <f t="shared" si="270"/>
        <v>0</v>
      </c>
      <c r="AQ237" s="253">
        <f t="shared" si="249"/>
        <v>0</v>
      </c>
      <c r="AR237" s="264">
        <f t="shared" si="271"/>
        <v>0</v>
      </c>
      <c r="AU237" s="253">
        <f t="shared" si="250"/>
        <v>0</v>
      </c>
      <c r="AV237" s="264">
        <f t="shared" si="272"/>
        <v>0</v>
      </c>
      <c r="AY237" s="253">
        <f t="shared" si="251"/>
        <v>0</v>
      </c>
      <c r="AZ237" s="264">
        <f t="shared" si="273"/>
        <v>0</v>
      </c>
      <c r="BC237" s="257">
        <f t="shared" si="252"/>
        <v>0</v>
      </c>
      <c r="BD237" s="296">
        <f t="shared" si="274"/>
        <v>0</v>
      </c>
      <c r="BG237" s="253">
        <f t="shared" si="253"/>
        <v>0</v>
      </c>
      <c r="BH237" s="264">
        <f t="shared" si="275"/>
        <v>0</v>
      </c>
      <c r="BI237" s="191"/>
      <c r="BJ237" s="192"/>
      <c r="BK237" s="253">
        <f t="shared" si="254"/>
        <v>0</v>
      </c>
      <c r="BL237" s="264">
        <f t="shared" si="276"/>
        <v>0</v>
      </c>
      <c r="BM237" s="191"/>
      <c r="BN237" s="193"/>
      <c r="BO237" s="253">
        <f t="shared" si="255"/>
        <v>0</v>
      </c>
      <c r="BP237" s="264">
        <f t="shared" si="277"/>
        <v>0</v>
      </c>
      <c r="BQ237" s="204"/>
      <c r="BR237" s="193"/>
      <c r="BS237" s="253">
        <f t="shared" si="256"/>
        <v>0</v>
      </c>
      <c r="BT237" s="264">
        <f t="shared" si="278"/>
        <v>0</v>
      </c>
      <c r="BU237" s="265">
        <f t="shared" si="258"/>
        <v>0</v>
      </c>
      <c r="BV237" s="266">
        <f t="shared" si="242"/>
        <v>0</v>
      </c>
      <c r="BW237" s="253">
        <f t="shared" si="257"/>
        <v>0</v>
      </c>
      <c r="BX237" s="264">
        <f t="shared" si="279"/>
        <v>0</v>
      </c>
    </row>
    <row r="238" spans="1:90">
      <c r="A238" s="71">
        <f t="shared" si="243"/>
        <v>237</v>
      </c>
      <c r="C238" s="71"/>
      <c r="I238" s="19"/>
      <c r="T238" s="257">
        <f t="shared" si="244"/>
        <v>0</v>
      </c>
      <c r="U238" s="294">
        <f t="shared" si="267"/>
        <v>0</v>
      </c>
      <c r="X238" s="253">
        <f t="shared" si="245"/>
        <v>0</v>
      </c>
      <c r="Y238" s="294">
        <f t="shared" si="268"/>
        <v>0</v>
      </c>
      <c r="Z238" s="253">
        <f t="shared" si="281"/>
        <v>3673</v>
      </c>
      <c r="AA238" s="253">
        <f t="shared" si="281"/>
        <v>4209</v>
      </c>
      <c r="AB238" s="253">
        <f>SUM($W$7:W238)</f>
        <v>153.66249999999999</v>
      </c>
      <c r="AE238" s="253">
        <f t="shared" si="246"/>
        <v>0</v>
      </c>
      <c r="AF238" s="253">
        <f t="shared" si="269"/>
        <v>0</v>
      </c>
      <c r="AG238" s="257" t="e">
        <f t="shared" si="241"/>
        <v>#DIV/0!</v>
      </c>
      <c r="AH238" s="257" t="e">
        <f t="shared" si="247"/>
        <v>#DIV/0!</v>
      </c>
      <c r="AM238" s="253">
        <f t="shared" si="248"/>
        <v>0</v>
      </c>
      <c r="AN238" s="264">
        <f t="shared" si="270"/>
        <v>0</v>
      </c>
      <c r="AQ238" s="253">
        <f t="shared" si="249"/>
        <v>0</v>
      </c>
      <c r="AR238" s="264">
        <f t="shared" si="271"/>
        <v>0</v>
      </c>
      <c r="AU238" s="253">
        <f t="shared" si="250"/>
        <v>0</v>
      </c>
      <c r="AV238" s="264">
        <f t="shared" si="272"/>
        <v>0</v>
      </c>
      <c r="AY238" s="253">
        <f t="shared" si="251"/>
        <v>0</v>
      </c>
      <c r="AZ238" s="264">
        <f t="shared" si="273"/>
        <v>0</v>
      </c>
      <c r="BC238" s="257">
        <f t="shared" si="252"/>
        <v>0</v>
      </c>
      <c r="BD238" s="296">
        <f t="shared" si="274"/>
        <v>0</v>
      </c>
      <c r="BG238" s="253">
        <f t="shared" si="253"/>
        <v>0</v>
      </c>
      <c r="BH238" s="264">
        <f t="shared" si="275"/>
        <v>0</v>
      </c>
      <c r="BI238" s="191"/>
      <c r="BJ238" s="192"/>
      <c r="BK238" s="253">
        <f t="shared" si="254"/>
        <v>0</v>
      </c>
      <c r="BL238" s="264">
        <f t="shared" si="276"/>
        <v>0</v>
      </c>
      <c r="BM238" s="191"/>
      <c r="BN238" s="193"/>
      <c r="BO238" s="253">
        <f t="shared" si="255"/>
        <v>0</v>
      </c>
      <c r="BP238" s="264">
        <f t="shared" si="277"/>
        <v>0</v>
      </c>
      <c r="BQ238" s="204"/>
      <c r="BR238" s="193"/>
      <c r="BS238" s="253">
        <f t="shared" si="256"/>
        <v>0</v>
      </c>
      <c r="BT238" s="264">
        <f t="shared" si="278"/>
        <v>0</v>
      </c>
      <c r="BU238" s="265">
        <f t="shared" si="258"/>
        <v>0</v>
      </c>
      <c r="BV238" s="266">
        <f t="shared" si="242"/>
        <v>0</v>
      </c>
      <c r="BW238" s="253">
        <f t="shared" si="257"/>
        <v>0</v>
      </c>
      <c r="BX238" s="264">
        <f t="shared" si="279"/>
        <v>0</v>
      </c>
    </row>
    <row r="239" spans="1:90">
      <c r="A239" s="71">
        <f t="shared" si="243"/>
        <v>238</v>
      </c>
      <c r="C239" s="71"/>
      <c r="I239" s="19"/>
      <c r="T239" s="257">
        <f t="shared" si="244"/>
        <v>0</v>
      </c>
      <c r="U239" s="294">
        <f t="shared" si="267"/>
        <v>0</v>
      </c>
      <c r="X239" s="253">
        <f t="shared" si="245"/>
        <v>0</v>
      </c>
      <c r="Y239" s="294">
        <f t="shared" si="268"/>
        <v>0</v>
      </c>
      <c r="Z239" s="253">
        <f t="shared" si="281"/>
        <v>3673</v>
      </c>
      <c r="AA239" s="253">
        <f t="shared" si="281"/>
        <v>4209</v>
      </c>
      <c r="AB239" s="253">
        <f>SUM($W$7:W239)</f>
        <v>153.66249999999999</v>
      </c>
      <c r="AE239" s="253">
        <f t="shared" si="246"/>
        <v>0</v>
      </c>
      <c r="AF239" s="253">
        <f t="shared" si="269"/>
        <v>0</v>
      </c>
      <c r="AG239" s="257" t="e">
        <f t="shared" si="241"/>
        <v>#DIV/0!</v>
      </c>
      <c r="AH239" s="257" t="e">
        <f t="shared" si="247"/>
        <v>#DIV/0!</v>
      </c>
      <c r="AM239" s="253">
        <f t="shared" si="248"/>
        <v>0</v>
      </c>
      <c r="AN239" s="264">
        <f t="shared" si="270"/>
        <v>0</v>
      </c>
      <c r="AQ239" s="253">
        <f t="shared" si="249"/>
        <v>0</v>
      </c>
      <c r="AR239" s="264">
        <f t="shared" si="271"/>
        <v>0</v>
      </c>
      <c r="AU239" s="253">
        <f t="shared" si="250"/>
        <v>0</v>
      </c>
      <c r="AV239" s="264">
        <f t="shared" si="272"/>
        <v>0</v>
      </c>
      <c r="AY239" s="253">
        <f t="shared" si="251"/>
        <v>0</v>
      </c>
      <c r="AZ239" s="264">
        <f t="shared" si="273"/>
        <v>0</v>
      </c>
      <c r="BC239" s="257">
        <f t="shared" si="252"/>
        <v>0</v>
      </c>
      <c r="BD239" s="296">
        <f t="shared" si="274"/>
        <v>0</v>
      </c>
      <c r="BG239" s="253">
        <f t="shared" si="253"/>
        <v>0</v>
      </c>
      <c r="BH239" s="264">
        <f t="shared" si="275"/>
        <v>0</v>
      </c>
      <c r="BI239" s="191"/>
      <c r="BJ239" s="192"/>
      <c r="BK239" s="253">
        <f t="shared" si="254"/>
        <v>0</v>
      </c>
      <c r="BL239" s="264">
        <f t="shared" si="276"/>
        <v>0</v>
      </c>
      <c r="BM239" s="191"/>
      <c r="BN239" s="193"/>
      <c r="BO239" s="253">
        <f t="shared" si="255"/>
        <v>0</v>
      </c>
      <c r="BP239" s="264">
        <f t="shared" si="277"/>
        <v>0</v>
      </c>
      <c r="BQ239" s="204"/>
      <c r="BR239" s="193"/>
      <c r="BS239" s="253">
        <f t="shared" si="256"/>
        <v>0</v>
      </c>
      <c r="BT239" s="264">
        <f t="shared" si="278"/>
        <v>0</v>
      </c>
      <c r="BU239" s="265">
        <f t="shared" si="258"/>
        <v>0</v>
      </c>
      <c r="BV239" s="266">
        <f t="shared" si="242"/>
        <v>0</v>
      </c>
      <c r="BW239" s="253">
        <f t="shared" si="257"/>
        <v>0</v>
      </c>
      <c r="BX239" s="264">
        <f t="shared" si="279"/>
        <v>0</v>
      </c>
    </row>
    <row r="240" spans="1:90">
      <c r="A240" s="71">
        <f t="shared" si="243"/>
        <v>239</v>
      </c>
      <c r="C240" s="71"/>
      <c r="I240" s="19"/>
      <c r="T240" s="257">
        <f t="shared" si="244"/>
        <v>0</v>
      </c>
      <c r="U240" s="294">
        <f t="shared" si="267"/>
        <v>0</v>
      </c>
      <c r="X240" s="253">
        <f t="shared" si="245"/>
        <v>0</v>
      </c>
      <c r="Y240" s="294">
        <f t="shared" si="268"/>
        <v>0</v>
      </c>
      <c r="Z240" s="253">
        <f t="shared" si="281"/>
        <v>3673</v>
      </c>
      <c r="AA240" s="253">
        <f t="shared" si="281"/>
        <v>4209</v>
      </c>
      <c r="AB240" s="253">
        <f>SUM($W$7:W240)</f>
        <v>153.66249999999999</v>
      </c>
      <c r="AE240" s="253">
        <f t="shared" si="246"/>
        <v>0</v>
      </c>
      <c r="AF240" s="253">
        <f t="shared" si="269"/>
        <v>0</v>
      </c>
      <c r="AG240" s="257" t="e">
        <f t="shared" si="241"/>
        <v>#DIV/0!</v>
      </c>
      <c r="AH240" s="257" t="e">
        <f t="shared" si="247"/>
        <v>#DIV/0!</v>
      </c>
      <c r="AM240" s="253">
        <f t="shared" si="248"/>
        <v>0</v>
      </c>
      <c r="AN240" s="264">
        <f t="shared" si="270"/>
        <v>0</v>
      </c>
      <c r="AQ240" s="253">
        <f t="shared" si="249"/>
        <v>0</v>
      </c>
      <c r="AR240" s="264">
        <f t="shared" si="271"/>
        <v>0</v>
      </c>
      <c r="AU240" s="253">
        <f t="shared" si="250"/>
        <v>0</v>
      </c>
      <c r="AV240" s="264">
        <f t="shared" si="272"/>
        <v>0</v>
      </c>
      <c r="AY240" s="253">
        <f t="shared" si="251"/>
        <v>0</v>
      </c>
      <c r="AZ240" s="264">
        <f t="shared" si="273"/>
        <v>0</v>
      </c>
      <c r="BC240" s="257">
        <f t="shared" si="252"/>
        <v>0</v>
      </c>
      <c r="BD240" s="296">
        <f t="shared" si="274"/>
        <v>0</v>
      </c>
      <c r="BG240" s="253">
        <f t="shared" si="253"/>
        <v>0</v>
      </c>
      <c r="BH240" s="264">
        <f t="shared" si="275"/>
        <v>0</v>
      </c>
      <c r="BI240" s="191"/>
      <c r="BJ240" s="192"/>
      <c r="BK240" s="253">
        <f t="shared" si="254"/>
        <v>0</v>
      </c>
      <c r="BL240" s="264">
        <f t="shared" si="276"/>
        <v>0</v>
      </c>
      <c r="BM240" s="191"/>
      <c r="BN240" s="193"/>
      <c r="BO240" s="253">
        <f t="shared" si="255"/>
        <v>0</v>
      </c>
      <c r="BP240" s="264">
        <f t="shared" si="277"/>
        <v>0</v>
      </c>
      <c r="BQ240" s="204"/>
      <c r="BR240" s="193"/>
      <c r="BS240" s="253">
        <f t="shared" si="256"/>
        <v>0</v>
      </c>
      <c r="BT240" s="264">
        <f t="shared" si="278"/>
        <v>0</v>
      </c>
      <c r="BU240" s="265">
        <f t="shared" si="258"/>
        <v>0</v>
      </c>
      <c r="BV240" s="266">
        <f t="shared" si="242"/>
        <v>0</v>
      </c>
      <c r="BW240" s="253">
        <f t="shared" si="257"/>
        <v>0</v>
      </c>
      <c r="BX240" s="264">
        <f t="shared" si="279"/>
        <v>0</v>
      </c>
    </row>
    <row r="241" spans="1:76">
      <c r="A241" s="71">
        <f t="shared" si="243"/>
        <v>240</v>
      </c>
      <c r="C241" s="71"/>
      <c r="I241" s="19"/>
      <c r="T241" s="257">
        <f t="shared" si="244"/>
        <v>0</v>
      </c>
      <c r="U241" s="294">
        <f t="shared" si="267"/>
        <v>0</v>
      </c>
      <c r="X241" s="253">
        <f t="shared" si="245"/>
        <v>0</v>
      </c>
      <c r="Y241" s="294">
        <f t="shared" si="268"/>
        <v>0</v>
      </c>
      <c r="Z241" s="253">
        <f t="shared" si="281"/>
        <v>3673</v>
      </c>
      <c r="AA241" s="253">
        <f t="shared" si="281"/>
        <v>4209</v>
      </c>
      <c r="AB241" s="253">
        <f>SUM($W$7:W241)</f>
        <v>153.66249999999999</v>
      </c>
      <c r="AE241" s="253">
        <f t="shared" si="246"/>
        <v>0</v>
      </c>
      <c r="AF241" s="253">
        <f t="shared" si="269"/>
        <v>0</v>
      </c>
      <c r="AG241" s="257" t="e">
        <f t="shared" si="241"/>
        <v>#DIV/0!</v>
      </c>
      <c r="AH241" s="257" t="e">
        <f t="shared" si="247"/>
        <v>#DIV/0!</v>
      </c>
      <c r="AM241" s="253">
        <f t="shared" si="248"/>
        <v>0</v>
      </c>
      <c r="AN241" s="264">
        <f t="shared" si="270"/>
        <v>0</v>
      </c>
      <c r="AQ241" s="253">
        <f t="shared" si="249"/>
        <v>0</v>
      </c>
      <c r="AR241" s="264">
        <f t="shared" si="271"/>
        <v>0</v>
      </c>
      <c r="AU241" s="253">
        <f t="shared" si="250"/>
        <v>0</v>
      </c>
      <c r="AV241" s="264">
        <f t="shared" si="272"/>
        <v>0</v>
      </c>
      <c r="AY241" s="253">
        <f t="shared" si="251"/>
        <v>0</v>
      </c>
      <c r="AZ241" s="264">
        <f t="shared" si="273"/>
        <v>0</v>
      </c>
      <c r="BC241" s="257">
        <f t="shared" si="252"/>
        <v>0</v>
      </c>
      <c r="BD241" s="296">
        <f t="shared" si="274"/>
        <v>0</v>
      </c>
      <c r="BG241" s="253">
        <f t="shared" si="253"/>
        <v>0</v>
      </c>
      <c r="BH241" s="264">
        <f t="shared" si="275"/>
        <v>0</v>
      </c>
      <c r="BI241" s="191"/>
      <c r="BJ241" s="192"/>
      <c r="BK241" s="253">
        <f t="shared" si="254"/>
        <v>0</v>
      </c>
      <c r="BL241" s="264">
        <f t="shared" si="276"/>
        <v>0</v>
      </c>
      <c r="BM241" s="191"/>
      <c r="BN241" s="193"/>
      <c r="BO241" s="253">
        <f t="shared" si="255"/>
        <v>0</v>
      </c>
      <c r="BP241" s="264">
        <f t="shared" si="277"/>
        <v>0</v>
      </c>
      <c r="BQ241" s="204"/>
      <c r="BR241" s="193"/>
      <c r="BS241" s="253">
        <f t="shared" si="256"/>
        <v>0</v>
      </c>
      <c r="BT241" s="264">
        <f t="shared" si="278"/>
        <v>0</v>
      </c>
      <c r="BU241" s="265">
        <f t="shared" si="258"/>
        <v>0</v>
      </c>
      <c r="BV241" s="266">
        <f t="shared" si="242"/>
        <v>0</v>
      </c>
      <c r="BW241" s="253">
        <f t="shared" si="257"/>
        <v>0</v>
      </c>
      <c r="BX241" s="264">
        <f t="shared" si="279"/>
        <v>0</v>
      </c>
    </row>
    <row r="242" spans="1:76">
      <c r="A242" s="71">
        <f t="shared" si="243"/>
        <v>241</v>
      </c>
      <c r="C242" s="71"/>
      <c r="I242" s="19"/>
      <c r="T242" s="257">
        <f t="shared" si="244"/>
        <v>0</v>
      </c>
      <c r="U242" s="294">
        <f t="shared" si="267"/>
        <v>0</v>
      </c>
      <c r="X242" s="253">
        <f t="shared" si="245"/>
        <v>0</v>
      </c>
      <c r="Y242" s="294">
        <f t="shared" si="268"/>
        <v>0</v>
      </c>
      <c r="Z242" s="253">
        <f t="shared" si="281"/>
        <v>3673</v>
      </c>
      <c r="AA242" s="253">
        <f t="shared" si="281"/>
        <v>4209</v>
      </c>
      <c r="AB242" s="253">
        <f>SUM($W$7:W242)</f>
        <v>153.66249999999999</v>
      </c>
      <c r="AE242" s="253">
        <f t="shared" si="246"/>
        <v>0</v>
      </c>
      <c r="AF242" s="253">
        <f t="shared" si="269"/>
        <v>0</v>
      </c>
      <c r="AG242" s="257" t="e">
        <f t="shared" si="241"/>
        <v>#DIV/0!</v>
      </c>
      <c r="AH242" s="257" t="e">
        <f t="shared" si="247"/>
        <v>#DIV/0!</v>
      </c>
      <c r="AM242" s="253">
        <f t="shared" si="248"/>
        <v>0</v>
      </c>
      <c r="AN242" s="264">
        <f t="shared" si="270"/>
        <v>0</v>
      </c>
      <c r="AQ242" s="253">
        <f t="shared" si="249"/>
        <v>0</v>
      </c>
      <c r="AR242" s="264">
        <f t="shared" si="271"/>
        <v>0</v>
      </c>
      <c r="AU242" s="253">
        <f t="shared" si="250"/>
        <v>0</v>
      </c>
      <c r="AV242" s="264">
        <f t="shared" si="272"/>
        <v>0</v>
      </c>
      <c r="AY242" s="253">
        <f t="shared" si="251"/>
        <v>0</v>
      </c>
      <c r="AZ242" s="264">
        <f t="shared" si="273"/>
        <v>0</v>
      </c>
      <c r="BC242" s="257">
        <f t="shared" si="252"/>
        <v>0</v>
      </c>
      <c r="BD242" s="296">
        <f t="shared" si="274"/>
        <v>0</v>
      </c>
      <c r="BG242" s="253">
        <f t="shared" si="253"/>
        <v>0</v>
      </c>
      <c r="BH242" s="264">
        <f t="shared" si="275"/>
        <v>0</v>
      </c>
      <c r="BI242" s="191"/>
      <c r="BJ242" s="192"/>
      <c r="BK242" s="253">
        <f t="shared" si="254"/>
        <v>0</v>
      </c>
      <c r="BL242" s="264">
        <f t="shared" si="276"/>
        <v>0</v>
      </c>
      <c r="BM242" s="191"/>
      <c r="BN242" s="193"/>
      <c r="BO242" s="253">
        <f t="shared" si="255"/>
        <v>0</v>
      </c>
      <c r="BP242" s="264">
        <f t="shared" si="277"/>
        <v>0</v>
      </c>
      <c r="BQ242" s="204"/>
      <c r="BR242" s="193"/>
      <c r="BS242" s="253">
        <f t="shared" si="256"/>
        <v>0</v>
      </c>
      <c r="BT242" s="264">
        <f t="shared" si="278"/>
        <v>0</v>
      </c>
      <c r="BU242" s="265">
        <f t="shared" si="258"/>
        <v>0</v>
      </c>
      <c r="BV242" s="266">
        <f t="shared" si="242"/>
        <v>0</v>
      </c>
      <c r="BW242" s="253">
        <f t="shared" si="257"/>
        <v>0</v>
      </c>
      <c r="BX242" s="264">
        <f t="shared" si="279"/>
        <v>0</v>
      </c>
    </row>
    <row r="243" spans="1:76">
      <c r="A243" s="71">
        <f t="shared" si="243"/>
        <v>242</v>
      </c>
      <c r="C243" s="71"/>
      <c r="I243" s="19"/>
      <c r="T243" s="257">
        <f t="shared" si="244"/>
        <v>0</v>
      </c>
      <c r="U243" s="294">
        <f t="shared" si="267"/>
        <v>0</v>
      </c>
      <c r="X243" s="253">
        <f t="shared" si="245"/>
        <v>0</v>
      </c>
      <c r="Y243" s="294">
        <f t="shared" si="268"/>
        <v>0</v>
      </c>
      <c r="Z243" s="253">
        <f t="shared" si="281"/>
        <v>3673</v>
      </c>
      <c r="AA243" s="253">
        <f t="shared" si="281"/>
        <v>4209</v>
      </c>
      <c r="AB243" s="253">
        <f>SUM($W$7:W243)</f>
        <v>153.66249999999999</v>
      </c>
      <c r="AE243" s="253">
        <f t="shared" si="246"/>
        <v>0</v>
      </c>
      <c r="AF243" s="253">
        <f t="shared" si="269"/>
        <v>0</v>
      </c>
      <c r="AG243" s="257" t="e">
        <f t="shared" si="241"/>
        <v>#DIV/0!</v>
      </c>
      <c r="AH243" s="257" t="e">
        <f t="shared" si="247"/>
        <v>#DIV/0!</v>
      </c>
      <c r="AM243" s="253">
        <f t="shared" si="248"/>
        <v>0</v>
      </c>
      <c r="AN243" s="264">
        <f t="shared" si="270"/>
        <v>0</v>
      </c>
      <c r="AQ243" s="253">
        <f t="shared" si="249"/>
        <v>0</v>
      </c>
      <c r="AR243" s="264">
        <f t="shared" si="271"/>
        <v>0</v>
      </c>
      <c r="AU243" s="253">
        <f t="shared" si="250"/>
        <v>0</v>
      </c>
      <c r="AV243" s="264">
        <f t="shared" si="272"/>
        <v>0</v>
      </c>
      <c r="AY243" s="253">
        <f t="shared" si="251"/>
        <v>0</v>
      </c>
      <c r="AZ243" s="264">
        <f t="shared" si="273"/>
        <v>0</v>
      </c>
      <c r="BC243" s="257">
        <f t="shared" si="252"/>
        <v>0</v>
      </c>
      <c r="BD243" s="296">
        <f t="shared" si="274"/>
        <v>0</v>
      </c>
      <c r="BG243" s="253">
        <f t="shared" si="253"/>
        <v>0</v>
      </c>
      <c r="BH243" s="264">
        <f t="shared" si="275"/>
        <v>0</v>
      </c>
      <c r="BI243" s="191"/>
      <c r="BJ243" s="192"/>
      <c r="BK243" s="253">
        <f t="shared" si="254"/>
        <v>0</v>
      </c>
      <c r="BL243" s="264">
        <f t="shared" si="276"/>
        <v>0</v>
      </c>
      <c r="BM243" s="191"/>
      <c r="BN243" s="193"/>
      <c r="BO243" s="253">
        <f t="shared" si="255"/>
        <v>0</v>
      </c>
      <c r="BP243" s="264">
        <f t="shared" si="277"/>
        <v>0</v>
      </c>
      <c r="BQ243" s="204"/>
      <c r="BR243" s="193"/>
      <c r="BS243" s="253">
        <f t="shared" si="256"/>
        <v>0</v>
      </c>
      <c r="BT243" s="264">
        <f t="shared" si="278"/>
        <v>0</v>
      </c>
      <c r="BU243" s="265">
        <f t="shared" si="258"/>
        <v>0</v>
      </c>
      <c r="BV243" s="266">
        <f t="shared" si="242"/>
        <v>0</v>
      </c>
      <c r="BW243" s="253">
        <f t="shared" si="257"/>
        <v>0</v>
      </c>
      <c r="BX243" s="264">
        <f t="shared" si="279"/>
        <v>0</v>
      </c>
    </row>
    <row r="244" spans="1:76">
      <c r="A244" s="71">
        <f t="shared" si="243"/>
        <v>243</v>
      </c>
      <c r="C244" s="71"/>
      <c r="I244" s="19"/>
      <c r="T244" s="257">
        <f t="shared" si="244"/>
        <v>0</v>
      </c>
      <c r="U244" s="294">
        <f t="shared" si="267"/>
        <v>0</v>
      </c>
      <c r="X244" s="253">
        <f t="shared" si="245"/>
        <v>0</v>
      </c>
      <c r="Y244" s="294">
        <f t="shared" si="268"/>
        <v>0</v>
      </c>
      <c r="Z244" s="253">
        <f t="shared" si="281"/>
        <v>3673</v>
      </c>
      <c r="AA244" s="253">
        <f t="shared" si="281"/>
        <v>4209</v>
      </c>
      <c r="AB244" s="253">
        <f>SUM($W$7:W244)</f>
        <v>153.66249999999999</v>
      </c>
      <c r="AE244" s="253">
        <f t="shared" si="246"/>
        <v>0</v>
      </c>
      <c r="AF244" s="253">
        <f t="shared" si="269"/>
        <v>0</v>
      </c>
      <c r="AG244" s="257" t="e">
        <f t="shared" si="241"/>
        <v>#DIV/0!</v>
      </c>
      <c r="AH244" s="257" t="e">
        <f t="shared" si="247"/>
        <v>#DIV/0!</v>
      </c>
      <c r="AM244" s="253">
        <f t="shared" si="248"/>
        <v>0</v>
      </c>
      <c r="AN244" s="264">
        <f t="shared" si="270"/>
        <v>0</v>
      </c>
      <c r="AQ244" s="253">
        <f t="shared" si="249"/>
        <v>0</v>
      </c>
      <c r="AR244" s="264">
        <f t="shared" si="271"/>
        <v>0</v>
      </c>
      <c r="AU244" s="253">
        <f t="shared" si="250"/>
        <v>0</v>
      </c>
      <c r="AV244" s="264">
        <f t="shared" si="272"/>
        <v>0</v>
      </c>
      <c r="AY244" s="253">
        <f t="shared" si="251"/>
        <v>0</v>
      </c>
      <c r="AZ244" s="264">
        <f t="shared" si="273"/>
        <v>0</v>
      </c>
      <c r="BC244" s="257">
        <f t="shared" si="252"/>
        <v>0</v>
      </c>
      <c r="BD244" s="296">
        <f t="shared" si="274"/>
        <v>0</v>
      </c>
      <c r="BG244" s="253">
        <f t="shared" si="253"/>
        <v>0</v>
      </c>
      <c r="BH244" s="264">
        <f t="shared" si="275"/>
        <v>0</v>
      </c>
      <c r="BI244" s="191"/>
      <c r="BJ244" s="192"/>
      <c r="BK244" s="253">
        <f t="shared" si="254"/>
        <v>0</v>
      </c>
      <c r="BL244" s="264">
        <f t="shared" si="276"/>
        <v>0</v>
      </c>
      <c r="BM244" s="191"/>
      <c r="BN244" s="193"/>
      <c r="BO244" s="253">
        <f t="shared" si="255"/>
        <v>0</v>
      </c>
      <c r="BP244" s="264">
        <f t="shared" si="277"/>
        <v>0</v>
      </c>
      <c r="BQ244" s="204"/>
      <c r="BR244" s="193"/>
      <c r="BS244" s="253">
        <f t="shared" si="256"/>
        <v>0</v>
      </c>
      <c r="BT244" s="264">
        <f t="shared" si="278"/>
        <v>0</v>
      </c>
      <c r="BU244" s="265">
        <f t="shared" si="258"/>
        <v>0</v>
      </c>
      <c r="BV244" s="266">
        <f t="shared" si="242"/>
        <v>0</v>
      </c>
      <c r="BW244" s="253">
        <f t="shared" si="257"/>
        <v>0</v>
      </c>
      <c r="BX244" s="264">
        <f t="shared" si="279"/>
        <v>0</v>
      </c>
    </row>
    <row r="245" spans="1:76">
      <c r="A245" s="71">
        <f t="shared" si="243"/>
        <v>244</v>
      </c>
      <c r="C245" s="71"/>
      <c r="I245" s="19"/>
      <c r="T245" s="257">
        <f t="shared" si="244"/>
        <v>0</v>
      </c>
      <c r="U245" s="294">
        <f t="shared" si="267"/>
        <v>0</v>
      </c>
      <c r="X245" s="253">
        <f t="shared" si="245"/>
        <v>0</v>
      </c>
      <c r="Y245" s="294">
        <f t="shared" si="268"/>
        <v>0</v>
      </c>
      <c r="Z245" s="253">
        <f t="shared" si="281"/>
        <v>3673</v>
      </c>
      <c r="AA245" s="253">
        <f t="shared" si="281"/>
        <v>4209</v>
      </c>
      <c r="AB245" s="253">
        <f>SUM($W$7:W245)</f>
        <v>153.66249999999999</v>
      </c>
      <c r="AE245" s="253">
        <f t="shared" si="246"/>
        <v>0</v>
      </c>
      <c r="AF245" s="253">
        <f t="shared" si="269"/>
        <v>0</v>
      </c>
      <c r="AG245" s="257" t="e">
        <f t="shared" si="241"/>
        <v>#DIV/0!</v>
      </c>
      <c r="AH245" s="257" t="e">
        <f t="shared" si="247"/>
        <v>#DIV/0!</v>
      </c>
      <c r="AM245" s="253">
        <f t="shared" si="248"/>
        <v>0</v>
      </c>
      <c r="AN245" s="264">
        <f t="shared" si="270"/>
        <v>0</v>
      </c>
      <c r="AQ245" s="253">
        <f t="shared" si="249"/>
        <v>0</v>
      </c>
      <c r="AR245" s="264">
        <f t="shared" si="271"/>
        <v>0</v>
      </c>
      <c r="AU245" s="253">
        <f t="shared" si="250"/>
        <v>0</v>
      </c>
      <c r="AV245" s="264">
        <f t="shared" si="272"/>
        <v>0</v>
      </c>
      <c r="AY245" s="253">
        <f t="shared" si="251"/>
        <v>0</v>
      </c>
      <c r="AZ245" s="264">
        <f t="shared" si="273"/>
        <v>0</v>
      </c>
      <c r="BC245" s="257">
        <f t="shared" si="252"/>
        <v>0</v>
      </c>
      <c r="BD245" s="296">
        <f t="shared" si="274"/>
        <v>0</v>
      </c>
      <c r="BG245" s="253">
        <f t="shared" si="253"/>
        <v>0</v>
      </c>
      <c r="BH245" s="264">
        <f t="shared" si="275"/>
        <v>0</v>
      </c>
      <c r="BI245" s="191"/>
      <c r="BJ245" s="192"/>
      <c r="BK245" s="253">
        <f t="shared" si="254"/>
        <v>0</v>
      </c>
      <c r="BL245" s="264">
        <f t="shared" si="276"/>
        <v>0</v>
      </c>
      <c r="BM245" s="191"/>
      <c r="BN245" s="193"/>
      <c r="BO245" s="253">
        <f t="shared" si="255"/>
        <v>0</v>
      </c>
      <c r="BP245" s="264">
        <f t="shared" si="277"/>
        <v>0</v>
      </c>
      <c r="BQ245" s="204"/>
      <c r="BR245" s="193"/>
      <c r="BS245" s="253">
        <f t="shared" si="256"/>
        <v>0</v>
      </c>
      <c r="BT245" s="264">
        <f t="shared" si="278"/>
        <v>0</v>
      </c>
      <c r="BU245" s="265">
        <f t="shared" si="258"/>
        <v>0</v>
      </c>
      <c r="BV245" s="266">
        <f t="shared" si="242"/>
        <v>0</v>
      </c>
      <c r="BW245" s="253">
        <f t="shared" si="257"/>
        <v>0</v>
      </c>
      <c r="BX245" s="264">
        <f t="shared" si="279"/>
        <v>0</v>
      </c>
    </row>
    <row r="246" spans="1:76">
      <c r="A246" s="71">
        <f t="shared" si="243"/>
        <v>245</v>
      </c>
      <c r="C246" s="71"/>
      <c r="I246" s="19"/>
      <c r="T246" s="257">
        <f t="shared" si="244"/>
        <v>0</v>
      </c>
      <c r="U246" s="294">
        <f t="shared" si="267"/>
        <v>0</v>
      </c>
      <c r="X246" s="253">
        <f t="shared" si="245"/>
        <v>0</v>
      </c>
      <c r="Y246" s="294">
        <f t="shared" si="268"/>
        <v>0</v>
      </c>
      <c r="Z246" s="253">
        <f t="shared" si="281"/>
        <v>3673</v>
      </c>
      <c r="AA246" s="253">
        <f t="shared" si="281"/>
        <v>4209</v>
      </c>
      <c r="AB246" s="253">
        <f>SUM($W$7:W246)</f>
        <v>153.66249999999999</v>
      </c>
      <c r="AE246" s="253">
        <f t="shared" si="246"/>
        <v>0</v>
      </c>
      <c r="AF246" s="253">
        <f t="shared" si="269"/>
        <v>0</v>
      </c>
      <c r="AG246" s="257" t="e">
        <f t="shared" si="241"/>
        <v>#DIV/0!</v>
      </c>
      <c r="AH246" s="257" t="e">
        <f t="shared" si="247"/>
        <v>#DIV/0!</v>
      </c>
      <c r="AM246" s="253">
        <f t="shared" si="248"/>
        <v>0</v>
      </c>
      <c r="AN246" s="264">
        <f t="shared" si="270"/>
        <v>0</v>
      </c>
      <c r="AQ246" s="253">
        <f t="shared" si="249"/>
        <v>0</v>
      </c>
      <c r="AR246" s="264">
        <f t="shared" si="271"/>
        <v>0</v>
      </c>
      <c r="AU246" s="253">
        <f t="shared" si="250"/>
        <v>0</v>
      </c>
      <c r="AV246" s="264">
        <f t="shared" si="272"/>
        <v>0</v>
      </c>
      <c r="AY246" s="253">
        <f t="shared" si="251"/>
        <v>0</v>
      </c>
      <c r="AZ246" s="264">
        <f t="shared" si="273"/>
        <v>0</v>
      </c>
      <c r="BC246" s="257">
        <f t="shared" si="252"/>
        <v>0</v>
      </c>
      <c r="BD246" s="296">
        <f t="shared" si="274"/>
        <v>0</v>
      </c>
      <c r="BG246" s="253">
        <f t="shared" si="253"/>
        <v>0</v>
      </c>
      <c r="BH246" s="264">
        <f t="shared" si="275"/>
        <v>0</v>
      </c>
      <c r="BI246" s="191"/>
      <c r="BJ246" s="192"/>
      <c r="BK246" s="253">
        <f t="shared" si="254"/>
        <v>0</v>
      </c>
      <c r="BL246" s="264">
        <f t="shared" si="276"/>
        <v>0</v>
      </c>
      <c r="BM246" s="191"/>
      <c r="BN246" s="193"/>
      <c r="BO246" s="253">
        <f t="shared" si="255"/>
        <v>0</v>
      </c>
      <c r="BP246" s="264">
        <f t="shared" si="277"/>
        <v>0</v>
      </c>
      <c r="BQ246" s="204"/>
      <c r="BR246" s="193"/>
      <c r="BS246" s="253">
        <f t="shared" si="256"/>
        <v>0</v>
      </c>
      <c r="BT246" s="264">
        <f t="shared" si="278"/>
        <v>0</v>
      </c>
      <c r="BU246" s="265">
        <f t="shared" si="258"/>
        <v>0</v>
      </c>
      <c r="BV246" s="266">
        <f t="shared" si="242"/>
        <v>0</v>
      </c>
      <c r="BW246" s="253">
        <f t="shared" si="257"/>
        <v>0</v>
      </c>
      <c r="BX246" s="264">
        <f t="shared" si="279"/>
        <v>0</v>
      </c>
    </row>
    <row r="247" spans="1:76">
      <c r="A247" s="71">
        <f t="shared" si="243"/>
        <v>246</v>
      </c>
      <c r="C247" s="71"/>
      <c r="I247" s="19"/>
      <c r="T247" s="257">
        <f t="shared" si="244"/>
        <v>0</v>
      </c>
      <c r="U247" s="294">
        <f t="shared" si="267"/>
        <v>0</v>
      </c>
      <c r="X247" s="253">
        <f t="shared" si="245"/>
        <v>0</v>
      </c>
      <c r="Y247" s="294">
        <f t="shared" si="268"/>
        <v>0</v>
      </c>
      <c r="Z247" s="253">
        <f t="shared" si="281"/>
        <v>3673</v>
      </c>
      <c r="AA247" s="253">
        <f t="shared" si="281"/>
        <v>4209</v>
      </c>
      <c r="AB247" s="253">
        <f>SUM($W$7:W247)</f>
        <v>153.66249999999999</v>
      </c>
      <c r="AE247" s="253">
        <f t="shared" si="246"/>
        <v>0</v>
      </c>
      <c r="AF247" s="253">
        <f t="shared" si="269"/>
        <v>0</v>
      </c>
      <c r="AG247" s="257" t="e">
        <f t="shared" si="241"/>
        <v>#DIV/0!</v>
      </c>
      <c r="AH247" s="257" t="e">
        <f t="shared" si="247"/>
        <v>#DIV/0!</v>
      </c>
      <c r="AM247" s="253">
        <f t="shared" si="248"/>
        <v>0</v>
      </c>
      <c r="AN247" s="264">
        <f t="shared" si="270"/>
        <v>0</v>
      </c>
      <c r="AQ247" s="253">
        <f t="shared" si="249"/>
        <v>0</v>
      </c>
      <c r="AR247" s="264">
        <f t="shared" si="271"/>
        <v>0</v>
      </c>
      <c r="AU247" s="253">
        <f t="shared" si="250"/>
        <v>0</v>
      </c>
      <c r="AV247" s="264">
        <f t="shared" si="272"/>
        <v>0</v>
      </c>
      <c r="AY247" s="253">
        <f t="shared" si="251"/>
        <v>0</v>
      </c>
      <c r="AZ247" s="264">
        <f t="shared" si="273"/>
        <v>0</v>
      </c>
      <c r="BC247" s="257">
        <f t="shared" si="252"/>
        <v>0</v>
      </c>
      <c r="BD247" s="296">
        <f t="shared" si="274"/>
        <v>0</v>
      </c>
      <c r="BG247" s="253">
        <f t="shared" si="253"/>
        <v>0</v>
      </c>
      <c r="BH247" s="264">
        <f t="shared" si="275"/>
        <v>0</v>
      </c>
      <c r="BI247" s="191"/>
      <c r="BJ247" s="192"/>
      <c r="BK247" s="253">
        <f t="shared" si="254"/>
        <v>0</v>
      </c>
      <c r="BL247" s="264">
        <f t="shared" si="276"/>
        <v>0</v>
      </c>
      <c r="BM247" s="191"/>
      <c r="BN247" s="193"/>
      <c r="BO247" s="253">
        <f t="shared" si="255"/>
        <v>0</v>
      </c>
      <c r="BP247" s="264">
        <f t="shared" si="277"/>
        <v>0</v>
      </c>
      <c r="BQ247" s="204"/>
      <c r="BR247" s="193"/>
      <c r="BS247" s="253">
        <f t="shared" si="256"/>
        <v>0</v>
      </c>
      <c r="BT247" s="264">
        <f t="shared" si="278"/>
        <v>0</v>
      </c>
      <c r="BU247" s="265">
        <f t="shared" si="258"/>
        <v>0</v>
      </c>
      <c r="BV247" s="266">
        <f t="shared" si="242"/>
        <v>0</v>
      </c>
      <c r="BW247" s="253">
        <f t="shared" si="257"/>
        <v>0</v>
      </c>
      <c r="BX247" s="264">
        <f t="shared" si="279"/>
        <v>0</v>
      </c>
    </row>
    <row r="248" spans="1:76">
      <c r="A248" s="71">
        <f t="shared" si="243"/>
        <v>247</v>
      </c>
      <c r="C248" s="71"/>
      <c r="I248" s="19"/>
      <c r="T248" s="257">
        <f t="shared" si="244"/>
        <v>0</v>
      </c>
      <c r="U248" s="294">
        <f t="shared" si="267"/>
        <v>0</v>
      </c>
      <c r="X248" s="253">
        <f t="shared" si="245"/>
        <v>0</v>
      </c>
      <c r="Y248" s="294">
        <f t="shared" si="268"/>
        <v>0</v>
      </c>
      <c r="Z248" s="253">
        <f t="shared" si="281"/>
        <v>3673</v>
      </c>
      <c r="AA248" s="253">
        <f t="shared" si="281"/>
        <v>4209</v>
      </c>
      <c r="AB248" s="253">
        <f>SUM($W$7:W248)</f>
        <v>153.66249999999999</v>
      </c>
      <c r="AE248" s="253">
        <f t="shared" si="246"/>
        <v>0</v>
      </c>
      <c r="AF248" s="253">
        <f t="shared" si="269"/>
        <v>0</v>
      </c>
      <c r="AG248" s="257" t="e">
        <f t="shared" si="241"/>
        <v>#DIV/0!</v>
      </c>
      <c r="AH248" s="257" t="e">
        <f t="shared" si="247"/>
        <v>#DIV/0!</v>
      </c>
      <c r="AM248" s="253">
        <f t="shared" si="248"/>
        <v>0</v>
      </c>
      <c r="AN248" s="264">
        <f t="shared" si="270"/>
        <v>0</v>
      </c>
      <c r="AQ248" s="253">
        <f t="shared" si="249"/>
        <v>0</v>
      </c>
      <c r="AR248" s="264">
        <f t="shared" si="271"/>
        <v>0</v>
      </c>
      <c r="AU248" s="253">
        <f t="shared" si="250"/>
        <v>0</v>
      </c>
      <c r="AV248" s="264">
        <f t="shared" si="272"/>
        <v>0</v>
      </c>
      <c r="AY248" s="253">
        <f t="shared" si="251"/>
        <v>0</v>
      </c>
      <c r="AZ248" s="264">
        <f t="shared" si="273"/>
        <v>0</v>
      </c>
      <c r="BC248" s="257">
        <f t="shared" si="252"/>
        <v>0</v>
      </c>
      <c r="BD248" s="296">
        <f t="shared" si="274"/>
        <v>0</v>
      </c>
      <c r="BG248" s="253">
        <f t="shared" si="253"/>
        <v>0</v>
      </c>
      <c r="BH248" s="264">
        <f t="shared" si="275"/>
        <v>0</v>
      </c>
      <c r="BI248" s="191"/>
      <c r="BJ248" s="192"/>
      <c r="BK248" s="253">
        <f t="shared" si="254"/>
        <v>0</v>
      </c>
      <c r="BL248" s="264">
        <f t="shared" si="276"/>
        <v>0</v>
      </c>
      <c r="BM248" s="191"/>
      <c r="BN248" s="193"/>
      <c r="BO248" s="253">
        <f t="shared" si="255"/>
        <v>0</v>
      </c>
      <c r="BP248" s="264">
        <f t="shared" si="277"/>
        <v>0</v>
      </c>
      <c r="BQ248" s="204"/>
      <c r="BR248" s="193"/>
      <c r="BS248" s="253">
        <f t="shared" si="256"/>
        <v>0</v>
      </c>
      <c r="BT248" s="264">
        <f t="shared" si="278"/>
        <v>0</v>
      </c>
      <c r="BU248" s="265">
        <f t="shared" si="258"/>
        <v>0</v>
      </c>
      <c r="BV248" s="266">
        <f t="shared" si="242"/>
        <v>0</v>
      </c>
      <c r="BW248" s="253">
        <f t="shared" si="257"/>
        <v>0</v>
      </c>
      <c r="BX248" s="264">
        <f t="shared" si="279"/>
        <v>0</v>
      </c>
    </row>
    <row r="249" spans="1:76">
      <c r="A249" s="71">
        <f t="shared" si="243"/>
        <v>248</v>
      </c>
      <c r="C249" s="71"/>
      <c r="I249" s="19"/>
      <c r="T249" s="257">
        <f t="shared" si="244"/>
        <v>0</v>
      </c>
      <c r="U249" s="294">
        <f t="shared" si="267"/>
        <v>0</v>
      </c>
      <c r="X249" s="253">
        <f t="shared" si="245"/>
        <v>0</v>
      </c>
      <c r="Y249" s="294">
        <f t="shared" si="268"/>
        <v>0</v>
      </c>
      <c r="Z249" s="253">
        <f t="shared" si="281"/>
        <v>3673</v>
      </c>
      <c r="AA249" s="253">
        <f t="shared" si="281"/>
        <v>4209</v>
      </c>
      <c r="AB249" s="253">
        <f>SUM($W$7:W249)</f>
        <v>153.66249999999999</v>
      </c>
      <c r="AE249" s="253">
        <f t="shared" si="246"/>
        <v>0</v>
      </c>
      <c r="AF249" s="253">
        <f t="shared" si="269"/>
        <v>0</v>
      </c>
      <c r="AG249" s="257" t="e">
        <f t="shared" si="241"/>
        <v>#DIV/0!</v>
      </c>
      <c r="AH249" s="257" t="e">
        <f t="shared" si="247"/>
        <v>#DIV/0!</v>
      </c>
      <c r="AM249" s="253">
        <f t="shared" si="248"/>
        <v>0</v>
      </c>
      <c r="AN249" s="264">
        <f t="shared" si="270"/>
        <v>0</v>
      </c>
      <c r="AQ249" s="253">
        <f t="shared" si="249"/>
        <v>0</v>
      </c>
      <c r="AR249" s="264">
        <f t="shared" si="271"/>
        <v>0</v>
      </c>
      <c r="AU249" s="253">
        <f t="shared" si="250"/>
        <v>0</v>
      </c>
      <c r="AV249" s="264">
        <f t="shared" si="272"/>
        <v>0</v>
      </c>
      <c r="AY249" s="253">
        <f t="shared" si="251"/>
        <v>0</v>
      </c>
      <c r="AZ249" s="264">
        <f t="shared" si="273"/>
        <v>0</v>
      </c>
      <c r="BC249" s="257">
        <f t="shared" si="252"/>
        <v>0</v>
      </c>
      <c r="BD249" s="296">
        <f t="shared" si="274"/>
        <v>0</v>
      </c>
      <c r="BG249" s="253">
        <f t="shared" si="253"/>
        <v>0</v>
      </c>
      <c r="BH249" s="264">
        <f t="shared" si="275"/>
        <v>0</v>
      </c>
      <c r="BI249" s="191"/>
      <c r="BJ249" s="192"/>
      <c r="BK249" s="253">
        <f t="shared" si="254"/>
        <v>0</v>
      </c>
      <c r="BL249" s="264">
        <f t="shared" si="276"/>
        <v>0</v>
      </c>
      <c r="BM249" s="191"/>
      <c r="BN249" s="193"/>
      <c r="BO249" s="253">
        <f t="shared" si="255"/>
        <v>0</v>
      </c>
      <c r="BP249" s="264">
        <f t="shared" si="277"/>
        <v>0</v>
      </c>
      <c r="BQ249" s="204"/>
      <c r="BR249" s="193"/>
      <c r="BS249" s="253">
        <f t="shared" si="256"/>
        <v>0</v>
      </c>
      <c r="BT249" s="264">
        <f t="shared" si="278"/>
        <v>0</v>
      </c>
      <c r="BU249" s="265">
        <f t="shared" si="258"/>
        <v>0</v>
      </c>
      <c r="BV249" s="266">
        <f t="shared" si="242"/>
        <v>0</v>
      </c>
      <c r="BW249" s="253">
        <f t="shared" si="257"/>
        <v>0</v>
      </c>
      <c r="BX249" s="264">
        <f t="shared" si="279"/>
        <v>0</v>
      </c>
    </row>
    <row r="250" spans="1:76">
      <c r="A250" s="71">
        <f t="shared" si="243"/>
        <v>249</v>
      </c>
      <c r="C250" s="71"/>
      <c r="I250" s="19"/>
      <c r="T250" s="257">
        <f t="shared" si="244"/>
        <v>0</v>
      </c>
      <c r="U250" s="294">
        <f t="shared" si="267"/>
        <v>0</v>
      </c>
      <c r="X250" s="253">
        <f t="shared" si="245"/>
        <v>0</v>
      </c>
      <c r="Y250" s="294">
        <f t="shared" si="268"/>
        <v>0</v>
      </c>
      <c r="Z250" s="253">
        <f t="shared" si="281"/>
        <v>3673</v>
      </c>
      <c r="AA250" s="253">
        <f t="shared" si="281"/>
        <v>4209</v>
      </c>
      <c r="AB250" s="253">
        <f>SUM($W$7:W250)</f>
        <v>153.66249999999999</v>
      </c>
      <c r="AE250" s="253">
        <f t="shared" si="246"/>
        <v>0</v>
      </c>
      <c r="AF250" s="253">
        <f t="shared" si="269"/>
        <v>0</v>
      </c>
      <c r="AG250" s="257" t="e">
        <f t="shared" si="241"/>
        <v>#DIV/0!</v>
      </c>
      <c r="AH250" s="257" t="e">
        <f t="shared" si="247"/>
        <v>#DIV/0!</v>
      </c>
      <c r="AM250" s="253">
        <f t="shared" si="248"/>
        <v>0</v>
      </c>
      <c r="AN250" s="264">
        <f t="shared" si="270"/>
        <v>0</v>
      </c>
      <c r="AQ250" s="253">
        <f t="shared" si="249"/>
        <v>0</v>
      </c>
      <c r="AR250" s="264">
        <f t="shared" si="271"/>
        <v>0</v>
      </c>
      <c r="AU250" s="253">
        <f t="shared" si="250"/>
        <v>0</v>
      </c>
      <c r="AV250" s="264">
        <f t="shared" si="272"/>
        <v>0</v>
      </c>
      <c r="AY250" s="253">
        <f t="shared" si="251"/>
        <v>0</v>
      </c>
      <c r="AZ250" s="264">
        <f t="shared" si="273"/>
        <v>0</v>
      </c>
      <c r="BC250" s="257">
        <f t="shared" si="252"/>
        <v>0</v>
      </c>
      <c r="BD250" s="296">
        <f t="shared" si="274"/>
        <v>0</v>
      </c>
      <c r="BG250" s="253">
        <f t="shared" si="253"/>
        <v>0</v>
      </c>
      <c r="BH250" s="264">
        <f t="shared" si="275"/>
        <v>0</v>
      </c>
      <c r="BI250" s="191"/>
      <c r="BJ250" s="192"/>
      <c r="BK250" s="253">
        <f t="shared" si="254"/>
        <v>0</v>
      </c>
      <c r="BL250" s="264">
        <f t="shared" si="276"/>
        <v>0</v>
      </c>
      <c r="BM250" s="191"/>
      <c r="BN250" s="193"/>
      <c r="BO250" s="253">
        <f t="shared" si="255"/>
        <v>0</v>
      </c>
      <c r="BP250" s="264">
        <f t="shared" si="277"/>
        <v>0</v>
      </c>
      <c r="BQ250" s="204"/>
      <c r="BR250" s="193"/>
      <c r="BS250" s="253">
        <f t="shared" si="256"/>
        <v>0</v>
      </c>
      <c r="BT250" s="264">
        <f t="shared" si="278"/>
        <v>0</v>
      </c>
      <c r="BU250" s="265">
        <f t="shared" si="258"/>
        <v>0</v>
      </c>
      <c r="BV250" s="266">
        <f t="shared" si="242"/>
        <v>0</v>
      </c>
      <c r="BW250" s="253">
        <f t="shared" si="257"/>
        <v>0</v>
      </c>
      <c r="BX250" s="264">
        <f t="shared" si="279"/>
        <v>0</v>
      </c>
    </row>
    <row r="251" spans="1:76">
      <c r="A251" s="71">
        <f t="shared" si="243"/>
        <v>250</v>
      </c>
      <c r="C251" s="71"/>
      <c r="I251" s="19"/>
      <c r="T251" s="257">
        <f t="shared" si="244"/>
        <v>0</v>
      </c>
      <c r="U251" s="294">
        <f t="shared" si="267"/>
        <v>0</v>
      </c>
      <c r="X251" s="253">
        <f t="shared" si="245"/>
        <v>0</v>
      </c>
      <c r="Y251" s="294">
        <f t="shared" si="268"/>
        <v>0</v>
      </c>
      <c r="Z251" s="253">
        <f t="shared" si="281"/>
        <v>3673</v>
      </c>
      <c r="AA251" s="253">
        <f t="shared" si="281"/>
        <v>4209</v>
      </c>
      <c r="AB251" s="253">
        <f>SUM($W$7:W251)</f>
        <v>153.66249999999999</v>
      </c>
      <c r="AE251" s="253">
        <f t="shared" si="246"/>
        <v>0</v>
      </c>
      <c r="AF251" s="253">
        <f t="shared" si="269"/>
        <v>0</v>
      </c>
      <c r="AG251" s="257" t="e">
        <f t="shared" si="241"/>
        <v>#DIV/0!</v>
      </c>
      <c r="AH251" s="257" t="e">
        <f t="shared" si="247"/>
        <v>#DIV/0!</v>
      </c>
      <c r="AM251" s="253">
        <f t="shared" si="248"/>
        <v>0</v>
      </c>
      <c r="AN251" s="264">
        <f t="shared" si="270"/>
        <v>0</v>
      </c>
      <c r="AQ251" s="253">
        <f t="shared" si="249"/>
        <v>0</v>
      </c>
      <c r="AR251" s="264">
        <f t="shared" si="271"/>
        <v>0</v>
      </c>
      <c r="AU251" s="253">
        <f t="shared" si="250"/>
        <v>0</v>
      </c>
      <c r="AV251" s="264">
        <f t="shared" si="272"/>
        <v>0</v>
      </c>
      <c r="AY251" s="253">
        <f t="shared" si="251"/>
        <v>0</v>
      </c>
      <c r="AZ251" s="264">
        <f t="shared" si="273"/>
        <v>0</v>
      </c>
      <c r="BC251" s="257">
        <f t="shared" si="252"/>
        <v>0</v>
      </c>
      <c r="BD251" s="296">
        <f t="shared" si="274"/>
        <v>0</v>
      </c>
      <c r="BG251" s="253">
        <f t="shared" si="253"/>
        <v>0</v>
      </c>
      <c r="BH251" s="264">
        <f t="shared" si="275"/>
        <v>0</v>
      </c>
      <c r="BI251" s="191"/>
      <c r="BJ251" s="192"/>
      <c r="BK251" s="253">
        <f t="shared" si="254"/>
        <v>0</v>
      </c>
      <c r="BL251" s="264">
        <f t="shared" si="276"/>
        <v>0</v>
      </c>
      <c r="BM251" s="191"/>
      <c r="BN251" s="193"/>
      <c r="BO251" s="253">
        <f t="shared" si="255"/>
        <v>0</v>
      </c>
      <c r="BP251" s="264">
        <f t="shared" si="277"/>
        <v>0</v>
      </c>
      <c r="BQ251" s="204"/>
      <c r="BR251" s="193"/>
      <c r="BS251" s="253">
        <f t="shared" si="256"/>
        <v>0</v>
      </c>
      <c r="BT251" s="264">
        <f t="shared" si="278"/>
        <v>0</v>
      </c>
      <c r="BU251" s="265">
        <f t="shared" si="258"/>
        <v>0</v>
      </c>
      <c r="BV251" s="266">
        <f t="shared" si="242"/>
        <v>0</v>
      </c>
      <c r="BW251" s="253">
        <f t="shared" si="257"/>
        <v>0</v>
      </c>
      <c r="BX251" s="264">
        <f t="shared" si="279"/>
        <v>0</v>
      </c>
    </row>
    <row r="252" spans="1:76">
      <c r="A252" s="71">
        <f t="shared" si="243"/>
        <v>251</v>
      </c>
      <c r="C252" s="71"/>
      <c r="I252" s="19"/>
      <c r="T252" s="257">
        <f t="shared" si="244"/>
        <v>0</v>
      </c>
      <c r="U252" s="294">
        <f t="shared" si="267"/>
        <v>0</v>
      </c>
      <c r="X252" s="253">
        <f t="shared" si="245"/>
        <v>0</v>
      </c>
      <c r="Y252" s="294">
        <f t="shared" si="268"/>
        <v>0</v>
      </c>
      <c r="Z252" s="253">
        <f t="shared" si="281"/>
        <v>3673</v>
      </c>
      <c r="AA252" s="253">
        <f t="shared" si="281"/>
        <v>4209</v>
      </c>
      <c r="AB252" s="253">
        <f>SUM($W$7:W252)</f>
        <v>153.66249999999999</v>
      </c>
      <c r="AE252" s="253">
        <f t="shared" si="246"/>
        <v>0</v>
      </c>
      <c r="AF252" s="253">
        <f t="shared" si="269"/>
        <v>0</v>
      </c>
      <c r="AG252" s="257" t="e">
        <f t="shared" si="241"/>
        <v>#DIV/0!</v>
      </c>
      <c r="AH252" s="257" t="e">
        <f t="shared" si="247"/>
        <v>#DIV/0!</v>
      </c>
      <c r="AM252" s="253">
        <f t="shared" si="248"/>
        <v>0</v>
      </c>
      <c r="AN252" s="264">
        <f t="shared" si="270"/>
        <v>0</v>
      </c>
      <c r="AQ252" s="253">
        <f t="shared" si="249"/>
        <v>0</v>
      </c>
      <c r="AR252" s="264">
        <f t="shared" si="271"/>
        <v>0</v>
      </c>
      <c r="AU252" s="253">
        <f t="shared" si="250"/>
        <v>0</v>
      </c>
      <c r="AV252" s="264">
        <f t="shared" si="272"/>
        <v>0</v>
      </c>
      <c r="AY252" s="253">
        <f t="shared" si="251"/>
        <v>0</v>
      </c>
      <c r="AZ252" s="264">
        <f t="shared" si="273"/>
        <v>0</v>
      </c>
      <c r="BC252" s="257">
        <f t="shared" si="252"/>
        <v>0</v>
      </c>
      <c r="BD252" s="296">
        <f t="shared" si="274"/>
        <v>0</v>
      </c>
      <c r="BG252" s="253">
        <f t="shared" si="253"/>
        <v>0</v>
      </c>
      <c r="BH252" s="264">
        <f t="shared" si="275"/>
        <v>0</v>
      </c>
      <c r="BI252" s="191"/>
      <c r="BJ252" s="192"/>
      <c r="BK252" s="253">
        <f t="shared" si="254"/>
        <v>0</v>
      </c>
      <c r="BL252" s="264">
        <f t="shared" si="276"/>
        <v>0</v>
      </c>
      <c r="BM252" s="191"/>
      <c r="BN252" s="193"/>
      <c r="BO252" s="253">
        <f t="shared" si="255"/>
        <v>0</v>
      </c>
      <c r="BP252" s="264">
        <f t="shared" si="277"/>
        <v>0</v>
      </c>
      <c r="BQ252" s="204"/>
      <c r="BR252" s="193"/>
      <c r="BS252" s="253">
        <f t="shared" si="256"/>
        <v>0</v>
      </c>
      <c r="BT252" s="264">
        <f t="shared" si="278"/>
        <v>0</v>
      </c>
      <c r="BU252" s="265">
        <f t="shared" si="258"/>
        <v>0</v>
      </c>
      <c r="BV252" s="266">
        <f t="shared" si="242"/>
        <v>0</v>
      </c>
      <c r="BW252" s="253">
        <f t="shared" si="257"/>
        <v>0</v>
      </c>
      <c r="BX252" s="264">
        <f t="shared" si="279"/>
        <v>0</v>
      </c>
    </row>
    <row r="253" spans="1:76">
      <c r="A253" s="71">
        <f t="shared" si="243"/>
        <v>252</v>
      </c>
      <c r="C253" s="71"/>
      <c r="I253" s="19"/>
      <c r="T253" s="257">
        <f t="shared" si="244"/>
        <v>0</v>
      </c>
      <c r="U253" s="294">
        <f t="shared" si="267"/>
        <v>0</v>
      </c>
      <c r="X253" s="253">
        <f t="shared" si="245"/>
        <v>0</v>
      </c>
      <c r="Y253" s="294">
        <f t="shared" si="268"/>
        <v>0</v>
      </c>
      <c r="Z253" s="253">
        <f t="shared" si="281"/>
        <v>3673</v>
      </c>
      <c r="AA253" s="253">
        <f t="shared" si="281"/>
        <v>4209</v>
      </c>
      <c r="AB253" s="253">
        <f>SUM($W$7:W253)</f>
        <v>153.66249999999999</v>
      </c>
      <c r="AE253" s="253">
        <f t="shared" si="246"/>
        <v>0</v>
      </c>
      <c r="AF253" s="253">
        <f t="shared" si="269"/>
        <v>0</v>
      </c>
      <c r="AG253" s="257" t="e">
        <f t="shared" si="241"/>
        <v>#DIV/0!</v>
      </c>
      <c r="AH253" s="257" t="e">
        <f t="shared" si="247"/>
        <v>#DIV/0!</v>
      </c>
      <c r="AM253" s="253">
        <f t="shared" si="248"/>
        <v>0</v>
      </c>
      <c r="AN253" s="264">
        <f t="shared" si="270"/>
        <v>0</v>
      </c>
      <c r="AQ253" s="253">
        <f t="shared" si="249"/>
        <v>0</v>
      </c>
      <c r="AR253" s="264">
        <f t="shared" si="271"/>
        <v>0</v>
      </c>
      <c r="AU253" s="253">
        <f t="shared" si="250"/>
        <v>0</v>
      </c>
      <c r="AV253" s="264">
        <f t="shared" si="272"/>
        <v>0</v>
      </c>
      <c r="AY253" s="253">
        <f t="shared" si="251"/>
        <v>0</v>
      </c>
      <c r="AZ253" s="264">
        <f t="shared" si="273"/>
        <v>0</v>
      </c>
      <c r="BC253" s="257">
        <f t="shared" si="252"/>
        <v>0</v>
      </c>
      <c r="BD253" s="296">
        <f t="shared" si="274"/>
        <v>0</v>
      </c>
      <c r="BG253" s="253">
        <f t="shared" si="253"/>
        <v>0</v>
      </c>
      <c r="BH253" s="264">
        <f t="shared" si="275"/>
        <v>0</v>
      </c>
      <c r="BI253" s="191"/>
      <c r="BJ253" s="192"/>
      <c r="BK253" s="253">
        <f t="shared" si="254"/>
        <v>0</v>
      </c>
      <c r="BL253" s="264">
        <f t="shared" si="276"/>
        <v>0</v>
      </c>
      <c r="BM253" s="191"/>
      <c r="BN253" s="193"/>
      <c r="BO253" s="253">
        <f t="shared" si="255"/>
        <v>0</v>
      </c>
      <c r="BP253" s="264">
        <f t="shared" si="277"/>
        <v>0</v>
      </c>
      <c r="BQ253" s="204"/>
      <c r="BR253" s="193"/>
      <c r="BS253" s="253">
        <f t="shared" si="256"/>
        <v>0</v>
      </c>
      <c r="BT253" s="264">
        <f t="shared" si="278"/>
        <v>0</v>
      </c>
      <c r="BU253" s="265">
        <f t="shared" si="258"/>
        <v>0</v>
      </c>
      <c r="BV253" s="266">
        <f t="shared" si="242"/>
        <v>0</v>
      </c>
      <c r="BW253" s="253">
        <f t="shared" si="257"/>
        <v>0</v>
      </c>
      <c r="BX253" s="264">
        <f t="shared" si="279"/>
        <v>0</v>
      </c>
    </row>
    <row r="254" spans="1:76">
      <c r="A254" s="71">
        <f t="shared" si="243"/>
        <v>253</v>
      </c>
      <c r="C254" s="71"/>
      <c r="I254" s="19"/>
      <c r="T254" s="257">
        <f t="shared" si="244"/>
        <v>0</v>
      </c>
      <c r="U254" s="294">
        <f t="shared" si="267"/>
        <v>0</v>
      </c>
      <c r="X254" s="253">
        <f t="shared" si="245"/>
        <v>0</v>
      </c>
      <c r="Y254" s="294">
        <f t="shared" si="268"/>
        <v>0</v>
      </c>
      <c r="Z254" s="253">
        <f t="shared" si="281"/>
        <v>3673</v>
      </c>
      <c r="AA254" s="253">
        <f t="shared" si="281"/>
        <v>4209</v>
      </c>
      <c r="AB254" s="253">
        <f>SUM($W$7:W254)</f>
        <v>153.66249999999999</v>
      </c>
      <c r="AE254" s="253">
        <f t="shared" si="246"/>
        <v>0</v>
      </c>
      <c r="AF254" s="253">
        <f t="shared" si="269"/>
        <v>0</v>
      </c>
      <c r="AG254" s="257" t="e">
        <f t="shared" si="241"/>
        <v>#DIV/0!</v>
      </c>
      <c r="AH254" s="257" t="e">
        <f t="shared" si="247"/>
        <v>#DIV/0!</v>
      </c>
      <c r="AM254" s="253">
        <f t="shared" si="248"/>
        <v>0</v>
      </c>
      <c r="AN254" s="264">
        <f t="shared" si="270"/>
        <v>0</v>
      </c>
      <c r="AQ254" s="253">
        <f t="shared" si="249"/>
        <v>0</v>
      </c>
      <c r="AR254" s="264">
        <f t="shared" si="271"/>
        <v>0</v>
      </c>
      <c r="AU254" s="253">
        <f t="shared" si="250"/>
        <v>0</v>
      </c>
      <c r="AV254" s="264">
        <f t="shared" si="272"/>
        <v>0</v>
      </c>
      <c r="AY254" s="253">
        <f t="shared" si="251"/>
        <v>0</v>
      </c>
      <c r="AZ254" s="264">
        <f t="shared" si="273"/>
        <v>0</v>
      </c>
      <c r="BC254" s="257">
        <f t="shared" si="252"/>
        <v>0</v>
      </c>
      <c r="BD254" s="296">
        <f t="shared" si="274"/>
        <v>0</v>
      </c>
      <c r="BG254" s="253">
        <f t="shared" si="253"/>
        <v>0</v>
      </c>
      <c r="BH254" s="264">
        <f t="shared" si="275"/>
        <v>0</v>
      </c>
      <c r="BI254" s="191"/>
      <c r="BJ254" s="192"/>
      <c r="BK254" s="253">
        <f t="shared" si="254"/>
        <v>0</v>
      </c>
      <c r="BL254" s="264">
        <f t="shared" si="276"/>
        <v>0</v>
      </c>
      <c r="BM254" s="191"/>
      <c r="BN254" s="193"/>
      <c r="BO254" s="253">
        <f t="shared" si="255"/>
        <v>0</v>
      </c>
      <c r="BP254" s="264">
        <f t="shared" si="277"/>
        <v>0</v>
      </c>
      <c r="BQ254" s="204"/>
      <c r="BR254" s="193"/>
      <c r="BS254" s="253">
        <f t="shared" si="256"/>
        <v>0</v>
      </c>
      <c r="BT254" s="264">
        <f t="shared" si="278"/>
        <v>0</v>
      </c>
      <c r="BU254" s="265">
        <f t="shared" si="258"/>
        <v>0</v>
      </c>
      <c r="BV254" s="266">
        <f t="shared" si="242"/>
        <v>0</v>
      </c>
      <c r="BW254" s="253">
        <f t="shared" si="257"/>
        <v>0</v>
      </c>
      <c r="BX254" s="264">
        <f t="shared" si="279"/>
        <v>0</v>
      </c>
    </row>
    <row r="255" spans="1:76">
      <c r="A255" s="71">
        <f t="shared" si="243"/>
        <v>254</v>
      </c>
      <c r="C255" s="71"/>
      <c r="I255" s="19"/>
      <c r="T255" s="257">
        <f t="shared" si="244"/>
        <v>0</v>
      </c>
      <c r="U255" s="294">
        <f t="shared" si="267"/>
        <v>0</v>
      </c>
      <c r="X255" s="253">
        <f t="shared" si="245"/>
        <v>0</v>
      </c>
      <c r="Y255" s="294">
        <f t="shared" si="268"/>
        <v>0</v>
      </c>
      <c r="Z255" s="253">
        <f t="shared" si="281"/>
        <v>3673</v>
      </c>
      <c r="AA255" s="253">
        <f t="shared" si="281"/>
        <v>4209</v>
      </c>
      <c r="AB255" s="253">
        <f>SUM($W$7:W255)</f>
        <v>153.66249999999999</v>
      </c>
      <c r="AE255" s="253">
        <f t="shared" si="246"/>
        <v>0</v>
      </c>
      <c r="AF255" s="253">
        <f t="shared" si="269"/>
        <v>0</v>
      </c>
      <c r="AG255" s="257" t="e">
        <f t="shared" si="241"/>
        <v>#DIV/0!</v>
      </c>
      <c r="AH255" s="257" t="e">
        <f t="shared" si="247"/>
        <v>#DIV/0!</v>
      </c>
      <c r="AM255" s="253">
        <f t="shared" si="248"/>
        <v>0</v>
      </c>
      <c r="AN255" s="264">
        <f t="shared" si="270"/>
        <v>0</v>
      </c>
      <c r="AQ255" s="253">
        <f t="shared" si="249"/>
        <v>0</v>
      </c>
      <c r="AR255" s="264">
        <f t="shared" si="271"/>
        <v>0</v>
      </c>
      <c r="AU255" s="253">
        <f t="shared" si="250"/>
        <v>0</v>
      </c>
      <c r="AV255" s="264">
        <f t="shared" si="272"/>
        <v>0</v>
      </c>
      <c r="AY255" s="253">
        <f t="shared" si="251"/>
        <v>0</v>
      </c>
      <c r="AZ255" s="264">
        <f t="shared" si="273"/>
        <v>0</v>
      </c>
      <c r="BC255" s="257">
        <f t="shared" si="252"/>
        <v>0</v>
      </c>
      <c r="BD255" s="296">
        <f t="shared" si="274"/>
        <v>0</v>
      </c>
      <c r="BG255" s="253">
        <f t="shared" si="253"/>
        <v>0</v>
      </c>
      <c r="BH255" s="264">
        <f t="shared" si="275"/>
        <v>0</v>
      </c>
      <c r="BI255" s="191"/>
      <c r="BJ255" s="192"/>
      <c r="BK255" s="253">
        <f t="shared" si="254"/>
        <v>0</v>
      </c>
      <c r="BL255" s="264">
        <f t="shared" si="276"/>
        <v>0</v>
      </c>
      <c r="BM255" s="191"/>
      <c r="BN255" s="193"/>
      <c r="BO255" s="253">
        <f t="shared" si="255"/>
        <v>0</v>
      </c>
      <c r="BP255" s="264">
        <f t="shared" si="277"/>
        <v>0</v>
      </c>
      <c r="BQ255" s="204"/>
      <c r="BR255" s="193"/>
      <c r="BS255" s="253">
        <f t="shared" si="256"/>
        <v>0</v>
      </c>
      <c r="BT255" s="264">
        <f t="shared" si="278"/>
        <v>0</v>
      </c>
      <c r="BU255" s="265">
        <f t="shared" si="258"/>
        <v>0</v>
      </c>
      <c r="BV255" s="266">
        <f t="shared" si="242"/>
        <v>0</v>
      </c>
      <c r="BW255" s="253">
        <f t="shared" si="257"/>
        <v>0</v>
      </c>
      <c r="BX255" s="264">
        <f t="shared" si="279"/>
        <v>0</v>
      </c>
    </row>
    <row r="256" spans="1:76">
      <c r="A256" s="71">
        <f t="shared" si="243"/>
        <v>255</v>
      </c>
      <c r="C256" s="71"/>
      <c r="I256" s="19"/>
      <c r="T256" s="257">
        <f t="shared" si="244"/>
        <v>0</v>
      </c>
      <c r="U256" s="294">
        <f t="shared" si="267"/>
        <v>0</v>
      </c>
      <c r="X256" s="253">
        <f t="shared" si="245"/>
        <v>0</v>
      </c>
      <c r="Y256" s="294">
        <f t="shared" si="268"/>
        <v>0</v>
      </c>
      <c r="Z256" s="253">
        <f t="shared" si="281"/>
        <v>3673</v>
      </c>
      <c r="AA256" s="253">
        <f t="shared" si="281"/>
        <v>4209</v>
      </c>
      <c r="AB256" s="253">
        <f>SUM($W$7:W256)</f>
        <v>153.66249999999999</v>
      </c>
      <c r="AE256" s="253">
        <f t="shared" si="246"/>
        <v>0</v>
      </c>
      <c r="AF256" s="253">
        <f t="shared" si="269"/>
        <v>0</v>
      </c>
      <c r="AG256" s="257" t="e">
        <f t="shared" si="241"/>
        <v>#DIV/0!</v>
      </c>
      <c r="AH256" s="257" t="e">
        <f t="shared" si="247"/>
        <v>#DIV/0!</v>
      </c>
      <c r="AM256" s="253">
        <f t="shared" si="248"/>
        <v>0</v>
      </c>
      <c r="AN256" s="264">
        <f t="shared" si="270"/>
        <v>0</v>
      </c>
      <c r="AQ256" s="253">
        <f t="shared" si="249"/>
        <v>0</v>
      </c>
      <c r="AR256" s="264">
        <f t="shared" si="271"/>
        <v>0</v>
      </c>
      <c r="AU256" s="253">
        <f t="shared" si="250"/>
        <v>0</v>
      </c>
      <c r="AV256" s="264">
        <f t="shared" si="272"/>
        <v>0</v>
      </c>
      <c r="AY256" s="253">
        <f t="shared" si="251"/>
        <v>0</v>
      </c>
      <c r="AZ256" s="264">
        <f t="shared" si="273"/>
        <v>0</v>
      </c>
      <c r="BC256" s="257">
        <f t="shared" si="252"/>
        <v>0</v>
      </c>
      <c r="BD256" s="296">
        <f t="shared" si="274"/>
        <v>0</v>
      </c>
      <c r="BG256" s="253">
        <f t="shared" si="253"/>
        <v>0</v>
      </c>
      <c r="BH256" s="264">
        <f t="shared" si="275"/>
        <v>0</v>
      </c>
      <c r="BI256" s="191"/>
      <c r="BJ256" s="192"/>
      <c r="BK256" s="253">
        <f t="shared" si="254"/>
        <v>0</v>
      </c>
      <c r="BL256" s="264">
        <f t="shared" si="276"/>
        <v>0</v>
      </c>
      <c r="BM256" s="191"/>
      <c r="BN256" s="193"/>
      <c r="BO256" s="253">
        <f t="shared" si="255"/>
        <v>0</v>
      </c>
      <c r="BP256" s="264">
        <f t="shared" si="277"/>
        <v>0</v>
      </c>
      <c r="BQ256" s="204"/>
      <c r="BR256" s="193"/>
      <c r="BS256" s="253">
        <f t="shared" si="256"/>
        <v>0</v>
      </c>
      <c r="BT256" s="264">
        <f t="shared" si="278"/>
        <v>0</v>
      </c>
      <c r="BU256" s="265">
        <f t="shared" si="258"/>
        <v>0</v>
      </c>
      <c r="BV256" s="266">
        <f t="shared" si="242"/>
        <v>0</v>
      </c>
      <c r="BW256" s="253">
        <f t="shared" si="257"/>
        <v>0</v>
      </c>
      <c r="BX256" s="264">
        <f t="shared" si="279"/>
        <v>0</v>
      </c>
    </row>
    <row r="257" spans="1:76">
      <c r="A257" s="71">
        <f t="shared" si="243"/>
        <v>256</v>
      </c>
      <c r="C257" s="71"/>
      <c r="I257" s="19"/>
      <c r="T257" s="257">
        <f t="shared" si="244"/>
        <v>0</v>
      </c>
      <c r="U257" s="294">
        <f t="shared" si="267"/>
        <v>0</v>
      </c>
      <c r="X257" s="253">
        <f t="shared" si="245"/>
        <v>0</v>
      </c>
      <c r="Y257" s="294">
        <f t="shared" si="268"/>
        <v>0</v>
      </c>
      <c r="Z257" s="253">
        <f t="shared" si="281"/>
        <v>3673</v>
      </c>
      <c r="AA257" s="253">
        <f t="shared" si="281"/>
        <v>4209</v>
      </c>
      <c r="AB257" s="253">
        <f>SUM($W$7:W257)</f>
        <v>153.66249999999999</v>
      </c>
      <c r="AE257" s="253">
        <f t="shared" si="246"/>
        <v>0</v>
      </c>
      <c r="AF257" s="253">
        <f t="shared" si="269"/>
        <v>0</v>
      </c>
      <c r="AG257" s="257" t="e">
        <f t="shared" si="241"/>
        <v>#DIV/0!</v>
      </c>
      <c r="AH257" s="257" t="e">
        <f t="shared" si="247"/>
        <v>#DIV/0!</v>
      </c>
      <c r="AM257" s="253">
        <f t="shared" si="248"/>
        <v>0</v>
      </c>
      <c r="AN257" s="264">
        <f t="shared" si="270"/>
        <v>0</v>
      </c>
      <c r="AQ257" s="253">
        <f t="shared" si="249"/>
        <v>0</v>
      </c>
      <c r="AR257" s="264">
        <f t="shared" si="271"/>
        <v>0</v>
      </c>
      <c r="AU257" s="253">
        <f t="shared" si="250"/>
        <v>0</v>
      </c>
      <c r="AV257" s="264">
        <f t="shared" si="272"/>
        <v>0</v>
      </c>
      <c r="AY257" s="253">
        <f t="shared" si="251"/>
        <v>0</v>
      </c>
      <c r="AZ257" s="264">
        <f t="shared" si="273"/>
        <v>0</v>
      </c>
      <c r="BC257" s="257">
        <f t="shared" si="252"/>
        <v>0</v>
      </c>
      <c r="BD257" s="296">
        <f t="shared" si="274"/>
        <v>0</v>
      </c>
      <c r="BG257" s="253">
        <f t="shared" si="253"/>
        <v>0</v>
      </c>
      <c r="BH257" s="264">
        <f t="shared" si="275"/>
        <v>0</v>
      </c>
      <c r="BI257" s="191"/>
      <c r="BJ257" s="192"/>
      <c r="BK257" s="253">
        <f t="shared" si="254"/>
        <v>0</v>
      </c>
      <c r="BL257" s="264">
        <f t="shared" si="276"/>
        <v>0</v>
      </c>
      <c r="BM257" s="191"/>
      <c r="BN257" s="193"/>
      <c r="BO257" s="253">
        <f t="shared" si="255"/>
        <v>0</v>
      </c>
      <c r="BP257" s="264">
        <f t="shared" si="277"/>
        <v>0</v>
      </c>
      <c r="BQ257" s="204"/>
      <c r="BR257" s="193"/>
      <c r="BS257" s="253">
        <f t="shared" si="256"/>
        <v>0</v>
      </c>
      <c r="BT257" s="264">
        <f t="shared" si="278"/>
        <v>0</v>
      </c>
      <c r="BU257" s="265">
        <f t="shared" si="258"/>
        <v>0</v>
      </c>
      <c r="BV257" s="266">
        <f t="shared" si="242"/>
        <v>0</v>
      </c>
      <c r="BW257" s="253">
        <f t="shared" si="257"/>
        <v>0</v>
      </c>
      <c r="BX257" s="264">
        <f t="shared" si="279"/>
        <v>0</v>
      </c>
    </row>
    <row r="258" spans="1:76">
      <c r="A258" s="71">
        <f t="shared" si="243"/>
        <v>257</v>
      </c>
      <c r="C258" s="71"/>
      <c r="I258" s="19"/>
      <c r="T258" s="257">
        <f t="shared" si="244"/>
        <v>0</v>
      </c>
      <c r="U258" s="294">
        <f t="shared" si="267"/>
        <v>0</v>
      </c>
      <c r="X258" s="253">
        <f t="shared" si="245"/>
        <v>0</v>
      </c>
      <c r="Y258" s="294">
        <f t="shared" si="268"/>
        <v>0</v>
      </c>
      <c r="Z258" s="253">
        <f t="shared" si="281"/>
        <v>3673</v>
      </c>
      <c r="AA258" s="253">
        <f t="shared" si="281"/>
        <v>4209</v>
      </c>
      <c r="AB258" s="253">
        <f>SUM($W$7:W258)</f>
        <v>153.66249999999999</v>
      </c>
      <c r="AE258" s="253">
        <f t="shared" si="246"/>
        <v>0</v>
      </c>
      <c r="AF258" s="253">
        <f t="shared" si="269"/>
        <v>0</v>
      </c>
      <c r="AG258" s="257" t="e">
        <f t="shared" ref="AG258:AG277" si="368">M258/W258/24</f>
        <v>#DIV/0!</v>
      </c>
      <c r="AH258" s="257" t="e">
        <f t="shared" si="247"/>
        <v>#DIV/0!</v>
      </c>
      <c r="AM258" s="253">
        <f t="shared" si="248"/>
        <v>0</v>
      </c>
      <c r="AN258" s="264">
        <f t="shared" si="270"/>
        <v>0</v>
      </c>
      <c r="AQ258" s="253">
        <f t="shared" si="249"/>
        <v>0</v>
      </c>
      <c r="AR258" s="264">
        <f t="shared" si="271"/>
        <v>0</v>
      </c>
      <c r="AU258" s="253">
        <f t="shared" si="250"/>
        <v>0</v>
      </c>
      <c r="AV258" s="264">
        <f t="shared" si="272"/>
        <v>0</v>
      </c>
      <c r="AY258" s="253">
        <f t="shared" si="251"/>
        <v>0</v>
      </c>
      <c r="AZ258" s="264">
        <f t="shared" si="273"/>
        <v>0</v>
      </c>
      <c r="BC258" s="257">
        <f t="shared" si="252"/>
        <v>0</v>
      </c>
      <c r="BD258" s="296">
        <f t="shared" si="274"/>
        <v>0</v>
      </c>
      <c r="BG258" s="253">
        <f t="shared" si="253"/>
        <v>0</v>
      </c>
      <c r="BH258" s="264">
        <f t="shared" si="275"/>
        <v>0</v>
      </c>
      <c r="BI258" s="191"/>
      <c r="BJ258" s="192"/>
      <c r="BK258" s="253">
        <f t="shared" si="254"/>
        <v>0</v>
      </c>
      <c r="BL258" s="264">
        <f t="shared" si="276"/>
        <v>0</v>
      </c>
      <c r="BM258" s="191"/>
      <c r="BN258" s="193"/>
      <c r="BO258" s="253">
        <f t="shared" si="255"/>
        <v>0</v>
      </c>
      <c r="BP258" s="264">
        <f t="shared" si="277"/>
        <v>0</v>
      </c>
      <c r="BQ258" s="204"/>
      <c r="BR258" s="193"/>
      <c r="BS258" s="253">
        <f t="shared" si="256"/>
        <v>0</v>
      </c>
      <c r="BT258" s="264">
        <f t="shared" si="278"/>
        <v>0</v>
      </c>
      <c r="BU258" s="265">
        <f t="shared" si="258"/>
        <v>0</v>
      </c>
      <c r="BV258" s="266">
        <f t="shared" si="242"/>
        <v>0</v>
      </c>
      <c r="BW258" s="253">
        <f t="shared" si="257"/>
        <v>0</v>
      </c>
      <c r="BX258" s="264">
        <f t="shared" si="279"/>
        <v>0</v>
      </c>
    </row>
    <row r="259" spans="1:76">
      <c r="A259" s="71">
        <f t="shared" si="243"/>
        <v>258</v>
      </c>
      <c r="C259" s="71"/>
      <c r="I259" s="19"/>
      <c r="T259" s="257">
        <f t="shared" si="244"/>
        <v>0</v>
      </c>
      <c r="U259" s="294">
        <f t="shared" si="267"/>
        <v>0</v>
      </c>
      <c r="X259" s="253">
        <f t="shared" si="245"/>
        <v>0</v>
      </c>
      <c r="Y259" s="294">
        <f t="shared" si="268"/>
        <v>0</v>
      </c>
      <c r="Z259" s="253">
        <f t="shared" si="281"/>
        <v>3673</v>
      </c>
      <c r="AA259" s="253">
        <f t="shared" si="281"/>
        <v>4209</v>
      </c>
      <c r="AB259" s="253">
        <f>SUM($W$7:W259)</f>
        <v>153.66249999999999</v>
      </c>
      <c r="AE259" s="253">
        <f t="shared" si="246"/>
        <v>0</v>
      </c>
      <c r="AF259" s="253">
        <f t="shared" si="269"/>
        <v>0</v>
      </c>
      <c r="AG259" s="257" t="e">
        <f t="shared" si="368"/>
        <v>#DIV/0!</v>
      </c>
      <c r="AH259" s="257" t="e">
        <f t="shared" si="247"/>
        <v>#DIV/0!</v>
      </c>
      <c r="AM259" s="253">
        <f t="shared" si="248"/>
        <v>0</v>
      </c>
      <c r="AN259" s="264">
        <f t="shared" si="270"/>
        <v>0</v>
      </c>
      <c r="AQ259" s="253">
        <f t="shared" si="249"/>
        <v>0</v>
      </c>
      <c r="AR259" s="264">
        <f t="shared" si="271"/>
        <v>0</v>
      </c>
      <c r="AU259" s="253">
        <f t="shared" si="250"/>
        <v>0</v>
      </c>
      <c r="AV259" s="264">
        <f t="shared" si="272"/>
        <v>0</v>
      </c>
      <c r="AY259" s="253">
        <f t="shared" si="251"/>
        <v>0</v>
      </c>
      <c r="AZ259" s="264">
        <f t="shared" si="273"/>
        <v>0</v>
      </c>
      <c r="BC259" s="257">
        <f t="shared" si="252"/>
        <v>0</v>
      </c>
      <c r="BD259" s="296">
        <f t="shared" si="274"/>
        <v>0</v>
      </c>
      <c r="BG259" s="253">
        <f t="shared" si="253"/>
        <v>0</v>
      </c>
      <c r="BH259" s="264">
        <f t="shared" si="275"/>
        <v>0</v>
      </c>
      <c r="BI259" s="191"/>
      <c r="BJ259" s="192"/>
      <c r="BK259" s="253">
        <f t="shared" si="254"/>
        <v>0</v>
      </c>
      <c r="BL259" s="264">
        <f t="shared" si="276"/>
        <v>0</v>
      </c>
      <c r="BM259" s="191"/>
      <c r="BN259" s="193"/>
      <c r="BO259" s="253">
        <f t="shared" si="255"/>
        <v>0</v>
      </c>
      <c r="BP259" s="264">
        <f t="shared" si="277"/>
        <v>0</v>
      </c>
      <c r="BQ259" s="204"/>
      <c r="BR259" s="193"/>
      <c r="BS259" s="253">
        <f t="shared" si="256"/>
        <v>0</v>
      </c>
      <c r="BT259" s="264">
        <f t="shared" si="278"/>
        <v>0</v>
      </c>
      <c r="BU259" s="265">
        <f t="shared" si="258"/>
        <v>0</v>
      </c>
      <c r="BV259" s="266">
        <f t="shared" ref="BV259:BV277" si="369">BR259+BN259+BJ259+BF259+BB259+AX259+AT259+AP259+AL259+AD259</f>
        <v>0</v>
      </c>
      <c r="BW259" s="253">
        <f t="shared" si="257"/>
        <v>0</v>
      </c>
      <c r="BX259" s="264">
        <f t="shared" si="279"/>
        <v>0</v>
      </c>
    </row>
    <row r="260" spans="1:76">
      <c r="A260" s="10">
        <f t="shared" ref="A260:A315" si="370">A259+1</f>
        <v>259</v>
      </c>
      <c r="C260" s="71"/>
      <c r="I260" s="19"/>
      <c r="T260" s="257">
        <f t="shared" ref="T260:T277" si="371">IF(S260=1,24,HOUR(S260))</f>
        <v>0</v>
      </c>
      <c r="U260" s="294">
        <f t="shared" si="267"/>
        <v>0</v>
      </c>
      <c r="X260" s="253">
        <f t="shared" ref="X260:X277" si="372">IF(W260=1,24,HOUR(W260))</f>
        <v>0</v>
      </c>
      <c r="Y260" s="294">
        <f t="shared" si="268"/>
        <v>0</v>
      </c>
      <c r="Z260" s="253">
        <f t="shared" si="281"/>
        <v>3673</v>
      </c>
      <c r="AA260" s="253">
        <f t="shared" si="281"/>
        <v>4209</v>
      </c>
      <c r="AB260" s="253">
        <f>SUM($W$7:W260)</f>
        <v>153.66249999999999</v>
      </c>
      <c r="AE260" s="253">
        <f t="shared" ref="AE260:AE277" si="373">IF(AD260=1,24,HOUR(AD260))</f>
        <v>0</v>
      </c>
      <c r="AF260" s="253">
        <f t="shared" si="269"/>
        <v>0</v>
      </c>
      <c r="AG260" s="257" t="e">
        <f t="shared" si="368"/>
        <v>#DIV/0!</v>
      </c>
      <c r="AH260" s="257" t="e">
        <f t="shared" ref="AH260:AH277" si="374">AG260*24</f>
        <v>#DIV/0!</v>
      </c>
      <c r="AM260" s="253">
        <f t="shared" ref="AM260:AM277" si="375">IF(AL260=1,24,HOUR(AL260))</f>
        <v>0</v>
      </c>
      <c r="AN260" s="264">
        <f t="shared" si="270"/>
        <v>0</v>
      </c>
      <c r="AQ260" s="253">
        <f t="shared" ref="AQ260:AQ277" si="376">IF(AP260=1,24,HOUR(AP260))</f>
        <v>0</v>
      </c>
      <c r="AR260" s="264">
        <f t="shared" si="271"/>
        <v>0</v>
      </c>
      <c r="AU260" s="253">
        <f t="shared" ref="AU260:AU277" si="377">IF(AT260=1,24,HOUR(AT260))</f>
        <v>0</v>
      </c>
      <c r="AV260" s="264">
        <f t="shared" si="272"/>
        <v>0</v>
      </c>
      <c r="AY260" s="253">
        <f t="shared" ref="AY260:AY277" si="378">IF(AX260=1,24,HOUR(AX260))</f>
        <v>0</v>
      </c>
      <c r="AZ260" s="264">
        <f t="shared" si="273"/>
        <v>0</v>
      </c>
      <c r="BC260" s="257">
        <f t="shared" ref="BC260:BC277" si="379">IF(BB260=1,24,HOUR(BB260))</f>
        <v>0</v>
      </c>
      <c r="BD260" s="296">
        <f t="shared" si="274"/>
        <v>0</v>
      </c>
      <c r="BG260" s="253">
        <f t="shared" ref="BG260:BG277" si="380">IF(BF260=1,24,HOUR(BF260))</f>
        <v>0</v>
      </c>
      <c r="BH260" s="264">
        <f t="shared" si="275"/>
        <v>0</v>
      </c>
      <c r="BI260" s="191"/>
      <c r="BJ260" s="192"/>
      <c r="BK260" s="253">
        <f t="shared" ref="BK260:BK277" si="381">IF(BJ260=1,24,HOUR(BJ260))</f>
        <v>0</v>
      </c>
      <c r="BL260" s="264">
        <f t="shared" si="276"/>
        <v>0</v>
      </c>
      <c r="BM260" s="191"/>
      <c r="BN260" s="193"/>
      <c r="BO260" s="253">
        <f t="shared" ref="BO260:BO277" si="382">IF(BN260=1,24,HOUR(BN260))</f>
        <v>0</v>
      </c>
      <c r="BP260" s="264">
        <f t="shared" si="277"/>
        <v>0</v>
      </c>
      <c r="BQ260" s="204"/>
      <c r="BR260" s="193"/>
      <c r="BS260" s="253">
        <f t="shared" ref="BS260:BS277" si="383">IF(BR260=1,24,HOUR(BR260))</f>
        <v>0</v>
      </c>
      <c r="BT260" s="264">
        <f t="shared" si="278"/>
        <v>0</v>
      </c>
      <c r="BU260" s="265">
        <f t="shared" si="258"/>
        <v>0</v>
      </c>
      <c r="BV260" s="266">
        <f t="shared" si="369"/>
        <v>0</v>
      </c>
      <c r="BW260" s="253">
        <f t="shared" ref="BW260:BW277" si="384">IF(BV260=1,24,HOUR(BV260))</f>
        <v>0</v>
      </c>
      <c r="BX260" s="264">
        <f t="shared" si="279"/>
        <v>0</v>
      </c>
    </row>
    <row r="261" spans="1:76">
      <c r="A261" s="10">
        <f t="shared" si="370"/>
        <v>260</v>
      </c>
      <c r="C261" s="71"/>
      <c r="I261" s="19"/>
      <c r="T261" s="257">
        <f t="shared" si="371"/>
        <v>0</v>
      </c>
      <c r="U261" s="294">
        <f t="shared" si="267"/>
        <v>0</v>
      </c>
      <c r="X261" s="253">
        <f t="shared" si="372"/>
        <v>0</v>
      </c>
      <c r="Y261" s="294">
        <f t="shared" si="268"/>
        <v>0</v>
      </c>
      <c r="Z261" s="253">
        <f t="shared" si="281"/>
        <v>3673</v>
      </c>
      <c r="AA261" s="253">
        <f t="shared" si="281"/>
        <v>4209</v>
      </c>
      <c r="AB261" s="253">
        <f>SUM($W$7:W261)</f>
        <v>153.66249999999999</v>
      </c>
      <c r="AE261" s="253">
        <f t="shared" si="373"/>
        <v>0</v>
      </c>
      <c r="AF261" s="253">
        <f t="shared" si="269"/>
        <v>0</v>
      </c>
      <c r="AG261" s="257" t="e">
        <f t="shared" si="368"/>
        <v>#DIV/0!</v>
      </c>
      <c r="AH261" s="257" t="e">
        <f t="shared" si="374"/>
        <v>#DIV/0!</v>
      </c>
      <c r="AM261" s="253">
        <f t="shared" si="375"/>
        <v>0</v>
      </c>
      <c r="AN261" s="264">
        <f t="shared" si="270"/>
        <v>0</v>
      </c>
      <c r="AQ261" s="253">
        <f t="shared" si="376"/>
        <v>0</v>
      </c>
      <c r="AR261" s="264">
        <f t="shared" si="271"/>
        <v>0</v>
      </c>
      <c r="AU261" s="253">
        <f t="shared" si="377"/>
        <v>0</v>
      </c>
      <c r="AV261" s="264">
        <f t="shared" si="272"/>
        <v>0</v>
      </c>
      <c r="AY261" s="253">
        <f t="shared" si="378"/>
        <v>0</v>
      </c>
      <c r="AZ261" s="264">
        <f t="shared" si="273"/>
        <v>0</v>
      </c>
      <c r="BC261" s="257">
        <f t="shared" si="379"/>
        <v>0</v>
      </c>
      <c r="BD261" s="296">
        <f t="shared" si="274"/>
        <v>0</v>
      </c>
      <c r="BG261" s="253">
        <f t="shared" si="380"/>
        <v>0</v>
      </c>
      <c r="BH261" s="264">
        <f t="shared" si="275"/>
        <v>0</v>
      </c>
      <c r="BI261" s="191"/>
      <c r="BJ261" s="192"/>
      <c r="BK261" s="253">
        <f t="shared" si="381"/>
        <v>0</v>
      </c>
      <c r="BL261" s="264">
        <f t="shared" si="276"/>
        <v>0</v>
      </c>
      <c r="BM261" s="191"/>
      <c r="BN261" s="193"/>
      <c r="BO261" s="253">
        <f t="shared" si="382"/>
        <v>0</v>
      </c>
      <c r="BP261" s="264">
        <f t="shared" si="277"/>
        <v>0</v>
      </c>
      <c r="BQ261" s="204"/>
      <c r="BR261" s="193"/>
      <c r="BS261" s="253">
        <f t="shared" si="383"/>
        <v>0</v>
      </c>
      <c r="BT261" s="264">
        <f t="shared" si="278"/>
        <v>0</v>
      </c>
      <c r="BU261" s="265">
        <f t="shared" si="258"/>
        <v>0</v>
      </c>
      <c r="BV261" s="266">
        <f t="shared" si="369"/>
        <v>0</v>
      </c>
      <c r="BW261" s="253">
        <f t="shared" si="384"/>
        <v>0</v>
      </c>
      <c r="BX261" s="264">
        <f t="shared" si="279"/>
        <v>0</v>
      </c>
    </row>
    <row r="262" spans="1:76">
      <c r="A262" s="10">
        <f t="shared" si="370"/>
        <v>261</v>
      </c>
      <c r="C262" s="71"/>
      <c r="I262" s="19"/>
      <c r="T262" s="257">
        <f t="shared" si="371"/>
        <v>0</v>
      </c>
      <c r="U262" s="294">
        <f t="shared" si="267"/>
        <v>0</v>
      </c>
      <c r="X262" s="253">
        <f t="shared" si="372"/>
        <v>0</v>
      </c>
      <c r="Y262" s="294">
        <f t="shared" si="268"/>
        <v>0</v>
      </c>
      <c r="Z262" s="253">
        <f t="shared" si="281"/>
        <v>3673</v>
      </c>
      <c r="AA262" s="253">
        <f t="shared" si="281"/>
        <v>4209</v>
      </c>
      <c r="AB262" s="253">
        <f>SUM($W$7:W262)</f>
        <v>153.66249999999999</v>
      </c>
      <c r="AE262" s="253">
        <f t="shared" si="373"/>
        <v>0</v>
      </c>
      <c r="AF262" s="253">
        <f t="shared" si="269"/>
        <v>0</v>
      </c>
      <c r="AG262" s="257" t="e">
        <f t="shared" si="368"/>
        <v>#DIV/0!</v>
      </c>
      <c r="AH262" s="257" t="e">
        <f t="shared" si="374"/>
        <v>#DIV/0!</v>
      </c>
      <c r="AM262" s="253">
        <f t="shared" si="375"/>
        <v>0</v>
      </c>
      <c r="AN262" s="264">
        <f t="shared" si="270"/>
        <v>0</v>
      </c>
      <c r="AQ262" s="253">
        <f t="shared" si="376"/>
        <v>0</v>
      </c>
      <c r="AR262" s="264">
        <f t="shared" si="271"/>
        <v>0</v>
      </c>
      <c r="AU262" s="253">
        <f t="shared" si="377"/>
        <v>0</v>
      </c>
      <c r="AV262" s="264">
        <f t="shared" si="272"/>
        <v>0</v>
      </c>
      <c r="AY262" s="253">
        <f t="shared" si="378"/>
        <v>0</v>
      </c>
      <c r="AZ262" s="264">
        <f t="shared" si="273"/>
        <v>0</v>
      </c>
      <c r="BC262" s="257">
        <f t="shared" si="379"/>
        <v>0</v>
      </c>
      <c r="BD262" s="296">
        <f t="shared" si="274"/>
        <v>0</v>
      </c>
      <c r="BG262" s="253">
        <f t="shared" si="380"/>
        <v>0</v>
      </c>
      <c r="BH262" s="264">
        <f t="shared" si="275"/>
        <v>0</v>
      </c>
      <c r="BI262" s="191"/>
      <c r="BJ262" s="192"/>
      <c r="BK262" s="253">
        <f t="shared" si="381"/>
        <v>0</v>
      </c>
      <c r="BL262" s="264">
        <f t="shared" si="276"/>
        <v>0</v>
      </c>
      <c r="BM262" s="191"/>
      <c r="BN262" s="193"/>
      <c r="BO262" s="253">
        <f t="shared" si="382"/>
        <v>0</v>
      </c>
      <c r="BP262" s="264">
        <f t="shared" si="277"/>
        <v>0</v>
      </c>
      <c r="BQ262" s="204"/>
      <c r="BR262" s="193"/>
      <c r="BS262" s="253">
        <f t="shared" si="383"/>
        <v>0</v>
      </c>
      <c r="BT262" s="264">
        <f t="shared" si="278"/>
        <v>0</v>
      </c>
      <c r="BU262" s="265">
        <f t="shared" si="258"/>
        <v>0</v>
      </c>
      <c r="BV262" s="266">
        <f t="shared" si="369"/>
        <v>0</v>
      </c>
      <c r="BW262" s="253">
        <f t="shared" si="384"/>
        <v>0</v>
      </c>
      <c r="BX262" s="264">
        <f t="shared" si="279"/>
        <v>0</v>
      </c>
    </row>
    <row r="263" spans="1:76">
      <c r="A263" s="10">
        <f t="shared" si="370"/>
        <v>262</v>
      </c>
      <c r="C263" s="71"/>
      <c r="I263" s="19"/>
      <c r="T263" s="257">
        <f t="shared" si="371"/>
        <v>0</v>
      </c>
      <c r="U263" s="294">
        <f t="shared" si="267"/>
        <v>0</v>
      </c>
      <c r="X263" s="253">
        <f t="shared" si="372"/>
        <v>0</v>
      </c>
      <c r="Y263" s="294">
        <f t="shared" si="268"/>
        <v>0</v>
      </c>
      <c r="Z263" s="253">
        <f t="shared" si="281"/>
        <v>3673</v>
      </c>
      <c r="AA263" s="253">
        <f t="shared" si="281"/>
        <v>4209</v>
      </c>
      <c r="AB263" s="253">
        <f>SUM($W$7:W263)</f>
        <v>153.66249999999999</v>
      </c>
      <c r="AE263" s="253">
        <f t="shared" si="373"/>
        <v>0</v>
      </c>
      <c r="AF263" s="253">
        <f t="shared" si="269"/>
        <v>0</v>
      </c>
      <c r="AG263" s="257" t="e">
        <f t="shared" si="368"/>
        <v>#DIV/0!</v>
      </c>
      <c r="AH263" s="257" t="e">
        <f t="shared" si="374"/>
        <v>#DIV/0!</v>
      </c>
      <c r="AM263" s="253">
        <f t="shared" si="375"/>
        <v>0</v>
      </c>
      <c r="AN263" s="264">
        <f t="shared" si="270"/>
        <v>0</v>
      </c>
      <c r="AQ263" s="253">
        <f t="shared" si="376"/>
        <v>0</v>
      </c>
      <c r="AR263" s="264">
        <f t="shared" si="271"/>
        <v>0</v>
      </c>
      <c r="AU263" s="253">
        <f t="shared" si="377"/>
        <v>0</v>
      </c>
      <c r="AV263" s="264">
        <f t="shared" si="272"/>
        <v>0</v>
      </c>
      <c r="AY263" s="253">
        <f t="shared" si="378"/>
        <v>0</v>
      </c>
      <c r="AZ263" s="264">
        <f t="shared" si="273"/>
        <v>0</v>
      </c>
      <c r="BC263" s="257">
        <f t="shared" si="379"/>
        <v>0</v>
      </c>
      <c r="BD263" s="296">
        <f t="shared" si="274"/>
        <v>0</v>
      </c>
      <c r="BG263" s="253">
        <f t="shared" si="380"/>
        <v>0</v>
      </c>
      <c r="BH263" s="264">
        <f t="shared" si="275"/>
        <v>0</v>
      </c>
      <c r="BI263" s="191"/>
      <c r="BJ263" s="192"/>
      <c r="BK263" s="253">
        <f t="shared" si="381"/>
        <v>0</v>
      </c>
      <c r="BL263" s="264">
        <f t="shared" si="276"/>
        <v>0</v>
      </c>
      <c r="BM263" s="191"/>
      <c r="BN263" s="193"/>
      <c r="BO263" s="253">
        <f t="shared" si="382"/>
        <v>0</v>
      </c>
      <c r="BP263" s="264">
        <f t="shared" si="277"/>
        <v>0</v>
      </c>
      <c r="BQ263" s="204"/>
      <c r="BR263" s="193"/>
      <c r="BS263" s="253">
        <f t="shared" si="383"/>
        <v>0</v>
      </c>
      <c r="BT263" s="264">
        <f t="shared" si="278"/>
        <v>0</v>
      </c>
      <c r="BU263" s="265">
        <f t="shared" si="258"/>
        <v>0</v>
      </c>
      <c r="BV263" s="266">
        <f t="shared" si="369"/>
        <v>0</v>
      </c>
      <c r="BW263" s="253">
        <f t="shared" si="384"/>
        <v>0</v>
      </c>
      <c r="BX263" s="264">
        <f t="shared" si="279"/>
        <v>0</v>
      </c>
    </row>
    <row r="264" spans="1:76">
      <c r="A264" s="10">
        <f t="shared" si="370"/>
        <v>263</v>
      </c>
      <c r="C264" s="71"/>
      <c r="I264" s="19"/>
      <c r="T264" s="257">
        <f t="shared" si="371"/>
        <v>0</v>
      </c>
      <c r="U264" s="294">
        <f t="shared" si="267"/>
        <v>0</v>
      </c>
      <c r="X264" s="253">
        <f t="shared" si="372"/>
        <v>0</v>
      </c>
      <c r="Y264" s="294">
        <f t="shared" si="268"/>
        <v>0</v>
      </c>
      <c r="Z264" s="253">
        <f t="shared" si="281"/>
        <v>3673</v>
      </c>
      <c r="AA264" s="253">
        <f t="shared" si="281"/>
        <v>4209</v>
      </c>
      <c r="AB264" s="253">
        <f>SUM($W$7:W264)</f>
        <v>153.66249999999999</v>
      </c>
      <c r="AE264" s="253">
        <f t="shared" si="373"/>
        <v>0</v>
      </c>
      <c r="AF264" s="253">
        <f t="shared" si="269"/>
        <v>0</v>
      </c>
      <c r="AG264" s="257" t="e">
        <f t="shared" si="368"/>
        <v>#DIV/0!</v>
      </c>
      <c r="AH264" s="257" t="e">
        <f t="shared" si="374"/>
        <v>#DIV/0!</v>
      </c>
      <c r="AM264" s="253">
        <f t="shared" si="375"/>
        <v>0</v>
      </c>
      <c r="AN264" s="264">
        <f t="shared" si="270"/>
        <v>0</v>
      </c>
      <c r="AQ264" s="253">
        <f t="shared" si="376"/>
        <v>0</v>
      </c>
      <c r="AR264" s="264">
        <f t="shared" si="271"/>
        <v>0</v>
      </c>
      <c r="AU264" s="253">
        <f t="shared" si="377"/>
        <v>0</v>
      </c>
      <c r="AV264" s="264">
        <f t="shared" si="272"/>
        <v>0</v>
      </c>
      <c r="AY264" s="253">
        <f t="shared" si="378"/>
        <v>0</v>
      </c>
      <c r="AZ264" s="264">
        <f t="shared" si="273"/>
        <v>0</v>
      </c>
      <c r="BC264" s="257">
        <f t="shared" si="379"/>
        <v>0</v>
      </c>
      <c r="BD264" s="296">
        <f t="shared" si="274"/>
        <v>0</v>
      </c>
      <c r="BG264" s="253">
        <f t="shared" si="380"/>
        <v>0</v>
      </c>
      <c r="BH264" s="264">
        <f t="shared" si="275"/>
        <v>0</v>
      </c>
      <c r="BI264" s="191"/>
      <c r="BJ264" s="192"/>
      <c r="BK264" s="253">
        <f t="shared" si="381"/>
        <v>0</v>
      </c>
      <c r="BL264" s="264">
        <f t="shared" si="276"/>
        <v>0</v>
      </c>
      <c r="BM264" s="191"/>
      <c r="BN264" s="193"/>
      <c r="BO264" s="253">
        <f t="shared" si="382"/>
        <v>0</v>
      </c>
      <c r="BP264" s="264">
        <f t="shared" si="277"/>
        <v>0</v>
      </c>
      <c r="BQ264" s="204"/>
      <c r="BR264" s="193"/>
      <c r="BS264" s="253">
        <f t="shared" si="383"/>
        <v>0</v>
      </c>
      <c r="BT264" s="264">
        <f t="shared" si="278"/>
        <v>0</v>
      </c>
      <c r="BU264" s="265">
        <f t="shared" ref="BU264:BU277" si="385">BQ264+BM264+BI264+BE264+BA264+AW264+AS264+AO264+AK264+AC264</f>
        <v>0</v>
      </c>
      <c r="BV264" s="266">
        <f t="shared" si="369"/>
        <v>0</v>
      </c>
      <c r="BW264" s="253">
        <f t="shared" si="384"/>
        <v>0</v>
      </c>
      <c r="BX264" s="264">
        <f t="shared" si="279"/>
        <v>0</v>
      </c>
    </row>
    <row r="265" spans="1:76">
      <c r="A265" s="10">
        <f t="shared" si="370"/>
        <v>264</v>
      </c>
      <c r="C265" s="71"/>
      <c r="I265" s="19"/>
      <c r="T265" s="257">
        <f t="shared" si="371"/>
        <v>0</v>
      </c>
      <c r="U265" s="294">
        <f t="shared" si="267"/>
        <v>0</v>
      </c>
      <c r="X265" s="253">
        <f t="shared" si="372"/>
        <v>0</v>
      </c>
      <c r="Y265" s="294">
        <f t="shared" si="268"/>
        <v>0</v>
      </c>
      <c r="Z265" s="253">
        <f t="shared" si="281"/>
        <v>3673</v>
      </c>
      <c r="AA265" s="253">
        <f t="shared" si="281"/>
        <v>4209</v>
      </c>
      <c r="AB265" s="253">
        <f>SUM($W$7:W265)</f>
        <v>153.66249999999999</v>
      </c>
      <c r="AE265" s="253">
        <f t="shared" si="373"/>
        <v>0</v>
      </c>
      <c r="AF265" s="253">
        <f t="shared" si="269"/>
        <v>0</v>
      </c>
      <c r="AG265" s="257" t="e">
        <f t="shared" si="368"/>
        <v>#DIV/0!</v>
      </c>
      <c r="AH265" s="257" t="e">
        <f t="shared" si="374"/>
        <v>#DIV/0!</v>
      </c>
      <c r="AM265" s="253">
        <f t="shared" si="375"/>
        <v>0</v>
      </c>
      <c r="AN265" s="264">
        <f t="shared" si="270"/>
        <v>0</v>
      </c>
      <c r="AQ265" s="253">
        <f t="shared" si="376"/>
        <v>0</v>
      </c>
      <c r="AR265" s="264">
        <f t="shared" si="271"/>
        <v>0</v>
      </c>
      <c r="AU265" s="253">
        <f t="shared" si="377"/>
        <v>0</v>
      </c>
      <c r="AV265" s="264">
        <f t="shared" si="272"/>
        <v>0</v>
      </c>
      <c r="AY265" s="253">
        <f t="shared" si="378"/>
        <v>0</v>
      </c>
      <c r="AZ265" s="264">
        <f t="shared" si="273"/>
        <v>0</v>
      </c>
      <c r="BC265" s="257">
        <f t="shared" si="379"/>
        <v>0</v>
      </c>
      <c r="BD265" s="296">
        <f t="shared" si="274"/>
        <v>0</v>
      </c>
      <c r="BG265" s="253">
        <f t="shared" si="380"/>
        <v>0</v>
      </c>
      <c r="BH265" s="264">
        <f t="shared" si="275"/>
        <v>0</v>
      </c>
      <c r="BI265" s="191"/>
      <c r="BJ265" s="192"/>
      <c r="BK265" s="253">
        <f t="shared" si="381"/>
        <v>0</v>
      </c>
      <c r="BL265" s="264">
        <f t="shared" si="276"/>
        <v>0</v>
      </c>
      <c r="BM265" s="191"/>
      <c r="BN265" s="193"/>
      <c r="BO265" s="253">
        <f t="shared" si="382"/>
        <v>0</v>
      </c>
      <c r="BP265" s="264">
        <f t="shared" si="277"/>
        <v>0</v>
      </c>
      <c r="BQ265" s="204"/>
      <c r="BR265" s="193"/>
      <c r="BS265" s="253">
        <f t="shared" si="383"/>
        <v>0</v>
      </c>
      <c r="BT265" s="264">
        <f t="shared" si="278"/>
        <v>0</v>
      </c>
      <c r="BU265" s="265">
        <f t="shared" si="385"/>
        <v>0</v>
      </c>
      <c r="BV265" s="266">
        <f t="shared" si="369"/>
        <v>0</v>
      </c>
      <c r="BW265" s="253">
        <f t="shared" si="384"/>
        <v>0</v>
      </c>
      <c r="BX265" s="264">
        <f t="shared" si="279"/>
        <v>0</v>
      </c>
    </row>
    <row r="266" spans="1:76">
      <c r="A266" s="10">
        <f t="shared" si="370"/>
        <v>265</v>
      </c>
      <c r="C266" s="71"/>
      <c r="I266" s="19"/>
      <c r="T266" s="257">
        <f t="shared" si="371"/>
        <v>0</v>
      </c>
      <c r="U266" s="294">
        <f t="shared" si="267"/>
        <v>0</v>
      </c>
      <c r="X266" s="253">
        <f t="shared" si="372"/>
        <v>0</v>
      </c>
      <c r="Y266" s="294">
        <f t="shared" si="268"/>
        <v>0</v>
      </c>
      <c r="Z266" s="253">
        <f t="shared" si="281"/>
        <v>3673</v>
      </c>
      <c r="AA266" s="253">
        <f t="shared" si="281"/>
        <v>4209</v>
      </c>
      <c r="AB266" s="253">
        <f>SUM($W$7:W266)</f>
        <v>153.66249999999999</v>
      </c>
      <c r="AE266" s="253">
        <f t="shared" si="373"/>
        <v>0</v>
      </c>
      <c r="AF266" s="253">
        <f t="shared" si="269"/>
        <v>0</v>
      </c>
      <c r="AG266" s="257" t="e">
        <f t="shared" si="368"/>
        <v>#DIV/0!</v>
      </c>
      <c r="AH266" s="257" t="e">
        <f t="shared" si="374"/>
        <v>#DIV/0!</v>
      </c>
      <c r="AM266" s="253">
        <f t="shared" si="375"/>
        <v>0</v>
      </c>
      <c r="AN266" s="264">
        <f t="shared" si="270"/>
        <v>0</v>
      </c>
      <c r="AQ266" s="253">
        <f t="shared" si="376"/>
        <v>0</v>
      </c>
      <c r="AR266" s="264">
        <f t="shared" si="271"/>
        <v>0</v>
      </c>
      <c r="AU266" s="253">
        <f t="shared" si="377"/>
        <v>0</v>
      </c>
      <c r="AV266" s="264">
        <f t="shared" si="272"/>
        <v>0</v>
      </c>
      <c r="AY266" s="253">
        <f t="shared" si="378"/>
        <v>0</v>
      </c>
      <c r="AZ266" s="264">
        <f t="shared" si="273"/>
        <v>0</v>
      </c>
      <c r="BC266" s="257">
        <f t="shared" si="379"/>
        <v>0</v>
      </c>
      <c r="BD266" s="296">
        <f t="shared" si="274"/>
        <v>0</v>
      </c>
      <c r="BG266" s="253">
        <f t="shared" si="380"/>
        <v>0</v>
      </c>
      <c r="BH266" s="264">
        <f t="shared" si="275"/>
        <v>0</v>
      </c>
      <c r="BI266" s="191"/>
      <c r="BJ266" s="192"/>
      <c r="BK266" s="253">
        <f t="shared" si="381"/>
        <v>0</v>
      </c>
      <c r="BL266" s="264">
        <f t="shared" si="276"/>
        <v>0</v>
      </c>
      <c r="BM266" s="191"/>
      <c r="BN266" s="193"/>
      <c r="BO266" s="253">
        <f t="shared" si="382"/>
        <v>0</v>
      </c>
      <c r="BP266" s="264">
        <f t="shared" si="277"/>
        <v>0</v>
      </c>
      <c r="BQ266" s="204"/>
      <c r="BR266" s="193"/>
      <c r="BS266" s="253">
        <f t="shared" si="383"/>
        <v>0</v>
      </c>
      <c r="BT266" s="264">
        <f t="shared" si="278"/>
        <v>0</v>
      </c>
      <c r="BU266" s="265">
        <f t="shared" si="385"/>
        <v>0</v>
      </c>
      <c r="BV266" s="266">
        <f t="shared" si="369"/>
        <v>0</v>
      </c>
      <c r="BW266" s="253">
        <f t="shared" si="384"/>
        <v>0</v>
      </c>
      <c r="BX266" s="264">
        <f t="shared" si="279"/>
        <v>0</v>
      </c>
    </row>
    <row r="267" spans="1:76">
      <c r="A267" s="10">
        <f t="shared" si="370"/>
        <v>266</v>
      </c>
      <c r="C267" s="71"/>
      <c r="I267" s="19"/>
      <c r="T267" s="257">
        <f t="shared" si="371"/>
        <v>0</v>
      </c>
      <c r="U267" s="294">
        <f t="shared" ref="U267:U277" si="386">MINUTE(S267)</f>
        <v>0</v>
      </c>
      <c r="X267" s="253">
        <f t="shared" si="372"/>
        <v>0</v>
      </c>
      <c r="Y267" s="294">
        <f t="shared" ref="Y267:Y277" si="387">MINUTE(W267)</f>
        <v>0</v>
      </c>
      <c r="Z267" s="253">
        <f t="shared" si="281"/>
        <v>3673</v>
      </c>
      <c r="AA267" s="253">
        <f t="shared" si="281"/>
        <v>4209</v>
      </c>
      <c r="AB267" s="253">
        <f>SUM($W$7:W267)</f>
        <v>153.66249999999999</v>
      </c>
      <c r="AE267" s="253">
        <f t="shared" si="373"/>
        <v>0</v>
      </c>
      <c r="AF267" s="253">
        <f t="shared" ref="AF267:AF277" si="388">MINUTE(AD267)</f>
        <v>0</v>
      </c>
      <c r="AG267" s="257" t="e">
        <f t="shared" si="368"/>
        <v>#DIV/0!</v>
      </c>
      <c r="AH267" s="257" t="e">
        <f t="shared" si="374"/>
        <v>#DIV/0!</v>
      </c>
      <c r="AM267" s="253">
        <f t="shared" si="375"/>
        <v>0</v>
      </c>
      <c r="AN267" s="264">
        <f t="shared" ref="AN267:AN277" si="389">MINUTE(AL267)</f>
        <v>0</v>
      </c>
      <c r="AQ267" s="253">
        <f t="shared" si="376"/>
        <v>0</v>
      </c>
      <c r="AR267" s="264">
        <f t="shared" ref="AR267:AR277" si="390">MINUTE(AP267)</f>
        <v>0</v>
      </c>
      <c r="AU267" s="253">
        <f t="shared" si="377"/>
        <v>0</v>
      </c>
      <c r="AV267" s="264">
        <f t="shared" ref="AV267:AV277" si="391">MINUTE(AT267)</f>
        <v>0</v>
      </c>
      <c r="AY267" s="253">
        <f t="shared" si="378"/>
        <v>0</v>
      </c>
      <c r="AZ267" s="264">
        <f t="shared" ref="AZ267:AZ277" si="392">MINUTE(AX267)</f>
        <v>0</v>
      </c>
      <c r="BC267" s="257">
        <f t="shared" si="379"/>
        <v>0</v>
      </c>
      <c r="BD267" s="296">
        <f t="shared" ref="BD267:BD277" si="393">MINUTE(BB267)</f>
        <v>0</v>
      </c>
      <c r="BG267" s="253">
        <f t="shared" si="380"/>
        <v>0</v>
      </c>
      <c r="BH267" s="264">
        <f t="shared" ref="BH267:BH277" si="394">MINUTE(BF267)</f>
        <v>0</v>
      </c>
      <c r="BI267" s="191"/>
      <c r="BJ267" s="192"/>
      <c r="BK267" s="253">
        <f t="shared" si="381"/>
        <v>0</v>
      </c>
      <c r="BL267" s="264">
        <f t="shared" ref="BL267:BL277" si="395">MINUTE(BJ267)</f>
        <v>0</v>
      </c>
      <c r="BM267" s="191"/>
      <c r="BN267" s="193"/>
      <c r="BO267" s="253">
        <f t="shared" si="382"/>
        <v>0</v>
      </c>
      <c r="BP267" s="264">
        <f t="shared" ref="BP267:BP277" si="396">MINUTE(BN267)</f>
        <v>0</v>
      </c>
      <c r="BQ267" s="204"/>
      <c r="BR267" s="193"/>
      <c r="BS267" s="253">
        <f t="shared" si="383"/>
        <v>0</v>
      </c>
      <c r="BT267" s="264">
        <f t="shared" ref="BT267:BT277" si="397">MINUTE(BR267)</f>
        <v>0</v>
      </c>
      <c r="BU267" s="265">
        <f t="shared" si="385"/>
        <v>0</v>
      </c>
      <c r="BV267" s="266">
        <f t="shared" si="369"/>
        <v>0</v>
      </c>
      <c r="BW267" s="253">
        <f t="shared" si="384"/>
        <v>0</v>
      </c>
      <c r="BX267" s="264">
        <f t="shared" ref="BX267:BX277" si="398">MINUTE(BV267)</f>
        <v>0</v>
      </c>
    </row>
    <row r="268" spans="1:76">
      <c r="A268" s="10">
        <f t="shared" si="370"/>
        <v>267</v>
      </c>
      <c r="C268" s="71"/>
      <c r="I268" s="19"/>
      <c r="T268" s="257">
        <f t="shared" si="371"/>
        <v>0</v>
      </c>
      <c r="U268" s="294">
        <f t="shared" si="386"/>
        <v>0</v>
      </c>
      <c r="X268" s="253">
        <f t="shared" si="372"/>
        <v>0</v>
      </c>
      <c r="Y268" s="294">
        <f t="shared" si="387"/>
        <v>0</v>
      </c>
      <c r="Z268" s="253">
        <f t="shared" si="281"/>
        <v>3673</v>
      </c>
      <c r="AA268" s="253">
        <f t="shared" si="281"/>
        <v>4209</v>
      </c>
      <c r="AB268" s="253">
        <f>SUM($W$7:W268)</f>
        <v>153.66249999999999</v>
      </c>
      <c r="AE268" s="253">
        <f t="shared" si="373"/>
        <v>0</v>
      </c>
      <c r="AF268" s="253">
        <f t="shared" si="388"/>
        <v>0</v>
      </c>
      <c r="AG268" s="257" t="e">
        <f t="shared" si="368"/>
        <v>#DIV/0!</v>
      </c>
      <c r="AH268" s="257" t="e">
        <f t="shared" si="374"/>
        <v>#DIV/0!</v>
      </c>
      <c r="AM268" s="253">
        <f t="shared" si="375"/>
        <v>0</v>
      </c>
      <c r="AN268" s="264">
        <f t="shared" si="389"/>
        <v>0</v>
      </c>
      <c r="AQ268" s="253">
        <f t="shared" si="376"/>
        <v>0</v>
      </c>
      <c r="AR268" s="264">
        <f t="shared" si="390"/>
        <v>0</v>
      </c>
      <c r="AU268" s="253">
        <f t="shared" si="377"/>
        <v>0</v>
      </c>
      <c r="AV268" s="264">
        <f t="shared" si="391"/>
        <v>0</v>
      </c>
      <c r="AY268" s="253">
        <f t="shared" si="378"/>
        <v>0</v>
      </c>
      <c r="AZ268" s="264">
        <f t="shared" si="392"/>
        <v>0</v>
      </c>
      <c r="BC268" s="257">
        <f t="shared" si="379"/>
        <v>0</v>
      </c>
      <c r="BD268" s="296">
        <f t="shared" si="393"/>
        <v>0</v>
      </c>
      <c r="BG268" s="253">
        <f t="shared" si="380"/>
        <v>0</v>
      </c>
      <c r="BH268" s="264">
        <f t="shared" si="394"/>
        <v>0</v>
      </c>
      <c r="BI268" s="191"/>
      <c r="BJ268" s="192"/>
      <c r="BK268" s="253">
        <f t="shared" si="381"/>
        <v>0</v>
      </c>
      <c r="BL268" s="264">
        <f t="shared" si="395"/>
        <v>0</v>
      </c>
      <c r="BM268" s="191"/>
      <c r="BN268" s="193"/>
      <c r="BO268" s="253">
        <f t="shared" si="382"/>
        <v>0</v>
      </c>
      <c r="BP268" s="264">
        <f t="shared" si="396"/>
        <v>0</v>
      </c>
      <c r="BQ268" s="204"/>
      <c r="BR268" s="193"/>
      <c r="BS268" s="253">
        <f t="shared" si="383"/>
        <v>0</v>
      </c>
      <c r="BT268" s="264">
        <f t="shared" si="397"/>
        <v>0</v>
      </c>
      <c r="BU268" s="265">
        <f t="shared" si="385"/>
        <v>0</v>
      </c>
      <c r="BV268" s="266">
        <f t="shared" si="369"/>
        <v>0</v>
      </c>
      <c r="BW268" s="253">
        <f t="shared" si="384"/>
        <v>0</v>
      </c>
      <c r="BX268" s="264">
        <f t="shared" si="398"/>
        <v>0</v>
      </c>
    </row>
    <row r="269" spans="1:76">
      <c r="A269" s="10">
        <f t="shared" si="370"/>
        <v>268</v>
      </c>
      <c r="C269" s="71"/>
      <c r="I269" s="19"/>
      <c r="T269" s="257">
        <f t="shared" si="371"/>
        <v>0</v>
      </c>
      <c r="U269" s="294">
        <f t="shared" si="386"/>
        <v>0</v>
      </c>
      <c r="X269" s="253">
        <f t="shared" si="372"/>
        <v>0</v>
      </c>
      <c r="Y269" s="294">
        <f t="shared" si="387"/>
        <v>0</v>
      </c>
      <c r="Z269" s="253">
        <f t="shared" ref="Z269:AA277" si="399">Z268+X269</f>
        <v>3673</v>
      </c>
      <c r="AA269" s="253">
        <f t="shared" si="399"/>
        <v>4209</v>
      </c>
      <c r="AB269" s="253">
        <f>SUM($W$7:W269)</f>
        <v>153.66249999999999</v>
      </c>
      <c r="AE269" s="253">
        <f t="shared" si="373"/>
        <v>0</v>
      </c>
      <c r="AF269" s="253">
        <f t="shared" si="388"/>
        <v>0</v>
      </c>
      <c r="AG269" s="257" t="e">
        <f t="shared" si="368"/>
        <v>#DIV/0!</v>
      </c>
      <c r="AH269" s="257" t="e">
        <f t="shared" si="374"/>
        <v>#DIV/0!</v>
      </c>
      <c r="AM269" s="253">
        <f t="shared" si="375"/>
        <v>0</v>
      </c>
      <c r="AN269" s="264">
        <f t="shared" si="389"/>
        <v>0</v>
      </c>
      <c r="AQ269" s="253">
        <f t="shared" si="376"/>
        <v>0</v>
      </c>
      <c r="AR269" s="264">
        <f t="shared" si="390"/>
        <v>0</v>
      </c>
      <c r="AU269" s="253">
        <f t="shared" si="377"/>
        <v>0</v>
      </c>
      <c r="AV269" s="264">
        <f t="shared" si="391"/>
        <v>0</v>
      </c>
      <c r="AY269" s="253">
        <f t="shared" si="378"/>
        <v>0</v>
      </c>
      <c r="AZ269" s="264">
        <f t="shared" si="392"/>
        <v>0</v>
      </c>
      <c r="BC269" s="257">
        <f t="shared" si="379"/>
        <v>0</v>
      </c>
      <c r="BD269" s="296">
        <f t="shared" si="393"/>
        <v>0</v>
      </c>
      <c r="BG269" s="253">
        <f t="shared" si="380"/>
        <v>0</v>
      </c>
      <c r="BH269" s="264">
        <f t="shared" si="394"/>
        <v>0</v>
      </c>
      <c r="BI269" s="191"/>
      <c r="BJ269" s="192"/>
      <c r="BK269" s="253">
        <f t="shared" si="381"/>
        <v>0</v>
      </c>
      <c r="BL269" s="264">
        <f t="shared" si="395"/>
        <v>0</v>
      </c>
      <c r="BM269" s="191"/>
      <c r="BN269" s="193"/>
      <c r="BO269" s="253">
        <f t="shared" si="382"/>
        <v>0</v>
      </c>
      <c r="BP269" s="264">
        <f t="shared" si="396"/>
        <v>0</v>
      </c>
      <c r="BQ269" s="204"/>
      <c r="BR269" s="193"/>
      <c r="BS269" s="253">
        <f t="shared" si="383"/>
        <v>0</v>
      </c>
      <c r="BT269" s="264">
        <f t="shared" si="397"/>
        <v>0</v>
      </c>
      <c r="BU269" s="265">
        <f t="shared" si="385"/>
        <v>0</v>
      </c>
      <c r="BV269" s="266">
        <f t="shared" si="369"/>
        <v>0</v>
      </c>
      <c r="BW269" s="253">
        <f t="shared" si="384"/>
        <v>0</v>
      </c>
      <c r="BX269" s="264">
        <f t="shared" si="398"/>
        <v>0</v>
      </c>
    </row>
    <row r="270" spans="1:76">
      <c r="A270" s="10">
        <f t="shared" si="370"/>
        <v>269</v>
      </c>
      <c r="C270" s="71"/>
      <c r="I270" s="19"/>
      <c r="T270" s="257">
        <f t="shared" si="371"/>
        <v>0</v>
      </c>
      <c r="U270" s="294">
        <f t="shared" si="386"/>
        <v>0</v>
      </c>
      <c r="X270" s="253">
        <f t="shared" si="372"/>
        <v>0</v>
      </c>
      <c r="Y270" s="294">
        <f t="shared" si="387"/>
        <v>0</v>
      </c>
      <c r="Z270" s="253">
        <f t="shared" si="399"/>
        <v>3673</v>
      </c>
      <c r="AA270" s="253">
        <f t="shared" si="399"/>
        <v>4209</v>
      </c>
      <c r="AB270" s="253">
        <f>SUM($W$7:W270)</f>
        <v>153.66249999999999</v>
      </c>
      <c r="AE270" s="253">
        <f t="shared" si="373"/>
        <v>0</v>
      </c>
      <c r="AF270" s="253">
        <f t="shared" si="388"/>
        <v>0</v>
      </c>
      <c r="AG270" s="257" t="e">
        <f t="shared" si="368"/>
        <v>#DIV/0!</v>
      </c>
      <c r="AH270" s="257" t="e">
        <f t="shared" si="374"/>
        <v>#DIV/0!</v>
      </c>
      <c r="AM270" s="253">
        <f t="shared" si="375"/>
        <v>0</v>
      </c>
      <c r="AN270" s="264">
        <f t="shared" si="389"/>
        <v>0</v>
      </c>
      <c r="AQ270" s="253">
        <f t="shared" si="376"/>
        <v>0</v>
      </c>
      <c r="AR270" s="264">
        <f t="shared" si="390"/>
        <v>0</v>
      </c>
      <c r="AU270" s="253">
        <f t="shared" si="377"/>
        <v>0</v>
      </c>
      <c r="AV270" s="264">
        <f t="shared" si="391"/>
        <v>0</v>
      </c>
      <c r="AY270" s="253">
        <f t="shared" si="378"/>
        <v>0</v>
      </c>
      <c r="AZ270" s="264">
        <f t="shared" si="392"/>
        <v>0</v>
      </c>
      <c r="BC270" s="257">
        <f t="shared" si="379"/>
        <v>0</v>
      </c>
      <c r="BD270" s="296">
        <f t="shared" si="393"/>
        <v>0</v>
      </c>
      <c r="BG270" s="253">
        <f t="shared" si="380"/>
        <v>0</v>
      </c>
      <c r="BH270" s="264">
        <f t="shared" si="394"/>
        <v>0</v>
      </c>
      <c r="BI270" s="191"/>
      <c r="BJ270" s="192"/>
      <c r="BK270" s="253">
        <f t="shared" si="381"/>
        <v>0</v>
      </c>
      <c r="BL270" s="264">
        <f t="shared" si="395"/>
        <v>0</v>
      </c>
      <c r="BM270" s="191"/>
      <c r="BN270" s="193"/>
      <c r="BO270" s="253">
        <f t="shared" si="382"/>
        <v>0</v>
      </c>
      <c r="BP270" s="264">
        <f t="shared" si="396"/>
        <v>0</v>
      </c>
      <c r="BQ270" s="204"/>
      <c r="BR270" s="193"/>
      <c r="BS270" s="253">
        <f t="shared" si="383"/>
        <v>0</v>
      </c>
      <c r="BT270" s="264">
        <f t="shared" si="397"/>
        <v>0</v>
      </c>
      <c r="BU270" s="265">
        <f t="shared" si="385"/>
        <v>0</v>
      </c>
      <c r="BV270" s="266">
        <f t="shared" si="369"/>
        <v>0</v>
      </c>
      <c r="BW270" s="253">
        <f t="shared" si="384"/>
        <v>0</v>
      </c>
      <c r="BX270" s="264">
        <f t="shared" si="398"/>
        <v>0</v>
      </c>
    </row>
    <row r="271" spans="1:76">
      <c r="A271" s="10">
        <f t="shared" si="370"/>
        <v>270</v>
      </c>
      <c r="C271" s="71"/>
      <c r="I271" s="19"/>
      <c r="T271" s="257">
        <f t="shared" si="371"/>
        <v>0</v>
      </c>
      <c r="U271" s="294">
        <f t="shared" si="386"/>
        <v>0</v>
      </c>
      <c r="X271" s="253">
        <f t="shared" si="372"/>
        <v>0</v>
      </c>
      <c r="Y271" s="294">
        <f t="shared" si="387"/>
        <v>0</v>
      </c>
      <c r="Z271" s="253">
        <f t="shared" si="399"/>
        <v>3673</v>
      </c>
      <c r="AA271" s="253">
        <f t="shared" si="399"/>
        <v>4209</v>
      </c>
      <c r="AB271" s="253">
        <f>SUM($W$7:W271)</f>
        <v>153.66249999999999</v>
      </c>
      <c r="AE271" s="253">
        <f t="shared" si="373"/>
        <v>0</v>
      </c>
      <c r="AF271" s="253">
        <f t="shared" si="388"/>
        <v>0</v>
      </c>
      <c r="AG271" s="257" t="e">
        <f t="shared" si="368"/>
        <v>#DIV/0!</v>
      </c>
      <c r="AH271" s="257" t="e">
        <f t="shared" si="374"/>
        <v>#DIV/0!</v>
      </c>
      <c r="AM271" s="253">
        <f t="shared" si="375"/>
        <v>0</v>
      </c>
      <c r="AN271" s="264">
        <f t="shared" si="389"/>
        <v>0</v>
      </c>
      <c r="AQ271" s="253">
        <f t="shared" si="376"/>
        <v>0</v>
      </c>
      <c r="AR271" s="264">
        <f t="shared" si="390"/>
        <v>0</v>
      </c>
      <c r="AU271" s="253">
        <f t="shared" si="377"/>
        <v>0</v>
      </c>
      <c r="AV271" s="264">
        <f t="shared" si="391"/>
        <v>0</v>
      </c>
      <c r="AY271" s="253">
        <f t="shared" si="378"/>
        <v>0</v>
      </c>
      <c r="AZ271" s="264">
        <f t="shared" si="392"/>
        <v>0</v>
      </c>
      <c r="BC271" s="257">
        <f t="shared" si="379"/>
        <v>0</v>
      </c>
      <c r="BD271" s="296">
        <f t="shared" si="393"/>
        <v>0</v>
      </c>
      <c r="BG271" s="253">
        <f t="shared" si="380"/>
        <v>0</v>
      </c>
      <c r="BH271" s="264">
        <f t="shared" si="394"/>
        <v>0</v>
      </c>
      <c r="BI271" s="191"/>
      <c r="BJ271" s="192"/>
      <c r="BK271" s="253">
        <f t="shared" si="381"/>
        <v>0</v>
      </c>
      <c r="BL271" s="264">
        <f t="shared" si="395"/>
        <v>0</v>
      </c>
      <c r="BM271" s="191"/>
      <c r="BN271" s="193"/>
      <c r="BO271" s="253">
        <f t="shared" si="382"/>
        <v>0</v>
      </c>
      <c r="BP271" s="264">
        <f t="shared" si="396"/>
        <v>0</v>
      </c>
      <c r="BQ271" s="204"/>
      <c r="BR271" s="193"/>
      <c r="BS271" s="253">
        <f t="shared" si="383"/>
        <v>0</v>
      </c>
      <c r="BT271" s="264">
        <f t="shared" si="397"/>
        <v>0</v>
      </c>
      <c r="BU271" s="265">
        <f t="shared" si="385"/>
        <v>0</v>
      </c>
      <c r="BV271" s="266">
        <f t="shared" si="369"/>
        <v>0</v>
      </c>
      <c r="BW271" s="253">
        <f t="shared" si="384"/>
        <v>0</v>
      </c>
      <c r="BX271" s="264">
        <f t="shared" si="398"/>
        <v>0</v>
      </c>
    </row>
    <row r="272" spans="1:76">
      <c r="A272" s="10">
        <f t="shared" si="370"/>
        <v>271</v>
      </c>
      <c r="C272" s="71"/>
      <c r="I272" s="19"/>
      <c r="T272" s="257">
        <f t="shared" si="371"/>
        <v>0</v>
      </c>
      <c r="U272" s="294">
        <f t="shared" si="386"/>
        <v>0</v>
      </c>
      <c r="X272" s="253">
        <f t="shared" si="372"/>
        <v>0</v>
      </c>
      <c r="Y272" s="294">
        <f t="shared" si="387"/>
        <v>0</v>
      </c>
      <c r="Z272" s="253">
        <f t="shared" si="399"/>
        <v>3673</v>
      </c>
      <c r="AA272" s="253">
        <f t="shared" si="399"/>
        <v>4209</v>
      </c>
      <c r="AB272" s="253">
        <f>SUM($W$7:W272)</f>
        <v>153.66249999999999</v>
      </c>
      <c r="AE272" s="253">
        <f t="shared" si="373"/>
        <v>0</v>
      </c>
      <c r="AF272" s="253">
        <f t="shared" si="388"/>
        <v>0</v>
      </c>
      <c r="AG272" s="257" t="e">
        <f t="shared" si="368"/>
        <v>#DIV/0!</v>
      </c>
      <c r="AH272" s="257" t="e">
        <f t="shared" si="374"/>
        <v>#DIV/0!</v>
      </c>
      <c r="AM272" s="253">
        <f t="shared" si="375"/>
        <v>0</v>
      </c>
      <c r="AN272" s="264">
        <f t="shared" si="389"/>
        <v>0</v>
      </c>
      <c r="AQ272" s="253">
        <f t="shared" si="376"/>
        <v>0</v>
      </c>
      <c r="AR272" s="264">
        <f t="shared" si="390"/>
        <v>0</v>
      </c>
      <c r="AU272" s="253">
        <f t="shared" si="377"/>
        <v>0</v>
      </c>
      <c r="AV272" s="264">
        <f t="shared" si="391"/>
        <v>0</v>
      </c>
      <c r="AY272" s="253">
        <f t="shared" si="378"/>
        <v>0</v>
      </c>
      <c r="AZ272" s="264">
        <f t="shared" si="392"/>
        <v>0</v>
      </c>
      <c r="BC272" s="257">
        <f t="shared" si="379"/>
        <v>0</v>
      </c>
      <c r="BD272" s="296">
        <f t="shared" si="393"/>
        <v>0</v>
      </c>
      <c r="BG272" s="253">
        <f t="shared" si="380"/>
        <v>0</v>
      </c>
      <c r="BH272" s="264">
        <f t="shared" si="394"/>
        <v>0</v>
      </c>
      <c r="BI272" s="191"/>
      <c r="BJ272" s="192"/>
      <c r="BK272" s="253">
        <f t="shared" si="381"/>
        <v>0</v>
      </c>
      <c r="BL272" s="264">
        <f t="shared" si="395"/>
        <v>0</v>
      </c>
      <c r="BM272" s="191"/>
      <c r="BN272" s="193"/>
      <c r="BO272" s="253">
        <f t="shared" si="382"/>
        <v>0</v>
      </c>
      <c r="BP272" s="264">
        <f t="shared" si="396"/>
        <v>0</v>
      </c>
      <c r="BQ272" s="204"/>
      <c r="BR272" s="193"/>
      <c r="BS272" s="253">
        <f t="shared" si="383"/>
        <v>0</v>
      </c>
      <c r="BT272" s="264">
        <f t="shared" si="397"/>
        <v>0</v>
      </c>
      <c r="BU272" s="265">
        <f t="shared" si="385"/>
        <v>0</v>
      </c>
      <c r="BV272" s="266">
        <f t="shared" si="369"/>
        <v>0</v>
      </c>
      <c r="BW272" s="253">
        <f t="shared" si="384"/>
        <v>0</v>
      </c>
      <c r="BX272" s="264">
        <f t="shared" si="398"/>
        <v>0</v>
      </c>
    </row>
    <row r="273" spans="1:76">
      <c r="A273" s="10">
        <f t="shared" si="370"/>
        <v>272</v>
      </c>
      <c r="C273" s="71"/>
      <c r="I273" s="19"/>
      <c r="T273" s="257">
        <f t="shared" si="371"/>
        <v>0</v>
      </c>
      <c r="U273" s="294">
        <f t="shared" si="386"/>
        <v>0</v>
      </c>
      <c r="X273" s="253">
        <f t="shared" si="372"/>
        <v>0</v>
      </c>
      <c r="Y273" s="294">
        <f t="shared" si="387"/>
        <v>0</v>
      </c>
      <c r="Z273" s="265"/>
      <c r="AA273" s="253">
        <f t="shared" si="399"/>
        <v>4209</v>
      </c>
      <c r="AB273" s="253">
        <f>SUM($W$7:W273)</f>
        <v>153.66249999999999</v>
      </c>
      <c r="AE273" s="253">
        <f t="shared" si="373"/>
        <v>0</v>
      </c>
      <c r="AF273" s="253">
        <f t="shared" si="388"/>
        <v>0</v>
      </c>
      <c r="AG273" s="257" t="e">
        <f t="shared" si="368"/>
        <v>#DIV/0!</v>
      </c>
      <c r="AH273" s="257" t="e">
        <f t="shared" si="374"/>
        <v>#DIV/0!</v>
      </c>
      <c r="AM273" s="253">
        <f t="shared" si="375"/>
        <v>0</v>
      </c>
      <c r="AN273" s="264">
        <f t="shared" si="389"/>
        <v>0</v>
      </c>
      <c r="AQ273" s="253">
        <f t="shared" si="376"/>
        <v>0</v>
      </c>
      <c r="AR273" s="264">
        <f t="shared" si="390"/>
        <v>0</v>
      </c>
      <c r="AU273" s="253">
        <f t="shared" si="377"/>
        <v>0</v>
      </c>
      <c r="AV273" s="264">
        <f t="shared" si="391"/>
        <v>0</v>
      </c>
      <c r="AY273" s="253">
        <f t="shared" si="378"/>
        <v>0</v>
      </c>
      <c r="AZ273" s="264">
        <f t="shared" si="392"/>
        <v>0</v>
      </c>
      <c r="BC273" s="257">
        <f t="shared" si="379"/>
        <v>0</v>
      </c>
      <c r="BD273" s="296">
        <f t="shared" si="393"/>
        <v>0</v>
      </c>
      <c r="BG273" s="253">
        <f t="shared" si="380"/>
        <v>0</v>
      </c>
      <c r="BH273" s="264">
        <f t="shared" si="394"/>
        <v>0</v>
      </c>
      <c r="BI273" s="191"/>
      <c r="BJ273" s="192"/>
      <c r="BK273" s="253">
        <f t="shared" si="381"/>
        <v>0</v>
      </c>
      <c r="BL273" s="264">
        <f t="shared" si="395"/>
        <v>0</v>
      </c>
      <c r="BM273" s="191"/>
      <c r="BN273" s="193"/>
      <c r="BO273" s="253">
        <f t="shared" si="382"/>
        <v>0</v>
      </c>
      <c r="BP273" s="264">
        <f t="shared" si="396"/>
        <v>0</v>
      </c>
      <c r="BQ273" s="204"/>
      <c r="BR273" s="193"/>
      <c r="BS273" s="253">
        <f t="shared" si="383"/>
        <v>0</v>
      </c>
      <c r="BT273" s="264">
        <f t="shared" si="397"/>
        <v>0</v>
      </c>
      <c r="BU273" s="265">
        <f t="shared" si="385"/>
        <v>0</v>
      </c>
      <c r="BV273" s="266">
        <f t="shared" si="369"/>
        <v>0</v>
      </c>
      <c r="BW273" s="253">
        <f t="shared" si="384"/>
        <v>0</v>
      </c>
      <c r="BX273" s="264">
        <f t="shared" si="398"/>
        <v>0</v>
      </c>
    </row>
    <row r="274" spans="1:76">
      <c r="A274" s="10">
        <f t="shared" si="370"/>
        <v>273</v>
      </c>
      <c r="C274" s="71"/>
      <c r="I274" s="19"/>
      <c r="T274" s="257">
        <f t="shared" si="371"/>
        <v>0</v>
      </c>
      <c r="U274" s="294">
        <f t="shared" si="386"/>
        <v>0</v>
      </c>
      <c r="X274" s="253">
        <f t="shared" si="372"/>
        <v>0</v>
      </c>
      <c r="Y274" s="294">
        <f t="shared" si="387"/>
        <v>0</v>
      </c>
      <c r="Z274" s="265"/>
      <c r="AA274" s="253">
        <f t="shared" si="399"/>
        <v>4209</v>
      </c>
      <c r="AB274" s="253">
        <f>SUM($W$7:W274)</f>
        <v>153.66249999999999</v>
      </c>
      <c r="AE274" s="253">
        <f t="shared" si="373"/>
        <v>0</v>
      </c>
      <c r="AF274" s="253">
        <f t="shared" si="388"/>
        <v>0</v>
      </c>
      <c r="AG274" s="257" t="e">
        <f t="shared" si="368"/>
        <v>#DIV/0!</v>
      </c>
      <c r="AH274" s="257" t="e">
        <f t="shared" si="374"/>
        <v>#DIV/0!</v>
      </c>
      <c r="AM274" s="253">
        <f t="shared" si="375"/>
        <v>0</v>
      </c>
      <c r="AN274" s="264">
        <f t="shared" si="389"/>
        <v>0</v>
      </c>
      <c r="AQ274" s="253">
        <f t="shared" si="376"/>
        <v>0</v>
      </c>
      <c r="AR274" s="264">
        <f t="shared" si="390"/>
        <v>0</v>
      </c>
      <c r="AU274" s="253">
        <f t="shared" si="377"/>
        <v>0</v>
      </c>
      <c r="AV274" s="264">
        <f t="shared" si="391"/>
        <v>0</v>
      </c>
      <c r="AY274" s="253">
        <f t="shared" si="378"/>
        <v>0</v>
      </c>
      <c r="AZ274" s="264">
        <f t="shared" si="392"/>
        <v>0</v>
      </c>
      <c r="BC274" s="257">
        <f t="shared" si="379"/>
        <v>0</v>
      </c>
      <c r="BD274" s="296">
        <f t="shared" si="393"/>
        <v>0</v>
      </c>
      <c r="BG274" s="253">
        <f t="shared" si="380"/>
        <v>0</v>
      </c>
      <c r="BH274" s="264">
        <f t="shared" si="394"/>
        <v>0</v>
      </c>
      <c r="BI274" s="191"/>
      <c r="BJ274" s="192"/>
      <c r="BK274" s="253">
        <f t="shared" si="381"/>
        <v>0</v>
      </c>
      <c r="BL274" s="264">
        <f t="shared" si="395"/>
        <v>0</v>
      </c>
      <c r="BM274" s="191"/>
      <c r="BN274" s="193"/>
      <c r="BO274" s="253">
        <f t="shared" si="382"/>
        <v>0</v>
      </c>
      <c r="BP274" s="264">
        <f t="shared" si="396"/>
        <v>0</v>
      </c>
      <c r="BQ274" s="204"/>
      <c r="BR274" s="193"/>
      <c r="BS274" s="253">
        <f t="shared" si="383"/>
        <v>0</v>
      </c>
      <c r="BT274" s="264">
        <f t="shared" si="397"/>
        <v>0</v>
      </c>
      <c r="BU274" s="265">
        <f t="shared" si="385"/>
        <v>0</v>
      </c>
      <c r="BV274" s="266">
        <f t="shared" si="369"/>
        <v>0</v>
      </c>
      <c r="BW274" s="253">
        <f t="shared" si="384"/>
        <v>0</v>
      </c>
      <c r="BX274" s="264">
        <f t="shared" si="398"/>
        <v>0</v>
      </c>
    </row>
    <row r="275" spans="1:76">
      <c r="A275" s="10">
        <f t="shared" si="370"/>
        <v>274</v>
      </c>
      <c r="C275" s="71"/>
      <c r="I275" s="19"/>
      <c r="T275" s="257">
        <f t="shared" si="371"/>
        <v>0</v>
      </c>
      <c r="U275" s="294">
        <f t="shared" si="386"/>
        <v>0</v>
      </c>
      <c r="X275" s="253">
        <f t="shared" si="372"/>
        <v>0</v>
      </c>
      <c r="Y275" s="294">
        <f t="shared" si="387"/>
        <v>0</v>
      </c>
      <c r="Z275" s="265"/>
      <c r="AA275" s="253">
        <f t="shared" si="399"/>
        <v>4209</v>
      </c>
      <c r="AB275" s="253">
        <f>SUM($W$7:W275)</f>
        <v>153.66249999999999</v>
      </c>
      <c r="AE275" s="253">
        <f t="shared" si="373"/>
        <v>0</v>
      </c>
      <c r="AF275" s="253">
        <f t="shared" si="388"/>
        <v>0</v>
      </c>
      <c r="AG275" s="257" t="e">
        <f t="shared" si="368"/>
        <v>#DIV/0!</v>
      </c>
      <c r="AH275" s="257" t="e">
        <f t="shared" si="374"/>
        <v>#DIV/0!</v>
      </c>
      <c r="AM275" s="253">
        <f t="shared" si="375"/>
        <v>0</v>
      </c>
      <c r="AN275" s="264">
        <f t="shared" si="389"/>
        <v>0</v>
      </c>
      <c r="AQ275" s="253">
        <f t="shared" si="376"/>
        <v>0</v>
      </c>
      <c r="AR275" s="264">
        <f t="shared" si="390"/>
        <v>0</v>
      </c>
      <c r="AU275" s="253">
        <f t="shared" si="377"/>
        <v>0</v>
      </c>
      <c r="AV275" s="264">
        <f t="shared" si="391"/>
        <v>0</v>
      </c>
      <c r="AY275" s="253">
        <f t="shared" si="378"/>
        <v>0</v>
      </c>
      <c r="AZ275" s="264">
        <f t="shared" si="392"/>
        <v>0</v>
      </c>
      <c r="BC275" s="257">
        <f t="shared" si="379"/>
        <v>0</v>
      </c>
      <c r="BD275" s="296">
        <f t="shared" si="393"/>
        <v>0</v>
      </c>
      <c r="BG275" s="253">
        <f t="shared" si="380"/>
        <v>0</v>
      </c>
      <c r="BH275" s="264">
        <f t="shared" si="394"/>
        <v>0</v>
      </c>
      <c r="BI275" s="191"/>
      <c r="BJ275" s="192"/>
      <c r="BK275" s="253">
        <f t="shared" si="381"/>
        <v>0</v>
      </c>
      <c r="BL275" s="264">
        <f t="shared" si="395"/>
        <v>0</v>
      </c>
      <c r="BM275" s="191"/>
      <c r="BN275" s="193"/>
      <c r="BO275" s="253">
        <f t="shared" si="382"/>
        <v>0</v>
      </c>
      <c r="BP275" s="264">
        <f t="shared" si="396"/>
        <v>0</v>
      </c>
      <c r="BQ275" s="204"/>
      <c r="BR275" s="193"/>
      <c r="BS275" s="253">
        <f t="shared" si="383"/>
        <v>0</v>
      </c>
      <c r="BT275" s="264">
        <f t="shared" si="397"/>
        <v>0</v>
      </c>
      <c r="BU275" s="265">
        <f t="shared" si="385"/>
        <v>0</v>
      </c>
      <c r="BV275" s="266">
        <f t="shared" si="369"/>
        <v>0</v>
      </c>
      <c r="BW275" s="253">
        <f t="shared" si="384"/>
        <v>0</v>
      </c>
      <c r="BX275" s="264">
        <f t="shared" si="398"/>
        <v>0</v>
      </c>
    </row>
    <row r="276" spans="1:76">
      <c r="A276" s="10">
        <f t="shared" si="370"/>
        <v>275</v>
      </c>
      <c r="C276" s="71"/>
      <c r="I276" s="19"/>
      <c r="T276" s="257">
        <f t="shared" si="371"/>
        <v>0</v>
      </c>
      <c r="U276" s="294">
        <f t="shared" si="386"/>
        <v>0</v>
      </c>
      <c r="X276" s="253">
        <f t="shared" si="372"/>
        <v>0</v>
      </c>
      <c r="Y276" s="294">
        <f t="shared" si="387"/>
        <v>0</v>
      </c>
      <c r="Z276" s="265"/>
      <c r="AA276" s="253">
        <f t="shared" si="399"/>
        <v>4209</v>
      </c>
      <c r="AB276" s="253">
        <f>SUM($W$7:W276)</f>
        <v>153.66249999999999</v>
      </c>
      <c r="AE276" s="253">
        <f t="shared" si="373"/>
        <v>0</v>
      </c>
      <c r="AF276" s="253">
        <f t="shared" si="388"/>
        <v>0</v>
      </c>
      <c r="AG276" s="257" t="e">
        <f t="shared" si="368"/>
        <v>#DIV/0!</v>
      </c>
      <c r="AH276" s="257" t="e">
        <f t="shared" si="374"/>
        <v>#DIV/0!</v>
      </c>
      <c r="AM276" s="253">
        <f t="shared" si="375"/>
        <v>0</v>
      </c>
      <c r="AN276" s="264">
        <f t="shared" si="389"/>
        <v>0</v>
      </c>
      <c r="AQ276" s="253">
        <f t="shared" si="376"/>
        <v>0</v>
      </c>
      <c r="AR276" s="264">
        <f t="shared" si="390"/>
        <v>0</v>
      </c>
      <c r="AU276" s="253">
        <f t="shared" si="377"/>
        <v>0</v>
      </c>
      <c r="AV276" s="264">
        <f t="shared" si="391"/>
        <v>0</v>
      </c>
      <c r="AY276" s="253">
        <f t="shared" si="378"/>
        <v>0</v>
      </c>
      <c r="AZ276" s="264">
        <f t="shared" si="392"/>
        <v>0</v>
      </c>
      <c r="BC276" s="257">
        <f t="shared" si="379"/>
        <v>0</v>
      </c>
      <c r="BD276" s="296">
        <f t="shared" si="393"/>
        <v>0</v>
      </c>
      <c r="BG276" s="253">
        <f t="shared" si="380"/>
        <v>0</v>
      </c>
      <c r="BH276" s="264">
        <f t="shared" si="394"/>
        <v>0</v>
      </c>
      <c r="BI276" s="191"/>
      <c r="BJ276" s="192"/>
      <c r="BK276" s="253">
        <f t="shared" si="381"/>
        <v>0</v>
      </c>
      <c r="BL276" s="264">
        <f t="shared" si="395"/>
        <v>0</v>
      </c>
      <c r="BM276" s="191"/>
      <c r="BN276" s="193"/>
      <c r="BO276" s="253">
        <f t="shared" si="382"/>
        <v>0</v>
      </c>
      <c r="BP276" s="264">
        <f t="shared" si="396"/>
        <v>0</v>
      </c>
      <c r="BQ276" s="204"/>
      <c r="BR276" s="193"/>
      <c r="BS276" s="253">
        <f t="shared" si="383"/>
        <v>0</v>
      </c>
      <c r="BT276" s="264">
        <f t="shared" si="397"/>
        <v>0</v>
      </c>
      <c r="BU276" s="265">
        <f t="shared" si="385"/>
        <v>0</v>
      </c>
      <c r="BV276" s="266">
        <f t="shared" si="369"/>
        <v>0</v>
      </c>
      <c r="BW276" s="253">
        <f t="shared" si="384"/>
        <v>0</v>
      </c>
      <c r="BX276" s="264">
        <f t="shared" si="398"/>
        <v>0</v>
      </c>
    </row>
    <row r="277" spans="1:76">
      <c r="A277" s="10">
        <f t="shared" si="370"/>
        <v>276</v>
      </c>
      <c r="C277" s="71"/>
      <c r="I277" s="19"/>
      <c r="T277" s="257">
        <f t="shared" si="371"/>
        <v>0</v>
      </c>
      <c r="U277" s="294">
        <f t="shared" si="386"/>
        <v>0</v>
      </c>
      <c r="X277" s="253">
        <f t="shared" si="372"/>
        <v>0</v>
      </c>
      <c r="Y277" s="294">
        <f t="shared" si="387"/>
        <v>0</v>
      </c>
      <c r="Z277" s="265"/>
      <c r="AA277" s="253">
        <f t="shared" si="399"/>
        <v>4209</v>
      </c>
      <c r="AB277" s="253">
        <f>SUM($W$7:W277)</f>
        <v>153.66249999999999</v>
      </c>
      <c r="AE277" s="253">
        <f t="shared" si="373"/>
        <v>0</v>
      </c>
      <c r="AF277" s="253">
        <f t="shared" si="388"/>
        <v>0</v>
      </c>
      <c r="AG277" s="257" t="e">
        <f t="shared" si="368"/>
        <v>#DIV/0!</v>
      </c>
      <c r="AH277" s="257" t="e">
        <f t="shared" si="374"/>
        <v>#DIV/0!</v>
      </c>
      <c r="AM277" s="253">
        <f t="shared" si="375"/>
        <v>0</v>
      </c>
      <c r="AN277" s="264">
        <f t="shared" si="389"/>
        <v>0</v>
      </c>
      <c r="AQ277" s="253">
        <f t="shared" si="376"/>
        <v>0</v>
      </c>
      <c r="AR277" s="264">
        <f t="shared" si="390"/>
        <v>0</v>
      </c>
      <c r="AU277" s="253">
        <f t="shared" si="377"/>
        <v>0</v>
      </c>
      <c r="AV277" s="264">
        <f t="shared" si="391"/>
        <v>0</v>
      </c>
      <c r="AY277" s="253">
        <f t="shared" si="378"/>
        <v>0</v>
      </c>
      <c r="AZ277" s="264">
        <f t="shared" si="392"/>
        <v>0</v>
      </c>
      <c r="BC277" s="257">
        <f t="shared" si="379"/>
        <v>0</v>
      </c>
      <c r="BD277" s="296">
        <f t="shared" si="393"/>
        <v>0</v>
      </c>
      <c r="BG277" s="253">
        <f t="shared" si="380"/>
        <v>0</v>
      </c>
      <c r="BH277" s="264">
        <f t="shared" si="394"/>
        <v>0</v>
      </c>
      <c r="BI277" s="191"/>
      <c r="BJ277" s="192"/>
      <c r="BK277" s="253">
        <f t="shared" si="381"/>
        <v>0</v>
      </c>
      <c r="BL277" s="264">
        <f t="shared" si="395"/>
        <v>0</v>
      </c>
      <c r="BM277" s="191"/>
      <c r="BN277" s="193"/>
      <c r="BO277" s="253">
        <f t="shared" si="382"/>
        <v>0</v>
      </c>
      <c r="BP277" s="264">
        <f t="shared" si="396"/>
        <v>0</v>
      </c>
      <c r="BQ277" s="204"/>
      <c r="BR277" s="193"/>
      <c r="BS277" s="253">
        <f t="shared" si="383"/>
        <v>0</v>
      </c>
      <c r="BT277" s="264">
        <f t="shared" si="397"/>
        <v>0</v>
      </c>
      <c r="BU277" s="265">
        <f t="shared" si="385"/>
        <v>0</v>
      </c>
      <c r="BV277" s="266">
        <f t="shared" si="369"/>
        <v>0</v>
      </c>
      <c r="BW277" s="253">
        <f t="shared" si="384"/>
        <v>0</v>
      </c>
      <c r="BX277" s="264">
        <f t="shared" si="398"/>
        <v>0</v>
      </c>
    </row>
    <row r="278" spans="1:76">
      <c r="A278" s="10">
        <f t="shared" si="370"/>
        <v>277</v>
      </c>
      <c r="C278" s="71"/>
      <c r="I278" s="19"/>
    </row>
    <row r="279" spans="1:76">
      <c r="A279" s="10">
        <f t="shared" si="370"/>
        <v>278</v>
      </c>
      <c r="C279" s="71"/>
      <c r="I279" s="19"/>
    </row>
    <row r="280" spans="1:76">
      <c r="A280" s="10">
        <f t="shared" si="370"/>
        <v>279</v>
      </c>
      <c r="C280" s="71"/>
      <c r="I280" s="19"/>
    </row>
    <row r="281" spans="1:76">
      <c r="A281" s="10">
        <f t="shared" si="370"/>
        <v>280</v>
      </c>
      <c r="C281" s="71"/>
      <c r="I281" s="19"/>
    </row>
    <row r="282" spans="1:76">
      <c r="A282" s="10">
        <f t="shared" si="370"/>
        <v>281</v>
      </c>
      <c r="C282" s="71"/>
      <c r="I282" s="19"/>
    </row>
    <row r="283" spans="1:76">
      <c r="A283" s="10">
        <f t="shared" si="370"/>
        <v>282</v>
      </c>
      <c r="C283" s="71"/>
      <c r="I283" s="19"/>
    </row>
    <row r="284" spans="1:76">
      <c r="A284" s="10">
        <f t="shared" si="370"/>
        <v>283</v>
      </c>
      <c r="C284" s="71"/>
      <c r="I284" s="19"/>
    </row>
    <row r="285" spans="1:76">
      <c r="A285" s="10">
        <f t="shared" si="370"/>
        <v>284</v>
      </c>
      <c r="C285" s="71"/>
      <c r="I285" s="19"/>
    </row>
    <row r="286" spans="1:76">
      <c r="A286" s="10">
        <f t="shared" si="370"/>
        <v>285</v>
      </c>
      <c r="C286" s="71"/>
      <c r="I286" s="19"/>
    </row>
    <row r="287" spans="1:76">
      <c r="A287" s="10">
        <f t="shared" si="370"/>
        <v>286</v>
      </c>
      <c r="C287" s="71"/>
      <c r="I287" s="19"/>
    </row>
    <row r="288" spans="1:76">
      <c r="A288" s="10">
        <f t="shared" si="370"/>
        <v>287</v>
      </c>
      <c r="C288" s="71"/>
      <c r="I288" s="19"/>
    </row>
    <row r="289" spans="1:9">
      <c r="A289" s="10">
        <f t="shared" si="370"/>
        <v>288</v>
      </c>
      <c r="C289" s="71"/>
      <c r="I289" s="19"/>
    </row>
    <row r="290" spans="1:9">
      <c r="A290" s="10">
        <f t="shared" si="370"/>
        <v>289</v>
      </c>
      <c r="C290" s="71"/>
      <c r="I290" s="19"/>
    </row>
    <row r="291" spans="1:9">
      <c r="A291" s="10">
        <f t="shared" si="370"/>
        <v>290</v>
      </c>
      <c r="C291" s="71"/>
      <c r="I291" s="19"/>
    </row>
    <row r="292" spans="1:9">
      <c r="A292" s="10">
        <f t="shared" si="370"/>
        <v>291</v>
      </c>
      <c r="C292" s="71"/>
      <c r="I292" s="19"/>
    </row>
    <row r="293" spans="1:9">
      <c r="A293" s="10">
        <f t="shared" si="370"/>
        <v>292</v>
      </c>
      <c r="I293" s="19"/>
    </row>
    <row r="294" spans="1:9">
      <c r="A294" s="10">
        <f t="shared" si="370"/>
        <v>293</v>
      </c>
      <c r="I294" s="19"/>
    </row>
    <row r="295" spans="1:9">
      <c r="A295" s="10">
        <f t="shared" si="370"/>
        <v>294</v>
      </c>
      <c r="I295" s="19"/>
    </row>
    <row r="296" spans="1:9">
      <c r="A296" s="10">
        <f t="shared" si="370"/>
        <v>295</v>
      </c>
      <c r="I296" s="19"/>
    </row>
    <row r="297" spans="1:9">
      <c r="A297" s="10">
        <f t="shared" si="370"/>
        <v>296</v>
      </c>
    </row>
    <row r="298" spans="1:9">
      <c r="A298" s="10">
        <f t="shared" si="370"/>
        <v>297</v>
      </c>
    </row>
    <row r="299" spans="1:9">
      <c r="A299" s="10">
        <f t="shared" si="370"/>
        <v>298</v>
      </c>
    </row>
    <row r="300" spans="1:9">
      <c r="A300" s="10">
        <f t="shared" si="370"/>
        <v>299</v>
      </c>
    </row>
    <row r="301" spans="1:9">
      <c r="A301" s="10">
        <f t="shared" si="370"/>
        <v>300</v>
      </c>
    </row>
    <row r="302" spans="1:9">
      <c r="A302" s="10">
        <f t="shared" si="370"/>
        <v>301</v>
      </c>
    </row>
    <row r="303" spans="1:9">
      <c r="A303" s="10">
        <f t="shared" si="370"/>
        <v>302</v>
      </c>
    </row>
    <row r="304" spans="1:9">
      <c r="A304" s="10">
        <f t="shared" si="370"/>
        <v>303</v>
      </c>
    </row>
    <row r="305" spans="1:8">
      <c r="A305" s="10">
        <f t="shared" si="370"/>
        <v>304</v>
      </c>
    </row>
    <row r="306" spans="1:8">
      <c r="A306" s="10">
        <f t="shared" si="370"/>
        <v>305</v>
      </c>
    </row>
    <row r="307" spans="1:8">
      <c r="A307" s="10">
        <f t="shared" si="370"/>
        <v>306</v>
      </c>
    </row>
    <row r="308" spans="1:8">
      <c r="A308" s="10">
        <f t="shared" si="370"/>
        <v>307</v>
      </c>
    </row>
    <row r="309" spans="1:8">
      <c r="A309" s="10">
        <f t="shared" si="370"/>
        <v>308</v>
      </c>
    </row>
    <row r="310" spans="1:8">
      <c r="A310" s="10">
        <f t="shared" si="370"/>
        <v>309</v>
      </c>
    </row>
    <row r="311" spans="1:8">
      <c r="A311" s="10">
        <f t="shared" si="370"/>
        <v>310</v>
      </c>
    </row>
    <row r="312" spans="1:8">
      <c r="A312" s="10">
        <f t="shared" si="370"/>
        <v>311</v>
      </c>
    </row>
    <row r="313" spans="1:8">
      <c r="A313" s="10">
        <f t="shared" si="370"/>
        <v>312</v>
      </c>
    </row>
    <row r="314" spans="1:8">
      <c r="A314" s="10">
        <f t="shared" si="370"/>
        <v>313</v>
      </c>
    </row>
    <row r="315" spans="1:8">
      <c r="A315" s="10">
        <f t="shared" si="370"/>
        <v>314</v>
      </c>
    </row>
    <row r="320" spans="1:8">
      <c r="H320" s="511">
        <v>82605</v>
      </c>
    </row>
    <row r="321" spans="8:8">
      <c r="H321" s="511">
        <v>39760</v>
      </c>
    </row>
    <row r="322" spans="8:8">
      <c r="H322" s="511">
        <v>121740</v>
      </c>
    </row>
    <row r="323" spans="8:8">
      <c r="H323" s="511">
        <v>328538</v>
      </c>
    </row>
    <row r="324" spans="8:8">
      <c r="H324" s="511">
        <v>207140</v>
      </c>
    </row>
    <row r="325" spans="8:8">
      <c r="H325" s="511">
        <v>137956</v>
      </c>
    </row>
    <row r="326" spans="8:8">
      <c r="H326" s="511">
        <v>366120</v>
      </c>
    </row>
    <row r="327" spans="8:8">
      <c r="H327" s="511">
        <v>138139</v>
      </c>
    </row>
    <row r="328" spans="8:8">
      <c r="H328" s="511">
        <v>339619</v>
      </c>
    </row>
    <row r="329" spans="8:8">
      <c r="H329" s="511">
        <v>105513</v>
      </c>
    </row>
    <row r="330" spans="8:8">
      <c r="H330" s="511"/>
    </row>
    <row r="331" spans="8:8">
      <c r="H331" s="511"/>
    </row>
    <row r="332" spans="8:8">
      <c r="H332" s="511"/>
    </row>
    <row r="333" spans="8:8">
      <c r="H333" s="511"/>
    </row>
  </sheetData>
  <autoFilter ref="A1:CK315">
    <filterColumn colId="2"/>
    <filterColumn colId="4"/>
    <filterColumn colId="6"/>
    <filterColumn colId="9"/>
    <filterColumn colId="13"/>
    <filterColumn colId="14"/>
    <filterColumn colId="33"/>
    <filterColumn colId="78"/>
    <filterColumn colId="84"/>
    <filterColumn colId="85"/>
    <filterColumn colId="86"/>
  </autoFilter>
  <mergeCells count="69">
    <mergeCell ref="O154:O155"/>
    <mergeCell ref="O97:O99"/>
    <mergeCell ref="O100:O101"/>
    <mergeCell ref="O102:O103"/>
    <mergeCell ref="O148:O150"/>
    <mergeCell ref="N89:N90"/>
    <mergeCell ref="O94:O96"/>
    <mergeCell ref="O79:O80"/>
    <mergeCell ref="O65:O66"/>
    <mergeCell ref="N65:N66"/>
    <mergeCell ref="O91:O93"/>
    <mergeCell ref="N91:N93"/>
    <mergeCell ref="O77:O78"/>
    <mergeCell ref="O73:O75"/>
    <mergeCell ref="O68:O72"/>
    <mergeCell ref="O89:O90"/>
    <mergeCell ref="CN112:CR112"/>
    <mergeCell ref="O7:O9"/>
    <mergeCell ref="O13:O14"/>
    <mergeCell ref="O16:O21"/>
    <mergeCell ref="O24:O25"/>
    <mergeCell ref="O26:O27"/>
    <mergeCell ref="O30:O31"/>
    <mergeCell ref="O37:O41"/>
    <mergeCell ref="O43:O44"/>
    <mergeCell ref="O45:O48"/>
    <mergeCell ref="O52:O53"/>
    <mergeCell ref="O54:O57"/>
    <mergeCell ref="O86:O87"/>
    <mergeCell ref="O104:O106"/>
    <mergeCell ref="O81:O85"/>
    <mergeCell ref="O59:O61"/>
    <mergeCell ref="N184:N185"/>
    <mergeCell ref="O184:O185"/>
    <mergeCell ref="N158:N161"/>
    <mergeCell ref="N154:N155"/>
    <mergeCell ref="O109:O110"/>
    <mergeCell ref="O145:O147"/>
    <mergeCell ref="O139:O142"/>
    <mergeCell ref="O111:O113"/>
    <mergeCell ref="O121:O123"/>
    <mergeCell ref="O116:O117"/>
    <mergeCell ref="O118:O120"/>
    <mergeCell ref="O125:O126"/>
    <mergeCell ref="O127:O132"/>
    <mergeCell ref="O135:O138"/>
    <mergeCell ref="O133:O134"/>
    <mergeCell ref="N182:N183"/>
    <mergeCell ref="O182:O183"/>
    <mergeCell ref="N176:N178"/>
    <mergeCell ref="O176:O178"/>
    <mergeCell ref="O179:O181"/>
    <mergeCell ref="N162:N167"/>
    <mergeCell ref="N170:N172"/>
    <mergeCell ref="O162:O167"/>
    <mergeCell ref="O170:O172"/>
    <mergeCell ref="N173:N175"/>
    <mergeCell ref="N186:N189"/>
    <mergeCell ref="O186:O189"/>
    <mergeCell ref="N193:N198"/>
    <mergeCell ref="O193:O198"/>
    <mergeCell ref="N190:N191"/>
    <mergeCell ref="O190:O191"/>
    <mergeCell ref="N205:N206"/>
    <mergeCell ref="O205:O206"/>
    <mergeCell ref="N202:N204"/>
    <mergeCell ref="O202:O204"/>
    <mergeCell ref="N199:N201"/>
    <mergeCell ref="O199:O201"/>
  </mergeCells>
  <pageMargins left="0.70866141732283472" right="0.70866141732283472" top="0.74803149606299213" bottom="0.74803149606299213" header="0.31496062992125984" footer="0.31496062992125984"/>
  <pageSetup scale="49" orientation="landscape" r:id="rId1"/>
  <rowBreaks count="1" manualBreakCount="1">
    <brk id="67" max="98" man="1"/>
  </rowBreaks>
</worksheet>
</file>

<file path=xl/worksheets/sheet4.xml><?xml version="1.0" encoding="utf-8"?>
<worksheet xmlns="http://schemas.openxmlformats.org/spreadsheetml/2006/main" xmlns:r="http://schemas.openxmlformats.org/officeDocument/2006/relationships">
  <dimension ref="A1:CL720"/>
  <sheetViews>
    <sheetView workbookViewId="0">
      <pane xSplit="2" ySplit="1" topLeftCell="C324" activePane="bottomRight" state="frozen"/>
      <selection pane="topRight" activeCell="C1" sqref="C1"/>
      <selection pane="bottomLeft" activeCell="A2" sqref="A2"/>
      <selection pane="bottomRight" activeCell="F337" sqref="F337"/>
    </sheetView>
  </sheetViews>
  <sheetFormatPr defaultRowHeight="15"/>
  <cols>
    <col min="1" max="1" width="7.5703125" style="175" customWidth="1"/>
    <col min="2" max="2" width="18" style="479" bestFit="1" customWidth="1"/>
    <col min="3" max="3" width="11.7109375" style="28" customWidth="1"/>
    <col min="4" max="4" width="10.140625" style="482" bestFit="1" customWidth="1"/>
    <col min="5" max="5" width="10.140625" style="482" customWidth="1"/>
    <col min="6" max="7" width="11.7109375" style="29" customWidth="1"/>
    <col min="8" max="9" width="10.140625" style="28" bestFit="1" customWidth="1"/>
    <col min="10" max="10" width="11.7109375" style="29" customWidth="1"/>
    <col min="11" max="11" width="16.28515625" style="28" customWidth="1"/>
    <col min="12" max="12" width="16.140625" style="28" customWidth="1"/>
    <col min="13" max="14" width="16.140625" style="30" customWidth="1"/>
    <col min="15" max="15" width="13.140625" style="481" customWidth="1"/>
    <col min="16" max="16" width="15.5703125" style="28" customWidth="1"/>
    <col min="17" max="17" width="16.28515625" style="28" customWidth="1"/>
    <col min="18" max="18" width="17.28515625" style="28" customWidth="1"/>
    <col min="19" max="19" width="16.7109375" style="28" customWidth="1"/>
    <col min="20" max="20" width="15.42578125" style="481" customWidth="1"/>
    <col min="21" max="21" width="11.7109375" style="28" customWidth="1"/>
    <col min="22" max="22" width="17" style="28" customWidth="1"/>
    <col min="23" max="23" width="11" style="53" customWidth="1"/>
    <col min="24" max="24" width="9.7109375" style="53" customWidth="1"/>
    <col min="25" max="25" width="9.85546875" style="28" customWidth="1"/>
    <col min="26" max="26" width="9.140625" style="28" customWidth="1"/>
    <col min="27" max="29" width="17" style="28" customWidth="1"/>
    <col min="30" max="32" width="9.5703125" style="28" customWidth="1"/>
    <col min="33" max="33" width="11.7109375" style="37" customWidth="1"/>
    <col min="34" max="35" width="12.7109375" style="37" bestFit="1" customWidth="1"/>
    <col min="36" max="39" width="12.85546875" style="37" customWidth="1"/>
    <col min="40" max="80" width="11.7109375" style="28" customWidth="1"/>
    <col min="81" max="16384" width="9.140625" style="28"/>
  </cols>
  <sheetData>
    <row r="1" spans="1:90" ht="90">
      <c r="A1" s="166" t="s">
        <v>187</v>
      </c>
      <c r="B1" s="477" t="s">
        <v>86</v>
      </c>
      <c r="C1" s="10" t="s">
        <v>228</v>
      </c>
      <c r="D1" s="483" t="s">
        <v>188</v>
      </c>
      <c r="E1" s="483" t="s">
        <v>230</v>
      </c>
      <c r="F1" s="39" t="s">
        <v>239</v>
      </c>
      <c r="G1" s="39" t="s">
        <v>240</v>
      </c>
      <c r="H1" s="38" t="s">
        <v>241</v>
      </c>
      <c r="I1" s="38" t="s">
        <v>242</v>
      </c>
      <c r="J1" s="39" t="s">
        <v>243</v>
      </c>
      <c r="K1" s="38" t="s">
        <v>244</v>
      </c>
      <c r="L1" s="38" t="s">
        <v>245</v>
      </c>
      <c r="M1" s="38" t="s">
        <v>246</v>
      </c>
      <c r="N1" s="38" t="s">
        <v>247</v>
      </c>
      <c r="O1" s="484" t="s">
        <v>189</v>
      </c>
      <c r="P1" s="38" t="s">
        <v>229</v>
      </c>
      <c r="Q1" s="40" t="s">
        <v>190</v>
      </c>
      <c r="R1" s="38" t="s">
        <v>248</v>
      </c>
      <c r="S1" s="38" t="s">
        <v>249</v>
      </c>
      <c r="T1" s="484" t="s">
        <v>191</v>
      </c>
      <c r="U1" s="41" t="s">
        <v>192</v>
      </c>
      <c r="V1" s="40" t="s">
        <v>193</v>
      </c>
      <c r="W1" s="51" t="s">
        <v>250</v>
      </c>
      <c r="X1" s="51" t="s">
        <v>251</v>
      </c>
      <c r="Y1" s="38" t="s">
        <v>252</v>
      </c>
      <c r="Z1" s="38" t="s">
        <v>253</v>
      </c>
      <c r="AA1" s="38" t="s">
        <v>254</v>
      </c>
      <c r="AB1" s="38" t="s">
        <v>255</v>
      </c>
      <c r="AC1" s="38" t="s">
        <v>256</v>
      </c>
      <c r="AD1" s="38" t="s">
        <v>257</v>
      </c>
      <c r="AE1" s="38" t="s">
        <v>258</v>
      </c>
      <c r="AF1" s="38" t="s">
        <v>259</v>
      </c>
      <c r="AG1" s="48" t="s">
        <v>231</v>
      </c>
      <c r="AH1" s="48" t="s">
        <v>194</v>
      </c>
      <c r="AI1" s="48" t="s">
        <v>232</v>
      </c>
      <c r="AJ1" s="48" t="s">
        <v>234</v>
      </c>
      <c r="AK1" s="48" t="s">
        <v>233</v>
      </c>
      <c r="AL1" s="48" t="s">
        <v>235</v>
      </c>
      <c r="AM1" s="48" t="s">
        <v>236</v>
      </c>
      <c r="AN1" s="508" t="s">
        <v>195</v>
      </c>
      <c r="AO1" s="48" t="s">
        <v>238</v>
      </c>
      <c r="AP1" s="48" t="s">
        <v>237</v>
      </c>
      <c r="AQ1" s="508" t="s">
        <v>196</v>
      </c>
      <c r="AR1" s="3" t="s">
        <v>261</v>
      </c>
      <c r="AS1" s="3" t="s">
        <v>262</v>
      </c>
      <c r="AT1" s="3" t="s">
        <v>263</v>
      </c>
      <c r="AU1" s="3" t="s">
        <v>264</v>
      </c>
      <c r="AV1" s="3" t="s">
        <v>265</v>
      </c>
      <c r="AW1" s="3" t="s">
        <v>266</v>
      </c>
      <c r="AX1" s="3" t="s">
        <v>267</v>
      </c>
      <c r="AY1" s="3" t="s">
        <v>268</v>
      </c>
      <c r="AZ1" s="3" t="s">
        <v>197</v>
      </c>
      <c r="BA1" s="3" t="s">
        <v>198</v>
      </c>
      <c r="BB1" s="3" t="s">
        <v>199</v>
      </c>
      <c r="BC1" s="3" t="s">
        <v>200</v>
      </c>
      <c r="BD1" s="3" t="s">
        <v>201</v>
      </c>
      <c r="BE1" s="3" t="s">
        <v>202</v>
      </c>
      <c r="BF1" s="3" t="s">
        <v>203</v>
      </c>
      <c r="BG1" s="3" t="s">
        <v>204</v>
      </c>
      <c r="BH1" s="3" t="s">
        <v>205</v>
      </c>
      <c r="BI1" s="3" t="s">
        <v>206</v>
      </c>
      <c r="BJ1" s="3" t="s">
        <v>207</v>
      </c>
      <c r="BK1" s="3" t="s">
        <v>208</v>
      </c>
      <c r="BL1" s="26" t="s">
        <v>209</v>
      </c>
      <c r="BM1" s="26" t="s">
        <v>210</v>
      </c>
      <c r="BN1" s="26" t="s">
        <v>211</v>
      </c>
      <c r="BO1" s="26" t="s">
        <v>212</v>
      </c>
      <c r="BP1" s="26" t="s">
        <v>213</v>
      </c>
      <c r="BQ1" s="26" t="s">
        <v>214</v>
      </c>
      <c r="BR1" s="26" t="s">
        <v>215</v>
      </c>
      <c r="BS1" s="26" t="s">
        <v>216</v>
      </c>
      <c r="BT1" s="26" t="s">
        <v>217</v>
      </c>
      <c r="BU1" s="27" t="s">
        <v>218</v>
      </c>
      <c r="BV1" s="27" t="s">
        <v>219</v>
      </c>
      <c r="BW1" s="27" t="s">
        <v>220</v>
      </c>
      <c r="BX1" s="27" t="s">
        <v>212</v>
      </c>
      <c r="BY1" s="27" t="s">
        <v>186</v>
      </c>
      <c r="BZ1" s="27" t="s">
        <v>221</v>
      </c>
      <c r="CA1" s="27" t="s">
        <v>222</v>
      </c>
      <c r="CB1" s="27" t="s">
        <v>223</v>
      </c>
      <c r="CC1" s="27" t="s">
        <v>224</v>
      </c>
      <c r="CD1" s="28" t="s">
        <v>225</v>
      </c>
      <c r="CE1" s="28" t="s">
        <v>225</v>
      </c>
      <c r="CF1" s="28" t="s">
        <v>225</v>
      </c>
      <c r="CG1" s="28" t="s">
        <v>225</v>
      </c>
      <c r="CH1" s="28" t="s">
        <v>225</v>
      </c>
      <c r="CI1" s="28" t="s">
        <v>225</v>
      </c>
      <c r="CJ1" s="28" t="s">
        <v>225</v>
      </c>
      <c r="CK1" s="28" t="s">
        <v>225</v>
      </c>
      <c r="CL1" s="28" t="s">
        <v>225</v>
      </c>
    </row>
    <row r="2" spans="1:90">
      <c r="A2" s="166">
        <v>1</v>
      </c>
      <c r="B2" s="478">
        <v>40634</v>
      </c>
      <c r="C2" s="42">
        <f t="shared" ref="C2:C7" si="0">MONTH(B2)</f>
        <v>4</v>
      </c>
      <c r="D2" s="170">
        <f>COUNTIF('Rake Load'!C:C,Summary!B2)</f>
        <v>0</v>
      </c>
      <c r="E2" s="170">
        <f>SUMIF('Rake Load'!C:C,B2,'Rake Load'!K:K)</f>
        <v>0</v>
      </c>
      <c r="F2" s="44">
        <f>SUMIF('Rake Load'!C:C,B2,'Rake Load'!AZ:AZ)</f>
        <v>0</v>
      </c>
      <c r="G2" s="44" t="e">
        <f t="shared" ref="G2:G7" si="1">F2/D2</f>
        <v>#DIV/0!</v>
      </c>
      <c r="H2" s="45" t="e">
        <f t="shared" ref="H2:H7" si="2">HOUR(G2)</f>
        <v>#DIV/0!</v>
      </c>
      <c r="I2" s="45" t="e">
        <f t="shared" ref="I2:I7" si="3">MINUTE(G2)</f>
        <v>#DIV/0!</v>
      </c>
      <c r="J2" s="44">
        <f>SUMIF('Rake Load'!C:C,B2,'Rake Load'!DK:DK)</f>
        <v>0</v>
      </c>
      <c r="K2" s="50">
        <f t="shared" ref="K2:K33" si="4">F2-J2</f>
        <v>0</v>
      </c>
      <c r="L2" s="50" t="e">
        <f t="shared" ref="L2:L33" si="5">K2/D2</f>
        <v>#DIV/0!</v>
      </c>
      <c r="M2" s="59" t="e">
        <f t="shared" ref="M2:M7" si="6">HOUR(L2)</f>
        <v>#DIV/0!</v>
      </c>
      <c r="N2" s="59" t="e">
        <f t="shared" ref="N2:N7" si="7">MINUTE(L2)</f>
        <v>#DIV/0!</v>
      </c>
      <c r="O2" s="480">
        <f>SUMIF(C$2:C2,C2,D$2:D2)</f>
        <v>0</v>
      </c>
      <c r="P2" s="42">
        <f>SUMIF(C$2:C2,C2,F$2:F2)</f>
        <v>0</v>
      </c>
      <c r="Q2" s="46" t="e">
        <f>P2/O2</f>
        <v>#DIV/0!</v>
      </c>
      <c r="R2" s="45" t="e">
        <f>HOUR(Q2)</f>
        <v>#DIV/0!</v>
      </c>
      <c r="S2" s="45" t="e">
        <f>MINUTE(Q2)</f>
        <v>#DIV/0!</v>
      </c>
      <c r="T2" s="480">
        <f>SUM(D$2:D2)</f>
        <v>0</v>
      </c>
      <c r="U2" s="47">
        <f>SUMIF(C$2:C2,C2,E$2:E2)</f>
        <v>0</v>
      </c>
      <c r="V2" s="47">
        <f>SUM(E$2:E2)</f>
        <v>0</v>
      </c>
      <c r="W2" s="52">
        <f>SUM(F$2:F2)</f>
        <v>0</v>
      </c>
      <c r="X2" s="52" t="e">
        <f>W2/T2</f>
        <v>#DIV/0!</v>
      </c>
      <c r="Y2" s="45" t="e">
        <f>HOUR(X2)</f>
        <v>#DIV/0!</v>
      </c>
      <c r="Z2" s="45" t="e">
        <f>MINUTE(X2)</f>
        <v>#DIV/0!</v>
      </c>
      <c r="AA2" s="47">
        <f>SUMIF('Rake Load'!C:C,Summary!B2,'Rake Load'!CA:CA)</f>
        <v>0</v>
      </c>
      <c r="AB2" s="47">
        <f>SUMIF(C$2:C2,C2,AA$2:AA2)</f>
        <v>0</v>
      </c>
      <c r="AC2" s="47">
        <f>SUM(AA$2:AA2)</f>
        <v>0</v>
      </c>
      <c r="AD2" s="52" t="e">
        <f>AA2/D2</f>
        <v>#DIV/0!</v>
      </c>
      <c r="AE2" s="52" t="e">
        <f>AB2/O2</f>
        <v>#DIV/0!</v>
      </c>
      <c r="AF2" s="52" t="e">
        <f>AC2/T2</f>
        <v>#DIV/0!</v>
      </c>
      <c r="AG2" s="47">
        <f>SUMIF(Unloader!B:B,Summary!B2,Unloader!M:M)</f>
        <v>0</v>
      </c>
      <c r="AH2" s="47">
        <f>SUMIF(C$2:C2,C2,AG$2:AG2)</f>
        <v>0</v>
      </c>
      <c r="AI2" s="47">
        <f>SUM(AG$2:AG2)</f>
        <v>0</v>
      </c>
      <c r="AJ2" s="52">
        <f>SUMIF(Unloader!B:B,Summary!B2,Unloader!W:W)</f>
        <v>0</v>
      </c>
      <c r="AK2" s="52">
        <f>SUMIF(Unloader!B:B,Summary!B2,Unloader!AD:AD)+SUMIF(Unloader!B:B,Summary!B2,Unloader!BR:BR)+SUMIF(Unloader!B:B,Summary!B2,Unloader!BN:BN)</f>
        <v>0</v>
      </c>
      <c r="AL2" s="52">
        <f>SUMIF(C$2:C2,C2,AJ$2:AJ2)</f>
        <v>0</v>
      </c>
      <c r="AM2" s="52">
        <f>SUMIF(C$2:C2,C2,AK$2:AK2)</f>
        <v>0</v>
      </c>
      <c r="AN2" s="47" t="e">
        <f>AH2/(AL2-AM2)/24</f>
        <v>#DIV/0!</v>
      </c>
      <c r="AO2" s="47">
        <f>SUM(AJ$2:AJ2)</f>
        <v>0</v>
      </c>
      <c r="AP2" s="47">
        <f>SUM(AK$2:AK2)</f>
        <v>0</v>
      </c>
      <c r="AQ2" s="47" t="e">
        <f>AI2/(AO2-AP2)/24</f>
        <v>#DIV/0!</v>
      </c>
    </row>
    <row r="3" spans="1:90">
      <c r="A3" s="166">
        <f>A2+1</f>
        <v>2</v>
      </c>
      <c r="B3" s="478">
        <f>B2+1</f>
        <v>40635</v>
      </c>
      <c r="C3" s="42">
        <f t="shared" si="0"/>
        <v>4</v>
      </c>
      <c r="D3" s="170">
        <f>COUNTIF('Rake Load'!C:C,Summary!B3)</f>
        <v>0</v>
      </c>
      <c r="E3" s="170">
        <f>SUMIF('Rake Load'!C:C,B3,'Rake Load'!K:K)</f>
        <v>0</v>
      </c>
      <c r="F3" s="44">
        <f>SUMIF('Rake Load'!C:C,B3,'Rake Load'!AZ:AZ)</f>
        <v>0</v>
      </c>
      <c r="G3" s="44" t="e">
        <f t="shared" si="1"/>
        <v>#DIV/0!</v>
      </c>
      <c r="H3" s="45" t="e">
        <f t="shared" si="2"/>
        <v>#DIV/0!</v>
      </c>
      <c r="I3" s="45" t="e">
        <f t="shared" si="3"/>
        <v>#DIV/0!</v>
      </c>
      <c r="J3" s="44">
        <f>SUMIF('Rake Load'!C:C,B3,'Rake Load'!DK:DK)</f>
        <v>0</v>
      </c>
      <c r="K3" s="50">
        <f t="shared" si="4"/>
        <v>0</v>
      </c>
      <c r="L3" s="50" t="e">
        <f t="shared" si="5"/>
        <v>#DIV/0!</v>
      </c>
      <c r="M3" s="59" t="e">
        <f t="shared" si="6"/>
        <v>#DIV/0!</v>
      </c>
      <c r="N3" s="59" t="e">
        <f t="shared" si="7"/>
        <v>#DIV/0!</v>
      </c>
      <c r="O3" s="480">
        <f>SUMIF(C$2:C3,C3,D$2:D3)</f>
        <v>0</v>
      </c>
      <c r="P3" s="42">
        <f>SUMIF(C$2:C3,C3,F$2:F3)</f>
        <v>0</v>
      </c>
      <c r="Q3" s="46" t="e">
        <f t="shared" ref="Q3:Q54" si="8">P3/O3</f>
        <v>#DIV/0!</v>
      </c>
      <c r="R3" s="45" t="e">
        <f t="shared" ref="R3:R54" si="9">HOUR(Q3)</f>
        <v>#DIV/0!</v>
      </c>
      <c r="S3" s="45" t="e">
        <f t="shared" ref="S3:S54" si="10">MINUTE(Q3)</f>
        <v>#DIV/0!</v>
      </c>
      <c r="T3" s="480">
        <f>SUM(D$2:D3)</f>
        <v>0</v>
      </c>
      <c r="U3" s="47">
        <f>SUMIF(C$2:C3,C3,E$2:E3)</f>
        <v>0</v>
      </c>
      <c r="V3" s="47">
        <f>SUM(E$2:E3)</f>
        <v>0</v>
      </c>
      <c r="W3" s="52">
        <f>SUM(F$2:F3)</f>
        <v>0</v>
      </c>
      <c r="X3" s="52" t="e">
        <f t="shared" ref="X3:X54" si="11">W3/T3</f>
        <v>#DIV/0!</v>
      </c>
      <c r="Y3" s="45" t="e">
        <f t="shared" ref="Y3:Y54" si="12">HOUR(X3)</f>
        <v>#DIV/0!</v>
      </c>
      <c r="Z3" s="45" t="e">
        <f t="shared" ref="Z3:Z54" si="13">MINUTE(X3)</f>
        <v>#DIV/0!</v>
      </c>
      <c r="AA3" s="47">
        <f>SUMIF('Rake Load'!C:C,Summary!B3,'Rake Load'!CA:CA)</f>
        <v>0</v>
      </c>
      <c r="AB3" s="47">
        <f>SUMIF(C$2:C3,C3,AA$2:AA3)</f>
        <v>0</v>
      </c>
      <c r="AC3" s="47">
        <f>SUM(AA$2:AA3)</f>
        <v>0</v>
      </c>
      <c r="AD3" s="52" t="e">
        <f t="shared" ref="AD3:AD54" si="14">AA3/D3</f>
        <v>#DIV/0!</v>
      </c>
      <c r="AE3" s="52" t="e">
        <f t="shared" ref="AE3:AE54" si="15">AB3/O3</f>
        <v>#DIV/0!</v>
      </c>
      <c r="AF3" s="52" t="e">
        <f t="shared" ref="AF3:AF54" si="16">AC3/T3</f>
        <v>#DIV/0!</v>
      </c>
      <c r="AG3" s="47">
        <f>SUMIF(Unloader!B:B,Summary!B3,Unloader!M:M)</f>
        <v>0</v>
      </c>
      <c r="AH3" s="47">
        <f>SUMIF(C$2:C3,C3,AG$2:AG3)</f>
        <v>0</v>
      </c>
      <c r="AI3" s="47">
        <f>SUM(AG$2:AG3)</f>
        <v>0</v>
      </c>
      <c r="AJ3" s="52">
        <f>SUMIF(Unloader!B:B,Summary!B3,Unloader!W:W)</f>
        <v>0</v>
      </c>
      <c r="AK3" s="52">
        <f>SUMIF(Unloader!B:B,Summary!B3,Unloader!AD:AD)+SUMIF(Unloader!B:B,Summary!B3,Unloader!BR:BR)+SUMIF(Unloader!B:B,Summary!B3,Unloader!BN:BN)</f>
        <v>0</v>
      </c>
      <c r="AL3" s="52">
        <f>SUMIF(C$2:C3,C3,AJ$2:AJ3)</f>
        <v>0</v>
      </c>
      <c r="AM3" s="52">
        <f>SUMIF(C$2:C3,C3,AK$2:AK3)</f>
        <v>0</v>
      </c>
      <c r="AN3" s="47" t="e">
        <f t="shared" ref="AN3:AN54" si="17">AH3/(AL3-AM3)/24</f>
        <v>#DIV/0!</v>
      </c>
      <c r="AO3" s="47">
        <f>SUM(AJ$2:AJ3)</f>
        <v>0</v>
      </c>
      <c r="AP3" s="47">
        <f>SUM(AK$2:AK3)</f>
        <v>0</v>
      </c>
      <c r="AQ3" s="47" t="e">
        <f t="shared" ref="AQ3:AQ54" si="18">AI3/(AO3-AP3)/24</f>
        <v>#DIV/0!</v>
      </c>
    </row>
    <row r="4" spans="1:90">
      <c r="A4" s="166">
        <f t="shared" ref="A4:B22" si="19">A3+1</f>
        <v>3</v>
      </c>
      <c r="B4" s="478">
        <f t="shared" si="19"/>
        <v>40636</v>
      </c>
      <c r="C4" s="42">
        <f t="shared" si="0"/>
        <v>4</v>
      </c>
      <c r="D4" s="170">
        <f>COUNTIF('Rake Load'!C:C,Summary!B4)</f>
        <v>0</v>
      </c>
      <c r="E4" s="170">
        <f>SUMIF('Rake Load'!C:C,B4,'Rake Load'!K:K)</f>
        <v>0</v>
      </c>
      <c r="F4" s="44">
        <f>SUMIF('Rake Load'!C:C,B4,'Rake Load'!AZ:AZ)</f>
        <v>0</v>
      </c>
      <c r="G4" s="44" t="e">
        <f t="shared" si="1"/>
        <v>#DIV/0!</v>
      </c>
      <c r="H4" s="45" t="e">
        <f t="shared" si="2"/>
        <v>#DIV/0!</v>
      </c>
      <c r="I4" s="45" t="e">
        <f t="shared" si="3"/>
        <v>#DIV/0!</v>
      </c>
      <c r="J4" s="44">
        <f>SUMIF('Rake Load'!C:C,B4,'Rake Load'!DK:DK)</f>
        <v>0</v>
      </c>
      <c r="K4" s="50">
        <f t="shared" si="4"/>
        <v>0</v>
      </c>
      <c r="L4" s="50" t="e">
        <f t="shared" si="5"/>
        <v>#DIV/0!</v>
      </c>
      <c r="M4" s="59" t="e">
        <f t="shared" si="6"/>
        <v>#DIV/0!</v>
      </c>
      <c r="N4" s="59" t="e">
        <f t="shared" si="7"/>
        <v>#DIV/0!</v>
      </c>
      <c r="O4" s="480">
        <f>SUMIF(C$2:C4,C4,D$2:D4)</f>
        <v>0</v>
      </c>
      <c r="P4" s="42">
        <f>SUMIF(C$2:C4,C4,F$2:F4)</f>
        <v>0</v>
      </c>
      <c r="Q4" s="46" t="e">
        <f t="shared" si="8"/>
        <v>#DIV/0!</v>
      </c>
      <c r="R4" s="45" t="e">
        <f t="shared" si="9"/>
        <v>#DIV/0!</v>
      </c>
      <c r="S4" s="45" t="e">
        <f t="shared" si="10"/>
        <v>#DIV/0!</v>
      </c>
      <c r="T4" s="480">
        <f>SUM(D$2:D4)</f>
        <v>0</v>
      </c>
      <c r="U4" s="47">
        <f>SUMIF(C$2:C4,C4,E$2:E4)</f>
        <v>0</v>
      </c>
      <c r="V4" s="47">
        <f>SUM(E$2:E4)</f>
        <v>0</v>
      </c>
      <c r="W4" s="52">
        <f>SUM(F$2:F4)</f>
        <v>0</v>
      </c>
      <c r="X4" s="52" t="e">
        <f t="shared" si="11"/>
        <v>#DIV/0!</v>
      </c>
      <c r="Y4" s="45" t="e">
        <f t="shared" si="12"/>
        <v>#DIV/0!</v>
      </c>
      <c r="Z4" s="45" t="e">
        <f t="shared" si="13"/>
        <v>#DIV/0!</v>
      </c>
      <c r="AA4" s="47">
        <f>SUMIF('Rake Load'!C:C,Summary!B4,'Rake Load'!CA:CA)</f>
        <v>0</v>
      </c>
      <c r="AB4" s="47">
        <f>SUMIF(C$2:C4,C4,AA$2:AA4)</f>
        <v>0</v>
      </c>
      <c r="AC4" s="47">
        <f>SUM(AA$2:AA4)</f>
        <v>0</v>
      </c>
      <c r="AD4" s="52" t="e">
        <f t="shared" si="14"/>
        <v>#DIV/0!</v>
      </c>
      <c r="AE4" s="52" t="e">
        <f t="shared" si="15"/>
        <v>#DIV/0!</v>
      </c>
      <c r="AF4" s="52" t="e">
        <f t="shared" si="16"/>
        <v>#DIV/0!</v>
      </c>
      <c r="AG4" s="47">
        <f>SUMIF(Unloader!B:B,Summary!B4,Unloader!M:M)</f>
        <v>0</v>
      </c>
      <c r="AH4" s="47">
        <f>SUMIF(C$2:C4,C4,AG$2:AG4)</f>
        <v>0</v>
      </c>
      <c r="AI4" s="47">
        <f>SUM(AG$2:AG4)</f>
        <v>0</v>
      </c>
      <c r="AJ4" s="52">
        <f>SUMIF(Unloader!B:B,Summary!B4,Unloader!W:W)</f>
        <v>0</v>
      </c>
      <c r="AK4" s="52">
        <f>SUMIF(Unloader!B:B,Summary!B4,Unloader!AD:AD)+SUMIF(Unloader!B:B,Summary!B4,Unloader!BR:BR)+SUMIF(Unloader!B:B,Summary!B4,Unloader!BN:BN)</f>
        <v>0</v>
      </c>
      <c r="AL4" s="52">
        <f>SUMIF(C$2:C4,C4,AJ$2:AJ4)</f>
        <v>0</v>
      </c>
      <c r="AM4" s="52">
        <f>SUMIF(C$2:C4,C4,AK$2:AK4)</f>
        <v>0</v>
      </c>
      <c r="AN4" s="47" t="e">
        <f t="shared" si="17"/>
        <v>#DIV/0!</v>
      </c>
      <c r="AO4" s="47">
        <f>SUM(AJ$2:AJ4)</f>
        <v>0</v>
      </c>
      <c r="AP4" s="47">
        <f>SUM(AK$2:AK4)</f>
        <v>0</v>
      </c>
      <c r="AQ4" s="47" t="e">
        <f t="shared" si="18"/>
        <v>#DIV/0!</v>
      </c>
    </row>
    <row r="5" spans="1:90">
      <c r="A5" s="166">
        <f t="shared" si="19"/>
        <v>4</v>
      </c>
      <c r="B5" s="478">
        <f t="shared" si="19"/>
        <v>40637</v>
      </c>
      <c r="C5" s="42">
        <f t="shared" si="0"/>
        <v>4</v>
      </c>
      <c r="D5" s="170">
        <f>COUNTIF('Rake Load'!C:C,Summary!B5)</f>
        <v>0</v>
      </c>
      <c r="E5" s="170">
        <f>SUMIF('Rake Load'!C:C,B5,'Rake Load'!K:K)</f>
        <v>0</v>
      </c>
      <c r="F5" s="44">
        <f>SUMIF('Rake Load'!C:C,B5,'Rake Load'!AZ:AZ)</f>
        <v>0</v>
      </c>
      <c r="G5" s="44" t="e">
        <f t="shared" si="1"/>
        <v>#DIV/0!</v>
      </c>
      <c r="H5" s="45" t="e">
        <f t="shared" si="2"/>
        <v>#DIV/0!</v>
      </c>
      <c r="I5" s="45" t="e">
        <f t="shared" si="3"/>
        <v>#DIV/0!</v>
      </c>
      <c r="J5" s="44">
        <f>SUMIF('Rake Load'!C:C,B5,'Rake Load'!DK:DK)</f>
        <v>0</v>
      </c>
      <c r="K5" s="50">
        <f t="shared" si="4"/>
        <v>0</v>
      </c>
      <c r="L5" s="50" t="e">
        <f t="shared" si="5"/>
        <v>#DIV/0!</v>
      </c>
      <c r="M5" s="59" t="e">
        <f t="shared" si="6"/>
        <v>#DIV/0!</v>
      </c>
      <c r="N5" s="59" t="e">
        <f t="shared" si="7"/>
        <v>#DIV/0!</v>
      </c>
      <c r="O5" s="480">
        <f>SUMIF(C$2:C5,C5,D$2:D5)</f>
        <v>0</v>
      </c>
      <c r="P5" s="42">
        <f>SUMIF(C$2:C5,C5,F$2:F5)</f>
        <v>0</v>
      </c>
      <c r="Q5" s="46" t="e">
        <f t="shared" si="8"/>
        <v>#DIV/0!</v>
      </c>
      <c r="R5" s="45" t="e">
        <f t="shared" si="9"/>
        <v>#DIV/0!</v>
      </c>
      <c r="S5" s="45" t="e">
        <f t="shared" si="10"/>
        <v>#DIV/0!</v>
      </c>
      <c r="T5" s="480">
        <f>SUM(D$2:D5)</f>
        <v>0</v>
      </c>
      <c r="U5" s="47">
        <f>SUMIF(C$2:C5,C5,E$2:E5)</f>
        <v>0</v>
      </c>
      <c r="V5" s="47">
        <f>SUM(E$2:E5)</f>
        <v>0</v>
      </c>
      <c r="W5" s="52">
        <f>SUM(F$2:F5)</f>
        <v>0</v>
      </c>
      <c r="X5" s="52" t="e">
        <f t="shared" si="11"/>
        <v>#DIV/0!</v>
      </c>
      <c r="Y5" s="45" t="e">
        <f t="shared" si="12"/>
        <v>#DIV/0!</v>
      </c>
      <c r="Z5" s="45" t="e">
        <f t="shared" si="13"/>
        <v>#DIV/0!</v>
      </c>
      <c r="AA5" s="47">
        <f>SUMIF('Rake Load'!C:C,Summary!B5,'Rake Load'!CA:CA)</f>
        <v>0</v>
      </c>
      <c r="AB5" s="47">
        <f>SUMIF(C$2:C5,C5,AA$2:AA5)</f>
        <v>0</v>
      </c>
      <c r="AC5" s="47">
        <f>SUM(AA$2:AA5)</f>
        <v>0</v>
      </c>
      <c r="AD5" s="52" t="e">
        <f t="shared" si="14"/>
        <v>#DIV/0!</v>
      </c>
      <c r="AE5" s="52" t="e">
        <f t="shared" si="15"/>
        <v>#DIV/0!</v>
      </c>
      <c r="AF5" s="52" t="e">
        <f t="shared" si="16"/>
        <v>#DIV/0!</v>
      </c>
      <c r="AG5" s="47">
        <f>SUMIF(Unloader!B:B,Summary!B5,Unloader!M:M)</f>
        <v>0</v>
      </c>
      <c r="AH5" s="47">
        <f>SUMIF(C$2:C5,C5,AG$2:AG5)</f>
        <v>0</v>
      </c>
      <c r="AI5" s="47">
        <f>SUM(AG$2:AG5)</f>
        <v>0</v>
      </c>
      <c r="AJ5" s="52">
        <f>SUMIF(Unloader!B:B,Summary!B5,Unloader!W:W)</f>
        <v>0</v>
      </c>
      <c r="AK5" s="52">
        <f>SUMIF(Unloader!B:B,Summary!B5,Unloader!AD:AD)+SUMIF(Unloader!B:B,Summary!B5,Unloader!BR:BR)+SUMIF(Unloader!B:B,Summary!B5,Unloader!BN:BN)</f>
        <v>0</v>
      </c>
      <c r="AL5" s="52">
        <f>SUMIF(C$2:C5,C5,AJ$2:AJ5)</f>
        <v>0</v>
      </c>
      <c r="AM5" s="52">
        <f>SUMIF(C$2:C5,C5,AK$2:AK5)</f>
        <v>0</v>
      </c>
      <c r="AN5" s="47" t="e">
        <f t="shared" si="17"/>
        <v>#DIV/0!</v>
      </c>
      <c r="AO5" s="47">
        <f>SUM(AJ$2:AJ5)</f>
        <v>0</v>
      </c>
      <c r="AP5" s="47">
        <f>SUM(AK$2:AK5)</f>
        <v>0</v>
      </c>
      <c r="AQ5" s="47" t="e">
        <f t="shared" si="18"/>
        <v>#DIV/0!</v>
      </c>
    </row>
    <row r="6" spans="1:90">
      <c r="A6" s="166">
        <f t="shared" si="19"/>
        <v>5</v>
      </c>
      <c r="B6" s="478">
        <f t="shared" si="19"/>
        <v>40638</v>
      </c>
      <c r="C6" s="42">
        <f t="shared" si="0"/>
        <v>4</v>
      </c>
      <c r="D6" s="170">
        <f>COUNTIF('Rake Load'!C:C,Summary!B6)</f>
        <v>0</v>
      </c>
      <c r="E6" s="170">
        <f>SUMIF('Rake Load'!C:C,B6,'Rake Load'!K:K)</f>
        <v>0</v>
      </c>
      <c r="F6" s="44">
        <f>SUMIF('Rake Load'!C:C,B6,'Rake Load'!AZ:AZ)</f>
        <v>0</v>
      </c>
      <c r="G6" s="44" t="e">
        <f t="shared" si="1"/>
        <v>#DIV/0!</v>
      </c>
      <c r="H6" s="45" t="e">
        <f t="shared" si="2"/>
        <v>#DIV/0!</v>
      </c>
      <c r="I6" s="45" t="e">
        <f t="shared" si="3"/>
        <v>#DIV/0!</v>
      </c>
      <c r="J6" s="44">
        <f>SUMIF('Rake Load'!C:C,B6,'Rake Load'!DK:DK)</f>
        <v>0</v>
      </c>
      <c r="K6" s="50">
        <f t="shared" si="4"/>
        <v>0</v>
      </c>
      <c r="L6" s="50" t="e">
        <f t="shared" si="5"/>
        <v>#DIV/0!</v>
      </c>
      <c r="M6" s="59" t="e">
        <f t="shared" si="6"/>
        <v>#DIV/0!</v>
      </c>
      <c r="N6" s="59" t="e">
        <f t="shared" si="7"/>
        <v>#DIV/0!</v>
      </c>
      <c r="O6" s="480">
        <f>SUMIF(C$2:C6,C6,D$2:D6)</f>
        <v>0</v>
      </c>
      <c r="P6" s="42">
        <f>SUMIF(C$2:C6,C6,F$2:F6)</f>
        <v>0</v>
      </c>
      <c r="Q6" s="46" t="e">
        <f t="shared" si="8"/>
        <v>#DIV/0!</v>
      </c>
      <c r="R6" s="45" t="e">
        <f t="shared" si="9"/>
        <v>#DIV/0!</v>
      </c>
      <c r="S6" s="45" t="e">
        <f t="shared" si="10"/>
        <v>#DIV/0!</v>
      </c>
      <c r="T6" s="480">
        <f>SUM(D$2:D6)</f>
        <v>0</v>
      </c>
      <c r="U6" s="47">
        <f>SUMIF(C$2:C6,C6,E$2:E6)</f>
        <v>0</v>
      </c>
      <c r="V6" s="47">
        <f>SUM(E$2:E6)</f>
        <v>0</v>
      </c>
      <c r="W6" s="52">
        <f>SUM(F$2:F6)</f>
        <v>0</v>
      </c>
      <c r="X6" s="52" t="e">
        <f t="shared" si="11"/>
        <v>#DIV/0!</v>
      </c>
      <c r="Y6" s="45" t="e">
        <f t="shared" si="12"/>
        <v>#DIV/0!</v>
      </c>
      <c r="Z6" s="45" t="e">
        <f t="shared" si="13"/>
        <v>#DIV/0!</v>
      </c>
      <c r="AA6" s="47">
        <f>SUMIF('Rake Load'!C:C,Summary!B6,'Rake Load'!CA:CA)</f>
        <v>0</v>
      </c>
      <c r="AB6" s="47">
        <f>SUMIF(C$2:C6,C6,AA$2:AA6)</f>
        <v>0</v>
      </c>
      <c r="AC6" s="47">
        <f>SUM(AA$2:AA6)</f>
        <v>0</v>
      </c>
      <c r="AD6" s="52" t="e">
        <f t="shared" si="14"/>
        <v>#DIV/0!</v>
      </c>
      <c r="AE6" s="52" t="e">
        <f t="shared" si="15"/>
        <v>#DIV/0!</v>
      </c>
      <c r="AF6" s="52" t="e">
        <f t="shared" si="16"/>
        <v>#DIV/0!</v>
      </c>
      <c r="AG6" s="47">
        <f>SUMIF(Unloader!B:B,Summary!B6,Unloader!M:M)</f>
        <v>0</v>
      </c>
      <c r="AH6" s="47">
        <f>SUMIF(C$2:C6,C6,AG$2:AG6)</f>
        <v>0</v>
      </c>
      <c r="AI6" s="47">
        <f>SUM(AG$2:AG6)</f>
        <v>0</v>
      </c>
      <c r="AJ6" s="52">
        <f>SUMIF(Unloader!B:B,Summary!B6,Unloader!W:W)</f>
        <v>0</v>
      </c>
      <c r="AK6" s="52">
        <f>SUMIF(Unloader!B:B,Summary!B6,Unloader!AD:AD)+SUMIF(Unloader!B:B,Summary!B6,Unloader!BR:BR)+SUMIF(Unloader!B:B,Summary!B6,Unloader!BN:BN)</f>
        <v>0</v>
      </c>
      <c r="AL6" s="52">
        <f>SUMIF(C$2:C6,C6,AJ$2:AJ6)</f>
        <v>0</v>
      </c>
      <c r="AM6" s="52">
        <f>SUMIF(C$2:C6,C6,AK$2:AK6)</f>
        <v>0</v>
      </c>
      <c r="AN6" s="47" t="e">
        <f t="shared" si="17"/>
        <v>#DIV/0!</v>
      </c>
      <c r="AO6" s="47">
        <f>SUM(AJ$2:AJ6)</f>
        <v>0</v>
      </c>
      <c r="AP6" s="47">
        <f>SUM(AK$2:AK6)</f>
        <v>0</v>
      </c>
      <c r="AQ6" s="47" t="e">
        <f t="shared" si="18"/>
        <v>#DIV/0!</v>
      </c>
    </row>
    <row r="7" spans="1:90">
      <c r="A7" s="166">
        <f t="shared" si="19"/>
        <v>6</v>
      </c>
      <c r="B7" s="478">
        <f t="shared" si="19"/>
        <v>40639</v>
      </c>
      <c r="C7" s="42">
        <f t="shared" si="0"/>
        <v>4</v>
      </c>
      <c r="D7" s="170">
        <f>COUNTIF('Rake Load'!C:C,Summary!B7)</f>
        <v>0</v>
      </c>
      <c r="E7" s="170">
        <f>SUMIF('Rake Load'!C:C,B7,'Rake Load'!K:K)</f>
        <v>0</v>
      </c>
      <c r="F7" s="44">
        <f>SUMIF('Rake Load'!C:C,B7,'Rake Load'!AZ:AZ)</f>
        <v>0</v>
      </c>
      <c r="G7" s="44" t="e">
        <f t="shared" si="1"/>
        <v>#DIV/0!</v>
      </c>
      <c r="H7" s="45" t="e">
        <f t="shared" si="2"/>
        <v>#DIV/0!</v>
      </c>
      <c r="I7" s="45" t="e">
        <f t="shared" si="3"/>
        <v>#DIV/0!</v>
      </c>
      <c r="J7" s="44">
        <f>SUMIF('Rake Load'!C:C,B7,'Rake Load'!DK:DK)</f>
        <v>0</v>
      </c>
      <c r="K7" s="50">
        <f t="shared" si="4"/>
        <v>0</v>
      </c>
      <c r="L7" s="50" t="e">
        <f t="shared" si="5"/>
        <v>#DIV/0!</v>
      </c>
      <c r="M7" s="59" t="e">
        <f t="shared" si="6"/>
        <v>#DIV/0!</v>
      </c>
      <c r="N7" s="59" t="e">
        <f t="shared" si="7"/>
        <v>#DIV/0!</v>
      </c>
      <c r="O7" s="480">
        <f>SUMIF(C$2:C7,C7,D$2:D7)</f>
        <v>0</v>
      </c>
      <c r="P7" s="42">
        <f>SUMIF(C$2:C7,C7,F$2:F7)</f>
        <v>0</v>
      </c>
      <c r="Q7" s="46" t="e">
        <f t="shared" si="8"/>
        <v>#DIV/0!</v>
      </c>
      <c r="R7" s="45" t="e">
        <f t="shared" si="9"/>
        <v>#DIV/0!</v>
      </c>
      <c r="S7" s="45" t="e">
        <f t="shared" si="10"/>
        <v>#DIV/0!</v>
      </c>
      <c r="T7" s="480">
        <f>SUM(D$2:D7)</f>
        <v>0</v>
      </c>
      <c r="U7" s="47">
        <f>SUMIF(C$2:C7,C7,E$2:E7)</f>
        <v>0</v>
      </c>
      <c r="V7" s="47">
        <f>SUM(E$2:E7)</f>
        <v>0</v>
      </c>
      <c r="W7" s="52">
        <f>SUM(F$2:F7)</f>
        <v>0</v>
      </c>
      <c r="X7" s="52" t="e">
        <f t="shared" si="11"/>
        <v>#DIV/0!</v>
      </c>
      <c r="Y7" s="45" t="e">
        <f t="shared" si="12"/>
        <v>#DIV/0!</v>
      </c>
      <c r="Z7" s="45" t="e">
        <f t="shared" si="13"/>
        <v>#DIV/0!</v>
      </c>
      <c r="AA7" s="47">
        <f>SUMIF('Rake Load'!C:C,Summary!B7,'Rake Load'!CA:CA)</f>
        <v>0</v>
      </c>
      <c r="AB7" s="47">
        <f>SUMIF(C$2:C7,C7,AA$2:AA7)</f>
        <v>0</v>
      </c>
      <c r="AC7" s="47">
        <f>SUM(AA$2:AA7)</f>
        <v>0</v>
      </c>
      <c r="AD7" s="52" t="e">
        <f t="shared" si="14"/>
        <v>#DIV/0!</v>
      </c>
      <c r="AE7" s="52" t="e">
        <f t="shared" si="15"/>
        <v>#DIV/0!</v>
      </c>
      <c r="AF7" s="52" t="e">
        <f t="shared" si="16"/>
        <v>#DIV/0!</v>
      </c>
      <c r="AG7" s="47">
        <f>SUMIF(Unloader!B:B,Summary!B7,Unloader!M:M)</f>
        <v>0</v>
      </c>
      <c r="AH7" s="47">
        <f>SUMIF(C$2:C7,C7,AG$2:AG7)</f>
        <v>0</v>
      </c>
      <c r="AI7" s="47">
        <f>SUM(AG$2:AG7)</f>
        <v>0</v>
      </c>
      <c r="AJ7" s="52">
        <f>SUMIF(Unloader!B:B,Summary!B7,Unloader!W:W)</f>
        <v>0</v>
      </c>
      <c r="AK7" s="52">
        <f>SUMIF(Unloader!B:B,Summary!B7,Unloader!AD:AD)+SUMIF(Unloader!B:B,Summary!B7,Unloader!BR:BR)+SUMIF(Unloader!B:B,Summary!B7,Unloader!BN:BN)</f>
        <v>0</v>
      </c>
      <c r="AL7" s="52">
        <f>SUMIF(C$2:C7,C7,AJ$2:AJ7)</f>
        <v>0</v>
      </c>
      <c r="AM7" s="52">
        <f>SUMIF(C$2:C7,C7,AK$2:AK7)</f>
        <v>0</v>
      </c>
      <c r="AN7" s="47" t="e">
        <f t="shared" si="17"/>
        <v>#DIV/0!</v>
      </c>
      <c r="AO7" s="47">
        <f>SUM(AJ$2:AJ7)</f>
        <v>0</v>
      </c>
      <c r="AP7" s="47">
        <f>SUM(AK$2:AK7)</f>
        <v>0</v>
      </c>
      <c r="AQ7" s="47" t="e">
        <f t="shared" si="18"/>
        <v>#DIV/0!</v>
      </c>
    </row>
    <row r="8" spans="1:90">
      <c r="A8" s="166">
        <f>A7+1</f>
        <v>7</v>
      </c>
      <c r="B8" s="478">
        <f t="shared" ref="B8:B22" si="20">B7+1</f>
        <v>40640</v>
      </c>
      <c r="C8" s="42">
        <f t="shared" ref="C8:C54" si="21">MONTH(B8)</f>
        <v>4</v>
      </c>
      <c r="D8" s="170">
        <f>COUNTIF('Rake Load'!C:C,Summary!B8)</f>
        <v>0</v>
      </c>
      <c r="E8" s="170">
        <f>SUMIF('Rake Load'!C:C,B8,'Rake Load'!K:K)</f>
        <v>0</v>
      </c>
      <c r="F8" s="44">
        <f>SUMIF('Rake Load'!C:C,B8,'Rake Load'!AZ:AZ)</f>
        <v>0</v>
      </c>
      <c r="G8" s="44" t="e">
        <f t="shared" ref="G8:G22" si="22">F8/D8</f>
        <v>#DIV/0!</v>
      </c>
      <c r="H8" s="45" t="e">
        <f t="shared" ref="H8:H22" si="23">HOUR(G8)</f>
        <v>#DIV/0!</v>
      </c>
      <c r="I8" s="45" t="e">
        <f t="shared" ref="I8:I22" si="24">MINUTE(G8)</f>
        <v>#DIV/0!</v>
      </c>
      <c r="J8" s="44">
        <f>SUMIF('Rake Load'!C:C,B8,'Rake Load'!DK:DK)</f>
        <v>0</v>
      </c>
      <c r="K8" s="50">
        <f t="shared" si="4"/>
        <v>0</v>
      </c>
      <c r="L8" s="50" t="e">
        <f t="shared" si="5"/>
        <v>#DIV/0!</v>
      </c>
      <c r="M8" s="59" t="e">
        <f t="shared" ref="M8:M22" si="25">HOUR(L8)</f>
        <v>#DIV/0!</v>
      </c>
      <c r="N8" s="59" t="e">
        <f t="shared" ref="N8:N22" si="26">MINUTE(L8)</f>
        <v>#DIV/0!</v>
      </c>
      <c r="O8" s="480">
        <f>SUMIF(C$2:C8,C8,D$2:D8)</f>
        <v>0</v>
      </c>
      <c r="P8" s="42">
        <f>SUMIF(C$2:C8,C8,F$2:F8)</f>
        <v>0</v>
      </c>
      <c r="Q8" s="46" t="e">
        <f t="shared" si="8"/>
        <v>#DIV/0!</v>
      </c>
      <c r="R8" s="45" t="e">
        <f t="shared" si="9"/>
        <v>#DIV/0!</v>
      </c>
      <c r="S8" s="45" t="e">
        <f t="shared" si="10"/>
        <v>#DIV/0!</v>
      </c>
      <c r="T8" s="480">
        <f>SUM(D$2:D8)</f>
        <v>0</v>
      </c>
      <c r="U8" s="47">
        <f>SUMIF(C$2:C8,C8,E$2:E8)</f>
        <v>0</v>
      </c>
      <c r="V8" s="47">
        <f>SUM(E$2:E8)</f>
        <v>0</v>
      </c>
      <c r="W8" s="52">
        <f>SUM(F$2:F8)</f>
        <v>0</v>
      </c>
      <c r="X8" s="52" t="e">
        <f t="shared" si="11"/>
        <v>#DIV/0!</v>
      </c>
      <c r="Y8" s="45" t="e">
        <f t="shared" si="12"/>
        <v>#DIV/0!</v>
      </c>
      <c r="Z8" s="45" t="e">
        <f t="shared" si="13"/>
        <v>#DIV/0!</v>
      </c>
      <c r="AA8" s="47">
        <f>SUMIF('Rake Load'!C:C,Summary!B8,'Rake Load'!CA:CA)</f>
        <v>0</v>
      </c>
      <c r="AB8" s="47">
        <f>SUMIF(C$2:C8,C8,AA$2:AA8)</f>
        <v>0</v>
      </c>
      <c r="AC8" s="47">
        <f>SUM(AA$2:AA8)</f>
        <v>0</v>
      </c>
      <c r="AD8" s="52" t="e">
        <f t="shared" si="14"/>
        <v>#DIV/0!</v>
      </c>
      <c r="AE8" s="52" t="e">
        <f t="shared" si="15"/>
        <v>#DIV/0!</v>
      </c>
      <c r="AF8" s="52" t="e">
        <f t="shared" si="16"/>
        <v>#DIV/0!</v>
      </c>
      <c r="AG8" s="47">
        <f>SUMIF(Unloader!B:B,Summary!B8,Unloader!M:M)</f>
        <v>0</v>
      </c>
      <c r="AH8" s="47">
        <f>SUMIF(C$2:C8,C8,AG$2:AG8)</f>
        <v>0</v>
      </c>
      <c r="AI8" s="47">
        <f>SUM(AG$2:AG8)</f>
        <v>0</v>
      </c>
      <c r="AJ8" s="52">
        <f>SUMIF(Unloader!B:B,Summary!B8,Unloader!W:W)</f>
        <v>0</v>
      </c>
      <c r="AK8" s="52">
        <f>SUMIF(Unloader!B:B,Summary!B8,Unloader!AD:AD)+SUMIF(Unloader!B:B,Summary!B8,Unloader!BR:BR)+SUMIF(Unloader!B:B,Summary!B8,Unloader!BN:BN)</f>
        <v>0</v>
      </c>
      <c r="AL8" s="52">
        <f>SUMIF(C$2:C8,C8,AJ$2:AJ8)</f>
        <v>0</v>
      </c>
      <c r="AM8" s="52">
        <f>SUMIF(C$2:C8,C8,AK$2:AK8)</f>
        <v>0</v>
      </c>
      <c r="AN8" s="47" t="e">
        <f t="shared" si="17"/>
        <v>#DIV/0!</v>
      </c>
      <c r="AO8" s="47">
        <f>SUM(AJ$2:AJ8)</f>
        <v>0</v>
      </c>
      <c r="AP8" s="47">
        <f>SUM(AK$2:AK8)</f>
        <v>0</v>
      </c>
      <c r="AQ8" s="47" t="e">
        <f t="shared" si="18"/>
        <v>#DIV/0!</v>
      </c>
    </row>
    <row r="9" spans="1:90">
      <c r="A9" s="166">
        <f t="shared" si="19"/>
        <v>8</v>
      </c>
      <c r="B9" s="478">
        <f t="shared" si="20"/>
        <v>40641</v>
      </c>
      <c r="C9" s="42">
        <f t="shared" si="21"/>
        <v>4</v>
      </c>
      <c r="D9" s="170">
        <f>COUNTIF('Rake Load'!C:C,Summary!B9)</f>
        <v>0</v>
      </c>
      <c r="E9" s="170">
        <f>SUMIF('Rake Load'!C:C,B9,'Rake Load'!K:K)</f>
        <v>0</v>
      </c>
      <c r="F9" s="44">
        <f>SUMIF('Rake Load'!C:C,B9,'Rake Load'!AZ:AZ)</f>
        <v>0</v>
      </c>
      <c r="G9" s="44" t="e">
        <f t="shared" si="22"/>
        <v>#DIV/0!</v>
      </c>
      <c r="H9" s="45" t="e">
        <f t="shared" si="23"/>
        <v>#DIV/0!</v>
      </c>
      <c r="I9" s="45" t="e">
        <f t="shared" si="24"/>
        <v>#DIV/0!</v>
      </c>
      <c r="J9" s="44">
        <f>SUMIF('Rake Load'!C:C,B9,'Rake Load'!DK:DK)</f>
        <v>0</v>
      </c>
      <c r="K9" s="50">
        <f t="shared" si="4"/>
        <v>0</v>
      </c>
      <c r="L9" s="50" t="e">
        <f t="shared" si="5"/>
        <v>#DIV/0!</v>
      </c>
      <c r="M9" s="59" t="e">
        <f t="shared" si="25"/>
        <v>#DIV/0!</v>
      </c>
      <c r="N9" s="59" t="e">
        <f t="shared" si="26"/>
        <v>#DIV/0!</v>
      </c>
      <c r="O9" s="480">
        <f>SUMIF(C$2:C9,C9,D$2:D9)</f>
        <v>0</v>
      </c>
      <c r="P9" s="42">
        <f>SUMIF(C$2:C9,C9,F$2:F9)</f>
        <v>0</v>
      </c>
      <c r="Q9" s="46" t="e">
        <f t="shared" si="8"/>
        <v>#DIV/0!</v>
      </c>
      <c r="R9" s="45" t="e">
        <f t="shared" si="9"/>
        <v>#DIV/0!</v>
      </c>
      <c r="S9" s="45" t="e">
        <f t="shared" si="10"/>
        <v>#DIV/0!</v>
      </c>
      <c r="T9" s="480">
        <f>SUM(D$2:D9)</f>
        <v>0</v>
      </c>
      <c r="U9" s="47">
        <f>SUMIF(C$2:C9,C9,E$2:E9)</f>
        <v>0</v>
      </c>
      <c r="V9" s="47">
        <f>SUM(E$2:E9)</f>
        <v>0</v>
      </c>
      <c r="W9" s="52">
        <f>SUM(F$2:F9)</f>
        <v>0</v>
      </c>
      <c r="X9" s="52" t="e">
        <f t="shared" si="11"/>
        <v>#DIV/0!</v>
      </c>
      <c r="Y9" s="45" t="e">
        <f t="shared" si="12"/>
        <v>#DIV/0!</v>
      </c>
      <c r="Z9" s="45" t="e">
        <f t="shared" si="13"/>
        <v>#DIV/0!</v>
      </c>
      <c r="AA9" s="47">
        <f>SUMIF('Rake Load'!C:C,Summary!B9,'Rake Load'!CA:CA)</f>
        <v>0</v>
      </c>
      <c r="AB9" s="47">
        <f>SUMIF(C$2:C9,C9,AA$2:AA9)</f>
        <v>0</v>
      </c>
      <c r="AC9" s="47">
        <f>SUM(AA$2:AA9)</f>
        <v>0</v>
      </c>
      <c r="AD9" s="52" t="e">
        <f t="shared" si="14"/>
        <v>#DIV/0!</v>
      </c>
      <c r="AE9" s="52" t="e">
        <f t="shared" si="15"/>
        <v>#DIV/0!</v>
      </c>
      <c r="AF9" s="52" t="e">
        <f t="shared" si="16"/>
        <v>#DIV/0!</v>
      </c>
      <c r="AG9" s="47">
        <f>SUMIF(Unloader!B:B,Summary!B9,Unloader!M:M)</f>
        <v>0</v>
      </c>
      <c r="AH9" s="47">
        <f>SUMIF(C$2:C9,C9,AG$2:AG9)</f>
        <v>0</v>
      </c>
      <c r="AI9" s="47">
        <f>SUM(AG$2:AG9)</f>
        <v>0</v>
      </c>
      <c r="AJ9" s="52">
        <f>SUMIF(Unloader!B:B,Summary!B9,Unloader!W:W)</f>
        <v>0</v>
      </c>
      <c r="AK9" s="52">
        <f>SUMIF(Unloader!B:B,Summary!B9,Unloader!AD:AD)+SUMIF(Unloader!B:B,Summary!B9,Unloader!BR:BR)+SUMIF(Unloader!B:B,Summary!B9,Unloader!BN:BN)</f>
        <v>0</v>
      </c>
      <c r="AL9" s="52">
        <f>SUMIF(C$2:C9,C9,AJ$2:AJ9)</f>
        <v>0</v>
      </c>
      <c r="AM9" s="52">
        <f>SUMIF(C$2:C9,C9,AK$2:AK9)</f>
        <v>0</v>
      </c>
      <c r="AN9" s="47" t="e">
        <f t="shared" si="17"/>
        <v>#DIV/0!</v>
      </c>
      <c r="AO9" s="47">
        <f>SUM(AJ$2:AJ9)</f>
        <v>0</v>
      </c>
      <c r="AP9" s="47">
        <f>SUM(AK$2:AK9)</f>
        <v>0</v>
      </c>
      <c r="AQ9" s="47" t="e">
        <f t="shared" si="18"/>
        <v>#DIV/0!</v>
      </c>
    </row>
    <row r="10" spans="1:90">
      <c r="A10" s="166">
        <f t="shared" si="19"/>
        <v>9</v>
      </c>
      <c r="B10" s="478">
        <f t="shared" si="20"/>
        <v>40642</v>
      </c>
      <c r="C10" s="42">
        <f t="shared" si="21"/>
        <v>4</v>
      </c>
      <c r="D10" s="170">
        <f>COUNTIF('Rake Load'!C:C,Summary!B10)</f>
        <v>0</v>
      </c>
      <c r="E10" s="170">
        <f>SUMIF('Rake Load'!C:C,B10,'Rake Load'!K:K)</f>
        <v>0</v>
      </c>
      <c r="F10" s="44">
        <f>SUMIF('Rake Load'!C:C,B10,'Rake Load'!AZ:AZ)</f>
        <v>0</v>
      </c>
      <c r="G10" s="44" t="e">
        <f t="shared" si="22"/>
        <v>#DIV/0!</v>
      </c>
      <c r="H10" s="45" t="e">
        <f t="shared" si="23"/>
        <v>#DIV/0!</v>
      </c>
      <c r="I10" s="45" t="e">
        <f t="shared" si="24"/>
        <v>#DIV/0!</v>
      </c>
      <c r="J10" s="44">
        <f>SUMIF('Rake Load'!C:C,B10,'Rake Load'!DK:DK)</f>
        <v>0</v>
      </c>
      <c r="K10" s="50">
        <f t="shared" si="4"/>
        <v>0</v>
      </c>
      <c r="L10" s="50" t="e">
        <f t="shared" si="5"/>
        <v>#DIV/0!</v>
      </c>
      <c r="M10" s="59" t="e">
        <f t="shared" si="25"/>
        <v>#DIV/0!</v>
      </c>
      <c r="N10" s="59" t="e">
        <f t="shared" si="26"/>
        <v>#DIV/0!</v>
      </c>
      <c r="O10" s="480">
        <f>SUMIF(C$2:C10,C10,D$2:D10)</f>
        <v>0</v>
      </c>
      <c r="P10" s="42">
        <f>SUMIF(C$2:C10,C10,F$2:F10)</f>
        <v>0</v>
      </c>
      <c r="Q10" s="46" t="e">
        <f t="shared" si="8"/>
        <v>#DIV/0!</v>
      </c>
      <c r="R10" s="45" t="e">
        <f t="shared" si="9"/>
        <v>#DIV/0!</v>
      </c>
      <c r="S10" s="45" t="e">
        <f t="shared" si="10"/>
        <v>#DIV/0!</v>
      </c>
      <c r="T10" s="480">
        <f>SUM(D$2:D10)</f>
        <v>0</v>
      </c>
      <c r="U10" s="47">
        <f>SUMIF(C$2:C10,C10,E$2:E10)</f>
        <v>0</v>
      </c>
      <c r="V10" s="47">
        <f>SUM(E$2:E10)</f>
        <v>0</v>
      </c>
      <c r="W10" s="52">
        <f>SUM(F$2:F10)</f>
        <v>0</v>
      </c>
      <c r="X10" s="52" t="e">
        <f t="shared" si="11"/>
        <v>#DIV/0!</v>
      </c>
      <c r="Y10" s="45" t="e">
        <f t="shared" si="12"/>
        <v>#DIV/0!</v>
      </c>
      <c r="Z10" s="45" t="e">
        <f t="shared" si="13"/>
        <v>#DIV/0!</v>
      </c>
      <c r="AA10" s="47">
        <f>SUMIF('Rake Load'!C:C,Summary!B10,'Rake Load'!CA:CA)</f>
        <v>0</v>
      </c>
      <c r="AB10" s="47">
        <f>SUMIF(C$2:C10,C10,AA$2:AA10)</f>
        <v>0</v>
      </c>
      <c r="AC10" s="47">
        <f>SUM(AA$2:AA10)</f>
        <v>0</v>
      </c>
      <c r="AD10" s="52" t="e">
        <f t="shared" si="14"/>
        <v>#DIV/0!</v>
      </c>
      <c r="AE10" s="52" t="e">
        <f t="shared" si="15"/>
        <v>#DIV/0!</v>
      </c>
      <c r="AF10" s="52" t="e">
        <f t="shared" si="16"/>
        <v>#DIV/0!</v>
      </c>
      <c r="AG10" s="47">
        <f>SUMIF(Unloader!B:B,Summary!B10,Unloader!M:M)</f>
        <v>0</v>
      </c>
      <c r="AH10" s="47">
        <f>SUMIF(C$2:C10,C10,AG$2:AG10)</f>
        <v>0</v>
      </c>
      <c r="AI10" s="47">
        <f>SUM(AG$2:AG10)</f>
        <v>0</v>
      </c>
      <c r="AJ10" s="52">
        <f>SUMIF(Unloader!B:B,Summary!B10,Unloader!W:W)</f>
        <v>0</v>
      </c>
      <c r="AK10" s="52">
        <f>SUMIF(Unloader!B:B,Summary!B10,Unloader!AD:AD)+SUMIF(Unloader!B:B,Summary!B10,Unloader!BR:BR)+SUMIF(Unloader!B:B,Summary!B10,Unloader!BN:BN)</f>
        <v>0</v>
      </c>
      <c r="AL10" s="52">
        <f>SUMIF(C$2:C10,C10,AJ$2:AJ10)</f>
        <v>0</v>
      </c>
      <c r="AM10" s="52">
        <f>SUMIF(C$2:C10,C10,AK$2:AK10)</f>
        <v>0</v>
      </c>
      <c r="AN10" s="47" t="e">
        <f t="shared" si="17"/>
        <v>#DIV/0!</v>
      </c>
      <c r="AO10" s="47">
        <f>SUM(AJ$2:AJ10)</f>
        <v>0</v>
      </c>
      <c r="AP10" s="47">
        <f>SUM(AK$2:AK10)</f>
        <v>0</v>
      </c>
      <c r="AQ10" s="47" t="e">
        <f t="shared" si="18"/>
        <v>#DIV/0!</v>
      </c>
    </row>
    <row r="11" spans="1:90">
      <c r="A11" s="166">
        <f t="shared" si="19"/>
        <v>10</v>
      </c>
      <c r="B11" s="478">
        <f t="shared" si="20"/>
        <v>40643</v>
      </c>
      <c r="C11" s="42">
        <f t="shared" si="21"/>
        <v>4</v>
      </c>
      <c r="D11" s="170">
        <f>COUNTIF('Rake Load'!C:C,Summary!B11)</f>
        <v>0</v>
      </c>
      <c r="E11" s="170">
        <f>SUMIF('Rake Load'!C:C,B11,'Rake Load'!K:K)</f>
        <v>0</v>
      </c>
      <c r="F11" s="44">
        <f>SUMIF('Rake Load'!C:C,B11,'Rake Load'!AZ:AZ)</f>
        <v>0</v>
      </c>
      <c r="G11" s="44" t="e">
        <f t="shared" si="22"/>
        <v>#DIV/0!</v>
      </c>
      <c r="H11" s="45" t="e">
        <f t="shared" si="23"/>
        <v>#DIV/0!</v>
      </c>
      <c r="I11" s="45" t="e">
        <f t="shared" si="24"/>
        <v>#DIV/0!</v>
      </c>
      <c r="J11" s="44">
        <f>SUMIF('Rake Load'!C:C,B11,'Rake Load'!DK:DK)</f>
        <v>0</v>
      </c>
      <c r="K11" s="50">
        <f t="shared" si="4"/>
        <v>0</v>
      </c>
      <c r="L11" s="50" t="e">
        <f t="shared" si="5"/>
        <v>#DIV/0!</v>
      </c>
      <c r="M11" s="59" t="e">
        <f t="shared" si="25"/>
        <v>#DIV/0!</v>
      </c>
      <c r="N11" s="59" t="e">
        <f t="shared" si="26"/>
        <v>#DIV/0!</v>
      </c>
      <c r="O11" s="480">
        <f>SUMIF(C$2:C11,C11,D$2:D11)</f>
        <v>0</v>
      </c>
      <c r="P11" s="42">
        <f>SUMIF(C$2:C11,C11,F$2:F11)</f>
        <v>0</v>
      </c>
      <c r="Q11" s="46" t="e">
        <f t="shared" si="8"/>
        <v>#DIV/0!</v>
      </c>
      <c r="R11" s="45" t="e">
        <f t="shared" si="9"/>
        <v>#DIV/0!</v>
      </c>
      <c r="S11" s="45" t="e">
        <f t="shared" si="10"/>
        <v>#DIV/0!</v>
      </c>
      <c r="T11" s="480">
        <f>SUM(D$2:D11)</f>
        <v>0</v>
      </c>
      <c r="U11" s="47">
        <f>SUMIF(C$2:C11,C11,E$2:E11)</f>
        <v>0</v>
      </c>
      <c r="V11" s="47">
        <f>SUM(E$2:E11)</f>
        <v>0</v>
      </c>
      <c r="W11" s="52">
        <f>SUM(F$2:F11)</f>
        <v>0</v>
      </c>
      <c r="X11" s="52" t="e">
        <f t="shared" si="11"/>
        <v>#DIV/0!</v>
      </c>
      <c r="Y11" s="45" t="e">
        <f t="shared" si="12"/>
        <v>#DIV/0!</v>
      </c>
      <c r="Z11" s="45" t="e">
        <f t="shared" si="13"/>
        <v>#DIV/0!</v>
      </c>
      <c r="AA11" s="47">
        <f>SUMIF('Rake Load'!C:C,Summary!B11,'Rake Load'!CA:CA)</f>
        <v>0</v>
      </c>
      <c r="AB11" s="47">
        <f>SUMIF(C$2:C11,C11,AA$2:AA11)</f>
        <v>0</v>
      </c>
      <c r="AC11" s="47">
        <f>SUM(AA$2:AA11)</f>
        <v>0</v>
      </c>
      <c r="AD11" s="52" t="e">
        <f t="shared" si="14"/>
        <v>#DIV/0!</v>
      </c>
      <c r="AE11" s="52" t="e">
        <f t="shared" si="15"/>
        <v>#DIV/0!</v>
      </c>
      <c r="AF11" s="52" t="e">
        <f t="shared" si="16"/>
        <v>#DIV/0!</v>
      </c>
      <c r="AG11" s="47">
        <f>SUMIF(Unloader!B:B,Summary!B11,Unloader!M:M)</f>
        <v>17265</v>
      </c>
      <c r="AH11" s="47">
        <f>SUMIF(C$2:C11,C11,AG$2:AG11)</f>
        <v>17265</v>
      </c>
      <c r="AI11" s="47">
        <f>SUM(AG$2:AG11)</f>
        <v>17265</v>
      </c>
      <c r="AJ11" s="52">
        <f>SUMIF(Unloader!B:B,Summary!B11,Unloader!W:W)</f>
        <v>0.54166666666666663</v>
      </c>
      <c r="AK11" s="52">
        <f>SUMIF(Unloader!B:B,Summary!B11,Unloader!AD:AD)+SUMIF(Unloader!B:B,Summary!B11,Unloader!BR:BR)+SUMIF(Unloader!B:B,Summary!B11,Unloader!BN:BN)</f>
        <v>0</v>
      </c>
      <c r="AL11" s="52">
        <f>SUMIF(C$2:C11,C11,AJ$2:AJ11)</f>
        <v>0.54166666666666663</v>
      </c>
      <c r="AM11" s="52">
        <f>SUMIF(C$2:C11,C11,AK$2:AK11)</f>
        <v>0</v>
      </c>
      <c r="AN11" s="47">
        <f t="shared" si="17"/>
        <v>1328.0769230769231</v>
      </c>
      <c r="AO11" s="47">
        <f>SUM(AJ$2:AJ11)</f>
        <v>0.54166666666666663</v>
      </c>
      <c r="AP11" s="47">
        <f>SUM(AK$2:AK11)</f>
        <v>0</v>
      </c>
      <c r="AQ11" s="47">
        <f t="shared" si="18"/>
        <v>1328.0769230769231</v>
      </c>
    </row>
    <row r="12" spans="1:90">
      <c r="A12" s="166">
        <f t="shared" si="19"/>
        <v>11</v>
      </c>
      <c r="B12" s="478">
        <f t="shared" si="20"/>
        <v>40644</v>
      </c>
      <c r="C12" s="42">
        <f t="shared" si="21"/>
        <v>4</v>
      </c>
      <c r="D12" s="170">
        <f>COUNTIF('Rake Load'!C:C,Summary!B12)</f>
        <v>0</v>
      </c>
      <c r="E12" s="170">
        <f>SUMIF('Rake Load'!C:C,B12,'Rake Load'!K:K)</f>
        <v>0</v>
      </c>
      <c r="F12" s="44">
        <f>SUMIF('Rake Load'!C:C,B12,'Rake Load'!AZ:AZ)</f>
        <v>0</v>
      </c>
      <c r="G12" s="44" t="e">
        <f t="shared" si="22"/>
        <v>#DIV/0!</v>
      </c>
      <c r="H12" s="45" t="e">
        <f t="shared" si="23"/>
        <v>#DIV/0!</v>
      </c>
      <c r="I12" s="45" t="e">
        <f t="shared" si="24"/>
        <v>#DIV/0!</v>
      </c>
      <c r="J12" s="44">
        <f>SUMIF('Rake Load'!C:C,B12,'Rake Load'!DK:DK)</f>
        <v>0</v>
      </c>
      <c r="K12" s="50">
        <f t="shared" si="4"/>
        <v>0</v>
      </c>
      <c r="L12" s="50" t="e">
        <f t="shared" si="5"/>
        <v>#DIV/0!</v>
      </c>
      <c r="M12" s="59" t="e">
        <f t="shared" si="25"/>
        <v>#DIV/0!</v>
      </c>
      <c r="N12" s="59" t="e">
        <f t="shared" si="26"/>
        <v>#DIV/0!</v>
      </c>
      <c r="O12" s="480">
        <f>SUMIF(C$2:C12,C12,D$2:D12)</f>
        <v>0</v>
      </c>
      <c r="P12" s="42">
        <f>SUMIF(C$2:C12,C12,F$2:F12)</f>
        <v>0</v>
      </c>
      <c r="Q12" s="46" t="e">
        <f t="shared" si="8"/>
        <v>#DIV/0!</v>
      </c>
      <c r="R12" s="45" t="e">
        <f t="shared" si="9"/>
        <v>#DIV/0!</v>
      </c>
      <c r="S12" s="45" t="e">
        <f t="shared" si="10"/>
        <v>#DIV/0!</v>
      </c>
      <c r="T12" s="480">
        <f>SUM(D$2:D12)</f>
        <v>0</v>
      </c>
      <c r="U12" s="47">
        <f>SUMIF(C$2:C12,C12,E$2:E12)</f>
        <v>0</v>
      </c>
      <c r="V12" s="47">
        <f>SUM(E$2:E12)</f>
        <v>0</v>
      </c>
      <c r="W12" s="52">
        <f>SUM(F$2:F12)</f>
        <v>0</v>
      </c>
      <c r="X12" s="52" t="e">
        <f t="shared" si="11"/>
        <v>#DIV/0!</v>
      </c>
      <c r="Y12" s="45" t="e">
        <f t="shared" si="12"/>
        <v>#DIV/0!</v>
      </c>
      <c r="Z12" s="45" t="e">
        <f t="shared" si="13"/>
        <v>#DIV/0!</v>
      </c>
      <c r="AA12" s="47">
        <f>SUMIF('Rake Load'!C:C,Summary!B12,'Rake Load'!CA:CA)</f>
        <v>0</v>
      </c>
      <c r="AB12" s="47">
        <f>SUMIF(C$2:C12,C12,AA$2:AA12)</f>
        <v>0</v>
      </c>
      <c r="AC12" s="47">
        <f>SUM(AA$2:AA12)</f>
        <v>0</v>
      </c>
      <c r="AD12" s="52" t="e">
        <f t="shared" si="14"/>
        <v>#DIV/0!</v>
      </c>
      <c r="AE12" s="52" t="e">
        <f t="shared" si="15"/>
        <v>#DIV/0!</v>
      </c>
      <c r="AF12" s="52" t="e">
        <f t="shared" si="16"/>
        <v>#DIV/0!</v>
      </c>
      <c r="AG12" s="47">
        <f>SUMIF(Unloader!B:B,Summary!B12,Unloader!M:M)</f>
        <v>33481</v>
      </c>
      <c r="AH12" s="47">
        <f>SUMIF(C$2:C12,C12,AG$2:AG12)</f>
        <v>50746</v>
      </c>
      <c r="AI12" s="47">
        <f>SUM(AG$2:AG12)</f>
        <v>50746</v>
      </c>
      <c r="AJ12" s="52">
        <f>SUMIF(Unloader!B:B,Summary!B12,Unloader!W:W)</f>
        <v>1</v>
      </c>
      <c r="AK12" s="52">
        <f>SUMIF(Unloader!B:B,Summary!B12,Unloader!AD:AD)+SUMIF(Unloader!B:B,Summary!B12,Unloader!BR:BR)+SUMIF(Unloader!B:B,Summary!B12,Unloader!BN:BN)</f>
        <v>0</v>
      </c>
      <c r="AL12" s="52">
        <f>SUMIF(C$2:C12,C12,AJ$2:AJ12)</f>
        <v>1.5416666666666665</v>
      </c>
      <c r="AM12" s="52">
        <f>SUMIF(C$2:C12,C12,AK$2:AK12)</f>
        <v>0</v>
      </c>
      <c r="AN12" s="47">
        <f t="shared" si="17"/>
        <v>1371.5135135135135</v>
      </c>
      <c r="AO12" s="47">
        <f>SUM(AJ$2:AJ12)</f>
        <v>1.5416666666666665</v>
      </c>
      <c r="AP12" s="47">
        <f>SUM(AK$2:AK12)</f>
        <v>0</v>
      </c>
      <c r="AQ12" s="47">
        <f t="shared" si="18"/>
        <v>1371.5135135135135</v>
      </c>
    </row>
    <row r="13" spans="1:90">
      <c r="A13" s="166">
        <f t="shared" si="19"/>
        <v>12</v>
      </c>
      <c r="B13" s="478">
        <f t="shared" si="20"/>
        <v>40645</v>
      </c>
      <c r="C13" s="42">
        <f t="shared" si="21"/>
        <v>4</v>
      </c>
      <c r="D13" s="170">
        <f>COUNTIF('Rake Load'!C:C,Summary!B13)</f>
        <v>0</v>
      </c>
      <c r="E13" s="170">
        <f>SUMIF('Rake Load'!C:C,B13,'Rake Load'!K:K)</f>
        <v>0</v>
      </c>
      <c r="F13" s="44">
        <f>SUMIF('Rake Load'!C:C,B13,'Rake Load'!AZ:AZ)</f>
        <v>0</v>
      </c>
      <c r="G13" s="44" t="e">
        <f t="shared" si="22"/>
        <v>#DIV/0!</v>
      </c>
      <c r="H13" s="45" t="e">
        <f t="shared" si="23"/>
        <v>#DIV/0!</v>
      </c>
      <c r="I13" s="45" t="e">
        <f t="shared" si="24"/>
        <v>#DIV/0!</v>
      </c>
      <c r="J13" s="44">
        <f>SUMIF('Rake Load'!C:C,B13,'Rake Load'!DK:DK)</f>
        <v>0</v>
      </c>
      <c r="K13" s="50">
        <f t="shared" si="4"/>
        <v>0</v>
      </c>
      <c r="L13" s="50" t="e">
        <f t="shared" si="5"/>
        <v>#DIV/0!</v>
      </c>
      <c r="M13" s="59" t="e">
        <f t="shared" si="25"/>
        <v>#DIV/0!</v>
      </c>
      <c r="N13" s="59" t="e">
        <f t="shared" si="26"/>
        <v>#DIV/0!</v>
      </c>
      <c r="O13" s="480">
        <f>SUMIF(C$2:C13,C13,D$2:D13)</f>
        <v>0</v>
      </c>
      <c r="P13" s="42">
        <f>SUMIF(C$2:C13,C13,F$2:F13)</f>
        <v>0</v>
      </c>
      <c r="Q13" s="46" t="e">
        <f t="shared" si="8"/>
        <v>#DIV/0!</v>
      </c>
      <c r="R13" s="45" t="e">
        <f t="shared" si="9"/>
        <v>#DIV/0!</v>
      </c>
      <c r="S13" s="45" t="e">
        <f t="shared" si="10"/>
        <v>#DIV/0!</v>
      </c>
      <c r="T13" s="480">
        <f>SUM(D$2:D13)</f>
        <v>0</v>
      </c>
      <c r="U13" s="47">
        <f>SUMIF(C$2:C13,C13,E$2:E13)</f>
        <v>0</v>
      </c>
      <c r="V13" s="47">
        <f>SUM(E$2:E13)</f>
        <v>0</v>
      </c>
      <c r="W13" s="52">
        <f>SUM(F$2:F13)</f>
        <v>0</v>
      </c>
      <c r="X13" s="52" t="e">
        <f t="shared" si="11"/>
        <v>#DIV/0!</v>
      </c>
      <c r="Y13" s="45" t="e">
        <f t="shared" si="12"/>
        <v>#DIV/0!</v>
      </c>
      <c r="Z13" s="45" t="e">
        <f t="shared" si="13"/>
        <v>#DIV/0!</v>
      </c>
      <c r="AA13" s="47">
        <f>SUMIF('Rake Load'!C:C,Summary!B13,'Rake Load'!CA:CA)</f>
        <v>0</v>
      </c>
      <c r="AB13" s="47">
        <f>SUMIF(C$2:C13,C13,AA$2:AA13)</f>
        <v>0</v>
      </c>
      <c r="AC13" s="47">
        <f>SUM(AA$2:AA13)</f>
        <v>0</v>
      </c>
      <c r="AD13" s="52" t="e">
        <f t="shared" si="14"/>
        <v>#DIV/0!</v>
      </c>
      <c r="AE13" s="52" t="e">
        <f t="shared" si="15"/>
        <v>#DIV/0!</v>
      </c>
      <c r="AF13" s="52" t="e">
        <f t="shared" si="16"/>
        <v>#DIV/0!</v>
      </c>
      <c r="AG13" s="47">
        <f>SUMIF(Unloader!B:B,Summary!B13,Unloader!M:M)</f>
        <v>27659</v>
      </c>
      <c r="AH13" s="47">
        <f>SUMIF(C$2:C13,C13,AG$2:AG13)</f>
        <v>78405</v>
      </c>
      <c r="AI13" s="47">
        <f>SUM(AG$2:AG13)</f>
        <v>78405</v>
      </c>
      <c r="AJ13" s="52">
        <f>SUMIF(Unloader!B:B,Summary!B13,Unloader!W:W)</f>
        <v>0.59375</v>
      </c>
      <c r="AK13" s="52">
        <f>SUMIF(Unloader!B:B,Summary!B13,Unloader!AD:AD)+SUMIF(Unloader!B:B,Summary!B13,Unloader!BR:BR)+SUMIF(Unloader!B:B,Summary!B13,Unloader!BN:BN)</f>
        <v>0</v>
      </c>
      <c r="AL13" s="52">
        <f>SUMIF(C$2:C13,C13,AJ$2:AJ13)</f>
        <v>2.1354166666666665</v>
      </c>
      <c r="AM13" s="52">
        <f>SUMIF(C$2:C13,C13,AK$2:AK13)</f>
        <v>0</v>
      </c>
      <c r="AN13" s="47">
        <f t="shared" si="17"/>
        <v>1529.8536585365855</v>
      </c>
      <c r="AO13" s="47">
        <f>SUM(AJ$2:AJ13)</f>
        <v>2.1354166666666665</v>
      </c>
      <c r="AP13" s="47">
        <f>SUM(AK$2:AK13)</f>
        <v>0</v>
      </c>
      <c r="AQ13" s="47">
        <f t="shared" si="18"/>
        <v>1529.8536585365855</v>
      </c>
    </row>
    <row r="14" spans="1:90">
      <c r="A14" s="166">
        <f t="shared" si="19"/>
        <v>13</v>
      </c>
      <c r="B14" s="478">
        <f t="shared" si="20"/>
        <v>40646</v>
      </c>
      <c r="C14" s="42">
        <f t="shared" si="21"/>
        <v>4</v>
      </c>
      <c r="D14" s="170">
        <f>COUNTIF('Rake Load'!C:C,Summary!B14)</f>
        <v>0</v>
      </c>
      <c r="E14" s="170">
        <f>SUMIF('Rake Load'!C:C,B14,'Rake Load'!K:K)</f>
        <v>0</v>
      </c>
      <c r="F14" s="44">
        <f>SUMIF('Rake Load'!C:C,B14,'Rake Load'!AZ:AZ)</f>
        <v>0</v>
      </c>
      <c r="G14" s="44" t="e">
        <f t="shared" si="22"/>
        <v>#DIV/0!</v>
      </c>
      <c r="H14" s="45" t="e">
        <f t="shared" si="23"/>
        <v>#DIV/0!</v>
      </c>
      <c r="I14" s="45" t="e">
        <f t="shared" si="24"/>
        <v>#DIV/0!</v>
      </c>
      <c r="J14" s="44">
        <f>SUMIF('Rake Load'!C:C,B14,'Rake Load'!DK:DK)</f>
        <v>0</v>
      </c>
      <c r="K14" s="50">
        <f t="shared" si="4"/>
        <v>0</v>
      </c>
      <c r="L14" s="50" t="e">
        <f t="shared" si="5"/>
        <v>#DIV/0!</v>
      </c>
      <c r="M14" s="59" t="e">
        <f t="shared" si="25"/>
        <v>#DIV/0!</v>
      </c>
      <c r="N14" s="59" t="e">
        <f t="shared" si="26"/>
        <v>#DIV/0!</v>
      </c>
      <c r="O14" s="480">
        <f>SUMIF(C$2:C14,C14,D$2:D14)</f>
        <v>0</v>
      </c>
      <c r="P14" s="42">
        <f>SUMIF(C$2:C14,C14,F$2:F14)</f>
        <v>0</v>
      </c>
      <c r="Q14" s="46" t="e">
        <f t="shared" si="8"/>
        <v>#DIV/0!</v>
      </c>
      <c r="R14" s="45" t="e">
        <f t="shared" si="9"/>
        <v>#DIV/0!</v>
      </c>
      <c r="S14" s="45" t="e">
        <f t="shared" si="10"/>
        <v>#DIV/0!</v>
      </c>
      <c r="T14" s="480">
        <f>SUM(D$2:D14)</f>
        <v>0</v>
      </c>
      <c r="U14" s="47">
        <f>SUMIF(C$2:C14,C14,E$2:E14)</f>
        <v>0</v>
      </c>
      <c r="V14" s="47">
        <f>SUM(E$2:E14)</f>
        <v>0</v>
      </c>
      <c r="W14" s="52">
        <f>SUM(F$2:F14)</f>
        <v>0</v>
      </c>
      <c r="X14" s="52" t="e">
        <f t="shared" si="11"/>
        <v>#DIV/0!</v>
      </c>
      <c r="Y14" s="45" t="e">
        <f t="shared" si="12"/>
        <v>#DIV/0!</v>
      </c>
      <c r="Z14" s="45" t="e">
        <f t="shared" si="13"/>
        <v>#DIV/0!</v>
      </c>
      <c r="AA14" s="47">
        <f>SUMIF('Rake Load'!C:C,Summary!B14,'Rake Load'!CA:CA)</f>
        <v>0</v>
      </c>
      <c r="AB14" s="47">
        <f>SUMIF(C$2:C14,C14,AA$2:AA14)</f>
        <v>0</v>
      </c>
      <c r="AC14" s="47">
        <f>SUM(AA$2:AA14)</f>
        <v>0</v>
      </c>
      <c r="AD14" s="52" t="e">
        <f t="shared" si="14"/>
        <v>#DIV/0!</v>
      </c>
      <c r="AE14" s="52" t="e">
        <f t="shared" si="15"/>
        <v>#DIV/0!</v>
      </c>
      <c r="AF14" s="52" t="e">
        <f t="shared" si="16"/>
        <v>#DIV/0!</v>
      </c>
      <c r="AG14" s="47">
        <f>SUMIF(Unloader!B:B,Summary!B14,Unloader!M:M)</f>
        <v>4200</v>
      </c>
      <c r="AH14" s="47">
        <f>SUMIF(C$2:C14,C14,AG$2:AG14)</f>
        <v>82605</v>
      </c>
      <c r="AI14" s="47">
        <f>SUM(AG$2:AG14)</f>
        <v>82605</v>
      </c>
      <c r="AJ14" s="52">
        <f>SUMIF(Unloader!B:B,Summary!B14,Unloader!W:W)</f>
        <v>0.16666666666666666</v>
      </c>
      <c r="AK14" s="52">
        <f>SUMIF(Unloader!B:B,Summary!B14,Unloader!AD:AD)+SUMIF(Unloader!B:B,Summary!B14,Unloader!BR:BR)+SUMIF(Unloader!B:B,Summary!B14,Unloader!BN:BN)</f>
        <v>0</v>
      </c>
      <c r="AL14" s="52">
        <f>SUMIF(C$2:C14,C14,AJ$2:AJ14)</f>
        <v>2.302083333333333</v>
      </c>
      <c r="AM14" s="52">
        <f>SUMIF(C$2:C14,C14,AK$2:AK14)</f>
        <v>0</v>
      </c>
      <c r="AN14" s="47">
        <f t="shared" si="17"/>
        <v>1495.1131221719459</v>
      </c>
      <c r="AO14" s="47">
        <f>SUM(AJ$2:AJ14)</f>
        <v>2.302083333333333</v>
      </c>
      <c r="AP14" s="47">
        <f>SUM(AK$2:AK14)</f>
        <v>0</v>
      </c>
      <c r="AQ14" s="47">
        <f t="shared" si="18"/>
        <v>1495.1131221719459</v>
      </c>
    </row>
    <row r="15" spans="1:90">
      <c r="A15" s="166">
        <f t="shared" si="19"/>
        <v>14</v>
      </c>
      <c r="B15" s="478">
        <f t="shared" si="20"/>
        <v>40647</v>
      </c>
      <c r="C15" s="42">
        <f t="shared" si="21"/>
        <v>4</v>
      </c>
      <c r="D15" s="170">
        <f>COUNTIF('Rake Load'!C:C,Summary!B15)</f>
        <v>0</v>
      </c>
      <c r="E15" s="170">
        <f>SUMIF('Rake Load'!C:C,B15,'Rake Load'!K:K)</f>
        <v>0</v>
      </c>
      <c r="F15" s="44">
        <f>SUMIF('Rake Load'!C:C,B15,'Rake Load'!AZ:AZ)</f>
        <v>0</v>
      </c>
      <c r="G15" s="44" t="e">
        <f t="shared" si="22"/>
        <v>#DIV/0!</v>
      </c>
      <c r="H15" s="45" t="e">
        <f t="shared" si="23"/>
        <v>#DIV/0!</v>
      </c>
      <c r="I15" s="45" t="e">
        <f t="shared" si="24"/>
        <v>#DIV/0!</v>
      </c>
      <c r="J15" s="44">
        <f>SUMIF('Rake Load'!C:C,B15,'Rake Load'!DK:DK)</f>
        <v>0</v>
      </c>
      <c r="K15" s="50">
        <f t="shared" si="4"/>
        <v>0</v>
      </c>
      <c r="L15" s="50" t="e">
        <f t="shared" si="5"/>
        <v>#DIV/0!</v>
      </c>
      <c r="M15" s="59" t="e">
        <f t="shared" si="25"/>
        <v>#DIV/0!</v>
      </c>
      <c r="N15" s="59" t="e">
        <f t="shared" si="26"/>
        <v>#DIV/0!</v>
      </c>
      <c r="O15" s="480">
        <f>SUMIF(C$2:C15,C15,D$2:D15)</f>
        <v>0</v>
      </c>
      <c r="P15" s="42">
        <f>SUMIF(C$2:C15,C15,F$2:F15)</f>
        <v>0</v>
      </c>
      <c r="Q15" s="46" t="e">
        <f t="shared" si="8"/>
        <v>#DIV/0!</v>
      </c>
      <c r="R15" s="45" t="e">
        <f t="shared" si="9"/>
        <v>#DIV/0!</v>
      </c>
      <c r="S15" s="45" t="e">
        <f t="shared" si="10"/>
        <v>#DIV/0!</v>
      </c>
      <c r="T15" s="480">
        <f>SUM(D$2:D15)</f>
        <v>0</v>
      </c>
      <c r="U15" s="47">
        <f>SUMIF(C$2:C15,C15,E$2:E15)</f>
        <v>0</v>
      </c>
      <c r="V15" s="47">
        <f>SUM(E$2:E15)</f>
        <v>0</v>
      </c>
      <c r="W15" s="52">
        <f>SUM(F$2:F15)</f>
        <v>0</v>
      </c>
      <c r="X15" s="52" t="e">
        <f t="shared" si="11"/>
        <v>#DIV/0!</v>
      </c>
      <c r="Y15" s="45" t="e">
        <f t="shared" si="12"/>
        <v>#DIV/0!</v>
      </c>
      <c r="Z15" s="45" t="e">
        <f t="shared" si="13"/>
        <v>#DIV/0!</v>
      </c>
      <c r="AA15" s="47">
        <f>SUMIF('Rake Load'!C:C,Summary!B15,'Rake Load'!CA:CA)</f>
        <v>0</v>
      </c>
      <c r="AB15" s="47">
        <f>SUMIF(C$2:C15,C15,AA$2:AA15)</f>
        <v>0</v>
      </c>
      <c r="AC15" s="47">
        <f>SUM(AA$2:AA15)</f>
        <v>0</v>
      </c>
      <c r="AD15" s="52" t="e">
        <f t="shared" si="14"/>
        <v>#DIV/0!</v>
      </c>
      <c r="AE15" s="52" t="e">
        <f t="shared" si="15"/>
        <v>#DIV/0!</v>
      </c>
      <c r="AF15" s="52" t="e">
        <f t="shared" si="16"/>
        <v>#DIV/0!</v>
      </c>
      <c r="AG15" s="47">
        <f>SUMIF(Unloader!B:B,Summary!B15,Unloader!M:M)</f>
        <v>0</v>
      </c>
      <c r="AH15" s="47">
        <f>SUMIF(C$2:C15,C15,AG$2:AG15)</f>
        <v>82605</v>
      </c>
      <c r="AI15" s="47">
        <f>SUM(AG$2:AG15)</f>
        <v>82605</v>
      </c>
      <c r="AJ15" s="52">
        <f>SUMIF(Unloader!B:B,Summary!B15,Unloader!W:W)</f>
        <v>0</v>
      </c>
      <c r="AK15" s="52">
        <f>SUMIF(Unloader!B:B,Summary!B15,Unloader!AD:AD)+SUMIF(Unloader!B:B,Summary!B15,Unloader!BR:BR)+SUMIF(Unloader!B:B,Summary!B15,Unloader!BN:BN)</f>
        <v>0</v>
      </c>
      <c r="AL15" s="52">
        <f>SUMIF(C$2:C15,C15,AJ$2:AJ15)</f>
        <v>2.302083333333333</v>
      </c>
      <c r="AM15" s="52">
        <f>SUMIF(C$2:C15,C15,AK$2:AK15)</f>
        <v>0</v>
      </c>
      <c r="AN15" s="47">
        <f t="shared" si="17"/>
        <v>1495.1131221719459</v>
      </c>
      <c r="AO15" s="47">
        <f>SUM(AJ$2:AJ15)</f>
        <v>2.302083333333333</v>
      </c>
      <c r="AP15" s="47">
        <f>SUM(AK$2:AK15)</f>
        <v>0</v>
      </c>
      <c r="AQ15" s="47">
        <f t="shared" si="18"/>
        <v>1495.1131221719459</v>
      </c>
    </row>
    <row r="16" spans="1:90">
      <c r="A16" s="166">
        <f t="shared" si="19"/>
        <v>15</v>
      </c>
      <c r="B16" s="478">
        <f t="shared" si="20"/>
        <v>40648</v>
      </c>
      <c r="C16" s="42">
        <f t="shared" si="21"/>
        <v>4</v>
      </c>
      <c r="D16" s="170">
        <f>COUNTIF('Rake Load'!C:C,Summary!B16)</f>
        <v>0</v>
      </c>
      <c r="E16" s="170">
        <f>SUMIF('Rake Load'!C:C,B16,'Rake Load'!K:K)</f>
        <v>0</v>
      </c>
      <c r="F16" s="44">
        <f>SUMIF('Rake Load'!C:C,B16,'Rake Load'!AZ:AZ)</f>
        <v>0</v>
      </c>
      <c r="G16" s="44" t="e">
        <f t="shared" si="22"/>
        <v>#DIV/0!</v>
      </c>
      <c r="H16" s="45" t="e">
        <f t="shared" si="23"/>
        <v>#DIV/0!</v>
      </c>
      <c r="I16" s="45" t="e">
        <f t="shared" si="24"/>
        <v>#DIV/0!</v>
      </c>
      <c r="J16" s="44">
        <f>SUMIF('Rake Load'!C:C,B16,'Rake Load'!DK:DK)</f>
        <v>0</v>
      </c>
      <c r="K16" s="50">
        <f t="shared" si="4"/>
        <v>0</v>
      </c>
      <c r="L16" s="50" t="e">
        <f t="shared" si="5"/>
        <v>#DIV/0!</v>
      </c>
      <c r="M16" s="59" t="e">
        <f t="shared" si="25"/>
        <v>#DIV/0!</v>
      </c>
      <c r="N16" s="59" t="e">
        <f t="shared" si="26"/>
        <v>#DIV/0!</v>
      </c>
      <c r="O16" s="480">
        <f>SUMIF(C$2:C16,C16,D$2:D16)</f>
        <v>0</v>
      </c>
      <c r="P16" s="42">
        <f>SUMIF(C$2:C16,C16,F$2:F16)</f>
        <v>0</v>
      </c>
      <c r="Q16" s="46" t="e">
        <f t="shared" si="8"/>
        <v>#DIV/0!</v>
      </c>
      <c r="R16" s="45" t="e">
        <f t="shared" si="9"/>
        <v>#DIV/0!</v>
      </c>
      <c r="S16" s="45" t="e">
        <f t="shared" si="10"/>
        <v>#DIV/0!</v>
      </c>
      <c r="T16" s="480">
        <f>SUM(D$2:D16)</f>
        <v>0</v>
      </c>
      <c r="U16" s="47">
        <f>SUMIF(C$2:C16,C16,E$2:E16)</f>
        <v>0</v>
      </c>
      <c r="V16" s="47">
        <f>SUM(E$2:E16)</f>
        <v>0</v>
      </c>
      <c r="W16" s="52">
        <f>SUM(F$2:F16)</f>
        <v>0</v>
      </c>
      <c r="X16" s="52" t="e">
        <f t="shared" si="11"/>
        <v>#DIV/0!</v>
      </c>
      <c r="Y16" s="45" t="e">
        <f t="shared" si="12"/>
        <v>#DIV/0!</v>
      </c>
      <c r="Z16" s="45" t="e">
        <f t="shared" si="13"/>
        <v>#DIV/0!</v>
      </c>
      <c r="AA16" s="47">
        <f>SUMIF('Rake Load'!C:C,Summary!B16,'Rake Load'!CA:CA)</f>
        <v>0</v>
      </c>
      <c r="AB16" s="47">
        <f>SUMIF(C$2:C16,C16,AA$2:AA16)</f>
        <v>0</v>
      </c>
      <c r="AC16" s="47">
        <f>SUM(AA$2:AA16)</f>
        <v>0</v>
      </c>
      <c r="AD16" s="52" t="e">
        <f t="shared" si="14"/>
        <v>#DIV/0!</v>
      </c>
      <c r="AE16" s="52" t="e">
        <f t="shared" si="15"/>
        <v>#DIV/0!</v>
      </c>
      <c r="AF16" s="52" t="e">
        <f t="shared" si="16"/>
        <v>#DIV/0!</v>
      </c>
      <c r="AG16" s="47">
        <f>SUMIF(Unloader!B:B,Summary!B16,Unloader!M:M)</f>
        <v>0</v>
      </c>
      <c r="AH16" s="47">
        <f>SUMIF(C$2:C16,C16,AG$2:AG16)</f>
        <v>82605</v>
      </c>
      <c r="AI16" s="47">
        <f>SUM(AG$2:AG16)</f>
        <v>82605</v>
      </c>
      <c r="AJ16" s="52">
        <f>SUMIF(Unloader!B:B,Summary!B16,Unloader!W:W)</f>
        <v>0</v>
      </c>
      <c r="AK16" s="52">
        <f>SUMIF(Unloader!B:B,Summary!B16,Unloader!AD:AD)+SUMIF(Unloader!B:B,Summary!B16,Unloader!BR:BR)+SUMIF(Unloader!B:B,Summary!B16,Unloader!BN:BN)</f>
        <v>0</v>
      </c>
      <c r="AL16" s="52">
        <f>SUMIF(C$2:C16,C16,AJ$2:AJ16)</f>
        <v>2.302083333333333</v>
      </c>
      <c r="AM16" s="52">
        <f>SUMIF(C$2:C16,C16,AK$2:AK16)</f>
        <v>0</v>
      </c>
      <c r="AN16" s="47">
        <f t="shared" si="17"/>
        <v>1495.1131221719459</v>
      </c>
      <c r="AO16" s="47">
        <f>SUM(AJ$2:AJ16)</f>
        <v>2.302083333333333</v>
      </c>
      <c r="AP16" s="47">
        <f>SUM(AK$2:AK16)</f>
        <v>0</v>
      </c>
      <c r="AQ16" s="47">
        <f t="shared" si="18"/>
        <v>1495.1131221719459</v>
      </c>
    </row>
    <row r="17" spans="1:43">
      <c r="A17" s="166">
        <f t="shared" si="19"/>
        <v>16</v>
      </c>
      <c r="B17" s="478">
        <f t="shared" si="20"/>
        <v>40649</v>
      </c>
      <c r="C17" s="42">
        <f t="shared" si="21"/>
        <v>4</v>
      </c>
      <c r="D17" s="170">
        <f>COUNTIF('Rake Load'!C:C,Summary!B17)</f>
        <v>0</v>
      </c>
      <c r="E17" s="170">
        <f>SUMIF('Rake Load'!C:C,B17,'Rake Load'!K:K)</f>
        <v>0</v>
      </c>
      <c r="F17" s="44">
        <f>SUMIF('Rake Load'!C:C,B17,'Rake Load'!AZ:AZ)</f>
        <v>0</v>
      </c>
      <c r="G17" s="44" t="e">
        <f t="shared" si="22"/>
        <v>#DIV/0!</v>
      </c>
      <c r="H17" s="45" t="e">
        <f t="shared" si="23"/>
        <v>#DIV/0!</v>
      </c>
      <c r="I17" s="45" t="e">
        <f t="shared" si="24"/>
        <v>#DIV/0!</v>
      </c>
      <c r="J17" s="44">
        <f>SUMIF('Rake Load'!C:C,B17,'Rake Load'!DK:DK)</f>
        <v>0</v>
      </c>
      <c r="K17" s="50">
        <f t="shared" si="4"/>
        <v>0</v>
      </c>
      <c r="L17" s="50" t="e">
        <f t="shared" si="5"/>
        <v>#DIV/0!</v>
      </c>
      <c r="M17" s="59" t="e">
        <f t="shared" si="25"/>
        <v>#DIV/0!</v>
      </c>
      <c r="N17" s="59" t="e">
        <f t="shared" si="26"/>
        <v>#DIV/0!</v>
      </c>
      <c r="O17" s="480">
        <f>SUMIF(C$2:C17,C17,D$2:D17)</f>
        <v>0</v>
      </c>
      <c r="P17" s="42">
        <f>SUMIF(C$2:C17,C17,F$2:F17)</f>
        <v>0</v>
      </c>
      <c r="Q17" s="46" t="e">
        <f t="shared" si="8"/>
        <v>#DIV/0!</v>
      </c>
      <c r="R17" s="45" t="e">
        <f t="shared" si="9"/>
        <v>#DIV/0!</v>
      </c>
      <c r="S17" s="45" t="e">
        <f t="shared" si="10"/>
        <v>#DIV/0!</v>
      </c>
      <c r="T17" s="480">
        <f>SUM(D$2:D17)</f>
        <v>0</v>
      </c>
      <c r="U17" s="47">
        <f>SUMIF(C$2:C17,C17,E$2:E17)</f>
        <v>0</v>
      </c>
      <c r="V17" s="47">
        <f>SUM(E$2:E17)</f>
        <v>0</v>
      </c>
      <c r="W17" s="52">
        <f>SUM(F$2:F17)</f>
        <v>0</v>
      </c>
      <c r="X17" s="52" t="e">
        <f t="shared" si="11"/>
        <v>#DIV/0!</v>
      </c>
      <c r="Y17" s="45" t="e">
        <f t="shared" si="12"/>
        <v>#DIV/0!</v>
      </c>
      <c r="Z17" s="45" t="e">
        <f t="shared" si="13"/>
        <v>#DIV/0!</v>
      </c>
      <c r="AA17" s="47">
        <f>SUMIF('Rake Load'!C:C,Summary!B17,'Rake Load'!CA:CA)</f>
        <v>0</v>
      </c>
      <c r="AB17" s="47">
        <f>SUMIF(C$2:C17,C17,AA$2:AA17)</f>
        <v>0</v>
      </c>
      <c r="AC17" s="47">
        <f>SUM(AA$2:AA17)</f>
        <v>0</v>
      </c>
      <c r="AD17" s="52" t="e">
        <f t="shared" si="14"/>
        <v>#DIV/0!</v>
      </c>
      <c r="AE17" s="52" t="e">
        <f t="shared" si="15"/>
        <v>#DIV/0!</v>
      </c>
      <c r="AF17" s="52" t="e">
        <f t="shared" si="16"/>
        <v>#DIV/0!</v>
      </c>
      <c r="AG17" s="47">
        <f>SUMIF(Unloader!B:B,Summary!B17,Unloader!M:M)</f>
        <v>0</v>
      </c>
      <c r="AH17" s="47">
        <f>SUMIF(C$2:C17,C17,AG$2:AG17)</f>
        <v>82605</v>
      </c>
      <c r="AI17" s="47">
        <f>SUM(AG$2:AG17)</f>
        <v>82605</v>
      </c>
      <c r="AJ17" s="52">
        <f>SUMIF(Unloader!B:B,Summary!B17,Unloader!W:W)</f>
        <v>0</v>
      </c>
      <c r="AK17" s="52">
        <f>SUMIF(Unloader!B:B,Summary!B17,Unloader!AD:AD)+SUMIF(Unloader!B:B,Summary!B17,Unloader!BR:BR)+SUMIF(Unloader!B:B,Summary!B17,Unloader!BN:BN)</f>
        <v>0</v>
      </c>
      <c r="AL17" s="52">
        <f>SUMIF(C$2:C17,C17,AJ$2:AJ17)</f>
        <v>2.302083333333333</v>
      </c>
      <c r="AM17" s="52">
        <f>SUMIF(C$2:C17,C17,AK$2:AK17)</f>
        <v>0</v>
      </c>
      <c r="AN17" s="47">
        <f t="shared" si="17"/>
        <v>1495.1131221719459</v>
      </c>
      <c r="AO17" s="47">
        <f>SUM(AJ$2:AJ17)</f>
        <v>2.302083333333333</v>
      </c>
      <c r="AP17" s="47">
        <f>SUM(AK$2:AK17)</f>
        <v>0</v>
      </c>
      <c r="AQ17" s="47">
        <f t="shared" si="18"/>
        <v>1495.1131221719459</v>
      </c>
    </row>
    <row r="18" spans="1:43">
      <c r="A18" s="166">
        <f t="shared" si="19"/>
        <v>17</v>
      </c>
      <c r="B18" s="478">
        <f t="shared" si="20"/>
        <v>40650</v>
      </c>
      <c r="C18" s="42">
        <f t="shared" si="21"/>
        <v>4</v>
      </c>
      <c r="D18" s="170">
        <f>COUNTIF('Rake Load'!C:C,Summary!B18)</f>
        <v>0</v>
      </c>
      <c r="E18" s="170">
        <f>SUMIF('Rake Load'!C:C,B18,'Rake Load'!K:K)</f>
        <v>0</v>
      </c>
      <c r="F18" s="44">
        <f>SUMIF('Rake Load'!C:C,B18,'Rake Load'!AZ:AZ)</f>
        <v>0</v>
      </c>
      <c r="G18" s="44" t="e">
        <f t="shared" si="22"/>
        <v>#DIV/0!</v>
      </c>
      <c r="H18" s="45" t="e">
        <f t="shared" si="23"/>
        <v>#DIV/0!</v>
      </c>
      <c r="I18" s="45" t="e">
        <f t="shared" si="24"/>
        <v>#DIV/0!</v>
      </c>
      <c r="J18" s="44">
        <f>SUMIF('Rake Load'!C:C,B18,'Rake Load'!DK:DK)</f>
        <v>0</v>
      </c>
      <c r="K18" s="50">
        <f t="shared" si="4"/>
        <v>0</v>
      </c>
      <c r="L18" s="50" t="e">
        <f t="shared" si="5"/>
        <v>#DIV/0!</v>
      </c>
      <c r="M18" s="59" t="e">
        <f t="shared" si="25"/>
        <v>#DIV/0!</v>
      </c>
      <c r="N18" s="59" t="e">
        <f t="shared" si="26"/>
        <v>#DIV/0!</v>
      </c>
      <c r="O18" s="480">
        <f>SUMIF(C$2:C18,C18,D$2:D18)</f>
        <v>0</v>
      </c>
      <c r="P18" s="42">
        <f>SUMIF(C$2:C18,C18,F$2:F18)</f>
        <v>0</v>
      </c>
      <c r="Q18" s="46" t="e">
        <f t="shared" si="8"/>
        <v>#DIV/0!</v>
      </c>
      <c r="R18" s="45" t="e">
        <f t="shared" si="9"/>
        <v>#DIV/0!</v>
      </c>
      <c r="S18" s="45" t="e">
        <f t="shared" si="10"/>
        <v>#DIV/0!</v>
      </c>
      <c r="T18" s="480">
        <f>SUM(D$2:D18)</f>
        <v>0</v>
      </c>
      <c r="U18" s="47">
        <f>SUMIF(C$2:C18,C18,E$2:E18)</f>
        <v>0</v>
      </c>
      <c r="V18" s="47">
        <f>SUM(E$2:E18)</f>
        <v>0</v>
      </c>
      <c r="W18" s="52">
        <f>SUM(F$2:F18)</f>
        <v>0</v>
      </c>
      <c r="X18" s="52" t="e">
        <f t="shared" si="11"/>
        <v>#DIV/0!</v>
      </c>
      <c r="Y18" s="45" t="e">
        <f t="shared" si="12"/>
        <v>#DIV/0!</v>
      </c>
      <c r="Z18" s="45" t="e">
        <f t="shared" si="13"/>
        <v>#DIV/0!</v>
      </c>
      <c r="AA18" s="47">
        <f>SUMIF('Rake Load'!C:C,Summary!B18,'Rake Load'!CA:CA)</f>
        <v>0</v>
      </c>
      <c r="AB18" s="47">
        <f>SUMIF(C$2:C18,C18,AA$2:AA18)</f>
        <v>0</v>
      </c>
      <c r="AC18" s="47">
        <f>SUM(AA$2:AA18)</f>
        <v>0</v>
      </c>
      <c r="AD18" s="52" t="e">
        <f t="shared" si="14"/>
        <v>#DIV/0!</v>
      </c>
      <c r="AE18" s="52" t="e">
        <f t="shared" si="15"/>
        <v>#DIV/0!</v>
      </c>
      <c r="AF18" s="52" t="e">
        <f t="shared" si="16"/>
        <v>#DIV/0!</v>
      </c>
      <c r="AG18" s="47">
        <f>SUMIF(Unloader!B:B,Summary!B18,Unloader!M:M)</f>
        <v>0</v>
      </c>
      <c r="AH18" s="47">
        <f>SUMIF(C$2:C18,C18,AG$2:AG18)</f>
        <v>82605</v>
      </c>
      <c r="AI18" s="47">
        <f>SUM(AG$2:AG18)</f>
        <v>82605</v>
      </c>
      <c r="AJ18" s="52">
        <f>SUMIF(Unloader!B:B,Summary!B18,Unloader!W:W)</f>
        <v>0</v>
      </c>
      <c r="AK18" s="52">
        <f>SUMIF(Unloader!B:B,Summary!B18,Unloader!AD:AD)+SUMIF(Unloader!B:B,Summary!B18,Unloader!BR:BR)+SUMIF(Unloader!B:B,Summary!B18,Unloader!BN:BN)</f>
        <v>0</v>
      </c>
      <c r="AL18" s="52">
        <f>SUMIF(C$2:C18,C18,AJ$2:AJ18)</f>
        <v>2.302083333333333</v>
      </c>
      <c r="AM18" s="52">
        <f>SUMIF(C$2:C18,C18,AK$2:AK18)</f>
        <v>0</v>
      </c>
      <c r="AN18" s="47">
        <f t="shared" si="17"/>
        <v>1495.1131221719459</v>
      </c>
      <c r="AO18" s="47">
        <f>SUM(AJ$2:AJ18)</f>
        <v>2.302083333333333</v>
      </c>
      <c r="AP18" s="47">
        <f>SUM(AK$2:AK18)</f>
        <v>0</v>
      </c>
      <c r="AQ18" s="47">
        <f t="shared" si="18"/>
        <v>1495.1131221719459</v>
      </c>
    </row>
    <row r="19" spans="1:43">
      <c r="A19" s="166">
        <f t="shared" si="19"/>
        <v>18</v>
      </c>
      <c r="B19" s="478">
        <f t="shared" si="20"/>
        <v>40651</v>
      </c>
      <c r="C19" s="42">
        <f t="shared" si="21"/>
        <v>4</v>
      </c>
      <c r="D19" s="170">
        <f>COUNTIF('Rake Load'!C:C,Summary!B19)</f>
        <v>0</v>
      </c>
      <c r="E19" s="170">
        <f>SUMIF('Rake Load'!C:C,B19,'Rake Load'!K:K)</f>
        <v>0</v>
      </c>
      <c r="F19" s="44">
        <f>SUMIF('Rake Load'!C:C,B19,'Rake Load'!AZ:AZ)</f>
        <v>0</v>
      </c>
      <c r="G19" s="44" t="e">
        <f t="shared" si="22"/>
        <v>#DIV/0!</v>
      </c>
      <c r="H19" s="45" t="e">
        <f t="shared" si="23"/>
        <v>#DIV/0!</v>
      </c>
      <c r="I19" s="45" t="e">
        <f t="shared" si="24"/>
        <v>#DIV/0!</v>
      </c>
      <c r="J19" s="44">
        <f>SUMIF('Rake Load'!C:C,B19,'Rake Load'!DK:DK)</f>
        <v>0</v>
      </c>
      <c r="K19" s="50">
        <f t="shared" si="4"/>
        <v>0</v>
      </c>
      <c r="L19" s="50" t="e">
        <f t="shared" si="5"/>
        <v>#DIV/0!</v>
      </c>
      <c r="M19" s="59" t="e">
        <f t="shared" si="25"/>
        <v>#DIV/0!</v>
      </c>
      <c r="N19" s="59" t="e">
        <f t="shared" si="26"/>
        <v>#DIV/0!</v>
      </c>
      <c r="O19" s="480">
        <f>SUMIF(C$2:C19,C19,D$2:D19)</f>
        <v>0</v>
      </c>
      <c r="P19" s="42">
        <f>SUMIF(C$2:C19,C19,F$2:F19)</f>
        <v>0</v>
      </c>
      <c r="Q19" s="46" t="e">
        <f t="shared" si="8"/>
        <v>#DIV/0!</v>
      </c>
      <c r="R19" s="45" t="e">
        <f t="shared" si="9"/>
        <v>#DIV/0!</v>
      </c>
      <c r="S19" s="45" t="e">
        <f t="shared" si="10"/>
        <v>#DIV/0!</v>
      </c>
      <c r="T19" s="480">
        <f>SUM(D$2:D19)</f>
        <v>0</v>
      </c>
      <c r="U19" s="47">
        <f>SUMIF(C$2:C19,C19,E$2:E19)</f>
        <v>0</v>
      </c>
      <c r="V19" s="47">
        <f>SUM(E$2:E19)</f>
        <v>0</v>
      </c>
      <c r="W19" s="52">
        <f>SUM(F$2:F19)</f>
        <v>0</v>
      </c>
      <c r="X19" s="52" t="e">
        <f t="shared" si="11"/>
        <v>#DIV/0!</v>
      </c>
      <c r="Y19" s="45" t="e">
        <f t="shared" si="12"/>
        <v>#DIV/0!</v>
      </c>
      <c r="Z19" s="45" t="e">
        <f t="shared" si="13"/>
        <v>#DIV/0!</v>
      </c>
      <c r="AA19" s="47">
        <f>SUMIF('Rake Load'!C:C,Summary!B19,'Rake Load'!CA:CA)</f>
        <v>0</v>
      </c>
      <c r="AB19" s="47">
        <f>SUMIF(C$2:C19,C19,AA$2:AA19)</f>
        <v>0</v>
      </c>
      <c r="AC19" s="47">
        <f>SUM(AA$2:AA19)</f>
        <v>0</v>
      </c>
      <c r="AD19" s="52" t="e">
        <f t="shared" si="14"/>
        <v>#DIV/0!</v>
      </c>
      <c r="AE19" s="52" t="e">
        <f t="shared" si="15"/>
        <v>#DIV/0!</v>
      </c>
      <c r="AF19" s="52" t="e">
        <f t="shared" si="16"/>
        <v>#DIV/0!</v>
      </c>
      <c r="AG19" s="47">
        <f>SUMIF(Unloader!B:B,Summary!B19,Unloader!M:M)</f>
        <v>0</v>
      </c>
      <c r="AH19" s="47">
        <f>SUMIF(C$2:C19,C19,AG$2:AG19)</f>
        <v>82605</v>
      </c>
      <c r="AI19" s="47">
        <f>SUM(AG$2:AG19)</f>
        <v>82605</v>
      </c>
      <c r="AJ19" s="52">
        <f>SUMIF(Unloader!B:B,Summary!B19,Unloader!W:W)</f>
        <v>0</v>
      </c>
      <c r="AK19" s="52">
        <f>SUMIF(Unloader!B:B,Summary!B19,Unloader!AD:AD)+SUMIF(Unloader!B:B,Summary!B19,Unloader!BR:BR)+SUMIF(Unloader!B:B,Summary!B19,Unloader!BN:BN)</f>
        <v>0</v>
      </c>
      <c r="AL19" s="52">
        <f>SUMIF(C$2:C19,C19,AJ$2:AJ19)</f>
        <v>2.302083333333333</v>
      </c>
      <c r="AM19" s="52">
        <f>SUMIF(C$2:C19,C19,AK$2:AK19)</f>
        <v>0</v>
      </c>
      <c r="AN19" s="47">
        <f t="shared" si="17"/>
        <v>1495.1131221719459</v>
      </c>
      <c r="AO19" s="47">
        <f>SUM(AJ$2:AJ19)</f>
        <v>2.302083333333333</v>
      </c>
      <c r="AP19" s="47">
        <f>SUM(AK$2:AK19)</f>
        <v>0</v>
      </c>
      <c r="AQ19" s="47">
        <f t="shared" si="18"/>
        <v>1495.1131221719459</v>
      </c>
    </row>
    <row r="20" spans="1:43">
      <c r="A20" s="166">
        <f t="shared" si="19"/>
        <v>19</v>
      </c>
      <c r="B20" s="478">
        <f t="shared" si="20"/>
        <v>40652</v>
      </c>
      <c r="C20" s="42">
        <f t="shared" si="21"/>
        <v>4</v>
      </c>
      <c r="D20" s="170">
        <f>COUNTIF('Rake Load'!C:C,Summary!B20)</f>
        <v>0</v>
      </c>
      <c r="E20" s="170">
        <f>SUMIF('Rake Load'!C:C,B20,'Rake Load'!K:K)</f>
        <v>0</v>
      </c>
      <c r="F20" s="44">
        <f>SUMIF('Rake Load'!C:C,B20,'Rake Load'!AZ:AZ)</f>
        <v>0</v>
      </c>
      <c r="G20" s="44" t="e">
        <f t="shared" si="22"/>
        <v>#DIV/0!</v>
      </c>
      <c r="H20" s="45" t="e">
        <f t="shared" si="23"/>
        <v>#DIV/0!</v>
      </c>
      <c r="I20" s="45" t="e">
        <f t="shared" si="24"/>
        <v>#DIV/0!</v>
      </c>
      <c r="J20" s="44">
        <f>SUMIF('Rake Load'!C:C,B20,'Rake Load'!DK:DK)</f>
        <v>0</v>
      </c>
      <c r="K20" s="50">
        <f t="shared" si="4"/>
        <v>0</v>
      </c>
      <c r="L20" s="50" t="e">
        <f t="shared" si="5"/>
        <v>#DIV/0!</v>
      </c>
      <c r="M20" s="59" t="e">
        <f t="shared" si="25"/>
        <v>#DIV/0!</v>
      </c>
      <c r="N20" s="59" t="e">
        <f t="shared" si="26"/>
        <v>#DIV/0!</v>
      </c>
      <c r="O20" s="480">
        <f>SUMIF(C$2:C20,C20,D$2:D20)</f>
        <v>0</v>
      </c>
      <c r="P20" s="42">
        <f>SUMIF(C$2:C20,C20,F$2:F20)</f>
        <v>0</v>
      </c>
      <c r="Q20" s="46" t="e">
        <f t="shared" si="8"/>
        <v>#DIV/0!</v>
      </c>
      <c r="R20" s="45" t="e">
        <f t="shared" si="9"/>
        <v>#DIV/0!</v>
      </c>
      <c r="S20" s="45" t="e">
        <f t="shared" si="10"/>
        <v>#DIV/0!</v>
      </c>
      <c r="T20" s="480">
        <f>SUM(D$2:D20)</f>
        <v>0</v>
      </c>
      <c r="U20" s="47">
        <f>SUMIF(C$2:C20,C20,E$2:E20)</f>
        <v>0</v>
      </c>
      <c r="V20" s="47">
        <f>SUM(E$2:E20)</f>
        <v>0</v>
      </c>
      <c r="W20" s="52">
        <f>SUM(F$2:F20)</f>
        <v>0</v>
      </c>
      <c r="X20" s="52" t="e">
        <f t="shared" si="11"/>
        <v>#DIV/0!</v>
      </c>
      <c r="Y20" s="45" t="e">
        <f t="shared" si="12"/>
        <v>#DIV/0!</v>
      </c>
      <c r="Z20" s="45" t="e">
        <f t="shared" si="13"/>
        <v>#DIV/0!</v>
      </c>
      <c r="AA20" s="47">
        <f>SUMIF('Rake Load'!C:C,Summary!B20,'Rake Load'!CA:CA)</f>
        <v>0</v>
      </c>
      <c r="AB20" s="47">
        <f>SUMIF(C$2:C20,C20,AA$2:AA20)</f>
        <v>0</v>
      </c>
      <c r="AC20" s="47">
        <f>SUM(AA$2:AA20)</f>
        <v>0</v>
      </c>
      <c r="AD20" s="52" t="e">
        <f t="shared" si="14"/>
        <v>#DIV/0!</v>
      </c>
      <c r="AE20" s="52" t="e">
        <f t="shared" si="15"/>
        <v>#DIV/0!</v>
      </c>
      <c r="AF20" s="52" t="e">
        <f t="shared" si="16"/>
        <v>#DIV/0!</v>
      </c>
      <c r="AG20" s="47">
        <f>SUMIF(Unloader!B:B,Summary!B20,Unloader!M:M)</f>
        <v>0</v>
      </c>
      <c r="AH20" s="47">
        <f>SUMIF(C$2:C20,C20,AG$2:AG20)</f>
        <v>82605</v>
      </c>
      <c r="AI20" s="47">
        <f>SUM(AG$2:AG20)</f>
        <v>82605</v>
      </c>
      <c r="AJ20" s="52">
        <f>SUMIF(Unloader!B:B,Summary!B20,Unloader!W:W)</f>
        <v>0</v>
      </c>
      <c r="AK20" s="52">
        <f>SUMIF(Unloader!B:B,Summary!B20,Unloader!AD:AD)+SUMIF(Unloader!B:B,Summary!B20,Unloader!BR:BR)+SUMIF(Unloader!B:B,Summary!B20,Unloader!BN:BN)</f>
        <v>0</v>
      </c>
      <c r="AL20" s="52">
        <f>SUMIF(C$2:C20,C20,AJ$2:AJ20)</f>
        <v>2.302083333333333</v>
      </c>
      <c r="AM20" s="52">
        <f>SUMIF(C$2:C20,C20,AK$2:AK20)</f>
        <v>0</v>
      </c>
      <c r="AN20" s="47">
        <f t="shared" si="17"/>
        <v>1495.1131221719459</v>
      </c>
      <c r="AO20" s="47">
        <f>SUM(AJ$2:AJ20)</f>
        <v>2.302083333333333</v>
      </c>
      <c r="AP20" s="47">
        <f>SUM(AK$2:AK20)</f>
        <v>0</v>
      </c>
      <c r="AQ20" s="47">
        <f t="shared" si="18"/>
        <v>1495.1131221719459</v>
      </c>
    </row>
    <row r="21" spans="1:43">
      <c r="A21" s="166">
        <f t="shared" si="19"/>
        <v>20</v>
      </c>
      <c r="B21" s="478">
        <f t="shared" si="20"/>
        <v>40653</v>
      </c>
      <c r="C21" s="42">
        <f t="shared" si="21"/>
        <v>4</v>
      </c>
      <c r="D21" s="170">
        <f>COUNTIF('Rake Load'!C:C,Summary!B21)</f>
        <v>0</v>
      </c>
      <c r="E21" s="170">
        <f>SUMIF('Rake Load'!C:C,B21,'Rake Load'!K:K)</f>
        <v>0</v>
      </c>
      <c r="F21" s="44">
        <f>SUMIF('Rake Load'!C:C,B21,'Rake Load'!AZ:AZ)</f>
        <v>0</v>
      </c>
      <c r="G21" s="44" t="e">
        <f t="shared" si="22"/>
        <v>#DIV/0!</v>
      </c>
      <c r="H21" s="45" t="e">
        <f t="shared" si="23"/>
        <v>#DIV/0!</v>
      </c>
      <c r="I21" s="45" t="e">
        <f t="shared" si="24"/>
        <v>#DIV/0!</v>
      </c>
      <c r="J21" s="44">
        <f>SUMIF('Rake Load'!C:C,B21,'Rake Load'!DK:DK)</f>
        <v>0</v>
      </c>
      <c r="K21" s="50">
        <f t="shared" si="4"/>
        <v>0</v>
      </c>
      <c r="L21" s="50" t="e">
        <f t="shared" si="5"/>
        <v>#DIV/0!</v>
      </c>
      <c r="M21" s="59" t="e">
        <f t="shared" si="25"/>
        <v>#DIV/0!</v>
      </c>
      <c r="N21" s="59" t="e">
        <f t="shared" si="26"/>
        <v>#DIV/0!</v>
      </c>
      <c r="O21" s="480">
        <f>SUMIF(C$2:C21,C21,D$2:D21)</f>
        <v>0</v>
      </c>
      <c r="P21" s="42">
        <f>SUMIF(C$2:C21,C21,F$2:F21)</f>
        <v>0</v>
      </c>
      <c r="Q21" s="46" t="e">
        <f t="shared" si="8"/>
        <v>#DIV/0!</v>
      </c>
      <c r="R21" s="45" t="e">
        <f t="shared" si="9"/>
        <v>#DIV/0!</v>
      </c>
      <c r="S21" s="45" t="e">
        <f t="shared" si="10"/>
        <v>#DIV/0!</v>
      </c>
      <c r="T21" s="480">
        <f>SUM(D$2:D21)</f>
        <v>0</v>
      </c>
      <c r="U21" s="47">
        <f>SUMIF(C$2:C21,C21,E$2:E21)</f>
        <v>0</v>
      </c>
      <c r="V21" s="47">
        <f>SUM(E$2:E21)</f>
        <v>0</v>
      </c>
      <c r="W21" s="52">
        <f>SUM(F$2:F21)</f>
        <v>0</v>
      </c>
      <c r="X21" s="52" t="e">
        <f t="shared" si="11"/>
        <v>#DIV/0!</v>
      </c>
      <c r="Y21" s="45" t="e">
        <f t="shared" si="12"/>
        <v>#DIV/0!</v>
      </c>
      <c r="Z21" s="45" t="e">
        <f t="shared" si="13"/>
        <v>#DIV/0!</v>
      </c>
      <c r="AA21" s="47">
        <f>SUMIF('Rake Load'!C:C,Summary!B21,'Rake Load'!CA:CA)</f>
        <v>0</v>
      </c>
      <c r="AB21" s="47">
        <f>SUMIF(C$2:C21,C21,AA$2:AA21)</f>
        <v>0</v>
      </c>
      <c r="AC21" s="47">
        <f>SUM(AA$2:AA21)</f>
        <v>0</v>
      </c>
      <c r="AD21" s="52" t="e">
        <f t="shared" si="14"/>
        <v>#DIV/0!</v>
      </c>
      <c r="AE21" s="52" t="e">
        <f t="shared" si="15"/>
        <v>#DIV/0!</v>
      </c>
      <c r="AF21" s="52" t="e">
        <f t="shared" si="16"/>
        <v>#DIV/0!</v>
      </c>
      <c r="AG21" s="47">
        <f>SUMIF(Unloader!B:B,Summary!B21,Unloader!M:M)</f>
        <v>0</v>
      </c>
      <c r="AH21" s="47">
        <f>SUMIF(C$2:C21,C21,AG$2:AG21)</f>
        <v>82605</v>
      </c>
      <c r="AI21" s="47">
        <f>SUM(AG$2:AG21)</f>
        <v>82605</v>
      </c>
      <c r="AJ21" s="52">
        <f>SUMIF(Unloader!B:B,Summary!B21,Unloader!W:W)</f>
        <v>0</v>
      </c>
      <c r="AK21" s="52">
        <f>SUMIF(Unloader!B:B,Summary!B21,Unloader!AD:AD)+SUMIF(Unloader!B:B,Summary!B21,Unloader!BR:BR)+SUMIF(Unloader!B:B,Summary!B21,Unloader!BN:BN)</f>
        <v>0</v>
      </c>
      <c r="AL21" s="52">
        <f>SUMIF(C$2:C21,C21,AJ$2:AJ21)</f>
        <v>2.302083333333333</v>
      </c>
      <c r="AM21" s="52">
        <f>SUMIF(C$2:C21,C21,AK$2:AK21)</f>
        <v>0</v>
      </c>
      <c r="AN21" s="47">
        <f t="shared" si="17"/>
        <v>1495.1131221719459</v>
      </c>
      <c r="AO21" s="47">
        <f>SUM(AJ$2:AJ21)</f>
        <v>2.302083333333333</v>
      </c>
      <c r="AP21" s="47">
        <f>SUM(AK$2:AK21)</f>
        <v>0</v>
      </c>
      <c r="AQ21" s="47">
        <f t="shared" si="18"/>
        <v>1495.1131221719459</v>
      </c>
    </row>
    <row r="22" spans="1:43">
      <c r="A22" s="166">
        <f t="shared" si="19"/>
        <v>21</v>
      </c>
      <c r="B22" s="478">
        <f t="shared" si="20"/>
        <v>40654</v>
      </c>
      <c r="C22" s="42">
        <f t="shared" si="21"/>
        <v>4</v>
      </c>
      <c r="D22" s="170">
        <f>COUNTIF('Rake Load'!C:C,Summary!B22)</f>
        <v>0</v>
      </c>
      <c r="E22" s="170">
        <f>SUMIF('Rake Load'!C:C,B22,'Rake Load'!K:K)</f>
        <v>0</v>
      </c>
      <c r="F22" s="44">
        <f>SUMIF('Rake Load'!C:C,B22,'Rake Load'!AZ:AZ)</f>
        <v>0</v>
      </c>
      <c r="G22" s="44" t="e">
        <f t="shared" si="22"/>
        <v>#DIV/0!</v>
      </c>
      <c r="H22" s="45" t="e">
        <f t="shared" si="23"/>
        <v>#DIV/0!</v>
      </c>
      <c r="I22" s="45" t="e">
        <f t="shared" si="24"/>
        <v>#DIV/0!</v>
      </c>
      <c r="J22" s="44">
        <f>SUMIF('Rake Load'!C:C,B22,'Rake Load'!DK:DK)</f>
        <v>0</v>
      </c>
      <c r="K22" s="50">
        <f t="shared" si="4"/>
        <v>0</v>
      </c>
      <c r="L22" s="50" t="e">
        <f t="shared" si="5"/>
        <v>#DIV/0!</v>
      </c>
      <c r="M22" s="59" t="e">
        <f t="shared" si="25"/>
        <v>#DIV/0!</v>
      </c>
      <c r="N22" s="59" t="e">
        <f t="shared" si="26"/>
        <v>#DIV/0!</v>
      </c>
      <c r="O22" s="480">
        <f>SUMIF(C$2:C22,C22,D$2:D22)</f>
        <v>0</v>
      </c>
      <c r="P22" s="42">
        <f>SUMIF(C$2:C22,C22,F$2:F22)</f>
        <v>0</v>
      </c>
      <c r="Q22" s="46" t="e">
        <f t="shared" si="8"/>
        <v>#DIV/0!</v>
      </c>
      <c r="R22" s="45" t="e">
        <f t="shared" si="9"/>
        <v>#DIV/0!</v>
      </c>
      <c r="S22" s="45" t="e">
        <f t="shared" si="10"/>
        <v>#DIV/0!</v>
      </c>
      <c r="T22" s="480">
        <f>SUM(D$2:D22)</f>
        <v>0</v>
      </c>
      <c r="U22" s="47">
        <f>SUMIF(C$2:C22,C22,E$2:E22)</f>
        <v>0</v>
      </c>
      <c r="V22" s="47">
        <f>SUM(E$2:E22)</f>
        <v>0</v>
      </c>
      <c r="W22" s="52">
        <f>SUM(F$2:F22)</f>
        <v>0</v>
      </c>
      <c r="X22" s="52" t="e">
        <f t="shared" si="11"/>
        <v>#DIV/0!</v>
      </c>
      <c r="Y22" s="45" t="e">
        <f t="shared" si="12"/>
        <v>#DIV/0!</v>
      </c>
      <c r="Z22" s="45" t="e">
        <f t="shared" si="13"/>
        <v>#DIV/0!</v>
      </c>
      <c r="AA22" s="47">
        <f>SUMIF('Rake Load'!C:C,Summary!B22,'Rake Load'!CA:CA)</f>
        <v>0</v>
      </c>
      <c r="AB22" s="47">
        <f>SUMIF(C$2:C22,C22,AA$2:AA22)</f>
        <v>0</v>
      </c>
      <c r="AC22" s="47">
        <f>SUM(AA$2:AA22)</f>
        <v>0</v>
      </c>
      <c r="AD22" s="52" t="e">
        <f t="shared" si="14"/>
        <v>#DIV/0!</v>
      </c>
      <c r="AE22" s="52" t="e">
        <f t="shared" si="15"/>
        <v>#DIV/0!</v>
      </c>
      <c r="AF22" s="52" t="e">
        <f t="shared" si="16"/>
        <v>#DIV/0!</v>
      </c>
      <c r="AG22" s="47">
        <f>SUMIF(Unloader!B:B,Summary!B22,Unloader!M:M)</f>
        <v>0</v>
      </c>
      <c r="AH22" s="47">
        <f>SUMIF(C$2:C22,C22,AG$2:AG22)</f>
        <v>82605</v>
      </c>
      <c r="AI22" s="47">
        <f>SUM(AG$2:AG22)</f>
        <v>82605</v>
      </c>
      <c r="AJ22" s="52">
        <f>SUMIF(Unloader!B:B,Summary!B22,Unloader!W:W)</f>
        <v>0</v>
      </c>
      <c r="AK22" s="52">
        <f>SUMIF(Unloader!B:B,Summary!B22,Unloader!AD:AD)+SUMIF(Unloader!B:B,Summary!B22,Unloader!BR:BR)+SUMIF(Unloader!B:B,Summary!B22,Unloader!BN:BN)</f>
        <v>0</v>
      </c>
      <c r="AL22" s="52">
        <f>SUMIF(C$2:C22,C22,AJ$2:AJ22)</f>
        <v>2.302083333333333</v>
      </c>
      <c r="AM22" s="52">
        <f>SUMIF(C$2:C22,C22,AK$2:AK22)</f>
        <v>0</v>
      </c>
      <c r="AN22" s="47">
        <f t="shared" si="17"/>
        <v>1495.1131221719459</v>
      </c>
      <c r="AO22" s="47">
        <f>SUM(AJ$2:AJ22)</f>
        <v>2.302083333333333</v>
      </c>
      <c r="AP22" s="47">
        <f>SUM(AK$2:AK22)</f>
        <v>0</v>
      </c>
      <c r="AQ22" s="47">
        <f t="shared" si="18"/>
        <v>1495.1131221719459</v>
      </c>
    </row>
    <row r="23" spans="1:43">
      <c r="A23" s="166">
        <f t="shared" ref="A23:A53" si="27">A22+1</f>
        <v>22</v>
      </c>
      <c r="B23" s="478">
        <f t="shared" ref="B23:B86" si="28">B22+1</f>
        <v>40655</v>
      </c>
      <c r="C23" s="42">
        <f t="shared" si="21"/>
        <v>4</v>
      </c>
      <c r="D23" s="170">
        <f>COUNTIF('Rake Load'!C:C,Summary!B23)</f>
        <v>0</v>
      </c>
      <c r="E23" s="170">
        <f>SUMIF('Rake Load'!C:C,B23,'Rake Load'!K:K)</f>
        <v>0</v>
      </c>
      <c r="F23" s="44">
        <f>SUMIF('Rake Load'!C:C,B23,'Rake Load'!AZ:AZ)</f>
        <v>0</v>
      </c>
      <c r="G23" s="44" t="e">
        <f t="shared" ref="G23:G54" si="29">F23/D23</f>
        <v>#DIV/0!</v>
      </c>
      <c r="H23" s="45" t="e">
        <f t="shared" ref="H23:H54" si="30">HOUR(G23)</f>
        <v>#DIV/0!</v>
      </c>
      <c r="I23" s="45" t="e">
        <f t="shared" ref="I23:I54" si="31">MINUTE(G23)</f>
        <v>#DIV/0!</v>
      </c>
      <c r="J23" s="44">
        <f>SUMIF('Rake Load'!C:C,B23,'Rake Load'!DK:DK)</f>
        <v>0</v>
      </c>
      <c r="K23" s="50">
        <f t="shared" si="4"/>
        <v>0</v>
      </c>
      <c r="L23" s="50" t="e">
        <f t="shared" si="5"/>
        <v>#DIV/0!</v>
      </c>
      <c r="M23" s="59" t="e">
        <f t="shared" ref="M23:M54" si="32">HOUR(L23)</f>
        <v>#DIV/0!</v>
      </c>
      <c r="N23" s="59" t="e">
        <f t="shared" ref="N23:N54" si="33">MINUTE(L23)</f>
        <v>#DIV/0!</v>
      </c>
      <c r="O23" s="480">
        <f>SUMIF(C$2:C23,C23,D$2:D23)</f>
        <v>0</v>
      </c>
      <c r="P23" s="42">
        <f>SUMIF(C$2:C23,C23,F$2:F23)</f>
        <v>0</v>
      </c>
      <c r="Q23" s="46" t="e">
        <f t="shared" si="8"/>
        <v>#DIV/0!</v>
      </c>
      <c r="R23" s="45" t="e">
        <f t="shared" si="9"/>
        <v>#DIV/0!</v>
      </c>
      <c r="S23" s="45" t="e">
        <f t="shared" si="10"/>
        <v>#DIV/0!</v>
      </c>
      <c r="T23" s="480">
        <f>SUM(D$2:D23)</f>
        <v>0</v>
      </c>
      <c r="U23" s="47">
        <f>SUMIF(C$2:C23,C23,E$2:E23)</f>
        <v>0</v>
      </c>
      <c r="V23" s="47">
        <f>SUM(E$2:E23)</f>
        <v>0</v>
      </c>
      <c r="W23" s="52">
        <f>SUM(F$2:F23)</f>
        <v>0</v>
      </c>
      <c r="X23" s="52" t="e">
        <f t="shared" si="11"/>
        <v>#DIV/0!</v>
      </c>
      <c r="Y23" s="45" t="e">
        <f t="shared" si="12"/>
        <v>#DIV/0!</v>
      </c>
      <c r="Z23" s="45" t="e">
        <f t="shared" si="13"/>
        <v>#DIV/0!</v>
      </c>
      <c r="AA23" s="47">
        <f>SUMIF('Rake Load'!C:C,Summary!B23,'Rake Load'!CA:CA)</f>
        <v>0</v>
      </c>
      <c r="AB23" s="47">
        <f>SUMIF(C$2:C23,C23,AA$2:AA23)</f>
        <v>0</v>
      </c>
      <c r="AC23" s="47">
        <f>SUM(AA$2:AA23)</f>
        <v>0</v>
      </c>
      <c r="AD23" s="52" t="e">
        <f t="shared" si="14"/>
        <v>#DIV/0!</v>
      </c>
      <c r="AE23" s="52" t="e">
        <f t="shared" si="15"/>
        <v>#DIV/0!</v>
      </c>
      <c r="AF23" s="52" t="e">
        <f t="shared" si="16"/>
        <v>#DIV/0!</v>
      </c>
      <c r="AG23" s="47">
        <f>SUMIF(Unloader!B:B,Summary!B23,Unloader!M:M)</f>
        <v>0</v>
      </c>
      <c r="AH23" s="47">
        <f>SUMIF(C$2:C23,C23,AG$2:AG23)</f>
        <v>82605</v>
      </c>
      <c r="AI23" s="47">
        <f>SUM(AG$2:AG23)</f>
        <v>82605</v>
      </c>
      <c r="AJ23" s="52">
        <f>SUMIF(Unloader!B:B,Summary!B23,Unloader!W:W)</f>
        <v>0</v>
      </c>
      <c r="AK23" s="52">
        <f>SUMIF(Unloader!B:B,Summary!B23,Unloader!AD:AD)+SUMIF(Unloader!B:B,Summary!B23,Unloader!BR:BR)+SUMIF(Unloader!B:B,Summary!B23,Unloader!BN:BN)</f>
        <v>0</v>
      </c>
      <c r="AL23" s="52">
        <f>SUMIF(C$2:C23,C23,AJ$2:AJ23)</f>
        <v>2.302083333333333</v>
      </c>
      <c r="AM23" s="52">
        <f>SUMIF(C$2:C23,C23,AK$2:AK23)</f>
        <v>0</v>
      </c>
      <c r="AN23" s="47">
        <f t="shared" si="17"/>
        <v>1495.1131221719459</v>
      </c>
      <c r="AO23" s="47">
        <f>SUM(AJ$2:AJ23)</f>
        <v>2.302083333333333</v>
      </c>
      <c r="AP23" s="47">
        <f>SUM(AK$2:AK23)</f>
        <v>0</v>
      </c>
      <c r="AQ23" s="47">
        <f t="shared" si="18"/>
        <v>1495.1131221719459</v>
      </c>
    </row>
    <row r="24" spans="1:43">
      <c r="A24" s="166">
        <f t="shared" si="27"/>
        <v>23</v>
      </c>
      <c r="B24" s="478">
        <f t="shared" si="28"/>
        <v>40656</v>
      </c>
      <c r="C24" s="42">
        <f t="shared" si="21"/>
        <v>4</v>
      </c>
      <c r="D24" s="170">
        <f>COUNTIF('Rake Load'!C:C,Summary!B24)</f>
        <v>0</v>
      </c>
      <c r="E24" s="170">
        <f>SUMIF('Rake Load'!C:C,B24,'Rake Load'!K:K)</f>
        <v>0</v>
      </c>
      <c r="F24" s="44">
        <f>SUMIF('Rake Load'!C:C,B24,'Rake Load'!AZ:AZ)</f>
        <v>0</v>
      </c>
      <c r="G24" s="44" t="e">
        <f t="shared" si="29"/>
        <v>#DIV/0!</v>
      </c>
      <c r="H24" s="45" t="e">
        <f t="shared" si="30"/>
        <v>#DIV/0!</v>
      </c>
      <c r="I24" s="45" t="e">
        <f t="shared" si="31"/>
        <v>#DIV/0!</v>
      </c>
      <c r="J24" s="44">
        <f>SUMIF('Rake Load'!C:C,B24,'Rake Load'!DK:DK)</f>
        <v>0</v>
      </c>
      <c r="K24" s="50">
        <f t="shared" si="4"/>
        <v>0</v>
      </c>
      <c r="L24" s="50" t="e">
        <f t="shared" si="5"/>
        <v>#DIV/0!</v>
      </c>
      <c r="M24" s="59" t="e">
        <f t="shared" si="32"/>
        <v>#DIV/0!</v>
      </c>
      <c r="N24" s="59" t="e">
        <f t="shared" si="33"/>
        <v>#DIV/0!</v>
      </c>
      <c r="O24" s="480">
        <f>SUMIF(C$2:C24,C24,D$2:D24)</f>
        <v>0</v>
      </c>
      <c r="P24" s="42">
        <f>SUMIF(C$2:C24,C24,F$2:F24)</f>
        <v>0</v>
      </c>
      <c r="Q24" s="46" t="e">
        <f t="shared" si="8"/>
        <v>#DIV/0!</v>
      </c>
      <c r="R24" s="45" t="e">
        <f t="shared" si="9"/>
        <v>#DIV/0!</v>
      </c>
      <c r="S24" s="45" t="e">
        <f t="shared" si="10"/>
        <v>#DIV/0!</v>
      </c>
      <c r="T24" s="480">
        <f>SUM(D$2:D24)</f>
        <v>0</v>
      </c>
      <c r="U24" s="47">
        <f>SUMIF(C$2:C24,C24,E$2:E24)</f>
        <v>0</v>
      </c>
      <c r="V24" s="47">
        <f>SUM(E$2:E24)</f>
        <v>0</v>
      </c>
      <c r="W24" s="52">
        <f>SUM(F$2:F24)</f>
        <v>0</v>
      </c>
      <c r="X24" s="52" t="e">
        <f t="shared" si="11"/>
        <v>#DIV/0!</v>
      </c>
      <c r="Y24" s="45" t="e">
        <f t="shared" si="12"/>
        <v>#DIV/0!</v>
      </c>
      <c r="Z24" s="45" t="e">
        <f t="shared" si="13"/>
        <v>#DIV/0!</v>
      </c>
      <c r="AA24" s="47">
        <f>SUMIF('Rake Load'!C:C,Summary!B24,'Rake Load'!CA:CA)</f>
        <v>0</v>
      </c>
      <c r="AB24" s="47">
        <f>SUMIF(C$2:C24,C24,AA$2:AA24)</f>
        <v>0</v>
      </c>
      <c r="AC24" s="47">
        <f>SUM(AA$2:AA24)</f>
        <v>0</v>
      </c>
      <c r="AD24" s="52" t="e">
        <f t="shared" si="14"/>
        <v>#DIV/0!</v>
      </c>
      <c r="AE24" s="52" t="e">
        <f t="shared" si="15"/>
        <v>#DIV/0!</v>
      </c>
      <c r="AF24" s="52" t="e">
        <f t="shared" si="16"/>
        <v>#DIV/0!</v>
      </c>
      <c r="AG24" s="47">
        <f>SUMIF(Unloader!B:B,Summary!B24,Unloader!M:M)</f>
        <v>0</v>
      </c>
      <c r="AH24" s="47">
        <f>SUMIF(C$2:C24,C24,AG$2:AG24)</f>
        <v>82605</v>
      </c>
      <c r="AI24" s="47">
        <f>SUM(AG$2:AG24)</f>
        <v>82605</v>
      </c>
      <c r="AJ24" s="52">
        <f>SUMIF(Unloader!B:B,Summary!B24,Unloader!W:W)</f>
        <v>0</v>
      </c>
      <c r="AK24" s="52">
        <f>SUMIF(Unloader!B:B,Summary!B24,Unloader!AD:AD)+SUMIF(Unloader!B:B,Summary!B24,Unloader!BR:BR)+SUMIF(Unloader!B:B,Summary!B24,Unloader!BN:BN)</f>
        <v>0</v>
      </c>
      <c r="AL24" s="52">
        <f>SUMIF(C$2:C24,C24,AJ$2:AJ24)</f>
        <v>2.302083333333333</v>
      </c>
      <c r="AM24" s="52">
        <f>SUMIF(C$2:C24,C24,AK$2:AK24)</f>
        <v>0</v>
      </c>
      <c r="AN24" s="47">
        <f t="shared" si="17"/>
        <v>1495.1131221719459</v>
      </c>
      <c r="AO24" s="47">
        <f>SUM(AJ$2:AJ24)</f>
        <v>2.302083333333333</v>
      </c>
      <c r="AP24" s="47">
        <f>SUM(AK$2:AK24)</f>
        <v>0</v>
      </c>
      <c r="AQ24" s="47">
        <f t="shared" si="18"/>
        <v>1495.1131221719459</v>
      </c>
    </row>
    <row r="25" spans="1:43">
      <c r="A25" s="166">
        <f t="shared" si="27"/>
        <v>24</v>
      </c>
      <c r="B25" s="478">
        <f t="shared" si="28"/>
        <v>40657</v>
      </c>
      <c r="C25" s="42">
        <f t="shared" si="21"/>
        <v>4</v>
      </c>
      <c r="D25" s="170">
        <f>COUNTIF('Rake Load'!C:C,Summary!B25)</f>
        <v>0</v>
      </c>
      <c r="E25" s="170">
        <f>SUMIF('Rake Load'!C:C,B25,'Rake Load'!K:K)</f>
        <v>0</v>
      </c>
      <c r="F25" s="44">
        <f>SUMIF('Rake Load'!C:C,B25,'Rake Load'!AZ:AZ)</f>
        <v>0</v>
      </c>
      <c r="G25" s="44" t="e">
        <f t="shared" si="29"/>
        <v>#DIV/0!</v>
      </c>
      <c r="H25" s="45" t="e">
        <f t="shared" si="30"/>
        <v>#DIV/0!</v>
      </c>
      <c r="I25" s="45" t="e">
        <f t="shared" si="31"/>
        <v>#DIV/0!</v>
      </c>
      <c r="J25" s="44">
        <f>SUMIF('Rake Load'!C:C,B25,'Rake Load'!DK:DK)</f>
        <v>0</v>
      </c>
      <c r="K25" s="50">
        <f t="shared" si="4"/>
        <v>0</v>
      </c>
      <c r="L25" s="50" t="e">
        <f t="shared" si="5"/>
        <v>#DIV/0!</v>
      </c>
      <c r="M25" s="59" t="e">
        <f t="shared" si="32"/>
        <v>#DIV/0!</v>
      </c>
      <c r="N25" s="59" t="e">
        <f t="shared" si="33"/>
        <v>#DIV/0!</v>
      </c>
      <c r="O25" s="480">
        <f>SUMIF(C$2:C25,C25,D$2:D25)</f>
        <v>0</v>
      </c>
      <c r="P25" s="42">
        <f>SUMIF(C$2:C25,C25,F$2:F25)</f>
        <v>0</v>
      </c>
      <c r="Q25" s="46" t="e">
        <f t="shared" si="8"/>
        <v>#DIV/0!</v>
      </c>
      <c r="R25" s="45" t="e">
        <f t="shared" si="9"/>
        <v>#DIV/0!</v>
      </c>
      <c r="S25" s="45" t="e">
        <f t="shared" si="10"/>
        <v>#DIV/0!</v>
      </c>
      <c r="T25" s="480">
        <f>SUM(D$2:D25)</f>
        <v>0</v>
      </c>
      <c r="U25" s="47">
        <f>SUMIF(C$2:C25,C25,E$2:E25)</f>
        <v>0</v>
      </c>
      <c r="V25" s="47">
        <f>SUM(E$2:E25)</f>
        <v>0</v>
      </c>
      <c r="W25" s="52">
        <f>SUM(F$2:F25)</f>
        <v>0</v>
      </c>
      <c r="X25" s="52" t="e">
        <f t="shared" si="11"/>
        <v>#DIV/0!</v>
      </c>
      <c r="Y25" s="45" t="e">
        <f t="shared" si="12"/>
        <v>#DIV/0!</v>
      </c>
      <c r="Z25" s="45" t="e">
        <f t="shared" si="13"/>
        <v>#DIV/0!</v>
      </c>
      <c r="AA25" s="47">
        <f>SUMIF('Rake Load'!C:C,Summary!B25,'Rake Load'!CA:CA)</f>
        <v>0</v>
      </c>
      <c r="AB25" s="47">
        <f>SUMIF(C$2:C25,C25,AA$2:AA25)</f>
        <v>0</v>
      </c>
      <c r="AC25" s="47">
        <f>SUM(AA$2:AA25)</f>
        <v>0</v>
      </c>
      <c r="AD25" s="52" t="e">
        <f t="shared" si="14"/>
        <v>#DIV/0!</v>
      </c>
      <c r="AE25" s="52" t="e">
        <f t="shared" si="15"/>
        <v>#DIV/0!</v>
      </c>
      <c r="AF25" s="52" t="e">
        <f t="shared" si="16"/>
        <v>#DIV/0!</v>
      </c>
      <c r="AG25" s="47">
        <f>SUMIF(Unloader!B:B,Summary!B25,Unloader!M:M)</f>
        <v>0</v>
      </c>
      <c r="AH25" s="47">
        <f>SUMIF(C$2:C25,C25,AG$2:AG25)</f>
        <v>82605</v>
      </c>
      <c r="AI25" s="47">
        <f>SUM(AG$2:AG25)</f>
        <v>82605</v>
      </c>
      <c r="AJ25" s="52">
        <f>SUMIF(Unloader!B:B,Summary!B25,Unloader!W:W)</f>
        <v>0</v>
      </c>
      <c r="AK25" s="52">
        <f>SUMIF(Unloader!B:B,Summary!B25,Unloader!AD:AD)+SUMIF(Unloader!B:B,Summary!B25,Unloader!BR:BR)+SUMIF(Unloader!B:B,Summary!B25,Unloader!BN:BN)</f>
        <v>0</v>
      </c>
      <c r="AL25" s="52">
        <f>SUMIF(C$2:C25,C25,AJ$2:AJ25)</f>
        <v>2.302083333333333</v>
      </c>
      <c r="AM25" s="52">
        <f>SUMIF(C$2:C25,C25,AK$2:AK25)</f>
        <v>0</v>
      </c>
      <c r="AN25" s="47">
        <f t="shared" si="17"/>
        <v>1495.1131221719459</v>
      </c>
      <c r="AO25" s="47">
        <f>SUM(AJ$2:AJ25)</f>
        <v>2.302083333333333</v>
      </c>
      <c r="AP25" s="47">
        <f>SUM(AK$2:AK25)</f>
        <v>0</v>
      </c>
      <c r="AQ25" s="47">
        <f t="shared" si="18"/>
        <v>1495.1131221719459</v>
      </c>
    </row>
    <row r="26" spans="1:43">
      <c r="A26" s="166">
        <f t="shared" si="27"/>
        <v>25</v>
      </c>
      <c r="B26" s="478">
        <f t="shared" si="28"/>
        <v>40658</v>
      </c>
      <c r="C26" s="42">
        <f t="shared" si="21"/>
        <v>4</v>
      </c>
      <c r="D26" s="170">
        <f>COUNTIF('Rake Load'!C:C,Summary!B26)</f>
        <v>0</v>
      </c>
      <c r="E26" s="170">
        <f>SUMIF('Rake Load'!C:C,B26,'Rake Load'!K:K)</f>
        <v>0</v>
      </c>
      <c r="F26" s="44">
        <f>SUMIF('Rake Load'!C:C,B26,'Rake Load'!AZ:AZ)</f>
        <v>0</v>
      </c>
      <c r="G26" s="44" t="e">
        <f t="shared" si="29"/>
        <v>#DIV/0!</v>
      </c>
      <c r="H26" s="45" t="e">
        <f t="shared" si="30"/>
        <v>#DIV/0!</v>
      </c>
      <c r="I26" s="45" t="e">
        <f t="shared" si="31"/>
        <v>#DIV/0!</v>
      </c>
      <c r="J26" s="44">
        <f>SUMIF('Rake Load'!C:C,B26,'Rake Load'!DK:DK)</f>
        <v>0</v>
      </c>
      <c r="K26" s="50">
        <f t="shared" si="4"/>
        <v>0</v>
      </c>
      <c r="L26" s="50" t="e">
        <f t="shared" si="5"/>
        <v>#DIV/0!</v>
      </c>
      <c r="M26" s="59" t="e">
        <f t="shared" si="32"/>
        <v>#DIV/0!</v>
      </c>
      <c r="N26" s="59" t="e">
        <f t="shared" si="33"/>
        <v>#DIV/0!</v>
      </c>
      <c r="O26" s="480">
        <f>SUMIF(C$2:C26,C26,D$2:D26)</f>
        <v>0</v>
      </c>
      <c r="P26" s="42">
        <f>SUMIF(C$2:C26,C26,F$2:F26)</f>
        <v>0</v>
      </c>
      <c r="Q26" s="46" t="e">
        <f t="shared" si="8"/>
        <v>#DIV/0!</v>
      </c>
      <c r="R26" s="45" t="e">
        <f t="shared" si="9"/>
        <v>#DIV/0!</v>
      </c>
      <c r="S26" s="45" t="e">
        <f t="shared" si="10"/>
        <v>#DIV/0!</v>
      </c>
      <c r="T26" s="480">
        <f>SUM(D$2:D26)</f>
        <v>0</v>
      </c>
      <c r="U26" s="47">
        <f>SUMIF(C$2:C26,C26,E$2:E26)</f>
        <v>0</v>
      </c>
      <c r="V26" s="47">
        <f>SUM(E$2:E26)</f>
        <v>0</v>
      </c>
      <c r="W26" s="52">
        <f>SUM(F$2:F26)</f>
        <v>0</v>
      </c>
      <c r="X26" s="52" t="e">
        <f t="shared" si="11"/>
        <v>#DIV/0!</v>
      </c>
      <c r="Y26" s="45" t="e">
        <f t="shared" si="12"/>
        <v>#DIV/0!</v>
      </c>
      <c r="Z26" s="45" t="e">
        <f t="shared" si="13"/>
        <v>#DIV/0!</v>
      </c>
      <c r="AA26" s="47">
        <f>SUMIF('Rake Load'!C:C,Summary!B26,'Rake Load'!CA:CA)</f>
        <v>0</v>
      </c>
      <c r="AB26" s="47">
        <f>SUMIF(C$2:C26,C26,AA$2:AA26)</f>
        <v>0</v>
      </c>
      <c r="AC26" s="47">
        <f>SUM(AA$2:AA26)</f>
        <v>0</v>
      </c>
      <c r="AD26" s="52" t="e">
        <f t="shared" si="14"/>
        <v>#DIV/0!</v>
      </c>
      <c r="AE26" s="52" t="e">
        <f t="shared" si="15"/>
        <v>#DIV/0!</v>
      </c>
      <c r="AF26" s="52" t="e">
        <f t="shared" si="16"/>
        <v>#DIV/0!</v>
      </c>
      <c r="AG26" s="47">
        <f>SUMIF(Unloader!B:B,Summary!B26,Unloader!M:M)</f>
        <v>0</v>
      </c>
      <c r="AH26" s="47">
        <f>SUMIF(C$2:C26,C26,AG$2:AG26)</f>
        <v>82605</v>
      </c>
      <c r="AI26" s="47">
        <f>SUM(AG$2:AG26)</f>
        <v>82605</v>
      </c>
      <c r="AJ26" s="52">
        <f>SUMIF(Unloader!B:B,Summary!B26,Unloader!W:W)</f>
        <v>0</v>
      </c>
      <c r="AK26" s="52">
        <f>SUMIF(Unloader!B:B,Summary!B26,Unloader!AD:AD)+SUMIF(Unloader!B:B,Summary!B26,Unloader!BR:BR)+SUMIF(Unloader!B:B,Summary!B26,Unloader!BN:BN)</f>
        <v>0</v>
      </c>
      <c r="AL26" s="52">
        <f>SUMIF(C$2:C26,C26,AJ$2:AJ26)</f>
        <v>2.302083333333333</v>
      </c>
      <c r="AM26" s="52">
        <f>SUMIF(C$2:C26,C26,AK$2:AK26)</f>
        <v>0</v>
      </c>
      <c r="AN26" s="47">
        <f t="shared" si="17"/>
        <v>1495.1131221719459</v>
      </c>
      <c r="AO26" s="47">
        <f>SUM(AJ$2:AJ26)</f>
        <v>2.302083333333333</v>
      </c>
      <c r="AP26" s="47">
        <f>SUM(AK$2:AK26)</f>
        <v>0</v>
      </c>
      <c r="AQ26" s="47">
        <f t="shared" si="18"/>
        <v>1495.1131221719459</v>
      </c>
    </row>
    <row r="27" spans="1:43">
      <c r="A27" s="166">
        <f t="shared" si="27"/>
        <v>26</v>
      </c>
      <c r="B27" s="478">
        <f t="shared" si="28"/>
        <v>40659</v>
      </c>
      <c r="C27" s="42">
        <f t="shared" si="21"/>
        <v>4</v>
      </c>
      <c r="D27" s="170">
        <f>COUNTIF('Rake Load'!C:C,Summary!B27)</f>
        <v>0</v>
      </c>
      <c r="E27" s="170">
        <f>SUMIF('Rake Load'!C:C,B27,'Rake Load'!K:K)</f>
        <v>0</v>
      </c>
      <c r="F27" s="44">
        <f>SUMIF('Rake Load'!C:C,B27,'Rake Load'!AZ:AZ)</f>
        <v>0</v>
      </c>
      <c r="G27" s="44" t="e">
        <f t="shared" si="29"/>
        <v>#DIV/0!</v>
      </c>
      <c r="H27" s="45" t="e">
        <f t="shared" si="30"/>
        <v>#DIV/0!</v>
      </c>
      <c r="I27" s="45" t="e">
        <f t="shared" si="31"/>
        <v>#DIV/0!</v>
      </c>
      <c r="J27" s="44">
        <f>SUMIF('Rake Load'!C:C,B27,'Rake Load'!DK:DK)</f>
        <v>0</v>
      </c>
      <c r="K27" s="50">
        <f t="shared" si="4"/>
        <v>0</v>
      </c>
      <c r="L27" s="50" t="e">
        <f t="shared" si="5"/>
        <v>#DIV/0!</v>
      </c>
      <c r="M27" s="59" t="e">
        <f t="shared" si="32"/>
        <v>#DIV/0!</v>
      </c>
      <c r="N27" s="59" t="e">
        <f t="shared" si="33"/>
        <v>#DIV/0!</v>
      </c>
      <c r="O27" s="480">
        <f>SUMIF(C$2:C27,C27,D$2:D27)</f>
        <v>0</v>
      </c>
      <c r="P27" s="42">
        <f>SUMIF(C$2:C27,C27,F$2:F27)</f>
        <v>0</v>
      </c>
      <c r="Q27" s="46" t="e">
        <f t="shared" si="8"/>
        <v>#DIV/0!</v>
      </c>
      <c r="R27" s="45" t="e">
        <f t="shared" si="9"/>
        <v>#DIV/0!</v>
      </c>
      <c r="S27" s="45" t="e">
        <f t="shared" si="10"/>
        <v>#DIV/0!</v>
      </c>
      <c r="T27" s="480">
        <f>SUM(D$2:D27)</f>
        <v>0</v>
      </c>
      <c r="U27" s="47">
        <f>SUMIF(C$2:C27,C27,E$2:E27)</f>
        <v>0</v>
      </c>
      <c r="V27" s="47">
        <f>SUM(E$2:E27)</f>
        <v>0</v>
      </c>
      <c r="W27" s="52">
        <f>SUM(F$2:F27)</f>
        <v>0</v>
      </c>
      <c r="X27" s="52" t="e">
        <f t="shared" si="11"/>
        <v>#DIV/0!</v>
      </c>
      <c r="Y27" s="45" t="e">
        <f t="shared" si="12"/>
        <v>#DIV/0!</v>
      </c>
      <c r="Z27" s="45" t="e">
        <f t="shared" si="13"/>
        <v>#DIV/0!</v>
      </c>
      <c r="AA27" s="47">
        <f>SUMIF('Rake Load'!C:C,Summary!B27,'Rake Load'!CA:CA)</f>
        <v>0</v>
      </c>
      <c r="AB27" s="47">
        <f>SUMIF(C$2:C27,C27,AA$2:AA27)</f>
        <v>0</v>
      </c>
      <c r="AC27" s="47">
        <f>SUM(AA$2:AA27)</f>
        <v>0</v>
      </c>
      <c r="AD27" s="52" t="e">
        <f t="shared" si="14"/>
        <v>#DIV/0!</v>
      </c>
      <c r="AE27" s="52" t="e">
        <f t="shared" si="15"/>
        <v>#DIV/0!</v>
      </c>
      <c r="AF27" s="52" t="e">
        <f t="shared" si="16"/>
        <v>#DIV/0!</v>
      </c>
      <c r="AG27" s="47">
        <f>SUMIF(Unloader!B:B,Summary!B27,Unloader!M:M)</f>
        <v>0</v>
      </c>
      <c r="AH27" s="47">
        <f>SUMIF(C$2:C27,C27,AG$2:AG27)</f>
        <v>82605</v>
      </c>
      <c r="AI27" s="47">
        <f>SUM(AG$2:AG27)</f>
        <v>82605</v>
      </c>
      <c r="AJ27" s="52">
        <f>SUMIF(Unloader!B:B,Summary!B27,Unloader!W:W)</f>
        <v>0</v>
      </c>
      <c r="AK27" s="52">
        <f>SUMIF(Unloader!B:B,Summary!B27,Unloader!AD:AD)+SUMIF(Unloader!B:B,Summary!B27,Unloader!BR:BR)+SUMIF(Unloader!B:B,Summary!B27,Unloader!BN:BN)</f>
        <v>0</v>
      </c>
      <c r="AL27" s="52">
        <f>SUMIF(C$2:C27,C27,AJ$2:AJ27)</f>
        <v>2.302083333333333</v>
      </c>
      <c r="AM27" s="52">
        <f>SUMIF(C$2:C27,C27,AK$2:AK27)</f>
        <v>0</v>
      </c>
      <c r="AN27" s="47">
        <f t="shared" si="17"/>
        <v>1495.1131221719459</v>
      </c>
      <c r="AO27" s="47">
        <f>SUM(AJ$2:AJ27)</f>
        <v>2.302083333333333</v>
      </c>
      <c r="AP27" s="47">
        <f>SUM(AK$2:AK27)</f>
        <v>0</v>
      </c>
      <c r="AQ27" s="47">
        <f t="shared" si="18"/>
        <v>1495.1131221719459</v>
      </c>
    </row>
    <row r="28" spans="1:43">
      <c r="A28" s="166">
        <f t="shared" si="27"/>
        <v>27</v>
      </c>
      <c r="B28" s="478">
        <f t="shared" si="28"/>
        <v>40660</v>
      </c>
      <c r="C28" s="42">
        <f t="shared" si="21"/>
        <v>4</v>
      </c>
      <c r="D28" s="170">
        <f>COUNTIF('Rake Load'!C:C,Summary!B28)</f>
        <v>0</v>
      </c>
      <c r="E28" s="170">
        <f>SUMIF('Rake Load'!C:C,B28,'Rake Load'!K:K)</f>
        <v>0</v>
      </c>
      <c r="F28" s="44">
        <f>SUMIF('Rake Load'!C:C,B28,'Rake Load'!AZ:AZ)</f>
        <v>0</v>
      </c>
      <c r="G28" s="44" t="e">
        <f t="shared" si="29"/>
        <v>#DIV/0!</v>
      </c>
      <c r="H28" s="45" t="e">
        <f t="shared" si="30"/>
        <v>#DIV/0!</v>
      </c>
      <c r="I28" s="45" t="e">
        <f t="shared" si="31"/>
        <v>#DIV/0!</v>
      </c>
      <c r="J28" s="44">
        <f>SUMIF('Rake Load'!C:C,B28,'Rake Load'!DK:DK)</f>
        <v>0</v>
      </c>
      <c r="K28" s="50">
        <f t="shared" si="4"/>
        <v>0</v>
      </c>
      <c r="L28" s="50" t="e">
        <f t="shared" si="5"/>
        <v>#DIV/0!</v>
      </c>
      <c r="M28" s="59" t="e">
        <f t="shared" si="32"/>
        <v>#DIV/0!</v>
      </c>
      <c r="N28" s="59" t="e">
        <f t="shared" si="33"/>
        <v>#DIV/0!</v>
      </c>
      <c r="O28" s="480">
        <f>SUMIF(C$2:C28,C28,D$2:D28)</f>
        <v>0</v>
      </c>
      <c r="P28" s="42">
        <f>SUMIF(C$2:C28,C28,F$2:F28)</f>
        <v>0</v>
      </c>
      <c r="Q28" s="46" t="e">
        <f t="shared" si="8"/>
        <v>#DIV/0!</v>
      </c>
      <c r="R28" s="45" t="e">
        <f t="shared" si="9"/>
        <v>#DIV/0!</v>
      </c>
      <c r="S28" s="45" t="e">
        <f t="shared" si="10"/>
        <v>#DIV/0!</v>
      </c>
      <c r="T28" s="480">
        <f>SUM(D$2:D28)</f>
        <v>0</v>
      </c>
      <c r="U28" s="47">
        <f>SUMIF(C$2:C28,C28,E$2:E28)</f>
        <v>0</v>
      </c>
      <c r="V28" s="47">
        <f>SUM(E$2:E28)</f>
        <v>0</v>
      </c>
      <c r="W28" s="52">
        <f>SUM(F$2:F28)</f>
        <v>0</v>
      </c>
      <c r="X28" s="52" t="e">
        <f t="shared" si="11"/>
        <v>#DIV/0!</v>
      </c>
      <c r="Y28" s="45" t="e">
        <f t="shared" si="12"/>
        <v>#DIV/0!</v>
      </c>
      <c r="Z28" s="45" t="e">
        <f t="shared" si="13"/>
        <v>#DIV/0!</v>
      </c>
      <c r="AA28" s="47">
        <f>SUMIF('Rake Load'!C:C,Summary!B28,'Rake Load'!CA:CA)</f>
        <v>0</v>
      </c>
      <c r="AB28" s="47">
        <f>SUMIF(C$2:C28,C28,AA$2:AA28)</f>
        <v>0</v>
      </c>
      <c r="AC28" s="47">
        <f>SUM(AA$2:AA28)</f>
        <v>0</v>
      </c>
      <c r="AD28" s="52" t="e">
        <f t="shared" si="14"/>
        <v>#DIV/0!</v>
      </c>
      <c r="AE28" s="52" t="e">
        <f t="shared" si="15"/>
        <v>#DIV/0!</v>
      </c>
      <c r="AF28" s="52" t="e">
        <f t="shared" si="16"/>
        <v>#DIV/0!</v>
      </c>
      <c r="AG28" s="47">
        <f>SUMIF(Unloader!B:B,Summary!B28,Unloader!M:M)</f>
        <v>0</v>
      </c>
      <c r="AH28" s="47">
        <f>SUMIF(C$2:C28,C28,AG$2:AG28)</f>
        <v>82605</v>
      </c>
      <c r="AI28" s="47">
        <f>SUM(AG$2:AG28)</f>
        <v>82605</v>
      </c>
      <c r="AJ28" s="52">
        <f>SUMIF(Unloader!B:B,Summary!B28,Unloader!W:W)</f>
        <v>0</v>
      </c>
      <c r="AK28" s="52">
        <f>SUMIF(Unloader!B:B,Summary!B28,Unloader!AD:AD)+SUMIF(Unloader!B:B,Summary!B28,Unloader!BR:BR)+SUMIF(Unloader!B:B,Summary!B28,Unloader!BN:BN)</f>
        <v>0</v>
      </c>
      <c r="AL28" s="52">
        <f>SUMIF(C$2:C28,C28,AJ$2:AJ28)</f>
        <v>2.302083333333333</v>
      </c>
      <c r="AM28" s="52">
        <f>SUMIF(C$2:C28,C28,AK$2:AK28)</f>
        <v>0</v>
      </c>
      <c r="AN28" s="47">
        <f t="shared" si="17"/>
        <v>1495.1131221719459</v>
      </c>
      <c r="AO28" s="47">
        <f>SUM(AJ$2:AJ28)</f>
        <v>2.302083333333333</v>
      </c>
      <c r="AP28" s="47">
        <f>SUM(AK$2:AK28)</f>
        <v>0</v>
      </c>
      <c r="AQ28" s="47">
        <f t="shared" si="18"/>
        <v>1495.1131221719459</v>
      </c>
    </row>
    <row r="29" spans="1:43">
      <c r="A29" s="166">
        <f t="shared" si="27"/>
        <v>28</v>
      </c>
      <c r="B29" s="478">
        <f t="shared" si="28"/>
        <v>40661</v>
      </c>
      <c r="C29" s="42">
        <f t="shared" si="21"/>
        <v>4</v>
      </c>
      <c r="D29" s="170">
        <f>COUNTIF('Rake Load'!C:C,Summary!B29)</f>
        <v>0</v>
      </c>
      <c r="E29" s="170">
        <f>SUMIF('Rake Load'!C:C,B29,'Rake Load'!K:K)</f>
        <v>0</v>
      </c>
      <c r="F29" s="44">
        <f>SUMIF('Rake Load'!C:C,B29,'Rake Load'!AZ:AZ)</f>
        <v>0</v>
      </c>
      <c r="G29" s="44" t="e">
        <f t="shared" si="29"/>
        <v>#DIV/0!</v>
      </c>
      <c r="H29" s="45" t="e">
        <f t="shared" si="30"/>
        <v>#DIV/0!</v>
      </c>
      <c r="I29" s="45" t="e">
        <f t="shared" si="31"/>
        <v>#DIV/0!</v>
      </c>
      <c r="J29" s="44">
        <f>SUMIF('Rake Load'!C:C,B29,'Rake Load'!DK:DK)</f>
        <v>0</v>
      </c>
      <c r="K29" s="50">
        <f t="shared" si="4"/>
        <v>0</v>
      </c>
      <c r="L29" s="50" t="e">
        <f t="shared" si="5"/>
        <v>#DIV/0!</v>
      </c>
      <c r="M29" s="59" t="e">
        <f t="shared" si="32"/>
        <v>#DIV/0!</v>
      </c>
      <c r="N29" s="59" t="e">
        <f t="shared" si="33"/>
        <v>#DIV/0!</v>
      </c>
      <c r="O29" s="480">
        <f>SUMIF(C$2:C29,C29,D$2:D29)</f>
        <v>0</v>
      </c>
      <c r="P29" s="42">
        <f>SUMIF(C$2:C29,C29,F$2:F29)</f>
        <v>0</v>
      </c>
      <c r="Q29" s="46" t="e">
        <f t="shared" si="8"/>
        <v>#DIV/0!</v>
      </c>
      <c r="R29" s="45" t="e">
        <f t="shared" si="9"/>
        <v>#DIV/0!</v>
      </c>
      <c r="S29" s="45" t="e">
        <f t="shared" si="10"/>
        <v>#DIV/0!</v>
      </c>
      <c r="T29" s="480">
        <f>SUM(D$2:D29)</f>
        <v>0</v>
      </c>
      <c r="U29" s="47">
        <f>SUMIF(C$2:C29,C29,E$2:E29)</f>
        <v>0</v>
      </c>
      <c r="V29" s="47">
        <f>SUM(E$2:E29)</f>
        <v>0</v>
      </c>
      <c r="W29" s="52">
        <f>SUM(F$2:F29)</f>
        <v>0</v>
      </c>
      <c r="X29" s="52" t="e">
        <f t="shared" si="11"/>
        <v>#DIV/0!</v>
      </c>
      <c r="Y29" s="45" t="e">
        <f t="shared" si="12"/>
        <v>#DIV/0!</v>
      </c>
      <c r="Z29" s="45" t="e">
        <f t="shared" si="13"/>
        <v>#DIV/0!</v>
      </c>
      <c r="AA29" s="47">
        <f>SUMIF('Rake Load'!C:C,Summary!B29,'Rake Load'!CA:CA)</f>
        <v>0</v>
      </c>
      <c r="AB29" s="47">
        <f>SUMIF(C$2:C29,C29,AA$2:AA29)</f>
        <v>0</v>
      </c>
      <c r="AC29" s="47">
        <f>SUM(AA$2:AA29)</f>
        <v>0</v>
      </c>
      <c r="AD29" s="52" t="e">
        <f t="shared" si="14"/>
        <v>#DIV/0!</v>
      </c>
      <c r="AE29" s="52" t="e">
        <f t="shared" si="15"/>
        <v>#DIV/0!</v>
      </c>
      <c r="AF29" s="52" t="e">
        <f t="shared" si="16"/>
        <v>#DIV/0!</v>
      </c>
      <c r="AG29" s="47">
        <f>SUMIF(Unloader!B:B,Summary!B29,Unloader!M:M)</f>
        <v>0</v>
      </c>
      <c r="AH29" s="47">
        <f>SUMIF(C$2:C29,C29,AG$2:AG29)</f>
        <v>82605</v>
      </c>
      <c r="AI29" s="47">
        <f>SUM(AG$2:AG29)</f>
        <v>82605</v>
      </c>
      <c r="AJ29" s="52">
        <f>SUMIF(Unloader!B:B,Summary!B29,Unloader!W:W)</f>
        <v>0</v>
      </c>
      <c r="AK29" s="52">
        <f>SUMIF(Unloader!B:B,Summary!B29,Unloader!AD:AD)+SUMIF(Unloader!B:B,Summary!B29,Unloader!BR:BR)+SUMIF(Unloader!B:B,Summary!B29,Unloader!BN:BN)</f>
        <v>0</v>
      </c>
      <c r="AL29" s="52">
        <f>SUMIF(C$2:C29,C29,AJ$2:AJ29)</f>
        <v>2.302083333333333</v>
      </c>
      <c r="AM29" s="52">
        <f>SUMIF(C$2:C29,C29,AK$2:AK29)</f>
        <v>0</v>
      </c>
      <c r="AN29" s="47">
        <f t="shared" si="17"/>
        <v>1495.1131221719459</v>
      </c>
      <c r="AO29" s="47">
        <f>SUM(AJ$2:AJ29)</f>
        <v>2.302083333333333</v>
      </c>
      <c r="AP29" s="47">
        <f>SUM(AK$2:AK29)</f>
        <v>0</v>
      </c>
      <c r="AQ29" s="47">
        <f t="shared" si="18"/>
        <v>1495.1131221719459</v>
      </c>
    </row>
    <row r="30" spans="1:43">
      <c r="A30" s="166">
        <f t="shared" si="27"/>
        <v>29</v>
      </c>
      <c r="B30" s="478">
        <f t="shared" si="28"/>
        <v>40662</v>
      </c>
      <c r="C30" s="42">
        <f t="shared" si="21"/>
        <v>4</v>
      </c>
      <c r="D30" s="170">
        <f>COUNTIF('Rake Load'!C:C,Summary!B30)</f>
        <v>0</v>
      </c>
      <c r="E30" s="170">
        <f>SUMIF('Rake Load'!C:C,B30,'Rake Load'!K:K)</f>
        <v>0</v>
      </c>
      <c r="F30" s="44">
        <f>SUMIF('Rake Load'!C:C,B30,'Rake Load'!AZ:AZ)</f>
        <v>0</v>
      </c>
      <c r="G30" s="44" t="e">
        <f t="shared" si="29"/>
        <v>#DIV/0!</v>
      </c>
      <c r="H30" s="45" t="e">
        <f t="shared" si="30"/>
        <v>#DIV/0!</v>
      </c>
      <c r="I30" s="45" t="e">
        <f t="shared" si="31"/>
        <v>#DIV/0!</v>
      </c>
      <c r="J30" s="44">
        <f>SUMIF('Rake Load'!C:C,B30,'Rake Load'!DK:DK)</f>
        <v>0</v>
      </c>
      <c r="K30" s="50">
        <f t="shared" si="4"/>
        <v>0</v>
      </c>
      <c r="L30" s="50" t="e">
        <f t="shared" si="5"/>
        <v>#DIV/0!</v>
      </c>
      <c r="M30" s="59" t="e">
        <f t="shared" si="32"/>
        <v>#DIV/0!</v>
      </c>
      <c r="N30" s="59" t="e">
        <f t="shared" si="33"/>
        <v>#DIV/0!</v>
      </c>
      <c r="O30" s="480">
        <f>SUMIF(C$2:C30,C30,D$2:D30)</f>
        <v>0</v>
      </c>
      <c r="P30" s="42">
        <f>SUMIF(C$2:C30,C30,F$2:F30)</f>
        <v>0</v>
      </c>
      <c r="Q30" s="46" t="e">
        <f t="shared" si="8"/>
        <v>#DIV/0!</v>
      </c>
      <c r="R30" s="45" t="e">
        <f t="shared" si="9"/>
        <v>#DIV/0!</v>
      </c>
      <c r="S30" s="45" t="e">
        <f t="shared" si="10"/>
        <v>#DIV/0!</v>
      </c>
      <c r="T30" s="480">
        <f>SUM(D$2:D30)</f>
        <v>0</v>
      </c>
      <c r="U30" s="47">
        <f>SUMIF(C$2:C30,C30,E$2:E30)</f>
        <v>0</v>
      </c>
      <c r="V30" s="47">
        <f>SUM(E$2:E30)</f>
        <v>0</v>
      </c>
      <c r="W30" s="52">
        <f>SUM(F$2:F30)</f>
        <v>0</v>
      </c>
      <c r="X30" s="52" t="e">
        <f t="shared" si="11"/>
        <v>#DIV/0!</v>
      </c>
      <c r="Y30" s="45" t="e">
        <f t="shared" si="12"/>
        <v>#DIV/0!</v>
      </c>
      <c r="Z30" s="45" t="e">
        <f t="shared" si="13"/>
        <v>#DIV/0!</v>
      </c>
      <c r="AA30" s="47">
        <f>SUMIF('Rake Load'!C:C,Summary!B30,'Rake Load'!CA:CA)</f>
        <v>0</v>
      </c>
      <c r="AB30" s="47">
        <f>SUMIF(C$2:C30,C30,AA$2:AA30)</f>
        <v>0</v>
      </c>
      <c r="AC30" s="47">
        <f>SUM(AA$2:AA30)</f>
        <v>0</v>
      </c>
      <c r="AD30" s="52" t="e">
        <f t="shared" si="14"/>
        <v>#DIV/0!</v>
      </c>
      <c r="AE30" s="52" t="e">
        <f t="shared" si="15"/>
        <v>#DIV/0!</v>
      </c>
      <c r="AF30" s="52" t="e">
        <f t="shared" si="16"/>
        <v>#DIV/0!</v>
      </c>
      <c r="AG30" s="47">
        <f>SUMIF(Unloader!B:B,Summary!B30,Unloader!M:M)</f>
        <v>0</v>
      </c>
      <c r="AH30" s="47">
        <f>SUMIF(C$2:C30,C30,AG$2:AG30)</f>
        <v>82605</v>
      </c>
      <c r="AI30" s="47">
        <f>SUM(AG$2:AG30)</f>
        <v>82605</v>
      </c>
      <c r="AJ30" s="52">
        <f>SUMIF(Unloader!B:B,Summary!B30,Unloader!W:W)</f>
        <v>0</v>
      </c>
      <c r="AK30" s="52">
        <f>SUMIF(Unloader!B:B,Summary!B30,Unloader!AD:AD)+SUMIF(Unloader!B:B,Summary!B30,Unloader!BR:BR)+SUMIF(Unloader!B:B,Summary!B30,Unloader!BN:BN)</f>
        <v>0</v>
      </c>
      <c r="AL30" s="52">
        <f>SUMIF(C$2:C30,C30,AJ$2:AJ30)</f>
        <v>2.302083333333333</v>
      </c>
      <c r="AM30" s="52">
        <f>SUMIF(C$2:C30,C30,AK$2:AK30)</f>
        <v>0</v>
      </c>
      <c r="AN30" s="47">
        <f t="shared" si="17"/>
        <v>1495.1131221719459</v>
      </c>
      <c r="AO30" s="47">
        <f>SUM(AJ$2:AJ30)</f>
        <v>2.302083333333333</v>
      </c>
      <c r="AP30" s="47">
        <f>SUM(AK$2:AK30)</f>
        <v>0</v>
      </c>
      <c r="AQ30" s="47">
        <f t="shared" si="18"/>
        <v>1495.1131221719459</v>
      </c>
    </row>
    <row r="31" spans="1:43">
      <c r="A31" s="166">
        <f t="shared" si="27"/>
        <v>30</v>
      </c>
      <c r="B31" s="478">
        <f t="shared" si="28"/>
        <v>40663</v>
      </c>
      <c r="C31" s="42">
        <f t="shared" si="21"/>
        <v>4</v>
      </c>
      <c r="D31" s="170">
        <f>COUNTIF('Rake Load'!C:C,Summary!B31)</f>
        <v>0</v>
      </c>
      <c r="E31" s="170">
        <f>SUMIF('Rake Load'!C:C,B31,'Rake Load'!K:K)</f>
        <v>0</v>
      </c>
      <c r="F31" s="44">
        <f>SUMIF('Rake Load'!C:C,B31,'Rake Load'!AZ:AZ)</f>
        <v>0</v>
      </c>
      <c r="G31" s="44" t="e">
        <f t="shared" si="29"/>
        <v>#DIV/0!</v>
      </c>
      <c r="H31" s="45" t="e">
        <f t="shared" si="30"/>
        <v>#DIV/0!</v>
      </c>
      <c r="I31" s="45" t="e">
        <f t="shared" si="31"/>
        <v>#DIV/0!</v>
      </c>
      <c r="J31" s="44">
        <f>SUMIF('Rake Load'!C:C,B31,'Rake Load'!DK:DK)</f>
        <v>0</v>
      </c>
      <c r="K31" s="50">
        <f t="shared" si="4"/>
        <v>0</v>
      </c>
      <c r="L31" s="50" t="e">
        <f t="shared" si="5"/>
        <v>#DIV/0!</v>
      </c>
      <c r="M31" s="59" t="e">
        <f t="shared" si="32"/>
        <v>#DIV/0!</v>
      </c>
      <c r="N31" s="59" t="e">
        <f t="shared" si="33"/>
        <v>#DIV/0!</v>
      </c>
      <c r="O31" s="480">
        <f>SUMIF(C$2:C31,C31,D$2:D31)</f>
        <v>0</v>
      </c>
      <c r="P31" s="42">
        <f>SUMIF(C$2:C31,C31,F$2:F31)</f>
        <v>0</v>
      </c>
      <c r="Q31" s="46" t="e">
        <f t="shared" si="8"/>
        <v>#DIV/0!</v>
      </c>
      <c r="R31" s="45" t="e">
        <f t="shared" si="9"/>
        <v>#DIV/0!</v>
      </c>
      <c r="S31" s="45" t="e">
        <f t="shared" si="10"/>
        <v>#DIV/0!</v>
      </c>
      <c r="T31" s="480">
        <f>SUM(D$2:D31)</f>
        <v>0</v>
      </c>
      <c r="U31" s="47">
        <f>SUMIF(C$2:C31,C31,E$2:E31)</f>
        <v>0</v>
      </c>
      <c r="V31" s="47">
        <f>SUM(E$2:E31)</f>
        <v>0</v>
      </c>
      <c r="W31" s="52">
        <f>SUM(F$2:F31)</f>
        <v>0</v>
      </c>
      <c r="X31" s="52" t="e">
        <f t="shared" si="11"/>
        <v>#DIV/0!</v>
      </c>
      <c r="Y31" s="45" t="e">
        <f t="shared" si="12"/>
        <v>#DIV/0!</v>
      </c>
      <c r="Z31" s="45" t="e">
        <f t="shared" si="13"/>
        <v>#DIV/0!</v>
      </c>
      <c r="AA31" s="47">
        <f>SUMIF('Rake Load'!C:C,Summary!B31,'Rake Load'!CA:CA)</f>
        <v>0</v>
      </c>
      <c r="AB31" s="47">
        <f>SUMIF(C$2:C31,C31,AA$2:AA31)</f>
        <v>0</v>
      </c>
      <c r="AC31" s="47">
        <f>SUM(AA$2:AA31)</f>
        <v>0</v>
      </c>
      <c r="AD31" s="52" t="e">
        <f t="shared" si="14"/>
        <v>#DIV/0!</v>
      </c>
      <c r="AE31" s="52" t="e">
        <f t="shared" si="15"/>
        <v>#DIV/0!</v>
      </c>
      <c r="AF31" s="52" t="e">
        <f t="shared" si="16"/>
        <v>#DIV/0!</v>
      </c>
      <c r="AG31" s="47">
        <f>SUMIF(Unloader!B:B,Summary!B31,Unloader!M:M)</f>
        <v>0</v>
      </c>
      <c r="AH31" s="47">
        <f>SUMIF(C$2:C31,C31,AG$2:AG31)</f>
        <v>82605</v>
      </c>
      <c r="AI31" s="47">
        <f>SUM(AG$2:AG31)</f>
        <v>82605</v>
      </c>
      <c r="AJ31" s="52">
        <f>SUMIF(Unloader!B:B,Summary!B31,Unloader!W:W)</f>
        <v>0</v>
      </c>
      <c r="AK31" s="52">
        <f>SUMIF(Unloader!B:B,Summary!B31,Unloader!AD:AD)+SUMIF(Unloader!B:B,Summary!B31,Unloader!BR:BR)+SUMIF(Unloader!B:B,Summary!B31,Unloader!BN:BN)</f>
        <v>0</v>
      </c>
      <c r="AL31" s="52">
        <f>SUMIF(C$2:C31,C31,AJ$2:AJ31)</f>
        <v>2.302083333333333</v>
      </c>
      <c r="AM31" s="52">
        <f>SUMIF(C$2:C31,C31,AK$2:AK31)</f>
        <v>0</v>
      </c>
      <c r="AN31" s="47">
        <f t="shared" si="17"/>
        <v>1495.1131221719459</v>
      </c>
      <c r="AO31" s="47">
        <f>SUM(AJ$2:AJ31)</f>
        <v>2.302083333333333</v>
      </c>
      <c r="AP31" s="47">
        <f>SUM(AK$2:AK31)</f>
        <v>0</v>
      </c>
      <c r="AQ31" s="47">
        <f t="shared" si="18"/>
        <v>1495.1131221719459</v>
      </c>
    </row>
    <row r="32" spans="1:43">
      <c r="A32" s="166">
        <f t="shared" si="27"/>
        <v>31</v>
      </c>
      <c r="B32" s="478">
        <f t="shared" si="28"/>
        <v>40664</v>
      </c>
      <c r="C32" s="42">
        <f t="shared" si="21"/>
        <v>5</v>
      </c>
      <c r="D32" s="170">
        <f>COUNTIF('Rake Load'!C:C,Summary!B32)</f>
        <v>0</v>
      </c>
      <c r="E32" s="170">
        <f>SUMIF('Rake Load'!C:C,B32,'Rake Load'!K:K)</f>
        <v>0</v>
      </c>
      <c r="F32" s="44">
        <f>SUMIF('Rake Load'!C:C,B32,'Rake Load'!AZ:AZ)</f>
        <v>0</v>
      </c>
      <c r="G32" s="44" t="e">
        <f t="shared" si="29"/>
        <v>#DIV/0!</v>
      </c>
      <c r="H32" s="45" t="e">
        <f t="shared" si="30"/>
        <v>#DIV/0!</v>
      </c>
      <c r="I32" s="45" t="e">
        <f t="shared" si="31"/>
        <v>#DIV/0!</v>
      </c>
      <c r="J32" s="44">
        <f>SUMIF('Rake Load'!C:C,B32,'Rake Load'!DK:DK)</f>
        <v>0</v>
      </c>
      <c r="K32" s="50">
        <f t="shared" si="4"/>
        <v>0</v>
      </c>
      <c r="L32" s="50" t="e">
        <f t="shared" si="5"/>
        <v>#DIV/0!</v>
      </c>
      <c r="M32" s="59" t="e">
        <f t="shared" si="32"/>
        <v>#DIV/0!</v>
      </c>
      <c r="N32" s="59" t="e">
        <f t="shared" si="33"/>
        <v>#DIV/0!</v>
      </c>
      <c r="O32" s="480">
        <f>SUMIF(C$2:C32,C32,D$2:D32)</f>
        <v>0</v>
      </c>
      <c r="P32" s="42">
        <f>SUMIF(C$2:C32,C32,F$2:F32)</f>
        <v>0</v>
      </c>
      <c r="Q32" s="46" t="e">
        <f t="shared" si="8"/>
        <v>#DIV/0!</v>
      </c>
      <c r="R32" s="45" t="e">
        <f t="shared" si="9"/>
        <v>#DIV/0!</v>
      </c>
      <c r="S32" s="45" t="e">
        <f t="shared" si="10"/>
        <v>#DIV/0!</v>
      </c>
      <c r="T32" s="480">
        <f>SUM(D$2:D32)</f>
        <v>0</v>
      </c>
      <c r="U32" s="47">
        <f>SUMIF(C$2:C32,C32,E$2:E32)</f>
        <v>0</v>
      </c>
      <c r="V32" s="47">
        <f>SUM(E$2:E32)</f>
        <v>0</v>
      </c>
      <c r="W32" s="52">
        <f>SUM(F$2:F32)</f>
        <v>0</v>
      </c>
      <c r="X32" s="52" t="e">
        <f t="shared" si="11"/>
        <v>#DIV/0!</v>
      </c>
      <c r="Y32" s="45" t="e">
        <f t="shared" si="12"/>
        <v>#DIV/0!</v>
      </c>
      <c r="Z32" s="45" t="e">
        <f t="shared" si="13"/>
        <v>#DIV/0!</v>
      </c>
      <c r="AA32" s="47">
        <f>SUMIF('Rake Load'!C:C,Summary!B32,'Rake Load'!CA:CA)</f>
        <v>0</v>
      </c>
      <c r="AB32" s="47">
        <f>SUMIF(C$2:C32,C32,AA$2:AA32)</f>
        <v>0</v>
      </c>
      <c r="AC32" s="47">
        <f>SUM(AA$2:AA32)</f>
        <v>0</v>
      </c>
      <c r="AD32" s="52" t="e">
        <f t="shared" si="14"/>
        <v>#DIV/0!</v>
      </c>
      <c r="AE32" s="52" t="e">
        <f t="shared" si="15"/>
        <v>#DIV/0!</v>
      </c>
      <c r="AF32" s="52" t="e">
        <f t="shared" si="16"/>
        <v>#DIV/0!</v>
      </c>
      <c r="AG32" s="47">
        <f>SUMIF(Unloader!B:B,Summary!B32,Unloader!M:M)</f>
        <v>0</v>
      </c>
      <c r="AH32" s="47">
        <f>SUMIF(C$2:C32,C32,AG$2:AG32)</f>
        <v>0</v>
      </c>
      <c r="AI32" s="47">
        <f>SUM(AG$2:AG32)</f>
        <v>82605</v>
      </c>
      <c r="AJ32" s="52">
        <f>SUMIF(Unloader!B:B,Summary!B32,Unloader!W:W)</f>
        <v>0</v>
      </c>
      <c r="AK32" s="52">
        <f>SUMIF(Unloader!B:B,Summary!B32,Unloader!AD:AD)+SUMIF(Unloader!B:B,Summary!B32,Unloader!BR:BR)+SUMIF(Unloader!B:B,Summary!B32,Unloader!BN:BN)</f>
        <v>0</v>
      </c>
      <c r="AL32" s="52">
        <f>SUMIF(C$2:C32,C32,AJ$2:AJ32)</f>
        <v>0</v>
      </c>
      <c r="AM32" s="52">
        <f>SUMIF(C$2:C32,C32,AK$2:AK32)</f>
        <v>0</v>
      </c>
      <c r="AN32" s="47" t="e">
        <f t="shared" si="17"/>
        <v>#DIV/0!</v>
      </c>
      <c r="AO32" s="47">
        <f>SUM(AJ$2:AJ32)</f>
        <v>2.302083333333333</v>
      </c>
      <c r="AP32" s="47">
        <f>SUM(AK$2:AK32)</f>
        <v>0</v>
      </c>
      <c r="AQ32" s="47">
        <f t="shared" si="18"/>
        <v>1495.1131221719459</v>
      </c>
    </row>
    <row r="33" spans="1:43">
      <c r="A33" s="166">
        <f t="shared" si="27"/>
        <v>32</v>
      </c>
      <c r="B33" s="478">
        <f t="shared" si="28"/>
        <v>40665</v>
      </c>
      <c r="C33" s="42">
        <f t="shared" si="21"/>
        <v>5</v>
      </c>
      <c r="D33" s="170">
        <f>COUNTIF('Rake Load'!C:C,Summary!B33)</f>
        <v>0</v>
      </c>
      <c r="E33" s="170">
        <f>SUMIF('Rake Load'!C:C,B33,'Rake Load'!K:K)</f>
        <v>0</v>
      </c>
      <c r="F33" s="44">
        <f>SUMIF('Rake Load'!C:C,B33,'Rake Load'!AZ:AZ)</f>
        <v>0</v>
      </c>
      <c r="G33" s="44" t="e">
        <f t="shared" si="29"/>
        <v>#DIV/0!</v>
      </c>
      <c r="H33" s="45" t="e">
        <f t="shared" si="30"/>
        <v>#DIV/0!</v>
      </c>
      <c r="I33" s="45" t="e">
        <f t="shared" si="31"/>
        <v>#DIV/0!</v>
      </c>
      <c r="J33" s="44">
        <f>SUMIF('Rake Load'!C:C,B33,'Rake Load'!DK:DK)</f>
        <v>0</v>
      </c>
      <c r="K33" s="50">
        <f t="shared" si="4"/>
        <v>0</v>
      </c>
      <c r="L33" s="50" t="e">
        <f t="shared" si="5"/>
        <v>#DIV/0!</v>
      </c>
      <c r="M33" s="59" t="e">
        <f t="shared" si="32"/>
        <v>#DIV/0!</v>
      </c>
      <c r="N33" s="59" t="e">
        <f t="shared" si="33"/>
        <v>#DIV/0!</v>
      </c>
      <c r="O33" s="480">
        <f>SUMIF(C$2:C33,C33,D$2:D33)</f>
        <v>0</v>
      </c>
      <c r="P33" s="42">
        <f>SUMIF(C$2:C33,C33,F$2:F33)</f>
        <v>0</v>
      </c>
      <c r="Q33" s="46" t="e">
        <f t="shared" si="8"/>
        <v>#DIV/0!</v>
      </c>
      <c r="R33" s="45" t="e">
        <f t="shared" si="9"/>
        <v>#DIV/0!</v>
      </c>
      <c r="S33" s="45" t="e">
        <f t="shared" si="10"/>
        <v>#DIV/0!</v>
      </c>
      <c r="T33" s="480">
        <f>SUM(D$2:D33)</f>
        <v>0</v>
      </c>
      <c r="U33" s="47">
        <f>SUMIF(C$2:C33,C33,E$2:E33)</f>
        <v>0</v>
      </c>
      <c r="V33" s="47">
        <f>SUM(E$2:E33)</f>
        <v>0</v>
      </c>
      <c r="W33" s="52">
        <f>SUM(F$2:F33)</f>
        <v>0</v>
      </c>
      <c r="X33" s="52" t="e">
        <f t="shared" si="11"/>
        <v>#DIV/0!</v>
      </c>
      <c r="Y33" s="45" t="e">
        <f t="shared" si="12"/>
        <v>#DIV/0!</v>
      </c>
      <c r="Z33" s="45" t="e">
        <f t="shared" si="13"/>
        <v>#DIV/0!</v>
      </c>
      <c r="AA33" s="47">
        <f>SUMIF('Rake Load'!C:C,Summary!B33,'Rake Load'!CA:CA)</f>
        <v>0</v>
      </c>
      <c r="AB33" s="47">
        <f>SUMIF(C$2:C33,C33,AA$2:AA33)</f>
        <v>0</v>
      </c>
      <c r="AC33" s="47">
        <f>SUM(AA$2:AA33)</f>
        <v>0</v>
      </c>
      <c r="AD33" s="52" t="e">
        <f t="shared" si="14"/>
        <v>#DIV/0!</v>
      </c>
      <c r="AE33" s="52" t="e">
        <f t="shared" si="15"/>
        <v>#DIV/0!</v>
      </c>
      <c r="AF33" s="52" t="e">
        <f t="shared" si="16"/>
        <v>#DIV/0!</v>
      </c>
      <c r="AG33" s="47">
        <f>SUMIF(Unloader!B:B,Summary!B33,Unloader!M:M)</f>
        <v>0</v>
      </c>
      <c r="AH33" s="47">
        <f>SUMIF(C$2:C33,C33,AG$2:AG33)</f>
        <v>0</v>
      </c>
      <c r="AI33" s="47">
        <f>SUM(AG$2:AG33)</f>
        <v>82605</v>
      </c>
      <c r="AJ33" s="52">
        <f>SUMIF(Unloader!B:B,Summary!B33,Unloader!W:W)</f>
        <v>0</v>
      </c>
      <c r="AK33" s="52">
        <f>SUMIF(Unloader!B:B,Summary!B33,Unloader!AD:AD)+SUMIF(Unloader!B:B,Summary!B33,Unloader!BR:BR)+SUMIF(Unloader!B:B,Summary!B33,Unloader!BN:BN)</f>
        <v>0</v>
      </c>
      <c r="AL33" s="52">
        <f>SUMIF(C$2:C33,C33,AJ$2:AJ33)</f>
        <v>0</v>
      </c>
      <c r="AM33" s="52">
        <f>SUMIF(C$2:C33,C33,AK$2:AK33)</f>
        <v>0</v>
      </c>
      <c r="AN33" s="47" t="e">
        <f t="shared" si="17"/>
        <v>#DIV/0!</v>
      </c>
      <c r="AO33" s="47">
        <f>SUM(AJ$2:AJ33)</f>
        <v>2.302083333333333</v>
      </c>
      <c r="AP33" s="47">
        <f>SUM(AK$2:AK33)</f>
        <v>0</v>
      </c>
      <c r="AQ33" s="47">
        <f t="shared" si="18"/>
        <v>1495.1131221719459</v>
      </c>
    </row>
    <row r="34" spans="1:43">
      <c r="A34" s="166">
        <f t="shared" si="27"/>
        <v>33</v>
      </c>
      <c r="B34" s="478">
        <f t="shared" si="28"/>
        <v>40666</v>
      </c>
      <c r="C34" s="42">
        <f t="shared" si="21"/>
        <v>5</v>
      </c>
      <c r="D34" s="170">
        <f>COUNTIF('Rake Load'!C:C,Summary!B34)</f>
        <v>0</v>
      </c>
      <c r="E34" s="170">
        <f>SUMIF('Rake Load'!C:C,B34,'Rake Load'!K:K)</f>
        <v>0</v>
      </c>
      <c r="F34" s="44">
        <f>SUMIF('Rake Load'!C:C,B34,'Rake Load'!AZ:AZ)</f>
        <v>0</v>
      </c>
      <c r="G34" s="44" t="e">
        <f t="shared" si="29"/>
        <v>#DIV/0!</v>
      </c>
      <c r="H34" s="45" t="e">
        <f t="shared" si="30"/>
        <v>#DIV/0!</v>
      </c>
      <c r="I34" s="45" t="e">
        <f t="shared" si="31"/>
        <v>#DIV/0!</v>
      </c>
      <c r="J34" s="44">
        <f>SUMIF('Rake Load'!C:C,B34,'Rake Load'!DK:DK)</f>
        <v>0</v>
      </c>
      <c r="K34" s="50">
        <f t="shared" ref="K34:K54" si="34">F34-J34</f>
        <v>0</v>
      </c>
      <c r="L34" s="50" t="e">
        <f t="shared" ref="L34:L54" si="35">K34/D34</f>
        <v>#DIV/0!</v>
      </c>
      <c r="M34" s="59" t="e">
        <f t="shared" si="32"/>
        <v>#DIV/0!</v>
      </c>
      <c r="N34" s="59" t="e">
        <f t="shared" si="33"/>
        <v>#DIV/0!</v>
      </c>
      <c r="O34" s="480">
        <f>SUMIF(C$2:C34,C34,D$2:D34)</f>
        <v>0</v>
      </c>
      <c r="P34" s="42">
        <f>SUMIF(C$2:C34,C34,F$2:F34)</f>
        <v>0</v>
      </c>
      <c r="Q34" s="46" t="e">
        <f t="shared" si="8"/>
        <v>#DIV/0!</v>
      </c>
      <c r="R34" s="45" t="e">
        <f t="shared" si="9"/>
        <v>#DIV/0!</v>
      </c>
      <c r="S34" s="45" t="e">
        <f t="shared" si="10"/>
        <v>#DIV/0!</v>
      </c>
      <c r="T34" s="480">
        <f>SUM(D$2:D34)</f>
        <v>0</v>
      </c>
      <c r="U34" s="47">
        <f>SUMIF(C$2:C34,C34,E$2:E34)</f>
        <v>0</v>
      </c>
      <c r="V34" s="47">
        <f>SUM(E$2:E34)</f>
        <v>0</v>
      </c>
      <c r="W34" s="52">
        <f>SUM(F$2:F34)</f>
        <v>0</v>
      </c>
      <c r="X34" s="52" t="e">
        <f t="shared" si="11"/>
        <v>#DIV/0!</v>
      </c>
      <c r="Y34" s="45" t="e">
        <f t="shared" si="12"/>
        <v>#DIV/0!</v>
      </c>
      <c r="Z34" s="45" t="e">
        <f t="shared" si="13"/>
        <v>#DIV/0!</v>
      </c>
      <c r="AA34" s="47">
        <f>SUMIF('Rake Load'!C:C,Summary!B34,'Rake Load'!CA:CA)</f>
        <v>0</v>
      </c>
      <c r="AB34" s="47">
        <f>SUMIF(C$2:C34,C34,AA$2:AA34)</f>
        <v>0</v>
      </c>
      <c r="AC34" s="47">
        <f>SUM(AA$2:AA34)</f>
        <v>0</v>
      </c>
      <c r="AD34" s="52" t="e">
        <f t="shared" si="14"/>
        <v>#DIV/0!</v>
      </c>
      <c r="AE34" s="52" t="e">
        <f t="shared" si="15"/>
        <v>#DIV/0!</v>
      </c>
      <c r="AF34" s="52" t="e">
        <f t="shared" si="16"/>
        <v>#DIV/0!</v>
      </c>
      <c r="AG34" s="47">
        <f>SUMIF(Unloader!B:B,Summary!B34,Unloader!M:M)</f>
        <v>0</v>
      </c>
      <c r="AH34" s="47">
        <f>SUMIF(C$2:C34,C34,AG$2:AG34)</f>
        <v>0</v>
      </c>
      <c r="AI34" s="47">
        <f>SUM(AG$2:AG34)</f>
        <v>82605</v>
      </c>
      <c r="AJ34" s="52">
        <f>SUMIF(Unloader!B:B,Summary!B34,Unloader!W:W)</f>
        <v>0</v>
      </c>
      <c r="AK34" s="52">
        <f>SUMIF(Unloader!B:B,Summary!B34,Unloader!AD:AD)+SUMIF(Unloader!B:B,Summary!B34,Unloader!BR:BR)+SUMIF(Unloader!B:B,Summary!B34,Unloader!BN:BN)</f>
        <v>0</v>
      </c>
      <c r="AL34" s="52">
        <f>SUMIF(C$2:C34,C34,AJ$2:AJ34)</f>
        <v>0</v>
      </c>
      <c r="AM34" s="52">
        <f>SUMIF(C$2:C34,C34,AK$2:AK34)</f>
        <v>0</v>
      </c>
      <c r="AN34" s="47" t="e">
        <f t="shared" si="17"/>
        <v>#DIV/0!</v>
      </c>
      <c r="AO34" s="47">
        <f>SUM(AJ$2:AJ34)</f>
        <v>2.302083333333333</v>
      </c>
      <c r="AP34" s="47">
        <f>SUM(AK$2:AK34)</f>
        <v>0</v>
      </c>
      <c r="AQ34" s="47">
        <f t="shared" si="18"/>
        <v>1495.1131221719459</v>
      </c>
    </row>
    <row r="35" spans="1:43">
      <c r="A35" s="166">
        <f t="shared" si="27"/>
        <v>34</v>
      </c>
      <c r="B35" s="478">
        <f t="shared" si="28"/>
        <v>40667</v>
      </c>
      <c r="C35" s="42">
        <f t="shared" si="21"/>
        <v>5</v>
      </c>
      <c r="D35" s="170">
        <f>COUNTIF('Rake Load'!C:C,Summary!B35)</f>
        <v>0</v>
      </c>
      <c r="E35" s="170">
        <f>SUMIF('Rake Load'!C:C,B35,'Rake Load'!K:K)</f>
        <v>0</v>
      </c>
      <c r="F35" s="44">
        <f>SUMIF('Rake Load'!C:C,B35,'Rake Load'!AZ:AZ)</f>
        <v>0</v>
      </c>
      <c r="G35" s="44" t="e">
        <f t="shared" si="29"/>
        <v>#DIV/0!</v>
      </c>
      <c r="H35" s="45" t="e">
        <f t="shared" si="30"/>
        <v>#DIV/0!</v>
      </c>
      <c r="I35" s="45" t="e">
        <f t="shared" si="31"/>
        <v>#DIV/0!</v>
      </c>
      <c r="J35" s="44">
        <f>SUMIF('Rake Load'!C:C,B35,'Rake Load'!DK:DK)</f>
        <v>0</v>
      </c>
      <c r="K35" s="50">
        <f t="shared" si="34"/>
        <v>0</v>
      </c>
      <c r="L35" s="50" t="e">
        <f t="shared" si="35"/>
        <v>#DIV/0!</v>
      </c>
      <c r="M35" s="59" t="e">
        <f t="shared" si="32"/>
        <v>#DIV/0!</v>
      </c>
      <c r="N35" s="59" t="e">
        <f t="shared" si="33"/>
        <v>#DIV/0!</v>
      </c>
      <c r="O35" s="480">
        <f>SUMIF(C$2:C35,C35,D$2:D35)</f>
        <v>0</v>
      </c>
      <c r="P35" s="42">
        <f>SUMIF(C$2:C35,C35,F$2:F35)</f>
        <v>0</v>
      </c>
      <c r="Q35" s="46" t="e">
        <f t="shared" si="8"/>
        <v>#DIV/0!</v>
      </c>
      <c r="R35" s="45" t="e">
        <f t="shared" si="9"/>
        <v>#DIV/0!</v>
      </c>
      <c r="S35" s="45" t="e">
        <f t="shared" si="10"/>
        <v>#DIV/0!</v>
      </c>
      <c r="T35" s="480">
        <f>SUM(D$2:D35)</f>
        <v>0</v>
      </c>
      <c r="U35" s="47">
        <f>SUMIF(C$2:C35,C35,E$2:E35)</f>
        <v>0</v>
      </c>
      <c r="V35" s="47">
        <f>SUM(E$2:E35)</f>
        <v>0</v>
      </c>
      <c r="W35" s="52">
        <f>SUM(F$2:F35)</f>
        <v>0</v>
      </c>
      <c r="X35" s="52" t="e">
        <f t="shared" si="11"/>
        <v>#DIV/0!</v>
      </c>
      <c r="Y35" s="45" t="e">
        <f t="shared" si="12"/>
        <v>#DIV/0!</v>
      </c>
      <c r="Z35" s="45" t="e">
        <f t="shared" si="13"/>
        <v>#DIV/0!</v>
      </c>
      <c r="AA35" s="47">
        <f>SUMIF('Rake Load'!C:C,Summary!B35,'Rake Load'!CA:CA)</f>
        <v>0</v>
      </c>
      <c r="AB35" s="47">
        <f>SUMIF(C$2:C35,C35,AA$2:AA35)</f>
        <v>0</v>
      </c>
      <c r="AC35" s="47">
        <f>SUM(AA$2:AA35)</f>
        <v>0</v>
      </c>
      <c r="AD35" s="52" t="e">
        <f t="shared" si="14"/>
        <v>#DIV/0!</v>
      </c>
      <c r="AE35" s="52" t="e">
        <f t="shared" si="15"/>
        <v>#DIV/0!</v>
      </c>
      <c r="AF35" s="52" t="e">
        <f t="shared" si="16"/>
        <v>#DIV/0!</v>
      </c>
      <c r="AG35" s="47">
        <f>SUMIF(Unloader!B:B,Summary!B35,Unloader!M:M)</f>
        <v>0</v>
      </c>
      <c r="AH35" s="47">
        <f>SUMIF(C$2:C35,C35,AG$2:AG35)</f>
        <v>0</v>
      </c>
      <c r="AI35" s="47">
        <f>SUM(AG$2:AG35)</f>
        <v>82605</v>
      </c>
      <c r="AJ35" s="52">
        <f>SUMIF(Unloader!B:B,Summary!B35,Unloader!W:W)</f>
        <v>0</v>
      </c>
      <c r="AK35" s="52">
        <f>SUMIF(Unloader!B:B,Summary!B35,Unloader!AD:AD)+SUMIF(Unloader!B:B,Summary!B35,Unloader!BR:BR)+SUMIF(Unloader!B:B,Summary!B35,Unloader!BN:BN)</f>
        <v>0</v>
      </c>
      <c r="AL35" s="52">
        <f>SUMIF(C$2:C35,C35,AJ$2:AJ35)</f>
        <v>0</v>
      </c>
      <c r="AM35" s="52">
        <f>SUMIF(C$2:C35,C35,AK$2:AK35)</f>
        <v>0</v>
      </c>
      <c r="AN35" s="47" t="e">
        <f t="shared" si="17"/>
        <v>#DIV/0!</v>
      </c>
      <c r="AO35" s="47">
        <f>SUM(AJ$2:AJ35)</f>
        <v>2.302083333333333</v>
      </c>
      <c r="AP35" s="47">
        <f>SUM(AK$2:AK35)</f>
        <v>0</v>
      </c>
      <c r="AQ35" s="47">
        <f t="shared" si="18"/>
        <v>1495.1131221719459</v>
      </c>
    </row>
    <row r="36" spans="1:43">
      <c r="A36" s="166">
        <f t="shared" si="27"/>
        <v>35</v>
      </c>
      <c r="B36" s="478">
        <f t="shared" si="28"/>
        <v>40668</v>
      </c>
      <c r="C36" s="42">
        <f t="shared" si="21"/>
        <v>5</v>
      </c>
      <c r="D36" s="170">
        <f>COUNTIF('Rake Load'!C:C,Summary!B36)</f>
        <v>0</v>
      </c>
      <c r="E36" s="170">
        <f>SUMIF('Rake Load'!C:C,B36,'Rake Load'!K:K)</f>
        <v>0</v>
      </c>
      <c r="F36" s="44">
        <f>SUMIF('Rake Load'!C:C,B36,'Rake Load'!AZ:AZ)</f>
        <v>0</v>
      </c>
      <c r="G36" s="44" t="e">
        <f t="shared" si="29"/>
        <v>#DIV/0!</v>
      </c>
      <c r="H36" s="45" t="e">
        <f t="shared" si="30"/>
        <v>#DIV/0!</v>
      </c>
      <c r="I36" s="45" t="e">
        <f t="shared" si="31"/>
        <v>#DIV/0!</v>
      </c>
      <c r="J36" s="44">
        <f>SUMIF('Rake Load'!C:C,B36,'Rake Load'!DK:DK)</f>
        <v>0</v>
      </c>
      <c r="K36" s="50">
        <f t="shared" si="34"/>
        <v>0</v>
      </c>
      <c r="L36" s="50" t="e">
        <f t="shared" si="35"/>
        <v>#DIV/0!</v>
      </c>
      <c r="M36" s="59" t="e">
        <f t="shared" si="32"/>
        <v>#DIV/0!</v>
      </c>
      <c r="N36" s="59" t="e">
        <f t="shared" si="33"/>
        <v>#DIV/0!</v>
      </c>
      <c r="O36" s="480">
        <f>SUMIF(C$2:C36,C36,D$2:D36)</f>
        <v>0</v>
      </c>
      <c r="P36" s="42">
        <f>SUMIF(C$2:C36,C36,F$2:F36)</f>
        <v>0</v>
      </c>
      <c r="Q36" s="46" t="e">
        <f t="shared" si="8"/>
        <v>#DIV/0!</v>
      </c>
      <c r="R36" s="45" t="e">
        <f t="shared" si="9"/>
        <v>#DIV/0!</v>
      </c>
      <c r="S36" s="45" t="e">
        <f t="shared" si="10"/>
        <v>#DIV/0!</v>
      </c>
      <c r="T36" s="480">
        <f>SUM(D$2:D36)</f>
        <v>0</v>
      </c>
      <c r="U36" s="47">
        <f>SUMIF(C$2:C36,C36,E$2:E36)</f>
        <v>0</v>
      </c>
      <c r="V36" s="47">
        <f>SUM(E$2:E36)</f>
        <v>0</v>
      </c>
      <c r="W36" s="52">
        <f>SUM(F$2:F36)</f>
        <v>0</v>
      </c>
      <c r="X36" s="52" t="e">
        <f t="shared" si="11"/>
        <v>#DIV/0!</v>
      </c>
      <c r="Y36" s="45" t="e">
        <f t="shared" si="12"/>
        <v>#DIV/0!</v>
      </c>
      <c r="Z36" s="45" t="e">
        <f t="shared" si="13"/>
        <v>#DIV/0!</v>
      </c>
      <c r="AA36" s="47">
        <f>SUMIF('Rake Load'!C:C,Summary!B36,'Rake Load'!CA:CA)</f>
        <v>0</v>
      </c>
      <c r="AB36" s="47">
        <f>SUMIF(C$2:C36,C36,AA$2:AA36)</f>
        <v>0</v>
      </c>
      <c r="AC36" s="47">
        <f>SUM(AA$2:AA36)</f>
        <v>0</v>
      </c>
      <c r="AD36" s="52" t="e">
        <f t="shared" si="14"/>
        <v>#DIV/0!</v>
      </c>
      <c r="AE36" s="52" t="e">
        <f t="shared" si="15"/>
        <v>#DIV/0!</v>
      </c>
      <c r="AF36" s="52" t="e">
        <f t="shared" si="16"/>
        <v>#DIV/0!</v>
      </c>
      <c r="AG36" s="47">
        <f>SUMIF(Unloader!B:B,Summary!B36,Unloader!M:M)</f>
        <v>0</v>
      </c>
      <c r="AH36" s="47">
        <f>SUMIF(C$2:C36,C36,AG$2:AG36)</f>
        <v>0</v>
      </c>
      <c r="AI36" s="47">
        <f>SUM(AG$2:AG36)</f>
        <v>82605</v>
      </c>
      <c r="AJ36" s="52">
        <f>SUMIF(Unloader!B:B,Summary!B36,Unloader!W:W)</f>
        <v>0</v>
      </c>
      <c r="AK36" s="52">
        <f>SUMIF(Unloader!B:B,Summary!B36,Unloader!AD:AD)+SUMIF(Unloader!B:B,Summary!B36,Unloader!BR:BR)+SUMIF(Unloader!B:B,Summary!B36,Unloader!BN:BN)</f>
        <v>0</v>
      </c>
      <c r="AL36" s="52">
        <f>SUMIF(C$2:C36,C36,AJ$2:AJ36)</f>
        <v>0</v>
      </c>
      <c r="AM36" s="52">
        <f>SUMIF(C$2:C36,C36,AK$2:AK36)</f>
        <v>0</v>
      </c>
      <c r="AN36" s="47" t="e">
        <f t="shared" si="17"/>
        <v>#DIV/0!</v>
      </c>
      <c r="AO36" s="47">
        <f>SUM(AJ$2:AJ36)</f>
        <v>2.302083333333333</v>
      </c>
      <c r="AP36" s="47">
        <f>SUM(AK$2:AK36)</f>
        <v>0</v>
      </c>
      <c r="AQ36" s="47">
        <f t="shared" si="18"/>
        <v>1495.1131221719459</v>
      </c>
    </row>
    <row r="37" spans="1:43">
      <c r="A37" s="166">
        <f t="shared" si="27"/>
        <v>36</v>
      </c>
      <c r="B37" s="478">
        <f t="shared" si="28"/>
        <v>40669</v>
      </c>
      <c r="C37" s="42">
        <f t="shared" si="21"/>
        <v>5</v>
      </c>
      <c r="D37" s="170">
        <f>COUNTIF('Rake Load'!C:C,Summary!B37)</f>
        <v>0</v>
      </c>
      <c r="E37" s="170">
        <f>SUMIF('Rake Load'!C:C,B37,'Rake Load'!K:K)</f>
        <v>0</v>
      </c>
      <c r="F37" s="44">
        <f>SUMIF('Rake Load'!C:C,B37,'Rake Load'!AZ:AZ)</f>
        <v>0</v>
      </c>
      <c r="G37" s="44" t="e">
        <f t="shared" si="29"/>
        <v>#DIV/0!</v>
      </c>
      <c r="H37" s="45" t="e">
        <f t="shared" si="30"/>
        <v>#DIV/0!</v>
      </c>
      <c r="I37" s="45" t="e">
        <f t="shared" si="31"/>
        <v>#DIV/0!</v>
      </c>
      <c r="J37" s="44">
        <f>SUMIF('Rake Load'!C:C,B37,'Rake Load'!DK:DK)</f>
        <v>0</v>
      </c>
      <c r="K37" s="50">
        <f t="shared" si="34"/>
        <v>0</v>
      </c>
      <c r="L37" s="50" t="e">
        <f t="shared" si="35"/>
        <v>#DIV/0!</v>
      </c>
      <c r="M37" s="59" t="e">
        <f t="shared" si="32"/>
        <v>#DIV/0!</v>
      </c>
      <c r="N37" s="59" t="e">
        <f t="shared" si="33"/>
        <v>#DIV/0!</v>
      </c>
      <c r="O37" s="480">
        <f>SUMIF(C$2:C37,C37,D$2:D37)</f>
        <v>0</v>
      </c>
      <c r="P37" s="42">
        <f>SUMIF(C$2:C37,C37,F$2:F37)</f>
        <v>0</v>
      </c>
      <c r="Q37" s="46" t="e">
        <f t="shared" si="8"/>
        <v>#DIV/0!</v>
      </c>
      <c r="R37" s="45" t="e">
        <f t="shared" si="9"/>
        <v>#DIV/0!</v>
      </c>
      <c r="S37" s="45" t="e">
        <f t="shared" si="10"/>
        <v>#DIV/0!</v>
      </c>
      <c r="T37" s="480">
        <f>SUM(D$2:D37)</f>
        <v>0</v>
      </c>
      <c r="U37" s="47">
        <f>SUMIF(C$2:C37,C37,E$2:E37)</f>
        <v>0</v>
      </c>
      <c r="V37" s="47">
        <f>SUM(E$2:E37)</f>
        <v>0</v>
      </c>
      <c r="W37" s="52">
        <f>SUM(F$2:F37)</f>
        <v>0</v>
      </c>
      <c r="X37" s="52" t="e">
        <f t="shared" si="11"/>
        <v>#DIV/0!</v>
      </c>
      <c r="Y37" s="45" t="e">
        <f t="shared" si="12"/>
        <v>#DIV/0!</v>
      </c>
      <c r="Z37" s="45" t="e">
        <f t="shared" si="13"/>
        <v>#DIV/0!</v>
      </c>
      <c r="AA37" s="47">
        <f>SUMIF('Rake Load'!C:C,Summary!B37,'Rake Load'!CA:CA)</f>
        <v>0</v>
      </c>
      <c r="AB37" s="47">
        <f>SUMIF(C$2:C37,C37,AA$2:AA37)</f>
        <v>0</v>
      </c>
      <c r="AC37" s="47">
        <f>SUM(AA$2:AA37)</f>
        <v>0</v>
      </c>
      <c r="AD37" s="52" t="e">
        <f t="shared" si="14"/>
        <v>#DIV/0!</v>
      </c>
      <c r="AE37" s="52" t="e">
        <f t="shared" si="15"/>
        <v>#DIV/0!</v>
      </c>
      <c r="AF37" s="52" t="e">
        <f t="shared" si="16"/>
        <v>#DIV/0!</v>
      </c>
      <c r="AG37" s="47">
        <f>SUMIF(Unloader!B:B,Summary!B37,Unloader!M:M)</f>
        <v>0</v>
      </c>
      <c r="AH37" s="47">
        <f>SUMIF(C$2:C37,C37,AG$2:AG37)</f>
        <v>0</v>
      </c>
      <c r="AI37" s="47">
        <f>SUM(AG$2:AG37)</f>
        <v>82605</v>
      </c>
      <c r="AJ37" s="52">
        <f>SUMIF(Unloader!B:B,Summary!B37,Unloader!W:W)</f>
        <v>0</v>
      </c>
      <c r="AK37" s="52">
        <f>SUMIF(Unloader!B:B,Summary!B37,Unloader!AD:AD)+SUMIF(Unloader!B:B,Summary!B37,Unloader!BR:BR)+SUMIF(Unloader!B:B,Summary!B37,Unloader!BN:BN)</f>
        <v>0</v>
      </c>
      <c r="AL37" s="52">
        <f>SUMIF(C$2:C37,C37,AJ$2:AJ37)</f>
        <v>0</v>
      </c>
      <c r="AM37" s="52">
        <f>SUMIF(C$2:C37,C37,AK$2:AK37)</f>
        <v>0</v>
      </c>
      <c r="AN37" s="47" t="e">
        <f t="shared" si="17"/>
        <v>#DIV/0!</v>
      </c>
      <c r="AO37" s="47">
        <f>SUM(AJ$2:AJ37)</f>
        <v>2.302083333333333</v>
      </c>
      <c r="AP37" s="47">
        <f>SUM(AK$2:AK37)</f>
        <v>0</v>
      </c>
      <c r="AQ37" s="47">
        <f t="shared" si="18"/>
        <v>1495.1131221719459</v>
      </c>
    </row>
    <row r="38" spans="1:43">
      <c r="A38" s="166">
        <f t="shared" si="27"/>
        <v>37</v>
      </c>
      <c r="B38" s="478">
        <f t="shared" si="28"/>
        <v>40670</v>
      </c>
      <c r="C38" s="42">
        <f t="shared" si="21"/>
        <v>5</v>
      </c>
      <c r="D38" s="170">
        <f>COUNTIF('Rake Load'!C:C,Summary!B38)</f>
        <v>1</v>
      </c>
      <c r="E38" s="170">
        <f>SUMIF('Rake Load'!C:C,B38,'Rake Load'!K:K)</f>
        <v>3373.54</v>
      </c>
      <c r="F38" s="44">
        <f>SUMIF('Rake Load'!C:C,B38,'Rake Load'!AZ:AZ)</f>
        <v>0.41319444444525288</v>
      </c>
      <c r="G38" s="44">
        <f t="shared" si="29"/>
        <v>0.41319444444525288</v>
      </c>
      <c r="H38" s="45">
        <f t="shared" si="30"/>
        <v>9</v>
      </c>
      <c r="I38" s="45">
        <f t="shared" si="31"/>
        <v>55</v>
      </c>
      <c r="J38" s="44">
        <f>SUMIF('Rake Load'!C:C,B38,'Rake Load'!DK:DK)</f>
        <v>0</v>
      </c>
      <c r="K38" s="50">
        <f t="shared" si="34"/>
        <v>0.41319444444525288</v>
      </c>
      <c r="L38" s="50">
        <f t="shared" si="35"/>
        <v>0.41319444444525288</v>
      </c>
      <c r="M38" s="59">
        <f t="shared" si="32"/>
        <v>9</v>
      </c>
      <c r="N38" s="59">
        <f t="shared" si="33"/>
        <v>55</v>
      </c>
      <c r="O38" s="480">
        <f>SUMIF(C$2:C38,C38,D$2:D38)</f>
        <v>1</v>
      </c>
      <c r="P38" s="42">
        <f>SUMIF(C$2:C38,C38,F$2:F38)</f>
        <v>0.41319444444525288</v>
      </c>
      <c r="Q38" s="46">
        <f t="shared" si="8"/>
        <v>0.41319444444525288</v>
      </c>
      <c r="R38" s="45">
        <f t="shared" si="9"/>
        <v>9</v>
      </c>
      <c r="S38" s="45">
        <f t="shared" si="10"/>
        <v>55</v>
      </c>
      <c r="T38" s="480">
        <f>SUM(D$2:D38)</f>
        <v>1</v>
      </c>
      <c r="U38" s="47">
        <f>SUMIF(C$2:C38,C38,E$2:E38)</f>
        <v>3373.54</v>
      </c>
      <c r="V38" s="47">
        <f>SUM(E$2:E38)</f>
        <v>3373.54</v>
      </c>
      <c r="W38" s="52">
        <f>SUM(F$2:F38)</f>
        <v>0.41319444444525288</v>
      </c>
      <c r="X38" s="52">
        <f t="shared" si="11"/>
        <v>0.41319444444525288</v>
      </c>
      <c r="Y38" s="45">
        <f t="shared" si="12"/>
        <v>9</v>
      </c>
      <c r="Z38" s="45">
        <f t="shared" si="13"/>
        <v>55</v>
      </c>
      <c r="AA38" s="47">
        <f>SUMIF('Rake Load'!C:C,Summary!B38,'Rake Load'!CA:CA)</f>
        <v>0.75</v>
      </c>
      <c r="AB38" s="47">
        <f>SUMIF(C$2:C38,C38,AA$2:AA38)</f>
        <v>0.75</v>
      </c>
      <c r="AC38" s="47">
        <f>SUM(AA$2:AA38)</f>
        <v>0.75</v>
      </c>
      <c r="AD38" s="52">
        <f t="shared" si="14"/>
        <v>0.75</v>
      </c>
      <c r="AE38" s="52">
        <f t="shared" si="15"/>
        <v>0.75</v>
      </c>
      <c r="AF38" s="52">
        <f t="shared" si="16"/>
        <v>0.75</v>
      </c>
      <c r="AG38" s="47">
        <f>SUMIF(Unloader!B:B,Summary!B38,Unloader!M:M)</f>
        <v>0</v>
      </c>
      <c r="AH38" s="47">
        <f>SUMIF(C$2:C38,C38,AG$2:AG38)</f>
        <v>0</v>
      </c>
      <c r="AI38" s="47">
        <f>SUM(AG$2:AG38)</f>
        <v>82605</v>
      </c>
      <c r="AJ38" s="52">
        <f>SUMIF(Unloader!B:B,Summary!B38,Unloader!W:W)</f>
        <v>0</v>
      </c>
      <c r="AK38" s="52">
        <f>SUMIF(Unloader!B:B,Summary!B38,Unloader!AD:AD)+SUMIF(Unloader!B:B,Summary!B38,Unloader!BR:BR)+SUMIF(Unloader!B:B,Summary!B38,Unloader!BN:BN)</f>
        <v>0</v>
      </c>
      <c r="AL38" s="52">
        <f>SUMIF(C$2:C38,C38,AJ$2:AJ38)</f>
        <v>0</v>
      </c>
      <c r="AM38" s="52">
        <f>SUMIF(C$2:C38,C38,AK$2:AK38)</f>
        <v>0</v>
      </c>
      <c r="AN38" s="47" t="e">
        <f t="shared" si="17"/>
        <v>#DIV/0!</v>
      </c>
      <c r="AO38" s="47">
        <f>SUM(AJ$2:AJ38)</f>
        <v>2.302083333333333</v>
      </c>
      <c r="AP38" s="47">
        <f>SUM(AK$2:AK38)</f>
        <v>0</v>
      </c>
      <c r="AQ38" s="47">
        <f t="shared" si="18"/>
        <v>1495.1131221719459</v>
      </c>
    </row>
    <row r="39" spans="1:43">
      <c r="A39" s="166">
        <f t="shared" si="27"/>
        <v>38</v>
      </c>
      <c r="B39" s="478">
        <f t="shared" si="28"/>
        <v>40671</v>
      </c>
      <c r="C39" s="42">
        <f t="shared" si="21"/>
        <v>5</v>
      </c>
      <c r="D39" s="170">
        <f>COUNTIF('Rake Load'!C:C,Summary!B39)</f>
        <v>0</v>
      </c>
      <c r="E39" s="170">
        <f>SUMIF('Rake Load'!C:C,B39,'Rake Load'!K:K)</f>
        <v>0</v>
      </c>
      <c r="F39" s="44">
        <f>SUMIF('Rake Load'!C:C,B39,'Rake Load'!AZ:AZ)</f>
        <v>0</v>
      </c>
      <c r="G39" s="44" t="e">
        <f t="shared" si="29"/>
        <v>#DIV/0!</v>
      </c>
      <c r="H39" s="45" t="e">
        <f t="shared" si="30"/>
        <v>#DIV/0!</v>
      </c>
      <c r="I39" s="45" t="e">
        <f t="shared" si="31"/>
        <v>#DIV/0!</v>
      </c>
      <c r="J39" s="44">
        <f>SUMIF('Rake Load'!C:C,B39,'Rake Load'!DK:DK)</f>
        <v>0</v>
      </c>
      <c r="K39" s="50">
        <f t="shared" si="34"/>
        <v>0</v>
      </c>
      <c r="L39" s="50" t="e">
        <f t="shared" si="35"/>
        <v>#DIV/0!</v>
      </c>
      <c r="M39" s="59" t="e">
        <f t="shared" si="32"/>
        <v>#DIV/0!</v>
      </c>
      <c r="N39" s="59" t="e">
        <f t="shared" si="33"/>
        <v>#DIV/0!</v>
      </c>
      <c r="O39" s="480">
        <f>SUMIF(C$2:C39,C39,D$2:D39)</f>
        <v>1</v>
      </c>
      <c r="P39" s="42">
        <f>SUMIF(C$2:C39,C39,F$2:F39)</f>
        <v>0.41319444444525288</v>
      </c>
      <c r="Q39" s="46">
        <f t="shared" si="8"/>
        <v>0.41319444444525288</v>
      </c>
      <c r="R39" s="45">
        <f t="shared" si="9"/>
        <v>9</v>
      </c>
      <c r="S39" s="45">
        <f t="shared" si="10"/>
        <v>55</v>
      </c>
      <c r="T39" s="480">
        <f>SUM(D$2:D39)</f>
        <v>1</v>
      </c>
      <c r="U39" s="47">
        <f>SUMIF(C$2:C39,C39,E$2:E39)</f>
        <v>3373.54</v>
      </c>
      <c r="V39" s="47">
        <f>SUM(E$2:E39)</f>
        <v>3373.54</v>
      </c>
      <c r="W39" s="52">
        <f>SUM(F$2:F39)</f>
        <v>0.41319444444525288</v>
      </c>
      <c r="X39" s="52">
        <f t="shared" si="11"/>
        <v>0.41319444444525288</v>
      </c>
      <c r="Y39" s="45">
        <f t="shared" si="12"/>
        <v>9</v>
      </c>
      <c r="Z39" s="45">
        <f t="shared" si="13"/>
        <v>55</v>
      </c>
      <c r="AA39" s="47">
        <f>SUMIF('Rake Load'!C:C,Summary!B39,'Rake Load'!CA:CA)</f>
        <v>0</v>
      </c>
      <c r="AB39" s="47">
        <f>SUMIF(C$2:C39,C39,AA$2:AA39)</f>
        <v>0.75</v>
      </c>
      <c r="AC39" s="47">
        <f>SUM(AA$2:AA39)</f>
        <v>0.75</v>
      </c>
      <c r="AD39" s="52" t="e">
        <f t="shared" si="14"/>
        <v>#DIV/0!</v>
      </c>
      <c r="AE39" s="52">
        <f t="shared" si="15"/>
        <v>0.75</v>
      </c>
      <c r="AF39" s="52">
        <f t="shared" si="16"/>
        <v>0.75</v>
      </c>
      <c r="AG39" s="47">
        <f>SUMIF(Unloader!B:B,Summary!B39,Unloader!M:M)</f>
        <v>0</v>
      </c>
      <c r="AH39" s="47">
        <f>SUMIF(C$2:C39,C39,AG$2:AG39)</f>
        <v>0</v>
      </c>
      <c r="AI39" s="47">
        <f>SUM(AG$2:AG39)</f>
        <v>82605</v>
      </c>
      <c r="AJ39" s="52">
        <f>SUMIF(Unloader!B:B,Summary!B39,Unloader!W:W)</f>
        <v>0</v>
      </c>
      <c r="AK39" s="52">
        <f>SUMIF(Unloader!B:B,Summary!B39,Unloader!AD:AD)+SUMIF(Unloader!B:B,Summary!B39,Unloader!BR:BR)+SUMIF(Unloader!B:B,Summary!B39,Unloader!BN:BN)</f>
        <v>0</v>
      </c>
      <c r="AL39" s="52">
        <f>SUMIF(C$2:C39,C39,AJ$2:AJ39)</f>
        <v>0</v>
      </c>
      <c r="AM39" s="52">
        <f>SUMIF(C$2:C39,C39,AK$2:AK39)</f>
        <v>0</v>
      </c>
      <c r="AN39" s="47" t="e">
        <f t="shared" si="17"/>
        <v>#DIV/0!</v>
      </c>
      <c r="AO39" s="47">
        <f>SUM(AJ$2:AJ39)</f>
        <v>2.302083333333333</v>
      </c>
      <c r="AP39" s="47">
        <f>SUM(AK$2:AK39)</f>
        <v>0</v>
      </c>
      <c r="AQ39" s="47">
        <f t="shared" si="18"/>
        <v>1495.1131221719459</v>
      </c>
    </row>
    <row r="40" spans="1:43">
      <c r="A40" s="166">
        <f t="shared" si="27"/>
        <v>39</v>
      </c>
      <c r="B40" s="478">
        <f t="shared" si="28"/>
        <v>40672</v>
      </c>
      <c r="C40" s="42">
        <f t="shared" si="21"/>
        <v>5</v>
      </c>
      <c r="D40" s="170">
        <f>COUNTIF('Rake Load'!C:C,Summary!B40)</f>
        <v>1</v>
      </c>
      <c r="E40" s="170">
        <f>SUMIF('Rake Load'!C:C,B40,'Rake Load'!K:K)</f>
        <v>3468.6699999999996</v>
      </c>
      <c r="F40" s="44">
        <f>SUMIF('Rake Load'!C:C,B40,'Rake Load'!AZ:AZ)</f>
        <v>0.17013888889050577</v>
      </c>
      <c r="G40" s="44">
        <f t="shared" si="29"/>
        <v>0.17013888889050577</v>
      </c>
      <c r="H40" s="45">
        <f t="shared" si="30"/>
        <v>4</v>
      </c>
      <c r="I40" s="45">
        <f t="shared" si="31"/>
        <v>5</v>
      </c>
      <c r="J40" s="44">
        <f>SUMIF('Rake Load'!C:C,B40,'Rake Load'!DK:DK)</f>
        <v>0</v>
      </c>
      <c r="K40" s="50">
        <f t="shared" si="34"/>
        <v>0.17013888889050577</v>
      </c>
      <c r="L40" s="50">
        <f t="shared" si="35"/>
        <v>0.17013888889050577</v>
      </c>
      <c r="M40" s="59">
        <f t="shared" si="32"/>
        <v>4</v>
      </c>
      <c r="N40" s="59">
        <f t="shared" si="33"/>
        <v>5</v>
      </c>
      <c r="O40" s="480">
        <f>SUMIF(C$2:C40,C40,D$2:D40)</f>
        <v>2</v>
      </c>
      <c r="P40" s="42">
        <f>SUMIF(C$2:C40,C40,F$2:F40)</f>
        <v>0.58333333333575865</v>
      </c>
      <c r="Q40" s="46">
        <f t="shared" si="8"/>
        <v>0.29166666666787933</v>
      </c>
      <c r="R40" s="45">
        <f t="shared" si="9"/>
        <v>7</v>
      </c>
      <c r="S40" s="45">
        <f t="shared" si="10"/>
        <v>0</v>
      </c>
      <c r="T40" s="480">
        <f>SUM(D$2:D40)</f>
        <v>2</v>
      </c>
      <c r="U40" s="47">
        <f>SUMIF(C$2:C40,C40,E$2:E40)</f>
        <v>6842.2099999999991</v>
      </c>
      <c r="V40" s="47">
        <f>SUM(E$2:E40)</f>
        <v>6842.2099999999991</v>
      </c>
      <c r="W40" s="52">
        <f>SUM(F$2:F40)</f>
        <v>0.58333333333575865</v>
      </c>
      <c r="X40" s="52">
        <f t="shared" si="11"/>
        <v>0.29166666666787933</v>
      </c>
      <c r="Y40" s="45">
        <f t="shared" si="12"/>
        <v>7</v>
      </c>
      <c r="Z40" s="45">
        <f t="shared" si="13"/>
        <v>0</v>
      </c>
      <c r="AA40" s="47">
        <f>SUMIF('Rake Load'!C:C,Summary!B40,'Rake Load'!CA:CA)</f>
        <v>0.57638888889050577</v>
      </c>
      <c r="AB40" s="47">
        <f>SUMIF(C$2:C40,C40,AA$2:AA40)</f>
        <v>1.3263888888905058</v>
      </c>
      <c r="AC40" s="47">
        <f>SUM(AA$2:AA40)</f>
        <v>1.3263888888905058</v>
      </c>
      <c r="AD40" s="52">
        <f t="shared" si="14"/>
        <v>0.57638888889050577</v>
      </c>
      <c r="AE40" s="52">
        <f t="shared" si="15"/>
        <v>0.66319444444525288</v>
      </c>
      <c r="AF40" s="52">
        <f t="shared" si="16"/>
        <v>0.66319444444525288</v>
      </c>
      <c r="AG40" s="47">
        <f>SUMIF(Unloader!B:B,Summary!B40,Unloader!M:M)</f>
        <v>0</v>
      </c>
      <c r="AH40" s="47">
        <f>SUMIF(C$2:C40,C40,AG$2:AG40)</f>
        <v>0</v>
      </c>
      <c r="AI40" s="47">
        <f>SUM(AG$2:AG40)</f>
        <v>82605</v>
      </c>
      <c r="AJ40" s="52">
        <f>SUMIF(Unloader!B:B,Summary!B40,Unloader!W:W)</f>
        <v>0</v>
      </c>
      <c r="AK40" s="52">
        <f>SUMIF(Unloader!B:B,Summary!B40,Unloader!AD:AD)+SUMIF(Unloader!B:B,Summary!B40,Unloader!BR:BR)+SUMIF(Unloader!B:B,Summary!B40,Unloader!BN:BN)</f>
        <v>0</v>
      </c>
      <c r="AL40" s="52">
        <f>SUMIF(C$2:C40,C40,AJ$2:AJ40)</f>
        <v>0</v>
      </c>
      <c r="AM40" s="52">
        <f>SUMIF(C$2:C40,C40,AK$2:AK40)</f>
        <v>0</v>
      </c>
      <c r="AN40" s="47" t="e">
        <f t="shared" si="17"/>
        <v>#DIV/0!</v>
      </c>
      <c r="AO40" s="47">
        <f>SUM(AJ$2:AJ40)</f>
        <v>2.302083333333333</v>
      </c>
      <c r="AP40" s="47">
        <f>SUM(AK$2:AK40)</f>
        <v>0</v>
      </c>
      <c r="AQ40" s="47">
        <f t="shared" si="18"/>
        <v>1495.1131221719459</v>
      </c>
    </row>
    <row r="41" spans="1:43">
      <c r="A41" s="166">
        <f t="shared" si="27"/>
        <v>40</v>
      </c>
      <c r="B41" s="478">
        <f t="shared" si="28"/>
        <v>40673</v>
      </c>
      <c r="C41" s="42">
        <f t="shared" si="21"/>
        <v>5</v>
      </c>
      <c r="D41" s="170">
        <f>COUNTIF('Rake Load'!C:C,Summary!B41)</f>
        <v>0</v>
      </c>
      <c r="E41" s="170">
        <f>SUMIF('Rake Load'!C:C,B41,'Rake Load'!K:K)</f>
        <v>0</v>
      </c>
      <c r="F41" s="44">
        <f>SUMIF('Rake Load'!C:C,B41,'Rake Load'!AZ:AZ)</f>
        <v>0</v>
      </c>
      <c r="G41" s="44" t="e">
        <f t="shared" si="29"/>
        <v>#DIV/0!</v>
      </c>
      <c r="H41" s="45" t="e">
        <f t="shared" si="30"/>
        <v>#DIV/0!</v>
      </c>
      <c r="I41" s="45" t="e">
        <f t="shared" si="31"/>
        <v>#DIV/0!</v>
      </c>
      <c r="J41" s="44">
        <f>SUMIF('Rake Load'!C:C,B41,'Rake Load'!DK:DK)</f>
        <v>0</v>
      </c>
      <c r="K41" s="50">
        <f t="shared" si="34"/>
        <v>0</v>
      </c>
      <c r="L41" s="50" t="e">
        <f t="shared" si="35"/>
        <v>#DIV/0!</v>
      </c>
      <c r="M41" s="59" t="e">
        <f t="shared" si="32"/>
        <v>#DIV/0!</v>
      </c>
      <c r="N41" s="59" t="e">
        <f t="shared" si="33"/>
        <v>#DIV/0!</v>
      </c>
      <c r="O41" s="480">
        <f>SUMIF(C$2:C41,C41,D$2:D41)</f>
        <v>2</v>
      </c>
      <c r="P41" s="42">
        <f>SUMIF(C$2:C41,C41,F$2:F41)</f>
        <v>0.58333333333575865</v>
      </c>
      <c r="Q41" s="46">
        <f t="shared" si="8"/>
        <v>0.29166666666787933</v>
      </c>
      <c r="R41" s="45">
        <f t="shared" si="9"/>
        <v>7</v>
      </c>
      <c r="S41" s="45">
        <f t="shared" si="10"/>
        <v>0</v>
      </c>
      <c r="T41" s="480">
        <f>SUM(D$2:D41)</f>
        <v>2</v>
      </c>
      <c r="U41" s="47">
        <f>SUMIF(C$2:C41,C41,E$2:E41)</f>
        <v>6842.2099999999991</v>
      </c>
      <c r="V41" s="47">
        <f>SUM(E$2:E41)</f>
        <v>6842.2099999999991</v>
      </c>
      <c r="W41" s="52">
        <f>SUM(F$2:F41)</f>
        <v>0.58333333333575865</v>
      </c>
      <c r="X41" s="52">
        <f t="shared" si="11"/>
        <v>0.29166666666787933</v>
      </c>
      <c r="Y41" s="45">
        <f t="shared" si="12"/>
        <v>7</v>
      </c>
      <c r="Z41" s="45">
        <f t="shared" si="13"/>
        <v>0</v>
      </c>
      <c r="AA41" s="47">
        <f>SUMIF('Rake Load'!C:C,Summary!B41,'Rake Load'!CA:CA)</f>
        <v>0</v>
      </c>
      <c r="AB41" s="47">
        <f>SUMIF(C$2:C41,C41,AA$2:AA41)</f>
        <v>1.3263888888905058</v>
      </c>
      <c r="AC41" s="47">
        <f>SUM(AA$2:AA41)</f>
        <v>1.3263888888905058</v>
      </c>
      <c r="AD41" s="52" t="e">
        <f t="shared" si="14"/>
        <v>#DIV/0!</v>
      </c>
      <c r="AE41" s="52">
        <f t="shared" si="15"/>
        <v>0.66319444444525288</v>
      </c>
      <c r="AF41" s="52">
        <f t="shared" si="16"/>
        <v>0.66319444444525288</v>
      </c>
      <c r="AG41" s="47">
        <f>SUMIF(Unloader!B:B,Summary!B41,Unloader!M:M)</f>
        <v>0</v>
      </c>
      <c r="AH41" s="47">
        <f>SUMIF(C$2:C41,C41,AG$2:AG41)</f>
        <v>0</v>
      </c>
      <c r="AI41" s="47">
        <f>SUM(AG$2:AG41)</f>
        <v>82605</v>
      </c>
      <c r="AJ41" s="52">
        <f>SUMIF(Unloader!B:B,Summary!B41,Unloader!W:W)</f>
        <v>0</v>
      </c>
      <c r="AK41" s="52">
        <f>SUMIF(Unloader!B:B,Summary!B41,Unloader!AD:AD)+SUMIF(Unloader!B:B,Summary!B41,Unloader!BR:BR)+SUMIF(Unloader!B:B,Summary!B41,Unloader!BN:BN)</f>
        <v>0</v>
      </c>
      <c r="AL41" s="52">
        <f>SUMIF(C$2:C41,C41,AJ$2:AJ41)</f>
        <v>0</v>
      </c>
      <c r="AM41" s="52">
        <f>SUMIF(C$2:C41,C41,AK$2:AK41)</f>
        <v>0</v>
      </c>
      <c r="AN41" s="47" t="e">
        <f t="shared" si="17"/>
        <v>#DIV/0!</v>
      </c>
      <c r="AO41" s="47">
        <f>SUM(AJ$2:AJ41)</f>
        <v>2.302083333333333</v>
      </c>
      <c r="AP41" s="47">
        <f>SUM(AK$2:AK41)</f>
        <v>0</v>
      </c>
      <c r="AQ41" s="47">
        <f t="shared" si="18"/>
        <v>1495.1131221719459</v>
      </c>
    </row>
    <row r="42" spans="1:43">
      <c r="A42" s="166">
        <f t="shared" si="27"/>
        <v>41</v>
      </c>
      <c r="B42" s="478">
        <f t="shared" si="28"/>
        <v>40674</v>
      </c>
      <c r="C42" s="42">
        <f t="shared" si="21"/>
        <v>5</v>
      </c>
      <c r="D42" s="170">
        <f>COUNTIF('Rake Load'!C:C,Summary!B42)</f>
        <v>1</v>
      </c>
      <c r="E42" s="170">
        <f>SUMIF('Rake Load'!C:C,B42,'Rake Load'!K:K)</f>
        <v>3341.74</v>
      </c>
      <c r="F42" s="44">
        <f>SUMIF('Rake Load'!C:C,B42,'Rake Load'!AZ:AZ)</f>
        <v>0.43055555556202307</v>
      </c>
      <c r="G42" s="44">
        <f t="shared" si="29"/>
        <v>0.43055555556202307</v>
      </c>
      <c r="H42" s="45">
        <f t="shared" si="30"/>
        <v>10</v>
      </c>
      <c r="I42" s="45">
        <f t="shared" si="31"/>
        <v>20</v>
      </c>
      <c r="J42" s="44">
        <f>SUMIF('Rake Load'!C:C,B42,'Rake Load'!DK:DK)</f>
        <v>0</v>
      </c>
      <c r="K42" s="50">
        <f t="shared" si="34"/>
        <v>0.43055555556202307</v>
      </c>
      <c r="L42" s="50">
        <f t="shared" si="35"/>
        <v>0.43055555556202307</v>
      </c>
      <c r="M42" s="59">
        <f t="shared" si="32"/>
        <v>10</v>
      </c>
      <c r="N42" s="59">
        <f t="shared" si="33"/>
        <v>20</v>
      </c>
      <c r="O42" s="480">
        <f>SUMIF(C$2:C42,C42,D$2:D42)</f>
        <v>3</v>
      </c>
      <c r="P42" s="42">
        <f>SUMIF(C$2:C42,C42,F$2:F42)</f>
        <v>1.0138888888977817</v>
      </c>
      <c r="Q42" s="46">
        <f t="shared" si="8"/>
        <v>0.33796296296592726</v>
      </c>
      <c r="R42" s="45">
        <f t="shared" si="9"/>
        <v>8</v>
      </c>
      <c r="S42" s="45">
        <f t="shared" si="10"/>
        <v>6</v>
      </c>
      <c r="T42" s="480">
        <f>SUM(D$2:D42)</f>
        <v>3</v>
      </c>
      <c r="U42" s="47">
        <f>SUMIF(C$2:C42,C42,E$2:E42)</f>
        <v>10183.949999999999</v>
      </c>
      <c r="V42" s="47">
        <f>SUM(E$2:E42)</f>
        <v>10183.949999999999</v>
      </c>
      <c r="W42" s="52">
        <f>SUM(F$2:F42)</f>
        <v>1.0138888888977817</v>
      </c>
      <c r="X42" s="52">
        <f t="shared" si="11"/>
        <v>0.33796296296592726</v>
      </c>
      <c r="Y42" s="45">
        <f t="shared" si="12"/>
        <v>8</v>
      </c>
      <c r="Z42" s="45">
        <f t="shared" si="13"/>
        <v>6</v>
      </c>
      <c r="AA42" s="47">
        <f>SUMIF('Rake Load'!C:C,Summary!B42,'Rake Load'!CA:CA)</f>
        <v>0.81875000000582077</v>
      </c>
      <c r="AB42" s="47">
        <f>SUMIF(C$2:C42,C42,AA$2:AA42)</f>
        <v>2.1451388888963265</v>
      </c>
      <c r="AC42" s="47">
        <f>SUM(AA$2:AA42)</f>
        <v>2.1451388888963265</v>
      </c>
      <c r="AD42" s="52">
        <f t="shared" si="14"/>
        <v>0.81875000000582077</v>
      </c>
      <c r="AE42" s="52">
        <f t="shared" si="15"/>
        <v>0.71504629629877547</v>
      </c>
      <c r="AF42" s="52">
        <f t="shared" si="16"/>
        <v>0.71504629629877547</v>
      </c>
      <c r="AG42" s="47">
        <f>SUMIF(Unloader!B:B,Summary!B42,Unloader!M:M)</f>
        <v>0</v>
      </c>
      <c r="AH42" s="47">
        <f>SUMIF(C$2:C42,C42,AG$2:AG42)</f>
        <v>0</v>
      </c>
      <c r="AI42" s="47">
        <f>SUM(AG$2:AG42)</f>
        <v>82605</v>
      </c>
      <c r="AJ42" s="52">
        <f>SUMIF(Unloader!B:B,Summary!B42,Unloader!W:W)</f>
        <v>0</v>
      </c>
      <c r="AK42" s="52">
        <f>SUMIF(Unloader!B:B,Summary!B42,Unloader!AD:AD)+SUMIF(Unloader!B:B,Summary!B42,Unloader!BR:BR)+SUMIF(Unloader!B:B,Summary!B42,Unloader!BN:BN)</f>
        <v>0</v>
      </c>
      <c r="AL42" s="52">
        <f>SUMIF(C$2:C42,C42,AJ$2:AJ42)</f>
        <v>0</v>
      </c>
      <c r="AM42" s="52">
        <f>SUMIF(C$2:C42,C42,AK$2:AK42)</f>
        <v>0</v>
      </c>
      <c r="AN42" s="47" t="e">
        <f t="shared" si="17"/>
        <v>#DIV/0!</v>
      </c>
      <c r="AO42" s="47">
        <f>SUM(AJ$2:AJ42)</f>
        <v>2.302083333333333</v>
      </c>
      <c r="AP42" s="47">
        <f>SUM(AK$2:AK42)</f>
        <v>0</v>
      </c>
      <c r="AQ42" s="47">
        <f t="shared" si="18"/>
        <v>1495.1131221719459</v>
      </c>
    </row>
    <row r="43" spans="1:43">
      <c r="A43" s="166">
        <f t="shared" si="27"/>
        <v>42</v>
      </c>
      <c r="B43" s="478">
        <f t="shared" si="28"/>
        <v>40675</v>
      </c>
      <c r="C43" s="42">
        <f t="shared" si="21"/>
        <v>5</v>
      </c>
      <c r="D43" s="170">
        <f>COUNTIF('Rake Load'!C:C,Summary!B43)</f>
        <v>1</v>
      </c>
      <c r="E43" s="170">
        <f>SUMIF('Rake Load'!C:C,B43,'Rake Load'!K:K)</f>
        <v>3364.2</v>
      </c>
      <c r="F43" s="44">
        <f>SUMIF('Rake Load'!C:C,B43,'Rake Load'!AZ:AZ)</f>
        <v>7.2916666664241347E-2</v>
      </c>
      <c r="G43" s="44">
        <f t="shared" si="29"/>
        <v>7.2916666664241347E-2</v>
      </c>
      <c r="H43" s="45">
        <f t="shared" si="30"/>
        <v>1</v>
      </c>
      <c r="I43" s="45">
        <f t="shared" si="31"/>
        <v>45</v>
      </c>
      <c r="J43" s="44">
        <f>SUMIF('Rake Load'!C:C,B43,'Rake Load'!DK:DK)</f>
        <v>0</v>
      </c>
      <c r="K43" s="50">
        <f t="shared" si="34"/>
        <v>7.2916666664241347E-2</v>
      </c>
      <c r="L43" s="50">
        <f t="shared" si="35"/>
        <v>7.2916666664241347E-2</v>
      </c>
      <c r="M43" s="59">
        <f t="shared" si="32"/>
        <v>1</v>
      </c>
      <c r="N43" s="59">
        <f t="shared" si="33"/>
        <v>45</v>
      </c>
      <c r="O43" s="480">
        <f>SUMIF(C$2:C43,C43,D$2:D43)</f>
        <v>4</v>
      </c>
      <c r="P43" s="42">
        <f>SUMIF(C$2:C43,C43,F$2:F43)</f>
        <v>1.0868055555620231</v>
      </c>
      <c r="Q43" s="46">
        <f t="shared" si="8"/>
        <v>0.27170138889050577</v>
      </c>
      <c r="R43" s="45">
        <f t="shared" si="9"/>
        <v>6</v>
      </c>
      <c r="S43" s="45">
        <f t="shared" si="10"/>
        <v>31</v>
      </c>
      <c r="T43" s="480">
        <f>SUM(D$2:D43)</f>
        <v>4</v>
      </c>
      <c r="U43" s="47">
        <f>SUMIF(C$2:C43,C43,E$2:E43)</f>
        <v>13548.149999999998</v>
      </c>
      <c r="V43" s="47">
        <f>SUM(E$2:E43)</f>
        <v>13548.149999999998</v>
      </c>
      <c r="W43" s="52">
        <f>SUM(F$2:F43)</f>
        <v>1.0868055555620231</v>
      </c>
      <c r="X43" s="52">
        <f t="shared" si="11"/>
        <v>0.27170138889050577</v>
      </c>
      <c r="Y43" s="45">
        <f t="shared" si="12"/>
        <v>6</v>
      </c>
      <c r="Z43" s="45">
        <f t="shared" si="13"/>
        <v>31</v>
      </c>
      <c r="AA43" s="47">
        <f>SUMIF('Rake Load'!C:C,Summary!B43,'Rake Load'!CA:CA)</f>
        <v>0.44722222222480923</v>
      </c>
      <c r="AB43" s="47">
        <f>SUMIF(C$2:C43,C43,AA$2:AA43)</f>
        <v>2.5923611111211358</v>
      </c>
      <c r="AC43" s="47">
        <f>SUM(AA$2:AA43)</f>
        <v>2.5923611111211358</v>
      </c>
      <c r="AD43" s="52">
        <f t="shared" si="14"/>
        <v>0.44722222222480923</v>
      </c>
      <c r="AE43" s="52">
        <f t="shared" si="15"/>
        <v>0.64809027778028394</v>
      </c>
      <c r="AF43" s="52">
        <f t="shared" si="16"/>
        <v>0.64809027778028394</v>
      </c>
      <c r="AG43" s="47">
        <f>SUMIF(Unloader!B:B,Summary!B43,Unloader!M:M)</f>
        <v>0</v>
      </c>
      <c r="AH43" s="47">
        <f>SUMIF(C$2:C43,C43,AG$2:AG43)</f>
        <v>0</v>
      </c>
      <c r="AI43" s="47">
        <f>SUM(AG$2:AG43)</f>
        <v>82605</v>
      </c>
      <c r="AJ43" s="52">
        <f>SUMIF(Unloader!B:B,Summary!B43,Unloader!W:W)</f>
        <v>0</v>
      </c>
      <c r="AK43" s="52">
        <f>SUMIF(Unloader!B:B,Summary!B43,Unloader!AD:AD)+SUMIF(Unloader!B:B,Summary!B43,Unloader!BR:BR)+SUMIF(Unloader!B:B,Summary!B43,Unloader!BN:BN)</f>
        <v>0</v>
      </c>
      <c r="AL43" s="52">
        <f>SUMIF(C$2:C43,C43,AJ$2:AJ43)</f>
        <v>0</v>
      </c>
      <c r="AM43" s="52">
        <f>SUMIF(C$2:C43,C43,AK$2:AK43)</f>
        <v>0</v>
      </c>
      <c r="AN43" s="47" t="e">
        <f t="shared" si="17"/>
        <v>#DIV/0!</v>
      </c>
      <c r="AO43" s="47">
        <f>SUM(AJ$2:AJ43)</f>
        <v>2.302083333333333</v>
      </c>
      <c r="AP43" s="47">
        <f>SUM(AK$2:AK43)</f>
        <v>0</v>
      </c>
      <c r="AQ43" s="47">
        <f t="shared" si="18"/>
        <v>1495.1131221719459</v>
      </c>
    </row>
    <row r="44" spans="1:43">
      <c r="A44" s="166">
        <f t="shared" si="27"/>
        <v>43</v>
      </c>
      <c r="B44" s="478">
        <f t="shared" si="28"/>
        <v>40676</v>
      </c>
      <c r="C44" s="42">
        <f t="shared" si="21"/>
        <v>5</v>
      </c>
      <c r="D44" s="170">
        <f>COUNTIF('Rake Load'!C:C,Summary!B44)</f>
        <v>1</v>
      </c>
      <c r="E44" s="170">
        <f>SUMIF('Rake Load'!C:C,B44,'Rake Load'!K:K)</f>
        <v>3391.11</v>
      </c>
      <c r="F44" s="44">
        <f>SUMIF('Rake Load'!C:C,B44,'Rake Load'!AZ:AZ)</f>
        <v>0.19444444444525288</v>
      </c>
      <c r="G44" s="44">
        <f t="shared" si="29"/>
        <v>0.19444444444525288</v>
      </c>
      <c r="H44" s="45">
        <f t="shared" si="30"/>
        <v>4</v>
      </c>
      <c r="I44" s="45">
        <f t="shared" si="31"/>
        <v>40</v>
      </c>
      <c r="J44" s="44">
        <f>SUMIF('Rake Load'!C:C,B44,'Rake Load'!DK:DK)</f>
        <v>0</v>
      </c>
      <c r="K44" s="50">
        <f t="shared" si="34"/>
        <v>0.19444444444525288</v>
      </c>
      <c r="L44" s="50">
        <f t="shared" si="35"/>
        <v>0.19444444444525288</v>
      </c>
      <c r="M44" s="59">
        <f t="shared" si="32"/>
        <v>4</v>
      </c>
      <c r="N44" s="59">
        <f t="shared" si="33"/>
        <v>40</v>
      </c>
      <c r="O44" s="480">
        <f>SUMIF(C$2:C44,C44,D$2:D44)</f>
        <v>5</v>
      </c>
      <c r="P44" s="42">
        <f>SUMIF(C$2:C44,C44,F$2:F44)</f>
        <v>1.281250000007276</v>
      </c>
      <c r="Q44" s="46">
        <f t="shared" si="8"/>
        <v>0.2562500000014552</v>
      </c>
      <c r="R44" s="45">
        <f t="shared" si="9"/>
        <v>6</v>
      </c>
      <c r="S44" s="45">
        <f t="shared" si="10"/>
        <v>9</v>
      </c>
      <c r="T44" s="480">
        <f>SUM(D$2:D44)</f>
        <v>5</v>
      </c>
      <c r="U44" s="47">
        <f>SUMIF(C$2:C44,C44,E$2:E44)</f>
        <v>16939.259999999998</v>
      </c>
      <c r="V44" s="47">
        <f>SUM(E$2:E44)</f>
        <v>16939.259999999998</v>
      </c>
      <c r="W44" s="52">
        <f>SUM(F$2:F44)</f>
        <v>1.281250000007276</v>
      </c>
      <c r="X44" s="52">
        <f t="shared" si="11"/>
        <v>0.2562500000014552</v>
      </c>
      <c r="Y44" s="45">
        <f t="shared" si="12"/>
        <v>6</v>
      </c>
      <c r="Z44" s="45">
        <f t="shared" si="13"/>
        <v>9</v>
      </c>
      <c r="AA44" s="47">
        <f>SUMIF('Rake Load'!C:C,Summary!B44,'Rake Load'!CA:CA)</f>
        <v>0.36805555555474712</v>
      </c>
      <c r="AB44" s="47">
        <f>SUMIF(C$2:C44,C44,AA$2:AA44)</f>
        <v>2.9604166666758829</v>
      </c>
      <c r="AC44" s="47">
        <f>SUM(AA$2:AA44)</f>
        <v>2.9604166666758829</v>
      </c>
      <c r="AD44" s="52">
        <f t="shared" si="14"/>
        <v>0.36805555555474712</v>
      </c>
      <c r="AE44" s="52">
        <f t="shared" si="15"/>
        <v>0.5920833333351766</v>
      </c>
      <c r="AF44" s="52">
        <f t="shared" si="16"/>
        <v>0.5920833333351766</v>
      </c>
      <c r="AG44" s="47">
        <f>SUMIF(Unloader!B:B,Summary!B44,Unloader!M:M)</f>
        <v>0</v>
      </c>
      <c r="AH44" s="47">
        <f>SUMIF(C$2:C44,C44,AG$2:AG44)</f>
        <v>0</v>
      </c>
      <c r="AI44" s="47">
        <f>SUM(AG$2:AG44)</f>
        <v>82605</v>
      </c>
      <c r="AJ44" s="52">
        <f>SUMIF(Unloader!B:B,Summary!B44,Unloader!W:W)</f>
        <v>0</v>
      </c>
      <c r="AK44" s="52">
        <f>SUMIF(Unloader!B:B,Summary!B44,Unloader!AD:AD)+SUMIF(Unloader!B:B,Summary!B44,Unloader!BR:BR)+SUMIF(Unloader!B:B,Summary!B44,Unloader!BN:BN)</f>
        <v>0</v>
      </c>
      <c r="AL44" s="52">
        <f>SUMIF(C$2:C44,C44,AJ$2:AJ44)</f>
        <v>0</v>
      </c>
      <c r="AM44" s="52">
        <f>SUMIF(C$2:C44,C44,AK$2:AK44)</f>
        <v>0</v>
      </c>
      <c r="AN44" s="47" t="e">
        <f t="shared" si="17"/>
        <v>#DIV/0!</v>
      </c>
      <c r="AO44" s="47">
        <f>SUM(AJ$2:AJ44)</f>
        <v>2.302083333333333</v>
      </c>
      <c r="AP44" s="47">
        <f>SUM(AK$2:AK44)</f>
        <v>0</v>
      </c>
      <c r="AQ44" s="47">
        <f>AI44/(AO44-AP44)/24</f>
        <v>1495.1131221719459</v>
      </c>
    </row>
    <row r="45" spans="1:43">
      <c r="A45" s="166">
        <f t="shared" si="27"/>
        <v>44</v>
      </c>
      <c r="B45" s="478">
        <f t="shared" si="28"/>
        <v>40677</v>
      </c>
      <c r="C45" s="42">
        <f t="shared" si="21"/>
        <v>5</v>
      </c>
      <c r="D45" s="170">
        <f>COUNTIF('Rake Load'!C:C,Summary!B45)</f>
        <v>1</v>
      </c>
      <c r="E45" s="170">
        <f>SUMIF('Rake Load'!C:C,B45,'Rake Load'!K:K)</f>
        <v>3343.3</v>
      </c>
      <c r="F45" s="44">
        <f>SUMIF('Rake Load'!C:C,B45,'Rake Load'!AZ:AZ)</f>
        <v>0.18055555555474712</v>
      </c>
      <c r="G45" s="44">
        <f t="shared" si="29"/>
        <v>0.18055555555474712</v>
      </c>
      <c r="H45" s="45">
        <f t="shared" si="30"/>
        <v>4</v>
      </c>
      <c r="I45" s="45">
        <f t="shared" si="31"/>
        <v>20</v>
      </c>
      <c r="J45" s="44">
        <f>SUMIF('Rake Load'!C:C,B45,'Rake Load'!DK:DK)</f>
        <v>0</v>
      </c>
      <c r="K45" s="50">
        <f t="shared" si="34"/>
        <v>0.18055555555474712</v>
      </c>
      <c r="L45" s="50">
        <f t="shared" si="35"/>
        <v>0.18055555555474712</v>
      </c>
      <c r="M45" s="59">
        <f t="shared" si="32"/>
        <v>4</v>
      </c>
      <c r="N45" s="59">
        <f t="shared" si="33"/>
        <v>20</v>
      </c>
      <c r="O45" s="480">
        <f>SUMIF(C$2:C45,C45,D$2:D45)</f>
        <v>6</v>
      </c>
      <c r="P45" s="42">
        <f>SUMIF(C$2:C45,C45,F$2:F45)</f>
        <v>1.4618055555620231</v>
      </c>
      <c r="Q45" s="46">
        <f t="shared" si="8"/>
        <v>0.24363425926033719</v>
      </c>
      <c r="R45" s="45">
        <f t="shared" si="9"/>
        <v>5</v>
      </c>
      <c r="S45" s="45">
        <f t="shared" si="10"/>
        <v>50</v>
      </c>
      <c r="T45" s="480">
        <f>SUM(D$2:D45)</f>
        <v>6</v>
      </c>
      <c r="U45" s="47">
        <f>SUMIF(C$2:C45,C45,E$2:E45)</f>
        <v>20282.559999999998</v>
      </c>
      <c r="V45" s="47">
        <f>SUM(E$2:E45)</f>
        <v>20282.559999999998</v>
      </c>
      <c r="W45" s="52">
        <f>SUM(F$2:F45)</f>
        <v>1.4618055555620231</v>
      </c>
      <c r="X45" s="52">
        <f t="shared" si="11"/>
        <v>0.24363425926033719</v>
      </c>
      <c r="Y45" s="45">
        <f t="shared" si="12"/>
        <v>5</v>
      </c>
      <c r="Z45" s="45">
        <f t="shared" si="13"/>
        <v>50</v>
      </c>
      <c r="AA45" s="47">
        <f>SUMIF('Rake Load'!C:C,Summary!B45,'Rake Load'!CA:CA)</f>
        <v>0.4375</v>
      </c>
      <c r="AB45" s="47">
        <f>SUMIF(C$2:C45,C45,AA$2:AA45)</f>
        <v>3.3979166666758829</v>
      </c>
      <c r="AC45" s="47">
        <f>SUM(AA$2:AA45)</f>
        <v>3.3979166666758829</v>
      </c>
      <c r="AD45" s="52">
        <f t="shared" si="14"/>
        <v>0.4375</v>
      </c>
      <c r="AE45" s="52">
        <f t="shared" si="15"/>
        <v>0.56631944444598048</v>
      </c>
      <c r="AF45" s="52">
        <f t="shared" si="16"/>
        <v>0.56631944444598048</v>
      </c>
      <c r="AG45" s="47">
        <f>SUMIF(Unloader!B:B,Summary!B45,Unloader!M:M)</f>
        <v>0</v>
      </c>
      <c r="AH45" s="47">
        <f>SUMIF(C$2:C45,C45,AG$2:AG45)</f>
        <v>0</v>
      </c>
      <c r="AI45" s="47">
        <f>SUM(AG$2:AG45)</f>
        <v>82605</v>
      </c>
      <c r="AJ45" s="52">
        <f>SUMIF(Unloader!B:B,Summary!B45,Unloader!W:W)</f>
        <v>0</v>
      </c>
      <c r="AK45" s="52">
        <f>SUMIF(Unloader!B:B,Summary!B45,Unloader!AD:AD)+SUMIF(Unloader!B:B,Summary!B45,Unloader!BR:BR)+SUMIF(Unloader!B:B,Summary!B45,Unloader!BN:BN)</f>
        <v>0</v>
      </c>
      <c r="AL45" s="52">
        <f>SUMIF(C$2:C45,C45,AJ$2:AJ45)</f>
        <v>0</v>
      </c>
      <c r="AM45" s="52">
        <f>SUMIF(C$2:C45,C45,AK$2:AK45)</f>
        <v>0</v>
      </c>
      <c r="AN45" s="47" t="e">
        <f t="shared" si="17"/>
        <v>#DIV/0!</v>
      </c>
      <c r="AO45" s="47">
        <f>SUM(AJ$2:AJ45)</f>
        <v>2.302083333333333</v>
      </c>
      <c r="AP45" s="47">
        <f>SUM(AK$2:AK45)</f>
        <v>0</v>
      </c>
      <c r="AQ45" s="47">
        <f t="shared" si="18"/>
        <v>1495.1131221719459</v>
      </c>
    </row>
    <row r="46" spans="1:43">
      <c r="A46" s="166">
        <f t="shared" si="27"/>
        <v>45</v>
      </c>
      <c r="B46" s="478">
        <f t="shared" si="28"/>
        <v>40678</v>
      </c>
      <c r="C46" s="42">
        <f t="shared" si="21"/>
        <v>5</v>
      </c>
      <c r="D46" s="170">
        <f>COUNTIF('Rake Load'!C:C,Summary!B46)</f>
        <v>0</v>
      </c>
      <c r="E46" s="170">
        <f>SUMIF('Rake Load'!C:C,B46,'Rake Load'!K:K)</f>
        <v>0</v>
      </c>
      <c r="F46" s="44">
        <f>SUMIF('Rake Load'!C:C,B46,'Rake Load'!AZ:AZ)</f>
        <v>0</v>
      </c>
      <c r="G46" s="44" t="e">
        <f t="shared" si="29"/>
        <v>#DIV/0!</v>
      </c>
      <c r="H46" s="45" t="e">
        <f t="shared" si="30"/>
        <v>#DIV/0!</v>
      </c>
      <c r="I46" s="45" t="e">
        <f t="shared" si="31"/>
        <v>#DIV/0!</v>
      </c>
      <c r="J46" s="44">
        <f>SUMIF('Rake Load'!C:C,B46,'Rake Load'!DK:DK)</f>
        <v>0</v>
      </c>
      <c r="K46" s="50">
        <f t="shared" si="34"/>
        <v>0</v>
      </c>
      <c r="L46" s="50" t="e">
        <f t="shared" si="35"/>
        <v>#DIV/0!</v>
      </c>
      <c r="M46" s="59" t="e">
        <f t="shared" si="32"/>
        <v>#DIV/0!</v>
      </c>
      <c r="N46" s="59" t="e">
        <f t="shared" si="33"/>
        <v>#DIV/0!</v>
      </c>
      <c r="O46" s="480">
        <f>SUMIF(C$2:C46,C46,D$2:D46)</f>
        <v>6</v>
      </c>
      <c r="P46" s="42">
        <f>SUMIF(C$2:C46,C46,F$2:F46)</f>
        <v>1.4618055555620231</v>
      </c>
      <c r="Q46" s="46">
        <f t="shared" si="8"/>
        <v>0.24363425926033719</v>
      </c>
      <c r="R46" s="45">
        <f t="shared" si="9"/>
        <v>5</v>
      </c>
      <c r="S46" s="45">
        <f t="shared" si="10"/>
        <v>50</v>
      </c>
      <c r="T46" s="480">
        <f>SUM(D$2:D46)</f>
        <v>6</v>
      </c>
      <c r="U46" s="47">
        <f>SUMIF(C$2:C46,C46,E$2:E46)</f>
        <v>20282.559999999998</v>
      </c>
      <c r="V46" s="47">
        <f>SUM(E$2:E46)</f>
        <v>20282.559999999998</v>
      </c>
      <c r="W46" s="52">
        <f>SUM(F$2:F46)</f>
        <v>1.4618055555620231</v>
      </c>
      <c r="X46" s="52">
        <f t="shared" si="11"/>
        <v>0.24363425926033719</v>
      </c>
      <c r="Y46" s="45">
        <f t="shared" si="12"/>
        <v>5</v>
      </c>
      <c r="Z46" s="45">
        <f t="shared" si="13"/>
        <v>50</v>
      </c>
      <c r="AA46" s="47">
        <f>SUMIF('Rake Load'!C:C,Summary!B46,'Rake Load'!CA:CA)</f>
        <v>0</v>
      </c>
      <c r="AB46" s="47">
        <f>SUMIF(C$2:C46,C46,AA$2:AA46)</f>
        <v>3.3979166666758829</v>
      </c>
      <c r="AC46" s="47">
        <f>SUM(AA$2:AA46)</f>
        <v>3.3979166666758829</v>
      </c>
      <c r="AD46" s="52" t="e">
        <f t="shared" si="14"/>
        <v>#DIV/0!</v>
      </c>
      <c r="AE46" s="52">
        <f t="shared" si="15"/>
        <v>0.56631944444598048</v>
      </c>
      <c r="AF46" s="52">
        <f t="shared" si="16"/>
        <v>0.56631944444598048</v>
      </c>
      <c r="AG46" s="47">
        <f>SUMIF(Unloader!B:B,Summary!B46,Unloader!M:M)</f>
        <v>0</v>
      </c>
      <c r="AH46" s="47">
        <f>SUMIF(C$2:C46,C46,AG$2:AG46)</f>
        <v>0</v>
      </c>
      <c r="AI46" s="47">
        <f>SUM(AG$2:AG46)</f>
        <v>82605</v>
      </c>
      <c r="AJ46" s="52">
        <f>SUMIF(Unloader!B:B,Summary!B46,Unloader!W:W)</f>
        <v>0</v>
      </c>
      <c r="AK46" s="52">
        <f>SUMIF(Unloader!B:B,Summary!B46,Unloader!AD:AD)+SUMIF(Unloader!B:B,Summary!B46,Unloader!BR:BR)+SUMIF(Unloader!B:B,Summary!B46,Unloader!BN:BN)</f>
        <v>0</v>
      </c>
      <c r="AL46" s="52">
        <f>SUMIF(C$2:C46,C46,AJ$2:AJ46)</f>
        <v>0</v>
      </c>
      <c r="AM46" s="52">
        <f>SUMIF(C$2:C46,C46,AK$2:AK46)</f>
        <v>0</v>
      </c>
      <c r="AN46" s="47" t="e">
        <f t="shared" si="17"/>
        <v>#DIV/0!</v>
      </c>
      <c r="AO46" s="47">
        <f>SUM(AJ$2:AJ46)</f>
        <v>2.302083333333333</v>
      </c>
      <c r="AP46" s="47">
        <f>SUM(AK$2:AK46)</f>
        <v>0</v>
      </c>
      <c r="AQ46" s="47">
        <f t="shared" si="18"/>
        <v>1495.1131221719459</v>
      </c>
    </row>
    <row r="47" spans="1:43">
      <c r="A47" s="166">
        <f t="shared" si="27"/>
        <v>46</v>
      </c>
      <c r="B47" s="478">
        <f t="shared" si="28"/>
        <v>40679</v>
      </c>
      <c r="C47" s="42">
        <f t="shared" si="21"/>
        <v>5</v>
      </c>
      <c r="D47" s="170">
        <f>COUNTIF('Rake Load'!C:C,Summary!B47)</f>
        <v>1</v>
      </c>
      <c r="E47" s="170">
        <f>SUMIF('Rake Load'!C:C,B47,'Rake Load'!K:K)</f>
        <v>3337.25</v>
      </c>
      <c r="F47" s="44">
        <f>SUMIF('Rake Load'!C:C,B47,'Rake Load'!AZ:AZ)</f>
        <v>0.23611111110949423</v>
      </c>
      <c r="G47" s="44">
        <f t="shared" si="29"/>
        <v>0.23611111110949423</v>
      </c>
      <c r="H47" s="45">
        <f t="shared" si="30"/>
        <v>5</v>
      </c>
      <c r="I47" s="45">
        <f t="shared" si="31"/>
        <v>40</v>
      </c>
      <c r="J47" s="44">
        <f>SUMIF('Rake Load'!C:C,B47,'Rake Load'!DK:DK)</f>
        <v>0</v>
      </c>
      <c r="K47" s="50">
        <f t="shared" si="34"/>
        <v>0.23611111110949423</v>
      </c>
      <c r="L47" s="50">
        <f t="shared" si="35"/>
        <v>0.23611111110949423</v>
      </c>
      <c r="M47" s="59">
        <f t="shared" si="32"/>
        <v>5</v>
      </c>
      <c r="N47" s="59">
        <f t="shared" si="33"/>
        <v>40</v>
      </c>
      <c r="O47" s="480">
        <f>SUMIF(C$2:C47,C47,D$2:D47)</f>
        <v>7</v>
      </c>
      <c r="P47" s="42">
        <f>SUMIF(C$2:C47,C47,F$2:F47)</f>
        <v>1.6979166666715173</v>
      </c>
      <c r="Q47" s="46">
        <f t="shared" si="8"/>
        <v>0.24255952381021675</v>
      </c>
      <c r="R47" s="45">
        <f t="shared" si="9"/>
        <v>5</v>
      </c>
      <c r="S47" s="45">
        <f t="shared" si="10"/>
        <v>49</v>
      </c>
      <c r="T47" s="480">
        <f>SUM(D$2:D47)</f>
        <v>7</v>
      </c>
      <c r="U47" s="47">
        <f>SUMIF(C$2:C47,C47,E$2:E47)</f>
        <v>23619.809999999998</v>
      </c>
      <c r="V47" s="47">
        <f>SUM(E$2:E47)</f>
        <v>23619.809999999998</v>
      </c>
      <c r="W47" s="52">
        <f>SUM(F$2:F47)</f>
        <v>1.6979166666715173</v>
      </c>
      <c r="X47" s="52">
        <f t="shared" si="11"/>
        <v>0.24255952381021675</v>
      </c>
      <c r="Y47" s="45">
        <f t="shared" si="12"/>
        <v>5</v>
      </c>
      <c r="Z47" s="45">
        <f t="shared" si="13"/>
        <v>49</v>
      </c>
      <c r="AA47" s="47">
        <f>SUMIF('Rake Load'!C:C,Summary!B47,'Rake Load'!CA:CA)</f>
        <v>0.42013888889050577</v>
      </c>
      <c r="AB47" s="47">
        <f>SUMIF(C$2:C47,C47,AA$2:AA47)</f>
        <v>3.8180555555663886</v>
      </c>
      <c r="AC47" s="47">
        <f>SUM(AA$2:AA47)</f>
        <v>3.8180555555663886</v>
      </c>
      <c r="AD47" s="52">
        <f t="shared" si="14"/>
        <v>0.42013888889050577</v>
      </c>
      <c r="AE47" s="52">
        <f t="shared" si="15"/>
        <v>0.54543650793805554</v>
      </c>
      <c r="AF47" s="52">
        <f t="shared" si="16"/>
        <v>0.54543650793805554</v>
      </c>
      <c r="AG47" s="47">
        <f>SUMIF(Unloader!B:B,Summary!B47,Unloader!M:M)</f>
        <v>0</v>
      </c>
      <c r="AH47" s="47">
        <f>SUMIF(C$2:C47,C47,AG$2:AG47)</f>
        <v>0</v>
      </c>
      <c r="AI47" s="47">
        <f>SUM(AG$2:AG47)</f>
        <v>82605</v>
      </c>
      <c r="AJ47" s="52">
        <f>SUMIF(Unloader!B:B,Summary!B47,Unloader!W:W)</f>
        <v>0</v>
      </c>
      <c r="AK47" s="52">
        <f>SUMIF(Unloader!B:B,Summary!B47,Unloader!AD:AD)+SUMIF(Unloader!B:B,Summary!B47,Unloader!BR:BR)+SUMIF(Unloader!B:B,Summary!B47,Unloader!BN:BN)</f>
        <v>0</v>
      </c>
      <c r="AL47" s="52">
        <f>SUMIF(C$2:C47,C47,AJ$2:AJ47)</f>
        <v>0</v>
      </c>
      <c r="AM47" s="52">
        <f>SUMIF(C$2:C47,C47,AK$2:AK47)</f>
        <v>0</v>
      </c>
      <c r="AN47" s="47" t="e">
        <f t="shared" si="17"/>
        <v>#DIV/0!</v>
      </c>
      <c r="AO47" s="47">
        <f>SUM(AJ$2:AJ47)</f>
        <v>2.302083333333333</v>
      </c>
      <c r="AP47" s="47">
        <f>SUM(AK$2:AK47)</f>
        <v>0</v>
      </c>
      <c r="AQ47" s="47">
        <f t="shared" si="18"/>
        <v>1495.1131221719459</v>
      </c>
    </row>
    <row r="48" spans="1:43">
      <c r="A48" s="166">
        <f t="shared" si="27"/>
        <v>47</v>
      </c>
      <c r="B48" s="478">
        <f t="shared" si="28"/>
        <v>40680</v>
      </c>
      <c r="C48" s="42">
        <f t="shared" si="21"/>
        <v>5</v>
      </c>
      <c r="D48" s="170">
        <f>COUNTIF('Rake Load'!C:C,Summary!B48)</f>
        <v>1</v>
      </c>
      <c r="E48" s="170">
        <f>SUMIF('Rake Load'!C:C,B48,'Rake Load'!K:K)</f>
        <v>3490.85</v>
      </c>
      <c r="F48" s="44">
        <f>SUMIF('Rake Load'!C:C,B48,'Rake Load'!AZ:AZ)</f>
        <v>0.13194444444525288</v>
      </c>
      <c r="G48" s="44">
        <f t="shared" si="29"/>
        <v>0.13194444444525288</v>
      </c>
      <c r="H48" s="45">
        <f t="shared" si="30"/>
        <v>3</v>
      </c>
      <c r="I48" s="45">
        <f t="shared" si="31"/>
        <v>10</v>
      </c>
      <c r="J48" s="44">
        <f>SUMIF('Rake Load'!C:C,B48,'Rake Load'!DK:DK)</f>
        <v>0</v>
      </c>
      <c r="K48" s="50">
        <f t="shared" si="34"/>
        <v>0.13194444444525288</v>
      </c>
      <c r="L48" s="50">
        <f t="shared" si="35"/>
        <v>0.13194444444525288</v>
      </c>
      <c r="M48" s="59">
        <f t="shared" si="32"/>
        <v>3</v>
      </c>
      <c r="N48" s="59">
        <f t="shared" si="33"/>
        <v>10</v>
      </c>
      <c r="O48" s="480">
        <f>SUMIF(C$2:C48,C48,D$2:D48)</f>
        <v>8</v>
      </c>
      <c r="P48" s="42">
        <f>SUMIF(C$2:C48,C48,F$2:F48)</f>
        <v>1.8298611111167702</v>
      </c>
      <c r="Q48" s="46">
        <f t="shared" si="8"/>
        <v>0.22873263888959627</v>
      </c>
      <c r="R48" s="45">
        <f t="shared" si="9"/>
        <v>5</v>
      </c>
      <c r="S48" s="45">
        <f t="shared" si="10"/>
        <v>29</v>
      </c>
      <c r="T48" s="480">
        <f>SUM(D$2:D48)</f>
        <v>8</v>
      </c>
      <c r="U48" s="47">
        <f>SUMIF(C$2:C48,C48,E$2:E48)</f>
        <v>27110.659999999996</v>
      </c>
      <c r="V48" s="47">
        <f>SUM(E$2:E48)</f>
        <v>27110.659999999996</v>
      </c>
      <c r="W48" s="52">
        <f>SUM(F$2:F48)</f>
        <v>1.8298611111167702</v>
      </c>
      <c r="X48" s="52">
        <f t="shared" si="11"/>
        <v>0.22873263888959627</v>
      </c>
      <c r="Y48" s="45">
        <f t="shared" si="12"/>
        <v>5</v>
      </c>
      <c r="Z48" s="45">
        <f t="shared" si="13"/>
        <v>29</v>
      </c>
      <c r="AA48" s="47">
        <f>SUMIF('Rake Load'!C:C,Summary!B48,'Rake Load'!CA:CA)</f>
        <v>0.32638888889050577</v>
      </c>
      <c r="AB48" s="47">
        <f>SUMIF(C$2:C48,C48,AA$2:AA48)</f>
        <v>4.1444444444568944</v>
      </c>
      <c r="AC48" s="47">
        <f>SUM(AA$2:AA48)</f>
        <v>4.1444444444568944</v>
      </c>
      <c r="AD48" s="52">
        <f t="shared" si="14"/>
        <v>0.32638888889050577</v>
      </c>
      <c r="AE48" s="52">
        <f t="shared" si="15"/>
        <v>0.5180555555571118</v>
      </c>
      <c r="AF48" s="52">
        <f t="shared" si="16"/>
        <v>0.5180555555571118</v>
      </c>
      <c r="AG48" s="47">
        <f>SUMIF(Unloader!B:B,Summary!B48,Unloader!M:M)</f>
        <v>0</v>
      </c>
      <c r="AH48" s="47">
        <f>SUMIF(C$2:C48,C48,AG$2:AG48)</f>
        <v>0</v>
      </c>
      <c r="AI48" s="47">
        <f>SUM(AG$2:AG48)</f>
        <v>82605</v>
      </c>
      <c r="AJ48" s="52">
        <f>SUMIF(Unloader!B:B,Summary!B48,Unloader!W:W)</f>
        <v>0</v>
      </c>
      <c r="AK48" s="52">
        <f>SUMIF(Unloader!B:B,Summary!B48,Unloader!AD:AD)+SUMIF(Unloader!B:B,Summary!B48,Unloader!BR:BR)+SUMIF(Unloader!B:B,Summary!B48,Unloader!BN:BN)</f>
        <v>0</v>
      </c>
      <c r="AL48" s="52">
        <f>SUMIF(C$2:C48,C48,AJ$2:AJ48)</f>
        <v>0</v>
      </c>
      <c r="AM48" s="52">
        <f>SUMIF(C$2:C48,C48,AK$2:AK48)</f>
        <v>0</v>
      </c>
      <c r="AN48" s="47" t="e">
        <f t="shared" si="17"/>
        <v>#DIV/0!</v>
      </c>
      <c r="AO48" s="47">
        <f>SUM(AJ$2:AJ48)</f>
        <v>2.302083333333333</v>
      </c>
      <c r="AP48" s="47">
        <f>SUM(AK$2:AK48)</f>
        <v>0</v>
      </c>
      <c r="AQ48" s="47">
        <f t="shared" si="18"/>
        <v>1495.1131221719459</v>
      </c>
    </row>
    <row r="49" spans="1:43">
      <c r="A49" s="166">
        <f t="shared" si="27"/>
        <v>48</v>
      </c>
      <c r="B49" s="478">
        <f t="shared" si="28"/>
        <v>40681</v>
      </c>
      <c r="C49" s="42">
        <f t="shared" si="21"/>
        <v>5</v>
      </c>
      <c r="D49" s="170">
        <f>COUNTIF('Rake Load'!C:C,Summary!B49)</f>
        <v>1</v>
      </c>
      <c r="E49" s="170">
        <f>SUMIF('Rake Load'!C:C,B49,'Rake Load'!K:K)</f>
        <v>3455.65</v>
      </c>
      <c r="F49" s="44">
        <f>SUMIF('Rake Load'!C:C,B49,'Rake Load'!AZ:AZ)</f>
        <v>0.13333333333139308</v>
      </c>
      <c r="G49" s="44">
        <f t="shared" si="29"/>
        <v>0.13333333333139308</v>
      </c>
      <c r="H49" s="45">
        <f t="shared" si="30"/>
        <v>3</v>
      </c>
      <c r="I49" s="45">
        <f t="shared" si="31"/>
        <v>12</v>
      </c>
      <c r="J49" s="44">
        <f>SUMIF('Rake Load'!C:C,B49,'Rake Load'!DK:DK)</f>
        <v>4.5138888888888888E-2</v>
      </c>
      <c r="K49" s="50">
        <f t="shared" si="34"/>
        <v>8.8194444442504183E-2</v>
      </c>
      <c r="L49" s="50">
        <f t="shared" si="35"/>
        <v>8.8194444442504183E-2</v>
      </c>
      <c r="M49" s="59">
        <f t="shared" si="32"/>
        <v>2</v>
      </c>
      <c r="N49" s="59">
        <f t="shared" si="33"/>
        <v>7</v>
      </c>
      <c r="O49" s="480">
        <f>SUMIF(C$2:C49,C49,D$2:D49)</f>
        <v>9</v>
      </c>
      <c r="P49" s="42">
        <f>SUMIF(C$2:C49,C49,F$2:F49)</f>
        <v>1.9631944444481633</v>
      </c>
      <c r="Q49" s="46">
        <f t="shared" si="8"/>
        <v>0.21813271604979592</v>
      </c>
      <c r="R49" s="45">
        <f t="shared" si="9"/>
        <v>5</v>
      </c>
      <c r="S49" s="45">
        <f t="shared" si="10"/>
        <v>14</v>
      </c>
      <c r="T49" s="480">
        <f>SUM(D$2:D49)</f>
        <v>9</v>
      </c>
      <c r="U49" s="47">
        <f>SUMIF(C$2:C49,C49,E$2:E49)</f>
        <v>30566.309999999998</v>
      </c>
      <c r="V49" s="47">
        <f>SUM(E$2:E49)</f>
        <v>30566.309999999998</v>
      </c>
      <c r="W49" s="52">
        <f>SUM(F$2:F49)</f>
        <v>1.9631944444481633</v>
      </c>
      <c r="X49" s="52">
        <f t="shared" si="11"/>
        <v>0.21813271604979592</v>
      </c>
      <c r="Y49" s="45">
        <f t="shared" si="12"/>
        <v>5</v>
      </c>
      <c r="Z49" s="45">
        <f t="shared" si="13"/>
        <v>14</v>
      </c>
      <c r="AA49" s="47">
        <f>SUMIF('Rake Load'!C:C,Summary!B49,'Rake Load'!CA:CA)</f>
        <v>0.25694444444525288</v>
      </c>
      <c r="AB49" s="47">
        <f>SUMIF(C$2:C49,C49,AA$2:AA49)</f>
        <v>4.4013888889021473</v>
      </c>
      <c r="AC49" s="47">
        <f>SUM(AA$2:AA49)</f>
        <v>4.4013888889021473</v>
      </c>
      <c r="AD49" s="52">
        <f t="shared" si="14"/>
        <v>0.25694444444525288</v>
      </c>
      <c r="AE49" s="52">
        <f t="shared" si="15"/>
        <v>0.48904320987801636</v>
      </c>
      <c r="AF49" s="52">
        <f t="shared" si="16"/>
        <v>0.48904320987801636</v>
      </c>
      <c r="AG49" s="47">
        <f>SUMIF(Unloader!B:B,Summary!B49,Unloader!M:M)</f>
        <v>0</v>
      </c>
      <c r="AH49" s="47">
        <f>SUMIF(C$2:C49,C49,AG$2:AG49)</f>
        <v>0</v>
      </c>
      <c r="AI49" s="47">
        <f>SUM(AG$2:AG49)</f>
        <v>82605</v>
      </c>
      <c r="AJ49" s="52">
        <f>SUMIF(Unloader!B:B,Summary!B49,Unloader!W:W)</f>
        <v>0</v>
      </c>
      <c r="AK49" s="52">
        <f>SUMIF(Unloader!B:B,Summary!B49,Unloader!AD:AD)+SUMIF(Unloader!B:B,Summary!B49,Unloader!BR:BR)+SUMIF(Unloader!B:B,Summary!B49,Unloader!BN:BN)</f>
        <v>0</v>
      </c>
      <c r="AL49" s="52">
        <f>SUMIF(C$2:C49,C49,AJ$2:AJ49)</f>
        <v>0</v>
      </c>
      <c r="AM49" s="52">
        <f>SUMIF(C$2:C49,C49,AK$2:AK49)</f>
        <v>0</v>
      </c>
      <c r="AN49" s="47" t="e">
        <f t="shared" si="17"/>
        <v>#DIV/0!</v>
      </c>
      <c r="AO49" s="47">
        <f>SUM(AJ$2:AJ49)</f>
        <v>2.302083333333333</v>
      </c>
      <c r="AP49" s="47">
        <f>SUM(AK$2:AK49)</f>
        <v>0</v>
      </c>
      <c r="AQ49" s="47">
        <f t="shared" si="18"/>
        <v>1495.1131221719459</v>
      </c>
    </row>
    <row r="50" spans="1:43">
      <c r="A50" s="166">
        <f t="shared" si="27"/>
        <v>49</v>
      </c>
      <c r="B50" s="478">
        <f t="shared" si="28"/>
        <v>40682</v>
      </c>
      <c r="C50" s="42">
        <f t="shared" si="21"/>
        <v>5</v>
      </c>
      <c r="D50" s="170">
        <f>COUNTIF('Rake Load'!C:C,Summary!B50)</f>
        <v>2</v>
      </c>
      <c r="E50" s="170">
        <f>SUMIF('Rake Load'!C:C,B50,'Rake Load'!K:K)</f>
        <v>7110.65</v>
      </c>
      <c r="F50" s="44">
        <f>SUMIF('Rake Load'!C:C,B50,'Rake Load'!AZ:AZ)</f>
        <v>0.42499999999563443</v>
      </c>
      <c r="G50" s="44">
        <f t="shared" si="29"/>
        <v>0.21249999999781721</v>
      </c>
      <c r="H50" s="45">
        <f t="shared" si="30"/>
        <v>5</v>
      </c>
      <c r="I50" s="45">
        <f t="shared" si="31"/>
        <v>6</v>
      </c>
      <c r="J50" s="44">
        <f>SUMIF('Rake Load'!C:C,B50,'Rake Load'!DK:DK)</f>
        <v>0.11805555555555557</v>
      </c>
      <c r="K50" s="50">
        <f t="shared" si="34"/>
        <v>0.30694444444007885</v>
      </c>
      <c r="L50" s="50">
        <f t="shared" si="35"/>
        <v>0.15347222222003942</v>
      </c>
      <c r="M50" s="59">
        <f t="shared" si="32"/>
        <v>3</v>
      </c>
      <c r="N50" s="59">
        <f t="shared" si="33"/>
        <v>41</v>
      </c>
      <c r="O50" s="480">
        <f>SUMIF(C$2:C50,C50,D$2:D50)</f>
        <v>11</v>
      </c>
      <c r="P50" s="42">
        <f>SUMIF(C$2:C50,C50,F$2:F50)</f>
        <v>2.3881944444437977</v>
      </c>
      <c r="Q50" s="46">
        <f t="shared" si="8"/>
        <v>0.21710858585852708</v>
      </c>
      <c r="R50" s="45">
        <f t="shared" si="9"/>
        <v>5</v>
      </c>
      <c r="S50" s="45">
        <f t="shared" si="10"/>
        <v>12</v>
      </c>
      <c r="T50" s="480">
        <f>SUM(D$2:D50)</f>
        <v>11</v>
      </c>
      <c r="U50" s="47">
        <f>SUMIF(C$2:C50,C50,E$2:E50)</f>
        <v>37676.959999999999</v>
      </c>
      <c r="V50" s="47">
        <f>SUM(E$2:E50)</f>
        <v>37676.959999999999</v>
      </c>
      <c r="W50" s="52">
        <f>SUM(F$2:F50)</f>
        <v>2.3881944444437977</v>
      </c>
      <c r="X50" s="52">
        <f t="shared" si="11"/>
        <v>0.21710858585852708</v>
      </c>
      <c r="Y50" s="45">
        <f t="shared" si="12"/>
        <v>5</v>
      </c>
      <c r="Z50" s="45">
        <f t="shared" si="13"/>
        <v>12</v>
      </c>
      <c r="AA50" s="47">
        <f>SUMIF('Rake Load'!C:C,Summary!B50,'Rake Load'!CA:CA)</f>
        <v>0.77638888889487134</v>
      </c>
      <c r="AB50" s="47">
        <f>SUMIF(C$2:C50,C50,AA$2:AA50)</f>
        <v>5.1777777777970186</v>
      </c>
      <c r="AC50" s="47">
        <f>SUM(AA$2:AA50)</f>
        <v>5.1777777777970186</v>
      </c>
      <c r="AD50" s="52">
        <f t="shared" si="14"/>
        <v>0.38819444444743567</v>
      </c>
      <c r="AE50" s="52">
        <f t="shared" si="15"/>
        <v>0.4707070707088199</v>
      </c>
      <c r="AF50" s="52">
        <f t="shared" si="16"/>
        <v>0.4707070707088199</v>
      </c>
      <c r="AG50" s="47">
        <f>SUMIF(Unloader!B:B,Summary!B50,Unloader!M:M)</f>
        <v>0</v>
      </c>
      <c r="AH50" s="47">
        <f>SUMIF(C$2:C50,C50,AG$2:AG50)</f>
        <v>0</v>
      </c>
      <c r="AI50" s="47">
        <f>SUM(AG$2:AG50)</f>
        <v>82605</v>
      </c>
      <c r="AJ50" s="52">
        <f>SUMIF(Unloader!B:B,Summary!B50,Unloader!W:W)</f>
        <v>0</v>
      </c>
      <c r="AK50" s="52">
        <f>SUMIF(Unloader!B:B,Summary!B50,Unloader!AD:AD)+SUMIF(Unloader!B:B,Summary!B50,Unloader!BR:BR)+SUMIF(Unloader!B:B,Summary!B50,Unloader!BN:BN)</f>
        <v>0</v>
      </c>
      <c r="AL50" s="52">
        <f>SUMIF(C$2:C50,C50,AJ$2:AJ50)</f>
        <v>0</v>
      </c>
      <c r="AM50" s="52">
        <f>SUMIF(C$2:C50,C50,AK$2:AK50)</f>
        <v>0</v>
      </c>
      <c r="AN50" s="47" t="e">
        <f t="shared" si="17"/>
        <v>#DIV/0!</v>
      </c>
      <c r="AO50" s="47">
        <f>SUM(AJ$2:AJ50)</f>
        <v>2.302083333333333</v>
      </c>
      <c r="AP50" s="47">
        <f>SUM(AK$2:AK50)</f>
        <v>0</v>
      </c>
      <c r="AQ50" s="47">
        <f t="shared" si="18"/>
        <v>1495.1131221719459</v>
      </c>
    </row>
    <row r="51" spans="1:43">
      <c r="A51" s="166">
        <f t="shared" si="27"/>
        <v>50</v>
      </c>
      <c r="B51" s="478">
        <f t="shared" si="28"/>
        <v>40683</v>
      </c>
      <c r="C51" s="42">
        <f t="shared" si="21"/>
        <v>5</v>
      </c>
      <c r="D51" s="170">
        <f>COUNTIF('Rake Load'!C:C,Summary!B51)</f>
        <v>1</v>
      </c>
      <c r="E51" s="170">
        <f>SUMIF('Rake Load'!C:C,B51,'Rake Load'!K:K)</f>
        <v>3552.52</v>
      </c>
      <c r="F51" s="44">
        <f>SUMIF('Rake Load'!C:C,B51,'Rake Load'!AZ:AZ)</f>
        <v>0.10347222222222219</v>
      </c>
      <c r="G51" s="44">
        <f t="shared" si="29"/>
        <v>0.10347222222222219</v>
      </c>
      <c r="H51" s="45">
        <f t="shared" si="30"/>
        <v>2</v>
      </c>
      <c r="I51" s="45">
        <f t="shared" si="31"/>
        <v>29</v>
      </c>
      <c r="J51" s="44">
        <f>SUMIF('Rake Load'!C:C,B51,'Rake Load'!DK:DK)</f>
        <v>3.472222222222222E-3</v>
      </c>
      <c r="K51" s="50">
        <f t="shared" si="34"/>
        <v>9.9999999999999964E-2</v>
      </c>
      <c r="L51" s="50">
        <f t="shared" si="35"/>
        <v>9.9999999999999964E-2</v>
      </c>
      <c r="M51" s="59">
        <f t="shared" si="32"/>
        <v>2</v>
      </c>
      <c r="N51" s="59">
        <f t="shared" si="33"/>
        <v>24</v>
      </c>
      <c r="O51" s="480">
        <f>SUMIF(C$2:C51,C51,D$2:D51)</f>
        <v>12</v>
      </c>
      <c r="P51" s="42">
        <f>SUMIF(C$2:C51,C51,F$2:F51)</f>
        <v>2.4916666666660197</v>
      </c>
      <c r="Q51" s="46">
        <f t="shared" si="8"/>
        <v>0.20763888888883497</v>
      </c>
      <c r="R51" s="45">
        <f t="shared" si="9"/>
        <v>4</v>
      </c>
      <c r="S51" s="45">
        <f t="shared" si="10"/>
        <v>59</v>
      </c>
      <c r="T51" s="480">
        <f>SUM(D$2:D51)</f>
        <v>12</v>
      </c>
      <c r="U51" s="47">
        <f>SUMIF(C$2:C51,C51,E$2:E51)</f>
        <v>41229.479999999996</v>
      </c>
      <c r="V51" s="47">
        <f>SUM(E$2:E51)</f>
        <v>41229.479999999996</v>
      </c>
      <c r="W51" s="52">
        <f>SUM(F$2:F51)</f>
        <v>2.4916666666660197</v>
      </c>
      <c r="X51" s="52">
        <f t="shared" si="11"/>
        <v>0.20763888888883497</v>
      </c>
      <c r="Y51" s="45">
        <f t="shared" si="12"/>
        <v>4</v>
      </c>
      <c r="Z51" s="45">
        <f t="shared" si="13"/>
        <v>59</v>
      </c>
      <c r="AA51" s="47">
        <f>SUMIF('Rake Load'!C:C,Summary!B51,'Rake Load'!CA:CA)</f>
        <v>0.32916666666666672</v>
      </c>
      <c r="AB51" s="47">
        <f>SUMIF(C$2:C51,C51,AA$2:AA51)</f>
        <v>5.5069444444636853</v>
      </c>
      <c r="AC51" s="47">
        <f>SUM(AA$2:AA51)</f>
        <v>5.5069444444636853</v>
      </c>
      <c r="AD51" s="52">
        <f t="shared" si="14"/>
        <v>0.32916666666666672</v>
      </c>
      <c r="AE51" s="52">
        <f t="shared" si="15"/>
        <v>0.45891203703864042</v>
      </c>
      <c r="AF51" s="52">
        <f t="shared" si="16"/>
        <v>0.45891203703864042</v>
      </c>
      <c r="AG51" s="47">
        <f>SUMIF(Unloader!B:B,Summary!B51,Unloader!M:M)</f>
        <v>0</v>
      </c>
      <c r="AH51" s="47">
        <f>SUMIF(C$2:C51,C51,AG$2:AG51)</f>
        <v>0</v>
      </c>
      <c r="AI51" s="47">
        <f>SUM(AG$2:AG51)</f>
        <v>82605</v>
      </c>
      <c r="AJ51" s="52">
        <f>SUMIF(Unloader!B:B,Summary!B51,Unloader!W:W)</f>
        <v>0</v>
      </c>
      <c r="AK51" s="52">
        <f>SUMIF(Unloader!B:B,Summary!B51,Unloader!AD:AD)+SUMIF(Unloader!B:B,Summary!B51,Unloader!BR:BR)+SUMIF(Unloader!B:B,Summary!B51,Unloader!BN:BN)</f>
        <v>0</v>
      </c>
      <c r="AL51" s="52">
        <f>SUMIF(C$2:C51,C51,AJ$2:AJ51)</f>
        <v>0</v>
      </c>
      <c r="AM51" s="52">
        <f>SUMIF(C$2:C51,C51,AK$2:AK51)</f>
        <v>0</v>
      </c>
      <c r="AN51" s="47" t="e">
        <f t="shared" si="17"/>
        <v>#DIV/0!</v>
      </c>
      <c r="AO51" s="47">
        <f>SUM(AJ$2:AJ51)</f>
        <v>2.302083333333333</v>
      </c>
      <c r="AP51" s="47">
        <f>SUM(AK$2:AK51)</f>
        <v>0</v>
      </c>
      <c r="AQ51" s="47">
        <f t="shared" si="18"/>
        <v>1495.1131221719459</v>
      </c>
    </row>
    <row r="52" spans="1:43">
      <c r="A52" s="166">
        <f t="shared" si="27"/>
        <v>51</v>
      </c>
      <c r="B52" s="478">
        <f t="shared" si="28"/>
        <v>40684</v>
      </c>
      <c r="C52" s="42">
        <f t="shared" si="21"/>
        <v>5</v>
      </c>
      <c r="D52" s="170">
        <f>COUNTIF('Rake Load'!C:C,Summary!B52)</f>
        <v>3</v>
      </c>
      <c r="E52" s="170">
        <f>SUMIF('Rake Load'!C:C,B52,'Rake Load'!K:K)</f>
        <v>10294.629999999999</v>
      </c>
      <c r="F52" s="44">
        <f>SUMIF('Rake Load'!C:C,B52,'Rake Load'!AZ:AZ)</f>
        <v>0.42569444444444449</v>
      </c>
      <c r="G52" s="44">
        <f t="shared" si="29"/>
        <v>0.14189814814814816</v>
      </c>
      <c r="H52" s="45">
        <f t="shared" si="30"/>
        <v>3</v>
      </c>
      <c r="I52" s="45">
        <f t="shared" si="31"/>
        <v>24</v>
      </c>
      <c r="J52" s="44">
        <f>SUMIF('Rake Load'!C:C,B52,'Rake Load'!DK:DK)</f>
        <v>1.0416666666666666E-2</v>
      </c>
      <c r="K52" s="50">
        <f t="shared" si="34"/>
        <v>0.4152777777777778</v>
      </c>
      <c r="L52" s="50">
        <f t="shared" si="35"/>
        <v>0.13842592592592592</v>
      </c>
      <c r="M52" s="59">
        <f t="shared" si="32"/>
        <v>3</v>
      </c>
      <c r="N52" s="59">
        <f t="shared" si="33"/>
        <v>19</v>
      </c>
      <c r="O52" s="480">
        <f>SUMIF(C$2:C52,C52,D$2:D52)</f>
        <v>15</v>
      </c>
      <c r="P52" s="42">
        <f>SUMIF(C$2:C52,C52,F$2:F52)</f>
        <v>2.917361111110464</v>
      </c>
      <c r="Q52" s="46">
        <f t="shared" si="8"/>
        <v>0.19449074074069761</v>
      </c>
      <c r="R52" s="45">
        <f t="shared" si="9"/>
        <v>4</v>
      </c>
      <c r="S52" s="45">
        <f t="shared" si="10"/>
        <v>40</v>
      </c>
      <c r="T52" s="480">
        <f>SUM(D$2:D52)</f>
        <v>15</v>
      </c>
      <c r="U52" s="47">
        <f>SUMIF(C$2:C52,C52,E$2:E52)</f>
        <v>51524.109999999993</v>
      </c>
      <c r="V52" s="47">
        <f>SUM(E$2:E52)</f>
        <v>51524.109999999993</v>
      </c>
      <c r="W52" s="52">
        <f>SUM(F$2:F52)</f>
        <v>2.917361111110464</v>
      </c>
      <c r="X52" s="52">
        <f t="shared" si="11"/>
        <v>0.19449074074069761</v>
      </c>
      <c r="Y52" s="45">
        <f t="shared" si="12"/>
        <v>4</v>
      </c>
      <c r="Z52" s="45">
        <f t="shared" si="13"/>
        <v>40</v>
      </c>
      <c r="AA52" s="47">
        <f>SUMIF('Rake Load'!C:C,Summary!B52,'Rake Load'!CA:CA)</f>
        <v>1.0090277777777779</v>
      </c>
      <c r="AB52" s="47">
        <f>SUMIF(C$2:C52,C52,AA$2:AA52)</f>
        <v>6.5159722222414631</v>
      </c>
      <c r="AC52" s="47">
        <f>SUM(AA$2:AA52)</f>
        <v>6.5159722222414631</v>
      </c>
      <c r="AD52" s="52">
        <f t="shared" si="14"/>
        <v>0.33634259259259264</v>
      </c>
      <c r="AE52" s="52">
        <f t="shared" si="15"/>
        <v>0.4343981481494309</v>
      </c>
      <c r="AF52" s="52">
        <f t="shared" si="16"/>
        <v>0.4343981481494309</v>
      </c>
      <c r="AG52" s="47">
        <f>SUMIF(Unloader!B:B,Summary!B52,Unloader!M:M)</f>
        <v>0</v>
      </c>
      <c r="AH52" s="47">
        <f>SUMIF(C$2:C52,C52,AG$2:AG52)</f>
        <v>0</v>
      </c>
      <c r="AI52" s="47">
        <f>SUM(AG$2:AG52)</f>
        <v>82605</v>
      </c>
      <c r="AJ52" s="52">
        <f>SUMIF(Unloader!B:B,Summary!B52,Unloader!W:W)</f>
        <v>0</v>
      </c>
      <c r="AK52" s="52">
        <f>SUMIF(Unloader!B:B,Summary!B52,Unloader!AD:AD)+SUMIF(Unloader!B:B,Summary!B52,Unloader!BR:BR)+SUMIF(Unloader!B:B,Summary!B52,Unloader!BN:BN)</f>
        <v>0</v>
      </c>
      <c r="AL52" s="52">
        <f>SUMIF(C$2:C52,C52,AJ$2:AJ52)</f>
        <v>0</v>
      </c>
      <c r="AM52" s="52">
        <f>SUMIF(C$2:C52,C52,AK$2:AK52)</f>
        <v>0</v>
      </c>
      <c r="AN52" s="47" t="e">
        <f t="shared" si="17"/>
        <v>#DIV/0!</v>
      </c>
      <c r="AO52" s="47">
        <f>SUM(AJ$2:AJ52)</f>
        <v>2.302083333333333</v>
      </c>
      <c r="AP52" s="47">
        <f>SUM(AK$2:AK52)</f>
        <v>0</v>
      </c>
      <c r="AQ52" s="47">
        <f t="shared" si="18"/>
        <v>1495.1131221719459</v>
      </c>
    </row>
    <row r="53" spans="1:43">
      <c r="A53" s="166">
        <f t="shared" si="27"/>
        <v>52</v>
      </c>
      <c r="B53" s="478">
        <f t="shared" si="28"/>
        <v>40685</v>
      </c>
      <c r="C53" s="42">
        <f t="shared" si="21"/>
        <v>5</v>
      </c>
      <c r="D53" s="170">
        <f>COUNTIF('Rake Load'!C:C,Summary!B53)</f>
        <v>1</v>
      </c>
      <c r="E53" s="170">
        <f>SUMIF('Rake Load'!C:C,B53,'Rake Load'!K:K)</f>
        <v>3574.91</v>
      </c>
      <c r="F53" s="44">
        <f>SUMIF('Rake Load'!C:C,B53,'Rake Load'!AZ:AZ)</f>
        <v>0.13888888888888884</v>
      </c>
      <c r="G53" s="44">
        <f t="shared" si="29"/>
        <v>0.13888888888888884</v>
      </c>
      <c r="H53" s="45">
        <f t="shared" si="30"/>
        <v>3</v>
      </c>
      <c r="I53" s="45">
        <f t="shared" si="31"/>
        <v>20</v>
      </c>
      <c r="J53" s="44">
        <f>SUMIF('Rake Load'!C:C,B53,'Rake Load'!DK:DK)</f>
        <v>0</v>
      </c>
      <c r="K53" s="50">
        <f t="shared" si="34"/>
        <v>0.13888888888888884</v>
      </c>
      <c r="L53" s="50">
        <f t="shared" si="35"/>
        <v>0.13888888888888884</v>
      </c>
      <c r="M53" s="59">
        <f t="shared" si="32"/>
        <v>3</v>
      </c>
      <c r="N53" s="59">
        <f t="shared" si="33"/>
        <v>20</v>
      </c>
      <c r="O53" s="480">
        <f>SUMIF(C$2:C53,C53,D$2:D53)</f>
        <v>16</v>
      </c>
      <c r="P53" s="42">
        <f>SUMIF(C$2:C53,C53,F$2:F53)</f>
        <v>3.0562499999993529</v>
      </c>
      <c r="Q53" s="46">
        <f t="shared" si="8"/>
        <v>0.19101562499995955</v>
      </c>
      <c r="R53" s="45">
        <f t="shared" si="9"/>
        <v>4</v>
      </c>
      <c r="S53" s="45">
        <f t="shared" si="10"/>
        <v>35</v>
      </c>
      <c r="T53" s="480">
        <f>SUM(D$2:D53)</f>
        <v>16</v>
      </c>
      <c r="U53" s="47">
        <f>SUMIF(C$2:C53,C53,E$2:E53)</f>
        <v>55099.01999999999</v>
      </c>
      <c r="V53" s="47">
        <f>SUM(E$2:E53)</f>
        <v>55099.01999999999</v>
      </c>
      <c r="W53" s="52">
        <f>SUM(F$2:F53)</f>
        <v>3.0562499999993529</v>
      </c>
      <c r="X53" s="52">
        <f t="shared" si="11"/>
        <v>0.19101562499995955</v>
      </c>
      <c r="Y53" s="45">
        <f t="shared" si="12"/>
        <v>4</v>
      </c>
      <c r="Z53" s="45">
        <f t="shared" si="13"/>
        <v>35</v>
      </c>
      <c r="AA53" s="47">
        <f>SUMIF('Rake Load'!C:C,Summary!B53,'Rake Load'!CA:CA)</f>
        <v>0.29166666666666663</v>
      </c>
      <c r="AB53" s="47">
        <f>SUMIF(C$2:C53,C53,AA$2:AA53)</f>
        <v>6.8076388889081301</v>
      </c>
      <c r="AC53" s="47">
        <f>SUM(AA$2:AA53)</f>
        <v>6.8076388889081301</v>
      </c>
      <c r="AD53" s="52">
        <f t="shared" si="14"/>
        <v>0.29166666666666663</v>
      </c>
      <c r="AE53" s="52">
        <f t="shared" si="15"/>
        <v>0.42547743055675813</v>
      </c>
      <c r="AF53" s="52">
        <f t="shared" si="16"/>
        <v>0.42547743055675813</v>
      </c>
      <c r="AG53" s="47">
        <f>SUMIF(Unloader!B:B,Summary!B53,Unloader!M:M)</f>
        <v>0</v>
      </c>
      <c r="AH53" s="47">
        <f>SUMIF(C$2:C53,C53,AG$2:AG53)</f>
        <v>0</v>
      </c>
      <c r="AI53" s="47">
        <f>SUM(AG$2:AG53)</f>
        <v>82605</v>
      </c>
      <c r="AJ53" s="52">
        <f>SUMIF(Unloader!B:B,Summary!B53,Unloader!W:W)</f>
        <v>0</v>
      </c>
      <c r="AK53" s="52">
        <f>SUMIF(Unloader!B:B,Summary!B53,Unloader!AD:AD)+SUMIF(Unloader!B:B,Summary!B53,Unloader!BR:BR)+SUMIF(Unloader!B:B,Summary!B53,Unloader!BN:BN)</f>
        <v>0</v>
      </c>
      <c r="AL53" s="52">
        <f>SUMIF(C$2:C53,C53,AJ$2:AJ53)</f>
        <v>0</v>
      </c>
      <c r="AM53" s="52">
        <f>SUMIF(C$2:C53,C53,AK$2:AK53)</f>
        <v>0</v>
      </c>
      <c r="AN53" s="47" t="e">
        <f t="shared" si="17"/>
        <v>#DIV/0!</v>
      </c>
      <c r="AO53" s="47">
        <f>SUM(AJ$2:AJ53)</f>
        <v>2.302083333333333</v>
      </c>
      <c r="AP53" s="47">
        <f>SUM(AK$2:AK53)</f>
        <v>0</v>
      </c>
      <c r="AQ53" s="47">
        <f t="shared" si="18"/>
        <v>1495.1131221719459</v>
      </c>
    </row>
    <row r="54" spans="1:43">
      <c r="A54" s="166">
        <f t="shared" ref="A54:B87" si="36">A53+1</f>
        <v>53</v>
      </c>
      <c r="B54" s="478">
        <f t="shared" si="28"/>
        <v>40686</v>
      </c>
      <c r="C54" s="42">
        <f t="shared" si="21"/>
        <v>5</v>
      </c>
      <c r="D54" s="170">
        <f>COUNTIF('Rake Load'!C:C,Summary!B54)</f>
        <v>2</v>
      </c>
      <c r="E54" s="170">
        <f>SUMIF('Rake Load'!C:C,B54,'Rake Load'!K:K)</f>
        <v>7307.49</v>
      </c>
      <c r="F54" s="44">
        <f>SUMIF('Rake Load'!C:C,B54,'Rake Load'!AZ:AZ)</f>
        <v>0.59027777777777768</v>
      </c>
      <c r="G54" s="44">
        <f t="shared" si="29"/>
        <v>0.29513888888888884</v>
      </c>
      <c r="H54" s="45">
        <f t="shared" si="30"/>
        <v>7</v>
      </c>
      <c r="I54" s="45">
        <f t="shared" si="31"/>
        <v>5</v>
      </c>
      <c r="J54" s="44">
        <f>SUMIF('Rake Load'!C:C,B54,'Rake Load'!DK:DK)</f>
        <v>0.18472222222222223</v>
      </c>
      <c r="K54" s="50">
        <f t="shared" si="34"/>
        <v>0.40555555555555545</v>
      </c>
      <c r="L54" s="50">
        <f t="shared" si="35"/>
        <v>0.20277777777777772</v>
      </c>
      <c r="M54" s="59">
        <f t="shared" si="32"/>
        <v>4</v>
      </c>
      <c r="N54" s="59">
        <f t="shared" si="33"/>
        <v>52</v>
      </c>
      <c r="O54" s="480">
        <f>SUMIF(C$2:C54,C54,D$2:D54)</f>
        <v>18</v>
      </c>
      <c r="P54" s="42">
        <f>SUMIF(C$2:C54,C54,F$2:F54)</f>
        <v>3.6465277777771306</v>
      </c>
      <c r="Q54" s="46">
        <f t="shared" si="8"/>
        <v>0.20258487654317392</v>
      </c>
      <c r="R54" s="45">
        <f t="shared" si="9"/>
        <v>4</v>
      </c>
      <c r="S54" s="45">
        <f t="shared" si="10"/>
        <v>51</v>
      </c>
      <c r="T54" s="480">
        <f>SUM(D$2:D54)</f>
        <v>18</v>
      </c>
      <c r="U54" s="47">
        <f>SUMIF(C$2:C54,C54,E$2:E54)</f>
        <v>62406.509999999987</v>
      </c>
      <c r="V54" s="47">
        <f>SUM(E$2:E54)</f>
        <v>62406.509999999987</v>
      </c>
      <c r="W54" s="52">
        <f>SUM(F$2:F54)</f>
        <v>3.6465277777771306</v>
      </c>
      <c r="X54" s="52">
        <f t="shared" si="11"/>
        <v>0.20258487654317392</v>
      </c>
      <c r="Y54" s="45">
        <f t="shared" si="12"/>
        <v>4</v>
      </c>
      <c r="Z54" s="45">
        <f t="shared" si="13"/>
        <v>51</v>
      </c>
      <c r="AA54" s="47">
        <f>SUMIF('Rake Load'!C:C,Summary!B54,'Rake Load'!CA:CA)</f>
        <v>1.1284722222222221</v>
      </c>
      <c r="AB54" s="47">
        <f>SUMIF(C$2:C54,C54,AA$2:AA54)</f>
        <v>7.9361111111303524</v>
      </c>
      <c r="AC54" s="47">
        <f>SUM(AA$2:AA54)</f>
        <v>7.9361111111303524</v>
      </c>
      <c r="AD54" s="52">
        <f t="shared" si="14"/>
        <v>0.56423611111111105</v>
      </c>
      <c r="AE54" s="52">
        <f t="shared" si="15"/>
        <v>0.44089506172946402</v>
      </c>
      <c r="AF54" s="52">
        <f t="shared" si="16"/>
        <v>0.44089506172946402</v>
      </c>
      <c r="AG54" s="47">
        <f>SUMIF(Unloader!B:B,Summary!B54,Unloader!M:M)</f>
        <v>0</v>
      </c>
      <c r="AH54" s="47">
        <f>SUMIF(C$2:C54,C54,AG$2:AG54)</f>
        <v>0</v>
      </c>
      <c r="AI54" s="47">
        <f>SUM(AG$2:AG54)</f>
        <v>82605</v>
      </c>
      <c r="AJ54" s="52">
        <f>SUMIF(Unloader!B:B,Summary!B54,Unloader!W:W)</f>
        <v>0</v>
      </c>
      <c r="AK54" s="52">
        <f>SUMIF(Unloader!B:B,Summary!B54,Unloader!AD:AD)+SUMIF(Unloader!B:B,Summary!B54,Unloader!BR:BR)+SUMIF(Unloader!B:B,Summary!B54,Unloader!BN:BN)</f>
        <v>0</v>
      </c>
      <c r="AL54" s="52">
        <f>SUMIF(C$2:C54,C54,AJ$2:AJ54)</f>
        <v>0</v>
      </c>
      <c r="AM54" s="52">
        <f>SUMIF(C$2:C54,C54,AK$2:AK54)</f>
        <v>0</v>
      </c>
      <c r="AN54" s="47" t="e">
        <f t="shared" si="17"/>
        <v>#DIV/0!</v>
      </c>
      <c r="AO54" s="47">
        <f>SUM(AJ$2:AJ54)</f>
        <v>2.302083333333333</v>
      </c>
      <c r="AP54" s="47">
        <f>SUM(AK$2:AK54)</f>
        <v>0</v>
      </c>
      <c r="AQ54" s="47">
        <f t="shared" si="18"/>
        <v>1495.1131221719459</v>
      </c>
    </row>
    <row r="55" spans="1:43">
      <c r="A55" s="166">
        <f t="shared" si="36"/>
        <v>54</v>
      </c>
      <c r="B55" s="478">
        <f t="shared" si="28"/>
        <v>40687</v>
      </c>
      <c r="C55" s="42">
        <f t="shared" ref="C55:C118" si="37">MONTH(B55)</f>
        <v>5</v>
      </c>
      <c r="D55" s="170">
        <f>COUNTIF('Rake Load'!C:C,Summary!B55)</f>
        <v>0</v>
      </c>
      <c r="E55" s="170">
        <f>SUMIF('Rake Load'!C:C,B55,'Rake Load'!K:K)</f>
        <v>0</v>
      </c>
      <c r="F55" s="44">
        <f>SUMIF('Rake Load'!C:C,B55,'Rake Load'!AZ:AZ)</f>
        <v>0</v>
      </c>
      <c r="G55" s="44" t="e">
        <f t="shared" ref="G55:G118" si="38">F55/D55</f>
        <v>#DIV/0!</v>
      </c>
      <c r="H55" s="45" t="e">
        <f t="shared" ref="H55:H118" si="39">HOUR(G55)</f>
        <v>#DIV/0!</v>
      </c>
      <c r="I55" s="45" t="e">
        <f t="shared" ref="I55:I118" si="40">MINUTE(G55)</f>
        <v>#DIV/0!</v>
      </c>
      <c r="J55" s="44">
        <f>SUMIF('Rake Load'!C:C,B55,'Rake Load'!DK:DK)</f>
        <v>0</v>
      </c>
      <c r="K55" s="50">
        <f t="shared" ref="K55:K118" si="41">F55-J55</f>
        <v>0</v>
      </c>
      <c r="L55" s="50" t="e">
        <f t="shared" ref="L55:L118" si="42">K55/D55</f>
        <v>#DIV/0!</v>
      </c>
      <c r="M55" s="59" t="e">
        <f t="shared" ref="M55:M118" si="43">HOUR(L55)</f>
        <v>#DIV/0!</v>
      </c>
      <c r="N55" s="59" t="e">
        <f t="shared" ref="N55:N118" si="44">MINUTE(L55)</f>
        <v>#DIV/0!</v>
      </c>
      <c r="O55" s="480">
        <f>SUMIF(C$2:C55,C55,D$2:D55)</f>
        <v>18</v>
      </c>
      <c r="P55" s="42">
        <f>SUMIF(C$2:C55,C55,F$2:F55)</f>
        <v>3.6465277777771306</v>
      </c>
      <c r="Q55" s="46">
        <f t="shared" ref="Q55:Q118" si="45">P55/O55</f>
        <v>0.20258487654317392</v>
      </c>
      <c r="R55" s="45">
        <f t="shared" ref="R55:R118" si="46">HOUR(Q55)</f>
        <v>4</v>
      </c>
      <c r="S55" s="45">
        <f t="shared" ref="S55:S118" si="47">MINUTE(Q55)</f>
        <v>51</v>
      </c>
      <c r="T55" s="480">
        <f>SUM(D$2:D55)</f>
        <v>18</v>
      </c>
      <c r="U55" s="47">
        <f>SUMIF(C$2:C55,C55,E$2:E55)</f>
        <v>62406.509999999987</v>
      </c>
      <c r="V55" s="47">
        <f>SUM(E$2:E55)</f>
        <v>62406.509999999987</v>
      </c>
      <c r="W55" s="52">
        <f>SUM(F$2:F55)</f>
        <v>3.6465277777771306</v>
      </c>
      <c r="X55" s="52">
        <f t="shared" ref="X55:X118" si="48">W55/T55</f>
        <v>0.20258487654317392</v>
      </c>
      <c r="Y55" s="45">
        <f t="shared" ref="Y55:Y118" si="49">HOUR(X55)</f>
        <v>4</v>
      </c>
      <c r="Z55" s="45">
        <f t="shared" ref="Z55:Z118" si="50">MINUTE(X55)</f>
        <v>51</v>
      </c>
      <c r="AA55" s="47">
        <f>SUMIF('Rake Load'!C:C,Summary!B55,'Rake Load'!CA:CA)</f>
        <v>0</v>
      </c>
      <c r="AB55" s="47">
        <f>SUMIF(C$2:C55,C55,AA$2:AA55)</f>
        <v>7.9361111111303524</v>
      </c>
      <c r="AC55" s="47">
        <f>SUM(AA$2:AA55)</f>
        <v>7.9361111111303524</v>
      </c>
      <c r="AD55" s="52" t="e">
        <f t="shared" ref="AD55:AD118" si="51">AA55/D55</f>
        <v>#DIV/0!</v>
      </c>
      <c r="AE55" s="52">
        <f t="shared" ref="AE55:AE118" si="52">AB55/O55</f>
        <v>0.44089506172946402</v>
      </c>
      <c r="AF55" s="52">
        <f t="shared" ref="AF55:AF118" si="53">AC55/T55</f>
        <v>0.44089506172946402</v>
      </c>
      <c r="AG55" s="47">
        <f>SUMIF(Unloader!B:B,Summary!B55,Unloader!M:M)</f>
        <v>0</v>
      </c>
      <c r="AH55" s="47">
        <f>SUMIF(C$2:C55,C55,AG$2:AG55)</f>
        <v>0</v>
      </c>
      <c r="AI55" s="47">
        <f>SUM(AG$2:AG55)</f>
        <v>82605</v>
      </c>
      <c r="AJ55" s="52">
        <f>SUMIF(Unloader!B:B,Summary!B55,Unloader!W:W)</f>
        <v>0</v>
      </c>
      <c r="AK55" s="52">
        <f>SUMIF(Unloader!B:B,Summary!B55,Unloader!AD:AD)+SUMIF(Unloader!B:B,Summary!B55,Unloader!BR:BR)+SUMIF(Unloader!B:B,Summary!B55,Unloader!BN:BN)</f>
        <v>0</v>
      </c>
      <c r="AL55" s="52">
        <f>SUMIF(C$2:C55,C55,AJ$2:AJ55)</f>
        <v>0</v>
      </c>
      <c r="AM55" s="52">
        <f>SUMIF(C$2:C55,C55,AK$2:AK55)</f>
        <v>0</v>
      </c>
      <c r="AN55" s="47" t="e">
        <f t="shared" ref="AN55:AN118" si="54">AH55/(AL55-AM55)/24</f>
        <v>#DIV/0!</v>
      </c>
      <c r="AO55" s="47">
        <f>SUM(AJ$2:AJ55)</f>
        <v>2.302083333333333</v>
      </c>
      <c r="AP55" s="47">
        <f>SUM(AK$2:AK55)</f>
        <v>0</v>
      </c>
      <c r="AQ55" s="47">
        <f t="shared" ref="AQ55:AQ118" si="55">AI55/(AO55-AP55)/24</f>
        <v>1495.1131221719459</v>
      </c>
    </row>
    <row r="56" spans="1:43">
      <c r="A56" s="166">
        <f t="shared" si="36"/>
        <v>55</v>
      </c>
      <c r="B56" s="478">
        <f t="shared" si="28"/>
        <v>40688</v>
      </c>
      <c r="C56" s="42">
        <f t="shared" si="37"/>
        <v>5</v>
      </c>
      <c r="D56" s="170">
        <f>COUNTIF('Rake Load'!C:C,Summary!B56)</f>
        <v>1</v>
      </c>
      <c r="E56" s="170">
        <f>SUMIF('Rake Load'!C:C,B56,'Rake Load'!K:K)</f>
        <v>3505.56</v>
      </c>
      <c r="F56" s="44">
        <f>SUMIF('Rake Load'!C:C,B56,'Rake Load'!AZ:AZ)</f>
        <v>0.29027777777777775</v>
      </c>
      <c r="G56" s="44">
        <f t="shared" si="38"/>
        <v>0.29027777777777775</v>
      </c>
      <c r="H56" s="45">
        <f t="shared" si="39"/>
        <v>6</v>
      </c>
      <c r="I56" s="45">
        <f t="shared" si="40"/>
        <v>58</v>
      </c>
      <c r="J56" s="44">
        <f>SUMIF('Rake Load'!C:C,B56,'Rake Load'!DK:DK)</f>
        <v>0</v>
      </c>
      <c r="K56" s="50">
        <f t="shared" si="41"/>
        <v>0.29027777777777775</v>
      </c>
      <c r="L56" s="50">
        <f t="shared" si="42"/>
        <v>0.29027777777777775</v>
      </c>
      <c r="M56" s="59">
        <f t="shared" si="43"/>
        <v>6</v>
      </c>
      <c r="N56" s="59">
        <f t="shared" si="44"/>
        <v>58</v>
      </c>
      <c r="O56" s="480">
        <f>SUMIF(C$2:C56,C56,D$2:D56)</f>
        <v>19</v>
      </c>
      <c r="P56" s="42">
        <f>SUMIF(C$2:C56,C56,F$2:F56)</f>
        <v>3.9368055555549084</v>
      </c>
      <c r="Q56" s="46">
        <f t="shared" si="45"/>
        <v>0.20720029239762675</v>
      </c>
      <c r="R56" s="45">
        <f t="shared" si="46"/>
        <v>4</v>
      </c>
      <c r="S56" s="45">
        <f t="shared" si="47"/>
        <v>58</v>
      </c>
      <c r="T56" s="480">
        <f>SUM(D$2:D56)</f>
        <v>19</v>
      </c>
      <c r="U56" s="47">
        <f>SUMIF(C$2:C56,C56,E$2:E56)</f>
        <v>65912.069999999992</v>
      </c>
      <c r="V56" s="47">
        <f>SUM(E$2:E56)</f>
        <v>65912.069999999992</v>
      </c>
      <c r="W56" s="52">
        <f>SUM(F$2:F56)</f>
        <v>3.9368055555549084</v>
      </c>
      <c r="X56" s="52">
        <f t="shared" si="48"/>
        <v>0.20720029239762675</v>
      </c>
      <c r="Y56" s="45">
        <f t="shared" si="49"/>
        <v>4</v>
      </c>
      <c r="Z56" s="45">
        <f t="shared" si="50"/>
        <v>58</v>
      </c>
      <c r="AA56" s="47">
        <f>SUMIF('Rake Load'!C:C,Summary!B56,'Rake Load'!CA:CA)</f>
        <v>0.50138888888888899</v>
      </c>
      <c r="AB56" s="47">
        <f>SUMIF(C$2:C56,C56,AA$2:AA56)</f>
        <v>8.4375000000192415</v>
      </c>
      <c r="AC56" s="47">
        <f>SUM(AA$2:AA56)</f>
        <v>8.4375000000192415</v>
      </c>
      <c r="AD56" s="52">
        <f t="shared" si="51"/>
        <v>0.50138888888888899</v>
      </c>
      <c r="AE56" s="52">
        <f t="shared" si="52"/>
        <v>0.44407894736943376</v>
      </c>
      <c r="AF56" s="52">
        <f t="shared" si="53"/>
        <v>0.44407894736943376</v>
      </c>
      <c r="AG56" s="47">
        <f>SUMIF(Unloader!B:B,Summary!B56,Unloader!M:M)</f>
        <v>0</v>
      </c>
      <c r="AH56" s="47">
        <f>SUMIF(C$2:C56,C56,AG$2:AG56)</f>
        <v>0</v>
      </c>
      <c r="AI56" s="47">
        <f>SUM(AG$2:AG56)</f>
        <v>82605</v>
      </c>
      <c r="AJ56" s="52">
        <f>SUMIF(Unloader!B:B,Summary!B56,Unloader!W:W)</f>
        <v>0</v>
      </c>
      <c r="AK56" s="52">
        <f>SUMIF(Unloader!B:B,Summary!B56,Unloader!AD:AD)+SUMIF(Unloader!B:B,Summary!B56,Unloader!BR:BR)+SUMIF(Unloader!B:B,Summary!B56,Unloader!BN:BN)</f>
        <v>0</v>
      </c>
      <c r="AL56" s="52">
        <f>SUMIF(C$2:C56,C56,AJ$2:AJ56)</f>
        <v>0</v>
      </c>
      <c r="AM56" s="52">
        <f>SUMIF(C$2:C56,C56,AK$2:AK56)</f>
        <v>0</v>
      </c>
      <c r="AN56" s="47" t="e">
        <f t="shared" si="54"/>
        <v>#DIV/0!</v>
      </c>
      <c r="AO56" s="47">
        <f>SUM(AJ$2:AJ56)</f>
        <v>2.302083333333333</v>
      </c>
      <c r="AP56" s="47">
        <f>SUM(AK$2:AK56)</f>
        <v>0</v>
      </c>
      <c r="AQ56" s="47">
        <f t="shared" si="55"/>
        <v>1495.1131221719459</v>
      </c>
    </row>
    <row r="57" spans="1:43">
      <c r="A57" s="166">
        <f t="shared" si="36"/>
        <v>56</v>
      </c>
      <c r="B57" s="478">
        <f t="shared" si="28"/>
        <v>40689</v>
      </c>
      <c r="C57" s="42">
        <f t="shared" si="37"/>
        <v>5</v>
      </c>
      <c r="D57" s="170">
        <f>COUNTIF('Rake Load'!C:C,Summary!B57)</f>
        <v>0</v>
      </c>
      <c r="E57" s="170">
        <f>SUMIF('Rake Load'!C:C,B57,'Rake Load'!K:K)</f>
        <v>0</v>
      </c>
      <c r="F57" s="44">
        <f>SUMIF('Rake Load'!C:C,B57,'Rake Load'!AZ:AZ)</f>
        <v>0</v>
      </c>
      <c r="G57" s="44" t="e">
        <f t="shared" si="38"/>
        <v>#DIV/0!</v>
      </c>
      <c r="H57" s="45" t="e">
        <f t="shared" si="39"/>
        <v>#DIV/0!</v>
      </c>
      <c r="I57" s="45" t="e">
        <f t="shared" si="40"/>
        <v>#DIV/0!</v>
      </c>
      <c r="J57" s="44">
        <f>SUMIF('Rake Load'!C:C,B57,'Rake Load'!DK:DK)</f>
        <v>0</v>
      </c>
      <c r="K57" s="50">
        <f t="shared" si="41"/>
        <v>0</v>
      </c>
      <c r="L57" s="50" t="e">
        <f t="shared" si="42"/>
        <v>#DIV/0!</v>
      </c>
      <c r="M57" s="59" t="e">
        <f t="shared" si="43"/>
        <v>#DIV/0!</v>
      </c>
      <c r="N57" s="59" t="e">
        <f t="shared" si="44"/>
        <v>#DIV/0!</v>
      </c>
      <c r="O57" s="480">
        <f>SUMIF(C$2:C57,C57,D$2:D57)</f>
        <v>19</v>
      </c>
      <c r="P57" s="42">
        <f>SUMIF(C$2:C57,C57,F$2:F57)</f>
        <v>3.9368055555549084</v>
      </c>
      <c r="Q57" s="46">
        <f t="shared" si="45"/>
        <v>0.20720029239762675</v>
      </c>
      <c r="R57" s="45">
        <f t="shared" si="46"/>
        <v>4</v>
      </c>
      <c r="S57" s="45">
        <f t="shared" si="47"/>
        <v>58</v>
      </c>
      <c r="T57" s="480">
        <f>SUM(D$2:D57)</f>
        <v>19</v>
      </c>
      <c r="U57" s="47">
        <f>SUMIF(C$2:C57,C57,E$2:E57)</f>
        <v>65912.069999999992</v>
      </c>
      <c r="V57" s="47">
        <f>SUM(E$2:E57)</f>
        <v>65912.069999999992</v>
      </c>
      <c r="W57" s="52">
        <f>SUM(F$2:F57)</f>
        <v>3.9368055555549084</v>
      </c>
      <c r="X57" s="52">
        <f t="shared" si="48"/>
        <v>0.20720029239762675</v>
      </c>
      <c r="Y57" s="45">
        <f t="shared" si="49"/>
        <v>4</v>
      </c>
      <c r="Z57" s="45">
        <f t="shared" si="50"/>
        <v>58</v>
      </c>
      <c r="AA57" s="47">
        <f>SUMIF('Rake Load'!C:C,Summary!B57,'Rake Load'!CA:CA)</f>
        <v>0</v>
      </c>
      <c r="AB57" s="47">
        <f>SUMIF(C$2:C57,C57,AA$2:AA57)</f>
        <v>8.4375000000192415</v>
      </c>
      <c r="AC57" s="47">
        <f>SUM(AA$2:AA57)</f>
        <v>8.4375000000192415</v>
      </c>
      <c r="AD57" s="52" t="e">
        <f t="shared" si="51"/>
        <v>#DIV/0!</v>
      </c>
      <c r="AE57" s="52">
        <f t="shared" si="52"/>
        <v>0.44407894736943376</v>
      </c>
      <c r="AF57" s="52">
        <f t="shared" si="53"/>
        <v>0.44407894736943376</v>
      </c>
      <c r="AG57" s="47">
        <f>SUMIF(Unloader!B:B,Summary!B57,Unloader!M:M)</f>
        <v>0</v>
      </c>
      <c r="AH57" s="47">
        <f>SUMIF(C$2:C57,C57,AG$2:AG57)</f>
        <v>0</v>
      </c>
      <c r="AI57" s="47">
        <f>SUM(AG$2:AG57)</f>
        <v>82605</v>
      </c>
      <c r="AJ57" s="52">
        <f>SUMIF(Unloader!B:B,Summary!B57,Unloader!W:W)</f>
        <v>0</v>
      </c>
      <c r="AK57" s="52">
        <f>SUMIF(Unloader!B:B,Summary!B57,Unloader!AD:AD)+SUMIF(Unloader!B:B,Summary!B57,Unloader!BR:BR)+SUMIF(Unloader!B:B,Summary!B57,Unloader!BN:BN)</f>
        <v>0</v>
      </c>
      <c r="AL57" s="52">
        <f>SUMIF(C$2:C57,C57,AJ$2:AJ57)</f>
        <v>0</v>
      </c>
      <c r="AM57" s="52">
        <f>SUMIF(C$2:C57,C57,AK$2:AK57)</f>
        <v>0</v>
      </c>
      <c r="AN57" s="47" t="e">
        <f t="shared" si="54"/>
        <v>#DIV/0!</v>
      </c>
      <c r="AO57" s="47">
        <f>SUM(AJ$2:AJ57)</f>
        <v>2.302083333333333</v>
      </c>
      <c r="AP57" s="47">
        <f>SUM(AK$2:AK57)</f>
        <v>0</v>
      </c>
      <c r="AQ57" s="47">
        <f t="shared" si="55"/>
        <v>1495.1131221719459</v>
      </c>
    </row>
    <row r="58" spans="1:43">
      <c r="A58" s="166">
        <f t="shared" si="36"/>
        <v>57</v>
      </c>
      <c r="B58" s="478">
        <f t="shared" si="28"/>
        <v>40690</v>
      </c>
      <c r="C58" s="42">
        <f t="shared" si="37"/>
        <v>5</v>
      </c>
      <c r="D58" s="170">
        <f>COUNTIF('Rake Load'!C:C,Summary!B58)</f>
        <v>0</v>
      </c>
      <c r="E58" s="170">
        <f>SUMIF('Rake Load'!C:C,B58,'Rake Load'!K:K)</f>
        <v>0</v>
      </c>
      <c r="F58" s="44">
        <f>SUMIF('Rake Load'!C:C,B58,'Rake Load'!AZ:AZ)</f>
        <v>0</v>
      </c>
      <c r="G58" s="44" t="e">
        <f t="shared" si="38"/>
        <v>#DIV/0!</v>
      </c>
      <c r="H58" s="45" t="e">
        <f t="shared" si="39"/>
        <v>#DIV/0!</v>
      </c>
      <c r="I58" s="45" t="e">
        <f t="shared" si="40"/>
        <v>#DIV/0!</v>
      </c>
      <c r="J58" s="44">
        <f>SUMIF('Rake Load'!C:C,B58,'Rake Load'!DK:DK)</f>
        <v>0</v>
      </c>
      <c r="K58" s="50">
        <f t="shared" si="41"/>
        <v>0</v>
      </c>
      <c r="L58" s="50" t="e">
        <f t="shared" si="42"/>
        <v>#DIV/0!</v>
      </c>
      <c r="M58" s="59" t="e">
        <f t="shared" si="43"/>
        <v>#DIV/0!</v>
      </c>
      <c r="N58" s="59" t="e">
        <f t="shared" si="44"/>
        <v>#DIV/0!</v>
      </c>
      <c r="O58" s="480">
        <f>SUMIF(C$2:C58,C58,D$2:D58)</f>
        <v>19</v>
      </c>
      <c r="P58" s="42">
        <f>SUMIF(C$2:C58,C58,F$2:F58)</f>
        <v>3.9368055555549084</v>
      </c>
      <c r="Q58" s="46">
        <f t="shared" si="45"/>
        <v>0.20720029239762675</v>
      </c>
      <c r="R58" s="45">
        <f t="shared" si="46"/>
        <v>4</v>
      </c>
      <c r="S58" s="45">
        <f t="shared" si="47"/>
        <v>58</v>
      </c>
      <c r="T58" s="480">
        <f>SUM(D$2:D58)</f>
        <v>19</v>
      </c>
      <c r="U58" s="47">
        <f>SUMIF(C$2:C58,C58,E$2:E58)</f>
        <v>65912.069999999992</v>
      </c>
      <c r="V58" s="47">
        <f>SUM(E$2:E58)</f>
        <v>65912.069999999992</v>
      </c>
      <c r="W58" s="52">
        <f>SUM(F$2:F58)</f>
        <v>3.9368055555549084</v>
      </c>
      <c r="X58" s="52">
        <f t="shared" si="48"/>
        <v>0.20720029239762675</v>
      </c>
      <c r="Y58" s="45">
        <f t="shared" si="49"/>
        <v>4</v>
      </c>
      <c r="Z58" s="45">
        <f t="shared" si="50"/>
        <v>58</v>
      </c>
      <c r="AA58" s="47">
        <f>SUMIF('Rake Load'!C:C,Summary!B58,'Rake Load'!CA:CA)</f>
        <v>0</v>
      </c>
      <c r="AB58" s="47">
        <f>SUMIF(C$2:C58,C58,AA$2:AA58)</f>
        <v>8.4375000000192415</v>
      </c>
      <c r="AC58" s="47">
        <f>SUM(AA$2:AA58)</f>
        <v>8.4375000000192415</v>
      </c>
      <c r="AD58" s="52" t="e">
        <f t="shared" si="51"/>
        <v>#DIV/0!</v>
      </c>
      <c r="AE58" s="52">
        <f t="shared" si="52"/>
        <v>0.44407894736943376</v>
      </c>
      <c r="AF58" s="52">
        <f t="shared" si="53"/>
        <v>0.44407894736943376</v>
      </c>
      <c r="AG58" s="47">
        <f>SUMIF(Unloader!B:B,Summary!B58,Unloader!M:M)</f>
        <v>9218</v>
      </c>
      <c r="AH58" s="47">
        <f>SUMIF(C$2:C58,C58,AG$2:AG58)</f>
        <v>9218</v>
      </c>
      <c r="AI58" s="47">
        <f>SUM(AG$2:AG58)</f>
        <v>91823</v>
      </c>
      <c r="AJ58" s="52">
        <f>SUMIF(Unloader!B:B,Summary!B58,Unloader!W:W)</f>
        <v>0.3923611111111111</v>
      </c>
      <c r="AK58" s="52">
        <f>SUMIF(Unloader!B:B,Summary!B58,Unloader!AD:AD)+SUMIF(Unloader!B:B,Summary!B58,Unloader!BR:BR)+SUMIF(Unloader!B:B,Summary!B58,Unloader!BN:BN)</f>
        <v>0</v>
      </c>
      <c r="AL58" s="52">
        <f>SUMIF(C$2:C58,C58,AJ$2:AJ58)</f>
        <v>0.3923611111111111</v>
      </c>
      <c r="AM58" s="52">
        <f>SUMIF(C$2:C58,C58,AK$2:AK58)</f>
        <v>0</v>
      </c>
      <c r="AN58" s="47">
        <f t="shared" si="54"/>
        <v>978.90265486725673</v>
      </c>
      <c r="AO58" s="47">
        <f>SUM(AJ$2:AJ58)</f>
        <v>2.6944444444444442</v>
      </c>
      <c r="AP58" s="47">
        <f>SUM(AK$2:AK58)</f>
        <v>0</v>
      </c>
      <c r="AQ58" s="47">
        <f t="shared" si="55"/>
        <v>1419.9432989690722</v>
      </c>
    </row>
    <row r="59" spans="1:43">
      <c r="A59" s="166">
        <f t="shared" si="36"/>
        <v>58</v>
      </c>
      <c r="B59" s="478">
        <f t="shared" si="28"/>
        <v>40691</v>
      </c>
      <c r="C59" s="42">
        <f t="shared" si="37"/>
        <v>5</v>
      </c>
      <c r="D59" s="170">
        <f>COUNTIF('Rake Load'!C:C,Summary!B59)</f>
        <v>0</v>
      </c>
      <c r="E59" s="170">
        <f>SUMIF('Rake Load'!C:C,B59,'Rake Load'!K:K)</f>
        <v>0</v>
      </c>
      <c r="F59" s="44">
        <f>SUMIF('Rake Load'!C:C,B59,'Rake Load'!AZ:AZ)</f>
        <v>0</v>
      </c>
      <c r="G59" s="44" t="e">
        <f t="shared" si="38"/>
        <v>#DIV/0!</v>
      </c>
      <c r="H59" s="45" t="e">
        <f t="shared" si="39"/>
        <v>#DIV/0!</v>
      </c>
      <c r="I59" s="45" t="e">
        <f t="shared" si="40"/>
        <v>#DIV/0!</v>
      </c>
      <c r="J59" s="44">
        <f>SUMIF('Rake Load'!C:C,B59,'Rake Load'!DK:DK)</f>
        <v>0</v>
      </c>
      <c r="K59" s="50">
        <f t="shared" si="41"/>
        <v>0</v>
      </c>
      <c r="L59" s="50" t="e">
        <f t="shared" si="42"/>
        <v>#DIV/0!</v>
      </c>
      <c r="M59" s="59" t="e">
        <f t="shared" si="43"/>
        <v>#DIV/0!</v>
      </c>
      <c r="N59" s="59" t="e">
        <f t="shared" si="44"/>
        <v>#DIV/0!</v>
      </c>
      <c r="O59" s="480">
        <f>SUMIF(C$2:C59,C59,D$2:D59)</f>
        <v>19</v>
      </c>
      <c r="P59" s="42">
        <f>SUMIF(C$2:C59,C59,F$2:F59)</f>
        <v>3.9368055555549084</v>
      </c>
      <c r="Q59" s="46">
        <f t="shared" si="45"/>
        <v>0.20720029239762675</v>
      </c>
      <c r="R59" s="45">
        <f t="shared" si="46"/>
        <v>4</v>
      </c>
      <c r="S59" s="45">
        <f t="shared" si="47"/>
        <v>58</v>
      </c>
      <c r="T59" s="480">
        <f>SUM(D$2:D59)</f>
        <v>19</v>
      </c>
      <c r="U59" s="47">
        <f>SUMIF(C$2:C59,C59,E$2:E59)</f>
        <v>65912.069999999992</v>
      </c>
      <c r="V59" s="47">
        <f>SUM(E$2:E59)</f>
        <v>65912.069999999992</v>
      </c>
      <c r="W59" s="52">
        <f>SUM(F$2:F59)</f>
        <v>3.9368055555549084</v>
      </c>
      <c r="X59" s="52">
        <f t="shared" si="48"/>
        <v>0.20720029239762675</v>
      </c>
      <c r="Y59" s="45">
        <f t="shared" si="49"/>
        <v>4</v>
      </c>
      <c r="Z59" s="45">
        <f t="shared" si="50"/>
        <v>58</v>
      </c>
      <c r="AA59" s="47">
        <f>SUMIF('Rake Load'!C:C,Summary!B59,'Rake Load'!CA:CA)</f>
        <v>0</v>
      </c>
      <c r="AB59" s="47">
        <f>SUMIF(C$2:C59,C59,AA$2:AA59)</f>
        <v>8.4375000000192415</v>
      </c>
      <c r="AC59" s="47">
        <f>SUM(AA$2:AA59)</f>
        <v>8.4375000000192415</v>
      </c>
      <c r="AD59" s="52" t="e">
        <f t="shared" si="51"/>
        <v>#DIV/0!</v>
      </c>
      <c r="AE59" s="52">
        <f t="shared" si="52"/>
        <v>0.44407894736943376</v>
      </c>
      <c r="AF59" s="52">
        <f t="shared" si="53"/>
        <v>0.44407894736943376</v>
      </c>
      <c r="AG59" s="47">
        <f>SUMIF(Unloader!B:B,Summary!B59,Unloader!M:M)</f>
        <v>39342</v>
      </c>
      <c r="AH59" s="47">
        <f>SUMIF(C$2:C59,C59,AG$2:AG59)</f>
        <v>48560</v>
      </c>
      <c r="AI59" s="47">
        <f>SUM(AG$2:AG59)</f>
        <v>131165</v>
      </c>
      <c r="AJ59" s="52">
        <f>SUMIF(Unloader!B:B,Summary!B59,Unloader!W:W)</f>
        <v>1</v>
      </c>
      <c r="AK59" s="52">
        <f>SUMIF(Unloader!B:B,Summary!B59,Unloader!AD:AD)+SUMIF(Unloader!B:B,Summary!B59,Unloader!BR:BR)+SUMIF(Unloader!B:B,Summary!B59,Unloader!BN:BN)</f>
        <v>0</v>
      </c>
      <c r="AL59" s="52">
        <f>SUMIF(C$2:C59,C59,AJ$2:AJ59)</f>
        <v>1.3923611111111112</v>
      </c>
      <c r="AM59" s="52">
        <f>SUMIF(C$2:C59,C59,AK$2:AK59)</f>
        <v>0</v>
      </c>
      <c r="AN59" s="47">
        <f t="shared" si="54"/>
        <v>1453.1670822942642</v>
      </c>
      <c r="AO59" s="47">
        <f>SUM(AJ$2:AJ59)</f>
        <v>3.6944444444444442</v>
      </c>
      <c r="AP59" s="47">
        <f>SUM(AK$2:AK59)</f>
        <v>0</v>
      </c>
      <c r="AQ59" s="47">
        <f t="shared" si="55"/>
        <v>1479.3045112781956</v>
      </c>
    </row>
    <row r="60" spans="1:43">
      <c r="A60" s="166">
        <f t="shared" si="36"/>
        <v>59</v>
      </c>
      <c r="B60" s="478">
        <f t="shared" si="28"/>
        <v>40692</v>
      </c>
      <c r="C60" s="42">
        <f t="shared" si="37"/>
        <v>5</v>
      </c>
      <c r="D60" s="170">
        <f>COUNTIF('Rake Load'!C:C,Summary!B60)</f>
        <v>0</v>
      </c>
      <c r="E60" s="170">
        <f>SUMIF('Rake Load'!C:C,B60,'Rake Load'!K:K)</f>
        <v>0</v>
      </c>
      <c r="F60" s="44">
        <f>SUMIF('Rake Load'!C:C,B60,'Rake Load'!AZ:AZ)</f>
        <v>0</v>
      </c>
      <c r="G60" s="44" t="e">
        <f t="shared" si="38"/>
        <v>#DIV/0!</v>
      </c>
      <c r="H60" s="45" t="e">
        <f t="shared" si="39"/>
        <v>#DIV/0!</v>
      </c>
      <c r="I60" s="45" t="e">
        <f t="shared" si="40"/>
        <v>#DIV/0!</v>
      </c>
      <c r="J60" s="44">
        <f>SUMIF('Rake Load'!C:C,B60,'Rake Load'!DK:DK)</f>
        <v>0</v>
      </c>
      <c r="K60" s="50">
        <f t="shared" si="41"/>
        <v>0</v>
      </c>
      <c r="L60" s="50" t="e">
        <f t="shared" si="42"/>
        <v>#DIV/0!</v>
      </c>
      <c r="M60" s="59" t="e">
        <f t="shared" si="43"/>
        <v>#DIV/0!</v>
      </c>
      <c r="N60" s="59" t="e">
        <f t="shared" si="44"/>
        <v>#DIV/0!</v>
      </c>
      <c r="O60" s="480">
        <f>SUMIF(C$2:C60,C60,D$2:D60)</f>
        <v>19</v>
      </c>
      <c r="P60" s="42">
        <f>SUMIF(C$2:C60,C60,F$2:F60)</f>
        <v>3.9368055555549084</v>
      </c>
      <c r="Q60" s="46">
        <f t="shared" si="45"/>
        <v>0.20720029239762675</v>
      </c>
      <c r="R60" s="45">
        <f t="shared" si="46"/>
        <v>4</v>
      </c>
      <c r="S60" s="45">
        <f t="shared" si="47"/>
        <v>58</v>
      </c>
      <c r="T60" s="480">
        <f>SUM(D$2:D60)</f>
        <v>19</v>
      </c>
      <c r="U60" s="47">
        <f>SUMIF(C$2:C60,C60,E$2:E60)</f>
        <v>65912.069999999992</v>
      </c>
      <c r="V60" s="47">
        <f>SUM(E$2:E60)</f>
        <v>65912.069999999992</v>
      </c>
      <c r="W60" s="52">
        <f>SUM(F$2:F60)</f>
        <v>3.9368055555549084</v>
      </c>
      <c r="X60" s="52">
        <f t="shared" si="48"/>
        <v>0.20720029239762675</v>
      </c>
      <c r="Y60" s="45">
        <f t="shared" si="49"/>
        <v>4</v>
      </c>
      <c r="Z60" s="45">
        <f t="shared" si="50"/>
        <v>58</v>
      </c>
      <c r="AA60" s="47">
        <f>SUMIF('Rake Load'!C:C,Summary!B60,'Rake Load'!CA:CA)</f>
        <v>0</v>
      </c>
      <c r="AB60" s="47">
        <f>SUMIF(C$2:C60,C60,AA$2:AA60)</f>
        <v>8.4375000000192415</v>
      </c>
      <c r="AC60" s="47">
        <f>SUM(AA$2:AA60)</f>
        <v>8.4375000000192415</v>
      </c>
      <c r="AD60" s="52" t="e">
        <f t="shared" si="51"/>
        <v>#DIV/0!</v>
      </c>
      <c r="AE60" s="52">
        <f t="shared" si="52"/>
        <v>0.44407894736943376</v>
      </c>
      <c r="AF60" s="52">
        <f t="shared" si="53"/>
        <v>0.44407894736943376</v>
      </c>
      <c r="AG60" s="47">
        <f>SUMIF(Unloader!B:B,Summary!B60,Unloader!M:M)</f>
        <v>17440</v>
      </c>
      <c r="AH60" s="47">
        <f>SUMIF(C$2:C60,C60,AG$2:AG60)</f>
        <v>66000</v>
      </c>
      <c r="AI60" s="47">
        <f>SUM(AG$2:AG60)</f>
        <v>148605</v>
      </c>
      <c r="AJ60" s="52">
        <f>SUMIF(Unloader!B:B,Summary!B60,Unloader!W:W)</f>
        <v>1</v>
      </c>
      <c r="AK60" s="52">
        <f>SUMIF(Unloader!B:B,Summary!B60,Unloader!AD:AD)+SUMIF(Unloader!B:B,Summary!B60,Unloader!BR:BR)+SUMIF(Unloader!B:B,Summary!B60,Unloader!BN:BN)</f>
        <v>0.10763888888888888</v>
      </c>
      <c r="AL60" s="52">
        <f>SUMIF(C$2:C60,C60,AJ$2:AJ60)</f>
        <v>2.3923611111111112</v>
      </c>
      <c r="AM60" s="52">
        <f>SUMIF(C$2:C60,C60,AK$2:AK60)</f>
        <v>0.10763888888888888</v>
      </c>
      <c r="AN60" s="47">
        <f t="shared" si="54"/>
        <v>1203.6474164133738</v>
      </c>
      <c r="AO60" s="47">
        <f>SUM(AJ$2:AJ60)</f>
        <v>4.6944444444444446</v>
      </c>
      <c r="AP60" s="47">
        <f>SUM(AK$2:AK60)</f>
        <v>0.10763888888888888</v>
      </c>
      <c r="AQ60" s="47">
        <f t="shared" si="55"/>
        <v>1349.9318697956094</v>
      </c>
    </row>
    <row r="61" spans="1:43">
      <c r="A61" s="166">
        <f t="shared" si="36"/>
        <v>60</v>
      </c>
      <c r="B61" s="478">
        <f t="shared" si="28"/>
        <v>40693</v>
      </c>
      <c r="C61" s="42">
        <f t="shared" si="37"/>
        <v>5</v>
      </c>
      <c r="D61" s="170">
        <f>COUNTIF('Rake Load'!C:C,Summary!B61)</f>
        <v>0</v>
      </c>
      <c r="E61" s="170">
        <f>SUMIF('Rake Load'!C:C,B61,'Rake Load'!K:K)</f>
        <v>0</v>
      </c>
      <c r="F61" s="44">
        <f>SUMIF('Rake Load'!C:C,B61,'Rake Load'!AZ:AZ)</f>
        <v>0</v>
      </c>
      <c r="G61" s="44" t="e">
        <f t="shared" si="38"/>
        <v>#DIV/0!</v>
      </c>
      <c r="H61" s="45" t="e">
        <f t="shared" si="39"/>
        <v>#DIV/0!</v>
      </c>
      <c r="I61" s="45" t="e">
        <f t="shared" si="40"/>
        <v>#DIV/0!</v>
      </c>
      <c r="J61" s="44">
        <f>SUMIF('Rake Load'!C:C,B61,'Rake Load'!DK:DK)</f>
        <v>0</v>
      </c>
      <c r="K61" s="50">
        <f t="shared" si="41"/>
        <v>0</v>
      </c>
      <c r="L61" s="50" t="e">
        <f t="shared" si="42"/>
        <v>#DIV/0!</v>
      </c>
      <c r="M61" s="59" t="e">
        <f t="shared" si="43"/>
        <v>#DIV/0!</v>
      </c>
      <c r="N61" s="59" t="e">
        <f t="shared" si="44"/>
        <v>#DIV/0!</v>
      </c>
      <c r="O61" s="480">
        <f>SUMIF(C$2:C61,C61,D$2:D61)</f>
        <v>19</v>
      </c>
      <c r="P61" s="42">
        <f>SUMIF(C$2:C61,C61,F$2:F61)</f>
        <v>3.9368055555549084</v>
      </c>
      <c r="Q61" s="46">
        <f t="shared" si="45"/>
        <v>0.20720029239762675</v>
      </c>
      <c r="R61" s="45">
        <f t="shared" si="46"/>
        <v>4</v>
      </c>
      <c r="S61" s="45">
        <f t="shared" si="47"/>
        <v>58</v>
      </c>
      <c r="T61" s="480">
        <f>SUM(D$2:D61)</f>
        <v>19</v>
      </c>
      <c r="U61" s="47">
        <f>SUMIF(C$2:C61,C61,E$2:E61)</f>
        <v>65912.069999999992</v>
      </c>
      <c r="V61" s="47">
        <f>SUM(E$2:E61)</f>
        <v>65912.069999999992</v>
      </c>
      <c r="W61" s="52">
        <f>SUM(F$2:F61)</f>
        <v>3.9368055555549084</v>
      </c>
      <c r="X61" s="52">
        <f t="shared" si="48"/>
        <v>0.20720029239762675</v>
      </c>
      <c r="Y61" s="45">
        <f t="shared" si="49"/>
        <v>4</v>
      </c>
      <c r="Z61" s="45">
        <f t="shared" si="50"/>
        <v>58</v>
      </c>
      <c r="AA61" s="47">
        <f>SUMIF('Rake Load'!C:C,Summary!B61,'Rake Load'!CA:CA)</f>
        <v>0</v>
      </c>
      <c r="AB61" s="47">
        <f>SUMIF(C$2:C61,C61,AA$2:AA61)</f>
        <v>8.4375000000192415</v>
      </c>
      <c r="AC61" s="47">
        <f>SUM(AA$2:AA61)</f>
        <v>8.4375000000192415</v>
      </c>
      <c r="AD61" s="52" t="e">
        <f t="shared" si="51"/>
        <v>#DIV/0!</v>
      </c>
      <c r="AE61" s="52">
        <f t="shared" si="52"/>
        <v>0.44407894736943376</v>
      </c>
      <c r="AF61" s="52">
        <f t="shared" si="53"/>
        <v>0.44407894736943376</v>
      </c>
      <c r="AG61" s="47">
        <f>SUMIF(Unloader!B:B,Summary!B61,Unloader!M:M)</f>
        <v>23393</v>
      </c>
      <c r="AH61" s="47">
        <f>SUMIF(C$2:C61,C61,AG$2:AG61)</f>
        <v>89393</v>
      </c>
      <c r="AI61" s="47">
        <f>SUM(AG$2:AG61)</f>
        <v>171998</v>
      </c>
      <c r="AJ61" s="52">
        <f>SUMIF(Unloader!B:B,Summary!B61,Unloader!W:W)</f>
        <v>0.78472222222222221</v>
      </c>
      <c r="AK61" s="52">
        <f>SUMIF(Unloader!B:B,Summary!B61,Unloader!AD:AD)+SUMIF(Unloader!B:B,Summary!B61,Unloader!BR:BR)+SUMIF(Unloader!B:B,Summary!B61,Unloader!BN:BN)</f>
        <v>1.2499999999999999E-2</v>
      </c>
      <c r="AL61" s="52">
        <f>SUMIF(C$2:C61,C61,AJ$2:AJ61)</f>
        <v>3.1770833333333335</v>
      </c>
      <c r="AM61" s="52">
        <f>SUMIF(C$2:C61,C61,AK$2:AK61)</f>
        <v>0.12013888888888888</v>
      </c>
      <c r="AN61" s="47">
        <f t="shared" si="54"/>
        <v>1218.4416174466153</v>
      </c>
      <c r="AO61" s="47">
        <f>SUM(AJ$2:AJ61)</f>
        <v>5.479166666666667</v>
      </c>
      <c r="AP61" s="47">
        <f>SUM(AK$2:AK61)</f>
        <v>0.12013888888888888</v>
      </c>
      <c r="AQ61" s="47">
        <f t="shared" si="55"/>
        <v>1337.2916936633405</v>
      </c>
    </row>
    <row r="62" spans="1:43">
      <c r="A62" s="166">
        <f t="shared" si="36"/>
        <v>61</v>
      </c>
      <c r="B62" s="478">
        <f t="shared" si="28"/>
        <v>40694</v>
      </c>
      <c r="C62" s="42">
        <f t="shared" si="37"/>
        <v>5</v>
      </c>
      <c r="D62" s="170">
        <f>COUNTIF('Rake Load'!C:C,Summary!B62)</f>
        <v>0</v>
      </c>
      <c r="E62" s="170">
        <f>SUMIF('Rake Load'!C:C,B62,'Rake Load'!K:K)</f>
        <v>0</v>
      </c>
      <c r="F62" s="44">
        <f>SUMIF('Rake Load'!C:C,B62,'Rake Load'!AZ:AZ)</f>
        <v>0</v>
      </c>
      <c r="G62" s="44" t="e">
        <f t="shared" si="38"/>
        <v>#DIV/0!</v>
      </c>
      <c r="H62" s="45" t="e">
        <f t="shared" si="39"/>
        <v>#DIV/0!</v>
      </c>
      <c r="I62" s="45" t="e">
        <f t="shared" si="40"/>
        <v>#DIV/0!</v>
      </c>
      <c r="J62" s="44">
        <f>SUMIF('Rake Load'!C:C,B62,'Rake Load'!DK:DK)</f>
        <v>0</v>
      </c>
      <c r="K62" s="50">
        <f t="shared" si="41"/>
        <v>0</v>
      </c>
      <c r="L62" s="50" t="e">
        <f t="shared" si="42"/>
        <v>#DIV/0!</v>
      </c>
      <c r="M62" s="59" t="e">
        <f t="shared" si="43"/>
        <v>#DIV/0!</v>
      </c>
      <c r="N62" s="59" t="e">
        <f t="shared" si="44"/>
        <v>#DIV/0!</v>
      </c>
      <c r="O62" s="480">
        <f>SUMIF(C$2:C62,C62,D$2:D62)</f>
        <v>19</v>
      </c>
      <c r="P62" s="42">
        <f>SUMIF(C$2:C62,C62,F$2:F62)</f>
        <v>3.9368055555549084</v>
      </c>
      <c r="Q62" s="46">
        <f t="shared" si="45"/>
        <v>0.20720029239762675</v>
      </c>
      <c r="R62" s="45">
        <f t="shared" si="46"/>
        <v>4</v>
      </c>
      <c r="S62" s="45">
        <f t="shared" si="47"/>
        <v>58</v>
      </c>
      <c r="T62" s="480">
        <f>SUM(D$2:D62)</f>
        <v>19</v>
      </c>
      <c r="U62" s="47">
        <f>SUMIF(C$2:C62,C62,E$2:E62)</f>
        <v>65912.069999999992</v>
      </c>
      <c r="V62" s="47">
        <f>SUM(E$2:E62)</f>
        <v>65912.069999999992</v>
      </c>
      <c r="W62" s="52">
        <f>SUM(F$2:F62)</f>
        <v>3.9368055555549084</v>
      </c>
      <c r="X62" s="52">
        <f t="shared" si="48"/>
        <v>0.20720029239762675</v>
      </c>
      <c r="Y62" s="45">
        <f t="shared" si="49"/>
        <v>4</v>
      </c>
      <c r="Z62" s="45">
        <f t="shared" si="50"/>
        <v>58</v>
      </c>
      <c r="AA62" s="47">
        <f>SUMIF('Rake Load'!C:C,Summary!B62,'Rake Load'!CA:CA)</f>
        <v>0</v>
      </c>
      <c r="AB62" s="47">
        <f>SUMIF(C$2:C62,C62,AA$2:AA62)</f>
        <v>8.4375000000192415</v>
      </c>
      <c r="AC62" s="47">
        <f>SUM(AA$2:AA62)</f>
        <v>8.4375000000192415</v>
      </c>
      <c r="AD62" s="52" t="e">
        <f t="shared" si="51"/>
        <v>#DIV/0!</v>
      </c>
      <c r="AE62" s="52">
        <f t="shared" si="52"/>
        <v>0.44407894736943376</v>
      </c>
      <c r="AF62" s="52">
        <f t="shared" si="53"/>
        <v>0.44407894736943376</v>
      </c>
      <c r="AG62" s="47">
        <f>SUMIF(Unloader!B:B,Summary!B62,Unloader!M:M)</f>
        <v>16367</v>
      </c>
      <c r="AH62" s="47">
        <f>SUMIF(C$2:C62,C62,AG$2:AG62)</f>
        <v>105760</v>
      </c>
      <c r="AI62" s="47">
        <f>SUM(AG$2:AG62)</f>
        <v>188365</v>
      </c>
      <c r="AJ62" s="52">
        <f>SUMIF(Unloader!B:B,Summary!B62,Unloader!W:W)</f>
        <v>0.61458333333333337</v>
      </c>
      <c r="AK62" s="52">
        <f>SUMIF(Unloader!B:B,Summary!B62,Unloader!AD:AD)+SUMIF(Unloader!B:B,Summary!B62,Unloader!BR:BR)+SUMIF(Unloader!B:B,Summary!B62,Unloader!BN:BN)</f>
        <v>3.6111111111111115E-2</v>
      </c>
      <c r="AL62" s="52">
        <f>SUMIF(C$2:C62,C62,AJ$2:AJ62)</f>
        <v>3.791666666666667</v>
      </c>
      <c r="AM62" s="52">
        <f>SUMIF(C$2:C62,C62,AK$2:AK62)</f>
        <v>0.15625</v>
      </c>
      <c r="AN62" s="47">
        <f t="shared" si="54"/>
        <v>1212.1489971346703</v>
      </c>
      <c r="AO62" s="47">
        <f>SUM(AJ$2:AJ62)</f>
        <v>6.09375</v>
      </c>
      <c r="AP62" s="47">
        <f>SUM(AK$2:AK62)</f>
        <v>0.15625</v>
      </c>
      <c r="AQ62" s="47">
        <f t="shared" si="55"/>
        <v>1321.859649122807</v>
      </c>
    </row>
    <row r="63" spans="1:43">
      <c r="A63" s="166">
        <f t="shared" si="36"/>
        <v>62</v>
      </c>
      <c r="B63" s="478">
        <f t="shared" si="28"/>
        <v>40695</v>
      </c>
      <c r="C63" s="42">
        <f t="shared" si="37"/>
        <v>6</v>
      </c>
      <c r="D63" s="170">
        <f>COUNTIF('Rake Load'!C:C,Summary!B63)</f>
        <v>1</v>
      </c>
      <c r="E63" s="170">
        <f>SUMIF('Rake Load'!C:C,B63,'Rake Load'!K:K)</f>
        <v>3372.7</v>
      </c>
      <c r="F63" s="44">
        <f>SUMIF('Rake Load'!C:C,B63,'Rake Load'!AZ:AZ)</f>
        <v>0.17083333333333306</v>
      </c>
      <c r="G63" s="44">
        <f t="shared" si="38"/>
        <v>0.17083333333333306</v>
      </c>
      <c r="H63" s="45">
        <f t="shared" si="39"/>
        <v>4</v>
      </c>
      <c r="I63" s="45">
        <f t="shared" si="40"/>
        <v>6</v>
      </c>
      <c r="J63" s="44">
        <f>SUMIF('Rake Load'!C:C,B63,'Rake Load'!DK:DK)</f>
        <v>0</v>
      </c>
      <c r="K63" s="50">
        <f t="shared" si="41"/>
        <v>0.17083333333333306</v>
      </c>
      <c r="L63" s="50">
        <f t="shared" si="42"/>
        <v>0.17083333333333306</v>
      </c>
      <c r="M63" s="59">
        <f t="shared" si="43"/>
        <v>4</v>
      </c>
      <c r="N63" s="59">
        <f t="shared" si="44"/>
        <v>6</v>
      </c>
      <c r="O63" s="480">
        <f>SUMIF(C$2:C63,C63,D$2:D63)</f>
        <v>1</v>
      </c>
      <c r="P63" s="42">
        <f>SUMIF(C$2:C63,C63,F$2:F63)</f>
        <v>0.17083333333333306</v>
      </c>
      <c r="Q63" s="46">
        <f t="shared" si="45"/>
        <v>0.17083333333333306</v>
      </c>
      <c r="R63" s="45">
        <f t="shared" si="46"/>
        <v>4</v>
      </c>
      <c r="S63" s="45">
        <f t="shared" si="47"/>
        <v>6</v>
      </c>
      <c r="T63" s="480">
        <f>SUM(D$2:D63)</f>
        <v>20</v>
      </c>
      <c r="U63" s="47">
        <f>SUMIF(C$2:C63,C63,E$2:E63)</f>
        <v>3372.7</v>
      </c>
      <c r="V63" s="47">
        <f>SUM(E$2:E63)</f>
        <v>69284.76999999999</v>
      </c>
      <c r="W63" s="52">
        <f>SUM(F$2:F63)</f>
        <v>4.1076388888882418</v>
      </c>
      <c r="X63" s="52">
        <f t="shared" si="48"/>
        <v>0.2053819444444121</v>
      </c>
      <c r="Y63" s="45">
        <f t="shared" si="49"/>
        <v>4</v>
      </c>
      <c r="Z63" s="45">
        <f t="shared" si="50"/>
        <v>55</v>
      </c>
      <c r="AA63" s="47">
        <f>SUMIF('Rake Load'!C:C,Summary!B63,'Rake Load'!CA:CA)</f>
        <v>0.32708333333333306</v>
      </c>
      <c r="AB63" s="47">
        <f>SUMIF(C$2:C63,C63,AA$2:AA63)</f>
        <v>0.32708333333333306</v>
      </c>
      <c r="AC63" s="47">
        <f>SUM(AA$2:AA63)</f>
        <v>8.764583333352574</v>
      </c>
      <c r="AD63" s="52">
        <f t="shared" si="51"/>
        <v>0.32708333333333306</v>
      </c>
      <c r="AE63" s="52">
        <f t="shared" si="52"/>
        <v>0.32708333333333306</v>
      </c>
      <c r="AF63" s="52">
        <f t="shared" si="53"/>
        <v>0.43822916666762868</v>
      </c>
      <c r="AG63" s="47">
        <f>SUMIF(Unloader!B:B,Summary!B63,Unloader!M:M)</f>
        <v>28203</v>
      </c>
      <c r="AH63" s="47">
        <f>SUMIF(C$2:C63,C63,AG$2:AG63)</f>
        <v>28203</v>
      </c>
      <c r="AI63" s="47">
        <f>SUM(AG$2:AG63)</f>
        <v>216568</v>
      </c>
      <c r="AJ63" s="52">
        <f>SUMIF(Unloader!B:B,Summary!B63,Unloader!W:W)</f>
        <v>0.66666666666666663</v>
      </c>
      <c r="AK63" s="52">
        <f>SUMIF(Unloader!B:B,Summary!B63,Unloader!AD:AD)+SUMIF(Unloader!B:B,Summary!B63,Unloader!BR:BR)+SUMIF(Unloader!B:B,Summary!B63,Unloader!BN:BN)</f>
        <v>9.7222222222222224E-2</v>
      </c>
      <c r="AL63" s="52">
        <f>SUMIF(C$2:C63,C63,AJ$2:AJ63)</f>
        <v>0.66666666666666663</v>
      </c>
      <c r="AM63" s="52">
        <f>SUMIF(C$2:C63,C63,AK$2:AK63)</f>
        <v>9.7222222222222224E-2</v>
      </c>
      <c r="AN63" s="47">
        <f t="shared" si="54"/>
        <v>2063.6341463414633</v>
      </c>
      <c r="AO63" s="47">
        <f>SUM(AJ$2:AJ63)</f>
        <v>6.760416666666667</v>
      </c>
      <c r="AP63" s="47">
        <f>SUM(AK$2:AK63)</f>
        <v>0.25347222222222221</v>
      </c>
      <c r="AQ63" s="47">
        <f t="shared" si="55"/>
        <v>1386.7748132337247</v>
      </c>
    </row>
    <row r="64" spans="1:43">
      <c r="A64" s="166">
        <f t="shared" si="36"/>
        <v>63</v>
      </c>
      <c r="B64" s="478">
        <f t="shared" si="28"/>
        <v>40696</v>
      </c>
      <c r="C64" s="42">
        <f t="shared" si="37"/>
        <v>6</v>
      </c>
      <c r="D64" s="170">
        <f>COUNTIF('Rake Load'!C:C,Summary!B64)</f>
        <v>1</v>
      </c>
      <c r="E64" s="170">
        <f>SUMIF('Rake Load'!C:C,B64,'Rake Load'!K:K)</f>
        <v>3498.72</v>
      </c>
      <c r="F64" s="44">
        <f>SUMIF('Rake Load'!C:C,B64,'Rake Load'!AZ:AZ)</f>
        <v>0.14583333333333337</v>
      </c>
      <c r="G64" s="44">
        <f t="shared" si="38"/>
        <v>0.14583333333333337</v>
      </c>
      <c r="H64" s="45">
        <f t="shared" si="39"/>
        <v>3</v>
      </c>
      <c r="I64" s="45">
        <f t="shared" si="40"/>
        <v>30</v>
      </c>
      <c r="J64" s="44">
        <f>SUMIF('Rake Load'!C:C,B64,'Rake Load'!DK:DK)</f>
        <v>0</v>
      </c>
      <c r="K64" s="50">
        <f t="shared" si="41"/>
        <v>0.14583333333333337</v>
      </c>
      <c r="L64" s="50">
        <f t="shared" si="42"/>
        <v>0.14583333333333337</v>
      </c>
      <c r="M64" s="59">
        <f t="shared" si="43"/>
        <v>3</v>
      </c>
      <c r="N64" s="59">
        <f t="shared" si="44"/>
        <v>30</v>
      </c>
      <c r="O64" s="480">
        <f>SUMIF(C$2:C64,C64,D$2:D64)</f>
        <v>2</v>
      </c>
      <c r="P64" s="42">
        <f>SUMIF(C$2:C64,C64,F$2:F64)</f>
        <v>0.31666666666666643</v>
      </c>
      <c r="Q64" s="46">
        <f t="shared" si="45"/>
        <v>0.15833333333333321</v>
      </c>
      <c r="R64" s="45">
        <f t="shared" si="46"/>
        <v>3</v>
      </c>
      <c r="S64" s="45">
        <f t="shared" si="47"/>
        <v>48</v>
      </c>
      <c r="T64" s="480">
        <f>SUM(D$2:D64)</f>
        <v>21</v>
      </c>
      <c r="U64" s="47">
        <f>SUMIF(C$2:C64,C64,E$2:E64)</f>
        <v>6871.42</v>
      </c>
      <c r="V64" s="47">
        <f>SUM(E$2:E64)</f>
        <v>72783.489999999991</v>
      </c>
      <c r="W64" s="52">
        <f>SUM(F$2:F64)</f>
        <v>4.2534722222215748</v>
      </c>
      <c r="X64" s="52">
        <f t="shared" si="48"/>
        <v>0.20254629629626547</v>
      </c>
      <c r="Y64" s="45">
        <f t="shared" si="49"/>
        <v>4</v>
      </c>
      <c r="Z64" s="45">
        <f t="shared" si="50"/>
        <v>51</v>
      </c>
      <c r="AA64" s="47">
        <f>SUMIF('Rake Load'!C:C,Summary!B64,'Rake Load'!CA:CA)</f>
        <v>0.54513888888888873</v>
      </c>
      <c r="AB64" s="47">
        <f>SUMIF(C$2:C64,C64,AA$2:AA64)</f>
        <v>0.87222222222222179</v>
      </c>
      <c r="AC64" s="47">
        <f>SUM(AA$2:AA64)</f>
        <v>9.3097222222414633</v>
      </c>
      <c r="AD64" s="52">
        <f t="shared" si="51"/>
        <v>0.54513888888888873</v>
      </c>
      <c r="AE64" s="52">
        <f t="shared" si="52"/>
        <v>0.43611111111111089</v>
      </c>
      <c r="AF64" s="52">
        <f t="shared" si="53"/>
        <v>0.44332010582102205</v>
      </c>
      <c r="AG64" s="47">
        <f>SUMIF(Unloader!B:B,Summary!B64,Unloader!M:M)</f>
        <v>0</v>
      </c>
      <c r="AH64" s="47">
        <f>SUMIF(C$2:C64,C64,AG$2:AG64)</f>
        <v>28203</v>
      </c>
      <c r="AI64" s="47">
        <f>SUM(AG$2:AG64)</f>
        <v>216568</v>
      </c>
      <c r="AJ64" s="52">
        <f>SUMIF(Unloader!B:B,Summary!B64,Unloader!W:W)</f>
        <v>0</v>
      </c>
      <c r="AK64" s="52">
        <f>SUMIF(Unloader!B:B,Summary!B64,Unloader!AD:AD)+SUMIF(Unloader!B:B,Summary!B64,Unloader!BR:BR)+SUMIF(Unloader!B:B,Summary!B64,Unloader!BN:BN)</f>
        <v>0</v>
      </c>
      <c r="AL64" s="52">
        <f>SUMIF(C$2:C64,C64,AJ$2:AJ64)</f>
        <v>0.66666666666666663</v>
      </c>
      <c r="AM64" s="52">
        <f>SUMIF(C$2:C64,C64,AK$2:AK64)</f>
        <v>9.7222222222222224E-2</v>
      </c>
      <c r="AN64" s="47">
        <f t="shared" si="54"/>
        <v>2063.6341463414633</v>
      </c>
      <c r="AO64" s="47">
        <f>SUM(AJ$2:AJ64)</f>
        <v>6.760416666666667</v>
      </c>
      <c r="AP64" s="47">
        <f>SUM(AK$2:AK64)</f>
        <v>0.25347222222222221</v>
      </c>
      <c r="AQ64" s="47">
        <f t="shared" si="55"/>
        <v>1386.7748132337247</v>
      </c>
    </row>
    <row r="65" spans="1:43">
      <c r="A65" s="166">
        <f t="shared" si="36"/>
        <v>64</v>
      </c>
      <c r="B65" s="478">
        <f t="shared" si="28"/>
        <v>40697</v>
      </c>
      <c r="C65" s="42">
        <f t="shared" si="37"/>
        <v>6</v>
      </c>
      <c r="D65" s="170">
        <f>COUNTIF('Rake Load'!C:C,Summary!B65)</f>
        <v>1</v>
      </c>
      <c r="E65" s="170">
        <f>SUMIF('Rake Load'!C:C,B65,'Rake Load'!K:K)</f>
        <v>3592.81</v>
      </c>
      <c r="F65" s="44">
        <f>SUMIF('Rake Load'!C:C,B65,'Rake Load'!AZ:AZ)</f>
        <v>0.16527777777777775</v>
      </c>
      <c r="G65" s="44">
        <f t="shared" si="38"/>
        <v>0.16527777777777775</v>
      </c>
      <c r="H65" s="45">
        <f t="shared" si="39"/>
        <v>3</v>
      </c>
      <c r="I65" s="45">
        <f t="shared" si="40"/>
        <v>58</v>
      </c>
      <c r="J65" s="44">
        <f>SUMIF('Rake Load'!C:C,B65,'Rake Load'!DK:DK)</f>
        <v>0</v>
      </c>
      <c r="K65" s="50">
        <f t="shared" si="41"/>
        <v>0.16527777777777775</v>
      </c>
      <c r="L65" s="50">
        <f t="shared" si="42"/>
        <v>0.16527777777777775</v>
      </c>
      <c r="M65" s="59">
        <f t="shared" si="43"/>
        <v>3</v>
      </c>
      <c r="N65" s="59">
        <f t="shared" si="44"/>
        <v>58</v>
      </c>
      <c r="O65" s="480">
        <f>SUMIF(C$2:C65,C65,D$2:D65)</f>
        <v>3</v>
      </c>
      <c r="P65" s="42">
        <f>SUMIF(C$2:C65,C65,F$2:F65)</f>
        <v>0.48194444444444418</v>
      </c>
      <c r="Q65" s="46">
        <f t="shared" si="45"/>
        <v>0.16064814814814807</v>
      </c>
      <c r="R65" s="45">
        <f t="shared" si="46"/>
        <v>3</v>
      </c>
      <c r="S65" s="45">
        <f t="shared" si="47"/>
        <v>51</v>
      </c>
      <c r="T65" s="480">
        <f>SUM(D$2:D65)</f>
        <v>22</v>
      </c>
      <c r="U65" s="47">
        <f>SUMIF(C$2:C65,C65,E$2:E65)</f>
        <v>10464.23</v>
      </c>
      <c r="V65" s="47">
        <f>SUM(E$2:E65)</f>
        <v>76376.299999999988</v>
      </c>
      <c r="W65" s="52">
        <f>SUM(F$2:F65)</f>
        <v>4.4187499999993527</v>
      </c>
      <c r="X65" s="52">
        <f t="shared" si="48"/>
        <v>0.20085227272724329</v>
      </c>
      <c r="Y65" s="45">
        <f t="shared" si="49"/>
        <v>4</v>
      </c>
      <c r="Z65" s="45">
        <f t="shared" si="50"/>
        <v>49</v>
      </c>
      <c r="AA65" s="47">
        <f>SUMIF('Rake Load'!C:C,Summary!B65,'Rake Load'!CA:CA)</f>
        <v>0.42361111111111127</v>
      </c>
      <c r="AB65" s="47">
        <f>SUMIF(C$2:C65,C65,AA$2:AA65)</f>
        <v>1.2958333333333329</v>
      </c>
      <c r="AC65" s="47">
        <f>SUM(AA$2:AA65)</f>
        <v>9.733333333352574</v>
      </c>
      <c r="AD65" s="52">
        <f t="shared" si="51"/>
        <v>0.42361111111111127</v>
      </c>
      <c r="AE65" s="52">
        <f t="shared" si="52"/>
        <v>0.4319444444444443</v>
      </c>
      <c r="AF65" s="52">
        <f t="shared" si="53"/>
        <v>0.44242424242511702</v>
      </c>
      <c r="AG65" s="47">
        <f>SUMIF(Unloader!B:B,Summary!B65,Unloader!M:M)</f>
        <v>0</v>
      </c>
      <c r="AH65" s="47">
        <f>SUMIF(C$2:C65,C65,AG$2:AG65)</f>
        <v>28203</v>
      </c>
      <c r="AI65" s="47">
        <f>SUM(AG$2:AG65)</f>
        <v>216568</v>
      </c>
      <c r="AJ65" s="52">
        <f>SUMIF(Unloader!B:B,Summary!B65,Unloader!W:W)</f>
        <v>0</v>
      </c>
      <c r="AK65" s="52">
        <f>SUMIF(Unloader!B:B,Summary!B65,Unloader!AD:AD)+SUMIF(Unloader!B:B,Summary!B65,Unloader!BR:BR)+SUMIF(Unloader!B:B,Summary!B65,Unloader!BN:BN)</f>
        <v>0</v>
      </c>
      <c r="AL65" s="52">
        <f>SUMIF(C$2:C65,C65,AJ$2:AJ65)</f>
        <v>0.66666666666666663</v>
      </c>
      <c r="AM65" s="52">
        <f>SUMIF(C$2:C65,C65,AK$2:AK65)</f>
        <v>9.7222222222222224E-2</v>
      </c>
      <c r="AN65" s="47">
        <f t="shared" si="54"/>
        <v>2063.6341463414633</v>
      </c>
      <c r="AO65" s="47">
        <f>SUM(AJ$2:AJ65)</f>
        <v>6.760416666666667</v>
      </c>
      <c r="AP65" s="47">
        <f>SUM(AK$2:AK65)</f>
        <v>0.25347222222222221</v>
      </c>
      <c r="AQ65" s="47">
        <f t="shared" si="55"/>
        <v>1386.7748132337247</v>
      </c>
    </row>
    <row r="66" spans="1:43">
      <c r="A66" s="166">
        <f t="shared" si="36"/>
        <v>65</v>
      </c>
      <c r="B66" s="478">
        <f t="shared" si="28"/>
        <v>40698</v>
      </c>
      <c r="C66" s="42">
        <f t="shared" si="37"/>
        <v>6</v>
      </c>
      <c r="D66" s="170">
        <f>COUNTIF('Rake Load'!C:C,Summary!B66)</f>
        <v>2</v>
      </c>
      <c r="E66" s="170">
        <f>SUMIF('Rake Load'!C:C,B66,'Rake Load'!K:K)</f>
        <v>7268.57</v>
      </c>
      <c r="F66" s="44">
        <f>SUMIF('Rake Load'!C:C,B66,'Rake Load'!AZ:AZ)</f>
        <v>0.28958333333333353</v>
      </c>
      <c r="G66" s="44">
        <f t="shared" si="38"/>
        <v>0.14479166666666676</v>
      </c>
      <c r="H66" s="45">
        <f t="shared" si="39"/>
        <v>3</v>
      </c>
      <c r="I66" s="45">
        <f t="shared" si="40"/>
        <v>28</v>
      </c>
      <c r="J66" s="44">
        <f>SUMIF('Rake Load'!C:C,B66,'Rake Load'!DK:DK)</f>
        <v>0</v>
      </c>
      <c r="K66" s="50">
        <f t="shared" si="41"/>
        <v>0.28958333333333353</v>
      </c>
      <c r="L66" s="50">
        <f t="shared" si="42"/>
        <v>0.14479166666666676</v>
      </c>
      <c r="M66" s="59">
        <f t="shared" si="43"/>
        <v>3</v>
      </c>
      <c r="N66" s="59">
        <f t="shared" si="44"/>
        <v>28</v>
      </c>
      <c r="O66" s="480">
        <f>SUMIF(C$2:C66,C66,D$2:D66)</f>
        <v>5</v>
      </c>
      <c r="P66" s="42">
        <f>SUMIF(C$2:C66,C66,F$2:F66)</f>
        <v>0.7715277777777777</v>
      </c>
      <c r="Q66" s="46">
        <f t="shared" si="45"/>
        <v>0.15430555555555553</v>
      </c>
      <c r="R66" s="45">
        <f t="shared" si="46"/>
        <v>3</v>
      </c>
      <c r="S66" s="45">
        <f t="shared" si="47"/>
        <v>42</v>
      </c>
      <c r="T66" s="480">
        <f>SUM(D$2:D66)</f>
        <v>24</v>
      </c>
      <c r="U66" s="47">
        <f>SUMIF(C$2:C66,C66,E$2:E66)</f>
        <v>17732.8</v>
      </c>
      <c r="V66" s="47">
        <f>SUM(E$2:E66)</f>
        <v>83644.87</v>
      </c>
      <c r="W66" s="52">
        <f>SUM(F$2:F66)</f>
        <v>4.7083333333326864</v>
      </c>
      <c r="X66" s="52">
        <f t="shared" si="48"/>
        <v>0.1961805555555286</v>
      </c>
      <c r="Y66" s="45">
        <f t="shared" si="49"/>
        <v>4</v>
      </c>
      <c r="Z66" s="45">
        <f t="shared" si="50"/>
        <v>42</v>
      </c>
      <c r="AA66" s="47">
        <f>SUMIF('Rake Load'!C:C,Summary!B66,'Rake Load'!CA:CA)</f>
        <v>0.56944444444444442</v>
      </c>
      <c r="AB66" s="47">
        <f>SUMIF(C$2:C66,C66,AA$2:AA66)</f>
        <v>1.8652777777777774</v>
      </c>
      <c r="AC66" s="47">
        <f>SUM(AA$2:AA66)</f>
        <v>10.302777777797019</v>
      </c>
      <c r="AD66" s="52">
        <f t="shared" si="51"/>
        <v>0.28472222222222221</v>
      </c>
      <c r="AE66" s="52">
        <f t="shared" si="52"/>
        <v>0.37305555555555547</v>
      </c>
      <c r="AF66" s="52">
        <f t="shared" si="53"/>
        <v>0.42928240740820911</v>
      </c>
      <c r="AG66" s="47">
        <f>SUMIF(Unloader!B:B,Summary!B66,Unloader!M:M)</f>
        <v>0</v>
      </c>
      <c r="AH66" s="47">
        <f>SUMIF(C$2:C66,C66,AG$2:AG66)</f>
        <v>28203</v>
      </c>
      <c r="AI66" s="47">
        <f>SUM(AG$2:AG66)</f>
        <v>216568</v>
      </c>
      <c r="AJ66" s="52">
        <f>SUMIF(Unloader!B:B,Summary!B66,Unloader!W:W)</f>
        <v>0</v>
      </c>
      <c r="AK66" s="52">
        <f>SUMIF(Unloader!B:B,Summary!B66,Unloader!AD:AD)+SUMIF(Unloader!B:B,Summary!B66,Unloader!BR:BR)+SUMIF(Unloader!B:B,Summary!B66,Unloader!BN:BN)</f>
        <v>0</v>
      </c>
      <c r="AL66" s="52">
        <f>SUMIF(C$2:C66,C66,AJ$2:AJ66)</f>
        <v>0.66666666666666663</v>
      </c>
      <c r="AM66" s="52">
        <f>SUMIF(C$2:C66,C66,AK$2:AK66)</f>
        <v>9.7222222222222224E-2</v>
      </c>
      <c r="AN66" s="47">
        <f t="shared" si="54"/>
        <v>2063.6341463414633</v>
      </c>
      <c r="AO66" s="47">
        <f>SUM(AJ$2:AJ66)</f>
        <v>6.760416666666667</v>
      </c>
      <c r="AP66" s="47">
        <f>SUM(AK$2:AK66)</f>
        <v>0.25347222222222221</v>
      </c>
      <c r="AQ66" s="47">
        <f t="shared" si="55"/>
        <v>1386.7748132337247</v>
      </c>
    </row>
    <row r="67" spans="1:43">
      <c r="A67" s="166">
        <f t="shared" si="36"/>
        <v>66</v>
      </c>
      <c r="B67" s="478">
        <f t="shared" si="28"/>
        <v>40699</v>
      </c>
      <c r="C67" s="42">
        <f t="shared" si="37"/>
        <v>6</v>
      </c>
      <c r="D67" s="170">
        <f>COUNTIF('Rake Load'!C:C,Summary!B67)</f>
        <v>1</v>
      </c>
      <c r="E67" s="170">
        <f>SUMIF('Rake Load'!C:C,B67,'Rake Load'!K:K)</f>
        <v>3468.22</v>
      </c>
      <c r="F67" s="44">
        <f>SUMIF('Rake Load'!C:C,B67,'Rake Load'!AZ:AZ)</f>
        <v>0.10069444444444453</v>
      </c>
      <c r="G67" s="44">
        <f t="shared" si="38"/>
        <v>0.10069444444444453</v>
      </c>
      <c r="H67" s="45">
        <f t="shared" si="39"/>
        <v>2</v>
      </c>
      <c r="I67" s="45">
        <f t="shared" si="40"/>
        <v>25</v>
      </c>
      <c r="J67" s="44">
        <f>SUMIF('Rake Load'!C:C,B67,'Rake Load'!DK:DK)</f>
        <v>0</v>
      </c>
      <c r="K67" s="50">
        <f t="shared" si="41"/>
        <v>0.10069444444444453</v>
      </c>
      <c r="L67" s="50">
        <f t="shared" si="42"/>
        <v>0.10069444444444453</v>
      </c>
      <c r="M67" s="59">
        <f t="shared" si="43"/>
        <v>2</v>
      </c>
      <c r="N67" s="59">
        <f t="shared" si="44"/>
        <v>25</v>
      </c>
      <c r="O67" s="480">
        <f>SUMIF(C$2:C67,C67,D$2:D67)</f>
        <v>6</v>
      </c>
      <c r="P67" s="42">
        <f>SUMIF(C$2:C67,C67,F$2:F67)</f>
        <v>0.87222222222222223</v>
      </c>
      <c r="Q67" s="46">
        <f t="shared" si="45"/>
        <v>0.14537037037037037</v>
      </c>
      <c r="R67" s="45">
        <f t="shared" si="46"/>
        <v>3</v>
      </c>
      <c r="S67" s="45">
        <f t="shared" si="47"/>
        <v>29</v>
      </c>
      <c r="T67" s="480">
        <f>SUM(D$2:D67)</f>
        <v>25</v>
      </c>
      <c r="U67" s="47">
        <f>SUMIF(C$2:C67,C67,E$2:E67)</f>
        <v>21201.02</v>
      </c>
      <c r="V67" s="47">
        <f>SUM(E$2:E67)</f>
        <v>87113.09</v>
      </c>
      <c r="W67" s="52">
        <f>SUM(F$2:F67)</f>
        <v>4.8090277777771311</v>
      </c>
      <c r="X67" s="52">
        <f t="shared" si="48"/>
        <v>0.19236111111108525</v>
      </c>
      <c r="Y67" s="45">
        <f t="shared" si="49"/>
        <v>4</v>
      </c>
      <c r="Z67" s="45">
        <f t="shared" si="50"/>
        <v>37</v>
      </c>
      <c r="AA67" s="47">
        <f>SUMIF('Rake Load'!C:C,Summary!B67,'Rake Load'!CA:CA)</f>
        <v>0.24236111111111114</v>
      </c>
      <c r="AB67" s="47">
        <f>SUMIF(C$2:C67,C67,AA$2:AA67)</f>
        <v>2.1076388888888884</v>
      </c>
      <c r="AC67" s="47">
        <f>SUM(AA$2:AA67)</f>
        <v>10.545138888908129</v>
      </c>
      <c r="AD67" s="52">
        <f t="shared" si="51"/>
        <v>0.24236111111111114</v>
      </c>
      <c r="AE67" s="52">
        <f t="shared" si="52"/>
        <v>0.35127314814814808</v>
      </c>
      <c r="AF67" s="52">
        <f t="shared" si="53"/>
        <v>0.42180555555632515</v>
      </c>
      <c r="AG67" s="47">
        <f>SUMIF(Unloader!B:B,Summary!B67,Unloader!M:M)</f>
        <v>0</v>
      </c>
      <c r="AH67" s="47">
        <f>SUMIF(C$2:C67,C67,AG$2:AG67)</f>
        <v>28203</v>
      </c>
      <c r="AI67" s="47">
        <f>SUM(AG$2:AG67)</f>
        <v>216568</v>
      </c>
      <c r="AJ67" s="52">
        <f>SUMIF(Unloader!B:B,Summary!B67,Unloader!W:W)</f>
        <v>0</v>
      </c>
      <c r="AK67" s="52">
        <f>SUMIF(Unloader!B:B,Summary!B67,Unloader!AD:AD)+SUMIF(Unloader!B:B,Summary!B67,Unloader!BR:BR)+SUMIF(Unloader!B:B,Summary!B67,Unloader!BN:BN)</f>
        <v>0</v>
      </c>
      <c r="AL67" s="52">
        <f>SUMIF(C$2:C67,C67,AJ$2:AJ67)</f>
        <v>0.66666666666666663</v>
      </c>
      <c r="AM67" s="52">
        <f>SUMIF(C$2:C67,C67,AK$2:AK67)</f>
        <v>9.7222222222222224E-2</v>
      </c>
      <c r="AN67" s="47">
        <f t="shared" si="54"/>
        <v>2063.6341463414633</v>
      </c>
      <c r="AO67" s="47">
        <f>SUM(AJ$2:AJ67)</f>
        <v>6.760416666666667</v>
      </c>
      <c r="AP67" s="47">
        <f>SUM(AK$2:AK67)</f>
        <v>0.25347222222222221</v>
      </c>
      <c r="AQ67" s="47">
        <f t="shared" si="55"/>
        <v>1386.7748132337247</v>
      </c>
    </row>
    <row r="68" spans="1:43">
      <c r="A68" s="166">
        <f t="shared" si="36"/>
        <v>67</v>
      </c>
      <c r="B68" s="478">
        <f t="shared" si="28"/>
        <v>40700</v>
      </c>
      <c r="C68" s="42">
        <f t="shared" si="37"/>
        <v>6</v>
      </c>
      <c r="D68" s="170">
        <f>COUNTIF('Rake Load'!C:C,Summary!B68)</f>
        <v>1</v>
      </c>
      <c r="E68" s="170">
        <f>SUMIF('Rake Load'!C:C,B68,'Rake Load'!K:K)</f>
        <v>3500.13</v>
      </c>
      <c r="F68" s="44">
        <f>SUMIF('Rake Load'!C:C,B68,'Rake Load'!AZ:AZ)</f>
        <v>0.11805555555555558</v>
      </c>
      <c r="G68" s="44">
        <f t="shared" si="38"/>
        <v>0.11805555555555558</v>
      </c>
      <c r="H68" s="45">
        <f t="shared" si="39"/>
        <v>2</v>
      </c>
      <c r="I68" s="45">
        <f t="shared" si="40"/>
        <v>50</v>
      </c>
      <c r="J68" s="44">
        <f>SUMIF('Rake Load'!C:C,B68,'Rake Load'!DK:DK)</f>
        <v>3.0555555555555555E-2</v>
      </c>
      <c r="K68" s="50">
        <f t="shared" si="41"/>
        <v>8.7500000000000022E-2</v>
      </c>
      <c r="L68" s="50">
        <f t="shared" si="42"/>
        <v>8.7500000000000022E-2</v>
      </c>
      <c r="M68" s="59">
        <f t="shared" si="43"/>
        <v>2</v>
      </c>
      <c r="N68" s="59">
        <f t="shared" si="44"/>
        <v>6</v>
      </c>
      <c r="O68" s="480">
        <f>SUMIF(C$2:C68,C68,D$2:D68)</f>
        <v>7</v>
      </c>
      <c r="P68" s="42">
        <f>SUMIF(C$2:C68,C68,F$2:F68)</f>
        <v>0.99027777777777781</v>
      </c>
      <c r="Q68" s="46">
        <f t="shared" si="45"/>
        <v>0.14146825396825397</v>
      </c>
      <c r="R68" s="45">
        <f t="shared" si="46"/>
        <v>3</v>
      </c>
      <c r="S68" s="45">
        <f t="shared" si="47"/>
        <v>23</v>
      </c>
      <c r="T68" s="480">
        <f>SUM(D$2:D68)</f>
        <v>26</v>
      </c>
      <c r="U68" s="47">
        <f>SUMIF(C$2:C68,C68,E$2:E68)</f>
        <v>24701.15</v>
      </c>
      <c r="V68" s="47">
        <f>SUM(E$2:E68)</f>
        <v>90613.22</v>
      </c>
      <c r="W68" s="52">
        <f>SUM(F$2:F68)</f>
        <v>4.9270833333326864</v>
      </c>
      <c r="X68" s="52">
        <f t="shared" si="48"/>
        <v>0.18950320512818025</v>
      </c>
      <c r="Y68" s="45">
        <f t="shared" si="49"/>
        <v>4</v>
      </c>
      <c r="Z68" s="45">
        <f t="shared" si="50"/>
        <v>32</v>
      </c>
      <c r="AA68" s="47">
        <f>SUMIF('Rake Load'!C:C,Summary!B68,'Rake Load'!CA:CA)</f>
        <v>0.35763888888888884</v>
      </c>
      <c r="AB68" s="47">
        <f>SUMIF(C$2:C68,C68,AA$2:AA68)</f>
        <v>2.4652777777777772</v>
      </c>
      <c r="AC68" s="47">
        <f>SUM(AA$2:AA68)</f>
        <v>10.902777777797018</v>
      </c>
      <c r="AD68" s="52">
        <f t="shared" si="51"/>
        <v>0.35763888888888884</v>
      </c>
      <c r="AE68" s="52">
        <f t="shared" si="52"/>
        <v>0.3521825396825396</v>
      </c>
      <c r="AF68" s="52">
        <f t="shared" si="53"/>
        <v>0.41933760683834687</v>
      </c>
      <c r="AG68" s="47">
        <f>SUMIF(Unloader!B:B,Summary!B68,Unloader!M:M)</f>
        <v>0</v>
      </c>
      <c r="AH68" s="47">
        <f>SUMIF(C$2:C68,C68,AG$2:AG68)</f>
        <v>28203</v>
      </c>
      <c r="AI68" s="47">
        <f>SUM(AG$2:AG68)</f>
        <v>216568</v>
      </c>
      <c r="AJ68" s="52">
        <f>SUMIF(Unloader!B:B,Summary!B68,Unloader!W:W)</f>
        <v>0</v>
      </c>
      <c r="AK68" s="52">
        <f>SUMIF(Unloader!B:B,Summary!B68,Unloader!AD:AD)+SUMIF(Unloader!B:B,Summary!B68,Unloader!BR:BR)+SUMIF(Unloader!B:B,Summary!B68,Unloader!BN:BN)</f>
        <v>0</v>
      </c>
      <c r="AL68" s="52">
        <f>SUMIF(C$2:C68,C68,AJ$2:AJ68)</f>
        <v>0.66666666666666663</v>
      </c>
      <c r="AM68" s="52">
        <f>SUMIF(C$2:C68,C68,AK$2:AK68)</f>
        <v>9.7222222222222224E-2</v>
      </c>
      <c r="AN68" s="47">
        <f t="shared" si="54"/>
        <v>2063.6341463414633</v>
      </c>
      <c r="AO68" s="47">
        <f>SUM(AJ$2:AJ68)</f>
        <v>6.760416666666667</v>
      </c>
      <c r="AP68" s="47">
        <f>SUM(AK$2:AK68)</f>
        <v>0.25347222222222221</v>
      </c>
      <c r="AQ68" s="47">
        <f t="shared" si="55"/>
        <v>1386.7748132337247</v>
      </c>
    </row>
    <row r="69" spans="1:43">
      <c r="A69" s="166">
        <f t="shared" si="36"/>
        <v>68</v>
      </c>
      <c r="B69" s="478">
        <f t="shared" si="28"/>
        <v>40701</v>
      </c>
      <c r="C69" s="42">
        <f t="shared" si="37"/>
        <v>6</v>
      </c>
      <c r="D69" s="170">
        <f>COUNTIF('Rake Load'!C:C,Summary!B69)</f>
        <v>0</v>
      </c>
      <c r="E69" s="170">
        <f>SUMIF('Rake Load'!C:C,B69,'Rake Load'!K:K)</f>
        <v>0</v>
      </c>
      <c r="F69" s="44">
        <f>SUMIF('Rake Load'!C:C,B69,'Rake Load'!AZ:AZ)</f>
        <v>0</v>
      </c>
      <c r="G69" s="44" t="e">
        <f t="shared" si="38"/>
        <v>#DIV/0!</v>
      </c>
      <c r="H69" s="45" t="e">
        <f t="shared" si="39"/>
        <v>#DIV/0!</v>
      </c>
      <c r="I69" s="45" t="e">
        <f t="shared" si="40"/>
        <v>#DIV/0!</v>
      </c>
      <c r="J69" s="44">
        <f>SUMIF('Rake Load'!C:C,B69,'Rake Load'!DK:DK)</f>
        <v>0</v>
      </c>
      <c r="K69" s="50">
        <f t="shared" si="41"/>
        <v>0</v>
      </c>
      <c r="L69" s="50" t="e">
        <f t="shared" si="42"/>
        <v>#DIV/0!</v>
      </c>
      <c r="M69" s="59" t="e">
        <f t="shared" si="43"/>
        <v>#DIV/0!</v>
      </c>
      <c r="N69" s="59" t="e">
        <f t="shared" si="44"/>
        <v>#DIV/0!</v>
      </c>
      <c r="O69" s="480">
        <f>SUMIF(C$2:C69,C69,D$2:D69)</f>
        <v>7</v>
      </c>
      <c r="P69" s="42">
        <f>SUMIF(C$2:C69,C69,F$2:F69)</f>
        <v>0.99027777777777781</v>
      </c>
      <c r="Q69" s="46">
        <f t="shared" si="45"/>
        <v>0.14146825396825397</v>
      </c>
      <c r="R69" s="45">
        <f t="shared" si="46"/>
        <v>3</v>
      </c>
      <c r="S69" s="45">
        <f t="shared" si="47"/>
        <v>23</v>
      </c>
      <c r="T69" s="480">
        <f>SUM(D$2:D69)</f>
        <v>26</v>
      </c>
      <c r="U69" s="47">
        <f>SUMIF(C$2:C69,C69,E$2:E69)</f>
        <v>24701.15</v>
      </c>
      <c r="V69" s="47">
        <f>SUM(E$2:E69)</f>
        <v>90613.22</v>
      </c>
      <c r="W69" s="52">
        <f>SUM(F$2:F69)</f>
        <v>4.9270833333326864</v>
      </c>
      <c r="X69" s="52">
        <f t="shared" si="48"/>
        <v>0.18950320512818025</v>
      </c>
      <c r="Y69" s="45">
        <f t="shared" si="49"/>
        <v>4</v>
      </c>
      <c r="Z69" s="45">
        <f t="shared" si="50"/>
        <v>32</v>
      </c>
      <c r="AA69" s="47">
        <f>SUMIF('Rake Load'!C:C,Summary!B69,'Rake Load'!CA:CA)</f>
        <v>0</v>
      </c>
      <c r="AB69" s="47">
        <f>SUMIF(C$2:C69,C69,AA$2:AA69)</f>
        <v>2.4652777777777772</v>
      </c>
      <c r="AC69" s="47">
        <f>SUM(AA$2:AA69)</f>
        <v>10.902777777797018</v>
      </c>
      <c r="AD69" s="52" t="e">
        <f t="shared" si="51"/>
        <v>#DIV/0!</v>
      </c>
      <c r="AE69" s="52">
        <f t="shared" si="52"/>
        <v>0.3521825396825396</v>
      </c>
      <c r="AF69" s="52">
        <f t="shared" si="53"/>
        <v>0.41933760683834687</v>
      </c>
      <c r="AG69" s="47">
        <f>SUMIF(Unloader!B:B,Summary!B69,Unloader!M:M)</f>
        <v>47736</v>
      </c>
      <c r="AH69" s="47">
        <f>SUMIF(C$2:C69,C69,AG$2:AG69)</f>
        <v>75939</v>
      </c>
      <c r="AI69" s="47">
        <f>SUM(AG$2:AG69)</f>
        <v>264304</v>
      </c>
      <c r="AJ69" s="52">
        <f>SUMIF(Unloader!B:B,Summary!B69,Unloader!W:W)</f>
        <v>0.85277777777777775</v>
      </c>
      <c r="AK69" s="52">
        <f>SUMIF(Unloader!B:B,Summary!B69,Unloader!AD:AD)+SUMIF(Unloader!B:B,Summary!B69,Unloader!BR:BR)+SUMIF(Unloader!B:B,Summary!B69,Unloader!BN:BN)</f>
        <v>0</v>
      </c>
      <c r="AL69" s="52">
        <f>SUMIF(C$2:C69,C69,AJ$2:AJ69)</f>
        <v>1.5194444444444444</v>
      </c>
      <c r="AM69" s="52">
        <f>SUMIF(C$2:C69,C69,AK$2:AK69)</f>
        <v>9.7222222222222224E-2</v>
      </c>
      <c r="AN69" s="47">
        <f t="shared" si="54"/>
        <v>2224.7753906250005</v>
      </c>
      <c r="AO69" s="47">
        <f>SUM(AJ$2:AJ69)</f>
        <v>7.6131944444444448</v>
      </c>
      <c r="AP69" s="47">
        <f>SUM(AK$2:AK69)</f>
        <v>0.25347222222222221</v>
      </c>
      <c r="AQ69" s="47">
        <f t="shared" si="55"/>
        <v>1496.3427061709756</v>
      </c>
    </row>
    <row r="70" spans="1:43">
      <c r="A70" s="166">
        <f t="shared" si="36"/>
        <v>69</v>
      </c>
      <c r="B70" s="478">
        <f t="shared" si="28"/>
        <v>40702</v>
      </c>
      <c r="C70" s="42">
        <f t="shared" si="37"/>
        <v>6</v>
      </c>
      <c r="D70" s="170">
        <f>COUNTIF('Rake Load'!C:C,Summary!B70)</f>
        <v>2</v>
      </c>
      <c r="E70" s="170">
        <f>SUMIF('Rake Load'!C:C,B70,'Rake Load'!K:K)</f>
        <v>6999.03</v>
      </c>
      <c r="F70" s="44">
        <f>SUMIF('Rake Load'!C:C,B70,'Rake Load'!AZ:AZ)</f>
        <v>40702.427777777775</v>
      </c>
      <c r="G70" s="44">
        <f t="shared" si="38"/>
        <v>20351.213888888888</v>
      </c>
      <c r="H70" s="45">
        <f t="shared" si="39"/>
        <v>5</v>
      </c>
      <c r="I70" s="45">
        <f t="shared" si="40"/>
        <v>8</v>
      </c>
      <c r="J70" s="44">
        <f>SUMIF('Rake Load'!C:C,B70,'Rake Load'!DK:DK)</f>
        <v>1.0416666666666666E-2</v>
      </c>
      <c r="K70" s="50">
        <f t="shared" si="41"/>
        <v>40702.417361111111</v>
      </c>
      <c r="L70" s="50">
        <f t="shared" si="42"/>
        <v>20351.208680555555</v>
      </c>
      <c r="M70" s="59">
        <f t="shared" si="43"/>
        <v>5</v>
      </c>
      <c r="N70" s="59">
        <f t="shared" si="44"/>
        <v>0</v>
      </c>
      <c r="O70" s="480">
        <f>SUMIF(C$2:C70,C70,D$2:D70)</f>
        <v>9</v>
      </c>
      <c r="P70" s="42">
        <f>SUMIF(C$2:C70,C70,F$2:F70)</f>
        <v>40703.41805555555</v>
      </c>
      <c r="Q70" s="46">
        <f t="shared" si="45"/>
        <v>4522.6020061728386</v>
      </c>
      <c r="R70" s="45">
        <f t="shared" si="46"/>
        <v>14</v>
      </c>
      <c r="S70" s="45">
        <f t="shared" si="47"/>
        <v>26</v>
      </c>
      <c r="T70" s="480">
        <f>SUM(D$2:D70)</f>
        <v>28</v>
      </c>
      <c r="U70" s="47">
        <f>SUMIF(C$2:C70,C70,E$2:E70)</f>
        <v>31700.18</v>
      </c>
      <c r="V70" s="47">
        <f>SUM(E$2:E70)</f>
        <v>97612.25</v>
      </c>
      <c r="W70" s="52">
        <f>SUM(F$2:F70)</f>
        <v>40707.354861111111</v>
      </c>
      <c r="X70" s="52">
        <f t="shared" si="48"/>
        <v>1453.8341021825397</v>
      </c>
      <c r="Y70" s="45">
        <f t="shared" si="49"/>
        <v>20</v>
      </c>
      <c r="Z70" s="45">
        <f t="shared" si="50"/>
        <v>1</v>
      </c>
      <c r="AA70" s="47">
        <f>SUMIF('Rake Load'!C:C,Summary!B70,'Rake Load'!CA:CA)</f>
        <v>0.74583333333333324</v>
      </c>
      <c r="AB70" s="47">
        <f>SUMIF(C$2:C70,C70,AA$2:AA70)</f>
        <v>3.2111111111111104</v>
      </c>
      <c r="AC70" s="47">
        <f>SUM(AA$2:AA70)</f>
        <v>11.648611111130352</v>
      </c>
      <c r="AD70" s="52">
        <f t="shared" si="51"/>
        <v>0.37291666666666662</v>
      </c>
      <c r="AE70" s="52">
        <f t="shared" si="52"/>
        <v>0.35679012345679006</v>
      </c>
      <c r="AF70" s="52">
        <f t="shared" si="53"/>
        <v>0.41602182539751259</v>
      </c>
      <c r="AG70" s="47">
        <f>SUMIF(Unloader!B:B,Summary!B70,Unloader!M:M)</f>
        <v>19850</v>
      </c>
      <c r="AH70" s="47">
        <f>SUMIF(C$2:C70,C70,AG$2:AG70)</f>
        <v>95789</v>
      </c>
      <c r="AI70" s="47">
        <f>SUM(AG$2:AG70)</f>
        <v>284154</v>
      </c>
      <c r="AJ70" s="52">
        <f>SUMIF(Unloader!B:B,Summary!B70,Unloader!W:W)</f>
        <v>0.98958333333333337</v>
      </c>
      <c r="AK70" s="52">
        <f>SUMIF(Unloader!B:B,Summary!B70,Unloader!AD:AD)+SUMIF(Unloader!B:B,Summary!B70,Unloader!BR:BR)+SUMIF(Unloader!B:B,Summary!B70,Unloader!BN:BN)</f>
        <v>0</v>
      </c>
      <c r="AL70" s="52">
        <f>SUMIF(C$2:C70,C70,AJ$2:AJ70)</f>
        <v>2.5090277777777779</v>
      </c>
      <c r="AM70" s="52">
        <f>SUMIF(C$2:C70,C70,AK$2:AK70)</f>
        <v>9.7222222222222224E-2</v>
      </c>
      <c r="AN70" s="47">
        <f t="shared" si="54"/>
        <v>1654.8632306363377</v>
      </c>
      <c r="AO70" s="47">
        <f>SUM(AJ$2:AJ70)</f>
        <v>8.6027777777777779</v>
      </c>
      <c r="AP70" s="47">
        <f>SUM(AK$2:AK70)</f>
        <v>0.25347222222222221</v>
      </c>
      <c r="AQ70" s="47">
        <f t="shared" si="55"/>
        <v>1418.0520668718289</v>
      </c>
    </row>
    <row r="71" spans="1:43">
      <c r="A71" s="166">
        <f t="shared" si="36"/>
        <v>70</v>
      </c>
      <c r="B71" s="478">
        <f t="shared" si="28"/>
        <v>40703</v>
      </c>
      <c r="C71" s="42">
        <f t="shared" si="37"/>
        <v>6</v>
      </c>
      <c r="D71" s="170">
        <f>COUNTIF('Rake Load'!C:C,Summary!B71)</f>
        <v>0</v>
      </c>
      <c r="E71" s="170">
        <f>SUMIF('Rake Load'!C:C,B71,'Rake Load'!K:K)</f>
        <v>0</v>
      </c>
      <c r="F71" s="44">
        <f>SUMIF('Rake Load'!C:C,B71,'Rake Load'!AZ:AZ)</f>
        <v>0</v>
      </c>
      <c r="G71" s="44" t="e">
        <f t="shared" si="38"/>
        <v>#DIV/0!</v>
      </c>
      <c r="H71" s="45" t="e">
        <f t="shared" si="39"/>
        <v>#DIV/0!</v>
      </c>
      <c r="I71" s="45" t="e">
        <f t="shared" si="40"/>
        <v>#DIV/0!</v>
      </c>
      <c r="J71" s="44">
        <f>SUMIF('Rake Load'!C:C,B71,'Rake Load'!DK:DK)</f>
        <v>0</v>
      </c>
      <c r="K71" s="50">
        <f t="shared" si="41"/>
        <v>0</v>
      </c>
      <c r="L71" s="50" t="e">
        <f t="shared" si="42"/>
        <v>#DIV/0!</v>
      </c>
      <c r="M71" s="59" t="e">
        <f t="shared" si="43"/>
        <v>#DIV/0!</v>
      </c>
      <c r="N71" s="59" t="e">
        <f t="shared" si="44"/>
        <v>#DIV/0!</v>
      </c>
      <c r="O71" s="480">
        <f>SUMIF(C$2:C71,C71,D$2:D71)</f>
        <v>9</v>
      </c>
      <c r="P71" s="42">
        <f>SUMIF(C$2:C71,C71,F$2:F71)</f>
        <v>40703.41805555555</v>
      </c>
      <c r="Q71" s="46">
        <f t="shared" si="45"/>
        <v>4522.6020061728386</v>
      </c>
      <c r="R71" s="45">
        <f t="shared" si="46"/>
        <v>14</v>
      </c>
      <c r="S71" s="45">
        <f t="shared" si="47"/>
        <v>26</v>
      </c>
      <c r="T71" s="480">
        <f>SUM(D$2:D71)</f>
        <v>28</v>
      </c>
      <c r="U71" s="47">
        <f>SUMIF(C$2:C71,C71,E$2:E71)</f>
        <v>31700.18</v>
      </c>
      <c r="V71" s="47">
        <f>SUM(E$2:E71)</f>
        <v>97612.25</v>
      </c>
      <c r="W71" s="52">
        <f>SUM(F$2:F71)</f>
        <v>40707.354861111111</v>
      </c>
      <c r="X71" s="52">
        <f t="shared" si="48"/>
        <v>1453.8341021825397</v>
      </c>
      <c r="Y71" s="45">
        <f t="shared" si="49"/>
        <v>20</v>
      </c>
      <c r="Z71" s="45">
        <f t="shared" si="50"/>
        <v>1</v>
      </c>
      <c r="AA71" s="47">
        <f>SUMIF('Rake Load'!C:C,Summary!B71,'Rake Load'!CA:CA)</f>
        <v>0</v>
      </c>
      <c r="AB71" s="47">
        <f>SUMIF(C$2:C71,C71,AA$2:AA71)</f>
        <v>3.2111111111111104</v>
      </c>
      <c r="AC71" s="47">
        <f>SUM(AA$2:AA71)</f>
        <v>11.648611111130352</v>
      </c>
      <c r="AD71" s="52" t="e">
        <f t="shared" si="51"/>
        <v>#DIV/0!</v>
      </c>
      <c r="AE71" s="52">
        <f t="shared" si="52"/>
        <v>0.35679012345679006</v>
      </c>
      <c r="AF71" s="52">
        <f t="shared" si="53"/>
        <v>0.41602182539751259</v>
      </c>
      <c r="AG71" s="47">
        <f>SUMIF(Unloader!B:B,Summary!B71,Unloader!M:M)</f>
        <v>0</v>
      </c>
      <c r="AH71" s="47">
        <f>SUMIF(C$2:C71,C71,AG$2:AG71)</f>
        <v>95789</v>
      </c>
      <c r="AI71" s="47">
        <f>SUM(AG$2:AG71)</f>
        <v>284154</v>
      </c>
      <c r="AJ71" s="52">
        <f>SUMIF(Unloader!B:B,Summary!B71,Unloader!W:W)</f>
        <v>0</v>
      </c>
      <c r="AK71" s="52">
        <f>SUMIF(Unloader!B:B,Summary!B71,Unloader!AD:AD)+SUMIF(Unloader!B:B,Summary!B71,Unloader!BR:BR)+SUMIF(Unloader!B:B,Summary!B71,Unloader!BN:BN)</f>
        <v>0</v>
      </c>
      <c r="AL71" s="52">
        <f>SUMIF(C$2:C71,C71,AJ$2:AJ71)</f>
        <v>2.5090277777777779</v>
      </c>
      <c r="AM71" s="52">
        <f>SUMIF(C$2:C71,C71,AK$2:AK71)</f>
        <v>9.7222222222222224E-2</v>
      </c>
      <c r="AN71" s="47">
        <f t="shared" si="54"/>
        <v>1654.8632306363377</v>
      </c>
      <c r="AO71" s="47">
        <f>SUM(AJ$2:AJ71)</f>
        <v>8.6027777777777779</v>
      </c>
      <c r="AP71" s="47">
        <f>SUM(AK$2:AK71)</f>
        <v>0.25347222222222221</v>
      </c>
      <c r="AQ71" s="47">
        <f t="shared" si="55"/>
        <v>1418.0520668718289</v>
      </c>
    </row>
    <row r="72" spans="1:43">
      <c r="A72" s="166">
        <f t="shared" si="36"/>
        <v>71</v>
      </c>
      <c r="B72" s="478">
        <f t="shared" si="28"/>
        <v>40704</v>
      </c>
      <c r="C72" s="42">
        <f t="shared" si="37"/>
        <v>6</v>
      </c>
      <c r="D72" s="170">
        <f>COUNTIF('Rake Load'!C:C,Summary!B72)</f>
        <v>1</v>
      </c>
      <c r="E72" s="170">
        <f>SUMIF('Rake Load'!C:C,B72,'Rake Load'!K:K)</f>
        <v>3408.96</v>
      </c>
      <c r="F72" s="44">
        <f>SUMIF('Rake Load'!C:C,B72,'Rake Load'!AZ:AZ)</f>
        <v>0.1048611111111111</v>
      </c>
      <c r="G72" s="44">
        <f t="shared" si="38"/>
        <v>0.1048611111111111</v>
      </c>
      <c r="H72" s="45">
        <f t="shared" si="39"/>
        <v>2</v>
      </c>
      <c r="I72" s="45">
        <f t="shared" si="40"/>
        <v>31</v>
      </c>
      <c r="J72" s="44">
        <f>SUMIF('Rake Load'!C:C,B72,'Rake Load'!DK:DK)</f>
        <v>0</v>
      </c>
      <c r="K72" s="50">
        <f t="shared" si="41"/>
        <v>0.1048611111111111</v>
      </c>
      <c r="L72" s="50">
        <f t="shared" si="42"/>
        <v>0.1048611111111111</v>
      </c>
      <c r="M72" s="59">
        <f t="shared" si="43"/>
        <v>2</v>
      </c>
      <c r="N72" s="59">
        <f t="shared" si="44"/>
        <v>31</v>
      </c>
      <c r="O72" s="480">
        <f>SUMIF(C$2:C72,C72,D$2:D72)</f>
        <v>10</v>
      </c>
      <c r="P72" s="42">
        <f>SUMIF(C$2:C72,C72,F$2:F72)</f>
        <v>40703.522916666661</v>
      </c>
      <c r="Q72" s="46">
        <f t="shared" si="45"/>
        <v>4070.3522916666661</v>
      </c>
      <c r="R72" s="45">
        <f t="shared" si="46"/>
        <v>8</v>
      </c>
      <c r="S72" s="45">
        <f t="shared" si="47"/>
        <v>27</v>
      </c>
      <c r="T72" s="480">
        <f>SUM(D$2:D72)</f>
        <v>29</v>
      </c>
      <c r="U72" s="47">
        <f>SUMIF(C$2:C72,C72,E$2:E72)</f>
        <v>35109.14</v>
      </c>
      <c r="V72" s="47">
        <f>SUM(E$2:E72)</f>
        <v>101021.21</v>
      </c>
      <c r="W72" s="52">
        <f>SUM(F$2:F72)</f>
        <v>40707.459722222222</v>
      </c>
      <c r="X72" s="52">
        <f t="shared" si="48"/>
        <v>1403.7055076628353</v>
      </c>
      <c r="Y72" s="45">
        <f t="shared" si="49"/>
        <v>16</v>
      </c>
      <c r="Z72" s="45">
        <f t="shared" si="50"/>
        <v>55</v>
      </c>
      <c r="AA72" s="47">
        <f>SUMIF('Rake Load'!C:C,Summary!B72,'Rake Load'!CA:CA)</f>
        <v>0.20833333333333331</v>
      </c>
      <c r="AB72" s="47">
        <f>SUMIF(C$2:C72,C72,AA$2:AA72)</f>
        <v>3.4194444444444438</v>
      </c>
      <c r="AC72" s="47">
        <f>SUM(AA$2:AA72)</f>
        <v>11.856944444463686</v>
      </c>
      <c r="AD72" s="52">
        <f t="shared" si="51"/>
        <v>0.20833333333333331</v>
      </c>
      <c r="AE72" s="52">
        <f t="shared" si="52"/>
        <v>0.34194444444444438</v>
      </c>
      <c r="AF72" s="52">
        <f t="shared" si="53"/>
        <v>0.40886015325736846</v>
      </c>
      <c r="AG72" s="47">
        <f>SUMIF(Unloader!B:B,Summary!B72,Unloader!M:M)</f>
        <v>0</v>
      </c>
      <c r="AH72" s="47">
        <f>SUMIF(C$2:C72,C72,AG$2:AG72)</f>
        <v>95789</v>
      </c>
      <c r="AI72" s="47">
        <f>SUM(AG$2:AG72)</f>
        <v>284154</v>
      </c>
      <c r="AJ72" s="52">
        <f>SUMIF(Unloader!B:B,Summary!B72,Unloader!W:W)</f>
        <v>0</v>
      </c>
      <c r="AK72" s="52">
        <f>SUMIF(Unloader!B:B,Summary!B72,Unloader!AD:AD)+SUMIF(Unloader!B:B,Summary!B72,Unloader!BR:BR)+SUMIF(Unloader!B:B,Summary!B72,Unloader!BN:BN)</f>
        <v>0</v>
      </c>
      <c r="AL72" s="52">
        <f>SUMIF(C$2:C72,C72,AJ$2:AJ72)</f>
        <v>2.5090277777777779</v>
      </c>
      <c r="AM72" s="52">
        <f>SUMIF(C$2:C72,C72,AK$2:AK72)</f>
        <v>9.7222222222222224E-2</v>
      </c>
      <c r="AN72" s="47">
        <f t="shared" si="54"/>
        <v>1654.8632306363377</v>
      </c>
      <c r="AO72" s="47">
        <f>SUM(AJ$2:AJ72)</f>
        <v>8.6027777777777779</v>
      </c>
      <c r="AP72" s="47">
        <f>SUM(AK$2:AK72)</f>
        <v>0.25347222222222221</v>
      </c>
      <c r="AQ72" s="47">
        <f t="shared" si="55"/>
        <v>1418.0520668718289</v>
      </c>
    </row>
    <row r="73" spans="1:43">
      <c r="A73" s="166">
        <f t="shared" si="36"/>
        <v>72</v>
      </c>
      <c r="B73" s="478">
        <f t="shared" si="28"/>
        <v>40705</v>
      </c>
      <c r="C73" s="42">
        <f t="shared" si="37"/>
        <v>6</v>
      </c>
      <c r="D73" s="170">
        <f>COUNTIF('Rake Load'!C:C,Summary!B73)</f>
        <v>1</v>
      </c>
      <c r="E73" s="170">
        <f>SUMIF('Rake Load'!C:C,B73,'Rake Load'!K:K)</f>
        <v>3484.06</v>
      </c>
      <c r="F73" s="44">
        <f>SUMIF('Rake Load'!C:C,B73,'Rake Load'!AZ:AZ)</f>
        <v>0.14999999999999991</v>
      </c>
      <c r="G73" s="44">
        <f t="shared" si="38"/>
        <v>0.14999999999999991</v>
      </c>
      <c r="H73" s="45">
        <f t="shared" si="39"/>
        <v>3</v>
      </c>
      <c r="I73" s="45">
        <f t="shared" si="40"/>
        <v>36</v>
      </c>
      <c r="J73" s="44">
        <f>SUMIF('Rake Load'!C:C,B73,'Rake Load'!DK:DK)</f>
        <v>0</v>
      </c>
      <c r="K73" s="50">
        <f t="shared" si="41"/>
        <v>0.14999999999999991</v>
      </c>
      <c r="L73" s="50">
        <f t="shared" si="42"/>
        <v>0.14999999999999991</v>
      </c>
      <c r="M73" s="59">
        <f t="shared" si="43"/>
        <v>3</v>
      </c>
      <c r="N73" s="59">
        <f t="shared" si="44"/>
        <v>36</v>
      </c>
      <c r="O73" s="480">
        <f>SUMIF(C$2:C73,C73,D$2:D73)</f>
        <v>11</v>
      </c>
      <c r="P73" s="42">
        <f>SUMIF(C$2:C73,C73,F$2:F73)</f>
        <v>40703.672916666663</v>
      </c>
      <c r="Q73" s="46">
        <f t="shared" si="45"/>
        <v>3700.333901515151</v>
      </c>
      <c r="R73" s="45">
        <f t="shared" si="46"/>
        <v>8</v>
      </c>
      <c r="S73" s="45">
        <f t="shared" si="47"/>
        <v>0</v>
      </c>
      <c r="T73" s="480">
        <f>SUM(D$2:D73)</f>
        <v>30</v>
      </c>
      <c r="U73" s="47">
        <f>SUMIF(C$2:C73,C73,E$2:E73)</f>
        <v>38593.199999999997</v>
      </c>
      <c r="V73" s="47">
        <f>SUM(E$2:E73)</f>
        <v>104505.27</v>
      </c>
      <c r="W73" s="52">
        <f>SUM(F$2:F73)</f>
        <v>40707.609722222223</v>
      </c>
      <c r="X73" s="52">
        <f t="shared" si="48"/>
        <v>1356.9203240740742</v>
      </c>
      <c r="Y73" s="45">
        <f t="shared" si="49"/>
        <v>22</v>
      </c>
      <c r="Z73" s="45">
        <f t="shared" si="50"/>
        <v>5</v>
      </c>
      <c r="AA73" s="47">
        <f>SUMIF('Rake Load'!C:C,Summary!B73,'Rake Load'!CA:CA)</f>
        <v>0.28819444444444453</v>
      </c>
      <c r="AB73" s="47">
        <f>SUMIF(C$2:C73,C73,AA$2:AA73)</f>
        <v>3.7076388888888885</v>
      </c>
      <c r="AC73" s="47">
        <f>SUM(AA$2:AA73)</f>
        <v>12.14513888890813</v>
      </c>
      <c r="AD73" s="52">
        <f t="shared" si="51"/>
        <v>0.28819444444444453</v>
      </c>
      <c r="AE73" s="52">
        <f t="shared" si="52"/>
        <v>0.33705808080808075</v>
      </c>
      <c r="AF73" s="52">
        <f t="shared" si="53"/>
        <v>0.40483796296360436</v>
      </c>
      <c r="AG73" s="47">
        <f>SUMIF(Unloader!B:B,Summary!B73,Unloader!M:M)</f>
        <v>30998</v>
      </c>
      <c r="AH73" s="47">
        <f>SUMIF(C$2:C73,C73,AG$2:AG73)</f>
        <v>126787</v>
      </c>
      <c r="AI73" s="47">
        <f>SUM(AG$2:AG73)</f>
        <v>315152</v>
      </c>
      <c r="AJ73" s="52">
        <f>SUMIF(Unloader!B:B,Summary!B73,Unloader!W:W)</f>
        <v>0.80208333333333337</v>
      </c>
      <c r="AK73" s="52">
        <f>SUMIF(Unloader!B:B,Summary!B73,Unloader!AD:AD)+SUMIF(Unloader!B:B,Summary!B73,Unloader!BR:BR)+SUMIF(Unloader!B:B,Summary!B73,Unloader!BN:BN)</f>
        <v>0.13125000000000001</v>
      </c>
      <c r="AL73" s="52">
        <f>SUMIF(C$2:C73,C73,AJ$2:AJ73)</f>
        <v>3.3111111111111113</v>
      </c>
      <c r="AM73" s="52">
        <f>SUMIF(C$2:C73,C73,AK$2:AK73)</f>
        <v>0.22847222222222224</v>
      </c>
      <c r="AN73" s="47">
        <f t="shared" si="54"/>
        <v>1713.7238116692949</v>
      </c>
      <c r="AO73" s="47">
        <f>SUM(AJ$2:AJ73)</f>
        <v>9.4048611111111118</v>
      </c>
      <c r="AP73" s="47">
        <f>SUM(AK$2:AK73)</f>
        <v>0.38472222222222219</v>
      </c>
      <c r="AQ73" s="47">
        <f t="shared" si="55"/>
        <v>1455.7795057356225</v>
      </c>
    </row>
    <row r="74" spans="1:43">
      <c r="A74" s="166">
        <f t="shared" si="36"/>
        <v>73</v>
      </c>
      <c r="B74" s="478">
        <f t="shared" si="28"/>
        <v>40706</v>
      </c>
      <c r="C74" s="42">
        <f t="shared" si="37"/>
        <v>6</v>
      </c>
      <c r="D74" s="170">
        <f>COUNTIF('Rake Load'!C:C,Summary!B74)</f>
        <v>1</v>
      </c>
      <c r="E74" s="170">
        <f>SUMIF('Rake Load'!C:C,B74,'Rake Load'!K:K)</f>
        <v>3565.78</v>
      </c>
      <c r="F74" s="44">
        <f>SUMIF('Rake Load'!C:C,B74,'Rake Load'!AZ:AZ)</f>
        <v>0.10138888888888875</v>
      </c>
      <c r="G74" s="44">
        <f t="shared" si="38"/>
        <v>0.10138888888888875</v>
      </c>
      <c r="H74" s="45">
        <f t="shared" si="39"/>
        <v>2</v>
      </c>
      <c r="I74" s="45">
        <f t="shared" si="40"/>
        <v>26</v>
      </c>
      <c r="J74" s="44">
        <f>SUMIF('Rake Load'!C:C,B74,'Rake Load'!DK:DK)</f>
        <v>0</v>
      </c>
      <c r="K74" s="50">
        <f t="shared" si="41"/>
        <v>0.10138888888888875</v>
      </c>
      <c r="L74" s="50">
        <f t="shared" si="42"/>
        <v>0.10138888888888875</v>
      </c>
      <c r="M74" s="59">
        <f t="shared" si="43"/>
        <v>2</v>
      </c>
      <c r="N74" s="59">
        <f t="shared" si="44"/>
        <v>26</v>
      </c>
      <c r="O74" s="480">
        <f>SUMIF(C$2:C74,C74,D$2:D74)</f>
        <v>12</v>
      </c>
      <c r="P74" s="42">
        <f>SUMIF(C$2:C74,C74,F$2:F74)</f>
        <v>40703.774305555555</v>
      </c>
      <c r="Q74" s="46">
        <f t="shared" si="45"/>
        <v>3391.9811921296296</v>
      </c>
      <c r="R74" s="45">
        <f t="shared" si="46"/>
        <v>23</v>
      </c>
      <c r="S74" s="45">
        <f t="shared" si="47"/>
        <v>32</v>
      </c>
      <c r="T74" s="480">
        <f>SUM(D$2:D74)</f>
        <v>31</v>
      </c>
      <c r="U74" s="47">
        <f>SUMIF(C$2:C74,C74,E$2:E74)</f>
        <v>42158.979999999996</v>
      </c>
      <c r="V74" s="47">
        <f>SUM(E$2:E74)</f>
        <v>108071.05</v>
      </c>
      <c r="W74" s="52">
        <f>SUM(F$2:F74)</f>
        <v>40707.711111111115</v>
      </c>
      <c r="X74" s="52">
        <f t="shared" si="48"/>
        <v>1313.151971326165</v>
      </c>
      <c r="Y74" s="45">
        <f t="shared" si="49"/>
        <v>3</v>
      </c>
      <c r="Z74" s="45">
        <f t="shared" si="50"/>
        <v>38</v>
      </c>
      <c r="AA74" s="47">
        <f>SUMIF('Rake Load'!C:C,Summary!B74,'Rake Load'!CA:CA)</f>
        <v>0.23263888888888884</v>
      </c>
      <c r="AB74" s="47">
        <f>SUMIF(C$2:C74,C74,AA$2:AA74)</f>
        <v>3.9402777777777773</v>
      </c>
      <c r="AC74" s="47">
        <f>SUM(AA$2:AA74)</f>
        <v>12.37777777779702</v>
      </c>
      <c r="AD74" s="52">
        <f t="shared" si="51"/>
        <v>0.23263888888888884</v>
      </c>
      <c r="AE74" s="52">
        <f t="shared" si="52"/>
        <v>0.32835648148148144</v>
      </c>
      <c r="AF74" s="52">
        <f t="shared" si="53"/>
        <v>0.3992831541224845</v>
      </c>
      <c r="AG74" s="47">
        <f>SUMIF(Unloader!B:B,Summary!B74,Unloader!M:M)</f>
        <v>0</v>
      </c>
      <c r="AH74" s="47">
        <f>SUMIF(C$2:C74,C74,AG$2:AG74)</f>
        <v>126787</v>
      </c>
      <c r="AI74" s="47">
        <f>SUM(AG$2:AG74)</f>
        <v>315152</v>
      </c>
      <c r="AJ74" s="52">
        <f>SUMIF(Unloader!B:B,Summary!B74,Unloader!W:W)</f>
        <v>0</v>
      </c>
      <c r="AK74" s="52">
        <f>SUMIF(Unloader!B:B,Summary!B74,Unloader!AD:AD)+SUMIF(Unloader!B:B,Summary!B74,Unloader!BR:BR)+SUMIF(Unloader!B:B,Summary!B74,Unloader!BN:BN)</f>
        <v>0</v>
      </c>
      <c r="AL74" s="52">
        <f>SUMIF(C$2:C74,C74,AJ$2:AJ74)</f>
        <v>3.3111111111111113</v>
      </c>
      <c r="AM74" s="52">
        <f>SUMIF(C$2:C74,C74,AK$2:AK74)</f>
        <v>0.22847222222222224</v>
      </c>
      <c r="AN74" s="47">
        <f t="shared" si="54"/>
        <v>1713.7238116692949</v>
      </c>
      <c r="AO74" s="47">
        <f>SUM(AJ$2:AJ74)</f>
        <v>9.4048611111111118</v>
      </c>
      <c r="AP74" s="47">
        <f>SUM(AK$2:AK74)</f>
        <v>0.38472222222222219</v>
      </c>
      <c r="AQ74" s="47">
        <f t="shared" si="55"/>
        <v>1455.7795057356225</v>
      </c>
    </row>
    <row r="75" spans="1:43">
      <c r="A75" s="166">
        <f t="shared" si="36"/>
        <v>74</v>
      </c>
      <c r="B75" s="478">
        <f t="shared" si="28"/>
        <v>40707</v>
      </c>
      <c r="C75" s="42">
        <f t="shared" si="37"/>
        <v>6</v>
      </c>
      <c r="D75" s="170">
        <f>COUNTIF('Rake Load'!C:C,Summary!B75)</f>
        <v>0</v>
      </c>
      <c r="E75" s="170">
        <f>SUMIF('Rake Load'!C:C,B75,'Rake Load'!K:K)</f>
        <v>0</v>
      </c>
      <c r="F75" s="44">
        <f>SUMIF('Rake Load'!C:C,B75,'Rake Load'!AZ:AZ)</f>
        <v>0</v>
      </c>
      <c r="G75" s="44" t="e">
        <f t="shared" si="38"/>
        <v>#DIV/0!</v>
      </c>
      <c r="H75" s="45" t="e">
        <f t="shared" si="39"/>
        <v>#DIV/0!</v>
      </c>
      <c r="I75" s="45" t="e">
        <f t="shared" si="40"/>
        <v>#DIV/0!</v>
      </c>
      <c r="J75" s="44">
        <f>SUMIF('Rake Load'!C:C,B75,'Rake Load'!DK:DK)</f>
        <v>0</v>
      </c>
      <c r="K75" s="50">
        <f t="shared" si="41"/>
        <v>0</v>
      </c>
      <c r="L75" s="50" t="e">
        <f t="shared" si="42"/>
        <v>#DIV/0!</v>
      </c>
      <c r="M75" s="59" t="e">
        <f t="shared" si="43"/>
        <v>#DIV/0!</v>
      </c>
      <c r="N75" s="59" t="e">
        <f t="shared" si="44"/>
        <v>#DIV/0!</v>
      </c>
      <c r="O75" s="480">
        <f>SUMIF(C$2:C75,C75,D$2:D75)</f>
        <v>12</v>
      </c>
      <c r="P75" s="42">
        <f>SUMIF(C$2:C75,C75,F$2:F75)</f>
        <v>40703.774305555555</v>
      </c>
      <c r="Q75" s="46">
        <f t="shared" si="45"/>
        <v>3391.9811921296296</v>
      </c>
      <c r="R75" s="45">
        <f t="shared" si="46"/>
        <v>23</v>
      </c>
      <c r="S75" s="45">
        <f t="shared" si="47"/>
        <v>32</v>
      </c>
      <c r="T75" s="480">
        <f>SUM(D$2:D75)</f>
        <v>31</v>
      </c>
      <c r="U75" s="47">
        <f>SUMIF(C$2:C75,C75,E$2:E75)</f>
        <v>42158.979999999996</v>
      </c>
      <c r="V75" s="47">
        <f>SUM(E$2:E75)</f>
        <v>108071.05</v>
      </c>
      <c r="W75" s="52">
        <f>SUM(F$2:F75)</f>
        <v>40707.711111111115</v>
      </c>
      <c r="X75" s="52">
        <f t="shared" si="48"/>
        <v>1313.151971326165</v>
      </c>
      <c r="Y75" s="45">
        <f t="shared" si="49"/>
        <v>3</v>
      </c>
      <c r="Z75" s="45">
        <f t="shared" si="50"/>
        <v>38</v>
      </c>
      <c r="AA75" s="47">
        <f>SUMIF('Rake Load'!C:C,Summary!B75,'Rake Load'!CA:CA)</f>
        <v>0</v>
      </c>
      <c r="AB75" s="47">
        <f>SUMIF(C$2:C75,C75,AA$2:AA75)</f>
        <v>3.9402777777777773</v>
      </c>
      <c r="AC75" s="47">
        <f>SUM(AA$2:AA75)</f>
        <v>12.37777777779702</v>
      </c>
      <c r="AD75" s="52" t="e">
        <f t="shared" si="51"/>
        <v>#DIV/0!</v>
      </c>
      <c r="AE75" s="52">
        <f t="shared" si="52"/>
        <v>0.32835648148148144</v>
      </c>
      <c r="AF75" s="52">
        <f t="shared" si="53"/>
        <v>0.3992831541224845</v>
      </c>
      <c r="AG75" s="47">
        <f>SUMIF(Unloader!B:B,Summary!B75,Unloader!M:M)</f>
        <v>0</v>
      </c>
      <c r="AH75" s="47">
        <f>SUMIF(C$2:C75,C75,AG$2:AG75)</f>
        <v>126787</v>
      </c>
      <c r="AI75" s="47">
        <f>SUM(AG$2:AG75)</f>
        <v>315152</v>
      </c>
      <c r="AJ75" s="52">
        <f>SUMIF(Unloader!B:B,Summary!B75,Unloader!W:W)</f>
        <v>0</v>
      </c>
      <c r="AK75" s="52">
        <f>SUMIF(Unloader!B:B,Summary!B75,Unloader!AD:AD)+SUMIF(Unloader!B:B,Summary!B75,Unloader!BR:BR)+SUMIF(Unloader!B:B,Summary!B75,Unloader!BN:BN)</f>
        <v>0</v>
      </c>
      <c r="AL75" s="52">
        <f>SUMIF(C$2:C75,C75,AJ$2:AJ75)</f>
        <v>3.3111111111111113</v>
      </c>
      <c r="AM75" s="52">
        <f>SUMIF(C$2:C75,C75,AK$2:AK75)</f>
        <v>0.22847222222222224</v>
      </c>
      <c r="AN75" s="47">
        <f t="shared" si="54"/>
        <v>1713.7238116692949</v>
      </c>
      <c r="AO75" s="47">
        <f>SUM(AJ$2:AJ75)</f>
        <v>9.4048611111111118</v>
      </c>
      <c r="AP75" s="47">
        <f>SUM(AK$2:AK75)</f>
        <v>0.38472222222222219</v>
      </c>
      <c r="AQ75" s="47">
        <f t="shared" si="55"/>
        <v>1455.7795057356225</v>
      </c>
    </row>
    <row r="76" spans="1:43">
      <c r="A76" s="166">
        <f t="shared" si="36"/>
        <v>75</v>
      </c>
      <c r="B76" s="478">
        <f t="shared" si="28"/>
        <v>40708</v>
      </c>
      <c r="C76" s="42">
        <f t="shared" si="37"/>
        <v>6</v>
      </c>
      <c r="D76" s="170">
        <f>COUNTIF('Rake Load'!C:C,Summary!B76)</f>
        <v>2</v>
      </c>
      <c r="E76" s="170">
        <f>SUMIF('Rake Load'!C:C,B76,'Rake Load'!K:K)</f>
        <v>6963.8899999999994</v>
      </c>
      <c r="F76" s="44">
        <f>SUMIF('Rake Load'!C:C,B76,'Rake Load'!AZ:AZ)</f>
        <v>0.17291666666666677</v>
      </c>
      <c r="G76" s="44">
        <f t="shared" si="38"/>
        <v>8.6458333333333387E-2</v>
      </c>
      <c r="H76" s="45">
        <f t="shared" si="39"/>
        <v>2</v>
      </c>
      <c r="I76" s="45">
        <f t="shared" si="40"/>
        <v>4</v>
      </c>
      <c r="J76" s="44">
        <f>SUMIF('Rake Load'!C:C,B76,'Rake Load'!DK:DK)</f>
        <v>0</v>
      </c>
      <c r="K76" s="50">
        <f t="shared" si="41"/>
        <v>0.17291666666666677</v>
      </c>
      <c r="L76" s="50">
        <f t="shared" si="42"/>
        <v>8.6458333333333387E-2</v>
      </c>
      <c r="M76" s="59">
        <f t="shared" si="43"/>
        <v>2</v>
      </c>
      <c r="N76" s="59">
        <f t="shared" si="44"/>
        <v>4</v>
      </c>
      <c r="O76" s="480">
        <f>SUMIF(C$2:C76,C76,D$2:D76)</f>
        <v>14</v>
      </c>
      <c r="P76" s="42">
        <f>SUMIF(C$2:C76,C76,F$2:F76)</f>
        <v>40703.947222222225</v>
      </c>
      <c r="Q76" s="46">
        <f t="shared" si="45"/>
        <v>2907.4248015873018</v>
      </c>
      <c r="R76" s="45">
        <f t="shared" si="46"/>
        <v>10</v>
      </c>
      <c r="S76" s="45">
        <f t="shared" si="47"/>
        <v>11</v>
      </c>
      <c r="T76" s="480">
        <f>SUM(D$2:D76)</f>
        <v>33</v>
      </c>
      <c r="U76" s="47">
        <f>SUMIF(C$2:C76,C76,E$2:E76)</f>
        <v>49122.869999999995</v>
      </c>
      <c r="V76" s="47">
        <f>SUM(E$2:E76)</f>
        <v>115034.94</v>
      </c>
      <c r="W76" s="52">
        <f>SUM(F$2:F76)</f>
        <v>40707.884027777785</v>
      </c>
      <c r="X76" s="52">
        <f t="shared" si="48"/>
        <v>1233.5722432659934</v>
      </c>
      <c r="Y76" s="45">
        <f t="shared" si="49"/>
        <v>13</v>
      </c>
      <c r="Z76" s="45">
        <f t="shared" si="50"/>
        <v>44</v>
      </c>
      <c r="AA76" s="47">
        <f>SUMIF('Rake Load'!C:C,Summary!B76,'Rake Load'!CA:CA)</f>
        <v>0.4104166666666666</v>
      </c>
      <c r="AB76" s="47">
        <f>SUMIF(C$2:C76,C76,AA$2:AA76)</f>
        <v>4.3506944444444438</v>
      </c>
      <c r="AC76" s="47">
        <f>SUM(AA$2:AA76)</f>
        <v>12.788194444463686</v>
      </c>
      <c r="AD76" s="52">
        <f t="shared" si="51"/>
        <v>0.2052083333333333</v>
      </c>
      <c r="AE76" s="52">
        <f t="shared" si="52"/>
        <v>0.31076388888888884</v>
      </c>
      <c r="AF76" s="52">
        <f t="shared" si="53"/>
        <v>0.38752104377162683</v>
      </c>
      <c r="AG76" s="47">
        <f>SUMIF(Unloader!B:B,Summary!B76,Unloader!M:M)</f>
        <v>42066</v>
      </c>
      <c r="AH76" s="47">
        <f>SUMIF(C$2:C76,C76,AG$2:AG76)</f>
        <v>168853</v>
      </c>
      <c r="AI76" s="47">
        <f>SUM(AG$2:AG76)</f>
        <v>357218</v>
      </c>
      <c r="AJ76" s="52">
        <f>SUMIF(Unloader!B:B,Summary!B76,Unloader!W:W)</f>
        <v>0.78472222222222221</v>
      </c>
      <c r="AK76" s="52">
        <f>SUMIF(Unloader!B:B,Summary!B76,Unloader!AD:AD)+SUMIF(Unloader!B:B,Summary!B76,Unloader!BR:BR)+SUMIF(Unloader!B:B,Summary!B76,Unloader!BN:BN)</f>
        <v>9.3055555555555558E-2</v>
      </c>
      <c r="AL76" s="52">
        <f>SUMIF(C$2:C76,C76,AJ$2:AJ76)</f>
        <v>4.0958333333333332</v>
      </c>
      <c r="AM76" s="52">
        <f>SUMIF(C$2:C76,C76,AK$2:AK76)</f>
        <v>0.3215277777777778</v>
      </c>
      <c r="AN76" s="47">
        <f t="shared" si="54"/>
        <v>1864.0625574977003</v>
      </c>
      <c r="AO76" s="47">
        <f>SUM(AJ$2:AJ76)</f>
        <v>10.189583333333333</v>
      </c>
      <c r="AP76" s="47">
        <f>SUM(AK$2:AK76)</f>
        <v>0.47777777777777775</v>
      </c>
      <c r="AQ76" s="47">
        <f t="shared" si="55"/>
        <v>1532.5763317840544</v>
      </c>
    </row>
    <row r="77" spans="1:43">
      <c r="A77" s="166">
        <f t="shared" si="36"/>
        <v>76</v>
      </c>
      <c r="B77" s="478">
        <f t="shared" si="28"/>
        <v>40709</v>
      </c>
      <c r="C77" s="42">
        <f t="shared" si="37"/>
        <v>6</v>
      </c>
      <c r="D77" s="170">
        <f>COUNTIF('Rake Load'!C:C,Summary!B77)</f>
        <v>1</v>
      </c>
      <c r="E77" s="170">
        <f>SUMIF('Rake Load'!C:C,B77,'Rake Load'!K:K)</f>
        <v>3571.64</v>
      </c>
      <c r="F77" s="44">
        <f>SUMIF('Rake Load'!C:C,B77,'Rake Load'!AZ:AZ)</f>
        <v>0.22847222222222219</v>
      </c>
      <c r="G77" s="44">
        <f t="shared" si="38"/>
        <v>0.22847222222222219</v>
      </c>
      <c r="H77" s="45">
        <f t="shared" si="39"/>
        <v>5</v>
      </c>
      <c r="I77" s="45">
        <f t="shared" si="40"/>
        <v>29</v>
      </c>
      <c r="J77" s="44">
        <f>SUMIF('Rake Load'!C:C,B77,'Rake Load'!DK:DK)</f>
        <v>0</v>
      </c>
      <c r="K77" s="50">
        <f t="shared" si="41"/>
        <v>0.22847222222222219</v>
      </c>
      <c r="L77" s="50">
        <f t="shared" si="42"/>
        <v>0.22847222222222219</v>
      </c>
      <c r="M77" s="59">
        <f t="shared" si="43"/>
        <v>5</v>
      </c>
      <c r="N77" s="59">
        <f t="shared" si="44"/>
        <v>29</v>
      </c>
      <c r="O77" s="480">
        <f>SUMIF(C$2:C77,C77,D$2:D77)</f>
        <v>15</v>
      </c>
      <c r="P77" s="42">
        <f>SUMIF(C$2:C77,C77,F$2:F77)</f>
        <v>40704.17569444445</v>
      </c>
      <c r="Q77" s="46">
        <f t="shared" si="45"/>
        <v>2713.6117129629633</v>
      </c>
      <c r="R77" s="45">
        <f t="shared" si="46"/>
        <v>14</v>
      </c>
      <c r="S77" s="45">
        <f t="shared" si="47"/>
        <v>40</v>
      </c>
      <c r="T77" s="480">
        <f>SUM(D$2:D77)</f>
        <v>34</v>
      </c>
      <c r="U77" s="47">
        <f>SUMIF(C$2:C77,C77,E$2:E77)</f>
        <v>52694.509999999995</v>
      </c>
      <c r="V77" s="47">
        <f>SUM(E$2:E77)</f>
        <v>118606.58</v>
      </c>
      <c r="W77" s="52">
        <f>SUM(F$2:F77)</f>
        <v>40708.11250000001</v>
      </c>
      <c r="X77" s="52">
        <f t="shared" si="48"/>
        <v>1197.2974264705886</v>
      </c>
      <c r="Y77" s="45">
        <f t="shared" si="49"/>
        <v>7</v>
      </c>
      <c r="Z77" s="45">
        <f t="shared" si="50"/>
        <v>8</v>
      </c>
      <c r="AA77" s="47">
        <f>SUMIF('Rake Load'!C:C,Summary!B77,'Rake Load'!CA:CA)</f>
        <v>0.41319444444444453</v>
      </c>
      <c r="AB77" s="47">
        <f>SUMIF(C$2:C77,C77,AA$2:AA77)</f>
        <v>4.7638888888888884</v>
      </c>
      <c r="AC77" s="47">
        <f>SUM(AA$2:AA77)</f>
        <v>13.201388888908131</v>
      </c>
      <c r="AD77" s="52">
        <f t="shared" si="51"/>
        <v>0.41319444444444453</v>
      </c>
      <c r="AE77" s="52">
        <f t="shared" si="52"/>
        <v>0.31759259259259254</v>
      </c>
      <c r="AF77" s="52">
        <f t="shared" si="53"/>
        <v>0.38827614379141562</v>
      </c>
      <c r="AG77" s="47">
        <f>SUMIF(Unloader!B:B,Summary!B77,Unloader!M:M)</f>
        <v>10086</v>
      </c>
      <c r="AH77" s="47">
        <f>SUMIF(C$2:C77,C77,AG$2:AG77)</f>
        <v>178939</v>
      </c>
      <c r="AI77" s="47">
        <f>SUM(AG$2:AG77)</f>
        <v>367304</v>
      </c>
      <c r="AJ77" s="52">
        <f>SUMIF(Unloader!B:B,Summary!B77,Unloader!W:W)</f>
        <v>1</v>
      </c>
      <c r="AK77" s="52">
        <f>SUMIF(Unloader!B:B,Summary!B77,Unloader!AD:AD)+SUMIF(Unloader!B:B,Summary!B77,Unloader!BR:BR)+SUMIF(Unloader!B:B,Summary!B77,Unloader!BN:BN)</f>
        <v>0.66249999999999998</v>
      </c>
      <c r="AL77" s="52">
        <f>SUMIF(C$2:C77,C77,AJ$2:AJ77)</f>
        <v>5.0958333333333332</v>
      </c>
      <c r="AM77" s="52">
        <f>SUMIF(C$2:C77,C77,AK$2:AK77)</f>
        <v>0.98402777777777772</v>
      </c>
      <c r="AN77" s="47">
        <f t="shared" si="54"/>
        <v>1813.2646512413442</v>
      </c>
      <c r="AO77" s="47">
        <f>SUM(AJ$2:AJ77)</f>
        <v>11.189583333333333</v>
      </c>
      <c r="AP77" s="47">
        <f>SUM(AK$2:AK77)</f>
        <v>1.1402777777777777</v>
      </c>
      <c r="AQ77" s="47">
        <f t="shared" si="55"/>
        <v>1522.9244696289131</v>
      </c>
    </row>
    <row r="78" spans="1:43">
      <c r="A78" s="166">
        <f t="shared" si="36"/>
        <v>77</v>
      </c>
      <c r="B78" s="478">
        <f t="shared" si="28"/>
        <v>40710</v>
      </c>
      <c r="C78" s="42">
        <f t="shared" si="37"/>
        <v>6</v>
      </c>
      <c r="D78" s="170">
        <f>COUNTIF('Rake Load'!C:C,Summary!B78)</f>
        <v>1</v>
      </c>
      <c r="E78" s="170">
        <f>SUMIF('Rake Load'!C:C,B78,'Rake Load'!K:K)</f>
        <v>3629.13</v>
      </c>
      <c r="F78" s="44">
        <f>SUMIF('Rake Load'!C:C,B78,'Rake Load'!AZ:AZ)</f>
        <v>0.69444444444444442</v>
      </c>
      <c r="G78" s="44">
        <f t="shared" si="38"/>
        <v>0.69444444444444442</v>
      </c>
      <c r="H78" s="45">
        <f t="shared" si="39"/>
        <v>16</v>
      </c>
      <c r="I78" s="45">
        <f t="shared" si="40"/>
        <v>40</v>
      </c>
      <c r="J78" s="44">
        <f>SUMIF('Rake Load'!C:C,B78,'Rake Load'!DK:DK)</f>
        <v>0</v>
      </c>
      <c r="K78" s="50">
        <f t="shared" si="41"/>
        <v>0.69444444444444442</v>
      </c>
      <c r="L78" s="50">
        <f t="shared" si="42"/>
        <v>0.69444444444444442</v>
      </c>
      <c r="M78" s="59">
        <f t="shared" si="43"/>
        <v>16</v>
      </c>
      <c r="N78" s="59">
        <f t="shared" si="44"/>
        <v>40</v>
      </c>
      <c r="O78" s="480">
        <f>SUMIF(C$2:C78,C78,D$2:D78)</f>
        <v>16</v>
      </c>
      <c r="P78" s="42">
        <f>SUMIF(C$2:C78,C78,F$2:F78)</f>
        <v>40704.870138888895</v>
      </c>
      <c r="Q78" s="46">
        <f t="shared" si="45"/>
        <v>2544.0543836805559</v>
      </c>
      <c r="R78" s="45">
        <f t="shared" si="46"/>
        <v>1</v>
      </c>
      <c r="S78" s="45">
        <f t="shared" si="47"/>
        <v>18</v>
      </c>
      <c r="T78" s="480">
        <f>SUM(D$2:D78)</f>
        <v>35</v>
      </c>
      <c r="U78" s="47">
        <f>SUMIF(C$2:C78,C78,E$2:E78)</f>
        <v>56323.639999999992</v>
      </c>
      <c r="V78" s="47">
        <f>SUM(E$2:E78)</f>
        <v>122235.71</v>
      </c>
      <c r="W78" s="52">
        <f>SUM(F$2:F78)</f>
        <v>40708.806944444455</v>
      </c>
      <c r="X78" s="52">
        <f t="shared" si="48"/>
        <v>1163.1087698412703</v>
      </c>
      <c r="Y78" s="45">
        <f t="shared" si="49"/>
        <v>2</v>
      </c>
      <c r="Z78" s="45">
        <f t="shared" si="50"/>
        <v>36</v>
      </c>
      <c r="AA78" s="47">
        <f>SUMIF('Rake Load'!C:C,Summary!B78,'Rake Load'!CA:CA)</f>
        <v>0.99305555555555558</v>
      </c>
      <c r="AB78" s="47">
        <f>SUMIF(C$2:C78,C78,AA$2:AA78)</f>
        <v>5.7569444444444438</v>
      </c>
      <c r="AC78" s="47">
        <f>SUM(AA$2:AA78)</f>
        <v>14.194444444463686</v>
      </c>
      <c r="AD78" s="52">
        <f t="shared" si="51"/>
        <v>0.99305555555555558</v>
      </c>
      <c r="AE78" s="52">
        <f t="shared" si="52"/>
        <v>0.35980902777777773</v>
      </c>
      <c r="AF78" s="52">
        <f t="shared" si="53"/>
        <v>0.40555555555610534</v>
      </c>
      <c r="AG78" s="47">
        <f>SUMIF(Unloader!B:B,Summary!B78,Unloader!M:M)</f>
        <v>0</v>
      </c>
      <c r="AH78" s="47">
        <f>SUMIF(C$2:C78,C78,AG$2:AG78)</f>
        <v>178939</v>
      </c>
      <c r="AI78" s="47">
        <f>SUM(AG$2:AG78)</f>
        <v>367304</v>
      </c>
      <c r="AJ78" s="52">
        <f>SUMIF(Unloader!B:B,Summary!B78,Unloader!W:W)</f>
        <v>1</v>
      </c>
      <c r="AK78" s="52">
        <f>SUMIF(Unloader!B:B,Summary!B78,Unloader!AD:AD)+SUMIF(Unloader!B:B,Summary!B78,Unloader!BR:BR)+SUMIF(Unloader!B:B,Summary!B78,Unloader!BN:BN)</f>
        <v>9.3055555555555558E-2</v>
      </c>
      <c r="AL78" s="52">
        <f>SUMIF(C$2:C78,C78,AJ$2:AJ78)</f>
        <v>6.0958333333333332</v>
      </c>
      <c r="AM78" s="52">
        <f>SUMIF(C$2:C78,C78,AK$2:AK78)</f>
        <v>1.0770833333333334</v>
      </c>
      <c r="AN78" s="47">
        <f t="shared" si="54"/>
        <v>1485.5873806558739</v>
      </c>
      <c r="AO78" s="47">
        <f>SUM(AJ$2:AJ78)</f>
        <v>12.189583333333333</v>
      </c>
      <c r="AP78" s="47">
        <f>SUM(AK$2:AK78)</f>
        <v>1.2333333333333334</v>
      </c>
      <c r="AQ78" s="47">
        <f t="shared" si="55"/>
        <v>1396.8587183875261</v>
      </c>
    </row>
    <row r="79" spans="1:43">
      <c r="A79" s="166">
        <f t="shared" si="36"/>
        <v>78</v>
      </c>
      <c r="B79" s="478">
        <f t="shared" si="28"/>
        <v>40711</v>
      </c>
      <c r="C79" s="42">
        <f t="shared" si="37"/>
        <v>6</v>
      </c>
      <c r="D79" s="170">
        <f>COUNTIF('Rake Load'!C:C,Summary!B79)</f>
        <v>1</v>
      </c>
      <c r="E79" s="170">
        <f>SUMIF('Rake Load'!C:C,B79,'Rake Load'!K:K)</f>
        <v>0</v>
      </c>
      <c r="F79" s="44">
        <f>SUMIF('Rake Load'!C:C,B79,'Rake Load'!AZ:AZ)</f>
        <v>0</v>
      </c>
      <c r="G79" s="44">
        <f t="shared" si="38"/>
        <v>0</v>
      </c>
      <c r="H79" s="45">
        <f t="shared" si="39"/>
        <v>0</v>
      </c>
      <c r="I79" s="45">
        <f t="shared" si="40"/>
        <v>0</v>
      </c>
      <c r="J79" s="44">
        <f>SUMIF('Rake Load'!C:C,B79,'Rake Load'!DK:DK)</f>
        <v>0</v>
      </c>
      <c r="K79" s="50">
        <f t="shared" si="41"/>
        <v>0</v>
      </c>
      <c r="L79" s="50">
        <f t="shared" si="42"/>
        <v>0</v>
      </c>
      <c r="M79" s="59">
        <f t="shared" si="43"/>
        <v>0</v>
      </c>
      <c r="N79" s="59">
        <f t="shared" si="44"/>
        <v>0</v>
      </c>
      <c r="O79" s="480">
        <f>SUMIF(C$2:C79,C79,D$2:D79)</f>
        <v>17</v>
      </c>
      <c r="P79" s="42">
        <f>SUMIF(C$2:C79,C79,F$2:F79)</f>
        <v>40704.870138888895</v>
      </c>
      <c r="Q79" s="46">
        <f t="shared" si="45"/>
        <v>2394.4041258169937</v>
      </c>
      <c r="R79" s="45">
        <f t="shared" si="46"/>
        <v>9</v>
      </c>
      <c r="S79" s="45">
        <f t="shared" si="47"/>
        <v>41</v>
      </c>
      <c r="T79" s="480">
        <f>SUM(D$2:D79)</f>
        <v>36</v>
      </c>
      <c r="U79" s="47">
        <f>SUMIF(C$2:C79,C79,E$2:E79)</f>
        <v>56323.639999999992</v>
      </c>
      <c r="V79" s="47">
        <f>SUM(E$2:E79)</f>
        <v>122235.71</v>
      </c>
      <c r="W79" s="52">
        <f>SUM(F$2:F79)</f>
        <v>40708.806944444455</v>
      </c>
      <c r="X79" s="52">
        <f t="shared" si="48"/>
        <v>1130.8001929012348</v>
      </c>
      <c r="Y79" s="45">
        <f t="shared" si="49"/>
        <v>19</v>
      </c>
      <c r="Z79" s="45">
        <f t="shared" si="50"/>
        <v>12</v>
      </c>
      <c r="AA79" s="47">
        <f>SUMIF('Rake Load'!C:C,Summary!B79,'Rake Load'!CA:CA)</f>
        <v>0</v>
      </c>
      <c r="AB79" s="47">
        <f>SUMIF(C$2:C79,C79,AA$2:AA79)</f>
        <v>5.7569444444444438</v>
      </c>
      <c r="AC79" s="47">
        <f>SUM(AA$2:AA79)</f>
        <v>14.194444444463686</v>
      </c>
      <c r="AD79" s="52">
        <f t="shared" si="51"/>
        <v>0</v>
      </c>
      <c r="AE79" s="52">
        <f t="shared" si="52"/>
        <v>0.33864379084967317</v>
      </c>
      <c r="AF79" s="52">
        <f t="shared" si="53"/>
        <v>0.39429012345732461</v>
      </c>
      <c r="AG79" s="47">
        <f>SUMIF(Unloader!B:B,Summary!B79,Unloader!M:M)</f>
        <v>0</v>
      </c>
      <c r="AH79" s="47">
        <f>SUMIF(C$2:C79,C79,AG$2:AG79)</f>
        <v>178939</v>
      </c>
      <c r="AI79" s="47">
        <f>SUM(AG$2:AG79)</f>
        <v>367304</v>
      </c>
      <c r="AJ79" s="52">
        <f>SUMIF(Unloader!B:B,Summary!B79,Unloader!W:W)</f>
        <v>1</v>
      </c>
      <c r="AK79" s="52">
        <f>SUMIF(Unloader!B:B,Summary!B79,Unloader!AD:AD)+SUMIF(Unloader!B:B,Summary!B79,Unloader!BR:BR)+SUMIF(Unloader!B:B,Summary!B79,Unloader!BN:BN)</f>
        <v>0</v>
      </c>
      <c r="AL79" s="52">
        <f>SUMIF(C$2:C79,C79,AJ$2:AJ79)</f>
        <v>7.0958333333333332</v>
      </c>
      <c r="AM79" s="52">
        <f>SUMIF(C$2:C79,C79,AK$2:AK79)</f>
        <v>1.0770833333333334</v>
      </c>
      <c r="AN79" s="47">
        <f t="shared" si="54"/>
        <v>1238.7608168916581</v>
      </c>
      <c r="AO79" s="47">
        <f>SUM(AJ$2:AJ79)</f>
        <v>13.189583333333333</v>
      </c>
      <c r="AP79" s="47">
        <f>SUM(AK$2:AK79)</f>
        <v>1.2333333333333334</v>
      </c>
      <c r="AQ79" s="47">
        <f t="shared" si="55"/>
        <v>1280.0278794215019</v>
      </c>
    </row>
    <row r="80" spans="1:43">
      <c r="A80" s="166">
        <f t="shared" si="36"/>
        <v>79</v>
      </c>
      <c r="B80" s="478">
        <f t="shared" si="28"/>
        <v>40712</v>
      </c>
      <c r="C80" s="42">
        <f t="shared" si="37"/>
        <v>6</v>
      </c>
      <c r="D80" s="170">
        <f>COUNTIF('Rake Load'!C:C,Summary!B80)</f>
        <v>1</v>
      </c>
      <c r="E80" s="170">
        <f>SUMIF('Rake Load'!C:C,B80,'Rake Load'!K:K)</f>
        <v>3576.02</v>
      </c>
      <c r="F80" s="44">
        <f>SUMIF('Rake Load'!C:C,B80,'Rake Load'!AZ:AZ)</f>
        <v>0.13124999999854481</v>
      </c>
      <c r="G80" s="44">
        <f t="shared" si="38"/>
        <v>0.13124999999854481</v>
      </c>
      <c r="H80" s="45">
        <f t="shared" si="39"/>
        <v>3</v>
      </c>
      <c r="I80" s="45">
        <f t="shared" si="40"/>
        <v>9</v>
      </c>
      <c r="J80" s="44">
        <f>SUMIF('Rake Load'!C:C,B80,'Rake Load'!DK:DK)</f>
        <v>0</v>
      </c>
      <c r="K80" s="50">
        <f t="shared" si="41"/>
        <v>0.13124999999854481</v>
      </c>
      <c r="L80" s="50">
        <f t="shared" si="42"/>
        <v>0.13124999999854481</v>
      </c>
      <c r="M80" s="59">
        <f t="shared" si="43"/>
        <v>3</v>
      </c>
      <c r="N80" s="59">
        <f t="shared" si="44"/>
        <v>9</v>
      </c>
      <c r="O80" s="480">
        <f>SUMIF(C$2:C80,C80,D$2:D80)</f>
        <v>18</v>
      </c>
      <c r="P80" s="42">
        <f>SUMIF(C$2:C80,C80,F$2:F80)</f>
        <v>40705.001388888893</v>
      </c>
      <c r="Q80" s="46">
        <f t="shared" si="45"/>
        <v>2261.3889660493828</v>
      </c>
      <c r="R80" s="45">
        <f t="shared" si="46"/>
        <v>9</v>
      </c>
      <c r="S80" s="45">
        <f t="shared" si="47"/>
        <v>20</v>
      </c>
      <c r="T80" s="480">
        <f>SUM(D$2:D80)</f>
        <v>37</v>
      </c>
      <c r="U80" s="47">
        <f>SUMIF(C$2:C80,C80,E$2:E80)</f>
        <v>59899.659999999989</v>
      </c>
      <c r="V80" s="47">
        <f>SUM(E$2:E80)</f>
        <v>125811.73000000001</v>
      </c>
      <c r="W80" s="52">
        <f>SUM(F$2:F80)</f>
        <v>40708.938194444454</v>
      </c>
      <c r="X80" s="52">
        <f t="shared" si="48"/>
        <v>1100.2415728228232</v>
      </c>
      <c r="Y80" s="45">
        <f t="shared" si="49"/>
        <v>5</v>
      </c>
      <c r="Z80" s="45">
        <f t="shared" si="50"/>
        <v>47</v>
      </c>
      <c r="AA80" s="47">
        <f>SUMIF('Rake Load'!C:C,Summary!B80,'Rake Load'!CA:CA)</f>
        <v>1.4722222222262644</v>
      </c>
      <c r="AB80" s="47">
        <f>SUMIF(C$2:C80,C80,AA$2:AA80)</f>
        <v>7.2291666666707082</v>
      </c>
      <c r="AC80" s="47">
        <f>SUM(AA$2:AA80)</f>
        <v>15.666666666689951</v>
      </c>
      <c r="AD80" s="52">
        <f t="shared" si="51"/>
        <v>1.4722222222262644</v>
      </c>
      <c r="AE80" s="52">
        <f t="shared" si="52"/>
        <v>0.40162037037059489</v>
      </c>
      <c r="AF80" s="52">
        <f t="shared" si="53"/>
        <v>0.4234234234240527</v>
      </c>
      <c r="AG80" s="47">
        <f>SUMIF(Unloader!B:B,Summary!B80,Unloader!M:M)</f>
        <v>4448</v>
      </c>
      <c r="AH80" s="47">
        <f>SUMIF(C$2:C80,C80,AG$2:AG80)</f>
        <v>183387</v>
      </c>
      <c r="AI80" s="47">
        <f>SUM(AG$2:AG80)</f>
        <v>371752</v>
      </c>
      <c r="AJ80" s="52">
        <f>SUMIF(Unloader!B:B,Summary!B80,Unloader!W:W)</f>
        <v>1</v>
      </c>
      <c r="AK80" s="52">
        <f>SUMIF(Unloader!B:B,Summary!B80,Unloader!AD:AD)+SUMIF(Unloader!B:B,Summary!B80,Unloader!BR:BR)+SUMIF(Unloader!B:B,Summary!B80,Unloader!BN:BN)</f>
        <v>0</v>
      </c>
      <c r="AL80" s="52">
        <f>SUMIF(C$2:C80,C80,AJ$2:AJ80)</f>
        <v>8.0958333333333332</v>
      </c>
      <c r="AM80" s="52">
        <f>SUMIF(C$2:C80,C80,AK$2:AK80)</f>
        <v>1.0770833333333334</v>
      </c>
      <c r="AN80" s="47">
        <f t="shared" si="54"/>
        <v>1088.673196794301</v>
      </c>
      <c r="AO80" s="47">
        <f>SUM(AJ$2:AJ80)</f>
        <v>14.189583333333333</v>
      </c>
      <c r="AP80" s="47">
        <f>SUM(AK$2:AK80)</f>
        <v>1.2333333333333334</v>
      </c>
      <c r="AQ80" s="47">
        <f t="shared" si="55"/>
        <v>1195.5362598488502</v>
      </c>
    </row>
    <row r="81" spans="1:43">
      <c r="A81" s="166">
        <f t="shared" si="36"/>
        <v>80</v>
      </c>
      <c r="B81" s="478">
        <f t="shared" si="28"/>
        <v>40713</v>
      </c>
      <c r="C81" s="42">
        <f t="shared" si="37"/>
        <v>6</v>
      </c>
      <c r="D81" s="170">
        <f>COUNTIF('Rake Load'!C:C,Summary!B81)</f>
        <v>1</v>
      </c>
      <c r="E81" s="170">
        <f>SUMIF('Rake Load'!C:C,B81,'Rake Load'!K:K)</f>
        <v>3364.41</v>
      </c>
      <c r="F81" s="44">
        <f>SUMIF('Rake Load'!C:C,B81,'Rake Load'!AZ:AZ)</f>
        <v>0.3388888888888888</v>
      </c>
      <c r="G81" s="44">
        <f t="shared" si="38"/>
        <v>0.3388888888888888</v>
      </c>
      <c r="H81" s="45">
        <f t="shared" si="39"/>
        <v>8</v>
      </c>
      <c r="I81" s="45">
        <f t="shared" si="40"/>
        <v>8</v>
      </c>
      <c r="J81" s="44">
        <f>SUMIF('Rake Load'!C:C,B81,'Rake Load'!DK:DK)</f>
        <v>0</v>
      </c>
      <c r="K81" s="50">
        <f t="shared" si="41"/>
        <v>0.3388888888888888</v>
      </c>
      <c r="L81" s="50">
        <f t="shared" si="42"/>
        <v>0.3388888888888888</v>
      </c>
      <c r="M81" s="59">
        <f t="shared" si="43"/>
        <v>8</v>
      </c>
      <c r="N81" s="59">
        <f t="shared" si="44"/>
        <v>8</v>
      </c>
      <c r="O81" s="480">
        <f>SUMIF(C$2:C81,C81,D$2:D81)</f>
        <v>19</v>
      </c>
      <c r="P81" s="42">
        <f>SUMIF(C$2:C81,C81,F$2:F81)</f>
        <v>40705.340277777781</v>
      </c>
      <c r="Q81" s="46">
        <f t="shared" si="45"/>
        <v>2142.386330409357</v>
      </c>
      <c r="R81" s="45">
        <f t="shared" si="46"/>
        <v>9</v>
      </c>
      <c r="S81" s="45">
        <f t="shared" si="47"/>
        <v>16</v>
      </c>
      <c r="T81" s="480">
        <f>SUM(D$2:D81)</f>
        <v>38</v>
      </c>
      <c r="U81" s="47">
        <f>SUMIF(C$2:C81,C81,E$2:E81)</f>
        <v>63264.069999999992</v>
      </c>
      <c r="V81" s="47">
        <f>SUM(E$2:E81)</f>
        <v>129176.14000000001</v>
      </c>
      <c r="W81" s="52">
        <f>SUM(F$2:F81)</f>
        <v>40709.277083333342</v>
      </c>
      <c r="X81" s="52">
        <f t="shared" si="48"/>
        <v>1071.2967653508774</v>
      </c>
      <c r="Y81" s="45">
        <f t="shared" si="49"/>
        <v>7</v>
      </c>
      <c r="Z81" s="45">
        <f t="shared" si="50"/>
        <v>7</v>
      </c>
      <c r="AA81" s="47">
        <f>SUMIF('Rake Load'!C:C,Summary!B81,'Rake Load'!CA:CA)</f>
        <v>0.60416666666666663</v>
      </c>
      <c r="AB81" s="47">
        <f>SUMIF(C$2:C81,C81,AA$2:AA81)</f>
        <v>7.8333333333373751</v>
      </c>
      <c r="AC81" s="47">
        <f>SUM(AA$2:AA81)</f>
        <v>16.270833333356617</v>
      </c>
      <c r="AD81" s="52">
        <f t="shared" si="51"/>
        <v>0.60416666666666663</v>
      </c>
      <c r="AE81" s="52">
        <f t="shared" si="52"/>
        <v>0.41228070175459869</v>
      </c>
      <c r="AF81" s="52">
        <f t="shared" si="53"/>
        <v>0.42817982456201625</v>
      </c>
      <c r="AG81" s="47">
        <f>SUMIF(Unloader!B:B,Summary!B81,Unloader!M:M)</f>
        <v>9394</v>
      </c>
      <c r="AH81" s="47">
        <f>SUMIF(C$2:C81,C81,AG$2:AG81)</f>
        <v>192781</v>
      </c>
      <c r="AI81" s="47">
        <f>SUM(AG$2:AG81)</f>
        <v>381146</v>
      </c>
      <c r="AJ81" s="52">
        <f>SUMIF(Unloader!B:B,Summary!B81,Unloader!W:W)</f>
        <v>0.52083333333333337</v>
      </c>
      <c r="AK81" s="52">
        <f>SUMIF(Unloader!B:B,Summary!B81,Unloader!AD:AD)+SUMIF(Unloader!B:B,Summary!B81,Unloader!BR:BR)+SUMIF(Unloader!B:B,Summary!B81,Unloader!BN:BN)</f>
        <v>0</v>
      </c>
      <c r="AL81" s="52">
        <f>SUMIF(C$2:C81,C81,AJ$2:AJ81)</f>
        <v>8.6166666666666671</v>
      </c>
      <c r="AM81" s="52">
        <f>SUMIF(C$2:C81,C81,AK$2:AK81)</f>
        <v>1.0770833333333334</v>
      </c>
      <c r="AN81" s="47">
        <f t="shared" si="54"/>
        <v>1065.382702403979</v>
      </c>
      <c r="AO81" s="47">
        <f>SUM(AJ$2:AJ81)</f>
        <v>14.710416666666667</v>
      </c>
      <c r="AP81" s="47">
        <f>SUM(AK$2:AK81)</f>
        <v>1.2333333333333334</v>
      </c>
      <c r="AQ81" s="47">
        <f t="shared" si="55"/>
        <v>1178.3768743236976</v>
      </c>
    </row>
    <row r="82" spans="1:43">
      <c r="A82" s="166">
        <f t="shared" si="36"/>
        <v>81</v>
      </c>
      <c r="B82" s="478">
        <f t="shared" si="28"/>
        <v>40714</v>
      </c>
      <c r="C82" s="42">
        <f t="shared" si="37"/>
        <v>6</v>
      </c>
      <c r="D82" s="170">
        <f>COUNTIF('Rake Load'!C:C,Summary!B82)</f>
        <v>2</v>
      </c>
      <c r="E82" s="170">
        <f>SUMIF('Rake Load'!C:C,B82,'Rake Load'!K:K)</f>
        <v>6803.23</v>
      </c>
      <c r="F82" s="44">
        <f>SUMIF('Rake Load'!C:C,B82,'Rake Load'!AZ:AZ)</f>
        <v>0.34027777777777773</v>
      </c>
      <c r="G82" s="44">
        <f t="shared" si="38"/>
        <v>0.17013888888888887</v>
      </c>
      <c r="H82" s="45">
        <f t="shared" si="39"/>
        <v>4</v>
      </c>
      <c r="I82" s="45">
        <f t="shared" si="40"/>
        <v>5</v>
      </c>
      <c r="J82" s="44">
        <f>SUMIF('Rake Load'!C:C,B82,'Rake Load'!DK:DK)</f>
        <v>1.0416666666666666E-2</v>
      </c>
      <c r="K82" s="50">
        <f t="shared" si="41"/>
        <v>0.32986111111111105</v>
      </c>
      <c r="L82" s="50">
        <f t="shared" si="42"/>
        <v>0.16493055555555552</v>
      </c>
      <c r="M82" s="59">
        <f t="shared" si="43"/>
        <v>3</v>
      </c>
      <c r="N82" s="59">
        <f t="shared" si="44"/>
        <v>57</v>
      </c>
      <c r="O82" s="480">
        <f>SUMIF(C$2:C82,C82,D$2:D82)</f>
        <v>21</v>
      </c>
      <c r="P82" s="42">
        <f>SUMIF(C$2:C82,C82,F$2:F82)</f>
        <v>40705.680555555562</v>
      </c>
      <c r="Q82" s="46">
        <f t="shared" si="45"/>
        <v>1938.3657407407411</v>
      </c>
      <c r="R82" s="45">
        <f t="shared" si="46"/>
        <v>8</v>
      </c>
      <c r="S82" s="45">
        <f t="shared" si="47"/>
        <v>46</v>
      </c>
      <c r="T82" s="480">
        <f>SUM(D$2:D82)</f>
        <v>40</v>
      </c>
      <c r="U82" s="47">
        <f>SUMIF(C$2:C82,C82,E$2:E82)</f>
        <v>70067.299999999988</v>
      </c>
      <c r="V82" s="47">
        <f>SUM(E$2:E82)</f>
        <v>135979.37000000002</v>
      </c>
      <c r="W82" s="52">
        <f>SUM(F$2:F82)</f>
        <v>40709.617361111123</v>
      </c>
      <c r="X82" s="52">
        <f t="shared" si="48"/>
        <v>1017.7404340277781</v>
      </c>
      <c r="Y82" s="45">
        <f t="shared" si="49"/>
        <v>17</v>
      </c>
      <c r="Z82" s="45">
        <f t="shared" si="50"/>
        <v>46</v>
      </c>
      <c r="AA82" s="47">
        <f>SUMIF('Rake Load'!C:C,Summary!B82,'Rake Load'!CA:CA)</f>
        <v>0.57986111111111116</v>
      </c>
      <c r="AB82" s="47">
        <f>SUMIF(C$2:C82,C82,AA$2:AA82)</f>
        <v>8.4131944444484859</v>
      </c>
      <c r="AC82" s="47">
        <f>SUM(AA$2:AA82)</f>
        <v>16.850694444467727</v>
      </c>
      <c r="AD82" s="52">
        <f t="shared" si="51"/>
        <v>0.28993055555555558</v>
      </c>
      <c r="AE82" s="52">
        <f t="shared" si="52"/>
        <v>0.40062830687849932</v>
      </c>
      <c r="AF82" s="52">
        <f t="shared" si="53"/>
        <v>0.42126736111169316</v>
      </c>
      <c r="AG82" s="47">
        <f>SUMIF(Unloader!B:B,Summary!B82,Unloader!M:M)</f>
        <v>0</v>
      </c>
      <c r="AH82" s="47">
        <f>SUMIF(C$2:C82,C82,AG$2:AG82)</f>
        <v>192781</v>
      </c>
      <c r="AI82" s="47">
        <f>SUM(AG$2:AG82)</f>
        <v>381146</v>
      </c>
      <c r="AJ82" s="52">
        <f>SUMIF(Unloader!B:B,Summary!B82,Unloader!W:W)</f>
        <v>0</v>
      </c>
      <c r="AK82" s="52">
        <f>SUMIF(Unloader!B:B,Summary!B82,Unloader!AD:AD)+SUMIF(Unloader!B:B,Summary!B82,Unloader!BR:BR)+SUMIF(Unloader!B:B,Summary!B82,Unloader!BN:BN)</f>
        <v>0</v>
      </c>
      <c r="AL82" s="52">
        <f>SUMIF(C$2:C82,C82,AJ$2:AJ82)</f>
        <v>8.6166666666666671</v>
      </c>
      <c r="AM82" s="52">
        <f>SUMIF(C$2:C82,C82,AK$2:AK82)</f>
        <v>1.0770833333333334</v>
      </c>
      <c r="AN82" s="47">
        <f t="shared" si="54"/>
        <v>1065.382702403979</v>
      </c>
      <c r="AO82" s="47">
        <f>SUM(AJ$2:AJ82)</f>
        <v>14.710416666666667</v>
      </c>
      <c r="AP82" s="47">
        <f>SUM(AK$2:AK82)</f>
        <v>1.2333333333333334</v>
      </c>
      <c r="AQ82" s="47">
        <f t="shared" si="55"/>
        <v>1178.3768743236976</v>
      </c>
    </row>
    <row r="83" spans="1:43">
      <c r="A83" s="166">
        <f t="shared" si="36"/>
        <v>82</v>
      </c>
      <c r="B83" s="478">
        <f t="shared" si="28"/>
        <v>40715</v>
      </c>
      <c r="C83" s="42">
        <f t="shared" si="37"/>
        <v>6</v>
      </c>
      <c r="D83" s="170">
        <f>COUNTIF('Rake Load'!C:C,Summary!B83)</f>
        <v>1</v>
      </c>
      <c r="E83" s="170">
        <f>SUMIF('Rake Load'!C:C,B83,'Rake Load'!K:K)</f>
        <v>3505.77</v>
      </c>
      <c r="F83" s="44">
        <f>SUMIF('Rake Load'!C:C,B83,'Rake Load'!AZ:AZ)</f>
        <v>0.14166666666666661</v>
      </c>
      <c r="G83" s="44">
        <f t="shared" si="38"/>
        <v>0.14166666666666661</v>
      </c>
      <c r="H83" s="45">
        <f t="shared" si="39"/>
        <v>3</v>
      </c>
      <c r="I83" s="45">
        <f t="shared" si="40"/>
        <v>24</v>
      </c>
      <c r="J83" s="44">
        <f>SUMIF('Rake Load'!C:C,B83,'Rake Load'!DK:DK)</f>
        <v>0</v>
      </c>
      <c r="K83" s="50">
        <f t="shared" si="41"/>
        <v>0.14166666666666661</v>
      </c>
      <c r="L83" s="50">
        <f t="shared" si="42"/>
        <v>0.14166666666666661</v>
      </c>
      <c r="M83" s="59">
        <f t="shared" si="43"/>
        <v>3</v>
      </c>
      <c r="N83" s="59">
        <f t="shared" si="44"/>
        <v>24</v>
      </c>
      <c r="O83" s="480">
        <f>SUMIF(C$2:C83,C83,D$2:D83)</f>
        <v>22</v>
      </c>
      <c r="P83" s="42">
        <f>SUMIF(C$2:C83,C83,F$2:F83)</f>
        <v>40705.822222222232</v>
      </c>
      <c r="Q83" s="46">
        <f t="shared" si="45"/>
        <v>1850.2646464646468</v>
      </c>
      <c r="R83" s="45">
        <f t="shared" si="46"/>
        <v>6</v>
      </c>
      <c r="S83" s="45">
        <f t="shared" si="47"/>
        <v>21</v>
      </c>
      <c r="T83" s="480">
        <f>SUM(D$2:D83)</f>
        <v>41</v>
      </c>
      <c r="U83" s="47">
        <f>SUMIF(C$2:C83,C83,E$2:E83)</f>
        <v>73573.069999999992</v>
      </c>
      <c r="V83" s="47">
        <f>SUM(E$2:E83)</f>
        <v>139485.14000000001</v>
      </c>
      <c r="W83" s="52">
        <f>SUM(F$2:F83)</f>
        <v>40709.759027777793</v>
      </c>
      <c r="X83" s="52">
        <f t="shared" si="48"/>
        <v>992.92095189701934</v>
      </c>
      <c r="Y83" s="45">
        <f t="shared" si="49"/>
        <v>22</v>
      </c>
      <c r="Z83" s="45">
        <f t="shared" si="50"/>
        <v>6</v>
      </c>
      <c r="AA83" s="47">
        <f>SUMIF('Rake Load'!C:C,Summary!B83,'Rake Load'!CA:CA)</f>
        <v>0.24652777777777773</v>
      </c>
      <c r="AB83" s="47">
        <f>SUMIF(C$2:C83,C83,AA$2:AA83)</f>
        <v>8.6597222222262644</v>
      </c>
      <c r="AC83" s="47">
        <f>SUM(AA$2:AA83)</f>
        <v>17.097222222245506</v>
      </c>
      <c r="AD83" s="52">
        <f t="shared" si="51"/>
        <v>0.24652777777777773</v>
      </c>
      <c r="AE83" s="52">
        <f t="shared" si="52"/>
        <v>0.39362373737392109</v>
      </c>
      <c r="AF83" s="52">
        <f t="shared" si="53"/>
        <v>0.41700542005476843</v>
      </c>
      <c r="AG83" s="47">
        <f>SUMIF(Unloader!B:B,Summary!B83,Unloader!M:M)</f>
        <v>33020</v>
      </c>
      <c r="AH83" s="47">
        <f>SUMIF(C$2:C83,C83,AG$2:AG83)</f>
        <v>225801</v>
      </c>
      <c r="AI83" s="47">
        <f>SUM(AG$2:AG83)</f>
        <v>414166</v>
      </c>
      <c r="AJ83" s="52">
        <f>SUMIF(Unloader!B:B,Summary!B83,Unloader!W:W)</f>
        <v>0.79166666666666663</v>
      </c>
      <c r="AK83" s="52">
        <f>SUMIF(Unloader!B:B,Summary!B83,Unloader!AD:AD)+SUMIF(Unloader!B:B,Summary!B83,Unloader!BR:BR)+SUMIF(Unloader!B:B,Summary!B83,Unloader!BN:BN)</f>
        <v>0.125</v>
      </c>
      <c r="AL83" s="52">
        <f>SUMIF(C$2:C83,C83,AJ$2:AJ83)</f>
        <v>9.4083333333333332</v>
      </c>
      <c r="AM83" s="52">
        <f>SUMIF(C$2:C83,C83,AK$2:AK83)</f>
        <v>1.2020833333333334</v>
      </c>
      <c r="AN83" s="47">
        <f t="shared" si="54"/>
        <v>1146.4889565879664</v>
      </c>
      <c r="AO83" s="47">
        <f>SUM(AJ$2:AJ83)</f>
        <v>15.502083333333333</v>
      </c>
      <c r="AP83" s="47">
        <f>SUM(AK$2:AK83)</f>
        <v>1.3583333333333334</v>
      </c>
      <c r="AQ83" s="47">
        <f t="shared" si="55"/>
        <v>1220.1089998527029</v>
      </c>
    </row>
    <row r="84" spans="1:43">
      <c r="A84" s="166">
        <f t="shared" si="36"/>
        <v>83</v>
      </c>
      <c r="B84" s="478">
        <f t="shared" si="28"/>
        <v>40716</v>
      </c>
      <c r="C84" s="42">
        <f t="shared" si="37"/>
        <v>6</v>
      </c>
      <c r="D84" s="170">
        <f>COUNTIF('Rake Load'!C:C,Summary!B84)</f>
        <v>1</v>
      </c>
      <c r="E84" s="170">
        <f>SUMIF('Rake Load'!C:C,B84,'Rake Load'!K:K)</f>
        <v>3574.06</v>
      </c>
      <c r="F84" s="44">
        <f>SUMIF('Rake Load'!C:C,B84,'Rake Load'!AZ:AZ)</f>
        <v>0.13055555555555554</v>
      </c>
      <c r="G84" s="44">
        <f t="shared" si="38"/>
        <v>0.13055555555555554</v>
      </c>
      <c r="H84" s="45">
        <f t="shared" si="39"/>
        <v>3</v>
      </c>
      <c r="I84" s="45">
        <f t="shared" si="40"/>
        <v>8</v>
      </c>
      <c r="J84" s="44">
        <f>SUMIF('Rake Load'!C:C,B84,'Rake Load'!DK:DK)</f>
        <v>0</v>
      </c>
      <c r="K84" s="50">
        <f t="shared" si="41"/>
        <v>0.13055555555555554</v>
      </c>
      <c r="L84" s="50">
        <f t="shared" si="42"/>
        <v>0.13055555555555554</v>
      </c>
      <c r="M84" s="59">
        <f t="shared" si="43"/>
        <v>3</v>
      </c>
      <c r="N84" s="59">
        <f t="shared" si="44"/>
        <v>8</v>
      </c>
      <c r="O84" s="480">
        <f>SUMIF(C$2:C84,C84,D$2:D84)</f>
        <v>23</v>
      </c>
      <c r="P84" s="42">
        <f>SUMIF(C$2:C84,C84,F$2:F84)</f>
        <v>40705.952777777791</v>
      </c>
      <c r="Q84" s="46">
        <f t="shared" si="45"/>
        <v>1769.8240338164258</v>
      </c>
      <c r="R84" s="45">
        <f t="shared" si="46"/>
        <v>19</v>
      </c>
      <c r="S84" s="45">
        <f t="shared" si="47"/>
        <v>46</v>
      </c>
      <c r="T84" s="480">
        <f>SUM(D$2:D84)</f>
        <v>42</v>
      </c>
      <c r="U84" s="47">
        <f>SUMIF(C$2:C84,C84,E$2:E84)</f>
        <v>77147.12999999999</v>
      </c>
      <c r="V84" s="47">
        <f>SUM(E$2:E84)</f>
        <v>143059.20000000001</v>
      </c>
      <c r="W84" s="52">
        <f>SUM(F$2:F84)</f>
        <v>40709.889583333352</v>
      </c>
      <c r="X84" s="52">
        <f t="shared" si="48"/>
        <v>969.28308531746075</v>
      </c>
      <c r="Y84" s="45">
        <f t="shared" si="49"/>
        <v>6</v>
      </c>
      <c r="Z84" s="45">
        <f t="shared" si="50"/>
        <v>47</v>
      </c>
      <c r="AA84" s="47">
        <f>SUMIF('Rake Load'!C:C,Summary!B84,'Rake Load'!CA:CA)</f>
        <v>0.27499999999999991</v>
      </c>
      <c r="AB84" s="47">
        <f>SUMIF(C$2:C84,C84,AA$2:AA84)</f>
        <v>8.9347222222262648</v>
      </c>
      <c r="AC84" s="47">
        <f>SUM(AA$2:AA84)</f>
        <v>17.372222222245504</v>
      </c>
      <c r="AD84" s="52">
        <f t="shared" si="51"/>
        <v>0.27499999999999991</v>
      </c>
      <c r="AE84" s="52">
        <f t="shared" si="52"/>
        <v>0.38846618357505497</v>
      </c>
      <c r="AF84" s="52">
        <f t="shared" si="53"/>
        <v>0.41362433862489295</v>
      </c>
      <c r="AG84" s="47">
        <f>SUMIF(Unloader!B:B,Summary!B84,Unloader!M:M)</f>
        <v>0</v>
      </c>
      <c r="AH84" s="47">
        <f>SUMIF(C$2:C84,C84,AG$2:AG84)</f>
        <v>225801</v>
      </c>
      <c r="AI84" s="47">
        <f>SUM(AG$2:AG84)</f>
        <v>414166</v>
      </c>
      <c r="AJ84" s="52">
        <f>SUMIF(Unloader!B:B,Summary!B84,Unloader!W:W)</f>
        <v>0</v>
      </c>
      <c r="AK84" s="52">
        <f>SUMIF(Unloader!B:B,Summary!B84,Unloader!AD:AD)+SUMIF(Unloader!B:B,Summary!B84,Unloader!BR:BR)+SUMIF(Unloader!B:B,Summary!B84,Unloader!BN:BN)</f>
        <v>0</v>
      </c>
      <c r="AL84" s="52">
        <f>SUMIF(C$2:C84,C84,AJ$2:AJ84)</f>
        <v>9.4083333333333332</v>
      </c>
      <c r="AM84" s="52">
        <f>SUMIF(C$2:C84,C84,AK$2:AK84)</f>
        <v>1.2020833333333334</v>
      </c>
      <c r="AN84" s="47">
        <f t="shared" si="54"/>
        <v>1146.4889565879664</v>
      </c>
      <c r="AO84" s="47">
        <f>SUM(AJ$2:AJ84)</f>
        <v>15.502083333333333</v>
      </c>
      <c r="AP84" s="47">
        <f>SUM(AK$2:AK84)</f>
        <v>1.3583333333333334</v>
      </c>
      <c r="AQ84" s="47">
        <f t="shared" si="55"/>
        <v>1220.1089998527029</v>
      </c>
    </row>
    <row r="85" spans="1:43">
      <c r="A85" s="166">
        <f t="shared" si="36"/>
        <v>84</v>
      </c>
      <c r="B85" s="478">
        <f t="shared" si="28"/>
        <v>40717</v>
      </c>
      <c r="C85" s="42">
        <f t="shared" si="37"/>
        <v>6</v>
      </c>
      <c r="D85" s="170">
        <f>COUNTIF('Rake Load'!C:C,Summary!B85)</f>
        <v>0</v>
      </c>
      <c r="E85" s="170">
        <f>SUMIF('Rake Load'!C:C,B85,'Rake Load'!K:K)</f>
        <v>0</v>
      </c>
      <c r="F85" s="44">
        <f>SUMIF('Rake Load'!C:C,B85,'Rake Load'!AZ:AZ)</f>
        <v>0</v>
      </c>
      <c r="G85" s="44" t="e">
        <f t="shared" si="38"/>
        <v>#DIV/0!</v>
      </c>
      <c r="H85" s="45" t="e">
        <f t="shared" si="39"/>
        <v>#DIV/0!</v>
      </c>
      <c r="I85" s="45" t="e">
        <f t="shared" si="40"/>
        <v>#DIV/0!</v>
      </c>
      <c r="J85" s="44">
        <f>SUMIF('Rake Load'!C:C,B85,'Rake Load'!DK:DK)</f>
        <v>0</v>
      </c>
      <c r="K85" s="50">
        <f t="shared" si="41"/>
        <v>0</v>
      </c>
      <c r="L85" s="50" t="e">
        <f t="shared" si="42"/>
        <v>#DIV/0!</v>
      </c>
      <c r="M85" s="59" t="e">
        <f t="shared" si="43"/>
        <v>#DIV/0!</v>
      </c>
      <c r="N85" s="59" t="e">
        <f t="shared" si="44"/>
        <v>#DIV/0!</v>
      </c>
      <c r="O85" s="480">
        <f>SUMIF(C$2:C85,C85,D$2:D85)</f>
        <v>23</v>
      </c>
      <c r="P85" s="42">
        <f>SUMIF(C$2:C85,C85,F$2:F85)</f>
        <v>40705.952777777791</v>
      </c>
      <c r="Q85" s="46">
        <f t="shared" si="45"/>
        <v>1769.8240338164258</v>
      </c>
      <c r="R85" s="45">
        <f t="shared" si="46"/>
        <v>19</v>
      </c>
      <c r="S85" s="45">
        <f t="shared" si="47"/>
        <v>46</v>
      </c>
      <c r="T85" s="480">
        <f>SUM(D$2:D85)</f>
        <v>42</v>
      </c>
      <c r="U85" s="47">
        <f>SUMIF(C$2:C85,C85,E$2:E85)</f>
        <v>77147.12999999999</v>
      </c>
      <c r="V85" s="47">
        <f>SUM(E$2:E85)</f>
        <v>143059.20000000001</v>
      </c>
      <c r="W85" s="52">
        <f>SUM(F$2:F85)</f>
        <v>40709.889583333352</v>
      </c>
      <c r="X85" s="52">
        <f t="shared" si="48"/>
        <v>969.28308531746075</v>
      </c>
      <c r="Y85" s="45">
        <f t="shared" si="49"/>
        <v>6</v>
      </c>
      <c r="Z85" s="45">
        <f t="shared" si="50"/>
        <v>47</v>
      </c>
      <c r="AA85" s="47">
        <f>SUMIF('Rake Load'!C:C,Summary!B85,'Rake Load'!CA:CA)</f>
        <v>0</v>
      </c>
      <c r="AB85" s="47">
        <f>SUMIF(C$2:C85,C85,AA$2:AA85)</f>
        <v>8.9347222222262648</v>
      </c>
      <c r="AC85" s="47">
        <f>SUM(AA$2:AA85)</f>
        <v>17.372222222245504</v>
      </c>
      <c r="AD85" s="52" t="e">
        <f t="shared" si="51"/>
        <v>#DIV/0!</v>
      </c>
      <c r="AE85" s="52">
        <f t="shared" si="52"/>
        <v>0.38846618357505497</v>
      </c>
      <c r="AF85" s="52">
        <f t="shared" si="53"/>
        <v>0.41362433862489295</v>
      </c>
      <c r="AG85" s="47">
        <f>SUMIF(Unloader!B:B,Summary!B85,Unloader!M:M)</f>
        <v>0</v>
      </c>
      <c r="AH85" s="47">
        <f>SUMIF(C$2:C85,C85,AG$2:AG85)</f>
        <v>225801</v>
      </c>
      <c r="AI85" s="47">
        <f>SUM(AG$2:AG85)</f>
        <v>414166</v>
      </c>
      <c r="AJ85" s="52">
        <f>SUMIF(Unloader!B:B,Summary!B85,Unloader!W:W)</f>
        <v>0</v>
      </c>
      <c r="AK85" s="52">
        <f>SUMIF(Unloader!B:B,Summary!B85,Unloader!AD:AD)+SUMIF(Unloader!B:B,Summary!B85,Unloader!BR:BR)+SUMIF(Unloader!B:B,Summary!B85,Unloader!BN:BN)</f>
        <v>0</v>
      </c>
      <c r="AL85" s="52">
        <f>SUMIF(C$2:C85,C85,AJ$2:AJ85)</f>
        <v>9.4083333333333332</v>
      </c>
      <c r="AM85" s="52">
        <f>SUMIF(C$2:C85,C85,AK$2:AK85)</f>
        <v>1.2020833333333334</v>
      </c>
      <c r="AN85" s="47">
        <f t="shared" si="54"/>
        <v>1146.4889565879664</v>
      </c>
      <c r="AO85" s="47">
        <f>SUM(AJ$2:AJ85)</f>
        <v>15.502083333333333</v>
      </c>
      <c r="AP85" s="47">
        <f>SUM(AK$2:AK85)</f>
        <v>1.3583333333333334</v>
      </c>
      <c r="AQ85" s="47">
        <f t="shared" si="55"/>
        <v>1220.1089998527029</v>
      </c>
    </row>
    <row r="86" spans="1:43">
      <c r="A86" s="166">
        <f t="shared" si="36"/>
        <v>85</v>
      </c>
      <c r="B86" s="478">
        <f t="shared" si="28"/>
        <v>40718</v>
      </c>
      <c r="C86" s="42">
        <f t="shared" si="37"/>
        <v>6</v>
      </c>
      <c r="D86" s="170">
        <f>COUNTIF('Rake Load'!C:C,Summary!B86)</f>
        <v>1</v>
      </c>
      <c r="E86" s="170">
        <f>SUMIF('Rake Load'!C:C,B86,'Rake Load'!K:K)</f>
        <v>3695.42</v>
      </c>
      <c r="F86" s="44">
        <f>SUMIF('Rake Load'!C:C,B86,'Rake Load'!AZ:AZ)</f>
        <v>8.4722222222222143E-2</v>
      </c>
      <c r="G86" s="44">
        <f t="shared" si="38"/>
        <v>8.4722222222222143E-2</v>
      </c>
      <c r="H86" s="45">
        <f t="shared" si="39"/>
        <v>2</v>
      </c>
      <c r="I86" s="45">
        <f t="shared" si="40"/>
        <v>2</v>
      </c>
      <c r="J86" s="44">
        <f>SUMIF('Rake Load'!C:C,B86,'Rake Load'!DK:DK)</f>
        <v>0</v>
      </c>
      <c r="K86" s="50">
        <f t="shared" si="41"/>
        <v>8.4722222222222143E-2</v>
      </c>
      <c r="L86" s="50">
        <f t="shared" si="42"/>
        <v>8.4722222222222143E-2</v>
      </c>
      <c r="M86" s="59">
        <f t="shared" si="43"/>
        <v>2</v>
      </c>
      <c r="N86" s="59">
        <f t="shared" si="44"/>
        <v>2</v>
      </c>
      <c r="O86" s="480">
        <f>SUMIF(C$2:C86,C86,D$2:D86)</f>
        <v>24</v>
      </c>
      <c r="P86" s="42">
        <f>SUMIF(C$2:C86,C86,F$2:F86)</f>
        <v>40706.037500000013</v>
      </c>
      <c r="Q86" s="46">
        <f t="shared" si="45"/>
        <v>1696.0848958333338</v>
      </c>
      <c r="R86" s="45">
        <f t="shared" si="46"/>
        <v>2</v>
      </c>
      <c r="S86" s="45">
        <f t="shared" si="47"/>
        <v>2</v>
      </c>
      <c r="T86" s="480">
        <f>SUM(D$2:D86)</f>
        <v>43</v>
      </c>
      <c r="U86" s="47">
        <f>SUMIF(C$2:C86,C86,E$2:E86)</f>
        <v>80842.549999999988</v>
      </c>
      <c r="V86" s="47">
        <f>SUM(E$2:E86)</f>
        <v>146754.62000000002</v>
      </c>
      <c r="W86" s="52">
        <f>SUM(F$2:F86)</f>
        <v>40709.974305555574</v>
      </c>
      <c r="X86" s="52">
        <f t="shared" si="48"/>
        <v>946.74358850129238</v>
      </c>
      <c r="Y86" s="45">
        <f t="shared" si="49"/>
        <v>17</v>
      </c>
      <c r="Z86" s="45">
        <f t="shared" si="50"/>
        <v>50</v>
      </c>
      <c r="AA86" s="47">
        <f>SUMIF('Rake Load'!C:C,Summary!B86,'Rake Load'!CA:CA)</f>
        <v>0.25347222222222232</v>
      </c>
      <c r="AB86" s="47">
        <f>SUMIF(C$2:C86,C86,AA$2:AA86)</f>
        <v>9.188194444448488</v>
      </c>
      <c r="AC86" s="47">
        <f>SUM(AA$2:AA86)</f>
        <v>17.625694444467726</v>
      </c>
      <c r="AD86" s="52">
        <f t="shared" si="51"/>
        <v>0.25347222222222232</v>
      </c>
      <c r="AE86" s="52">
        <f t="shared" si="52"/>
        <v>0.38284143518535368</v>
      </c>
      <c r="AF86" s="52">
        <f t="shared" si="53"/>
        <v>0.40989987080157503</v>
      </c>
      <c r="AG86" s="47">
        <f>SUMIF(Unloader!B:B,Summary!B86,Unloader!M:M)</f>
        <v>0</v>
      </c>
      <c r="AH86" s="47">
        <f>SUMIF(C$2:C86,C86,AG$2:AG86)</f>
        <v>225801</v>
      </c>
      <c r="AI86" s="47">
        <f>SUM(AG$2:AG86)</f>
        <v>414166</v>
      </c>
      <c r="AJ86" s="52">
        <f>SUMIF(Unloader!B:B,Summary!B86,Unloader!W:W)</f>
        <v>0</v>
      </c>
      <c r="AK86" s="52">
        <f>SUMIF(Unloader!B:B,Summary!B86,Unloader!AD:AD)+SUMIF(Unloader!B:B,Summary!B86,Unloader!BR:BR)+SUMIF(Unloader!B:B,Summary!B86,Unloader!BN:BN)</f>
        <v>0</v>
      </c>
      <c r="AL86" s="52">
        <f>SUMIF(C$2:C86,C86,AJ$2:AJ86)</f>
        <v>9.4083333333333332</v>
      </c>
      <c r="AM86" s="52">
        <f>SUMIF(C$2:C86,C86,AK$2:AK86)</f>
        <v>1.2020833333333334</v>
      </c>
      <c r="AN86" s="47">
        <f t="shared" si="54"/>
        <v>1146.4889565879664</v>
      </c>
      <c r="AO86" s="47">
        <f>SUM(AJ$2:AJ86)</f>
        <v>15.502083333333333</v>
      </c>
      <c r="AP86" s="47">
        <f>SUM(AK$2:AK86)</f>
        <v>1.3583333333333334</v>
      </c>
      <c r="AQ86" s="47">
        <f t="shared" si="55"/>
        <v>1220.1089998527029</v>
      </c>
    </row>
    <row r="87" spans="1:43">
      <c r="A87" s="166">
        <f t="shared" si="36"/>
        <v>86</v>
      </c>
      <c r="B87" s="478">
        <f t="shared" si="36"/>
        <v>40719</v>
      </c>
      <c r="C87" s="42">
        <f t="shared" si="37"/>
        <v>6</v>
      </c>
      <c r="D87" s="170">
        <f>COUNTIF('Rake Load'!C:C,Summary!B87)</f>
        <v>2</v>
      </c>
      <c r="E87" s="170">
        <f>SUMIF('Rake Load'!C:C,B87,'Rake Load'!K:K)</f>
        <v>7129.92</v>
      </c>
      <c r="F87" s="44">
        <f>SUMIF('Rake Load'!C:C,B87,'Rake Load'!AZ:AZ)</f>
        <v>0.26041666666666696</v>
      </c>
      <c r="G87" s="44">
        <f t="shared" si="38"/>
        <v>0.13020833333333348</v>
      </c>
      <c r="H87" s="45">
        <f t="shared" si="39"/>
        <v>3</v>
      </c>
      <c r="I87" s="45">
        <f t="shared" si="40"/>
        <v>7</v>
      </c>
      <c r="J87" s="44">
        <f>SUMIF('Rake Load'!C:C,B87,'Rake Load'!DK:DK)</f>
        <v>1.6666666666666666E-2</v>
      </c>
      <c r="K87" s="50">
        <f t="shared" si="41"/>
        <v>0.2437500000000003</v>
      </c>
      <c r="L87" s="50">
        <f t="shared" si="42"/>
        <v>0.12187500000000015</v>
      </c>
      <c r="M87" s="59">
        <f t="shared" si="43"/>
        <v>2</v>
      </c>
      <c r="N87" s="59">
        <f t="shared" si="44"/>
        <v>55</v>
      </c>
      <c r="O87" s="480">
        <f>SUMIF(C$2:C87,C87,D$2:D87)</f>
        <v>26</v>
      </c>
      <c r="P87" s="42">
        <f>SUMIF(C$2:C87,C87,F$2:F87)</f>
        <v>40706.297916666677</v>
      </c>
      <c r="Q87" s="46">
        <f t="shared" si="45"/>
        <v>1565.6268429487184</v>
      </c>
      <c r="R87" s="45">
        <f t="shared" si="46"/>
        <v>15</v>
      </c>
      <c r="S87" s="45">
        <f t="shared" si="47"/>
        <v>2</v>
      </c>
      <c r="T87" s="480">
        <f>SUM(D$2:D87)</f>
        <v>45</v>
      </c>
      <c r="U87" s="47">
        <f>SUMIF(C$2:C87,C87,E$2:E87)</f>
        <v>87972.469999999987</v>
      </c>
      <c r="V87" s="47">
        <f>SUM(E$2:E87)</f>
        <v>153884.54000000004</v>
      </c>
      <c r="W87" s="52">
        <f>SUM(F$2:F87)</f>
        <v>40710.234722222238</v>
      </c>
      <c r="X87" s="52">
        <f t="shared" si="48"/>
        <v>904.67188271604971</v>
      </c>
      <c r="Y87" s="45">
        <f t="shared" si="49"/>
        <v>16</v>
      </c>
      <c r="Z87" s="45">
        <f t="shared" si="50"/>
        <v>7</v>
      </c>
      <c r="AA87" s="47">
        <f>SUMIF('Rake Load'!C:C,Summary!B87,'Rake Load'!CA:CA)</f>
        <v>0.56041666666666667</v>
      </c>
      <c r="AB87" s="47">
        <f>SUMIF(C$2:C87,C87,AA$2:AA87)</f>
        <v>9.7486111111151548</v>
      </c>
      <c r="AC87" s="47">
        <f>SUM(AA$2:AA87)</f>
        <v>18.186111111134391</v>
      </c>
      <c r="AD87" s="52">
        <f t="shared" si="51"/>
        <v>0.28020833333333334</v>
      </c>
      <c r="AE87" s="52">
        <f t="shared" si="52"/>
        <v>0.37494658119673674</v>
      </c>
      <c r="AF87" s="52">
        <f t="shared" si="53"/>
        <v>0.40413580246965314</v>
      </c>
      <c r="AG87" s="47">
        <f>SUMIF(Unloader!B:B,Summary!B87,Unloader!M:M)</f>
        <v>0</v>
      </c>
      <c r="AH87" s="47">
        <f>SUMIF(C$2:C87,C87,AG$2:AG87)</f>
        <v>225801</v>
      </c>
      <c r="AI87" s="47">
        <f>SUM(AG$2:AG87)</f>
        <v>414166</v>
      </c>
      <c r="AJ87" s="52">
        <f>SUMIF(Unloader!B:B,Summary!B87,Unloader!W:W)</f>
        <v>0</v>
      </c>
      <c r="AK87" s="52">
        <f>SUMIF(Unloader!B:B,Summary!B87,Unloader!AD:AD)+SUMIF(Unloader!B:B,Summary!B87,Unloader!BR:BR)+SUMIF(Unloader!B:B,Summary!B87,Unloader!BN:BN)</f>
        <v>0</v>
      </c>
      <c r="AL87" s="52">
        <f>SUMIF(C$2:C87,C87,AJ$2:AJ87)</f>
        <v>9.4083333333333332</v>
      </c>
      <c r="AM87" s="52">
        <f>SUMIF(C$2:C87,C87,AK$2:AK87)</f>
        <v>1.2020833333333334</v>
      </c>
      <c r="AN87" s="47">
        <f t="shared" si="54"/>
        <v>1146.4889565879664</v>
      </c>
      <c r="AO87" s="47">
        <f>SUM(AJ$2:AJ87)</f>
        <v>15.502083333333333</v>
      </c>
      <c r="AP87" s="47">
        <f>SUM(AK$2:AK87)</f>
        <v>1.3583333333333334</v>
      </c>
      <c r="AQ87" s="47">
        <f t="shared" si="55"/>
        <v>1220.1089998527029</v>
      </c>
    </row>
    <row r="88" spans="1:43">
      <c r="A88" s="166">
        <f t="shared" ref="A88:B103" si="56">A87+1</f>
        <v>87</v>
      </c>
      <c r="B88" s="478">
        <f t="shared" si="56"/>
        <v>40720</v>
      </c>
      <c r="C88" s="42">
        <f t="shared" si="37"/>
        <v>6</v>
      </c>
      <c r="D88" s="170">
        <f>COUNTIF('Rake Load'!C:C,Summary!B88)</f>
        <v>1</v>
      </c>
      <c r="E88" s="170">
        <f>SUMIF('Rake Load'!C:C,B88,'Rake Load'!K:K)</f>
        <v>3674.55</v>
      </c>
      <c r="F88" s="44">
        <f>SUMIF('Rake Load'!C:C,B88,'Rake Load'!AZ:AZ)</f>
        <v>0.11874999999999991</v>
      </c>
      <c r="G88" s="44">
        <f t="shared" si="38"/>
        <v>0.11874999999999991</v>
      </c>
      <c r="H88" s="45">
        <f t="shared" si="39"/>
        <v>2</v>
      </c>
      <c r="I88" s="45">
        <f t="shared" si="40"/>
        <v>51</v>
      </c>
      <c r="J88" s="44">
        <f>SUMIF('Rake Load'!C:C,B88,'Rake Load'!DK:DK)</f>
        <v>1.3888888888888889E-3</v>
      </c>
      <c r="K88" s="50">
        <f t="shared" si="41"/>
        <v>0.11736111111111103</v>
      </c>
      <c r="L88" s="50">
        <f t="shared" si="42"/>
        <v>0.11736111111111103</v>
      </c>
      <c r="M88" s="59">
        <f t="shared" si="43"/>
        <v>2</v>
      </c>
      <c r="N88" s="59">
        <f t="shared" si="44"/>
        <v>49</v>
      </c>
      <c r="O88" s="480">
        <f>SUMIF(C$2:C88,C88,D$2:D88)</f>
        <v>27</v>
      </c>
      <c r="P88" s="42">
        <f>SUMIF(C$2:C88,C88,F$2:F88)</f>
        <v>40706.416666666679</v>
      </c>
      <c r="Q88" s="46">
        <f t="shared" si="45"/>
        <v>1507.6450617283956</v>
      </c>
      <c r="R88" s="45">
        <f t="shared" si="46"/>
        <v>15</v>
      </c>
      <c r="S88" s="45">
        <f t="shared" si="47"/>
        <v>28</v>
      </c>
      <c r="T88" s="480">
        <f>SUM(D$2:D88)</f>
        <v>46</v>
      </c>
      <c r="U88" s="47">
        <f>SUMIF(C$2:C88,C88,E$2:E88)</f>
        <v>91647.01999999999</v>
      </c>
      <c r="V88" s="47">
        <f>SUM(E$2:E88)</f>
        <v>157559.09000000003</v>
      </c>
      <c r="W88" s="52">
        <f>SUM(F$2:F88)</f>
        <v>40710.353472222239</v>
      </c>
      <c r="X88" s="52">
        <f t="shared" si="48"/>
        <v>885.00768417874428</v>
      </c>
      <c r="Y88" s="45">
        <f t="shared" si="49"/>
        <v>0</v>
      </c>
      <c r="Z88" s="45">
        <f t="shared" si="50"/>
        <v>11</v>
      </c>
      <c r="AA88" s="47">
        <f>SUMIF('Rake Load'!C:C,Summary!B88,'Rake Load'!CA:CA)</f>
        <v>0.21875</v>
      </c>
      <c r="AB88" s="47">
        <f>SUMIF(C$2:C88,C88,AA$2:AA88)</f>
        <v>9.9673611111151548</v>
      </c>
      <c r="AC88" s="47">
        <f>SUM(AA$2:AA88)</f>
        <v>18.404861111134391</v>
      </c>
      <c r="AD88" s="52">
        <f t="shared" si="51"/>
        <v>0.21875</v>
      </c>
      <c r="AE88" s="52">
        <f t="shared" si="52"/>
        <v>0.36916152263389462</v>
      </c>
      <c r="AF88" s="52">
        <f t="shared" si="53"/>
        <v>0.40010567632900851</v>
      </c>
      <c r="AG88" s="47">
        <f>SUMIF(Unloader!B:B,Summary!B88,Unloader!M:M)</f>
        <v>0</v>
      </c>
      <c r="AH88" s="47">
        <f>SUMIF(C$2:C88,C88,AG$2:AG88)</f>
        <v>225801</v>
      </c>
      <c r="AI88" s="47">
        <f>SUM(AG$2:AG88)</f>
        <v>414166</v>
      </c>
      <c r="AJ88" s="52">
        <f>SUMIF(Unloader!B:B,Summary!B88,Unloader!W:W)</f>
        <v>0</v>
      </c>
      <c r="AK88" s="52">
        <f>SUMIF(Unloader!B:B,Summary!B88,Unloader!AD:AD)+SUMIF(Unloader!B:B,Summary!B88,Unloader!BR:BR)+SUMIF(Unloader!B:B,Summary!B88,Unloader!BN:BN)</f>
        <v>0</v>
      </c>
      <c r="AL88" s="52">
        <f>SUMIF(C$2:C88,C88,AJ$2:AJ88)</f>
        <v>9.4083333333333332</v>
      </c>
      <c r="AM88" s="52">
        <f>SUMIF(C$2:C88,C88,AK$2:AK88)</f>
        <v>1.2020833333333334</v>
      </c>
      <c r="AN88" s="47">
        <f t="shared" si="54"/>
        <v>1146.4889565879664</v>
      </c>
      <c r="AO88" s="47">
        <f>SUM(AJ$2:AJ88)</f>
        <v>15.502083333333333</v>
      </c>
      <c r="AP88" s="47">
        <f>SUM(AK$2:AK88)</f>
        <v>1.3583333333333334</v>
      </c>
      <c r="AQ88" s="47">
        <f t="shared" si="55"/>
        <v>1220.1089998527029</v>
      </c>
    </row>
    <row r="89" spans="1:43">
      <c r="A89" s="166">
        <f t="shared" si="56"/>
        <v>88</v>
      </c>
      <c r="B89" s="478">
        <f t="shared" si="56"/>
        <v>40721</v>
      </c>
      <c r="C89" s="42">
        <f t="shared" si="37"/>
        <v>6</v>
      </c>
      <c r="D89" s="170">
        <f>COUNTIF('Rake Load'!C:C,Summary!B89)</f>
        <v>0</v>
      </c>
      <c r="E89" s="170">
        <f>SUMIF('Rake Load'!C:C,B89,'Rake Load'!K:K)</f>
        <v>0</v>
      </c>
      <c r="F89" s="44">
        <f>SUMIF('Rake Load'!C:C,B89,'Rake Load'!AZ:AZ)</f>
        <v>0</v>
      </c>
      <c r="G89" s="44" t="e">
        <f t="shared" si="38"/>
        <v>#DIV/0!</v>
      </c>
      <c r="H89" s="45" t="e">
        <f t="shared" si="39"/>
        <v>#DIV/0!</v>
      </c>
      <c r="I89" s="45" t="e">
        <f t="shared" si="40"/>
        <v>#DIV/0!</v>
      </c>
      <c r="J89" s="44">
        <f>SUMIF('Rake Load'!C:C,B89,'Rake Load'!DK:DK)</f>
        <v>0</v>
      </c>
      <c r="K89" s="50">
        <f t="shared" si="41"/>
        <v>0</v>
      </c>
      <c r="L89" s="50" t="e">
        <f t="shared" si="42"/>
        <v>#DIV/0!</v>
      </c>
      <c r="M89" s="59" t="e">
        <f t="shared" si="43"/>
        <v>#DIV/0!</v>
      </c>
      <c r="N89" s="59" t="e">
        <f t="shared" si="44"/>
        <v>#DIV/0!</v>
      </c>
      <c r="O89" s="480">
        <f>SUMIF(C$2:C89,C89,D$2:D89)</f>
        <v>27</v>
      </c>
      <c r="P89" s="42">
        <f>SUMIF(C$2:C89,C89,F$2:F89)</f>
        <v>40706.416666666679</v>
      </c>
      <c r="Q89" s="46">
        <f t="shared" si="45"/>
        <v>1507.6450617283956</v>
      </c>
      <c r="R89" s="45">
        <f t="shared" si="46"/>
        <v>15</v>
      </c>
      <c r="S89" s="45">
        <f t="shared" si="47"/>
        <v>28</v>
      </c>
      <c r="T89" s="480">
        <f>SUM(D$2:D89)</f>
        <v>46</v>
      </c>
      <c r="U89" s="47">
        <f>SUMIF(C$2:C89,C89,E$2:E89)</f>
        <v>91647.01999999999</v>
      </c>
      <c r="V89" s="47">
        <f>SUM(E$2:E89)</f>
        <v>157559.09000000003</v>
      </c>
      <c r="W89" s="52">
        <f>SUM(F$2:F89)</f>
        <v>40710.353472222239</v>
      </c>
      <c r="X89" s="52">
        <f t="shared" si="48"/>
        <v>885.00768417874428</v>
      </c>
      <c r="Y89" s="45">
        <f t="shared" si="49"/>
        <v>0</v>
      </c>
      <c r="Z89" s="45">
        <f t="shared" si="50"/>
        <v>11</v>
      </c>
      <c r="AA89" s="47">
        <f>SUMIF('Rake Load'!C:C,Summary!B89,'Rake Load'!CA:CA)</f>
        <v>0</v>
      </c>
      <c r="AB89" s="47">
        <f>SUMIF(C$2:C89,C89,AA$2:AA89)</f>
        <v>9.9673611111151548</v>
      </c>
      <c r="AC89" s="47">
        <f>SUM(AA$2:AA89)</f>
        <v>18.404861111134391</v>
      </c>
      <c r="AD89" s="52" t="e">
        <f t="shared" si="51"/>
        <v>#DIV/0!</v>
      </c>
      <c r="AE89" s="52">
        <f t="shared" si="52"/>
        <v>0.36916152263389462</v>
      </c>
      <c r="AF89" s="52">
        <f t="shared" si="53"/>
        <v>0.40010567632900851</v>
      </c>
      <c r="AG89" s="47">
        <f>SUMIF(Unloader!B:B,Summary!B89,Unloader!M:M)</f>
        <v>0</v>
      </c>
      <c r="AH89" s="47">
        <f>SUMIF(C$2:C89,C89,AG$2:AG89)</f>
        <v>225801</v>
      </c>
      <c r="AI89" s="47">
        <f>SUM(AG$2:AG89)</f>
        <v>414166</v>
      </c>
      <c r="AJ89" s="52">
        <f>SUMIF(Unloader!B:B,Summary!B89,Unloader!W:W)</f>
        <v>0</v>
      </c>
      <c r="AK89" s="52">
        <f>SUMIF(Unloader!B:B,Summary!B89,Unloader!AD:AD)+SUMIF(Unloader!B:B,Summary!B89,Unloader!BR:BR)+SUMIF(Unloader!B:B,Summary!B89,Unloader!BN:BN)</f>
        <v>0</v>
      </c>
      <c r="AL89" s="52">
        <f>SUMIF(C$2:C89,C89,AJ$2:AJ89)</f>
        <v>9.4083333333333332</v>
      </c>
      <c r="AM89" s="52">
        <f>SUMIF(C$2:C89,C89,AK$2:AK89)</f>
        <v>1.2020833333333334</v>
      </c>
      <c r="AN89" s="47">
        <f t="shared" si="54"/>
        <v>1146.4889565879664</v>
      </c>
      <c r="AO89" s="47">
        <f>SUM(AJ$2:AJ89)</f>
        <v>15.502083333333333</v>
      </c>
      <c r="AP89" s="47">
        <f>SUM(AK$2:AK89)</f>
        <v>1.3583333333333334</v>
      </c>
      <c r="AQ89" s="47">
        <f t="shared" si="55"/>
        <v>1220.1089998527029</v>
      </c>
    </row>
    <row r="90" spans="1:43">
      <c r="A90" s="166">
        <f t="shared" si="56"/>
        <v>89</v>
      </c>
      <c r="B90" s="478">
        <f t="shared" si="56"/>
        <v>40722</v>
      </c>
      <c r="C90" s="42">
        <f t="shared" si="37"/>
        <v>6</v>
      </c>
      <c r="D90" s="170">
        <f>COUNTIF('Rake Load'!C:C,Summary!B90)</f>
        <v>2</v>
      </c>
      <c r="E90" s="170">
        <f>SUMIF('Rake Load'!C:C,B90,'Rake Load'!K:K)</f>
        <v>7355.1399999999994</v>
      </c>
      <c r="F90" s="44">
        <f>SUMIF('Rake Load'!C:C,B90,'Rake Load'!AZ:AZ)</f>
        <v>0.29375000000000018</v>
      </c>
      <c r="G90" s="44">
        <f t="shared" si="38"/>
        <v>0.14687500000000009</v>
      </c>
      <c r="H90" s="45">
        <f t="shared" si="39"/>
        <v>3</v>
      </c>
      <c r="I90" s="45">
        <f t="shared" si="40"/>
        <v>31</v>
      </c>
      <c r="J90" s="44">
        <f>SUMIF('Rake Load'!C:C,B90,'Rake Load'!DK:DK)</f>
        <v>0</v>
      </c>
      <c r="K90" s="50">
        <f t="shared" si="41"/>
        <v>0.29375000000000018</v>
      </c>
      <c r="L90" s="50">
        <f t="shared" si="42"/>
        <v>0.14687500000000009</v>
      </c>
      <c r="M90" s="59">
        <f t="shared" si="43"/>
        <v>3</v>
      </c>
      <c r="N90" s="59">
        <f t="shared" si="44"/>
        <v>31</v>
      </c>
      <c r="O90" s="480">
        <f>SUMIF(C$2:C90,C90,D$2:D90)</f>
        <v>29</v>
      </c>
      <c r="P90" s="42">
        <f>SUMIF(C$2:C90,C90,F$2:F90)</f>
        <v>40706.710416666676</v>
      </c>
      <c r="Q90" s="46">
        <f t="shared" si="45"/>
        <v>1403.6796695402302</v>
      </c>
      <c r="R90" s="45">
        <f t="shared" si="46"/>
        <v>16</v>
      </c>
      <c r="S90" s="45">
        <f t="shared" si="47"/>
        <v>18</v>
      </c>
      <c r="T90" s="480">
        <f>SUM(D$2:D90)</f>
        <v>48</v>
      </c>
      <c r="U90" s="47">
        <f>SUMIF(C$2:C90,C90,E$2:E90)</f>
        <v>99002.159999999989</v>
      </c>
      <c r="V90" s="47">
        <f>SUM(E$2:E90)</f>
        <v>164914.23000000004</v>
      </c>
      <c r="W90" s="52">
        <f>SUM(F$2:F90)</f>
        <v>40710.647222222236</v>
      </c>
      <c r="X90" s="52">
        <f t="shared" si="48"/>
        <v>848.13848379629655</v>
      </c>
      <c r="Y90" s="45">
        <f t="shared" si="49"/>
        <v>3</v>
      </c>
      <c r="Z90" s="45">
        <f t="shared" si="50"/>
        <v>19</v>
      </c>
      <c r="AA90" s="47">
        <f>SUMIF('Rake Load'!C:C,Summary!B90,'Rake Load'!CA:CA)</f>
        <v>0.5874999999999998</v>
      </c>
      <c r="AB90" s="47">
        <f>SUMIF(C$2:C90,C90,AA$2:AA90)</f>
        <v>10.554861111115155</v>
      </c>
      <c r="AC90" s="47">
        <f>SUM(AA$2:AA90)</f>
        <v>18.99236111113439</v>
      </c>
      <c r="AD90" s="52">
        <f t="shared" si="51"/>
        <v>0.2937499999999999</v>
      </c>
      <c r="AE90" s="52">
        <f t="shared" si="52"/>
        <v>0.36396072796948808</v>
      </c>
      <c r="AF90" s="52">
        <f t="shared" si="53"/>
        <v>0.39567418981529978</v>
      </c>
      <c r="AG90" s="47">
        <f>SUMIF(Unloader!B:B,Summary!B90,Unloader!M:M)</f>
        <v>29519</v>
      </c>
      <c r="AH90" s="47">
        <f>SUMIF(C$2:C90,C90,AG$2:AG90)</f>
        <v>255320</v>
      </c>
      <c r="AI90" s="47">
        <f>SUM(AG$2:AG90)</f>
        <v>443685</v>
      </c>
      <c r="AJ90" s="52">
        <f>SUMIF(Unloader!B:B,Summary!B90,Unloader!W:W)</f>
        <v>0.81944444444444453</v>
      </c>
      <c r="AK90" s="52">
        <f>SUMIF(Unloader!B:B,Summary!B90,Unloader!AD:AD)+SUMIF(Unloader!B:B,Summary!B90,Unloader!BR:BR)+SUMIF(Unloader!B:B,Summary!B90,Unloader!BN:BN)</f>
        <v>0</v>
      </c>
      <c r="AL90" s="52">
        <f>SUMIF(C$2:C90,C90,AJ$2:AJ90)</f>
        <v>10.227777777777778</v>
      </c>
      <c r="AM90" s="52">
        <f>SUMIF(C$2:C90,C90,AK$2:AK90)</f>
        <v>1.2020833333333334</v>
      </c>
      <c r="AN90" s="47">
        <f t="shared" si="54"/>
        <v>1178.6720012310534</v>
      </c>
      <c r="AO90" s="47">
        <f>SUM(AJ$2:AJ90)</f>
        <v>16.321527777777778</v>
      </c>
      <c r="AP90" s="47">
        <f>SUM(AK$2:AK90)</f>
        <v>1.3583333333333334</v>
      </c>
      <c r="AQ90" s="47">
        <f t="shared" si="55"/>
        <v>1235.4898593771757</v>
      </c>
    </row>
    <row r="91" spans="1:43">
      <c r="A91" s="166">
        <f t="shared" si="56"/>
        <v>90</v>
      </c>
      <c r="B91" s="478">
        <f t="shared" si="56"/>
        <v>40723</v>
      </c>
      <c r="C91" s="42">
        <f t="shared" si="37"/>
        <v>6</v>
      </c>
      <c r="D91" s="170">
        <f>COUNTIF('Rake Load'!C:C,Summary!B91)</f>
        <v>1</v>
      </c>
      <c r="E91" s="170">
        <f>SUMIF('Rake Load'!C:C,B91,'Rake Load'!K:K)</f>
        <v>3589.12</v>
      </c>
      <c r="F91" s="44">
        <f>SUMIF('Rake Load'!C:C,B91,'Rake Load'!AZ:AZ)</f>
        <v>0.25277777777777777</v>
      </c>
      <c r="G91" s="44">
        <f t="shared" si="38"/>
        <v>0.25277777777777777</v>
      </c>
      <c r="H91" s="45">
        <f t="shared" si="39"/>
        <v>6</v>
      </c>
      <c r="I91" s="45">
        <f t="shared" si="40"/>
        <v>4</v>
      </c>
      <c r="J91" s="44">
        <f>SUMIF('Rake Load'!C:C,B91,'Rake Load'!DK:DK)</f>
        <v>0</v>
      </c>
      <c r="K91" s="50">
        <f t="shared" si="41"/>
        <v>0.25277777777777777</v>
      </c>
      <c r="L91" s="50">
        <f t="shared" si="42"/>
        <v>0.25277777777777777</v>
      </c>
      <c r="M91" s="59">
        <f t="shared" si="43"/>
        <v>6</v>
      </c>
      <c r="N91" s="59">
        <f t="shared" si="44"/>
        <v>4</v>
      </c>
      <c r="O91" s="480">
        <f>SUMIF(C$2:C91,C91,D$2:D91)</f>
        <v>30</v>
      </c>
      <c r="P91" s="42">
        <f>SUMIF(C$2:C91,C91,F$2:F91)</f>
        <v>40706.963194444455</v>
      </c>
      <c r="Q91" s="46">
        <f t="shared" si="45"/>
        <v>1356.8987731481486</v>
      </c>
      <c r="R91" s="45">
        <f t="shared" si="46"/>
        <v>21</v>
      </c>
      <c r="S91" s="45">
        <f t="shared" si="47"/>
        <v>34</v>
      </c>
      <c r="T91" s="480">
        <f>SUM(D$2:D91)</f>
        <v>49</v>
      </c>
      <c r="U91" s="47">
        <f>SUMIF(C$2:C91,C91,E$2:E91)</f>
        <v>102591.27999999998</v>
      </c>
      <c r="V91" s="47">
        <f>SUM(E$2:E91)</f>
        <v>168503.35000000003</v>
      </c>
      <c r="W91" s="52">
        <f>SUM(F$2:F91)</f>
        <v>40710.900000000016</v>
      </c>
      <c r="X91" s="52">
        <f t="shared" si="48"/>
        <v>830.83469387755133</v>
      </c>
      <c r="Y91" s="45">
        <f t="shared" si="49"/>
        <v>20</v>
      </c>
      <c r="Z91" s="45">
        <f t="shared" si="50"/>
        <v>1</v>
      </c>
      <c r="AA91" s="47">
        <f>SUMIF('Rake Load'!C:C,Summary!B91,'Rake Load'!CA:CA)</f>
        <v>0.34236111111111106</v>
      </c>
      <c r="AB91" s="47">
        <f>SUMIF(C$2:C91,C91,AA$2:AA91)</f>
        <v>10.897222222226267</v>
      </c>
      <c r="AC91" s="47">
        <f>SUM(AA$2:AA91)</f>
        <v>19.3347222222455</v>
      </c>
      <c r="AD91" s="52">
        <f t="shared" si="51"/>
        <v>0.34236111111111106</v>
      </c>
      <c r="AE91" s="52">
        <f t="shared" si="52"/>
        <v>0.36324074074087559</v>
      </c>
      <c r="AF91" s="52">
        <f t="shared" si="53"/>
        <v>0.39458616780092859</v>
      </c>
      <c r="AG91" s="47">
        <f>SUMIF(Unloader!B:B,Summary!B91,Unloader!M:M)</f>
        <v>0</v>
      </c>
      <c r="AH91" s="47">
        <f>SUMIF(C$2:C91,C91,AG$2:AG91)</f>
        <v>255320</v>
      </c>
      <c r="AI91" s="47">
        <f>SUM(AG$2:AG91)</f>
        <v>443685</v>
      </c>
      <c r="AJ91" s="52">
        <f>SUMIF(Unloader!B:B,Summary!B91,Unloader!W:W)</f>
        <v>0</v>
      </c>
      <c r="AK91" s="52">
        <f>SUMIF(Unloader!B:B,Summary!B91,Unloader!AD:AD)+SUMIF(Unloader!B:B,Summary!B91,Unloader!BR:BR)+SUMIF(Unloader!B:B,Summary!B91,Unloader!BN:BN)</f>
        <v>0</v>
      </c>
      <c r="AL91" s="52">
        <f>SUMIF(C$2:C91,C91,AJ$2:AJ91)</f>
        <v>10.227777777777778</v>
      </c>
      <c r="AM91" s="52">
        <f>SUMIF(C$2:C91,C91,AK$2:AK91)</f>
        <v>1.2020833333333334</v>
      </c>
      <c r="AN91" s="47">
        <f t="shared" si="54"/>
        <v>1178.6720012310534</v>
      </c>
      <c r="AO91" s="47">
        <f>SUM(AJ$2:AJ91)</f>
        <v>16.321527777777778</v>
      </c>
      <c r="AP91" s="47">
        <f>SUM(AK$2:AK91)</f>
        <v>1.3583333333333334</v>
      </c>
      <c r="AQ91" s="47">
        <f t="shared" si="55"/>
        <v>1235.4898593771757</v>
      </c>
    </row>
    <row r="92" spans="1:43">
      <c r="A92" s="166">
        <f t="shared" si="56"/>
        <v>91</v>
      </c>
      <c r="B92" s="478">
        <f t="shared" si="56"/>
        <v>40724</v>
      </c>
      <c r="C92" s="42">
        <f t="shared" si="37"/>
        <v>6</v>
      </c>
      <c r="D92" s="170">
        <f>COUNTIF('Rake Load'!C:C,Summary!B92)</f>
        <v>2</v>
      </c>
      <c r="E92" s="170">
        <f>SUMIF('Rake Load'!C:C,B92,'Rake Load'!K:K)</f>
        <v>7111.7800000000007</v>
      </c>
      <c r="F92" s="44">
        <f>SUMIF('Rake Load'!C:C,B92,'Rake Load'!AZ:AZ)</f>
        <v>0.27361111111111108</v>
      </c>
      <c r="G92" s="44">
        <f t="shared" si="38"/>
        <v>0.13680555555555554</v>
      </c>
      <c r="H92" s="45">
        <f t="shared" si="39"/>
        <v>3</v>
      </c>
      <c r="I92" s="45">
        <f t="shared" si="40"/>
        <v>17</v>
      </c>
      <c r="J92" s="44">
        <f>SUMIF('Rake Load'!C:C,B92,'Rake Load'!DK:DK)</f>
        <v>0</v>
      </c>
      <c r="K92" s="50">
        <f t="shared" si="41"/>
        <v>0.27361111111111108</v>
      </c>
      <c r="L92" s="50">
        <f t="shared" si="42"/>
        <v>0.13680555555555554</v>
      </c>
      <c r="M92" s="59">
        <f t="shared" si="43"/>
        <v>3</v>
      </c>
      <c r="N92" s="59">
        <f t="shared" si="44"/>
        <v>17</v>
      </c>
      <c r="O92" s="480">
        <f>SUMIF(C$2:C92,C92,D$2:D92)</f>
        <v>32</v>
      </c>
      <c r="P92" s="42">
        <f>SUMIF(C$2:C92,C92,F$2:F92)</f>
        <v>40707.236805555563</v>
      </c>
      <c r="Q92" s="46">
        <f t="shared" si="45"/>
        <v>1272.1011501736114</v>
      </c>
      <c r="R92" s="45">
        <f t="shared" si="46"/>
        <v>2</v>
      </c>
      <c r="S92" s="45">
        <f t="shared" si="47"/>
        <v>25</v>
      </c>
      <c r="T92" s="480">
        <f>SUM(D$2:D92)</f>
        <v>51</v>
      </c>
      <c r="U92" s="47">
        <f>SUMIF(C$2:C92,C92,E$2:E92)</f>
        <v>109703.05999999998</v>
      </c>
      <c r="V92" s="47">
        <f>SUM(E$2:E92)</f>
        <v>175615.13000000003</v>
      </c>
      <c r="W92" s="52">
        <f>SUM(F$2:F92)</f>
        <v>40711.173611111124</v>
      </c>
      <c r="X92" s="52">
        <f t="shared" si="48"/>
        <v>798.25830610021808</v>
      </c>
      <c r="Y92" s="45">
        <f t="shared" si="49"/>
        <v>6</v>
      </c>
      <c r="Z92" s="45">
        <f t="shared" si="50"/>
        <v>11</v>
      </c>
      <c r="AA92" s="47">
        <f>SUMIF('Rake Load'!C:C,Summary!B92,'Rake Load'!CA:CA)</f>
        <v>0.62638888888888911</v>
      </c>
      <c r="AB92" s="47">
        <f>SUMIF(C$2:C92,C92,AA$2:AA92)</f>
        <v>11.523611111115155</v>
      </c>
      <c r="AC92" s="47">
        <f>SUM(AA$2:AA92)</f>
        <v>19.96111111113439</v>
      </c>
      <c r="AD92" s="52">
        <f t="shared" si="51"/>
        <v>0.31319444444444455</v>
      </c>
      <c r="AE92" s="52">
        <f t="shared" si="52"/>
        <v>0.3601128472223486</v>
      </c>
      <c r="AF92" s="52">
        <f t="shared" si="53"/>
        <v>0.39139433551243902</v>
      </c>
      <c r="AG92" s="47">
        <f>SUMIF(Unloader!B:B,Summary!B92,Unloader!M:M)</f>
        <v>0</v>
      </c>
      <c r="AH92" s="47">
        <f>SUMIF(C$2:C92,C92,AG$2:AG92)</f>
        <v>255320</v>
      </c>
      <c r="AI92" s="47">
        <f>SUM(AG$2:AG92)</f>
        <v>443685</v>
      </c>
      <c r="AJ92" s="52">
        <f>SUMIF(Unloader!B:B,Summary!B92,Unloader!W:W)</f>
        <v>0</v>
      </c>
      <c r="AK92" s="52">
        <f>SUMIF(Unloader!B:B,Summary!B92,Unloader!AD:AD)+SUMIF(Unloader!B:B,Summary!B92,Unloader!BR:BR)+SUMIF(Unloader!B:B,Summary!B92,Unloader!BN:BN)</f>
        <v>0</v>
      </c>
      <c r="AL92" s="52">
        <f>SUMIF(C$2:C92,C92,AJ$2:AJ92)</f>
        <v>10.227777777777778</v>
      </c>
      <c r="AM92" s="52">
        <f>SUMIF(C$2:C92,C92,AK$2:AK92)</f>
        <v>1.2020833333333334</v>
      </c>
      <c r="AN92" s="47">
        <f t="shared" si="54"/>
        <v>1178.6720012310534</v>
      </c>
      <c r="AO92" s="47">
        <f>SUM(AJ$2:AJ92)</f>
        <v>16.321527777777778</v>
      </c>
      <c r="AP92" s="47">
        <f>SUM(AK$2:AK92)</f>
        <v>1.3583333333333334</v>
      </c>
      <c r="AQ92" s="47">
        <f t="shared" si="55"/>
        <v>1235.4898593771757</v>
      </c>
    </row>
    <row r="93" spans="1:43">
      <c r="A93" s="166">
        <f t="shared" si="56"/>
        <v>92</v>
      </c>
      <c r="B93" s="478">
        <f t="shared" si="56"/>
        <v>40725</v>
      </c>
      <c r="C93" s="42">
        <f t="shared" si="37"/>
        <v>7</v>
      </c>
      <c r="D93" s="170">
        <f>COUNTIF('Rake Load'!C:C,Summary!B93)</f>
        <v>3</v>
      </c>
      <c r="E93" s="170">
        <f>SUMIF('Rake Load'!C:C,B93,'Rake Load'!K:K)</f>
        <v>10622.48</v>
      </c>
      <c r="F93" s="44">
        <f>SUMIF('Rake Load'!C:C,B93,'Rake Load'!AZ:AZ)</f>
        <v>0.5020833333333331</v>
      </c>
      <c r="G93" s="44">
        <f t="shared" si="38"/>
        <v>0.16736111111111104</v>
      </c>
      <c r="H93" s="45">
        <f t="shared" si="39"/>
        <v>4</v>
      </c>
      <c r="I93" s="45">
        <f t="shared" si="40"/>
        <v>1</v>
      </c>
      <c r="J93" s="44">
        <f>SUMIF('Rake Load'!C:C,B93,'Rake Load'!DK:DK)</f>
        <v>2.0833333333333332E-2</v>
      </c>
      <c r="K93" s="50">
        <f t="shared" si="41"/>
        <v>0.48124999999999979</v>
      </c>
      <c r="L93" s="50">
        <f t="shared" si="42"/>
        <v>0.1604166666666666</v>
      </c>
      <c r="M93" s="59">
        <f t="shared" si="43"/>
        <v>3</v>
      </c>
      <c r="N93" s="59">
        <f t="shared" si="44"/>
        <v>51</v>
      </c>
      <c r="O93" s="480">
        <f>SUMIF(C$2:C93,C93,D$2:D93)</f>
        <v>3</v>
      </c>
      <c r="P93" s="42">
        <f>SUMIF(C$2:C93,C93,F$2:F93)</f>
        <v>0.5020833333333331</v>
      </c>
      <c r="Q93" s="46">
        <f t="shared" si="45"/>
        <v>0.16736111111111104</v>
      </c>
      <c r="R93" s="45">
        <f t="shared" si="46"/>
        <v>4</v>
      </c>
      <c r="S93" s="45">
        <f t="shared" si="47"/>
        <v>1</v>
      </c>
      <c r="T93" s="480">
        <f>SUM(D$2:D93)</f>
        <v>54</v>
      </c>
      <c r="U93" s="47">
        <f>SUMIF(C$2:C93,C93,E$2:E93)</f>
        <v>10622.48</v>
      </c>
      <c r="V93" s="47">
        <f>SUM(E$2:E93)</f>
        <v>186237.61000000004</v>
      </c>
      <c r="W93" s="52">
        <f>SUM(F$2:F93)</f>
        <v>40711.675694444457</v>
      </c>
      <c r="X93" s="52">
        <f t="shared" si="48"/>
        <v>753.91992026748994</v>
      </c>
      <c r="Y93" s="45">
        <f t="shared" si="49"/>
        <v>22</v>
      </c>
      <c r="Z93" s="45">
        <f t="shared" si="50"/>
        <v>4</v>
      </c>
      <c r="AA93" s="47">
        <f>SUMIF('Rake Load'!C:C,Summary!B93,'Rake Load'!CA:CA)</f>
        <v>1.0402777777777781</v>
      </c>
      <c r="AB93" s="47">
        <f>SUMIF(C$2:C93,C93,AA$2:AA93)</f>
        <v>1.0402777777777781</v>
      </c>
      <c r="AC93" s="47">
        <f>SUM(AA$2:AA93)</f>
        <v>21.001388888912167</v>
      </c>
      <c r="AD93" s="52">
        <f t="shared" si="51"/>
        <v>0.34675925925925938</v>
      </c>
      <c r="AE93" s="52">
        <f t="shared" si="52"/>
        <v>0.34675925925925938</v>
      </c>
      <c r="AF93" s="52">
        <f t="shared" si="53"/>
        <v>0.38891460905392905</v>
      </c>
      <c r="AG93" s="47">
        <f>SUMIF(Unloader!B:B,Summary!B93,Unloader!M:M)</f>
        <v>32935</v>
      </c>
      <c r="AH93" s="47">
        <f>SUMIF(C$2:C93,C93,AG$2:AG93)</f>
        <v>32935</v>
      </c>
      <c r="AI93" s="47">
        <f>SUM(AG$2:AG93)</f>
        <v>476620</v>
      </c>
      <c r="AJ93" s="52">
        <f>SUMIF(Unloader!B:B,Summary!B93,Unloader!W:W)</f>
        <v>0.73958333333333337</v>
      </c>
      <c r="AK93" s="52">
        <f>SUMIF(Unloader!B:B,Summary!B93,Unloader!AD:AD)+SUMIF(Unloader!B:B,Summary!B93,Unloader!BR:BR)+SUMIF(Unloader!B:B,Summary!B93,Unloader!BN:BN)</f>
        <v>0</v>
      </c>
      <c r="AL93" s="52">
        <f>SUMIF(C$2:C93,C93,AJ$2:AJ93)</f>
        <v>0.73958333333333337</v>
      </c>
      <c r="AM93" s="52">
        <f>SUMIF(C$2:C93,C93,AK$2:AK93)</f>
        <v>0</v>
      </c>
      <c r="AN93" s="47">
        <f t="shared" si="54"/>
        <v>1855.4929577464789</v>
      </c>
      <c r="AO93" s="47">
        <f>SUM(AJ$2:AJ93)</f>
        <v>17.06111111111111</v>
      </c>
      <c r="AP93" s="47">
        <f>SUM(AK$2:AK93)</f>
        <v>1.3583333333333334</v>
      </c>
      <c r="AQ93" s="47">
        <f t="shared" si="55"/>
        <v>1264.6913143463651</v>
      </c>
    </row>
    <row r="94" spans="1:43">
      <c r="A94" s="166">
        <f t="shared" si="56"/>
        <v>93</v>
      </c>
      <c r="B94" s="478">
        <f t="shared" si="56"/>
        <v>40726</v>
      </c>
      <c r="C94" s="42">
        <f t="shared" si="37"/>
        <v>7</v>
      </c>
      <c r="D94" s="170">
        <f>COUNTIF('Rake Load'!C:C,Summary!B94)</f>
        <v>2</v>
      </c>
      <c r="E94" s="170">
        <f>SUMIF('Rake Load'!C:C,B94,'Rake Load'!K:K)</f>
        <v>7331.71</v>
      </c>
      <c r="F94" s="44">
        <f>SUMIF('Rake Load'!C:C,B94,'Rake Load'!AZ:AZ)</f>
        <v>0.25833333333333341</v>
      </c>
      <c r="G94" s="44">
        <f t="shared" si="38"/>
        <v>0.12916666666666671</v>
      </c>
      <c r="H94" s="45">
        <f t="shared" si="39"/>
        <v>3</v>
      </c>
      <c r="I94" s="45">
        <f t="shared" si="40"/>
        <v>6</v>
      </c>
      <c r="J94" s="44">
        <f>SUMIF('Rake Load'!C:C,B94,'Rake Load'!DK:DK)</f>
        <v>0</v>
      </c>
      <c r="K94" s="50">
        <f t="shared" si="41"/>
        <v>0.25833333333333341</v>
      </c>
      <c r="L94" s="50">
        <f t="shared" si="42"/>
        <v>0.12916666666666671</v>
      </c>
      <c r="M94" s="59">
        <f t="shared" si="43"/>
        <v>3</v>
      </c>
      <c r="N94" s="59">
        <f t="shared" si="44"/>
        <v>6</v>
      </c>
      <c r="O94" s="480">
        <f>SUMIF(C$2:C94,C94,D$2:D94)</f>
        <v>5</v>
      </c>
      <c r="P94" s="42">
        <f>SUMIF(C$2:C94,C94,F$2:F94)</f>
        <v>0.76041666666666652</v>
      </c>
      <c r="Q94" s="46">
        <f t="shared" si="45"/>
        <v>0.15208333333333329</v>
      </c>
      <c r="R94" s="45">
        <f t="shared" si="46"/>
        <v>3</v>
      </c>
      <c r="S94" s="45">
        <f t="shared" si="47"/>
        <v>39</v>
      </c>
      <c r="T94" s="480">
        <f>SUM(D$2:D94)</f>
        <v>56</v>
      </c>
      <c r="U94" s="47">
        <f>SUMIF(C$2:C94,C94,E$2:E94)</f>
        <v>17954.189999999999</v>
      </c>
      <c r="V94" s="47">
        <f>SUM(E$2:E94)</f>
        <v>193569.32000000004</v>
      </c>
      <c r="W94" s="52">
        <f>SUM(F$2:F94)</f>
        <v>40711.934027777788</v>
      </c>
      <c r="X94" s="52">
        <f t="shared" si="48"/>
        <v>726.99882192460336</v>
      </c>
      <c r="Y94" s="45">
        <f t="shared" si="49"/>
        <v>23</v>
      </c>
      <c r="Z94" s="45">
        <f t="shared" si="50"/>
        <v>58</v>
      </c>
      <c r="AA94" s="47">
        <f>SUMIF('Rake Load'!C:C,Summary!B94,'Rake Load'!CA:CA)</f>
        <v>0.68541666666666656</v>
      </c>
      <c r="AB94" s="47">
        <f>SUMIF(C$2:C94,C94,AA$2:AA94)</f>
        <v>1.7256944444444446</v>
      </c>
      <c r="AC94" s="47">
        <f>SUM(AA$2:AA94)</f>
        <v>21.686805555578832</v>
      </c>
      <c r="AD94" s="52">
        <f t="shared" si="51"/>
        <v>0.34270833333333328</v>
      </c>
      <c r="AE94" s="52">
        <f t="shared" si="52"/>
        <v>0.34513888888888894</v>
      </c>
      <c r="AF94" s="52">
        <f t="shared" si="53"/>
        <v>0.38726438492105059</v>
      </c>
      <c r="AG94" s="47">
        <f>SUMIF(Unloader!B:B,Summary!B94,Unloader!M:M)</f>
        <v>19196</v>
      </c>
      <c r="AH94" s="47">
        <f>SUMIF(C$2:C94,C94,AG$2:AG94)</f>
        <v>52131</v>
      </c>
      <c r="AI94" s="47">
        <f>SUM(AG$2:AG94)</f>
        <v>495816</v>
      </c>
      <c r="AJ94" s="52">
        <f>SUMIF(Unloader!B:B,Summary!B94,Unloader!W:W)</f>
        <v>0.69791666666666663</v>
      </c>
      <c r="AK94" s="52">
        <f>SUMIF(Unloader!B:B,Summary!B94,Unloader!AD:AD)+SUMIF(Unloader!B:B,Summary!B94,Unloader!BR:BR)+SUMIF(Unloader!B:B,Summary!B94,Unloader!BN:BN)</f>
        <v>0</v>
      </c>
      <c r="AL94" s="52">
        <f>SUMIF(C$2:C94,C94,AJ$2:AJ94)</f>
        <v>1.4375</v>
      </c>
      <c r="AM94" s="52">
        <f>SUMIF(C$2:C94,C94,AK$2:AK94)</f>
        <v>0</v>
      </c>
      <c r="AN94" s="47">
        <f t="shared" si="54"/>
        <v>1511.0434782608697</v>
      </c>
      <c r="AO94" s="47">
        <f>SUM(AJ$2:AJ94)</f>
        <v>17.759027777777778</v>
      </c>
      <c r="AP94" s="47">
        <f>SUM(AK$2:AK94)</f>
        <v>1.3583333333333334</v>
      </c>
      <c r="AQ94" s="47">
        <f t="shared" si="55"/>
        <v>1259.6417834610663</v>
      </c>
    </row>
    <row r="95" spans="1:43">
      <c r="A95" s="166">
        <f t="shared" si="56"/>
        <v>94</v>
      </c>
      <c r="B95" s="478">
        <f t="shared" si="56"/>
        <v>40727</v>
      </c>
      <c r="C95" s="42">
        <f t="shared" si="37"/>
        <v>7</v>
      </c>
      <c r="D95" s="170">
        <f>COUNTIF('Rake Load'!C:C,Summary!B95)</f>
        <v>2</v>
      </c>
      <c r="E95" s="170">
        <f>SUMIF('Rake Load'!C:C,B95,'Rake Load'!K:K)</f>
        <v>7314.74</v>
      </c>
      <c r="F95" s="44">
        <f>SUMIF('Rake Load'!C:C,B95,'Rake Load'!AZ:AZ)</f>
        <v>0.28402777777777782</v>
      </c>
      <c r="G95" s="44">
        <f t="shared" si="38"/>
        <v>0.14201388888888891</v>
      </c>
      <c r="H95" s="45">
        <f t="shared" si="39"/>
        <v>3</v>
      </c>
      <c r="I95" s="45">
        <f t="shared" si="40"/>
        <v>24</v>
      </c>
      <c r="J95" s="44">
        <f>SUMIF('Rake Load'!C:C,B95,'Rake Load'!DK:DK)</f>
        <v>2.0833333333333333E-3</v>
      </c>
      <c r="K95" s="50">
        <f t="shared" si="41"/>
        <v>0.2819444444444445</v>
      </c>
      <c r="L95" s="50">
        <f t="shared" si="42"/>
        <v>0.14097222222222225</v>
      </c>
      <c r="M95" s="59">
        <f t="shared" si="43"/>
        <v>3</v>
      </c>
      <c r="N95" s="59">
        <f t="shared" si="44"/>
        <v>23</v>
      </c>
      <c r="O95" s="480">
        <f>SUMIF(C$2:C95,C95,D$2:D95)</f>
        <v>7</v>
      </c>
      <c r="P95" s="42">
        <f>SUMIF(C$2:C95,C95,F$2:F95)</f>
        <v>1.0444444444444443</v>
      </c>
      <c r="Q95" s="46">
        <f t="shared" si="45"/>
        <v>0.14920634920634918</v>
      </c>
      <c r="R95" s="45">
        <f t="shared" si="46"/>
        <v>3</v>
      </c>
      <c r="S95" s="45">
        <f t="shared" si="47"/>
        <v>34</v>
      </c>
      <c r="T95" s="480">
        <f>SUM(D$2:D95)</f>
        <v>58</v>
      </c>
      <c r="U95" s="47">
        <f>SUMIF(C$2:C95,C95,E$2:E95)</f>
        <v>25268.93</v>
      </c>
      <c r="V95" s="47">
        <f>SUM(E$2:E95)</f>
        <v>200884.06000000003</v>
      </c>
      <c r="W95" s="52">
        <f>SUM(F$2:F95)</f>
        <v>40712.218055555568</v>
      </c>
      <c r="X95" s="52">
        <f t="shared" si="48"/>
        <v>701.93479406130291</v>
      </c>
      <c r="Y95" s="45">
        <f t="shared" si="49"/>
        <v>22</v>
      </c>
      <c r="Z95" s="45">
        <f t="shared" si="50"/>
        <v>26</v>
      </c>
      <c r="AA95" s="47">
        <f>SUMIF('Rake Load'!C:C,Summary!B95,'Rake Load'!CA:CA)</f>
        <v>0.54652777777777772</v>
      </c>
      <c r="AB95" s="47">
        <f>SUMIF(C$2:C95,C95,AA$2:AA95)</f>
        <v>2.2722222222222221</v>
      </c>
      <c r="AC95" s="47">
        <f>SUM(AA$2:AA95)</f>
        <v>22.233333333356612</v>
      </c>
      <c r="AD95" s="52">
        <f t="shared" si="51"/>
        <v>0.27326388888888886</v>
      </c>
      <c r="AE95" s="52">
        <f t="shared" si="52"/>
        <v>0.32460317460317462</v>
      </c>
      <c r="AF95" s="52">
        <f t="shared" si="53"/>
        <v>0.3833333333337347</v>
      </c>
      <c r="AG95" s="47">
        <f>SUMIF(Unloader!B:B,Summary!B95,Unloader!M:M)</f>
        <v>34337</v>
      </c>
      <c r="AH95" s="47">
        <f>SUMIF(C$2:C95,C95,AG$2:AG95)</f>
        <v>86468</v>
      </c>
      <c r="AI95" s="47">
        <f>SUM(AG$2:AG95)</f>
        <v>530153</v>
      </c>
      <c r="AJ95" s="52">
        <f>SUMIF(Unloader!B:B,Summary!B95,Unloader!W:W)</f>
        <v>0.77777777777777779</v>
      </c>
      <c r="AK95" s="52">
        <f>SUMIF(Unloader!B:B,Summary!B95,Unloader!AD:AD)+SUMIF(Unloader!B:B,Summary!B95,Unloader!BR:BR)+SUMIF(Unloader!B:B,Summary!B95,Unloader!BN:BN)</f>
        <v>9.1666666666666674E-2</v>
      </c>
      <c r="AL95" s="52">
        <f>SUMIF(C$2:C95,C95,AJ$2:AJ95)</f>
        <v>2.2152777777777777</v>
      </c>
      <c r="AM95" s="52">
        <f>SUMIF(C$2:C95,C95,AK$2:AK95)</f>
        <v>9.1666666666666674E-2</v>
      </c>
      <c r="AN95" s="47">
        <f t="shared" si="54"/>
        <v>1696.5598430346633</v>
      </c>
      <c r="AO95" s="47">
        <f>SUM(AJ$2:AJ95)</f>
        <v>18.536805555555556</v>
      </c>
      <c r="AP95" s="47">
        <f>SUM(AK$2:AK95)</f>
        <v>1.4500000000000002</v>
      </c>
      <c r="AQ95" s="47">
        <f t="shared" si="55"/>
        <v>1292.7933346880714</v>
      </c>
    </row>
    <row r="96" spans="1:43">
      <c r="A96" s="166">
        <f t="shared" si="56"/>
        <v>95</v>
      </c>
      <c r="B96" s="478">
        <f t="shared" si="56"/>
        <v>40728</v>
      </c>
      <c r="C96" s="42">
        <f t="shared" si="37"/>
        <v>7</v>
      </c>
      <c r="D96" s="170">
        <f>COUNTIF('Rake Load'!C:C,Summary!B96)</f>
        <v>3</v>
      </c>
      <c r="E96" s="170">
        <f>SUMIF('Rake Load'!C:C,B96,'Rake Load'!K:K)</f>
        <v>10912.15</v>
      </c>
      <c r="F96" s="44">
        <f>SUMIF('Rake Load'!C:C,B96,'Rake Load'!AZ:AZ)</f>
        <v>0.32708333333333339</v>
      </c>
      <c r="G96" s="44">
        <f t="shared" si="38"/>
        <v>0.10902777777777779</v>
      </c>
      <c r="H96" s="45">
        <f t="shared" si="39"/>
        <v>2</v>
      </c>
      <c r="I96" s="45">
        <f t="shared" si="40"/>
        <v>37</v>
      </c>
      <c r="J96" s="44">
        <f>SUMIF('Rake Load'!C:C,B96,'Rake Load'!DK:DK)</f>
        <v>0</v>
      </c>
      <c r="K96" s="50">
        <f t="shared" si="41"/>
        <v>0.32708333333333339</v>
      </c>
      <c r="L96" s="50">
        <f t="shared" si="42"/>
        <v>0.10902777777777779</v>
      </c>
      <c r="M96" s="59">
        <f t="shared" si="43"/>
        <v>2</v>
      </c>
      <c r="N96" s="59">
        <f t="shared" si="44"/>
        <v>37</v>
      </c>
      <c r="O96" s="480">
        <f>SUMIF(C$2:C96,C96,D$2:D96)</f>
        <v>10</v>
      </c>
      <c r="P96" s="42">
        <f>SUMIF(C$2:C96,C96,F$2:F96)</f>
        <v>1.3715277777777777</v>
      </c>
      <c r="Q96" s="46">
        <f t="shared" si="45"/>
        <v>0.13715277777777776</v>
      </c>
      <c r="R96" s="45">
        <f t="shared" si="46"/>
        <v>3</v>
      </c>
      <c r="S96" s="45">
        <f t="shared" si="47"/>
        <v>17</v>
      </c>
      <c r="T96" s="480">
        <f>SUM(D$2:D96)</f>
        <v>61</v>
      </c>
      <c r="U96" s="47">
        <f>SUMIF(C$2:C96,C96,E$2:E96)</f>
        <v>36181.08</v>
      </c>
      <c r="V96" s="47">
        <f>SUM(E$2:E96)</f>
        <v>211796.21000000002</v>
      </c>
      <c r="W96" s="52">
        <f>SUM(F$2:F96)</f>
        <v>40712.545138888898</v>
      </c>
      <c r="X96" s="52">
        <f t="shared" si="48"/>
        <v>667.41877276867046</v>
      </c>
      <c r="Y96" s="45">
        <f t="shared" si="49"/>
        <v>10</v>
      </c>
      <c r="Z96" s="45">
        <f t="shared" si="50"/>
        <v>3</v>
      </c>
      <c r="AA96" s="47">
        <f>SUMIF('Rake Load'!C:C,Summary!B96,'Rake Load'!CA:CA)</f>
        <v>0.73194444444444451</v>
      </c>
      <c r="AB96" s="47">
        <f>SUMIF(C$2:C96,C96,AA$2:AA96)</f>
        <v>3.0041666666666664</v>
      </c>
      <c r="AC96" s="47">
        <f>SUM(AA$2:AA96)</f>
        <v>22.965277777801056</v>
      </c>
      <c r="AD96" s="52">
        <f t="shared" si="51"/>
        <v>0.24398148148148149</v>
      </c>
      <c r="AE96" s="52">
        <f t="shared" si="52"/>
        <v>0.30041666666666667</v>
      </c>
      <c r="AF96" s="52">
        <f t="shared" si="53"/>
        <v>0.37647996357050911</v>
      </c>
      <c r="AG96" s="47">
        <f>SUMIF(Unloader!B:B,Summary!B96,Unloader!M:M)</f>
        <v>17545</v>
      </c>
      <c r="AH96" s="47">
        <f>SUMIF(C$2:C96,C96,AG$2:AG96)</f>
        <v>104013</v>
      </c>
      <c r="AI96" s="47">
        <f>SUM(AG$2:AG96)</f>
        <v>547698</v>
      </c>
      <c r="AJ96" s="52">
        <f>SUMIF(Unloader!B:B,Summary!B96,Unloader!W:W)</f>
        <v>0.81597222222222221</v>
      </c>
      <c r="AK96" s="52">
        <f>SUMIF(Unloader!B:B,Summary!B96,Unloader!AD:AD)+SUMIF(Unloader!B:B,Summary!B96,Unloader!BR:BR)+SUMIF(Unloader!B:B,Summary!B96,Unloader!BN:BN)</f>
        <v>0</v>
      </c>
      <c r="AL96" s="52">
        <f>SUMIF(C$2:C96,C96,AJ$2:AJ96)</f>
        <v>3.03125</v>
      </c>
      <c r="AM96" s="52">
        <f>SUMIF(C$2:C96,C96,AK$2:AK96)</f>
        <v>9.1666666666666674E-2</v>
      </c>
      <c r="AN96" s="47">
        <f t="shared" si="54"/>
        <v>1474.3160878809356</v>
      </c>
      <c r="AO96" s="47">
        <f>SUM(AJ$2:AJ96)</f>
        <v>19.352777777777778</v>
      </c>
      <c r="AP96" s="47">
        <f>SUM(AK$2:AK96)</f>
        <v>1.4500000000000002</v>
      </c>
      <c r="AQ96" s="47">
        <f t="shared" si="55"/>
        <v>1274.7044220325834</v>
      </c>
    </row>
    <row r="97" spans="1:43">
      <c r="A97" s="166">
        <f t="shared" si="56"/>
        <v>96</v>
      </c>
      <c r="B97" s="478">
        <f t="shared" si="56"/>
        <v>40729</v>
      </c>
      <c r="C97" s="42">
        <f t="shared" si="37"/>
        <v>7</v>
      </c>
      <c r="D97" s="170">
        <f>COUNTIF('Rake Load'!C:C,Summary!B97)</f>
        <v>2</v>
      </c>
      <c r="E97" s="170">
        <f>SUMIF('Rake Load'!C:C,B97,'Rake Load'!K:K)</f>
        <v>7279.57</v>
      </c>
      <c r="F97" s="44">
        <f>SUMIF('Rake Load'!C:C,B97,'Rake Load'!AZ:AZ)</f>
        <v>0.2104166666666667</v>
      </c>
      <c r="G97" s="44">
        <f t="shared" si="38"/>
        <v>0.10520833333333335</v>
      </c>
      <c r="H97" s="45">
        <f t="shared" si="39"/>
        <v>2</v>
      </c>
      <c r="I97" s="45">
        <f t="shared" si="40"/>
        <v>31</v>
      </c>
      <c r="J97" s="44">
        <f>SUMIF('Rake Load'!C:C,B97,'Rake Load'!DK:DK)</f>
        <v>0</v>
      </c>
      <c r="K97" s="50">
        <f t="shared" si="41"/>
        <v>0.2104166666666667</v>
      </c>
      <c r="L97" s="50">
        <f t="shared" si="42"/>
        <v>0.10520833333333335</v>
      </c>
      <c r="M97" s="59">
        <f t="shared" si="43"/>
        <v>2</v>
      </c>
      <c r="N97" s="59">
        <f t="shared" si="44"/>
        <v>31</v>
      </c>
      <c r="O97" s="480">
        <f>SUMIF(C$2:C97,C97,D$2:D97)</f>
        <v>12</v>
      </c>
      <c r="P97" s="42">
        <f>SUMIF(C$2:C97,C97,F$2:F97)</f>
        <v>1.5819444444444444</v>
      </c>
      <c r="Q97" s="46">
        <f t="shared" si="45"/>
        <v>0.1318287037037037</v>
      </c>
      <c r="R97" s="45">
        <f t="shared" si="46"/>
        <v>3</v>
      </c>
      <c r="S97" s="45">
        <f t="shared" si="47"/>
        <v>9</v>
      </c>
      <c r="T97" s="480">
        <f>SUM(D$2:D97)</f>
        <v>63</v>
      </c>
      <c r="U97" s="47">
        <f>SUMIF(C$2:C97,C97,E$2:E97)</f>
        <v>43460.65</v>
      </c>
      <c r="V97" s="47">
        <f>SUM(E$2:E97)</f>
        <v>219075.78000000003</v>
      </c>
      <c r="W97" s="52">
        <f>SUM(F$2:F97)</f>
        <v>40712.755555555566</v>
      </c>
      <c r="X97" s="52">
        <f t="shared" si="48"/>
        <v>646.23421516754865</v>
      </c>
      <c r="Y97" s="45">
        <f t="shared" si="49"/>
        <v>5</v>
      </c>
      <c r="Z97" s="45">
        <f t="shared" si="50"/>
        <v>37</v>
      </c>
      <c r="AA97" s="47">
        <f>SUMIF('Rake Load'!C:C,Summary!B97,'Rake Load'!CA:CA)</f>
        <v>0.46875000000000011</v>
      </c>
      <c r="AB97" s="47">
        <f>SUMIF(C$2:C97,C97,AA$2:AA97)</f>
        <v>3.4729166666666664</v>
      </c>
      <c r="AC97" s="47">
        <f>SUM(AA$2:AA97)</f>
        <v>23.434027777801056</v>
      </c>
      <c r="AD97" s="52">
        <f t="shared" si="51"/>
        <v>0.23437500000000006</v>
      </c>
      <c r="AE97" s="52">
        <f t="shared" si="52"/>
        <v>0.28940972222222222</v>
      </c>
      <c r="AF97" s="52">
        <f t="shared" si="53"/>
        <v>0.37196869488573103</v>
      </c>
      <c r="AG97" s="47">
        <f>SUMIF(Unloader!B:B,Summary!B97,Unloader!M:M)</f>
        <v>0</v>
      </c>
      <c r="AH97" s="47">
        <f>SUMIF(C$2:C97,C97,AG$2:AG97)</f>
        <v>104013</v>
      </c>
      <c r="AI97" s="47">
        <f>SUM(AG$2:AG97)</f>
        <v>547698</v>
      </c>
      <c r="AJ97" s="52">
        <f>SUMIF(Unloader!B:B,Summary!B97,Unloader!W:W)</f>
        <v>0</v>
      </c>
      <c r="AK97" s="52">
        <f>SUMIF(Unloader!B:B,Summary!B97,Unloader!AD:AD)+SUMIF(Unloader!B:B,Summary!B97,Unloader!BR:BR)+SUMIF(Unloader!B:B,Summary!B97,Unloader!BN:BN)</f>
        <v>0</v>
      </c>
      <c r="AL97" s="52">
        <f>SUMIF(C$2:C97,C97,AJ$2:AJ97)</f>
        <v>3.03125</v>
      </c>
      <c r="AM97" s="52">
        <f>SUMIF(C$2:C97,C97,AK$2:AK97)</f>
        <v>9.1666666666666674E-2</v>
      </c>
      <c r="AN97" s="47">
        <f t="shared" si="54"/>
        <v>1474.3160878809356</v>
      </c>
      <c r="AO97" s="47">
        <f>SUM(AJ$2:AJ97)</f>
        <v>19.352777777777778</v>
      </c>
      <c r="AP97" s="47">
        <f>SUM(AK$2:AK97)</f>
        <v>1.4500000000000002</v>
      </c>
      <c r="AQ97" s="47">
        <f t="shared" si="55"/>
        <v>1274.7044220325834</v>
      </c>
    </row>
    <row r="98" spans="1:43">
      <c r="A98" s="166">
        <f t="shared" si="56"/>
        <v>97</v>
      </c>
      <c r="B98" s="478">
        <f t="shared" si="56"/>
        <v>40730</v>
      </c>
      <c r="C98" s="42">
        <f t="shared" si="37"/>
        <v>7</v>
      </c>
      <c r="D98" s="170">
        <f>COUNTIF('Rake Load'!C:C,Summary!B98)</f>
        <v>1</v>
      </c>
      <c r="E98" s="170">
        <f>SUMIF('Rake Load'!C:C,B98,'Rake Load'!K:K)</f>
        <v>3657.15</v>
      </c>
      <c r="F98" s="44">
        <f>SUMIF('Rake Load'!C:C,B98,'Rake Load'!AZ:AZ)</f>
        <v>0.10277777777777775</v>
      </c>
      <c r="G98" s="44">
        <f t="shared" si="38"/>
        <v>0.10277777777777775</v>
      </c>
      <c r="H98" s="45">
        <f t="shared" si="39"/>
        <v>2</v>
      </c>
      <c r="I98" s="45">
        <f t="shared" si="40"/>
        <v>28</v>
      </c>
      <c r="J98" s="44">
        <f>SUMIF('Rake Load'!C:C,B98,'Rake Load'!DK:DK)</f>
        <v>0</v>
      </c>
      <c r="K98" s="50">
        <f t="shared" si="41"/>
        <v>0.10277777777777775</v>
      </c>
      <c r="L98" s="50">
        <f t="shared" si="42"/>
        <v>0.10277777777777775</v>
      </c>
      <c r="M98" s="59">
        <f t="shared" si="43"/>
        <v>2</v>
      </c>
      <c r="N98" s="59">
        <f t="shared" si="44"/>
        <v>28</v>
      </c>
      <c r="O98" s="480">
        <f>SUMIF(C$2:C98,C98,D$2:D98)</f>
        <v>13</v>
      </c>
      <c r="P98" s="42">
        <f>SUMIF(C$2:C98,C98,F$2:F98)</f>
        <v>1.6847222222222222</v>
      </c>
      <c r="Q98" s="46">
        <f t="shared" si="45"/>
        <v>0.12959401709401711</v>
      </c>
      <c r="R98" s="45">
        <f t="shared" si="46"/>
        <v>3</v>
      </c>
      <c r="S98" s="45">
        <f t="shared" si="47"/>
        <v>6</v>
      </c>
      <c r="T98" s="480">
        <f>SUM(D$2:D98)</f>
        <v>64</v>
      </c>
      <c r="U98" s="47">
        <f>SUMIF(C$2:C98,C98,E$2:E98)</f>
        <v>47117.8</v>
      </c>
      <c r="V98" s="47">
        <f>SUM(E$2:E98)</f>
        <v>222732.93000000002</v>
      </c>
      <c r="W98" s="52">
        <f>SUM(F$2:F98)</f>
        <v>40712.858333333344</v>
      </c>
      <c r="X98" s="52">
        <f t="shared" si="48"/>
        <v>636.13841145833351</v>
      </c>
      <c r="Y98" s="45">
        <f t="shared" si="49"/>
        <v>3</v>
      </c>
      <c r="Z98" s="45">
        <f t="shared" si="50"/>
        <v>19</v>
      </c>
      <c r="AA98" s="47">
        <f>SUMIF('Rake Load'!C:C,Summary!B98,'Rake Load'!CA:CA)</f>
        <v>0.28472222222222221</v>
      </c>
      <c r="AB98" s="47">
        <f>SUMIF(C$2:C98,C98,AA$2:AA98)</f>
        <v>3.7576388888888888</v>
      </c>
      <c r="AC98" s="47">
        <f>SUM(AA$2:AA98)</f>
        <v>23.718750000023277</v>
      </c>
      <c r="AD98" s="52">
        <f t="shared" si="51"/>
        <v>0.28472222222222221</v>
      </c>
      <c r="AE98" s="52">
        <f t="shared" si="52"/>
        <v>0.28904914529914527</v>
      </c>
      <c r="AF98" s="52">
        <f t="shared" si="53"/>
        <v>0.37060546875036371</v>
      </c>
      <c r="AG98" s="47">
        <f>SUMIF(Unloader!B:B,Summary!B98,Unloader!M:M)</f>
        <v>5765</v>
      </c>
      <c r="AH98" s="47">
        <f>SUMIF(C$2:C98,C98,AG$2:AG98)</f>
        <v>109778</v>
      </c>
      <c r="AI98" s="47">
        <f>SUM(AG$2:AG98)</f>
        <v>553463</v>
      </c>
      <c r="AJ98" s="52">
        <f>SUMIF(Unloader!B:B,Summary!B98,Unloader!W:W)</f>
        <v>0.35416666666666669</v>
      </c>
      <c r="AK98" s="52">
        <f>SUMIF(Unloader!B:B,Summary!B98,Unloader!AD:AD)+SUMIF(Unloader!B:B,Summary!B98,Unloader!BR:BR)+SUMIF(Unloader!B:B,Summary!B98,Unloader!BN:BN)</f>
        <v>0</v>
      </c>
      <c r="AL98" s="52">
        <f>SUMIF(C$2:C98,C98,AJ$2:AJ98)</f>
        <v>3.3854166666666665</v>
      </c>
      <c r="AM98" s="52">
        <f>SUMIF(C$2:C98,C98,AK$2:AK98)</f>
        <v>9.1666666666666674E-2</v>
      </c>
      <c r="AN98" s="47">
        <f t="shared" si="54"/>
        <v>1388.7160025300445</v>
      </c>
      <c r="AO98" s="47">
        <f>SUM(AJ$2:AJ98)</f>
        <v>19.706944444444446</v>
      </c>
      <c r="AP98" s="47">
        <f>SUM(AK$2:AK98)</f>
        <v>1.4500000000000002</v>
      </c>
      <c r="AQ98" s="47">
        <f t="shared" si="55"/>
        <v>1263.1335108406236</v>
      </c>
    </row>
    <row r="99" spans="1:43">
      <c r="A99" s="166">
        <f t="shared" si="56"/>
        <v>98</v>
      </c>
      <c r="B99" s="478">
        <f t="shared" si="56"/>
        <v>40731</v>
      </c>
      <c r="C99" s="42">
        <f t="shared" si="37"/>
        <v>7</v>
      </c>
      <c r="D99" s="170">
        <f>COUNTIF('Rake Load'!C:C,Summary!B99)</f>
        <v>2</v>
      </c>
      <c r="E99" s="170">
        <f>SUMIF('Rake Load'!C:C,B99,'Rake Load'!K:K)</f>
        <v>7108.38</v>
      </c>
      <c r="F99" s="44">
        <f>SUMIF('Rake Load'!C:C,B99,'Rake Load'!AZ:AZ)</f>
        <v>0.55555555555555569</v>
      </c>
      <c r="G99" s="44">
        <f t="shared" si="38"/>
        <v>0.27777777777777785</v>
      </c>
      <c r="H99" s="45">
        <f t="shared" si="39"/>
        <v>6</v>
      </c>
      <c r="I99" s="45">
        <f t="shared" si="40"/>
        <v>40</v>
      </c>
      <c r="J99" s="44">
        <f>SUMIF('Rake Load'!C:C,B99,'Rake Load'!DK:DK)</f>
        <v>6.2499999999999995E-3</v>
      </c>
      <c r="K99" s="50">
        <f t="shared" si="41"/>
        <v>0.54930555555555571</v>
      </c>
      <c r="L99" s="50">
        <f t="shared" si="42"/>
        <v>0.27465277777777786</v>
      </c>
      <c r="M99" s="59">
        <f t="shared" si="43"/>
        <v>6</v>
      </c>
      <c r="N99" s="59">
        <f t="shared" si="44"/>
        <v>35</v>
      </c>
      <c r="O99" s="480">
        <f>SUMIF(C$2:C99,C99,D$2:D99)</f>
        <v>15</v>
      </c>
      <c r="P99" s="42">
        <f>SUMIF(C$2:C99,C99,F$2:F99)</f>
        <v>2.240277777777778</v>
      </c>
      <c r="Q99" s="46">
        <f t="shared" si="45"/>
        <v>0.14935185185185187</v>
      </c>
      <c r="R99" s="45">
        <f t="shared" si="46"/>
        <v>3</v>
      </c>
      <c r="S99" s="45">
        <f t="shared" si="47"/>
        <v>35</v>
      </c>
      <c r="T99" s="480">
        <f>SUM(D$2:D99)</f>
        <v>66</v>
      </c>
      <c r="U99" s="47">
        <f>SUMIF(C$2:C99,C99,E$2:E99)</f>
        <v>54226.18</v>
      </c>
      <c r="V99" s="47">
        <f>SUM(E$2:E99)</f>
        <v>229841.31000000003</v>
      </c>
      <c r="W99" s="52">
        <f>SUM(F$2:F99)</f>
        <v>40713.413888888899</v>
      </c>
      <c r="X99" s="52">
        <f t="shared" si="48"/>
        <v>616.8699074074076</v>
      </c>
      <c r="Y99" s="45">
        <f t="shared" si="49"/>
        <v>20</v>
      </c>
      <c r="Z99" s="45">
        <f t="shared" si="50"/>
        <v>52</v>
      </c>
      <c r="AA99" s="47">
        <f>SUMIF('Rake Load'!C:C,Summary!B99,'Rake Load'!CA:CA)</f>
        <v>1.0069444444444446</v>
      </c>
      <c r="AB99" s="47">
        <f>SUMIF(C$2:C99,C99,AA$2:AA99)</f>
        <v>4.7645833333333334</v>
      </c>
      <c r="AC99" s="47">
        <f>SUM(AA$2:AA99)</f>
        <v>24.72569444446772</v>
      </c>
      <c r="AD99" s="52">
        <f t="shared" si="51"/>
        <v>0.50347222222222232</v>
      </c>
      <c r="AE99" s="52">
        <f t="shared" si="52"/>
        <v>0.31763888888888892</v>
      </c>
      <c r="AF99" s="52">
        <f t="shared" si="53"/>
        <v>0.37463173400708666</v>
      </c>
      <c r="AG99" s="47">
        <f>SUMIF(Unloader!B:B,Summary!B99,Unloader!M:M)</f>
        <v>24112</v>
      </c>
      <c r="AH99" s="47">
        <f>SUMIF(C$2:C99,C99,AG$2:AG99)</f>
        <v>133890</v>
      </c>
      <c r="AI99" s="47">
        <f>SUM(AG$2:AG99)</f>
        <v>577575</v>
      </c>
      <c r="AJ99" s="52">
        <f>SUMIF(Unloader!B:B,Summary!B99,Unloader!W:W)</f>
        <v>0.94791666666666663</v>
      </c>
      <c r="AK99" s="52">
        <f>SUMIF(Unloader!B:B,Summary!B99,Unloader!AD:AD)+SUMIF(Unloader!B:B,Summary!B99,Unloader!BR:BR)+SUMIF(Unloader!B:B,Summary!B99,Unloader!BN:BN)</f>
        <v>0.27152777777777776</v>
      </c>
      <c r="AL99" s="52">
        <f>SUMIF(C$2:C99,C99,AJ$2:AJ99)</f>
        <v>4.333333333333333</v>
      </c>
      <c r="AM99" s="52">
        <f>SUMIF(C$2:C99,C99,AK$2:AK99)</f>
        <v>0.36319444444444443</v>
      </c>
      <c r="AN99" s="47">
        <f t="shared" si="54"/>
        <v>1405.1775406681827</v>
      </c>
      <c r="AO99" s="47">
        <f>SUM(AJ$2:AJ99)</f>
        <v>20.654861111111114</v>
      </c>
      <c r="AP99" s="47">
        <f>SUM(AK$2:AK99)</f>
        <v>1.721527777777778</v>
      </c>
      <c r="AQ99" s="47">
        <f t="shared" si="55"/>
        <v>1271.0717429577462</v>
      </c>
    </row>
    <row r="100" spans="1:43">
      <c r="A100" s="166">
        <f t="shared" si="56"/>
        <v>99</v>
      </c>
      <c r="B100" s="478">
        <f t="shared" si="56"/>
        <v>40732</v>
      </c>
      <c r="C100" s="42">
        <f t="shared" si="37"/>
        <v>7</v>
      </c>
      <c r="D100" s="170">
        <f>COUNTIF('Rake Load'!C:C,Summary!B100)</f>
        <v>2</v>
      </c>
      <c r="E100" s="170">
        <f>SUMIF('Rake Load'!C:C,B100,'Rake Load'!K:K)</f>
        <v>6504.95</v>
      </c>
      <c r="F100" s="44">
        <f>SUMIF('Rake Load'!C:C,B100,'Rake Load'!AZ:AZ)</f>
        <v>0.38958333333333323</v>
      </c>
      <c r="G100" s="44">
        <f t="shared" si="38"/>
        <v>0.19479166666666661</v>
      </c>
      <c r="H100" s="45">
        <f t="shared" si="39"/>
        <v>4</v>
      </c>
      <c r="I100" s="45">
        <f t="shared" si="40"/>
        <v>40</v>
      </c>
      <c r="J100" s="44">
        <f>SUMIF('Rake Load'!C:C,B100,'Rake Load'!DK:DK)</f>
        <v>0</v>
      </c>
      <c r="K100" s="50">
        <f t="shared" si="41"/>
        <v>0.38958333333333323</v>
      </c>
      <c r="L100" s="50">
        <f t="shared" si="42"/>
        <v>0.19479166666666661</v>
      </c>
      <c r="M100" s="59">
        <f t="shared" si="43"/>
        <v>4</v>
      </c>
      <c r="N100" s="59">
        <f t="shared" si="44"/>
        <v>40</v>
      </c>
      <c r="O100" s="480">
        <f>SUMIF(C$2:C100,C100,D$2:D100)</f>
        <v>17</v>
      </c>
      <c r="P100" s="42">
        <f>SUMIF(C$2:C100,C100,F$2:F100)</f>
        <v>2.6298611111111114</v>
      </c>
      <c r="Q100" s="46">
        <f t="shared" si="45"/>
        <v>0.15469771241830066</v>
      </c>
      <c r="R100" s="45">
        <f t="shared" si="46"/>
        <v>3</v>
      </c>
      <c r="S100" s="45">
        <f t="shared" si="47"/>
        <v>42</v>
      </c>
      <c r="T100" s="480">
        <f>SUM(D$2:D100)</f>
        <v>68</v>
      </c>
      <c r="U100" s="47">
        <f>SUMIF(C$2:C100,C100,E$2:E100)</f>
        <v>60731.13</v>
      </c>
      <c r="V100" s="47">
        <f>SUM(E$2:E100)</f>
        <v>236346.26000000004</v>
      </c>
      <c r="W100" s="52">
        <f>SUM(F$2:F100)</f>
        <v>40713.803472222229</v>
      </c>
      <c r="X100" s="52">
        <f t="shared" si="48"/>
        <v>598.73240400326813</v>
      </c>
      <c r="Y100" s="45">
        <f t="shared" si="49"/>
        <v>17</v>
      </c>
      <c r="Z100" s="45">
        <f t="shared" si="50"/>
        <v>34</v>
      </c>
      <c r="AA100" s="47">
        <f>SUMIF('Rake Load'!C:C,Summary!B100,'Rake Load'!CA:CA)</f>
        <v>0.84027777777777779</v>
      </c>
      <c r="AB100" s="47">
        <f>SUMIF(C$2:C100,C100,AA$2:AA100)</f>
        <v>5.6048611111111111</v>
      </c>
      <c r="AC100" s="47">
        <f>SUM(AA$2:AA100)</f>
        <v>25.565972222245499</v>
      </c>
      <c r="AD100" s="52">
        <f t="shared" si="51"/>
        <v>0.4201388888888889</v>
      </c>
      <c r="AE100" s="52">
        <f t="shared" si="52"/>
        <v>0.32969771241830065</v>
      </c>
      <c r="AF100" s="52">
        <f t="shared" si="53"/>
        <v>0.3759701797389044</v>
      </c>
      <c r="AG100" s="47">
        <f>SUMIF(Unloader!B:B,Summary!B100,Unloader!M:M)</f>
        <v>0</v>
      </c>
      <c r="AH100" s="47">
        <f>SUMIF(C$2:C100,C100,AG$2:AG100)</f>
        <v>133890</v>
      </c>
      <c r="AI100" s="47">
        <f>SUM(AG$2:AG100)</f>
        <v>577575</v>
      </c>
      <c r="AJ100" s="52">
        <f>SUMIF(Unloader!B:B,Summary!B100,Unloader!W:W)</f>
        <v>0</v>
      </c>
      <c r="AK100" s="52">
        <f>SUMIF(Unloader!B:B,Summary!B100,Unloader!AD:AD)+SUMIF(Unloader!B:B,Summary!B100,Unloader!BR:BR)+SUMIF(Unloader!B:B,Summary!B100,Unloader!BN:BN)</f>
        <v>0</v>
      </c>
      <c r="AL100" s="52">
        <f>SUMIF(C$2:C100,C100,AJ$2:AJ100)</f>
        <v>4.333333333333333</v>
      </c>
      <c r="AM100" s="52">
        <f>SUMIF(C$2:C100,C100,AK$2:AK100)</f>
        <v>0.36319444444444443</v>
      </c>
      <c r="AN100" s="47">
        <f t="shared" si="54"/>
        <v>1405.1775406681827</v>
      </c>
      <c r="AO100" s="47">
        <f>SUM(AJ$2:AJ100)</f>
        <v>20.654861111111114</v>
      </c>
      <c r="AP100" s="47">
        <f>SUM(AK$2:AK100)</f>
        <v>1.721527777777778</v>
      </c>
      <c r="AQ100" s="47">
        <f t="shared" si="55"/>
        <v>1271.0717429577462</v>
      </c>
    </row>
    <row r="101" spans="1:43">
      <c r="A101" s="166">
        <f t="shared" si="56"/>
        <v>100</v>
      </c>
      <c r="B101" s="478">
        <f t="shared" si="56"/>
        <v>40733</v>
      </c>
      <c r="C101" s="42">
        <f t="shared" si="37"/>
        <v>7</v>
      </c>
      <c r="D101" s="170">
        <f>COUNTIF('Rake Load'!C:C,Summary!B101)</f>
        <v>3</v>
      </c>
      <c r="E101" s="170">
        <f>SUMIF('Rake Load'!C:C,B101,'Rake Load'!K:K)</f>
        <v>10525.630000000001</v>
      </c>
      <c r="F101" s="44">
        <f>SUMIF('Rake Load'!C:C,B101,'Rake Load'!AZ:AZ)</f>
        <v>0.48472222222222217</v>
      </c>
      <c r="G101" s="44">
        <f t="shared" si="38"/>
        <v>0.16157407407407406</v>
      </c>
      <c r="H101" s="45">
        <f t="shared" si="39"/>
        <v>3</v>
      </c>
      <c r="I101" s="45">
        <f t="shared" si="40"/>
        <v>52</v>
      </c>
      <c r="J101" s="44">
        <f>SUMIF('Rake Load'!C:C,B101,'Rake Load'!DK:DK)</f>
        <v>0</v>
      </c>
      <c r="K101" s="50">
        <f t="shared" si="41"/>
        <v>0.48472222222222217</v>
      </c>
      <c r="L101" s="50">
        <f t="shared" si="42"/>
        <v>0.16157407407407406</v>
      </c>
      <c r="M101" s="59">
        <f t="shared" si="43"/>
        <v>3</v>
      </c>
      <c r="N101" s="59">
        <f t="shared" si="44"/>
        <v>52</v>
      </c>
      <c r="O101" s="480">
        <f>SUMIF(C$2:C101,C101,D$2:D101)</f>
        <v>20</v>
      </c>
      <c r="P101" s="42">
        <f>SUMIF(C$2:C101,C101,F$2:F101)</f>
        <v>3.1145833333333335</v>
      </c>
      <c r="Q101" s="46">
        <f t="shared" si="45"/>
        <v>0.15572916666666667</v>
      </c>
      <c r="R101" s="45">
        <f t="shared" si="46"/>
        <v>3</v>
      </c>
      <c r="S101" s="45">
        <f t="shared" si="47"/>
        <v>44</v>
      </c>
      <c r="T101" s="480">
        <f>SUM(D$2:D101)</f>
        <v>71</v>
      </c>
      <c r="U101" s="47">
        <f>SUMIF(C$2:C101,C101,E$2:E101)</f>
        <v>71256.759999999995</v>
      </c>
      <c r="V101" s="47">
        <f>SUM(E$2:E101)</f>
        <v>246871.89000000004</v>
      </c>
      <c r="W101" s="52">
        <f>SUM(F$2:F101)</f>
        <v>40714.288194444453</v>
      </c>
      <c r="X101" s="52">
        <f t="shared" si="48"/>
        <v>573.44067879499232</v>
      </c>
      <c r="Y101" s="45">
        <f t="shared" si="49"/>
        <v>10</v>
      </c>
      <c r="Z101" s="45">
        <f t="shared" si="50"/>
        <v>34</v>
      </c>
      <c r="AA101" s="47">
        <f>SUMIF('Rake Load'!C:C,Summary!B101,'Rake Load'!CA:CA)</f>
        <v>1.1319444444444442</v>
      </c>
      <c r="AB101" s="47">
        <f>SUMIF(C$2:C101,C101,AA$2:AA101)</f>
        <v>6.7368055555555557</v>
      </c>
      <c r="AC101" s="47">
        <f>SUM(AA$2:AA101)</f>
        <v>26.697916666689942</v>
      </c>
      <c r="AD101" s="52">
        <f t="shared" si="51"/>
        <v>0.37731481481481471</v>
      </c>
      <c r="AE101" s="52">
        <f t="shared" si="52"/>
        <v>0.33684027777777781</v>
      </c>
      <c r="AF101" s="52">
        <f t="shared" si="53"/>
        <v>0.37602699530549216</v>
      </c>
      <c r="AG101" s="47">
        <f>SUMIF(Unloader!B:B,Summary!B101,Unloader!M:M)</f>
        <v>0</v>
      </c>
      <c r="AH101" s="47">
        <f>SUMIF(C$2:C101,C101,AG$2:AG101)</f>
        <v>133890</v>
      </c>
      <c r="AI101" s="47">
        <f>SUM(AG$2:AG101)</f>
        <v>577575</v>
      </c>
      <c r="AJ101" s="52">
        <f>SUMIF(Unloader!B:B,Summary!B101,Unloader!W:W)</f>
        <v>0</v>
      </c>
      <c r="AK101" s="52">
        <f>SUMIF(Unloader!B:B,Summary!B101,Unloader!AD:AD)+SUMIF(Unloader!B:B,Summary!B101,Unloader!BR:BR)+SUMIF(Unloader!B:B,Summary!B101,Unloader!BN:BN)</f>
        <v>0</v>
      </c>
      <c r="AL101" s="52">
        <f>SUMIF(C$2:C101,C101,AJ$2:AJ101)</f>
        <v>4.333333333333333</v>
      </c>
      <c r="AM101" s="52">
        <f>SUMIF(C$2:C101,C101,AK$2:AK101)</f>
        <v>0.36319444444444443</v>
      </c>
      <c r="AN101" s="47">
        <f t="shared" si="54"/>
        <v>1405.1775406681827</v>
      </c>
      <c r="AO101" s="47">
        <f>SUM(AJ$2:AJ101)</f>
        <v>20.654861111111114</v>
      </c>
      <c r="AP101" s="47">
        <f>SUM(AK$2:AK101)</f>
        <v>1.721527777777778</v>
      </c>
      <c r="AQ101" s="47">
        <f t="shared" si="55"/>
        <v>1271.0717429577462</v>
      </c>
    </row>
    <row r="102" spans="1:43">
      <c r="A102" s="166">
        <f t="shared" si="56"/>
        <v>101</v>
      </c>
      <c r="B102" s="478">
        <f t="shared" si="56"/>
        <v>40734</v>
      </c>
      <c r="C102" s="42">
        <f t="shared" si="37"/>
        <v>7</v>
      </c>
      <c r="D102" s="170">
        <f>COUNTIF('Rake Load'!C:C,Summary!B102)</f>
        <v>2</v>
      </c>
      <c r="E102" s="170">
        <f>SUMIF('Rake Load'!C:C,B102,'Rake Load'!K:K)</f>
        <v>7189.23</v>
      </c>
      <c r="F102" s="44">
        <f>SUMIF('Rake Load'!C:C,B102,'Rake Load'!AZ:AZ)</f>
        <v>0.39375000000000004</v>
      </c>
      <c r="G102" s="44">
        <f t="shared" si="38"/>
        <v>0.19687500000000002</v>
      </c>
      <c r="H102" s="45">
        <f t="shared" si="39"/>
        <v>4</v>
      </c>
      <c r="I102" s="45">
        <f t="shared" si="40"/>
        <v>43</v>
      </c>
      <c r="J102" s="44">
        <f>SUMIF('Rake Load'!C:C,B102,'Rake Load'!DK:DK)</f>
        <v>0</v>
      </c>
      <c r="K102" s="50">
        <f t="shared" si="41"/>
        <v>0.39375000000000004</v>
      </c>
      <c r="L102" s="50">
        <f t="shared" si="42"/>
        <v>0.19687500000000002</v>
      </c>
      <c r="M102" s="59">
        <f t="shared" si="43"/>
        <v>4</v>
      </c>
      <c r="N102" s="59">
        <f t="shared" si="44"/>
        <v>43</v>
      </c>
      <c r="O102" s="480">
        <f>SUMIF(C$2:C102,C102,D$2:D102)</f>
        <v>22</v>
      </c>
      <c r="P102" s="42">
        <f>SUMIF(C$2:C102,C102,F$2:F102)</f>
        <v>3.5083333333333337</v>
      </c>
      <c r="Q102" s="46">
        <f t="shared" si="45"/>
        <v>0.15946969696969698</v>
      </c>
      <c r="R102" s="45">
        <f t="shared" si="46"/>
        <v>3</v>
      </c>
      <c r="S102" s="45">
        <f t="shared" si="47"/>
        <v>49</v>
      </c>
      <c r="T102" s="480">
        <f>SUM(D$2:D102)</f>
        <v>73</v>
      </c>
      <c r="U102" s="47">
        <f>SUMIF(C$2:C102,C102,E$2:E102)</f>
        <v>78445.989999999991</v>
      </c>
      <c r="V102" s="47">
        <f>SUM(E$2:E102)</f>
        <v>254061.12000000005</v>
      </c>
      <c r="W102" s="52">
        <f>SUM(F$2:F102)</f>
        <v>40714.681944444455</v>
      </c>
      <c r="X102" s="52">
        <f t="shared" si="48"/>
        <v>557.73536910197879</v>
      </c>
      <c r="Y102" s="45">
        <f t="shared" si="49"/>
        <v>17</v>
      </c>
      <c r="Z102" s="45">
        <f t="shared" si="50"/>
        <v>38</v>
      </c>
      <c r="AA102" s="47">
        <f>SUMIF('Rake Load'!C:C,Summary!B102,'Rake Load'!CA:CA)</f>
        <v>1.3333333333333335</v>
      </c>
      <c r="AB102" s="47">
        <f>SUMIF(C$2:C102,C102,AA$2:AA102)</f>
        <v>8.0701388888888896</v>
      </c>
      <c r="AC102" s="47">
        <f>SUM(AA$2:AA102)</f>
        <v>28.031250000023274</v>
      </c>
      <c r="AD102" s="52">
        <f t="shared" si="51"/>
        <v>0.66666666666666674</v>
      </c>
      <c r="AE102" s="52">
        <f t="shared" si="52"/>
        <v>0.36682449494949498</v>
      </c>
      <c r="AF102" s="52">
        <f t="shared" si="53"/>
        <v>0.38398972602771608</v>
      </c>
      <c r="AG102" s="47">
        <f>SUMIF(Unloader!B:B,Summary!B102,Unloader!M:M)</f>
        <v>0</v>
      </c>
      <c r="AH102" s="47">
        <f>SUMIF(C$2:C102,C102,AG$2:AG102)</f>
        <v>133890</v>
      </c>
      <c r="AI102" s="47">
        <f>SUM(AG$2:AG102)</f>
        <v>577575</v>
      </c>
      <c r="AJ102" s="52">
        <f>SUMIF(Unloader!B:B,Summary!B102,Unloader!W:W)</f>
        <v>0</v>
      </c>
      <c r="AK102" s="52">
        <f>SUMIF(Unloader!B:B,Summary!B102,Unloader!AD:AD)+SUMIF(Unloader!B:B,Summary!B102,Unloader!BR:BR)+SUMIF(Unloader!B:B,Summary!B102,Unloader!BN:BN)</f>
        <v>0</v>
      </c>
      <c r="AL102" s="52">
        <f>SUMIF(C$2:C102,C102,AJ$2:AJ102)</f>
        <v>4.333333333333333</v>
      </c>
      <c r="AM102" s="52">
        <f>SUMIF(C$2:C102,C102,AK$2:AK102)</f>
        <v>0.36319444444444443</v>
      </c>
      <c r="AN102" s="47">
        <f t="shared" si="54"/>
        <v>1405.1775406681827</v>
      </c>
      <c r="AO102" s="47">
        <f>SUM(AJ$2:AJ102)</f>
        <v>20.654861111111114</v>
      </c>
      <c r="AP102" s="47">
        <f>SUM(AK$2:AK102)</f>
        <v>1.721527777777778</v>
      </c>
      <c r="AQ102" s="47">
        <f t="shared" si="55"/>
        <v>1271.0717429577462</v>
      </c>
    </row>
    <row r="103" spans="1:43">
      <c r="A103" s="166">
        <f t="shared" si="56"/>
        <v>102</v>
      </c>
      <c r="B103" s="478">
        <f t="shared" si="56"/>
        <v>40735</v>
      </c>
      <c r="C103" s="42">
        <f t="shared" si="37"/>
        <v>7</v>
      </c>
      <c r="D103" s="170">
        <f>COUNTIF('Rake Load'!C:C,Summary!B103)</f>
        <v>2</v>
      </c>
      <c r="E103" s="170">
        <f>SUMIF('Rake Load'!C:C,B103,'Rake Load'!K:K)</f>
        <v>7349.6</v>
      </c>
      <c r="F103" s="44">
        <f>SUMIF('Rake Load'!C:C,B103,'Rake Load'!AZ:AZ)</f>
        <v>0.24166666666666675</v>
      </c>
      <c r="G103" s="44">
        <f t="shared" si="38"/>
        <v>0.12083333333333338</v>
      </c>
      <c r="H103" s="45">
        <f t="shared" si="39"/>
        <v>2</v>
      </c>
      <c r="I103" s="45">
        <f t="shared" si="40"/>
        <v>54</v>
      </c>
      <c r="J103" s="44">
        <f>SUMIF('Rake Load'!C:C,B103,'Rake Load'!DK:DK)</f>
        <v>0</v>
      </c>
      <c r="K103" s="50">
        <f t="shared" si="41"/>
        <v>0.24166666666666675</v>
      </c>
      <c r="L103" s="50">
        <f t="shared" si="42"/>
        <v>0.12083333333333338</v>
      </c>
      <c r="M103" s="59">
        <f t="shared" si="43"/>
        <v>2</v>
      </c>
      <c r="N103" s="59">
        <f t="shared" si="44"/>
        <v>54</v>
      </c>
      <c r="O103" s="480">
        <f>SUMIF(C$2:C103,C103,D$2:D103)</f>
        <v>24</v>
      </c>
      <c r="P103" s="42">
        <f>SUMIF(C$2:C103,C103,F$2:F103)</f>
        <v>3.7500000000000004</v>
      </c>
      <c r="Q103" s="46">
        <f t="shared" si="45"/>
        <v>0.15625000000000003</v>
      </c>
      <c r="R103" s="45">
        <f t="shared" si="46"/>
        <v>3</v>
      </c>
      <c r="S103" s="45">
        <f t="shared" si="47"/>
        <v>45</v>
      </c>
      <c r="T103" s="480">
        <f>SUM(D$2:D103)</f>
        <v>75</v>
      </c>
      <c r="U103" s="47">
        <f>SUMIF(C$2:C103,C103,E$2:E103)</f>
        <v>85795.59</v>
      </c>
      <c r="V103" s="47">
        <f>SUM(E$2:E103)</f>
        <v>261410.72000000006</v>
      </c>
      <c r="W103" s="52">
        <f>SUM(F$2:F103)</f>
        <v>40714.923611111124</v>
      </c>
      <c r="X103" s="52">
        <f t="shared" si="48"/>
        <v>542.86564814814835</v>
      </c>
      <c r="Y103" s="45">
        <f t="shared" si="49"/>
        <v>20</v>
      </c>
      <c r="Z103" s="45">
        <f t="shared" si="50"/>
        <v>46</v>
      </c>
      <c r="AA103" s="47">
        <f>SUMIF('Rake Load'!C:C,Summary!B103,'Rake Load'!CA:CA)</f>
        <v>0.76944444444444471</v>
      </c>
      <c r="AB103" s="47">
        <f>SUMIF(C$2:C103,C103,AA$2:AA103)</f>
        <v>8.8395833333333336</v>
      </c>
      <c r="AC103" s="47">
        <f>SUM(AA$2:AA103)</f>
        <v>28.80069444446772</v>
      </c>
      <c r="AD103" s="52">
        <f t="shared" si="51"/>
        <v>0.38472222222222235</v>
      </c>
      <c r="AE103" s="52">
        <f t="shared" si="52"/>
        <v>0.36831597222222223</v>
      </c>
      <c r="AF103" s="52">
        <f t="shared" si="53"/>
        <v>0.38400925925956958</v>
      </c>
      <c r="AG103" s="47">
        <f>SUMIF(Unloader!B:B,Summary!B103,Unloader!M:M)</f>
        <v>0</v>
      </c>
      <c r="AH103" s="47">
        <f>SUMIF(C$2:C103,C103,AG$2:AG103)</f>
        <v>133890</v>
      </c>
      <c r="AI103" s="47">
        <f>SUM(AG$2:AG103)</f>
        <v>577575</v>
      </c>
      <c r="AJ103" s="52">
        <f>SUMIF(Unloader!B:B,Summary!B103,Unloader!W:W)</f>
        <v>0</v>
      </c>
      <c r="AK103" s="52">
        <f>SUMIF(Unloader!B:B,Summary!B103,Unloader!AD:AD)+SUMIF(Unloader!B:B,Summary!B103,Unloader!BR:BR)+SUMIF(Unloader!B:B,Summary!B103,Unloader!BN:BN)</f>
        <v>0</v>
      </c>
      <c r="AL103" s="52">
        <f>SUMIF(C$2:C103,C103,AJ$2:AJ103)</f>
        <v>4.333333333333333</v>
      </c>
      <c r="AM103" s="52">
        <f>SUMIF(C$2:C103,C103,AK$2:AK103)</f>
        <v>0.36319444444444443</v>
      </c>
      <c r="AN103" s="47">
        <f t="shared" si="54"/>
        <v>1405.1775406681827</v>
      </c>
      <c r="AO103" s="47">
        <f>SUM(AJ$2:AJ103)</f>
        <v>20.654861111111114</v>
      </c>
      <c r="AP103" s="47">
        <f>SUM(AK$2:AK103)</f>
        <v>1.721527777777778</v>
      </c>
      <c r="AQ103" s="47">
        <f t="shared" si="55"/>
        <v>1271.0717429577462</v>
      </c>
    </row>
    <row r="104" spans="1:43">
      <c r="A104" s="166">
        <f t="shared" ref="A104:B119" si="57">A103+1</f>
        <v>103</v>
      </c>
      <c r="B104" s="478">
        <f t="shared" si="57"/>
        <v>40736</v>
      </c>
      <c r="C104" s="42">
        <f t="shared" si="37"/>
        <v>7</v>
      </c>
      <c r="D104" s="170">
        <f>COUNTIF('Rake Load'!C:C,Summary!B104)</f>
        <v>1</v>
      </c>
      <c r="E104" s="170">
        <f>SUMIF('Rake Load'!C:C,B104,'Rake Load'!K:K)</f>
        <v>3599.21</v>
      </c>
      <c r="F104" s="44">
        <f>SUMIF('Rake Load'!C:C,B104,'Rake Load'!AZ:AZ)</f>
        <v>0.15347222222222212</v>
      </c>
      <c r="G104" s="44">
        <f t="shared" si="38"/>
        <v>0.15347222222222212</v>
      </c>
      <c r="H104" s="45">
        <f t="shared" si="39"/>
        <v>3</v>
      </c>
      <c r="I104" s="45">
        <f t="shared" si="40"/>
        <v>41</v>
      </c>
      <c r="J104" s="44">
        <f>SUMIF('Rake Load'!C:C,B104,'Rake Load'!DK:DK)</f>
        <v>0</v>
      </c>
      <c r="K104" s="50">
        <f t="shared" si="41"/>
        <v>0.15347222222222212</v>
      </c>
      <c r="L104" s="50">
        <f t="shared" si="42"/>
        <v>0.15347222222222212</v>
      </c>
      <c r="M104" s="59">
        <f t="shared" si="43"/>
        <v>3</v>
      </c>
      <c r="N104" s="59">
        <f t="shared" si="44"/>
        <v>41</v>
      </c>
      <c r="O104" s="480">
        <f>SUMIF(C$2:C104,C104,D$2:D104)</f>
        <v>25</v>
      </c>
      <c r="P104" s="42">
        <f>SUMIF(C$2:C104,C104,F$2:F104)</f>
        <v>3.9034722222222227</v>
      </c>
      <c r="Q104" s="46">
        <f t="shared" si="45"/>
        <v>0.15613888888888891</v>
      </c>
      <c r="R104" s="45">
        <f t="shared" si="46"/>
        <v>3</v>
      </c>
      <c r="S104" s="45">
        <f t="shared" si="47"/>
        <v>44</v>
      </c>
      <c r="T104" s="480">
        <f>SUM(D$2:D104)</f>
        <v>76</v>
      </c>
      <c r="U104" s="47">
        <f>SUMIF(C$2:C104,C104,E$2:E104)</f>
        <v>89394.8</v>
      </c>
      <c r="V104" s="47">
        <f>SUM(E$2:E104)</f>
        <v>265009.93000000005</v>
      </c>
      <c r="W104" s="52">
        <f>SUM(F$2:F104)</f>
        <v>40715.077083333344</v>
      </c>
      <c r="X104" s="52">
        <f t="shared" si="48"/>
        <v>535.72469846491242</v>
      </c>
      <c r="Y104" s="45">
        <f t="shared" si="49"/>
        <v>17</v>
      </c>
      <c r="Z104" s="45">
        <f t="shared" si="50"/>
        <v>23</v>
      </c>
      <c r="AA104" s="47">
        <f>SUMIF('Rake Load'!C:C,Summary!B104,'Rake Load'!CA:CA)</f>
        <v>0.79861111111111116</v>
      </c>
      <c r="AB104" s="47">
        <f>SUMIF(C$2:C104,C104,AA$2:AA104)</f>
        <v>9.6381944444444443</v>
      </c>
      <c r="AC104" s="47">
        <f>SUM(AA$2:AA104)</f>
        <v>29.59930555557883</v>
      </c>
      <c r="AD104" s="52">
        <f t="shared" si="51"/>
        <v>0.79861111111111116</v>
      </c>
      <c r="AE104" s="52">
        <f t="shared" si="52"/>
        <v>0.38552777777777775</v>
      </c>
      <c r="AF104" s="52">
        <f t="shared" si="53"/>
        <v>0.389464546783932</v>
      </c>
      <c r="AG104" s="47">
        <f>SUMIF(Unloader!B:B,Summary!B104,Unloader!M:M)</f>
        <v>0</v>
      </c>
      <c r="AH104" s="47">
        <f>SUMIF(C$2:C104,C104,AG$2:AG104)</f>
        <v>133890</v>
      </c>
      <c r="AI104" s="47">
        <f>SUM(AG$2:AG104)</f>
        <v>577575</v>
      </c>
      <c r="AJ104" s="52">
        <f>SUMIF(Unloader!B:B,Summary!B104,Unloader!W:W)</f>
        <v>0</v>
      </c>
      <c r="AK104" s="52">
        <f>SUMIF(Unloader!B:B,Summary!B104,Unloader!AD:AD)+SUMIF(Unloader!B:B,Summary!B104,Unloader!BR:BR)+SUMIF(Unloader!B:B,Summary!B104,Unloader!BN:BN)</f>
        <v>0</v>
      </c>
      <c r="AL104" s="52">
        <f>SUMIF(C$2:C104,C104,AJ$2:AJ104)</f>
        <v>4.333333333333333</v>
      </c>
      <c r="AM104" s="52">
        <f>SUMIF(C$2:C104,C104,AK$2:AK104)</f>
        <v>0.36319444444444443</v>
      </c>
      <c r="AN104" s="47">
        <f t="shared" si="54"/>
        <v>1405.1775406681827</v>
      </c>
      <c r="AO104" s="47">
        <f>SUM(AJ$2:AJ104)</f>
        <v>20.654861111111114</v>
      </c>
      <c r="AP104" s="47">
        <f>SUM(AK$2:AK104)</f>
        <v>1.721527777777778</v>
      </c>
      <c r="AQ104" s="47">
        <f t="shared" si="55"/>
        <v>1271.0717429577462</v>
      </c>
    </row>
    <row r="105" spans="1:43">
      <c r="A105" s="166">
        <f t="shared" si="57"/>
        <v>104</v>
      </c>
      <c r="B105" s="478">
        <f t="shared" si="57"/>
        <v>40737</v>
      </c>
      <c r="C105" s="42">
        <f t="shared" si="37"/>
        <v>7</v>
      </c>
      <c r="D105" s="170">
        <f>COUNTIF('Rake Load'!C:C,Summary!B105)</f>
        <v>1</v>
      </c>
      <c r="E105" s="170">
        <f>SUMIF('Rake Load'!C:C,B105,'Rake Load'!K:K)</f>
        <v>3408.93</v>
      </c>
      <c r="F105" s="44">
        <f>SUMIF('Rake Load'!C:C,B105,'Rake Load'!AZ:AZ)</f>
        <v>0.13750000000000007</v>
      </c>
      <c r="G105" s="44">
        <f t="shared" si="38"/>
        <v>0.13750000000000007</v>
      </c>
      <c r="H105" s="45">
        <f t="shared" si="39"/>
        <v>3</v>
      </c>
      <c r="I105" s="45">
        <f t="shared" si="40"/>
        <v>18</v>
      </c>
      <c r="J105" s="44">
        <f>SUMIF('Rake Load'!C:C,B105,'Rake Load'!DK:DK)</f>
        <v>0</v>
      </c>
      <c r="K105" s="50">
        <f t="shared" si="41"/>
        <v>0.13750000000000007</v>
      </c>
      <c r="L105" s="50">
        <f t="shared" si="42"/>
        <v>0.13750000000000007</v>
      </c>
      <c r="M105" s="59">
        <f t="shared" si="43"/>
        <v>3</v>
      </c>
      <c r="N105" s="59">
        <f t="shared" si="44"/>
        <v>18</v>
      </c>
      <c r="O105" s="480">
        <f>SUMIF(C$2:C105,C105,D$2:D105)</f>
        <v>26</v>
      </c>
      <c r="P105" s="42">
        <f>SUMIF(C$2:C105,C105,F$2:F105)</f>
        <v>4.0409722222222229</v>
      </c>
      <c r="Q105" s="46">
        <f t="shared" si="45"/>
        <v>0.15542200854700858</v>
      </c>
      <c r="R105" s="45">
        <f t="shared" si="46"/>
        <v>3</v>
      </c>
      <c r="S105" s="45">
        <f t="shared" si="47"/>
        <v>43</v>
      </c>
      <c r="T105" s="480">
        <f>SUM(D$2:D105)</f>
        <v>77</v>
      </c>
      <c r="U105" s="47">
        <f>SUMIF(C$2:C105,C105,E$2:E105)</f>
        <v>92803.73</v>
      </c>
      <c r="V105" s="47">
        <f>SUM(E$2:E105)</f>
        <v>268418.86000000004</v>
      </c>
      <c r="W105" s="52">
        <f>SUM(F$2:F105)</f>
        <v>40715.214583333342</v>
      </c>
      <c r="X105" s="52">
        <f t="shared" si="48"/>
        <v>528.76902056277072</v>
      </c>
      <c r="Y105" s="45">
        <f t="shared" si="49"/>
        <v>18</v>
      </c>
      <c r="Z105" s="45">
        <f t="shared" si="50"/>
        <v>27</v>
      </c>
      <c r="AA105" s="47">
        <f>SUMIF('Rake Load'!C:C,Summary!B105,'Rake Load'!CA:CA)</f>
        <v>0.44097222222222221</v>
      </c>
      <c r="AB105" s="47">
        <f>SUMIF(C$2:C105,C105,AA$2:AA105)</f>
        <v>10.079166666666666</v>
      </c>
      <c r="AC105" s="47">
        <f>SUM(AA$2:AA105)</f>
        <v>30.040277777801052</v>
      </c>
      <c r="AD105" s="52">
        <f t="shared" si="51"/>
        <v>0.44097222222222221</v>
      </c>
      <c r="AE105" s="52">
        <f t="shared" si="52"/>
        <v>0.38766025641025637</v>
      </c>
      <c r="AF105" s="52">
        <f t="shared" si="53"/>
        <v>0.39013347763377987</v>
      </c>
      <c r="AG105" s="47">
        <f>SUMIF(Unloader!B:B,Summary!B105,Unloader!M:M)</f>
        <v>31136</v>
      </c>
      <c r="AH105" s="47">
        <f>SUMIF(C$2:C105,C105,AG$2:AG105)</f>
        <v>165026</v>
      </c>
      <c r="AI105" s="47">
        <f>SUM(AG$2:AG105)</f>
        <v>608711</v>
      </c>
      <c r="AJ105" s="52">
        <f>SUMIF(Unloader!B:B,Summary!B105,Unloader!W:W)</f>
        <v>0.80208333333333337</v>
      </c>
      <c r="AK105" s="52">
        <f>SUMIF(Unloader!B:B,Summary!B105,Unloader!AD:AD)+SUMIF(Unloader!B:B,Summary!B105,Unloader!BR:BR)+SUMIF(Unloader!B:B,Summary!B105,Unloader!BN:BN)</f>
        <v>0</v>
      </c>
      <c r="AL105" s="52">
        <f>SUMIF(C$2:C105,C105,AJ$2:AJ105)</f>
        <v>5.1354166666666661</v>
      </c>
      <c r="AM105" s="52">
        <f>SUMIF(C$2:C105,C105,AK$2:AK105)</f>
        <v>0.36319444444444443</v>
      </c>
      <c r="AN105" s="47">
        <f t="shared" si="54"/>
        <v>1440.8556461001169</v>
      </c>
      <c r="AO105" s="47">
        <f>SUM(AJ$2:AJ105)</f>
        <v>21.456944444444446</v>
      </c>
      <c r="AP105" s="47">
        <f>SUM(AK$2:AK105)</f>
        <v>1.721527777777778</v>
      </c>
      <c r="AQ105" s="47">
        <f t="shared" si="55"/>
        <v>1285.1493718990814</v>
      </c>
    </row>
    <row r="106" spans="1:43">
      <c r="A106" s="166">
        <f t="shared" si="57"/>
        <v>105</v>
      </c>
      <c r="B106" s="478">
        <f t="shared" si="57"/>
        <v>40738</v>
      </c>
      <c r="C106" s="42">
        <f t="shared" si="37"/>
        <v>7</v>
      </c>
      <c r="D106" s="170">
        <f>COUNTIF('Rake Load'!C:C,Summary!B106)</f>
        <v>2</v>
      </c>
      <c r="E106" s="170">
        <f>SUMIF('Rake Load'!C:C,B106,'Rake Load'!K:K)</f>
        <v>6308.79</v>
      </c>
      <c r="F106" s="44">
        <f>SUMIF('Rake Load'!C:C,B106,'Rake Load'!AZ:AZ)</f>
        <v>0.3652777777777777</v>
      </c>
      <c r="G106" s="44">
        <f t="shared" si="38"/>
        <v>0.18263888888888885</v>
      </c>
      <c r="H106" s="45">
        <f t="shared" si="39"/>
        <v>4</v>
      </c>
      <c r="I106" s="45">
        <f t="shared" si="40"/>
        <v>23</v>
      </c>
      <c r="J106" s="44">
        <f>SUMIF('Rake Load'!C:C,B106,'Rake Load'!DK:DK)</f>
        <v>0</v>
      </c>
      <c r="K106" s="50">
        <f t="shared" si="41"/>
        <v>0.3652777777777777</v>
      </c>
      <c r="L106" s="50">
        <f t="shared" si="42"/>
        <v>0.18263888888888885</v>
      </c>
      <c r="M106" s="59">
        <f t="shared" si="43"/>
        <v>4</v>
      </c>
      <c r="N106" s="59">
        <f t="shared" si="44"/>
        <v>23</v>
      </c>
      <c r="O106" s="480">
        <f>SUMIF(C$2:C106,C106,D$2:D106)</f>
        <v>28</v>
      </c>
      <c r="P106" s="42">
        <f>SUMIF(C$2:C106,C106,F$2:F106)</f>
        <v>4.4062500000000009</v>
      </c>
      <c r="Q106" s="46">
        <f t="shared" si="45"/>
        <v>0.15736607142857145</v>
      </c>
      <c r="R106" s="45">
        <f t="shared" si="46"/>
        <v>3</v>
      </c>
      <c r="S106" s="45">
        <f t="shared" si="47"/>
        <v>46</v>
      </c>
      <c r="T106" s="480">
        <f>SUM(D$2:D106)</f>
        <v>79</v>
      </c>
      <c r="U106" s="47">
        <f>SUMIF(C$2:C106,C106,E$2:E106)</f>
        <v>99112.51999999999</v>
      </c>
      <c r="V106" s="47">
        <f>SUM(E$2:E106)</f>
        <v>274727.65000000002</v>
      </c>
      <c r="W106" s="52">
        <f>SUM(F$2:F106)</f>
        <v>40715.579861111117</v>
      </c>
      <c r="X106" s="52">
        <f t="shared" si="48"/>
        <v>515.3870868495078</v>
      </c>
      <c r="Y106" s="45">
        <f t="shared" si="49"/>
        <v>9</v>
      </c>
      <c r="Z106" s="45">
        <f t="shared" si="50"/>
        <v>17</v>
      </c>
      <c r="AA106" s="47">
        <f>SUMIF('Rake Load'!C:C,Summary!B106,'Rake Load'!CA:CA)</f>
        <v>0.71874999999999978</v>
      </c>
      <c r="AB106" s="47">
        <f>SUMIF(C$2:C106,C106,AA$2:AA106)</f>
        <v>10.797916666666666</v>
      </c>
      <c r="AC106" s="47">
        <f>SUM(AA$2:AA106)</f>
        <v>30.759027777801052</v>
      </c>
      <c r="AD106" s="52">
        <f t="shared" si="51"/>
        <v>0.35937499999999989</v>
      </c>
      <c r="AE106" s="52">
        <f t="shared" si="52"/>
        <v>0.38563988095238094</v>
      </c>
      <c r="AF106" s="52">
        <f t="shared" si="53"/>
        <v>0.38935478199748169</v>
      </c>
      <c r="AG106" s="47">
        <f>SUMIF(Unloader!B:B,Summary!B106,Unloader!M:M)</f>
        <v>20258</v>
      </c>
      <c r="AH106" s="47">
        <f>SUMIF(C$2:C106,C106,AG$2:AG106)</f>
        <v>185284</v>
      </c>
      <c r="AI106" s="47">
        <f>SUM(AG$2:AG106)</f>
        <v>628969</v>
      </c>
      <c r="AJ106" s="52">
        <f>SUMIF(Unloader!B:B,Summary!B106,Unloader!W:W)</f>
        <v>0.5625</v>
      </c>
      <c r="AK106" s="52">
        <f>SUMIF(Unloader!B:B,Summary!B106,Unloader!AD:AD)+SUMIF(Unloader!B:B,Summary!B106,Unloader!BR:BR)+SUMIF(Unloader!B:B,Summary!B106,Unloader!BN:BN)</f>
        <v>0</v>
      </c>
      <c r="AL106" s="52">
        <f>SUMIF(C$2:C106,C106,AJ$2:AJ106)</f>
        <v>5.6979166666666661</v>
      </c>
      <c r="AM106" s="52">
        <f>SUMIF(C$2:C106,C106,AK$2:AK106)</f>
        <v>0.36319444444444443</v>
      </c>
      <c r="AN106" s="47">
        <f t="shared" si="54"/>
        <v>1447.1543868784174</v>
      </c>
      <c r="AO106" s="47">
        <f>SUM(AJ$2:AJ106)</f>
        <v>22.019444444444446</v>
      </c>
      <c r="AP106" s="47">
        <f>SUM(AK$2:AK106)</f>
        <v>1.721527777777778</v>
      </c>
      <c r="AQ106" s="47">
        <f t="shared" si="55"/>
        <v>1291.1197783023708</v>
      </c>
    </row>
    <row r="107" spans="1:43">
      <c r="A107" s="166">
        <f t="shared" si="57"/>
        <v>106</v>
      </c>
      <c r="B107" s="478">
        <f t="shared" si="57"/>
        <v>40739</v>
      </c>
      <c r="C107" s="42">
        <f t="shared" si="37"/>
        <v>7</v>
      </c>
      <c r="D107" s="170">
        <f>COUNTIF('Rake Load'!C:C,Summary!B107)</f>
        <v>1</v>
      </c>
      <c r="E107" s="170">
        <f>SUMIF('Rake Load'!C:C,B107,'Rake Load'!K:K)</f>
        <v>2557.36</v>
      </c>
      <c r="F107" s="44">
        <f>SUMIF('Rake Load'!C:C,B107,'Rake Load'!AZ:AZ)</f>
        <v>0.14375000000000004</v>
      </c>
      <c r="G107" s="44">
        <f t="shared" si="38"/>
        <v>0.14375000000000004</v>
      </c>
      <c r="H107" s="45">
        <f t="shared" si="39"/>
        <v>3</v>
      </c>
      <c r="I107" s="45">
        <f t="shared" si="40"/>
        <v>27</v>
      </c>
      <c r="J107" s="44">
        <f>SUMIF('Rake Load'!C:C,B107,'Rake Load'!DK:DK)</f>
        <v>0</v>
      </c>
      <c r="K107" s="50">
        <f t="shared" si="41"/>
        <v>0.14375000000000004</v>
      </c>
      <c r="L107" s="50">
        <f t="shared" si="42"/>
        <v>0.14375000000000004</v>
      </c>
      <c r="M107" s="59">
        <f t="shared" si="43"/>
        <v>3</v>
      </c>
      <c r="N107" s="59">
        <f t="shared" si="44"/>
        <v>27</v>
      </c>
      <c r="O107" s="480">
        <f>SUMIF(C$2:C107,C107,D$2:D107)</f>
        <v>29</v>
      </c>
      <c r="P107" s="42">
        <f>SUMIF(C$2:C107,C107,F$2:F107)</f>
        <v>4.5500000000000007</v>
      </c>
      <c r="Q107" s="46">
        <f t="shared" si="45"/>
        <v>0.15689655172413797</v>
      </c>
      <c r="R107" s="45">
        <f t="shared" si="46"/>
        <v>3</v>
      </c>
      <c r="S107" s="45">
        <f t="shared" si="47"/>
        <v>45</v>
      </c>
      <c r="T107" s="480">
        <f>SUM(D$2:D107)</f>
        <v>80</v>
      </c>
      <c r="U107" s="47">
        <f>SUMIF(C$2:C107,C107,E$2:E107)</f>
        <v>101669.87999999999</v>
      </c>
      <c r="V107" s="47">
        <f>SUM(E$2:E107)</f>
        <v>277285.01</v>
      </c>
      <c r="W107" s="52">
        <f>SUM(F$2:F107)</f>
        <v>40715.72361111112</v>
      </c>
      <c r="X107" s="52">
        <f t="shared" si="48"/>
        <v>508.94654513888901</v>
      </c>
      <c r="Y107" s="45">
        <f t="shared" si="49"/>
        <v>22</v>
      </c>
      <c r="Z107" s="45">
        <f t="shared" si="50"/>
        <v>43</v>
      </c>
      <c r="AA107" s="47">
        <f>SUMIF('Rake Load'!C:C,Summary!B107,'Rake Load'!CA:CA)</f>
        <v>0.3298611111111111</v>
      </c>
      <c r="AB107" s="47">
        <f>SUMIF(C$2:C107,C107,AA$2:AA107)</f>
        <v>11.127777777777776</v>
      </c>
      <c r="AC107" s="47">
        <f>SUM(AA$2:AA107)</f>
        <v>31.088888888912162</v>
      </c>
      <c r="AD107" s="52">
        <f t="shared" si="51"/>
        <v>0.3298611111111111</v>
      </c>
      <c r="AE107" s="52">
        <f t="shared" si="52"/>
        <v>0.38371647509578538</v>
      </c>
      <c r="AF107" s="52">
        <f t="shared" si="53"/>
        <v>0.38861111111140201</v>
      </c>
      <c r="AG107" s="47">
        <f>SUMIF(Unloader!B:B,Summary!B107,Unloader!M:M)</f>
        <v>0</v>
      </c>
      <c r="AH107" s="47">
        <f>SUMIF(C$2:C107,C107,AG$2:AG107)</f>
        <v>185284</v>
      </c>
      <c r="AI107" s="47">
        <f>SUM(AG$2:AG107)</f>
        <v>628969</v>
      </c>
      <c r="AJ107" s="52">
        <f>SUMIF(Unloader!B:B,Summary!B107,Unloader!W:W)</f>
        <v>0</v>
      </c>
      <c r="AK107" s="52">
        <f>SUMIF(Unloader!B:B,Summary!B107,Unloader!AD:AD)+SUMIF(Unloader!B:B,Summary!B107,Unloader!BR:BR)+SUMIF(Unloader!B:B,Summary!B107,Unloader!BN:BN)</f>
        <v>0</v>
      </c>
      <c r="AL107" s="52">
        <f>SUMIF(C$2:C107,C107,AJ$2:AJ107)</f>
        <v>5.6979166666666661</v>
      </c>
      <c r="AM107" s="52">
        <f>SUMIF(C$2:C107,C107,AK$2:AK107)</f>
        <v>0.36319444444444443</v>
      </c>
      <c r="AN107" s="47">
        <f t="shared" si="54"/>
        <v>1447.1543868784174</v>
      </c>
      <c r="AO107" s="47">
        <f>SUM(AJ$2:AJ107)</f>
        <v>22.019444444444446</v>
      </c>
      <c r="AP107" s="47">
        <f>SUM(AK$2:AK107)</f>
        <v>1.721527777777778</v>
      </c>
      <c r="AQ107" s="47">
        <f t="shared" si="55"/>
        <v>1291.1197783023708</v>
      </c>
    </row>
    <row r="108" spans="1:43">
      <c r="A108" s="166">
        <f t="shared" si="57"/>
        <v>107</v>
      </c>
      <c r="B108" s="478">
        <f t="shared" si="57"/>
        <v>40740</v>
      </c>
      <c r="C108" s="42">
        <f t="shared" si="37"/>
        <v>7</v>
      </c>
      <c r="D108" s="170">
        <f>COUNTIF('Rake Load'!C:C,Summary!B108)</f>
        <v>2</v>
      </c>
      <c r="E108" s="170">
        <f>SUMIF('Rake Load'!C:C,B108,'Rake Load'!K:K)</f>
        <v>7273.2199999999993</v>
      </c>
      <c r="F108" s="44">
        <f>SUMIF('Rake Load'!C:C,B108,'Rake Load'!AZ:AZ)</f>
        <v>0.14305555555555566</v>
      </c>
      <c r="G108" s="44">
        <f t="shared" si="38"/>
        <v>7.1527777777777829E-2</v>
      </c>
      <c r="H108" s="45">
        <f t="shared" si="39"/>
        <v>1</v>
      </c>
      <c r="I108" s="45">
        <f t="shared" si="40"/>
        <v>43</v>
      </c>
      <c r="J108" s="44">
        <f>SUMIF('Rake Load'!C:C,B108,'Rake Load'!DK:DK)</f>
        <v>0</v>
      </c>
      <c r="K108" s="50">
        <f t="shared" si="41"/>
        <v>0.14305555555555566</v>
      </c>
      <c r="L108" s="50">
        <f t="shared" si="42"/>
        <v>7.1527777777777829E-2</v>
      </c>
      <c r="M108" s="59">
        <f t="shared" si="43"/>
        <v>1</v>
      </c>
      <c r="N108" s="59">
        <f t="shared" si="44"/>
        <v>43</v>
      </c>
      <c r="O108" s="480">
        <f>SUMIF(C$2:C108,C108,D$2:D108)</f>
        <v>31</v>
      </c>
      <c r="P108" s="42">
        <f>SUMIF(C$2:C108,C108,F$2:F108)</f>
        <v>4.6930555555555564</v>
      </c>
      <c r="Q108" s="46">
        <f t="shared" si="45"/>
        <v>0.15138888888888891</v>
      </c>
      <c r="R108" s="45">
        <f t="shared" si="46"/>
        <v>3</v>
      </c>
      <c r="S108" s="45">
        <f t="shared" si="47"/>
        <v>38</v>
      </c>
      <c r="T108" s="480">
        <f>SUM(D$2:D108)</f>
        <v>82</v>
      </c>
      <c r="U108" s="47">
        <f>SUMIF(C$2:C108,C108,E$2:E108)</f>
        <v>108943.09999999999</v>
      </c>
      <c r="V108" s="47">
        <f>SUM(E$2:E108)</f>
        <v>284558.23</v>
      </c>
      <c r="W108" s="52">
        <f>SUM(F$2:F108)</f>
        <v>40715.866666666676</v>
      </c>
      <c r="X108" s="52">
        <f t="shared" si="48"/>
        <v>496.53495934959363</v>
      </c>
      <c r="Y108" s="45">
        <f t="shared" si="49"/>
        <v>12</v>
      </c>
      <c r="Z108" s="45">
        <f t="shared" si="50"/>
        <v>50</v>
      </c>
      <c r="AA108" s="47">
        <f>SUMIF('Rake Load'!C:C,Summary!B108,'Rake Load'!CA:CA)</f>
        <v>0.44097222222222221</v>
      </c>
      <c r="AB108" s="47">
        <f>SUMIF(C$2:C108,C108,AA$2:AA108)</f>
        <v>11.568749999999998</v>
      </c>
      <c r="AC108" s="47">
        <f>SUM(AA$2:AA108)</f>
        <v>31.529861111134384</v>
      </c>
      <c r="AD108" s="52">
        <f t="shared" si="51"/>
        <v>0.2204861111111111</v>
      </c>
      <c r="AE108" s="52">
        <f t="shared" si="52"/>
        <v>0.37318548387096767</v>
      </c>
      <c r="AF108" s="52">
        <f t="shared" si="53"/>
        <v>0.38451050135529735</v>
      </c>
      <c r="AG108" s="47">
        <f>SUMIF(Unloader!B:B,Summary!B108,Unloader!M:M)</f>
        <v>0</v>
      </c>
      <c r="AH108" s="47">
        <f>SUMIF(C$2:C108,C108,AG$2:AG108)</f>
        <v>185284</v>
      </c>
      <c r="AI108" s="47">
        <f>SUM(AG$2:AG108)</f>
        <v>628969</v>
      </c>
      <c r="AJ108" s="52">
        <f>SUMIF(Unloader!B:B,Summary!B108,Unloader!W:W)</f>
        <v>0</v>
      </c>
      <c r="AK108" s="52">
        <f>SUMIF(Unloader!B:B,Summary!B108,Unloader!AD:AD)+SUMIF(Unloader!B:B,Summary!B108,Unloader!BR:BR)+SUMIF(Unloader!B:B,Summary!B108,Unloader!BN:BN)</f>
        <v>0</v>
      </c>
      <c r="AL108" s="52">
        <f>SUMIF(C$2:C108,C108,AJ$2:AJ108)</f>
        <v>5.6979166666666661</v>
      </c>
      <c r="AM108" s="52">
        <f>SUMIF(C$2:C108,C108,AK$2:AK108)</f>
        <v>0.36319444444444443</v>
      </c>
      <c r="AN108" s="47">
        <f t="shared" si="54"/>
        <v>1447.1543868784174</v>
      </c>
      <c r="AO108" s="47">
        <f>SUM(AJ$2:AJ108)</f>
        <v>22.019444444444446</v>
      </c>
      <c r="AP108" s="47">
        <f>SUM(AK$2:AK108)</f>
        <v>1.721527777777778</v>
      </c>
      <c r="AQ108" s="47">
        <f t="shared" si="55"/>
        <v>1291.1197783023708</v>
      </c>
    </row>
    <row r="109" spans="1:43">
      <c r="A109" s="166">
        <f t="shared" si="57"/>
        <v>108</v>
      </c>
      <c r="B109" s="478">
        <f t="shared" si="57"/>
        <v>40741</v>
      </c>
      <c r="C109" s="42">
        <f t="shared" si="37"/>
        <v>7</v>
      </c>
      <c r="D109" s="170">
        <f>COUNTIF('Rake Load'!C:C,Summary!B109)</f>
        <v>1</v>
      </c>
      <c r="E109" s="170">
        <f>SUMIF('Rake Load'!C:C,B109,'Rake Load'!K:K)</f>
        <v>2484.42</v>
      </c>
      <c r="F109" s="44">
        <f>SUMIF('Rake Load'!C:C,B109,'Rake Load'!AZ:AZ)</f>
        <v>0.11180555555555555</v>
      </c>
      <c r="G109" s="44">
        <f t="shared" si="38"/>
        <v>0.11180555555555555</v>
      </c>
      <c r="H109" s="45">
        <f t="shared" si="39"/>
        <v>2</v>
      </c>
      <c r="I109" s="45">
        <f t="shared" si="40"/>
        <v>41</v>
      </c>
      <c r="J109" s="44">
        <f>SUMIF('Rake Load'!C:C,B109,'Rake Load'!DK:DK)</f>
        <v>0</v>
      </c>
      <c r="K109" s="50">
        <f t="shared" si="41"/>
        <v>0.11180555555555555</v>
      </c>
      <c r="L109" s="50">
        <f t="shared" si="42"/>
        <v>0.11180555555555555</v>
      </c>
      <c r="M109" s="59">
        <f t="shared" si="43"/>
        <v>2</v>
      </c>
      <c r="N109" s="59">
        <f t="shared" si="44"/>
        <v>41</v>
      </c>
      <c r="O109" s="480">
        <f>SUMIF(C$2:C109,C109,D$2:D109)</f>
        <v>32</v>
      </c>
      <c r="P109" s="42">
        <f>SUMIF(C$2:C109,C109,F$2:F109)</f>
        <v>4.8048611111111121</v>
      </c>
      <c r="Q109" s="46">
        <f t="shared" si="45"/>
        <v>0.15015190972222225</v>
      </c>
      <c r="R109" s="45">
        <f t="shared" si="46"/>
        <v>3</v>
      </c>
      <c r="S109" s="45">
        <f t="shared" si="47"/>
        <v>36</v>
      </c>
      <c r="T109" s="480">
        <f>SUM(D$2:D109)</f>
        <v>83</v>
      </c>
      <c r="U109" s="47">
        <f>SUMIF(C$2:C109,C109,E$2:E109)</f>
        <v>111427.51999999999</v>
      </c>
      <c r="V109" s="47">
        <f>SUM(E$2:E109)</f>
        <v>287042.64999999997</v>
      </c>
      <c r="W109" s="52">
        <f>SUM(F$2:F109)</f>
        <v>40715.978472222232</v>
      </c>
      <c r="X109" s="52">
        <f t="shared" si="48"/>
        <v>490.55395749665342</v>
      </c>
      <c r="Y109" s="45">
        <f t="shared" si="49"/>
        <v>13</v>
      </c>
      <c r="Z109" s="45">
        <f t="shared" si="50"/>
        <v>17</v>
      </c>
      <c r="AA109" s="47">
        <f>SUMIF('Rake Load'!C:C,Summary!B109,'Rake Load'!CA:CA)</f>
        <v>0.2013888888888889</v>
      </c>
      <c r="AB109" s="47">
        <f>SUMIF(C$2:C109,C109,AA$2:AA109)</f>
        <v>11.770138888888887</v>
      </c>
      <c r="AC109" s="47">
        <f>SUM(AA$2:AA109)</f>
        <v>31.731250000023273</v>
      </c>
      <c r="AD109" s="52">
        <f t="shared" si="51"/>
        <v>0.2013888888888889</v>
      </c>
      <c r="AE109" s="52">
        <f t="shared" si="52"/>
        <v>0.36781684027777772</v>
      </c>
      <c r="AF109" s="52">
        <f t="shared" si="53"/>
        <v>0.38230421686775029</v>
      </c>
      <c r="AG109" s="47">
        <f>SUMIF(Unloader!B:B,Summary!B109,Unloader!M:M)</f>
        <v>0</v>
      </c>
      <c r="AH109" s="47">
        <f>SUMIF(C$2:C109,C109,AG$2:AG109)</f>
        <v>185284</v>
      </c>
      <c r="AI109" s="47">
        <f>SUM(AG$2:AG109)</f>
        <v>628969</v>
      </c>
      <c r="AJ109" s="52">
        <f>SUMIF(Unloader!B:B,Summary!B109,Unloader!W:W)</f>
        <v>0</v>
      </c>
      <c r="AK109" s="52">
        <f>SUMIF(Unloader!B:B,Summary!B109,Unloader!AD:AD)+SUMIF(Unloader!B:B,Summary!B109,Unloader!BR:BR)+SUMIF(Unloader!B:B,Summary!B109,Unloader!BN:BN)</f>
        <v>0</v>
      </c>
      <c r="AL109" s="52">
        <f>SUMIF(C$2:C109,C109,AJ$2:AJ109)</f>
        <v>5.6979166666666661</v>
      </c>
      <c r="AM109" s="52">
        <f>SUMIF(C$2:C109,C109,AK$2:AK109)</f>
        <v>0.36319444444444443</v>
      </c>
      <c r="AN109" s="47">
        <f t="shared" si="54"/>
        <v>1447.1543868784174</v>
      </c>
      <c r="AO109" s="47">
        <f>SUM(AJ$2:AJ109)</f>
        <v>22.019444444444446</v>
      </c>
      <c r="AP109" s="47">
        <f>SUM(AK$2:AK109)</f>
        <v>1.721527777777778</v>
      </c>
      <c r="AQ109" s="47">
        <f t="shared" si="55"/>
        <v>1291.1197783023708</v>
      </c>
    </row>
    <row r="110" spans="1:43">
      <c r="A110" s="166">
        <f t="shared" si="57"/>
        <v>109</v>
      </c>
      <c r="B110" s="478">
        <f t="shared" si="57"/>
        <v>40742</v>
      </c>
      <c r="C110" s="42">
        <f t="shared" si="37"/>
        <v>7</v>
      </c>
      <c r="D110" s="170">
        <f>COUNTIF('Rake Load'!C:C,Summary!B110)</f>
        <v>2</v>
      </c>
      <c r="E110" s="170">
        <f>SUMIF('Rake Load'!C:C,B110,'Rake Load'!K:K)</f>
        <v>6274.4500000000007</v>
      </c>
      <c r="F110" s="44">
        <f>SUMIF('Rake Load'!C:C,B110,'Rake Load'!AZ:AZ)</f>
        <v>0.21597222222222207</v>
      </c>
      <c r="G110" s="44">
        <f t="shared" si="38"/>
        <v>0.10798611111111103</v>
      </c>
      <c r="H110" s="45">
        <f t="shared" si="39"/>
        <v>2</v>
      </c>
      <c r="I110" s="45">
        <f t="shared" si="40"/>
        <v>35</v>
      </c>
      <c r="J110" s="44">
        <f>SUMIF('Rake Load'!C:C,B110,'Rake Load'!DK:DK)</f>
        <v>2.4999999999999998E-2</v>
      </c>
      <c r="K110" s="50">
        <f t="shared" si="41"/>
        <v>0.19097222222222207</v>
      </c>
      <c r="L110" s="50">
        <f t="shared" si="42"/>
        <v>9.5486111111111036E-2</v>
      </c>
      <c r="M110" s="59">
        <f t="shared" si="43"/>
        <v>2</v>
      </c>
      <c r="N110" s="59">
        <f t="shared" si="44"/>
        <v>17</v>
      </c>
      <c r="O110" s="480">
        <f>SUMIF(C$2:C110,C110,D$2:D110)</f>
        <v>34</v>
      </c>
      <c r="P110" s="42">
        <f>SUMIF(C$2:C110,C110,F$2:F110)</f>
        <v>5.0208333333333339</v>
      </c>
      <c r="Q110" s="46">
        <f t="shared" si="45"/>
        <v>0.14767156862745101</v>
      </c>
      <c r="R110" s="45">
        <f t="shared" si="46"/>
        <v>3</v>
      </c>
      <c r="S110" s="45">
        <f t="shared" si="47"/>
        <v>32</v>
      </c>
      <c r="T110" s="480">
        <f>SUM(D$2:D110)</f>
        <v>85</v>
      </c>
      <c r="U110" s="47">
        <f>SUMIF(C$2:C110,C110,E$2:E110)</f>
        <v>117701.96999999999</v>
      </c>
      <c r="V110" s="47">
        <f>SUM(E$2:E110)</f>
        <v>293317.09999999998</v>
      </c>
      <c r="W110" s="52">
        <f>SUM(F$2:F110)</f>
        <v>40716.194444444453</v>
      </c>
      <c r="X110" s="52">
        <f t="shared" si="48"/>
        <v>479.01405228758182</v>
      </c>
      <c r="Y110" s="45">
        <f t="shared" si="49"/>
        <v>0</v>
      </c>
      <c r="Z110" s="45">
        <f t="shared" si="50"/>
        <v>20</v>
      </c>
      <c r="AA110" s="47">
        <f>SUMIF('Rake Load'!C:C,Summary!B110,'Rake Load'!CA:CA)</f>
        <v>0.56597222222222232</v>
      </c>
      <c r="AB110" s="47">
        <f>SUMIF(C$2:C110,C110,AA$2:AA110)</f>
        <v>12.336111111111109</v>
      </c>
      <c r="AC110" s="47">
        <f>SUM(AA$2:AA110)</f>
        <v>32.297222222245495</v>
      </c>
      <c r="AD110" s="52">
        <f t="shared" si="51"/>
        <v>0.28298611111111116</v>
      </c>
      <c r="AE110" s="52">
        <f t="shared" si="52"/>
        <v>0.36282679738562085</v>
      </c>
      <c r="AF110" s="52">
        <f t="shared" si="53"/>
        <v>0.37996732026171171</v>
      </c>
      <c r="AG110" s="47">
        <f>SUMIF(Unloader!B:B,Summary!B110,Unloader!M:M)</f>
        <v>0</v>
      </c>
      <c r="AH110" s="47">
        <f>SUMIF(C$2:C110,C110,AG$2:AG110)</f>
        <v>185284</v>
      </c>
      <c r="AI110" s="47">
        <f>SUM(AG$2:AG110)</f>
        <v>628969</v>
      </c>
      <c r="AJ110" s="52">
        <f>SUMIF(Unloader!B:B,Summary!B110,Unloader!W:W)</f>
        <v>0</v>
      </c>
      <c r="AK110" s="52">
        <f>SUMIF(Unloader!B:B,Summary!B110,Unloader!AD:AD)+SUMIF(Unloader!B:B,Summary!B110,Unloader!BR:BR)+SUMIF(Unloader!B:B,Summary!B110,Unloader!BN:BN)</f>
        <v>0</v>
      </c>
      <c r="AL110" s="52">
        <f>SUMIF(C$2:C110,C110,AJ$2:AJ110)</f>
        <v>5.6979166666666661</v>
      </c>
      <c r="AM110" s="52">
        <f>SUMIF(C$2:C110,C110,AK$2:AK110)</f>
        <v>0.36319444444444443</v>
      </c>
      <c r="AN110" s="47">
        <f t="shared" si="54"/>
        <v>1447.1543868784174</v>
      </c>
      <c r="AO110" s="47">
        <f>SUM(AJ$2:AJ110)</f>
        <v>22.019444444444446</v>
      </c>
      <c r="AP110" s="47">
        <f>SUM(AK$2:AK110)</f>
        <v>1.721527777777778</v>
      </c>
      <c r="AQ110" s="47">
        <f t="shared" si="55"/>
        <v>1291.1197783023708</v>
      </c>
    </row>
    <row r="111" spans="1:43">
      <c r="A111" s="166">
        <f t="shared" si="57"/>
        <v>110</v>
      </c>
      <c r="B111" s="478">
        <f t="shared" si="57"/>
        <v>40743</v>
      </c>
      <c r="C111" s="42">
        <f t="shared" si="37"/>
        <v>7</v>
      </c>
      <c r="D111" s="170">
        <f>COUNTIF('Rake Load'!C:C,Summary!B111)</f>
        <v>1</v>
      </c>
      <c r="E111" s="170">
        <f>SUMIF('Rake Load'!C:C,B111,'Rake Load'!K:K)</f>
        <v>3538.26</v>
      </c>
      <c r="F111" s="44">
        <f>SUMIF('Rake Load'!C:C,B111,'Rake Load'!AZ:AZ)</f>
        <v>0.16111111111111109</v>
      </c>
      <c r="G111" s="44">
        <f t="shared" si="38"/>
        <v>0.16111111111111109</v>
      </c>
      <c r="H111" s="45">
        <f t="shared" si="39"/>
        <v>3</v>
      </c>
      <c r="I111" s="45">
        <f t="shared" si="40"/>
        <v>52</v>
      </c>
      <c r="J111" s="44">
        <f>SUMIF('Rake Load'!C:C,B111,'Rake Load'!DK:DK)</f>
        <v>0</v>
      </c>
      <c r="K111" s="50">
        <f t="shared" si="41"/>
        <v>0.16111111111111109</v>
      </c>
      <c r="L111" s="50">
        <f t="shared" si="42"/>
        <v>0.16111111111111109</v>
      </c>
      <c r="M111" s="59">
        <f t="shared" si="43"/>
        <v>3</v>
      </c>
      <c r="N111" s="59">
        <f t="shared" si="44"/>
        <v>52</v>
      </c>
      <c r="O111" s="480">
        <f>SUMIF(C$2:C111,C111,D$2:D111)</f>
        <v>35</v>
      </c>
      <c r="P111" s="42">
        <f>SUMIF(C$2:C111,C111,F$2:F111)</f>
        <v>5.1819444444444454</v>
      </c>
      <c r="Q111" s="46">
        <f t="shared" si="45"/>
        <v>0.14805555555555558</v>
      </c>
      <c r="R111" s="45">
        <f t="shared" si="46"/>
        <v>3</v>
      </c>
      <c r="S111" s="45">
        <f t="shared" si="47"/>
        <v>33</v>
      </c>
      <c r="T111" s="480">
        <f>SUM(D$2:D111)</f>
        <v>86</v>
      </c>
      <c r="U111" s="47">
        <f>SUMIF(C$2:C111,C111,E$2:E111)</f>
        <v>121240.22999999998</v>
      </c>
      <c r="V111" s="47">
        <f>SUM(E$2:E111)</f>
        <v>296855.36</v>
      </c>
      <c r="W111" s="52">
        <f>SUM(F$2:F111)</f>
        <v>40716.355555555565</v>
      </c>
      <c r="X111" s="52">
        <f t="shared" si="48"/>
        <v>473.44599483204144</v>
      </c>
      <c r="Y111" s="45">
        <f t="shared" si="49"/>
        <v>10</v>
      </c>
      <c r="Z111" s="45">
        <f t="shared" si="50"/>
        <v>42</v>
      </c>
      <c r="AA111" s="47">
        <f>SUMIF('Rake Load'!C:C,Summary!B111,'Rake Load'!CA:CA)</f>
        <v>0.40277777777777773</v>
      </c>
      <c r="AB111" s="47">
        <f>SUMIF(C$2:C111,C111,AA$2:AA111)</f>
        <v>12.738888888888887</v>
      </c>
      <c r="AC111" s="47">
        <f>SUM(AA$2:AA111)</f>
        <v>32.700000000023273</v>
      </c>
      <c r="AD111" s="52">
        <f t="shared" si="51"/>
        <v>0.40277777777777773</v>
      </c>
      <c r="AE111" s="52">
        <f t="shared" si="52"/>
        <v>0.36396825396825394</v>
      </c>
      <c r="AF111" s="52">
        <f t="shared" si="53"/>
        <v>0.3802325581398055</v>
      </c>
      <c r="AG111" s="47">
        <f>SUMIF(Unloader!B:B,Summary!B111,Unloader!M:M)</f>
        <v>25865</v>
      </c>
      <c r="AH111" s="47">
        <f>SUMIF(C$2:C111,C111,AG$2:AG111)</f>
        <v>211149</v>
      </c>
      <c r="AI111" s="47">
        <f>SUM(AG$2:AG111)</f>
        <v>654834</v>
      </c>
      <c r="AJ111" s="52">
        <f>SUMIF(Unloader!B:B,Summary!B111,Unloader!W:W)</f>
        <v>0.84375</v>
      </c>
      <c r="AK111" s="52">
        <f>SUMIF(Unloader!B:B,Summary!B111,Unloader!AD:AD)+SUMIF(Unloader!B:B,Summary!B111,Unloader!BR:BR)+SUMIF(Unloader!B:B,Summary!B111,Unloader!BN:BN)</f>
        <v>0</v>
      </c>
      <c r="AL111" s="52">
        <f>SUMIF(C$2:C111,C111,AJ$2:AJ111)</f>
        <v>6.5416666666666661</v>
      </c>
      <c r="AM111" s="52">
        <f>SUMIF(C$2:C111,C111,AK$2:AK111)</f>
        <v>0.36319444444444443</v>
      </c>
      <c r="AN111" s="47">
        <f t="shared" si="54"/>
        <v>1423.9563897943128</v>
      </c>
      <c r="AO111" s="47">
        <f>SUM(AJ$2:AJ111)</f>
        <v>22.863194444444446</v>
      </c>
      <c r="AP111" s="47">
        <f>SUM(AK$2:AK111)</f>
        <v>1.721527777777778</v>
      </c>
      <c r="AQ111" s="47">
        <f t="shared" si="55"/>
        <v>1290.5675995270001</v>
      </c>
    </row>
    <row r="112" spans="1:43">
      <c r="A112" s="166">
        <f t="shared" si="57"/>
        <v>111</v>
      </c>
      <c r="B112" s="478">
        <f t="shared" si="57"/>
        <v>40744</v>
      </c>
      <c r="C112" s="42">
        <f t="shared" si="37"/>
        <v>7</v>
      </c>
      <c r="D112" s="170">
        <f>COUNTIF('Rake Load'!C:C,Summary!B112)</f>
        <v>2</v>
      </c>
      <c r="E112" s="170">
        <f>SUMIF('Rake Load'!C:C,B112,'Rake Load'!K:K)</f>
        <v>7242.83</v>
      </c>
      <c r="F112" s="44">
        <f>SUMIF('Rake Load'!C:C,B112,'Rake Load'!AZ:AZ)</f>
        <v>0.36666666666666681</v>
      </c>
      <c r="G112" s="44">
        <f t="shared" si="38"/>
        <v>0.1833333333333334</v>
      </c>
      <c r="H112" s="45">
        <f t="shared" si="39"/>
        <v>4</v>
      </c>
      <c r="I112" s="45">
        <f t="shared" si="40"/>
        <v>24</v>
      </c>
      <c r="J112" s="44">
        <f>SUMIF('Rake Load'!C:C,B112,'Rake Load'!DK:DK)</f>
        <v>0</v>
      </c>
      <c r="K112" s="50">
        <f t="shared" si="41"/>
        <v>0.36666666666666681</v>
      </c>
      <c r="L112" s="50">
        <f t="shared" si="42"/>
        <v>0.1833333333333334</v>
      </c>
      <c r="M112" s="59">
        <f t="shared" si="43"/>
        <v>4</v>
      </c>
      <c r="N112" s="59">
        <f t="shared" si="44"/>
        <v>24</v>
      </c>
      <c r="O112" s="480">
        <f>SUMIF(C$2:C112,C112,D$2:D112)</f>
        <v>37</v>
      </c>
      <c r="P112" s="42">
        <f>SUMIF(C$2:C112,C112,F$2:F112)</f>
        <v>5.5486111111111125</v>
      </c>
      <c r="Q112" s="46">
        <f t="shared" si="45"/>
        <v>0.1499624624624625</v>
      </c>
      <c r="R112" s="45">
        <f t="shared" si="46"/>
        <v>3</v>
      </c>
      <c r="S112" s="45">
        <f t="shared" si="47"/>
        <v>35</v>
      </c>
      <c r="T112" s="480">
        <f>SUM(D$2:D112)</f>
        <v>88</v>
      </c>
      <c r="U112" s="47">
        <f>SUMIF(C$2:C112,C112,E$2:E112)</f>
        <v>128483.05999999998</v>
      </c>
      <c r="V112" s="47">
        <f>SUM(E$2:E112)</f>
        <v>304098.19</v>
      </c>
      <c r="W112" s="52">
        <f>SUM(F$2:F112)</f>
        <v>40716.722222222234</v>
      </c>
      <c r="X112" s="52">
        <f t="shared" si="48"/>
        <v>462.6900252525254</v>
      </c>
      <c r="Y112" s="45">
        <f t="shared" si="49"/>
        <v>16</v>
      </c>
      <c r="Z112" s="45">
        <f t="shared" si="50"/>
        <v>33</v>
      </c>
      <c r="AA112" s="47">
        <f>SUMIF('Rake Load'!C:C,Summary!B112,'Rake Load'!CA:CA)</f>
        <v>0.75486111111111087</v>
      </c>
      <c r="AB112" s="47">
        <f>SUMIF(C$2:C112,C112,AA$2:AA112)</f>
        <v>13.493749999999999</v>
      </c>
      <c r="AC112" s="47">
        <f>SUM(AA$2:AA112)</f>
        <v>33.454861111134385</v>
      </c>
      <c r="AD112" s="52">
        <f t="shared" si="51"/>
        <v>0.37743055555555544</v>
      </c>
      <c r="AE112" s="52">
        <f t="shared" si="52"/>
        <v>0.3646959459459459</v>
      </c>
      <c r="AF112" s="52">
        <f t="shared" si="53"/>
        <v>0.38016887626289075</v>
      </c>
      <c r="AG112" s="47">
        <f>SUMIF(Unloader!B:B,Summary!B112,Unloader!M:M)</f>
        <v>7871</v>
      </c>
      <c r="AH112" s="47">
        <f>SUMIF(C$2:C112,C112,AG$2:AG112)</f>
        <v>219020</v>
      </c>
      <c r="AI112" s="47">
        <f>SUM(AG$2:AG112)</f>
        <v>662705</v>
      </c>
      <c r="AJ112" s="52">
        <f>SUMIF(Unloader!B:B,Summary!B112,Unloader!W:W)</f>
        <v>1</v>
      </c>
      <c r="AK112" s="52">
        <f>SUMIF(Unloader!B:B,Summary!B112,Unloader!AD:AD)+SUMIF(Unloader!B:B,Summary!B112,Unloader!BR:BR)+SUMIF(Unloader!B:B,Summary!B112,Unloader!BN:BN)</f>
        <v>0</v>
      </c>
      <c r="AL112" s="52">
        <f>SUMIF(C$2:C112,C112,AJ$2:AJ112)</f>
        <v>7.5416666666666661</v>
      </c>
      <c r="AM112" s="52">
        <f>SUMIF(C$2:C112,C112,AK$2:AK112)</f>
        <v>0.36319444444444443</v>
      </c>
      <c r="AN112" s="47">
        <f t="shared" si="54"/>
        <v>1271.2779336364517</v>
      </c>
      <c r="AO112" s="47">
        <f>SUM(AJ$2:AJ112)</f>
        <v>23.863194444444446</v>
      </c>
      <c r="AP112" s="47">
        <f>SUM(AK$2:AK112)</f>
        <v>1.721527777777778</v>
      </c>
      <c r="AQ112" s="47">
        <f t="shared" si="55"/>
        <v>1247.0925856228828</v>
      </c>
    </row>
    <row r="113" spans="1:43">
      <c r="A113" s="166">
        <f t="shared" si="57"/>
        <v>112</v>
      </c>
      <c r="B113" s="478">
        <f t="shared" si="57"/>
        <v>40745</v>
      </c>
      <c r="C113" s="42">
        <f t="shared" si="37"/>
        <v>7</v>
      </c>
      <c r="D113" s="170">
        <f>COUNTIF('Rake Load'!C:C,Summary!B113)</f>
        <v>2</v>
      </c>
      <c r="E113" s="170">
        <f>SUMIF('Rake Load'!C:C,B113,'Rake Load'!K:K)</f>
        <v>7160.26</v>
      </c>
      <c r="F113" s="44">
        <f>SUMIF('Rake Load'!C:C,B113,'Rake Load'!AZ:AZ)</f>
        <v>0.25486111111111109</v>
      </c>
      <c r="G113" s="44">
        <f t="shared" si="38"/>
        <v>0.12743055555555555</v>
      </c>
      <c r="H113" s="45">
        <f t="shared" si="39"/>
        <v>3</v>
      </c>
      <c r="I113" s="45">
        <f t="shared" si="40"/>
        <v>3</v>
      </c>
      <c r="J113" s="44">
        <f>SUMIF('Rake Load'!C:C,B113,'Rake Load'!DK:DK)</f>
        <v>0</v>
      </c>
      <c r="K113" s="50">
        <f t="shared" si="41"/>
        <v>0.25486111111111109</v>
      </c>
      <c r="L113" s="50">
        <f t="shared" si="42"/>
        <v>0.12743055555555555</v>
      </c>
      <c r="M113" s="59">
        <f t="shared" si="43"/>
        <v>3</v>
      </c>
      <c r="N113" s="59">
        <f t="shared" si="44"/>
        <v>3</v>
      </c>
      <c r="O113" s="480">
        <f>SUMIF(C$2:C113,C113,D$2:D113)</f>
        <v>39</v>
      </c>
      <c r="P113" s="42">
        <f>SUMIF(C$2:C113,C113,F$2:F113)</f>
        <v>5.8034722222222239</v>
      </c>
      <c r="Q113" s="46">
        <f t="shared" si="45"/>
        <v>0.14880698005698009</v>
      </c>
      <c r="R113" s="45">
        <f t="shared" si="46"/>
        <v>3</v>
      </c>
      <c r="S113" s="45">
        <f t="shared" si="47"/>
        <v>34</v>
      </c>
      <c r="T113" s="480">
        <f>SUM(D$2:D113)</f>
        <v>90</v>
      </c>
      <c r="U113" s="47">
        <f>SUMIF(C$2:C113,C113,E$2:E113)</f>
        <v>135643.31999999998</v>
      </c>
      <c r="V113" s="47">
        <f>SUM(E$2:E113)</f>
        <v>311258.45</v>
      </c>
      <c r="W113" s="52">
        <f>SUM(F$2:F113)</f>
        <v>40716.977083333346</v>
      </c>
      <c r="X113" s="52">
        <f t="shared" si="48"/>
        <v>452.41085648148163</v>
      </c>
      <c r="Y113" s="45">
        <f t="shared" si="49"/>
        <v>9</v>
      </c>
      <c r="Z113" s="45">
        <f t="shared" si="50"/>
        <v>51</v>
      </c>
      <c r="AA113" s="47">
        <f>SUMIF('Rake Load'!C:C,Summary!B113,'Rake Load'!CA:CA)</f>
        <v>1.3333333333333335</v>
      </c>
      <c r="AB113" s="47">
        <f>SUMIF(C$2:C113,C113,AA$2:AA113)</f>
        <v>14.827083333333333</v>
      </c>
      <c r="AC113" s="47">
        <f>SUM(AA$2:AA113)</f>
        <v>34.78819444446772</v>
      </c>
      <c r="AD113" s="52">
        <f t="shared" si="51"/>
        <v>0.66666666666666674</v>
      </c>
      <c r="AE113" s="52">
        <f t="shared" si="52"/>
        <v>0.38018162393162391</v>
      </c>
      <c r="AF113" s="52">
        <f t="shared" si="53"/>
        <v>0.38653549382741914</v>
      </c>
      <c r="AG113" s="47">
        <f>SUMIF(Unloader!B:B,Summary!B113,Unloader!M:M)</f>
        <v>11888</v>
      </c>
      <c r="AH113" s="47">
        <f>SUMIF(C$2:C113,C113,AG$2:AG113)</f>
        <v>230908</v>
      </c>
      <c r="AI113" s="47">
        <f>SUM(AG$2:AG113)</f>
        <v>674593</v>
      </c>
      <c r="AJ113" s="52">
        <f>SUMIF(Unloader!B:B,Summary!B113,Unloader!W:W)</f>
        <v>0.29166666666666669</v>
      </c>
      <c r="AK113" s="52">
        <f>SUMIF(Unloader!B:B,Summary!B113,Unloader!AD:AD)+SUMIF(Unloader!B:B,Summary!B113,Unloader!BR:BR)+SUMIF(Unloader!B:B,Summary!B113,Unloader!BN:BN)</f>
        <v>0</v>
      </c>
      <c r="AL113" s="52">
        <f>SUMIF(C$2:C113,C113,AJ$2:AJ113)</f>
        <v>7.833333333333333</v>
      </c>
      <c r="AM113" s="52">
        <f>SUMIF(C$2:C113,C113,AK$2:AK113)</f>
        <v>0.36319444444444443</v>
      </c>
      <c r="AN113" s="47">
        <f t="shared" si="54"/>
        <v>1287.9501719810357</v>
      </c>
      <c r="AO113" s="47">
        <f>SUM(AJ$2:AJ113)</f>
        <v>24.154861111111114</v>
      </c>
      <c r="AP113" s="47">
        <f>SUM(AK$2:AK113)</f>
        <v>1.721527777777778</v>
      </c>
      <c r="AQ113" s="47">
        <f t="shared" si="55"/>
        <v>1252.9587667161959</v>
      </c>
    </row>
    <row r="114" spans="1:43">
      <c r="A114" s="166">
        <f t="shared" si="57"/>
        <v>113</v>
      </c>
      <c r="B114" s="478">
        <f t="shared" si="57"/>
        <v>40746</v>
      </c>
      <c r="C114" s="42">
        <f t="shared" si="37"/>
        <v>7</v>
      </c>
      <c r="D114" s="170">
        <f>COUNTIF('Rake Load'!C:C,Summary!B114)</f>
        <v>1</v>
      </c>
      <c r="E114" s="170">
        <f>SUMIF('Rake Load'!C:C,B114,'Rake Load'!K:K)</f>
        <v>3686.34</v>
      </c>
      <c r="F114" s="44">
        <f>SUMIF('Rake Load'!C:C,B114,'Rake Load'!AZ:AZ)</f>
        <v>0.11111111111111116</v>
      </c>
      <c r="G114" s="44">
        <f t="shared" si="38"/>
        <v>0.11111111111111116</v>
      </c>
      <c r="H114" s="45">
        <f t="shared" si="39"/>
        <v>2</v>
      </c>
      <c r="I114" s="45">
        <f t="shared" si="40"/>
        <v>40</v>
      </c>
      <c r="J114" s="44">
        <f>SUMIF('Rake Load'!C:C,B114,'Rake Load'!DK:DK)</f>
        <v>0</v>
      </c>
      <c r="K114" s="50">
        <f t="shared" si="41"/>
        <v>0.11111111111111116</v>
      </c>
      <c r="L114" s="50">
        <f t="shared" si="42"/>
        <v>0.11111111111111116</v>
      </c>
      <c r="M114" s="59">
        <f t="shared" si="43"/>
        <v>2</v>
      </c>
      <c r="N114" s="59">
        <f t="shared" si="44"/>
        <v>40</v>
      </c>
      <c r="O114" s="480">
        <f>SUMIF(C$2:C114,C114,D$2:D114)</f>
        <v>40</v>
      </c>
      <c r="P114" s="42">
        <f>SUMIF(C$2:C114,C114,F$2:F114)</f>
        <v>5.9145833333333346</v>
      </c>
      <c r="Q114" s="46">
        <f t="shared" si="45"/>
        <v>0.14786458333333335</v>
      </c>
      <c r="R114" s="45">
        <f t="shared" si="46"/>
        <v>3</v>
      </c>
      <c r="S114" s="45">
        <f t="shared" si="47"/>
        <v>32</v>
      </c>
      <c r="T114" s="480">
        <f>SUM(D$2:D114)</f>
        <v>91</v>
      </c>
      <c r="U114" s="47">
        <f>SUMIF(C$2:C114,C114,E$2:E114)</f>
        <v>139329.65999999997</v>
      </c>
      <c r="V114" s="47">
        <f>SUM(E$2:E114)</f>
        <v>314944.79000000004</v>
      </c>
      <c r="W114" s="52">
        <f>SUM(F$2:F114)</f>
        <v>40717.088194444455</v>
      </c>
      <c r="X114" s="52">
        <f t="shared" si="48"/>
        <v>447.44052960927974</v>
      </c>
      <c r="Y114" s="45">
        <f t="shared" si="49"/>
        <v>10</v>
      </c>
      <c r="Z114" s="45">
        <f t="shared" si="50"/>
        <v>34</v>
      </c>
      <c r="AA114" s="47">
        <f>SUMIF('Rake Load'!C:C,Summary!B114,'Rake Load'!CA:CA)</f>
        <v>0.26041666666666674</v>
      </c>
      <c r="AB114" s="47">
        <f>SUMIF(C$2:C114,C114,AA$2:AA114)</f>
        <v>15.087499999999999</v>
      </c>
      <c r="AC114" s="47">
        <f>SUM(AA$2:AA114)</f>
        <v>35.048611111134385</v>
      </c>
      <c r="AD114" s="52">
        <f t="shared" si="51"/>
        <v>0.26041666666666674</v>
      </c>
      <c r="AE114" s="52">
        <f t="shared" si="52"/>
        <v>0.37718749999999995</v>
      </c>
      <c r="AF114" s="52">
        <f t="shared" si="53"/>
        <v>0.38514957264982841</v>
      </c>
      <c r="AG114" s="47">
        <f>SUMIF(Unloader!B:B,Summary!B114,Unloader!M:M)</f>
        <v>0</v>
      </c>
      <c r="AH114" s="47">
        <f>SUMIF(C$2:C114,C114,AG$2:AG114)</f>
        <v>230908</v>
      </c>
      <c r="AI114" s="47">
        <f>SUM(AG$2:AG114)</f>
        <v>674593</v>
      </c>
      <c r="AJ114" s="52">
        <f>SUMIF(Unloader!B:B,Summary!B114,Unloader!W:W)</f>
        <v>0</v>
      </c>
      <c r="AK114" s="52">
        <f>SUMIF(Unloader!B:B,Summary!B114,Unloader!AD:AD)+SUMIF(Unloader!B:B,Summary!B114,Unloader!BR:BR)+SUMIF(Unloader!B:B,Summary!B114,Unloader!BN:BN)</f>
        <v>0</v>
      </c>
      <c r="AL114" s="52">
        <f>SUMIF(C$2:C114,C114,AJ$2:AJ114)</f>
        <v>7.833333333333333</v>
      </c>
      <c r="AM114" s="52">
        <f>SUMIF(C$2:C114,C114,AK$2:AK114)</f>
        <v>0.36319444444444443</v>
      </c>
      <c r="AN114" s="47">
        <f t="shared" si="54"/>
        <v>1287.9501719810357</v>
      </c>
      <c r="AO114" s="47">
        <f>SUM(AJ$2:AJ114)</f>
        <v>24.154861111111114</v>
      </c>
      <c r="AP114" s="47">
        <f>SUM(AK$2:AK114)</f>
        <v>1.721527777777778</v>
      </c>
      <c r="AQ114" s="47">
        <f t="shared" si="55"/>
        <v>1252.9587667161959</v>
      </c>
    </row>
    <row r="115" spans="1:43">
      <c r="A115" s="166">
        <f t="shared" si="57"/>
        <v>114</v>
      </c>
      <c r="B115" s="478">
        <f t="shared" si="57"/>
        <v>40747</v>
      </c>
      <c r="C115" s="42">
        <f t="shared" si="37"/>
        <v>7</v>
      </c>
      <c r="D115" s="170">
        <f>COUNTIF('Rake Load'!C:C,Summary!B115)</f>
        <v>2</v>
      </c>
      <c r="E115" s="170">
        <f>SUMIF('Rake Load'!C:C,B115,'Rake Load'!K:K)</f>
        <v>7073.68</v>
      </c>
      <c r="F115" s="44">
        <f>SUMIF('Rake Load'!C:C,B115,'Rake Load'!AZ:AZ)</f>
        <v>0.1701388888888889</v>
      </c>
      <c r="G115" s="44">
        <f t="shared" si="38"/>
        <v>8.5069444444444448E-2</v>
      </c>
      <c r="H115" s="45">
        <f t="shared" si="39"/>
        <v>2</v>
      </c>
      <c r="I115" s="45">
        <f t="shared" si="40"/>
        <v>2</v>
      </c>
      <c r="J115" s="44">
        <f>SUMIF('Rake Load'!C:C,B115,'Rake Load'!DK:DK)</f>
        <v>0</v>
      </c>
      <c r="K115" s="50">
        <f t="shared" si="41"/>
        <v>0.1701388888888889</v>
      </c>
      <c r="L115" s="50">
        <f t="shared" si="42"/>
        <v>8.5069444444444448E-2</v>
      </c>
      <c r="M115" s="59">
        <f t="shared" si="43"/>
        <v>2</v>
      </c>
      <c r="N115" s="59">
        <f t="shared" si="44"/>
        <v>2</v>
      </c>
      <c r="O115" s="480">
        <f>SUMIF(C$2:C115,C115,D$2:D115)</f>
        <v>42</v>
      </c>
      <c r="P115" s="42">
        <f>SUMIF(C$2:C115,C115,F$2:F115)</f>
        <v>6.0847222222222239</v>
      </c>
      <c r="Q115" s="46">
        <f t="shared" si="45"/>
        <v>0.14487433862433866</v>
      </c>
      <c r="R115" s="45">
        <f t="shared" si="46"/>
        <v>3</v>
      </c>
      <c r="S115" s="45">
        <f t="shared" si="47"/>
        <v>28</v>
      </c>
      <c r="T115" s="480">
        <f>SUM(D$2:D115)</f>
        <v>93</v>
      </c>
      <c r="U115" s="47">
        <f>SUMIF(C$2:C115,C115,E$2:E115)</f>
        <v>146403.33999999997</v>
      </c>
      <c r="V115" s="47">
        <f>SUM(E$2:E115)</f>
        <v>322018.47000000003</v>
      </c>
      <c r="W115" s="52">
        <f>SUM(F$2:F115)</f>
        <v>40717.258333333346</v>
      </c>
      <c r="X115" s="52">
        <f t="shared" si="48"/>
        <v>437.81998207885317</v>
      </c>
      <c r="Y115" s="45">
        <f t="shared" si="49"/>
        <v>19</v>
      </c>
      <c r="Z115" s="45">
        <f t="shared" si="50"/>
        <v>40</v>
      </c>
      <c r="AA115" s="47">
        <f>SUMIF('Rake Load'!C:C,Summary!B115,'Rake Load'!CA:CA)</f>
        <v>0.52430555555555558</v>
      </c>
      <c r="AB115" s="47">
        <f>SUMIF(C$2:C115,C115,AA$2:AA115)</f>
        <v>15.611805555555554</v>
      </c>
      <c r="AC115" s="47">
        <f>SUM(AA$2:AA115)</f>
        <v>35.572916666689942</v>
      </c>
      <c r="AD115" s="52">
        <f t="shared" si="51"/>
        <v>0.26215277777777779</v>
      </c>
      <c r="AE115" s="52">
        <f t="shared" si="52"/>
        <v>0.37170965608465606</v>
      </c>
      <c r="AF115" s="52">
        <f t="shared" si="53"/>
        <v>0.38250448028698864</v>
      </c>
      <c r="AG115" s="47">
        <f>SUMIF(Unloader!B:B,Summary!B115,Unloader!M:M)</f>
        <v>14083</v>
      </c>
      <c r="AH115" s="47">
        <f>SUMIF(C$2:C115,C115,AG$2:AG115)</f>
        <v>244991</v>
      </c>
      <c r="AI115" s="47">
        <f>SUM(AG$2:AG115)</f>
        <v>688676</v>
      </c>
      <c r="AJ115" s="52">
        <f>SUMIF(Unloader!B:B,Summary!B115,Unloader!W:W)</f>
        <v>0.53125</v>
      </c>
      <c r="AK115" s="52">
        <f>SUMIF(Unloader!B:B,Summary!B115,Unloader!AD:AD)+SUMIF(Unloader!B:B,Summary!B115,Unloader!BR:BR)+SUMIF(Unloader!B:B,Summary!B115,Unloader!BN:BN)</f>
        <v>0</v>
      </c>
      <c r="AL115" s="52">
        <f>SUMIF(C$2:C115,C115,AJ$2:AJ115)</f>
        <v>8.3645833333333321</v>
      </c>
      <c r="AM115" s="52">
        <f>SUMIF(C$2:C115,C115,AK$2:AK115)</f>
        <v>0.36319444444444443</v>
      </c>
      <c r="AN115" s="47">
        <f t="shared" si="54"/>
        <v>1275.7733032459644</v>
      </c>
      <c r="AO115" s="47">
        <f>SUM(AJ$2:AJ115)</f>
        <v>24.686111111111114</v>
      </c>
      <c r="AP115" s="47">
        <f>SUM(AK$2:AK115)</f>
        <v>1.721527777777778</v>
      </c>
      <c r="AQ115" s="47">
        <f t="shared" si="55"/>
        <v>1249.5255375124736</v>
      </c>
    </row>
    <row r="116" spans="1:43">
      <c r="A116" s="166">
        <f t="shared" si="57"/>
        <v>115</v>
      </c>
      <c r="B116" s="478">
        <f t="shared" si="57"/>
        <v>40748</v>
      </c>
      <c r="C116" s="42">
        <f t="shared" si="37"/>
        <v>7</v>
      </c>
      <c r="D116" s="170">
        <f>COUNTIF('Rake Load'!C:C,Summary!B116)</f>
        <v>3</v>
      </c>
      <c r="E116" s="170">
        <f>SUMIF('Rake Load'!C:C,B116,'Rake Load'!K:K)</f>
        <v>10769.740000000002</v>
      </c>
      <c r="F116" s="44">
        <f>SUMIF('Rake Load'!C:C,B116,'Rake Load'!AZ:AZ)</f>
        <v>0.5034722222222221</v>
      </c>
      <c r="G116" s="44">
        <f t="shared" si="38"/>
        <v>0.16782407407407404</v>
      </c>
      <c r="H116" s="45">
        <f t="shared" si="39"/>
        <v>4</v>
      </c>
      <c r="I116" s="45">
        <f t="shared" si="40"/>
        <v>1</v>
      </c>
      <c r="J116" s="44">
        <f>SUMIF('Rake Load'!C:C,B116,'Rake Load'!DK:DK)</f>
        <v>1.1111111111111112E-2</v>
      </c>
      <c r="K116" s="50">
        <f t="shared" si="41"/>
        <v>0.49236111111111097</v>
      </c>
      <c r="L116" s="50">
        <f t="shared" si="42"/>
        <v>0.16412037037037033</v>
      </c>
      <c r="M116" s="59">
        <f t="shared" si="43"/>
        <v>3</v>
      </c>
      <c r="N116" s="59">
        <f t="shared" si="44"/>
        <v>56</v>
      </c>
      <c r="O116" s="480">
        <f>SUMIF(C$2:C116,C116,D$2:D116)</f>
        <v>45</v>
      </c>
      <c r="P116" s="42">
        <f>SUMIF(C$2:C116,C116,F$2:F116)</f>
        <v>6.5881944444444462</v>
      </c>
      <c r="Q116" s="46">
        <f t="shared" si="45"/>
        <v>0.14640432098765435</v>
      </c>
      <c r="R116" s="45">
        <f t="shared" si="46"/>
        <v>3</v>
      </c>
      <c r="S116" s="45">
        <f t="shared" si="47"/>
        <v>30</v>
      </c>
      <c r="T116" s="480">
        <f>SUM(D$2:D116)</f>
        <v>96</v>
      </c>
      <c r="U116" s="47">
        <f>SUMIF(C$2:C116,C116,E$2:E116)</f>
        <v>157173.07999999996</v>
      </c>
      <c r="V116" s="47">
        <f>SUM(E$2:E116)</f>
        <v>332788.21000000002</v>
      </c>
      <c r="W116" s="52">
        <f>SUM(F$2:F116)</f>
        <v>40717.761805555565</v>
      </c>
      <c r="X116" s="52">
        <f t="shared" si="48"/>
        <v>424.14335214120382</v>
      </c>
      <c r="Y116" s="45">
        <f t="shared" si="49"/>
        <v>3</v>
      </c>
      <c r="Z116" s="45">
        <f t="shared" si="50"/>
        <v>26</v>
      </c>
      <c r="AA116" s="47">
        <f>SUMIF('Rake Load'!C:C,Summary!B116,'Rake Load'!CA:CA)</f>
        <v>1.1597222222222223</v>
      </c>
      <c r="AB116" s="47">
        <f>SUMIF(C$2:C116,C116,AA$2:AA116)</f>
        <v>16.771527777777777</v>
      </c>
      <c r="AC116" s="47">
        <f>SUM(AA$2:AA116)</f>
        <v>36.732638888912163</v>
      </c>
      <c r="AD116" s="52">
        <f t="shared" si="51"/>
        <v>0.38657407407407413</v>
      </c>
      <c r="AE116" s="52">
        <f t="shared" si="52"/>
        <v>0.3727006172839506</v>
      </c>
      <c r="AF116" s="52">
        <f t="shared" si="53"/>
        <v>0.38263165509283503</v>
      </c>
      <c r="AG116" s="47">
        <f>SUMIF(Unloader!B:B,Summary!B116,Unloader!M:M)</f>
        <v>21143</v>
      </c>
      <c r="AH116" s="47">
        <f>SUMIF(C$2:C116,C116,AG$2:AG116)</f>
        <v>266134</v>
      </c>
      <c r="AI116" s="47">
        <f>SUM(AG$2:AG116)</f>
        <v>709819</v>
      </c>
      <c r="AJ116" s="52">
        <f>SUMIF(Unloader!B:B,Summary!B116,Unloader!W:W)</f>
        <v>1.1736111111111112</v>
      </c>
      <c r="AK116" s="52">
        <f>SUMIF(Unloader!B:B,Summary!B116,Unloader!AD:AD)+SUMIF(Unloader!B:B,Summary!B116,Unloader!BR:BR)+SUMIF(Unloader!B:B,Summary!B116,Unloader!BN:BN)</f>
        <v>0.36249999999999999</v>
      </c>
      <c r="AL116" s="52">
        <f>SUMIF(C$2:C116,C116,AJ$2:AJ116)</f>
        <v>9.5381944444444429</v>
      </c>
      <c r="AM116" s="52">
        <f>SUMIF(C$2:C116,C116,AK$2:AK116)</f>
        <v>0.72569444444444442</v>
      </c>
      <c r="AN116" s="47">
        <f t="shared" si="54"/>
        <v>1258.3167848699766</v>
      </c>
      <c r="AO116" s="47">
        <f>SUM(AJ$2:AJ116)</f>
        <v>25.859722222222224</v>
      </c>
      <c r="AP116" s="47">
        <f>SUM(AK$2:AK116)</f>
        <v>2.084027777777778</v>
      </c>
      <c r="AQ116" s="47">
        <f t="shared" si="55"/>
        <v>1243.9506966147733</v>
      </c>
    </row>
    <row r="117" spans="1:43">
      <c r="A117" s="166">
        <f t="shared" si="57"/>
        <v>116</v>
      </c>
      <c r="B117" s="478">
        <f t="shared" si="57"/>
        <v>40749</v>
      </c>
      <c r="C117" s="42">
        <f t="shared" si="37"/>
        <v>7</v>
      </c>
      <c r="D117" s="170">
        <f>COUNTIF('Rake Load'!C:C,Summary!B117)</f>
        <v>2</v>
      </c>
      <c r="E117" s="170">
        <f>SUMIF('Rake Load'!C:C,B117,'Rake Load'!K:K)</f>
        <v>7335.7999999999993</v>
      </c>
      <c r="F117" s="44">
        <f>SUMIF('Rake Load'!C:C,B117,'Rake Load'!AZ:AZ)</f>
        <v>0.23194444444444434</v>
      </c>
      <c r="G117" s="44">
        <f t="shared" si="38"/>
        <v>0.11597222222222217</v>
      </c>
      <c r="H117" s="45">
        <f t="shared" si="39"/>
        <v>2</v>
      </c>
      <c r="I117" s="45">
        <f t="shared" si="40"/>
        <v>47</v>
      </c>
      <c r="J117" s="44">
        <f>SUMIF('Rake Load'!C:C,B117,'Rake Load'!DK:DK)</f>
        <v>0</v>
      </c>
      <c r="K117" s="50">
        <f t="shared" si="41"/>
        <v>0.23194444444444434</v>
      </c>
      <c r="L117" s="50">
        <f t="shared" si="42"/>
        <v>0.11597222222222217</v>
      </c>
      <c r="M117" s="59">
        <f t="shared" si="43"/>
        <v>2</v>
      </c>
      <c r="N117" s="59">
        <f t="shared" si="44"/>
        <v>47</v>
      </c>
      <c r="O117" s="480">
        <f>SUMIF(C$2:C117,C117,D$2:D117)</f>
        <v>47</v>
      </c>
      <c r="P117" s="42">
        <f>SUMIF(C$2:C117,C117,F$2:F117)</f>
        <v>6.8201388888888905</v>
      </c>
      <c r="Q117" s="46">
        <f t="shared" si="45"/>
        <v>0.14510933806146575</v>
      </c>
      <c r="R117" s="45">
        <f t="shared" si="46"/>
        <v>3</v>
      </c>
      <c r="S117" s="45">
        <f t="shared" si="47"/>
        <v>28</v>
      </c>
      <c r="T117" s="480">
        <f>SUM(D$2:D117)</f>
        <v>98</v>
      </c>
      <c r="U117" s="47">
        <f>SUMIF(C$2:C117,C117,E$2:E117)</f>
        <v>164508.87999999995</v>
      </c>
      <c r="V117" s="47">
        <f>SUM(E$2:E117)</f>
        <v>340124.01</v>
      </c>
      <c r="W117" s="52">
        <f>SUM(F$2:F117)</f>
        <v>40717.993750000009</v>
      </c>
      <c r="X117" s="52">
        <f t="shared" si="48"/>
        <v>415.48973214285724</v>
      </c>
      <c r="Y117" s="45">
        <f t="shared" si="49"/>
        <v>11</v>
      </c>
      <c r="Z117" s="45">
        <f t="shared" si="50"/>
        <v>45</v>
      </c>
      <c r="AA117" s="47">
        <f>SUMIF('Rake Load'!C:C,Summary!B117,'Rake Load'!CA:CA)</f>
        <v>0.45833333333333337</v>
      </c>
      <c r="AB117" s="47">
        <f>SUMIF(C$2:C117,C117,AA$2:AA117)</f>
        <v>17.229861111111109</v>
      </c>
      <c r="AC117" s="47">
        <f>SUM(AA$2:AA117)</f>
        <v>37.190972222245499</v>
      </c>
      <c r="AD117" s="52">
        <f t="shared" si="51"/>
        <v>0.22916666666666669</v>
      </c>
      <c r="AE117" s="52">
        <f t="shared" si="52"/>
        <v>0.3665927895981087</v>
      </c>
      <c r="AF117" s="52">
        <f t="shared" si="53"/>
        <v>0.37949971655352549</v>
      </c>
      <c r="AG117" s="47">
        <f>SUMIF(Unloader!B:B,Summary!B117,Unloader!M:M)</f>
        <v>51951</v>
      </c>
      <c r="AH117" s="47">
        <f>SUMIF(C$2:C117,C117,AG$2:AG117)</f>
        <v>318085</v>
      </c>
      <c r="AI117" s="47">
        <f>SUM(AG$2:AG117)</f>
        <v>761770</v>
      </c>
      <c r="AJ117" s="52">
        <f>SUMIF(Unloader!B:B,Summary!B117,Unloader!W:W)</f>
        <v>1</v>
      </c>
      <c r="AK117" s="52">
        <f>SUMIF(Unloader!B:B,Summary!B117,Unloader!AD:AD)+SUMIF(Unloader!B:B,Summary!B117,Unloader!BR:BR)+SUMIF(Unloader!B:B,Summary!B117,Unloader!BN:BN)</f>
        <v>8.2638888888888887E-2</v>
      </c>
      <c r="AL117" s="52">
        <f>SUMIF(C$2:C117,C117,AJ$2:AJ117)</f>
        <v>10.538194444444443</v>
      </c>
      <c r="AM117" s="52">
        <f>SUMIF(C$2:C117,C117,AK$2:AK117)</f>
        <v>0.80833333333333335</v>
      </c>
      <c r="AN117" s="47">
        <f t="shared" si="54"/>
        <v>1362.1511669402614</v>
      </c>
      <c r="AO117" s="47">
        <f>SUM(AJ$2:AJ117)</f>
        <v>26.859722222222224</v>
      </c>
      <c r="AP117" s="47">
        <f>SUM(AK$2:AK117)</f>
        <v>2.166666666666667</v>
      </c>
      <c r="AQ117" s="47">
        <f t="shared" si="55"/>
        <v>1285.3985038528601</v>
      </c>
    </row>
    <row r="118" spans="1:43">
      <c r="A118" s="166">
        <f t="shared" si="57"/>
        <v>117</v>
      </c>
      <c r="B118" s="478">
        <f t="shared" si="57"/>
        <v>40750</v>
      </c>
      <c r="C118" s="42">
        <f t="shared" si="37"/>
        <v>7</v>
      </c>
      <c r="D118" s="170">
        <f>COUNTIF('Rake Load'!C:C,Summary!B118)</f>
        <v>3</v>
      </c>
      <c r="E118" s="170">
        <f>SUMIF('Rake Load'!C:C,B118,'Rake Load'!K:K)</f>
        <v>10797.259999999998</v>
      </c>
      <c r="F118" s="44">
        <f>SUMIF('Rake Load'!C:C,B118,'Rake Load'!AZ:AZ)</f>
        <v>0.59930555555555554</v>
      </c>
      <c r="G118" s="44">
        <f t="shared" si="38"/>
        <v>0.19976851851851851</v>
      </c>
      <c r="H118" s="45">
        <f t="shared" si="39"/>
        <v>4</v>
      </c>
      <c r="I118" s="45">
        <f t="shared" si="40"/>
        <v>47</v>
      </c>
      <c r="J118" s="44">
        <f>SUMIF('Rake Load'!C:C,B118,'Rake Load'!DK:DK)</f>
        <v>0</v>
      </c>
      <c r="K118" s="50">
        <f t="shared" si="41"/>
        <v>0.59930555555555554</v>
      </c>
      <c r="L118" s="50">
        <f t="shared" si="42"/>
        <v>0.19976851851851851</v>
      </c>
      <c r="M118" s="59">
        <f t="shared" si="43"/>
        <v>4</v>
      </c>
      <c r="N118" s="59">
        <f t="shared" si="44"/>
        <v>47</v>
      </c>
      <c r="O118" s="480">
        <f>SUMIF(C$2:C118,C118,D$2:D118)</f>
        <v>50</v>
      </c>
      <c r="P118" s="42">
        <f>SUMIF(C$2:C118,C118,F$2:F118)</f>
        <v>7.4194444444444461</v>
      </c>
      <c r="Q118" s="46">
        <f t="shared" si="45"/>
        <v>0.14838888888888893</v>
      </c>
      <c r="R118" s="45">
        <f t="shared" si="46"/>
        <v>3</v>
      </c>
      <c r="S118" s="45">
        <f t="shared" si="47"/>
        <v>33</v>
      </c>
      <c r="T118" s="480">
        <f>SUM(D$2:D118)</f>
        <v>101</v>
      </c>
      <c r="U118" s="47">
        <f>SUMIF(C$2:C118,C118,E$2:E118)</f>
        <v>175306.13999999996</v>
      </c>
      <c r="V118" s="47">
        <f>SUM(E$2:E118)</f>
        <v>350921.27</v>
      </c>
      <c r="W118" s="52">
        <f>SUM(F$2:F118)</f>
        <v>40718.593055555568</v>
      </c>
      <c r="X118" s="52">
        <f t="shared" si="48"/>
        <v>403.15438668866898</v>
      </c>
      <c r="Y118" s="45">
        <f t="shared" si="49"/>
        <v>3</v>
      </c>
      <c r="Z118" s="45">
        <f t="shared" si="50"/>
        <v>42</v>
      </c>
      <c r="AA118" s="47">
        <f>SUMIF('Rake Load'!C:C,Summary!B118,'Rake Load'!CA:CA)</f>
        <v>1.1631944444444446</v>
      </c>
      <c r="AB118" s="47">
        <f>SUMIF(C$2:C118,C118,AA$2:AA118)</f>
        <v>18.393055555555556</v>
      </c>
      <c r="AC118" s="47">
        <f>SUM(AA$2:AA118)</f>
        <v>38.354166666689942</v>
      </c>
      <c r="AD118" s="52">
        <f t="shared" si="51"/>
        <v>0.38773148148148157</v>
      </c>
      <c r="AE118" s="52">
        <f t="shared" si="52"/>
        <v>0.36786111111111114</v>
      </c>
      <c r="AF118" s="52">
        <f t="shared" si="53"/>
        <v>0.37974422442267269</v>
      </c>
      <c r="AG118" s="47">
        <f>SUMIF(Unloader!B:B,Summary!B118,Unloader!M:M)</f>
        <v>39995</v>
      </c>
      <c r="AH118" s="47">
        <f>SUMIF(C$2:C118,C118,AG$2:AG118)</f>
        <v>358080</v>
      </c>
      <c r="AI118" s="47">
        <f>SUM(AG$2:AG118)</f>
        <v>801765</v>
      </c>
      <c r="AJ118" s="52">
        <f>SUMIF(Unloader!B:B,Summary!B118,Unloader!W:W)</f>
        <v>1</v>
      </c>
      <c r="AK118" s="52">
        <f>SUMIF(Unloader!B:B,Summary!B118,Unloader!AD:AD)+SUMIF(Unloader!B:B,Summary!B118,Unloader!BR:BR)+SUMIF(Unloader!B:B,Summary!B118,Unloader!BN:BN)</f>
        <v>0</v>
      </c>
      <c r="AL118" s="52">
        <f>SUMIF(C$2:C118,C118,AJ$2:AJ118)</f>
        <v>11.538194444444443</v>
      </c>
      <c r="AM118" s="52">
        <f>SUMIF(C$2:C118,C118,AK$2:AK118)</f>
        <v>0.80833333333333335</v>
      </c>
      <c r="AN118" s="47">
        <f t="shared" si="54"/>
        <v>1390.5119409746947</v>
      </c>
      <c r="AO118" s="47">
        <f>SUM(AJ$2:AJ118)</f>
        <v>27.859722222222224</v>
      </c>
      <c r="AP118" s="47">
        <f>SUM(AK$2:AK118)</f>
        <v>2.166666666666667</v>
      </c>
      <c r="AQ118" s="47">
        <f t="shared" si="55"/>
        <v>1300.2297421482242</v>
      </c>
    </row>
    <row r="119" spans="1:43">
      <c r="A119" s="166">
        <f t="shared" si="57"/>
        <v>118</v>
      </c>
      <c r="B119" s="478">
        <f t="shared" si="57"/>
        <v>40751</v>
      </c>
      <c r="C119" s="42">
        <f t="shared" ref="C119:C182" si="58">MONTH(B119)</f>
        <v>7</v>
      </c>
      <c r="D119" s="170">
        <f>COUNTIF('Rake Load'!C:C,Summary!B119)</f>
        <v>3</v>
      </c>
      <c r="E119" s="170">
        <f>SUMIF('Rake Load'!C:C,B119,'Rake Load'!K:K)</f>
        <v>10780.62</v>
      </c>
      <c r="F119" s="44">
        <f>SUMIF('Rake Load'!C:C,B119,'Rake Load'!AZ:AZ)</f>
        <v>0.52777777777777768</v>
      </c>
      <c r="G119" s="44">
        <f t="shared" ref="G119:G182" si="59">F119/D119</f>
        <v>0.1759259259259259</v>
      </c>
      <c r="H119" s="45">
        <f t="shared" ref="H119:H182" si="60">HOUR(G119)</f>
        <v>4</v>
      </c>
      <c r="I119" s="45">
        <f t="shared" ref="I119:I182" si="61">MINUTE(G119)</f>
        <v>13</v>
      </c>
      <c r="J119" s="44">
        <f>SUMIF('Rake Load'!C:C,B119,'Rake Load'!DK:DK)</f>
        <v>0</v>
      </c>
      <c r="K119" s="50">
        <f t="shared" ref="K119:K182" si="62">F119-J119</f>
        <v>0.52777777777777768</v>
      </c>
      <c r="L119" s="50">
        <f t="shared" ref="L119:L182" si="63">K119/D119</f>
        <v>0.1759259259259259</v>
      </c>
      <c r="M119" s="59">
        <f t="shared" ref="M119:M182" si="64">HOUR(L119)</f>
        <v>4</v>
      </c>
      <c r="N119" s="59">
        <f t="shared" ref="N119:N182" si="65">MINUTE(L119)</f>
        <v>13</v>
      </c>
      <c r="O119" s="480">
        <f>SUMIF(C$2:C119,C119,D$2:D119)</f>
        <v>53</v>
      </c>
      <c r="P119" s="42">
        <f>SUMIF(C$2:C119,C119,F$2:F119)</f>
        <v>7.9472222222222237</v>
      </c>
      <c r="Q119" s="46">
        <f t="shared" ref="Q119:Q182" si="66">P119/O119</f>
        <v>0.14994758909853254</v>
      </c>
      <c r="R119" s="45">
        <f t="shared" ref="R119:R182" si="67">HOUR(Q119)</f>
        <v>3</v>
      </c>
      <c r="S119" s="45">
        <f t="shared" ref="S119:S182" si="68">MINUTE(Q119)</f>
        <v>35</v>
      </c>
      <c r="T119" s="480">
        <f>SUM(D$2:D119)</f>
        <v>104</v>
      </c>
      <c r="U119" s="47">
        <f>SUMIF(C$2:C119,C119,E$2:E119)</f>
        <v>186086.75999999995</v>
      </c>
      <c r="V119" s="47">
        <f>SUM(E$2:E119)</f>
        <v>361701.89</v>
      </c>
      <c r="W119" s="52">
        <f>SUM(F$2:F119)</f>
        <v>40719.120833333349</v>
      </c>
      <c r="X119" s="52">
        <f t="shared" ref="X119:X182" si="69">W119/T119</f>
        <v>391.53000801282064</v>
      </c>
      <c r="Y119" s="45">
        <f t="shared" ref="Y119:Y182" si="70">HOUR(X119)</f>
        <v>12</v>
      </c>
      <c r="Z119" s="45">
        <f t="shared" ref="Z119:Z182" si="71">MINUTE(X119)</f>
        <v>43</v>
      </c>
      <c r="AA119" s="47">
        <f>SUMIF('Rake Load'!C:C,Summary!B119,'Rake Load'!CA:CA)</f>
        <v>1.1805555555555558</v>
      </c>
      <c r="AB119" s="47">
        <f>SUMIF(C$2:C119,C119,AA$2:AA119)</f>
        <v>19.573611111111113</v>
      </c>
      <c r="AC119" s="47">
        <f>SUM(AA$2:AA119)</f>
        <v>39.534722222245499</v>
      </c>
      <c r="AD119" s="52">
        <f t="shared" ref="AD119:AD182" si="72">AA119/D119</f>
        <v>0.3935185185185186</v>
      </c>
      <c r="AE119" s="52">
        <f t="shared" ref="AE119:AE182" si="73">AB119/O119</f>
        <v>0.36931341719077571</v>
      </c>
      <c r="AF119" s="52">
        <f t="shared" ref="AF119:AF182" si="74">AC119/T119</f>
        <v>0.38014155982928366</v>
      </c>
      <c r="AG119" s="47">
        <f>SUMIF(Unloader!B:B,Summary!B119,Unloader!M:M)</f>
        <v>24734</v>
      </c>
      <c r="AH119" s="47">
        <f>SUMIF(C$2:C119,C119,AG$2:AG119)</f>
        <v>382814</v>
      </c>
      <c r="AI119" s="47">
        <f>SUM(AG$2:AG119)</f>
        <v>826499</v>
      </c>
      <c r="AJ119" s="52">
        <f>SUMIF(Unloader!B:B,Summary!B119,Unloader!W:W)</f>
        <v>1</v>
      </c>
      <c r="AK119" s="52">
        <f>SUMIF(Unloader!B:B,Summary!B119,Unloader!AD:AD)+SUMIF(Unloader!B:B,Summary!B119,Unloader!BR:BR)+SUMIF(Unloader!B:B,Summary!B119,Unloader!BN:BN)</f>
        <v>0.19722222222222222</v>
      </c>
      <c r="AL119" s="52">
        <f>SUMIF(C$2:C119,C119,AJ$2:AJ119)</f>
        <v>12.538194444444443</v>
      </c>
      <c r="AM119" s="52">
        <f>SUMIF(C$2:C119,C119,AK$2:AK119)</f>
        <v>1.0055555555555555</v>
      </c>
      <c r="AN119" s="47">
        <f t="shared" ref="AN119:AN182" si="75">AH119/(AL119-AM119)/24</f>
        <v>1383.0818329620042</v>
      </c>
      <c r="AO119" s="47">
        <f>SUM(AJ$2:AJ119)</f>
        <v>28.859722222222224</v>
      </c>
      <c r="AP119" s="47">
        <f>SUM(AK$2:AK119)</f>
        <v>2.3638888888888894</v>
      </c>
      <c r="AQ119" s="47">
        <f t="shared" ref="AQ119:AQ182" si="76">AI119/(AO119-AP119)/24</f>
        <v>1299.7310897939926</v>
      </c>
    </row>
    <row r="120" spans="1:43">
      <c r="A120" s="166">
        <f t="shared" ref="A120:B135" si="77">A119+1</f>
        <v>119</v>
      </c>
      <c r="B120" s="478">
        <f t="shared" si="77"/>
        <v>40752</v>
      </c>
      <c r="C120" s="42">
        <f t="shared" si="58"/>
        <v>7</v>
      </c>
      <c r="D120" s="170">
        <f>COUNTIF('Rake Load'!C:C,Summary!B120)</f>
        <v>2</v>
      </c>
      <c r="E120" s="170">
        <f>SUMIF('Rake Load'!C:C,B120,'Rake Load'!K:K)</f>
        <v>6842.16</v>
      </c>
      <c r="F120" s="44">
        <f>SUMIF('Rake Load'!C:C,B120,'Rake Load'!AZ:AZ)</f>
        <v>0.21736111111111123</v>
      </c>
      <c r="G120" s="44">
        <f t="shared" si="59"/>
        <v>0.10868055555555561</v>
      </c>
      <c r="H120" s="45">
        <f t="shared" si="60"/>
        <v>2</v>
      </c>
      <c r="I120" s="45">
        <f t="shared" si="61"/>
        <v>36</v>
      </c>
      <c r="J120" s="44">
        <f>SUMIF('Rake Load'!C:C,B120,'Rake Load'!DK:DK)</f>
        <v>0</v>
      </c>
      <c r="K120" s="50">
        <f t="shared" si="62"/>
        <v>0.21736111111111123</v>
      </c>
      <c r="L120" s="50">
        <f t="shared" si="63"/>
        <v>0.10868055555555561</v>
      </c>
      <c r="M120" s="59">
        <f t="shared" si="64"/>
        <v>2</v>
      </c>
      <c r="N120" s="59">
        <f t="shared" si="65"/>
        <v>36</v>
      </c>
      <c r="O120" s="480">
        <f>SUMIF(C$2:C120,C120,D$2:D120)</f>
        <v>55</v>
      </c>
      <c r="P120" s="42">
        <f>SUMIF(C$2:C120,C120,F$2:F120)</f>
        <v>8.1645833333333346</v>
      </c>
      <c r="Q120" s="46">
        <f t="shared" si="66"/>
        <v>0.14844696969696972</v>
      </c>
      <c r="R120" s="45">
        <f t="shared" si="67"/>
        <v>3</v>
      </c>
      <c r="S120" s="45">
        <f t="shared" si="68"/>
        <v>33</v>
      </c>
      <c r="T120" s="480">
        <f>SUM(D$2:D120)</f>
        <v>106</v>
      </c>
      <c r="U120" s="47">
        <f>SUMIF(C$2:C120,C120,E$2:E120)</f>
        <v>192928.91999999995</v>
      </c>
      <c r="V120" s="47">
        <f>SUM(E$2:E120)</f>
        <v>368544.05</v>
      </c>
      <c r="W120" s="52">
        <f>SUM(F$2:F120)</f>
        <v>40719.338194444463</v>
      </c>
      <c r="X120" s="52">
        <f t="shared" si="69"/>
        <v>384.14469994758929</v>
      </c>
      <c r="Y120" s="45">
        <f t="shared" si="70"/>
        <v>3</v>
      </c>
      <c r="Z120" s="45">
        <f t="shared" si="71"/>
        <v>28</v>
      </c>
      <c r="AA120" s="47">
        <f>SUMIF('Rake Load'!C:C,Summary!B120,'Rake Load'!CA:CA)</f>
        <v>0.68402777777777768</v>
      </c>
      <c r="AB120" s="47">
        <f>SUMIF(C$2:C120,C120,AA$2:AA120)</f>
        <v>20.257638888888891</v>
      </c>
      <c r="AC120" s="47">
        <f>SUM(AA$2:AA120)</f>
        <v>40.218750000023277</v>
      </c>
      <c r="AD120" s="52">
        <f t="shared" si="72"/>
        <v>0.34201388888888884</v>
      </c>
      <c r="AE120" s="52">
        <f t="shared" si="73"/>
        <v>0.36832070707070713</v>
      </c>
      <c r="AF120" s="52">
        <f t="shared" si="74"/>
        <v>0.37942216981154037</v>
      </c>
      <c r="AG120" s="47">
        <f>SUMIF(Unloader!B:B,Summary!B120,Unloader!M:M)</f>
        <v>23839</v>
      </c>
      <c r="AH120" s="47">
        <f>SUMIF(C$2:C120,C120,AG$2:AG120)</f>
        <v>406653</v>
      </c>
      <c r="AI120" s="47">
        <f>SUM(AG$2:AG120)</f>
        <v>850338</v>
      </c>
      <c r="AJ120" s="52">
        <f>SUMIF(Unloader!B:B,Summary!B120,Unloader!W:W)</f>
        <v>0.89583333333333337</v>
      </c>
      <c r="AK120" s="52">
        <f>SUMIF(Unloader!B:B,Summary!B120,Unloader!AD:AD)+SUMIF(Unloader!B:B,Summary!B120,Unloader!BR:BR)+SUMIF(Unloader!B:B,Summary!B120,Unloader!BN:BN)</f>
        <v>6.805555555555555E-2</v>
      </c>
      <c r="AL120" s="52">
        <f>SUMIF(C$2:C120,C120,AJ$2:AJ120)</f>
        <v>13.434027777777777</v>
      </c>
      <c r="AM120" s="52">
        <f>SUMIF(C$2:C120,C120,AK$2:AK120)</f>
        <v>1.0736111111111111</v>
      </c>
      <c r="AN120" s="47">
        <f t="shared" si="75"/>
        <v>1370.8174616551494</v>
      </c>
      <c r="AO120" s="47">
        <f>SUM(AJ$2:AJ120)</f>
        <v>29.755555555555556</v>
      </c>
      <c r="AP120" s="47">
        <f>SUM(AK$2:AK120)</f>
        <v>2.4319444444444449</v>
      </c>
      <c r="AQ120" s="47">
        <f t="shared" si="76"/>
        <v>1296.7081787221064</v>
      </c>
    </row>
    <row r="121" spans="1:43">
      <c r="A121" s="166">
        <f t="shared" si="77"/>
        <v>120</v>
      </c>
      <c r="B121" s="478">
        <f t="shared" si="77"/>
        <v>40753</v>
      </c>
      <c r="C121" s="42">
        <f t="shared" si="58"/>
        <v>7</v>
      </c>
      <c r="D121" s="170">
        <f>COUNTIF('Rake Load'!C:C,Summary!B121)</f>
        <v>3</v>
      </c>
      <c r="E121" s="170">
        <f>SUMIF('Rake Load'!C:C,B121,'Rake Load'!K:K)</f>
        <v>10817.09</v>
      </c>
      <c r="F121" s="44">
        <f>SUMIF('Rake Load'!C:C,B121,'Rake Load'!AZ:AZ)</f>
        <v>0.33263888888888871</v>
      </c>
      <c r="G121" s="44">
        <f t="shared" si="59"/>
        <v>0.11087962962962956</v>
      </c>
      <c r="H121" s="45">
        <f t="shared" si="60"/>
        <v>2</v>
      </c>
      <c r="I121" s="45">
        <f t="shared" si="61"/>
        <v>39</v>
      </c>
      <c r="J121" s="44">
        <f>SUMIF('Rake Load'!C:C,B121,'Rake Load'!DK:DK)</f>
        <v>0</v>
      </c>
      <c r="K121" s="50">
        <f t="shared" si="62"/>
        <v>0.33263888888888871</v>
      </c>
      <c r="L121" s="50">
        <f t="shared" si="63"/>
        <v>0.11087962962962956</v>
      </c>
      <c r="M121" s="59">
        <f t="shared" si="64"/>
        <v>2</v>
      </c>
      <c r="N121" s="59">
        <f t="shared" si="65"/>
        <v>39</v>
      </c>
      <c r="O121" s="480">
        <f>SUMIF(C$2:C121,C121,D$2:D121)</f>
        <v>58</v>
      </c>
      <c r="P121" s="42">
        <f>SUMIF(C$2:C121,C121,F$2:F121)</f>
        <v>8.4972222222222236</v>
      </c>
      <c r="Q121" s="46">
        <f t="shared" si="66"/>
        <v>0.14650383141762455</v>
      </c>
      <c r="R121" s="45">
        <f t="shared" si="67"/>
        <v>3</v>
      </c>
      <c r="S121" s="45">
        <f t="shared" si="68"/>
        <v>30</v>
      </c>
      <c r="T121" s="480">
        <f>SUM(D$2:D121)</f>
        <v>109</v>
      </c>
      <c r="U121" s="47">
        <f>SUMIF(C$2:C121,C121,E$2:E121)</f>
        <v>203746.00999999995</v>
      </c>
      <c r="V121" s="47">
        <f>SUM(E$2:E121)</f>
        <v>379361.14</v>
      </c>
      <c r="W121" s="52">
        <f>SUM(F$2:F121)</f>
        <v>40719.670833333352</v>
      </c>
      <c r="X121" s="52">
        <f t="shared" si="69"/>
        <v>373.57496177370047</v>
      </c>
      <c r="Y121" s="45">
        <f t="shared" si="70"/>
        <v>13</v>
      </c>
      <c r="Z121" s="45">
        <f t="shared" si="71"/>
        <v>47</v>
      </c>
      <c r="AA121" s="47">
        <f>SUMIF('Rake Load'!C:C,Summary!B121,'Rake Load'!CA:CA)</f>
        <v>0.71875000000000011</v>
      </c>
      <c r="AB121" s="47">
        <f>SUMIF(C$2:C121,C121,AA$2:AA121)</f>
        <v>20.976388888888891</v>
      </c>
      <c r="AC121" s="47">
        <f>SUM(AA$2:AA121)</f>
        <v>40.937500000023277</v>
      </c>
      <c r="AD121" s="52">
        <f t="shared" si="72"/>
        <v>0.23958333333333337</v>
      </c>
      <c r="AE121" s="52">
        <f t="shared" si="73"/>
        <v>0.36166187739463607</v>
      </c>
      <c r="AF121" s="52">
        <f t="shared" si="74"/>
        <v>0.37557339449562638</v>
      </c>
      <c r="AG121" s="47">
        <f>SUMIF(Unloader!B:B,Summary!B121,Unloader!M:M)</f>
        <v>25410</v>
      </c>
      <c r="AH121" s="47">
        <f>SUMIF(C$2:C121,C121,AG$2:AG121)</f>
        <v>432063</v>
      </c>
      <c r="AI121" s="47">
        <f>SUM(AG$2:AG121)</f>
        <v>875748</v>
      </c>
      <c r="AJ121" s="52">
        <f>SUMIF(Unloader!B:B,Summary!B121,Unloader!W:W)</f>
        <v>0.45833333333333331</v>
      </c>
      <c r="AK121" s="52">
        <f>SUMIF(Unloader!B:B,Summary!B121,Unloader!AD:AD)+SUMIF(Unloader!B:B,Summary!B121,Unloader!BR:BR)+SUMIF(Unloader!B:B,Summary!B121,Unloader!BN:BN)</f>
        <v>1.3194444444444444E-2</v>
      </c>
      <c r="AL121" s="52">
        <f>SUMIF(C$2:C121,C121,AJ$2:AJ121)</f>
        <v>13.892361111111111</v>
      </c>
      <c r="AM121" s="52">
        <f>SUMIF(C$2:C121,C121,AK$2:AK121)</f>
        <v>1.0868055555555556</v>
      </c>
      <c r="AN121" s="47">
        <f t="shared" si="75"/>
        <v>1405.8449023861174</v>
      </c>
      <c r="AO121" s="47">
        <f>SUM(AJ$2:AJ121)</f>
        <v>30.213888888888889</v>
      </c>
      <c r="AP121" s="47">
        <f>SUM(AK$2:AK121)</f>
        <v>2.4451388888888892</v>
      </c>
      <c r="AQ121" s="47">
        <f t="shared" si="76"/>
        <v>1314.0490659464326</v>
      </c>
    </row>
    <row r="122" spans="1:43">
      <c r="A122" s="166">
        <f t="shared" si="77"/>
        <v>121</v>
      </c>
      <c r="B122" s="478">
        <f t="shared" si="77"/>
        <v>40754</v>
      </c>
      <c r="C122" s="42">
        <f t="shared" si="58"/>
        <v>7</v>
      </c>
      <c r="D122" s="170">
        <f>COUNTIF('Rake Load'!C:C,Summary!B122)</f>
        <v>3</v>
      </c>
      <c r="E122" s="170">
        <f>SUMIF('Rake Load'!C:C,B122,'Rake Load'!K:K)</f>
        <v>10082.969999999999</v>
      </c>
      <c r="F122" s="44">
        <f>SUMIF('Rake Load'!C:C,B122,'Rake Load'!AZ:AZ)</f>
        <v>0.28124999999999978</v>
      </c>
      <c r="G122" s="44">
        <f t="shared" si="59"/>
        <v>9.3749999999999931E-2</v>
      </c>
      <c r="H122" s="45">
        <f t="shared" si="60"/>
        <v>2</v>
      </c>
      <c r="I122" s="45">
        <f t="shared" si="61"/>
        <v>15</v>
      </c>
      <c r="J122" s="44">
        <f>SUMIF('Rake Load'!C:C,B122,'Rake Load'!DK:DK)</f>
        <v>0</v>
      </c>
      <c r="K122" s="50">
        <f t="shared" si="62"/>
        <v>0.28124999999999978</v>
      </c>
      <c r="L122" s="50">
        <f t="shared" si="63"/>
        <v>9.3749999999999931E-2</v>
      </c>
      <c r="M122" s="59">
        <f t="shared" si="64"/>
        <v>2</v>
      </c>
      <c r="N122" s="59">
        <f t="shared" si="65"/>
        <v>15</v>
      </c>
      <c r="O122" s="480">
        <f>SUMIF(C$2:C122,C122,D$2:D122)</f>
        <v>61</v>
      </c>
      <c r="P122" s="42">
        <f>SUMIF(C$2:C122,C122,F$2:F122)</f>
        <v>8.7784722222222236</v>
      </c>
      <c r="Q122" s="46">
        <f t="shared" si="66"/>
        <v>0.1439093806921676</v>
      </c>
      <c r="R122" s="45">
        <f t="shared" si="67"/>
        <v>3</v>
      </c>
      <c r="S122" s="45">
        <f t="shared" si="68"/>
        <v>27</v>
      </c>
      <c r="T122" s="480">
        <f>SUM(D$2:D122)</f>
        <v>112</v>
      </c>
      <c r="U122" s="47">
        <f>SUMIF(C$2:C122,C122,E$2:E122)</f>
        <v>213828.97999999995</v>
      </c>
      <c r="V122" s="47">
        <f>SUM(E$2:E122)</f>
        <v>389444.11</v>
      </c>
      <c r="W122" s="52">
        <f>SUM(F$2:F122)</f>
        <v>40719.952083333352</v>
      </c>
      <c r="X122" s="52">
        <f t="shared" si="69"/>
        <v>363.57100074404781</v>
      </c>
      <c r="Y122" s="45">
        <f t="shared" si="70"/>
        <v>13</v>
      </c>
      <c r="Z122" s="45">
        <f t="shared" si="71"/>
        <v>42</v>
      </c>
      <c r="AA122" s="47">
        <f>SUMIF('Rake Load'!C:C,Summary!B122,'Rake Load'!CA:CA)</f>
        <v>1.5645833333333332</v>
      </c>
      <c r="AB122" s="47">
        <f>SUMIF(C$2:C122,C122,AA$2:AA122)</f>
        <v>22.540972222222223</v>
      </c>
      <c r="AC122" s="47">
        <f>SUM(AA$2:AA122)</f>
        <v>42.502083333356609</v>
      </c>
      <c r="AD122" s="52">
        <f t="shared" si="72"/>
        <v>0.5215277777777777</v>
      </c>
      <c r="AE122" s="52">
        <f t="shared" si="73"/>
        <v>0.36952413479052826</v>
      </c>
      <c r="AF122" s="52">
        <f t="shared" si="74"/>
        <v>0.37948288690496973</v>
      </c>
      <c r="AG122" s="47">
        <f>SUMIF(Unloader!B:B,Summary!B122,Unloader!M:M)</f>
        <v>28413</v>
      </c>
      <c r="AH122" s="47">
        <f>SUMIF(C$2:C122,C122,AG$2:AG122)</f>
        <v>460476</v>
      </c>
      <c r="AI122" s="47">
        <f>SUM(AG$2:AG122)</f>
        <v>904161</v>
      </c>
      <c r="AJ122" s="52">
        <f>SUMIF(Unloader!B:B,Summary!B122,Unloader!W:W)</f>
        <v>0.52430555555555558</v>
      </c>
      <c r="AK122" s="52">
        <f>SUMIF(Unloader!B:B,Summary!B122,Unloader!AD:AD)+SUMIF(Unloader!B:B,Summary!B122,Unloader!BR:BR)+SUMIF(Unloader!B:B,Summary!B122,Unloader!BN:BN)</f>
        <v>0</v>
      </c>
      <c r="AL122" s="52">
        <f>SUMIF(C$2:C122,C122,AJ$2:AJ122)</f>
        <v>14.416666666666666</v>
      </c>
      <c r="AM122" s="52">
        <f>SUMIF(C$2:C122,C122,AK$2:AK122)</f>
        <v>1.0868055555555556</v>
      </c>
      <c r="AN122" s="47">
        <f t="shared" si="75"/>
        <v>1439.3623339411306</v>
      </c>
      <c r="AO122" s="47">
        <f>SUM(AJ$2:AJ122)</f>
        <v>30.738194444444446</v>
      </c>
      <c r="AP122" s="47">
        <f>SUM(AK$2:AK122)</f>
        <v>2.4451388888888892</v>
      </c>
      <c r="AQ122" s="47">
        <f t="shared" si="76"/>
        <v>1331.5414069019682</v>
      </c>
    </row>
    <row r="123" spans="1:43">
      <c r="A123" s="166">
        <f t="shared" si="77"/>
        <v>122</v>
      </c>
      <c r="B123" s="478">
        <f t="shared" si="77"/>
        <v>40755</v>
      </c>
      <c r="C123" s="42">
        <f t="shared" si="58"/>
        <v>7</v>
      </c>
      <c r="D123" s="170">
        <f>COUNTIF('Rake Load'!C:C,Summary!B123)</f>
        <v>2</v>
      </c>
      <c r="E123" s="170">
        <f>SUMIF('Rake Load'!C:C,B123,'Rake Load'!K:K)</f>
        <v>6022.83</v>
      </c>
      <c r="F123" s="44">
        <f>SUMIF('Rake Load'!C:C,B123,'Rake Load'!AZ:AZ)</f>
        <v>0.23958333333333331</v>
      </c>
      <c r="G123" s="44">
        <f t="shared" si="59"/>
        <v>0.11979166666666666</v>
      </c>
      <c r="H123" s="45">
        <f t="shared" si="60"/>
        <v>2</v>
      </c>
      <c r="I123" s="45">
        <f t="shared" si="61"/>
        <v>52</v>
      </c>
      <c r="J123" s="44">
        <f>SUMIF('Rake Load'!C:C,B123,'Rake Load'!DK:DK)</f>
        <v>0</v>
      </c>
      <c r="K123" s="50">
        <f t="shared" si="62"/>
        <v>0.23958333333333331</v>
      </c>
      <c r="L123" s="50">
        <f t="shared" si="63"/>
        <v>0.11979166666666666</v>
      </c>
      <c r="M123" s="59">
        <f t="shared" si="64"/>
        <v>2</v>
      </c>
      <c r="N123" s="59">
        <f t="shared" si="65"/>
        <v>52</v>
      </c>
      <c r="O123" s="480">
        <f>SUMIF(C$2:C123,C123,D$2:D123)</f>
        <v>63</v>
      </c>
      <c r="P123" s="42">
        <f>SUMIF(C$2:C123,C123,F$2:F123)</f>
        <v>9.0180555555555575</v>
      </c>
      <c r="Q123" s="46">
        <f t="shared" si="66"/>
        <v>0.14314373897707233</v>
      </c>
      <c r="R123" s="45">
        <f t="shared" si="67"/>
        <v>3</v>
      </c>
      <c r="S123" s="45">
        <f t="shared" si="68"/>
        <v>26</v>
      </c>
      <c r="T123" s="480">
        <f>SUM(D$2:D123)</f>
        <v>114</v>
      </c>
      <c r="U123" s="47">
        <f>SUMIF(C$2:C123,C123,E$2:E123)</f>
        <v>219851.80999999994</v>
      </c>
      <c r="V123" s="47">
        <f>SUM(E$2:E123)</f>
        <v>395466.94</v>
      </c>
      <c r="W123" s="52">
        <f>SUM(F$2:F123)</f>
        <v>40720.191666666688</v>
      </c>
      <c r="X123" s="52">
        <f t="shared" si="69"/>
        <v>357.19466374269024</v>
      </c>
      <c r="Y123" s="45">
        <f t="shared" si="70"/>
        <v>4</v>
      </c>
      <c r="Z123" s="45">
        <f t="shared" si="71"/>
        <v>40</v>
      </c>
      <c r="AA123" s="47">
        <f>SUMIF('Rake Load'!C:C,Summary!B123,'Rake Load'!CA:CA)</f>
        <v>0.51041666666666674</v>
      </c>
      <c r="AB123" s="47">
        <f>SUMIF(C$2:C123,C123,AA$2:AA123)</f>
        <v>23.051388888888891</v>
      </c>
      <c r="AC123" s="47">
        <f>SUM(AA$2:AA123)</f>
        <v>43.012500000023273</v>
      </c>
      <c r="AD123" s="52">
        <f t="shared" si="72"/>
        <v>0.25520833333333337</v>
      </c>
      <c r="AE123" s="52">
        <f t="shared" si="73"/>
        <v>0.36589506172839509</v>
      </c>
      <c r="AF123" s="52">
        <f t="shared" si="74"/>
        <v>0.3773026315791515</v>
      </c>
      <c r="AG123" s="47">
        <f>SUMIF(Unloader!B:B,Summary!B123,Unloader!M:M)</f>
        <v>28587</v>
      </c>
      <c r="AH123" s="47">
        <f>SUMIF(C$2:C123,C123,AG$2:AG123)</f>
        <v>489063</v>
      </c>
      <c r="AI123" s="47">
        <f>SUM(AG$2:AG123)</f>
        <v>932748</v>
      </c>
      <c r="AJ123" s="52">
        <f>SUMIF(Unloader!B:B,Summary!B123,Unloader!W:W)</f>
        <v>1</v>
      </c>
      <c r="AK123" s="52">
        <f>SUMIF(Unloader!B:B,Summary!B123,Unloader!AD:AD)+SUMIF(Unloader!B:B,Summary!B123,Unloader!BR:BR)+SUMIF(Unloader!B:B,Summary!B123,Unloader!BN:BN)</f>
        <v>0</v>
      </c>
      <c r="AL123" s="52">
        <f>SUMIF(C$2:C123,C123,AJ$2:AJ123)</f>
        <v>15.416666666666666</v>
      </c>
      <c r="AM123" s="52">
        <f>SUMIF(C$2:C123,C123,AK$2:AK123)</f>
        <v>1.0868055555555556</v>
      </c>
      <c r="AN123" s="47">
        <f t="shared" si="75"/>
        <v>1422.0392536951783</v>
      </c>
      <c r="AO123" s="47">
        <f>SUM(AJ$2:AJ123)</f>
        <v>31.738194444444446</v>
      </c>
      <c r="AP123" s="47">
        <f>SUM(AK$2:AK123)</f>
        <v>2.4451388888888892</v>
      </c>
      <c r="AQ123" s="47">
        <f t="shared" si="76"/>
        <v>1326.7479019486984</v>
      </c>
    </row>
    <row r="124" spans="1:43">
      <c r="A124" s="166">
        <f t="shared" si="77"/>
        <v>123</v>
      </c>
      <c r="B124" s="478">
        <f t="shared" si="77"/>
        <v>40756</v>
      </c>
      <c r="C124" s="42">
        <f t="shared" si="58"/>
        <v>8</v>
      </c>
      <c r="D124" s="170">
        <f>COUNTIF('Rake Load'!C:C,Summary!B124)</f>
        <v>3</v>
      </c>
      <c r="E124" s="170">
        <f>SUMIF('Rake Load'!C:C,B124,'Rake Load'!K:K)</f>
        <v>9535.18</v>
      </c>
      <c r="F124" s="44">
        <f>SUMIF('Rake Load'!C:C,B124,'Rake Load'!AZ:AZ)</f>
        <v>0.2590277777777778</v>
      </c>
      <c r="G124" s="44">
        <f t="shared" si="59"/>
        <v>8.6342592592592596E-2</v>
      </c>
      <c r="H124" s="45">
        <f t="shared" si="60"/>
        <v>2</v>
      </c>
      <c r="I124" s="45">
        <f t="shared" si="61"/>
        <v>4</v>
      </c>
      <c r="J124" s="44">
        <f>SUMIF('Rake Load'!C:C,B124,'Rake Load'!DK:DK)</f>
        <v>0</v>
      </c>
      <c r="K124" s="50">
        <f t="shared" si="62"/>
        <v>0.2590277777777778</v>
      </c>
      <c r="L124" s="50">
        <f t="shared" si="63"/>
        <v>8.6342592592592596E-2</v>
      </c>
      <c r="M124" s="59">
        <f t="shared" si="64"/>
        <v>2</v>
      </c>
      <c r="N124" s="59">
        <f t="shared" si="65"/>
        <v>4</v>
      </c>
      <c r="O124" s="480">
        <f>SUMIF(C$2:C124,C124,D$2:D124)</f>
        <v>3</v>
      </c>
      <c r="P124" s="42">
        <f>SUMIF(C$2:C124,C124,F$2:F124)</f>
        <v>0.2590277777777778</v>
      </c>
      <c r="Q124" s="46">
        <f t="shared" si="66"/>
        <v>8.6342592592592596E-2</v>
      </c>
      <c r="R124" s="45">
        <f t="shared" si="67"/>
        <v>2</v>
      </c>
      <c r="S124" s="45">
        <f t="shared" si="68"/>
        <v>4</v>
      </c>
      <c r="T124" s="480">
        <f>SUM(D$2:D124)</f>
        <v>117</v>
      </c>
      <c r="U124" s="47">
        <f>SUMIF(C$2:C124,C124,E$2:E124)</f>
        <v>9535.18</v>
      </c>
      <c r="V124" s="47">
        <f>SUM(E$2:E124)</f>
        <v>405002.12</v>
      </c>
      <c r="W124" s="52">
        <f>SUM(F$2:F124)</f>
        <v>40720.450694444466</v>
      </c>
      <c r="X124" s="52">
        <f t="shared" si="69"/>
        <v>348.03804012345699</v>
      </c>
      <c r="Y124" s="45">
        <f t="shared" si="70"/>
        <v>0</v>
      </c>
      <c r="Z124" s="45">
        <f t="shared" si="71"/>
        <v>54</v>
      </c>
      <c r="AA124" s="47">
        <f>SUMIF('Rake Load'!C:C,Summary!B124,'Rake Load'!CA:CA)</f>
        <v>0.51041666666666663</v>
      </c>
      <c r="AB124" s="47">
        <f>SUMIF(C$2:C124,C124,AA$2:AA124)</f>
        <v>0.51041666666666663</v>
      </c>
      <c r="AC124" s="47">
        <f>SUM(AA$2:AA124)</f>
        <v>43.522916666689937</v>
      </c>
      <c r="AD124" s="52">
        <f t="shared" si="72"/>
        <v>0.17013888888888887</v>
      </c>
      <c r="AE124" s="52">
        <f t="shared" si="73"/>
        <v>0.17013888888888887</v>
      </c>
      <c r="AF124" s="52">
        <f t="shared" si="74"/>
        <v>0.37199074074093963</v>
      </c>
      <c r="AG124" s="47">
        <f>SUMIF(Unloader!B:B,Summary!B124,Unloader!M:M)</f>
        <v>0</v>
      </c>
      <c r="AH124" s="47">
        <f>SUMIF(C$2:C124,C124,AG$2:AG124)</f>
        <v>0</v>
      </c>
      <c r="AI124" s="47">
        <f>SUM(AG$2:AG124)</f>
        <v>932748</v>
      </c>
      <c r="AJ124" s="52">
        <f>SUMIF(Unloader!B:B,Summary!B124,Unloader!W:W)</f>
        <v>0</v>
      </c>
      <c r="AK124" s="52">
        <f>SUMIF(Unloader!B:B,Summary!B124,Unloader!AD:AD)+SUMIF(Unloader!B:B,Summary!B124,Unloader!BR:BR)+SUMIF(Unloader!B:B,Summary!B124,Unloader!BN:BN)</f>
        <v>0</v>
      </c>
      <c r="AL124" s="52">
        <f>SUMIF(C$2:C124,C124,AJ$2:AJ124)</f>
        <v>0</v>
      </c>
      <c r="AM124" s="52">
        <f>SUMIF(C$2:C124,C124,AK$2:AK124)</f>
        <v>0</v>
      </c>
      <c r="AN124" s="47" t="e">
        <f>AH124/(AL124-AM124)/24</f>
        <v>#DIV/0!</v>
      </c>
      <c r="AO124" s="47">
        <f>SUM(AJ$2:AJ124)</f>
        <v>31.738194444444446</v>
      </c>
      <c r="AP124" s="47">
        <f>SUM(AK$2:AK124)</f>
        <v>2.4451388888888892</v>
      </c>
      <c r="AQ124" s="47">
        <f t="shared" si="76"/>
        <v>1326.7479019486984</v>
      </c>
    </row>
    <row r="125" spans="1:43">
      <c r="A125" s="166">
        <f t="shared" si="77"/>
        <v>124</v>
      </c>
      <c r="B125" s="478">
        <f t="shared" si="77"/>
        <v>40757</v>
      </c>
      <c r="C125" s="42">
        <f t="shared" si="58"/>
        <v>8</v>
      </c>
      <c r="D125" s="170">
        <f>COUNTIF('Rake Load'!C:C,Summary!B125)</f>
        <v>2</v>
      </c>
      <c r="E125" s="170">
        <f>SUMIF('Rake Load'!C:C,B125,'Rake Load'!K:K)</f>
        <v>6927.12</v>
      </c>
      <c r="F125" s="44">
        <f>SUMIF('Rake Load'!C:C,B125,'Rake Load'!AZ:AZ)</f>
        <v>0.1388888888888889</v>
      </c>
      <c r="G125" s="44">
        <f t="shared" si="59"/>
        <v>6.9444444444444448E-2</v>
      </c>
      <c r="H125" s="45">
        <f t="shared" si="60"/>
        <v>1</v>
      </c>
      <c r="I125" s="45">
        <f t="shared" si="61"/>
        <v>40</v>
      </c>
      <c r="J125" s="44">
        <f>SUMIF('Rake Load'!C:C,B125,'Rake Load'!DK:DK)</f>
        <v>0</v>
      </c>
      <c r="K125" s="50">
        <f t="shared" si="62"/>
        <v>0.1388888888888889</v>
      </c>
      <c r="L125" s="50">
        <f t="shared" si="63"/>
        <v>6.9444444444444448E-2</v>
      </c>
      <c r="M125" s="59">
        <f t="shared" si="64"/>
        <v>1</v>
      </c>
      <c r="N125" s="59">
        <f t="shared" si="65"/>
        <v>40</v>
      </c>
      <c r="O125" s="480">
        <f>SUMIF(C$2:C125,C125,D$2:D125)</f>
        <v>5</v>
      </c>
      <c r="P125" s="42">
        <f>SUMIF(C$2:C125,C125,F$2:F125)</f>
        <v>0.3979166666666667</v>
      </c>
      <c r="Q125" s="46">
        <f t="shared" si="66"/>
        <v>7.9583333333333339E-2</v>
      </c>
      <c r="R125" s="45">
        <f t="shared" si="67"/>
        <v>1</v>
      </c>
      <c r="S125" s="45">
        <f t="shared" si="68"/>
        <v>54</v>
      </c>
      <c r="T125" s="480">
        <f>SUM(D$2:D125)</f>
        <v>119</v>
      </c>
      <c r="U125" s="47">
        <f>SUMIF(C$2:C125,C125,E$2:E125)</f>
        <v>16462.3</v>
      </c>
      <c r="V125" s="47">
        <f>SUM(E$2:E125)</f>
        <v>411929.24</v>
      </c>
      <c r="W125" s="52">
        <f>SUM(F$2:F125)</f>
        <v>40720.589583333356</v>
      </c>
      <c r="X125" s="52">
        <f t="shared" si="69"/>
        <v>342.18982843137275</v>
      </c>
      <c r="Y125" s="45">
        <f t="shared" si="70"/>
        <v>4</v>
      </c>
      <c r="Z125" s="45">
        <f t="shared" si="71"/>
        <v>33</v>
      </c>
      <c r="AA125" s="47">
        <f>SUMIF('Rake Load'!C:C,Summary!B125,'Rake Load'!CA:CA)</f>
        <v>0.23958333333333343</v>
      </c>
      <c r="AB125" s="47">
        <f>SUMIF(C$2:C125,C125,AA$2:AA125)</f>
        <v>0.75</v>
      </c>
      <c r="AC125" s="47">
        <f>SUM(AA$2:AA125)</f>
        <v>43.762500000023273</v>
      </c>
      <c r="AD125" s="52">
        <f t="shared" si="72"/>
        <v>0.11979166666666671</v>
      </c>
      <c r="AE125" s="52">
        <f t="shared" si="73"/>
        <v>0.15</v>
      </c>
      <c r="AF125" s="52">
        <f t="shared" si="74"/>
        <v>0.36775210084053173</v>
      </c>
      <c r="AG125" s="47">
        <f>SUMIF(Unloader!B:B,Summary!B125,Unloader!M:M)</f>
        <v>0</v>
      </c>
      <c r="AH125" s="47">
        <f>SUMIF(C$2:C125,C125,AG$2:AG125)</f>
        <v>0</v>
      </c>
      <c r="AI125" s="47">
        <f>SUM(AG$2:AG125)</f>
        <v>932748</v>
      </c>
      <c r="AJ125" s="52">
        <f>SUMIF(Unloader!B:B,Summary!B125,Unloader!W:W)</f>
        <v>0</v>
      </c>
      <c r="AK125" s="52">
        <f>SUMIF(Unloader!B:B,Summary!B125,Unloader!AD:AD)+SUMIF(Unloader!B:B,Summary!B125,Unloader!BR:BR)+SUMIF(Unloader!B:B,Summary!B125,Unloader!BN:BN)</f>
        <v>0</v>
      </c>
      <c r="AL125" s="52">
        <f>SUMIF(C$2:C125,C125,AJ$2:AJ125)</f>
        <v>0</v>
      </c>
      <c r="AM125" s="52">
        <f>SUMIF(C$2:C125,C125,AK$2:AK125)</f>
        <v>0</v>
      </c>
      <c r="AN125" s="47" t="e">
        <f t="shared" si="75"/>
        <v>#DIV/0!</v>
      </c>
      <c r="AO125" s="47">
        <f>SUM(AJ$2:AJ125)</f>
        <v>31.738194444444446</v>
      </c>
      <c r="AP125" s="47">
        <f>SUM(AK$2:AK125)</f>
        <v>2.4451388888888892</v>
      </c>
      <c r="AQ125" s="47">
        <f t="shared" si="76"/>
        <v>1326.7479019486984</v>
      </c>
    </row>
    <row r="126" spans="1:43">
      <c r="A126" s="166">
        <f t="shared" si="77"/>
        <v>125</v>
      </c>
      <c r="B126" s="478">
        <f t="shared" si="77"/>
        <v>40758</v>
      </c>
      <c r="C126" s="42">
        <f t="shared" si="58"/>
        <v>8</v>
      </c>
      <c r="D126" s="170">
        <f>COUNTIF('Rake Load'!C:C,Summary!B126)</f>
        <v>4</v>
      </c>
      <c r="E126" s="170">
        <f>SUMIF('Rake Load'!C:C,B126,'Rake Load'!K:K)</f>
        <v>14581.97</v>
      </c>
      <c r="F126" s="44">
        <f>SUMIF('Rake Load'!C:C,B126,'Rake Load'!AZ:AZ)</f>
        <v>0.35972222222222217</v>
      </c>
      <c r="G126" s="44">
        <f t="shared" si="59"/>
        <v>8.9930555555555541E-2</v>
      </c>
      <c r="H126" s="45">
        <f t="shared" si="60"/>
        <v>2</v>
      </c>
      <c r="I126" s="45">
        <f t="shared" si="61"/>
        <v>9</v>
      </c>
      <c r="J126" s="44">
        <f>SUMIF('Rake Load'!C:C,B126,'Rake Load'!DK:DK)</f>
        <v>0</v>
      </c>
      <c r="K126" s="50">
        <f t="shared" si="62"/>
        <v>0.35972222222222217</v>
      </c>
      <c r="L126" s="50">
        <f t="shared" si="63"/>
        <v>8.9930555555555541E-2</v>
      </c>
      <c r="M126" s="59">
        <f t="shared" si="64"/>
        <v>2</v>
      </c>
      <c r="N126" s="59">
        <f t="shared" si="65"/>
        <v>9</v>
      </c>
      <c r="O126" s="480">
        <f>SUMIF(C$2:C126,C126,D$2:D126)</f>
        <v>9</v>
      </c>
      <c r="P126" s="42">
        <f>SUMIF(C$2:C126,C126,F$2:F126)</f>
        <v>0.75763888888888886</v>
      </c>
      <c r="Q126" s="46">
        <f t="shared" si="66"/>
        <v>8.418209876543209E-2</v>
      </c>
      <c r="R126" s="45">
        <f t="shared" si="67"/>
        <v>2</v>
      </c>
      <c r="S126" s="45">
        <f t="shared" si="68"/>
        <v>1</v>
      </c>
      <c r="T126" s="480">
        <f>SUM(D$2:D126)</f>
        <v>123</v>
      </c>
      <c r="U126" s="47">
        <f>SUMIF(C$2:C126,C126,E$2:E126)</f>
        <v>31044.269999999997</v>
      </c>
      <c r="V126" s="47">
        <f>SUM(E$2:E126)</f>
        <v>426511.20999999996</v>
      </c>
      <c r="W126" s="52">
        <f>SUM(F$2:F126)</f>
        <v>40720.949305555579</v>
      </c>
      <c r="X126" s="52">
        <f t="shared" si="69"/>
        <v>331.06462850045187</v>
      </c>
      <c r="Y126" s="45">
        <f t="shared" si="70"/>
        <v>1</v>
      </c>
      <c r="Z126" s="45">
        <f t="shared" si="71"/>
        <v>33</v>
      </c>
      <c r="AA126" s="47">
        <f>SUMIF('Rake Load'!C:C,Summary!B126,'Rake Load'!CA:CA)</f>
        <v>0.80208333333333337</v>
      </c>
      <c r="AB126" s="47">
        <f>SUMIF(C$2:C126,C126,AA$2:AA126)</f>
        <v>1.5520833333333335</v>
      </c>
      <c r="AC126" s="47">
        <f>SUM(AA$2:AA126)</f>
        <v>44.564583333356609</v>
      </c>
      <c r="AD126" s="52">
        <f t="shared" si="72"/>
        <v>0.20052083333333334</v>
      </c>
      <c r="AE126" s="52">
        <f t="shared" si="73"/>
        <v>0.17245370370370372</v>
      </c>
      <c r="AF126" s="52">
        <f t="shared" si="74"/>
        <v>0.36231368563704558</v>
      </c>
      <c r="AG126" s="47">
        <f>SUMIF(Unloader!B:B,Summary!B126,Unloader!M:M)</f>
        <v>0</v>
      </c>
      <c r="AH126" s="47">
        <f>SUMIF(C$2:C126,C126,AG$2:AG126)</f>
        <v>0</v>
      </c>
      <c r="AI126" s="47">
        <f>SUM(AG$2:AG126)</f>
        <v>932748</v>
      </c>
      <c r="AJ126" s="52">
        <f>SUMIF(Unloader!B:B,Summary!B126,Unloader!W:W)</f>
        <v>0</v>
      </c>
      <c r="AK126" s="52">
        <f>SUMIF(Unloader!B:B,Summary!B126,Unloader!AD:AD)+SUMIF(Unloader!B:B,Summary!B126,Unloader!BR:BR)+SUMIF(Unloader!B:B,Summary!B126,Unloader!BN:BN)</f>
        <v>0</v>
      </c>
      <c r="AL126" s="52">
        <f>SUMIF(C$2:C126,C126,AJ$2:AJ126)</f>
        <v>0</v>
      </c>
      <c r="AM126" s="52">
        <f>SUMIF(C$2:C126,C126,AK$2:AK126)</f>
        <v>0</v>
      </c>
      <c r="AN126" s="47" t="e">
        <f t="shared" si="75"/>
        <v>#DIV/0!</v>
      </c>
      <c r="AO126" s="47">
        <f>SUM(AJ$2:AJ126)</f>
        <v>31.738194444444446</v>
      </c>
      <c r="AP126" s="47">
        <f>SUM(AK$2:AK126)</f>
        <v>2.4451388888888892</v>
      </c>
      <c r="AQ126" s="47">
        <f t="shared" si="76"/>
        <v>1326.7479019486984</v>
      </c>
    </row>
    <row r="127" spans="1:43">
      <c r="A127" s="166">
        <f t="shared" si="77"/>
        <v>126</v>
      </c>
      <c r="B127" s="478">
        <f t="shared" si="77"/>
        <v>40759</v>
      </c>
      <c r="C127" s="42">
        <f t="shared" si="58"/>
        <v>8</v>
      </c>
      <c r="D127" s="170">
        <f>COUNTIF('Rake Load'!C:C,Summary!B127)</f>
        <v>3</v>
      </c>
      <c r="E127" s="170">
        <f>SUMIF('Rake Load'!C:C,B127,'Rake Load'!K:K)</f>
        <v>10984</v>
      </c>
      <c r="F127" s="44">
        <f>SUMIF('Rake Load'!C:C,B127,'Rake Load'!AZ:AZ)</f>
        <v>0.44861111111111096</v>
      </c>
      <c r="G127" s="44">
        <f t="shared" si="59"/>
        <v>0.149537037037037</v>
      </c>
      <c r="H127" s="45">
        <f t="shared" si="60"/>
        <v>3</v>
      </c>
      <c r="I127" s="45">
        <f t="shared" si="61"/>
        <v>35</v>
      </c>
      <c r="J127" s="44">
        <f>SUMIF('Rake Load'!C:C,B127,'Rake Load'!DK:DK)</f>
        <v>0</v>
      </c>
      <c r="K127" s="50">
        <f t="shared" si="62"/>
        <v>0.44861111111111096</v>
      </c>
      <c r="L127" s="50">
        <f t="shared" si="63"/>
        <v>0.149537037037037</v>
      </c>
      <c r="M127" s="59">
        <f t="shared" si="64"/>
        <v>3</v>
      </c>
      <c r="N127" s="59">
        <f t="shared" si="65"/>
        <v>35</v>
      </c>
      <c r="O127" s="480">
        <f>SUMIF(C$2:C127,C127,D$2:D127)</f>
        <v>12</v>
      </c>
      <c r="P127" s="42">
        <f>SUMIF(C$2:C127,C127,F$2:F127)</f>
        <v>1.2062499999999998</v>
      </c>
      <c r="Q127" s="46">
        <f t="shared" si="66"/>
        <v>0.10052083333333332</v>
      </c>
      <c r="R127" s="45">
        <f t="shared" si="67"/>
        <v>2</v>
      </c>
      <c r="S127" s="45">
        <f t="shared" si="68"/>
        <v>24</v>
      </c>
      <c r="T127" s="480">
        <f>SUM(D$2:D127)</f>
        <v>126</v>
      </c>
      <c r="U127" s="47">
        <f>SUMIF(C$2:C127,C127,E$2:E127)</f>
        <v>42028.27</v>
      </c>
      <c r="V127" s="47">
        <f>SUM(E$2:E127)</f>
        <v>437495.20999999996</v>
      </c>
      <c r="W127" s="52">
        <f>SUM(F$2:F127)</f>
        <v>40721.39791666669</v>
      </c>
      <c r="X127" s="52">
        <f t="shared" si="69"/>
        <v>323.18569775132295</v>
      </c>
      <c r="Y127" s="45">
        <f t="shared" si="70"/>
        <v>4</v>
      </c>
      <c r="Z127" s="45">
        <f t="shared" si="71"/>
        <v>27</v>
      </c>
      <c r="AA127" s="47">
        <f>SUMIF('Rake Load'!C:C,Summary!B127,'Rake Load'!CA:CA)</f>
        <v>0.88888888888888884</v>
      </c>
      <c r="AB127" s="47">
        <f>SUMIF(C$2:C127,C127,AA$2:AA127)</f>
        <v>2.4409722222222223</v>
      </c>
      <c r="AC127" s="47">
        <f>SUM(AA$2:AA127)</f>
        <v>45.453472222245495</v>
      </c>
      <c r="AD127" s="52">
        <f t="shared" si="72"/>
        <v>0.29629629629629628</v>
      </c>
      <c r="AE127" s="52">
        <f t="shared" si="73"/>
        <v>0.20341435185185186</v>
      </c>
      <c r="AF127" s="52">
        <f t="shared" si="74"/>
        <v>0.36074184303369439</v>
      </c>
      <c r="AG127" s="47">
        <f>SUMIF(Unloader!B:B,Summary!B127,Unloader!M:M)</f>
        <v>0</v>
      </c>
      <c r="AH127" s="47">
        <f>SUMIF(C$2:C127,C127,AG$2:AG127)</f>
        <v>0</v>
      </c>
      <c r="AI127" s="47">
        <f>SUM(AG$2:AG127)</f>
        <v>932748</v>
      </c>
      <c r="AJ127" s="52">
        <f>SUMIF(Unloader!B:B,Summary!B127,Unloader!W:W)</f>
        <v>0</v>
      </c>
      <c r="AK127" s="52">
        <f>SUMIF(Unloader!B:B,Summary!B127,Unloader!AD:AD)+SUMIF(Unloader!B:B,Summary!B127,Unloader!BR:BR)+SUMIF(Unloader!B:B,Summary!B127,Unloader!BN:BN)</f>
        <v>0</v>
      </c>
      <c r="AL127" s="52">
        <f>SUMIF(C$2:C127,C127,AJ$2:AJ127)</f>
        <v>0</v>
      </c>
      <c r="AM127" s="52">
        <f>SUMIF(C$2:C127,C127,AK$2:AK127)</f>
        <v>0</v>
      </c>
      <c r="AN127" s="47" t="e">
        <f t="shared" si="75"/>
        <v>#DIV/0!</v>
      </c>
      <c r="AO127" s="47">
        <f>SUM(AJ$2:AJ127)</f>
        <v>31.738194444444446</v>
      </c>
      <c r="AP127" s="47">
        <f>SUM(AK$2:AK127)</f>
        <v>2.4451388888888892</v>
      </c>
      <c r="AQ127" s="47">
        <f t="shared" si="76"/>
        <v>1326.7479019486984</v>
      </c>
    </row>
    <row r="128" spans="1:43">
      <c r="A128" s="166">
        <f t="shared" si="77"/>
        <v>127</v>
      </c>
      <c r="B128" s="478">
        <f t="shared" si="77"/>
        <v>40760</v>
      </c>
      <c r="C128" s="42">
        <f t="shared" si="58"/>
        <v>8</v>
      </c>
      <c r="D128" s="170">
        <f>COUNTIF('Rake Load'!C:C,Summary!B128)</f>
        <v>5</v>
      </c>
      <c r="E128" s="170">
        <f>SUMIF('Rake Load'!C:C,B128,'Rake Load'!K:K)</f>
        <v>18314.47</v>
      </c>
      <c r="F128" s="44">
        <f>SUMIF('Rake Load'!C:C,B128,'Rake Load'!AZ:AZ)</f>
        <v>0.72222222222222221</v>
      </c>
      <c r="G128" s="44">
        <f t="shared" si="59"/>
        <v>0.14444444444444443</v>
      </c>
      <c r="H128" s="45">
        <f t="shared" si="60"/>
        <v>3</v>
      </c>
      <c r="I128" s="45">
        <f t="shared" si="61"/>
        <v>28</v>
      </c>
      <c r="J128" s="44">
        <f>SUMIF('Rake Load'!C:C,B128,'Rake Load'!DK:DK)</f>
        <v>0</v>
      </c>
      <c r="K128" s="50">
        <f t="shared" si="62"/>
        <v>0.72222222222222221</v>
      </c>
      <c r="L128" s="50">
        <f t="shared" si="63"/>
        <v>0.14444444444444443</v>
      </c>
      <c r="M128" s="59">
        <f t="shared" si="64"/>
        <v>3</v>
      </c>
      <c r="N128" s="59">
        <f t="shared" si="65"/>
        <v>28</v>
      </c>
      <c r="O128" s="480">
        <f>SUMIF(C$2:C128,C128,D$2:D128)</f>
        <v>17</v>
      </c>
      <c r="P128" s="42">
        <f>SUMIF(C$2:C128,C128,F$2:F128)</f>
        <v>1.9284722222222221</v>
      </c>
      <c r="Q128" s="46">
        <f t="shared" si="66"/>
        <v>0.11343954248366013</v>
      </c>
      <c r="R128" s="45">
        <f t="shared" si="67"/>
        <v>2</v>
      </c>
      <c r="S128" s="45">
        <f t="shared" si="68"/>
        <v>43</v>
      </c>
      <c r="T128" s="480">
        <f>SUM(D$2:D128)</f>
        <v>131</v>
      </c>
      <c r="U128" s="47">
        <f>SUMIF(C$2:C128,C128,E$2:E128)</f>
        <v>60342.74</v>
      </c>
      <c r="V128" s="47">
        <f>SUM(E$2:E128)</f>
        <v>455809.67999999993</v>
      </c>
      <c r="W128" s="52">
        <f>SUM(F$2:F128)</f>
        <v>40722.120138888909</v>
      </c>
      <c r="X128" s="52">
        <f t="shared" si="69"/>
        <v>310.85587892281609</v>
      </c>
      <c r="Y128" s="45">
        <f t="shared" si="70"/>
        <v>20</v>
      </c>
      <c r="Z128" s="45">
        <f t="shared" si="71"/>
        <v>32</v>
      </c>
      <c r="AA128" s="47">
        <f>SUMIF('Rake Load'!C:C,Summary!B128,'Rake Load'!CA:CA)</f>
        <v>1.5902777777777777</v>
      </c>
      <c r="AB128" s="47">
        <f>SUMIF(C$2:C128,C128,AA$2:AA128)</f>
        <v>4.03125</v>
      </c>
      <c r="AC128" s="47">
        <f>SUM(AA$2:AA128)</f>
        <v>47.043750000023273</v>
      </c>
      <c r="AD128" s="52">
        <f t="shared" si="72"/>
        <v>0.31805555555555554</v>
      </c>
      <c r="AE128" s="52">
        <f t="shared" si="73"/>
        <v>0.23713235294117646</v>
      </c>
      <c r="AF128" s="52">
        <f t="shared" si="74"/>
        <v>0.35911259542002499</v>
      </c>
      <c r="AG128" s="47">
        <f>SUMIF(Unloader!B:B,Summary!B128,Unloader!M:M)</f>
        <v>25818</v>
      </c>
      <c r="AH128" s="47">
        <f>SUMIF(C$2:C128,C128,AG$2:AG128)</f>
        <v>25818</v>
      </c>
      <c r="AI128" s="47">
        <f>SUM(AG$2:AG128)</f>
        <v>958566</v>
      </c>
      <c r="AJ128" s="52">
        <f>SUMIF(Unloader!B:B,Summary!B128,Unloader!W:W)</f>
        <v>0.5</v>
      </c>
      <c r="AK128" s="52">
        <f>SUMIF(Unloader!B:B,Summary!B128,Unloader!AD:AD)+SUMIF(Unloader!B:B,Summary!B128,Unloader!BR:BR)+SUMIF(Unloader!B:B,Summary!B128,Unloader!BN:BN)</f>
        <v>4.8611111111111105E-2</v>
      </c>
      <c r="AL128" s="52">
        <f>SUMIF(C$2:C128,C128,AJ$2:AJ128)</f>
        <v>0.5</v>
      </c>
      <c r="AM128" s="52">
        <f>SUMIF(C$2:C128,C128,AK$2:AK128)</f>
        <v>4.8611111111111105E-2</v>
      </c>
      <c r="AN128" s="47">
        <f t="shared" si="75"/>
        <v>2383.1999999999998</v>
      </c>
      <c r="AO128" s="47">
        <f>SUM(AJ$2:AJ128)</f>
        <v>32.238194444444446</v>
      </c>
      <c r="AP128" s="47">
        <f>SUM(AK$2:AK128)</f>
        <v>2.4937500000000004</v>
      </c>
      <c r="AQ128" s="47">
        <f t="shared" si="76"/>
        <v>1342.780164363093</v>
      </c>
    </row>
    <row r="129" spans="1:43">
      <c r="A129" s="166">
        <f t="shared" si="77"/>
        <v>128</v>
      </c>
      <c r="B129" s="478">
        <f t="shared" si="77"/>
        <v>40761</v>
      </c>
      <c r="C129" s="42">
        <f t="shared" si="58"/>
        <v>8</v>
      </c>
      <c r="D129" s="170">
        <f>COUNTIF('Rake Load'!C:C,Summary!B129)</f>
        <v>5</v>
      </c>
      <c r="E129" s="170">
        <f>SUMIF('Rake Load'!C:C,B129,'Rake Load'!K:K)</f>
        <v>18004</v>
      </c>
      <c r="F129" s="44">
        <f>SUMIF('Rake Load'!C:C,B129,'Rake Load'!AZ:AZ)</f>
        <v>0.8555555555555554</v>
      </c>
      <c r="G129" s="44">
        <f t="shared" si="59"/>
        <v>0.17111111111111107</v>
      </c>
      <c r="H129" s="45">
        <f t="shared" si="60"/>
        <v>4</v>
      </c>
      <c r="I129" s="45">
        <f t="shared" si="61"/>
        <v>6</v>
      </c>
      <c r="J129" s="44">
        <f>SUMIF('Rake Load'!C:C,B129,'Rake Load'!DK:DK)</f>
        <v>0</v>
      </c>
      <c r="K129" s="50">
        <f t="shared" si="62"/>
        <v>0.8555555555555554</v>
      </c>
      <c r="L129" s="50">
        <f t="shared" si="63"/>
        <v>0.17111111111111107</v>
      </c>
      <c r="M129" s="59">
        <f t="shared" si="64"/>
        <v>4</v>
      </c>
      <c r="N129" s="59">
        <f t="shared" si="65"/>
        <v>6</v>
      </c>
      <c r="O129" s="480">
        <f>SUMIF(C$2:C129,C129,D$2:D129)</f>
        <v>22</v>
      </c>
      <c r="P129" s="42">
        <f>SUMIF(C$2:C129,C129,F$2:F129)</f>
        <v>2.7840277777777773</v>
      </c>
      <c r="Q129" s="46">
        <f t="shared" si="66"/>
        <v>0.12654671717171714</v>
      </c>
      <c r="R129" s="45">
        <f t="shared" si="67"/>
        <v>3</v>
      </c>
      <c r="S129" s="45">
        <f t="shared" si="68"/>
        <v>2</v>
      </c>
      <c r="T129" s="480">
        <f>SUM(D$2:D129)</f>
        <v>136</v>
      </c>
      <c r="U129" s="47">
        <f>SUMIF(C$2:C129,C129,E$2:E129)</f>
        <v>78346.739999999991</v>
      </c>
      <c r="V129" s="47">
        <f>SUM(E$2:E129)</f>
        <v>473813.67999999993</v>
      </c>
      <c r="W129" s="52">
        <f>SUM(F$2:F129)</f>
        <v>40722.975694444467</v>
      </c>
      <c r="X129" s="52">
        <f t="shared" si="69"/>
        <v>299.43364481209164</v>
      </c>
      <c r="Y129" s="45">
        <f t="shared" si="70"/>
        <v>10</v>
      </c>
      <c r="Z129" s="45">
        <f t="shared" si="71"/>
        <v>24</v>
      </c>
      <c r="AA129" s="47">
        <f>SUMIF('Rake Load'!C:C,Summary!B129,'Rake Load'!CA:CA)</f>
        <v>1.6145833333333333</v>
      </c>
      <c r="AB129" s="47">
        <f>SUMIF(C$2:C129,C129,AA$2:AA129)</f>
        <v>5.645833333333333</v>
      </c>
      <c r="AC129" s="47">
        <f>SUM(AA$2:AA129)</f>
        <v>48.658333333356609</v>
      </c>
      <c r="AD129" s="52">
        <f t="shared" si="72"/>
        <v>0.32291666666666663</v>
      </c>
      <c r="AE129" s="52">
        <f t="shared" si="73"/>
        <v>0.25662878787878785</v>
      </c>
      <c r="AF129" s="52">
        <f t="shared" si="74"/>
        <v>0.35778186274526919</v>
      </c>
      <c r="AG129" s="47">
        <f>SUMIF(Unloader!B:B,Summary!B129,Unloader!M:M)</f>
        <v>47529</v>
      </c>
      <c r="AH129" s="47">
        <f>SUMIF(C$2:C129,C129,AG$2:AG129)</f>
        <v>73347</v>
      </c>
      <c r="AI129" s="47">
        <f>SUM(AG$2:AG129)</f>
        <v>1006095</v>
      </c>
      <c r="AJ129" s="52">
        <f>SUMIF(Unloader!B:B,Summary!B129,Unloader!W:W)</f>
        <v>1</v>
      </c>
      <c r="AK129" s="52">
        <f>SUMIF(Unloader!B:B,Summary!B129,Unloader!AD:AD)+SUMIF(Unloader!B:B,Summary!B129,Unloader!BR:BR)+SUMIF(Unloader!B:B,Summary!B129,Unloader!BN:BN)</f>
        <v>0</v>
      </c>
      <c r="AL129" s="52">
        <f>SUMIF(C$2:C129,C129,AJ$2:AJ129)</f>
        <v>1.5</v>
      </c>
      <c r="AM129" s="52">
        <f>SUMIF(C$2:C129,C129,AK$2:AK129)</f>
        <v>4.8611111111111105E-2</v>
      </c>
      <c r="AN129" s="47">
        <f t="shared" si="75"/>
        <v>2105.6555023923447</v>
      </c>
      <c r="AO129" s="47">
        <f>SUM(AJ$2:AJ129)</f>
        <v>33.238194444444446</v>
      </c>
      <c r="AP129" s="47">
        <f>SUM(AK$2:AK129)</f>
        <v>2.4937500000000004</v>
      </c>
      <c r="AQ129" s="47">
        <f t="shared" si="76"/>
        <v>1363.5187025659559</v>
      </c>
    </row>
    <row r="130" spans="1:43">
      <c r="A130" s="166">
        <f t="shared" si="77"/>
        <v>129</v>
      </c>
      <c r="B130" s="478">
        <f t="shared" si="77"/>
        <v>40762</v>
      </c>
      <c r="C130" s="42">
        <f t="shared" si="58"/>
        <v>8</v>
      </c>
      <c r="D130" s="170">
        <f>COUNTIF('Rake Load'!C:C,Summary!B130)</f>
        <v>3</v>
      </c>
      <c r="E130" s="170">
        <f>SUMIF('Rake Load'!C:C,B130,'Rake Load'!K:K)</f>
        <v>10369.689999999999</v>
      </c>
      <c r="F130" s="44">
        <f>SUMIF('Rake Load'!C:C,B130,'Rake Load'!AZ:AZ)</f>
        <v>0.34513888888888905</v>
      </c>
      <c r="G130" s="44">
        <f t="shared" si="59"/>
        <v>0.11504629629629635</v>
      </c>
      <c r="H130" s="45">
        <f t="shared" si="60"/>
        <v>2</v>
      </c>
      <c r="I130" s="45">
        <f t="shared" si="61"/>
        <v>45</v>
      </c>
      <c r="J130" s="44">
        <f>SUMIF('Rake Load'!C:C,B130,'Rake Load'!DK:DK)</f>
        <v>0</v>
      </c>
      <c r="K130" s="50">
        <f t="shared" si="62"/>
        <v>0.34513888888888905</v>
      </c>
      <c r="L130" s="50">
        <f t="shared" si="63"/>
        <v>0.11504629629629635</v>
      </c>
      <c r="M130" s="59">
        <f t="shared" si="64"/>
        <v>2</v>
      </c>
      <c r="N130" s="59">
        <f t="shared" si="65"/>
        <v>45</v>
      </c>
      <c r="O130" s="480">
        <f>SUMIF(C$2:C130,C130,D$2:D130)</f>
        <v>25</v>
      </c>
      <c r="P130" s="42">
        <f>SUMIF(C$2:C130,C130,F$2:F130)</f>
        <v>3.1291666666666664</v>
      </c>
      <c r="Q130" s="46">
        <f t="shared" si="66"/>
        <v>0.12516666666666665</v>
      </c>
      <c r="R130" s="45">
        <f t="shared" si="67"/>
        <v>3</v>
      </c>
      <c r="S130" s="45">
        <f t="shared" si="68"/>
        <v>0</v>
      </c>
      <c r="T130" s="480">
        <f>SUM(D$2:D130)</f>
        <v>139</v>
      </c>
      <c r="U130" s="47">
        <f>SUMIF(C$2:C130,C130,E$2:E130)</f>
        <v>88716.43</v>
      </c>
      <c r="V130" s="47">
        <f>SUM(E$2:E130)</f>
        <v>484183.36999999994</v>
      </c>
      <c r="W130" s="52">
        <f>SUM(F$2:F130)</f>
        <v>40723.320833333353</v>
      </c>
      <c r="X130" s="52">
        <f t="shared" si="69"/>
        <v>292.97353117506009</v>
      </c>
      <c r="Y130" s="45">
        <f t="shared" si="70"/>
        <v>23</v>
      </c>
      <c r="Z130" s="45">
        <f t="shared" si="71"/>
        <v>21</v>
      </c>
      <c r="AA130" s="47">
        <f>SUMIF('Rake Load'!C:C,Summary!B130,'Rake Load'!CA:CA)</f>
        <v>0.72222222222222221</v>
      </c>
      <c r="AB130" s="47">
        <f>SUMIF(C$2:C130,C130,AA$2:AA130)</f>
        <v>6.3680555555555554</v>
      </c>
      <c r="AC130" s="47">
        <f>SUM(AA$2:AA130)</f>
        <v>49.38055555557883</v>
      </c>
      <c r="AD130" s="52">
        <f t="shared" si="72"/>
        <v>0.24074074074074073</v>
      </c>
      <c r="AE130" s="52">
        <f t="shared" si="73"/>
        <v>0.25472222222222224</v>
      </c>
      <c r="AF130" s="52">
        <f t="shared" si="74"/>
        <v>0.35525579536387647</v>
      </c>
      <c r="AG130" s="47">
        <f>SUMIF(Unloader!B:B,Summary!B130,Unloader!M:M)</f>
        <v>36895</v>
      </c>
      <c r="AH130" s="47">
        <f>SUMIF(C$2:C130,C130,AG$2:AG130)</f>
        <v>110242</v>
      </c>
      <c r="AI130" s="47">
        <f>SUM(AG$2:AG130)</f>
        <v>1042990</v>
      </c>
      <c r="AJ130" s="52">
        <f>SUMIF(Unloader!B:B,Summary!B130,Unloader!W:W)</f>
        <v>1</v>
      </c>
      <c r="AK130" s="52">
        <f>SUMIF(Unloader!B:B,Summary!B130,Unloader!AD:AD)+SUMIF(Unloader!B:B,Summary!B130,Unloader!BR:BR)+SUMIF(Unloader!B:B,Summary!B130,Unloader!BN:BN)</f>
        <v>0</v>
      </c>
      <c r="AL130" s="52">
        <f>SUMIF(C$2:C130,C130,AJ$2:AJ130)</f>
        <v>2.5</v>
      </c>
      <c r="AM130" s="52">
        <f>SUMIF(C$2:C130,C130,AK$2:AK130)</f>
        <v>4.8611111111111105E-2</v>
      </c>
      <c r="AN130" s="47">
        <f t="shared" si="75"/>
        <v>1873.801699716714</v>
      </c>
      <c r="AO130" s="47">
        <f>SUM(AJ$2:AJ130)</f>
        <v>34.238194444444446</v>
      </c>
      <c r="AP130" s="47">
        <f>SUM(AK$2:AK130)</f>
        <v>2.4937500000000004</v>
      </c>
      <c r="AQ130" s="47">
        <f t="shared" si="76"/>
        <v>1368.9928246412319</v>
      </c>
    </row>
    <row r="131" spans="1:43">
      <c r="A131" s="166">
        <f t="shared" si="77"/>
        <v>130</v>
      </c>
      <c r="B131" s="478">
        <f t="shared" si="77"/>
        <v>40763</v>
      </c>
      <c r="C131" s="42">
        <f t="shared" si="58"/>
        <v>8</v>
      </c>
      <c r="D131" s="170">
        <f>COUNTIF('Rake Load'!C:C,Summary!B131)</f>
        <v>5</v>
      </c>
      <c r="E131" s="170">
        <f>SUMIF('Rake Load'!C:C,B131,'Rake Load'!K:K)</f>
        <v>17800.89</v>
      </c>
      <c r="F131" s="44">
        <f>SUMIF('Rake Load'!C:C,B131,'Rake Load'!AZ:AZ)</f>
        <v>0.57152777777777786</v>
      </c>
      <c r="G131" s="44">
        <f t="shared" si="59"/>
        <v>0.11430555555555558</v>
      </c>
      <c r="H131" s="45">
        <f t="shared" si="60"/>
        <v>2</v>
      </c>
      <c r="I131" s="45">
        <f t="shared" si="61"/>
        <v>44</v>
      </c>
      <c r="J131" s="44">
        <f>SUMIF('Rake Load'!C:C,B131,'Rake Load'!DK:DK)</f>
        <v>0</v>
      </c>
      <c r="K131" s="50">
        <f t="shared" si="62"/>
        <v>0.57152777777777786</v>
      </c>
      <c r="L131" s="50">
        <f t="shared" si="63"/>
        <v>0.11430555555555558</v>
      </c>
      <c r="M131" s="59">
        <f t="shared" si="64"/>
        <v>2</v>
      </c>
      <c r="N131" s="59">
        <f t="shared" si="65"/>
        <v>44</v>
      </c>
      <c r="O131" s="480">
        <f>SUMIF(C$2:C131,C131,D$2:D131)</f>
        <v>30</v>
      </c>
      <c r="P131" s="42">
        <f>SUMIF(C$2:C131,C131,F$2:F131)</f>
        <v>3.7006944444444443</v>
      </c>
      <c r="Q131" s="46">
        <f t="shared" si="66"/>
        <v>0.12335648148148147</v>
      </c>
      <c r="R131" s="45">
        <f t="shared" si="67"/>
        <v>2</v>
      </c>
      <c r="S131" s="45">
        <f t="shared" si="68"/>
        <v>57</v>
      </c>
      <c r="T131" s="480">
        <f>SUM(D$2:D131)</f>
        <v>144</v>
      </c>
      <c r="U131" s="47">
        <f>SUMIF(C$2:C131,C131,E$2:E131)</f>
        <v>106517.31999999999</v>
      </c>
      <c r="V131" s="47">
        <f>SUM(E$2:E131)</f>
        <v>501984.25999999995</v>
      </c>
      <c r="W131" s="52">
        <f>SUM(F$2:F131)</f>
        <v>40723.892361111131</v>
      </c>
      <c r="X131" s="52">
        <f t="shared" si="69"/>
        <v>282.80480806327176</v>
      </c>
      <c r="Y131" s="45">
        <f t="shared" si="70"/>
        <v>19</v>
      </c>
      <c r="Z131" s="45">
        <f t="shared" si="71"/>
        <v>18</v>
      </c>
      <c r="AA131" s="47">
        <f>SUMIF('Rake Load'!C:C,Summary!B131,'Rake Load'!CA:CA)</f>
        <v>1.3958333333333333</v>
      </c>
      <c r="AB131" s="47">
        <f>SUMIF(C$2:C131,C131,AA$2:AA131)</f>
        <v>7.7638888888888884</v>
      </c>
      <c r="AC131" s="47">
        <f>SUM(AA$2:AA131)</f>
        <v>50.776388888912166</v>
      </c>
      <c r="AD131" s="52">
        <f t="shared" si="72"/>
        <v>0.27916666666666667</v>
      </c>
      <c r="AE131" s="52">
        <f t="shared" si="73"/>
        <v>0.2587962962962963</v>
      </c>
      <c r="AF131" s="52">
        <f t="shared" si="74"/>
        <v>0.35261381172855671</v>
      </c>
      <c r="AG131" s="47">
        <f>SUMIF(Unloader!B:B,Summary!B131,Unloader!M:M)</f>
        <v>11261</v>
      </c>
      <c r="AH131" s="47">
        <f>SUMIF(C$2:C131,C131,AG$2:AG131)</f>
        <v>121503</v>
      </c>
      <c r="AI131" s="47">
        <f>SUM(AG$2:AG131)</f>
        <v>1054251</v>
      </c>
      <c r="AJ131" s="52">
        <f>SUMIF(Unloader!B:B,Summary!B131,Unloader!W:W)</f>
        <v>0.32291666666666669</v>
      </c>
      <c r="AK131" s="52">
        <f>SUMIF(Unloader!B:B,Summary!B131,Unloader!AD:AD)+SUMIF(Unloader!B:B,Summary!B131,Unloader!BR:BR)+SUMIF(Unloader!B:B,Summary!B131,Unloader!BN:BN)</f>
        <v>0</v>
      </c>
      <c r="AL131" s="52">
        <f>SUMIF(C$2:C131,C131,AJ$2:AJ131)</f>
        <v>2.8229166666666665</v>
      </c>
      <c r="AM131" s="52">
        <f>SUMIF(C$2:C131,C131,AK$2:AK131)</f>
        <v>4.8611111111111105E-2</v>
      </c>
      <c r="AN131" s="47">
        <f t="shared" si="75"/>
        <v>1824.8260325406761</v>
      </c>
      <c r="AO131" s="47">
        <f>SUM(AJ$2:AJ131)</f>
        <v>34.56111111111111</v>
      </c>
      <c r="AP131" s="47">
        <f>SUM(AK$2:AK131)</f>
        <v>2.4937500000000004</v>
      </c>
      <c r="AQ131" s="47">
        <f t="shared" si="76"/>
        <v>1369.8390973861444</v>
      </c>
    </row>
    <row r="132" spans="1:43">
      <c r="A132" s="166">
        <f t="shared" si="77"/>
        <v>131</v>
      </c>
      <c r="B132" s="478">
        <f t="shared" si="77"/>
        <v>40764</v>
      </c>
      <c r="C132" s="42">
        <f t="shared" si="58"/>
        <v>8</v>
      </c>
      <c r="D132" s="170">
        <f>COUNTIF('Rake Load'!C:C,Summary!B132)</f>
        <v>5</v>
      </c>
      <c r="E132" s="170">
        <f>SUMIF('Rake Load'!C:C,B132,'Rake Load'!K:K)</f>
        <v>17797.3</v>
      </c>
      <c r="F132" s="44">
        <f>SUMIF('Rake Load'!C:C,B132,'Rake Load'!AZ:AZ)</f>
        <v>0.44722222222222208</v>
      </c>
      <c r="G132" s="44">
        <f t="shared" si="59"/>
        <v>8.944444444444441E-2</v>
      </c>
      <c r="H132" s="45">
        <f t="shared" si="60"/>
        <v>2</v>
      </c>
      <c r="I132" s="45">
        <f t="shared" si="61"/>
        <v>8</v>
      </c>
      <c r="J132" s="44">
        <f>SUMIF('Rake Load'!C:C,B132,'Rake Load'!DK:DK)</f>
        <v>0</v>
      </c>
      <c r="K132" s="50">
        <f t="shared" si="62"/>
        <v>0.44722222222222208</v>
      </c>
      <c r="L132" s="50">
        <f t="shared" si="63"/>
        <v>8.944444444444441E-2</v>
      </c>
      <c r="M132" s="59">
        <f t="shared" si="64"/>
        <v>2</v>
      </c>
      <c r="N132" s="59">
        <f t="shared" si="65"/>
        <v>8</v>
      </c>
      <c r="O132" s="480">
        <f>SUMIF(C$2:C132,C132,D$2:D132)</f>
        <v>35</v>
      </c>
      <c r="P132" s="42">
        <f>SUMIF(C$2:C132,C132,F$2:F132)</f>
        <v>4.1479166666666663</v>
      </c>
      <c r="Q132" s="46">
        <f t="shared" si="66"/>
        <v>0.11851190476190475</v>
      </c>
      <c r="R132" s="45">
        <f t="shared" si="67"/>
        <v>2</v>
      </c>
      <c r="S132" s="45">
        <f t="shared" si="68"/>
        <v>50</v>
      </c>
      <c r="T132" s="480">
        <f>SUM(D$2:D132)</f>
        <v>149</v>
      </c>
      <c r="U132" s="47">
        <f>SUMIF(C$2:C132,C132,E$2:E132)</f>
        <v>124314.62</v>
      </c>
      <c r="V132" s="47">
        <f>SUM(E$2:E132)</f>
        <v>519781.55999999994</v>
      </c>
      <c r="W132" s="52">
        <f>SUM(F$2:F132)</f>
        <v>40724.339583333356</v>
      </c>
      <c r="X132" s="52">
        <f t="shared" si="69"/>
        <v>273.31771532438495</v>
      </c>
      <c r="Y132" s="45">
        <f t="shared" si="70"/>
        <v>7</v>
      </c>
      <c r="Z132" s="45">
        <f t="shared" si="71"/>
        <v>37</v>
      </c>
      <c r="AA132" s="47">
        <f>SUMIF('Rake Load'!C:C,Summary!B132,'Rake Load'!CA:CA)</f>
        <v>3.4409722222222219</v>
      </c>
      <c r="AB132" s="47">
        <f>SUMIF(C$2:C132,C132,AA$2:AA132)</f>
        <v>11.204861111111111</v>
      </c>
      <c r="AC132" s="47">
        <f>SUM(AA$2:AA132)</f>
        <v>54.217361111134387</v>
      </c>
      <c r="AD132" s="52">
        <f t="shared" si="72"/>
        <v>0.68819444444444433</v>
      </c>
      <c r="AE132" s="52">
        <f t="shared" si="73"/>
        <v>0.32013888888888886</v>
      </c>
      <c r="AF132" s="52">
        <f t="shared" si="74"/>
        <v>0.36387490678613682</v>
      </c>
      <c r="AG132" s="47">
        <f>SUMIF(Unloader!B:B,Summary!B132,Unloader!M:M)</f>
        <v>26830</v>
      </c>
      <c r="AH132" s="47">
        <f>SUMIF(C$2:C132,C132,AG$2:AG132)</f>
        <v>148333</v>
      </c>
      <c r="AI132" s="47">
        <f>SUM(AG$2:AG132)</f>
        <v>1081081</v>
      </c>
      <c r="AJ132" s="52">
        <f>SUMIF(Unloader!B:B,Summary!B132,Unloader!W:W)</f>
        <v>0.85416666666666663</v>
      </c>
      <c r="AK132" s="52">
        <f>SUMIF(Unloader!B:B,Summary!B132,Unloader!AD:AD)+SUMIF(Unloader!B:B,Summary!B132,Unloader!BR:BR)+SUMIF(Unloader!B:B,Summary!B132,Unloader!BN:BN)</f>
        <v>7.1527777777777787E-2</v>
      </c>
      <c r="AL132" s="52">
        <f>SUMIF(C$2:C132,C132,AJ$2:AJ132)</f>
        <v>3.677083333333333</v>
      </c>
      <c r="AM132" s="52">
        <f>SUMIF(C$2:C132,C132,AK$2:AK132)</f>
        <v>0.12013888888888889</v>
      </c>
      <c r="AN132" s="47">
        <f t="shared" si="75"/>
        <v>1737.5985942991022</v>
      </c>
      <c r="AO132" s="47">
        <f>SUM(AJ$2:AJ132)</f>
        <v>35.415277777777774</v>
      </c>
      <c r="AP132" s="47">
        <f>SUM(AK$2:AK132)</f>
        <v>2.5652777777777782</v>
      </c>
      <c r="AQ132" s="47">
        <f t="shared" si="76"/>
        <v>1371.2341451040083</v>
      </c>
    </row>
    <row r="133" spans="1:43">
      <c r="A133" s="166">
        <f t="shared" si="77"/>
        <v>132</v>
      </c>
      <c r="B133" s="478">
        <f t="shared" si="77"/>
        <v>40765</v>
      </c>
      <c r="C133" s="42">
        <f t="shared" si="58"/>
        <v>8</v>
      </c>
      <c r="D133" s="170">
        <f>COUNTIF('Rake Load'!C:C,Summary!B133)</f>
        <v>4</v>
      </c>
      <c r="E133" s="170">
        <f>SUMIF('Rake Load'!C:C,B133,'Rake Load'!K:K)</f>
        <v>14613.920000000002</v>
      </c>
      <c r="F133" s="44">
        <f>SUMIF('Rake Load'!C:C,B133,'Rake Load'!AZ:AZ)</f>
        <v>0.49791666666666662</v>
      </c>
      <c r="G133" s="44">
        <f t="shared" si="59"/>
        <v>0.12447916666666665</v>
      </c>
      <c r="H133" s="45">
        <f t="shared" si="60"/>
        <v>2</v>
      </c>
      <c r="I133" s="45">
        <f t="shared" si="61"/>
        <v>59</v>
      </c>
      <c r="J133" s="44">
        <f>SUMIF('Rake Load'!C:C,B133,'Rake Load'!DK:DK)</f>
        <v>0</v>
      </c>
      <c r="K133" s="50">
        <f t="shared" si="62"/>
        <v>0.49791666666666662</v>
      </c>
      <c r="L133" s="50">
        <f t="shared" si="63"/>
        <v>0.12447916666666665</v>
      </c>
      <c r="M133" s="59">
        <f t="shared" si="64"/>
        <v>2</v>
      </c>
      <c r="N133" s="59">
        <f t="shared" si="65"/>
        <v>59</v>
      </c>
      <c r="O133" s="480">
        <f>SUMIF(C$2:C133,C133,D$2:D133)</f>
        <v>39</v>
      </c>
      <c r="P133" s="42">
        <f>SUMIF(C$2:C133,C133,F$2:F133)</f>
        <v>4.645833333333333</v>
      </c>
      <c r="Q133" s="46">
        <f t="shared" si="66"/>
        <v>0.11912393162393162</v>
      </c>
      <c r="R133" s="45">
        <f t="shared" si="67"/>
        <v>2</v>
      </c>
      <c r="S133" s="45">
        <f t="shared" si="68"/>
        <v>51</v>
      </c>
      <c r="T133" s="480">
        <f>SUM(D$2:D133)</f>
        <v>153</v>
      </c>
      <c r="U133" s="47">
        <f>SUMIF(C$2:C133,C133,E$2:E133)</f>
        <v>138928.54</v>
      </c>
      <c r="V133" s="47">
        <f>SUM(E$2:E133)</f>
        <v>534395.48</v>
      </c>
      <c r="W133" s="52">
        <f>SUM(F$2:F133)</f>
        <v>40724.837500000023</v>
      </c>
      <c r="X133" s="52">
        <f t="shared" si="69"/>
        <v>266.17540849673219</v>
      </c>
      <c r="Y133" s="45">
        <f t="shared" si="70"/>
        <v>4</v>
      </c>
      <c r="Z133" s="45">
        <f t="shared" si="71"/>
        <v>12</v>
      </c>
      <c r="AA133" s="47">
        <f>SUMIF('Rake Load'!C:C,Summary!B133,'Rake Load'!CA:CA)</f>
        <v>1.5104166666666667</v>
      </c>
      <c r="AB133" s="47">
        <f>SUMIF(C$2:C133,C133,AA$2:AA133)</f>
        <v>12.715277777777777</v>
      </c>
      <c r="AC133" s="47">
        <f>SUM(AA$2:AA133)</f>
        <v>55.727777777801052</v>
      </c>
      <c r="AD133" s="52">
        <f t="shared" si="72"/>
        <v>0.37760416666666669</v>
      </c>
      <c r="AE133" s="52">
        <f t="shared" si="73"/>
        <v>0.3260327635327635</v>
      </c>
      <c r="AF133" s="52">
        <f t="shared" si="74"/>
        <v>0.36423384168497419</v>
      </c>
      <c r="AG133" s="47">
        <f>SUMIF(Unloader!B:B,Summary!B133,Unloader!M:M)</f>
        <v>12047</v>
      </c>
      <c r="AH133" s="47">
        <f>SUMIF(C$2:C133,C133,AG$2:AG133)</f>
        <v>160380</v>
      </c>
      <c r="AI133" s="47">
        <f>SUM(AG$2:AG133)</f>
        <v>1093128</v>
      </c>
      <c r="AJ133" s="52">
        <f>SUMIF(Unloader!B:B,Summary!B133,Unloader!W:W)</f>
        <v>0.4375</v>
      </c>
      <c r="AK133" s="52">
        <f>SUMIF(Unloader!B:B,Summary!B133,Unloader!AD:AD)+SUMIF(Unloader!B:B,Summary!B133,Unloader!BR:BR)+SUMIF(Unloader!B:B,Summary!B133,Unloader!BN:BN)</f>
        <v>0</v>
      </c>
      <c r="AL133" s="52">
        <f>SUMIF(C$2:C133,C133,AJ$2:AJ133)</f>
        <v>4.114583333333333</v>
      </c>
      <c r="AM133" s="52">
        <f>SUMIF(C$2:C133,C133,AK$2:AK133)</f>
        <v>0.12013888888888889</v>
      </c>
      <c r="AN133" s="47">
        <f t="shared" si="75"/>
        <v>1672.9485396383868</v>
      </c>
      <c r="AO133" s="47">
        <f>SUM(AJ$2:AJ133)</f>
        <v>35.852777777777774</v>
      </c>
      <c r="AP133" s="47">
        <f>SUM(AK$2:AK133)</f>
        <v>2.5652777777777782</v>
      </c>
      <c r="AQ133" s="47">
        <f t="shared" si="76"/>
        <v>1368.2914006759295</v>
      </c>
    </row>
    <row r="134" spans="1:43">
      <c r="A134" s="166">
        <f t="shared" si="77"/>
        <v>133</v>
      </c>
      <c r="B134" s="478">
        <f t="shared" si="77"/>
        <v>40766</v>
      </c>
      <c r="C134" s="42">
        <f t="shared" si="58"/>
        <v>8</v>
      </c>
      <c r="D134" s="170">
        <f>COUNTIF('Rake Load'!C:C,Summary!B134)</f>
        <v>4</v>
      </c>
      <c r="E134" s="170">
        <f>SUMIF('Rake Load'!C:C,B134,'Rake Load'!K:K)</f>
        <v>13029.130000000001</v>
      </c>
      <c r="F134" s="44">
        <f>SUMIF('Rake Load'!C:C,B134,'Rake Load'!AZ:AZ)</f>
        <v>0.41319444444444459</v>
      </c>
      <c r="G134" s="44">
        <f t="shared" si="59"/>
        <v>0.10329861111111115</v>
      </c>
      <c r="H134" s="45">
        <f t="shared" si="60"/>
        <v>2</v>
      </c>
      <c r="I134" s="45">
        <f t="shared" si="61"/>
        <v>28</v>
      </c>
      <c r="J134" s="44">
        <f>SUMIF('Rake Load'!C:C,B134,'Rake Load'!DK:DK)</f>
        <v>0</v>
      </c>
      <c r="K134" s="50">
        <f t="shared" si="62"/>
        <v>0.41319444444444459</v>
      </c>
      <c r="L134" s="50">
        <f t="shared" si="63"/>
        <v>0.10329861111111115</v>
      </c>
      <c r="M134" s="59">
        <f t="shared" si="64"/>
        <v>2</v>
      </c>
      <c r="N134" s="59">
        <f t="shared" si="65"/>
        <v>28</v>
      </c>
      <c r="O134" s="480">
        <f>SUMIF(C$2:C134,C134,D$2:D134)</f>
        <v>43</v>
      </c>
      <c r="P134" s="42">
        <f>SUMIF(C$2:C134,C134,F$2:F134)</f>
        <v>5.0590277777777777</v>
      </c>
      <c r="Q134" s="46">
        <f t="shared" si="66"/>
        <v>0.11765180878552971</v>
      </c>
      <c r="R134" s="45">
        <f t="shared" si="67"/>
        <v>2</v>
      </c>
      <c r="S134" s="45">
        <f t="shared" si="68"/>
        <v>49</v>
      </c>
      <c r="T134" s="480">
        <f>SUM(D$2:D134)</f>
        <v>157</v>
      </c>
      <c r="U134" s="47">
        <f>SUMIF(C$2:C134,C134,E$2:E134)</f>
        <v>151957.67000000001</v>
      </c>
      <c r="V134" s="47">
        <f>SUM(E$2:E134)</f>
        <v>547424.61</v>
      </c>
      <c r="W134" s="52">
        <f>SUM(F$2:F134)</f>
        <v>40725.250694444469</v>
      </c>
      <c r="X134" s="52">
        <f t="shared" si="69"/>
        <v>259.39650123849981</v>
      </c>
      <c r="Y134" s="45">
        <f t="shared" si="70"/>
        <v>9</v>
      </c>
      <c r="Z134" s="45">
        <f t="shared" si="71"/>
        <v>30</v>
      </c>
      <c r="AA134" s="47">
        <f>SUMIF('Rake Load'!C:C,Summary!B134,'Rake Load'!CA:CA)</f>
        <v>0.94652777777777775</v>
      </c>
      <c r="AB134" s="47">
        <f>SUMIF(C$2:C134,C134,AA$2:AA134)</f>
        <v>13.661805555555555</v>
      </c>
      <c r="AC134" s="47">
        <f>SUM(AA$2:AA134)</f>
        <v>56.674305555578826</v>
      </c>
      <c r="AD134" s="52">
        <f t="shared" si="72"/>
        <v>0.23663194444444444</v>
      </c>
      <c r="AE134" s="52">
        <f t="shared" si="73"/>
        <v>0.31771640826873382</v>
      </c>
      <c r="AF134" s="52">
        <f t="shared" si="74"/>
        <v>0.36098283793362307</v>
      </c>
      <c r="AG134" s="47">
        <f>SUMIF(Unloader!B:B,Summary!B134,Unloader!M:M)</f>
        <v>26576</v>
      </c>
      <c r="AH134" s="47">
        <f>SUMIF(C$2:C134,C134,AG$2:AG134)</f>
        <v>186956</v>
      </c>
      <c r="AI134" s="47">
        <f>SUM(AG$2:AG134)</f>
        <v>1119704</v>
      </c>
      <c r="AJ134" s="52">
        <f>SUMIF(Unloader!B:B,Summary!B134,Unloader!W:W)</f>
        <v>0.71180555555555547</v>
      </c>
      <c r="AK134" s="52">
        <f>SUMIF(Unloader!B:B,Summary!B134,Unloader!AD:AD)+SUMIF(Unloader!B:B,Summary!B134,Unloader!BR:BR)+SUMIF(Unloader!B:B,Summary!B134,Unloader!BN:BN)</f>
        <v>2.4305555555555556E-2</v>
      </c>
      <c r="AL134" s="52">
        <f>SUMIF(C$2:C134,C134,AJ$2:AJ134)</f>
        <v>4.8263888888888884</v>
      </c>
      <c r="AM134" s="52">
        <f>SUMIF(C$2:C134,C134,AK$2:AK134)</f>
        <v>0.14444444444444446</v>
      </c>
      <c r="AN134" s="47">
        <f t="shared" si="75"/>
        <v>1663.8030258083656</v>
      </c>
      <c r="AO134" s="47">
        <f>SUM(AJ$2:AJ134)</f>
        <v>36.564583333333331</v>
      </c>
      <c r="AP134" s="47">
        <f>SUM(AK$2:AK134)</f>
        <v>2.5895833333333336</v>
      </c>
      <c r="AQ134" s="47">
        <f t="shared" si="76"/>
        <v>1373.1959774343884</v>
      </c>
    </row>
    <row r="135" spans="1:43">
      <c r="A135" s="166">
        <f t="shared" si="77"/>
        <v>134</v>
      </c>
      <c r="B135" s="478">
        <f t="shared" si="77"/>
        <v>40767</v>
      </c>
      <c r="C135" s="42">
        <f t="shared" si="58"/>
        <v>8</v>
      </c>
      <c r="D135" s="170">
        <f>COUNTIF('Rake Load'!C:C,Summary!B135)</f>
        <v>3</v>
      </c>
      <c r="E135" s="170">
        <f>SUMIF('Rake Load'!C:C,B135,'Rake Load'!K:K)</f>
        <v>10572.95</v>
      </c>
      <c r="F135" s="44">
        <f>SUMIF('Rake Load'!C:C,B135,'Rake Load'!AZ:AZ)</f>
        <v>0.31944444444444453</v>
      </c>
      <c r="G135" s="44">
        <f t="shared" si="59"/>
        <v>0.10648148148148151</v>
      </c>
      <c r="H135" s="45">
        <f t="shared" si="60"/>
        <v>2</v>
      </c>
      <c r="I135" s="45">
        <f t="shared" si="61"/>
        <v>33</v>
      </c>
      <c r="J135" s="44">
        <f>SUMIF('Rake Load'!C:C,B135,'Rake Load'!DK:DK)</f>
        <v>0</v>
      </c>
      <c r="K135" s="50">
        <f t="shared" si="62"/>
        <v>0.31944444444444453</v>
      </c>
      <c r="L135" s="50">
        <f t="shared" si="63"/>
        <v>0.10648148148148151</v>
      </c>
      <c r="M135" s="59">
        <f t="shared" si="64"/>
        <v>2</v>
      </c>
      <c r="N135" s="59">
        <f t="shared" si="65"/>
        <v>33</v>
      </c>
      <c r="O135" s="480">
        <f>SUMIF(C$2:C135,C135,D$2:D135)</f>
        <v>46</v>
      </c>
      <c r="P135" s="42">
        <f>SUMIF(C$2:C135,C135,F$2:F135)</f>
        <v>5.3784722222222223</v>
      </c>
      <c r="Q135" s="46">
        <f t="shared" si="66"/>
        <v>0.11692330917874397</v>
      </c>
      <c r="R135" s="45">
        <f t="shared" si="67"/>
        <v>2</v>
      </c>
      <c r="S135" s="45">
        <f t="shared" si="68"/>
        <v>48</v>
      </c>
      <c r="T135" s="480">
        <f>SUM(D$2:D135)</f>
        <v>160</v>
      </c>
      <c r="U135" s="47">
        <f>SUMIF(C$2:C135,C135,E$2:E135)</f>
        <v>162530.62000000002</v>
      </c>
      <c r="V135" s="47">
        <f>SUM(E$2:E135)</f>
        <v>557997.55999999994</v>
      </c>
      <c r="W135" s="52">
        <f>SUM(F$2:F135)</f>
        <v>40725.570138888914</v>
      </c>
      <c r="X135" s="52">
        <f t="shared" si="69"/>
        <v>254.53481336805572</v>
      </c>
      <c r="Y135" s="45">
        <f t="shared" si="70"/>
        <v>12</v>
      </c>
      <c r="Z135" s="45">
        <f t="shared" si="71"/>
        <v>50</v>
      </c>
      <c r="AA135" s="47">
        <f>SUMIF('Rake Load'!C:C,Summary!B135,'Rake Load'!CA:CA)</f>
        <v>1.0659722222222223</v>
      </c>
      <c r="AB135" s="47">
        <f>SUMIF(C$2:C135,C135,AA$2:AA135)</f>
        <v>14.727777777777778</v>
      </c>
      <c r="AC135" s="47">
        <f>SUM(AA$2:AA135)</f>
        <v>57.740277777801047</v>
      </c>
      <c r="AD135" s="52">
        <f t="shared" si="72"/>
        <v>0.35532407407407413</v>
      </c>
      <c r="AE135" s="52">
        <f t="shared" si="73"/>
        <v>0.32016908212560385</v>
      </c>
      <c r="AF135" s="52">
        <f t="shared" si="74"/>
        <v>0.36087673611125654</v>
      </c>
      <c r="AG135" s="47">
        <f>SUMIF(Unloader!B:B,Summary!B135,Unloader!M:M)</f>
        <v>0</v>
      </c>
      <c r="AH135" s="47">
        <f>SUMIF(C$2:C135,C135,AG$2:AG135)</f>
        <v>186956</v>
      </c>
      <c r="AI135" s="47">
        <f>SUM(AG$2:AG135)</f>
        <v>1119704</v>
      </c>
      <c r="AJ135" s="52">
        <f>SUMIF(Unloader!B:B,Summary!B135,Unloader!W:W)</f>
        <v>0</v>
      </c>
      <c r="AK135" s="52">
        <f>SUMIF(Unloader!B:B,Summary!B135,Unloader!AD:AD)+SUMIF(Unloader!B:B,Summary!B135,Unloader!BR:BR)+SUMIF(Unloader!B:B,Summary!B135,Unloader!BN:BN)</f>
        <v>0</v>
      </c>
      <c r="AL135" s="52">
        <f>SUMIF(C$2:C135,C135,AJ$2:AJ135)</f>
        <v>4.8263888888888884</v>
      </c>
      <c r="AM135" s="52">
        <f>SUMIF(C$2:C135,C135,AK$2:AK135)</f>
        <v>0.14444444444444446</v>
      </c>
      <c r="AN135" s="47">
        <f t="shared" si="75"/>
        <v>1663.8030258083656</v>
      </c>
      <c r="AO135" s="47">
        <f>SUM(AJ$2:AJ135)</f>
        <v>36.564583333333331</v>
      </c>
      <c r="AP135" s="47">
        <f>SUM(AK$2:AK135)</f>
        <v>2.5895833333333336</v>
      </c>
      <c r="AQ135" s="47">
        <f t="shared" si="76"/>
        <v>1373.1959774343884</v>
      </c>
    </row>
    <row r="136" spans="1:43">
      <c r="A136" s="166">
        <f t="shared" ref="A136:B151" si="78">A135+1</f>
        <v>135</v>
      </c>
      <c r="B136" s="478">
        <f t="shared" si="78"/>
        <v>40768</v>
      </c>
      <c r="C136" s="42">
        <f t="shared" si="58"/>
        <v>8</v>
      </c>
      <c r="D136" s="170">
        <f>COUNTIF('Rake Load'!C:C,Summary!B136)</f>
        <v>5</v>
      </c>
      <c r="E136" s="170">
        <f>SUMIF('Rake Load'!C:C,B136,'Rake Load'!K:K)</f>
        <v>17570.509999999998</v>
      </c>
      <c r="F136" s="44">
        <f>SUMIF('Rake Load'!C:C,B136,'Rake Load'!AZ:AZ)</f>
        <v>0.53819444444444442</v>
      </c>
      <c r="G136" s="44">
        <f t="shared" si="59"/>
        <v>0.10763888888888888</v>
      </c>
      <c r="H136" s="45">
        <f t="shared" si="60"/>
        <v>2</v>
      </c>
      <c r="I136" s="45">
        <f t="shared" si="61"/>
        <v>35</v>
      </c>
      <c r="J136" s="44">
        <f>SUMIF('Rake Load'!C:C,B136,'Rake Load'!DK:DK)</f>
        <v>0</v>
      </c>
      <c r="K136" s="50">
        <f t="shared" si="62"/>
        <v>0.53819444444444442</v>
      </c>
      <c r="L136" s="50">
        <f t="shared" si="63"/>
        <v>0.10763888888888888</v>
      </c>
      <c r="M136" s="59">
        <f t="shared" si="64"/>
        <v>2</v>
      </c>
      <c r="N136" s="59">
        <f t="shared" si="65"/>
        <v>35</v>
      </c>
      <c r="O136" s="480">
        <f>SUMIF(C$2:C136,C136,D$2:D136)</f>
        <v>51</v>
      </c>
      <c r="P136" s="42">
        <f>SUMIF(C$2:C136,C136,F$2:F136)</f>
        <v>5.916666666666667</v>
      </c>
      <c r="Q136" s="46">
        <f t="shared" si="66"/>
        <v>0.11601307189542484</v>
      </c>
      <c r="R136" s="45">
        <f t="shared" si="67"/>
        <v>2</v>
      </c>
      <c r="S136" s="45">
        <f t="shared" si="68"/>
        <v>47</v>
      </c>
      <c r="T136" s="480">
        <f>SUM(D$2:D136)</f>
        <v>165</v>
      </c>
      <c r="U136" s="47">
        <f>SUMIF(C$2:C136,C136,E$2:E136)</f>
        <v>180101.13000000003</v>
      </c>
      <c r="V136" s="47">
        <f>SUM(E$2:E136)</f>
        <v>575568.06999999995</v>
      </c>
      <c r="W136" s="52">
        <f>SUM(F$2:F136)</f>
        <v>40726.108333333359</v>
      </c>
      <c r="X136" s="52">
        <f t="shared" si="69"/>
        <v>246.82489898989914</v>
      </c>
      <c r="Y136" s="45">
        <f t="shared" si="70"/>
        <v>19</v>
      </c>
      <c r="Z136" s="45">
        <f t="shared" si="71"/>
        <v>47</v>
      </c>
      <c r="AA136" s="47">
        <f>SUMIF('Rake Load'!C:C,Summary!B136,'Rake Load'!CA:CA)</f>
        <v>1.6645833333333335</v>
      </c>
      <c r="AB136" s="47">
        <f>SUMIF(C$2:C136,C136,AA$2:AA136)</f>
        <v>16.392361111111111</v>
      </c>
      <c r="AC136" s="47">
        <f>SUM(AA$2:AA136)</f>
        <v>59.40486111113438</v>
      </c>
      <c r="AD136" s="52">
        <f t="shared" si="72"/>
        <v>0.33291666666666669</v>
      </c>
      <c r="AE136" s="52">
        <f t="shared" si="73"/>
        <v>0.32141884531590414</v>
      </c>
      <c r="AF136" s="52">
        <f t="shared" si="74"/>
        <v>0.36002946127960228</v>
      </c>
      <c r="AG136" s="47">
        <f>SUMIF(Unloader!B:B,Summary!B136,Unloader!M:M)</f>
        <v>0</v>
      </c>
      <c r="AH136" s="47">
        <f>SUMIF(C$2:C136,C136,AG$2:AG136)</f>
        <v>186956</v>
      </c>
      <c r="AI136" s="47">
        <f>SUM(AG$2:AG136)</f>
        <v>1119704</v>
      </c>
      <c r="AJ136" s="52">
        <f>SUMIF(Unloader!B:B,Summary!B136,Unloader!W:W)</f>
        <v>0</v>
      </c>
      <c r="AK136" s="52">
        <f>SUMIF(Unloader!B:B,Summary!B136,Unloader!AD:AD)+SUMIF(Unloader!B:B,Summary!B136,Unloader!BR:BR)+SUMIF(Unloader!B:B,Summary!B136,Unloader!BN:BN)</f>
        <v>0</v>
      </c>
      <c r="AL136" s="52">
        <f>SUMIF(C$2:C136,C136,AJ$2:AJ136)</f>
        <v>4.8263888888888884</v>
      </c>
      <c r="AM136" s="52">
        <f>SUMIF(C$2:C136,C136,AK$2:AK136)</f>
        <v>0.14444444444444446</v>
      </c>
      <c r="AN136" s="47">
        <f t="shared" si="75"/>
        <v>1663.8030258083656</v>
      </c>
      <c r="AO136" s="47">
        <f>SUM(AJ$2:AJ136)</f>
        <v>36.564583333333331</v>
      </c>
      <c r="AP136" s="47">
        <f>SUM(AK$2:AK136)</f>
        <v>2.5895833333333336</v>
      </c>
      <c r="AQ136" s="47">
        <f t="shared" si="76"/>
        <v>1373.1959774343884</v>
      </c>
    </row>
    <row r="137" spans="1:43">
      <c r="A137" s="166">
        <f t="shared" si="78"/>
        <v>136</v>
      </c>
      <c r="B137" s="478">
        <f t="shared" si="78"/>
        <v>40769</v>
      </c>
      <c r="C137" s="42">
        <f t="shared" si="58"/>
        <v>8</v>
      </c>
      <c r="D137" s="170">
        <f>COUNTIF('Rake Load'!C:C,Summary!B137)</f>
        <v>4</v>
      </c>
      <c r="E137" s="170">
        <f>SUMIF('Rake Load'!C:C,B137,'Rake Load'!K:K)</f>
        <v>14555.369999999999</v>
      </c>
      <c r="F137" s="44">
        <f>SUMIF('Rake Load'!C:C,B137,'Rake Load'!AZ:AZ)</f>
        <v>0.66527777777777752</v>
      </c>
      <c r="G137" s="44">
        <f t="shared" si="59"/>
        <v>0.16631944444444438</v>
      </c>
      <c r="H137" s="45">
        <f t="shared" si="60"/>
        <v>3</v>
      </c>
      <c r="I137" s="45">
        <f t="shared" si="61"/>
        <v>59</v>
      </c>
      <c r="J137" s="44">
        <f>SUMIF('Rake Load'!C:C,B137,'Rake Load'!DK:DK)</f>
        <v>0</v>
      </c>
      <c r="K137" s="50">
        <f t="shared" si="62"/>
        <v>0.66527777777777752</v>
      </c>
      <c r="L137" s="50">
        <f t="shared" si="63"/>
        <v>0.16631944444444438</v>
      </c>
      <c r="M137" s="59">
        <f t="shared" si="64"/>
        <v>3</v>
      </c>
      <c r="N137" s="59">
        <f t="shared" si="65"/>
        <v>59</v>
      </c>
      <c r="O137" s="480">
        <f>SUMIF(C$2:C137,C137,D$2:D137)</f>
        <v>55</v>
      </c>
      <c r="P137" s="42">
        <f>SUMIF(C$2:C137,C137,F$2:F137)</f>
        <v>6.5819444444444448</v>
      </c>
      <c r="Q137" s="46">
        <f t="shared" si="66"/>
        <v>0.11967171717171718</v>
      </c>
      <c r="R137" s="45">
        <f t="shared" si="67"/>
        <v>2</v>
      </c>
      <c r="S137" s="45">
        <f t="shared" si="68"/>
        <v>52</v>
      </c>
      <c r="T137" s="480">
        <f>SUM(D$2:D137)</f>
        <v>169</v>
      </c>
      <c r="U137" s="47">
        <f>SUMIF(C$2:C137,C137,E$2:E137)</f>
        <v>194656.50000000003</v>
      </c>
      <c r="V137" s="47">
        <f>SUM(E$2:E137)</f>
        <v>590123.43999999994</v>
      </c>
      <c r="W137" s="52">
        <f>SUM(F$2:F137)</f>
        <v>40726.773611111137</v>
      </c>
      <c r="X137" s="52">
        <f t="shared" si="69"/>
        <v>240.98682610124933</v>
      </c>
      <c r="Y137" s="45">
        <f t="shared" si="70"/>
        <v>23</v>
      </c>
      <c r="Z137" s="45">
        <f t="shared" si="71"/>
        <v>41</v>
      </c>
      <c r="AA137" s="47">
        <f>SUMIF('Rake Load'!C:C,Summary!B137,'Rake Load'!CA:CA)</f>
        <v>1.2111111111111112</v>
      </c>
      <c r="AB137" s="47">
        <f>SUMIF(C$2:C137,C137,AA$2:AA137)</f>
        <v>17.603472222222223</v>
      </c>
      <c r="AC137" s="47">
        <f>SUM(AA$2:AA137)</f>
        <v>60.615972222245489</v>
      </c>
      <c r="AD137" s="52">
        <f t="shared" si="72"/>
        <v>0.30277777777777781</v>
      </c>
      <c r="AE137" s="52">
        <f t="shared" si="73"/>
        <v>0.3200631313131313</v>
      </c>
      <c r="AF137" s="52">
        <f t="shared" si="74"/>
        <v>0.35867439184760647</v>
      </c>
      <c r="AG137" s="47">
        <f>SUMIF(Unloader!B:B,Summary!B137,Unloader!M:M)</f>
        <v>0</v>
      </c>
      <c r="AH137" s="47">
        <f>SUMIF(C$2:C137,C137,AG$2:AG137)</f>
        <v>186956</v>
      </c>
      <c r="AI137" s="47">
        <f>SUM(AG$2:AG137)</f>
        <v>1119704</v>
      </c>
      <c r="AJ137" s="52">
        <f>SUMIF(Unloader!B:B,Summary!B137,Unloader!W:W)</f>
        <v>0</v>
      </c>
      <c r="AK137" s="52">
        <f>SUMIF(Unloader!B:B,Summary!B137,Unloader!AD:AD)+SUMIF(Unloader!B:B,Summary!B137,Unloader!BR:BR)+SUMIF(Unloader!B:B,Summary!B137,Unloader!BN:BN)</f>
        <v>0</v>
      </c>
      <c r="AL137" s="52">
        <f>SUMIF(C$2:C137,C137,AJ$2:AJ137)</f>
        <v>4.8263888888888884</v>
      </c>
      <c r="AM137" s="52">
        <f>SUMIF(C$2:C137,C137,AK$2:AK137)</f>
        <v>0.14444444444444446</v>
      </c>
      <c r="AN137" s="47">
        <f t="shared" si="75"/>
        <v>1663.8030258083656</v>
      </c>
      <c r="AO137" s="47">
        <f>SUM(AJ$2:AJ137)</f>
        <v>36.564583333333331</v>
      </c>
      <c r="AP137" s="47">
        <f>SUM(AK$2:AK137)</f>
        <v>2.5895833333333336</v>
      </c>
      <c r="AQ137" s="47">
        <f t="shared" si="76"/>
        <v>1373.1959774343884</v>
      </c>
    </row>
    <row r="138" spans="1:43">
      <c r="A138" s="166">
        <f t="shared" si="78"/>
        <v>137</v>
      </c>
      <c r="B138" s="478">
        <f t="shared" si="78"/>
        <v>40770</v>
      </c>
      <c r="C138" s="42">
        <f t="shared" si="58"/>
        <v>8</v>
      </c>
      <c r="D138" s="170">
        <f>COUNTIF('Rake Load'!C:C,Summary!B138)</f>
        <v>5</v>
      </c>
      <c r="E138" s="170">
        <f>SUMIF('Rake Load'!C:C,B138,'Rake Load'!K:K)</f>
        <v>17791.330000000002</v>
      </c>
      <c r="F138" s="44">
        <f>SUMIF('Rake Load'!C:C,B138,'Rake Load'!AZ:AZ)</f>
        <v>0.41944444444444451</v>
      </c>
      <c r="G138" s="44">
        <f t="shared" si="59"/>
        <v>8.3888888888888902E-2</v>
      </c>
      <c r="H138" s="45">
        <f t="shared" si="60"/>
        <v>2</v>
      </c>
      <c r="I138" s="45">
        <f t="shared" si="61"/>
        <v>0</v>
      </c>
      <c r="J138" s="44">
        <f>SUMIF('Rake Load'!C:C,B138,'Rake Load'!DK:DK)</f>
        <v>0</v>
      </c>
      <c r="K138" s="50">
        <f t="shared" si="62"/>
        <v>0.41944444444444451</v>
      </c>
      <c r="L138" s="50">
        <f t="shared" si="63"/>
        <v>8.3888888888888902E-2</v>
      </c>
      <c r="M138" s="59">
        <f t="shared" si="64"/>
        <v>2</v>
      </c>
      <c r="N138" s="59">
        <f t="shared" si="65"/>
        <v>0</v>
      </c>
      <c r="O138" s="480">
        <f>SUMIF(C$2:C138,C138,D$2:D138)</f>
        <v>60</v>
      </c>
      <c r="P138" s="42">
        <f>SUMIF(C$2:C138,C138,F$2:F138)</f>
        <v>7.0013888888888891</v>
      </c>
      <c r="Q138" s="46">
        <f t="shared" si="66"/>
        <v>0.11668981481481482</v>
      </c>
      <c r="R138" s="45">
        <f t="shared" si="67"/>
        <v>2</v>
      </c>
      <c r="S138" s="45">
        <f t="shared" si="68"/>
        <v>48</v>
      </c>
      <c r="T138" s="480">
        <f>SUM(D$2:D138)</f>
        <v>174</v>
      </c>
      <c r="U138" s="47">
        <f>SUMIF(C$2:C138,C138,E$2:E138)</f>
        <v>212447.83000000002</v>
      </c>
      <c r="V138" s="47">
        <f>SUM(E$2:E138)</f>
        <v>607914.7699999999</v>
      </c>
      <c r="W138" s="52">
        <f>SUM(F$2:F138)</f>
        <v>40727.193055555581</v>
      </c>
      <c r="X138" s="52">
        <f t="shared" si="69"/>
        <v>234.06432790549184</v>
      </c>
      <c r="Y138" s="45">
        <f t="shared" si="70"/>
        <v>1</v>
      </c>
      <c r="Z138" s="45">
        <f t="shared" si="71"/>
        <v>32</v>
      </c>
      <c r="AA138" s="47">
        <f>SUMIF('Rake Load'!C:C,Summary!B138,'Rake Load'!CA:CA)</f>
        <v>1.2625000000000002</v>
      </c>
      <c r="AB138" s="47">
        <f>SUMIF(C$2:C138,C138,AA$2:AA138)</f>
        <v>18.865972222222222</v>
      </c>
      <c r="AC138" s="47">
        <f>SUM(AA$2:AA138)</f>
        <v>61.878472222245492</v>
      </c>
      <c r="AD138" s="52">
        <f t="shared" si="72"/>
        <v>0.25250000000000006</v>
      </c>
      <c r="AE138" s="52">
        <f t="shared" si="73"/>
        <v>0.31443287037037038</v>
      </c>
      <c r="AF138" s="52">
        <f t="shared" si="74"/>
        <v>0.35562340357612354</v>
      </c>
      <c r="AG138" s="47">
        <f>SUMIF(Unloader!B:B,Summary!B138,Unloader!M:M)</f>
        <v>20000</v>
      </c>
      <c r="AH138" s="47">
        <f>SUMIF(C$2:C138,C138,AG$2:AG138)</f>
        <v>206956</v>
      </c>
      <c r="AI138" s="47">
        <f>SUM(AG$2:AG138)</f>
        <v>1139704</v>
      </c>
      <c r="AJ138" s="52">
        <f>SUMIF(Unloader!B:B,Summary!B138,Unloader!W:W)</f>
        <v>0.68055555555555547</v>
      </c>
      <c r="AK138" s="52">
        <f>SUMIF(Unloader!B:B,Summary!B138,Unloader!AD:AD)+SUMIF(Unloader!B:B,Summary!B138,Unloader!BR:BR)+SUMIF(Unloader!B:B,Summary!B138,Unloader!BN:BN)</f>
        <v>3.7499999999999999E-2</v>
      </c>
      <c r="AL138" s="52">
        <f>SUMIF(C$2:C138,C138,AJ$2:AJ138)</f>
        <v>5.5069444444444438</v>
      </c>
      <c r="AM138" s="52">
        <f>SUMIF(C$2:C138,C138,AK$2:AK138)</f>
        <v>0.18194444444444446</v>
      </c>
      <c r="AN138" s="47">
        <f t="shared" si="75"/>
        <v>1619.3740219092333</v>
      </c>
      <c r="AO138" s="47">
        <f>SUM(AJ$2:AJ138)</f>
        <v>37.245138888888889</v>
      </c>
      <c r="AP138" s="47">
        <f>SUM(AK$2:AK138)</f>
        <v>2.6270833333333337</v>
      </c>
      <c r="AQ138" s="47">
        <f t="shared" si="76"/>
        <v>1371.7600802407221</v>
      </c>
    </row>
    <row r="139" spans="1:43">
      <c r="A139" s="166">
        <f t="shared" si="78"/>
        <v>138</v>
      </c>
      <c r="B139" s="478">
        <f t="shared" si="78"/>
        <v>40771</v>
      </c>
      <c r="C139" s="42">
        <f t="shared" si="58"/>
        <v>8</v>
      </c>
      <c r="D139" s="170">
        <f>COUNTIF('Rake Load'!C:C,Summary!B139)</f>
        <v>4</v>
      </c>
      <c r="E139" s="170">
        <f>SUMIF('Rake Load'!C:C,B139,'Rake Load'!K:K)</f>
        <v>14503.1</v>
      </c>
      <c r="F139" s="44">
        <f>SUMIF('Rake Load'!C:C,B139,'Rake Load'!AZ:AZ)</f>
        <v>0.58749999999999991</v>
      </c>
      <c r="G139" s="44">
        <f t="shared" si="59"/>
        <v>0.14687499999999998</v>
      </c>
      <c r="H139" s="45">
        <f t="shared" si="60"/>
        <v>3</v>
      </c>
      <c r="I139" s="45">
        <f t="shared" si="61"/>
        <v>31</v>
      </c>
      <c r="J139" s="44">
        <f>SUMIF('Rake Load'!C:C,B139,'Rake Load'!DK:DK)</f>
        <v>0</v>
      </c>
      <c r="K139" s="50">
        <f t="shared" si="62"/>
        <v>0.58749999999999991</v>
      </c>
      <c r="L139" s="50">
        <f t="shared" si="63"/>
        <v>0.14687499999999998</v>
      </c>
      <c r="M139" s="59">
        <f t="shared" si="64"/>
        <v>3</v>
      </c>
      <c r="N139" s="59">
        <f t="shared" si="65"/>
        <v>31</v>
      </c>
      <c r="O139" s="480">
        <f>SUMIF(C$2:C139,C139,D$2:D139)</f>
        <v>64</v>
      </c>
      <c r="P139" s="42">
        <f>SUMIF(C$2:C139,C139,F$2:F139)</f>
        <v>7.5888888888888886</v>
      </c>
      <c r="Q139" s="46">
        <f t="shared" si="66"/>
        <v>0.11857638888888888</v>
      </c>
      <c r="R139" s="45">
        <f t="shared" si="67"/>
        <v>2</v>
      </c>
      <c r="S139" s="45">
        <f t="shared" si="68"/>
        <v>50</v>
      </c>
      <c r="T139" s="480">
        <f>SUM(D$2:D139)</f>
        <v>178</v>
      </c>
      <c r="U139" s="47">
        <f>SUMIF(C$2:C139,C139,E$2:E139)</f>
        <v>226950.93000000002</v>
      </c>
      <c r="V139" s="47">
        <f>SUM(E$2:E139)</f>
        <v>622417.86999999988</v>
      </c>
      <c r="W139" s="52">
        <f>SUM(F$2:F139)</f>
        <v>40727.780555555582</v>
      </c>
      <c r="X139" s="52">
        <f t="shared" si="69"/>
        <v>228.80775593008755</v>
      </c>
      <c r="Y139" s="45">
        <f t="shared" si="70"/>
        <v>19</v>
      </c>
      <c r="Z139" s="45">
        <f t="shared" si="71"/>
        <v>23</v>
      </c>
      <c r="AA139" s="47">
        <f>SUMIF('Rake Load'!C:C,Summary!B139,'Rake Load'!CA:CA)</f>
        <v>2.2979166666666666</v>
      </c>
      <c r="AB139" s="47">
        <f>SUMIF(C$2:C139,C139,AA$2:AA139)</f>
        <v>21.163888888888888</v>
      </c>
      <c r="AC139" s="47">
        <f>SUM(AA$2:AA139)</f>
        <v>64.176388888912157</v>
      </c>
      <c r="AD139" s="52">
        <f t="shared" si="72"/>
        <v>0.57447916666666665</v>
      </c>
      <c r="AE139" s="52">
        <f t="shared" si="73"/>
        <v>0.33068576388888887</v>
      </c>
      <c r="AF139" s="52">
        <f t="shared" si="74"/>
        <v>0.36054151061186607</v>
      </c>
      <c r="AG139" s="47">
        <f>SUMIF(Unloader!B:B,Summary!B139,Unloader!M:M)</f>
        <v>32846</v>
      </c>
      <c r="AH139" s="47">
        <f>SUMIF(C$2:C139,C139,AG$2:AG139)</f>
        <v>239802</v>
      </c>
      <c r="AI139" s="47">
        <f>SUM(AG$2:AG139)</f>
        <v>1172550</v>
      </c>
      <c r="AJ139" s="52">
        <f>SUMIF(Unloader!B:B,Summary!B139,Unloader!W:W)</f>
        <v>0.84722222222222221</v>
      </c>
      <c r="AK139" s="52">
        <f>SUMIF(Unloader!B:B,Summary!B139,Unloader!AD:AD)+SUMIF(Unloader!B:B,Summary!B139,Unloader!BR:BR)+SUMIF(Unloader!B:B,Summary!B139,Unloader!BN:BN)</f>
        <v>9.5833333333333326E-2</v>
      </c>
      <c r="AL139" s="52">
        <f>SUMIF(C$2:C139,C139,AJ$2:AJ139)</f>
        <v>6.3541666666666661</v>
      </c>
      <c r="AM139" s="52">
        <f>SUMIF(C$2:C139,C139,AK$2:AK139)</f>
        <v>0.27777777777777779</v>
      </c>
      <c r="AN139" s="47">
        <f t="shared" si="75"/>
        <v>1644.3565714285714</v>
      </c>
      <c r="AO139" s="47">
        <f>SUM(AJ$2:AJ139)</f>
        <v>38.09236111111111</v>
      </c>
      <c r="AP139" s="47">
        <f>SUM(AK$2:AK139)</f>
        <v>2.7229166666666669</v>
      </c>
      <c r="AQ139" s="47">
        <f t="shared" si="76"/>
        <v>1381.3123380193201</v>
      </c>
    </row>
    <row r="140" spans="1:43">
      <c r="A140" s="166">
        <f t="shared" si="78"/>
        <v>139</v>
      </c>
      <c r="B140" s="478">
        <f t="shared" si="78"/>
        <v>40772</v>
      </c>
      <c r="C140" s="42">
        <f t="shared" si="58"/>
        <v>8</v>
      </c>
      <c r="D140" s="170">
        <f>COUNTIF('Rake Load'!C:C,Summary!B140)</f>
        <v>5</v>
      </c>
      <c r="E140" s="170">
        <f>SUMIF('Rake Load'!C:C,B140,'Rake Load'!K:K)</f>
        <v>17217.75</v>
      </c>
      <c r="F140" s="44">
        <f>SUMIF('Rake Load'!C:C,B140,'Rake Load'!AZ:AZ)</f>
        <v>0.65902777777777777</v>
      </c>
      <c r="G140" s="44">
        <f t="shared" si="59"/>
        <v>0.13180555555555556</v>
      </c>
      <c r="H140" s="45">
        <f t="shared" si="60"/>
        <v>3</v>
      </c>
      <c r="I140" s="45">
        <f t="shared" si="61"/>
        <v>9</v>
      </c>
      <c r="J140" s="44">
        <f>SUMIF('Rake Load'!C:C,B140,'Rake Load'!DK:DK)</f>
        <v>0</v>
      </c>
      <c r="K140" s="50">
        <f t="shared" si="62"/>
        <v>0.65902777777777777</v>
      </c>
      <c r="L140" s="50">
        <f t="shared" si="63"/>
        <v>0.13180555555555556</v>
      </c>
      <c r="M140" s="59">
        <f t="shared" si="64"/>
        <v>3</v>
      </c>
      <c r="N140" s="59">
        <f t="shared" si="65"/>
        <v>9</v>
      </c>
      <c r="O140" s="480">
        <f>SUMIF(C$2:C140,C140,D$2:D140)</f>
        <v>69</v>
      </c>
      <c r="P140" s="42">
        <f>SUMIF(C$2:C140,C140,F$2:F140)</f>
        <v>8.2479166666666668</v>
      </c>
      <c r="Q140" s="46">
        <f t="shared" si="66"/>
        <v>0.11953502415458937</v>
      </c>
      <c r="R140" s="45">
        <f t="shared" si="67"/>
        <v>2</v>
      </c>
      <c r="S140" s="45">
        <f t="shared" si="68"/>
        <v>52</v>
      </c>
      <c r="T140" s="480">
        <f>SUM(D$2:D140)</f>
        <v>183</v>
      </c>
      <c r="U140" s="47">
        <f>SUMIF(C$2:C140,C140,E$2:E140)</f>
        <v>244168.68000000002</v>
      </c>
      <c r="V140" s="47">
        <f>SUM(E$2:E140)</f>
        <v>639635.61999999988</v>
      </c>
      <c r="W140" s="52">
        <f>SUM(F$2:F140)</f>
        <v>40728.439583333362</v>
      </c>
      <c r="X140" s="52">
        <f t="shared" si="69"/>
        <v>222.55977914389814</v>
      </c>
      <c r="Y140" s="45">
        <f t="shared" si="70"/>
        <v>13</v>
      </c>
      <c r="Z140" s="45">
        <f t="shared" si="71"/>
        <v>26</v>
      </c>
      <c r="AA140" s="47">
        <f>SUMIF('Rake Load'!C:C,Summary!B140,'Rake Load'!CA:CA)</f>
        <v>2.2361111111111112</v>
      </c>
      <c r="AB140" s="47">
        <f>SUMIF(C$2:C140,C140,AA$2:AA140)</f>
        <v>23.4</v>
      </c>
      <c r="AC140" s="47">
        <f>SUM(AA$2:AA140)</f>
        <v>66.412500000023272</v>
      </c>
      <c r="AD140" s="52">
        <f t="shared" si="72"/>
        <v>0.44722222222222224</v>
      </c>
      <c r="AE140" s="52">
        <f t="shared" si="73"/>
        <v>0.33913043478260868</v>
      </c>
      <c r="AF140" s="52">
        <f t="shared" si="74"/>
        <v>0.36290983606570093</v>
      </c>
      <c r="AG140" s="47">
        <f>SUMIF(Unloader!B:B,Summary!B140,Unloader!M:M)</f>
        <v>18289</v>
      </c>
      <c r="AH140" s="47">
        <f>SUMIF(C$2:C140,C140,AG$2:AG140)</f>
        <v>258091</v>
      </c>
      <c r="AI140" s="47">
        <f>SUM(AG$2:AG140)</f>
        <v>1190839</v>
      </c>
      <c r="AJ140" s="52">
        <f>SUMIF(Unloader!B:B,Summary!B140,Unloader!W:W)</f>
        <v>1</v>
      </c>
      <c r="AK140" s="52">
        <f>SUMIF(Unloader!B:B,Summary!B140,Unloader!AD:AD)+SUMIF(Unloader!B:B,Summary!B140,Unloader!BR:BR)+SUMIF(Unloader!B:B,Summary!B140,Unloader!BN:BN)</f>
        <v>0.11736111111111111</v>
      </c>
      <c r="AL140" s="52">
        <f>SUMIF(C$2:C140,C140,AJ$2:AJ140)</f>
        <v>7.3541666666666661</v>
      </c>
      <c r="AM140" s="52">
        <f>SUMIF(C$2:C140,C140,AK$2:AK140)</f>
        <v>0.39513888888888893</v>
      </c>
      <c r="AN140" s="47">
        <f t="shared" si="75"/>
        <v>1545.3008681768288</v>
      </c>
      <c r="AO140" s="47">
        <f>SUM(AJ$2:AJ140)</f>
        <v>39.09236111111111</v>
      </c>
      <c r="AP140" s="47">
        <f>SUM(AK$2:AK140)</f>
        <v>2.8402777777777781</v>
      </c>
      <c r="AQ140" s="47">
        <f t="shared" si="76"/>
        <v>1368.7017987471984</v>
      </c>
    </row>
    <row r="141" spans="1:43">
      <c r="A141" s="166">
        <f t="shared" si="78"/>
        <v>140</v>
      </c>
      <c r="B141" s="478">
        <f t="shared" si="78"/>
        <v>40773</v>
      </c>
      <c r="C141" s="42">
        <f t="shared" si="58"/>
        <v>8</v>
      </c>
      <c r="D141" s="170">
        <f>COUNTIF('Rake Load'!C:C,Summary!B141)</f>
        <v>3</v>
      </c>
      <c r="E141" s="170">
        <f>SUMIF('Rake Load'!C:C,B141,'Rake Load'!K:K)</f>
        <v>10737.109999999999</v>
      </c>
      <c r="F141" s="44">
        <f>SUMIF('Rake Load'!C:C,B141,'Rake Load'!AZ:AZ)</f>
        <v>0.92013888888888884</v>
      </c>
      <c r="G141" s="44">
        <f t="shared" si="59"/>
        <v>0.30671296296296297</v>
      </c>
      <c r="H141" s="45">
        <f t="shared" si="60"/>
        <v>7</v>
      </c>
      <c r="I141" s="45">
        <f t="shared" si="61"/>
        <v>21</v>
      </c>
      <c r="J141" s="44">
        <f>SUMIF('Rake Load'!C:C,B141,'Rake Load'!DK:DK)</f>
        <v>0</v>
      </c>
      <c r="K141" s="50">
        <f t="shared" si="62"/>
        <v>0.92013888888888884</v>
      </c>
      <c r="L141" s="50">
        <f t="shared" si="63"/>
        <v>0.30671296296296297</v>
      </c>
      <c r="M141" s="59">
        <f t="shared" si="64"/>
        <v>7</v>
      </c>
      <c r="N141" s="59">
        <f t="shared" si="65"/>
        <v>21</v>
      </c>
      <c r="O141" s="480">
        <f>SUMIF(C$2:C141,C141,D$2:D141)</f>
        <v>72</v>
      </c>
      <c r="P141" s="42">
        <f>SUMIF(C$2:C141,C141,F$2:F141)</f>
        <v>9.1680555555555561</v>
      </c>
      <c r="Q141" s="46">
        <f t="shared" si="66"/>
        <v>0.1273341049382716</v>
      </c>
      <c r="R141" s="45">
        <f t="shared" si="67"/>
        <v>3</v>
      </c>
      <c r="S141" s="45">
        <f t="shared" si="68"/>
        <v>3</v>
      </c>
      <c r="T141" s="480">
        <f>SUM(D$2:D141)</f>
        <v>186</v>
      </c>
      <c r="U141" s="47">
        <f>SUMIF(C$2:C141,C141,E$2:E141)</f>
        <v>254905.79</v>
      </c>
      <c r="V141" s="47">
        <f>SUM(E$2:E141)</f>
        <v>650372.72999999986</v>
      </c>
      <c r="W141" s="52">
        <f>SUM(F$2:F141)</f>
        <v>40729.359722222252</v>
      </c>
      <c r="X141" s="52">
        <f t="shared" si="69"/>
        <v>218.9750522700121</v>
      </c>
      <c r="Y141" s="45">
        <f t="shared" si="70"/>
        <v>23</v>
      </c>
      <c r="Z141" s="45">
        <f t="shared" si="71"/>
        <v>24</v>
      </c>
      <c r="AA141" s="47">
        <f>SUMIF('Rake Load'!C:C,Summary!B141,'Rake Load'!CA:CA)</f>
        <v>1.6215277777777777</v>
      </c>
      <c r="AB141" s="47">
        <f>SUMIF(C$2:C141,C141,AA$2:AA141)</f>
        <v>25.021527777777777</v>
      </c>
      <c r="AC141" s="47">
        <f>SUM(AA$2:AA141)</f>
        <v>68.034027777801043</v>
      </c>
      <c r="AD141" s="52">
        <f t="shared" si="72"/>
        <v>0.54050925925925919</v>
      </c>
      <c r="AE141" s="52">
        <f t="shared" si="73"/>
        <v>0.34752121913580247</v>
      </c>
      <c r="AF141" s="52">
        <f t="shared" si="74"/>
        <v>0.36577434289140348</v>
      </c>
      <c r="AG141" s="47">
        <f>SUMIF(Unloader!B:B,Summary!B141,Unloader!M:M)</f>
        <v>21132</v>
      </c>
      <c r="AH141" s="47">
        <f>SUMIF(C$2:C141,C141,AG$2:AG141)</f>
        <v>279223</v>
      </c>
      <c r="AI141" s="47">
        <f>SUM(AG$2:AG141)</f>
        <v>1211971</v>
      </c>
      <c r="AJ141" s="52">
        <f>SUMIF(Unloader!B:B,Summary!B141,Unloader!W:W)</f>
        <v>1</v>
      </c>
      <c r="AK141" s="52">
        <f>SUMIF(Unloader!B:B,Summary!B141,Unloader!AD:AD)+SUMIF(Unloader!B:B,Summary!B141,Unloader!BR:BR)+SUMIF(Unloader!B:B,Summary!B141,Unloader!BN:BN)</f>
        <v>6.9444444444444441E-3</v>
      </c>
      <c r="AL141" s="52">
        <f>SUMIF(C$2:C141,C141,AJ$2:AJ141)</f>
        <v>8.3541666666666661</v>
      </c>
      <c r="AM141" s="52">
        <f>SUMIF(C$2:C141,C141,AK$2:AK141)</f>
        <v>0.40208333333333335</v>
      </c>
      <c r="AN141" s="47">
        <f t="shared" si="75"/>
        <v>1463.0495153261725</v>
      </c>
      <c r="AO141" s="47">
        <f>SUM(AJ$2:AJ141)</f>
        <v>40.09236111111111</v>
      </c>
      <c r="AP141" s="47">
        <f>SUM(AK$2:AK141)</f>
        <v>2.8472222222222228</v>
      </c>
      <c r="AQ141" s="47">
        <f t="shared" si="76"/>
        <v>1355.8491973225439</v>
      </c>
    </row>
    <row r="142" spans="1:43">
      <c r="A142" s="166">
        <f t="shared" si="78"/>
        <v>141</v>
      </c>
      <c r="B142" s="478">
        <f t="shared" si="78"/>
        <v>40774</v>
      </c>
      <c r="C142" s="42">
        <f t="shared" si="58"/>
        <v>8</v>
      </c>
      <c r="D142" s="170">
        <f>COUNTIF('Rake Load'!C:C,Summary!B142)</f>
        <v>6</v>
      </c>
      <c r="E142" s="170">
        <f>SUMIF('Rake Load'!C:C,B142,'Rake Load'!K:K)</f>
        <v>21544.93</v>
      </c>
      <c r="F142" s="44">
        <f>SUMIF('Rake Load'!C:C,B142,'Rake Load'!AZ:AZ)</f>
        <v>1.3881944444444441</v>
      </c>
      <c r="G142" s="44">
        <f t="shared" si="59"/>
        <v>0.23136574074074068</v>
      </c>
      <c r="H142" s="45">
        <f t="shared" si="60"/>
        <v>5</v>
      </c>
      <c r="I142" s="45">
        <f t="shared" si="61"/>
        <v>33</v>
      </c>
      <c r="J142" s="44">
        <f>SUMIF('Rake Load'!C:C,B142,'Rake Load'!DK:DK)</f>
        <v>0</v>
      </c>
      <c r="K142" s="50">
        <f t="shared" si="62"/>
        <v>1.3881944444444441</v>
      </c>
      <c r="L142" s="50">
        <f t="shared" si="63"/>
        <v>0.23136574074074068</v>
      </c>
      <c r="M142" s="59">
        <f t="shared" si="64"/>
        <v>5</v>
      </c>
      <c r="N142" s="59">
        <f t="shared" si="65"/>
        <v>33</v>
      </c>
      <c r="O142" s="480">
        <f>SUMIF(C$2:C142,C142,D$2:D142)</f>
        <v>78</v>
      </c>
      <c r="P142" s="42">
        <f>SUMIF(C$2:C142,C142,F$2:F142)</f>
        <v>10.55625</v>
      </c>
      <c r="Q142" s="46">
        <f t="shared" si="66"/>
        <v>0.13533653846153845</v>
      </c>
      <c r="R142" s="45">
        <f t="shared" si="67"/>
        <v>3</v>
      </c>
      <c r="S142" s="45">
        <f t="shared" si="68"/>
        <v>14</v>
      </c>
      <c r="T142" s="480">
        <f>SUM(D$2:D142)</f>
        <v>192</v>
      </c>
      <c r="U142" s="47">
        <f>SUMIF(C$2:C142,C142,E$2:E142)</f>
        <v>276450.72000000003</v>
      </c>
      <c r="V142" s="47">
        <f>SUM(E$2:E142)</f>
        <v>671917.65999999992</v>
      </c>
      <c r="W142" s="52">
        <f>SUM(F$2:F142)</f>
        <v>40730.747916666696</v>
      </c>
      <c r="X142" s="52">
        <f t="shared" si="69"/>
        <v>212.13931206597238</v>
      </c>
      <c r="Y142" s="45">
        <f t="shared" si="70"/>
        <v>3</v>
      </c>
      <c r="Z142" s="45">
        <f t="shared" si="71"/>
        <v>20</v>
      </c>
      <c r="AA142" s="47">
        <f>SUMIF('Rake Load'!C:C,Summary!B142,'Rake Load'!CA:CA)</f>
        <v>3.1805555555555558</v>
      </c>
      <c r="AB142" s="47">
        <f>SUMIF(C$2:C142,C142,AA$2:AA142)</f>
        <v>28.202083333333334</v>
      </c>
      <c r="AC142" s="47">
        <f>SUM(AA$2:AA142)</f>
        <v>71.2145833333566</v>
      </c>
      <c r="AD142" s="52">
        <f t="shared" si="72"/>
        <v>0.53009259259259267</v>
      </c>
      <c r="AE142" s="52">
        <f t="shared" si="73"/>
        <v>0.36156517094017093</v>
      </c>
      <c r="AF142" s="52">
        <f t="shared" si="74"/>
        <v>0.37090928819456565</v>
      </c>
      <c r="AG142" s="47">
        <f>SUMIF(Unloader!B:B,Summary!B142,Unloader!M:M)</f>
        <v>1119</v>
      </c>
      <c r="AH142" s="47">
        <f>SUMIF(C$2:C142,C142,AG$2:AG142)</f>
        <v>280342</v>
      </c>
      <c r="AI142" s="47">
        <f>SUM(AG$2:AG142)</f>
        <v>1213090</v>
      </c>
      <c r="AJ142" s="52">
        <f>SUMIF(Unloader!B:B,Summary!B142,Unloader!W:W)</f>
        <v>8.3333333333333329E-2</v>
      </c>
      <c r="AK142" s="52">
        <f>SUMIF(Unloader!B:B,Summary!B142,Unloader!AD:AD)+SUMIF(Unloader!B:B,Summary!B142,Unloader!BR:BR)+SUMIF(Unloader!B:B,Summary!B142,Unloader!BN:BN)</f>
        <v>0</v>
      </c>
      <c r="AL142" s="52">
        <f>SUMIF(C$2:C142,C142,AJ$2:AJ142)</f>
        <v>8.4375</v>
      </c>
      <c r="AM142" s="52">
        <f>SUMIF(C$2:C142,C142,AK$2:AK142)</f>
        <v>0.40208333333333335</v>
      </c>
      <c r="AN142" s="47">
        <f t="shared" si="75"/>
        <v>1453.6790251490795</v>
      </c>
      <c r="AO142" s="47">
        <f>SUM(AJ$2:AJ142)</f>
        <v>40.175694444444446</v>
      </c>
      <c r="AP142" s="47">
        <f>SUM(AK$2:AK142)</f>
        <v>2.8472222222222228</v>
      </c>
      <c r="AQ142" s="47">
        <f t="shared" si="76"/>
        <v>1354.0714006660094</v>
      </c>
    </row>
    <row r="143" spans="1:43">
      <c r="A143" s="166">
        <f t="shared" si="78"/>
        <v>142</v>
      </c>
      <c r="B143" s="478">
        <f t="shared" si="78"/>
        <v>40775</v>
      </c>
      <c r="C143" s="42">
        <f t="shared" si="58"/>
        <v>8</v>
      </c>
      <c r="D143" s="170">
        <f>COUNTIF('Rake Load'!C:C,Summary!B143)</f>
        <v>3</v>
      </c>
      <c r="E143" s="170">
        <f>SUMIF('Rake Load'!C:C,B143,'Rake Load'!K:K)</f>
        <v>10862.73</v>
      </c>
      <c r="F143" s="44">
        <f>SUMIF('Rake Load'!C:C,B143,'Rake Load'!AZ:AZ)</f>
        <v>0.28749999999999998</v>
      </c>
      <c r="G143" s="44">
        <f t="shared" si="59"/>
        <v>9.5833333333333326E-2</v>
      </c>
      <c r="H143" s="45">
        <f t="shared" si="60"/>
        <v>2</v>
      </c>
      <c r="I143" s="45">
        <f t="shared" si="61"/>
        <v>18</v>
      </c>
      <c r="J143" s="44">
        <f>SUMIF('Rake Load'!C:C,B143,'Rake Load'!DK:DK)</f>
        <v>0</v>
      </c>
      <c r="K143" s="50">
        <f t="shared" si="62"/>
        <v>0.28749999999999998</v>
      </c>
      <c r="L143" s="50">
        <f t="shared" si="63"/>
        <v>9.5833333333333326E-2</v>
      </c>
      <c r="M143" s="59">
        <f t="shared" si="64"/>
        <v>2</v>
      </c>
      <c r="N143" s="59">
        <f t="shared" si="65"/>
        <v>18</v>
      </c>
      <c r="O143" s="480">
        <f>SUMIF(C$2:C143,C143,D$2:D143)</f>
        <v>81</v>
      </c>
      <c r="P143" s="42">
        <f>SUMIF(C$2:C143,C143,F$2:F143)</f>
        <v>10.84375</v>
      </c>
      <c r="Q143" s="46">
        <f t="shared" si="66"/>
        <v>0.13387345679012347</v>
      </c>
      <c r="R143" s="45">
        <f t="shared" si="67"/>
        <v>3</v>
      </c>
      <c r="S143" s="45">
        <f t="shared" si="68"/>
        <v>12</v>
      </c>
      <c r="T143" s="480">
        <f>SUM(D$2:D143)</f>
        <v>195</v>
      </c>
      <c r="U143" s="47">
        <f>SUMIF(C$2:C143,C143,E$2:E143)</f>
        <v>287313.45</v>
      </c>
      <c r="V143" s="47">
        <f>SUM(E$2:E143)</f>
        <v>682780.3899999999</v>
      </c>
      <c r="W143" s="52">
        <f>SUM(F$2:F143)</f>
        <v>40731.035416666695</v>
      </c>
      <c r="X143" s="52">
        <f t="shared" si="69"/>
        <v>208.87710470085486</v>
      </c>
      <c r="Y143" s="45">
        <f t="shared" si="70"/>
        <v>21</v>
      </c>
      <c r="Z143" s="45">
        <f t="shared" si="71"/>
        <v>3</v>
      </c>
      <c r="AA143" s="47">
        <f>SUMIF('Rake Load'!C:C,Summary!B143,'Rake Load'!CA:CA)</f>
        <v>0.63194444444444453</v>
      </c>
      <c r="AB143" s="47">
        <f>SUMIF(C$2:C143,C143,AA$2:AA143)</f>
        <v>28.834027777777777</v>
      </c>
      <c r="AC143" s="47">
        <f>SUM(AA$2:AA143)</f>
        <v>71.846527777801043</v>
      </c>
      <c r="AD143" s="52">
        <f t="shared" si="72"/>
        <v>0.21064814814814817</v>
      </c>
      <c r="AE143" s="52">
        <f t="shared" si="73"/>
        <v>0.35597565157750344</v>
      </c>
      <c r="AF143" s="52">
        <f t="shared" si="74"/>
        <v>0.36844373219385151</v>
      </c>
      <c r="AG143" s="47">
        <f>SUMIF(Unloader!B:B,Summary!B143,Unloader!M:M)</f>
        <v>0</v>
      </c>
      <c r="AH143" s="47">
        <f>SUMIF(C$2:C143,C143,AG$2:AG143)</f>
        <v>280342</v>
      </c>
      <c r="AI143" s="47">
        <f>SUM(AG$2:AG143)</f>
        <v>1213090</v>
      </c>
      <c r="AJ143" s="52">
        <f>SUMIF(Unloader!B:B,Summary!B143,Unloader!W:W)</f>
        <v>0</v>
      </c>
      <c r="AK143" s="52">
        <f>SUMIF(Unloader!B:B,Summary!B143,Unloader!AD:AD)+SUMIF(Unloader!B:B,Summary!B143,Unloader!BR:BR)+SUMIF(Unloader!B:B,Summary!B143,Unloader!BN:BN)</f>
        <v>0</v>
      </c>
      <c r="AL143" s="52">
        <f>SUMIF(C$2:C143,C143,AJ$2:AJ143)</f>
        <v>8.4375</v>
      </c>
      <c r="AM143" s="52">
        <f>SUMIF(C$2:C143,C143,AK$2:AK143)</f>
        <v>0.40208333333333335</v>
      </c>
      <c r="AN143" s="47">
        <f t="shared" si="75"/>
        <v>1453.6790251490795</v>
      </c>
      <c r="AO143" s="47">
        <f>SUM(AJ$2:AJ143)</f>
        <v>40.175694444444446</v>
      </c>
      <c r="AP143" s="47">
        <f>SUM(AK$2:AK143)</f>
        <v>2.8472222222222228</v>
      </c>
      <c r="AQ143" s="47">
        <f t="shared" si="76"/>
        <v>1354.0714006660094</v>
      </c>
    </row>
    <row r="144" spans="1:43">
      <c r="A144" s="166">
        <f t="shared" si="78"/>
        <v>143</v>
      </c>
      <c r="B144" s="478">
        <f t="shared" si="78"/>
        <v>40776</v>
      </c>
      <c r="C144" s="42">
        <f t="shared" si="58"/>
        <v>8</v>
      </c>
      <c r="D144" s="170">
        <f>COUNTIF('Rake Load'!C:C,Summary!B144)</f>
        <v>5</v>
      </c>
      <c r="E144" s="170">
        <f>SUMIF('Rake Load'!C:C,B144,'Rake Load'!K:K)</f>
        <v>18276.02</v>
      </c>
      <c r="F144" s="44">
        <f>SUMIF('Rake Load'!C:C,B144,'Rake Load'!AZ:AZ)</f>
        <v>0.59236111111111089</v>
      </c>
      <c r="G144" s="44">
        <f t="shared" si="59"/>
        <v>0.11847222222222217</v>
      </c>
      <c r="H144" s="45">
        <f t="shared" si="60"/>
        <v>2</v>
      </c>
      <c r="I144" s="45">
        <f t="shared" si="61"/>
        <v>50</v>
      </c>
      <c r="J144" s="44">
        <f>SUMIF('Rake Load'!C:C,B144,'Rake Load'!DK:DK)</f>
        <v>0</v>
      </c>
      <c r="K144" s="50">
        <f t="shared" si="62"/>
        <v>0.59236111111111089</v>
      </c>
      <c r="L144" s="50">
        <f t="shared" si="63"/>
        <v>0.11847222222222217</v>
      </c>
      <c r="M144" s="59">
        <f t="shared" si="64"/>
        <v>2</v>
      </c>
      <c r="N144" s="59">
        <f t="shared" si="65"/>
        <v>50</v>
      </c>
      <c r="O144" s="480">
        <f>SUMIF(C$2:C144,C144,D$2:D144)</f>
        <v>86</v>
      </c>
      <c r="P144" s="42">
        <f>SUMIF(C$2:C144,C144,F$2:F144)</f>
        <v>11.43611111111111</v>
      </c>
      <c r="Q144" s="46">
        <f t="shared" si="66"/>
        <v>0.13297803617571058</v>
      </c>
      <c r="R144" s="45">
        <f t="shared" si="67"/>
        <v>3</v>
      </c>
      <c r="S144" s="45">
        <f t="shared" si="68"/>
        <v>11</v>
      </c>
      <c r="T144" s="480">
        <f>SUM(D$2:D144)</f>
        <v>200</v>
      </c>
      <c r="U144" s="47">
        <f>SUMIF(C$2:C144,C144,E$2:E144)</f>
        <v>305589.47000000003</v>
      </c>
      <c r="V144" s="47">
        <f>SUM(E$2:E144)</f>
        <v>701056.40999999992</v>
      </c>
      <c r="W144" s="52">
        <f>SUM(F$2:F144)</f>
        <v>40731.627777777809</v>
      </c>
      <c r="X144" s="52">
        <f t="shared" si="69"/>
        <v>203.65813888888906</v>
      </c>
      <c r="Y144" s="45">
        <f t="shared" si="70"/>
        <v>15</v>
      </c>
      <c r="Z144" s="45">
        <f t="shared" si="71"/>
        <v>47</v>
      </c>
      <c r="AA144" s="47">
        <f>SUMIF('Rake Load'!C:C,Summary!B144,'Rake Load'!CA:CA)</f>
        <v>1.375</v>
      </c>
      <c r="AB144" s="47">
        <f>SUMIF(C$2:C144,C144,AA$2:AA144)</f>
        <v>30.209027777777777</v>
      </c>
      <c r="AC144" s="47">
        <f>SUM(AA$2:AA144)</f>
        <v>73.221527777801043</v>
      </c>
      <c r="AD144" s="52">
        <f t="shared" si="72"/>
        <v>0.27500000000000002</v>
      </c>
      <c r="AE144" s="52">
        <f t="shared" si="73"/>
        <v>0.35126776485788114</v>
      </c>
      <c r="AF144" s="52">
        <f t="shared" si="74"/>
        <v>0.36610763888900522</v>
      </c>
      <c r="AG144" s="47">
        <f>SUMIF(Unloader!B:B,Summary!B144,Unloader!M:M)</f>
        <v>0</v>
      </c>
      <c r="AH144" s="47">
        <f>SUMIF(C$2:C144,C144,AG$2:AG144)</f>
        <v>280342</v>
      </c>
      <c r="AI144" s="47">
        <f>SUM(AG$2:AG144)</f>
        <v>1213090</v>
      </c>
      <c r="AJ144" s="52">
        <f>SUMIF(Unloader!B:B,Summary!B144,Unloader!W:W)</f>
        <v>0</v>
      </c>
      <c r="AK144" s="52">
        <f>SUMIF(Unloader!B:B,Summary!B144,Unloader!AD:AD)+SUMIF(Unloader!B:B,Summary!B144,Unloader!BR:BR)+SUMIF(Unloader!B:B,Summary!B144,Unloader!BN:BN)</f>
        <v>0</v>
      </c>
      <c r="AL144" s="52">
        <f>SUMIF(C$2:C144,C144,AJ$2:AJ144)</f>
        <v>8.4375</v>
      </c>
      <c r="AM144" s="52">
        <f>SUMIF(C$2:C144,C144,AK$2:AK144)</f>
        <v>0.40208333333333335</v>
      </c>
      <c r="AN144" s="47">
        <f t="shared" si="75"/>
        <v>1453.6790251490795</v>
      </c>
      <c r="AO144" s="47">
        <f>SUM(AJ$2:AJ144)</f>
        <v>40.175694444444446</v>
      </c>
      <c r="AP144" s="47">
        <f>SUM(AK$2:AK144)</f>
        <v>2.8472222222222228</v>
      </c>
      <c r="AQ144" s="47">
        <f t="shared" si="76"/>
        <v>1354.0714006660094</v>
      </c>
    </row>
    <row r="145" spans="1:43">
      <c r="A145" s="166">
        <f t="shared" si="78"/>
        <v>144</v>
      </c>
      <c r="B145" s="478">
        <f t="shared" si="78"/>
        <v>40777</v>
      </c>
      <c r="C145" s="42">
        <f t="shared" si="58"/>
        <v>8</v>
      </c>
      <c r="D145" s="170">
        <f>COUNTIF('Rake Load'!C:C,Summary!B145)</f>
        <v>4</v>
      </c>
      <c r="E145" s="170">
        <f>SUMIF('Rake Load'!C:C,B145,'Rake Load'!K:K)</f>
        <v>14129.480000000001</v>
      </c>
      <c r="F145" s="44">
        <f>SUMIF('Rake Load'!C:C,B145,'Rake Load'!AZ:AZ)</f>
        <v>0.53194444444444455</v>
      </c>
      <c r="G145" s="44">
        <f t="shared" si="59"/>
        <v>0.13298611111111114</v>
      </c>
      <c r="H145" s="45">
        <f t="shared" si="60"/>
        <v>3</v>
      </c>
      <c r="I145" s="45">
        <f t="shared" si="61"/>
        <v>11</v>
      </c>
      <c r="J145" s="44">
        <f>SUMIF('Rake Load'!C:C,B145,'Rake Load'!DK:DK)</f>
        <v>0</v>
      </c>
      <c r="K145" s="50">
        <f t="shared" si="62"/>
        <v>0.53194444444444455</v>
      </c>
      <c r="L145" s="50">
        <f t="shared" si="63"/>
        <v>0.13298611111111114</v>
      </c>
      <c r="M145" s="59">
        <f t="shared" si="64"/>
        <v>3</v>
      </c>
      <c r="N145" s="59">
        <f t="shared" si="65"/>
        <v>11</v>
      </c>
      <c r="O145" s="480">
        <f>SUMIF(C$2:C145,C145,D$2:D145)</f>
        <v>90</v>
      </c>
      <c r="P145" s="42">
        <f>SUMIF(C$2:C145,C145,F$2:F145)</f>
        <v>11.968055555555555</v>
      </c>
      <c r="Q145" s="46">
        <f t="shared" si="66"/>
        <v>0.1329783950617284</v>
      </c>
      <c r="R145" s="45">
        <f t="shared" si="67"/>
        <v>3</v>
      </c>
      <c r="S145" s="45">
        <f t="shared" si="68"/>
        <v>11</v>
      </c>
      <c r="T145" s="480">
        <f>SUM(D$2:D145)</f>
        <v>204</v>
      </c>
      <c r="U145" s="47">
        <f>SUMIF(C$2:C145,C145,E$2:E145)</f>
        <v>319718.95</v>
      </c>
      <c r="V145" s="47">
        <f>SUM(E$2:E145)</f>
        <v>715185.8899999999</v>
      </c>
      <c r="W145" s="52">
        <f>SUM(F$2:F145)</f>
        <v>40732.159722222255</v>
      </c>
      <c r="X145" s="52">
        <f t="shared" si="69"/>
        <v>199.66744961873655</v>
      </c>
      <c r="Y145" s="45">
        <f t="shared" si="70"/>
        <v>16</v>
      </c>
      <c r="Z145" s="45">
        <f t="shared" si="71"/>
        <v>1</v>
      </c>
      <c r="AA145" s="47">
        <f>SUMIF('Rake Load'!C:C,Summary!B145,'Rake Load'!CA:CA)</f>
        <v>1.0347222222222223</v>
      </c>
      <c r="AB145" s="47">
        <f>SUMIF(C$2:C145,C145,AA$2:AA145)</f>
        <v>31.243749999999999</v>
      </c>
      <c r="AC145" s="47">
        <f>SUM(AA$2:AA145)</f>
        <v>74.256250000023272</v>
      </c>
      <c r="AD145" s="52">
        <f t="shared" si="72"/>
        <v>0.25868055555555558</v>
      </c>
      <c r="AE145" s="52">
        <f t="shared" si="73"/>
        <v>0.34715277777777775</v>
      </c>
      <c r="AF145" s="52">
        <f t="shared" si="74"/>
        <v>0.36400122549031017</v>
      </c>
      <c r="AG145" s="47">
        <f>SUMIF(Unloader!B:B,Summary!B145,Unloader!M:M)</f>
        <v>0</v>
      </c>
      <c r="AH145" s="47">
        <f>SUMIF(C$2:C145,C145,AG$2:AG145)</f>
        <v>280342</v>
      </c>
      <c r="AI145" s="47">
        <f>SUM(AG$2:AG145)</f>
        <v>1213090</v>
      </c>
      <c r="AJ145" s="52">
        <f>SUMIF(Unloader!B:B,Summary!B145,Unloader!W:W)</f>
        <v>0</v>
      </c>
      <c r="AK145" s="52">
        <f>SUMIF(Unloader!B:B,Summary!B145,Unloader!AD:AD)+SUMIF(Unloader!B:B,Summary!B145,Unloader!BR:BR)+SUMIF(Unloader!B:B,Summary!B145,Unloader!BN:BN)</f>
        <v>0</v>
      </c>
      <c r="AL145" s="52">
        <f>SUMIF(C$2:C145,C145,AJ$2:AJ145)</f>
        <v>8.4375</v>
      </c>
      <c r="AM145" s="52">
        <f>SUMIF(C$2:C145,C145,AK$2:AK145)</f>
        <v>0.40208333333333335</v>
      </c>
      <c r="AN145" s="47">
        <f t="shared" si="75"/>
        <v>1453.6790251490795</v>
      </c>
      <c r="AO145" s="47">
        <f>SUM(AJ$2:AJ145)</f>
        <v>40.175694444444446</v>
      </c>
      <c r="AP145" s="47">
        <f>SUM(AK$2:AK145)</f>
        <v>2.8472222222222228</v>
      </c>
      <c r="AQ145" s="47">
        <f t="shared" si="76"/>
        <v>1354.0714006660094</v>
      </c>
    </row>
    <row r="146" spans="1:43">
      <c r="A146" s="166">
        <f t="shared" si="78"/>
        <v>145</v>
      </c>
      <c r="B146" s="478">
        <f t="shared" si="78"/>
        <v>40778</v>
      </c>
      <c r="C146" s="42">
        <f t="shared" si="58"/>
        <v>8</v>
      </c>
      <c r="D146" s="170">
        <f>COUNTIF('Rake Load'!C:C,Summary!B146)</f>
        <v>4</v>
      </c>
      <c r="E146" s="170">
        <f>SUMIF('Rake Load'!C:C,B146,'Rake Load'!K:K)</f>
        <v>14598.119999999999</v>
      </c>
      <c r="F146" s="44">
        <f>SUMIF('Rake Load'!C:C,B146,'Rake Load'!AZ:AZ)</f>
        <v>0.58333333333333326</v>
      </c>
      <c r="G146" s="44">
        <f t="shared" si="59"/>
        <v>0.14583333333333331</v>
      </c>
      <c r="H146" s="45">
        <f t="shared" si="60"/>
        <v>3</v>
      </c>
      <c r="I146" s="45">
        <f t="shared" si="61"/>
        <v>30</v>
      </c>
      <c r="J146" s="44">
        <f>SUMIF('Rake Load'!C:C,B146,'Rake Load'!DK:DK)</f>
        <v>0</v>
      </c>
      <c r="K146" s="50">
        <f t="shared" si="62"/>
        <v>0.58333333333333326</v>
      </c>
      <c r="L146" s="50">
        <f t="shared" si="63"/>
        <v>0.14583333333333331</v>
      </c>
      <c r="M146" s="59">
        <f t="shared" si="64"/>
        <v>3</v>
      </c>
      <c r="N146" s="59">
        <f t="shared" si="65"/>
        <v>30</v>
      </c>
      <c r="O146" s="480">
        <f>SUMIF(C$2:C146,C146,D$2:D146)</f>
        <v>94</v>
      </c>
      <c r="P146" s="42">
        <f>SUMIF(C$2:C146,C146,F$2:F146)</f>
        <v>12.551388888888889</v>
      </c>
      <c r="Q146" s="46">
        <f t="shared" si="66"/>
        <v>0.13352541371158391</v>
      </c>
      <c r="R146" s="45">
        <f t="shared" si="67"/>
        <v>3</v>
      </c>
      <c r="S146" s="45">
        <f t="shared" si="68"/>
        <v>12</v>
      </c>
      <c r="T146" s="480">
        <f>SUM(D$2:D146)</f>
        <v>208</v>
      </c>
      <c r="U146" s="47">
        <f>SUMIF(C$2:C146,C146,E$2:E146)</f>
        <v>334317.07</v>
      </c>
      <c r="V146" s="47">
        <f>SUM(E$2:E146)</f>
        <v>729784.00999999989</v>
      </c>
      <c r="W146" s="52">
        <f>SUM(F$2:F146)</f>
        <v>40732.743055555591</v>
      </c>
      <c r="X146" s="52">
        <f t="shared" si="69"/>
        <v>195.83049545940187</v>
      </c>
      <c r="Y146" s="45">
        <f t="shared" si="70"/>
        <v>19</v>
      </c>
      <c r="Z146" s="45">
        <f t="shared" si="71"/>
        <v>55</v>
      </c>
      <c r="AA146" s="47">
        <f>SUMIF('Rake Load'!C:C,Summary!B146,'Rake Load'!CA:CA)</f>
        <v>1.239583333333333</v>
      </c>
      <c r="AB146" s="47">
        <f>SUMIF(C$2:C146,C146,AA$2:AA146)</f>
        <v>32.483333333333334</v>
      </c>
      <c r="AC146" s="47">
        <f>SUM(AA$2:AA146)</f>
        <v>75.4958333333566</v>
      </c>
      <c r="AD146" s="52">
        <f t="shared" si="72"/>
        <v>0.30989583333333326</v>
      </c>
      <c r="AE146" s="52">
        <f t="shared" si="73"/>
        <v>0.34556737588652481</v>
      </c>
      <c r="AF146" s="52">
        <f t="shared" si="74"/>
        <v>0.36296073717959904</v>
      </c>
      <c r="AG146" s="47">
        <f>SUMIF(Unloader!B:B,Summary!B146,Unloader!M:M)</f>
        <v>0</v>
      </c>
      <c r="AH146" s="47">
        <f>SUMIF(C$2:C146,C146,AG$2:AG146)</f>
        <v>280342</v>
      </c>
      <c r="AI146" s="47">
        <f>SUM(AG$2:AG146)</f>
        <v>1213090</v>
      </c>
      <c r="AJ146" s="52">
        <f>SUMIF(Unloader!B:B,Summary!B146,Unloader!W:W)</f>
        <v>0</v>
      </c>
      <c r="AK146" s="52">
        <f>SUMIF(Unloader!B:B,Summary!B146,Unloader!AD:AD)+SUMIF(Unloader!B:B,Summary!B146,Unloader!BR:BR)+SUMIF(Unloader!B:B,Summary!B146,Unloader!BN:BN)</f>
        <v>0</v>
      </c>
      <c r="AL146" s="52">
        <f>SUMIF(C$2:C146,C146,AJ$2:AJ146)</f>
        <v>8.4375</v>
      </c>
      <c r="AM146" s="52">
        <f>SUMIF(C$2:C146,C146,AK$2:AK146)</f>
        <v>0.40208333333333335</v>
      </c>
      <c r="AN146" s="47">
        <f t="shared" si="75"/>
        <v>1453.6790251490795</v>
      </c>
      <c r="AO146" s="47">
        <f>SUM(AJ$2:AJ146)</f>
        <v>40.175694444444446</v>
      </c>
      <c r="AP146" s="47">
        <f>SUM(AK$2:AK146)</f>
        <v>2.8472222222222228</v>
      </c>
      <c r="AQ146" s="47">
        <f t="shared" si="76"/>
        <v>1354.0714006660094</v>
      </c>
    </row>
    <row r="147" spans="1:43">
      <c r="A147" s="166">
        <f t="shared" si="78"/>
        <v>146</v>
      </c>
      <c r="B147" s="478">
        <f t="shared" si="78"/>
        <v>40779</v>
      </c>
      <c r="C147" s="42">
        <f t="shared" si="58"/>
        <v>8</v>
      </c>
      <c r="D147" s="170">
        <f>COUNTIF('Rake Load'!C:C,Summary!B147)</f>
        <v>4</v>
      </c>
      <c r="E147" s="170">
        <f>SUMIF('Rake Load'!C:C,B147,'Rake Load'!K:K)</f>
        <v>14542.54</v>
      </c>
      <c r="F147" s="44">
        <f>SUMIF('Rake Load'!C:C,B147,'Rake Load'!AZ:AZ)</f>
        <v>0.4805555555555554</v>
      </c>
      <c r="G147" s="44">
        <f t="shared" si="59"/>
        <v>0.12013888888888885</v>
      </c>
      <c r="H147" s="45">
        <f t="shared" si="60"/>
        <v>2</v>
      </c>
      <c r="I147" s="45">
        <f t="shared" si="61"/>
        <v>53</v>
      </c>
      <c r="J147" s="44">
        <f>SUMIF('Rake Load'!C:C,B147,'Rake Load'!DK:DK)</f>
        <v>0</v>
      </c>
      <c r="K147" s="50">
        <f t="shared" si="62"/>
        <v>0.4805555555555554</v>
      </c>
      <c r="L147" s="50">
        <f t="shared" si="63"/>
        <v>0.12013888888888885</v>
      </c>
      <c r="M147" s="59">
        <f t="shared" si="64"/>
        <v>2</v>
      </c>
      <c r="N147" s="59">
        <f t="shared" si="65"/>
        <v>53</v>
      </c>
      <c r="O147" s="480">
        <f>SUMIF(C$2:C147,C147,D$2:D147)</f>
        <v>98</v>
      </c>
      <c r="P147" s="42">
        <f>SUMIF(C$2:C147,C147,F$2:F147)</f>
        <v>13.031944444444445</v>
      </c>
      <c r="Q147" s="46">
        <f t="shared" si="66"/>
        <v>0.13297902494331065</v>
      </c>
      <c r="R147" s="45">
        <f t="shared" si="67"/>
        <v>3</v>
      </c>
      <c r="S147" s="45">
        <f t="shared" si="68"/>
        <v>11</v>
      </c>
      <c r="T147" s="480">
        <f>SUM(D$2:D147)</f>
        <v>212</v>
      </c>
      <c r="U147" s="47">
        <f>SUMIF(C$2:C147,C147,E$2:E147)</f>
        <v>348859.61</v>
      </c>
      <c r="V147" s="47">
        <f>SUM(E$2:E147)</f>
        <v>744326.54999999993</v>
      </c>
      <c r="W147" s="52">
        <f>SUM(F$2:F147)</f>
        <v>40733.223611111149</v>
      </c>
      <c r="X147" s="52">
        <f t="shared" si="69"/>
        <v>192.1378472222224</v>
      </c>
      <c r="Y147" s="45">
        <f t="shared" si="70"/>
        <v>3</v>
      </c>
      <c r="Z147" s="45">
        <f t="shared" si="71"/>
        <v>18</v>
      </c>
      <c r="AA147" s="47">
        <f>SUMIF('Rake Load'!C:C,Summary!B147,'Rake Load'!CA:CA)</f>
        <v>1.09375</v>
      </c>
      <c r="AB147" s="47">
        <f>SUMIF(C$2:C147,C147,AA$2:AA147)</f>
        <v>33.577083333333334</v>
      </c>
      <c r="AC147" s="47">
        <f>SUM(AA$2:AA147)</f>
        <v>76.5895833333566</v>
      </c>
      <c r="AD147" s="52">
        <f t="shared" si="72"/>
        <v>0.2734375</v>
      </c>
      <c r="AE147" s="52">
        <f t="shared" si="73"/>
        <v>0.3426232993197279</v>
      </c>
      <c r="AF147" s="52">
        <f t="shared" si="74"/>
        <v>0.36127161949696507</v>
      </c>
      <c r="AG147" s="47">
        <f>SUMIF(Unloader!B:B,Summary!B147,Unloader!M:M)</f>
        <v>0</v>
      </c>
      <c r="AH147" s="47">
        <f>SUMIF(C$2:C147,C147,AG$2:AG147)</f>
        <v>280342</v>
      </c>
      <c r="AI147" s="47">
        <f>SUM(AG$2:AG147)</f>
        <v>1213090</v>
      </c>
      <c r="AJ147" s="52">
        <f>SUMIF(Unloader!B:B,Summary!B147,Unloader!W:W)</f>
        <v>0</v>
      </c>
      <c r="AK147" s="52">
        <f>SUMIF(Unloader!B:B,Summary!B147,Unloader!AD:AD)+SUMIF(Unloader!B:B,Summary!B147,Unloader!BR:BR)+SUMIF(Unloader!B:B,Summary!B147,Unloader!BN:BN)</f>
        <v>0</v>
      </c>
      <c r="AL147" s="52">
        <f>SUMIF(C$2:C147,C147,AJ$2:AJ147)</f>
        <v>8.4375</v>
      </c>
      <c r="AM147" s="52">
        <f>SUMIF(C$2:C147,C147,AK$2:AK147)</f>
        <v>0.40208333333333335</v>
      </c>
      <c r="AN147" s="47">
        <f t="shared" si="75"/>
        <v>1453.6790251490795</v>
      </c>
      <c r="AO147" s="47">
        <f>SUM(AJ$2:AJ147)</f>
        <v>40.175694444444446</v>
      </c>
      <c r="AP147" s="47">
        <f>SUM(AK$2:AK147)</f>
        <v>2.8472222222222228</v>
      </c>
      <c r="AQ147" s="47">
        <f t="shared" si="76"/>
        <v>1354.0714006660094</v>
      </c>
    </row>
    <row r="148" spans="1:43">
      <c r="A148" s="166">
        <f t="shared" si="78"/>
        <v>147</v>
      </c>
      <c r="B148" s="478">
        <f t="shared" si="78"/>
        <v>40780</v>
      </c>
      <c r="C148" s="42">
        <f t="shared" si="58"/>
        <v>8</v>
      </c>
      <c r="D148" s="170">
        <f>COUNTIF('Rake Load'!C:C,Summary!B148)</f>
        <v>4</v>
      </c>
      <c r="E148" s="170">
        <f>SUMIF('Rake Load'!C:C,B148,'Rake Load'!K:K)</f>
        <v>14709.61</v>
      </c>
      <c r="F148" s="44">
        <f>SUMIF('Rake Load'!C:C,B148,'Rake Load'!AZ:AZ)</f>
        <v>0.38402777777777786</v>
      </c>
      <c r="G148" s="44">
        <f t="shared" si="59"/>
        <v>9.6006944444444464E-2</v>
      </c>
      <c r="H148" s="45">
        <f t="shared" si="60"/>
        <v>2</v>
      </c>
      <c r="I148" s="45">
        <f t="shared" si="61"/>
        <v>18</v>
      </c>
      <c r="J148" s="44">
        <f>SUMIF('Rake Load'!C:C,B148,'Rake Load'!DK:DK)</f>
        <v>0</v>
      </c>
      <c r="K148" s="50">
        <f t="shared" si="62"/>
        <v>0.38402777777777786</v>
      </c>
      <c r="L148" s="50">
        <f t="shared" si="63"/>
        <v>9.6006944444444464E-2</v>
      </c>
      <c r="M148" s="59">
        <f t="shared" si="64"/>
        <v>2</v>
      </c>
      <c r="N148" s="59">
        <f t="shared" si="65"/>
        <v>18</v>
      </c>
      <c r="O148" s="480">
        <f>SUMIF(C$2:C148,C148,D$2:D148)</f>
        <v>102</v>
      </c>
      <c r="P148" s="42">
        <f>SUMIF(C$2:C148,C148,F$2:F148)</f>
        <v>13.415972222222223</v>
      </c>
      <c r="Q148" s="46">
        <f t="shared" si="66"/>
        <v>0.13152913943355121</v>
      </c>
      <c r="R148" s="45">
        <f t="shared" si="67"/>
        <v>3</v>
      </c>
      <c r="S148" s="45">
        <f t="shared" si="68"/>
        <v>9</v>
      </c>
      <c r="T148" s="480">
        <f>SUM(D$2:D148)</f>
        <v>216</v>
      </c>
      <c r="U148" s="47">
        <f>SUMIF(C$2:C148,C148,E$2:E148)</f>
        <v>363569.22</v>
      </c>
      <c r="V148" s="47">
        <f>SUM(E$2:E148)</f>
        <v>759036.15999999992</v>
      </c>
      <c r="W148" s="52">
        <f>SUM(F$2:F148)</f>
        <v>40733.607638888927</v>
      </c>
      <c r="X148" s="52">
        <f t="shared" si="69"/>
        <v>188.58151684670798</v>
      </c>
      <c r="Y148" s="45">
        <f t="shared" si="70"/>
        <v>13</v>
      </c>
      <c r="Z148" s="45">
        <f t="shared" si="71"/>
        <v>57</v>
      </c>
      <c r="AA148" s="47">
        <f>SUMIF('Rake Load'!C:C,Summary!B148,'Rake Load'!CA:CA)</f>
        <v>0.89583333333333337</v>
      </c>
      <c r="AB148" s="47">
        <f>SUMIF(C$2:C148,C148,AA$2:AA148)</f>
        <v>34.47291666666667</v>
      </c>
      <c r="AC148" s="47">
        <f>SUM(AA$2:AA148)</f>
        <v>77.485416666689929</v>
      </c>
      <c r="AD148" s="52">
        <f t="shared" si="72"/>
        <v>0.22395833333333334</v>
      </c>
      <c r="AE148" s="52">
        <f t="shared" si="73"/>
        <v>0.33796977124183009</v>
      </c>
      <c r="AF148" s="52">
        <f t="shared" si="74"/>
        <v>0.35872878086430521</v>
      </c>
      <c r="AG148" s="47">
        <f>SUMIF(Unloader!B:B,Summary!B148,Unloader!M:M)</f>
        <v>0</v>
      </c>
      <c r="AH148" s="47">
        <f>SUMIF(C$2:C148,C148,AG$2:AG148)</f>
        <v>280342</v>
      </c>
      <c r="AI148" s="47">
        <f>SUM(AG$2:AG148)</f>
        <v>1213090</v>
      </c>
      <c r="AJ148" s="52">
        <f>SUMIF(Unloader!B:B,Summary!B148,Unloader!W:W)</f>
        <v>0</v>
      </c>
      <c r="AK148" s="52">
        <f>SUMIF(Unloader!B:B,Summary!B148,Unloader!AD:AD)+SUMIF(Unloader!B:B,Summary!B148,Unloader!BR:BR)+SUMIF(Unloader!B:B,Summary!B148,Unloader!BN:BN)</f>
        <v>0</v>
      </c>
      <c r="AL148" s="52">
        <f>SUMIF(C$2:C148,C148,AJ$2:AJ148)</f>
        <v>8.4375</v>
      </c>
      <c r="AM148" s="52">
        <f>SUMIF(C$2:C148,C148,AK$2:AK148)</f>
        <v>0.40208333333333335</v>
      </c>
      <c r="AN148" s="47">
        <f t="shared" si="75"/>
        <v>1453.6790251490795</v>
      </c>
      <c r="AO148" s="47">
        <f>SUM(AJ$2:AJ148)</f>
        <v>40.175694444444446</v>
      </c>
      <c r="AP148" s="47">
        <f>SUM(AK$2:AK148)</f>
        <v>2.8472222222222228</v>
      </c>
      <c r="AQ148" s="47">
        <f t="shared" si="76"/>
        <v>1354.0714006660094</v>
      </c>
    </row>
    <row r="149" spans="1:43">
      <c r="A149" s="166">
        <f t="shared" si="78"/>
        <v>148</v>
      </c>
      <c r="B149" s="478">
        <f t="shared" si="78"/>
        <v>40781</v>
      </c>
      <c r="C149" s="42">
        <f t="shared" si="58"/>
        <v>8</v>
      </c>
      <c r="D149" s="170">
        <f>COUNTIF('Rake Load'!C:C,Summary!B149)</f>
        <v>4</v>
      </c>
      <c r="E149" s="170">
        <f>SUMIF('Rake Load'!C:C,B149,'Rake Load'!K:K)</f>
        <v>14038.970000000001</v>
      </c>
      <c r="F149" s="44">
        <f>SUMIF('Rake Load'!C:C,B149,'Rake Load'!AZ:AZ)</f>
        <v>0.93958333333333333</v>
      </c>
      <c r="G149" s="44">
        <f t="shared" si="59"/>
        <v>0.23489583333333333</v>
      </c>
      <c r="H149" s="45">
        <f t="shared" si="60"/>
        <v>5</v>
      </c>
      <c r="I149" s="45">
        <f t="shared" si="61"/>
        <v>38</v>
      </c>
      <c r="J149" s="44">
        <f>SUMIF('Rake Load'!C:C,B149,'Rake Load'!DK:DK)</f>
        <v>0</v>
      </c>
      <c r="K149" s="50">
        <f t="shared" si="62"/>
        <v>0.93958333333333333</v>
      </c>
      <c r="L149" s="50">
        <f t="shared" si="63"/>
        <v>0.23489583333333333</v>
      </c>
      <c r="M149" s="59">
        <f t="shared" si="64"/>
        <v>5</v>
      </c>
      <c r="N149" s="59">
        <f t="shared" si="65"/>
        <v>38</v>
      </c>
      <c r="O149" s="480">
        <f>SUMIF(C$2:C149,C149,D$2:D149)</f>
        <v>106</v>
      </c>
      <c r="P149" s="42">
        <f>SUMIF(C$2:C149,C149,F$2:F149)</f>
        <v>14.355555555555556</v>
      </c>
      <c r="Q149" s="46">
        <f t="shared" si="66"/>
        <v>0.13542976939203355</v>
      </c>
      <c r="R149" s="45">
        <f t="shared" si="67"/>
        <v>3</v>
      </c>
      <c r="S149" s="45">
        <f t="shared" si="68"/>
        <v>15</v>
      </c>
      <c r="T149" s="480">
        <f>SUM(D$2:D149)</f>
        <v>220</v>
      </c>
      <c r="U149" s="47">
        <f>SUMIF(C$2:C149,C149,E$2:E149)</f>
        <v>377608.18999999994</v>
      </c>
      <c r="V149" s="47">
        <f>SUM(E$2:E149)</f>
        <v>773075.12999999989</v>
      </c>
      <c r="W149" s="52">
        <f>SUM(F$2:F149)</f>
        <v>40734.54722222226</v>
      </c>
      <c r="X149" s="52">
        <f t="shared" si="69"/>
        <v>185.15703282828301</v>
      </c>
      <c r="Y149" s="45">
        <f t="shared" si="70"/>
        <v>3</v>
      </c>
      <c r="Z149" s="45">
        <f t="shared" si="71"/>
        <v>46</v>
      </c>
      <c r="AA149" s="47">
        <f>SUMIF('Rake Load'!C:C,Summary!B149,'Rake Load'!CA:CA)</f>
        <v>1.5972222222222219</v>
      </c>
      <c r="AB149" s="47">
        <f>SUMIF(C$2:C149,C149,AA$2:AA149)</f>
        <v>36.070138888888891</v>
      </c>
      <c r="AC149" s="47">
        <f>SUM(AA$2:AA149)</f>
        <v>79.082638888912157</v>
      </c>
      <c r="AD149" s="52">
        <f t="shared" si="72"/>
        <v>0.39930555555555547</v>
      </c>
      <c r="AE149" s="52">
        <f t="shared" si="73"/>
        <v>0.34028432914046125</v>
      </c>
      <c r="AF149" s="52">
        <f t="shared" si="74"/>
        <v>0.35946654040414616</v>
      </c>
      <c r="AG149" s="47">
        <f>SUMIF(Unloader!B:B,Summary!B149,Unloader!M:M)</f>
        <v>0</v>
      </c>
      <c r="AH149" s="47">
        <f>SUMIF(C$2:C149,C149,AG$2:AG149)</f>
        <v>280342</v>
      </c>
      <c r="AI149" s="47">
        <f>SUM(AG$2:AG149)</f>
        <v>1213090</v>
      </c>
      <c r="AJ149" s="52">
        <f>SUMIF(Unloader!B:B,Summary!B149,Unloader!W:W)</f>
        <v>0</v>
      </c>
      <c r="AK149" s="52">
        <f>SUMIF(Unloader!B:B,Summary!B149,Unloader!AD:AD)+SUMIF(Unloader!B:B,Summary!B149,Unloader!BR:BR)+SUMIF(Unloader!B:B,Summary!B149,Unloader!BN:BN)</f>
        <v>0</v>
      </c>
      <c r="AL149" s="52">
        <f>SUMIF(C$2:C149,C149,AJ$2:AJ149)</f>
        <v>8.4375</v>
      </c>
      <c r="AM149" s="52">
        <f>SUMIF(C$2:C149,C149,AK$2:AK149)</f>
        <v>0.40208333333333335</v>
      </c>
      <c r="AN149" s="47">
        <f t="shared" si="75"/>
        <v>1453.6790251490795</v>
      </c>
      <c r="AO149" s="47">
        <f>SUM(AJ$2:AJ149)</f>
        <v>40.175694444444446</v>
      </c>
      <c r="AP149" s="47">
        <f>SUM(AK$2:AK149)</f>
        <v>2.8472222222222228</v>
      </c>
      <c r="AQ149" s="47">
        <f t="shared" si="76"/>
        <v>1354.0714006660094</v>
      </c>
    </row>
    <row r="150" spans="1:43">
      <c r="A150" s="166">
        <f t="shared" si="78"/>
        <v>149</v>
      </c>
      <c r="B150" s="478">
        <f t="shared" si="78"/>
        <v>40782</v>
      </c>
      <c r="C150" s="42">
        <f t="shared" si="58"/>
        <v>8</v>
      </c>
      <c r="D150" s="170">
        <f>COUNTIF('Rake Load'!C:C,Summary!B150)</f>
        <v>3</v>
      </c>
      <c r="E150" s="170">
        <f>SUMIF('Rake Load'!C:C,B150,'Rake Load'!K:K)</f>
        <v>10809.14</v>
      </c>
      <c r="F150" s="44">
        <f>SUMIF('Rake Load'!C:C,B150,'Rake Load'!AZ:AZ)</f>
        <v>0.38125000000000003</v>
      </c>
      <c r="G150" s="44">
        <f t="shared" si="59"/>
        <v>0.12708333333333335</v>
      </c>
      <c r="H150" s="45">
        <f t="shared" si="60"/>
        <v>3</v>
      </c>
      <c r="I150" s="45">
        <f t="shared" si="61"/>
        <v>3</v>
      </c>
      <c r="J150" s="44">
        <f>SUMIF('Rake Load'!C:C,B150,'Rake Load'!DK:DK)</f>
        <v>0</v>
      </c>
      <c r="K150" s="50">
        <f t="shared" si="62"/>
        <v>0.38125000000000003</v>
      </c>
      <c r="L150" s="50">
        <f t="shared" si="63"/>
        <v>0.12708333333333335</v>
      </c>
      <c r="M150" s="59">
        <f t="shared" si="64"/>
        <v>3</v>
      </c>
      <c r="N150" s="59">
        <f t="shared" si="65"/>
        <v>3</v>
      </c>
      <c r="O150" s="480">
        <f>SUMIF(C$2:C150,C150,D$2:D150)</f>
        <v>109</v>
      </c>
      <c r="P150" s="42">
        <f>SUMIF(C$2:C150,C150,F$2:F150)</f>
        <v>14.736805555555556</v>
      </c>
      <c r="Q150" s="46">
        <f t="shared" si="66"/>
        <v>0.1352000509683996</v>
      </c>
      <c r="R150" s="45">
        <f t="shared" si="67"/>
        <v>3</v>
      </c>
      <c r="S150" s="45">
        <f t="shared" si="68"/>
        <v>14</v>
      </c>
      <c r="T150" s="480">
        <f>SUM(D$2:D150)</f>
        <v>223</v>
      </c>
      <c r="U150" s="47">
        <f>SUMIF(C$2:C150,C150,E$2:E150)</f>
        <v>388417.32999999996</v>
      </c>
      <c r="V150" s="47">
        <f>SUM(E$2:E150)</f>
        <v>783884.2699999999</v>
      </c>
      <c r="W150" s="52">
        <f>SUM(F$2:F150)</f>
        <v>40734.928472222258</v>
      </c>
      <c r="X150" s="52">
        <f t="shared" si="69"/>
        <v>182.66784068261103</v>
      </c>
      <c r="Y150" s="45">
        <f t="shared" si="70"/>
        <v>16</v>
      </c>
      <c r="Z150" s="45">
        <f t="shared" si="71"/>
        <v>1</v>
      </c>
      <c r="AA150" s="47">
        <f>SUMIF('Rake Load'!C:C,Summary!B150,'Rake Load'!CA:CA)</f>
        <v>0.88541666666666663</v>
      </c>
      <c r="AB150" s="47">
        <f>SUMIF(C$2:C150,C150,AA$2:AA150)</f>
        <v>36.955555555555556</v>
      </c>
      <c r="AC150" s="47">
        <f>SUM(AA$2:AA150)</f>
        <v>79.968055555578829</v>
      </c>
      <c r="AD150" s="52">
        <f t="shared" si="72"/>
        <v>0.2951388888888889</v>
      </c>
      <c r="AE150" s="52">
        <f t="shared" si="73"/>
        <v>0.33904179408766566</v>
      </c>
      <c r="AF150" s="52">
        <f t="shared" si="74"/>
        <v>0.35860114598914272</v>
      </c>
      <c r="AG150" s="47">
        <f>SUMIF(Unloader!B:B,Summary!B150,Unloader!M:M)</f>
        <v>0</v>
      </c>
      <c r="AH150" s="47">
        <f>SUMIF(C$2:C150,C150,AG$2:AG150)</f>
        <v>280342</v>
      </c>
      <c r="AI150" s="47">
        <f>SUM(AG$2:AG150)</f>
        <v>1213090</v>
      </c>
      <c r="AJ150" s="52">
        <f>SUMIF(Unloader!B:B,Summary!B150,Unloader!W:W)</f>
        <v>0</v>
      </c>
      <c r="AK150" s="52">
        <f>SUMIF(Unloader!B:B,Summary!B150,Unloader!AD:AD)+SUMIF(Unloader!B:B,Summary!B150,Unloader!BR:BR)+SUMIF(Unloader!B:B,Summary!B150,Unloader!BN:BN)</f>
        <v>0</v>
      </c>
      <c r="AL150" s="52">
        <f>SUMIF(C$2:C150,C150,AJ$2:AJ150)</f>
        <v>8.4375</v>
      </c>
      <c r="AM150" s="52">
        <f>SUMIF(C$2:C150,C150,AK$2:AK150)</f>
        <v>0.40208333333333335</v>
      </c>
      <c r="AN150" s="47">
        <f t="shared" si="75"/>
        <v>1453.6790251490795</v>
      </c>
      <c r="AO150" s="47">
        <f>SUM(AJ$2:AJ150)</f>
        <v>40.175694444444446</v>
      </c>
      <c r="AP150" s="47">
        <f>SUM(AK$2:AK150)</f>
        <v>2.8472222222222228</v>
      </c>
      <c r="AQ150" s="47">
        <f t="shared" si="76"/>
        <v>1354.0714006660094</v>
      </c>
    </row>
    <row r="151" spans="1:43">
      <c r="A151" s="166">
        <f t="shared" si="78"/>
        <v>150</v>
      </c>
      <c r="B151" s="478">
        <f t="shared" si="78"/>
        <v>40783</v>
      </c>
      <c r="C151" s="42">
        <f t="shared" si="58"/>
        <v>8</v>
      </c>
      <c r="D151" s="170">
        <f>COUNTIF('Rake Load'!C:C,Summary!B151)</f>
        <v>5</v>
      </c>
      <c r="E151" s="170">
        <f>SUMIF('Rake Load'!C:C,B151,'Rake Load'!K:K)</f>
        <v>18272.939999999999</v>
      </c>
      <c r="F151" s="44">
        <f>SUMIF('Rake Load'!C:C,B151,'Rake Load'!AZ:AZ)</f>
        <v>0.73194444444444462</v>
      </c>
      <c r="G151" s="44">
        <f t="shared" si="59"/>
        <v>0.14638888888888893</v>
      </c>
      <c r="H151" s="45">
        <f t="shared" si="60"/>
        <v>3</v>
      </c>
      <c r="I151" s="45">
        <f t="shared" si="61"/>
        <v>30</v>
      </c>
      <c r="J151" s="44">
        <f>SUMIF('Rake Load'!C:C,B151,'Rake Load'!DK:DK)</f>
        <v>0</v>
      </c>
      <c r="K151" s="50">
        <f t="shared" si="62"/>
        <v>0.73194444444444462</v>
      </c>
      <c r="L151" s="50">
        <f t="shared" si="63"/>
        <v>0.14638888888888893</v>
      </c>
      <c r="M151" s="59">
        <f t="shared" si="64"/>
        <v>3</v>
      </c>
      <c r="N151" s="59">
        <f t="shared" si="65"/>
        <v>30</v>
      </c>
      <c r="O151" s="480">
        <f>SUMIF(C$2:C151,C151,D$2:D151)</f>
        <v>114</v>
      </c>
      <c r="P151" s="42">
        <f>SUMIF(C$2:C151,C151,F$2:F151)</f>
        <v>15.46875</v>
      </c>
      <c r="Q151" s="46">
        <f t="shared" si="66"/>
        <v>0.13569078947368421</v>
      </c>
      <c r="R151" s="45">
        <f t="shared" si="67"/>
        <v>3</v>
      </c>
      <c r="S151" s="45">
        <f t="shared" si="68"/>
        <v>15</v>
      </c>
      <c r="T151" s="480">
        <f>SUM(D$2:D151)</f>
        <v>228</v>
      </c>
      <c r="U151" s="47">
        <f>SUMIF(C$2:C151,C151,E$2:E151)</f>
        <v>406690.26999999996</v>
      </c>
      <c r="V151" s="47">
        <f>SUM(E$2:E151)</f>
        <v>802157.20999999985</v>
      </c>
      <c r="W151" s="52">
        <f>SUM(F$2:F151)</f>
        <v>40735.660416666702</v>
      </c>
      <c r="X151" s="52">
        <f t="shared" si="69"/>
        <v>178.66517726608203</v>
      </c>
      <c r="Y151" s="45">
        <f t="shared" si="70"/>
        <v>15</v>
      </c>
      <c r="Z151" s="45">
        <f t="shared" si="71"/>
        <v>57</v>
      </c>
      <c r="AA151" s="47">
        <f>SUMIF('Rake Load'!C:C,Summary!B151,'Rake Load'!CA:CA)</f>
        <v>1.6701388888888888</v>
      </c>
      <c r="AB151" s="47">
        <f>SUMIF(C$2:C151,C151,AA$2:AA151)</f>
        <v>38.625694444444441</v>
      </c>
      <c r="AC151" s="47">
        <f>SUM(AA$2:AA151)</f>
        <v>81.638194444467715</v>
      </c>
      <c r="AD151" s="52">
        <f t="shared" si="72"/>
        <v>0.33402777777777776</v>
      </c>
      <c r="AE151" s="52">
        <f t="shared" si="73"/>
        <v>0.33882188109161793</v>
      </c>
      <c r="AF151" s="52">
        <f t="shared" si="74"/>
        <v>0.35806225633538469</v>
      </c>
      <c r="AG151" s="47">
        <f>SUMIF(Unloader!B:B,Summary!B151,Unloader!M:M)</f>
        <v>22152</v>
      </c>
      <c r="AH151" s="47">
        <f>SUMIF(C$2:C151,C151,AG$2:AG151)</f>
        <v>302494</v>
      </c>
      <c r="AI151" s="47">
        <f>SUM(AG$2:AG151)</f>
        <v>1235242</v>
      </c>
      <c r="AJ151" s="52">
        <f>SUMIF(Unloader!B:B,Summary!B151,Unloader!W:W)</f>
        <v>0.41666666666666669</v>
      </c>
      <c r="AK151" s="52">
        <f>SUMIF(Unloader!B:B,Summary!B151,Unloader!AD:AD)+SUMIF(Unloader!B:B,Summary!B151,Unloader!BR:BR)+SUMIF(Unloader!B:B,Summary!B151,Unloader!BN:BN)</f>
        <v>2.7777777777777776E-2</v>
      </c>
      <c r="AL151" s="52">
        <f>SUMIF(C$2:C151,C151,AJ$2:AJ151)</f>
        <v>8.8541666666666661</v>
      </c>
      <c r="AM151" s="52">
        <f>SUMIF(C$2:C151,C151,AK$2:AK151)</f>
        <v>0.42986111111111114</v>
      </c>
      <c r="AN151" s="47">
        <f t="shared" si="75"/>
        <v>1496.1371692358418</v>
      </c>
      <c r="AO151" s="47">
        <f>SUM(AJ$2:AJ151)</f>
        <v>40.59236111111111</v>
      </c>
      <c r="AP151" s="47">
        <f>SUM(AK$2:AK151)</f>
        <v>2.8750000000000004</v>
      </c>
      <c r="AQ151" s="47">
        <f t="shared" si="76"/>
        <v>1364.5815918840792</v>
      </c>
    </row>
    <row r="152" spans="1:43">
      <c r="A152" s="166">
        <f t="shared" ref="A152:B167" si="79">A151+1</f>
        <v>151</v>
      </c>
      <c r="B152" s="478">
        <f t="shared" si="79"/>
        <v>40784</v>
      </c>
      <c r="C152" s="42">
        <f t="shared" si="58"/>
        <v>8</v>
      </c>
      <c r="D152" s="170">
        <f>COUNTIF('Rake Load'!C:C,Summary!B152)</f>
        <v>4</v>
      </c>
      <c r="E152" s="170">
        <f>SUMIF('Rake Load'!C:C,B152,'Rake Load'!K:K)</f>
        <v>14148.44</v>
      </c>
      <c r="F152" s="44">
        <f>SUMIF('Rake Load'!C:C,B152,'Rake Load'!AZ:AZ)</f>
        <v>0.48680555555555555</v>
      </c>
      <c r="G152" s="44">
        <f t="shared" si="59"/>
        <v>0.12170138888888889</v>
      </c>
      <c r="H152" s="45">
        <f t="shared" si="60"/>
        <v>2</v>
      </c>
      <c r="I152" s="45">
        <f t="shared" si="61"/>
        <v>55</v>
      </c>
      <c r="J152" s="44">
        <f>SUMIF('Rake Load'!C:C,B152,'Rake Load'!DK:DK)</f>
        <v>0</v>
      </c>
      <c r="K152" s="50">
        <f t="shared" si="62"/>
        <v>0.48680555555555555</v>
      </c>
      <c r="L152" s="50">
        <f t="shared" si="63"/>
        <v>0.12170138888888889</v>
      </c>
      <c r="M152" s="59">
        <f t="shared" si="64"/>
        <v>2</v>
      </c>
      <c r="N152" s="59">
        <f t="shared" si="65"/>
        <v>55</v>
      </c>
      <c r="O152" s="480">
        <f>SUMIF(C$2:C152,C152,D$2:D152)</f>
        <v>118</v>
      </c>
      <c r="P152" s="42">
        <f>SUMIF(C$2:C152,C152,F$2:F152)</f>
        <v>15.955555555555556</v>
      </c>
      <c r="Q152" s="46">
        <f t="shared" si="66"/>
        <v>0.13521657250470809</v>
      </c>
      <c r="R152" s="45">
        <f t="shared" si="67"/>
        <v>3</v>
      </c>
      <c r="S152" s="45">
        <f t="shared" si="68"/>
        <v>14</v>
      </c>
      <c r="T152" s="480">
        <f>SUM(D$2:D152)</f>
        <v>232</v>
      </c>
      <c r="U152" s="47">
        <f>SUMIF(C$2:C152,C152,E$2:E152)</f>
        <v>420838.70999999996</v>
      </c>
      <c r="V152" s="47">
        <f>SUM(E$2:E152)</f>
        <v>816305.64999999979</v>
      </c>
      <c r="W152" s="52">
        <f>SUM(F$2:F152)</f>
        <v>40736.147222222258</v>
      </c>
      <c r="X152" s="52">
        <f t="shared" si="69"/>
        <v>175.58684147509595</v>
      </c>
      <c r="Y152" s="45">
        <f t="shared" si="70"/>
        <v>14</v>
      </c>
      <c r="Z152" s="45">
        <f t="shared" si="71"/>
        <v>5</v>
      </c>
      <c r="AA152" s="47">
        <f>SUMIF('Rake Load'!C:C,Summary!B152,'Rake Load'!CA:CA)</f>
        <v>1.208333333333333</v>
      </c>
      <c r="AB152" s="47">
        <f>SUMIF(C$2:C152,C152,AA$2:AA152)</f>
        <v>39.834027777777777</v>
      </c>
      <c r="AC152" s="47">
        <f>SUM(AA$2:AA152)</f>
        <v>82.846527777801043</v>
      </c>
      <c r="AD152" s="52">
        <f t="shared" si="72"/>
        <v>0.30208333333333326</v>
      </c>
      <c r="AE152" s="52">
        <f t="shared" si="73"/>
        <v>0.33757650659133709</v>
      </c>
      <c r="AF152" s="52">
        <f t="shared" si="74"/>
        <v>0.35709710249052173</v>
      </c>
      <c r="AG152" s="47">
        <f>SUMIF(Unloader!B:B,Summary!B152,Unloader!M:M)</f>
        <v>23869</v>
      </c>
      <c r="AH152" s="47">
        <f>SUMIF(C$2:C152,C152,AG$2:AG152)</f>
        <v>326363</v>
      </c>
      <c r="AI152" s="47">
        <f>SUM(AG$2:AG152)</f>
        <v>1259111</v>
      </c>
      <c r="AJ152" s="52">
        <f>SUMIF(Unloader!B:B,Summary!B152,Unloader!W:W)</f>
        <v>1</v>
      </c>
      <c r="AK152" s="52">
        <f>SUMIF(Unloader!B:B,Summary!B152,Unloader!AD:AD)+SUMIF(Unloader!B:B,Summary!B152,Unloader!BR:BR)+SUMIF(Unloader!B:B,Summary!B152,Unloader!BN:BN)</f>
        <v>2.5694444444444447E-2</v>
      </c>
      <c r="AL152" s="52">
        <f>SUMIF(C$2:C152,C152,AJ$2:AJ152)</f>
        <v>9.8541666666666661</v>
      </c>
      <c r="AM152" s="52">
        <f>SUMIF(C$2:C152,C152,AK$2:AK152)</f>
        <v>0.4555555555555556</v>
      </c>
      <c r="AN152" s="47">
        <f t="shared" si="75"/>
        <v>1446.8582828432097</v>
      </c>
      <c r="AO152" s="47">
        <f>SUM(AJ$2:AJ152)</f>
        <v>41.59236111111111</v>
      </c>
      <c r="AP152" s="47">
        <f>SUM(AK$2:AK152)</f>
        <v>2.9006944444444449</v>
      </c>
      <c r="AQ152" s="47">
        <f t="shared" si="76"/>
        <v>1355.9239715701058</v>
      </c>
    </row>
    <row r="153" spans="1:43">
      <c r="A153" s="166">
        <f t="shared" si="79"/>
        <v>152</v>
      </c>
      <c r="B153" s="478">
        <f t="shared" si="79"/>
        <v>40785</v>
      </c>
      <c r="C153" s="42">
        <f t="shared" si="58"/>
        <v>8</v>
      </c>
      <c r="D153" s="170">
        <f>COUNTIF('Rake Load'!C:C,Summary!B153)</f>
        <v>5</v>
      </c>
      <c r="E153" s="170">
        <f>SUMIF('Rake Load'!C:C,B153,'Rake Load'!K:K)</f>
        <v>17678.710000000003</v>
      </c>
      <c r="F153" s="44">
        <f>SUMIF('Rake Load'!C:C,B153,'Rake Load'!AZ:AZ)</f>
        <v>0.67500000000000004</v>
      </c>
      <c r="G153" s="44">
        <f t="shared" si="59"/>
        <v>0.13500000000000001</v>
      </c>
      <c r="H153" s="45">
        <f t="shared" si="60"/>
        <v>3</v>
      </c>
      <c r="I153" s="45">
        <f t="shared" si="61"/>
        <v>14</v>
      </c>
      <c r="J153" s="44">
        <f>SUMIF('Rake Load'!C:C,B153,'Rake Load'!DK:DK)</f>
        <v>0</v>
      </c>
      <c r="K153" s="50">
        <f t="shared" si="62"/>
        <v>0.67500000000000004</v>
      </c>
      <c r="L153" s="50">
        <f t="shared" si="63"/>
        <v>0.13500000000000001</v>
      </c>
      <c r="M153" s="59">
        <f t="shared" si="64"/>
        <v>3</v>
      </c>
      <c r="N153" s="59">
        <f t="shared" si="65"/>
        <v>14</v>
      </c>
      <c r="O153" s="480">
        <f>SUMIF(C$2:C153,C153,D$2:D153)</f>
        <v>123</v>
      </c>
      <c r="P153" s="42">
        <f>SUMIF(C$2:C153,C153,F$2:F153)</f>
        <v>16.630555555555556</v>
      </c>
      <c r="Q153" s="46">
        <f t="shared" si="66"/>
        <v>0.13520776874435411</v>
      </c>
      <c r="R153" s="45">
        <f t="shared" si="67"/>
        <v>3</v>
      </c>
      <c r="S153" s="45">
        <f t="shared" si="68"/>
        <v>14</v>
      </c>
      <c r="T153" s="480">
        <f>SUM(D$2:D153)</f>
        <v>237</v>
      </c>
      <c r="U153" s="47">
        <f>SUMIF(C$2:C153,C153,E$2:E153)</f>
        <v>438517.42</v>
      </c>
      <c r="V153" s="47">
        <f>SUM(E$2:E153)</f>
        <v>833984.35999999975</v>
      </c>
      <c r="W153" s="52">
        <f>SUM(F$2:F153)</f>
        <v>40736.822222222261</v>
      </c>
      <c r="X153" s="52">
        <f t="shared" si="69"/>
        <v>171.88532583216144</v>
      </c>
      <c r="Y153" s="45">
        <f t="shared" si="70"/>
        <v>21</v>
      </c>
      <c r="Z153" s="45">
        <f t="shared" si="71"/>
        <v>14</v>
      </c>
      <c r="AA153" s="47">
        <f>SUMIF('Rake Load'!C:C,Summary!B153,'Rake Load'!CA:CA)</f>
        <v>2.1770833333333335</v>
      </c>
      <c r="AB153" s="47">
        <f>SUMIF(C$2:C153,C153,AA$2:AA153)</f>
        <v>42.011111111111113</v>
      </c>
      <c r="AC153" s="47">
        <f>SUM(AA$2:AA153)</f>
        <v>85.023611111134372</v>
      </c>
      <c r="AD153" s="52">
        <f t="shared" si="72"/>
        <v>0.43541666666666667</v>
      </c>
      <c r="AE153" s="52">
        <f t="shared" si="73"/>
        <v>0.34155374887082207</v>
      </c>
      <c r="AF153" s="52">
        <f t="shared" si="74"/>
        <v>0.35874941397103111</v>
      </c>
      <c r="AG153" s="47">
        <f>SUMIF(Unloader!B:B,Summary!B153,Unloader!M:M)</f>
        <v>2280</v>
      </c>
      <c r="AH153" s="47">
        <f>SUMIF(C$2:C153,C153,AG$2:AG153)</f>
        <v>328643</v>
      </c>
      <c r="AI153" s="47">
        <f>SUM(AG$2:AG153)</f>
        <v>1261391</v>
      </c>
      <c r="AJ153" s="52">
        <f>SUMIF(Unloader!B:B,Summary!B153,Unloader!W:W)</f>
        <v>9.7222222222222224E-2</v>
      </c>
      <c r="AK153" s="52">
        <f>SUMIF(Unloader!B:B,Summary!B153,Unloader!AD:AD)+SUMIF(Unloader!B:B,Summary!B153,Unloader!BR:BR)+SUMIF(Unloader!B:B,Summary!B153,Unloader!BN:BN)</f>
        <v>3.8194444444444441E-2</v>
      </c>
      <c r="AL153" s="52">
        <f>SUMIF(C$2:C153,C153,AJ$2:AJ153)</f>
        <v>9.9513888888888875</v>
      </c>
      <c r="AM153" s="52">
        <f>SUMIF(C$2:C153,C153,AK$2:AK153)</f>
        <v>0.49375000000000002</v>
      </c>
      <c r="AN153" s="47">
        <f t="shared" si="75"/>
        <v>1447.8728247301567</v>
      </c>
      <c r="AO153" s="47">
        <f>SUM(AJ$2:AJ153)</f>
        <v>41.689583333333331</v>
      </c>
      <c r="AP153" s="47">
        <f>SUM(AK$2:AK153)</f>
        <v>2.9388888888888896</v>
      </c>
      <c r="AQ153" s="47">
        <f t="shared" si="76"/>
        <v>1356.3101019694989</v>
      </c>
    </row>
    <row r="154" spans="1:43">
      <c r="A154" s="166">
        <f t="shared" si="79"/>
        <v>153</v>
      </c>
      <c r="B154" s="478">
        <f t="shared" si="79"/>
        <v>40786</v>
      </c>
      <c r="C154" s="42">
        <f t="shared" si="58"/>
        <v>8</v>
      </c>
      <c r="D154" s="170">
        <f>COUNTIF('Rake Load'!C:C,Summary!B154)</f>
        <v>5</v>
      </c>
      <c r="E154" s="170">
        <f>SUMIF('Rake Load'!C:C,B154,'Rake Load'!K:K)</f>
        <v>18034.96</v>
      </c>
      <c r="F154" s="44">
        <f>SUMIF('Rake Load'!C:C,B154,'Rake Load'!AZ:AZ)</f>
        <v>0.49513888888888885</v>
      </c>
      <c r="G154" s="44">
        <f t="shared" si="59"/>
        <v>9.902777777777777E-2</v>
      </c>
      <c r="H154" s="45">
        <f t="shared" si="60"/>
        <v>2</v>
      </c>
      <c r="I154" s="45">
        <f t="shared" si="61"/>
        <v>22</v>
      </c>
      <c r="J154" s="44">
        <f>SUMIF('Rake Load'!C:C,B154,'Rake Load'!DK:DK)</f>
        <v>0</v>
      </c>
      <c r="K154" s="50">
        <f t="shared" si="62"/>
        <v>0.49513888888888885</v>
      </c>
      <c r="L154" s="50">
        <f t="shared" si="63"/>
        <v>9.902777777777777E-2</v>
      </c>
      <c r="M154" s="59">
        <f t="shared" si="64"/>
        <v>2</v>
      </c>
      <c r="N154" s="59">
        <f t="shared" si="65"/>
        <v>22</v>
      </c>
      <c r="O154" s="480">
        <f>SUMIF(C$2:C154,C154,D$2:D154)</f>
        <v>128</v>
      </c>
      <c r="P154" s="42">
        <f>SUMIF(C$2:C154,C154,F$2:F154)</f>
        <v>17.125694444444445</v>
      </c>
      <c r="Q154" s="46">
        <f t="shared" si="66"/>
        <v>0.13379448784722223</v>
      </c>
      <c r="R154" s="45">
        <f t="shared" si="67"/>
        <v>3</v>
      </c>
      <c r="S154" s="45">
        <f t="shared" si="68"/>
        <v>12</v>
      </c>
      <c r="T154" s="480">
        <f>SUM(D$2:D154)</f>
        <v>242</v>
      </c>
      <c r="U154" s="47">
        <f>SUMIF(C$2:C154,C154,E$2:E154)</f>
        <v>456552.38</v>
      </c>
      <c r="V154" s="47">
        <f>SUM(E$2:E154)</f>
        <v>852019.31999999972</v>
      </c>
      <c r="W154" s="52">
        <f>SUM(F$2:F154)</f>
        <v>40737.317361111149</v>
      </c>
      <c r="X154" s="52">
        <f t="shared" si="69"/>
        <v>168.33602215335185</v>
      </c>
      <c r="Y154" s="45">
        <f t="shared" si="70"/>
        <v>8</v>
      </c>
      <c r="Z154" s="45">
        <f t="shared" si="71"/>
        <v>3</v>
      </c>
      <c r="AA154" s="47">
        <f>SUMIF('Rake Load'!C:C,Summary!B154,'Rake Load'!CA:CA)</f>
        <v>1.4270833333333333</v>
      </c>
      <c r="AB154" s="47">
        <f>SUMIF(C$2:C154,C154,AA$2:AA154)</f>
        <v>43.438194444444449</v>
      </c>
      <c r="AC154" s="47">
        <f>SUM(AA$2:AA154)</f>
        <v>86.4506944444677</v>
      </c>
      <c r="AD154" s="52">
        <f t="shared" si="72"/>
        <v>0.28541666666666665</v>
      </c>
      <c r="AE154" s="52">
        <f t="shared" si="73"/>
        <v>0.33936089409722225</v>
      </c>
      <c r="AF154" s="52">
        <f t="shared" si="74"/>
        <v>0.3572342745639161</v>
      </c>
      <c r="AG154" s="47">
        <f>SUMIF(Unloader!B:B,Summary!B154,Unloader!M:M)</f>
        <v>0</v>
      </c>
      <c r="AH154" s="47">
        <f>SUMIF(C$2:C154,C154,AG$2:AG154)</f>
        <v>328643</v>
      </c>
      <c r="AI154" s="47">
        <f>SUM(AG$2:AG154)</f>
        <v>1261391</v>
      </c>
      <c r="AJ154" s="52">
        <f>SUMIF(Unloader!B:B,Summary!B154,Unloader!W:W)</f>
        <v>0</v>
      </c>
      <c r="AK154" s="52">
        <f>SUMIF(Unloader!B:B,Summary!B154,Unloader!AD:AD)+SUMIF(Unloader!B:B,Summary!B154,Unloader!BR:BR)+SUMIF(Unloader!B:B,Summary!B154,Unloader!BN:BN)</f>
        <v>0</v>
      </c>
      <c r="AL154" s="52">
        <f>SUMIF(C$2:C154,C154,AJ$2:AJ154)</f>
        <v>9.9513888888888875</v>
      </c>
      <c r="AM154" s="52">
        <f>SUMIF(C$2:C154,C154,AK$2:AK154)</f>
        <v>0.49375000000000002</v>
      </c>
      <c r="AN154" s="47">
        <f t="shared" si="75"/>
        <v>1447.8728247301567</v>
      </c>
      <c r="AO154" s="47">
        <f>SUM(AJ$2:AJ154)</f>
        <v>41.689583333333331</v>
      </c>
      <c r="AP154" s="47">
        <f>SUM(AK$2:AK154)</f>
        <v>2.9388888888888896</v>
      </c>
      <c r="AQ154" s="47">
        <f t="shared" si="76"/>
        <v>1356.3101019694989</v>
      </c>
    </row>
    <row r="155" spans="1:43">
      <c r="A155" s="166">
        <f t="shared" si="79"/>
        <v>154</v>
      </c>
      <c r="B155" s="478">
        <f t="shared" si="79"/>
        <v>40787</v>
      </c>
      <c r="C155" s="42">
        <f t="shared" si="58"/>
        <v>9</v>
      </c>
      <c r="D155" s="170">
        <f>COUNTIF('Rake Load'!C:C,Summary!B155)</f>
        <v>5</v>
      </c>
      <c r="E155" s="170">
        <f>SUMIF('Rake Load'!C:C,B155,'Rake Load'!K:K)</f>
        <v>17105.14</v>
      </c>
      <c r="F155" s="44">
        <f>SUMIF('Rake Load'!C:C,B155,'Rake Load'!AZ:AZ)</f>
        <v>0.5506944444444446</v>
      </c>
      <c r="G155" s="44">
        <f t="shared" si="59"/>
        <v>0.11013888888888893</v>
      </c>
      <c r="H155" s="45">
        <f t="shared" si="60"/>
        <v>2</v>
      </c>
      <c r="I155" s="45">
        <f t="shared" si="61"/>
        <v>38</v>
      </c>
      <c r="J155" s="44">
        <f>SUMIF('Rake Load'!C:C,B155,'Rake Load'!DK:DK)</f>
        <v>0</v>
      </c>
      <c r="K155" s="50">
        <f t="shared" si="62"/>
        <v>0.5506944444444446</v>
      </c>
      <c r="L155" s="50">
        <f t="shared" si="63"/>
        <v>0.11013888888888893</v>
      </c>
      <c r="M155" s="59">
        <f t="shared" si="64"/>
        <v>2</v>
      </c>
      <c r="N155" s="59">
        <f t="shared" si="65"/>
        <v>38</v>
      </c>
      <c r="O155" s="480">
        <f>SUMIF(C$2:C155,C155,D$2:D155)</f>
        <v>5</v>
      </c>
      <c r="P155" s="42">
        <f>SUMIF(C$2:C155,C155,F$2:F155)</f>
        <v>0.5506944444444446</v>
      </c>
      <c r="Q155" s="46">
        <f t="shared" si="66"/>
        <v>0.11013888888888893</v>
      </c>
      <c r="R155" s="45">
        <f t="shared" si="67"/>
        <v>2</v>
      </c>
      <c r="S155" s="45">
        <f t="shared" si="68"/>
        <v>38</v>
      </c>
      <c r="T155" s="480">
        <f>SUM(D$2:D155)</f>
        <v>247</v>
      </c>
      <c r="U155" s="47">
        <f>SUMIF(C$2:C155,C155,E$2:E155)</f>
        <v>17105.14</v>
      </c>
      <c r="V155" s="47">
        <f>SUM(E$2:E155)</f>
        <v>869124.45999999973</v>
      </c>
      <c r="W155" s="52">
        <f>SUM(F$2:F155)</f>
        <v>40737.868055555591</v>
      </c>
      <c r="X155" s="52">
        <f t="shared" si="69"/>
        <v>164.93063990103479</v>
      </c>
      <c r="Y155" s="45">
        <f t="shared" si="70"/>
        <v>22</v>
      </c>
      <c r="Z155" s="45">
        <f t="shared" si="71"/>
        <v>20</v>
      </c>
      <c r="AA155" s="47">
        <f>SUMIF('Rake Load'!C:C,Summary!B155,'Rake Load'!CA:CA)</f>
        <v>1.4583333333333335</v>
      </c>
      <c r="AB155" s="47">
        <f>SUMIF(C$2:C155,C155,AA$2:AA155)</f>
        <v>1.4583333333333335</v>
      </c>
      <c r="AC155" s="47">
        <f>SUM(AA$2:AA155)</f>
        <v>87.909027777801029</v>
      </c>
      <c r="AD155" s="52">
        <f t="shared" si="72"/>
        <v>0.29166666666666669</v>
      </c>
      <c r="AE155" s="52">
        <f t="shared" si="73"/>
        <v>0.29166666666666669</v>
      </c>
      <c r="AF155" s="52">
        <f t="shared" si="74"/>
        <v>0.35590699505182605</v>
      </c>
      <c r="AG155" s="47">
        <f>SUMIF(Unloader!B:B,Summary!B155,Unloader!M:M)</f>
        <v>0</v>
      </c>
      <c r="AH155" s="47">
        <f>SUMIF(C$2:C155,C155,AG$2:AG155)</f>
        <v>0</v>
      </c>
      <c r="AI155" s="47">
        <f>SUM(AG$2:AG155)</f>
        <v>1261391</v>
      </c>
      <c r="AJ155" s="52">
        <f>SUMIF(Unloader!B:B,Summary!B155,Unloader!W:W)</f>
        <v>0</v>
      </c>
      <c r="AK155" s="52">
        <f>SUMIF(Unloader!B:B,Summary!B155,Unloader!AD:AD)+SUMIF(Unloader!B:B,Summary!B155,Unloader!BR:BR)+SUMIF(Unloader!B:B,Summary!B155,Unloader!BN:BN)</f>
        <v>0</v>
      </c>
      <c r="AL155" s="52">
        <f>SUMIF(C$2:C155,C155,AJ$2:AJ155)</f>
        <v>0</v>
      </c>
      <c r="AM155" s="52">
        <f>SUMIF(C$2:C155,C155,AK$2:AK155)</f>
        <v>0</v>
      </c>
      <c r="AN155" s="47" t="e">
        <f t="shared" si="75"/>
        <v>#DIV/0!</v>
      </c>
      <c r="AO155" s="47">
        <f>SUM(AJ$2:AJ155)</f>
        <v>41.689583333333331</v>
      </c>
      <c r="AP155" s="47">
        <f>SUM(AK$2:AK155)</f>
        <v>2.9388888888888896</v>
      </c>
      <c r="AQ155" s="47">
        <f t="shared" si="76"/>
        <v>1356.3101019694989</v>
      </c>
    </row>
    <row r="156" spans="1:43">
      <c r="A156" s="166">
        <f t="shared" si="79"/>
        <v>155</v>
      </c>
      <c r="B156" s="478">
        <f t="shared" si="79"/>
        <v>40788</v>
      </c>
      <c r="C156" s="42">
        <f t="shared" si="58"/>
        <v>9</v>
      </c>
      <c r="D156" s="170">
        <f>COUNTIF('Rake Load'!C:C,Summary!B156)</f>
        <v>5</v>
      </c>
      <c r="E156" s="170">
        <f>SUMIF('Rake Load'!C:C,B156,'Rake Load'!K:K)</f>
        <v>18072.690000000002</v>
      </c>
      <c r="F156" s="44">
        <f>SUMIF('Rake Load'!C:C,B156,'Rake Load'!AZ:AZ)</f>
        <v>0.6402777777777775</v>
      </c>
      <c r="G156" s="44">
        <f t="shared" si="59"/>
        <v>0.12805555555555551</v>
      </c>
      <c r="H156" s="45">
        <f t="shared" si="60"/>
        <v>3</v>
      </c>
      <c r="I156" s="45">
        <f t="shared" si="61"/>
        <v>4</v>
      </c>
      <c r="J156" s="44">
        <f>SUMIF('Rake Load'!C:C,B156,'Rake Load'!DK:DK)</f>
        <v>0</v>
      </c>
      <c r="K156" s="50">
        <f t="shared" si="62"/>
        <v>0.6402777777777775</v>
      </c>
      <c r="L156" s="50">
        <f t="shared" si="63"/>
        <v>0.12805555555555551</v>
      </c>
      <c r="M156" s="59">
        <f t="shared" si="64"/>
        <v>3</v>
      </c>
      <c r="N156" s="59">
        <f t="shared" si="65"/>
        <v>4</v>
      </c>
      <c r="O156" s="480">
        <f>SUMIF(C$2:C156,C156,D$2:D156)</f>
        <v>10</v>
      </c>
      <c r="P156" s="42">
        <f>SUMIF(C$2:C156,C156,F$2:F156)</f>
        <v>1.1909722222222221</v>
      </c>
      <c r="Q156" s="46">
        <f t="shared" si="66"/>
        <v>0.11909722222222222</v>
      </c>
      <c r="R156" s="45">
        <f t="shared" si="67"/>
        <v>2</v>
      </c>
      <c r="S156" s="45">
        <f t="shared" si="68"/>
        <v>51</v>
      </c>
      <c r="T156" s="480">
        <f>SUM(D$2:D156)</f>
        <v>252</v>
      </c>
      <c r="U156" s="47">
        <f>SUMIF(C$2:C156,C156,E$2:E156)</f>
        <v>35177.83</v>
      </c>
      <c r="V156" s="47">
        <f>SUM(E$2:E156)</f>
        <v>887197.14999999967</v>
      </c>
      <c r="W156" s="52">
        <f>SUM(F$2:F156)</f>
        <v>40738.508333333368</v>
      </c>
      <c r="X156" s="52">
        <f t="shared" si="69"/>
        <v>161.66074735449749</v>
      </c>
      <c r="Y156" s="45">
        <f t="shared" si="70"/>
        <v>15</v>
      </c>
      <c r="Z156" s="45">
        <f t="shared" si="71"/>
        <v>51</v>
      </c>
      <c r="AA156" s="47">
        <f>SUMIF('Rake Load'!C:C,Summary!B156,'Rake Load'!CA:CA)</f>
        <v>1.3993055555555554</v>
      </c>
      <c r="AB156" s="47">
        <f>SUMIF(C$2:C156,C156,AA$2:AA156)</f>
        <v>2.8576388888888888</v>
      </c>
      <c r="AC156" s="47">
        <f>SUM(AA$2:AA156)</f>
        <v>89.308333333356586</v>
      </c>
      <c r="AD156" s="52">
        <f t="shared" si="72"/>
        <v>0.27986111111111106</v>
      </c>
      <c r="AE156" s="52">
        <f t="shared" si="73"/>
        <v>0.28576388888888887</v>
      </c>
      <c r="AF156" s="52">
        <f t="shared" si="74"/>
        <v>0.35439814814824044</v>
      </c>
      <c r="AG156" s="47">
        <f>SUMIF(Unloader!B:B,Summary!B156,Unloader!M:M)</f>
        <v>0</v>
      </c>
      <c r="AH156" s="47">
        <f>SUMIF(C$2:C156,C156,AG$2:AG156)</f>
        <v>0</v>
      </c>
      <c r="AI156" s="47">
        <f>SUM(AG$2:AG156)</f>
        <v>1261391</v>
      </c>
      <c r="AJ156" s="52">
        <f>SUMIF(Unloader!B:B,Summary!B156,Unloader!W:W)</f>
        <v>0</v>
      </c>
      <c r="AK156" s="52">
        <f>SUMIF(Unloader!B:B,Summary!B156,Unloader!AD:AD)+SUMIF(Unloader!B:B,Summary!B156,Unloader!BR:BR)+SUMIF(Unloader!B:B,Summary!B156,Unloader!BN:BN)</f>
        <v>0</v>
      </c>
      <c r="AL156" s="52">
        <f>SUMIF(C$2:C156,C156,AJ$2:AJ156)</f>
        <v>0</v>
      </c>
      <c r="AM156" s="52">
        <f>SUMIF(C$2:C156,C156,AK$2:AK156)</f>
        <v>0</v>
      </c>
      <c r="AN156" s="47" t="e">
        <f t="shared" si="75"/>
        <v>#DIV/0!</v>
      </c>
      <c r="AO156" s="47">
        <f>SUM(AJ$2:AJ156)</f>
        <v>41.689583333333331</v>
      </c>
      <c r="AP156" s="47">
        <f>SUM(AK$2:AK156)</f>
        <v>2.9388888888888896</v>
      </c>
      <c r="AQ156" s="47">
        <f t="shared" si="76"/>
        <v>1356.3101019694989</v>
      </c>
    </row>
    <row r="157" spans="1:43">
      <c r="A157" s="166">
        <f t="shared" si="79"/>
        <v>156</v>
      </c>
      <c r="B157" s="478">
        <f t="shared" si="79"/>
        <v>40789</v>
      </c>
      <c r="C157" s="42">
        <f t="shared" si="58"/>
        <v>9</v>
      </c>
      <c r="D157" s="170">
        <f>COUNTIF('Rake Load'!C:C,Summary!B157)</f>
        <v>4</v>
      </c>
      <c r="E157" s="170">
        <f>SUMIF('Rake Load'!C:C,B157,'Rake Load'!K:K)</f>
        <v>14384.060000000001</v>
      </c>
      <c r="F157" s="44">
        <f>SUMIF('Rake Load'!C:C,B157,'Rake Load'!AZ:AZ)</f>
        <v>0.54375000000000018</v>
      </c>
      <c r="G157" s="44">
        <f t="shared" si="59"/>
        <v>0.13593750000000004</v>
      </c>
      <c r="H157" s="45">
        <f t="shared" si="60"/>
        <v>3</v>
      </c>
      <c r="I157" s="45">
        <f t="shared" si="61"/>
        <v>15</v>
      </c>
      <c r="J157" s="44">
        <f>SUMIF('Rake Load'!C:C,B157,'Rake Load'!DK:DK)</f>
        <v>0</v>
      </c>
      <c r="K157" s="50">
        <f t="shared" si="62"/>
        <v>0.54375000000000018</v>
      </c>
      <c r="L157" s="50">
        <f t="shared" si="63"/>
        <v>0.13593750000000004</v>
      </c>
      <c r="M157" s="59">
        <f t="shared" si="64"/>
        <v>3</v>
      </c>
      <c r="N157" s="59">
        <f t="shared" si="65"/>
        <v>15</v>
      </c>
      <c r="O157" s="480">
        <f>SUMIF(C$2:C157,C157,D$2:D157)</f>
        <v>14</v>
      </c>
      <c r="P157" s="42">
        <f>SUMIF(C$2:C157,C157,F$2:F157)</f>
        <v>1.7347222222222223</v>
      </c>
      <c r="Q157" s="46">
        <f t="shared" si="66"/>
        <v>0.12390873015873016</v>
      </c>
      <c r="R157" s="45">
        <f t="shared" si="67"/>
        <v>2</v>
      </c>
      <c r="S157" s="45">
        <f t="shared" si="68"/>
        <v>58</v>
      </c>
      <c r="T157" s="480">
        <f>SUM(D$2:D157)</f>
        <v>256</v>
      </c>
      <c r="U157" s="47">
        <f>SUMIF(C$2:C157,C157,E$2:E157)</f>
        <v>49561.89</v>
      </c>
      <c r="V157" s="47">
        <f>SUM(E$2:E157)</f>
        <v>901581.20999999973</v>
      </c>
      <c r="W157" s="52">
        <f>SUM(F$2:F157)</f>
        <v>40739.052083333365</v>
      </c>
      <c r="X157" s="52">
        <f t="shared" si="69"/>
        <v>159.13692220052096</v>
      </c>
      <c r="Y157" s="45">
        <f t="shared" si="70"/>
        <v>3</v>
      </c>
      <c r="Z157" s="45">
        <f t="shared" si="71"/>
        <v>17</v>
      </c>
      <c r="AA157" s="47">
        <f>SUMIF('Rake Load'!C:C,Summary!B157,'Rake Load'!CA:CA)</f>
        <v>1.3472222222222221</v>
      </c>
      <c r="AB157" s="47">
        <f>SUMIF(C$2:C157,C157,AA$2:AA157)</f>
        <v>4.2048611111111107</v>
      </c>
      <c r="AC157" s="47">
        <f>SUM(AA$2:AA157)</f>
        <v>90.655555555578815</v>
      </c>
      <c r="AD157" s="52">
        <f t="shared" si="72"/>
        <v>0.33680555555555552</v>
      </c>
      <c r="AE157" s="52">
        <f t="shared" si="73"/>
        <v>0.30034722222222221</v>
      </c>
      <c r="AF157" s="52">
        <f t="shared" si="74"/>
        <v>0.35412326388897974</v>
      </c>
      <c r="AG157" s="47">
        <f>SUMIF(Unloader!B:B,Summary!B157,Unloader!M:M)</f>
        <v>0</v>
      </c>
      <c r="AH157" s="47">
        <f>SUMIF(C$2:C157,C157,AG$2:AG157)</f>
        <v>0</v>
      </c>
      <c r="AI157" s="47">
        <f>SUM(AG$2:AG157)</f>
        <v>1261391</v>
      </c>
      <c r="AJ157" s="52">
        <f>SUMIF(Unloader!B:B,Summary!B157,Unloader!W:W)</f>
        <v>0</v>
      </c>
      <c r="AK157" s="52">
        <f>SUMIF(Unloader!B:B,Summary!B157,Unloader!AD:AD)+SUMIF(Unloader!B:B,Summary!B157,Unloader!BR:BR)+SUMIF(Unloader!B:B,Summary!B157,Unloader!BN:BN)</f>
        <v>0</v>
      </c>
      <c r="AL157" s="52">
        <f>SUMIF(C$2:C157,C157,AJ$2:AJ157)</f>
        <v>0</v>
      </c>
      <c r="AM157" s="52">
        <f>SUMIF(C$2:C157,C157,AK$2:AK157)</f>
        <v>0</v>
      </c>
      <c r="AN157" s="47" t="e">
        <f t="shared" si="75"/>
        <v>#DIV/0!</v>
      </c>
      <c r="AO157" s="47">
        <f>SUM(AJ$2:AJ157)</f>
        <v>41.689583333333331</v>
      </c>
      <c r="AP157" s="47">
        <f>SUM(AK$2:AK157)</f>
        <v>2.9388888888888896</v>
      </c>
      <c r="AQ157" s="47">
        <f t="shared" si="76"/>
        <v>1356.3101019694989</v>
      </c>
    </row>
    <row r="158" spans="1:43">
      <c r="A158" s="166">
        <f t="shared" si="79"/>
        <v>157</v>
      </c>
      <c r="B158" s="478">
        <f t="shared" si="79"/>
        <v>40790</v>
      </c>
      <c r="C158" s="42">
        <f t="shared" si="58"/>
        <v>9</v>
      </c>
      <c r="D158" s="170">
        <f>COUNTIF('Rake Load'!C:C,Summary!B158)</f>
        <v>2</v>
      </c>
      <c r="E158" s="170">
        <f>SUMIF('Rake Load'!C:C,B158,'Rake Load'!K:K)</f>
        <v>6942.6</v>
      </c>
      <c r="F158" s="44">
        <f>SUMIF('Rake Load'!C:C,B158,'Rake Load'!AZ:AZ)</f>
        <v>0.58125000000000004</v>
      </c>
      <c r="G158" s="44">
        <f t="shared" si="59"/>
        <v>0.29062500000000002</v>
      </c>
      <c r="H158" s="45">
        <f t="shared" si="60"/>
        <v>6</v>
      </c>
      <c r="I158" s="45">
        <f t="shared" si="61"/>
        <v>58</v>
      </c>
      <c r="J158" s="44">
        <f>SUMIF('Rake Load'!C:C,B158,'Rake Load'!DK:DK)</f>
        <v>0</v>
      </c>
      <c r="K158" s="50">
        <f t="shared" si="62"/>
        <v>0.58125000000000004</v>
      </c>
      <c r="L158" s="50">
        <f t="shared" si="63"/>
        <v>0.29062500000000002</v>
      </c>
      <c r="M158" s="59">
        <f t="shared" si="64"/>
        <v>6</v>
      </c>
      <c r="N158" s="59">
        <f t="shared" si="65"/>
        <v>58</v>
      </c>
      <c r="O158" s="480">
        <f>SUMIF(C$2:C158,C158,D$2:D158)</f>
        <v>16</v>
      </c>
      <c r="P158" s="42">
        <f>SUMIF(C$2:C158,C158,F$2:F158)</f>
        <v>2.3159722222222223</v>
      </c>
      <c r="Q158" s="46">
        <f t="shared" si="66"/>
        <v>0.1447482638888889</v>
      </c>
      <c r="R158" s="45">
        <f t="shared" si="67"/>
        <v>3</v>
      </c>
      <c r="S158" s="45">
        <f t="shared" si="68"/>
        <v>28</v>
      </c>
      <c r="T158" s="480">
        <f>SUM(D$2:D158)</f>
        <v>258</v>
      </c>
      <c r="U158" s="47">
        <f>SUMIF(C$2:C158,C158,E$2:E158)</f>
        <v>56504.49</v>
      </c>
      <c r="V158" s="47">
        <f>SUM(E$2:E158)</f>
        <v>908523.80999999971</v>
      </c>
      <c r="W158" s="52">
        <f>SUM(F$2:F158)</f>
        <v>40739.633333333368</v>
      </c>
      <c r="X158" s="52">
        <f t="shared" si="69"/>
        <v>157.90555555555568</v>
      </c>
      <c r="Y158" s="45">
        <f t="shared" si="70"/>
        <v>21</v>
      </c>
      <c r="Z158" s="45">
        <f t="shared" si="71"/>
        <v>44</v>
      </c>
      <c r="AA158" s="47">
        <f>SUMIF('Rake Load'!C:C,Summary!B158,'Rake Load'!CA:CA)</f>
        <v>1.0069444444444444</v>
      </c>
      <c r="AB158" s="47">
        <f>SUMIF(C$2:C158,C158,AA$2:AA158)</f>
        <v>5.2118055555555554</v>
      </c>
      <c r="AC158" s="47">
        <f>SUM(AA$2:AA158)</f>
        <v>91.662500000023257</v>
      </c>
      <c r="AD158" s="52">
        <f t="shared" si="72"/>
        <v>0.50347222222222221</v>
      </c>
      <c r="AE158" s="52">
        <f t="shared" si="73"/>
        <v>0.32573784722222221</v>
      </c>
      <c r="AF158" s="52">
        <f t="shared" si="74"/>
        <v>0.35528100775202814</v>
      </c>
      <c r="AG158" s="47">
        <f>SUMIF(Unloader!B:B,Summary!B158,Unloader!M:M)</f>
        <v>0</v>
      </c>
      <c r="AH158" s="47">
        <f>SUMIF(C$2:C158,C158,AG$2:AG158)</f>
        <v>0</v>
      </c>
      <c r="AI158" s="47">
        <f>SUM(AG$2:AG158)</f>
        <v>1261391</v>
      </c>
      <c r="AJ158" s="52">
        <f>SUMIF(Unloader!B:B,Summary!B158,Unloader!W:W)</f>
        <v>0</v>
      </c>
      <c r="AK158" s="52">
        <f>SUMIF(Unloader!B:B,Summary!B158,Unloader!AD:AD)+SUMIF(Unloader!B:B,Summary!B158,Unloader!BR:BR)+SUMIF(Unloader!B:B,Summary!B158,Unloader!BN:BN)</f>
        <v>0</v>
      </c>
      <c r="AL158" s="52">
        <f>SUMIF(C$2:C158,C158,AJ$2:AJ158)</f>
        <v>0</v>
      </c>
      <c r="AM158" s="52">
        <f>SUMIF(C$2:C158,C158,AK$2:AK158)</f>
        <v>0</v>
      </c>
      <c r="AN158" s="47" t="e">
        <f t="shared" si="75"/>
        <v>#DIV/0!</v>
      </c>
      <c r="AO158" s="47">
        <f>SUM(AJ$2:AJ158)</f>
        <v>41.689583333333331</v>
      </c>
      <c r="AP158" s="47">
        <f>SUM(AK$2:AK158)</f>
        <v>2.9388888888888896</v>
      </c>
      <c r="AQ158" s="47">
        <f t="shared" si="76"/>
        <v>1356.3101019694989</v>
      </c>
    </row>
    <row r="159" spans="1:43">
      <c r="A159" s="166">
        <f t="shared" si="79"/>
        <v>158</v>
      </c>
      <c r="B159" s="478">
        <f t="shared" si="79"/>
        <v>40791</v>
      </c>
      <c r="C159" s="42">
        <f t="shared" si="58"/>
        <v>9</v>
      </c>
      <c r="D159" s="170">
        <f>COUNTIF('Rake Load'!C:C,Summary!B159)</f>
        <v>4</v>
      </c>
      <c r="E159" s="170">
        <f>SUMIF('Rake Load'!C:C,B159,'Rake Load'!K:K)</f>
        <v>14547.2</v>
      </c>
      <c r="F159" s="44">
        <f>SUMIF('Rake Load'!C:C,B159,'Rake Load'!AZ:AZ)</f>
        <v>0.87430555555555522</v>
      </c>
      <c r="G159" s="44">
        <f t="shared" si="59"/>
        <v>0.21857638888888881</v>
      </c>
      <c r="H159" s="45">
        <f t="shared" si="60"/>
        <v>5</v>
      </c>
      <c r="I159" s="45">
        <f t="shared" si="61"/>
        <v>14</v>
      </c>
      <c r="J159" s="44">
        <f>SUMIF('Rake Load'!C:C,B159,'Rake Load'!DK:DK)</f>
        <v>0</v>
      </c>
      <c r="K159" s="50">
        <f t="shared" si="62"/>
        <v>0.87430555555555522</v>
      </c>
      <c r="L159" s="50">
        <f t="shared" si="63"/>
        <v>0.21857638888888881</v>
      </c>
      <c r="M159" s="59">
        <f t="shared" si="64"/>
        <v>5</v>
      </c>
      <c r="N159" s="59">
        <f t="shared" si="65"/>
        <v>14</v>
      </c>
      <c r="O159" s="480">
        <f>SUMIF(C$2:C159,C159,D$2:D159)</f>
        <v>20</v>
      </c>
      <c r="P159" s="42">
        <f>SUMIF(C$2:C159,C159,F$2:F159)</f>
        <v>3.1902777777777773</v>
      </c>
      <c r="Q159" s="46">
        <f t="shared" si="66"/>
        <v>0.15951388888888887</v>
      </c>
      <c r="R159" s="45">
        <f t="shared" si="67"/>
        <v>3</v>
      </c>
      <c r="S159" s="45">
        <f t="shared" si="68"/>
        <v>49</v>
      </c>
      <c r="T159" s="480">
        <f>SUM(D$2:D159)</f>
        <v>262</v>
      </c>
      <c r="U159" s="47">
        <f>SUMIF(C$2:C159,C159,E$2:E159)</f>
        <v>71051.69</v>
      </c>
      <c r="V159" s="47">
        <f>SUM(E$2:E159)</f>
        <v>923071.00999999966</v>
      </c>
      <c r="W159" s="52">
        <f>SUM(F$2:F159)</f>
        <v>40740.507638888921</v>
      </c>
      <c r="X159" s="52">
        <f t="shared" si="69"/>
        <v>155.49812075911802</v>
      </c>
      <c r="Y159" s="45">
        <f t="shared" si="70"/>
        <v>11</v>
      </c>
      <c r="Z159" s="45">
        <f t="shared" si="71"/>
        <v>57</v>
      </c>
      <c r="AA159" s="47">
        <f>SUMIF('Rake Load'!C:C,Summary!B159,'Rake Load'!CA:CA)</f>
        <v>1.993055555555556</v>
      </c>
      <c r="AB159" s="47">
        <f>SUMIF(C$2:C159,C159,AA$2:AA159)</f>
        <v>7.2048611111111116</v>
      </c>
      <c r="AC159" s="47">
        <f>SUM(AA$2:AA159)</f>
        <v>93.655555555578815</v>
      </c>
      <c r="AD159" s="52">
        <f t="shared" si="72"/>
        <v>0.49826388888888901</v>
      </c>
      <c r="AE159" s="52">
        <f t="shared" si="73"/>
        <v>0.36024305555555558</v>
      </c>
      <c r="AF159" s="52">
        <f t="shared" si="74"/>
        <v>0.35746395250220919</v>
      </c>
      <c r="AG159" s="47">
        <f>SUMIF(Unloader!B:B,Summary!B159,Unloader!M:M)</f>
        <v>14839</v>
      </c>
      <c r="AH159" s="47">
        <f>SUMIF(C$2:C159,C159,AG$2:AG159)</f>
        <v>14839</v>
      </c>
      <c r="AI159" s="47">
        <f>SUM(AG$2:AG159)</f>
        <v>1276230</v>
      </c>
      <c r="AJ159" s="52">
        <f>SUMIF(Unloader!B:B,Summary!B159,Unloader!W:W)</f>
        <v>0.36944444444444446</v>
      </c>
      <c r="AK159" s="52">
        <f>SUMIF(Unloader!B:B,Summary!B159,Unloader!AD:AD)+SUMIF(Unloader!B:B,Summary!B159,Unloader!BR:BR)+SUMIF(Unloader!B:B,Summary!B159,Unloader!BN:BN)</f>
        <v>2.0833333333333333E-3</v>
      </c>
      <c r="AL159" s="52">
        <f>SUMIF(C$2:C159,C159,AJ$2:AJ159)</f>
        <v>0.36944444444444446</v>
      </c>
      <c r="AM159" s="52">
        <f>SUMIF(C$2:C159,C159,AK$2:AK159)</f>
        <v>2.0833333333333333E-3</v>
      </c>
      <c r="AN159" s="47">
        <f t="shared" si="75"/>
        <v>1683.0623818525519</v>
      </c>
      <c r="AO159" s="47">
        <f>SUM(AJ$2:AJ159)</f>
        <v>42.059027777777779</v>
      </c>
      <c r="AP159" s="47">
        <f>SUM(AK$2:AK159)</f>
        <v>2.9409722222222228</v>
      </c>
      <c r="AQ159" s="47">
        <f t="shared" si="76"/>
        <v>1359.378661459258</v>
      </c>
    </row>
    <row r="160" spans="1:43">
      <c r="A160" s="166">
        <f t="shared" si="79"/>
        <v>159</v>
      </c>
      <c r="B160" s="478">
        <f t="shared" si="79"/>
        <v>40792</v>
      </c>
      <c r="C160" s="42">
        <f t="shared" si="58"/>
        <v>9</v>
      </c>
      <c r="D160" s="170">
        <f>COUNTIF('Rake Load'!C:C,Summary!B160)</f>
        <v>5</v>
      </c>
      <c r="E160" s="170">
        <f>SUMIF('Rake Load'!C:C,B160,'Rake Load'!K:K)</f>
        <v>17413.370000000003</v>
      </c>
      <c r="F160" s="44">
        <f>SUMIF('Rake Load'!C:C,B160,'Rake Load'!AZ:AZ)</f>
        <v>0.73055555555555574</v>
      </c>
      <c r="G160" s="44">
        <f t="shared" si="59"/>
        <v>0.14611111111111114</v>
      </c>
      <c r="H160" s="45">
        <f t="shared" si="60"/>
        <v>3</v>
      </c>
      <c r="I160" s="45">
        <f t="shared" si="61"/>
        <v>30</v>
      </c>
      <c r="J160" s="44">
        <f>SUMIF('Rake Load'!C:C,B160,'Rake Load'!DK:DK)</f>
        <v>0</v>
      </c>
      <c r="K160" s="50">
        <f t="shared" si="62"/>
        <v>0.73055555555555574</v>
      </c>
      <c r="L160" s="50">
        <f t="shared" si="63"/>
        <v>0.14611111111111114</v>
      </c>
      <c r="M160" s="59">
        <f t="shared" si="64"/>
        <v>3</v>
      </c>
      <c r="N160" s="59">
        <f t="shared" si="65"/>
        <v>30</v>
      </c>
      <c r="O160" s="480">
        <f>SUMIF(C$2:C160,C160,D$2:D160)</f>
        <v>25</v>
      </c>
      <c r="P160" s="42">
        <f>SUMIF(C$2:C160,C160,F$2:F160)</f>
        <v>3.9208333333333329</v>
      </c>
      <c r="Q160" s="46">
        <f t="shared" si="66"/>
        <v>0.15683333333333332</v>
      </c>
      <c r="R160" s="45">
        <f t="shared" si="67"/>
        <v>3</v>
      </c>
      <c r="S160" s="45">
        <f t="shared" si="68"/>
        <v>45</v>
      </c>
      <c r="T160" s="480">
        <f>SUM(D$2:D160)</f>
        <v>267</v>
      </c>
      <c r="U160" s="47">
        <f>SUMIF(C$2:C160,C160,E$2:E160)</f>
        <v>88465.06</v>
      </c>
      <c r="V160" s="47">
        <f>SUM(E$2:E160)</f>
        <v>940484.37999999966</v>
      </c>
      <c r="W160" s="52">
        <f>SUM(F$2:F160)</f>
        <v>40741.238194444479</v>
      </c>
      <c r="X160" s="52">
        <f t="shared" si="69"/>
        <v>152.58890709529769</v>
      </c>
      <c r="Y160" s="45">
        <f t="shared" si="70"/>
        <v>14</v>
      </c>
      <c r="Z160" s="45">
        <f t="shared" si="71"/>
        <v>8</v>
      </c>
      <c r="AA160" s="47">
        <f>SUMIF('Rake Load'!C:C,Summary!B160,'Rake Load'!CA:CA)</f>
        <v>1.7430555555555554</v>
      </c>
      <c r="AB160" s="47">
        <f>SUMIF(C$2:C160,C160,AA$2:AA160)</f>
        <v>8.9479166666666679</v>
      </c>
      <c r="AC160" s="47">
        <f>SUM(AA$2:AA160)</f>
        <v>95.398611111134372</v>
      </c>
      <c r="AD160" s="52">
        <f t="shared" si="72"/>
        <v>0.34861111111111109</v>
      </c>
      <c r="AE160" s="52">
        <f t="shared" si="73"/>
        <v>0.35791666666666672</v>
      </c>
      <c r="AF160" s="52">
        <f t="shared" si="74"/>
        <v>0.35729816895555944</v>
      </c>
      <c r="AG160" s="47">
        <f>SUMIF(Unloader!B:B,Summary!B160,Unloader!M:M)</f>
        <v>15323</v>
      </c>
      <c r="AH160" s="47">
        <f>SUMIF(C$2:C160,C160,AG$2:AG160)</f>
        <v>30162</v>
      </c>
      <c r="AI160" s="47">
        <f>SUM(AG$2:AG160)</f>
        <v>1291553</v>
      </c>
      <c r="AJ160" s="52">
        <f>SUMIF(Unloader!B:B,Summary!B160,Unloader!W:W)</f>
        <v>0.625</v>
      </c>
      <c r="AK160" s="52">
        <f>SUMIF(Unloader!B:B,Summary!B160,Unloader!AD:AD)+SUMIF(Unloader!B:B,Summary!B160,Unloader!BR:BR)+SUMIF(Unloader!B:B,Summary!B160,Unloader!BN:BN)</f>
        <v>0</v>
      </c>
      <c r="AL160" s="52">
        <f>SUMIF(C$2:C160,C160,AJ$2:AJ160)</f>
        <v>0.99444444444444446</v>
      </c>
      <c r="AM160" s="52">
        <f>SUMIF(C$2:C160,C160,AK$2:AK160)</f>
        <v>2.0833333333333333E-3</v>
      </c>
      <c r="AN160" s="47">
        <f t="shared" si="75"/>
        <v>1266.4240727781664</v>
      </c>
      <c r="AO160" s="47">
        <f>SUM(AJ$2:AJ160)</f>
        <v>42.684027777777779</v>
      </c>
      <c r="AP160" s="47">
        <f>SUM(AK$2:AK160)</f>
        <v>2.9409722222222228</v>
      </c>
      <c r="AQ160" s="47">
        <f t="shared" si="76"/>
        <v>1354.0656998077932</v>
      </c>
    </row>
    <row r="161" spans="1:43">
      <c r="A161" s="166">
        <f t="shared" si="79"/>
        <v>160</v>
      </c>
      <c r="B161" s="478">
        <f t="shared" si="79"/>
        <v>40793</v>
      </c>
      <c r="C161" s="42">
        <f t="shared" si="58"/>
        <v>9</v>
      </c>
      <c r="D161" s="170">
        <f>COUNTIF('Rake Load'!C:C,Summary!B161)</f>
        <v>2</v>
      </c>
      <c r="E161" s="170">
        <f>SUMIF('Rake Load'!C:C,B161,'Rake Load'!K:K)</f>
        <v>7100.3700000000008</v>
      </c>
      <c r="F161" s="44">
        <f>SUMIF('Rake Load'!C:C,B161,'Rake Load'!AZ:AZ)</f>
        <v>0.12361111111111112</v>
      </c>
      <c r="G161" s="44">
        <f t="shared" si="59"/>
        <v>6.1805555555555558E-2</v>
      </c>
      <c r="H161" s="45">
        <f t="shared" si="60"/>
        <v>1</v>
      </c>
      <c r="I161" s="45">
        <f t="shared" si="61"/>
        <v>29</v>
      </c>
      <c r="J161" s="44">
        <f>SUMIF('Rake Load'!C:C,B161,'Rake Load'!DK:DK)</f>
        <v>0</v>
      </c>
      <c r="K161" s="50">
        <f t="shared" si="62"/>
        <v>0.12361111111111112</v>
      </c>
      <c r="L161" s="50">
        <f t="shared" si="63"/>
        <v>6.1805555555555558E-2</v>
      </c>
      <c r="M161" s="59">
        <f t="shared" si="64"/>
        <v>1</v>
      </c>
      <c r="N161" s="59">
        <f t="shared" si="65"/>
        <v>29</v>
      </c>
      <c r="O161" s="480">
        <f>SUMIF(C$2:C161,C161,D$2:D161)</f>
        <v>27</v>
      </c>
      <c r="P161" s="42">
        <f>SUMIF(C$2:C161,C161,F$2:F161)</f>
        <v>4.0444444444444443</v>
      </c>
      <c r="Q161" s="46">
        <f t="shared" si="66"/>
        <v>0.14979423868312758</v>
      </c>
      <c r="R161" s="45">
        <f t="shared" si="67"/>
        <v>3</v>
      </c>
      <c r="S161" s="45">
        <f t="shared" si="68"/>
        <v>35</v>
      </c>
      <c r="T161" s="480">
        <f>SUM(D$2:D161)</f>
        <v>269</v>
      </c>
      <c r="U161" s="47">
        <f>SUMIF(C$2:C161,C161,E$2:E161)</f>
        <v>95565.43</v>
      </c>
      <c r="V161" s="47">
        <f>SUM(E$2:E161)</f>
        <v>947584.74999999965</v>
      </c>
      <c r="W161" s="52">
        <f>SUM(F$2:F161)</f>
        <v>40741.361805555593</v>
      </c>
      <c r="X161" s="52">
        <f t="shared" si="69"/>
        <v>151.45487660057842</v>
      </c>
      <c r="Y161" s="45">
        <f t="shared" si="70"/>
        <v>10</v>
      </c>
      <c r="Z161" s="45">
        <f t="shared" si="71"/>
        <v>55</v>
      </c>
      <c r="AA161" s="47">
        <f>SUMIF('Rake Load'!C:C,Summary!B161,'Rake Load'!CA:CA)</f>
        <v>0.61111111111111094</v>
      </c>
      <c r="AB161" s="47">
        <f>SUMIF(C$2:C161,C161,AA$2:AA161)</f>
        <v>9.5590277777777786</v>
      </c>
      <c r="AC161" s="47">
        <f>SUM(AA$2:AA161)</f>
        <v>96.009722222245486</v>
      </c>
      <c r="AD161" s="52">
        <f t="shared" si="72"/>
        <v>0.30555555555555547</v>
      </c>
      <c r="AE161" s="52">
        <f t="shared" si="73"/>
        <v>0.35403806584362141</v>
      </c>
      <c r="AF161" s="52">
        <f t="shared" si="74"/>
        <v>0.35691346551020625</v>
      </c>
      <c r="AG161" s="47">
        <f>SUMIF(Unloader!B:B,Summary!B161,Unloader!M:M)</f>
        <v>0</v>
      </c>
      <c r="AH161" s="47">
        <f>SUMIF(C$2:C161,C161,AG$2:AG161)</f>
        <v>30162</v>
      </c>
      <c r="AI161" s="47">
        <f>SUM(AG$2:AG161)</f>
        <v>1291553</v>
      </c>
      <c r="AJ161" s="52">
        <f>SUMIF(Unloader!B:B,Summary!B161,Unloader!W:W)</f>
        <v>0</v>
      </c>
      <c r="AK161" s="52">
        <f>SUMIF(Unloader!B:B,Summary!B161,Unloader!AD:AD)+SUMIF(Unloader!B:B,Summary!B161,Unloader!BR:BR)+SUMIF(Unloader!B:B,Summary!B161,Unloader!BN:BN)</f>
        <v>0</v>
      </c>
      <c r="AL161" s="52">
        <f>SUMIF(C$2:C161,C161,AJ$2:AJ161)</f>
        <v>0.99444444444444446</v>
      </c>
      <c r="AM161" s="52">
        <f>SUMIF(C$2:C161,C161,AK$2:AK161)</f>
        <v>2.0833333333333333E-3</v>
      </c>
      <c r="AN161" s="47">
        <f t="shared" si="75"/>
        <v>1266.4240727781664</v>
      </c>
      <c r="AO161" s="47">
        <f>SUM(AJ$2:AJ161)</f>
        <v>42.684027777777779</v>
      </c>
      <c r="AP161" s="47">
        <f>SUM(AK$2:AK161)</f>
        <v>2.9409722222222228</v>
      </c>
      <c r="AQ161" s="47">
        <f t="shared" si="76"/>
        <v>1354.0656998077932</v>
      </c>
    </row>
    <row r="162" spans="1:43">
      <c r="A162" s="166">
        <f t="shared" si="79"/>
        <v>161</v>
      </c>
      <c r="B162" s="478">
        <f t="shared" si="79"/>
        <v>40794</v>
      </c>
      <c r="C162" s="42">
        <f t="shared" si="58"/>
        <v>9</v>
      </c>
      <c r="D162" s="170">
        <f>COUNTIF('Rake Load'!C:C,Summary!B162)</f>
        <v>4</v>
      </c>
      <c r="E162" s="170">
        <f>SUMIF('Rake Load'!C:C,B162,'Rake Load'!K:K)</f>
        <v>14757.7</v>
      </c>
      <c r="F162" s="44">
        <f>SUMIF('Rake Load'!C:C,B162,'Rake Load'!AZ:AZ)</f>
        <v>0.51041666666666663</v>
      </c>
      <c r="G162" s="44">
        <f t="shared" si="59"/>
        <v>0.12760416666666666</v>
      </c>
      <c r="H162" s="45">
        <f t="shared" si="60"/>
        <v>3</v>
      </c>
      <c r="I162" s="45">
        <f t="shared" si="61"/>
        <v>3</v>
      </c>
      <c r="J162" s="44">
        <f>SUMIF('Rake Load'!C:C,B162,'Rake Load'!DK:DK)</f>
        <v>0</v>
      </c>
      <c r="K162" s="50">
        <f t="shared" si="62"/>
        <v>0.51041666666666663</v>
      </c>
      <c r="L162" s="50">
        <f t="shared" si="63"/>
        <v>0.12760416666666666</v>
      </c>
      <c r="M162" s="59">
        <f t="shared" si="64"/>
        <v>3</v>
      </c>
      <c r="N162" s="59">
        <f t="shared" si="65"/>
        <v>3</v>
      </c>
      <c r="O162" s="480">
        <f>SUMIF(C$2:C162,C162,D$2:D162)</f>
        <v>31</v>
      </c>
      <c r="P162" s="42">
        <f>SUMIF(C$2:C162,C162,F$2:F162)</f>
        <v>4.5548611111111112</v>
      </c>
      <c r="Q162" s="46">
        <f t="shared" si="66"/>
        <v>0.14693100358422939</v>
      </c>
      <c r="R162" s="45">
        <f t="shared" si="67"/>
        <v>3</v>
      </c>
      <c r="S162" s="45">
        <f t="shared" si="68"/>
        <v>31</v>
      </c>
      <c r="T162" s="480">
        <f>SUM(D$2:D162)</f>
        <v>273</v>
      </c>
      <c r="U162" s="47">
        <f>SUMIF(C$2:C162,C162,E$2:E162)</f>
        <v>110323.12999999999</v>
      </c>
      <c r="V162" s="47">
        <f>SUM(E$2:E162)</f>
        <v>962342.4499999996</v>
      </c>
      <c r="W162" s="52">
        <f>SUM(F$2:F162)</f>
        <v>40741.872222222257</v>
      </c>
      <c r="X162" s="52">
        <f t="shared" si="69"/>
        <v>149.23762718762731</v>
      </c>
      <c r="Y162" s="45">
        <f t="shared" si="70"/>
        <v>5</v>
      </c>
      <c r="Z162" s="45">
        <f t="shared" si="71"/>
        <v>42</v>
      </c>
      <c r="AA162" s="47">
        <f>SUMIF('Rake Load'!C:C,Summary!B162,'Rake Load'!CA:CA)</f>
        <v>1.7020833333333334</v>
      </c>
      <c r="AB162" s="47">
        <f>SUMIF(C$2:C162,C162,AA$2:AA162)</f>
        <v>11.261111111111113</v>
      </c>
      <c r="AC162" s="47">
        <f>SUM(AA$2:AA162)</f>
        <v>97.71180555557882</v>
      </c>
      <c r="AD162" s="52">
        <f t="shared" si="72"/>
        <v>0.42552083333333335</v>
      </c>
      <c r="AE162" s="52">
        <f t="shared" si="73"/>
        <v>0.36326164874551975</v>
      </c>
      <c r="AF162" s="52">
        <f t="shared" si="74"/>
        <v>0.35791870166878686</v>
      </c>
      <c r="AG162" s="47">
        <f>SUMIF(Unloader!B:B,Summary!B162,Unloader!M:M)</f>
        <v>0</v>
      </c>
      <c r="AH162" s="47">
        <f>SUMIF(C$2:C162,C162,AG$2:AG162)</f>
        <v>30162</v>
      </c>
      <c r="AI162" s="47">
        <f>SUM(AG$2:AG162)</f>
        <v>1291553</v>
      </c>
      <c r="AJ162" s="52">
        <f>SUMIF(Unloader!B:B,Summary!B162,Unloader!W:W)</f>
        <v>0</v>
      </c>
      <c r="AK162" s="52">
        <f>SUMIF(Unloader!B:B,Summary!B162,Unloader!AD:AD)+SUMIF(Unloader!B:B,Summary!B162,Unloader!BR:BR)+SUMIF(Unloader!B:B,Summary!B162,Unloader!BN:BN)</f>
        <v>0</v>
      </c>
      <c r="AL162" s="52">
        <f>SUMIF(C$2:C162,C162,AJ$2:AJ162)</f>
        <v>0.99444444444444446</v>
      </c>
      <c r="AM162" s="52">
        <f>SUMIF(C$2:C162,C162,AK$2:AK162)</f>
        <v>2.0833333333333333E-3</v>
      </c>
      <c r="AN162" s="47">
        <f t="shared" si="75"/>
        <v>1266.4240727781664</v>
      </c>
      <c r="AO162" s="47">
        <f>SUM(AJ$2:AJ162)</f>
        <v>42.684027777777779</v>
      </c>
      <c r="AP162" s="47">
        <f>SUM(AK$2:AK162)</f>
        <v>2.9409722222222228</v>
      </c>
      <c r="AQ162" s="47">
        <f t="shared" si="76"/>
        <v>1354.0656998077932</v>
      </c>
    </row>
    <row r="163" spans="1:43">
      <c r="A163" s="166">
        <f t="shared" si="79"/>
        <v>162</v>
      </c>
      <c r="B163" s="478">
        <f t="shared" si="79"/>
        <v>40795</v>
      </c>
      <c r="C163" s="42">
        <f t="shared" si="58"/>
        <v>9</v>
      </c>
      <c r="D163" s="170">
        <f>COUNTIF('Rake Load'!C:C,Summary!B163)</f>
        <v>5</v>
      </c>
      <c r="E163" s="170">
        <f>SUMIF('Rake Load'!C:C,B163,'Rake Load'!K:K)</f>
        <v>18226.669999999998</v>
      </c>
      <c r="F163" s="44">
        <f>SUMIF('Rake Load'!C:C,B163,'Rake Load'!AZ:AZ)</f>
        <v>0.54374999999999996</v>
      </c>
      <c r="G163" s="44">
        <f t="shared" si="59"/>
        <v>0.10874999999999999</v>
      </c>
      <c r="H163" s="45">
        <f t="shared" si="60"/>
        <v>2</v>
      </c>
      <c r="I163" s="45">
        <f t="shared" si="61"/>
        <v>36</v>
      </c>
      <c r="J163" s="44">
        <f>SUMIF('Rake Load'!C:C,B163,'Rake Load'!DK:DK)</f>
        <v>0</v>
      </c>
      <c r="K163" s="50">
        <f t="shared" si="62"/>
        <v>0.54374999999999996</v>
      </c>
      <c r="L163" s="50">
        <f t="shared" si="63"/>
        <v>0.10874999999999999</v>
      </c>
      <c r="M163" s="59">
        <f t="shared" si="64"/>
        <v>2</v>
      </c>
      <c r="N163" s="59">
        <f t="shared" si="65"/>
        <v>36</v>
      </c>
      <c r="O163" s="480">
        <f>SUMIF(C$2:C163,C163,D$2:D163)</f>
        <v>36</v>
      </c>
      <c r="P163" s="42">
        <f>SUMIF(C$2:C163,C163,F$2:F163)</f>
        <v>5.0986111111111114</v>
      </c>
      <c r="Q163" s="46">
        <f t="shared" si="66"/>
        <v>0.14162808641975311</v>
      </c>
      <c r="R163" s="45">
        <f t="shared" si="67"/>
        <v>3</v>
      </c>
      <c r="S163" s="45">
        <f t="shared" si="68"/>
        <v>23</v>
      </c>
      <c r="T163" s="480">
        <f>SUM(D$2:D163)</f>
        <v>278</v>
      </c>
      <c r="U163" s="47">
        <f>SUMIF(C$2:C163,C163,E$2:E163)</f>
        <v>128549.79999999999</v>
      </c>
      <c r="V163" s="47">
        <f>SUM(E$2:E163)</f>
        <v>980569.11999999965</v>
      </c>
      <c r="W163" s="52">
        <f>SUM(F$2:F163)</f>
        <v>40742.415972222254</v>
      </c>
      <c r="X163" s="52">
        <f t="shared" si="69"/>
        <v>146.55545313749013</v>
      </c>
      <c r="Y163" s="45">
        <f t="shared" si="70"/>
        <v>13</v>
      </c>
      <c r="Z163" s="45">
        <f t="shared" si="71"/>
        <v>19</v>
      </c>
      <c r="AA163" s="47">
        <f>SUMIF('Rake Load'!C:C,Summary!B163,'Rake Load'!CA:CA)</f>
        <v>1.5951388888888889</v>
      </c>
      <c r="AB163" s="47">
        <f>SUMIF(C$2:C163,C163,AA$2:AA163)</f>
        <v>12.856250000000001</v>
      </c>
      <c r="AC163" s="47">
        <f>SUM(AA$2:AA163)</f>
        <v>99.306944444467703</v>
      </c>
      <c r="AD163" s="52">
        <f t="shared" si="72"/>
        <v>0.3190277777777778</v>
      </c>
      <c r="AE163" s="52">
        <f t="shared" si="73"/>
        <v>0.35711805555555559</v>
      </c>
      <c r="AF163" s="52">
        <f t="shared" si="74"/>
        <v>0.35721922462038741</v>
      </c>
      <c r="AG163" s="47">
        <f>SUMIF(Unloader!B:B,Summary!B163,Unloader!M:M)</f>
        <v>0</v>
      </c>
      <c r="AH163" s="47">
        <f>SUMIF(C$2:C163,C163,AG$2:AG163)</f>
        <v>30162</v>
      </c>
      <c r="AI163" s="47">
        <f>SUM(AG$2:AG163)</f>
        <v>1291553</v>
      </c>
      <c r="AJ163" s="52">
        <f>SUMIF(Unloader!B:B,Summary!B163,Unloader!W:W)</f>
        <v>0</v>
      </c>
      <c r="AK163" s="52">
        <f>SUMIF(Unloader!B:B,Summary!B163,Unloader!AD:AD)+SUMIF(Unloader!B:B,Summary!B163,Unloader!BR:BR)+SUMIF(Unloader!B:B,Summary!B163,Unloader!BN:BN)</f>
        <v>0</v>
      </c>
      <c r="AL163" s="52">
        <f>SUMIF(C$2:C163,C163,AJ$2:AJ163)</f>
        <v>0.99444444444444446</v>
      </c>
      <c r="AM163" s="52">
        <f>SUMIF(C$2:C163,C163,AK$2:AK163)</f>
        <v>2.0833333333333333E-3</v>
      </c>
      <c r="AN163" s="47">
        <f t="shared" si="75"/>
        <v>1266.4240727781664</v>
      </c>
      <c r="AO163" s="47">
        <f>SUM(AJ$2:AJ163)</f>
        <v>42.684027777777779</v>
      </c>
      <c r="AP163" s="47">
        <f>SUM(AK$2:AK163)</f>
        <v>2.9409722222222228</v>
      </c>
      <c r="AQ163" s="47">
        <f t="shared" si="76"/>
        <v>1354.0656998077932</v>
      </c>
    </row>
    <row r="164" spans="1:43">
      <c r="A164" s="166">
        <f t="shared" si="79"/>
        <v>163</v>
      </c>
      <c r="B164" s="478">
        <f t="shared" si="79"/>
        <v>40796</v>
      </c>
      <c r="C164" s="42">
        <f t="shared" si="58"/>
        <v>9</v>
      </c>
      <c r="D164" s="170">
        <f>COUNTIF('Rake Load'!C:C,Summary!B164)</f>
        <v>4</v>
      </c>
      <c r="E164" s="170">
        <f>SUMIF('Rake Load'!C:C,B164,'Rake Load'!K:K)</f>
        <v>14649.029999999999</v>
      </c>
      <c r="F164" s="44">
        <f>SUMIF('Rake Load'!C:C,B164,'Rake Load'!AZ:AZ)</f>
        <v>0.40277777777777762</v>
      </c>
      <c r="G164" s="44">
        <f t="shared" si="59"/>
        <v>0.10069444444444441</v>
      </c>
      <c r="H164" s="45">
        <f t="shared" si="60"/>
        <v>2</v>
      </c>
      <c r="I164" s="45">
        <f t="shared" si="61"/>
        <v>25</v>
      </c>
      <c r="J164" s="44">
        <f>SUMIF('Rake Load'!C:C,B164,'Rake Load'!DK:DK)</f>
        <v>0</v>
      </c>
      <c r="K164" s="50">
        <f t="shared" si="62"/>
        <v>0.40277777777777762</v>
      </c>
      <c r="L164" s="50">
        <f t="shared" si="63"/>
        <v>0.10069444444444441</v>
      </c>
      <c r="M164" s="59">
        <f t="shared" si="64"/>
        <v>2</v>
      </c>
      <c r="N164" s="59">
        <f t="shared" si="65"/>
        <v>25</v>
      </c>
      <c r="O164" s="480">
        <f>SUMIF(C$2:C164,C164,D$2:D164)</f>
        <v>40</v>
      </c>
      <c r="P164" s="42">
        <f>SUMIF(C$2:C164,C164,F$2:F164)</f>
        <v>5.5013888888888891</v>
      </c>
      <c r="Q164" s="46">
        <f t="shared" si="66"/>
        <v>0.13753472222222224</v>
      </c>
      <c r="R164" s="45">
        <f t="shared" si="67"/>
        <v>3</v>
      </c>
      <c r="S164" s="45">
        <f t="shared" si="68"/>
        <v>18</v>
      </c>
      <c r="T164" s="480">
        <f>SUM(D$2:D164)</f>
        <v>282</v>
      </c>
      <c r="U164" s="47">
        <f>SUMIF(C$2:C164,C164,E$2:E164)</f>
        <v>143198.82999999999</v>
      </c>
      <c r="V164" s="47">
        <f>SUM(E$2:E164)</f>
        <v>995218.14999999967</v>
      </c>
      <c r="W164" s="52">
        <f>SUM(F$2:F164)</f>
        <v>40742.818750000035</v>
      </c>
      <c r="X164" s="52">
        <f t="shared" si="69"/>
        <v>144.478080673759</v>
      </c>
      <c r="Y164" s="45">
        <f t="shared" si="70"/>
        <v>11</v>
      </c>
      <c r="Z164" s="45">
        <f t="shared" si="71"/>
        <v>28</v>
      </c>
      <c r="AA164" s="47">
        <f>SUMIF('Rake Load'!C:C,Summary!B164,'Rake Load'!CA:CA)</f>
        <v>0.85763888888888873</v>
      </c>
      <c r="AB164" s="47">
        <f>SUMIF(C$2:C164,C164,AA$2:AA164)</f>
        <v>13.71388888888889</v>
      </c>
      <c r="AC164" s="47">
        <f>SUM(AA$2:AA164)</f>
        <v>100.16458333335659</v>
      </c>
      <c r="AD164" s="52">
        <f t="shared" si="72"/>
        <v>0.21440972222222218</v>
      </c>
      <c r="AE164" s="52">
        <f t="shared" si="73"/>
        <v>0.34284722222222225</v>
      </c>
      <c r="AF164" s="52">
        <f t="shared" si="74"/>
        <v>0.35519355791970419</v>
      </c>
      <c r="AG164" s="47">
        <f>SUMIF(Unloader!B:B,Summary!B164,Unloader!M:M)</f>
        <v>0</v>
      </c>
      <c r="AH164" s="47">
        <f>SUMIF(C$2:C164,C164,AG$2:AG164)</f>
        <v>30162</v>
      </c>
      <c r="AI164" s="47">
        <f>SUM(AG$2:AG164)</f>
        <v>1291553</v>
      </c>
      <c r="AJ164" s="52">
        <f>SUMIF(Unloader!B:B,Summary!B164,Unloader!W:W)</f>
        <v>0</v>
      </c>
      <c r="AK164" s="52">
        <f>SUMIF(Unloader!B:B,Summary!B164,Unloader!AD:AD)+SUMIF(Unloader!B:B,Summary!B164,Unloader!BR:BR)+SUMIF(Unloader!B:B,Summary!B164,Unloader!BN:BN)</f>
        <v>0</v>
      </c>
      <c r="AL164" s="52">
        <f>SUMIF(C$2:C164,C164,AJ$2:AJ164)</f>
        <v>0.99444444444444446</v>
      </c>
      <c r="AM164" s="52">
        <f>SUMIF(C$2:C164,C164,AK$2:AK164)</f>
        <v>2.0833333333333333E-3</v>
      </c>
      <c r="AN164" s="47">
        <f t="shared" si="75"/>
        <v>1266.4240727781664</v>
      </c>
      <c r="AO164" s="47">
        <f>SUM(AJ$2:AJ164)</f>
        <v>42.684027777777779</v>
      </c>
      <c r="AP164" s="47">
        <f>SUM(AK$2:AK164)</f>
        <v>2.9409722222222228</v>
      </c>
      <c r="AQ164" s="47">
        <f t="shared" si="76"/>
        <v>1354.0656998077932</v>
      </c>
    </row>
    <row r="165" spans="1:43">
      <c r="A165" s="166">
        <f t="shared" si="79"/>
        <v>164</v>
      </c>
      <c r="B165" s="478">
        <f t="shared" si="79"/>
        <v>40797</v>
      </c>
      <c r="C165" s="42">
        <f t="shared" si="58"/>
        <v>9</v>
      </c>
      <c r="D165" s="170">
        <f>COUNTIF('Rake Load'!C:C,Summary!B165)</f>
        <v>3</v>
      </c>
      <c r="E165" s="170">
        <f>SUMIF('Rake Load'!C:C,B165,'Rake Load'!K:K)</f>
        <v>11007.85</v>
      </c>
      <c r="F165" s="44">
        <f>SUMIF('Rake Load'!C:C,B165,'Rake Load'!AZ:AZ)</f>
        <v>0.26180555555555551</v>
      </c>
      <c r="G165" s="44">
        <f t="shared" si="59"/>
        <v>8.7268518518518509E-2</v>
      </c>
      <c r="H165" s="45">
        <f t="shared" si="60"/>
        <v>2</v>
      </c>
      <c r="I165" s="45">
        <f t="shared" si="61"/>
        <v>5</v>
      </c>
      <c r="J165" s="44">
        <f>SUMIF('Rake Load'!C:C,B165,'Rake Load'!DK:DK)</f>
        <v>0</v>
      </c>
      <c r="K165" s="50">
        <f t="shared" si="62"/>
        <v>0.26180555555555551</v>
      </c>
      <c r="L165" s="50">
        <f t="shared" si="63"/>
        <v>8.7268518518518509E-2</v>
      </c>
      <c r="M165" s="59">
        <f t="shared" si="64"/>
        <v>2</v>
      </c>
      <c r="N165" s="59">
        <f t="shared" si="65"/>
        <v>5</v>
      </c>
      <c r="O165" s="480">
        <f>SUMIF(C$2:C165,C165,D$2:D165)</f>
        <v>43</v>
      </c>
      <c r="P165" s="42">
        <f>SUMIF(C$2:C165,C165,F$2:F165)</f>
        <v>5.7631944444444443</v>
      </c>
      <c r="Q165" s="46">
        <f t="shared" si="66"/>
        <v>0.13402777777777777</v>
      </c>
      <c r="R165" s="45">
        <f t="shared" si="67"/>
        <v>3</v>
      </c>
      <c r="S165" s="45">
        <f t="shared" si="68"/>
        <v>13</v>
      </c>
      <c r="T165" s="480">
        <f>SUM(D$2:D165)</f>
        <v>285</v>
      </c>
      <c r="U165" s="47">
        <f>SUMIF(C$2:C165,C165,E$2:E165)</f>
        <v>154206.68</v>
      </c>
      <c r="V165" s="47">
        <f>SUM(E$2:E165)</f>
        <v>1006225.9999999997</v>
      </c>
      <c r="W165" s="52">
        <f>SUM(F$2:F165)</f>
        <v>40743.080555555593</v>
      </c>
      <c r="X165" s="52">
        <f t="shared" si="69"/>
        <v>142.95817738791436</v>
      </c>
      <c r="Y165" s="45">
        <f t="shared" si="70"/>
        <v>22</v>
      </c>
      <c r="Z165" s="45">
        <f t="shared" si="71"/>
        <v>59</v>
      </c>
      <c r="AA165" s="47">
        <f>SUMIF('Rake Load'!C:C,Summary!B165,'Rake Load'!CA:CA)</f>
        <v>0.66041666666666676</v>
      </c>
      <c r="AB165" s="47">
        <f>SUMIF(C$2:C165,C165,AA$2:AA165)</f>
        <v>14.374305555555557</v>
      </c>
      <c r="AC165" s="47">
        <f>SUM(AA$2:AA165)</f>
        <v>100.82500000002325</v>
      </c>
      <c r="AD165" s="52">
        <f t="shared" si="72"/>
        <v>0.22013888888888891</v>
      </c>
      <c r="AE165" s="52">
        <f t="shared" si="73"/>
        <v>0.33428617571059432</v>
      </c>
      <c r="AF165" s="52">
        <f t="shared" si="74"/>
        <v>0.35377192982464301</v>
      </c>
      <c r="AG165" s="47">
        <f>SUMIF(Unloader!B:B,Summary!B165,Unloader!M:M)</f>
        <v>0</v>
      </c>
      <c r="AH165" s="47">
        <f>SUMIF(C$2:C165,C165,AG$2:AG165)</f>
        <v>30162</v>
      </c>
      <c r="AI165" s="47">
        <f>SUM(AG$2:AG165)</f>
        <v>1291553</v>
      </c>
      <c r="AJ165" s="52">
        <f>SUMIF(Unloader!B:B,Summary!B165,Unloader!W:W)</f>
        <v>0</v>
      </c>
      <c r="AK165" s="52">
        <f>SUMIF(Unloader!B:B,Summary!B165,Unloader!AD:AD)+SUMIF(Unloader!B:B,Summary!B165,Unloader!BR:BR)+SUMIF(Unloader!B:B,Summary!B165,Unloader!BN:BN)</f>
        <v>0</v>
      </c>
      <c r="AL165" s="52">
        <f>SUMIF(C$2:C165,C165,AJ$2:AJ165)</f>
        <v>0.99444444444444446</v>
      </c>
      <c r="AM165" s="52">
        <f>SUMIF(C$2:C165,C165,AK$2:AK165)</f>
        <v>2.0833333333333333E-3</v>
      </c>
      <c r="AN165" s="47">
        <f t="shared" si="75"/>
        <v>1266.4240727781664</v>
      </c>
      <c r="AO165" s="47">
        <f>SUM(AJ$2:AJ165)</f>
        <v>42.684027777777779</v>
      </c>
      <c r="AP165" s="47">
        <f>SUM(AK$2:AK165)</f>
        <v>2.9409722222222228</v>
      </c>
      <c r="AQ165" s="47">
        <f t="shared" si="76"/>
        <v>1354.0656998077932</v>
      </c>
    </row>
    <row r="166" spans="1:43">
      <c r="A166" s="166">
        <f t="shared" si="79"/>
        <v>165</v>
      </c>
      <c r="B166" s="478">
        <f t="shared" si="79"/>
        <v>40798</v>
      </c>
      <c r="C166" s="42">
        <f t="shared" si="58"/>
        <v>9</v>
      </c>
      <c r="D166" s="170">
        <f>COUNTIF('Rake Load'!C:C,Summary!B166)</f>
        <v>3</v>
      </c>
      <c r="E166" s="170">
        <f>SUMIF('Rake Load'!C:C,B166,'Rake Load'!K:K)</f>
        <v>10854.91</v>
      </c>
      <c r="F166" s="44">
        <f>SUMIF('Rake Load'!C:C,B166,'Rake Load'!AZ:AZ)</f>
        <v>0.25069444444444444</v>
      </c>
      <c r="G166" s="44">
        <f t="shared" si="59"/>
        <v>8.3564814814814814E-2</v>
      </c>
      <c r="H166" s="45">
        <f t="shared" si="60"/>
        <v>2</v>
      </c>
      <c r="I166" s="45">
        <f t="shared" si="61"/>
        <v>0</v>
      </c>
      <c r="J166" s="44">
        <f>SUMIF('Rake Load'!C:C,B166,'Rake Load'!DK:DK)</f>
        <v>0</v>
      </c>
      <c r="K166" s="50">
        <f t="shared" si="62"/>
        <v>0.25069444444444444</v>
      </c>
      <c r="L166" s="50">
        <f t="shared" si="63"/>
        <v>8.3564814814814814E-2</v>
      </c>
      <c r="M166" s="59">
        <f t="shared" si="64"/>
        <v>2</v>
      </c>
      <c r="N166" s="59">
        <f t="shared" si="65"/>
        <v>0</v>
      </c>
      <c r="O166" s="480">
        <f>SUMIF(C$2:C166,C166,D$2:D166)</f>
        <v>46</v>
      </c>
      <c r="P166" s="42">
        <f>SUMIF(C$2:C166,C166,F$2:F166)</f>
        <v>6.0138888888888884</v>
      </c>
      <c r="Q166" s="46">
        <f t="shared" si="66"/>
        <v>0.13073671497584541</v>
      </c>
      <c r="R166" s="45">
        <f t="shared" si="67"/>
        <v>3</v>
      </c>
      <c r="S166" s="45">
        <f t="shared" si="68"/>
        <v>8</v>
      </c>
      <c r="T166" s="480">
        <f>SUM(D$2:D166)</f>
        <v>288</v>
      </c>
      <c r="U166" s="47">
        <f>SUMIF(C$2:C166,C166,E$2:E166)</f>
        <v>165061.59</v>
      </c>
      <c r="V166" s="47">
        <f>SUM(E$2:E166)</f>
        <v>1017080.9099999997</v>
      </c>
      <c r="W166" s="52">
        <f>SUM(F$2:F166)</f>
        <v>40743.331250000039</v>
      </c>
      <c r="X166" s="52">
        <f t="shared" si="69"/>
        <v>141.46990017361125</v>
      </c>
      <c r="Y166" s="45">
        <f t="shared" si="70"/>
        <v>11</v>
      </c>
      <c r="Z166" s="45">
        <f t="shared" si="71"/>
        <v>16</v>
      </c>
      <c r="AA166" s="47">
        <f>SUMIF('Rake Load'!C:C,Summary!B166,'Rake Load'!CA:CA)</f>
        <v>0.64930555555555536</v>
      </c>
      <c r="AB166" s="47">
        <f>SUMIF(C$2:C166,C166,AA$2:AA166)</f>
        <v>15.023611111111112</v>
      </c>
      <c r="AC166" s="47">
        <f>SUM(AA$2:AA166)</f>
        <v>101.47430555557881</v>
      </c>
      <c r="AD166" s="52">
        <f t="shared" si="72"/>
        <v>0.21643518518518512</v>
      </c>
      <c r="AE166" s="52">
        <f t="shared" si="73"/>
        <v>0.32660024154589373</v>
      </c>
      <c r="AF166" s="52">
        <f t="shared" si="74"/>
        <v>0.35234133873464862</v>
      </c>
      <c r="AG166" s="47">
        <f>SUMIF(Unloader!B:B,Summary!B166,Unloader!M:M)</f>
        <v>0</v>
      </c>
      <c r="AH166" s="47">
        <f>SUMIF(C$2:C166,C166,AG$2:AG166)</f>
        <v>30162</v>
      </c>
      <c r="AI166" s="47">
        <f>SUM(AG$2:AG166)</f>
        <v>1291553</v>
      </c>
      <c r="AJ166" s="52">
        <f>SUMIF(Unloader!B:B,Summary!B166,Unloader!W:W)</f>
        <v>0</v>
      </c>
      <c r="AK166" s="52">
        <f>SUMIF(Unloader!B:B,Summary!B166,Unloader!AD:AD)+SUMIF(Unloader!B:B,Summary!B166,Unloader!BR:BR)+SUMIF(Unloader!B:B,Summary!B166,Unloader!BN:BN)</f>
        <v>0</v>
      </c>
      <c r="AL166" s="52">
        <f>SUMIF(C$2:C166,C166,AJ$2:AJ166)</f>
        <v>0.99444444444444446</v>
      </c>
      <c r="AM166" s="52">
        <f>SUMIF(C$2:C166,C166,AK$2:AK166)</f>
        <v>2.0833333333333333E-3</v>
      </c>
      <c r="AN166" s="47">
        <f t="shared" si="75"/>
        <v>1266.4240727781664</v>
      </c>
      <c r="AO166" s="47">
        <f>SUM(AJ$2:AJ166)</f>
        <v>42.684027777777779</v>
      </c>
      <c r="AP166" s="47">
        <f>SUM(AK$2:AK166)</f>
        <v>2.9409722222222228</v>
      </c>
      <c r="AQ166" s="47">
        <f t="shared" si="76"/>
        <v>1354.0656998077932</v>
      </c>
    </row>
    <row r="167" spans="1:43">
      <c r="A167" s="166">
        <f t="shared" si="79"/>
        <v>166</v>
      </c>
      <c r="B167" s="478">
        <f t="shared" si="79"/>
        <v>40799</v>
      </c>
      <c r="C167" s="42">
        <f t="shared" si="58"/>
        <v>9</v>
      </c>
      <c r="D167" s="170">
        <f>COUNTIF('Rake Load'!C:C,Summary!B167)</f>
        <v>4</v>
      </c>
      <c r="E167" s="170">
        <f>SUMIF('Rake Load'!C:C,B167,'Rake Load'!K:K)</f>
        <v>14745.089999999998</v>
      </c>
      <c r="F167" s="44">
        <f>SUMIF('Rake Load'!C:C,B167,'Rake Load'!AZ:AZ)</f>
        <v>0.34374999999999994</v>
      </c>
      <c r="G167" s="44">
        <f t="shared" si="59"/>
        <v>8.5937499999999986E-2</v>
      </c>
      <c r="H167" s="45">
        <f t="shared" si="60"/>
        <v>2</v>
      </c>
      <c r="I167" s="45">
        <f t="shared" si="61"/>
        <v>3</v>
      </c>
      <c r="J167" s="44">
        <f>SUMIF('Rake Load'!C:C,B167,'Rake Load'!DK:DK)</f>
        <v>0</v>
      </c>
      <c r="K167" s="50">
        <f t="shared" si="62"/>
        <v>0.34374999999999994</v>
      </c>
      <c r="L167" s="50">
        <f t="shared" si="63"/>
        <v>8.5937499999999986E-2</v>
      </c>
      <c r="M167" s="59">
        <f t="shared" si="64"/>
        <v>2</v>
      </c>
      <c r="N167" s="59">
        <f t="shared" si="65"/>
        <v>3</v>
      </c>
      <c r="O167" s="480">
        <f>SUMIF(C$2:C167,C167,D$2:D167)</f>
        <v>50</v>
      </c>
      <c r="P167" s="42">
        <f>SUMIF(C$2:C167,C167,F$2:F167)</f>
        <v>6.3576388888888884</v>
      </c>
      <c r="Q167" s="46">
        <f t="shared" si="66"/>
        <v>0.12715277777777778</v>
      </c>
      <c r="R167" s="45">
        <f t="shared" si="67"/>
        <v>3</v>
      </c>
      <c r="S167" s="45">
        <f t="shared" si="68"/>
        <v>3</v>
      </c>
      <c r="T167" s="480">
        <f>SUM(D$2:D167)</f>
        <v>292</v>
      </c>
      <c r="U167" s="47">
        <f>SUMIF(C$2:C167,C167,E$2:E167)</f>
        <v>179806.68</v>
      </c>
      <c r="V167" s="47">
        <f>SUM(E$2:E167)</f>
        <v>1031825.9999999997</v>
      </c>
      <c r="W167" s="52">
        <f>SUM(F$2:F167)</f>
        <v>40743.675000000039</v>
      </c>
      <c r="X167" s="52">
        <f t="shared" si="69"/>
        <v>139.53313356164398</v>
      </c>
      <c r="Y167" s="45">
        <f t="shared" si="70"/>
        <v>12</v>
      </c>
      <c r="Z167" s="45">
        <f t="shared" si="71"/>
        <v>47</v>
      </c>
      <c r="AA167" s="47">
        <f>SUMIF('Rake Load'!C:C,Summary!B167,'Rake Load'!CA:CA)</f>
        <v>1.4743055555555555</v>
      </c>
      <c r="AB167" s="47">
        <f>SUMIF(C$2:C167,C167,AA$2:AA167)</f>
        <v>16.497916666666669</v>
      </c>
      <c r="AC167" s="47">
        <f>SUM(AA$2:AA167)</f>
        <v>102.94861111113437</v>
      </c>
      <c r="AD167" s="52">
        <f t="shared" si="72"/>
        <v>0.36857638888888888</v>
      </c>
      <c r="AE167" s="52">
        <f t="shared" si="73"/>
        <v>0.32995833333333335</v>
      </c>
      <c r="AF167" s="52">
        <f t="shared" si="74"/>
        <v>0.352563736681967</v>
      </c>
      <c r="AG167" s="47">
        <f>SUMIF(Unloader!B:B,Summary!B167,Unloader!M:M)</f>
        <v>0</v>
      </c>
      <c r="AH167" s="47">
        <f>SUMIF(C$2:C167,C167,AG$2:AG167)</f>
        <v>30162</v>
      </c>
      <c r="AI167" s="47">
        <f>SUM(AG$2:AG167)</f>
        <v>1291553</v>
      </c>
      <c r="AJ167" s="52">
        <f>SUMIF(Unloader!B:B,Summary!B167,Unloader!W:W)</f>
        <v>0</v>
      </c>
      <c r="AK167" s="52">
        <f>SUMIF(Unloader!B:B,Summary!B167,Unloader!AD:AD)+SUMIF(Unloader!B:B,Summary!B167,Unloader!BR:BR)+SUMIF(Unloader!B:B,Summary!B167,Unloader!BN:BN)</f>
        <v>0</v>
      </c>
      <c r="AL167" s="52">
        <f>SUMIF(C$2:C167,C167,AJ$2:AJ167)</f>
        <v>0.99444444444444446</v>
      </c>
      <c r="AM167" s="52">
        <f>SUMIF(C$2:C167,C167,AK$2:AK167)</f>
        <v>2.0833333333333333E-3</v>
      </c>
      <c r="AN167" s="47">
        <f t="shared" si="75"/>
        <v>1266.4240727781664</v>
      </c>
      <c r="AO167" s="47">
        <f>SUM(AJ$2:AJ167)</f>
        <v>42.684027777777779</v>
      </c>
      <c r="AP167" s="47">
        <f>SUM(AK$2:AK167)</f>
        <v>2.9409722222222228</v>
      </c>
      <c r="AQ167" s="47">
        <f t="shared" si="76"/>
        <v>1354.0656998077932</v>
      </c>
    </row>
    <row r="168" spans="1:43">
      <c r="A168" s="166">
        <f t="shared" ref="A168:B183" si="80">A167+1</f>
        <v>167</v>
      </c>
      <c r="B168" s="478">
        <f t="shared" si="80"/>
        <v>40800</v>
      </c>
      <c r="C168" s="42">
        <f t="shared" si="58"/>
        <v>9</v>
      </c>
      <c r="D168" s="170">
        <f>COUNTIF('Rake Load'!C:C,Summary!B168)</f>
        <v>5</v>
      </c>
      <c r="E168" s="170">
        <f>SUMIF('Rake Load'!C:C,B168,'Rake Load'!K:K)</f>
        <v>17430.030000000002</v>
      </c>
      <c r="F168" s="44">
        <f>SUMIF('Rake Load'!C:C,B168,'Rake Load'!AZ:AZ)</f>
        <v>0.68680555555555556</v>
      </c>
      <c r="G168" s="44">
        <f t="shared" si="59"/>
        <v>0.1373611111111111</v>
      </c>
      <c r="H168" s="45">
        <f t="shared" si="60"/>
        <v>3</v>
      </c>
      <c r="I168" s="45">
        <f t="shared" si="61"/>
        <v>17</v>
      </c>
      <c r="J168" s="44">
        <f>SUMIF('Rake Load'!C:C,B168,'Rake Load'!DK:DK)</f>
        <v>0</v>
      </c>
      <c r="K168" s="50">
        <f t="shared" si="62"/>
        <v>0.68680555555555556</v>
      </c>
      <c r="L168" s="50">
        <f t="shared" si="63"/>
        <v>0.1373611111111111</v>
      </c>
      <c r="M168" s="59">
        <f t="shared" si="64"/>
        <v>3</v>
      </c>
      <c r="N168" s="59">
        <f t="shared" si="65"/>
        <v>17</v>
      </c>
      <c r="O168" s="480">
        <f>SUMIF(C$2:C168,C168,D$2:D168)</f>
        <v>55</v>
      </c>
      <c r="P168" s="42">
        <f>SUMIF(C$2:C168,C168,F$2:F168)</f>
        <v>7.0444444444444443</v>
      </c>
      <c r="Q168" s="46">
        <f t="shared" si="66"/>
        <v>0.12808080808080807</v>
      </c>
      <c r="R168" s="45">
        <f t="shared" si="67"/>
        <v>3</v>
      </c>
      <c r="S168" s="45">
        <f t="shared" si="68"/>
        <v>4</v>
      </c>
      <c r="T168" s="480">
        <f>SUM(D$2:D168)</f>
        <v>297</v>
      </c>
      <c r="U168" s="47">
        <f>SUMIF(C$2:C168,C168,E$2:E168)</f>
        <v>197236.71</v>
      </c>
      <c r="V168" s="47">
        <f>SUM(E$2:E168)</f>
        <v>1049256.0299999996</v>
      </c>
      <c r="W168" s="52">
        <f>SUM(F$2:F168)</f>
        <v>40744.361805555593</v>
      </c>
      <c r="X168" s="52">
        <f t="shared" si="69"/>
        <v>137.18640338570907</v>
      </c>
      <c r="Y168" s="45">
        <f t="shared" si="70"/>
        <v>4</v>
      </c>
      <c r="Z168" s="45">
        <f t="shared" si="71"/>
        <v>28</v>
      </c>
      <c r="AA168" s="47">
        <f>SUMIF('Rake Load'!C:C,Summary!B168,'Rake Load'!CA:CA)</f>
        <v>1.7937500000000002</v>
      </c>
      <c r="AB168" s="47">
        <f>SUMIF(C$2:C168,C168,AA$2:AA168)</f>
        <v>18.291666666666668</v>
      </c>
      <c r="AC168" s="47">
        <f>SUM(AA$2:AA168)</f>
        <v>104.74236111113437</v>
      </c>
      <c r="AD168" s="52">
        <f t="shared" si="72"/>
        <v>0.35875000000000001</v>
      </c>
      <c r="AE168" s="52">
        <f t="shared" si="73"/>
        <v>0.33257575757575758</v>
      </c>
      <c r="AF168" s="52">
        <f t="shared" si="74"/>
        <v>0.35266788252907194</v>
      </c>
      <c r="AG168" s="47">
        <f>SUMIF(Unloader!B:B,Summary!B168,Unloader!M:M)</f>
        <v>34131</v>
      </c>
      <c r="AH168" s="47">
        <f>SUMIF(C$2:C168,C168,AG$2:AG168)</f>
        <v>64293</v>
      </c>
      <c r="AI168" s="47">
        <f>SUM(AG$2:AG168)</f>
        <v>1325684</v>
      </c>
      <c r="AJ168" s="52">
        <f>SUMIF(Unloader!B:B,Summary!B168,Unloader!W:W)</f>
        <v>0.80486111111111114</v>
      </c>
      <c r="AK168" s="52">
        <f>SUMIF(Unloader!B:B,Summary!B168,Unloader!AD:AD)+SUMIF(Unloader!B:B,Summary!B168,Unloader!BR:BR)+SUMIF(Unloader!B:B,Summary!B168,Unloader!BN:BN)</f>
        <v>0.23958333333333334</v>
      </c>
      <c r="AL168" s="52">
        <f>SUMIF(C$2:C168,C168,AJ$2:AJ168)</f>
        <v>1.7993055555555557</v>
      </c>
      <c r="AM168" s="52">
        <f>SUMIF(C$2:C168,C168,AK$2:AK168)</f>
        <v>0.24166666666666667</v>
      </c>
      <c r="AN168" s="47">
        <f t="shared" si="75"/>
        <v>1719.8305840392331</v>
      </c>
      <c r="AO168" s="47">
        <f>SUM(AJ$2:AJ168)</f>
        <v>43.488888888888887</v>
      </c>
      <c r="AP168" s="47">
        <f>SUM(AK$2:AK168)</f>
        <v>3.1805555555555562</v>
      </c>
      <c r="AQ168" s="47">
        <f t="shared" si="76"/>
        <v>1370.3576597064296</v>
      </c>
    </row>
    <row r="169" spans="1:43">
      <c r="A169" s="166">
        <f t="shared" si="80"/>
        <v>168</v>
      </c>
      <c r="B169" s="478">
        <f t="shared" si="80"/>
        <v>40801</v>
      </c>
      <c r="C169" s="42">
        <f t="shared" si="58"/>
        <v>9</v>
      </c>
      <c r="D169" s="170">
        <f>COUNTIF('Rake Load'!C:C,Summary!B169)</f>
        <v>3</v>
      </c>
      <c r="E169" s="170">
        <f>SUMIF('Rake Load'!C:C,B169,'Rake Load'!K:K)</f>
        <v>10570.88</v>
      </c>
      <c r="F169" s="44">
        <f>SUMIF('Rake Load'!C:C,B169,'Rake Load'!AZ:AZ)</f>
        <v>0.30555555555555564</v>
      </c>
      <c r="G169" s="44">
        <f t="shared" si="59"/>
        <v>0.10185185185185187</v>
      </c>
      <c r="H169" s="45">
        <f t="shared" si="60"/>
        <v>2</v>
      </c>
      <c r="I169" s="45">
        <f t="shared" si="61"/>
        <v>26</v>
      </c>
      <c r="J169" s="44">
        <f>SUMIF('Rake Load'!C:C,B169,'Rake Load'!DK:DK)</f>
        <v>0</v>
      </c>
      <c r="K169" s="50">
        <f t="shared" si="62"/>
        <v>0.30555555555555564</v>
      </c>
      <c r="L169" s="50">
        <f t="shared" si="63"/>
        <v>0.10185185185185187</v>
      </c>
      <c r="M169" s="59">
        <f t="shared" si="64"/>
        <v>2</v>
      </c>
      <c r="N169" s="59">
        <f t="shared" si="65"/>
        <v>26</v>
      </c>
      <c r="O169" s="480">
        <f>SUMIF(C$2:C169,C169,D$2:D169)</f>
        <v>58</v>
      </c>
      <c r="P169" s="42">
        <f>SUMIF(C$2:C169,C169,F$2:F169)</f>
        <v>7.35</v>
      </c>
      <c r="Q169" s="46">
        <f t="shared" si="66"/>
        <v>0.12672413793103449</v>
      </c>
      <c r="R169" s="45">
        <f t="shared" si="67"/>
        <v>3</v>
      </c>
      <c r="S169" s="45">
        <f t="shared" si="68"/>
        <v>2</v>
      </c>
      <c r="T169" s="480">
        <f>SUM(D$2:D169)</f>
        <v>300</v>
      </c>
      <c r="U169" s="47">
        <f>SUMIF(C$2:C169,C169,E$2:E169)</f>
        <v>207807.59</v>
      </c>
      <c r="V169" s="47">
        <f>SUM(E$2:E169)</f>
        <v>1059826.9099999995</v>
      </c>
      <c r="W169" s="52">
        <f>SUM(F$2:F169)</f>
        <v>40744.667361111147</v>
      </c>
      <c r="X169" s="52">
        <f t="shared" si="69"/>
        <v>135.8155578703705</v>
      </c>
      <c r="Y169" s="45">
        <f t="shared" si="70"/>
        <v>19</v>
      </c>
      <c r="Z169" s="45">
        <f t="shared" si="71"/>
        <v>34</v>
      </c>
      <c r="AA169" s="47">
        <f>SUMIF('Rake Load'!C:C,Summary!B169,'Rake Load'!CA:CA)</f>
        <v>0.91319444444444442</v>
      </c>
      <c r="AB169" s="47">
        <f>SUMIF(C$2:C169,C169,AA$2:AA169)</f>
        <v>19.204861111111111</v>
      </c>
      <c r="AC169" s="47">
        <f>SUM(AA$2:AA169)</f>
        <v>105.65555555557881</v>
      </c>
      <c r="AD169" s="52">
        <f t="shared" si="72"/>
        <v>0.30439814814814814</v>
      </c>
      <c r="AE169" s="52">
        <f t="shared" si="73"/>
        <v>0.33111829501915707</v>
      </c>
      <c r="AF169" s="52">
        <f t="shared" si="74"/>
        <v>0.35218518518526271</v>
      </c>
      <c r="AG169" s="47">
        <f>SUMIF(Unloader!B:B,Summary!B169,Unloader!M:M)</f>
        <v>48947</v>
      </c>
      <c r="AH169" s="47">
        <f>SUMIF(C$2:C169,C169,AG$2:AG169)</f>
        <v>113240</v>
      </c>
      <c r="AI169" s="47">
        <f>SUM(AG$2:AG169)</f>
        <v>1374631</v>
      </c>
      <c r="AJ169" s="52">
        <f>SUMIF(Unloader!B:B,Summary!B169,Unloader!W:W)</f>
        <v>0.91666666666666663</v>
      </c>
      <c r="AK169" s="52">
        <f>SUMIF(Unloader!B:B,Summary!B169,Unloader!AD:AD)+SUMIF(Unloader!B:B,Summary!B169,Unloader!BR:BR)+SUMIF(Unloader!B:B,Summary!B169,Unloader!BN:BN)</f>
        <v>1.7361111111111112E-2</v>
      </c>
      <c r="AL169" s="52">
        <f>SUMIF(C$2:C169,C169,AJ$2:AJ169)</f>
        <v>2.7159722222222222</v>
      </c>
      <c r="AM169" s="52">
        <f>SUMIF(C$2:C169,C169,AK$2:AK169)</f>
        <v>0.2590277777777778</v>
      </c>
      <c r="AN169" s="47">
        <f t="shared" si="75"/>
        <v>1920.4070096099492</v>
      </c>
      <c r="AO169" s="47">
        <f>SUM(AJ$2:AJ169)</f>
        <v>44.405555555555551</v>
      </c>
      <c r="AP169" s="47">
        <f>SUM(AK$2:AK169)</f>
        <v>3.1979166666666674</v>
      </c>
      <c r="AQ169" s="47">
        <f t="shared" si="76"/>
        <v>1389.9435447176393</v>
      </c>
    </row>
    <row r="170" spans="1:43">
      <c r="A170" s="166">
        <f t="shared" si="80"/>
        <v>169</v>
      </c>
      <c r="B170" s="478">
        <f t="shared" si="80"/>
        <v>40802</v>
      </c>
      <c r="C170" s="42">
        <f t="shared" si="58"/>
        <v>9</v>
      </c>
      <c r="D170" s="170">
        <f>COUNTIF('Rake Load'!C:C,Summary!B170)</f>
        <v>0</v>
      </c>
      <c r="E170" s="170">
        <f>SUMIF('Rake Load'!C:C,B170,'Rake Load'!K:K)</f>
        <v>0</v>
      </c>
      <c r="F170" s="44">
        <f>SUMIF('Rake Load'!C:C,B170,'Rake Load'!AZ:AZ)</f>
        <v>0</v>
      </c>
      <c r="G170" s="44" t="e">
        <f t="shared" si="59"/>
        <v>#DIV/0!</v>
      </c>
      <c r="H170" s="45" t="e">
        <f t="shared" si="60"/>
        <v>#DIV/0!</v>
      </c>
      <c r="I170" s="45" t="e">
        <f t="shared" si="61"/>
        <v>#DIV/0!</v>
      </c>
      <c r="J170" s="44">
        <f>SUMIF('Rake Load'!C:C,B170,'Rake Load'!DK:DK)</f>
        <v>0</v>
      </c>
      <c r="K170" s="50">
        <f t="shared" si="62"/>
        <v>0</v>
      </c>
      <c r="L170" s="50" t="e">
        <f t="shared" si="63"/>
        <v>#DIV/0!</v>
      </c>
      <c r="M170" s="59" t="e">
        <f t="shared" si="64"/>
        <v>#DIV/0!</v>
      </c>
      <c r="N170" s="59" t="e">
        <f t="shared" si="65"/>
        <v>#DIV/0!</v>
      </c>
      <c r="O170" s="480">
        <f>SUMIF(C$2:C170,C170,D$2:D170)</f>
        <v>58</v>
      </c>
      <c r="P170" s="42">
        <f>SUMIF(C$2:C170,C170,F$2:F170)</f>
        <v>7.35</v>
      </c>
      <c r="Q170" s="46">
        <f t="shared" si="66"/>
        <v>0.12672413793103449</v>
      </c>
      <c r="R170" s="45">
        <f t="shared" si="67"/>
        <v>3</v>
      </c>
      <c r="S170" s="45">
        <f t="shared" si="68"/>
        <v>2</v>
      </c>
      <c r="T170" s="480">
        <f>SUM(D$2:D170)</f>
        <v>300</v>
      </c>
      <c r="U170" s="47">
        <f>SUMIF(C$2:C170,C170,E$2:E170)</f>
        <v>207807.59</v>
      </c>
      <c r="V170" s="47">
        <f>SUM(E$2:E170)</f>
        <v>1059826.9099999995</v>
      </c>
      <c r="W170" s="52">
        <f>SUM(F$2:F170)</f>
        <v>40744.667361111147</v>
      </c>
      <c r="X170" s="52">
        <f t="shared" si="69"/>
        <v>135.8155578703705</v>
      </c>
      <c r="Y170" s="45">
        <f t="shared" si="70"/>
        <v>19</v>
      </c>
      <c r="Z170" s="45">
        <f t="shared" si="71"/>
        <v>34</v>
      </c>
      <c r="AA170" s="47">
        <f>SUMIF('Rake Load'!C:C,Summary!B170,'Rake Load'!CA:CA)</f>
        <v>0</v>
      </c>
      <c r="AB170" s="47">
        <f>SUMIF(C$2:C170,C170,AA$2:AA170)</f>
        <v>19.204861111111111</v>
      </c>
      <c r="AC170" s="47">
        <f>SUM(AA$2:AA170)</f>
        <v>105.65555555557881</v>
      </c>
      <c r="AD170" s="52" t="e">
        <f t="shared" si="72"/>
        <v>#DIV/0!</v>
      </c>
      <c r="AE170" s="52">
        <f t="shared" si="73"/>
        <v>0.33111829501915707</v>
      </c>
      <c r="AF170" s="52">
        <f t="shared" si="74"/>
        <v>0.35218518518526271</v>
      </c>
      <c r="AG170" s="47">
        <f>SUMIF(Unloader!B:B,Summary!B170,Unloader!M:M)</f>
        <v>39014</v>
      </c>
      <c r="AH170" s="47">
        <f>SUMIF(C$2:C170,C170,AG$2:AG170)</f>
        <v>152254</v>
      </c>
      <c r="AI170" s="47">
        <f>SUM(AG$2:AG170)</f>
        <v>1413645</v>
      </c>
      <c r="AJ170" s="52">
        <f>SUMIF(Unloader!B:B,Summary!B170,Unloader!W:W)</f>
        <v>0.72569444444444442</v>
      </c>
      <c r="AK170" s="52">
        <f>SUMIF(Unloader!B:B,Summary!B170,Unloader!AD:AD)+SUMIF(Unloader!B:B,Summary!B170,Unloader!BR:BR)+SUMIF(Unloader!B:B,Summary!B170,Unloader!BN:BN)</f>
        <v>2.6388888888888889E-2</v>
      </c>
      <c r="AL170" s="52">
        <f>SUMIF(C$2:C170,C170,AJ$2:AJ170)</f>
        <v>3.4416666666666664</v>
      </c>
      <c r="AM170" s="52">
        <f>SUMIF(C$2:C170,C170,AK$2:AK170)</f>
        <v>0.28541666666666671</v>
      </c>
      <c r="AN170" s="47">
        <f t="shared" si="75"/>
        <v>2009.9537953795382</v>
      </c>
      <c r="AO170" s="47">
        <f>SUM(AJ$2:AJ170)</f>
        <v>45.131249999999994</v>
      </c>
      <c r="AP170" s="47">
        <f>SUM(AK$2:AK170)</f>
        <v>3.2243055555555564</v>
      </c>
      <c r="AQ170" s="47">
        <f t="shared" si="76"/>
        <v>1405.5397209425648</v>
      </c>
    </row>
    <row r="171" spans="1:43">
      <c r="A171" s="166">
        <f t="shared" si="80"/>
        <v>170</v>
      </c>
      <c r="B171" s="478">
        <f t="shared" si="80"/>
        <v>40803</v>
      </c>
      <c r="C171" s="42">
        <f t="shared" si="58"/>
        <v>9</v>
      </c>
      <c r="D171" s="170">
        <f>COUNTIF('Rake Load'!C:C,Summary!B171)</f>
        <v>4</v>
      </c>
      <c r="E171" s="170">
        <f>SUMIF('Rake Load'!C:C,B171,'Rake Load'!K:K)</f>
        <v>14473.52</v>
      </c>
      <c r="F171" s="44">
        <f>SUMIF('Rake Load'!C:C,B171,'Rake Load'!AZ:AZ)</f>
        <v>0.31111111111111134</v>
      </c>
      <c r="G171" s="44">
        <f t="shared" si="59"/>
        <v>7.7777777777777835E-2</v>
      </c>
      <c r="H171" s="45">
        <f t="shared" si="60"/>
        <v>1</v>
      </c>
      <c r="I171" s="45">
        <f t="shared" si="61"/>
        <v>52</v>
      </c>
      <c r="J171" s="44">
        <f>SUMIF('Rake Load'!C:C,B171,'Rake Load'!DK:DK)</f>
        <v>0</v>
      </c>
      <c r="K171" s="50">
        <f t="shared" si="62"/>
        <v>0.31111111111111134</v>
      </c>
      <c r="L171" s="50">
        <f t="shared" si="63"/>
        <v>7.7777777777777835E-2</v>
      </c>
      <c r="M171" s="59">
        <f t="shared" si="64"/>
        <v>1</v>
      </c>
      <c r="N171" s="59">
        <f t="shared" si="65"/>
        <v>52</v>
      </c>
      <c r="O171" s="480">
        <f>SUMIF(C$2:C171,C171,D$2:D171)</f>
        <v>62</v>
      </c>
      <c r="P171" s="42">
        <f>SUMIF(C$2:C171,C171,F$2:F171)</f>
        <v>7.6611111111111114</v>
      </c>
      <c r="Q171" s="46">
        <f t="shared" si="66"/>
        <v>0.12356630824372761</v>
      </c>
      <c r="R171" s="45">
        <f t="shared" si="67"/>
        <v>2</v>
      </c>
      <c r="S171" s="45">
        <f t="shared" si="68"/>
        <v>57</v>
      </c>
      <c r="T171" s="480">
        <f>SUM(D$2:D171)</f>
        <v>304</v>
      </c>
      <c r="U171" s="47">
        <f>SUMIF(C$2:C171,C171,E$2:E171)</f>
        <v>222281.11</v>
      </c>
      <c r="V171" s="47">
        <f>SUM(E$2:E171)</f>
        <v>1074300.4299999995</v>
      </c>
      <c r="W171" s="52">
        <f>SUM(F$2:F171)</f>
        <v>40744.978472222261</v>
      </c>
      <c r="X171" s="52">
        <f t="shared" si="69"/>
        <v>134.02953444809955</v>
      </c>
      <c r="Y171" s="45">
        <f t="shared" si="70"/>
        <v>0</v>
      </c>
      <c r="Z171" s="45">
        <f t="shared" si="71"/>
        <v>42</v>
      </c>
      <c r="AA171" s="47">
        <f>SUMIF('Rake Load'!C:C,Summary!B171,'Rake Load'!CA:CA)</f>
        <v>0.72569444444444431</v>
      </c>
      <c r="AB171" s="47">
        <f>SUMIF(C$2:C171,C171,AA$2:AA171)</f>
        <v>19.930555555555554</v>
      </c>
      <c r="AC171" s="47">
        <f>SUM(AA$2:AA171)</f>
        <v>106.38125000002326</v>
      </c>
      <c r="AD171" s="52">
        <f t="shared" si="72"/>
        <v>0.18142361111111108</v>
      </c>
      <c r="AE171" s="52">
        <f t="shared" si="73"/>
        <v>0.32146057347670248</v>
      </c>
      <c r="AF171" s="52">
        <f t="shared" si="74"/>
        <v>0.34993832236849753</v>
      </c>
      <c r="AG171" s="47">
        <f>SUMIF(Unloader!B:B,Summary!B171,Unloader!M:M)</f>
        <v>38856</v>
      </c>
      <c r="AH171" s="47">
        <f>SUMIF(C$2:C171,C171,AG$2:AG171)</f>
        <v>191110</v>
      </c>
      <c r="AI171" s="47">
        <f>SUM(AG$2:AG171)</f>
        <v>1452501</v>
      </c>
      <c r="AJ171" s="52">
        <f>SUMIF(Unloader!B:B,Summary!B171,Unloader!W:W)</f>
        <v>1</v>
      </c>
      <c r="AK171" s="52">
        <f>SUMIF(Unloader!B:B,Summary!B171,Unloader!AD:AD)+SUMIF(Unloader!B:B,Summary!B171,Unloader!BR:BR)+SUMIF(Unloader!B:B,Summary!B171,Unloader!BN:BN)</f>
        <v>5.2083333333333336E-2</v>
      </c>
      <c r="AL171" s="52">
        <f>SUMIF(C$2:C171,C171,AJ$2:AJ171)</f>
        <v>4.4416666666666664</v>
      </c>
      <c r="AM171" s="52">
        <f>SUMIF(C$2:C171,C171,AK$2:AK171)</f>
        <v>0.33750000000000002</v>
      </c>
      <c r="AN171" s="47">
        <f t="shared" si="75"/>
        <v>1940.2030456852797</v>
      </c>
      <c r="AO171" s="47">
        <f>SUM(AJ$2:AJ171)</f>
        <v>46.131249999999994</v>
      </c>
      <c r="AP171" s="47">
        <f>SUM(AK$2:AK171)</f>
        <v>3.2763888888888899</v>
      </c>
      <c r="AQ171" s="47">
        <f t="shared" si="76"/>
        <v>1412.2289381147609</v>
      </c>
    </row>
    <row r="172" spans="1:43">
      <c r="A172" s="166">
        <f t="shared" si="80"/>
        <v>171</v>
      </c>
      <c r="B172" s="478">
        <f t="shared" si="80"/>
        <v>40804</v>
      </c>
      <c r="C172" s="42">
        <f t="shared" si="58"/>
        <v>9</v>
      </c>
      <c r="D172" s="170">
        <f>COUNTIF('Rake Load'!C:C,Summary!B172)</f>
        <v>2</v>
      </c>
      <c r="E172" s="170">
        <f>SUMIF('Rake Load'!C:C,B172,'Rake Load'!K:K)</f>
        <v>7036.62</v>
      </c>
      <c r="F172" s="44">
        <f>SUMIF('Rake Load'!C:C,B172,'Rake Load'!AZ:AZ)</f>
        <v>0.14722222222222217</v>
      </c>
      <c r="G172" s="44">
        <f t="shared" si="59"/>
        <v>7.3611111111111086E-2</v>
      </c>
      <c r="H172" s="45">
        <f t="shared" si="60"/>
        <v>1</v>
      </c>
      <c r="I172" s="45">
        <f t="shared" si="61"/>
        <v>46</v>
      </c>
      <c r="J172" s="44">
        <f>SUMIF('Rake Load'!C:C,B172,'Rake Load'!DK:DK)</f>
        <v>0</v>
      </c>
      <c r="K172" s="50">
        <f t="shared" si="62"/>
        <v>0.14722222222222217</v>
      </c>
      <c r="L172" s="50">
        <f t="shared" si="63"/>
        <v>7.3611111111111086E-2</v>
      </c>
      <c r="M172" s="59">
        <f t="shared" si="64"/>
        <v>1</v>
      </c>
      <c r="N172" s="59">
        <f t="shared" si="65"/>
        <v>46</v>
      </c>
      <c r="O172" s="480">
        <f>SUMIF(C$2:C172,C172,D$2:D172)</f>
        <v>64</v>
      </c>
      <c r="P172" s="42">
        <f>SUMIF(C$2:C172,C172,F$2:F172)</f>
        <v>7.8083333333333336</v>
      </c>
      <c r="Q172" s="46">
        <f t="shared" si="66"/>
        <v>0.12200520833333334</v>
      </c>
      <c r="R172" s="45">
        <f t="shared" si="67"/>
        <v>2</v>
      </c>
      <c r="S172" s="45">
        <f t="shared" si="68"/>
        <v>55</v>
      </c>
      <c r="T172" s="480">
        <f>SUM(D$2:D172)</f>
        <v>306</v>
      </c>
      <c r="U172" s="47">
        <f>SUMIF(C$2:C172,C172,E$2:E172)</f>
        <v>229317.72999999998</v>
      </c>
      <c r="V172" s="47">
        <f>SUM(E$2:E172)</f>
        <v>1081337.0499999996</v>
      </c>
      <c r="W172" s="52">
        <f>SUM(F$2:F172)</f>
        <v>40745.125694444483</v>
      </c>
      <c r="X172" s="52">
        <f t="shared" si="69"/>
        <v>133.15400553740028</v>
      </c>
      <c r="Y172" s="45">
        <f t="shared" si="70"/>
        <v>3</v>
      </c>
      <c r="Z172" s="45">
        <f t="shared" si="71"/>
        <v>41</v>
      </c>
      <c r="AA172" s="47">
        <f>SUMIF('Rake Load'!C:C,Summary!B172,'Rake Load'!CA:CA)</f>
        <v>0.43055555555555558</v>
      </c>
      <c r="AB172" s="47">
        <f>SUMIF(C$2:C172,C172,AA$2:AA172)</f>
        <v>20.361111111111111</v>
      </c>
      <c r="AC172" s="47">
        <f>SUM(AA$2:AA172)</f>
        <v>106.81180555557881</v>
      </c>
      <c r="AD172" s="52">
        <f t="shared" si="72"/>
        <v>0.21527777777777779</v>
      </c>
      <c r="AE172" s="52">
        <f t="shared" si="73"/>
        <v>0.3181423611111111</v>
      </c>
      <c r="AF172" s="52">
        <f t="shared" si="74"/>
        <v>0.34905818809012684</v>
      </c>
      <c r="AG172" s="47">
        <f>SUMIF(Unloader!B:B,Summary!B172,Unloader!M:M)</f>
        <v>38737</v>
      </c>
      <c r="AH172" s="47">
        <f>SUMIF(C$2:C172,C172,AG$2:AG172)</f>
        <v>229847</v>
      </c>
      <c r="AI172" s="47">
        <f>SUM(AG$2:AG172)</f>
        <v>1491238</v>
      </c>
      <c r="AJ172" s="52">
        <f>SUMIF(Unloader!B:B,Summary!B172,Unloader!W:W)</f>
        <v>1</v>
      </c>
      <c r="AK172" s="52">
        <f>SUMIF(Unloader!B:B,Summary!B172,Unloader!AD:AD)+SUMIF(Unloader!B:B,Summary!B172,Unloader!BR:BR)+SUMIF(Unloader!B:B,Summary!B172,Unloader!BN:BN)</f>
        <v>0</v>
      </c>
      <c r="AL172" s="52">
        <f>SUMIF(C$2:C172,C172,AJ$2:AJ172)</f>
        <v>5.4416666666666664</v>
      </c>
      <c r="AM172" s="52">
        <f>SUMIF(C$2:C172,C172,AK$2:AK172)</f>
        <v>0.33750000000000002</v>
      </c>
      <c r="AN172" s="47">
        <f t="shared" si="75"/>
        <v>1876.3020408163268</v>
      </c>
      <c r="AO172" s="47">
        <f>SUM(AJ$2:AJ172)</f>
        <v>47.131249999999994</v>
      </c>
      <c r="AP172" s="47">
        <f>SUM(AK$2:AK172)</f>
        <v>3.2763888888888899</v>
      </c>
      <c r="AQ172" s="47">
        <f t="shared" si="76"/>
        <v>1416.8307706924672</v>
      </c>
    </row>
    <row r="173" spans="1:43">
      <c r="A173" s="166">
        <f t="shared" si="80"/>
        <v>172</v>
      </c>
      <c r="B173" s="478">
        <f t="shared" si="80"/>
        <v>40805</v>
      </c>
      <c r="C173" s="42">
        <f t="shared" si="58"/>
        <v>9</v>
      </c>
      <c r="D173" s="170">
        <f>COUNTIF('Rake Load'!C:C,Summary!B173)</f>
        <v>3</v>
      </c>
      <c r="E173" s="170">
        <f>SUMIF('Rake Load'!C:C,B173,'Rake Load'!K:K)</f>
        <v>10532.52</v>
      </c>
      <c r="F173" s="44">
        <f>SUMIF('Rake Load'!C:C,B173,'Rake Load'!AZ:AZ)</f>
        <v>0.38263888888888886</v>
      </c>
      <c r="G173" s="44">
        <f t="shared" si="59"/>
        <v>0.1275462962962963</v>
      </c>
      <c r="H173" s="45">
        <f t="shared" si="60"/>
        <v>3</v>
      </c>
      <c r="I173" s="45">
        <f t="shared" si="61"/>
        <v>3</v>
      </c>
      <c r="J173" s="44">
        <f>SUMIF('Rake Load'!C:C,B173,'Rake Load'!DK:DK)</f>
        <v>0</v>
      </c>
      <c r="K173" s="50">
        <f t="shared" si="62"/>
        <v>0.38263888888888886</v>
      </c>
      <c r="L173" s="50">
        <f t="shared" si="63"/>
        <v>0.1275462962962963</v>
      </c>
      <c r="M173" s="59">
        <f t="shared" si="64"/>
        <v>3</v>
      </c>
      <c r="N173" s="59">
        <f t="shared" si="65"/>
        <v>3</v>
      </c>
      <c r="O173" s="480">
        <f>SUMIF(C$2:C173,C173,D$2:D173)</f>
        <v>67</v>
      </c>
      <c r="P173" s="42">
        <f>SUMIF(C$2:C173,C173,F$2:F173)</f>
        <v>8.1909722222222232</v>
      </c>
      <c r="Q173" s="46">
        <f t="shared" si="66"/>
        <v>0.12225331674958542</v>
      </c>
      <c r="R173" s="45">
        <f t="shared" si="67"/>
        <v>2</v>
      </c>
      <c r="S173" s="45">
        <f t="shared" si="68"/>
        <v>56</v>
      </c>
      <c r="T173" s="480">
        <f>SUM(D$2:D173)</f>
        <v>309</v>
      </c>
      <c r="U173" s="47">
        <f>SUMIF(C$2:C173,C173,E$2:E173)</f>
        <v>239850.24999999997</v>
      </c>
      <c r="V173" s="47">
        <f>SUM(E$2:E173)</f>
        <v>1091869.5699999996</v>
      </c>
      <c r="W173" s="52">
        <f>SUM(F$2:F173)</f>
        <v>40745.508333333375</v>
      </c>
      <c r="X173" s="52">
        <f t="shared" si="69"/>
        <v>131.86248651564199</v>
      </c>
      <c r="Y173" s="45">
        <f t="shared" si="70"/>
        <v>20</v>
      </c>
      <c r="Z173" s="45">
        <f t="shared" si="71"/>
        <v>41</v>
      </c>
      <c r="AA173" s="47">
        <f>SUMIF('Rake Load'!C:C,Summary!B173,'Rake Load'!CA:CA)</f>
        <v>0.85069444444444453</v>
      </c>
      <c r="AB173" s="47">
        <f>SUMIF(C$2:C173,C173,AA$2:AA173)</f>
        <v>21.211805555555554</v>
      </c>
      <c r="AC173" s="47">
        <f>SUM(AA$2:AA173)</f>
        <v>107.66250000002326</v>
      </c>
      <c r="AD173" s="52">
        <f t="shared" si="72"/>
        <v>0.28356481481481483</v>
      </c>
      <c r="AE173" s="52">
        <f t="shared" si="73"/>
        <v>0.31659411276948585</v>
      </c>
      <c r="AF173" s="52">
        <f t="shared" si="74"/>
        <v>0.34842233009716267</v>
      </c>
      <c r="AG173" s="47">
        <f>SUMIF(Unloader!B:B,Summary!B173,Unloader!M:M)</f>
        <v>45024</v>
      </c>
      <c r="AH173" s="47">
        <f>SUMIF(C$2:C173,C173,AG$2:AG173)</f>
        <v>274871</v>
      </c>
      <c r="AI173" s="47">
        <f>SUM(AG$2:AG173)</f>
        <v>1536262</v>
      </c>
      <c r="AJ173" s="52">
        <f>SUMIF(Unloader!B:B,Summary!B173,Unloader!W:W)</f>
        <v>1</v>
      </c>
      <c r="AK173" s="52">
        <f>SUMIF(Unloader!B:B,Summary!B173,Unloader!AD:AD)+SUMIF(Unloader!B:B,Summary!B173,Unloader!BR:BR)+SUMIF(Unloader!B:B,Summary!B173,Unloader!BN:BN)</f>
        <v>4.1666666666666664E-2</v>
      </c>
      <c r="AL173" s="52">
        <f>SUMIF(C$2:C173,C173,AJ$2:AJ173)</f>
        <v>6.4416666666666664</v>
      </c>
      <c r="AM173" s="52">
        <f>SUMIF(C$2:C173,C173,AK$2:AK173)</f>
        <v>0.37916666666666671</v>
      </c>
      <c r="AN173" s="47">
        <f t="shared" si="75"/>
        <v>1889.1477663230241</v>
      </c>
      <c r="AO173" s="47">
        <f>SUM(AJ$2:AJ173)</f>
        <v>48.131249999999994</v>
      </c>
      <c r="AP173" s="47">
        <f>SUM(AK$2:AK173)</f>
        <v>3.3180555555555564</v>
      </c>
      <c r="AQ173" s="47">
        <f t="shared" si="76"/>
        <v>1428.3944150873228</v>
      </c>
    </row>
    <row r="174" spans="1:43">
      <c r="A174" s="166">
        <f t="shared" si="80"/>
        <v>173</v>
      </c>
      <c r="B174" s="478">
        <f t="shared" si="80"/>
        <v>40806</v>
      </c>
      <c r="C174" s="42">
        <f t="shared" si="58"/>
        <v>9</v>
      </c>
      <c r="D174" s="170">
        <f>COUNTIF('Rake Load'!C:C,Summary!B174)</f>
        <v>5</v>
      </c>
      <c r="E174" s="170">
        <f>SUMIF('Rake Load'!C:C,B174,'Rake Load'!K:K)</f>
        <v>18092.8</v>
      </c>
      <c r="F174" s="44">
        <f>SUMIF('Rake Load'!C:C,B174,'Rake Load'!AZ:AZ)</f>
        <v>0.51041666666666674</v>
      </c>
      <c r="G174" s="44">
        <f t="shared" si="59"/>
        <v>0.10208333333333335</v>
      </c>
      <c r="H174" s="45">
        <f t="shared" si="60"/>
        <v>2</v>
      </c>
      <c r="I174" s="45">
        <f t="shared" si="61"/>
        <v>27</v>
      </c>
      <c r="J174" s="44">
        <f>SUMIF('Rake Load'!C:C,B174,'Rake Load'!DK:DK)</f>
        <v>0</v>
      </c>
      <c r="K174" s="50">
        <f t="shared" si="62"/>
        <v>0.51041666666666674</v>
      </c>
      <c r="L174" s="50">
        <f t="shared" si="63"/>
        <v>0.10208333333333335</v>
      </c>
      <c r="M174" s="59">
        <f t="shared" si="64"/>
        <v>2</v>
      </c>
      <c r="N174" s="59">
        <f t="shared" si="65"/>
        <v>27</v>
      </c>
      <c r="O174" s="480">
        <f>SUMIF(C$2:C174,C174,D$2:D174)</f>
        <v>72</v>
      </c>
      <c r="P174" s="42">
        <f>SUMIF(C$2:C174,C174,F$2:F174)</f>
        <v>8.7013888888888893</v>
      </c>
      <c r="Q174" s="46">
        <f t="shared" si="66"/>
        <v>0.12085262345679013</v>
      </c>
      <c r="R174" s="45">
        <f t="shared" si="67"/>
        <v>2</v>
      </c>
      <c r="S174" s="45">
        <f t="shared" si="68"/>
        <v>54</v>
      </c>
      <c r="T174" s="480">
        <f>SUM(D$2:D174)</f>
        <v>314</v>
      </c>
      <c r="U174" s="47">
        <f>SUMIF(C$2:C174,C174,E$2:E174)</f>
        <v>257943.04999999996</v>
      </c>
      <c r="V174" s="47">
        <f>SUM(E$2:E174)</f>
        <v>1109962.3699999996</v>
      </c>
      <c r="W174" s="52">
        <f>SUM(F$2:F174)</f>
        <v>40746.018750000039</v>
      </c>
      <c r="X174" s="52">
        <f t="shared" si="69"/>
        <v>129.76439092356699</v>
      </c>
      <c r="Y174" s="45">
        <f t="shared" si="70"/>
        <v>18</v>
      </c>
      <c r="Z174" s="45">
        <f t="shared" si="71"/>
        <v>20</v>
      </c>
      <c r="AA174" s="47">
        <f>SUMIF('Rake Load'!C:C,Summary!B174,'Rake Load'!CA:CA)</f>
        <v>1.5340277777777778</v>
      </c>
      <c r="AB174" s="47">
        <f>SUMIF(C$2:C174,C174,AA$2:AA174)</f>
        <v>22.74583333333333</v>
      </c>
      <c r="AC174" s="47">
        <f>SUM(AA$2:AA174)</f>
        <v>109.19652777780104</v>
      </c>
      <c r="AD174" s="52">
        <f t="shared" si="72"/>
        <v>0.30680555555555555</v>
      </c>
      <c r="AE174" s="52">
        <f t="shared" si="73"/>
        <v>0.31591435185185179</v>
      </c>
      <c r="AF174" s="52">
        <f t="shared" si="74"/>
        <v>0.3477596426044619</v>
      </c>
      <c r="AG174" s="47">
        <f>SUMIF(Unloader!B:B,Summary!B174,Unloader!M:M)</f>
        <v>325</v>
      </c>
      <c r="AH174" s="47">
        <f>SUMIF(C$2:C174,C174,AG$2:AG174)</f>
        <v>275196</v>
      </c>
      <c r="AI174" s="47">
        <f>SUM(AG$2:AG174)</f>
        <v>1536587</v>
      </c>
      <c r="AJ174" s="52">
        <f>SUMIF(Unloader!B:B,Summary!B174,Unloader!W:W)</f>
        <v>6.25E-2</v>
      </c>
      <c r="AK174" s="52">
        <f>SUMIF(Unloader!B:B,Summary!B174,Unloader!AD:AD)+SUMIF(Unloader!B:B,Summary!B174,Unloader!BR:BR)+SUMIF(Unloader!B:B,Summary!B174,Unloader!BN:BN)</f>
        <v>0</v>
      </c>
      <c r="AL174" s="52">
        <f>SUMIF(C$2:C174,C174,AJ$2:AJ174)</f>
        <v>6.5041666666666664</v>
      </c>
      <c r="AM174" s="52">
        <f>SUMIF(C$2:C174,C174,AK$2:AK174)</f>
        <v>0.37916666666666671</v>
      </c>
      <c r="AN174" s="47">
        <f t="shared" si="75"/>
        <v>1872.0816326530612</v>
      </c>
      <c r="AO174" s="47">
        <f>SUM(AJ$2:AJ174)</f>
        <v>48.193749999999994</v>
      </c>
      <c r="AP174" s="47">
        <f>SUM(AK$2:AK174)</f>
        <v>3.3180555555555564</v>
      </c>
      <c r="AQ174" s="47">
        <f t="shared" si="76"/>
        <v>1426.7067980996892</v>
      </c>
    </row>
    <row r="175" spans="1:43">
      <c r="A175" s="166">
        <f t="shared" si="80"/>
        <v>174</v>
      </c>
      <c r="B175" s="478">
        <f t="shared" si="80"/>
        <v>40807</v>
      </c>
      <c r="C175" s="42">
        <f t="shared" si="58"/>
        <v>9</v>
      </c>
      <c r="D175" s="170">
        <f>COUNTIF('Rake Load'!C:C,Summary!B175)</f>
        <v>0</v>
      </c>
      <c r="E175" s="170">
        <f>SUMIF('Rake Load'!C:C,B175,'Rake Load'!K:K)</f>
        <v>0</v>
      </c>
      <c r="F175" s="44">
        <f>SUMIF('Rake Load'!C:C,B175,'Rake Load'!AZ:AZ)</f>
        <v>0</v>
      </c>
      <c r="G175" s="44" t="e">
        <f t="shared" si="59"/>
        <v>#DIV/0!</v>
      </c>
      <c r="H175" s="45" t="e">
        <f t="shared" si="60"/>
        <v>#DIV/0!</v>
      </c>
      <c r="I175" s="45" t="e">
        <f t="shared" si="61"/>
        <v>#DIV/0!</v>
      </c>
      <c r="J175" s="44">
        <f>SUMIF('Rake Load'!C:C,B175,'Rake Load'!DK:DK)</f>
        <v>0</v>
      </c>
      <c r="K175" s="50">
        <f t="shared" si="62"/>
        <v>0</v>
      </c>
      <c r="L175" s="50" t="e">
        <f t="shared" si="63"/>
        <v>#DIV/0!</v>
      </c>
      <c r="M175" s="59" t="e">
        <f t="shared" si="64"/>
        <v>#DIV/0!</v>
      </c>
      <c r="N175" s="59" t="e">
        <f t="shared" si="65"/>
        <v>#DIV/0!</v>
      </c>
      <c r="O175" s="480">
        <f>SUMIF(C$2:C175,C175,D$2:D175)</f>
        <v>72</v>
      </c>
      <c r="P175" s="42">
        <f>SUMIF(C$2:C175,C175,F$2:F175)</f>
        <v>8.7013888888888893</v>
      </c>
      <c r="Q175" s="46">
        <f t="shared" si="66"/>
        <v>0.12085262345679013</v>
      </c>
      <c r="R175" s="45">
        <f t="shared" si="67"/>
        <v>2</v>
      </c>
      <c r="S175" s="45">
        <f t="shared" si="68"/>
        <v>54</v>
      </c>
      <c r="T175" s="480">
        <f>SUM(D$2:D175)</f>
        <v>314</v>
      </c>
      <c r="U175" s="47">
        <f>SUMIF(C$2:C175,C175,E$2:E175)</f>
        <v>257943.04999999996</v>
      </c>
      <c r="V175" s="47">
        <f>SUM(E$2:E175)</f>
        <v>1109962.3699999996</v>
      </c>
      <c r="W175" s="52">
        <f>SUM(F$2:F175)</f>
        <v>40746.018750000039</v>
      </c>
      <c r="X175" s="52">
        <f t="shared" si="69"/>
        <v>129.76439092356699</v>
      </c>
      <c r="Y175" s="45">
        <f t="shared" si="70"/>
        <v>18</v>
      </c>
      <c r="Z175" s="45">
        <f t="shared" si="71"/>
        <v>20</v>
      </c>
      <c r="AA175" s="47">
        <f>SUMIF('Rake Load'!C:C,Summary!B175,'Rake Load'!CA:CA)</f>
        <v>0</v>
      </c>
      <c r="AB175" s="47">
        <f>SUMIF(C$2:C175,C175,AA$2:AA175)</f>
        <v>22.74583333333333</v>
      </c>
      <c r="AC175" s="47">
        <f>SUM(AA$2:AA175)</f>
        <v>109.19652777780104</v>
      </c>
      <c r="AD175" s="52" t="e">
        <f t="shared" si="72"/>
        <v>#DIV/0!</v>
      </c>
      <c r="AE175" s="52">
        <f t="shared" si="73"/>
        <v>0.31591435185185179</v>
      </c>
      <c r="AF175" s="52">
        <f t="shared" si="74"/>
        <v>0.3477596426044619</v>
      </c>
      <c r="AG175" s="47">
        <f>SUMIF(Unloader!B:B,Summary!B175,Unloader!M:M)</f>
        <v>0</v>
      </c>
      <c r="AH175" s="47">
        <f>SUMIF(C$2:C175,C175,AG$2:AG175)</f>
        <v>275196</v>
      </c>
      <c r="AI175" s="47">
        <f>SUM(AG$2:AG175)</f>
        <v>1536587</v>
      </c>
      <c r="AJ175" s="52">
        <f>SUMIF(Unloader!B:B,Summary!B175,Unloader!W:W)</f>
        <v>0</v>
      </c>
      <c r="AK175" s="52">
        <f>SUMIF(Unloader!B:B,Summary!B175,Unloader!AD:AD)+SUMIF(Unloader!B:B,Summary!B175,Unloader!BR:BR)+SUMIF(Unloader!B:B,Summary!B175,Unloader!BN:BN)</f>
        <v>0</v>
      </c>
      <c r="AL175" s="52">
        <f>SUMIF(C$2:C175,C175,AJ$2:AJ175)</f>
        <v>6.5041666666666664</v>
      </c>
      <c r="AM175" s="52">
        <f>SUMIF(C$2:C175,C175,AK$2:AK175)</f>
        <v>0.37916666666666671</v>
      </c>
      <c r="AN175" s="47">
        <f t="shared" si="75"/>
        <v>1872.0816326530612</v>
      </c>
      <c r="AO175" s="47">
        <f>SUM(AJ$2:AJ175)</f>
        <v>48.193749999999994</v>
      </c>
      <c r="AP175" s="47">
        <f>SUM(AK$2:AK175)</f>
        <v>3.3180555555555564</v>
      </c>
      <c r="AQ175" s="47">
        <f t="shared" si="76"/>
        <v>1426.7067980996892</v>
      </c>
    </row>
    <row r="176" spans="1:43">
      <c r="A176" s="166">
        <f t="shared" si="80"/>
        <v>175</v>
      </c>
      <c r="B176" s="478">
        <f t="shared" si="80"/>
        <v>40808</v>
      </c>
      <c r="C176" s="42">
        <f t="shared" si="58"/>
        <v>9</v>
      </c>
      <c r="D176" s="170">
        <f>COUNTIF('Rake Load'!C:C,Summary!B176)</f>
        <v>0</v>
      </c>
      <c r="E176" s="170">
        <f>SUMIF('Rake Load'!C:C,B176,'Rake Load'!K:K)</f>
        <v>0</v>
      </c>
      <c r="F176" s="44">
        <f>SUMIF('Rake Load'!C:C,B176,'Rake Load'!AZ:AZ)</f>
        <v>0</v>
      </c>
      <c r="G176" s="44" t="e">
        <f t="shared" si="59"/>
        <v>#DIV/0!</v>
      </c>
      <c r="H176" s="45" t="e">
        <f t="shared" si="60"/>
        <v>#DIV/0!</v>
      </c>
      <c r="I176" s="45" t="e">
        <f t="shared" si="61"/>
        <v>#DIV/0!</v>
      </c>
      <c r="J176" s="44">
        <f>SUMIF('Rake Load'!C:C,B176,'Rake Load'!DK:DK)</f>
        <v>0</v>
      </c>
      <c r="K176" s="50">
        <f t="shared" si="62"/>
        <v>0</v>
      </c>
      <c r="L176" s="50" t="e">
        <f t="shared" si="63"/>
        <v>#DIV/0!</v>
      </c>
      <c r="M176" s="59" t="e">
        <f t="shared" si="64"/>
        <v>#DIV/0!</v>
      </c>
      <c r="N176" s="59" t="e">
        <f t="shared" si="65"/>
        <v>#DIV/0!</v>
      </c>
      <c r="O176" s="480">
        <f>SUMIF(C$2:C176,C176,D$2:D176)</f>
        <v>72</v>
      </c>
      <c r="P176" s="42">
        <f>SUMIF(C$2:C176,C176,F$2:F176)</f>
        <v>8.7013888888888893</v>
      </c>
      <c r="Q176" s="46">
        <f t="shared" si="66"/>
        <v>0.12085262345679013</v>
      </c>
      <c r="R176" s="45">
        <f t="shared" si="67"/>
        <v>2</v>
      </c>
      <c r="S176" s="45">
        <f t="shared" si="68"/>
        <v>54</v>
      </c>
      <c r="T176" s="480">
        <f>SUM(D$2:D176)</f>
        <v>314</v>
      </c>
      <c r="U176" s="47">
        <f>SUMIF(C$2:C176,C176,E$2:E176)</f>
        <v>257943.04999999996</v>
      </c>
      <c r="V176" s="47">
        <f>SUM(E$2:E176)</f>
        <v>1109962.3699999996</v>
      </c>
      <c r="W176" s="52">
        <f>SUM(F$2:F176)</f>
        <v>40746.018750000039</v>
      </c>
      <c r="X176" s="52">
        <f t="shared" si="69"/>
        <v>129.76439092356699</v>
      </c>
      <c r="Y176" s="45">
        <f t="shared" si="70"/>
        <v>18</v>
      </c>
      <c r="Z176" s="45">
        <f t="shared" si="71"/>
        <v>20</v>
      </c>
      <c r="AA176" s="47">
        <f>SUMIF('Rake Load'!C:C,Summary!B176,'Rake Load'!CA:CA)</f>
        <v>0</v>
      </c>
      <c r="AB176" s="47">
        <f>SUMIF(C$2:C176,C176,AA$2:AA176)</f>
        <v>22.74583333333333</v>
      </c>
      <c r="AC176" s="47">
        <f>SUM(AA$2:AA176)</f>
        <v>109.19652777780104</v>
      </c>
      <c r="AD176" s="52" t="e">
        <f t="shared" si="72"/>
        <v>#DIV/0!</v>
      </c>
      <c r="AE176" s="52">
        <f t="shared" si="73"/>
        <v>0.31591435185185179</v>
      </c>
      <c r="AF176" s="52">
        <f t="shared" si="74"/>
        <v>0.3477596426044619</v>
      </c>
      <c r="AG176" s="47">
        <f>SUMIF(Unloader!B:B,Summary!B176,Unloader!M:M)</f>
        <v>0</v>
      </c>
      <c r="AH176" s="47">
        <f>SUMIF(C$2:C176,C176,AG$2:AG176)</f>
        <v>275196</v>
      </c>
      <c r="AI176" s="47">
        <f>SUM(AG$2:AG176)</f>
        <v>1536587</v>
      </c>
      <c r="AJ176" s="52">
        <f>SUMIF(Unloader!B:B,Summary!B176,Unloader!W:W)</f>
        <v>0</v>
      </c>
      <c r="AK176" s="52">
        <f>SUMIF(Unloader!B:B,Summary!B176,Unloader!AD:AD)+SUMIF(Unloader!B:B,Summary!B176,Unloader!BR:BR)+SUMIF(Unloader!B:B,Summary!B176,Unloader!BN:BN)</f>
        <v>0</v>
      </c>
      <c r="AL176" s="52">
        <f>SUMIF(C$2:C176,C176,AJ$2:AJ176)</f>
        <v>6.5041666666666664</v>
      </c>
      <c r="AM176" s="52">
        <f>SUMIF(C$2:C176,C176,AK$2:AK176)</f>
        <v>0.37916666666666671</v>
      </c>
      <c r="AN176" s="47">
        <f t="shared" si="75"/>
        <v>1872.0816326530612</v>
      </c>
      <c r="AO176" s="47">
        <f>SUM(AJ$2:AJ176)</f>
        <v>48.193749999999994</v>
      </c>
      <c r="AP176" s="47">
        <f>SUM(AK$2:AK176)</f>
        <v>3.3180555555555564</v>
      </c>
      <c r="AQ176" s="47">
        <f t="shared" si="76"/>
        <v>1426.7067980996892</v>
      </c>
    </row>
    <row r="177" spans="1:43">
      <c r="A177" s="166">
        <f t="shared" si="80"/>
        <v>176</v>
      </c>
      <c r="B177" s="478">
        <f t="shared" si="80"/>
        <v>40809</v>
      </c>
      <c r="C177" s="42">
        <f t="shared" si="58"/>
        <v>9</v>
      </c>
      <c r="D177" s="170">
        <f>COUNTIF('Rake Load'!C:C,Summary!B177)</f>
        <v>1</v>
      </c>
      <c r="E177" s="170">
        <f>SUMIF('Rake Load'!C:C,B177,'Rake Load'!K:K)</f>
        <v>3621.42</v>
      </c>
      <c r="F177" s="44">
        <f>SUMIF('Rake Load'!C:C,B177,'Rake Load'!AZ:AZ)</f>
        <v>0.16249999999999964</v>
      </c>
      <c r="G177" s="44">
        <f t="shared" si="59"/>
        <v>0.16249999999999964</v>
      </c>
      <c r="H177" s="45">
        <f t="shared" si="60"/>
        <v>3</v>
      </c>
      <c r="I177" s="45">
        <f t="shared" si="61"/>
        <v>54</v>
      </c>
      <c r="J177" s="44">
        <f>SUMIF('Rake Load'!C:C,B177,'Rake Load'!DK:DK)</f>
        <v>0</v>
      </c>
      <c r="K177" s="50">
        <f t="shared" si="62"/>
        <v>0.16249999999999964</v>
      </c>
      <c r="L177" s="50">
        <f t="shared" si="63"/>
        <v>0.16249999999999964</v>
      </c>
      <c r="M177" s="59">
        <f t="shared" si="64"/>
        <v>3</v>
      </c>
      <c r="N177" s="59">
        <f t="shared" si="65"/>
        <v>54</v>
      </c>
      <c r="O177" s="480">
        <f>SUMIF(C$2:C177,C177,D$2:D177)</f>
        <v>73</v>
      </c>
      <c r="P177" s="42">
        <f>SUMIF(C$2:C177,C177,F$2:F177)</f>
        <v>8.8638888888888889</v>
      </c>
      <c r="Q177" s="46">
        <f t="shared" si="66"/>
        <v>0.12142313546423135</v>
      </c>
      <c r="R177" s="45">
        <f t="shared" si="67"/>
        <v>2</v>
      </c>
      <c r="S177" s="45">
        <f t="shared" si="68"/>
        <v>54</v>
      </c>
      <c r="T177" s="480">
        <f>SUM(D$2:D177)</f>
        <v>315</v>
      </c>
      <c r="U177" s="47">
        <f>SUMIF(C$2:C177,C177,E$2:E177)</f>
        <v>261564.46999999997</v>
      </c>
      <c r="V177" s="47">
        <f>SUM(E$2:E177)</f>
        <v>1113583.7899999996</v>
      </c>
      <c r="W177" s="52">
        <f>SUM(F$2:F177)</f>
        <v>40746.181250000038</v>
      </c>
      <c r="X177" s="52">
        <f t="shared" si="69"/>
        <v>129.35295634920647</v>
      </c>
      <c r="Y177" s="45">
        <f t="shared" si="70"/>
        <v>8</v>
      </c>
      <c r="Z177" s="45">
        <f t="shared" si="71"/>
        <v>28</v>
      </c>
      <c r="AA177" s="47">
        <f>SUMIF('Rake Load'!C:C,Summary!B177,'Rake Load'!CA:CA)</f>
        <v>3.0972222222222219</v>
      </c>
      <c r="AB177" s="47">
        <f>SUMIF(C$2:C177,C177,AA$2:AA177)</f>
        <v>25.843055555555551</v>
      </c>
      <c r="AC177" s="47">
        <f>SUM(AA$2:AA177)</f>
        <v>112.29375000002327</v>
      </c>
      <c r="AD177" s="52">
        <f t="shared" si="72"/>
        <v>3.0972222222222219</v>
      </c>
      <c r="AE177" s="52">
        <f t="shared" si="73"/>
        <v>0.35401445966514455</v>
      </c>
      <c r="AF177" s="52">
        <f t="shared" si="74"/>
        <v>0.3564880952381691</v>
      </c>
      <c r="AG177" s="47">
        <f>SUMIF(Unloader!B:B,Summary!B177,Unloader!M:M)</f>
        <v>38500</v>
      </c>
      <c r="AH177" s="47">
        <f>SUMIF(C$2:C177,C177,AG$2:AG177)</f>
        <v>313696</v>
      </c>
      <c r="AI177" s="47">
        <f>SUM(AG$2:AG177)</f>
        <v>1575087</v>
      </c>
      <c r="AJ177" s="52">
        <f>SUMIF(Unloader!B:B,Summary!B177,Unloader!W:W)</f>
        <v>0.67083333333333339</v>
      </c>
      <c r="AK177" s="52">
        <f>SUMIF(Unloader!B:B,Summary!B177,Unloader!AD:AD)+SUMIF(Unloader!B:B,Summary!B177,Unloader!BR:BR)+SUMIF(Unloader!B:B,Summary!B177,Unloader!BN:BN)</f>
        <v>0</v>
      </c>
      <c r="AL177" s="52">
        <f>SUMIF(C$2:C177,C177,AJ$2:AJ177)</f>
        <v>7.1749999999999998</v>
      </c>
      <c r="AM177" s="52">
        <f>SUMIF(C$2:C177,C177,AK$2:AK177)</f>
        <v>0.37916666666666671</v>
      </c>
      <c r="AN177" s="47">
        <f t="shared" si="75"/>
        <v>1923.3353770692827</v>
      </c>
      <c r="AO177" s="47">
        <f>SUM(AJ$2:AJ177)</f>
        <v>48.864583333333329</v>
      </c>
      <c r="AP177" s="47">
        <f>SUM(AK$2:AK177)</f>
        <v>3.3180555555555564</v>
      </c>
      <c r="AQ177" s="47">
        <f t="shared" si="76"/>
        <v>1440.9139006205503</v>
      </c>
    </row>
    <row r="178" spans="1:43">
      <c r="A178" s="166">
        <f t="shared" si="80"/>
        <v>177</v>
      </c>
      <c r="B178" s="478">
        <f t="shared" si="80"/>
        <v>40810</v>
      </c>
      <c r="C178" s="42">
        <f t="shared" si="58"/>
        <v>9</v>
      </c>
      <c r="D178" s="170">
        <f>COUNTIF('Rake Load'!C:C,Summary!B178)</f>
        <v>5</v>
      </c>
      <c r="E178" s="170">
        <f>SUMIF('Rake Load'!C:C,B178,'Rake Load'!K:K)</f>
        <v>18097.030000000002</v>
      </c>
      <c r="F178" s="44">
        <f>SUMIF('Rake Load'!C:C,B178,'Rake Load'!AZ:AZ)</f>
        <v>0.38194444444444431</v>
      </c>
      <c r="G178" s="44">
        <f t="shared" si="59"/>
        <v>7.6388888888888867E-2</v>
      </c>
      <c r="H178" s="45">
        <f t="shared" si="60"/>
        <v>1</v>
      </c>
      <c r="I178" s="45">
        <f t="shared" si="61"/>
        <v>50</v>
      </c>
      <c r="J178" s="44">
        <f>SUMIF('Rake Load'!C:C,B178,'Rake Load'!DK:DK)</f>
        <v>0</v>
      </c>
      <c r="K178" s="50">
        <f t="shared" si="62"/>
        <v>0.38194444444444431</v>
      </c>
      <c r="L178" s="50">
        <f t="shared" si="63"/>
        <v>7.6388888888888867E-2</v>
      </c>
      <c r="M178" s="59">
        <f t="shared" si="64"/>
        <v>1</v>
      </c>
      <c r="N178" s="59">
        <f t="shared" si="65"/>
        <v>50</v>
      </c>
      <c r="O178" s="480">
        <f>SUMIF(C$2:C178,C178,D$2:D178)</f>
        <v>78</v>
      </c>
      <c r="P178" s="42">
        <f>SUMIF(C$2:C178,C178,F$2:F178)</f>
        <v>9.2458333333333336</v>
      </c>
      <c r="Q178" s="46">
        <f t="shared" si="66"/>
        <v>0.1185363247863248</v>
      </c>
      <c r="R178" s="45">
        <f t="shared" si="67"/>
        <v>2</v>
      </c>
      <c r="S178" s="45">
        <f t="shared" si="68"/>
        <v>50</v>
      </c>
      <c r="T178" s="480">
        <f>SUM(D$2:D178)</f>
        <v>320</v>
      </c>
      <c r="U178" s="47">
        <f>SUMIF(C$2:C178,C178,E$2:E178)</f>
        <v>279661.5</v>
      </c>
      <c r="V178" s="47">
        <f>SUM(E$2:E178)</f>
        <v>1131680.8199999996</v>
      </c>
      <c r="W178" s="52">
        <f>SUM(F$2:F178)</f>
        <v>40746.563194444483</v>
      </c>
      <c r="X178" s="52">
        <f t="shared" si="69"/>
        <v>127.33300998263901</v>
      </c>
      <c r="Y178" s="45">
        <f t="shared" si="70"/>
        <v>7</v>
      </c>
      <c r="Z178" s="45">
        <f t="shared" si="71"/>
        <v>59</v>
      </c>
      <c r="AA178" s="47">
        <f>SUMIF('Rake Load'!C:C,Summary!B178,'Rake Load'!CA:CA)</f>
        <v>1.708333333333333</v>
      </c>
      <c r="AB178" s="47">
        <f>SUMIF(C$2:C178,C178,AA$2:AA178)</f>
        <v>27.551388888888884</v>
      </c>
      <c r="AC178" s="47">
        <f>SUM(AA$2:AA178)</f>
        <v>114.00208333335659</v>
      </c>
      <c r="AD178" s="52">
        <f t="shared" si="72"/>
        <v>0.34166666666666662</v>
      </c>
      <c r="AE178" s="52">
        <f t="shared" si="73"/>
        <v>0.3532229344729344</v>
      </c>
      <c r="AF178" s="52">
        <f t="shared" si="74"/>
        <v>0.35625651041673934</v>
      </c>
      <c r="AG178" s="47">
        <f>SUMIF(Unloader!B:B,Summary!B178,Unloader!M:M)</f>
        <v>27296</v>
      </c>
      <c r="AH178" s="47">
        <f>SUMIF(C$2:C178,C178,AG$2:AG178)</f>
        <v>340992</v>
      </c>
      <c r="AI178" s="47">
        <f>SUM(AG$2:AG178)</f>
        <v>1602383</v>
      </c>
      <c r="AJ178" s="52">
        <f>SUMIF(Unloader!B:B,Summary!B178,Unloader!W:W)</f>
        <v>1</v>
      </c>
      <c r="AK178" s="52">
        <f>SUMIF(Unloader!B:B,Summary!B178,Unloader!AD:AD)+SUMIF(Unloader!B:B,Summary!B178,Unloader!BR:BR)+SUMIF(Unloader!B:B,Summary!B178,Unloader!BN:BN)</f>
        <v>0</v>
      </c>
      <c r="AL178" s="52">
        <f>SUMIF(C$2:C178,C178,AJ$2:AJ178)</f>
        <v>8.1750000000000007</v>
      </c>
      <c r="AM178" s="52">
        <f>SUMIF(C$2:C178,C178,AK$2:AK178)</f>
        <v>0.37916666666666671</v>
      </c>
      <c r="AN178" s="47">
        <f t="shared" si="75"/>
        <v>1822.5120256547298</v>
      </c>
      <c r="AO178" s="47">
        <f>SUM(AJ$2:AJ178)</f>
        <v>49.864583333333329</v>
      </c>
      <c r="AP178" s="47">
        <f>SUM(AK$2:AK178)</f>
        <v>3.3180555555555564</v>
      </c>
      <c r="AQ178" s="47">
        <f t="shared" si="76"/>
        <v>1434.3918122547632</v>
      </c>
    </row>
    <row r="179" spans="1:43">
      <c r="A179" s="166">
        <f t="shared" si="80"/>
        <v>178</v>
      </c>
      <c r="B179" s="478">
        <f t="shared" si="80"/>
        <v>40811</v>
      </c>
      <c r="C179" s="42">
        <f t="shared" si="58"/>
        <v>9</v>
      </c>
      <c r="D179" s="170">
        <f>COUNTIF('Rake Load'!C:C,Summary!B179)</f>
        <v>3</v>
      </c>
      <c r="E179" s="170">
        <f>SUMIF('Rake Load'!C:C,B179,'Rake Load'!K:K)</f>
        <v>10863.310000000001</v>
      </c>
      <c r="F179" s="44">
        <f>SUMIF('Rake Load'!C:C,B179,'Rake Load'!AZ:AZ)</f>
        <v>0.17986111111111105</v>
      </c>
      <c r="G179" s="44">
        <f t="shared" si="59"/>
        <v>5.9953703703703683E-2</v>
      </c>
      <c r="H179" s="45">
        <f t="shared" si="60"/>
        <v>1</v>
      </c>
      <c r="I179" s="45">
        <f t="shared" si="61"/>
        <v>26</v>
      </c>
      <c r="J179" s="44">
        <f>SUMIF('Rake Load'!C:C,B179,'Rake Load'!DK:DK)</f>
        <v>0</v>
      </c>
      <c r="K179" s="50">
        <f t="shared" si="62"/>
        <v>0.17986111111111105</v>
      </c>
      <c r="L179" s="50">
        <f t="shared" si="63"/>
        <v>5.9953703703703683E-2</v>
      </c>
      <c r="M179" s="59">
        <f t="shared" si="64"/>
        <v>1</v>
      </c>
      <c r="N179" s="59">
        <f t="shared" si="65"/>
        <v>26</v>
      </c>
      <c r="O179" s="480">
        <f>SUMIF(C$2:C179,C179,D$2:D179)</f>
        <v>81</v>
      </c>
      <c r="P179" s="42">
        <f>SUMIF(C$2:C179,C179,F$2:F179)</f>
        <v>9.4256944444444439</v>
      </c>
      <c r="Q179" s="46">
        <f t="shared" si="66"/>
        <v>0.11636659807956104</v>
      </c>
      <c r="R179" s="45">
        <f t="shared" si="67"/>
        <v>2</v>
      </c>
      <c r="S179" s="45">
        <f t="shared" si="68"/>
        <v>47</v>
      </c>
      <c r="T179" s="480">
        <f>SUM(D$2:D179)</f>
        <v>323</v>
      </c>
      <c r="U179" s="47">
        <f>SUMIF(C$2:C179,C179,E$2:E179)</f>
        <v>290524.81</v>
      </c>
      <c r="V179" s="47">
        <f>SUM(E$2:E179)</f>
        <v>1142544.1299999997</v>
      </c>
      <c r="W179" s="52">
        <f>SUM(F$2:F179)</f>
        <v>40746.743055555591</v>
      </c>
      <c r="X179" s="52">
        <f t="shared" si="69"/>
        <v>126.15090729274176</v>
      </c>
      <c r="Y179" s="45">
        <f t="shared" si="70"/>
        <v>3</v>
      </c>
      <c r="Z179" s="45">
        <f t="shared" si="71"/>
        <v>37</v>
      </c>
      <c r="AA179" s="47">
        <f>SUMIF('Rake Load'!C:C,Summary!B179,'Rake Load'!CA:CA)</f>
        <v>0.7777777777777779</v>
      </c>
      <c r="AB179" s="47">
        <f>SUMIF(C$2:C179,C179,AA$2:AA179)</f>
        <v>28.329166666666662</v>
      </c>
      <c r="AC179" s="47">
        <f>SUM(AA$2:AA179)</f>
        <v>114.77986111113437</v>
      </c>
      <c r="AD179" s="52">
        <f t="shared" si="72"/>
        <v>0.2592592592592593</v>
      </c>
      <c r="AE179" s="52">
        <f t="shared" si="73"/>
        <v>0.34974279835390942</v>
      </c>
      <c r="AF179" s="52">
        <f t="shared" si="74"/>
        <v>0.35535560715521475</v>
      </c>
      <c r="AG179" s="47">
        <f>SUMIF(Unloader!B:B,Summary!B179,Unloader!M:M)</f>
        <v>200</v>
      </c>
      <c r="AH179" s="47">
        <f>SUMIF(C$2:C179,C179,AG$2:AG179)</f>
        <v>341192</v>
      </c>
      <c r="AI179" s="47">
        <f>SUM(AG$2:AG179)</f>
        <v>1602583</v>
      </c>
      <c r="AJ179" s="52">
        <f>SUMIF(Unloader!B:B,Summary!B179,Unloader!W:W)</f>
        <v>0.1111111111111111</v>
      </c>
      <c r="AK179" s="52">
        <f>SUMIF(Unloader!B:B,Summary!B179,Unloader!AD:AD)+SUMIF(Unloader!B:B,Summary!B179,Unloader!BR:BR)+SUMIF(Unloader!B:B,Summary!B179,Unloader!BN:BN)</f>
        <v>0</v>
      </c>
      <c r="AL179" s="52">
        <f>SUMIF(C$2:C179,C179,AJ$2:AJ179)</f>
        <v>8.2861111111111114</v>
      </c>
      <c r="AM179" s="52">
        <f>SUMIF(C$2:C179,C179,AK$2:AK179)</f>
        <v>0.37916666666666671</v>
      </c>
      <c r="AN179" s="47">
        <f t="shared" si="75"/>
        <v>1797.9553838046722</v>
      </c>
      <c r="AO179" s="47">
        <f>SUM(AJ$2:AJ179)</f>
        <v>49.975694444444443</v>
      </c>
      <c r="AP179" s="47">
        <f>SUM(AK$2:AK179)</f>
        <v>3.3180555555555564</v>
      </c>
      <c r="AQ179" s="47">
        <f t="shared" si="76"/>
        <v>1431.1545388244751</v>
      </c>
    </row>
    <row r="180" spans="1:43">
      <c r="A180" s="166">
        <f t="shared" si="80"/>
        <v>179</v>
      </c>
      <c r="B180" s="478">
        <f t="shared" si="80"/>
        <v>40812</v>
      </c>
      <c r="C180" s="42">
        <f t="shared" si="58"/>
        <v>9</v>
      </c>
      <c r="D180" s="170">
        <f>COUNTIF('Rake Load'!C:C,Summary!B180)</f>
        <v>0</v>
      </c>
      <c r="E180" s="170">
        <f>SUMIF('Rake Load'!C:C,B180,'Rake Load'!K:K)</f>
        <v>0</v>
      </c>
      <c r="F180" s="44">
        <f>SUMIF('Rake Load'!C:C,B180,'Rake Load'!AZ:AZ)</f>
        <v>0</v>
      </c>
      <c r="G180" s="44" t="e">
        <f t="shared" si="59"/>
        <v>#DIV/0!</v>
      </c>
      <c r="H180" s="45" t="e">
        <f t="shared" si="60"/>
        <v>#DIV/0!</v>
      </c>
      <c r="I180" s="45" t="e">
        <f t="shared" si="61"/>
        <v>#DIV/0!</v>
      </c>
      <c r="J180" s="44">
        <f>SUMIF('Rake Load'!C:C,B180,'Rake Load'!DK:DK)</f>
        <v>0</v>
      </c>
      <c r="K180" s="50">
        <f t="shared" si="62"/>
        <v>0</v>
      </c>
      <c r="L180" s="50" t="e">
        <f t="shared" si="63"/>
        <v>#DIV/0!</v>
      </c>
      <c r="M180" s="59" t="e">
        <f t="shared" si="64"/>
        <v>#DIV/0!</v>
      </c>
      <c r="N180" s="59" t="e">
        <f t="shared" si="65"/>
        <v>#DIV/0!</v>
      </c>
      <c r="O180" s="480">
        <f>SUMIF(C$2:C180,C180,D$2:D180)</f>
        <v>81</v>
      </c>
      <c r="P180" s="42">
        <f>SUMIF(C$2:C180,C180,F$2:F180)</f>
        <v>9.4256944444444439</v>
      </c>
      <c r="Q180" s="46">
        <f t="shared" si="66"/>
        <v>0.11636659807956104</v>
      </c>
      <c r="R180" s="45">
        <f t="shared" si="67"/>
        <v>2</v>
      </c>
      <c r="S180" s="45">
        <f t="shared" si="68"/>
        <v>47</v>
      </c>
      <c r="T180" s="480">
        <f>SUM(D$2:D180)</f>
        <v>323</v>
      </c>
      <c r="U180" s="47">
        <f>SUMIF(C$2:C180,C180,E$2:E180)</f>
        <v>290524.81</v>
      </c>
      <c r="V180" s="47">
        <f>SUM(E$2:E180)</f>
        <v>1142544.1299999997</v>
      </c>
      <c r="W180" s="52">
        <f>SUM(F$2:F180)</f>
        <v>40746.743055555591</v>
      </c>
      <c r="X180" s="52">
        <f t="shared" si="69"/>
        <v>126.15090729274176</v>
      </c>
      <c r="Y180" s="45">
        <f t="shared" si="70"/>
        <v>3</v>
      </c>
      <c r="Z180" s="45">
        <f t="shared" si="71"/>
        <v>37</v>
      </c>
      <c r="AA180" s="47">
        <f>SUMIF('Rake Load'!C:C,Summary!B180,'Rake Load'!CA:CA)</f>
        <v>0</v>
      </c>
      <c r="AB180" s="47">
        <f>SUMIF(C$2:C180,C180,AA$2:AA180)</f>
        <v>28.329166666666662</v>
      </c>
      <c r="AC180" s="47">
        <f>SUM(AA$2:AA180)</f>
        <v>114.77986111113437</v>
      </c>
      <c r="AD180" s="52" t="e">
        <f t="shared" si="72"/>
        <v>#DIV/0!</v>
      </c>
      <c r="AE180" s="52">
        <f t="shared" si="73"/>
        <v>0.34974279835390942</v>
      </c>
      <c r="AF180" s="52">
        <f t="shared" si="74"/>
        <v>0.35535560715521475</v>
      </c>
      <c r="AG180" s="47">
        <f>SUMIF(Unloader!B:B,Summary!B180,Unloader!M:M)</f>
        <v>0</v>
      </c>
      <c r="AH180" s="47">
        <f>SUMIF(C$2:C180,C180,AG$2:AG180)</f>
        <v>341192</v>
      </c>
      <c r="AI180" s="47">
        <f>SUM(AG$2:AG180)</f>
        <v>1602583</v>
      </c>
      <c r="AJ180" s="52">
        <f>SUMIF(Unloader!B:B,Summary!B180,Unloader!W:W)</f>
        <v>0</v>
      </c>
      <c r="AK180" s="52">
        <f>SUMIF(Unloader!B:B,Summary!B180,Unloader!AD:AD)+SUMIF(Unloader!B:B,Summary!B180,Unloader!BR:BR)+SUMIF(Unloader!B:B,Summary!B180,Unloader!BN:BN)</f>
        <v>0</v>
      </c>
      <c r="AL180" s="52">
        <f>SUMIF(C$2:C180,C180,AJ$2:AJ180)</f>
        <v>8.2861111111111114</v>
      </c>
      <c r="AM180" s="52">
        <f>SUMIF(C$2:C180,C180,AK$2:AK180)</f>
        <v>0.37916666666666671</v>
      </c>
      <c r="AN180" s="47">
        <f t="shared" si="75"/>
        <v>1797.9553838046722</v>
      </c>
      <c r="AO180" s="47">
        <f>SUM(AJ$2:AJ180)</f>
        <v>49.975694444444443</v>
      </c>
      <c r="AP180" s="47">
        <f>SUM(AK$2:AK180)</f>
        <v>3.3180555555555564</v>
      </c>
      <c r="AQ180" s="47">
        <f t="shared" si="76"/>
        <v>1431.1545388244751</v>
      </c>
    </row>
    <row r="181" spans="1:43">
      <c r="A181" s="166">
        <f t="shared" si="80"/>
        <v>180</v>
      </c>
      <c r="B181" s="478">
        <f t="shared" si="80"/>
        <v>40813</v>
      </c>
      <c r="C181" s="42">
        <f t="shared" si="58"/>
        <v>9</v>
      </c>
      <c r="D181" s="170">
        <f>COUNTIF('Rake Load'!C:C,Summary!B181)</f>
        <v>0</v>
      </c>
      <c r="E181" s="170">
        <f>SUMIF('Rake Load'!C:C,B181,'Rake Load'!K:K)</f>
        <v>0</v>
      </c>
      <c r="F181" s="44">
        <f>SUMIF('Rake Load'!C:C,B181,'Rake Load'!AZ:AZ)</f>
        <v>0</v>
      </c>
      <c r="G181" s="44" t="e">
        <f t="shared" si="59"/>
        <v>#DIV/0!</v>
      </c>
      <c r="H181" s="45" t="e">
        <f t="shared" si="60"/>
        <v>#DIV/0!</v>
      </c>
      <c r="I181" s="45" t="e">
        <f t="shared" si="61"/>
        <v>#DIV/0!</v>
      </c>
      <c r="J181" s="44">
        <f>SUMIF('Rake Load'!C:C,B181,'Rake Load'!DK:DK)</f>
        <v>0</v>
      </c>
      <c r="K181" s="50">
        <f t="shared" si="62"/>
        <v>0</v>
      </c>
      <c r="L181" s="50" t="e">
        <f t="shared" si="63"/>
        <v>#DIV/0!</v>
      </c>
      <c r="M181" s="59" t="e">
        <f t="shared" si="64"/>
        <v>#DIV/0!</v>
      </c>
      <c r="N181" s="59" t="e">
        <f t="shared" si="65"/>
        <v>#DIV/0!</v>
      </c>
      <c r="O181" s="480">
        <f>SUMIF(C$2:C181,C181,D$2:D181)</f>
        <v>81</v>
      </c>
      <c r="P181" s="42">
        <f>SUMIF(C$2:C181,C181,F$2:F181)</f>
        <v>9.4256944444444439</v>
      </c>
      <c r="Q181" s="46">
        <f t="shared" si="66"/>
        <v>0.11636659807956104</v>
      </c>
      <c r="R181" s="45">
        <f t="shared" si="67"/>
        <v>2</v>
      </c>
      <c r="S181" s="45">
        <f t="shared" si="68"/>
        <v>47</v>
      </c>
      <c r="T181" s="480">
        <f>SUM(D$2:D181)</f>
        <v>323</v>
      </c>
      <c r="U181" s="47">
        <f>SUMIF(C$2:C181,C181,E$2:E181)</f>
        <v>290524.81</v>
      </c>
      <c r="V181" s="47">
        <f>SUM(E$2:E181)</f>
        <v>1142544.1299999997</v>
      </c>
      <c r="W181" s="52">
        <f>SUM(F$2:F181)</f>
        <v>40746.743055555591</v>
      </c>
      <c r="X181" s="52">
        <f t="shared" si="69"/>
        <v>126.15090729274176</v>
      </c>
      <c r="Y181" s="45">
        <f t="shared" si="70"/>
        <v>3</v>
      </c>
      <c r="Z181" s="45">
        <f t="shared" si="71"/>
        <v>37</v>
      </c>
      <c r="AA181" s="47">
        <f>SUMIF('Rake Load'!C:C,Summary!B181,'Rake Load'!CA:CA)</f>
        <v>0</v>
      </c>
      <c r="AB181" s="47">
        <f>SUMIF(C$2:C181,C181,AA$2:AA181)</f>
        <v>28.329166666666662</v>
      </c>
      <c r="AC181" s="47">
        <f>SUM(AA$2:AA181)</f>
        <v>114.77986111113437</v>
      </c>
      <c r="AD181" s="52" t="e">
        <f t="shared" si="72"/>
        <v>#DIV/0!</v>
      </c>
      <c r="AE181" s="52">
        <f t="shared" si="73"/>
        <v>0.34974279835390942</v>
      </c>
      <c r="AF181" s="52">
        <f t="shared" si="74"/>
        <v>0.35535560715521475</v>
      </c>
      <c r="AG181" s="47">
        <f>SUMIF(Unloader!B:B,Summary!B181,Unloader!M:M)</f>
        <v>39516</v>
      </c>
      <c r="AH181" s="47">
        <f>SUMIF(C$2:C181,C181,AG$2:AG181)</f>
        <v>380708</v>
      </c>
      <c r="AI181" s="47">
        <f>SUM(AG$2:AG181)</f>
        <v>1642099</v>
      </c>
      <c r="AJ181" s="52">
        <f>SUMIF(Unloader!B:B,Summary!B181,Unloader!W:W)</f>
        <v>0.67708333333333326</v>
      </c>
      <c r="AK181" s="52">
        <f>SUMIF(Unloader!B:B,Summary!B181,Unloader!AD:AD)+SUMIF(Unloader!B:B,Summary!B181,Unloader!BR:BR)+SUMIF(Unloader!B:B,Summary!B181,Unloader!BN:BN)</f>
        <v>3.8194444444444441E-2</v>
      </c>
      <c r="AL181" s="52">
        <f>SUMIF(C$2:C181,C181,AJ$2:AJ181)</f>
        <v>8.9631944444444454</v>
      </c>
      <c r="AM181" s="52">
        <f>SUMIF(C$2:C181,C181,AK$2:AK181)</f>
        <v>0.41736111111111113</v>
      </c>
      <c r="AN181" s="47">
        <f t="shared" si="75"/>
        <v>1856.2067284251582</v>
      </c>
      <c r="AO181" s="47">
        <f>SUM(AJ$2:AJ181)</f>
        <v>50.652777777777779</v>
      </c>
      <c r="AP181" s="47">
        <f>SUM(AK$2:AK181)</f>
        <v>3.3562500000000011</v>
      </c>
      <c r="AQ181" s="47">
        <f t="shared" si="76"/>
        <v>1446.6345603241959</v>
      </c>
    </row>
    <row r="182" spans="1:43">
      <c r="A182" s="166">
        <f t="shared" si="80"/>
        <v>181</v>
      </c>
      <c r="B182" s="478">
        <f t="shared" si="80"/>
        <v>40814</v>
      </c>
      <c r="C182" s="42">
        <f t="shared" si="58"/>
        <v>9</v>
      </c>
      <c r="D182" s="170">
        <f>COUNTIF('Rake Load'!C:C,Summary!B182)</f>
        <v>0</v>
      </c>
      <c r="E182" s="170">
        <f>SUMIF('Rake Load'!C:C,B182,'Rake Load'!K:K)</f>
        <v>0</v>
      </c>
      <c r="F182" s="44">
        <f>SUMIF('Rake Load'!C:C,B182,'Rake Load'!AZ:AZ)</f>
        <v>0</v>
      </c>
      <c r="G182" s="44" t="e">
        <f t="shared" si="59"/>
        <v>#DIV/0!</v>
      </c>
      <c r="H182" s="45" t="e">
        <f t="shared" si="60"/>
        <v>#DIV/0!</v>
      </c>
      <c r="I182" s="45" t="e">
        <f t="shared" si="61"/>
        <v>#DIV/0!</v>
      </c>
      <c r="J182" s="44">
        <f>SUMIF('Rake Load'!C:C,B182,'Rake Load'!DK:DK)</f>
        <v>0</v>
      </c>
      <c r="K182" s="50">
        <f t="shared" si="62"/>
        <v>0</v>
      </c>
      <c r="L182" s="50" t="e">
        <f t="shared" si="63"/>
        <v>#DIV/0!</v>
      </c>
      <c r="M182" s="59" t="e">
        <f t="shared" si="64"/>
        <v>#DIV/0!</v>
      </c>
      <c r="N182" s="59" t="e">
        <f t="shared" si="65"/>
        <v>#DIV/0!</v>
      </c>
      <c r="O182" s="480">
        <f>SUMIF(C$2:C182,C182,D$2:D182)</f>
        <v>81</v>
      </c>
      <c r="P182" s="42">
        <f>SUMIF(C$2:C182,C182,F$2:F182)</f>
        <v>9.4256944444444439</v>
      </c>
      <c r="Q182" s="46">
        <f t="shared" si="66"/>
        <v>0.11636659807956104</v>
      </c>
      <c r="R182" s="45">
        <f t="shared" si="67"/>
        <v>2</v>
      </c>
      <c r="S182" s="45">
        <f t="shared" si="68"/>
        <v>47</v>
      </c>
      <c r="T182" s="480">
        <f>SUM(D$2:D182)</f>
        <v>323</v>
      </c>
      <c r="U182" s="47">
        <f>SUMIF(C$2:C182,C182,E$2:E182)</f>
        <v>290524.81</v>
      </c>
      <c r="V182" s="47">
        <f>SUM(E$2:E182)</f>
        <v>1142544.1299999997</v>
      </c>
      <c r="W182" s="52">
        <f>SUM(F$2:F182)</f>
        <v>40746.743055555591</v>
      </c>
      <c r="X182" s="52">
        <f t="shared" si="69"/>
        <v>126.15090729274176</v>
      </c>
      <c r="Y182" s="45">
        <f t="shared" si="70"/>
        <v>3</v>
      </c>
      <c r="Z182" s="45">
        <f t="shared" si="71"/>
        <v>37</v>
      </c>
      <c r="AA182" s="47">
        <f>SUMIF('Rake Load'!C:C,Summary!B182,'Rake Load'!CA:CA)</f>
        <v>0</v>
      </c>
      <c r="AB182" s="47">
        <f>SUMIF(C$2:C182,C182,AA$2:AA182)</f>
        <v>28.329166666666662</v>
      </c>
      <c r="AC182" s="47">
        <f>SUM(AA$2:AA182)</f>
        <v>114.77986111113437</v>
      </c>
      <c r="AD182" s="52" t="e">
        <f t="shared" si="72"/>
        <v>#DIV/0!</v>
      </c>
      <c r="AE182" s="52">
        <f t="shared" si="73"/>
        <v>0.34974279835390942</v>
      </c>
      <c r="AF182" s="52">
        <f t="shared" si="74"/>
        <v>0.35535560715521475</v>
      </c>
      <c r="AG182" s="47">
        <f>SUMIF(Unloader!B:B,Summary!B182,Unloader!M:M)</f>
        <v>31690</v>
      </c>
      <c r="AH182" s="47">
        <f>SUMIF(C$2:C182,C182,AG$2:AG182)</f>
        <v>412398</v>
      </c>
      <c r="AI182" s="47">
        <f>SUM(AG$2:AG182)</f>
        <v>1673789</v>
      </c>
      <c r="AJ182" s="52">
        <f>SUMIF(Unloader!B:B,Summary!B182,Unloader!W:W)</f>
        <v>0.95833333333333337</v>
      </c>
      <c r="AK182" s="52">
        <f>SUMIF(Unloader!B:B,Summary!B182,Unloader!AD:AD)+SUMIF(Unloader!B:B,Summary!B182,Unloader!BR:BR)+SUMIF(Unloader!B:B,Summary!B182,Unloader!BN:BN)</f>
        <v>0</v>
      </c>
      <c r="AL182" s="52">
        <f>SUMIF(C$2:C182,C182,AJ$2:AJ182)</f>
        <v>9.9215277777777793</v>
      </c>
      <c r="AM182" s="52">
        <f>SUMIF(C$2:C182,C182,AK$2:AK182)</f>
        <v>0.41736111111111113</v>
      </c>
      <c r="AN182" s="47">
        <f t="shared" si="75"/>
        <v>1807.9701885138095</v>
      </c>
      <c r="AO182" s="47">
        <f>SUM(AJ$2:AJ182)</f>
        <v>51.611111111111114</v>
      </c>
      <c r="AP182" s="47">
        <f>SUM(AK$2:AK182)</f>
        <v>3.3562500000000011</v>
      </c>
      <c r="AQ182" s="47">
        <f t="shared" si="76"/>
        <v>1445.2680357476938</v>
      </c>
    </row>
    <row r="183" spans="1:43">
      <c r="A183" s="166">
        <f t="shared" si="80"/>
        <v>182</v>
      </c>
      <c r="B183" s="478">
        <f t="shared" si="80"/>
        <v>40815</v>
      </c>
      <c r="C183" s="42">
        <f t="shared" ref="C183:C246" si="81">MONTH(B183)</f>
        <v>9</v>
      </c>
      <c r="D183" s="170">
        <f>COUNTIF('Rake Load'!C:C,Summary!B183)</f>
        <v>3</v>
      </c>
      <c r="E183" s="170">
        <f>SUMIF('Rake Load'!C:C,B183,'Rake Load'!K:K)</f>
        <v>9076.7860000000001</v>
      </c>
      <c r="F183" s="44">
        <f>SUMIF('Rake Load'!C:C,B183,'Rake Load'!AZ:AZ)</f>
        <v>0.17569444444444443</v>
      </c>
      <c r="G183" s="44">
        <f t="shared" ref="G183:G246" si="82">F183/D183</f>
        <v>5.8564814814814813E-2</v>
      </c>
      <c r="H183" s="45">
        <f t="shared" ref="H183:H246" si="83">HOUR(G183)</f>
        <v>1</v>
      </c>
      <c r="I183" s="45">
        <f t="shared" ref="I183:I246" si="84">MINUTE(G183)</f>
        <v>24</v>
      </c>
      <c r="J183" s="44">
        <f>SUMIF('Rake Load'!C:C,B183,'Rake Load'!DK:DK)</f>
        <v>0</v>
      </c>
      <c r="K183" s="50">
        <f t="shared" ref="K183:K246" si="85">F183-J183</f>
        <v>0.17569444444444443</v>
      </c>
      <c r="L183" s="50">
        <f t="shared" ref="L183:L246" si="86">K183/D183</f>
        <v>5.8564814814814813E-2</v>
      </c>
      <c r="M183" s="59">
        <f t="shared" ref="M183:M246" si="87">HOUR(L183)</f>
        <v>1</v>
      </c>
      <c r="N183" s="59">
        <f t="shared" ref="N183:N246" si="88">MINUTE(L183)</f>
        <v>24</v>
      </c>
      <c r="O183" s="480">
        <f>SUMIF(C$2:C183,C183,D$2:D183)</f>
        <v>84</v>
      </c>
      <c r="P183" s="42">
        <f>SUMIF(C$2:C183,C183,F$2:F183)</f>
        <v>9.6013888888888879</v>
      </c>
      <c r="Q183" s="46">
        <f t="shared" ref="Q183:Q246" si="89">P183/O183</f>
        <v>0.11430224867724867</v>
      </c>
      <c r="R183" s="45">
        <f t="shared" ref="R183:R246" si="90">HOUR(Q183)</f>
        <v>2</v>
      </c>
      <c r="S183" s="45">
        <f t="shared" ref="S183:S246" si="91">MINUTE(Q183)</f>
        <v>44</v>
      </c>
      <c r="T183" s="480">
        <f>SUM(D$2:D183)</f>
        <v>326</v>
      </c>
      <c r="U183" s="47">
        <f>SUMIF(C$2:C183,C183,E$2:E183)</f>
        <v>299601.59600000002</v>
      </c>
      <c r="V183" s="47">
        <f>SUM(E$2:E183)</f>
        <v>1151620.9159999997</v>
      </c>
      <c r="W183" s="52">
        <f>SUM(F$2:F183)</f>
        <v>40746.918750000033</v>
      </c>
      <c r="X183" s="52">
        <f t="shared" ref="X183:X246" si="92">W183/T183</f>
        <v>124.99054831288353</v>
      </c>
      <c r="Y183" s="45">
        <f t="shared" ref="Y183:Y246" si="93">HOUR(X183)</f>
        <v>23</v>
      </c>
      <c r="Z183" s="45">
        <f t="shared" ref="Z183:Z246" si="94">MINUTE(X183)</f>
        <v>46</v>
      </c>
      <c r="AA183" s="47">
        <f>SUMIF('Rake Load'!C:C,Summary!B183,'Rake Load'!CA:CA)</f>
        <v>0.57986111111111094</v>
      </c>
      <c r="AB183" s="47">
        <f>SUMIF(C$2:C183,C183,AA$2:AA183)</f>
        <v>28.909027777777773</v>
      </c>
      <c r="AC183" s="47">
        <f>SUM(AA$2:AA183)</f>
        <v>115.35972222224548</v>
      </c>
      <c r="AD183" s="52">
        <f t="shared" ref="AD183:AD246" si="95">AA183/D183</f>
        <v>0.19328703703703698</v>
      </c>
      <c r="AE183" s="52">
        <f t="shared" ref="AE183:AE246" si="96">AB183/O183</f>
        <v>0.34415509259259253</v>
      </c>
      <c r="AF183" s="52">
        <f t="shared" ref="AF183:AF246" si="97">AC183/T183</f>
        <v>0.35386417859584501</v>
      </c>
      <c r="AG183" s="47">
        <f>SUMIF(Unloader!B:B,Summary!B183,Unloader!M:M)</f>
        <v>0</v>
      </c>
      <c r="AH183" s="47">
        <f>SUMIF(C$2:C183,C183,AG$2:AG183)</f>
        <v>412398</v>
      </c>
      <c r="AI183" s="47">
        <f>SUM(AG$2:AG183)</f>
        <v>1673789</v>
      </c>
      <c r="AJ183" s="52">
        <f>SUMIF(Unloader!B:B,Summary!B183,Unloader!W:W)</f>
        <v>0</v>
      </c>
      <c r="AK183" s="52">
        <f>SUMIF(Unloader!B:B,Summary!B183,Unloader!AD:AD)+SUMIF(Unloader!B:B,Summary!B183,Unloader!BR:BR)+SUMIF(Unloader!B:B,Summary!B183,Unloader!BN:BN)</f>
        <v>0</v>
      </c>
      <c r="AL183" s="52">
        <f>SUMIF(C$2:C183,C183,AJ$2:AJ183)</f>
        <v>9.9215277777777793</v>
      </c>
      <c r="AM183" s="52">
        <f>SUMIF(C$2:C183,C183,AK$2:AK183)</f>
        <v>0.41736111111111113</v>
      </c>
      <c r="AN183" s="47">
        <f t="shared" ref="AN183:AN246" si="98">AH183/(AL183-AM183)/24</f>
        <v>1807.9701885138095</v>
      </c>
      <c r="AO183" s="47">
        <f>SUM(AJ$2:AJ183)</f>
        <v>51.611111111111114</v>
      </c>
      <c r="AP183" s="47">
        <f>SUM(AK$2:AK183)</f>
        <v>3.3562500000000011</v>
      </c>
      <c r="AQ183" s="47">
        <f t="shared" ref="AQ183:AQ246" si="99">AI183/(AO183-AP183)/24</f>
        <v>1445.2680357476938</v>
      </c>
    </row>
    <row r="184" spans="1:43">
      <c r="A184" s="166">
        <f t="shared" ref="A184:B199" si="100">A183+1</f>
        <v>183</v>
      </c>
      <c r="B184" s="478">
        <f t="shared" si="100"/>
        <v>40816</v>
      </c>
      <c r="C184" s="42">
        <f t="shared" si="81"/>
        <v>9</v>
      </c>
      <c r="D184" s="170">
        <f>COUNTIF('Rake Load'!C:C,Summary!B184)</f>
        <v>5</v>
      </c>
      <c r="E184" s="170">
        <f>SUMIF('Rake Load'!C:C,B184,'Rake Load'!K:K)</f>
        <v>16257.83</v>
      </c>
      <c r="F184" s="44">
        <f>SUMIF('Rake Load'!C:C,B184,'Rake Load'!AZ:AZ)</f>
        <v>0.55694444444444424</v>
      </c>
      <c r="G184" s="44">
        <f t="shared" si="82"/>
        <v>0.11138888888888884</v>
      </c>
      <c r="H184" s="45">
        <f t="shared" si="83"/>
        <v>2</v>
      </c>
      <c r="I184" s="45">
        <f t="shared" si="84"/>
        <v>40</v>
      </c>
      <c r="J184" s="44">
        <f>SUMIF('Rake Load'!C:C,B184,'Rake Load'!DK:DK)</f>
        <v>0</v>
      </c>
      <c r="K184" s="50">
        <f t="shared" si="85"/>
        <v>0.55694444444444424</v>
      </c>
      <c r="L184" s="50">
        <f t="shared" si="86"/>
        <v>0.11138888888888884</v>
      </c>
      <c r="M184" s="59">
        <f t="shared" si="87"/>
        <v>2</v>
      </c>
      <c r="N184" s="59">
        <f t="shared" si="88"/>
        <v>40</v>
      </c>
      <c r="O184" s="480">
        <f>SUMIF(C$2:C184,C184,D$2:D184)</f>
        <v>89</v>
      </c>
      <c r="P184" s="42">
        <f>SUMIF(C$2:C184,C184,F$2:F184)</f>
        <v>10.158333333333331</v>
      </c>
      <c r="Q184" s="46">
        <f t="shared" si="89"/>
        <v>0.1141385767790262</v>
      </c>
      <c r="R184" s="45">
        <f t="shared" si="90"/>
        <v>2</v>
      </c>
      <c r="S184" s="45">
        <f t="shared" si="91"/>
        <v>44</v>
      </c>
      <c r="T184" s="480">
        <f>SUM(D$2:D184)</f>
        <v>331</v>
      </c>
      <c r="U184" s="47">
        <f>SUMIF(C$2:C184,C184,E$2:E184)</f>
        <v>315859.42600000004</v>
      </c>
      <c r="V184" s="47">
        <f>SUM(E$2:E184)</f>
        <v>1167878.7459999998</v>
      </c>
      <c r="W184" s="52">
        <f>SUM(F$2:F184)</f>
        <v>40747.475694444474</v>
      </c>
      <c r="X184" s="52">
        <f t="shared" si="92"/>
        <v>123.1041561765694</v>
      </c>
      <c r="Y184" s="45">
        <f t="shared" si="93"/>
        <v>2</v>
      </c>
      <c r="Z184" s="45">
        <f t="shared" si="94"/>
        <v>29</v>
      </c>
      <c r="AA184" s="47">
        <f>SUMIF('Rake Load'!C:C,Summary!B184,'Rake Load'!CA:CA)</f>
        <v>1.6111111111111112</v>
      </c>
      <c r="AB184" s="47">
        <f>SUMIF(C$2:C184,C184,AA$2:AA184)</f>
        <v>30.520138888888884</v>
      </c>
      <c r="AC184" s="47">
        <f>SUM(AA$2:AA184)</f>
        <v>116.97083333335659</v>
      </c>
      <c r="AD184" s="52">
        <f t="shared" si="95"/>
        <v>0.32222222222222224</v>
      </c>
      <c r="AE184" s="52">
        <f t="shared" si="96"/>
        <v>0.34292290886392002</v>
      </c>
      <c r="AF184" s="52">
        <f t="shared" si="97"/>
        <v>0.35338620342403804</v>
      </c>
      <c r="AG184" s="47">
        <f>SUMIF(Unloader!B:B,Summary!B184,Unloader!M:M)</f>
        <v>40049</v>
      </c>
      <c r="AH184" s="47">
        <f>SUMIF(C$2:C184,C184,AG$2:AG184)</f>
        <v>452447</v>
      </c>
      <c r="AI184" s="47">
        <f>SUM(AG$2:AG184)</f>
        <v>1713838</v>
      </c>
      <c r="AJ184" s="52">
        <f>SUMIF(Unloader!B:B,Summary!B184,Unloader!W:W)</f>
        <v>0.63541666666666663</v>
      </c>
      <c r="AK184" s="52">
        <f>SUMIF(Unloader!B:B,Summary!B184,Unloader!AD:AD)+SUMIF(Unloader!B:B,Summary!B184,Unloader!BR:BR)+SUMIF(Unloader!B:B,Summary!B184,Unloader!BN:BN)</f>
        <v>0</v>
      </c>
      <c r="AL184" s="52">
        <f>SUMIF(C$2:C184,C184,AJ$2:AJ184)</f>
        <v>10.556944444444445</v>
      </c>
      <c r="AM184" s="52">
        <f>SUMIF(C$2:C184,C184,AK$2:AK184)</f>
        <v>0.41736111111111113</v>
      </c>
      <c r="AN184" s="47">
        <f t="shared" si="98"/>
        <v>1859.2438874049722</v>
      </c>
      <c r="AO184" s="47">
        <f>SUM(AJ$2:AJ184)</f>
        <v>52.246527777777779</v>
      </c>
      <c r="AP184" s="47">
        <f>SUM(AK$2:AK184)</f>
        <v>3.3562500000000011</v>
      </c>
      <c r="AQ184" s="47">
        <f t="shared" si="99"/>
        <v>1460.6158915939889</v>
      </c>
    </row>
    <row r="185" spans="1:43">
      <c r="A185" s="166">
        <f t="shared" si="100"/>
        <v>184</v>
      </c>
      <c r="B185" s="478">
        <f t="shared" si="100"/>
        <v>40817</v>
      </c>
      <c r="C185" s="42">
        <f t="shared" si="81"/>
        <v>10</v>
      </c>
      <c r="D185" s="170">
        <f>COUNTIF('Rake Load'!C:C,Summary!B185)</f>
        <v>5</v>
      </c>
      <c r="E185" s="170">
        <f>SUMIF('Rake Load'!C:C,B185,'Rake Load'!K:K)</f>
        <v>17376.55</v>
      </c>
      <c r="F185" s="44">
        <f>SUMIF('Rake Load'!C:C,B185,'Rake Load'!AZ:AZ)</f>
        <v>0.59027777777777768</v>
      </c>
      <c r="G185" s="44">
        <f t="shared" si="82"/>
        <v>0.11805555555555554</v>
      </c>
      <c r="H185" s="45">
        <f t="shared" si="83"/>
        <v>2</v>
      </c>
      <c r="I185" s="45">
        <f t="shared" si="84"/>
        <v>50</v>
      </c>
      <c r="J185" s="44">
        <f>SUMIF('Rake Load'!C:C,B185,'Rake Load'!DK:DK)</f>
        <v>0</v>
      </c>
      <c r="K185" s="50">
        <f t="shared" si="85"/>
        <v>0.59027777777777768</v>
      </c>
      <c r="L185" s="50">
        <f t="shared" si="86"/>
        <v>0.11805555555555554</v>
      </c>
      <c r="M185" s="59">
        <f t="shared" si="87"/>
        <v>2</v>
      </c>
      <c r="N185" s="59">
        <f t="shared" si="88"/>
        <v>50</v>
      </c>
      <c r="O185" s="480">
        <f>SUMIF(C$2:C185,C185,D$2:D185)</f>
        <v>5</v>
      </c>
      <c r="P185" s="42">
        <f>SUMIF(C$2:C185,C185,F$2:F185)</f>
        <v>0.59027777777777768</v>
      </c>
      <c r="Q185" s="46">
        <f t="shared" si="89"/>
        <v>0.11805555555555554</v>
      </c>
      <c r="R185" s="45">
        <f t="shared" si="90"/>
        <v>2</v>
      </c>
      <c r="S185" s="45">
        <f t="shared" si="91"/>
        <v>50</v>
      </c>
      <c r="T185" s="480">
        <f>SUM(D$2:D185)</f>
        <v>336</v>
      </c>
      <c r="U185" s="47">
        <f>SUMIF(C$2:C185,C185,E$2:E185)</f>
        <v>17376.55</v>
      </c>
      <c r="V185" s="47">
        <f>SUM(E$2:E185)</f>
        <v>1185255.2959999999</v>
      </c>
      <c r="W185" s="52">
        <f>SUM(F$2:F185)</f>
        <v>40748.065972222255</v>
      </c>
      <c r="X185" s="52">
        <f t="shared" si="92"/>
        <v>121.2740058697091</v>
      </c>
      <c r="Y185" s="45">
        <f t="shared" si="93"/>
        <v>6</v>
      </c>
      <c r="Z185" s="45">
        <f t="shared" si="94"/>
        <v>34</v>
      </c>
      <c r="AA185" s="47">
        <f>SUMIF('Rake Load'!C:C,Summary!B185,'Rake Load'!CA:CA)</f>
        <v>1.4458333333333333</v>
      </c>
      <c r="AB185" s="47">
        <f>SUMIF(C$2:C185,C185,AA$2:AA185)</f>
        <v>1.4458333333333333</v>
      </c>
      <c r="AC185" s="47">
        <f>SUM(AA$2:AA185)</f>
        <v>118.41666666668993</v>
      </c>
      <c r="AD185" s="52">
        <f t="shared" si="95"/>
        <v>0.28916666666666668</v>
      </c>
      <c r="AE185" s="52">
        <f t="shared" si="96"/>
        <v>0.28916666666666668</v>
      </c>
      <c r="AF185" s="52">
        <f t="shared" si="97"/>
        <v>0.3524305555556248</v>
      </c>
      <c r="AG185" s="47">
        <f>SUMIF(Unloader!B:B,Summary!B185,Unloader!M:M)</f>
        <v>9404</v>
      </c>
      <c r="AH185" s="47">
        <f>SUMIF(C$2:C185,C185,AG$2:AG185)</f>
        <v>9404</v>
      </c>
      <c r="AI185" s="47">
        <f>SUM(AG$2:AG185)</f>
        <v>1723242</v>
      </c>
      <c r="AJ185" s="52">
        <f>SUMIF(Unloader!B:B,Summary!B185,Unloader!W:W)</f>
        <v>0.36458333333333331</v>
      </c>
      <c r="AK185" s="52">
        <f>SUMIF(Unloader!B:B,Summary!B185,Unloader!AD:AD)+SUMIF(Unloader!B:B,Summary!B185,Unloader!BR:BR)+SUMIF(Unloader!B:B,Summary!B185,Unloader!BN:BN)</f>
        <v>0</v>
      </c>
      <c r="AL185" s="52">
        <f>SUMIF(C$2:C185,C185,AJ$2:AJ185)</f>
        <v>0.36458333333333331</v>
      </c>
      <c r="AM185" s="52">
        <f>SUMIF(C$2:C185,C185,AK$2:AK185)</f>
        <v>0</v>
      </c>
      <c r="AN185" s="47">
        <f t="shared" si="98"/>
        <v>1074.7428571428572</v>
      </c>
      <c r="AO185" s="47">
        <f>SUM(AJ$2:AJ185)</f>
        <v>52.611111111111114</v>
      </c>
      <c r="AP185" s="47">
        <f>SUM(AK$2:AK185)</f>
        <v>3.3562500000000011</v>
      </c>
      <c r="AQ185" s="47">
        <f t="shared" si="99"/>
        <v>1457.7596683914446</v>
      </c>
    </row>
    <row r="186" spans="1:43">
      <c r="A186" s="166">
        <f t="shared" si="100"/>
        <v>185</v>
      </c>
      <c r="B186" s="478">
        <f t="shared" si="100"/>
        <v>40818</v>
      </c>
      <c r="C186" s="42">
        <f t="shared" si="81"/>
        <v>10</v>
      </c>
      <c r="D186" s="170">
        <f>COUNTIF('Rake Load'!C:C,Summary!B186)</f>
        <v>4</v>
      </c>
      <c r="E186" s="170">
        <f>SUMIF('Rake Load'!C:C,B186,'Rake Load'!K:K)</f>
        <v>14568.77</v>
      </c>
      <c r="F186" s="44">
        <f>SUMIF('Rake Load'!C:C,B186,'Rake Load'!AZ:AZ)</f>
        <v>0.47430555555555531</v>
      </c>
      <c r="G186" s="44">
        <f t="shared" si="82"/>
        <v>0.11857638888888883</v>
      </c>
      <c r="H186" s="45">
        <f t="shared" si="83"/>
        <v>2</v>
      </c>
      <c r="I186" s="45">
        <f t="shared" si="84"/>
        <v>50</v>
      </c>
      <c r="J186" s="44">
        <f>SUMIF('Rake Load'!C:C,B186,'Rake Load'!DK:DK)</f>
        <v>0</v>
      </c>
      <c r="K186" s="50">
        <f t="shared" si="85"/>
        <v>0.47430555555555531</v>
      </c>
      <c r="L186" s="50">
        <f t="shared" si="86"/>
        <v>0.11857638888888883</v>
      </c>
      <c r="M186" s="59">
        <f t="shared" si="87"/>
        <v>2</v>
      </c>
      <c r="N186" s="59">
        <f t="shared" si="88"/>
        <v>50</v>
      </c>
      <c r="O186" s="480">
        <f>SUMIF(C$2:C186,C186,D$2:D186)</f>
        <v>9</v>
      </c>
      <c r="P186" s="42">
        <f>SUMIF(C$2:C186,C186,F$2:F186)</f>
        <v>1.064583333333333</v>
      </c>
      <c r="Q186" s="46">
        <f t="shared" si="89"/>
        <v>0.118287037037037</v>
      </c>
      <c r="R186" s="45">
        <f t="shared" si="90"/>
        <v>2</v>
      </c>
      <c r="S186" s="45">
        <f t="shared" si="91"/>
        <v>50</v>
      </c>
      <c r="T186" s="480">
        <f>SUM(D$2:D186)</f>
        <v>340</v>
      </c>
      <c r="U186" s="47">
        <f>SUMIF(C$2:C186,C186,E$2:E186)</f>
        <v>31945.32</v>
      </c>
      <c r="V186" s="47">
        <f>SUM(E$2:E186)</f>
        <v>1199824.0659999999</v>
      </c>
      <c r="W186" s="52">
        <f>SUM(F$2:F186)</f>
        <v>40748.540277777814</v>
      </c>
      <c r="X186" s="52">
        <f t="shared" si="92"/>
        <v>119.84864787581711</v>
      </c>
      <c r="Y186" s="45">
        <f t="shared" si="93"/>
        <v>20</v>
      </c>
      <c r="Z186" s="45">
        <f t="shared" si="94"/>
        <v>22</v>
      </c>
      <c r="AA186" s="47">
        <f>SUMIF('Rake Load'!C:C,Summary!B186,'Rake Load'!CA:CA)</f>
        <v>0.91111111111111109</v>
      </c>
      <c r="AB186" s="47">
        <f>SUMIF(C$2:C186,C186,AA$2:AA186)</f>
        <v>2.3569444444444443</v>
      </c>
      <c r="AC186" s="47">
        <f>SUM(AA$2:AA186)</f>
        <v>119.32777777780105</v>
      </c>
      <c r="AD186" s="52">
        <f t="shared" si="95"/>
        <v>0.22777777777777777</v>
      </c>
      <c r="AE186" s="52">
        <f t="shared" si="96"/>
        <v>0.26188271604938268</v>
      </c>
      <c r="AF186" s="52">
        <f t="shared" si="97"/>
        <v>0.35096405228765015</v>
      </c>
      <c r="AG186" s="47">
        <f>SUMIF(Unloader!B:B,Summary!B186,Unloader!M:M)</f>
        <v>0</v>
      </c>
      <c r="AH186" s="47">
        <f>SUMIF(C$2:C186,C186,AG$2:AG186)</f>
        <v>9404</v>
      </c>
      <c r="AI186" s="47">
        <f>SUM(AG$2:AG186)</f>
        <v>1723242</v>
      </c>
      <c r="AJ186" s="52">
        <f>SUMIF(Unloader!B:B,Summary!B186,Unloader!W:W)</f>
        <v>0</v>
      </c>
      <c r="AK186" s="52">
        <f>SUMIF(Unloader!B:B,Summary!B186,Unloader!AD:AD)+SUMIF(Unloader!B:B,Summary!B186,Unloader!BR:BR)+SUMIF(Unloader!B:B,Summary!B186,Unloader!BN:BN)</f>
        <v>0</v>
      </c>
      <c r="AL186" s="52">
        <f>SUMIF(C$2:C186,C186,AJ$2:AJ186)</f>
        <v>0.36458333333333331</v>
      </c>
      <c r="AM186" s="52">
        <f>SUMIF(C$2:C186,C186,AK$2:AK186)</f>
        <v>0</v>
      </c>
      <c r="AN186" s="47">
        <f t="shared" si="98"/>
        <v>1074.7428571428572</v>
      </c>
      <c r="AO186" s="47">
        <f>SUM(AJ$2:AJ186)</f>
        <v>52.611111111111114</v>
      </c>
      <c r="AP186" s="47">
        <f>SUM(AK$2:AK186)</f>
        <v>3.3562500000000011</v>
      </c>
      <c r="AQ186" s="47">
        <f t="shared" si="99"/>
        <v>1457.7596683914446</v>
      </c>
    </row>
    <row r="187" spans="1:43">
      <c r="A187" s="166">
        <f t="shared" si="100"/>
        <v>186</v>
      </c>
      <c r="B187" s="478">
        <f t="shared" si="100"/>
        <v>40819</v>
      </c>
      <c r="C187" s="42">
        <f t="shared" si="81"/>
        <v>10</v>
      </c>
      <c r="D187" s="170">
        <f>COUNTIF('Rake Load'!C:C,Summary!B187)</f>
        <v>4</v>
      </c>
      <c r="E187" s="170">
        <f>SUMIF('Rake Load'!C:C,B187,'Rake Load'!K:K)</f>
        <v>14470.43</v>
      </c>
      <c r="F187" s="44">
        <f>SUMIF('Rake Load'!C:C,B187,'Rake Load'!AZ:AZ)</f>
        <v>0.55833333333333313</v>
      </c>
      <c r="G187" s="44">
        <f t="shared" si="82"/>
        <v>0.13958333333333328</v>
      </c>
      <c r="H187" s="45">
        <f t="shared" si="83"/>
        <v>3</v>
      </c>
      <c r="I187" s="45">
        <f t="shared" si="84"/>
        <v>21</v>
      </c>
      <c r="J187" s="44">
        <f>SUMIF('Rake Load'!C:C,B187,'Rake Load'!DK:DK)</f>
        <v>0</v>
      </c>
      <c r="K187" s="50">
        <f t="shared" si="85"/>
        <v>0.55833333333333313</v>
      </c>
      <c r="L187" s="50">
        <f t="shared" si="86"/>
        <v>0.13958333333333328</v>
      </c>
      <c r="M187" s="59">
        <f t="shared" si="87"/>
        <v>3</v>
      </c>
      <c r="N187" s="59">
        <f t="shared" si="88"/>
        <v>21</v>
      </c>
      <c r="O187" s="480">
        <f>SUMIF(C$2:C187,C187,D$2:D187)</f>
        <v>13</v>
      </c>
      <c r="P187" s="42">
        <f>SUMIF(C$2:C187,C187,F$2:F187)</f>
        <v>1.6229166666666661</v>
      </c>
      <c r="Q187" s="46">
        <f t="shared" si="89"/>
        <v>0.12483974358974355</v>
      </c>
      <c r="R187" s="45">
        <f t="shared" si="90"/>
        <v>2</v>
      </c>
      <c r="S187" s="45">
        <f t="shared" si="91"/>
        <v>59</v>
      </c>
      <c r="T187" s="480">
        <f>SUM(D$2:D187)</f>
        <v>344</v>
      </c>
      <c r="U187" s="47">
        <f>SUMIF(C$2:C187,C187,E$2:E187)</f>
        <v>46415.75</v>
      </c>
      <c r="V187" s="47">
        <f>SUM(E$2:E187)</f>
        <v>1214294.4959999998</v>
      </c>
      <c r="W187" s="52">
        <f>SUM(F$2:F187)</f>
        <v>40749.098611111149</v>
      </c>
      <c r="X187" s="52">
        <f t="shared" si="92"/>
        <v>118.45668200904403</v>
      </c>
      <c r="Y187" s="45">
        <f t="shared" si="93"/>
        <v>10</v>
      </c>
      <c r="Z187" s="45">
        <f t="shared" si="94"/>
        <v>57</v>
      </c>
      <c r="AA187" s="47">
        <f>SUMIF('Rake Load'!C:C,Summary!B187,'Rake Load'!CA:CA)</f>
        <v>1.5590277777777777</v>
      </c>
      <c r="AB187" s="47">
        <f>SUMIF(C$2:C187,C187,AA$2:AA187)</f>
        <v>3.915972222222222</v>
      </c>
      <c r="AC187" s="47">
        <f>SUM(AA$2:AA187)</f>
        <v>120.88680555557882</v>
      </c>
      <c r="AD187" s="52">
        <f t="shared" si="95"/>
        <v>0.38975694444444442</v>
      </c>
      <c r="AE187" s="52">
        <f t="shared" si="96"/>
        <v>0.30122863247863246</v>
      </c>
      <c r="AF187" s="52">
        <f t="shared" si="97"/>
        <v>0.35141513242900818</v>
      </c>
      <c r="AG187" s="47">
        <f>SUMIF(Unloader!B:B,Summary!B187,Unloader!M:M)</f>
        <v>0</v>
      </c>
      <c r="AH187" s="47">
        <f>SUMIF(C$2:C187,C187,AG$2:AG187)</f>
        <v>9404</v>
      </c>
      <c r="AI187" s="47">
        <f>SUM(AG$2:AG187)</f>
        <v>1723242</v>
      </c>
      <c r="AJ187" s="52">
        <f>SUMIF(Unloader!B:B,Summary!B187,Unloader!W:W)</f>
        <v>0</v>
      </c>
      <c r="AK187" s="52">
        <f>SUMIF(Unloader!B:B,Summary!B187,Unloader!AD:AD)+SUMIF(Unloader!B:B,Summary!B187,Unloader!BR:BR)+SUMIF(Unloader!B:B,Summary!B187,Unloader!BN:BN)</f>
        <v>0</v>
      </c>
      <c r="AL187" s="52">
        <f>SUMIF(C$2:C187,C187,AJ$2:AJ187)</f>
        <v>0.36458333333333331</v>
      </c>
      <c r="AM187" s="52">
        <f>SUMIF(C$2:C187,C187,AK$2:AK187)</f>
        <v>0</v>
      </c>
      <c r="AN187" s="47">
        <f t="shared" si="98"/>
        <v>1074.7428571428572</v>
      </c>
      <c r="AO187" s="47">
        <f>SUM(AJ$2:AJ187)</f>
        <v>52.611111111111114</v>
      </c>
      <c r="AP187" s="47">
        <f>SUM(AK$2:AK187)</f>
        <v>3.3562500000000011</v>
      </c>
      <c r="AQ187" s="47">
        <f t="shared" si="99"/>
        <v>1457.7596683914446</v>
      </c>
    </row>
    <row r="188" spans="1:43">
      <c r="A188" s="166">
        <f t="shared" si="100"/>
        <v>187</v>
      </c>
      <c r="B188" s="478">
        <f t="shared" si="100"/>
        <v>40820</v>
      </c>
      <c r="C188" s="42">
        <f t="shared" si="81"/>
        <v>10</v>
      </c>
      <c r="D188" s="170">
        <f>COUNTIF('Rake Load'!C:C,Summary!B188)</f>
        <v>4</v>
      </c>
      <c r="E188" s="170">
        <f>SUMIF('Rake Load'!C:C,B188,'Rake Load'!K:K)</f>
        <v>14084.75</v>
      </c>
      <c r="F188" s="44">
        <f>SUMIF('Rake Load'!C:C,B188,'Rake Load'!AZ:AZ)</f>
        <v>1.5173611111111109</v>
      </c>
      <c r="G188" s="44">
        <f t="shared" si="82"/>
        <v>0.37934027777777773</v>
      </c>
      <c r="H188" s="45">
        <f t="shared" si="83"/>
        <v>9</v>
      </c>
      <c r="I188" s="45">
        <f t="shared" si="84"/>
        <v>6</v>
      </c>
      <c r="J188" s="44">
        <f>SUMIF('Rake Load'!C:C,B188,'Rake Load'!DK:DK)</f>
        <v>0</v>
      </c>
      <c r="K188" s="50">
        <f t="shared" si="85"/>
        <v>1.5173611111111109</v>
      </c>
      <c r="L188" s="50">
        <f t="shared" si="86"/>
        <v>0.37934027777777773</v>
      </c>
      <c r="M188" s="59">
        <f t="shared" si="87"/>
        <v>9</v>
      </c>
      <c r="N188" s="59">
        <f t="shared" si="88"/>
        <v>6</v>
      </c>
      <c r="O188" s="480">
        <f>SUMIF(C$2:C188,C188,D$2:D188)</f>
        <v>17</v>
      </c>
      <c r="P188" s="42">
        <f>SUMIF(C$2:C188,C188,F$2:F188)</f>
        <v>3.1402777777777771</v>
      </c>
      <c r="Q188" s="46">
        <f t="shared" si="89"/>
        <v>0.18472222222222218</v>
      </c>
      <c r="R188" s="45">
        <f t="shared" si="90"/>
        <v>4</v>
      </c>
      <c r="S188" s="45">
        <f t="shared" si="91"/>
        <v>26</v>
      </c>
      <c r="T188" s="480">
        <f>SUM(D$2:D188)</f>
        <v>348</v>
      </c>
      <c r="U188" s="47">
        <f>SUMIF(C$2:C188,C188,E$2:E188)</f>
        <v>60500.5</v>
      </c>
      <c r="V188" s="47">
        <f>SUM(E$2:E188)</f>
        <v>1228379.2459999998</v>
      </c>
      <c r="W188" s="52">
        <f>SUM(F$2:F188)</f>
        <v>40750.615972222258</v>
      </c>
      <c r="X188" s="52">
        <f t="shared" si="92"/>
        <v>117.09947118454672</v>
      </c>
      <c r="Y188" s="45">
        <f t="shared" si="93"/>
        <v>2</v>
      </c>
      <c r="Z188" s="45">
        <f t="shared" si="94"/>
        <v>23</v>
      </c>
      <c r="AA188" s="47">
        <f>SUMIF('Rake Load'!C:C,Summary!B188,'Rake Load'!CA:CA)</f>
        <v>2.4388888888888887</v>
      </c>
      <c r="AB188" s="47">
        <f>SUMIF(C$2:C188,C188,AA$2:AA188)</f>
        <v>6.3548611111111111</v>
      </c>
      <c r="AC188" s="47">
        <f>SUM(AA$2:AA188)</f>
        <v>123.3256944444677</v>
      </c>
      <c r="AD188" s="52">
        <f t="shared" si="95"/>
        <v>0.60972222222222217</v>
      </c>
      <c r="AE188" s="52">
        <f t="shared" si="96"/>
        <v>0.37381535947712419</v>
      </c>
      <c r="AF188" s="52">
        <f t="shared" si="97"/>
        <v>0.35438417943812556</v>
      </c>
      <c r="AG188" s="47">
        <f>SUMIF(Unloader!B:B,Summary!B188,Unloader!M:M)</f>
        <v>0</v>
      </c>
      <c r="AH188" s="47">
        <f>SUMIF(C$2:C188,C188,AG$2:AG188)</f>
        <v>9404</v>
      </c>
      <c r="AI188" s="47">
        <f>SUM(AG$2:AG188)</f>
        <v>1723242</v>
      </c>
      <c r="AJ188" s="52">
        <f>SUMIF(Unloader!B:B,Summary!B188,Unloader!W:W)</f>
        <v>0</v>
      </c>
      <c r="AK188" s="52">
        <f>SUMIF(Unloader!B:B,Summary!B188,Unloader!AD:AD)+SUMIF(Unloader!B:B,Summary!B188,Unloader!BR:BR)+SUMIF(Unloader!B:B,Summary!B188,Unloader!BN:BN)</f>
        <v>0</v>
      </c>
      <c r="AL188" s="52">
        <f>SUMIF(C$2:C188,C188,AJ$2:AJ188)</f>
        <v>0.36458333333333331</v>
      </c>
      <c r="AM188" s="52">
        <f>SUMIF(C$2:C188,C188,AK$2:AK188)</f>
        <v>0</v>
      </c>
      <c r="AN188" s="47">
        <f t="shared" si="98"/>
        <v>1074.7428571428572</v>
      </c>
      <c r="AO188" s="47">
        <f>SUM(AJ$2:AJ188)</f>
        <v>52.611111111111114</v>
      </c>
      <c r="AP188" s="47">
        <f>SUM(AK$2:AK188)</f>
        <v>3.3562500000000011</v>
      </c>
      <c r="AQ188" s="47">
        <f t="shared" si="99"/>
        <v>1457.7596683914446</v>
      </c>
    </row>
    <row r="189" spans="1:43">
      <c r="A189" s="166">
        <f t="shared" si="100"/>
        <v>188</v>
      </c>
      <c r="B189" s="478">
        <f t="shared" si="100"/>
        <v>40821</v>
      </c>
      <c r="C189" s="42">
        <f t="shared" si="81"/>
        <v>10</v>
      </c>
      <c r="D189" s="170">
        <f>COUNTIF('Rake Load'!C:C,Summary!B189)</f>
        <v>5</v>
      </c>
      <c r="E189" s="170">
        <f>SUMIF('Rake Load'!C:C,B189,'Rake Load'!K:K)</f>
        <v>17434.310000000001</v>
      </c>
      <c r="F189" s="44">
        <f>SUMIF('Rake Load'!C:C,B189,'Rake Load'!AZ:AZ)</f>
        <v>0.44027777777777799</v>
      </c>
      <c r="G189" s="44">
        <f t="shared" si="82"/>
        <v>8.8055555555555595E-2</v>
      </c>
      <c r="H189" s="45">
        <f t="shared" si="83"/>
        <v>2</v>
      </c>
      <c r="I189" s="45">
        <f t="shared" si="84"/>
        <v>6</v>
      </c>
      <c r="J189" s="44">
        <f>SUMIF('Rake Load'!C:C,B189,'Rake Load'!DK:DK)</f>
        <v>0</v>
      </c>
      <c r="K189" s="50">
        <f t="shared" si="85"/>
        <v>0.44027777777777799</v>
      </c>
      <c r="L189" s="50">
        <f t="shared" si="86"/>
        <v>8.8055555555555595E-2</v>
      </c>
      <c r="M189" s="59">
        <f t="shared" si="87"/>
        <v>2</v>
      </c>
      <c r="N189" s="59">
        <f t="shared" si="88"/>
        <v>6</v>
      </c>
      <c r="O189" s="480">
        <f>SUMIF(C$2:C189,C189,D$2:D189)</f>
        <v>22</v>
      </c>
      <c r="P189" s="42">
        <f>SUMIF(C$2:C189,C189,F$2:F189)</f>
        <v>3.5805555555555548</v>
      </c>
      <c r="Q189" s="46">
        <f t="shared" si="89"/>
        <v>0.16275252525252523</v>
      </c>
      <c r="R189" s="45">
        <f t="shared" si="90"/>
        <v>3</v>
      </c>
      <c r="S189" s="45">
        <f t="shared" si="91"/>
        <v>54</v>
      </c>
      <c r="T189" s="480">
        <f>SUM(D$2:D189)</f>
        <v>353</v>
      </c>
      <c r="U189" s="47">
        <f>SUMIF(C$2:C189,C189,E$2:E189)</f>
        <v>77934.81</v>
      </c>
      <c r="V189" s="47">
        <f>SUM(E$2:E189)</f>
        <v>1245813.5559999999</v>
      </c>
      <c r="W189" s="52">
        <f>SUM(F$2:F189)</f>
        <v>40751.056250000038</v>
      </c>
      <c r="X189" s="52">
        <f t="shared" si="92"/>
        <v>115.4420856940511</v>
      </c>
      <c r="Y189" s="45">
        <f t="shared" si="93"/>
        <v>10</v>
      </c>
      <c r="Z189" s="45">
        <f t="shared" si="94"/>
        <v>36</v>
      </c>
      <c r="AA189" s="47">
        <f>SUMIF('Rake Load'!C:C,Summary!B189,'Rake Load'!CA:CA)</f>
        <v>1.3854166666666665</v>
      </c>
      <c r="AB189" s="47">
        <f>SUMIF(C$2:C189,C189,AA$2:AA189)</f>
        <v>7.7402777777777771</v>
      </c>
      <c r="AC189" s="47">
        <f>SUM(AA$2:AA189)</f>
        <v>124.71111111113437</v>
      </c>
      <c r="AD189" s="52">
        <f t="shared" si="95"/>
        <v>0.27708333333333329</v>
      </c>
      <c r="AE189" s="52">
        <f t="shared" si="96"/>
        <v>0.35183080808080808</v>
      </c>
      <c r="AF189" s="52">
        <f t="shared" si="97"/>
        <v>0.35328926660378007</v>
      </c>
      <c r="AG189" s="47">
        <f>SUMIF(Unloader!B:B,Summary!B189,Unloader!M:M)</f>
        <v>0</v>
      </c>
      <c r="AH189" s="47">
        <f>SUMIF(C$2:C189,C189,AG$2:AG189)</f>
        <v>9404</v>
      </c>
      <c r="AI189" s="47">
        <f>SUM(AG$2:AG189)</f>
        <v>1723242</v>
      </c>
      <c r="AJ189" s="52">
        <f>SUMIF(Unloader!B:B,Summary!B189,Unloader!W:W)</f>
        <v>0</v>
      </c>
      <c r="AK189" s="52">
        <f>SUMIF(Unloader!B:B,Summary!B189,Unloader!AD:AD)+SUMIF(Unloader!B:B,Summary!B189,Unloader!BR:BR)+SUMIF(Unloader!B:B,Summary!B189,Unloader!BN:BN)</f>
        <v>0</v>
      </c>
      <c r="AL189" s="52">
        <f>SUMIF(C$2:C189,C189,AJ$2:AJ189)</f>
        <v>0.36458333333333331</v>
      </c>
      <c r="AM189" s="52">
        <f>SUMIF(C$2:C189,C189,AK$2:AK189)</f>
        <v>0</v>
      </c>
      <c r="AN189" s="47">
        <f t="shared" si="98"/>
        <v>1074.7428571428572</v>
      </c>
      <c r="AO189" s="47">
        <f>SUM(AJ$2:AJ189)</f>
        <v>52.611111111111114</v>
      </c>
      <c r="AP189" s="47">
        <f>SUM(AK$2:AK189)</f>
        <v>3.3562500000000011</v>
      </c>
      <c r="AQ189" s="47">
        <f t="shared" si="99"/>
        <v>1457.7596683914446</v>
      </c>
    </row>
    <row r="190" spans="1:43">
      <c r="A190" s="166">
        <f t="shared" si="100"/>
        <v>189</v>
      </c>
      <c r="B190" s="478">
        <f t="shared" si="100"/>
        <v>40822</v>
      </c>
      <c r="C190" s="42">
        <f t="shared" si="81"/>
        <v>10</v>
      </c>
      <c r="D190" s="170">
        <f>COUNTIF('Rake Load'!C:C,Summary!B190)</f>
        <v>5</v>
      </c>
      <c r="E190" s="170">
        <f>SUMIF('Rake Load'!C:C,B190,'Rake Load'!K:K)</f>
        <v>17749.980000000003</v>
      </c>
      <c r="F190" s="44">
        <f>SUMIF('Rake Load'!C:C,B190,'Rake Load'!AZ:AZ)</f>
        <v>0.454166666666667</v>
      </c>
      <c r="G190" s="44">
        <f t="shared" si="82"/>
        <v>9.0833333333333405E-2</v>
      </c>
      <c r="H190" s="45">
        <f t="shared" si="83"/>
        <v>2</v>
      </c>
      <c r="I190" s="45">
        <f t="shared" si="84"/>
        <v>10</v>
      </c>
      <c r="J190" s="44">
        <f>SUMIF('Rake Load'!C:C,B190,'Rake Load'!DK:DK)</f>
        <v>0</v>
      </c>
      <c r="K190" s="50">
        <f t="shared" si="85"/>
        <v>0.454166666666667</v>
      </c>
      <c r="L190" s="50">
        <f t="shared" si="86"/>
        <v>9.0833333333333405E-2</v>
      </c>
      <c r="M190" s="59">
        <f t="shared" si="87"/>
        <v>2</v>
      </c>
      <c r="N190" s="59">
        <f t="shared" si="88"/>
        <v>10</v>
      </c>
      <c r="O190" s="480">
        <f>SUMIF(C$2:C190,C190,D$2:D190)</f>
        <v>27</v>
      </c>
      <c r="P190" s="42">
        <f>SUMIF(C$2:C190,C190,F$2:F190)</f>
        <v>4.0347222222222214</v>
      </c>
      <c r="Q190" s="46">
        <f t="shared" si="89"/>
        <v>0.1494341563786008</v>
      </c>
      <c r="R190" s="45">
        <f t="shared" si="90"/>
        <v>3</v>
      </c>
      <c r="S190" s="45">
        <f t="shared" si="91"/>
        <v>35</v>
      </c>
      <c r="T190" s="480">
        <f>SUM(D$2:D190)</f>
        <v>358</v>
      </c>
      <c r="U190" s="47">
        <f>SUMIF(C$2:C190,C190,E$2:E190)</f>
        <v>95684.790000000008</v>
      </c>
      <c r="V190" s="47">
        <f>SUM(E$2:E190)</f>
        <v>1263563.5359999998</v>
      </c>
      <c r="W190" s="52">
        <f>SUM(F$2:F190)</f>
        <v>40751.510416666708</v>
      </c>
      <c r="X190" s="52">
        <f t="shared" si="92"/>
        <v>113.83103468342655</v>
      </c>
      <c r="Y190" s="45">
        <f t="shared" si="93"/>
        <v>19</v>
      </c>
      <c r="Z190" s="45">
        <f t="shared" si="94"/>
        <v>56</v>
      </c>
      <c r="AA190" s="47">
        <f>SUMIF('Rake Load'!C:C,Summary!B190,'Rake Load'!CA:CA)</f>
        <v>0.89513888888888893</v>
      </c>
      <c r="AB190" s="47">
        <f>SUMIF(C$2:C190,C190,AA$2:AA190)</f>
        <v>8.6354166666666661</v>
      </c>
      <c r="AC190" s="47">
        <f>SUM(AA$2:AA190)</f>
        <v>125.60625000002327</v>
      </c>
      <c r="AD190" s="52">
        <f t="shared" si="95"/>
        <v>0.17902777777777779</v>
      </c>
      <c r="AE190" s="52">
        <f t="shared" si="96"/>
        <v>0.31983024691358025</v>
      </c>
      <c r="AF190" s="52">
        <f t="shared" si="97"/>
        <v>0.35085544692743931</v>
      </c>
      <c r="AG190" s="47">
        <f>SUMIF(Unloader!B:B,Summary!B190,Unloader!M:M)</f>
        <v>0</v>
      </c>
      <c r="AH190" s="47">
        <f>SUMIF(C$2:C190,C190,AG$2:AG190)</f>
        <v>9404</v>
      </c>
      <c r="AI190" s="47">
        <f>SUM(AG$2:AG190)</f>
        <v>1723242</v>
      </c>
      <c r="AJ190" s="52">
        <f>SUMIF(Unloader!B:B,Summary!B190,Unloader!W:W)</f>
        <v>0</v>
      </c>
      <c r="AK190" s="52">
        <f>SUMIF(Unloader!B:B,Summary!B190,Unloader!AD:AD)+SUMIF(Unloader!B:B,Summary!B190,Unloader!BR:BR)+SUMIF(Unloader!B:B,Summary!B190,Unloader!BN:BN)</f>
        <v>0</v>
      </c>
      <c r="AL190" s="52">
        <f>SUMIF(C$2:C190,C190,AJ$2:AJ190)</f>
        <v>0.36458333333333331</v>
      </c>
      <c r="AM190" s="52">
        <f>SUMIF(C$2:C190,C190,AK$2:AK190)</f>
        <v>0</v>
      </c>
      <c r="AN190" s="47">
        <f t="shared" si="98"/>
        <v>1074.7428571428572</v>
      </c>
      <c r="AO190" s="47">
        <f>SUM(AJ$2:AJ190)</f>
        <v>52.611111111111114</v>
      </c>
      <c r="AP190" s="47">
        <f>SUM(AK$2:AK190)</f>
        <v>3.3562500000000011</v>
      </c>
      <c r="AQ190" s="47">
        <f t="shared" si="99"/>
        <v>1457.7596683914446</v>
      </c>
    </row>
    <row r="191" spans="1:43">
      <c r="A191" s="166">
        <f t="shared" si="100"/>
        <v>190</v>
      </c>
      <c r="B191" s="478">
        <f t="shared" si="100"/>
        <v>40823</v>
      </c>
      <c r="C191" s="42">
        <f t="shared" si="81"/>
        <v>10</v>
      </c>
      <c r="D191" s="170">
        <f>COUNTIF('Rake Load'!C:C,Summary!B191)</f>
        <v>4</v>
      </c>
      <c r="E191" s="170">
        <f>SUMIF('Rake Load'!C:C,B191,'Rake Load'!K:K)</f>
        <v>14422.26</v>
      </c>
      <c r="F191" s="44">
        <f>SUMIF('Rake Load'!C:C,B191,'Rake Load'!AZ:AZ)</f>
        <v>0.34305555555555567</v>
      </c>
      <c r="G191" s="44">
        <f t="shared" si="82"/>
        <v>8.5763888888888917E-2</v>
      </c>
      <c r="H191" s="45">
        <f t="shared" si="83"/>
        <v>2</v>
      </c>
      <c r="I191" s="45">
        <f t="shared" si="84"/>
        <v>3</v>
      </c>
      <c r="J191" s="44">
        <f>SUMIF('Rake Load'!C:C,B191,'Rake Load'!DK:DK)</f>
        <v>0</v>
      </c>
      <c r="K191" s="50">
        <f t="shared" si="85"/>
        <v>0.34305555555555567</v>
      </c>
      <c r="L191" s="50">
        <f t="shared" si="86"/>
        <v>8.5763888888888917E-2</v>
      </c>
      <c r="M191" s="59">
        <f t="shared" si="87"/>
        <v>2</v>
      </c>
      <c r="N191" s="59">
        <f t="shared" si="88"/>
        <v>3</v>
      </c>
      <c r="O191" s="480">
        <f>SUMIF(C$2:C191,C191,D$2:D191)</f>
        <v>31</v>
      </c>
      <c r="P191" s="42">
        <f>SUMIF(C$2:C191,C191,F$2:F191)</f>
        <v>4.3777777777777773</v>
      </c>
      <c r="Q191" s="46">
        <f t="shared" si="89"/>
        <v>0.14121863799283152</v>
      </c>
      <c r="R191" s="45">
        <f t="shared" si="90"/>
        <v>3</v>
      </c>
      <c r="S191" s="45">
        <f t="shared" si="91"/>
        <v>23</v>
      </c>
      <c r="T191" s="480">
        <f>SUM(D$2:D191)</f>
        <v>362</v>
      </c>
      <c r="U191" s="47">
        <f>SUMIF(C$2:C191,C191,E$2:E191)</f>
        <v>110107.05</v>
      </c>
      <c r="V191" s="47">
        <f>SUM(E$2:E191)</f>
        <v>1277985.7959999999</v>
      </c>
      <c r="W191" s="52">
        <f>SUM(F$2:F191)</f>
        <v>40751.853472222261</v>
      </c>
      <c r="X191" s="52">
        <f t="shared" si="92"/>
        <v>112.57418086249244</v>
      </c>
      <c r="Y191" s="45">
        <f t="shared" si="93"/>
        <v>13</v>
      </c>
      <c r="Z191" s="45">
        <f t="shared" si="94"/>
        <v>46</v>
      </c>
      <c r="AA191" s="47">
        <f>SUMIF('Rake Load'!C:C,Summary!B191,'Rake Load'!CA:CA)</f>
        <v>0.76388888888888906</v>
      </c>
      <c r="AB191" s="47">
        <f>SUMIF(C$2:C191,C191,AA$2:AA191)</f>
        <v>9.3993055555555554</v>
      </c>
      <c r="AC191" s="47">
        <f>SUM(AA$2:AA191)</f>
        <v>126.37013888891215</v>
      </c>
      <c r="AD191" s="52">
        <f t="shared" si="95"/>
        <v>0.19097222222222227</v>
      </c>
      <c r="AE191" s="52">
        <f t="shared" si="96"/>
        <v>0.30320340501792115</v>
      </c>
      <c r="AF191" s="52">
        <f t="shared" si="97"/>
        <v>0.3490887814610833</v>
      </c>
      <c r="AG191" s="47">
        <f>SUMIF(Unloader!B:B,Summary!B191,Unloader!M:M)</f>
        <v>0</v>
      </c>
      <c r="AH191" s="47">
        <f>SUMIF(C$2:C191,C191,AG$2:AG191)</f>
        <v>9404</v>
      </c>
      <c r="AI191" s="47">
        <f>SUM(AG$2:AG191)</f>
        <v>1723242</v>
      </c>
      <c r="AJ191" s="52">
        <f>SUMIF(Unloader!B:B,Summary!B191,Unloader!W:W)</f>
        <v>0</v>
      </c>
      <c r="AK191" s="52">
        <f>SUMIF(Unloader!B:B,Summary!B191,Unloader!AD:AD)+SUMIF(Unloader!B:B,Summary!B191,Unloader!BR:BR)+SUMIF(Unloader!B:B,Summary!B191,Unloader!BN:BN)</f>
        <v>0</v>
      </c>
      <c r="AL191" s="52">
        <f>SUMIF(C$2:C191,C191,AJ$2:AJ191)</f>
        <v>0.36458333333333331</v>
      </c>
      <c r="AM191" s="52">
        <f>SUMIF(C$2:C191,C191,AK$2:AK191)</f>
        <v>0</v>
      </c>
      <c r="AN191" s="47">
        <f t="shared" si="98"/>
        <v>1074.7428571428572</v>
      </c>
      <c r="AO191" s="47">
        <f>SUM(AJ$2:AJ191)</f>
        <v>52.611111111111114</v>
      </c>
      <c r="AP191" s="47">
        <f>SUM(AK$2:AK191)</f>
        <v>3.3562500000000011</v>
      </c>
      <c r="AQ191" s="47">
        <f t="shared" si="99"/>
        <v>1457.7596683914446</v>
      </c>
    </row>
    <row r="192" spans="1:43">
      <c r="A192" s="166">
        <f t="shared" si="100"/>
        <v>191</v>
      </c>
      <c r="B192" s="478">
        <f t="shared" si="100"/>
        <v>40824</v>
      </c>
      <c r="C192" s="42">
        <f t="shared" si="81"/>
        <v>10</v>
      </c>
      <c r="D192" s="170">
        <f>COUNTIF('Rake Load'!C:C,Summary!B192)</f>
        <v>5</v>
      </c>
      <c r="E192" s="170">
        <f>SUMIF('Rake Load'!C:C,B192,'Rake Load'!K:K)</f>
        <v>18464.810000000001</v>
      </c>
      <c r="F192" s="44">
        <f>SUMIF('Rake Load'!C:C,B192,'Rake Load'!AZ:AZ)</f>
        <v>0.5034722222222221</v>
      </c>
      <c r="G192" s="44">
        <f t="shared" si="82"/>
        <v>0.10069444444444442</v>
      </c>
      <c r="H192" s="45">
        <f t="shared" si="83"/>
        <v>2</v>
      </c>
      <c r="I192" s="45">
        <f t="shared" si="84"/>
        <v>25</v>
      </c>
      <c r="J192" s="44">
        <f>SUMIF('Rake Load'!C:C,B192,'Rake Load'!DK:DK)</f>
        <v>0</v>
      </c>
      <c r="K192" s="50">
        <f t="shared" si="85"/>
        <v>0.5034722222222221</v>
      </c>
      <c r="L192" s="50">
        <f t="shared" si="86"/>
        <v>0.10069444444444442</v>
      </c>
      <c r="M192" s="59">
        <f t="shared" si="87"/>
        <v>2</v>
      </c>
      <c r="N192" s="59">
        <f t="shared" si="88"/>
        <v>25</v>
      </c>
      <c r="O192" s="480">
        <f>SUMIF(C$2:C192,C192,D$2:D192)</f>
        <v>36</v>
      </c>
      <c r="P192" s="42">
        <f>SUMIF(C$2:C192,C192,F$2:F192)</f>
        <v>4.8812499999999996</v>
      </c>
      <c r="Q192" s="46">
        <f t="shared" si="89"/>
        <v>0.13559027777777777</v>
      </c>
      <c r="R192" s="45">
        <f t="shared" si="90"/>
        <v>3</v>
      </c>
      <c r="S192" s="45">
        <f t="shared" si="91"/>
        <v>15</v>
      </c>
      <c r="T192" s="480">
        <f>SUM(D$2:D192)</f>
        <v>367</v>
      </c>
      <c r="U192" s="47">
        <f>SUMIF(C$2:C192,C192,E$2:E192)</f>
        <v>128571.86</v>
      </c>
      <c r="V192" s="47">
        <f>SUM(E$2:E192)</f>
        <v>1296450.6059999999</v>
      </c>
      <c r="W192" s="52">
        <f>SUM(F$2:F192)</f>
        <v>40752.35694444448</v>
      </c>
      <c r="X192" s="52">
        <f t="shared" si="92"/>
        <v>111.04184453527107</v>
      </c>
      <c r="Y192" s="45">
        <f t="shared" si="93"/>
        <v>1</v>
      </c>
      <c r="Z192" s="45">
        <f t="shared" si="94"/>
        <v>0</v>
      </c>
      <c r="AA192" s="47">
        <f>SUMIF('Rake Load'!C:C,Summary!B192,'Rake Load'!CA:CA)</f>
        <v>1.2777777777777779</v>
      </c>
      <c r="AB192" s="47">
        <f>SUMIF(C$2:C192,C192,AA$2:AA192)</f>
        <v>10.677083333333334</v>
      </c>
      <c r="AC192" s="47">
        <f>SUM(AA$2:AA192)</f>
        <v>127.64791666668992</v>
      </c>
      <c r="AD192" s="52">
        <f t="shared" si="95"/>
        <v>0.25555555555555559</v>
      </c>
      <c r="AE192" s="52">
        <f t="shared" si="96"/>
        <v>0.29658564814814814</v>
      </c>
      <c r="AF192" s="52">
        <f t="shared" si="97"/>
        <v>0.34781448683021776</v>
      </c>
      <c r="AG192" s="47">
        <f>SUMIF(Unloader!B:B,Summary!B192,Unloader!M:M)</f>
        <v>0</v>
      </c>
      <c r="AH192" s="47">
        <f>SUMIF(C$2:C192,C192,AG$2:AG192)</f>
        <v>9404</v>
      </c>
      <c r="AI192" s="47">
        <f>SUM(AG$2:AG192)</f>
        <v>1723242</v>
      </c>
      <c r="AJ192" s="52">
        <f>SUMIF(Unloader!B:B,Summary!B192,Unloader!W:W)</f>
        <v>0</v>
      </c>
      <c r="AK192" s="52">
        <f>SUMIF(Unloader!B:B,Summary!B192,Unloader!AD:AD)+SUMIF(Unloader!B:B,Summary!B192,Unloader!BR:BR)+SUMIF(Unloader!B:B,Summary!B192,Unloader!BN:BN)</f>
        <v>0</v>
      </c>
      <c r="AL192" s="52">
        <f>SUMIF(C$2:C192,C192,AJ$2:AJ192)</f>
        <v>0.36458333333333331</v>
      </c>
      <c r="AM192" s="52">
        <f>SUMIF(C$2:C192,C192,AK$2:AK192)</f>
        <v>0</v>
      </c>
      <c r="AN192" s="47">
        <f t="shared" si="98"/>
        <v>1074.7428571428572</v>
      </c>
      <c r="AO192" s="47">
        <f>SUM(AJ$2:AJ192)</f>
        <v>52.611111111111114</v>
      </c>
      <c r="AP192" s="47">
        <f>SUM(AK$2:AK192)</f>
        <v>3.3562500000000011</v>
      </c>
      <c r="AQ192" s="47">
        <f t="shared" si="99"/>
        <v>1457.7596683914446</v>
      </c>
    </row>
    <row r="193" spans="1:43">
      <c r="A193" s="166">
        <f t="shared" si="100"/>
        <v>192</v>
      </c>
      <c r="B193" s="478">
        <f t="shared" si="100"/>
        <v>40825</v>
      </c>
      <c r="C193" s="42">
        <f t="shared" si="81"/>
        <v>10</v>
      </c>
      <c r="D193" s="170">
        <f>COUNTIF('Rake Load'!C:C,Summary!B193)</f>
        <v>6</v>
      </c>
      <c r="E193" s="170">
        <f>SUMIF('Rake Load'!C:C,B193,'Rake Load'!K:K)</f>
        <v>21528.6</v>
      </c>
      <c r="F193" s="44">
        <f>SUMIF('Rake Load'!C:C,B193,'Rake Load'!AZ:AZ)</f>
        <v>0.52569444444444435</v>
      </c>
      <c r="G193" s="44">
        <f t="shared" si="82"/>
        <v>8.761574074074073E-2</v>
      </c>
      <c r="H193" s="45">
        <f t="shared" si="83"/>
        <v>2</v>
      </c>
      <c r="I193" s="45">
        <f t="shared" si="84"/>
        <v>6</v>
      </c>
      <c r="J193" s="44">
        <f>SUMIF('Rake Load'!C:C,B193,'Rake Load'!DK:DK)</f>
        <v>0</v>
      </c>
      <c r="K193" s="50">
        <f t="shared" si="85"/>
        <v>0.52569444444444435</v>
      </c>
      <c r="L193" s="50">
        <f t="shared" si="86"/>
        <v>8.761574074074073E-2</v>
      </c>
      <c r="M193" s="59">
        <f t="shared" si="87"/>
        <v>2</v>
      </c>
      <c r="N193" s="59">
        <f t="shared" si="88"/>
        <v>6</v>
      </c>
      <c r="O193" s="480">
        <f>SUMIF(C$2:C193,C193,D$2:D193)</f>
        <v>42</v>
      </c>
      <c r="P193" s="42">
        <f>SUMIF(C$2:C193,C193,F$2:F193)</f>
        <v>5.4069444444444441</v>
      </c>
      <c r="Q193" s="46">
        <f t="shared" si="89"/>
        <v>0.12873677248677248</v>
      </c>
      <c r="R193" s="45">
        <f t="shared" si="90"/>
        <v>3</v>
      </c>
      <c r="S193" s="45">
        <f t="shared" si="91"/>
        <v>5</v>
      </c>
      <c r="T193" s="480">
        <f>SUM(D$2:D193)</f>
        <v>373</v>
      </c>
      <c r="U193" s="47">
        <f>SUMIF(C$2:C193,C193,E$2:E193)</f>
        <v>150100.46</v>
      </c>
      <c r="V193" s="47">
        <f>SUM(E$2:E193)</f>
        <v>1317979.206</v>
      </c>
      <c r="W193" s="52">
        <f>SUM(F$2:F193)</f>
        <v>40752.882638888921</v>
      </c>
      <c r="X193" s="52">
        <f t="shared" si="92"/>
        <v>109.25705801310703</v>
      </c>
      <c r="Y193" s="45">
        <f t="shared" si="93"/>
        <v>6</v>
      </c>
      <c r="Z193" s="45">
        <f t="shared" si="94"/>
        <v>10</v>
      </c>
      <c r="AA193" s="47">
        <f>SUMIF('Rake Load'!C:C,Summary!B193,'Rake Load'!CA:CA)</f>
        <v>1.7145833333333331</v>
      </c>
      <c r="AB193" s="47">
        <f>SUMIF(C$2:C193,C193,AA$2:AA193)</f>
        <v>12.391666666666667</v>
      </c>
      <c r="AC193" s="47">
        <f>SUM(AA$2:AA193)</f>
        <v>129.36250000002326</v>
      </c>
      <c r="AD193" s="52">
        <f t="shared" si="95"/>
        <v>0.28576388888888887</v>
      </c>
      <c r="AE193" s="52">
        <f t="shared" si="96"/>
        <v>0.29503968253968255</v>
      </c>
      <c r="AF193" s="52">
        <f t="shared" si="97"/>
        <v>0.34681635388746185</v>
      </c>
      <c r="AG193" s="47">
        <f>SUMIF(Unloader!B:B,Summary!B193,Unloader!M:M)</f>
        <v>0</v>
      </c>
      <c r="AH193" s="47">
        <f>SUMIF(C$2:C193,C193,AG$2:AG193)</f>
        <v>9404</v>
      </c>
      <c r="AI193" s="47">
        <f>SUM(AG$2:AG193)</f>
        <v>1723242</v>
      </c>
      <c r="AJ193" s="52">
        <f>SUMIF(Unloader!B:B,Summary!B193,Unloader!W:W)</f>
        <v>0</v>
      </c>
      <c r="AK193" s="52">
        <f>SUMIF(Unloader!B:B,Summary!B193,Unloader!AD:AD)+SUMIF(Unloader!B:B,Summary!B193,Unloader!BR:BR)+SUMIF(Unloader!B:B,Summary!B193,Unloader!BN:BN)</f>
        <v>0</v>
      </c>
      <c r="AL193" s="52">
        <f>SUMIF(C$2:C193,C193,AJ$2:AJ193)</f>
        <v>0.36458333333333331</v>
      </c>
      <c r="AM193" s="52">
        <f>SUMIF(C$2:C193,C193,AK$2:AK193)</f>
        <v>0</v>
      </c>
      <c r="AN193" s="47">
        <f t="shared" si="98"/>
        <v>1074.7428571428572</v>
      </c>
      <c r="AO193" s="47">
        <f>SUM(AJ$2:AJ193)</f>
        <v>52.611111111111114</v>
      </c>
      <c r="AP193" s="47">
        <f>SUM(AK$2:AK193)</f>
        <v>3.3562500000000011</v>
      </c>
      <c r="AQ193" s="47">
        <f t="shared" si="99"/>
        <v>1457.7596683914446</v>
      </c>
    </row>
    <row r="194" spans="1:43">
      <c r="A194" s="166">
        <f t="shared" si="100"/>
        <v>193</v>
      </c>
      <c r="B194" s="478">
        <f t="shared" si="100"/>
        <v>40826</v>
      </c>
      <c r="C194" s="42">
        <f t="shared" si="81"/>
        <v>10</v>
      </c>
      <c r="D194" s="170">
        <f>COUNTIF('Rake Load'!C:C,Summary!B194)</f>
        <v>5</v>
      </c>
      <c r="E194" s="170">
        <f>SUMIF('Rake Load'!C:C,B194,'Rake Load'!K:K)</f>
        <v>17596.96</v>
      </c>
      <c r="F194" s="44">
        <f>SUMIF('Rake Load'!C:C,B194,'Rake Load'!AZ:AZ)</f>
        <v>0.54861111111111116</v>
      </c>
      <c r="G194" s="44">
        <f t="shared" si="82"/>
        <v>0.10972222222222223</v>
      </c>
      <c r="H194" s="45">
        <f t="shared" si="83"/>
        <v>2</v>
      </c>
      <c r="I194" s="45">
        <f t="shared" si="84"/>
        <v>38</v>
      </c>
      <c r="J194" s="44">
        <f>SUMIF('Rake Load'!C:C,B194,'Rake Load'!DK:DK)</f>
        <v>0</v>
      </c>
      <c r="K194" s="50">
        <f t="shared" si="85"/>
        <v>0.54861111111111116</v>
      </c>
      <c r="L194" s="50">
        <f t="shared" si="86"/>
        <v>0.10972222222222223</v>
      </c>
      <c r="M194" s="59">
        <f t="shared" si="87"/>
        <v>2</v>
      </c>
      <c r="N194" s="59">
        <f t="shared" si="88"/>
        <v>38</v>
      </c>
      <c r="O194" s="480">
        <f>SUMIF(C$2:C194,C194,D$2:D194)</f>
        <v>47</v>
      </c>
      <c r="P194" s="42">
        <f>SUMIF(C$2:C194,C194,F$2:F194)</f>
        <v>5.9555555555555557</v>
      </c>
      <c r="Q194" s="46">
        <f t="shared" si="89"/>
        <v>0.12671394799054375</v>
      </c>
      <c r="R194" s="45">
        <f t="shared" si="90"/>
        <v>3</v>
      </c>
      <c r="S194" s="45">
        <f t="shared" si="91"/>
        <v>2</v>
      </c>
      <c r="T194" s="480">
        <f>SUM(D$2:D194)</f>
        <v>378</v>
      </c>
      <c r="U194" s="47">
        <f>SUMIF(C$2:C194,C194,E$2:E194)</f>
        <v>167697.41999999998</v>
      </c>
      <c r="V194" s="47">
        <f>SUM(E$2:E194)</f>
        <v>1335576.166</v>
      </c>
      <c r="W194" s="52">
        <f>SUM(F$2:F194)</f>
        <v>40753.431250000031</v>
      </c>
      <c r="X194" s="52">
        <f t="shared" si="92"/>
        <v>107.81331018518527</v>
      </c>
      <c r="Y194" s="45">
        <f t="shared" si="93"/>
        <v>19</v>
      </c>
      <c r="Z194" s="45">
        <f t="shared" si="94"/>
        <v>31</v>
      </c>
      <c r="AA194" s="47">
        <f>SUMIF('Rake Load'!C:C,Summary!B194,'Rake Load'!CA:CA)</f>
        <v>1.3020833333333335</v>
      </c>
      <c r="AB194" s="47">
        <f>SUMIF(C$2:C194,C194,AA$2:AA194)</f>
        <v>13.693750000000001</v>
      </c>
      <c r="AC194" s="47">
        <f>SUM(AA$2:AA194)</f>
        <v>130.6645833333566</v>
      </c>
      <c r="AD194" s="52">
        <f t="shared" si="95"/>
        <v>0.26041666666666669</v>
      </c>
      <c r="AE194" s="52">
        <f t="shared" si="96"/>
        <v>0.29135638297872346</v>
      </c>
      <c r="AF194" s="52">
        <f t="shared" si="97"/>
        <v>0.3456735008818958</v>
      </c>
      <c r="AG194" s="47">
        <f>SUMIF(Unloader!B:B,Summary!B194,Unloader!M:M)</f>
        <v>0</v>
      </c>
      <c r="AH194" s="47">
        <f>SUMIF(C$2:C194,C194,AG$2:AG194)</f>
        <v>9404</v>
      </c>
      <c r="AI194" s="47">
        <f>SUM(AG$2:AG194)</f>
        <v>1723242</v>
      </c>
      <c r="AJ194" s="52">
        <f>SUMIF(Unloader!B:B,Summary!B194,Unloader!W:W)</f>
        <v>0</v>
      </c>
      <c r="AK194" s="52">
        <f>SUMIF(Unloader!B:B,Summary!B194,Unloader!AD:AD)+SUMIF(Unloader!B:B,Summary!B194,Unloader!BR:BR)+SUMIF(Unloader!B:B,Summary!B194,Unloader!BN:BN)</f>
        <v>0</v>
      </c>
      <c r="AL194" s="52">
        <f>SUMIF(C$2:C194,C194,AJ$2:AJ194)</f>
        <v>0.36458333333333331</v>
      </c>
      <c r="AM194" s="52">
        <f>SUMIF(C$2:C194,C194,AK$2:AK194)</f>
        <v>0</v>
      </c>
      <c r="AN194" s="47">
        <f t="shared" si="98"/>
        <v>1074.7428571428572</v>
      </c>
      <c r="AO194" s="47">
        <f>SUM(AJ$2:AJ194)</f>
        <v>52.611111111111114</v>
      </c>
      <c r="AP194" s="47">
        <f>SUM(AK$2:AK194)</f>
        <v>3.3562500000000011</v>
      </c>
      <c r="AQ194" s="47">
        <f t="shared" si="99"/>
        <v>1457.7596683914446</v>
      </c>
    </row>
    <row r="195" spans="1:43">
      <c r="A195" s="166">
        <f t="shared" si="100"/>
        <v>194</v>
      </c>
      <c r="B195" s="478">
        <f t="shared" si="100"/>
        <v>40827</v>
      </c>
      <c r="C195" s="42">
        <f t="shared" si="81"/>
        <v>10</v>
      </c>
      <c r="D195" s="170">
        <f>COUNTIF('Rake Load'!C:C,Summary!B195)</f>
        <v>4</v>
      </c>
      <c r="E195" s="170">
        <f>SUMIF('Rake Load'!C:C,B195,'Rake Load'!K:K)</f>
        <v>13903.72</v>
      </c>
      <c r="F195" s="44">
        <f>SUMIF('Rake Load'!C:C,B195,'Rake Load'!AZ:AZ)</f>
        <v>0.6166666666666667</v>
      </c>
      <c r="G195" s="44">
        <f t="shared" si="82"/>
        <v>0.15416666666666667</v>
      </c>
      <c r="H195" s="45">
        <f t="shared" si="83"/>
        <v>3</v>
      </c>
      <c r="I195" s="45">
        <f t="shared" si="84"/>
        <v>42</v>
      </c>
      <c r="J195" s="44">
        <f>SUMIF('Rake Load'!C:C,B195,'Rake Load'!DK:DK)</f>
        <v>0</v>
      </c>
      <c r="K195" s="50">
        <f t="shared" si="85"/>
        <v>0.6166666666666667</v>
      </c>
      <c r="L195" s="50">
        <f t="shared" si="86"/>
        <v>0.15416666666666667</v>
      </c>
      <c r="M195" s="59">
        <f t="shared" si="87"/>
        <v>3</v>
      </c>
      <c r="N195" s="59">
        <f t="shared" si="88"/>
        <v>42</v>
      </c>
      <c r="O195" s="480">
        <f>SUMIF(C$2:C195,C195,D$2:D195)</f>
        <v>51</v>
      </c>
      <c r="P195" s="42">
        <f>SUMIF(C$2:C195,C195,F$2:F195)</f>
        <v>6.5722222222222229</v>
      </c>
      <c r="Q195" s="46">
        <f t="shared" si="89"/>
        <v>0.12886710239651417</v>
      </c>
      <c r="R195" s="45">
        <f t="shared" si="90"/>
        <v>3</v>
      </c>
      <c r="S195" s="45">
        <f t="shared" si="91"/>
        <v>5</v>
      </c>
      <c r="T195" s="480">
        <f>SUM(D$2:D195)</f>
        <v>382</v>
      </c>
      <c r="U195" s="47">
        <f>SUMIF(C$2:C195,C195,E$2:E195)</f>
        <v>181601.13999999998</v>
      </c>
      <c r="V195" s="47">
        <f>SUM(E$2:E195)</f>
        <v>1349479.8859999999</v>
      </c>
      <c r="W195" s="52">
        <f>SUM(F$2:F195)</f>
        <v>40754.047916666699</v>
      </c>
      <c r="X195" s="52">
        <f t="shared" si="92"/>
        <v>106.68598931064581</v>
      </c>
      <c r="Y195" s="45">
        <f t="shared" si="93"/>
        <v>16</v>
      </c>
      <c r="Z195" s="45">
        <f t="shared" si="94"/>
        <v>27</v>
      </c>
      <c r="AA195" s="47">
        <f>SUMIF('Rake Load'!C:C,Summary!B195,'Rake Load'!CA:CA)</f>
        <v>1.1145833333333335</v>
      </c>
      <c r="AB195" s="47">
        <f>SUMIF(C$2:C195,C195,AA$2:AA195)</f>
        <v>14.808333333333335</v>
      </c>
      <c r="AC195" s="47">
        <f>SUM(AA$2:AA195)</f>
        <v>131.77916666668995</v>
      </c>
      <c r="AD195" s="52">
        <f t="shared" si="95"/>
        <v>0.27864583333333337</v>
      </c>
      <c r="AE195" s="52">
        <f t="shared" si="96"/>
        <v>0.29035947712418303</v>
      </c>
      <c r="AF195" s="52">
        <f t="shared" si="97"/>
        <v>0.34497164048871715</v>
      </c>
      <c r="AG195" s="47">
        <f>SUMIF(Unloader!B:B,Summary!B195,Unloader!M:M)</f>
        <v>32777</v>
      </c>
      <c r="AH195" s="47">
        <f>SUMIF(C$2:C195,C195,AG$2:AG195)</f>
        <v>42181</v>
      </c>
      <c r="AI195" s="47">
        <f>SUM(AG$2:AG195)</f>
        <v>1756019</v>
      </c>
      <c r="AJ195" s="52">
        <f>SUMIF(Unloader!B:B,Summary!B195,Unloader!W:W)</f>
        <v>0.66666666666666663</v>
      </c>
      <c r="AK195" s="52">
        <f>SUMIF(Unloader!B:B,Summary!B195,Unloader!AD:AD)+SUMIF(Unloader!B:B,Summary!B195,Unloader!BR:BR)+SUMIF(Unloader!B:B,Summary!B195,Unloader!BN:BN)</f>
        <v>6.458333333333334E-2</v>
      </c>
      <c r="AL195" s="52">
        <f>SUMIF(C$2:C195,C195,AJ$2:AJ195)</f>
        <v>1.03125</v>
      </c>
      <c r="AM195" s="52">
        <f>SUMIF(C$2:C195,C195,AK$2:AK195)</f>
        <v>6.458333333333334E-2</v>
      </c>
      <c r="AN195" s="47">
        <f t="shared" si="98"/>
        <v>1818.1465517241379</v>
      </c>
      <c r="AO195" s="47">
        <f>SUM(AJ$2:AJ195)</f>
        <v>53.277777777777779</v>
      </c>
      <c r="AP195" s="47">
        <f>SUM(AK$2:AK195)</f>
        <v>3.4208333333333343</v>
      </c>
      <c r="AQ195" s="47">
        <f t="shared" si="99"/>
        <v>1467.5479845112404</v>
      </c>
    </row>
    <row r="196" spans="1:43">
      <c r="A196" s="166">
        <f t="shared" si="100"/>
        <v>195</v>
      </c>
      <c r="B196" s="478">
        <f t="shared" si="100"/>
        <v>40828</v>
      </c>
      <c r="C196" s="42">
        <f t="shared" si="81"/>
        <v>10</v>
      </c>
      <c r="D196" s="170">
        <f>COUNTIF('Rake Load'!C:C,Summary!B196)</f>
        <v>3</v>
      </c>
      <c r="E196" s="170">
        <f>SUMIF('Rake Load'!C:C,B196,'Rake Load'!K:K)</f>
        <v>10534.580000000002</v>
      </c>
      <c r="F196" s="44">
        <f>SUMIF('Rake Load'!C:C,B196,'Rake Load'!AZ:AZ)</f>
        <v>0.26458333333333317</v>
      </c>
      <c r="G196" s="44">
        <f t="shared" si="82"/>
        <v>8.8194444444444395E-2</v>
      </c>
      <c r="H196" s="45">
        <f t="shared" si="83"/>
        <v>2</v>
      </c>
      <c r="I196" s="45">
        <f t="shared" si="84"/>
        <v>7</v>
      </c>
      <c r="J196" s="44">
        <f>SUMIF('Rake Load'!C:C,B196,'Rake Load'!DK:DK)</f>
        <v>0</v>
      </c>
      <c r="K196" s="50">
        <f t="shared" si="85"/>
        <v>0.26458333333333317</v>
      </c>
      <c r="L196" s="50">
        <f t="shared" si="86"/>
        <v>8.8194444444444395E-2</v>
      </c>
      <c r="M196" s="59">
        <f t="shared" si="87"/>
        <v>2</v>
      </c>
      <c r="N196" s="59">
        <f t="shared" si="88"/>
        <v>7</v>
      </c>
      <c r="O196" s="480">
        <f>SUMIF(C$2:C196,C196,D$2:D196)</f>
        <v>54</v>
      </c>
      <c r="P196" s="42">
        <f>SUMIF(C$2:C196,C196,F$2:F196)</f>
        <v>6.8368055555555562</v>
      </c>
      <c r="Q196" s="46">
        <f t="shared" si="89"/>
        <v>0.12660751028806586</v>
      </c>
      <c r="R196" s="45">
        <f t="shared" si="90"/>
        <v>3</v>
      </c>
      <c r="S196" s="45">
        <f t="shared" si="91"/>
        <v>2</v>
      </c>
      <c r="T196" s="480">
        <f>SUM(D$2:D196)</f>
        <v>385</v>
      </c>
      <c r="U196" s="47">
        <f>SUMIF(C$2:C196,C196,E$2:E196)</f>
        <v>192135.71999999997</v>
      </c>
      <c r="V196" s="47">
        <f>SUM(E$2:E196)</f>
        <v>1360014.466</v>
      </c>
      <c r="W196" s="52">
        <f>SUM(F$2:F196)</f>
        <v>40754.312500000029</v>
      </c>
      <c r="X196" s="52">
        <f t="shared" si="92"/>
        <v>105.85535714285722</v>
      </c>
      <c r="Y196" s="45">
        <f t="shared" si="93"/>
        <v>20</v>
      </c>
      <c r="Z196" s="45">
        <f t="shared" si="94"/>
        <v>31</v>
      </c>
      <c r="AA196" s="47">
        <f>SUMIF('Rake Load'!C:C,Summary!B196,'Rake Load'!CA:CA)</f>
        <v>1.03125</v>
      </c>
      <c r="AB196" s="47">
        <f>SUMIF(C$2:C196,C196,AA$2:AA196)</f>
        <v>15.839583333333335</v>
      </c>
      <c r="AC196" s="47">
        <f>SUM(AA$2:AA196)</f>
        <v>132.81041666668995</v>
      </c>
      <c r="AD196" s="52">
        <f t="shared" si="95"/>
        <v>0.34375</v>
      </c>
      <c r="AE196" s="52">
        <f t="shared" si="96"/>
        <v>0.29332561728395068</v>
      </c>
      <c r="AF196" s="52">
        <f t="shared" si="97"/>
        <v>0.34496212121218167</v>
      </c>
      <c r="AG196" s="47">
        <f>SUMIF(Unloader!B:B,Summary!B196,Unloader!M:M)</f>
        <v>28150</v>
      </c>
      <c r="AH196" s="47">
        <f>SUMIF(C$2:C196,C196,AG$2:AG196)</f>
        <v>70331</v>
      </c>
      <c r="AI196" s="47">
        <f>SUM(AG$2:AG196)</f>
        <v>1784169</v>
      </c>
      <c r="AJ196" s="52">
        <f>SUMIF(Unloader!B:B,Summary!B196,Unloader!W:W)</f>
        <v>0.94097222222222221</v>
      </c>
      <c r="AK196" s="52">
        <f>SUMIF(Unloader!B:B,Summary!B196,Unloader!AD:AD)+SUMIF(Unloader!B:B,Summary!B196,Unloader!BR:BR)+SUMIF(Unloader!B:B,Summary!B196,Unloader!BN:BN)</f>
        <v>4.1666666666666664E-2</v>
      </c>
      <c r="AL196" s="52">
        <f>SUMIF(C$2:C196,C196,AJ$2:AJ196)</f>
        <v>1.9722222222222223</v>
      </c>
      <c r="AM196" s="52">
        <f>SUMIF(C$2:C196,C196,AK$2:AK196)</f>
        <v>0.10625000000000001</v>
      </c>
      <c r="AN196" s="47">
        <f t="shared" si="98"/>
        <v>1570.4726460736881</v>
      </c>
      <c r="AO196" s="47">
        <f>SUM(AJ$2:AJ196)</f>
        <v>54.21875</v>
      </c>
      <c r="AP196" s="47">
        <f>SUM(AK$2:AK196)</f>
        <v>3.4625000000000008</v>
      </c>
      <c r="AQ196" s="47">
        <f t="shared" si="99"/>
        <v>1464.654599187292</v>
      </c>
    </row>
    <row r="197" spans="1:43">
      <c r="A197" s="166">
        <f t="shared" si="100"/>
        <v>196</v>
      </c>
      <c r="B197" s="478">
        <f t="shared" si="100"/>
        <v>40829</v>
      </c>
      <c r="C197" s="42">
        <f t="shared" si="81"/>
        <v>10</v>
      </c>
      <c r="D197" s="170">
        <f>COUNTIF('Rake Load'!C:C,Summary!B197)</f>
        <v>1</v>
      </c>
      <c r="E197" s="170">
        <f>SUMIF('Rake Load'!C:C,B197,'Rake Load'!K:K)</f>
        <v>3682.44</v>
      </c>
      <c r="F197" s="44">
        <f>SUMIF('Rake Load'!C:C,B197,'Rake Load'!AZ:AZ)</f>
        <v>5.6249999999999994E-2</v>
      </c>
      <c r="G197" s="44">
        <f t="shared" si="82"/>
        <v>5.6249999999999994E-2</v>
      </c>
      <c r="H197" s="45">
        <f t="shared" si="83"/>
        <v>1</v>
      </c>
      <c r="I197" s="45">
        <f t="shared" si="84"/>
        <v>21</v>
      </c>
      <c r="J197" s="44">
        <f>SUMIF('Rake Load'!C:C,B197,'Rake Load'!DK:DK)</f>
        <v>0</v>
      </c>
      <c r="K197" s="50">
        <f t="shared" si="85"/>
        <v>5.6249999999999994E-2</v>
      </c>
      <c r="L197" s="50">
        <f t="shared" si="86"/>
        <v>5.6249999999999994E-2</v>
      </c>
      <c r="M197" s="59">
        <f t="shared" si="87"/>
        <v>1</v>
      </c>
      <c r="N197" s="59">
        <f t="shared" si="88"/>
        <v>21</v>
      </c>
      <c r="O197" s="480">
        <f>SUMIF(C$2:C197,C197,D$2:D197)</f>
        <v>55</v>
      </c>
      <c r="P197" s="42">
        <f>SUMIF(C$2:C197,C197,F$2:F197)</f>
        <v>6.8930555555555566</v>
      </c>
      <c r="Q197" s="46">
        <f t="shared" si="89"/>
        <v>0.12532828282828284</v>
      </c>
      <c r="R197" s="45">
        <f t="shared" si="90"/>
        <v>3</v>
      </c>
      <c r="S197" s="45">
        <f t="shared" si="91"/>
        <v>0</v>
      </c>
      <c r="T197" s="480">
        <f>SUM(D$2:D197)</f>
        <v>386</v>
      </c>
      <c r="U197" s="47">
        <f>SUMIF(C$2:C197,C197,E$2:E197)</f>
        <v>195818.15999999997</v>
      </c>
      <c r="V197" s="47">
        <f>SUM(E$2:E197)</f>
        <v>1363696.906</v>
      </c>
      <c r="W197" s="52">
        <f>SUM(F$2:F197)</f>
        <v>40754.368750000031</v>
      </c>
      <c r="X197" s="52">
        <f t="shared" si="92"/>
        <v>105.58126619170993</v>
      </c>
      <c r="Y197" s="45">
        <f t="shared" si="93"/>
        <v>13</v>
      </c>
      <c r="Z197" s="45">
        <f t="shared" si="94"/>
        <v>57</v>
      </c>
      <c r="AA197" s="47">
        <f>SUMIF('Rake Load'!C:C,Summary!B197,'Rake Load'!CA:CA)</f>
        <v>0.13888888888888887</v>
      </c>
      <c r="AB197" s="47">
        <f>SUMIF(C$2:C197,C197,AA$2:AA197)</f>
        <v>15.978472222222225</v>
      </c>
      <c r="AC197" s="47">
        <f>SUM(AA$2:AA197)</f>
        <v>132.94930555557883</v>
      </c>
      <c r="AD197" s="52">
        <f t="shared" si="95"/>
        <v>0.13888888888888887</v>
      </c>
      <c r="AE197" s="52">
        <f t="shared" si="96"/>
        <v>0.29051767676767681</v>
      </c>
      <c r="AF197" s="52">
        <f t="shared" si="97"/>
        <v>0.34442825273466021</v>
      </c>
      <c r="AG197" s="47">
        <f>SUMIF(Unloader!B:B,Summary!B197,Unloader!M:M)</f>
        <v>23244</v>
      </c>
      <c r="AH197" s="47">
        <f>SUMIF(C$2:C197,C197,AG$2:AG197)</f>
        <v>93575</v>
      </c>
      <c r="AI197" s="47">
        <f>SUM(AG$2:AG197)</f>
        <v>1807413</v>
      </c>
      <c r="AJ197" s="52">
        <f>SUMIF(Unloader!B:B,Summary!B197,Unloader!W:W)</f>
        <v>0.77083333333333337</v>
      </c>
      <c r="AK197" s="52">
        <f>SUMIF(Unloader!B:B,Summary!B197,Unloader!AD:AD)+SUMIF(Unloader!B:B,Summary!B197,Unloader!BR:BR)+SUMIF(Unloader!B:B,Summary!B197,Unloader!BN:BN)</f>
        <v>3.4722222222222224E-2</v>
      </c>
      <c r="AL197" s="52">
        <f>SUMIF(C$2:C197,C197,AJ$2:AJ197)</f>
        <v>2.7430555555555558</v>
      </c>
      <c r="AM197" s="52">
        <f>SUMIF(C$2:C197,C197,AK$2:AK197)</f>
        <v>0.14097222222222222</v>
      </c>
      <c r="AN197" s="47">
        <f t="shared" si="98"/>
        <v>1498.3987189751799</v>
      </c>
      <c r="AO197" s="47">
        <f>SUM(AJ$2:AJ197)</f>
        <v>54.989583333333336</v>
      </c>
      <c r="AP197" s="47">
        <f>SUM(AK$2:AK197)</f>
        <v>3.4972222222222231</v>
      </c>
      <c r="AQ197" s="47">
        <f t="shared" si="99"/>
        <v>1462.5251857745889</v>
      </c>
    </row>
    <row r="198" spans="1:43">
      <c r="A198" s="166">
        <f t="shared" si="100"/>
        <v>197</v>
      </c>
      <c r="B198" s="478">
        <f t="shared" si="100"/>
        <v>40830</v>
      </c>
      <c r="C198" s="42">
        <f t="shared" si="81"/>
        <v>10</v>
      </c>
      <c r="D198" s="170">
        <f>COUNTIF('Rake Load'!C:C,Summary!B198)</f>
        <v>4</v>
      </c>
      <c r="E198" s="170">
        <f>SUMIF('Rake Load'!C:C,B198,'Rake Load'!K:K)</f>
        <v>14359.86</v>
      </c>
      <c r="F198" s="44">
        <f>SUMIF('Rake Load'!C:C,B198,'Rake Load'!AZ:AZ)</f>
        <v>0.50347222222222221</v>
      </c>
      <c r="G198" s="44">
        <f t="shared" si="82"/>
        <v>0.12586805555555555</v>
      </c>
      <c r="H198" s="45">
        <f t="shared" si="83"/>
        <v>3</v>
      </c>
      <c r="I198" s="45">
        <f t="shared" si="84"/>
        <v>1</v>
      </c>
      <c r="J198" s="44">
        <f>SUMIF('Rake Load'!C:C,B198,'Rake Load'!DK:DK)</f>
        <v>0</v>
      </c>
      <c r="K198" s="50">
        <f t="shared" si="85"/>
        <v>0.50347222222222221</v>
      </c>
      <c r="L198" s="50">
        <f t="shared" si="86"/>
        <v>0.12586805555555555</v>
      </c>
      <c r="M198" s="59">
        <f t="shared" si="87"/>
        <v>3</v>
      </c>
      <c r="N198" s="59">
        <f t="shared" si="88"/>
        <v>1</v>
      </c>
      <c r="O198" s="480">
        <f>SUMIF(C$2:C198,C198,D$2:D198)</f>
        <v>59</v>
      </c>
      <c r="P198" s="42">
        <f>SUMIF(C$2:C198,C198,F$2:F198)</f>
        <v>7.3965277777777789</v>
      </c>
      <c r="Q198" s="46">
        <f t="shared" si="89"/>
        <v>0.12536487758945389</v>
      </c>
      <c r="R198" s="45">
        <f t="shared" si="90"/>
        <v>3</v>
      </c>
      <c r="S198" s="45">
        <f t="shared" si="91"/>
        <v>0</v>
      </c>
      <c r="T198" s="480">
        <f>SUM(D$2:D198)</f>
        <v>390</v>
      </c>
      <c r="U198" s="47">
        <f>SUMIF(C$2:C198,C198,E$2:E198)</f>
        <v>210178.01999999996</v>
      </c>
      <c r="V198" s="47">
        <f>SUM(E$2:E198)</f>
        <v>1378056.7660000001</v>
      </c>
      <c r="W198" s="52">
        <f>SUM(F$2:F198)</f>
        <v>40754.87222222225</v>
      </c>
      <c r="X198" s="52">
        <f t="shared" si="92"/>
        <v>104.49967236467243</v>
      </c>
      <c r="Y198" s="45">
        <f t="shared" si="93"/>
        <v>11</v>
      </c>
      <c r="Z198" s="45">
        <f t="shared" si="94"/>
        <v>59</v>
      </c>
      <c r="AA198" s="47">
        <f>SUMIF('Rake Load'!C:C,Summary!B198,'Rake Load'!CA:CA)</f>
        <v>1.3229166666666667</v>
      </c>
      <c r="AB198" s="47">
        <f>SUMIF(C$2:C198,C198,AA$2:AA198)</f>
        <v>17.301388888888891</v>
      </c>
      <c r="AC198" s="47">
        <f>SUM(AA$2:AA198)</f>
        <v>134.27222222224549</v>
      </c>
      <c r="AD198" s="52">
        <f t="shared" si="95"/>
        <v>0.33072916666666669</v>
      </c>
      <c r="AE198" s="52">
        <f t="shared" si="96"/>
        <v>0.29324387947269304</v>
      </c>
      <c r="AF198" s="52">
        <f t="shared" si="97"/>
        <v>0.34428774928780892</v>
      </c>
      <c r="AG198" s="47">
        <f>SUMIF(Unloader!B:B,Summary!B198,Unloader!M:M)</f>
        <v>35584</v>
      </c>
      <c r="AH198" s="47">
        <f>SUMIF(C$2:C198,C198,AG$2:AG198)</f>
        <v>129159</v>
      </c>
      <c r="AI198" s="47">
        <f>SUM(AG$2:AG198)</f>
        <v>1842997</v>
      </c>
      <c r="AJ198" s="52">
        <f>SUMIF(Unloader!B:B,Summary!B198,Unloader!W:W)</f>
        <v>1</v>
      </c>
      <c r="AK198" s="52">
        <f>SUMIF(Unloader!B:B,Summary!B198,Unloader!AD:AD)+SUMIF(Unloader!B:B,Summary!B198,Unloader!BR:BR)+SUMIF(Unloader!B:B,Summary!B198,Unloader!BN:BN)</f>
        <v>1.7361111111111112E-2</v>
      </c>
      <c r="AL198" s="52">
        <f>SUMIF(C$2:C198,C198,AJ$2:AJ198)</f>
        <v>3.7430555555555558</v>
      </c>
      <c r="AM198" s="52">
        <f>SUMIF(C$2:C198,C198,AK$2:AK198)</f>
        <v>0.15833333333333333</v>
      </c>
      <c r="AN198" s="47">
        <f t="shared" si="98"/>
        <v>1501.2669507942655</v>
      </c>
      <c r="AO198" s="47">
        <f>SUM(AJ$2:AJ198)</f>
        <v>55.989583333333336</v>
      </c>
      <c r="AP198" s="47">
        <f>SUM(AK$2:AK198)</f>
        <v>3.5145833333333343</v>
      </c>
      <c r="AQ198" s="47">
        <f t="shared" si="99"/>
        <v>1463.3928855010324</v>
      </c>
    </row>
    <row r="199" spans="1:43">
      <c r="A199" s="166">
        <f t="shared" si="100"/>
        <v>198</v>
      </c>
      <c r="B199" s="478">
        <f t="shared" si="100"/>
        <v>40831</v>
      </c>
      <c r="C199" s="42">
        <f t="shared" si="81"/>
        <v>10</v>
      </c>
      <c r="D199" s="170">
        <f>COUNTIF('Rake Load'!C:C,Summary!B199)</f>
        <v>7</v>
      </c>
      <c r="E199" s="170">
        <f>SUMIF('Rake Load'!C:C,B199,'Rake Load'!K:K)</f>
        <v>24463.77</v>
      </c>
      <c r="F199" s="44">
        <f>SUMIF('Rake Load'!C:C,B199,'Rake Load'!AZ:AZ)</f>
        <v>0.72222222222222199</v>
      </c>
      <c r="G199" s="44">
        <f t="shared" si="82"/>
        <v>0.10317460317460314</v>
      </c>
      <c r="H199" s="45">
        <f t="shared" si="83"/>
        <v>2</v>
      </c>
      <c r="I199" s="45">
        <f t="shared" si="84"/>
        <v>28</v>
      </c>
      <c r="J199" s="44">
        <f>SUMIF('Rake Load'!C:C,B199,'Rake Load'!DK:DK)</f>
        <v>0</v>
      </c>
      <c r="K199" s="50">
        <f t="shared" si="85"/>
        <v>0.72222222222222199</v>
      </c>
      <c r="L199" s="50">
        <f t="shared" si="86"/>
        <v>0.10317460317460314</v>
      </c>
      <c r="M199" s="59">
        <f t="shared" si="87"/>
        <v>2</v>
      </c>
      <c r="N199" s="59">
        <f t="shared" si="88"/>
        <v>28</v>
      </c>
      <c r="O199" s="480">
        <f>SUMIF(C$2:C199,C199,D$2:D199)</f>
        <v>66</v>
      </c>
      <c r="P199" s="42">
        <f>SUMIF(C$2:C199,C199,F$2:F199)</f>
        <v>8.1187500000000004</v>
      </c>
      <c r="Q199" s="46">
        <f t="shared" si="89"/>
        <v>0.12301136363636364</v>
      </c>
      <c r="R199" s="45">
        <f t="shared" si="90"/>
        <v>2</v>
      </c>
      <c r="S199" s="45">
        <f t="shared" si="91"/>
        <v>57</v>
      </c>
      <c r="T199" s="480">
        <f>SUM(D$2:D199)</f>
        <v>397</v>
      </c>
      <c r="U199" s="47">
        <f>SUMIF(C$2:C199,C199,E$2:E199)</f>
        <v>234641.78999999995</v>
      </c>
      <c r="V199" s="47">
        <f>SUM(E$2:E199)</f>
        <v>1402520.5360000001</v>
      </c>
      <c r="W199" s="52">
        <f>SUM(F$2:F199)</f>
        <v>40755.594444444469</v>
      </c>
      <c r="X199" s="52">
        <f t="shared" si="92"/>
        <v>102.65892807164853</v>
      </c>
      <c r="Y199" s="45">
        <f t="shared" si="93"/>
        <v>15</v>
      </c>
      <c r="Z199" s="45">
        <f t="shared" si="94"/>
        <v>48</v>
      </c>
      <c r="AA199" s="47">
        <f>SUMIF('Rake Load'!C:C,Summary!B199,'Rake Load'!CA:CA)</f>
        <v>1.625</v>
      </c>
      <c r="AB199" s="47">
        <f>SUMIF(C$2:C199,C199,AA$2:AA199)</f>
        <v>18.926388888888891</v>
      </c>
      <c r="AC199" s="47">
        <f>SUM(AA$2:AA199)</f>
        <v>135.89722222224549</v>
      </c>
      <c r="AD199" s="52">
        <f t="shared" si="95"/>
        <v>0.23214285714285715</v>
      </c>
      <c r="AE199" s="52">
        <f t="shared" si="96"/>
        <v>0.28676346801346803</v>
      </c>
      <c r="AF199" s="52">
        <f t="shared" si="97"/>
        <v>0.34231038343134884</v>
      </c>
      <c r="AG199" s="47">
        <f>SUMIF(Unloader!B:B,Summary!B199,Unloader!M:M)</f>
        <v>35106</v>
      </c>
      <c r="AH199" s="47">
        <f>SUMIF(C$2:C199,C199,AG$2:AG199)</f>
        <v>164265</v>
      </c>
      <c r="AI199" s="47">
        <f>SUM(AG$2:AG199)</f>
        <v>1878103</v>
      </c>
      <c r="AJ199" s="52">
        <f>SUMIF(Unloader!B:B,Summary!B199,Unloader!W:W)</f>
        <v>0.91666666666666663</v>
      </c>
      <c r="AK199" s="52">
        <f>SUMIF(Unloader!B:B,Summary!B199,Unloader!AD:AD)+SUMIF(Unloader!B:B,Summary!B199,Unloader!BR:BR)+SUMIF(Unloader!B:B,Summary!B199,Unloader!BN:BN)</f>
        <v>0</v>
      </c>
      <c r="AL199" s="52">
        <f>SUMIF(C$2:C199,C199,AJ$2:AJ199)</f>
        <v>4.6597222222222223</v>
      </c>
      <c r="AM199" s="52">
        <f>SUMIF(C$2:C199,C199,AK$2:AK199)</f>
        <v>0.15833333333333333</v>
      </c>
      <c r="AN199" s="47">
        <f t="shared" si="98"/>
        <v>1520.5029311940759</v>
      </c>
      <c r="AO199" s="47">
        <f>SUM(AJ$2:AJ199)</f>
        <v>56.90625</v>
      </c>
      <c r="AP199" s="47">
        <f>SUM(AK$2:AK199)</f>
        <v>3.5145833333333343</v>
      </c>
      <c r="AQ199" s="47">
        <f t="shared" si="99"/>
        <v>1465.6648977680661</v>
      </c>
    </row>
    <row r="200" spans="1:43">
      <c r="A200" s="166">
        <f t="shared" ref="A200:B215" si="101">A199+1</f>
        <v>199</v>
      </c>
      <c r="B200" s="478">
        <f t="shared" si="101"/>
        <v>40832</v>
      </c>
      <c r="C200" s="42">
        <f t="shared" si="81"/>
        <v>10</v>
      </c>
      <c r="D200" s="170">
        <f>COUNTIF('Rake Load'!C:C,Summary!B200)</f>
        <v>5</v>
      </c>
      <c r="E200" s="170">
        <f>SUMIF('Rake Load'!C:C,B200,'Rake Load'!K:K)</f>
        <v>17521.22</v>
      </c>
      <c r="F200" s="44">
        <f>SUMIF('Rake Load'!C:C,B200,'Rake Load'!AZ:AZ)</f>
        <v>0.50416666666666676</v>
      </c>
      <c r="G200" s="44">
        <f t="shared" si="82"/>
        <v>0.10083333333333336</v>
      </c>
      <c r="H200" s="45">
        <f t="shared" si="83"/>
        <v>2</v>
      </c>
      <c r="I200" s="45">
        <f t="shared" si="84"/>
        <v>25</v>
      </c>
      <c r="J200" s="44">
        <f>SUMIF('Rake Load'!C:C,B200,'Rake Load'!DK:DK)</f>
        <v>0</v>
      </c>
      <c r="K200" s="50">
        <f t="shared" si="85"/>
        <v>0.50416666666666676</v>
      </c>
      <c r="L200" s="50">
        <f t="shared" si="86"/>
        <v>0.10083333333333336</v>
      </c>
      <c r="M200" s="59">
        <f t="shared" si="87"/>
        <v>2</v>
      </c>
      <c r="N200" s="59">
        <f t="shared" si="88"/>
        <v>25</v>
      </c>
      <c r="O200" s="480">
        <f>SUMIF(C$2:C200,C200,D$2:D200)</f>
        <v>71</v>
      </c>
      <c r="P200" s="42">
        <f>SUMIF(C$2:C200,C200,F$2:F200)</f>
        <v>8.6229166666666668</v>
      </c>
      <c r="Q200" s="46">
        <f t="shared" si="89"/>
        <v>0.12144953051643192</v>
      </c>
      <c r="R200" s="45">
        <f t="shared" si="90"/>
        <v>2</v>
      </c>
      <c r="S200" s="45">
        <f t="shared" si="91"/>
        <v>54</v>
      </c>
      <c r="T200" s="480">
        <f>SUM(D$2:D200)</f>
        <v>402</v>
      </c>
      <c r="U200" s="47">
        <f>SUMIF(C$2:C200,C200,E$2:E200)</f>
        <v>252163.00999999995</v>
      </c>
      <c r="V200" s="47">
        <f>SUM(E$2:E200)</f>
        <v>1420041.7560000001</v>
      </c>
      <c r="W200" s="52">
        <f>SUM(F$2:F200)</f>
        <v>40756.098611111134</v>
      </c>
      <c r="X200" s="52">
        <f t="shared" si="92"/>
        <v>101.38332987838591</v>
      </c>
      <c r="Y200" s="45">
        <f t="shared" si="93"/>
        <v>9</v>
      </c>
      <c r="Z200" s="45">
        <f t="shared" si="94"/>
        <v>12</v>
      </c>
      <c r="AA200" s="47">
        <f>SUMIF('Rake Load'!C:C,Summary!B200,'Rake Load'!CA:CA)</f>
        <v>1.5243055555555554</v>
      </c>
      <c r="AB200" s="47">
        <f>SUMIF(C$2:C200,C200,AA$2:AA200)</f>
        <v>20.450694444444444</v>
      </c>
      <c r="AC200" s="47">
        <f>SUM(AA$2:AA200)</f>
        <v>137.42152777780103</v>
      </c>
      <c r="AD200" s="52">
        <f t="shared" si="95"/>
        <v>0.30486111111111108</v>
      </c>
      <c r="AE200" s="52">
        <f t="shared" si="96"/>
        <v>0.28803794992175275</v>
      </c>
      <c r="AF200" s="52">
        <f t="shared" si="97"/>
        <v>0.34184459646219162</v>
      </c>
      <c r="AG200" s="47">
        <f>SUMIF(Unloader!B:B,Summary!B200,Unloader!M:M)</f>
        <v>38201</v>
      </c>
      <c r="AH200" s="47">
        <f>SUMIF(C$2:C200,C200,AG$2:AG200)</f>
        <v>202466</v>
      </c>
      <c r="AI200" s="47">
        <f>SUM(AG$2:AG200)</f>
        <v>1916304</v>
      </c>
      <c r="AJ200" s="52">
        <f>SUMIF(Unloader!B:B,Summary!B200,Unloader!W:W)</f>
        <v>0.91666666666666663</v>
      </c>
      <c r="AK200" s="52">
        <f>SUMIF(Unloader!B:B,Summary!B200,Unloader!AD:AD)+SUMIF(Unloader!B:B,Summary!B200,Unloader!BR:BR)+SUMIF(Unloader!B:B,Summary!B200,Unloader!BN:BN)</f>
        <v>3.472222222222222E-3</v>
      </c>
      <c r="AL200" s="52">
        <f>SUMIF(C$2:C200,C200,AJ$2:AJ200)</f>
        <v>5.5763888888888893</v>
      </c>
      <c r="AM200" s="52">
        <f>SUMIF(C$2:C200,C200,AK$2:AK200)</f>
        <v>0.16180555555555554</v>
      </c>
      <c r="AN200" s="47">
        <f t="shared" si="98"/>
        <v>1558.0300115429009</v>
      </c>
      <c r="AO200" s="47">
        <f>SUM(AJ$2:AJ200)</f>
        <v>57.822916666666664</v>
      </c>
      <c r="AP200" s="47">
        <f>SUM(AK$2:AK200)</f>
        <v>3.5180555555555566</v>
      </c>
      <c r="AQ200" s="47">
        <f t="shared" si="99"/>
        <v>1470.3287765828209</v>
      </c>
    </row>
    <row r="201" spans="1:43">
      <c r="A201" s="166">
        <f t="shared" si="101"/>
        <v>200</v>
      </c>
      <c r="B201" s="478">
        <f t="shared" si="101"/>
        <v>40833</v>
      </c>
      <c r="C201" s="42">
        <f t="shared" si="81"/>
        <v>10</v>
      </c>
      <c r="D201" s="170">
        <f>COUNTIF('Rake Load'!C:C,Summary!B201)</f>
        <v>3</v>
      </c>
      <c r="E201" s="170">
        <f>SUMIF('Rake Load'!C:C,B201,'Rake Load'!K:K)</f>
        <v>10610.97</v>
      </c>
      <c r="F201" s="44">
        <f>SUMIF('Rake Load'!C:C,B201,'Rake Load'!AZ:AZ)</f>
        <v>0.2854166666666666</v>
      </c>
      <c r="G201" s="44">
        <f t="shared" si="82"/>
        <v>9.513888888888887E-2</v>
      </c>
      <c r="H201" s="45">
        <f t="shared" si="83"/>
        <v>2</v>
      </c>
      <c r="I201" s="45">
        <f t="shared" si="84"/>
        <v>17</v>
      </c>
      <c r="J201" s="44">
        <f>SUMIF('Rake Load'!C:C,B201,'Rake Load'!DK:DK)</f>
        <v>0</v>
      </c>
      <c r="K201" s="50">
        <f t="shared" si="85"/>
        <v>0.2854166666666666</v>
      </c>
      <c r="L201" s="50">
        <f t="shared" si="86"/>
        <v>9.513888888888887E-2</v>
      </c>
      <c r="M201" s="59">
        <f t="shared" si="87"/>
        <v>2</v>
      </c>
      <c r="N201" s="59">
        <f t="shared" si="88"/>
        <v>17</v>
      </c>
      <c r="O201" s="480">
        <f>SUMIF(C$2:C201,C201,D$2:D201)</f>
        <v>74</v>
      </c>
      <c r="P201" s="42">
        <f>SUMIF(C$2:C201,C201,F$2:F201)</f>
        <v>8.9083333333333332</v>
      </c>
      <c r="Q201" s="46">
        <f t="shared" si="89"/>
        <v>0.12038288288288287</v>
      </c>
      <c r="R201" s="45">
        <f t="shared" si="90"/>
        <v>2</v>
      </c>
      <c r="S201" s="45">
        <f t="shared" si="91"/>
        <v>53</v>
      </c>
      <c r="T201" s="480">
        <f>SUM(D$2:D201)</f>
        <v>405</v>
      </c>
      <c r="U201" s="47">
        <f>SUMIF(C$2:C201,C201,E$2:E201)</f>
        <v>262773.97999999992</v>
      </c>
      <c r="V201" s="47">
        <f>SUM(E$2:E201)</f>
        <v>1430652.726</v>
      </c>
      <c r="W201" s="52">
        <f>SUM(F$2:F201)</f>
        <v>40756.3840277778</v>
      </c>
      <c r="X201" s="52">
        <f t="shared" si="92"/>
        <v>100.63304698216741</v>
      </c>
      <c r="Y201" s="45">
        <f t="shared" si="93"/>
        <v>15</v>
      </c>
      <c r="Z201" s="45">
        <f t="shared" si="94"/>
        <v>11</v>
      </c>
      <c r="AA201" s="47">
        <f>SUMIF('Rake Load'!C:C,Summary!B201,'Rake Load'!CA:CA)</f>
        <v>0.78958333333333341</v>
      </c>
      <c r="AB201" s="47">
        <f>SUMIF(C$2:C201,C201,AA$2:AA201)</f>
        <v>21.240277777777777</v>
      </c>
      <c r="AC201" s="47">
        <f>SUM(AA$2:AA201)</f>
        <v>138.21111111113436</v>
      </c>
      <c r="AD201" s="52">
        <f t="shared" si="95"/>
        <v>0.26319444444444445</v>
      </c>
      <c r="AE201" s="52">
        <f t="shared" si="96"/>
        <v>0.28703078078078076</v>
      </c>
      <c r="AF201" s="52">
        <f t="shared" si="97"/>
        <v>0.34126200274354163</v>
      </c>
      <c r="AG201" s="47">
        <f>SUMIF(Unloader!B:B,Summary!B201,Unloader!M:M)</f>
        <v>31385</v>
      </c>
      <c r="AH201" s="47">
        <f>SUMIF(C$2:C201,C201,AG$2:AG201)</f>
        <v>233851</v>
      </c>
      <c r="AI201" s="47">
        <f>SUM(AG$2:AG201)</f>
        <v>1947689</v>
      </c>
      <c r="AJ201" s="52">
        <f>SUMIF(Unloader!B:B,Summary!B201,Unloader!W:W)</f>
        <v>0.75347222222222232</v>
      </c>
      <c r="AK201" s="52">
        <f>SUMIF(Unloader!B:B,Summary!B201,Unloader!AD:AD)+SUMIF(Unloader!B:B,Summary!B201,Unloader!BR:BR)+SUMIF(Unloader!B:B,Summary!B201,Unloader!BN:BN)</f>
        <v>0</v>
      </c>
      <c r="AL201" s="52">
        <f>SUMIF(C$2:C201,C201,AJ$2:AJ201)</f>
        <v>6.3298611111111116</v>
      </c>
      <c r="AM201" s="52">
        <f>SUMIF(C$2:C201,C201,AK$2:AK201)</f>
        <v>0.16180555555555554</v>
      </c>
      <c r="AN201" s="47">
        <f t="shared" si="98"/>
        <v>1579.718531862193</v>
      </c>
      <c r="AO201" s="47">
        <f>SUM(AJ$2:AJ201)</f>
        <v>58.576388888888886</v>
      </c>
      <c r="AP201" s="47">
        <f>SUM(AK$2:AK201)</f>
        <v>3.5180555555555566</v>
      </c>
      <c r="AQ201" s="47">
        <f t="shared" si="99"/>
        <v>1473.9586801876796</v>
      </c>
    </row>
    <row r="202" spans="1:43">
      <c r="A202" s="166">
        <f t="shared" si="101"/>
        <v>201</v>
      </c>
      <c r="B202" s="478">
        <f t="shared" si="101"/>
        <v>40834</v>
      </c>
      <c r="C202" s="42">
        <f t="shared" si="81"/>
        <v>10</v>
      </c>
      <c r="D202" s="170">
        <f>COUNTIF('Rake Load'!C:C,Summary!B202)</f>
        <v>6</v>
      </c>
      <c r="E202" s="170">
        <f>SUMIF('Rake Load'!C:C,B202,'Rake Load'!K:K)</f>
        <v>21315.65</v>
      </c>
      <c r="F202" s="44">
        <f>SUMIF('Rake Load'!C:C,B202,'Rake Load'!AZ:AZ)</f>
        <v>0.60833333333333339</v>
      </c>
      <c r="G202" s="44">
        <f t="shared" si="82"/>
        <v>0.1013888888888889</v>
      </c>
      <c r="H202" s="45">
        <f t="shared" si="83"/>
        <v>2</v>
      </c>
      <c r="I202" s="45">
        <f t="shared" si="84"/>
        <v>26</v>
      </c>
      <c r="J202" s="44">
        <f>SUMIF('Rake Load'!C:C,B202,'Rake Load'!DK:DK)</f>
        <v>0</v>
      </c>
      <c r="K202" s="50">
        <f t="shared" si="85"/>
        <v>0.60833333333333339</v>
      </c>
      <c r="L202" s="50">
        <f t="shared" si="86"/>
        <v>0.1013888888888889</v>
      </c>
      <c r="M202" s="59">
        <f t="shared" si="87"/>
        <v>2</v>
      </c>
      <c r="N202" s="59">
        <f t="shared" si="88"/>
        <v>26</v>
      </c>
      <c r="O202" s="480">
        <f>SUMIF(C$2:C202,C202,D$2:D202)</f>
        <v>80</v>
      </c>
      <c r="P202" s="42">
        <f>SUMIF(C$2:C202,C202,F$2:F202)</f>
        <v>9.5166666666666657</v>
      </c>
      <c r="Q202" s="46">
        <f t="shared" si="89"/>
        <v>0.11895833333333332</v>
      </c>
      <c r="R202" s="45">
        <f t="shared" si="90"/>
        <v>2</v>
      </c>
      <c r="S202" s="45">
        <f t="shared" si="91"/>
        <v>51</v>
      </c>
      <c r="T202" s="480">
        <f>SUM(D$2:D202)</f>
        <v>411</v>
      </c>
      <c r="U202" s="47">
        <f>SUMIF(C$2:C202,C202,E$2:E202)</f>
        <v>284089.62999999995</v>
      </c>
      <c r="V202" s="47">
        <f>SUM(E$2:E202)</f>
        <v>1451968.3759999999</v>
      </c>
      <c r="W202" s="52">
        <f>SUM(F$2:F202)</f>
        <v>40756.99236111113</v>
      </c>
      <c r="X202" s="52">
        <f t="shared" si="92"/>
        <v>99.165431535550198</v>
      </c>
      <c r="Y202" s="45">
        <f t="shared" si="93"/>
        <v>3</v>
      </c>
      <c r="Z202" s="45">
        <f t="shared" si="94"/>
        <v>58</v>
      </c>
      <c r="AA202" s="47">
        <f>SUMIF('Rake Load'!C:C,Summary!B202,'Rake Load'!CA:CA)</f>
        <v>2.0486111111111107</v>
      </c>
      <c r="AB202" s="47">
        <f>SUMIF(C$2:C202,C202,AA$2:AA202)</f>
        <v>23.288888888888888</v>
      </c>
      <c r="AC202" s="47">
        <f>SUM(AA$2:AA202)</f>
        <v>140.25972222224547</v>
      </c>
      <c r="AD202" s="52">
        <f t="shared" si="95"/>
        <v>0.34143518518518512</v>
      </c>
      <c r="AE202" s="52">
        <f t="shared" si="96"/>
        <v>0.2911111111111111</v>
      </c>
      <c r="AF202" s="52">
        <f t="shared" si="97"/>
        <v>0.34126453095436854</v>
      </c>
      <c r="AG202" s="47">
        <f>SUMIF(Unloader!B:B,Summary!B202,Unloader!M:M)</f>
        <v>0</v>
      </c>
      <c r="AH202" s="47">
        <f>SUMIF(C$2:C202,C202,AG$2:AG202)</f>
        <v>233851</v>
      </c>
      <c r="AI202" s="47">
        <f>SUM(AG$2:AG202)</f>
        <v>1947689</v>
      </c>
      <c r="AJ202" s="52">
        <f>SUMIF(Unloader!B:B,Summary!B202,Unloader!W:W)</f>
        <v>0</v>
      </c>
      <c r="AK202" s="52">
        <f>SUMIF(Unloader!B:B,Summary!B202,Unloader!AD:AD)+SUMIF(Unloader!B:B,Summary!B202,Unloader!BR:BR)+SUMIF(Unloader!B:B,Summary!B202,Unloader!BN:BN)</f>
        <v>0</v>
      </c>
      <c r="AL202" s="52">
        <f>SUMIF(C$2:C202,C202,AJ$2:AJ202)</f>
        <v>6.3298611111111116</v>
      </c>
      <c r="AM202" s="52">
        <f>SUMIF(C$2:C202,C202,AK$2:AK202)</f>
        <v>0.16180555555555554</v>
      </c>
      <c r="AN202" s="47">
        <f t="shared" si="98"/>
        <v>1579.718531862193</v>
      </c>
      <c r="AO202" s="47">
        <f>SUM(AJ$2:AJ202)</f>
        <v>58.576388888888886</v>
      </c>
      <c r="AP202" s="47">
        <f>SUM(AK$2:AK202)</f>
        <v>3.5180555555555566</v>
      </c>
      <c r="AQ202" s="47">
        <f t="shared" si="99"/>
        <v>1473.9586801876796</v>
      </c>
    </row>
    <row r="203" spans="1:43">
      <c r="A203" s="166">
        <f t="shared" si="101"/>
        <v>202</v>
      </c>
      <c r="B203" s="478">
        <f t="shared" si="101"/>
        <v>40835</v>
      </c>
      <c r="C203" s="42">
        <f t="shared" si="81"/>
        <v>10</v>
      </c>
      <c r="D203" s="170">
        <f>COUNTIF('Rake Load'!C:C,Summary!B203)</f>
        <v>1</v>
      </c>
      <c r="E203" s="170">
        <f>SUMIF('Rake Load'!C:C,B203,'Rake Load'!K:K)</f>
        <v>3633.93</v>
      </c>
      <c r="F203" s="44">
        <f>SUMIF('Rake Load'!C:C,B203,'Rake Load'!AZ:AZ)</f>
        <v>0.10277777777777777</v>
      </c>
      <c r="G203" s="44">
        <f t="shared" si="82"/>
        <v>0.10277777777777777</v>
      </c>
      <c r="H203" s="45">
        <f t="shared" si="83"/>
        <v>2</v>
      </c>
      <c r="I203" s="45">
        <f t="shared" si="84"/>
        <v>28</v>
      </c>
      <c r="J203" s="44">
        <f>SUMIF('Rake Load'!C:C,B203,'Rake Load'!DK:DK)</f>
        <v>0</v>
      </c>
      <c r="K203" s="50">
        <f t="shared" si="85"/>
        <v>0.10277777777777777</v>
      </c>
      <c r="L203" s="50">
        <f t="shared" si="86"/>
        <v>0.10277777777777777</v>
      </c>
      <c r="M203" s="59">
        <f t="shared" si="87"/>
        <v>2</v>
      </c>
      <c r="N203" s="59">
        <f t="shared" si="88"/>
        <v>28</v>
      </c>
      <c r="O203" s="480">
        <f>SUMIF(C$2:C203,C203,D$2:D203)</f>
        <v>81</v>
      </c>
      <c r="P203" s="42">
        <f>SUMIF(C$2:C203,C203,F$2:F203)</f>
        <v>9.6194444444444436</v>
      </c>
      <c r="Q203" s="46">
        <f t="shared" si="89"/>
        <v>0.118758573388203</v>
      </c>
      <c r="R203" s="45">
        <f t="shared" si="90"/>
        <v>2</v>
      </c>
      <c r="S203" s="45">
        <f t="shared" si="91"/>
        <v>51</v>
      </c>
      <c r="T203" s="480">
        <f>SUM(D$2:D203)</f>
        <v>412</v>
      </c>
      <c r="U203" s="47">
        <f>SUMIF(C$2:C203,C203,E$2:E203)</f>
        <v>287723.55999999994</v>
      </c>
      <c r="V203" s="47">
        <f>SUM(E$2:E203)</f>
        <v>1455602.3059999999</v>
      </c>
      <c r="W203" s="52">
        <f>SUM(F$2:F203)</f>
        <v>40757.095138888908</v>
      </c>
      <c r="X203" s="52">
        <f t="shared" si="92"/>
        <v>98.924988201186665</v>
      </c>
      <c r="Y203" s="45">
        <f t="shared" si="93"/>
        <v>22</v>
      </c>
      <c r="Z203" s="45">
        <f t="shared" si="94"/>
        <v>11</v>
      </c>
      <c r="AA203" s="47">
        <f>SUMIF('Rake Load'!C:C,Summary!B203,'Rake Load'!CA:CA)</f>
        <v>0.20833333333333334</v>
      </c>
      <c r="AB203" s="47">
        <f>SUMIF(C$2:C203,C203,AA$2:AA203)</f>
        <v>23.49722222222222</v>
      </c>
      <c r="AC203" s="47">
        <f>SUM(AA$2:AA203)</f>
        <v>140.46805555557881</v>
      </c>
      <c r="AD203" s="52">
        <f t="shared" si="95"/>
        <v>0.20833333333333334</v>
      </c>
      <c r="AE203" s="52">
        <f t="shared" si="96"/>
        <v>0.29008916323731138</v>
      </c>
      <c r="AF203" s="52">
        <f t="shared" si="97"/>
        <v>0.34094188241645346</v>
      </c>
      <c r="AG203" s="47">
        <f>SUMIF(Unloader!B:B,Summary!B203,Unloader!M:M)</f>
        <v>28656</v>
      </c>
      <c r="AH203" s="47">
        <f>SUMIF(C$2:C203,C203,AG$2:AG203)</f>
        <v>262507</v>
      </c>
      <c r="AI203" s="47">
        <f>SUM(AG$2:AG203)</f>
        <v>1976345</v>
      </c>
      <c r="AJ203" s="52">
        <f>SUMIF(Unloader!B:B,Summary!B203,Unloader!W:W)</f>
        <v>0.77083333333333337</v>
      </c>
      <c r="AK203" s="52">
        <f>SUMIF(Unloader!B:B,Summary!B203,Unloader!AD:AD)+SUMIF(Unloader!B:B,Summary!B203,Unloader!BR:BR)+SUMIF(Unloader!B:B,Summary!B203,Unloader!BN:BN)</f>
        <v>0</v>
      </c>
      <c r="AL203" s="52">
        <f>SUMIF(C$2:C203,C203,AJ$2:AJ203)</f>
        <v>7.1006944444444446</v>
      </c>
      <c r="AM203" s="52">
        <f>SUMIF(C$2:C203,C203,AK$2:AK203)</f>
        <v>0.16180555555555554</v>
      </c>
      <c r="AN203" s="47">
        <f t="shared" si="98"/>
        <v>1576.303042433947</v>
      </c>
      <c r="AO203" s="47">
        <f>SUM(AJ$2:AJ203)</f>
        <v>59.347222222222221</v>
      </c>
      <c r="AP203" s="47">
        <f>SUM(AK$2:AK203)</f>
        <v>3.5180555555555566</v>
      </c>
      <c r="AQ203" s="47">
        <f t="shared" si="99"/>
        <v>1474.9944025673558</v>
      </c>
    </row>
    <row r="204" spans="1:43">
      <c r="A204" s="166">
        <f t="shared" si="101"/>
        <v>203</v>
      </c>
      <c r="B204" s="478">
        <f t="shared" si="101"/>
        <v>40836</v>
      </c>
      <c r="C204" s="42">
        <f t="shared" si="81"/>
        <v>10</v>
      </c>
      <c r="D204" s="170">
        <f>COUNTIF('Rake Load'!C:C,Summary!B204)</f>
        <v>2</v>
      </c>
      <c r="E204" s="170">
        <f>SUMIF('Rake Load'!C:C,B204,'Rake Load'!K:K)</f>
        <v>8401.630000000001</v>
      </c>
      <c r="F204" s="44">
        <f>SUMIF('Rake Load'!C:C,B204,'Rake Load'!AZ:AZ)</f>
        <v>1.6458333333333335</v>
      </c>
      <c r="G204" s="44">
        <f t="shared" si="82"/>
        <v>0.82291666666666674</v>
      </c>
      <c r="H204" s="45">
        <f t="shared" si="83"/>
        <v>19</v>
      </c>
      <c r="I204" s="45">
        <f t="shared" si="84"/>
        <v>45</v>
      </c>
      <c r="J204" s="44">
        <f>SUMIF('Rake Load'!C:C,B204,'Rake Load'!DK:DK)</f>
        <v>0</v>
      </c>
      <c r="K204" s="50">
        <f t="shared" si="85"/>
        <v>1.6458333333333335</v>
      </c>
      <c r="L204" s="50">
        <f t="shared" si="86"/>
        <v>0.82291666666666674</v>
      </c>
      <c r="M204" s="59">
        <f t="shared" si="87"/>
        <v>19</v>
      </c>
      <c r="N204" s="59">
        <f t="shared" si="88"/>
        <v>45</v>
      </c>
      <c r="O204" s="480">
        <f>SUMIF(C$2:C204,C204,D$2:D204)</f>
        <v>83</v>
      </c>
      <c r="P204" s="42">
        <f>SUMIF(C$2:C204,C204,F$2:F204)</f>
        <v>11.265277777777778</v>
      </c>
      <c r="Q204" s="46">
        <f t="shared" si="89"/>
        <v>0.13572623828647926</v>
      </c>
      <c r="R204" s="45">
        <f t="shared" si="90"/>
        <v>3</v>
      </c>
      <c r="S204" s="45">
        <f t="shared" si="91"/>
        <v>15</v>
      </c>
      <c r="T204" s="480">
        <f>SUM(D$2:D204)</f>
        <v>414</v>
      </c>
      <c r="U204" s="47">
        <f>SUMIF(C$2:C204,C204,E$2:E204)</f>
        <v>296125.18999999994</v>
      </c>
      <c r="V204" s="47">
        <f>SUM(E$2:E204)</f>
        <v>1464003.9359999998</v>
      </c>
      <c r="W204" s="52">
        <f>SUM(F$2:F204)</f>
        <v>40758.740972222244</v>
      </c>
      <c r="X204" s="52">
        <f t="shared" si="92"/>
        <v>98.451065150295278</v>
      </c>
      <c r="Y204" s="45">
        <f t="shared" si="93"/>
        <v>10</v>
      </c>
      <c r="Z204" s="45">
        <f t="shared" si="94"/>
        <v>49</v>
      </c>
      <c r="AA204" s="47">
        <f>SUMIF('Rake Load'!C:C,Summary!B204,'Rake Load'!CA:CA)</f>
        <v>2.822916666666667</v>
      </c>
      <c r="AB204" s="47">
        <f>SUMIF(C$2:C204,C204,AA$2:AA204)</f>
        <v>26.320138888888888</v>
      </c>
      <c r="AC204" s="47">
        <f>SUM(AA$2:AA204)</f>
        <v>143.29097222224547</v>
      </c>
      <c r="AD204" s="52">
        <f t="shared" si="95"/>
        <v>1.4114583333333335</v>
      </c>
      <c r="AE204" s="52">
        <f t="shared" si="96"/>
        <v>0.31711010709504683</v>
      </c>
      <c r="AF204" s="52">
        <f t="shared" si="97"/>
        <v>0.34611345947402289</v>
      </c>
      <c r="AG204" s="47">
        <f>SUMIF(Unloader!B:B,Summary!B204,Unloader!M:M)</f>
        <v>16824</v>
      </c>
      <c r="AH204" s="47">
        <f>SUMIF(C$2:C204,C204,AG$2:AG204)</f>
        <v>279331</v>
      </c>
      <c r="AI204" s="47">
        <f>SUM(AG$2:AG204)</f>
        <v>1993169</v>
      </c>
      <c r="AJ204" s="52">
        <f>SUMIF(Unloader!B:B,Summary!B204,Unloader!W:W)</f>
        <v>0.98263888888888884</v>
      </c>
      <c r="AK204" s="52">
        <f>SUMIF(Unloader!B:B,Summary!B204,Unloader!AD:AD)+SUMIF(Unloader!B:B,Summary!B204,Unloader!BR:BR)+SUMIF(Unloader!B:B,Summary!B204,Unloader!BN:BN)</f>
        <v>2.7777777777777776E-2</v>
      </c>
      <c r="AL204" s="52">
        <f>SUMIF(C$2:C204,C204,AJ$2:AJ204)</f>
        <v>8.0833333333333339</v>
      </c>
      <c r="AM204" s="52">
        <f>SUMIF(C$2:C204,C204,AK$2:AK204)</f>
        <v>0.18958333333333333</v>
      </c>
      <c r="AN204" s="47">
        <f t="shared" si="98"/>
        <v>1474.4312483504882</v>
      </c>
      <c r="AO204" s="47">
        <f>SUM(AJ$2:AJ204)</f>
        <v>60.329861111111107</v>
      </c>
      <c r="AP204" s="47">
        <f>SUM(AK$2:AK204)</f>
        <v>3.5458333333333343</v>
      </c>
      <c r="AQ204" s="47">
        <f t="shared" si="99"/>
        <v>1462.5364135552593</v>
      </c>
    </row>
    <row r="205" spans="1:43">
      <c r="A205" s="166">
        <f t="shared" si="101"/>
        <v>204</v>
      </c>
      <c r="B205" s="478">
        <f t="shared" si="101"/>
        <v>40837</v>
      </c>
      <c r="C205" s="42">
        <f t="shared" si="81"/>
        <v>10</v>
      </c>
      <c r="D205" s="170">
        <f>COUNTIF('Rake Load'!C:C,Summary!B205)</f>
        <v>1</v>
      </c>
      <c r="E205" s="170">
        <f>SUMIF('Rake Load'!C:C,B205,'Rake Load'!K:K)</f>
        <v>3575.29</v>
      </c>
      <c r="F205" s="44">
        <f>SUMIF('Rake Load'!C:C,B205,'Rake Load'!AZ:AZ)</f>
        <v>0.61805555555555558</v>
      </c>
      <c r="G205" s="44">
        <f t="shared" si="82"/>
        <v>0.61805555555555558</v>
      </c>
      <c r="H205" s="45">
        <f t="shared" si="83"/>
        <v>14</v>
      </c>
      <c r="I205" s="45">
        <f t="shared" si="84"/>
        <v>50</v>
      </c>
      <c r="J205" s="44">
        <f>SUMIF('Rake Load'!C:C,B205,'Rake Load'!DK:DK)</f>
        <v>0</v>
      </c>
      <c r="K205" s="50">
        <f t="shared" si="85"/>
        <v>0.61805555555555558</v>
      </c>
      <c r="L205" s="50">
        <f t="shared" si="86"/>
        <v>0.61805555555555558</v>
      </c>
      <c r="M205" s="59">
        <f t="shared" si="87"/>
        <v>14</v>
      </c>
      <c r="N205" s="59">
        <f t="shared" si="88"/>
        <v>50</v>
      </c>
      <c r="O205" s="480">
        <f>SUMIF(C$2:C205,C205,D$2:D205)</f>
        <v>84</v>
      </c>
      <c r="P205" s="42">
        <f>SUMIF(C$2:C205,C205,F$2:F205)</f>
        <v>11.883333333333333</v>
      </c>
      <c r="Q205" s="46">
        <f t="shared" si="89"/>
        <v>0.14146825396825397</v>
      </c>
      <c r="R205" s="45">
        <f t="shared" si="90"/>
        <v>3</v>
      </c>
      <c r="S205" s="45">
        <f t="shared" si="91"/>
        <v>23</v>
      </c>
      <c r="T205" s="480">
        <f>SUM(D$2:D205)</f>
        <v>415</v>
      </c>
      <c r="U205" s="47">
        <f>SUMIF(C$2:C205,C205,E$2:E205)</f>
        <v>299700.47999999992</v>
      </c>
      <c r="V205" s="47">
        <f>SUM(E$2:E205)</f>
        <v>1467579.2259999998</v>
      </c>
      <c r="W205" s="52">
        <f>SUM(F$2:F205)</f>
        <v>40759.359027777798</v>
      </c>
      <c r="X205" s="52">
        <f t="shared" si="92"/>
        <v>98.215322958500721</v>
      </c>
      <c r="Y205" s="45">
        <f t="shared" si="93"/>
        <v>5</v>
      </c>
      <c r="Z205" s="45">
        <f t="shared" si="94"/>
        <v>10</v>
      </c>
      <c r="AA205" s="47">
        <f>SUMIF('Rake Load'!C:C,Summary!B205,'Rake Load'!CA:CA)</f>
        <v>1.2430555555555554</v>
      </c>
      <c r="AB205" s="47">
        <f>SUMIF(C$2:C205,C205,AA$2:AA205)</f>
        <v>27.563194444444441</v>
      </c>
      <c r="AC205" s="47">
        <f>SUM(AA$2:AA205)</f>
        <v>144.53402777780101</v>
      </c>
      <c r="AD205" s="52">
        <f t="shared" si="95"/>
        <v>1.2430555555555554</v>
      </c>
      <c r="AE205" s="52">
        <f t="shared" si="96"/>
        <v>0.32813326719576719</v>
      </c>
      <c r="AF205" s="52">
        <f t="shared" si="97"/>
        <v>0.348274765729641</v>
      </c>
      <c r="AG205" s="47">
        <f>SUMIF(Unloader!B:B,Summary!B205,Unloader!M:M)</f>
        <v>43961</v>
      </c>
      <c r="AH205" s="47">
        <f>SUMIF(C$2:C205,C205,AG$2:AG205)</f>
        <v>323292</v>
      </c>
      <c r="AI205" s="47">
        <f>SUM(AG$2:AG205)</f>
        <v>2037130</v>
      </c>
      <c r="AJ205" s="52">
        <f>SUMIF(Unloader!B:B,Summary!B205,Unloader!W:W)</f>
        <v>0.79722222222222217</v>
      </c>
      <c r="AK205" s="52">
        <f>SUMIF(Unloader!B:B,Summary!B205,Unloader!AD:AD)+SUMIF(Unloader!B:B,Summary!B205,Unloader!BR:BR)+SUMIF(Unloader!B:B,Summary!B205,Unloader!BN:BN)</f>
        <v>0</v>
      </c>
      <c r="AL205" s="52">
        <f>SUMIF(C$2:C205,C205,AJ$2:AJ205)</f>
        <v>8.8805555555555564</v>
      </c>
      <c r="AM205" s="52">
        <f>SUMIF(C$2:C205,C205,AK$2:AK205)</f>
        <v>0.18958333333333333</v>
      </c>
      <c r="AN205" s="47">
        <f t="shared" si="98"/>
        <v>1549.9416699960047</v>
      </c>
      <c r="AO205" s="47">
        <f>SUM(AJ$2:AJ205)</f>
        <v>61.127083333333331</v>
      </c>
      <c r="AP205" s="47">
        <f>SUM(AK$2:AK205)</f>
        <v>3.5458333333333343</v>
      </c>
      <c r="AQ205" s="47">
        <f t="shared" si="99"/>
        <v>1474.0981945801223</v>
      </c>
    </row>
    <row r="206" spans="1:43">
      <c r="A206" s="166">
        <f t="shared" si="101"/>
        <v>205</v>
      </c>
      <c r="B206" s="478">
        <f t="shared" si="101"/>
        <v>40838</v>
      </c>
      <c r="C206" s="42">
        <f t="shared" si="81"/>
        <v>10</v>
      </c>
      <c r="D206" s="170">
        <f>COUNTIF('Rake Load'!C:C,Summary!B206)</f>
        <v>2</v>
      </c>
      <c r="E206" s="170">
        <f>SUMIF('Rake Load'!C:C,B206,'Rake Load'!K:K)</f>
        <v>7226.75</v>
      </c>
      <c r="F206" s="44">
        <f>SUMIF('Rake Load'!C:C,B206,'Rake Load'!AZ:AZ)</f>
        <v>0.66249999999999976</v>
      </c>
      <c r="G206" s="44">
        <f t="shared" si="82"/>
        <v>0.33124999999999988</v>
      </c>
      <c r="H206" s="45">
        <f t="shared" si="83"/>
        <v>7</v>
      </c>
      <c r="I206" s="45">
        <f t="shared" si="84"/>
        <v>57</v>
      </c>
      <c r="J206" s="44">
        <f>SUMIF('Rake Load'!C:C,B206,'Rake Load'!DK:DK)</f>
        <v>0</v>
      </c>
      <c r="K206" s="50">
        <f t="shared" si="85"/>
        <v>0.66249999999999976</v>
      </c>
      <c r="L206" s="50">
        <f t="shared" si="86"/>
        <v>0.33124999999999988</v>
      </c>
      <c r="M206" s="59">
        <f t="shared" si="87"/>
        <v>7</v>
      </c>
      <c r="N206" s="59">
        <f t="shared" si="88"/>
        <v>57</v>
      </c>
      <c r="O206" s="480">
        <f>SUMIF(C$2:C206,C206,D$2:D206)</f>
        <v>86</v>
      </c>
      <c r="P206" s="42">
        <f>SUMIF(C$2:C206,C206,F$2:F206)</f>
        <v>12.545833333333333</v>
      </c>
      <c r="Q206" s="46">
        <f t="shared" si="89"/>
        <v>0.14588178294573642</v>
      </c>
      <c r="R206" s="45">
        <f t="shared" si="90"/>
        <v>3</v>
      </c>
      <c r="S206" s="45">
        <f t="shared" si="91"/>
        <v>30</v>
      </c>
      <c r="T206" s="480">
        <f>SUM(D$2:D206)</f>
        <v>417</v>
      </c>
      <c r="U206" s="47">
        <f>SUMIF(C$2:C206,C206,E$2:E206)</f>
        <v>306927.22999999992</v>
      </c>
      <c r="V206" s="47">
        <f>SUM(E$2:E206)</f>
        <v>1474805.9759999998</v>
      </c>
      <c r="W206" s="52">
        <f>SUM(F$2:F206)</f>
        <v>40760.021527777797</v>
      </c>
      <c r="X206" s="52">
        <f t="shared" si="92"/>
        <v>97.745854982680569</v>
      </c>
      <c r="Y206" s="45">
        <f t="shared" si="93"/>
        <v>17</v>
      </c>
      <c r="Z206" s="45">
        <f t="shared" si="94"/>
        <v>54</v>
      </c>
      <c r="AA206" s="47">
        <f>SUMIF('Rake Load'!C:C,Summary!B206,'Rake Load'!CA:CA)</f>
        <v>2.9097222222222223</v>
      </c>
      <c r="AB206" s="47">
        <f>SUMIF(C$2:C206,C206,AA$2:AA206)</f>
        <v>30.472916666666663</v>
      </c>
      <c r="AC206" s="47">
        <f>SUM(AA$2:AA206)</f>
        <v>147.44375000002324</v>
      </c>
      <c r="AD206" s="52">
        <f t="shared" si="95"/>
        <v>1.4548611111111112</v>
      </c>
      <c r="AE206" s="52">
        <f t="shared" si="96"/>
        <v>0.35433624031007749</v>
      </c>
      <c r="AF206" s="52">
        <f t="shared" si="97"/>
        <v>0.3535821342926217</v>
      </c>
      <c r="AG206" s="47">
        <f>SUMIF(Unloader!B:B,Summary!B206,Unloader!M:M)</f>
        <v>11358</v>
      </c>
      <c r="AH206" s="47">
        <f>SUMIF(C$2:C206,C206,AG$2:AG206)</f>
        <v>334650</v>
      </c>
      <c r="AI206" s="47">
        <f>SUM(AG$2:AG206)</f>
        <v>2048488</v>
      </c>
      <c r="AJ206" s="52">
        <f>SUMIF(Unloader!B:B,Summary!B206,Unloader!W:W)</f>
        <v>0.39305555555555555</v>
      </c>
      <c r="AK206" s="52">
        <f>SUMIF(Unloader!B:B,Summary!B206,Unloader!AD:AD)+SUMIF(Unloader!B:B,Summary!B206,Unloader!BR:BR)+SUMIF(Unloader!B:B,Summary!B206,Unloader!BN:BN)</f>
        <v>7.2916666666666671E-2</v>
      </c>
      <c r="AL206" s="52">
        <f>SUMIF(C$2:C206,C206,AJ$2:AJ206)</f>
        <v>9.2736111111111121</v>
      </c>
      <c r="AM206" s="52">
        <f>SUMIF(C$2:C206,C206,AK$2:AK206)</f>
        <v>0.26250000000000001</v>
      </c>
      <c r="AN206" s="47">
        <f t="shared" si="98"/>
        <v>1547.3951911220711</v>
      </c>
      <c r="AO206" s="47">
        <f>SUM(AJ$2:AJ206)</f>
        <v>61.520138888888887</v>
      </c>
      <c r="AP206" s="47">
        <f>SUM(AK$2:AK206)</f>
        <v>3.6187500000000008</v>
      </c>
      <c r="AQ206" s="47">
        <f t="shared" si="99"/>
        <v>1474.1212310201734</v>
      </c>
    </row>
    <row r="207" spans="1:43">
      <c r="A207" s="166">
        <f t="shared" si="101"/>
        <v>206</v>
      </c>
      <c r="B207" s="478">
        <f t="shared" si="101"/>
        <v>40839</v>
      </c>
      <c r="C207" s="42">
        <f t="shared" si="81"/>
        <v>10</v>
      </c>
      <c r="D207" s="170">
        <f>COUNTIF('Rake Load'!C:C,Summary!B207)</f>
        <v>2</v>
      </c>
      <c r="E207" s="170">
        <f>SUMIF('Rake Load'!C:C,B207,'Rake Load'!K:K)</f>
        <v>7109.9400000000005</v>
      </c>
      <c r="F207" s="44">
        <f>SUMIF('Rake Load'!C:C,B207,'Rake Load'!AZ:AZ)</f>
        <v>1.6736111111111114</v>
      </c>
      <c r="G207" s="44">
        <f t="shared" si="82"/>
        <v>0.83680555555555569</v>
      </c>
      <c r="H207" s="45">
        <f t="shared" si="83"/>
        <v>20</v>
      </c>
      <c r="I207" s="45">
        <f t="shared" si="84"/>
        <v>5</v>
      </c>
      <c r="J207" s="44">
        <f>SUMIF('Rake Load'!C:C,B207,'Rake Load'!DK:DK)</f>
        <v>0</v>
      </c>
      <c r="K207" s="50">
        <f t="shared" si="85"/>
        <v>1.6736111111111114</v>
      </c>
      <c r="L207" s="50">
        <f t="shared" si="86"/>
        <v>0.83680555555555569</v>
      </c>
      <c r="M207" s="59">
        <f t="shared" si="87"/>
        <v>20</v>
      </c>
      <c r="N207" s="59">
        <f t="shared" si="88"/>
        <v>5</v>
      </c>
      <c r="O207" s="480">
        <f>SUMIF(C$2:C207,C207,D$2:D207)</f>
        <v>88</v>
      </c>
      <c r="P207" s="42">
        <f>SUMIF(C$2:C207,C207,F$2:F207)</f>
        <v>14.219444444444443</v>
      </c>
      <c r="Q207" s="46">
        <f t="shared" si="89"/>
        <v>0.16158459595959596</v>
      </c>
      <c r="R207" s="45">
        <f t="shared" si="90"/>
        <v>3</v>
      </c>
      <c r="S207" s="45">
        <f t="shared" si="91"/>
        <v>52</v>
      </c>
      <c r="T207" s="480">
        <f>SUM(D$2:D207)</f>
        <v>419</v>
      </c>
      <c r="U207" s="47">
        <f>SUMIF(C$2:C207,C207,E$2:E207)</f>
        <v>314037.16999999993</v>
      </c>
      <c r="V207" s="47">
        <f>SUM(E$2:E207)</f>
        <v>1481915.9159999997</v>
      </c>
      <c r="W207" s="52">
        <f>SUM(F$2:F207)</f>
        <v>40761.695138888907</v>
      </c>
      <c r="X207" s="52">
        <f t="shared" si="92"/>
        <v>97.283281954388798</v>
      </c>
      <c r="Y207" s="45">
        <f t="shared" si="93"/>
        <v>6</v>
      </c>
      <c r="Z207" s="45">
        <f t="shared" si="94"/>
        <v>47</v>
      </c>
      <c r="AA207" s="47">
        <f>SUMIF('Rake Load'!C:C,Summary!B207,'Rake Load'!CA:CA)</f>
        <v>5.6840277777777777</v>
      </c>
      <c r="AB207" s="47">
        <f>SUMIF(C$2:C207,C207,AA$2:AA207)</f>
        <v>36.156944444444441</v>
      </c>
      <c r="AC207" s="47">
        <f>SUM(AA$2:AA207)</f>
        <v>153.12777777780101</v>
      </c>
      <c r="AD207" s="52">
        <f t="shared" si="95"/>
        <v>2.8420138888888888</v>
      </c>
      <c r="AE207" s="52">
        <f t="shared" si="96"/>
        <v>0.41087436868686866</v>
      </c>
      <c r="AF207" s="52">
        <f t="shared" si="97"/>
        <v>0.36546009016181624</v>
      </c>
      <c r="AG207" s="47">
        <f>SUMIF(Unloader!B:B,Summary!B207,Unloader!M:M)</f>
        <v>11090</v>
      </c>
      <c r="AH207" s="47">
        <f>SUMIF(C$2:C207,C207,AG$2:AG207)</f>
        <v>345740</v>
      </c>
      <c r="AI207" s="47">
        <f>SUM(AG$2:AG207)</f>
        <v>2059578</v>
      </c>
      <c r="AJ207" s="52">
        <f>SUMIF(Unloader!B:B,Summary!B207,Unloader!W:W)</f>
        <v>0.46875</v>
      </c>
      <c r="AK207" s="52">
        <f>SUMIF(Unloader!B:B,Summary!B207,Unloader!AD:AD)+SUMIF(Unloader!B:B,Summary!B207,Unloader!BR:BR)+SUMIF(Unloader!B:B,Summary!B207,Unloader!BN:BN)</f>
        <v>0</v>
      </c>
      <c r="AL207" s="52">
        <f>SUMIF(C$2:C207,C207,AJ$2:AJ207)</f>
        <v>9.7423611111111121</v>
      </c>
      <c r="AM207" s="52">
        <f>SUMIF(C$2:C207,C207,AK$2:AK207)</f>
        <v>0.26250000000000001</v>
      </c>
      <c r="AN207" s="47">
        <f t="shared" si="98"/>
        <v>1519.6249359021315</v>
      </c>
      <c r="AO207" s="47">
        <f>SUM(AJ$2:AJ207)</f>
        <v>61.988888888888887</v>
      </c>
      <c r="AP207" s="47">
        <f>SUM(AK$2:AK207)</f>
        <v>3.6187500000000008</v>
      </c>
      <c r="AQ207" s="47">
        <f t="shared" si="99"/>
        <v>1470.1995169714346</v>
      </c>
    </row>
    <row r="208" spans="1:43">
      <c r="A208" s="166">
        <f t="shared" si="101"/>
        <v>207</v>
      </c>
      <c r="B208" s="478">
        <f t="shared" si="101"/>
        <v>40840</v>
      </c>
      <c r="C208" s="42">
        <f t="shared" si="81"/>
        <v>10</v>
      </c>
      <c r="D208" s="170">
        <f>COUNTIF('Rake Load'!C:C,Summary!B208)</f>
        <v>3</v>
      </c>
      <c r="E208" s="170">
        <f>SUMIF('Rake Load'!C:C,B208,'Rake Load'!K:K)</f>
        <v>10700.26</v>
      </c>
      <c r="F208" s="44">
        <f>SUMIF('Rake Load'!C:C,B208,'Rake Load'!AZ:AZ)</f>
        <v>0.95625000000000004</v>
      </c>
      <c r="G208" s="44">
        <f t="shared" si="82"/>
        <v>0.31875000000000003</v>
      </c>
      <c r="H208" s="45">
        <f t="shared" si="83"/>
        <v>7</v>
      </c>
      <c r="I208" s="45">
        <f t="shared" si="84"/>
        <v>39</v>
      </c>
      <c r="J208" s="44">
        <f>SUMIF('Rake Load'!C:C,B208,'Rake Load'!DK:DK)</f>
        <v>0</v>
      </c>
      <c r="K208" s="50">
        <f t="shared" si="85"/>
        <v>0.95625000000000004</v>
      </c>
      <c r="L208" s="50">
        <f t="shared" si="86"/>
        <v>0.31875000000000003</v>
      </c>
      <c r="M208" s="59">
        <f t="shared" si="87"/>
        <v>7</v>
      </c>
      <c r="N208" s="59">
        <f t="shared" si="88"/>
        <v>39</v>
      </c>
      <c r="O208" s="480">
        <f>SUMIF(C$2:C208,C208,D$2:D208)</f>
        <v>91</v>
      </c>
      <c r="P208" s="42">
        <f>SUMIF(C$2:C208,C208,F$2:F208)</f>
        <v>15.175694444444444</v>
      </c>
      <c r="Q208" s="46">
        <f t="shared" si="89"/>
        <v>0.16676587301587301</v>
      </c>
      <c r="R208" s="45">
        <f t="shared" si="90"/>
        <v>4</v>
      </c>
      <c r="S208" s="45">
        <f t="shared" si="91"/>
        <v>0</v>
      </c>
      <c r="T208" s="480">
        <f>SUM(D$2:D208)</f>
        <v>422</v>
      </c>
      <c r="U208" s="47">
        <f>SUMIF(C$2:C208,C208,E$2:E208)</f>
        <v>324737.42999999993</v>
      </c>
      <c r="V208" s="47">
        <f>SUM(E$2:E208)</f>
        <v>1492616.1759999997</v>
      </c>
      <c r="W208" s="52">
        <f>SUM(F$2:F208)</f>
        <v>40762.651388888909</v>
      </c>
      <c r="X208" s="52">
        <f t="shared" si="92"/>
        <v>96.593960637177517</v>
      </c>
      <c r="Y208" s="45">
        <f t="shared" si="93"/>
        <v>14</v>
      </c>
      <c r="Z208" s="45">
        <f t="shared" si="94"/>
        <v>15</v>
      </c>
      <c r="AA208" s="47">
        <f>SUMIF('Rake Load'!C:C,Summary!B208,'Rake Load'!CA:CA)</f>
        <v>1.9444444444444446</v>
      </c>
      <c r="AB208" s="47">
        <f>SUMIF(C$2:C208,C208,AA$2:AA208)</f>
        <v>38.101388888888884</v>
      </c>
      <c r="AC208" s="47">
        <f>SUM(AA$2:AA208)</f>
        <v>155.07222222224547</v>
      </c>
      <c r="AD208" s="52">
        <f t="shared" si="95"/>
        <v>0.64814814814814825</v>
      </c>
      <c r="AE208" s="52">
        <f t="shared" si="96"/>
        <v>0.41869658119658115</v>
      </c>
      <c r="AF208" s="52">
        <f t="shared" si="97"/>
        <v>0.36746972090579494</v>
      </c>
      <c r="AG208" s="47">
        <f>SUMIF(Unloader!B:B,Summary!B208,Unloader!M:M)</f>
        <v>8445</v>
      </c>
      <c r="AH208" s="47">
        <f>SUMIF(C$2:C208,C208,AG$2:AG208)</f>
        <v>354185</v>
      </c>
      <c r="AI208" s="47">
        <f>SUM(AG$2:AG208)</f>
        <v>2068023</v>
      </c>
      <c r="AJ208" s="52">
        <f>SUMIF(Unloader!B:B,Summary!B208,Unloader!W:W)</f>
        <v>0.37916666666666665</v>
      </c>
      <c r="AK208" s="52">
        <f>SUMIF(Unloader!B:B,Summary!B208,Unloader!AD:AD)+SUMIF(Unloader!B:B,Summary!B208,Unloader!BR:BR)+SUMIF(Unloader!B:B,Summary!B208,Unloader!BN:BN)</f>
        <v>0</v>
      </c>
      <c r="AL208" s="52">
        <f>SUMIF(C$2:C208,C208,AJ$2:AJ208)</f>
        <v>10.121527777777779</v>
      </c>
      <c r="AM208" s="52">
        <f>SUMIF(C$2:C208,C208,AK$2:AK208)</f>
        <v>0.26250000000000001</v>
      </c>
      <c r="AN208" s="47">
        <f t="shared" si="98"/>
        <v>1496.8725787138126</v>
      </c>
      <c r="AO208" s="47">
        <f>SUM(AJ$2:AJ208)</f>
        <v>62.368055555555557</v>
      </c>
      <c r="AP208" s="47">
        <f>SUM(AK$2:AK208)</f>
        <v>3.6187500000000008</v>
      </c>
      <c r="AQ208" s="47">
        <f t="shared" si="99"/>
        <v>1466.7003156065675</v>
      </c>
    </row>
    <row r="209" spans="1:43">
      <c r="A209" s="166">
        <f t="shared" si="101"/>
        <v>208</v>
      </c>
      <c r="B209" s="478">
        <f t="shared" si="101"/>
        <v>40841</v>
      </c>
      <c r="C209" s="42">
        <f t="shared" si="81"/>
        <v>10</v>
      </c>
      <c r="D209" s="170">
        <f>COUNTIF('Rake Load'!C:C,Summary!B209)</f>
        <v>3</v>
      </c>
      <c r="E209" s="170">
        <f>SUMIF('Rake Load'!C:C,B209,'Rake Load'!K:K)</f>
        <v>10602.82</v>
      </c>
      <c r="F209" s="44">
        <f>SUMIF('Rake Load'!C:C,B209,'Rake Load'!AZ:AZ)</f>
        <v>1.2270833333333335</v>
      </c>
      <c r="G209" s="44">
        <f t="shared" si="82"/>
        <v>0.40902777777777782</v>
      </c>
      <c r="H209" s="45">
        <f t="shared" si="83"/>
        <v>9</v>
      </c>
      <c r="I209" s="45">
        <f t="shared" si="84"/>
        <v>49</v>
      </c>
      <c r="J209" s="44">
        <f>SUMIF('Rake Load'!C:C,B209,'Rake Load'!DK:DK)</f>
        <v>0</v>
      </c>
      <c r="K209" s="50">
        <f t="shared" si="85"/>
        <v>1.2270833333333335</v>
      </c>
      <c r="L209" s="50">
        <f t="shared" si="86"/>
        <v>0.40902777777777782</v>
      </c>
      <c r="M209" s="59">
        <f t="shared" si="87"/>
        <v>9</v>
      </c>
      <c r="N209" s="59">
        <f t="shared" si="88"/>
        <v>49</v>
      </c>
      <c r="O209" s="480">
        <f>SUMIF(C$2:C209,C209,D$2:D209)</f>
        <v>94</v>
      </c>
      <c r="P209" s="42">
        <f>SUMIF(C$2:C209,C209,F$2:F209)</f>
        <v>16.402777777777779</v>
      </c>
      <c r="Q209" s="46">
        <f t="shared" si="89"/>
        <v>0.17449763593380616</v>
      </c>
      <c r="R209" s="45">
        <f t="shared" si="90"/>
        <v>4</v>
      </c>
      <c r="S209" s="45">
        <f t="shared" si="91"/>
        <v>11</v>
      </c>
      <c r="T209" s="480">
        <f>SUM(D$2:D209)</f>
        <v>425</v>
      </c>
      <c r="U209" s="47">
        <f>SUMIF(C$2:C209,C209,E$2:E209)</f>
        <v>335340.24999999994</v>
      </c>
      <c r="V209" s="47">
        <f>SUM(E$2:E209)</f>
        <v>1503218.9959999998</v>
      </c>
      <c r="W209" s="52">
        <f>SUM(F$2:F209)</f>
        <v>40763.878472222241</v>
      </c>
      <c r="X209" s="52">
        <f t="shared" si="92"/>
        <v>95.91500816993468</v>
      </c>
      <c r="Y209" s="45">
        <f t="shared" si="93"/>
        <v>21</v>
      </c>
      <c r="Z209" s="45">
        <f t="shared" si="94"/>
        <v>57</v>
      </c>
      <c r="AA209" s="47">
        <f>SUMIF('Rake Load'!C:C,Summary!B209,'Rake Load'!CA:CA)</f>
        <v>2.2187499999999996</v>
      </c>
      <c r="AB209" s="47">
        <f>SUMIF(C$2:C209,C209,AA$2:AA209)</f>
        <v>40.320138888888884</v>
      </c>
      <c r="AC209" s="47">
        <f>SUM(AA$2:AA209)</f>
        <v>157.29097222224547</v>
      </c>
      <c r="AD209" s="52">
        <f t="shared" si="95"/>
        <v>0.73958333333333315</v>
      </c>
      <c r="AE209" s="52">
        <f t="shared" si="96"/>
        <v>0.42893764775413706</v>
      </c>
      <c r="AF209" s="52">
        <f t="shared" si="97"/>
        <v>0.37009640522881287</v>
      </c>
      <c r="AG209" s="47">
        <f>SUMIF(Unloader!B:B,Summary!B209,Unloader!M:M)</f>
        <v>22740</v>
      </c>
      <c r="AH209" s="47">
        <f>SUMIF(C$2:C209,C209,AG$2:AG209)</f>
        <v>376925</v>
      </c>
      <c r="AI209" s="47">
        <f>SUM(AG$2:AG209)</f>
        <v>2090763</v>
      </c>
      <c r="AJ209" s="52">
        <f>SUMIF(Unloader!B:B,Summary!B209,Unloader!W:W)</f>
        <v>0.9277777777777777</v>
      </c>
      <c r="AK209" s="52">
        <f>SUMIF(Unloader!B:B,Summary!B209,Unloader!AD:AD)+SUMIF(Unloader!B:B,Summary!B209,Unloader!BR:BR)+SUMIF(Unloader!B:B,Summary!B209,Unloader!BN:BN)</f>
        <v>0</v>
      </c>
      <c r="AL209" s="52">
        <f>SUMIF(C$2:C209,C209,AJ$2:AJ209)</f>
        <v>11.049305555555556</v>
      </c>
      <c r="AM209" s="52">
        <f>SUMIF(C$2:C209,C209,AK$2:AK209)</f>
        <v>0.26250000000000001</v>
      </c>
      <c r="AN209" s="47">
        <f t="shared" si="98"/>
        <v>1455.9647202729673</v>
      </c>
      <c r="AO209" s="47">
        <f>SUM(AJ$2:AJ209)</f>
        <v>63.295833333333334</v>
      </c>
      <c r="AP209" s="47">
        <f>SUM(AK$2:AK209)</f>
        <v>3.6187500000000008</v>
      </c>
      <c r="AQ209" s="47">
        <f t="shared" si="99"/>
        <v>1459.7751789142956</v>
      </c>
    </row>
    <row r="210" spans="1:43">
      <c r="A210" s="166">
        <f t="shared" si="101"/>
        <v>209</v>
      </c>
      <c r="B210" s="478">
        <f t="shared" si="101"/>
        <v>40842</v>
      </c>
      <c r="C210" s="42">
        <f t="shared" si="81"/>
        <v>10</v>
      </c>
      <c r="D210" s="170">
        <f>COUNTIF('Rake Load'!C:C,Summary!B210)</f>
        <v>3</v>
      </c>
      <c r="E210" s="170">
        <f>SUMIF('Rake Load'!C:C,B210,'Rake Load'!K:K)</f>
        <v>10466.89</v>
      </c>
      <c r="F210" s="44">
        <f>SUMIF('Rake Load'!C:C,B210,'Rake Load'!AZ:AZ)</f>
        <v>1.04375</v>
      </c>
      <c r="G210" s="44">
        <f t="shared" si="82"/>
        <v>0.34791666666666665</v>
      </c>
      <c r="H210" s="45">
        <f t="shared" si="83"/>
        <v>8</v>
      </c>
      <c r="I210" s="45">
        <f t="shared" si="84"/>
        <v>21</v>
      </c>
      <c r="J210" s="44">
        <f>SUMIF('Rake Load'!C:C,B210,'Rake Load'!DK:DK)</f>
        <v>0</v>
      </c>
      <c r="K210" s="50">
        <f t="shared" si="85"/>
        <v>1.04375</v>
      </c>
      <c r="L210" s="50">
        <f t="shared" si="86"/>
        <v>0.34791666666666665</v>
      </c>
      <c r="M210" s="59">
        <f t="shared" si="87"/>
        <v>8</v>
      </c>
      <c r="N210" s="59">
        <f t="shared" si="88"/>
        <v>21</v>
      </c>
      <c r="O210" s="480">
        <f>SUMIF(C$2:C210,C210,D$2:D210)</f>
        <v>97</v>
      </c>
      <c r="P210" s="42">
        <f>SUMIF(C$2:C210,C210,F$2:F210)</f>
        <v>17.446527777777778</v>
      </c>
      <c r="Q210" s="46">
        <f t="shared" si="89"/>
        <v>0.17986111111111111</v>
      </c>
      <c r="R210" s="45">
        <f t="shared" si="90"/>
        <v>4</v>
      </c>
      <c r="S210" s="45">
        <f t="shared" si="91"/>
        <v>19</v>
      </c>
      <c r="T210" s="480">
        <f>SUM(D$2:D210)</f>
        <v>428</v>
      </c>
      <c r="U210" s="47">
        <f>SUMIF(C$2:C210,C210,E$2:E210)</f>
        <v>345807.13999999996</v>
      </c>
      <c r="V210" s="47">
        <f>SUM(E$2:E210)</f>
        <v>1513685.8859999997</v>
      </c>
      <c r="W210" s="52">
        <f>SUM(F$2:F210)</f>
        <v>40764.922222222238</v>
      </c>
      <c r="X210" s="52">
        <f t="shared" si="92"/>
        <v>95.245145379023924</v>
      </c>
      <c r="Y210" s="45">
        <f t="shared" si="93"/>
        <v>5</v>
      </c>
      <c r="Z210" s="45">
        <f t="shared" si="94"/>
        <v>53</v>
      </c>
      <c r="AA210" s="47">
        <f>SUMIF('Rake Load'!C:C,Summary!B210,'Rake Load'!CA:CA)</f>
        <v>1.916666666666667</v>
      </c>
      <c r="AB210" s="47">
        <f>SUMIF(C$2:C210,C210,AA$2:AA210)</f>
        <v>42.236805555555549</v>
      </c>
      <c r="AC210" s="47">
        <f>SUM(AA$2:AA210)</f>
        <v>159.20763888891213</v>
      </c>
      <c r="AD210" s="52">
        <f t="shared" si="95"/>
        <v>0.63888888888888895</v>
      </c>
      <c r="AE210" s="52">
        <f t="shared" si="96"/>
        <v>0.43543098510882011</v>
      </c>
      <c r="AF210" s="52">
        <f t="shared" si="97"/>
        <v>0.37198046469371993</v>
      </c>
      <c r="AG210" s="47">
        <f>SUMIF(Unloader!B:B,Summary!B210,Unloader!M:M)</f>
        <v>15555</v>
      </c>
      <c r="AH210" s="47">
        <f>SUMIF(C$2:C210,C210,AG$2:AG210)</f>
        <v>392480</v>
      </c>
      <c r="AI210" s="47">
        <f>SUM(AG$2:AG210)</f>
        <v>2106318</v>
      </c>
      <c r="AJ210" s="52">
        <f>SUMIF(Unloader!B:B,Summary!B210,Unloader!W:W)</f>
        <v>0.60416666666666663</v>
      </c>
      <c r="AK210" s="52">
        <f>SUMIF(Unloader!B:B,Summary!B210,Unloader!AD:AD)+SUMIF(Unloader!B:B,Summary!B210,Unloader!BR:BR)+SUMIF(Unloader!B:B,Summary!B210,Unloader!BN:BN)</f>
        <v>0</v>
      </c>
      <c r="AL210" s="52">
        <f>SUMIF(C$2:C210,C210,AJ$2:AJ210)</f>
        <v>11.653472222222222</v>
      </c>
      <c r="AM210" s="52">
        <f>SUMIF(C$2:C210,C210,AK$2:AK210)</f>
        <v>0.26250000000000001</v>
      </c>
      <c r="AN210" s="47">
        <f t="shared" si="98"/>
        <v>1435.6398219837836</v>
      </c>
      <c r="AO210" s="47">
        <f>SUM(AJ$2:AJ210)</f>
        <v>63.9</v>
      </c>
      <c r="AP210" s="47">
        <f>SUM(AK$2:AK210)</f>
        <v>3.6187500000000008</v>
      </c>
      <c r="AQ210" s="47">
        <f t="shared" si="99"/>
        <v>1455.8963193364436</v>
      </c>
    </row>
    <row r="211" spans="1:43">
      <c r="A211" s="166">
        <f t="shared" si="101"/>
        <v>210</v>
      </c>
      <c r="B211" s="478">
        <f t="shared" si="101"/>
        <v>40843</v>
      </c>
      <c r="C211" s="42">
        <f t="shared" si="81"/>
        <v>10</v>
      </c>
      <c r="D211" s="170">
        <f>COUNTIF('Rake Load'!C:C,Summary!B211)</f>
        <v>1</v>
      </c>
      <c r="E211" s="170">
        <f>SUMIF('Rake Load'!C:C,B211,'Rake Load'!K:K)</f>
        <v>3194.04</v>
      </c>
      <c r="F211" s="44">
        <f>SUMIF('Rake Load'!C:C,B211,'Rake Load'!AZ:AZ)</f>
        <v>0.27777777777777773</v>
      </c>
      <c r="G211" s="44">
        <f t="shared" si="82"/>
        <v>0.27777777777777773</v>
      </c>
      <c r="H211" s="45">
        <f t="shared" si="83"/>
        <v>6</v>
      </c>
      <c r="I211" s="45">
        <f t="shared" si="84"/>
        <v>40</v>
      </c>
      <c r="J211" s="44">
        <f>SUMIF('Rake Load'!C:C,B211,'Rake Load'!DK:DK)</f>
        <v>0</v>
      </c>
      <c r="K211" s="50">
        <f t="shared" si="85"/>
        <v>0.27777777777777773</v>
      </c>
      <c r="L211" s="50">
        <f t="shared" si="86"/>
        <v>0.27777777777777773</v>
      </c>
      <c r="M211" s="59">
        <f t="shared" si="87"/>
        <v>6</v>
      </c>
      <c r="N211" s="59">
        <f t="shared" si="88"/>
        <v>40</v>
      </c>
      <c r="O211" s="480">
        <f>SUMIF(C$2:C211,C211,D$2:D211)</f>
        <v>98</v>
      </c>
      <c r="P211" s="42">
        <f>SUMIF(C$2:C211,C211,F$2:F211)</f>
        <v>17.724305555555556</v>
      </c>
      <c r="Q211" s="46">
        <f t="shared" si="89"/>
        <v>0.18086026077097506</v>
      </c>
      <c r="R211" s="45">
        <f t="shared" si="90"/>
        <v>4</v>
      </c>
      <c r="S211" s="45">
        <f t="shared" si="91"/>
        <v>20</v>
      </c>
      <c r="T211" s="480">
        <f>SUM(D$2:D211)</f>
        <v>429</v>
      </c>
      <c r="U211" s="47">
        <f>SUMIF(C$2:C211,C211,E$2:E211)</f>
        <v>349001.17999999993</v>
      </c>
      <c r="V211" s="47">
        <f>SUM(E$2:E211)</f>
        <v>1516879.9259999997</v>
      </c>
      <c r="W211" s="52">
        <f>SUM(F$2:F211)</f>
        <v>40765.200000000019</v>
      </c>
      <c r="X211" s="52">
        <f t="shared" si="92"/>
        <v>95.023776223776267</v>
      </c>
      <c r="Y211" s="45">
        <f t="shared" si="93"/>
        <v>0</v>
      </c>
      <c r="Z211" s="45">
        <f t="shared" si="94"/>
        <v>34</v>
      </c>
      <c r="AA211" s="47">
        <f>SUMIF('Rake Load'!C:C,Summary!B211,'Rake Load'!CA:CA)</f>
        <v>0.32291666666666669</v>
      </c>
      <c r="AB211" s="47">
        <f>SUMIF(C$2:C211,C211,AA$2:AA211)</f>
        <v>42.559722222222213</v>
      </c>
      <c r="AC211" s="47">
        <f>SUM(AA$2:AA211)</f>
        <v>159.53055555557879</v>
      </c>
      <c r="AD211" s="52">
        <f t="shared" si="95"/>
        <v>0.32291666666666669</v>
      </c>
      <c r="AE211" s="52">
        <f t="shared" si="96"/>
        <v>0.43428287981859404</v>
      </c>
      <c r="AF211" s="52">
        <f t="shared" si="97"/>
        <v>0.37186609686615102</v>
      </c>
      <c r="AG211" s="47">
        <f>SUMIF(Unloader!B:B,Summary!B211,Unloader!M:M)</f>
        <v>20604</v>
      </c>
      <c r="AH211" s="47">
        <f>SUMIF(C$2:C211,C211,AG$2:AG211)</f>
        <v>413084</v>
      </c>
      <c r="AI211" s="47">
        <f>SUM(AG$2:AG211)</f>
        <v>2126922</v>
      </c>
      <c r="AJ211" s="52">
        <f>SUMIF(Unloader!B:B,Summary!B211,Unloader!W:W)</f>
        <v>0.35902777777777778</v>
      </c>
      <c r="AK211" s="52">
        <f>SUMIF(Unloader!B:B,Summary!B211,Unloader!AD:AD)+SUMIF(Unloader!B:B,Summary!B211,Unloader!BR:BR)+SUMIF(Unloader!B:B,Summary!B211,Unloader!BN:BN)</f>
        <v>0</v>
      </c>
      <c r="AL211" s="52">
        <f>SUMIF(C$2:C211,C211,AJ$2:AJ211)</f>
        <v>12.012499999999999</v>
      </c>
      <c r="AM211" s="52">
        <f>SUMIF(C$2:C211,C211,AK$2:AK211)</f>
        <v>0.26250000000000001</v>
      </c>
      <c r="AN211" s="47">
        <f t="shared" si="98"/>
        <v>1464.8368794326241</v>
      </c>
      <c r="AO211" s="47">
        <f>SUM(AJ$2:AJ211)</f>
        <v>64.259027777777774</v>
      </c>
      <c r="AP211" s="47">
        <f>SUM(AK$2:AK211)</f>
        <v>3.6187500000000008</v>
      </c>
      <c r="AQ211" s="47">
        <f t="shared" si="99"/>
        <v>1461.4337738485146</v>
      </c>
    </row>
    <row r="212" spans="1:43">
      <c r="A212" s="166">
        <f t="shared" si="101"/>
        <v>211</v>
      </c>
      <c r="B212" s="478">
        <f t="shared" si="101"/>
        <v>40844</v>
      </c>
      <c r="C212" s="42">
        <f t="shared" si="81"/>
        <v>10</v>
      </c>
      <c r="D212" s="170">
        <f>COUNTIF('Rake Load'!C:C,Summary!B212)</f>
        <v>6</v>
      </c>
      <c r="E212" s="170">
        <f>SUMIF('Rake Load'!C:C,B212,'Rake Load'!K:K)</f>
        <v>21764.78</v>
      </c>
      <c r="F212" s="44">
        <f>SUMIF('Rake Load'!C:C,B212,'Rake Load'!AZ:AZ)</f>
        <v>1.3090277777777781</v>
      </c>
      <c r="G212" s="44">
        <f t="shared" si="82"/>
        <v>0.21817129629629636</v>
      </c>
      <c r="H212" s="45">
        <f t="shared" si="83"/>
        <v>5</v>
      </c>
      <c r="I212" s="45">
        <f t="shared" si="84"/>
        <v>14</v>
      </c>
      <c r="J212" s="44">
        <f>SUMIF('Rake Load'!C:C,B212,'Rake Load'!DK:DK)</f>
        <v>0</v>
      </c>
      <c r="K212" s="50">
        <f t="shared" si="85"/>
        <v>1.3090277777777781</v>
      </c>
      <c r="L212" s="50">
        <f t="shared" si="86"/>
        <v>0.21817129629629636</v>
      </c>
      <c r="M212" s="59">
        <f t="shared" si="87"/>
        <v>5</v>
      </c>
      <c r="N212" s="59">
        <f t="shared" si="88"/>
        <v>14</v>
      </c>
      <c r="O212" s="480">
        <f>SUMIF(C$2:C212,C212,D$2:D212)</f>
        <v>104</v>
      </c>
      <c r="P212" s="42">
        <f>SUMIF(C$2:C212,C212,F$2:F212)</f>
        <v>19.033333333333335</v>
      </c>
      <c r="Q212" s="46">
        <f t="shared" si="89"/>
        <v>0.18301282051282053</v>
      </c>
      <c r="R212" s="45">
        <f t="shared" si="90"/>
        <v>4</v>
      </c>
      <c r="S212" s="45">
        <f t="shared" si="91"/>
        <v>23</v>
      </c>
      <c r="T212" s="480">
        <f>SUM(D$2:D212)</f>
        <v>435</v>
      </c>
      <c r="U212" s="47">
        <f>SUMIF(C$2:C212,C212,E$2:E212)</f>
        <v>370765.95999999996</v>
      </c>
      <c r="V212" s="47">
        <f>SUM(E$2:E212)</f>
        <v>1538644.7059999998</v>
      </c>
      <c r="W212" s="52">
        <f>SUM(F$2:F212)</f>
        <v>40766.5090277778</v>
      </c>
      <c r="X212" s="52">
        <f t="shared" si="92"/>
        <v>93.716112707535174</v>
      </c>
      <c r="Y212" s="45">
        <f t="shared" si="93"/>
        <v>17</v>
      </c>
      <c r="Z212" s="45">
        <f t="shared" si="94"/>
        <v>11</v>
      </c>
      <c r="AA212" s="47">
        <f>SUMIF('Rake Load'!C:C,Summary!B212,'Rake Load'!CA:CA)</f>
        <v>4.2743055555555554</v>
      </c>
      <c r="AB212" s="47">
        <f>SUMIF(C$2:C212,C212,AA$2:AA212)</f>
        <v>46.83402777777777</v>
      </c>
      <c r="AC212" s="47">
        <f>SUM(AA$2:AA212)</f>
        <v>163.80486111113433</v>
      </c>
      <c r="AD212" s="52">
        <f t="shared" si="95"/>
        <v>0.71238425925925919</v>
      </c>
      <c r="AE212" s="52">
        <f t="shared" si="96"/>
        <v>0.45032719017094008</v>
      </c>
      <c r="AF212" s="52">
        <f t="shared" si="97"/>
        <v>0.37656289910605595</v>
      </c>
      <c r="AG212" s="47">
        <f>SUMIF(Unloader!B:B,Summary!B212,Unloader!M:M)</f>
        <v>22509</v>
      </c>
      <c r="AH212" s="47">
        <f>SUMIF(C$2:C212,C212,AG$2:AG212)</f>
        <v>435593</v>
      </c>
      <c r="AI212" s="47">
        <f>SUM(AG$2:AG212)</f>
        <v>2149431</v>
      </c>
      <c r="AJ212" s="52">
        <f>SUMIF(Unloader!B:B,Summary!B212,Unloader!W:W)</f>
        <v>1</v>
      </c>
      <c r="AK212" s="52">
        <f>SUMIF(Unloader!B:B,Summary!B212,Unloader!AD:AD)+SUMIF(Unloader!B:B,Summary!B212,Unloader!BR:BR)+SUMIF(Unloader!B:B,Summary!B212,Unloader!BN:BN)</f>
        <v>3.2638888888888891E-2</v>
      </c>
      <c r="AL212" s="52">
        <f>SUMIF(C$2:C212,C212,AJ$2:AJ212)</f>
        <v>13.012499999999999</v>
      </c>
      <c r="AM212" s="52">
        <f>SUMIF(C$2:C212,C212,AK$2:AK212)</f>
        <v>0.2951388888888889</v>
      </c>
      <c r="AN212" s="47">
        <f t="shared" si="98"/>
        <v>1427.1599410255012</v>
      </c>
      <c r="AO212" s="47">
        <f>SUM(AJ$2:AJ212)</f>
        <v>65.259027777777774</v>
      </c>
      <c r="AP212" s="47">
        <f>SUM(AK$2:AK212)</f>
        <v>3.6513888888888899</v>
      </c>
      <c r="AQ212" s="47">
        <f t="shared" si="99"/>
        <v>1453.7097446880462</v>
      </c>
    </row>
    <row r="213" spans="1:43">
      <c r="A213" s="166">
        <f t="shared" si="101"/>
        <v>212</v>
      </c>
      <c r="B213" s="478">
        <f t="shared" si="101"/>
        <v>40845</v>
      </c>
      <c r="C213" s="42">
        <f t="shared" si="81"/>
        <v>10</v>
      </c>
      <c r="D213" s="170">
        <f>COUNTIF('Rake Load'!C:C,Summary!B213)</f>
        <v>6</v>
      </c>
      <c r="E213" s="170">
        <f>SUMIF('Rake Load'!C:C,B213,'Rake Load'!K:K)</f>
        <v>21342.560000000001</v>
      </c>
      <c r="F213" s="44">
        <f>SUMIF('Rake Load'!C:C,B213,'Rake Load'!AZ:AZ)</f>
        <v>0.6479166666666667</v>
      </c>
      <c r="G213" s="44">
        <f t="shared" si="82"/>
        <v>0.10798611111111112</v>
      </c>
      <c r="H213" s="45">
        <f t="shared" si="83"/>
        <v>2</v>
      </c>
      <c r="I213" s="45">
        <f t="shared" si="84"/>
        <v>35</v>
      </c>
      <c r="J213" s="44">
        <f>SUMIF('Rake Load'!C:C,B213,'Rake Load'!DK:DK)</f>
        <v>0</v>
      </c>
      <c r="K213" s="50">
        <f t="shared" si="85"/>
        <v>0.6479166666666667</v>
      </c>
      <c r="L213" s="50">
        <f t="shared" si="86"/>
        <v>0.10798611111111112</v>
      </c>
      <c r="M213" s="59">
        <f t="shared" si="87"/>
        <v>2</v>
      </c>
      <c r="N213" s="59">
        <f t="shared" si="88"/>
        <v>35</v>
      </c>
      <c r="O213" s="480">
        <f>SUMIF(C$2:C213,C213,D$2:D213)</f>
        <v>110</v>
      </c>
      <c r="P213" s="42">
        <f>SUMIF(C$2:C213,C213,F$2:F213)</f>
        <v>19.681250000000002</v>
      </c>
      <c r="Q213" s="46">
        <f t="shared" si="89"/>
        <v>0.17892045454545458</v>
      </c>
      <c r="R213" s="45">
        <f t="shared" si="90"/>
        <v>4</v>
      </c>
      <c r="S213" s="45">
        <f t="shared" si="91"/>
        <v>17</v>
      </c>
      <c r="T213" s="480">
        <f>SUM(D$2:D213)</f>
        <v>441</v>
      </c>
      <c r="U213" s="47">
        <f>SUMIF(C$2:C213,C213,E$2:E213)</f>
        <v>392108.51999999996</v>
      </c>
      <c r="V213" s="47">
        <f>SUM(E$2:E213)</f>
        <v>1559987.2659999998</v>
      </c>
      <c r="W213" s="52">
        <f>SUM(F$2:F213)</f>
        <v>40767.156944444469</v>
      </c>
      <c r="X213" s="52">
        <f t="shared" si="92"/>
        <v>92.442532753842329</v>
      </c>
      <c r="Y213" s="45">
        <f t="shared" si="93"/>
        <v>10</v>
      </c>
      <c r="Z213" s="45">
        <f t="shared" si="94"/>
        <v>37</v>
      </c>
      <c r="AA213" s="47">
        <f>SUMIF('Rake Load'!C:C,Summary!B213,'Rake Load'!CA:CA)</f>
        <v>1.7638888888888888</v>
      </c>
      <c r="AB213" s="47">
        <f>SUMIF(C$2:C213,C213,AA$2:AA213)</f>
        <v>48.597916666666656</v>
      </c>
      <c r="AC213" s="47">
        <f>SUM(AA$2:AA213)</f>
        <v>165.56875000002321</v>
      </c>
      <c r="AD213" s="52">
        <f t="shared" si="95"/>
        <v>0.29398148148148145</v>
      </c>
      <c r="AE213" s="52">
        <f t="shared" si="96"/>
        <v>0.44179924242424234</v>
      </c>
      <c r="AF213" s="52">
        <f t="shared" si="97"/>
        <v>0.37543934240368076</v>
      </c>
      <c r="AG213" s="47">
        <f>SUMIF(Unloader!B:B,Summary!B213,Unloader!M:M)</f>
        <v>10339</v>
      </c>
      <c r="AH213" s="47">
        <f>SUMIF(C$2:C213,C213,AG$2:AG213)</f>
        <v>445932</v>
      </c>
      <c r="AI213" s="47">
        <f>SUM(AG$2:AG213)</f>
        <v>2159770</v>
      </c>
      <c r="AJ213" s="52">
        <f>SUMIF(Unloader!B:B,Summary!B213,Unloader!W:W)</f>
        <v>0.29722222222222222</v>
      </c>
      <c r="AK213" s="52">
        <f>SUMIF(Unloader!B:B,Summary!B213,Unloader!AD:AD)+SUMIF(Unloader!B:B,Summary!B213,Unloader!BR:BR)+SUMIF(Unloader!B:B,Summary!B213,Unloader!BN:BN)</f>
        <v>0</v>
      </c>
      <c r="AL213" s="52">
        <f>SUMIF(C$2:C213,C213,AJ$2:AJ213)</f>
        <v>13.309722222222222</v>
      </c>
      <c r="AM213" s="52">
        <f>SUMIF(C$2:C213,C213,AK$2:AK213)</f>
        <v>0.2951388888888889</v>
      </c>
      <c r="AN213" s="47">
        <f t="shared" si="98"/>
        <v>1427.6676804866338</v>
      </c>
      <c r="AO213" s="47">
        <f>SUM(AJ$2:AJ213)</f>
        <v>65.556249999999991</v>
      </c>
      <c r="AP213" s="47">
        <f>SUM(AK$2:AK213)</f>
        <v>3.6513888888888899</v>
      </c>
      <c r="AQ213" s="47">
        <f t="shared" si="99"/>
        <v>1453.6890165240122</v>
      </c>
    </row>
    <row r="214" spans="1:43">
      <c r="A214" s="166">
        <f t="shared" si="101"/>
        <v>213</v>
      </c>
      <c r="B214" s="478">
        <f t="shared" si="101"/>
        <v>40846</v>
      </c>
      <c r="C214" s="42">
        <f t="shared" si="81"/>
        <v>10</v>
      </c>
      <c r="D214" s="170">
        <f>COUNTIF('Rake Load'!C:C,Summary!B214)</f>
        <v>5</v>
      </c>
      <c r="E214" s="170">
        <f>SUMIF('Rake Load'!C:C,B214,'Rake Load'!K:K)</f>
        <v>18102.86</v>
      </c>
      <c r="F214" s="44">
        <f>SUMIF('Rake Load'!C:C,B214,'Rake Load'!AZ:AZ)</f>
        <v>0.45624999999999988</v>
      </c>
      <c r="G214" s="44">
        <f t="shared" si="82"/>
        <v>9.124999999999997E-2</v>
      </c>
      <c r="H214" s="45">
        <f t="shared" si="83"/>
        <v>2</v>
      </c>
      <c r="I214" s="45">
        <f t="shared" si="84"/>
        <v>11</v>
      </c>
      <c r="J214" s="44">
        <f>SUMIF('Rake Load'!C:C,B214,'Rake Load'!DK:DK)</f>
        <v>0</v>
      </c>
      <c r="K214" s="50">
        <f t="shared" si="85"/>
        <v>0.45624999999999988</v>
      </c>
      <c r="L214" s="50">
        <f t="shared" si="86"/>
        <v>9.124999999999997E-2</v>
      </c>
      <c r="M214" s="59">
        <f t="shared" si="87"/>
        <v>2</v>
      </c>
      <c r="N214" s="59">
        <f t="shared" si="88"/>
        <v>11</v>
      </c>
      <c r="O214" s="480">
        <f>SUMIF(C$2:C214,C214,D$2:D214)</f>
        <v>115</v>
      </c>
      <c r="P214" s="42">
        <f>SUMIF(C$2:C214,C214,F$2:F214)</f>
        <v>20.137500000000003</v>
      </c>
      <c r="Q214" s="46">
        <f t="shared" si="89"/>
        <v>0.17510869565217393</v>
      </c>
      <c r="R214" s="45">
        <f t="shared" si="90"/>
        <v>4</v>
      </c>
      <c r="S214" s="45">
        <f t="shared" si="91"/>
        <v>12</v>
      </c>
      <c r="T214" s="480">
        <f>SUM(D$2:D214)</f>
        <v>446</v>
      </c>
      <c r="U214" s="47">
        <f>SUMIF(C$2:C214,C214,E$2:E214)</f>
        <v>410211.37999999995</v>
      </c>
      <c r="V214" s="47">
        <f>SUM(E$2:E214)</f>
        <v>1578090.1259999999</v>
      </c>
      <c r="W214" s="52">
        <f>SUM(F$2:F214)</f>
        <v>40767.613194444471</v>
      </c>
      <c r="X214" s="52">
        <f t="shared" si="92"/>
        <v>91.407204471848587</v>
      </c>
      <c r="Y214" s="45">
        <f t="shared" si="93"/>
        <v>9</v>
      </c>
      <c r="Z214" s="45">
        <f t="shared" si="94"/>
        <v>46</v>
      </c>
      <c r="AA214" s="47">
        <f>SUMIF('Rake Load'!C:C,Summary!B214,'Rake Load'!CA:CA)</f>
        <v>1.122222222222222</v>
      </c>
      <c r="AB214" s="47">
        <f>SUMIF(C$2:C214,C214,AA$2:AA214)</f>
        <v>49.720138888888876</v>
      </c>
      <c r="AC214" s="47">
        <f>SUM(AA$2:AA214)</f>
        <v>166.69097222224545</v>
      </c>
      <c r="AD214" s="52">
        <f t="shared" si="95"/>
        <v>0.22444444444444439</v>
      </c>
      <c r="AE214" s="52">
        <f t="shared" si="96"/>
        <v>0.43234903381642503</v>
      </c>
      <c r="AF214" s="52">
        <f t="shared" si="97"/>
        <v>0.37374657448933957</v>
      </c>
      <c r="AG214" s="47">
        <f>SUMIF(Unloader!B:B,Summary!B214,Unloader!M:M)</f>
        <v>0</v>
      </c>
      <c r="AH214" s="47">
        <f>SUMIF(C$2:C214,C214,AG$2:AG214)</f>
        <v>445932</v>
      </c>
      <c r="AI214" s="47">
        <f>SUM(AG$2:AG214)</f>
        <v>2159770</v>
      </c>
      <c r="AJ214" s="52">
        <f>SUMIF(Unloader!B:B,Summary!B214,Unloader!W:W)</f>
        <v>0</v>
      </c>
      <c r="AK214" s="52">
        <f>SUMIF(Unloader!B:B,Summary!B214,Unloader!AD:AD)+SUMIF(Unloader!B:B,Summary!B214,Unloader!BR:BR)+SUMIF(Unloader!B:B,Summary!B214,Unloader!BN:BN)</f>
        <v>0</v>
      </c>
      <c r="AL214" s="52">
        <f>SUMIF(C$2:C214,C214,AJ$2:AJ214)</f>
        <v>13.309722222222222</v>
      </c>
      <c r="AM214" s="52">
        <f>SUMIF(C$2:C214,C214,AK$2:AK214)</f>
        <v>0.2951388888888889</v>
      </c>
      <c r="AN214" s="47">
        <f t="shared" si="98"/>
        <v>1427.6676804866338</v>
      </c>
      <c r="AO214" s="47">
        <f>SUM(AJ$2:AJ214)</f>
        <v>65.556249999999991</v>
      </c>
      <c r="AP214" s="47">
        <f>SUM(AK$2:AK214)</f>
        <v>3.6513888888888899</v>
      </c>
      <c r="AQ214" s="47">
        <f t="shared" si="99"/>
        <v>1453.6890165240122</v>
      </c>
    </row>
    <row r="215" spans="1:43">
      <c r="A215" s="166">
        <f t="shared" si="101"/>
        <v>214</v>
      </c>
      <c r="B215" s="478">
        <f t="shared" si="101"/>
        <v>40847</v>
      </c>
      <c r="C215" s="42">
        <f t="shared" si="81"/>
        <v>10</v>
      </c>
      <c r="D215" s="170">
        <f>COUNTIF('Rake Load'!C:C,Summary!B215)</f>
        <v>6</v>
      </c>
      <c r="E215" s="170">
        <f>SUMIF('Rake Load'!C:C,B215,'Rake Load'!K:K)</f>
        <v>21218.489999999998</v>
      </c>
      <c r="F215" s="44">
        <f>SUMIF('Rake Load'!C:C,B215,'Rake Load'!AZ:AZ)</f>
        <v>0.71527777777777757</v>
      </c>
      <c r="G215" s="44">
        <f t="shared" si="82"/>
        <v>0.11921296296296292</v>
      </c>
      <c r="H215" s="45">
        <f t="shared" si="83"/>
        <v>2</v>
      </c>
      <c r="I215" s="45">
        <f t="shared" si="84"/>
        <v>51</v>
      </c>
      <c r="J215" s="44">
        <f>SUMIF('Rake Load'!C:C,B215,'Rake Load'!DK:DK)</f>
        <v>0</v>
      </c>
      <c r="K215" s="50">
        <f t="shared" si="85"/>
        <v>0.71527777777777757</v>
      </c>
      <c r="L215" s="50">
        <f t="shared" si="86"/>
        <v>0.11921296296296292</v>
      </c>
      <c r="M215" s="59">
        <f t="shared" si="87"/>
        <v>2</v>
      </c>
      <c r="N215" s="59">
        <f t="shared" si="88"/>
        <v>51</v>
      </c>
      <c r="O215" s="480">
        <f>SUMIF(C$2:C215,C215,D$2:D215)</f>
        <v>121</v>
      </c>
      <c r="P215" s="42">
        <f>SUMIF(C$2:C215,C215,F$2:F215)</f>
        <v>20.852777777777781</v>
      </c>
      <c r="Q215" s="46">
        <f t="shared" si="89"/>
        <v>0.17233700642791555</v>
      </c>
      <c r="R215" s="45">
        <f t="shared" si="90"/>
        <v>4</v>
      </c>
      <c r="S215" s="45">
        <f t="shared" si="91"/>
        <v>8</v>
      </c>
      <c r="T215" s="480">
        <f>SUM(D$2:D215)</f>
        <v>452</v>
      </c>
      <c r="U215" s="47">
        <f>SUMIF(C$2:C215,C215,E$2:E215)</f>
        <v>431429.86999999994</v>
      </c>
      <c r="V215" s="47">
        <f>SUM(E$2:E215)</f>
        <v>1599308.6159999999</v>
      </c>
      <c r="W215" s="52">
        <f>SUM(F$2:F215)</f>
        <v>40768.328472222252</v>
      </c>
      <c r="X215" s="52">
        <f t="shared" si="92"/>
        <v>90.19541697394304</v>
      </c>
      <c r="Y215" s="45">
        <f t="shared" si="93"/>
        <v>4</v>
      </c>
      <c r="Z215" s="45">
        <f t="shared" si="94"/>
        <v>41</v>
      </c>
      <c r="AA215" s="47">
        <f>SUMIF('Rake Load'!C:C,Summary!B215,'Rake Load'!CA:CA)</f>
        <v>1.9722222222222223</v>
      </c>
      <c r="AB215" s="47">
        <f>SUMIF(C$2:C215,C215,AA$2:AA215)</f>
        <v>51.692361111111097</v>
      </c>
      <c r="AC215" s="47">
        <f>SUM(AA$2:AA215)</f>
        <v>168.66319444446768</v>
      </c>
      <c r="AD215" s="52">
        <f t="shared" si="95"/>
        <v>0.32870370370370372</v>
      </c>
      <c r="AE215" s="52">
        <f t="shared" si="96"/>
        <v>0.42720959595959584</v>
      </c>
      <c r="AF215" s="52">
        <f t="shared" si="97"/>
        <v>0.37314866027537097</v>
      </c>
      <c r="AG215" s="47">
        <f>SUMIF(Unloader!B:B,Summary!B215,Unloader!M:M)</f>
        <v>0</v>
      </c>
      <c r="AH215" s="47">
        <f>SUMIF(C$2:C215,C215,AG$2:AG215)</f>
        <v>445932</v>
      </c>
      <c r="AI215" s="47">
        <f>SUM(AG$2:AG215)</f>
        <v>2159770</v>
      </c>
      <c r="AJ215" s="52">
        <f>SUMIF(Unloader!B:B,Summary!B215,Unloader!W:W)</f>
        <v>0</v>
      </c>
      <c r="AK215" s="52">
        <f>SUMIF(Unloader!B:B,Summary!B215,Unloader!AD:AD)+SUMIF(Unloader!B:B,Summary!B215,Unloader!BR:BR)+SUMIF(Unloader!B:B,Summary!B215,Unloader!BN:BN)</f>
        <v>0</v>
      </c>
      <c r="AL215" s="52">
        <f>SUMIF(C$2:C215,C215,AJ$2:AJ215)</f>
        <v>13.309722222222222</v>
      </c>
      <c r="AM215" s="52">
        <f>SUMIF(C$2:C215,C215,AK$2:AK215)</f>
        <v>0.2951388888888889</v>
      </c>
      <c r="AN215" s="47">
        <f t="shared" si="98"/>
        <v>1427.6676804866338</v>
      </c>
      <c r="AO215" s="47">
        <f>SUM(AJ$2:AJ215)</f>
        <v>65.556249999999991</v>
      </c>
      <c r="AP215" s="47">
        <f>SUM(AK$2:AK215)</f>
        <v>3.6513888888888899</v>
      </c>
      <c r="AQ215" s="47">
        <f t="shared" si="99"/>
        <v>1453.6890165240122</v>
      </c>
    </row>
    <row r="216" spans="1:43">
      <c r="A216" s="166">
        <f t="shared" ref="A216:B231" si="102">A215+1</f>
        <v>215</v>
      </c>
      <c r="B216" s="478">
        <f t="shared" si="102"/>
        <v>40848</v>
      </c>
      <c r="C216" s="42">
        <f t="shared" si="81"/>
        <v>11</v>
      </c>
      <c r="D216" s="170">
        <f>COUNTIF('Rake Load'!C:C,Summary!B216)</f>
        <v>8</v>
      </c>
      <c r="E216" s="170">
        <f>SUMIF('Rake Load'!C:C,B216,'Rake Load'!K:K)</f>
        <v>28809.5</v>
      </c>
      <c r="F216" s="44">
        <f>SUMIF('Rake Load'!C:C,B216,'Rake Load'!AZ:AZ)</f>
        <v>0.7993055555555556</v>
      </c>
      <c r="G216" s="44">
        <f t="shared" si="82"/>
        <v>9.991319444444445E-2</v>
      </c>
      <c r="H216" s="45">
        <f t="shared" si="83"/>
        <v>2</v>
      </c>
      <c r="I216" s="45">
        <f t="shared" si="84"/>
        <v>23</v>
      </c>
      <c r="J216" s="44">
        <f>SUMIF('Rake Load'!C:C,B216,'Rake Load'!DK:DK)</f>
        <v>0</v>
      </c>
      <c r="K216" s="50">
        <f t="shared" si="85"/>
        <v>0.7993055555555556</v>
      </c>
      <c r="L216" s="50">
        <f t="shared" si="86"/>
        <v>9.991319444444445E-2</v>
      </c>
      <c r="M216" s="59">
        <f t="shared" si="87"/>
        <v>2</v>
      </c>
      <c r="N216" s="59">
        <f t="shared" si="88"/>
        <v>23</v>
      </c>
      <c r="O216" s="480">
        <f>SUMIF(C$2:C216,C216,D$2:D216)</f>
        <v>8</v>
      </c>
      <c r="P216" s="42">
        <f>SUMIF(C$2:C216,C216,F$2:F216)</f>
        <v>0.7993055555555556</v>
      </c>
      <c r="Q216" s="46">
        <f t="shared" si="89"/>
        <v>9.991319444444445E-2</v>
      </c>
      <c r="R216" s="45">
        <f t="shared" si="90"/>
        <v>2</v>
      </c>
      <c r="S216" s="45">
        <f t="shared" si="91"/>
        <v>23</v>
      </c>
      <c r="T216" s="480">
        <f>SUM(D$2:D216)</f>
        <v>460</v>
      </c>
      <c r="U216" s="47">
        <f>SUMIF(C$2:C216,C216,E$2:E216)</f>
        <v>28809.5</v>
      </c>
      <c r="V216" s="47">
        <f>SUM(E$2:E216)</f>
        <v>1628118.1159999999</v>
      </c>
      <c r="W216" s="52">
        <f>SUM(F$2:F216)</f>
        <v>40769.127777777809</v>
      </c>
      <c r="X216" s="52">
        <f t="shared" si="92"/>
        <v>88.628538647343063</v>
      </c>
      <c r="Y216" s="45">
        <f t="shared" si="93"/>
        <v>15</v>
      </c>
      <c r="Z216" s="45">
        <f t="shared" si="94"/>
        <v>5</v>
      </c>
      <c r="AA216" s="47">
        <f>SUMIF('Rake Load'!C:C,Summary!B216,'Rake Load'!CA:CA)</f>
        <v>2.8090277777777777</v>
      </c>
      <c r="AB216" s="47">
        <f>SUMIF(C$2:C216,C216,AA$2:AA216)</f>
        <v>2.8090277777777777</v>
      </c>
      <c r="AC216" s="47">
        <f>SUM(AA$2:AA216)</f>
        <v>171.47222222224545</v>
      </c>
      <c r="AD216" s="52">
        <f t="shared" si="95"/>
        <v>0.35112847222222221</v>
      </c>
      <c r="AE216" s="52">
        <f t="shared" si="96"/>
        <v>0.35112847222222221</v>
      </c>
      <c r="AF216" s="52">
        <f t="shared" si="97"/>
        <v>0.37276570048314228</v>
      </c>
      <c r="AG216" s="47">
        <f>SUMIF(Unloader!B:B,Summary!B216,Unloader!M:M)</f>
        <v>0</v>
      </c>
      <c r="AH216" s="47">
        <f>SUMIF(C$2:C216,C216,AG$2:AG216)</f>
        <v>0</v>
      </c>
      <c r="AI216" s="47">
        <f>SUM(AG$2:AG216)</f>
        <v>2159770</v>
      </c>
      <c r="AJ216" s="52">
        <f>SUMIF(Unloader!B:B,Summary!B216,Unloader!W:W)</f>
        <v>0</v>
      </c>
      <c r="AK216" s="52">
        <f>SUMIF(Unloader!B:B,Summary!B216,Unloader!AD:AD)+SUMIF(Unloader!B:B,Summary!B216,Unloader!BR:BR)+SUMIF(Unloader!B:B,Summary!B216,Unloader!BN:BN)</f>
        <v>0</v>
      </c>
      <c r="AL216" s="52">
        <f>SUMIF(C$2:C216,C216,AJ$2:AJ216)</f>
        <v>0</v>
      </c>
      <c r="AM216" s="52">
        <f>SUMIF(C$2:C216,C216,AK$2:AK216)</f>
        <v>0</v>
      </c>
      <c r="AN216" s="47" t="e">
        <f t="shared" si="98"/>
        <v>#DIV/0!</v>
      </c>
      <c r="AO216" s="47">
        <f>SUM(AJ$2:AJ216)</f>
        <v>65.556249999999991</v>
      </c>
      <c r="AP216" s="47">
        <f>SUM(AK$2:AK216)</f>
        <v>3.6513888888888899</v>
      </c>
      <c r="AQ216" s="47">
        <f t="shared" si="99"/>
        <v>1453.6890165240122</v>
      </c>
    </row>
    <row r="217" spans="1:43">
      <c r="A217" s="166">
        <f t="shared" si="102"/>
        <v>216</v>
      </c>
      <c r="B217" s="478">
        <f t="shared" si="102"/>
        <v>40849</v>
      </c>
      <c r="C217" s="42">
        <f t="shared" si="81"/>
        <v>11</v>
      </c>
      <c r="D217" s="170">
        <f>COUNTIF('Rake Load'!C:C,Summary!B217)</f>
        <v>6</v>
      </c>
      <c r="E217" s="170">
        <f>SUMIF('Rake Load'!C:C,B217,'Rake Load'!K:K)</f>
        <v>21956.359999999997</v>
      </c>
      <c r="F217" s="44">
        <f>SUMIF('Rake Load'!C:C,B217,'Rake Load'!AZ:AZ)</f>
        <v>0.65069444444444446</v>
      </c>
      <c r="G217" s="44">
        <f t="shared" si="82"/>
        <v>0.10844907407407407</v>
      </c>
      <c r="H217" s="45">
        <f t="shared" si="83"/>
        <v>2</v>
      </c>
      <c r="I217" s="45">
        <f t="shared" si="84"/>
        <v>36</v>
      </c>
      <c r="J217" s="44">
        <f>SUMIF('Rake Load'!C:C,B217,'Rake Load'!DK:DK)</f>
        <v>0</v>
      </c>
      <c r="K217" s="50">
        <f t="shared" si="85"/>
        <v>0.65069444444444446</v>
      </c>
      <c r="L217" s="50">
        <f t="shared" si="86"/>
        <v>0.10844907407407407</v>
      </c>
      <c r="M217" s="59">
        <f t="shared" si="87"/>
        <v>2</v>
      </c>
      <c r="N217" s="59">
        <f t="shared" si="88"/>
        <v>36</v>
      </c>
      <c r="O217" s="480">
        <f>SUMIF(C$2:C217,C217,D$2:D217)</f>
        <v>14</v>
      </c>
      <c r="P217" s="42">
        <f>SUMIF(C$2:C217,C217,F$2:F217)</f>
        <v>1.4500000000000002</v>
      </c>
      <c r="Q217" s="46">
        <f t="shared" si="89"/>
        <v>0.10357142857142858</v>
      </c>
      <c r="R217" s="45">
        <f t="shared" si="90"/>
        <v>2</v>
      </c>
      <c r="S217" s="45">
        <f t="shared" si="91"/>
        <v>29</v>
      </c>
      <c r="T217" s="480">
        <f>SUM(D$2:D217)</f>
        <v>466</v>
      </c>
      <c r="U217" s="47">
        <f>SUMIF(C$2:C217,C217,E$2:E217)</f>
        <v>50765.86</v>
      </c>
      <c r="V217" s="47">
        <f>SUM(E$2:E217)</f>
        <v>1650074.476</v>
      </c>
      <c r="W217" s="52">
        <f>SUM(F$2:F217)</f>
        <v>40769.77847222225</v>
      </c>
      <c r="X217" s="52">
        <f t="shared" si="92"/>
        <v>87.488795004768775</v>
      </c>
      <c r="Y217" s="45">
        <f t="shared" si="93"/>
        <v>11</v>
      </c>
      <c r="Z217" s="45">
        <f t="shared" si="94"/>
        <v>43</v>
      </c>
      <c r="AA217" s="47">
        <f>SUMIF('Rake Load'!C:C,Summary!B217,'Rake Load'!CA:CA)</f>
        <v>1.854166666666667</v>
      </c>
      <c r="AB217" s="47">
        <f>SUMIF(C$2:C217,C217,AA$2:AA217)</f>
        <v>4.6631944444444446</v>
      </c>
      <c r="AC217" s="47">
        <f>SUM(AA$2:AA217)</f>
        <v>173.32638888891211</v>
      </c>
      <c r="AD217" s="52">
        <f t="shared" si="95"/>
        <v>0.30902777777777785</v>
      </c>
      <c r="AE217" s="52">
        <f t="shared" si="96"/>
        <v>0.3330853174603175</v>
      </c>
      <c r="AF217" s="52">
        <f t="shared" si="97"/>
        <v>0.37194504053414618</v>
      </c>
      <c r="AG217" s="47">
        <f>SUMIF(Unloader!B:B,Summary!B217,Unloader!M:M)</f>
        <v>0</v>
      </c>
      <c r="AH217" s="47">
        <f>SUMIF(C$2:C217,C217,AG$2:AG217)</f>
        <v>0</v>
      </c>
      <c r="AI217" s="47">
        <f>SUM(AG$2:AG217)</f>
        <v>2159770</v>
      </c>
      <c r="AJ217" s="52">
        <f>SUMIF(Unloader!B:B,Summary!B217,Unloader!W:W)</f>
        <v>0</v>
      </c>
      <c r="AK217" s="52">
        <f>SUMIF(Unloader!B:B,Summary!B217,Unloader!AD:AD)+SUMIF(Unloader!B:B,Summary!B217,Unloader!BR:BR)+SUMIF(Unloader!B:B,Summary!B217,Unloader!BN:BN)</f>
        <v>0</v>
      </c>
      <c r="AL217" s="52">
        <f>SUMIF(C$2:C217,C217,AJ$2:AJ217)</f>
        <v>0</v>
      </c>
      <c r="AM217" s="52">
        <f>SUMIF(C$2:C217,C217,AK$2:AK217)</f>
        <v>0</v>
      </c>
      <c r="AN217" s="47" t="e">
        <f t="shared" si="98"/>
        <v>#DIV/0!</v>
      </c>
      <c r="AO217" s="47">
        <f>SUM(AJ$2:AJ217)</f>
        <v>65.556249999999991</v>
      </c>
      <c r="AP217" s="47">
        <f>SUM(AK$2:AK217)</f>
        <v>3.6513888888888899</v>
      </c>
      <c r="AQ217" s="47">
        <f t="shared" si="99"/>
        <v>1453.6890165240122</v>
      </c>
    </row>
    <row r="218" spans="1:43">
      <c r="A218" s="166">
        <f t="shared" si="102"/>
        <v>217</v>
      </c>
      <c r="B218" s="478">
        <f t="shared" si="102"/>
        <v>40850</v>
      </c>
      <c r="C218" s="42">
        <f t="shared" si="81"/>
        <v>11</v>
      </c>
      <c r="D218" s="170">
        <f>COUNTIF('Rake Load'!C:C,Summary!B218)</f>
        <v>7</v>
      </c>
      <c r="E218" s="170">
        <f>SUMIF('Rake Load'!C:C,B218,'Rake Load'!K:K)</f>
        <v>24948.98</v>
      </c>
      <c r="F218" s="44">
        <f>SUMIF('Rake Load'!C:C,B218,'Rake Load'!AZ:AZ)</f>
        <v>0.59097222222222212</v>
      </c>
      <c r="G218" s="44">
        <f t="shared" si="82"/>
        <v>8.4424603174603166E-2</v>
      </c>
      <c r="H218" s="45">
        <f t="shared" si="83"/>
        <v>2</v>
      </c>
      <c r="I218" s="45">
        <f t="shared" si="84"/>
        <v>1</v>
      </c>
      <c r="J218" s="44">
        <f>SUMIF('Rake Load'!C:C,B218,'Rake Load'!DK:DK)</f>
        <v>0</v>
      </c>
      <c r="K218" s="50">
        <f t="shared" si="85"/>
        <v>0.59097222222222212</v>
      </c>
      <c r="L218" s="50">
        <f t="shared" si="86"/>
        <v>8.4424603174603166E-2</v>
      </c>
      <c r="M218" s="59">
        <f t="shared" si="87"/>
        <v>2</v>
      </c>
      <c r="N218" s="59">
        <f t="shared" si="88"/>
        <v>1</v>
      </c>
      <c r="O218" s="480">
        <f>SUMIF(C$2:C218,C218,D$2:D218)</f>
        <v>21</v>
      </c>
      <c r="P218" s="42">
        <f>SUMIF(C$2:C218,C218,F$2:F218)</f>
        <v>2.0409722222222224</v>
      </c>
      <c r="Q218" s="46">
        <f t="shared" si="89"/>
        <v>9.718915343915345E-2</v>
      </c>
      <c r="R218" s="45">
        <f t="shared" si="90"/>
        <v>2</v>
      </c>
      <c r="S218" s="45">
        <f t="shared" si="91"/>
        <v>19</v>
      </c>
      <c r="T218" s="480">
        <f>SUM(D$2:D218)</f>
        <v>473</v>
      </c>
      <c r="U218" s="47">
        <f>SUMIF(C$2:C218,C218,E$2:E218)</f>
        <v>75714.84</v>
      </c>
      <c r="V218" s="47">
        <f>SUM(E$2:E218)</f>
        <v>1675023.456</v>
      </c>
      <c r="W218" s="52">
        <f>SUM(F$2:F218)</f>
        <v>40770.36944444447</v>
      </c>
      <c r="X218" s="52">
        <f t="shared" si="92"/>
        <v>86.195284237726156</v>
      </c>
      <c r="Y218" s="45">
        <f t="shared" si="93"/>
        <v>4</v>
      </c>
      <c r="Z218" s="45">
        <f t="shared" si="94"/>
        <v>41</v>
      </c>
      <c r="AA218" s="47">
        <f>SUMIF('Rake Load'!C:C,Summary!B218,'Rake Load'!CA:CA)</f>
        <v>1.8333333333333335</v>
      </c>
      <c r="AB218" s="47">
        <f>SUMIF(C$2:C218,C218,AA$2:AA218)</f>
        <v>6.4965277777777786</v>
      </c>
      <c r="AC218" s="47">
        <f>SUM(AA$2:AA218)</f>
        <v>175.15972222224545</v>
      </c>
      <c r="AD218" s="52">
        <f t="shared" si="95"/>
        <v>0.26190476190476192</v>
      </c>
      <c r="AE218" s="52">
        <f t="shared" si="96"/>
        <v>0.30935846560846564</v>
      </c>
      <c r="AF218" s="52">
        <f t="shared" si="97"/>
        <v>0.37031653746774934</v>
      </c>
      <c r="AG218" s="47">
        <f>SUMIF(Unloader!B:B,Summary!B218,Unloader!M:M)</f>
        <v>0</v>
      </c>
      <c r="AH218" s="47">
        <f>SUMIF(C$2:C218,C218,AG$2:AG218)</f>
        <v>0</v>
      </c>
      <c r="AI218" s="47">
        <f>SUM(AG$2:AG218)</f>
        <v>2159770</v>
      </c>
      <c r="AJ218" s="52">
        <f>SUMIF(Unloader!B:B,Summary!B218,Unloader!W:W)</f>
        <v>0</v>
      </c>
      <c r="AK218" s="52">
        <f>SUMIF(Unloader!B:B,Summary!B218,Unloader!AD:AD)+SUMIF(Unloader!B:B,Summary!B218,Unloader!BR:BR)+SUMIF(Unloader!B:B,Summary!B218,Unloader!BN:BN)</f>
        <v>0</v>
      </c>
      <c r="AL218" s="52">
        <f>SUMIF(C$2:C218,C218,AJ$2:AJ218)</f>
        <v>0</v>
      </c>
      <c r="AM218" s="52">
        <f>SUMIF(C$2:C218,C218,AK$2:AK218)</f>
        <v>0</v>
      </c>
      <c r="AN218" s="47" t="e">
        <f t="shared" si="98"/>
        <v>#DIV/0!</v>
      </c>
      <c r="AO218" s="47">
        <f>SUM(AJ$2:AJ218)</f>
        <v>65.556249999999991</v>
      </c>
      <c r="AP218" s="47">
        <f>SUM(AK$2:AK218)</f>
        <v>3.6513888888888899</v>
      </c>
      <c r="AQ218" s="47">
        <f t="shared" si="99"/>
        <v>1453.6890165240122</v>
      </c>
    </row>
    <row r="219" spans="1:43">
      <c r="A219" s="166">
        <f t="shared" si="102"/>
        <v>218</v>
      </c>
      <c r="B219" s="478">
        <f t="shared" si="102"/>
        <v>40851</v>
      </c>
      <c r="C219" s="42">
        <f t="shared" si="81"/>
        <v>11</v>
      </c>
      <c r="D219" s="170">
        <f>COUNTIF('Rake Load'!C:C,Summary!B219)</f>
        <v>3</v>
      </c>
      <c r="E219" s="170">
        <f>SUMIF('Rake Load'!C:C,B219,'Rake Load'!K:K)</f>
        <v>11093.58</v>
      </c>
      <c r="F219" s="44">
        <f>SUMIF('Rake Load'!C:C,B219,'Rake Load'!AZ:AZ)</f>
        <v>0.70069444444444451</v>
      </c>
      <c r="G219" s="44">
        <f t="shared" si="82"/>
        <v>0.23356481481481484</v>
      </c>
      <c r="H219" s="45">
        <f t="shared" si="83"/>
        <v>5</v>
      </c>
      <c r="I219" s="45">
        <f t="shared" si="84"/>
        <v>36</v>
      </c>
      <c r="J219" s="44">
        <f>SUMIF('Rake Load'!C:C,B219,'Rake Load'!DK:DK)</f>
        <v>0</v>
      </c>
      <c r="K219" s="50">
        <f t="shared" si="85"/>
        <v>0.70069444444444451</v>
      </c>
      <c r="L219" s="50">
        <f t="shared" si="86"/>
        <v>0.23356481481481484</v>
      </c>
      <c r="M219" s="59">
        <f t="shared" si="87"/>
        <v>5</v>
      </c>
      <c r="N219" s="59">
        <f t="shared" si="88"/>
        <v>36</v>
      </c>
      <c r="O219" s="480">
        <f>SUMIF(C$2:C219,C219,D$2:D219)</f>
        <v>24</v>
      </c>
      <c r="P219" s="42">
        <f>SUMIF(C$2:C219,C219,F$2:F219)</f>
        <v>2.7416666666666671</v>
      </c>
      <c r="Q219" s="46">
        <f t="shared" si="89"/>
        <v>0.11423611111111114</v>
      </c>
      <c r="R219" s="45">
        <f t="shared" si="90"/>
        <v>2</v>
      </c>
      <c r="S219" s="45">
        <f t="shared" si="91"/>
        <v>44</v>
      </c>
      <c r="T219" s="480">
        <f>SUM(D$2:D219)</f>
        <v>476</v>
      </c>
      <c r="U219" s="47">
        <f>SUMIF(C$2:C219,C219,E$2:E219)</f>
        <v>86808.42</v>
      </c>
      <c r="V219" s="47">
        <f>SUM(E$2:E219)</f>
        <v>1686117.0360000001</v>
      </c>
      <c r="W219" s="52">
        <f>SUM(F$2:F219)</f>
        <v>40771.070138888914</v>
      </c>
      <c r="X219" s="52">
        <f t="shared" si="92"/>
        <v>85.653508695144779</v>
      </c>
      <c r="Y219" s="45">
        <f t="shared" si="93"/>
        <v>15</v>
      </c>
      <c r="Z219" s="45">
        <f t="shared" si="94"/>
        <v>41</v>
      </c>
      <c r="AA219" s="47">
        <f>SUMIF('Rake Load'!C:C,Summary!B219,'Rake Load'!CA:CA)</f>
        <v>1.4097222222222223</v>
      </c>
      <c r="AB219" s="47">
        <f>SUMIF(C$2:C219,C219,AA$2:AA219)</f>
        <v>7.9062500000000009</v>
      </c>
      <c r="AC219" s="47">
        <f>SUM(AA$2:AA219)</f>
        <v>176.56944444446768</v>
      </c>
      <c r="AD219" s="52">
        <f t="shared" si="95"/>
        <v>0.46990740740740744</v>
      </c>
      <c r="AE219" s="52">
        <f t="shared" si="96"/>
        <v>0.32942708333333337</v>
      </c>
      <c r="AF219" s="52">
        <f t="shared" si="97"/>
        <v>0.37094421101778924</v>
      </c>
      <c r="AG219" s="47">
        <f>SUMIF(Unloader!B:B,Summary!B219,Unloader!M:M)</f>
        <v>0</v>
      </c>
      <c r="AH219" s="47">
        <f>SUMIF(C$2:C219,C219,AG$2:AG219)</f>
        <v>0</v>
      </c>
      <c r="AI219" s="47">
        <f>SUM(AG$2:AG219)</f>
        <v>2159770</v>
      </c>
      <c r="AJ219" s="52">
        <f>SUMIF(Unloader!B:B,Summary!B219,Unloader!W:W)</f>
        <v>0</v>
      </c>
      <c r="AK219" s="52">
        <f>SUMIF(Unloader!B:B,Summary!B219,Unloader!AD:AD)+SUMIF(Unloader!B:B,Summary!B219,Unloader!BR:BR)+SUMIF(Unloader!B:B,Summary!B219,Unloader!BN:BN)</f>
        <v>0</v>
      </c>
      <c r="AL219" s="52">
        <f>SUMIF(C$2:C219,C219,AJ$2:AJ219)</f>
        <v>0</v>
      </c>
      <c r="AM219" s="52">
        <f>SUMIF(C$2:C219,C219,AK$2:AK219)</f>
        <v>0</v>
      </c>
      <c r="AN219" s="47" t="e">
        <f t="shared" si="98"/>
        <v>#DIV/0!</v>
      </c>
      <c r="AO219" s="47">
        <f>SUM(AJ$2:AJ219)</f>
        <v>65.556249999999991</v>
      </c>
      <c r="AP219" s="47">
        <f>SUM(AK$2:AK219)</f>
        <v>3.6513888888888899</v>
      </c>
      <c r="AQ219" s="47">
        <f t="shared" si="99"/>
        <v>1453.6890165240122</v>
      </c>
    </row>
    <row r="220" spans="1:43">
      <c r="A220" s="166">
        <f t="shared" si="102"/>
        <v>219</v>
      </c>
      <c r="B220" s="478">
        <f t="shared" si="102"/>
        <v>40852</v>
      </c>
      <c r="C220" s="42">
        <f t="shared" si="81"/>
        <v>11</v>
      </c>
      <c r="D220" s="170">
        <f>COUNTIF('Rake Load'!C:C,Summary!B220)</f>
        <v>7</v>
      </c>
      <c r="E220" s="170">
        <f>SUMIF('Rake Load'!C:C,B220,'Rake Load'!K:K)</f>
        <v>25306.230000000003</v>
      </c>
      <c r="F220" s="44">
        <f>SUMIF('Rake Load'!C:C,B220,'Rake Load'!AZ:AZ)</f>
        <v>0.56319444444444433</v>
      </c>
      <c r="G220" s="44">
        <f t="shared" si="82"/>
        <v>8.0456349206349184E-2</v>
      </c>
      <c r="H220" s="45">
        <f t="shared" si="83"/>
        <v>1</v>
      </c>
      <c r="I220" s="45">
        <f t="shared" si="84"/>
        <v>55</v>
      </c>
      <c r="J220" s="44">
        <f>SUMIF('Rake Load'!C:C,B220,'Rake Load'!DK:DK)</f>
        <v>0</v>
      </c>
      <c r="K220" s="50">
        <f t="shared" si="85"/>
        <v>0.56319444444444433</v>
      </c>
      <c r="L220" s="50">
        <f t="shared" si="86"/>
        <v>8.0456349206349184E-2</v>
      </c>
      <c r="M220" s="59">
        <f t="shared" si="87"/>
        <v>1</v>
      </c>
      <c r="N220" s="59">
        <f t="shared" si="88"/>
        <v>55</v>
      </c>
      <c r="O220" s="480">
        <f>SUMIF(C$2:C220,C220,D$2:D220)</f>
        <v>31</v>
      </c>
      <c r="P220" s="42">
        <f>SUMIF(C$2:C220,C220,F$2:F220)</f>
        <v>3.3048611111111112</v>
      </c>
      <c r="Q220" s="46">
        <f t="shared" si="89"/>
        <v>0.10660842293906811</v>
      </c>
      <c r="R220" s="45">
        <f t="shared" si="90"/>
        <v>2</v>
      </c>
      <c r="S220" s="45">
        <f t="shared" si="91"/>
        <v>33</v>
      </c>
      <c r="T220" s="480">
        <f>SUM(D$2:D220)</f>
        <v>483</v>
      </c>
      <c r="U220" s="47">
        <f>SUMIF(C$2:C220,C220,E$2:E220)</f>
        <v>112114.65</v>
      </c>
      <c r="V220" s="47">
        <f>SUM(E$2:E220)</f>
        <v>1711423.2660000001</v>
      </c>
      <c r="W220" s="52">
        <f>SUM(F$2:F220)</f>
        <v>40771.63333333336</v>
      </c>
      <c r="X220" s="52">
        <f t="shared" si="92"/>
        <v>84.413319530710893</v>
      </c>
      <c r="Y220" s="45">
        <f t="shared" si="93"/>
        <v>9</v>
      </c>
      <c r="Z220" s="45">
        <f t="shared" si="94"/>
        <v>55</v>
      </c>
      <c r="AA220" s="47">
        <f>SUMIF('Rake Load'!C:C,Summary!B220,'Rake Load'!CA:CA)</f>
        <v>2.2881944444444446</v>
      </c>
      <c r="AB220" s="47">
        <f>SUMIF(C$2:C220,C220,AA$2:AA220)</f>
        <v>10.194444444444446</v>
      </c>
      <c r="AC220" s="47">
        <f>SUM(AA$2:AA220)</f>
        <v>178.85763888891213</v>
      </c>
      <c r="AD220" s="52">
        <f t="shared" si="95"/>
        <v>0.32688492063492064</v>
      </c>
      <c r="AE220" s="52">
        <f t="shared" si="96"/>
        <v>0.32885304659498216</v>
      </c>
      <c r="AF220" s="52">
        <f t="shared" si="97"/>
        <v>0.37030567057745783</v>
      </c>
      <c r="AG220" s="47">
        <f>SUMIF(Unloader!B:B,Summary!B220,Unloader!M:M)</f>
        <v>0</v>
      </c>
      <c r="AH220" s="47">
        <f>SUMIF(C$2:C220,C220,AG$2:AG220)</f>
        <v>0</v>
      </c>
      <c r="AI220" s="47">
        <f>SUM(AG$2:AG220)</f>
        <v>2159770</v>
      </c>
      <c r="AJ220" s="52">
        <f>SUMIF(Unloader!B:B,Summary!B220,Unloader!W:W)</f>
        <v>0</v>
      </c>
      <c r="AK220" s="52">
        <f>SUMIF(Unloader!B:B,Summary!B220,Unloader!AD:AD)+SUMIF(Unloader!B:B,Summary!B220,Unloader!BR:BR)+SUMIF(Unloader!B:B,Summary!B220,Unloader!BN:BN)</f>
        <v>0</v>
      </c>
      <c r="AL220" s="52">
        <f>SUMIF(C$2:C220,C220,AJ$2:AJ220)</f>
        <v>0</v>
      </c>
      <c r="AM220" s="52">
        <f>SUMIF(C$2:C220,C220,AK$2:AK220)</f>
        <v>0</v>
      </c>
      <c r="AN220" s="47" t="e">
        <f t="shared" si="98"/>
        <v>#DIV/0!</v>
      </c>
      <c r="AO220" s="47">
        <f>SUM(AJ$2:AJ220)</f>
        <v>65.556249999999991</v>
      </c>
      <c r="AP220" s="47">
        <f>SUM(AK$2:AK220)</f>
        <v>3.6513888888888899</v>
      </c>
      <c r="AQ220" s="47">
        <f t="shared" si="99"/>
        <v>1453.6890165240122</v>
      </c>
    </row>
    <row r="221" spans="1:43">
      <c r="A221" s="166">
        <f t="shared" si="102"/>
        <v>220</v>
      </c>
      <c r="B221" s="478">
        <f t="shared" si="102"/>
        <v>40853</v>
      </c>
      <c r="C221" s="42">
        <f t="shared" si="81"/>
        <v>11</v>
      </c>
      <c r="D221" s="170">
        <f>COUNTIF('Rake Load'!C:C,Summary!B221)</f>
        <v>6</v>
      </c>
      <c r="E221" s="170">
        <f>SUMIF('Rake Load'!C:C,B221,'Rake Load'!K:K)</f>
        <v>21457.69</v>
      </c>
      <c r="F221" s="44">
        <f>SUMIF('Rake Load'!C:C,B221,'Rake Load'!AZ:AZ)</f>
        <v>0.7618055555555554</v>
      </c>
      <c r="G221" s="44">
        <f t="shared" si="82"/>
        <v>0.12696759259259258</v>
      </c>
      <c r="H221" s="45">
        <f t="shared" si="83"/>
        <v>3</v>
      </c>
      <c r="I221" s="45">
        <f t="shared" si="84"/>
        <v>2</v>
      </c>
      <c r="J221" s="44">
        <f>SUMIF('Rake Load'!C:C,B221,'Rake Load'!DK:DK)</f>
        <v>0</v>
      </c>
      <c r="K221" s="50">
        <f t="shared" si="85"/>
        <v>0.7618055555555554</v>
      </c>
      <c r="L221" s="50">
        <f t="shared" si="86"/>
        <v>0.12696759259259258</v>
      </c>
      <c r="M221" s="59">
        <f t="shared" si="87"/>
        <v>3</v>
      </c>
      <c r="N221" s="59">
        <f t="shared" si="88"/>
        <v>2</v>
      </c>
      <c r="O221" s="480">
        <f>SUMIF(C$2:C221,C221,D$2:D221)</f>
        <v>37</v>
      </c>
      <c r="P221" s="42">
        <f>SUMIF(C$2:C221,C221,F$2:F221)</f>
        <v>4.0666666666666664</v>
      </c>
      <c r="Q221" s="46">
        <f t="shared" si="89"/>
        <v>0.1099099099099099</v>
      </c>
      <c r="R221" s="45">
        <f t="shared" si="90"/>
        <v>2</v>
      </c>
      <c r="S221" s="45">
        <f t="shared" si="91"/>
        <v>38</v>
      </c>
      <c r="T221" s="480">
        <f>SUM(D$2:D221)</f>
        <v>489</v>
      </c>
      <c r="U221" s="47">
        <f>SUMIF(C$2:C221,C221,E$2:E221)</f>
        <v>133572.34</v>
      </c>
      <c r="V221" s="47">
        <f>SUM(E$2:E221)</f>
        <v>1732880.956</v>
      </c>
      <c r="W221" s="52">
        <f>SUM(F$2:F221)</f>
        <v>40772.395138888918</v>
      </c>
      <c r="X221" s="52">
        <f t="shared" si="92"/>
        <v>83.379131163372023</v>
      </c>
      <c r="Y221" s="45">
        <f t="shared" si="93"/>
        <v>9</v>
      </c>
      <c r="Z221" s="45">
        <f t="shared" si="94"/>
        <v>5</v>
      </c>
      <c r="AA221" s="47">
        <f>SUMIF('Rake Load'!C:C,Summary!B221,'Rake Load'!CA:CA)</f>
        <v>1.8055555555555554</v>
      </c>
      <c r="AB221" s="47">
        <f>SUMIF(C$2:C221,C221,AA$2:AA221)</f>
        <v>12.000000000000002</v>
      </c>
      <c r="AC221" s="47">
        <f>SUM(AA$2:AA221)</f>
        <v>180.66319444446768</v>
      </c>
      <c r="AD221" s="52">
        <f t="shared" si="95"/>
        <v>0.30092592592592587</v>
      </c>
      <c r="AE221" s="52">
        <f t="shared" si="96"/>
        <v>0.3243243243243244</v>
      </c>
      <c r="AF221" s="52">
        <f t="shared" si="97"/>
        <v>0.36945438536700959</v>
      </c>
      <c r="AG221" s="47">
        <f>SUMIF(Unloader!B:B,Summary!B221,Unloader!M:M)</f>
        <v>28171</v>
      </c>
      <c r="AH221" s="47">
        <f>SUMIF(C$2:C221,C221,AG$2:AG221)</f>
        <v>28171</v>
      </c>
      <c r="AI221" s="47">
        <f>SUM(AG$2:AG221)</f>
        <v>2187941</v>
      </c>
      <c r="AJ221" s="52">
        <f>SUMIF(Unloader!B:B,Summary!B221,Unloader!W:W)</f>
        <v>0.68402777777777779</v>
      </c>
      <c r="AK221" s="52">
        <f>SUMIF(Unloader!B:B,Summary!B221,Unloader!AD:AD)+SUMIF(Unloader!B:B,Summary!B221,Unloader!BR:BR)+SUMIF(Unloader!B:B,Summary!B221,Unloader!BN:BN)</f>
        <v>0</v>
      </c>
      <c r="AL221" s="52">
        <f>SUMIF(C$2:C221,C221,AJ$2:AJ221)</f>
        <v>0.68402777777777779</v>
      </c>
      <c r="AM221" s="52">
        <f>SUMIF(C$2:C221,C221,AK$2:AK221)</f>
        <v>0</v>
      </c>
      <c r="AN221" s="47">
        <f t="shared" si="98"/>
        <v>1716</v>
      </c>
      <c r="AO221" s="47">
        <f>SUM(AJ$2:AJ221)</f>
        <v>66.240277777777763</v>
      </c>
      <c r="AP221" s="47">
        <f>SUM(AK$2:AK221)</f>
        <v>3.6513888888888899</v>
      </c>
      <c r="AQ221" s="47">
        <f t="shared" si="99"/>
        <v>1456.5557873246942</v>
      </c>
    </row>
    <row r="222" spans="1:43">
      <c r="A222" s="166">
        <f t="shared" si="102"/>
        <v>221</v>
      </c>
      <c r="B222" s="478">
        <f t="shared" si="102"/>
        <v>40854</v>
      </c>
      <c r="C222" s="42">
        <f t="shared" si="81"/>
        <v>11</v>
      </c>
      <c r="D222" s="170">
        <f>COUNTIF('Rake Load'!C:C,Summary!B222)</f>
        <v>6</v>
      </c>
      <c r="E222" s="170">
        <f>SUMIF('Rake Load'!C:C,B222,'Rake Load'!K:K)</f>
        <v>22332.66</v>
      </c>
      <c r="F222" s="44">
        <f>SUMIF('Rake Load'!C:C,B222,'Rake Load'!AZ:AZ)</f>
        <v>0.88263888888888908</v>
      </c>
      <c r="G222" s="44">
        <f t="shared" si="82"/>
        <v>0.1471064814814815</v>
      </c>
      <c r="H222" s="45">
        <f t="shared" si="83"/>
        <v>3</v>
      </c>
      <c r="I222" s="45">
        <f t="shared" si="84"/>
        <v>31</v>
      </c>
      <c r="J222" s="44">
        <f>SUMIF('Rake Load'!C:C,B222,'Rake Load'!DK:DK)</f>
        <v>0</v>
      </c>
      <c r="K222" s="50">
        <f t="shared" si="85"/>
        <v>0.88263888888888908</v>
      </c>
      <c r="L222" s="50">
        <f t="shared" si="86"/>
        <v>0.1471064814814815</v>
      </c>
      <c r="M222" s="59">
        <f t="shared" si="87"/>
        <v>3</v>
      </c>
      <c r="N222" s="59">
        <f t="shared" si="88"/>
        <v>31</v>
      </c>
      <c r="O222" s="480">
        <f>SUMIF(C$2:C222,C222,D$2:D222)</f>
        <v>43</v>
      </c>
      <c r="P222" s="42">
        <f>SUMIF(C$2:C222,C222,F$2:F222)</f>
        <v>4.9493055555555552</v>
      </c>
      <c r="Q222" s="46">
        <f t="shared" si="89"/>
        <v>0.11510012919896639</v>
      </c>
      <c r="R222" s="45">
        <f t="shared" si="90"/>
        <v>2</v>
      </c>
      <c r="S222" s="45">
        <f t="shared" si="91"/>
        <v>45</v>
      </c>
      <c r="T222" s="480">
        <f>SUM(D$2:D222)</f>
        <v>495</v>
      </c>
      <c r="U222" s="47">
        <f>SUMIF(C$2:C222,C222,E$2:E222)</f>
        <v>155905</v>
      </c>
      <c r="V222" s="47">
        <f>SUM(E$2:E222)</f>
        <v>1755213.6159999999</v>
      </c>
      <c r="W222" s="52">
        <f>SUM(F$2:F222)</f>
        <v>40773.27777777781</v>
      </c>
      <c r="X222" s="52">
        <f t="shared" si="92"/>
        <v>82.370258136924875</v>
      </c>
      <c r="Y222" s="45">
        <f t="shared" si="93"/>
        <v>8</v>
      </c>
      <c r="Z222" s="45">
        <f t="shared" si="94"/>
        <v>53</v>
      </c>
      <c r="AA222" s="47">
        <f>SUMIF('Rake Load'!C:C,Summary!B222,'Rake Load'!CA:CA)</f>
        <v>2.0798611111111112</v>
      </c>
      <c r="AB222" s="47">
        <f>SUMIF(C$2:C222,C222,AA$2:AA222)</f>
        <v>14.079861111111112</v>
      </c>
      <c r="AC222" s="47">
        <f>SUM(AA$2:AA222)</f>
        <v>182.74305555557879</v>
      </c>
      <c r="AD222" s="52">
        <f t="shared" si="95"/>
        <v>0.34664351851851855</v>
      </c>
      <c r="AE222" s="52">
        <f t="shared" si="96"/>
        <v>0.32743863049095612</v>
      </c>
      <c r="AF222" s="52">
        <f t="shared" si="97"/>
        <v>0.36917789001127027</v>
      </c>
      <c r="AG222" s="47">
        <f>SUMIF(Unloader!B:B,Summary!B222,Unloader!M:M)</f>
        <v>26829</v>
      </c>
      <c r="AH222" s="47">
        <f>SUMIF(C$2:C222,C222,AG$2:AG222)</f>
        <v>55000</v>
      </c>
      <c r="AI222" s="47">
        <f>SUM(AG$2:AG222)</f>
        <v>2214770</v>
      </c>
      <c r="AJ222" s="52">
        <f>SUMIF(Unloader!B:B,Summary!B222,Unloader!W:W)</f>
        <v>0.91319444444444453</v>
      </c>
      <c r="AK222" s="52">
        <f>SUMIF(Unloader!B:B,Summary!B222,Unloader!AD:AD)+SUMIF(Unloader!B:B,Summary!B222,Unloader!BR:BR)+SUMIF(Unloader!B:B,Summary!B222,Unloader!BN:BN)</f>
        <v>0</v>
      </c>
      <c r="AL222" s="52">
        <f>SUMIF(C$2:C222,C222,AJ$2:AJ222)</f>
        <v>1.5972222222222223</v>
      </c>
      <c r="AM222" s="52">
        <f>SUMIF(C$2:C222,C222,AK$2:AK222)</f>
        <v>0</v>
      </c>
      <c r="AN222" s="47">
        <f t="shared" si="98"/>
        <v>1434.782608695652</v>
      </c>
      <c r="AO222" s="47">
        <f>SUM(AJ$2:AJ222)</f>
        <v>67.153472222222206</v>
      </c>
      <c r="AP222" s="47">
        <f>SUM(AK$2:AK222)</f>
        <v>3.6513888888888899</v>
      </c>
      <c r="AQ222" s="47">
        <f t="shared" si="99"/>
        <v>1453.2134772481222</v>
      </c>
    </row>
    <row r="223" spans="1:43">
      <c r="A223" s="166">
        <f t="shared" si="102"/>
        <v>222</v>
      </c>
      <c r="B223" s="478">
        <f t="shared" si="102"/>
        <v>40855</v>
      </c>
      <c r="C223" s="42">
        <f t="shared" si="81"/>
        <v>11</v>
      </c>
      <c r="D223" s="170">
        <f>COUNTIF('Rake Load'!C:C,Summary!B223)</f>
        <v>5</v>
      </c>
      <c r="E223" s="170">
        <f>SUMIF('Rake Load'!C:C,B223,'Rake Load'!K:K)</f>
        <v>17985.510000000002</v>
      </c>
      <c r="F223" s="44">
        <f>SUMIF('Rake Load'!C:C,B223,'Rake Load'!AZ:AZ)</f>
        <v>0.38125000000000009</v>
      </c>
      <c r="G223" s="44">
        <f t="shared" si="82"/>
        <v>7.6250000000000012E-2</v>
      </c>
      <c r="H223" s="45">
        <f t="shared" si="83"/>
        <v>1</v>
      </c>
      <c r="I223" s="45">
        <f t="shared" si="84"/>
        <v>49</v>
      </c>
      <c r="J223" s="44">
        <f>SUMIF('Rake Load'!C:C,B223,'Rake Load'!DK:DK)</f>
        <v>0</v>
      </c>
      <c r="K223" s="50">
        <f t="shared" si="85"/>
        <v>0.38125000000000009</v>
      </c>
      <c r="L223" s="50">
        <f t="shared" si="86"/>
        <v>7.6250000000000012E-2</v>
      </c>
      <c r="M223" s="59">
        <f t="shared" si="87"/>
        <v>1</v>
      </c>
      <c r="N223" s="59">
        <f t="shared" si="88"/>
        <v>49</v>
      </c>
      <c r="O223" s="480">
        <f>SUMIF(C$2:C223,C223,D$2:D223)</f>
        <v>48</v>
      </c>
      <c r="P223" s="42">
        <f>SUMIF(C$2:C223,C223,F$2:F223)</f>
        <v>5.3305555555555557</v>
      </c>
      <c r="Q223" s="46">
        <f t="shared" si="89"/>
        <v>0.11105324074074074</v>
      </c>
      <c r="R223" s="45">
        <f t="shared" si="90"/>
        <v>2</v>
      </c>
      <c r="S223" s="45">
        <f t="shared" si="91"/>
        <v>39</v>
      </c>
      <c r="T223" s="480">
        <f>SUM(D$2:D223)</f>
        <v>500</v>
      </c>
      <c r="U223" s="47">
        <f>SUMIF(C$2:C223,C223,E$2:E223)</f>
        <v>173890.51</v>
      </c>
      <c r="V223" s="47">
        <f>SUM(E$2:E223)</f>
        <v>1773199.1259999999</v>
      </c>
      <c r="W223" s="52">
        <f>SUM(F$2:F223)</f>
        <v>40773.659027777809</v>
      </c>
      <c r="X223" s="52">
        <f t="shared" si="92"/>
        <v>81.547318055555621</v>
      </c>
      <c r="Y223" s="45">
        <f t="shared" si="93"/>
        <v>13</v>
      </c>
      <c r="Z223" s="45">
        <f t="shared" si="94"/>
        <v>8</v>
      </c>
      <c r="AA223" s="47">
        <f>SUMIF('Rake Load'!C:C,Summary!B223,'Rake Load'!CA:CA)</f>
        <v>1.1215277777777779</v>
      </c>
      <c r="AB223" s="47">
        <f>SUMIF(C$2:C223,C223,AA$2:AA223)</f>
        <v>15.201388888888891</v>
      </c>
      <c r="AC223" s="47">
        <f>SUM(AA$2:AA223)</f>
        <v>183.86458333335656</v>
      </c>
      <c r="AD223" s="52">
        <f t="shared" si="95"/>
        <v>0.22430555555555559</v>
      </c>
      <c r="AE223" s="52">
        <f t="shared" si="96"/>
        <v>0.31669560185185192</v>
      </c>
      <c r="AF223" s="52">
        <f t="shared" si="97"/>
        <v>0.36772916666671313</v>
      </c>
      <c r="AG223" s="47">
        <f>SUMIF(Unloader!B:B,Summary!B223,Unloader!M:M)</f>
        <v>0</v>
      </c>
      <c r="AH223" s="47">
        <f>SUMIF(C$2:C223,C223,AG$2:AG223)</f>
        <v>55000</v>
      </c>
      <c r="AI223" s="47">
        <f>SUM(AG$2:AG223)</f>
        <v>2214770</v>
      </c>
      <c r="AJ223" s="52">
        <f>SUMIF(Unloader!B:B,Summary!B223,Unloader!W:W)</f>
        <v>0</v>
      </c>
      <c r="AK223" s="52">
        <f>SUMIF(Unloader!B:B,Summary!B223,Unloader!AD:AD)+SUMIF(Unloader!B:B,Summary!B223,Unloader!BR:BR)+SUMIF(Unloader!B:B,Summary!B223,Unloader!BN:BN)</f>
        <v>0</v>
      </c>
      <c r="AL223" s="52">
        <f>SUMIF(C$2:C223,C223,AJ$2:AJ223)</f>
        <v>1.5972222222222223</v>
      </c>
      <c r="AM223" s="52">
        <f>SUMIF(C$2:C223,C223,AK$2:AK223)</f>
        <v>0</v>
      </c>
      <c r="AN223" s="47">
        <f t="shared" si="98"/>
        <v>1434.782608695652</v>
      </c>
      <c r="AO223" s="47">
        <f>SUM(AJ$2:AJ223)</f>
        <v>67.153472222222206</v>
      </c>
      <c r="AP223" s="47">
        <f>SUM(AK$2:AK223)</f>
        <v>3.6513888888888899</v>
      </c>
      <c r="AQ223" s="47">
        <f t="shared" si="99"/>
        <v>1453.2134772481222</v>
      </c>
    </row>
    <row r="224" spans="1:43">
      <c r="A224" s="166">
        <f t="shared" si="102"/>
        <v>223</v>
      </c>
      <c r="B224" s="478">
        <f t="shared" si="102"/>
        <v>40856</v>
      </c>
      <c r="C224" s="42">
        <f t="shared" si="81"/>
        <v>11</v>
      </c>
      <c r="D224" s="170">
        <f>COUNTIF('Rake Load'!C:C,Summary!B224)</f>
        <v>5</v>
      </c>
      <c r="E224" s="170">
        <f>SUMIF('Rake Load'!C:C,B224,'Rake Load'!K:K)</f>
        <v>17865.87</v>
      </c>
      <c r="F224" s="44">
        <f>SUMIF('Rake Load'!C:C,B224,'Rake Load'!AZ:AZ)</f>
        <v>0.41527777777777797</v>
      </c>
      <c r="G224" s="44">
        <f t="shared" si="82"/>
        <v>8.3055555555555591E-2</v>
      </c>
      <c r="H224" s="45">
        <f t="shared" si="83"/>
        <v>1</v>
      </c>
      <c r="I224" s="45">
        <f t="shared" si="84"/>
        <v>59</v>
      </c>
      <c r="J224" s="44">
        <f>SUMIF('Rake Load'!C:C,B224,'Rake Load'!DK:DK)</f>
        <v>0</v>
      </c>
      <c r="K224" s="50">
        <f t="shared" si="85"/>
        <v>0.41527777777777797</v>
      </c>
      <c r="L224" s="50">
        <f t="shared" si="86"/>
        <v>8.3055555555555591E-2</v>
      </c>
      <c r="M224" s="59">
        <f t="shared" si="87"/>
        <v>1</v>
      </c>
      <c r="N224" s="59">
        <f t="shared" si="88"/>
        <v>59</v>
      </c>
      <c r="O224" s="480">
        <f>SUMIF(C$2:C224,C224,D$2:D224)</f>
        <v>53</v>
      </c>
      <c r="P224" s="42">
        <f>SUMIF(C$2:C224,C224,F$2:F224)</f>
        <v>5.7458333333333336</v>
      </c>
      <c r="Q224" s="46">
        <f t="shared" si="89"/>
        <v>0.10841194968553459</v>
      </c>
      <c r="R224" s="45">
        <f t="shared" si="90"/>
        <v>2</v>
      </c>
      <c r="S224" s="45">
        <f t="shared" si="91"/>
        <v>36</v>
      </c>
      <c r="T224" s="480">
        <f>SUM(D$2:D224)</f>
        <v>505</v>
      </c>
      <c r="U224" s="47">
        <f>SUMIF(C$2:C224,C224,E$2:E224)</f>
        <v>191756.38</v>
      </c>
      <c r="V224" s="47">
        <f>SUM(E$2:E224)</f>
        <v>1791064.996</v>
      </c>
      <c r="W224" s="52">
        <f>SUM(F$2:F224)</f>
        <v>40774.074305555587</v>
      </c>
      <c r="X224" s="52">
        <f t="shared" si="92"/>
        <v>80.740741199119981</v>
      </c>
      <c r="Y224" s="45">
        <f t="shared" si="93"/>
        <v>17</v>
      </c>
      <c r="Z224" s="45">
        <f t="shared" si="94"/>
        <v>46</v>
      </c>
      <c r="AA224" s="47">
        <f>SUMIF('Rake Load'!C:C,Summary!B224,'Rake Load'!CA:CA)</f>
        <v>1.2881944444444446</v>
      </c>
      <c r="AB224" s="47">
        <f>SUMIF(C$2:C224,C224,AA$2:AA224)</f>
        <v>16.489583333333336</v>
      </c>
      <c r="AC224" s="47">
        <f>SUM(AA$2:AA224)</f>
        <v>185.15277777780102</v>
      </c>
      <c r="AD224" s="52">
        <f t="shared" si="95"/>
        <v>0.25763888888888892</v>
      </c>
      <c r="AE224" s="52">
        <f t="shared" si="96"/>
        <v>0.31112421383647804</v>
      </c>
      <c r="AF224" s="52">
        <f t="shared" si="97"/>
        <v>0.36663916391643764</v>
      </c>
      <c r="AG224" s="47">
        <f>SUMIF(Unloader!B:B,Summary!B224,Unloader!M:M)</f>
        <v>0</v>
      </c>
      <c r="AH224" s="47">
        <f>SUMIF(C$2:C224,C224,AG$2:AG224)</f>
        <v>55000</v>
      </c>
      <c r="AI224" s="47">
        <f>SUM(AG$2:AG224)</f>
        <v>2214770</v>
      </c>
      <c r="AJ224" s="52">
        <f>SUMIF(Unloader!B:B,Summary!B224,Unloader!W:W)</f>
        <v>0</v>
      </c>
      <c r="AK224" s="52">
        <f>SUMIF(Unloader!B:B,Summary!B224,Unloader!AD:AD)+SUMIF(Unloader!B:B,Summary!B224,Unloader!BR:BR)+SUMIF(Unloader!B:B,Summary!B224,Unloader!BN:BN)</f>
        <v>0</v>
      </c>
      <c r="AL224" s="52">
        <f>SUMIF(C$2:C224,C224,AJ$2:AJ224)</f>
        <v>1.5972222222222223</v>
      </c>
      <c r="AM224" s="52">
        <f>SUMIF(C$2:C224,C224,AK$2:AK224)</f>
        <v>0</v>
      </c>
      <c r="AN224" s="47">
        <f t="shared" si="98"/>
        <v>1434.782608695652</v>
      </c>
      <c r="AO224" s="47">
        <f>SUM(AJ$2:AJ224)</f>
        <v>67.153472222222206</v>
      </c>
      <c r="AP224" s="47">
        <f>SUM(AK$2:AK224)</f>
        <v>3.6513888888888899</v>
      </c>
      <c r="AQ224" s="47">
        <f t="shared" si="99"/>
        <v>1453.2134772481222</v>
      </c>
    </row>
    <row r="225" spans="1:43">
      <c r="A225" s="166">
        <f t="shared" si="102"/>
        <v>224</v>
      </c>
      <c r="B225" s="478">
        <f t="shared" si="102"/>
        <v>40857</v>
      </c>
      <c r="C225" s="42">
        <f t="shared" si="81"/>
        <v>11</v>
      </c>
      <c r="D225" s="170">
        <f>COUNTIF('Rake Load'!C:C,Summary!B225)</f>
        <v>7</v>
      </c>
      <c r="E225" s="170">
        <f>SUMIF('Rake Load'!C:C,B225,'Rake Load'!K:K)</f>
        <v>25174.68</v>
      </c>
      <c r="F225" s="44">
        <f>SUMIF('Rake Load'!C:C,B225,'Rake Load'!AZ:AZ)</f>
        <v>0.7583333333333333</v>
      </c>
      <c r="G225" s="44">
        <f t="shared" si="82"/>
        <v>0.10833333333333332</v>
      </c>
      <c r="H225" s="45">
        <f t="shared" si="83"/>
        <v>2</v>
      </c>
      <c r="I225" s="45">
        <f t="shared" si="84"/>
        <v>36</v>
      </c>
      <c r="J225" s="44">
        <f>SUMIF('Rake Load'!C:C,B225,'Rake Load'!DK:DK)</f>
        <v>0</v>
      </c>
      <c r="K225" s="50">
        <f t="shared" si="85"/>
        <v>0.7583333333333333</v>
      </c>
      <c r="L225" s="50">
        <f t="shared" si="86"/>
        <v>0.10833333333333332</v>
      </c>
      <c r="M225" s="59">
        <f t="shared" si="87"/>
        <v>2</v>
      </c>
      <c r="N225" s="59">
        <f t="shared" si="88"/>
        <v>36</v>
      </c>
      <c r="O225" s="480">
        <f>SUMIF(C$2:C225,C225,D$2:D225)</f>
        <v>60</v>
      </c>
      <c r="P225" s="42">
        <f>SUMIF(C$2:C225,C225,F$2:F225)</f>
        <v>6.5041666666666664</v>
      </c>
      <c r="Q225" s="46">
        <f t="shared" si="89"/>
        <v>0.10840277777777778</v>
      </c>
      <c r="R225" s="45">
        <f t="shared" si="90"/>
        <v>2</v>
      </c>
      <c r="S225" s="45">
        <f t="shared" si="91"/>
        <v>36</v>
      </c>
      <c r="T225" s="480">
        <f>SUM(D$2:D225)</f>
        <v>512</v>
      </c>
      <c r="U225" s="47">
        <f>SUMIF(C$2:C225,C225,E$2:E225)</f>
        <v>216931.06</v>
      </c>
      <c r="V225" s="47">
        <f>SUM(E$2:E225)</f>
        <v>1816239.676</v>
      </c>
      <c r="W225" s="52">
        <f>SUM(F$2:F225)</f>
        <v>40774.832638888918</v>
      </c>
      <c r="X225" s="52">
        <f t="shared" si="92"/>
        <v>79.638344997829918</v>
      </c>
      <c r="Y225" s="45">
        <f t="shared" si="93"/>
        <v>15</v>
      </c>
      <c r="Z225" s="45">
        <f t="shared" si="94"/>
        <v>19</v>
      </c>
      <c r="AA225" s="47">
        <f>SUMIF('Rake Load'!C:C,Summary!B225,'Rake Load'!CA:CA)</f>
        <v>1.7673611111111112</v>
      </c>
      <c r="AB225" s="47">
        <f>SUMIF(C$2:C225,C225,AA$2:AA225)</f>
        <v>18.256944444444446</v>
      </c>
      <c r="AC225" s="47">
        <f>SUM(AA$2:AA225)</f>
        <v>186.92013888891213</v>
      </c>
      <c r="AD225" s="52">
        <f t="shared" si="95"/>
        <v>0.25248015873015872</v>
      </c>
      <c r="AE225" s="52">
        <f t="shared" si="96"/>
        <v>0.30428240740740742</v>
      </c>
      <c r="AF225" s="52">
        <f t="shared" si="97"/>
        <v>0.36507839626740651</v>
      </c>
      <c r="AG225" s="47">
        <f>SUMIF(Unloader!B:B,Summary!B225,Unloader!M:M)</f>
        <v>0</v>
      </c>
      <c r="AH225" s="47">
        <f>SUMIF(C$2:C225,C225,AG$2:AG225)</f>
        <v>55000</v>
      </c>
      <c r="AI225" s="47">
        <f>SUM(AG$2:AG225)</f>
        <v>2214770</v>
      </c>
      <c r="AJ225" s="52">
        <f>SUMIF(Unloader!B:B,Summary!B225,Unloader!W:W)</f>
        <v>0</v>
      </c>
      <c r="AK225" s="52">
        <f>SUMIF(Unloader!B:B,Summary!B225,Unloader!AD:AD)+SUMIF(Unloader!B:B,Summary!B225,Unloader!BR:BR)+SUMIF(Unloader!B:B,Summary!B225,Unloader!BN:BN)</f>
        <v>0</v>
      </c>
      <c r="AL225" s="52">
        <f>SUMIF(C$2:C225,C225,AJ$2:AJ225)</f>
        <v>1.5972222222222223</v>
      </c>
      <c r="AM225" s="52">
        <f>SUMIF(C$2:C225,C225,AK$2:AK225)</f>
        <v>0</v>
      </c>
      <c r="AN225" s="47">
        <f t="shared" si="98"/>
        <v>1434.782608695652</v>
      </c>
      <c r="AO225" s="47">
        <f>SUM(AJ$2:AJ225)</f>
        <v>67.153472222222206</v>
      </c>
      <c r="AP225" s="47">
        <f>SUM(AK$2:AK225)</f>
        <v>3.6513888888888899</v>
      </c>
      <c r="AQ225" s="47">
        <f t="shared" si="99"/>
        <v>1453.2134772481222</v>
      </c>
    </row>
    <row r="226" spans="1:43">
      <c r="A226" s="166">
        <f t="shared" si="102"/>
        <v>225</v>
      </c>
      <c r="B226" s="478">
        <f t="shared" si="102"/>
        <v>40858</v>
      </c>
      <c r="C226" s="42">
        <f t="shared" si="81"/>
        <v>11</v>
      </c>
      <c r="D226" s="170">
        <f>COUNTIF('Rake Load'!C:C,Summary!B226)</f>
        <v>5</v>
      </c>
      <c r="E226" s="170">
        <f>SUMIF('Rake Load'!C:C,B226,'Rake Load'!K:K)</f>
        <v>16721.7</v>
      </c>
      <c r="F226" s="44">
        <f>SUMIF('Rake Load'!C:C,B226,'Rake Load'!AZ:AZ)</f>
        <v>0.58958333333333335</v>
      </c>
      <c r="G226" s="44">
        <f t="shared" si="82"/>
        <v>0.11791666666666667</v>
      </c>
      <c r="H226" s="45">
        <f t="shared" si="83"/>
        <v>2</v>
      </c>
      <c r="I226" s="45">
        <f t="shared" si="84"/>
        <v>49</v>
      </c>
      <c r="J226" s="44">
        <f>SUMIF('Rake Load'!C:C,B226,'Rake Load'!DK:DK)</f>
        <v>0</v>
      </c>
      <c r="K226" s="50">
        <f t="shared" si="85"/>
        <v>0.58958333333333335</v>
      </c>
      <c r="L226" s="50">
        <f t="shared" si="86"/>
        <v>0.11791666666666667</v>
      </c>
      <c r="M226" s="59">
        <f t="shared" si="87"/>
        <v>2</v>
      </c>
      <c r="N226" s="59">
        <f t="shared" si="88"/>
        <v>49</v>
      </c>
      <c r="O226" s="480">
        <f>SUMIF(C$2:C226,C226,D$2:D226)</f>
        <v>65</v>
      </c>
      <c r="P226" s="42">
        <f>SUMIF(C$2:C226,C226,F$2:F226)</f>
        <v>7.09375</v>
      </c>
      <c r="Q226" s="46">
        <f t="shared" si="89"/>
        <v>0.10913461538461539</v>
      </c>
      <c r="R226" s="45">
        <f t="shared" si="90"/>
        <v>2</v>
      </c>
      <c r="S226" s="45">
        <f t="shared" si="91"/>
        <v>37</v>
      </c>
      <c r="T226" s="480">
        <f>SUM(D$2:D226)</f>
        <v>517</v>
      </c>
      <c r="U226" s="47">
        <f>SUMIF(C$2:C226,C226,E$2:E226)</f>
        <v>233652.76</v>
      </c>
      <c r="V226" s="47">
        <f>SUM(E$2:E226)</f>
        <v>1832961.3759999999</v>
      </c>
      <c r="W226" s="52">
        <f>SUM(F$2:F226)</f>
        <v>40775.422222222252</v>
      </c>
      <c r="X226" s="52">
        <f t="shared" si="92"/>
        <v>78.869288630990823</v>
      </c>
      <c r="Y226" s="45">
        <f t="shared" si="93"/>
        <v>20</v>
      </c>
      <c r="Z226" s="45">
        <f t="shared" si="94"/>
        <v>51</v>
      </c>
      <c r="AA226" s="47">
        <f>SUMIF('Rake Load'!C:C,Summary!B226,'Rake Load'!CA:CA)</f>
        <v>1.5972222222222223</v>
      </c>
      <c r="AB226" s="47">
        <f>SUMIF(C$2:C226,C226,AA$2:AA226)</f>
        <v>19.854166666666668</v>
      </c>
      <c r="AC226" s="47">
        <f>SUM(AA$2:AA226)</f>
        <v>188.51736111113436</v>
      </c>
      <c r="AD226" s="52">
        <f t="shared" si="95"/>
        <v>0.31944444444444448</v>
      </c>
      <c r="AE226" s="52">
        <f t="shared" si="96"/>
        <v>0.30544871794871797</v>
      </c>
      <c r="AF226" s="52">
        <f t="shared" si="97"/>
        <v>0.36463706211051133</v>
      </c>
      <c r="AG226" s="47">
        <f>SUMIF(Unloader!B:B,Summary!B226,Unloader!M:M)</f>
        <v>0</v>
      </c>
      <c r="AH226" s="47">
        <f>SUMIF(C$2:C226,C226,AG$2:AG226)</f>
        <v>55000</v>
      </c>
      <c r="AI226" s="47">
        <f>SUM(AG$2:AG226)</f>
        <v>2214770</v>
      </c>
      <c r="AJ226" s="52">
        <f>SUMIF(Unloader!B:B,Summary!B226,Unloader!W:W)</f>
        <v>0</v>
      </c>
      <c r="AK226" s="52">
        <f>SUMIF(Unloader!B:B,Summary!B226,Unloader!AD:AD)+SUMIF(Unloader!B:B,Summary!B226,Unloader!BR:BR)+SUMIF(Unloader!B:B,Summary!B226,Unloader!BN:BN)</f>
        <v>0</v>
      </c>
      <c r="AL226" s="52">
        <f>SUMIF(C$2:C226,C226,AJ$2:AJ226)</f>
        <v>1.5972222222222223</v>
      </c>
      <c r="AM226" s="52">
        <f>SUMIF(C$2:C226,C226,AK$2:AK226)</f>
        <v>0</v>
      </c>
      <c r="AN226" s="47">
        <f t="shared" si="98"/>
        <v>1434.782608695652</v>
      </c>
      <c r="AO226" s="47">
        <f>SUM(AJ$2:AJ226)</f>
        <v>67.153472222222206</v>
      </c>
      <c r="AP226" s="47">
        <f>SUM(AK$2:AK226)</f>
        <v>3.6513888888888899</v>
      </c>
      <c r="AQ226" s="47">
        <f t="shared" si="99"/>
        <v>1453.2134772481222</v>
      </c>
    </row>
    <row r="227" spans="1:43">
      <c r="A227" s="166">
        <f t="shared" si="102"/>
        <v>226</v>
      </c>
      <c r="B227" s="478">
        <f t="shared" si="102"/>
        <v>40859</v>
      </c>
      <c r="C227" s="42">
        <f t="shared" si="81"/>
        <v>11</v>
      </c>
      <c r="D227" s="170">
        <f>COUNTIF('Rake Load'!C:C,Summary!B227)</f>
        <v>7</v>
      </c>
      <c r="E227" s="170">
        <f>SUMIF('Rake Load'!C:C,B227,'Rake Load'!K:K)</f>
        <v>24570.569999999996</v>
      </c>
      <c r="F227" s="44">
        <f>SUMIF('Rake Load'!C:C,B227,'Rake Load'!AZ:AZ)</f>
        <v>0.64861111111111125</v>
      </c>
      <c r="G227" s="44">
        <f t="shared" si="82"/>
        <v>9.2658730158730176E-2</v>
      </c>
      <c r="H227" s="45">
        <f t="shared" si="83"/>
        <v>2</v>
      </c>
      <c r="I227" s="45">
        <f t="shared" si="84"/>
        <v>13</v>
      </c>
      <c r="J227" s="44">
        <f>SUMIF('Rake Load'!C:C,B227,'Rake Load'!DK:DK)</f>
        <v>0</v>
      </c>
      <c r="K227" s="50">
        <f t="shared" si="85"/>
        <v>0.64861111111111125</v>
      </c>
      <c r="L227" s="50">
        <f t="shared" si="86"/>
        <v>9.2658730158730176E-2</v>
      </c>
      <c r="M227" s="59">
        <f t="shared" si="87"/>
        <v>2</v>
      </c>
      <c r="N227" s="59">
        <f t="shared" si="88"/>
        <v>13</v>
      </c>
      <c r="O227" s="480">
        <f>SUMIF(C$2:C227,C227,D$2:D227)</f>
        <v>72</v>
      </c>
      <c r="P227" s="42">
        <f>SUMIF(C$2:C227,C227,F$2:F227)</f>
        <v>7.7423611111111112</v>
      </c>
      <c r="Q227" s="46">
        <f t="shared" si="89"/>
        <v>0.10753279320987655</v>
      </c>
      <c r="R227" s="45">
        <f t="shared" si="90"/>
        <v>2</v>
      </c>
      <c r="S227" s="45">
        <f t="shared" si="91"/>
        <v>34</v>
      </c>
      <c r="T227" s="480">
        <f>SUM(D$2:D227)</f>
        <v>524</v>
      </c>
      <c r="U227" s="47">
        <f>SUMIF(C$2:C227,C227,E$2:E227)</f>
        <v>258223.33000000002</v>
      </c>
      <c r="V227" s="47">
        <f>SUM(E$2:E227)</f>
        <v>1857531.946</v>
      </c>
      <c r="W227" s="52">
        <f>SUM(F$2:F227)</f>
        <v>40776.07083333336</v>
      </c>
      <c r="X227" s="52">
        <f t="shared" si="92"/>
        <v>77.816929071246875</v>
      </c>
      <c r="Y227" s="45">
        <f t="shared" si="93"/>
        <v>19</v>
      </c>
      <c r="Z227" s="45">
        <f t="shared" si="94"/>
        <v>36</v>
      </c>
      <c r="AA227" s="47">
        <f>SUMIF('Rake Load'!C:C,Summary!B227,'Rake Load'!CA:CA)</f>
        <v>1.9770833333333331</v>
      </c>
      <c r="AB227" s="47">
        <f>SUMIF(C$2:C227,C227,AA$2:AA227)</f>
        <v>21.831250000000001</v>
      </c>
      <c r="AC227" s="47">
        <f>SUM(AA$2:AA227)</f>
        <v>190.49444444446769</v>
      </c>
      <c r="AD227" s="52">
        <f t="shared" si="95"/>
        <v>0.28244047619047613</v>
      </c>
      <c r="AE227" s="52">
        <f t="shared" si="96"/>
        <v>0.30321180555555555</v>
      </c>
      <c r="AF227" s="52">
        <f t="shared" si="97"/>
        <v>0.36353901611539635</v>
      </c>
      <c r="AG227" s="47">
        <f>SUMIF(Unloader!B:B,Summary!B227,Unloader!M:M)</f>
        <v>0</v>
      </c>
      <c r="AH227" s="47">
        <f>SUMIF(C$2:C227,C227,AG$2:AG227)</f>
        <v>55000</v>
      </c>
      <c r="AI227" s="47">
        <f>SUM(AG$2:AG227)</f>
        <v>2214770</v>
      </c>
      <c r="AJ227" s="52">
        <f>SUMIF(Unloader!B:B,Summary!B227,Unloader!W:W)</f>
        <v>0</v>
      </c>
      <c r="AK227" s="52">
        <f>SUMIF(Unloader!B:B,Summary!B227,Unloader!AD:AD)+SUMIF(Unloader!B:B,Summary!B227,Unloader!BR:BR)+SUMIF(Unloader!B:B,Summary!B227,Unloader!BN:BN)</f>
        <v>0</v>
      </c>
      <c r="AL227" s="52">
        <f>SUMIF(C$2:C227,C227,AJ$2:AJ227)</f>
        <v>1.5972222222222223</v>
      </c>
      <c r="AM227" s="52">
        <f>SUMIF(C$2:C227,C227,AK$2:AK227)</f>
        <v>0</v>
      </c>
      <c r="AN227" s="47">
        <f t="shared" si="98"/>
        <v>1434.782608695652</v>
      </c>
      <c r="AO227" s="47">
        <f>SUM(AJ$2:AJ227)</f>
        <v>67.153472222222206</v>
      </c>
      <c r="AP227" s="47">
        <f>SUM(AK$2:AK227)</f>
        <v>3.6513888888888899</v>
      </c>
      <c r="AQ227" s="47">
        <f t="shared" si="99"/>
        <v>1453.2134772481222</v>
      </c>
    </row>
    <row r="228" spans="1:43">
      <c r="A228" s="166">
        <f t="shared" si="102"/>
        <v>227</v>
      </c>
      <c r="B228" s="478">
        <f t="shared" si="102"/>
        <v>40860</v>
      </c>
      <c r="C228" s="42">
        <f t="shared" si="81"/>
        <v>11</v>
      </c>
      <c r="D228" s="170">
        <f>COUNTIF('Rake Load'!C:C,Summary!B228)</f>
        <v>3</v>
      </c>
      <c r="E228" s="170">
        <f>SUMIF('Rake Load'!C:C,B228,'Rake Load'!K:K)</f>
        <v>10519.39</v>
      </c>
      <c r="F228" s="44">
        <f>SUMIF('Rake Load'!C:C,B228,'Rake Load'!AZ:AZ)</f>
        <v>0.36041666666666666</v>
      </c>
      <c r="G228" s="44">
        <f t="shared" si="82"/>
        <v>0.12013888888888889</v>
      </c>
      <c r="H228" s="45">
        <f t="shared" si="83"/>
        <v>2</v>
      </c>
      <c r="I228" s="45">
        <f t="shared" si="84"/>
        <v>53</v>
      </c>
      <c r="J228" s="44">
        <f>SUMIF('Rake Load'!C:C,B228,'Rake Load'!DK:DK)</f>
        <v>0</v>
      </c>
      <c r="K228" s="50">
        <f t="shared" si="85"/>
        <v>0.36041666666666666</v>
      </c>
      <c r="L228" s="50">
        <f t="shared" si="86"/>
        <v>0.12013888888888889</v>
      </c>
      <c r="M228" s="59">
        <f t="shared" si="87"/>
        <v>2</v>
      </c>
      <c r="N228" s="59">
        <f t="shared" si="88"/>
        <v>53</v>
      </c>
      <c r="O228" s="480">
        <f>SUMIF(C$2:C228,C228,D$2:D228)</f>
        <v>75</v>
      </c>
      <c r="P228" s="42">
        <f>SUMIF(C$2:C228,C228,F$2:F228)</f>
        <v>8.1027777777777779</v>
      </c>
      <c r="Q228" s="46">
        <f t="shared" si="89"/>
        <v>0.10803703703703704</v>
      </c>
      <c r="R228" s="45">
        <f t="shared" si="90"/>
        <v>2</v>
      </c>
      <c r="S228" s="45">
        <f t="shared" si="91"/>
        <v>35</v>
      </c>
      <c r="T228" s="480">
        <f>SUM(D$2:D228)</f>
        <v>527</v>
      </c>
      <c r="U228" s="47">
        <f>SUMIF(C$2:C228,C228,E$2:E228)</f>
        <v>268742.72000000003</v>
      </c>
      <c r="V228" s="47">
        <f>SUM(E$2:E228)</f>
        <v>1868051.3359999999</v>
      </c>
      <c r="W228" s="52">
        <f>SUM(F$2:F228)</f>
        <v>40776.431250000031</v>
      </c>
      <c r="X228" s="52">
        <f t="shared" si="92"/>
        <v>77.374632352941234</v>
      </c>
      <c r="Y228" s="45">
        <f t="shared" si="93"/>
        <v>8</v>
      </c>
      <c r="Z228" s="45">
        <f t="shared" si="94"/>
        <v>59</v>
      </c>
      <c r="AA228" s="47">
        <f>SUMIF('Rake Load'!C:C,Summary!B228,'Rake Load'!CA:CA)</f>
        <v>0.97222222222222232</v>
      </c>
      <c r="AB228" s="47">
        <f>SUMIF(C$2:C228,C228,AA$2:AA228)</f>
        <v>22.803472222222222</v>
      </c>
      <c r="AC228" s="47">
        <f>SUM(AA$2:AA228)</f>
        <v>191.46666666668992</v>
      </c>
      <c r="AD228" s="52">
        <f t="shared" si="95"/>
        <v>0.32407407407407413</v>
      </c>
      <c r="AE228" s="52">
        <f t="shared" si="96"/>
        <v>0.30404629629629631</v>
      </c>
      <c r="AF228" s="52">
        <f t="shared" si="97"/>
        <v>0.36331435800130912</v>
      </c>
      <c r="AG228" s="47">
        <f>SUMIF(Unloader!B:B,Summary!B228,Unloader!M:M)</f>
        <v>0</v>
      </c>
      <c r="AH228" s="47">
        <f>SUMIF(C$2:C228,C228,AG$2:AG228)</f>
        <v>55000</v>
      </c>
      <c r="AI228" s="47">
        <f>SUM(AG$2:AG228)</f>
        <v>2214770</v>
      </c>
      <c r="AJ228" s="52">
        <f>SUMIF(Unloader!B:B,Summary!B228,Unloader!W:W)</f>
        <v>0</v>
      </c>
      <c r="AK228" s="52">
        <f>SUMIF(Unloader!B:B,Summary!B228,Unloader!AD:AD)+SUMIF(Unloader!B:B,Summary!B228,Unloader!BR:BR)+SUMIF(Unloader!B:B,Summary!B228,Unloader!BN:BN)</f>
        <v>0</v>
      </c>
      <c r="AL228" s="52">
        <f>SUMIF(C$2:C228,C228,AJ$2:AJ228)</f>
        <v>1.5972222222222223</v>
      </c>
      <c r="AM228" s="52">
        <f>SUMIF(C$2:C228,C228,AK$2:AK228)</f>
        <v>0</v>
      </c>
      <c r="AN228" s="47">
        <f t="shared" si="98"/>
        <v>1434.782608695652</v>
      </c>
      <c r="AO228" s="47">
        <f>SUM(AJ$2:AJ228)</f>
        <v>67.153472222222206</v>
      </c>
      <c r="AP228" s="47">
        <f>SUM(AK$2:AK228)</f>
        <v>3.6513888888888899</v>
      </c>
      <c r="AQ228" s="47">
        <f t="shared" si="99"/>
        <v>1453.2134772481222</v>
      </c>
    </row>
    <row r="229" spans="1:43">
      <c r="A229" s="166">
        <f t="shared" si="102"/>
        <v>228</v>
      </c>
      <c r="B229" s="478">
        <f t="shared" si="102"/>
        <v>40861</v>
      </c>
      <c r="C229" s="42">
        <f t="shared" si="81"/>
        <v>11</v>
      </c>
      <c r="D229" s="170">
        <f>COUNTIF('Rake Load'!C:C,Summary!B229)</f>
        <v>5</v>
      </c>
      <c r="E229" s="170">
        <f>SUMIF('Rake Load'!C:C,B229,'Rake Load'!K:K)</f>
        <v>17467.759999999998</v>
      </c>
      <c r="F229" s="44">
        <f>SUMIF('Rake Load'!C:C,B229,'Rake Load'!AZ:AZ)</f>
        <v>0.63472222222222208</v>
      </c>
      <c r="G229" s="44">
        <f t="shared" si="82"/>
        <v>0.12694444444444442</v>
      </c>
      <c r="H229" s="45">
        <f t="shared" si="83"/>
        <v>3</v>
      </c>
      <c r="I229" s="45">
        <f t="shared" si="84"/>
        <v>2</v>
      </c>
      <c r="J229" s="44">
        <f>SUMIF('Rake Load'!C:C,B229,'Rake Load'!DK:DK)</f>
        <v>0</v>
      </c>
      <c r="K229" s="50">
        <f t="shared" si="85"/>
        <v>0.63472222222222208</v>
      </c>
      <c r="L229" s="50">
        <f t="shared" si="86"/>
        <v>0.12694444444444442</v>
      </c>
      <c r="M229" s="59">
        <f t="shared" si="87"/>
        <v>3</v>
      </c>
      <c r="N229" s="59">
        <f t="shared" si="88"/>
        <v>2</v>
      </c>
      <c r="O229" s="480">
        <f>SUMIF(C$2:C229,C229,D$2:D229)</f>
        <v>80</v>
      </c>
      <c r="P229" s="42">
        <f>SUMIF(C$2:C229,C229,F$2:F229)</f>
        <v>8.7375000000000007</v>
      </c>
      <c r="Q229" s="46">
        <f t="shared" si="89"/>
        <v>0.10921875</v>
      </c>
      <c r="R229" s="45">
        <f t="shared" si="90"/>
        <v>2</v>
      </c>
      <c r="S229" s="45">
        <f t="shared" si="91"/>
        <v>37</v>
      </c>
      <c r="T229" s="480">
        <f>SUM(D$2:D229)</f>
        <v>532</v>
      </c>
      <c r="U229" s="47">
        <f>SUMIF(C$2:C229,C229,E$2:E229)</f>
        <v>286210.48000000004</v>
      </c>
      <c r="V229" s="47">
        <f>SUM(E$2:E229)</f>
        <v>1885519.0959999999</v>
      </c>
      <c r="W229" s="52">
        <f>SUM(F$2:F229)</f>
        <v>40777.065972222255</v>
      </c>
      <c r="X229" s="52">
        <f t="shared" si="92"/>
        <v>76.64862024853808</v>
      </c>
      <c r="Y229" s="45">
        <f t="shared" si="93"/>
        <v>15</v>
      </c>
      <c r="Z229" s="45">
        <f t="shared" si="94"/>
        <v>34</v>
      </c>
      <c r="AA229" s="47">
        <f>SUMIF('Rake Load'!C:C,Summary!B229,'Rake Load'!CA:CA)</f>
        <v>2.0138888888888893</v>
      </c>
      <c r="AB229" s="47">
        <f>SUMIF(C$2:C229,C229,AA$2:AA229)</f>
        <v>24.817361111111111</v>
      </c>
      <c r="AC229" s="47">
        <f>SUM(AA$2:AA229)</f>
        <v>193.4805555555788</v>
      </c>
      <c r="AD229" s="52">
        <f t="shared" si="95"/>
        <v>0.40277777777777785</v>
      </c>
      <c r="AE229" s="52">
        <f t="shared" si="96"/>
        <v>0.31021701388888889</v>
      </c>
      <c r="AF229" s="52">
        <f t="shared" si="97"/>
        <v>0.36368525480371955</v>
      </c>
      <c r="AG229" s="47">
        <f>SUMIF(Unloader!B:B,Summary!B229,Unloader!M:M)</f>
        <v>41484</v>
      </c>
      <c r="AH229" s="47">
        <f>SUMIF(C$2:C229,C229,AG$2:AG229)</f>
        <v>96484</v>
      </c>
      <c r="AI229" s="47">
        <f>SUM(AG$2:AG229)</f>
        <v>2256254</v>
      </c>
      <c r="AJ229" s="52">
        <f>SUMIF(Unloader!B:B,Summary!B229,Unloader!W:W)</f>
        <v>0.7729166666666667</v>
      </c>
      <c r="AK229" s="52">
        <f>SUMIF(Unloader!B:B,Summary!B229,Unloader!AD:AD)+SUMIF(Unloader!B:B,Summary!B229,Unloader!BR:BR)+SUMIF(Unloader!B:B,Summary!B229,Unloader!BN:BN)</f>
        <v>0</v>
      </c>
      <c r="AL229" s="52">
        <f>SUMIF(C$2:C229,C229,AJ$2:AJ229)</f>
        <v>2.370138888888889</v>
      </c>
      <c r="AM229" s="52">
        <f>SUMIF(C$2:C229,C229,AK$2:AK229)</f>
        <v>0</v>
      </c>
      <c r="AN229" s="47">
        <f t="shared" si="98"/>
        <v>1696.1734544389101</v>
      </c>
      <c r="AO229" s="47">
        <f>SUM(AJ$2:AJ229)</f>
        <v>67.926388888888866</v>
      </c>
      <c r="AP229" s="47">
        <f>SUM(AK$2:AK229)</f>
        <v>3.6513888888888899</v>
      </c>
      <c r="AQ229" s="47">
        <f t="shared" si="99"/>
        <v>1462.6306236224561</v>
      </c>
    </row>
    <row r="230" spans="1:43">
      <c r="A230" s="166">
        <f t="shared" si="102"/>
        <v>229</v>
      </c>
      <c r="B230" s="478">
        <f t="shared" si="102"/>
        <v>40862</v>
      </c>
      <c r="C230" s="42">
        <f t="shared" si="81"/>
        <v>11</v>
      </c>
      <c r="D230" s="170">
        <f>COUNTIF('Rake Load'!C:C,Summary!B230)</f>
        <v>5</v>
      </c>
      <c r="E230" s="170">
        <f>SUMIF('Rake Load'!C:C,B230,'Rake Load'!K:K)</f>
        <v>17453.900000000001</v>
      </c>
      <c r="F230" s="44">
        <f>SUMIF('Rake Load'!C:C,B230,'Rake Load'!AZ:AZ)</f>
        <v>0.74027777777777759</v>
      </c>
      <c r="G230" s="44">
        <f t="shared" si="82"/>
        <v>0.14805555555555552</v>
      </c>
      <c r="H230" s="45">
        <f t="shared" si="83"/>
        <v>3</v>
      </c>
      <c r="I230" s="45">
        <f t="shared" si="84"/>
        <v>33</v>
      </c>
      <c r="J230" s="44">
        <f>SUMIF('Rake Load'!C:C,B230,'Rake Load'!DK:DK)</f>
        <v>0</v>
      </c>
      <c r="K230" s="50">
        <f t="shared" si="85"/>
        <v>0.74027777777777759</v>
      </c>
      <c r="L230" s="50">
        <f t="shared" si="86"/>
        <v>0.14805555555555552</v>
      </c>
      <c r="M230" s="59">
        <f t="shared" si="87"/>
        <v>3</v>
      </c>
      <c r="N230" s="59">
        <f t="shared" si="88"/>
        <v>33</v>
      </c>
      <c r="O230" s="480">
        <f>SUMIF(C$2:C230,C230,D$2:D230)</f>
        <v>85</v>
      </c>
      <c r="P230" s="42">
        <f>SUMIF(C$2:C230,C230,F$2:F230)</f>
        <v>9.4777777777777779</v>
      </c>
      <c r="Q230" s="46">
        <f t="shared" si="89"/>
        <v>0.11150326797385621</v>
      </c>
      <c r="R230" s="45">
        <f t="shared" si="90"/>
        <v>2</v>
      </c>
      <c r="S230" s="45">
        <f t="shared" si="91"/>
        <v>40</v>
      </c>
      <c r="T230" s="480">
        <f>SUM(D$2:D230)</f>
        <v>537</v>
      </c>
      <c r="U230" s="47">
        <f>SUMIF(C$2:C230,C230,E$2:E230)</f>
        <v>303664.38000000006</v>
      </c>
      <c r="V230" s="47">
        <f>SUM(E$2:E230)</f>
        <v>1902972.9959999998</v>
      </c>
      <c r="W230" s="52">
        <f>SUM(F$2:F230)</f>
        <v>40777.806250000031</v>
      </c>
      <c r="X230" s="52">
        <f t="shared" si="92"/>
        <v>75.936324487895774</v>
      </c>
      <c r="Y230" s="45">
        <f t="shared" si="93"/>
        <v>22</v>
      </c>
      <c r="Z230" s="45">
        <f t="shared" si="94"/>
        <v>28</v>
      </c>
      <c r="AA230" s="47">
        <f>SUMIF('Rake Load'!C:C,Summary!B230,'Rake Load'!CA:CA)</f>
        <v>2.0069444444444446</v>
      </c>
      <c r="AB230" s="47">
        <f>SUMIF(C$2:C230,C230,AA$2:AA230)</f>
        <v>26.824305555555554</v>
      </c>
      <c r="AC230" s="47">
        <f>SUM(AA$2:AA230)</f>
        <v>195.48750000002326</v>
      </c>
      <c r="AD230" s="52">
        <f t="shared" si="95"/>
        <v>0.40138888888888891</v>
      </c>
      <c r="AE230" s="52">
        <f t="shared" si="96"/>
        <v>0.31558006535947714</v>
      </c>
      <c r="AF230" s="52">
        <f t="shared" si="97"/>
        <v>0.36403631284920535</v>
      </c>
      <c r="AG230" s="47">
        <f>SUMIF(Unloader!B:B,Summary!B230,Unloader!M:M)</f>
        <v>22783</v>
      </c>
      <c r="AH230" s="47">
        <f>SUMIF(C$2:C230,C230,AG$2:AG230)</f>
        <v>119267</v>
      </c>
      <c r="AI230" s="47">
        <f>SUM(AG$2:AG230)</f>
        <v>2279037</v>
      </c>
      <c r="AJ230" s="52">
        <f>SUMIF(Unloader!B:B,Summary!B230,Unloader!W:W)</f>
        <v>0.86458333333333337</v>
      </c>
      <c r="AK230" s="52">
        <f>SUMIF(Unloader!B:B,Summary!B230,Unloader!AD:AD)+SUMIF(Unloader!B:B,Summary!B230,Unloader!BR:BR)+SUMIF(Unloader!B:B,Summary!B230,Unloader!BN:BN)</f>
        <v>0.2013888888888889</v>
      </c>
      <c r="AL230" s="52">
        <f>SUMIF(C$2:C230,C230,AJ$2:AJ230)</f>
        <v>3.2347222222222225</v>
      </c>
      <c r="AM230" s="52">
        <f>SUMIF(C$2:C230,C230,AK$2:AK230)</f>
        <v>0.2013888888888889</v>
      </c>
      <c r="AN230" s="47">
        <f t="shared" si="98"/>
        <v>1638.2829670329668</v>
      </c>
      <c r="AO230" s="47">
        <f>SUM(AJ$2:AJ230)</f>
        <v>68.790972222222194</v>
      </c>
      <c r="AP230" s="47">
        <f>SUM(AK$2:AK230)</f>
        <v>3.8527777777777787</v>
      </c>
      <c r="AQ230" s="47">
        <f t="shared" si="99"/>
        <v>1462.311599704848</v>
      </c>
    </row>
    <row r="231" spans="1:43">
      <c r="A231" s="166">
        <f t="shared" si="102"/>
        <v>230</v>
      </c>
      <c r="B231" s="478">
        <f t="shared" si="102"/>
        <v>40863</v>
      </c>
      <c r="C231" s="42">
        <f t="shared" si="81"/>
        <v>11</v>
      </c>
      <c r="D231" s="170">
        <f>COUNTIF('Rake Load'!C:C,Summary!B231)</f>
        <v>3</v>
      </c>
      <c r="E231" s="170">
        <f>SUMIF('Rake Load'!C:C,B231,'Rake Load'!K:K)</f>
        <v>10381.09</v>
      </c>
      <c r="F231" s="44">
        <f>SUMIF('Rake Load'!C:C,B231,'Rake Load'!AZ:AZ)</f>
        <v>0.49097222222222203</v>
      </c>
      <c r="G231" s="44">
        <f t="shared" si="82"/>
        <v>0.16365740740740733</v>
      </c>
      <c r="H231" s="45">
        <f t="shared" si="83"/>
        <v>3</v>
      </c>
      <c r="I231" s="45">
        <f t="shared" si="84"/>
        <v>55</v>
      </c>
      <c r="J231" s="44">
        <f>SUMIF('Rake Load'!C:C,B231,'Rake Load'!DK:DK)</f>
        <v>0</v>
      </c>
      <c r="K231" s="50">
        <f t="shared" si="85"/>
        <v>0.49097222222222203</v>
      </c>
      <c r="L231" s="50">
        <f t="shared" si="86"/>
        <v>0.16365740740740733</v>
      </c>
      <c r="M231" s="59">
        <f t="shared" si="87"/>
        <v>3</v>
      </c>
      <c r="N231" s="59">
        <f t="shared" si="88"/>
        <v>55</v>
      </c>
      <c r="O231" s="480">
        <f>SUMIF(C$2:C231,C231,D$2:D231)</f>
        <v>88</v>
      </c>
      <c r="P231" s="42">
        <f>SUMIF(C$2:C231,C231,F$2:F231)</f>
        <v>9.96875</v>
      </c>
      <c r="Q231" s="46">
        <f t="shared" si="89"/>
        <v>0.11328125</v>
      </c>
      <c r="R231" s="45">
        <f t="shared" si="90"/>
        <v>2</v>
      </c>
      <c r="S231" s="45">
        <f t="shared" si="91"/>
        <v>43</v>
      </c>
      <c r="T231" s="480">
        <f>SUM(D$2:D231)</f>
        <v>540</v>
      </c>
      <c r="U231" s="47">
        <f>SUMIF(C$2:C231,C231,E$2:E231)</f>
        <v>314045.47000000009</v>
      </c>
      <c r="V231" s="47">
        <f>SUM(E$2:E231)</f>
        <v>1913354.0859999999</v>
      </c>
      <c r="W231" s="52">
        <f>SUM(F$2:F231)</f>
        <v>40778.297222222252</v>
      </c>
      <c r="X231" s="52">
        <f t="shared" si="92"/>
        <v>75.515365226337508</v>
      </c>
      <c r="Y231" s="45">
        <f t="shared" si="93"/>
        <v>12</v>
      </c>
      <c r="Z231" s="45">
        <f t="shared" si="94"/>
        <v>22</v>
      </c>
      <c r="AA231" s="47">
        <f>SUMIF('Rake Load'!C:C,Summary!B231,'Rake Load'!CA:CA)</f>
        <v>2.135416666666667</v>
      </c>
      <c r="AB231" s="47">
        <f>SUMIF(C$2:C231,C231,AA$2:AA231)</f>
        <v>28.959722222222222</v>
      </c>
      <c r="AC231" s="47">
        <f>SUM(AA$2:AA231)</f>
        <v>197.62291666668992</v>
      </c>
      <c r="AD231" s="52">
        <f t="shared" si="95"/>
        <v>0.71180555555555569</v>
      </c>
      <c r="AE231" s="52">
        <f t="shared" si="96"/>
        <v>0.32908775252525252</v>
      </c>
      <c r="AF231" s="52">
        <f t="shared" si="97"/>
        <v>0.36596836419757395</v>
      </c>
      <c r="AG231" s="47">
        <f>SUMIF(Unloader!B:B,Summary!B231,Unloader!M:M)</f>
        <v>33917</v>
      </c>
      <c r="AH231" s="47">
        <f>SUMIF(C$2:C231,C231,AG$2:AG231)</f>
        <v>153184</v>
      </c>
      <c r="AI231" s="47">
        <f>SUM(AG$2:AG231)</f>
        <v>2312954</v>
      </c>
      <c r="AJ231" s="52">
        <f>SUMIF(Unloader!B:B,Summary!B231,Unloader!W:W)</f>
        <v>1</v>
      </c>
      <c r="AK231" s="52">
        <f>SUMIF(Unloader!B:B,Summary!B231,Unloader!AD:AD)+SUMIF(Unloader!B:B,Summary!B231,Unloader!BR:BR)+SUMIF(Unloader!B:B,Summary!B231,Unloader!BN:BN)</f>
        <v>0.15902777777777777</v>
      </c>
      <c r="AL231" s="52">
        <f>SUMIF(C$2:C231,C231,AJ$2:AJ231)</f>
        <v>4.2347222222222225</v>
      </c>
      <c r="AM231" s="52">
        <f>SUMIF(C$2:C231,C231,AK$2:AK231)</f>
        <v>0.36041666666666666</v>
      </c>
      <c r="AN231" s="47">
        <f t="shared" si="98"/>
        <v>1647.4350241978848</v>
      </c>
      <c r="AO231" s="47">
        <f>SUM(AJ$2:AJ231)</f>
        <v>69.790972222222194</v>
      </c>
      <c r="AP231" s="47">
        <f>SUM(AK$2:AK231)</f>
        <v>4.0118055555555561</v>
      </c>
      <c r="AQ231" s="47">
        <f t="shared" si="99"/>
        <v>1465.1003990625204</v>
      </c>
    </row>
    <row r="232" spans="1:43">
      <c r="A232" s="166">
        <f t="shared" ref="A232:B247" si="103">A231+1</f>
        <v>231</v>
      </c>
      <c r="B232" s="478">
        <f t="shared" si="103"/>
        <v>40864</v>
      </c>
      <c r="C232" s="42">
        <f t="shared" si="81"/>
        <v>11</v>
      </c>
      <c r="D232" s="170">
        <f>COUNTIF('Rake Load'!C:C,Summary!B232)</f>
        <v>3</v>
      </c>
      <c r="E232" s="170">
        <f>SUMIF('Rake Load'!C:C,B232,'Rake Load'!K:K)</f>
        <v>11035.539999999999</v>
      </c>
      <c r="F232" s="44">
        <f>SUMIF('Rake Load'!C:C,B232,'Rake Load'!AZ:AZ)</f>
        <v>0.37430555555555556</v>
      </c>
      <c r="G232" s="44">
        <f t="shared" si="82"/>
        <v>0.12476851851851851</v>
      </c>
      <c r="H232" s="45">
        <f t="shared" si="83"/>
        <v>2</v>
      </c>
      <c r="I232" s="45">
        <f t="shared" si="84"/>
        <v>59</v>
      </c>
      <c r="J232" s="44">
        <f>SUMIF('Rake Load'!C:C,B232,'Rake Load'!DK:DK)</f>
        <v>0</v>
      </c>
      <c r="K232" s="50">
        <f t="shared" si="85"/>
        <v>0.37430555555555556</v>
      </c>
      <c r="L232" s="50">
        <f t="shared" si="86"/>
        <v>0.12476851851851851</v>
      </c>
      <c r="M232" s="59">
        <f t="shared" si="87"/>
        <v>2</v>
      </c>
      <c r="N232" s="59">
        <f t="shared" si="88"/>
        <v>59</v>
      </c>
      <c r="O232" s="480">
        <f>SUMIF(C$2:C232,C232,D$2:D232)</f>
        <v>91</v>
      </c>
      <c r="P232" s="42">
        <f>SUMIF(C$2:C232,C232,F$2:F232)</f>
        <v>10.343055555555555</v>
      </c>
      <c r="Q232" s="46">
        <f t="shared" si="89"/>
        <v>0.11365995115995116</v>
      </c>
      <c r="R232" s="45">
        <f t="shared" si="90"/>
        <v>2</v>
      </c>
      <c r="S232" s="45">
        <f t="shared" si="91"/>
        <v>43</v>
      </c>
      <c r="T232" s="480">
        <f>SUM(D$2:D232)</f>
        <v>543</v>
      </c>
      <c r="U232" s="47">
        <f>SUMIF(C$2:C232,C232,E$2:E232)</f>
        <v>325081.01000000007</v>
      </c>
      <c r="V232" s="47">
        <f>SUM(E$2:E232)</f>
        <v>1924389.6259999999</v>
      </c>
      <c r="W232" s="52">
        <f>SUM(F$2:F232)</f>
        <v>40778.671527777806</v>
      </c>
      <c r="X232" s="52">
        <f t="shared" si="92"/>
        <v>75.098842592592646</v>
      </c>
      <c r="Y232" s="45">
        <f t="shared" si="93"/>
        <v>2</v>
      </c>
      <c r="Z232" s="45">
        <f t="shared" si="94"/>
        <v>22</v>
      </c>
      <c r="AA232" s="47">
        <f>SUMIF('Rake Load'!C:C,Summary!B232,'Rake Load'!CA:CA)</f>
        <v>1.1909722222222223</v>
      </c>
      <c r="AB232" s="47">
        <f>SUMIF(C$2:C232,C232,AA$2:AA232)</f>
        <v>30.150694444444444</v>
      </c>
      <c r="AC232" s="47">
        <f>SUM(AA$2:AA232)</f>
        <v>198.81388888891215</v>
      </c>
      <c r="AD232" s="52">
        <f t="shared" si="95"/>
        <v>0.39699074074074076</v>
      </c>
      <c r="AE232" s="52">
        <f t="shared" si="96"/>
        <v>0.33132631257631256</v>
      </c>
      <c r="AF232" s="52">
        <f t="shared" si="97"/>
        <v>0.36613975854311631</v>
      </c>
      <c r="AG232" s="47">
        <f>SUMIF(Unloader!B:B,Summary!B232,Unloader!M:M)</f>
        <v>6684</v>
      </c>
      <c r="AH232" s="47">
        <f>SUMIF(C$2:C232,C232,AG$2:AG232)</f>
        <v>159868</v>
      </c>
      <c r="AI232" s="47">
        <f>SUM(AG$2:AG232)</f>
        <v>2319638</v>
      </c>
      <c r="AJ232" s="52">
        <f>SUMIF(Unloader!B:B,Summary!B232,Unloader!W:W)</f>
        <v>0.3125</v>
      </c>
      <c r="AK232" s="52">
        <f>SUMIF(Unloader!B:B,Summary!B232,Unloader!AD:AD)+SUMIF(Unloader!B:B,Summary!B232,Unloader!BR:BR)+SUMIF(Unloader!B:B,Summary!B232,Unloader!BN:BN)</f>
        <v>0</v>
      </c>
      <c r="AL232" s="52">
        <f>SUMIF(C$2:C232,C232,AJ$2:AJ232)</f>
        <v>4.5472222222222225</v>
      </c>
      <c r="AM232" s="52">
        <f>SUMIF(C$2:C232,C232,AK$2:AK232)</f>
        <v>0.36041666666666666</v>
      </c>
      <c r="AN232" s="47">
        <f t="shared" si="98"/>
        <v>1590.9902139658316</v>
      </c>
      <c r="AO232" s="47">
        <f>SUM(AJ$2:AJ232)</f>
        <v>70.103472222222194</v>
      </c>
      <c r="AP232" s="47">
        <f>SUM(AK$2:AK232)</f>
        <v>4.0118055555555561</v>
      </c>
      <c r="AQ232" s="47">
        <f t="shared" si="99"/>
        <v>1462.3868364645068</v>
      </c>
    </row>
    <row r="233" spans="1:43">
      <c r="A233" s="166">
        <f t="shared" si="103"/>
        <v>232</v>
      </c>
      <c r="B233" s="478">
        <f t="shared" si="103"/>
        <v>40865</v>
      </c>
      <c r="C233" s="42">
        <f t="shared" si="81"/>
        <v>11</v>
      </c>
      <c r="D233" s="170">
        <f>COUNTIF('Rake Load'!C:C,Summary!B233)</f>
        <v>5</v>
      </c>
      <c r="E233" s="170">
        <f>SUMIF('Rake Load'!C:C,B233,'Rake Load'!K:K)</f>
        <v>17950.29</v>
      </c>
      <c r="F233" s="44">
        <f>SUMIF('Rake Load'!C:C,B233,'Rake Load'!AZ:AZ)</f>
        <v>0.61180555555555571</v>
      </c>
      <c r="G233" s="44">
        <f t="shared" si="82"/>
        <v>0.12236111111111114</v>
      </c>
      <c r="H233" s="45">
        <f t="shared" si="83"/>
        <v>2</v>
      </c>
      <c r="I233" s="45">
        <f t="shared" si="84"/>
        <v>56</v>
      </c>
      <c r="J233" s="44">
        <f>SUMIF('Rake Load'!C:C,B233,'Rake Load'!DK:DK)</f>
        <v>0</v>
      </c>
      <c r="K233" s="50">
        <f t="shared" si="85"/>
        <v>0.61180555555555571</v>
      </c>
      <c r="L233" s="50">
        <f t="shared" si="86"/>
        <v>0.12236111111111114</v>
      </c>
      <c r="M233" s="59">
        <f t="shared" si="87"/>
        <v>2</v>
      </c>
      <c r="N233" s="59">
        <f t="shared" si="88"/>
        <v>56</v>
      </c>
      <c r="O233" s="480">
        <f>SUMIF(C$2:C233,C233,D$2:D233)</f>
        <v>96</v>
      </c>
      <c r="P233" s="42">
        <f>SUMIF(C$2:C233,C233,F$2:F233)</f>
        <v>10.954861111111111</v>
      </c>
      <c r="Q233" s="46">
        <f t="shared" si="89"/>
        <v>0.11411313657407407</v>
      </c>
      <c r="R233" s="45">
        <f t="shared" si="90"/>
        <v>2</v>
      </c>
      <c r="S233" s="45">
        <f t="shared" si="91"/>
        <v>44</v>
      </c>
      <c r="T233" s="480">
        <f>SUM(D$2:D233)</f>
        <v>548</v>
      </c>
      <c r="U233" s="47">
        <f>SUMIF(C$2:C233,C233,E$2:E233)</f>
        <v>343031.30000000005</v>
      </c>
      <c r="V233" s="47">
        <f>SUM(E$2:E233)</f>
        <v>1942339.916</v>
      </c>
      <c r="W233" s="52">
        <f>SUM(F$2:F233)</f>
        <v>40779.283333333362</v>
      </c>
      <c r="X233" s="52">
        <f t="shared" si="92"/>
        <v>74.414750608272556</v>
      </c>
      <c r="Y233" s="45">
        <f t="shared" si="93"/>
        <v>9</v>
      </c>
      <c r="Z233" s="45">
        <f t="shared" si="94"/>
        <v>57</v>
      </c>
      <c r="AA233" s="47">
        <f>SUMIF('Rake Load'!C:C,Summary!B233,'Rake Load'!CA:CA)</f>
        <v>3.0138888888888893</v>
      </c>
      <c r="AB233" s="47">
        <f>SUMIF(C$2:C233,C233,AA$2:AA233)</f>
        <v>33.164583333333333</v>
      </c>
      <c r="AC233" s="47">
        <f>SUM(AA$2:AA233)</f>
        <v>201.82777777780103</v>
      </c>
      <c r="AD233" s="52">
        <f t="shared" si="95"/>
        <v>0.60277777777777786</v>
      </c>
      <c r="AE233" s="52">
        <f t="shared" si="96"/>
        <v>0.3454644097222222</v>
      </c>
      <c r="AF233" s="52">
        <f t="shared" si="97"/>
        <v>0.36829886455803107</v>
      </c>
      <c r="AG233" s="47">
        <f>SUMIF(Unloader!B:B,Summary!B233,Unloader!M:M)</f>
        <v>28286</v>
      </c>
      <c r="AH233" s="47">
        <f>SUMIF(C$2:C233,C233,AG$2:AG233)</f>
        <v>188154</v>
      </c>
      <c r="AI233" s="47">
        <f>SUM(AG$2:AG233)</f>
        <v>2347924</v>
      </c>
      <c r="AJ233" s="52">
        <f>SUMIF(Unloader!B:B,Summary!B233,Unloader!W:W)</f>
        <v>0.76597222222222217</v>
      </c>
      <c r="AK233" s="52">
        <f>SUMIF(Unloader!B:B,Summary!B233,Unloader!AD:AD)+SUMIF(Unloader!B:B,Summary!B233,Unloader!BR:BR)+SUMIF(Unloader!B:B,Summary!B233,Unloader!BN:BN)</f>
        <v>3.9583333333333331E-2</v>
      </c>
      <c r="AL233" s="52">
        <f>SUMIF(C$2:C233,C233,AJ$2:AJ233)</f>
        <v>5.313194444444445</v>
      </c>
      <c r="AM233" s="52">
        <f>SUMIF(C$2:C233,C233,AK$2:AK233)</f>
        <v>0.4</v>
      </c>
      <c r="AN233" s="47">
        <f t="shared" si="98"/>
        <v>1595.6522968197878</v>
      </c>
      <c r="AO233" s="47">
        <f>SUM(AJ$2:AJ233)</f>
        <v>70.869444444444412</v>
      </c>
      <c r="AP233" s="47">
        <f>SUM(AK$2:AK233)</f>
        <v>4.0513888888888898</v>
      </c>
      <c r="AQ233" s="47">
        <f t="shared" si="99"/>
        <v>1464.1277099918943</v>
      </c>
    </row>
    <row r="234" spans="1:43">
      <c r="A234" s="166">
        <f t="shared" si="103"/>
        <v>233</v>
      </c>
      <c r="B234" s="478">
        <f t="shared" si="103"/>
        <v>40866</v>
      </c>
      <c r="C234" s="42">
        <f t="shared" si="81"/>
        <v>11</v>
      </c>
      <c r="D234" s="170">
        <f>COUNTIF('Rake Load'!C:C,Summary!B234)</f>
        <v>5</v>
      </c>
      <c r="E234" s="170">
        <f>SUMIF('Rake Load'!C:C,B234,'Rake Load'!K:K)</f>
        <v>17263.580000000002</v>
      </c>
      <c r="F234" s="44">
        <f>SUMIF('Rake Load'!C:C,B234,'Rake Load'!AZ:AZ)</f>
        <v>0.50069444444444411</v>
      </c>
      <c r="G234" s="44">
        <f t="shared" si="82"/>
        <v>0.10013888888888882</v>
      </c>
      <c r="H234" s="45">
        <f t="shared" si="83"/>
        <v>2</v>
      </c>
      <c r="I234" s="45">
        <f t="shared" si="84"/>
        <v>24</v>
      </c>
      <c r="J234" s="44">
        <f>SUMIF('Rake Load'!C:C,B234,'Rake Load'!DK:DK)</f>
        <v>0</v>
      </c>
      <c r="K234" s="50">
        <f t="shared" si="85"/>
        <v>0.50069444444444411</v>
      </c>
      <c r="L234" s="50">
        <f t="shared" si="86"/>
        <v>0.10013888888888882</v>
      </c>
      <c r="M234" s="59">
        <f t="shared" si="87"/>
        <v>2</v>
      </c>
      <c r="N234" s="59">
        <f t="shared" si="88"/>
        <v>24</v>
      </c>
      <c r="O234" s="480">
        <f>SUMIF(C$2:C234,C234,D$2:D234)</f>
        <v>101</v>
      </c>
      <c r="P234" s="42">
        <f>SUMIF(C$2:C234,C234,F$2:F234)</f>
        <v>11.455555555555556</v>
      </c>
      <c r="Q234" s="46">
        <f t="shared" si="89"/>
        <v>0.11342134213421343</v>
      </c>
      <c r="R234" s="45">
        <f t="shared" si="90"/>
        <v>2</v>
      </c>
      <c r="S234" s="45">
        <f t="shared" si="91"/>
        <v>43</v>
      </c>
      <c r="T234" s="480">
        <f>SUM(D$2:D234)</f>
        <v>553</v>
      </c>
      <c r="U234" s="47">
        <f>SUMIF(C$2:C234,C234,E$2:E234)</f>
        <v>360294.88000000006</v>
      </c>
      <c r="V234" s="47">
        <f>SUM(E$2:E234)</f>
        <v>1959603.496</v>
      </c>
      <c r="W234" s="52">
        <f>SUM(F$2:F234)</f>
        <v>40779.784027777809</v>
      </c>
      <c r="X234" s="52">
        <f t="shared" si="92"/>
        <v>73.742828259996031</v>
      </c>
      <c r="Y234" s="45">
        <f t="shared" si="93"/>
        <v>17</v>
      </c>
      <c r="Z234" s="45">
        <f t="shared" si="94"/>
        <v>49</v>
      </c>
      <c r="AA234" s="47">
        <f>SUMIF('Rake Load'!C:C,Summary!B234,'Rake Load'!CA:CA)</f>
        <v>1.2951388888888888</v>
      </c>
      <c r="AB234" s="47">
        <f>SUMIF(C$2:C234,C234,AA$2:AA234)</f>
        <v>34.459722222222219</v>
      </c>
      <c r="AC234" s="47">
        <f>SUM(AA$2:AA234)</f>
        <v>203.12291666668992</v>
      </c>
      <c r="AD234" s="52">
        <f t="shared" si="95"/>
        <v>0.25902777777777775</v>
      </c>
      <c r="AE234" s="52">
        <f t="shared" si="96"/>
        <v>0.34118536853685366</v>
      </c>
      <c r="AF234" s="52">
        <f t="shared" si="97"/>
        <v>0.36731088004826384</v>
      </c>
      <c r="AG234" s="47">
        <f>SUMIF(Unloader!B:B,Summary!B234,Unloader!M:M)</f>
        <v>1008</v>
      </c>
      <c r="AH234" s="47">
        <f>SUMIF(C$2:C234,C234,AG$2:AG234)</f>
        <v>189162</v>
      </c>
      <c r="AI234" s="47">
        <f>SUM(AG$2:AG234)</f>
        <v>2348932</v>
      </c>
      <c r="AJ234" s="52">
        <f>SUMIF(Unloader!B:B,Summary!B234,Unloader!W:W)</f>
        <v>2.0833333333333332E-2</v>
      </c>
      <c r="AK234" s="52">
        <f>SUMIF(Unloader!B:B,Summary!B234,Unloader!AD:AD)+SUMIF(Unloader!B:B,Summary!B234,Unloader!BR:BR)+SUMIF(Unloader!B:B,Summary!B234,Unloader!BN:BN)</f>
        <v>0</v>
      </c>
      <c r="AL234" s="52">
        <f>SUMIF(C$2:C234,C234,AJ$2:AJ234)</f>
        <v>5.334027777777778</v>
      </c>
      <c r="AM234" s="52">
        <f>SUMIF(C$2:C234,C234,AK$2:AK234)</f>
        <v>0.4</v>
      </c>
      <c r="AN234" s="47">
        <f t="shared" si="98"/>
        <v>1597.427163969036</v>
      </c>
      <c r="AO234" s="47">
        <f>SUM(AJ$2:AJ234)</f>
        <v>70.89027777777774</v>
      </c>
      <c r="AP234" s="47">
        <f>SUM(AK$2:AK234)</f>
        <v>4.0513888888888898</v>
      </c>
      <c r="AQ234" s="47">
        <f t="shared" si="99"/>
        <v>1464.2997257085872</v>
      </c>
    </row>
    <row r="235" spans="1:43">
      <c r="A235" s="166">
        <f t="shared" si="103"/>
        <v>234</v>
      </c>
      <c r="B235" s="478">
        <f t="shared" si="103"/>
        <v>40867</v>
      </c>
      <c r="C235" s="42">
        <f t="shared" si="81"/>
        <v>11</v>
      </c>
      <c r="D235" s="170">
        <f>COUNTIF('Rake Load'!C:C,Summary!B235)</f>
        <v>5</v>
      </c>
      <c r="E235" s="170">
        <f>SUMIF('Rake Load'!C:C,B235,'Rake Load'!K:K)</f>
        <v>18157.37</v>
      </c>
      <c r="F235" s="44">
        <f>SUMIF('Rake Load'!C:C,B235,'Rake Load'!AZ:AZ)</f>
        <v>0.67152777777777772</v>
      </c>
      <c r="G235" s="44">
        <f t="shared" si="82"/>
        <v>0.13430555555555554</v>
      </c>
      <c r="H235" s="45">
        <f t="shared" si="83"/>
        <v>3</v>
      </c>
      <c r="I235" s="45">
        <f t="shared" si="84"/>
        <v>13</v>
      </c>
      <c r="J235" s="44">
        <f>SUMIF('Rake Load'!C:C,B235,'Rake Load'!DK:DK)</f>
        <v>0</v>
      </c>
      <c r="K235" s="50">
        <f t="shared" si="85"/>
        <v>0.67152777777777772</v>
      </c>
      <c r="L235" s="50">
        <f t="shared" si="86"/>
        <v>0.13430555555555554</v>
      </c>
      <c r="M235" s="59">
        <f t="shared" si="87"/>
        <v>3</v>
      </c>
      <c r="N235" s="59">
        <f t="shared" si="88"/>
        <v>13</v>
      </c>
      <c r="O235" s="480">
        <f>SUMIF(C$2:C235,C235,D$2:D235)</f>
        <v>106</v>
      </c>
      <c r="P235" s="42">
        <f>SUMIF(C$2:C235,C235,F$2:F235)</f>
        <v>12.127083333333333</v>
      </c>
      <c r="Q235" s="46">
        <f t="shared" si="89"/>
        <v>0.1144064465408805</v>
      </c>
      <c r="R235" s="45">
        <f t="shared" si="90"/>
        <v>2</v>
      </c>
      <c r="S235" s="45">
        <f t="shared" si="91"/>
        <v>44</v>
      </c>
      <c r="T235" s="480">
        <f>SUM(D$2:D235)</f>
        <v>558</v>
      </c>
      <c r="U235" s="47">
        <f>SUMIF(C$2:C235,C235,E$2:E235)</f>
        <v>378452.25000000006</v>
      </c>
      <c r="V235" s="47">
        <f>SUM(E$2:E235)</f>
        <v>1977760.8660000002</v>
      </c>
      <c r="W235" s="52">
        <f>SUM(F$2:F235)</f>
        <v>40780.455555555585</v>
      </c>
      <c r="X235" s="52">
        <f t="shared" si="92"/>
        <v>73.083253683791369</v>
      </c>
      <c r="Y235" s="45">
        <f t="shared" si="93"/>
        <v>1</v>
      </c>
      <c r="Z235" s="45">
        <f t="shared" si="94"/>
        <v>59</v>
      </c>
      <c r="AA235" s="47">
        <f>SUMIF('Rake Load'!C:C,Summary!B235,'Rake Load'!CA:CA)</f>
        <v>1.875</v>
      </c>
      <c r="AB235" s="47">
        <f>SUMIF(C$2:C235,C235,AA$2:AA235)</f>
        <v>36.334722222222219</v>
      </c>
      <c r="AC235" s="47">
        <f>SUM(AA$2:AA235)</f>
        <v>204.99791666668992</v>
      </c>
      <c r="AD235" s="52">
        <f t="shared" si="95"/>
        <v>0.375</v>
      </c>
      <c r="AE235" s="52">
        <f t="shared" si="96"/>
        <v>0.34278039832285112</v>
      </c>
      <c r="AF235" s="52">
        <f t="shared" si="97"/>
        <v>0.36737977897256258</v>
      </c>
      <c r="AG235" s="47">
        <f>SUMIF(Unloader!B:B,Summary!B235,Unloader!M:M)</f>
        <v>0</v>
      </c>
      <c r="AH235" s="47">
        <f>SUMIF(C$2:C235,C235,AG$2:AG235)</f>
        <v>189162</v>
      </c>
      <c r="AI235" s="47">
        <f>SUM(AG$2:AG235)</f>
        <v>2348932</v>
      </c>
      <c r="AJ235" s="52">
        <f>SUMIF(Unloader!B:B,Summary!B235,Unloader!W:W)</f>
        <v>0</v>
      </c>
      <c r="AK235" s="52">
        <f>SUMIF(Unloader!B:B,Summary!B235,Unloader!AD:AD)+SUMIF(Unloader!B:B,Summary!B235,Unloader!BR:BR)+SUMIF(Unloader!B:B,Summary!B235,Unloader!BN:BN)</f>
        <v>0</v>
      </c>
      <c r="AL235" s="52">
        <f>SUMIF(C$2:C235,C235,AJ$2:AJ235)</f>
        <v>5.334027777777778</v>
      </c>
      <c r="AM235" s="52">
        <f>SUMIF(C$2:C235,C235,AK$2:AK235)</f>
        <v>0.4</v>
      </c>
      <c r="AN235" s="47">
        <f t="shared" si="98"/>
        <v>1597.427163969036</v>
      </c>
      <c r="AO235" s="47">
        <f>SUM(AJ$2:AJ235)</f>
        <v>70.89027777777774</v>
      </c>
      <c r="AP235" s="47">
        <f>SUM(AK$2:AK235)</f>
        <v>4.0513888888888898</v>
      </c>
      <c r="AQ235" s="47">
        <f t="shared" si="99"/>
        <v>1464.2997257085872</v>
      </c>
    </row>
    <row r="236" spans="1:43">
      <c r="A236" s="166">
        <f t="shared" si="103"/>
        <v>235</v>
      </c>
      <c r="B236" s="478">
        <f t="shared" si="103"/>
        <v>40868</v>
      </c>
      <c r="C236" s="42">
        <f t="shared" si="81"/>
        <v>11</v>
      </c>
      <c r="D236" s="170">
        <f>COUNTIF('Rake Load'!C:C,Summary!B236)</f>
        <v>4</v>
      </c>
      <c r="E236" s="170">
        <f>SUMIF('Rake Load'!C:C,B236,'Rake Load'!K:K)</f>
        <v>13897.189999999999</v>
      </c>
      <c r="F236" s="44">
        <f>SUMIF('Rake Load'!C:C,B236,'Rake Load'!AZ:AZ)</f>
        <v>0.40624999999999989</v>
      </c>
      <c r="G236" s="44">
        <f t="shared" si="82"/>
        <v>0.10156249999999997</v>
      </c>
      <c r="H236" s="45">
        <f t="shared" si="83"/>
        <v>2</v>
      </c>
      <c r="I236" s="45">
        <f t="shared" si="84"/>
        <v>26</v>
      </c>
      <c r="J236" s="44">
        <f>SUMIF('Rake Load'!C:C,B236,'Rake Load'!DK:DK)</f>
        <v>0</v>
      </c>
      <c r="K236" s="50">
        <f t="shared" si="85"/>
        <v>0.40624999999999989</v>
      </c>
      <c r="L236" s="50">
        <f t="shared" si="86"/>
        <v>0.10156249999999997</v>
      </c>
      <c r="M236" s="59">
        <f t="shared" si="87"/>
        <v>2</v>
      </c>
      <c r="N236" s="59">
        <f t="shared" si="88"/>
        <v>26</v>
      </c>
      <c r="O236" s="480">
        <f>SUMIF(C$2:C236,C236,D$2:D236)</f>
        <v>110</v>
      </c>
      <c r="P236" s="42">
        <f>SUMIF(C$2:C236,C236,F$2:F236)</f>
        <v>12.533333333333333</v>
      </c>
      <c r="Q236" s="46">
        <f t="shared" si="89"/>
        <v>0.11393939393939394</v>
      </c>
      <c r="R236" s="45">
        <f t="shared" si="90"/>
        <v>2</v>
      </c>
      <c r="S236" s="45">
        <f t="shared" si="91"/>
        <v>44</v>
      </c>
      <c r="T236" s="480">
        <f>SUM(D$2:D236)</f>
        <v>562</v>
      </c>
      <c r="U236" s="47">
        <f>SUMIF(C$2:C236,C236,E$2:E236)</f>
        <v>392349.44000000006</v>
      </c>
      <c r="V236" s="47">
        <f>SUM(E$2:E236)</f>
        <v>1991658.0560000001</v>
      </c>
      <c r="W236" s="52">
        <f>SUM(F$2:F236)</f>
        <v>40780.861805555585</v>
      </c>
      <c r="X236" s="52">
        <f t="shared" si="92"/>
        <v>72.563811041913851</v>
      </c>
      <c r="Y236" s="45">
        <f t="shared" si="93"/>
        <v>13</v>
      </c>
      <c r="Z236" s="45">
        <f t="shared" si="94"/>
        <v>31</v>
      </c>
      <c r="AA236" s="47">
        <f>SUMIF('Rake Load'!C:C,Summary!B236,'Rake Load'!CA:CA)</f>
        <v>0.98263888888888895</v>
      </c>
      <c r="AB236" s="47">
        <f>SUMIF(C$2:C236,C236,AA$2:AA236)</f>
        <v>37.317361111111104</v>
      </c>
      <c r="AC236" s="47">
        <f>SUM(AA$2:AA236)</f>
        <v>205.9805555555788</v>
      </c>
      <c r="AD236" s="52">
        <f t="shared" si="95"/>
        <v>0.24565972222222224</v>
      </c>
      <c r="AE236" s="52">
        <f t="shared" si="96"/>
        <v>0.33924873737373729</v>
      </c>
      <c r="AF236" s="52">
        <f t="shared" si="97"/>
        <v>0.3665134440490726</v>
      </c>
      <c r="AG236" s="47">
        <f>SUMIF(Unloader!B:B,Summary!B236,Unloader!M:M)</f>
        <v>23000</v>
      </c>
      <c r="AH236" s="47">
        <f>SUMIF(C$2:C236,C236,AG$2:AG236)</f>
        <v>212162</v>
      </c>
      <c r="AI236" s="47">
        <f>SUM(AG$2:AG236)</f>
        <v>2371932</v>
      </c>
      <c r="AJ236" s="52">
        <f>SUMIF(Unloader!B:B,Summary!B236,Unloader!W:W)</f>
        <v>0.7402777777777777</v>
      </c>
      <c r="AK236" s="52">
        <f>SUMIF(Unloader!B:B,Summary!B236,Unloader!AD:AD)+SUMIF(Unloader!B:B,Summary!B236,Unloader!BR:BR)+SUMIF(Unloader!B:B,Summary!B236,Unloader!BN:BN)</f>
        <v>0</v>
      </c>
      <c r="AL236" s="52">
        <f>SUMIF(C$2:C236,C236,AJ$2:AJ236)</f>
        <v>6.0743055555555561</v>
      </c>
      <c r="AM236" s="52">
        <f>SUMIF(C$2:C236,C236,AK$2:AK236)</f>
        <v>0.4</v>
      </c>
      <c r="AN236" s="47">
        <f t="shared" si="98"/>
        <v>1557.9145759392975</v>
      </c>
      <c r="AO236" s="47">
        <f>SUM(AJ$2:AJ236)</f>
        <v>71.630555555555517</v>
      </c>
      <c r="AP236" s="47">
        <f>SUM(AK$2:AK236)</f>
        <v>4.0513888888888898</v>
      </c>
      <c r="AQ236" s="47">
        <f t="shared" si="99"/>
        <v>1462.4403477403055</v>
      </c>
    </row>
    <row r="237" spans="1:43">
      <c r="A237" s="166">
        <f t="shared" si="103"/>
        <v>236</v>
      </c>
      <c r="B237" s="478">
        <f t="shared" si="103"/>
        <v>40869</v>
      </c>
      <c r="C237" s="42">
        <f t="shared" si="81"/>
        <v>11</v>
      </c>
      <c r="D237" s="170">
        <f>COUNTIF('Rake Load'!C:C,Summary!B237)</f>
        <v>3</v>
      </c>
      <c r="E237" s="170">
        <f>SUMIF('Rake Load'!C:C,B237,'Rake Load'!K:K)</f>
        <v>10160.69</v>
      </c>
      <c r="F237" s="44">
        <f>SUMIF('Rake Load'!C:C,B237,'Rake Load'!AZ:AZ)</f>
        <v>0.35694444444444429</v>
      </c>
      <c r="G237" s="44">
        <f t="shared" si="82"/>
        <v>0.11898148148148142</v>
      </c>
      <c r="H237" s="45">
        <f t="shared" si="83"/>
        <v>2</v>
      </c>
      <c r="I237" s="45">
        <f t="shared" si="84"/>
        <v>51</v>
      </c>
      <c r="J237" s="44">
        <f>SUMIF('Rake Load'!C:C,B237,'Rake Load'!DK:DK)</f>
        <v>0</v>
      </c>
      <c r="K237" s="50">
        <f t="shared" si="85"/>
        <v>0.35694444444444429</v>
      </c>
      <c r="L237" s="50">
        <f t="shared" si="86"/>
        <v>0.11898148148148142</v>
      </c>
      <c r="M237" s="59">
        <f t="shared" si="87"/>
        <v>2</v>
      </c>
      <c r="N237" s="59">
        <f t="shared" si="88"/>
        <v>51</v>
      </c>
      <c r="O237" s="480">
        <f>SUMIF(C$2:C237,C237,D$2:D237)</f>
        <v>113</v>
      </c>
      <c r="P237" s="42">
        <f>SUMIF(C$2:C237,C237,F$2:F237)</f>
        <v>12.890277777777778</v>
      </c>
      <c r="Q237" s="46">
        <f t="shared" si="89"/>
        <v>0.1140732546705998</v>
      </c>
      <c r="R237" s="45">
        <f t="shared" si="90"/>
        <v>2</v>
      </c>
      <c r="S237" s="45">
        <f t="shared" si="91"/>
        <v>44</v>
      </c>
      <c r="T237" s="480">
        <f>SUM(D$2:D237)</f>
        <v>565</v>
      </c>
      <c r="U237" s="47">
        <f>SUMIF(C$2:C237,C237,E$2:E237)</f>
        <v>402510.13000000006</v>
      </c>
      <c r="V237" s="47">
        <f>SUM(E$2:E237)</f>
        <v>2001818.746</v>
      </c>
      <c r="W237" s="52">
        <f>SUM(F$2:F237)</f>
        <v>40781.218750000029</v>
      </c>
      <c r="X237" s="52">
        <f t="shared" si="92"/>
        <v>72.179148230088543</v>
      </c>
      <c r="Y237" s="45">
        <f t="shared" si="93"/>
        <v>4</v>
      </c>
      <c r="Z237" s="45">
        <f t="shared" si="94"/>
        <v>17</v>
      </c>
      <c r="AA237" s="47">
        <f>SUMIF('Rake Load'!C:C,Summary!B237,'Rake Load'!CA:CA)</f>
        <v>1.0326388888888887</v>
      </c>
      <c r="AB237" s="47">
        <f>SUMIF(C$2:C237,C237,AA$2:AA237)</f>
        <v>38.349999999999994</v>
      </c>
      <c r="AC237" s="47">
        <f>SUM(AA$2:AA237)</f>
        <v>207.0131944444677</v>
      </c>
      <c r="AD237" s="52">
        <f t="shared" si="95"/>
        <v>0.34421296296296289</v>
      </c>
      <c r="AE237" s="52">
        <f t="shared" si="96"/>
        <v>0.33938053097345128</v>
      </c>
      <c r="AF237" s="52">
        <f t="shared" si="97"/>
        <v>0.36639503441498705</v>
      </c>
      <c r="AG237" s="47">
        <f>SUMIF(Unloader!B:B,Summary!B237,Unloader!M:M)</f>
        <v>25934</v>
      </c>
      <c r="AH237" s="47">
        <f>SUMIF(C$2:C237,C237,AG$2:AG237)</f>
        <v>238096</v>
      </c>
      <c r="AI237" s="47">
        <f>SUM(AG$2:AG237)</f>
        <v>2397866</v>
      </c>
      <c r="AJ237" s="52">
        <f>SUMIF(Unloader!B:B,Summary!B237,Unloader!W:W)</f>
        <v>0.94097222222222221</v>
      </c>
      <c r="AK237" s="52">
        <f>SUMIF(Unloader!B:B,Summary!B237,Unloader!AD:AD)+SUMIF(Unloader!B:B,Summary!B237,Unloader!BR:BR)+SUMIF(Unloader!B:B,Summary!B237,Unloader!BN:BN)</f>
        <v>4.8611111111111112E-3</v>
      </c>
      <c r="AL237" s="52">
        <f>SUMIF(C$2:C237,C237,AJ$2:AJ237)</f>
        <v>7.0152777777777784</v>
      </c>
      <c r="AM237" s="52">
        <f>SUMIF(C$2:C237,C237,AK$2:AK237)</f>
        <v>0.40486111111111112</v>
      </c>
      <c r="AN237" s="47">
        <f t="shared" si="98"/>
        <v>1500.7626851560035</v>
      </c>
      <c r="AO237" s="47">
        <f>SUM(AJ$2:AJ237)</f>
        <v>72.571527777777746</v>
      </c>
      <c r="AP237" s="47">
        <f>SUM(AK$2:AK237)</f>
        <v>4.0562500000000012</v>
      </c>
      <c r="AQ237" s="47">
        <f t="shared" si="99"/>
        <v>1458.2307271289867</v>
      </c>
    </row>
    <row r="238" spans="1:43">
      <c r="A238" s="166">
        <f t="shared" si="103"/>
        <v>237</v>
      </c>
      <c r="B238" s="478">
        <f t="shared" si="103"/>
        <v>40870</v>
      </c>
      <c r="C238" s="42">
        <f t="shared" si="81"/>
        <v>11</v>
      </c>
      <c r="D238" s="170">
        <f>COUNTIF('Rake Load'!C:C,Summary!B238)</f>
        <v>5</v>
      </c>
      <c r="E238" s="170">
        <f>SUMIF('Rake Load'!C:C,B238,'Rake Load'!K:K)</f>
        <v>17673.019999999997</v>
      </c>
      <c r="F238" s="44">
        <f>SUMIF('Rake Load'!C:C,B238,'Rake Load'!AZ:AZ)</f>
        <v>0.4902777777777777</v>
      </c>
      <c r="G238" s="44">
        <f t="shared" si="82"/>
        <v>9.8055555555555535E-2</v>
      </c>
      <c r="H238" s="45">
        <f t="shared" si="83"/>
        <v>2</v>
      </c>
      <c r="I238" s="45">
        <f t="shared" si="84"/>
        <v>21</v>
      </c>
      <c r="J238" s="44">
        <f>SUMIF('Rake Load'!C:C,B238,'Rake Load'!DK:DK)</f>
        <v>0</v>
      </c>
      <c r="K238" s="50">
        <f t="shared" si="85"/>
        <v>0.4902777777777777</v>
      </c>
      <c r="L238" s="50">
        <f t="shared" si="86"/>
        <v>9.8055555555555535E-2</v>
      </c>
      <c r="M238" s="59">
        <f t="shared" si="87"/>
        <v>2</v>
      </c>
      <c r="N238" s="59">
        <f t="shared" si="88"/>
        <v>21</v>
      </c>
      <c r="O238" s="480">
        <f>SUMIF(C$2:C238,C238,D$2:D238)</f>
        <v>118</v>
      </c>
      <c r="P238" s="42">
        <f>SUMIF(C$2:C238,C238,F$2:F238)</f>
        <v>13.380555555555555</v>
      </c>
      <c r="Q238" s="46">
        <f t="shared" si="89"/>
        <v>0.113394538606403</v>
      </c>
      <c r="R238" s="45">
        <f t="shared" si="90"/>
        <v>2</v>
      </c>
      <c r="S238" s="45">
        <f t="shared" si="91"/>
        <v>43</v>
      </c>
      <c r="T238" s="480">
        <f>SUM(D$2:D238)</f>
        <v>570</v>
      </c>
      <c r="U238" s="47">
        <f>SUMIF(C$2:C238,C238,E$2:E238)</f>
        <v>420183.15000000008</v>
      </c>
      <c r="V238" s="47">
        <f>SUM(E$2:E238)</f>
        <v>2019491.7660000001</v>
      </c>
      <c r="W238" s="52">
        <f>SUM(F$2:F238)</f>
        <v>40781.709027777804</v>
      </c>
      <c r="X238" s="52">
        <f t="shared" si="92"/>
        <v>71.546857943469831</v>
      </c>
      <c r="Y238" s="45">
        <f t="shared" si="93"/>
        <v>13</v>
      </c>
      <c r="Z238" s="45">
        <f t="shared" si="94"/>
        <v>7</v>
      </c>
      <c r="AA238" s="47">
        <f>SUMIF('Rake Load'!C:C,Summary!B238,'Rake Load'!CA:CA)</f>
        <v>2.125</v>
      </c>
      <c r="AB238" s="47">
        <f>SUMIF(C$2:C238,C238,AA$2:AA238)</f>
        <v>40.474999999999994</v>
      </c>
      <c r="AC238" s="47">
        <f>SUM(AA$2:AA238)</f>
        <v>209.1381944444677</v>
      </c>
      <c r="AD238" s="52">
        <f t="shared" si="95"/>
        <v>0.42499999999999999</v>
      </c>
      <c r="AE238" s="52">
        <f t="shared" si="96"/>
        <v>0.34300847457627115</v>
      </c>
      <c r="AF238" s="52">
        <f t="shared" si="97"/>
        <v>0.36690911306046964</v>
      </c>
      <c r="AG238" s="47">
        <f>SUMIF(Unloader!B:B,Summary!B238,Unloader!M:M)</f>
        <v>44022</v>
      </c>
      <c r="AH238" s="47">
        <f>SUMIF(C$2:C238,C238,AG$2:AG238)</f>
        <v>282118</v>
      </c>
      <c r="AI238" s="47">
        <f>SUM(AG$2:AG238)</f>
        <v>2441888</v>
      </c>
      <c r="AJ238" s="52">
        <f>SUMIF(Unloader!B:B,Summary!B238,Unloader!W:W)</f>
        <v>1</v>
      </c>
      <c r="AK238" s="52">
        <f>SUMIF(Unloader!B:B,Summary!B238,Unloader!AD:AD)+SUMIF(Unloader!B:B,Summary!B238,Unloader!BR:BR)+SUMIF(Unloader!B:B,Summary!B238,Unloader!BN:BN)</f>
        <v>2.7083333333333334E-2</v>
      </c>
      <c r="AL238" s="52">
        <f>SUMIF(C$2:C238,C238,AJ$2:AJ238)</f>
        <v>8.0152777777777793</v>
      </c>
      <c r="AM238" s="52">
        <f>SUMIF(C$2:C238,C238,AK$2:AK238)</f>
        <v>0.43194444444444446</v>
      </c>
      <c r="AN238" s="47">
        <f t="shared" si="98"/>
        <v>1550.0989010989008</v>
      </c>
      <c r="AO238" s="47">
        <f>SUM(AJ$2:AJ238)</f>
        <v>73.571527777777746</v>
      </c>
      <c r="AP238" s="47">
        <f>SUM(AK$2:AK238)</f>
        <v>4.0833333333333348</v>
      </c>
      <c r="AQ238" s="47">
        <f t="shared" si="99"/>
        <v>1464.2103474810874</v>
      </c>
    </row>
    <row r="239" spans="1:43">
      <c r="A239" s="166">
        <f t="shared" si="103"/>
        <v>238</v>
      </c>
      <c r="B239" s="478">
        <f t="shared" si="103"/>
        <v>40871</v>
      </c>
      <c r="C239" s="42">
        <f t="shared" si="81"/>
        <v>11</v>
      </c>
      <c r="D239" s="170">
        <f>COUNTIF('Rake Load'!C:C,Summary!B239)</f>
        <v>3</v>
      </c>
      <c r="E239" s="170">
        <f>SUMIF('Rake Load'!C:C,B239,'Rake Load'!K:K)</f>
        <v>10370.16</v>
      </c>
      <c r="F239" s="44">
        <f>SUMIF('Rake Load'!C:C,B239,'Rake Load'!AZ:AZ)</f>
        <v>0.33819444444444446</v>
      </c>
      <c r="G239" s="44">
        <f t="shared" si="82"/>
        <v>0.11273148148148149</v>
      </c>
      <c r="H239" s="45">
        <f t="shared" si="83"/>
        <v>2</v>
      </c>
      <c r="I239" s="45">
        <f t="shared" si="84"/>
        <v>42</v>
      </c>
      <c r="J239" s="44">
        <f>SUMIF('Rake Load'!C:C,B239,'Rake Load'!DK:DK)</f>
        <v>0</v>
      </c>
      <c r="K239" s="50">
        <f t="shared" si="85"/>
        <v>0.33819444444444446</v>
      </c>
      <c r="L239" s="50">
        <f t="shared" si="86"/>
        <v>0.11273148148148149</v>
      </c>
      <c r="M239" s="59">
        <f t="shared" si="87"/>
        <v>2</v>
      </c>
      <c r="N239" s="59">
        <f t="shared" si="88"/>
        <v>42</v>
      </c>
      <c r="O239" s="480">
        <f>SUMIF(C$2:C239,C239,D$2:D239)</f>
        <v>121</v>
      </c>
      <c r="P239" s="42">
        <f>SUMIF(C$2:C239,C239,F$2:F239)</f>
        <v>13.71875</v>
      </c>
      <c r="Q239" s="46">
        <f t="shared" si="89"/>
        <v>0.11337809917355372</v>
      </c>
      <c r="R239" s="45">
        <f t="shared" si="90"/>
        <v>2</v>
      </c>
      <c r="S239" s="45">
        <f t="shared" si="91"/>
        <v>43</v>
      </c>
      <c r="T239" s="480">
        <f>SUM(D$2:D239)</f>
        <v>573</v>
      </c>
      <c r="U239" s="47">
        <f>SUMIF(C$2:C239,C239,E$2:E239)</f>
        <v>430553.31000000006</v>
      </c>
      <c r="V239" s="47">
        <f>SUM(E$2:E239)</f>
        <v>2029861.926</v>
      </c>
      <c r="W239" s="52">
        <f>SUM(F$2:F239)</f>
        <v>40782.047222222245</v>
      </c>
      <c r="X239" s="52">
        <f t="shared" si="92"/>
        <v>71.172857281365168</v>
      </c>
      <c r="Y239" s="45">
        <f t="shared" si="93"/>
        <v>4</v>
      </c>
      <c r="Z239" s="45">
        <f t="shared" si="94"/>
        <v>8</v>
      </c>
      <c r="AA239" s="47">
        <f>SUMIF('Rake Load'!C:C,Summary!B239,'Rake Load'!CA:CA)</f>
        <v>0.73611111111111127</v>
      </c>
      <c r="AB239" s="47">
        <f>SUMIF(C$2:C239,C239,AA$2:AA239)</f>
        <v>41.211111111111109</v>
      </c>
      <c r="AC239" s="47">
        <f>SUM(AA$2:AA239)</f>
        <v>209.87430555557881</v>
      </c>
      <c r="AD239" s="52">
        <f t="shared" si="95"/>
        <v>0.24537037037037043</v>
      </c>
      <c r="AE239" s="52">
        <f t="shared" si="96"/>
        <v>0.34058769513314968</v>
      </c>
      <c r="AF239" s="52">
        <f t="shared" si="97"/>
        <v>0.36627278456470996</v>
      </c>
      <c r="AG239" s="47">
        <f>SUMIF(Unloader!B:B,Summary!B239,Unloader!M:M)</f>
        <v>35962</v>
      </c>
      <c r="AH239" s="47">
        <f>SUMIF(C$2:C239,C239,AG$2:AG239)</f>
        <v>318080</v>
      </c>
      <c r="AI239" s="47">
        <f>SUM(AG$2:AG239)</f>
        <v>2477850</v>
      </c>
      <c r="AJ239" s="52">
        <f>SUMIF(Unloader!B:B,Summary!B239,Unloader!W:W)</f>
        <v>0.91666666666666674</v>
      </c>
      <c r="AK239" s="52">
        <f>SUMIF(Unloader!B:B,Summary!B239,Unloader!AD:AD)+SUMIF(Unloader!B:B,Summary!B239,Unloader!BR:BR)+SUMIF(Unloader!B:B,Summary!B239,Unloader!BN:BN)</f>
        <v>1.7361111111111112E-2</v>
      </c>
      <c r="AL239" s="52">
        <f>SUMIF(C$2:C239,C239,AJ$2:AJ239)</f>
        <v>8.9319444444444454</v>
      </c>
      <c r="AM239" s="52">
        <f>SUMIF(C$2:C239,C239,AK$2:AK239)</f>
        <v>0.44930555555555557</v>
      </c>
      <c r="AN239" s="47">
        <f t="shared" si="98"/>
        <v>1562.4068767908309</v>
      </c>
      <c r="AO239" s="47">
        <f>SUM(AJ$2:AJ239)</f>
        <v>74.488194444444417</v>
      </c>
      <c r="AP239" s="47">
        <f>SUM(AK$2:AK239)</f>
        <v>4.1006944444444455</v>
      </c>
      <c r="AQ239" s="47">
        <f t="shared" si="99"/>
        <v>1466.7909785118102</v>
      </c>
    </row>
    <row r="240" spans="1:43">
      <c r="A240" s="166">
        <f t="shared" si="103"/>
        <v>239</v>
      </c>
      <c r="B240" s="478">
        <f t="shared" si="103"/>
        <v>40872</v>
      </c>
      <c r="C240" s="42">
        <f t="shared" si="81"/>
        <v>11</v>
      </c>
      <c r="D240" s="170">
        <f>COUNTIF('Rake Load'!C:C,Summary!B240)</f>
        <v>2</v>
      </c>
      <c r="E240" s="170">
        <f>SUMIF('Rake Load'!C:C,B240,'Rake Load'!K:K)</f>
        <v>7112.13</v>
      </c>
      <c r="F240" s="44">
        <f>SUMIF('Rake Load'!C:C,B240,'Rake Load'!AZ:AZ)</f>
        <v>0.37291666666666667</v>
      </c>
      <c r="G240" s="44">
        <f t="shared" si="82"/>
        <v>0.18645833333333334</v>
      </c>
      <c r="H240" s="45">
        <f t="shared" si="83"/>
        <v>4</v>
      </c>
      <c r="I240" s="45">
        <f t="shared" si="84"/>
        <v>28</v>
      </c>
      <c r="J240" s="44">
        <f>SUMIF('Rake Load'!C:C,B240,'Rake Load'!DK:DK)</f>
        <v>0</v>
      </c>
      <c r="K240" s="50">
        <f t="shared" si="85"/>
        <v>0.37291666666666667</v>
      </c>
      <c r="L240" s="50">
        <f t="shared" si="86"/>
        <v>0.18645833333333334</v>
      </c>
      <c r="M240" s="59">
        <f t="shared" si="87"/>
        <v>4</v>
      </c>
      <c r="N240" s="59">
        <f t="shared" si="88"/>
        <v>28</v>
      </c>
      <c r="O240" s="480">
        <f>SUMIF(C$2:C240,C240,D$2:D240)</f>
        <v>123</v>
      </c>
      <c r="P240" s="42">
        <f>SUMIF(C$2:C240,C240,F$2:F240)</f>
        <v>14.091666666666667</v>
      </c>
      <c r="Q240" s="46">
        <f t="shared" si="89"/>
        <v>0.11456639566395664</v>
      </c>
      <c r="R240" s="45">
        <f t="shared" si="90"/>
        <v>2</v>
      </c>
      <c r="S240" s="45">
        <f t="shared" si="91"/>
        <v>44</v>
      </c>
      <c r="T240" s="480">
        <f>SUM(D$2:D240)</f>
        <v>575</v>
      </c>
      <c r="U240" s="47">
        <f>SUMIF(C$2:C240,C240,E$2:E240)</f>
        <v>437665.44000000006</v>
      </c>
      <c r="V240" s="47">
        <f>SUM(E$2:E240)</f>
        <v>2036974.0559999999</v>
      </c>
      <c r="W240" s="52">
        <f>SUM(F$2:F240)</f>
        <v>40782.420138888912</v>
      </c>
      <c r="X240" s="52">
        <f t="shared" si="92"/>
        <v>70.925948067632888</v>
      </c>
      <c r="Y240" s="45">
        <f t="shared" si="93"/>
        <v>22</v>
      </c>
      <c r="Z240" s="45">
        <f t="shared" si="94"/>
        <v>13</v>
      </c>
      <c r="AA240" s="47">
        <f>SUMIF('Rake Load'!C:C,Summary!B240,'Rake Load'!CA:CA)</f>
        <v>0.63888888888888895</v>
      </c>
      <c r="AB240" s="47">
        <f>SUMIF(C$2:C240,C240,AA$2:AA240)</f>
        <v>41.849999999999994</v>
      </c>
      <c r="AC240" s="47">
        <f>SUM(AA$2:AA240)</f>
        <v>210.5131944444677</v>
      </c>
      <c r="AD240" s="52">
        <f t="shared" si="95"/>
        <v>0.31944444444444448</v>
      </c>
      <c r="AE240" s="52">
        <f t="shared" si="96"/>
        <v>0.34024390243902436</v>
      </c>
      <c r="AF240" s="52">
        <f t="shared" si="97"/>
        <v>0.36610990338168298</v>
      </c>
      <c r="AG240" s="47">
        <f>SUMIF(Unloader!B:B,Summary!B240,Unloader!M:M)</f>
        <v>21954</v>
      </c>
      <c r="AH240" s="47">
        <f>SUMIF(C$2:C240,C240,AG$2:AG240)</f>
        <v>340034</v>
      </c>
      <c r="AI240" s="47">
        <f>SUM(AG$2:AG240)</f>
        <v>2499804</v>
      </c>
      <c r="AJ240" s="52">
        <f>SUMIF(Unloader!B:B,Summary!B240,Unloader!W:W)</f>
        <v>0.58333333333333337</v>
      </c>
      <c r="AK240" s="52">
        <f>SUMIF(Unloader!B:B,Summary!B240,Unloader!AD:AD)+SUMIF(Unloader!B:B,Summary!B240,Unloader!BR:BR)+SUMIF(Unloader!B:B,Summary!B240,Unloader!BN:BN)</f>
        <v>7.6388888888888886E-3</v>
      </c>
      <c r="AL240" s="52">
        <f>SUMIF(C$2:C240,C240,AJ$2:AJ240)</f>
        <v>9.5152777777777793</v>
      </c>
      <c r="AM240" s="52">
        <f>SUMIF(C$2:C240,C240,AK$2:AK240)</f>
        <v>0.45694444444444443</v>
      </c>
      <c r="AN240" s="47">
        <f t="shared" si="98"/>
        <v>1564.0938362465497</v>
      </c>
      <c r="AO240" s="47">
        <f>SUM(AJ$2:AJ240)</f>
        <v>75.071527777777746</v>
      </c>
      <c r="AP240" s="47">
        <f>SUM(AK$2:AK240)</f>
        <v>4.1083333333333343</v>
      </c>
      <c r="AQ240" s="47">
        <f t="shared" si="99"/>
        <v>1467.7820074960619</v>
      </c>
    </row>
    <row r="241" spans="1:43">
      <c r="A241" s="166">
        <f t="shared" si="103"/>
        <v>240</v>
      </c>
      <c r="B241" s="478">
        <f t="shared" si="103"/>
        <v>40873</v>
      </c>
      <c r="C241" s="42">
        <f t="shared" si="81"/>
        <v>11</v>
      </c>
      <c r="D241" s="170">
        <f>COUNTIF('Rake Load'!C:C,Summary!B241)</f>
        <v>1</v>
      </c>
      <c r="E241" s="170">
        <f>SUMIF('Rake Load'!C:C,B241,'Rake Load'!K:K)</f>
        <v>3478.16</v>
      </c>
      <c r="F241" s="44">
        <f>SUMIF('Rake Load'!C:C,B241,'Rake Load'!AZ:AZ)</f>
        <v>0.12361111111111089</v>
      </c>
      <c r="G241" s="44">
        <f t="shared" si="82"/>
        <v>0.12361111111111089</v>
      </c>
      <c r="H241" s="45">
        <f t="shared" si="83"/>
        <v>2</v>
      </c>
      <c r="I241" s="45">
        <f t="shared" si="84"/>
        <v>58</v>
      </c>
      <c r="J241" s="44">
        <f>SUMIF('Rake Load'!C:C,B241,'Rake Load'!DK:DK)</f>
        <v>0</v>
      </c>
      <c r="K241" s="50">
        <f t="shared" si="85"/>
        <v>0.12361111111111089</v>
      </c>
      <c r="L241" s="50">
        <f t="shared" si="86"/>
        <v>0.12361111111111089</v>
      </c>
      <c r="M241" s="59">
        <f t="shared" si="87"/>
        <v>2</v>
      </c>
      <c r="N241" s="59">
        <f t="shared" si="88"/>
        <v>58</v>
      </c>
      <c r="O241" s="480">
        <f>SUMIF(C$2:C241,C241,D$2:D241)</f>
        <v>124</v>
      </c>
      <c r="P241" s="42">
        <f>SUMIF(C$2:C241,C241,F$2:F241)</f>
        <v>14.215277777777779</v>
      </c>
      <c r="Q241" s="46">
        <f t="shared" si="89"/>
        <v>0.11463933691756273</v>
      </c>
      <c r="R241" s="45">
        <f t="shared" si="90"/>
        <v>2</v>
      </c>
      <c r="S241" s="45">
        <f t="shared" si="91"/>
        <v>45</v>
      </c>
      <c r="T241" s="480">
        <f>SUM(D$2:D241)</f>
        <v>576</v>
      </c>
      <c r="U241" s="47">
        <f>SUMIF(C$2:C241,C241,E$2:E241)</f>
        <v>441143.60000000003</v>
      </c>
      <c r="V241" s="47">
        <f>SUM(E$2:E241)</f>
        <v>2040452.2159999998</v>
      </c>
      <c r="W241" s="52">
        <f>SUM(F$2:F241)</f>
        <v>40782.543750000026</v>
      </c>
      <c r="X241" s="52">
        <f t="shared" si="92"/>
        <v>70.803027343750045</v>
      </c>
      <c r="Y241" s="45">
        <f t="shared" si="93"/>
        <v>19</v>
      </c>
      <c r="Z241" s="45">
        <f t="shared" si="94"/>
        <v>16</v>
      </c>
      <c r="AA241" s="47">
        <f>SUMIF('Rake Load'!C:C,Summary!B241,'Rake Load'!CA:CA)</f>
        <v>0.41319444444444453</v>
      </c>
      <c r="AB241" s="47">
        <f>SUMIF(C$2:C241,C241,AA$2:AA241)</f>
        <v>42.263194444444437</v>
      </c>
      <c r="AC241" s="47">
        <f>SUM(AA$2:AA241)</f>
        <v>210.92638888891216</v>
      </c>
      <c r="AD241" s="52">
        <f t="shared" si="95"/>
        <v>0.41319444444444453</v>
      </c>
      <c r="AE241" s="52">
        <f t="shared" si="96"/>
        <v>0.3408322132616487</v>
      </c>
      <c r="AF241" s="52">
        <f t="shared" si="97"/>
        <v>0.36619164737658361</v>
      </c>
      <c r="AG241" s="47">
        <f>SUMIF(Unloader!B:B,Summary!B241,Unloader!M:M)</f>
        <v>0</v>
      </c>
      <c r="AH241" s="47">
        <f>SUMIF(C$2:C241,C241,AG$2:AG241)</f>
        <v>340034</v>
      </c>
      <c r="AI241" s="47">
        <f>SUM(AG$2:AG241)</f>
        <v>2499804</v>
      </c>
      <c r="AJ241" s="52">
        <f>SUMIF(Unloader!B:B,Summary!B241,Unloader!W:W)</f>
        <v>0</v>
      </c>
      <c r="AK241" s="52">
        <f>SUMIF(Unloader!B:B,Summary!B241,Unloader!AD:AD)+SUMIF(Unloader!B:B,Summary!B241,Unloader!BR:BR)+SUMIF(Unloader!B:B,Summary!B241,Unloader!BN:BN)</f>
        <v>0</v>
      </c>
      <c r="AL241" s="52">
        <f>SUMIF(C$2:C241,C241,AJ$2:AJ241)</f>
        <v>9.5152777777777793</v>
      </c>
      <c r="AM241" s="52">
        <f>SUMIF(C$2:C241,C241,AK$2:AK241)</f>
        <v>0.45694444444444443</v>
      </c>
      <c r="AN241" s="47">
        <f t="shared" si="98"/>
        <v>1564.0938362465497</v>
      </c>
      <c r="AO241" s="47">
        <f>SUM(AJ$2:AJ241)</f>
        <v>75.071527777777746</v>
      </c>
      <c r="AP241" s="47">
        <f>SUM(AK$2:AK241)</f>
        <v>4.1083333333333343</v>
      </c>
      <c r="AQ241" s="47">
        <f t="shared" si="99"/>
        <v>1467.7820074960619</v>
      </c>
    </row>
    <row r="242" spans="1:43">
      <c r="A242" s="166">
        <f t="shared" si="103"/>
        <v>241</v>
      </c>
      <c r="B242" s="478">
        <f t="shared" si="103"/>
        <v>40874</v>
      </c>
      <c r="C242" s="42">
        <f t="shared" si="81"/>
        <v>11</v>
      </c>
      <c r="D242" s="170">
        <f>COUNTIF('Rake Load'!C:C,Summary!B242)</f>
        <v>2</v>
      </c>
      <c r="E242" s="170">
        <f>SUMIF('Rake Load'!C:C,B242,'Rake Load'!K:K)</f>
        <v>7153.3700000000008</v>
      </c>
      <c r="F242" s="44">
        <f>SUMIF('Rake Load'!C:C,B242,'Rake Load'!AZ:AZ)</f>
        <v>0.18055555555555555</v>
      </c>
      <c r="G242" s="44">
        <f t="shared" si="82"/>
        <v>9.0277777777777776E-2</v>
      </c>
      <c r="H242" s="45">
        <f t="shared" si="83"/>
        <v>2</v>
      </c>
      <c r="I242" s="45">
        <f t="shared" si="84"/>
        <v>10</v>
      </c>
      <c r="J242" s="44">
        <f>SUMIF('Rake Load'!C:C,B242,'Rake Load'!DK:DK)</f>
        <v>0</v>
      </c>
      <c r="K242" s="50">
        <f t="shared" si="85"/>
        <v>0.18055555555555555</v>
      </c>
      <c r="L242" s="50">
        <f t="shared" si="86"/>
        <v>9.0277777777777776E-2</v>
      </c>
      <c r="M242" s="59">
        <f t="shared" si="87"/>
        <v>2</v>
      </c>
      <c r="N242" s="59">
        <f t="shared" si="88"/>
        <v>10</v>
      </c>
      <c r="O242" s="480">
        <f>SUMIF(C$2:C242,C242,D$2:D242)</f>
        <v>126</v>
      </c>
      <c r="P242" s="42">
        <f>SUMIF(C$2:C242,C242,F$2:F242)</f>
        <v>14.395833333333334</v>
      </c>
      <c r="Q242" s="46">
        <f t="shared" si="89"/>
        <v>0.11425264550264551</v>
      </c>
      <c r="R242" s="45">
        <f t="shared" si="90"/>
        <v>2</v>
      </c>
      <c r="S242" s="45">
        <f t="shared" si="91"/>
        <v>44</v>
      </c>
      <c r="T242" s="480">
        <f>SUM(D$2:D242)</f>
        <v>578</v>
      </c>
      <c r="U242" s="47">
        <f>SUMIF(C$2:C242,C242,E$2:E242)</f>
        <v>448296.97000000003</v>
      </c>
      <c r="V242" s="47">
        <f>SUM(E$2:E242)</f>
        <v>2047605.5859999999</v>
      </c>
      <c r="W242" s="52">
        <f>SUM(F$2:F242)</f>
        <v>40782.724305555581</v>
      </c>
      <c r="X242" s="52">
        <f t="shared" si="92"/>
        <v>70.558346549404121</v>
      </c>
      <c r="Y242" s="45">
        <f t="shared" si="93"/>
        <v>13</v>
      </c>
      <c r="Z242" s="45">
        <f t="shared" si="94"/>
        <v>24</v>
      </c>
      <c r="AA242" s="47">
        <f>SUMIF('Rake Load'!C:C,Summary!B242,'Rake Load'!CA:CA)</f>
        <v>0.39583333333333337</v>
      </c>
      <c r="AB242" s="47">
        <f>SUMIF(C$2:C242,C242,AA$2:AA242)</f>
        <v>42.659027777777773</v>
      </c>
      <c r="AC242" s="47">
        <f>SUM(AA$2:AA242)</f>
        <v>211.3222222222455</v>
      </c>
      <c r="AD242" s="52">
        <f t="shared" si="95"/>
        <v>0.19791666666666669</v>
      </c>
      <c r="AE242" s="52">
        <f t="shared" si="96"/>
        <v>0.33856371252204581</v>
      </c>
      <c r="AF242" s="52">
        <f t="shared" si="97"/>
        <v>0.36560938100734514</v>
      </c>
      <c r="AG242" s="47">
        <f>SUMIF(Unloader!B:B,Summary!B242,Unloader!M:M)</f>
        <v>32547</v>
      </c>
      <c r="AH242" s="47">
        <f>SUMIF(C$2:C242,C242,AG$2:AG242)</f>
        <v>372581</v>
      </c>
      <c r="AI242" s="47">
        <f>SUM(AG$2:AG242)</f>
        <v>2532351</v>
      </c>
      <c r="AJ242" s="52">
        <f>SUMIF(Unloader!B:B,Summary!B242,Unloader!W:W)</f>
        <v>0.43263888888888885</v>
      </c>
      <c r="AK242" s="52">
        <f>SUMIF(Unloader!B:B,Summary!B242,Unloader!AD:AD)+SUMIF(Unloader!B:B,Summary!B242,Unloader!BR:BR)+SUMIF(Unloader!B:B,Summary!B242,Unloader!BN:BN)</f>
        <v>0</v>
      </c>
      <c r="AL242" s="52">
        <f>SUMIF(C$2:C242,C242,AJ$2:AJ242)</f>
        <v>9.9479166666666679</v>
      </c>
      <c r="AM242" s="52">
        <f>SUMIF(C$2:C242,C242,AK$2:AK242)</f>
        <v>0.45694444444444443</v>
      </c>
      <c r="AN242" s="47">
        <f t="shared" si="98"/>
        <v>1635.6815687422256</v>
      </c>
      <c r="AO242" s="47">
        <f>SUM(AJ$2:AJ242)</f>
        <v>75.504166666666634</v>
      </c>
      <c r="AP242" s="47">
        <f>SUM(AK$2:AK242)</f>
        <v>4.1083333333333343</v>
      </c>
      <c r="AQ242" s="47">
        <f t="shared" si="99"/>
        <v>1477.8821126349585</v>
      </c>
    </row>
    <row r="243" spans="1:43">
      <c r="A243" s="166">
        <f t="shared" si="103"/>
        <v>242</v>
      </c>
      <c r="B243" s="478">
        <f t="shared" si="103"/>
        <v>40875</v>
      </c>
      <c r="C243" s="42">
        <f t="shared" si="81"/>
        <v>11</v>
      </c>
      <c r="D243" s="170">
        <f>COUNTIF('Rake Load'!C:C,Summary!B243)</f>
        <v>3</v>
      </c>
      <c r="E243" s="170">
        <f>SUMIF('Rake Load'!C:C,B243,'Rake Load'!K:K)</f>
        <v>10650.32</v>
      </c>
      <c r="F243" s="44">
        <f>SUMIF('Rake Load'!C:C,B243,'Rake Load'!AZ:AZ)</f>
        <v>0.35763888888888895</v>
      </c>
      <c r="G243" s="44">
        <f t="shared" si="82"/>
        <v>0.11921296296296298</v>
      </c>
      <c r="H243" s="45">
        <f t="shared" si="83"/>
        <v>2</v>
      </c>
      <c r="I243" s="45">
        <f t="shared" si="84"/>
        <v>51</v>
      </c>
      <c r="J243" s="44">
        <f>SUMIF('Rake Load'!C:C,B243,'Rake Load'!DK:DK)</f>
        <v>0</v>
      </c>
      <c r="K243" s="50">
        <f t="shared" si="85"/>
        <v>0.35763888888888895</v>
      </c>
      <c r="L243" s="50">
        <f t="shared" si="86"/>
        <v>0.11921296296296298</v>
      </c>
      <c r="M243" s="59">
        <f t="shared" si="87"/>
        <v>2</v>
      </c>
      <c r="N243" s="59">
        <f t="shared" si="88"/>
        <v>51</v>
      </c>
      <c r="O243" s="480">
        <f>SUMIF(C$2:C243,C243,D$2:D243)</f>
        <v>129</v>
      </c>
      <c r="P243" s="42">
        <f>SUMIF(C$2:C243,C243,F$2:F243)</f>
        <v>14.753472222222223</v>
      </c>
      <c r="Q243" s="46">
        <f t="shared" si="89"/>
        <v>0.11436800172265289</v>
      </c>
      <c r="R243" s="45">
        <f t="shared" si="90"/>
        <v>2</v>
      </c>
      <c r="S243" s="45">
        <f t="shared" si="91"/>
        <v>44</v>
      </c>
      <c r="T243" s="480">
        <f>SUM(D$2:D243)</f>
        <v>581</v>
      </c>
      <c r="U243" s="47">
        <f>SUMIF(C$2:C243,C243,E$2:E243)</f>
        <v>458947.29000000004</v>
      </c>
      <c r="V243" s="47">
        <f>SUM(E$2:E243)</f>
        <v>2058255.906</v>
      </c>
      <c r="W243" s="52">
        <f>SUM(F$2:F243)</f>
        <v>40783.081944444471</v>
      </c>
      <c r="X243" s="52">
        <f t="shared" si="92"/>
        <v>70.194633295085154</v>
      </c>
      <c r="Y243" s="45">
        <f t="shared" si="93"/>
        <v>4</v>
      </c>
      <c r="Z243" s="45">
        <f t="shared" si="94"/>
        <v>40</v>
      </c>
      <c r="AA243" s="47">
        <f>SUMIF('Rake Load'!C:C,Summary!B243,'Rake Load'!CA:CA)</f>
        <v>1.0034722222222223</v>
      </c>
      <c r="AB243" s="47">
        <f>SUMIF(C$2:C243,C243,AA$2:AA243)</f>
        <v>43.662499999999994</v>
      </c>
      <c r="AC243" s="47">
        <f>SUM(AA$2:AA243)</f>
        <v>212.32569444446773</v>
      </c>
      <c r="AD243" s="52">
        <f t="shared" si="95"/>
        <v>0.33449074074074076</v>
      </c>
      <c r="AE243" s="52">
        <f t="shared" si="96"/>
        <v>0.33846899224806198</v>
      </c>
      <c r="AF243" s="52">
        <f t="shared" si="97"/>
        <v>0.36544869956018544</v>
      </c>
      <c r="AG243" s="47">
        <f>SUMIF(Unloader!B:B,Summary!B243,Unloader!M:M)</f>
        <v>40797</v>
      </c>
      <c r="AH243" s="47">
        <f>SUMIF(C$2:C243,C243,AG$2:AG243)</f>
        <v>413378</v>
      </c>
      <c r="AI243" s="47">
        <f>SUM(AG$2:AG243)</f>
        <v>2573148</v>
      </c>
      <c r="AJ243" s="52">
        <f>SUMIF(Unloader!B:B,Summary!B243,Unloader!W:W)</f>
        <v>0.93749999999999989</v>
      </c>
      <c r="AK243" s="52">
        <f>SUMIF(Unloader!B:B,Summary!B243,Unloader!AD:AD)+SUMIF(Unloader!B:B,Summary!B243,Unloader!BR:BR)+SUMIF(Unloader!B:B,Summary!B243,Unloader!BN:BN)</f>
        <v>0</v>
      </c>
      <c r="AL243" s="52">
        <f>SUMIF(C$2:C243,C243,AJ$2:AJ243)</f>
        <v>10.885416666666668</v>
      </c>
      <c r="AM243" s="52">
        <f>SUMIF(C$2:C243,C243,AK$2:AK243)</f>
        <v>0.45694444444444443</v>
      </c>
      <c r="AN243" s="47">
        <f t="shared" si="98"/>
        <v>1651.6401411733366</v>
      </c>
      <c r="AO243" s="47">
        <f>SUM(AJ$2:AJ243)</f>
        <v>76.441666666666634</v>
      </c>
      <c r="AP243" s="47">
        <f>SUM(AK$2:AK243)</f>
        <v>4.1083333333333343</v>
      </c>
      <c r="AQ243" s="47">
        <f t="shared" si="99"/>
        <v>1482.2281105990789</v>
      </c>
    </row>
    <row r="244" spans="1:43">
      <c r="A244" s="166">
        <f t="shared" si="103"/>
        <v>243</v>
      </c>
      <c r="B244" s="478">
        <f t="shared" si="103"/>
        <v>40876</v>
      </c>
      <c r="C244" s="42">
        <f t="shared" si="81"/>
        <v>11</v>
      </c>
      <c r="D244" s="170">
        <f>COUNTIF('Rake Load'!C:C,Summary!B244)</f>
        <v>5</v>
      </c>
      <c r="E244" s="170">
        <f>SUMIF('Rake Load'!C:C,B244,'Rake Load'!K:K)</f>
        <v>16957.300000000003</v>
      </c>
      <c r="F244" s="44">
        <f>SUMIF('Rake Load'!C:C,B244,'Rake Load'!AZ:AZ)</f>
        <v>0.92430555555555549</v>
      </c>
      <c r="G244" s="44">
        <f t="shared" si="82"/>
        <v>0.18486111111111109</v>
      </c>
      <c r="H244" s="45">
        <f t="shared" si="83"/>
        <v>4</v>
      </c>
      <c r="I244" s="45">
        <f t="shared" si="84"/>
        <v>26</v>
      </c>
      <c r="J244" s="44">
        <f>SUMIF('Rake Load'!C:C,B244,'Rake Load'!DK:DK)</f>
        <v>0</v>
      </c>
      <c r="K244" s="50">
        <f t="shared" si="85"/>
        <v>0.92430555555555549</v>
      </c>
      <c r="L244" s="50">
        <f t="shared" si="86"/>
        <v>0.18486111111111109</v>
      </c>
      <c r="M244" s="59">
        <f t="shared" si="87"/>
        <v>4</v>
      </c>
      <c r="N244" s="59">
        <f t="shared" si="88"/>
        <v>26</v>
      </c>
      <c r="O244" s="480">
        <f>SUMIF(C$2:C244,C244,D$2:D244)</f>
        <v>134</v>
      </c>
      <c r="P244" s="42">
        <f>SUMIF(C$2:C244,C244,F$2:F244)</f>
        <v>15.677777777777779</v>
      </c>
      <c r="Q244" s="46">
        <f t="shared" si="89"/>
        <v>0.11699834162520731</v>
      </c>
      <c r="R244" s="45">
        <f t="shared" si="90"/>
        <v>2</v>
      </c>
      <c r="S244" s="45">
        <f t="shared" si="91"/>
        <v>48</v>
      </c>
      <c r="T244" s="480">
        <f>SUM(D$2:D244)</f>
        <v>586</v>
      </c>
      <c r="U244" s="47">
        <f>SUMIF(C$2:C244,C244,E$2:E244)</f>
        <v>475904.59</v>
      </c>
      <c r="V244" s="47">
        <f>SUM(E$2:E244)</f>
        <v>2075213.206</v>
      </c>
      <c r="W244" s="52">
        <f>SUM(F$2:F244)</f>
        <v>40784.006250000028</v>
      </c>
      <c r="X244" s="52">
        <f t="shared" si="92"/>
        <v>69.597280290102432</v>
      </c>
      <c r="Y244" s="45">
        <f t="shared" si="93"/>
        <v>14</v>
      </c>
      <c r="Z244" s="45">
        <f t="shared" si="94"/>
        <v>20</v>
      </c>
      <c r="AA244" s="47">
        <f>SUMIF('Rake Load'!C:C,Summary!B244,'Rake Load'!CA:CA)</f>
        <v>2.1562500000000004</v>
      </c>
      <c r="AB244" s="47">
        <f>SUMIF(C$2:C244,C244,AA$2:AA244)</f>
        <v>45.818749999999994</v>
      </c>
      <c r="AC244" s="47">
        <f>SUM(AA$2:AA244)</f>
        <v>214.48194444446773</v>
      </c>
      <c r="AD244" s="52">
        <f t="shared" si="95"/>
        <v>0.43125000000000008</v>
      </c>
      <c r="AE244" s="52">
        <f t="shared" si="96"/>
        <v>0.34193097014925367</v>
      </c>
      <c r="AF244" s="52">
        <f t="shared" si="97"/>
        <v>0.36601014410318727</v>
      </c>
      <c r="AG244" s="47">
        <f>SUMIF(Unloader!B:B,Summary!B244,Unloader!M:M)</f>
        <v>47230</v>
      </c>
      <c r="AH244" s="47">
        <f>SUMIF(C$2:C244,C244,AG$2:AG244)</f>
        <v>460608</v>
      </c>
      <c r="AI244" s="47">
        <f>SUM(AG$2:AG244)</f>
        <v>2620378</v>
      </c>
      <c r="AJ244" s="52">
        <f>SUMIF(Unloader!B:B,Summary!B244,Unloader!W:W)</f>
        <v>1</v>
      </c>
      <c r="AK244" s="52">
        <f>SUMIF(Unloader!B:B,Summary!B244,Unloader!AD:AD)+SUMIF(Unloader!B:B,Summary!B244,Unloader!BR:BR)+SUMIF(Unloader!B:B,Summary!B244,Unloader!BN:BN)</f>
        <v>1.1111111111111112E-2</v>
      </c>
      <c r="AL244" s="52">
        <f>SUMIF(C$2:C244,C244,AJ$2:AJ244)</f>
        <v>11.885416666666668</v>
      </c>
      <c r="AM244" s="52">
        <f>SUMIF(C$2:C244,C244,AK$2:AK244)</f>
        <v>0.46805555555555556</v>
      </c>
      <c r="AN244" s="47">
        <f t="shared" si="98"/>
        <v>1680.9488473937106</v>
      </c>
      <c r="AO244" s="47">
        <f>SUM(AJ$2:AJ244)</f>
        <v>77.441666666666634</v>
      </c>
      <c r="AP244" s="47">
        <f>SUM(AK$2:AK244)</f>
        <v>4.1194444444444454</v>
      </c>
      <c r="AQ244" s="47">
        <f t="shared" si="99"/>
        <v>1489.0767540536451</v>
      </c>
    </row>
    <row r="245" spans="1:43">
      <c r="A245" s="166">
        <f t="shared" si="103"/>
        <v>244</v>
      </c>
      <c r="B245" s="478">
        <f t="shared" si="103"/>
        <v>40877</v>
      </c>
      <c r="C245" s="42">
        <f t="shared" si="81"/>
        <v>11</v>
      </c>
      <c r="D245" s="170">
        <f>COUNTIF('Rake Load'!C:C,Summary!B245)</f>
        <v>6</v>
      </c>
      <c r="E245" s="170">
        <f>SUMIF('Rake Load'!C:C,B245,'Rake Load'!K:K)</f>
        <v>20350.63</v>
      </c>
      <c r="F245" s="44">
        <f>SUMIF('Rake Load'!C:C,B245,'Rake Load'!AZ:AZ)</f>
        <v>1.334027777777778</v>
      </c>
      <c r="G245" s="44">
        <f t="shared" si="82"/>
        <v>0.22233796296296301</v>
      </c>
      <c r="H245" s="45">
        <f t="shared" si="83"/>
        <v>5</v>
      </c>
      <c r="I245" s="45">
        <f t="shared" si="84"/>
        <v>20</v>
      </c>
      <c r="J245" s="44">
        <f>SUMIF('Rake Load'!C:C,B245,'Rake Load'!DK:DK)</f>
        <v>0</v>
      </c>
      <c r="K245" s="50">
        <f t="shared" si="85"/>
        <v>1.334027777777778</v>
      </c>
      <c r="L245" s="50">
        <f t="shared" si="86"/>
        <v>0.22233796296296301</v>
      </c>
      <c r="M245" s="59">
        <f t="shared" si="87"/>
        <v>5</v>
      </c>
      <c r="N245" s="59">
        <f t="shared" si="88"/>
        <v>20</v>
      </c>
      <c r="O245" s="480">
        <f>SUMIF(C$2:C245,C245,D$2:D245)</f>
        <v>140</v>
      </c>
      <c r="P245" s="42">
        <f>SUMIF(C$2:C245,C245,F$2:F245)</f>
        <v>17.011805555555558</v>
      </c>
      <c r="Q245" s="46">
        <f t="shared" si="89"/>
        <v>0.12151289682539684</v>
      </c>
      <c r="R245" s="45">
        <f t="shared" si="90"/>
        <v>2</v>
      </c>
      <c r="S245" s="45">
        <f t="shared" si="91"/>
        <v>54</v>
      </c>
      <c r="T245" s="480">
        <f>SUM(D$2:D245)</f>
        <v>592</v>
      </c>
      <c r="U245" s="47">
        <f>SUMIF(C$2:C245,C245,E$2:E245)</f>
        <v>496255.22000000003</v>
      </c>
      <c r="V245" s="47">
        <f>SUM(E$2:E245)</f>
        <v>2095563.8359999999</v>
      </c>
      <c r="W245" s="52">
        <f>SUM(F$2:F245)</f>
        <v>40785.340277777803</v>
      </c>
      <c r="X245" s="52">
        <f t="shared" si="92"/>
        <v>68.894155874624673</v>
      </c>
      <c r="Y245" s="45">
        <f t="shared" si="93"/>
        <v>21</v>
      </c>
      <c r="Z245" s="45">
        <f t="shared" si="94"/>
        <v>27</v>
      </c>
      <c r="AA245" s="47">
        <f>SUMIF('Rake Load'!C:C,Summary!B245,'Rake Load'!CA:CA)</f>
        <v>2.6770833333333335</v>
      </c>
      <c r="AB245" s="47">
        <f>SUMIF(C$2:C245,C245,AA$2:AA245)</f>
        <v>48.49583333333333</v>
      </c>
      <c r="AC245" s="47">
        <f>SUM(AA$2:AA245)</f>
        <v>217.15902777780107</v>
      </c>
      <c r="AD245" s="52">
        <f t="shared" si="95"/>
        <v>0.44618055555555558</v>
      </c>
      <c r="AE245" s="52">
        <f t="shared" si="96"/>
        <v>0.34639880952380953</v>
      </c>
      <c r="AF245" s="52">
        <f t="shared" si="97"/>
        <v>0.36682268205709639</v>
      </c>
      <c r="AG245" s="47">
        <f>SUMIF(Unloader!B:B,Summary!B245,Unloader!M:M)</f>
        <v>32051</v>
      </c>
      <c r="AH245" s="47">
        <f>SUMIF(C$2:C245,C245,AG$2:AG245)</f>
        <v>492659</v>
      </c>
      <c r="AI245" s="47">
        <f>SUM(AG$2:AG245)</f>
        <v>2652429</v>
      </c>
      <c r="AJ245" s="52">
        <f>SUMIF(Unloader!B:B,Summary!B245,Unloader!W:W)</f>
        <v>0.91319444444444442</v>
      </c>
      <c r="AK245" s="52">
        <f>SUMIF(Unloader!B:B,Summary!B245,Unloader!AD:AD)+SUMIF(Unloader!B:B,Summary!B245,Unloader!BR:BR)+SUMIF(Unloader!B:B,Summary!B245,Unloader!BN:BN)</f>
        <v>0</v>
      </c>
      <c r="AL245" s="52">
        <f>SUMIF(C$2:C245,C245,AJ$2:AJ245)</f>
        <v>12.798611111111112</v>
      </c>
      <c r="AM245" s="52">
        <f>SUMIF(C$2:C245,C245,AK$2:AK245)</f>
        <v>0.46805555555555556</v>
      </c>
      <c r="AN245" s="47">
        <f t="shared" si="98"/>
        <v>1664.7634602387923</v>
      </c>
      <c r="AO245" s="47">
        <f>SUM(AJ$2:AJ245)</f>
        <v>78.354861111111077</v>
      </c>
      <c r="AP245" s="47">
        <f>SUM(AK$2:AK245)</f>
        <v>4.1194444444444454</v>
      </c>
      <c r="AQ245" s="47">
        <f t="shared" si="99"/>
        <v>1488.7486318861736</v>
      </c>
    </row>
    <row r="246" spans="1:43">
      <c r="A246" s="166">
        <f t="shared" si="103"/>
        <v>245</v>
      </c>
      <c r="B246" s="478">
        <f t="shared" si="103"/>
        <v>40878</v>
      </c>
      <c r="C246" s="42">
        <f t="shared" si="81"/>
        <v>12</v>
      </c>
      <c r="D246" s="170">
        <f>COUNTIF('Rake Load'!C:C,Summary!B246)</f>
        <v>2</v>
      </c>
      <c r="E246" s="170">
        <f>SUMIF('Rake Load'!C:C,B246,'Rake Load'!K:K)</f>
        <v>7450.17</v>
      </c>
      <c r="F246" s="44">
        <f>SUMIF('Rake Load'!C:C,B246,'Rake Load'!AZ:AZ)</f>
        <v>0.38888888888888901</v>
      </c>
      <c r="G246" s="44">
        <f t="shared" si="82"/>
        <v>0.1944444444444445</v>
      </c>
      <c r="H246" s="45">
        <f t="shared" si="83"/>
        <v>4</v>
      </c>
      <c r="I246" s="45">
        <f t="shared" si="84"/>
        <v>40</v>
      </c>
      <c r="J246" s="44">
        <f>SUMIF('Rake Load'!C:C,B246,'Rake Load'!DK:DK)</f>
        <v>9.375E-2</v>
      </c>
      <c r="K246" s="50">
        <f t="shared" si="85"/>
        <v>0.29513888888888901</v>
      </c>
      <c r="L246" s="50">
        <f t="shared" si="86"/>
        <v>0.1475694444444445</v>
      </c>
      <c r="M246" s="59">
        <f t="shared" si="87"/>
        <v>3</v>
      </c>
      <c r="N246" s="59">
        <f t="shared" si="88"/>
        <v>32</v>
      </c>
      <c r="O246" s="480">
        <f>SUMIF(C$2:C246,C246,D$2:D246)</f>
        <v>2</v>
      </c>
      <c r="P246" s="42">
        <f>SUMIF(C$2:C246,C246,F$2:F246)</f>
        <v>0.38888888888888901</v>
      </c>
      <c r="Q246" s="46">
        <f t="shared" si="89"/>
        <v>0.1944444444444445</v>
      </c>
      <c r="R246" s="45">
        <f t="shared" si="90"/>
        <v>4</v>
      </c>
      <c r="S246" s="45">
        <f t="shared" si="91"/>
        <v>40</v>
      </c>
      <c r="T246" s="480">
        <f>SUM(D$2:D246)</f>
        <v>594</v>
      </c>
      <c r="U246" s="47">
        <f>SUMIF(C$2:C246,C246,E$2:E246)</f>
        <v>7450.17</v>
      </c>
      <c r="V246" s="47">
        <f>SUM(E$2:E246)</f>
        <v>2103014.0060000001</v>
      </c>
      <c r="W246" s="52">
        <f>SUM(F$2:F246)</f>
        <v>40785.729166666693</v>
      </c>
      <c r="X246" s="52">
        <f t="shared" si="92"/>
        <v>68.662843714927092</v>
      </c>
      <c r="Y246" s="45">
        <f t="shared" si="93"/>
        <v>15</v>
      </c>
      <c r="Z246" s="45">
        <f t="shared" si="94"/>
        <v>54</v>
      </c>
      <c r="AA246" s="47">
        <f>SUMIF('Rake Load'!C:C,Summary!B246,'Rake Load'!CA:CA)</f>
        <v>0.66666666666666674</v>
      </c>
      <c r="AB246" s="47">
        <f>SUMIF(C$2:C246,C246,AA$2:AA246)</f>
        <v>0.66666666666666674</v>
      </c>
      <c r="AC246" s="47">
        <f>SUM(AA$2:AA246)</f>
        <v>217.82569444446773</v>
      </c>
      <c r="AD246" s="52">
        <f t="shared" si="95"/>
        <v>0.33333333333333337</v>
      </c>
      <c r="AE246" s="52">
        <f t="shared" si="96"/>
        <v>0.33333333333333337</v>
      </c>
      <c r="AF246" s="52">
        <f t="shared" si="97"/>
        <v>0.36670992330718472</v>
      </c>
      <c r="AG246" s="47">
        <f>SUMIF(Unloader!B:B,Summary!B246,Unloader!M:M)</f>
        <v>25420</v>
      </c>
      <c r="AH246" s="47">
        <f>SUMIF(C$2:C246,C246,AG$2:AG246)</f>
        <v>25420</v>
      </c>
      <c r="AI246" s="47">
        <f>SUM(AG$2:AG246)</f>
        <v>2677849</v>
      </c>
      <c r="AJ246" s="52">
        <f>SUMIF(Unloader!B:B,Summary!B246,Unloader!W:W)</f>
        <v>1</v>
      </c>
      <c r="AK246" s="52">
        <f>SUMIF(Unloader!B:B,Summary!B246,Unloader!AD:AD)+SUMIF(Unloader!B:B,Summary!B246,Unloader!BR:BR)+SUMIF(Unloader!B:B,Summary!B246,Unloader!BN:BN)</f>
        <v>3.2638888888888891E-2</v>
      </c>
      <c r="AL246" s="52">
        <f>SUMIF(C$2:C246,C246,AJ$2:AJ246)</f>
        <v>1</v>
      </c>
      <c r="AM246" s="52">
        <f>SUMIF(C$2:C246,C246,AK$2:AK246)</f>
        <v>3.2638888888888891E-2</v>
      </c>
      <c r="AN246" s="47">
        <f t="shared" si="98"/>
        <v>1094.9030868628859</v>
      </c>
      <c r="AO246" s="47">
        <f>SUM(AJ$2:AJ246)</f>
        <v>79.354861111111077</v>
      </c>
      <c r="AP246" s="47">
        <f>SUM(AK$2:AK246)</f>
        <v>4.1520833333333345</v>
      </c>
      <c r="AQ246" s="47">
        <f t="shared" si="99"/>
        <v>1483.6824511505936</v>
      </c>
    </row>
    <row r="247" spans="1:43">
      <c r="A247" s="166">
        <f t="shared" si="103"/>
        <v>246</v>
      </c>
      <c r="B247" s="478">
        <f t="shared" si="103"/>
        <v>40879</v>
      </c>
      <c r="C247" s="42">
        <f t="shared" ref="C247:C310" si="104">MONTH(B247)</f>
        <v>12</v>
      </c>
      <c r="D247" s="170">
        <f>COUNTIF('Rake Load'!C:C,Summary!B247)</f>
        <v>0</v>
      </c>
      <c r="E247" s="170">
        <f>SUMIF('Rake Load'!C:C,B247,'Rake Load'!K:K)</f>
        <v>0</v>
      </c>
      <c r="F247" s="44">
        <f>SUMIF('Rake Load'!C:C,B247,'Rake Load'!AZ:AZ)</f>
        <v>0</v>
      </c>
      <c r="G247" s="44" t="e">
        <f t="shared" ref="G247:G310" si="105">F247/D247</f>
        <v>#DIV/0!</v>
      </c>
      <c r="H247" s="45" t="e">
        <f t="shared" ref="H247:H310" si="106">HOUR(G247)</f>
        <v>#DIV/0!</v>
      </c>
      <c r="I247" s="45" t="e">
        <f t="shared" ref="I247:I310" si="107">MINUTE(G247)</f>
        <v>#DIV/0!</v>
      </c>
      <c r="J247" s="44">
        <f>SUMIF('Rake Load'!C:C,B247,'Rake Load'!DK:DK)</f>
        <v>0</v>
      </c>
      <c r="K247" s="50">
        <f t="shared" ref="K247:K310" si="108">F247-J247</f>
        <v>0</v>
      </c>
      <c r="L247" s="50" t="e">
        <f t="shared" ref="L247:L310" si="109">K247/D247</f>
        <v>#DIV/0!</v>
      </c>
      <c r="M247" s="59" t="e">
        <f t="shared" ref="M247:M310" si="110">HOUR(L247)</f>
        <v>#DIV/0!</v>
      </c>
      <c r="N247" s="59" t="e">
        <f t="shared" ref="N247:N310" si="111">MINUTE(L247)</f>
        <v>#DIV/0!</v>
      </c>
      <c r="O247" s="480">
        <f>SUMIF(C$2:C247,C247,D$2:D247)</f>
        <v>2</v>
      </c>
      <c r="P247" s="42">
        <f>SUMIF(C$2:C247,C247,F$2:F247)</f>
        <v>0.38888888888888901</v>
      </c>
      <c r="Q247" s="46">
        <f t="shared" ref="Q247:Q310" si="112">P247/O247</f>
        <v>0.1944444444444445</v>
      </c>
      <c r="R247" s="45">
        <f t="shared" ref="R247:R310" si="113">HOUR(Q247)</f>
        <v>4</v>
      </c>
      <c r="S247" s="45">
        <f t="shared" ref="S247:S310" si="114">MINUTE(Q247)</f>
        <v>40</v>
      </c>
      <c r="T247" s="480">
        <f>SUM(D$2:D247)</f>
        <v>594</v>
      </c>
      <c r="U247" s="47">
        <f>SUMIF(C$2:C247,C247,E$2:E247)</f>
        <v>7450.17</v>
      </c>
      <c r="V247" s="47">
        <f>SUM(E$2:E247)</f>
        <v>2103014.0060000001</v>
      </c>
      <c r="W247" s="52">
        <f>SUM(F$2:F247)</f>
        <v>40785.729166666693</v>
      </c>
      <c r="X247" s="52">
        <f t="shared" ref="X247:X310" si="115">W247/T247</f>
        <v>68.662843714927092</v>
      </c>
      <c r="Y247" s="45">
        <f t="shared" ref="Y247:Y310" si="116">HOUR(X247)</f>
        <v>15</v>
      </c>
      <c r="Z247" s="45">
        <f t="shared" ref="Z247:Z310" si="117">MINUTE(X247)</f>
        <v>54</v>
      </c>
      <c r="AA247" s="47">
        <f>SUMIF('Rake Load'!C:C,Summary!B247,'Rake Load'!CA:CA)</f>
        <v>0</v>
      </c>
      <c r="AB247" s="47">
        <f>SUMIF(C$2:C247,C247,AA$2:AA247)</f>
        <v>0.66666666666666674</v>
      </c>
      <c r="AC247" s="47">
        <f>SUM(AA$2:AA247)</f>
        <v>217.82569444446773</v>
      </c>
      <c r="AD247" s="52" t="e">
        <f t="shared" ref="AD247:AD310" si="118">AA247/D247</f>
        <v>#DIV/0!</v>
      </c>
      <c r="AE247" s="52">
        <f t="shared" ref="AE247:AE310" si="119">AB247/O247</f>
        <v>0.33333333333333337</v>
      </c>
      <c r="AF247" s="52">
        <f t="shared" ref="AF247:AF310" si="120">AC247/T247</f>
        <v>0.36670992330718472</v>
      </c>
      <c r="AG247" s="47">
        <f>SUMIF(Unloader!B:B,Summary!B247,Unloader!M:M)</f>
        <v>31059</v>
      </c>
      <c r="AH247" s="47">
        <f>SUMIF(C$2:C247,C247,AG$2:AG247)</f>
        <v>56479</v>
      </c>
      <c r="AI247" s="47">
        <f>SUM(AG$2:AG247)</f>
        <v>2708908</v>
      </c>
      <c r="AJ247" s="52">
        <f>SUMIF(Unloader!B:B,Summary!B247,Unloader!W:W)</f>
        <v>0.69999999999999984</v>
      </c>
      <c r="AK247" s="52">
        <f>SUMIF(Unloader!B:B,Summary!B247,Unloader!AD:AD)+SUMIF(Unloader!B:B,Summary!B247,Unloader!BR:BR)+SUMIF(Unloader!B:B,Summary!B247,Unloader!BN:BN)</f>
        <v>8.819444444444445E-2</v>
      </c>
      <c r="AL247" s="52">
        <f>SUMIF(C$2:C247,C247,AJ$2:AJ247)</f>
        <v>1.6999999999999997</v>
      </c>
      <c r="AM247" s="52">
        <f>SUMIF(C$2:C247,C247,AK$2:AK247)</f>
        <v>0.12083333333333335</v>
      </c>
      <c r="AN247" s="47">
        <f t="shared" ref="AN247:AN310" si="121">AH247/(AL247-AM247)/24</f>
        <v>1490.2110817941955</v>
      </c>
      <c r="AO247" s="47">
        <f>SUM(AJ$2:AJ247)</f>
        <v>80.05486111111108</v>
      </c>
      <c r="AP247" s="47">
        <f>SUM(AK$2:AK247)</f>
        <v>4.2402777777777789</v>
      </c>
      <c r="AQ247" s="47">
        <f t="shared" ref="AQ247:AQ310" si="122">AI247/(AO247-AP247)/24</f>
        <v>1488.7790937319671</v>
      </c>
    </row>
    <row r="248" spans="1:43">
      <c r="A248" s="166">
        <f t="shared" ref="A248:B263" si="123">A247+1</f>
        <v>247</v>
      </c>
      <c r="B248" s="478">
        <f t="shared" si="123"/>
        <v>40880</v>
      </c>
      <c r="C248" s="42">
        <f t="shared" si="104"/>
        <v>12</v>
      </c>
      <c r="D248" s="170">
        <f>COUNTIF('Rake Load'!C:C,Summary!B248)</f>
        <v>7</v>
      </c>
      <c r="E248" s="170">
        <f>SUMIF('Rake Load'!C:C,B248,'Rake Load'!K:K)</f>
        <v>24959.16</v>
      </c>
      <c r="F248" s="44">
        <f>SUMIF('Rake Load'!C:C,B248,'Rake Load'!AZ:AZ)</f>
        <v>0.7993055555555556</v>
      </c>
      <c r="G248" s="44">
        <f t="shared" si="105"/>
        <v>0.11418650793650795</v>
      </c>
      <c r="H248" s="45">
        <f t="shared" si="106"/>
        <v>2</v>
      </c>
      <c r="I248" s="45">
        <f t="shared" si="107"/>
        <v>44</v>
      </c>
      <c r="J248" s="44">
        <f>SUMIF('Rake Load'!C:C,B248,'Rake Load'!DK:DK)</f>
        <v>0</v>
      </c>
      <c r="K248" s="50">
        <f t="shared" si="108"/>
        <v>0.7993055555555556</v>
      </c>
      <c r="L248" s="50">
        <f t="shared" si="109"/>
        <v>0.11418650793650795</v>
      </c>
      <c r="M248" s="59">
        <f t="shared" si="110"/>
        <v>2</v>
      </c>
      <c r="N248" s="59">
        <f t="shared" si="111"/>
        <v>44</v>
      </c>
      <c r="O248" s="480">
        <f>SUMIF(C$2:C248,C248,D$2:D248)</f>
        <v>9</v>
      </c>
      <c r="P248" s="42">
        <f>SUMIF(C$2:C248,C248,F$2:F248)</f>
        <v>1.1881944444444446</v>
      </c>
      <c r="Q248" s="46">
        <f t="shared" si="112"/>
        <v>0.13202160493827161</v>
      </c>
      <c r="R248" s="45">
        <f t="shared" si="113"/>
        <v>3</v>
      </c>
      <c r="S248" s="45">
        <f t="shared" si="114"/>
        <v>10</v>
      </c>
      <c r="T248" s="480">
        <f>SUM(D$2:D248)</f>
        <v>601</v>
      </c>
      <c r="U248" s="47">
        <f>SUMIF(C$2:C248,C248,E$2:E248)</f>
        <v>32409.33</v>
      </c>
      <c r="V248" s="47">
        <f>SUM(E$2:E248)</f>
        <v>2127973.1660000002</v>
      </c>
      <c r="W248" s="52">
        <f>SUM(F$2:F248)</f>
        <v>40786.52847222225</v>
      </c>
      <c r="X248" s="52">
        <f t="shared" si="115"/>
        <v>67.864440053614388</v>
      </c>
      <c r="Y248" s="45">
        <f t="shared" si="116"/>
        <v>20</v>
      </c>
      <c r="Z248" s="45">
        <f t="shared" si="117"/>
        <v>44</v>
      </c>
      <c r="AA248" s="47">
        <f>SUMIF('Rake Load'!C:C,Summary!B248,'Rake Load'!CA:CA)</f>
        <v>1.9618055555555558</v>
      </c>
      <c r="AB248" s="47">
        <f>SUMIF(C$2:C248,C248,AA$2:AA248)</f>
        <v>2.6284722222222223</v>
      </c>
      <c r="AC248" s="47">
        <f>SUM(AA$2:AA248)</f>
        <v>219.78750000002327</v>
      </c>
      <c r="AD248" s="52">
        <f t="shared" si="118"/>
        <v>0.28025793650793657</v>
      </c>
      <c r="AE248" s="52">
        <f t="shared" si="119"/>
        <v>0.29205246913580246</v>
      </c>
      <c r="AF248" s="52">
        <f t="shared" si="120"/>
        <v>0.36570299500835818</v>
      </c>
      <c r="AG248" s="47">
        <f>SUMIF(Unloader!B:B,Summary!B248,Unloader!M:M)</f>
        <v>0</v>
      </c>
      <c r="AH248" s="47">
        <f>SUMIF(C$2:C248,C248,AG$2:AG248)</f>
        <v>56479</v>
      </c>
      <c r="AI248" s="47">
        <f>SUM(AG$2:AG248)</f>
        <v>2708908</v>
      </c>
      <c r="AJ248" s="52">
        <f>SUMIF(Unloader!B:B,Summary!B248,Unloader!W:W)</f>
        <v>0</v>
      </c>
      <c r="AK248" s="52">
        <f>SUMIF(Unloader!B:B,Summary!B248,Unloader!AD:AD)+SUMIF(Unloader!B:B,Summary!B248,Unloader!BR:BR)+SUMIF(Unloader!B:B,Summary!B248,Unloader!BN:BN)</f>
        <v>0</v>
      </c>
      <c r="AL248" s="52">
        <f>SUMIF(C$2:C248,C248,AJ$2:AJ248)</f>
        <v>1.6999999999999997</v>
      </c>
      <c r="AM248" s="52">
        <f>SUMIF(C$2:C248,C248,AK$2:AK248)</f>
        <v>0.12083333333333335</v>
      </c>
      <c r="AN248" s="47">
        <f t="shared" si="121"/>
        <v>1490.2110817941955</v>
      </c>
      <c r="AO248" s="47">
        <f>SUM(AJ$2:AJ248)</f>
        <v>80.05486111111108</v>
      </c>
      <c r="AP248" s="47">
        <f>SUM(AK$2:AK248)</f>
        <v>4.2402777777777789</v>
      </c>
      <c r="AQ248" s="47">
        <f t="shared" si="122"/>
        <v>1488.7790937319671</v>
      </c>
    </row>
    <row r="249" spans="1:43">
      <c r="A249" s="166">
        <f t="shared" si="123"/>
        <v>248</v>
      </c>
      <c r="B249" s="478">
        <f t="shared" si="123"/>
        <v>40881</v>
      </c>
      <c r="C249" s="42">
        <f t="shared" si="104"/>
        <v>12</v>
      </c>
      <c r="D249" s="170">
        <f>COUNTIF('Rake Load'!C:C,Summary!B249)</f>
        <v>4</v>
      </c>
      <c r="E249" s="170">
        <f>SUMIF('Rake Load'!C:C,B249,'Rake Load'!K:K)</f>
        <v>13965.16</v>
      </c>
      <c r="F249" s="44">
        <f>SUMIF('Rake Load'!C:C,B249,'Rake Load'!AZ:AZ)</f>
        <v>0.50347222222222221</v>
      </c>
      <c r="G249" s="44">
        <f t="shared" si="105"/>
        <v>0.12586805555555555</v>
      </c>
      <c r="H249" s="45">
        <f t="shared" si="106"/>
        <v>3</v>
      </c>
      <c r="I249" s="45">
        <f t="shared" si="107"/>
        <v>1</v>
      </c>
      <c r="J249" s="44">
        <f>SUMIF('Rake Load'!C:C,B249,'Rake Load'!DK:DK)</f>
        <v>0</v>
      </c>
      <c r="K249" s="50">
        <f t="shared" si="108"/>
        <v>0.50347222222222221</v>
      </c>
      <c r="L249" s="50">
        <f t="shared" si="109"/>
        <v>0.12586805555555555</v>
      </c>
      <c r="M249" s="59">
        <f t="shared" si="110"/>
        <v>3</v>
      </c>
      <c r="N249" s="59">
        <f t="shared" si="111"/>
        <v>1</v>
      </c>
      <c r="O249" s="480">
        <f>SUMIF(C$2:C249,C249,D$2:D249)</f>
        <v>13</v>
      </c>
      <c r="P249" s="42">
        <f>SUMIF(C$2:C249,C249,F$2:F249)</f>
        <v>1.6916666666666669</v>
      </c>
      <c r="Q249" s="46">
        <f t="shared" si="112"/>
        <v>0.13012820512820514</v>
      </c>
      <c r="R249" s="45">
        <f t="shared" si="113"/>
        <v>3</v>
      </c>
      <c r="S249" s="45">
        <f t="shared" si="114"/>
        <v>7</v>
      </c>
      <c r="T249" s="480">
        <f>SUM(D$2:D249)</f>
        <v>605</v>
      </c>
      <c r="U249" s="47">
        <f>SUMIF(C$2:C249,C249,E$2:E249)</f>
        <v>46374.490000000005</v>
      </c>
      <c r="V249" s="47">
        <f>SUM(E$2:E249)</f>
        <v>2141938.3260000004</v>
      </c>
      <c r="W249" s="52">
        <f>SUM(F$2:F249)</f>
        <v>40787.031944444469</v>
      </c>
      <c r="X249" s="52">
        <f t="shared" si="115"/>
        <v>67.416581726354494</v>
      </c>
      <c r="Y249" s="45">
        <f t="shared" si="116"/>
        <v>9</v>
      </c>
      <c r="Z249" s="45">
        <f t="shared" si="117"/>
        <v>59</v>
      </c>
      <c r="AA249" s="47">
        <f>SUMIF('Rake Load'!C:C,Summary!B249,'Rake Load'!CA:CA)</f>
        <v>1.1041666666666665</v>
      </c>
      <c r="AB249" s="47">
        <f>SUMIF(C$2:C249,C249,AA$2:AA249)</f>
        <v>3.7326388888888888</v>
      </c>
      <c r="AC249" s="47">
        <f>SUM(AA$2:AA249)</f>
        <v>220.89166666668993</v>
      </c>
      <c r="AD249" s="52">
        <f t="shared" si="118"/>
        <v>0.27604166666666663</v>
      </c>
      <c r="AE249" s="52">
        <f t="shared" si="119"/>
        <v>0.28712606837606836</v>
      </c>
      <c r="AF249" s="52">
        <f t="shared" si="120"/>
        <v>0.36511019283750401</v>
      </c>
      <c r="AG249" s="47">
        <f>SUMIF(Unloader!B:B,Summary!B249,Unloader!M:M)</f>
        <v>29000</v>
      </c>
      <c r="AH249" s="47">
        <f>SUMIF(C$2:C249,C249,AG$2:AG249)</f>
        <v>85479</v>
      </c>
      <c r="AI249" s="47">
        <f>SUM(AG$2:AG249)</f>
        <v>2737908</v>
      </c>
      <c r="AJ249" s="52">
        <f>SUMIF(Unloader!B:B,Summary!B249,Unloader!W:W)</f>
        <v>0.67499999999999993</v>
      </c>
      <c r="AK249" s="52">
        <f>SUMIF(Unloader!B:B,Summary!B249,Unloader!AD:AD)+SUMIF(Unloader!B:B,Summary!B249,Unloader!BR:BR)+SUMIF(Unloader!B:B,Summary!B249,Unloader!BN:BN)</f>
        <v>1.1111111111111112E-2</v>
      </c>
      <c r="AL249" s="52">
        <f>SUMIF(C$2:C249,C249,AJ$2:AJ249)</f>
        <v>2.3749999999999996</v>
      </c>
      <c r="AM249" s="52">
        <f>SUMIF(C$2:C249,C249,AK$2:AK249)</f>
        <v>0.13194444444444445</v>
      </c>
      <c r="AN249" s="47">
        <f t="shared" si="121"/>
        <v>1587.8452012383905</v>
      </c>
      <c r="AO249" s="47">
        <f>SUM(AJ$2:AJ249)</f>
        <v>80.729861111111077</v>
      </c>
      <c r="AP249" s="47">
        <f>SUM(AK$2:AK249)</f>
        <v>4.25138888888889</v>
      </c>
      <c r="AQ249" s="47">
        <f t="shared" si="122"/>
        <v>1491.6550590670947</v>
      </c>
    </row>
    <row r="250" spans="1:43">
      <c r="A250" s="166">
        <f t="shared" si="123"/>
        <v>249</v>
      </c>
      <c r="B250" s="478">
        <f t="shared" si="123"/>
        <v>40882</v>
      </c>
      <c r="C250" s="42">
        <f t="shared" si="104"/>
        <v>12</v>
      </c>
      <c r="D250" s="170">
        <f>COUNTIF('Rake Load'!C:C,Summary!B250)</f>
        <v>5</v>
      </c>
      <c r="E250" s="170">
        <f>SUMIF('Rake Load'!C:C,B250,'Rake Load'!K:K)</f>
        <v>17661.339999999997</v>
      </c>
      <c r="F250" s="44">
        <f>SUMIF('Rake Load'!C:C,B250,'Rake Load'!AZ:AZ)</f>
        <v>0.5118055555555554</v>
      </c>
      <c r="G250" s="44">
        <f t="shared" si="105"/>
        <v>0.10236111111111108</v>
      </c>
      <c r="H250" s="45">
        <f t="shared" si="106"/>
        <v>2</v>
      </c>
      <c r="I250" s="45">
        <f t="shared" si="107"/>
        <v>27</v>
      </c>
      <c r="J250" s="44">
        <f>SUMIF('Rake Load'!C:C,B250,'Rake Load'!DK:DK)</f>
        <v>6.9444444444444441E-3</v>
      </c>
      <c r="K250" s="50">
        <f t="shared" si="108"/>
        <v>0.50486111111111098</v>
      </c>
      <c r="L250" s="50">
        <f t="shared" si="109"/>
        <v>0.1009722222222222</v>
      </c>
      <c r="M250" s="59">
        <f t="shared" si="110"/>
        <v>2</v>
      </c>
      <c r="N250" s="59">
        <f t="shared" si="111"/>
        <v>25</v>
      </c>
      <c r="O250" s="480">
        <f>SUMIF(C$2:C250,C250,D$2:D250)</f>
        <v>18</v>
      </c>
      <c r="P250" s="42">
        <f>SUMIF(C$2:C250,C250,F$2:F250)</f>
        <v>2.2034722222222225</v>
      </c>
      <c r="Q250" s="46">
        <f t="shared" si="112"/>
        <v>0.12241512345679013</v>
      </c>
      <c r="R250" s="45">
        <f t="shared" si="113"/>
        <v>2</v>
      </c>
      <c r="S250" s="45">
        <f t="shared" si="114"/>
        <v>56</v>
      </c>
      <c r="T250" s="480">
        <f>SUM(D$2:D250)</f>
        <v>610</v>
      </c>
      <c r="U250" s="47">
        <f>SUMIF(C$2:C250,C250,E$2:E250)</f>
        <v>64035.83</v>
      </c>
      <c r="V250" s="47">
        <f>SUM(E$2:E250)</f>
        <v>2159599.6660000002</v>
      </c>
      <c r="W250" s="52">
        <f>SUM(F$2:F250)</f>
        <v>40787.543750000026</v>
      </c>
      <c r="X250" s="52">
        <f t="shared" si="115"/>
        <v>66.864825819672177</v>
      </c>
      <c r="Y250" s="45">
        <f t="shared" si="116"/>
        <v>20</v>
      </c>
      <c r="Z250" s="45">
        <f t="shared" si="117"/>
        <v>45</v>
      </c>
      <c r="AA250" s="47">
        <f>SUMIF('Rake Load'!C:C,Summary!B250,'Rake Load'!CA:CA)</f>
        <v>1.65625</v>
      </c>
      <c r="AB250" s="47">
        <f>SUMIF(C$2:C250,C250,AA$2:AA250)</f>
        <v>5.3888888888888893</v>
      </c>
      <c r="AC250" s="47">
        <f>SUM(AA$2:AA250)</f>
        <v>222.54791666668993</v>
      </c>
      <c r="AD250" s="52">
        <f t="shared" si="118"/>
        <v>0.33124999999999999</v>
      </c>
      <c r="AE250" s="52">
        <f t="shared" si="119"/>
        <v>0.29938271604938271</v>
      </c>
      <c r="AF250" s="52">
        <f t="shared" si="120"/>
        <v>0.36483265027326217</v>
      </c>
      <c r="AG250" s="47">
        <f>SUMIF(Unloader!B:B,Summary!B250,Unloader!M:M)</f>
        <v>24630</v>
      </c>
      <c r="AH250" s="47">
        <f>SUMIF(C$2:C250,C250,AG$2:AG250)</f>
        <v>110109</v>
      </c>
      <c r="AI250" s="47">
        <f>SUM(AG$2:AG250)</f>
        <v>2762538</v>
      </c>
      <c r="AJ250" s="52">
        <f>SUMIF(Unloader!B:B,Summary!B250,Unloader!W:W)</f>
        <v>0.73958333333333337</v>
      </c>
      <c r="AK250" s="52">
        <f>SUMIF(Unloader!B:B,Summary!B250,Unloader!AD:AD)+SUMIF(Unloader!B:B,Summary!B250,Unloader!BR:BR)+SUMIF(Unloader!B:B,Summary!B250,Unloader!BN:BN)</f>
        <v>2.0833333333333332E-2</v>
      </c>
      <c r="AL250" s="52">
        <f>SUMIF(C$2:C250,C250,AJ$2:AJ250)</f>
        <v>3.114583333333333</v>
      </c>
      <c r="AM250" s="52">
        <f>SUMIF(C$2:C250,C250,AK$2:AK250)</f>
        <v>0.15277777777777779</v>
      </c>
      <c r="AN250" s="47">
        <f t="shared" si="121"/>
        <v>1549.0128956623682</v>
      </c>
      <c r="AO250" s="47">
        <f>SUM(AJ$2:AJ250)</f>
        <v>81.469444444444406</v>
      </c>
      <c r="AP250" s="47">
        <f>SUM(AK$2:AK250)</f>
        <v>4.272222222222223</v>
      </c>
      <c r="AQ250" s="47">
        <f t="shared" si="122"/>
        <v>1491.0607750710669</v>
      </c>
    </row>
    <row r="251" spans="1:43">
      <c r="A251" s="166">
        <f t="shared" si="123"/>
        <v>250</v>
      </c>
      <c r="B251" s="478">
        <f t="shared" si="123"/>
        <v>40883</v>
      </c>
      <c r="C251" s="42">
        <f t="shared" si="104"/>
        <v>12</v>
      </c>
      <c r="D251" s="170">
        <f>COUNTIF('Rake Load'!C:C,Summary!B251)</f>
        <v>6</v>
      </c>
      <c r="E251" s="170">
        <f>SUMIF('Rake Load'!C:C,B251,'Rake Load'!K:K)</f>
        <v>21439.399999999998</v>
      </c>
      <c r="F251" s="44">
        <f>SUMIF('Rake Load'!C:C,B251,'Rake Load'!AZ:AZ)</f>
        <v>0.90347222222222223</v>
      </c>
      <c r="G251" s="44">
        <f t="shared" si="105"/>
        <v>0.15057870370370371</v>
      </c>
      <c r="H251" s="45">
        <f t="shared" si="106"/>
        <v>3</v>
      </c>
      <c r="I251" s="45">
        <f t="shared" si="107"/>
        <v>36</v>
      </c>
      <c r="J251" s="44">
        <f>SUMIF('Rake Load'!C:C,B251,'Rake Load'!DK:DK)</f>
        <v>0</v>
      </c>
      <c r="K251" s="50">
        <f t="shared" si="108"/>
        <v>0.90347222222222223</v>
      </c>
      <c r="L251" s="50">
        <f t="shared" si="109"/>
        <v>0.15057870370370371</v>
      </c>
      <c r="M251" s="59">
        <f t="shared" si="110"/>
        <v>3</v>
      </c>
      <c r="N251" s="59">
        <f t="shared" si="111"/>
        <v>36</v>
      </c>
      <c r="O251" s="480">
        <f>SUMIF(C$2:C251,C251,D$2:D251)</f>
        <v>24</v>
      </c>
      <c r="P251" s="42">
        <f>SUMIF(C$2:C251,C251,F$2:F251)</f>
        <v>3.1069444444444447</v>
      </c>
      <c r="Q251" s="46">
        <f t="shared" si="112"/>
        <v>0.12945601851851854</v>
      </c>
      <c r="R251" s="45">
        <f t="shared" si="113"/>
        <v>3</v>
      </c>
      <c r="S251" s="45">
        <f t="shared" si="114"/>
        <v>6</v>
      </c>
      <c r="T251" s="480">
        <f>SUM(D$2:D251)</f>
        <v>616</v>
      </c>
      <c r="U251" s="47">
        <f>SUMIF(C$2:C251,C251,E$2:E251)</f>
        <v>85475.23</v>
      </c>
      <c r="V251" s="47">
        <f>SUM(E$2:E251)</f>
        <v>2181039.0660000001</v>
      </c>
      <c r="W251" s="52">
        <f>SUM(F$2:F251)</f>
        <v>40788.447222222247</v>
      </c>
      <c r="X251" s="52">
        <f t="shared" si="115"/>
        <v>66.21501172438677</v>
      </c>
      <c r="Y251" s="45">
        <f t="shared" si="116"/>
        <v>5</v>
      </c>
      <c r="Z251" s="45">
        <f t="shared" si="117"/>
        <v>9</v>
      </c>
      <c r="AA251" s="47">
        <f>SUMIF('Rake Load'!C:C,Summary!B251,'Rake Load'!CA:CA)</f>
        <v>2.4340277777777777</v>
      </c>
      <c r="AB251" s="47">
        <f>SUMIF(C$2:C251,C251,AA$2:AA251)</f>
        <v>7.822916666666667</v>
      </c>
      <c r="AC251" s="47">
        <f>SUM(AA$2:AA251)</f>
        <v>224.9819444444677</v>
      </c>
      <c r="AD251" s="52">
        <f t="shared" si="118"/>
        <v>0.40567129629629628</v>
      </c>
      <c r="AE251" s="52">
        <f t="shared" si="119"/>
        <v>0.3259548611111111</v>
      </c>
      <c r="AF251" s="52">
        <f t="shared" si="120"/>
        <v>0.36523042929296706</v>
      </c>
      <c r="AG251" s="47">
        <f>SUMIF(Unloader!B:B,Summary!B251,Unloader!M:M)</f>
        <v>0</v>
      </c>
      <c r="AH251" s="47">
        <f>SUMIF(C$2:C251,C251,AG$2:AG251)</f>
        <v>110109</v>
      </c>
      <c r="AI251" s="47">
        <f>SUM(AG$2:AG251)</f>
        <v>2762538</v>
      </c>
      <c r="AJ251" s="52">
        <f>SUMIF(Unloader!B:B,Summary!B251,Unloader!W:W)</f>
        <v>0</v>
      </c>
      <c r="AK251" s="52">
        <f>SUMIF(Unloader!B:B,Summary!B251,Unloader!AD:AD)+SUMIF(Unloader!B:B,Summary!B251,Unloader!BR:BR)+SUMIF(Unloader!B:B,Summary!B251,Unloader!BN:BN)</f>
        <v>0</v>
      </c>
      <c r="AL251" s="52">
        <f>SUMIF(C$2:C251,C251,AJ$2:AJ251)</f>
        <v>3.114583333333333</v>
      </c>
      <c r="AM251" s="52">
        <f>SUMIF(C$2:C251,C251,AK$2:AK251)</f>
        <v>0.15277777777777779</v>
      </c>
      <c r="AN251" s="47">
        <f t="shared" si="121"/>
        <v>1549.0128956623682</v>
      </c>
      <c r="AO251" s="47">
        <f>SUM(AJ$2:AJ251)</f>
        <v>81.469444444444406</v>
      </c>
      <c r="AP251" s="47">
        <f>SUM(AK$2:AK251)</f>
        <v>4.272222222222223</v>
      </c>
      <c r="AQ251" s="47">
        <f t="shared" si="122"/>
        <v>1491.0607750710669</v>
      </c>
    </row>
    <row r="252" spans="1:43">
      <c r="A252" s="166">
        <f t="shared" si="123"/>
        <v>251</v>
      </c>
      <c r="B252" s="478">
        <f t="shared" si="123"/>
        <v>40884</v>
      </c>
      <c r="C252" s="42">
        <f t="shared" si="104"/>
        <v>12</v>
      </c>
      <c r="D252" s="170">
        <f>COUNTIF('Rake Load'!C:C,Summary!B252)</f>
        <v>7</v>
      </c>
      <c r="E252" s="170">
        <f>SUMIF('Rake Load'!C:C,B252,'Rake Load'!K:K)</f>
        <v>22754.729999999996</v>
      </c>
      <c r="F252" s="44">
        <f>SUMIF('Rake Load'!C:C,B252,'Rake Load'!AZ:AZ)</f>
        <v>1.0083333333333333</v>
      </c>
      <c r="G252" s="44">
        <f t="shared" si="105"/>
        <v>0.14404761904761904</v>
      </c>
      <c r="H252" s="45">
        <f t="shared" si="106"/>
        <v>3</v>
      </c>
      <c r="I252" s="45">
        <f t="shared" si="107"/>
        <v>27</v>
      </c>
      <c r="J252" s="44">
        <f>SUMIF('Rake Load'!C:C,B252,'Rake Load'!DK:DK)</f>
        <v>1.8055555555555557E-2</v>
      </c>
      <c r="K252" s="50">
        <f t="shared" si="108"/>
        <v>0.9902777777777777</v>
      </c>
      <c r="L252" s="50">
        <f t="shared" si="109"/>
        <v>0.14146825396825397</v>
      </c>
      <c r="M252" s="59">
        <f t="shared" si="110"/>
        <v>3</v>
      </c>
      <c r="N252" s="59">
        <f t="shared" si="111"/>
        <v>23</v>
      </c>
      <c r="O252" s="480">
        <f>SUMIF(C$2:C252,C252,D$2:D252)</f>
        <v>31</v>
      </c>
      <c r="P252" s="42">
        <f>SUMIF(C$2:C252,C252,F$2:F252)</f>
        <v>4.115277777777778</v>
      </c>
      <c r="Q252" s="46">
        <f t="shared" si="112"/>
        <v>0.13275089605734769</v>
      </c>
      <c r="R252" s="45">
        <f t="shared" si="113"/>
        <v>3</v>
      </c>
      <c r="S252" s="45">
        <f t="shared" si="114"/>
        <v>11</v>
      </c>
      <c r="T252" s="480">
        <f>SUM(D$2:D252)</f>
        <v>623</v>
      </c>
      <c r="U252" s="47">
        <f>SUMIF(C$2:C252,C252,E$2:E252)</f>
        <v>108229.95999999999</v>
      </c>
      <c r="V252" s="47">
        <f>SUM(E$2:E252)</f>
        <v>2203793.7960000001</v>
      </c>
      <c r="W252" s="52">
        <f>SUM(F$2:F252)</f>
        <v>40789.455555555578</v>
      </c>
      <c r="X252" s="52">
        <f t="shared" si="115"/>
        <v>65.472641341180704</v>
      </c>
      <c r="Y252" s="45">
        <f t="shared" si="116"/>
        <v>11</v>
      </c>
      <c r="Z252" s="45">
        <f t="shared" si="117"/>
        <v>20</v>
      </c>
      <c r="AA252" s="47">
        <f>SUMIF('Rake Load'!C:C,Summary!B252,'Rake Load'!CA:CA)</f>
        <v>2.1319444444444446</v>
      </c>
      <c r="AB252" s="47">
        <f>SUMIF(C$2:C252,C252,AA$2:AA252)</f>
        <v>9.9548611111111107</v>
      </c>
      <c r="AC252" s="47">
        <f>SUM(AA$2:AA252)</f>
        <v>227.11388888891216</v>
      </c>
      <c r="AD252" s="52">
        <f t="shared" si="118"/>
        <v>0.30456349206349209</v>
      </c>
      <c r="AE252" s="52">
        <f t="shared" si="119"/>
        <v>0.32112455197132617</v>
      </c>
      <c r="AF252" s="52">
        <f t="shared" si="120"/>
        <v>0.36454877831286059</v>
      </c>
      <c r="AG252" s="47">
        <f>SUMIF(Unloader!B:B,Summary!B252,Unloader!M:M)</f>
        <v>0</v>
      </c>
      <c r="AH252" s="47">
        <f>SUMIF(C$2:C252,C252,AG$2:AG252)</f>
        <v>110109</v>
      </c>
      <c r="AI252" s="47">
        <f>SUM(AG$2:AG252)</f>
        <v>2762538</v>
      </c>
      <c r="AJ252" s="52">
        <f>SUMIF(Unloader!B:B,Summary!B252,Unloader!W:W)</f>
        <v>0</v>
      </c>
      <c r="AK252" s="52">
        <f>SUMIF(Unloader!B:B,Summary!B252,Unloader!AD:AD)+SUMIF(Unloader!B:B,Summary!B252,Unloader!BR:BR)+SUMIF(Unloader!B:B,Summary!B252,Unloader!BN:BN)</f>
        <v>0</v>
      </c>
      <c r="AL252" s="52">
        <f>SUMIF(C$2:C252,C252,AJ$2:AJ252)</f>
        <v>3.114583333333333</v>
      </c>
      <c r="AM252" s="52">
        <f>SUMIF(C$2:C252,C252,AK$2:AK252)</f>
        <v>0.15277777777777779</v>
      </c>
      <c r="AN252" s="47">
        <f t="shared" si="121"/>
        <v>1549.0128956623682</v>
      </c>
      <c r="AO252" s="47">
        <f>SUM(AJ$2:AJ252)</f>
        <v>81.469444444444406</v>
      </c>
      <c r="AP252" s="47">
        <f>SUM(AK$2:AK252)</f>
        <v>4.272222222222223</v>
      </c>
      <c r="AQ252" s="47">
        <f t="shared" si="122"/>
        <v>1491.0607750710669</v>
      </c>
    </row>
    <row r="253" spans="1:43">
      <c r="A253" s="166">
        <f t="shared" si="123"/>
        <v>252</v>
      </c>
      <c r="B253" s="478">
        <f t="shared" si="123"/>
        <v>40885</v>
      </c>
      <c r="C253" s="42">
        <f t="shared" si="104"/>
        <v>12</v>
      </c>
      <c r="D253" s="170">
        <f>COUNTIF('Rake Load'!C:C,Summary!B253)</f>
        <v>6</v>
      </c>
      <c r="E253" s="170">
        <f>SUMIF('Rake Load'!C:C,B253,'Rake Load'!K:K)</f>
        <v>21326.010000000002</v>
      </c>
      <c r="F253" s="44">
        <f>SUMIF('Rake Load'!C:C,B253,'Rake Load'!AZ:AZ)</f>
        <v>0.65208333333333302</v>
      </c>
      <c r="G253" s="44">
        <f t="shared" si="105"/>
        <v>0.1086805555555555</v>
      </c>
      <c r="H253" s="45">
        <f t="shared" si="106"/>
        <v>2</v>
      </c>
      <c r="I253" s="45">
        <f t="shared" si="107"/>
        <v>36</v>
      </c>
      <c r="J253" s="44">
        <f>SUMIF('Rake Load'!C:C,B253,'Rake Load'!DK:DK)</f>
        <v>0</v>
      </c>
      <c r="K253" s="50">
        <f t="shared" si="108"/>
        <v>0.65208333333333302</v>
      </c>
      <c r="L253" s="50">
        <f t="shared" si="109"/>
        <v>0.1086805555555555</v>
      </c>
      <c r="M253" s="59">
        <f t="shared" si="110"/>
        <v>2</v>
      </c>
      <c r="N253" s="59">
        <f t="shared" si="111"/>
        <v>36</v>
      </c>
      <c r="O253" s="480">
        <f>SUMIF(C$2:C253,C253,D$2:D253)</f>
        <v>37</v>
      </c>
      <c r="P253" s="42">
        <f>SUMIF(C$2:C253,C253,F$2:F253)</f>
        <v>4.7673611111111107</v>
      </c>
      <c r="Q253" s="46">
        <f t="shared" si="112"/>
        <v>0.12884759759759759</v>
      </c>
      <c r="R253" s="45">
        <f t="shared" si="113"/>
        <v>3</v>
      </c>
      <c r="S253" s="45">
        <f t="shared" si="114"/>
        <v>5</v>
      </c>
      <c r="T253" s="480">
        <f>SUM(D$2:D253)</f>
        <v>629</v>
      </c>
      <c r="U253" s="47">
        <f>SUMIF(C$2:C253,C253,E$2:E253)</f>
        <v>129555.97</v>
      </c>
      <c r="V253" s="47">
        <f>SUM(E$2:E253)</f>
        <v>2225119.8059999999</v>
      </c>
      <c r="W253" s="52">
        <f>SUM(F$2:F253)</f>
        <v>40790.107638888912</v>
      </c>
      <c r="X253" s="52">
        <f t="shared" si="115"/>
        <v>64.849137740681897</v>
      </c>
      <c r="Y253" s="45">
        <f t="shared" si="116"/>
        <v>20</v>
      </c>
      <c r="Z253" s="45">
        <f t="shared" si="117"/>
        <v>22</v>
      </c>
      <c r="AA253" s="47">
        <f>SUMIF('Rake Load'!C:C,Summary!B253,'Rake Load'!CA:CA)</f>
        <v>1.4652777777777777</v>
      </c>
      <c r="AB253" s="47">
        <f>SUMIF(C$2:C253,C253,AA$2:AA253)</f>
        <v>11.420138888888889</v>
      </c>
      <c r="AC253" s="47">
        <f>SUM(AA$2:AA253)</f>
        <v>228.57916666668993</v>
      </c>
      <c r="AD253" s="52">
        <f t="shared" si="118"/>
        <v>0.24421296296296294</v>
      </c>
      <c r="AE253" s="52">
        <f t="shared" si="119"/>
        <v>0.30865240240240244</v>
      </c>
      <c r="AF253" s="52">
        <f t="shared" si="120"/>
        <v>0.36340090090093791</v>
      </c>
      <c r="AG253" s="47">
        <f>SUMIF(Unloader!B:B,Summary!B253,Unloader!M:M)</f>
        <v>0</v>
      </c>
      <c r="AH253" s="47">
        <f>SUMIF(C$2:C253,C253,AG$2:AG253)</f>
        <v>110109</v>
      </c>
      <c r="AI253" s="47">
        <f>SUM(AG$2:AG253)</f>
        <v>2762538</v>
      </c>
      <c r="AJ253" s="52">
        <f>SUMIF(Unloader!B:B,Summary!B253,Unloader!W:W)</f>
        <v>0</v>
      </c>
      <c r="AK253" s="52">
        <f>SUMIF(Unloader!B:B,Summary!B253,Unloader!AD:AD)+SUMIF(Unloader!B:B,Summary!B253,Unloader!BR:BR)+SUMIF(Unloader!B:B,Summary!B253,Unloader!BN:BN)</f>
        <v>0</v>
      </c>
      <c r="AL253" s="52">
        <f>SUMIF(C$2:C253,C253,AJ$2:AJ253)</f>
        <v>3.114583333333333</v>
      </c>
      <c r="AM253" s="52">
        <f>SUMIF(C$2:C253,C253,AK$2:AK253)</f>
        <v>0.15277777777777779</v>
      </c>
      <c r="AN253" s="47">
        <f t="shared" si="121"/>
        <v>1549.0128956623682</v>
      </c>
      <c r="AO253" s="47">
        <f>SUM(AJ$2:AJ253)</f>
        <v>81.469444444444406</v>
      </c>
      <c r="AP253" s="47">
        <f>SUM(AK$2:AK253)</f>
        <v>4.272222222222223</v>
      </c>
      <c r="AQ253" s="47">
        <f t="shared" si="122"/>
        <v>1491.0607750710669</v>
      </c>
    </row>
    <row r="254" spans="1:43">
      <c r="A254" s="166">
        <f t="shared" si="123"/>
        <v>253</v>
      </c>
      <c r="B254" s="478">
        <f t="shared" si="123"/>
        <v>40886</v>
      </c>
      <c r="C254" s="42">
        <f t="shared" si="104"/>
        <v>12</v>
      </c>
      <c r="D254" s="170">
        <f>COUNTIF('Rake Load'!C:C,Summary!B254)</f>
        <v>4</v>
      </c>
      <c r="E254" s="170">
        <f>SUMIF('Rake Load'!C:C,B254,'Rake Load'!K:K)</f>
        <v>13666.47</v>
      </c>
      <c r="F254" s="44">
        <f>SUMIF('Rake Load'!C:C,B254,'Rake Load'!AZ:AZ)</f>
        <v>0.71597222222222201</v>
      </c>
      <c r="G254" s="44">
        <f t="shared" si="105"/>
        <v>0.1789930555555555</v>
      </c>
      <c r="H254" s="45">
        <f t="shared" si="106"/>
        <v>4</v>
      </c>
      <c r="I254" s="45">
        <f t="shared" si="107"/>
        <v>17</v>
      </c>
      <c r="J254" s="44">
        <f>SUMIF('Rake Load'!C:C,B254,'Rake Load'!DK:DK)</f>
        <v>3.472222222222222E-3</v>
      </c>
      <c r="K254" s="50">
        <f t="shared" si="108"/>
        <v>0.7124999999999998</v>
      </c>
      <c r="L254" s="50">
        <f t="shared" si="109"/>
        <v>0.17812499999999995</v>
      </c>
      <c r="M254" s="59">
        <f t="shared" si="110"/>
        <v>4</v>
      </c>
      <c r="N254" s="59">
        <f t="shared" si="111"/>
        <v>16</v>
      </c>
      <c r="O254" s="480">
        <f>SUMIF(C$2:C254,C254,D$2:D254)</f>
        <v>41</v>
      </c>
      <c r="P254" s="42">
        <f>SUMIF(C$2:C254,C254,F$2:F254)</f>
        <v>5.4833333333333325</v>
      </c>
      <c r="Q254" s="46">
        <f t="shared" si="112"/>
        <v>0.13373983739837397</v>
      </c>
      <c r="R254" s="45">
        <f t="shared" si="113"/>
        <v>3</v>
      </c>
      <c r="S254" s="45">
        <f t="shared" si="114"/>
        <v>12</v>
      </c>
      <c r="T254" s="480">
        <f>SUM(D$2:D254)</f>
        <v>633</v>
      </c>
      <c r="U254" s="47">
        <f>SUMIF(C$2:C254,C254,E$2:E254)</f>
        <v>143222.44</v>
      </c>
      <c r="V254" s="47">
        <f>SUM(E$2:E254)</f>
        <v>2238786.2760000001</v>
      </c>
      <c r="W254" s="52">
        <f>SUM(F$2:F254)</f>
        <v>40790.823611111133</v>
      </c>
      <c r="X254" s="52">
        <f t="shared" si="115"/>
        <v>64.440479638406217</v>
      </c>
      <c r="Y254" s="45">
        <f t="shared" si="116"/>
        <v>10</v>
      </c>
      <c r="Z254" s="45">
        <f t="shared" si="117"/>
        <v>34</v>
      </c>
      <c r="AA254" s="47">
        <f>SUMIF('Rake Load'!C:C,Summary!B254,'Rake Load'!CA:CA)</f>
        <v>1.6875</v>
      </c>
      <c r="AB254" s="47">
        <f>SUMIF(C$2:C254,C254,AA$2:AA254)</f>
        <v>13.107638888888889</v>
      </c>
      <c r="AC254" s="47">
        <f>SUM(AA$2:AA254)</f>
        <v>230.26666666668993</v>
      </c>
      <c r="AD254" s="52">
        <f t="shared" si="118"/>
        <v>0.421875</v>
      </c>
      <c r="AE254" s="52">
        <f t="shared" si="119"/>
        <v>0.31969850948509487</v>
      </c>
      <c r="AF254" s="52">
        <f t="shared" si="120"/>
        <v>0.36377040547660339</v>
      </c>
      <c r="AG254" s="47">
        <f>SUMIF(Unloader!B:B,Summary!B254,Unloader!M:M)</f>
        <v>0</v>
      </c>
      <c r="AH254" s="47">
        <f>SUMIF(C$2:C254,C254,AG$2:AG254)</f>
        <v>110109</v>
      </c>
      <c r="AI254" s="47">
        <f>SUM(AG$2:AG254)</f>
        <v>2762538</v>
      </c>
      <c r="AJ254" s="52">
        <f>SUMIF(Unloader!B:B,Summary!B254,Unloader!W:W)</f>
        <v>0</v>
      </c>
      <c r="AK254" s="52">
        <f>SUMIF(Unloader!B:B,Summary!B254,Unloader!AD:AD)+SUMIF(Unloader!B:B,Summary!B254,Unloader!BR:BR)+SUMIF(Unloader!B:B,Summary!B254,Unloader!BN:BN)</f>
        <v>0</v>
      </c>
      <c r="AL254" s="52">
        <f>SUMIF(C$2:C254,C254,AJ$2:AJ254)</f>
        <v>3.114583333333333</v>
      </c>
      <c r="AM254" s="52">
        <f>SUMIF(C$2:C254,C254,AK$2:AK254)</f>
        <v>0.15277777777777779</v>
      </c>
      <c r="AN254" s="47">
        <f t="shared" si="121"/>
        <v>1549.0128956623682</v>
      </c>
      <c r="AO254" s="47">
        <f>SUM(AJ$2:AJ254)</f>
        <v>81.469444444444406</v>
      </c>
      <c r="AP254" s="47">
        <f>SUM(AK$2:AK254)</f>
        <v>4.272222222222223</v>
      </c>
      <c r="AQ254" s="47">
        <f t="shared" si="122"/>
        <v>1491.0607750710669</v>
      </c>
    </row>
    <row r="255" spans="1:43">
      <c r="A255" s="166">
        <f t="shared" si="123"/>
        <v>254</v>
      </c>
      <c r="B255" s="478">
        <f t="shared" si="123"/>
        <v>40887</v>
      </c>
      <c r="C255" s="42">
        <f t="shared" si="104"/>
        <v>12</v>
      </c>
      <c r="D255" s="170">
        <f>COUNTIF('Rake Load'!C:C,Summary!B255)</f>
        <v>2</v>
      </c>
      <c r="E255" s="170">
        <f>SUMIF('Rake Load'!C:C,B255,'Rake Load'!K:K)</f>
        <v>7041.53</v>
      </c>
      <c r="F255" s="44">
        <f>SUMIF('Rake Load'!C:C,B255,'Rake Load'!AZ:AZ)</f>
        <v>0.15555555555555556</v>
      </c>
      <c r="G255" s="44">
        <f t="shared" si="105"/>
        <v>7.7777777777777779E-2</v>
      </c>
      <c r="H255" s="45">
        <f t="shared" si="106"/>
        <v>1</v>
      </c>
      <c r="I255" s="45">
        <f t="shared" si="107"/>
        <v>52</v>
      </c>
      <c r="J255" s="44">
        <f>SUMIF('Rake Load'!C:C,B255,'Rake Load'!DK:DK)</f>
        <v>0</v>
      </c>
      <c r="K255" s="50">
        <f t="shared" si="108"/>
        <v>0.15555555555555556</v>
      </c>
      <c r="L255" s="50">
        <f t="shared" si="109"/>
        <v>7.7777777777777779E-2</v>
      </c>
      <c r="M255" s="59">
        <f t="shared" si="110"/>
        <v>1</v>
      </c>
      <c r="N255" s="59">
        <f t="shared" si="111"/>
        <v>52</v>
      </c>
      <c r="O255" s="480">
        <f>SUMIF(C$2:C255,C255,D$2:D255)</f>
        <v>43</v>
      </c>
      <c r="P255" s="42">
        <f>SUMIF(C$2:C255,C255,F$2:F255)</f>
        <v>5.6388888888888884</v>
      </c>
      <c r="Q255" s="46">
        <f t="shared" si="112"/>
        <v>0.13113695090439276</v>
      </c>
      <c r="R255" s="45">
        <f t="shared" si="113"/>
        <v>3</v>
      </c>
      <c r="S255" s="45">
        <f t="shared" si="114"/>
        <v>8</v>
      </c>
      <c r="T255" s="480">
        <f>SUM(D$2:D255)</f>
        <v>635</v>
      </c>
      <c r="U255" s="47">
        <f>SUMIF(C$2:C255,C255,E$2:E255)</f>
        <v>150263.97</v>
      </c>
      <c r="V255" s="47">
        <f>SUM(E$2:E255)</f>
        <v>2245827.8059999999</v>
      </c>
      <c r="W255" s="52">
        <f>SUM(F$2:F255)</f>
        <v>40790.979166666686</v>
      </c>
      <c r="X255" s="52">
        <f t="shared" si="115"/>
        <v>64.237762467191629</v>
      </c>
      <c r="Y255" s="45">
        <f t="shared" si="116"/>
        <v>5</v>
      </c>
      <c r="Z255" s="45">
        <f t="shared" si="117"/>
        <v>42</v>
      </c>
      <c r="AA255" s="47">
        <f>SUMIF('Rake Load'!C:C,Summary!B255,'Rake Load'!CA:CA)</f>
        <v>0.38888888888888895</v>
      </c>
      <c r="AB255" s="47">
        <f>SUMIF(C$2:C255,C255,AA$2:AA255)</f>
        <v>13.496527777777779</v>
      </c>
      <c r="AC255" s="47">
        <f>SUM(AA$2:AA255)</f>
        <v>230.65555555557881</v>
      </c>
      <c r="AD255" s="52">
        <f t="shared" si="118"/>
        <v>0.19444444444444448</v>
      </c>
      <c r="AE255" s="52">
        <f t="shared" si="119"/>
        <v>0.31387273901808788</v>
      </c>
      <c r="AF255" s="52">
        <f t="shared" si="120"/>
        <v>0.36323709536311627</v>
      </c>
      <c r="AG255" s="47">
        <f>SUMIF(Unloader!B:B,Summary!B255,Unloader!M:M)</f>
        <v>0</v>
      </c>
      <c r="AH255" s="47">
        <f>SUMIF(C$2:C255,C255,AG$2:AG255)</f>
        <v>110109</v>
      </c>
      <c r="AI255" s="47">
        <f>SUM(AG$2:AG255)</f>
        <v>2762538</v>
      </c>
      <c r="AJ255" s="52">
        <f>SUMIF(Unloader!B:B,Summary!B255,Unloader!W:W)</f>
        <v>0</v>
      </c>
      <c r="AK255" s="52">
        <f>SUMIF(Unloader!B:B,Summary!B255,Unloader!AD:AD)+SUMIF(Unloader!B:B,Summary!B255,Unloader!BR:BR)+SUMIF(Unloader!B:B,Summary!B255,Unloader!BN:BN)</f>
        <v>0</v>
      </c>
      <c r="AL255" s="52">
        <f>SUMIF(C$2:C255,C255,AJ$2:AJ255)</f>
        <v>3.114583333333333</v>
      </c>
      <c r="AM255" s="52">
        <f>SUMIF(C$2:C255,C255,AK$2:AK255)</f>
        <v>0.15277777777777779</v>
      </c>
      <c r="AN255" s="47">
        <f t="shared" si="121"/>
        <v>1549.0128956623682</v>
      </c>
      <c r="AO255" s="47">
        <f>SUM(AJ$2:AJ255)</f>
        <v>81.469444444444406</v>
      </c>
      <c r="AP255" s="47">
        <f>SUM(AK$2:AK255)</f>
        <v>4.272222222222223</v>
      </c>
      <c r="AQ255" s="47">
        <f t="shared" si="122"/>
        <v>1491.0607750710669</v>
      </c>
    </row>
    <row r="256" spans="1:43">
      <c r="A256" s="166">
        <f t="shared" si="123"/>
        <v>255</v>
      </c>
      <c r="B256" s="478">
        <f t="shared" si="123"/>
        <v>40888</v>
      </c>
      <c r="C256" s="42">
        <f t="shared" si="104"/>
        <v>12</v>
      </c>
      <c r="D256" s="170">
        <f>COUNTIF('Rake Load'!C:C,Summary!B256)</f>
        <v>4</v>
      </c>
      <c r="E256" s="170">
        <f>SUMIF('Rake Load'!C:C,B256,'Rake Load'!K:K)</f>
        <v>13821.220000000001</v>
      </c>
      <c r="F256" s="44">
        <f>SUMIF('Rake Load'!C:C,B256,'Rake Load'!AZ:AZ)</f>
        <v>0.44861111111111107</v>
      </c>
      <c r="G256" s="44">
        <f t="shared" si="105"/>
        <v>0.11215277777777777</v>
      </c>
      <c r="H256" s="45">
        <f t="shared" si="106"/>
        <v>2</v>
      </c>
      <c r="I256" s="45">
        <f t="shared" si="107"/>
        <v>41</v>
      </c>
      <c r="J256" s="44">
        <f>SUMIF('Rake Load'!C:C,B256,'Rake Load'!DK:DK)</f>
        <v>0</v>
      </c>
      <c r="K256" s="50">
        <f t="shared" si="108"/>
        <v>0.44861111111111107</v>
      </c>
      <c r="L256" s="50">
        <f t="shared" si="109"/>
        <v>0.11215277777777777</v>
      </c>
      <c r="M256" s="59">
        <f t="shared" si="110"/>
        <v>2</v>
      </c>
      <c r="N256" s="59">
        <f t="shared" si="111"/>
        <v>41</v>
      </c>
      <c r="O256" s="480">
        <f>SUMIF(C$2:C256,C256,D$2:D256)</f>
        <v>47</v>
      </c>
      <c r="P256" s="42">
        <f>SUMIF(C$2:C256,C256,F$2:F256)</f>
        <v>6.0874999999999995</v>
      </c>
      <c r="Q256" s="46">
        <f t="shared" si="112"/>
        <v>0.12952127659574467</v>
      </c>
      <c r="R256" s="45">
        <f t="shared" si="113"/>
        <v>3</v>
      </c>
      <c r="S256" s="45">
        <f t="shared" si="114"/>
        <v>6</v>
      </c>
      <c r="T256" s="480">
        <f>SUM(D$2:D256)</f>
        <v>639</v>
      </c>
      <c r="U256" s="47">
        <f>SUMIF(C$2:C256,C256,E$2:E256)</f>
        <v>164085.19</v>
      </c>
      <c r="V256" s="47">
        <f>SUM(E$2:E256)</f>
        <v>2259649.0260000001</v>
      </c>
      <c r="W256" s="52">
        <f>SUM(F$2:F256)</f>
        <v>40791.427777777797</v>
      </c>
      <c r="X256" s="52">
        <f t="shared" si="115"/>
        <v>63.836350199965253</v>
      </c>
      <c r="Y256" s="45">
        <f t="shared" si="116"/>
        <v>20</v>
      </c>
      <c r="Z256" s="45">
        <f t="shared" si="117"/>
        <v>4</v>
      </c>
      <c r="AA256" s="47">
        <f>SUMIF('Rake Load'!C:C,Summary!B256,'Rake Load'!CA:CA)</f>
        <v>1.8194444444444446</v>
      </c>
      <c r="AB256" s="47">
        <f>SUMIF(C$2:C256,C256,AA$2:AA256)</f>
        <v>15.315972222222223</v>
      </c>
      <c r="AC256" s="47">
        <f>SUM(AA$2:AA256)</f>
        <v>232.47500000002327</v>
      </c>
      <c r="AD256" s="52">
        <f t="shared" si="118"/>
        <v>0.45486111111111116</v>
      </c>
      <c r="AE256" s="52">
        <f t="shared" si="119"/>
        <v>0.32587174940898345</v>
      </c>
      <c r="AF256" s="52">
        <f t="shared" si="120"/>
        <v>0.36381064162757948</v>
      </c>
      <c r="AG256" s="47">
        <f>SUMIF(Unloader!B:B,Summary!B256,Unloader!M:M)</f>
        <v>0</v>
      </c>
      <c r="AH256" s="47">
        <f>SUMIF(C$2:C256,C256,AG$2:AG256)</f>
        <v>110109</v>
      </c>
      <c r="AI256" s="47">
        <f>SUM(AG$2:AG256)</f>
        <v>2762538</v>
      </c>
      <c r="AJ256" s="52">
        <f>SUMIF(Unloader!B:B,Summary!B256,Unloader!W:W)</f>
        <v>0</v>
      </c>
      <c r="AK256" s="52">
        <f>SUMIF(Unloader!B:B,Summary!B256,Unloader!AD:AD)+SUMIF(Unloader!B:B,Summary!B256,Unloader!BR:BR)+SUMIF(Unloader!B:B,Summary!B256,Unloader!BN:BN)</f>
        <v>0</v>
      </c>
      <c r="AL256" s="52">
        <f>SUMIF(C$2:C256,C256,AJ$2:AJ256)</f>
        <v>3.114583333333333</v>
      </c>
      <c r="AM256" s="52">
        <f>SUMIF(C$2:C256,C256,AK$2:AK256)</f>
        <v>0.15277777777777779</v>
      </c>
      <c r="AN256" s="47">
        <f t="shared" si="121"/>
        <v>1549.0128956623682</v>
      </c>
      <c r="AO256" s="47">
        <f>SUM(AJ$2:AJ256)</f>
        <v>81.469444444444406</v>
      </c>
      <c r="AP256" s="47">
        <f>SUM(AK$2:AK256)</f>
        <v>4.272222222222223</v>
      </c>
      <c r="AQ256" s="47">
        <f t="shared" si="122"/>
        <v>1491.0607750710669</v>
      </c>
    </row>
    <row r="257" spans="1:43">
      <c r="A257" s="166">
        <f t="shared" si="123"/>
        <v>256</v>
      </c>
      <c r="B257" s="478">
        <f t="shared" si="123"/>
        <v>40889</v>
      </c>
      <c r="C257" s="42">
        <f t="shared" si="104"/>
        <v>12</v>
      </c>
      <c r="D257" s="170">
        <f>COUNTIF('Rake Load'!C:C,Summary!B257)</f>
        <v>4</v>
      </c>
      <c r="E257" s="170">
        <f>SUMIF('Rake Load'!C:C,B257,'Rake Load'!K:K)</f>
        <v>13628.989999999998</v>
      </c>
      <c r="F257" s="44">
        <f>SUMIF('Rake Load'!C:C,B257,'Rake Load'!AZ:AZ)</f>
        <v>0.53541666666666621</v>
      </c>
      <c r="G257" s="44">
        <f t="shared" si="105"/>
        <v>0.13385416666666655</v>
      </c>
      <c r="H257" s="45">
        <f t="shared" si="106"/>
        <v>3</v>
      </c>
      <c r="I257" s="45">
        <f t="shared" si="107"/>
        <v>12</v>
      </c>
      <c r="J257" s="44">
        <f>SUMIF('Rake Load'!C:C,B257,'Rake Load'!DK:DK)</f>
        <v>0</v>
      </c>
      <c r="K257" s="50">
        <f t="shared" si="108"/>
        <v>0.53541666666666621</v>
      </c>
      <c r="L257" s="50">
        <f t="shared" si="109"/>
        <v>0.13385416666666655</v>
      </c>
      <c r="M257" s="59">
        <f t="shared" si="110"/>
        <v>3</v>
      </c>
      <c r="N257" s="59">
        <f t="shared" si="111"/>
        <v>12</v>
      </c>
      <c r="O257" s="480">
        <f>SUMIF(C$2:C257,C257,D$2:D257)</f>
        <v>51</v>
      </c>
      <c r="P257" s="42">
        <f>SUMIF(C$2:C257,C257,F$2:F257)</f>
        <v>6.6229166666666659</v>
      </c>
      <c r="Q257" s="46">
        <f t="shared" si="112"/>
        <v>0.12986111111111109</v>
      </c>
      <c r="R257" s="45">
        <f t="shared" si="113"/>
        <v>3</v>
      </c>
      <c r="S257" s="45">
        <f t="shared" si="114"/>
        <v>7</v>
      </c>
      <c r="T257" s="480">
        <f>SUM(D$2:D257)</f>
        <v>643</v>
      </c>
      <c r="U257" s="47">
        <f>SUMIF(C$2:C257,C257,E$2:E257)</f>
        <v>177714.18</v>
      </c>
      <c r="V257" s="47">
        <f>SUM(E$2:E257)</f>
        <v>2273278.0160000003</v>
      </c>
      <c r="W257" s="52">
        <f>SUM(F$2:F257)</f>
        <v>40791.963194444463</v>
      </c>
      <c r="X257" s="52">
        <f t="shared" si="115"/>
        <v>63.440067176429956</v>
      </c>
      <c r="Y257" s="45">
        <f t="shared" si="116"/>
        <v>10</v>
      </c>
      <c r="Z257" s="45">
        <f t="shared" si="117"/>
        <v>33</v>
      </c>
      <c r="AA257" s="47">
        <f>SUMIF('Rake Load'!C:C,Summary!B257,'Rake Load'!CA:CA)</f>
        <v>2.5972222222222223</v>
      </c>
      <c r="AB257" s="47">
        <f>SUMIF(C$2:C257,C257,AA$2:AA257)</f>
        <v>17.913194444444446</v>
      </c>
      <c r="AC257" s="47">
        <f>SUM(AA$2:AA257)</f>
        <v>235.0722222222455</v>
      </c>
      <c r="AD257" s="52">
        <f t="shared" si="118"/>
        <v>0.64930555555555558</v>
      </c>
      <c r="AE257" s="52">
        <f t="shared" si="119"/>
        <v>0.3512391067538127</v>
      </c>
      <c r="AF257" s="52">
        <f t="shared" si="120"/>
        <v>0.36558665975465865</v>
      </c>
      <c r="AG257" s="47">
        <f>SUMIF(Unloader!B:B,Summary!B257,Unloader!M:M)</f>
        <v>0</v>
      </c>
      <c r="AH257" s="47">
        <f>SUMIF(C$2:C257,C257,AG$2:AG257)</f>
        <v>110109</v>
      </c>
      <c r="AI257" s="47">
        <f>SUM(AG$2:AG257)</f>
        <v>2762538</v>
      </c>
      <c r="AJ257" s="52">
        <f>SUMIF(Unloader!B:B,Summary!B257,Unloader!W:W)</f>
        <v>0</v>
      </c>
      <c r="AK257" s="52">
        <f>SUMIF(Unloader!B:B,Summary!B257,Unloader!AD:AD)+SUMIF(Unloader!B:B,Summary!B257,Unloader!BR:BR)+SUMIF(Unloader!B:B,Summary!B257,Unloader!BN:BN)</f>
        <v>0</v>
      </c>
      <c r="AL257" s="52">
        <f>SUMIF(C$2:C257,C257,AJ$2:AJ257)</f>
        <v>3.114583333333333</v>
      </c>
      <c r="AM257" s="52">
        <f>SUMIF(C$2:C257,C257,AK$2:AK257)</f>
        <v>0.15277777777777779</v>
      </c>
      <c r="AN257" s="47">
        <f t="shared" si="121"/>
        <v>1549.0128956623682</v>
      </c>
      <c r="AO257" s="47">
        <f>SUM(AJ$2:AJ257)</f>
        <v>81.469444444444406</v>
      </c>
      <c r="AP257" s="47">
        <f>SUM(AK$2:AK257)</f>
        <v>4.272222222222223</v>
      </c>
      <c r="AQ257" s="47">
        <f t="shared" si="122"/>
        <v>1491.0607750710669</v>
      </c>
    </row>
    <row r="258" spans="1:43">
      <c r="A258" s="166">
        <f t="shared" si="123"/>
        <v>257</v>
      </c>
      <c r="B258" s="478">
        <f t="shared" si="123"/>
        <v>40890</v>
      </c>
      <c r="C258" s="42">
        <f t="shared" si="104"/>
        <v>12</v>
      </c>
      <c r="D258" s="170">
        <f>COUNTIF('Rake Load'!C:C,Summary!B258)</f>
        <v>3</v>
      </c>
      <c r="E258" s="170">
        <f>SUMIF('Rake Load'!C:C,B258,'Rake Load'!K:K)</f>
        <v>10865.97</v>
      </c>
      <c r="F258" s="44">
        <f>SUMIF('Rake Load'!C:C,B258,'Rake Load'!AZ:AZ)</f>
        <v>0.49652777777777779</v>
      </c>
      <c r="G258" s="44">
        <f t="shared" si="105"/>
        <v>0.16550925925925927</v>
      </c>
      <c r="H258" s="45">
        <f t="shared" si="106"/>
        <v>3</v>
      </c>
      <c r="I258" s="45">
        <f t="shared" si="107"/>
        <v>58</v>
      </c>
      <c r="J258" s="44">
        <f>SUMIF('Rake Load'!C:C,B258,'Rake Load'!DK:DK)</f>
        <v>0</v>
      </c>
      <c r="K258" s="50">
        <f t="shared" si="108"/>
        <v>0.49652777777777779</v>
      </c>
      <c r="L258" s="50">
        <f t="shared" si="109"/>
        <v>0.16550925925925927</v>
      </c>
      <c r="M258" s="59">
        <f t="shared" si="110"/>
        <v>3</v>
      </c>
      <c r="N258" s="59">
        <f t="shared" si="111"/>
        <v>58</v>
      </c>
      <c r="O258" s="480">
        <f>SUMIF(C$2:C258,C258,D$2:D258)</f>
        <v>54</v>
      </c>
      <c r="P258" s="42">
        <f>SUMIF(C$2:C258,C258,F$2:F258)</f>
        <v>7.1194444444444436</v>
      </c>
      <c r="Q258" s="46">
        <f t="shared" si="112"/>
        <v>0.13184156378600823</v>
      </c>
      <c r="R258" s="45">
        <f t="shared" si="113"/>
        <v>3</v>
      </c>
      <c r="S258" s="45">
        <f t="shared" si="114"/>
        <v>9</v>
      </c>
      <c r="T258" s="480">
        <f>SUM(D$2:D258)</f>
        <v>646</v>
      </c>
      <c r="U258" s="47">
        <f>SUMIF(C$2:C258,C258,E$2:E258)</f>
        <v>188580.15</v>
      </c>
      <c r="V258" s="47">
        <f>SUM(E$2:E258)</f>
        <v>2284143.9860000005</v>
      </c>
      <c r="W258" s="52">
        <f>SUM(F$2:F258)</f>
        <v>40792.459722222244</v>
      </c>
      <c r="X258" s="52">
        <f t="shared" si="115"/>
        <v>63.146222480220189</v>
      </c>
      <c r="Y258" s="45">
        <f t="shared" si="116"/>
        <v>3</v>
      </c>
      <c r="Z258" s="45">
        <f t="shared" si="117"/>
        <v>30</v>
      </c>
      <c r="AA258" s="47">
        <f>SUMIF('Rake Load'!C:C,Summary!B258,'Rake Load'!CA:CA)</f>
        <v>1.2430555555555554</v>
      </c>
      <c r="AB258" s="47">
        <f>SUMIF(C$2:C258,C258,AA$2:AA258)</f>
        <v>19.15625</v>
      </c>
      <c r="AC258" s="47">
        <f>SUM(AA$2:AA258)</f>
        <v>236.31527777780104</v>
      </c>
      <c r="AD258" s="52">
        <f t="shared" si="118"/>
        <v>0.4143518518518518</v>
      </c>
      <c r="AE258" s="52">
        <f t="shared" si="119"/>
        <v>0.35474537037037035</v>
      </c>
      <c r="AF258" s="52">
        <f t="shared" si="120"/>
        <v>0.36581312349504808</v>
      </c>
      <c r="AG258" s="47">
        <f>SUMIF(Unloader!B:B,Summary!B258,Unloader!M:M)</f>
        <v>0</v>
      </c>
      <c r="AH258" s="47">
        <f>SUMIF(C$2:C258,C258,AG$2:AG258)</f>
        <v>110109</v>
      </c>
      <c r="AI258" s="47">
        <f>SUM(AG$2:AG258)</f>
        <v>2762538</v>
      </c>
      <c r="AJ258" s="52">
        <f>SUMIF(Unloader!B:B,Summary!B258,Unloader!W:W)</f>
        <v>0</v>
      </c>
      <c r="AK258" s="52">
        <f>SUMIF(Unloader!B:B,Summary!B258,Unloader!AD:AD)+SUMIF(Unloader!B:B,Summary!B258,Unloader!BR:BR)+SUMIF(Unloader!B:B,Summary!B258,Unloader!BN:BN)</f>
        <v>0</v>
      </c>
      <c r="AL258" s="52">
        <f>SUMIF(C$2:C258,C258,AJ$2:AJ258)</f>
        <v>3.114583333333333</v>
      </c>
      <c r="AM258" s="52">
        <f>SUMIF(C$2:C258,C258,AK$2:AK258)</f>
        <v>0.15277777777777779</v>
      </c>
      <c r="AN258" s="47">
        <f t="shared" si="121"/>
        <v>1549.0128956623682</v>
      </c>
      <c r="AO258" s="47">
        <f>SUM(AJ$2:AJ258)</f>
        <v>81.469444444444406</v>
      </c>
      <c r="AP258" s="47">
        <f>SUM(AK$2:AK258)</f>
        <v>4.272222222222223</v>
      </c>
      <c r="AQ258" s="47">
        <f t="shared" si="122"/>
        <v>1491.0607750710669</v>
      </c>
    </row>
    <row r="259" spans="1:43">
      <c r="A259" s="166">
        <f t="shared" si="123"/>
        <v>258</v>
      </c>
      <c r="B259" s="478">
        <f t="shared" si="123"/>
        <v>40891</v>
      </c>
      <c r="C259" s="42">
        <f t="shared" si="104"/>
        <v>12</v>
      </c>
      <c r="D259" s="170">
        <f>COUNTIF('Rake Load'!C:C,Summary!B259)</f>
        <v>3</v>
      </c>
      <c r="E259" s="170">
        <f>SUMIF('Rake Load'!C:C,B259,'Rake Load'!K:K)</f>
        <v>10344.620000000001</v>
      </c>
      <c r="F259" s="44">
        <f>SUMIF('Rake Load'!C:C,B259,'Rake Load'!AZ:AZ)</f>
        <v>0.30416666666666681</v>
      </c>
      <c r="G259" s="44">
        <f t="shared" si="105"/>
        <v>0.10138888888888893</v>
      </c>
      <c r="H259" s="45">
        <f t="shared" si="106"/>
        <v>2</v>
      </c>
      <c r="I259" s="45">
        <f t="shared" si="107"/>
        <v>26</v>
      </c>
      <c r="J259" s="44">
        <f>SUMIF('Rake Load'!C:C,B259,'Rake Load'!DK:DK)</f>
        <v>0</v>
      </c>
      <c r="K259" s="50">
        <f t="shared" si="108"/>
        <v>0.30416666666666681</v>
      </c>
      <c r="L259" s="50">
        <f t="shared" si="109"/>
        <v>0.10138888888888893</v>
      </c>
      <c r="M259" s="59">
        <f t="shared" si="110"/>
        <v>2</v>
      </c>
      <c r="N259" s="59">
        <f t="shared" si="111"/>
        <v>26</v>
      </c>
      <c r="O259" s="480">
        <f>SUMIF(C$2:C259,C259,D$2:D259)</f>
        <v>57</v>
      </c>
      <c r="P259" s="42">
        <f>SUMIF(C$2:C259,C259,F$2:F259)</f>
        <v>7.4236111111111107</v>
      </c>
      <c r="Q259" s="46">
        <f t="shared" si="112"/>
        <v>0.13023879142300193</v>
      </c>
      <c r="R259" s="45">
        <f t="shared" si="113"/>
        <v>3</v>
      </c>
      <c r="S259" s="45">
        <f t="shared" si="114"/>
        <v>7</v>
      </c>
      <c r="T259" s="480">
        <f>SUM(D$2:D259)</f>
        <v>649</v>
      </c>
      <c r="U259" s="47">
        <f>SUMIF(C$2:C259,C259,E$2:E259)</f>
        <v>198924.77</v>
      </c>
      <c r="V259" s="47">
        <f>SUM(E$2:E259)</f>
        <v>2294488.6060000006</v>
      </c>
      <c r="W259" s="52">
        <f>SUM(F$2:F259)</f>
        <v>40792.763888888912</v>
      </c>
      <c r="X259" s="52">
        <f t="shared" si="115"/>
        <v>62.854797979798015</v>
      </c>
      <c r="Y259" s="45">
        <f t="shared" si="116"/>
        <v>20</v>
      </c>
      <c r="Z259" s="45">
        <f t="shared" si="117"/>
        <v>30</v>
      </c>
      <c r="AA259" s="47">
        <f>SUMIF('Rake Load'!C:C,Summary!B259,'Rake Load'!CA:CA)</f>
        <v>1.1111111111111112</v>
      </c>
      <c r="AB259" s="47">
        <f>SUMIF(C$2:C259,C259,AA$2:AA259)</f>
        <v>20.267361111111111</v>
      </c>
      <c r="AC259" s="47">
        <f>SUM(AA$2:AA259)</f>
        <v>237.42638888891216</v>
      </c>
      <c r="AD259" s="52">
        <f t="shared" si="118"/>
        <v>0.37037037037037041</v>
      </c>
      <c r="AE259" s="52">
        <f t="shared" si="119"/>
        <v>0.355567738791423</v>
      </c>
      <c r="AF259" s="52">
        <f t="shared" si="120"/>
        <v>0.36583418935117434</v>
      </c>
      <c r="AG259" s="47">
        <f>SUMIF(Unloader!B:B,Summary!B259,Unloader!M:M)</f>
        <v>0</v>
      </c>
      <c r="AH259" s="47">
        <f>SUMIF(C$2:C259,C259,AG$2:AG259)</f>
        <v>110109</v>
      </c>
      <c r="AI259" s="47">
        <f>SUM(AG$2:AG259)</f>
        <v>2762538</v>
      </c>
      <c r="AJ259" s="52">
        <f>SUMIF(Unloader!B:B,Summary!B259,Unloader!W:W)</f>
        <v>0</v>
      </c>
      <c r="AK259" s="52">
        <f>SUMIF(Unloader!B:B,Summary!B259,Unloader!AD:AD)+SUMIF(Unloader!B:B,Summary!B259,Unloader!BR:BR)+SUMIF(Unloader!B:B,Summary!B259,Unloader!BN:BN)</f>
        <v>0</v>
      </c>
      <c r="AL259" s="52">
        <f>SUMIF(C$2:C259,C259,AJ$2:AJ259)</f>
        <v>3.114583333333333</v>
      </c>
      <c r="AM259" s="52">
        <f>SUMIF(C$2:C259,C259,AK$2:AK259)</f>
        <v>0.15277777777777779</v>
      </c>
      <c r="AN259" s="47">
        <f t="shared" si="121"/>
        <v>1549.0128956623682</v>
      </c>
      <c r="AO259" s="47">
        <f>SUM(AJ$2:AJ259)</f>
        <v>81.469444444444406</v>
      </c>
      <c r="AP259" s="47">
        <f>SUM(AK$2:AK259)</f>
        <v>4.272222222222223</v>
      </c>
      <c r="AQ259" s="47">
        <f t="shared" si="122"/>
        <v>1491.0607750710669</v>
      </c>
    </row>
    <row r="260" spans="1:43">
      <c r="A260" s="166">
        <f t="shared" si="123"/>
        <v>259</v>
      </c>
      <c r="B260" s="478">
        <f t="shared" si="123"/>
        <v>40892</v>
      </c>
      <c r="C260" s="42">
        <f t="shared" si="104"/>
        <v>12</v>
      </c>
      <c r="D260" s="170">
        <f>COUNTIF('Rake Load'!C:C,Summary!B260)</f>
        <v>2</v>
      </c>
      <c r="E260" s="170">
        <f>SUMIF('Rake Load'!C:C,B260,'Rake Load'!K:K)</f>
        <v>7087.2199999999993</v>
      </c>
      <c r="F260" s="44">
        <f>SUMIF('Rake Load'!C:C,B260,'Rake Load'!AZ:AZ)</f>
        <v>0.17777777777777776</v>
      </c>
      <c r="G260" s="44">
        <f t="shared" si="105"/>
        <v>8.8888888888888878E-2</v>
      </c>
      <c r="H260" s="45">
        <f t="shared" si="106"/>
        <v>2</v>
      </c>
      <c r="I260" s="45">
        <f t="shared" si="107"/>
        <v>8</v>
      </c>
      <c r="J260" s="44">
        <f>SUMIF('Rake Load'!C:C,B260,'Rake Load'!DK:DK)</f>
        <v>0</v>
      </c>
      <c r="K260" s="50">
        <f t="shared" si="108"/>
        <v>0.17777777777777776</v>
      </c>
      <c r="L260" s="50">
        <f t="shared" si="109"/>
        <v>8.8888888888888878E-2</v>
      </c>
      <c r="M260" s="59">
        <f t="shared" si="110"/>
        <v>2</v>
      </c>
      <c r="N260" s="59">
        <f t="shared" si="111"/>
        <v>8</v>
      </c>
      <c r="O260" s="480">
        <f>SUMIF(C$2:C260,C260,D$2:D260)</f>
        <v>59</v>
      </c>
      <c r="P260" s="42">
        <f>SUMIF(C$2:C260,C260,F$2:F260)</f>
        <v>7.6013888888888888</v>
      </c>
      <c r="Q260" s="46">
        <f t="shared" si="112"/>
        <v>0.12883709981167607</v>
      </c>
      <c r="R260" s="45">
        <f t="shared" si="113"/>
        <v>3</v>
      </c>
      <c r="S260" s="45">
        <f t="shared" si="114"/>
        <v>5</v>
      </c>
      <c r="T260" s="480">
        <f>SUM(D$2:D260)</f>
        <v>651</v>
      </c>
      <c r="U260" s="47">
        <f>SUMIF(C$2:C260,C260,E$2:E260)</f>
        <v>206011.99</v>
      </c>
      <c r="V260" s="47">
        <f>SUM(E$2:E260)</f>
        <v>2301575.8260000008</v>
      </c>
      <c r="W260" s="52">
        <f>SUM(F$2:F260)</f>
        <v>40792.941666666688</v>
      </c>
      <c r="X260" s="52">
        <f t="shared" si="115"/>
        <v>62.661968766001053</v>
      </c>
      <c r="Y260" s="45">
        <f t="shared" si="116"/>
        <v>15</v>
      </c>
      <c r="Z260" s="45">
        <f t="shared" si="117"/>
        <v>53</v>
      </c>
      <c r="AA260" s="47">
        <f>SUMIF('Rake Load'!C:C,Summary!B260,'Rake Load'!CA:CA)</f>
        <v>0.40972222222222227</v>
      </c>
      <c r="AB260" s="47">
        <f>SUMIF(C$2:C260,C260,AA$2:AA260)</f>
        <v>20.677083333333332</v>
      </c>
      <c r="AC260" s="47">
        <f>SUM(AA$2:AA260)</f>
        <v>237.83611111113439</v>
      </c>
      <c r="AD260" s="52">
        <f t="shared" si="118"/>
        <v>0.20486111111111113</v>
      </c>
      <c r="AE260" s="52">
        <f t="shared" si="119"/>
        <v>0.3504590395480226</v>
      </c>
      <c r="AF260" s="52">
        <f t="shared" si="120"/>
        <v>0.3653396484042003</v>
      </c>
      <c r="AG260" s="47">
        <f>SUMIF(Unloader!B:B,Summary!B260,Unloader!M:M)</f>
        <v>0</v>
      </c>
      <c r="AH260" s="47">
        <f>SUMIF(C$2:C260,C260,AG$2:AG260)</f>
        <v>110109</v>
      </c>
      <c r="AI260" s="47">
        <f>SUM(AG$2:AG260)</f>
        <v>2762538</v>
      </c>
      <c r="AJ260" s="52">
        <f>SUMIF(Unloader!B:B,Summary!B260,Unloader!W:W)</f>
        <v>0</v>
      </c>
      <c r="AK260" s="52">
        <f>SUMIF(Unloader!B:B,Summary!B260,Unloader!AD:AD)+SUMIF(Unloader!B:B,Summary!B260,Unloader!BR:BR)+SUMIF(Unloader!B:B,Summary!B260,Unloader!BN:BN)</f>
        <v>0</v>
      </c>
      <c r="AL260" s="52">
        <f>SUMIF(C$2:C260,C260,AJ$2:AJ260)</f>
        <v>3.114583333333333</v>
      </c>
      <c r="AM260" s="52">
        <f>SUMIF(C$2:C260,C260,AK$2:AK260)</f>
        <v>0.15277777777777779</v>
      </c>
      <c r="AN260" s="47">
        <f t="shared" si="121"/>
        <v>1549.0128956623682</v>
      </c>
      <c r="AO260" s="47">
        <f>SUM(AJ$2:AJ260)</f>
        <v>81.469444444444406</v>
      </c>
      <c r="AP260" s="47">
        <f>SUM(AK$2:AK260)</f>
        <v>4.272222222222223</v>
      </c>
      <c r="AQ260" s="47">
        <f t="shared" si="122"/>
        <v>1491.0607750710669</v>
      </c>
    </row>
    <row r="261" spans="1:43">
      <c r="A261" s="166">
        <f t="shared" si="123"/>
        <v>260</v>
      </c>
      <c r="B261" s="478">
        <f t="shared" si="123"/>
        <v>40893</v>
      </c>
      <c r="C261" s="42">
        <f t="shared" si="104"/>
        <v>12</v>
      </c>
      <c r="D261" s="170">
        <f>COUNTIF('Rake Load'!C:C,Summary!B261)</f>
        <v>4</v>
      </c>
      <c r="E261" s="170">
        <f>SUMIF('Rake Load'!C:C,B261,'Rake Load'!K:K)</f>
        <v>13905.61</v>
      </c>
      <c r="F261" s="44">
        <f>SUMIF('Rake Load'!C:C,B261,'Rake Load'!AZ:AZ)</f>
        <v>0.57499999999999984</v>
      </c>
      <c r="G261" s="44">
        <f t="shared" si="105"/>
        <v>0.14374999999999996</v>
      </c>
      <c r="H261" s="45">
        <f t="shared" si="106"/>
        <v>3</v>
      </c>
      <c r="I261" s="45">
        <f t="shared" si="107"/>
        <v>27</v>
      </c>
      <c r="J261" s="44">
        <f>SUMIF('Rake Load'!C:C,B261,'Rake Load'!DK:DK)</f>
        <v>0</v>
      </c>
      <c r="K261" s="50">
        <f t="shared" si="108"/>
        <v>0.57499999999999984</v>
      </c>
      <c r="L261" s="50">
        <f t="shared" si="109"/>
        <v>0.14374999999999996</v>
      </c>
      <c r="M261" s="59">
        <f t="shared" si="110"/>
        <v>3</v>
      </c>
      <c r="N261" s="59">
        <f t="shared" si="111"/>
        <v>27</v>
      </c>
      <c r="O261" s="480">
        <f>SUMIF(C$2:C261,C261,D$2:D261)</f>
        <v>63</v>
      </c>
      <c r="P261" s="42">
        <f>SUMIF(C$2:C261,C261,F$2:F261)</f>
        <v>8.1763888888888889</v>
      </c>
      <c r="Q261" s="46">
        <f t="shared" si="112"/>
        <v>0.12978395061728396</v>
      </c>
      <c r="R261" s="45">
        <f t="shared" si="113"/>
        <v>3</v>
      </c>
      <c r="S261" s="45">
        <f t="shared" si="114"/>
        <v>6</v>
      </c>
      <c r="T261" s="480">
        <f>SUM(D$2:D261)</f>
        <v>655</v>
      </c>
      <c r="U261" s="47">
        <f>SUMIF(C$2:C261,C261,E$2:E261)</f>
        <v>219917.59999999998</v>
      </c>
      <c r="V261" s="47">
        <f>SUM(E$2:E261)</f>
        <v>2315481.4360000007</v>
      </c>
      <c r="W261" s="52">
        <f>SUM(F$2:F261)</f>
        <v>40793.516666666685</v>
      </c>
      <c r="X261" s="52">
        <f t="shared" si="115"/>
        <v>62.280178117048372</v>
      </c>
      <c r="Y261" s="45">
        <f t="shared" si="116"/>
        <v>6</v>
      </c>
      <c r="Z261" s="45">
        <f t="shared" si="117"/>
        <v>43</v>
      </c>
      <c r="AA261" s="47">
        <f>SUMIF('Rake Load'!C:C,Summary!B261,'Rake Load'!CA:CA)</f>
        <v>1.2395833333333333</v>
      </c>
      <c r="AB261" s="47">
        <f>SUMIF(C$2:C261,C261,AA$2:AA261)</f>
        <v>21.916666666666664</v>
      </c>
      <c r="AC261" s="47">
        <f>SUM(AA$2:AA261)</f>
        <v>239.07569444446773</v>
      </c>
      <c r="AD261" s="52">
        <f t="shared" si="118"/>
        <v>0.30989583333333331</v>
      </c>
      <c r="AE261" s="52">
        <f t="shared" si="119"/>
        <v>0.34788359788359785</v>
      </c>
      <c r="AF261" s="52">
        <f t="shared" si="120"/>
        <v>0.36500106022056139</v>
      </c>
      <c r="AG261" s="47">
        <f>SUMIF(Unloader!B:B,Summary!B261,Unloader!M:M)</f>
        <v>0</v>
      </c>
      <c r="AH261" s="47">
        <f>SUMIF(C$2:C261,C261,AG$2:AG261)</f>
        <v>110109</v>
      </c>
      <c r="AI261" s="47">
        <f>SUM(AG$2:AG261)</f>
        <v>2762538</v>
      </c>
      <c r="AJ261" s="52">
        <f>SUMIF(Unloader!B:B,Summary!B261,Unloader!W:W)</f>
        <v>0</v>
      </c>
      <c r="AK261" s="52">
        <f>SUMIF(Unloader!B:B,Summary!B261,Unloader!AD:AD)+SUMIF(Unloader!B:B,Summary!B261,Unloader!BR:BR)+SUMIF(Unloader!B:B,Summary!B261,Unloader!BN:BN)</f>
        <v>0</v>
      </c>
      <c r="AL261" s="52">
        <f>SUMIF(C$2:C261,C261,AJ$2:AJ261)</f>
        <v>3.114583333333333</v>
      </c>
      <c r="AM261" s="52">
        <f>SUMIF(C$2:C261,C261,AK$2:AK261)</f>
        <v>0.15277777777777779</v>
      </c>
      <c r="AN261" s="47">
        <f t="shared" si="121"/>
        <v>1549.0128956623682</v>
      </c>
      <c r="AO261" s="47">
        <f>SUM(AJ$2:AJ261)</f>
        <v>81.469444444444406</v>
      </c>
      <c r="AP261" s="47">
        <f>SUM(AK$2:AK261)</f>
        <v>4.272222222222223</v>
      </c>
      <c r="AQ261" s="47">
        <f t="shared" si="122"/>
        <v>1491.0607750710669</v>
      </c>
    </row>
    <row r="262" spans="1:43">
      <c r="A262" s="166">
        <f t="shared" si="123"/>
        <v>261</v>
      </c>
      <c r="B262" s="478">
        <f t="shared" si="123"/>
        <v>40894</v>
      </c>
      <c r="C262" s="42">
        <f t="shared" si="104"/>
        <v>12</v>
      </c>
      <c r="D262" s="170">
        <f>COUNTIF('Rake Load'!C:C,Summary!B262)</f>
        <v>5</v>
      </c>
      <c r="E262" s="170">
        <f>SUMIF('Rake Load'!C:C,B262,'Rake Load'!K:K)</f>
        <v>18125.919999999998</v>
      </c>
      <c r="F262" s="44">
        <f>SUMIF('Rake Load'!C:C,B262,'Rake Load'!AZ:AZ)</f>
        <v>0.65972222222222221</v>
      </c>
      <c r="G262" s="44">
        <f t="shared" si="105"/>
        <v>0.13194444444444445</v>
      </c>
      <c r="H262" s="45">
        <f t="shared" si="106"/>
        <v>3</v>
      </c>
      <c r="I262" s="45">
        <f t="shared" si="107"/>
        <v>10</v>
      </c>
      <c r="J262" s="44">
        <f>SUMIF('Rake Load'!C:C,B262,'Rake Load'!DK:DK)</f>
        <v>0</v>
      </c>
      <c r="K262" s="50">
        <f t="shared" si="108"/>
        <v>0.65972222222222221</v>
      </c>
      <c r="L262" s="50">
        <f t="shared" si="109"/>
        <v>0.13194444444444445</v>
      </c>
      <c r="M262" s="59">
        <f t="shared" si="110"/>
        <v>3</v>
      </c>
      <c r="N262" s="59">
        <f t="shared" si="111"/>
        <v>10</v>
      </c>
      <c r="O262" s="480">
        <f>SUMIF(C$2:C262,C262,D$2:D262)</f>
        <v>68</v>
      </c>
      <c r="P262" s="42">
        <f>SUMIF(C$2:C262,C262,F$2:F262)</f>
        <v>8.8361111111111104</v>
      </c>
      <c r="Q262" s="46">
        <f t="shared" si="112"/>
        <v>0.12994281045751632</v>
      </c>
      <c r="R262" s="45">
        <f t="shared" si="113"/>
        <v>3</v>
      </c>
      <c r="S262" s="45">
        <f t="shared" si="114"/>
        <v>7</v>
      </c>
      <c r="T262" s="480">
        <f>SUM(D$2:D262)</f>
        <v>660</v>
      </c>
      <c r="U262" s="47">
        <f>SUMIF(C$2:C262,C262,E$2:E262)</f>
        <v>238043.51999999996</v>
      </c>
      <c r="V262" s="47">
        <f>SUM(E$2:E262)</f>
        <v>2333607.3560000006</v>
      </c>
      <c r="W262" s="52">
        <f>SUM(F$2:F262)</f>
        <v>40794.176388888904</v>
      </c>
      <c r="X262" s="52">
        <f t="shared" si="115"/>
        <v>61.809358164983188</v>
      </c>
      <c r="Y262" s="45">
        <f t="shared" si="116"/>
        <v>19</v>
      </c>
      <c r="Z262" s="45">
        <f t="shared" si="117"/>
        <v>25</v>
      </c>
      <c r="AA262" s="47">
        <f>SUMIF('Rake Load'!C:C,Summary!B262,'Rake Load'!CA:CA)</f>
        <v>2.3541666666666665</v>
      </c>
      <c r="AB262" s="47">
        <f>SUMIF(C$2:C262,C262,AA$2:AA262)</f>
        <v>24.270833333333332</v>
      </c>
      <c r="AC262" s="47">
        <f>SUM(AA$2:AA262)</f>
        <v>241.42986111113439</v>
      </c>
      <c r="AD262" s="52">
        <f t="shared" si="118"/>
        <v>0.47083333333333333</v>
      </c>
      <c r="AE262" s="52">
        <f t="shared" si="119"/>
        <v>0.35692401960784315</v>
      </c>
      <c r="AF262" s="52">
        <f t="shared" si="120"/>
        <v>0.36580281986535512</v>
      </c>
      <c r="AG262" s="47">
        <f>SUMIF(Unloader!B:B,Summary!B262,Unloader!M:M)</f>
        <v>17966</v>
      </c>
      <c r="AH262" s="47">
        <f>SUMIF(C$2:C262,C262,AG$2:AG262)</f>
        <v>128075</v>
      </c>
      <c r="AI262" s="47">
        <f>SUM(AG$2:AG262)</f>
        <v>2780504</v>
      </c>
      <c r="AJ262" s="52">
        <f>SUMIF(Unloader!B:B,Summary!B262,Unloader!W:W)</f>
        <v>0.51736111111111105</v>
      </c>
      <c r="AK262" s="52">
        <f>SUMIF(Unloader!B:B,Summary!B262,Unloader!AD:AD)+SUMIF(Unloader!B:B,Summary!B262,Unloader!BR:BR)+SUMIF(Unloader!B:B,Summary!B262,Unloader!BN:BN)</f>
        <v>8.4027777777777771E-2</v>
      </c>
      <c r="AL262" s="52">
        <f>SUMIF(C$2:C262,C262,AJ$2:AJ262)</f>
        <v>3.6319444444444442</v>
      </c>
      <c r="AM262" s="52">
        <f>SUMIF(C$2:C262,C262,AK$2:AK262)</f>
        <v>0.23680555555555555</v>
      </c>
      <c r="AN262" s="47">
        <f t="shared" si="121"/>
        <v>1571.7938228676624</v>
      </c>
      <c r="AO262" s="47">
        <f>SUM(AJ$2:AJ262)</f>
        <v>81.98680555555552</v>
      </c>
      <c r="AP262" s="47">
        <f>SUM(AK$2:AK262)</f>
        <v>4.3562500000000011</v>
      </c>
      <c r="AQ262" s="47">
        <f t="shared" si="122"/>
        <v>1492.3805775217381</v>
      </c>
    </row>
    <row r="263" spans="1:43">
      <c r="A263" s="166">
        <f t="shared" si="123"/>
        <v>262</v>
      </c>
      <c r="B263" s="478">
        <f t="shared" si="123"/>
        <v>40895</v>
      </c>
      <c r="C263" s="42">
        <f t="shared" si="104"/>
        <v>12</v>
      </c>
      <c r="D263" s="170">
        <f>COUNTIF('Rake Load'!C:C,Summary!B263)</f>
        <v>3</v>
      </c>
      <c r="E263" s="170">
        <f>SUMIF('Rake Load'!C:C,B263,'Rake Load'!K:K)</f>
        <v>10437.9</v>
      </c>
      <c r="F263" s="44">
        <f>SUMIF('Rake Load'!C:C,B263,'Rake Load'!AZ:AZ)</f>
        <v>0.32638888888888862</v>
      </c>
      <c r="G263" s="44">
        <f t="shared" si="105"/>
        <v>0.10879629629629621</v>
      </c>
      <c r="H263" s="45">
        <f t="shared" si="106"/>
        <v>2</v>
      </c>
      <c r="I263" s="45">
        <f t="shared" si="107"/>
        <v>36</v>
      </c>
      <c r="J263" s="44">
        <f>SUMIF('Rake Load'!C:C,B263,'Rake Load'!DK:DK)</f>
        <v>0</v>
      </c>
      <c r="K263" s="50">
        <f t="shared" si="108"/>
        <v>0.32638888888888862</v>
      </c>
      <c r="L263" s="50">
        <f t="shared" si="109"/>
        <v>0.10879629629629621</v>
      </c>
      <c r="M263" s="59">
        <f t="shared" si="110"/>
        <v>2</v>
      </c>
      <c r="N263" s="59">
        <f t="shared" si="111"/>
        <v>36</v>
      </c>
      <c r="O263" s="480">
        <f>SUMIF(C$2:C263,C263,D$2:D263)</f>
        <v>71</v>
      </c>
      <c r="P263" s="42">
        <f>SUMIF(C$2:C263,C263,F$2:F263)</f>
        <v>9.1624999999999996</v>
      </c>
      <c r="Q263" s="46">
        <f t="shared" si="112"/>
        <v>0.12904929577464788</v>
      </c>
      <c r="R263" s="45">
        <f t="shared" si="113"/>
        <v>3</v>
      </c>
      <c r="S263" s="45">
        <f t="shared" si="114"/>
        <v>5</v>
      </c>
      <c r="T263" s="480">
        <f>SUM(D$2:D263)</f>
        <v>663</v>
      </c>
      <c r="U263" s="47">
        <f>SUMIF(C$2:C263,C263,E$2:E263)</f>
        <v>248481.41999999995</v>
      </c>
      <c r="V263" s="47">
        <f>SUM(E$2:E263)</f>
        <v>2344045.2560000005</v>
      </c>
      <c r="W263" s="52">
        <f>SUM(F$2:F263)</f>
        <v>40794.502777777794</v>
      </c>
      <c r="X263" s="52">
        <f t="shared" si="115"/>
        <v>61.530170102228951</v>
      </c>
      <c r="Y263" s="45">
        <f t="shared" si="116"/>
        <v>12</v>
      </c>
      <c r="Z263" s="45">
        <f t="shared" si="117"/>
        <v>43</v>
      </c>
      <c r="AA263" s="47">
        <f>SUMIF('Rake Load'!C:C,Summary!B263,'Rake Load'!CA:CA)</f>
        <v>1.8645833333333335</v>
      </c>
      <c r="AB263" s="47">
        <f>SUMIF(C$2:C263,C263,AA$2:AA263)</f>
        <v>26.135416666666664</v>
      </c>
      <c r="AC263" s="47">
        <f>SUM(AA$2:AA263)</f>
        <v>243.29444444446773</v>
      </c>
      <c r="AD263" s="52">
        <f t="shared" si="118"/>
        <v>0.62152777777777779</v>
      </c>
      <c r="AE263" s="52">
        <f t="shared" si="119"/>
        <v>0.36810446009389669</v>
      </c>
      <c r="AF263" s="52">
        <f t="shared" si="120"/>
        <v>0.36695994637174617</v>
      </c>
      <c r="AG263" s="47">
        <f>SUMIF(Unloader!B:B,Summary!B263,Unloader!M:M)</f>
        <v>30885</v>
      </c>
      <c r="AH263" s="47">
        <f>SUMIF(C$2:C263,C263,AG$2:AG263)</f>
        <v>158960</v>
      </c>
      <c r="AI263" s="47">
        <f>SUM(AG$2:AG263)</f>
        <v>2811389</v>
      </c>
      <c r="AJ263" s="52">
        <f>SUMIF(Unloader!B:B,Summary!B263,Unloader!W:W)</f>
        <v>0.60763888888888895</v>
      </c>
      <c r="AK263" s="52">
        <f>SUMIF(Unloader!B:B,Summary!B263,Unloader!AD:AD)+SUMIF(Unloader!B:B,Summary!B263,Unloader!BR:BR)+SUMIF(Unloader!B:B,Summary!B263,Unloader!BN:BN)</f>
        <v>3.472222222222222E-3</v>
      </c>
      <c r="AL263" s="52">
        <f>SUMIF(C$2:C263,C263,AJ$2:AJ263)</f>
        <v>4.239583333333333</v>
      </c>
      <c r="AM263" s="52">
        <f>SUMIF(C$2:C263,C263,AK$2:AK263)</f>
        <v>0.24027777777777776</v>
      </c>
      <c r="AN263" s="47">
        <f t="shared" si="121"/>
        <v>1656.1208543149853</v>
      </c>
      <c r="AO263" s="47">
        <f>SUM(AJ$2:AJ263)</f>
        <v>82.594444444444406</v>
      </c>
      <c r="AP263" s="47">
        <f>SUM(AK$2:AK263)</f>
        <v>4.3597222222222234</v>
      </c>
      <c r="AQ263" s="47">
        <f t="shared" si="122"/>
        <v>1497.3045855598366</v>
      </c>
    </row>
    <row r="264" spans="1:43">
      <c r="A264" s="166">
        <f t="shared" ref="A264:B279" si="124">A263+1</f>
        <v>263</v>
      </c>
      <c r="B264" s="478">
        <f t="shared" si="124"/>
        <v>40896</v>
      </c>
      <c r="C264" s="42">
        <f t="shared" si="104"/>
        <v>12</v>
      </c>
      <c r="D264" s="170">
        <f>COUNTIF('Rake Load'!C:C,Summary!B264)</f>
        <v>7</v>
      </c>
      <c r="E264" s="170">
        <f>SUMIF('Rake Load'!C:C,B264,'Rake Load'!K:K)</f>
        <v>24710.28</v>
      </c>
      <c r="F264" s="44">
        <f>SUMIF('Rake Load'!C:C,B264,'Rake Load'!AZ:AZ)</f>
        <v>0.86180555555555549</v>
      </c>
      <c r="G264" s="44">
        <f t="shared" si="105"/>
        <v>0.12311507936507936</v>
      </c>
      <c r="H264" s="45">
        <f t="shared" si="106"/>
        <v>2</v>
      </c>
      <c r="I264" s="45">
        <f t="shared" si="107"/>
        <v>57</v>
      </c>
      <c r="J264" s="44">
        <f>SUMIF('Rake Load'!C:C,B264,'Rake Load'!DK:DK)</f>
        <v>0</v>
      </c>
      <c r="K264" s="50">
        <f t="shared" si="108"/>
        <v>0.86180555555555549</v>
      </c>
      <c r="L264" s="50">
        <f t="shared" si="109"/>
        <v>0.12311507936507936</v>
      </c>
      <c r="M264" s="59">
        <f t="shared" si="110"/>
        <v>2</v>
      </c>
      <c r="N264" s="59">
        <f t="shared" si="111"/>
        <v>57</v>
      </c>
      <c r="O264" s="480">
        <f>SUMIF(C$2:C264,C264,D$2:D264)</f>
        <v>78</v>
      </c>
      <c r="P264" s="42">
        <f>SUMIF(C$2:C264,C264,F$2:F264)</f>
        <v>10.024305555555555</v>
      </c>
      <c r="Q264" s="46">
        <f t="shared" si="112"/>
        <v>0.1285167378917379</v>
      </c>
      <c r="R264" s="45">
        <f t="shared" si="113"/>
        <v>3</v>
      </c>
      <c r="S264" s="45">
        <f t="shared" si="114"/>
        <v>5</v>
      </c>
      <c r="T264" s="480">
        <f>SUM(D$2:D264)</f>
        <v>670</v>
      </c>
      <c r="U264" s="47">
        <f>SUMIF(C$2:C264,C264,E$2:E264)</f>
        <v>273191.69999999995</v>
      </c>
      <c r="V264" s="47">
        <f>SUM(E$2:E264)</f>
        <v>2368755.5360000003</v>
      </c>
      <c r="W264" s="52">
        <f>SUM(F$2:F264)</f>
        <v>40795.36458333335</v>
      </c>
      <c r="X264" s="52">
        <f t="shared" si="115"/>
        <v>60.888603855721421</v>
      </c>
      <c r="Y264" s="45">
        <f t="shared" si="116"/>
        <v>21</v>
      </c>
      <c r="Z264" s="45">
        <f t="shared" si="117"/>
        <v>19</v>
      </c>
      <c r="AA264" s="47">
        <f>SUMIF('Rake Load'!C:C,Summary!B264,'Rake Load'!CA:CA)</f>
        <v>3.9687500000000004</v>
      </c>
      <c r="AB264" s="47">
        <f>SUMIF(C$2:C264,C264,AA$2:AA264)</f>
        <v>30.104166666666664</v>
      </c>
      <c r="AC264" s="47">
        <f>SUM(AA$2:AA264)</f>
        <v>247.26319444446773</v>
      </c>
      <c r="AD264" s="52">
        <f t="shared" si="118"/>
        <v>0.56696428571428581</v>
      </c>
      <c r="AE264" s="52">
        <f t="shared" si="119"/>
        <v>0.38595085470085466</v>
      </c>
      <c r="AF264" s="52">
        <f t="shared" si="120"/>
        <v>0.36904954394696676</v>
      </c>
      <c r="AG264" s="47">
        <f>SUMIF(Unloader!B:B,Summary!B264,Unloader!M:M)</f>
        <v>42733</v>
      </c>
      <c r="AH264" s="47">
        <f>SUMIF(C$2:C264,C264,AG$2:AG264)</f>
        <v>201693</v>
      </c>
      <c r="AI264" s="47">
        <f>SUM(AG$2:AG264)</f>
        <v>2854122</v>
      </c>
      <c r="AJ264" s="52">
        <f>SUMIF(Unloader!B:B,Summary!B264,Unloader!W:W)</f>
        <v>1</v>
      </c>
      <c r="AK264" s="52">
        <f>SUMIF(Unloader!B:B,Summary!B264,Unloader!AD:AD)+SUMIF(Unloader!B:B,Summary!B264,Unloader!BR:BR)+SUMIF(Unloader!B:B,Summary!B264,Unloader!BN:BN)</f>
        <v>0</v>
      </c>
      <c r="AL264" s="52">
        <f>SUMIF(C$2:C264,C264,AJ$2:AJ264)</f>
        <v>5.239583333333333</v>
      </c>
      <c r="AM264" s="52">
        <f>SUMIF(C$2:C264,C264,AK$2:AK264)</f>
        <v>0.24027777777777776</v>
      </c>
      <c r="AN264" s="47">
        <f t="shared" si="121"/>
        <v>1681.0084733990834</v>
      </c>
      <c r="AO264" s="47">
        <f>SUM(AJ$2:AJ264)</f>
        <v>83.594444444444406</v>
      </c>
      <c r="AP264" s="47">
        <f>SUM(AK$2:AK264)</f>
        <v>4.3597222222222234</v>
      </c>
      <c r="AQ264" s="47">
        <f t="shared" si="122"/>
        <v>1500.879244158531</v>
      </c>
    </row>
    <row r="265" spans="1:43">
      <c r="A265" s="166">
        <f t="shared" si="124"/>
        <v>264</v>
      </c>
      <c r="B265" s="478">
        <f t="shared" si="124"/>
        <v>40897</v>
      </c>
      <c r="C265" s="42">
        <f t="shared" si="104"/>
        <v>12</v>
      </c>
      <c r="D265" s="170">
        <f>COUNTIF('Rake Load'!C:C,Summary!B265)</f>
        <v>4</v>
      </c>
      <c r="E265" s="170">
        <f>SUMIF('Rake Load'!C:C,B265,'Rake Load'!K:K)</f>
        <v>13439.159999999998</v>
      </c>
      <c r="F265" s="44">
        <f>SUMIF('Rake Load'!C:C,B265,'Rake Load'!AZ:AZ)</f>
        <v>0.94930555555555574</v>
      </c>
      <c r="G265" s="44">
        <f t="shared" si="105"/>
        <v>0.23732638888888893</v>
      </c>
      <c r="H265" s="45">
        <f t="shared" si="106"/>
        <v>5</v>
      </c>
      <c r="I265" s="45">
        <f t="shared" si="107"/>
        <v>41</v>
      </c>
      <c r="J265" s="44">
        <f>SUMIF('Rake Load'!C:C,B265,'Rake Load'!DK:DK)</f>
        <v>0</v>
      </c>
      <c r="K265" s="50">
        <f t="shared" si="108"/>
        <v>0.94930555555555574</v>
      </c>
      <c r="L265" s="50">
        <f t="shared" si="109"/>
        <v>0.23732638888888893</v>
      </c>
      <c r="M265" s="59">
        <f t="shared" si="110"/>
        <v>5</v>
      </c>
      <c r="N265" s="59">
        <f t="shared" si="111"/>
        <v>41</v>
      </c>
      <c r="O265" s="480">
        <f>SUMIF(C$2:C265,C265,D$2:D265)</f>
        <v>82</v>
      </c>
      <c r="P265" s="42">
        <f>SUMIF(C$2:C265,C265,F$2:F265)</f>
        <v>10.973611111111111</v>
      </c>
      <c r="Q265" s="46">
        <f t="shared" si="112"/>
        <v>0.13382452574525747</v>
      </c>
      <c r="R265" s="45">
        <f t="shared" si="113"/>
        <v>3</v>
      </c>
      <c r="S265" s="45">
        <f t="shared" si="114"/>
        <v>12</v>
      </c>
      <c r="T265" s="480">
        <f>SUM(D$2:D265)</f>
        <v>674</v>
      </c>
      <c r="U265" s="47">
        <f>SUMIF(C$2:C265,C265,E$2:E265)</f>
        <v>286630.85999999993</v>
      </c>
      <c r="V265" s="47">
        <f>SUM(E$2:E265)</f>
        <v>2382194.6960000005</v>
      </c>
      <c r="W265" s="52">
        <f>SUM(F$2:F265)</f>
        <v>40796.313888888908</v>
      </c>
      <c r="X265" s="52">
        <f t="shared" si="115"/>
        <v>60.528655621496895</v>
      </c>
      <c r="Y265" s="45">
        <f t="shared" si="116"/>
        <v>12</v>
      </c>
      <c r="Z265" s="45">
        <f t="shared" si="117"/>
        <v>41</v>
      </c>
      <c r="AA265" s="47">
        <f>SUMIF('Rake Load'!C:C,Summary!B265,'Rake Load'!CA:CA)</f>
        <v>2.1527777777777777</v>
      </c>
      <c r="AB265" s="47">
        <f>SUMIF(C$2:C265,C265,AA$2:AA265)</f>
        <v>32.256944444444443</v>
      </c>
      <c r="AC265" s="47">
        <f>SUM(AA$2:AA265)</f>
        <v>249.4159722222455</v>
      </c>
      <c r="AD265" s="52">
        <f t="shared" si="118"/>
        <v>0.53819444444444442</v>
      </c>
      <c r="AE265" s="52">
        <f t="shared" si="119"/>
        <v>0.39337737127371269</v>
      </c>
      <c r="AF265" s="52">
        <f t="shared" si="120"/>
        <v>0.3700533712496224</v>
      </c>
      <c r="AG265" s="47">
        <f>SUMIF(Unloader!B:B,Summary!B265,Unloader!M:M)</f>
        <v>33777</v>
      </c>
      <c r="AH265" s="47">
        <f>SUMIF(C$2:C265,C265,AG$2:AG265)</f>
        <v>235470</v>
      </c>
      <c r="AI265" s="47">
        <f>SUM(AG$2:AG265)</f>
        <v>2887899</v>
      </c>
      <c r="AJ265" s="52">
        <f>SUMIF(Unloader!B:B,Summary!B265,Unloader!W:W)</f>
        <v>1</v>
      </c>
      <c r="AK265" s="52">
        <f>SUMIF(Unloader!B:B,Summary!B265,Unloader!AD:AD)+SUMIF(Unloader!B:B,Summary!B265,Unloader!BR:BR)+SUMIF(Unloader!B:B,Summary!B265,Unloader!BN:BN)</f>
        <v>0</v>
      </c>
      <c r="AL265" s="52">
        <f>SUMIF(C$2:C265,C265,AJ$2:AJ265)</f>
        <v>6.239583333333333</v>
      </c>
      <c r="AM265" s="52">
        <f>SUMIF(C$2:C265,C265,AK$2:AK265)</f>
        <v>0.24027777777777776</v>
      </c>
      <c r="AN265" s="47">
        <f t="shared" si="121"/>
        <v>1635.3976154647528</v>
      </c>
      <c r="AO265" s="47">
        <f>SUM(AJ$2:AJ265)</f>
        <v>84.594444444444406</v>
      </c>
      <c r="AP265" s="47">
        <f>SUM(AK$2:AK265)</f>
        <v>4.3597222222222234</v>
      </c>
      <c r="AQ265" s="47">
        <f t="shared" si="122"/>
        <v>1499.713860374942</v>
      </c>
    </row>
    <row r="266" spans="1:43">
      <c r="A266" s="166">
        <f t="shared" si="124"/>
        <v>265</v>
      </c>
      <c r="B266" s="478">
        <f t="shared" si="124"/>
        <v>40898</v>
      </c>
      <c r="C266" s="42">
        <f t="shared" si="104"/>
        <v>12</v>
      </c>
      <c r="D266" s="170">
        <f>COUNTIF('Rake Load'!C:C,Summary!B266)</f>
        <v>4</v>
      </c>
      <c r="E266" s="170">
        <f>SUMIF('Rake Load'!C:C,B266,'Rake Load'!K:K)</f>
        <v>14872.44</v>
      </c>
      <c r="F266" s="44">
        <f>SUMIF('Rake Load'!C:C,B266,'Rake Load'!AZ:AZ)</f>
        <v>1.2298611111111115</v>
      </c>
      <c r="G266" s="44">
        <f t="shared" si="105"/>
        <v>0.30746527777777788</v>
      </c>
      <c r="H266" s="45">
        <f t="shared" si="106"/>
        <v>7</v>
      </c>
      <c r="I266" s="45">
        <f t="shared" si="107"/>
        <v>22</v>
      </c>
      <c r="J266" s="44">
        <f>SUMIF('Rake Load'!C:C,B266,'Rake Load'!DK:DK)</f>
        <v>0</v>
      </c>
      <c r="K266" s="50">
        <f t="shared" si="108"/>
        <v>1.2298611111111115</v>
      </c>
      <c r="L266" s="50">
        <f t="shared" si="109"/>
        <v>0.30746527777777788</v>
      </c>
      <c r="M266" s="59">
        <f t="shared" si="110"/>
        <v>7</v>
      </c>
      <c r="N266" s="59">
        <f t="shared" si="111"/>
        <v>22</v>
      </c>
      <c r="O266" s="480">
        <f>SUMIF(C$2:C266,C266,D$2:D266)</f>
        <v>86</v>
      </c>
      <c r="P266" s="42">
        <f>SUMIF(C$2:C266,C266,F$2:F266)</f>
        <v>12.203472222222222</v>
      </c>
      <c r="Q266" s="46">
        <f t="shared" si="112"/>
        <v>0.14190083979328166</v>
      </c>
      <c r="R266" s="45">
        <f t="shared" si="113"/>
        <v>3</v>
      </c>
      <c r="S266" s="45">
        <f t="shared" si="114"/>
        <v>24</v>
      </c>
      <c r="T266" s="480">
        <f>SUM(D$2:D266)</f>
        <v>678</v>
      </c>
      <c r="U266" s="47">
        <f>SUMIF(C$2:C266,C266,E$2:E266)</f>
        <v>301503.29999999993</v>
      </c>
      <c r="V266" s="47">
        <f>SUM(E$2:E266)</f>
        <v>2397067.1360000004</v>
      </c>
      <c r="W266" s="52">
        <f>SUM(F$2:F266)</f>
        <v>40797.543750000019</v>
      </c>
      <c r="X266" s="52">
        <f t="shared" si="115"/>
        <v>60.173368362831887</v>
      </c>
      <c r="Y266" s="45">
        <f t="shared" si="116"/>
        <v>4</v>
      </c>
      <c r="Z266" s="45">
        <f t="shared" si="117"/>
        <v>9</v>
      </c>
      <c r="AA266" s="47">
        <f>SUMIF('Rake Load'!C:C,Summary!B266,'Rake Load'!CA:CA)</f>
        <v>3.125</v>
      </c>
      <c r="AB266" s="47">
        <f>SUMIF(C$2:C266,C266,AA$2:AA266)</f>
        <v>35.381944444444443</v>
      </c>
      <c r="AC266" s="47">
        <f>SUM(AA$2:AA266)</f>
        <v>252.5409722222455</v>
      </c>
      <c r="AD266" s="52">
        <f t="shared" si="118"/>
        <v>0.78125</v>
      </c>
      <c r="AE266" s="52">
        <f t="shared" si="119"/>
        <v>0.41141795865633074</v>
      </c>
      <c r="AF266" s="52">
        <f t="shared" si="120"/>
        <v>0.372479310062309</v>
      </c>
      <c r="AG266" s="47">
        <f>SUMIF(Unloader!B:B,Summary!B266,Unloader!M:M)</f>
        <v>28840</v>
      </c>
      <c r="AH266" s="47">
        <f>SUMIF(C$2:C266,C266,AG$2:AG266)</f>
        <v>264310</v>
      </c>
      <c r="AI266" s="47">
        <f>SUM(AG$2:AG266)</f>
        <v>2916739</v>
      </c>
      <c r="AJ266" s="52">
        <f>SUMIF(Unloader!B:B,Summary!B266,Unloader!W:W)</f>
        <v>1</v>
      </c>
      <c r="AK266" s="52">
        <f>SUMIF(Unloader!B:B,Summary!B266,Unloader!AD:AD)+SUMIF(Unloader!B:B,Summary!B266,Unloader!BR:BR)+SUMIF(Unloader!B:B,Summary!B266,Unloader!BN:BN)</f>
        <v>0</v>
      </c>
      <c r="AL266" s="52">
        <f>SUMIF(C$2:C266,C266,AJ$2:AJ266)</f>
        <v>7.239583333333333</v>
      </c>
      <c r="AM266" s="52">
        <f>SUMIF(C$2:C266,C266,AK$2:AK266)</f>
        <v>0.24027777777777776</v>
      </c>
      <c r="AN266" s="47">
        <f t="shared" si="121"/>
        <v>1573.4299037602939</v>
      </c>
      <c r="AO266" s="47">
        <f>SUM(AJ$2:AJ266)</f>
        <v>85.594444444444406</v>
      </c>
      <c r="AP266" s="47">
        <f>SUM(AK$2:AK266)</f>
        <v>4.3597222222222234</v>
      </c>
      <c r="AQ266" s="47">
        <f t="shared" si="122"/>
        <v>1496.0448973311229</v>
      </c>
    </row>
    <row r="267" spans="1:43">
      <c r="A267" s="166">
        <f t="shared" si="124"/>
        <v>266</v>
      </c>
      <c r="B267" s="478">
        <f t="shared" si="124"/>
        <v>40899</v>
      </c>
      <c r="C267" s="42">
        <f t="shared" si="104"/>
        <v>12</v>
      </c>
      <c r="D267" s="170">
        <f>COUNTIF('Rake Load'!C:C,Summary!B267)</f>
        <v>3</v>
      </c>
      <c r="E267" s="170">
        <f>SUMIF('Rake Load'!C:C,B267,'Rake Load'!K:K)</f>
        <v>10518.76</v>
      </c>
      <c r="F267" s="44">
        <f>SUMIF('Rake Load'!C:C,B267,'Rake Load'!AZ:AZ)</f>
        <v>0.41597222222222219</v>
      </c>
      <c r="G267" s="44">
        <f t="shared" si="105"/>
        <v>0.1386574074074074</v>
      </c>
      <c r="H267" s="45">
        <f t="shared" si="106"/>
        <v>3</v>
      </c>
      <c r="I267" s="45">
        <f t="shared" si="107"/>
        <v>19</v>
      </c>
      <c r="J267" s="44">
        <f>SUMIF('Rake Load'!C:C,B267,'Rake Load'!DK:DK)</f>
        <v>2.7777777777777779E-3</v>
      </c>
      <c r="K267" s="50">
        <f t="shared" si="108"/>
        <v>0.41319444444444442</v>
      </c>
      <c r="L267" s="50">
        <f t="shared" si="109"/>
        <v>0.13773148148148148</v>
      </c>
      <c r="M267" s="59">
        <f t="shared" si="110"/>
        <v>3</v>
      </c>
      <c r="N267" s="59">
        <f t="shared" si="111"/>
        <v>18</v>
      </c>
      <c r="O267" s="480">
        <f>SUMIF(C$2:C267,C267,D$2:D267)</f>
        <v>89</v>
      </c>
      <c r="P267" s="42">
        <f>SUMIF(C$2:C267,C267,F$2:F267)</f>
        <v>12.619444444444445</v>
      </c>
      <c r="Q267" s="46">
        <f t="shared" si="112"/>
        <v>0.14179151061173534</v>
      </c>
      <c r="R267" s="45">
        <f t="shared" si="113"/>
        <v>3</v>
      </c>
      <c r="S267" s="45">
        <f t="shared" si="114"/>
        <v>24</v>
      </c>
      <c r="T267" s="480">
        <f>SUM(D$2:D267)</f>
        <v>681</v>
      </c>
      <c r="U267" s="47">
        <f>SUMIF(C$2:C267,C267,E$2:E267)</f>
        <v>312022.05999999994</v>
      </c>
      <c r="V267" s="47">
        <f>SUM(E$2:E267)</f>
        <v>2407585.8960000002</v>
      </c>
      <c r="W267" s="52">
        <f>SUM(F$2:F267)</f>
        <v>40797.959722222244</v>
      </c>
      <c r="X267" s="52">
        <f t="shared" si="115"/>
        <v>59.908898270517248</v>
      </c>
      <c r="Y267" s="45">
        <f t="shared" si="116"/>
        <v>21</v>
      </c>
      <c r="Z267" s="45">
        <f t="shared" si="117"/>
        <v>48</v>
      </c>
      <c r="AA267" s="47">
        <f>SUMIF('Rake Load'!C:C,Summary!B267,'Rake Load'!CA:CA)</f>
        <v>0.83333333333333337</v>
      </c>
      <c r="AB267" s="47">
        <f>SUMIF(C$2:C267,C267,AA$2:AA267)</f>
        <v>36.215277777777779</v>
      </c>
      <c r="AC267" s="47">
        <f>SUM(AA$2:AA267)</f>
        <v>253.37430555557884</v>
      </c>
      <c r="AD267" s="52">
        <f t="shared" si="118"/>
        <v>0.27777777777777779</v>
      </c>
      <c r="AE267" s="52">
        <f t="shared" si="119"/>
        <v>0.40691323345817731</v>
      </c>
      <c r="AF267" s="52">
        <f t="shared" si="120"/>
        <v>0.37206212269541683</v>
      </c>
      <c r="AG267" s="47">
        <f>SUMIF(Unloader!B:B,Summary!B267,Unloader!M:M)</f>
        <v>30144</v>
      </c>
      <c r="AH267" s="47">
        <f>SUMIF(C$2:C267,C267,AG$2:AG267)</f>
        <v>294454</v>
      </c>
      <c r="AI267" s="47">
        <f>SUM(AG$2:AG267)</f>
        <v>2946883</v>
      </c>
      <c r="AJ267" s="52">
        <f>SUMIF(Unloader!B:B,Summary!B267,Unloader!W:W)</f>
        <v>0.91666666666666674</v>
      </c>
      <c r="AK267" s="52">
        <f>SUMIF(Unloader!B:B,Summary!B267,Unloader!AD:AD)+SUMIF(Unloader!B:B,Summary!B267,Unloader!BR:BR)+SUMIF(Unloader!B:B,Summary!B267,Unloader!BN:BN)</f>
        <v>7.1527777777777787E-2</v>
      </c>
      <c r="AL267" s="52">
        <f>SUMIF(C$2:C267,C267,AJ$2:AJ267)</f>
        <v>8.15625</v>
      </c>
      <c r="AM267" s="52">
        <f>SUMIF(C$2:C267,C267,AK$2:AK267)</f>
        <v>0.31180555555555556</v>
      </c>
      <c r="AN267" s="47">
        <f t="shared" si="121"/>
        <v>1564.0262039660056</v>
      </c>
      <c r="AO267" s="47">
        <f>SUM(AJ$2:AJ267)</f>
        <v>86.511111111111077</v>
      </c>
      <c r="AP267" s="47">
        <f>SUM(AK$2:AK267)</f>
        <v>4.4312500000000012</v>
      </c>
      <c r="AQ267" s="47">
        <f t="shared" si="122"/>
        <v>1495.9429755911849</v>
      </c>
    </row>
    <row r="268" spans="1:43">
      <c r="A268" s="166">
        <f t="shared" si="124"/>
        <v>267</v>
      </c>
      <c r="B268" s="478">
        <f t="shared" si="124"/>
        <v>40900</v>
      </c>
      <c r="C268" s="42">
        <f t="shared" si="104"/>
        <v>12</v>
      </c>
      <c r="D268" s="170">
        <f>COUNTIF('Rake Load'!C:C,Summary!B268)</f>
        <v>5</v>
      </c>
      <c r="E268" s="170">
        <f>SUMIF('Rake Load'!C:C,B268,'Rake Load'!K:K)</f>
        <v>17759.79</v>
      </c>
      <c r="F268" s="44">
        <f>SUMIF('Rake Load'!C:C,B268,'Rake Load'!AZ:AZ)</f>
        <v>0.97777777777777775</v>
      </c>
      <c r="G268" s="44">
        <f t="shared" si="105"/>
        <v>0.19555555555555554</v>
      </c>
      <c r="H268" s="45">
        <f t="shared" si="106"/>
        <v>4</v>
      </c>
      <c r="I268" s="45">
        <f t="shared" si="107"/>
        <v>41</v>
      </c>
      <c r="J268" s="44">
        <f>SUMIF('Rake Load'!C:C,B268,'Rake Load'!DK:DK)</f>
        <v>0</v>
      </c>
      <c r="K268" s="50">
        <f t="shared" si="108"/>
        <v>0.97777777777777775</v>
      </c>
      <c r="L268" s="50">
        <f t="shared" si="109"/>
        <v>0.19555555555555554</v>
      </c>
      <c r="M268" s="59">
        <f t="shared" si="110"/>
        <v>4</v>
      </c>
      <c r="N268" s="59">
        <f t="shared" si="111"/>
        <v>41</v>
      </c>
      <c r="O268" s="480">
        <f>SUMIF(C$2:C268,C268,D$2:D268)</f>
        <v>94</v>
      </c>
      <c r="P268" s="42">
        <f>SUMIF(C$2:C268,C268,F$2:F268)</f>
        <v>13.597222222222223</v>
      </c>
      <c r="Q268" s="46">
        <f t="shared" si="112"/>
        <v>0.14465130023640663</v>
      </c>
      <c r="R268" s="45">
        <f t="shared" si="113"/>
        <v>3</v>
      </c>
      <c r="S268" s="45">
        <f t="shared" si="114"/>
        <v>28</v>
      </c>
      <c r="T268" s="480">
        <f>SUM(D$2:D268)</f>
        <v>686</v>
      </c>
      <c r="U268" s="47">
        <f>SUMIF(C$2:C268,C268,E$2:E268)</f>
        <v>329781.84999999992</v>
      </c>
      <c r="V268" s="47">
        <f>SUM(E$2:E268)</f>
        <v>2425345.6860000002</v>
      </c>
      <c r="W268" s="52">
        <f>SUM(F$2:F268)</f>
        <v>40798.937500000022</v>
      </c>
      <c r="X268" s="52">
        <f t="shared" si="115"/>
        <v>59.473669825072918</v>
      </c>
      <c r="Y268" s="45">
        <f t="shared" si="116"/>
        <v>11</v>
      </c>
      <c r="Z268" s="45">
        <f t="shared" si="117"/>
        <v>22</v>
      </c>
      <c r="AA268" s="47">
        <f>SUMIF('Rake Load'!C:C,Summary!B268,'Rake Load'!CA:CA)</f>
        <v>2.302083333333333</v>
      </c>
      <c r="AB268" s="47">
        <f>SUMIF(C$2:C268,C268,AA$2:AA268)</f>
        <v>38.517361111111114</v>
      </c>
      <c r="AC268" s="47">
        <f>SUM(AA$2:AA268)</f>
        <v>255.67638888891219</v>
      </c>
      <c r="AD268" s="52">
        <f t="shared" si="118"/>
        <v>0.46041666666666659</v>
      </c>
      <c r="AE268" s="52">
        <f t="shared" si="119"/>
        <v>0.40975916075650121</v>
      </c>
      <c r="AF268" s="52">
        <f t="shared" si="120"/>
        <v>0.37270610625205858</v>
      </c>
      <c r="AG268" s="47">
        <f>SUMIF(Unloader!B:B,Summary!B268,Unloader!M:M)</f>
        <v>19728</v>
      </c>
      <c r="AH268" s="47">
        <f>SUMIF(C$2:C268,C268,AG$2:AG268)</f>
        <v>314182</v>
      </c>
      <c r="AI268" s="47">
        <f>SUM(AG$2:AG268)</f>
        <v>2966611</v>
      </c>
      <c r="AJ268" s="52">
        <f>SUMIF(Unloader!B:B,Summary!B268,Unloader!W:W)</f>
        <v>0.90416666666666667</v>
      </c>
      <c r="AK268" s="52">
        <f>SUMIF(Unloader!B:B,Summary!B268,Unloader!AD:AD)+SUMIF(Unloader!B:B,Summary!B268,Unloader!BR:BR)+SUMIF(Unloader!B:B,Summary!B268,Unloader!BN:BN)</f>
        <v>5.6944444444444443E-2</v>
      </c>
      <c r="AL268" s="52">
        <f>SUMIF(C$2:C268,C268,AJ$2:AJ268)</f>
        <v>9.0604166666666668</v>
      </c>
      <c r="AM268" s="52">
        <f>SUMIF(C$2:C268,C268,AK$2:AK268)</f>
        <v>0.36875000000000002</v>
      </c>
      <c r="AN268" s="47">
        <f t="shared" si="121"/>
        <v>1506.1457334611698</v>
      </c>
      <c r="AO268" s="47">
        <f>SUM(AJ$2:AJ268)</f>
        <v>87.415277777777746</v>
      </c>
      <c r="AP268" s="47">
        <f>SUM(AK$2:AK268)</f>
        <v>4.4881944444444457</v>
      </c>
      <c r="AQ268" s="47">
        <f t="shared" si="122"/>
        <v>1490.5720386886076</v>
      </c>
    </row>
    <row r="269" spans="1:43">
      <c r="A269" s="166">
        <f t="shared" si="124"/>
        <v>268</v>
      </c>
      <c r="B269" s="478">
        <f t="shared" si="124"/>
        <v>40901</v>
      </c>
      <c r="C269" s="42">
        <f t="shared" si="104"/>
        <v>12</v>
      </c>
      <c r="D269" s="170">
        <f>COUNTIF('Rake Load'!C:C,Summary!B269)</f>
        <v>5</v>
      </c>
      <c r="E269" s="170">
        <f>SUMIF('Rake Load'!C:C,B269,'Rake Load'!K:K)</f>
        <v>18044.129999999997</v>
      </c>
      <c r="F269" s="44">
        <f>SUMIF('Rake Load'!C:C,B269,'Rake Load'!AZ:AZ)</f>
        <v>0.58263888888888915</v>
      </c>
      <c r="G269" s="44">
        <f t="shared" si="105"/>
        <v>0.11652777777777783</v>
      </c>
      <c r="H269" s="45">
        <f t="shared" si="106"/>
        <v>2</v>
      </c>
      <c r="I269" s="45">
        <f t="shared" si="107"/>
        <v>47</v>
      </c>
      <c r="J269" s="44">
        <f>SUMIF('Rake Load'!C:C,B269,'Rake Load'!DK:DK)</f>
        <v>0</v>
      </c>
      <c r="K269" s="50">
        <f t="shared" si="108"/>
        <v>0.58263888888888915</v>
      </c>
      <c r="L269" s="50">
        <f t="shared" si="109"/>
        <v>0.11652777777777783</v>
      </c>
      <c r="M269" s="59">
        <f t="shared" si="110"/>
        <v>2</v>
      </c>
      <c r="N269" s="59">
        <f t="shared" si="111"/>
        <v>47</v>
      </c>
      <c r="O269" s="480">
        <f>SUMIF(C$2:C269,C269,D$2:D269)</f>
        <v>99</v>
      </c>
      <c r="P269" s="42">
        <f>SUMIF(C$2:C269,C269,F$2:F269)</f>
        <v>14.179861111111112</v>
      </c>
      <c r="Q269" s="46">
        <f t="shared" si="112"/>
        <v>0.14323092031425366</v>
      </c>
      <c r="R269" s="45">
        <f t="shared" si="113"/>
        <v>3</v>
      </c>
      <c r="S269" s="45">
        <f t="shared" si="114"/>
        <v>26</v>
      </c>
      <c r="T269" s="480">
        <f>SUM(D$2:D269)</f>
        <v>691</v>
      </c>
      <c r="U269" s="47">
        <f>SUMIF(C$2:C269,C269,E$2:E269)</f>
        <v>347825.97999999992</v>
      </c>
      <c r="V269" s="47">
        <f>SUM(E$2:E269)</f>
        <v>2443389.8160000001</v>
      </c>
      <c r="W269" s="52">
        <f>SUM(F$2:F269)</f>
        <v>40799.520138888911</v>
      </c>
      <c r="X269" s="52">
        <f t="shared" si="115"/>
        <v>59.044168073645309</v>
      </c>
      <c r="Y269" s="45">
        <f t="shared" si="116"/>
        <v>1</v>
      </c>
      <c r="Z269" s="45">
        <f t="shared" si="117"/>
        <v>3</v>
      </c>
      <c r="AA269" s="47">
        <f>SUMIF('Rake Load'!C:C,Summary!B269,'Rake Load'!CA:CA)</f>
        <v>2.1319444444444446</v>
      </c>
      <c r="AB269" s="47">
        <f>SUMIF(C$2:C269,C269,AA$2:AA269)</f>
        <v>40.649305555555557</v>
      </c>
      <c r="AC269" s="47">
        <f>SUM(AA$2:AA269)</f>
        <v>257.80833333335664</v>
      </c>
      <c r="AD269" s="52">
        <f t="shared" si="118"/>
        <v>0.42638888888888893</v>
      </c>
      <c r="AE269" s="52">
        <f t="shared" si="119"/>
        <v>0.41059904601571268</v>
      </c>
      <c r="AF269" s="52">
        <f t="shared" si="120"/>
        <v>0.37309454896288952</v>
      </c>
      <c r="AG269" s="47">
        <f>SUMIF(Unloader!B:B,Summary!B269,Unloader!M:M)</f>
        <v>29371</v>
      </c>
      <c r="AH269" s="47">
        <f>SUMIF(C$2:C269,C269,AG$2:AG269)</f>
        <v>343553</v>
      </c>
      <c r="AI269" s="47">
        <f>SUM(AG$2:AG269)</f>
        <v>2995982</v>
      </c>
      <c r="AJ269" s="52">
        <f>SUMIF(Unloader!B:B,Summary!B269,Unloader!W:W)</f>
        <v>1</v>
      </c>
      <c r="AK269" s="52">
        <f>SUMIF(Unloader!B:B,Summary!B269,Unloader!AD:AD)+SUMIF(Unloader!B:B,Summary!B269,Unloader!BR:BR)+SUMIF(Unloader!B:B,Summary!B269,Unloader!BN:BN)</f>
        <v>2.5694444444444447E-2</v>
      </c>
      <c r="AL269" s="52">
        <f>SUMIF(C$2:C269,C269,AJ$2:AJ269)</f>
        <v>10.060416666666667</v>
      </c>
      <c r="AM269" s="52">
        <f>SUMIF(C$2:C269,C269,AK$2:AK269)</f>
        <v>0.39444444444444449</v>
      </c>
      <c r="AN269" s="47">
        <f t="shared" si="121"/>
        <v>1480.9382857963935</v>
      </c>
      <c r="AO269" s="47">
        <f>SUM(AJ$2:AJ269)</f>
        <v>88.415277777777746</v>
      </c>
      <c r="AP269" s="47">
        <f>SUM(AK$2:AK269)</f>
        <v>4.5138888888888902</v>
      </c>
      <c r="AQ269" s="47">
        <f t="shared" si="122"/>
        <v>1487.8488304722812</v>
      </c>
    </row>
    <row r="270" spans="1:43">
      <c r="A270" s="166">
        <f t="shared" si="124"/>
        <v>269</v>
      </c>
      <c r="B270" s="478">
        <f t="shared" si="124"/>
        <v>40902</v>
      </c>
      <c r="C270" s="42">
        <f t="shared" si="104"/>
        <v>12</v>
      </c>
      <c r="D270" s="170">
        <f>COUNTIF('Rake Load'!C:C,Summary!B270)</f>
        <v>4</v>
      </c>
      <c r="E270" s="170">
        <f>SUMIF('Rake Load'!C:C,B270,'Rake Load'!K:K)</f>
        <v>14216.55</v>
      </c>
      <c r="F270" s="44">
        <f>SUMIF('Rake Load'!C:C,B270,'Rake Load'!AZ:AZ)</f>
        <v>0.81111111111111123</v>
      </c>
      <c r="G270" s="44">
        <f t="shared" si="105"/>
        <v>0.20277777777777781</v>
      </c>
      <c r="H270" s="45">
        <f t="shared" si="106"/>
        <v>4</v>
      </c>
      <c r="I270" s="45">
        <f t="shared" si="107"/>
        <v>52</v>
      </c>
      <c r="J270" s="44">
        <f>SUMIF('Rake Load'!C:C,B270,'Rake Load'!DK:DK)</f>
        <v>0</v>
      </c>
      <c r="K270" s="50">
        <f t="shared" si="108"/>
        <v>0.81111111111111123</v>
      </c>
      <c r="L270" s="50">
        <f t="shared" si="109"/>
        <v>0.20277777777777781</v>
      </c>
      <c r="M270" s="59">
        <f t="shared" si="110"/>
        <v>4</v>
      </c>
      <c r="N270" s="59">
        <f t="shared" si="111"/>
        <v>52</v>
      </c>
      <c r="O270" s="480">
        <f>SUMIF(C$2:C270,C270,D$2:D270)</f>
        <v>103</v>
      </c>
      <c r="P270" s="42">
        <f>SUMIF(C$2:C270,C270,F$2:F270)</f>
        <v>14.990972222222224</v>
      </c>
      <c r="Q270" s="46">
        <f t="shared" si="112"/>
        <v>0.14554341963322548</v>
      </c>
      <c r="R270" s="45">
        <f t="shared" si="113"/>
        <v>3</v>
      </c>
      <c r="S270" s="45">
        <f t="shared" si="114"/>
        <v>29</v>
      </c>
      <c r="T270" s="480">
        <f>SUM(D$2:D270)</f>
        <v>695</v>
      </c>
      <c r="U270" s="47">
        <f>SUMIF(C$2:C270,C270,E$2:E270)</f>
        <v>362042.52999999991</v>
      </c>
      <c r="V270" s="47">
        <f>SUM(E$2:E270)</f>
        <v>2457606.3659999999</v>
      </c>
      <c r="W270" s="52">
        <f>SUM(F$2:F270)</f>
        <v>40800.331250000025</v>
      </c>
      <c r="X270" s="52">
        <f t="shared" si="115"/>
        <v>58.705512589928091</v>
      </c>
      <c r="Y270" s="45">
        <f t="shared" si="116"/>
        <v>16</v>
      </c>
      <c r="Z270" s="45">
        <f t="shared" si="117"/>
        <v>55</v>
      </c>
      <c r="AA270" s="47">
        <f>SUMIF('Rake Load'!C:C,Summary!B270,'Rake Load'!CA:CA)</f>
        <v>1.822916666666667</v>
      </c>
      <c r="AB270" s="47">
        <f>SUMIF(C$2:C270,C270,AA$2:AA270)</f>
        <v>42.472222222222221</v>
      </c>
      <c r="AC270" s="47">
        <f>SUM(AA$2:AA270)</f>
        <v>259.63125000002333</v>
      </c>
      <c r="AD270" s="52">
        <f t="shared" si="118"/>
        <v>0.45572916666666674</v>
      </c>
      <c r="AE270" s="52">
        <f t="shared" si="119"/>
        <v>0.4123516720604099</v>
      </c>
      <c r="AF270" s="52">
        <f t="shared" si="120"/>
        <v>0.37357014388492565</v>
      </c>
      <c r="AG270" s="47">
        <f>SUMIF(Unloader!B:B,Summary!B270,Unloader!M:M)</f>
        <v>22182</v>
      </c>
      <c r="AH270" s="47">
        <f>SUMIF(C$2:C270,C270,AG$2:AG270)</f>
        <v>365735</v>
      </c>
      <c r="AI270" s="47">
        <f>SUM(AG$2:AG270)</f>
        <v>3018164</v>
      </c>
      <c r="AJ270" s="52">
        <f>SUMIF(Unloader!B:B,Summary!B270,Unloader!W:W)</f>
        <v>1</v>
      </c>
      <c r="AK270" s="52">
        <f>SUMIF(Unloader!B:B,Summary!B270,Unloader!AD:AD)+SUMIF(Unloader!B:B,Summary!B270,Unloader!BR:BR)+SUMIF(Unloader!B:B,Summary!B270,Unloader!BN:BN)</f>
        <v>3.4027777777777775E-2</v>
      </c>
      <c r="AL270" s="52">
        <f>SUMIF(C$2:C270,C270,AJ$2:AJ270)</f>
        <v>11.060416666666667</v>
      </c>
      <c r="AM270" s="52">
        <f>SUMIF(C$2:C270,C270,AK$2:AK270)</f>
        <v>0.42847222222222225</v>
      </c>
      <c r="AN270" s="47">
        <f t="shared" si="121"/>
        <v>1433.3180927498368</v>
      </c>
      <c r="AO270" s="47">
        <f>SUM(AJ$2:AJ270)</f>
        <v>89.415277777777746</v>
      </c>
      <c r="AP270" s="47">
        <f>SUM(AK$2:AK270)</f>
        <v>4.5479166666666684</v>
      </c>
      <c r="AQ270" s="47">
        <f t="shared" si="122"/>
        <v>1481.8044497541102</v>
      </c>
    </row>
    <row r="271" spans="1:43">
      <c r="A271" s="166">
        <f t="shared" si="124"/>
        <v>270</v>
      </c>
      <c r="B271" s="478">
        <f t="shared" si="124"/>
        <v>40903</v>
      </c>
      <c r="C271" s="42">
        <f t="shared" si="104"/>
        <v>12</v>
      </c>
      <c r="D271" s="170">
        <f>COUNTIF('Rake Load'!C:C,Summary!B271)</f>
        <v>6</v>
      </c>
      <c r="E271" s="170">
        <f>SUMIF('Rake Load'!C:C,B271,'Rake Load'!K:K)</f>
        <v>21459.819999999996</v>
      </c>
      <c r="F271" s="44">
        <f>SUMIF('Rake Load'!C:C,B271,'Rake Load'!AZ:AZ)</f>
        <v>1.2562499999999999</v>
      </c>
      <c r="G271" s="44">
        <f t="shared" si="105"/>
        <v>0.20937499999999998</v>
      </c>
      <c r="H271" s="45">
        <f t="shared" si="106"/>
        <v>5</v>
      </c>
      <c r="I271" s="45">
        <f t="shared" si="107"/>
        <v>1</v>
      </c>
      <c r="J271" s="44">
        <f>SUMIF('Rake Load'!C:C,B271,'Rake Load'!DK:DK)</f>
        <v>4.8611111111111112E-3</v>
      </c>
      <c r="K271" s="50">
        <f t="shared" si="108"/>
        <v>1.2513888888888887</v>
      </c>
      <c r="L271" s="50">
        <f t="shared" si="109"/>
        <v>0.20856481481481479</v>
      </c>
      <c r="M271" s="59">
        <f t="shared" si="110"/>
        <v>5</v>
      </c>
      <c r="N271" s="59">
        <f t="shared" si="111"/>
        <v>0</v>
      </c>
      <c r="O271" s="480">
        <f>SUMIF(C$2:C271,C271,D$2:D271)</f>
        <v>109</v>
      </c>
      <c r="P271" s="42">
        <f>SUMIF(C$2:C271,C271,F$2:F271)</f>
        <v>16.247222222222224</v>
      </c>
      <c r="Q271" s="46">
        <f t="shared" si="112"/>
        <v>0.14905708460754333</v>
      </c>
      <c r="R271" s="45">
        <f t="shared" si="113"/>
        <v>3</v>
      </c>
      <c r="S271" s="45">
        <f t="shared" si="114"/>
        <v>34</v>
      </c>
      <c r="T271" s="480">
        <f>SUM(D$2:D271)</f>
        <v>701</v>
      </c>
      <c r="U271" s="47">
        <f>SUMIF(C$2:C271,C271,E$2:E271)</f>
        <v>383502.34999999992</v>
      </c>
      <c r="V271" s="47">
        <f>SUM(E$2:E271)</f>
        <v>2479066.1859999998</v>
      </c>
      <c r="W271" s="52">
        <f>SUM(F$2:F271)</f>
        <v>40801.587500000023</v>
      </c>
      <c r="X271" s="52">
        <f t="shared" si="115"/>
        <v>58.204832382311018</v>
      </c>
      <c r="Y271" s="45">
        <f t="shared" si="116"/>
        <v>4</v>
      </c>
      <c r="Z271" s="45">
        <f t="shared" si="117"/>
        <v>54</v>
      </c>
      <c r="AA271" s="47">
        <f>SUMIF('Rake Load'!C:C,Summary!B271,'Rake Load'!CA:CA)</f>
        <v>3.9999999999999991</v>
      </c>
      <c r="AB271" s="47">
        <f>SUMIF(C$2:C271,C271,AA$2:AA271)</f>
        <v>46.472222222222221</v>
      </c>
      <c r="AC271" s="47">
        <f>SUM(AA$2:AA271)</f>
        <v>263.63125000002333</v>
      </c>
      <c r="AD271" s="52">
        <f t="shared" si="118"/>
        <v>0.66666666666666652</v>
      </c>
      <c r="AE271" s="52">
        <f t="shared" si="119"/>
        <v>0.42635066258919468</v>
      </c>
      <c r="AF271" s="52">
        <f t="shared" si="120"/>
        <v>0.37607881597720877</v>
      </c>
      <c r="AG271" s="47">
        <f>SUMIF(Unloader!B:B,Summary!B271,Unloader!M:M)</f>
        <v>45973</v>
      </c>
      <c r="AH271" s="47">
        <f>SUMIF(C$2:C271,C271,AG$2:AG271)</f>
        <v>411708</v>
      </c>
      <c r="AI271" s="47">
        <f>SUM(AG$2:AG271)</f>
        <v>3064137</v>
      </c>
      <c r="AJ271" s="52">
        <f>SUMIF(Unloader!B:B,Summary!B271,Unloader!W:W)</f>
        <v>0.91736111111111107</v>
      </c>
      <c r="AK271" s="52">
        <f>SUMIF(Unloader!B:B,Summary!B271,Unloader!AD:AD)+SUMIF(Unloader!B:B,Summary!B271,Unloader!BR:BR)+SUMIF(Unloader!B:B,Summary!B271,Unloader!BN:BN)</f>
        <v>0</v>
      </c>
      <c r="AL271" s="52">
        <f>SUMIF(C$2:C271,C271,AJ$2:AJ271)</f>
        <v>11.977777777777778</v>
      </c>
      <c r="AM271" s="52">
        <f>SUMIF(C$2:C271,C271,AK$2:AK271)</f>
        <v>0.42847222222222225</v>
      </c>
      <c r="AN271" s="47">
        <f t="shared" si="121"/>
        <v>1485.327400637364</v>
      </c>
      <c r="AO271" s="47">
        <f>SUM(AJ$2:AJ271)</f>
        <v>90.332638888888852</v>
      </c>
      <c r="AP271" s="47">
        <f>SUM(AK$2:AK271)</f>
        <v>4.5479166666666684</v>
      </c>
      <c r="AQ271" s="47">
        <f t="shared" si="122"/>
        <v>1488.2880271998711</v>
      </c>
    </row>
    <row r="272" spans="1:43">
      <c r="A272" s="166">
        <f t="shared" si="124"/>
        <v>271</v>
      </c>
      <c r="B272" s="478">
        <f t="shared" si="124"/>
        <v>40904</v>
      </c>
      <c r="C272" s="42">
        <f t="shared" si="104"/>
        <v>12</v>
      </c>
      <c r="D272" s="170">
        <f>COUNTIF('Rake Load'!C:C,Summary!B272)</f>
        <v>3</v>
      </c>
      <c r="E272" s="170">
        <f>SUMIF('Rake Load'!C:C,B272,'Rake Load'!K:K)</f>
        <v>10633.52</v>
      </c>
      <c r="F272" s="44">
        <f>SUMIF('Rake Load'!C:C,B272,'Rake Load'!AZ:AZ)</f>
        <v>0.45069444444444429</v>
      </c>
      <c r="G272" s="44">
        <f t="shared" si="105"/>
        <v>0.15023148148148144</v>
      </c>
      <c r="H272" s="45">
        <f t="shared" si="106"/>
        <v>3</v>
      </c>
      <c r="I272" s="45">
        <f t="shared" si="107"/>
        <v>36</v>
      </c>
      <c r="J272" s="44">
        <f>SUMIF('Rake Load'!C:C,B272,'Rake Load'!DK:DK)</f>
        <v>0</v>
      </c>
      <c r="K272" s="50">
        <f t="shared" si="108"/>
        <v>0.45069444444444429</v>
      </c>
      <c r="L272" s="50">
        <f t="shared" si="109"/>
        <v>0.15023148148148144</v>
      </c>
      <c r="M272" s="59">
        <f t="shared" si="110"/>
        <v>3</v>
      </c>
      <c r="N272" s="59">
        <f t="shared" si="111"/>
        <v>36</v>
      </c>
      <c r="O272" s="480">
        <f>SUMIF(C$2:C272,C272,D$2:D272)</f>
        <v>112</v>
      </c>
      <c r="P272" s="42">
        <f>SUMIF(C$2:C272,C272,F$2:F272)</f>
        <v>16.697916666666668</v>
      </c>
      <c r="Q272" s="46">
        <f t="shared" si="112"/>
        <v>0.14908854166666669</v>
      </c>
      <c r="R272" s="45">
        <f t="shared" si="113"/>
        <v>3</v>
      </c>
      <c r="S272" s="45">
        <f t="shared" si="114"/>
        <v>34</v>
      </c>
      <c r="T272" s="480">
        <f>SUM(D$2:D272)</f>
        <v>704</v>
      </c>
      <c r="U272" s="47">
        <f>SUMIF(C$2:C272,C272,E$2:E272)</f>
        <v>394135.86999999994</v>
      </c>
      <c r="V272" s="47">
        <f>SUM(E$2:E272)</f>
        <v>2489699.7059999998</v>
      </c>
      <c r="W272" s="52">
        <f>SUM(F$2:F272)</f>
        <v>40802.038194444467</v>
      </c>
      <c r="X272" s="52">
        <f t="shared" si="115"/>
        <v>57.957440617108617</v>
      </c>
      <c r="Y272" s="45">
        <f t="shared" si="116"/>
        <v>22</v>
      </c>
      <c r="Z272" s="45">
        <f t="shared" si="117"/>
        <v>58</v>
      </c>
      <c r="AA272" s="47">
        <f>SUMIF('Rake Load'!C:C,Summary!B272,'Rake Load'!CA:CA)</f>
        <v>1.5277777777777777</v>
      </c>
      <c r="AB272" s="47">
        <f>SUMIF(C$2:C272,C272,AA$2:AA272)</f>
        <v>48</v>
      </c>
      <c r="AC272" s="47">
        <f>SUM(AA$2:AA272)</f>
        <v>265.1590277778011</v>
      </c>
      <c r="AD272" s="52">
        <f t="shared" si="118"/>
        <v>0.50925925925925919</v>
      </c>
      <c r="AE272" s="52">
        <f t="shared" si="119"/>
        <v>0.42857142857142855</v>
      </c>
      <c r="AF272" s="52">
        <f t="shared" si="120"/>
        <v>0.37664634627528565</v>
      </c>
      <c r="AG272" s="47">
        <f>SUMIF(Unloader!B:B,Summary!B272,Unloader!M:M)</f>
        <v>45349</v>
      </c>
      <c r="AH272" s="47">
        <f>SUMIF(C$2:C272,C272,AG$2:AG272)</f>
        <v>457057</v>
      </c>
      <c r="AI272" s="47">
        <f>SUM(AG$2:AG272)</f>
        <v>3109486</v>
      </c>
      <c r="AJ272" s="52">
        <f>SUMIF(Unloader!B:B,Summary!B272,Unloader!W:W)</f>
        <v>1</v>
      </c>
      <c r="AK272" s="52">
        <f>SUMIF(Unloader!B:B,Summary!B272,Unloader!AD:AD)+SUMIF(Unloader!B:B,Summary!B272,Unloader!BR:BR)+SUMIF(Unloader!B:B,Summary!B272,Unloader!BN:BN)</f>
        <v>0.11805555555555557</v>
      </c>
      <c r="AL272" s="52">
        <f>SUMIF(C$2:C272,C272,AJ$2:AJ272)</f>
        <v>12.977777777777778</v>
      </c>
      <c r="AM272" s="52">
        <f>SUMIF(C$2:C272,C272,AK$2:AK272)</f>
        <v>0.54652777777777783</v>
      </c>
      <c r="AN272" s="47">
        <f t="shared" si="121"/>
        <v>1531.9490531255235</v>
      </c>
      <c r="AO272" s="47">
        <f>SUM(AJ$2:AJ272)</f>
        <v>91.332638888888852</v>
      </c>
      <c r="AP272" s="47">
        <f>SUM(AK$2:AK272)</f>
        <v>4.6659722222222237</v>
      </c>
      <c r="AQ272" s="47">
        <f t="shared" si="122"/>
        <v>1494.9451923076931</v>
      </c>
    </row>
    <row r="273" spans="1:43">
      <c r="A273" s="166">
        <f t="shared" si="124"/>
        <v>272</v>
      </c>
      <c r="B273" s="478">
        <f t="shared" si="124"/>
        <v>40905</v>
      </c>
      <c r="C273" s="42">
        <f t="shared" si="104"/>
        <v>12</v>
      </c>
      <c r="D273" s="170">
        <f>COUNTIF('Rake Load'!C:C,Summary!B273)</f>
        <v>7</v>
      </c>
      <c r="E273" s="170">
        <f>SUMIF('Rake Load'!C:C,B273,'Rake Load'!K:K)</f>
        <v>23423.17</v>
      </c>
      <c r="F273" s="44">
        <f>SUMIF('Rake Load'!C:C,B273,'Rake Load'!AZ:AZ)</f>
        <v>1.3104166666666668</v>
      </c>
      <c r="G273" s="44">
        <f t="shared" si="105"/>
        <v>0.18720238095238098</v>
      </c>
      <c r="H273" s="45">
        <f t="shared" si="106"/>
        <v>4</v>
      </c>
      <c r="I273" s="45">
        <f t="shared" si="107"/>
        <v>29</v>
      </c>
      <c r="J273" s="44">
        <f>SUMIF('Rake Load'!C:C,B273,'Rake Load'!DK:DK)</f>
        <v>0</v>
      </c>
      <c r="K273" s="50">
        <f t="shared" si="108"/>
        <v>1.3104166666666668</v>
      </c>
      <c r="L273" s="50">
        <f t="shared" si="109"/>
        <v>0.18720238095238098</v>
      </c>
      <c r="M273" s="59">
        <f t="shared" si="110"/>
        <v>4</v>
      </c>
      <c r="N273" s="59">
        <f t="shared" si="111"/>
        <v>29</v>
      </c>
      <c r="O273" s="480">
        <f>SUMIF(C$2:C273,C273,D$2:D273)</f>
        <v>119</v>
      </c>
      <c r="P273" s="42">
        <f>SUMIF(C$2:C273,C273,F$2:F273)</f>
        <v>18.008333333333333</v>
      </c>
      <c r="Q273" s="46">
        <f t="shared" si="112"/>
        <v>0.15133053221288514</v>
      </c>
      <c r="R273" s="45">
        <f t="shared" si="113"/>
        <v>3</v>
      </c>
      <c r="S273" s="45">
        <f t="shared" si="114"/>
        <v>37</v>
      </c>
      <c r="T273" s="480">
        <f>SUM(D$2:D273)</f>
        <v>711</v>
      </c>
      <c r="U273" s="47">
        <f>SUMIF(C$2:C273,C273,E$2:E273)</f>
        <v>417559.03999999992</v>
      </c>
      <c r="V273" s="47">
        <f>SUM(E$2:E273)</f>
        <v>2513122.8759999997</v>
      </c>
      <c r="W273" s="52">
        <f>SUM(F$2:F273)</f>
        <v>40803.348611111134</v>
      </c>
      <c r="X273" s="52">
        <f t="shared" si="115"/>
        <v>57.388675964994562</v>
      </c>
      <c r="Y273" s="45">
        <f t="shared" si="116"/>
        <v>9</v>
      </c>
      <c r="Z273" s="45">
        <f t="shared" si="117"/>
        <v>19</v>
      </c>
      <c r="AA273" s="47">
        <f>SUMIF('Rake Load'!C:C,Summary!B273,'Rake Load'!CA:CA)</f>
        <v>3.7118055555555558</v>
      </c>
      <c r="AB273" s="47">
        <f>SUMIF(C$2:C273,C273,AA$2:AA273)</f>
        <v>51.711805555555557</v>
      </c>
      <c r="AC273" s="47">
        <f>SUM(AA$2:AA273)</f>
        <v>268.87083333335664</v>
      </c>
      <c r="AD273" s="52">
        <f t="shared" si="118"/>
        <v>0.53025793650793651</v>
      </c>
      <c r="AE273" s="52">
        <f t="shared" si="119"/>
        <v>0.4345529878618114</v>
      </c>
      <c r="AF273" s="52">
        <f t="shared" si="120"/>
        <v>0.37815869667138768</v>
      </c>
      <c r="AG273" s="47">
        <f>SUMIF(Unloader!B:B,Summary!B273,Unloader!M:M)</f>
        <v>29979</v>
      </c>
      <c r="AH273" s="47">
        <f>SUMIF(C$2:C273,C273,AG$2:AG273)</f>
        <v>487036</v>
      </c>
      <c r="AI273" s="47">
        <f>SUM(AG$2:AG273)</f>
        <v>3139465</v>
      </c>
      <c r="AJ273" s="52">
        <f>SUMIF(Unloader!B:B,Summary!B273,Unloader!W:W)</f>
        <v>1</v>
      </c>
      <c r="AK273" s="52">
        <f>SUMIF(Unloader!B:B,Summary!B273,Unloader!AD:AD)+SUMIF(Unloader!B:B,Summary!B273,Unloader!BR:BR)+SUMIF(Unloader!B:B,Summary!B273,Unloader!BN:BN)</f>
        <v>0</v>
      </c>
      <c r="AL273" s="52">
        <f>SUMIF(C$2:C273,C273,AJ$2:AJ273)</f>
        <v>13.977777777777778</v>
      </c>
      <c r="AM273" s="52">
        <f>SUMIF(C$2:C273,C273,AK$2:AK273)</f>
        <v>0.54652777777777783</v>
      </c>
      <c r="AN273" s="47">
        <f t="shared" si="121"/>
        <v>1510.8918876997052</v>
      </c>
      <c r="AO273" s="47">
        <f>SUM(AJ$2:AJ273)</f>
        <v>92.332638888888852</v>
      </c>
      <c r="AP273" s="47">
        <f>SUM(AK$2:AK273)</f>
        <v>4.6659722222222237</v>
      </c>
      <c r="AQ273" s="47">
        <f t="shared" si="122"/>
        <v>1492.141159695818</v>
      </c>
    </row>
    <row r="274" spans="1:43">
      <c r="A274" s="166">
        <f t="shared" si="124"/>
        <v>273</v>
      </c>
      <c r="B274" s="478">
        <f t="shared" si="124"/>
        <v>40906</v>
      </c>
      <c r="C274" s="42">
        <f t="shared" si="104"/>
        <v>12</v>
      </c>
      <c r="D274" s="170">
        <f>COUNTIF('Rake Load'!C:C,Summary!B274)</f>
        <v>3</v>
      </c>
      <c r="E274" s="170">
        <f>SUMIF('Rake Load'!C:C,B274,'Rake Load'!K:K)</f>
        <v>10349</v>
      </c>
      <c r="F274" s="44">
        <f>SUMIF('Rake Load'!C:C,B274,'Rake Load'!AZ:AZ)</f>
        <v>0.3208333333333333</v>
      </c>
      <c r="G274" s="44">
        <f t="shared" si="105"/>
        <v>0.10694444444444444</v>
      </c>
      <c r="H274" s="45">
        <f t="shared" si="106"/>
        <v>2</v>
      </c>
      <c r="I274" s="45">
        <f t="shared" si="107"/>
        <v>34</v>
      </c>
      <c r="J274" s="44">
        <f>SUMIF('Rake Load'!C:C,B274,'Rake Load'!DK:DK)</f>
        <v>0</v>
      </c>
      <c r="K274" s="50">
        <f t="shared" si="108"/>
        <v>0.3208333333333333</v>
      </c>
      <c r="L274" s="50">
        <f t="shared" si="109"/>
        <v>0.10694444444444444</v>
      </c>
      <c r="M274" s="59">
        <f t="shared" si="110"/>
        <v>2</v>
      </c>
      <c r="N274" s="59">
        <f t="shared" si="111"/>
        <v>34</v>
      </c>
      <c r="O274" s="480">
        <f>SUMIF(C$2:C274,C274,D$2:D274)</f>
        <v>122</v>
      </c>
      <c r="P274" s="42">
        <f>SUMIF(C$2:C274,C274,F$2:F274)</f>
        <v>18.329166666666666</v>
      </c>
      <c r="Q274" s="46">
        <f t="shared" si="112"/>
        <v>0.15023907103825135</v>
      </c>
      <c r="R274" s="45">
        <f t="shared" si="113"/>
        <v>3</v>
      </c>
      <c r="S274" s="45">
        <f t="shared" si="114"/>
        <v>36</v>
      </c>
      <c r="T274" s="480">
        <f>SUM(D$2:D274)</f>
        <v>714</v>
      </c>
      <c r="U274" s="47">
        <f>SUMIF(C$2:C274,C274,E$2:E274)</f>
        <v>427908.03999999992</v>
      </c>
      <c r="V274" s="47">
        <f>SUM(E$2:E274)</f>
        <v>2523471.8759999997</v>
      </c>
      <c r="W274" s="52">
        <f>SUM(F$2:F274)</f>
        <v>40803.669444444466</v>
      </c>
      <c r="X274" s="52">
        <f t="shared" si="115"/>
        <v>57.14799642079057</v>
      </c>
      <c r="Y274" s="45">
        <f t="shared" si="116"/>
        <v>3</v>
      </c>
      <c r="Z274" s="45">
        <f t="shared" si="117"/>
        <v>33</v>
      </c>
      <c r="AA274" s="47">
        <f>SUMIF('Rake Load'!C:C,Summary!B274,'Rake Load'!CA:CA)</f>
        <v>1.3472222222222223</v>
      </c>
      <c r="AB274" s="47">
        <f>SUMIF(C$2:C274,C274,AA$2:AA274)</f>
        <v>53.059027777777779</v>
      </c>
      <c r="AC274" s="47">
        <f>SUM(AA$2:AA274)</f>
        <v>270.21805555557887</v>
      </c>
      <c r="AD274" s="52">
        <f t="shared" si="118"/>
        <v>0.44907407407407413</v>
      </c>
      <c r="AE274" s="52">
        <f t="shared" si="119"/>
        <v>0.43491006375227687</v>
      </c>
      <c r="AF274" s="52">
        <f t="shared" si="120"/>
        <v>0.37845666044198722</v>
      </c>
      <c r="AG274" s="47">
        <f>SUMIF(Unloader!B:B,Summary!B274,Unloader!M:M)</f>
        <v>22905</v>
      </c>
      <c r="AH274" s="47">
        <f>SUMIF(C$2:C274,C274,AG$2:AG274)</f>
        <v>509941</v>
      </c>
      <c r="AI274" s="47">
        <f>SUM(AG$2:AG274)</f>
        <v>3162370</v>
      </c>
      <c r="AJ274" s="52">
        <f>SUMIF(Unloader!B:B,Summary!B274,Unloader!W:W)</f>
        <v>0.91666666666666674</v>
      </c>
      <c r="AK274" s="52">
        <f>SUMIF(Unloader!B:B,Summary!B274,Unloader!AD:AD)+SUMIF(Unloader!B:B,Summary!B274,Unloader!BR:BR)+SUMIF(Unloader!B:B,Summary!B274,Unloader!BN:BN)</f>
        <v>0</v>
      </c>
      <c r="AL274" s="52">
        <f>SUMIF(C$2:C274,C274,AJ$2:AJ274)</f>
        <v>14.894444444444444</v>
      </c>
      <c r="AM274" s="52">
        <f>SUMIF(C$2:C274,C274,AK$2:AK274)</f>
        <v>0.54652777777777783</v>
      </c>
      <c r="AN274" s="47">
        <f t="shared" si="121"/>
        <v>1480.8799186873821</v>
      </c>
      <c r="AO274" s="47">
        <f>SUM(AJ$2:AJ274)</f>
        <v>93.249305555555523</v>
      </c>
      <c r="AP274" s="47">
        <f>SUM(AK$2:AK274)</f>
        <v>4.6659722222222237</v>
      </c>
      <c r="AQ274" s="47">
        <f t="shared" si="122"/>
        <v>1487.4741298212612</v>
      </c>
    </row>
    <row r="275" spans="1:43">
      <c r="A275" s="166">
        <f t="shared" si="124"/>
        <v>274</v>
      </c>
      <c r="B275" s="478">
        <f t="shared" si="124"/>
        <v>40907</v>
      </c>
      <c r="C275" s="42">
        <f t="shared" si="104"/>
        <v>12</v>
      </c>
      <c r="D275" s="170">
        <f>COUNTIF('Rake Load'!C:C,Summary!B275)</f>
        <v>1</v>
      </c>
      <c r="E275" s="170">
        <f>SUMIF('Rake Load'!C:C,B275,'Rake Load'!K:K)</f>
        <v>3633.49</v>
      </c>
      <c r="F275" s="44">
        <f>SUMIF('Rake Load'!C:C,B275,'Rake Load'!AZ:AZ)</f>
        <v>9.4444444444444331E-2</v>
      </c>
      <c r="G275" s="44">
        <f t="shared" si="105"/>
        <v>9.4444444444444331E-2</v>
      </c>
      <c r="H275" s="45">
        <f t="shared" si="106"/>
        <v>2</v>
      </c>
      <c r="I275" s="45">
        <f t="shared" si="107"/>
        <v>16</v>
      </c>
      <c r="J275" s="44">
        <f>SUMIF('Rake Load'!C:C,B275,'Rake Load'!DK:DK)</f>
        <v>0</v>
      </c>
      <c r="K275" s="50">
        <f t="shared" si="108"/>
        <v>9.4444444444444331E-2</v>
      </c>
      <c r="L275" s="50">
        <f t="shared" si="109"/>
        <v>9.4444444444444331E-2</v>
      </c>
      <c r="M275" s="59">
        <f t="shared" si="110"/>
        <v>2</v>
      </c>
      <c r="N275" s="59">
        <f t="shared" si="111"/>
        <v>16</v>
      </c>
      <c r="O275" s="480">
        <f>SUMIF(C$2:C275,C275,D$2:D275)</f>
        <v>123</v>
      </c>
      <c r="P275" s="42">
        <f>SUMIF(C$2:C275,C275,F$2:F275)</f>
        <v>18.423611111111111</v>
      </c>
      <c r="Q275" s="46">
        <f t="shared" si="112"/>
        <v>0.14978545618789521</v>
      </c>
      <c r="R275" s="45">
        <f t="shared" si="113"/>
        <v>3</v>
      </c>
      <c r="S275" s="45">
        <f t="shared" si="114"/>
        <v>35</v>
      </c>
      <c r="T275" s="480">
        <f>SUM(D$2:D275)</f>
        <v>715</v>
      </c>
      <c r="U275" s="47">
        <f>SUMIF(C$2:C275,C275,E$2:E275)</f>
        <v>431541.52999999991</v>
      </c>
      <c r="V275" s="47">
        <f>SUM(E$2:E275)</f>
        <v>2527105.3659999999</v>
      </c>
      <c r="W275" s="52">
        <f>SUM(F$2:F275)</f>
        <v>40803.763888888912</v>
      </c>
      <c r="X275" s="52">
        <f t="shared" si="115"/>
        <v>57.068201243201273</v>
      </c>
      <c r="Y275" s="45">
        <f t="shared" si="116"/>
        <v>1</v>
      </c>
      <c r="Z275" s="45">
        <f t="shared" si="117"/>
        <v>38</v>
      </c>
      <c r="AA275" s="47">
        <f>SUMIF('Rake Load'!C:C,Summary!B275,'Rake Load'!CA:CA)</f>
        <v>0.30902777777777779</v>
      </c>
      <c r="AB275" s="47">
        <f>SUMIF(C$2:C275,C275,AA$2:AA275)</f>
        <v>53.368055555555557</v>
      </c>
      <c r="AC275" s="47">
        <f>SUM(AA$2:AA275)</f>
        <v>270.52708333335664</v>
      </c>
      <c r="AD275" s="52">
        <f t="shared" si="118"/>
        <v>0.30902777777777779</v>
      </c>
      <c r="AE275" s="52">
        <f t="shared" si="119"/>
        <v>0.433886630532972</v>
      </c>
      <c r="AF275" s="52">
        <f t="shared" si="120"/>
        <v>0.37835955710958968</v>
      </c>
      <c r="AG275" s="47">
        <f>SUMIF(Unloader!B:B,Summary!B275,Unloader!M:M)</f>
        <v>33099</v>
      </c>
      <c r="AH275" s="47">
        <f>SUMIF(C$2:C275,C275,AG$2:AG275)</f>
        <v>543040</v>
      </c>
      <c r="AI275" s="47">
        <f>SUM(AG$2:AG275)</f>
        <v>3195469</v>
      </c>
      <c r="AJ275" s="52">
        <f>SUMIF(Unloader!B:B,Summary!B275,Unloader!W:W)</f>
        <v>0.88750000000000007</v>
      </c>
      <c r="AK275" s="52">
        <f>SUMIF(Unloader!B:B,Summary!B275,Unloader!AD:AD)+SUMIF(Unloader!B:B,Summary!B275,Unloader!BR:BR)+SUMIF(Unloader!B:B,Summary!B275,Unloader!BN:BN)</f>
        <v>5.2083333333333336E-2</v>
      </c>
      <c r="AL275" s="52">
        <f>SUMIF(C$2:C275,C275,AJ$2:AJ275)</f>
        <v>15.781944444444443</v>
      </c>
      <c r="AM275" s="52">
        <f>SUMIF(C$2:C275,C275,AK$2:AK275)</f>
        <v>0.5986111111111112</v>
      </c>
      <c r="AN275" s="47">
        <f t="shared" si="121"/>
        <v>1490.2305159165753</v>
      </c>
      <c r="AO275" s="47">
        <f>SUM(AJ$2:AJ275)</f>
        <v>94.136805555555526</v>
      </c>
      <c r="AP275" s="47">
        <f>SUM(AK$2:AK275)</f>
        <v>4.7180555555555568</v>
      </c>
      <c r="AQ275" s="47">
        <f t="shared" si="122"/>
        <v>1489.0002562848028</v>
      </c>
    </row>
    <row r="276" spans="1:43">
      <c r="A276" s="166">
        <f t="shared" si="124"/>
        <v>275</v>
      </c>
      <c r="B276" s="478">
        <f t="shared" si="124"/>
        <v>40908</v>
      </c>
      <c r="C276" s="42">
        <f t="shared" si="104"/>
        <v>12</v>
      </c>
      <c r="D276" s="170">
        <f>COUNTIF('Rake Load'!C:C,Summary!B276)</f>
        <v>2</v>
      </c>
      <c r="E276" s="170">
        <f>SUMIF('Rake Load'!C:C,B276,'Rake Load'!K:K)</f>
        <v>6293.24</v>
      </c>
      <c r="F276" s="44">
        <f>SUMIF('Rake Load'!C:C,B276,'Rake Load'!AZ:AZ)</f>
        <v>0.18402777777777779</v>
      </c>
      <c r="G276" s="44">
        <f t="shared" si="105"/>
        <v>9.2013888888888895E-2</v>
      </c>
      <c r="H276" s="45">
        <f t="shared" si="106"/>
        <v>2</v>
      </c>
      <c r="I276" s="45">
        <f t="shared" si="107"/>
        <v>12</v>
      </c>
      <c r="J276" s="44">
        <f>SUMIF('Rake Load'!C:C,B276,'Rake Load'!DK:DK)</f>
        <v>0</v>
      </c>
      <c r="K276" s="50">
        <f t="shared" si="108"/>
        <v>0.18402777777777779</v>
      </c>
      <c r="L276" s="50">
        <f t="shared" si="109"/>
        <v>9.2013888888888895E-2</v>
      </c>
      <c r="M276" s="59">
        <f t="shared" si="110"/>
        <v>2</v>
      </c>
      <c r="N276" s="59">
        <f t="shared" si="111"/>
        <v>12</v>
      </c>
      <c r="O276" s="480">
        <f>SUMIF(C$2:C276,C276,D$2:D276)</f>
        <v>125</v>
      </c>
      <c r="P276" s="42">
        <f>SUMIF(C$2:C276,C276,F$2:F276)</f>
        <v>18.607638888888889</v>
      </c>
      <c r="Q276" s="46">
        <f t="shared" si="112"/>
        <v>0.14886111111111111</v>
      </c>
      <c r="R276" s="45">
        <f t="shared" si="113"/>
        <v>3</v>
      </c>
      <c r="S276" s="45">
        <f t="shared" si="114"/>
        <v>34</v>
      </c>
      <c r="T276" s="480">
        <f>SUM(D$2:D276)</f>
        <v>717</v>
      </c>
      <c r="U276" s="47">
        <f>SUMIF(C$2:C276,C276,E$2:E276)</f>
        <v>437834.7699999999</v>
      </c>
      <c r="V276" s="47">
        <f>SUM(E$2:E276)</f>
        <v>2533398.6060000001</v>
      </c>
      <c r="W276" s="52">
        <f>SUM(F$2:F276)</f>
        <v>40803.947916666693</v>
      </c>
      <c r="X276" s="52">
        <f t="shared" si="115"/>
        <v>56.909271850302225</v>
      </c>
      <c r="Y276" s="45">
        <f t="shared" si="116"/>
        <v>21</v>
      </c>
      <c r="Z276" s="45">
        <f t="shared" si="117"/>
        <v>49</v>
      </c>
      <c r="AA276" s="47">
        <f>SUMIF('Rake Load'!C:C,Summary!B276,'Rake Load'!CA:CA)</f>
        <v>0.48611111111111105</v>
      </c>
      <c r="AB276" s="47">
        <f>SUMIF(C$2:C276,C276,AA$2:AA276)</f>
        <v>53.854166666666671</v>
      </c>
      <c r="AC276" s="47">
        <f>SUM(AA$2:AA276)</f>
        <v>271.01319444446773</v>
      </c>
      <c r="AD276" s="52">
        <f t="shared" si="118"/>
        <v>0.24305555555555552</v>
      </c>
      <c r="AE276" s="52">
        <f t="shared" si="119"/>
        <v>0.43083333333333335</v>
      </c>
      <c r="AF276" s="52">
        <f t="shared" si="120"/>
        <v>0.37798214008991315</v>
      </c>
      <c r="AG276" s="47">
        <f>SUMIF(Unloader!B:B,Summary!B276,Unloader!M:M)</f>
        <v>34606</v>
      </c>
      <c r="AH276" s="47">
        <f>SUMIF(C$2:C276,C276,AG$2:AG276)</f>
        <v>577646</v>
      </c>
      <c r="AI276" s="47">
        <f>SUM(AG$2:AG276)</f>
        <v>3230075</v>
      </c>
      <c r="AJ276" s="52">
        <f>SUMIF(Unloader!B:B,Summary!B276,Unloader!W:W)</f>
        <v>1</v>
      </c>
      <c r="AK276" s="52">
        <f>SUMIF(Unloader!B:B,Summary!B276,Unloader!AD:AD)+SUMIF(Unloader!B:B,Summary!B276,Unloader!BR:BR)+SUMIF(Unloader!B:B,Summary!B276,Unloader!BN:BN)</f>
        <v>9.0277777777777776E-2</v>
      </c>
      <c r="AL276" s="52">
        <f>SUMIF(C$2:C276,C276,AJ$2:AJ276)</f>
        <v>16.781944444444441</v>
      </c>
      <c r="AM276" s="52">
        <f>SUMIF(C$2:C276,C276,AK$2:AK276)</f>
        <v>0.68888888888888899</v>
      </c>
      <c r="AN276" s="47">
        <f t="shared" si="121"/>
        <v>1495.5881591438686</v>
      </c>
      <c r="AO276" s="47">
        <f>SUM(AJ$2:AJ276)</f>
        <v>95.136805555555526</v>
      </c>
      <c r="AP276" s="47">
        <f>SUM(AK$2:AK276)</f>
        <v>4.8083333333333345</v>
      </c>
      <c r="AQ276" s="47">
        <f t="shared" si="122"/>
        <v>1489.9671722801816</v>
      </c>
    </row>
    <row r="277" spans="1:43">
      <c r="A277" s="166">
        <f t="shared" si="124"/>
        <v>276</v>
      </c>
      <c r="B277" s="478">
        <f t="shared" si="124"/>
        <v>40909</v>
      </c>
      <c r="C277" s="42">
        <f t="shared" si="104"/>
        <v>1</v>
      </c>
      <c r="D277" s="170">
        <f>COUNTIF('Rake Load'!C:C,Summary!B277)</f>
        <v>3</v>
      </c>
      <c r="E277" s="170">
        <f>SUMIF('Rake Load'!C:C,B277,'Rake Load'!K:K)</f>
        <v>10899.19</v>
      </c>
      <c r="F277" s="44">
        <f>SUMIF('Rake Load'!C:C,B277,'Rake Load'!AZ:AZ)</f>
        <v>0.44166666666666665</v>
      </c>
      <c r="G277" s="44">
        <f t="shared" si="105"/>
        <v>0.14722222222222223</v>
      </c>
      <c r="H277" s="45">
        <f t="shared" si="106"/>
        <v>3</v>
      </c>
      <c r="I277" s="45">
        <f t="shared" si="107"/>
        <v>32</v>
      </c>
      <c r="J277" s="44">
        <f>SUMIF('Rake Load'!C:C,B277,'Rake Load'!DK:DK)</f>
        <v>3.472222222222222E-3</v>
      </c>
      <c r="K277" s="50">
        <f t="shared" si="108"/>
        <v>0.43819444444444444</v>
      </c>
      <c r="L277" s="50">
        <f t="shared" si="109"/>
        <v>0.14606481481481481</v>
      </c>
      <c r="M277" s="59">
        <f t="shared" si="110"/>
        <v>3</v>
      </c>
      <c r="N277" s="59">
        <f t="shared" si="111"/>
        <v>30</v>
      </c>
      <c r="O277" s="480">
        <f>SUMIF(C$2:C277,C277,D$2:D277)</f>
        <v>3</v>
      </c>
      <c r="P277" s="42">
        <f>SUMIF(C$2:C277,C277,F$2:F277)</f>
        <v>0.44166666666666665</v>
      </c>
      <c r="Q277" s="46">
        <f t="shared" si="112"/>
        <v>0.14722222222222223</v>
      </c>
      <c r="R277" s="45">
        <f t="shared" si="113"/>
        <v>3</v>
      </c>
      <c r="S277" s="45">
        <f t="shared" si="114"/>
        <v>32</v>
      </c>
      <c r="T277" s="480">
        <f>SUM(D$2:D277)</f>
        <v>720</v>
      </c>
      <c r="U277" s="47">
        <f>SUMIF(C$2:C277,C277,E$2:E277)</f>
        <v>10899.19</v>
      </c>
      <c r="V277" s="47">
        <f>SUM(E$2:E277)</f>
        <v>2544297.7960000001</v>
      </c>
      <c r="W277" s="52">
        <f>SUM(F$2:F277)</f>
        <v>40804.389583333359</v>
      </c>
      <c r="X277" s="52">
        <f t="shared" si="115"/>
        <v>56.672763310185218</v>
      </c>
      <c r="Y277" s="45">
        <f t="shared" si="116"/>
        <v>16</v>
      </c>
      <c r="Z277" s="45">
        <f t="shared" si="117"/>
        <v>8</v>
      </c>
      <c r="AA277" s="47">
        <f>SUMIF('Rake Load'!C:C,Summary!B277,'Rake Load'!CA:CA)</f>
        <v>0.99305555555555558</v>
      </c>
      <c r="AB277" s="47">
        <f>SUMIF(C$2:C277,C277,AA$2:AA277)</f>
        <v>0.99305555555555558</v>
      </c>
      <c r="AC277" s="47">
        <f>SUM(AA$2:AA277)</f>
        <v>272.00625000002327</v>
      </c>
      <c r="AD277" s="52">
        <f t="shared" si="118"/>
        <v>0.33101851851851855</v>
      </c>
      <c r="AE277" s="52">
        <f t="shared" si="119"/>
        <v>0.33101851851851855</v>
      </c>
      <c r="AF277" s="52">
        <f t="shared" si="120"/>
        <v>0.37778645833336566</v>
      </c>
      <c r="AG277" s="47">
        <f>SUMIF(Unloader!B:B,Summary!B277,Unloader!M:M)</f>
        <v>18233</v>
      </c>
      <c r="AH277" s="47">
        <f>SUMIF(C$2:C277,C277,AG$2:AG277)</f>
        <v>18233</v>
      </c>
      <c r="AI277" s="47">
        <f>SUM(AG$2:AG277)</f>
        <v>3248308</v>
      </c>
      <c r="AJ277" s="52">
        <f>SUMIF(Unloader!B:B,Summary!B277,Unloader!W:W)</f>
        <v>0.75</v>
      </c>
      <c r="AK277" s="52">
        <f>SUMIF(Unloader!B:B,Summary!B277,Unloader!AD:AD)+SUMIF(Unloader!B:B,Summary!B277,Unloader!BR:BR)+SUMIF(Unloader!B:B,Summary!B277,Unloader!BN:BN)</f>
        <v>0</v>
      </c>
      <c r="AL277" s="52">
        <f>SUMIF(C$2:C277,C277,AJ$2:AJ277)</f>
        <v>0.75</v>
      </c>
      <c r="AM277" s="52">
        <f>SUMIF(C$2:C277,C277,AK$2:AK277)</f>
        <v>0</v>
      </c>
      <c r="AN277" s="47">
        <f t="shared" si="121"/>
        <v>1012.9444444444445</v>
      </c>
      <c r="AO277" s="47">
        <f>SUM(AJ$2:AJ277)</f>
        <v>95.886805555555526</v>
      </c>
      <c r="AP277" s="47">
        <f>SUM(AK$2:AK277)</f>
        <v>4.8083333333333345</v>
      </c>
      <c r="AQ277" s="47">
        <f t="shared" si="122"/>
        <v>1486.0390536243933</v>
      </c>
    </row>
    <row r="278" spans="1:43">
      <c r="A278" s="166">
        <f t="shared" si="124"/>
        <v>277</v>
      </c>
      <c r="B278" s="478">
        <f t="shared" si="124"/>
        <v>40910</v>
      </c>
      <c r="C278" s="42">
        <f t="shared" si="104"/>
        <v>1</v>
      </c>
      <c r="D278" s="170">
        <f>COUNTIF('Rake Load'!C:C,Summary!B278)</f>
        <v>4</v>
      </c>
      <c r="E278" s="170">
        <f>SUMIF('Rake Load'!C:C,B278,'Rake Load'!K:K)</f>
        <v>14237</v>
      </c>
      <c r="F278" s="44">
        <f>SUMIF('Rake Load'!C:C,B278,'Rake Load'!AZ:AZ)</f>
        <v>0.5680555555555552</v>
      </c>
      <c r="G278" s="44">
        <f t="shared" si="105"/>
        <v>0.1420138888888888</v>
      </c>
      <c r="H278" s="45">
        <f t="shared" si="106"/>
        <v>3</v>
      </c>
      <c r="I278" s="45">
        <f t="shared" si="107"/>
        <v>24</v>
      </c>
      <c r="J278" s="44">
        <f>SUMIF('Rake Load'!C:C,B278,'Rake Load'!DK:DK)</f>
        <v>3.6111111111111115E-2</v>
      </c>
      <c r="K278" s="50">
        <f t="shared" si="108"/>
        <v>0.53194444444444411</v>
      </c>
      <c r="L278" s="50">
        <f t="shared" si="109"/>
        <v>0.13298611111111103</v>
      </c>
      <c r="M278" s="59">
        <f t="shared" si="110"/>
        <v>3</v>
      </c>
      <c r="N278" s="59">
        <f t="shared" si="111"/>
        <v>11</v>
      </c>
      <c r="O278" s="480">
        <f>SUMIF(C$2:C278,C278,D$2:D278)</f>
        <v>7</v>
      </c>
      <c r="P278" s="42">
        <f>SUMIF(C$2:C278,C278,F$2:F278)</f>
        <v>1.009722222222222</v>
      </c>
      <c r="Q278" s="46">
        <f t="shared" si="112"/>
        <v>0.14424603174603171</v>
      </c>
      <c r="R278" s="45">
        <f t="shared" si="113"/>
        <v>3</v>
      </c>
      <c r="S278" s="45">
        <f t="shared" si="114"/>
        <v>27</v>
      </c>
      <c r="T278" s="480">
        <f>SUM(D$2:D278)</f>
        <v>724</v>
      </c>
      <c r="U278" s="47">
        <f>SUMIF(C$2:C278,C278,E$2:E278)</f>
        <v>25136.190000000002</v>
      </c>
      <c r="V278" s="47">
        <f>SUM(E$2:E278)</f>
        <v>2558534.7960000001</v>
      </c>
      <c r="W278" s="52">
        <f>SUM(F$2:F278)</f>
        <v>40804.957638888918</v>
      </c>
      <c r="X278" s="52">
        <f t="shared" si="115"/>
        <v>56.360438727747123</v>
      </c>
      <c r="Y278" s="45">
        <f t="shared" si="116"/>
        <v>8</v>
      </c>
      <c r="Z278" s="45">
        <f t="shared" si="117"/>
        <v>39</v>
      </c>
      <c r="AA278" s="47">
        <f>SUMIF('Rake Load'!C:C,Summary!B278,'Rake Load'!CA:CA)</f>
        <v>1.3333333333333333</v>
      </c>
      <c r="AB278" s="47">
        <f>SUMIF(C$2:C278,C278,AA$2:AA278)</f>
        <v>2.3263888888888888</v>
      </c>
      <c r="AC278" s="47">
        <f>SUM(AA$2:AA278)</f>
        <v>273.33958333335659</v>
      </c>
      <c r="AD278" s="52">
        <f t="shared" si="118"/>
        <v>0.33333333333333331</v>
      </c>
      <c r="AE278" s="52">
        <f t="shared" si="119"/>
        <v>0.33234126984126983</v>
      </c>
      <c r="AF278" s="52">
        <f t="shared" si="120"/>
        <v>0.37754086095767486</v>
      </c>
      <c r="AG278" s="47">
        <f>SUMIF(Unloader!B:B,Summary!B278,Unloader!M:M)</f>
        <v>28050</v>
      </c>
      <c r="AH278" s="47">
        <f>SUMIF(C$2:C278,C278,AG$2:AG278)</f>
        <v>46283</v>
      </c>
      <c r="AI278" s="47">
        <f>SUM(AG$2:AG278)</f>
        <v>3276358</v>
      </c>
      <c r="AJ278" s="52">
        <f>SUMIF(Unloader!B:B,Summary!B278,Unloader!W:W)</f>
        <v>1</v>
      </c>
      <c r="AK278" s="52">
        <f>SUMIF(Unloader!B:B,Summary!B278,Unloader!AD:AD)+SUMIF(Unloader!B:B,Summary!B278,Unloader!BR:BR)+SUMIF(Unloader!B:B,Summary!B278,Unloader!BN:BN)</f>
        <v>1.8749999999999999E-2</v>
      </c>
      <c r="AL278" s="52">
        <f>SUMIF(C$2:C278,C278,AJ$2:AJ278)</f>
        <v>1.75</v>
      </c>
      <c r="AM278" s="52">
        <f>SUMIF(C$2:C278,C278,AK$2:AK278)</f>
        <v>1.8749999999999999E-2</v>
      </c>
      <c r="AN278" s="47">
        <f t="shared" si="121"/>
        <v>1113.9109506618531</v>
      </c>
      <c r="AO278" s="47">
        <f>SUM(AJ$2:AJ278)</f>
        <v>96.886805555555526</v>
      </c>
      <c r="AP278" s="47">
        <f>SUM(AK$2:AK278)</f>
        <v>4.8270833333333343</v>
      </c>
      <c r="AQ278" s="47">
        <f t="shared" si="122"/>
        <v>1482.8951616553268</v>
      </c>
    </row>
    <row r="279" spans="1:43">
      <c r="A279" s="166">
        <f t="shared" si="124"/>
        <v>278</v>
      </c>
      <c r="B279" s="478">
        <f t="shared" si="124"/>
        <v>40911</v>
      </c>
      <c r="C279" s="42">
        <f t="shared" si="104"/>
        <v>1</v>
      </c>
      <c r="D279" s="170">
        <f>COUNTIF('Rake Load'!C:C,Summary!B279)</f>
        <v>5</v>
      </c>
      <c r="E279" s="170">
        <f>SUMIF('Rake Load'!C:C,B279,'Rake Load'!K:K)</f>
        <v>17484.5</v>
      </c>
      <c r="F279" s="44">
        <f>SUMIF('Rake Load'!C:C,B279,'Rake Load'!AZ:AZ)</f>
        <v>0.6826388888888888</v>
      </c>
      <c r="G279" s="44">
        <f t="shared" si="105"/>
        <v>0.13652777777777775</v>
      </c>
      <c r="H279" s="45">
        <f t="shared" si="106"/>
        <v>3</v>
      </c>
      <c r="I279" s="45">
        <f t="shared" si="107"/>
        <v>16</v>
      </c>
      <c r="J279" s="44">
        <f>SUMIF('Rake Load'!C:C,B279,'Rake Load'!DK:DK)</f>
        <v>0</v>
      </c>
      <c r="K279" s="50">
        <f t="shared" si="108"/>
        <v>0.6826388888888888</v>
      </c>
      <c r="L279" s="50">
        <f t="shared" si="109"/>
        <v>0.13652777777777775</v>
      </c>
      <c r="M279" s="59">
        <f t="shared" si="110"/>
        <v>3</v>
      </c>
      <c r="N279" s="59">
        <f t="shared" si="111"/>
        <v>16</v>
      </c>
      <c r="O279" s="480">
        <f>SUMIF(C$2:C279,C279,D$2:D279)</f>
        <v>12</v>
      </c>
      <c r="P279" s="42">
        <f>SUMIF(C$2:C279,C279,F$2:F279)</f>
        <v>1.6923611111111108</v>
      </c>
      <c r="Q279" s="46">
        <f t="shared" si="112"/>
        <v>0.14103009259259255</v>
      </c>
      <c r="R279" s="45">
        <f t="shared" si="113"/>
        <v>3</v>
      </c>
      <c r="S279" s="45">
        <f t="shared" si="114"/>
        <v>23</v>
      </c>
      <c r="T279" s="480">
        <f>SUM(D$2:D279)</f>
        <v>729</v>
      </c>
      <c r="U279" s="47">
        <f>SUMIF(C$2:C279,C279,E$2:E279)</f>
        <v>42620.69</v>
      </c>
      <c r="V279" s="47">
        <f>SUM(E$2:E279)</f>
        <v>2576019.2960000001</v>
      </c>
      <c r="W279" s="52">
        <f>SUM(F$2:F279)</f>
        <v>40805.640277777806</v>
      </c>
      <c r="X279" s="52">
        <f t="shared" si="115"/>
        <v>55.974815195854326</v>
      </c>
      <c r="Y279" s="45">
        <f t="shared" si="116"/>
        <v>23</v>
      </c>
      <c r="Z279" s="45">
        <f t="shared" si="117"/>
        <v>23</v>
      </c>
      <c r="AA279" s="47">
        <f>SUMIF('Rake Load'!C:C,Summary!B279,'Rake Load'!CA:CA)</f>
        <v>2.0590277777777777</v>
      </c>
      <c r="AB279" s="47">
        <f>SUMIF(C$2:C279,C279,AA$2:AA279)</f>
        <v>4.3854166666666661</v>
      </c>
      <c r="AC279" s="47">
        <f>SUM(AA$2:AA279)</f>
        <v>275.39861111113436</v>
      </c>
      <c r="AD279" s="52">
        <f t="shared" si="118"/>
        <v>0.41180555555555554</v>
      </c>
      <c r="AE279" s="52">
        <f t="shared" si="119"/>
        <v>0.36545138888888884</v>
      </c>
      <c r="AF279" s="52">
        <f t="shared" si="120"/>
        <v>0.37777587258043122</v>
      </c>
      <c r="AG279" s="47">
        <f>SUMIF(Unloader!B:B,Summary!B279,Unloader!M:M)</f>
        <v>19589</v>
      </c>
      <c r="AH279" s="47">
        <f>SUMIF(C$2:C279,C279,AG$2:AG279)</f>
        <v>65872</v>
      </c>
      <c r="AI279" s="47">
        <f>SUM(AG$2:AG279)</f>
        <v>3295947</v>
      </c>
      <c r="AJ279" s="52">
        <f>SUMIF(Unloader!B:B,Summary!B279,Unloader!W:W)</f>
        <v>0.89583333333333337</v>
      </c>
      <c r="AK279" s="52">
        <f>SUMIF(Unloader!B:B,Summary!B279,Unloader!AD:AD)+SUMIF(Unloader!B:B,Summary!B279,Unloader!BR:BR)+SUMIF(Unloader!B:B,Summary!B279,Unloader!BN:BN)</f>
        <v>3.888888888888889E-2</v>
      </c>
      <c r="AL279" s="52">
        <f>SUMIF(C$2:C279,C279,AJ$2:AJ279)</f>
        <v>2.6458333333333335</v>
      </c>
      <c r="AM279" s="52">
        <f>SUMIF(C$2:C279,C279,AK$2:AK279)</f>
        <v>5.7638888888888892E-2</v>
      </c>
      <c r="AN279" s="47">
        <f t="shared" si="121"/>
        <v>1060.4561309364101</v>
      </c>
      <c r="AO279" s="47">
        <f>SUM(AJ$2:AJ279)</f>
        <v>97.782638888888854</v>
      </c>
      <c r="AP279" s="47">
        <f>SUM(AK$2:AK279)</f>
        <v>4.865972222222223</v>
      </c>
      <c r="AQ279" s="47">
        <f t="shared" si="122"/>
        <v>1478.0031390134536</v>
      </c>
    </row>
    <row r="280" spans="1:43">
      <c r="A280" s="166">
        <f t="shared" ref="A280:B295" si="125">A279+1</f>
        <v>279</v>
      </c>
      <c r="B280" s="478">
        <f t="shared" si="125"/>
        <v>40912</v>
      </c>
      <c r="C280" s="42">
        <f t="shared" si="104"/>
        <v>1</v>
      </c>
      <c r="D280" s="170">
        <f>COUNTIF('Rake Load'!C:C,Summary!B280)</f>
        <v>3</v>
      </c>
      <c r="E280" s="170">
        <f>SUMIF('Rake Load'!C:C,B280,'Rake Load'!K:K)</f>
        <v>10824.87</v>
      </c>
      <c r="F280" s="44">
        <f>SUMIF('Rake Load'!C:C,B280,'Rake Load'!AZ:AZ)</f>
        <v>0.32430555555555579</v>
      </c>
      <c r="G280" s="44">
        <f t="shared" si="105"/>
        <v>0.10810185185185194</v>
      </c>
      <c r="H280" s="45">
        <f t="shared" si="106"/>
        <v>2</v>
      </c>
      <c r="I280" s="45">
        <f t="shared" si="107"/>
        <v>35</v>
      </c>
      <c r="J280" s="44">
        <f>SUMIF('Rake Load'!C:C,B280,'Rake Load'!DK:DK)</f>
        <v>0</v>
      </c>
      <c r="K280" s="50">
        <f t="shared" si="108"/>
        <v>0.32430555555555579</v>
      </c>
      <c r="L280" s="50">
        <f t="shared" si="109"/>
        <v>0.10810185185185194</v>
      </c>
      <c r="M280" s="59">
        <f t="shared" si="110"/>
        <v>2</v>
      </c>
      <c r="N280" s="59">
        <f t="shared" si="111"/>
        <v>35</v>
      </c>
      <c r="O280" s="480">
        <f>SUMIF(C$2:C280,C280,D$2:D280)</f>
        <v>15</v>
      </c>
      <c r="P280" s="42">
        <f>SUMIF(C$2:C280,C280,F$2:F280)</f>
        <v>2.0166666666666666</v>
      </c>
      <c r="Q280" s="46">
        <f t="shared" si="112"/>
        <v>0.13444444444444445</v>
      </c>
      <c r="R280" s="45">
        <f t="shared" si="113"/>
        <v>3</v>
      </c>
      <c r="S280" s="45">
        <f t="shared" si="114"/>
        <v>13</v>
      </c>
      <c r="T280" s="480">
        <f>SUM(D$2:D280)</f>
        <v>732</v>
      </c>
      <c r="U280" s="47">
        <f>SUMIF(C$2:C280,C280,E$2:E280)</f>
        <v>53445.560000000005</v>
      </c>
      <c r="V280" s="47">
        <f>SUM(E$2:E280)</f>
        <v>2586844.1660000002</v>
      </c>
      <c r="W280" s="52">
        <f>SUM(F$2:F280)</f>
        <v>40805.964583333363</v>
      </c>
      <c r="X280" s="52">
        <f t="shared" si="115"/>
        <v>55.745853255919897</v>
      </c>
      <c r="Y280" s="45">
        <f t="shared" si="116"/>
        <v>17</v>
      </c>
      <c r="Z280" s="45">
        <f t="shared" si="117"/>
        <v>54</v>
      </c>
      <c r="AA280" s="47">
        <f>SUMIF('Rake Load'!C:C,Summary!B280,'Rake Load'!CA:CA)</f>
        <v>1.2638888888888888</v>
      </c>
      <c r="AB280" s="47">
        <f>SUMIF(C$2:C280,C280,AA$2:AA280)</f>
        <v>5.6493055555555554</v>
      </c>
      <c r="AC280" s="47">
        <f>SUM(AA$2:AA280)</f>
        <v>276.66250000002327</v>
      </c>
      <c r="AD280" s="52">
        <f t="shared" si="118"/>
        <v>0.42129629629629628</v>
      </c>
      <c r="AE280" s="52">
        <f t="shared" si="119"/>
        <v>0.37662037037037038</v>
      </c>
      <c r="AF280" s="52">
        <f t="shared" si="120"/>
        <v>0.37795423497270941</v>
      </c>
      <c r="AG280" s="47">
        <f>SUMIF(Unloader!B:B,Summary!B280,Unloader!M:M)</f>
        <v>23770</v>
      </c>
      <c r="AH280" s="47">
        <f>SUMIF(C$2:C280,C280,AG$2:AG280)</f>
        <v>89642</v>
      </c>
      <c r="AI280" s="47">
        <f>SUM(AG$2:AG280)</f>
        <v>3319717</v>
      </c>
      <c r="AJ280" s="52">
        <f>SUMIF(Unloader!B:B,Summary!B280,Unloader!W:W)</f>
        <v>0.8125</v>
      </c>
      <c r="AK280" s="52">
        <f>SUMIF(Unloader!B:B,Summary!B280,Unloader!AD:AD)+SUMIF(Unloader!B:B,Summary!B280,Unloader!BR:BR)+SUMIF(Unloader!B:B,Summary!B280,Unloader!BN:BN)</f>
        <v>6.2499999999999995E-3</v>
      </c>
      <c r="AL280" s="52">
        <f>SUMIF(C$2:C280,C280,AJ$2:AJ280)</f>
        <v>3.4583333333333335</v>
      </c>
      <c r="AM280" s="52">
        <f>SUMIF(C$2:C280,C280,AK$2:AK280)</f>
        <v>6.3888888888888898E-2</v>
      </c>
      <c r="AN280" s="47">
        <f t="shared" si="121"/>
        <v>1100.3518821603927</v>
      </c>
      <c r="AO280" s="47">
        <f>SUM(AJ$2:AJ280)</f>
        <v>98.595138888888854</v>
      </c>
      <c r="AP280" s="47">
        <f>SUM(AK$2:AK280)</f>
        <v>4.8722222222222227</v>
      </c>
      <c r="AQ280" s="47">
        <f t="shared" si="122"/>
        <v>1475.8561362171297</v>
      </c>
    </row>
    <row r="281" spans="1:43">
      <c r="A281" s="509">
        <f t="shared" si="125"/>
        <v>280</v>
      </c>
      <c r="B281" s="478">
        <f t="shared" si="125"/>
        <v>40913</v>
      </c>
      <c r="C281" s="499">
        <f t="shared" si="104"/>
        <v>1</v>
      </c>
      <c r="D281" s="498">
        <f>COUNTIF('Rake Load'!C:C,Summary!B281)</f>
        <v>5</v>
      </c>
      <c r="E281" s="498">
        <f>SUMIF('Rake Load'!C:C,B281,'Rake Load'!K:K)</f>
        <v>18343</v>
      </c>
      <c r="F281" s="500">
        <f>SUMIF('Rake Load'!C:C,B281,'Rake Load'!AZ:AZ)</f>
        <v>0.63055555555555531</v>
      </c>
      <c r="G281" s="500">
        <f t="shared" si="105"/>
        <v>0.12611111111111106</v>
      </c>
      <c r="H281" s="501">
        <f t="shared" si="106"/>
        <v>3</v>
      </c>
      <c r="I281" s="501">
        <f t="shared" si="107"/>
        <v>1</v>
      </c>
      <c r="J281" s="500">
        <f>SUMIF('Rake Load'!C:C,B281,'Rake Load'!DK:DK)</f>
        <v>7.013888888888889E-2</v>
      </c>
      <c r="K281" s="502">
        <f t="shared" si="108"/>
        <v>0.56041666666666645</v>
      </c>
      <c r="L281" s="502">
        <f t="shared" si="109"/>
        <v>0.11208333333333328</v>
      </c>
      <c r="M281" s="503">
        <f t="shared" si="110"/>
        <v>2</v>
      </c>
      <c r="N281" s="503">
        <f t="shared" si="111"/>
        <v>41</v>
      </c>
      <c r="O281" s="504">
        <f>SUMIF(C$2:C281,C281,D$2:D281)</f>
        <v>20</v>
      </c>
      <c r="P281" s="499">
        <f>SUMIF(C$2:C281,C281,F$2:F281)</f>
        <v>2.6472222222222221</v>
      </c>
      <c r="Q281" s="505">
        <f t="shared" si="112"/>
        <v>0.1323611111111111</v>
      </c>
      <c r="R281" s="501">
        <f t="shared" si="113"/>
        <v>3</v>
      </c>
      <c r="S281" s="501">
        <f t="shared" si="114"/>
        <v>10</v>
      </c>
      <c r="T281" s="504">
        <f>SUM(D$2:D281)</f>
        <v>737</v>
      </c>
      <c r="U281" s="506">
        <f>SUMIF(C$2:C281,C281,E$2:E281)</f>
        <v>71788.56</v>
      </c>
      <c r="V281" s="506">
        <f>SUM(E$2:E281)</f>
        <v>2605187.1660000002</v>
      </c>
      <c r="W281" s="507">
        <f>SUM(F$2:F281)</f>
        <v>40806.595138888923</v>
      </c>
      <c r="X281" s="507">
        <f t="shared" si="115"/>
        <v>55.368514435398808</v>
      </c>
      <c r="Y281" s="501">
        <f t="shared" si="116"/>
        <v>8</v>
      </c>
      <c r="Z281" s="501">
        <f t="shared" si="117"/>
        <v>50</v>
      </c>
      <c r="AA281" s="506">
        <f>SUMIF('Rake Load'!C:C,Summary!B281,'Rake Load'!CA:CA)</f>
        <v>1.9930555555555554</v>
      </c>
      <c r="AB281" s="506">
        <f>SUMIF(C$2:C281,C281,AA$2:AA281)</f>
        <v>7.6423611111111107</v>
      </c>
      <c r="AC281" s="506">
        <f>SUM(AA$2:AA281)</f>
        <v>278.65555555557881</v>
      </c>
      <c r="AD281" s="507">
        <f t="shared" si="118"/>
        <v>0.39861111111111108</v>
      </c>
      <c r="AE281" s="507">
        <f t="shared" si="119"/>
        <v>0.38211805555555556</v>
      </c>
      <c r="AF281" s="507">
        <f t="shared" si="120"/>
        <v>0.37809437660187084</v>
      </c>
      <c r="AG281" s="506">
        <f>SUMIF(Unloader!B:B,Summary!B281,Unloader!M:M)</f>
        <v>27230</v>
      </c>
      <c r="AH281" s="506">
        <f>SUMIF(C$2:C281,C281,AG$2:AG281)</f>
        <v>116872</v>
      </c>
      <c r="AI281" s="506">
        <f>SUM(AG$2:AG281)</f>
        <v>3346947</v>
      </c>
      <c r="AJ281" s="49">
        <f>SUMIF(Unloader!B:B,Summary!B281,Unloader!W:W)</f>
        <v>1</v>
      </c>
      <c r="AK281" s="49">
        <f>SUMIF(Unloader!B:B,Summary!B281,Unloader!AD:AD)+SUMIF(Unloader!B:B,Summary!B281,Unloader!BR:BR)+SUMIF(Unloader!B:B,Summary!B281,Unloader!BN:BN)</f>
        <v>0.15972222222222224</v>
      </c>
      <c r="AL281" s="49">
        <f>SUMIF(C$2:C281,C281,AJ$2:AJ281)</f>
        <v>4.4583333333333339</v>
      </c>
      <c r="AM281" s="49">
        <f>SUMIF(C$2:C281,C281,AK$2:AK281)</f>
        <v>0.22361111111111115</v>
      </c>
      <c r="AN281" s="37">
        <f t="shared" si="121"/>
        <v>1149.9376844867168</v>
      </c>
      <c r="AO281" s="37">
        <f>SUM(AJ$2:AJ281)</f>
        <v>99.595138888888854</v>
      </c>
      <c r="AP281" s="37">
        <f>SUM(AK$2:AK281)</f>
        <v>5.031944444444445</v>
      </c>
      <c r="AQ281" s="37">
        <f t="shared" si="122"/>
        <v>1474.7399960343985</v>
      </c>
    </row>
    <row r="282" spans="1:43">
      <c r="A282" s="166">
        <f t="shared" si="125"/>
        <v>281</v>
      </c>
      <c r="B282" s="478">
        <f t="shared" si="125"/>
        <v>40914</v>
      </c>
      <c r="C282" s="42">
        <f t="shared" si="104"/>
        <v>1</v>
      </c>
      <c r="D282" s="170">
        <f>COUNTIF('Rake Load'!C:C,Summary!B282)</f>
        <v>4</v>
      </c>
      <c r="E282" s="170">
        <f>SUMIF('Rake Load'!C:C,B282,'Rake Load'!K:K)</f>
        <v>14524</v>
      </c>
      <c r="F282" s="44">
        <f>SUMIF('Rake Load'!C:C,B282,'Rake Load'!AZ:AZ)</f>
        <v>0.44583333333333319</v>
      </c>
      <c r="G282" s="44">
        <f t="shared" si="105"/>
        <v>0.1114583333333333</v>
      </c>
      <c r="H282" s="45">
        <f t="shared" si="106"/>
        <v>2</v>
      </c>
      <c r="I282" s="45">
        <f t="shared" si="107"/>
        <v>40</v>
      </c>
      <c r="J282" s="44">
        <f>SUMIF('Rake Load'!C:C,B282,'Rake Load'!DK:DK)</f>
        <v>0</v>
      </c>
      <c r="K282" s="50">
        <f t="shared" si="108"/>
        <v>0.44583333333333319</v>
      </c>
      <c r="L282" s="50">
        <f t="shared" si="109"/>
        <v>0.1114583333333333</v>
      </c>
      <c r="M282" s="59">
        <f t="shared" si="110"/>
        <v>2</v>
      </c>
      <c r="N282" s="59">
        <f t="shared" si="111"/>
        <v>40</v>
      </c>
      <c r="O282" s="480">
        <f>SUMIF(C$2:C282,C282,D$2:D282)</f>
        <v>24</v>
      </c>
      <c r="P282" s="42">
        <f>SUMIF(C$2:C282,C282,F$2:F282)</f>
        <v>3.0930555555555554</v>
      </c>
      <c r="Q282" s="46">
        <f t="shared" si="112"/>
        <v>0.12887731481481482</v>
      </c>
      <c r="R282" s="45">
        <f t="shared" si="113"/>
        <v>3</v>
      </c>
      <c r="S282" s="45">
        <f t="shared" si="114"/>
        <v>5</v>
      </c>
      <c r="T282" s="480">
        <f>SUM(D$2:D282)</f>
        <v>741</v>
      </c>
      <c r="U282" s="47">
        <f>SUMIF(C$2:C282,C282,E$2:E282)</f>
        <v>86312.56</v>
      </c>
      <c r="V282" s="47">
        <f>SUM(E$2:E282)</f>
        <v>2619711.1660000002</v>
      </c>
      <c r="W282" s="52">
        <f>SUM(F$2:F282)</f>
        <v>40807.040972222254</v>
      </c>
      <c r="X282" s="52">
        <f t="shared" si="115"/>
        <v>55.070230731743933</v>
      </c>
      <c r="Y282" s="45">
        <f t="shared" si="116"/>
        <v>1</v>
      </c>
      <c r="Z282" s="45">
        <f t="shared" si="117"/>
        <v>41</v>
      </c>
      <c r="AA282" s="47">
        <f>SUMIF('Rake Load'!C:C,Summary!B282,'Rake Load'!CA:CA)</f>
        <v>1.6423611111111112</v>
      </c>
      <c r="AB282" s="47">
        <f>SUMIF(C$2:C282,C282,AA$2:AA282)</f>
        <v>9.2847222222222214</v>
      </c>
      <c r="AC282" s="47">
        <f>SUM(AA$2:AA282)</f>
        <v>280.2979166666899</v>
      </c>
      <c r="AD282" s="52">
        <f t="shared" si="118"/>
        <v>0.41059027777777779</v>
      </c>
      <c r="AE282" s="52">
        <f t="shared" si="119"/>
        <v>0.38686342592592587</v>
      </c>
      <c r="AF282" s="52">
        <f t="shared" si="120"/>
        <v>0.37826979307245601</v>
      </c>
      <c r="AG282" s="47">
        <f>SUMIF(Unloader!B:B,Summary!B282,Unloader!M:M)</f>
        <v>32860</v>
      </c>
      <c r="AH282" s="47">
        <f>SUMIF(C$2:C282,C282,AG$2:AG282)</f>
        <v>149732</v>
      </c>
      <c r="AI282" s="47">
        <f>SUM(AG$2:AG282)</f>
        <v>3379807</v>
      </c>
      <c r="AJ282" s="49">
        <f>SUMIF(Unloader!B:B,Summary!B282,Unloader!W:W)</f>
        <v>0.94444444444444442</v>
      </c>
      <c r="AK282" s="49">
        <f>SUMIF(Unloader!B:B,Summary!B282,Unloader!AD:AD)+SUMIF(Unloader!B:B,Summary!B282,Unloader!BR:BR)+SUMIF(Unloader!B:B,Summary!B282,Unloader!BN:BN)</f>
        <v>0.16597222222222222</v>
      </c>
      <c r="AL282" s="49">
        <f>SUMIF(C$2:C282,C282,AJ$2:AJ282)</f>
        <v>5.4027777777777786</v>
      </c>
      <c r="AM282" s="49">
        <f>SUMIF(C$2:C282,C282,AK$2:AK282)</f>
        <v>0.38958333333333339</v>
      </c>
      <c r="AN282" s="37">
        <f t="shared" si="121"/>
        <v>1244.4826153206814</v>
      </c>
      <c r="AO282" s="37">
        <f>SUM(AJ$2:AJ282)</f>
        <v>100.5395833333333</v>
      </c>
      <c r="AP282" s="37">
        <f>SUM(AK$2:AK282)</f>
        <v>5.197916666666667</v>
      </c>
      <c r="AQ282" s="37">
        <f t="shared" si="122"/>
        <v>1477.0592605541481</v>
      </c>
    </row>
    <row r="283" spans="1:43">
      <c r="A283" s="166">
        <f t="shared" si="125"/>
        <v>282</v>
      </c>
      <c r="B283" s="478">
        <f t="shared" si="125"/>
        <v>40915</v>
      </c>
      <c r="C283" s="42">
        <f t="shared" si="104"/>
        <v>1</v>
      </c>
      <c r="D283" s="170">
        <f>COUNTIF('Rake Load'!C:C,Summary!B283)</f>
        <v>4</v>
      </c>
      <c r="E283" s="170">
        <f>SUMIF('Rake Load'!C:C,B283,'Rake Load'!K:K)</f>
        <v>14510</v>
      </c>
      <c r="F283" s="44">
        <f>SUMIF('Rake Load'!C:C,B283,'Rake Load'!AZ:AZ)</f>
        <v>0.98958333333333359</v>
      </c>
      <c r="G283" s="44">
        <f t="shared" si="105"/>
        <v>0.2473958333333334</v>
      </c>
      <c r="H283" s="45">
        <f t="shared" si="106"/>
        <v>5</v>
      </c>
      <c r="I283" s="45">
        <f t="shared" si="107"/>
        <v>56</v>
      </c>
      <c r="J283" s="44">
        <f>SUMIF('Rake Load'!C:C,B283,'Rake Load'!DK:DK)</f>
        <v>0</v>
      </c>
      <c r="K283" s="50">
        <f t="shared" si="108"/>
        <v>0.98958333333333359</v>
      </c>
      <c r="L283" s="50">
        <f t="shared" si="109"/>
        <v>0.2473958333333334</v>
      </c>
      <c r="M283" s="59">
        <f t="shared" si="110"/>
        <v>5</v>
      </c>
      <c r="N283" s="59">
        <f t="shared" si="111"/>
        <v>56</v>
      </c>
      <c r="O283" s="480">
        <f>SUMIF(C$2:C283,C283,D$2:D283)</f>
        <v>28</v>
      </c>
      <c r="P283" s="42">
        <f>SUMIF(C$2:C283,C283,F$2:F283)</f>
        <v>4.0826388888888889</v>
      </c>
      <c r="Q283" s="46">
        <f t="shared" si="112"/>
        <v>0.14580853174603176</v>
      </c>
      <c r="R283" s="45">
        <f t="shared" si="113"/>
        <v>3</v>
      </c>
      <c r="S283" s="45">
        <f t="shared" si="114"/>
        <v>29</v>
      </c>
      <c r="T283" s="480">
        <f>SUM(D$2:D283)</f>
        <v>745</v>
      </c>
      <c r="U283" s="47">
        <f>SUMIF(C$2:C283,C283,E$2:E283)</f>
        <v>100822.56</v>
      </c>
      <c r="V283" s="47">
        <f>SUM(E$2:E283)</f>
        <v>2634221.1660000002</v>
      </c>
      <c r="W283" s="52">
        <f>SUM(F$2:F283)</f>
        <v>40808.03055555559</v>
      </c>
      <c r="X283" s="52">
        <f t="shared" si="115"/>
        <v>54.775879940343074</v>
      </c>
      <c r="Y283" s="45">
        <f t="shared" si="116"/>
        <v>18</v>
      </c>
      <c r="Z283" s="45">
        <f t="shared" si="117"/>
        <v>37</v>
      </c>
      <c r="AA283" s="47">
        <f>SUMIF('Rake Load'!C:C,Summary!B283,'Rake Load'!CA:CA)</f>
        <v>2.5138888888888888</v>
      </c>
      <c r="AB283" s="47">
        <f>SUMIF(C$2:C283,C283,AA$2:AA283)</f>
        <v>11.798611111111111</v>
      </c>
      <c r="AC283" s="47">
        <f>SUM(AA$2:AA283)</f>
        <v>282.81180555557881</v>
      </c>
      <c r="AD283" s="52">
        <f t="shared" si="118"/>
        <v>0.62847222222222221</v>
      </c>
      <c r="AE283" s="52">
        <f t="shared" si="119"/>
        <v>0.42137896825396826</v>
      </c>
      <c r="AF283" s="52">
        <f t="shared" si="120"/>
        <v>0.37961316181956889</v>
      </c>
      <c r="AG283" s="47">
        <f>SUMIF(Unloader!B:B,Summary!B283,Unloader!M:M)</f>
        <v>20054</v>
      </c>
      <c r="AH283" s="47">
        <f>SUMIF(C$2:C283,C283,AG$2:AG283)</f>
        <v>169786</v>
      </c>
      <c r="AI283" s="47">
        <f>SUM(AG$2:AG283)</f>
        <v>3399861</v>
      </c>
      <c r="AJ283" s="49">
        <f>SUMIF(Unloader!B:B,Summary!B283,Unloader!W:W)</f>
        <v>0.83749999999999991</v>
      </c>
      <c r="AK283" s="49">
        <f>SUMIF(Unloader!B:B,Summary!B283,Unloader!AD:AD)+SUMIF(Unloader!B:B,Summary!B283,Unloader!BR:BR)+SUMIF(Unloader!B:B,Summary!B283,Unloader!BN:BN)</f>
        <v>0.14861111111111111</v>
      </c>
      <c r="AL283" s="49">
        <f>SUMIF(C$2:C283,C283,AJ$2:AJ283)</f>
        <v>6.2402777777777789</v>
      </c>
      <c r="AM283" s="49">
        <f>SUMIF(C$2:C283,C283,AK$2:AK283)</f>
        <v>0.53819444444444453</v>
      </c>
      <c r="AN283" s="37">
        <f t="shared" si="121"/>
        <v>1240.672268907563</v>
      </c>
      <c r="AO283" s="37">
        <f>SUM(AJ$2:AJ283)</f>
        <v>101.3770833333333</v>
      </c>
      <c r="AP283" s="37">
        <f>SUM(AK$2:AK283)</f>
        <v>5.3465277777777782</v>
      </c>
      <c r="AQ283" s="37">
        <f t="shared" si="122"/>
        <v>1475.1645888172172</v>
      </c>
    </row>
    <row r="284" spans="1:43">
      <c r="A284" s="166">
        <f t="shared" si="125"/>
        <v>283</v>
      </c>
      <c r="B284" s="478">
        <f t="shared" si="125"/>
        <v>40916</v>
      </c>
      <c r="C284" s="42">
        <f t="shared" si="104"/>
        <v>1</v>
      </c>
      <c r="D284" s="170">
        <f>COUNTIF('Rake Load'!C:C,Summary!B284)</f>
        <v>3</v>
      </c>
      <c r="E284" s="170">
        <f>SUMIF('Rake Load'!C:C,B284,'Rake Load'!K:K)</f>
        <v>10897</v>
      </c>
      <c r="F284" s="44">
        <f>SUMIF('Rake Load'!C:C,B284,'Rake Load'!AZ:AZ)</f>
        <v>0.47847222222222241</v>
      </c>
      <c r="G284" s="44">
        <f t="shared" si="105"/>
        <v>0.15949074074074079</v>
      </c>
      <c r="H284" s="45">
        <f t="shared" si="106"/>
        <v>3</v>
      </c>
      <c r="I284" s="45">
        <f t="shared" si="107"/>
        <v>49</v>
      </c>
      <c r="J284" s="44">
        <f>SUMIF('Rake Load'!C:C,B284,'Rake Load'!DK:DK)</f>
        <v>0</v>
      </c>
      <c r="K284" s="50">
        <f t="shared" si="108"/>
        <v>0.47847222222222241</v>
      </c>
      <c r="L284" s="50">
        <f t="shared" si="109"/>
        <v>0.15949074074074079</v>
      </c>
      <c r="M284" s="59">
        <f t="shared" si="110"/>
        <v>3</v>
      </c>
      <c r="N284" s="59">
        <f t="shared" si="111"/>
        <v>49</v>
      </c>
      <c r="O284" s="480">
        <f>SUMIF(C$2:C284,C284,D$2:D284)</f>
        <v>31</v>
      </c>
      <c r="P284" s="42">
        <f>SUMIF(C$2:C284,C284,F$2:F284)</f>
        <v>4.5611111111111118</v>
      </c>
      <c r="Q284" s="46">
        <f t="shared" si="112"/>
        <v>0.14713261648745521</v>
      </c>
      <c r="R284" s="45">
        <f t="shared" si="113"/>
        <v>3</v>
      </c>
      <c r="S284" s="45">
        <f t="shared" si="114"/>
        <v>31</v>
      </c>
      <c r="T284" s="480">
        <f>SUM(D$2:D284)</f>
        <v>748</v>
      </c>
      <c r="U284" s="47">
        <f>SUMIF(C$2:C284,C284,E$2:E284)</f>
        <v>111719.56</v>
      </c>
      <c r="V284" s="47">
        <f>SUM(E$2:E284)</f>
        <v>2645118.1660000002</v>
      </c>
      <c r="W284" s="52">
        <f>SUM(F$2:F284)</f>
        <v>40808.509027777814</v>
      </c>
      <c r="X284" s="52">
        <f t="shared" si="115"/>
        <v>54.556830251039862</v>
      </c>
      <c r="Y284" s="45">
        <f t="shared" si="116"/>
        <v>13</v>
      </c>
      <c r="Z284" s="45">
        <f t="shared" si="117"/>
        <v>21</v>
      </c>
      <c r="AA284" s="47">
        <f>SUMIF('Rake Load'!C:C,Summary!B284,'Rake Load'!CA:CA)</f>
        <v>1.9756944444444444</v>
      </c>
      <c r="AB284" s="47">
        <f>SUMIF(C$2:C284,C284,AA$2:AA284)</f>
        <v>13.774305555555555</v>
      </c>
      <c r="AC284" s="47">
        <f>SUM(AA$2:AA284)</f>
        <v>284.78750000002327</v>
      </c>
      <c r="AD284" s="52">
        <f t="shared" si="118"/>
        <v>0.65856481481481477</v>
      </c>
      <c r="AE284" s="52">
        <f t="shared" si="119"/>
        <v>0.44433243727598565</v>
      </c>
      <c r="AF284" s="52">
        <f t="shared" si="120"/>
        <v>0.38073195187168885</v>
      </c>
      <c r="AG284" s="47">
        <f>SUMIF(Unloader!B:B,Summary!B284,Unloader!M:M)</f>
        <v>28520</v>
      </c>
      <c r="AH284" s="47">
        <f>SUMIF(C$2:C284,C284,AG$2:AG284)</f>
        <v>198306</v>
      </c>
      <c r="AI284" s="47">
        <f>SUM(AG$2:AG284)</f>
        <v>3428381</v>
      </c>
      <c r="AJ284" s="49">
        <f>SUMIF(Unloader!B:B,Summary!B284,Unloader!W:W)</f>
        <v>0.91319444444444442</v>
      </c>
      <c r="AK284" s="49">
        <f>SUMIF(Unloader!B:B,Summary!B284,Unloader!AD:AD)+SUMIF(Unloader!B:B,Summary!B284,Unloader!BR:BR)+SUMIF(Unloader!B:B,Summary!B284,Unloader!BN:BN)</f>
        <v>0.1138888888888889</v>
      </c>
      <c r="AL284" s="49">
        <f>SUMIF(C$2:C284,C284,AJ$2:AJ284)</f>
        <v>7.1534722222222236</v>
      </c>
      <c r="AM284" s="49">
        <f>SUMIF(C$2:C284,C284,AK$2:AK284)</f>
        <v>0.65208333333333346</v>
      </c>
      <c r="AN284" s="37">
        <f t="shared" si="121"/>
        <v>1270.9207434308908</v>
      </c>
      <c r="AO284" s="37">
        <f>SUM(AJ$2:AJ284)</f>
        <v>102.29027777777775</v>
      </c>
      <c r="AP284" s="37">
        <f>SUM(AK$2:AK284)</f>
        <v>5.4604166666666671</v>
      </c>
      <c r="AQ284" s="37">
        <f t="shared" si="122"/>
        <v>1475.2598701904117</v>
      </c>
    </row>
    <row r="285" spans="1:43">
      <c r="A285" s="166">
        <f t="shared" si="125"/>
        <v>284</v>
      </c>
      <c r="B285" s="478">
        <f t="shared" si="125"/>
        <v>40917</v>
      </c>
      <c r="C285" s="42">
        <f t="shared" si="104"/>
        <v>1</v>
      </c>
      <c r="D285" s="170">
        <f>COUNTIF('Rake Load'!C:C,Summary!B285)</f>
        <v>2</v>
      </c>
      <c r="E285" s="170">
        <f>SUMIF('Rake Load'!C:C,B285,'Rake Load'!K:K)</f>
        <v>7314</v>
      </c>
      <c r="F285" s="44">
        <f>SUMIF('Rake Load'!C:C,B285,'Rake Load'!AZ:AZ)</f>
        <v>0.36527777777777792</v>
      </c>
      <c r="G285" s="44">
        <f t="shared" si="105"/>
        <v>0.18263888888888896</v>
      </c>
      <c r="H285" s="45">
        <f t="shared" si="106"/>
        <v>4</v>
      </c>
      <c r="I285" s="45">
        <f t="shared" si="107"/>
        <v>23</v>
      </c>
      <c r="J285" s="44">
        <f>SUMIF('Rake Load'!C:C,B285,'Rake Load'!DK:DK)</f>
        <v>5.5555555555555558E-3</v>
      </c>
      <c r="K285" s="50">
        <f t="shared" si="108"/>
        <v>0.35972222222222239</v>
      </c>
      <c r="L285" s="50">
        <f t="shared" si="109"/>
        <v>0.17986111111111119</v>
      </c>
      <c r="M285" s="59">
        <f t="shared" si="110"/>
        <v>4</v>
      </c>
      <c r="N285" s="59">
        <f t="shared" si="111"/>
        <v>19</v>
      </c>
      <c r="O285" s="480">
        <f>SUMIF(C$2:C285,C285,D$2:D285)</f>
        <v>33</v>
      </c>
      <c r="P285" s="42">
        <f>SUMIF(C$2:C285,C285,F$2:F285)</f>
        <v>4.9263888888888898</v>
      </c>
      <c r="Q285" s="46">
        <f t="shared" si="112"/>
        <v>0.14928451178451183</v>
      </c>
      <c r="R285" s="45">
        <f t="shared" si="113"/>
        <v>3</v>
      </c>
      <c r="S285" s="45">
        <f t="shared" si="114"/>
        <v>34</v>
      </c>
      <c r="T285" s="480">
        <f>SUM(D$2:D285)</f>
        <v>750</v>
      </c>
      <c r="U285" s="47">
        <f>SUMIF(C$2:C285,C285,E$2:E285)</f>
        <v>119033.56</v>
      </c>
      <c r="V285" s="47">
        <f>SUM(E$2:E285)</f>
        <v>2652432.1660000002</v>
      </c>
      <c r="W285" s="52">
        <f>SUM(F$2:F285)</f>
        <v>40808.87430555559</v>
      </c>
      <c r="X285" s="52">
        <f t="shared" si="115"/>
        <v>54.411832407407452</v>
      </c>
      <c r="Y285" s="45">
        <f t="shared" si="116"/>
        <v>9</v>
      </c>
      <c r="Z285" s="45">
        <f t="shared" si="117"/>
        <v>53</v>
      </c>
      <c r="AA285" s="47">
        <f>SUMIF('Rake Load'!C:C,Summary!B285,'Rake Load'!CA:CA)</f>
        <v>1.1701388888888888</v>
      </c>
      <c r="AB285" s="47">
        <f>SUMIF(C$2:C285,C285,AA$2:AA285)</f>
        <v>14.944444444444445</v>
      </c>
      <c r="AC285" s="47">
        <f>SUM(AA$2:AA285)</f>
        <v>285.95763888891219</v>
      </c>
      <c r="AD285" s="52">
        <f t="shared" si="118"/>
        <v>0.58506944444444442</v>
      </c>
      <c r="AE285" s="52">
        <f t="shared" si="119"/>
        <v>0.45286195286195285</v>
      </c>
      <c r="AF285" s="52">
        <f t="shared" si="120"/>
        <v>0.38127685185188293</v>
      </c>
      <c r="AG285" s="47">
        <f>SUMIF(Unloader!B:B,Summary!B285,Unloader!M:M)</f>
        <v>26695</v>
      </c>
      <c r="AH285" s="47">
        <f>SUMIF(C$2:C285,C285,AG$2:AG285)</f>
        <v>225001</v>
      </c>
      <c r="AI285" s="47">
        <f>SUM(AG$2:AG285)</f>
        <v>3455076</v>
      </c>
      <c r="AJ285" s="49">
        <f>SUMIF(Unloader!B:B,Summary!B285,Unloader!W:W)</f>
        <v>1</v>
      </c>
      <c r="AK285" s="49">
        <f>SUMIF(Unloader!B:B,Summary!B285,Unloader!AD:AD)+SUMIF(Unloader!B:B,Summary!B285,Unloader!BR:BR)+SUMIF(Unloader!B:B,Summary!B285,Unloader!BN:BN)</f>
        <v>3.7499999999999999E-2</v>
      </c>
      <c r="AL285" s="49">
        <f>SUMIF(C$2:C285,C285,AJ$2:AJ285)</f>
        <v>8.1534722222222236</v>
      </c>
      <c r="AM285" s="49">
        <f>SUMIF(C$2:C285,C285,AK$2:AK285)</f>
        <v>0.68958333333333344</v>
      </c>
      <c r="AN285" s="37">
        <f t="shared" si="121"/>
        <v>1256.0532192035726</v>
      </c>
      <c r="AO285" s="37">
        <f>SUM(AJ$2:AJ285)</f>
        <v>103.29027777777775</v>
      </c>
      <c r="AP285" s="37">
        <f>SUM(AK$2:AK285)</f>
        <v>5.4979166666666668</v>
      </c>
      <c r="AQ285" s="37">
        <f t="shared" si="122"/>
        <v>1472.1139602758115</v>
      </c>
    </row>
    <row r="286" spans="1:43">
      <c r="A286" s="166">
        <f t="shared" si="125"/>
        <v>285</v>
      </c>
      <c r="B286" s="478">
        <f t="shared" si="125"/>
        <v>40918</v>
      </c>
      <c r="C286" s="42">
        <f t="shared" si="104"/>
        <v>1</v>
      </c>
      <c r="D286" s="170">
        <f>COUNTIF('Rake Load'!C:C,Summary!B286)</f>
        <v>5</v>
      </c>
      <c r="E286" s="170">
        <f>SUMIF('Rake Load'!C:C,B286,'Rake Load'!K:K)</f>
        <v>18380</v>
      </c>
      <c r="F286" s="44">
        <f>SUMIF('Rake Load'!C:C,B286,'Rake Load'!AZ:AZ)</f>
        <v>0.93680555555555567</v>
      </c>
      <c r="G286" s="44">
        <f t="shared" si="105"/>
        <v>0.18736111111111114</v>
      </c>
      <c r="H286" s="45">
        <f t="shared" si="106"/>
        <v>4</v>
      </c>
      <c r="I286" s="45">
        <f t="shared" si="107"/>
        <v>29</v>
      </c>
      <c r="J286" s="44">
        <f>SUMIF('Rake Load'!C:C,B286,'Rake Load'!DK:DK)</f>
        <v>0</v>
      </c>
      <c r="K286" s="50">
        <f t="shared" si="108"/>
        <v>0.93680555555555567</v>
      </c>
      <c r="L286" s="50">
        <f t="shared" si="109"/>
        <v>0.18736111111111114</v>
      </c>
      <c r="M286" s="59">
        <f t="shared" si="110"/>
        <v>4</v>
      </c>
      <c r="N286" s="59">
        <f t="shared" si="111"/>
        <v>29</v>
      </c>
      <c r="O286" s="480">
        <f>SUMIF(C$2:C286,C286,D$2:D286)</f>
        <v>38</v>
      </c>
      <c r="P286" s="42">
        <f>SUMIF(C$2:C286,C286,F$2:F286)</f>
        <v>5.8631944444444457</v>
      </c>
      <c r="Q286" s="46">
        <f t="shared" si="112"/>
        <v>0.15429459064327489</v>
      </c>
      <c r="R286" s="45">
        <f t="shared" si="113"/>
        <v>3</v>
      </c>
      <c r="S286" s="45">
        <f t="shared" si="114"/>
        <v>42</v>
      </c>
      <c r="T286" s="480">
        <f>SUM(D$2:D286)</f>
        <v>755</v>
      </c>
      <c r="U286" s="47">
        <f>SUMIF(C$2:C286,C286,E$2:E286)</f>
        <v>137413.56</v>
      </c>
      <c r="V286" s="47">
        <f>SUM(E$2:E286)</f>
        <v>2670812.1660000002</v>
      </c>
      <c r="W286" s="52">
        <f>SUM(F$2:F286)</f>
        <v>40809.811111111143</v>
      </c>
      <c r="X286" s="52">
        <f t="shared" si="115"/>
        <v>54.052729948491582</v>
      </c>
      <c r="Y286" s="45">
        <f t="shared" si="116"/>
        <v>1</v>
      </c>
      <c r="Z286" s="45">
        <f t="shared" si="117"/>
        <v>15</v>
      </c>
      <c r="AA286" s="47">
        <f>SUMIF('Rake Load'!C:C,Summary!B286,'Rake Load'!CA:CA)</f>
        <v>4.3923611111111107</v>
      </c>
      <c r="AB286" s="47">
        <f>SUMIF(C$2:C286,C286,AA$2:AA286)</f>
        <v>19.336805555555557</v>
      </c>
      <c r="AC286" s="47">
        <f>SUM(AA$2:AA286)</f>
        <v>290.35000000002327</v>
      </c>
      <c r="AD286" s="52">
        <f t="shared" si="118"/>
        <v>0.8784722222222221</v>
      </c>
      <c r="AE286" s="52">
        <f t="shared" si="119"/>
        <v>0.50886330409356728</v>
      </c>
      <c r="AF286" s="52">
        <f t="shared" si="120"/>
        <v>0.38456953642387187</v>
      </c>
      <c r="AG286" s="47">
        <f>SUMIF(Unloader!B:B,Summary!B286,Unloader!M:M)</f>
        <v>18807</v>
      </c>
      <c r="AH286" s="47">
        <f>SUMIF(C$2:C286,C286,AG$2:AG286)</f>
        <v>243808</v>
      </c>
      <c r="AI286" s="47">
        <f>SUM(AG$2:AG286)</f>
        <v>3473883</v>
      </c>
      <c r="AJ286" s="49">
        <f>SUMIF(Unloader!B:B,Summary!B286,Unloader!W:W)</f>
        <v>1</v>
      </c>
      <c r="AK286" s="49">
        <f>SUMIF(Unloader!B:B,Summary!B286,Unloader!AD:AD)+SUMIF(Unloader!B:B,Summary!B286,Unloader!BR:BR)+SUMIF(Unloader!B:B,Summary!B286,Unloader!BN:BN)</f>
        <v>1.7361111111111112E-2</v>
      </c>
      <c r="AL286" s="49">
        <f>SUMIF(C$2:C286,C286,AJ$2:AJ286)</f>
        <v>9.1534722222222236</v>
      </c>
      <c r="AM286" s="49">
        <f>SUMIF(C$2:C286,C286,AK$2:AK286)</f>
        <v>0.7069444444444446</v>
      </c>
      <c r="AN286" s="37">
        <f t="shared" si="121"/>
        <v>1202.7032804406806</v>
      </c>
      <c r="AO286" s="37">
        <f>SUM(AJ$2:AJ286)</f>
        <v>104.29027777777775</v>
      </c>
      <c r="AP286" s="37">
        <f>SUM(AK$2:AK286)</f>
        <v>5.5152777777777775</v>
      </c>
      <c r="AQ286" s="37">
        <f t="shared" si="122"/>
        <v>1465.4024297646172</v>
      </c>
    </row>
    <row r="287" spans="1:43">
      <c r="A287" s="166">
        <f t="shared" si="125"/>
        <v>286</v>
      </c>
      <c r="B287" s="478">
        <f t="shared" si="125"/>
        <v>40919</v>
      </c>
      <c r="C287" s="42">
        <f t="shared" si="104"/>
        <v>1</v>
      </c>
      <c r="D287" s="170">
        <f>COUNTIF('Rake Load'!C:C,Summary!B287)</f>
        <v>6</v>
      </c>
      <c r="E287" s="170">
        <f>SUMIF('Rake Load'!C:C,B287,'Rake Load'!K:K)</f>
        <v>21770.77</v>
      </c>
      <c r="F287" s="44">
        <f>SUMIF('Rake Load'!C:C,B287,'Rake Load'!AZ:AZ)</f>
        <v>0.88194444444444398</v>
      </c>
      <c r="G287" s="44">
        <f t="shared" si="105"/>
        <v>0.14699074074074067</v>
      </c>
      <c r="H287" s="45">
        <f t="shared" si="106"/>
        <v>3</v>
      </c>
      <c r="I287" s="45">
        <f t="shared" si="107"/>
        <v>31</v>
      </c>
      <c r="J287" s="44">
        <f>SUMIF('Rake Load'!C:C,B287,'Rake Load'!DK:DK)</f>
        <v>0</v>
      </c>
      <c r="K287" s="50">
        <f t="shared" si="108"/>
        <v>0.88194444444444398</v>
      </c>
      <c r="L287" s="50">
        <f t="shared" si="109"/>
        <v>0.14699074074074067</v>
      </c>
      <c r="M287" s="59">
        <f t="shared" si="110"/>
        <v>3</v>
      </c>
      <c r="N287" s="59">
        <f t="shared" si="111"/>
        <v>31</v>
      </c>
      <c r="O287" s="480">
        <f>SUMIF(C$2:C287,C287,D$2:D287)</f>
        <v>44</v>
      </c>
      <c r="P287" s="42">
        <f>SUMIF(C$2:C287,C287,F$2:F287)</f>
        <v>6.7451388888888895</v>
      </c>
      <c r="Q287" s="46">
        <f t="shared" si="112"/>
        <v>0.15329861111111112</v>
      </c>
      <c r="R287" s="45">
        <f t="shared" si="113"/>
        <v>3</v>
      </c>
      <c r="S287" s="45">
        <f t="shared" si="114"/>
        <v>40</v>
      </c>
      <c r="T287" s="480">
        <f>SUM(D$2:D287)</f>
        <v>761</v>
      </c>
      <c r="U287" s="47">
        <f>SUMIF(C$2:C287,C287,E$2:E287)</f>
        <v>159184.32999999999</v>
      </c>
      <c r="V287" s="47">
        <f>SUM(E$2:E287)</f>
        <v>2692582.9360000002</v>
      </c>
      <c r="W287" s="52">
        <f>SUM(F$2:F287)</f>
        <v>40810.693055555588</v>
      </c>
      <c r="X287" s="52">
        <f t="shared" si="115"/>
        <v>53.62771755000734</v>
      </c>
      <c r="Y287" s="45">
        <f t="shared" si="116"/>
        <v>15</v>
      </c>
      <c r="Z287" s="45">
        <f t="shared" si="117"/>
        <v>3</v>
      </c>
      <c r="AA287" s="47">
        <f>SUMIF('Rake Load'!C:C,Summary!B287,'Rake Load'!CA:CA)</f>
        <v>2.572916666666667</v>
      </c>
      <c r="AB287" s="47">
        <f>SUMIF(C$2:C287,C287,AA$2:AA287)</f>
        <v>21.909722222222225</v>
      </c>
      <c r="AC287" s="47">
        <f>SUM(AA$2:AA287)</f>
        <v>292.92291666668996</v>
      </c>
      <c r="AD287" s="52">
        <f t="shared" si="118"/>
        <v>0.42881944444444448</v>
      </c>
      <c r="AE287" s="52">
        <f t="shared" si="119"/>
        <v>0.49794823232323238</v>
      </c>
      <c r="AF287" s="52">
        <f t="shared" si="120"/>
        <v>0.38491841874729299</v>
      </c>
      <c r="AG287" s="47">
        <f>SUMIF(Unloader!B:B,Summary!B287,Unloader!M:M)</f>
        <v>36389</v>
      </c>
      <c r="AH287" s="47">
        <f>SUMIF(C$2:C287,C287,AG$2:AG287)</f>
        <v>280197</v>
      </c>
      <c r="AI287" s="47">
        <f>SUM(AG$2:AG287)</f>
        <v>3510272</v>
      </c>
      <c r="AJ287" s="49">
        <f>SUMIF(Unloader!B:B,Summary!B287,Unloader!W:W)</f>
        <v>0.81666666666666665</v>
      </c>
      <c r="AK287" s="49">
        <f>SUMIF(Unloader!B:B,Summary!B287,Unloader!AD:AD)+SUMIF(Unloader!B:B,Summary!B287,Unloader!BR:BR)+SUMIF(Unloader!B:B,Summary!B287,Unloader!BN:BN)</f>
        <v>4.1666666666666666E-3</v>
      </c>
      <c r="AL287" s="49">
        <f>SUMIF(C$2:C287,C287,AJ$2:AJ287)</f>
        <v>9.97013888888889</v>
      </c>
      <c r="AM287" s="49">
        <f>SUMIF(C$2:C287,C287,AK$2:AK287)</f>
        <v>0.71111111111111125</v>
      </c>
      <c r="AN287" s="37">
        <f t="shared" si="121"/>
        <v>1260.9180229505737</v>
      </c>
      <c r="AO287" s="37">
        <f>SUM(AJ$2:AJ287)</f>
        <v>105.10694444444441</v>
      </c>
      <c r="AP287" s="37">
        <f>SUM(AK$2:AK287)</f>
        <v>5.5194444444444439</v>
      </c>
      <c r="AQ287" s="37">
        <f t="shared" si="122"/>
        <v>1468.6716036985906</v>
      </c>
    </row>
    <row r="288" spans="1:43">
      <c r="A288" s="166">
        <f t="shared" si="125"/>
        <v>287</v>
      </c>
      <c r="B288" s="478">
        <f t="shared" si="125"/>
        <v>40920</v>
      </c>
      <c r="C288" s="42">
        <f t="shared" si="104"/>
        <v>1</v>
      </c>
      <c r="D288" s="170">
        <f>COUNTIF('Rake Load'!C:C,Summary!B288)</f>
        <v>4</v>
      </c>
      <c r="E288" s="170">
        <f>SUMIF('Rake Load'!C:C,B288,'Rake Load'!K:K)</f>
        <v>14574</v>
      </c>
      <c r="F288" s="44">
        <f>SUMIF('Rake Load'!C:C,B288,'Rake Load'!AZ:AZ)</f>
        <v>0.38958333333333311</v>
      </c>
      <c r="G288" s="44">
        <f t="shared" si="105"/>
        <v>9.7395833333333279E-2</v>
      </c>
      <c r="H288" s="45">
        <f t="shared" si="106"/>
        <v>2</v>
      </c>
      <c r="I288" s="45">
        <f t="shared" si="107"/>
        <v>20</v>
      </c>
      <c r="J288" s="44">
        <f>SUMIF('Rake Load'!C:C,B288,'Rake Load'!DK:DK)</f>
        <v>0</v>
      </c>
      <c r="K288" s="50">
        <f t="shared" si="108"/>
        <v>0.38958333333333311</v>
      </c>
      <c r="L288" s="50">
        <f t="shared" si="109"/>
        <v>9.7395833333333279E-2</v>
      </c>
      <c r="M288" s="59">
        <f t="shared" si="110"/>
        <v>2</v>
      </c>
      <c r="N288" s="59">
        <f t="shared" si="111"/>
        <v>20</v>
      </c>
      <c r="O288" s="480">
        <f>SUMIF(C$2:C288,C288,D$2:D288)</f>
        <v>48</v>
      </c>
      <c r="P288" s="42">
        <f>SUMIF(C$2:C288,C288,F$2:F288)</f>
        <v>7.1347222222222229</v>
      </c>
      <c r="Q288" s="46">
        <f t="shared" si="112"/>
        <v>0.14864004629629632</v>
      </c>
      <c r="R288" s="45">
        <f t="shared" si="113"/>
        <v>3</v>
      </c>
      <c r="S288" s="45">
        <f t="shared" si="114"/>
        <v>34</v>
      </c>
      <c r="T288" s="480">
        <f>SUM(D$2:D288)</f>
        <v>765</v>
      </c>
      <c r="U288" s="47">
        <f>SUMIF(C$2:C288,C288,E$2:E288)</f>
        <v>173758.33</v>
      </c>
      <c r="V288" s="47">
        <f>SUM(E$2:E288)</f>
        <v>2707156.9360000002</v>
      </c>
      <c r="W288" s="52">
        <f>SUM(F$2:F288)</f>
        <v>40811.082638888918</v>
      </c>
      <c r="X288" s="52">
        <f t="shared" si="115"/>
        <v>53.347820442992052</v>
      </c>
      <c r="Y288" s="45">
        <f t="shared" si="116"/>
        <v>8</v>
      </c>
      <c r="Z288" s="45">
        <f t="shared" si="117"/>
        <v>20</v>
      </c>
      <c r="AA288" s="47">
        <f>SUMIF('Rake Load'!C:C,Summary!B288,'Rake Load'!CA:CA)</f>
        <v>1.5659722222222221</v>
      </c>
      <c r="AB288" s="47">
        <f>SUMIF(C$2:C288,C288,AA$2:AA288)</f>
        <v>23.475694444444446</v>
      </c>
      <c r="AC288" s="47">
        <f>SUM(AA$2:AA288)</f>
        <v>294.48888888891219</v>
      </c>
      <c r="AD288" s="52">
        <f t="shared" si="118"/>
        <v>0.39149305555555552</v>
      </c>
      <c r="AE288" s="52">
        <f t="shared" si="119"/>
        <v>0.48907696759259262</v>
      </c>
      <c r="AF288" s="52">
        <f t="shared" si="120"/>
        <v>0.38495279593321852</v>
      </c>
      <c r="AG288" s="47">
        <f>SUMIF(Unloader!B:B,Summary!B288,Unloader!M:M)</f>
        <v>22640</v>
      </c>
      <c r="AH288" s="47">
        <f>SUMIF(C$2:C288,C288,AG$2:AG288)</f>
        <v>302837</v>
      </c>
      <c r="AI288" s="47">
        <f>SUM(AG$2:AG288)</f>
        <v>3532912</v>
      </c>
      <c r="AJ288" s="49">
        <f>SUMIF(Unloader!B:B,Summary!B288,Unloader!W:W)</f>
        <v>1</v>
      </c>
      <c r="AK288" s="49">
        <f>SUMIF(Unloader!B:B,Summary!B288,Unloader!AD:AD)+SUMIF(Unloader!B:B,Summary!B288,Unloader!BR:BR)+SUMIF(Unloader!B:B,Summary!B288,Unloader!BN:BN)</f>
        <v>0.48472222222222222</v>
      </c>
      <c r="AL288" s="49">
        <f>SUMIF(C$2:C288,C288,AJ$2:AJ288)</f>
        <v>10.97013888888889</v>
      </c>
      <c r="AM288" s="49">
        <f>SUMIF(C$2:C288,C288,AK$2:AK288)</f>
        <v>1.1958333333333335</v>
      </c>
      <c r="AN288" s="37">
        <f t="shared" si="121"/>
        <v>1290.9570159857901</v>
      </c>
      <c r="AO288" s="37">
        <f>SUM(AJ$2:AJ288)</f>
        <v>106.10694444444441</v>
      </c>
      <c r="AP288" s="37">
        <f>SUM(AK$2:AK288)</f>
        <v>6.0041666666666664</v>
      </c>
      <c r="AQ288" s="37">
        <f t="shared" si="122"/>
        <v>1470.5352831811754</v>
      </c>
    </row>
    <row r="289" spans="1:43">
      <c r="A289" s="166">
        <f t="shared" si="125"/>
        <v>288</v>
      </c>
      <c r="B289" s="478">
        <f t="shared" si="125"/>
        <v>40921</v>
      </c>
      <c r="C289" s="42">
        <f t="shared" si="104"/>
        <v>1</v>
      </c>
      <c r="D289" s="170">
        <f>COUNTIF('Rake Load'!C:C,Summary!B289)</f>
        <v>4</v>
      </c>
      <c r="E289" s="170">
        <f>SUMIF('Rake Load'!C:C,B289,'Rake Load'!K:K)</f>
        <v>14702</v>
      </c>
      <c r="F289" s="44">
        <f>SUMIF('Rake Load'!C:C,B289,'Rake Load'!AZ:AZ)</f>
        <v>0.34097222222222234</v>
      </c>
      <c r="G289" s="44">
        <f t="shared" si="105"/>
        <v>8.5243055555555586E-2</v>
      </c>
      <c r="H289" s="45">
        <f t="shared" si="106"/>
        <v>2</v>
      </c>
      <c r="I289" s="45">
        <f t="shared" si="107"/>
        <v>2</v>
      </c>
      <c r="J289" s="44">
        <f>SUMIF('Rake Load'!C:C,B289,'Rake Load'!DK:DK)</f>
        <v>0</v>
      </c>
      <c r="K289" s="50">
        <f t="shared" si="108"/>
        <v>0.34097222222222234</v>
      </c>
      <c r="L289" s="50">
        <f t="shared" si="109"/>
        <v>8.5243055555555586E-2</v>
      </c>
      <c r="M289" s="59">
        <f t="shared" si="110"/>
        <v>2</v>
      </c>
      <c r="N289" s="59">
        <f t="shared" si="111"/>
        <v>2</v>
      </c>
      <c r="O289" s="480">
        <f>SUMIF(C$2:C289,C289,D$2:D289)</f>
        <v>52</v>
      </c>
      <c r="P289" s="42">
        <f>SUMIF(C$2:C289,C289,F$2:F289)</f>
        <v>7.4756944444444455</v>
      </c>
      <c r="Q289" s="46">
        <f t="shared" si="112"/>
        <v>0.14376335470085472</v>
      </c>
      <c r="R289" s="45">
        <f t="shared" si="113"/>
        <v>3</v>
      </c>
      <c r="S289" s="45">
        <f t="shared" si="114"/>
        <v>27</v>
      </c>
      <c r="T289" s="480">
        <f>SUM(D$2:D289)</f>
        <v>769</v>
      </c>
      <c r="U289" s="47">
        <f>SUMIF(C$2:C289,C289,E$2:E289)</f>
        <v>188460.33</v>
      </c>
      <c r="V289" s="47">
        <f>SUM(E$2:E289)</f>
        <v>2721858.9360000002</v>
      </c>
      <c r="W289" s="52">
        <f>SUM(F$2:F289)</f>
        <v>40811.423611111139</v>
      </c>
      <c r="X289" s="52">
        <f t="shared" si="115"/>
        <v>53.070771926022289</v>
      </c>
      <c r="Y289" s="45">
        <f t="shared" si="116"/>
        <v>1</v>
      </c>
      <c r="Z289" s="45">
        <f t="shared" si="117"/>
        <v>41</v>
      </c>
      <c r="AA289" s="47">
        <f>SUMIF('Rake Load'!C:C,Summary!B289,'Rake Load'!CA:CA)</f>
        <v>1.2430555555555558</v>
      </c>
      <c r="AB289" s="47">
        <f>SUMIF(C$2:C289,C289,AA$2:AA289)</f>
        <v>24.718750000000004</v>
      </c>
      <c r="AC289" s="47">
        <f>SUM(AA$2:AA289)</f>
        <v>295.73194444446773</v>
      </c>
      <c r="AD289" s="52">
        <f t="shared" si="118"/>
        <v>0.31076388888888895</v>
      </c>
      <c r="AE289" s="52">
        <f t="shared" si="119"/>
        <v>0.47536057692307698</v>
      </c>
      <c r="AF289" s="52">
        <f t="shared" si="120"/>
        <v>0.38456689784716219</v>
      </c>
      <c r="AG289" s="47">
        <f>SUMIF(Unloader!B:B,Summary!B289,Unloader!M:M)</f>
        <v>20457</v>
      </c>
      <c r="AH289" s="47">
        <f>SUMIF(C$2:C289,C289,AG$2:AG289)</f>
        <v>323294</v>
      </c>
      <c r="AI289" s="47">
        <f>SUM(AG$2:AG289)</f>
        <v>3553369</v>
      </c>
      <c r="AJ289" s="49">
        <f>SUMIF(Unloader!B:B,Summary!B289,Unloader!W:W)</f>
        <v>1</v>
      </c>
      <c r="AK289" s="49">
        <f>SUMIF(Unloader!B:B,Summary!B289,Unloader!AD:AD)+SUMIF(Unloader!B:B,Summary!B289,Unloader!BR:BR)+SUMIF(Unloader!B:B,Summary!B289,Unloader!BN:BN)</f>
        <v>0.50763888888888886</v>
      </c>
      <c r="AL289" s="49">
        <f>SUMIF(C$2:C289,C289,AJ$2:AJ289)</f>
        <v>11.97013888888889</v>
      </c>
      <c r="AM289" s="49">
        <f>SUMIF(C$2:C289,C289,AK$2:AK289)</f>
        <v>1.7034722222222225</v>
      </c>
      <c r="AN289" s="37">
        <f t="shared" si="121"/>
        <v>1312.069805194805</v>
      </c>
      <c r="AO289" s="37">
        <f>SUM(AJ$2:AJ289)</f>
        <v>107.10694444444441</v>
      </c>
      <c r="AP289" s="37">
        <f>SUM(AK$2:AK289)</f>
        <v>6.5118055555555552</v>
      </c>
      <c r="AQ289" s="37">
        <f t="shared" si="122"/>
        <v>1471.8110964606478</v>
      </c>
    </row>
    <row r="290" spans="1:43">
      <c r="A290" s="166">
        <f t="shared" si="125"/>
        <v>289</v>
      </c>
      <c r="B290" s="478">
        <f t="shared" si="125"/>
        <v>40922</v>
      </c>
      <c r="C290" s="42">
        <f t="shared" si="104"/>
        <v>1</v>
      </c>
      <c r="D290" s="170">
        <f>COUNTIF('Rake Load'!C:C,Summary!B290)</f>
        <v>4</v>
      </c>
      <c r="E290" s="170">
        <f>SUMIF('Rake Load'!C:C,B290,'Rake Load'!K:K)</f>
        <v>14287</v>
      </c>
      <c r="F290" s="44">
        <f>SUMIF('Rake Load'!C:C,B290,'Rake Load'!AZ:AZ)</f>
        <v>0.33611111111111114</v>
      </c>
      <c r="G290" s="44">
        <f t="shared" si="105"/>
        <v>8.4027777777777785E-2</v>
      </c>
      <c r="H290" s="45">
        <f t="shared" si="106"/>
        <v>2</v>
      </c>
      <c r="I290" s="45">
        <f t="shared" si="107"/>
        <v>1</v>
      </c>
      <c r="J290" s="44">
        <f>SUMIF('Rake Load'!C:C,B290,'Rake Load'!DK:DK)</f>
        <v>0</v>
      </c>
      <c r="K290" s="50">
        <f t="shared" si="108"/>
        <v>0.33611111111111114</v>
      </c>
      <c r="L290" s="50">
        <f t="shared" si="109"/>
        <v>8.4027777777777785E-2</v>
      </c>
      <c r="M290" s="59">
        <f t="shared" si="110"/>
        <v>2</v>
      </c>
      <c r="N290" s="59">
        <f t="shared" si="111"/>
        <v>1</v>
      </c>
      <c r="O290" s="480">
        <f>SUMIF(C$2:C290,C290,D$2:D290)</f>
        <v>56</v>
      </c>
      <c r="P290" s="42">
        <f>SUMIF(C$2:C290,C290,F$2:F290)</f>
        <v>7.8118055555555568</v>
      </c>
      <c r="Q290" s="46">
        <f t="shared" si="112"/>
        <v>0.1394965277777778</v>
      </c>
      <c r="R290" s="45">
        <f t="shared" si="113"/>
        <v>3</v>
      </c>
      <c r="S290" s="45">
        <f t="shared" si="114"/>
        <v>20</v>
      </c>
      <c r="T290" s="480">
        <f>SUM(D$2:D290)</f>
        <v>773</v>
      </c>
      <c r="U290" s="47">
        <f>SUMIF(C$2:C290,C290,E$2:E290)</f>
        <v>202747.33</v>
      </c>
      <c r="V290" s="47">
        <f>SUM(E$2:E290)</f>
        <v>2736145.9360000002</v>
      </c>
      <c r="W290" s="52">
        <f>SUM(F$2:F290)</f>
        <v>40811.759722222247</v>
      </c>
      <c r="X290" s="52">
        <f t="shared" si="115"/>
        <v>52.796584375449221</v>
      </c>
      <c r="Y290" s="45">
        <f t="shared" si="116"/>
        <v>19</v>
      </c>
      <c r="Z290" s="45">
        <f t="shared" si="117"/>
        <v>7</v>
      </c>
      <c r="AA290" s="47">
        <f>SUMIF('Rake Load'!C:C,Summary!B290,'Rake Load'!CA:CA)</f>
        <v>1.1006944444444442</v>
      </c>
      <c r="AB290" s="47">
        <f>SUMIF(C$2:C290,C290,AA$2:AA290)</f>
        <v>25.819444444444446</v>
      </c>
      <c r="AC290" s="47">
        <f>SUM(AA$2:AA290)</f>
        <v>296.83263888891219</v>
      </c>
      <c r="AD290" s="52">
        <f t="shared" si="118"/>
        <v>0.27517361111111105</v>
      </c>
      <c r="AE290" s="52">
        <f t="shared" si="119"/>
        <v>0.46106150793650796</v>
      </c>
      <c r="AF290" s="52">
        <f t="shared" si="120"/>
        <v>0.38400082650570788</v>
      </c>
      <c r="AG290" s="47">
        <f>SUMIF(Unloader!B:B,Summary!B290,Unloader!M:M)</f>
        <v>30128</v>
      </c>
      <c r="AH290" s="47">
        <f>SUMIF(C$2:C290,C290,AG$2:AG290)</f>
        <v>353422</v>
      </c>
      <c r="AI290" s="47">
        <f>SUM(AG$2:AG290)</f>
        <v>3583497</v>
      </c>
      <c r="AJ290" s="49">
        <f>SUMIF(Unloader!B:B,Summary!B290,Unloader!W:W)</f>
        <v>1</v>
      </c>
      <c r="AK290" s="49">
        <f>SUMIF(Unloader!B:B,Summary!B290,Unloader!AD:AD)+SUMIF(Unloader!B:B,Summary!B290,Unloader!BR:BR)+SUMIF(Unloader!B:B,Summary!B290,Unloader!BN:BN)</f>
        <v>9.1666666666666674E-2</v>
      </c>
      <c r="AL290" s="49">
        <f>SUMIF(C$2:C290,C290,AJ$2:AJ290)</f>
        <v>12.97013888888889</v>
      </c>
      <c r="AM290" s="49">
        <f>SUMIF(C$2:C290,C290,AK$2:AK290)</f>
        <v>1.7951388888888893</v>
      </c>
      <c r="AN290" s="37">
        <f t="shared" si="121"/>
        <v>1317.7554064131243</v>
      </c>
      <c r="AO290" s="37">
        <f>SUM(AJ$2:AJ290)</f>
        <v>108.10694444444441</v>
      </c>
      <c r="AP290" s="37">
        <f>SUM(AK$2:AK290)</f>
        <v>6.603472222222222</v>
      </c>
      <c r="AQ290" s="37">
        <f t="shared" si="122"/>
        <v>1471.0075599493728</v>
      </c>
    </row>
    <row r="291" spans="1:43">
      <c r="A291" s="166">
        <f t="shared" si="125"/>
        <v>290</v>
      </c>
      <c r="B291" s="478">
        <f t="shared" si="125"/>
        <v>40923</v>
      </c>
      <c r="C291" s="42">
        <f t="shared" si="104"/>
        <v>1</v>
      </c>
      <c r="D291" s="170">
        <f>COUNTIF('Rake Load'!C:C,Summary!B291)</f>
        <v>6</v>
      </c>
      <c r="E291" s="170">
        <f>SUMIF('Rake Load'!C:C,B291,'Rake Load'!K:K)</f>
        <v>21226</v>
      </c>
      <c r="F291" s="44">
        <f>SUMIF('Rake Load'!C:C,B291,'Rake Load'!AZ:AZ)</f>
        <v>0.71458333333333313</v>
      </c>
      <c r="G291" s="44">
        <f t="shared" si="105"/>
        <v>0.11909722222222219</v>
      </c>
      <c r="H291" s="45">
        <f t="shared" si="106"/>
        <v>2</v>
      </c>
      <c r="I291" s="45">
        <f t="shared" si="107"/>
        <v>51</v>
      </c>
      <c r="J291" s="44">
        <f>SUMIF('Rake Load'!C:C,B291,'Rake Load'!DK:DK)</f>
        <v>3.2638888888888891E-2</v>
      </c>
      <c r="K291" s="50">
        <f t="shared" si="108"/>
        <v>0.68194444444444424</v>
      </c>
      <c r="L291" s="50">
        <f t="shared" si="109"/>
        <v>0.11365740740740737</v>
      </c>
      <c r="M291" s="59">
        <f t="shared" si="110"/>
        <v>2</v>
      </c>
      <c r="N291" s="59">
        <f t="shared" si="111"/>
        <v>43</v>
      </c>
      <c r="O291" s="480">
        <f>SUMIF(C$2:C291,C291,D$2:D291)</f>
        <v>62</v>
      </c>
      <c r="P291" s="42">
        <f>SUMIF(C$2:C291,C291,F$2:F291)</f>
        <v>8.5263888888888903</v>
      </c>
      <c r="Q291" s="46">
        <f t="shared" si="112"/>
        <v>0.13752240143369179</v>
      </c>
      <c r="R291" s="45">
        <f t="shared" si="113"/>
        <v>3</v>
      </c>
      <c r="S291" s="45">
        <f t="shared" si="114"/>
        <v>18</v>
      </c>
      <c r="T291" s="480">
        <f>SUM(D$2:D291)</f>
        <v>779</v>
      </c>
      <c r="U291" s="47">
        <f>SUMIF(C$2:C291,C291,E$2:E291)</f>
        <v>223973.33</v>
      </c>
      <c r="V291" s="47">
        <f>SUM(E$2:E291)</f>
        <v>2757371.9360000002</v>
      </c>
      <c r="W291" s="52">
        <f>SUM(F$2:F291)</f>
        <v>40812.474305555581</v>
      </c>
      <c r="X291" s="52">
        <f t="shared" si="115"/>
        <v>52.390852767080332</v>
      </c>
      <c r="Y291" s="45">
        <f t="shared" si="116"/>
        <v>9</v>
      </c>
      <c r="Z291" s="45">
        <f t="shared" si="117"/>
        <v>22</v>
      </c>
      <c r="AA291" s="47">
        <f>SUMIF('Rake Load'!C:C,Summary!B291,'Rake Load'!CA:CA)</f>
        <v>2.4861111111111112</v>
      </c>
      <c r="AB291" s="47">
        <f>SUMIF(C$2:C291,C291,AA$2:AA291)</f>
        <v>28.305555555555557</v>
      </c>
      <c r="AC291" s="47">
        <f>SUM(AA$2:AA291)</f>
        <v>299.31875000002327</v>
      </c>
      <c r="AD291" s="52">
        <f t="shared" si="118"/>
        <v>0.41435185185185186</v>
      </c>
      <c r="AE291" s="52">
        <f t="shared" si="119"/>
        <v>0.45654121863799285</v>
      </c>
      <c r="AF291" s="52">
        <f t="shared" si="120"/>
        <v>0.38423459563545992</v>
      </c>
      <c r="AG291" s="47">
        <f>SUMIF(Unloader!B:B,Summary!B291,Unloader!M:M)</f>
        <v>12753</v>
      </c>
      <c r="AH291" s="47">
        <f>SUMIF(C$2:C291,C291,AG$2:AG291)</f>
        <v>366175</v>
      </c>
      <c r="AI291" s="47">
        <f>SUM(AG$2:AG291)</f>
        <v>3596250</v>
      </c>
      <c r="AJ291" s="49">
        <f>SUMIF(Unloader!B:B,Summary!B291,Unloader!W:W)</f>
        <v>1</v>
      </c>
      <c r="AK291" s="49">
        <f>SUMIF(Unloader!B:B,Summary!B291,Unloader!AD:AD)+SUMIF(Unloader!B:B,Summary!B291,Unloader!BR:BR)+SUMIF(Unloader!B:B,Summary!B291,Unloader!BN:BN)</f>
        <v>0.13333333333333333</v>
      </c>
      <c r="AL291" s="49">
        <f>SUMIF(C$2:C291,C291,AJ$2:AJ291)</f>
        <v>13.97013888888889</v>
      </c>
      <c r="AM291" s="49">
        <f>SUMIF(C$2:C291,C291,AK$2:AK291)</f>
        <v>1.9284722222222226</v>
      </c>
      <c r="AN291" s="37">
        <f t="shared" si="121"/>
        <v>1267.0415224913493</v>
      </c>
      <c r="AO291" s="37">
        <f>SUM(AJ$2:AJ291)</f>
        <v>109.10694444444441</v>
      </c>
      <c r="AP291" s="37">
        <f>SUM(AK$2:AK291)</f>
        <v>6.7368055555555557</v>
      </c>
      <c r="AQ291" s="37">
        <f t="shared" si="122"/>
        <v>1463.7447172230407</v>
      </c>
    </row>
    <row r="292" spans="1:43">
      <c r="A292" s="166">
        <f t="shared" si="125"/>
        <v>291</v>
      </c>
      <c r="B292" s="478">
        <f t="shared" si="125"/>
        <v>40924</v>
      </c>
      <c r="C292" s="42">
        <f t="shared" si="104"/>
        <v>1</v>
      </c>
      <c r="D292" s="170">
        <f>COUNTIF('Rake Load'!C:C,Summary!B292)</f>
        <v>4</v>
      </c>
      <c r="E292" s="170">
        <f>SUMIF('Rake Load'!C:C,B292,'Rake Load'!K:K)</f>
        <v>14554</v>
      </c>
      <c r="F292" s="44">
        <f>SUMIF('Rake Load'!C:C,B292,'Rake Load'!AZ:AZ)</f>
        <v>0.53402777777777799</v>
      </c>
      <c r="G292" s="44">
        <f t="shared" si="105"/>
        <v>0.1335069444444445</v>
      </c>
      <c r="H292" s="45">
        <f t="shared" si="106"/>
        <v>3</v>
      </c>
      <c r="I292" s="45">
        <f t="shared" si="107"/>
        <v>12</v>
      </c>
      <c r="J292" s="44">
        <f>SUMIF('Rake Load'!C:C,B292,'Rake Load'!DK:DK)</f>
        <v>0</v>
      </c>
      <c r="K292" s="50">
        <f t="shared" si="108"/>
        <v>0.53402777777777799</v>
      </c>
      <c r="L292" s="50">
        <f t="shared" si="109"/>
        <v>0.1335069444444445</v>
      </c>
      <c r="M292" s="59">
        <f t="shared" si="110"/>
        <v>3</v>
      </c>
      <c r="N292" s="59">
        <f t="shared" si="111"/>
        <v>12</v>
      </c>
      <c r="O292" s="480">
        <f>SUMIF(C$2:C292,C292,D$2:D292)</f>
        <v>66</v>
      </c>
      <c r="P292" s="42">
        <f>SUMIF(C$2:C292,C292,F$2:F292)</f>
        <v>9.0604166666666686</v>
      </c>
      <c r="Q292" s="46">
        <f t="shared" si="112"/>
        <v>0.13727904040404043</v>
      </c>
      <c r="R292" s="45">
        <f t="shared" si="113"/>
        <v>3</v>
      </c>
      <c r="S292" s="45">
        <f t="shared" si="114"/>
        <v>17</v>
      </c>
      <c r="T292" s="480">
        <f>SUM(D$2:D292)</f>
        <v>783</v>
      </c>
      <c r="U292" s="47">
        <f>SUMIF(C$2:C292,C292,E$2:E292)</f>
        <v>238527.33</v>
      </c>
      <c r="V292" s="47">
        <f>SUM(E$2:E292)</f>
        <v>2771925.9360000002</v>
      </c>
      <c r="W292" s="52">
        <f>SUM(F$2:F292)</f>
        <v>40813.00833333336</v>
      </c>
      <c r="X292" s="52">
        <f t="shared" si="115"/>
        <v>52.123893146019618</v>
      </c>
      <c r="Y292" s="45">
        <f t="shared" si="116"/>
        <v>2</v>
      </c>
      <c r="Z292" s="45">
        <f t="shared" si="117"/>
        <v>58</v>
      </c>
      <c r="AA292" s="47">
        <f>SUMIF('Rake Load'!C:C,Summary!B292,'Rake Load'!CA:CA)</f>
        <v>2.28125</v>
      </c>
      <c r="AB292" s="47">
        <f>SUMIF(C$2:C292,C292,AA$2:AA292)</f>
        <v>30.586805555555557</v>
      </c>
      <c r="AC292" s="47">
        <f>SUM(AA$2:AA292)</f>
        <v>301.60000000002327</v>
      </c>
      <c r="AD292" s="52">
        <f t="shared" si="118"/>
        <v>0.5703125</v>
      </c>
      <c r="AE292" s="52">
        <f t="shared" si="119"/>
        <v>0.46343644781144783</v>
      </c>
      <c r="AF292" s="52">
        <f t="shared" si="120"/>
        <v>0.38518518518521488</v>
      </c>
      <c r="AG292" s="47">
        <f>SUMIF(Unloader!B:B,Summary!B292,Unloader!M:M)</f>
        <v>27064</v>
      </c>
      <c r="AH292" s="47">
        <f>SUMIF(C$2:C292,C292,AG$2:AG292)</f>
        <v>393239</v>
      </c>
      <c r="AI292" s="47">
        <f>SUM(AG$2:AG292)</f>
        <v>3623314</v>
      </c>
      <c r="AJ292" s="49">
        <f>SUMIF(Unloader!B:B,Summary!B292,Unloader!W:W)</f>
        <v>0.95763888888888882</v>
      </c>
      <c r="AK292" s="49">
        <f>SUMIF(Unloader!B:B,Summary!B292,Unloader!AD:AD)+SUMIF(Unloader!B:B,Summary!B292,Unloader!BR:BR)+SUMIF(Unloader!B:B,Summary!B292,Unloader!BN:BN)</f>
        <v>0.16944444444444443</v>
      </c>
      <c r="AL292" s="49">
        <f>SUMIF(C$2:C292,C292,AJ$2:AJ292)</f>
        <v>14.927777777777779</v>
      </c>
      <c r="AM292" s="49">
        <f>SUMIF(C$2:C292,C292,AK$2:AK292)</f>
        <v>2.0979166666666669</v>
      </c>
      <c r="AN292" s="37">
        <f t="shared" si="121"/>
        <v>1277.0955345060891</v>
      </c>
      <c r="AO292" s="37">
        <f>SUM(AJ$2:AJ292)</f>
        <v>110.0645833333333</v>
      </c>
      <c r="AP292" s="37">
        <f>SUM(AK$2:AK292)</f>
        <v>6.90625</v>
      </c>
      <c r="AQ292" s="37">
        <f t="shared" si="122"/>
        <v>1463.4922045399471</v>
      </c>
    </row>
    <row r="293" spans="1:43">
      <c r="A293" s="166">
        <f t="shared" si="125"/>
        <v>292</v>
      </c>
      <c r="B293" s="478">
        <f t="shared" si="125"/>
        <v>40925</v>
      </c>
      <c r="C293" s="42">
        <f t="shared" si="104"/>
        <v>1</v>
      </c>
      <c r="D293" s="170">
        <f>COUNTIF('Rake Load'!C:C,Summary!B293)</f>
        <v>7</v>
      </c>
      <c r="E293" s="170">
        <f>SUMIF('Rake Load'!C:C,B293,'Rake Load'!K:K)</f>
        <v>25077</v>
      </c>
      <c r="F293" s="44">
        <f>SUMIF('Rake Load'!C:C,B293,'Rake Load'!AZ:AZ)</f>
        <v>0.95000000000000029</v>
      </c>
      <c r="G293" s="44">
        <f t="shared" si="105"/>
        <v>0.13571428571428576</v>
      </c>
      <c r="H293" s="45">
        <f t="shared" si="106"/>
        <v>3</v>
      </c>
      <c r="I293" s="45">
        <f t="shared" si="107"/>
        <v>15</v>
      </c>
      <c r="J293" s="44">
        <f>SUMIF('Rake Load'!C:C,B293,'Rake Load'!DK:DK)</f>
        <v>0.10555555555555556</v>
      </c>
      <c r="K293" s="50">
        <f t="shared" si="108"/>
        <v>0.84444444444444478</v>
      </c>
      <c r="L293" s="50">
        <f t="shared" si="109"/>
        <v>0.12063492063492068</v>
      </c>
      <c r="M293" s="59">
        <f t="shared" si="110"/>
        <v>2</v>
      </c>
      <c r="N293" s="59">
        <f t="shared" si="111"/>
        <v>53</v>
      </c>
      <c r="O293" s="480">
        <f>SUMIF(C$2:C293,C293,D$2:D293)</f>
        <v>73</v>
      </c>
      <c r="P293" s="42">
        <f>SUMIF(C$2:C293,C293,F$2:F293)</f>
        <v>10.01041666666667</v>
      </c>
      <c r="Q293" s="46">
        <f t="shared" si="112"/>
        <v>0.13712899543379001</v>
      </c>
      <c r="R293" s="45">
        <f t="shared" si="113"/>
        <v>3</v>
      </c>
      <c r="S293" s="45">
        <f t="shared" si="114"/>
        <v>17</v>
      </c>
      <c r="T293" s="480">
        <f>SUM(D$2:D293)</f>
        <v>790</v>
      </c>
      <c r="U293" s="47">
        <f>SUMIF(C$2:C293,C293,E$2:E293)</f>
        <v>263604.32999999996</v>
      </c>
      <c r="V293" s="47">
        <f>SUM(E$2:E293)</f>
        <v>2797002.9360000002</v>
      </c>
      <c r="W293" s="52">
        <f>SUM(F$2:F293)</f>
        <v>40813.958333333358</v>
      </c>
      <c r="X293" s="52">
        <f t="shared" si="115"/>
        <v>51.6632383966245</v>
      </c>
      <c r="Y293" s="45">
        <f t="shared" si="116"/>
        <v>15</v>
      </c>
      <c r="Z293" s="45">
        <f t="shared" si="117"/>
        <v>55</v>
      </c>
      <c r="AA293" s="47">
        <f>SUMIF('Rake Load'!C:C,Summary!B293,'Rake Load'!CA:CA)</f>
        <v>2.9618055555555558</v>
      </c>
      <c r="AB293" s="47">
        <f>SUMIF(C$2:C293,C293,AA$2:AA293)</f>
        <v>33.548611111111114</v>
      </c>
      <c r="AC293" s="47">
        <f>SUM(AA$2:AA293)</f>
        <v>304.56180555557881</v>
      </c>
      <c r="AD293" s="52">
        <f t="shared" si="118"/>
        <v>0.42311507936507942</v>
      </c>
      <c r="AE293" s="52">
        <f t="shared" si="119"/>
        <v>0.45957001522070018</v>
      </c>
      <c r="AF293" s="52">
        <f t="shared" si="120"/>
        <v>0.38552127285516308</v>
      </c>
      <c r="AG293" s="47">
        <f>SUMIF(Unloader!B:B,Summary!B293,Unloader!M:M)</f>
        <v>19119</v>
      </c>
      <c r="AH293" s="47">
        <f>SUMIF(C$2:C293,C293,AG$2:AG293)</f>
        <v>412358</v>
      </c>
      <c r="AI293" s="47">
        <f>SUM(AG$2:AG293)</f>
        <v>3642433</v>
      </c>
      <c r="AJ293" s="49">
        <f>SUMIF(Unloader!B:B,Summary!B293,Unloader!W:W)</f>
        <v>0.93333333333333335</v>
      </c>
      <c r="AK293" s="49">
        <f>SUMIF(Unloader!B:B,Summary!B293,Unloader!AD:AD)+SUMIF(Unloader!B:B,Summary!B293,Unloader!BR:BR)+SUMIF(Unloader!B:B,Summary!B293,Unloader!BN:BN)</f>
        <v>9.583333333333334E-2</v>
      </c>
      <c r="AL293" s="49">
        <f>SUMIF(C$2:C293,C293,AJ$2:AJ293)</f>
        <v>15.861111111111112</v>
      </c>
      <c r="AM293" s="49">
        <f>SUMIF(C$2:C293,C293,AK$2:AK293)</f>
        <v>2.1937500000000001</v>
      </c>
      <c r="AN293" s="37">
        <f t="shared" si="121"/>
        <v>1257.1251460799756</v>
      </c>
      <c r="AO293" s="37">
        <f>SUM(AJ$2:AJ293)</f>
        <v>110.99791666666664</v>
      </c>
      <c r="AP293" s="37">
        <f>SUM(AK$2:AK293)</f>
        <v>7.0020833333333332</v>
      </c>
      <c r="AQ293" s="37">
        <f t="shared" si="122"/>
        <v>1459.366561160303</v>
      </c>
    </row>
    <row r="294" spans="1:43">
      <c r="A294" s="166">
        <f t="shared" si="125"/>
        <v>293</v>
      </c>
      <c r="B294" s="478">
        <f t="shared" si="125"/>
        <v>40926</v>
      </c>
      <c r="C294" s="42">
        <f t="shared" si="104"/>
        <v>1</v>
      </c>
      <c r="D294" s="170">
        <f>COUNTIF('Rake Load'!C:C,Summary!B294)</f>
        <v>5</v>
      </c>
      <c r="E294" s="170">
        <f>SUMIF('Rake Load'!C:C,B294,'Rake Load'!K:K)</f>
        <v>18350.439999999999</v>
      </c>
      <c r="F294" s="44">
        <f>SUMIF('Rake Load'!C:C,B294,'Rake Load'!AZ:AZ)</f>
        <v>0.59097222222222234</v>
      </c>
      <c r="G294" s="44">
        <f t="shared" si="105"/>
        <v>0.11819444444444446</v>
      </c>
      <c r="H294" s="45">
        <f t="shared" si="106"/>
        <v>2</v>
      </c>
      <c r="I294" s="45">
        <f t="shared" si="107"/>
        <v>50</v>
      </c>
      <c r="J294" s="44">
        <f>SUMIF('Rake Load'!C:C,B294,'Rake Load'!DK:DK)</f>
        <v>0</v>
      </c>
      <c r="K294" s="50">
        <f t="shared" si="108"/>
        <v>0.59097222222222234</v>
      </c>
      <c r="L294" s="50">
        <f t="shared" si="109"/>
        <v>0.11819444444444446</v>
      </c>
      <c r="M294" s="59">
        <f t="shared" si="110"/>
        <v>2</v>
      </c>
      <c r="N294" s="59">
        <f t="shared" si="111"/>
        <v>50</v>
      </c>
      <c r="O294" s="480">
        <f>SUMIF(C$2:C294,C294,D$2:D294)</f>
        <v>78</v>
      </c>
      <c r="P294" s="42">
        <f>SUMIF(C$2:C294,C294,F$2:F294)</f>
        <v>10.601388888888891</v>
      </c>
      <c r="Q294" s="46">
        <f t="shared" si="112"/>
        <v>0.1359152421652422</v>
      </c>
      <c r="R294" s="45">
        <f t="shared" si="113"/>
        <v>3</v>
      </c>
      <c r="S294" s="45">
        <f t="shared" si="114"/>
        <v>15</v>
      </c>
      <c r="T294" s="480">
        <f>SUM(D$2:D294)</f>
        <v>795</v>
      </c>
      <c r="U294" s="47">
        <f>SUMIF(C$2:C294,C294,E$2:E294)</f>
        <v>281954.76999999996</v>
      </c>
      <c r="V294" s="47">
        <f>SUM(E$2:E294)</f>
        <v>2815353.3760000002</v>
      </c>
      <c r="W294" s="52">
        <f>SUM(F$2:F294)</f>
        <v>40814.549305555578</v>
      </c>
      <c r="X294" s="52">
        <f t="shared" si="115"/>
        <v>51.339055730258586</v>
      </c>
      <c r="Y294" s="45">
        <f t="shared" si="116"/>
        <v>8</v>
      </c>
      <c r="Z294" s="45">
        <f t="shared" si="117"/>
        <v>8</v>
      </c>
      <c r="AA294" s="47">
        <f>SUMIF('Rake Load'!C:C,Summary!B294,'Rake Load'!CA:CA)</f>
        <v>2.78125</v>
      </c>
      <c r="AB294" s="47">
        <f>SUMIF(C$2:C294,C294,AA$2:AA294)</f>
        <v>36.329861111111114</v>
      </c>
      <c r="AC294" s="47">
        <f>SUM(AA$2:AA294)</f>
        <v>307.34305555557881</v>
      </c>
      <c r="AD294" s="52">
        <f t="shared" si="118"/>
        <v>0.55625000000000002</v>
      </c>
      <c r="AE294" s="52">
        <f t="shared" si="119"/>
        <v>0.46576745014245019</v>
      </c>
      <c r="AF294" s="52">
        <f t="shared" si="120"/>
        <v>0.38659503843469034</v>
      </c>
      <c r="AG294" s="47">
        <f>SUMIF(Unloader!B:B,Summary!B294,Unloader!M:M)</f>
        <v>18860</v>
      </c>
      <c r="AH294" s="47">
        <f>SUMIF(C$2:C294,C294,AG$2:AG294)</f>
        <v>431218</v>
      </c>
      <c r="AI294" s="47">
        <f>SUM(AG$2:AG294)</f>
        <v>3661293</v>
      </c>
      <c r="AJ294" s="49">
        <f>SUMIF(Unloader!B:B,Summary!B294,Unloader!W:W)</f>
        <v>0.53680555555555554</v>
      </c>
      <c r="AK294" s="49">
        <f>SUMIF(Unloader!B:B,Summary!B294,Unloader!AD:AD)+SUMIF(Unloader!B:B,Summary!B294,Unloader!BR:BR)+SUMIF(Unloader!B:B,Summary!B294,Unloader!BN:BN)</f>
        <v>7.013888888888889E-2</v>
      </c>
      <c r="AL294" s="49">
        <f>SUMIF(C$2:C294,C294,AJ$2:AJ294)</f>
        <v>16.397916666666667</v>
      </c>
      <c r="AM294" s="49">
        <f>SUMIF(C$2:C294,C294,AK$2:AK294)</f>
        <v>2.2638888888888888</v>
      </c>
      <c r="AN294" s="37">
        <f t="shared" si="121"/>
        <v>1271.2170196039895</v>
      </c>
      <c r="AO294" s="37">
        <f>SUM(AJ$2:AJ294)</f>
        <v>111.5347222222222</v>
      </c>
      <c r="AP294" s="37">
        <f>SUM(AK$2:AK294)</f>
        <v>7.072222222222222</v>
      </c>
      <c r="AQ294" s="37">
        <f t="shared" si="122"/>
        <v>1460.3697499102552</v>
      </c>
    </row>
    <row r="295" spans="1:43">
      <c r="A295" s="166">
        <f t="shared" si="125"/>
        <v>294</v>
      </c>
      <c r="B295" s="478">
        <f t="shared" si="125"/>
        <v>40927</v>
      </c>
      <c r="C295" s="42">
        <f t="shared" si="104"/>
        <v>1</v>
      </c>
      <c r="D295" s="170">
        <f>COUNTIF('Rake Load'!C:C,Summary!B295)</f>
        <v>4</v>
      </c>
      <c r="E295" s="170">
        <f>SUMIF('Rake Load'!C:C,B295,'Rake Load'!K:K)</f>
        <v>14599.91</v>
      </c>
      <c r="F295" s="44">
        <f>SUMIF('Rake Load'!C:C,B295,'Rake Load'!AZ:AZ)</f>
        <v>0.43263888888888885</v>
      </c>
      <c r="G295" s="44">
        <f t="shared" si="105"/>
        <v>0.10815972222222221</v>
      </c>
      <c r="H295" s="45">
        <f t="shared" si="106"/>
        <v>2</v>
      </c>
      <c r="I295" s="45">
        <f t="shared" si="107"/>
        <v>35</v>
      </c>
      <c r="J295" s="44">
        <f>SUMIF('Rake Load'!C:C,B295,'Rake Load'!DK:DK)</f>
        <v>3.0555555555555555E-2</v>
      </c>
      <c r="K295" s="50">
        <f t="shared" si="108"/>
        <v>0.40208333333333329</v>
      </c>
      <c r="L295" s="50">
        <f t="shared" si="109"/>
        <v>0.10052083333333332</v>
      </c>
      <c r="M295" s="59">
        <f t="shared" si="110"/>
        <v>2</v>
      </c>
      <c r="N295" s="59">
        <f t="shared" si="111"/>
        <v>24</v>
      </c>
      <c r="O295" s="480">
        <f>SUMIF(C$2:C295,C295,D$2:D295)</f>
        <v>82</v>
      </c>
      <c r="P295" s="42">
        <f>SUMIF(C$2:C295,C295,F$2:F295)</f>
        <v>11.03402777777778</v>
      </c>
      <c r="Q295" s="46">
        <f t="shared" si="112"/>
        <v>0.13456131436314367</v>
      </c>
      <c r="R295" s="45">
        <f t="shared" si="113"/>
        <v>3</v>
      </c>
      <c r="S295" s="45">
        <f t="shared" si="114"/>
        <v>13</v>
      </c>
      <c r="T295" s="480">
        <f>SUM(D$2:D295)</f>
        <v>799</v>
      </c>
      <c r="U295" s="47">
        <f>SUMIF(C$2:C295,C295,E$2:E295)</f>
        <v>296554.67999999993</v>
      </c>
      <c r="V295" s="47">
        <f>SUM(E$2:E295)</f>
        <v>2829953.2860000003</v>
      </c>
      <c r="W295" s="52">
        <f>SUM(F$2:F295)</f>
        <v>40814.981944444466</v>
      </c>
      <c r="X295" s="52">
        <f t="shared" si="115"/>
        <v>51.082580656376052</v>
      </c>
      <c r="Y295" s="45">
        <f t="shared" si="116"/>
        <v>1</v>
      </c>
      <c r="Z295" s="45">
        <f t="shared" si="117"/>
        <v>58</v>
      </c>
      <c r="AA295" s="47">
        <f>SUMIF('Rake Load'!C:C,Summary!B295,'Rake Load'!CA:CA)</f>
        <v>1.0972222222222221</v>
      </c>
      <c r="AB295" s="47">
        <f>SUMIF(C$2:C295,C295,AA$2:AA295)</f>
        <v>37.427083333333336</v>
      </c>
      <c r="AC295" s="47">
        <f>SUM(AA$2:AA295)</f>
        <v>308.44027777780104</v>
      </c>
      <c r="AD295" s="52">
        <f t="shared" si="118"/>
        <v>0.27430555555555552</v>
      </c>
      <c r="AE295" s="52">
        <f t="shared" si="119"/>
        <v>0.45642784552845533</v>
      </c>
      <c r="AF295" s="52">
        <f t="shared" si="120"/>
        <v>0.38603288833266713</v>
      </c>
      <c r="AG295" s="47">
        <f>SUMIF(Unloader!B:B,Summary!B295,Unloader!M:M)</f>
        <v>19047</v>
      </c>
      <c r="AH295" s="47">
        <f>SUMIF(C$2:C295,C295,AG$2:AG295)</f>
        <v>450265</v>
      </c>
      <c r="AI295" s="47">
        <f>SUM(AG$2:AG295)</f>
        <v>3680340</v>
      </c>
      <c r="AJ295" s="49">
        <f>SUMIF(Unloader!B:B,Summary!B295,Unloader!W:W)</f>
        <v>0.79166666666666674</v>
      </c>
      <c r="AK295" s="49">
        <f>SUMIF(Unloader!B:B,Summary!B295,Unloader!AD:AD)+SUMIF(Unloader!B:B,Summary!B295,Unloader!BR:BR)+SUMIF(Unloader!B:B,Summary!B295,Unloader!BN:BN)</f>
        <v>2.9861111111111113E-2</v>
      </c>
      <c r="AL295" s="49">
        <f>SUMIF(C$2:C295,C295,AJ$2:AJ295)</f>
        <v>17.189583333333335</v>
      </c>
      <c r="AM295" s="49">
        <f>SUMIF(C$2:C295,C295,AK$2:AK295)</f>
        <v>2.2937499999999997</v>
      </c>
      <c r="AN295" s="37">
        <f t="shared" si="121"/>
        <v>1259.4825174825173</v>
      </c>
      <c r="AO295" s="37">
        <f>SUM(AJ$2:AJ295)</f>
        <v>112.32638888888887</v>
      </c>
      <c r="AP295" s="37">
        <f>SUM(AK$2:AK295)</f>
        <v>7.1020833333333329</v>
      </c>
      <c r="AQ295" s="37">
        <f t="shared" si="122"/>
        <v>1457.3391498320391</v>
      </c>
    </row>
    <row r="296" spans="1:43">
      <c r="A296" s="166">
        <f t="shared" ref="A296:B311" si="126">A295+1</f>
        <v>295</v>
      </c>
      <c r="B296" s="478">
        <f t="shared" si="126"/>
        <v>40928</v>
      </c>
      <c r="C296" s="42">
        <f t="shared" si="104"/>
        <v>1</v>
      </c>
      <c r="D296" s="170">
        <f>COUNTIF('Rake Load'!C:C,Summary!B296)</f>
        <v>3</v>
      </c>
      <c r="E296" s="170">
        <f>SUMIF('Rake Load'!C:C,B296,'Rake Load'!K:K)</f>
        <v>10595.97</v>
      </c>
      <c r="F296" s="44">
        <f>SUMIF('Rake Load'!C:C,B296,'Rake Load'!AZ:AZ)</f>
        <v>0.24027777777777776</v>
      </c>
      <c r="G296" s="44">
        <f t="shared" si="105"/>
        <v>8.009259259259259E-2</v>
      </c>
      <c r="H296" s="45">
        <f t="shared" si="106"/>
        <v>1</v>
      </c>
      <c r="I296" s="45">
        <f t="shared" si="107"/>
        <v>55</v>
      </c>
      <c r="J296" s="44">
        <f>SUMIF('Rake Load'!C:C,B296,'Rake Load'!DK:DK)</f>
        <v>0</v>
      </c>
      <c r="K296" s="50">
        <f t="shared" si="108"/>
        <v>0.24027777777777776</v>
      </c>
      <c r="L296" s="50">
        <f t="shared" si="109"/>
        <v>8.009259259259259E-2</v>
      </c>
      <c r="M296" s="59">
        <f t="shared" si="110"/>
        <v>1</v>
      </c>
      <c r="N296" s="59">
        <f t="shared" si="111"/>
        <v>55</v>
      </c>
      <c r="O296" s="480">
        <f>SUMIF(C$2:C296,C296,D$2:D296)</f>
        <v>85</v>
      </c>
      <c r="P296" s="42">
        <f>SUMIF(C$2:C296,C296,F$2:F296)</f>
        <v>11.274305555555557</v>
      </c>
      <c r="Q296" s="46">
        <f t="shared" si="112"/>
        <v>0.13263888888888892</v>
      </c>
      <c r="R296" s="45">
        <f t="shared" si="113"/>
        <v>3</v>
      </c>
      <c r="S296" s="45">
        <f t="shared" si="114"/>
        <v>11</v>
      </c>
      <c r="T296" s="480">
        <f>SUM(D$2:D296)</f>
        <v>802</v>
      </c>
      <c r="U296" s="47">
        <f>SUMIF(C$2:C296,C296,E$2:E296)</f>
        <v>307150.64999999991</v>
      </c>
      <c r="V296" s="47">
        <f>SUM(E$2:E296)</f>
        <v>2840549.2560000005</v>
      </c>
      <c r="W296" s="52">
        <f>SUM(F$2:F296)</f>
        <v>40815.222222222241</v>
      </c>
      <c r="X296" s="52">
        <f t="shared" si="115"/>
        <v>50.891798282072621</v>
      </c>
      <c r="Y296" s="45">
        <f t="shared" si="116"/>
        <v>21</v>
      </c>
      <c r="Z296" s="45">
        <f t="shared" si="117"/>
        <v>24</v>
      </c>
      <c r="AA296" s="47">
        <f>SUMIF('Rake Load'!C:C,Summary!B296,'Rake Load'!CA:CA)</f>
        <v>0.6909722222222221</v>
      </c>
      <c r="AB296" s="47">
        <f>SUMIF(C$2:C296,C296,AA$2:AA296)</f>
        <v>38.118055555555557</v>
      </c>
      <c r="AC296" s="47">
        <f>SUM(AA$2:AA296)</f>
        <v>309.13125000002327</v>
      </c>
      <c r="AD296" s="52">
        <f t="shared" si="118"/>
        <v>0.23032407407407404</v>
      </c>
      <c r="AE296" s="52">
        <f t="shared" si="119"/>
        <v>0.44844771241830067</v>
      </c>
      <c r="AF296" s="52">
        <f t="shared" si="120"/>
        <v>0.38545043640900656</v>
      </c>
      <c r="AG296" s="47">
        <f>SUMIF(Unloader!B:B,Summary!B296,Unloader!M:M)</f>
        <v>25085</v>
      </c>
      <c r="AH296" s="47">
        <f>SUMIF(C$2:C296,C296,AG$2:AG296)</f>
        <v>475350</v>
      </c>
      <c r="AI296" s="47">
        <f>SUM(AG$2:AG296)</f>
        <v>3705425</v>
      </c>
      <c r="AJ296" s="49">
        <f>SUMIF(Unloader!B:B,Summary!B296,Unloader!W:W)</f>
        <v>1</v>
      </c>
      <c r="AK296" s="49">
        <f>SUMIF(Unloader!B:B,Summary!B296,Unloader!AD:AD)+SUMIF(Unloader!B:B,Summary!B296,Unloader!BR:BR)+SUMIF(Unloader!B:B,Summary!B296,Unloader!BN:BN)</f>
        <v>6.2499999999999995E-3</v>
      </c>
      <c r="AL296" s="49">
        <f>SUMIF(C$2:C296,C296,AJ$2:AJ296)</f>
        <v>18.189583333333335</v>
      </c>
      <c r="AM296" s="49">
        <f>SUMIF(C$2:C296,C296,AK$2:AK296)</f>
        <v>2.2999999999999998</v>
      </c>
      <c r="AN296" s="37">
        <f t="shared" si="121"/>
        <v>1246.4927232201389</v>
      </c>
      <c r="AO296" s="37">
        <f>SUM(AJ$2:AJ296)</f>
        <v>113.32638888888887</v>
      </c>
      <c r="AP296" s="37">
        <f>SUM(AK$2:AK296)</f>
        <v>7.1083333333333325</v>
      </c>
      <c r="AQ296" s="37">
        <f t="shared" si="122"/>
        <v>1453.5448566235602</v>
      </c>
    </row>
    <row r="297" spans="1:43">
      <c r="A297" s="166">
        <f t="shared" si="126"/>
        <v>296</v>
      </c>
      <c r="B297" s="478">
        <f t="shared" si="126"/>
        <v>40929</v>
      </c>
      <c r="C297" s="42">
        <f t="shared" si="104"/>
        <v>1</v>
      </c>
      <c r="D297" s="170">
        <f>COUNTIF('Rake Load'!C:C,Summary!B297)</f>
        <v>4</v>
      </c>
      <c r="E297" s="170">
        <f>SUMIF('Rake Load'!C:C,B297,'Rake Load'!K:K)</f>
        <v>15076.66</v>
      </c>
      <c r="F297" s="44">
        <f>SUMIF('Rake Load'!C:C,B297,'Rake Load'!AZ:AZ)</f>
        <v>0.48472222222222217</v>
      </c>
      <c r="G297" s="44">
        <f t="shared" si="105"/>
        <v>0.12118055555555554</v>
      </c>
      <c r="H297" s="45">
        <f t="shared" si="106"/>
        <v>2</v>
      </c>
      <c r="I297" s="45">
        <f t="shared" si="107"/>
        <v>54</v>
      </c>
      <c r="J297" s="44">
        <f>SUMIF('Rake Load'!C:C,B297,'Rake Load'!DK:DK)</f>
        <v>0</v>
      </c>
      <c r="K297" s="50">
        <f t="shared" si="108"/>
        <v>0.48472222222222217</v>
      </c>
      <c r="L297" s="50">
        <f t="shared" si="109"/>
        <v>0.12118055555555554</v>
      </c>
      <c r="M297" s="59">
        <f t="shared" si="110"/>
        <v>2</v>
      </c>
      <c r="N297" s="59">
        <f t="shared" si="111"/>
        <v>54</v>
      </c>
      <c r="O297" s="480">
        <f>SUMIF(C$2:C297,C297,D$2:D297)</f>
        <v>89</v>
      </c>
      <c r="P297" s="42">
        <f>SUMIF(C$2:C297,C297,F$2:F297)</f>
        <v>11.75902777777778</v>
      </c>
      <c r="Q297" s="46">
        <f t="shared" si="112"/>
        <v>0.13212390761548068</v>
      </c>
      <c r="R297" s="45">
        <f t="shared" si="113"/>
        <v>3</v>
      </c>
      <c r="S297" s="45">
        <f t="shared" si="114"/>
        <v>10</v>
      </c>
      <c r="T297" s="480">
        <f>SUM(D$2:D297)</f>
        <v>806</v>
      </c>
      <c r="U297" s="47">
        <f>SUMIF(C$2:C297,C297,E$2:E297)</f>
        <v>322227.30999999988</v>
      </c>
      <c r="V297" s="47">
        <f>SUM(E$2:E297)</f>
        <v>2855625.9160000007</v>
      </c>
      <c r="W297" s="52">
        <f>SUM(F$2:F297)</f>
        <v>40815.706944444464</v>
      </c>
      <c r="X297" s="52">
        <f t="shared" si="115"/>
        <v>50.639834918665585</v>
      </c>
      <c r="Y297" s="45">
        <f t="shared" si="116"/>
        <v>15</v>
      </c>
      <c r="Z297" s="45">
        <f t="shared" si="117"/>
        <v>21</v>
      </c>
      <c r="AA297" s="47">
        <f>SUMIF('Rake Load'!C:C,Summary!B297,'Rake Load'!CA:CA)</f>
        <v>1.1180555555555554</v>
      </c>
      <c r="AB297" s="47">
        <f>SUMIF(C$2:C297,C297,AA$2:AA297)</f>
        <v>39.236111111111114</v>
      </c>
      <c r="AC297" s="47">
        <f>SUM(AA$2:AA297)</f>
        <v>310.24930555557881</v>
      </c>
      <c r="AD297" s="52">
        <f t="shared" si="118"/>
        <v>0.27951388888888884</v>
      </c>
      <c r="AE297" s="52">
        <f t="shared" si="119"/>
        <v>0.4408551810237204</v>
      </c>
      <c r="AF297" s="52">
        <f t="shared" si="120"/>
        <v>0.38492469671908042</v>
      </c>
      <c r="AG297" s="47">
        <f>SUMIF(Unloader!B:B,Summary!B297,Unloader!M:M)</f>
        <v>15446</v>
      </c>
      <c r="AH297" s="47">
        <f>SUMIF(C$2:C297,C297,AG$2:AG297)</f>
        <v>490796</v>
      </c>
      <c r="AI297" s="47">
        <f>SUM(AG$2:AG297)</f>
        <v>3720871</v>
      </c>
      <c r="AJ297" s="49">
        <f>SUMIF(Unloader!B:B,Summary!B297,Unloader!W:W)</f>
        <v>0.78333333333333333</v>
      </c>
      <c r="AK297" s="49">
        <f>SUMIF(Unloader!B:B,Summary!B297,Unloader!AD:AD)+SUMIF(Unloader!B:B,Summary!B297,Unloader!BR:BR)+SUMIF(Unloader!B:B,Summary!B297,Unloader!BN:BN)</f>
        <v>0</v>
      </c>
      <c r="AL297" s="49">
        <f>SUMIF(C$2:C297,C297,AJ$2:AJ297)</f>
        <v>18.97291666666667</v>
      </c>
      <c r="AM297" s="49">
        <f>SUMIF(C$2:C297,C297,AK$2:AK297)</f>
        <v>2.2999999999999998</v>
      </c>
      <c r="AN297" s="37">
        <f t="shared" si="121"/>
        <v>1226.5300512307883</v>
      </c>
      <c r="AO297" s="37">
        <f>SUM(AJ$2:AJ297)</f>
        <v>114.1097222222222</v>
      </c>
      <c r="AP297" s="37">
        <f>SUM(AK$2:AK297)</f>
        <v>7.1083333333333325</v>
      </c>
      <c r="AQ297" s="37">
        <f t="shared" si="122"/>
        <v>1448.9184979426543</v>
      </c>
    </row>
    <row r="298" spans="1:43">
      <c r="A298" s="166">
        <f t="shared" si="126"/>
        <v>297</v>
      </c>
      <c r="B298" s="478">
        <f t="shared" si="126"/>
        <v>40930</v>
      </c>
      <c r="C298" s="42">
        <f t="shared" si="104"/>
        <v>1</v>
      </c>
      <c r="D298" s="170">
        <f>COUNTIF('Rake Load'!C:C,Summary!B298)</f>
        <v>4</v>
      </c>
      <c r="E298" s="170">
        <f>SUMIF('Rake Load'!C:C,B298,'Rake Load'!K:K)</f>
        <v>14660.97</v>
      </c>
      <c r="F298" s="44">
        <f>SUMIF('Rake Load'!C:C,B298,'Rake Load'!AZ:AZ)</f>
        <v>0.58819444444444435</v>
      </c>
      <c r="G298" s="44">
        <f t="shared" si="105"/>
        <v>0.14704861111111109</v>
      </c>
      <c r="H298" s="45">
        <f t="shared" si="106"/>
        <v>3</v>
      </c>
      <c r="I298" s="45">
        <f t="shared" si="107"/>
        <v>31</v>
      </c>
      <c r="J298" s="44">
        <f>SUMIF('Rake Load'!C:C,B298,'Rake Load'!DK:DK)</f>
        <v>0</v>
      </c>
      <c r="K298" s="50">
        <f t="shared" si="108"/>
        <v>0.58819444444444435</v>
      </c>
      <c r="L298" s="50">
        <f t="shared" si="109"/>
        <v>0.14704861111111109</v>
      </c>
      <c r="M298" s="59">
        <f t="shared" si="110"/>
        <v>3</v>
      </c>
      <c r="N298" s="59">
        <f t="shared" si="111"/>
        <v>31</v>
      </c>
      <c r="O298" s="480">
        <f>SUMIF(C$2:C298,C298,D$2:D298)</f>
        <v>93</v>
      </c>
      <c r="P298" s="42">
        <f>SUMIF(C$2:C298,C298,F$2:F298)</f>
        <v>12.347222222222223</v>
      </c>
      <c r="Q298" s="46">
        <f t="shared" si="112"/>
        <v>0.13276583034647552</v>
      </c>
      <c r="R298" s="45">
        <f t="shared" si="113"/>
        <v>3</v>
      </c>
      <c r="S298" s="45">
        <f t="shared" si="114"/>
        <v>11</v>
      </c>
      <c r="T298" s="480">
        <f>SUM(D$2:D298)</f>
        <v>810</v>
      </c>
      <c r="U298" s="47">
        <f>SUMIF(C$2:C298,C298,E$2:E298)</f>
        <v>336888.27999999985</v>
      </c>
      <c r="V298" s="47">
        <f>SUM(E$2:E298)</f>
        <v>2870286.8860000009</v>
      </c>
      <c r="W298" s="52">
        <f>SUM(F$2:F298)</f>
        <v>40816.295138888905</v>
      </c>
      <c r="X298" s="52">
        <f t="shared" si="115"/>
        <v>50.390487825788775</v>
      </c>
      <c r="Y298" s="45">
        <f t="shared" si="116"/>
        <v>9</v>
      </c>
      <c r="Z298" s="45">
        <f t="shared" si="117"/>
        <v>22</v>
      </c>
      <c r="AA298" s="47">
        <f>SUMIF('Rake Load'!C:C,Summary!B298,'Rake Load'!CA:CA)</f>
        <v>1.5541666666666671</v>
      </c>
      <c r="AB298" s="47">
        <f>SUMIF(C$2:C298,C298,AA$2:AA298)</f>
        <v>40.790277777777781</v>
      </c>
      <c r="AC298" s="47">
        <f>SUM(AA$2:AA298)</f>
        <v>311.80347222224549</v>
      </c>
      <c r="AD298" s="52">
        <f t="shared" si="118"/>
        <v>0.38854166666666679</v>
      </c>
      <c r="AE298" s="52">
        <f t="shared" si="119"/>
        <v>0.43860513739546003</v>
      </c>
      <c r="AF298" s="52">
        <f t="shared" si="120"/>
        <v>0.38494255829906848</v>
      </c>
      <c r="AG298" s="47">
        <f>SUMIF(Unloader!B:B,Summary!B298,Unloader!M:M)</f>
        <v>9100</v>
      </c>
      <c r="AH298" s="47">
        <f>SUMIF(C$2:C298,C298,AG$2:AG298)</f>
        <v>499896</v>
      </c>
      <c r="AI298" s="47">
        <f>SUM(AG$2:AG298)</f>
        <v>3729971</v>
      </c>
      <c r="AJ298" s="49">
        <f>SUMIF(Unloader!B:B,Summary!B298,Unloader!W:W)</f>
        <v>0.64583333333333337</v>
      </c>
      <c r="AK298" s="49">
        <f>SUMIF(Unloader!B:B,Summary!B298,Unloader!AD:AD)+SUMIF(Unloader!B:B,Summary!B298,Unloader!BR:BR)+SUMIF(Unloader!B:B,Summary!B298,Unloader!BN:BN)</f>
        <v>0</v>
      </c>
      <c r="AL298" s="49">
        <f>SUMIF(C$2:C298,C298,AJ$2:AJ298)</f>
        <v>19.618750000000002</v>
      </c>
      <c r="AM298" s="49">
        <f>SUMIF(C$2:C298,C298,AK$2:AK298)</f>
        <v>2.2999999999999998</v>
      </c>
      <c r="AN298" s="37">
        <f t="shared" si="121"/>
        <v>1202.6849512811259</v>
      </c>
      <c r="AO298" s="37">
        <f>SUM(AJ$2:AJ298)</f>
        <v>114.75555555555553</v>
      </c>
      <c r="AP298" s="37">
        <f>SUM(AK$2:AK298)</f>
        <v>7.1083333333333325</v>
      </c>
      <c r="AQ298" s="37">
        <f t="shared" si="122"/>
        <v>1443.7479678992597</v>
      </c>
    </row>
    <row r="299" spans="1:43">
      <c r="A299" s="166">
        <f t="shared" si="126"/>
        <v>298</v>
      </c>
      <c r="B299" s="478">
        <f t="shared" si="126"/>
        <v>40931</v>
      </c>
      <c r="C299" s="42">
        <f t="shared" si="104"/>
        <v>1</v>
      </c>
      <c r="D299" s="170">
        <f>COUNTIF('Rake Load'!C:C,Summary!B299)</f>
        <v>4</v>
      </c>
      <c r="E299" s="170">
        <f>SUMIF('Rake Load'!C:C,B299,'Rake Load'!K:K)</f>
        <v>15034.51</v>
      </c>
      <c r="F299" s="44">
        <f>SUMIF('Rake Load'!C:C,B299,'Rake Load'!AZ:AZ)</f>
        <v>0.62013888888888891</v>
      </c>
      <c r="G299" s="44">
        <f t="shared" si="105"/>
        <v>0.15503472222222223</v>
      </c>
      <c r="H299" s="45">
        <f t="shared" si="106"/>
        <v>3</v>
      </c>
      <c r="I299" s="45">
        <f t="shared" si="107"/>
        <v>43</v>
      </c>
      <c r="J299" s="44">
        <f>SUMIF('Rake Load'!C:C,B299,'Rake Load'!DK:DK)</f>
        <v>1.4583333333333332E-2</v>
      </c>
      <c r="K299" s="50">
        <f t="shared" si="108"/>
        <v>0.60555555555555562</v>
      </c>
      <c r="L299" s="50">
        <f t="shared" si="109"/>
        <v>0.15138888888888891</v>
      </c>
      <c r="M299" s="59">
        <f t="shared" si="110"/>
        <v>3</v>
      </c>
      <c r="N299" s="59">
        <f t="shared" si="111"/>
        <v>38</v>
      </c>
      <c r="O299" s="480">
        <f>SUMIF(C$2:C299,C299,D$2:D299)</f>
        <v>97</v>
      </c>
      <c r="P299" s="42">
        <f>SUMIF(C$2:C299,C299,F$2:F299)</f>
        <v>12.967361111111112</v>
      </c>
      <c r="Q299" s="46">
        <f t="shared" si="112"/>
        <v>0.13368413516609393</v>
      </c>
      <c r="R299" s="45">
        <f t="shared" si="113"/>
        <v>3</v>
      </c>
      <c r="S299" s="45">
        <f t="shared" si="114"/>
        <v>12</v>
      </c>
      <c r="T299" s="480">
        <f>SUM(D$2:D299)</f>
        <v>814</v>
      </c>
      <c r="U299" s="47">
        <f>SUMIF(C$2:C299,C299,E$2:E299)</f>
        <v>351922.78999999986</v>
      </c>
      <c r="V299" s="47">
        <f>SUM(E$2:E299)</f>
        <v>2885321.3960000006</v>
      </c>
      <c r="W299" s="52">
        <f>SUM(F$2:F299)</f>
        <v>40816.915277777793</v>
      </c>
      <c r="X299" s="52">
        <f t="shared" si="115"/>
        <v>50.143630562380579</v>
      </c>
      <c r="Y299" s="45">
        <f t="shared" si="116"/>
        <v>3</v>
      </c>
      <c r="Z299" s="45">
        <f t="shared" si="117"/>
        <v>26</v>
      </c>
      <c r="AA299" s="47">
        <f>SUMIF('Rake Load'!C:C,Summary!B299,'Rake Load'!CA:CA)</f>
        <v>1.2430555555555556</v>
      </c>
      <c r="AB299" s="47">
        <f>SUMIF(C$2:C299,C299,AA$2:AA299)</f>
        <v>42.033333333333339</v>
      </c>
      <c r="AC299" s="47">
        <f>SUM(AA$2:AA299)</f>
        <v>313.04652777780103</v>
      </c>
      <c r="AD299" s="52">
        <f t="shared" si="118"/>
        <v>0.3107638888888889</v>
      </c>
      <c r="AE299" s="52">
        <f t="shared" si="119"/>
        <v>0.4333333333333334</v>
      </c>
      <c r="AF299" s="52">
        <f t="shared" si="120"/>
        <v>0.38457804395307255</v>
      </c>
      <c r="AG299" s="47">
        <f>SUMIF(Unloader!B:B,Summary!B299,Unloader!M:M)</f>
        <v>34100</v>
      </c>
      <c r="AH299" s="47">
        <f>SUMIF(C$2:C299,C299,AG$2:AG299)</f>
        <v>533996</v>
      </c>
      <c r="AI299" s="47">
        <f>SUM(AG$2:AG299)</f>
        <v>3764071</v>
      </c>
      <c r="AJ299" s="49">
        <f>SUMIF(Unloader!B:B,Summary!B299,Unloader!W:W)</f>
        <v>1</v>
      </c>
      <c r="AK299" s="49">
        <f>SUMIF(Unloader!B:B,Summary!B299,Unloader!AD:AD)+SUMIF(Unloader!B:B,Summary!B299,Unloader!BR:BR)+SUMIF(Unloader!B:B,Summary!B299,Unloader!BN:BN)</f>
        <v>7.2916666666666671E-2</v>
      </c>
      <c r="AL299" s="49">
        <f>SUMIF(C$2:C299,C299,AJ$2:AJ299)</f>
        <v>20.618750000000002</v>
      </c>
      <c r="AM299" s="49">
        <f>SUMIF(C$2:C299,C299,AK$2:AK299)</f>
        <v>2.3729166666666663</v>
      </c>
      <c r="AN299" s="37">
        <f t="shared" si="121"/>
        <v>1219.4473624115092</v>
      </c>
      <c r="AO299" s="37">
        <f>SUM(AJ$2:AJ299)</f>
        <v>115.75555555555553</v>
      </c>
      <c r="AP299" s="37">
        <f>SUM(AK$2:AK299)</f>
        <v>7.1812499999999995</v>
      </c>
      <c r="AQ299" s="37">
        <f t="shared" si="122"/>
        <v>1444.5065143558884</v>
      </c>
    </row>
    <row r="300" spans="1:43">
      <c r="A300" s="166">
        <f t="shared" si="126"/>
        <v>299</v>
      </c>
      <c r="B300" s="478">
        <f t="shared" si="126"/>
        <v>40932</v>
      </c>
      <c r="C300" s="42">
        <f t="shared" si="104"/>
        <v>1</v>
      </c>
      <c r="D300" s="170">
        <f>COUNTIF('Rake Load'!C:C,Summary!B300)</f>
        <v>4</v>
      </c>
      <c r="E300" s="170">
        <f>SUMIF('Rake Load'!C:C,B300,'Rake Load'!K:K)</f>
        <v>14883.61</v>
      </c>
      <c r="F300" s="44">
        <f>SUMIF('Rake Load'!C:C,B300,'Rake Load'!AZ:AZ)</f>
        <v>0.80972222222222234</v>
      </c>
      <c r="G300" s="44">
        <f t="shared" si="105"/>
        <v>0.20243055555555559</v>
      </c>
      <c r="H300" s="45">
        <f t="shared" si="106"/>
        <v>4</v>
      </c>
      <c r="I300" s="45">
        <f t="shared" si="107"/>
        <v>51</v>
      </c>
      <c r="J300" s="44">
        <f>SUMIF('Rake Load'!C:C,B300,'Rake Load'!DK:DK)</f>
        <v>0</v>
      </c>
      <c r="K300" s="50">
        <f t="shared" si="108"/>
        <v>0.80972222222222234</v>
      </c>
      <c r="L300" s="50">
        <f t="shared" si="109"/>
        <v>0.20243055555555559</v>
      </c>
      <c r="M300" s="59">
        <f t="shared" si="110"/>
        <v>4</v>
      </c>
      <c r="N300" s="59">
        <f t="shared" si="111"/>
        <v>51</v>
      </c>
      <c r="O300" s="480">
        <f>SUMIF(C$2:C300,C300,D$2:D300)</f>
        <v>101</v>
      </c>
      <c r="P300" s="42">
        <f>SUMIF(C$2:C300,C300,F$2:F300)</f>
        <v>13.777083333333334</v>
      </c>
      <c r="Q300" s="46">
        <f t="shared" si="112"/>
        <v>0.13640676567656765</v>
      </c>
      <c r="R300" s="45">
        <f t="shared" si="113"/>
        <v>3</v>
      </c>
      <c r="S300" s="45">
        <f t="shared" si="114"/>
        <v>16</v>
      </c>
      <c r="T300" s="480">
        <f>SUM(D$2:D300)</f>
        <v>818</v>
      </c>
      <c r="U300" s="47">
        <f>SUMIF(C$2:C300,C300,E$2:E300)</f>
        <v>366806.39999999985</v>
      </c>
      <c r="V300" s="47">
        <f>SUM(E$2:E300)</f>
        <v>2900205.0060000005</v>
      </c>
      <c r="W300" s="52">
        <f>SUM(F$2:F300)</f>
        <v>40817.725000000013</v>
      </c>
      <c r="X300" s="52">
        <f t="shared" si="115"/>
        <v>49.899419315403442</v>
      </c>
      <c r="Y300" s="45">
        <f t="shared" si="116"/>
        <v>21</v>
      </c>
      <c r="Z300" s="45">
        <f t="shared" si="117"/>
        <v>35</v>
      </c>
      <c r="AA300" s="47">
        <f>SUMIF('Rake Load'!C:C,Summary!B300,'Rake Load'!CA:CA)</f>
        <v>1.4826388888888888</v>
      </c>
      <c r="AB300" s="47">
        <f>SUMIF(C$2:C300,C300,AA$2:AA300)</f>
        <v>43.515972222222224</v>
      </c>
      <c r="AC300" s="47">
        <f>SUM(AA$2:AA300)</f>
        <v>314.52916666668995</v>
      </c>
      <c r="AD300" s="52">
        <f t="shared" si="118"/>
        <v>0.37065972222222221</v>
      </c>
      <c r="AE300" s="52">
        <f t="shared" si="119"/>
        <v>0.43085121012101213</v>
      </c>
      <c r="AF300" s="52">
        <f t="shared" si="120"/>
        <v>0.38450998370010997</v>
      </c>
      <c r="AG300" s="47">
        <f>SUMIF(Unloader!B:B,Summary!B300,Unloader!M:M)</f>
        <v>12300</v>
      </c>
      <c r="AH300" s="47">
        <f>SUMIF(C$2:C300,C300,AG$2:AG300)</f>
        <v>546296</v>
      </c>
      <c r="AI300" s="47">
        <f>SUM(AG$2:AG300)</f>
        <v>3776371</v>
      </c>
      <c r="AJ300" s="49">
        <f>SUMIF(Unloader!B:B,Summary!B300,Unloader!W:W)</f>
        <v>0.51666666666666661</v>
      </c>
      <c r="AK300" s="49">
        <f>SUMIF(Unloader!B:B,Summary!B300,Unloader!AD:AD)+SUMIF(Unloader!B:B,Summary!B300,Unloader!BR:BR)+SUMIF(Unloader!B:B,Summary!B300,Unloader!BN:BN)</f>
        <v>7.5694444444444439E-2</v>
      </c>
      <c r="AL300" s="49">
        <f>SUMIF(C$2:C300,C300,AJ$2:AJ300)</f>
        <v>21.135416666666668</v>
      </c>
      <c r="AM300" s="49">
        <f>SUMIF(C$2:C300,C300,AK$2:AK300)</f>
        <v>2.4486111111111106</v>
      </c>
      <c r="AN300" s="37">
        <f t="shared" si="121"/>
        <v>1218.0965476234715</v>
      </c>
      <c r="AO300" s="37">
        <f>SUM(AJ$2:AJ300)</f>
        <v>116.2722222222222</v>
      </c>
      <c r="AP300" s="37">
        <f>SUM(AK$2:AK300)</f>
        <v>7.2569444444444438</v>
      </c>
      <c r="AQ300" s="37">
        <f t="shared" si="122"/>
        <v>1443.3645895707793</v>
      </c>
    </row>
    <row r="301" spans="1:43">
      <c r="A301" s="166">
        <f t="shared" si="126"/>
        <v>300</v>
      </c>
      <c r="B301" s="478">
        <f t="shared" si="126"/>
        <v>40933</v>
      </c>
      <c r="C301" s="42">
        <f t="shared" si="104"/>
        <v>1</v>
      </c>
      <c r="D301" s="170">
        <f>COUNTIF('Rake Load'!C:C,Summary!B301)</f>
        <v>5</v>
      </c>
      <c r="E301" s="170">
        <f>SUMIF('Rake Load'!C:C,B301,'Rake Load'!K:K)</f>
        <v>16225.240000000002</v>
      </c>
      <c r="F301" s="44">
        <f>SUMIF('Rake Load'!C:C,B301,'Rake Load'!AZ:AZ)</f>
        <v>0.38749999999999996</v>
      </c>
      <c r="G301" s="44">
        <f t="shared" si="105"/>
        <v>7.7499999999999986E-2</v>
      </c>
      <c r="H301" s="45">
        <f t="shared" si="106"/>
        <v>1</v>
      </c>
      <c r="I301" s="45">
        <f t="shared" si="107"/>
        <v>51</v>
      </c>
      <c r="J301" s="44">
        <f>SUMIF('Rake Load'!C:C,B301,'Rake Load'!DK:DK)</f>
        <v>0</v>
      </c>
      <c r="K301" s="50">
        <f t="shared" si="108"/>
        <v>0.38749999999999996</v>
      </c>
      <c r="L301" s="50">
        <f t="shared" si="109"/>
        <v>7.7499999999999986E-2</v>
      </c>
      <c r="M301" s="59">
        <f t="shared" si="110"/>
        <v>1</v>
      </c>
      <c r="N301" s="59">
        <f t="shared" si="111"/>
        <v>51</v>
      </c>
      <c r="O301" s="480">
        <f>SUMIF(C$2:C301,C301,D$2:D301)</f>
        <v>106</v>
      </c>
      <c r="P301" s="42">
        <f>SUMIF(C$2:C301,C301,F$2:F301)</f>
        <v>14.164583333333333</v>
      </c>
      <c r="Q301" s="46">
        <f t="shared" si="112"/>
        <v>0.13362814465408804</v>
      </c>
      <c r="R301" s="45">
        <f t="shared" si="113"/>
        <v>3</v>
      </c>
      <c r="S301" s="45">
        <f t="shared" si="114"/>
        <v>12</v>
      </c>
      <c r="T301" s="480">
        <f>SUM(D$2:D301)</f>
        <v>823</v>
      </c>
      <c r="U301" s="47">
        <f>SUMIF(C$2:C301,C301,E$2:E301)</f>
        <v>383031.63999999984</v>
      </c>
      <c r="V301" s="47">
        <f>SUM(E$2:E301)</f>
        <v>2916430.2460000007</v>
      </c>
      <c r="W301" s="52">
        <f>SUM(F$2:F301)</f>
        <v>40818.11250000001</v>
      </c>
      <c r="X301" s="52">
        <f t="shared" si="115"/>
        <v>49.596734507897949</v>
      </c>
      <c r="Y301" s="45">
        <f t="shared" si="116"/>
        <v>14</v>
      </c>
      <c r="Z301" s="45">
        <f t="shared" si="117"/>
        <v>19</v>
      </c>
      <c r="AA301" s="47">
        <f>SUMIF('Rake Load'!C:C,Summary!B301,'Rake Load'!CA:CA)</f>
        <v>1.1784722222222221</v>
      </c>
      <c r="AB301" s="47">
        <f>SUMIF(C$2:C301,C301,AA$2:AA301)</f>
        <v>44.694444444444443</v>
      </c>
      <c r="AC301" s="47">
        <f>SUM(AA$2:AA301)</f>
        <v>315.70763888891219</v>
      </c>
      <c r="AD301" s="52">
        <f t="shared" si="118"/>
        <v>0.23569444444444443</v>
      </c>
      <c r="AE301" s="52">
        <f t="shared" si="119"/>
        <v>0.42164570230607967</v>
      </c>
      <c r="AF301" s="52">
        <f t="shared" si="120"/>
        <v>0.38360587957340486</v>
      </c>
      <c r="AG301" s="47">
        <f>SUMIF(Unloader!B:B,Summary!B301,Unloader!M:M)</f>
        <v>18258</v>
      </c>
      <c r="AH301" s="47">
        <f>SUMIF(C$2:C301,C301,AG$2:AG301)</f>
        <v>564554</v>
      </c>
      <c r="AI301" s="47">
        <f>SUM(AG$2:AG301)</f>
        <v>3794629</v>
      </c>
      <c r="AJ301" s="49">
        <f>SUMIF(Unloader!B:B,Summary!B301,Unloader!W:W)</f>
        <v>1</v>
      </c>
      <c r="AK301" s="49">
        <f>SUMIF(Unloader!B:B,Summary!B301,Unloader!AD:AD)+SUMIF(Unloader!B:B,Summary!B301,Unloader!BR:BR)+SUMIF(Unloader!B:B,Summary!B301,Unloader!BN:BN)</f>
        <v>0.28194444444444444</v>
      </c>
      <c r="AL301" s="49">
        <f>SUMIF(C$2:C301,C301,AJ$2:AJ301)</f>
        <v>22.135416666666668</v>
      </c>
      <c r="AM301" s="49">
        <f>SUMIF(C$2:C301,C301,AK$2:AK301)</f>
        <v>2.7305555555555552</v>
      </c>
      <c r="AN301" s="37">
        <f t="shared" si="121"/>
        <v>1212.2263178613605</v>
      </c>
      <c r="AO301" s="37">
        <f>SUM(AJ$2:AJ301)</f>
        <v>117.2722222222222</v>
      </c>
      <c r="AP301" s="37">
        <f>SUM(AK$2:AK301)</f>
        <v>7.5388888888888879</v>
      </c>
      <c r="AQ301" s="37">
        <f t="shared" si="122"/>
        <v>1440.8524453219932</v>
      </c>
    </row>
    <row r="302" spans="1:43">
      <c r="A302" s="166">
        <f t="shared" si="126"/>
        <v>301</v>
      </c>
      <c r="B302" s="478">
        <f t="shared" si="126"/>
        <v>40934</v>
      </c>
      <c r="C302" s="42">
        <f t="shared" si="104"/>
        <v>1</v>
      </c>
      <c r="D302" s="170">
        <f>COUNTIF('Rake Load'!C:C,Summary!B302)</f>
        <v>5</v>
      </c>
      <c r="E302" s="170">
        <f>SUMIF('Rake Load'!C:C,B302,'Rake Load'!K:K)</f>
        <v>17346.18</v>
      </c>
      <c r="F302" s="44">
        <f>SUMIF('Rake Load'!C:C,B302,'Rake Load'!AZ:AZ)</f>
        <v>0.43333333333333329</v>
      </c>
      <c r="G302" s="44">
        <f t="shared" si="105"/>
        <v>8.6666666666666656E-2</v>
      </c>
      <c r="H302" s="45">
        <f t="shared" si="106"/>
        <v>2</v>
      </c>
      <c r="I302" s="45">
        <f t="shared" si="107"/>
        <v>4</v>
      </c>
      <c r="J302" s="44">
        <f>SUMIF('Rake Load'!C:C,B302,'Rake Load'!DK:DK)</f>
        <v>2.361111111111111E-2</v>
      </c>
      <c r="K302" s="50">
        <f t="shared" si="108"/>
        <v>0.40972222222222221</v>
      </c>
      <c r="L302" s="50">
        <f t="shared" si="109"/>
        <v>8.1944444444444445E-2</v>
      </c>
      <c r="M302" s="59">
        <f t="shared" si="110"/>
        <v>1</v>
      </c>
      <c r="N302" s="59">
        <f t="shared" si="111"/>
        <v>58</v>
      </c>
      <c r="O302" s="480">
        <f>SUMIF(C$2:C302,C302,D$2:D302)</f>
        <v>111</v>
      </c>
      <c r="P302" s="42">
        <f>SUMIF(C$2:C302,C302,F$2:F302)</f>
        <v>14.597916666666666</v>
      </c>
      <c r="Q302" s="46">
        <f t="shared" si="112"/>
        <v>0.13151276276276275</v>
      </c>
      <c r="R302" s="45">
        <f t="shared" si="113"/>
        <v>3</v>
      </c>
      <c r="S302" s="45">
        <f t="shared" si="114"/>
        <v>9</v>
      </c>
      <c r="T302" s="480">
        <f>SUM(D$2:D302)</f>
        <v>828</v>
      </c>
      <c r="U302" s="47">
        <f>SUMIF(C$2:C302,C302,E$2:E302)</f>
        <v>400377.81999999983</v>
      </c>
      <c r="V302" s="47">
        <f>SUM(E$2:E302)</f>
        <v>2933776.4260000009</v>
      </c>
      <c r="W302" s="52">
        <f>SUM(F$2:F302)</f>
        <v>40818.545833333344</v>
      </c>
      <c r="X302" s="52">
        <f t="shared" si="115"/>
        <v>49.297760668276986</v>
      </c>
      <c r="Y302" s="45">
        <f t="shared" si="116"/>
        <v>7</v>
      </c>
      <c r="Z302" s="45">
        <f t="shared" si="117"/>
        <v>8</v>
      </c>
      <c r="AA302" s="47">
        <f>SUMIF('Rake Load'!C:C,Summary!B302,'Rake Load'!CA:CA)</f>
        <v>1.1569444444444446</v>
      </c>
      <c r="AB302" s="47">
        <f>SUMIF(C$2:C302,C302,AA$2:AA302)</f>
        <v>45.851388888888884</v>
      </c>
      <c r="AC302" s="47">
        <f>SUM(AA$2:AA302)</f>
        <v>316.86458333335662</v>
      </c>
      <c r="AD302" s="52">
        <f t="shared" si="118"/>
        <v>0.23138888888888892</v>
      </c>
      <c r="AE302" s="52">
        <f t="shared" si="119"/>
        <v>0.41307557557557556</v>
      </c>
      <c r="AF302" s="52">
        <f t="shared" si="120"/>
        <v>0.38268669484704904</v>
      </c>
      <c r="AG302" s="47">
        <f>SUMIF(Unloader!B:B,Summary!B302,Unloader!M:M)</f>
        <v>1164</v>
      </c>
      <c r="AH302" s="47">
        <f>SUMIF(C$2:C302,C302,AG$2:AG302)</f>
        <v>565718</v>
      </c>
      <c r="AI302" s="47">
        <f>SUM(AG$2:AG302)</f>
        <v>3795793</v>
      </c>
      <c r="AJ302" s="49">
        <f>SUMIF(Unloader!B:B,Summary!B302,Unloader!W:W)</f>
        <v>0.16666666666666666</v>
      </c>
      <c r="AK302" s="49">
        <f>SUMIF(Unloader!B:B,Summary!B302,Unloader!AD:AD)+SUMIF(Unloader!B:B,Summary!B302,Unloader!BR:BR)+SUMIF(Unloader!B:B,Summary!B302,Unloader!BN:BN)</f>
        <v>0</v>
      </c>
      <c r="AL302" s="49">
        <f>SUMIF(C$2:C302,C302,AJ$2:AJ302)</f>
        <v>22.302083333333336</v>
      </c>
      <c r="AM302" s="49">
        <f>SUMIF(C$2:C302,C302,AK$2:AK302)</f>
        <v>2.7305555555555552</v>
      </c>
      <c r="AN302" s="37">
        <f t="shared" si="121"/>
        <v>1204.3813646524497</v>
      </c>
      <c r="AO302" s="37">
        <f>SUM(AJ$2:AJ302)</f>
        <v>117.43888888888887</v>
      </c>
      <c r="AP302" s="37">
        <f>SUM(AK$2:AK302)</f>
        <v>7.5388888888888879</v>
      </c>
      <c r="AQ302" s="37">
        <f t="shared" si="122"/>
        <v>1439.1086593873222</v>
      </c>
    </row>
    <row r="303" spans="1:43">
      <c r="A303" s="166">
        <f t="shared" si="126"/>
        <v>302</v>
      </c>
      <c r="B303" s="478">
        <f t="shared" si="126"/>
        <v>40935</v>
      </c>
      <c r="C303" s="42">
        <f t="shared" si="104"/>
        <v>1</v>
      </c>
      <c r="D303" s="170">
        <f>COUNTIF('Rake Load'!C:C,Summary!B303)</f>
        <v>3</v>
      </c>
      <c r="E303" s="170">
        <f>SUMIF('Rake Load'!C:C,B303,'Rake Load'!K:K)</f>
        <v>11079.5</v>
      </c>
      <c r="F303" s="44">
        <f>SUMIF('Rake Load'!C:C,B303,'Rake Load'!AZ:AZ)</f>
        <v>0.56944444444444453</v>
      </c>
      <c r="G303" s="44">
        <f t="shared" si="105"/>
        <v>0.18981481481481485</v>
      </c>
      <c r="H303" s="45">
        <f t="shared" si="106"/>
        <v>4</v>
      </c>
      <c r="I303" s="45">
        <f t="shared" si="107"/>
        <v>33</v>
      </c>
      <c r="J303" s="44">
        <f>SUMIF('Rake Load'!C:C,B303,'Rake Load'!DK:DK)</f>
        <v>0</v>
      </c>
      <c r="K303" s="50">
        <f t="shared" si="108"/>
        <v>0.56944444444444453</v>
      </c>
      <c r="L303" s="50">
        <f t="shared" si="109"/>
        <v>0.18981481481481485</v>
      </c>
      <c r="M303" s="59">
        <f t="shared" si="110"/>
        <v>4</v>
      </c>
      <c r="N303" s="59">
        <f t="shared" si="111"/>
        <v>33</v>
      </c>
      <c r="O303" s="480">
        <f>SUMIF(C$2:C303,C303,D$2:D303)</f>
        <v>114</v>
      </c>
      <c r="P303" s="42">
        <f>SUMIF(C$2:C303,C303,F$2:F303)</f>
        <v>15.167361111111111</v>
      </c>
      <c r="Q303" s="46">
        <f t="shared" si="112"/>
        <v>0.13304702729044834</v>
      </c>
      <c r="R303" s="45">
        <f t="shared" si="113"/>
        <v>3</v>
      </c>
      <c r="S303" s="45">
        <f t="shared" si="114"/>
        <v>11</v>
      </c>
      <c r="T303" s="480">
        <f>SUM(D$2:D303)</f>
        <v>831</v>
      </c>
      <c r="U303" s="47">
        <f>SUMIF(C$2:C303,C303,E$2:E303)</f>
        <v>411457.31999999983</v>
      </c>
      <c r="V303" s="47">
        <f>SUM(E$2:E303)</f>
        <v>2944855.9260000009</v>
      </c>
      <c r="W303" s="52">
        <f>SUM(F$2:F303)</f>
        <v>40819.11527777779</v>
      </c>
      <c r="X303" s="52">
        <f t="shared" si="115"/>
        <v>49.120475665195897</v>
      </c>
      <c r="Y303" s="45">
        <f t="shared" si="116"/>
        <v>2</v>
      </c>
      <c r="Z303" s="45">
        <f t="shared" si="117"/>
        <v>53</v>
      </c>
      <c r="AA303" s="47">
        <f>SUMIF('Rake Load'!C:C,Summary!B303,'Rake Load'!CA:CA)</f>
        <v>0.96875</v>
      </c>
      <c r="AB303" s="47">
        <f>SUMIF(C$2:C303,C303,AA$2:AA303)</f>
        <v>46.820138888888884</v>
      </c>
      <c r="AC303" s="47">
        <f>SUM(AA$2:AA303)</f>
        <v>317.83333333335662</v>
      </c>
      <c r="AD303" s="52">
        <f t="shared" si="118"/>
        <v>0.32291666666666669</v>
      </c>
      <c r="AE303" s="52">
        <f t="shared" si="119"/>
        <v>0.41070297270955164</v>
      </c>
      <c r="AF303" s="52">
        <f t="shared" si="120"/>
        <v>0.38247091857202964</v>
      </c>
      <c r="AG303" s="47">
        <f>SUMIF(Unloader!B:B,Summary!B303,Unloader!M:M)</f>
        <v>0</v>
      </c>
      <c r="AH303" s="47">
        <f>SUMIF(C$2:C303,C303,AG$2:AG303)</f>
        <v>565718</v>
      </c>
      <c r="AI303" s="47">
        <f>SUM(AG$2:AG303)</f>
        <v>3795793</v>
      </c>
      <c r="AJ303" s="49">
        <f>SUMIF(Unloader!B:B,Summary!B303,Unloader!W:W)</f>
        <v>0</v>
      </c>
      <c r="AK303" s="49">
        <f>SUMIF(Unloader!B:B,Summary!B303,Unloader!AD:AD)+SUMIF(Unloader!B:B,Summary!B303,Unloader!BR:BR)+SUMIF(Unloader!B:B,Summary!B303,Unloader!BN:BN)</f>
        <v>0</v>
      </c>
      <c r="AL303" s="49">
        <f>SUMIF(C$2:C303,C303,AJ$2:AJ303)</f>
        <v>22.302083333333336</v>
      </c>
      <c r="AM303" s="49">
        <f>SUMIF(C$2:C303,C303,AK$2:AK303)</f>
        <v>2.7305555555555552</v>
      </c>
      <c r="AN303" s="37">
        <f t="shared" si="121"/>
        <v>1204.3813646524497</v>
      </c>
      <c r="AO303" s="37">
        <f>SUM(AJ$2:AJ303)</f>
        <v>117.43888888888887</v>
      </c>
      <c r="AP303" s="37">
        <f>SUM(AK$2:AK303)</f>
        <v>7.5388888888888879</v>
      </c>
      <c r="AQ303" s="37">
        <f t="shared" si="122"/>
        <v>1439.1086593873222</v>
      </c>
    </row>
    <row r="304" spans="1:43">
      <c r="A304" s="166">
        <f t="shared" si="126"/>
        <v>303</v>
      </c>
      <c r="B304" s="478">
        <f t="shared" si="126"/>
        <v>40936</v>
      </c>
      <c r="C304" s="42">
        <f t="shared" si="104"/>
        <v>1</v>
      </c>
      <c r="D304" s="170">
        <f>COUNTIF('Rake Load'!C:C,Summary!B304)</f>
        <v>4</v>
      </c>
      <c r="E304" s="170">
        <f>SUMIF('Rake Load'!C:C,B304,'Rake Load'!K:K)</f>
        <v>13895.560000000001</v>
      </c>
      <c r="F304" s="44">
        <f>SUMIF('Rake Load'!C:C,B304,'Rake Load'!AZ:AZ)</f>
        <v>0.86250000000000038</v>
      </c>
      <c r="G304" s="44">
        <f t="shared" si="105"/>
        <v>0.21562500000000009</v>
      </c>
      <c r="H304" s="45">
        <f t="shared" si="106"/>
        <v>5</v>
      </c>
      <c r="I304" s="45">
        <f t="shared" si="107"/>
        <v>10</v>
      </c>
      <c r="J304" s="44">
        <f>SUMIF('Rake Load'!C:C,B304,'Rake Load'!DK:DK)</f>
        <v>0</v>
      </c>
      <c r="K304" s="50">
        <f t="shared" si="108"/>
        <v>0.86250000000000038</v>
      </c>
      <c r="L304" s="50">
        <f t="shared" si="109"/>
        <v>0.21562500000000009</v>
      </c>
      <c r="M304" s="59">
        <f t="shared" si="110"/>
        <v>5</v>
      </c>
      <c r="N304" s="59">
        <f t="shared" si="111"/>
        <v>10</v>
      </c>
      <c r="O304" s="480">
        <f>SUMIF(C$2:C304,C304,D$2:D304)</f>
        <v>118</v>
      </c>
      <c r="P304" s="42">
        <f>SUMIF(C$2:C304,C304,F$2:F304)</f>
        <v>16.02986111111111</v>
      </c>
      <c r="Q304" s="46">
        <f t="shared" si="112"/>
        <v>0.13584628060263654</v>
      </c>
      <c r="R304" s="45">
        <f t="shared" si="113"/>
        <v>3</v>
      </c>
      <c r="S304" s="45">
        <f t="shared" si="114"/>
        <v>15</v>
      </c>
      <c r="T304" s="480">
        <f>SUM(D$2:D304)</f>
        <v>835</v>
      </c>
      <c r="U304" s="47">
        <f>SUMIF(C$2:C304,C304,E$2:E304)</f>
        <v>425352.87999999983</v>
      </c>
      <c r="V304" s="47">
        <f>SUM(E$2:E304)</f>
        <v>2958751.486000001</v>
      </c>
      <c r="W304" s="52">
        <f>SUM(F$2:F304)</f>
        <v>40819.977777777793</v>
      </c>
      <c r="X304" s="52">
        <f t="shared" si="115"/>
        <v>48.886200931470412</v>
      </c>
      <c r="Y304" s="45">
        <f t="shared" si="116"/>
        <v>21</v>
      </c>
      <c r="Z304" s="45">
        <f t="shared" si="117"/>
        <v>16</v>
      </c>
      <c r="AA304" s="47">
        <f>SUMIF('Rake Load'!C:C,Summary!B304,'Rake Load'!CA:CA)</f>
        <v>1.3194444444444442</v>
      </c>
      <c r="AB304" s="47">
        <f>SUMIF(C$2:C304,C304,AA$2:AA304)</f>
        <v>48.139583333333327</v>
      </c>
      <c r="AC304" s="47">
        <f>SUM(AA$2:AA304)</f>
        <v>319.15277777780108</v>
      </c>
      <c r="AD304" s="52">
        <f t="shared" si="118"/>
        <v>0.32986111111111105</v>
      </c>
      <c r="AE304" s="52">
        <f t="shared" si="119"/>
        <v>0.4079625706214689</v>
      </c>
      <c r="AF304" s="52">
        <f t="shared" si="120"/>
        <v>0.38221889554227673</v>
      </c>
      <c r="AG304" s="47">
        <f>SUMIF(Unloader!B:B,Summary!B304,Unloader!M:M)</f>
        <v>0</v>
      </c>
      <c r="AH304" s="47">
        <f>SUMIF(C$2:C304,C304,AG$2:AG304)</f>
        <v>565718</v>
      </c>
      <c r="AI304" s="47">
        <f>SUM(AG$2:AG304)</f>
        <v>3795793</v>
      </c>
      <c r="AJ304" s="49">
        <f>SUMIF(Unloader!B:B,Summary!B304,Unloader!W:W)</f>
        <v>0</v>
      </c>
      <c r="AK304" s="49">
        <f>SUMIF(Unloader!B:B,Summary!B304,Unloader!AD:AD)+SUMIF(Unloader!B:B,Summary!B304,Unloader!BR:BR)+SUMIF(Unloader!B:B,Summary!B304,Unloader!BN:BN)</f>
        <v>0</v>
      </c>
      <c r="AL304" s="49">
        <f>SUMIF(C$2:C304,C304,AJ$2:AJ304)</f>
        <v>22.302083333333336</v>
      </c>
      <c r="AM304" s="49">
        <f>SUMIF(C$2:C304,C304,AK$2:AK304)</f>
        <v>2.7305555555555552</v>
      </c>
      <c r="AN304" s="37">
        <f t="shared" si="121"/>
        <v>1204.3813646524497</v>
      </c>
      <c r="AO304" s="37">
        <f>SUM(AJ$2:AJ304)</f>
        <v>117.43888888888887</v>
      </c>
      <c r="AP304" s="37">
        <f>SUM(AK$2:AK304)</f>
        <v>7.5388888888888879</v>
      </c>
      <c r="AQ304" s="37">
        <f t="shared" si="122"/>
        <v>1439.1086593873222</v>
      </c>
    </row>
    <row r="305" spans="1:43">
      <c r="A305" s="166">
        <f t="shared" si="126"/>
        <v>304</v>
      </c>
      <c r="B305" s="478">
        <f t="shared" si="126"/>
        <v>40937</v>
      </c>
      <c r="C305" s="42">
        <f t="shared" si="104"/>
        <v>1</v>
      </c>
      <c r="D305" s="170">
        <f>COUNTIF('Rake Load'!C:C,Summary!B305)</f>
        <v>4</v>
      </c>
      <c r="E305" s="170">
        <f>SUMIF('Rake Load'!C:C,B305,'Rake Load'!K:K)</f>
        <v>14151.43</v>
      </c>
      <c r="F305" s="44">
        <f>SUMIF('Rake Load'!C:C,B305,'Rake Load'!AZ:AZ)</f>
        <v>0.28124999999999972</v>
      </c>
      <c r="G305" s="44">
        <f t="shared" si="105"/>
        <v>7.0312499999999931E-2</v>
      </c>
      <c r="H305" s="45">
        <f t="shared" si="106"/>
        <v>1</v>
      </c>
      <c r="I305" s="45">
        <f t="shared" si="107"/>
        <v>41</v>
      </c>
      <c r="J305" s="44">
        <f>SUMIF('Rake Load'!C:C,B305,'Rake Load'!DK:DK)</f>
        <v>0</v>
      </c>
      <c r="K305" s="50">
        <f t="shared" si="108"/>
        <v>0.28124999999999972</v>
      </c>
      <c r="L305" s="50">
        <f t="shared" si="109"/>
        <v>7.0312499999999931E-2</v>
      </c>
      <c r="M305" s="59">
        <f t="shared" si="110"/>
        <v>1</v>
      </c>
      <c r="N305" s="59">
        <f t="shared" si="111"/>
        <v>41</v>
      </c>
      <c r="O305" s="480">
        <f>SUMIF(C$2:C305,C305,D$2:D305)</f>
        <v>122</v>
      </c>
      <c r="P305" s="42">
        <f>SUMIF(C$2:C305,C305,F$2:F305)</f>
        <v>16.31111111111111</v>
      </c>
      <c r="Q305" s="46">
        <f t="shared" si="112"/>
        <v>0.13369763205828777</v>
      </c>
      <c r="R305" s="45">
        <f t="shared" si="113"/>
        <v>3</v>
      </c>
      <c r="S305" s="45">
        <f t="shared" si="114"/>
        <v>12</v>
      </c>
      <c r="T305" s="480">
        <f>SUM(D$2:D305)</f>
        <v>839</v>
      </c>
      <c r="U305" s="47">
        <f>SUMIF(C$2:C305,C305,E$2:E305)</f>
        <v>439504.30999999982</v>
      </c>
      <c r="V305" s="47">
        <f>SUM(E$2:E305)</f>
        <v>2972902.9160000011</v>
      </c>
      <c r="W305" s="52">
        <f>SUM(F$2:F305)</f>
        <v>40820.259027777793</v>
      </c>
      <c r="X305" s="52">
        <f t="shared" si="115"/>
        <v>48.653467255992602</v>
      </c>
      <c r="Y305" s="45">
        <f t="shared" si="116"/>
        <v>15</v>
      </c>
      <c r="Z305" s="45">
        <f t="shared" si="117"/>
        <v>41</v>
      </c>
      <c r="AA305" s="47">
        <f>SUMIF('Rake Load'!C:C,Summary!B305,'Rake Load'!CA:CA)</f>
        <v>0.72222222222222243</v>
      </c>
      <c r="AB305" s="47">
        <f>SUMIF(C$2:C305,C305,AA$2:AA305)</f>
        <v>48.861805555555549</v>
      </c>
      <c r="AC305" s="47">
        <f>SUM(AA$2:AA305)</f>
        <v>319.87500000002331</v>
      </c>
      <c r="AD305" s="52">
        <f t="shared" si="118"/>
        <v>0.18055555555555561</v>
      </c>
      <c r="AE305" s="52">
        <f t="shared" si="119"/>
        <v>0.40050660291438972</v>
      </c>
      <c r="AF305" s="52">
        <f t="shared" si="120"/>
        <v>0.38125744934448547</v>
      </c>
      <c r="AG305" s="47">
        <f>SUMIF(Unloader!B:B,Summary!B305,Unloader!M:M)</f>
        <v>0</v>
      </c>
      <c r="AH305" s="47">
        <f>SUMIF(C$2:C305,C305,AG$2:AG305)</f>
        <v>565718</v>
      </c>
      <c r="AI305" s="47">
        <f>SUM(AG$2:AG305)</f>
        <v>3795793</v>
      </c>
      <c r="AJ305" s="49">
        <f>SUMIF(Unloader!B:B,Summary!B305,Unloader!W:W)</f>
        <v>0</v>
      </c>
      <c r="AK305" s="49">
        <f>SUMIF(Unloader!B:B,Summary!B305,Unloader!AD:AD)+SUMIF(Unloader!B:B,Summary!B305,Unloader!BR:BR)+SUMIF(Unloader!B:B,Summary!B305,Unloader!BN:BN)</f>
        <v>0</v>
      </c>
      <c r="AL305" s="49">
        <f>SUMIF(C$2:C305,C305,AJ$2:AJ305)</f>
        <v>22.302083333333336</v>
      </c>
      <c r="AM305" s="49">
        <f>SUMIF(C$2:C305,C305,AK$2:AK305)</f>
        <v>2.7305555555555552</v>
      </c>
      <c r="AN305" s="37">
        <f t="shared" si="121"/>
        <v>1204.3813646524497</v>
      </c>
      <c r="AO305" s="37">
        <f>SUM(AJ$2:AJ305)</f>
        <v>117.43888888888887</v>
      </c>
      <c r="AP305" s="37">
        <f>SUM(AK$2:AK305)</f>
        <v>7.5388888888888879</v>
      </c>
      <c r="AQ305" s="37">
        <f t="shared" si="122"/>
        <v>1439.1086593873222</v>
      </c>
    </row>
    <row r="306" spans="1:43">
      <c r="A306" s="166">
        <f t="shared" si="126"/>
        <v>305</v>
      </c>
      <c r="B306" s="478">
        <f t="shared" si="126"/>
        <v>40938</v>
      </c>
      <c r="C306" s="42">
        <f t="shared" si="104"/>
        <v>1</v>
      </c>
      <c r="D306" s="170">
        <f>COUNTIF('Rake Load'!C:C,Summary!B306)</f>
        <v>4</v>
      </c>
      <c r="E306" s="170">
        <f>SUMIF('Rake Load'!C:C,B306,'Rake Load'!K:K)</f>
        <v>14755.37</v>
      </c>
      <c r="F306" s="44">
        <f>SUMIF('Rake Load'!C:C,B306,'Rake Load'!AZ:AZ)</f>
        <v>0.59583333333333321</v>
      </c>
      <c r="G306" s="44">
        <f t="shared" si="105"/>
        <v>0.1489583333333333</v>
      </c>
      <c r="H306" s="45">
        <f t="shared" si="106"/>
        <v>3</v>
      </c>
      <c r="I306" s="45">
        <f t="shared" si="107"/>
        <v>34</v>
      </c>
      <c r="J306" s="44">
        <f>SUMIF('Rake Load'!C:C,B306,'Rake Load'!DK:DK)</f>
        <v>0</v>
      </c>
      <c r="K306" s="50">
        <f t="shared" si="108"/>
        <v>0.59583333333333321</v>
      </c>
      <c r="L306" s="50">
        <f t="shared" si="109"/>
        <v>0.1489583333333333</v>
      </c>
      <c r="M306" s="59">
        <f t="shared" si="110"/>
        <v>3</v>
      </c>
      <c r="N306" s="59">
        <f t="shared" si="111"/>
        <v>34</v>
      </c>
      <c r="O306" s="480">
        <f>SUMIF(C$2:C306,C306,D$2:D306)</f>
        <v>126</v>
      </c>
      <c r="P306" s="42">
        <f>SUMIF(C$2:C306,C306,F$2:F306)</f>
        <v>16.906944444444441</v>
      </c>
      <c r="Q306" s="46">
        <f t="shared" si="112"/>
        <v>0.13418209876543208</v>
      </c>
      <c r="R306" s="45">
        <f t="shared" si="113"/>
        <v>3</v>
      </c>
      <c r="S306" s="45">
        <f t="shared" si="114"/>
        <v>13</v>
      </c>
      <c r="T306" s="480">
        <f>SUM(D$2:D306)</f>
        <v>843</v>
      </c>
      <c r="U306" s="47">
        <f>SUMIF(C$2:C306,C306,E$2:E306)</f>
        <v>454259.67999999982</v>
      </c>
      <c r="V306" s="47">
        <f>SUM(E$2:E306)</f>
        <v>2987658.2860000012</v>
      </c>
      <c r="W306" s="52">
        <f>SUM(F$2:F306)</f>
        <v>40820.854861111126</v>
      </c>
      <c r="X306" s="52">
        <f t="shared" si="115"/>
        <v>48.423315374983538</v>
      </c>
      <c r="Y306" s="45">
        <f t="shared" si="116"/>
        <v>10</v>
      </c>
      <c r="Z306" s="45">
        <f t="shared" si="117"/>
        <v>9</v>
      </c>
      <c r="AA306" s="47">
        <f>SUMIF('Rake Load'!C:C,Summary!B306,'Rake Load'!CA:CA)</f>
        <v>1.0416666666666665</v>
      </c>
      <c r="AB306" s="47">
        <f>SUMIF(C$2:C306,C306,AA$2:AA306)</f>
        <v>49.903472222222213</v>
      </c>
      <c r="AC306" s="47">
        <f>SUM(AA$2:AA306)</f>
        <v>320.91666666668999</v>
      </c>
      <c r="AD306" s="52">
        <f t="shared" si="118"/>
        <v>0.26041666666666663</v>
      </c>
      <c r="AE306" s="52">
        <f t="shared" si="119"/>
        <v>0.39605930335096995</v>
      </c>
      <c r="AF306" s="52">
        <f t="shared" si="120"/>
        <v>0.3806840648477936</v>
      </c>
      <c r="AG306" s="47">
        <f>SUMIF(Unloader!B:B,Summary!B306,Unloader!M:M)</f>
        <v>0</v>
      </c>
      <c r="AH306" s="47">
        <f>SUMIF(C$2:C306,C306,AG$2:AG306)</f>
        <v>565718</v>
      </c>
      <c r="AI306" s="47">
        <f>SUM(AG$2:AG306)</f>
        <v>3795793</v>
      </c>
      <c r="AJ306" s="49">
        <f>SUMIF(Unloader!B:B,Summary!B306,Unloader!W:W)</f>
        <v>0</v>
      </c>
      <c r="AK306" s="49">
        <f>SUMIF(Unloader!B:B,Summary!B306,Unloader!AD:AD)+SUMIF(Unloader!B:B,Summary!B306,Unloader!BR:BR)+SUMIF(Unloader!B:B,Summary!B306,Unloader!BN:BN)</f>
        <v>0</v>
      </c>
      <c r="AL306" s="49">
        <f>SUMIF(C$2:C306,C306,AJ$2:AJ306)</f>
        <v>22.302083333333336</v>
      </c>
      <c r="AM306" s="49">
        <f>SUMIF(C$2:C306,C306,AK$2:AK306)</f>
        <v>2.7305555555555552</v>
      </c>
      <c r="AN306" s="37">
        <f t="shared" si="121"/>
        <v>1204.3813646524497</v>
      </c>
      <c r="AO306" s="37">
        <f>SUM(AJ$2:AJ306)</f>
        <v>117.43888888888887</v>
      </c>
      <c r="AP306" s="37">
        <f>SUM(AK$2:AK306)</f>
        <v>7.5388888888888879</v>
      </c>
      <c r="AQ306" s="37">
        <f t="shared" si="122"/>
        <v>1439.1086593873222</v>
      </c>
    </row>
    <row r="307" spans="1:43">
      <c r="A307" s="166">
        <f t="shared" si="126"/>
        <v>306</v>
      </c>
      <c r="B307" s="478">
        <f t="shared" si="126"/>
        <v>40939</v>
      </c>
      <c r="C307" s="42">
        <f t="shared" si="104"/>
        <v>1</v>
      </c>
      <c r="D307" s="170">
        <f>COUNTIF('Rake Load'!C:C,Summary!B307)</f>
        <v>5</v>
      </c>
      <c r="E307" s="170">
        <f>SUMIF('Rake Load'!C:C,B307,'Rake Load'!K:K)</f>
        <v>18382.68</v>
      </c>
      <c r="F307" s="44">
        <f>SUMIF('Rake Load'!C:C,B307,'Rake Load'!AZ:AZ)</f>
        <v>0.42708333333333337</v>
      </c>
      <c r="G307" s="44">
        <f t="shared" si="105"/>
        <v>8.5416666666666669E-2</v>
      </c>
      <c r="H307" s="45">
        <f t="shared" si="106"/>
        <v>2</v>
      </c>
      <c r="I307" s="45">
        <f t="shared" si="107"/>
        <v>3</v>
      </c>
      <c r="J307" s="44">
        <f>SUMIF('Rake Load'!C:C,B307,'Rake Load'!DK:DK)</f>
        <v>3.472222222222222E-3</v>
      </c>
      <c r="K307" s="50">
        <f t="shared" si="108"/>
        <v>0.42361111111111116</v>
      </c>
      <c r="L307" s="50">
        <f t="shared" si="109"/>
        <v>8.4722222222222227E-2</v>
      </c>
      <c r="M307" s="59">
        <f t="shared" si="110"/>
        <v>2</v>
      </c>
      <c r="N307" s="59">
        <f t="shared" si="111"/>
        <v>2</v>
      </c>
      <c r="O307" s="480">
        <f>SUMIF(C$2:C307,C307,D$2:D307)</f>
        <v>131</v>
      </c>
      <c r="P307" s="42">
        <f>SUMIF(C$2:C307,C307,F$2:F307)</f>
        <v>17.334027777777774</v>
      </c>
      <c r="Q307" s="46">
        <f t="shared" si="112"/>
        <v>0.13232082273112805</v>
      </c>
      <c r="R307" s="45">
        <f t="shared" si="113"/>
        <v>3</v>
      </c>
      <c r="S307" s="45">
        <f t="shared" si="114"/>
        <v>10</v>
      </c>
      <c r="T307" s="480">
        <f>SUM(D$2:D307)</f>
        <v>848</v>
      </c>
      <c r="U307" s="47">
        <f>SUMIF(C$2:C307,C307,E$2:E307)</f>
        <v>472642.35999999981</v>
      </c>
      <c r="V307" s="47">
        <f>SUM(E$2:E307)</f>
        <v>3006040.9660000014</v>
      </c>
      <c r="W307" s="52">
        <f>SUM(F$2:F307)</f>
        <v>40821.281944444461</v>
      </c>
      <c r="X307" s="52">
        <f t="shared" si="115"/>
        <v>48.138304179769413</v>
      </c>
      <c r="Y307" s="45">
        <f t="shared" si="116"/>
        <v>3</v>
      </c>
      <c r="Z307" s="45">
        <f t="shared" si="117"/>
        <v>19</v>
      </c>
      <c r="AA307" s="47">
        <f>SUMIF('Rake Load'!C:C,Summary!B307,'Rake Load'!CA:CA)</f>
        <v>1.3194444444444446</v>
      </c>
      <c r="AB307" s="47">
        <f>SUMIF(C$2:C307,C307,AA$2:AA307)</f>
        <v>51.222916666666656</v>
      </c>
      <c r="AC307" s="47">
        <f>SUM(AA$2:AA307)</f>
        <v>322.23611111113445</v>
      </c>
      <c r="AD307" s="52">
        <f t="shared" si="118"/>
        <v>0.26388888888888895</v>
      </c>
      <c r="AE307" s="52">
        <f t="shared" si="119"/>
        <v>0.3910146310432569</v>
      </c>
      <c r="AF307" s="52">
        <f t="shared" si="120"/>
        <v>0.37999541404614912</v>
      </c>
      <c r="AG307" s="47">
        <f>SUMIF(Unloader!B:B,Summary!B307,Unloader!M:M)</f>
        <v>0</v>
      </c>
      <c r="AH307" s="47">
        <f>SUMIF(C$2:C307,C307,AG$2:AG307)</f>
        <v>565718</v>
      </c>
      <c r="AI307" s="47">
        <f>SUM(AG$2:AG307)</f>
        <v>3795793</v>
      </c>
      <c r="AJ307" s="49">
        <f>SUMIF(Unloader!B:B,Summary!B307,Unloader!W:W)</f>
        <v>0</v>
      </c>
      <c r="AK307" s="49">
        <f>SUMIF(Unloader!B:B,Summary!B307,Unloader!AD:AD)+SUMIF(Unloader!B:B,Summary!B307,Unloader!BR:BR)+SUMIF(Unloader!B:B,Summary!B307,Unloader!BN:BN)</f>
        <v>0</v>
      </c>
      <c r="AL307" s="49">
        <f>SUMIF(C$2:C307,C307,AJ$2:AJ307)</f>
        <v>22.302083333333336</v>
      </c>
      <c r="AM307" s="49">
        <f>SUMIF(C$2:C307,C307,AK$2:AK307)</f>
        <v>2.7305555555555552</v>
      </c>
      <c r="AN307" s="37">
        <f t="shared" si="121"/>
        <v>1204.3813646524497</v>
      </c>
      <c r="AO307" s="37">
        <f>SUM(AJ$2:AJ307)</f>
        <v>117.43888888888887</v>
      </c>
      <c r="AP307" s="37">
        <f>SUM(AK$2:AK307)</f>
        <v>7.5388888888888879</v>
      </c>
      <c r="AQ307" s="37">
        <f t="shared" si="122"/>
        <v>1439.1086593873222</v>
      </c>
    </row>
    <row r="308" spans="1:43">
      <c r="A308" s="166">
        <f t="shared" si="126"/>
        <v>307</v>
      </c>
      <c r="B308" s="478">
        <f t="shared" si="126"/>
        <v>40940</v>
      </c>
      <c r="C308" s="42">
        <f t="shared" si="104"/>
        <v>2</v>
      </c>
      <c r="D308" s="170">
        <f>COUNTIF('Rake Load'!C:C,Summary!B308)</f>
        <v>2</v>
      </c>
      <c r="E308" s="170">
        <f>SUMIF('Rake Load'!C:C,B308,'Rake Load'!K:K)</f>
        <v>7294.8</v>
      </c>
      <c r="F308" s="44">
        <f>SUMIF('Rake Load'!C:C,B308,'Rake Load'!AZ:AZ)</f>
        <v>0.19513888888888895</v>
      </c>
      <c r="G308" s="44">
        <f t="shared" si="105"/>
        <v>9.7569444444444473E-2</v>
      </c>
      <c r="H308" s="45">
        <f t="shared" si="106"/>
        <v>2</v>
      </c>
      <c r="I308" s="45">
        <f t="shared" si="107"/>
        <v>20</v>
      </c>
      <c r="J308" s="44">
        <f>SUMIF('Rake Load'!C:C,B308,'Rake Load'!DK:DK)</f>
        <v>0</v>
      </c>
      <c r="K308" s="50">
        <f t="shared" si="108"/>
        <v>0.19513888888888895</v>
      </c>
      <c r="L308" s="50">
        <f t="shared" si="109"/>
        <v>9.7569444444444473E-2</v>
      </c>
      <c r="M308" s="59">
        <f t="shared" si="110"/>
        <v>2</v>
      </c>
      <c r="N308" s="59">
        <f t="shared" si="111"/>
        <v>20</v>
      </c>
      <c r="O308" s="480">
        <f>SUMIF(C$2:C308,C308,D$2:D308)</f>
        <v>2</v>
      </c>
      <c r="P308" s="42">
        <f>SUMIF(C$2:C308,C308,F$2:F308)</f>
        <v>0.19513888888888895</v>
      </c>
      <c r="Q308" s="46">
        <f t="shared" si="112"/>
        <v>9.7569444444444473E-2</v>
      </c>
      <c r="R308" s="45">
        <f t="shared" si="113"/>
        <v>2</v>
      </c>
      <c r="S308" s="45">
        <f t="shared" si="114"/>
        <v>20</v>
      </c>
      <c r="T308" s="480">
        <f>SUM(D$2:D308)</f>
        <v>850</v>
      </c>
      <c r="U308" s="47">
        <f>SUMIF(C$2:C308,C308,E$2:E308)</f>
        <v>7294.8</v>
      </c>
      <c r="V308" s="47">
        <f>SUM(E$2:E308)</f>
        <v>3013335.7660000012</v>
      </c>
      <c r="W308" s="52">
        <f>SUM(F$2:F308)</f>
        <v>40821.477083333353</v>
      </c>
      <c r="X308" s="52">
        <f t="shared" si="115"/>
        <v>48.025267156862768</v>
      </c>
      <c r="Y308" s="45">
        <f t="shared" si="116"/>
        <v>0</v>
      </c>
      <c r="Z308" s="45">
        <f t="shared" si="117"/>
        <v>36</v>
      </c>
      <c r="AA308" s="47">
        <f>SUMIF('Rake Load'!C:C,Summary!B308,'Rake Load'!CA:CA)</f>
        <v>0.375</v>
      </c>
      <c r="AB308" s="47">
        <f>SUMIF(C$2:C308,C308,AA$2:AA308)</f>
        <v>0.375</v>
      </c>
      <c r="AC308" s="47">
        <f>SUM(AA$2:AA308)</f>
        <v>322.61111111113445</v>
      </c>
      <c r="AD308" s="52">
        <f t="shared" si="118"/>
        <v>0.1875</v>
      </c>
      <c r="AE308" s="52">
        <f t="shared" si="119"/>
        <v>0.1875</v>
      </c>
      <c r="AF308" s="52">
        <f t="shared" si="120"/>
        <v>0.37954248366015819</v>
      </c>
      <c r="AG308" s="47">
        <f>SUMIF(Unloader!B:B,Summary!B308,Unloader!M:M)</f>
        <v>38126</v>
      </c>
      <c r="AH308" s="47">
        <f>SUMIF(C$2:C308,C308,AG$2:AG308)</f>
        <v>38126</v>
      </c>
      <c r="AI308" s="47">
        <f>SUM(AG$2:AG308)</f>
        <v>3833919</v>
      </c>
      <c r="AJ308" s="49">
        <f>SUMIF(Unloader!B:B,Summary!B308,Unloader!W:W)</f>
        <v>0.97916666666666663</v>
      </c>
      <c r="AK308" s="49">
        <f>SUMIF(Unloader!B:B,Summary!B308,Unloader!AD:AD)+SUMIF(Unloader!B:B,Summary!B308,Unloader!BR:BR)+SUMIF(Unloader!B:B,Summary!B308,Unloader!BN:BN)</f>
        <v>4.8611111111111112E-3</v>
      </c>
      <c r="AL308" s="49">
        <f>SUMIF(C$2:C308,C308,AJ$2:AJ308)</f>
        <v>0.97916666666666663</v>
      </c>
      <c r="AM308" s="49">
        <f>SUMIF(C$2:C308,C308,AK$2:AK308)</f>
        <v>4.8611111111111112E-3</v>
      </c>
      <c r="AN308" s="37">
        <f t="shared" si="121"/>
        <v>1630.4775481111903</v>
      </c>
      <c r="AO308" s="37">
        <f>SUM(AJ$2:AJ308)</f>
        <v>118.41805555555554</v>
      </c>
      <c r="AP308" s="37">
        <f>SUM(AK$2:AK308)</f>
        <v>7.5437499999999993</v>
      </c>
      <c r="AQ308" s="37">
        <f t="shared" si="122"/>
        <v>1440.7903093467955</v>
      </c>
    </row>
    <row r="309" spans="1:43">
      <c r="A309" s="166">
        <f t="shared" si="126"/>
        <v>308</v>
      </c>
      <c r="B309" s="478">
        <f t="shared" si="126"/>
        <v>40941</v>
      </c>
      <c r="C309" s="42">
        <f t="shared" si="104"/>
        <v>2</v>
      </c>
      <c r="D309" s="170">
        <f>COUNTIF('Rake Load'!C:C,Summary!B309)</f>
        <v>4</v>
      </c>
      <c r="E309" s="170">
        <f>SUMIF('Rake Load'!C:C,B309,'Rake Load'!K:K)</f>
        <v>14244.560000000001</v>
      </c>
      <c r="F309" s="44">
        <f>SUMIF('Rake Load'!C:C,B309,'Rake Load'!AZ:AZ)</f>
        <v>0.36249999999999993</v>
      </c>
      <c r="G309" s="44">
        <f t="shared" si="105"/>
        <v>9.0624999999999983E-2</v>
      </c>
      <c r="H309" s="45">
        <f t="shared" si="106"/>
        <v>2</v>
      </c>
      <c r="I309" s="45">
        <f t="shared" si="107"/>
        <v>10</v>
      </c>
      <c r="J309" s="44">
        <f>SUMIF('Rake Load'!C:C,B309,'Rake Load'!DK:DK)</f>
        <v>0</v>
      </c>
      <c r="K309" s="50">
        <f t="shared" si="108"/>
        <v>0.36249999999999993</v>
      </c>
      <c r="L309" s="50">
        <f t="shared" si="109"/>
        <v>9.0624999999999983E-2</v>
      </c>
      <c r="M309" s="59">
        <f t="shared" si="110"/>
        <v>2</v>
      </c>
      <c r="N309" s="59">
        <f t="shared" si="111"/>
        <v>10</v>
      </c>
      <c r="O309" s="480">
        <f>SUMIF(C$2:C309,C309,D$2:D309)</f>
        <v>6</v>
      </c>
      <c r="P309" s="42">
        <f>SUMIF(C$2:C309,C309,F$2:F309)</f>
        <v>0.55763888888888891</v>
      </c>
      <c r="Q309" s="46">
        <f t="shared" si="112"/>
        <v>9.2939814814814822E-2</v>
      </c>
      <c r="R309" s="45">
        <f t="shared" si="113"/>
        <v>2</v>
      </c>
      <c r="S309" s="45">
        <f t="shared" si="114"/>
        <v>13</v>
      </c>
      <c r="T309" s="480">
        <f>SUM(D$2:D309)</f>
        <v>854</v>
      </c>
      <c r="U309" s="47">
        <f>SUMIF(C$2:C309,C309,E$2:E309)</f>
        <v>21539.360000000001</v>
      </c>
      <c r="V309" s="47">
        <f>SUM(E$2:E309)</f>
        <v>3027580.3260000013</v>
      </c>
      <c r="W309" s="52">
        <f>SUM(F$2:F309)</f>
        <v>40821.839583333356</v>
      </c>
      <c r="X309" s="52">
        <f t="shared" si="115"/>
        <v>47.800748926619853</v>
      </c>
      <c r="Y309" s="45">
        <f t="shared" si="116"/>
        <v>19</v>
      </c>
      <c r="Z309" s="45">
        <f t="shared" si="117"/>
        <v>13</v>
      </c>
      <c r="AA309" s="47">
        <f>SUMIF('Rake Load'!C:C,Summary!B309,'Rake Load'!CA:CA)</f>
        <v>0.91319444444444431</v>
      </c>
      <c r="AB309" s="47">
        <f>SUMIF(C$2:C309,C309,AA$2:AA309)</f>
        <v>1.2881944444444442</v>
      </c>
      <c r="AC309" s="47">
        <f>SUM(AA$2:AA309)</f>
        <v>323.52430555557891</v>
      </c>
      <c r="AD309" s="52">
        <f t="shared" si="118"/>
        <v>0.22829861111111108</v>
      </c>
      <c r="AE309" s="52">
        <f t="shared" si="119"/>
        <v>0.21469907407407404</v>
      </c>
      <c r="AF309" s="52">
        <f t="shared" si="120"/>
        <v>0.37883408144681369</v>
      </c>
      <c r="AG309" s="47">
        <f>SUMIF(Unloader!B:B,Summary!B309,Unloader!M:M)</f>
        <v>10412</v>
      </c>
      <c r="AH309" s="47">
        <f>SUMIF(C$2:C309,C309,AG$2:AG309)</f>
        <v>48538</v>
      </c>
      <c r="AI309" s="47">
        <f>SUM(AG$2:AG309)</f>
        <v>3844331</v>
      </c>
      <c r="AJ309" s="49">
        <f>SUMIF(Unloader!B:B,Summary!B309,Unloader!W:W)</f>
        <v>0.1875</v>
      </c>
      <c r="AK309" s="49">
        <f>SUMIF(Unloader!B:B,Summary!B309,Unloader!AD:AD)+SUMIF(Unloader!B:B,Summary!B309,Unloader!BR:BR)+SUMIF(Unloader!B:B,Summary!B309,Unloader!BN:BN)</f>
        <v>0</v>
      </c>
      <c r="AL309" s="49">
        <f>SUMIF(C$2:C309,C309,AJ$2:AJ309)</f>
        <v>1.1666666666666665</v>
      </c>
      <c r="AM309" s="49">
        <f>SUMIF(C$2:C309,C309,AK$2:AK309)</f>
        <v>4.8611111111111112E-3</v>
      </c>
      <c r="AN309" s="37">
        <f t="shared" si="121"/>
        <v>1740.7531380753142</v>
      </c>
      <c r="AO309" s="37">
        <f>SUM(AJ$2:AJ309)</f>
        <v>118.60555555555554</v>
      </c>
      <c r="AP309" s="37">
        <f>SUM(AK$2:AK309)</f>
        <v>7.5437499999999993</v>
      </c>
      <c r="AQ309" s="37">
        <f t="shared" si="122"/>
        <v>1442.2641297075579</v>
      </c>
    </row>
    <row r="310" spans="1:43">
      <c r="A310" s="166">
        <f t="shared" si="126"/>
        <v>309</v>
      </c>
      <c r="B310" s="478">
        <f t="shared" si="126"/>
        <v>40942</v>
      </c>
      <c r="C310" s="42">
        <f t="shared" si="104"/>
        <v>2</v>
      </c>
      <c r="D310" s="170">
        <f>COUNTIF('Rake Load'!C:C,Summary!B310)</f>
        <v>3</v>
      </c>
      <c r="E310" s="170">
        <f>SUMIF('Rake Load'!C:C,B310,'Rake Load'!K:K)</f>
        <v>9953.16</v>
      </c>
      <c r="F310" s="44">
        <f>SUMIF('Rake Load'!C:C,B310,'Rake Load'!AZ:AZ)</f>
        <v>0.31597222222222221</v>
      </c>
      <c r="G310" s="44">
        <f t="shared" si="105"/>
        <v>0.10532407407407407</v>
      </c>
      <c r="H310" s="45">
        <f t="shared" si="106"/>
        <v>2</v>
      </c>
      <c r="I310" s="45">
        <f t="shared" si="107"/>
        <v>31</v>
      </c>
      <c r="J310" s="44">
        <f>SUMIF('Rake Load'!C:C,B310,'Rake Load'!DK:DK)</f>
        <v>0</v>
      </c>
      <c r="K310" s="50">
        <f t="shared" si="108"/>
        <v>0.31597222222222221</v>
      </c>
      <c r="L310" s="50">
        <f t="shared" si="109"/>
        <v>0.10532407407407407</v>
      </c>
      <c r="M310" s="59">
        <f t="shared" si="110"/>
        <v>2</v>
      </c>
      <c r="N310" s="59">
        <f t="shared" si="111"/>
        <v>31</v>
      </c>
      <c r="O310" s="480">
        <f>SUMIF(C$2:C310,C310,D$2:D310)</f>
        <v>9</v>
      </c>
      <c r="P310" s="42">
        <f>SUMIF(C$2:C310,C310,F$2:F310)</f>
        <v>0.87361111111111112</v>
      </c>
      <c r="Q310" s="46">
        <f t="shared" si="112"/>
        <v>9.7067901234567905E-2</v>
      </c>
      <c r="R310" s="45">
        <f t="shared" si="113"/>
        <v>2</v>
      </c>
      <c r="S310" s="45">
        <f t="shared" si="114"/>
        <v>19</v>
      </c>
      <c r="T310" s="480">
        <f>SUM(D$2:D310)</f>
        <v>857</v>
      </c>
      <c r="U310" s="47">
        <f>SUMIF(C$2:C310,C310,E$2:E310)</f>
        <v>31492.52</v>
      </c>
      <c r="V310" s="47">
        <f>SUM(E$2:E310)</f>
        <v>3037533.4860000014</v>
      </c>
      <c r="W310" s="52">
        <f>SUM(F$2:F310)</f>
        <v>40822.155555555575</v>
      </c>
      <c r="X310" s="52">
        <f t="shared" si="115"/>
        <v>47.633787112666951</v>
      </c>
      <c r="Y310" s="45">
        <f t="shared" si="116"/>
        <v>15</v>
      </c>
      <c r="Z310" s="45">
        <f t="shared" si="117"/>
        <v>12</v>
      </c>
      <c r="AA310" s="47">
        <f>SUMIF('Rake Load'!C:C,Summary!B310,'Rake Load'!CA:CA)</f>
        <v>0.75347222222222221</v>
      </c>
      <c r="AB310" s="47">
        <f>SUMIF(C$2:C310,C310,AA$2:AA310)</f>
        <v>2.0416666666666665</v>
      </c>
      <c r="AC310" s="47">
        <f>SUM(AA$2:AA310)</f>
        <v>324.27777777780113</v>
      </c>
      <c r="AD310" s="52">
        <f t="shared" si="118"/>
        <v>0.25115740740740738</v>
      </c>
      <c r="AE310" s="52">
        <f t="shared" si="119"/>
        <v>0.22685185185185183</v>
      </c>
      <c r="AF310" s="52">
        <f t="shared" si="120"/>
        <v>0.37838713859720086</v>
      </c>
      <c r="AG310" s="47">
        <f>SUMIF(Unloader!B:B,Summary!B310,Unloader!M:M)</f>
        <v>30510</v>
      </c>
      <c r="AH310" s="47">
        <f>SUMIF(C$2:C310,C310,AG$2:AG310)</f>
        <v>79048</v>
      </c>
      <c r="AI310" s="47">
        <f>SUM(AG$2:AG310)</f>
        <v>3874841</v>
      </c>
      <c r="AJ310" s="49">
        <f>SUMIF(Unloader!B:B,Summary!B310,Unloader!W:W)</f>
        <v>0.85416666666666663</v>
      </c>
      <c r="AK310" s="49">
        <f>SUMIF(Unloader!B:B,Summary!B310,Unloader!AD:AD)+SUMIF(Unloader!B:B,Summary!B310,Unloader!BR:BR)+SUMIF(Unloader!B:B,Summary!B310,Unloader!BN:BN)</f>
        <v>2.0833333333333332E-2</v>
      </c>
      <c r="AL310" s="49">
        <f>SUMIF(C$2:C310,C310,AJ$2:AJ310)</f>
        <v>2.020833333333333</v>
      </c>
      <c r="AM310" s="49">
        <f>SUMIF(C$2:C310,C310,AK$2:AK310)</f>
        <v>2.5694444444444443E-2</v>
      </c>
      <c r="AN310" s="37">
        <f t="shared" si="121"/>
        <v>1650.8458057779328</v>
      </c>
      <c r="AO310" s="37">
        <f>SUM(AJ$2:AJ310)</f>
        <v>119.45972222222221</v>
      </c>
      <c r="AP310" s="37">
        <f>SUM(AK$2:AK310)</f>
        <v>7.5645833333333323</v>
      </c>
      <c r="AQ310" s="37">
        <f t="shared" si="122"/>
        <v>1442.8840246014063</v>
      </c>
    </row>
    <row r="311" spans="1:43">
      <c r="A311" s="166">
        <f t="shared" si="126"/>
        <v>310</v>
      </c>
      <c r="B311" s="478">
        <f t="shared" si="126"/>
        <v>40943</v>
      </c>
      <c r="C311" s="42">
        <f t="shared" ref="C311:C374" si="127">MONTH(B311)</f>
        <v>2</v>
      </c>
      <c r="D311" s="170">
        <f>COUNTIF('Rake Load'!C:C,Summary!B311)</f>
        <v>5</v>
      </c>
      <c r="E311" s="170">
        <f>SUMIF('Rake Load'!C:C,B311,'Rake Load'!K:K)</f>
        <v>18295.859999999997</v>
      </c>
      <c r="F311" s="44">
        <f>SUMIF('Rake Load'!C:C,B311,'Rake Load'!AZ:AZ)</f>
        <v>0.39513888888888882</v>
      </c>
      <c r="G311" s="44">
        <f t="shared" ref="G311:G374" si="128">F311/D311</f>
        <v>7.9027777777777766E-2</v>
      </c>
      <c r="H311" s="45">
        <f t="shared" ref="H311:H374" si="129">HOUR(G311)</f>
        <v>1</v>
      </c>
      <c r="I311" s="45">
        <f t="shared" ref="I311:I374" si="130">MINUTE(G311)</f>
        <v>53</v>
      </c>
      <c r="J311" s="44">
        <f>SUMIF('Rake Load'!C:C,B311,'Rake Load'!DK:DK)</f>
        <v>0</v>
      </c>
      <c r="K311" s="50">
        <f t="shared" ref="K311:K374" si="131">F311-J311</f>
        <v>0.39513888888888882</v>
      </c>
      <c r="L311" s="50">
        <f t="shared" ref="L311:L374" si="132">K311/D311</f>
        <v>7.9027777777777766E-2</v>
      </c>
      <c r="M311" s="59">
        <f t="shared" ref="M311:M374" si="133">HOUR(L311)</f>
        <v>1</v>
      </c>
      <c r="N311" s="59">
        <f t="shared" ref="N311:N374" si="134">MINUTE(L311)</f>
        <v>53</v>
      </c>
      <c r="O311" s="480">
        <f>SUMIF(C$2:C311,C311,D$2:D311)</f>
        <v>14</v>
      </c>
      <c r="P311" s="42">
        <f>SUMIF(C$2:C311,C311,F$2:F311)</f>
        <v>1.2687499999999998</v>
      </c>
      <c r="Q311" s="46">
        <f t="shared" ref="Q311:Q374" si="135">P311/O311</f>
        <v>9.0624999999999983E-2</v>
      </c>
      <c r="R311" s="45">
        <f t="shared" ref="R311:R374" si="136">HOUR(Q311)</f>
        <v>2</v>
      </c>
      <c r="S311" s="45">
        <f t="shared" ref="S311:S374" si="137">MINUTE(Q311)</f>
        <v>10</v>
      </c>
      <c r="T311" s="480">
        <f>SUM(D$2:D311)</f>
        <v>862</v>
      </c>
      <c r="U311" s="47">
        <f>SUMIF(C$2:C311,C311,E$2:E311)</f>
        <v>49788.38</v>
      </c>
      <c r="V311" s="47">
        <f>SUM(E$2:E311)</f>
        <v>3055829.3460000013</v>
      </c>
      <c r="W311" s="52">
        <f>SUM(F$2:F311)</f>
        <v>40822.550694444464</v>
      </c>
      <c r="X311" s="52">
        <f t="shared" ref="X311:X374" si="138">W311/T311</f>
        <v>47.357947441350888</v>
      </c>
      <c r="Y311" s="45">
        <f t="shared" ref="Y311:Y374" si="139">HOUR(X311)</f>
        <v>8</v>
      </c>
      <c r="Z311" s="45">
        <f t="shared" ref="Z311:Z374" si="140">MINUTE(X311)</f>
        <v>35</v>
      </c>
      <c r="AA311" s="47">
        <f>SUMIF('Rake Load'!C:C,Summary!B311,'Rake Load'!CA:CA)</f>
        <v>1.125</v>
      </c>
      <c r="AB311" s="47">
        <f>SUMIF(C$2:C311,C311,AA$2:AA311)</f>
        <v>3.1666666666666665</v>
      </c>
      <c r="AC311" s="47">
        <f>SUM(AA$2:AA311)</f>
        <v>325.40277777780113</v>
      </c>
      <c r="AD311" s="52">
        <f t="shared" ref="AD311:AD374" si="141">AA311/D311</f>
        <v>0.22500000000000001</v>
      </c>
      <c r="AE311" s="52">
        <f t="shared" ref="AE311:AE374" si="142">AB311/O311</f>
        <v>0.22619047619047619</v>
      </c>
      <c r="AF311" s="52">
        <f t="shared" ref="AF311:AF374" si="143">AC311/T311</f>
        <v>0.37749742201601061</v>
      </c>
      <c r="AG311" s="47">
        <f>SUMIF(Unloader!B:B,Summary!B311,Unloader!M:M)</f>
        <v>17503</v>
      </c>
      <c r="AH311" s="47">
        <f>SUMIF(C$2:C311,C311,AG$2:AG311)</f>
        <v>96551</v>
      </c>
      <c r="AI311" s="47">
        <f>SUM(AG$2:AG311)</f>
        <v>3892344</v>
      </c>
      <c r="AJ311" s="49">
        <f>SUMIF(Unloader!B:B,Summary!B311,Unloader!W:W)</f>
        <v>0.69791666666666663</v>
      </c>
      <c r="AK311" s="49">
        <f>SUMIF(Unloader!B:B,Summary!B311,Unloader!AD:AD)+SUMIF(Unloader!B:B,Summary!B311,Unloader!BR:BR)+SUMIF(Unloader!B:B,Summary!B311,Unloader!BN:BN)</f>
        <v>4.5833333333333337E-2</v>
      </c>
      <c r="AL311" s="49">
        <f>SUMIF(C$2:C311,C311,AJ$2:AJ311)</f>
        <v>2.7187499999999996</v>
      </c>
      <c r="AM311" s="49">
        <f>SUMIF(C$2:C311,C311,AK$2:AK311)</f>
        <v>7.1527777777777773E-2</v>
      </c>
      <c r="AN311" s="37">
        <f t="shared" ref="AN311:AN374" si="144">AH311/(AL311-AM311)/24</f>
        <v>1519.6904512067158</v>
      </c>
      <c r="AO311" s="37">
        <f>SUM(AJ$2:AJ311)</f>
        <v>120.15763888888888</v>
      </c>
      <c r="AP311" s="37">
        <f>SUM(AK$2:AK311)</f>
        <v>7.6104166666666657</v>
      </c>
      <c r="AQ311" s="37">
        <f t="shared" ref="AQ311:AQ374" si="145">AI311/(AO311-AP311)/24</f>
        <v>1441.0040230026905</v>
      </c>
    </row>
    <row r="312" spans="1:43">
      <c r="A312" s="166">
        <f t="shared" ref="A312:B327" si="146">A311+1</f>
        <v>311</v>
      </c>
      <c r="B312" s="478">
        <f t="shared" si="146"/>
        <v>40944</v>
      </c>
      <c r="C312" s="42">
        <f t="shared" si="127"/>
        <v>2</v>
      </c>
      <c r="D312" s="170">
        <f>COUNTIF('Rake Load'!C:C,Summary!B312)</f>
        <v>4</v>
      </c>
      <c r="E312" s="170">
        <f>SUMIF('Rake Load'!C:C,B312,'Rake Load'!K:K)</f>
        <v>14546.99</v>
      </c>
      <c r="F312" s="44">
        <f>SUMIF('Rake Load'!C:C,B312,'Rake Load'!AZ:AZ)</f>
        <v>0.40347222222222234</v>
      </c>
      <c r="G312" s="44">
        <f t="shared" si="128"/>
        <v>0.10086805555555559</v>
      </c>
      <c r="H312" s="45">
        <f t="shared" si="129"/>
        <v>2</v>
      </c>
      <c r="I312" s="45">
        <f t="shared" si="130"/>
        <v>25</v>
      </c>
      <c r="J312" s="44">
        <f>SUMIF('Rake Load'!C:C,B312,'Rake Load'!DK:DK)</f>
        <v>0</v>
      </c>
      <c r="K312" s="50">
        <f t="shared" si="131"/>
        <v>0.40347222222222234</v>
      </c>
      <c r="L312" s="50">
        <f t="shared" si="132"/>
        <v>0.10086805555555559</v>
      </c>
      <c r="M312" s="59">
        <f t="shared" si="133"/>
        <v>2</v>
      </c>
      <c r="N312" s="59">
        <f t="shared" si="134"/>
        <v>25</v>
      </c>
      <c r="O312" s="480">
        <f>SUMIF(C$2:C312,C312,D$2:D312)</f>
        <v>18</v>
      </c>
      <c r="P312" s="42">
        <f>SUMIF(C$2:C312,C312,F$2:F312)</f>
        <v>1.6722222222222221</v>
      </c>
      <c r="Q312" s="46">
        <f t="shared" si="135"/>
        <v>9.2901234567901225E-2</v>
      </c>
      <c r="R312" s="45">
        <f t="shared" si="136"/>
        <v>2</v>
      </c>
      <c r="S312" s="45">
        <f t="shared" si="137"/>
        <v>13</v>
      </c>
      <c r="T312" s="480">
        <f>SUM(D$2:D312)</f>
        <v>866</v>
      </c>
      <c r="U312" s="47">
        <f>SUMIF(C$2:C312,C312,E$2:E312)</f>
        <v>64335.369999999995</v>
      </c>
      <c r="V312" s="47">
        <f>SUM(E$2:E312)</f>
        <v>3070376.3360000015</v>
      </c>
      <c r="W312" s="52">
        <f>SUM(F$2:F312)</f>
        <v>40822.954166666685</v>
      </c>
      <c r="X312" s="52">
        <f t="shared" si="138"/>
        <v>47.139669938414187</v>
      </c>
      <c r="Y312" s="45">
        <f t="shared" si="139"/>
        <v>3</v>
      </c>
      <c r="Z312" s="45">
        <f t="shared" si="140"/>
        <v>21</v>
      </c>
      <c r="AA312" s="47">
        <f>SUMIF('Rake Load'!C:C,Summary!B312,'Rake Load'!CA:CA)</f>
        <v>1.15625</v>
      </c>
      <c r="AB312" s="47">
        <f>SUMIF(C$2:C312,C312,AA$2:AA312)</f>
        <v>4.3229166666666661</v>
      </c>
      <c r="AC312" s="47">
        <f>SUM(AA$2:AA312)</f>
        <v>326.55902777780113</v>
      </c>
      <c r="AD312" s="52">
        <f t="shared" si="141"/>
        <v>0.2890625</v>
      </c>
      <c r="AE312" s="52">
        <f t="shared" si="142"/>
        <v>0.24016203703703701</v>
      </c>
      <c r="AF312" s="52">
        <f t="shared" si="143"/>
        <v>0.37708894662563641</v>
      </c>
      <c r="AG312" s="47">
        <f>SUMIF(Unloader!B:B,Summary!B312,Unloader!M:M)</f>
        <v>23651</v>
      </c>
      <c r="AH312" s="47">
        <f>SUMIF(C$2:C312,C312,AG$2:AG312)</f>
        <v>120202</v>
      </c>
      <c r="AI312" s="47">
        <f>SUM(AG$2:AG312)</f>
        <v>3915995</v>
      </c>
      <c r="AJ312" s="49">
        <f>SUMIF(Unloader!B:B,Summary!B312,Unloader!W:W)</f>
        <v>1</v>
      </c>
      <c r="AK312" s="49">
        <f>SUMIF(Unloader!B:B,Summary!B312,Unloader!AD:AD)+SUMIF(Unloader!B:B,Summary!B312,Unloader!BR:BR)+SUMIF(Unloader!B:B,Summary!B312,Unloader!BN:BN)</f>
        <v>0</v>
      </c>
      <c r="AL312" s="49">
        <f>SUMIF(C$2:C312,C312,AJ$2:AJ312)</f>
        <v>3.7187499999999996</v>
      </c>
      <c r="AM312" s="49">
        <f>SUMIF(C$2:C312,C312,AK$2:AK312)</f>
        <v>7.1527777777777773E-2</v>
      </c>
      <c r="AN312" s="37">
        <f t="shared" si="144"/>
        <v>1373.2140137090635</v>
      </c>
      <c r="AO312" s="37">
        <f>SUM(AJ$2:AJ312)</f>
        <v>121.15763888888888</v>
      </c>
      <c r="AP312" s="37">
        <f>SUM(AK$2:AK312)</f>
        <v>7.6104166666666657</v>
      </c>
      <c r="AQ312" s="37">
        <f t="shared" si="145"/>
        <v>1436.9920737823224</v>
      </c>
    </row>
    <row r="313" spans="1:43">
      <c r="A313" s="166">
        <f t="shared" si="146"/>
        <v>312</v>
      </c>
      <c r="B313" s="478">
        <f t="shared" si="146"/>
        <v>40945</v>
      </c>
      <c r="C313" s="42">
        <f t="shared" si="127"/>
        <v>2</v>
      </c>
      <c r="D313" s="170">
        <f>COUNTIF('Rake Load'!C:C,Summary!B313)</f>
        <v>5</v>
      </c>
      <c r="E313" s="170">
        <f>SUMIF('Rake Load'!C:C,B313,'Rake Load'!K:K)</f>
        <v>18295.7</v>
      </c>
      <c r="F313" s="44">
        <f>SUMIF('Rake Load'!C:C,B313,'Rake Load'!AZ:AZ)</f>
        <v>0.37152777777777785</v>
      </c>
      <c r="G313" s="44">
        <f t="shared" si="128"/>
        <v>7.4305555555555569E-2</v>
      </c>
      <c r="H313" s="45">
        <f t="shared" si="129"/>
        <v>1</v>
      </c>
      <c r="I313" s="45">
        <f t="shared" si="130"/>
        <v>47</v>
      </c>
      <c r="J313" s="44">
        <f>SUMIF('Rake Load'!C:C,B313,'Rake Load'!DK:DK)</f>
        <v>0</v>
      </c>
      <c r="K313" s="50">
        <f t="shared" si="131"/>
        <v>0.37152777777777785</v>
      </c>
      <c r="L313" s="50">
        <f t="shared" si="132"/>
        <v>7.4305555555555569E-2</v>
      </c>
      <c r="M313" s="59">
        <f t="shared" si="133"/>
        <v>1</v>
      </c>
      <c r="N313" s="59">
        <f t="shared" si="134"/>
        <v>47</v>
      </c>
      <c r="O313" s="480">
        <f>SUMIF(C$2:C313,C313,D$2:D313)</f>
        <v>23</v>
      </c>
      <c r="P313" s="42">
        <f>SUMIF(C$2:C313,C313,F$2:F313)</f>
        <v>2.0437499999999997</v>
      </c>
      <c r="Q313" s="46">
        <f t="shared" si="135"/>
        <v>8.88586956521739E-2</v>
      </c>
      <c r="R313" s="45">
        <f t="shared" si="136"/>
        <v>2</v>
      </c>
      <c r="S313" s="45">
        <f t="shared" si="137"/>
        <v>7</v>
      </c>
      <c r="T313" s="480">
        <f>SUM(D$2:D313)</f>
        <v>871</v>
      </c>
      <c r="U313" s="47">
        <f>SUMIF(C$2:C313,C313,E$2:E313)</f>
        <v>82631.069999999992</v>
      </c>
      <c r="V313" s="47">
        <f>SUM(E$2:E313)</f>
        <v>3088672.0360000017</v>
      </c>
      <c r="W313" s="52">
        <f>SUM(F$2:F313)</f>
        <v>40823.325694444466</v>
      </c>
      <c r="X313" s="52">
        <f t="shared" si="138"/>
        <v>46.869489890292151</v>
      </c>
      <c r="Y313" s="45">
        <f t="shared" si="139"/>
        <v>20</v>
      </c>
      <c r="Z313" s="45">
        <f t="shared" si="140"/>
        <v>52</v>
      </c>
      <c r="AA313" s="47">
        <f>SUMIF('Rake Load'!C:C,Summary!B313,'Rake Load'!CA:CA)</f>
        <v>1.59375</v>
      </c>
      <c r="AB313" s="47">
        <f>SUMIF(C$2:C313,C313,AA$2:AA313)</f>
        <v>5.9166666666666661</v>
      </c>
      <c r="AC313" s="47">
        <f>SUM(AA$2:AA313)</f>
        <v>328.15277777780113</v>
      </c>
      <c r="AD313" s="52">
        <f t="shared" si="141"/>
        <v>0.31874999999999998</v>
      </c>
      <c r="AE313" s="52">
        <f t="shared" si="142"/>
        <v>0.25724637681159418</v>
      </c>
      <c r="AF313" s="52">
        <f t="shared" si="143"/>
        <v>0.37675405026153974</v>
      </c>
      <c r="AG313" s="47">
        <f>SUMIF(Unloader!B:B,Summary!B313,Unloader!M:M)</f>
        <v>29767</v>
      </c>
      <c r="AH313" s="47">
        <f>SUMIF(C$2:C313,C313,AG$2:AG313)</f>
        <v>149969</v>
      </c>
      <c r="AI313" s="47">
        <f>SUM(AG$2:AG313)</f>
        <v>3945762</v>
      </c>
      <c r="AJ313" s="49">
        <f>SUMIF(Unloader!B:B,Summary!B313,Unloader!W:W)</f>
        <v>1</v>
      </c>
      <c r="AK313" s="49">
        <f>SUMIF(Unloader!B:B,Summary!B313,Unloader!AD:AD)+SUMIF(Unloader!B:B,Summary!B313,Unloader!BR:BR)+SUMIF(Unloader!B:B,Summary!B313,Unloader!BN:BN)</f>
        <v>0.40069444444444446</v>
      </c>
      <c r="AL313" s="49">
        <f>SUMIF(C$2:C313,C313,AJ$2:AJ313)</f>
        <v>4.71875</v>
      </c>
      <c r="AM313" s="49">
        <f>SUMIF(C$2:C313,C313,AK$2:AK313)</f>
        <v>0.47222222222222221</v>
      </c>
      <c r="AN313" s="37">
        <f t="shared" si="144"/>
        <v>1471.4865085854456</v>
      </c>
      <c r="AO313" s="37">
        <f>SUM(AJ$2:AJ313)</f>
        <v>122.15763888888888</v>
      </c>
      <c r="AP313" s="37">
        <f>SUM(AK$2:AK313)</f>
        <v>8.0111111111111093</v>
      </c>
      <c r="AQ313" s="37">
        <f t="shared" si="145"/>
        <v>1440.3131939332363</v>
      </c>
    </row>
    <row r="314" spans="1:43">
      <c r="A314" s="166">
        <f t="shared" si="146"/>
        <v>313</v>
      </c>
      <c r="B314" s="478">
        <f t="shared" si="146"/>
        <v>40946</v>
      </c>
      <c r="C314" s="42">
        <f t="shared" si="127"/>
        <v>2</v>
      </c>
      <c r="D314" s="170">
        <f>COUNTIF('Rake Load'!C:C,Summary!B314)</f>
        <v>7</v>
      </c>
      <c r="E314" s="170">
        <f>SUMIF('Rake Load'!C:C,B314,'Rake Load'!K:K)</f>
        <v>25354.53</v>
      </c>
      <c r="F314" s="44">
        <f>SUMIF('Rake Load'!C:C,B314,'Rake Load'!AZ:AZ)</f>
        <v>1.1194444444444445</v>
      </c>
      <c r="G314" s="44">
        <f t="shared" si="128"/>
        <v>0.15992063492063494</v>
      </c>
      <c r="H314" s="45">
        <f t="shared" si="129"/>
        <v>3</v>
      </c>
      <c r="I314" s="45">
        <f t="shared" si="130"/>
        <v>50</v>
      </c>
      <c r="J314" s="44">
        <f>SUMIF('Rake Load'!C:C,B314,'Rake Load'!DK:DK)</f>
        <v>0</v>
      </c>
      <c r="K314" s="50">
        <f t="shared" si="131"/>
        <v>1.1194444444444445</v>
      </c>
      <c r="L314" s="50">
        <f t="shared" si="132"/>
        <v>0.15992063492063494</v>
      </c>
      <c r="M314" s="59">
        <f t="shared" si="133"/>
        <v>3</v>
      </c>
      <c r="N314" s="59">
        <f t="shared" si="134"/>
        <v>50</v>
      </c>
      <c r="O314" s="480">
        <f>SUMIF(C$2:C314,C314,D$2:D314)</f>
        <v>30</v>
      </c>
      <c r="P314" s="42">
        <f>SUMIF(C$2:C314,C314,F$2:F314)</f>
        <v>3.1631944444444442</v>
      </c>
      <c r="Q314" s="46">
        <f t="shared" si="135"/>
        <v>0.10543981481481481</v>
      </c>
      <c r="R314" s="45">
        <f t="shared" si="136"/>
        <v>2</v>
      </c>
      <c r="S314" s="45">
        <f t="shared" si="137"/>
        <v>31</v>
      </c>
      <c r="T314" s="480">
        <f>SUM(D$2:D314)</f>
        <v>878</v>
      </c>
      <c r="U314" s="47">
        <f>SUMIF(C$2:C314,C314,E$2:E314)</f>
        <v>107985.59999999999</v>
      </c>
      <c r="V314" s="47">
        <f>SUM(E$2:E314)</f>
        <v>3114026.5660000015</v>
      </c>
      <c r="W314" s="52">
        <f>SUM(F$2:F314)</f>
        <v>40824.445138888907</v>
      </c>
      <c r="X314" s="52">
        <f t="shared" si="138"/>
        <v>46.497090135408776</v>
      </c>
      <c r="Y314" s="45">
        <f t="shared" si="139"/>
        <v>11</v>
      </c>
      <c r="Z314" s="45">
        <f t="shared" si="140"/>
        <v>55</v>
      </c>
      <c r="AA314" s="47">
        <f>SUMIF('Rake Load'!C:C,Summary!B314,'Rake Load'!CA:CA)</f>
        <v>2.3159722222222219</v>
      </c>
      <c r="AB314" s="47">
        <f>SUMIF(C$2:C314,C314,AA$2:AA314)</f>
        <v>8.2326388888888875</v>
      </c>
      <c r="AC314" s="47">
        <f>SUM(AA$2:AA314)</f>
        <v>330.46875000002336</v>
      </c>
      <c r="AD314" s="52">
        <f t="shared" si="141"/>
        <v>0.33085317460317454</v>
      </c>
      <c r="AE314" s="52">
        <f t="shared" si="142"/>
        <v>0.27442129629629625</v>
      </c>
      <c r="AF314" s="52">
        <f t="shared" si="143"/>
        <v>0.37638809794991274</v>
      </c>
      <c r="AG314" s="47">
        <f>SUMIF(Unloader!B:B,Summary!B314,Unloader!M:M)</f>
        <v>36147</v>
      </c>
      <c r="AH314" s="47">
        <f>SUMIF(C$2:C314,C314,AG$2:AG314)</f>
        <v>186116</v>
      </c>
      <c r="AI314" s="47">
        <f>SUM(AG$2:AG314)</f>
        <v>3981909</v>
      </c>
      <c r="AJ314" s="49">
        <f>SUMIF(Unloader!B:B,Summary!B314,Unloader!W:W)</f>
        <v>0.84861111111111109</v>
      </c>
      <c r="AK314" s="49">
        <f>SUMIF(Unloader!B:B,Summary!B314,Unloader!AD:AD)+SUMIF(Unloader!B:B,Summary!B314,Unloader!BR:BR)+SUMIF(Unloader!B:B,Summary!B314,Unloader!BN:BN)</f>
        <v>0.25624999999999998</v>
      </c>
      <c r="AL314" s="49">
        <f>SUMIF(C$2:C314,C314,AJ$2:AJ314)</f>
        <v>5.5673611111111114</v>
      </c>
      <c r="AM314" s="49">
        <f>SUMIF(C$2:C314,C314,AK$2:AK314)</f>
        <v>0.72847222222222219</v>
      </c>
      <c r="AN314" s="37">
        <f t="shared" si="144"/>
        <v>1602.6061997703789</v>
      </c>
      <c r="AO314" s="37">
        <f>SUM(AJ$2:AJ314)</f>
        <v>123.00624999999999</v>
      </c>
      <c r="AP314" s="37">
        <f>SUM(AK$2:AK314)</f>
        <v>8.2673611111111089</v>
      </c>
      <c r="AQ314" s="37">
        <f t="shared" si="145"/>
        <v>1446.0038493197117</v>
      </c>
    </row>
    <row r="315" spans="1:43">
      <c r="A315" s="166">
        <f t="shared" si="146"/>
        <v>314</v>
      </c>
      <c r="B315" s="478">
        <f t="shared" si="146"/>
        <v>40947</v>
      </c>
      <c r="C315" s="42">
        <f t="shared" si="127"/>
        <v>2</v>
      </c>
      <c r="D315" s="170">
        <f>COUNTIF('Rake Load'!C:C,Summary!B315)</f>
        <v>6</v>
      </c>
      <c r="E315" s="170">
        <f>SUMIF('Rake Load'!C:C,B315,'Rake Load'!K:K)</f>
        <v>21144.14</v>
      </c>
      <c r="F315" s="44">
        <f>SUMIF('Rake Load'!C:C,B315,'Rake Load'!AZ:AZ)</f>
        <v>0.68194444444444435</v>
      </c>
      <c r="G315" s="44">
        <f t="shared" si="128"/>
        <v>0.11365740740740739</v>
      </c>
      <c r="H315" s="45">
        <f t="shared" si="129"/>
        <v>2</v>
      </c>
      <c r="I315" s="45">
        <f t="shared" si="130"/>
        <v>43</v>
      </c>
      <c r="J315" s="44">
        <f>SUMIF('Rake Load'!C:C,B315,'Rake Load'!DK:DK)</f>
        <v>4.1666666666666664E-2</v>
      </c>
      <c r="K315" s="50">
        <f t="shared" si="131"/>
        <v>0.64027777777777772</v>
      </c>
      <c r="L315" s="50">
        <f t="shared" si="132"/>
        <v>0.10671296296296295</v>
      </c>
      <c r="M315" s="59">
        <f t="shared" si="133"/>
        <v>2</v>
      </c>
      <c r="N315" s="59">
        <f t="shared" si="134"/>
        <v>33</v>
      </c>
      <c r="O315" s="480">
        <f>SUMIF(C$2:C315,C315,D$2:D315)</f>
        <v>36</v>
      </c>
      <c r="P315" s="42">
        <f>SUMIF(C$2:C315,C315,F$2:F315)</f>
        <v>3.8451388888888887</v>
      </c>
      <c r="Q315" s="46">
        <f t="shared" si="135"/>
        <v>0.10680941358024691</v>
      </c>
      <c r="R315" s="45">
        <f t="shared" si="136"/>
        <v>2</v>
      </c>
      <c r="S315" s="45">
        <f t="shared" si="137"/>
        <v>33</v>
      </c>
      <c r="T315" s="480">
        <f>SUM(D$2:D315)</f>
        <v>884</v>
      </c>
      <c r="U315" s="47">
        <f>SUMIF(C$2:C315,C315,E$2:E315)</f>
        <v>129129.73999999999</v>
      </c>
      <c r="V315" s="47">
        <f>SUM(E$2:E315)</f>
        <v>3135170.7060000016</v>
      </c>
      <c r="W315" s="52">
        <f>SUM(F$2:F315)</f>
        <v>40825.127083333347</v>
      </c>
      <c r="X315" s="52">
        <f t="shared" si="138"/>
        <v>46.182270456259445</v>
      </c>
      <c r="Y315" s="45">
        <f t="shared" si="139"/>
        <v>4</v>
      </c>
      <c r="Z315" s="45">
        <f t="shared" si="140"/>
        <v>22</v>
      </c>
      <c r="AA315" s="47">
        <f>SUMIF('Rake Load'!C:C,Summary!B315,'Rake Load'!CA:CA)</f>
        <v>1.6215277777777777</v>
      </c>
      <c r="AB315" s="47">
        <f>SUMIF(C$2:C315,C315,AA$2:AA315)</f>
        <v>9.8541666666666643</v>
      </c>
      <c r="AC315" s="47">
        <f>SUM(AA$2:AA315)</f>
        <v>332.09027777780113</v>
      </c>
      <c r="AD315" s="52">
        <f t="shared" si="141"/>
        <v>0.27025462962962959</v>
      </c>
      <c r="AE315" s="52">
        <f t="shared" si="142"/>
        <v>0.2737268518518518</v>
      </c>
      <c r="AF315" s="52">
        <f t="shared" si="143"/>
        <v>0.37566773504276146</v>
      </c>
      <c r="AG315" s="47">
        <f>SUMIF(Unloader!B:B,Summary!B315,Unloader!M:M)</f>
        <v>32813</v>
      </c>
      <c r="AH315" s="47">
        <f>SUMIF(C$2:C315,C315,AG$2:AG315)</f>
        <v>218929</v>
      </c>
      <c r="AI315" s="47">
        <f>SUM(AG$2:AG315)</f>
        <v>4014722</v>
      </c>
      <c r="AJ315" s="49">
        <f>SUMIF(Unloader!B:B,Summary!B315,Unloader!W:W)</f>
        <v>0.94305555555555554</v>
      </c>
      <c r="AK315" s="49">
        <f>SUMIF(Unloader!B:B,Summary!B315,Unloader!AD:AD)+SUMIF(Unloader!B:B,Summary!B315,Unloader!BR:BR)+SUMIF(Unloader!B:B,Summary!B315,Unloader!BN:BN)</f>
        <v>0.33194444444444443</v>
      </c>
      <c r="AL315" s="49">
        <f>SUMIF(C$2:C315,C315,AJ$2:AJ315)</f>
        <v>6.510416666666667</v>
      </c>
      <c r="AM315" s="49">
        <f>SUMIF(C$2:C315,C315,AK$2:AK315)</f>
        <v>1.0604166666666666</v>
      </c>
      <c r="AN315" s="37">
        <f t="shared" si="144"/>
        <v>1673.769113149847</v>
      </c>
      <c r="AO315" s="37">
        <f>SUM(AJ$2:AJ315)</f>
        <v>123.94930555555555</v>
      </c>
      <c r="AP315" s="37">
        <f>SUM(AK$2:AK315)</f>
        <v>8.5993055555555529</v>
      </c>
      <c r="AQ315" s="37">
        <f t="shared" si="145"/>
        <v>1450.1957809565092</v>
      </c>
    </row>
    <row r="316" spans="1:43">
      <c r="A316" s="166">
        <f t="shared" si="146"/>
        <v>315</v>
      </c>
      <c r="B316" s="478">
        <f t="shared" si="146"/>
        <v>40948</v>
      </c>
      <c r="C316" s="42">
        <f t="shared" si="127"/>
        <v>2</v>
      </c>
      <c r="D316" s="170">
        <f>COUNTIF('Rake Load'!C:C,Summary!B316)</f>
        <v>4</v>
      </c>
      <c r="E316" s="170">
        <f>SUMIF('Rake Load'!C:C,B316,'Rake Load'!K:K)</f>
        <v>15226.96</v>
      </c>
      <c r="F316" s="44">
        <f>SUMIF('Rake Load'!C:C,B316,'Rake Load'!AZ:AZ)</f>
        <v>0.44791666666666652</v>
      </c>
      <c r="G316" s="44">
        <f t="shared" si="128"/>
        <v>0.11197916666666663</v>
      </c>
      <c r="H316" s="45">
        <f t="shared" si="129"/>
        <v>2</v>
      </c>
      <c r="I316" s="45">
        <f t="shared" si="130"/>
        <v>41</v>
      </c>
      <c r="J316" s="44">
        <f>SUMIF('Rake Load'!C:C,B316,'Rake Load'!DK:DK)</f>
        <v>0</v>
      </c>
      <c r="K316" s="50">
        <f t="shared" si="131"/>
        <v>0.44791666666666652</v>
      </c>
      <c r="L316" s="50">
        <f t="shared" si="132"/>
        <v>0.11197916666666663</v>
      </c>
      <c r="M316" s="59">
        <f t="shared" si="133"/>
        <v>2</v>
      </c>
      <c r="N316" s="59">
        <f t="shared" si="134"/>
        <v>41</v>
      </c>
      <c r="O316" s="480">
        <f>SUMIF(C$2:C316,C316,D$2:D316)</f>
        <v>40</v>
      </c>
      <c r="P316" s="42">
        <f>SUMIF(C$2:C316,C316,F$2:F316)</f>
        <v>4.2930555555555552</v>
      </c>
      <c r="Q316" s="46">
        <f t="shared" si="135"/>
        <v>0.10732638888888887</v>
      </c>
      <c r="R316" s="45">
        <f t="shared" si="136"/>
        <v>2</v>
      </c>
      <c r="S316" s="45">
        <f t="shared" si="137"/>
        <v>34</v>
      </c>
      <c r="T316" s="480">
        <f>SUM(D$2:D316)</f>
        <v>888</v>
      </c>
      <c r="U316" s="47">
        <f>SUMIF(C$2:C316,C316,E$2:E316)</f>
        <v>144356.69999999998</v>
      </c>
      <c r="V316" s="47">
        <f>SUM(E$2:E316)</f>
        <v>3150397.6660000016</v>
      </c>
      <c r="W316" s="52">
        <f>SUM(F$2:F316)</f>
        <v>40825.575000000012</v>
      </c>
      <c r="X316" s="52">
        <f t="shared" si="138"/>
        <v>45.974746621621634</v>
      </c>
      <c r="Y316" s="45">
        <f t="shared" si="139"/>
        <v>23</v>
      </c>
      <c r="Z316" s="45">
        <f t="shared" si="140"/>
        <v>23</v>
      </c>
      <c r="AA316" s="47">
        <f>SUMIF('Rake Load'!C:C,Summary!B316,'Rake Load'!CA:CA)</f>
        <v>1.0555555555555556</v>
      </c>
      <c r="AB316" s="47">
        <f>SUMIF(C$2:C316,C316,AA$2:AA316)</f>
        <v>10.90972222222222</v>
      </c>
      <c r="AC316" s="47">
        <f>SUM(AA$2:AA316)</f>
        <v>333.14583333335668</v>
      </c>
      <c r="AD316" s="52">
        <f t="shared" si="141"/>
        <v>0.2638888888888889</v>
      </c>
      <c r="AE316" s="52">
        <f t="shared" si="142"/>
        <v>0.2727430555555555</v>
      </c>
      <c r="AF316" s="52">
        <f t="shared" si="143"/>
        <v>0.37516422672675304</v>
      </c>
      <c r="AG316" s="47">
        <f>SUMIF(Unloader!B:B,Summary!B316,Unloader!M:M)</f>
        <v>16762</v>
      </c>
      <c r="AH316" s="47">
        <f>SUMIF(C$2:C316,C316,AG$2:AG316)</f>
        <v>235691</v>
      </c>
      <c r="AI316" s="47">
        <f>SUM(AG$2:AG316)</f>
        <v>4031484</v>
      </c>
      <c r="AJ316" s="49">
        <f>SUMIF(Unloader!B:B,Summary!B316,Unloader!W:W)</f>
        <v>0.56805555555555554</v>
      </c>
      <c r="AK316" s="49">
        <f>SUMIF(Unloader!B:B,Summary!B316,Unloader!AD:AD)+SUMIF(Unloader!B:B,Summary!B316,Unloader!BR:BR)+SUMIF(Unloader!B:B,Summary!B316,Unloader!BN:BN)</f>
        <v>4.7916666666666663E-2</v>
      </c>
      <c r="AL316" s="49">
        <f>SUMIF(C$2:C316,C316,AJ$2:AJ316)</f>
        <v>7.0784722222222225</v>
      </c>
      <c r="AM316" s="49">
        <f>SUMIF(C$2:C316,C316,AK$2:AK316)</f>
        <v>1.1083333333333332</v>
      </c>
      <c r="AN316" s="37">
        <f t="shared" si="144"/>
        <v>1644.9296266139352</v>
      </c>
      <c r="AO316" s="37">
        <f>SUM(AJ$2:AJ316)</f>
        <v>124.51736111111111</v>
      </c>
      <c r="AP316" s="37">
        <f>SUM(AK$2:AK316)</f>
        <v>8.6472222222222204</v>
      </c>
      <c r="AQ316" s="37">
        <f t="shared" si="145"/>
        <v>1449.7134603513271</v>
      </c>
    </row>
    <row r="317" spans="1:43">
      <c r="A317" s="166">
        <f t="shared" si="146"/>
        <v>316</v>
      </c>
      <c r="B317" s="478">
        <f t="shared" si="146"/>
        <v>40949</v>
      </c>
      <c r="C317" s="42">
        <f t="shared" si="127"/>
        <v>2</v>
      </c>
      <c r="D317" s="170">
        <f>COUNTIF('Rake Load'!C:C,Summary!B317)</f>
        <v>7</v>
      </c>
      <c r="E317" s="170">
        <f>SUMIF('Rake Load'!C:C,B317,'Rake Load'!K:K)</f>
        <v>24331.350000000006</v>
      </c>
      <c r="F317" s="44">
        <f>SUMIF('Rake Load'!C:C,B317,'Rake Load'!AZ:AZ)</f>
        <v>0.54097222222222219</v>
      </c>
      <c r="G317" s="44">
        <f t="shared" si="128"/>
        <v>7.7281746031746021E-2</v>
      </c>
      <c r="H317" s="45">
        <f t="shared" si="129"/>
        <v>1</v>
      </c>
      <c r="I317" s="45">
        <f t="shared" si="130"/>
        <v>51</v>
      </c>
      <c r="J317" s="44">
        <f>SUMIF('Rake Load'!C:C,B317,'Rake Load'!DK:DK)</f>
        <v>0</v>
      </c>
      <c r="K317" s="50">
        <f t="shared" si="131"/>
        <v>0.54097222222222219</v>
      </c>
      <c r="L317" s="50">
        <f t="shared" si="132"/>
        <v>7.7281746031746021E-2</v>
      </c>
      <c r="M317" s="59">
        <f t="shared" si="133"/>
        <v>1</v>
      </c>
      <c r="N317" s="59">
        <f t="shared" si="134"/>
        <v>51</v>
      </c>
      <c r="O317" s="480">
        <f>SUMIF(C$2:C317,C317,D$2:D317)</f>
        <v>47</v>
      </c>
      <c r="P317" s="42">
        <f>SUMIF(C$2:C317,C317,F$2:F317)</f>
        <v>4.8340277777777771</v>
      </c>
      <c r="Q317" s="46">
        <f t="shared" si="135"/>
        <v>0.10285165484633568</v>
      </c>
      <c r="R317" s="45">
        <f t="shared" si="136"/>
        <v>2</v>
      </c>
      <c r="S317" s="45">
        <f t="shared" si="137"/>
        <v>28</v>
      </c>
      <c r="T317" s="480">
        <f>SUM(D$2:D317)</f>
        <v>895</v>
      </c>
      <c r="U317" s="47">
        <f>SUMIF(C$2:C317,C317,E$2:E317)</f>
        <v>168688.05</v>
      </c>
      <c r="V317" s="47">
        <f>SUM(E$2:E317)</f>
        <v>3174729.0160000017</v>
      </c>
      <c r="W317" s="52">
        <f>SUM(F$2:F317)</f>
        <v>40826.115972222236</v>
      </c>
      <c r="X317" s="52">
        <f t="shared" si="138"/>
        <v>45.615772036002497</v>
      </c>
      <c r="Y317" s="45">
        <f t="shared" si="139"/>
        <v>14</v>
      </c>
      <c r="Z317" s="45">
        <f t="shared" si="140"/>
        <v>46</v>
      </c>
      <c r="AA317" s="47">
        <f>SUMIF('Rake Load'!C:C,Summary!B317,'Rake Load'!CA:CA)</f>
        <v>2.5416666666666665</v>
      </c>
      <c r="AB317" s="47">
        <f>SUMIF(C$2:C317,C317,AA$2:AA317)</f>
        <v>13.451388888888886</v>
      </c>
      <c r="AC317" s="47">
        <f>SUM(AA$2:AA317)</f>
        <v>335.68750000002336</v>
      </c>
      <c r="AD317" s="52">
        <f t="shared" si="141"/>
        <v>0.36309523809523808</v>
      </c>
      <c r="AE317" s="52">
        <f t="shared" si="142"/>
        <v>0.28619976359338056</v>
      </c>
      <c r="AF317" s="52">
        <f t="shared" si="143"/>
        <v>0.37506983240226072</v>
      </c>
      <c r="AG317" s="47">
        <f>SUMIF(Unloader!B:B,Summary!B317,Unloader!M:M)</f>
        <v>35935</v>
      </c>
      <c r="AH317" s="47">
        <f>SUMIF(C$2:C317,C317,AG$2:AG317)</f>
        <v>271626</v>
      </c>
      <c r="AI317" s="47">
        <f>SUM(AG$2:AG317)</f>
        <v>4067419</v>
      </c>
      <c r="AJ317" s="49">
        <f>SUMIF(Unloader!B:B,Summary!B317,Unloader!W:W)</f>
        <v>1</v>
      </c>
      <c r="AK317" s="49">
        <f>SUMIF(Unloader!B:B,Summary!B317,Unloader!AD:AD)+SUMIF(Unloader!B:B,Summary!B317,Unloader!BR:BR)+SUMIF(Unloader!B:B,Summary!B317,Unloader!BN:BN)</f>
        <v>0.23680555555555557</v>
      </c>
      <c r="AL317" s="49">
        <f>SUMIF(C$2:C317,C317,AJ$2:AJ317)</f>
        <v>8.0784722222222225</v>
      </c>
      <c r="AM317" s="49">
        <f>SUMIF(C$2:C317,C317,AK$2:AK317)</f>
        <v>1.3451388888888887</v>
      </c>
      <c r="AN317" s="37">
        <f t="shared" si="144"/>
        <v>1680.8539603960392</v>
      </c>
      <c r="AO317" s="37">
        <f>SUM(AJ$2:AJ317)</f>
        <v>125.51736111111111</v>
      </c>
      <c r="AP317" s="37">
        <f>SUM(AK$2:AK317)</f>
        <v>8.8840277777777761</v>
      </c>
      <c r="AQ317" s="37">
        <f t="shared" si="145"/>
        <v>1453.0648042297798</v>
      </c>
    </row>
    <row r="318" spans="1:43">
      <c r="A318" s="166">
        <f t="shared" si="146"/>
        <v>317</v>
      </c>
      <c r="B318" s="478">
        <f t="shared" si="146"/>
        <v>40950</v>
      </c>
      <c r="C318" s="42">
        <f t="shared" si="127"/>
        <v>2</v>
      </c>
      <c r="D318" s="170">
        <f>COUNTIF('Rake Load'!C:C,Summary!B318)</f>
        <v>4</v>
      </c>
      <c r="E318" s="170">
        <f>SUMIF('Rake Load'!C:C,B318,'Rake Load'!K:K)</f>
        <v>13714.8</v>
      </c>
      <c r="F318" s="44">
        <f>SUMIF('Rake Load'!C:C,B318,'Rake Load'!AZ:AZ)</f>
        <v>0.94375000000000009</v>
      </c>
      <c r="G318" s="44">
        <f t="shared" si="128"/>
        <v>0.23593750000000002</v>
      </c>
      <c r="H318" s="45">
        <f t="shared" si="129"/>
        <v>5</v>
      </c>
      <c r="I318" s="45">
        <f t="shared" si="130"/>
        <v>39</v>
      </c>
      <c r="J318" s="44">
        <f>SUMIF('Rake Load'!C:C,B318,'Rake Load'!DK:DK)</f>
        <v>0.30902777777777779</v>
      </c>
      <c r="K318" s="50">
        <f t="shared" si="131"/>
        <v>0.6347222222222223</v>
      </c>
      <c r="L318" s="50">
        <f t="shared" si="132"/>
        <v>0.15868055555555557</v>
      </c>
      <c r="M318" s="59">
        <f t="shared" si="133"/>
        <v>3</v>
      </c>
      <c r="N318" s="59">
        <f t="shared" si="134"/>
        <v>48</v>
      </c>
      <c r="O318" s="480">
        <f>SUMIF(C$2:C318,C318,D$2:D318)</f>
        <v>51</v>
      </c>
      <c r="P318" s="42">
        <f>SUMIF(C$2:C318,C318,F$2:F318)</f>
        <v>5.7777777777777768</v>
      </c>
      <c r="Q318" s="46">
        <f t="shared" si="135"/>
        <v>0.11328976034858386</v>
      </c>
      <c r="R318" s="45">
        <f t="shared" si="136"/>
        <v>2</v>
      </c>
      <c r="S318" s="45">
        <f t="shared" si="137"/>
        <v>43</v>
      </c>
      <c r="T318" s="480">
        <f>SUM(D$2:D318)</f>
        <v>899</v>
      </c>
      <c r="U318" s="47">
        <f>SUMIF(C$2:C318,C318,E$2:E318)</f>
        <v>182402.84999999998</v>
      </c>
      <c r="V318" s="47">
        <f>SUM(E$2:E318)</f>
        <v>3188443.8160000015</v>
      </c>
      <c r="W318" s="52">
        <f>SUM(F$2:F318)</f>
        <v>40827.059722222235</v>
      </c>
      <c r="X318" s="52">
        <f t="shared" si="138"/>
        <v>45.413859535286136</v>
      </c>
      <c r="Y318" s="45">
        <f t="shared" si="139"/>
        <v>9</v>
      </c>
      <c r="Z318" s="45">
        <f t="shared" si="140"/>
        <v>55</v>
      </c>
      <c r="AA318" s="47">
        <f>SUMIF('Rake Load'!C:C,Summary!B318,'Rake Load'!CA:CA)</f>
        <v>1.6736111111111109</v>
      </c>
      <c r="AB318" s="47">
        <f>SUMIF(C$2:C318,C318,AA$2:AA318)</f>
        <v>15.124999999999996</v>
      </c>
      <c r="AC318" s="47">
        <f>SUM(AA$2:AA318)</f>
        <v>337.36111111113445</v>
      </c>
      <c r="AD318" s="52">
        <f t="shared" si="141"/>
        <v>0.41840277777777773</v>
      </c>
      <c r="AE318" s="52">
        <f t="shared" si="142"/>
        <v>0.29656862745098034</v>
      </c>
      <c r="AF318" s="52">
        <f t="shared" si="143"/>
        <v>0.37526263749848104</v>
      </c>
      <c r="AG318" s="47">
        <f>SUMIF(Unloader!B:B,Summary!B318,Unloader!M:M)</f>
        <v>23622</v>
      </c>
      <c r="AH318" s="47">
        <f>SUMIF(C$2:C318,C318,AG$2:AG318)</f>
        <v>295248</v>
      </c>
      <c r="AI318" s="47">
        <f>SUM(AG$2:AG318)</f>
        <v>4091041</v>
      </c>
      <c r="AJ318" s="49">
        <f>SUMIF(Unloader!B:B,Summary!B318,Unloader!W:W)</f>
        <v>1</v>
      </c>
      <c r="AK318" s="49">
        <f>SUMIF(Unloader!B:B,Summary!B318,Unloader!AD:AD)+SUMIF(Unloader!B:B,Summary!B318,Unloader!BR:BR)+SUMIF(Unloader!B:B,Summary!B318,Unloader!BN:BN)</f>
        <v>0</v>
      </c>
      <c r="AL318" s="49">
        <f>SUMIF(C$2:C318,C318,AJ$2:AJ318)</f>
        <v>9.0784722222222225</v>
      </c>
      <c r="AM318" s="49">
        <f>SUMIF(C$2:C318,C318,AK$2:AK318)</f>
        <v>1.3451388888888887</v>
      </c>
      <c r="AN318" s="37">
        <f t="shared" si="144"/>
        <v>1590.7758620689654</v>
      </c>
      <c r="AO318" s="37">
        <f>SUM(AJ$2:AJ318)</f>
        <v>126.51736111111111</v>
      </c>
      <c r="AP318" s="37">
        <f>SUM(AK$2:AK318)</f>
        <v>8.8840277777777761</v>
      </c>
      <c r="AQ318" s="37">
        <f t="shared" si="145"/>
        <v>1449.0794134315668</v>
      </c>
    </row>
    <row r="319" spans="1:43">
      <c r="A319" s="166">
        <f t="shared" si="146"/>
        <v>318</v>
      </c>
      <c r="B319" s="478">
        <f t="shared" si="146"/>
        <v>40951</v>
      </c>
      <c r="C319" s="42">
        <f t="shared" si="127"/>
        <v>2</v>
      </c>
      <c r="D319" s="170">
        <f>COUNTIF('Rake Load'!C:C,Summary!B319)</f>
        <v>5</v>
      </c>
      <c r="E319" s="170">
        <f>SUMIF('Rake Load'!C:C,B319,'Rake Load'!K:K)</f>
        <v>17191.760000000002</v>
      </c>
      <c r="F319" s="44">
        <f>SUMIF('Rake Load'!C:C,B319,'Rake Load'!AZ:AZ)</f>
        <v>0.43194444444444441</v>
      </c>
      <c r="G319" s="44">
        <f t="shared" si="128"/>
        <v>8.6388888888888876E-2</v>
      </c>
      <c r="H319" s="45">
        <f t="shared" si="129"/>
        <v>2</v>
      </c>
      <c r="I319" s="45">
        <f t="shared" si="130"/>
        <v>4</v>
      </c>
      <c r="J319" s="44">
        <f>SUMIF('Rake Load'!C:C,B319,'Rake Load'!DK:DK)</f>
        <v>0</v>
      </c>
      <c r="K319" s="50">
        <f t="shared" si="131"/>
        <v>0.43194444444444441</v>
      </c>
      <c r="L319" s="50">
        <f t="shared" si="132"/>
        <v>8.6388888888888876E-2</v>
      </c>
      <c r="M319" s="59">
        <f t="shared" si="133"/>
        <v>2</v>
      </c>
      <c r="N319" s="59">
        <f t="shared" si="134"/>
        <v>4</v>
      </c>
      <c r="O319" s="480">
        <f>SUMIF(C$2:C319,C319,D$2:D319)</f>
        <v>56</v>
      </c>
      <c r="P319" s="42">
        <f>SUMIF(C$2:C319,C319,F$2:F319)</f>
        <v>6.2097222222222213</v>
      </c>
      <c r="Q319" s="46">
        <f t="shared" si="135"/>
        <v>0.11088789682539681</v>
      </c>
      <c r="R319" s="45">
        <f t="shared" si="136"/>
        <v>2</v>
      </c>
      <c r="S319" s="45">
        <f t="shared" si="137"/>
        <v>39</v>
      </c>
      <c r="T319" s="480">
        <f>SUM(D$2:D319)</f>
        <v>904</v>
      </c>
      <c r="U319" s="47">
        <f>SUMIF(C$2:C319,C319,E$2:E319)</f>
        <v>199594.61</v>
      </c>
      <c r="V319" s="47">
        <f>SUM(E$2:E319)</f>
        <v>3205635.5760000013</v>
      </c>
      <c r="W319" s="52">
        <f>SUM(F$2:F319)</f>
        <v>40827.491666666676</v>
      </c>
      <c r="X319" s="52">
        <f t="shared" si="138"/>
        <v>45.163154498525081</v>
      </c>
      <c r="Y319" s="45">
        <f t="shared" si="139"/>
        <v>3</v>
      </c>
      <c r="Z319" s="45">
        <f t="shared" si="140"/>
        <v>54</v>
      </c>
      <c r="AA319" s="47">
        <f>SUMIF('Rake Load'!C:C,Summary!B319,'Rake Load'!CA:CA)</f>
        <v>0.98958333333333326</v>
      </c>
      <c r="AB319" s="47">
        <f>SUMIF(C$2:C319,C319,AA$2:AA319)</f>
        <v>16.114583333333329</v>
      </c>
      <c r="AC319" s="47">
        <f>SUM(AA$2:AA319)</f>
        <v>338.35069444446776</v>
      </c>
      <c r="AD319" s="52">
        <f t="shared" si="141"/>
        <v>0.19791666666666666</v>
      </c>
      <c r="AE319" s="52">
        <f t="shared" si="142"/>
        <v>0.28776041666666657</v>
      </c>
      <c r="AF319" s="52">
        <f t="shared" si="143"/>
        <v>0.37428174164211037</v>
      </c>
      <c r="AG319" s="47">
        <f>SUMIF(Unloader!B:B,Summary!B319,Unloader!M:M)</f>
        <v>32185</v>
      </c>
      <c r="AH319" s="47">
        <f>SUMIF(C$2:C319,C319,AG$2:AG319)</f>
        <v>327433</v>
      </c>
      <c r="AI319" s="47">
        <f>SUM(AG$2:AG319)</f>
        <v>4123226</v>
      </c>
      <c r="AJ319" s="49">
        <f>SUMIF(Unloader!B:B,Summary!B319,Unloader!W:W)</f>
        <v>1</v>
      </c>
      <c r="AK319" s="49">
        <f>SUMIF(Unloader!B:B,Summary!B319,Unloader!AD:AD)+SUMIF(Unloader!B:B,Summary!B319,Unloader!BR:BR)+SUMIF(Unloader!B:B,Summary!B319,Unloader!BN:BN)</f>
        <v>9.0277777777777776E-2</v>
      </c>
      <c r="AL319" s="49">
        <f>SUMIF(C$2:C319,C319,AJ$2:AJ319)</f>
        <v>10.078472222222222</v>
      </c>
      <c r="AM319" s="49">
        <f>SUMIF(C$2:C319,C319,AK$2:AK319)</f>
        <v>1.4354166666666663</v>
      </c>
      <c r="AN319" s="37">
        <f t="shared" si="144"/>
        <v>1578.4975092399163</v>
      </c>
      <c r="AO319" s="37">
        <f>SUM(AJ$2:AJ319)</f>
        <v>127.51736111111111</v>
      </c>
      <c r="AP319" s="37">
        <f>SUM(AK$2:AK319)</f>
        <v>8.9743055555555546</v>
      </c>
      <c r="AQ319" s="37">
        <f t="shared" si="145"/>
        <v>1449.271596114867</v>
      </c>
    </row>
    <row r="320" spans="1:43">
      <c r="A320" s="166">
        <f t="shared" si="146"/>
        <v>319</v>
      </c>
      <c r="B320" s="478">
        <f t="shared" si="146"/>
        <v>40952</v>
      </c>
      <c r="C320" s="42">
        <f t="shared" si="127"/>
        <v>2</v>
      </c>
      <c r="D320" s="170">
        <f>COUNTIF('Rake Load'!C:C,Summary!B320)</f>
        <v>6</v>
      </c>
      <c r="E320" s="170">
        <f>SUMIF('Rake Load'!C:C,B320,'Rake Load'!K:K)</f>
        <v>21584.3</v>
      </c>
      <c r="F320" s="44">
        <f>SUMIF('Rake Load'!C:C,B320,'Rake Load'!AZ:AZ)</f>
        <v>0.96666666666666645</v>
      </c>
      <c r="G320" s="44">
        <f t="shared" si="128"/>
        <v>0.16111111111111107</v>
      </c>
      <c r="H320" s="45">
        <f t="shared" si="129"/>
        <v>3</v>
      </c>
      <c r="I320" s="45">
        <f t="shared" si="130"/>
        <v>52</v>
      </c>
      <c r="J320" s="44">
        <f>SUMIF('Rake Load'!C:C,B320,'Rake Load'!DK:DK)</f>
        <v>3.8194444444444441E-2</v>
      </c>
      <c r="K320" s="50">
        <f t="shared" si="131"/>
        <v>0.92847222222222203</v>
      </c>
      <c r="L320" s="50">
        <f t="shared" si="132"/>
        <v>0.15474537037037034</v>
      </c>
      <c r="M320" s="59">
        <f t="shared" si="133"/>
        <v>3</v>
      </c>
      <c r="N320" s="59">
        <f t="shared" si="134"/>
        <v>42</v>
      </c>
      <c r="O320" s="480">
        <f>SUMIF(C$2:C320,C320,D$2:D320)</f>
        <v>62</v>
      </c>
      <c r="P320" s="42">
        <f>SUMIF(C$2:C320,C320,F$2:F320)</f>
        <v>7.176388888888888</v>
      </c>
      <c r="Q320" s="46">
        <f t="shared" si="135"/>
        <v>0.11574820788530464</v>
      </c>
      <c r="R320" s="45">
        <f t="shared" si="136"/>
        <v>2</v>
      </c>
      <c r="S320" s="45">
        <f t="shared" si="137"/>
        <v>46</v>
      </c>
      <c r="T320" s="480">
        <f>SUM(D$2:D320)</f>
        <v>910</v>
      </c>
      <c r="U320" s="47">
        <f>SUMIF(C$2:C320,C320,E$2:E320)</f>
        <v>221178.90999999997</v>
      </c>
      <c r="V320" s="47">
        <f>SUM(E$2:E320)</f>
        <v>3227219.8760000011</v>
      </c>
      <c r="W320" s="52">
        <f>SUM(F$2:F320)</f>
        <v>40828.458333333343</v>
      </c>
      <c r="X320" s="52">
        <f t="shared" si="138"/>
        <v>44.86643772893774</v>
      </c>
      <c r="Y320" s="45">
        <f t="shared" si="139"/>
        <v>20</v>
      </c>
      <c r="Z320" s="45">
        <f t="shared" si="140"/>
        <v>47</v>
      </c>
      <c r="AA320" s="47">
        <f>SUMIF('Rake Load'!C:C,Summary!B320,'Rake Load'!CA:CA)</f>
        <v>1.7465277777777777</v>
      </c>
      <c r="AB320" s="47">
        <f>SUMIF(C$2:C320,C320,AA$2:AA320)</f>
        <v>17.861111111111107</v>
      </c>
      <c r="AC320" s="47">
        <f>SUM(AA$2:AA320)</f>
        <v>340.09722222224553</v>
      </c>
      <c r="AD320" s="52">
        <f t="shared" si="141"/>
        <v>0.29108796296296297</v>
      </c>
      <c r="AE320" s="52">
        <f t="shared" si="142"/>
        <v>0.28808243727598559</v>
      </c>
      <c r="AF320" s="52">
        <f t="shared" si="143"/>
        <v>0.37373321123323683</v>
      </c>
      <c r="AG320" s="47">
        <f>SUMIF(Unloader!B:B,Summary!B320,Unloader!M:M)</f>
        <v>43800</v>
      </c>
      <c r="AH320" s="47">
        <f>SUMIF(C$2:C320,C320,AG$2:AG320)</f>
        <v>371233</v>
      </c>
      <c r="AI320" s="47">
        <f>SUM(AG$2:AG320)</f>
        <v>4167026</v>
      </c>
      <c r="AJ320" s="49">
        <f>SUMIF(Unloader!B:B,Summary!B320,Unloader!W:W)</f>
        <v>1</v>
      </c>
      <c r="AK320" s="49">
        <f>SUMIF(Unloader!B:B,Summary!B320,Unloader!AD:AD)+SUMIF(Unloader!B:B,Summary!B320,Unloader!BR:BR)+SUMIF(Unloader!B:B,Summary!B320,Unloader!BN:BN)</f>
        <v>5.6250000000000001E-2</v>
      </c>
      <c r="AL320" s="49">
        <f>SUMIF(C$2:C320,C320,AJ$2:AJ320)</f>
        <v>11.078472222222222</v>
      </c>
      <c r="AM320" s="49">
        <f>SUMIF(C$2:C320,C320,AK$2:AK320)</f>
        <v>1.4916666666666663</v>
      </c>
      <c r="AN320" s="37">
        <f t="shared" si="144"/>
        <v>1613.4719304599778</v>
      </c>
      <c r="AO320" s="37">
        <f>SUM(AJ$2:AJ320)</f>
        <v>128.51736111111111</v>
      </c>
      <c r="AP320" s="37">
        <f>SUM(AK$2:AK320)</f>
        <v>9.030555555555555</v>
      </c>
      <c r="AQ320" s="37">
        <f t="shared" si="145"/>
        <v>1453.0983779008604</v>
      </c>
    </row>
    <row r="321" spans="1:43">
      <c r="A321" s="166">
        <f t="shared" si="146"/>
        <v>320</v>
      </c>
      <c r="B321" s="478">
        <f t="shared" si="146"/>
        <v>40953</v>
      </c>
      <c r="C321" s="42">
        <f t="shared" si="127"/>
        <v>2</v>
      </c>
      <c r="D321" s="170">
        <f>COUNTIF('Rake Load'!C:C,Summary!B321)</f>
        <v>4</v>
      </c>
      <c r="E321" s="170">
        <f>SUMIF('Rake Load'!C:C,B321,'Rake Load'!K:K)</f>
        <v>14796.789999999999</v>
      </c>
      <c r="F321" s="44">
        <f>SUMIF('Rake Load'!C:C,B321,'Rake Load'!AZ:AZ)</f>
        <v>0.60347222222222219</v>
      </c>
      <c r="G321" s="44">
        <f t="shared" si="128"/>
        <v>0.15086805555555555</v>
      </c>
      <c r="H321" s="45">
        <f t="shared" si="129"/>
        <v>3</v>
      </c>
      <c r="I321" s="45">
        <f t="shared" si="130"/>
        <v>37</v>
      </c>
      <c r="J321" s="44">
        <f>SUMIF('Rake Load'!C:C,B321,'Rake Load'!DK:DK)</f>
        <v>9.0277777777777787E-3</v>
      </c>
      <c r="K321" s="50">
        <f t="shared" si="131"/>
        <v>0.59444444444444444</v>
      </c>
      <c r="L321" s="50">
        <f t="shared" si="132"/>
        <v>0.14861111111111111</v>
      </c>
      <c r="M321" s="59">
        <f t="shared" si="133"/>
        <v>3</v>
      </c>
      <c r="N321" s="59">
        <f t="shared" si="134"/>
        <v>34</v>
      </c>
      <c r="O321" s="480">
        <f>SUMIF(C$2:C321,C321,D$2:D321)</f>
        <v>66</v>
      </c>
      <c r="P321" s="42">
        <f>SUMIF(C$2:C321,C321,F$2:F321)</f>
        <v>7.77986111111111</v>
      </c>
      <c r="Q321" s="46">
        <f t="shared" si="135"/>
        <v>0.11787668350168348</v>
      </c>
      <c r="R321" s="45">
        <f t="shared" si="136"/>
        <v>2</v>
      </c>
      <c r="S321" s="45">
        <f t="shared" si="137"/>
        <v>49</v>
      </c>
      <c r="T321" s="480">
        <f>SUM(D$2:D321)</f>
        <v>914</v>
      </c>
      <c r="U321" s="47">
        <f>SUMIF(C$2:C321,C321,E$2:E321)</f>
        <v>235975.69999999998</v>
      </c>
      <c r="V321" s="47">
        <f>SUM(E$2:E321)</f>
        <v>3242016.6660000011</v>
      </c>
      <c r="W321" s="52">
        <f>SUM(F$2:F321)</f>
        <v>40829.061805555568</v>
      </c>
      <c r="X321" s="52">
        <f t="shared" si="138"/>
        <v>44.670745957938259</v>
      </c>
      <c r="Y321" s="45">
        <f t="shared" si="139"/>
        <v>16</v>
      </c>
      <c r="Z321" s="45">
        <f t="shared" si="140"/>
        <v>5</v>
      </c>
      <c r="AA321" s="47">
        <f>SUMIF('Rake Load'!C:C,Summary!B321,'Rake Load'!CA:CA)</f>
        <v>1.052083333333333</v>
      </c>
      <c r="AB321" s="47">
        <f>SUMIF(C$2:C321,C321,AA$2:AA321)</f>
        <v>18.913194444444439</v>
      </c>
      <c r="AC321" s="47">
        <f>SUM(AA$2:AA321)</f>
        <v>341.14930555557885</v>
      </c>
      <c r="AD321" s="52">
        <f t="shared" si="141"/>
        <v>0.26302083333333326</v>
      </c>
      <c r="AE321" s="52">
        <f t="shared" si="142"/>
        <v>0.28656355218855212</v>
      </c>
      <c r="AF321" s="52">
        <f t="shared" si="143"/>
        <v>0.37324869316802939</v>
      </c>
      <c r="AG321" s="47">
        <f>SUMIF(Unloader!B:B,Summary!B321,Unloader!M:M)</f>
        <v>291</v>
      </c>
      <c r="AH321" s="47">
        <f>SUMIF(C$2:C321,C321,AG$2:AG321)</f>
        <v>371524</v>
      </c>
      <c r="AI321" s="47">
        <f>SUM(AG$2:AG321)</f>
        <v>4167317</v>
      </c>
      <c r="AJ321" s="49">
        <f>SUMIF(Unloader!B:B,Summary!B321,Unloader!W:W)</f>
        <v>4.1666666666666664E-2</v>
      </c>
      <c r="AK321" s="49">
        <f>SUMIF(Unloader!B:B,Summary!B321,Unloader!AD:AD)+SUMIF(Unloader!B:B,Summary!B321,Unloader!BR:BR)+SUMIF(Unloader!B:B,Summary!B321,Unloader!BN:BN)</f>
        <v>1.2499999999999999E-2</v>
      </c>
      <c r="AL321" s="49">
        <f>SUMIF(C$2:C321,C321,AJ$2:AJ321)</f>
        <v>11.120138888888889</v>
      </c>
      <c r="AM321" s="49">
        <f>SUMIF(C$2:C321,C321,AK$2:AK321)</f>
        <v>1.5041666666666662</v>
      </c>
      <c r="AN321" s="37">
        <f t="shared" si="144"/>
        <v>1609.8389542861269</v>
      </c>
      <c r="AO321" s="37">
        <f>SUM(AJ$2:AJ321)</f>
        <v>128.55902777777777</v>
      </c>
      <c r="AP321" s="37">
        <f>SUM(AK$2:AK321)</f>
        <v>9.0430555555555543</v>
      </c>
      <c r="AQ321" s="37">
        <f t="shared" si="145"/>
        <v>1452.8452147841699</v>
      </c>
    </row>
    <row r="322" spans="1:43">
      <c r="A322" s="166">
        <f t="shared" si="146"/>
        <v>321</v>
      </c>
      <c r="B322" s="478">
        <f t="shared" si="146"/>
        <v>40954</v>
      </c>
      <c r="C322" s="42">
        <f t="shared" si="127"/>
        <v>2</v>
      </c>
      <c r="D322" s="170">
        <f>COUNTIF('Rake Load'!C:C,Summary!B322)</f>
        <v>2</v>
      </c>
      <c r="E322" s="170">
        <f>SUMIF('Rake Load'!C:C,B322,'Rake Load'!K:K)</f>
        <v>6958.96</v>
      </c>
      <c r="F322" s="44">
        <f>SUMIF('Rake Load'!C:C,B322,'Rake Load'!AZ:AZ)</f>
        <v>0.27152777777777781</v>
      </c>
      <c r="G322" s="44">
        <f t="shared" si="128"/>
        <v>0.13576388888888891</v>
      </c>
      <c r="H322" s="45">
        <f t="shared" si="129"/>
        <v>3</v>
      </c>
      <c r="I322" s="45">
        <f t="shared" si="130"/>
        <v>15</v>
      </c>
      <c r="J322" s="44">
        <f>SUMIF('Rake Load'!C:C,B322,'Rake Load'!DK:DK)</f>
        <v>0</v>
      </c>
      <c r="K322" s="50">
        <f t="shared" si="131"/>
        <v>0.27152777777777781</v>
      </c>
      <c r="L322" s="50">
        <f t="shared" si="132"/>
        <v>0.13576388888888891</v>
      </c>
      <c r="M322" s="59">
        <f t="shared" si="133"/>
        <v>3</v>
      </c>
      <c r="N322" s="59">
        <f t="shared" si="134"/>
        <v>15</v>
      </c>
      <c r="O322" s="480">
        <f>SUMIF(C$2:C322,C322,D$2:D322)</f>
        <v>68</v>
      </c>
      <c r="P322" s="42">
        <f>SUMIF(C$2:C322,C322,F$2:F322)</f>
        <v>8.0513888888888872</v>
      </c>
      <c r="Q322" s="46">
        <f t="shared" si="135"/>
        <v>0.11840277777777775</v>
      </c>
      <c r="R322" s="45">
        <f t="shared" si="136"/>
        <v>2</v>
      </c>
      <c r="S322" s="45">
        <f t="shared" si="137"/>
        <v>50</v>
      </c>
      <c r="T322" s="480">
        <f>SUM(D$2:D322)</f>
        <v>916</v>
      </c>
      <c r="U322" s="47">
        <f>SUMIF(C$2:C322,C322,E$2:E322)</f>
        <v>242934.65999999997</v>
      </c>
      <c r="V322" s="47">
        <f>SUM(E$2:E322)</f>
        <v>3248975.6260000011</v>
      </c>
      <c r="W322" s="52">
        <f>SUM(F$2:F322)</f>
        <v>40829.333333333343</v>
      </c>
      <c r="X322" s="52">
        <f t="shared" si="138"/>
        <v>44.573508005822426</v>
      </c>
      <c r="Y322" s="45">
        <f t="shared" si="139"/>
        <v>13</v>
      </c>
      <c r="Z322" s="45">
        <f t="shared" si="140"/>
        <v>45</v>
      </c>
      <c r="AA322" s="47">
        <f>SUMIF('Rake Load'!C:C,Summary!B322,'Rake Load'!CA:CA)</f>
        <v>0.46180555555555552</v>
      </c>
      <c r="AB322" s="47">
        <f>SUMIF(C$2:C322,C322,AA$2:AA322)</f>
        <v>19.374999999999996</v>
      </c>
      <c r="AC322" s="47">
        <f>SUM(AA$2:AA322)</f>
        <v>341.61111111113439</v>
      </c>
      <c r="AD322" s="52">
        <f t="shared" si="141"/>
        <v>0.23090277777777776</v>
      </c>
      <c r="AE322" s="52">
        <f t="shared" si="142"/>
        <v>0.28492647058823523</v>
      </c>
      <c r="AF322" s="52">
        <f t="shared" si="143"/>
        <v>0.37293789422612927</v>
      </c>
      <c r="AG322" s="47">
        <f>SUMIF(Unloader!B:B,Summary!B322,Unloader!M:M)</f>
        <v>0</v>
      </c>
      <c r="AH322" s="47">
        <f>SUMIF(C$2:C322,C322,AG$2:AG322)</f>
        <v>371524</v>
      </c>
      <c r="AI322" s="47">
        <f>SUM(AG$2:AG322)</f>
        <v>4167317</v>
      </c>
      <c r="AJ322" s="49">
        <f>SUMIF(Unloader!B:B,Summary!B322,Unloader!W:W)</f>
        <v>0</v>
      </c>
      <c r="AK322" s="49">
        <f>SUMIF(Unloader!B:B,Summary!B322,Unloader!AD:AD)+SUMIF(Unloader!B:B,Summary!B322,Unloader!BR:BR)+SUMIF(Unloader!B:B,Summary!B322,Unloader!BN:BN)</f>
        <v>0</v>
      </c>
      <c r="AL322" s="49">
        <f>SUMIF(C$2:C322,C322,AJ$2:AJ322)</f>
        <v>11.120138888888889</v>
      </c>
      <c r="AM322" s="49">
        <f>SUMIF(C$2:C322,C322,AK$2:AK322)</f>
        <v>1.5041666666666662</v>
      </c>
      <c r="AN322" s="37">
        <f t="shared" si="144"/>
        <v>1609.8389542861269</v>
      </c>
      <c r="AO322" s="37">
        <f>SUM(AJ$2:AJ322)</f>
        <v>128.55902777777777</v>
      </c>
      <c r="AP322" s="37">
        <f>SUM(AK$2:AK322)</f>
        <v>9.0430555555555543</v>
      </c>
      <c r="AQ322" s="37">
        <f t="shared" si="145"/>
        <v>1452.8452147841699</v>
      </c>
    </row>
    <row r="323" spans="1:43">
      <c r="A323" s="166">
        <f t="shared" si="146"/>
        <v>322</v>
      </c>
      <c r="B323" s="478">
        <f t="shared" si="146"/>
        <v>40955</v>
      </c>
      <c r="C323" s="42">
        <f t="shared" si="127"/>
        <v>2</v>
      </c>
      <c r="D323" s="170">
        <f>COUNTIF('Rake Load'!C:C,Summary!B323)</f>
        <v>6</v>
      </c>
      <c r="E323" s="170">
        <f>SUMIF('Rake Load'!C:C,B323,'Rake Load'!K:K)</f>
        <v>21098.54</v>
      </c>
      <c r="F323" s="44">
        <f>SUMIF('Rake Load'!C:C,B323,'Rake Load'!AZ:AZ)</f>
        <v>0.98124999999999984</v>
      </c>
      <c r="G323" s="44">
        <f t="shared" si="128"/>
        <v>0.16354166666666664</v>
      </c>
      <c r="H323" s="45">
        <f t="shared" si="129"/>
        <v>3</v>
      </c>
      <c r="I323" s="45">
        <f t="shared" si="130"/>
        <v>55</v>
      </c>
      <c r="J323" s="44">
        <f>SUMIF('Rake Load'!C:C,B323,'Rake Load'!DK:DK)</f>
        <v>0</v>
      </c>
      <c r="K323" s="50">
        <f t="shared" si="131"/>
        <v>0.98124999999999984</v>
      </c>
      <c r="L323" s="50">
        <f t="shared" si="132"/>
        <v>0.16354166666666664</v>
      </c>
      <c r="M323" s="59">
        <f t="shared" si="133"/>
        <v>3</v>
      </c>
      <c r="N323" s="59">
        <f t="shared" si="134"/>
        <v>55</v>
      </c>
      <c r="O323" s="480">
        <f>SUMIF(C$2:C323,C323,D$2:D323)</f>
        <v>74</v>
      </c>
      <c r="P323" s="42">
        <f>SUMIF(C$2:C323,C323,F$2:F323)</f>
        <v>9.0326388888888864</v>
      </c>
      <c r="Q323" s="46">
        <f t="shared" si="135"/>
        <v>0.12206268768768766</v>
      </c>
      <c r="R323" s="45">
        <f t="shared" si="136"/>
        <v>2</v>
      </c>
      <c r="S323" s="45">
        <f t="shared" si="137"/>
        <v>55</v>
      </c>
      <c r="T323" s="480">
        <f>SUM(D$2:D323)</f>
        <v>922</v>
      </c>
      <c r="U323" s="47">
        <f>SUMIF(C$2:C323,C323,E$2:E323)</f>
        <v>264033.19999999995</v>
      </c>
      <c r="V323" s="47">
        <f>SUM(E$2:E323)</f>
        <v>3270074.1660000011</v>
      </c>
      <c r="W323" s="52">
        <f>SUM(F$2:F323)</f>
        <v>40830.31458333334</v>
      </c>
      <c r="X323" s="52">
        <f t="shared" si="138"/>
        <v>44.284506055676076</v>
      </c>
      <c r="Y323" s="45">
        <f t="shared" si="139"/>
        <v>6</v>
      </c>
      <c r="Z323" s="45">
        <f t="shared" si="140"/>
        <v>49</v>
      </c>
      <c r="AA323" s="47">
        <f>SUMIF('Rake Load'!C:C,Summary!B323,'Rake Load'!CA:CA)</f>
        <v>1.7777777777777772</v>
      </c>
      <c r="AB323" s="47">
        <f>SUMIF(C$2:C323,C323,AA$2:AA323)</f>
        <v>21.152777777777775</v>
      </c>
      <c r="AC323" s="47">
        <f>SUM(AA$2:AA323)</f>
        <v>343.38888888891216</v>
      </c>
      <c r="AD323" s="52">
        <f t="shared" si="141"/>
        <v>0.29629629629629622</v>
      </c>
      <c r="AE323" s="52">
        <f t="shared" si="142"/>
        <v>0.28584834834834832</v>
      </c>
      <c r="AF323" s="52">
        <f t="shared" si="143"/>
        <v>0.37243914196194378</v>
      </c>
      <c r="AG323" s="47">
        <f>SUMIF(Unloader!B:B,Summary!B323,Unloader!M:M)</f>
        <v>31987</v>
      </c>
      <c r="AH323" s="47">
        <f>SUMIF(C$2:C323,C323,AG$2:AG323)</f>
        <v>403511</v>
      </c>
      <c r="AI323" s="47">
        <f>SUM(AG$2:AG323)</f>
        <v>4199304</v>
      </c>
      <c r="AJ323" s="49">
        <f>SUMIF(Unloader!B:B,Summary!B323,Unloader!W:W)</f>
        <v>0.6875</v>
      </c>
      <c r="AK323" s="49">
        <f>SUMIF(Unloader!B:B,Summary!B323,Unloader!AD:AD)+SUMIF(Unloader!B:B,Summary!B323,Unloader!BR:BR)+SUMIF(Unloader!B:B,Summary!B323,Unloader!BN:BN)</f>
        <v>0.12847222222222224</v>
      </c>
      <c r="AL323" s="49">
        <f>SUMIF(C$2:C323,C323,AJ$2:AJ323)</f>
        <v>11.807638888888889</v>
      </c>
      <c r="AM323" s="49">
        <f>SUMIF(C$2:C323,C323,AK$2:AK323)</f>
        <v>1.6326388888888885</v>
      </c>
      <c r="AN323" s="37">
        <f t="shared" si="144"/>
        <v>1652.3791973791974</v>
      </c>
      <c r="AO323" s="37">
        <f>SUM(AJ$2:AJ323)</f>
        <v>129.24652777777777</v>
      </c>
      <c r="AP323" s="37">
        <f>SUM(AK$2:AK323)</f>
        <v>9.1715277777777757</v>
      </c>
      <c r="AQ323" s="37">
        <f t="shared" si="145"/>
        <v>1457.1809285863003</v>
      </c>
    </row>
    <row r="324" spans="1:43">
      <c r="A324" s="166">
        <f t="shared" si="146"/>
        <v>323</v>
      </c>
      <c r="B324" s="478">
        <f t="shared" si="146"/>
        <v>40956</v>
      </c>
      <c r="C324" s="42">
        <f t="shared" si="127"/>
        <v>2</v>
      </c>
      <c r="D324" s="170">
        <f>COUNTIF('Rake Load'!C:C,Summary!B324)</f>
        <v>4</v>
      </c>
      <c r="E324" s="170">
        <f>SUMIF('Rake Load'!C:C,B324,'Rake Load'!K:K)</f>
        <v>13686.480000000001</v>
      </c>
      <c r="F324" s="44">
        <f>SUMIF('Rake Load'!C:C,B324,'Rake Load'!AZ:AZ)</f>
        <v>0.31944444444444453</v>
      </c>
      <c r="G324" s="44">
        <f t="shared" si="128"/>
        <v>7.9861111111111133E-2</v>
      </c>
      <c r="H324" s="45">
        <f t="shared" si="129"/>
        <v>1</v>
      </c>
      <c r="I324" s="45">
        <f t="shared" si="130"/>
        <v>55</v>
      </c>
      <c r="J324" s="44">
        <f>SUMIF('Rake Load'!C:C,B324,'Rake Load'!DK:DK)</f>
        <v>0</v>
      </c>
      <c r="K324" s="50">
        <f t="shared" si="131"/>
        <v>0.31944444444444453</v>
      </c>
      <c r="L324" s="50">
        <f t="shared" si="132"/>
        <v>7.9861111111111133E-2</v>
      </c>
      <c r="M324" s="59">
        <f t="shared" si="133"/>
        <v>1</v>
      </c>
      <c r="N324" s="59">
        <f t="shared" si="134"/>
        <v>55</v>
      </c>
      <c r="O324" s="480">
        <f>SUMIF(C$2:C324,C324,D$2:D324)</f>
        <v>78</v>
      </c>
      <c r="P324" s="42">
        <f>SUMIF(C$2:C324,C324,F$2:F324)</f>
        <v>9.3520833333333311</v>
      </c>
      <c r="Q324" s="46">
        <f t="shared" si="135"/>
        <v>0.11989850427350425</v>
      </c>
      <c r="R324" s="45">
        <f t="shared" si="136"/>
        <v>2</v>
      </c>
      <c r="S324" s="45">
        <f t="shared" si="137"/>
        <v>52</v>
      </c>
      <c r="T324" s="480">
        <f>SUM(D$2:D324)</f>
        <v>926</v>
      </c>
      <c r="U324" s="47">
        <f>SUMIF(C$2:C324,C324,E$2:E324)</f>
        <v>277719.67999999993</v>
      </c>
      <c r="V324" s="47">
        <f>SUM(E$2:E324)</f>
        <v>3283760.6460000011</v>
      </c>
      <c r="W324" s="52">
        <f>SUM(F$2:F324)</f>
        <v>40830.634027777785</v>
      </c>
      <c r="X324" s="52">
        <f t="shared" si="138"/>
        <v>44.093557265418774</v>
      </c>
      <c r="Y324" s="45">
        <f t="shared" si="139"/>
        <v>2</v>
      </c>
      <c r="Z324" s="45">
        <f t="shared" si="140"/>
        <v>14</v>
      </c>
      <c r="AA324" s="47">
        <f>SUMIF('Rake Load'!C:C,Summary!B324,'Rake Load'!CA:CA)</f>
        <v>0.89583333333333326</v>
      </c>
      <c r="AB324" s="47">
        <f>SUMIF(C$2:C324,C324,AA$2:AA324)</f>
        <v>22.048611111111107</v>
      </c>
      <c r="AC324" s="47">
        <f>SUM(AA$2:AA324)</f>
        <v>344.28472222224548</v>
      </c>
      <c r="AD324" s="52">
        <f t="shared" si="141"/>
        <v>0.22395833333333331</v>
      </c>
      <c r="AE324" s="52">
        <f t="shared" si="142"/>
        <v>0.2826745014245014</v>
      </c>
      <c r="AF324" s="52">
        <f t="shared" si="143"/>
        <v>0.37179775617953076</v>
      </c>
      <c r="AG324" s="47">
        <f>SUMIF(Unloader!B:B,Summary!B324,Unloader!M:M)</f>
        <v>7434</v>
      </c>
      <c r="AH324" s="47">
        <f>SUMIF(C$2:C324,C324,AG$2:AG324)</f>
        <v>410945</v>
      </c>
      <c r="AI324" s="47">
        <f>SUM(AG$2:AG324)</f>
        <v>4206738</v>
      </c>
      <c r="AJ324" s="49">
        <f>SUMIF(Unloader!B:B,Summary!B324,Unloader!W:W)</f>
        <v>1</v>
      </c>
      <c r="AK324" s="49">
        <f>SUMIF(Unloader!B:B,Summary!B324,Unloader!AD:AD)+SUMIF(Unloader!B:B,Summary!B324,Unloader!BR:BR)+SUMIF(Unloader!B:B,Summary!B324,Unloader!BN:BN)</f>
        <v>0.85833333333333339</v>
      </c>
      <c r="AL324" s="49">
        <f>SUMIF(C$2:C324,C324,AJ$2:AJ324)</f>
        <v>12.807638888888889</v>
      </c>
      <c r="AM324" s="49">
        <f>SUMIF(C$2:C324,C324,AK$2:AK324)</f>
        <v>2.4909722222222221</v>
      </c>
      <c r="AN324" s="37">
        <f t="shared" si="144"/>
        <v>1659.7132471728594</v>
      </c>
      <c r="AO324" s="37">
        <f>SUM(AJ$2:AJ324)</f>
        <v>130.24652777777777</v>
      </c>
      <c r="AP324" s="37">
        <f>SUM(AK$2:AK324)</f>
        <v>10.02986111111111</v>
      </c>
      <c r="AQ324" s="37">
        <f t="shared" si="145"/>
        <v>1458.0403438236517</v>
      </c>
    </row>
    <row r="325" spans="1:43">
      <c r="A325" s="166">
        <f t="shared" si="146"/>
        <v>324</v>
      </c>
      <c r="B325" s="478">
        <f t="shared" si="146"/>
        <v>40957</v>
      </c>
      <c r="C325" s="42">
        <f t="shared" si="127"/>
        <v>2</v>
      </c>
      <c r="D325" s="170">
        <f>COUNTIF('Rake Load'!C:C,Summary!B325)</f>
        <v>5</v>
      </c>
      <c r="E325" s="170">
        <f>SUMIF('Rake Load'!C:C,B325,'Rake Load'!K:K)</f>
        <v>17971.52</v>
      </c>
      <c r="F325" s="44">
        <f>SUMIF('Rake Load'!C:C,B325,'Rake Load'!AZ:AZ)</f>
        <v>0.61111111111111116</v>
      </c>
      <c r="G325" s="44">
        <f t="shared" si="128"/>
        <v>0.12222222222222223</v>
      </c>
      <c r="H325" s="45">
        <f t="shared" si="129"/>
        <v>2</v>
      </c>
      <c r="I325" s="45">
        <f t="shared" si="130"/>
        <v>56</v>
      </c>
      <c r="J325" s="44">
        <f>SUMIF('Rake Load'!C:C,B325,'Rake Load'!DK:DK)</f>
        <v>2.0833333333333333E-3</v>
      </c>
      <c r="K325" s="50">
        <f t="shared" si="131"/>
        <v>0.60902777777777783</v>
      </c>
      <c r="L325" s="50">
        <f t="shared" si="132"/>
        <v>0.12180555555555557</v>
      </c>
      <c r="M325" s="59">
        <f t="shared" si="133"/>
        <v>2</v>
      </c>
      <c r="N325" s="59">
        <f t="shared" si="134"/>
        <v>55</v>
      </c>
      <c r="O325" s="480">
        <f>SUMIF(C$2:C325,C325,D$2:D325)</f>
        <v>83</v>
      </c>
      <c r="P325" s="42">
        <f>SUMIF(C$2:C325,C325,F$2:F325)</f>
        <v>9.9631944444444418</v>
      </c>
      <c r="Q325" s="46">
        <f t="shared" si="135"/>
        <v>0.12003848728246315</v>
      </c>
      <c r="R325" s="45">
        <f t="shared" si="136"/>
        <v>2</v>
      </c>
      <c r="S325" s="45">
        <f t="shared" si="137"/>
        <v>52</v>
      </c>
      <c r="T325" s="480">
        <f>SUM(D$2:D325)</f>
        <v>931</v>
      </c>
      <c r="U325" s="47">
        <f>SUMIF(C$2:C325,C325,E$2:E325)</f>
        <v>295691.19999999995</v>
      </c>
      <c r="V325" s="47">
        <f>SUM(E$2:E325)</f>
        <v>3301732.1660000011</v>
      </c>
      <c r="W325" s="52">
        <f>SUM(F$2:F325)</f>
        <v>40831.245138888895</v>
      </c>
      <c r="X325" s="52">
        <f t="shared" si="138"/>
        <v>43.85740616422008</v>
      </c>
      <c r="Y325" s="45">
        <f t="shared" si="139"/>
        <v>20</v>
      </c>
      <c r="Z325" s="45">
        <f t="shared" si="140"/>
        <v>34</v>
      </c>
      <c r="AA325" s="47">
        <f>SUMIF('Rake Load'!C:C,Summary!B325,'Rake Load'!CA:CA)</f>
        <v>1.864583333333333</v>
      </c>
      <c r="AB325" s="47">
        <f>SUMIF(C$2:C325,C325,AA$2:AA325)</f>
        <v>23.913194444444439</v>
      </c>
      <c r="AC325" s="47">
        <f>SUM(AA$2:AA325)</f>
        <v>346.14930555557879</v>
      </c>
      <c r="AD325" s="52">
        <f t="shared" si="141"/>
        <v>0.37291666666666662</v>
      </c>
      <c r="AE325" s="52">
        <f t="shared" si="142"/>
        <v>0.28811077643908961</v>
      </c>
      <c r="AF325" s="52">
        <f t="shared" si="143"/>
        <v>0.37180376536582038</v>
      </c>
      <c r="AG325" s="47">
        <f>SUMIF(Unloader!B:B,Summary!B325,Unloader!M:M)</f>
        <v>26566</v>
      </c>
      <c r="AH325" s="47">
        <f>SUMIF(C$2:C325,C325,AG$2:AG325)</f>
        <v>437511</v>
      </c>
      <c r="AI325" s="47">
        <f>SUM(AG$2:AG325)</f>
        <v>4233304</v>
      </c>
      <c r="AJ325" s="49">
        <f>SUMIF(Unloader!B:B,Summary!B325,Unloader!W:W)</f>
        <v>0.97916666666666663</v>
      </c>
      <c r="AK325" s="49">
        <f>SUMIF(Unloader!B:B,Summary!B325,Unloader!AD:AD)+SUMIF(Unloader!B:B,Summary!B325,Unloader!BR:BR)+SUMIF(Unloader!B:B,Summary!B325,Unloader!BN:BN)</f>
        <v>0.23819444444444446</v>
      </c>
      <c r="AL325" s="49">
        <f>SUMIF(C$2:C325,C325,AJ$2:AJ325)</f>
        <v>13.786805555555555</v>
      </c>
      <c r="AM325" s="49">
        <f>SUMIF(C$2:C325,C325,AK$2:AK325)</f>
        <v>2.7291666666666665</v>
      </c>
      <c r="AN325" s="37">
        <f t="shared" si="144"/>
        <v>1648.6001381649187</v>
      </c>
      <c r="AO325" s="37">
        <f>SUM(AJ$2:AJ325)</f>
        <v>131.22569444444443</v>
      </c>
      <c r="AP325" s="37">
        <f>SUM(AK$2:AK325)</f>
        <v>10.268055555555554</v>
      </c>
      <c r="AQ325" s="37">
        <f t="shared" si="145"/>
        <v>1458.2598361455746</v>
      </c>
    </row>
    <row r="326" spans="1:43">
      <c r="A326" s="166">
        <f t="shared" si="146"/>
        <v>325</v>
      </c>
      <c r="B326" s="478">
        <f t="shared" si="146"/>
        <v>40958</v>
      </c>
      <c r="C326" s="42">
        <f t="shared" si="127"/>
        <v>2</v>
      </c>
      <c r="D326" s="170">
        <f>COUNTIF('Rake Load'!C:C,Summary!B326)</f>
        <v>7</v>
      </c>
      <c r="E326" s="170">
        <f>SUMIF('Rake Load'!C:C,B326,'Rake Load'!K:K)</f>
        <v>25031.06</v>
      </c>
      <c r="F326" s="44">
        <f>SUMIF('Rake Load'!C:C,B326,'Rake Load'!AZ:AZ)</f>
        <v>1.2194444444444443</v>
      </c>
      <c r="G326" s="44">
        <f t="shared" si="128"/>
        <v>0.1742063492063492</v>
      </c>
      <c r="H326" s="45">
        <f t="shared" si="129"/>
        <v>4</v>
      </c>
      <c r="I326" s="45">
        <f t="shared" si="130"/>
        <v>10</v>
      </c>
      <c r="J326" s="44">
        <f>SUMIF('Rake Load'!C:C,B326,'Rake Load'!DK:DK)</f>
        <v>0</v>
      </c>
      <c r="K326" s="50">
        <f t="shared" si="131"/>
        <v>1.2194444444444443</v>
      </c>
      <c r="L326" s="50">
        <f t="shared" si="132"/>
        <v>0.1742063492063492</v>
      </c>
      <c r="M326" s="59">
        <f t="shared" si="133"/>
        <v>4</v>
      </c>
      <c r="N326" s="59">
        <f t="shared" si="134"/>
        <v>10</v>
      </c>
      <c r="O326" s="480">
        <f>SUMIF(C$2:C326,C326,D$2:D326)</f>
        <v>90</v>
      </c>
      <c r="P326" s="42">
        <f>SUMIF(C$2:C326,C326,F$2:F326)</f>
        <v>11.182638888888887</v>
      </c>
      <c r="Q326" s="46">
        <f t="shared" si="135"/>
        <v>0.12425154320987652</v>
      </c>
      <c r="R326" s="45">
        <f t="shared" si="136"/>
        <v>2</v>
      </c>
      <c r="S326" s="45">
        <f t="shared" si="137"/>
        <v>58</v>
      </c>
      <c r="T326" s="480">
        <f>SUM(D$2:D326)</f>
        <v>938</v>
      </c>
      <c r="U326" s="47">
        <f>SUMIF(C$2:C326,C326,E$2:E326)</f>
        <v>320722.25999999995</v>
      </c>
      <c r="V326" s="47">
        <f>SUM(E$2:E326)</f>
        <v>3326763.2260000012</v>
      </c>
      <c r="W326" s="52">
        <f>SUM(F$2:F326)</f>
        <v>40832.464583333342</v>
      </c>
      <c r="X326" s="52">
        <f t="shared" si="138"/>
        <v>43.531412135749832</v>
      </c>
      <c r="Y326" s="45">
        <f t="shared" si="139"/>
        <v>12</v>
      </c>
      <c r="Z326" s="45">
        <f t="shared" si="140"/>
        <v>45</v>
      </c>
      <c r="AA326" s="47">
        <f>SUMIF('Rake Load'!C:C,Summary!B326,'Rake Load'!CA:CA)</f>
        <v>3.0694444444444446</v>
      </c>
      <c r="AB326" s="47">
        <f>SUMIF(C$2:C326,C326,AA$2:AA326)</f>
        <v>26.982638888888886</v>
      </c>
      <c r="AC326" s="47">
        <f>SUM(AA$2:AA326)</f>
        <v>349.21875000002325</v>
      </c>
      <c r="AD326" s="52">
        <f t="shared" si="141"/>
        <v>0.43849206349206354</v>
      </c>
      <c r="AE326" s="52">
        <f t="shared" si="142"/>
        <v>0.29980709876543205</v>
      </c>
      <c r="AF326" s="52">
        <f t="shared" si="143"/>
        <v>0.37230143923243419</v>
      </c>
      <c r="AG326" s="47">
        <f>SUMIF(Unloader!B:B,Summary!B326,Unloader!M:M)</f>
        <v>24245</v>
      </c>
      <c r="AH326" s="47">
        <f>SUMIF(C$2:C326,C326,AG$2:AG326)</f>
        <v>461756</v>
      </c>
      <c r="AI326" s="47">
        <f>SUM(AG$2:AG326)</f>
        <v>4257549</v>
      </c>
      <c r="AJ326" s="49">
        <f>SUMIF(Unloader!B:B,Summary!B326,Unloader!W:W)</f>
        <v>0.88194444444444453</v>
      </c>
      <c r="AK326" s="49">
        <f>SUMIF(Unloader!B:B,Summary!B326,Unloader!AD:AD)+SUMIF(Unloader!B:B,Summary!B326,Unloader!BR:BR)+SUMIF(Unloader!B:B,Summary!B326,Unloader!BN:BN)</f>
        <v>0.23750000000000002</v>
      </c>
      <c r="AL326" s="49">
        <f>SUMIF(C$2:C326,C326,AJ$2:AJ326)</f>
        <v>14.668749999999999</v>
      </c>
      <c r="AM326" s="49">
        <f>SUMIF(C$2:C326,C326,AK$2:AK326)</f>
        <v>2.9666666666666663</v>
      </c>
      <c r="AN326" s="37">
        <f t="shared" si="144"/>
        <v>1644.1374399145452</v>
      </c>
      <c r="AO326" s="37">
        <f>SUM(AJ$2:AJ326)</f>
        <v>132.10763888888889</v>
      </c>
      <c r="AP326" s="37">
        <f>SUM(AK$2:AK326)</f>
        <v>10.505555555555555</v>
      </c>
      <c r="AQ326" s="37">
        <f t="shared" si="145"/>
        <v>1458.8391098014356</v>
      </c>
    </row>
    <row r="327" spans="1:43">
      <c r="A327" s="166">
        <f t="shared" si="146"/>
        <v>326</v>
      </c>
      <c r="B327" s="478">
        <f t="shared" si="146"/>
        <v>40959</v>
      </c>
      <c r="C327" s="42">
        <f t="shared" si="127"/>
        <v>2</v>
      </c>
      <c r="D327" s="170">
        <v>6</v>
      </c>
      <c r="E327" s="170">
        <v>13896.57</v>
      </c>
      <c r="F327" s="44">
        <f>SUMIF('Rake Load'!C:C,B327,'Rake Load'!AZ:AZ)</f>
        <v>0.84652777777777777</v>
      </c>
      <c r="G327" s="44">
        <f>F327/D327</f>
        <v>0.14108796296296297</v>
      </c>
      <c r="H327" s="45">
        <f t="shared" si="129"/>
        <v>3</v>
      </c>
      <c r="I327" s="45">
        <f t="shared" si="130"/>
        <v>23</v>
      </c>
      <c r="J327" s="44">
        <f>SUMIF('Rake Load'!C:C,B327,'Rake Load'!DK:DK)</f>
        <v>0</v>
      </c>
      <c r="K327" s="50">
        <f>F327-J327</f>
        <v>0.84652777777777777</v>
      </c>
      <c r="L327" s="50">
        <f t="shared" si="132"/>
        <v>0.14108796296296297</v>
      </c>
      <c r="M327" s="59">
        <f t="shared" si="133"/>
        <v>3</v>
      </c>
      <c r="N327" s="59">
        <f t="shared" si="134"/>
        <v>23</v>
      </c>
      <c r="O327" s="480">
        <f>SUMIF(C$2:C327,C327,D$2:D327)</f>
        <v>96</v>
      </c>
      <c r="P327" s="42">
        <f>SUMIF(C$2:C327,C327,F$2:F327)</f>
        <v>12.029166666666665</v>
      </c>
      <c r="Q327" s="46">
        <f t="shared" si="135"/>
        <v>0.12530381944444444</v>
      </c>
      <c r="R327" s="45">
        <f t="shared" si="136"/>
        <v>3</v>
      </c>
      <c r="S327" s="45">
        <f t="shared" si="137"/>
        <v>0</v>
      </c>
      <c r="T327" s="480">
        <f>SUM(D$2:D327)</f>
        <v>944</v>
      </c>
      <c r="U327" s="47">
        <f>SUMIF(C$2:C327,C327,E$2:E327)</f>
        <v>334618.82999999996</v>
      </c>
      <c r="V327" s="47">
        <f>SUM(E$2:E327)</f>
        <v>3340659.796000001</v>
      </c>
      <c r="W327" s="52">
        <f>SUM(F$2:F327)</f>
        <v>40833.311111111121</v>
      </c>
      <c r="X327" s="52">
        <f t="shared" si="138"/>
        <v>43.255626177024496</v>
      </c>
      <c r="Y327" s="45">
        <f t="shared" si="139"/>
        <v>6</v>
      </c>
      <c r="Z327" s="45">
        <f t="shared" si="140"/>
        <v>8</v>
      </c>
      <c r="AA327" s="47">
        <f>SUMIF('Rake Load'!C:C,Summary!B327,'Rake Load'!CA:CA)</f>
        <v>1.7118055555555554</v>
      </c>
      <c r="AB327" s="47">
        <f>SUMIF(C$2:C327,C327,AA$2:AA327)</f>
        <v>28.694444444444443</v>
      </c>
      <c r="AC327" s="47">
        <f>SUM(AA$2:AA327)</f>
        <v>350.93055555557879</v>
      </c>
      <c r="AD327" s="52">
        <f t="shared" si="141"/>
        <v>0.28530092592592587</v>
      </c>
      <c r="AE327" s="52">
        <f t="shared" si="142"/>
        <v>0.29890046296296297</v>
      </c>
      <c r="AF327" s="52">
        <f t="shared" si="143"/>
        <v>0.37174846986819787</v>
      </c>
      <c r="AG327" s="47">
        <f>SUMIF(Unloader!B:B,Summary!B327,Unloader!M:M)</f>
        <v>12860</v>
      </c>
      <c r="AH327" s="47">
        <f>SUMIF(C$2:C327,C327,AG$2:AG327)</f>
        <v>474616</v>
      </c>
      <c r="AI327" s="47">
        <f>SUM(AG$2:AG327)</f>
        <v>4270409</v>
      </c>
      <c r="AJ327" s="49">
        <f>SUMIF(Unloader!B:B,Summary!B327,Unloader!W:W)</f>
        <v>1</v>
      </c>
      <c r="AK327" s="49">
        <f>SUMIF(Unloader!B:B,Summary!B327,Unloader!AD:AD)+SUMIF(Unloader!B:B,Summary!B327,Unloader!BR:BR)+SUMIF(Unloader!B:B,Summary!B327,Unloader!BN:BN)</f>
        <v>0.71111111111111114</v>
      </c>
      <c r="AL327" s="49">
        <f>SUMIF(C$2:C327,C327,AJ$2:AJ327)</f>
        <v>15.668749999999999</v>
      </c>
      <c r="AM327" s="49">
        <f>SUMIF(C$2:C327,C327,AK$2:AK327)</f>
        <v>3.6777777777777776</v>
      </c>
      <c r="AN327" s="37">
        <f t="shared" si="144"/>
        <v>1649.2129495569582</v>
      </c>
      <c r="AO327" s="37">
        <f>SUM(AJ$2:AJ327)</f>
        <v>133.10763888888889</v>
      </c>
      <c r="AP327" s="37">
        <f>SUM(AK$2:AK327)</f>
        <v>11.216666666666665</v>
      </c>
      <c r="AQ327" s="37">
        <f t="shared" si="145"/>
        <v>1459.7775790067399</v>
      </c>
    </row>
    <row r="328" spans="1:43">
      <c r="A328" s="166">
        <f t="shared" ref="A328:B343" si="147">A327+1</f>
        <v>327</v>
      </c>
      <c r="B328" s="478">
        <f t="shared" si="147"/>
        <v>40960</v>
      </c>
      <c r="C328" s="42">
        <f t="shared" si="127"/>
        <v>2</v>
      </c>
      <c r="D328" s="170">
        <f>COUNTIF('Rake Load'!C:C,Summary!B328)</f>
        <v>6</v>
      </c>
      <c r="E328" s="170">
        <f>SUMIF('Rake Load'!C:C,B328,'Rake Load'!K:K)</f>
        <v>22188.65</v>
      </c>
      <c r="F328" s="44">
        <f>SUMIF('Rake Load'!C:C,B328,'Rake Load'!AZ:AZ)</f>
        <v>0.71875</v>
      </c>
      <c r="G328" s="44">
        <f t="shared" si="128"/>
        <v>0.11979166666666667</v>
      </c>
      <c r="H328" s="45">
        <f t="shared" si="129"/>
        <v>2</v>
      </c>
      <c r="I328" s="45">
        <f t="shared" si="130"/>
        <v>52</v>
      </c>
      <c r="J328" s="44">
        <f>SUMIF('Rake Load'!C:C,B328,'Rake Load'!DK:DK)</f>
        <v>0</v>
      </c>
      <c r="K328" s="50">
        <f t="shared" si="131"/>
        <v>0.71875</v>
      </c>
      <c r="L328" s="50">
        <f t="shared" si="132"/>
        <v>0.11979166666666667</v>
      </c>
      <c r="M328" s="59">
        <f t="shared" si="133"/>
        <v>2</v>
      </c>
      <c r="N328" s="59">
        <f t="shared" si="134"/>
        <v>52</v>
      </c>
      <c r="O328" s="480">
        <f>SUMIF(C$2:C328,C328,D$2:D328)</f>
        <v>102</v>
      </c>
      <c r="P328" s="42">
        <f>SUMIF(C$2:C328,C328,F$2:F328)</f>
        <v>12.747916666666665</v>
      </c>
      <c r="Q328" s="46">
        <f t="shared" si="135"/>
        <v>0.12497957516339868</v>
      </c>
      <c r="R328" s="45">
        <f t="shared" si="136"/>
        <v>2</v>
      </c>
      <c r="S328" s="45">
        <f t="shared" si="137"/>
        <v>59</v>
      </c>
      <c r="T328" s="480">
        <f>SUM(D$2:D328)</f>
        <v>950</v>
      </c>
      <c r="U328" s="47">
        <f>SUMIF(C$2:C328,C328,E$2:E328)</f>
        <v>356807.48</v>
      </c>
      <c r="V328" s="47">
        <f>SUM(E$2:E328)</f>
        <v>3362848.4460000009</v>
      </c>
      <c r="W328" s="52">
        <f>SUM(F$2:F328)</f>
        <v>40834.029861111121</v>
      </c>
      <c r="X328" s="52">
        <f t="shared" si="138"/>
        <v>42.983189327485391</v>
      </c>
      <c r="Y328" s="45">
        <f t="shared" si="139"/>
        <v>23</v>
      </c>
      <c r="Z328" s="45">
        <f t="shared" si="140"/>
        <v>35</v>
      </c>
      <c r="AA328" s="47">
        <f>SUMIF('Rake Load'!C:C,Summary!B328,'Rake Load'!CA:CA)</f>
        <v>1.5798611111111112</v>
      </c>
      <c r="AB328" s="47">
        <f>SUMIF(C$2:C328,C328,AA$2:AA328)</f>
        <v>30.274305555555554</v>
      </c>
      <c r="AC328" s="47">
        <f>SUM(AA$2:AA328)</f>
        <v>352.51041666668988</v>
      </c>
      <c r="AD328" s="52">
        <f t="shared" si="141"/>
        <v>0.26331018518518517</v>
      </c>
      <c r="AE328" s="52">
        <f t="shared" si="142"/>
        <v>0.29680691721132896</v>
      </c>
      <c r="AF328" s="52">
        <f t="shared" si="143"/>
        <v>0.37106359649125248</v>
      </c>
      <c r="AG328" s="47">
        <f>SUMIF(Unloader!B:B,Summary!B328,Unloader!M:M)</f>
        <v>17894</v>
      </c>
      <c r="AH328" s="47">
        <f>SUMIF(C$2:C328,C328,AG$2:AG328)</f>
        <v>492510</v>
      </c>
      <c r="AI328" s="47">
        <f>SUM(AG$2:AG328)</f>
        <v>4288303</v>
      </c>
      <c r="AJ328" s="49">
        <f>SUMIF(Unloader!B:B,Summary!B328,Unloader!W:W)</f>
        <v>0.8125</v>
      </c>
      <c r="AK328" s="49">
        <f>SUMIF(Unloader!B:B,Summary!B328,Unloader!AD:AD)+SUMIF(Unloader!B:B,Summary!B328,Unloader!BR:BR)+SUMIF(Unloader!B:B,Summary!B328,Unloader!BN:BN)</f>
        <v>9.9999999999999992E-2</v>
      </c>
      <c r="AL328" s="49">
        <f>SUMIF(C$2:C328,C328,AJ$2:AJ328)</f>
        <v>16.481249999999999</v>
      </c>
      <c r="AM328" s="49">
        <f>SUMIF(C$2:C328,C328,AK$2:AK328)</f>
        <v>3.7777777777777777</v>
      </c>
      <c r="AN328" s="37">
        <f t="shared" si="144"/>
        <v>1615.4047996501395</v>
      </c>
      <c r="AO328" s="37">
        <f>SUM(AJ$2:AJ328)</f>
        <v>133.92013888888889</v>
      </c>
      <c r="AP328" s="37">
        <f>SUM(AK$2:AK328)</f>
        <v>11.316666666666665</v>
      </c>
      <c r="AQ328" s="37">
        <f t="shared" si="145"/>
        <v>1457.3754595041603</v>
      </c>
    </row>
    <row r="329" spans="1:43">
      <c r="A329" s="166">
        <f t="shared" si="147"/>
        <v>328</v>
      </c>
      <c r="B329" s="478">
        <f t="shared" si="147"/>
        <v>40961</v>
      </c>
      <c r="C329" s="42">
        <f t="shared" si="127"/>
        <v>2</v>
      </c>
      <c r="D329" s="170">
        <f>COUNTIF('Rake Load'!C:C,Summary!B329)</f>
        <v>3</v>
      </c>
      <c r="E329" s="170">
        <f>SUMIF('Rake Load'!C:C,B329,'Rake Load'!K:K)</f>
        <v>10615.07</v>
      </c>
      <c r="F329" s="44">
        <f>SUMIF('Rake Load'!C:C,B329,'Rake Load'!AZ:AZ)</f>
        <v>0.27708333333333329</v>
      </c>
      <c r="G329" s="44">
        <f t="shared" si="128"/>
        <v>9.2361111111111102E-2</v>
      </c>
      <c r="H329" s="45">
        <f t="shared" si="129"/>
        <v>2</v>
      </c>
      <c r="I329" s="45">
        <f t="shared" si="130"/>
        <v>13</v>
      </c>
      <c r="J329" s="44">
        <f>SUMIF('Rake Load'!C:C,B329,'Rake Load'!DK:DK)</f>
        <v>0</v>
      </c>
      <c r="K329" s="50">
        <f t="shared" si="131"/>
        <v>0.27708333333333329</v>
      </c>
      <c r="L329" s="50">
        <f t="shared" si="132"/>
        <v>9.2361111111111102E-2</v>
      </c>
      <c r="M329" s="59">
        <f t="shared" si="133"/>
        <v>2</v>
      </c>
      <c r="N329" s="59">
        <f t="shared" si="134"/>
        <v>13</v>
      </c>
      <c r="O329" s="480">
        <f>SUMIF(C$2:C329,C329,D$2:D329)</f>
        <v>105</v>
      </c>
      <c r="P329" s="42">
        <f>SUMIF(C$2:C329,C329,F$2:F329)</f>
        <v>13.024999999999999</v>
      </c>
      <c r="Q329" s="46">
        <f t="shared" si="135"/>
        <v>0.12404761904761903</v>
      </c>
      <c r="R329" s="45">
        <f t="shared" si="136"/>
        <v>2</v>
      </c>
      <c r="S329" s="45">
        <f t="shared" si="137"/>
        <v>58</v>
      </c>
      <c r="T329" s="480">
        <f>SUM(D$2:D329)</f>
        <v>953</v>
      </c>
      <c r="U329" s="47">
        <f>SUMIF(C$2:C329,C329,E$2:E329)</f>
        <v>367422.55</v>
      </c>
      <c r="V329" s="47">
        <f>SUM(E$2:E329)</f>
        <v>3373463.5160000008</v>
      </c>
      <c r="W329" s="52">
        <f>SUM(F$2:F329)</f>
        <v>40834.306944444455</v>
      </c>
      <c r="X329" s="52">
        <f t="shared" si="138"/>
        <v>42.848170980529332</v>
      </c>
      <c r="Y329" s="45">
        <f t="shared" si="139"/>
        <v>20</v>
      </c>
      <c r="Z329" s="45">
        <f t="shared" si="140"/>
        <v>21</v>
      </c>
      <c r="AA329" s="47">
        <f>SUMIF('Rake Load'!C:C,Summary!B329,'Rake Load'!CA:CA)</f>
        <v>0.7222222222222221</v>
      </c>
      <c r="AB329" s="47">
        <f>SUMIF(C$2:C329,C329,AA$2:AA329)</f>
        <v>30.996527777777775</v>
      </c>
      <c r="AC329" s="47">
        <f>SUM(AA$2:AA329)</f>
        <v>353.23263888891211</v>
      </c>
      <c r="AD329" s="52">
        <f t="shared" si="141"/>
        <v>0.2407407407407407</v>
      </c>
      <c r="AE329" s="52">
        <f t="shared" si="142"/>
        <v>0.29520502645502644</v>
      </c>
      <c r="AF329" s="52">
        <f t="shared" si="143"/>
        <v>0.37065334615835477</v>
      </c>
      <c r="AG329" s="47">
        <f>SUMIF(Unloader!B:B,Summary!B329,Unloader!M:M)</f>
        <v>0</v>
      </c>
      <c r="AH329" s="47">
        <f>SUMIF(C$2:C329,C329,AG$2:AG329)</f>
        <v>492510</v>
      </c>
      <c r="AI329" s="47">
        <f>SUM(AG$2:AG329)</f>
        <v>4288303</v>
      </c>
      <c r="AJ329" s="49">
        <f>SUMIF(Unloader!B:B,Summary!B329,Unloader!W:W)</f>
        <v>0</v>
      </c>
      <c r="AK329" s="49">
        <f>SUMIF(Unloader!B:B,Summary!B329,Unloader!AD:AD)+SUMIF(Unloader!B:B,Summary!B329,Unloader!BR:BR)+SUMIF(Unloader!B:B,Summary!B329,Unloader!BN:BN)</f>
        <v>0</v>
      </c>
      <c r="AL329" s="49">
        <f>SUMIF(C$2:C329,C329,AJ$2:AJ329)</f>
        <v>16.481249999999999</v>
      </c>
      <c r="AM329" s="49">
        <f>SUMIF(C$2:C329,C329,AK$2:AK329)</f>
        <v>3.7777777777777777</v>
      </c>
      <c r="AN329" s="37">
        <f t="shared" si="144"/>
        <v>1615.4047996501395</v>
      </c>
      <c r="AO329" s="37">
        <f>SUM(AJ$2:AJ329)</f>
        <v>133.92013888888889</v>
      </c>
      <c r="AP329" s="37">
        <f>SUM(AK$2:AK329)</f>
        <v>11.316666666666665</v>
      </c>
      <c r="AQ329" s="37">
        <f t="shared" si="145"/>
        <v>1457.3754595041603</v>
      </c>
    </row>
    <row r="330" spans="1:43">
      <c r="A330" s="166">
        <f t="shared" si="147"/>
        <v>329</v>
      </c>
      <c r="B330" s="478">
        <f t="shared" si="147"/>
        <v>40962</v>
      </c>
      <c r="C330" s="42">
        <f t="shared" si="127"/>
        <v>2</v>
      </c>
      <c r="D330" s="170">
        <f>COUNTIF('Rake Load'!C:C,Summary!B330)</f>
        <v>5</v>
      </c>
      <c r="E330" s="170">
        <f>SUMIF('Rake Load'!C:C,B330,'Rake Load'!K:K)</f>
        <v>17630.379999999997</v>
      </c>
      <c r="F330" s="44">
        <f>SUMIF('Rake Load'!C:C,B330,'Rake Load'!AZ:AZ)</f>
        <v>0.5395833333333333</v>
      </c>
      <c r="G330" s="44">
        <f t="shared" si="128"/>
        <v>0.10791666666666666</v>
      </c>
      <c r="H330" s="45">
        <f t="shared" si="129"/>
        <v>2</v>
      </c>
      <c r="I330" s="45">
        <f t="shared" si="130"/>
        <v>35</v>
      </c>
      <c r="J330" s="44">
        <f>SUMIF('Rake Load'!C:C,B330,'Rake Load'!DK:DK)</f>
        <v>0</v>
      </c>
      <c r="K330" s="50">
        <f t="shared" si="131"/>
        <v>0.5395833333333333</v>
      </c>
      <c r="L330" s="50">
        <f t="shared" si="132"/>
        <v>0.10791666666666666</v>
      </c>
      <c r="M330" s="59">
        <f t="shared" si="133"/>
        <v>2</v>
      </c>
      <c r="N330" s="59">
        <f t="shared" si="134"/>
        <v>35</v>
      </c>
      <c r="O330" s="480">
        <f>SUMIF(C$2:C330,C330,D$2:D330)</f>
        <v>110</v>
      </c>
      <c r="P330" s="42">
        <f>SUMIF(C$2:C330,C330,F$2:F330)</f>
        <v>13.564583333333331</v>
      </c>
      <c r="Q330" s="46">
        <f t="shared" si="135"/>
        <v>0.12331439393939392</v>
      </c>
      <c r="R330" s="45">
        <f t="shared" si="136"/>
        <v>2</v>
      </c>
      <c r="S330" s="45">
        <f t="shared" si="137"/>
        <v>57</v>
      </c>
      <c r="T330" s="480">
        <f>SUM(D$2:D330)</f>
        <v>958</v>
      </c>
      <c r="U330" s="47">
        <f>SUMIF(C$2:C330,C330,E$2:E330)</f>
        <v>385052.93</v>
      </c>
      <c r="V330" s="47">
        <f>SUM(E$2:E330)</f>
        <v>3391093.8960000006</v>
      </c>
      <c r="W330" s="52">
        <f>SUM(F$2:F330)</f>
        <v>40834.846527777787</v>
      </c>
      <c r="X330" s="52">
        <f t="shared" si="138"/>
        <v>42.625100759684535</v>
      </c>
      <c r="Y330" s="45">
        <f t="shared" si="139"/>
        <v>15</v>
      </c>
      <c r="Z330" s="45">
        <f t="shared" si="140"/>
        <v>0</v>
      </c>
      <c r="AA330" s="47">
        <f>SUMIF('Rake Load'!C:C,Summary!B330,'Rake Load'!CA:CA)</f>
        <v>1.2569444444444446</v>
      </c>
      <c r="AB330" s="47">
        <f>SUMIF(C$2:C330,C330,AA$2:AA330)</f>
        <v>32.253472222222221</v>
      </c>
      <c r="AC330" s="47">
        <f>SUM(AA$2:AA330)</f>
        <v>354.48958333335656</v>
      </c>
      <c r="AD330" s="52">
        <f t="shared" si="141"/>
        <v>0.25138888888888894</v>
      </c>
      <c r="AE330" s="52">
        <f t="shared" si="142"/>
        <v>0.29321338383838386</v>
      </c>
      <c r="AF330" s="52">
        <f t="shared" si="143"/>
        <v>0.37003088030621772</v>
      </c>
      <c r="AG330" s="47">
        <f>SUMIF(Unloader!B:B,Summary!B330,Unloader!M:M)</f>
        <v>0</v>
      </c>
      <c r="AH330" s="47">
        <f>SUMIF(C$2:C330,C330,AG$2:AG330)</f>
        <v>492510</v>
      </c>
      <c r="AI330" s="47">
        <f>SUM(AG$2:AG330)</f>
        <v>4288303</v>
      </c>
      <c r="AJ330" s="49">
        <f>SUMIF(Unloader!B:B,Summary!B330,Unloader!W:W)</f>
        <v>0</v>
      </c>
      <c r="AK330" s="49">
        <f>SUMIF(Unloader!B:B,Summary!B330,Unloader!AD:AD)+SUMIF(Unloader!B:B,Summary!B330,Unloader!BR:BR)+SUMIF(Unloader!B:B,Summary!B330,Unloader!BN:BN)</f>
        <v>0</v>
      </c>
      <c r="AL330" s="49">
        <f>SUMIF(C$2:C330,C330,AJ$2:AJ330)</f>
        <v>16.481249999999999</v>
      </c>
      <c r="AM330" s="49">
        <f>SUMIF(C$2:C330,C330,AK$2:AK330)</f>
        <v>3.7777777777777777</v>
      </c>
      <c r="AN330" s="37">
        <f t="shared" si="144"/>
        <v>1615.4047996501395</v>
      </c>
      <c r="AO330" s="37">
        <f>SUM(AJ$2:AJ330)</f>
        <v>133.92013888888889</v>
      </c>
      <c r="AP330" s="37">
        <f>SUM(AK$2:AK330)</f>
        <v>11.316666666666665</v>
      </c>
      <c r="AQ330" s="37">
        <f t="shared" si="145"/>
        <v>1457.3754595041603</v>
      </c>
    </row>
    <row r="331" spans="1:43">
      <c r="A331" s="166">
        <f t="shared" si="147"/>
        <v>330</v>
      </c>
      <c r="B331" s="478">
        <f t="shared" si="147"/>
        <v>40963</v>
      </c>
      <c r="C331" s="42">
        <f t="shared" si="127"/>
        <v>2</v>
      </c>
      <c r="D331" s="170">
        <f>COUNTIF('Rake Load'!C:C,Summary!B331)</f>
        <v>7</v>
      </c>
      <c r="E331" s="170">
        <f>SUMIF('Rake Load'!C:C,B331,'Rake Load'!K:K)</f>
        <v>25713.230000000003</v>
      </c>
      <c r="F331" s="44">
        <f>SUMIF('Rake Load'!C:C,B331,'Rake Load'!AZ:AZ)</f>
        <v>0.8777777777777781</v>
      </c>
      <c r="G331" s="44">
        <f t="shared" si="128"/>
        <v>0.12539682539682545</v>
      </c>
      <c r="H331" s="45">
        <f t="shared" si="129"/>
        <v>3</v>
      </c>
      <c r="I331" s="45">
        <f t="shared" si="130"/>
        <v>0</v>
      </c>
      <c r="J331" s="44">
        <f>SUMIF('Rake Load'!C:C,B331,'Rake Load'!DK:DK)</f>
        <v>0.25694444444444448</v>
      </c>
      <c r="K331" s="50">
        <f t="shared" si="131"/>
        <v>0.62083333333333357</v>
      </c>
      <c r="L331" s="50">
        <f t="shared" si="132"/>
        <v>8.8690476190476222E-2</v>
      </c>
      <c r="M331" s="59">
        <f t="shared" si="133"/>
        <v>2</v>
      </c>
      <c r="N331" s="59">
        <f t="shared" si="134"/>
        <v>7</v>
      </c>
      <c r="O331" s="480">
        <f>SUMIF(C$2:C331,C331,D$2:D331)</f>
        <v>117</v>
      </c>
      <c r="P331" s="42">
        <f>SUMIF(C$2:C331,C331,F$2:F331)</f>
        <v>14.44236111111111</v>
      </c>
      <c r="Q331" s="46">
        <f t="shared" si="135"/>
        <v>0.12343898385565051</v>
      </c>
      <c r="R331" s="45">
        <f t="shared" si="136"/>
        <v>2</v>
      </c>
      <c r="S331" s="45">
        <f t="shared" si="137"/>
        <v>57</v>
      </c>
      <c r="T331" s="480">
        <f>SUM(D$2:D331)</f>
        <v>965</v>
      </c>
      <c r="U331" s="47">
        <f>SUMIF(C$2:C331,C331,E$2:E331)</f>
        <v>410766.16</v>
      </c>
      <c r="V331" s="47">
        <f>SUM(E$2:E331)</f>
        <v>3416807.1260000006</v>
      </c>
      <c r="W331" s="52">
        <f>SUM(F$2:F331)</f>
        <v>40835.724305555566</v>
      </c>
      <c r="X331" s="52">
        <f t="shared" si="138"/>
        <v>42.316812751871055</v>
      </c>
      <c r="Y331" s="45">
        <f t="shared" si="139"/>
        <v>7</v>
      </c>
      <c r="Z331" s="45">
        <f t="shared" si="140"/>
        <v>36</v>
      </c>
      <c r="AA331" s="47">
        <f>SUMIF('Rake Load'!C:C,Summary!B331,'Rake Load'!CA:CA)</f>
        <v>1.927083333333333</v>
      </c>
      <c r="AB331" s="47">
        <f>SUMIF(C$2:C331,C331,AA$2:AA331)</f>
        <v>34.180555555555557</v>
      </c>
      <c r="AC331" s="47">
        <f>SUM(AA$2:AA331)</f>
        <v>356.41666666668988</v>
      </c>
      <c r="AD331" s="52">
        <f t="shared" si="141"/>
        <v>0.27529761904761901</v>
      </c>
      <c r="AE331" s="52">
        <f t="shared" si="142"/>
        <v>0.29214150047483384</v>
      </c>
      <c r="AF331" s="52">
        <f t="shared" si="143"/>
        <v>0.36934369602765793</v>
      </c>
      <c r="AG331" s="47">
        <f>SUMIF(Unloader!B:B,Summary!B331,Unloader!M:M)</f>
        <v>0</v>
      </c>
      <c r="AH331" s="47">
        <f>SUMIF(C$2:C331,C331,AG$2:AG331)</f>
        <v>492510</v>
      </c>
      <c r="AI331" s="47">
        <f>SUM(AG$2:AG331)</f>
        <v>4288303</v>
      </c>
      <c r="AJ331" s="49">
        <f>SUMIF(Unloader!B:B,Summary!B331,Unloader!W:W)</f>
        <v>0</v>
      </c>
      <c r="AK331" s="49">
        <f>SUMIF(Unloader!B:B,Summary!B331,Unloader!AD:AD)+SUMIF(Unloader!B:B,Summary!B331,Unloader!BR:BR)+SUMIF(Unloader!B:B,Summary!B331,Unloader!BN:BN)</f>
        <v>0</v>
      </c>
      <c r="AL331" s="49">
        <f>SUMIF(C$2:C331,C331,AJ$2:AJ331)</f>
        <v>16.481249999999999</v>
      </c>
      <c r="AM331" s="49">
        <f>SUMIF(C$2:C331,C331,AK$2:AK331)</f>
        <v>3.7777777777777777</v>
      </c>
      <c r="AN331" s="37">
        <f t="shared" si="144"/>
        <v>1615.4047996501395</v>
      </c>
      <c r="AO331" s="37">
        <f>SUM(AJ$2:AJ331)</f>
        <v>133.92013888888889</v>
      </c>
      <c r="AP331" s="37">
        <f>SUM(AK$2:AK331)</f>
        <v>11.316666666666665</v>
      </c>
      <c r="AQ331" s="37">
        <f t="shared" si="145"/>
        <v>1457.3754595041603</v>
      </c>
    </row>
    <row r="332" spans="1:43">
      <c r="A332" s="166">
        <f t="shared" si="147"/>
        <v>331</v>
      </c>
      <c r="B332" s="478">
        <f t="shared" si="147"/>
        <v>40964</v>
      </c>
      <c r="C332" s="42">
        <f t="shared" si="127"/>
        <v>2</v>
      </c>
      <c r="D332" s="170">
        <f>COUNTIF('Rake Load'!C:C,Summary!B332)</f>
        <v>6</v>
      </c>
      <c r="E332" s="170">
        <f>SUMIF('Rake Load'!C:C,B332,'Rake Load'!K:K)</f>
        <v>19803.650000000001</v>
      </c>
      <c r="F332" s="44">
        <f>SUMIF('Rake Load'!C:C,B332,'Rake Load'!AZ:AZ)</f>
        <v>0.74652777777777757</v>
      </c>
      <c r="G332" s="44">
        <f t="shared" si="128"/>
        <v>0.12442129629629627</v>
      </c>
      <c r="H332" s="45">
        <f t="shared" si="129"/>
        <v>2</v>
      </c>
      <c r="I332" s="45">
        <f t="shared" si="130"/>
        <v>59</v>
      </c>
      <c r="J332" s="44">
        <f>SUMIF('Rake Load'!C:C,B332,'Rake Load'!DK:DK)</f>
        <v>0</v>
      </c>
      <c r="K332" s="50">
        <f t="shared" si="131"/>
        <v>0.74652777777777757</v>
      </c>
      <c r="L332" s="50">
        <f t="shared" si="132"/>
        <v>0.12442129629629627</v>
      </c>
      <c r="M332" s="59">
        <f t="shared" si="133"/>
        <v>2</v>
      </c>
      <c r="N332" s="59">
        <f t="shared" si="134"/>
        <v>59</v>
      </c>
      <c r="O332" s="480">
        <f>SUMIF(C$2:C332,C332,D$2:D332)</f>
        <v>123</v>
      </c>
      <c r="P332" s="42">
        <f>SUMIF(C$2:C332,C332,F$2:F332)</f>
        <v>15.188888888888886</v>
      </c>
      <c r="Q332" s="46">
        <f t="shared" si="135"/>
        <v>0.12348690153568201</v>
      </c>
      <c r="R332" s="45">
        <f t="shared" si="136"/>
        <v>2</v>
      </c>
      <c r="S332" s="45">
        <f t="shared" si="137"/>
        <v>57</v>
      </c>
      <c r="T332" s="480">
        <f>SUM(D$2:D332)</f>
        <v>971</v>
      </c>
      <c r="U332" s="47">
        <f>SUMIF(C$2:C332,C332,E$2:E332)</f>
        <v>430569.81</v>
      </c>
      <c r="V332" s="47">
        <f>SUM(E$2:E332)</f>
        <v>3436610.7760000005</v>
      </c>
      <c r="W332" s="52">
        <f>SUM(F$2:F332)</f>
        <v>40836.470833333347</v>
      </c>
      <c r="X332" s="52">
        <f t="shared" si="138"/>
        <v>42.056097665636813</v>
      </c>
      <c r="Y332" s="45">
        <f t="shared" si="139"/>
        <v>1</v>
      </c>
      <c r="Z332" s="45">
        <f t="shared" si="140"/>
        <v>20</v>
      </c>
      <c r="AA332" s="47">
        <f>SUMIF('Rake Load'!C:C,Summary!B332,'Rake Load'!CA:CA)</f>
        <v>1.7666666666666666</v>
      </c>
      <c r="AB332" s="47">
        <f>SUMIF(C$2:C332,C332,AA$2:AA332)</f>
        <v>35.947222222222223</v>
      </c>
      <c r="AC332" s="47">
        <f>SUM(AA$2:AA332)</f>
        <v>358.18333333335653</v>
      </c>
      <c r="AD332" s="52">
        <f t="shared" si="141"/>
        <v>0.29444444444444445</v>
      </c>
      <c r="AE332" s="52">
        <f t="shared" si="142"/>
        <v>0.29225383920505871</v>
      </c>
      <c r="AF332" s="52">
        <f t="shared" si="143"/>
        <v>0.36888087881911075</v>
      </c>
      <c r="AG332" s="47">
        <f>SUMIF(Unloader!B:B,Summary!B332,Unloader!M:M)</f>
        <v>0</v>
      </c>
      <c r="AH332" s="47">
        <f>SUMIF(C$2:C332,C332,AG$2:AG332)</f>
        <v>492510</v>
      </c>
      <c r="AI332" s="47">
        <f>SUM(AG$2:AG332)</f>
        <v>4288303</v>
      </c>
      <c r="AJ332" s="49">
        <f>SUMIF(Unloader!B:B,Summary!B332,Unloader!W:W)</f>
        <v>0</v>
      </c>
      <c r="AK332" s="49">
        <f>SUMIF(Unloader!B:B,Summary!B332,Unloader!AD:AD)+SUMIF(Unloader!B:B,Summary!B332,Unloader!BR:BR)+SUMIF(Unloader!B:B,Summary!B332,Unloader!BN:BN)</f>
        <v>0</v>
      </c>
      <c r="AL332" s="49">
        <f>SUMIF(C$2:C332,C332,AJ$2:AJ332)</f>
        <v>16.481249999999999</v>
      </c>
      <c r="AM332" s="49">
        <f>SUMIF(C$2:C332,C332,AK$2:AK332)</f>
        <v>3.7777777777777777</v>
      </c>
      <c r="AN332" s="37">
        <f t="shared" si="144"/>
        <v>1615.4047996501395</v>
      </c>
      <c r="AO332" s="37">
        <f>SUM(AJ$2:AJ332)</f>
        <v>133.92013888888889</v>
      </c>
      <c r="AP332" s="37">
        <f>SUM(AK$2:AK332)</f>
        <v>11.316666666666665</v>
      </c>
      <c r="AQ332" s="37">
        <f t="shared" si="145"/>
        <v>1457.3754595041603</v>
      </c>
    </row>
    <row r="333" spans="1:43">
      <c r="A333" s="166">
        <f t="shared" si="147"/>
        <v>332</v>
      </c>
      <c r="B333" s="478">
        <f t="shared" si="147"/>
        <v>40965</v>
      </c>
      <c r="C333" s="42">
        <f t="shared" si="127"/>
        <v>2</v>
      </c>
      <c r="D333" s="170">
        <f>COUNTIF('Rake Load'!C:C,Summary!B333)</f>
        <v>5</v>
      </c>
      <c r="E333" s="170">
        <f>SUMIF('Rake Load'!C:C,B333,'Rake Load'!K:K)</f>
        <v>16702.349999999999</v>
      </c>
      <c r="F333" s="44">
        <f>SUMIF('Rake Load'!C:C,B333,'Rake Load'!AZ:AZ)</f>
        <v>0.81805555555555598</v>
      </c>
      <c r="G333" s="44">
        <f t="shared" si="128"/>
        <v>0.16361111111111121</v>
      </c>
      <c r="H333" s="45">
        <f t="shared" si="129"/>
        <v>3</v>
      </c>
      <c r="I333" s="45">
        <f t="shared" si="130"/>
        <v>55</v>
      </c>
      <c r="J333" s="44">
        <f>SUMIF('Rake Load'!C:C,B333,'Rake Load'!DK:DK)</f>
        <v>0</v>
      </c>
      <c r="K333" s="50">
        <f t="shared" si="131"/>
        <v>0.81805555555555598</v>
      </c>
      <c r="L333" s="50">
        <f t="shared" si="132"/>
        <v>0.16361111111111121</v>
      </c>
      <c r="M333" s="59">
        <f t="shared" si="133"/>
        <v>3</v>
      </c>
      <c r="N333" s="59">
        <f t="shared" si="134"/>
        <v>55</v>
      </c>
      <c r="O333" s="480">
        <f>SUMIF(C$2:C333,C333,D$2:D333)</f>
        <v>128</v>
      </c>
      <c r="P333" s="42">
        <f>SUMIF(C$2:C333,C333,F$2:F333)</f>
        <v>16.006944444444443</v>
      </c>
      <c r="Q333" s="46">
        <f t="shared" si="135"/>
        <v>0.12505425347222221</v>
      </c>
      <c r="R333" s="45">
        <f t="shared" si="136"/>
        <v>3</v>
      </c>
      <c r="S333" s="45">
        <f t="shared" si="137"/>
        <v>0</v>
      </c>
      <c r="T333" s="480">
        <f>SUM(D$2:D333)</f>
        <v>976</v>
      </c>
      <c r="U333" s="47">
        <f>SUMIF(C$2:C333,C333,E$2:E333)</f>
        <v>447272.16</v>
      </c>
      <c r="V333" s="47">
        <f>SUM(E$2:E333)</f>
        <v>3453313.1260000006</v>
      </c>
      <c r="W333" s="52">
        <f>SUM(F$2:F333)</f>
        <v>40837.288888888907</v>
      </c>
      <c r="X333" s="52">
        <f t="shared" si="138"/>
        <v>41.84148451730421</v>
      </c>
      <c r="Y333" s="45">
        <f t="shared" si="139"/>
        <v>20</v>
      </c>
      <c r="Z333" s="45">
        <f t="shared" si="140"/>
        <v>11</v>
      </c>
      <c r="AA333" s="47">
        <f>SUMIF('Rake Load'!C:C,Summary!B333,'Rake Load'!CA:CA)</f>
        <v>1.5423611111111111</v>
      </c>
      <c r="AB333" s="47">
        <f>SUMIF(C$2:C333,C333,AA$2:AA333)</f>
        <v>37.489583333333336</v>
      </c>
      <c r="AC333" s="47">
        <f>SUM(AA$2:AA333)</f>
        <v>359.72569444446765</v>
      </c>
      <c r="AD333" s="52">
        <f t="shared" si="141"/>
        <v>0.3084722222222222</v>
      </c>
      <c r="AE333" s="52">
        <f t="shared" si="142"/>
        <v>0.29288736979166669</v>
      </c>
      <c r="AF333" s="52">
        <f t="shared" si="143"/>
        <v>0.36857140824228241</v>
      </c>
      <c r="AG333" s="47">
        <f>SUMIF(Unloader!B:B,Summary!B333,Unloader!M:M)</f>
        <v>0</v>
      </c>
      <c r="AH333" s="47">
        <f>SUMIF(C$2:C333,C333,AG$2:AG333)</f>
        <v>492510</v>
      </c>
      <c r="AI333" s="47">
        <f>SUM(AG$2:AG333)</f>
        <v>4288303</v>
      </c>
      <c r="AJ333" s="49">
        <f>SUMIF(Unloader!B:B,Summary!B333,Unloader!W:W)</f>
        <v>0</v>
      </c>
      <c r="AK333" s="49">
        <f>SUMIF(Unloader!B:B,Summary!B333,Unloader!AD:AD)+SUMIF(Unloader!B:B,Summary!B333,Unloader!BR:BR)+SUMIF(Unloader!B:B,Summary!B333,Unloader!BN:BN)</f>
        <v>0</v>
      </c>
      <c r="AL333" s="49">
        <f>SUMIF(C$2:C333,C333,AJ$2:AJ333)</f>
        <v>16.481249999999999</v>
      </c>
      <c r="AM333" s="49">
        <f>SUMIF(C$2:C333,C333,AK$2:AK333)</f>
        <v>3.7777777777777777</v>
      </c>
      <c r="AN333" s="37">
        <f t="shared" si="144"/>
        <v>1615.4047996501395</v>
      </c>
      <c r="AO333" s="37">
        <f>SUM(AJ$2:AJ333)</f>
        <v>133.92013888888889</v>
      </c>
      <c r="AP333" s="37">
        <f>SUM(AK$2:AK333)</f>
        <v>11.316666666666665</v>
      </c>
      <c r="AQ333" s="37">
        <f t="shared" si="145"/>
        <v>1457.3754595041603</v>
      </c>
    </row>
    <row r="334" spans="1:43">
      <c r="A334" s="166">
        <f t="shared" si="147"/>
        <v>333</v>
      </c>
      <c r="B334" s="478">
        <f t="shared" si="147"/>
        <v>40966</v>
      </c>
      <c r="C334" s="42">
        <f t="shared" si="127"/>
        <v>2</v>
      </c>
      <c r="D334" s="170">
        <f>COUNTIF('Rake Load'!C:C,Summary!B334)</f>
        <v>6</v>
      </c>
      <c r="E334" s="170">
        <f>SUMIF('Rake Load'!C:C,B334,'Rake Load'!K:K)</f>
        <v>22512.469999999998</v>
      </c>
      <c r="F334" s="44">
        <f>SUMIF('Rake Load'!C:C,B334,'Rake Load'!AZ:AZ)</f>
        <v>0.63194444444444442</v>
      </c>
      <c r="G334" s="44">
        <f t="shared" si="128"/>
        <v>0.10532407407407407</v>
      </c>
      <c r="H334" s="45">
        <f t="shared" si="129"/>
        <v>2</v>
      </c>
      <c r="I334" s="45">
        <f t="shared" si="130"/>
        <v>31</v>
      </c>
      <c r="J334" s="44">
        <f>SUMIF('Rake Load'!C:C,B334,'Rake Load'!DK:DK)</f>
        <v>0</v>
      </c>
      <c r="K334" s="50">
        <f t="shared" si="131"/>
        <v>0.63194444444444442</v>
      </c>
      <c r="L334" s="50">
        <f t="shared" si="132"/>
        <v>0.10532407407407407</v>
      </c>
      <c r="M334" s="59">
        <f t="shared" si="133"/>
        <v>2</v>
      </c>
      <c r="N334" s="59">
        <f t="shared" si="134"/>
        <v>31</v>
      </c>
      <c r="O334" s="480">
        <f>SUMIF(C$2:C334,C334,D$2:D334)</f>
        <v>134</v>
      </c>
      <c r="P334" s="42">
        <f>SUMIF(C$2:C334,C334,F$2:F334)</f>
        <v>16.638888888888886</v>
      </c>
      <c r="Q334" s="46">
        <f t="shared" si="135"/>
        <v>0.1241708126036484</v>
      </c>
      <c r="R334" s="45">
        <f t="shared" si="136"/>
        <v>2</v>
      </c>
      <c r="S334" s="45">
        <f t="shared" si="137"/>
        <v>58</v>
      </c>
      <c r="T334" s="480">
        <f>SUM(D$2:D334)</f>
        <v>982</v>
      </c>
      <c r="U334" s="47">
        <f>SUMIF(C$2:C334,C334,E$2:E334)</f>
        <v>469784.62999999995</v>
      </c>
      <c r="V334" s="47">
        <f>SUM(E$2:E334)</f>
        <v>3475825.5960000008</v>
      </c>
      <c r="W334" s="52">
        <f>SUM(F$2:F334)</f>
        <v>40837.920833333352</v>
      </c>
      <c r="X334" s="52">
        <f t="shared" si="138"/>
        <v>41.586477427019709</v>
      </c>
      <c r="Y334" s="45">
        <f t="shared" si="139"/>
        <v>14</v>
      </c>
      <c r="Z334" s="45">
        <f t="shared" si="140"/>
        <v>4</v>
      </c>
      <c r="AA334" s="47">
        <f>SUMIF('Rake Load'!C:C,Summary!B334,'Rake Load'!CA:CA)</f>
        <v>1.2638888888888886</v>
      </c>
      <c r="AB334" s="47">
        <f>SUMIF(C$2:C334,C334,AA$2:AA334)</f>
        <v>38.753472222222221</v>
      </c>
      <c r="AC334" s="47">
        <f>SUM(AA$2:AA334)</f>
        <v>360.98958333335656</v>
      </c>
      <c r="AD334" s="52">
        <f t="shared" si="141"/>
        <v>0.21064814814814811</v>
      </c>
      <c r="AE334" s="52">
        <f t="shared" si="142"/>
        <v>0.28920501658374792</v>
      </c>
      <c r="AF334" s="52">
        <f t="shared" si="143"/>
        <v>0.36760650033946696</v>
      </c>
      <c r="AG334" s="47">
        <f>SUMIF(Unloader!B:B,Summary!B334,Unloader!M:M)</f>
        <v>0</v>
      </c>
      <c r="AH334" s="47">
        <f>SUMIF(C$2:C334,C334,AG$2:AG334)</f>
        <v>492510</v>
      </c>
      <c r="AI334" s="47">
        <f>SUM(AG$2:AG334)</f>
        <v>4288303</v>
      </c>
      <c r="AJ334" s="49">
        <f>SUMIF(Unloader!B:B,Summary!B334,Unloader!W:W)</f>
        <v>0</v>
      </c>
      <c r="AK334" s="49">
        <f>SUMIF(Unloader!B:B,Summary!B334,Unloader!AD:AD)+SUMIF(Unloader!B:B,Summary!B334,Unloader!BR:BR)+SUMIF(Unloader!B:B,Summary!B334,Unloader!BN:BN)</f>
        <v>0</v>
      </c>
      <c r="AL334" s="49">
        <f>SUMIF(C$2:C334,C334,AJ$2:AJ334)</f>
        <v>16.481249999999999</v>
      </c>
      <c r="AM334" s="49">
        <f>SUMIF(C$2:C334,C334,AK$2:AK334)</f>
        <v>3.7777777777777777</v>
      </c>
      <c r="AN334" s="37">
        <f t="shared" si="144"/>
        <v>1615.4047996501395</v>
      </c>
      <c r="AO334" s="37">
        <f>SUM(AJ$2:AJ334)</f>
        <v>133.92013888888889</v>
      </c>
      <c r="AP334" s="37">
        <f>SUM(AK$2:AK334)</f>
        <v>11.316666666666665</v>
      </c>
      <c r="AQ334" s="37">
        <f t="shared" si="145"/>
        <v>1457.3754595041603</v>
      </c>
    </row>
    <row r="335" spans="1:43">
      <c r="A335" s="166">
        <f t="shared" si="147"/>
        <v>334</v>
      </c>
      <c r="B335" s="478">
        <f t="shared" si="147"/>
        <v>40967</v>
      </c>
      <c r="C335" s="42">
        <f t="shared" si="127"/>
        <v>2</v>
      </c>
      <c r="D335" s="170">
        <f>COUNTIF('Rake Load'!C:C,Summary!B335)</f>
        <v>3</v>
      </c>
      <c r="E335" s="170">
        <f>SUMIF('Rake Load'!C:C,B335,'Rake Load'!K:K)</f>
        <v>11310.57</v>
      </c>
      <c r="F335" s="44">
        <f>SUMIF('Rake Load'!C:C,B335,'Rake Load'!AZ:AZ)</f>
        <v>0.37152777777777779</v>
      </c>
      <c r="G335" s="44">
        <f t="shared" si="128"/>
        <v>0.1238425925925926</v>
      </c>
      <c r="H335" s="45">
        <f t="shared" si="129"/>
        <v>2</v>
      </c>
      <c r="I335" s="45">
        <f t="shared" si="130"/>
        <v>58</v>
      </c>
      <c r="J335" s="44">
        <f>SUMIF('Rake Load'!C:C,B335,'Rake Load'!DK:DK)</f>
        <v>0</v>
      </c>
      <c r="K335" s="50">
        <f t="shared" si="131"/>
        <v>0.37152777777777779</v>
      </c>
      <c r="L335" s="50">
        <f t="shared" si="132"/>
        <v>0.1238425925925926</v>
      </c>
      <c r="M335" s="59">
        <f t="shared" si="133"/>
        <v>2</v>
      </c>
      <c r="N335" s="59">
        <f t="shared" si="134"/>
        <v>58</v>
      </c>
      <c r="O335" s="480">
        <f>SUMIF(C$2:C335,C335,D$2:D335)</f>
        <v>137</v>
      </c>
      <c r="P335" s="42">
        <f>SUMIF(C$2:C335,C335,F$2:F335)</f>
        <v>17.010416666666664</v>
      </c>
      <c r="Q335" s="46">
        <f t="shared" si="135"/>
        <v>0.12416362530413623</v>
      </c>
      <c r="R335" s="45">
        <f t="shared" si="136"/>
        <v>2</v>
      </c>
      <c r="S335" s="45">
        <f t="shared" si="137"/>
        <v>58</v>
      </c>
      <c r="T335" s="480">
        <f>SUM(D$2:D335)</f>
        <v>985</v>
      </c>
      <c r="U335" s="47">
        <f>SUMIF(C$2:C335,C335,E$2:E335)</f>
        <v>481095.19999999995</v>
      </c>
      <c r="V335" s="47">
        <f>SUM(E$2:E335)</f>
        <v>3487136.1660000007</v>
      </c>
      <c r="W335" s="52">
        <f>SUM(F$2:F335)</f>
        <v>40838.292361111133</v>
      </c>
      <c r="X335" s="52">
        <f t="shared" si="138"/>
        <v>41.460195290468157</v>
      </c>
      <c r="Y335" s="45">
        <f t="shared" si="139"/>
        <v>11</v>
      </c>
      <c r="Z335" s="45">
        <f t="shared" si="140"/>
        <v>2</v>
      </c>
      <c r="AA335" s="47">
        <f>SUMIF('Rake Load'!C:C,Summary!B335,'Rake Load'!CA:CA)</f>
        <v>1.2604166666666667</v>
      </c>
      <c r="AB335" s="47">
        <f>SUMIF(C$2:C335,C335,AA$2:AA335)</f>
        <v>40.013888888888886</v>
      </c>
      <c r="AC335" s="47">
        <f>SUM(AA$2:AA335)</f>
        <v>362.25000000002325</v>
      </c>
      <c r="AD335" s="52">
        <f t="shared" si="141"/>
        <v>0.4201388888888889</v>
      </c>
      <c r="AE335" s="52">
        <f t="shared" si="142"/>
        <v>0.2920721816707218</v>
      </c>
      <c r="AF335" s="52">
        <f t="shared" si="143"/>
        <v>0.36776649746195256</v>
      </c>
      <c r="AG335" s="47">
        <f>SUMIF(Unloader!B:B,Summary!B335,Unloader!M:M)</f>
        <v>25500</v>
      </c>
      <c r="AH335" s="47">
        <f>SUMIF(C$2:C335,C335,AG$2:AG335)</f>
        <v>518010</v>
      </c>
      <c r="AI335" s="47">
        <f>SUM(AG$2:AG335)</f>
        <v>4313803</v>
      </c>
      <c r="AJ335" s="49">
        <f>SUMIF(Unloader!B:B,Summary!B335,Unloader!W:W)</f>
        <v>0.41180555555555554</v>
      </c>
      <c r="AK335" s="49">
        <f>SUMIF(Unloader!B:B,Summary!B335,Unloader!AD:AD)+SUMIF(Unloader!B:B,Summary!B335,Unloader!BR:BR)+SUMIF(Unloader!B:B,Summary!B335,Unloader!BN:BN)</f>
        <v>2.4305555555555556E-2</v>
      </c>
      <c r="AL335" s="49">
        <f>SUMIF(C$2:C335,C335,AJ$2:AJ335)</f>
        <v>16.893055555555556</v>
      </c>
      <c r="AM335" s="49">
        <f>SUMIF(C$2:C335,C335,AK$2:AK335)</f>
        <v>3.802083333333333</v>
      </c>
      <c r="AN335" s="37">
        <f t="shared" si="144"/>
        <v>1648.7507294042755</v>
      </c>
      <c r="AO335" s="37">
        <f>SUM(AJ$2:AJ335)</f>
        <v>134.33194444444445</v>
      </c>
      <c r="AP335" s="37">
        <f>SUM(AK$2:AK335)</f>
        <v>11.34097222222222</v>
      </c>
      <c r="AQ335" s="37">
        <f t="shared" si="145"/>
        <v>1461.422642809149</v>
      </c>
    </row>
    <row r="336" spans="1:43">
      <c r="A336" s="166">
        <f t="shared" si="147"/>
        <v>335</v>
      </c>
      <c r="B336" s="478">
        <f t="shared" si="147"/>
        <v>40968</v>
      </c>
      <c r="C336" s="42">
        <f t="shared" si="127"/>
        <v>2</v>
      </c>
      <c r="D336" s="170">
        <f>COUNTIF('Rake Load'!C:C,Summary!B336)</f>
        <v>7</v>
      </c>
      <c r="E336" s="170">
        <f>SUMIF('Rake Load'!C:C,B336,'Rake Load'!K:K)</f>
        <v>22392.61</v>
      </c>
      <c r="F336" s="44">
        <f>SUMIF('Rake Load'!C:C,B336,'Rake Load'!AZ:AZ)</f>
        <v>1.1090277777777779</v>
      </c>
      <c r="G336" s="44">
        <f t="shared" si="128"/>
        <v>0.1584325396825397</v>
      </c>
      <c r="H336" s="45">
        <f t="shared" si="129"/>
        <v>3</v>
      </c>
      <c r="I336" s="45">
        <f t="shared" si="130"/>
        <v>48</v>
      </c>
      <c r="J336" s="44">
        <f>SUMIF('Rake Load'!C:C,B336,'Rake Load'!DK:DK)</f>
        <v>0</v>
      </c>
      <c r="K336" s="50">
        <f t="shared" si="131"/>
        <v>1.1090277777777779</v>
      </c>
      <c r="L336" s="50">
        <f t="shared" si="132"/>
        <v>0.1584325396825397</v>
      </c>
      <c r="M336" s="59">
        <f t="shared" si="133"/>
        <v>3</v>
      </c>
      <c r="N336" s="59">
        <f t="shared" si="134"/>
        <v>48</v>
      </c>
      <c r="O336" s="480">
        <f>SUMIF(C$2:C336,C336,D$2:D336)</f>
        <v>144</v>
      </c>
      <c r="P336" s="42">
        <f>SUMIF(C$2:C336,C336,F$2:F336)</f>
        <v>18.119444444444444</v>
      </c>
      <c r="Q336" s="46">
        <f t="shared" si="135"/>
        <v>0.12582947530864197</v>
      </c>
      <c r="R336" s="45">
        <f t="shared" si="136"/>
        <v>3</v>
      </c>
      <c r="S336" s="45">
        <f t="shared" si="137"/>
        <v>1</v>
      </c>
      <c r="T336" s="480">
        <f>SUM(D$2:D336)</f>
        <v>992</v>
      </c>
      <c r="U336" s="47">
        <f>SUMIF(C$2:C336,C336,E$2:E336)</f>
        <v>503487.80999999994</v>
      </c>
      <c r="V336" s="47">
        <f>SUM(E$2:E336)</f>
        <v>3509528.7760000005</v>
      </c>
      <c r="W336" s="52">
        <f>SUM(F$2:F336)</f>
        <v>40839.401388888909</v>
      </c>
      <c r="X336" s="52">
        <f t="shared" si="138"/>
        <v>41.168751400089626</v>
      </c>
      <c r="Y336" s="45">
        <f t="shared" si="139"/>
        <v>4</v>
      </c>
      <c r="Z336" s="45">
        <f t="shared" si="140"/>
        <v>3</v>
      </c>
      <c r="AA336" s="47">
        <f>SUMIF('Rake Load'!C:C,Summary!B336,'Rake Load'!CA:CA)</f>
        <v>3.0173611111111112</v>
      </c>
      <c r="AB336" s="47">
        <f>SUMIF(C$2:C336,C336,AA$2:AA336)</f>
        <v>43.03125</v>
      </c>
      <c r="AC336" s="47">
        <f>SUM(AA$2:AA336)</f>
        <v>365.26736111113433</v>
      </c>
      <c r="AD336" s="52">
        <f t="shared" si="141"/>
        <v>0.43105158730158732</v>
      </c>
      <c r="AE336" s="52">
        <f t="shared" si="142"/>
        <v>0.298828125</v>
      </c>
      <c r="AF336" s="52">
        <f t="shared" si="143"/>
        <v>0.36821306563622413</v>
      </c>
      <c r="AG336" s="47">
        <f>SUMIF(Unloader!B:B,Summary!B336,Unloader!M:M)</f>
        <v>34128</v>
      </c>
      <c r="AH336" s="47">
        <f>SUMIF(C$2:C336,C336,AG$2:AG336)</f>
        <v>552138</v>
      </c>
      <c r="AI336" s="47">
        <f>SUM(AG$2:AG336)</f>
        <v>4347931</v>
      </c>
      <c r="AJ336" s="49">
        <f>SUMIF(Unloader!B:B,Summary!B336,Unloader!W:W)</f>
        <v>0.61319444444444449</v>
      </c>
      <c r="AK336" s="49">
        <f>SUMIF(Unloader!B:B,Summary!B336,Unloader!AD:AD)+SUMIF(Unloader!B:B,Summary!B336,Unloader!BR:BR)+SUMIF(Unloader!B:B,Summary!B336,Unloader!BN:BN)</f>
        <v>0.24166666666666667</v>
      </c>
      <c r="AL336" s="49">
        <f>SUMIF(C$2:C336,C336,AJ$2:AJ336)</f>
        <v>17.506250000000001</v>
      </c>
      <c r="AM336" s="49">
        <f>SUMIF(C$2:C336,C336,AK$2:AK336)</f>
        <v>4.0437499999999993</v>
      </c>
      <c r="AN336" s="37">
        <f t="shared" si="144"/>
        <v>1708.8765088207983</v>
      </c>
      <c r="AO336" s="37">
        <f>SUM(AJ$2:AJ336)</f>
        <v>134.94513888888889</v>
      </c>
      <c r="AP336" s="37">
        <f>SUM(AK$2:AK336)</f>
        <v>11.582638888888887</v>
      </c>
      <c r="AQ336" s="37">
        <f t="shared" si="145"/>
        <v>1468.5483162765561</v>
      </c>
    </row>
    <row r="337" spans="1:43">
      <c r="A337" s="166">
        <f t="shared" si="147"/>
        <v>336</v>
      </c>
      <c r="B337" s="478">
        <f t="shared" si="147"/>
        <v>40969</v>
      </c>
      <c r="C337" s="42">
        <f t="shared" si="127"/>
        <v>3</v>
      </c>
      <c r="D337" s="170">
        <f>COUNTIF('Rake Load'!C:C,Summary!B337)</f>
        <v>8</v>
      </c>
      <c r="E337" s="170">
        <f>SUMIF('Rake Load'!C:C,B337,'Rake Load'!K:K)</f>
        <v>28684.74</v>
      </c>
      <c r="F337" s="44">
        <f>SUMIF('Rake Load'!C:C,B337,'Rake Load'!AZ:AZ)</f>
        <v>0.75972222222222219</v>
      </c>
      <c r="G337" s="44">
        <f t="shared" si="128"/>
        <v>9.4965277777777773E-2</v>
      </c>
      <c r="H337" s="45">
        <f t="shared" si="129"/>
        <v>2</v>
      </c>
      <c r="I337" s="45">
        <f t="shared" si="130"/>
        <v>16</v>
      </c>
      <c r="J337" s="44">
        <f>SUMIF('Rake Load'!C:C,B337,'Rake Load'!DK:DK)</f>
        <v>0</v>
      </c>
      <c r="K337" s="50">
        <f t="shared" si="131"/>
        <v>0.75972222222222219</v>
      </c>
      <c r="L337" s="50">
        <f t="shared" si="132"/>
        <v>9.4965277777777773E-2</v>
      </c>
      <c r="M337" s="59">
        <f t="shared" si="133"/>
        <v>2</v>
      </c>
      <c r="N337" s="59">
        <f t="shared" si="134"/>
        <v>16</v>
      </c>
      <c r="O337" s="480">
        <f>SUMIF(C$2:C337,C337,D$2:D337)</f>
        <v>8</v>
      </c>
      <c r="P337" s="42">
        <f>SUMIF(C$2:C337,C337,F$2:F337)</f>
        <v>0.75972222222222219</v>
      </c>
      <c r="Q337" s="46">
        <f t="shared" si="135"/>
        <v>9.4965277777777773E-2</v>
      </c>
      <c r="R337" s="45">
        <f t="shared" si="136"/>
        <v>2</v>
      </c>
      <c r="S337" s="45">
        <f t="shared" si="137"/>
        <v>16</v>
      </c>
      <c r="T337" s="480">
        <f>SUM(D$2:D337)</f>
        <v>1000</v>
      </c>
      <c r="U337" s="47">
        <f>SUMIF(C$2:C337,C337,E$2:E337)</f>
        <v>28684.74</v>
      </c>
      <c r="V337" s="47">
        <f>SUM(E$2:E337)</f>
        <v>3538213.5160000008</v>
      </c>
      <c r="W337" s="52">
        <f>SUM(F$2:F337)</f>
        <v>40840.161111111134</v>
      </c>
      <c r="X337" s="52">
        <f t="shared" si="138"/>
        <v>40.840161111111136</v>
      </c>
      <c r="Y337" s="45">
        <f t="shared" si="139"/>
        <v>20</v>
      </c>
      <c r="Z337" s="45">
        <f t="shared" si="140"/>
        <v>9</v>
      </c>
      <c r="AA337" s="47">
        <f>SUMIF('Rake Load'!C:C,Summary!B337,'Rake Load'!CA:CA)</f>
        <v>3.34375</v>
      </c>
      <c r="AB337" s="47">
        <f>SUMIF(C$2:C337,C337,AA$2:AA337)</f>
        <v>3.34375</v>
      </c>
      <c r="AC337" s="47">
        <f>SUM(AA$2:AA337)</f>
        <v>368.61111111113433</v>
      </c>
      <c r="AD337" s="52">
        <f t="shared" si="141"/>
        <v>0.41796875</v>
      </c>
      <c r="AE337" s="52">
        <f t="shared" si="142"/>
        <v>0.41796875</v>
      </c>
      <c r="AF337" s="52">
        <f t="shared" si="143"/>
        <v>0.36861111111113432</v>
      </c>
      <c r="AG337" s="47">
        <f>SUMIF(Unloader!B:B,Summary!B337,Unloader!M:M)</f>
        <v>5063</v>
      </c>
      <c r="AH337" s="47">
        <f>SUMIF(C$2:C337,C337,AG$2:AG337)</f>
        <v>5063</v>
      </c>
      <c r="AI337" s="47">
        <f>SUM(AG$2:AG337)</f>
        <v>4352994</v>
      </c>
      <c r="AJ337" s="49">
        <f>SUMIF(Unloader!B:B,Summary!B337,Unloader!W:W)</f>
        <v>1</v>
      </c>
      <c r="AK337" s="49">
        <f>SUMIF(Unloader!B:B,Summary!B337,Unloader!AD:AD)+SUMIF(Unloader!B:B,Summary!B337,Unloader!BR:BR)+SUMIF(Unloader!B:B,Summary!B337,Unloader!BN:BN)</f>
        <v>4.8611111111111112E-3</v>
      </c>
      <c r="AL337" s="49">
        <f>SUMIF(C$2:C337,C337,AJ$2:AJ337)</f>
        <v>1</v>
      </c>
      <c r="AM337" s="49">
        <f>SUMIF(C$2:C337,C337,AK$2:AK337)</f>
        <v>4.8611111111111112E-3</v>
      </c>
      <c r="AN337" s="37">
        <f t="shared" si="144"/>
        <v>211.98883461270063</v>
      </c>
      <c r="AO337" s="37">
        <f>SUM(AJ$2:AJ337)</f>
        <v>135.94513888888889</v>
      </c>
      <c r="AP337" s="37">
        <f>SUM(AK$2:AK337)</f>
        <v>11.587499999999999</v>
      </c>
      <c r="AQ337" s="37">
        <f t="shared" si="145"/>
        <v>1458.4930336451207</v>
      </c>
    </row>
    <row r="338" spans="1:43">
      <c r="A338" s="166">
        <f t="shared" si="147"/>
        <v>337</v>
      </c>
      <c r="B338" s="478">
        <f t="shared" si="147"/>
        <v>40970</v>
      </c>
      <c r="C338" s="42">
        <f t="shared" si="127"/>
        <v>3</v>
      </c>
      <c r="D338" s="170">
        <f>COUNTIF('Rake Load'!C:C,Summary!B338)</f>
        <v>6</v>
      </c>
      <c r="E338" s="170">
        <f>SUMIF('Rake Load'!C:C,B338,'Rake Load'!K:K)</f>
        <v>21531.030000000002</v>
      </c>
      <c r="F338" s="44">
        <f>SUMIF('Rake Load'!C:C,B338,'Rake Load'!AZ:AZ)</f>
        <v>0.89305555555555549</v>
      </c>
      <c r="G338" s="44">
        <f t="shared" si="128"/>
        <v>0.14884259259259258</v>
      </c>
      <c r="H338" s="45">
        <f t="shared" si="129"/>
        <v>3</v>
      </c>
      <c r="I338" s="45">
        <f t="shared" si="130"/>
        <v>34</v>
      </c>
      <c r="J338" s="44">
        <f>SUMIF('Rake Load'!C:C,B338,'Rake Load'!DK:DK)</f>
        <v>0</v>
      </c>
      <c r="K338" s="50">
        <f t="shared" si="131"/>
        <v>0.89305555555555549</v>
      </c>
      <c r="L338" s="50">
        <f t="shared" si="132"/>
        <v>0.14884259259259258</v>
      </c>
      <c r="M338" s="59">
        <f t="shared" si="133"/>
        <v>3</v>
      </c>
      <c r="N338" s="59">
        <f t="shared" si="134"/>
        <v>34</v>
      </c>
      <c r="O338" s="480">
        <f>SUMIF(C$2:C338,C338,D$2:D338)</f>
        <v>14</v>
      </c>
      <c r="P338" s="42">
        <f>SUMIF(C$2:C338,C338,F$2:F338)</f>
        <v>1.6527777777777777</v>
      </c>
      <c r="Q338" s="46">
        <f t="shared" si="135"/>
        <v>0.11805555555555555</v>
      </c>
      <c r="R338" s="45">
        <f t="shared" si="136"/>
        <v>2</v>
      </c>
      <c r="S338" s="45">
        <f t="shared" si="137"/>
        <v>50</v>
      </c>
      <c r="T338" s="480">
        <f>SUM(D$2:D338)</f>
        <v>1006</v>
      </c>
      <c r="U338" s="47">
        <f>SUMIF(C$2:C338,C338,E$2:E338)</f>
        <v>50215.770000000004</v>
      </c>
      <c r="V338" s="47">
        <f>SUM(E$2:E338)</f>
        <v>3559744.5460000006</v>
      </c>
      <c r="W338" s="52">
        <f>SUM(F$2:F338)</f>
        <v>40841.05416666669</v>
      </c>
      <c r="X338" s="52">
        <f t="shared" si="138"/>
        <v>40.597469350563308</v>
      </c>
      <c r="Y338" s="45">
        <f t="shared" si="139"/>
        <v>14</v>
      </c>
      <c r="Z338" s="45">
        <f t="shared" si="140"/>
        <v>20</v>
      </c>
      <c r="AA338" s="47">
        <f>SUMIF('Rake Load'!C:C,Summary!B338,'Rake Load'!CA:CA)</f>
        <v>1.5625</v>
      </c>
      <c r="AB338" s="47">
        <f>SUMIF(C$2:C338,C338,AA$2:AA338)</f>
        <v>4.90625</v>
      </c>
      <c r="AC338" s="47">
        <f>SUM(AA$2:AA338)</f>
        <v>370.17361111113433</v>
      </c>
      <c r="AD338" s="52">
        <f t="shared" si="141"/>
        <v>0.26041666666666669</v>
      </c>
      <c r="AE338" s="52">
        <f t="shared" si="142"/>
        <v>0.35044642857142855</v>
      </c>
      <c r="AF338" s="52">
        <f t="shared" si="143"/>
        <v>0.36796581621385122</v>
      </c>
      <c r="AG338" s="47">
        <f>SUMIF(Unloader!B:B,Summary!B338,Unloader!M:M)</f>
        <v>32179</v>
      </c>
      <c r="AH338" s="47">
        <f>SUMIF(C$2:C338,C338,AG$2:AG338)</f>
        <v>37242</v>
      </c>
      <c r="AI338" s="47">
        <f>SUM(AG$2:AG338)</f>
        <v>4385173</v>
      </c>
      <c r="AJ338" s="49">
        <f>SUMIF(Unloader!B:B,Summary!B338,Unloader!W:W)</f>
        <v>1</v>
      </c>
      <c r="AK338" s="49">
        <f>SUMIF(Unloader!B:B,Summary!B338,Unloader!AD:AD)+SUMIF(Unloader!B:B,Summary!B338,Unloader!BR:BR)+SUMIF(Unloader!B:B,Summary!B338,Unloader!BN:BN)</f>
        <v>0.15347222222222223</v>
      </c>
      <c r="AL338" s="49">
        <f>SUMIF(C$2:C338,C338,AJ$2:AJ338)</f>
        <v>2</v>
      </c>
      <c r="AM338" s="49">
        <f>SUMIF(C$2:C338,C338,AK$2:AK338)</f>
        <v>0.15833333333333335</v>
      </c>
      <c r="AN338" s="37">
        <f t="shared" si="144"/>
        <v>842.57918552036199</v>
      </c>
      <c r="AO338" s="37">
        <f>SUM(AJ$2:AJ338)</f>
        <v>136.94513888888889</v>
      </c>
      <c r="AP338" s="37">
        <f>SUM(AK$2:AK338)</f>
        <v>11.74097222222222</v>
      </c>
      <c r="AQ338" s="37">
        <f t="shared" si="145"/>
        <v>1459.3407434523613</v>
      </c>
    </row>
    <row r="339" spans="1:43">
      <c r="A339" s="166">
        <f t="shared" si="147"/>
        <v>338</v>
      </c>
      <c r="B339" s="478">
        <f t="shared" si="147"/>
        <v>40971</v>
      </c>
      <c r="C339" s="42">
        <f t="shared" si="127"/>
        <v>3</v>
      </c>
      <c r="D339" s="170">
        <f>COUNTIF('Rake Load'!C:C,Summary!B339)</f>
        <v>3</v>
      </c>
      <c r="E339" s="170">
        <f>SUMIF('Rake Load'!C:C,B339,'Rake Load'!K:K)</f>
        <v>11278.61</v>
      </c>
      <c r="F339" s="44">
        <f>SUMIF('Rake Load'!C:C,B339,'Rake Load'!AZ:AZ)</f>
        <v>0.38749999999999984</v>
      </c>
      <c r="G339" s="44">
        <f t="shared" si="128"/>
        <v>0.12916666666666662</v>
      </c>
      <c r="H339" s="45">
        <f t="shared" si="129"/>
        <v>3</v>
      </c>
      <c r="I339" s="45">
        <f t="shared" si="130"/>
        <v>6</v>
      </c>
      <c r="J339" s="44">
        <f>SUMIF('Rake Load'!C:C,B339,'Rake Load'!DK:DK)</f>
        <v>0</v>
      </c>
      <c r="K339" s="50">
        <f t="shared" si="131"/>
        <v>0.38749999999999984</v>
      </c>
      <c r="L339" s="50">
        <f t="shared" si="132"/>
        <v>0.12916666666666662</v>
      </c>
      <c r="M339" s="59">
        <f t="shared" si="133"/>
        <v>3</v>
      </c>
      <c r="N339" s="59">
        <f t="shared" si="134"/>
        <v>6</v>
      </c>
      <c r="O339" s="480">
        <f>SUMIF(C$2:C339,C339,D$2:D339)</f>
        <v>17</v>
      </c>
      <c r="P339" s="42">
        <f>SUMIF(C$2:C339,C339,F$2:F339)</f>
        <v>2.0402777777777774</v>
      </c>
      <c r="Q339" s="46">
        <f t="shared" si="135"/>
        <v>0.12001633986928102</v>
      </c>
      <c r="R339" s="45">
        <f t="shared" si="136"/>
        <v>2</v>
      </c>
      <c r="S339" s="45">
        <f t="shared" si="137"/>
        <v>52</v>
      </c>
      <c r="T339" s="480">
        <f>SUM(D$2:D339)</f>
        <v>1009</v>
      </c>
      <c r="U339" s="47">
        <f>SUMIF(C$2:C339,C339,E$2:E339)</f>
        <v>61494.380000000005</v>
      </c>
      <c r="V339" s="47">
        <f>SUM(E$2:E339)</f>
        <v>3571023.1560000004</v>
      </c>
      <c r="W339" s="52">
        <f>SUM(F$2:F339)</f>
        <v>40841.441666666688</v>
      </c>
      <c r="X339" s="52">
        <f t="shared" si="138"/>
        <v>40.477147340601277</v>
      </c>
      <c r="Y339" s="45">
        <f t="shared" si="139"/>
        <v>11</v>
      </c>
      <c r="Z339" s="45">
        <f t="shared" si="140"/>
        <v>27</v>
      </c>
      <c r="AA339" s="47">
        <f>SUMIF('Rake Load'!C:C,Summary!B339,'Rake Load'!CA:CA)</f>
        <v>1.0208333333333333</v>
      </c>
      <c r="AB339" s="47">
        <f>SUMIF(C$2:C339,C339,AA$2:AA339)</f>
        <v>5.927083333333333</v>
      </c>
      <c r="AC339" s="47">
        <f>SUM(AA$2:AA339)</f>
        <v>371.19444444446765</v>
      </c>
      <c r="AD339" s="52">
        <f t="shared" si="141"/>
        <v>0.34027777777777773</v>
      </c>
      <c r="AE339" s="52">
        <f t="shared" si="142"/>
        <v>0.34865196078431371</v>
      </c>
      <c r="AF339" s="52">
        <f t="shared" si="143"/>
        <v>0.36788349300740103</v>
      </c>
      <c r="AG339" s="47">
        <f>SUMIF(Unloader!B:B,Summary!B339,Unloader!M:M)</f>
        <v>31896</v>
      </c>
      <c r="AH339" s="47">
        <f>SUMIF(C$2:C339,C339,AG$2:AG339)</f>
        <v>69138</v>
      </c>
      <c r="AI339" s="47">
        <f>SUM(AG$2:AG339)</f>
        <v>4417069</v>
      </c>
      <c r="AJ339" s="49">
        <f>SUMIF(Unloader!B:B,Summary!B339,Unloader!W:W)</f>
        <v>0.87847222222222232</v>
      </c>
      <c r="AK339" s="49">
        <f>SUMIF(Unloader!B:B,Summary!B339,Unloader!AD:AD)+SUMIF(Unloader!B:B,Summary!B339,Unloader!BR:BR)+SUMIF(Unloader!B:B,Summary!B339,Unloader!BN:BN)</f>
        <v>0.22083333333333335</v>
      </c>
      <c r="AL339" s="49">
        <f>SUMIF(C$2:C339,C339,AJ$2:AJ339)</f>
        <v>2.8784722222222223</v>
      </c>
      <c r="AM339" s="49">
        <f>SUMIF(C$2:C339,C339,AK$2:AK339)</f>
        <v>0.37916666666666671</v>
      </c>
      <c r="AN339" s="37">
        <f t="shared" si="144"/>
        <v>1152.620172270075</v>
      </c>
      <c r="AO339" s="37">
        <f>SUM(AJ$2:AJ339)</f>
        <v>137.82361111111112</v>
      </c>
      <c r="AP339" s="37">
        <f>SUM(AK$2:AK339)</f>
        <v>11.961805555555554</v>
      </c>
      <c r="AQ339" s="37">
        <f t="shared" si="145"/>
        <v>1462.2747612295232</v>
      </c>
    </row>
    <row r="340" spans="1:43">
      <c r="A340" s="166">
        <f t="shared" si="147"/>
        <v>339</v>
      </c>
      <c r="B340" s="478">
        <f t="shared" si="147"/>
        <v>40972</v>
      </c>
      <c r="C340" s="42">
        <f t="shared" si="127"/>
        <v>3</v>
      </c>
      <c r="D340" s="170">
        <f>COUNTIF('Rake Load'!C:C,Summary!B340)</f>
        <v>5</v>
      </c>
      <c r="E340" s="170">
        <f>SUMIF('Rake Load'!C:C,B340,'Rake Load'!K:K)</f>
        <v>17993.12</v>
      </c>
      <c r="F340" s="44">
        <f>SUMIF('Rake Load'!C:C,B340,'Rake Load'!AZ:AZ)</f>
        <v>0.62222222222222201</v>
      </c>
      <c r="G340" s="44">
        <f t="shared" si="128"/>
        <v>0.1244444444444444</v>
      </c>
      <c r="H340" s="45">
        <f t="shared" si="129"/>
        <v>2</v>
      </c>
      <c r="I340" s="45">
        <f t="shared" si="130"/>
        <v>59</v>
      </c>
      <c r="J340" s="44">
        <f>SUMIF('Rake Load'!C:C,B340,'Rake Load'!DK:DK)</f>
        <v>0</v>
      </c>
      <c r="K340" s="50">
        <f t="shared" si="131"/>
        <v>0.62222222222222201</v>
      </c>
      <c r="L340" s="50">
        <f t="shared" si="132"/>
        <v>0.1244444444444444</v>
      </c>
      <c r="M340" s="59">
        <f t="shared" si="133"/>
        <v>2</v>
      </c>
      <c r="N340" s="59">
        <f t="shared" si="134"/>
        <v>59</v>
      </c>
      <c r="O340" s="480">
        <f>SUMIF(C$2:C340,C340,D$2:D340)</f>
        <v>22</v>
      </c>
      <c r="P340" s="42">
        <f>SUMIF(C$2:C340,C340,F$2:F340)</f>
        <v>2.6624999999999996</v>
      </c>
      <c r="Q340" s="46">
        <f t="shared" si="135"/>
        <v>0.12102272727272725</v>
      </c>
      <c r="R340" s="45">
        <f t="shared" si="136"/>
        <v>2</v>
      </c>
      <c r="S340" s="45">
        <f t="shared" si="137"/>
        <v>54</v>
      </c>
      <c r="T340" s="480">
        <f>SUM(D$2:D340)</f>
        <v>1014</v>
      </c>
      <c r="U340" s="47">
        <f>SUMIF(C$2:C340,C340,E$2:E340)</f>
        <v>79487.5</v>
      </c>
      <c r="V340" s="47">
        <f>SUM(E$2:E340)</f>
        <v>3589016.2760000005</v>
      </c>
      <c r="W340" s="52">
        <f>SUM(F$2:F340)</f>
        <v>40842.063888888908</v>
      </c>
      <c r="X340" s="52">
        <f t="shared" si="138"/>
        <v>40.278169515669532</v>
      </c>
      <c r="Y340" s="45">
        <f t="shared" si="139"/>
        <v>6</v>
      </c>
      <c r="Z340" s="45">
        <f t="shared" si="140"/>
        <v>40</v>
      </c>
      <c r="AA340" s="47">
        <f>SUMIF('Rake Load'!C:C,Summary!B340,'Rake Load'!CA:CA)</f>
        <v>1.3541666666666665</v>
      </c>
      <c r="AB340" s="47">
        <f>SUMIF(C$2:C340,C340,AA$2:AA340)</f>
        <v>7.28125</v>
      </c>
      <c r="AC340" s="47">
        <f>SUM(AA$2:AA340)</f>
        <v>372.54861111113433</v>
      </c>
      <c r="AD340" s="52">
        <f t="shared" si="141"/>
        <v>0.27083333333333331</v>
      </c>
      <c r="AE340" s="52">
        <f t="shared" si="142"/>
        <v>0.33096590909090912</v>
      </c>
      <c r="AF340" s="52">
        <f t="shared" si="143"/>
        <v>0.36740494192419559</v>
      </c>
      <c r="AG340" s="47">
        <f>SUMIF(Unloader!B:B,Summary!B340,Unloader!M:M)</f>
        <v>32413</v>
      </c>
      <c r="AH340" s="47">
        <f>SUMIF(C$2:C340,C340,AG$2:AG340)</f>
        <v>101551</v>
      </c>
      <c r="AI340" s="47">
        <f>SUM(AG$2:AG340)</f>
        <v>4449482</v>
      </c>
      <c r="AJ340" s="49">
        <f>SUMIF(Unloader!B:B,Summary!B340,Unloader!W:W)</f>
        <v>1</v>
      </c>
      <c r="AK340" s="49">
        <f>SUMIF(Unloader!B:B,Summary!B340,Unloader!AD:AD)+SUMIF(Unloader!B:B,Summary!B340,Unloader!BR:BR)+SUMIF(Unloader!B:B,Summary!B340,Unloader!BN:BN)</f>
        <v>0.26805555555555555</v>
      </c>
      <c r="AL340" s="49">
        <f>SUMIF(C$2:C340,C340,AJ$2:AJ340)</f>
        <v>3.8784722222222223</v>
      </c>
      <c r="AM340" s="49">
        <f>SUMIF(C$2:C340,C340,AK$2:AK340)</f>
        <v>0.64722222222222225</v>
      </c>
      <c r="AN340" s="37">
        <f t="shared" si="144"/>
        <v>1309.4906511927788</v>
      </c>
      <c r="AO340" s="37">
        <f>SUM(AJ$2:AJ340)</f>
        <v>138.82361111111112</v>
      </c>
      <c r="AP340" s="37">
        <f>SUM(AK$2:AK340)</f>
        <v>12.229861111111109</v>
      </c>
      <c r="AQ340" s="37">
        <f t="shared" si="145"/>
        <v>1464.4884390685427</v>
      </c>
    </row>
    <row r="341" spans="1:43">
      <c r="A341" s="166">
        <f t="shared" si="147"/>
        <v>340</v>
      </c>
      <c r="B341" s="478">
        <f t="shared" si="147"/>
        <v>40973</v>
      </c>
      <c r="C341" s="42">
        <f t="shared" si="127"/>
        <v>3</v>
      </c>
      <c r="D341" s="170">
        <f>COUNTIF('Rake Load'!C:C,Summary!B341)</f>
        <v>6</v>
      </c>
      <c r="E341" s="170">
        <f>SUMIF('Rake Load'!C:C,B341,'Rake Load'!K:K)</f>
        <v>21880.299999999996</v>
      </c>
      <c r="F341" s="44">
        <f>SUMIF('Rake Load'!C:C,B341,'Rake Load'!AZ:AZ)</f>
        <v>0.64722222222222225</v>
      </c>
      <c r="G341" s="44">
        <f t="shared" si="128"/>
        <v>0.10787037037037038</v>
      </c>
      <c r="H341" s="45">
        <f t="shared" si="129"/>
        <v>2</v>
      </c>
      <c r="I341" s="45">
        <f t="shared" si="130"/>
        <v>35</v>
      </c>
      <c r="J341" s="44">
        <f>SUMIF('Rake Load'!C:C,B341,'Rake Load'!DK:DK)</f>
        <v>0</v>
      </c>
      <c r="K341" s="50">
        <f t="shared" si="131"/>
        <v>0.64722222222222225</v>
      </c>
      <c r="L341" s="50">
        <f t="shared" si="132"/>
        <v>0.10787037037037038</v>
      </c>
      <c r="M341" s="59">
        <f t="shared" si="133"/>
        <v>2</v>
      </c>
      <c r="N341" s="59">
        <f t="shared" si="134"/>
        <v>35</v>
      </c>
      <c r="O341" s="480">
        <f>SUMIF(C$2:C341,C341,D$2:D341)</f>
        <v>28</v>
      </c>
      <c r="P341" s="42">
        <f>SUMIF(C$2:C341,C341,F$2:F341)</f>
        <v>3.3097222222222218</v>
      </c>
      <c r="Q341" s="46">
        <f t="shared" si="135"/>
        <v>0.11820436507936506</v>
      </c>
      <c r="R341" s="45">
        <f t="shared" si="136"/>
        <v>2</v>
      </c>
      <c r="S341" s="45">
        <f t="shared" si="137"/>
        <v>50</v>
      </c>
      <c r="T341" s="480">
        <f>SUM(D$2:D341)</f>
        <v>1020</v>
      </c>
      <c r="U341" s="47">
        <f>SUMIF(C$2:C341,C341,E$2:E341)</f>
        <v>101367.79999999999</v>
      </c>
      <c r="V341" s="47">
        <f>SUM(E$2:E341)</f>
        <v>3610896.5760000004</v>
      </c>
      <c r="W341" s="52">
        <f>SUM(F$2:F341)</f>
        <v>40842.71111111113</v>
      </c>
      <c r="X341" s="52">
        <f t="shared" si="138"/>
        <v>40.041873638344242</v>
      </c>
      <c r="Y341" s="45">
        <f t="shared" si="139"/>
        <v>1</v>
      </c>
      <c r="Z341" s="45">
        <f t="shared" si="140"/>
        <v>0</v>
      </c>
      <c r="AA341" s="47">
        <f>SUMIF('Rake Load'!C:C,Summary!B341,'Rake Load'!CA:CA)</f>
        <v>1.6388888888888888</v>
      </c>
      <c r="AB341" s="47">
        <f>SUMIF(C$2:C341,C341,AA$2:AA341)</f>
        <v>8.9201388888888893</v>
      </c>
      <c r="AC341" s="47">
        <f>SUM(AA$2:AA341)</f>
        <v>374.18750000002325</v>
      </c>
      <c r="AD341" s="52">
        <f t="shared" si="141"/>
        <v>0.27314814814814814</v>
      </c>
      <c r="AE341" s="52">
        <f t="shared" si="142"/>
        <v>0.3185763888888889</v>
      </c>
      <c r="AF341" s="52">
        <f t="shared" si="143"/>
        <v>0.36685049019610122</v>
      </c>
      <c r="AG341" s="47">
        <f>SUMIF(Unloader!B:B,Summary!B341,Unloader!M:M)</f>
        <v>42752</v>
      </c>
      <c r="AH341" s="47">
        <f>SUMIF(C$2:C341,C341,AG$2:AG341)</f>
        <v>144303</v>
      </c>
      <c r="AI341" s="47">
        <f>SUM(AG$2:AG341)</f>
        <v>4492234</v>
      </c>
      <c r="AJ341" s="49">
        <f>SUMIF(Unloader!B:B,Summary!B341,Unloader!W:W)</f>
        <v>1</v>
      </c>
      <c r="AK341" s="49">
        <f>SUMIF(Unloader!B:B,Summary!B341,Unloader!AD:AD)+SUMIF(Unloader!B:B,Summary!B341,Unloader!BR:BR)+SUMIF(Unloader!B:B,Summary!B341,Unloader!BN:BN)</f>
        <v>7.5694444444444439E-2</v>
      </c>
      <c r="AL341" s="49">
        <f>SUMIF(C$2:C341,C341,AJ$2:AJ341)</f>
        <v>4.8784722222222223</v>
      </c>
      <c r="AM341" s="49">
        <f>SUMIF(C$2:C341,C341,AK$2:AK341)</f>
        <v>0.72291666666666665</v>
      </c>
      <c r="AN341" s="37">
        <f t="shared" si="144"/>
        <v>1446.888368983957</v>
      </c>
      <c r="AO341" s="37">
        <f>SUM(AJ$2:AJ341)</f>
        <v>139.82361111111112</v>
      </c>
      <c r="AP341" s="37">
        <f>SUM(AK$2:AK341)</f>
        <v>12.305555555555554</v>
      </c>
      <c r="AQ341" s="37">
        <f t="shared" si="145"/>
        <v>1467.8424623963926</v>
      </c>
    </row>
    <row r="342" spans="1:43">
      <c r="A342" s="166">
        <f t="shared" si="147"/>
        <v>341</v>
      </c>
      <c r="B342" s="478">
        <f t="shared" si="147"/>
        <v>40974</v>
      </c>
      <c r="C342" s="42">
        <f t="shared" si="127"/>
        <v>3</v>
      </c>
      <c r="D342" s="170">
        <f>COUNTIF('Rake Load'!C:C,Summary!B342)</f>
        <v>8</v>
      </c>
      <c r="E342" s="170">
        <f>SUMIF('Rake Load'!C:C,B342,'Rake Load'!K:K)</f>
        <v>29850.649999999998</v>
      </c>
      <c r="F342" s="44">
        <f>SUMIF('Rake Load'!C:C,B342,'Rake Load'!AZ:AZ)</f>
        <v>0.88472222222222241</v>
      </c>
      <c r="G342" s="44">
        <f t="shared" si="128"/>
        <v>0.1105902777777778</v>
      </c>
      <c r="H342" s="45">
        <f t="shared" si="129"/>
        <v>2</v>
      </c>
      <c r="I342" s="45">
        <f t="shared" si="130"/>
        <v>39</v>
      </c>
      <c r="J342" s="44">
        <f>SUMIF('Rake Load'!C:C,B342,'Rake Load'!DK:DK)</f>
        <v>0</v>
      </c>
      <c r="K342" s="50">
        <f t="shared" si="131"/>
        <v>0.88472222222222241</v>
      </c>
      <c r="L342" s="50">
        <f t="shared" si="132"/>
        <v>0.1105902777777778</v>
      </c>
      <c r="M342" s="59">
        <f t="shared" si="133"/>
        <v>2</v>
      </c>
      <c r="N342" s="59">
        <f t="shared" si="134"/>
        <v>39</v>
      </c>
      <c r="O342" s="480">
        <f>SUMIF(C$2:C342,C342,D$2:D342)</f>
        <v>36</v>
      </c>
      <c r="P342" s="42">
        <f>SUMIF(C$2:C342,C342,F$2:F342)</f>
        <v>4.1944444444444446</v>
      </c>
      <c r="Q342" s="46">
        <f t="shared" si="135"/>
        <v>0.11651234567901235</v>
      </c>
      <c r="R342" s="45">
        <f t="shared" si="136"/>
        <v>2</v>
      </c>
      <c r="S342" s="45">
        <f t="shared" si="137"/>
        <v>47</v>
      </c>
      <c r="T342" s="480">
        <f>SUM(D$2:D342)</f>
        <v>1028</v>
      </c>
      <c r="U342" s="47">
        <f>SUMIF(C$2:C342,C342,E$2:E342)</f>
        <v>131218.44999999998</v>
      </c>
      <c r="V342" s="47">
        <f>SUM(E$2:E342)</f>
        <v>3640747.2260000003</v>
      </c>
      <c r="W342" s="52">
        <f>SUM(F$2:F342)</f>
        <v>40843.595833333355</v>
      </c>
      <c r="X342" s="52">
        <f t="shared" si="138"/>
        <v>39.731124351491587</v>
      </c>
      <c r="Y342" s="45">
        <f t="shared" si="139"/>
        <v>17</v>
      </c>
      <c r="Z342" s="45">
        <f t="shared" si="140"/>
        <v>32</v>
      </c>
      <c r="AA342" s="47">
        <f>SUMIF('Rake Load'!C:C,Summary!B342,'Rake Load'!CA:CA)</f>
        <v>1.9201388888888888</v>
      </c>
      <c r="AB342" s="47">
        <f>SUMIF(C$2:C342,C342,AA$2:AA342)</f>
        <v>10.840277777777779</v>
      </c>
      <c r="AC342" s="47">
        <f>SUM(AA$2:AA342)</f>
        <v>376.10763888891216</v>
      </c>
      <c r="AD342" s="52">
        <f t="shared" si="141"/>
        <v>0.2400173611111111</v>
      </c>
      <c r="AE342" s="52">
        <f t="shared" si="142"/>
        <v>0.30111882716049387</v>
      </c>
      <c r="AF342" s="52">
        <f t="shared" si="143"/>
        <v>0.36586346195419472</v>
      </c>
      <c r="AG342" s="47">
        <f>SUMIF(Unloader!B:B,Summary!B342,Unloader!M:M)</f>
        <v>28508</v>
      </c>
      <c r="AH342" s="47">
        <f>SUMIF(C$2:C342,C342,AG$2:AG342)</f>
        <v>172811</v>
      </c>
      <c r="AI342" s="47">
        <f>SUM(AG$2:AG342)</f>
        <v>4520742</v>
      </c>
      <c r="AJ342" s="49">
        <f>SUMIF(Unloader!B:B,Summary!B342,Unloader!W:W)</f>
        <v>1</v>
      </c>
      <c r="AK342" s="49">
        <f>SUMIF(Unloader!B:B,Summary!B342,Unloader!AD:AD)+SUMIF(Unloader!B:B,Summary!B342,Unloader!BR:BR)+SUMIF(Unloader!B:B,Summary!B342,Unloader!BN:BN)</f>
        <v>0.10416666666666667</v>
      </c>
      <c r="AL342" s="49">
        <f>SUMIF(C$2:C342,C342,AJ$2:AJ342)</f>
        <v>5.8784722222222223</v>
      </c>
      <c r="AM342" s="49">
        <f>SUMIF(C$2:C342,C342,AK$2:AK342)</f>
        <v>0.82708333333333328</v>
      </c>
      <c r="AN342" s="37">
        <f t="shared" si="144"/>
        <v>1425.4412977728898</v>
      </c>
      <c r="AO342" s="37">
        <f>SUM(AJ$2:AJ342)</f>
        <v>140.82361111111112</v>
      </c>
      <c r="AP342" s="37">
        <f>SUM(AK$2:AK342)</f>
        <v>12.40972222222222</v>
      </c>
      <c r="AQ342" s="37">
        <f t="shared" si="145"/>
        <v>1466.8526249756644</v>
      </c>
    </row>
    <row r="343" spans="1:43">
      <c r="A343" s="166">
        <f t="shared" si="147"/>
        <v>342</v>
      </c>
      <c r="B343" s="478">
        <f t="shared" si="147"/>
        <v>40975</v>
      </c>
      <c r="C343" s="42">
        <f t="shared" si="127"/>
        <v>3</v>
      </c>
      <c r="D343" s="170">
        <f>COUNTIF('Rake Load'!C:C,Summary!B343)</f>
        <v>9</v>
      </c>
      <c r="E343" s="170">
        <f>SUMIF('Rake Load'!C:C,B343,'Rake Load'!K:K)</f>
        <v>32926.07</v>
      </c>
      <c r="F343" s="44">
        <f>SUMIF('Rake Load'!C:C,B343,'Rake Load'!AZ:AZ)</f>
        <v>0.98541666666666661</v>
      </c>
      <c r="G343" s="44">
        <f t="shared" si="128"/>
        <v>0.10949074074074074</v>
      </c>
      <c r="H343" s="45">
        <f t="shared" si="129"/>
        <v>2</v>
      </c>
      <c r="I343" s="45">
        <f t="shared" si="130"/>
        <v>37</v>
      </c>
      <c r="J343" s="44">
        <f>SUMIF('Rake Load'!C:C,B343,'Rake Load'!DK:DK)</f>
        <v>5.8333333333333334E-2</v>
      </c>
      <c r="K343" s="50">
        <f t="shared" si="131"/>
        <v>0.92708333333333326</v>
      </c>
      <c r="L343" s="50">
        <f t="shared" si="132"/>
        <v>0.10300925925925924</v>
      </c>
      <c r="M343" s="59">
        <f t="shared" si="133"/>
        <v>2</v>
      </c>
      <c r="N343" s="59">
        <f t="shared" si="134"/>
        <v>28</v>
      </c>
      <c r="O343" s="480">
        <f>SUMIF(C$2:C343,C343,D$2:D343)</f>
        <v>45</v>
      </c>
      <c r="P343" s="42">
        <f>SUMIF(C$2:C343,C343,F$2:F343)</f>
        <v>5.1798611111111112</v>
      </c>
      <c r="Q343" s="46">
        <f t="shared" si="135"/>
        <v>0.11510802469135803</v>
      </c>
      <c r="R343" s="45">
        <f t="shared" si="136"/>
        <v>2</v>
      </c>
      <c r="S343" s="45">
        <f t="shared" si="137"/>
        <v>45</v>
      </c>
      <c r="T343" s="480">
        <f>SUM(D$2:D343)</f>
        <v>1037</v>
      </c>
      <c r="U343" s="47">
        <f>SUMIF(C$2:C343,C343,E$2:E343)</f>
        <v>164144.51999999999</v>
      </c>
      <c r="V343" s="47">
        <f>SUM(E$2:E343)</f>
        <v>3673673.2960000001</v>
      </c>
      <c r="W343" s="52">
        <f>SUM(F$2:F343)</f>
        <v>40844.581250000025</v>
      </c>
      <c r="X343" s="52">
        <f t="shared" si="138"/>
        <v>39.38725289296049</v>
      </c>
      <c r="Y343" s="45">
        <f t="shared" si="139"/>
        <v>9</v>
      </c>
      <c r="Z343" s="45">
        <f t="shared" si="140"/>
        <v>17</v>
      </c>
      <c r="AA343" s="47">
        <f>SUMIF('Rake Load'!C:C,Summary!B343,'Rake Load'!CA:CA)</f>
        <v>2.5138888888888893</v>
      </c>
      <c r="AB343" s="47">
        <f>SUMIF(C$2:C343,C343,AA$2:AA343)</f>
        <v>13.354166666666668</v>
      </c>
      <c r="AC343" s="47">
        <f>SUM(AA$2:AA343)</f>
        <v>378.62152777780108</v>
      </c>
      <c r="AD343" s="52">
        <f t="shared" si="141"/>
        <v>0.27932098765432101</v>
      </c>
      <c r="AE343" s="52">
        <f t="shared" si="142"/>
        <v>0.29675925925925928</v>
      </c>
      <c r="AF343" s="52">
        <f t="shared" si="143"/>
        <v>0.36511237008466835</v>
      </c>
      <c r="AG343" s="47">
        <f>SUMIF(Unloader!B:B,Summary!B343,Unloader!M:M)</f>
        <v>31925</v>
      </c>
      <c r="AH343" s="47">
        <f>SUMIF(C$2:C343,C343,AG$2:AG343)</f>
        <v>204736</v>
      </c>
      <c r="AI343" s="47">
        <f>SUM(AG$2:AG343)</f>
        <v>4552667</v>
      </c>
      <c r="AJ343" s="49">
        <f>SUMIF(Unloader!B:B,Summary!B343,Unloader!W:W)</f>
        <v>0.98958333333333337</v>
      </c>
      <c r="AK343" s="49">
        <f>SUMIF(Unloader!B:B,Summary!B343,Unloader!AD:AD)+SUMIF(Unloader!B:B,Summary!B343,Unloader!BR:BR)+SUMIF(Unloader!B:B,Summary!B343,Unloader!BN:BN)</f>
        <v>4.1666666666666664E-2</v>
      </c>
      <c r="AL343" s="49">
        <f>SUMIF(C$2:C343,C343,AJ$2:AJ343)</f>
        <v>6.8680555555555554</v>
      </c>
      <c r="AM343" s="49">
        <f>SUMIF(C$2:C343,C343,AK$2:AK343)</f>
        <v>0.86874999999999991</v>
      </c>
      <c r="AN343" s="37">
        <f t="shared" si="144"/>
        <v>1421.9423544391714</v>
      </c>
      <c r="AO343" s="37">
        <f>SUM(AJ$2:AJ343)</f>
        <v>141.81319444444446</v>
      </c>
      <c r="AP343" s="37">
        <f>SUM(AK$2:AK343)</f>
        <v>12.451388888888886</v>
      </c>
      <c r="AQ343" s="37">
        <f t="shared" si="145"/>
        <v>1466.3869100981847</v>
      </c>
    </row>
    <row r="344" spans="1:43">
      <c r="A344" s="166">
        <f t="shared" ref="A344:B359" si="148">A343+1</f>
        <v>343</v>
      </c>
      <c r="B344" s="478">
        <f t="shared" si="148"/>
        <v>40976</v>
      </c>
      <c r="C344" s="42">
        <f t="shared" si="127"/>
        <v>3</v>
      </c>
      <c r="D344" s="170">
        <f>COUNTIF('Rake Load'!C:C,Summary!B344)</f>
        <v>6</v>
      </c>
      <c r="E344" s="170">
        <f>SUMIF('Rake Load'!C:C,B344,'Rake Load'!K:K)</f>
        <v>21850.73</v>
      </c>
      <c r="F344" s="44">
        <f>SUMIF('Rake Load'!C:C,B344,'Rake Load'!AZ:AZ)</f>
        <v>0.47013888888888883</v>
      </c>
      <c r="G344" s="44">
        <f t="shared" si="128"/>
        <v>7.8356481481481471E-2</v>
      </c>
      <c r="H344" s="45">
        <f t="shared" si="129"/>
        <v>1</v>
      </c>
      <c r="I344" s="45">
        <f t="shared" si="130"/>
        <v>52</v>
      </c>
      <c r="J344" s="44">
        <f>SUMIF('Rake Load'!C:C,B344,'Rake Load'!DK:DK)</f>
        <v>0</v>
      </c>
      <c r="K344" s="50">
        <f t="shared" si="131"/>
        <v>0.47013888888888883</v>
      </c>
      <c r="L344" s="50">
        <f t="shared" si="132"/>
        <v>7.8356481481481471E-2</v>
      </c>
      <c r="M344" s="59">
        <f t="shared" si="133"/>
        <v>1</v>
      </c>
      <c r="N344" s="59">
        <f t="shared" si="134"/>
        <v>52</v>
      </c>
      <c r="O344" s="480">
        <f>SUMIF(C$2:C344,C344,D$2:D344)</f>
        <v>51</v>
      </c>
      <c r="P344" s="42">
        <f>SUMIF(C$2:C344,C344,F$2:F344)</f>
        <v>5.65</v>
      </c>
      <c r="Q344" s="46">
        <f t="shared" si="135"/>
        <v>0.1107843137254902</v>
      </c>
      <c r="R344" s="45">
        <f t="shared" si="136"/>
        <v>2</v>
      </c>
      <c r="S344" s="45">
        <f t="shared" si="137"/>
        <v>39</v>
      </c>
      <c r="T344" s="480">
        <f>SUM(D$2:D344)</f>
        <v>1043</v>
      </c>
      <c r="U344" s="47">
        <f>SUMIF(C$2:C344,C344,E$2:E344)</f>
        <v>185995.25</v>
      </c>
      <c r="V344" s="47">
        <f>SUM(E$2:E344)</f>
        <v>3695524.0260000001</v>
      </c>
      <c r="W344" s="52">
        <f>SUM(F$2:F344)</f>
        <v>40845.051388888911</v>
      </c>
      <c r="X344" s="52">
        <f t="shared" si="138"/>
        <v>39.161123095770769</v>
      </c>
      <c r="Y344" s="45">
        <f t="shared" si="139"/>
        <v>3</v>
      </c>
      <c r="Z344" s="45">
        <f t="shared" si="140"/>
        <v>52</v>
      </c>
      <c r="AA344" s="47">
        <f>SUMIF('Rake Load'!C:C,Summary!B344,'Rake Load'!CA:CA)</f>
        <v>1.2152777777777781</v>
      </c>
      <c r="AB344" s="47">
        <f>SUMIF(C$2:C344,C344,AA$2:AA344)</f>
        <v>14.569444444444446</v>
      </c>
      <c r="AC344" s="47">
        <f>SUM(AA$2:AA344)</f>
        <v>379.83680555557885</v>
      </c>
      <c r="AD344" s="52">
        <f t="shared" si="141"/>
        <v>0.20254629629629636</v>
      </c>
      <c r="AE344" s="52">
        <f t="shared" si="142"/>
        <v>0.28567538126361658</v>
      </c>
      <c r="AF344" s="52">
        <f t="shared" si="143"/>
        <v>0.36417718653459141</v>
      </c>
      <c r="AG344" s="47">
        <f>SUMIF(Unloader!B:B,Summary!B344,Unloader!M:M)</f>
        <v>43425</v>
      </c>
      <c r="AH344" s="47">
        <f>SUMIF(C$2:C344,C344,AG$2:AG344)</f>
        <v>248161</v>
      </c>
      <c r="AI344" s="47">
        <f>SUM(AG$2:AG344)</f>
        <v>4596092</v>
      </c>
      <c r="AJ344" s="49">
        <f>SUMIF(Unloader!B:B,Summary!B344,Unloader!W:W)</f>
        <v>0.92708333333333337</v>
      </c>
      <c r="AK344" s="49">
        <f>SUMIF(Unloader!B:B,Summary!B344,Unloader!AD:AD)+SUMIF(Unloader!B:B,Summary!B344,Unloader!BR:BR)+SUMIF(Unloader!B:B,Summary!B344,Unloader!BN:BN)</f>
        <v>6.3888888888888884E-2</v>
      </c>
      <c r="AL344" s="49">
        <f>SUMIF(C$2:C344,C344,AJ$2:AJ344)</f>
        <v>7.7951388888888884</v>
      </c>
      <c r="AM344" s="49">
        <f>SUMIF(C$2:C344,C344,AK$2:AK344)</f>
        <v>0.9326388888888888</v>
      </c>
      <c r="AN344" s="37">
        <f t="shared" si="144"/>
        <v>1506.7455980570737</v>
      </c>
      <c r="AO344" s="37">
        <f>SUM(AJ$2:AJ344)</f>
        <v>142.74027777777781</v>
      </c>
      <c r="AP344" s="37">
        <f>SUM(AK$2:AK344)</f>
        <v>12.515277777777774</v>
      </c>
      <c r="AQ344" s="37">
        <f t="shared" si="145"/>
        <v>1470.5612081653546</v>
      </c>
    </row>
    <row r="345" spans="1:43">
      <c r="A345" s="166">
        <f t="shared" si="148"/>
        <v>344</v>
      </c>
      <c r="B345" s="478">
        <f t="shared" si="148"/>
        <v>40977</v>
      </c>
      <c r="C345" s="42">
        <f t="shared" si="127"/>
        <v>3</v>
      </c>
      <c r="D345" s="170">
        <f>COUNTIF('Rake Load'!C:C,Summary!B345)</f>
        <v>6</v>
      </c>
      <c r="E345" s="170">
        <f>SUMIF('Rake Load'!C:C,B345,'Rake Load'!K:K)</f>
        <v>21968.880000000001</v>
      </c>
      <c r="F345" s="44">
        <f>SUMIF('Rake Load'!C:C,B345,'Rake Load'!AZ:AZ)</f>
        <v>0.66805555555555562</v>
      </c>
      <c r="G345" s="44">
        <f t="shared" si="128"/>
        <v>0.1113425925925926</v>
      </c>
      <c r="H345" s="45">
        <f t="shared" si="129"/>
        <v>2</v>
      </c>
      <c r="I345" s="45">
        <f t="shared" si="130"/>
        <v>40</v>
      </c>
      <c r="J345" s="44">
        <f>SUMIF('Rake Load'!C:C,B345,'Rake Load'!DK:DK)</f>
        <v>0</v>
      </c>
      <c r="K345" s="50">
        <f t="shared" si="131"/>
        <v>0.66805555555555562</v>
      </c>
      <c r="L345" s="50">
        <f t="shared" si="132"/>
        <v>0.1113425925925926</v>
      </c>
      <c r="M345" s="59">
        <f t="shared" si="133"/>
        <v>2</v>
      </c>
      <c r="N345" s="59">
        <f t="shared" si="134"/>
        <v>40</v>
      </c>
      <c r="O345" s="480">
        <f>SUMIF(C$2:C345,C345,D$2:D345)</f>
        <v>57</v>
      </c>
      <c r="P345" s="42">
        <f>SUMIF(C$2:C345,C345,F$2:F345)</f>
        <v>6.3180555555555564</v>
      </c>
      <c r="Q345" s="46">
        <f t="shared" si="135"/>
        <v>0.1108430799220273</v>
      </c>
      <c r="R345" s="45">
        <f t="shared" si="136"/>
        <v>2</v>
      </c>
      <c r="S345" s="45">
        <f t="shared" si="137"/>
        <v>39</v>
      </c>
      <c r="T345" s="480">
        <f>SUM(D$2:D345)</f>
        <v>1049</v>
      </c>
      <c r="U345" s="47">
        <f>SUMIF(C$2:C345,C345,E$2:E345)</f>
        <v>207964.13</v>
      </c>
      <c r="V345" s="47">
        <f>SUM(E$2:E345)</f>
        <v>3717492.906</v>
      </c>
      <c r="W345" s="52">
        <f>SUM(F$2:F345)</f>
        <v>40845.719444444469</v>
      </c>
      <c r="X345" s="52">
        <f t="shared" si="138"/>
        <v>38.937768774494252</v>
      </c>
      <c r="Y345" s="45">
        <f t="shared" si="139"/>
        <v>22</v>
      </c>
      <c r="Z345" s="45">
        <f t="shared" si="140"/>
        <v>30</v>
      </c>
      <c r="AA345" s="47">
        <f>SUMIF('Rake Load'!C:C,Summary!B345,'Rake Load'!CA:CA)</f>
        <v>2.0208333333333335</v>
      </c>
      <c r="AB345" s="47">
        <f>SUMIF(C$2:C345,C345,AA$2:AA345)</f>
        <v>16.590277777777779</v>
      </c>
      <c r="AC345" s="47">
        <f>SUM(AA$2:AA345)</f>
        <v>381.85763888891216</v>
      </c>
      <c r="AD345" s="52">
        <f t="shared" si="141"/>
        <v>0.33680555555555558</v>
      </c>
      <c r="AE345" s="52">
        <f t="shared" si="142"/>
        <v>0.29105750487329435</v>
      </c>
      <c r="AF345" s="52">
        <f t="shared" si="143"/>
        <v>0.36402062811145108</v>
      </c>
      <c r="AG345" s="47">
        <f>SUMIF(Unloader!B:B,Summary!B345,Unloader!M:M)</f>
        <v>9791</v>
      </c>
      <c r="AH345" s="47">
        <f>SUMIF(C$2:C345,C345,AG$2:AG345)</f>
        <v>257952</v>
      </c>
      <c r="AI345" s="47">
        <f>SUM(AG$2:AG345)</f>
        <v>4605883</v>
      </c>
      <c r="AJ345" s="49">
        <f>SUMIF(Unloader!B:B,Summary!B345,Unloader!W:W)</f>
        <v>0.5625</v>
      </c>
      <c r="AK345" s="49">
        <f>SUMIF(Unloader!B:B,Summary!B345,Unloader!AD:AD)+SUMIF(Unloader!B:B,Summary!B345,Unloader!BR:BR)+SUMIF(Unloader!B:B,Summary!B345,Unloader!BN:BN)</f>
        <v>0.11458333333333333</v>
      </c>
      <c r="AL345" s="49">
        <f>SUMIF(C$2:C345,C345,AJ$2:AJ345)</f>
        <v>8.3576388888888893</v>
      </c>
      <c r="AM345" s="49">
        <f>SUMIF(C$2:C345,C345,AK$2:AK345)</f>
        <v>1.0472222222222221</v>
      </c>
      <c r="AN345" s="37">
        <f t="shared" si="144"/>
        <v>1470.2308349957254</v>
      </c>
      <c r="AO345" s="37">
        <f>SUM(AJ$2:AJ345)</f>
        <v>143.30277777777781</v>
      </c>
      <c r="AP345" s="37">
        <f>SUM(AK$2:AK345)</f>
        <v>12.629861111111108</v>
      </c>
      <c r="AQ345" s="37">
        <f t="shared" si="145"/>
        <v>1468.6424437606613</v>
      </c>
    </row>
    <row r="346" spans="1:43">
      <c r="A346" s="166">
        <f t="shared" si="148"/>
        <v>345</v>
      </c>
      <c r="B346" s="478">
        <f t="shared" si="148"/>
        <v>40978</v>
      </c>
      <c r="C346" s="42">
        <f t="shared" si="127"/>
        <v>3</v>
      </c>
      <c r="D346" s="170">
        <f>COUNTIF('Rake Load'!C:C,Summary!B346)</f>
        <v>8</v>
      </c>
      <c r="E346" s="170">
        <f>SUMIF('Rake Load'!C:C,B346,'Rake Load'!K:K)</f>
        <v>28745.429999999997</v>
      </c>
      <c r="F346" s="44">
        <f>SUMIF('Rake Load'!C:C,B346,'Rake Load'!AZ:AZ)</f>
        <v>1.0722222222222224</v>
      </c>
      <c r="G346" s="44">
        <f t="shared" si="128"/>
        <v>0.1340277777777778</v>
      </c>
      <c r="H346" s="45">
        <f t="shared" si="129"/>
        <v>3</v>
      </c>
      <c r="I346" s="45">
        <f t="shared" si="130"/>
        <v>13</v>
      </c>
      <c r="J346" s="44">
        <f>SUMIF('Rake Load'!C:C,B346,'Rake Load'!DK:DK)</f>
        <v>0</v>
      </c>
      <c r="K346" s="50">
        <f t="shared" si="131"/>
        <v>1.0722222222222224</v>
      </c>
      <c r="L346" s="50">
        <f t="shared" si="132"/>
        <v>0.1340277777777778</v>
      </c>
      <c r="M346" s="59">
        <f t="shared" si="133"/>
        <v>3</v>
      </c>
      <c r="N346" s="59">
        <f t="shared" si="134"/>
        <v>13</v>
      </c>
      <c r="O346" s="480">
        <f>SUMIF(C$2:C346,C346,D$2:D346)</f>
        <v>65</v>
      </c>
      <c r="P346" s="42">
        <f>SUMIF(C$2:C346,C346,F$2:F346)</f>
        <v>7.3902777777777793</v>
      </c>
      <c r="Q346" s="46">
        <f t="shared" si="135"/>
        <v>0.11369658119658121</v>
      </c>
      <c r="R346" s="45">
        <f t="shared" si="136"/>
        <v>2</v>
      </c>
      <c r="S346" s="45">
        <f t="shared" si="137"/>
        <v>43</v>
      </c>
      <c r="T346" s="480">
        <f>SUM(D$2:D346)</f>
        <v>1057</v>
      </c>
      <c r="U346" s="47">
        <f>SUMIF(C$2:C346,C346,E$2:E346)</f>
        <v>236709.56</v>
      </c>
      <c r="V346" s="47">
        <f>SUM(E$2:E346)</f>
        <v>3746238.3360000001</v>
      </c>
      <c r="W346" s="52">
        <f>SUM(F$2:F346)</f>
        <v>40846.791666666693</v>
      </c>
      <c r="X346" s="52">
        <f t="shared" si="138"/>
        <v>38.644079154840767</v>
      </c>
      <c r="Y346" s="45">
        <f t="shared" si="139"/>
        <v>15</v>
      </c>
      <c r="Z346" s="45">
        <f t="shared" si="140"/>
        <v>27</v>
      </c>
      <c r="AA346" s="47">
        <f>SUMIF('Rake Load'!C:C,Summary!B346,'Rake Load'!CA:CA)</f>
        <v>2.9930555555555562</v>
      </c>
      <c r="AB346" s="47">
        <f>SUMIF(C$2:C346,C346,AA$2:AA346)</f>
        <v>19.583333333333336</v>
      </c>
      <c r="AC346" s="47">
        <f>SUM(AA$2:AA346)</f>
        <v>384.85069444446771</v>
      </c>
      <c r="AD346" s="52">
        <f t="shared" si="141"/>
        <v>0.37413194444444453</v>
      </c>
      <c r="AE346" s="52">
        <f t="shared" si="142"/>
        <v>0.30128205128205132</v>
      </c>
      <c r="AF346" s="52">
        <f t="shared" si="143"/>
        <v>0.36409715652267521</v>
      </c>
      <c r="AG346" s="47">
        <f>SUMIF(Unloader!B:B,Summary!B346,Unloader!M:M)</f>
        <v>0</v>
      </c>
      <c r="AH346" s="47">
        <f>SUMIF(C$2:C346,C346,AG$2:AG346)</f>
        <v>257952</v>
      </c>
      <c r="AI346" s="47">
        <f>SUM(AG$2:AG346)</f>
        <v>4605883</v>
      </c>
      <c r="AJ346" s="49">
        <f>SUMIF(Unloader!B:B,Summary!B346,Unloader!W:W)</f>
        <v>0</v>
      </c>
      <c r="AK346" s="49">
        <f>SUMIF(Unloader!B:B,Summary!B346,Unloader!AD:AD)+SUMIF(Unloader!B:B,Summary!B346,Unloader!BR:BR)+SUMIF(Unloader!B:B,Summary!B346,Unloader!BN:BN)</f>
        <v>0</v>
      </c>
      <c r="AL346" s="49">
        <f>SUMIF(C$2:C346,C346,AJ$2:AJ346)</f>
        <v>8.3576388888888893</v>
      </c>
      <c r="AM346" s="49">
        <f>SUMIF(C$2:C346,C346,AK$2:AK346)</f>
        <v>1.0472222222222221</v>
      </c>
      <c r="AN346" s="37">
        <f t="shared" si="144"/>
        <v>1470.2308349957254</v>
      </c>
      <c r="AO346" s="37">
        <f>SUM(AJ$2:AJ346)</f>
        <v>143.30277777777781</v>
      </c>
      <c r="AP346" s="37">
        <f>SUM(AK$2:AK346)</f>
        <v>12.629861111111108</v>
      </c>
      <c r="AQ346" s="37">
        <f t="shared" si="145"/>
        <v>1468.6424437606613</v>
      </c>
    </row>
    <row r="347" spans="1:43">
      <c r="A347" s="166">
        <f t="shared" si="148"/>
        <v>346</v>
      </c>
      <c r="B347" s="478">
        <f t="shared" si="148"/>
        <v>40979</v>
      </c>
      <c r="C347" s="42">
        <f t="shared" si="127"/>
        <v>3</v>
      </c>
      <c r="D347" s="170">
        <f>COUNTIF('Rake Load'!C:C,Summary!B347)</f>
        <v>9</v>
      </c>
      <c r="E347" s="170">
        <f>SUMIF('Rake Load'!C:C,B347,'Rake Load'!K:K)</f>
        <v>33090.840000000004</v>
      </c>
      <c r="F347" s="44">
        <f>SUMIF('Rake Load'!C:C,B347,'Rake Load'!AZ:AZ)</f>
        <v>0.9506944444444444</v>
      </c>
      <c r="G347" s="44">
        <f t="shared" si="128"/>
        <v>0.10563271604938271</v>
      </c>
      <c r="H347" s="45">
        <f t="shared" si="129"/>
        <v>2</v>
      </c>
      <c r="I347" s="45">
        <f t="shared" si="130"/>
        <v>32</v>
      </c>
      <c r="J347" s="44">
        <f>SUMIF('Rake Load'!C:C,B347,'Rake Load'!DK:DK)</f>
        <v>0</v>
      </c>
      <c r="K347" s="50">
        <f t="shared" si="131"/>
        <v>0.9506944444444444</v>
      </c>
      <c r="L347" s="50">
        <f t="shared" si="132"/>
        <v>0.10563271604938271</v>
      </c>
      <c r="M347" s="59">
        <f t="shared" si="133"/>
        <v>2</v>
      </c>
      <c r="N347" s="59">
        <f t="shared" si="134"/>
        <v>32</v>
      </c>
      <c r="O347" s="480">
        <f>SUMIF(C$2:C347,C347,D$2:D347)</f>
        <v>74</v>
      </c>
      <c r="P347" s="42">
        <f>SUMIF(C$2:C347,C347,F$2:F347)</f>
        <v>8.3409722222222236</v>
      </c>
      <c r="Q347" s="46">
        <f t="shared" si="135"/>
        <v>0.11271584084084085</v>
      </c>
      <c r="R347" s="45">
        <f t="shared" si="136"/>
        <v>2</v>
      </c>
      <c r="S347" s="45">
        <f t="shared" si="137"/>
        <v>42</v>
      </c>
      <c r="T347" s="480">
        <f>SUM(D$2:D347)</f>
        <v>1066</v>
      </c>
      <c r="U347" s="47">
        <f>SUMIF(C$2:C347,C347,E$2:E347)</f>
        <v>269800.40000000002</v>
      </c>
      <c r="V347" s="47">
        <f>SUM(E$2:E347)</f>
        <v>3779329.176</v>
      </c>
      <c r="W347" s="52">
        <f>SUM(F$2:F347)</f>
        <v>40847.742361111137</v>
      </c>
      <c r="X347" s="52">
        <f t="shared" si="138"/>
        <v>38.318707655826586</v>
      </c>
      <c r="Y347" s="45">
        <f t="shared" si="139"/>
        <v>7</v>
      </c>
      <c r="Z347" s="45">
        <f t="shared" si="140"/>
        <v>38</v>
      </c>
      <c r="AA347" s="47">
        <f>SUMIF('Rake Load'!C:C,Summary!B347,'Rake Load'!CA:CA)</f>
        <v>2.1597222222222219</v>
      </c>
      <c r="AB347" s="47">
        <f>SUMIF(C$2:C347,C347,AA$2:AA347)</f>
        <v>21.743055555555557</v>
      </c>
      <c r="AC347" s="47">
        <f>SUM(AA$2:AA347)</f>
        <v>387.01041666668993</v>
      </c>
      <c r="AD347" s="52">
        <f t="shared" si="141"/>
        <v>0.23996913580246909</v>
      </c>
      <c r="AE347" s="52">
        <f t="shared" si="142"/>
        <v>0.2938250750750751</v>
      </c>
      <c r="AF347" s="52">
        <f t="shared" si="143"/>
        <v>0.36304917135712</v>
      </c>
      <c r="AG347" s="47">
        <f>SUMIF(Unloader!B:B,Summary!B347,Unloader!M:M)</f>
        <v>0</v>
      </c>
      <c r="AH347" s="47">
        <f>SUMIF(C$2:C347,C347,AG$2:AG347)</f>
        <v>257952</v>
      </c>
      <c r="AI347" s="47">
        <f>SUM(AG$2:AG347)</f>
        <v>4605883</v>
      </c>
      <c r="AJ347" s="49">
        <f>SUMIF(Unloader!B:B,Summary!B347,Unloader!W:W)</f>
        <v>0</v>
      </c>
      <c r="AK347" s="49">
        <f>SUMIF(Unloader!B:B,Summary!B347,Unloader!AD:AD)+SUMIF(Unloader!B:B,Summary!B347,Unloader!BR:BR)+SUMIF(Unloader!B:B,Summary!B347,Unloader!BN:BN)</f>
        <v>0</v>
      </c>
      <c r="AL347" s="49">
        <f>SUMIF(C$2:C347,C347,AJ$2:AJ347)</f>
        <v>8.3576388888888893</v>
      </c>
      <c r="AM347" s="49">
        <f>SUMIF(C$2:C347,C347,AK$2:AK347)</f>
        <v>1.0472222222222221</v>
      </c>
      <c r="AN347" s="37">
        <f t="shared" si="144"/>
        <v>1470.2308349957254</v>
      </c>
      <c r="AO347" s="37">
        <f>SUM(AJ$2:AJ347)</f>
        <v>143.30277777777781</v>
      </c>
      <c r="AP347" s="37">
        <f>SUM(AK$2:AK347)</f>
        <v>12.629861111111108</v>
      </c>
      <c r="AQ347" s="37">
        <f t="shared" si="145"/>
        <v>1468.6424437606613</v>
      </c>
    </row>
    <row r="348" spans="1:43">
      <c r="A348" s="166">
        <f t="shared" si="148"/>
        <v>347</v>
      </c>
      <c r="B348" s="478">
        <f t="shared" si="148"/>
        <v>40980</v>
      </c>
      <c r="C348" s="42">
        <f t="shared" si="127"/>
        <v>3</v>
      </c>
      <c r="D348" s="170">
        <f>COUNTIF('Rake Load'!C:C,Summary!B348)</f>
        <v>4</v>
      </c>
      <c r="E348" s="170">
        <f>SUMIF('Rake Load'!C:C,B348,'Rake Load'!K:K)</f>
        <v>14046.35</v>
      </c>
      <c r="F348" s="44">
        <f>SUMIF('Rake Load'!C:C,B348,'Rake Load'!AZ:AZ)</f>
        <v>0.23611111111111122</v>
      </c>
      <c r="G348" s="44">
        <f t="shared" si="128"/>
        <v>5.9027777777777804E-2</v>
      </c>
      <c r="H348" s="45">
        <f t="shared" si="129"/>
        <v>1</v>
      </c>
      <c r="I348" s="45">
        <f t="shared" si="130"/>
        <v>25</v>
      </c>
      <c r="J348" s="44">
        <f>SUMIF('Rake Load'!C:C,B348,'Rake Load'!DK:DK)</f>
        <v>0</v>
      </c>
      <c r="K348" s="50">
        <f t="shared" si="131"/>
        <v>0.23611111111111122</v>
      </c>
      <c r="L348" s="50">
        <f t="shared" si="132"/>
        <v>5.9027777777777804E-2</v>
      </c>
      <c r="M348" s="59">
        <f t="shared" si="133"/>
        <v>1</v>
      </c>
      <c r="N348" s="59">
        <f t="shared" si="134"/>
        <v>25</v>
      </c>
      <c r="O348" s="480">
        <f>SUMIF(C$2:C348,C348,D$2:D348)</f>
        <v>78</v>
      </c>
      <c r="P348" s="42">
        <f>SUMIF(C$2:C348,C348,F$2:F348)</f>
        <v>8.5770833333333343</v>
      </c>
      <c r="Q348" s="46">
        <f t="shared" si="135"/>
        <v>0.10996260683760685</v>
      </c>
      <c r="R348" s="45">
        <f t="shared" si="136"/>
        <v>2</v>
      </c>
      <c r="S348" s="45">
        <f t="shared" si="137"/>
        <v>38</v>
      </c>
      <c r="T348" s="480">
        <f>SUM(D$2:D348)</f>
        <v>1070</v>
      </c>
      <c r="U348" s="47">
        <f>SUMIF(C$2:C348,C348,E$2:E348)</f>
        <v>283846.75</v>
      </c>
      <c r="V348" s="47">
        <f>SUM(E$2:E348)</f>
        <v>3793375.5260000001</v>
      </c>
      <c r="W348" s="52">
        <f>SUM(F$2:F348)</f>
        <v>40847.978472222247</v>
      </c>
      <c r="X348" s="52">
        <f t="shared" si="138"/>
        <v>38.17568081516098</v>
      </c>
      <c r="Y348" s="45">
        <f t="shared" si="139"/>
        <v>4</v>
      </c>
      <c r="Z348" s="45">
        <f t="shared" si="140"/>
        <v>12</v>
      </c>
      <c r="AA348" s="47">
        <f>SUMIF('Rake Load'!C:C,Summary!B348,'Rake Load'!CA:CA)</f>
        <v>0.60416666666666674</v>
      </c>
      <c r="AB348" s="47">
        <f>SUMIF(C$2:C348,C348,AA$2:AA348)</f>
        <v>22.347222222222225</v>
      </c>
      <c r="AC348" s="47">
        <f>SUM(AA$2:AA348)</f>
        <v>387.61458333335662</v>
      </c>
      <c r="AD348" s="52">
        <f t="shared" si="141"/>
        <v>0.15104166666666669</v>
      </c>
      <c r="AE348" s="52">
        <f t="shared" si="142"/>
        <v>0.28650284900284906</v>
      </c>
      <c r="AF348" s="52">
        <f t="shared" si="143"/>
        <v>0.36225661993771646</v>
      </c>
      <c r="AG348" s="47">
        <f>SUMIF(Unloader!B:B,Summary!B348,Unloader!M:M)</f>
        <v>0</v>
      </c>
      <c r="AH348" s="47">
        <f>SUMIF(C$2:C348,C348,AG$2:AG348)</f>
        <v>257952</v>
      </c>
      <c r="AI348" s="47">
        <f>SUM(AG$2:AG348)</f>
        <v>4605883</v>
      </c>
      <c r="AJ348" s="49">
        <f>SUMIF(Unloader!B:B,Summary!B348,Unloader!W:W)</f>
        <v>0</v>
      </c>
      <c r="AK348" s="49">
        <f>SUMIF(Unloader!B:B,Summary!B348,Unloader!AD:AD)+SUMIF(Unloader!B:B,Summary!B348,Unloader!BR:BR)+SUMIF(Unloader!B:B,Summary!B348,Unloader!BN:BN)</f>
        <v>0</v>
      </c>
      <c r="AL348" s="49">
        <f>SUMIF(C$2:C348,C348,AJ$2:AJ348)</f>
        <v>8.3576388888888893</v>
      </c>
      <c r="AM348" s="49">
        <f>SUMIF(C$2:C348,C348,AK$2:AK348)</f>
        <v>1.0472222222222221</v>
      </c>
      <c r="AN348" s="37">
        <f t="shared" si="144"/>
        <v>1470.2308349957254</v>
      </c>
      <c r="AO348" s="37">
        <f>SUM(AJ$2:AJ348)</f>
        <v>143.30277777777781</v>
      </c>
      <c r="AP348" s="37">
        <f>SUM(AK$2:AK348)</f>
        <v>12.629861111111108</v>
      </c>
      <c r="AQ348" s="37">
        <f t="shared" si="145"/>
        <v>1468.6424437606613</v>
      </c>
    </row>
    <row r="349" spans="1:43">
      <c r="A349" s="166">
        <f t="shared" si="148"/>
        <v>348</v>
      </c>
      <c r="B349" s="478">
        <f t="shared" si="148"/>
        <v>40981</v>
      </c>
      <c r="C349" s="42">
        <f t="shared" si="127"/>
        <v>3</v>
      </c>
      <c r="D349" s="170">
        <f>COUNTIF('Rake Load'!C:C,Summary!B349)</f>
        <v>5</v>
      </c>
      <c r="E349" s="170">
        <f>SUMIF('Rake Load'!C:C,B349,'Rake Load'!K:K)</f>
        <v>18775.48</v>
      </c>
      <c r="F349" s="44">
        <f>SUMIF('Rake Load'!C:C,B349,'Rake Load'!AZ:AZ)</f>
        <v>0.63819444444444406</v>
      </c>
      <c r="G349" s="44">
        <f t="shared" si="128"/>
        <v>0.1276388888888888</v>
      </c>
      <c r="H349" s="45">
        <f t="shared" si="129"/>
        <v>3</v>
      </c>
      <c r="I349" s="45">
        <f t="shared" si="130"/>
        <v>3</v>
      </c>
      <c r="J349" s="44">
        <f>SUMIF('Rake Load'!C:C,B349,'Rake Load'!DK:DK)</f>
        <v>4.1666666666666671E-2</v>
      </c>
      <c r="K349" s="50">
        <f t="shared" si="131"/>
        <v>0.59652777777777743</v>
      </c>
      <c r="L349" s="50">
        <f t="shared" si="132"/>
        <v>0.11930555555555548</v>
      </c>
      <c r="M349" s="59">
        <f t="shared" si="133"/>
        <v>2</v>
      </c>
      <c r="N349" s="59">
        <f t="shared" si="134"/>
        <v>51</v>
      </c>
      <c r="O349" s="480">
        <f>SUMIF(C$2:C349,C349,D$2:D349)</f>
        <v>83</v>
      </c>
      <c r="P349" s="42">
        <f>SUMIF(C$2:C349,C349,F$2:F349)</f>
        <v>9.2152777777777786</v>
      </c>
      <c r="Q349" s="46">
        <f t="shared" si="135"/>
        <v>0.11102744310575637</v>
      </c>
      <c r="R349" s="45">
        <f t="shared" si="136"/>
        <v>2</v>
      </c>
      <c r="S349" s="45">
        <f t="shared" si="137"/>
        <v>39</v>
      </c>
      <c r="T349" s="480">
        <f>SUM(D$2:D349)</f>
        <v>1075</v>
      </c>
      <c r="U349" s="47">
        <f>SUMIF(C$2:C349,C349,E$2:E349)</f>
        <v>302622.23</v>
      </c>
      <c r="V349" s="47">
        <f>SUM(E$2:E349)</f>
        <v>3812151.0060000001</v>
      </c>
      <c r="W349" s="52">
        <f>SUM(F$2:F349)</f>
        <v>40848.61666666669</v>
      </c>
      <c r="X349" s="52">
        <f t="shared" si="138"/>
        <v>37.998713178294594</v>
      </c>
      <c r="Y349" s="45">
        <f t="shared" si="139"/>
        <v>23</v>
      </c>
      <c r="Z349" s="45">
        <f t="shared" si="140"/>
        <v>58</v>
      </c>
      <c r="AA349" s="47">
        <f>SUMIF('Rake Load'!C:C,Summary!B349,'Rake Load'!CA:CA)</f>
        <v>1.3159722222222223</v>
      </c>
      <c r="AB349" s="47">
        <f>SUMIF(C$2:C349,C349,AA$2:AA349)</f>
        <v>23.663194444444446</v>
      </c>
      <c r="AC349" s="47">
        <f>SUM(AA$2:AA349)</f>
        <v>388.93055555557885</v>
      </c>
      <c r="AD349" s="52">
        <f t="shared" si="141"/>
        <v>0.26319444444444445</v>
      </c>
      <c r="AE349" s="52">
        <f t="shared" si="142"/>
        <v>0.28509872824631866</v>
      </c>
      <c r="AF349" s="52">
        <f t="shared" si="143"/>
        <v>0.36179586563309662</v>
      </c>
      <c r="AG349" s="47">
        <f>SUMIF(Unloader!B:B,Summary!B349,Unloader!M:M)</f>
        <v>30400</v>
      </c>
      <c r="AH349" s="47">
        <f>SUMIF(C$2:C349,C349,AG$2:AG349)</f>
        <v>288352</v>
      </c>
      <c r="AI349" s="47">
        <f>SUM(AG$2:AG349)</f>
        <v>4636283</v>
      </c>
      <c r="AJ349" s="49">
        <f>SUMIF(Unloader!B:B,Summary!B349,Unloader!W:W)</f>
        <v>0.8125</v>
      </c>
      <c r="AK349" s="49">
        <f>SUMIF(Unloader!B:B,Summary!B349,Unloader!AD:AD)+SUMIF(Unloader!B:B,Summary!B349,Unloader!BR:BR)+SUMIF(Unloader!B:B,Summary!B349,Unloader!BN:BN)</f>
        <v>0.1673611111111111</v>
      </c>
      <c r="AL349" s="49">
        <f>SUMIF(C$2:C349,C349,AJ$2:AJ349)</f>
        <v>9.1701388888888893</v>
      </c>
      <c r="AM349" s="49">
        <f>SUMIF(C$2:C349,C349,AK$2:AK349)</f>
        <v>1.2145833333333331</v>
      </c>
      <c r="AN349" s="37">
        <f t="shared" si="144"/>
        <v>1510.2234636871508</v>
      </c>
      <c r="AO349" s="37">
        <f>SUM(AJ$2:AJ349)</f>
        <v>144.11527777777781</v>
      </c>
      <c r="AP349" s="37">
        <f>SUM(AK$2:AK349)</f>
        <v>12.797222222222219</v>
      </c>
      <c r="AQ349" s="37">
        <f t="shared" si="145"/>
        <v>1471.0730943743454</v>
      </c>
    </row>
    <row r="350" spans="1:43">
      <c r="A350" s="166">
        <f t="shared" si="148"/>
        <v>349</v>
      </c>
      <c r="B350" s="478">
        <f t="shared" si="148"/>
        <v>40982</v>
      </c>
      <c r="C350" s="42">
        <f t="shared" si="127"/>
        <v>3</v>
      </c>
      <c r="D350" s="170">
        <f>COUNTIF('Rake Load'!C:C,Summary!B350)</f>
        <v>6</v>
      </c>
      <c r="E350" s="170">
        <f>SUMIF('Rake Load'!C:C,B350,'Rake Load'!K:K)</f>
        <v>22615.81</v>
      </c>
      <c r="F350" s="44">
        <f>SUMIF('Rake Load'!C:C,B350,'Rake Load'!AZ:AZ)</f>
        <v>0.64722222222222214</v>
      </c>
      <c r="G350" s="44">
        <f t="shared" si="128"/>
        <v>0.10787037037037035</v>
      </c>
      <c r="H350" s="45">
        <f t="shared" si="129"/>
        <v>2</v>
      </c>
      <c r="I350" s="45">
        <f t="shared" si="130"/>
        <v>35</v>
      </c>
      <c r="J350" s="44">
        <f>SUMIF('Rake Load'!C:C,B350,'Rake Load'!DK:DK)</f>
        <v>6.805555555555555E-2</v>
      </c>
      <c r="K350" s="50">
        <f t="shared" si="131"/>
        <v>0.57916666666666661</v>
      </c>
      <c r="L350" s="50">
        <f t="shared" si="132"/>
        <v>9.6527777777777768E-2</v>
      </c>
      <c r="M350" s="59">
        <f t="shared" si="133"/>
        <v>2</v>
      </c>
      <c r="N350" s="59">
        <f t="shared" si="134"/>
        <v>19</v>
      </c>
      <c r="O350" s="480">
        <f>SUMIF(C$2:C350,C350,D$2:D350)</f>
        <v>89</v>
      </c>
      <c r="P350" s="42">
        <f>SUMIF(C$2:C350,C350,F$2:F350)</f>
        <v>9.8625000000000007</v>
      </c>
      <c r="Q350" s="46">
        <f t="shared" si="135"/>
        <v>0.11081460674157304</v>
      </c>
      <c r="R350" s="45">
        <f t="shared" si="136"/>
        <v>2</v>
      </c>
      <c r="S350" s="45">
        <f t="shared" si="137"/>
        <v>39</v>
      </c>
      <c r="T350" s="480">
        <f>SUM(D$2:D350)</f>
        <v>1081</v>
      </c>
      <c r="U350" s="47">
        <f>SUMIF(C$2:C350,C350,E$2:E350)</f>
        <v>325238.03999999998</v>
      </c>
      <c r="V350" s="47">
        <f>SUM(E$2:E350)</f>
        <v>3834766.8160000001</v>
      </c>
      <c r="W350" s="52">
        <f>SUM(F$2:F350)</f>
        <v>40849.263888888912</v>
      </c>
      <c r="X350" s="52">
        <f t="shared" si="138"/>
        <v>37.7884032274643</v>
      </c>
      <c r="Y350" s="45">
        <f t="shared" si="139"/>
        <v>18</v>
      </c>
      <c r="Z350" s="45">
        <f t="shared" si="140"/>
        <v>55</v>
      </c>
      <c r="AA350" s="47">
        <f>SUMIF('Rake Load'!C:C,Summary!B350,'Rake Load'!CA:CA)</f>
        <v>1.5972222222222223</v>
      </c>
      <c r="AB350" s="47">
        <f>SUMIF(C$2:C350,C350,AA$2:AA350)</f>
        <v>25.260416666666668</v>
      </c>
      <c r="AC350" s="47">
        <f>SUM(AA$2:AA350)</f>
        <v>390.52777777780108</v>
      </c>
      <c r="AD350" s="52">
        <f t="shared" si="141"/>
        <v>0.26620370370370372</v>
      </c>
      <c r="AE350" s="52">
        <f t="shared" si="142"/>
        <v>0.28382490636704122</v>
      </c>
      <c r="AF350" s="52">
        <f t="shared" si="143"/>
        <v>0.36126528934116658</v>
      </c>
      <c r="AG350" s="47">
        <f>SUMIF(Unloader!B:B,Summary!B350,Unloader!M:M)</f>
        <v>10850</v>
      </c>
      <c r="AH350" s="47">
        <f>SUMIF(C$2:C350,C350,AG$2:AG350)</f>
        <v>299202</v>
      </c>
      <c r="AI350" s="47">
        <f>SUM(AG$2:AG350)</f>
        <v>4647133</v>
      </c>
      <c r="AJ350" s="49">
        <f>SUMIF(Unloader!B:B,Summary!B350,Unloader!W:W)</f>
        <v>1</v>
      </c>
      <c r="AK350" s="49">
        <f>SUMIF(Unloader!B:B,Summary!B350,Unloader!AD:AD)+SUMIF(Unloader!B:B,Summary!B350,Unloader!BR:BR)+SUMIF(Unloader!B:B,Summary!B350,Unloader!BN:BN)</f>
        <v>9.7222222222222224E-2</v>
      </c>
      <c r="AL350" s="49">
        <f>SUMIF(C$2:C350,C350,AJ$2:AJ350)</f>
        <v>10.170138888888889</v>
      </c>
      <c r="AM350" s="49">
        <f>SUMIF(C$2:C350,C350,AK$2:AK350)</f>
        <v>1.3118055555555554</v>
      </c>
      <c r="AN350" s="37">
        <f t="shared" si="144"/>
        <v>1407.3471307619941</v>
      </c>
      <c r="AO350" s="37">
        <f>SUM(AJ$2:AJ350)</f>
        <v>145.11527777777781</v>
      </c>
      <c r="AP350" s="37">
        <f>SUM(AK$2:AK350)</f>
        <v>12.89444444444444</v>
      </c>
      <c r="AQ350" s="37">
        <f t="shared" si="145"/>
        <v>1464.4480509249042</v>
      </c>
    </row>
    <row r="351" spans="1:43">
      <c r="A351" s="166">
        <f t="shared" si="148"/>
        <v>350</v>
      </c>
      <c r="B351" s="478">
        <f t="shared" si="148"/>
        <v>40983</v>
      </c>
      <c r="C351" s="42">
        <f t="shared" si="127"/>
        <v>3</v>
      </c>
      <c r="D351" s="170">
        <f>COUNTIF('Rake Load'!C:C,Summary!B351)</f>
        <v>6</v>
      </c>
      <c r="E351" s="170">
        <f>SUMIF('Rake Load'!C:C,B351,'Rake Load'!K:K)</f>
        <v>21664.48</v>
      </c>
      <c r="F351" s="44">
        <f>SUMIF('Rake Load'!C:C,B351,'Rake Load'!AZ:AZ)</f>
        <v>0.93749999999999978</v>
      </c>
      <c r="G351" s="44">
        <f t="shared" si="128"/>
        <v>0.15624999999999997</v>
      </c>
      <c r="H351" s="45">
        <f t="shared" si="129"/>
        <v>3</v>
      </c>
      <c r="I351" s="45">
        <f t="shared" si="130"/>
        <v>45</v>
      </c>
      <c r="J351" s="44">
        <f>SUMIF('Rake Load'!C:C,B351,'Rake Load'!DK:DK)</f>
        <v>0</v>
      </c>
      <c r="K351" s="50">
        <f t="shared" si="131"/>
        <v>0.93749999999999978</v>
      </c>
      <c r="L351" s="50">
        <f t="shared" si="132"/>
        <v>0.15624999999999997</v>
      </c>
      <c r="M351" s="59">
        <f t="shared" si="133"/>
        <v>3</v>
      </c>
      <c r="N351" s="59">
        <f t="shared" si="134"/>
        <v>45</v>
      </c>
      <c r="O351" s="480">
        <f>SUMIF(C$2:C351,C351,D$2:D351)</f>
        <v>95</v>
      </c>
      <c r="P351" s="42">
        <f>SUMIF(C$2:C351,C351,F$2:F351)</f>
        <v>10.8</v>
      </c>
      <c r="Q351" s="46">
        <f t="shared" si="135"/>
        <v>0.11368421052631579</v>
      </c>
      <c r="R351" s="45">
        <f t="shared" si="136"/>
        <v>2</v>
      </c>
      <c r="S351" s="45">
        <f t="shared" si="137"/>
        <v>43</v>
      </c>
      <c r="T351" s="480">
        <f>SUM(D$2:D351)</f>
        <v>1087</v>
      </c>
      <c r="U351" s="47">
        <f>SUMIF(C$2:C351,C351,E$2:E351)</f>
        <v>346902.51999999996</v>
      </c>
      <c r="V351" s="47">
        <f>SUM(E$2:E351)</f>
        <v>3856431.2960000001</v>
      </c>
      <c r="W351" s="52">
        <f>SUM(F$2:F351)</f>
        <v>40850.201388888912</v>
      </c>
      <c r="X351" s="52">
        <f t="shared" si="138"/>
        <v>37.580682050495781</v>
      </c>
      <c r="Y351" s="45">
        <f t="shared" si="139"/>
        <v>13</v>
      </c>
      <c r="Z351" s="45">
        <f t="shared" si="140"/>
        <v>56</v>
      </c>
      <c r="AA351" s="47">
        <f>SUMIF('Rake Load'!C:C,Summary!B351,'Rake Load'!CA:CA)</f>
        <v>1.8958333333333335</v>
      </c>
      <c r="AB351" s="47">
        <f>SUMIF(C$2:C351,C351,AA$2:AA351)</f>
        <v>27.15625</v>
      </c>
      <c r="AC351" s="47">
        <f>SUM(AA$2:AA351)</f>
        <v>392.42361111113439</v>
      </c>
      <c r="AD351" s="52">
        <f t="shared" si="141"/>
        <v>0.31597222222222227</v>
      </c>
      <c r="AE351" s="52">
        <f t="shared" si="142"/>
        <v>0.28585526315789472</v>
      </c>
      <c r="AF351" s="52">
        <f t="shared" si="143"/>
        <v>0.36101528161097918</v>
      </c>
      <c r="AG351" s="47">
        <f>SUMIF(Unloader!B:B,Summary!B351,Unloader!M:M)</f>
        <v>26725</v>
      </c>
      <c r="AH351" s="47">
        <f>SUMIF(C$2:C351,C351,AG$2:AG351)</f>
        <v>325927</v>
      </c>
      <c r="AI351" s="47">
        <f>SUM(AG$2:AG351)</f>
        <v>4673858</v>
      </c>
      <c r="AJ351" s="49">
        <f>SUMIF(Unloader!B:B,Summary!B351,Unloader!W:W)</f>
        <v>0.81944444444444442</v>
      </c>
      <c r="AK351" s="49">
        <f>SUMIF(Unloader!B:B,Summary!B351,Unloader!AD:AD)+SUMIF(Unloader!B:B,Summary!B351,Unloader!BR:BR)+SUMIF(Unloader!B:B,Summary!B351,Unloader!BN:BN)</f>
        <v>8.819444444444445E-2</v>
      </c>
      <c r="AL351" s="49">
        <f>SUMIF(C$2:C351,C351,AJ$2:AJ351)</f>
        <v>10.989583333333334</v>
      </c>
      <c r="AM351" s="49">
        <f>SUMIF(C$2:C351,C351,AK$2:AK351)</f>
        <v>1.4</v>
      </c>
      <c r="AN351" s="37">
        <f t="shared" si="144"/>
        <v>1416.1503367369107</v>
      </c>
      <c r="AO351" s="37">
        <f>SUM(AJ$2:AJ351)</f>
        <v>145.93472222222226</v>
      </c>
      <c r="AP351" s="37">
        <f>SUM(AK$2:AK351)</f>
        <v>12.982638888888884</v>
      </c>
      <c r="AQ351" s="37">
        <f t="shared" si="145"/>
        <v>1464.7689487127248</v>
      </c>
    </row>
    <row r="352" spans="1:43">
      <c r="A352" s="166">
        <f t="shared" si="148"/>
        <v>351</v>
      </c>
      <c r="B352" s="478">
        <f t="shared" si="148"/>
        <v>40984</v>
      </c>
      <c r="C352" s="42">
        <f t="shared" si="127"/>
        <v>3</v>
      </c>
      <c r="D352" s="170">
        <f>COUNTIF('Rake Load'!C:C,Summary!B352)</f>
        <v>3</v>
      </c>
      <c r="E352" s="170">
        <f>SUMIF('Rake Load'!C:C,B352,'Rake Load'!K:K)</f>
        <v>11467.72</v>
      </c>
      <c r="F352" s="44">
        <f>SUMIF('Rake Load'!C:C,B352,'Rake Load'!AZ:AZ)</f>
        <v>0.21597222222222215</v>
      </c>
      <c r="G352" s="44">
        <f t="shared" si="128"/>
        <v>7.1990740740740716E-2</v>
      </c>
      <c r="H352" s="45">
        <f t="shared" si="129"/>
        <v>1</v>
      </c>
      <c r="I352" s="45">
        <f t="shared" si="130"/>
        <v>43</v>
      </c>
      <c r="J352" s="44">
        <f>SUMIF('Rake Load'!C:C,B352,'Rake Load'!DK:DK)</f>
        <v>0</v>
      </c>
      <c r="K352" s="50">
        <f t="shared" si="131"/>
        <v>0.21597222222222215</v>
      </c>
      <c r="L352" s="50">
        <f t="shared" si="132"/>
        <v>7.1990740740740716E-2</v>
      </c>
      <c r="M352" s="59">
        <f t="shared" si="133"/>
        <v>1</v>
      </c>
      <c r="N352" s="59">
        <f t="shared" si="134"/>
        <v>43</v>
      </c>
      <c r="O352" s="480">
        <f>SUMIF(C$2:C352,C352,D$2:D352)</f>
        <v>98</v>
      </c>
      <c r="P352" s="42">
        <f>SUMIF(C$2:C352,C352,F$2:F352)</f>
        <v>11.015972222222222</v>
      </c>
      <c r="Q352" s="46">
        <f t="shared" si="135"/>
        <v>0.11240787981859411</v>
      </c>
      <c r="R352" s="45">
        <f t="shared" si="136"/>
        <v>2</v>
      </c>
      <c r="S352" s="45">
        <f t="shared" si="137"/>
        <v>41</v>
      </c>
      <c r="T352" s="480">
        <f>SUM(D$2:D352)</f>
        <v>1090</v>
      </c>
      <c r="U352" s="47">
        <f>SUMIF(C$2:C352,C352,E$2:E352)</f>
        <v>358370.23999999993</v>
      </c>
      <c r="V352" s="47">
        <f>SUM(E$2:E352)</f>
        <v>3867899.0160000003</v>
      </c>
      <c r="W352" s="52">
        <f>SUM(F$2:F352)</f>
        <v>40850.417361111133</v>
      </c>
      <c r="X352" s="52">
        <f t="shared" si="138"/>
        <v>37.47744712028544</v>
      </c>
      <c r="Y352" s="45">
        <f t="shared" si="139"/>
        <v>11</v>
      </c>
      <c r="Z352" s="45">
        <f t="shared" si="140"/>
        <v>27</v>
      </c>
      <c r="AA352" s="47">
        <f>SUMIF('Rake Load'!C:C,Summary!B352,'Rake Load'!CA:CA)</f>
        <v>0.58333333333333315</v>
      </c>
      <c r="AB352" s="47">
        <f>SUMIF(C$2:C352,C352,AA$2:AA352)</f>
        <v>27.739583333333332</v>
      </c>
      <c r="AC352" s="47">
        <f>SUM(AA$2:AA352)</f>
        <v>393.00694444446771</v>
      </c>
      <c r="AD352" s="52">
        <f t="shared" si="141"/>
        <v>0.19444444444444439</v>
      </c>
      <c r="AE352" s="52">
        <f t="shared" si="142"/>
        <v>0.28305697278911562</v>
      </c>
      <c r="AF352" s="52">
        <f t="shared" si="143"/>
        <v>0.36055682976556669</v>
      </c>
      <c r="AG352" s="47">
        <f>SUMIF(Unloader!B:B,Summary!B352,Unloader!M:M)</f>
        <v>37116</v>
      </c>
      <c r="AH352" s="47">
        <f>SUMIF(C$2:C352,C352,AG$2:AG352)</f>
        <v>363043</v>
      </c>
      <c r="AI352" s="47">
        <f>SUM(AG$2:AG352)</f>
        <v>4710974</v>
      </c>
      <c r="AJ352" s="49">
        <f>SUMIF(Unloader!B:B,Summary!B352,Unloader!W:W)</f>
        <v>1</v>
      </c>
      <c r="AK352" s="49">
        <f>SUMIF(Unloader!B:B,Summary!B352,Unloader!AD:AD)+SUMIF(Unloader!B:B,Summary!B352,Unloader!BR:BR)+SUMIF(Unloader!B:B,Summary!B352,Unloader!BN:BN)</f>
        <v>0.10902777777777778</v>
      </c>
      <c r="AL352" s="49">
        <f>SUMIF(C$2:C352,C352,AJ$2:AJ352)</f>
        <v>11.989583333333334</v>
      </c>
      <c r="AM352" s="49">
        <f>SUMIF(C$2:C352,C352,AK$2:AK352)</f>
        <v>1.5090277777777776</v>
      </c>
      <c r="AN352" s="37">
        <f t="shared" si="144"/>
        <v>1443.3196395441291</v>
      </c>
      <c r="AO352" s="37">
        <f>SUM(AJ$2:AJ352)</f>
        <v>146.93472222222226</v>
      </c>
      <c r="AP352" s="37">
        <f>SUM(AK$2:AK352)</f>
        <v>13.091666666666661</v>
      </c>
      <c r="AQ352" s="37">
        <f t="shared" si="145"/>
        <v>1466.5727894403681</v>
      </c>
    </row>
    <row r="353" spans="1:43">
      <c r="A353" s="166">
        <f t="shared" si="148"/>
        <v>352</v>
      </c>
      <c r="B353" s="478">
        <f t="shared" si="148"/>
        <v>40985</v>
      </c>
      <c r="C353" s="42">
        <f t="shared" si="127"/>
        <v>3</v>
      </c>
      <c r="D353" s="170">
        <f>COUNTIF('Rake Load'!C:C,Summary!B353)</f>
        <v>3</v>
      </c>
      <c r="E353" s="170">
        <f>SUMIF('Rake Load'!C:C,B353,'Rake Load'!K:K)</f>
        <v>10579.16</v>
      </c>
      <c r="F353" s="44">
        <f>SUMIF('Rake Load'!C:C,B353,'Rake Load'!AZ:AZ)</f>
        <v>0.38263888888888886</v>
      </c>
      <c r="G353" s="44">
        <f t="shared" si="128"/>
        <v>0.1275462962962963</v>
      </c>
      <c r="H353" s="45">
        <f t="shared" si="129"/>
        <v>3</v>
      </c>
      <c r="I353" s="45">
        <f t="shared" si="130"/>
        <v>3</v>
      </c>
      <c r="J353" s="44">
        <f>SUMIF('Rake Load'!C:C,B353,'Rake Load'!DK:DK)</f>
        <v>0</v>
      </c>
      <c r="K353" s="50">
        <f t="shared" si="131"/>
        <v>0.38263888888888886</v>
      </c>
      <c r="L353" s="50">
        <f t="shared" si="132"/>
        <v>0.1275462962962963</v>
      </c>
      <c r="M353" s="59">
        <f t="shared" si="133"/>
        <v>3</v>
      </c>
      <c r="N353" s="59">
        <f t="shared" si="134"/>
        <v>3</v>
      </c>
      <c r="O353" s="480">
        <f>SUMIF(C$2:C353,C353,D$2:D353)</f>
        <v>101</v>
      </c>
      <c r="P353" s="42">
        <f>SUMIF(C$2:C353,C353,F$2:F353)</f>
        <v>11.398611111111112</v>
      </c>
      <c r="Q353" s="46">
        <f t="shared" si="135"/>
        <v>0.11285753575357536</v>
      </c>
      <c r="R353" s="45">
        <f t="shared" si="136"/>
        <v>2</v>
      </c>
      <c r="S353" s="45">
        <f t="shared" si="137"/>
        <v>42</v>
      </c>
      <c r="T353" s="480">
        <f>SUM(D$2:D353)</f>
        <v>1093</v>
      </c>
      <c r="U353" s="47">
        <f>SUMIF(C$2:C353,C353,E$2:E353)</f>
        <v>368949.39999999991</v>
      </c>
      <c r="V353" s="47">
        <f>SUM(E$2:E353)</f>
        <v>3878478.1760000004</v>
      </c>
      <c r="W353" s="52">
        <f>SUM(F$2:F353)</f>
        <v>40850.800000000025</v>
      </c>
      <c r="X353" s="52">
        <f t="shared" si="138"/>
        <v>37.374931381518778</v>
      </c>
      <c r="Y353" s="45">
        <f t="shared" si="139"/>
        <v>8</v>
      </c>
      <c r="Z353" s="45">
        <f t="shared" si="140"/>
        <v>59</v>
      </c>
      <c r="AA353" s="47">
        <f>SUMIF('Rake Load'!C:C,Summary!B353,'Rake Load'!CA:CA)</f>
        <v>0.64236111111111116</v>
      </c>
      <c r="AB353" s="47">
        <f>SUMIF(C$2:C353,C353,AA$2:AA353)</f>
        <v>28.381944444444443</v>
      </c>
      <c r="AC353" s="47">
        <f>SUM(AA$2:AA353)</f>
        <v>393.64930555557879</v>
      </c>
      <c r="AD353" s="52">
        <f t="shared" si="141"/>
        <v>0.21412037037037038</v>
      </c>
      <c r="AE353" s="52">
        <f t="shared" si="142"/>
        <v>0.28100935093509349</v>
      </c>
      <c r="AF353" s="52">
        <f t="shared" si="143"/>
        <v>0.36015489986786714</v>
      </c>
      <c r="AG353" s="47">
        <f>SUMIF(Unloader!B:B,Summary!B353,Unloader!M:M)</f>
        <v>19964</v>
      </c>
      <c r="AH353" s="47">
        <f>SUMIF(C$2:C353,C353,AG$2:AG353)</f>
        <v>383007</v>
      </c>
      <c r="AI353" s="47">
        <f>SUM(AG$2:AG353)</f>
        <v>4730938</v>
      </c>
      <c r="AJ353" s="49">
        <f>SUMIF(Unloader!B:B,Summary!B353,Unloader!W:W)</f>
        <v>0.85416666666666663</v>
      </c>
      <c r="AK353" s="49">
        <f>SUMIF(Unloader!B:B,Summary!B353,Unloader!AD:AD)+SUMIF(Unloader!B:B,Summary!B353,Unloader!BR:BR)+SUMIF(Unloader!B:B,Summary!B353,Unloader!BN:BN)</f>
        <v>1.3194444444444444E-2</v>
      </c>
      <c r="AL353" s="49">
        <f>SUMIF(C$2:C353,C353,AJ$2:AJ353)</f>
        <v>12.84375</v>
      </c>
      <c r="AM353" s="49">
        <f>SUMIF(C$2:C353,C353,AK$2:AK353)</f>
        <v>1.5222222222222221</v>
      </c>
      <c r="AN353" s="37">
        <f t="shared" si="144"/>
        <v>1409.582285468932</v>
      </c>
      <c r="AO353" s="37">
        <f>SUM(AJ$2:AJ353)</f>
        <v>147.78888888888892</v>
      </c>
      <c r="AP353" s="37">
        <f>SUM(AK$2:AK353)</f>
        <v>13.104861111111106</v>
      </c>
      <c r="AQ353" s="37">
        <f t="shared" si="145"/>
        <v>1463.5916368042481</v>
      </c>
    </row>
    <row r="354" spans="1:43">
      <c r="A354" s="166">
        <f t="shared" si="148"/>
        <v>353</v>
      </c>
      <c r="B354" s="478">
        <f t="shared" si="148"/>
        <v>40986</v>
      </c>
      <c r="C354" s="42">
        <f t="shared" si="127"/>
        <v>3</v>
      </c>
      <c r="D354" s="170">
        <f>COUNTIF('Rake Load'!C:C,Summary!B354)</f>
        <v>4</v>
      </c>
      <c r="E354" s="170">
        <f>SUMIF('Rake Load'!C:C,B354,'Rake Load'!K:K)</f>
        <v>15053.04</v>
      </c>
      <c r="F354" s="44">
        <f>SUMIF('Rake Load'!C:C,B354,'Rake Load'!AZ:AZ)</f>
        <v>0.27083333333333326</v>
      </c>
      <c r="G354" s="44">
        <f t="shared" si="128"/>
        <v>6.7708333333333315E-2</v>
      </c>
      <c r="H354" s="45">
        <f t="shared" si="129"/>
        <v>1</v>
      </c>
      <c r="I354" s="45">
        <f t="shared" si="130"/>
        <v>37</v>
      </c>
      <c r="J354" s="44">
        <f>SUMIF('Rake Load'!C:C,B354,'Rake Load'!DK:DK)</f>
        <v>0</v>
      </c>
      <c r="K354" s="50">
        <f t="shared" si="131"/>
        <v>0.27083333333333326</v>
      </c>
      <c r="L354" s="50">
        <f t="shared" si="132"/>
        <v>6.7708333333333315E-2</v>
      </c>
      <c r="M354" s="59">
        <f t="shared" si="133"/>
        <v>1</v>
      </c>
      <c r="N354" s="59">
        <f t="shared" si="134"/>
        <v>37</v>
      </c>
      <c r="O354" s="480">
        <f>SUMIF(C$2:C354,C354,D$2:D354)</f>
        <v>105</v>
      </c>
      <c r="P354" s="42">
        <f>SUMIF(C$2:C354,C354,F$2:F354)</f>
        <v>11.669444444444446</v>
      </c>
      <c r="Q354" s="46">
        <f t="shared" si="135"/>
        <v>0.11113756613756615</v>
      </c>
      <c r="R354" s="45">
        <f t="shared" si="136"/>
        <v>2</v>
      </c>
      <c r="S354" s="45">
        <f t="shared" si="137"/>
        <v>40</v>
      </c>
      <c r="T354" s="480">
        <f>SUM(D$2:D354)</f>
        <v>1097</v>
      </c>
      <c r="U354" s="47">
        <f>SUMIF(C$2:C354,C354,E$2:E354)</f>
        <v>384002.43999999989</v>
      </c>
      <c r="V354" s="47">
        <f>SUM(E$2:E354)</f>
        <v>3893531.2160000005</v>
      </c>
      <c r="W354" s="52">
        <f>SUM(F$2:F354)</f>
        <v>40851.07083333336</v>
      </c>
      <c r="X354" s="52">
        <f t="shared" si="138"/>
        <v>37.238897751443353</v>
      </c>
      <c r="Y354" s="45">
        <f t="shared" si="139"/>
        <v>5</v>
      </c>
      <c r="Z354" s="45">
        <f t="shared" si="140"/>
        <v>44</v>
      </c>
      <c r="AA354" s="47">
        <f>SUMIF('Rake Load'!C:C,Summary!B354,'Rake Load'!CA:CA)</f>
        <v>0.90277777777777768</v>
      </c>
      <c r="AB354" s="47">
        <f>SUMIF(C$2:C354,C354,AA$2:AA354)</f>
        <v>29.284722222222221</v>
      </c>
      <c r="AC354" s="47">
        <f>SUM(AA$2:AA354)</f>
        <v>394.55208333335656</v>
      </c>
      <c r="AD354" s="52">
        <f t="shared" si="141"/>
        <v>0.22569444444444442</v>
      </c>
      <c r="AE354" s="52">
        <f t="shared" si="142"/>
        <v>0.27890211640211637</v>
      </c>
      <c r="AF354" s="52">
        <f t="shared" si="143"/>
        <v>0.35966461561837426</v>
      </c>
      <c r="AG354" s="47">
        <f>SUMIF(Unloader!B:B,Summary!B354,Unloader!M:M)</f>
        <v>15646</v>
      </c>
      <c r="AH354" s="47">
        <f>SUMIF(C$2:C354,C354,AG$2:AG354)</f>
        <v>398653</v>
      </c>
      <c r="AI354" s="47">
        <f>SUM(AG$2:AG354)</f>
        <v>4746584</v>
      </c>
      <c r="AJ354" s="49">
        <f>SUMIF(Unloader!B:B,Summary!B354,Unloader!W:W)</f>
        <v>0.27083333333333331</v>
      </c>
      <c r="AK354" s="49">
        <f>SUMIF(Unloader!B:B,Summary!B354,Unloader!AD:AD)+SUMIF(Unloader!B:B,Summary!B354,Unloader!BR:BR)+SUMIF(Unloader!B:B,Summary!B354,Unloader!BN:BN)</f>
        <v>2.9861111111111113E-2</v>
      </c>
      <c r="AL354" s="49">
        <f>SUMIF(C$2:C354,C354,AJ$2:AJ354)</f>
        <v>13.114583333333334</v>
      </c>
      <c r="AM354" s="49">
        <f>SUMIF(C$2:C354,C354,AK$2:AK354)</f>
        <v>1.5520833333333333</v>
      </c>
      <c r="AN354" s="37">
        <f t="shared" si="144"/>
        <v>1436.5873873873873</v>
      </c>
      <c r="AO354" s="37">
        <f>SUM(AJ$2:AJ354)</f>
        <v>148.05972222222226</v>
      </c>
      <c r="AP354" s="37">
        <f>SUM(AK$2:AK354)</f>
        <v>13.134722222222218</v>
      </c>
      <c r="AQ354" s="37">
        <f t="shared" si="145"/>
        <v>1465.8094002841081</v>
      </c>
    </row>
    <row r="355" spans="1:43">
      <c r="A355" s="166">
        <f t="shared" si="148"/>
        <v>354</v>
      </c>
      <c r="B355" s="478">
        <f t="shared" si="148"/>
        <v>40987</v>
      </c>
      <c r="C355" s="42">
        <f t="shared" si="127"/>
        <v>3</v>
      </c>
      <c r="D355" s="170">
        <f>COUNTIF('Rake Load'!C:C,Summary!B355)</f>
        <v>2</v>
      </c>
      <c r="E355" s="170">
        <f>SUMIF('Rake Load'!C:C,B355,'Rake Load'!K:K)</f>
        <v>7414.04</v>
      </c>
      <c r="F355" s="44">
        <f>SUMIF('Rake Load'!C:C,B355,'Rake Load'!AZ:AZ)</f>
        <v>0.30138888888888926</v>
      </c>
      <c r="G355" s="44">
        <f t="shared" si="128"/>
        <v>0.15069444444444463</v>
      </c>
      <c r="H355" s="45">
        <f t="shared" si="129"/>
        <v>3</v>
      </c>
      <c r="I355" s="45">
        <f t="shared" si="130"/>
        <v>37</v>
      </c>
      <c r="J355" s="44">
        <f>SUMIF('Rake Load'!C:C,B355,'Rake Load'!DK:DK)</f>
        <v>0</v>
      </c>
      <c r="K355" s="50">
        <f t="shared" si="131"/>
        <v>0.30138888888888926</v>
      </c>
      <c r="L355" s="50">
        <f t="shared" si="132"/>
        <v>0.15069444444444463</v>
      </c>
      <c r="M355" s="59">
        <f t="shared" si="133"/>
        <v>3</v>
      </c>
      <c r="N355" s="59">
        <f t="shared" si="134"/>
        <v>37</v>
      </c>
      <c r="O355" s="480">
        <f>SUMIF(C$2:C355,C355,D$2:D355)</f>
        <v>107</v>
      </c>
      <c r="P355" s="42">
        <f>SUMIF(C$2:C355,C355,F$2:F355)</f>
        <v>11.970833333333335</v>
      </c>
      <c r="Q355" s="46">
        <f t="shared" si="135"/>
        <v>0.11187694704049846</v>
      </c>
      <c r="R355" s="45">
        <f t="shared" si="136"/>
        <v>2</v>
      </c>
      <c r="S355" s="45">
        <f t="shared" si="137"/>
        <v>41</v>
      </c>
      <c r="T355" s="480">
        <f>SUM(D$2:D355)</f>
        <v>1099</v>
      </c>
      <c r="U355" s="47">
        <f>SUMIF(C$2:C355,C355,E$2:E355)</f>
        <v>391416.47999999986</v>
      </c>
      <c r="V355" s="47">
        <f>SUM(E$2:E355)</f>
        <v>3900945.2560000005</v>
      </c>
      <c r="W355" s="52">
        <f>SUM(F$2:F355)</f>
        <v>40851.37222222225</v>
      </c>
      <c r="X355" s="52">
        <f t="shared" si="138"/>
        <v>37.171403295925614</v>
      </c>
      <c r="Y355" s="45">
        <f t="shared" si="139"/>
        <v>4</v>
      </c>
      <c r="Z355" s="45">
        <f t="shared" si="140"/>
        <v>6</v>
      </c>
      <c r="AA355" s="47">
        <f>SUMIF('Rake Load'!C:C,Summary!B355,'Rake Load'!CA:CA)</f>
        <v>0.49305555555555558</v>
      </c>
      <c r="AB355" s="47">
        <f>SUMIF(C$2:C355,C355,AA$2:AA355)</f>
        <v>29.777777777777779</v>
      </c>
      <c r="AC355" s="47">
        <f>SUM(AA$2:AA355)</f>
        <v>395.04513888891211</v>
      </c>
      <c r="AD355" s="52">
        <f t="shared" si="141"/>
        <v>0.24652777777777779</v>
      </c>
      <c r="AE355" s="52">
        <f t="shared" si="142"/>
        <v>0.2782969885773624</v>
      </c>
      <c r="AF355" s="52">
        <f t="shared" si="143"/>
        <v>0.35945872510365068</v>
      </c>
      <c r="AG355" s="47">
        <f>SUMIF(Unloader!B:B,Summary!B355,Unloader!M:M)</f>
        <v>3025</v>
      </c>
      <c r="AH355" s="47">
        <f>SUMIF(C$2:C355,C355,AG$2:AG355)</f>
        <v>401678</v>
      </c>
      <c r="AI355" s="47">
        <f>SUM(AG$2:AG355)</f>
        <v>4749609</v>
      </c>
      <c r="AJ355" s="49">
        <f>SUMIF(Unloader!B:B,Summary!B355,Unloader!W:W)</f>
        <v>1</v>
      </c>
      <c r="AK355" s="49">
        <f>SUMIF(Unloader!B:B,Summary!B355,Unloader!AD:AD)+SUMIF(Unloader!B:B,Summary!B355,Unloader!BR:BR)+SUMIF(Unloader!B:B,Summary!B355,Unloader!BN:BN)</f>
        <v>0</v>
      </c>
      <c r="AL355" s="49">
        <f>SUMIF(C$2:C355,C355,AJ$2:AJ355)</f>
        <v>14.114583333333334</v>
      </c>
      <c r="AM355" s="49">
        <f>SUMIF(C$2:C355,C355,AK$2:AK355)</f>
        <v>1.5520833333333333</v>
      </c>
      <c r="AN355" s="37">
        <f t="shared" si="144"/>
        <v>1332.2653399668325</v>
      </c>
      <c r="AO355" s="37">
        <f>SUM(AJ$2:AJ355)</f>
        <v>149.05972222222226</v>
      </c>
      <c r="AP355" s="37">
        <f>SUM(AK$2:AK355)</f>
        <v>13.134722222222218</v>
      </c>
      <c r="AQ355" s="37">
        <f t="shared" si="145"/>
        <v>1455.9527312856351</v>
      </c>
    </row>
    <row r="356" spans="1:43">
      <c r="A356" s="166">
        <f t="shared" si="148"/>
        <v>355</v>
      </c>
      <c r="B356" s="478">
        <f t="shared" si="148"/>
        <v>40988</v>
      </c>
      <c r="C356" s="42">
        <f t="shared" si="127"/>
        <v>3</v>
      </c>
      <c r="D356" s="170">
        <f>COUNTIF('Rake Load'!C:C,Summary!B356)</f>
        <v>7</v>
      </c>
      <c r="E356" s="170">
        <f>SUMIF('Rake Load'!C:C,B356,'Rake Load'!K:K)</f>
        <v>25967.170000000002</v>
      </c>
      <c r="F356" s="44">
        <f>SUMIF('Rake Load'!C:C,B356,'Rake Load'!AZ:AZ)</f>
        <v>0.66180555555555554</v>
      </c>
      <c r="G356" s="44">
        <f t="shared" si="128"/>
        <v>9.4543650793650791E-2</v>
      </c>
      <c r="H356" s="45">
        <f t="shared" si="129"/>
        <v>2</v>
      </c>
      <c r="I356" s="45">
        <f t="shared" si="130"/>
        <v>16</v>
      </c>
      <c r="J356" s="44">
        <f>SUMIF('Rake Load'!C:C,B356,'Rake Load'!DK:DK)</f>
        <v>7.5694444444444453E-2</v>
      </c>
      <c r="K356" s="50">
        <f t="shared" si="131"/>
        <v>0.58611111111111103</v>
      </c>
      <c r="L356" s="50">
        <f t="shared" si="132"/>
        <v>8.3730158730158724E-2</v>
      </c>
      <c r="M356" s="59">
        <f t="shared" si="133"/>
        <v>2</v>
      </c>
      <c r="N356" s="59">
        <f t="shared" si="134"/>
        <v>0</v>
      </c>
      <c r="O356" s="480">
        <f>SUMIF(C$2:C356,C356,D$2:D356)</f>
        <v>114</v>
      </c>
      <c r="P356" s="42">
        <f>SUMIF(C$2:C356,C356,F$2:F356)</f>
        <v>12.632638888888891</v>
      </c>
      <c r="Q356" s="46">
        <f t="shared" si="135"/>
        <v>0.1108126218323587</v>
      </c>
      <c r="R356" s="45">
        <f t="shared" si="136"/>
        <v>2</v>
      </c>
      <c r="S356" s="45">
        <f t="shared" si="137"/>
        <v>39</v>
      </c>
      <c r="T356" s="480">
        <f>SUM(D$2:D356)</f>
        <v>1106</v>
      </c>
      <c r="U356" s="47">
        <f>SUMIF(C$2:C356,C356,E$2:E356)</f>
        <v>417383.64999999985</v>
      </c>
      <c r="V356" s="47">
        <f>SUM(E$2:E356)</f>
        <v>3926912.4260000004</v>
      </c>
      <c r="W356" s="52">
        <f>SUM(F$2:F356)</f>
        <v>40852.034027777809</v>
      </c>
      <c r="X356" s="52">
        <f t="shared" si="138"/>
        <v>36.93673962728554</v>
      </c>
      <c r="Y356" s="45">
        <f t="shared" si="139"/>
        <v>22</v>
      </c>
      <c r="Z356" s="45">
        <f t="shared" si="140"/>
        <v>28</v>
      </c>
      <c r="AA356" s="47">
        <f>SUMIF('Rake Load'!C:C,Summary!B356,'Rake Load'!CA:CA)</f>
        <v>1.8159722222222225</v>
      </c>
      <c r="AB356" s="47">
        <f>SUMIF(C$2:C356,C356,AA$2:AA356)</f>
        <v>31.59375</v>
      </c>
      <c r="AC356" s="47">
        <f>SUM(AA$2:AA356)</f>
        <v>396.86111111113433</v>
      </c>
      <c r="AD356" s="52">
        <f t="shared" si="141"/>
        <v>0.2594246031746032</v>
      </c>
      <c r="AE356" s="52">
        <f t="shared" si="142"/>
        <v>0.27713815789473684</v>
      </c>
      <c r="AF356" s="52">
        <f t="shared" si="143"/>
        <v>0.35882559774966938</v>
      </c>
      <c r="AG356" s="47">
        <f>SUMIF(Unloader!B:B,Summary!B356,Unloader!M:M)</f>
        <v>37357</v>
      </c>
      <c r="AH356" s="47">
        <f>SUMIF(C$2:C356,C356,AG$2:AG356)</f>
        <v>439035</v>
      </c>
      <c r="AI356" s="47">
        <f>SUM(AG$2:AG356)</f>
        <v>4786966</v>
      </c>
      <c r="AJ356" s="49">
        <f>SUMIF(Unloader!B:B,Summary!B356,Unloader!W:W)</f>
        <v>1</v>
      </c>
      <c r="AK356" s="49">
        <f>SUMIF(Unloader!B:B,Summary!B356,Unloader!AD:AD)+SUMIF(Unloader!B:B,Summary!B356,Unloader!BR:BR)+SUMIF(Unloader!B:B,Summary!B356,Unloader!BN:BN)</f>
        <v>0.13333333333333333</v>
      </c>
      <c r="AL356" s="49">
        <f>SUMIF(C$2:C356,C356,AJ$2:AJ356)</f>
        <v>15.114583333333334</v>
      </c>
      <c r="AM356" s="49">
        <f>SUMIF(C$2:C356,C356,AK$2:AK356)</f>
        <v>1.6854166666666666</v>
      </c>
      <c r="AN356" s="37">
        <f t="shared" si="144"/>
        <v>1362.1936084393421</v>
      </c>
      <c r="AO356" s="37">
        <f>SUM(AJ$2:AJ356)</f>
        <v>150.05972222222226</v>
      </c>
      <c r="AP356" s="37">
        <f>SUM(AK$2:AK356)</f>
        <v>13.26805555555555</v>
      </c>
      <c r="AQ356" s="37">
        <f t="shared" si="145"/>
        <v>1458.1072190070054</v>
      </c>
    </row>
    <row r="357" spans="1:43">
      <c r="A357" s="166">
        <f t="shared" si="148"/>
        <v>356</v>
      </c>
      <c r="B357" s="478">
        <f t="shared" si="148"/>
        <v>40989</v>
      </c>
      <c r="C357" s="42">
        <f t="shared" si="127"/>
        <v>3</v>
      </c>
      <c r="D357" s="170">
        <f>COUNTIF('Rake Load'!C:C,Summary!B357)</f>
        <v>3</v>
      </c>
      <c r="E357" s="170">
        <f>SUMIF('Rake Load'!C:C,B357,'Rake Load'!K:K)</f>
        <v>11111.41</v>
      </c>
      <c r="F357" s="44">
        <f>SUMIF('Rake Load'!C:C,B357,'Rake Load'!AZ:AZ)</f>
        <v>0.35277777777777752</v>
      </c>
      <c r="G357" s="44">
        <f t="shared" si="128"/>
        <v>0.11759259259259251</v>
      </c>
      <c r="H357" s="45">
        <f t="shared" si="129"/>
        <v>2</v>
      </c>
      <c r="I357" s="45">
        <f t="shared" si="130"/>
        <v>49</v>
      </c>
      <c r="J357" s="44">
        <f>SUMIF('Rake Load'!C:C,B357,'Rake Load'!DK:DK)</f>
        <v>0</v>
      </c>
      <c r="K357" s="50">
        <f t="shared" si="131"/>
        <v>0.35277777777777752</v>
      </c>
      <c r="L357" s="50">
        <f t="shared" si="132"/>
        <v>0.11759259259259251</v>
      </c>
      <c r="M357" s="59">
        <f t="shared" si="133"/>
        <v>2</v>
      </c>
      <c r="N357" s="59">
        <f t="shared" si="134"/>
        <v>49</v>
      </c>
      <c r="O357" s="480">
        <f>SUMIF(C$2:C357,C357,D$2:D357)</f>
        <v>117</v>
      </c>
      <c r="P357" s="42">
        <f>SUMIF(C$2:C357,C357,F$2:F357)</f>
        <v>12.985416666666669</v>
      </c>
      <c r="Q357" s="46">
        <f t="shared" si="135"/>
        <v>0.11098646723646725</v>
      </c>
      <c r="R357" s="45">
        <f t="shared" si="136"/>
        <v>2</v>
      </c>
      <c r="S357" s="45">
        <f t="shared" si="137"/>
        <v>39</v>
      </c>
      <c r="T357" s="480">
        <f>SUM(D$2:D357)</f>
        <v>1109</v>
      </c>
      <c r="U357" s="47">
        <f>SUMIF(C$2:C357,C357,E$2:E357)</f>
        <v>428495.05999999982</v>
      </c>
      <c r="V357" s="47">
        <f>SUM(E$2:E357)</f>
        <v>3938023.8360000006</v>
      </c>
      <c r="W357" s="52">
        <f>SUM(F$2:F357)</f>
        <v>40852.386805555587</v>
      </c>
      <c r="X357" s="52">
        <f t="shared" si="138"/>
        <v>36.83713868850819</v>
      </c>
      <c r="Y357" s="45">
        <f t="shared" si="139"/>
        <v>20</v>
      </c>
      <c r="Z357" s="45">
        <f t="shared" si="140"/>
        <v>5</v>
      </c>
      <c r="AA357" s="47">
        <f>SUMIF('Rake Load'!C:C,Summary!B357,'Rake Load'!CA:CA)</f>
        <v>0.77083333333333337</v>
      </c>
      <c r="AB357" s="47">
        <f>SUMIF(C$2:C357,C357,AA$2:AA357)</f>
        <v>32.364583333333336</v>
      </c>
      <c r="AC357" s="47">
        <f>SUM(AA$2:AA357)</f>
        <v>397.63194444446765</v>
      </c>
      <c r="AD357" s="52">
        <f t="shared" si="141"/>
        <v>0.25694444444444448</v>
      </c>
      <c r="AE357" s="52">
        <f t="shared" si="142"/>
        <v>0.27662037037037041</v>
      </c>
      <c r="AF357" s="52">
        <f t="shared" si="143"/>
        <v>0.35854999499050283</v>
      </c>
      <c r="AG357" s="47">
        <f>SUMIF(Unloader!B:B,Summary!B357,Unloader!M:M)</f>
        <v>19418</v>
      </c>
      <c r="AH357" s="47">
        <f>SUMIF(C$2:C357,C357,AG$2:AG357)</f>
        <v>458453</v>
      </c>
      <c r="AI357" s="47">
        <f>SUM(AG$2:AG357)</f>
        <v>4806384</v>
      </c>
      <c r="AJ357" s="49">
        <f>SUMIF(Unloader!B:B,Summary!B357,Unloader!W:W)</f>
        <v>0.74861111111111101</v>
      </c>
      <c r="AK357" s="49">
        <f>SUMIF(Unloader!B:B,Summary!B357,Unloader!AD:AD)+SUMIF(Unloader!B:B,Summary!B357,Unloader!BR:BR)+SUMIF(Unloader!B:B,Summary!B357,Unloader!BN:BN)</f>
        <v>3.5416666666666666E-2</v>
      </c>
      <c r="AL357" s="49">
        <f>SUMIF(C$2:C357,C357,AJ$2:AJ357)</f>
        <v>15.863194444444446</v>
      </c>
      <c r="AM357" s="49">
        <f>SUMIF(C$2:C357,C357,AK$2:AK357)</f>
        <v>1.7208333333333332</v>
      </c>
      <c r="AN357" s="37">
        <f t="shared" si="144"/>
        <v>1350.7085686226367</v>
      </c>
      <c r="AO357" s="37">
        <f>SUM(AJ$2:AJ357)</f>
        <v>150.80833333333337</v>
      </c>
      <c r="AP357" s="37">
        <f>SUM(AK$2:AK357)</f>
        <v>13.303472222222217</v>
      </c>
      <c r="AQ357" s="37">
        <f t="shared" si="145"/>
        <v>1456.4285101031776</v>
      </c>
    </row>
    <row r="358" spans="1:43">
      <c r="A358" s="166">
        <f t="shared" si="148"/>
        <v>357</v>
      </c>
      <c r="B358" s="478">
        <f t="shared" si="148"/>
        <v>40990</v>
      </c>
      <c r="C358" s="42">
        <f t="shared" si="127"/>
        <v>3</v>
      </c>
      <c r="D358" s="170">
        <f>COUNTIF('Rake Load'!C:C,Summary!B358)</f>
        <v>6</v>
      </c>
      <c r="E358" s="170">
        <f>SUMIF('Rake Load'!C:C,B358,'Rake Load'!K:K)</f>
        <v>20308.530000000002</v>
      </c>
      <c r="F358" s="44">
        <f>SUMIF('Rake Load'!C:C,B358,'Rake Load'!AZ:AZ)</f>
        <v>0.50416666666666676</v>
      </c>
      <c r="G358" s="44">
        <f t="shared" si="128"/>
        <v>8.4027777777777798E-2</v>
      </c>
      <c r="H358" s="45">
        <f t="shared" si="129"/>
        <v>2</v>
      </c>
      <c r="I358" s="45">
        <f t="shared" si="130"/>
        <v>1</v>
      </c>
      <c r="J358" s="44">
        <f>SUMIF('Rake Load'!C:C,B358,'Rake Load'!DK:DK)</f>
        <v>3.888888888888889E-2</v>
      </c>
      <c r="K358" s="50">
        <f t="shared" si="131"/>
        <v>0.4652777777777779</v>
      </c>
      <c r="L358" s="50">
        <f t="shared" si="132"/>
        <v>7.7546296296296321E-2</v>
      </c>
      <c r="M358" s="59">
        <f t="shared" si="133"/>
        <v>1</v>
      </c>
      <c r="N358" s="59">
        <f t="shared" si="134"/>
        <v>51</v>
      </c>
      <c r="O358" s="480">
        <f>SUMIF(C$2:C358,C358,D$2:D358)</f>
        <v>123</v>
      </c>
      <c r="P358" s="42">
        <f>SUMIF(C$2:C358,C358,F$2:F358)</f>
        <v>13.489583333333336</v>
      </c>
      <c r="Q358" s="46">
        <f t="shared" si="135"/>
        <v>0.10967140921409216</v>
      </c>
      <c r="R358" s="45">
        <f t="shared" si="136"/>
        <v>2</v>
      </c>
      <c r="S358" s="45">
        <f t="shared" si="137"/>
        <v>37</v>
      </c>
      <c r="T358" s="480">
        <f>SUM(D$2:D358)</f>
        <v>1115</v>
      </c>
      <c r="U358" s="47">
        <f>SUMIF(C$2:C358,C358,E$2:E358)</f>
        <v>448803.58999999985</v>
      </c>
      <c r="V358" s="47">
        <f>SUM(E$2:E358)</f>
        <v>3958332.3660000004</v>
      </c>
      <c r="W358" s="52">
        <f>SUM(F$2:F358)</f>
        <v>40852.890972222252</v>
      </c>
      <c r="X358" s="52">
        <f t="shared" si="138"/>
        <v>36.639364100647761</v>
      </c>
      <c r="Y358" s="45">
        <f t="shared" si="139"/>
        <v>15</v>
      </c>
      <c r="Z358" s="45">
        <f t="shared" si="140"/>
        <v>20</v>
      </c>
      <c r="AA358" s="47">
        <f>SUMIF('Rake Load'!C:C,Summary!B358,'Rake Load'!CA:CA)</f>
        <v>1.4722222222222223</v>
      </c>
      <c r="AB358" s="47">
        <f>SUMIF(C$2:C358,C358,AA$2:AA358)</f>
        <v>33.836805555555557</v>
      </c>
      <c r="AC358" s="47">
        <f>SUM(AA$2:AA358)</f>
        <v>399.10416666668988</v>
      </c>
      <c r="AD358" s="52">
        <f t="shared" si="141"/>
        <v>0.24537037037037038</v>
      </c>
      <c r="AE358" s="52">
        <f t="shared" si="142"/>
        <v>0.27509598012646796</v>
      </c>
      <c r="AF358" s="52">
        <f t="shared" si="143"/>
        <v>0.35794095665173981</v>
      </c>
      <c r="AG358" s="47">
        <f>SUMIF(Unloader!B:B,Summary!B358,Unloader!M:M)</f>
        <v>0</v>
      </c>
      <c r="AH358" s="47">
        <f>SUMIF(C$2:C358,C358,AG$2:AG358)</f>
        <v>458453</v>
      </c>
      <c r="AI358" s="47">
        <f>SUM(AG$2:AG358)</f>
        <v>4806384</v>
      </c>
      <c r="AJ358" s="49">
        <f>SUMIF(Unloader!B:B,Summary!B358,Unloader!W:W)</f>
        <v>0</v>
      </c>
      <c r="AK358" s="49">
        <f>SUMIF(Unloader!B:B,Summary!B358,Unloader!AD:AD)+SUMIF(Unloader!B:B,Summary!B358,Unloader!BR:BR)+SUMIF(Unloader!B:B,Summary!B358,Unloader!BN:BN)</f>
        <v>0</v>
      </c>
      <c r="AL358" s="49">
        <f>SUMIF(C$2:C358,C358,AJ$2:AJ358)</f>
        <v>15.863194444444446</v>
      </c>
      <c r="AM358" s="49">
        <f>SUMIF(C$2:C358,C358,AK$2:AK358)</f>
        <v>1.7208333333333332</v>
      </c>
      <c r="AN358" s="37">
        <f t="shared" si="144"/>
        <v>1350.7085686226367</v>
      </c>
      <c r="AO358" s="37">
        <f>SUM(AJ$2:AJ358)</f>
        <v>150.80833333333337</v>
      </c>
      <c r="AP358" s="37">
        <f>SUM(AK$2:AK358)</f>
        <v>13.303472222222217</v>
      </c>
      <c r="AQ358" s="37">
        <f t="shared" si="145"/>
        <v>1456.4285101031776</v>
      </c>
    </row>
    <row r="359" spans="1:43">
      <c r="A359" s="166">
        <f t="shared" si="148"/>
        <v>358</v>
      </c>
      <c r="B359" s="478">
        <f t="shared" si="148"/>
        <v>40991</v>
      </c>
      <c r="C359" s="42">
        <f t="shared" si="127"/>
        <v>3</v>
      </c>
      <c r="D359" s="170">
        <f>COUNTIF('Rake Load'!C:C,Summary!B359)</f>
        <v>5</v>
      </c>
      <c r="E359" s="170">
        <f>SUMIF('Rake Load'!C:C,B359,'Rake Load'!K:K)</f>
        <v>17283.57</v>
      </c>
      <c r="F359" s="44">
        <f>SUMIF('Rake Load'!C:C,B359,'Rake Load'!AZ:AZ)</f>
        <v>0.65555555555555545</v>
      </c>
      <c r="G359" s="44">
        <f t="shared" si="128"/>
        <v>0.13111111111111109</v>
      </c>
      <c r="H359" s="45">
        <f t="shared" si="129"/>
        <v>3</v>
      </c>
      <c r="I359" s="45">
        <f t="shared" si="130"/>
        <v>8</v>
      </c>
      <c r="J359" s="44">
        <f>SUMIF('Rake Load'!C:C,B359,'Rake Load'!DK:DK)</f>
        <v>3.125E-2</v>
      </c>
      <c r="K359" s="50">
        <f t="shared" si="131"/>
        <v>0.62430555555555545</v>
      </c>
      <c r="L359" s="50">
        <f t="shared" si="132"/>
        <v>0.12486111111111109</v>
      </c>
      <c r="M359" s="59">
        <f t="shared" si="133"/>
        <v>2</v>
      </c>
      <c r="N359" s="59">
        <f t="shared" si="134"/>
        <v>59</v>
      </c>
      <c r="O359" s="480">
        <f>SUMIF(C$2:C359,C359,D$2:D359)</f>
        <v>128</v>
      </c>
      <c r="P359" s="42">
        <f>SUMIF(C$2:C359,C359,F$2:F359)</f>
        <v>14.145138888888891</v>
      </c>
      <c r="Q359" s="46">
        <f t="shared" si="135"/>
        <v>0.11050889756944446</v>
      </c>
      <c r="R359" s="45">
        <f t="shared" si="136"/>
        <v>2</v>
      </c>
      <c r="S359" s="45">
        <f t="shared" si="137"/>
        <v>39</v>
      </c>
      <c r="T359" s="480">
        <f>SUM(D$2:D359)</f>
        <v>1120</v>
      </c>
      <c r="U359" s="47">
        <f>SUMIF(C$2:C359,C359,E$2:E359)</f>
        <v>466087.15999999986</v>
      </c>
      <c r="V359" s="47">
        <f>SUM(E$2:E359)</f>
        <v>3975615.9360000002</v>
      </c>
      <c r="W359" s="52">
        <f>SUM(F$2:F359)</f>
        <v>40853.546527777806</v>
      </c>
      <c r="X359" s="52">
        <f t="shared" si="138"/>
        <v>36.476380828373038</v>
      </c>
      <c r="Y359" s="45">
        <f t="shared" si="139"/>
        <v>11</v>
      </c>
      <c r="Z359" s="45">
        <f t="shared" si="140"/>
        <v>25</v>
      </c>
      <c r="AA359" s="47">
        <f>SUMIF('Rake Load'!C:C,Summary!B359,'Rake Load'!CA:CA)</f>
        <v>1.4930555555555558</v>
      </c>
      <c r="AB359" s="47">
        <f>SUMIF(C$2:C359,C359,AA$2:AA359)</f>
        <v>35.329861111111114</v>
      </c>
      <c r="AC359" s="47">
        <f>SUM(AA$2:AA359)</f>
        <v>400.59722222224542</v>
      </c>
      <c r="AD359" s="52">
        <f t="shared" si="141"/>
        <v>0.29861111111111116</v>
      </c>
      <c r="AE359" s="52">
        <f t="shared" si="142"/>
        <v>0.27601453993055558</v>
      </c>
      <c r="AF359" s="52">
        <f t="shared" si="143"/>
        <v>0.357676091269862</v>
      </c>
      <c r="AG359" s="47">
        <f>SUMIF(Unloader!B:B,Summary!B359,Unloader!M:M)</f>
        <v>0</v>
      </c>
      <c r="AH359" s="47">
        <f>SUMIF(C$2:C359,C359,AG$2:AG359)</f>
        <v>458453</v>
      </c>
      <c r="AI359" s="47">
        <f>SUM(AG$2:AG359)</f>
        <v>4806384</v>
      </c>
      <c r="AJ359" s="49">
        <f>SUMIF(Unloader!B:B,Summary!B359,Unloader!W:W)</f>
        <v>0</v>
      </c>
      <c r="AK359" s="49">
        <f>SUMIF(Unloader!B:B,Summary!B359,Unloader!AD:AD)+SUMIF(Unloader!B:B,Summary!B359,Unloader!BR:BR)+SUMIF(Unloader!B:B,Summary!B359,Unloader!BN:BN)</f>
        <v>0</v>
      </c>
      <c r="AL359" s="49">
        <f>SUMIF(C$2:C359,C359,AJ$2:AJ359)</f>
        <v>15.863194444444446</v>
      </c>
      <c r="AM359" s="49">
        <f>SUMIF(C$2:C359,C359,AK$2:AK359)</f>
        <v>1.7208333333333332</v>
      </c>
      <c r="AN359" s="37">
        <f t="shared" si="144"/>
        <v>1350.7085686226367</v>
      </c>
      <c r="AO359" s="37">
        <f>SUM(AJ$2:AJ359)</f>
        <v>150.80833333333337</v>
      </c>
      <c r="AP359" s="37">
        <f>SUM(AK$2:AK359)</f>
        <v>13.303472222222217</v>
      </c>
      <c r="AQ359" s="37">
        <f t="shared" si="145"/>
        <v>1456.4285101031776</v>
      </c>
    </row>
    <row r="360" spans="1:43">
      <c r="A360" s="166">
        <f t="shared" ref="A360:B375" si="149">A359+1</f>
        <v>359</v>
      </c>
      <c r="B360" s="478">
        <f t="shared" si="149"/>
        <v>40992</v>
      </c>
      <c r="C360" s="42">
        <f t="shared" si="127"/>
        <v>3</v>
      </c>
      <c r="D360" s="170">
        <f>COUNTIF('Rake Load'!C:C,Summary!B360)</f>
        <v>6</v>
      </c>
      <c r="E360" s="170">
        <f>SUMIF('Rake Load'!C:C,B360,'Rake Load'!K:K)</f>
        <v>21178.440000000002</v>
      </c>
      <c r="F360" s="44">
        <f>SUMIF('Rake Load'!C:C,B360,'Rake Load'!AZ:AZ)</f>
        <v>0.50833333333333364</v>
      </c>
      <c r="G360" s="44">
        <f t="shared" si="128"/>
        <v>8.4722222222222268E-2</v>
      </c>
      <c r="H360" s="45">
        <f t="shared" si="129"/>
        <v>2</v>
      </c>
      <c r="I360" s="45">
        <f t="shared" si="130"/>
        <v>2</v>
      </c>
      <c r="J360" s="44">
        <f>SUMIF('Rake Load'!C:C,B360,'Rake Load'!DK:DK)</f>
        <v>0</v>
      </c>
      <c r="K360" s="50">
        <f t="shared" si="131"/>
        <v>0.50833333333333364</v>
      </c>
      <c r="L360" s="50">
        <f t="shared" si="132"/>
        <v>8.4722222222222268E-2</v>
      </c>
      <c r="M360" s="59">
        <f t="shared" si="133"/>
        <v>2</v>
      </c>
      <c r="N360" s="59">
        <f t="shared" si="134"/>
        <v>2</v>
      </c>
      <c r="O360" s="480">
        <f>SUMIF(C$2:C360,C360,D$2:D360)</f>
        <v>134</v>
      </c>
      <c r="P360" s="42">
        <f>SUMIF(C$2:C360,C360,F$2:F360)</f>
        <v>14.653472222222224</v>
      </c>
      <c r="Q360" s="46">
        <f t="shared" si="135"/>
        <v>0.10935427031509122</v>
      </c>
      <c r="R360" s="45">
        <f t="shared" si="136"/>
        <v>2</v>
      </c>
      <c r="S360" s="45">
        <f t="shared" si="137"/>
        <v>37</v>
      </c>
      <c r="T360" s="480">
        <f>SUM(D$2:D360)</f>
        <v>1126</v>
      </c>
      <c r="U360" s="47">
        <f>SUMIF(C$2:C360,C360,E$2:E360)</f>
        <v>487265.59999999986</v>
      </c>
      <c r="V360" s="47">
        <f>SUM(E$2:E360)</f>
        <v>3996794.3760000002</v>
      </c>
      <c r="W360" s="52">
        <f>SUM(F$2:F360)</f>
        <v>40854.054861111137</v>
      </c>
      <c r="X360" s="52">
        <f t="shared" si="138"/>
        <v>36.282464352674189</v>
      </c>
      <c r="Y360" s="45">
        <f t="shared" si="139"/>
        <v>6</v>
      </c>
      <c r="Z360" s="45">
        <f t="shared" si="140"/>
        <v>46</v>
      </c>
      <c r="AA360" s="47">
        <f>SUMIF('Rake Load'!C:C,Summary!B360,'Rake Load'!CA:CA)</f>
        <v>1.7118055555555558</v>
      </c>
      <c r="AB360" s="47">
        <f>SUMIF(C$2:C360,C360,AA$2:AA360)</f>
        <v>37.041666666666671</v>
      </c>
      <c r="AC360" s="47">
        <f>SUM(AA$2:AA360)</f>
        <v>402.30902777780096</v>
      </c>
      <c r="AD360" s="52">
        <f t="shared" si="141"/>
        <v>0.28530092592592599</v>
      </c>
      <c r="AE360" s="52">
        <f t="shared" si="142"/>
        <v>0.27643034825870649</v>
      </c>
      <c r="AF360" s="52">
        <f t="shared" si="143"/>
        <v>0.35729043319520509</v>
      </c>
      <c r="AG360" s="47">
        <f>SUMIF(Unloader!B:B,Summary!B360,Unloader!M:M)</f>
        <v>0</v>
      </c>
      <c r="AH360" s="47">
        <f>SUMIF(C$2:C360,C360,AG$2:AG360)</f>
        <v>458453</v>
      </c>
      <c r="AI360" s="47">
        <f>SUM(AG$2:AG360)</f>
        <v>4806384</v>
      </c>
      <c r="AJ360" s="49">
        <f>SUMIF(Unloader!B:B,Summary!B360,Unloader!W:W)</f>
        <v>0</v>
      </c>
      <c r="AK360" s="49">
        <f>SUMIF(Unloader!B:B,Summary!B360,Unloader!AD:AD)+SUMIF(Unloader!B:B,Summary!B360,Unloader!BR:BR)+SUMIF(Unloader!B:B,Summary!B360,Unloader!BN:BN)</f>
        <v>0</v>
      </c>
      <c r="AL360" s="49">
        <f>SUMIF(C$2:C360,C360,AJ$2:AJ360)</f>
        <v>15.863194444444446</v>
      </c>
      <c r="AM360" s="49">
        <f>SUMIF(C$2:C360,C360,AK$2:AK360)</f>
        <v>1.7208333333333332</v>
      </c>
      <c r="AN360" s="37">
        <f t="shared" si="144"/>
        <v>1350.7085686226367</v>
      </c>
      <c r="AO360" s="37">
        <f>SUM(AJ$2:AJ360)</f>
        <v>150.80833333333337</v>
      </c>
      <c r="AP360" s="37">
        <f>SUM(AK$2:AK360)</f>
        <v>13.303472222222217</v>
      </c>
      <c r="AQ360" s="37">
        <f t="shared" si="145"/>
        <v>1456.4285101031776</v>
      </c>
    </row>
    <row r="361" spans="1:43">
      <c r="A361" s="166">
        <f t="shared" si="149"/>
        <v>360</v>
      </c>
      <c r="B361" s="478">
        <f t="shared" si="149"/>
        <v>40993</v>
      </c>
      <c r="C361" s="42">
        <f t="shared" si="127"/>
        <v>3</v>
      </c>
      <c r="D361" s="170">
        <f>COUNTIF('Rake Load'!C:C,Summary!B361)</f>
        <v>7</v>
      </c>
      <c r="E361" s="170">
        <f>SUMIF('Rake Load'!C:C,B361,'Rake Load'!K:K)</f>
        <v>23991.690000000002</v>
      </c>
      <c r="F361" s="44">
        <f>SUMIF('Rake Load'!C:C,B361,'Rake Load'!AZ:AZ)</f>
        <v>0.94027777777777777</v>
      </c>
      <c r="G361" s="44">
        <f t="shared" si="128"/>
        <v>0.13432539682539682</v>
      </c>
      <c r="H361" s="45">
        <f t="shared" si="129"/>
        <v>3</v>
      </c>
      <c r="I361" s="45">
        <f t="shared" si="130"/>
        <v>13</v>
      </c>
      <c r="J361" s="44">
        <f>SUMIF('Rake Load'!C:C,B361,'Rake Load'!DK:DK)</f>
        <v>2.7777777777777779E-3</v>
      </c>
      <c r="K361" s="50">
        <f t="shared" si="131"/>
        <v>0.9375</v>
      </c>
      <c r="L361" s="50">
        <f t="shared" si="132"/>
        <v>0.13392857142857142</v>
      </c>
      <c r="M361" s="59">
        <f t="shared" si="133"/>
        <v>3</v>
      </c>
      <c r="N361" s="59">
        <f t="shared" si="134"/>
        <v>12</v>
      </c>
      <c r="O361" s="480">
        <f>SUMIF(C$2:C361,C361,D$2:D361)</f>
        <v>141</v>
      </c>
      <c r="P361" s="42">
        <f>SUMIF(C$2:C361,C361,F$2:F361)</f>
        <v>15.593750000000002</v>
      </c>
      <c r="Q361" s="46">
        <f t="shared" si="135"/>
        <v>0.11059397163120568</v>
      </c>
      <c r="R361" s="45">
        <f t="shared" si="136"/>
        <v>2</v>
      </c>
      <c r="S361" s="45">
        <f t="shared" si="137"/>
        <v>39</v>
      </c>
      <c r="T361" s="480">
        <f>SUM(D$2:D361)</f>
        <v>1133</v>
      </c>
      <c r="U361" s="47">
        <f>SUMIF(C$2:C361,C361,E$2:E361)</f>
        <v>511257.28999999986</v>
      </c>
      <c r="V361" s="47">
        <f>SUM(E$2:E361)</f>
        <v>4020786.0660000001</v>
      </c>
      <c r="W361" s="52">
        <f>SUM(F$2:F361)</f>
        <v>40854.995138888917</v>
      </c>
      <c r="X361" s="52">
        <f t="shared" si="138"/>
        <v>36.059130749239998</v>
      </c>
      <c r="Y361" s="45">
        <f t="shared" si="139"/>
        <v>1</v>
      </c>
      <c r="Z361" s="45">
        <f t="shared" si="140"/>
        <v>25</v>
      </c>
      <c r="AA361" s="47">
        <f>SUMIF('Rake Load'!C:C,Summary!B361,'Rake Load'!CA:CA)</f>
        <v>1.8506944444444446</v>
      </c>
      <c r="AB361" s="47">
        <f>SUMIF(C$2:C361,C361,AA$2:AA361)</f>
        <v>38.892361111111114</v>
      </c>
      <c r="AC361" s="47">
        <f>SUM(AA$2:AA361)</f>
        <v>404.15972222224542</v>
      </c>
      <c r="AD361" s="52">
        <f t="shared" si="141"/>
        <v>0.26438492063492064</v>
      </c>
      <c r="AE361" s="52">
        <f t="shared" si="142"/>
        <v>0.27583234830575259</v>
      </c>
      <c r="AF361" s="52">
        <f t="shared" si="143"/>
        <v>0.35671643620674792</v>
      </c>
      <c r="AG361" s="47">
        <f>SUMIF(Unloader!B:B,Summary!B361,Unloader!M:M)</f>
        <v>0</v>
      </c>
      <c r="AH361" s="47">
        <f>SUMIF(C$2:C361,C361,AG$2:AG361)</f>
        <v>458453</v>
      </c>
      <c r="AI361" s="47">
        <f>SUM(AG$2:AG361)</f>
        <v>4806384</v>
      </c>
      <c r="AJ361" s="49">
        <f>SUMIF(Unloader!B:B,Summary!B361,Unloader!W:W)</f>
        <v>0</v>
      </c>
      <c r="AK361" s="49">
        <f>SUMIF(Unloader!B:B,Summary!B361,Unloader!AD:AD)+SUMIF(Unloader!B:B,Summary!B361,Unloader!BR:BR)+SUMIF(Unloader!B:B,Summary!B361,Unloader!BN:BN)</f>
        <v>0</v>
      </c>
      <c r="AL361" s="49">
        <f>SUMIF(C$2:C361,C361,AJ$2:AJ361)</f>
        <v>15.863194444444446</v>
      </c>
      <c r="AM361" s="49">
        <f>SUMIF(C$2:C361,C361,AK$2:AK361)</f>
        <v>1.7208333333333332</v>
      </c>
      <c r="AN361" s="37">
        <f t="shared" si="144"/>
        <v>1350.7085686226367</v>
      </c>
      <c r="AO361" s="37">
        <f>SUM(AJ$2:AJ361)</f>
        <v>150.80833333333337</v>
      </c>
      <c r="AP361" s="37">
        <f>SUM(AK$2:AK361)</f>
        <v>13.303472222222217</v>
      </c>
      <c r="AQ361" s="37">
        <f t="shared" si="145"/>
        <v>1456.4285101031776</v>
      </c>
    </row>
    <row r="362" spans="1:43">
      <c r="A362" s="166">
        <f t="shared" si="149"/>
        <v>361</v>
      </c>
      <c r="B362" s="478">
        <f t="shared" si="149"/>
        <v>40994</v>
      </c>
      <c r="C362" s="42">
        <f t="shared" si="127"/>
        <v>3</v>
      </c>
      <c r="D362" s="170">
        <f>COUNTIF('Rake Load'!C:C,Summary!B362)</f>
        <v>4</v>
      </c>
      <c r="E362" s="170">
        <f>SUMIF('Rake Load'!C:C,B362,'Rake Load'!K:K)</f>
        <v>14782.2</v>
      </c>
      <c r="F362" s="44">
        <f>SUMIF('Rake Load'!C:C,B362,'Rake Load'!AZ:AZ)</f>
        <v>0.42291666666666683</v>
      </c>
      <c r="G362" s="44">
        <f t="shared" si="128"/>
        <v>0.10572916666666671</v>
      </c>
      <c r="H362" s="45">
        <f t="shared" si="129"/>
        <v>2</v>
      </c>
      <c r="I362" s="45">
        <f t="shared" si="130"/>
        <v>32</v>
      </c>
      <c r="J362" s="44">
        <f>SUMIF('Rake Load'!C:C,B362,'Rake Load'!DK:DK)</f>
        <v>0</v>
      </c>
      <c r="K362" s="50">
        <f t="shared" si="131"/>
        <v>0.42291666666666683</v>
      </c>
      <c r="L362" s="50">
        <f t="shared" si="132"/>
        <v>0.10572916666666671</v>
      </c>
      <c r="M362" s="59">
        <f t="shared" si="133"/>
        <v>2</v>
      </c>
      <c r="N362" s="59">
        <f t="shared" si="134"/>
        <v>32</v>
      </c>
      <c r="O362" s="480">
        <f>SUMIF(C$2:C362,C362,D$2:D362)</f>
        <v>145</v>
      </c>
      <c r="P362" s="42">
        <f>SUMIF(C$2:C362,C362,F$2:F362)</f>
        <v>16.016666666666669</v>
      </c>
      <c r="Q362" s="46">
        <f t="shared" si="135"/>
        <v>0.11045977011494254</v>
      </c>
      <c r="R362" s="45">
        <f t="shared" si="136"/>
        <v>2</v>
      </c>
      <c r="S362" s="45">
        <f t="shared" si="137"/>
        <v>39</v>
      </c>
      <c r="T362" s="480">
        <f>SUM(D$2:D362)</f>
        <v>1137</v>
      </c>
      <c r="U362" s="47">
        <f>SUMIF(C$2:C362,C362,E$2:E362)</f>
        <v>526039.48999999987</v>
      </c>
      <c r="V362" s="47">
        <f>SUM(E$2:E362)</f>
        <v>4035568.2660000003</v>
      </c>
      <c r="W362" s="52">
        <f>SUM(F$2:F362)</f>
        <v>40855.418055555587</v>
      </c>
      <c r="X362" s="52">
        <f t="shared" si="138"/>
        <v>35.932645607348803</v>
      </c>
      <c r="Y362" s="45">
        <f t="shared" si="139"/>
        <v>22</v>
      </c>
      <c r="Z362" s="45">
        <f t="shared" si="140"/>
        <v>23</v>
      </c>
      <c r="AA362" s="47">
        <f>SUMIF('Rake Load'!C:C,Summary!B362,'Rake Load'!CA:CA)</f>
        <v>1.1666666666666665</v>
      </c>
      <c r="AB362" s="47">
        <f>SUMIF(C$2:C362,C362,AA$2:AA362)</f>
        <v>40.059027777777779</v>
      </c>
      <c r="AC362" s="47">
        <f>SUM(AA$2:AA362)</f>
        <v>405.32638888891211</v>
      </c>
      <c r="AD362" s="52">
        <f t="shared" si="141"/>
        <v>0.29166666666666663</v>
      </c>
      <c r="AE362" s="52">
        <f t="shared" si="142"/>
        <v>0.27626915708812261</v>
      </c>
      <c r="AF362" s="52">
        <f t="shared" si="143"/>
        <v>0.35648758917230616</v>
      </c>
      <c r="AG362" s="47">
        <f>SUMIF(Unloader!B:B,Summary!B362,Unloader!M:M)</f>
        <v>0</v>
      </c>
      <c r="AH362" s="47">
        <f>SUMIF(C$2:C362,C362,AG$2:AG362)</f>
        <v>458453</v>
      </c>
      <c r="AI362" s="47">
        <f>SUM(AG$2:AG362)</f>
        <v>4806384</v>
      </c>
      <c r="AJ362" s="49">
        <f>SUMIF(Unloader!B:B,Summary!B362,Unloader!W:W)</f>
        <v>0</v>
      </c>
      <c r="AK362" s="49">
        <f>SUMIF(Unloader!B:B,Summary!B362,Unloader!AD:AD)+SUMIF(Unloader!B:B,Summary!B362,Unloader!BR:BR)+SUMIF(Unloader!B:B,Summary!B362,Unloader!BN:BN)</f>
        <v>0</v>
      </c>
      <c r="AL362" s="49">
        <f>SUMIF(C$2:C362,C362,AJ$2:AJ362)</f>
        <v>15.863194444444446</v>
      </c>
      <c r="AM362" s="49">
        <f>SUMIF(C$2:C362,C362,AK$2:AK362)</f>
        <v>1.7208333333333332</v>
      </c>
      <c r="AN362" s="37">
        <f t="shared" si="144"/>
        <v>1350.7085686226367</v>
      </c>
      <c r="AO362" s="37">
        <f>SUM(AJ$2:AJ362)</f>
        <v>150.80833333333337</v>
      </c>
      <c r="AP362" s="37">
        <f>SUM(AK$2:AK362)</f>
        <v>13.303472222222217</v>
      </c>
      <c r="AQ362" s="37">
        <f t="shared" si="145"/>
        <v>1456.4285101031776</v>
      </c>
    </row>
    <row r="363" spans="1:43">
      <c r="A363" s="166">
        <f t="shared" si="149"/>
        <v>362</v>
      </c>
      <c r="B363" s="478">
        <f t="shared" si="149"/>
        <v>40995</v>
      </c>
      <c r="C363" s="42">
        <f t="shared" si="127"/>
        <v>3</v>
      </c>
      <c r="D363" s="170">
        <f>COUNTIF('Rake Load'!C:C,Summary!B363)</f>
        <v>6</v>
      </c>
      <c r="E363" s="170">
        <f>SUMIF('Rake Load'!C:C,B363,'Rake Load'!K:K)</f>
        <v>21486.68</v>
      </c>
      <c r="F363" s="44">
        <f>SUMIF('Rake Load'!C:C,B363,'Rake Load'!AZ:AZ)</f>
        <v>0.40763888888888866</v>
      </c>
      <c r="G363" s="44">
        <f t="shared" si="128"/>
        <v>6.7939814814814772E-2</v>
      </c>
      <c r="H363" s="45">
        <f t="shared" si="129"/>
        <v>1</v>
      </c>
      <c r="I363" s="45">
        <f t="shared" si="130"/>
        <v>37</v>
      </c>
      <c r="J363" s="44">
        <f>SUMIF('Rake Load'!C:C,B363,'Rake Load'!DK:DK)</f>
        <v>0</v>
      </c>
      <c r="K363" s="50">
        <f t="shared" si="131"/>
        <v>0.40763888888888866</v>
      </c>
      <c r="L363" s="50">
        <f t="shared" si="132"/>
        <v>6.7939814814814772E-2</v>
      </c>
      <c r="M363" s="59">
        <f t="shared" si="133"/>
        <v>1</v>
      </c>
      <c r="N363" s="59">
        <f t="shared" si="134"/>
        <v>37</v>
      </c>
      <c r="O363" s="480">
        <f>SUMIF(C$2:C363,C363,D$2:D363)</f>
        <v>151</v>
      </c>
      <c r="P363" s="42">
        <f>SUMIF(C$2:C363,C363,F$2:F363)</f>
        <v>16.424305555555559</v>
      </c>
      <c r="Q363" s="46">
        <f t="shared" si="135"/>
        <v>0.10877023546725537</v>
      </c>
      <c r="R363" s="45">
        <f t="shared" si="136"/>
        <v>2</v>
      </c>
      <c r="S363" s="45">
        <f t="shared" si="137"/>
        <v>36</v>
      </c>
      <c r="T363" s="480">
        <f>SUM(D$2:D363)</f>
        <v>1143</v>
      </c>
      <c r="U363" s="47">
        <f>SUMIF(C$2:C363,C363,E$2:E363)</f>
        <v>547526.16999999993</v>
      </c>
      <c r="V363" s="47">
        <f>SUM(E$2:E363)</f>
        <v>4057054.9460000005</v>
      </c>
      <c r="W363" s="52">
        <f>SUM(F$2:F363)</f>
        <v>40855.825694444473</v>
      </c>
      <c r="X363" s="52">
        <f t="shared" si="138"/>
        <v>35.74437943520951</v>
      </c>
      <c r="Y363" s="45">
        <f t="shared" si="139"/>
        <v>17</v>
      </c>
      <c r="Z363" s="45">
        <f t="shared" si="140"/>
        <v>51</v>
      </c>
      <c r="AA363" s="47">
        <f>SUMIF('Rake Load'!C:C,Summary!B363,'Rake Load'!CA:CA)</f>
        <v>2.5902777777777777</v>
      </c>
      <c r="AB363" s="47">
        <f>SUMIF(C$2:C363,C363,AA$2:AA363)</f>
        <v>42.649305555555557</v>
      </c>
      <c r="AC363" s="47">
        <f>SUM(AA$2:AA363)</f>
        <v>407.91666666668988</v>
      </c>
      <c r="AD363" s="52">
        <f t="shared" si="141"/>
        <v>0.43171296296296297</v>
      </c>
      <c r="AE363" s="52">
        <f t="shared" si="142"/>
        <v>0.28244573215599705</v>
      </c>
      <c r="AF363" s="52">
        <f t="shared" si="143"/>
        <v>0.3568824730242256</v>
      </c>
      <c r="AG363" s="47">
        <f>SUMIF(Unloader!B:B,Summary!B363,Unloader!M:M)</f>
        <v>62179</v>
      </c>
      <c r="AH363" s="47">
        <f>SUMIF(C$2:C363,C363,AG$2:AG363)</f>
        <v>520632</v>
      </c>
      <c r="AI363" s="47">
        <f>SUM(AG$2:AG363)</f>
        <v>4868563</v>
      </c>
      <c r="AJ363" s="49">
        <f>SUMIF(Unloader!B:B,Summary!B363,Unloader!W:W)</f>
        <v>0.58333333333333337</v>
      </c>
      <c r="AK363" s="49">
        <f>SUMIF(Unloader!B:B,Summary!B363,Unloader!AD:AD)+SUMIF(Unloader!B:B,Summary!B363,Unloader!BR:BR)+SUMIF(Unloader!B:B,Summary!B363,Unloader!BN:BN)</f>
        <v>6.9444444444444441E-3</v>
      </c>
      <c r="AL363" s="49">
        <f>SUMIF(C$2:C363,C363,AJ$2:AJ363)</f>
        <v>16.446527777777778</v>
      </c>
      <c r="AM363" s="49">
        <f>SUMIF(C$2:C363,C363,AK$2:AK363)</f>
        <v>1.7277777777777776</v>
      </c>
      <c r="AN363" s="37">
        <f t="shared" si="144"/>
        <v>1473.8343949044586</v>
      </c>
      <c r="AO363" s="37">
        <f>SUM(AJ$2:AJ363)</f>
        <v>151.39166666666671</v>
      </c>
      <c r="AP363" s="37">
        <f>SUM(AK$2:AK363)</f>
        <v>13.310416666666661</v>
      </c>
      <c r="AQ363" s="37">
        <f t="shared" si="145"/>
        <v>1469.1117850299488</v>
      </c>
    </row>
    <row r="364" spans="1:43">
      <c r="A364" s="166">
        <f t="shared" si="149"/>
        <v>363</v>
      </c>
      <c r="B364" s="478">
        <f t="shared" si="149"/>
        <v>40996</v>
      </c>
      <c r="C364" s="42">
        <f t="shared" si="127"/>
        <v>3</v>
      </c>
      <c r="D364" s="170">
        <f>COUNTIF('Rake Load'!C:C,Summary!B364)</f>
        <v>7</v>
      </c>
      <c r="E364" s="170">
        <f>SUMIF('Rake Load'!C:C,B364,'Rake Load'!K:K)</f>
        <v>25174.7</v>
      </c>
      <c r="F364" s="44">
        <f>SUMIF('Rake Load'!C:C,B364,'Rake Load'!AZ:AZ)</f>
        <v>0.71805555555555545</v>
      </c>
      <c r="G364" s="44">
        <f t="shared" si="128"/>
        <v>0.10257936507936506</v>
      </c>
      <c r="H364" s="45">
        <f t="shared" si="129"/>
        <v>2</v>
      </c>
      <c r="I364" s="45">
        <f t="shared" si="130"/>
        <v>27</v>
      </c>
      <c r="J364" s="44">
        <f>SUMIF('Rake Load'!C:C,B364,'Rake Load'!DK:DK)</f>
        <v>0</v>
      </c>
      <c r="K364" s="50">
        <f t="shared" si="131"/>
        <v>0.71805555555555545</v>
      </c>
      <c r="L364" s="50">
        <f t="shared" si="132"/>
        <v>0.10257936507936506</v>
      </c>
      <c r="M364" s="59">
        <f t="shared" si="133"/>
        <v>2</v>
      </c>
      <c r="N364" s="59">
        <f t="shared" si="134"/>
        <v>27</v>
      </c>
      <c r="O364" s="480">
        <f>SUMIF(C$2:C364,C364,D$2:D364)</f>
        <v>158</v>
      </c>
      <c r="P364" s="42">
        <f>SUMIF(C$2:C364,C364,F$2:F364)</f>
        <v>17.142361111111114</v>
      </c>
      <c r="Q364" s="46">
        <f t="shared" si="135"/>
        <v>0.10849595639943743</v>
      </c>
      <c r="R364" s="45">
        <f t="shared" si="136"/>
        <v>2</v>
      </c>
      <c r="S364" s="45">
        <f t="shared" si="137"/>
        <v>36</v>
      </c>
      <c r="T364" s="480">
        <f>SUM(D$2:D364)</f>
        <v>1150</v>
      </c>
      <c r="U364" s="47">
        <f>SUMIF(C$2:C364,C364,E$2:E364)</f>
        <v>572700.86999999988</v>
      </c>
      <c r="V364" s="47">
        <f>SUM(E$2:E364)</f>
        <v>4082229.6460000006</v>
      </c>
      <c r="W364" s="52">
        <f>SUM(F$2:F364)</f>
        <v>40856.543750000026</v>
      </c>
      <c r="X364" s="52">
        <f t="shared" si="138"/>
        <v>35.527429347826107</v>
      </c>
      <c r="Y364" s="45">
        <f t="shared" si="139"/>
        <v>12</v>
      </c>
      <c r="Z364" s="45">
        <f t="shared" si="140"/>
        <v>39</v>
      </c>
      <c r="AA364" s="47">
        <f>SUMIF('Rake Load'!C:C,Summary!B364,'Rake Load'!CA:CA)</f>
        <v>2</v>
      </c>
      <c r="AB364" s="47">
        <f>SUMIF(C$2:C364,C364,AA$2:AA364)</f>
        <v>44.649305555555557</v>
      </c>
      <c r="AC364" s="47">
        <f>SUM(AA$2:AA364)</f>
        <v>409.91666666668988</v>
      </c>
      <c r="AD364" s="52">
        <f t="shared" si="141"/>
        <v>0.2857142857142857</v>
      </c>
      <c r="AE364" s="52">
        <f t="shared" si="142"/>
        <v>0.28259054149085794</v>
      </c>
      <c r="AF364" s="52">
        <f t="shared" si="143"/>
        <v>0.356449275362339</v>
      </c>
      <c r="AG364" s="47">
        <f>SUMIF(Unloader!B:B,Summary!B364,Unloader!M:M)</f>
        <v>49164</v>
      </c>
      <c r="AH364" s="47">
        <f>SUMIF(C$2:C364,C364,AG$2:AG364)</f>
        <v>569796</v>
      </c>
      <c r="AI364" s="47">
        <f>SUM(AG$2:AG364)</f>
        <v>4917727</v>
      </c>
      <c r="AJ364" s="49">
        <f>SUMIF(Unloader!B:B,Summary!B364,Unloader!W:W)</f>
        <v>1</v>
      </c>
      <c r="AK364" s="49">
        <f>SUMIF(Unloader!B:B,Summary!B364,Unloader!AD:AD)+SUMIF(Unloader!B:B,Summary!B364,Unloader!BR:BR)+SUMIF(Unloader!B:B,Summary!B364,Unloader!BN:BN)</f>
        <v>0.29444444444444445</v>
      </c>
      <c r="AL364" s="49">
        <f>SUMIF(C$2:C364,C364,AJ$2:AJ364)</f>
        <v>17.446527777777778</v>
      </c>
      <c r="AM364" s="49">
        <f>SUMIF(C$2:C364,C364,AK$2:AK364)</f>
        <v>2.0222222222222221</v>
      </c>
      <c r="AN364" s="37">
        <f t="shared" si="144"/>
        <v>1539.2265093872404</v>
      </c>
      <c r="AO364" s="37">
        <f>SUM(AJ$2:AJ364)</f>
        <v>152.39166666666671</v>
      </c>
      <c r="AP364" s="37">
        <f>SUM(AK$2:AK364)</f>
        <v>13.604861111111106</v>
      </c>
      <c r="AQ364" s="37">
        <f t="shared" si="145"/>
        <v>1476.4032563934488</v>
      </c>
    </row>
    <row r="365" spans="1:43">
      <c r="A365" s="166">
        <f t="shared" si="149"/>
        <v>364</v>
      </c>
      <c r="B365" s="478">
        <f t="shared" si="149"/>
        <v>40997</v>
      </c>
      <c r="C365" s="42">
        <f t="shared" si="127"/>
        <v>3</v>
      </c>
      <c r="D365" s="170">
        <f>COUNTIF('Rake Load'!C:C,Summary!B365)</f>
        <v>5</v>
      </c>
      <c r="E365" s="170">
        <f>SUMIF('Rake Load'!C:C,B365,'Rake Load'!K:K)</f>
        <v>17570.72</v>
      </c>
      <c r="F365" s="44">
        <f>SUMIF('Rake Load'!C:C,B365,'Rake Load'!AZ:AZ)</f>
        <v>0.36527777777777809</v>
      </c>
      <c r="G365" s="44">
        <f t="shared" si="128"/>
        <v>7.3055555555555624E-2</v>
      </c>
      <c r="H365" s="45">
        <f t="shared" si="129"/>
        <v>1</v>
      </c>
      <c r="I365" s="45">
        <f t="shared" si="130"/>
        <v>45</v>
      </c>
      <c r="J365" s="44">
        <f>SUMIF('Rake Load'!C:C,B365,'Rake Load'!DK:DK)</f>
        <v>1.5277777777777777E-2</v>
      </c>
      <c r="K365" s="50">
        <f t="shared" si="131"/>
        <v>0.35000000000000031</v>
      </c>
      <c r="L365" s="50">
        <f t="shared" si="132"/>
        <v>7.0000000000000062E-2</v>
      </c>
      <c r="M365" s="59">
        <f t="shared" si="133"/>
        <v>1</v>
      </c>
      <c r="N365" s="59">
        <f t="shared" si="134"/>
        <v>40</v>
      </c>
      <c r="O365" s="480">
        <f>SUMIF(C$2:C365,C365,D$2:D365)</f>
        <v>163</v>
      </c>
      <c r="P365" s="42">
        <f>SUMIF(C$2:C365,C365,F$2:F365)</f>
        <v>17.507638888888891</v>
      </c>
      <c r="Q365" s="46">
        <f t="shared" si="135"/>
        <v>0.10740882753919566</v>
      </c>
      <c r="R365" s="45">
        <f t="shared" si="136"/>
        <v>2</v>
      </c>
      <c r="S365" s="45">
        <f t="shared" si="137"/>
        <v>34</v>
      </c>
      <c r="T365" s="480">
        <f>SUM(D$2:D365)</f>
        <v>1155</v>
      </c>
      <c r="U365" s="47">
        <f>SUMIF(C$2:C365,C365,E$2:E365)</f>
        <v>590271.58999999985</v>
      </c>
      <c r="V365" s="47">
        <f>SUM(E$2:E365)</f>
        <v>4099800.3660000009</v>
      </c>
      <c r="W365" s="52">
        <f>SUM(F$2:F365)</f>
        <v>40856.909027777801</v>
      </c>
      <c r="X365" s="52">
        <f t="shared" si="138"/>
        <v>35.37394721019723</v>
      </c>
      <c r="Y365" s="45">
        <f t="shared" si="139"/>
        <v>8</v>
      </c>
      <c r="Z365" s="45">
        <f t="shared" si="140"/>
        <v>58</v>
      </c>
      <c r="AA365" s="47">
        <f>SUMIF('Rake Load'!C:C,Summary!B365,'Rake Load'!CA:CA)</f>
        <v>1.4513888888888888</v>
      </c>
      <c r="AB365" s="47">
        <f>SUMIF(C$2:C365,C365,AA$2:AA365)</f>
        <v>46.100694444444443</v>
      </c>
      <c r="AC365" s="47">
        <f>SUM(AA$2:AA365)</f>
        <v>411.36805555557879</v>
      </c>
      <c r="AD365" s="52">
        <f t="shared" si="141"/>
        <v>0.29027777777777775</v>
      </c>
      <c r="AE365" s="52">
        <f t="shared" si="142"/>
        <v>0.28282634628493525</v>
      </c>
      <c r="AF365" s="52">
        <f t="shared" si="143"/>
        <v>0.35616281866283878</v>
      </c>
      <c r="AG365" s="47">
        <f>SUMIF(Unloader!B:B,Summary!B365,Unloader!M:M)</f>
        <v>32488</v>
      </c>
      <c r="AH365" s="47">
        <f>SUMIF(C$2:C365,C365,AG$2:AG365)</f>
        <v>602284</v>
      </c>
      <c r="AI365" s="47">
        <f>SUM(AG$2:AG365)</f>
        <v>4950215</v>
      </c>
      <c r="AJ365" s="49">
        <f>SUMIF(Unloader!B:B,Summary!B365,Unloader!W:W)</f>
        <v>1</v>
      </c>
      <c r="AK365" s="49">
        <f>SUMIF(Unloader!B:B,Summary!B365,Unloader!AD:AD)+SUMIF(Unloader!B:B,Summary!B365,Unloader!BR:BR)+SUMIF(Unloader!B:B,Summary!B365,Unloader!BN:BN)</f>
        <v>0.13125000000000001</v>
      </c>
      <c r="AL365" s="49">
        <f>SUMIF(C$2:C365,C365,AJ$2:AJ365)</f>
        <v>18.446527777777778</v>
      </c>
      <c r="AM365" s="49">
        <f>SUMIF(C$2:C365,C365,AK$2:AK365)</f>
        <v>2.1534722222222222</v>
      </c>
      <c r="AN365" s="37">
        <f t="shared" si="144"/>
        <v>1540.2369789446766</v>
      </c>
      <c r="AO365" s="37">
        <f>SUM(AJ$2:AJ365)</f>
        <v>153.39166666666671</v>
      </c>
      <c r="AP365" s="37">
        <f>SUM(AK$2:AK365)</f>
        <v>13.736111111111105</v>
      </c>
      <c r="AQ365" s="37">
        <f t="shared" si="145"/>
        <v>1476.9119460577606</v>
      </c>
    </row>
    <row r="366" spans="1:43">
      <c r="A366" s="166">
        <f t="shared" si="149"/>
        <v>365</v>
      </c>
      <c r="B366" s="478">
        <f t="shared" si="149"/>
        <v>40998</v>
      </c>
      <c r="C366" s="42">
        <f t="shared" si="127"/>
        <v>3</v>
      </c>
      <c r="D366" s="170">
        <f>COUNTIF('Rake Load'!C:C,Summary!B366)</f>
        <v>6</v>
      </c>
      <c r="E366" s="170">
        <f>SUMIF('Rake Load'!C:C,B366,'Rake Load'!K:K)</f>
        <v>21469.239999999998</v>
      </c>
      <c r="F366" s="44">
        <f>SUMIF('Rake Load'!C:C,B366,'Rake Load'!AZ:AZ)</f>
        <v>0.44722222222222252</v>
      </c>
      <c r="G366" s="44">
        <f t="shared" si="128"/>
        <v>7.4537037037037082E-2</v>
      </c>
      <c r="H366" s="45">
        <f t="shared" si="129"/>
        <v>1</v>
      </c>
      <c r="I366" s="45">
        <f t="shared" si="130"/>
        <v>47</v>
      </c>
      <c r="J366" s="44">
        <f>SUMIF('Rake Load'!C:C,B366,'Rake Load'!DK:DK)</f>
        <v>0</v>
      </c>
      <c r="K366" s="50">
        <f t="shared" si="131"/>
        <v>0.44722222222222252</v>
      </c>
      <c r="L366" s="50">
        <f t="shared" si="132"/>
        <v>7.4537037037037082E-2</v>
      </c>
      <c r="M366" s="59">
        <f t="shared" si="133"/>
        <v>1</v>
      </c>
      <c r="N366" s="59">
        <f t="shared" si="134"/>
        <v>47</v>
      </c>
      <c r="O366" s="480">
        <f>SUMIF(C$2:C366,C366,D$2:D366)</f>
        <v>169</v>
      </c>
      <c r="P366" s="42">
        <f>SUMIF(C$2:C366,C366,F$2:F366)</f>
        <v>17.954861111111114</v>
      </c>
      <c r="Q366" s="46">
        <f t="shared" si="135"/>
        <v>0.10624178172255097</v>
      </c>
      <c r="R366" s="45">
        <f t="shared" si="136"/>
        <v>2</v>
      </c>
      <c r="S366" s="45">
        <f t="shared" si="137"/>
        <v>32</v>
      </c>
      <c r="T366" s="480">
        <f>SUM(D$2:D366)</f>
        <v>1161</v>
      </c>
      <c r="U366" s="47">
        <f>SUMIF(C$2:C366,C366,E$2:E366)</f>
        <v>611740.82999999984</v>
      </c>
      <c r="V366" s="47">
        <f>SUM(E$2:E366)</f>
        <v>4121269.6060000011</v>
      </c>
      <c r="W366" s="52">
        <f>SUM(F$2:F366)</f>
        <v>40857.356250000026</v>
      </c>
      <c r="X366" s="52">
        <f t="shared" si="138"/>
        <v>35.191521317829483</v>
      </c>
      <c r="Y366" s="45">
        <f t="shared" si="139"/>
        <v>4</v>
      </c>
      <c r="Z366" s="45">
        <f t="shared" si="140"/>
        <v>35</v>
      </c>
      <c r="AA366" s="47">
        <f>SUMIF('Rake Load'!C:C,Summary!B366,'Rake Load'!CA:CA)</f>
        <v>2.3472222222222223</v>
      </c>
      <c r="AB366" s="47">
        <f>SUMIF(C$2:C366,C366,AA$2:AA366)</f>
        <v>48.447916666666664</v>
      </c>
      <c r="AC366" s="47">
        <f>SUM(AA$2:AA366)</f>
        <v>413.71527777780102</v>
      </c>
      <c r="AD366" s="52">
        <f t="shared" si="141"/>
        <v>0.39120370370370372</v>
      </c>
      <c r="AE366" s="52">
        <f t="shared" si="142"/>
        <v>0.28667406311637078</v>
      </c>
      <c r="AF366" s="52">
        <f t="shared" si="143"/>
        <v>0.35634390850801123</v>
      </c>
      <c r="AG366" s="47">
        <f>SUMIF(Unloader!B:B,Summary!B366,Unloader!M:M)</f>
        <v>27219</v>
      </c>
      <c r="AH366" s="47">
        <f>SUMIF(C$2:C366,C366,AG$2:AG366)</f>
        <v>629503</v>
      </c>
      <c r="AI366" s="47">
        <f>SUM(AG$2:AG366)</f>
        <v>4977434</v>
      </c>
      <c r="AJ366" s="49">
        <f>SUMIF(Unloader!B:B,Summary!B366,Unloader!W:W)</f>
        <v>0.94791666666666663</v>
      </c>
      <c r="AK366" s="49">
        <f>SUMIF(Unloader!B:B,Summary!B366,Unloader!AD:AD)+SUMIF(Unloader!B:B,Summary!B366,Unloader!BR:BR)+SUMIF(Unloader!B:B,Summary!B366,Unloader!BN:BN)</f>
        <v>0</v>
      </c>
      <c r="AL366" s="49">
        <f>SUMIF(C$2:C366,C366,AJ$2:AJ366)</f>
        <v>19.394444444444446</v>
      </c>
      <c r="AM366" s="49">
        <f>SUMIF(C$2:C366,C366,AK$2:AK366)</f>
        <v>2.1534722222222222</v>
      </c>
      <c r="AN366" s="37">
        <f t="shared" si="144"/>
        <v>1521.3348370725419</v>
      </c>
      <c r="AO366" s="37">
        <f>SUM(AJ$2:AJ366)</f>
        <v>154.33958333333337</v>
      </c>
      <c r="AP366" s="37">
        <f>SUM(AK$2:AK366)</f>
        <v>13.736111111111105</v>
      </c>
      <c r="AQ366" s="37">
        <f t="shared" si="145"/>
        <v>1475.021064953153</v>
      </c>
    </row>
    <row r="367" spans="1:43">
      <c r="A367" s="166">
        <f t="shared" si="149"/>
        <v>366</v>
      </c>
      <c r="B367" s="478">
        <f t="shared" si="149"/>
        <v>40999</v>
      </c>
      <c r="C367" s="42">
        <f t="shared" si="127"/>
        <v>3</v>
      </c>
      <c r="D367" s="170">
        <f>COUNTIF('Rake Load'!C:C,Summary!B367)</f>
        <v>4</v>
      </c>
      <c r="E367" s="170">
        <f>SUMIF('Rake Load'!C:C,B367,'Rake Load'!K:K)</f>
        <v>14361.68</v>
      </c>
      <c r="F367" s="44">
        <f>SUMIF('Rake Load'!C:C,B367,'Rake Load'!AZ:AZ)</f>
        <v>0.37569444444444455</v>
      </c>
      <c r="G367" s="44">
        <f t="shared" si="128"/>
        <v>9.3923611111111138E-2</v>
      </c>
      <c r="H367" s="45">
        <f t="shared" si="129"/>
        <v>2</v>
      </c>
      <c r="I367" s="45">
        <f t="shared" si="130"/>
        <v>15</v>
      </c>
      <c r="J367" s="44">
        <f>SUMIF('Rake Load'!C:C,B367,'Rake Load'!DK:DK)</f>
        <v>0</v>
      </c>
      <c r="K367" s="50">
        <f t="shared" si="131"/>
        <v>0.37569444444444455</v>
      </c>
      <c r="L367" s="50">
        <f t="shared" si="132"/>
        <v>9.3923611111111138E-2</v>
      </c>
      <c r="M367" s="59">
        <f t="shared" si="133"/>
        <v>2</v>
      </c>
      <c r="N367" s="59">
        <f t="shared" si="134"/>
        <v>15</v>
      </c>
      <c r="O367" s="480">
        <f>SUMIF(C$2:C367,C367,D$2:D367)</f>
        <v>173</v>
      </c>
      <c r="P367" s="42">
        <f>SUMIF(C$2:C367,C367,F$2:F367)</f>
        <v>18.330555555555559</v>
      </c>
      <c r="Q367" s="46">
        <f t="shared" si="135"/>
        <v>0.10595696852922289</v>
      </c>
      <c r="R367" s="45">
        <f t="shared" si="136"/>
        <v>2</v>
      </c>
      <c r="S367" s="45">
        <f t="shared" si="137"/>
        <v>32</v>
      </c>
      <c r="T367" s="480">
        <f>SUM(D$2:D367)</f>
        <v>1165</v>
      </c>
      <c r="U367" s="47">
        <f>SUMIF(C$2:C367,C367,E$2:E367)</f>
        <v>626102.50999999989</v>
      </c>
      <c r="V367" s="47">
        <f>SUM(E$2:E367)</f>
        <v>4135631.2860000012</v>
      </c>
      <c r="W367" s="52">
        <f>SUM(F$2:F367)</f>
        <v>40857.731944444473</v>
      </c>
      <c r="X367" s="52">
        <f t="shared" si="138"/>
        <v>35.071014544587527</v>
      </c>
      <c r="Y367" s="45">
        <f t="shared" si="139"/>
        <v>1</v>
      </c>
      <c r="Z367" s="45">
        <f t="shared" si="140"/>
        <v>42</v>
      </c>
      <c r="AA367" s="47">
        <f>SUMIF('Rake Load'!C:C,Summary!B367,'Rake Load'!CA:CA)</f>
        <v>1.1458333333333333</v>
      </c>
      <c r="AB367" s="47">
        <f>SUMIF(C$2:C367,C367,AA$2:AA367)</f>
        <v>49.59375</v>
      </c>
      <c r="AC367" s="47">
        <f>SUM(AA$2:AA367)</f>
        <v>414.86111111113433</v>
      </c>
      <c r="AD367" s="52">
        <f t="shared" si="141"/>
        <v>0.28645833333333331</v>
      </c>
      <c r="AE367" s="52">
        <f t="shared" si="142"/>
        <v>0.28666907514450868</v>
      </c>
      <c r="AF367" s="52">
        <f t="shared" si="143"/>
        <v>0.35610395803530842</v>
      </c>
      <c r="AG367" s="47">
        <f>SUMIF(Unloader!B:B,Summary!B367,Unloader!M:M)</f>
        <v>26071</v>
      </c>
      <c r="AH367" s="47">
        <f>SUMIF(C$2:C367,C367,AG$2:AG367)</f>
        <v>655574</v>
      </c>
      <c r="AI367" s="47">
        <f>SUM(AG$2:AG367)</f>
        <v>5003505</v>
      </c>
      <c r="AJ367" s="49">
        <f>SUMIF(Unloader!B:B,Summary!B367,Unloader!W:W)</f>
        <v>1</v>
      </c>
      <c r="AK367" s="49">
        <f>SUMIF(Unloader!B:B,Summary!B367,Unloader!AD:AD)+SUMIF(Unloader!B:B,Summary!B367,Unloader!BR:BR)+SUMIF(Unloader!B:B,Summary!B367,Unloader!BN:BN)</f>
        <v>0.14861111111111111</v>
      </c>
      <c r="AL367" s="49">
        <f>SUMIF(C$2:C367,C367,AJ$2:AJ367)</f>
        <v>20.394444444444446</v>
      </c>
      <c r="AM367" s="49">
        <f>SUMIF(C$2:C367,C367,AK$2:AK367)</f>
        <v>2.3020833333333335</v>
      </c>
      <c r="AN367" s="37">
        <f t="shared" si="144"/>
        <v>1509.7854373776529</v>
      </c>
      <c r="AO367" s="37">
        <f>SUM(AJ$2:AJ367)</f>
        <v>155.33958333333337</v>
      </c>
      <c r="AP367" s="37">
        <f>SUM(AK$2:AK367)</f>
        <v>13.884722222222216</v>
      </c>
      <c r="AQ367" s="37">
        <f t="shared" si="145"/>
        <v>1473.8226269667882</v>
      </c>
    </row>
    <row r="368" spans="1:43">
      <c r="A368" s="166">
        <f t="shared" si="149"/>
        <v>367</v>
      </c>
      <c r="B368" s="478">
        <f t="shared" si="149"/>
        <v>41000</v>
      </c>
      <c r="C368" s="42">
        <f t="shared" si="127"/>
        <v>4</v>
      </c>
      <c r="D368" s="170">
        <f>COUNTIF('Rake Load'!C:C,Summary!B368)</f>
        <v>0</v>
      </c>
      <c r="E368" s="170">
        <f>SUMIF('Rake Load'!C:C,B368,'Rake Load'!K:K)</f>
        <v>0</v>
      </c>
      <c r="F368" s="44">
        <f>SUMIF('Rake Load'!C:C,B368,'Rake Load'!AZ:AZ)</f>
        <v>0</v>
      </c>
      <c r="G368" s="44" t="e">
        <f t="shared" si="128"/>
        <v>#DIV/0!</v>
      </c>
      <c r="H368" s="45" t="e">
        <f t="shared" si="129"/>
        <v>#DIV/0!</v>
      </c>
      <c r="I368" s="45" t="e">
        <f t="shared" si="130"/>
        <v>#DIV/0!</v>
      </c>
      <c r="J368" s="44">
        <f>SUMIF('Rake Load'!C:C,B368,'Rake Load'!DK:DK)</f>
        <v>0</v>
      </c>
      <c r="K368" s="50">
        <f t="shared" si="131"/>
        <v>0</v>
      </c>
      <c r="L368" s="50" t="e">
        <f t="shared" si="132"/>
        <v>#DIV/0!</v>
      </c>
      <c r="M368" s="59" t="e">
        <f t="shared" si="133"/>
        <v>#DIV/0!</v>
      </c>
      <c r="N368" s="59" t="e">
        <f t="shared" si="134"/>
        <v>#DIV/0!</v>
      </c>
      <c r="O368" s="480">
        <f>SUMIF(C$2:C368,C368,D$2:D368)</f>
        <v>0</v>
      </c>
      <c r="P368" s="42">
        <f>SUMIF(C$2:C368,C368,F$2:F368)</f>
        <v>0</v>
      </c>
      <c r="Q368" s="46" t="e">
        <f t="shared" si="135"/>
        <v>#DIV/0!</v>
      </c>
      <c r="R368" s="45" t="e">
        <f t="shared" si="136"/>
        <v>#DIV/0!</v>
      </c>
      <c r="S368" s="45" t="e">
        <f t="shared" si="137"/>
        <v>#DIV/0!</v>
      </c>
      <c r="T368" s="480">
        <f>SUM(D$2:D368)</f>
        <v>1165</v>
      </c>
      <c r="U368" s="47">
        <f>SUMIF(C$2:C368,C368,E$2:E368)</f>
        <v>0</v>
      </c>
      <c r="V368" s="47">
        <f>SUM(E$2:E368)</f>
        <v>4135631.2860000012</v>
      </c>
      <c r="W368" s="52">
        <f>SUM(F$2:F368)</f>
        <v>40857.731944444473</v>
      </c>
      <c r="X368" s="52">
        <f t="shared" si="138"/>
        <v>35.071014544587527</v>
      </c>
      <c r="Y368" s="45">
        <f t="shared" si="139"/>
        <v>1</v>
      </c>
      <c r="Z368" s="45">
        <f t="shared" si="140"/>
        <v>42</v>
      </c>
      <c r="AA368" s="47">
        <f>SUMIF('Rake Load'!C:C,Summary!B368,'Rake Load'!CA:CA)</f>
        <v>0</v>
      </c>
      <c r="AB368" s="47">
        <f>SUMIF(C$2:C368,C368,AA$2:AA368)</f>
        <v>0</v>
      </c>
      <c r="AC368" s="47">
        <f>SUM(AA$2:AA368)</f>
        <v>414.86111111113433</v>
      </c>
      <c r="AD368" s="52" t="e">
        <f t="shared" si="141"/>
        <v>#DIV/0!</v>
      </c>
      <c r="AE368" s="52" t="e">
        <f t="shared" si="142"/>
        <v>#DIV/0!</v>
      </c>
      <c r="AF368" s="52">
        <f t="shared" si="143"/>
        <v>0.35610395803530842</v>
      </c>
      <c r="AG368" s="47">
        <f>SUMIF(Unloader!B:B,Summary!B368,Unloader!M:M)</f>
        <v>7383</v>
      </c>
      <c r="AH368" s="47">
        <f>SUMIF(C$2:C368,C368,AG$2:AG368)</f>
        <v>89988</v>
      </c>
      <c r="AI368" s="47">
        <f>SUM(AG$2:AG368)</f>
        <v>5010888</v>
      </c>
      <c r="AJ368" s="49">
        <f>SUMIF(Unloader!B:B,Summary!B368,Unloader!W:W)</f>
        <v>0.625</v>
      </c>
      <c r="AK368" s="49">
        <f>SUMIF(Unloader!B:B,Summary!B368,Unloader!AD:AD)+SUMIF(Unloader!B:B,Summary!B368,Unloader!BR:BR)+SUMIF(Unloader!B:B,Summary!B368,Unloader!BN:BN)</f>
        <v>3.472222222222222E-3</v>
      </c>
      <c r="AL368" s="49">
        <f>SUMIF(C$2:C368,C368,AJ$2:AJ368)</f>
        <v>2.927083333333333</v>
      </c>
      <c r="AM368" s="49">
        <f>SUMIF(C$2:C368,C368,AK$2:AK368)</f>
        <v>3.472222222222222E-3</v>
      </c>
      <c r="AN368" s="37">
        <f t="shared" si="144"/>
        <v>1282.4893111638955</v>
      </c>
      <c r="AO368" s="37">
        <f>SUM(AJ$2:AJ368)</f>
        <v>155.96458333333337</v>
      </c>
      <c r="AP368" s="37">
        <f>SUM(AK$2:AK368)</f>
        <v>13.888194444444437</v>
      </c>
      <c r="AQ368" s="37">
        <f t="shared" si="145"/>
        <v>1469.5404467471526</v>
      </c>
    </row>
    <row r="369" spans="1:43">
      <c r="A369" s="166">
        <f t="shared" si="149"/>
        <v>368</v>
      </c>
      <c r="B369" s="478">
        <f t="shared" si="149"/>
        <v>41001</v>
      </c>
      <c r="C369" s="42">
        <f t="shared" si="127"/>
        <v>4</v>
      </c>
      <c r="D369" s="170">
        <f>COUNTIF('Rake Load'!C:C,Summary!B369)</f>
        <v>0</v>
      </c>
      <c r="E369" s="170">
        <f>SUMIF('Rake Load'!C:C,B369,'Rake Load'!K:K)</f>
        <v>0</v>
      </c>
      <c r="F369" s="44">
        <f>SUMIF('Rake Load'!C:C,B369,'Rake Load'!AZ:AZ)</f>
        <v>0</v>
      </c>
      <c r="G369" s="44" t="e">
        <f t="shared" si="128"/>
        <v>#DIV/0!</v>
      </c>
      <c r="H369" s="45" t="e">
        <f t="shared" si="129"/>
        <v>#DIV/0!</v>
      </c>
      <c r="I369" s="45" t="e">
        <f t="shared" si="130"/>
        <v>#DIV/0!</v>
      </c>
      <c r="J369" s="44">
        <f>SUMIF('Rake Load'!C:C,B369,'Rake Load'!DK:DK)</f>
        <v>0</v>
      </c>
      <c r="K369" s="50">
        <f t="shared" si="131"/>
        <v>0</v>
      </c>
      <c r="L369" s="50" t="e">
        <f t="shared" si="132"/>
        <v>#DIV/0!</v>
      </c>
      <c r="M369" s="59" t="e">
        <f t="shared" si="133"/>
        <v>#DIV/0!</v>
      </c>
      <c r="N369" s="59" t="e">
        <f t="shared" si="134"/>
        <v>#DIV/0!</v>
      </c>
      <c r="O369" s="480">
        <f>SUMIF(C$2:C369,C369,D$2:D369)</f>
        <v>0</v>
      </c>
      <c r="P369" s="42">
        <f>SUMIF(C$2:C369,C369,F$2:F369)</f>
        <v>0</v>
      </c>
      <c r="Q369" s="46" t="e">
        <f t="shared" si="135"/>
        <v>#DIV/0!</v>
      </c>
      <c r="R369" s="45" t="e">
        <f t="shared" si="136"/>
        <v>#DIV/0!</v>
      </c>
      <c r="S369" s="45" t="e">
        <f t="shared" si="137"/>
        <v>#DIV/0!</v>
      </c>
      <c r="T369" s="480">
        <f>SUM(D$2:D369)</f>
        <v>1165</v>
      </c>
      <c r="U369" s="47">
        <f>SUMIF(C$2:C369,C369,E$2:E369)</f>
        <v>0</v>
      </c>
      <c r="V369" s="47">
        <f>SUM(E$2:E369)</f>
        <v>4135631.2860000012</v>
      </c>
      <c r="W369" s="52">
        <f>SUM(F$2:F369)</f>
        <v>40857.731944444473</v>
      </c>
      <c r="X369" s="52">
        <f t="shared" si="138"/>
        <v>35.071014544587527</v>
      </c>
      <c r="Y369" s="45">
        <f t="shared" si="139"/>
        <v>1</v>
      </c>
      <c r="Z369" s="45">
        <f t="shared" si="140"/>
        <v>42</v>
      </c>
      <c r="AA369" s="47">
        <f>SUMIF('Rake Load'!C:C,Summary!B369,'Rake Load'!CA:CA)</f>
        <v>0</v>
      </c>
      <c r="AB369" s="47">
        <f>SUMIF(C$2:C369,C369,AA$2:AA369)</f>
        <v>0</v>
      </c>
      <c r="AC369" s="47">
        <f>SUM(AA$2:AA369)</f>
        <v>414.86111111113433</v>
      </c>
      <c r="AD369" s="52" t="e">
        <f t="shared" si="141"/>
        <v>#DIV/0!</v>
      </c>
      <c r="AE369" s="52" t="e">
        <f t="shared" si="142"/>
        <v>#DIV/0!</v>
      </c>
      <c r="AF369" s="52">
        <f t="shared" si="143"/>
        <v>0.35610395803530842</v>
      </c>
      <c r="AG369" s="47">
        <f>SUMIF(Unloader!B:B,Summary!B369,Unloader!M:M)</f>
        <v>0</v>
      </c>
      <c r="AH369" s="47">
        <f>SUMIF(C$2:C369,C369,AG$2:AG369)</f>
        <v>89988</v>
      </c>
      <c r="AI369" s="47">
        <f>SUM(AG$2:AG369)</f>
        <v>5010888</v>
      </c>
      <c r="AJ369" s="49">
        <f>SUMIF(Unloader!B:B,Summary!B369,Unloader!W:W)</f>
        <v>0</v>
      </c>
      <c r="AK369" s="49">
        <f>SUMIF(Unloader!B:B,Summary!B369,Unloader!AD:AD)+SUMIF(Unloader!B:B,Summary!B369,Unloader!BR:BR)+SUMIF(Unloader!B:B,Summary!B369,Unloader!BN:BN)</f>
        <v>0</v>
      </c>
      <c r="AL369" s="49">
        <f>SUMIF(C$2:C369,C369,AJ$2:AJ369)</f>
        <v>2.927083333333333</v>
      </c>
      <c r="AM369" s="49">
        <f>SUMIF(C$2:C369,C369,AK$2:AK369)</f>
        <v>3.472222222222222E-3</v>
      </c>
      <c r="AN369" s="37">
        <f t="shared" si="144"/>
        <v>1282.4893111638955</v>
      </c>
      <c r="AO369" s="37">
        <f>SUM(AJ$2:AJ369)</f>
        <v>155.96458333333337</v>
      </c>
      <c r="AP369" s="37">
        <f>SUM(AK$2:AK369)</f>
        <v>13.888194444444437</v>
      </c>
      <c r="AQ369" s="37">
        <f t="shared" si="145"/>
        <v>1469.5404467471526</v>
      </c>
    </row>
    <row r="370" spans="1:43">
      <c r="A370" s="166">
        <f t="shared" si="149"/>
        <v>369</v>
      </c>
      <c r="B370" s="478">
        <f t="shared" si="149"/>
        <v>41002</v>
      </c>
      <c r="C370" s="42">
        <f t="shared" si="127"/>
        <v>4</v>
      </c>
      <c r="D370" s="170">
        <f>COUNTIF('Rake Load'!C:C,Summary!B370)</f>
        <v>0</v>
      </c>
      <c r="E370" s="170">
        <f>SUMIF('Rake Load'!C:C,B370,'Rake Load'!K:K)</f>
        <v>0</v>
      </c>
      <c r="F370" s="44">
        <f>SUMIF('Rake Load'!C:C,B370,'Rake Load'!AZ:AZ)</f>
        <v>0</v>
      </c>
      <c r="G370" s="44" t="e">
        <f t="shared" si="128"/>
        <v>#DIV/0!</v>
      </c>
      <c r="H370" s="45" t="e">
        <f t="shared" si="129"/>
        <v>#DIV/0!</v>
      </c>
      <c r="I370" s="45" t="e">
        <f t="shared" si="130"/>
        <v>#DIV/0!</v>
      </c>
      <c r="J370" s="44">
        <f>SUMIF('Rake Load'!C:C,B370,'Rake Load'!DK:DK)</f>
        <v>0</v>
      </c>
      <c r="K370" s="50">
        <f t="shared" si="131"/>
        <v>0</v>
      </c>
      <c r="L370" s="50" t="e">
        <f t="shared" si="132"/>
        <v>#DIV/0!</v>
      </c>
      <c r="M370" s="59" t="e">
        <f t="shared" si="133"/>
        <v>#DIV/0!</v>
      </c>
      <c r="N370" s="59" t="e">
        <f t="shared" si="134"/>
        <v>#DIV/0!</v>
      </c>
      <c r="O370" s="480">
        <f>SUMIF(C$2:C370,C370,D$2:D370)</f>
        <v>0</v>
      </c>
      <c r="P370" s="42">
        <f>SUMIF(C$2:C370,C370,F$2:F370)</f>
        <v>0</v>
      </c>
      <c r="Q370" s="46" t="e">
        <f t="shared" si="135"/>
        <v>#DIV/0!</v>
      </c>
      <c r="R370" s="45" t="e">
        <f t="shared" si="136"/>
        <v>#DIV/0!</v>
      </c>
      <c r="S370" s="45" t="e">
        <f t="shared" si="137"/>
        <v>#DIV/0!</v>
      </c>
      <c r="T370" s="480">
        <f>SUM(D$2:D370)</f>
        <v>1165</v>
      </c>
      <c r="U370" s="47">
        <f>SUMIF(C$2:C370,C370,E$2:E370)</f>
        <v>0</v>
      </c>
      <c r="V370" s="47">
        <f>SUM(E$2:E370)</f>
        <v>4135631.2860000012</v>
      </c>
      <c r="W370" s="52">
        <f>SUM(F$2:F370)</f>
        <v>40857.731944444473</v>
      </c>
      <c r="X370" s="52">
        <f t="shared" si="138"/>
        <v>35.071014544587527</v>
      </c>
      <c r="Y370" s="45">
        <f t="shared" si="139"/>
        <v>1</v>
      </c>
      <c r="Z370" s="45">
        <f t="shared" si="140"/>
        <v>42</v>
      </c>
      <c r="AA370" s="47">
        <f>SUMIF('Rake Load'!C:C,Summary!B370,'Rake Load'!CA:CA)</f>
        <v>0</v>
      </c>
      <c r="AB370" s="47">
        <f>SUMIF(C$2:C370,C370,AA$2:AA370)</f>
        <v>0</v>
      </c>
      <c r="AC370" s="47">
        <f>SUM(AA$2:AA370)</f>
        <v>414.86111111113433</v>
      </c>
      <c r="AD370" s="52" t="e">
        <f t="shared" si="141"/>
        <v>#DIV/0!</v>
      </c>
      <c r="AE370" s="52" t="e">
        <f t="shared" si="142"/>
        <v>#DIV/0!</v>
      </c>
      <c r="AF370" s="52">
        <f t="shared" si="143"/>
        <v>0.35610395803530842</v>
      </c>
      <c r="AG370" s="47">
        <f>SUMIF(Unloader!B:B,Summary!B370,Unloader!M:M)</f>
        <v>0</v>
      </c>
      <c r="AH370" s="47">
        <f>SUMIF(C$2:C370,C370,AG$2:AG370)</f>
        <v>89988</v>
      </c>
      <c r="AI370" s="47">
        <f>SUM(AG$2:AG370)</f>
        <v>5010888</v>
      </c>
      <c r="AJ370" s="49">
        <f>SUMIF(Unloader!B:B,Summary!B370,Unloader!W:W)</f>
        <v>0</v>
      </c>
      <c r="AK370" s="49">
        <f>SUMIF(Unloader!B:B,Summary!B370,Unloader!AD:AD)+SUMIF(Unloader!B:B,Summary!B370,Unloader!BR:BR)+SUMIF(Unloader!B:B,Summary!B370,Unloader!BN:BN)</f>
        <v>0</v>
      </c>
      <c r="AL370" s="49">
        <f>SUMIF(C$2:C370,C370,AJ$2:AJ370)</f>
        <v>2.927083333333333</v>
      </c>
      <c r="AM370" s="49">
        <f>SUMIF(C$2:C370,C370,AK$2:AK370)</f>
        <v>3.472222222222222E-3</v>
      </c>
      <c r="AN370" s="37">
        <f t="shared" si="144"/>
        <v>1282.4893111638955</v>
      </c>
      <c r="AO370" s="37">
        <f>SUM(AJ$2:AJ370)</f>
        <v>155.96458333333337</v>
      </c>
      <c r="AP370" s="37">
        <f>SUM(AK$2:AK370)</f>
        <v>13.888194444444437</v>
      </c>
      <c r="AQ370" s="37">
        <f t="shared" si="145"/>
        <v>1469.5404467471526</v>
      </c>
    </row>
    <row r="371" spans="1:43">
      <c r="A371" s="166">
        <f t="shared" si="149"/>
        <v>370</v>
      </c>
      <c r="B371" s="478">
        <f t="shared" si="149"/>
        <v>41003</v>
      </c>
      <c r="C371" s="42">
        <f t="shared" si="127"/>
        <v>4</v>
      </c>
      <c r="D371" s="170">
        <f>COUNTIF('Rake Load'!C:C,Summary!B371)</f>
        <v>0</v>
      </c>
      <c r="E371" s="170">
        <f>SUMIF('Rake Load'!C:C,B371,'Rake Load'!K:K)</f>
        <v>0</v>
      </c>
      <c r="F371" s="44">
        <f>SUMIF('Rake Load'!C:C,B371,'Rake Load'!AZ:AZ)</f>
        <v>0</v>
      </c>
      <c r="G371" s="44" t="e">
        <f t="shared" si="128"/>
        <v>#DIV/0!</v>
      </c>
      <c r="H371" s="45" t="e">
        <f t="shared" si="129"/>
        <v>#DIV/0!</v>
      </c>
      <c r="I371" s="45" t="e">
        <f t="shared" si="130"/>
        <v>#DIV/0!</v>
      </c>
      <c r="J371" s="44">
        <f>SUMIF('Rake Load'!C:C,B371,'Rake Load'!DK:DK)</f>
        <v>0</v>
      </c>
      <c r="K371" s="50">
        <f t="shared" si="131"/>
        <v>0</v>
      </c>
      <c r="L371" s="50" t="e">
        <f t="shared" si="132"/>
        <v>#DIV/0!</v>
      </c>
      <c r="M371" s="59" t="e">
        <f t="shared" si="133"/>
        <v>#DIV/0!</v>
      </c>
      <c r="N371" s="59" t="e">
        <f t="shared" si="134"/>
        <v>#DIV/0!</v>
      </c>
      <c r="O371" s="480">
        <f>SUMIF(C$2:C371,C371,D$2:D371)</f>
        <v>0</v>
      </c>
      <c r="P371" s="42">
        <f>SUMIF(C$2:C371,C371,F$2:F371)</f>
        <v>0</v>
      </c>
      <c r="Q371" s="46" t="e">
        <f t="shared" si="135"/>
        <v>#DIV/0!</v>
      </c>
      <c r="R371" s="45" t="e">
        <f t="shared" si="136"/>
        <v>#DIV/0!</v>
      </c>
      <c r="S371" s="45" t="e">
        <f t="shared" si="137"/>
        <v>#DIV/0!</v>
      </c>
      <c r="T371" s="480">
        <f>SUM(D$2:D371)</f>
        <v>1165</v>
      </c>
      <c r="U371" s="47">
        <f>SUMIF(C$2:C371,C371,E$2:E371)</f>
        <v>0</v>
      </c>
      <c r="V371" s="47">
        <f>SUM(E$2:E371)</f>
        <v>4135631.2860000012</v>
      </c>
      <c r="W371" s="52">
        <f>SUM(F$2:F371)</f>
        <v>40857.731944444473</v>
      </c>
      <c r="X371" s="52">
        <f t="shared" si="138"/>
        <v>35.071014544587527</v>
      </c>
      <c r="Y371" s="45">
        <f t="shared" si="139"/>
        <v>1</v>
      </c>
      <c r="Z371" s="45">
        <f t="shared" si="140"/>
        <v>42</v>
      </c>
      <c r="AA371" s="47">
        <f>SUMIF('Rake Load'!C:C,Summary!B371,'Rake Load'!CA:CA)</f>
        <v>0</v>
      </c>
      <c r="AB371" s="47">
        <f>SUMIF(C$2:C371,C371,AA$2:AA371)</f>
        <v>0</v>
      </c>
      <c r="AC371" s="47">
        <f>SUM(AA$2:AA371)</f>
        <v>414.86111111113433</v>
      </c>
      <c r="AD371" s="52" t="e">
        <f t="shared" si="141"/>
        <v>#DIV/0!</v>
      </c>
      <c r="AE371" s="52" t="e">
        <f t="shared" si="142"/>
        <v>#DIV/0!</v>
      </c>
      <c r="AF371" s="52">
        <f t="shared" si="143"/>
        <v>0.35610395803530842</v>
      </c>
      <c r="AG371" s="47">
        <f>SUMIF(Unloader!B:B,Summary!B371,Unloader!M:M)</f>
        <v>0</v>
      </c>
      <c r="AH371" s="47">
        <f>SUMIF(C$2:C371,C371,AG$2:AG371)</f>
        <v>89988</v>
      </c>
      <c r="AI371" s="47">
        <f>SUM(AG$2:AG371)</f>
        <v>5010888</v>
      </c>
      <c r="AJ371" s="49">
        <f>SUMIF(Unloader!B:B,Summary!B371,Unloader!W:W)</f>
        <v>0</v>
      </c>
      <c r="AK371" s="49">
        <f>SUMIF(Unloader!B:B,Summary!B371,Unloader!AD:AD)+SUMIF(Unloader!B:B,Summary!B371,Unloader!BR:BR)+SUMIF(Unloader!B:B,Summary!B371,Unloader!BN:BN)</f>
        <v>0</v>
      </c>
      <c r="AL371" s="49">
        <f>SUMIF(C$2:C371,C371,AJ$2:AJ371)</f>
        <v>2.927083333333333</v>
      </c>
      <c r="AM371" s="49">
        <f>SUMIF(C$2:C371,C371,AK$2:AK371)</f>
        <v>3.472222222222222E-3</v>
      </c>
      <c r="AN371" s="37">
        <f t="shared" si="144"/>
        <v>1282.4893111638955</v>
      </c>
      <c r="AO371" s="37">
        <f>SUM(AJ$2:AJ371)</f>
        <v>155.96458333333337</v>
      </c>
      <c r="AP371" s="37">
        <f>SUM(AK$2:AK371)</f>
        <v>13.888194444444437</v>
      </c>
      <c r="AQ371" s="37">
        <f t="shared" si="145"/>
        <v>1469.5404467471526</v>
      </c>
    </row>
    <row r="372" spans="1:43">
      <c r="A372" s="166">
        <f t="shared" si="149"/>
        <v>371</v>
      </c>
      <c r="B372" s="478">
        <f t="shared" si="149"/>
        <v>41004</v>
      </c>
      <c r="C372" s="42">
        <f t="shared" si="127"/>
        <v>4</v>
      </c>
      <c r="D372" s="170">
        <f>COUNTIF('Rake Load'!C:C,Summary!B372)</f>
        <v>0</v>
      </c>
      <c r="E372" s="170">
        <f>SUMIF('Rake Load'!C:C,B372,'Rake Load'!K:K)</f>
        <v>0</v>
      </c>
      <c r="F372" s="44">
        <f>SUMIF('Rake Load'!C:C,B372,'Rake Load'!AZ:AZ)</f>
        <v>0</v>
      </c>
      <c r="G372" s="44" t="e">
        <f t="shared" si="128"/>
        <v>#DIV/0!</v>
      </c>
      <c r="H372" s="45" t="e">
        <f t="shared" si="129"/>
        <v>#DIV/0!</v>
      </c>
      <c r="I372" s="45" t="e">
        <f t="shared" si="130"/>
        <v>#DIV/0!</v>
      </c>
      <c r="J372" s="44">
        <f>SUMIF('Rake Load'!C:C,B372,'Rake Load'!DK:DK)</f>
        <v>0</v>
      </c>
      <c r="K372" s="50">
        <f t="shared" si="131"/>
        <v>0</v>
      </c>
      <c r="L372" s="50" t="e">
        <f t="shared" si="132"/>
        <v>#DIV/0!</v>
      </c>
      <c r="M372" s="59" t="e">
        <f t="shared" si="133"/>
        <v>#DIV/0!</v>
      </c>
      <c r="N372" s="59" t="e">
        <f t="shared" si="134"/>
        <v>#DIV/0!</v>
      </c>
      <c r="O372" s="480">
        <f>SUMIF(C$2:C372,C372,D$2:D372)</f>
        <v>0</v>
      </c>
      <c r="P372" s="42">
        <f>SUMIF(C$2:C372,C372,F$2:F372)</f>
        <v>0</v>
      </c>
      <c r="Q372" s="46" t="e">
        <f t="shared" si="135"/>
        <v>#DIV/0!</v>
      </c>
      <c r="R372" s="45" t="e">
        <f t="shared" si="136"/>
        <v>#DIV/0!</v>
      </c>
      <c r="S372" s="45" t="e">
        <f t="shared" si="137"/>
        <v>#DIV/0!</v>
      </c>
      <c r="T372" s="480">
        <f>SUM(D$2:D372)</f>
        <v>1165</v>
      </c>
      <c r="U372" s="47">
        <f>SUMIF(C$2:C372,C372,E$2:E372)</f>
        <v>0</v>
      </c>
      <c r="V372" s="47">
        <f>SUM(E$2:E372)</f>
        <v>4135631.2860000012</v>
      </c>
      <c r="W372" s="52">
        <f>SUM(F$2:F372)</f>
        <v>40857.731944444473</v>
      </c>
      <c r="X372" s="52">
        <f t="shared" si="138"/>
        <v>35.071014544587527</v>
      </c>
      <c r="Y372" s="45">
        <f t="shared" si="139"/>
        <v>1</v>
      </c>
      <c r="Z372" s="45">
        <f t="shared" si="140"/>
        <v>42</v>
      </c>
      <c r="AA372" s="47">
        <f>SUMIF('Rake Load'!C:C,Summary!B372,'Rake Load'!CA:CA)</f>
        <v>0</v>
      </c>
      <c r="AB372" s="47">
        <f>SUMIF(C$2:C372,C372,AA$2:AA372)</f>
        <v>0</v>
      </c>
      <c r="AC372" s="47">
        <f>SUM(AA$2:AA372)</f>
        <v>414.86111111113433</v>
      </c>
      <c r="AD372" s="52" t="e">
        <f t="shared" si="141"/>
        <v>#DIV/0!</v>
      </c>
      <c r="AE372" s="52" t="e">
        <f t="shared" si="142"/>
        <v>#DIV/0!</v>
      </c>
      <c r="AF372" s="52">
        <f t="shared" si="143"/>
        <v>0.35610395803530842</v>
      </c>
      <c r="AG372" s="47">
        <f>SUMIF(Unloader!B:B,Summary!B372,Unloader!M:M)</f>
        <v>0</v>
      </c>
      <c r="AH372" s="47">
        <f>SUMIF(C$2:C372,C372,AG$2:AG372)</f>
        <v>89988</v>
      </c>
      <c r="AI372" s="47">
        <f>SUM(AG$2:AG372)</f>
        <v>5010888</v>
      </c>
      <c r="AJ372" s="49">
        <f>SUMIF(Unloader!B:B,Summary!B372,Unloader!W:W)</f>
        <v>0</v>
      </c>
      <c r="AK372" s="49">
        <f>SUMIF(Unloader!B:B,Summary!B372,Unloader!AD:AD)+SUMIF(Unloader!B:B,Summary!B372,Unloader!BR:BR)+SUMIF(Unloader!B:B,Summary!B372,Unloader!BN:BN)</f>
        <v>0</v>
      </c>
      <c r="AL372" s="49">
        <f>SUMIF(C$2:C372,C372,AJ$2:AJ372)</f>
        <v>2.927083333333333</v>
      </c>
      <c r="AM372" s="49">
        <f>SUMIF(C$2:C372,C372,AK$2:AK372)</f>
        <v>3.472222222222222E-3</v>
      </c>
      <c r="AN372" s="37">
        <f t="shared" si="144"/>
        <v>1282.4893111638955</v>
      </c>
      <c r="AO372" s="37">
        <f>SUM(AJ$2:AJ372)</f>
        <v>155.96458333333337</v>
      </c>
      <c r="AP372" s="37">
        <f>SUM(AK$2:AK372)</f>
        <v>13.888194444444437</v>
      </c>
      <c r="AQ372" s="37">
        <f t="shared" si="145"/>
        <v>1469.5404467471526</v>
      </c>
    </row>
    <row r="373" spans="1:43">
      <c r="A373" s="166">
        <f t="shared" si="149"/>
        <v>372</v>
      </c>
      <c r="B373" s="478">
        <f t="shared" si="149"/>
        <v>41005</v>
      </c>
      <c r="C373" s="42">
        <f t="shared" si="127"/>
        <v>4</v>
      </c>
      <c r="D373" s="170">
        <f>COUNTIF('Rake Load'!C:C,Summary!B373)</f>
        <v>0</v>
      </c>
      <c r="E373" s="170">
        <f>SUMIF('Rake Load'!C:C,B373,'Rake Load'!K:K)</f>
        <v>0</v>
      </c>
      <c r="F373" s="44">
        <f>SUMIF('Rake Load'!C:C,B373,'Rake Load'!AZ:AZ)</f>
        <v>0</v>
      </c>
      <c r="G373" s="44" t="e">
        <f t="shared" si="128"/>
        <v>#DIV/0!</v>
      </c>
      <c r="H373" s="45" t="e">
        <f t="shared" si="129"/>
        <v>#DIV/0!</v>
      </c>
      <c r="I373" s="45" t="e">
        <f t="shared" si="130"/>
        <v>#DIV/0!</v>
      </c>
      <c r="J373" s="44">
        <f>SUMIF('Rake Load'!C:C,B373,'Rake Load'!DK:DK)</f>
        <v>0</v>
      </c>
      <c r="K373" s="50">
        <f t="shared" si="131"/>
        <v>0</v>
      </c>
      <c r="L373" s="50" t="e">
        <f t="shared" si="132"/>
        <v>#DIV/0!</v>
      </c>
      <c r="M373" s="59" t="e">
        <f t="shared" si="133"/>
        <v>#DIV/0!</v>
      </c>
      <c r="N373" s="59" t="e">
        <f t="shared" si="134"/>
        <v>#DIV/0!</v>
      </c>
      <c r="O373" s="480">
        <f>SUMIF(C$2:C373,C373,D$2:D373)</f>
        <v>0</v>
      </c>
      <c r="P373" s="42">
        <f>SUMIF(C$2:C373,C373,F$2:F373)</f>
        <v>0</v>
      </c>
      <c r="Q373" s="46" t="e">
        <f t="shared" si="135"/>
        <v>#DIV/0!</v>
      </c>
      <c r="R373" s="45" t="e">
        <f t="shared" si="136"/>
        <v>#DIV/0!</v>
      </c>
      <c r="S373" s="45" t="e">
        <f t="shared" si="137"/>
        <v>#DIV/0!</v>
      </c>
      <c r="T373" s="480">
        <f>SUM(D$2:D373)</f>
        <v>1165</v>
      </c>
      <c r="U373" s="47">
        <f>SUMIF(C$2:C373,C373,E$2:E373)</f>
        <v>0</v>
      </c>
      <c r="V373" s="47">
        <f>SUM(E$2:E373)</f>
        <v>4135631.2860000012</v>
      </c>
      <c r="W373" s="52">
        <f>SUM(F$2:F373)</f>
        <v>40857.731944444473</v>
      </c>
      <c r="X373" s="52">
        <f t="shared" si="138"/>
        <v>35.071014544587527</v>
      </c>
      <c r="Y373" s="45">
        <f t="shared" si="139"/>
        <v>1</v>
      </c>
      <c r="Z373" s="45">
        <f t="shared" si="140"/>
        <v>42</v>
      </c>
      <c r="AA373" s="47">
        <f>SUMIF('Rake Load'!C:C,Summary!B373,'Rake Load'!CA:CA)</f>
        <v>0</v>
      </c>
      <c r="AB373" s="47">
        <f>SUMIF(C$2:C373,C373,AA$2:AA373)</f>
        <v>0</v>
      </c>
      <c r="AC373" s="47">
        <f>SUM(AA$2:AA373)</f>
        <v>414.86111111113433</v>
      </c>
      <c r="AD373" s="52" t="e">
        <f t="shared" si="141"/>
        <v>#DIV/0!</v>
      </c>
      <c r="AE373" s="52" t="e">
        <f t="shared" si="142"/>
        <v>#DIV/0!</v>
      </c>
      <c r="AF373" s="52">
        <f t="shared" si="143"/>
        <v>0.35610395803530842</v>
      </c>
      <c r="AG373" s="47">
        <f>SUMIF(Unloader!B:B,Summary!B373,Unloader!M:M)</f>
        <v>0</v>
      </c>
      <c r="AH373" s="47">
        <f>SUMIF(C$2:C373,C373,AG$2:AG373)</f>
        <v>89988</v>
      </c>
      <c r="AI373" s="47">
        <f>SUM(AG$2:AG373)</f>
        <v>5010888</v>
      </c>
      <c r="AJ373" s="49">
        <f>SUMIF(Unloader!B:B,Summary!B373,Unloader!W:W)</f>
        <v>0</v>
      </c>
      <c r="AK373" s="49">
        <f>SUMIF(Unloader!B:B,Summary!B373,Unloader!AD:AD)+SUMIF(Unloader!B:B,Summary!B373,Unloader!BR:BR)+SUMIF(Unloader!B:B,Summary!B373,Unloader!BN:BN)</f>
        <v>0</v>
      </c>
      <c r="AL373" s="49">
        <f>SUMIF(C$2:C373,C373,AJ$2:AJ373)</f>
        <v>2.927083333333333</v>
      </c>
      <c r="AM373" s="49">
        <f>SUMIF(C$2:C373,C373,AK$2:AK373)</f>
        <v>3.472222222222222E-3</v>
      </c>
      <c r="AN373" s="37">
        <f t="shared" si="144"/>
        <v>1282.4893111638955</v>
      </c>
      <c r="AO373" s="37">
        <f>SUM(AJ$2:AJ373)</f>
        <v>155.96458333333337</v>
      </c>
      <c r="AP373" s="37">
        <f>SUM(AK$2:AK373)</f>
        <v>13.888194444444437</v>
      </c>
      <c r="AQ373" s="37">
        <f t="shared" si="145"/>
        <v>1469.5404467471526</v>
      </c>
    </row>
    <row r="374" spans="1:43">
      <c r="A374" s="166">
        <f t="shared" si="149"/>
        <v>373</v>
      </c>
      <c r="B374" s="478">
        <f t="shared" si="149"/>
        <v>41006</v>
      </c>
      <c r="C374" s="42">
        <f t="shared" si="127"/>
        <v>4</v>
      </c>
      <c r="D374" s="170">
        <f>COUNTIF('Rake Load'!C:C,Summary!B374)</f>
        <v>0</v>
      </c>
      <c r="E374" s="170">
        <f>SUMIF('Rake Load'!C:C,B374,'Rake Load'!K:K)</f>
        <v>0</v>
      </c>
      <c r="F374" s="44">
        <f>SUMIF('Rake Load'!C:C,B374,'Rake Load'!AZ:AZ)</f>
        <v>0</v>
      </c>
      <c r="G374" s="44" t="e">
        <f t="shared" si="128"/>
        <v>#DIV/0!</v>
      </c>
      <c r="H374" s="45" t="e">
        <f t="shared" si="129"/>
        <v>#DIV/0!</v>
      </c>
      <c r="I374" s="45" t="e">
        <f t="shared" si="130"/>
        <v>#DIV/0!</v>
      </c>
      <c r="J374" s="44">
        <f>SUMIF('Rake Load'!C:C,B374,'Rake Load'!DK:DK)</f>
        <v>0</v>
      </c>
      <c r="K374" s="50">
        <f t="shared" si="131"/>
        <v>0</v>
      </c>
      <c r="L374" s="50" t="e">
        <f t="shared" si="132"/>
        <v>#DIV/0!</v>
      </c>
      <c r="M374" s="59" t="e">
        <f t="shared" si="133"/>
        <v>#DIV/0!</v>
      </c>
      <c r="N374" s="59" t="e">
        <f t="shared" si="134"/>
        <v>#DIV/0!</v>
      </c>
      <c r="O374" s="480">
        <f>SUMIF(C$2:C374,C374,D$2:D374)</f>
        <v>0</v>
      </c>
      <c r="P374" s="42">
        <f>SUMIF(C$2:C374,C374,F$2:F374)</f>
        <v>0</v>
      </c>
      <c r="Q374" s="46" t="e">
        <f t="shared" si="135"/>
        <v>#DIV/0!</v>
      </c>
      <c r="R374" s="45" t="e">
        <f t="shared" si="136"/>
        <v>#DIV/0!</v>
      </c>
      <c r="S374" s="45" t="e">
        <f t="shared" si="137"/>
        <v>#DIV/0!</v>
      </c>
      <c r="T374" s="480">
        <f>SUM(D$2:D374)</f>
        <v>1165</v>
      </c>
      <c r="U374" s="47">
        <f>SUMIF(C$2:C374,C374,E$2:E374)</f>
        <v>0</v>
      </c>
      <c r="V374" s="47">
        <f>SUM(E$2:E374)</f>
        <v>4135631.2860000012</v>
      </c>
      <c r="W374" s="52">
        <f>SUM(F$2:F374)</f>
        <v>40857.731944444473</v>
      </c>
      <c r="X374" s="52">
        <f t="shared" si="138"/>
        <v>35.071014544587527</v>
      </c>
      <c r="Y374" s="45">
        <f t="shared" si="139"/>
        <v>1</v>
      </c>
      <c r="Z374" s="45">
        <f t="shared" si="140"/>
        <v>42</v>
      </c>
      <c r="AA374" s="47">
        <f>SUMIF('Rake Load'!C:C,Summary!B374,'Rake Load'!CA:CA)</f>
        <v>0</v>
      </c>
      <c r="AB374" s="47">
        <f>SUMIF(C$2:C374,C374,AA$2:AA374)</f>
        <v>0</v>
      </c>
      <c r="AC374" s="47">
        <f>SUM(AA$2:AA374)</f>
        <v>414.86111111113433</v>
      </c>
      <c r="AD374" s="52" t="e">
        <f t="shared" si="141"/>
        <v>#DIV/0!</v>
      </c>
      <c r="AE374" s="52" t="e">
        <f t="shared" si="142"/>
        <v>#DIV/0!</v>
      </c>
      <c r="AF374" s="52">
        <f t="shared" si="143"/>
        <v>0.35610395803530842</v>
      </c>
      <c r="AG374" s="47">
        <f>SUMIF(Unloader!B:B,Summary!B374,Unloader!M:M)</f>
        <v>0</v>
      </c>
      <c r="AH374" s="47">
        <f>SUMIF(C$2:C374,C374,AG$2:AG374)</f>
        <v>89988</v>
      </c>
      <c r="AI374" s="47">
        <f>SUM(AG$2:AG374)</f>
        <v>5010888</v>
      </c>
      <c r="AJ374" s="49">
        <f>SUMIF(Unloader!B:B,Summary!B374,Unloader!W:W)</f>
        <v>0</v>
      </c>
      <c r="AK374" s="49">
        <f>SUMIF(Unloader!B:B,Summary!B374,Unloader!AD:AD)+SUMIF(Unloader!B:B,Summary!B374,Unloader!BR:BR)+SUMIF(Unloader!B:B,Summary!B374,Unloader!BN:BN)</f>
        <v>0</v>
      </c>
      <c r="AL374" s="49">
        <f>SUMIF(C$2:C374,C374,AJ$2:AJ374)</f>
        <v>2.927083333333333</v>
      </c>
      <c r="AM374" s="49">
        <f>SUMIF(C$2:C374,C374,AK$2:AK374)</f>
        <v>3.472222222222222E-3</v>
      </c>
      <c r="AN374" s="37">
        <f t="shared" si="144"/>
        <v>1282.4893111638955</v>
      </c>
      <c r="AO374" s="37">
        <f>SUM(AJ$2:AJ374)</f>
        <v>155.96458333333337</v>
      </c>
      <c r="AP374" s="37">
        <f>SUM(AK$2:AK374)</f>
        <v>13.888194444444437</v>
      </c>
      <c r="AQ374" s="37">
        <f t="shared" si="145"/>
        <v>1469.5404467471526</v>
      </c>
    </row>
    <row r="375" spans="1:43">
      <c r="A375" s="166">
        <f t="shared" si="149"/>
        <v>374</v>
      </c>
      <c r="B375" s="478">
        <f t="shared" si="149"/>
        <v>41007</v>
      </c>
      <c r="C375" s="42">
        <f t="shared" ref="C375:C438" si="150">MONTH(B375)</f>
        <v>4</v>
      </c>
      <c r="D375" s="170">
        <f>COUNTIF('Rake Load'!C:C,Summary!B375)</f>
        <v>0</v>
      </c>
      <c r="E375" s="170">
        <f>SUMIF('Rake Load'!C:C,B375,'Rake Load'!K:K)</f>
        <v>0</v>
      </c>
      <c r="F375" s="44">
        <f>SUMIF('Rake Load'!C:C,B375,'Rake Load'!AZ:AZ)</f>
        <v>0</v>
      </c>
      <c r="G375" s="44" t="e">
        <f t="shared" ref="G375:G438" si="151">F375/D375</f>
        <v>#DIV/0!</v>
      </c>
      <c r="H375" s="45" t="e">
        <f t="shared" ref="H375:H438" si="152">HOUR(G375)</f>
        <v>#DIV/0!</v>
      </c>
      <c r="I375" s="45" t="e">
        <f t="shared" ref="I375:I438" si="153">MINUTE(G375)</f>
        <v>#DIV/0!</v>
      </c>
      <c r="J375" s="44">
        <f>SUMIF('Rake Load'!C:C,B375,'Rake Load'!DK:DK)</f>
        <v>0</v>
      </c>
      <c r="K375" s="50">
        <f t="shared" ref="K375:K438" si="154">F375-J375</f>
        <v>0</v>
      </c>
      <c r="L375" s="50" t="e">
        <f t="shared" ref="L375:L438" si="155">K375/D375</f>
        <v>#DIV/0!</v>
      </c>
      <c r="M375" s="59" t="e">
        <f t="shared" ref="M375:M438" si="156">HOUR(L375)</f>
        <v>#DIV/0!</v>
      </c>
      <c r="N375" s="59" t="e">
        <f t="shared" ref="N375:N438" si="157">MINUTE(L375)</f>
        <v>#DIV/0!</v>
      </c>
      <c r="O375" s="480">
        <f>SUMIF(C$2:C375,C375,D$2:D375)</f>
        <v>0</v>
      </c>
      <c r="P375" s="42">
        <f>SUMIF(C$2:C375,C375,F$2:F375)</f>
        <v>0</v>
      </c>
      <c r="Q375" s="46" t="e">
        <f t="shared" ref="Q375:Q438" si="158">P375/O375</f>
        <v>#DIV/0!</v>
      </c>
      <c r="R375" s="45" t="e">
        <f t="shared" ref="R375:R438" si="159">HOUR(Q375)</f>
        <v>#DIV/0!</v>
      </c>
      <c r="S375" s="45" t="e">
        <f t="shared" ref="S375:S438" si="160">MINUTE(Q375)</f>
        <v>#DIV/0!</v>
      </c>
      <c r="T375" s="480">
        <f>SUM(D$2:D375)</f>
        <v>1165</v>
      </c>
      <c r="U375" s="47">
        <f>SUMIF(C$2:C375,C375,E$2:E375)</f>
        <v>0</v>
      </c>
      <c r="V375" s="47">
        <f>SUM(E$2:E375)</f>
        <v>4135631.2860000012</v>
      </c>
      <c r="W375" s="52">
        <f>SUM(F$2:F375)</f>
        <v>40857.731944444473</v>
      </c>
      <c r="X375" s="52">
        <f t="shared" ref="X375:X438" si="161">W375/T375</f>
        <v>35.071014544587527</v>
      </c>
      <c r="Y375" s="45">
        <f t="shared" ref="Y375:Y438" si="162">HOUR(X375)</f>
        <v>1</v>
      </c>
      <c r="Z375" s="45">
        <f t="shared" ref="Z375:Z438" si="163">MINUTE(X375)</f>
        <v>42</v>
      </c>
      <c r="AA375" s="47">
        <f>SUMIF('Rake Load'!C:C,Summary!B375,'Rake Load'!CA:CA)</f>
        <v>0</v>
      </c>
      <c r="AB375" s="47">
        <f>SUMIF(C$2:C375,C375,AA$2:AA375)</f>
        <v>0</v>
      </c>
      <c r="AC375" s="47">
        <f>SUM(AA$2:AA375)</f>
        <v>414.86111111113433</v>
      </c>
      <c r="AD375" s="52" t="e">
        <f t="shared" ref="AD375:AD438" si="164">AA375/D375</f>
        <v>#DIV/0!</v>
      </c>
      <c r="AE375" s="52" t="e">
        <f t="shared" ref="AE375:AE438" si="165">AB375/O375</f>
        <v>#DIV/0!</v>
      </c>
      <c r="AF375" s="52">
        <f t="shared" ref="AF375:AF438" si="166">AC375/T375</f>
        <v>0.35610395803530842</v>
      </c>
      <c r="AG375" s="47">
        <f>SUMIF(Unloader!B:B,Summary!B375,Unloader!M:M)</f>
        <v>0</v>
      </c>
      <c r="AH375" s="47">
        <f>SUMIF(C$2:C375,C375,AG$2:AG375)</f>
        <v>89988</v>
      </c>
      <c r="AI375" s="47">
        <f>SUM(AG$2:AG375)</f>
        <v>5010888</v>
      </c>
      <c r="AJ375" s="49">
        <f>SUMIF(Unloader!B:B,Summary!B375,Unloader!W:W)</f>
        <v>0</v>
      </c>
      <c r="AK375" s="49">
        <f>SUMIF(Unloader!B:B,Summary!B375,Unloader!AD:AD)+SUMIF(Unloader!B:B,Summary!B375,Unloader!BR:BR)+SUMIF(Unloader!B:B,Summary!B375,Unloader!BN:BN)</f>
        <v>0</v>
      </c>
      <c r="AL375" s="49">
        <f>SUMIF(C$2:C375,C375,AJ$2:AJ375)</f>
        <v>2.927083333333333</v>
      </c>
      <c r="AM375" s="49">
        <f>SUMIF(C$2:C375,C375,AK$2:AK375)</f>
        <v>3.472222222222222E-3</v>
      </c>
      <c r="AN375" s="37">
        <f t="shared" ref="AN375:AN438" si="167">AH375/(AL375-AM375)/24</f>
        <v>1282.4893111638955</v>
      </c>
      <c r="AO375" s="37">
        <f>SUM(AJ$2:AJ375)</f>
        <v>155.96458333333337</v>
      </c>
      <c r="AP375" s="37">
        <f>SUM(AK$2:AK375)</f>
        <v>13.888194444444437</v>
      </c>
      <c r="AQ375" s="37">
        <f t="shared" ref="AQ375:AQ438" si="168">AI375/(AO375-AP375)/24</f>
        <v>1469.5404467471526</v>
      </c>
    </row>
    <row r="376" spans="1:43">
      <c r="A376" s="166">
        <f t="shared" ref="A376:B391" si="169">A375+1</f>
        <v>375</v>
      </c>
      <c r="B376" s="478">
        <f t="shared" si="169"/>
        <v>41008</v>
      </c>
      <c r="C376" s="42">
        <f t="shared" si="150"/>
        <v>4</v>
      </c>
      <c r="D376" s="170">
        <f>COUNTIF('Rake Load'!C:C,Summary!B376)</f>
        <v>0</v>
      </c>
      <c r="E376" s="170">
        <f>SUMIF('Rake Load'!C:C,B376,'Rake Load'!K:K)</f>
        <v>0</v>
      </c>
      <c r="F376" s="44">
        <f>SUMIF('Rake Load'!C:C,B376,'Rake Load'!AZ:AZ)</f>
        <v>0</v>
      </c>
      <c r="G376" s="44" t="e">
        <f t="shared" si="151"/>
        <v>#DIV/0!</v>
      </c>
      <c r="H376" s="45" t="e">
        <f t="shared" si="152"/>
        <v>#DIV/0!</v>
      </c>
      <c r="I376" s="45" t="e">
        <f t="shared" si="153"/>
        <v>#DIV/0!</v>
      </c>
      <c r="J376" s="44">
        <f>SUMIF('Rake Load'!C:C,B376,'Rake Load'!DK:DK)</f>
        <v>0</v>
      </c>
      <c r="K376" s="50">
        <f t="shared" si="154"/>
        <v>0</v>
      </c>
      <c r="L376" s="50" t="e">
        <f t="shared" si="155"/>
        <v>#DIV/0!</v>
      </c>
      <c r="M376" s="59" t="e">
        <f t="shared" si="156"/>
        <v>#DIV/0!</v>
      </c>
      <c r="N376" s="59" t="e">
        <f t="shared" si="157"/>
        <v>#DIV/0!</v>
      </c>
      <c r="O376" s="480">
        <f>SUMIF(C$2:C376,C376,D$2:D376)</f>
        <v>0</v>
      </c>
      <c r="P376" s="42">
        <f>SUMIF(C$2:C376,C376,F$2:F376)</f>
        <v>0</v>
      </c>
      <c r="Q376" s="46" t="e">
        <f t="shared" si="158"/>
        <v>#DIV/0!</v>
      </c>
      <c r="R376" s="45" t="e">
        <f t="shared" si="159"/>
        <v>#DIV/0!</v>
      </c>
      <c r="S376" s="45" t="e">
        <f t="shared" si="160"/>
        <v>#DIV/0!</v>
      </c>
      <c r="T376" s="480">
        <f>SUM(D$2:D376)</f>
        <v>1165</v>
      </c>
      <c r="U376" s="47">
        <f>SUMIF(C$2:C376,C376,E$2:E376)</f>
        <v>0</v>
      </c>
      <c r="V376" s="47">
        <f>SUM(E$2:E376)</f>
        <v>4135631.2860000012</v>
      </c>
      <c r="W376" s="52">
        <f>SUM(F$2:F376)</f>
        <v>40857.731944444473</v>
      </c>
      <c r="X376" s="52">
        <f t="shared" si="161"/>
        <v>35.071014544587527</v>
      </c>
      <c r="Y376" s="45">
        <f t="shared" si="162"/>
        <v>1</v>
      </c>
      <c r="Z376" s="45">
        <f t="shared" si="163"/>
        <v>42</v>
      </c>
      <c r="AA376" s="47">
        <f>SUMIF('Rake Load'!C:C,Summary!B376,'Rake Load'!CA:CA)</f>
        <v>0</v>
      </c>
      <c r="AB376" s="47">
        <f>SUMIF(C$2:C376,C376,AA$2:AA376)</f>
        <v>0</v>
      </c>
      <c r="AC376" s="47">
        <f>SUM(AA$2:AA376)</f>
        <v>414.86111111113433</v>
      </c>
      <c r="AD376" s="52" t="e">
        <f t="shared" si="164"/>
        <v>#DIV/0!</v>
      </c>
      <c r="AE376" s="52" t="e">
        <f t="shared" si="165"/>
        <v>#DIV/0!</v>
      </c>
      <c r="AF376" s="52">
        <f t="shared" si="166"/>
        <v>0.35610395803530842</v>
      </c>
      <c r="AG376" s="47">
        <f>SUMIF(Unloader!B:B,Summary!B376,Unloader!M:M)</f>
        <v>0</v>
      </c>
      <c r="AH376" s="47">
        <f>SUMIF(C$2:C376,C376,AG$2:AG376)</f>
        <v>89988</v>
      </c>
      <c r="AI376" s="47">
        <f>SUM(AG$2:AG376)</f>
        <v>5010888</v>
      </c>
      <c r="AJ376" s="49">
        <f>SUMIF(Unloader!B:B,Summary!B376,Unloader!W:W)</f>
        <v>0</v>
      </c>
      <c r="AK376" s="49">
        <f>SUMIF(Unloader!B:B,Summary!B376,Unloader!AD:AD)+SUMIF(Unloader!B:B,Summary!B376,Unloader!BR:BR)+SUMIF(Unloader!B:B,Summary!B376,Unloader!BN:BN)</f>
        <v>0</v>
      </c>
      <c r="AL376" s="49">
        <f>SUMIF(C$2:C376,C376,AJ$2:AJ376)</f>
        <v>2.927083333333333</v>
      </c>
      <c r="AM376" s="49">
        <f>SUMIF(C$2:C376,C376,AK$2:AK376)</f>
        <v>3.472222222222222E-3</v>
      </c>
      <c r="AN376" s="37">
        <f t="shared" si="167"/>
        <v>1282.4893111638955</v>
      </c>
      <c r="AO376" s="37">
        <f>SUM(AJ$2:AJ376)</f>
        <v>155.96458333333337</v>
      </c>
      <c r="AP376" s="37">
        <f>SUM(AK$2:AK376)</f>
        <v>13.888194444444437</v>
      </c>
      <c r="AQ376" s="37">
        <f t="shared" si="168"/>
        <v>1469.5404467471526</v>
      </c>
    </row>
    <row r="377" spans="1:43">
      <c r="A377" s="166">
        <f t="shared" si="169"/>
        <v>376</v>
      </c>
      <c r="B377" s="478">
        <f t="shared" si="169"/>
        <v>41009</v>
      </c>
      <c r="C377" s="42">
        <f t="shared" si="150"/>
        <v>4</v>
      </c>
      <c r="D377" s="170">
        <f>COUNTIF('Rake Load'!C:C,Summary!B377)</f>
        <v>0</v>
      </c>
      <c r="E377" s="170">
        <f>SUMIF('Rake Load'!C:C,B377,'Rake Load'!K:K)</f>
        <v>0</v>
      </c>
      <c r="F377" s="44">
        <f>SUMIF('Rake Load'!C:C,B377,'Rake Load'!AZ:AZ)</f>
        <v>0</v>
      </c>
      <c r="G377" s="44" t="e">
        <f t="shared" si="151"/>
        <v>#DIV/0!</v>
      </c>
      <c r="H377" s="45" t="e">
        <f t="shared" si="152"/>
        <v>#DIV/0!</v>
      </c>
      <c r="I377" s="45" t="e">
        <f t="shared" si="153"/>
        <v>#DIV/0!</v>
      </c>
      <c r="J377" s="44">
        <f>SUMIF('Rake Load'!C:C,B377,'Rake Load'!DK:DK)</f>
        <v>0</v>
      </c>
      <c r="K377" s="50">
        <f t="shared" si="154"/>
        <v>0</v>
      </c>
      <c r="L377" s="50" t="e">
        <f t="shared" si="155"/>
        <v>#DIV/0!</v>
      </c>
      <c r="M377" s="59" t="e">
        <f t="shared" si="156"/>
        <v>#DIV/0!</v>
      </c>
      <c r="N377" s="59" t="e">
        <f t="shared" si="157"/>
        <v>#DIV/0!</v>
      </c>
      <c r="O377" s="480">
        <f>SUMIF(C$2:C377,C377,D$2:D377)</f>
        <v>0</v>
      </c>
      <c r="P377" s="42">
        <f>SUMIF(C$2:C377,C377,F$2:F377)</f>
        <v>0</v>
      </c>
      <c r="Q377" s="46" t="e">
        <f t="shared" si="158"/>
        <v>#DIV/0!</v>
      </c>
      <c r="R377" s="45" t="e">
        <f t="shared" si="159"/>
        <v>#DIV/0!</v>
      </c>
      <c r="S377" s="45" t="e">
        <f t="shared" si="160"/>
        <v>#DIV/0!</v>
      </c>
      <c r="T377" s="480">
        <f>SUM(D$2:D377)</f>
        <v>1165</v>
      </c>
      <c r="U377" s="47">
        <f>SUMIF(C$2:C377,C377,E$2:E377)</f>
        <v>0</v>
      </c>
      <c r="V377" s="47">
        <f>SUM(E$2:E377)</f>
        <v>4135631.2860000012</v>
      </c>
      <c r="W377" s="52">
        <f>SUM(F$2:F377)</f>
        <v>40857.731944444473</v>
      </c>
      <c r="X377" s="52">
        <f t="shared" si="161"/>
        <v>35.071014544587527</v>
      </c>
      <c r="Y377" s="45">
        <f t="shared" si="162"/>
        <v>1</v>
      </c>
      <c r="Z377" s="45">
        <f t="shared" si="163"/>
        <v>42</v>
      </c>
      <c r="AA377" s="47">
        <f>SUMIF('Rake Load'!C:C,Summary!B377,'Rake Load'!CA:CA)</f>
        <v>0</v>
      </c>
      <c r="AB377" s="47">
        <f>SUMIF(C$2:C377,C377,AA$2:AA377)</f>
        <v>0</v>
      </c>
      <c r="AC377" s="47">
        <f>SUM(AA$2:AA377)</f>
        <v>414.86111111113433</v>
      </c>
      <c r="AD377" s="52" t="e">
        <f t="shared" si="164"/>
        <v>#DIV/0!</v>
      </c>
      <c r="AE377" s="52" t="e">
        <f t="shared" si="165"/>
        <v>#DIV/0!</v>
      </c>
      <c r="AF377" s="52">
        <f t="shared" si="166"/>
        <v>0.35610395803530842</v>
      </c>
      <c r="AG377" s="47">
        <f>SUMIF(Unloader!B:B,Summary!B377,Unloader!M:M)</f>
        <v>0</v>
      </c>
      <c r="AH377" s="47">
        <f>SUMIF(C$2:C377,C377,AG$2:AG377)</f>
        <v>89988</v>
      </c>
      <c r="AI377" s="47">
        <f>SUM(AG$2:AG377)</f>
        <v>5010888</v>
      </c>
      <c r="AJ377" s="49">
        <f>SUMIF(Unloader!B:B,Summary!B377,Unloader!W:W)</f>
        <v>0</v>
      </c>
      <c r="AK377" s="49">
        <f>SUMIF(Unloader!B:B,Summary!B377,Unloader!AD:AD)+SUMIF(Unloader!B:B,Summary!B377,Unloader!BR:BR)+SUMIF(Unloader!B:B,Summary!B377,Unloader!BN:BN)</f>
        <v>0</v>
      </c>
      <c r="AL377" s="49">
        <f>SUMIF(C$2:C377,C377,AJ$2:AJ377)</f>
        <v>2.927083333333333</v>
      </c>
      <c r="AM377" s="49">
        <f>SUMIF(C$2:C377,C377,AK$2:AK377)</f>
        <v>3.472222222222222E-3</v>
      </c>
      <c r="AN377" s="37">
        <f t="shared" si="167"/>
        <v>1282.4893111638955</v>
      </c>
      <c r="AO377" s="37">
        <f>SUM(AJ$2:AJ377)</f>
        <v>155.96458333333337</v>
      </c>
      <c r="AP377" s="37">
        <f>SUM(AK$2:AK377)</f>
        <v>13.888194444444437</v>
      </c>
      <c r="AQ377" s="37">
        <f t="shared" si="168"/>
        <v>1469.5404467471526</v>
      </c>
    </row>
    <row r="378" spans="1:43">
      <c r="A378" s="166">
        <f t="shared" si="169"/>
        <v>377</v>
      </c>
      <c r="B378" s="478">
        <f t="shared" si="169"/>
        <v>41010</v>
      </c>
      <c r="C378" s="42">
        <f t="shared" si="150"/>
        <v>4</v>
      </c>
      <c r="D378" s="170">
        <f>COUNTIF('Rake Load'!C:C,Summary!B378)</f>
        <v>0</v>
      </c>
      <c r="E378" s="170">
        <f>SUMIF('Rake Load'!C:C,B378,'Rake Load'!K:K)</f>
        <v>0</v>
      </c>
      <c r="F378" s="44">
        <f>SUMIF('Rake Load'!C:C,B378,'Rake Load'!AZ:AZ)</f>
        <v>0</v>
      </c>
      <c r="G378" s="44" t="e">
        <f t="shared" si="151"/>
        <v>#DIV/0!</v>
      </c>
      <c r="H378" s="45" t="e">
        <f t="shared" si="152"/>
        <v>#DIV/0!</v>
      </c>
      <c r="I378" s="45" t="e">
        <f t="shared" si="153"/>
        <v>#DIV/0!</v>
      </c>
      <c r="J378" s="44">
        <f>SUMIF('Rake Load'!C:C,B378,'Rake Load'!DK:DK)</f>
        <v>0</v>
      </c>
      <c r="K378" s="50">
        <f t="shared" si="154"/>
        <v>0</v>
      </c>
      <c r="L378" s="50" t="e">
        <f t="shared" si="155"/>
        <v>#DIV/0!</v>
      </c>
      <c r="M378" s="59" t="e">
        <f t="shared" si="156"/>
        <v>#DIV/0!</v>
      </c>
      <c r="N378" s="59" t="e">
        <f t="shared" si="157"/>
        <v>#DIV/0!</v>
      </c>
      <c r="O378" s="480">
        <f>SUMIF(C$2:C378,C378,D$2:D378)</f>
        <v>0</v>
      </c>
      <c r="P378" s="42">
        <f>SUMIF(C$2:C378,C378,F$2:F378)</f>
        <v>0</v>
      </c>
      <c r="Q378" s="46" t="e">
        <f t="shared" si="158"/>
        <v>#DIV/0!</v>
      </c>
      <c r="R378" s="45" t="e">
        <f t="shared" si="159"/>
        <v>#DIV/0!</v>
      </c>
      <c r="S378" s="45" t="e">
        <f t="shared" si="160"/>
        <v>#DIV/0!</v>
      </c>
      <c r="T378" s="480">
        <f>SUM(D$2:D378)</f>
        <v>1165</v>
      </c>
      <c r="U378" s="47">
        <f>SUMIF(C$2:C378,C378,E$2:E378)</f>
        <v>0</v>
      </c>
      <c r="V378" s="47">
        <f>SUM(E$2:E378)</f>
        <v>4135631.2860000012</v>
      </c>
      <c r="W378" s="52">
        <f>SUM(F$2:F378)</f>
        <v>40857.731944444473</v>
      </c>
      <c r="X378" s="52">
        <f t="shared" si="161"/>
        <v>35.071014544587527</v>
      </c>
      <c r="Y378" s="45">
        <f t="shared" si="162"/>
        <v>1</v>
      </c>
      <c r="Z378" s="45">
        <f t="shared" si="163"/>
        <v>42</v>
      </c>
      <c r="AA378" s="47">
        <f>SUMIF('Rake Load'!C:C,Summary!B378,'Rake Load'!CA:CA)</f>
        <v>0</v>
      </c>
      <c r="AB378" s="47">
        <f>SUMIF(C$2:C378,C378,AA$2:AA378)</f>
        <v>0</v>
      </c>
      <c r="AC378" s="47">
        <f>SUM(AA$2:AA378)</f>
        <v>414.86111111113433</v>
      </c>
      <c r="AD378" s="52" t="e">
        <f t="shared" si="164"/>
        <v>#DIV/0!</v>
      </c>
      <c r="AE378" s="52" t="e">
        <f t="shared" si="165"/>
        <v>#DIV/0!</v>
      </c>
      <c r="AF378" s="52">
        <f t="shared" si="166"/>
        <v>0.35610395803530842</v>
      </c>
      <c r="AG378" s="47">
        <f>SUMIF(Unloader!B:B,Summary!B378,Unloader!M:M)</f>
        <v>0</v>
      </c>
      <c r="AH378" s="47">
        <f>SUMIF(C$2:C378,C378,AG$2:AG378)</f>
        <v>89988</v>
      </c>
      <c r="AI378" s="47">
        <f>SUM(AG$2:AG378)</f>
        <v>5010888</v>
      </c>
      <c r="AJ378" s="49">
        <f>SUMIF(Unloader!B:B,Summary!B378,Unloader!W:W)</f>
        <v>0</v>
      </c>
      <c r="AK378" s="49">
        <f>SUMIF(Unloader!B:B,Summary!B378,Unloader!AD:AD)+SUMIF(Unloader!B:B,Summary!B378,Unloader!BR:BR)+SUMIF(Unloader!B:B,Summary!B378,Unloader!BN:BN)</f>
        <v>0</v>
      </c>
      <c r="AL378" s="49">
        <f>SUMIF(C$2:C378,C378,AJ$2:AJ378)</f>
        <v>2.927083333333333</v>
      </c>
      <c r="AM378" s="49">
        <f>SUMIF(C$2:C378,C378,AK$2:AK378)</f>
        <v>3.472222222222222E-3</v>
      </c>
      <c r="AN378" s="37">
        <f t="shared" si="167"/>
        <v>1282.4893111638955</v>
      </c>
      <c r="AO378" s="37">
        <f>SUM(AJ$2:AJ378)</f>
        <v>155.96458333333337</v>
      </c>
      <c r="AP378" s="37">
        <f>SUM(AK$2:AK378)</f>
        <v>13.888194444444437</v>
      </c>
      <c r="AQ378" s="37">
        <f t="shared" si="168"/>
        <v>1469.5404467471526</v>
      </c>
    </row>
    <row r="379" spans="1:43">
      <c r="A379" s="166">
        <f t="shared" si="169"/>
        <v>378</v>
      </c>
      <c r="B379" s="478">
        <f t="shared" si="169"/>
        <v>41011</v>
      </c>
      <c r="C379" s="42">
        <f t="shared" si="150"/>
        <v>4</v>
      </c>
      <c r="D379" s="170">
        <f>COUNTIF('Rake Load'!C:C,Summary!B379)</f>
        <v>0</v>
      </c>
      <c r="E379" s="170">
        <f>SUMIF('Rake Load'!C:C,B379,'Rake Load'!K:K)</f>
        <v>0</v>
      </c>
      <c r="F379" s="44">
        <f>SUMIF('Rake Load'!C:C,B379,'Rake Load'!AZ:AZ)</f>
        <v>0</v>
      </c>
      <c r="G379" s="44" t="e">
        <f t="shared" si="151"/>
        <v>#DIV/0!</v>
      </c>
      <c r="H379" s="45" t="e">
        <f t="shared" si="152"/>
        <v>#DIV/0!</v>
      </c>
      <c r="I379" s="45" t="e">
        <f t="shared" si="153"/>
        <v>#DIV/0!</v>
      </c>
      <c r="J379" s="44">
        <f>SUMIF('Rake Load'!C:C,B379,'Rake Load'!DK:DK)</f>
        <v>0</v>
      </c>
      <c r="K379" s="50">
        <f t="shared" si="154"/>
        <v>0</v>
      </c>
      <c r="L379" s="50" t="e">
        <f t="shared" si="155"/>
        <v>#DIV/0!</v>
      </c>
      <c r="M379" s="59" t="e">
        <f t="shared" si="156"/>
        <v>#DIV/0!</v>
      </c>
      <c r="N379" s="59" t="e">
        <f t="shared" si="157"/>
        <v>#DIV/0!</v>
      </c>
      <c r="O379" s="480">
        <f>SUMIF(C$2:C379,C379,D$2:D379)</f>
        <v>0</v>
      </c>
      <c r="P379" s="42">
        <f>SUMIF(C$2:C379,C379,F$2:F379)</f>
        <v>0</v>
      </c>
      <c r="Q379" s="46" t="e">
        <f t="shared" si="158"/>
        <v>#DIV/0!</v>
      </c>
      <c r="R379" s="45" t="e">
        <f t="shared" si="159"/>
        <v>#DIV/0!</v>
      </c>
      <c r="S379" s="45" t="e">
        <f t="shared" si="160"/>
        <v>#DIV/0!</v>
      </c>
      <c r="T379" s="480">
        <f>SUM(D$2:D379)</f>
        <v>1165</v>
      </c>
      <c r="U379" s="47">
        <f>SUMIF(C$2:C379,C379,E$2:E379)</f>
        <v>0</v>
      </c>
      <c r="V379" s="47">
        <f>SUM(E$2:E379)</f>
        <v>4135631.2860000012</v>
      </c>
      <c r="W379" s="52">
        <f>SUM(F$2:F379)</f>
        <v>40857.731944444473</v>
      </c>
      <c r="X379" s="52">
        <f t="shared" si="161"/>
        <v>35.071014544587527</v>
      </c>
      <c r="Y379" s="45">
        <f t="shared" si="162"/>
        <v>1</v>
      </c>
      <c r="Z379" s="45">
        <f t="shared" si="163"/>
        <v>42</v>
      </c>
      <c r="AA379" s="47">
        <f>SUMIF('Rake Load'!C:C,Summary!B379,'Rake Load'!CA:CA)</f>
        <v>0</v>
      </c>
      <c r="AB379" s="47">
        <f>SUMIF(C$2:C379,C379,AA$2:AA379)</f>
        <v>0</v>
      </c>
      <c r="AC379" s="47">
        <f>SUM(AA$2:AA379)</f>
        <v>414.86111111113433</v>
      </c>
      <c r="AD379" s="52" t="e">
        <f t="shared" si="164"/>
        <v>#DIV/0!</v>
      </c>
      <c r="AE379" s="52" t="e">
        <f t="shared" si="165"/>
        <v>#DIV/0!</v>
      </c>
      <c r="AF379" s="52">
        <f t="shared" si="166"/>
        <v>0.35610395803530842</v>
      </c>
      <c r="AG379" s="47">
        <f>SUMIF(Unloader!B:B,Summary!B379,Unloader!M:M)</f>
        <v>0</v>
      </c>
      <c r="AH379" s="47">
        <f>SUMIF(C$2:C379,C379,AG$2:AG379)</f>
        <v>89988</v>
      </c>
      <c r="AI379" s="47">
        <f>SUM(AG$2:AG379)</f>
        <v>5010888</v>
      </c>
      <c r="AJ379" s="49">
        <f>SUMIF(Unloader!B:B,Summary!B379,Unloader!W:W)</f>
        <v>0</v>
      </c>
      <c r="AK379" s="49">
        <f>SUMIF(Unloader!B:B,Summary!B379,Unloader!AD:AD)+SUMIF(Unloader!B:B,Summary!B379,Unloader!BR:BR)+SUMIF(Unloader!B:B,Summary!B379,Unloader!BN:BN)</f>
        <v>0</v>
      </c>
      <c r="AL379" s="49">
        <f>SUMIF(C$2:C379,C379,AJ$2:AJ379)</f>
        <v>2.927083333333333</v>
      </c>
      <c r="AM379" s="49">
        <f>SUMIF(C$2:C379,C379,AK$2:AK379)</f>
        <v>3.472222222222222E-3</v>
      </c>
      <c r="AN379" s="37">
        <f t="shared" si="167"/>
        <v>1282.4893111638955</v>
      </c>
      <c r="AO379" s="37">
        <f>SUM(AJ$2:AJ379)</f>
        <v>155.96458333333337</v>
      </c>
      <c r="AP379" s="37">
        <f>SUM(AK$2:AK379)</f>
        <v>13.888194444444437</v>
      </c>
      <c r="AQ379" s="37">
        <f t="shared" si="168"/>
        <v>1469.5404467471526</v>
      </c>
    </row>
    <row r="380" spans="1:43">
      <c r="A380" s="166">
        <f t="shared" si="169"/>
        <v>379</v>
      </c>
      <c r="B380" s="478">
        <f t="shared" si="169"/>
        <v>41012</v>
      </c>
      <c r="C380" s="42">
        <f t="shared" si="150"/>
        <v>4</v>
      </c>
      <c r="D380" s="170">
        <f>COUNTIF('Rake Load'!C:C,Summary!B380)</f>
        <v>0</v>
      </c>
      <c r="E380" s="170">
        <f>SUMIF('Rake Load'!C:C,B380,'Rake Load'!K:K)</f>
        <v>0</v>
      </c>
      <c r="F380" s="44">
        <f>SUMIF('Rake Load'!C:C,B380,'Rake Load'!AZ:AZ)</f>
        <v>0</v>
      </c>
      <c r="G380" s="44" t="e">
        <f t="shared" si="151"/>
        <v>#DIV/0!</v>
      </c>
      <c r="H380" s="45" t="e">
        <f t="shared" si="152"/>
        <v>#DIV/0!</v>
      </c>
      <c r="I380" s="45" t="e">
        <f t="shared" si="153"/>
        <v>#DIV/0!</v>
      </c>
      <c r="J380" s="44">
        <f>SUMIF('Rake Load'!C:C,B380,'Rake Load'!DK:DK)</f>
        <v>0</v>
      </c>
      <c r="K380" s="50">
        <f t="shared" si="154"/>
        <v>0</v>
      </c>
      <c r="L380" s="50" t="e">
        <f t="shared" si="155"/>
        <v>#DIV/0!</v>
      </c>
      <c r="M380" s="59" t="e">
        <f t="shared" si="156"/>
        <v>#DIV/0!</v>
      </c>
      <c r="N380" s="59" t="e">
        <f t="shared" si="157"/>
        <v>#DIV/0!</v>
      </c>
      <c r="O380" s="480">
        <f>SUMIF(C$2:C380,C380,D$2:D380)</f>
        <v>0</v>
      </c>
      <c r="P380" s="42">
        <f>SUMIF(C$2:C380,C380,F$2:F380)</f>
        <v>0</v>
      </c>
      <c r="Q380" s="46" t="e">
        <f t="shared" si="158"/>
        <v>#DIV/0!</v>
      </c>
      <c r="R380" s="45" t="e">
        <f t="shared" si="159"/>
        <v>#DIV/0!</v>
      </c>
      <c r="S380" s="45" t="e">
        <f t="shared" si="160"/>
        <v>#DIV/0!</v>
      </c>
      <c r="T380" s="480">
        <f>SUM(D$2:D380)</f>
        <v>1165</v>
      </c>
      <c r="U380" s="47">
        <f>SUMIF(C$2:C380,C380,E$2:E380)</f>
        <v>0</v>
      </c>
      <c r="V380" s="47">
        <f>SUM(E$2:E380)</f>
        <v>4135631.2860000012</v>
      </c>
      <c r="W380" s="52">
        <f>SUM(F$2:F380)</f>
        <v>40857.731944444473</v>
      </c>
      <c r="X380" s="52">
        <f t="shared" si="161"/>
        <v>35.071014544587527</v>
      </c>
      <c r="Y380" s="45">
        <f t="shared" si="162"/>
        <v>1</v>
      </c>
      <c r="Z380" s="45">
        <f t="shared" si="163"/>
        <v>42</v>
      </c>
      <c r="AA380" s="47">
        <f>SUMIF('Rake Load'!C:C,Summary!B380,'Rake Load'!CA:CA)</f>
        <v>0</v>
      </c>
      <c r="AB380" s="47">
        <f>SUMIF(C$2:C380,C380,AA$2:AA380)</f>
        <v>0</v>
      </c>
      <c r="AC380" s="47">
        <f>SUM(AA$2:AA380)</f>
        <v>414.86111111113433</v>
      </c>
      <c r="AD380" s="52" t="e">
        <f t="shared" si="164"/>
        <v>#DIV/0!</v>
      </c>
      <c r="AE380" s="52" t="e">
        <f t="shared" si="165"/>
        <v>#DIV/0!</v>
      </c>
      <c r="AF380" s="52">
        <f t="shared" si="166"/>
        <v>0.35610395803530842</v>
      </c>
      <c r="AG380" s="47">
        <f>SUMIF(Unloader!B:B,Summary!B380,Unloader!M:M)</f>
        <v>0</v>
      </c>
      <c r="AH380" s="47">
        <f>SUMIF(C$2:C380,C380,AG$2:AG380)</f>
        <v>89988</v>
      </c>
      <c r="AI380" s="47">
        <f>SUM(AG$2:AG380)</f>
        <v>5010888</v>
      </c>
      <c r="AJ380" s="49">
        <f>SUMIF(Unloader!B:B,Summary!B380,Unloader!W:W)</f>
        <v>0</v>
      </c>
      <c r="AK380" s="49">
        <f>SUMIF(Unloader!B:B,Summary!B380,Unloader!AD:AD)+SUMIF(Unloader!B:B,Summary!B380,Unloader!BR:BR)+SUMIF(Unloader!B:B,Summary!B380,Unloader!BN:BN)</f>
        <v>0</v>
      </c>
      <c r="AL380" s="49">
        <f>SUMIF(C$2:C380,C380,AJ$2:AJ380)</f>
        <v>2.927083333333333</v>
      </c>
      <c r="AM380" s="49">
        <f>SUMIF(C$2:C380,C380,AK$2:AK380)</f>
        <v>3.472222222222222E-3</v>
      </c>
      <c r="AN380" s="37">
        <f t="shared" si="167"/>
        <v>1282.4893111638955</v>
      </c>
      <c r="AO380" s="37">
        <f>SUM(AJ$2:AJ380)</f>
        <v>155.96458333333337</v>
      </c>
      <c r="AP380" s="37">
        <f>SUM(AK$2:AK380)</f>
        <v>13.888194444444437</v>
      </c>
      <c r="AQ380" s="37">
        <f t="shared" si="168"/>
        <v>1469.5404467471526</v>
      </c>
    </row>
    <row r="381" spans="1:43">
      <c r="A381" s="166">
        <f t="shared" si="169"/>
        <v>380</v>
      </c>
      <c r="B381" s="478">
        <f t="shared" si="169"/>
        <v>41013</v>
      </c>
      <c r="C381" s="42">
        <f t="shared" si="150"/>
        <v>4</v>
      </c>
      <c r="D381" s="170">
        <f>COUNTIF('Rake Load'!C:C,Summary!B381)</f>
        <v>0</v>
      </c>
      <c r="E381" s="170">
        <f>SUMIF('Rake Load'!C:C,B381,'Rake Load'!K:K)</f>
        <v>0</v>
      </c>
      <c r="F381" s="44">
        <f>SUMIF('Rake Load'!C:C,B381,'Rake Load'!AZ:AZ)</f>
        <v>0</v>
      </c>
      <c r="G381" s="44" t="e">
        <f t="shared" si="151"/>
        <v>#DIV/0!</v>
      </c>
      <c r="H381" s="45" t="e">
        <f t="shared" si="152"/>
        <v>#DIV/0!</v>
      </c>
      <c r="I381" s="45" t="e">
        <f t="shared" si="153"/>
        <v>#DIV/0!</v>
      </c>
      <c r="J381" s="44">
        <f>SUMIF('Rake Load'!C:C,B381,'Rake Load'!DK:DK)</f>
        <v>0</v>
      </c>
      <c r="K381" s="50">
        <f t="shared" si="154"/>
        <v>0</v>
      </c>
      <c r="L381" s="50" t="e">
        <f t="shared" si="155"/>
        <v>#DIV/0!</v>
      </c>
      <c r="M381" s="59" t="e">
        <f t="shared" si="156"/>
        <v>#DIV/0!</v>
      </c>
      <c r="N381" s="59" t="e">
        <f t="shared" si="157"/>
        <v>#DIV/0!</v>
      </c>
      <c r="O381" s="480">
        <f>SUMIF(C$2:C381,C381,D$2:D381)</f>
        <v>0</v>
      </c>
      <c r="P381" s="42">
        <f>SUMIF(C$2:C381,C381,F$2:F381)</f>
        <v>0</v>
      </c>
      <c r="Q381" s="46" t="e">
        <f t="shared" si="158"/>
        <v>#DIV/0!</v>
      </c>
      <c r="R381" s="45" t="e">
        <f t="shared" si="159"/>
        <v>#DIV/0!</v>
      </c>
      <c r="S381" s="45" t="e">
        <f t="shared" si="160"/>
        <v>#DIV/0!</v>
      </c>
      <c r="T381" s="480">
        <f>SUM(D$2:D381)</f>
        <v>1165</v>
      </c>
      <c r="U381" s="47">
        <f>SUMIF(C$2:C381,C381,E$2:E381)</f>
        <v>0</v>
      </c>
      <c r="V381" s="47">
        <f>SUM(E$2:E381)</f>
        <v>4135631.2860000012</v>
      </c>
      <c r="W381" s="52">
        <f>SUM(F$2:F381)</f>
        <v>40857.731944444473</v>
      </c>
      <c r="X381" s="52">
        <f t="shared" si="161"/>
        <v>35.071014544587527</v>
      </c>
      <c r="Y381" s="45">
        <f t="shared" si="162"/>
        <v>1</v>
      </c>
      <c r="Z381" s="45">
        <f t="shared" si="163"/>
        <v>42</v>
      </c>
      <c r="AA381" s="47">
        <f>SUMIF('Rake Load'!C:C,Summary!B381,'Rake Load'!CA:CA)</f>
        <v>0</v>
      </c>
      <c r="AB381" s="47">
        <f>SUMIF(C$2:C381,C381,AA$2:AA381)</f>
        <v>0</v>
      </c>
      <c r="AC381" s="47">
        <f>SUM(AA$2:AA381)</f>
        <v>414.86111111113433</v>
      </c>
      <c r="AD381" s="52" t="e">
        <f t="shared" si="164"/>
        <v>#DIV/0!</v>
      </c>
      <c r="AE381" s="52" t="e">
        <f t="shared" si="165"/>
        <v>#DIV/0!</v>
      </c>
      <c r="AF381" s="52">
        <f t="shared" si="166"/>
        <v>0.35610395803530842</v>
      </c>
      <c r="AG381" s="47">
        <f>SUMIF(Unloader!B:B,Summary!B381,Unloader!M:M)</f>
        <v>0</v>
      </c>
      <c r="AH381" s="47">
        <f>SUMIF(C$2:C381,C381,AG$2:AG381)</f>
        <v>89988</v>
      </c>
      <c r="AI381" s="47">
        <f>SUM(AG$2:AG381)</f>
        <v>5010888</v>
      </c>
      <c r="AJ381" s="49">
        <f>SUMIF(Unloader!B:B,Summary!B381,Unloader!W:W)</f>
        <v>0</v>
      </c>
      <c r="AK381" s="49">
        <f>SUMIF(Unloader!B:B,Summary!B381,Unloader!AD:AD)+SUMIF(Unloader!B:B,Summary!B381,Unloader!BR:BR)+SUMIF(Unloader!B:B,Summary!B381,Unloader!BN:BN)</f>
        <v>0</v>
      </c>
      <c r="AL381" s="49">
        <f>SUMIF(C$2:C381,C381,AJ$2:AJ381)</f>
        <v>2.927083333333333</v>
      </c>
      <c r="AM381" s="49">
        <f>SUMIF(C$2:C381,C381,AK$2:AK381)</f>
        <v>3.472222222222222E-3</v>
      </c>
      <c r="AN381" s="37">
        <f t="shared" si="167"/>
        <v>1282.4893111638955</v>
      </c>
      <c r="AO381" s="37">
        <f>SUM(AJ$2:AJ381)</f>
        <v>155.96458333333337</v>
      </c>
      <c r="AP381" s="37">
        <f>SUM(AK$2:AK381)</f>
        <v>13.888194444444437</v>
      </c>
      <c r="AQ381" s="37">
        <f t="shared" si="168"/>
        <v>1469.5404467471526</v>
      </c>
    </row>
    <row r="382" spans="1:43">
      <c r="A382" s="166">
        <f t="shared" si="169"/>
        <v>381</v>
      </c>
      <c r="B382" s="478">
        <f t="shared" si="169"/>
        <v>41014</v>
      </c>
      <c r="C382" s="42">
        <f t="shared" si="150"/>
        <v>4</v>
      </c>
      <c r="D382" s="170">
        <f>COUNTIF('Rake Load'!C:C,Summary!B382)</f>
        <v>0</v>
      </c>
      <c r="E382" s="170">
        <f>SUMIF('Rake Load'!C:C,B382,'Rake Load'!K:K)</f>
        <v>0</v>
      </c>
      <c r="F382" s="44">
        <f>SUMIF('Rake Load'!C:C,B382,'Rake Load'!AZ:AZ)</f>
        <v>0</v>
      </c>
      <c r="G382" s="44" t="e">
        <f t="shared" si="151"/>
        <v>#DIV/0!</v>
      </c>
      <c r="H382" s="45" t="e">
        <f t="shared" si="152"/>
        <v>#DIV/0!</v>
      </c>
      <c r="I382" s="45" t="e">
        <f t="shared" si="153"/>
        <v>#DIV/0!</v>
      </c>
      <c r="J382" s="44">
        <f>SUMIF('Rake Load'!C:C,B382,'Rake Load'!DK:DK)</f>
        <v>0</v>
      </c>
      <c r="K382" s="50">
        <f t="shared" si="154"/>
        <v>0</v>
      </c>
      <c r="L382" s="50" t="e">
        <f t="shared" si="155"/>
        <v>#DIV/0!</v>
      </c>
      <c r="M382" s="59" t="e">
        <f t="shared" si="156"/>
        <v>#DIV/0!</v>
      </c>
      <c r="N382" s="59" t="e">
        <f t="shared" si="157"/>
        <v>#DIV/0!</v>
      </c>
      <c r="O382" s="480">
        <f>SUMIF(C$2:C382,C382,D$2:D382)</f>
        <v>0</v>
      </c>
      <c r="P382" s="42">
        <f>SUMIF(C$2:C382,C382,F$2:F382)</f>
        <v>0</v>
      </c>
      <c r="Q382" s="46" t="e">
        <f t="shared" si="158"/>
        <v>#DIV/0!</v>
      </c>
      <c r="R382" s="45" t="e">
        <f t="shared" si="159"/>
        <v>#DIV/0!</v>
      </c>
      <c r="S382" s="45" t="e">
        <f t="shared" si="160"/>
        <v>#DIV/0!</v>
      </c>
      <c r="T382" s="480">
        <f>SUM(D$2:D382)</f>
        <v>1165</v>
      </c>
      <c r="U382" s="47">
        <f>SUMIF(C$2:C382,C382,E$2:E382)</f>
        <v>0</v>
      </c>
      <c r="V382" s="47">
        <f>SUM(E$2:E382)</f>
        <v>4135631.2860000012</v>
      </c>
      <c r="W382" s="52">
        <f>SUM(F$2:F382)</f>
        <v>40857.731944444473</v>
      </c>
      <c r="X382" s="52">
        <f t="shared" si="161"/>
        <v>35.071014544587527</v>
      </c>
      <c r="Y382" s="45">
        <f t="shared" si="162"/>
        <v>1</v>
      </c>
      <c r="Z382" s="45">
        <f t="shared" si="163"/>
        <v>42</v>
      </c>
      <c r="AA382" s="47">
        <f>SUMIF('Rake Load'!C:C,Summary!B382,'Rake Load'!CA:CA)</f>
        <v>0</v>
      </c>
      <c r="AB382" s="47">
        <f>SUMIF(C$2:C382,C382,AA$2:AA382)</f>
        <v>0</v>
      </c>
      <c r="AC382" s="47">
        <f>SUM(AA$2:AA382)</f>
        <v>414.86111111113433</v>
      </c>
      <c r="AD382" s="52" t="e">
        <f t="shared" si="164"/>
        <v>#DIV/0!</v>
      </c>
      <c r="AE382" s="52" t="e">
        <f t="shared" si="165"/>
        <v>#DIV/0!</v>
      </c>
      <c r="AF382" s="52">
        <f t="shared" si="166"/>
        <v>0.35610395803530842</v>
      </c>
      <c r="AG382" s="47">
        <f>SUMIF(Unloader!B:B,Summary!B382,Unloader!M:M)</f>
        <v>0</v>
      </c>
      <c r="AH382" s="47">
        <f>SUMIF(C$2:C382,C382,AG$2:AG382)</f>
        <v>89988</v>
      </c>
      <c r="AI382" s="47">
        <f>SUM(AG$2:AG382)</f>
        <v>5010888</v>
      </c>
      <c r="AJ382" s="49">
        <f>SUMIF(Unloader!B:B,Summary!B382,Unloader!W:W)</f>
        <v>0</v>
      </c>
      <c r="AK382" s="49">
        <f>SUMIF(Unloader!B:B,Summary!B382,Unloader!AD:AD)+SUMIF(Unloader!B:B,Summary!B382,Unloader!BR:BR)+SUMIF(Unloader!B:B,Summary!B382,Unloader!BN:BN)</f>
        <v>0</v>
      </c>
      <c r="AL382" s="49">
        <f>SUMIF(C$2:C382,C382,AJ$2:AJ382)</f>
        <v>2.927083333333333</v>
      </c>
      <c r="AM382" s="49">
        <f>SUMIF(C$2:C382,C382,AK$2:AK382)</f>
        <v>3.472222222222222E-3</v>
      </c>
      <c r="AN382" s="37">
        <f t="shared" si="167"/>
        <v>1282.4893111638955</v>
      </c>
      <c r="AO382" s="37">
        <f>SUM(AJ$2:AJ382)</f>
        <v>155.96458333333337</v>
      </c>
      <c r="AP382" s="37">
        <f>SUM(AK$2:AK382)</f>
        <v>13.888194444444437</v>
      </c>
      <c r="AQ382" s="37">
        <f t="shared" si="168"/>
        <v>1469.5404467471526</v>
      </c>
    </row>
    <row r="383" spans="1:43">
      <c r="A383" s="166">
        <f t="shared" si="169"/>
        <v>382</v>
      </c>
      <c r="B383" s="478">
        <f t="shared" si="169"/>
        <v>41015</v>
      </c>
      <c r="C383" s="42">
        <f t="shared" si="150"/>
        <v>4</v>
      </c>
      <c r="D383" s="170">
        <f>COUNTIF('Rake Load'!C:C,Summary!B383)</f>
        <v>0</v>
      </c>
      <c r="E383" s="170">
        <f>SUMIF('Rake Load'!C:C,B383,'Rake Load'!K:K)</f>
        <v>0</v>
      </c>
      <c r="F383" s="44">
        <f>SUMIF('Rake Load'!C:C,B383,'Rake Load'!AZ:AZ)</f>
        <v>0</v>
      </c>
      <c r="G383" s="44" t="e">
        <f t="shared" si="151"/>
        <v>#DIV/0!</v>
      </c>
      <c r="H383" s="45" t="e">
        <f t="shared" si="152"/>
        <v>#DIV/0!</v>
      </c>
      <c r="I383" s="45" t="e">
        <f t="shared" si="153"/>
        <v>#DIV/0!</v>
      </c>
      <c r="J383" s="44">
        <f>SUMIF('Rake Load'!C:C,B383,'Rake Load'!DK:DK)</f>
        <v>0</v>
      </c>
      <c r="K383" s="50">
        <f t="shared" si="154"/>
        <v>0</v>
      </c>
      <c r="L383" s="50" t="e">
        <f t="shared" si="155"/>
        <v>#DIV/0!</v>
      </c>
      <c r="M383" s="59" t="e">
        <f t="shared" si="156"/>
        <v>#DIV/0!</v>
      </c>
      <c r="N383" s="59" t="e">
        <f t="shared" si="157"/>
        <v>#DIV/0!</v>
      </c>
      <c r="O383" s="480">
        <f>SUMIF(C$2:C383,C383,D$2:D383)</f>
        <v>0</v>
      </c>
      <c r="P383" s="42">
        <f>SUMIF(C$2:C383,C383,F$2:F383)</f>
        <v>0</v>
      </c>
      <c r="Q383" s="46" t="e">
        <f t="shared" si="158"/>
        <v>#DIV/0!</v>
      </c>
      <c r="R383" s="45" t="e">
        <f t="shared" si="159"/>
        <v>#DIV/0!</v>
      </c>
      <c r="S383" s="45" t="e">
        <f t="shared" si="160"/>
        <v>#DIV/0!</v>
      </c>
      <c r="T383" s="480">
        <f>SUM(D$2:D383)</f>
        <v>1165</v>
      </c>
      <c r="U383" s="47">
        <f>SUMIF(C$2:C383,C383,E$2:E383)</f>
        <v>0</v>
      </c>
      <c r="V383" s="47">
        <f>SUM(E$2:E383)</f>
        <v>4135631.2860000012</v>
      </c>
      <c r="W383" s="52">
        <f>SUM(F$2:F383)</f>
        <v>40857.731944444473</v>
      </c>
      <c r="X383" s="52">
        <f t="shared" si="161"/>
        <v>35.071014544587527</v>
      </c>
      <c r="Y383" s="45">
        <f t="shared" si="162"/>
        <v>1</v>
      </c>
      <c r="Z383" s="45">
        <f t="shared" si="163"/>
        <v>42</v>
      </c>
      <c r="AA383" s="47">
        <f>SUMIF('Rake Load'!C:C,Summary!B383,'Rake Load'!CA:CA)</f>
        <v>0</v>
      </c>
      <c r="AB383" s="47">
        <f>SUMIF(C$2:C383,C383,AA$2:AA383)</f>
        <v>0</v>
      </c>
      <c r="AC383" s="47">
        <f>SUM(AA$2:AA383)</f>
        <v>414.86111111113433</v>
      </c>
      <c r="AD383" s="52" t="e">
        <f t="shared" si="164"/>
        <v>#DIV/0!</v>
      </c>
      <c r="AE383" s="52" t="e">
        <f t="shared" si="165"/>
        <v>#DIV/0!</v>
      </c>
      <c r="AF383" s="52">
        <f t="shared" si="166"/>
        <v>0.35610395803530842</v>
      </c>
      <c r="AG383" s="47">
        <f>SUMIF(Unloader!B:B,Summary!B383,Unloader!M:M)</f>
        <v>0</v>
      </c>
      <c r="AH383" s="47">
        <f>SUMIF(C$2:C383,C383,AG$2:AG383)</f>
        <v>89988</v>
      </c>
      <c r="AI383" s="47">
        <f>SUM(AG$2:AG383)</f>
        <v>5010888</v>
      </c>
      <c r="AJ383" s="49">
        <f>SUMIF(Unloader!B:B,Summary!B383,Unloader!W:W)</f>
        <v>0</v>
      </c>
      <c r="AK383" s="49">
        <f>SUMIF(Unloader!B:B,Summary!B383,Unloader!AD:AD)+SUMIF(Unloader!B:B,Summary!B383,Unloader!BR:BR)+SUMIF(Unloader!B:B,Summary!B383,Unloader!BN:BN)</f>
        <v>0</v>
      </c>
      <c r="AL383" s="49">
        <f>SUMIF(C$2:C383,C383,AJ$2:AJ383)</f>
        <v>2.927083333333333</v>
      </c>
      <c r="AM383" s="49">
        <f>SUMIF(C$2:C383,C383,AK$2:AK383)</f>
        <v>3.472222222222222E-3</v>
      </c>
      <c r="AN383" s="37">
        <f t="shared" si="167"/>
        <v>1282.4893111638955</v>
      </c>
      <c r="AO383" s="37">
        <f>SUM(AJ$2:AJ383)</f>
        <v>155.96458333333337</v>
      </c>
      <c r="AP383" s="37">
        <f>SUM(AK$2:AK383)</f>
        <v>13.888194444444437</v>
      </c>
      <c r="AQ383" s="37">
        <f t="shared" si="168"/>
        <v>1469.5404467471526</v>
      </c>
    </row>
    <row r="384" spans="1:43">
      <c r="A384" s="166">
        <f t="shared" si="169"/>
        <v>383</v>
      </c>
      <c r="B384" s="478">
        <f t="shared" si="169"/>
        <v>41016</v>
      </c>
      <c r="C384" s="42">
        <f t="shared" si="150"/>
        <v>4</v>
      </c>
      <c r="D384" s="170">
        <f>COUNTIF('Rake Load'!C:C,Summary!B384)</f>
        <v>0</v>
      </c>
      <c r="E384" s="170">
        <f>SUMIF('Rake Load'!C:C,B384,'Rake Load'!K:K)</f>
        <v>0</v>
      </c>
      <c r="F384" s="44">
        <f>SUMIF('Rake Load'!C:C,B384,'Rake Load'!AZ:AZ)</f>
        <v>0</v>
      </c>
      <c r="G384" s="44" t="e">
        <f t="shared" si="151"/>
        <v>#DIV/0!</v>
      </c>
      <c r="H384" s="45" t="e">
        <f t="shared" si="152"/>
        <v>#DIV/0!</v>
      </c>
      <c r="I384" s="45" t="e">
        <f t="shared" si="153"/>
        <v>#DIV/0!</v>
      </c>
      <c r="J384" s="44">
        <f>SUMIF('Rake Load'!C:C,B384,'Rake Load'!DK:DK)</f>
        <v>0</v>
      </c>
      <c r="K384" s="50">
        <f t="shared" si="154"/>
        <v>0</v>
      </c>
      <c r="L384" s="50" t="e">
        <f t="shared" si="155"/>
        <v>#DIV/0!</v>
      </c>
      <c r="M384" s="59" t="e">
        <f t="shared" si="156"/>
        <v>#DIV/0!</v>
      </c>
      <c r="N384" s="59" t="e">
        <f t="shared" si="157"/>
        <v>#DIV/0!</v>
      </c>
      <c r="O384" s="480">
        <f>SUMIF(C$2:C384,C384,D$2:D384)</f>
        <v>0</v>
      </c>
      <c r="P384" s="42">
        <f>SUMIF(C$2:C384,C384,F$2:F384)</f>
        <v>0</v>
      </c>
      <c r="Q384" s="46" t="e">
        <f t="shared" si="158"/>
        <v>#DIV/0!</v>
      </c>
      <c r="R384" s="45" t="e">
        <f t="shared" si="159"/>
        <v>#DIV/0!</v>
      </c>
      <c r="S384" s="45" t="e">
        <f t="shared" si="160"/>
        <v>#DIV/0!</v>
      </c>
      <c r="T384" s="480">
        <f>SUM(D$2:D384)</f>
        <v>1165</v>
      </c>
      <c r="U384" s="47">
        <f>SUMIF(C$2:C384,C384,E$2:E384)</f>
        <v>0</v>
      </c>
      <c r="V384" s="47">
        <f>SUM(E$2:E384)</f>
        <v>4135631.2860000012</v>
      </c>
      <c r="W384" s="52">
        <f>SUM(F$2:F384)</f>
        <v>40857.731944444473</v>
      </c>
      <c r="X384" s="52">
        <f t="shared" si="161"/>
        <v>35.071014544587527</v>
      </c>
      <c r="Y384" s="45">
        <f t="shared" si="162"/>
        <v>1</v>
      </c>
      <c r="Z384" s="45">
        <f t="shared" si="163"/>
        <v>42</v>
      </c>
      <c r="AA384" s="47">
        <f>SUMIF('Rake Load'!C:C,Summary!B384,'Rake Load'!CA:CA)</f>
        <v>0</v>
      </c>
      <c r="AB384" s="47">
        <f>SUMIF(C$2:C384,C384,AA$2:AA384)</f>
        <v>0</v>
      </c>
      <c r="AC384" s="47">
        <f>SUM(AA$2:AA384)</f>
        <v>414.86111111113433</v>
      </c>
      <c r="AD384" s="52" t="e">
        <f t="shared" si="164"/>
        <v>#DIV/0!</v>
      </c>
      <c r="AE384" s="52" t="e">
        <f t="shared" si="165"/>
        <v>#DIV/0!</v>
      </c>
      <c r="AF384" s="52">
        <f t="shared" si="166"/>
        <v>0.35610395803530842</v>
      </c>
      <c r="AG384" s="47">
        <f>SUMIF(Unloader!B:B,Summary!B384,Unloader!M:M)</f>
        <v>0</v>
      </c>
      <c r="AH384" s="47">
        <f>SUMIF(C$2:C384,C384,AG$2:AG384)</f>
        <v>89988</v>
      </c>
      <c r="AI384" s="47">
        <f>SUM(AG$2:AG384)</f>
        <v>5010888</v>
      </c>
      <c r="AJ384" s="49">
        <f>SUMIF(Unloader!B:B,Summary!B384,Unloader!W:W)</f>
        <v>0</v>
      </c>
      <c r="AK384" s="49">
        <f>SUMIF(Unloader!B:B,Summary!B384,Unloader!AD:AD)+SUMIF(Unloader!B:B,Summary!B384,Unloader!BR:BR)+SUMIF(Unloader!B:B,Summary!B384,Unloader!BN:BN)</f>
        <v>0</v>
      </c>
      <c r="AL384" s="49">
        <f>SUMIF(C$2:C384,C384,AJ$2:AJ384)</f>
        <v>2.927083333333333</v>
      </c>
      <c r="AM384" s="49">
        <f>SUMIF(C$2:C384,C384,AK$2:AK384)</f>
        <v>3.472222222222222E-3</v>
      </c>
      <c r="AN384" s="37">
        <f t="shared" si="167"/>
        <v>1282.4893111638955</v>
      </c>
      <c r="AO384" s="37">
        <f>SUM(AJ$2:AJ384)</f>
        <v>155.96458333333337</v>
      </c>
      <c r="AP384" s="37">
        <f>SUM(AK$2:AK384)</f>
        <v>13.888194444444437</v>
      </c>
      <c r="AQ384" s="37">
        <f t="shared" si="168"/>
        <v>1469.5404467471526</v>
      </c>
    </row>
    <row r="385" spans="1:43">
      <c r="A385" s="166">
        <f t="shared" si="169"/>
        <v>384</v>
      </c>
      <c r="B385" s="478">
        <f t="shared" si="169"/>
        <v>41017</v>
      </c>
      <c r="C385" s="42">
        <f t="shared" si="150"/>
        <v>4</v>
      </c>
      <c r="D385" s="170">
        <f>COUNTIF('Rake Load'!C:C,Summary!B385)</f>
        <v>0</v>
      </c>
      <c r="E385" s="170">
        <f>SUMIF('Rake Load'!C:C,B385,'Rake Load'!K:K)</f>
        <v>0</v>
      </c>
      <c r="F385" s="44">
        <f>SUMIF('Rake Load'!C:C,B385,'Rake Load'!AZ:AZ)</f>
        <v>0</v>
      </c>
      <c r="G385" s="44" t="e">
        <f t="shared" si="151"/>
        <v>#DIV/0!</v>
      </c>
      <c r="H385" s="45" t="e">
        <f t="shared" si="152"/>
        <v>#DIV/0!</v>
      </c>
      <c r="I385" s="45" t="e">
        <f t="shared" si="153"/>
        <v>#DIV/0!</v>
      </c>
      <c r="J385" s="44">
        <f>SUMIF('Rake Load'!C:C,B385,'Rake Load'!DK:DK)</f>
        <v>0</v>
      </c>
      <c r="K385" s="50">
        <f t="shared" si="154"/>
        <v>0</v>
      </c>
      <c r="L385" s="50" t="e">
        <f t="shared" si="155"/>
        <v>#DIV/0!</v>
      </c>
      <c r="M385" s="59" t="e">
        <f t="shared" si="156"/>
        <v>#DIV/0!</v>
      </c>
      <c r="N385" s="59" t="e">
        <f t="shared" si="157"/>
        <v>#DIV/0!</v>
      </c>
      <c r="O385" s="480">
        <f>SUMIF(C$2:C385,C385,D$2:D385)</f>
        <v>0</v>
      </c>
      <c r="P385" s="42">
        <f>SUMIF(C$2:C385,C385,F$2:F385)</f>
        <v>0</v>
      </c>
      <c r="Q385" s="46" t="e">
        <f t="shared" si="158"/>
        <v>#DIV/0!</v>
      </c>
      <c r="R385" s="45" t="e">
        <f t="shared" si="159"/>
        <v>#DIV/0!</v>
      </c>
      <c r="S385" s="45" t="e">
        <f t="shared" si="160"/>
        <v>#DIV/0!</v>
      </c>
      <c r="T385" s="480">
        <f>SUM(D$2:D385)</f>
        <v>1165</v>
      </c>
      <c r="U385" s="47">
        <f>SUMIF(C$2:C385,C385,E$2:E385)</f>
        <v>0</v>
      </c>
      <c r="V385" s="47">
        <f>SUM(E$2:E385)</f>
        <v>4135631.2860000012</v>
      </c>
      <c r="W385" s="52">
        <f>SUM(F$2:F385)</f>
        <v>40857.731944444473</v>
      </c>
      <c r="X385" s="52">
        <f t="shared" si="161"/>
        <v>35.071014544587527</v>
      </c>
      <c r="Y385" s="45">
        <f t="shared" si="162"/>
        <v>1</v>
      </c>
      <c r="Z385" s="45">
        <f t="shared" si="163"/>
        <v>42</v>
      </c>
      <c r="AA385" s="47">
        <f>SUMIF('Rake Load'!C:C,Summary!B385,'Rake Load'!CA:CA)</f>
        <v>0</v>
      </c>
      <c r="AB385" s="47">
        <f>SUMIF(C$2:C385,C385,AA$2:AA385)</f>
        <v>0</v>
      </c>
      <c r="AC385" s="47">
        <f>SUM(AA$2:AA385)</f>
        <v>414.86111111113433</v>
      </c>
      <c r="AD385" s="52" t="e">
        <f t="shared" si="164"/>
        <v>#DIV/0!</v>
      </c>
      <c r="AE385" s="52" t="e">
        <f t="shared" si="165"/>
        <v>#DIV/0!</v>
      </c>
      <c r="AF385" s="52">
        <f t="shared" si="166"/>
        <v>0.35610395803530842</v>
      </c>
      <c r="AG385" s="47">
        <f>SUMIF(Unloader!B:B,Summary!B385,Unloader!M:M)</f>
        <v>0</v>
      </c>
      <c r="AH385" s="47">
        <f>SUMIF(C$2:C385,C385,AG$2:AG385)</f>
        <v>89988</v>
      </c>
      <c r="AI385" s="47">
        <f>SUM(AG$2:AG385)</f>
        <v>5010888</v>
      </c>
      <c r="AJ385" s="49">
        <f>SUMIF(Unloader!B:B,Summary!B385,Unloader!W:W)</f>
        <v>0</v>
      </c>
      <c r="AK385" s="49">
        <f>SUMIF(Unloader!B:B,Summary!B385,Unloader!AD:AD)+SUMIF(Unloader!B:B,Summary!B385,Unloader!BR:BR)+SUMIF(Unloader!B:B,Summary!B385,Unloader!BN:BN)</f>
        <v>0</v>
      </c>
      <c r="AL385" s="49">
        <f>SUMIF(C$2:C385,C385,AJ$2:AJ385)</f>
        <v>2.927083333333333</v>
      </c>
      <c r="AM385" s="49">
        <f>SUMIF(C$2:C385,C385,AK$2:AK385)</f>
        <v>3.472222222222222E-3</v>
      </c>
      <c r="AN385" s="37">
        <f t="shared" si="167"/>
        <v>1282.4893111638955</v>
      </c>
      <c r="AO385" s="37">
        <f>SUM(AJ$2:AJ385)</f>
        <v>155.96458333333337</v>
      </c>
      <c r="AP385" s="37">
        <f>SUM(AK$2:AK385)</f>
        <v>13.888194444444437</v>
      </c>
      <c r="AQ385" s="37">
        <f t="shared" si="168"/>
        <v>1469.5404467471526</v>
      </c>
    </row>
    <row r="386" spans="1:43">
      <c r="A386" s="166">
        <f t="shared" si="169"/>
        <v>385</v>
      </c>
      <c r="B386" s="478">
        <f t="shared" si="169"/>
        <v>41018</v>
      </c>
      <c r="C386" s="42">
        <f t="shared" si="150"/>
        <v>4</v>
      </c>
      <c r="D386" s="170">
        <f>COUNTIF('Rake Load'!C:C,Summary!B386)</f>
        <v>0</v>
      </c>
      <c r="E386" s="170">
        <f>SUMIF('Rake Load'!C:C,B386,'Rake Load'!K:K)</f>
        <v>0</v>
      </c>
      <c r="F386" s="44">
        <f>SUMIF('Rake Load'!C:C,B386,'Rake Load'!AZ:AZ)</f>
        <v>0</v>
      </c>
      <c r="G386" s="44" t="e">
        <f t="shared" si="151"/>
        <v>#DIV/0!</v>
      </c>
      <c r="H386" s="45" t="e">
        <f t="shared" si="152"/>
        <v>#DIV/0!</v>
      </c>
      <c r="I386" s="45" t="e">
        <f t="shared" si="153"/>
        <v>#DIV/0!</v>
      </c>
      <c r="J386" s="44">
        <f>SUMIF('Rake Load'!C:C,B386,'Rake Load'!DK:DK)</f>
        <v>0</v>
      </c>
      <c r="K386" s="50">
        <f t="shared" si="154"/>
        <v>0</v>
      </c>
      <c r="L386" s="50" t="e">
        <f t="shared" si="155"/>
        <v>#DIV/0!</v>
      </c>
      <c r="M386" s="59" t="e">
        <f t="shared" si="156"/>
        <v>#DIV/0!</v>
      </c>
      <c r="N386" s="59" t="e">
        <f t="shared" si="157"/>
        <v>#DIV/0!</v>
      </c>
      <c r="O386" s="480">
        <f>SUMIF(C$2:C386,C386,D$2:D386)</f>
        <v>0</v>
      </c>
      <c r="P386" s="42">
        <f>SUMIF(C$2:C386,C386,F$2:F386)</f>
        <v>0</v>
      </c>
      <c r="Q386" s="46" t="e">
        <f t="shared" si="158"/>
        <v>#DIV/0!</v>
      </c>
      <c r="R386" s="45" t="e">
        <f t="shared" si="159"/>
        <v>#DIV/0!</v>
      </c>
      <c r="S386" s="45" t="e">
        <f t="shared" si="160"/>
        <v>#DIV/0!</v>
      </c>
      <c r="T386" s="480">
        <f>SUM(D$2:D386)</f>
        <v>1165</v>
      </c>
      <c r="U386" s="47">
        <f>SUMIF(C$2:C386,C386,E$2:E386)</f>
        <v>0</v>
      </c>
      <c r="V386" s="47">
        <f>SUM(E$2:E386)</f>
        <v>4135631.2860000012</v>
      </c>
      <c r="W386" s="52">
        <f>SUM(F$2:F386)</f>
        <v>40857.731944444473</v>
      </c>
      <c r="X386" s="52">
        <f t="shared" si="161"/>
        <v>35.071014544587527</v>
      </c>
      <c r="Y386" s="45">
        <f t="shared" si="162"/>
        <v>1</v>
      </c>
      <c r="Z386" s="45">
        <f t="shared" si="163"/>
        <v>42</v>
      </c>
      <c r="AA386" s="47">
        <f>SUMIF('Rake Load'!C:C,Summary!B386,'Rake Load'!CA:CA)</f>
        <v>0</v>
      </c>
      <c r="AB386" s="47">
        <f>SUMIF(C$2:C386,C386,AA$2:AA386)</f>
        <v>0</v>
      </c>
      <c r="AC386" s="47">
        <f>SUM(AA$2:AA386)</f>
        <v>414.86111111113433</v>
      </c>
      <c r="AD386" s="52" t="e">
        <f t="shared" si="164"/>
        <v>#DIV/0!</v>
      </c>
      <c r="AE386" s="52" t="e">
        <f t="shared" si="165"/>
        <v>#DIV/0!</v>
      </c>
      <c r="AF386" s="52">
        <f t="shared" si="166"/>
        <v>0.35610395803530842</v>
      </c>
      <c r="AG386" s="47">
        <f>SUMIF(Unloader!B:B,Summary!B386,Unloader!M:M)</f>
        <v>0</v>
      </c>
      <c r="AH386" s="47">
        <f>SUMIF(C$2:C386,C386,AG$2:AG386)</f>
        <v>89988</v>
      </c>
      <c r="AI386" s="47">
        <f>SUM(AG$2:AG386)</f>
        <v>5010888</v>
      </c>
      <c r="AJ386" s="49">
        <f>SUMIF(Unloader!B:B,Summary!B386,Unloader!W:W)</f>
        <v>0</v>
      </c>
      <c r="AK386" s="49">
        <f>SUMIF(Unloader!B:B,Summary!B386,Unloader!AD:AD)+SUMIF(Unloader!B:B,Summary!B386,Unloader!BR:BR)+SUMIF(Unloader!B:B,Summary!B386,Unloader!BN:BN)</f>
        <v>0</v>
      </c>
      <c r="AL386" s="49">
        <f>SUMIF(C$2:C386,C386,AJ$2:AJ386)</f>
        <v>2.927083333333333</v>
      </c>
      <c r="AM386" s="49">
        <f>SUMIF(C$2:C386,C386,AK$2:AK386)</f>
        <v>3.472222222222222E-3</v>
      </c>
      <c r="AN386" s="37">
        <f t="shared" si="167"/>
        <v>1282.4893111638955</v>
      </c>
      <c r="AO386" s="37">
        <f>SUM(AJ$2:AJ386)</f>
        <v>155.96458333333337</v>
      </c>
      <c r="AP386" s="37">
        <f>SUM(AK$2:AK386)</f>
        <v>13.888194444444437</v>
      </c>
      <c r="AQ386" s="37">
        <f t="shared" si="168"/>
        <v>1469.5404467471526</v>
      </c>
    </row>
    <row r="387" spans="1:43">
      <c r="A387" s="166">
        <f t="shared" si="169"/>
        <v>386</v>
      </c>
      <c r="B387" s="478">
        <f t="shared" si="169"/>
        <v>41019</v>
      </c>
      <c r="C387" s="42">
        <f t="shared" si="150"/>
        <v>4</v>
      </c>
      <c r="D387" s="170">
        <f>COUNTIF('Rake Load'!C:C,Summary!B387)</f>
        <v>0</v>
      </c>
      <c r="E387" s="170">
        <f>SUMIF('Rake Load'!C:C,B387,'Rake Load'!K:K)</f>
        <v>0</v>
      </c>
      <c r="F387" s="44">
        <f>SUMIF('Rake Load'!C:C,B387,'Rake Load'!AZ:AZ)</f>
        <v>0</v>
      </c>
      <c r="G387" s="44" t="e">
        <f t="shared" si="151"/>
        <v>#DIV/0!</v>
      </c>
      <c r="H387" s="45" t="e">
        <f t="shared" si="152"/>
        <v>#DIV/0!</v>
      </c>
      <c r="I387" s="45" t="e">
        <f t="shared" si="153"/>
        <v>#DIV/0!</v>
      </c>
      <c r="J387" s="44">
        <f>SUMIF('Rake Load'!C:C,B387,'Rake Load'!DK:DK)</f>
        <v>0</v>
      </c>
      <c r="K387" s="50">
        <f t="shared" si="154"/>
        <v>0</v>
      </c>
      <c r="L387" s="50" t="e">
        <f t="shared" si="155"/>
        <v>#DIV/0!</v>
      </c>
      <c r="M387" s="59" t="e">
        <f t="shared" si="156"/>
        <v>#DIV/0!</v>
      </c>
      <c r="N387" s="59" t="e">
        <f t="shared" si="157"/>
        <v>#DIV/0!</v>
      </c>
      <c r="O387" s="480">
        <f>SUMIF(C$2:C387,C387,D$2:D387)</f>
        <v>0</v>
      </c>
      <c r="P387" s="42">
        <f>SUMIF(C$2:C387,C387,F$2:F387)</f>
        <v>0</v>
      </c>
      <c r="Q387" s="46" t="e">
        <f t="shared" si="158"/>
        <v>#DIV/0!</v>
      </c>
      <c r="R387" s="45" t="e">
        <f t="shared" si="159"/>
        <v>#DIV/0!</v>
      </c>
      <c r="S387" s="45" t="e">
        <f t="shared" si="160"/>
        <v>#DIV/0!</v>
      </c>
      <c r="T387" s="480">
        <f>SUM(D$2:D387)</f>
        <v>1165</v>
      </c>
      <c r="U387" s="47">
        <f>SUMIF(C$2:C387,C387,E$2:E387)</f>
        <v>0</v>
      </c>
      <c r="V387" s="47">
        <f>SUM(E$2:E387)</f>
        <v>4135631.2860000012</v>
      </c>
      <c r="W387" s="52">
        <f>SUM(F$2:F387)</f>
        <v>40857.731944444473</v>
      </c>
      <c r="X387" s="52">
        <f t="shared" si="161"/>
        <v>35.071014544587527</v>
      </c>
      <c r="Y387" s="45">
        <f t="shared" si="162"/>
        <v>1</v>
      </c>
      <c r="Z387" s="45">
        <f t="shared" si="163"/>
        <v>42</v>
      </c>
      <c r="AA387" s="47">
        <f>SUMIF('Rake Load'!C:C,Summary!B387,'Rake Load'!CA:CA)</f>
        <v>0</v>
      </c>
      <c r="AB387" s="47">
        <f>SUMIF(C$2:C387,C387,AA$2:AA387)</f>
        <v>0</v>
      </c>
      <c r="AC387" s="47">
        <f>SUM(AA$2:AA387)</f>
        <v>414.86111111113433</v>
      </c>
      <c r="AD387" s="52" t="e">
        <f t="shared" si="164"/>
        <v>#DIV/0!</v>
      </c>
      <c r="AE387" s="52" t="e">
        <f t="shared" si="165"/>
        <v>#DIV/0!</v>
      </c>
      <c r="AF387" s="52">
        <f t="shared" si="166"/>
        <v>0.35610395803530842</v>
      </c>
      <c r="AG387" s="47">
        <f>SUMIF(Unloader!B:B,Summary!B387,Unloader!M:M)</f>
        <v>0</v>
      </c>
      <c r="AH387" s="47">
        <f>SUMIF(C$2:C387,C387,AG$2:AG387)</f>
        <v>89988</v>
      </c>
      <c r="AI387" s="47">
        <f>SUM(AG$2:AG387)</f>
        <v>5010888</v>
      </c>
      <c r="AJ387" s="49">
        <f>SUMIF(Unloader!B:B,Summary!B387,Unloader!W:W)</f>
        <v>0</v>
      </c>
      <c r="AK387" s="49">
        <f>SUMIF(Unloader!B:B,Summary!B387,Unloader!AD:AD)+SUMIF(Unloader!B:B,Summary!B387,Unloader!BR:BR)+SUMIF(Unloader!B:B,Summary!B387,Unloader!BN:BN)</f>
        <v>0</v>
      </c>
      <c r="AL387" s="49">
        <f>SUMIF(C$2:C387,C387,AJ$2:AJ387)</f>
        <v>2.927083333333333</v>
      </c>
      <c r="AM387" s="49">
        <f>SUMIF(C$2:C387,C387,AK$2:AK387)</f>
        <v>3.472222222222222E-3</v>
      </c>
      <c r="AN387" s="37">
        <f t="shared" si="167"/>
        <v>1282.4893111638955</v>
      </c>
      <c r="AO387" s="37">
        <f>SUM(AJ$2:AJ387)</f>
        <v>155.96458333333337</v>
      </c>
      <c r="AP387" s="37">
        <f>SUM(AK$2:AK387)</f>
        <v>13.888194444444437</v>
      </c>
      <c r="AQ387" s="37">
        <f t="shared" si="168"/>
        <v>1469.5404467471526</v>
      </c>
    </row>
    <row r="388" spans="1:43">
      <c r="A388" s="166">
        <f t="shared" si="169"/>
        <v>387</v>
      </c>
      <c r="B388" s="478">
        <f t="shared" si="169"/>
        <v>41020</v>
      </c>
      <c r="C388" s="42">
        <f t="shared" si="150"/>
        <v>4</v>
      </c>
      <c r="D388" s="170">
        <f>COUNTIF('Rake Load'!C:C,Summary!B388)</f>
        <v>0</v>
      </c>
      <c r="E388" s="170">
        <f>SUMIF('Rake Load'!C:C,B388,'Rake Load'!K:K)</f>
        <v>0</v>
      </c>
      <c r="F388" s="44">
        <f>SUMIF('Rake Load'!C:C,B388,'Rake Load'!AZ:AZ)</f>
        <v>0</v>
      </c>
      <c r="G388" s="44" t="e">
        <f t="shared" si="151"/>
        <v>#DIV/0!</v>
      </c>
      <c r="H388" s="45" t="e">
        <f t="shared" si="152"/>
        <v>#DIV/0!</v>
      </c>
      <c r="I388" s="45" t="e">
        <f t="shared" si="153"/>
        <v>#DIV/0!</v>
      </c>
      <c r="J388" s="44">
        <f>SUMIF('Rake Load'!C:C,B388,'Rake Load'!DK:DK)</f>
        <v>0</v>
      </c>
      <c r="K388" s="50">
        <f t="shared" si="154"/>
        <v>0</v>
      </c>
      <c r="L388" s="50" t="e">
        <f t="shared" si="155"/>
        <v>#DIV/0!</v>
      </c>
      <c r="M388" s="59" t="e">
        <f t="shared" si="156"/>
        <v>#DIV/0!</v>
      </c>
      <c r="N388" s="59" t="e">
        <f t="shared" si="157"/>
        <v>#DIV/0!</v>
      </c>
      <c r="O388" s="480">
        <f>SUMIF(C$2:C388,C388,D$2:D388)</f>
        <v>0</v>
      </c>
      <c r="P388" s="42">
        <f>SUMIF(C$2:C388,C388,F$2:F388)</f>
        <v>0</v>
      </c>
      <c r="Q388" s="46" t="e">
        <f t="shared" si="158"/>
        <v>#DIV/0!</v>
      </c>
      <c r="R388" s="45" t="e">
        <f t="shared" si="159"/>
        <v>#DIV/0!</v>
      </c>
      <c r="S388" s="45" t="e">
        <f t="shared" si="160"/>
        <v>#DIV/0!</v>
      </c>
      <c r="T388" s="480">
        <f>SUM(D$2:D388)</f>
        <v>1165</v>
      </c>
      <c r="U388" s="47">
        <f>SUMIF(C$2:C388,C388,E$2:E388)</f>
        <v>0</v>
      </c>
      <c r="V388" s="47">
        <f>SUM(E$2:E388)</f>
        <v>4135631.2860000012</v>
      </c>
      <c r="W388" s="52">
        <f>SUM(F$2:F388)</f>
        <v>40857.731944444473</v>
      </c>
      <c r="X388" s="52">
        <f t="shared" si="161"/>
        <v>35.071014544587527</v>
      </c>
      <c r="Y388" s="45">
        <f t="shared" si="162"/>
        <v>1</v>
      </c>
      <c r="Z388" s="45">
        <f t="shared" si="163"/>
        <v>42</v>
      </c>
      <c r="AA388" s="47">
        <f>SUMIF('Rake Load'!C:C,Summary!B388,'Rake Load'!CA:CA)</f>
        <v>0</v>
      </c>
      <c r="AB388" s="47">
        <f>SUMIF(C$2:C388,C388,AA$2:AA388)</f>
        <v>0</v>
      </c>
      <c r="AC388" s="47">
        <f>SUM(AA$2:AA388)</f>
        <v>414.86111111113433</v>
      </c>
      <c r="AD388" s="52" t="e">
        <f t="shared" si="164"/>
        <v>#DIV/0!</v>
      </c>
      <c r="AE388" s="52" t="e">
        <f t="shared" si="165"/>
        <v>#DIV/0!</v>
      </c>
      <c r="AF388" s="52">
        <f t="shared" si="166"/>
        <v>0.35610395803530842</v>
      </c>
      <c r="AG388" s="47">
        <f>SUMIF(Unloader!B:B,Summary!B388,Unloader!M:M)</f>
        <v>0</v>
      </c>
      <c r="AH388" s="47">
        <f>SUMIF(C$2:C388,C388,AG$2:AG388)</f>
        <v>89988</v>
      </c>
      <c r="AI388" s="47">
        <f>SUM(AG$2:AG388)</f>
        <v>5010888</v>
      </c>
      <c r="AJ388" s="49">
        <f>SUMIF(Unloader!B:B,Summary!B388,Unloader!W:W)</f>
        <v>0</v>
      </c>
      <c r="AK388" s="49">
        <f>SUMIF(Unloader!B:B,Summary!B388,Unloader!AD:AD)+SUMIF(Unloader!B:B,Summary!B388,Unloader!BR:BR)+SUMIF(Unloader!B:B,Summary!B388,Unloader!BN:BN)</f>
        <v>0</v>
      </c>
      <c r="AL388" s="49">
        <f>SUMIF(C$2:C388,C388,AJ$2:AJ388)</f>
        <v>2.927083333333333</v>
      </c>
      <c r="AM388" s="49">
        <f>SUMIF(C$2:C388,C388,AK$2:AK388)</f>
        <v>3.472222222222222E-3</v>
      </c>
      <c r="AN388" s="37">
        <f t="shared" si="167"/>
        <v>1282.4893111638955</v>
      </c>
      <c r="AO388" s="37">
        <f>SUM(AJ$2:AJ388)</f>
        <v>155.96458333333337</v>
      </c>
      <c r="AP388" s="37">
        <f>SUM(AK$2:AK388)</f>
        <v>13.888194444444437</v>
      </c>
      <c r="AQ388" s="37">
        <f t="shared" si="168"/>
        <v>1469.5404467471526</v>
      </c>
    </row>
    <row r="389" spans="1:43">
      <c r="A389" s="166">
        <f t="shared" si="169"/>
        <v>388</v>
      </c>
      <c r="B389" s="478">
        <f t="shared" si="169"/>
        <v>41021</v>
      </c>
      <c r="C389" s="42">
        <f t="shared" si="150"/>
        <v>4</v>
      </c>
      <c r="D389" s="170">
        <f>COUNTIF('Rake Load'!C:C,Summary!B389)</f>
        <v>0</v>
      </c>
      <c r="E389" s="170">
        <f>SUMIF('Rake Load'!C:C,B389,'Rake Load'!K:K)</f>
        <v>0</v>
      </c>
      <c r="F389" s="44">
        <f>SUMIF('Rake Load'!C:C,B389,'Rake Load'!AZ:AZ)</f>
        <v>0</v>
      </c>
      <c r="G389" s="44" t="e">
        <f t="shared" si="151"/>
        <v>#DIV/0!</v>
      </c>
      <c r="H389" s="45" t="e">
        <f t="shared" si="152"/>
        <v>#DIV/0!</v>
      </c>
      <c r="I389" s="45" t="e">
        <f t="shared" si="153"/>
        <v>#DIV/0!</v>
      </c>
      <c r="J389" s="44">
        <f>SUMIF('Rake Load'!C:C,B389,'Rake Load'!DK:DK)</f>
        <v>0</v>
      </c>
      <c r="K389" s="50">
        <f t="shared" si="154"/>
        <v>0</v>
      </c>
      <c r="L389" s="50" t="e">
        <f t="shared" si="155"/>
        <v>#DIV/0!</v>
      </c>
      <c r="M389" s="59" t="e">
        <f t="shared" si="156"/>
        <v>#DIV/0!</v>
      </c>
      <c r="N389" s="59" t="e">
        <f t="shared" si="157"/>
        <v>#DIV/0!</v>
      </c>
      <c r="O389" s="480">
        <f>SUMIF(C$2:C389,C389,D$2:D389)</f>
        <v>0</v>
      </c>
      <c r="P389" s="42">
        <f>SUMIF(C$2:C389,C389,F$2:F389)</f>
        <v>0</v>
      </c>
      <c r="Q389" s="46" t="e">
        <f t="shared" si="158"/>
        <v>#DIV/0!</v>
      </c>
      <c r="R389" s="45" t="e">
        <f t="shared" si="159"/>
        <v>#DIV/0!</v>
      </c>
      <c r="S389" s="45" t="e">
        <f t="shared" si="160"/>
        <v>#DIV/0!</v>
      </c>
      <c r="T389" s="480">
        <f>SUM(D$2:D389)</f>
        <v>1165</v>
      </c>
      <c r="U389" s="47">
        <f>SUMIF(C$2:C389,C389,E$2:E389)</f>
        <v>0</v>
      </c>
      <c r="V389" s="47">
        <f>SUM(E$2:E389)</f>
        <v>4135631.2860000012</v>
      </c>
      <c r="W389" s="52">
        <f>SUM(F$2:F389)</f>
        <v>40857.731944444473</v>
      </c>
      <c r="X389" s="52">
        <f t="shared" si="161"/>
        <v>35.071014544587527</v>
      </c>
      <c r="Y389" s="45">
        <f t="shared" si="162"/>
        <v>1</v>
      </c>
      <c r="Z389" s="45">
        <f t="shared" si="163"/>
        <v>42</v>
      </c>
      <c r="AA389" s="47">
        <f>SUMIF('Rake Load'!C:C,Summary!B389,'Rake Load'!CA:CA)</f>
        <v>0</v>
      </c>
      <c r="AB389" s="47">
        <f>SUMIF(C$2:C389,C389,AA$2:AA389)</f>
        <v>0</v>
      </c>
      <c r="AC389" s="47">
        <f>SUM(AA$2:AA389)</f>
        <v>414.86111111113433</v>
      </c>
      <c r="AD389" s="52" t="e">
        <f t="shared" si="164"/>
        <v>#DIV/0!</v>
      </c>
      <c r="AE389" s="52" t="e">
        <f t="shared" si="165"/>
        <v>#DIV/0!</v>
      </c>
      <c r="AF389" s="52">
        <f t="shared" si="166"/>
        <v>0.35610395803530842</v>
      </c>
      <c r="AG389" s="47">
        <f>SUMIF(Unloader!B:B,Summary!B389,Unloader!M:M)</f>
        <v>0</v>
      </c>
      <c r="AH389" s="47">
        <f>SUMIF(C$2:C389,C389,AG$2:AG389)</f>
        <v>89988</v>
      </c>
      <c r="AI389" s="47">
        <f>SUM(AG$2:AG389)</f>
        <v>5010888</v>
      </c>
      <c r="AJ389" s="49">
        <f>SUMIF(Unloader!B:B,Summary!B389,Unloader!W:W)</f>
        <v>0</v>
      </c>
      <c r="AK389" s="49">
        <f>SUMIF(Unloader!B:B,Summary!B389,Unloader!AD:AD)+SUMIF(Unloader!B:B,Summary!B389,Unloader!BR:BR)+SUMIF(Unloader!B:B,Summary!B389,Unloader!BN:BN)</f>
        <v>0</v>
      </c>
      <c r="AL389" s="49">
        <f>SUMIF(C$2:C389,C389,AJ$2:AJ389)</f>
        <v>2.927083333333333</v>
      </c>
      <c r="AM389" s="49">
        <f>SUMIF(C$2:C389,C389,AK$2:AK389)</f>
        <v>3.472222222222222E-3</v>
      </c>
      <c r="AN389" s="37">
        <f t="shared" si="167"/>
        <v>1282.4893111638955</v>
      </c>
      <c r="AO389" s="37">
        <f>SUM(AJ$2:AJ389)</f>
        <v>155.96458333333337</v>
      </c>
      <c r="AP389" s="37">
        <f>SUM(AK$2:AK389)</f>
        <v>13.888194444444437</v>
      </c>
      <c r="AQ389" s="37">
        <f t="shared" si="168"/>
        <v>1469.5404467471526</v>
      </c>
    </row>
    <row r="390" spans="1:43">
      <c r="A390" s="166">
        <f t="shared" si="169"/>
        <v>389</v>
      </c>
      <c r="B390" s="478">
        <f t="shared" si="169"/>
        <v>41022</v>
      </c>
      <c r="C390" s="42">
        <f t="shared" si="150"/>
        <v>4</v>
      </c>
      <c r="D390" s="170">
        <f>COUNTIF('Rake Load'!C:C,Summary!B390)</f>
        <v>0</v>
      </c>
      <c r="E390" s="170">
        <f>SUMIF('Rake Load'!C:C,B390,'Rake Load'!K:K)</f>
        <v>0</v>
      </c>
      <c r="F390" s="44">
        <f>SUMIF('Rake Load'!C:C,B390,'Rake Load'!AZ:AZ)</f>
        <v>0</v>
      </c>
      <c r="G390" s="44" t="e">
        <f t="shared" si="151"/>
        <v>#DIV/0!</v>
      </c>
      <c r="H390" s="45" t="e">
        <f t="shared" si="152"/>
        <v>#DIV/0!</v>
      </c>
      <c r="I390" s="45" t="e">
        <f t="shared" si="153"/>
        <v>#DIV/0!</v>
      </c>
      <c r="J390" s="44">
        <f>SUMIF('Rake Load'!C:C,B390,'Rake Load'!DK:DK)</f>
        <v>0</v>
      </c>
      <c r="K390" s="50">
        <f t="shared" si="154"/>
        <v>0</v>
      </c>
      <c r="L390" s="50" t="e">
        <f t="shared" si="155"/>
        <v>#DIV/0!</v>
      </c>
      <c r="M390" s="59" t="e">
        <f t="shared" si="156"/>
        <v>#DIV/0!</v>
      </c>
      <c r="N390" s="59" t="e">
        <f t="shared" si="157"/>
        <v>#DIV/0!</v>
      </c>
      <c r="O390" s="480">
        <f>SUMIF(C$2:C390,C390,D$2:D390)</f>
        <v>0</v>
      </c>
      <c r="P390" s="42">
        <f>SUMIF(C$2:C390,C390,F$2:F390)</f>
        <v>0</v>
      </c>
      <c r="Q390" s="46" t="e">
        <f t="shared" si="158"/>
        <v>#DIV/0!</v>
      </c>
      <c r="R390" s="45" t="e">
        <f t="shared" si="159"/>
        <v>#DIV/0!</v>
      </c>
      <c r="S390" s="45" t="e">
        <f t="shared" si="160"/>
        <v>#DIV/0!</v>
      </c>
      <c r="T390" s="480">
        <f>SUM(D$2:D390)</f>
        <v>1165</v>
      </c>
      <c r="U390" s="47">
        <f>SUMIF(C$2:C390,C390,E$2:E390)</f>
        <v>0</v>
      </c>
      <c r="V390" s="47">
        <f>SUM(E$2:E390)</f>
        <v>4135631.2860000012</v>
      </c>
      <c r="W390" s="52">
        <f>SUM(F$2:F390)</f>
        <v>40857.731944444473</v>
      </c>
      <c r="X390" s="52">
        <f t="shared" si="161"/>
        <v>35.071014544587527</v>
      </c>
      <c r="Y390" s="45">
        <f t="shared" si="162"/>
        <v>1</v>
      </c>
      <c r="Z390" s="45">
        <f t="shared" si="163"/>
        <v>42</v>
      </c>
      <c r="AA390" s="47">
        <f>SUMIF('Rake Load'!C:C,Summary!B390,'Rake Load'!CA:CA)</f>
        <v>0</v>
      </c>
      <c r="AB390" s="47">
        <f>SUMIF(C$2:C390,C390,AA$2:AA390)</f>
        <v>0</v>
      </c>
      <c r="AC390" s="47">
        <f>SUM(AA$2:AA390)</f>
        <v>414.86111111113433</v>
      </c>
      <c r="AD390" s="52" t="e">
        <f t="shared" si="164"/>
        <v>#DIV/0!</v>
      </c>
      <c r="AE390" s="52" t="e">
        <f t="shared" si="165"/>
        <v>#DIV/0!</v>
      </c>
      <c r="AF390" s="52">
        <f t="shared" si="166"/>
        <v>0.35610395803530842</v>
      </c>
      <c r="AG390" s="47">
        <f>SUMIF(Unloader!B:B,Summary!B390,Unloader!M:M)</f>
        <v>0</v>
      </c>
      <c r="AH390" s="47">
        <f>SUMIF(C$2:C390,C390,AG$2:AG390)</f>
        <v>89988</v>
      </c>
      <c r="AI390" s="47">
        <f>SUM(AG$2:AG390)</f>
        <v>5010888</v>
      </c>
      <c r="AJ390" s="49">
        <f>SUMIF(Unloader!B:B,Summary!B390,Unloader!W:W)</f>
        <v>0</v>
      </c>
      <c r="AK390" s="49">
        <f>SUMIF(Unloader!B:B,Summary!B390,Unloader!AD:AD)+SUMIF(Unloader!B:B,Summary!B390,Unloader!BR:BR)+SUMIF(Unloader!B:B,Summary!B390,Unloader!BN:BN)</f>
        <v>0</v>
      </c>
      <c r="AL390" s="49">
        <f>SUMIF(C$2:C390,C390,AJ$2:AJ390)</f>
        <v>2.927083333333333</v>
      </c>
      <c r="AM390" s="49">
        <f>SUMIF(C$2:C390,C390,AK$2:AK390)</f>
        <v>3.472222222222222E-3</v>
      </c>
      <c r="AN390" s="37">
        <f t="shared" si="167"/>
        <v>1282.4893111638955</v>
      </c>
      <c r="AO390" s="37">
        <f>SUM(AJ$2:AJ390)</f>
        <v>155.96458333333337</v>
      </c>
      <c r="AP390" s="37">
        <f>SUM(AK$2:AK390)</f>
        <v>13.888194444444437</v>
      </c>
      <c r="AQ390" s="37">
        <f t="shared" si="168"/>
        <v>1469.5404467471526</v>
      </c>
    </row>
    <row r="391" spans="1:43">
      <c r="A391" s="166">
        <f t="shared" si="169"/>
        <v>390</v>
      </c>
      <c r="B391" s="478">
        <f t="shared" si="169"/>
        <v>41023</v>
      </c>
      <c r="C391" s="42">
        <f t="shared" si="150"/>
        <v>4</v>
      </c>
      <c r="D391" s="170">
        <f>COUNTIF('Rake Load'!C:C,Summary!B391)</f>
        <v>0</v>
      </c>
      <c r="E391" s="170">
        <f>SUMIF('Rake Load'!C:C,B391,'Rake Load'!K:K)</f>
        <v>0</v>
      </c>
      <c r="F391" s="44">
        <f>SUMIF('Rake Load'!C:C,B391,'Rake Load'!AZ:AZ)</f>
        <v>0</v>
      </c>
      <c r="G391" s="44" t="e">
        <f t="shared" si="151"/>
        <v>#DIV/0!</v>
      </c>
      <c r="H391" s="45" t="e">
        <f t="shared" si="152"/>
        <v>#DIV/0!</v>
      </c>
      <c r="I391" s="45" t="e">
        <f t="shared" si="153"/>
        <v>#DIV/0!</v>
      </c>
      <c r="J391" s="44">
        <f>SUMIF('Rake Load'!C:C,B391,'Rake Load'!DK:DK)</f>
        <v>0</v>
      </c>
      <c r="K391" s="50">
        <f t="shared" si="154"/>
        <v>0</v>
      </c>
      <c r="L391" s="50" t="e">
        <f t="shared" si="155"/>
        <v>#DIV/0!</v>
      </c>
      <c r="M391" s="59" t="e">
        <f t="shared" si="156"/>
        <v>#DIV/0!</v>
      </c>
      <c r="N391" s="59" t="e">
        <f t="shared" si="157"/>
        <v>#DIV/0!</v>
      </c>
      <c r="O391" s="480">
        <f>SUMIF(C$2:C391,C391,D$2:D391)</f>
        <v>0</v>
      </c>
      <c r="P391" s="42">
        <f>SUMIF(C$2:C391,C391,F$2:F391)</f>
        <v>0</v>
      </c>
      <c r="Q391" s="46" t="e">
        <f t="shared" si="158"/>
        <v>#DIV/0!</v>
      </c>
      <c r="R391" s="45" t="e">
        <f t="shared" si="159"/>
        <v>#DIV/0!</v>
      </c>
      <c r="S391" s="45" t="e">
        <f t="shared" si="160"/>
        <v>#DIV/0!</v>
      </c>
      <c r="T391" s="480">
        <f>SUM(D$2:D391)</f>
        <v>1165</v>
      </c>
      <c r="U391" s="47">
        <f>SUMIF(C$2:C391,C391,E$2:E391)</f>
        <v>0</v>
      </c>
      <c r="V391" s="47">
        <f>SUM(E$2:E391)</f>
        <v>4135631.2860000012</v>
      </c>
      <c r="W391" s="52">
        <f>SUM(F$2:F391)</f>
        <v>40857.731944444473</v>
      </c>
      <c r="X391" s="52">
        <f t="shared" si="161"/>
        <v>35.071014544587527</v>
      </c>
      <c r="Y391" s="45">
        <f t="shared" si="162"/>
        <v>1</v>
      </c>
      <c r="Z391" s="45">
        <f t="shared" si="163"/>
        <v>42</v>
      </c>
      <c r="AA391" s="47">
        <f>SUMIF('Rake Load'!C:C,Summary!B391,'Rake Load'!CA:CA)</f>
        <v>0</v>
      </c>
      <c r="AB391" s="47">
        <f>SUMIF(C$2:C391,C391,AA$2:AA391)</f>
        <v>0</v>
      </c>
      <c r="AC391" s="47">
        <f>SUM(AA$2:AA391)</f>
        <v>414.86111111113433</v>
      </c>
      <c r="AD391" s="52" t="e">
        <f t="shared" si="164"/>
        <v>#DIV/0!</v>
      </c>
      <c r="AE391" s="52" t="e">
        <f t="shared" si="165"/>
        <v>#DIV/0!</v>
      </c>
      <c r="AF391" s="52">
        <f t="shared" si="166"/>
        <v>0.35610395803530842</v>
      </c>
      <c r="AG391" s="47">
        <f>SUMIF(Unloader!B:B,Summary!B391,Unloader!M:M)</f>
        <v>0</v>
      </c>
      <c r="AH391" s="47">
        <f>SUMIF(C$2:C391,C391,AG$2:AG391)</f>
        <v>89988</v>
      </c>
      <c r="AI391" s="47">
        <f>SUM(AG$2:AG391)</f>
        <v>5010888</v>
      </c>
      <c r="AJ391" s="49">
        <f>SUMIF(Unloader!B:B,Summary!B391,Unloader!W:W)</f>
        <v>0</v>
      </c>
      <c r="AK391" s="49">
        <f>SUMIF(Unloader!B:B,Summary!B391,Unloader!AD:AD)+SUMIF(Unloader!B:B,Summary!B391,Unloader!BR:BR)+SUMIF(Unloader!B:B,Summary!B391,Unloader!BN:BN)</f>
        <v>0</v>
      </c>
      <c r="AL391" s="49">
        <f>SUMIF(C$2:C391,C391,AJ$2:AJ391)</f>
        <v>2.927083333333333</v>
      </c>
      <c r="AM391" s="49">
        <f>SUMIF(C$2:C391,C391,AK$2:AK391)</f>
        <v>3.472222222222222E-3</v>
      </c>
      <c r="AN391" s="37">
        <f t="shared" si="167"/>
        <v>1282.4893111638955</v>
      </c>
      <c r="AO391" s="37">
        <f>SUM(AJ$2:AJ391)</f>
        <v>155.96458333333337</v>
      </c>
      <c r="AP391" s="37">
        <f>SUM(AK$2:AK391)</f>
        <v>13.888194444444437</v>
      </c>
      <c r="AQ391" s="37">
        <f t="shared" si="168"/>
        <v>1469.5404467471526</v>
      </c>
    </row>
    <row r="392" spans="1:43">
      <c r="A392" s="166">
        <f t="shared" ref="A392:B407" si="170">A391+1</f>
        <v>391</v>
      </c>
      <c r="B392" s="478">
        <f t="shared" si="170"/>
        <v>41024</v>
      </c>
      <c r="C392" s="42">
        <f t="shared" si="150"/>
        <v>4</v>
      </c>
      <c r="D392" s="170">
        <f>COUNTIF('Rake Load'!C:C,Summary!B392)</f>
        <v>0</v>
      </c>
      <c r="E392" s="170">
        <f>SUMIF('Rake Load'!C:C,B392,'Rake Load'!K:K)</f>
        <v>0</v>
      </c>
      <c r="F392" s="44">
        <f>SUMIF('Rake Load'!C:C,B392,'Rake Load'!AZ:AZ)</f>
        <v>0</v>
      </c>
      <c r="G392" s="44" t="e">
        <f t="shared" si="151"/>
        <v>#DIV/0!</v>
      </c>
      <c r="H392" s="45" t="e">
        <f t="shared" si="152"/>
        <v>#DIV/0!</v>
      </c>
      <c r="I392" s="45" t="e">
        <f t="shared" si="153"/>
        <v>#DIV/0!</v>
      </c>
      <c r="J392" s="44">
        <f>SUMIF('Rake Load'!C:C,B392,'Rake Load'!DK:DK)</f>
        <v>0</v>
      </c>
      <c r="K392" s="50">
        <f t="shared" si="154"/>
        <v>0</v>
      </c>
      <c r="L392" s="50" t="e">
        <f t="shared" si="155"/>
        <v>#DIV/0!</v>
      </c>
      <c r="M392" s="59" t="e">
        <f t="shared" si="156"/>
        <v>#DIV/0!</v>
      </c>
      <c r="N392" s="59" t="e">
        <f t="shared" si="157"/>
        <v>#DIV/0!</v>
      </c>
      <c r="O392" s="480">
        <f>SUMIF(C$2:C392,C392,D$2:D392)</f>
        <v>0</v>
      </c>
      <c r="P392" s="42">
        <f>SUMIF(C$2:C392,C392,F$2:F392)</f>
        <v>0</v>
      </c>
      <c r="Q392" s="46" t="e">
        <f t="shared" si="158"/>
        <v>#DIV/0!</v>
      </c>
      <c r="R392" s="45" t="e">
        <f t="shared" si="159"/>
        <v>#DIV/0!</v>
      </c>
      <c r="S392" s="45" t="e">
        <f t="shared" si="160"/>
        <v>#DIV/0!</v>
      </c>
      <c r="T392" s="480">
        <f>SUM(D$2:D392)</f>
        <v>1165</v>
      </c>
      <c r="U392" s="47">
        <f>SUMIF(C$2:C392,C392,E$2:E392)</f>
        <v>0</v>
      </c>
      <c r="V392" s="47">
        <f>SUM(E$2:E392)</f>
        <v>4135631.2860000012</v>
      </c>
      <c r="W392" s="52">
        <f>SUM(F$2:F392)</f>
        <v>40857.731944444473</v>
      </c>
      <c r="X392" s="52">
        <f t="shared" si="161"/>
        <v>35.071014544587527</v>
      </c>
      <c r="Y392" s="45">
        <f t="shared" si="162"/>
        <v>1</v>
      </c>
      <c r="Z392" s="45">
        <f t="shared" si="163"/>
        <v>42</v>
      </c>
      <c r="AA392" s="47">
        <f>SUMIF('Rake Load'!C:C,Summary!B392,'Rake Load'!CA:CA)</f>
        <v>0</v>
      </c>
      <c r="AB392" s="47">
        <f>SUMIF(C$2:C392,C392,AA$2:AA392)</f>
        <v>0</v>
      </c>
      <c r="AC392" s="47">
        <f>SUM(AA$2:AA392)</f>
        <v>414.86111111113433</v>
      </c>
      <c r="AD392" s="52" t="e">
        <f t="shared" si="164"/>
        <v>#DIV/0!</v>
      </c>
      <c r="AE392" s="52" t="e">
        <f t="shared" si="165"/>
        <v>#DIV/0!</v>
      </c>
      <c r="AF392" s="52">
        <f t="shared" si="166"/>
        <v>0.35610395803530842</v>
      </c>
      <c r="AG392" s="47">
        <f>SUMIF(Unloader!B:B,Summary!B392,Unloader!M:M)</f>
        <v>0</v>
      </c>
      <c r="AH392" s="47">
        <f>SUMIF(C$2:C392,C392,AG$2:AG392)</f>
        <v>89988</v>
      </c>
      <c r="AI392" s="47">
        <f>SUM(AG$2:AG392)</f>
        <v>5010888</v>
      </c>
      <c r="AJ392" s="49">
        <f>SUMIF(Unloader!B:B,Summary!B392,Unloader!W:W)</f>
        <v>0</v>
      </c>
      <c r="AK392" s="49">
        <f>SUMIF(Unloader!B:B,Summary!B392,Unloader!AD:AD)+SUMIF(Unloader!B:B,Summary!B392,Unloader!BR:BR)+SUMIF(Unloader!B:B,Summary!B392,Unloader!BN:BN)</f>
        <v>0</v>
      </c>
      <c r="AL392" s="49">
        <f>SUMIF(C$2:C392,C392,AJ$2:AJ392)</f>
        <v>2.927083333333333</v>
      </c>
      <c r="AM392" s="49">
        <f>SUMIF(C$2:C392,C392,AK$2:AK392)</f>
        <v>3.472222222222222E-3</v>
      </c>
      <c r="AN392" s="37">
        <f t="shared" si="167"/>
        <v>1282.4893111638955</v>
      </c>
      <c r="AO392" s="37">
        <f>SUM(AJ$2:AJ392)</f>
        <v>155.96458333333337</v>
      </c>
      <c r="AP392" s="37">
        <f>SUM(AK$2:AK392)</f>
        <v>13.888194444444437</v>
      </c>
      <c r="AQ392" s="37">
        <f t="shared" si="168"/>
        <v>1469.5404467471526</v>
      </c>
    </row>
    <row r="393" spans="1:43">
      <c r="A393" s="166">
        <f t="shared" si="170"/>
        <v>392</v>
      </c>
      <c r="B393" s="478">
        <f t="shared" si="170"/>
        <v>41025</v>
      </c>
      <c r="C393" s="42">
        <f t="shared" si="150"/>
        <v>4</v>
      </c>
      <c r="D393" s="170">
        <f>COUNTIF('Rake Load'!C:C,Summary!B393)</f>
        <v>0</v>
      </c>
      <c r="E393" s="170">
        <f>SUMIF('Rake Load'!C:C,B393,'Rake Load'!K:K)</f>
        <v>0</v>
      </c>
      <c r="F393" s="44">
        <f>SUMIF('Rake Load'!C:C,B393,'Rake Load'!AZ:AZ)</f>
        <v>0</v>
      </c>
      <c r="G393" s="44" t="e">
        <f t="shared" si="151"/>
        <v>#DIV/0!</v>
      </c>
      <c r="H393" s="45" t="e">
        <f t="shared" si="152"/>
        <v>#DIV/0!</v>
      </c>
      <c r="I393" s="45" t="e">
        <f t="shared" si="153"/>
        <v>#DIV/0!</v>
      </c>
      <c r="J393" s="44">
        <f>SUMIF('Rake Load'!C:C,B393,'Rake Load'!DK:DK)</f>
        <v>0</v>
      </c>
      <c r="K393" s="50">
        <f t="shared" si="154"/>
        <v>0</v>
      </c>
      <c r="L393" s="50" t="e">
        <f t="shared" si="155"/>
        <v>#DIV/0!</v>
      </c>
      <c r="M393" s="59" t="e">
        <f t="shared" si="156"/>
        <v>#DIV/0!</v>
      </c>
      <c r="N393" s="59" t="e">
        <f t="shared" si="157"/>
        <v>#DIV/0!</v>
      </c>
      <c r="O393" s="480">
        <f>SUMIF(C$2:C393,C393,D$2:D393)</f>
        <v>0</v>
      </c>
      <c r="P393" s="42">
        <f>SUMIF(C$2:C393,C393,F$2:F393)</f>
        <v>0</v>
      </c>
      <c r="Q393" s="46" t="e">
        <f t="shared" si="158"/>
        <v>#DIV/0!</v>
      </c>
      <c r="R393" s="45" t="e">
        <f t="shared" si="159"/>
        <v>#DIV/0!</v>
      </c>
      <c r="S393" s="45" t="e">
        <f t="shared" si="160"/>
        <v>#DIV/0!</v>
      </c>
      <c r="T393" s="480">
        <f>SUM(D$2:D393)</f>
        <v>1165</v>
      </c>
      <c r="U393" s="47">
        <f>SUMIF(C$2:C393,C393,E$2:E393)</f>
        <v>0</v>
      </c>
      <c r="V393" s="47">
        <f>SUM(E$2:E393)</f>
        <v>4135631.2860000012</v>
      </c>
      <c r="W393" s="52">
        <f>SUM(F$2:F393)</f>
        <v>40857.731944444473</v>
      </c>
      <c r="X393" s="52">
        <f t="shared" si="161"/>
        <v>35.071014544587527</v>
      </c>
      <c r="Y393" s="45">
        <f t="shared" si="162"/>
        <v>1</v>
      </c>
      <c r="Z393" s="45">
        <f t="shared" si="163"/>
        <v>42</v>
      </c>
      <c r="AA393" s="47">
        <f>SUMIF('Rake Load'!C:C,Summary!B393,'Rake Load'!CA:CA)</f>
        <v>0</v>
      </c>
      <c r="AB393" s="47">
        <f>SUMIF(C$2:C393,C393,AA$2:AA393)</f>
        <v>0</v>
      </c>
      <c r="AC393" s="47">
        <f>SUM(AA$2:AA393)</f>
        <v>414.86111111113433</v>
      </c>
      <c r="AD393" s="52" t="e">
        <f t="shared" si="164"/>
        <v>#DIV/0!</v>
      </c>
      <c r="AE393" s="52" t="e">
        <f t="shared" si="165"/>
        <v>#DIV/0!</v>
      </c>
      <c r="AF393" s="52">
        <f t="shared" si="166"/>
        <v>0.35610395803530842</v>
      </c>
      <c r="AG393" s="47">
        <f>SUMIF(Unloader!B:B,Summary!B393,Unloader!M:M)</f>
        <v>0</v>
      </c>
      <c r="AH393" s="47">
        <f>SUMIF(C$2:C393,C393,AG$2:AG393)</f>
        <v>89988</v>
      </c>
      <c r="AI393" s="47">
        <f>SUM(AG$2:AG393)</f>
        <v>5010888</v>
      </c>
      <c r="AJ393" s="49">
        <f>SUMIF(Unloader!B:B,Summary!B393,Unloader!W:W)</f>
        <v>0</v>
      </c>
      <c r="AK393" s="49">
        <f>SUMIF(Unloader!B:B,Summary!B393,Unloader!AD:AD)+SUMIF(Unloader!B:B,Summary!B393,Unloader!BR:BR)+SUMIF(Unloader!B:B,Summary!B393,Unloader!BN:BN)</f>
        <v>0</v>
      </c>
      <c r="AL393" s="49">
        <f>SUMIF(C$2:C393,C393,AJ$2:AJ393)</f>
        <v>2.927083333333333</v>
      </c>
      <c r="AM393" s="49">
        <f>SUMIF(C$2:C393,C393,AK$2:AK393)</f>
        <v>3.472222222222222E-3</v>
      </c>
      <c r="AN393" s="37">
        <f t="shared" si="167"/>
        <v>1282.4893111638955</v>
      </c>
      <c r="AO393" s="37">
        <f>SUM(AJ$2:AJ393)</f>
        <v>155.96458333333337</v>
      </c>
      <c r="AP393" s="37">
        <f>SUM(AK$2:AK393)</f>
        <v>13.888194444444437</v>
      </c>
      <c r="AQ393" s="37">
        <f t="shared" si="168"/>
        <v>1469.5404467471526</v>
      </c>
    </row>
    <row r="394" spans="1:43">
      <c r="A394" s="166">
        <f t="shared" si="170"/>
        <v>393</v>
      </c>
      <c r="B394" s="478">
        <f t="shared" si="170"/>
        <v>41026</v>
      </c>
      <c r="C394" s="42">
        <f t="shared" si="150"/>
        <v>4</v>
      </c>
      <c r="D394" s="170">
        <f>COUNTIF('Rake Load'!C:C,Summary!B394)</f>
        <v>0</v>
      </c>
      <c r="E394" s="170">
        <f>SUMIF('Rake Load'!C:C,B394,'Rake Load'!K:K)</f>
        <v>0</v>
      </c>
      <c r="F394" s="44">
        <f>SUMIF('Rake Load'!C:C,B394,'Rake Load'!AZ:AZ)</f>
        <v>0</v>
      </c>
      <c r="G394" s="44" t="e">
        <f t="shared" si="151"/>
        <v>#DIV/0!</v>
      </c>
      <c r="H394" s="45" t="e">
        <f t="shared" si="152"/>
        <v>#DIV/0!</v>
      </c>
      <c r="I394" s="45" t="e">
        <f t="shared" si="153"/>
        <v>#DIV/0!</v>
      </c>
      <c r="J394" s="44">
        <f>SUMIF('Rake Load'!C:C,B394,'Rake Load'!DK:DK)</f>
        <v>0</v>
      </c>
      <c r="K394" s="50">
        <f t="shared" si="154"/>
        <v>0</v>
      </c>
      <c r="L394" s="50" t="e">
        <f t="shared" si="155"/>
        <v>#DIV/0!</v>
      </c>
      <c r="M394" s="59" t="e">
        <f t="shared" si="156"/>
        <v>#DIV/0!</v>
      </c>
      <c r="N394" s="59" t="e">
        <f t="shared" si="157"/>
        <v>#DIV/0!</v>
      </c>
      <c r="O394" s="480">
        <f>SUMIF(C$2:C394,C394,D$2:D394)</f>
        <v>0</v>
      </c>
      <c r="P394" s="42">
        <f>SUMIF(C$2:C394,C394,F$2:F394)</f>
        <v>0</v>
      </c>
      <c r="Q394" s="46" t="e">
        <f t="shared" si="158"/>
        <v>#DIV/0!</v>
      </c>
      <c r="R394" s="45" t="e">
        <f t="shared" si="159"/>
        <v>#DIV/0!</v>
      </c>
      <c r="S394" s="45" t="e">
        <f t="shared" si="160"/>
        <v>#DIV/0!</v>
      </c>
      <c r="T394" s="480">
        <f>SUM(D$2:D394)</f>
        <v>1165</v>
      </c>
      <c r="U394" s="47">
        <f>SUMIF(C$2:C394,C394,E$2:E394)</f>
        <v>0</v>
      </c>
      <c r="V394" s="47">
        <f>SUM(E$2:E394)</f>
        <v>4135631.2860000012</v>
      </c>
      <c r="W394" s="52">
        <f>SUM(F$2:F394)</f>
        <v>40857.731944444473</v>
      </c>
      <c r="X394" s="52">
        <f t="shared" si="161"/>
        <v>35.071014544587527</v>
      </c>
      <c r="Y394" s="45">
        <f t="shared" si="162"/>
        <v>1</v>
      </c>
      <c r="Z394" s="45">
        <f t="shared" si="163"/>
        <v>42</v>
      </c>
      <c r="AA394" s="47">
        <f>SUMIF('Rake Load'!C:C,Summary!B394,'Rake Load'!CA:CA)</f>
        <v>0</v>
      </c>
      <c r="AB394" s="47">
        <f>SUMIF(C$2:C394,C394,AA$2:AA394)</f>
        <v>0</v>
      </c>
      <c r="AC394" s="47">
        <f>SUM(AA$2:AA394)</f>
        <v>414.86111111113433</v>
      </c>
      <c r="AD394" s="52" t="e">
        <f t="shared" si="164"/>
        <v>#DIV/0!</v>
      </c>
      <c r="AE394" s="52" t="e">
        <f t="shared" si="165"/>
        <v>#DIV/0!</v>
      </c>
      <c r="AF394" s="52">
        <f t="shared" si="166"/>
        <v>0.35610395803530842</v>
      </c>
      <c r="AG394" s="47">
        <f>SUMIF(Unloader!B:B,Summary!B394,Unloader!M:M)</f>
        <v>0</v>
      </c>
      <c r="AH394" s="47">
        <f>SUMIF(C$2:C394,C394,AG$2:AG394)</f>
        <v>89988</v>
      </c>
      <c r="AI394" s="47">
        <f>SUM(AG$2:AG394)</f>
        <v>5010888</v>
      </c>
      <c r="AJ394" s="49">
        <f>SUMIF(Unloader!B:B,Summary!B394,Unloader!W:W)</f>
        <v>0</v>
      </c>
      <c r="AK394" s="49">
        <f>SUMIF(Unloader!B:B,Summary!B394,Unloader!AD:AD)+SUMIF(Unloader!B:B,Summary!B394,Unloader!BR:BR)+SUMIF(Unloader!B:B,Summary!B394,Unloader!BN:BN)</f>
        <v>0</v>
      </c>
      <c r="AL394" s="49">
        <f>SUMIF(C$2:C394,C394,AJ$2:AJ394)</f>
        <v>2.927083333333333</v>
      </c>
      <c r="AM394" s="49">
        <f>SUMIF(C$2:C394,C394,AK$2:AK394)</f>
        <v>3.472222222222222E-3</v>
      </c>
      <c r="AN394" s="37">
        <f t="shared" si="167"/>
        <v>1282.4893111638955</v>
      </c>
      <c r="AO394" s="37">
        <f>SUM(AJ$2:AJ394)</f>
        <v>155.96458333333337</v>
      </c>
      <c r="AP394" s="37">
        <f>SUM(AK$2:AK394)</f>
        <v>13.888194444444437</v>
      </c>
      <c r="AQ394" s="37">
        <f t="shared" si="168"/>
        <v>1469.5404467471526</v>
      </c>
    </row>
    <row r="395" spans="1:43">
      <c r="A395" s="166">
        <f t="shared" si="170"/>
        <v>394</v>
      </c>
      <c r="B395" s="478">
        <f t="shared" si="170"/>
        <v>41027</v>
      </c>
      <c r="C395" s="42">
        <f t="shared" si="150"/>
        <v>4</v>
      </c>
      <c r="D395" s="170">
        <f>COUNTIF('Rake Load'!C:C,Summary!B395)</f>
        <v>0</v>
      </c>
      <c r="E395" s="170">
        <f>SUMIF('Rake Load'!C:C,B395,'Rake Load'!K:K)</f>
        <v>0</v>
      </c>
      <c r="F395" s="44">
        <f>SUMIF('Rake Load'!C:C,B395,'Rake Load'!AZ:AZ)</f>
        <v>0</v>
      </c>
      <c r="G395" s="44" t="e">
        <f t="shared" si="151"/>
        <v>#DIV/0!</v>
      </c>
      <c r="H395" s="45" t="e">
        <f t="shared" si="152"/>
        <v>#DIV/0!</v>
      </c>
      <c r="I395" s="45" t="e">
        <f t="shared" si="153"/>
        <v>#DIV/0!</v>
      </c>
      <c r="J395" s="44">
        <f>SUMIF('Rake Load'!C:C,B395,'Rake Load'!DK:DK)</f>
        <v>0</v>
      </c>
      <c r="K395" s="50">
        <f t="shared" si="154"/>
        <v>0</v>
      </c>
      <c r="L395" s="50" t="e">
        <f t="shared" si="155"/>
        <v>#DIV/0!</v>
      </c>
      <c r="M395" s="59" t="e">
        <f t="shared" si="156"/>
        <v>#DIV/0!</v>
      </c>
      <c r="N395" s="59" t="e">
        <f t="shared" si="157"/>
        <v>#DIV/0!</v>
      </c>
      <c r="O395" s="480">
        <f>SUMIF(C$2:C395,C395,D$2:D395)</f>
        <v>0</v>
      </c>
      <c r="P395" s="42">
        <f>SUMIF(C$2:C395,C395,F$2:F395)</f>
        <v>0</v>
      </c>
      <c r="Q395" s="46" t="e">
        <f t="shared" si="158"/>
        <v>#DIV/0!</v>
      </c>
      <c r="R395" s="45" t="e">
        <f t="shared" si="159"/>
        <v>#DIV/0!</v>
      </c>
      <c r="S395" s="45" t="e">
        <f t="shared" si="160"/>
        <v>#DIV/0!</v>
      </c>
      <c r="T395" s="480">
        <f>SUM(D$2:D395)</f>
        <v>1165</v>
      </c>
      <c r="U395" s="47">
        <f>SUMIF(C$2:C395,C395,E$2:E395)</f>
        <v>0</v>
      </c>
      <c r="V395" s="47">
        <f>SUM(E$2:E395)</f>
        <v>4135631.2860000012</v>
      </c>
      <c r="W395" s="52">
        <f>SUM(F$2:F395)</f>
        <v>40857.731944444473</v>
      </c>
      <c r="X395" s="52">
        <f t="shared" si="161"/>
        <v>35.071014544587527</v>
      </c>
      <c r="Y395" s="45">
        <f t="shared" si="162"/>
        <v>1</v>
      </c>
      <c r="Z395" s="45">
        <f t="shared" si="163"/>
        <v>42</v>
      </c>
      <c r="AA395" s="47">
        <f>SUMIF('Rake Load'!C:C,Summary!B395,'Rake Load'!CA:CA)</f>
        <v>0</v>
      </c>
      <c r="AB395" s="47">
        <f>SUMIF(C$2:C395,C395,AA$2:AA395)</f>
        <v>0</v>
      </c>
      <c r="AC395" s="47">
        <f>SUM(AA$2:AA395)</f>
        <v>414.86111111113433</v>
      </c>
      <c r="AD395" s="52" t="e">
        <f t="shared" si="164"/>
        <v>#DIV/0!</v>
      </c>
      <c r="AE395" s="52" t="e">
        <f t="shared" si="165"/>
        <v>#DIV/0!</v>
      </c>
      <c r="AF395" s="52">
        <f t="shared" si="166"/>
        <v>0.35610395803530842</v>
      </c>
      <c r="AG395" s="47">
        <f>SUMIF(Unloader!B:B,Summary!B395,Unloader!M:M)</f>
        <v>0</v>
      </c>
      <c r="AH395" s="47">
        <f>SUMIF(C$2:C395,C395,AG$2:AG395)</f>
        <v>89988</v>
      </c>
      <c r="AI395" s="47">
        <f>SUM(AG$2:AG395)</f>
        <v>5010888</v>
      </c>
      <c r="AJ395" s="49">
        <f>SUMIF(Unloader!B:B,Summary!B395,Unloader!W:W)</f>
        <v>0</v>
      </c>
      <c r="AK395" s="49">
        <f>SUMIF(Unloader!B:B,Summary!B395,Unloader!AD:AD)+SUMIF(Unloader!B:B,Summary!B395,Unloader!BR:BR)+SUMIF(Unloader!B:B,Summary!B395,Unloader!BN:BN)</f>
        <v>0</v>
      </c>
      <c r="AL395" s="49">
        <f>SUMIF(C$2:C395,C395,AJ$2:AJ395)</f>
        <v>2.927083333333333</v>
      </c>
      <c r="AM395" s="49">
        <f>SUMIF(C$2:C395,C395,AK$2:AK395)</f>
        <v>3.472222222222222E-3</v>
      </c>
      <c r="AN395" s="37">
        <f t="shared" si="167"/>
        <v>1282.4893111638955</v>
      </c>
      <c r="AO395" s="37">
        <f>SUM(AJ$2:AJ395)</f>
        <v>155.96458333333337</v>
      </c>
      <c r="AP395" s="37">
        <f>SUM(AK$2:AK395)</f>
        <v>13.888194444444437</v>
      </c>
      <c r="AQ395" s="37">
        <f t="shared" si="168"/>
        <v>1469.5404467471526</v>
      </c>
    </row>
    <row r="396" spans="1:43">
      <c r="A396" s="166">
        <f t="shared" si="170"/>
        <v>395</v>
      </c>
      <c r="B396" s="478">
        <f t="shared" si="170"/>
        <v>41028</v>
      </c>
      <c r="C396" s="42">
        <f t="shared" si="150"/>
        <v>4</v>
      </c>
      <c r="D396" s="170">
        <f>COUNTIF('Rake Load'!C:C,Summary!B396)</f>
        <v>0</v>
      </c>
      <c r="E396" s="170">
        <f>SUMIF('Rake Load'!C:C,B396,'Rake Load'!K:K)</f>
        <v>0</v>
      </c>
      <c r="F396" s="44">
        <f>SUMIF('Rake Load'!C:C,B396,'Rake Load'!AZ:AZ)</f>
        <v>0</v>
      </c>
      <c r="G396" s="44" t="e">
        <f t="shared" si="151"/>
        <v>#DIV/0!</v>
      </c>
      <c r="H396" s="45" t="e">
        <f t="shared" si="152"/>
        <v>#DIV/0!</v>
      </c>
      <c r="I396" s="45" t="e">
        <f t="shared" si="153"/>
        <v>#DIV/0!</v>
      </c>
      <c r="J396" s="44">
        <f>SUMIF('Rake Load'!C:C,B396,'Rake Load'!DK:DK)</f>
        <v>0</v>
      </c>
      <c r="K396" s="50">
        <f t="shared" si="154"/>
        <v>0</v>
      </c>
      <c r="L396" s="50" t="e">
        <f t="shared" si="155"/>
        <v>#DIV/0!</v>
      </c>
      <c r="M396" s="59" t="e">
        <f t="shared" si="156"/>
        <v>#DIV/0!</v>
      </c>
      <c r="N396" s="59" t="e">
        <f t="shared" si="157"/>
        <v>#DIV/0!</v>
      </c>
      <c r="O396" s="480">
        <f>SUMIF(C$2:C396,C396,D$2:D396)</f>
        <v>0</v>
      </c>
      <c r="P396" s="42">
        <f>SUMIF(C$2:C396,C396,F$2:F396)</f>
        <v>0</v>
      </c>
      <c r="Q396" s="46" t="e">
        <f t="shared" si="158"/>
        <v>#DIV/0!</v>
      </c>
      <c r="R396" s="45" t="e">
        <f t="shared" si="159"/>
        <v>#DIV/0!</v>
      </c>
      <c r="S396" s="45" t="e">
        <f t="shared" si="160"/>
        <v>#DIV/0!</v>
      </c>
      <c r="T396" s="480">
        <f>SUM(D$2:D396)</f>
        <v>1165</v>
      </c>
      <c r="U396" s="47">
        <f>SUMIF(C$2:C396,C396,E$2:E396)</f>
        <v>0</v>
      </c>
      <c r="V396" s="47">
        <f>SUM(E$2:E396)</f>
        <v>4135631.2860000012</v>
      </c>
      <c r="W396" s="52">
        <f>SUM(F$2:F396)</f>
        <v>40857.731944444473</v>
      </c>
      <c r="X396" s="52">
        <f t="shared" si="161"/>
        <v>35.071014544587527</v>
      </c>
      <c r="Y396" s="45">
        <f t="shared" si="162"/>
        <v>1</v>
      </c>
      <c r="Z396" s="45">
        <f t="shared" si="163"/>
        <v>42</v>
      </c>
      <c r="AA396" s="47">
        <f>SUMIF('Rake Load'!C:C,Summary!B396,'Rake Load'!CA:CA)</f>
        <v>0</v>
      </c>
      <c r="AB396" s="47">
        <f>SUMIF(C$2:C396,C396,AA$2:AA396)</f>
        <v>0</v>
      </c>
      <c r="AC396" s="47">
        <f>SUM(AA$2:AA396)</f>
        <v>414.86111111113433</v>
      </c>
      <c r="AD396" s="52" t="e">
        <f t="shared" si="164"/>
        <v>#DIV/0!</v>
      </c>
      <c r="AE396" s="52" t="e">
        <f t="shared" si="165"/>
        <v>#DIV/0!</v>
      </c>
      <c r="AF396" s="52">
        <f t="shared" si="166"/>
        <v>0.35610395803530842</v>
      </c>
      <c r="AG396" s="47">
        <f>SUMIF(Unloader!B:B,Summary!B396,Unloader!M:M)</f>
        <v>0</v>
      </c>
      <c r="AH396" s="47">
        <f>SUMIF(C$2:C396,C396,AG$2:AG396)</f>
        <v>89988</v>
      </c>
      <c r="AI396" s="47">
        <f>SUM(AG$2:AG396)</f>
        <v>5010888</v>
      </c>
      <c r="AJ396" s="49">
        <f>SUMIF(Unloader!B:B,Summary!B396,Unloader!W:W)</f>
        <v>0</v>
      </c>
      <c r="AK396" s="49">
        <f>SUMIF(Unloader!B:B,Summary!B396,Unloader!AD:AD)+SUMIF(Unloader!B:B,Summary!B396,Unloader!BR:BR)+SUMIF(Unloader!B:B,Summary!B396,Unloader!BN:BN)</f>
        <v>0</v>
      </c>
      <c r="AL396" s="49">
        <f>SUMIF(C$2:C396,C396,AJ$2:AJ396)</f>
        <v>2.927083333333333</v>
      </c>
      <c r="AM396" s="49">
        <f>SUMIF(C$2:C396,C396,AK$2:AK396)</f>
        <v>3.472222222222222E-3</v>
      </c>
      <c r="AN396" s="37">
        <f t="shared" si="167"/>
        <v>1282.4893111638955</v>
      </c>
      <c r="AO396" s="37">
        <f>SUM(AJ$2:AJ396)</f>
        <v>155.96458333333337</v>
      </c>
      <c r="AP396" s="37">
        <f>SUM(AK$2:AK396)</f>
        <v>13.888194444444437</v>
      </c>
      <c r="AQ396" s="37">
        <f t="shared" si="168"/>
        <v>1469.5404467471526</v>
      </c>
    </row>
    <row r="397" spans="1:43">
      <c r="A397" s="166">
        <f t="shared" si="170"/>
        <v>396</v>
      </c>
      <c r="B397" s="478">
        <f t="shared" si="170"/>
        <v>41029</v>
      </c>
      <c r="C397" s="42">
        <f t="shared" si="150"/>
        <v>4</v>
      </c>
      <c r="D397" s="170">
        <f>COUNTIF('Rake Load'!C:C,Summary!B397)</f>
        <v>0</v>
      </c>
      <c r="E397" s="170">
        <f>SUMIF('Rake Load'!C:C,B397,'Rake Load'!K:K)</f>
        <v>0</v>
      </c>
      <c r="F397" s="44">
        <f>SUMIF('Rake Load'!C:C,B397,'Rake Load'!AZ:AZ)</f>
        <v>0</v>
      </c>
      <c r="G397" s="44" t="e">
        <f t="shared" si="151"/>
        <v>#DIV/0!</v>
      </c>
      <c r="H397" s="45" t="e">
        <f t="shared" si="152"/>
        <v>#DIV/0!</v>
      </c>
      <c r="I397" s="45" t="e">
        <f t="shared" si="153"/>
        <v>#DIV/0!</v>
      </c>
      <c r="J397" s="44">
        <f>SUMIF('Rake Load'!C:C,B397,'Rake Load'!DK:DK)</f>
        <v>0</v>
      </c>
      <c r="K397" s="50">
        <f t="shared" si="154"/>
        <v>0</v>
      </c>
      <c r="L397" s="50" t="e">
        <f t="shared" si="155"/>
        <v>#DIV/0!</v>
      </c>
      <c r="M397" s="59" t="e">
        <f t="shared" si="156"/>
        <v>#DIV/0!</v>
      </c>
      <c r="N397" s="59" t="e">
        <f t="shared" si="157"/>
        <v>#DIV/0!</v>
      </c>
      <c r="O397" s="480">
        <f>SUMIF(C$2:C397,C397,D$2:D397)</f>
        <v>0</v>
      </c>
      <c r="P397" s="42">
        <f>SUMIF(C$2:C397,C397,F$2:F397)</f>
        <v>0</v>
      </c>
      <c r="Q397" s="46" t="e">
        <f t="shared" si="158"/>
        <v>#DIV/0!</v>
      </c>
      <c r="R397" s="45" t="e">
        <f t="shared" si="159"/>
        <v>#DIV/0!</v>
      </c>
      <c r="S397" s="45" t="e">
        <f t="shared" si="160"/>
        <v>#DIV/0!</v>
      </c>
      <c r="T397" s="480">
        <f>SUM(D$2:D397)</f>
        <v>1165</v>
      </c>
      <c r="U397" s="47">
        <f>SUMIF(C$2:C397,C397,E$2:E397)</f>
        <v>0</v>
      </c>
      <c r="V397" s="47">
        <f>SUM(E$2:E397)</f>
        <v>4135631.2860000012</v>
      </c>
      <c r="W397" s="52">
        <f>SUM(F$2:F397)</f>
        <v>40857.731944444473</v>
      </c>
      <c r="X397" s="52">
        <f t="shared" si="161"/>
        <v>35.071014544587527</v>
      </c>
      <c r="Y397" s="45">
        <f t="shared" si="162"/>
        <v>1</v>
      </c>
      <c r="Z397" s="45">
        <f t="shared" si="163"/>
        <v>42</v>
      </c>
      <c r="AA397" s="47">
        <f>SUMIF('Rake Load'!C:C,Summary!B397,'Rake Load'!CA:CA)</f>
        <v>0</v>
      </c>
      <c r="AB397" s="47">
        <f>SUMIF(C$2:C397,C397,AA$2:AA397)</f>
        <v>0</v>
      </c>
      <c r="AC397" s="47">
        <f>SUM(AA$2:AA397)</f>
        <v>414.86111111113433</v>
      </c>
      <c r="AD397" s="52" t="e">
        <f t="shared" si="164"/>
        <v>#DIV/0!</v>
      </c>
      <c r="AE397" s="52" t="e">
        <f t="shared" si="165"/>
        <v>#DIV/0!</v>
      </c>
      <c r="AF397" s="52">
        <f t="shared" si="166"/>
        <v>0.35610395803530842</v>
      </c>
      <c r="AG397" s="47">
        <f>SUMIF(Unloader!B:B,Summary!B397,Unloader!M:M)</f>
        <v>0</v>
      </c>
      <c r="AH397" s="47">
        <f>SUMIF(C$2:C397,C397,AG$2:AG397)</f>
        <v>89988</v>
      </c>
      <c r="AI397" s="47">
        <f>SUM(AG$2:AG397)</f>
        <v>5010888</v>
      </c>
      <c r="AJ397" s="49">
        <f>SUMIF(Unloader!B:B,Summary!B397,Unloader!W:W)</f>
        <v>0</v>
      </c>
      <c r="AK397" s="49">
        <f>SUMIF(Unloader!B:B,Summary!B397,Unloader!AD:AD)+SUMIF(Unloader!B:B,Summary!B397,Unloader!BR:BR)+SUMIF(Unloader!B:B,Summary!B397,Unloader!BN:BN)</f>
        <v>0</v>
      </c>
      <c r="AL397" s="49">
        <f>SUMIF(C$2:C397,C397,AJ$2:AJ397)</f>
        <v>2.927083333333333</v>
      </c>
      <c r="AM397" s="49">
        <f>SUMIF(C$2:C397,C397,AK$2:AK397)</f>
        <v>3.472222222222222E-3</v>
      </c>
      <c r="AN397" s="37">
        <f t="shared" si="167"/>
        <v>1282.4893111638955</v>
      </c>
      <c r="AO397" s="37">
        <f>SUM(AJ$2:AJ397)</f>
        <v>155.96458333333337</v>
      </c>
      <c r="AP397" s="37">
        <f>SUM(AK$2:AK397)</f>
        <v>13.888194444444437</v>
      </c>
      <c r="AQ397" s="37">
        <f t="shared" si="168"/>
        <v>1469.5404467471526</v>
      </c>
    </row>
    <row r="398" spans="1:43">
      <c r="A398" s="166">
        <f t="shared" si="170"/>
        <v>397</v>
      </c>
      <c r="B398" s="478">
        <f t="shared" si="170"/>
        <v>41030</v>
      </c>
      <c r="C398" s="42">
        <f t="shared" si="150"/>
        <v>5</v>
      </c>
      <c r="D398" s="170">
        <f>COUNTIF('Rake Load'!C:C,Summary!B398)</f>
        <v>0</v>
      </c>
      <c r="E398" s="170">
        <f>SUMIF('Rake Load'!C:C,B398,'Rake Load'!K:K)</f>
        <v>0</v>
      </c>
      <c r="F398" s="44">
        <f>SUMIF('Rake Load'!C:C,B398,'Rake Load'!AZ:AZ)</f>
        <v>0</v>
      </c>
      <c r="G398" s="44" t="e">
        <f t="shared" si="151"/>
        <v>#DIV/0!</v>
      </c>
      <c r="H398" s="45" t="e">
        <f t="shared" si="152"/>
        <v>#DIV/0!</v>
      </c>
      <c r="I398" s="45" t="e">
        <f t="shared" si="153"/>
        <v>#DIV/0!</v>
      </c>
      <c r="J398" s="44">
        <f>SUMIF('Rake Load'!C:C,B398,'Rake Load'!DK:DK)</f>
        <v>0</v>
      </c>
      <c r="K398" s="50">
        <f t="shared" si="154"/>
        <v>0</v>
      </c>
      <c r="L398" s="50" t="e">
        <f t="shared" si="155"/>
        <v>#DIV/0!</v>
      </c>
      <c r="M398" s="59" t="e">
        <f t="shared" si="156"/>
        <v>#DIV/0!</v>
      </c>
      <c r="N398" s="59" t="e">
        <f t="shared" si="157"/>
        <v>#DIV/0!</v>
      </c>
      <c r="O398" s="480">
        <f>SUMIF(C$2:C398,C398,D$2:D398)</f>
        <v>19</v>
      </c>
      <c r="P398" s="42">
        <f>SUMIF(C$2:C398,C398,F$2:F398)</f>
        <v>3.9368055555549084</v>
      </c>
      <c r="Q398" s="46">
        <f t="shared" si="158"/>
        <v>0.20720029239762675</v>
      </c>
      <c r="R398" s="45">
        <f t="shared" si="159"/>
        <v>4</v>
      </c>
      <c r="S398" s="45">
        <f t="shared" si="160"/>
        <v>58</v>
      </c>
      <c r="T398" s="480">
        <f>SUM(D$2:D398)</f>
        <v>1165</v>
      </c>
      <c r="U398" s="47">
        <f>SUMIF(C$2:C398,C398,E$2:E398)</f>
        <v>65912.069999999992</v>
      </c>
      <c r="V398" s="47">
        <f>SUM(E$2:E398)</f>
        <v>4135631.2860000012</v>
      </c>
      <c r="W398" s="52">
        <f>SUM(F$2:F398)</f>
        <v>40857.731944444473</v>
      </c>
      <c r="X398" s="52">
        <f t="shared" si="161"/>
        <v>35.071014544587527</v>
      </c>
      <c r="Y398" s="45">
        <f t="shared" si="162"/>
        <v>1</v>
      </c>
      <c r="Z398" s="45">
        <f t="shared" si="163"/>
        <v>42</v>
      </c>
      <c r="AA398" s="47">
        <f>SUMIF('Rake Load'!C:C,Summary!B398,'Rake Load'!CA:CA)</f>
        <v>0</v>
      </c>
      <c r="AB398" s="47">
        <f>SUMIF(C$2:C398,C398,AA$2:AA398)</f>
        <v>8.4375000000192415</v>
      </c>
      <c r="AC398" s="47">
        <f>SUM(AA$2:AA398)</f>
        <v>414.86111111113433</v>
      </c>
      <c r="AD398" s="52" t="e">
        <f t="shared" si="164"/>
        <v>#DIV/0!</v>
      </c>
      <c r="AE398" s="52">
        <f t="shared" si="165"/>
        <v>0.44407894736943376</v>
      </c>
      <c r="AF398" s="52">
        <f t="shared" si="166"/>
        <v>0.35610395803530842</v>
      </c>
      <c r="AG398" s="47">
        <f>SUMIF(Unloader!B:B,Summary!B398,Unloader!M:M)</f>
        <v>0</v>
      </c>
      <c r="AH398" s="47">
        <f>SUMIF(C$2:C398,C398,AG$2:AG398)</f>
        <v>105760</v>
      </c>
      <c r="AI398" s="47">
        <f>SUM(AG$2:AG398)</f>
        <v>5010888</v>
      </c>
      <c r="AJ398" s="49">
        <f>SUMIF(Unloader!B:B,Summary!B398,Unloader!W:W)</f>
        <v>0</v>
      </c>
      <c r="AK398" s="49">
        <f>SUMIF(Unloader!B:B,Summary!B398,Unloader!AD:AD)+SUMIF(Unloader!B:B,Summary!B398,Unloader!BR:BR)+SUMIF(Unloader!B:B,Summary!B398,Unloader!BN:BN)</f>
        <v>0</v>
      </c>
      <c r="AL398" s="49">
        <f>SUMIF(C$2:C398,C398,AJ$2:AJ398)</f>
        <v>3.791666666666667</v>
      </c>
      <c r="AM398" s="49">
        <f>SUMIF(C$2:C398,C398,AK$2:AK398)</f>
        <v>0.15625</v>
      </c>
      <c r="AN398" s="37">
        <f t="shared" si="167"/>
        <v>1212.1489971346703</v>
      </c>
      <c r="AO398" s="37">
        <f>SUM(AJ$2:AJ398)</f>
        <v>155.96458333333337</v>
      </c>
      <c r="AP398" s="37">
        <f>SUM(AK$2:AK398)</f>
        <v>13.888194444444437</v>
      </c>
      <c r="AQ398" s="37">
        <f t="shared" si="168"/>
        <v>1469.5404467471526</v>
      </c>
    </row>
    <row r="399" spans="1:43">
      <c r="A399" s="166">
        <f t="shared" si="170"/>
        <v>398</v>
      </c>
      <c r="B399" s="478">
        <f t="shared" si="170"/>
        <v>41031</v>
      </c>
      <c r="C399" s="42">
        <f t="shared" si="150"/>
        <v>5</v>
      </c>
      <c r="D399" s="170">
        <f>COUNTIF('Rake Load'!C:C,Summary!B399)</f>
        <v>0</v>
      </c>
      <c r="E399" s="170">
        <f>SUMIF('Rake Load'!C:C,B399,'Rake Load'!K:K)</f>
        <v>0</v>
      </c>
      <c r="F399" s="44">
        <f>SUMIF('Rake Load'!C:C,B399,'Rake Load'!AZ:AZ)</f>
        <v>0</v>
      </c>
      <c r="G399" s="44" t="e">
        <f t="shared" si="151"/>
        <v>#DIV/0!</v>
      </c>
      <c r="H399" s="45" t="e">
        <f t="shared" si="152"/>
        <v>#DIV/0!</v>
      </c>
      <c r="I399" s="45" t="e">
        <f t="shared" si="153"/>
        <v>#DIV/0!</v>
      </c>
      <c r="J399" s="44">
        <f>SUMIF('Rake Load'!C:C,B399,'Rake Load'!DK:DK)</f>
        <v>0</v>
      </c>
      <c r="K399" s="50">
        <f t="shared" si="154"/>
        <v>0</v>
      </c>
      <c r="L399" s="50" t="e">
        <f t="shared" si="155"/>
        <v>#DIV/0!</v>
      </c>
      <c r="M399" s="59" t="e">
        <f t="shared" si="156"/>
        <v>#DIV/0!</v>
      </c>
      <c r="N399" s="59" t="e">
        <f t="shared" si="157"/>
        <v>#DIV/0!</v>
      </c>
      <c r="O399" s="480">
        <f>SUMIF(C$2:C399,C399,D$2:D399)</f>
        <v>19</v>
      </c>
      <c r="P399" s="42">
        <f>SUMIF(C$2:C399,C399,F$2:F399)</f>
        <v>3.9368055555549084</v>
      </c>
      <c r="Q399" s="46">
        <f t="shared" si="158"/>
        <v>0.20720029239762675</v>
      </c>
      <c r="R399" s="45">
        <f t="shared" si="159"/>
        <v>4</v>
      </c>
      <c r="S399" s="45">
        <f t="shared" si="160"/>
        <v>58</v>
      </c>
      <c r="T399" s="480">
        <f>SUM(D$2:D399)</f>
        <v>1165</v>
      </c>
      <c r="U399" s="47">
        <f>SUMIF(C$2:C399,C399,E$2:E399)</f>
        <v>65912.069999999992</v>
      </c>
      <c r="V399" s="47">
        <f>SUM(E$2:E399)</f>
        <v>4135631.2860000012</v>
      </c>
      <c r="W399" s="52">
        <f>SUM(F$2:F399)</f>
        <v>40857.731944444473</v>
      </c>
      <c r="X399" s="52">
        <f t="shared" si="161"/>
        <v>35.071014544587527</v>
      </c>
      <c r="Y399" s="45">
        <f t="shared" si="162"/>
        <v>1</v>
      </c>
      <c r="Z399" s="45">
        <f t="shared" si="163"/>
        <v>42</v>
      </c>
      <c r="AA399" s="47">
        <f>SUMIF('Rake Load'!C:C,Summary!B399,'Rake Load'!CA:CA)</f>
        <v>0</v>
      </c>
      <c r="AB399" s="47">
        <f>SUMIF(C$2:C399,C399,AA$2:AA399)</f>
        <v>8.4375000000192415</v>
      </c>
      <c r="AC399" s="47">
        <f>SUM(AA$2:AA399)</f>
        <v>414.86111111113433</v>
      </c>
      <c r="AD399" s="52" t="e">
        <f t="shared" si="164"/>
        <v>#DIV/0!</v>
      </c>
      <c r="AE399" s="52">
        <f t="shared" si="165"/>
        <v>0.44407894736943376</v>
      </c>
      <c r="AF399" s="52">
        <f t="shared" si="166"/>
        <v>0.35610395803530842</v>
      </c>
      <c r="AG399" s="47">
        <f>SUMIF(Unloader!B:B,Summary!B399,Unloader!M:M)</f>
        <v>0</v>
      </c>
      <c r="AH399" s="47">
        <f>SUMIF(C$2:C399,C399,AG$2:AG399)</f>
        <v>105760</v>
      </c>
      <c r="AI399" s="47">
        <f>SUM(AG$2:AG399)</f>
        <v>5010888</v>
      </c>
      <c r="AJ399" s="49">
        <f>SUMIF(Unloader!B:B,Summary!B399,Unloader!W:W)</f>
        <v>0</v>
      </c>
      <c r="AK399" s="49">
        <f>SUMIF(Unloader!B:B,Summary!B399,Unloader!AD:AD)+SUMIF(Unloader!B:B,Summary!B399,Unloader!BR:BR)+SUMIF(Unloader!B:B,Summary!B399,Unloader!BN:BN)</f>
        <v>0</v>
      </c>
      <c r="AL399" s="49">
        <f>SUMIF(C$2:C399,C399,AJ$2:AJ399)</f>
        <v>3.791666666666667</v>
      </c>
      <c r="AM399" s="49">
        <f>SUMIF(C$2:C399,C399,AK$2:AK399)</f>
        <v>0.15625</v>
      </c>
      <c r="AN399" s="37">
        <f t="shared" si="167"/>
        <v>1212.1489971346703</v>
      </c>
      <c r="AO399" s="37">
        <f>SUM(AJ$2:AJ399)</f>
        <v>155.96458333333337</v>
      </c>
      <c r="AP399" s="37">
        <f>SUM(AK$2:AK399)</f>
        <v>13.888194444444437</v>
      </c>
      <c r="AQ399" s="37">
        <f t="shared" si="168"/>
        <v>1469.5404467471526</v>
      </c>
    </row>
    <row r="400" spans="1:43">
      <c r="A400" s="166">
        <f t="shared" si="170"/>
        <v>399</v>
      </c>
      <c r="B400" s="478">
        <f t="shared" si="170"/>
        <v>41032</v>
      </c>
      <c r="C400" s="42">
        <f t="shared" si="150"/>
        <v>5</v>
      </c>
      <c r="D400" s="170">
        <f>COUNTIF('Rake Load'!C:C,Summary!B400)</f>
        <v>0</v>
      </c>
      <c r="E400" s="170">
        <f>SUMIF('Rake Load'!C:C,B400,'Rake Load'!K:K)</f>
        <v>0</v>
      </c>
      <c r="F400" s="44">
        <f>SUMIF('Rake Load'!C:C,B400,'Rake Load'!AZ:AZ)</f>
        <v>0</v>
      </c>
      <c r="G400" s="44" t="e">
        <f t="shared" si="151"/>
        <v>#DIV/0!</v>
      </c>
      <c r="H400" s="45" t="e">
        <f t="shared" si="152"/>
        <v>#DIV/0!</v>
      </c>
      <c r="I400" s="45" t="e">
        <f t="shared" si="153"/>
        <v>#DIV/0!</v>
      </c>
      <c r="J400" s="44">
        <f>SUMIF('Rake Load'!C:C,B400,'Rake Load'!DK:DK)</f>
        <v>0</v>
      </c>
      <c r="K400" s="50">
        <f t="shared" si="154"/>
        <v>0</v>
      </c>
      <c r="L400" s="50" t="e">
        <f t="shared" si="155"/>
        <v>#DIV/0!</v>
      </c>
      <c r="M400" s="59" t="e">
        <f t="shared" si="156"/>
        <v>#DIV/0!</v>
      </c>
      <c r="N400" s="59" t="e">
        <f t="shared" si="157"/>
        <v>#DIV/0!</v>
      </c>
      <c r="O400" s="480">
        <f>SUMIF(C$2:C400,C400,D$2:D400)</f>
        <v>19</v>
      </c>
      <c r="P400" s="42">
        <f>SUMIF(C$2:C400,C400,F$2:F400)</f>
        <v>3.9368055555549084</v>
      </c>
      <c r="Q400" s="46">
        <f t="shared" si="158"/>
        <v>0.20720029239762675</v>
      </c>
      <c r="R400" s="45">
        <f t="shared" si="159"/>
        <v>4</v>
      </c>
      <c r="S400" s="45">
        <f t="shared" si="160"/>
        <v>58</v>
      </c>
      <c r="T400" s="480">
        <f>SUM(D$2:D400)</f>
        <v>1165</v>
      </c>
      <c r="U400" s="47">
        <f>SUMIF(C$2:C400,C400,E$2:E400)</f>
        <v>65912.069999999992</v>
      </c>
      <c r="V400" s="47">
        <f>SUM(E$2:E400)</f>
        <v>4135631.2860000012</v>
      </c>
      <c r="W400" s="52">
        <f>SUM(F$2:F400)</f>
        <v>40857.731944444473</v>
      </c>
      <c r="X400" s="52">
        <f t="shared" si="161"/>
        <v>35.071014544587527</v>
      </c>
      <c r="Y400" s="45">
        <f t="shared" si="162"/>
        <v>1</v>
      </c>
      <c r="Z400" s="45">
        <f t="shared" si="163"/>
        <v>42</v>
      </c>
      <c r="AA400" s="47">
        <f>SUMIF('Rake Load'!C:C,Summary!B400,'Rake Load'!CA:CA)</f>
        <v>0</v>
      </c>
      <c r="AB400" s="47">
        <f>SUMIF(C$2:C400,C400,AA$2:AA400)</f>
        <v>8.4375000000192415</v>
      </c>
      <c r="AC400" s="47">
        <f>SUM(AA$2:AA400)</f>
        <v>414.86111111113433</v>
      </c>
      <c r="AD400" s="52" t="e">
        <f t="shared" si="164"/>
        <v>#DIV/0!</v>
      </c>
      <c r="AE400" s="52">
        <f t="shared" si="165"/>
        <v>0.44407894736943376</v>
      </c>
      <c r="AF400" s="52">
        <f t="shared" si="166"/>
        <v>0.35610395803530842</v>
      </c>
      <c r="AG400" s="47">
        <f>SUMIF(Unloader!B:B,Summary!B400,Unloader!M:M)</f>
        <v>0</v>
      </c>
      <c r="AH400" s="47">
        <f>SUMIF(C$2:C400,C400,AG$2:AG400)</f>
        <v>105760</v>
      </c>
      <c r="AI400" s="47">
        <f>SUM(AG$2:AG400)</f>
        <v>5010888</v>
      </c>
      <c r="AJ400" s="49">
        <f>SUMIF(Unloader!B:B,Summary!B400,Unloader!W:W)</f>
        <v>0</v>
      </c>
      <c r="AK400" s="49">
        <f>SUMIF(Unloader!B:B,Summary!B400,Unloader!AD:AD)+SUMIF(Unloader!B:B,Summary!B400,Unloader!BR:BR)+SUMIF(Unloader!B:B,Summary!B400,Unloader!BN:BN)</f>
        <v>0</v>
      </c>
      <c r="AL400" s="49">
        <f>SUMIF(C$2:C400,C400,AJ$2:AJ400)</f>
        <v>3.791666666666667</v>
      </c>
      <c r="AM400" s="49">
        <f>SUMIF(C$2:C400,C400,AK$2:AK400)</f>
        <v>0.15625</v>
      </c>
      <c r="AN400" s="37">
        <f t="shared" si="167"/>
        <v>1212.1489971346703</v>
      </c>
      <c r="AO400" s="37">
        <f>SUM(AJ$2:AJ400)</f>
        <v>155.96458333333337</v>
      </c>
      <c r="AP400" s="37">
        <f>SUM(AK$2:AK400)</f>
        <v>13.888194444444437</v>
      </c>
      <c r="AQ400" s="37">
        <f t="shared" si="168"/>
        <v>1469.5404467471526</v>
      </c>
    </row>
    <row r="401" spans="1:43">
      <c r="A401" s="166">
        <f t="shared" si="170"/>
        <v>400</v>
      </c>
      <c r="B401" s="478">
        <f t="shared" si="170"/>
        <v>41033</v>
      </c>
      <c r="C401" s="42">
        <f t="shared" si="150"/>
        <v>5</v>
      </c>
      <c r="D401" s="170">
        <f>COUNTIF('Rake Load'!C:C,Summary!B401)</f>
        <v>0</v>
      </c>
      <c r="E401" s="170">
        <f>SUMIF('Rake Load'!C:C,B401,'Rake Load'!K:K)</f>
        <v>0</v>
      </c>
      <c r="F401" s="44">
        <f>SUMIF('Rake Load'!C:C,B401,'Rake Load'!AZ:AZ)</f>
        <v>0</v>
      </c>
      <c r="G401" s="44" t="e">
        <f t="shared" si="151"/>
        <v>#DIV/0!</v>
      </c>
      <c r="H401" s="45" t="e">
        <f t="shared" si="152"/>
        <v>#DIV/0!</v>
      </c>
      <c r="I401" s="45" t="e">
        <f t="shared" si="153"/>
        <v>#DIV/0!</v>
      </c>
      <c r="J401" s="44">
        <f>SUMIF('Rake Load'!C:C,B401,'Rake Load'!DK:DK)</f>
        <v>0</v>
      </c>
      <c r="K401" s="50">
        <f t="shared" si="154"/>
        <v>0</v>
      </c>
      <c r="L401" s="50" t="e">
        <f t="shared" si="155"/>
        <v>#DIV/0!</v>
      </c>
      <c r="M401" s="59" t="e">
        <f t="shared" si="156"/>
        <v>#DIV/0!</v>
      </c>
      <c r="N401" s="59" t="e">
        <f t="shared" si="157"/>
        <v>#DIV/0!</v>
      </c>
      <c r="O401" s="480">
        <f>SUMIF(C$2:C401,C401,D$2:D401)</f>
        <v>19</v>
      </c>
      <c r="P401" s="42">
        <f>SUMIF(C$2:C401,C401,F$2:F401)</f>
        <v>3.9368055555549084</v>
      </c>
      <c r="Q401" s="46">
        <f t="shared" si="158"/>
        <v>0.20720029239762675</v>
      </c>
      <c r="R401" s="45">
        <f t="shared" si="159"/>
        <v>4</v>
      </c>
      <c r="S401" s="45">
        <f t="shared" si="160"/>
        <v>58</v>
      </c>
      <c r="T401" s="480">
        <f>SUM(D$2:D401)</f>
        <v>1165</v>
      </c>
      <c r="U401" s="47">
        <f>SUMIF(C$2:C401,C401,E$2:E401)</f>
        <v>65912.069999999992</v>
      </c>
      <c r="V401" s="47">
        <f>SUM(E$2:E401)</f>
        <v>4135631.2860000012</v>
      </c>
      <c r="W401" s="52">
        <f>SUM(F$2:F401)</f>
        <v>40857.731944444473</v>
      </c>
      <c r="X401" s="52">
        <f t="shared" si="161"/>
        <v>35.071014544587527</v>
      </c>
      <c r="Y401" s="45">
        <f t="shared" si="162"/>
        <v>1</v>
      </c>
      <c r="Z401" s="45">
        <f t="shared" si="163"/>
        <v>42</v>
      </c>
      <c r="AA401" s="47">
        <f>SUMIF('Rake Load'!C:C,Summary!B401,'Rake Load'!CA:CA)</f>
        <v>0</v>
      </c>
      <c r="AB401" s="47">
        <f>SUMIF(C$2:C401,C401,AA$2:AA401)</f>
        <v>8.4375000000192415</v>
      </c>
      <c r="AC401" s="47">
        <f>SUM(AA$2:AA401)</f>
        <v>414.86111111113433</v>
      </c>
      <c r="AD401" s="52" t="e">
        <f t="shared" si="164"/>
        <v>#DIV/0!</v>
      </c>
      <c r="AE401" s="52">
        <f t="shared" si="165"/>
        <v>0.44407894736943376</v>
      </c>
      <c r="AF401" s="52">
        <f t="shared" si="166"/>
        <v>0.35610395803530842</v>
      </c>
      <c r="AG401" s="47">
        <f>SUMIF(Unloader!B:B,Summary!B401,Unloader!M:M)</f>
        <v>0</v>
      </c>
      <c r="AH401" s="47">
        <f>SUMIF(C$2:C401,C401,AG$2:AG401)</f>
        <v>105760</v>
      </c>
      <c r="AI401" s="47">
        <f>SUM(AG$2:AG401)</f>
        <v>5010888</v>
      </c>
      <c r="AJ401" s="49">
        <f>SUMIF(Unloader!B:B,Summary!B401,Unloader!W:W)</f>
        <v>0</v>
      </c>
      <c r="AK401" s="49">
        <f>SUMIF(Unloader!B:B,Summary!B401,Unloader!AD:AD)+SUMIF(Unloader!B:B,Summary!B401,Unloader!BR:BR)+SUMIF(Unloader!B:B,Summary!B401,Unloader!BN:BN)</f>
        <v>0</v>
      </c>
      <c r="AL401" s="49">
        <f>SUMIF(C$2:C401,C401,AJ$2:AJ401)</f>
        <v>3.791666666666667</v>
      </c>
      <c r="AM401" s="49">
        <f>SUMIF(C$2:C401,C401,AK$2:AK401)</f>
        <v>0.15625</v>
      </c>
      <c r="AN401" s="37">
        <f t="shared" si="167"/>
        <v>1212.1489971346703</v>
      </c>
      <c r="AO401" s="37">
        <f>SUM(AJ$2:AJ401)</f>
        <v>155.96458333333337</v>
      </c>
      <c r="AP401" s="37">
        <f>SUM(AK$2:AK401)</f>
        <v>13.888194444444437</v>
      </c>
      <c r="AQ401" s="37">
        <f t="shared" si="168"/>
        <v>1469.5404467471526</v>
      </c>
    </row>
    <row r="402" spans="1:43">
      <c r="A402" s="166">
        <f t="shared" si="170"/>
        <v>401</v>
      </c>
      <c r="B402" s="478">
        <f t="shared" si="170"/>
        <v>41034</v>
      </c>
      <c r="C402" s="42">
        <f t="shared" si="150"/>
        <v>5</v>
      </c>
      <c r="D402" s="170">
        <f>COUNTIF('Rake Load'!C:C,Summary!B402)</f>
        <v>0</v>
      </c>
      <c r="E402" s="170">
        <f>SUMIF('Rake Load'!C:C,B402,'Rake Load'!K:K)</f>
        <v>0</v>
      </c>
      <c r="F402" s="44">
        <f>SUMIF('Rake Load'!C:C,B402,'Rake Load'!AZ:AZ)</f>
        <v>0</v>
      </c>
      <c r="G402" s="44" t="e">
        <f t="shared" si="151"/>
        <v>#DIV/0!</v>
      </c>
      <c r="H402" s="45" t="e">
        <f t="shared" si="152"/>
        <v>#DIV/0!</v>
      </c>
      <c r="I402" s="45" t="e">
        <f t="shared" si="153"/>
        <v>#DIV/0!</v>
      </c>
      <c r="J402" s="44">
        <f>SUMIF('Rake Load'!C:C,B402,'Rake Load'!DK:DK)</f>
        <v>0</v>
      </c>
      <c r="K402" s="50">
        <f t="shared" si="154"/>
        <v>0</v>
      </c>
      <c r="L402" s="50" t="e">
        <f t="shared" si="155"/>
        <v>#DIV/0!</v>
      </c>
      <c r="M402" s="59" t="e">
        <f t="shared" si="156"/>
        <v>#DIV/0!</v>
      </c>
      <c r="N402" s="59" t="e">
        <f t="shared" si="157"/>
        <v>#DIV/0!</v>
      </c>
      <c r="O402" s="480">
        <f>SUMIF(C$2:C402,C402,D$2:D402)</f>
        <v>19</v>
      </c>
      <c r="P402" s="42">
        <f>SUMIF(C$2:C402,C402,F$2:F402)</f>
        <v>3.9368055555549084</v>
      </c>
      <c r="Q402" s="46">
        <f t="shared" si="158"/>
        <v>0.20720029239762675</v>
      </c>
      <c r="R402" s="45">
        <f t="shared" si="159"/>
        <v>4</v>
      </c>
      <c r="S402" s="45">
        <f t="shared" si="160"/>
        <v>58</v>
      </c>
      <c r="T402" s="480">
        <f>SUM(D$2:D402)</f>
        <v>1165</v>
      </c>
      <c r="U402" s="47">
        <f>SUMIF(C$2:C402,C402,E$2:E402)</f>
        <v>65912.069999999992</v>
      </c>
      <c r="V402" s="47">
        <f>SUM(E$2:E402)</f>
        <v>4135631.2860000012</v>
      </c>
      <c r="W402" s="52">
        <f>SUM(F$2:F402)</f>
        <v>40857.731944444473</v>
      </c>
      <c r="X402" s="52">
        <f t="shared" si="161"/>
        <v>35.071014544587527</v>
      </c>
      <c r="Y402" s="45">
        <f t="shared" si="162"/>
        <v>1</v>
      </c>
      <c r="Z402" s="45">
        <f t="shared" si="163"/>
        <v>42</v>
      </c>
      <c r="AA402" s="47">
        <f>SUMIF('Rake Load'!C:C,Summary!B402,'Rake Load'!CA:CA)</f>
        <v>0</v>
      </c>
      <c r="AB402" s="47">
        <f>SUMIF(C$2:C402,C402,AA$2:AA402)</f>
        <v>8.4375000000192415</v>
      </c>
      <c r="AC402" s="47">
        <f>SUM(AA$2:AA402)</f>
        <v>414.86111111113433</v>
      </c>
      <c r="AD402" s="52" t="e">
        <f t="shared" si="164"/>
        <v>#DIV/0!</v>
      </c>
      <c r="AE402" s="52">
        <f t="shared" si="165"/>
        <v>0.44407894736943376</v>
      </c>
      <c r="AF402" s="52">
        <f t="shared" si="166"/>
        <v>0.35610395803530842</v>
      </c>
      <c r="AG402" s="47">
        <f>SUMIF(Unloader!B:B,Summary!B402,Unloader!M:M)</f>
        <v>0</v>
      </c>
      <c r="AH402" s="47">
        <f>SUMIF(C$2:C402,C402,AG$2:AG402)</f>
        <v>105760</v>
      </c>
      <c r="AI402" s="47">
        <f>SUM(AG$2:AG402)</f>
        <v>5010888</v>
      </c>
      <c r="AJ402" s="49">
        <f>SUMIF(Unloader!B:B,Summary!B402,Unloader!W:W)</f>
        <v>0</v>
      </c>
      <c r="AK402" s="49">
        <f>SUMIF(Unloader!B:B,Summary!B402,Unloader!AD:AD)+SUMIF(Unloader!B:B,Summary!B402,Unloader!BR:BR)+SUMIF(Unloader!B:B,Summary!B402,Unloader!BN:BN)</f>
        <v>0</v>
      </c>
      <c r="AL402" s="49">
        <f>SUMIF(C$2:C402,C402,AJ$2:AJ402)</f>
        <v>3.791666666666667</v>
      </c>
      <c r="AM402" s="49">
        <f>SUMIF(C$2:C402,C402,AK$2:AK402)</f>
        <v>0.15625</v>
      </c>
      <c r="AN402" s="37">
        <f t="shared" si="167"/>
        <v>1212.1489971346703</v>
      </c>
      <c r="AO402" s="37">
        <f>SUM(AJ$2:AJ402)</f>
        <v>155.96458333333337</v>
      </c>
      <c r="AP402" s="37">
        <f>SUM(AK$2:AK402)</f>
        <v>13.888194444444437</v>
      </c>
      <c r="AQ402" s="37">
        <f t="shared" si="168"/>
        <v>1469.5404467471526</v>
      </c>
    </row>
    <row r="403" spans="1:43">
      <c r="A403" s="166">
        <f t="shared" si="170"/>
        <v>402</v>
      </c>
      <c r="B403" s="478">
        <f t="shared" si="170"/>
        <v>41035</v>
      </c>
      <c r="C403" s="42">
        <f t="shared" si="150"/>
        <v>5</v>
      </c>
      <c r="D403" s="170">
        <f>COUNTIF('Rake Load'!C:C,Summary!B403)</f>
        <v>0</v>
      </c>
      <c r="E403" s="170">
        <f>SUMIF('Rake Load'!C:C,B403,'Rake Load'!K:K)</f>
        <v>0</v>
      </c>
      <c r="F403" s="44">
        <f>SUMIF('Rake Load'!C:C,B403,'Rake Load'!AZ:AZ)</f>
        <v>0</v>
      </c>
      <c r="G403" s="44" t="e">
        <f t="shared" si="151"/>
        <v>#DIV/0!</v>
      </c>
      <c r="H403" s="45" t="e">
        <f t="shared" si="152"/>
        <v>#DIV/0!</v>
      </c>
      <c r="I403" s="45" t="e">
        <f t="shared" si="153"/>
        <v>#DIV/0!</v>
      </c>
      <c r="J403" s="44">
        <f>SUMIF('Rake Load'!C:C,B403,'Rake Load'!DK:DK)</f>
        <v>0</v>
      </c>
      <c r="K403" s="50">
        <f t="shared" si="154"/>
        <v>0</v>
      </c>
      <c r="L403" s="50" t="e">
        <f t="shared" si="155"/>
        <v>#DIV/0!</v>
      </c>
      <c r="M403" s="59" t="e">
        <f t="shared" si="156"/>
        <v>#DIV/0!</v>
      </c>
      <c r="N403" s="59" t="e">
        <f t="shared" si="157"/>
        <v>#DIV/0!</v>
      </c>
      <c r="O403" s="480">
        <f>SUMIF(C$2:C403,C403,D$2:D403)</f>
        <v>19</v>
      </c>
      <c r="P403" s="42">
        <f>SUMIF(C$2:C403,C403,F$2:F403)</f>
        <v>3.9368055555549084</v>
      </c>
      <c r="Q403" s="46">
        <f t="shared" si="158"/>
        <v>0.20720029239762675</v>
      </c>
      <c r="R403" s="45">
        <f t="shared" si="159"/>
        <v>4</v>
      </c>
      <c r="S403" s="45">
        <f t="shared" si="160"/>
        <v>58</v>
      </c>
      <c r="T403" s="480">
        <f>SUM(D$2:D403)</f>
        <v>1165</v>
      </c>
      <c r="U403" s="47">
        <f>SUMIF(C$2:C403,C403,E$2:E403)</f>
        <v>65912.069999999992</v>
      </c>
      <c r="V403" s="47">
        <f>SUM(E$2:E403)</f>
        <v>4135631.2860000012</v>
      </c>
      <c r="W403" s="52">
        <f>SUM(F$2:F403)</f>
        <v>40857.731944444473</v>
      </c>
      <c r="X403" s="52">
        <f t="shared" si="161"/>
        <v>35.071014544587527</v>
      </c>
      <c r="Y403" s="45">
        <f t="shared" si="162"/>
        <v>1</v>
      </c>
      <c r="Z403" s="45">
        <f t="shared" si="163"/>
        <v>42</v>
      </c>
      <c r="AA403" s="47">
        <f>SUMIF('Rake Load'!C:C,Summary!B403,'Rake Load'!CA:CA)</f>
        <v>0</v>
      </c>
      <c r="AB403" s="47">
        <f>SUMIF(C$2:C403,C403,AA$2:AA403)</f>
        <v>8.4375000000192415</v>
      </c>
      <c r="AC403" s="47">
        <f>SUM(AA$2:AA403)</f>
        <v>414.86111111113433</v>
      </c>
      <c r="AD403" s="52" t="e">
        <f t="shared" si="164"/>
        <v>#DIV/0!</v>
      </c>
      <c r="AE403" s="52">
        <f t="shared" si="165"/>
        <v>0.44407894736943376</v>
      </c>
      <c r="AF403" s="52">
        <f t="shared" si="166"/>
        <v>0.35610395803530842</v>
      </c>
      <c r="AG403" s="47">
        <f>SUMIF(Unloader!B:B,Summary!B403,Unloader!M:M)</f>
        <v>0</v>
      </c>
      <c r="AH403" s="47">
        <f>SUMIF(C$2:C403,C403,AG$2:AG403)</f>
        <v>105760</v>
      </c>
      <c r="AI403" s="47">
        <f>SUM(AG$2:AG403)</f>
        <v>5010888</v>
      </c>
      <c r="AJ403" s="49">
        <f>SUMIF(Unloader!B:B,Summary!B403,Unloader!W:W)</f>
        <v>0</v>
      </c>
      <c r="AK403" s="49">
        <f>SUMIF(Unloader!B:B,Summary!B403,Unloader!AD:AD)+SUMIF(Unloader!B:B,Summary!B403,Unloader!BR:BR)+SUMIF(Unloader!B:B,Summary!B403,Unloader!BN:BN)</f>
        <v>0</v>
      </c>
      <c r="AL403" s="49">
        <f>SUMIF(C$2:C403,C403,AJ$2:AJ403)</f>
        <v>3.791666666666667</v>
      </c>
      <c r="AM403" s="49">
        <f>SUMIF(C$2:C403,C403,AK$2:AK403)</f>
        <v>0.15625</v>
      </c>
      <c r="AN403" s="37">
        <f t="shared" si="167"/>
        <v>1212.1489971346703</v>
      </c>
      <c r="AO403" s="37">
        <f>SUM(AJ$2:AJ403)</f>
        <v>155.96458333333337</v>
      </c>
      <c r="AP403" s="37">
        <f>SUM(AK$2:AK403)</f>
        <v>13.888194444444437</v>
      </c>
      <c r="AQ403" s="37">
        <f t="shared" si="168"/>
        <v>1469.5404467471526</v>
      </c>
    </row>
    <row r="404" spans="1:43">
      <c r="A404" s="166">
        <f t="shared" si="170"/>
        <v>403</v>
      </c>
      <c r="B404" s="478">
        <f t="shared" si="170"/>
        <v>41036</v>
      </c>
      <c r="C404" s="42">
        <f t="shared" si="150"/>
        <v>5</v>
      </c>
      <c r="D404" s="170">
        <f>COUNTIF('Rake Load'!C:C,Summary!B404)</f>
        <v>0</v>
      </c>
      <c r="E404" s="170">
        <f>SUMIF('Rake Load'!C:C,B404,'Rake Load'!K:K)</f>
        <v>0</v>
      </c>
      <c r="F404" s="44">
        <f>SUMIF('Rake Load'!C:C,B404,'Rake Load'!AZ:AZ)</f>
        <v>0</v>
      </c>
      <c r="G404" s="44" t="e">
        <f t="shared" si="151"/>
        <v>#DIV/0!</v>
      </c>
      <c r="H404" s="45" t="e">
        <f t="shared" si="152"/>
        <v>#DIV/0!</v>
      </c>
      <c r="I404" s="45" t="e">
        <f t="shared" si="153"/>
        <v>#DIV/0!</v>
      </c>
      <c r="J404" s="44">
        <f>SUMIF('Rake Load'!C:C,B404,'Rake Load'!DK:DK)</f>
        <v>0</v>
      </c>
      <c r="K404" s="50">
        <f t="shared" si="154"/>
        <v>0</v>
      </c>
      <c r="L404" s="50" t="e">
        <f t="shared" si="155"/>
        <v>#DIV/0!</v>
      </c>
      <c r="M404" s="59" t="e">
        <f t="shared" si="156"/>
        <v>#DIV/0!</v>
      </c>
      <c r="N404" s="59" t="e">
        <f t="shared" si="157"/>
        <v>#DIV/0!</v>
      </c>
      <c r="O404" s="480">
        <f>SUMIF(C$2:C404,C404,D$2:D404)</f>
        <v>19</v>
      </c>
      <c r="P404" s="42">
        <f>SUMIF(C$2:C404,C404,F$2:F404)</f>
        <v>3.9368055555549084</v>
      </c>
      <c r="Q404" s="46">
        <f t="shared" si="158"/>
        <v>0.20720029239762675</v>
      </c>
      <c r="R404" s="45">
        <f t="shared" si="159"/>
        <v>4</v>
      </c>
      <c r="S404" s="45">
        <f t="shared" si="160"/>
        <v>58</v>
      </c>
      <c r="T404" s="480">
        <f>SUM(D$2:D404)</f>
        <v>1165</v>
      </c>
      <c r="U404" s="47">
        <f>SUMIF(C$2:C404,C404,E$2:E404)</f>
        <v>65912.069999999992</v>
      </c>
      <c r="V404" s="47">
        <f>SUM(E$2:E404)</f>
        <v>4135631.2860000012</v>
      </c>
      <c r="W404" s="52">
        <f>SUM(F$2:F404)</f>
        <v>40857.731944444473</v>
      </c>
      <c r="X404" s="52">
        <f t="shared" si="161"/>
        <v>35.071014544587527</v>
      </c>
      <c r="Y404" s="45">
        <f t="shared" si="162"/>
        <v>1</v>
      </c>
      <c r="Z404" s="45">
        <f t="shared" si="163"/>
        <v>42</v>
      </c>
      <c r="AA404" s="47">
        <f>SUMIF('Rake Load'!C:C,Summary!B404,'Rake Load'!CA:CA)</f>
        <v>0</v>
      </c>
      <c r="AB404" s="47">
        <f>SUMIF(C$2:C404,C404,AA$2:AA404)</f>
        <v>8.4375000000192415</v>
      </c>
      <c r="AC404" s="47">
        <f>SUM(AA$2:AA404)</f>
        <v>414.86111111113433</v>
      </c>
      <c r="AD404" s="52" t="e">
        <f t="shared" si="164"/>
        <v>#DIV/0!</v>
      </c>
      <c r="AE404" s="52">
        <f t="shared" si="165"/>
        <v>0.44407894736943376</v>
      </c>
      <c r="AF404" s="52">
        <f t="shared" si="166"/>
        <v>0.35610395803530842</v>
      </c>
      <c r="AG404" s="47">
        <f>SUMIF(Unloader!B:B,Summary!B404,Unloader!M:M)</f>
        <v>0</v>
      </c>
      <c r="AH404" s="47">
        <f>SUMIF(C$2:C404,C404,AG$2:AG404)</f>
        <v>105760</v>
      </c>
      <c r="AI404" s="47">
        <f>SUM(AG$2:AG404)</f>
        <v>5010888</v>
      </c>
      <c r="AJ404" s="49">
        <f>SUMIF(Unloader!B:B,Summary!B404,Unloader!W:W)</f>
        <v>0</v>
      </c>
      <c r="AK404" s="49">
        <f>SUMIF(Unloader!B:B,Summary!B404,Unloader!AD:AD)+SUMIF(Unloader!B:B,Summary!B404,Unloader!BR:BR)+SUMIF(Unloader!B:B,Summary!B404,Unloader!BN:BN)</f>
        <v>0</v>
      </c>
      <c r="AL404" s="49">
        <f>SUMIF(C$2:C404,C404,AJ$2:AJ404)</f>
        <v>3.791666666666667</v>
      </c>
      <c r="AM404" s="49">
        <f>SUMIF(C$2:C404,C404,AK$2:AK404)</f>
        <v>0.15625</v>
      </c>
      <c r="AN404" s="37">
        <f t="shared" si="167"/>
        <v>1212.1489971346703</v>
      </c>
      <c r="AO404" s="37">
        <f>SUM(AJ$2:AJ404)</f>
        <v>155.96458333333337</v>
      </c>
      <c r="AP404" s="37">
        <f>SUM(AK$2:AK404)</f>
        <v>13.888194444444437</v>
      </c>
      <c r="AQ404" s="37">
        <f t="shared" si="168"/>
        <v>1469.5404467471526</v>
      </c>
    </row>
    <row r="405" spans="1:43">
      <c r="A405" s="166">
        <f t="shared" si="170"/>
        <v>404</v>
      </c>
      <c r="B405" s="478">
        <f t="shared" si="170"/>
        <v>41037</v>
      </c>
      <c r="C405" s="42">
        <f t="shared" si="150"/>
        <v>5</v>
      </c>
      <c r="D405" s="170">
        <f>COUNTIF('Rake Load'!C:C,Summary!B405)</f>
        <v>0</v>
      </c>
      <c r="E405" s="170">
        <f>SUMIF('Rake Load'!C:C,B405,'Rake Load'!K:K)</f>
        <v>0</v>
      </c>
      <c r="F405" s="44">
        <f>SUMIF('Rake Load'!C:C,B405,'Rake Load'!AZ:AZ)</f>
        <v>0</v>
      </c>
      <c r="G405" s="44" t="e">
        <f t="shared" si="151"/>
        <v>#DIV/0!</v>
      </c>
      <c r="H405" s="45" t="e">
        <f t="shared" si="152"/>
        <v>#DIV/0!</v>
      </c>
      <c r="I405" s="45" t="e">
        <f t="shared" si="153"/>
        <v>#DIV/0!</v>
      </c>
      <c r="J405" s="44">
        <f>SUMIF('Rake Load'!C:C,B405,'Rake Load'!DK:DK)</f>
        <v>0</v>
      </c>
      <c r="K405" s="50">
        <f t="shared" si="154"/>
        <v>0</v>
      </c>
      <c r="L405" s="50" t="e">
        <f t="shared" si="155"/>
        <v>#DIV/0!</v>
      </c>
      <c r="M405" s="59" t="e">
        <f t="shared" si="156"/>
        <v>#DIV/0!</v>
      </c>
      <c r="N405" s="59" t="e">
        <f t="shared" si="157"/>
        <v>#DIV/0!</v>
      </c>
      <c r="O405" s="480">
        <f>SUMIF(C$2:C405,C405,D$2:D405)</f>
        <v>19</v>
      </c>
      <c r="P405" s="42">
        <f>SUMIF(C$2:C405,C405,F$2:F405)</f>
        <v>3.9368055555549084</v>
      </c>
      <c r="Q405" s="46">
        <f t="shared" si="158"/>
        <v>0.20720029239762675</v>
      </c>
      <c r="R405" s="45">
        <f t="shared" si="159"/>
        <v>4</v>
      </c>
      <c r="S405" s="45">
        <f t="shared" si="160"/>
        <v>58</v>
      </c>
      <c r="T405" s="480">
        <f>SUM(D$2:D405)</f>
        <v>1165</v>
      </c>
      <c r="U405" s="47">
        <f>SUMIF(C$2:C405,C405,E$2:E405)</f>
        <v>65912.069999999992</v>
      </c>
      <c r="V405" s="47">
        <f>SUM(E$2:E405)</f>
        <v>4135631.2860000012</v>
      </c>
      <c r="W405" s="52">
        <f>SUM(F$2:F405)</f>
        <v>40857.731944444473</v>
      </c>
      <c r="X405" s="52">
        <f t="shared" si="161"/>
        <v>35.071014544587527</v>
      </c>
      <c r="Y405" s="45">
        <f t="shared" si="162"/>
        <v>1</v>
      </c>
      <c r="Z405" s="45">
        <f t="shared" si="163"/>
        <v>42</v>
      </c>
      <c r="AA405" s="47">
        <f>SUMIF('Rake Load'!C:C,Summary!B405,'Rake Load'!CA:CA)</f>
        <v>0</v>
      </c>
      <c r="AB405" s="47">
        <f>SUMIF(C$2:C405,C405,AA$2:AA405)</f>
        <v>8.4375000000192415</v>
      </c>
      <c r="AC405" s="47">
        <f>SUM(AA$2:AA405)</f>
        <v>414.86111111113433</v>
      </c>
      <c r="AD405" s="52" t="e">
        <f t="shared" si="164"/>
        <v>#DIV/0!</v>
      </c>
      <c r="AE405" s="52">
        <f t="shared" si="165"/>
        <v>0.44407894736943376</v>
      </c>
      <c r="AF405" s="52">
        <f t="shared" si="166"/>
        <v>0.35610395803530842</v>
      </c>
      <c r="AG405" s="47">
        <f>SUMIF(Unloader!B:B,Summary!B405,Unloader!M:M)</f>
        <v>0</v>
      </c>
      <c r="AH405" s="47">
        <f>SUMIF(C$2:C405,C405,AG$2:AG405)</f>
        <v>105760</v>
      </c>
      <c r="AI405" s="47">
        <f>SUM(AG$2:AG405)</f>
        <v>5010888</v>
      </c>
      <c r="AJ405" s="49">
        <f>SUMIF(Unloader!B:B,Summary!B405,Unloader!W:W)</f>
        <v>0</v>
      </c>
      <c r="AK405" s="49">
        <f>SUMIF(Unloader!B:B,Summary!B405,Unloader!AD:AD)+SUMIF(Unloader!B:B,Summary!B405,Unloader!BR:BR)+SUMIF(Unloader!B:B,Summary!B405,Unloader!BN:BN)</f>
        <v>0</v>
      </c>
      <c r="AL405" s="49">
        <f>SUMIF(C$2:C405,C405,AJ$2:AJ405)</f>
        <v>3.791666666666667</v>
      </c>
      <c r="AM405" s="49">
        <f>SUMIF(C$2:C405,C405,AK$2:AK405)</f>
        <v>0.15625</v>
      </c>
      <c r="AN405" s="37">
        <f t="shared" si="167"/>
        <v>1212.1489971346703</v>
      </c>
      <c r="AO405" s="37">
        <f>SUM(AJ$2:AJ405)</f>
        <v>155.96458333333337</v>
      </c>
      <c r="AP405" s="37">
        <f>SUM(AK$2:AK405)</f>
        <v>13.888194444444437</v>
      </c>
      <c r="AQ405" s="37">
        <f t="shared" si="168"/>
        <v>1469.5404467471526</v>
      </c>
    </row>
    <row r="406" spans="1:43">
      <c r="A406" s="166">
        <f t="shared" si="170"/>
        <v>405</v>
      </c>
      <c r="B406" s="478">
        <f t="shared" si="170"/>
        <v>41038</v>
      </c>
      <c r="C406" s="42">
        <f t="shared" si="150"/>
        <v>5</v>
      </c>
      <c r="D406" s="170">
        <f>COUNTIF('Rake Load'!C:C,Summary!B406)</f>
        <v>0</v>
      </c>
      <c r="E406" s="170">
        <f>SUMIF('Rake Load'!C:C,B406,'Rake Load'!K:K)</f>
        <v>0</v>
      </c>
      <c r="F406" s="44">
        <f>SUMIF('Rake Load'!C:C,B406,'Rake Load'!AZ:AZ)</f>
        <v>0</v>
      </c>
      <c r="G406" s="44" t="e">
        <f t="shared" si="151"/>
        <v>#DIV/0!</v>
      </c>
      <c r="H406" s="45" t="e">
        <f t="shared" si="152"/>
        <v>#DIV/0!</v>
      </c>
      <c r="I406" s="45" t="e">
        <f t="shared" si="153"/>
        <v>#DIV/0!</v>
      </c>
      <c r="J406" s="44">
        <f>SUMIF('Rake Load'!C:C,B406,'Rake Load'!DK:DK)</f>
        <v>0</v>
      </c>
      <c r="K406" s="50">
        <f t="shared" si="154"/>
        <v>0</v>
      </c>
      <c r="L406" s="50" t="e">
        <f t="shared" si="155"/>
        <v>#DIV/0!</v>
      </c>
      <c r="M406" s="59" t="e">
        <f t="shared" si="156"/>
        <v>#DIV/0!</v>
      </c>
      <c r="N406" s="59" t="e">
        <f t="shared" si="157"/>
        <v>#DIV/0!</v>
      </c>
      <c r="O406" s="480">
        <f>SUMIF(C$2:C406,C406,D$2:D406)</f>
        <v>19</v>
      </c>
      <c r="P406" s="42">
        <f>SUMIF(C$2:C406,C406,F$2:F406)</f>
        <v>3.9368055555549084</v>
      </c>
      <c r="Q406" s="46">
        <f t="shared" si="158"/>
        <v>0.20720029239762675</v>
      </c>
      <c r="R406" s="45">
        <f t="shared" si="159"/>
        <v>4</v>
      </c>
      <c r="S406" s="45">
        <f t="shared" si="160"/>
        <v>58</v>
      </c>
      <c r="T406" s="480">
        <f>SUM(D$2:D406)</f>
        <v>1165</v>
      </c>
      <c r="U406" s="47">
        <f>SUMIF(C$2:C406,C406,E$2:E406)</f>
        <v>65912.069999999992</v>
      </c>
      <c r="V406" s="47">
        <f>SUM(E$2:E406)</f>
        <v>4135631.2860000012</v>
      </c>
      <c r="W406" s="52">
        <f>SUM(F$2:F406)</f>
        <v>40857.731944444473</v>
      </c>
      <c r="X406" s="52">
        <f t="shared" si="161"/>
        <v>35.071014544587527</v>
      </c>
      <c r="Y406" s="45">
        <f t="shared" si="162"/>
        <v>1</v>
      </c>
      <c r="Z406" s="45">
        <f t="shared" si="163"/>
        <v>42</v>
      </c>
      <c r="AA406" s="47">
        <f>SUMIF('Rake Load'!C:C,Summary!B406,'Rake Load'!CA:CA)</f>
        <v>0</v>
      </c>
      <c r="AB406" s="47">
        <f>SUMIF(C$2:C406,C406,AA$2:AA406)</f>
        <v>8.4375000000192415</v>
      </c>
      <c r="AC406" s="47">
        <f>SUM(AA$2:AA406)</f>
        <v>414.86111111113433</v>
      </c>
      <c r="AD406" s="52" t="e">
        <f t="shared" si="164"/>
        <v>#DIV/0!</v>
      </c>
      <c r="AE406" s="52">
        <f t="shared" si="165"/>
        <v>0.44407894736943376</v>
      </c>
      <c r="AF406" s="52">
        <f t="shared" si="166"/>
        <v>0.35610395803530842</v>
      </c>
      <c r="AG406" s="47">
        <f>SUMIF(Unloader!B:B,Summary!B406,Unloader!M:M)</f>
        <v>0</v>
      </c>
      <c r="AH406" s="47">
        <f>SUMIF(C$2:C406,C406,AG$2:AG406)</f>
        <v>105760</v>
      </c>
      <c r="AI406" s="47">
        <f>SUM(AG$2:AG406)</f>
        <v>5010888</v>
      </c>
      <c r="AJ406" s="49">
        <f>SUMIF(Unloader!B:B,Summary!B406,Unloader!W:W)</f>
        <v>0</v>
      </c>
      <c r="AK406" s="49">
        <f>SUMIF(Unloader!B:B,Summary!B406,Unloader!AD:AD)+SUMIF(Unloader!B:B,Summary!B406,Unloader!BR:BR)+SUMIF(Unloader!B:B,Summary!B406,Unloader!BN:BN)</f>
        <v>0</v>
      </c>
      <c r="AL406" s="49">
        <f>SUMIF(C$2:C406,C406,AJ$2:AJ406)</f>
        <v>3.791666666666667</v>
      </c>
      <c r="AM406" s="49">
        <f>SUMIF(C$2:C406,C406,AK$2:AK406)</f>
        <v>0.15625</v>
      </c>
      <c r="AN406" s="37">
        <f t="shared" si="167"/>
        <v>1212.1489971346703</v>
      </c>
      <c r="AO406" s="37">
        <f>SUM(AJ$2:AJ406)</f>
        <v>155.96458333333337</v>
      </c>
      <c r="AP406" s="37">
        <f>SUM(AK$2:AK406)</f>
        <v>13.888194444444437</v>
      </c>
      <c r="AQ406" s="37">
        <f t="shared" si="168"/>
        <v>1469.5404467471526</v>
      </c>
    </row>
    <row r="407" spans="1:43">
      <c r="A407" s="166">
        <f t="shared" si="170"/>
        <v>406</v>
      </c>
      <c r="B407" s="478">
        <f t="shared" si="170"/>
        <v>41039</v>
      </c>
      <c r="C407" s="42">
        <f t="shared" si="150"/>
        <v>5</v>
      </c>
      <c r="D407" s="170">
        <f>COUNTIF('Rake Load'!C:C,Summary!B407)</f>
        <v>0</v>
      </c>
      <c r="E407" s="170">
        <f>SUMIF('Rake Load'!C:C,B407,'Rake Load'!K:K)</f>
        <v>0</v>
      </c>
      <c r="F407" s="44">
        <f>SUMIF('Rake Load'!C:C,B407,'Rake Load'!AZ:AZ)</f>
        <v>0</v>
      </c>
      <c r="G407" s="44" t="e">
        <f t="shared" si="151"/>
        <v>#DIV/0!</v>
      </c>
      <c r="H407" s="45" t="e">
        <f t="shared" si="152"/>
        <v>#DIV/0!</v>
      </c>
      <c r="I407" s="45" t="e">
        <f t="shared" si="153"/>
        <v>#DIV/0!</v>
      </c>
      <c r="J407" s="44">
        <f>SUMIF('Rake Load'!C:C,B407,'Rake Load'!DK:DK)</f>
        <v>0</v>
      </c>
      <c r="K407" s="50">
        <f t="shared" si="154"/>
        <v>0</v>
      </c>
      <c r="L407" s="50" t="e">
        <f t="shared" si="155"/>
        <v>#DIV/0!</v>
      </c>
      <c r="M407" s="59" t="e">
        <f t="shared" si="156"/>
        <v>#DIV/0!</v>
      </c>
      <c r="N407" s="59" t="e">
        <f t="shared" si="157"/>
        <v>#DIV/0!</v>
      </c>
      <c r="O407" s="480">
        <f>SUMIF(C$2:C407,C407,D$2:D407)</f>
        <v>19</v>
      </c>
      <c r="P407" s="42">
        <f>SUMIF(C$2:C407,C407,F$2:F407)</f>
        <v>3.9368055555549084</v>
      </c>
      <c r="Q407" s="46">
        <f t="shared" si="158"/>
        <v>0.20720029239762675</v>
      </c>
      <c r="R407" s="45">
        <f t="shared" si="159"/>
        <v>4</v>
      </c>
      <c r="S407" s="45">
        <f t="shared" si="160"/>
        <v>58</v>
      </c>
      <c r="T407" s="480">
        <f>SUM(D$2:D407)</f>
        <v>1165</v>
      </c>
      <c r="U407" s="47">
        <f>SUMIF(C$2:C407,C407,E$2:E407)</f>
        <v>65912.069999999992</v>
      </c>
      <c r="V407" s="47">
        <f>SUM(E$2:E407)</f>
        <v>4135631.2860000012</v>
      </c>
      <c r="W407" s="52">
        <f>SUM(F$2:F407)</f>
        <v>40857.731944444473</v>
      </c>
      <c r="X407" s="52">
        <f t="shared" si="161"/>
        <v>35.071014544587527</v>
      </c>
      <c r="Y407" s="45">
        <f t="shared" si="162"/>
        <v>1</v>
      </c>
      <c r="Z407" s="45">
        <f t="shared" si="163"/>
        <v>42</v>
      </c>
      <c r="AA407" s="47">
        <f>SUMIF('Rake Load'!C:C,Summary!B407,'Rake Load'!CA:CA)</f>
        <v>0</v>
      </c>
      <c r="AB407" s="47">
        <f>SUMIF(C$2:C407,C407,AA$2:AA407)</f>
        <v>8.4375000000192415</v>
      </c>
      <c r="AC407" s="47">
        <f>SUM(AA$2:AA407)</f>
        <v>414.86111111113433</v>
      </c>
      <c r="AD407" s="52" t="e">
        <f t="shared" si="164"/>
        <v>#DIV/0!</v>
      </c>
      <c r="AE407" s="52">
        <f t="shared" si="165"/>
        <v>0.44407894736943376</v>
      </c>
      <c r="AF407" s="52">
        <f t="shared" si="166"/>
        <v>0.35610395803530842</v>
      </c>
      <c r="AG407" s="47">
        <f>SUMIF(Unloader!B:B,Summary!B407,Unloader!M:M)</f>
        <v>0</v>
      </c>
      <c r="AH407" s="47">
        <f>SUMIF(C$2:C407,C407,AG$2:AG407)</f>
        <v>105760</v>
      </c>
      <c r="AI407" s="47">
        <f>SUM(AG$2:AG407)</f>
        <v>5010888</v>
      </c>
      <c r="AJ407" s="49">
        <f>SUMIF(Unloader!B:B,Summary!B407,Unloader!W:W)</f>
        <v>0</v>
      </c>
      <c r="AK407" s="49">
        <f>SUMIF(Unloader!B:B,Summary!B407,Unloader!AD:AD)+SUMIF(Unloader!B:B,Summary!B407,Unloader!BR:BR)+SUMIF(Unloader!B:B,Summary!B407,Unloader!BN:BN)</f>
        <v>0</v>
      </c>
      <c r="AL407" s="49">
        <f>SUMIF(C$2:C407,C407,AJ$2:AJ407)</f>
        <v>3.791666666666667</v>
      </c>
      <c r="AM407" s="49">
        <f>SUMIF(C$2:C407,C407,AK$2:AK407)</f>
        <v>0.15625</v>
      </c>
      <c r="AN407" s="37">
        <f t="shared" si="167"/>
        <v>1212.1489971346703</v>
      </c>
      <c r="AO407" s="37">
        <f>SUM(AJ$2:AJ407)</f>
        <v>155.96458333333337</v>
      </c>
      <c r="AP407" s="37">
        <f>SUM(AK$2:AK407)</f>
        <v>13.888194444444437</v>
      </c>
      <c r="AQ407" s="37">
        <f t="shared" si="168"/>
        <v>1469.5404467471526</v>
      </c>
    </row>
    <row r="408" spans="1:43">
      <c r="A408" s="166">
        <f t="shared" ref="A408:B423" si="171">A407+1</f>
        <v>407</v>
      </c>
      <c r="B408" s="478">
        <f t="shared" si="171"/>
        <v>41040</v>
      </c>
      <c r="C408" s="42">
        <f t="shared" si="150"/>
        <v>5</v>
      </c>
      <c r="D408" s="170">
        <f>COUNTIF('Rake Load'!C:C,Summary!B408)</f>
        <v>0</v>
      </c>
      <c r="E408" s="170">
        <f>SUMIF('Rake Load'!C:C,B408,'Rake Load'!K:K)</f>
        <v>0</v>
      </c>
      <c r="F408" s="44">
        <f>SUMIF('Rake Load'!C:C,B408,'Rake Load'!AZ:AZ)</f>
        <v>0</v>
      </c>
      <c r="G408" s="44" t="e">
        <f t="shared" si="151"/>
        <v>#DIV/0!</v>
      </c>
      <c r="H408" s="45" t="e">
        <f t="shared" si="152"/>
        <v>#DIV/0!</v>
      </c>
      <c r="I408" s="45" t="e">
        <f t="shared" si="153"/>
        <v>#DIV/0!</v>
      </c>
      <c r="J408" s="44">
        <f>SUMIF('Rake Load'!C:C,B408,'Rake Load'!DK:DK)</f>
        <v>0</v>
      </c>
      <c r="K408" s="50">
        <f t="shared" si="154"/>
        <v>0</v>
      </c>
      <c r="L408" s="50" t="e">
        <f t="shared" si="155"/>
        <v>#DIV/0!</v>
      </c>
      <c r="M408" s="59" t="e">
        <f t="shared" si="156"/>
        <v>#DIV/0!</v>
      </c>
      <c r="N408" s="59" t="e">
        <f t="shared" si="157"/>
        <v>#DIV/0!</v>
      </c>
      <c r="O408" s="480">
        <f>SUMIF(C$2:C408,C408,D$2:D408)</f>
        <v>19</v>
      </c>
      <c r="P408" s="42">
        <f>SUMIF(C$2:C408,C408,F$2:F408)</f>
        <v>3.9368055555549084</v>
      </c>
      <c r="Q408" s="46">
        <f t="shared" si="158"/>
        <v>0.20720029239762675</v>
      </c>
      <c r="R408" s="45">
        <f t="shared" si="159"/>
        <v>4</v>
      </c>
      <c r="S408" s="45">
        <f t="shared" si="160"/>
        <v>58</v>
      </c>
      <c r="T408" s="480">
        <f>SUM(D$2:D408)</f>
        <v>1165</v>
      </c>
      <c r="U408" s="47">
        <f>SUMIF(C$2:C408,C408,E$2:E408)</f>
        <v>65912.069999999992</v>
      </c>
      <c r="V408" s="47">
        <f>SUM(E$2:E408)</f>
        <v>4135631.2860000012</v>
      </c>
      <c r="W408" s="52">
        <f>SUM(F$2:F408)</f>
        <v>40857.731944444473</v>
      </c>
      <c r="X408" s="52">
        <f t="shared" si="161"/>
        <v>35.071014544587527</v>
      </c>
      <c r="Y408" s="45">
        <f t="shared" si="162"/>
        <v>1</v>
      </c>
      <c r="Z408" s="45">
        <f t="shared" si="163"/>
        <v>42</v>
      </c>
      <c r="AA408" s="47">
        <f>SUMIF('Rake Load'!C:C,Summary!B408,'Rake Load'!CA:CA)</f>
        <v>0</v>
      </c>
      <c r="AB408" s="47">
        <f>SUMIF(C$2:C408,C408,AA$2:AA408)</f>
        <v>8.4375000000192415</v>
      </c>
      <c r="AC408" s="47">
        <f>SUM(AA$2:AA408)</f>
        <v>414.86111111113433</v>
      </c>
      <c r="AD408" s="52" t="e">
        <f t="shared" si="164"/>
        <v>#DIV/0!</v>
      </c>
      <c r="AE408" s="52">
        <f t="shared" si="165"/>
        <v>0.44407894736943376</v>
      </c>
      <c r="AF408" s="52">
        <f t="shared" si="166"/>
        <v>0.35610395803530842</v>
      </c>
      <c r="AG408" s="47">
        <f>SUMIF(Unloader!B:B,Summary!B408,Unloader!M:M)</f>
        <v>0</v>
      </c>
      <c r="AH408" s="47">
        <f>SUMIF(C$2:C408,C408,AG$2:AG408)</f>
        <v>105760</v>
      </c>
      <c r="AI408" s="47">
        <f>SUM(AG$2:AG408)</f>
        <v>5010888</v>
      </c>
      <c r="AJ408" s="49">
        <f>SUMIF(Unloader!B:B,Summary!B408,Unloader!W:W)</f>
        <v>0</v>
      </c>
      <c r="AK408" s="49">
        <f>SUMIF(Unloader!B:B,Summary!B408,Unloader!AD:AD)+SUMIF(Unloader!B:B,Summary!B408,Unloader!BR:BR)+SUMIF(Unloader!B:B,Summary!B408,Unloader!BN:BN)</f>
        <v>0</v>
      </c>
      <c r="AL408" s="49">
        <f>SUMIF(C$2:C408,C408,AJ$2:AJ408)</f>
        <v>3.791666666666667</v>
      </c>
      <c r="AM408" s="49">
        <f>SUMIF(C$2:C408,C408,AK$2:AK408)</f>
        <v>0.15625</v>
      </c>
      <c r="AN408" s="37">
        <f t="shared" si="167"/>
        <v>1212.1489971346703</v>
      </c>
      <c r="AO408" s="37">
        <f>SUM(AJ$2:AJ408)</f>
        <v>155.96458333333337</v>
      </c>
      <c r="AP408" s="37">
        <f>SUM(AK$2:AK408)</f>
        <v>13.888194444444437</v>
      </c>
      <c r="AQ408" s="37">
        <f t="shared" si="168"/>
        <v>1469.5404467471526</v>
      </c>
    </row>
    <row r="409" spans="1:43">
      <c r="A409" s="166">
        <f t="shared" si="171"/>
        <v>408</v>
      </c>
      <c r="B409" s="478">
        <f t="shared" si="171"/>
        <v>41041</v>
      </c>
      <c r="C409" s="42">
        <f t="shared" si="150"/>
        <v>5</v>
      </c>
      <c r="D409" s="170">
        <f>COUNTIF('Rake Load'!C:C,Summary!B409)</f>
        <v>0</v>
      </c>
      <c r="E409" s="170">
        <f>SUMIF('Rake Load'!C:C,B409,'Rake Load'!K:K)</f>
        <v>0</v>
      </c>
      <c r="F409" s="44">
        <f>SUMIF('Rake Load'!C:C,B409,'Rake Load'!AZ:AZ)</f>
        <v>0</v>
      </c>
      <c r="G409" s="44" t="e">
        <f t="shared" si="151"/>
        <v>#DIV/0!</v>
      </c>
      <c r="H409" s="45" t="e">
        <f t="shared" si="152"/>
        <v>#DIV/0!</v>
      </c>
      <c r="I409" s="45" t="e">
        <f t="shared" si="153"/>
        <v>#DIV/0!</v>
      </c>
      <c r="J409" s="44">
        <f>SUMIF('Rake Load'!C:C,B409,'Rake Load'!DK:DK)</f>
        <v>0</v>
      </c>
      <c r="K409" s="50">
        <f t="shared" si="154"/>
        <v>0</v>
      </c>
      <c r="L409" s="50" t="e">
        <f t="shared" si="155"/>
        <v>#DIV/0!</v>
      </c>
      <c r="M409" s="59" t="e">
        <f t="shared" si="156"/>
        <v>#DIV/0!</v>
      </c>
      <c r="N409" s="59" t="e">
        <f t="shared" si="157"/>
        <v>#DIV/0!</v>
      </c>
      <c r="O409" s="480">
        <f>SUMIF(C$2:C409,C409,D$2:D409)</f>
        <v>19</v>
      </c>
      <c r="P409" s="42">
        <f>SUMIF(C$2:C409,C409,F$2:F409)</f>
        <v>3.9368055555549084</v>
      </c>
      <c r="Q409" s="46">
        <f t="shared" si="158"/>
        <v>0.20720029239762675</v>
      </c>
      <c r="R409" s="45">
        <f t="shared" si="159"/>
        <v>4</v>
      </c>
      <c r="S409" s="45">
        <f t="shared" si="160"/>
        <v>58</v>
      </c>
      <c r="T409" s="480">
        <f>SUM(D$2:D409)</f>
        <v>1165</v>
      </c>
      <c r="U409" s="47">
        <f>SUMIF(C$2:C409,C409,E$2:E409)</f>
        <v>65912.069999999992</v>
      </c>
      <c r="V409" s="47">
        <f>SUM(E$2:E409)</f>
        <v>4135631.2860000012</v>
      </c>
      <c r="W409" s="52">
        <f>SUM(F$2:F409)</f>
        <v>40857.731944444473</v>
      </c>
      <c r="X409" s="52">
        <f t="shared" si="161"/>
        <v>35.071014544587527</v>
      </c>
      <c r="Y409" s="45">
        <f t="shared" si="162"/>
        <v>1</v>
      </c>
      <c r="Z409" s="45">
        <f t="shared" si="163"/>
        <v>42</v>
      </c>
      <c r="AA409" s="47">
        <f>SUMIF('Rake Load'!C:C,Summary!B409,'Rake Load'!CA:CA)</f>
        <v>0</v>
      </c>
      <c r="AB409" s="47">
        <f>SUMIF(C$2:C409,C409,AA$2:AA409)</f>
        <v>8.4375000000192415</v>
      </c>
      <c r="AC409" s="47">
        <f>SUM(AA$2:AA409)</f>
        <v>414.86111111113433</v>
      </c>
      <c r="AD409" s="52" t="e">
        <f t="shared" si="164"/>
        <v>#DIV/0!</v>
      </c>
      <c r="AE409" s="52">
        <f t="shared" si="165"/>
        <v>0.44407894736943376</v>
      </c>
      <c r="AF409" s="52">
        <f t="shared" si="166"/>
        <v>0.35610395803530842</v>
      </c>
      <c r="AG409" s="47">
        <f>SUMIF(Unloader!B:B,Summary!B409,Unloader!M:M)</f>
        <v>0</v>
      </c>
      <c r="AH409" s="47">
        <f>SUMIF(C$2:C409,C409,AG$2:AG409)</f>
        <v>105760</v>
      </c>
      <c r="AI409" s="47">
        <f>SUM(AG$2:AG409)</f>
        <v>5010888</v>
      </c>
      <c r="AJ409" s="49">
        <f>SUMIF(Unloader!B:B,Summary!B409,Unloader!W:W)</f>
        <v>0</v>
      </c>
      <c r="AK409" s="49">
        <f>SUMIF(Unloader!B:B,Summary!B409,Unloader!AD:AD)+SUMIF(Unloader!B:B,Summary!B409,Unloader!BR:BR)+SUMIF(Unloader!B:B,Summary!B409,Unloader!BN:BN)</f>
        <v>0</v>
      </c>
      <c r="AL409" s="49">
        <f>SUMIF(C$2:C409,C409,AJ$2:AJ409)</f>
        <v>3.791666666666667</v>
      </c>
      <c r="AM409" s="49">
        <f>SUMIF(C$2:C409,C409,AK$2:AK409)</f>
        <v>0.15625</v>
      </c>
      <c r="AN409" s="37">
        <f t="shared" si="167"/>
        <v>1212.1489971346703</v>
      </c>
      <c r="AO409" s="37">
        <f>SUM(AJ$2:AJ409)</f>
        <v>155.96458333333337</v>
      </c>
      <c r="AP409" s="37">
        <f>SUM(AK$2:AK409)</f>
        <v>13.888194444444437</v>
      </c>
      <c r="AQ409" s="37">
        <f t="shared" si="168"/>
        <v>1469.5404467471526</v>
      </c>
    </row>
    <row r="410" spans="1:43">
      <c r="A410" s="166">
        <f t="shared" si="171"/>
        <v>409</v>
      </c>
      <c r="B410" s="478">
        <f t="shared" si="171"/>
        <v>41042</v>
      </c>
      <c r="C410" s="42">
        <f t="shared" si="150"/>
        <v>5</v>
      </c>
      <c r="D410" s="170">
        <f>COUNTIF('Rake Load'!C:C,Summary!B410)</f>
        <v>0</v>
      </c>
      <c r="E410" s="170">
        <f>SUMIF('Rake Load'!C:C,B410,'Rake Load'!K:K)</f>
        <v>0</v>
      </c>
      <c r="F410" s="44">
        <f>SUMIF('Rake Load'!C:C,B410,'Rake Load'!AZ:AZ)</f>
        <v>0</v>
      </c>
      <c r="G410" s="44" t="e">
        <f t="shared" si="151"/>
        <v>#DIV/0!</v>
      </c>
      <c r="H410" s="45" t="e">
        <f t="shared" si="152"/>
        <v>#DIV/0!</v>
      </c>
      <c r="I410" s="45" t="e">
        <f t="shared" si="153"/>
        <v>#DIV/0!</v>
      </c>
      <c r="J410" s="44">
        <f>SUMIF('Rake Load'!C:C,B410,'Rake Load'!DK:DK)</f>
        <v>0</v>
      </c>
      <c r="K410" s="50">
        <f t="shared" si="154"/>
        <v>0</v>
      </c>
      <c r="L410" s="50" t="e">
        <f t="shared" si="155"/>
        <v>#DIV/0!</v>
      </c>
      <c r="M410" s="59" t="e">
        <f t="shared" si="156"/>
        <v>#DIV/0!</v>
      </c>
      <c r="N410" s="59" t="e">
        <f t="shared" si="157"/>
        <v>#DIV/0!</v>
      </c>
      <c r="O410" s="480">
        <f>SUMIF(C$2:C410,C410,D$2:D410)</f>
        <v>19</v>
      </c>
      <c r="P410" s="42">
        <f>SUMIF(C$2:C410,C410,F$2:F410)</f>
        <v>3.9368055555549084</v>
      </c>
      <c r="Q410" s="46">
        <f t="shared" si="158"/>
        <v>0.20720029239762675</v>
      </c>
      <c r="R410" s="45">
        <f t="shared" si="159"/>
        <v>4</v>
      </c>
      <c r="S410" s="45">
        <f t="shared" si="160"/>
        <v>58</v>
      </c>
      <c r="T410" s="480">
        <f>SUM(D$2:D410)</f>
        <v>1165</v>
      </c>
      <c r="U410" s="47">
        <f>SUMIF(C$2:C410,C410,E$2:E410)</f>
        <v>65912.069999999992</v>
      </c>
      <c r="V410" s="47">
        <f>SUM(E$2:E410)</f>
        <v>4135631.2860000012</v>
      </c>
      <c r="W410" s="52">
        <f>SUM(F$2:F410)</f>
        <v>40857.731944444473</v>
      </c>
      <c r="X410" s="52">
        <f t="shared" si="161"/>
        <v>35.071014544587527</v>
      </c>
      <c r="Y410" s="45">
        <f t="shared" si="162"/>
        <v>1</v>
      </c>
      <c r="Z410" s="45">
        <f t="shared" si="163"/>
        <v>42</v>
      </c>
      <c r="AA410" s="47">
        <f>SUMIF('Rake Load'!C:C,Summary!B410,'Rake Load'!CA:CA)</f>
        <v>0</v>
      </c>
      <c r="AB410" s="47">
        <f>SUMIF(C$2:C410,C410,AA$2:AA410)</f>
        <v>8.4375000000192415</v>
      </c>
      <c r="AC410" s="47">
        <f>SUM(AA$2:AA410)</f>
        <v>414.86111111113433</v>
      </c>
      <c r="AD410" s="52" t="e">
        <f t="shared" si="164"/>
        <v>#DIV/0!</v>
      </c>
      <c r="AE410" s="52">
        <f t="shared" si="165"/>
        <v>0.44407894736943376</v>
      </c>
      <c r="AF410" s="52">
        <f t="shared" si="166"/>
        <v>0.35610395803530842</v>
      </c>
      <c r="AG410" s="47">
        <f>SUMIF(Unloader!B:B,Summary!B410,Unloader!M:M)</f>
        <v>0</v>
      </c>
      <c r="AH410" s="47">
        <f>SUMIF(C$2:C410,C410,AG$2:AG410)</f>
        <v>105760</v>
      </c>
      <c r="AI410" s="47">
        <f>SUM(AG$2:AG410)</f>
        <v>5010888</v>
      </c>
      <c r="AJ410" s="49">
        <f>SUMIF(Unloader!B:B,Summary!B410,Unloader!W:W)</f>
        <v>0</v>
      </c>
      <c r="AK410" s="49">
        <f>SUMIF(Unloader!B:B,Summary!B410,Unloader!AD:AD)+SUMIF(Unloader!B:B,Summary!B410,Unloader!BR:BR)+SUMIF(Unloader!B:B,Summary!B410,Unloader!BN:BN)</f>
        <v>0</v>
      </c>
      <c r="AL410" s="49">
        <f>SUMIF(C$2:C410,C410,AJ$2:AJ410)</f>
        <v>3.791666666666667</v>
      </c>
      <c r="AM410" s="49">
        <f>SUMIF(C$2:C410,C410,AK$2:AK410)</f>
        <v>0.15625</v>
      </c>
      <c r="AN410" s="37">
        <f t="shared" si="167"/>
        <v>1212.1489971346703</v>
      </c>
      <c r="AO410" s="37">
        <f>SUM(AJ$2:AJ410)</f>
        <v>155.96458333333337</v>
      </c>
      <c r="AP410" s="37">
        <f>SUM(AK$2:AK410)</f>
        <v>13.888194444444437</v>
      </c>
      <c r="AQ410" s="37">
        <f t="shared" si="168"/>
        <v>1469.5404467471526</v>
      </c>
    </row>
    <row r="411" spans="1:43">
      <c r="A411" s="166">
        <f t="shared" si="171"/>
        <v>410</v>
      </c>
      <c r="B411" s="478">
        <f t="shared" si="171"/>
        <v>41043</v>
      </c>
      <c r="C411" s="42">
        <f t="shared" si="150"/>
        <v>5</v>
      </c>
      <c r="D411" s="170">
        <f>COUNTIF('Rake Load'!C:C,Summary!B411)</f>
        <v>0</v>
      </c>
      <c r="E411" s="170">
        <f>SUMIF('Rake Load'!C:C,B411,'Rake Load'!K:K)</f>
        <v>0</v>
      </c>
      <c r="F411" s="44">
        <f>SUMIF('Rake Load'!C:C,B411,'Rake Load'!AZ:AZ)</f>
        <v>0</v>
      </c>
      <c r="G411" s="44" t="e">
        <f t="shared" si="151"/>
        <v>#DIV/0!</v>
      </c>
      <c r="H411" s="45" t="e">
        <f t="shared" si="152"/>
        <v>#DIV/0!</v>
      </c>
      <c r="I411" s="45" t="e">
        <f t="shared" si="153"/>
        <v>#DIV/0!</v>
      </c>
      <c r="J411" s="44">
        <f>SUMIF('Rake Load'!C:C,B411,'Rake Load'!DK:DK)</f>
        <v>0</v>
      </c>
      <c r="K411" s="50">
        <f t="shared" si="154"/>
        <v>0</v>
      </c>
      <c r="L411" s="50" t="e">
        <f t="shared" si="155"/>
        <v>#DIV/0!</v>
      </c>
      <c r="M411" s="59" t="e">
        <f t="shared" si="156"/>
        <v>#DIV/0!</v>
      </c>
      <c r="N411" s="59" t="e">
        <f t="shared" si="157"/>
        <v>#DIV/0!</v>
      </c>
      <c r="O411" s="480">
        <f>SUMIF(C$2:C411,C411,D$2:D411)</f>
        <v>19</v>
      </c>
      <c r="P411" s="42">
        <f>SUMIF(C$2:C411,C411,F$2:F411)</f>
        <v>3.9368055555549084</v>
      </c>
      <c r="Q411" s="46">
        <f t="shared" si="158"/>
        <v>0.20720029239762675</v>
      </c>
      <c r="R411" s="45">
        <f t="shared" si="159"/>
        <v>4</v>
      </c>
      <c r="S411" s="45">
        <f t="shared" si="160"/>
        <v>58</v>
      </c>
      <c r="T411" s="480">
        <f>SUM(D$2:D411)</f>
        <v>1165</v>
      </c>
      <c r="U411" s="47">
        <f>SUMIF(C$2:C411,C411,E$2:E411)</f>
        <v>65912.069999999992</v>
      </c>
      <c r="V411" s="47">
        <f>SUM(E$2:E411)</f>
        <v>4135631.2860000012</v>
      </c>
      <c r="W411" s="52">
        <f>SUM(F$2:F411)</f>
        <v>40857.731944444473</v>
      </c>
      <c r="X411" s="52">
        <f t="shared" si="161"/>
        <v>35.071014544587527</v>
      </c>
      <c r="Y411" s="45">
        <f t="shared" si="162"/>
        <v>1</v>
      </c>
      <c r="Z411" s="45">
        <f t="shared" si="163"/>
        <v>42</v>
      </c>
      <c r="AA411" s="47">
        <f>SUMIF('Rake Load'!C:C,Summary!B411,'Rake Load'!CA:CA)</f>
        <v>0</v>
      </c>
      <c r="AB411" s="47">
        <f>SUMIF(C$2:C411,C411,AA$2:AA411)</f>
        <v>8.4375000000192415</v>
      </c>
      <c r="AC411" s="47">
        <f>SUM(AA$2:AA411)</f>
        <v>414.86111111113433</v>
      </c>
      <c r="AD411" s="52" t="e">
        <f t="shared" si="164"/>
        <v>#DIV/0!</v>
      </c>
      <c r="AE411" s="52">
        <f t="shared" si="165"/>
        <v>0.44407894736943376</v>
      </c>
      <c r="AF411" s="52">
        <f t="shared" si="166"/>
        <v>0.35610395803530842</v>
      </c>
      <c r="AG411" s="47">
        <f>SUMIF(Unloader!B:B,Summary!B411,Unloader!M:M)</f>
        <v>0</v>
      </c>
      <c r="AH411" s="47">
        <f>SUMIF(C$2:C411,C411,AG$2:AG411)</f>
        <v>105760</v>
      </c>
      <c r="AI411" s="47">
        <f>SUM(AG$2:AG411)</f>
        <v>5010888</v>
      </c>
      <c r="AJ411" s="49">
        <f>SUMIF(Unloader!B:B,Summary!B411,Unloader!W:W)</f>
        <v>0</v>
      </c>
      <c r="AK411" s="49">
        <f>SUMIF(Unloader!B:B,Summary!B411,Unloader!AD:AD)+SUMIF(Unloader!B:B,Summary!B411,Unloader!BR:BR)+SUMIF(Unloader!B:B,Summary!B411,Unloader!BN:BN)</f>
        <v>0</v>
      </c>
      <c r="AL411" s="49">
        <f>SUMIF(C$2:C411,C411,AJ$2:AJ411)</f>
        <v>3.791666666666667</v>
      </c>
      <c r="AM411" s="49">
        <f>SUMIF(C$2:C411,C411,AK$2:AK411)</f>
        <v>0.15625</v>
      </c>
      <c r="AN411" s="37">
        <f t="shared" si="167"/>
        <v>1212.1489971346703</v>
      </c>
      <c r="AO411" s="37">
        <f>SUM(AJ$2:AJ411)</f>
        <v>155.96458333333337</v>
      </c>
      <c r="AP411" s="37">
        <f>SUM(AK$2:AK411)</f>
        <v>13.888194444444437</v>
      </c>
      <c r="AQ411" s="37">
        <f t="shared" si="168"/>
        <v>1469.5404467471526</v>
      </c>
    </row>
    <row r="412" spans="1:43">
      <c r="A412" s="166">
        <f t="shared" si="171"/>
        <v>411</v>
      </c>
      <c r="B412" s="478">
        <f t="shared" si="171"/>
        <v>41044</v>
      </c>
      <c r="C412" s="42">
        <f t="shared" si="150"/>
        <v>5</v>
      </c>
      <c r="D412" s="170">
        <f>COUNTIF('Rake Load'!C:C,Summary!B412)</f>
        <v>0</v>
      </c>
      <c r="E412" s="170">
        <f>SUMIF('Rake Load'!C:C,B412,'Rake Load'!K:K)</f>
        <v>0</v>
      </c>
      <c r="F412" s="44">
        <f>SUMIF('Rake Load'!C:C,B412,'Rake Load'!AZ:AZ)</f>
        <v>0</v>
      </c>
      <c r="G412" s="44" t="e">
        <f t="shared" si="151"/>
        <v>#DIV/0!</v>
      </c>
      <c r="H412" s="45" t="e">
        <f t="shared" si="152"/>
        <v>#DIV/0!</v>
      </c>
      <c r="I412" s="45" t="e">
        <f t="shared" si="153"/>
        <v>#DIV/0!</v>
      </c>
      <c r="J412" s="44">
        <f>SUMIF('Rake Load'!C:C,B412,'Rake Load'!DK:DK)</f>
        <v>0</v>
      </c>
      <c r="K412" s="50">
        <f t="shared" si="154"/>
        <v>0</v>
      </c>
      <c r="L412" s="50" t="e">
        <f t="shared" si="155"/>
        <v>#DIV/0!</v>
      </c>
      <c r="M412" s="59" t="e">
        <f t="shared" si="156"/>
        <v>#DIV/0!</v>
      </c>
      <c r="N412" s="59" t="e">
        <f t="shared" si="157"/>
        <v>#DIV/0!</v>
      </c>
      <c r="O412" s="480">
        <f>SUMIF(C$2:C412,C412,D$2:D412)</f>
        <v>19</v>
      </c>
      <c r="P412" s="42">
        <f>SUMIF(C$2:C412,C412,F$2:F412)</f>
        <v>3.9368055555549084</v>
      </c>
      <c r="Q412" s="46">
        <f t="shared" si="158"/>
        <v>0.20720029239762675</v>
      </c>
      <c r="R412" s="45">
        <f t="shared" si="159"/>
        <v>4</v>
      </c>
      <c r="S412" s="45">
        <f t="shared" si="160"/>
        <v>58</v>
      </c>
      <c r="T412" s="480">
        <f>SUM(D$2:D412)</f>
        <v>1165</v>
      </c>
      <c r="U412" s="47">
        <f>SUMIF(C$2:C412,C412,E$2:E412)</f>
        <v>65912.069999999992</v>
      </c>
      <c r="V412" s="47">
        <f>SUM(E$2:E412)</f>
        <v>4135631.2860000012</v>
      </c>
      <c r="W412" s="52">
        <f>SUM(F$2:F412)</f>
        <v>40857.731944444473</v>
      </c>
      <c r="X412" s="52">
        <f t="shared" si="161"/>
        <v>35.071014544587527</v>
      </c>
      <c r="Y412" s="45">
        <f t="shared" si="162"/>
        <v>1</v>
      </c>
      <c r="Z412" s="45">
        <f t="shared" si="163"/>
        <v>42</v>
      </c>
      <c r="AA412" s="47">
        <f>SUMIF('Rake Load'!C:C,Summary!B412,'Rake Load'!CA:CA)</f>
        <v>0</v>
      </c>
      <c r="AB412" s="47">
        <f>SUMIF(C$2:C412,C412,AA$2:AA412)</f>
        <v>8.4375000000192415</v>
      </c>
      <c r="AC412" s="47">
        <f>SUM(AA$2:AA412)</f>
        <v>414.86111111113433</v>
      </c>
      <c r="AD412" s="52" t="e">
        <f t="shared" si="164"/>
        <v>#DIV/0!</v>
      </c>
      <c r="AE412" s="52">
        <f t="shared" si="165"/>
        <v>0.44407894736943376</v>
      </c>
      <c r="AF412" s="52">
        <f t="shared" si="166"/>
        <v>0.35610395803530842</v>
      </c>
      <c r="AG412" s="47">
        <f>SUMIF(Unloader!B:B,Summary!B412,Unloader!M:M)</f>
        <v>0</v>
      </c>
      <c r="AH412" s="47">
        <f>SUMIF(C$2:C412,C412,AG$2:AG412)</f>
        <v>105760</v>
      </c>
      <c r="AI412" s="47">
        <f>SUM(AG$2:AG412)</f>
        <v>5010888</v>
      </c>
      <c r="AJ412" s="49">
        <f>SUMIF(Unloader!B:B,Summary!B412,Unloader!W:W)</f>
        <v>0</v>
      </c>
      <c r="AK412" s="49">
        <f>SUMIF(Unloader!B:B,Summary!B412,Unloader!AD:AD)+SUMIF(Unloader!B:B,Summary!B412,Unloader!BR:BR)+SUMIF(Unloader!B:B,Summary!B412,Unloader!BN:BN)</f>
        <v>0</v>
      </c>
      <c r="AL412" s="49">
        <f>SUMIF(C$2:C412,C412,AJ$2:AJ412)</f>
        <v>3.791666666666667</v>
      </c>
      <c r="AM412" s="49">
        <f>SUMIF(C$2:C412,C412,AK$2:AK412)</f>
        <v>0.15625</v>
      </c>
      <c r="AN412" s="37">
        <f t="shared" si="167"/>
        <v>1212.1489971346703</v>
      </c>
      <c r="AO412" s="37">
        <f>SUM(AJ$2:AJ412)</f>
        <v>155.96458333333337</v>
      </c>
      <c r="AP412" s="37">
        <f>SUM(AK$2:AK412)</f>
        <v>13.888194444444437</v>
      </c>
      <c r="AQ412" s="37">
        <f t="shared" si="168"/>
        <v>1469.5404467471526</v>
      </c>
    </row>
    <row r="413" spans="1:43">
      <c r="A413" s="166">
        <f t="shared" si="171"/>
        <v>412</v>
      </c>
      <c r="B413" s="478">
        <f t="shared" si="171"/>
        <v>41045</v>
      </c>
      <c r="C413" s="42">
        <f t="shared" si="150"/>
        <v>5</v>
      </c>
      <c r="D413" s="170">
        <f>COUNTIF('Rake Load'!C:C,Summary!B413)</f>
        <v>0</v>
      </c>
      <c r="E413" s="170">
        <f>SUMIF('Rake Load'!C:C,B413,'Rake Load'!K:K)</f>
        <v>0</v>
      </c>
      <c r="F413" s="44">
        <f>SUMIF('Rake Load'!C:C,B413,'Rake Load'!AZ:AZ)</f>
        <v>0</v>
      </c>
      <c r="G413" s="44" t="e">
        <f t="shared" si="151"/>
        <v>#DIV/0!</v>
      </c>
      <c r="H413" s="45" t="e">
        <f t="shared" si="152"/>
        <v>#DIV/0!</v>
      </c>
      <c r="I413" s="45" t="e">
        <f t="shared" si="153"/>
        <v>#DIV/0!</v>
      </c>
      <c r="J413" s="44">
        <f>SUMIF('Rake Load'!C:C,B413,'Rake Load'!DK:DK)</f>
        <v>0</v>
      </c>
      <c r="K413" s="50">
        <f t="shared" si="154"/>
        <v>0</v>
      </c>
      <c r="L413" s="50" t="e">
        <f t="shared" si="155"/>
        <v>#DIV/0!</v>
      </c>
      <c r="M413" s="59" t="e">
        <f t="shared" si="156"/>
        <v>#DIV/0!</v>
      </c>
      <c r="N413" s="59" t="e">
        <f t="shared" si="157"/>
        <v>#DIV/0!</v>
      </c>
      <c r="O413" s="480">
        <f>SUMIF(C$2:C413,C413,D$2:D413)</f>
        <v>19</v>
      </c>
      <c r="P413" s="42">
        <f>SUMIF(C$2:C413,C413,F$2:F413)</f>
        <v>3.9368055555549084</v>
      </c>
      <c r="Q413" s="46">
        <f t="shared" si="158"/>
        <v>0.20720029239762675</v>
      </c>
      <c r="R413" s="45">
        <f t="shared" si="159"/>
        <v>4</v>
      </c>
      <c r="S413" s="45">
        <f t="shared" si="160"/>
        <v>58</v>
      </c>
      <c r="T413" s="480">
        <f>SUM(D$2:D413)</f>
        <v>1165</v>
      </c>
      <c r="U413" s="47">
        <f>SUMIF(C$2:C413,C413,E$2:E413)</f>
        <v>65912.069999999992</v>
      </c>
      <c r="V413" s="47">
        <f>SUM(E$2:E413)</f>
        <v>4135631.2860000012</v>
      </c>
      <c r="W413" s="52">
        <f>SUM(F$2:F413)</f>
        <v>40857.731944444473</v>
      </c>
      <c r="X413" s="52">
        <f t="shared" si="161"/>
        <v>35.071014544587527</v>
      </c>
      <c r="Y413" s="45">
        <f t="shared" si="162"/>
        <v>1</v>
      </c>
      <c r="Z413" s="45">
        <f t="shared" si="163"/>
        <v>42</v>
      </c>
      <c r="AA413" s="47">
        <f>SUMIF('Rake Load'!C:C,Summary!B413,'Rake Load'!CA:CA)</f>
        <v>0</v>
      </c>
      <c r="AB413" s="47">
        <f>SUMIF(C$2:C413,C413,AA$2:AA413)</f>
        <v>8.4375000000192415</v>
      </c>
      <c r="AC413" s="47">
        <f>SUM(AA$2:AA413)</f>
        <v>414.86111111113433</v>
      </c>
      <c r="AD413" s="52" t="e">
        <f t="shared" si="164"/>
        <v>#DIV/0!</v>
      </c>
      <c r="AE413" s="52">
        <f t="shared" si="165"/>
        <v>0.44407894736943376</v>
      </c>
      <c r="AF413" s="52">
        <f t="shared" si="166"/>
        <v>0.35610395803530842</v>
      </c>
      <c r="AG413" s="47">
        <f>SUMIF(Unloader!B:B,Summary!B413,Unloader!M:M)</f>
        <v>0</v>
      </c>
      <c r="AH413" s="47">
        <f>SUMIF(C$2:C413,C413,AG$2:AG413)</f>
        <v>105760</v>
      </c>
      <c r="AI413" s="47">
        <f>SUM(AG$2:AG413)</f>
        <v>5010888</v>
      </c>
      <c r="AJ413" s="49">
        <f>SUMIF(Unloader!B:B,Summary!B413,Unloader!W:W)</f>
        <v>0</v>
      </c>
      <c r="AK413" s="49">
        <f>SUMIF(Unloader!B:B,Summary!B413,Unloader!AD:AD)+SUMIF(Unloader!B:B,Summary!B413,Unloader!BR:BR)+SUMIF(Unloader!B:B,Summary!B413,Unloader!BN:BN)</f>
        <v>0</v>
      </c>
      <c r="AL413" s="49">
        <f>SUMIF(C$2:C413,C413,AJ$2:AJ413)</f>
        <v>3.791666666666667</v>
      </c>
      <c r="AM413" s="49">
        <f>SUMIF(C$2:C413,C413,AK$2:AK413)</f>
        <v>0.15625</v>
      </c>
      <c r="AN413" s="37">
        <f t="shared" si="167"/>
        <v>1212.1489971346703</v>
      </c>
      <c r="AO413" s="37">
        <f>SUM(AJ$2:AJ413)</f>
        <v>155.96458333333337</v>
      </c>
      <c r="AP413" s="37">
        <f>SUM(AK$2:AK413)</f>
        <v>13.888194444444437</v>
      </c>
      <c r="AQ413" s="37">
        <f t="shared" si="168"/>
        <v>1469.5404467471526</v>
      </c>
    </row>
    <row r="414" spans="1:43">
      <c r="A414" s="166">
        <f t="shared" si="171"/>
        <v>413</v>
      </c>
      <c r="B414" s="478">
        <f t="shared" si="171"/>
        <v>41046</v>
      </c>
      <c r="C414" s="42">
        <f t="shared" si="150"/>
        <v>5</v>
      </c>
      <c r="D414" s="170">
        <f>COUNTIF('Rake Load'!C:C,Summary!B414)</f>
        <v>0</v>
      </c>
      <c r="E414" s="170">
        <f>SUMIF('Rake Load'!C:C,B414,'Rake Load'!K:K)</f>
        <v>0</v>
      </c>
      <c r="F414" s="44">
        <f>SUMIF('Rake Load'!C:C,B414,'Rake Load'!AZ:AZ)</f>
        <v>0</v>
      </c>
      <c r="G414" s="44" t="e">
        <f t="shared" si="151"/>
        <v>#DIV/0!</v>
      </c>
      <c r="H414" s="45" t="e">
        <f t="shared" si="152"/>
        <v>#DIV/0!</v>
      </c>
      <c r="I414" s="45" t="e">
        <f t="shared" si="153"/>
        <v>#DIV/0!</v>
      </c>
      <c r="J414" s="44">
        <f>SUMIF('Rake Load'!C:C,B414,'Rake Load'!DK:DK)</f>
        <v>0</v>
      </c>
      <c r="K414" s="50">
        <f t="shared" si="154"/>
        <v>0</v>
      </c>
      <c r="L414" s="50" t="e">
        <f t="shared" si="155"/>
        <v>#DIV/0!</v>
      </c>
      <c r="M414" s="59" t="e">
        <f t="shared" si="156"/>
        <v>#DIV/0!</v>
      </c>
      <c r="N414" s="59" t="e">
        <f t="shared" si="157"/>
        <v>#DIV/0!</v>
      </c>
      <c r="O414" s="480">
        <f>SUMIF(C$2:C414,C414,D$2:D414)</f>
        <v>19</v>
      </c>
      <c r="P414" s="42">
        <f>SUMIF(C$2:C414,C414,F$2:F414)</f>
        <v>3.9368055555549084</v>
      </c>
      <c r="Q414" s="46">
        <f t="shared" si="158"/>
        <v>0.20720029239762675</v>
      </c>
      <c r="R414" s="45">
        <f t="shared" si="159"/>
        <v>4</v>
      </c>
      <c r="S414" s="45">
        <f t="shared" si="160"/>
        <v>58</v>
      </c>
      <c r="T414" s="480">
        <f>SUM(D$2:D414)</f>
        <v>1165</v>
      </c>
      <c r="U414" s="47">
        <f>SUMIF(C$2:C414,C414,E$2:E414)</f>
        <v>65912.069999999992</v>
      </c>
      <c r="V414" s="47">
        <f>SUM(E$2:E414)</f>
        <v>4135631.2860000012</v>
      </c>
      <c r="W414" s="52">
        <f>SUM(F$2:F414)</f>
        <v>40857.731944444473</v>
      </c>
      <c r="X414" s="52">
        <f t="shared" si="161"/>
        <v>35.071014544587527</v>
      </c>
      <c r="Y414" s="45">
        <f t="shared" si="162"/>
        <v>1</v>
      </c>
      <c r="Z414" s="45">
        <f t="shared" si="163"/>
        <v>42</v>
      </c>
      <c r="AA414" s="47">
        <f>SUMIF('Rake Load'!C:C,Summary!B414,'Rake Load'!CA:CA)</f>
        <v>0</v>
      </c>
      <c r="AB414" s="47">
        <f>SUMIF(C$2:C414,C414,AA$2:AA414)</f>
        <v>8.4375000000192415</v>
      </c>
      <c r="AC414" s="47">
        <f>SUM(AA$2:AA414)</f>
        <v>414.86111111113433</v>
      </c>
      <c r="AD414" s="52" t="e">
        <f t="shared" si="164"/>
        <v>#DIV/0!</v>
      </c>
      <c r="AE414" s="52">
        <f t="shared" si="165"/>
        <v>0.44407894736943376</v>
      </c>
      <c r="AF414" s="52">
        <f t="shared" si="166"/>
        <v>0.35610395803530842</v>
      </c>
      <c r="AG414" s="47">
        <f>SUMIF(Unloader!B:B,Summary!B414,Unloader!M:M)</f>
        <v>0</v>
      </c>
      <c r="AH414" s="47">
        <f>SUMIF(C$2:C414,C414,AG$2:AG414)</f>
        <v>105760</v>
      </c>
      <c r="AI414" s="47">
        <f>SUM(AG$2:AG414)</f>
        <v>5010888</v>
      </c>
      <c r="AJ414" s="49">
        <f>SUMIF(Unloader!B:B,Summary!B414,Unloader!W:W)</f>
        <v>0</v>
      </c>
      <c r="AK414" s="49">
        <f>SUMIF(Unloader!B:B,Summary!B414,Unloader!AD:AD)+SUMIF(Unloader!B:B,Summary!B414,Unloader!BR:BR)+SUMIF(Unloader!B:B,Summary!B414,Unloader!BN:BN)</f>
        <v>0</v>
      </c>
      <c r="AL414" s="49">
        <f>SUMIF(C$2:C414,C414,AJ$2:AJ414)</f>
        <v>3.791666666666667</v>
      </c>
      <c r="AM414" s="49">
        <f>SUMIF(C$2:C414,C414,AK$2:AK414)</f>
        <v>0.15625</v>
      </c>
      <c r="AN414" s="37">
        <f t="shared" si="167"/>
        <v>1212.1489971346703</v>
      </c>
      <c r="AO414" s="37">
        <f>SUM(AJ$2:AJ414)</f>
        <v>155.96458333333337</v>
      </c>
      <c r="AP414" s="37">
        <f>SUM(AK$2:AK414)</f>
        <v>13.888194444444437</v>
      </c>
      <c r="AQ414" s="37">
        <f t="shared" si="168"/>
        <v>1469.5404467471526</v>
      </c>
    </row>
    <row r="415" spans="1:43">
      <c r="A415" s="166">
        <f t="shared" si="171"/>
        <v>414</v>
      </c>
      <c r="B415" s="478">
        <f t="shared" si="171"/>
        <v>41047</v>
      </c>
      <c r="C415" s="42">
        <f t="shared" si="150"/>
        <v>5</v>
      </c>
      <c r="D415" s="170">
        <f>COUNTIF('Rake Load'!C:C,Summary!B415)</f>
        <v>0</v>
      </c>
      <c r="E415" s="170">
        <f>SUMIF('Rake Load'!C:C,B415,'Rake Load'!K:K)</f>
        <v>0</v>
      </c>
      <c r="F415" s="44">
        <f>SUMIF('Rake Load'!C:C,B415,'Rake Load'!AZ:AZ)</f>
        <v>0</v>
      </c>
      <c r="G415" s="44" t="e">
        <f t="shared" si="151"/>
        <v>#DIV/0!</v>
      </c>
      <c r="H415" s="45" t="e">
        <f t="shared" si="152"/>
        <v>#DIV/0!</v>
      </c>
      <c r="I415" s="45" t="e">
        <f t="shared" si="153"/>
        <v>#DIV/0!</v>
      </c>
      <c r="J415" s="44">
        <f>SUMIF('Rake Load'!C:C,B415,'Rake Load'!DK:DK)</f>
        <v>0</v>
      </c>
      <c r="K415" s="50">
        <f t="shared" si="154"/>
        <v>0</v>
      </c>
      <c r="L415" s="50" t="e">
        <f t="shared" si="155"/>
        <v>#DIV/0!</v>
      </c>
      <c r="M415" s="59" t="e">
        <f t="shared" si="156"/>
        <v>#DIV/0!</v>
      </c>
      <c r="N415" s="59" t="e">
        <f t="shared" si="157"/>
        <v>#DIV/0!</v>
      </c>
      <c r="O415" s="480">
        <f>SUMIF(C$2:C415,C415,D$2:D415)</f>
        <v>19</v>
      </c>
      <c r="P415" s="42">
        <f>SUMIF(C$2:C415,C415,F$2:F415)</f>
        <v>3.9368055555549084</v>
      </c>
      <c r="Q415" s="46">
        <f t="shared" si="158"/>
        <v>0.20720029239762675</v>
      </c>
      <c r="R415" s="45">
        <f t="shared" si="159"/>
        <v>4</v>
      </c>
      <c r="S415" s="45">
        <f t="shared" si="160"/>
        <v>58</v>
      </c>
      <c r="T415" s="480">
        <f>SUM(D$2:D415)</f>
        <v>1165</v>
      </c>
      <c r="U415" s="47">
        <f>SUMIF(C$2:C415,C415,E$2:E415)</f>
        <v>65912.069999999992</v>
      </c>
      <c r="V415" s="47">
        <f>SUM(E$2:E415)</f>
        <v>4135631.2860000012</v>
      </c>
      <c r="W415" s="52">
        <f>SUM(F$2:F415)</f>
        <v>40857.731944444473</v>
      </c>
      <c r="X415" s="52">
        <f t="shared" si="161"/>
        <v>35.071014544587527</v>
      </c>
      <c r="Y415" s="45">
        <f t="shared" si="162"/>
        <v>1</v>
      </c>
      <c r="Z415" s="45">
        <f t="shared" si="163"/>
        <v>42</v>
      </c>
      <c r="AA415" s="47">
        <f>SUMIF('Rake Load'!C:C,Summary!B415,'Rake Load'!CA:CA)</f>
        <v>0</v>
      </c>
      <c r="AB415" s="47">
        <f>SUMIF(C$2:C415,C415,AA$2:AA415)</f>
        <v>8.4375000000192415</v>
      </c>
      <c r="AC415" s="47">
        <f>SUM(AA$2:AA415)</f>
        <v>414.86111111113433</v>
      </c>
      <c r="AD415" s="52" t="e">
        <f t="shared" si="164"/>
        <v>#DIV/0!</v>
      </c>
      <c r="AE415" s="52">
        <f t="shared" si="165"/>
        <v>0.44407894736943376</v>
      </c>
      <c r="AF415" s="52">
        <f t="shared" si="166"/>
        <v>0.35610395803530842</v>
      </c>
      <c r="AG415" s="47">
        <f>SUMIF(Unloader!B:B,Summary!B415,Unloader!M:M)</f>
        <v>0</v>
      </c>
      <c r="AH415" s="47">
        <f>SUMIF(C$2:C415,C415,AG$2:AG415)</f>
        <v>105760</v>
      </c>
      <c r="AI415" s="47">
        <f>SUM(AG$2:AG415)</f>
        <v>5010888</v>
      </c>
      <c r="AJ415" s="49">
        <f>SUMIF(Unloader!B:B,Summary!B415,Unloader!W:W)</f>
        <v>0</v>
      </c>
      <c r="AK415" s="49">
        <f>SUMIF(Unloader!B:B,Summary!B415,Unloader!AD:AD)+SUMIF(Unloader!B:B,Summary!B415,Unloader!BR:BR)+SUMIF(Unloader!B:B,Summary!B415,Unloader!BN:BN)</f>
        <v>0</v>
      </c>
      <c r="AL415" s="49">
        <f>SUMIF(C$2:C415,C415,AJ$2:AJ415)</f>
        <v>3.791666666666667</v>
      </c>
      <c r="AM415" s="49">
        <f>SUMIF(C$2:C415,C415,AK$2:AK415)</f>
        <v>0.15625</v>
      </c>
      <c r="AN415" s="37">
        <f t="shared" si="167"/>
        <v>1212.1489971346703</v>
      </c>
      <c r="AO415" s="37">
        <f>SUM(AJ$2:AJ415)</f>
        <v>155.96458333333337</v>
      </c>
      <c r="AP415" s="37">
        <f>SUM(AK$2:AK415)</f>
        <v>13.888194444444437</v>
      </c>
      <c r="AQ415" s="37">
        <f t="shared" si="168"/>
        <v>1469.5404467471526</v>
      </c>
    </row>
    <row r="416" spans="1:43">
      <c r="A416" s="166">
        <f t="shared" si="171"/>
        <v>415</v>
      </c>
      <c r="B416" s="478">
        <f t="shared" si="171"/>
        <v>41048</v>
      </c>
      <c r="C416" s="42">
        <f t="shared" si="150"/>
        <v>5</v>
      </c>
      <c r="D416" s="170">
        <f>COUNTIF('Rake Load'!C:C,Summary!B416)</f>
        <v>0</v>
      </c>
      <c r="E416" s="170">
        <f>SUMIF('Rake Load'!C:C,B416,'Rake Load'!K:K)</f>
        <v>0</v>
      </c>
      <c r="F416" s="44">
        <f>SUMIF('Rake Load'!C:C,B416,'Rake Load'!AZ:AZ)</f>
        <v>0</v>
      </c>
      <c r="G416" s="44" t="e">
        <f t="shared" si="151"/>
        <v>#DIV/0!</v>
      </c>
      <c r="H416" s="45" t="e">
        <f t="shared" si="152"/>
        <v>#DIV/0!</v>
      </c>
      <c r="I416" s="45" t="e">
        <f t="shared" si="153"/>
        <v>#DIV/0!</v>
      </c>
      <c r="J416" s="44">
        <f>SUMIF('Rake Load'!C:C,B416,'Rake Load'!DK:DK)</f>
        <v>0</v>
      </c>
      <c r="K416" s="50">
        <f t="shared" si="154"/>
        <v>0</v>
      </c>
      <c r="L416" s="50" t="e">
        <f t="shared" si="155"/>
        <v>#DIV/0!</v>
      </c>
      <c r="M416" s="59" t="e">
        <f t="shared" si="156"/>
        <v>#DIV/0!</v>
      </c>
      <c r="N416" s="59" t="e">
        <f t="shared" si="157"/>
        <v>#DIV/0!</v>
      </c>
      <c r="O416" s="480">
        <f>SUMIF(C$2:C416,C416,D$2:D416)</f>
        <v>19</v>
      </c>
      <c r="P416" s="42">
        <f>SUMIF(C$2:C416,C416,F$2:F416)</f>
        <v>3.9368055555549084</v>
      </c>
      <c r="Q416" s="46">
        <f t="shared" si="158"/>
        <v>0.20720029239762675</v>
      </c>
      <c r="R416" s="45">
        <f t="shared" si="159"/>
        <v>4</v>
      </c>
      <c r="S416" s="45">
        <f t="shared" si="160"/>
        <v>58</v>
      </c>
      <c r="T416" s="480">
        <f>SUM(D$2:D416)</f>
        <v>1165</v>
      </c>
      <c r="U416" s="47">
        <f>SUMIF(C$2:C416,C416,E$2:E416)</f>
        <v>65912.069999999992</v>
      </c>
      <c r="V416" s="47">
        <f>SUM(E$2:E416)</f>
        <v>4135631.2860000012</v>
      </c>
      <c r="W416" s="52">
        <f>SUM(F$2:F416)</f>
        <v>40857.731944444473</v>
      </c>
      <c r="X416" s="52">
        <f t="shared" si="161"/>
        <v>35.071014544587527</v>
      </c>
      <c r="Y416" s="45">
        <f t="shared" si="162"/>
        <v>1</v>
      </c>
      <c r="Z416" s="45">
        <f t="shared" si="163"/>
        <v>42</v>
      </c>
      <c r="AA416" s="47">
        <f>SUMIF('Rake Load'!C:C,Summary!B416,'Rake Load'!CA:CA)</f>
        <v>0</v>
      </c>
      <c r="AB416" s="47">
        <f>SUMIF(C$2:C416,C416,AA$2:AA416)</f>
        <v>8.4375000000192415</v>
      </c>
      <c r="AC416" s="47">
        <f>SUM(AA$2:AA416)</f>
        <v>414.86111111113433</v>
      </c>
      <c r="AD416" s="52" t="e">
        <f t="shared" si="164"/>
        <v>#DIV/0!</v>
      </c>
      <c r="AE416" s="52">
        <f t="shared" si="165"/>
        <v>0.44407894736943376</v>
      </c>
      <c r="AF416" s="52">
        <f t="shared" si="166"/>
        <v>0.35610395803530842</v>
      </c>
      <c r="AG416" s="47">
        <f>SUMIF(Unloader!B:B,Summary!B416,Unloader!M:M)</f>
        <v>0</v>
      </c>
      <c r="AH416" s="47">
        <f>SUMIF(C$2:C416,C416,AG$2:AG416)</f>
        <v>105760</v>
      </c>
      <c r="AI416" s="47">
        <f>SUM(AG$2:AG416)</f>
        <v>5010888</v>
      </c>
      <c r="AJ416" s="49">
        <f>SUMIF(Unloader!B:B,Summary!B416,Unloader!W:W)</f>
        <v>0</v>
      </c>
      <c r="AK416" s="49">
        <f>SUMIF(Unloader!B:B,Summary!B416,Unloader!AD:AD)+SUMIF(Unloader!B:B,Summary!B416,Unloader!BR:BR)+SUMIF(Unloader!B:B,Summary!B416,Unloader!BN:BN)</f>
        <v>0</v>
      </c>
      <c r="AL416" s="49">
        <f>SUMIF(C$2:C416,C416,AJ$2:AJ416)</f>
        <v>3.791666666666667</v>
      </c>
      <c r="AM416" s="49">
        <f>SUMIF(C$2:C416,C416,AK$2:AK416)</f>
        <v>0.15625</v>
      </c>
      <c r="AN416" s="37">
        <f t="shared" si="167"/>
        <v>1212.1489971346703</v>
      </c>
      <c r="AO416" s="37">
        <f>SUM(AJ$2:AJ416)</f>
        <v>155.96458333333337</v>
      </c>
      <c r="AP416" s="37">
        <f>SUM(AK$2:AK416)</f>
        <v>13.888194444444437</v>
      </c>
      <c r="AQ416" s="37">
        <f t="shared" si="168"/>
        <v>1469.5404467471526</v>
      </c>
    </row>
    <row r="417" spans="1:43">
      <c r="A417" s="166">
        <f t="shared" si="171"/>
        <v>416</v>
      </c>
      <c r="B417" s="478">
        <f t="shared" si="171"/>
        <v>41049</v>
      </c>
      <c r="C417" s="42">
        <f t="shared" si="150"/>
        <v>5</v>
      </c>
      <c r="D417" s="170">
        <f>COUNTIF('Rake Load'!C:C,Summary!B417)</f>
        <v>0</v>
      </c>
      <c r="E417" s="170">
        <f>SUMIF('Rake Load'!C:C,B417,'Rake Load'!K:K)</f>
        <v>0</v>
      </c>
      <c r="F417" s="44">
        <f>SUMIF('Rake Load'!C:C,B417,'Rake Load'!AZ:AZ)</f>
        <v>0</v>
      </c>
      <c r="G417" s="44" t="e">
        <f t="shared" si="151"/>
        <v>#DIV/0!</v>
      </c>
      <c r="H417" s="45" t="e">
        <f t="shared" si="152"/>
        <v>#DIV/0!</v>
      </c>
      <c r="I417" s="45" t="e">
        <f t="shared" si="153"/>
        <v>#DIV/0!</v>
      </c>
      <c r="J417" s="44">
        <f>SUMIF('Rake Load'!C:C,B417,'Rake Load'!DK:DK)</f>
        <v>0</v>
      </c>
      <c r="K417" s="50">
        <f t="shared" si="154"/>
        <v>0</v>
      </c>
      <c r="L417" s="50" t="e">
        <f t="shared" si="155"/>
        <v>#DIV/0!</v>
      </c>
      <c r="M417" s="59" t="e">
        <f t="shared" si="156"/>
        <v>#DIV/0!</v>
      </c>
      <c r="N417" s="59" t="e">
        <f t="shared" si="157"/>
        <v>#DIV/0!</v>
      </c>
      <c r="O417" s="480">
        <f>SUMIF(C$2:C417,C417,D$2:D417)</f>
        <v>19</v>
      </c>
      <c r="P417" s="42">
        <f>SUMIF(C$2:C417,C417,F$2:F417)</f>
        <v>3.9368055555549084</v>
      </c>
      <c r="Q417" s="46">
        <f t="shared" si="158"/>
        <v>0.20720029239762675</v>
      </c>
      <c r="R417" s="45">
        <f t="shared" si="159"/>
        <v>4</v>
      </c>
      <c r="S417" s="45">
        <f t="shared" si="160"/>
        <v>58</v>
      </c>
      <c r="T417" s="480">
        <f>SUM(D$2:D417)</f>
        <v>1165</v>
      </c>
      <c r="U417" s="47">
        <f>SUMIF(C$2:C417,C417,E$2:E417)</f>
        <v>65912.069999999992</v>
      </c>
      <c r="V417" s="47">
        <f>SUM(E$2:E417)</f>
        <v>4135631.2860000012</v>
      </c>
      <c r="W417" s="52">
        <f>SUM(F$2:F417)</f>
        <v>40857.731944444473</v>
      </c>
      <c r="X417" s="52">
        <f t="shared" si="161"/>
        <v>35.071014544587527</v>
      </c>
      <c r="Y417" s="45">
        <f t="shared" si="162"/>
        <v>1</v>
      </c>
      <c r="Z417" s="45">
        <f t="shared" si="163"/>
        <v>42</v>
      </c>
      <c r="AA417" s="47">
        <f>SUMIF('Rake Load'!C:C,Summary!B417,'Rake Load'!CA:CA)</f>
        <v>0</v>
      </c>
      <c r="AB417" s="47">
        <f>SUMIF(C$2:C417,C417,AA$2:AA417)</f>
        <v>8.4375000000192415</v>
      </c>
      <c r="AC417" s="47">
        <f>SUM(AA$2:AA417)</f>
        <v>414.86111111113433</v>
      </c>
      <c r="AD417" s="52" t="e">
        <f t="shared" si="164"/>
        <v>#DIV/0!</v>
      </c>
      <c r="AE417" s="52">
        <f t="shared" si="165"/>
        <v>0.44407894736943376</v>
      </c>
      <c r="AF417" s="52">
        <f t="shared" si="166"/>
        <v>0.35610395803530842</v>
      </c>
      <c r="AG417" s="47">
        <f>SUMIF(Unloader!B:B,Summary!B417,Unloader!M:M)</f>
        <v>0</v>
      </c>
      <c r="AH417" s="47">
        <f>SUMIF(C$2:C417,C417,AG$2:AG417)</f>
        <v>105760</v>
      </c>
      <c r="AI417" s="47">
        <f>SUM(AG$2:AG417)</f>
        <v>5010888</v>
      </c>
      <c r="AJ417" s="49">
        <f>SUMIF(Unloader!B:B,Summary!B417,Unloader!W:W)</f>
        <v>0</v>
      </c>
      <c r="AK417" s="49">
        <f>SUMIF(Unloader!B:B,Summary!B417,Unloader!AD:AD)+SUMIF(Unloader!B:B,Summary!B417,Unloader!BR:BR)+SUMIF(Unloader!B:B,Summary!B417,Unloader!BN:BN)</f>
        <v>0</v>
      </c>
      <c r="AL417" s="49">
        <f>SUMIF(C$2:C417,C417,AJ$2:AJ417)</f>
        <v>3.791666666666667</v>
      </c>
      <c r="AM417" s="49">
        <f>SUMIF(C$2:C417,C417,AK$2:AK417)</f>
        <v>0.15625</v>
      </c>
      <c r="AN417" s="37">
        <f t="shared" si="167"/>
        <v>1212.1489971346703</v>
      </c>
      <c r="AO417" s="37">
        <f>SUM(AJ$2:AJ417)</f>
        <v>155.96458333333337</v>
      </c>
      <c r="AP417" s="37">
        <f>SUM(AK$2:AK417)</f>
        <v>13.888194444444437</v>
      </c>
      <c r="AQ417" s="37">
        <f t="shared" si="168"/>
        <v>1469.5404467471526</v>
      </c>
    </row>
    <row r="418" spans="1:43">
      <c r="A418" s="166">
        <f t="shared" si="171"/>
        <v>417</v>
      </c>
      <c r="B418" s="478">
        <f t="shared" si="171"/>
        <v>41050</v>
      </c>
      <c r="C418" s="42">
        <f t="shared" si="150"/>
        <v>5</v>
      </c>
      <c r="D418" s="170">
        <f>COUNTIF('Rake Load'!C:C,Summary!B418)</f>
        <v>0</v>
      </c>
      <c r="E418" s="170">
        <f>SUMIF('Rake Load'!C:C,B418,'Rake Load'!K:K)</f>
        <v>0</v>
      </c>
      <c r="F418" s="44">
        <f>SUMIF('Rake Load'!C:C,B418,'Rake Load'!AZ:AZ)</f>
        <v>0</v>
      </c>
      <c r="G418" s="44" t="e">
        <f t="shared" si="151"/>
        <v>#DIV/0!</v>
      </c>
      <c r="H418" s="45" t="e">
        <f t="shared" si="152"/>
        <v>#DIV/0!</v>
      </c>
      <c r="I418" s="45" t="e">
        <f t="shared" si="153"/>
        <v>#DIV/0!</v>
      </c>
      <c r="J418" s="44">
        <f>SUMIF('Rake Load'!C:C,B418,'Rake Load'!DK:DK)</f>
        <v>0</v>
      </c>
      <c r="K418" s="50">
        <f t="shared" si="154"/>
        <v>0</v>
      </c>
      <c r="L418" s="50" t="e">
        <f t="shared" si="155"/>
        <v>#DIV/0!</v>
      </c>
      <c r="M418" s="59" t="e">
        <f t="shared" si="156"/>
        <v>#DIV/0!</v>
      </c>
      <c r="N418" s="59" t="e">
        <f t="shared" si="157"/>
        <v>#DIV/0!</v>
      </c>
      <c r="O418" s="480">
        <f>SUMIF(C$2:C418,C418,D$2:D418)</f>
        <v>19</v>
      </c>
      <c r="P418" s="42">
        <f>SUMIF(C$2:C418,C418,F$2:F418)</f>
        <v>3.9368055555549084</v>
      </c>
      <c r="Q418" s="46">
        <f t="shared" si="158"/>
        <v>0.20720029239762675</v>
      </c>
      <c r="R418" s="45">
        <f t="shared" si="159"/>
        <v>4</v>
      </c>
      <c r="S418" s="45">
        <f t="shared" si="160"/>
        <v>58</v>
      </c>
      <c r="T418" s="480">
        <f>SUM(D$2:D418)</f>
        <v>1165</v>
      </c>
      <c r="U418" s="47">
        <f>SUMIF(C$2:C418,C418,E$2:E418)</f>
        <v>65912.069999999992</v>
      </c>
      <c r="V418" s="47">
        <f>SUM(E$2:E418)</f>
        <v>4135631.2860000012</v>
      </c>
      <c r="W418" s="52">
        <f>SUM(F$2:F418)</f>
        <v>40857.731944444473</v>
      </c>
      <c r="X418" s="52">
        <f t="shared" si="161"/>
        <v>35.071014544587527</v>
      </c>
      <c r="Y418" s="45">
        <f t="shared" si="162"/>
        <v>1</v>
      </c>
      <c r="Z418" s="45">
        <f t="shared" si="163"/>
        <v>42</v>
      </c>
      <c r="AA418" s="47">
        <f>SUMIF('Rake Load'!C:C,Summary!B418,'Rake Load'!CA:CA)</f>
        <v>0</v>
      </c>
      <c r="AB418" s="47">
        <f>SUMIF(C$2:C418,C418,AA$2:AA418)</f>
        <v>8.4375000000192415</v>
      </c>
      <c r="AC418" s="47">
        <f>SUM(AA$2:AA418)</f>
        <v>414.86111111113433</v>
      </c>
      <c r="AD418" s="52" t="e">
        <f t="shared" si="164"/>
        <v>#DIV/0!</v>
      </c>
      <c r="AE418" s="52">
        <f t="shared" si="165"/>
        <v>0.44407894736943376</v>
      </c>
      <c r="AF418" s="52">
        <f t="shared" si="166"/>
        <v>0.35610395803530842</v>
      </c>
      <c r="AG418" s="47">
        <f>SUMIF(Unloader!B:B,Summary!B418,Unloader!M:M)</f>
        <v>0</v>
      </c>
      <c r="AH418" s="47">
        <f>SUMIF(C$2:C418,C418,AG$2:AG418)</f>
        <v>105760</v>
      </c>
      <c r="AI418" s="47">
        <f>SUM(AG$2:AG418)</f>
        <v>5010888</v>
      </c>
      <c r="AJ418" s="49">
        <f>SUMIF(Unloader!B:B,Summary!B418,Unloader!W:W)</f>
        <v>0</v>
      </c>
      <c r="AK418" s="49">
        <f>SUMIF(Unloader!B:B,Summary!B418,Unloader!AD:AD)+SUMIF(Unloader!B:B,Summary!B418,Unloader!BR:BR)+SUMIF(Unloader!B:B,Summary!B418,Unloader!BN:BN)</f>
        <v>0</v>
      </c>
      <c r="AL418" s="49">
        <f>SUMIF(C$2:C418,C418,AJ$2:AJ418)</f>
        <v>3.791666666666667</v>
      </c>
      <c r="AM418" s="49">
        <f>SUMIF(C$2:C418,C418,AK$2:AK418)</f>
        <v>0.15625</v>
      </c>
      <c r="AN418" s="37">
        <f t="shared" si="167"/>
        <v>1212.1489971346703</v>
      </c>
      <c r="AO418" s="37">
        <f>SUM(AJ$2:AJ418)</f>
        <v>155.96458333333337</v>
      </c>
      <c r="AP418" s="37">
        <f>SUM(AK$2:AK418)</f>
        <v>13.888194444444437</v>
      </c>
      <c r="AQ418" s="37">
        <f t="shared" si="168"/>
        <v>1469.5404467471526</v>
      </c>
    </row>
    <row r="419" spans="1:43">
      <c r="A419" s="166">
        <f t="shared" si="171"/>
        <v>418</v>
      </c>
      <c r="B419" s="478">
        <f t="shared" si="171"/>
        <v>41051</v>
      </c>
      <c r="C419" s="42">
        <f t="shared" si="150"/>
        <v>5</v>
      </c>
      <c r="D419" s="170">
        <f>COUNTIF('Rake Load'!C:C,Summary!B419)</f>
        <v>0</v>
      </c>
      <c r="E419" s="170">
        <f>SUMIF('Rake Load'!C:C,B419,'Rake Load'!K:K)</f>
        <v>0</v>
      </c>
      <c r="F419" s="44">
        <f>SUMIF('Rake Load'!C:C,B419,'Rake Load'!AZ:AZ)</f>
        <v>0</v>
      </c>
      <c r="G419" s="44" t="e">
        <f t="shared" si="151"/>
        <v>#DIV/0!</v>
      </c>
      <c r="H419" s="45" t="e">
        <f t="shared" si="152"/>
        <v>#DIV/0!</v>
      </c>
      <c r="I419" s="45" t="e">
        <f t="shared" si="153"/>
        <v>#DIV/0!</v>
      </c>
      <c r="J419" s="44">
        <f>SUMIF('Rake Load'!C:C,B419,'Rake Load'!DK:DK)</f>
        <v>0</v>
      </c>
      <c r="K419" s="50">
        <f t="shared" si="154"/>
        <v>0</v>
      </c>
      <c r="L419" s="50" t="e">
        <f t="shared" si="155"/>
        <v>#DIV/0!</v>
      </c>
      <c r="M419" s="59" t="e">
        <f t="shared" si="156"/>
        <v>#DIV/0!</v>
      </c>
      <c r="N419" s="59" t="e">
        <f t="shared" si="157"/>
        <v>#DIV/0!</v>
      </c>
      <c r="O419" s="480">
        <f>SUMIF(C$2:C419,C419,D$2:D419)</f>
        <v>19</v>
      </c>
      <c r="P419" s="42">
        <f>SUMIF(C$2:C419,C419,F$2:F419)</f>
        <v>3.9368055555549084</v>
      </c>
      <c r="Q419" s="46">
        <f t="shared" si="158"/>
        <v>0.20720029239762675</v>
      </c>
      <c r="R419" s="45">
        <f t="shared" si="159"/>
        <v>4</v>
      </c>
      <c r="S419" s="45">
        <f t="shared" si="160"/>
        <v>58</v>
      </c>
      <c r="T419" s="480">
        <f>SUM(D$2:D419)</f>
        <v>1165</v>
      </c>
      <c r="U419" s="47">
        <f>SUMIF(C$2:C419,C419,E$2:E419)</f>
        <v>65912.069999999992</v>
      </c>
      <c r="V419" s="47">
        <f>SUM(E$2:E419)</f>
        <v>4135631.2860000012</v>
      </c>
      <c r="W419" s="52">
        <f>SUM(F$2:F419)</f>
        <v>40857.731944444473</v>
      </c>
      <c r="X419" s="52">
        <f t="shared" si="161"/>
        <v>35.071014544587527</v>
      </c>
      <c r="Y419" s="45">
        <f t="shared" si="162"/>
        <v>1</v>
      </c>
      <c r="Z419" s="45">
        <f t="shared" si="163"/>
        <v>42</v>
      </c>
      <c r="AA419" s="47">
        <f>SUMIF('Rake Load'!C:C,Summary!B419,'Rake Load'!CA:CA)</f>
        <v>0</v>
      </c>
      <c r="AB419" s="47">
        <f>SUMIF(C$2:C419,C419,AA$2:AA419)</f>
        <v>8.4375000000192415</v>
      </c>
      <c r="AC419" s="47">
        <f>SUM(AA$2:AA419)</f>
        <v>414.86111111113433</v>
      </c>
      <c r="AD419" s="52" t="e">
        <f t="shared" si="164"/>
        <v>#DIV/0!</v>
      </c>
      <c r="AE419" s="52">
        <f t="shared" si="165"/>
        <v>0.44407894736943376</v>
      </c>
      <c r="AF419" s="52">
        <f t="shared" si="166"/>
        <v>0.35610395803530842</v>
      </c>
      <c r="AG419" s="47">
        <f>SUMIF(Unloader!B:B,Summary!B419,Unloader!M:M)</f>
        <v>0</v>
      </c>
      <c r="AH419" s="47">
        <f>SUMIF(C$2:C419,C419,AG$2:AG419)</f>
        <v>105760</v>
      </c>
      <c r="AI419" s="47">
        <f>SUM(AG$2:AG419)</f>
        <v>5010888</v>
      </c>
      <c r="AJ419" s="49">
        <f>SUMIF(Unloader!B:B,Summary!B419,Unloader!W:W)</f>
        <v>0</v>
      </c>
      <c r="AK419" s="49">
        <f>SUMIF(Unloader!B:B,Summary!B419,Unloader!AD:AD)+SUMIF(Unloader!B:B,Summary!B419,Unloader!BR:BR)+SUMIF(Unloader!B:B,Summary!B419,Unloader!BN:BN)</f>
        <v>0</v>
      </c>
      <c r="AL419" s="49">
        <f>SUMIF(C$2:C419,C419,AJ$2:AJ419)</f>
        <v>3.791666666666667</v>
      </c>
      <c r="AM419" s="49">
        <f>SUMIF(C$2:C419,C419,AK$2:AK419)</f>
        <v>0.15625</v>
      </c>
      <c r="AN419" s="37">
        <f t="shared" si="167"/>
        <v>1212.1489971346703</v>
      </c>
      <c r="AO419" s="37">
        <f>SUM(AJ$2:AJ419)</f>
        <v>155.96458333333337</v>
      </c>
      <c r="AP419" s="37">
        <f>SUM(AK$2:AK419)</f>
        <v>13.888194444444437</v>
      </c>
      <c r="AQ419" s="37">
        <f t="shared" si="168"/>
        <v>1469.5404467471526</v>
      </c>
    </row>
    <row r="420" spans="1:43">
      <c r="A420" s="166">
        <f t="shared" si="171"/>
        <v>419</v>
      </c>
      <c r="B420" s="478">
        <f t="shared" si="171"/>
        <v>41052</v>
      </c>
      <c r="C420" s="42">
        <f t="shared" si="150"/>
        <v>5</v>
      </c>
      <c r="D420" s="170">
        <f>COUNTIF('Rake Load'!C:C,Summary!B420)</f>
        <v>0</v>
      </c>
      <c r="E420" s="170">
        <f>SUMIF('Rake Load'!C:C,B420,'Rake Load'!K:K)</f>
        <v>0</v>
      </c>
      <c r="F420" s="44">
        <f>SUMIF('Rake Load'!C:C,B420,'Rake Load'!AZ:AZ)</f>
        <v>0</v>
      </c>
      <c r="G420" s="44" t="e">
        <f t="shared" si="151"/>
        <v>#DIV/0!</v>
      </c>
      <c r="H420" s="45" t="e">
        <f t="shared" si="152"/>
        <v>#DIV/0!</v>
      </c>
      <c r="I420" s="45" t="e">
        <f t="shared" si="153"/>
        <v>#DIV/0!</v>
      </c>
      <c r="J420" s="44">
        <f>SUMIF('Rake Load'!C:C,B420,'Rake Load'!DK:DK)</f>
        <v>0</v>
      </c>
      <c r="K420" s="50">
        <f t="shared" si="154"/>
        <v>0</v>
      </c>
      <c r="L420" s="50" t="e">
        <f t="shared" si="155"/>
        <v>#DIV/0!</v>
      </c>
      <c r="M420" s="59" t="e">
        <f t="shared" si="156"/>
        <v>#DIV/0!</v>
      </c>
      <c r="N420" s="59" t="e">
        <f t="shared" si="157"/>
        <v>#DIV/0!</v>
      </c>
      <c r="O420" s="480">
        <f>SUMIF(C$2:C420,C420,D$2:D420)</f>
        <v>19</v>
      </c>
      <c r="P420" s="42">
        <f>SUMIF(C$2:C420,C420,F$2:F420)</f>
        <v>3.9368055555549084</v>
      </c>
      <c r="Q420" s="46">
        <f t="shared" si="158"/>
        <v>0.20720029239762675</v>
      </c>
      <c r="R420" s="45">
        <f t="shared" si="159"/>
        <v>4</v>
      </c>
      <c r="S420" s="45">
        <f t="shared" si="160"/>
        <v>58</v>
      </c>
      <c r="T420" s="480">
        <f>SUM(D$2:D420)</f>
        <v>1165</v>
      </c>
      <c r="U420" s="47">
        <f>SUMIF(C$2:C420,C420,E$2:E420)</f>
        <v>65912.069999999992</v>
      </c>
      <c r="V420" s="47">
        <f>SUM(E$2:E420)</f>
        <v>4135631.2860000012</v>
      </c>
      <c r="W420" s="52">
        <f>SUM(F$2:F420)</f>
        <v>40857.731944444473</v>
      </c>
      <c r="X420" s="52">
        <f t="shared" si="161"/>
        <v>35.071014544587527</v>
      </c>
      <c r="Y420" s="45">
        <f t="shared" si="162"/>
        <v>1</v>
      </c>
      <c r="Z420" s="45">
        <f t="shared" si="163"/>
        <v>42</v>
      </c>
      <c r="AA420" s="47">
        <f>SUMIF('Rake Load'!C:C,Summary!B420,'Rake Load'!CA:CA)</f>
        <v>0</v>
      </c>
      <c r="AB420" s="47">
        <f>SUMIF(C$2:C420,C420,AA$2:AA420)</f>
        <v>8.4375000000192415</v>
      </c>
      <c r="AC420" s="47">
        <f>SUM(AA$2:AA420)</f>
        <v>414.86111111113433</v>
      </c>
      <c r="AD420" s="52" t="e">
        <f t="shared" si="164"/>
        <v>#DIV/0!</v>
      </c>
      <c r="AE420" s="52">
        <f t="shared" si="165"/>
        <v>0.44407894736943376</v>
      </c>
      <c r="AF420" s="52">
        <f t="shared" si="166"/>
        <v>0.35610395803530842</v>
      </c>
      <c r="AG420" s="47">
        <f>SUMIF(Unloader!B:B,Summary!B420,Unloader!M:M)</f>
        <v>0</v>
      </c>
      <c r="AH420" s="47">
        <f>SUMIF(C$2:C420,C420,AG$2:AG420)</f>
        <v>105760</v>
      </c>
      <c r="AI420" s="47">
        <f>SUM(AG$2:AG420)</f>
        <v>5010888</v>
      </c>
      <c r="AJ420" s="49">
        <f>SUMIF(Unloader!B:B,Summary!B420,Unloader!W:W)</f>
        <v>0</v>
      </c>
      <c r="AK420" s="49">
        <f>SUMIF(Unloader!B:B,Summary!B420,Unloader!AD:AD)+SUMIF(Unloader!B:B,Summary!B420,Unloader!BR:BR)+SUMIF(Unloader!B:B,Summary!B420,Unloader!BN:BN)</f>
        <v>0</v>
      </c>
      <c r="AL420" s="49">
        <f>SUMIF(C$2:C420,C420,AJ$2:AJ420)</f>
        <v>3.791666666666667</v>
      </c>
      <c r="AM420" s="49">
        <f>SUMIF(C$2:C420,C420,AK$2:AK420)</f>
        <v>0.15625</v>
      </c>
      <c r="AN420" s="37">
        <f t="shared" si="167"/>
        <v>1212.1489971346703</v>
      </c>
      <c r="AO420" s="37">
        <f>SUM(AJ$2:AJ420)</f>
        <v>155.96458333333337</v>
      </c>
      <c r="AP420" s="37">
        <f>SUM(AK$2:AK420)</f>
        <v>13.888194444444437</v>
      </c>
      <c r="AQ420" s="37">
        <f t="shared" si="168"/>
        <v>1469.5404467471526</v>
      </c>
    </row>
    <row r="421" spans="1:43">
      <c r="A421" s="166">
        <f t="shared" si="171"/>
        <v>420</v>
      </c>
      <c r="B421" s="478">
        <f t="shared" si="171"/>
        <v>41053</v>
      </c>
      <c r="C421" s="42">
        <f t="shared" si="150"/>
        <v>5</v>
      </c>
      <c r="D421" s="170">
        <f>COUNTIF('Rake Load'!C:C,Summary!B421)</f>
        <v>0</v>
      </c>
      <c r="E421" s="170">
        <f>SUMIF('Rake Load'!C:C,B421,'Rake Load'!K:K)</f>
        <v>0</v>
      </c>
      <c r="F421" s="44">
        <f>SUMIF('Rake Load'!C:C,B421,'Rake Load'!AZ:AZ)</f>
        <v>0</v>
      </c>
      <c r="G421" s="44" t="e">
        <f t="shared" si="151"/>
        <v>#DIV/0!</v>
      </c>
      <c r="H421" s="45" t="e">
        <f t="shared" si="152"/>
        <v>#DIV/0!</v>
      </c>
      <c r="I421" s="45" t="e">
        <f t="shared" si="153"/>
        <v>#DIV/0!</v>
      </c>
      <c r="J421" s="44">
        <f>SUMIF('Rake Load'!C:C,B421,'Rake Load'!DK:DK)</f>
        <v>0</v>
      </c>
      <c r="K421" s="50">
        <f t="shared" si="154"/>
        <v>0</v>
      </c>
      <c r="L421" s="50" t="e">
        <f t="shared" si="155"/>
        <v>#DIV/0!</v>
      </c>
      <c r="M421" s="59" t="e">
        <f t="shared" si="156"/>
        <v>#DIV/0!</v>
      </c>
      <c r="N421" s="59" t="e">
        <f t="shared" si="157"/>
        <v>#DIV/0!</v>
      </c>
      <c r="O421" s="480">
        <f>SUMIF(C$2:C421,C421,D$2:D421)</f>
        <v>19</v>
      </c>
      <c r="P421" s="42">
        <f>SUMIF(C$2:C421,C421,F$2:F421)</f>
        <v>3.9368055555549084</v>
      </c>
      <c r="Q421" s="46">
        <f t="shared" si="158"/>
        <v>0.20720029239762675</v>
      </c>
      <c r="R421" s="45">
        <f t="shared" si="159"/>
        <v>4</v>
      </c>
      <c r="S421" s="45">
        <f t="shared" si="160"/>
        <v>58</v>
      </c>
      <c r="T421" s="480">
        <f>SUM(D$2:D421)</f>
        <v>1165</v>
      </c>
      <c r="U421" s="47">
        <f>SUMIF(C$2:C421,C421,E$2:E421)</f>
        <v>65912.069999999992</v>
      </c>
      <c r="V421" s="47">
        <f>SUM(E$2:E421)</f>
        <v>4135631.2860000012</v>
      </c>
      <c r="W421" s="52">
        <f>SUM(F$2:F421)</f>
        <v>40857.731944444473</v>
      </c>
      <c r="X421" s="52">
        <f t="shared" si="161"/>
        <v>35.071014544587527</v>
      </c>
      <c r="Y421" s="45">
        <f t="shared" si="162"/>
        <v>1</v>
      </c>
      <c r="Z421" s="45">
        <f t="shared" si="163"/>
        <v>42</v>
      </c>
      <c r="AA421" s="47">
        <f>SUMIF('Rake Load'!C:C,Summary!B421,'Rake Load'!CA:CA)</f>
        <v>0</v>
      </c>
      <c r="AB421" s="47">
        <f>SUMIF(C$2:C421,C421,AA$2:AA421)</f>
        <v>8.4375000000192415</v>
      </c>
      <c r="AC421" s="47">
        <f>SUM(AA$2:AA421)</f>
        <v>414.86111111113433</v>
      </c>
      <c r="AD421" s="52" t="e">
        <f t="shared" si="164"/>
        <v>#DIV/0!</v>
      </c>
      <c r="AE421" s="52">
        <f t="shared" si="165"/>
        <v>0.44407894736943376</v>
      </c>
      <c r="AF421" s="52">
        <f t="shared" si="166"/>
        <v>0.35610395803530842</v>
      </c>
      <c r="AG421" s="47">
        <f>SUMIF(Unloader!B:B,Summary!B421,Unloader!M:M)</f>
        <v>0</v>
      </c>
      <c r="AH421" s="47">
        <f>SUMIF(C$2:C421,C421,AG$2:AG421)</f>
        <v>105760</v>
      </c>
      <c r="AI421" s="47">
        <f>SUM(AG$2:AG421)</f>
        <v>5010888</v>
      </c>
      <c r="AJ421" s="49">
        <f>SUMIF(Unloader!B:B,Summary!B421,Unloader!W:W)</f>
        <v>0</v>
      </c>
      <c r="AK421" s="49">
        <f>SUMIF(Unloader!B:B,Summary!B421,Unloader!AD:AD)+SUMIF(Unloader!B:B,Summary!B421,Unloader!BR:BR)+SUMIF(Unloader!B:B,Summary!B421,Unloader!BN:BN)</f>
        <v>0</v>
      </c>
      <c r="AL421" s="49">
        <f>SUMIF(C$2:C421,C421,AJ$2:AJ421)</f>
        <v>3.791666666666667</v>
      </c>
      <c r="AM421" s="49">
        <f>SUMIF(C$2:C421,C421,AK$2:AK421)</f>
        <v>0.15625</v>
      </c>
      <c r="AN421" s="37">
        <f t="shared" si="167"/>
        <v>1212.1489971346703</v>
      </c>
      <c r="AO421" s="37">
        <f>SUM(AJ$2:AJ421)</f>
        <v>155.96458333333337</v>
      </c>
      <c r="AP421" s="37">
        <f>SUM(AK$2:AK421)</f>
        <v>13.888194444444437</v>
      </c>
      <c r="AQ421" s="37">
        <f t="shared" si="168"/>
        <v>1469.5404467471526</v>
      </c>
    </row>
    <row r="422" spans="1:43">
      <c r="A422" s="166">
        <f t="shared" si="171"/>
        <v>421</v>
      </c>
      <c r="B422" s="478">
        <f t="shared" si="171"/>
        <v>41054</v>
      </c>
      <c r="C422" s="42">
        <f t="shared" si="150"/>
        <v>5</v>
      </c>
      <c r="D422" s="170">
        <f>COUNTIF('Rake Load'!C:C,Summary!B422)</f>
        <v>0</v>
      </c>
      <c r="E422" s="170">
        <f>SUMIF('Rake Load'!C:C,B422,'Rake Load'!K:K)</f>
        <v>0</v>
      </c>
      <c r="F422" s="44">
        <f>SUMIF('Rake Load'!C:C,B422,'Rake Load'!AZ:AZ)</f>
        <v>0</v>
      </c>
      <c r="G422" s="44" t="e">
        <f t="shared" si="151"/>
        <v>#DIV/0!</v>
      </c>
      <c r="H422" s="45" t="e">
        <f t="shared" si="152"/>
        <v>#DIV/0!</v>
      </c>
      <c r="I422" s="45" t="e">
        <f t="shared" si="153"/>
        <v>#DIV/0!</v>
      </c>
      <c r="J422" s="44">
        <f>SUMIF('Rake Load'!C:C,B422,'Rake Load'!DK:DK)</f>
        <v>0</v>
      </c>
      <c r="K422" s="50">
        <f t="shared" si="154"/>
        <v>0</v>
      </c>
      <c r="L422" s="50" t="e">
        <f t="shared" si="155"/>
        <v>#DIV/0!</v>
      </c>
      <c r="M422" s="59" t="e">
        <f t="shared" si="156"/>
        <v>#DIV/0!</v>
      </c>
      <c r="N422" s="59" t="e">
        <f t="shared" si="157"/>
        <v>#DIV/0!</v>
      </c>
      <c r="O422" s="480">
        <f>SUMIF(C$2:C422,C422,D$2:D422)</f>
        <v>19</v>
      </c>
      <c r="P422" s="42">
        <f>SUMIF(C$2:C422,C422,F$2:F422)</f>
        <v>3.9368055555549084</v>
      </c>
      <c r="Q422" s="46">
        <f t="shared" si="158"/>
        <v>0.20720029239762675</v>
      </c>
      <c r="R422" s="45">
        <f t="shared" si="159"/>
        <v>4</v>
      </c>
      <c r="S422" s="45">
        <f t="shared" si="160"/>
        <v>58</v>
      </c>
      <c r="T422" s="480">
        <f>SUM(D$2:D422)</f>
        <v>1165</v>
      </c>
      <c r="U422" s="47">
        <f>SUMIF(C$2:C422,C422,E$2:E422)</f>
        <v>65912.069999999992</v>
      </c>
      <c r="V422" s="47">
        <f>SUM(E$2:E422)</f>
        <v>4135631.2860000012</v>
      </c>
      <c r="W422" s="52">
        <f>SUM(F$2:F422)</f>
        <v>40857.731944444473</v>
      </c>
      <c r="X422" s="52">
        <f t="shared" si="161"/>
        <v>35.071014544587527</v>
      </c>
      <c r="Y422" s="45">
        <f t="shared" si="162"/>
        <v>1</v>
      </c>
      <c r="Z422" s="45">
        <f t="shared" si="163"/>
        <v>42</v>
      </c>
      <c r="AA422" s="47">
        <f>SUMIF('Rake Load'!C:C,Summary!B422,'Rake Load'!CA:CA)</f>
        <v>0</v>
      </c>
      <c r="AB422" s="47">
        <f>SUMIF(C$2:C422,C422,AA$2:AA422)</f>
        <v>8.4375000000192415</v>
      </c>
      <c r="AC422" s="47">
        <f>SUM(AA$2:AA422)</f>
        <v>414.86111111113433</v>
      </c>
      <c r="AD422" s="52" t="e">
        <f t="shared" si="164"/>
        <v>#DIV/0!</v>
      </c>
      <c r="AE422" s="52">
        <f t="shared" si="165"/>
        <v>0.44407894736943376</v>
      </c>
      <c r="AF422" s="52">
        <f t="shared" si="166"/>
        <v>0.35610395803530842</v>
      </c>
      <c r="AG422" s="47">
        <f>SUMIF(Unloader!B:B,Summary!B422,Unloader!M:M)</f>
        <v>0</v>
      </c>
      <c r="AH422" s="47">
        <f>SUMIF(C$2:C422,C422,AG$2:AG422)</f>
        <v>105760</v>
      </c>
      <c r="AI422" s="47">
        <f>SUM(AG$2:AG422)</f>
        <v>5010888</v>
      </c>
      <c r="AJ422" s="49">
        <f>SUMIF(Unloader!B:B,Summary!B422,Unloader!W:W)</f>
        <v>0</v>
      </c>
      <c r="AK422" s="49">
        <f>SUMIF(Unloader!B:B,Summary!B422,Unloader!AD:AD)+SUMIF(Unloader!B:B,Summary!B422,Unloader!BR:BR)+SUMIF(Unloader!B:B,Summary!B422,Unloader!BN:BN)</f>
        <v>0</v>
      </c>
      <c r="AL422" s="49">
        <f>SUMIF(C$2:C422,C422,AJ$2:AJ422)</f>
        <v>3.791666666666667</v>
      </c>
      <c r="AM422" s="49">
        <f>SUMIF(C$2:C422,C422,AK$2:AK422)</f>
        <v>0.15625</v>
      </c>
      <c r="AN422" s="37">
        <f t="shared" si="167"/>
        <v>1212.1489971346703</v>
      </c>
      <c r="AO422" s="37">
        <f>SUM(AJ$2:AJ422)</f>
        <v>155.96458333333337</v>
      </c>
      <c r="AP422" s="37">
        <f>SUM(AK$2:AK422)</f>
        <v>13.888194444444437</v>
      </c>
      <c r="AQ422" s="37">
        <f t="shared" si="168"/>
        <v>1469.5404467471526</v>
      </c>
    </row>
    <row r="423" spans="1:43">
      <c r="A423" s="166">
        <f t="shared" si="171"/>
        <v>422</v>
      </c>
      <c r="B423" s="478">
        <f t="shared" si="171"/>
        <v>41055</v>
      </c>
      <c r="C423" s="42">
        <f t="shared" si="150"/>
        <v>5</v>
      </c>
      <c r="D423" s="170">
        <f>COUNTIF('Rake Load'!C:C,Summary!B423)</f>
        <v>0</v>
      </c>
      <c r="E423" s="170">
        <f>SUMIF('Rake Load'!C:C,B423,'Rake Load'!K:K)</f>
        <v>0</v>
      </c>
      <c r="F423" s="44">
        <f>SUMIF('Rake Load'!C:C,B423,'Rake Load'!AZ:AZ)</f>
        <v>0</v>
      </c>
      <c r="G423" s="44" t="e">
        <f t="shared" si="151"/>
        <v>#DIV/0!</v>
      </c>
      <c r="H423" s="45" t="e">
        <f t="shared" si="152"/>
        <v>#DIV/0!</v>
      </c>
      <c r="I423" s="45" t="e">
        <f t="shared" si="153"/>
        <v>#DIV/0!</v>
      </c>
      <c r="J423" s="44">
        <f>SUMIF('Rake Load'!C:C,B423,'Rake Load'!DK:DK)</f>
        <v>0</v>
      </c>
      <c r="K423" s="50">
        <f t="shared" si="154"/>
        <v>0</v>
      </c>
      <c r="L423" s="50" t="e">
        <f t="shared" si="155"/>
        <v>#DIV/0!</v>
      </c>
      <c r="M423" s="59" t="e">
        <f t="shared" si="156"/>
        <v>#DIV/0!</v>
      </c>
      <c r="N423" s="59" t="e">
        <f t="shared" si="157"/>
        <v>#DIV/0!</v>
      </c>
      <c r="O423" s="480">
        <f>SUMIF(C$2:C423,C423,D$2:D423)</f>
        <v>19</v>
      </c>
      <c r="P423" s="42">
        <f>SUMIF(C$2:C423,C423,F$2:F423)</f>
        <v>3.9368055555549084</v>
      </c>
      <c r="Q423" s="46">
        <f t="shared" si="158"/>
        <v>0.20720029239762675</v>
      </c>
      <c r="R423" s="45">
        <f t="shared" si="159"/>
        <v>4</v>
      </c>
      <c r="S423" s="45">
        <f t="shared" si="160"/>
        <v>58</v>
      </c>
      <c r="T423" s="480">
        <f>SUM(D$2:D423)</f>
        <v>1165</v>
      </c>
      <c r="U423" s="47">
        <f>SUMIF(C$2:C423,C423,E$2:E423)</f>
        <v>65912.069999999992</v>
      </c>
      <c r="V423" s="47">
        <f>SUM(E$2:E423)</f>
        <v>4135631.2860000012</v>
      </c>
      <c r="W423" s="52">
        <f>SUM(F$2:F423)</f>
        <v>40857.731944444473</v>
      </c>
      <c r="X423" s="52">
        <f t="shared" si="161"/>
        <v>35.071014544587527</v>
      </c>
      <c r="Y423" s="45">
        <f t="shared" si="162"/>
        <v>1</v>
      </c>
      <c r="Z423" s="45">
        <f t="shared" si="163"/>
        <v>42</v>
      </c>
      <c r="AA423" s="47">
        <f>SUMIF('Rake Load'!C:C,Summary!B423,'Rake Load'!CA:CA)</f>
        <v>0</v>
      </c>
      <c r="AB423" s="47">
        <f>SUMIF(C$2:C423,C423,AA$2:AA423)</f>
        <v>8.4375000000192415</v>
      </c>
      <c r="AC423" s="47">
        <f>SUM(AA$2:AA423)</f>
        <v>414.86111111113433</v>
      </c>
      <c r="AD423" s="52" t="e">
        <f t="shared" si="164"/>
        <v>#DIV/0!</v>
      </c>
      <c r="AE423" s="52">
        <f t="shared" si="165"/>
        <v>0.44407894736943376</v>
      </c>
      <c r="AF423" s="52">
        <f t="shared" si="166"/>
        <v>0.35610395803530842</v>
      </c>
      <c r="AG423" s="47">
        <f>SUMIF(Unloader!B:B,Summary!B423,Unloader!M:M)</f>
        <v>0</v>
      </c>
      <c r="AH423" s="47">
        <f>SUMIF(C$2:C423,C423,AG$2:AG423)</f>
        <v>105760</v>
      </c>
      <c r="AI423" s="47">
        <f>SUM(AG$2:AG423)</f>
        <v>5010888</v>
      </c>
      <c r="AJ423" s="49">
        <f>SUMIF(Unloader!B:B,Summary!B423,Unloader!W:W)</f>
        <v>0</v>
      </c>
      <c r="AK423" s="49">
        <f>SUMIF(Unloader!B:B,Summary!B423,Unloader!AD:AD)+SUMIF(Unloader!B:B,Summary!B423,Unloader!BR:BR)+SUMIF(Unloader!B:B,Summary!B423,Unloader!BN:BN)</f>
        <v>0</v>
      </c>
      <c r="AL423" s="49">
        <f>SUMIF(C$2:C423,C423,AJ$2:AJ423)</f>
        <v>3.791666666666667</v>
      </c>
      <c r="AM423" s="49">
        <f>SUMIF(C$2:C423,C423,AK$2:AK423)</f>
        <v>0.15625</v>
      </c>
      <c r="AN423" s="37">
        <f t="shared" si="167"/>
        <v>1212.1489971346703</v>
      </c>
      <c r="AO423" s="37">
        <f>SUM(AJ$2:AJ423)</f>
        <v>155.96458333333337</v>
      </c>
      <c r="AP423" s="37">
        <f>SUM(AK$2:AK423)</f>
        <v>13.888194444444437</v>
      </c>
      <c r="AQ423" s="37">
        <f t="shared" si="168"/>
        <v>1469.5404467471526</v>
      </c>
    </row>
    <row r="424" spans="1:43">
      <c r="A424" s="166">
        <f t="shared" ref="A424:B439" si="172">A423+1</f>
        <v>423</v>
      </c>
      <c r="B424" s="478">
        <f t="shared" si="172"/>
        <v>41056</v>
      </c>
      <c r="C424" s="42">
        <f t="shared" si="150"/>
        <v>5</v>
      </c>
      <c r="D424" s="170">
        <f>COUNTIF('Rake Load'!C:C,Summary!B424)</f>
        <v>0</v>
      </c>
      <c r="E424" s="170">
        <f>SUMIF('Rake Load'!C:C,B424,'Rake Load'!K:K)</f>
        <v>0</v>
      </c>
      <c r="F424" s="44">
        <f>SUMIF('Rake Load'!C:C,B424,'Rake Load'!AZ:AZ)</f>
        <v>0</v>
      </c>
      <c r="G424" s="44" t="e">
        <f t="shared" si="151"/>
        <v>#DIV/0!</v>
      </c>
      <c r="H424" s="45" t="e">
        <f t="shared" si="152"/>
        <v>#DIV/0!</v>
      </c>
      <c r="I424" s="45" t="e">
        <f t="shared" si="153"/>
        <v>#DIV/0!</v>
      </c>
      <c r="J424" s="44">
        <f>SUMIF('Rake Load'!C:C,B424,'Rake Load'!DK:DK)</f>
        <v>0</v>
      </c>
      <c r="K424" s="50">
        <f t="shared" si="154"/>
        <v>0</v>
      </c>
      <c r="L424" s="50" t="e">
        <f t="shared" si="155"/>
        <v>#DIV/0!</v>
      </c>
      <c r="M424" s="59" t="e">
        <f t="shared" si="156"/>
        <v>#DIV/0!</v>
      </c>
      <c r="N424" s="59" t="e">
        <f t="shared" si="157"/>
        <v>#DIV/0!</v>
      </c>
      <c r="O424" s="480">
        <f>SUMIF(C$2:C424,C424,D$2:D424)</f>
        <v>19</v>
      </c>
      <c r="P424" s="42">
        <f>SUMIF(C$2:C424,C424,F$2:F424)</f>
        <v>3.9368055555549084</v>
      </c>
      <c r="Q424" s="46">
        <f t="shared" si="158"/>
        <v>0.20720029239762675</v>
      </c>
      <c r="R424" s="45">
        <f t="shared" si="159"/>
        <v>4</v>
      </c>
      <c r="S424" s="45">
        <f t="shared" si="160"/>
        <v>58</v>
      </c>
      <c r="T424" s="480">
        <f>SUM(D$2:D424)</f>
        <v>1165</v>
      </c>
      <c r="U424" s="47">
        <f>SUMIF(C$2:C424,C424,E$2:E424)</f>
        <v>65912.069999999992</v>
      </c>
      <c r="V424" s="47">
        <f>SUM(E$2:E424)</f>
        <v>4135631.2860000012</v>
      </c>
      <c r="W424" s="52">
        <f>SUM(F$2:F424)</f>
        <v>40857.731944444473</v>
      </c>
      <c r="X424" s="52">
        <f t="shared" si="161"/>
        <v>35.071014544587527</v>
      </c>
      <c r="Y424" s="45">
        <f t="shared" si="162"/>
        <v>1</v>
      </c>
      <c r="Z424" s="45">
        <f t="shared" si="163"/>
        <v>42</v>
      </c>
      <c r="AA424" s="47">
        <f>SUMIF('Rake Load'!C:C,Summary!B424,'Rake Load'!CA:CA)</f>
        <v>0</v>
      </c>
      <c r="AB424" s="47">
        <f>SUMIF(C$2:C424,C424,AA$2:AA424)</f>
        <v>8.4375000000192415</v>
      </c>
      <c r="AC424" s="47">
        <f>SUM(AA$2:AA424)</f>
        <v>414.86111111113433</v>
      </c>
      <c r="AD424" s="52" t="e">
        <f t="shared" si="164"/>
        <v>#DIV/0!</v>
      </c>
      <c r="AE424" s="52">
        <f t="shared" si="165"/>
        <v>0.44407894736943376</v>
      </c>
      <c r="AF424" s="52">
        <f t="shared" si="166"/>
        <v>0.35610395803530842</v>
      </c>
      <c r="AG424" s="47">
        <f>SUMIF(Unloader!B:B,Summary!B424,Unloader!M:M)</f>
        <v>0</v>
      </c>
      <c r="AH424" s="47">
        <f>SUMIF(C$2:C424,C424,AG$2:AG424)</f>
        <v>105760</v>
      </c>
      <c r="AI424" s="47">
        <f>SUM(AG$2:AG424)</f>
        <v>5010888</v>
      </c>
      <c r="AJ424" s="49">
        <f>SUMIF(Unloader!B:B,Summary!B424,Unloader!W:W)</f>
        <v>0</v>
      </c>
      <c r="AK424" s="49">
        <f>SUMIF(Unloader!B:B,Summary!B424,Unloader!AD:AD)+SUMIF(Unloader!B:B,Summary!B424,Unloader!BR:BR)+SUMIF(Unloader!B:B,Summary!B424,Unloader!BN:BN)</f>
        <v>0</v>
      </c>
      <c r="AL424" s="49">
        <f>SUMIF(C$2:C424,C424,AJ$2:AJ424)</f>
        <v>3.791666666666667</v>
      </c>
      <c r="AM424" s="49">
        <f>SUMIF(C$2:C424,C424,AK$2:AK424)</f>
        <v>0.15625</v>
      </c>
      <c r="AN424" s="37">
        <f t="shared" si="167"/>
        <v>1212.1489971346703</v>
      </c>
      <c r="AO424" s="37">
        <f>SUM(AJ$2:AJ424)</f>
        <v>155.96458333333337</v>
      </c>
      <c r="AP424" s="37">
        <f>SUM(AK$2:AK424)</f>
        <v>13.888194444444437</v>
      </c>
      <c r="AQ424" s="37">
        <f t="shared" si="168"/>
        <v>1469.5404467471526</v>
      </c>
    </row>
    <row r="425" spans="1:43">
      <c r="A425" s="166">
        <f t="shared" si="172"/>
        <v>424</v>
      </c>
      <c r="B425" s="478">
        <f t="shared" si="172"/>
        <v>41057</v>
      </c>
      <c r="C425" s="42">
        <f t="shared" si="150"/>
        <v>5</v>
      </c>
      <c r="D425" s="170">
        <f>COUNTIF('Rake Load'!C:C,Summary!B425)</f>
        <v>0</v>
      </c>
      <c r="E425" s="170">
        <f>SUMIF('Rake Load'!C:C,B425,'Rake Load'!K:K)</f>
        <v>0</v>
      </c>
      <c r="F425" s="44">
        <f>SUMIF('Rake Load'!C:C,B425,'Rake Load'!AZ:AZ)</f>
        <v>0</v>
      </c>
      <c r="G425" s="44" t="e">
        <f t="shared" si="151"/>
        <v>#DIV/0!</v>
      </c>
      <c r="H425" s="45" t="e">
        <f t="shared" si="152"/>
        <v>#DIV/0!</v>
      </c>
      <c r="I425" s="45" t="e">
        <f t="shared" si="153"/>
        <v>#DIV/0!</v>
      </c>
      <c r="J425" s="44">
        <f>SUMIF('Rake Load'!C:C,B425,'Rake Load'!DK:DK)</f>
        <v>0</v>
      </c>
      <c r="K425" s="50">
        <f t="shared" si="154"/>
        <v>0</v>
      </c>
      <c r="L425" s="50" t="e">
        <f t="shared" si="155"/>
        <v>#DIV/0!</v>
      </c>
      <c r="M425" s="59" t="e">
        <f t="shared" si="156"/>
        <v>#DIV/0!</v>
      </c>
      <c r="N425" s="59" t="e">
        <f t="shared" si="157"/>
        <v>#DIV/0!</v>
      </c>
      <c r="O425" s="480">
        <f>SUMIF(C$2:C425,C425,D$2:D425)</f>
        <v>19</v>
      </c>
      <c r="P425" s="42">
        <f>SUMIF(C$2:C425,C425,F$2:F425)</f>
        <v>3.9368055555549084</v>
      </c>
      <c r="Q425" s="46">
        <f t="shared" si="158"/>
        <v>0.20720029239762675</v>
      </c>
      <c r="R425" s="45">
        <f t="shared" si="159"/>
        <v>4</v>
      </c>
      <c r="S425" s="45">
        <f t="shared" si="160"/>
        <v>58</v>
      </c>
      <c r="T425" s="480">
        <f>SUM(D$2:D425)</f>
        <v>1165</v>
      </c>
      <c r="U425" s="47">
        <f>SUMIF(C$2:C425,C425,E$2:E425)</f>
        <v>65912.069999999992</v>
      </c>
      <c r="V425" s="47">
        <f>SUM(E$2:E425)</f>
        <v>4135631.2860000012</v>
      </c>
      <c r="W425" s="52">
        <f>SUM(F$2:F425)</f>
        <v>40857.731944444473</v>
      </c>
      <c r="X425" s="52">
        <f t="shared" si="161"/>
        <v>35.071014544587527</v>
      </c>
      <c r="Y425" s="45">
        <f t="shared" si="162"/>
        <v>1</v>
      </c>
      <c r="Z425" s="45">
        <f t="shared" si="163"/>
        <v>42</v>
      </c>
      <c r="AA425" s="47">
        <f>SUMIF('Rake Load'!C:C,Summary!B425,'Rake Load'!CA:CA)</f>
        <v>0</v>
      </c>
      <c r="AB425" s="47">
        <f>SUMIF(C$2:C425,C425,AA$2:AA425)</f>
        <v>8.4375000000192415</v>
      </c>
      <c r="AC425" s="47">
        <f>SUM(AA$2:AA425)</f>
        <v>414.86111111113433</v>
      </c>
      <c r="AD425" s="52" t="e">
        <f t="shared" si="164"/>
        <v>#DIV/0!</v>
      </c>
      <c r="AE425" s="52">
        <f t="shared" si="165"/>
        <v>0.44407894736943376</v>
      </c>
      <c r="AF425" s="52">
        <f t="shared" si="166"/>
        <v>0.35610395803530842</v>
      </c>
      <c r="AG425" s="47">
        <f>SUMIF(Unloader!B:B,Summary!B425,Unloader!M:M)</f>
        <v>0</v>
      </c>
      <c r="AH425" s="47">
        <f>SUMIF(C$2:C425,C425,AG$2:AG425)</f>
        <v>105760</v>
      </c>
      <c r="AI425" s="47">
        <f>SUM(AG$2:AG425)</f>
        <v>5010888</v>
      </c>
      <c r="AJ425" s="49">
        <f>SUMIF(Unloader!B:B,Summary!B425,Unloader!W:W)</f>
        <v>0</v>
      </c>
      <c r="AK425" s="49">
        <f>SUMIF(Unloader!B:B,Summary!B425,Unloader!AD:AD)+SUMIF(Unloader!B:B,Summary!B425,Unloader!BR:BR)+SUMIF(Unloader!B:B,Summary!B425,Unloader!BN:BN)</f>
        <v>0</v>
      </c>
      <c r="AL425" s="49">
        <f>SUMIF(C$2:C425,C425,AJ$2:AJ425)</f>
        <v>3.791666666666667</v>
      </c>
      <c r="AM425" s="49">
        <f>SUMIF(C$2:C425,C425,AK$2:AK425)</f>
        <v>0.15625</v>
      </c>
      <c r="AN425" s="37">
        <f t="shared" si="167"/>
        <v>1212.1489971346703</v>
      </c>
      <c r="AO425" s="37">
        <f>SUM(AJ$2:AJ425)</f>
        <v>155.96458333333337</v>
      </c>
      <c r="AP425" s="37">
        <f>SUM(AK$2:AK425)</f>
        <v>13.888194444444437</v>
      </c>
      <c r="AQ425" s="37">
        <f t="shared" si="168"/>
        <v>1469.5404467471526</v>
      </c>
    </row>
    <row r="426" spans="1:43">
      <c r="A426" s="166">
        <f t="shared" si="172"/>
        <v>425</v>
      </c>
      <c r="B426" s="478">
        <f t="shared" si="172"/>
        <v>41058</v>
      </c>
      <c r="C426" s="42">
        <f t="shared" si="150"/>
        <v>5</v>
      </c>
      <c r="D426" s="170">
        <f>COUNTIF('Rake Load'!C:C,Summary!B426)</f>
        <v>0</v>
      </c>
      <c r="E426" s="170">
        <f>SUMIF('Rake Load'!C:C,B426,'Rake Load'!K:K)</f>
        <v>0</v>
      </c>
      <c r="F426" s="44">
        <f>SUMIF('Rake Load'!C:C,B426,'Rake Load'!AZ:AZ)</f>
        <v>0</v>
      </c>
      <c r="G426" s="44" t="e">
        <f t="shared" si="151"/>
        <v>#DIV/0!</v>
      </c>
      <c r="H426" s="45" t="e">
        <f t="shared" si="152"/>
        <v>#DIV/0!</v>
      </c>
      <c r="I426" s="45" t="e">
        <f t="shared" si="153"/>
        <v>#DIV/0!</v>
      </c>
      <c r="J426" s="44">
        <f>SUMIF('Rake Load'!C:C,B426,'Rake Load'!DK:DK)</f>
        <v>0</v>
      </c>
      <c r="K426" s="50">
        <f t="shared" si="154"/>
        <v>0</v>
      </c>
      <c r="L426" s="50" t="e">
        <f t="shared" si="155"/>
        <v>#DIV/0!</v>
      </c>
      <c r="M426" s="59" t="e">
        <f t="shared" si="156"/>
        <v>#DIV/0!</v>
      </c>
      <c r="N426" s="59" t="e">
        <f t="shared" si="157"/>
        <v>#DIV/0!</v>
      </c>
      <c r="O426" s="480">
        <f>SUMIF(C$2:C426,C426,D$2:D426)</f>
        <v>19</v>
      </c>
      <c r="P426" s="42">
        <f>SUMIF(C$2:C426,C426,F$2:F426)</f>
        <v>3.9368055555549084</v>
      </c>
      <c r="Q426" s="46">
        <f t="shared" si="158"/>
        <v>0.20720029239762675</v>
      </c>
      <c r="R426" s="45">
        <f t="shared" si="159"/>
        <v>4</v>
      </c>
      <c r="S426" s="45">
        <f t="shared" si="160"/>
        <v>58</v>
      </c>
      <c r="T426" s="480">
        <f>SUM(D$2:D426)</f>
        <v>1165</v>
      </c>
      <c r="U426" s="47">
        <f>SUMIF(C$2:C426,C426,E$2:E426)</f>
        <v>65912.069999999992</v>
      </c>
      <c r="V426" s="47">
        <f>SUM(E$2:E426)</f>
        <v>4135631.2860000012</v>
      </c>
      <c r="W426" s="52">
        <f>SUM(F$2:F426)</f>
        <v>40857.731944444473</v>
      </c>
      <c r="X426" s="52">
        <f t="shared" si="161"/>
        <v>35.071014544587527</v>
      </c>
      <c r="Y426" s="45">
        <f t="shared" si="162"/>
        <v>1</v>
      </c>
      <c r="Z426" s="45">
        <f t="shared" si="163"/>
        <v>42</v>
      </c>
      <c r="AA426" s="47">
        <f>SUMIF('Rake Load'!C:C,Summary!B426,'Rake Load'!CA:CA)</f>
        <v>0</v>
      </c>
      <c r="AB426" s="47">
        <f>SUMIF(C$2:C426,C426,AA$2:AA426)</f>
        <v>8.4375000000192415</v>
      </c>
      <c r="AC426" s="47">
        <f>SUM(AA$2:AA426)</f>
        <v>414.86111111113433</v>
      </c>
      <c r="AD426" s="52" t="e">
        <f t="shared" si="164"/>
        <v>#DIV/0!</v>
      </c>
      <c r="AE426" s="52">
        <f t="shared" si="165"/>
        <v>0.44407894736943376</v>
      </c>
      <c r="AF426" s="52">
        <f t="shared" si="166"/>
        <v>0.35610395803530842</v>
      </c>
      <c r="AG426" s="47">
        <f>SUMIF(Unloader!B:B,Summary!B426,Unloader!M:M)</f>
        <v>0</v>
      </c>
      <c r="AH426" s="47">
        <f>SUMIF(C$2:C426,C426,AG$2:AG426)</f>
        <v>105760</v>
      </c>
      <c r="AI426" s="47">
        <f>SUM(AG$2:AG426)</f>
        <v>5010888</v>
      </c>
      <c r="AJ426" s="49">
        <f>SUMIF(Unloader!B:B,Summary!B426,Unloader!W:W)</f>
        <v>0</v>
      </c>
      <c r="AK426" s="49">
        <f>SUMIF(Unloader!B:B,Summary!B426,Unloader!AD:AD)+SUMIF(Unloader!B:B,Summary!B426,Unloader!BR:BR)+SUMIF(Unloader!B:B,Summary!B426,Unloader!BN:BN)</f>
        <v>0</v>
      </c>
      <c r="AL426" s="49">
        <f>SUMIF(C$2:C426,C426,AJ$2:AJ426)</f>
        <v>3.791666666666667</v>
      </c>
      <c r="AM426" s="49">
        <f>SUMIF(C$2:C426,C426,AK$2:AK426)</f>
        <v>0.15625</v>
      </c>
      <c r="AN426" s="37">
        <f t="shared" si="167"/>
        <v>1212.1489971346703</v>
      </c>
      <c r="AO426" s="37">
        <f>SUM(AJ$2:AJ426)</f>
        <v>155.96458333333337</v>
      </c>
      <c r="AP426" s="37">
        <f>SUM(AK$2:AK426)</f>
        <v>13.888194444444437</v>
      </c>
      <c r="AQ426" s="37">
        <f t="shared" si="168"/>
        <v>1469.5404467471526</v>
      </c>
    </row>
    <row r="427" spans="1:43">
      <c r="A427" s="166">
        <f t="shared" si="172"/>
        <v>426</v>
      </c>
      <c r="B427" s="478">
        <f t="shared" si="172"/>
        <v>41059</v>
      </c>
      <c r="C427" s="42">
        <f t="shared" si="150"/>
        <v>5</v>
      </c>
      <c r="D427" s="170">
        <f>COUNTIF('Rake Load'!C:C,Summary!B427)</f>
        <v>0</v>
      </c>
      <c r="E427" s="170">
        <f>SUMIF('Rake Load'!C:C,B427,'Rake Load'!K:K)</f>
        <v>0</v>
      </c>
      <c r="F427" s="44">
        <f>SUMIF('Rake Load'!C:C,B427,'Rake Load'!AZ:AZ)</f>
        <v>0</v>
      </c>
      <c r="G427" s="44" t="e">
        <f t="shared" si="151"/>
        <v>#DIV/0!</v>
      </c>
      <c r="H427" s="45" t="e">
        <f t="shared" si="152"/>
        <v>#DIV/0!</v>
      </c>
      <c r="I427" s="45" t="e">
        <f t="shared" si="153"/>
        <v>#DIV/0!</v>
      </c>
      <c r="J427" s="44">
        <f>SUMIF('Rake Load'!C:C,B427,'Rake Load'!DK:DK)</f>
        <v>0</v>
      </c>
      <c r="K427" s="50">
        <f t="shared" si="154"/>
        <v>0</v>
      </c>
      <c r="L427" s="50" t="e">
        <f t="shared" si="155"/>
        <v>#DIV/0!</v>
      </c>
      <c r="M427" s="59" t="e">
        <f t="shared" si="156"/>
        <v>#DIV/0!</v>
      </c>
      <c r="N427" s="59" t="e">
        <f t="shared" si="157"/>
        <v>#DIV/0!</v>
      </c>
      <c r="O427" s="480">
        <f>SUMIF(C$2:C427,C427,D$2:D427)</f>
        <v>19</v>
      </c>
      <c r="P427" s="42">
        <f>SUMIF(C$2:C427,C427,F$2:F427)</f>
        <v>3.9368055555549084</v>
      </c>
      <c r="Q427" s="46">
        <f t="shared" si="158"/>
        <v>0.20720029239762675</v>
      </c>
      <c r="R427" s="45">
        <f t="shared" si="159"/>
        <v>4</v>
      </c>
      <c r="S427" s="45">
        <f t="shared" si="160"/>
        <v>58</v>
      </c>
      <c r="T427" s="480">
        <f>SUM(D$2:D427)</f>
        <v>1165</v>
      </c>
      <c r="U427" s="47">
        <f>SUMIF(C$2:C427,C427,E$2:E427)</f>
        <v>65912.069999999992</v>
      </c>
      <c r="V427" s="47">
        <f>SUM(E$2:E427)</f>
        <v>4135631.2860000012</v>
      </c>
      <c r="W427" s="52">
        <f>SUM(F$2:F427)</f>
        <v>40857.731944444473</v>
      </c>
      <c r="X427" s="52">
        <f t="shared" si="161"/>
        <v>35.071014544587527</v>
      </c>
      <c r="Y427" s="45">
        <f t="shared" si="162"/>
        <v>1</v>
      </c>
      <c r="Z427" s="45">
        <f t="shared" si="163"/>
        <v>42</v>
      </c>
      <c r="AA427" s="47">
        <f>SUMIF('Rake Load'!C:C,Summary!B427,'Rake Load'!CA:CA)</f>
        <v>0</v>
      </c>
      <c r="AB427" s="47">
        <f>SUMIF(C$2:C427,C427,AA$2:AA427)</f>
        <v>8.4375000000192415</v>
      </c>
      <c r="AC427" s="47">
        <f>SUM(AA$2:AA427)</f>
        <v>414.86111111113433</v>
      </c>
      <c r="AD427" s="52" t="e">
        <f t="shared" si="164"/>
        <v>#DIV/0!</v>
      </c>
      <c r="AE427" s="52">
        <f t="shared" si="165"/>
        <v>0.44407894736943376</v>
      </c>
      <c r="AF427" s="52">
        <f t="shared" si="166"/>
        <v>0.35610395803530842</v>
      </c>
      <c r="AG427" s="47">
        <f>SUMIF(Unloader!B:B,Summary!B427,Unloader!M:M)</f>
        <v>0</v>
      </c>
      <c r="AH427" s="47">
        <f>SUMIF(C$2:C427,C427,AG$2:AG427)</f>
        <v>105760</v>
      </c>
      <c r="AI427" s="47">
        <f>SUM(AG$2:AG427)</f>
        <v>5010888</v>
      </c>
      <c r="AJ427" s="49">
        <f>SUMIF(Unloader!B:B,Summary!B427,Unloader!W:W)</f>
        <v>0</v>
      </c>
      <c r="AK427" s="49">
        <f>SUMIF(Unloader!B:B,Summary!B427,Unloader!AD:AD)+SUMIF(Unloader!B:B,Summary!B427,Unloader!BR:BR)+SUMIF(Unloader!B:B,Summary!B427,Unloader!BN:BN)</f>
        <v>0</v>
      </c>
      <c r="AL427" s="49">
        <f>SUMIF(C$2:C427,C427,AJ$2:AJ427)</f>
        <v>3.791666666666667</v>
      </c>
      <c r="AM427" s="49">
        <f>SUMIF(C$2:C427,C427,AK$2:AK427)</f>
        <v>0.15625</v>
      </c>
      <c r="AN427" s="37">
        <f t="shared" si="167"/>
        <v>1212.1489971346703</v>
      </c>
      <c r="AO427" s="37">
        <f>SUM(AJ$2:AJ427)</f>
        <v>155.96458333333337</v>
      </c>
      <c r="AP427" s="37">
        <f>SUM(AK$2:AK427)</f>
        <v>13.888194444444437</v>
      </c>
      <c r="AQ427" s="37">
        <f t="shared" si="168"/>
        <v>1469.5404467471526</v>
      </c>
    </row>
    <row r="428" spans="1:43">
      <c r="A428" s="166">
        <f t="shared" si="172"/>
        <v>427</v>
      </c>
      <c r="B428" s="478">
        <f t="shared" si="172"/>
        <v>41060</v>
      </c>
      <c r="C428" s="42">
        <f t="shared" si="150"/>
        <v>5</v>
      </c>
      <c r="D428" s="170">
        <f>COUNTIF('Rake Load'!C:C,Summary!B428)</f>
        <v>0</v>
      </c>
      <c r="E428" s="170">
        <f>SUMIF('Rake Load'!C:C,B428,'Rake Load'!K:K)</f>
        <v>0</v>
      </c>
      <c r="F428" s="44">
        <f>SUMIF('Rake Load'!C:C,B428,'Rake Load'!AZ:AZ)</f>
        <v>0</v>
      </c>
      <c r="G428" s="44" t="e">
        <f t="shared" si="151"/>
        <v>#DIV/0!</v>
      </c>
      <c r="H428" s="45" t="e">
        <f t="shared" si="152"/>
        <v>#DIV/0!</v>
      </c>
      <c r="I428" s="45" t="e">
        <f t="shared" si="153"/>
        <v>#DIV/0!</v>
      </c>
      <c r="J428" s="44">
        <f>SUMIF('Rake Load'!C:C,B428,'Rake Load'!DK:DK)</f>
        <v>0</v>
      </c>
      <c r="K428" s="50">
        <f t="shared" si="154"/>
        <v>0</v>
      </c>
      <c r="L428" s="50" t="e">
        <f t="shared" si="155"/>
        <v>#DIV/0!</v>
      </c>
      <c r="M428" s="59" t="e">
        <f t="shared" si="156"/>
        <v>#DIV/0!</v>
      </c>
      <c r="N428" s="59" t="e">
        <f t="shared" si="157"/>
        <v>#DIV/0!</v>
      </c>
      <c r="O428" s="480">
        <f>SUMIF(C$2:C428,C428,D$2:D428)</f>
        <v>19</v>
      </c>
      <c r="P428" s="42">
        <f>SUMIF(C$2:C428,C428,F$2:F428)</f>
        <v>3.9368055555549084</v>
      </c>
      <c r="Q428" s="46">
        <f t="shared" si="158"/>
        <v>0.20720029239762675</v>
      </c>
      <c r="R428" s="45">
        <f t="shared" si="159"/>
        <v>4</v>
      </c>
      <c r="S428" s="45">
        <f t="shared" si="160"/>
        <v>58</v>
      </c>
      <c r="T428" s="480">
        <f>SUM(D$2:D428)</f>
        <v>1165</v>
      </c>
      <c r="U428" s="47">
        <f>SUMIF(C$2:C428,C428,E$2:E428)</f>
        <v>65912.069999999992</v>
      </c>
      <c r="V428" s="47">
        <f>SUM(E$2:E428)</f>
        <v>4135631.2860000012</v>
      </c>
      <c r="W428" s="52">
        <f>SUM(F$2:F428)</f>
        <v>40857.731944444473</v>
      </c>
      <c r="X428" s="52">
        <f t="shared" si="161"/>
        <v>35.071014544587527</v>
      </c>
      <c r="Y428" s="45">
        <f t="shared" si="162"/>
        <v>1</v>
      </c>
      <c r="Z428" s="45">
        <f t="shared" si="163"/>
        <v>42</v>
      </c>
      <c r="AA428" s="47">
        <f>SUMIF('Rake Load'!C:C,Summary!B428,'Rake Load'!CA:CA)</f>
        <v>0</v>
      </c>
      <c r="AB428" s="47">
        <f>SUMIF(C$2:C428,C428,AA$2:AA428)</f>
        <v>8.4375000000192415</v>
      </c>
      <c r="AC428" s="47">
        <f>SUM(AA$2:AA428)</f>
        <v>414.86111111113433</v>
      </c>
      <c r="AD428" s="52" t="e">
        <f t="shared" si="164"/>
        <v>#DIV/0!</v>
      </c>
      <c r="AE428" s="52">
        <f t="shared" si="165"/>
        <v>0.44407894736943376</v>
      </c>
      <c r="AF428" s="52">
        <f t="shared" si="166"/>
        <v>0.35610395803530842</v>
      </c>
      <c r="AG428" s="47">
        <f>SUMIF(Unloader!B:B,Summary!B428,Unloader!M:M)</f>
        <v>0</v>
      </c>
      <c r="AH428" s="47">
        <f>SUMIF(C$2:C428,C428,AG$2:AG428)</f>
        <v>105760</v>
      </c>
      <c r="AI428" s="47">
        <f>SUM(AG$2:AG428)</f>
        <v>5010888</v>
      </c>
      <c r="AJ428" s="49">
        <f>SUMIF(Unloader!B:B,Summary!B428,Unloader!W:W)</f>
        <v>0</v>
      </c>
      <c r="AK428" s="49">
        <f>SUMIF(Unloader!B:B,Summary!B428,Unloader!AD:AD)+SUMIF(Unloader!B:B,Summary!B428,Unloader!BR:BR)+SUMIF(Unloader!B:B,Summary!B428,Unloader!BN:BN)</f>
        <v>0</v>
      </c>
      <c r="AL428" s="49">
        <f>SUMIF(C$2:C428,C428,AJ$2:AJ428)</f>
        <v>3.791666666666667</v>
      </c>
      <c r="AM428" s="49">
        <f>SUMIF(C$2:C428,C428,AK$2:AK428)</f>
        <v>0.15625</v>
      </c>
      <c r="AN428" s="37">
        <f t="shared" si="167"/>
        <v>1212.1489971346703</v>
      </c>
      <c r="AO428" s="37">
        <f>SUM(AJ$2:AJ428)</f>
        <v>155.96458333333337</v>
      </c>
      <c r="AP428" s="37">
        <f>SUM(AK$2:AK428)</f>
        <v>13.888194444444437</v>
      </c>
      <c r="AQ428" s="37">
        <f t="shared" si="168"/>
        <v>1469.5404467471526</v>
      </c>
    </row>
    <row r="429" spans="1:43">
      <c r="A429" s="166">
        <f t="shared" si="172"/>
        <v>428</v>
      </c>
      <c r="B429" s="478">
        <f t="shared" si="172"/>
        <v>41061</v>
      </c>
      <c r="C429" s="42">
        <f t="shared" si="150"/>
        <v>6</v>
      </c>
      <c r="D429" s="170">
        <f>COUNTIF('Rake Load'!C:C,Summary!B429)</f>
        <v>0</v>
      </c>
      <c r="E429" s="170">
        <f>SUMIF('Rake Load'!C:C,B429,'Rake Load'!K:K)</f>
        <v>0</v>
      </c>
      <c r="F429" s="44">
        <f>SUMIF('Rake Load'!C:C,B429,'Rake Load'!AZ:AZ)</f>
        <v>0</v>
      </c>
      <c r="G429" s="44" t="e">
        <f t="shared" si="151"/>
        <v>#DIV/0!</v>
      </c>
      <c r="H429" s="45" t="e">
        <f t="shared" si="152"/>
        <v>#DIV/0!</v>
      </c>
      <c r="I429" s="45" t="e">
        <f t="shared" si="153"/>
        <v>#DIV/0!</v>
      </c>
      <c r="J429" s="44">
        <f>SUMIF('Rake Load'!C:C,B429,'Rake Load'!DK:DK)</f>
        <v>0</v>
      </c>
      <c r="K429" s="50">
        <f t="shared" si="154"/>
        <v>0</v>
      </c>
      <c r="L429" s="50" t="e">
        <f t="shared" si="155"/>
        <v>#DIV/0!</v>
      </c>
      <c r="M429" s="59" t="e">
        <f t="shared" si="156"/>
        <v>#DIV/0!</v>
      </c>
      <c r="N429" s="59" t="e">
        <f t="shared" si="157"/>
        <v>#DIV/0!</v>
      </c>
      <c r="O429" s="480">
        <f>SUMIF(C$2:C429,C429,D$2:D429)</f>
        <v>32</v>
      </c>
      <c r="P429" s="42">
        <f>SUMIF(C$2:C429,C429,F$2:F429)</f>
        <v>40707.236805555563</v>
      </c>
      <c r="Q429" s="46">
        <f t="shared" si="158"/>
        <v>1272.1011501736114</v>
      </c>
      <c r="R429" s="45">
        <f t="shared" si="159"/>
        <v>2</v>
      </c>
      <c r="S429" s="45">
        <f t="shared" si="160"/>
        <v>25</v>
      </c>
      <c r="T429" s="480">
        <f>SUM(D$2:D429)</f>
        <v>1165</v>
      </c>
      <c r="U429" s="47">
        <f>SUMIF(C$2:C429,C429,E$2:E429)</f>
        <v>109703.05999999998</v>
      </c>
      <c r="V429" s="47">
        <f>SUM(E$2:E429)</f>
        <v>4135631.2860000012</v>
      </c>
      <c r="W429" s="52">
        <f>SUM(F$2:F429)</f>
        <v>40857.731944444473</v>
      </c>
      <c r="X429" s="52">
        <f t="shared" si="161"/>
        <v>35.071014544587527</v>
      </c>
      <c r="Y429" s="45">
        <f t="shared" si="162"/>
        <v>1</v>
      </c>
      <c r="Z429" s="45">
        <f t="shared" si="163"/>
        <v>42</v>
      </c>
      <c r="AA429" s="47">
        <f>SUMIF('Rake Load'!C:C,Summary!B429,'Rake Load'!CA:CA)</f>
        <v>0</v>
      </c>
      <c r="AB429" s="47">
        <f>SUMIF(C$2:C429,C429,AA$2:AA429)</f>
        <v>11.523611111115155</v>
      </c>
      <c r="AC429" s="47">
        <f>SUM(AA$2:AA429)</f>
        <v>414.86111111113433</v>
      </c>
      <c r="AD429" s="52" t="e">
        <f t="shared" si="164"/>
        <v>#DIV/0!</v>
      </c>
      <c r="AE429" s="52">
        <f t="shared" si="165"/>
        <v>0.3601128472223486</v>
      </c>
      <c r="AF429" s="52">
        <f t="shared" si="166"/>
        <v>0.35610395803530842</v>
      </c>
      <c r="AG429" s="47">
        <f>SUMIF(Unloader!B:B,Summary!B429,Unloader!M:M)</f>
        <v>0</v>
      </c>
      <c r="AH429" s="47">
        <f>SUMIF(C$2:C429,C429,AG$2:AG429)</f>
        <v>255320</v>
      </c>
      <c r="AI429" s="47">
        <f>SUM(AG$2:AG429)</f>
        <v>5010888</v>
      </c>
      <c r="AJ429" s="49">
        <f>SUMIF(Unloader!B:B,Summary!B429,Unloader!W:W)</f>
        <v>0</v>
      </c>
      <c r="AK429" s="49">
        <f>SUMIF(Unloader!B:B,Summary!B429,Unloader!AD:AD)+SUMIF(Unloader!B:B,Summary!B429,Unloader!BR:BR)+SUMIF(Unloader!B:B,Summary!B429,Unloader!BN:BN)</f>
        <v>0</v>
      </c>
      <c r="AL429" s="49">
        <f>SUMIF(C$2:C429,C429,AJ$2:AJ429)</f>
        <v>10.227777777777778</v>
      </c>
      <c r="AM429" s="49">
        <f>SUMIF(C$2:C429,C429,AK$2:AK429)</f>
        <v>1.2020833333333334</v>
      </c>
      <c r="AN429" s="37">
        <f t="shared" si="167"/>
        <v>1178.6720012310534</v>
      </c>
      <c r="AO429" s="37">
        <f>SUM(AJ$2:AJ429)</f>
        <v>155.96458333333337</v>
      </c>
      <c r="AP429" s="37">
        <f>SUM(AK$2:AK429)</f>
        <v>13.888194444444437</v>
      </c>
      <c r="AQ429" s="37">
        <f t="shared" si="168"/>
        <v>1469.5404467471526</v>
      </c>
    </row>
    <row r="430" spans="1:43">
      <c r="A430" s="166">
        <f t="shared" si="172"/>
        <v>429</v>
      </c>
      <c r="B430" s="478">
        <f t="shared" si="172"/>
        <v>41062</v>
      </c>
      <c r="C430" s="42">
        <f t="shared" si="150"/>
        <v>6</v>
      </c>
      <c r="D430" s="170">
        <f>COUNTIF('Rake Load'!C:C,Summary!B430)</f>
        <v>0</v>
      </c>
      <c r="E430" s="170">
        <f>SUMIF('Rake Load'!C:C,B430,'Rake Load'!K:K)</f>
        <v>0</v>
      </c>
      <c r="F430" s="44">
        <f>SUMIF('Rake Load'!C:C,B430,'Rake Load'!AZ:AZ)</f>
        <v>0</v>
      </c>
      <c r="G430" s="44" t="e">
        <f t="shared" si="151"/>
        <v>#DIV/0!</v>
      </c>
      <c r="H430" s="45" t="e">
        <f t="shared" si="152"/>
        <v>#DIV/0!</v>
      </c>
      <c r="I430" s="45" t="e">
        <f t="shared" si="153"/>
        <v>#DIV/0!</v>
      </c>
      <c r="J430" s="44">
        <f>SUMIF('Rake Load'!C:C,B430,'Rake Load'!DK:DK)</f>
        <v>0</v>
      </c>
      <c r="K430" s="50">
        <f t="shared" si="154"/>
        <v>0</v>
      </c>
      <c r="L430" s="50" t="e">
        <f t="shared" si="155"/>
        <v>#DIV/0!</v>
      </c>
      <c r="M430" s="59" t="e">
        <f t="shared" si="156"/>
        <v>#DIV/0!</v>
      </c>
      <c r="N430" s="59" t="e">
        <f t="shared" si="157"/>
        <v>#DIV/0!</v>
      </c>
      <c r="O430" s="480">
        <f>SUMIF(C$2:C430,C430,D$2:D430)</f>
        <v>32</v>
      </c>
      <c r="P430" s="42">
        <f>SUMIF(C$2:C430,C430,F$2:F430)</f>
        <v>40707.236805555563</v>
      </c>
      <c r="Q430" s="46">
        <f t="shared" si="158"/>
        <v>1272.1011501736114</v>
      </c>
      <c r="R430" s="45">
        <f t="shared" si="159"/>
        <v>2</v>
      </c>
      <c r="S430" s="45">
        <f t="shared" si="160"/>
        <v>25</v>
      </c>
      <c r="T430" s="480">
        <f>SUM(D$2:D430)</f>
        <v>1165</v>
      </c>
      <c r="U430" s="47">
        <f>SUMIF(C$2:C430,C430,E$2:E430)</f>
        <v>109703.05999999998</v>
      </c>
      <c r="V430" s="47">
        <f>SUM(E$2:E430)</f>
        <v>4135631.2860000012</v>
      </c>
      <c r="W430" s="52">
        <f>SUM(F$2:F430)</f>
        <v>40857.731944444473</v>
      </c>
      <c r="X430" s="52">
        <f t="shared" si="161"/>
        <v>35.071014544587527</v>
      </c>
      <c r="Y430" s="45">
        <f t="shared" si="162"/>
        <v>1</v>
      </c>
      <c r="Z430" s="45">
        <f t="shared" si="163"/>
        <v>42</v>
      </c>
      <c r="AA430" s="47">
        <f>SUMIF('Rake Load'!C:C,Summary!B430,'Rake Load'!CA:CA)</f>
        <v>0</v>
      </c>
      <c r="AB430" s="47">
        <f>SUMIF(C$2:C430,C430,AA$2:AA430)</f>
        <v>11.523611111115155</v>
      </c>
      <c r="AC430" s="47">
        <f>SUM(AA$2:AA430)</f>
        <v>414.86111111113433</v>
      </c>
      <c r="AD430" s="52" t="e">
        <f t="shared" si="164"/>
        <v>#DIV/0!</v>
      </c>
      <c r="AE430" s="52">
        <f t="shared" si="165"/>
        <v>0.3601128472223486</v>
      </c>
      <c r="AF430" s="52">
        <f t="shared" si="166"/>
        <v>0.35610395803530842</v>
      </c>
      <c r="AG430" s="47">
        <f>SUMIF(Unloader!B:B,Summary!B430,Unloader!M:M)</f>
        <v>0</v>
      </c>
      <c r="AH430" s="47">
        <f>SUMIF(C$2:C430,C430,AG$2:AG430)</f>
        <v>255320</v>
      </c>
      <c r="AI430" s="47">
        <f>SUM(AG$2:AG430)</f>
        <v>5010888</v>
      </c>
      <c r="AJ430" s="49">
        <f>SUMIF(Unloader!B:B,Summary!B430,Unloader!W:W)</f>
        <v>0</v>
      </c>
      <c r="AK430" s="49">
        <f>SUMIF(Unloader!B:B,Summary!B430,Unloader!AD:AD)+SUMIF(Unloader!B:B,Summary!B430,Unloader!BR:BR)+SUMIF(Unloader!B:B,Summary!B430,Unloader!BN:BN)</f>
        <v>0</v>
      </c>
      <c r="AL430" s="49">
        <f>SUMIF(C$2:C430,C430,AJ$2:AJ430)</f>
        <v>10.227777777777778</v>
      </c>
      <c r="AM430" s="49">
        <f>SUMIF(C$2:C430,C430,AK$2:AK430)</f>
        <v>1.2020833333333334</v>
      </c>
      <c r="AN430" s="37">
        <f t="shared" si="167"/>
        <v>1178.6720012310534</v>
      </c>
      <c r="AO430" s="37">
        <f>SUM(AJ$2:AJ430)</f>
        <v>155.96458333333337</v>
      </c>
      <c r="AP430" s="37">
        <f>SUM(AK$2:AK430)</f>
        <v>13.888194444444437</v>
      </c>
      <c r="AQ430" s="37">
        <f t="shared" si="168"/>
        <v>1469.5404467471526</v>
      </c>
    </row>
    <row r="431" spans="1:43">
      <c r="A431" s="166">
        <f t="shared" si="172"/>
        <v>430</v>
      </c>
      <c r="B431" s="478">
        <f t="shared" si="172"/>
        <v>41063</v>
      </c>
      <c r="C431" s="42">
        <f t="shared" si="150"/>
        <v>6</v>
      </c>
      <c r="D431" s="170">
        <f>COUNTIF('Rake Load'!C:C,Summary!B431)</f>
        <v>0</v>
      </c>
      <c r="E431" s="170">
        <f>SUMIF('Rake Load'!C:C,B431,'Rake Load'!K:K)</f>
        <v>0</v>
      </c>
      <c r="F431" s="44">
        <f>SUMIF('Rake Load'!C:C,B431,'Rake Load'!AZ:AZ)</f>
        <v>0</v>
      </c>
      <c r="G431" s="44" t="e">
        <f t="shared" si="151"/>
        <v>#DIV/0!</v>
      </c>
      <c r="H431" s="45" t="e">
        <f t="shared" si="152"/>
        <v>#DIV/0!</v>
      </c>
      <c r="I431" s="45" t="e">
        <f t="shared" si="153"/>
        <v>#DIV/0!</v>
      </c>
      <c r="J431" s="44">
        <f>SUMIF('Rake Load'!C:C,B431,'Rake Load'!DK:DK)</f>
        <v>0</v>
      </c>
      <c r="K431" s="50">
        <f t="shared" si="154"/>
        <v>0</v>
      </c>
      <c r="L431" s="50" t="e">
        <f t="shared" si="155"/>
        <v>#DIV/0!</v>
      </c>
      <c r="M431" s="59" t="e">
        <f t="shared" si="156"/>
        <v>#DIV/0!</v>
      </c>
      <c r="N431" s="59" t="e">
        <f t="shared" si="157"/>
        <v>#DIV/0!</v>
      </c>
      <c r="O431" s="480">
        <f>SUMIF(C$2:C431,C431,D$2:D431)</f>
        <v>32</v>
      </c>
      <c r="P431" s="42">
        <f>SUMIF(C$2:C431,C431,F$2:F431)</f>
        <v>40707.236805555563</v>
      </c>
      <c r="Q431" s="46">
        <f t="shared" si="158"/>
        <v>1272.1011501736114</v>
      </c>
      <c r="R431" s="45">
        <f t="shared" si="159"/>
        <v>2</v>
      </c>
      <c r="S431" s="45">
        <f t="shared" si="160"/>
        <v>25</v>
      </c>
      <c r="T431" s="480">
        <f>SUM(D$2:D431)</f>
        <v>1165</v>
      </c>
      <c r="U431" s="47">
        <f>SUMIF(C$2:C431,C431,E$2:E431)</f>
        <v>109703.05999999998</v>
      </c>
      <c r="V431" s="47">
        <f>SUM(E$2:E431)</f>
        <v>4135631.2860000012</v>
      </c>
      <c r="W431" s="52">
        <f>SUM(F$2:F431)</f>
        <v>40857.731944444473</v>
      </c>
      <c r="X431" s="52">
        <f t="shared" si="161"/>
        <v>35.071014544587527</v>
      </c>
      <c r="Y431" s="45">
        <f t="shared" si="162"/>
        <v>1</v>
      </c>
      <c r="Z431" s="45">
        <f t="shared" si="163"/>
        <v>42</v>
      </c>
      <c r="AA431" s="47">
        <f>SUMIF('Rake Load'!C:C,Summary!B431,'Rake Load'!CA:CA)</f>
        <v>0</v>
      </c>
      <c r="AB431" s="47">
        <f>SUMIF(C$2:C431,C431,AA$2:AA431)</f>
        <v>11.523611111115155</v>
      </c>
      <c r="AC431" s="47">
        <f>SUM(AA$2:AA431)</f>
        <v>414.86111111113433</v>
      </c>
      <c r="AD431" s="52" t="e">
        <f t="shared" si="164"/>
        <v>#DIV/0!</v>
      </c>
      <c r="AE431" s="52">
        <f t="shared" si="165"/>
        <v>0.3601128472223486</v>
      </c>
      <c r="AF431" s="52">
        <f t="shared" si="166"/>
        <v>0.35610395803530842</v>
      </c>
      <c r="AG431" s="47">
        <f>SUMIF(Unloader!B:B,Summary!B431,Unloader!M:M)</f>
        <v>0</v>
      </c>
      <c r="AH431" s="47">
        <f>SUMIF(C$2:C431,C431,AG$2:AG431)</f>
        <v>255320</v>
      </c>
      <c r="AI431" s="47">
        <f>SUM(AG$2:AG431)</f>
        <v>5010888</v>
      </c>
      <c r="AJ431" s="49">
        <f>SUMIF(Unloader!B:B,Summary!B431,Unloader!W:W)</f>
        <v>0</v>
      </c>
      <c r="AK431" s="49">
        <f>SUMIF(Unloader!B:B,Summary!B431,Unloader!AD:AD)+SUMIF(Unloader!B:B,Summary!B431,Unloader!BR:BR)+SUMIF(Unloader!B:B,Summary!B431,Unloader!BN:BN)</f>
        <v>0</v>
      </c>
      <c r="AL431" s="49">
        <f>SUMIF(C$2:C431,C431,AJ$2:AJ431)</f>
        <v>10.227777777777778</v>
      </c>
      <c r="AM431" s="49">
        <f>SUMIF(C$2:C431,C431,AK$2:AK431)</f>
        <v>1.2020833333333334</v>
      </c>
      <c r="AN431" s="37">
        <f t="shared" si="167"/>
        <v>1178.6720012310534</v>
      </c>
      <c r="AO431" s="37">
        <f>SUM(AJ$2:AJ431)</f>
        <v>155.96458333333337</v>
      </c>
      <c r="AP431" s="37">
        <f>SUM(AK$2:AK431)</f>
        <v>13.888194444444437</v>
      </c>
      <c r="AQ431" s="37">
        <f t="shared" si="168"/>
        <v>1469.5404467471526</v>
      </c>
    </row>
    <row r="432" spans="1:43">
      <c r="A432" s="166">
        <f t="shared" si="172"/>
        <v>431</v>
      </c>
      <c r="B432" s="478">
        <f t="shared" si="172"/>
        <v>41064</v>
      </c>
      <c r="C432" s="42">
        <f t="shared" si="150"/>
        <v>6</v>
      </c>
      <c r="D432" s="170">
        <f>COUNTIF('Rake Load'!C:C,Summary!B432)</f>
        <v>0</v>
      </c>
      <c r="E432" s="170">
        <f>SUMIF('Rake Load'!C:C,B432,'Rake Load'!K:K)</f>
        <v>0</v>
      </c>
      <c r="F432" s="44">
        <f>SUMIF('Rake Load'!C:C,B432,'Rake Load'!AZ:AZ)</f>
        <v>0</v>
      </c>
      <c r="G432" s="44" t="e">
        <f t="shared" si="151"/>
        <v>#DIV/0!</v>
      </c>
      <c r="H432" s="45" t="e">
        <f t="shared" si="152"/>
        <v>#DIV/0!</v>
      </c>
      <c r="I432" s="45" t="e">
        <f t="shared" si="153"/>
        <v>#DIV/0!</v>
      </c>
      <c r="J432" s="44">
        <f>SUMIF('Rake Load'!C:C,B432,'Rake Load'!DK:DK)</f>
        <v>0</v>
      </c>
      <c r="K432" s="50">
        <f t="shared" si="154"/>
        <v>0</v>
      </c>
      <c r="L432" s="50" t="e">
        <f t="shared" si="155"/>
        <v>#DIV/0!</v>
      </c>
      <c r="M432" s="59" t="e">
        <f t="shared" si="156"/>
        <v>#DIV/0!</v>
      </c>
      <c r="N432" s="59" t="e">
        <f t="shared" si="157"/>
        <v>#DIV/0!</v>
      </c>
      <c r="O432" s="480">
        <f>SUMIF(C$2:C432,C432,D$2:D432)</f>
        <v>32</v>
      </c>
      <c r="P432" s="42">
        <f>SUMIF(C$2:C432,C432,F$2:F432)</f>
        <v>40707.236805555563</v>
      </c>
      <c r="Q432" s="46">
        <f t="shared" si="158"/>
        <v>1272.1011501736114</v>
      </c>
      <c r="R432" s="45">
        <f t="shared" si="159"/>
        <v>2</v>
      </c>
      <c r="S432" s="45">
        <f t="shared" si="160"/>
        <v>25</v>
      </c>
      <c r="T432" s="480">
        <f>SUM(D$2:D432)</f>
        <v>1165</v>
      </c>
      <c r="U432" s="47">
        <f>SUMIF(C$2:C432,C432,E$2:E432)</f>
        <v>109703.05999999998</v>
      </c>
      <c r="V432" s="47">
        <f>SUM(E$2:E432)</f>
        <v>4135631.2860000012</v>
      </c>
      <c r="W432" s="52">
        <f>SUM(F$2:F432)</f>
        <v>40857.731944444473</v>
      </c>
      <c r="X432" s="52">
        <f t="shared" si="161"/>
        <v>35.071014544587527</v>
      </c>
      <c r="Y432" s="45">
        <f t="shared" si="162"/>
        <v>1</v>
      </c>
      <c r="Z432" s="45">
        <f t="shared" si="163"/>
        <v>42</v>
      </c>
      <c r="AA432" s="47">
        <f>SUMIF('Rake Load'!C:C,Summary!B432,'Rake Load'!CA:CA)</f>
        <v>0</v>
      </c>
      <c r="AB432" s="47">
        <f>SUMIF(C$2:C432,C432,AA$2:AA432)</f>
        <v>11.523611111115155</v>
      </c>
      <c r="AC432" s="47">
        <f>SUM(AA$2:AA432)</f>
        <v>414.86111111113433</v>
      </c>
      <c r="AD432" s="52" t="e">
        <f t="shared" si="164"/>
        <v>#DIV/0!</v>
      </c>
      <c r="AE432" s="52">
        <f t="shared" si="165"/>
        <v>0.3601128472223486</v>
      </c>
      <c r="AF432" s="52">
        <f t="shared" si="166"/>
        <v>0.35610395803530842</v>
      </c>
      <c r="AG432" s="47">
        <f>SUMIF(Unloader!B:B,Summary!B432,Unloader!M:M)</f>
        <v>0</v>
      </c>
      <c r="AH432" s="47">
        <f>SUMIF(C$2:C432,C432,AG$2:AG432)</f>
        <v>255320</v>
      </c>
      <c r="AI432" s="47">
        <f>SUM(AG$2:AG432)</f>
        <v>5010888</v>
      </c>
      <c r="AJ432" s="49">
        <f>SUMIF(Unloader!B:B,Summary!B432,Unloader!W:W)</f>
        <v>0</v>
      </c>
      <c r="AK432" s="49">
        <f>SUMIF(Unloader!B:B,Summary!B432,Unloader!AD:AD)+SUMIF(Unloader!B:B,Summary!B432,Unloader!BR:BR)+SUMIF(Unloader!B:B,Summary!B432,Unloader!BN:BN)</f>
        <v>0</v>
      </c>
      <c r="AL432" s="49">
        <f>SUMIF(C$2:C432,C432,AJ$2:AJ432)</f>
        <v>10.227777777777778</v>
      </c>
      <c r="AM432" s="49">
        <f>SUMIF(C$2:C432,C432,AK$2:AK432)</f>
        <v>1.2020833333333334</v>
      </c>
      <c r="AN432" s="37">
        <f t="shared" si="167"/>
        <v>1178.6720012310534</v>
      </c>
      <c r="AO432" s="37">
        <f>SUM(AJ$2:AJ432)</f>
        <v>155.96458333333337</v>
      </c>
      <c r="AP432" s="37">
        <f>SUM(AK$2:AK432)</f>
        <v>13.888194444444437</v>
      </c>
      <c r="AQ432" s="37">
        <f t="shared" si="168"/>
        <v>1469.5404467471526</v>
      </c>
    </row>
    <row r="433" spans="1:43">
      <c r="A433" s="166">
        <f t="shared" si="172"/>
        <v>432</v>
      </c>
      <c r="B433" s="478">
        <f t="shared" si="172"/>
        <v>41065</v>
      </c>
      <c r="C433" s="42">
        <f t="shared" si="150"/>
        <v>6</v>
      </c>
      <c r="D433" s="170">
        <f>COUNTIF('Rake Load'!C:C,Summary!B433)</f>
        <v>0</v>
      </c>
      <c r="E433" s="170">
        <f>SUMIF('Rake Load'!C:C,B433,'Rake Load'!K:K)</f>
        <v>0</v>
      </c>
      <c r="F433" s="44">
        <f>SUMIF('Rake Load'!C:C,B433,'Rake Load'!AZ:AZ)</f>
        <v>0</v>
      </c>
      <c r="G433" s="44" t="e">
        <f t="shared" si="151"/>
        <v>#DIV/0!</v>
      </c>
      <c r="H433" s="45" t="e">
        <f t="shared" si="152"/>
        <v>#DIV/0!</v>
      </c>
      <c r="I433" s="45" t="e">
        <f t="shared" si="153"/>
        <v>#DIV/0!</v>
      </c>
      <c r="J433" s="44">
        <f>SUMIF('Rake Load'!C:C,B433,'Rake Load'!DK:DK)</f>
        <v>0</v>
      </c>
      <c r="K433" s="50">
        <f t="shared" si="154"/>
        <v>0</v>
      </c>
      <c r="L433" s="50" t="e">
        <f t="shared" si="155"/>
        <v>#DIV/0!</v>
      </c>
      <c r="M433" s="59" t="e">
        <f t="shared" si="156"/>
        <v>#DIV/0!</v>
      </c>
      <c r="N433" s="59" t="e">
        <f t="shared" si="157"/>
        <v>#DIV/0!</v>
      </c>
      <c r="O433" s="480">
        <f>SUMIF(C$2:C433,C433,D$2:D433)</f>
        <v>32</v>
      </c>
      <c r="P433" s="42">
        <f>SUMIF(C$2:C433,C433,F$2:F433)</f>
        <v>40707.236805555563</v>
      </c>
      <c r="Q433" s="46">
        <f t="shared" si="158"/>
        <v>1272.1011501736114</v>
      </c>
      <c r="R433" s="45">
        <f t="shared" si="159"/>
        <v>2</v>
      </c>
      <c r="S433" s="45">
        <f t="shared" si="160"/>
        <v>25</v>
      </c>
      <c r="T433" s="480">
        <f>SUM(D$2:D433)</f>
        <v>1165</v>
      </c>
      <c r="U433" s="47">
        <f>SUMIF(C$2:C433,C433,E$2:E433)</f>
        <v>109703.05999999998</v>
      </c>
      <c r="V433" s="47">
        <f>SUM(E$2:E433)</f>
        <v>4135631.2860000012</v>
      </c>
      <c r="W433" s="52">
        <f>SUM(F$2:F433)</f>
        <v>40857.731944444473</v>
      </c>
      <c r="X433" s="52">
        <f t="shared" si="161"/>
        <v>35.071014544587527</v>
      </c>
      <c r="Y433" s="45">
        <f t="shared" si="162"/>
        <v>1</v>
      </c>
      <c r="Z433" s="45">
        <f t="shared" si="163"/>
        <v>42</v>
      </c>
      <c r="AA433" s="47">
        <f>SUMIF('Rake Load'!C:C,Summary!B433,'Rake Load'!CA:CA)</f>
        <v>0</v>
      </c>
      <c r="AB433" s="47">
        <f>SUMIF(C$2:C433,C433,AA$2:AA433)</f>
        <v>11.523611111115155</v>
      </c>
      <c r="AC433" s="47">
        <f>SUM(AA$2:AA433)</f>
        <v>414.86111111113433</v>
      </c>
      <c r="AD433" s="52" t="e">
        <f t="shared" si="164"/>
        <v>#DIV/0!</v>
      </c>
      <c r="AE433" s="52">
        <f t="shared" si="165"/>
        <v>0.3601128472223486</v>
      </c>
      <c r="AF433" s="52">
        <f t="shared" si="166"/>
        <v>0.35610395803530842</v>
      </c>
      <c r="AG433" s="47">
        <f>SUMIF(Unloader!B:B,Summary!B433,Unloader!M:M)</f>
        <v>0</v>
      </c>
      <c r="AH433" s="47">
        <f>SUMIF(C$2:C433,C433,AG$2:AG433)</f>
        <v>255320</v>
      </c>
      <c r="AI433" s="47">
        <f>SUM(AG$2:AG433)</f>
        <v>5010888</v>
      </c>
      <c r="AJ433" s="49">
        <f>SUMIF(Unloader!B:B,Summary!B433,Unloader!W:W)</f>
        <v>0</v>
      </c>
      <c r="AK433" s="49">
        <f>SUMIF(Unloader!B:B,Summary!B433,Unloader!AD:AD)+SUMIF(Unloader!B:B,Summary!B433,Unloader!BR:BR)+SUMIF(Unloader!B:B,Summary!B433,Unloader!BN:BN)</f>
        <v>0</v>
      </c>
      <c r="AL433" s="49">
        <f>SUMIF(C$2:C433,C433,AJ$2:AJ433)</f>
        <v>10.227777777777778</v>
      </c>
      <c r="AM433" s="49">
        <f>SUMIF(C$2:C433,C433,AK$2:AK433)</f>
        <v>1.2020833333333334</v>
      </c>
      <c r="AN433" s="37">
        <f t="shared" si="167"/>
        <v>1178.6720012310534</v>
      </c>
      <c r="AO433" s="37">
        <f>SUM(AJ$2:AJ433)</f>
        <v>155.96458333333337</v>
      </c>
      <c r="AP433" s="37">
        <f>SUM(AK$2:AK433)</f>
        <v>13.888194444444437</v>
      </c>
      <c r="AQ433" s="37">
        <f t="shared" si="168"/>
        <v>1469.5404467471526</v>
      </c>
    </row>
    <row r="434" spans="1:43">
      <c r="A434" s="166">
        <f t="shared" si="172"/>
        <v>433</v>
      </c>
      <c r="B434" s="478">
        <f t="shared" si="172"/>
        <v>41066</v>
      </c>
      <c r="C434" s="42">
        <f t="shared" si="150"/>
        <v>6</v>
      </c>
      <c r="D434" s="170">
        <f>COUNTIF('Rake Load'!C:C,Summary!B434)</f>
        <v>0</v>
      </c>
      <c r="E434" s="170">
        <f>SUMIF('Rake Load'!C:C,B434,'Rake Load'!K:K)</f>
        <v>0</v>
      </c>
      <c r="F434" s="44">
        <f>SUMIF('Rake Load'!C:C,B434,'Rake Load'!AZ:AZ)</f>
        <v>0</v>
      </c>
      <c r="G434" s="44" t="e">
        <f t="shared" si="151"/>
        <v>#DIV/0!</v>
      </c>
      <c r="H434" s="45" t="e">
        <f t="shared" si="152"/>
        <v>#DIV/0!</v>
      </c>
      <c r="I434" s="45" t="e">
        <f t="shared" si="153"/>
        <v>#DIV/0!</v>
      </c>
      <c r="J434" s="44">
        <f>SUMIF('Rake Load'!C:C,B434,'Rake Load'!DK:DK)</f>
        <v>0</v>
      </c>
      <c r="K434" s="50">
        <f t="shared" si="154"/>
        <v>0</v>
      </c>
      <c r="L434" s="50" t="e">
        <f t="shared" si="155"/>
        <v>#DIV/0!</v>
      </c>
      <c r="M434" s="59" t="e">
        <f t="shared" si="156"/>
        <v>#DIV/0!</v>
      </c>
      <c r="N434" s="59" t="e">
        <f t="shared" si="157"/>
        <v>#DIV/0!</v>
      </c>
      <c r="O434" s="480">
        <f>SUMIF(C$2:C434,C434,D$2:D434)</f>
        <v>32</v>
      </c>
      <c r="P434" s="42">
        <f>SUMIF(C$2:C434,C434,F$2:F434)</f>
        <v>40707.236805555563</v>
      </c>
      <c r="Q434" s="46">
        <f t="shared" si="158"/>
        <v>1272.1011501736114</v>
      </c>
      <c r="R434" s="45">
        <f t="shared" si="159"/>
        <v>2</v>
      </c>
      <c r="S434" s="45">
        <f t="shared" si="160"/>
        <v>25</v>
      </c>
      <c r="T434" s="480">
        <f>SUM(D$2:D434)</f>
        <v>1165</v>
      </c>
      <c r="U434" s="47">
        <f>SUMIF(C$2:C434,C434,E$2:E434)</f>
        <v>109703.05999999998</v>
      </c>
      <c r="V434" s="47">
        <f>SUM(E$2:E434)</f>
        <v>4135631.2860000012</v>
      </c>
      <c r="W434" s="52">
        <f>SUM(F$2:F434)</f>
        <v>40857.731944444473</v>
      </c>
      <c r="X434" s="52">
        <f t="shared" si="161"/>
        <v>35.071014544587527</v>
      </c>
      <c r="Y434" s="45">
        <f t="shared" si="162"/>
        <v>1</v>
      </c>
      <c r="Z434" s="45">
        <f t="shared" si="163"/>
        <v>42</v>
      </c>
      <c r="AA434" s="47">
        <f>SUMIF('Rake Load'!C:C,Summary!B434,'Rake Load'!CA:CA)</f>
        <v>0</v>
      </c>
      <c r="AB434" s="47">
        <f>SUMIF(C$2:C434,C434,AA$2:AA434)</f>
        <v>11.523611111115155</v>
      </c>
      <c r="AC434" s="47">
        <f>SUM(AA$2:AA434)</f>
        <v>414.86111111113433</v>
      </c>
      <c r="AD434" s="52" t="e">
        <f t="shared" si="164"/>
        <v>#DIV/0!</v>
      </c>
      <c r="AE434" s="52">
        <f t="shared" si="165"/>
        <v>0.3601128472223486</v>
      </c>
      <c r="AF434" s="52">
        <f t="shared" si="166"/>
        <v>0.35610395803530842</v>
      </c>
      <c r="AG434" s="47">
        <f>SUMIF(Unloader!B:B,Summary!B434,Unloader!M:M)</f>
        <v>0</v>
      </c>
      <c r="AH434" s="47">
        <f>SUMIF(C$2:C434,C434,AG$2:AG434)</f>
        <v>255320</v>
      </c>
      <c r="AI434" s="47">
        <f>SUM(AG$2:AG434)</f>
        <v>5010888</v>
      </c>
      <c r="AJ434" s="49">
        <f>SUMIF(Unloader!B:B,Summary!B434,Unloader!W:W)</f>
        <v>0</v>
      </c>
      <c r="AK434" s="49">
        <f>SUMIF(Unloader!B:B,Summary!B434,Unloader!AD:AD)+SUMIF(Unloader!B:B,Summary!B434,Unloader!BR:BR)+SUMIF(Unloader!B:B,Summary!B434,Unloader!BN:BN)</f>
        <v>0</v>
      </c>
      <c r="AL434" s="49">
        <f>SUMIF(C$2:C434,C434,AJ$2:AJ434)</f>
        <v>10.227777777777778</v>
      </c>
      <c r="AM434" s="49">
        <f>SUMIF(C$2:C434,C434,AK$2:AK434)</f>
        <v>1.2020833333333334</v>
      </c>
      <c r="AN434" s="37">
        <f t="shared" si="167"/>
        <v>1178.6720012310534</v>
      </c>
      <c r="AO434" s="37">
        <f>SUM(AJ$2:AJ434)</f>
        <v>155.96458333333337</v>
      </c>
      <c r="AP434" s="37">
        <f>SUM(AK$2:AK434)</f>
        <v>13.888194444444437</v>
      </c>
      <c r="AQ434" s="37">
        <f t="shared" si="168"/>
        <v>1469.5404467471526</v>
      </c>
    </row>
    <row r="435" spans="1:43">
      <c r="A435" s="166">
        <f t="shared" si="172"/>
        <v>434</v>
      </c>
      <c r="B435" s="478">
        <f t="shared" si="172"/>
        <v>41067</v>
      </c>
      <c r="C435" s="42">
        <f t="shared" si="150"/>
        <v>6</v>
      </c>
      <c r="D435" s="170">
        <f>COUNTIF('Rake Load'!C:C,Summary!B435)</f>
        <v>0</v>
      </c>
      <c r="E435" s="170">
        <f>SUMIF('Rake Load'!C:C,B435,'Rake Load'!K:K)</f>
        <v>0</v>
      </c>
      <c r="F435" s="44">
        <f>SUMIF('Rake Load'!C:C,B435,'Rake Load'!AZ:AZ)</f>
        <v>0</v>
      </c>
      <c r="G435" s="44" t="e">
        <f t="shared" si="151"/>
        <v>#DIV/0!</v>
      </c>
      <c r="H435" s="45" t="e">
        <f t="shared" si="152"/>
        <v>#DIV/0!</v>
      </c>
      <c r="I435" s="45" t="e">
        <f t="shared" si="153"/>
        <v>#DIV/0!</v>
      </c>
      <c r="J435" s="44">
        <f>SUMIF('Rake Load'!C:C,B435,'Rake Load'!DK:DK)</f>
        <v>0</v>
      </c>
      <c r="K435" s="50">
        <f t="shared" si="154"/>
        <v>0</v>
      </c>
      <c r="L435" s="50" t="e">
        <f t="shared" si="155"/>
        <v>#DIV/0!</v>
      </c>
      <c r="M435" s="59" t="e">
        <f t="shared" si="156"/>
        <v>#DIV/0!</v>
      </c>
      <c r="N435" s="59" t="e">
        <f t="shared" si="157"/>
        <v>#DIV/0!</v>
      </c>
      <c r="O435" s="480">
        <f>SUMIF(C$2:C435,C435,D$2:D435)</f>
        <v>32</v>
      </c>
      <c r="P435" s="42">
        <f>SUMIF(C$2:C435,C435,F$2:F435)</f>
        <v>40707.236805555563</v>
      </c>
      <c r="Q435" s="46">
        <f t="shared" si="158"/>
        <v>1272.1011501736114</v>
      </c>
      <c r="R435" s="45">
        <f t="shared" si="159"/>
        <v>2</v>
      </c>
      <c r="S435" s="45">
        <f t="shared" si="160"/>
        <v>25</v>
      </c>
      <c r="T435" s="480">
        <f>SUM(D$2:D435)</f>
        <v>1165</v>
      </c>
      <c r="U435" s="47">
        <f>SUMIF(C$2:C435,C435,E$2:E435)</f>
        <v>109703.05999999998</v>
      </c>
      <c r="V435" s="47">
        <f>SUM(E$2:E435)</f>
        <v>4135631.2860000012</v>
      </c>
      <c r="W435" s="52">
        <f>SUM(F$2:F435)</f>
        <v>40857.731944444473</v>
      </c>
      <c r="X435" s="52">
        <f t="shared" si="161"/>
        <v>35.071014544587527</v>
      </c>
      <c r="Y435" s="45">
        <f t="shared" si="162"/>
        <v>1</v>
      </c>
      <c r="Z435" s="45">
        <f t="shared" si="163"/>
        <v>42</v>
      </c>
      <c r="AA435" s="47">
        <f>SUMIF('Rake Load'!C:C,Summary!B435,'Rake Load'!CA:CA)</f>
        <v>0</v>
      </c>
      <c r="AB435" s="47">
        <f>SUMIF(C$2:C435,C435,AA$2:AA435)</f>
        <v>11.523611111115155</v>
      </c>
      <c r="AC435" s="47">
        <f>SUM(AA$2:AA435)</f>
        <v>414.86111111113433</v>
      </c>
      <c r="AD435" s="52" t="e">
        <f t="shared" si="164"/>
        <v>#DIV/0!</v>
      </c>
      <c r="AE435" s="52">
        <f t="shared" si="165"/>
        <v>0.3601128472223486</v>
      </c>
      <c r="AF435" s="52">
        <f t="shared" si="166"/>
        <v>0.35610395803530842</v>
      </c>
      <c r="AG435" s="47">
        <f>SUMIF(Unloader!B:B,Summary!B435,Unloader!M:M)</f>
        <v>0</v>
      </c>
      <c r="AH435" s="47">
        <f>SUMIF(C$2:C435,C435,AG$2:AG435)</f>
        <v>255320</v>
      </c>
      <c r="AI435" s="47">
        <f>SUM(AG$2:AG435)</f>
        <v>5010888</v>
      </c>
      <c r="AJ435" s="49">
        <f>SUMIF(Unloader!B:B,Summary!B435,Unloader!W:W)</f>
        <v>0</v>
      </c>
      <c r="AK435" s="49">
        <f>SUMIF(Unloader!B:B,Summary!B435,Unloader!AD:AD)+SUMIF(Unloader!B:B,Summary!B435,Unloader!BR:BR)+SUMIF(Unloader!B:B,Summary!B435,Unloader!BN:BN)</f>
        <v>0</v>
      </c>
      <c r="AL435" s="49">
        <f>SUMIF(C$2:C435,C435,AJ$2:AJ435)</f>
        <v>10.227777777777778</v>
      </c>
      <c r="AM435" s="49">
        <f>SUMIF(C$2:C435,C435,AK$2:AK435)</f>
        <v>1.2020833333333334</v>
      </c>
      <c r="AN435" s="37">
        <f t="shared" si="167"/>
        <v>1178.6720012310534</v>
      </c>
      <c r="AO435" s="37">
        <f>SUM(AJ$2:AJ435)</f>
        <v>155.96458333333337</v>
      </c>
      <c r="AP435" s="37">
        <f>SUM(AK$2:AK435)</f>
        <v>13.888194444444437</v>
      </c>
      <c r="AQ435" s="37">
        <f t="shared" si="168"/>
        <v>1469.5404467471526</v>
      </c>
    </row>
    <row r="436" spans="1:43">
      <c r="A436" s="166">
        <f t="shared" si="172"/>
        <v>435</v>
      </c>
      <c r="B436" s="478">
        <f t="shared" si="172"/>
        <v>41068</v>
      </c>
      <c r="C436" s="42">
        <f t="shared" si="150"/>
        <v>6</v>
      </c>
      <c r="D436" s="170">
        <f>COUNTIF('Rake Load'!C:C,Summary!B436)</f>
        <v>0</v>
      </c>
      <c r="E436" s="170">
        <f>SUMIF('Rake Load'!C:C,B436,'Rake Load'!K:K)</f>
        <v>0</v>
      </c>
      <c r="F436" s="44">
        <f>SUMIF('Rake Load'!C:C,B436,'Rake Load'!AZ:AZ)</f>
        <v>0</v>
      </c>
      <c r="G436" s="44" t="e">
        <f t="shared" si="151"/>
        <v>#DIV/0!</v>
      </c>
      <c r="H436" s="45" t="e">
        <f t="shared" si="152"/>
        <v>#DIV/0!</v>
      </c>
      <c r="I436" s="45" t="e">
        <f t="shared" si="153"/>
        <v>#DIV/0!</v>
      </c>
      <c r="J436" s="44">
        <f>SUMIF('Rake Load'!C:C,B436,'Rake Load'!DK:DK)</f>
        <v>0</v>
      </c>
      <c r="K436" s="50">
        <f t="shared" si="154"/>
        <v>0</v>
      </c>
      <c r="L436" s="50" t="e">
        <f t="shared" si="155"/>
        <v>#DIV/0!</v>
      </c>
      <c r="M436" s="59" t="e">
        <f t="shared" si="156"/>
        <v>#DIV/0!</v>
      </c>
      <c r="N436" s="59" t="e">
        <f t="shared" si="157"/>
        <v>#DIV/0!</v>
      </c>
      <c r="O436" s="480">
        <f>SUMIF(C$2:C436,C436,D$2:D436)</f>
        <v>32</v>
      </c>
      <c r="P436" s="42">
        <f>SUMIF(C$2:C436,C436,F$2:F436)</f>
        <v>40707.236805555563</v>
      </c>
      <c r="Q436" s="46">
        <f t="shared" si="158"/>
        <v>1272.1011501736114</v>
      </c>
      <c r="R436" s="45">
        <f t="shared" si="159"/>
        <v>2</v>
      </c>
      <c r="S436" s="45">
        <f t="shared" si="160"/>
        <v>25</v>
      </c>
      <c r="T436" s="480">
        <f>SUM(D$2:D436)</f>
        <v>1165</v>
      </c>
      <c r="U436" s="47">
        <f>SUMIF(C$2:C436,C436,E$2:E436)</f>
        <v>109703.05999999998</v>
      </c>
      <c r="V436" s="47">
        <f>SUM(E$2:E436)</f>
        <v>4135631.2860000012</v>
      </c>
      <c r="W436" s="52">
        <f>SUM(F$2:F436)</f>
        <v>40857.731944444473</v>
      </c>
      <c r="X436" s="52">
        <f t="shared" si="161"/>
        <v>35.071014544587527</v>
      </c>
      <c r="Y436" s="45">
        <f t="shared" si="162"/>
        <v>1</v>
      </c>
      <c r="Z436" s="45">
        <f t="shared" si="163"/>
        <v>42</v>
      </c>
      <c r="AA436" s="47">
        <f>SUMIF('Rake Load'!C:C,Summary!B436,'Rake Load'!CA:CA)</f>
        <v>0</v>
      </c>
      <c r="AB436" s="47">
        <f>SUMIF(C$2:C436,C436,AA$2:AA436)</f>
        <v>11.523611111115155</v>
      </c>
      <c r="AC436" s="47">
        <f>SUM(AA$2:AA436)</f>
        <v>414.86111111113433</v>
      </c>
      <c r="AD436" s="52" t="e">
        <f t="shared" si="164"/>
        <v>#DIV/0!</v>
      </c>
      <c r="AE436" s="52">
        <f t="shared" si="165"/>
        <v>0.3601128472223486</v>
      </c>
      <c r="AF436" s="52">
        <f t="shared" si="166"/>
        <v>0.35610395803530842</v>
      </c>
      <c r="AG436" s="47">
        <f>SUMIF(Unloader!B:B,Summary!B436,Unloader!M:M)</f>
        <v>0</v>
      </c>
      <c r="AH436" s="47">
        <f>SUMIF(C$2:C436,C436,AG$2:AG436)</f>
        <v>255320</v>
      </c>
      <c r="AI436" s="47">
        <f>SUM(AG$2:AG436)</f>
        <v>5010888</v>
      </c>
      <c r="AJ436" s="49">
        <f>SUMIF(Unloader!B:B,Summary!B436,Unloader!W:W)</f>
        <v>0</v>
      </c>
      <c r="AK436" s="49">
        <f>SUMIF(Unloader!B:B,Summary!B436,Unloader!AD:AD)+SUMIF(Unloader!B:B,Summary!B436,Unloader!BR:BR)+SUMIF(Unloader!B:B,Summary!B436,Unloader!BN:BN)</f>
        <v>0</v>
      </c>
      <c r="AL436" s="49">
        <f>SUMIF(C$2:C436,C436,AJ$2:AJ436)</f>
        <v>10.227777777777778</v>
      </c>
      <c r="AM436" s="49">
        <f>SUMIF(C$2:C436,C436,AK$2:AK436)</f>
        <v>1.2020833333333334</v>
      </c>
      <c r="AN436" s="37">
        <f t="shared" si="167"/>
        <v>1178.6720012310534</v>
      </c>
      <c r="AO436" s="37">
        <f>SUM(AJ$2:AJ436)</f>
        <v>155.96458333333337</v>
      </c>
      <c r="AP436" s="37">
        <f>SUM(AK$2:AK436)</f>
        <v>13.888194444444437</v>
      </c>
      <c r="AQ436" s="37">
        <f t="shared" si="168"/>
        <v>1469.5404467471526</v>
      </c>
    </row>
    <row r="437" spans="1:43">
      <c r="A437" s="166">
        <f t="shared" si="172"/>
        <v>436</v>
      </c>
      <c r="B437" s="478">
        <f t="shared" si="172"/>
        <v>41069</v>
      </c>
      <c r="C437" s="42">
        <f t="shared" si="150"/>
        <v>6</v>
      </c>
      <c r="D437" s="170">
        <f>COUNTIF('Rake Load'!C:C,Summary!B437)</f>
        <v>0</v>
      </c>
      <c r="E437" s="170">
        <f>SUMIF('Rake Load'!C:C,B437,'Rake Load'!K:K)</f>
        <v>0</v>
      </c>
      <c r="F437" s="44">
        <f>SUMIF('Rake Load'!C:C,B437,'Rake Load'!AZ:AZ)</f>
        <v>0</v>
      </c>
      <c r="G437" s="44" t="e">
        <f t="shared" si="151"/>
        <v>#DIV/0!</v>
      </c>
      <c r="H437" s="45" t="e">
        <f t="shared" si="152"/>
        <v>#DIV/0!</v>
      </c>
      <c r="I437" s="45" t="e">
        <f t="shared" si="153"/>
        <v>#DIV/0!</v>
      </c>
      <c r="J437" s="44">
        <f>SUMIF('Rake Load'!C:C,B437,'Rake Load'!DK:DK)</f>
        <v>0</v>
      </c>
      <c r="K437" s="50">
        <f t="shared" si="154"/>
        <v>0</v>
      </c>
      <c r="L437" s="50" t="e">
        <f t="shared" si="155"/>
        <v>#DIV/0!</v>
      </c>
      <c r="M437" s="59" t="e">
        <f t="shared" si="156"/>
        <v>#DIV/0!</v>
      </c>
      <c r="N437" s="59" t="e">
        <f t="shared" si="157"/>
        <v>#DIV/0!</v>
      </c>
      <c r="O437" s="480">
        <f>SUMIF(C$2:C437,C437,D$2:D437)</f>
        <v>32</v>
      </c>
      <c r="P437" s="42">
        <f>SUMIF(C$2:C437,C437,F$2:F437)</f>
        <v>40707.236805555563</v>
      </c>
      <c r="Q437" s="46">
        <f t="shared" si="158"/>
        <v>1272.1011501736114</v>
      </c>
      <c r="R437" s="45">
        <f t="shared" si="159"/>
        <v>2</v>
      </c>
      <c r="S437" s="45">
        <f t="shared" si="160"/>
        <v>25</v>
      </c>
      <c r="T437" s="480">
        <f>SUM(D$2:D437)</f>
        <v>1165</v>
      </c>
      <c r="U437" s="47">
        <f>SUMIF(C$2:C437,C437,E$2:E437)</f>
        <v>109703.05999999998</v>
      </c>
      <c r="V437" s="47">
        <f>SUM(E$2:E437)</f>
        <v>4135631.2860000012</v>
      </c>
      <c r="W437" s="52">
        <f>SUM(F$2:F437)</f>
        <v>40857.731944444473</v>
      </c>
      <c r="X437" s="52">
        <f t="shared" si="161"/>
        <v>35.071014544587527</v>
      </c>
      <c r="Y437" s="45">
        <f t="shared" si="162"/>
        <v>1</v>
      </c>
      <c r="Z437" s="45">
        <f t="shared" si="163"/>
        <v>42</v>
      </c>
      <c r="AA437" s="47">
        <f>SUMIF('Rake Load'!C:C,Summary!B437,'Rake Load'!CA:CA)</f>
        <v>0</v>
      </c>
      <c r="AB437" s="47">
        <f>SUMIF(C$2:C437,C437,AA$2:AA437)</f>
        <v>11.523611111115155</v>
      </c>
      <c r="AC437" s="47">
        <f>SUM(AA$2:AA437)</f>
        <v>414.86111111113433</v>
      </c>
      <c r="AD437" s="52" t="e">
        <f t="shared" si="164"/>
        <v>#DIV/0!</v>
      </c>
      <c r="AE437" s="52">
        <f t="shared" si="165"/>
        <v>0.3601128472223486</v>
      </c>
      <c r="AF437" s="52">
        <f t="shared" si="166"/>
        <v>0.35610395803530842</v>
      </c>
      <c r="AG437" s="47">
        <f>SUMIF(Unloader!B:B,Summary!B437,Unloader!M:M)</f>
        <v>0</v>
      </c>
      <c r="AH437" s="47">
        <f>SUMIF(C$2:C437,C437,AG$2:AG437)</f>
        <v>255320</v>
      </c>
      <c r="AI437" s="47">
        <f>SUM(AG$2:AG437)</f>
        <v>5010888</v>
      </c>
      <c r="AJ437" s="49">
        <f>SUMIF(Unloader!B:B,Summary!B437,Unloader!W:W)</f>
        <v>0</v>
      </c>
      <c r="AK437" s="49">
        <f>SUMIF(Unloader!B:B,Summary!B437,Unloader!AD:AD)+SUMIF(Unloader!B:B,Summary!B437,Unloader!BR:BR)+SUMIF(Unloader!B:B,Summary!B437,Unloader!BN:BN)</f>
        <v>0</v>
      </c>
      <c r="AL437" s="49">
        <f>SUMIF(C$2:C437,C437,AJ$2:AJ437)</f>
        <v>10.227777777777778</v>
      </c>
      <c r="AM437" s="49">
        <f>SUMIF(C$2:C437,C437,AK$2:AK437)</f>
        <v>1.2020833333333334</v>
      </c>
      <c r="AN437" s="37">
        <f t="shared" si="167"/>
        <v>1178.6720012310534</v>
      </c>
      <c r="AO437" s="37">
        <f>SUM(AJ$2:AJ437)</f>
        <v>155.96458333333337</v>
      </c>
      <c r="AP437" s="37">
        <f>SUM(AK$2:AK437)</f>
        <v>13.888194444444437</v>
      </c>
      <c r="AQ437" s="37">
        <f t="shared" si="168"/>
        <v>1469.5404467471526</v>
      </c>
    </row>
    <row r="438" spans="1:43">
      <c r="A438" s="166">
        <f t="shared" si="172"/>
        <v>437</v>
      </c>
      <c r="B438" s="478">
        <f t="shared" si="172"/>
        <v>41070</v>
      </c>
      <c r="C438" s="42">
        <f t="shared" si="150"/>
        <v>6</v>
      </c>
      <c r="D438" s="170">
        <f>COUNTIF('Rake Load'!C:C,Summary!B438)</f>
        <v>0</v>
      </c>
      <c r="E438" s="170">
        <f>SUMIF('Rake Load'!C:C,B438,'Rake Load'!K:K)</f>
        <v>0</v>
      </c>
      <c r="F438" s="44">
        <f>SUMIF('Rake Load'!C:C,B438,'Rake Load'!AZ:AZ)</f>
        <v>0</v>
      </c>
      <c r="G438" s="44" t="e">
        <f t="shared" si="151"/>
        <v>#DIV/0!</v>
      </c>
      <c r="H438" s="45" t="e">
        <f t="shared" si="152"/>
        <v>#DIV/0!</v>
      </c>
      <c r="I438" s="45" t="e">
        <f t="shared" si="153"/>
        <v>#DIV/0!</v>
      </c>
      <c r="J438" s="44">
        <f>SUMIF('Rake Load'!C:C,B438,'Rake Load'!DK:DK)</f>
        <v>0</v>
      </c>
      <c r="K438" s="50">
        <f t="shared" si="154"/>
        <v>0</v>
      </c>
      <c r="L438" s="50" t="e">
        <f t="shared" si="155"/>
        <v>#DIV/0!</v>
      </c>
      <c r="M438" s="59" t="e">
        <f t="shared" si="156"/>
        <v>#DIV/0!</v>
      </c>
      <c r="N438" s="59" t="e">
        <f t="shared" si="157"/>
        <v>#DIV/0!</v>
      </c>
      <c r="O438" s="480">
        <f>SUMIF(C$2:C438,C438,D$2:D438)</f>
        <v>32</v>
      </c>
      <c r="P438" s="42">
        <f>SUMIF(C$2:C438,C438,F$2:F438)</f>
        <v>40707.236805555563</v>
      </c>
      <c r="Q438" s="46">
        <f t="shared" si="158"/>
        <v>1272.1011501736114</v>
      </c>
      <c r="R438" s="45">
        <f t="shared" si="159"/>
        <v>2</v>
      </c>
      <c r="S438" s="45">
        <f t="shared" si="160"/>
        <v>25</v>
      </c>
      <c r="T438" s="480">
        <f>SUM(D$2:D438)</f>
        <v>1165</v>
      </c>
      <c r="U438" s="47">
        <f>SUMIF(C$2:C438,C438,E$2:E438)</f>
        <v>109703.05999999998</v>
      </c>
      <c r="V438" s="47">
        <f>SUM(E$2:E438)</f>
        <v>4135631.2860000012</v>
      </c>
      <c r="W438" s="52">
        <f>SUM(F$2:F438)</f>
        <v>40857.731944444473</v>
      </c>
      <c r="X438" s="52">
        <f t="shared" si="161"/>
        <v>35.071014544587527</v>
      </c>
      <c r="Y438" s="45">
        <f t="shared" si="162"/>
        <v>1</v>
      </c>
      <c r="Z438" s="45">
        <f t="shared" si="163"/>
        <v>42</v>
      </c>
      <c r="AA438" s="47">
        <f>SUMIF('Rake Load'!C:C,Summary!B438,'Rake Load'!CA:CA)</f>
        <v>0</v>
      </c>
      <c r="AB438" s="47">
        <f>SUMIF(C$2:C438,C438,AA$2:AA438)</f>
        <v>11.523611111115155</v>
      </c>
      <c r="AC438" s="47">
        <f>SUM(AA$2:AA438)</f>
        <v>414.86111111113433</v>
      </c>
      <c r="AD438" s="52" t="e">
        <f t="shared" si="164"/>
        <v>#DIV/0!</v>
      </c>
      <c r="AE438" s="52">
        <f t="shared" si="165"/>
        <v>0.3601128472223486</v>
      </c>
      <c r="AF438" s="52">
        <f t="shared" si="166"/>
        <v>0.35610395803530842</v>
      </c>
      <c r="AG438" s="47">
        <f>SUMIF(Unloader!B:B,Summary!B438,Unloader!M:M)</f>
        <v>0</v>
      </c>
      <c r="AH438" s="47">
        <f>SUMIF(C$2:C438,C438,AG$2:AG438)</f>
        <v>255320</v>
      </c>
      <c r="AI438" s="47">
        <f>SUM(AG$2:AG438)</f>
        <v>5010888</v>
      </c>
      <c r="AJ438" s="49">
        <f>SUMIF(Unloader!B:B,Summary!B438,Unloader!W:W)</f>
        <v>0</v>
      </c>
      <c r="AK438" s="49">
        <f>SUMIF(Unloader!B:B,Summary!B438,Unloader!AD:AD)+SUMIF(Unloader!B:B,Summary!B438,Unloader!BR:BR)+SUMIF(Unloader!B:B,Summary!B438,Unloader!BN:BN)</f>
        <v>0</v>
      </c>
      <c r="AL438" s="49">
        <f>SUMIF(C$2:C438,C438,AJ$2:AJ438)</f>
        <v>10.227777777777778</v>
      </c>
      <c r="AM438" s="49">
        <f>SUMIF(C$2:C438,C438,AK$2:AK438)</f>
        <v>1.2020833333333334</v>
      </c>
      <c r="AN438" s="37">
        <f t="shared" si="167"/>
        <v>1178.6720012310534</v>
      </c>
      <c r="AO438" s="37">
        <f>SUM(AJ$2:AJ438)</f>
        <v>155.96458333333337</v>
      </c>
      <c r="AP438" s="37">
        <f>SUM(AK$2:AK438)</f>
        <v>13.888194444444437</v>
      </c>
      <c r="AQ438" s="37">
        <f t="shared" si="168"/>
        <v>1469.5404467471526</v>
      </c>
    </row>
    <row r="439" spans="1:43">
      <c r="A439" s="166">
        <f t="shared" si="172"/>
        <v>438</v>
      </c>
      <c r="B439" s="478">
        <f t="shared" si="172"/>
        <v>41071</v>
      </c>
      <c r="C439" s="42">
        <f t="shared" ref="C439:C502" si="173">MONTH(B439)</f>
        <v>6</v>
      </c>
      <c r="D439" s="170">
        <f>COUNTIF('Rake Load'!C:C,Summary!B439)</f>
        <v>0</v>
      </c>
      <c r="E439" s="170">
        <f>SUMIF('Rake Load'!C:C,B439,'Rake Load'!K:K)</f>
        <v>0</v>
      </c>
      <c r="F439" s="44">
        <f>SUMIF('Rake Load'!C:C,B439,'Rake Load'!AZ:AZ)</f>
        <v>0</v>
      </c>
      <c r="G439" s="44" t="e">
        <f t="shared" ref="G439:G502" si="174">F439/D439</f>
        <v>#DIV/0!</v>
      </c>
      <c r="H439" s="45" t="e">
        <f t="shared" ref="H439:H502" si="175">HOUR(G439)</f>
        <v>#DIV/0!</v>
      </c>
      <c r="I439" s="45" t="e">
        <f t="shared" ref="I439:I502" si="176">MINUTE(G439)</f>
        <v>#DIV/0!</v>
      </c>
      <c r="J439" s="44">
        <f>SUMIF('Rake Load'!C:C,B439,'Rake Load'!DK:DK)</f>
        <v>0</v>
      </c>
      <c r="K439" s="50">
        <f t="shared" ref="K439:K502" si="177">F439-J439</f>
        <v>0</v>
      </c>
      <c r="L439" s="50" t="e">
        <f t="shared" ref="L439:L502" si="178">K439/D439</f>
        <v>#DIV/0!</v>
      </c>
      <c r="M439" s="59" t="e">
        <f t="shared" ref="M439:M502" si="179">HOUR(L439)</f>
        <v>#DIV/0!</v>
      </c>
      <c r="N439" s="59" t="e">
        <f t="shared" ref="N439:N502" si="180">MINUTE(L439)</f>
        <v>#DIV/0!</v>
      </c>
      <c r="O439" s="480">
        <f>SUMIF(C$2:C439,C439,D$2:D439)</f>
        <v>32</v>
      </c>
      <c r="P439" s="42">
        <f>SUMIF(C$2:C439,C439,F$2:F439)</f>
        <v>40707.236805555563</v>
      </c>
      <c r="Q439" s="46">
        <f t="shared" ref="Q439:Q502" si="181">P439/O439</f>
        <v>1272.1011501736114</v>
      </c>
      <c r="R439" s="45">
        <f t="shared" ref="R439:R502" si="182">HOUR(Q439)</f>
        <v>2</v>
      </c>
      <c r="S439" s="45">
        <f t="shared" ref="S439:S502" si="183">MINUTE(Q439)</f>
        <v>25</v>
      </c>
      <c r="T439" s="480">
        <f>SUM(D$2:D439)</f>
        <v>1165</v>
      </c>
      <c r="U439" s="47">
        <f>SUMIF(C$2:C439,C439,E$2:E439)</f>
        <v>109703.05999999998</v>
      </c>
      <c r="V439" s="47">
        <f>SUM(E$2:E439)</f>
        <v>4135631.2860000012</v>
      </c>
      <c r="W439" s="52">
        <f>SUM(F$2:F439)</f>
        <v>40857.731944444473</v>
      </c>
      <c r="X439" s="52">
        <f t="shared" ref="X439:X502" si="184">W439/T439</f>
        <v>35.071014544587527</v>
      </c>
      <c r="Y439" s="45">
        <f t="shared" ref="Y439:Y502" si="185">HOUR(X439)</f>
        <v>1</v>
      </c>
      <c r="Z439" s="45">
        <f t="shared" ref="Z439:Z502" si="186">MINUTE(X439)</f>
        <v>42</v>
      </c>
      <c r="AA439" s="47">
        <f>SUMIF('Rake Load'!C:C,Summary!B439,'Rake Load'!CA:CA)</f>
        <v>0</v>
      </c>
      <c r="AB439" s="47">
        <f>SUMIF(C$2:C439,C439,AA$2:AA439)</f>
        <v>11.523611111115155</v>
      </c>
      <c r="AC439" s="47">
        <f>SUM(AA$2:AA439)</f>
        <v>414.86111111113433</v>
      </c>
      <c r="AD439" s="52" t="e">
        <f t="shared" ref="AD439:AD502" si="187">AA439/D439</f>
        <v>#DIV/0!</v>
      </c>
      <c r="AE439" s="52">
        <f t="shared" ref="AE439:AE502" si="188">AB439/O439</f>
        <v>0.3601128472223486</v>
      </c>
      <c r="AF439" s="52">
        <f t="shared" ref="AF439:AF502" si="189">AC439/T439</f>
        <v>0.35610395803530842</v>
      </c>
      <c r="AG439" s="47">
        <f>SUMIF(Unloader!B:B,Summary!B439,Unloader!M:M)</f>
        <v>0</v>
      </c>
      <c r="AH439" s="47">
        <f>SUMIF(C$2:C439,C439,AG$2:AG439)</f>
        <v>255320</v>
      </c>
      <c r="AI439" s="47">
        <f>SUM(AG$2:AG439)</f>
        <v>5010888</v>
      </c>
      <c r="AJ439" s="49">
        <f>SUMIF(Unloader!B:B,Summary!B439,Unloader!W:W)</f>
        <v>0</v>
      </c>
      <c r="AK439" s="49">
        <f>SUMIF(Unloader!B:B,Summary!B439,Unloader!AD:AD)+SUMIF(Unloader!B:B,Summary!B439,Unloader!BR:BR)+SUMIF(Unloader!B:B,Summary!B439,Unloader!BN:BN)</f>
        <v>0</v>
      </c>
      <c r="AL439" s="49">
        <f>SUMIF(C$2:C439,C439,AJ$2:AJ439)</f>
        <v>10.227777777777778</v>
      </c>
      <c r="AM439" s="49">
        <f>SUMIF(C$2:C439,C439,AK$2:AK439)</f>
        <v>1.2020833333333334</v>
      </c>
      <c r="AN439" s="37">
        <f t="shared" ref="AN439:AN502" si="190">AH439/(AL439-AM439)/24</f>
        <v>1178.6720012310534</v>
      </c>
      <c r="AO439" s="37">
        <f>SUM(AJ$2:AJ439)</f>
        <v>155.96458333333337</v>
      </c>
      <c r="AP439" s="37">
        <f>SUM(AK$2:AK439)</f>
        <v>13.888194444444437</v>
      </c>
      <c r="AQ439" s="37">
        <f t="shared" ref="AQ439:AQ502" si="191">AI439/(AO439-AP439)/24</f>
        <v>1469.5404467471526</v>
      </c>
    </row>
    <row r="440" spans="1:43">
      <c r="A440" s="166">
        <f t="shared" ref="A440:B455" si="192">A439+1</f>
        <v>439</v>
      </c>
      <c r="B440" s="478">
        <f t="shared" si="192"/>
        <v>41072</v>
      </c>
      <c r="C440" s="42">
        <f t="shared" si="173"/>
        <v>6</v>
      </c>
      <c r="D440" s="170">
        <f>COUNTIF('Rake Load'!C:C,Summary!B440)</f>
        <v>0</v>
      </c>
      <c r="E440" s="170">
        <f>SUMIF('Rake Load'!C:C,B440,'Rake Load'!K:K)</f>
        <v>0</v>
      </c>
      <c r="F440" s="44">
        <f>SUMIF('Rake Load'!C:C,B440,'Rake Load'!AZ:AZ)</f>
        <v>0</v>
      </c>
      <c r="G440" s="44" t="e">
        <f t="shared" si="174"/>
        <v>#DIV/0!</v>
      </c>
      <c r="H440" s="45" t="e">
        <f t="shared" si="175"/>
        <v>#DIV/0!</v>
      </c>
      <c r="I440" s="45" t="e">
        <f t="shared" si="176"/>
        <v>#DIV/0!</v>
      </c>
      <c r="J440" s="44">
        <f>SUMIF('Rake Load'!C:C,B440,'Rake Load'!DK:DK)</f>
        <v>0</v>
      </c>
      <c r="K440" s="50">
        <f t="shared" si="177"/>
        <v>0</v>
      </c>
      <c r="L440" s="50" t="e">
        <f t="shared" si="178"/>
        <v>#DIV/0!</v>
      </c>
      <c r="M440" s="59" t="e">
        <f t="shared" si="179"/>
        <v>#DIV/0!</v>
      </c>
      <c r="N440" s="59" t="e">
        <f t="shared" si="180"/>
        <v>#DIV/0!</v>
      </c>
      <c r="O440" s="480">
        <f>SUMIF(C$2:C440,C440,D$2:D440)</f>
        <v>32</v>
      </c>
      <c r="P440" s="42">
        <f>SUMIF(C$2:C440,C440,F$2:F440)</f>
        <v>40707.236805555563</v>
      </c>
      <c r="Q440" s="46">
        <f t="shared" si="181"/>
        <v>1272.1011501736114</v>
      </c>
      <c r="R440" s="45">
        <f t="shared" si="182"/>
        <v>2</v>
      </c>
      <c r="S440" s="45">
        <f t="shared" si="183"/>
        <v>25</v>
      </c>
      <c r="T440" s="480">
        <f>SUM(D$2:D440)</f>
        <v>1165</v>
      </c>
      <c r="U440" s="47">
        <f>SUMIF(C$2:C440,C440,E$2:E440)</f>
        <v>109703.05999999998</v>
      </c>
      <c r="V440" s="47">
        <f>SUM(E$2:E440)</f>
        <v>4135631.2860000012</v>
      </c>
      <c r="W440" s="52">
        <f>SUM(F$2:F440)</f>
        <v>40857.731944444473</v>
      </c>
      <c r="X440" s="52">
        <f t="shared" si="184"/>
        <v>35.071014544587527</v>
      </c>
      <c r="Y440" s="45">
        <f t="shared" si="185"/>
        <v>1</v>
      </c>
      <c r="Z440" s="45">
        <f t="shared" si="186"/>
        <v>42</v>
      </c>
      <c r="AA440" s="47">
        <f>SUMIF('Rake Load'!C:C,Summary!B440,'Rake Load'!CA:CA)</f>
        <v>0</v>
      </c>
      <c r="AB440" s="47">
        <f>SUMIF(C$2:C440,C440,AA$2:AA440)</f>
        <v>11.523611111115155</v>
      </c>
      <c r="AC440" s="47">
        <f>SUM(AA$2:AA440)</f>
        <v>414.86111111113433</v>
      </c>
      <c r="AD440" s="52" t="e">
        <f t="shared" si="187"/>
        <v>#DIV/0!</v>
      </c>
      <c r="AE440" s="52">
        <f t="shared" si="188"/>
        <v>0.3601128472223486</v>
      </c>
      <c r="AF440" s="52">
        <f t="shared" si="189"/>
        <v>0.35610395803530842</v>
      </c>
      <c r="AG440" s="47">
        <f>SUMIF(Unloader!B:B,Summary!B440,Unloader!M:M)</f>
        <v>0</v>
      </c>
      <c r="AH440" s="47">
        <f>SUMIF(C$2:C440,C440,AG$2:AG440)</f>
        <v>255320</v>
      </c>
      <c r="AI440" s="47">
        <f>SUM(AG$2:AG440)</f>
        <v>5010888</v>
      </c>
      <c r="AJ440" s="49">
        <f>SUMIF(Unloader!B:B,Summary!B440,Unloader!W:W)</f>
        <v>0</v>
      </c>
      <c r="AK440" s="49">
        <f>SUMIF(Unloader!B:B,Summary!B440,Unloader!AD:AD)+SUMIF(Unloader!B:B,Summary!B440,Unloader!BR:BR)+SUMIF(Unloader!B:B,Summary!B440,Unloader!BN:BN)</f>
        <v>0</v>
      </c>
      <c r="AL440" s="49">
        <f>SUMIF(C$2:C440,C440,AJ$2:AJ440)</f>
        <v>10.227777777777778</v>
      </c>
      <c r="AM440" s="49">
        <f>SUMIF(C$2:C440,C440,AK$2:AK440)</f>
        <v>1.2020833333333334</v>
      </c>
      <c r="AN440" s="37">
        <f t="shared" si="190"/>
        <v>1178.6720012310534</v>
      </c>
      <c r="AO440" s="37">
        <f>SUM(AJ$2:AJ440)</f>
        <v>155.96458333333337</v>
      </c>
      <c r="AP440" s="37">
        <f>SUM(AK$2:AK440)</f>
        <v>13.888194444444437</v>
      </c>
      <c r="AQ440" s="37">
        <f t="shared" si="191"/>
        <v>1469.5404467471526</v>
      </c>
    </row>
    <row r="441" spans="1:43">
      <c r="A441" s="166">
        <f t="shared" si="192"/>
        <v>440</v>
      </c>
      <c r="B441" s="478">
        <f t="shared" si="192"/>
        <v>41073</v>
      </c>
      <c r="C441" s="42">
        <f t="shared" si="173"/>
        <v>6</v>
      </c>
      <c r="D441" s="170">
        <f>COUNTIF('Rake Load'!C:C,Summary!B441)</f>
        <v>0</v>
      </c>
      <c r="E441" s="170">
        <f>SUMIF('Rake Load'!C:C,B441,'Rake Load'!K:K)</f>
        <v>0</v>
      </c>
      <c r="F441" s="44">
        <f>SUMIF('Rake Load'!C:C,B441,'Rake Load'!AZ:AZ)</f>
        <v>0</v>
      </c>
      <c r="G441" s="44" t="e">
        <f t="shared" si="174"/>
        <v>#DIV/0!</v>
      </c>
      <c r="H441" s="45" t="e">
        <f t="shared" si="175"/>
        <v>#DIV/0!</v>
      </c>
      <c r="I441" s="45" t="e">
        <f t="shared" si="176"/>
        <v>#DIV/0!</v>
      </c>
      <c r="J441" s="44">
        <f>SUMIF('Rake Load'!C:C,B441,'Rake Load'!DK:DK)</f>
        <v>0</v>
      </c>
      <c r="K441" s="50">
        <f t="shared" si="177"/>
        <v>0</v>
      </c>
      <c r="L441" s="50" t="e">
        <f t="shared" si="178"/>
        <v>#DIV/0!</v>
      </c>
      <c r="M441" s="59" t="e">
        <f t="shared" si="179"/>
        <v>#DIV/0!</v>
      </c>
      <c r="N441" s="59" t="e">
        <f t="shared" si="180"/>
        <v>#DIV/0!</v>
      </c>
      <c r="O441" s="480">
        <f>SUMIF(C$2:C441,C441,D$2:D441)</f>
        <v>32</v>
      </c>
      <c r="P441" s="42">
        <f>SUMIF(C$2:C441,C441,F$2:F441)</f>
        <v>40707.236805555563</v>
      </c>
      <c r="Q441" s="46">
        <f t="shared" si="181"/>
        <v>1272.1011501736114</v>
      </c>
      <c r="R441" s="45">
        <f t="shared" si="182"/>
        <v>2</v>
      </c>
      <c r="S441" s="45">
        <f t="shared" si="183"/>
        <v>25</v>
      </c>
      <c r="T441" s="480">
        <f>SUM(D$2:D441)</f>
        <v>1165</v>
      </c>
      <c r="U441" s="47">
        <f>SUMIF(C$2:C441,C441,E$2:E441)</f>
        <v>109703.05999999998</v>
      </c>
      <c r="V441" s="47">
        <f>SUM(E$2:E441)</f>
        <v>4135631.2860000012</v>
      </c>
      <c r="W441" s="52">
        <f>SUM(F$2:F441)</f>
        <v>40857.731944444473</v>
      </c>
      <c r="X441" s="52">
        <f t="shared" si="184"/>
        <v>35.071014544587527</v>
      </c>
      <c r="Y441" s="45">
        <f t="shared" si="185"/>
        <v>1</v>
      </c>
      <c r="Z441" s="45">
        <f t="shared" si="186"/>
        <v>42</v>
      </c>
      <c r="AA441" s="47">
        <f>SUMIF('Rake Load'!C:C,Summary!B441,'Rake Load'!CA:CA)</f>
        <v>0</v>
      </c>
      <c r="AB441" s="47">
        <f>SUMIF(C$2:C441,C441,AA$2:AA441)</f>
        <v>11.523611111115155</v>
      </c>
      <c r="AC441" s="47">
        <f>SUM(AA$2:AA441)</f>
        <v>414.86111111113433</v>
      </c>
      <c r="AD441" s="52" t="e">
        <f t="shared" si="187"/>
        <v>#DIV/0!</v>
      </c>
      <c r="AE441" s="52">
        <f t="shared" si="188"/>
        <v>0.3601128472223486</v>
      </c>
      <c r="AF441" s="52">
        <f t="shared" si="189"/>
        <v>0.35610395803530842</v>
      </c>
      <c r="AG441" s="47">
        <f>SUMIF(Unloader!B:B,Summary!B441,Unloader!M:M)</f>
        <v>0</v>
      </c>
      <c r="AH441" s="47">
        <f>SUMIF(C$2:C441,C441,AG$2:AG441)</f>
        <v>255320</v>
      </c>
      <c r="AI441" s="47">
        <f>SUM(AG$2:AG441)</f>
        <v>5010888</v>
      </c>
      <c r="AJ441" s="49">
        <f>SUMIF(Unloader!B:B,Summary!B441,Unloader!W:W)</f>
        <v>0</v>
      </c>
      <c r="AK441" s="49">
        <f>SUMIF(Unloader!B:B,Summary!B441,Unloader!AD:AD)+SUMIF(Unloader!B:B,Summary!B441,Unloader!BR:BR)+SUMIF(Unloader!B:B,Summary!B441,Unloader!BN:BN)</f>
        <v>0</v>
      </c>
      <c r="AL441" s="49">
        <f>SUMIF(C$2:C441,C441,AJ$2:AJ441)</f>
        <v>10.227777777777778</v>
      </c>
      <c r="AM441" s="49">
        <f>SUMIF(C$2:C441,C441,AK$2:AK441)</f>
        <v>1.2020833333333334</v>
      </c>
      <c r="AN441" s="37">
        <f t="shared" si="190"/>
        <v>1178.6720012310534</v>
      </c>
      <c r="AO441" s="37">
        <f>SUM(AJ$2:AJ441)</f>
        <v>155.96458333333337</v>
      </c>
      <c r="AP441" s="37">
        <f>SUM(AK$2:AK441)</f>
        <v>13.888194444444437</v>
      </c>
      <c r="AQ441" s="37">
        <f t="shared" si="191"/>
        <v>1469.5404467471526</v>
      </c>
    </row>
    <row r="442" spans="1:43">
      <c r="A442" s="166">
        <f t="shared" si="192"/>
        <v>441</v>
      </c>
      <c r="B442" s="478">
        <f t="shared" si="192"/>
        <v>41074</v>
      </c>
      <c r="C442" s="42">
        <f t="shared" si="173"/>
        <v>6</v>
      </c>
      <c r="D442" s="170">
        <f>COUNTIF('Rake Load'!C:C,Summary!B442)</f>
        <v>0</v>
      </c>
      <c r="E442" s="170">
        <f>SUMIF('Rake Load'!C:C,B442,'Rake Load'!K:K)</f>
        <v>0</v>
      </c>
      <c r="F442" s="44">
        <f>SUMIF('Rake Load'!C:C,B442,'Rake Load'!AZ:AZ)</f>
        <v>0</v>
      </c>
      <c r="G442" s="44" t="e">
        <f t="shared" si="174"/>
        <v>#DIV/0!</v>
      </c>
      <c r="H442" s="45" t="e">
        <f t="shared" si="175"/>
        <v>#DIV/0!</v>
      </c>
      <c r="I442" s="45" t="e">
        <f t="shared" si="176"/>
        <v>#DIV/0!</v>
      </c>
      <c r="J442" s="44">
        <f>SUMIF('Rake Load'!C:C,B442,'Rake Load'!DK:DK)</f>
        <v>0</v>
      </c>
      <c r="K442" s="50">
        <f t="shared" si="177"/>
        <v>0</v>
      </c>
      <c r="L442" s="50" t="e">
        <f t="shared" si="178"/>
        <v>#DIV/0!</v>
      </c>
      <c r="M442" s="59" t="e">
        <f t="shared" si="179"/>
        <v>#DIV/0!</v>
      </c>
      <c r="N442" s="59" t="e">
        <f t="shared" si="180"/>
        <v>#DIV/0!</v>
      </c>
      <c r="O442" s="480">
        <f>SUMIF(C$2:C442,C442,D$2:D442)</f>
        <v>32</v>
      </c>
      <c r="P442" s="42">
        <f>SUMIF(C$2:C442,C442,F$2:F442)</f>
        <v>40707.236805555563</v>
      </c>
      <c r="Q442" s="46">
        <f t="shared" si="181"/>
        <v>1272.1011501736114</v>
      </c>
      <c r="R442" s="45">
        <f t="shared" si="182"/>
        <v>2</v>
      </c>
      <c r="S442" s="45">
        <f t="shared" si="183"/>
        <v>25</v>
      </c>
      <c r="T442" s="480">
        <f>SUM(D$2:D442)</f>
        <v>1165</v>
      </c>
      <c r="U442" s="47">
        <f>SUMIF(C$2:C442,C442,E$2:E442)</f>
        <v>109703.05999999998</v>
      </c>
      <c r="V442" s="47">
        <f>SUM(E$2:E442)</f>
        <v>4135631.2860000012</v>
      </c>
      <c r="W442" s="52">
        <f>SUM(F$2:F442)</f>
        <v>40857.731944444473</v>
      </c>
      <c r="X442" s="52">
        <f t="shared" si="184"/>
        <v>35.071014544587527</v>
      </c>
      <c r="Y442" s="45">
        <f t="shared" si="185"/>
        <v>1</v>
      </c>
      <c r="Z442" s="45">
        <f t="shared" si="186"/>
        <v>42</v>
      </c>
      <c r="AA442" s="47">
        <f>SUMIF('Rake Load'!C:C,Summary!B442,'Rake Load'!CA:CA)</f>
        <v>0</v>
      </c>
      <c r="AB442" s="47">
        <f>SUMIF(C$2:C442,C442,AA$2:AA442)</f>
        <v>11.523611111115155</v>
      </c>
      <c r="AC442" s="47">
        <f>SUM(AA$2:AA442)</f>
        <v>414.86111111113433</v>
      </c>
      <c r="AD442" s="52" t="e">
        <f t="shared" si="187"/>
        <v>#DIV/0!</v>
      </c>
      <c r="AE442" s="52">
        <f t="shared" si="188"/>
        <v>0.3601128472223486</v>
      </c>
      <c r="AF442" s="52">
        <f t="shared" si="189"/>
        <v>0.35610395803530842</v>
      </c>
      <c r="AG442" s="47">
        <f>SUMIF(Unloader!B:B,Summary!B442,Unloader!M:M)</f>
        <v>0</v>
      </c>
      <c r="AH442" s="47">
        <f>SUMIF(C$2:C442,C442,AG$2:AG442)</f>
        <v>255320</v>
      </c>
      <c r="AI442" s="47">
        <f>SUM(AG$2:AG442)</f>
        <v>5010888</v>
      </c>
      <c r="AJ442" s="49">
        <f>SUMIF(Unloader!B:B,Summary!B442,Unloader!W:W)</f>
        <v>0</v>
      </c>
      <c r="AK442" s="49">
        <f>SUMIF(Unloader!B:B,Summary!B442,Unloader!AD:AD)+SUMIF(Unloader!B:B,Summary!B442,Unloader!BR:BR)+SUMIF(Unloader!B:B,Summary!B442,Unloader!BN:BN)</f>
        <v>0</v>
      </c>
      <c r="AL442" s="49">
        <f>SUMIF(C$2:C442,C442,AJ$2:AJ442)</f>
        <v>10.227777777777778</v>
      </c>
      <c r="AM442" s="49">
        <f>SUMIF(C$2:C442,C442,AK$2:AK442)</f>
        <v>1.2020833333333334</v>
      </c>
      <c r="AN442" s="37">
        <f t="shared" si="190"/>
        <v>1178.6720012310534</v>
      </c>
      <c r="AO442" s="37">
        <f>SUM(AJ$2:AJ442)</f>
        <v>155.96458333333337</v>
      </c>
      <c r="AP442" s="37">
        <f>SUM(AK$2:AK442)</f>
        <v>13.888194444444437</v>
      </c>
      <c r="AQ442" s="37">
        <f t="shared" si="191"/>
        <v>1469.5404467471526</v>
      </c>
    </row>
    <row r="443" spans="1:43">
      <c r="A443" s="166">
        <f t="shared" si="192"/>
        <v>442</v>
      </c>
      <c r="B443" s="478">
        <f t="shared" si="192"/>
        <v>41075</v>
      </c>
      <c r="C443" s="42">
        <f t="shared" si="173"/>
        <v>6</v>
      </c>
      <c r="D443" s="170">
        <f>COUNTIF('Rake Load'!C:C,Summary!B443)</f>
        <v>0</v>
      </c>
      <c r="E443" s="170">
        <f>SUMIF('Rake Load'!C:C,B443,'Rake Load'!K:K)</f>
        <v>0</v>
      </c>
      <c r="F443" s="44">
        <f>SUMIF('Rake Load'!C:C,B443,'Rake Load'!AZ:AZ)</f>
        <v>0</v>
      </c>
      <c r="G443" s="44" t="e">
        <f t="shared" si="174"/>
        <v>#DIV/0!</v>
      </c>
      <c r="H443" s="45" t="e">
        <f t="shared" si="175"/>
        <v>#DIV/0!</v>
      </c>
      <c r="I443" s="45" t="e">
        <f t="shared" si="176"/>
        <v>#DIV/0!</v>
      </c>
      <c r="J443" s="44">
        <f>SUMIF('Rake Load'!C:C,B443,'Rake Load'!DK:DK)</f>
        <v>0</v>
      </c>
      <c r="K443" s="50">
        <f t="shared" si="177"/>
        <v>0</v>
      </c>
      <c r="L443" s="50" t="e">
        <f t="shared" si="178"/>
        <v>#DIV/0!</v>
      </c>
      <c r="M443" s="59" t="e">
        <f t="shared" si="179"/>
        <v>#DIV/0!</v>
      </c>
      <c r="N443" s="59" t="e">
        <f t="shared" si="180"/>
        <v>#DIV/0!</v>
      </c>
      <c r="O443" s="480">
        <f>SUMIF(C$2:C443,C443,D$2:D443)</f>
        <v>32</v>
      </c>
      <c r="P443" s="42">
        <f>SUMIF(C$2:C443,C443,F$2:F443)</f>
        <v>40707.236805555563</v>
      </c>
      <c r="Q443" s="46">
        <f t="shared" si="181"/>
        <v>1272.1011501736114</v>
      </c>
      <c r="R443" s="45">
        <f t="shared" si="182"/>
        <v>2</v>
      </c>
      <c r="S443" s="45">
        <f t="shared" si="183"/>
        <v>25</v>
      </c>
      <c r="T443" s="480">
        <f>SUM(D$2:D443)</f>
        <v>1165</v>
      </c>
      <c r="U443" s="47">
        <f>SUMIF(C$2:C443,C443,E$2:E443)</f>
        <v>109703.05999999998</v>
      </c>
      <c r="V443" s="47">
        <f>SUM(E$2:E443)</f>
        <v>4135631.2860000012</v>
      </c>
      <c r="W443" s="52">
        <f>SUM(F$2:F443)</f>
        <v>40857.731944444473</v>
      </c>
      <c r="X443" s="52">
        <f t="shared" si="184"/>
        <v>35.071014544587527</v>
      </c>
      <c r="Y443" s="45">
        <f t="shared" si="185"/>
        <v>1</v>
      </c>
      <c r="Z443" s="45">
        <f t="shared" si="186"/>
        <v>42</v>
      </c>
      <c r="AA443" s="47">
        <f>SUMIF('Rake Load'!C:C,Summary!B443,'Rake Load'!CA:CA)</f>
        <v>0</v>
      </c>
      <c r="AB443" s="47">
        <f>SUMIF(C$2:C443,C443,AA$2:AA443)</f>
        <v>11.523611111115155</v>
      </c>
      <c r="AC443" s="47">
        <f>SUM(AA$2:AA443)</f>
        <v>414.86111111113433</v>
      </c>
      <c r="AD443" s="52" t="e">
        <f t="shared" si="187"/>
        <v>#DIV/0!</v>
      </c>
      <c r="AE443" s="52">
        <f t="shared" si="188"/>
        <v>0.3601128472223486</v>
      </c>
      <c r="AF443" s="52">
        <f t="shared" si="189"/>
        <v>0.35610395803530842</v>
      </c>
      <c r="AG443" s="47">
        <f>SUMIF(Unloader!B:B,Summary!B443,Unloader!M:M)</f>
        <v>0</v>
      </c>
      <c r="AH443" s="47">
        <f>SUMIF(C$2:C443,C443,AG$2:AG443)</f>
        <v>255320</v>
      </c>
      <c r="AI443" s="47">
        <f>SUM(AG$2:AG443)</f>
        <v>5010888</v>
      </c>
      <c r="AJ443" s="49">
        <f>SUMIF(Unloader!B:B,Summary!B443,Unloader!W:W)</f>
        <v>0</v>
      </c>
      <c r="AK443" s="49">
        <f>SUMIF(Unloader!B:B,Summary!B443,Unloader!AD:AD)+SUMIF(Unloader!B:B,Summary!B443,Unloader!BR:BR)+SUMIF(Unloader!B:B,Summary!B443,Unloader!BN:BN)</f>
        <v>0</v>
      </c>
      <c r="AL443" s="49">
        <f>SUMIF(C$2:C443,C443,AJ$2:AJ443)</f>
        <v>10.227777777777778</v>
      </c>
      <c r="AM443" s="49">
        <f>SUMIF(C$2:C443,C443,AK$2:AK443)</f>
        <v>1.2020833333333334</v>
      </c>
      <c r="AN443" s="37">
        <f t="shared" si="190"/>
        <v>1178.6720012310534</v>
      </c>
      <c r="AO443" s="37">
        <f>SUM(AJ$2:AJ443)</f>
        <v>155.96458333333337</v>
      </c>
      <c r="AP443" s="37">
        <f>SUM(AK$2:AK443)</f>
        <v>13.888194444444437</v>
      </c>
      <c r="AQ443" s="37">
        <f t="shared" si="191"/>
        <v>1469.5404467471526</v>
      </c>
    </row>
    <row r="444" spans="1:43">
      <c r="A444" s="166">
        <f t="shared" si="192"/>
        <v>443</v>
      </c>
      <c r="B444" s="478">
        <f t="shared" si="192"/>
        <v>41076</v>
      </c>
      <c r="C444" s="42">
        <f t="shared" si="173"/>
        <v>6</v>
      </c>
      <c r="D444" s="170">
        <f>COUNTIF('Rake Load'!C:C,Summary!B444)</f>
        <v>0</v>
      </c>
      <c r="E444" s="170">
        <f>SUMIF('Rake Load'!C:C,B444,'Rake Load'!K:K)</f>
        <v>0</v>
      </c>
      <c r="F444" s="44">
        <f>SUMIF('Rake Load'!C:C,B444,'Rake Load'!AZ:AZ)</f>
        <v>0</v>
      </c>
      <c r="G444" s="44" t="e">
        <f t="shared" si="174"/>
        <v>#DIV/0!</v>
      </c>
      <c r="H444" s="45" t="e">
        <f t="shared" si="175"/>
        <v>#DIV/0!</v>
      </c>
      <c r="I444" s="45" t="e">
        <f t="shared" si="176"/>
        <v>#DIV/0!</v>
      </c>
      <c r="J444" s="44">
        <f>SUMIF('Rake Load'!C:C,B444,'Rake Load'!DK:DK)</f>
        <v>0</v>
      </c>
      <c r="K444" s="50">
        <f t="shared" si="177"/>
        <v>0</v>
      </c>
      <c r="L444" s="50" t="e">
        <f t="shared" si="178"/>
        <v>#DIV/0!</v>
      </c>
      <c r="M444" s="59" t="e">
        <f t="shared" si="179"/>
        <v>#DIV/0!</v>
      </c>
      <c r="N444" s="59" t="e">
        <f t="shared" si="180"/>
        <v>#DIV/0!</v>
      </c>
      <c r="O444" s="480">
        <f>SUMIF(C$2:C444,C444,D$2:D444)</f>
        <v>32</v>
      </c>
      <c r="P444" s="42">
        <f>SUMIF(C$2:C444,C444,F$2:F444)</f>
        <v>40707.236805555563</v>
      </c>
      <c r="Q444" s="46">
        <f t="shared" si="181"/>
        <v>1272.1011501736114</v>
      </c>
      <c r="R444" s="45">
        <f t="shared" si="182"/>
        <v>2</v>
      </c>
      <c r="S444" s="45">
        <f t="shared" si="183"/>
        <v>25</v>
      </c>
      <c r="T444" s="480">
        <f>SUM(D$2:D444)</f>
        <v>1165</v>
      </c>
      <c r="U444" s="47">
        <f>SUMIF(C$2:C444,C444,E$2:E444)</f>
        <v>109703.05999999998</v>
      </c>
      <c r="V444" s="47">
        <f>SUM(E$2:E444)</f>
        <v>4135631.2860000012</v>
      </c>
      <c r="W444" s="52">
        <f>SUM(F$2:F444)</f>
        <v>40857.731944444473</v>
      </c>
      <c r="X444" s="52">
        <f t="shared" si="184"/>
        <v>35.071014544587527</v>
      </c>
      <c r="Y444" s="45">
        <f t="shared" si="185"/>
        <v>1</v>
      </c>
      <c r="Z444" s="45">
        <f t="shared" si="186"/>
        <v>42</v>
      </c>
      <c r="AA444" s="47">
        <f>SUMIF('Rake Load'!C:C,Summary!B444,'Rake Load'!CA:CA)</f>
        <v>0</v>
      </c>
      <c r="AB444" s="47">
        <f>SUMIF(C$2:C444,C444,AA$2:AA444)</f>
        <v>11.523611111115155</v>
      </c>
      <c r="AC444" s="47">
        <f>SUM(AA$2:AA444)</f>
        <v>414.86111111113433</v>
      </c>
      <c r="AD444" s="52" t="e">
        <f t="shared" si="187"/>
        <v>#DIV/0!</v>
      </c>
      <c r="AE444" s="52">
        <f t="shared" si="188"/>
        <v>0.3601128472223486</v>
      </c>
      <c r="AF444" s="52">
        <f t="shared" si="189"/>
        <v>0.35610395803530842</v>
      </c>
      <c r="AG444" s="47">
        <f>SUMIF(Unloader!B:B,Summary!B444,Unloader!M:M)</f>
        <v>0</v>
      </c>
      <c r="AH444" s="47">
        <f>SUMIF(C$2:C444,C444,AG$2:AG444)</f>
        <v>255320</v>
      </c>
      <c r="AI444" s="47">
        <f>SUM(AG$2:AG444)</f>
        <v>5010888</v>
      </c>
      <c r="AJ444" s="49">
        <f>SUMIF(Unloader!B:B,Summary!B444,Unloader!W:W)</f>
        <v>0</v>
      </c>
      <c r="AK444" s="49">
        <f>SUMIF(Unloader!B:B,Summary!B444,Unloader!AD:AD)+SUMIF(Unloader!B:B,Summary!B444,Unloader!BR:BR)+SUMIF(Unloader!B:B,Summary!B444,Unloader!BN:BN)</f>
        <v>0</v>
      </c>
      <c r="AL444" s="49">
        <f>SUMIF(C$2:C444,C444,AJ$2:AJ444)</f>
        <v>10.227777777777778</v>
      </c>
      <c r="AM444" s="49">
        <f>SUMIF(C$2:C444,C444,AK$2:AK444)</f>
        <v>1.2020833333333334</v>
      </c>
      <c r="AN444" s="37">
        <f t="shared" si="190"/>
        <v>1178.6720012310534</v>
      </c>
      <c r="AO444" s="37">
        <f>SUM(AJ$2:AJ444)</f>
        <v>155.96458333333337</v>
      </c>
      <c r="AP444" s="37">
        <f>SUM(AK$2:AK444)</f>
        <v>13.888194444444437</v>
      </c>
      <c r="AQ444" s="37">
        <f t="shared" si="191"/>
        <v>1469.5404467471526</v>
      </c>
    </row>
    <row r="445" spans="1:43">
      <c r="A445" s="166">
        <f t="shared" si="192"/>
        <v>444</v>
      </c>
      <c r="B445" s="478">
        <f t="shared" si="192"/>
        <v>41077</v>
      </c>
      <c r="C445" s="42">
        <f t="shared" si="173"/>
        <v>6</v>
      </c>
      <c r="D445" s="170">
        <f>COUNTIF('Rake Load'!C:C,Summary!B445)</f>
        <v>0</v>
      </c>
      <c r="E445" s="170">
        <f>SUMIF('Rake Load'!C:C,B445,'Rake Load'!K:K)</f>
        <v>0</v>
      </c>
      <c r="F445" s="44">
        <f>SUMIF('Rake Load'!C:C,B445,'Rake Load'!AZ:AZ)</f>
        <v>0</v>
      </c>
      <c r="G445" s="44" t="e">
        <f t="shared" si="174"/>
        <v>#DIV/0!</v>
      </c>
      <c r="H445" s="45" t="e">
        <f t="shared" si="175"/>
        <v>#DIV/0!</v>
      </c>
      <c r="I445" s="45" t="e">
        <f t="shared" si="176"/>
        <v>#DIV/0!</v>
      </c>
      <c r="J445" s="44">
        <f>SUMIF('Rake Load'!C:C,B445,'Rake Load'!DK:DK)</f>
        <v>0</v>
      </c>
      <c r="K445" s="50">
        <f t="shared" si="177"/>
        <v>0</v>
      </c>
      <c r="L445" s="50" t="e">
        <f t="shared" si="178"/>
        <v>#DIV/0!</v>
      </c>
      <c r="M445" s="59" t="e">
        <f t="shared" si="179"/>
        <v>#DIV/0!</v>
      </c>
      <c r="N445" s="59" t="e">
        <f t="shared" si="180"/>
        <v>#DIV/0!</v>
      </c>
      <c r="O445" s="480">
        <f>SUMIF(C$2:C445,C445,D$2:D445)</f>
        <v>32</v>
      </c>
      <c r="P445" s="42">
        <f>SUMIF(C$2:C445,C445,F$2:F445)</f>
        <v>40707.236805555563</v>
      </c>
      <c r="Q445" s="46">
        <f t="shared" si="181"/>
        <v>1272.1011501736114</v>
      </c>
      <c r="R445" s="45">
        <f t="shared" si="182"/>
        <v>2</v>
      </c>
      <c r="S445" s="45">
        <f t="shared" si="183"/>
        <v>25</v>
      </c>
      <c r="T445" s="480">
        <f>SUM(D$2:D445)</f>
        <v>1165</v>
      </c>
      <c r="U445" s="47">
        <f>SUMIF(C$2:C445,C445,E$2:E445)</f>
        <v>109703.05999999998</v>
      </c>
      <c r="V445" s="47">
        <f>SUM(E$2:E445)</f>
        <v>4135631.2860000012</v>
      </c>
      <c r="W445" s="52">
        <f>SUM(F$2:F445)</f>
        <v>40857.731944444473</v>
      </c>
      <c r="X445" s="52">
        <f t="shared" si="184"/>
        <v>35.071014544587527</v>
      </c>
      <c r="Y445" s="45">
        <f t="shared" si="185"/>
        <v>1</v>
      </c>
      <c r="Z445" s="45">
        <f t="shared" si="186"/>
        <v>42</v>
      </c>
      <c r="AA445" s="47">
        <f>SUMIF('Rake Load'!C:C,Summary!B445,'Rake Load'!CA:CA)</f>
        <v>0</v>
      </c>
      <c r="AB445" s="47">
        <f>SUMIF(C$2:C445,C445,AA$2:AA445)</f>
        <v>11.523611111115155</v>
      </c>
      <c r="AC445" s="47">
        <f>SUM(AA$2:AA445)</f>
        <v>414.86111111113433</v>
      </c>
      <c r="AD445" s="52" t="e">
        <f t="shared" si="187"/>
        <v>#DIV/0!</v>
      </c>
      <c r="AE445" s="52">
        <f t="shared" si="188"/>
        <v>0.3601128472223486</v>
      </c>
      <c r="AF445" s="52">
        <f t="shared" si="189"/>
        <v>0.35610395803530842</v>
      </c>
      <c r="AG445" s="47">
        <f>SUMIF(Unloader!B:B,Summary!B445,Unloader!M:M)</f>
        <v>0</v>
      </c>
      <c r="AH445" s="47">
        <f>SUMIF(C$2:C445,C445,AG$2:AG445)</f>
        <v>255320</v>
      </c>
      <c r="AI445" s="47">
        <f>SUM(AG$2:AG445)</f>
        <v>5010888</v>
      </c>
      <c r="AJ445" s="49">
        <f>SUMIF(Unloader!B:B,Summary!B445,Unloader!W:W)</f>
        <v>0</v>
      </c>
      <c r="AK445" s="49">
        <f>SUMIF(Unloader!B:B,Summary!B445,Unloader!AD:AD)+SUMIF(Unloader!B:B,Summary!B445,Unloader!BR:BR)+SUMIF(Unloader!B:B,Summary!B445,Unloader!BN:BN)</f>
        <v>0</v>
      </c>
      <c r="AL445" s="49">
        <f>SUMIF(C$2:C445,C445,AJ$2:AJ445)</f>
        <v>10.227777777777778</v>
      </c>
      <c r="AM445" s="49">
        <f>SUMIF(C$2:C445,C445,AK$2:AK445)</f>
        <v>1.2020833333333334</v>
      </c>
      <c r="AN445" s="37">
        <f t="shared" si="190"/>
        <v>1178.6720012310534</v>
      </c>
      <c r="AO445" s="37">
        <f>SUM(AJ$2:AJ445)</f>
        <v>155.96458333333337</v>
      </c>
      <c r="AP445" s="37">
        <f>SUM(AK$2:AK445)</f>
        <v>13.888194444444437</v>
      </c>
      <c r="AQ445" s="37">
        <f t="shared" si="191"/>
        <v>1469.5404467471526</v>
      </c>
    </row>
    <row r="446" spans="1:43">
      <c r="A446" s="166">
        <f t="shared" si="192"/>
        <v>445</v>
      </c>
      <c r="B446" s="478">
        <f t="shared" si="192"/>
        <v>41078</v>
      </c>
      <c r="C446" s="42">
        <f t="shared" si="173"/>
        <v>6</v>
      </c>
      <c r="D446" s="170">
        <f>COUNTIF('Rake Load'!C:C,Summary!B446)</f>
        <v>0</v>
      </c>
      <c r="E446" s="170">
        <f>SUMIF('Rake Load'!C:C,B446,'Rake Load'!K:K)</f>
        <v>0</v>
      </c>
      <c r="F446" s="44">
        <f>SUMIF('Rake Load'!C:C,B446,'Rake Load'!AZ:AZ)</f>
        <v>0</v>
      </c>
      <c r="G446" s="44" t="e">
        <f t="shared" si="174"/>
        <v>#DIV/0!</v>
      </c>
      <c r="H446" s="45" t="e">
        <f t="shared" si="175"/>
        <v>#DIV/0!</v>
      </c>
      <c r="I446" s="45" t="e">
        <f t="shared" si="176"/>
        <v>#DIV/0!</v>
      </c>
      <c r="J446" s="44">
        <f>SUMIF('Rake Load'!C:C,B446,'Rake Load'!DK:DK)</f>
        <v>0</v>
      </c>
      <c r="K446" s="50">
        <f t="shared" si="177"/>
        <v>0</v>
      </c>
      <c r="L446" s="50" t="e">
        <f t="shared" si="178"/>
        <v>#DIV/0!</v>
      </c>
      <c r="M446" s="59" t="e">
        <f t="shared" si="179"/>
        <v>#DIV/0!</v>
      </c>
      <c r="N446" s="59" t="e">
        <f t="shared" si="180"/>
        <v>#DIV/0!</v>
      </c>
      <c r="O446" s="480">
        <f>SUMIF(C$2:C446,C446,D$2:D446)</f>
        <v>32</v>
      </c>
      <c r="P446" s="42">
        <f>SUMIF(C$2:C446,C446,F$2:F446)</f>
        <v>40707.236805555563</v>
      </c>
      <c r="Q446" s="46">
        <f t="shared" si="181"/>
        <v>1272.1011501736114</v>
      </c>
      <c r="R446" s="45">
        <f t="shared" si="182"/>
        <v>2</v>
      </c>
      <c r="S446" s="45">
        <f t="shared" si="183"/>
        <v>25</v>
      </c>
      <c r="T446" s="480">
        <f>SUM(D$2:D446)</f>
        <v>1165</v>
      </c>
      <c r="U446" s="47">
        <f>SUMIF(C$2:C446,C446,E$2:E446)</f>
        <v>109703.05999999998</v>
      </c>
      <c r="V446" s="47">
        <f>SUM(E$2:E446)</f>
        <v>4135631.2860000012</v>
      </c>
      <c r="W446" s="52">
        <f>SUM(F$2:F446)</f>
        <v>40857.731944444473</v>
      </c>
      <c r="X446" s="52">
        <f t="shared" si="184"/>
        <v>35.071014544587527</v>
      </c>
      <c r="Y446" s="45">
        <f t="shared" si="185"/>
        <v>1</v>
      </c>
      <c r="Z446" s="45">
        <f t="shared" si="186"/>
        <v>42</v>
      </c>
      <c r="AA446" s="47">
        <f>SUMIF('Rake Load'!C:C,Summary!B446,'Rake Load'!CA:CA)</f>
        <v>0</v>
      </c>
      <c r="AB446" s="47">
        <f>SUMIF(C$2:C446,C446,AA$2:AA446)</f>
        <v>11.523611111115155</v>
      </c>
      <c r="AC446" s="47">
        <f>SUM(AA$2:AA446)</f>
        <v>414.86111111113433</v>
      </c>
      <c r="AD446" s="52" t="e">
        <f t="shared" si="187"/>
        <v>#DIV/0!</v>
      </c>
      <c r="AE446" s="52">
        <f t="shared" si="188"/>
        <v>0.3601128472223486</v>
      </c>
      <c r="AF446" s="52">
        <f t="shared" si="189"/>
        <v>0.35610395803530842</v>
      </c>
      <c r="AG446" s="47">
        <f>SUMIF(Unloader!B:B,Summary!B446,Unloader!M:M)</f>
        <v>0</v>
      </c>
      <c r="AH446" s="47">
        <f>SUMIF(C$2:C446,C446,AG$2:AG446)</f>
        <v>255320</v>
      </c>
      <c r="AI446" s="47">
        <f>SUM(AG$2:AG446)</f>
        <v>5010888</v>
      </c>
      <c r="AJ446" s="49">
        <f>SUMIF(Unloader!B:B,Summary!B446,Unloader!W:W)</f>
        <v>0</v>
      </c>
      <c r="AK446" s="49">
        <f>SUMIF(Unloader!B:B,Summary!B446,Unloader!AD:AD)+SUMIF(Unloader!B:B,Summary!B446,Unloader!BR:BR)+SUMIF(Unloader!B:B,Summary!B446,Unloader!BN:BN)</f>
        <v>0</v>
      </c>
      <c r="AL446" s="49">
        <f>SUMIF(C$2:C446,C446,AJ$2:AJ446)</f>
        <v>10.227777777777778</v>
      </c>
      <c r="AM446" s="49">
        <f>SUMIF(C$2:C446,C446,AK$2:AK446)</f>
        <v>1.2020833333333334</v>
      </c>
      <c r="AN446" s="37">
        <f t="shared" si="190"/>
        <v>1178.6720012310534</v>
      </c>
      <c r="AO446" s="37">
        <f>SUM(AJ$2:AJ446)</f>
        <v>155.96458333333337</v>
      </c>
      <c r="AP446" s="37">
        <f>SUM(AK$2:AK446)</f>
        <v>13.888194444444437</v>
      </c>
      <c r="AQ446" s="37">
        <f t="shared" si="191"/>
        <v>1469.5404467471526</v>
      </c>
    </row>
    <row r="447" spans="1:43">
      <c r="A447" s="166">
        <f t="shared" si="192"/>
        <v>446</v>
      </c>
      <c r="B447" s="478">
        <f t="shared" si="192"/>
        <v>41079</v>
      </c>
      <c r="C447" s="42">
        <f t="shared" si="173"/>
        <v>6</v>
      </c>
      <c r="D447" s="170">
        <f>COUNTIF('Rake Load'!C:C,Summary!B447)</f>
        <v>0</v>
      </c>
      <c r="E447" s="170">
        <f>SUMIF('Rake Load'!C:C,B447,'Rake Load'!K:K)</f>
        <v>0</v>
      </c>
      <c r="F447" s="44">
        <f>SUMIF('Rake Load'!C:C,B447,'Rake Load'!AZ:AZ)</f>
        <v>0</v>
      </c>
      <c r="G447" s="44" t="e">
        <f t="shared" si="174"/>
        <v>#DIV/0!</v>
      </c>
      <c r="H447" s="45" t="e">
        <f t="shared" si="175"/>
        <v>#DIV/0!</v>
      </c>
      <c r="I447" s="45" t="e">
        <f t="shared" si="176"/>
        <v>#DIV/0!</v>
      </c>
      <c r="J447" s="44">
        <f>SUMIF('Rake Load'!C:C,B447,'Rake Load'!DK:DK)</f>
        <v>0</v>
      </c>
      <c r="K447" s="50">
        <f t="shared" si="177"/>
        <v>0</v>
      </c>
      <c r="L447" s="50" t="e">
        <f t="shared" si="178"/>
        <v>#DIV/0!</v>
      </c>
      <c r="M447" s="59" t="e">
        <f t="shared" si="179"/>
        <v>#DIV/0!</v>
      </c>
      <c r="N447" s="59" t="e">
        <f t="shared" si="180"/>
        <v>#DIV/0!</v>
      </c>
      <c r="O447" s="480">
        <f>SUMIF(C$2:C447,C447,D$2:D447)</f>
        <v>32</v>
      </c>
      <c r="P447" s="42">
        <f>SUMIF(C$2:C447,C447,F$2:F447)</f>
        <v>40707.236805555563</v>
      </c>
      <c r="Q447" s="46">
        <f t="shared" si="181"/>
        <v>1272.1011501736114</v>
      </c>
      <c r="R447" s="45">
        <f t="shared" si="182"/>
        <v>2</v>
      </c>
      <c r="S447" s="45">
        <f t="shared" si="183"/>
        <v>25</v>
      </c>
      <c r="T447" s="480">
        <f>SUM(D$2:D447)</f>
        <v>1165</v>
      </c>
      <c r="U447" s="47">
        <f>SUMIF(C$2:C447,C447,E$2:E447)</f>
        <v>109703.05999999998</v>
      </c>
      <c r="V447" s="47">
        <f>SUM(E$2:E447)</f>
        <v>4135631.2860000012</v>
      </c>
      <c r="W447" s="52">
        <f>SUM(F$2:F447)</f>
        <v>40857.731944444473</v>
      </c>
      <c r="X447" s="52">
        <f t="shared" si="184"/>
        <v>35.071014544587527</v>
      </c>
      <c r="Y447" s="45">
        <f t="shared" si="185"/>
        <v>1</v>
      </c>
      <c r="Z447" s="45">
        <f t="shared" si="186"/>
        <v>42</v>
      </c>
      <c r="AA447" s="47">
        <f>SUMIF('Rake Load'!C:C,Summary!B447,'Rake Load'!CA:CA)</f>
        <v>0</v>
      </c>
      <c r="AB447" s="47">
        <f>SUMIF(C$2:C447,C447,AA$2:AA447)</f>
        <v>11.523611111115155</v>
      </c>
      <c r="AC447" s="47">
        <f>SUM(AA$2:AA447)</f>
        <v>414.86111111113433</v>
      </c>
      <c r="AD447" s="52" t="e">
        <f t="shared" si="187"/>
        <v>#DIV/0!</v>
      </c>
      <c r="AE447" s="52">
        <f t="shared" si="188"/>
        <v>0.3601128472223486</v>
      </c>
      <c r="AF447" s="52">
        <f t="shared" si="189"/>
        <v>0.35610395803530842</v>
      </c>
      <c r="AG447" s="47">
        <f>SUMIF(Unloader!B:B,Summary!B447,Unloader!M:M)</f>
        <v>0</v>
      </c>
      <c r="AH447" s="47">
        <f>SUMIF(C$2:C447,C447,AG$2:AG447)</f>
        <v>255320</v>
      </c>
      <c r="AI447" s="47">
        <f>SUM(AG$2:AG447)</f>
        <v>5010888</v>
      </c>
      <c r="AJ447" s="49">
        <f>SUMIF(Unloader!B:B,Summary!B447,Unloader!W:W)</f>
        <v>0</v>
      </c>
      <c r="AK447" s="49">
        <f>SUMIF(Unloader!B:B,Summary!B447,Unloader!AD:AD)+SUMIF(Unloader!B:B,Summary!B447,Unloader!BR:BR)+SUMIF(Unloader!B:B,Summary!B447,Unloader!BN:BN)</f>
        <v>0</v>
      </c>
      <c r="AL447" s="49">
        <f>SUMIF(C$2:C447,C447,AJ$2:AJ447)</f>
        <v>10.227777777777778</v>
      </c>
      <c r="AM447" s="49">
        <f>SUMIF(C$2:C447,C447,AK$2:AK447)</f>
        <v>1.2020833333333334</v>
      </c>
      <c r="AN447" s="37">
        <f t="shared" si="190"/>
        <v>1178.6720012310534</v>
      </c>
      <c r="AO447" s="37">
        <f>SUM(AJ$2:AJ447)</f>
        <v>155.96458333333337</v>
      </c>
      <c r="AP447" s="37">
        <f>SUM(AK$2:AK447)</f>
        <v>13.888194444444437</v>
      </c>
      <c r="AQ447" s="37">
        <f t="shared" si="191"/>
        <v>1469.5404467471526</v>
      </c>
    </row>
    <row r="448" spans="1:43">
      <c r="A448" s="166">
        <f t="shared" si="192"/>
        <v>447</v>
      </c>
      <c r="B448" s="478">
        <f t="shared" si="192"/>
        <v>41080</v>
      </c>
      <c r="C448" s="42">
        <f t="shared" si="173"/>
        <v>6</v>
      </c>
      <c r="D448" s="170">
        <f>COUNTIF('Rake Load'!C:C,Summary!B448)</f>
        <v>0</v>
      </c>
      <c r="E448" s="170">
        <f>SUMIF('Rake Load'!C:C,B448,'Rake Load'!K:K)</f>
        <v>0</v>
      </c>
      <c r="F448" s="44">
        <f>SUMIF('Rake Load'!C:C,B448,'Rake Load'!AZ:AZ)</f>
        <v>0</v>
      </c>
      <c r="G448" s="44" t="e">
        <f t="shared" si="174"/>
        <v>#DIV/0!</v>
      </c>
      <c r="H448" s="45" t="e">
        <f t="shared" si="175"/>
        <v>#DIV/0!</v>
      </c>
      <c r="I448" s="45" t="e">
        <f t="shared" si="176"/>
        <v>#DIV/0!</v>
      </c>
      <c r="J448" s="44">
        <f>SUMIF('Rake Load'!C:C,B448,'Rake Load'!DK:DK)</f>
        <v>0</v>
      </c>
      <c r="K448" s="50">
        <f t="shared" si="177"/>
        <v>0</v>
      </c>
      <c r="L448" s="50" t="e">
        <f t="shared" si="178"/>
        <v>#DIV/0!</v>
      </c>
      <c r="M448" s="59" t="e">
        <f t="shared" si="179"/>
        <v>#DIV/0!</v>
      </c>
      <c r="N448" s="59" t="e">
        <f t="shared" si="180"/>
        <v>#DIV/0!</v>
      </c>
      <c r="O448" s="480">
        <f>SUMIF(C$2:C448,C448,D$2:D448)</f>
        <v>32</v>
      </c>
      <c r="P448" s="42">
        <f>SUMIF(C$2:C448,C448,F$2:F448)</f>
        <v>40707.236805555563</v>
      </c>
      <c r="Q448" s="46">
        <f t="shared" si="181"/>
        <v>1272.1011501736114</v>
      </c>
      <c r="R448" s="45">
        <f t="shared" si="182"/>
        <v>2</v>
      </c>
      <c r="S448" s="45">
        <f t="shared" si="183"/>
        <v>25</v>
      </c>
      <c r="T448" s="480">
        <f>SUM(D$2:D448)</f>
        <v>1165</v>
      </c>
      <c r="U448" s="47">
        <f>SUMIF(C$2:C448,C448,E$2:E448)</f>
        <v>109703.05999999998</v>
      </c>
      <c r="V448" s="47">
        <f>SUM(E$2:E448)</f>
        <v>4135631.2860000012</v>
      </c>
      <c r="W448" s="52">
        <f>SUM(F$2:F448)</f>
        <v>40857.731944444473</v>
      </c>
      <c r="X448" s="52">
        <f t="shared" si="184"/>
        <v>35.071014544587527</v>
      </c>
      <c r="Y448" s="45">
        <f t="shared" si="185"/>
        <v>1</v>
      </c>
      <c r="Z448" s="45">
        <f t="shared" si="186"/>
        <v>42</v>
      </c>
      <c r="AA448" s="47">
        <f>SUMIF('Rake Load'!C:C,Summary!B448,'Rake Load'!CA:CA)</f>
        <v>0</v>
      </c>
      <c r="AB448" s="47">
        <f>SUMIF(C$2:C448,C448,AA$2:AA448)</f>
        <v>11.523611111115155</v>
      </c>
      <c r="AC448" s="47">
        <f>SUM(AA$2:AA448)</f>
        <v>414.86111111113433</v>
      </c>
      <c r="AD448" s="52" t="e">
        <f t="shared" si="187"/>
        <v>#DIV/0!</v>
      </c>
      <c r="AE448" s="52">
        <f t="shared" si="188"/>
        <v>0.3601128472223486</v>
      </c>
      <c r="AF448" s="52">
        <f t="shared" si="189"/>
        <v>0.35610395803530842</v>
      </c>
      <c r="AG448" s="47">
        <f>SUMIF(Unloader!B:B,Summary!B448,Unloader!M:M)</f>
        <v>0</v>
      </c>
      <c r="AH448" s="47">
        <f>SUMIF(C$2:C448,C448,AG$2:AG448)</f>
        <v>255320</v>
      </c>
      <c r="AI448" s="47">
        <f>SUM(AG$2:AG448)</f>
        <v>5010888</v>
      </c>
      <c r="AJ448" s="49">
        <f>SUMIF(Unloader!B:B,Summary!B448,Unloader!W:W)</f>
        <v>0</v>
      </c>
      <c r="AK448" s="49">
        <f>SUMIF(Unloader!B:B,Summary!B448,Unloader!AD:AD)+SUMIF(Unloader!B:B,Summary!B448,Unloader!BR:BR)+SUMIF(Unloader!B:B,Summary!B448,Unloader!BN:BN)</f>
        <v>0</v>
      </c>
      <c r="AL448" s="49">
        <f>SUMIF(C$2:C448,C448,AJ$2:AJ448)</f>
        <v>10.227777777777778</v>
      </c>
      <c r="AM448" s="49">
        <f>SUMIF(C$2:C448,C448,AK$2:AK448)</f>
        <v>1.2020833333333334</v>
      </c>
      <c r="AN448" s="37">
        <f t="shared" si="190"/>
        <v>1178.6720012310534</v>
      </c>
      <c r="AO448" s="37">
        <f>SUM(AJ$2:AJ448)</f>
        <v>155.96458333333337</v>
      </c>
      <c r="AP448" s="37">
        <f>SUM(AK$2:AK448)</f>
        <v>13.888194444444437</v>
      </c>
      <c r="AQ448" s="37">
        <f t="shared" si="191"/>
        <v>1469.5404467471526</v>
      </c>
    </row>
    <row r="449" spans="1:43">
      <c r="A449" s="166">
        <f t="shared" si="192"/>
        <v>448</v>
      </c>
      <c r="B449" s="478">
        <f t="shared" si="192"/>
        <v>41081</v>
      </c>
      <c r="C449" s="42">
        <f t="shared" si="173"/>
        <v>6</v>
      </c>
      <c r="D449" s="170">
        <f>COUNTIF('Rake Load'!C:C,Summary!B449)</f>
        <v>0</v>
      </c>
      <c r="E449" s="170">
        <f>SUMIF('Rake Load'!C:C,B449,'Rake Load'!K:K)</f>
        <v>0</v>
      </c>
      <c r="F449" s="44">
        <f>SUMIF('Rake Load'!C:C,B449,'Rake Load'!AZ:AZ)</f>
        <v>0</v>
      </c>
      <c r="G449" s="44" t="e">
        <f t="shared" si="174"/>
        <v>#DIV/0!</v>
      </c>
      <c r="H449" s="45" t="e">
        <f t="shared" si="175"/>
        <v>#DIV/0!</v>
      </c>
      <c r="I449" s="45" t="e">
        <f t="shared" si="176"/>
        <v>#DIV/0!</v>
      </c>
      <c r="J449" s="44">
        <f>SUMIF('Rake Load'!C:C,B449,'Rake Load'!DK:DK)</f>
        <v>0</v>
      </c>
      <c r="K449" s="50">
        <f t="shared" si="177"/>
        <v>0</v>
      </c>
      <c r="L449" s="50" t="e">
        <f t="shared" si="178"/>
        <v>#DIV/0!</v>
      </c>
      <c r="M449" s="59" t="e">
        <f t="shared" si="179"/>
        <v>#DIV/0!</v>
      </c>
      <c r="N449" s="59" t="e">
        <f t="shared" si="180"/>
        <v>#DIV/0!</v>
      </c>
      <c r="O449" s="480">
        <f>SUMIF(C$2:C449,C449,D$2:D449)</f>
        <v>32</v>
      </c>
      <c r="P449" s="42">
        <f>SUMIF(C$2:C449,C449,F$2:F449)</f>
        <v>40707.236805555563</v>
      </c>
      <c r="Q449" s="46">
        <f t="shared" si="181"/>
        <v>1272.1011501736114</v>
      </c>
      <c r="R449" s="45">
        <f t="shared" si="182"/>
        <v>2</v>
      </c>
      <c r="S449" s="45">
        <f t="shared" si="183"/>
        <v>25</v>
      </c>
      <c r="T449" s="480">
        <f>SUM(D$2:D449)</f>
        <v>1165</v>
      </c>
      <c r="U449" s="47">
        <f>SUMIF(C$2:C449,C449,E$2:E449)</f>
        <v>109703.05999999998</v>
      </c>
      <c r="V449" s="47">
        <f>SUM(E$2:E449)</f>
        <v>4135631.2860000012</v>
      </c>
      <c r="W449" s="52">
        <f>SUM(F$2:F449)</f>
        <v>40857.731944444473</v>
      </c>
      <c r="X449" s="52">
        <f t="shared" si="184"/>
        <v>35.071014544587527</v>
      </c>
      <c r="Y449" s="45">
        <f t="shared" si="185"/>
        <v>1</v>
      </c>
      <c r="Z449" s="45">
        <f t="shared" si="186"/>
        <v>42</v>
      </c>
      <c r="AA449" s="47">
        <f>SUMIF('Rake Load'!C:C,Summary!B449,'Rake Load'!CA:CA)</f>
        <v>0</v>
      </c>
      <c r="AB449" s="47">
        <f>SUMIF(C$2:C449,C449,AA$2:AA449)</f>
        <v>11.523611111115155</v>
      </c>
      <c r="AC449" s="47">
        <f>SUM(AA$2:AA449)</f>
        <v>414.86111111113433</v>
      </c>
      <c r="AD449" s="52" t="e">
        <f t="shared" si="187"/>
        <v>#DIV/0!</v>
      </c>
      <c r="AE449" s="52">
        <f t="shared" si="188"/>
        <v>0.3601128472223486</v>
      </c>
      <c r="AF449" s="52">
        <f t="shared" si="189"/>
        <v>0.35610395803530842</v>
      </c>
      <c r="AG449" s="47">
        <f>SUMIF(Unloader!B:B,Summary!B449,Unloader!M:M)</f>
        <v>0</v>
      </c>
      <c r="AH449" s="47">
        <f>SUMIF(C$2:C449,C449,AG$2:AG449)</f>
        <v>255320</v>
      </c>
      <c r="AI449" s="47">
        <f>SUM(AG$2:AG449)</f>
        <v>5010888</v>
      </c>
      <c r="AJ449" s="49">
        <f>SUMIF(Unloader!B:B,Summary!B449,Unloader!W:W)</f>
        <v>0</v>
      </c>
      <c r="AK449" s="49">
        <f>SUMIF(Unloader!B:B,Summary!B449,Unloader!AD:AD)+SUMIF(Unloader!B:B,Summary!B449,Unloader!BR:BR)+SUMIF(Unloader!B:B,Summary!B449,Unloader!BN:BN)</f>
        <v>0</v>
      </c>
      <c r="AL449" s="49">
        <f>SUMIF(C$2:C449,C449,AJ$2:AJ449)</f>
        <v>10.227777777777778</v>
      </c>
      <c r="AM449" s="49">
        <f>SUMIF(C$2:C449,C449,AK$2:AK449)</f>
        <v>1.2020833333333334</v>
      </c>
      <c r="AN449" s="37">
        <f t="shared" si="190"/>
        <v>1178.6720012310534</v>
      </c>
      <c r="AO449" s="37">
        <f>SUM(AJ$2:AJ449)</f>
        <v>155.96458333333337</v>
      </c>
      <c r="AP449" s="37">
        <f>SUM(AK$2:AK449)</f>
        <v>13.888194444444437</v>
      </c>
      <c r="AQ449" s="37">
        <f t="shared" si="191"/>
        <v>1469.5404467471526</v>
      </c>
    </row>
    <row r="450" spans="1:43">
      <c r="A450" s="166">
        <f t="shared" si="192"/>
        <v>449</v>
      </c>
      <c r="B450" s="478">
        <f t="shared" si="192"/>
        <v>41082</v>
      </c>
      <c r="C450" s="42">
        <f t="shared" si="173"/>
        <v>6</v>
      </c>
      <c r="D450" s="170">
        <f>COUNTIF('Rake Load'!C:C,Summary!B450)</f>
        <v>0</v>
      </c>
      <c r="E450" s="170">
        <f>SUMIF('Rake Load'!C:C,B450,'Rake Load'!K:K)</f>
        <v>0</v>
      </c>
      <c r="F450" s="44">
        <f>SUMIF('Rake Load'!C:C,B450,'Rake Load'!AZ:AZ)</f>
        <v>0</v>
      </c>
      <c r="G450" s="44" t="e">
        <f t="shared" si="174"/>
        <v>#DIV/0!</v>
      </c>
      <c r="H450" s="45" t="e">
        <f t="shared" si="175"/>
        <v>#DIV/0!</v>
      </c>
      <c r="I450" s="45" t="e">
        <f t="shared" si="176"/>
        <v>#DIV/0!</v>
      </c>
      <c r="J450" s="44">
        <f>SUMIF('Rake Load'!C:C,B450,'Rake Load'!DK:DK)</f>
        <v>0</v>
      </c>
      <c r="K450" s="50">
        <f t="shared" si="177"/>
        <v>0</v>
      </c>
      <c r="L450" s="50" t="e">
        <f t="shared" si="178"/>
        <v>#DIV/0!</v>
      </c>
      <c r="M450" s="59" t="e">
        <f t="shared" si="179"/>
        <v>#DIV/0!</v>
      </c>
      <c r="N450" s="59" t="e">
        <f t="shared" si="180"/>
        <v>#DIV/0!</v>
      </c>
      <c r="O450" s="480">
        <f>SUMIF(C$2:C450,C450,D$2:D450)</f>
        <v>32</v>
      </c>
      <c r="P450" s="42">
        <f>SUMIF(C$2:C450,C450,F$2:F450)</f>
        <v>40707.236805555563</v>
      </c>
      <c r="Q450" s="46">
        <f t="shared" si="181"/>
        <v>1272.1011501736114</v>
      </c>
      <c r="R450" s="45">
        <f t="shared" si="182"/>
        <v>2</v>
      </c>
      <c r="S450" s="45">
        <f t="shared" si="183"/>
        <v>25</v>
      </c>
      <c r="T450" s="480">
        <f>SUM(D$2:D450)</f>
        <v>1165</v>
      </c>
      <c r="U450" s="47">
        <f>SUMIF(C$2:C450,C450,E$2:E450)</f>
        <v>109703.05999999998</v>
      </c>
      <c r="V450" s="47">
        <f>SUM(E$2:E450)</f>
        <v>4135631.2860000012</v>
      </c>
      <c r="W450" s="52">
        <f>SUM(F$2:F450)</f>
        <v>40857.731944444473</v>
      </c>
      <c r="X450" s="52">
        <f t="shared" si="184"/>
        <v>35.071014544587527</v>
      </c>
      <c r="Y450" s="45">
        <f t="shared" si="185"/>
        <v>1</v>
      </c>
      <c r="Z450" s="45">
        <f t="shared" si="186"/>
        <v>42</v>
      </c>
      <c r="AA450" s="47">
        <f>SUMIF('Rake Load'!C:C,Summary!B450,'Rake Load'!CA:CA)</f>
        <v>0</v>
      </c>
      <c r="AB450" s="47">
        <f>SUMIF(C$2:C450,C450,AA$2:AA450)</f>
        <v>11.523611111115155</v>
      </c>
      <c r="AC450" s="47">
        <f>SUM(AA$2:AA450)</f>
        <v>414.86111111113433</v>
      </c>
      <c r="AD450" s="52" t="e">
        <f t="shared" si="187"/>
        <v>#DIV/0!</v>
      </c>
      <c r="AE450" s="52">
        <f t="shared" si="188"/>
        <v>0.3601128472223486</v>
      </c>
      <c r="AF450" s="52">
        <f t="shared" si="189"/>
        <v>0.35610395803530842</v>
      </c>
      <c r="AG450" s="47">
        <f>SUMIF(Unloader!B:B,Summary!B450,Unloader!M:M)</f>
        <v>0</v>
      </c>
      <c r="AH450" s="47">
        <f>SUMIF(C$2:C450,C450,AG$2:AG450)</f>
        <v>255320</v>
      </c>
      <c r="AI450" s="47">
        <f>SUM(AG$2:AG450)</f>
        <v>5010888</v>
      </c>
      <c r="AJ450" s="49">
        <f>SUMIF(Unloader!B:B,Summary!B450,Unloader!W:W)</f>
        <v>0</v>
      </c>
      <c r="AK450" s="49">
        <f>SUMIF(Unloader!B:B,Summary!B450,Unloader!AD:AD)+SUMIF(Unloader!B:B,Summary!B450,Unloader!BR:BR)+SUMIF(Unloader!B:B,Summary!B450,Unloader!BN:BN)</f>
        <v>0</v>
      </c>
      <c r="AL450" s="49">
        <f>SUMIF(C$2:C450,C450,AJ$2:AJ450)</f>
        <v>10.227777777777778</v>
      </c>
      <c r="AM450" s="49">
        <f>SUMIF(C$2:C450,C450,AK$2:AK450)</f>
        <v>1.2020833333333334</v>
      </c>
      <c r="AN450" s="37">
        <f t="shared" si="190"/>
        <v>1178.6720012310534</v>
      </c>
      <c r="AO450" s="37">
        <f>SUM(AJ$2:AJ450)</f>
        <v>155.96458333333337</v>
      </c>
      <c r="AP450" s="37">
        <f>SUM(AK$2:AK450)</f>
        <v>13.888194444444437</v>
      </c>
      <c r="AQ450" s="37">
        <f t="shared" si="191"/>
        <v>1469.5404467471526</v>
      </c>
    </row>
    <row r="451" spans="1:43">
      <c r="A451" s="166">
        <f t="shared" si="192"/>
        <v>450</v>
      </c>
      <c r="B451" s="478">
        <f t="shared" si="192"/>
        <v>41083</v>
      </c>
      <c r="C451" s="42">
        <f t="shared" si="173"/>
        <v>6</v>
      </c>
      <c r="D451" s="170">
        <f>COUNTIF('Rake Load'!C:C,Summary!B451)</f>
        <v>0</v>
      </c>
      <c r="E451" s="170">
        <f>SUMIF('Rake Load'!C:C,B451,'Rake Load'!K:K)</f>
        <v>0</v>
      </c>
      <c r="F451" s="44">
        <f>SUMIF('Rake Load'!C:C,B451,'Rake Load'!AZ:AZ)</f>
        <v>0</v>
      </c>
      <c r="G451" s="44" t="e">
        <f t="shared" si="174"/>
        <v>#DIV/0!</v>
      </c>
      <c r="H451" s="45" t="e">
        <f t="shared" si="175"/>
        <v>#DIV/0!</v>
      </c>
      <c r="I451" s="45" t="e">
        <f t="shared" si="176"/>
        <v>#DIV/0!</v>
      </c>
      <c r="J451" s="44">
        <f>SUMIF('Rake Load'!C:C,B451,'Rake Load'!DK:DK)</f>
        <v>0</v>
      </c>
      <c r="K451" s="50">
        <f t="shared" si="177"/>
        <v>0</v>
      </c>
      <c r="L451" s="50" t="e">
        <f t="shared" si="178"/>
        <v>#DIV/0!</v>
      </c>
      <c r="M451" s="59" t="e">
        <f t="shared" si="179"/>
        <v>#DIV/0!</v>
      </c>
      <c r="N451" s="59" t="e">
        <f t="shared" si="180"/>
        <v>#DIV/0!</v>
      </c>
      <c r="O451" s="480">
        <f>SUMIF(C$2:C451,C451,D$2:D451)</f>
        <v>32</v>
      </c>
      <c r="P451" s="42">
        <f>SUMIF(C$2:C451,C451,F$2:F451)</f>
        <v>40707.236805555563</v>
      </c>
      <c r="Q451" s="46">
        <f t="shared" si="181"/>
        <v>1272.1011501736114</v>
      </c>
      <c r="R451" s="45">
        <f t="shared" si="182"/>
        <v>2</v>
      </c>
      <c r="S451" s="45">
        <f t="shared" si="183"/>
        <v>25</v>
      </c>
      <c r="T451" s="480">
        <f>SUM(D$2:D451)</f>
        <v>1165</v>
      </c>
      <c r="U451" s="47">
        <f>SUMIF(C$2:C451,C451,E$2:E451)</f>
        <v>109703.05999999998</v>
      </c>
      <c r="V451" s="47">
        <f>SUM(E$2:E451)</f>
        <v>4135631.2860000012</v>
      </c>
      <c r="W451" s="52">
        <f>SUM(F$2:F451)</f>
        <v>40857.731944444473</v>
      </c>
      <c r="X451" s="52">
        <f t="shared" si="184"/>
        <v>35.071014544587527</v>
      </c>
      <c r="Y451" s="45">
        <f t="shared" si="185"/>
        <v>1</v>
      </c>
      <c r="Z451" s="45">
        <f t="shared" si="186"/>
        <v>42</v>
      </c>
      <c r="AA451" s="47">
        <f>SUMIF('Rake Load'!C:C,Summary!B451,'Rake Load'!CA:CA)</f>
        <v>0</v>
      </c>
      <c r="AB451" s="47">
        <f>SUMIF(C$2:C451,C451,AA$2:AA451)</f>
        <v>11.523611111115155</v>
      </c>
      <c r="AC451" s="47">
        <f>SUM(AA$2:AA451)</f>
        <v>414.86111111113433</v>
      </c>
      <c r="AD451" s="52" t="e">
        <f t="shared" si="187"/>
        <v>#DIV/0!</v>
      </c>
      <c r="AE451" s="52">
        <f t="shared" si="188"/>
        <v>0.3601128472223486</v>
      </c>
      <c r="AF451" s="52">
        <f t="shared" si="189"/>
        <v>0.35610395803530842</v>
      </c>
      <c r="AG451" s="47">
        <f>SUMIF(Unloader!B:B,Summary!B451,Unloader!M:M)</f>
        <v>0</v>
      </c>
      <c r="AH451" s="47">
        <f>SUMIF(C$2:C451,C451,AG$2:AG451)</f>
        <v>255320</v>
      </c>
      <c r="AI451" s="47">
        <f>SUM(AG$2:AG451)</f>
        <v>5010888</v>
      </c>
      <c r="AJ451" s="49">
        <f>SUMIF(Unloader!B:B,Summary!B451,Unloader!W:W)</f>
        <v>0</v>
      </c>
      <c r="AK451" s="49">
        <f>SUMIF(Unloader!B:B,Summary!B451,Unloader!AD:AD)+SUMIF(Unloader!B:B,Summary!B451,Unloader!BR:BR)+SUMIF(Unloader!B:B,Summary!B451,Unloader!BN:BN)</f>
        <v>0</v>
      </c>
      <c r="AL451" s="49">
        <f>SUMIF(C$2:C451,C451,AJ$2:AJ451)</f>
        <v>10.227777777777778</v>
      </c>
      <c r="AM451" s="49">
        <f>SUMIF(C$2:C451,C451,AK$2:AK451)</f>
        <v>1.2020833333333334</v>
      </c>
      <c r="AN451" s="37">
        <f t="shared" si="190"/>
        <v>1178.6720012310534</v>
      </c>
      <c r="AO451" s="37">
        <f>SUM(AJ$2:AJ451)</f>
        <v>155.96458333333337</v>
      </c>
      <c r="AP451" s="37">
        <f>SUM(AK$2:AK451)</f>
        <v>13.888194444444437</v>
      </c>
      <c r="AQ451" s="37">
        <f t="shared" si="191"/>
        <v>1469.5404467471526</v>
      </c>
    </row>
    <row r="452" spans="1:43">
      <c r="A452" s="166">
        <f t="shared" si="192"/>
        <v>451</v>
      </c>
      <c r="B452" s="478">
        <f t="shared" si="192"/>
        <v>41084</v>
      </c>
      <c r="C452" s="42">
        <f t="shared" si="173"/>
        <v>6</v>
      </c>
      <c r="D452" s="170">
        <f>COUNTIF('Rake Load'!C:C,Summary!B452)</f>
        <v>0</v>
      </c>
      <c r="E452" s="170">
        <f>SUMIF('Rake Load'!C:C,B452,'Rake Load'!K:K)</f>
        <v>0</v>
      </c>
      <c r="F452" s="44">
        <f>SUMIF('Rake Load'!C:C,B452,'Rake Load'!AZ:AZ)</f>
        <v>0</v>
      </c>
      <c r="G452" s="44" t="e">
        <f t="shared" si="174"/>
        <v>#DIV/0!</v>
      </c>
      <c r="H452" s="45" t="e">
        <f t="shared" si="175"/>
        <v>#DIV/0!</v>
      </c>
      <c r="I452" s="45" t="e">
        <f t="shared" si="176"/>
        <v>#DIV/0!</v>
      </c>
      <c r="J452" s="44">
        <f>SUMIF('Rake Load'!C:C,B452,'Rake Load'!DK:DK)</f>
        <v>0</v>
      </c>
      <c r="K452" s="50">
        <f t="shared" si="177"/>
        <v>0</v>
      </c>
      <c r="L452" s="50" t="e">
        <f t="shared" si="178"/>
        <v>#DIV/0!</v>
      </c>
      <c r="M452" s="59" t="e">
        <f t="shared" si="179"/>
        <v>#DIV/0!</v>
      </c>
      <c r="N452" s="59" t="e">
        <f t="shared" si="180"/>
        <v>#DIV/0!</v>
      </c>
      <c r="O452" s="480">
        <f>SUMIF(C$2:C452,C452,D$2:D452)</f>
        <v>32</v>
      </c>
      <c r="P452" s="42">
        <f>SUMIF(C$2:C452,C452,F$2:F452)</f>
        <v>40707.236805555563</v>
      </c>
      <c r="Q452" s="46">
        <f t="shared" si="181"/>
        <v>1272.1011501736114</v>
      </c>
      <c r="R452" s="45">
        <f t="shared" si="182"/>
        <v>2</v>
      </c>
      <c r="S452" s="45">
        <f t="shared" si="183"/>
        <v>25</v>
      </c>
      <c r="T452" s="480">
        <f>SUM(D$2:D452)</f>
        <v>1165</v>
      </c>
      <c r="U452" s="47">
        <f>SUMIF(C$2:C452,C452,E$2:E452)</f>
        <v>109703.05999999998</v>
      </c>
      <c r="V452" s="47">
        <f>SUM(E$2:E452)</f>
        <v>4135631.2860000012</v>
      </c>
      <c r="W452" s="52">
        <f>SUM(F$2:F452)</f>
        <v>40857.731944444473</v>
      </c>
      <c r="X452" s="52">
        <f t="shared" si="184"/>
        <v>35.071014544587527</v>
      </c>
      <c r="Y452" s="45">
        <f t="shared" si="185"/>
        <v>1</v>
      </c>
      <c r="Z452" s="45">
        <f t="shared" si="186"/>
        <v>42</v>
      </c>
      <c r="AA452" s="47">
        <f>SUMIF('Rake Load'!C:C,Summary!B452,'Rake Load'!CA:CA)</f>
        <v>0</v>
      </c>
      <c r="AB452" s="47">
        <f>SUMIF(C$2:C452,C452,AA$2:AA452)</f>
        <v>11.523611111115155</v>
      </c>
      <c r="AC452" s="47">
        <f>SUM(AA$2:AA452)</f>
        <v>414.86111111113433</v>
      </c>
      <c r="AD452" s="52" t="e">
        <f t="shared" si="187"/>
        <v>#DIV/0!</v>
      </c>
      <c r="AE452" s="52">
        <f t="shared" si="188"/>
        <v>0.3601128472223486</v>
      </c>
      <c r="AF452" s="52">
        <f t="shared" si="189"/>
        <v>0.35610395803530842</v>
      </c>
      <c r="AG452" s="47">
        <f>SUMIF(Unloader!B:B,Summary!B452,Unloader!M:M)</f>
        <v>0</v>
      </c>
      <c r="AH452" s="47">
        <f>SUMIF(C$2:C452,C452,AG$2:AG452)</f>
        <v>255320</v>
      </c>
      <c r="AI452" s="47">
        <f>SUM(AG$2:AG452)</f>
        <v>5010888</v>
      </c>
      <c r="AJ452" s="49">
        <f>SUMIF(Unloader!B:B,Summary!B452,Unloader!W:W)</f>
        <v>0</v>
      </c>
      <c r="AK452" s="49">
        <f>SUMIF(Unloader!B:B,Summary!B452,Unloader!AD:AD)+SUMIF(Unloader!B:B,Summary!B452,Unloader!BR:BR)+SUMIF(Unloader!B:B,Summary!B452,Unloader!BN:BN)</f>
        <v>0</v>
      </c>
      <c r="AL452" s="49">
        <f>SUMIF(C$2:C452,C452,AJ$2:AJ452)</f>
        <v>10.227777777777778</v>
      </c>
      <c r="AM452" s="49">
        <f>SUMIF(C$2:C452,C452,AK$2:AK452)</f>
        <v>1.2020833333333334</v>
      </c>
      <c r="AN452" s="37">
        <f t="shared" si="190"/>
        <v>1178.6720012310534</v>
      </c>
      <c r="AO452" s="37">
        <f>SUM(AJ$2:AJ452)</f>
        <v>155.96458333333337</v>
      </c>
      <c r="AP452" s="37">
        <f>SUM(AK$2:AK452)</f>
        <v>13.888194444444437</v>
      </c>
      <c r="AQ452" s="37">
        <f t="shared" si="191"/>
        <v>1469.5404467471526</v>
      </c>
    </row>
    <row r="453" spans="1:43">
      <c r="A453" s="166">
        <f t="shared" si="192"/>
        <v>452</v>
      </c>
      <c r="B453" s="478">
        <f t="shared" si="192"/>
        <v>41085</v>
      </c>
      <c r="C453" s="42">
        <f t="shared" si="173"/>
        <v>6</v>
      </c>
      <c r="D453" s="170">
        <f>COUNTIF('Rake Load'!C:C,Summary!B453)</f>
        <v>0</v>
      </c>
      <c r="E453" s="170">
        <f>SUMIF('Rake Load'!C:C,B453,'Rake Load'!K:K)</f>
        <v>0</v>
      </c>
      <c r="F453" s="44">
        <f>SUMIF('Rake Load'!C:C,B453,'Rake Load'!AZ:AZ)</f>
        <v>0</v>
      </c>
      <c r="G453" s="44" t="e">
        <f t="shared" si="174"/>
        <v>#DIV/0!</v>
      </c>
      <c r="H453" s="45" t="e">
        <f t="shared" si="175"/>
        <v>#DIV/0!</v>
      </c>
      <c r="I453" s="45" t="e">
        <f t="shared" si="176"/>
        <v>#DIV/0!</v>
      </c>
      <c r="J453" s="44">
        <f>SUMIF('Rake Load'!C:C,B453,'Rake Load'!DK:DK)</f>
        <v>0</v>
      </c>
      <c r="K453" s="50">
        <f t="shared" si="177"/>
        <v>0</v>
      </c>
      <c r="L453" s="50" t="e">
        <f t="shared" si="178"/>
        <v>#DIV/0!</v>
      </c>
      <c r="M453" s="59" t="e">
        <f t="shared" si="179"/>
        <v>#DIV/0!</v>
      </c>
      <c r="N453" s="59" t="e">
        <f t="shared" si="180"/>
        <v>#DIV/0!</v>
      </c>
      <c r="O453" s="480">
        <f>SUMIF(C$2:C453,C453,D$2:D453)</f>
        <v>32</v>
      </c>
      <c r="P453" s="42">
        <f>SUMIF(C$2:C453,C453,F$2:F453)</f>
        <v>40707.236805555563</v>
      </c>
      <c r="Q453" s="46">
        <f t="shared" si="181"/>
        <v>1272.1011501736114</v>
      </c>
      <c r="R453" s="45">
        <f t="shared" si="182"/>
        <v>2</v>
      </c>
      <c r="S453" s="45">
        <f t="shared" si="183"/>
        <v>25</v>
      </c>
      <c r="T453" s="480">
        <f>SUM(D$2:D453)</f>
        <v>1165</v>
      </c>
      <c r="U453" s="47">
        <f>SUMIF(C$2:C453,C453,E$2:E453)</f>
        <v>109703.05999999998</v>
      </c>
      <c r="V453" s="47">
        <f>SUM(E$2:E453)</f>
        <v>4135631.2860000012</v>
      </c>
      <c r="W453" s="52">
        <f>SUM(F$2:F453)</f>
        <v>40857.731944444473</v>
      </c>
      <c r="X453" s="52">
        <f t="shared" si="184"/>
        <v>35.071014544587527</v>
      </c>
      <c r="Y453" s="45">
        <f t="shared" si="185"/>
        <v>1</v>
      </c>
      <c r="Z453" s="45">
        <f t="shared" si="186"/>
        <v>42</v>
      </c>
      <c r="AA453" s="47">
        <f>SUMIF('Rake Load'!C:C,Summary!B453,'Rake Load'!CA:CA)</f>
        <v>0</v>
      </c>
      <c r="AB453" s="47">
        <f>SUMIF(C$2:C453,C453,AA$2:AA453)</f>
        <v>11.523611111115155</v>
      </c>
      <c r="AC453" s="47">
        <f>SUM(AA$2:AA453)</f>
        <v>414.86111111113433</v>
      </c>
      <c r="AD453" s="52" t="e">
        <f t="shared" si="187"/>
        <v>#DIV/0!</v>
      </c>
      <c r="AE453" s="52">
        <f t="shared" si="188"/>
        <v>0.3601128472223486</v>
      </c>
      <c r="AF453" s="52">
        <f t="shared" si="189"/>
        <v>0.35610395803530842</v>
      </c>
      <c r="AG453" s="47">
        <f>SUMIF(Unloader!B:B,Summary!B453,Unloader!M:M)</f>
        <v>0</v>
      </c>
      <c r="AH453" s="47">
        <f>SUMIF(C$2:C453,C453,AG$2:AG453)</f>
        <v>255320</v>
      </c>
      <c r="AI453" s="47">
        <f>SUM(AG$2:AG453)</f>
        <v>5010888</v>
      </c>
      <c r="AJ453" s="49">
        <f>SUMIF(Unloader!B:B,Summary!B453,Unloader!W:W)</f>
        <v>0</v>
      </c>
      <c r="AK453" s="49">
        <f>SUMIF(Unloader!B:B,Summary!B453,Unloader!AD:AD)+SUMIF(Unloader!B:B,Summary!B453,Unloader!BR:BR)+SUMIF(Unloader!B:B,Summary!B453,Unloader!BN:BN)</f>
        <v>0</v>
      </c>
      <c r="AL453" s="49">
        <f>SUMIF(C$2:C453,C453,AJ$2:AJ453)</f>
        <v>10.227777777777778</v>
      </c>
      <c r="AM453" s="49">
        <f>SUMIF(C$2:C453,C453,AK$2:AK453)</f>
        <v>1.2020833333333334</v>
      </c>
      <c r="AN453" s="37">
        <f t="shared" si="190"/>
        <v>1178.6720012310534</v>
      </c>
      <c r="AO453" s="37">
        <f>SUM(AJ$2:AJ453)</f>
        <v>155.96458333333337</v>
      </c>
      <c r="AP453" s="37">
        <f>SUM(AK$2:AK453)</f>
        <v>13.888194444444437</v>
      </c>
      <c r="AQ453" s="37">
        <f t="shared" si="191"/>
        <v>1469.5404467471526</v>
      </c>
    </row>
    <row r="454" spans="1:43">
      <c r="A454" s="166">
        <f t="shared" si="192"/>
        <v>453</v>
      </c>
      <c r="B454" s="478">
        <f t="shared" si="192"/>
        <v>41086</v>
      </c>
      <c r="C454" s="42">
        <f t="shared" si="173"/>
        <v>6</v>
      </c>
      <c r="D454" s="170">
        <f>COUNTIF('Rake Load'!C:C,Summary!B454)</f>
        <v>0</v>
      </c>
      <c r="E454" s="170">
        <f>SUMIF('Rake Load'!C:C,B454,'Rake Load'!K:K)</f>
        <v>0</v>
      </c>
      <c r="F454" s="44">
        <f>SUMIF('Rake Load'!C:C,B454,'Rake Load'!AZ:AZ)</f>
        <v>0</v>
      </c>
      <c r="G454" s="44" t="e">
        <f t="shared" si="174"/>
        <v>#DIV/0!</v>
      </c>
      <c r="H454" s="45" t="e">
        <f t="shared" si="175"/>
        <v>#DIV/0!</v>
      </c>
      <c r="I454" s="45" t="e">
        <f t="shared" si="176"/>
        <v>#DIV/0!</v>
      </c>
      <c r="J454" s="44">
        <f>SUMIF('Rake Load'!C:C,B454,'Rake Load'!DK:DK)</f>
        <v>0</v>
      </c>
      <c r="K454" s="50">
        <f t="shared" si="177"/>
        <v>0</v>
      </c>
      <c r="L454" s="50" t="e">
        <f t="shared" si="178"/>
        <v>#DIV/0!</v>
      </c>
      <c r="M454" s="59" t="e">
        <f t="shared" si="179"/>
        <v>#DIV/0!</v>
      </c>
      <c r="N454" s="59" t="e">
        <f t="shared" si="180"/>
        <v>#DIV/0!</v>
      </c>
      <c r="O454" s="480">
        <f>SUMIF(C$2:C454,C454,D$2:D454)</f>
        <v>32</v>
      </c>
      <c r="P454" s="42">
        <f>SUMIF(C$2:C454,C454,F$2:F454)</f>
        <v>40707.236805555563</v>
      </c>
      <c r="Q454" s="46">
        <f t="shared" si="181"/>
        <v>1272.1011501736114</v>
      </c>
      <c r="R454" s="45">
        <f t="shared" si="182"/>
        <v>2</v>
      </c>
      <c r="S454" s="45">
        <f t="shared" si="183"/>
        <v>25</v>
      </c>
      <c r="T454" s="480">
        <f>SUM(D$2:D454)</f>
        <v>1165</v>
      </c>
      <c r="U454" s="47">
        <f>SUMIF(C$2:C454,C454,E$2:E454)</f>
        <v>109703.05999999998</v>
      </c>
      <c r="V454" s="47">
        <f>SUM(E$2:E454)</f>
        <v>4135631.2860000012</v>
      </c>
      <c r="W454" s="52">
        <f>SUM(F$2:F454)</f>
        <v>40857.731944444473</v>
      </c>
      <c r="X454" s="52">
        <f t="shared" si="184"/>
        <v>35.071014544587527</v>
      </c>
      <c r="Y454" s="45">
        <f t="shared" si="185"/>
        <v>1</v>
      </c>
      <c r="Z454" s="45">
        <f t="shared" si="186"/>
        <v>42</v>
      </c>
      <c r="AA454" s="47">
        <f>SUMIF('Rake Load'!C:C,Summary!B454,'Rake Load'!CA:CA)</f>
        <v>0</v>
      </c>
      <c r="AB454" s="47">
        <f>SUMIF(C$2:C454,C454,AA$2:AA454)</f>
        <v>11.523611111115155</v>
      </c>
      <c r="AC454" s="47">
        <f>SUM(AA$2:AA454)</f>
        <v>414.86111111113433</v>
      </c>
      <c r="AD454" s="52" t="e">
        <f t="shared" si="187"/>
        <v>#DIV/0!</v>
      </c>
      <c r="AE454" s="52">
        <f t="shared" si="188"/>
        <v>0.3601128472223486</v>
      </c>
      <c r="AF454" s="52">
        <f t="shared" si="189"/>
        <v>0.35610395803530842</v>
      </c>
      <c r="AG454" s="47">
        <f>SUMIF(Unloader!B:B,Summary!B454,Unloader!M:M)</f>
        <v>0</v>
      </c>
      <c r="AH454" s="47">
        <f>SUMIF(C$2:C454,C454,AG$2:AG454)</f>
        <v>255320</v>
      </c>
      <c r="AI454" s="47">
        <f>SUM(AG$2:AG454)</f>
        <v>5010888</v>
      </c>
      <c r="AJ454" s="49">
        <f>SUMIF(Unloader!B:B,Summary!B454,Unloader!W:W)</f>
        <v>0</v>
      </c>
      <c r="AK454" s="49">
        <f>SUMIF(Unloader!B:B,Summary!B454,Unloader!AD:AD)+SUMIF(Unloader!B:B,Summary!B454,Unloader!BR:BR)+SUMIF(Unloader!B:B,Summary!B454,Unloader!BN:BN)</f>
        <v>0</v>
      </c>
      <c r="AL454" s="49">
        <f>SUMIF(C$2:C454,C454,AJ$2:AJ454)</f>
        <v>10.227777777777778</v>
      </c>
      <c r="AM454" s="49">
        <f>SUMIF(C$2:C454,C454,AK$2:AK454)</f>
        <v>1.2020833333333334</v>
      </c>
      <c r="AN454" s="37">
        <f t="shared" si="190"/>
        <v>1178.6720012310534</v>
      </c>
      <c r="AO454" s="37">
        <f>SUM(AJ$2:AJ454)</f>
        <v>155.96458333333337</v>
      </c>
      <c r="AP454" s="37">
        <f>SUM(AK$2:AK454)</f>
        <v>13.888194444444437</v>
      </c>
      <c r="AQ454" s="37">
        <f t="shared" si="191"/>
        <v>1469.5404467471526</v>
      </c>
    </row>
    <row r="455" spans="1:43">
      <c r="A455" s="166">
        <f t="shared" si="192"/>
        <v>454</v>
      </c>
      <c r="B455" s="478">
        <f t="shared" si="192"/>
        <v>41087</v>
      </c>
      <c r="C455" s="42">
        <f t="shared" si="173"/>
        <v>6</v>
      </c>
      <c r="D455" s="170">
        <f>COUNTIF('Rake Load'!C:C,Summary!B455)</f>
        <v>0</v>
      </c>
      <c r="E455" s="170">
        <f>SUMIF('Rake Load'!C:C,B455,'Rake Load'!K:K)</f>
        <v>0</v>
      </c>
      <c r="F455" s="44">
        <f>SUMIF('Rake Load'!C:C,B455,'Rake Load'!AZ:AZ)</f>
        <v>0</v>
      </c>
      <c r="G455" s="44" t="e">
        <f t="shared" si="174"/>
        <v>#DIV/0!</v>
      </c>
      <c r="H455" s="45" t="e">
        <f t="shared" si="175"/>
        <v>#DIV/0!</v>
      </c>
      <c r="I455" s="45" t="e">
        <f t="shared" si="176"/>
        <v>#DIV/0!</v>
      </c>
      <c r="J455" s="44">
        <f>SUMIF('Rake Load'!C:C,B455,'Rake Load'!DK:DK)</f>
        <v>0</v>
      </c>
      <c r="K455" s="50">
        <f t="shared" si="177"/>
        <v>0</v>
      </c>
      <c r="L455" s="50" t="e">
        <f t="shared" si="178"/>
        <v>#DIV/0!</v>
      </c>
      <c r="M455" s="59" t="e">
        <f t="shared" si="179"/>
        <v>#DIV/0!</v>
      </c>
      <c r="N455" s="59" t="e">
        <f t="shared" si="180"/>
        <v>#DIV/0!</v>
      </c>
      <c r="O455" s="480">
        <f>SUMIF(C$2:C455,C455,D$2:D455)</f>
        <v>32</v>
      </c>
      <c r="P455" s="42">
        <f>SUMIF(C$2:C455,C455,F$2:F455)</f>
        <v>40707.236805555563</v>
      </c>
      <c r="Q455" s="46">
        <f t="shared" si="181"/>
        <v>1272.1011501736114</v>
      </c>
      <c r="R455" s="45">
        <f t="shared" si="182"/>
        <v>2</v>
      </c>
      <c r="S455" s="45">
        <f t="shared" si="183"/>
        <v>25</v>
      </c>
      <c r="T455" s="480">
        <f>SUM(D$2:D455)</f>
        <v>1165</v>
      </c>
      <c r="U455" s="47">
        <f>SUMIF(C$2:C455,C455,E$2:E455)</f>
        <v>109703.05999999998</v>
      </c>
      <c r="V455" s="47">
        <f>SUM(E$2:E455)</f>
        <v>4135631.2860000012</v>
      </c>
      <c r="W455" s="52">
        <f>SUM(F$2:F455)</f>
        <v>40857.731944444473</v>
      </c>
      <c r="X455" s="52">
        <f t="shared" si="184"/>
        <v>35.071014544587527</v>
      </c>
      <c r="Y455" s="45">
        <f t="shared" si="185"/>
        <v>1</v>
      </c>
      <c r="Z455" s="45">
        <f t="shared" si="186"/>
        <v>42</v>
      </c>
      <c r="AA455" s="47">
        <f>SUMIF('Rake Load'!C:C,Summary!B455,'Rake Load'!CA:CA)</f>
        <v>0</v>
      </c>
      <c r="AB455" s="47">
        <f>SUMIF(C$2:C455,C455,AA$2:AA455)</f>
        <v>11.523611111115155</v>
      </c>
      <c r="AC455" s="47">
        <f>SUM(AA$2:AA455)</f>
        <v>414.86111111113433</v>
      </c>
      <c r="AD455" s="52" t="e">
        <f t="shared" si="187"/>
        <v>#DIV/0!</v>
      </c>
      <c r="AE455" s="52">
        <f t="shared" si="188"/>
        <v>0.3601128472223486</v>
      </c>
      <c r="AF455" s="52">
        <f t="shared" si="189"/>
        <v>0.35610395803530842</v>
      </c>
      <c r="AG455" s="47">
        <f>SUMIF(Unloader!B:B,Summary!B455,Unloader!M:M)</f>
        <v>0</v>
      </c>
      <c r="AH455" s="47">
        <f>SUMIF(C$2:C455,C455,AG$2:AG455)</f>
        <v>255320</v>
      </c>
      <c r="AI455" s="47">
        <f>SUM(AG$2:AG455)</f>
        <v>5010888</v>
      </c>
      <c r="AJ455" s="49">
        <f>SUMIF(Unloader!B:B,Summary!B455,Unloader!W:W)</f>
        <v>0</v>
      </c>
      <c r="AK455" s="49">
        <f>SUMIF(Unloader!B:B,Summary!B455,Unloader!AD:AD)+SUMIF(Unloader!B:B,Summary!B455,Unloader!BR:BR)+SUMIF(Unloader!B:B,Summary!B455,Unloader!BN:BN)</f>
        <v>0</v>
      </c>
      <c r="AL455" s="49">
        <f>SUMIF(C$2:C455,C455,AJ$2:AJ455)</f>
        <v>10.227777777777778</v>
      </c>
      <c r="AM455" s="49">
        <f>SUMIF(C$2:C455,C455,AK$2:AK455)</f>
        <v>1.2020833333333334</v>
      </c>
      <c r="AN455" s="37">
        <f t="shared" si="190"/>
        <v>1178.6720012310534</v>
      </c>
      <c r="AO455" s="37">
        <f>SUM(AJ$2:AJ455)</f>
        <v>155.96458333333337</v>
      </c>
      <c r="AP455" s="37">
        <f>SUM(AK$2:AK455)</f>
        <v>13.888194444444437</v>
      </c>
      <c r="AQ455" s="37">
        <f t="shared" si="191"/>
        <v>1469.5404467471526</v>
      </c>
    </row>
    <row r="456" spans="1:43">
      <c r="A456" s="166">
        <f t="shared" ref="A456:B471" si="193">A455+1</f>
        <v>455</v>
      </c>
      <c r="B456" s="478">
        <f t="shared" si="193"/>
        <v>41088</v>
      </c>
      <c r="C456" s="42">
        <f t="shared" si="173"/>
        <v>6</v>
      </c>
      <c r="D456" s="170">
        <f>COUNTIF('Rake Load'!C:C,Summary!B456)</f>
        <v>0</v>
      </c>
      <c r="E456" s="170">
        <f>SUMIF('Rake Load'!C:C,B456,'Rake Load'!K:K)</f>
        <v>0</v>
      </c>
      <c r="F456" s="44">
        <f>SUMIF('Rake Load'!C:C,B456,'Rake Load'!AZ:AZ)</f>
        <v>0</v>
      </c>
      <c r="G456" s="44" t="e">
        <f t="shared" si="174"/>
        <v>#DIV/0!</v>
      </c>
      <c r="H456" s="45" t="e">
        <f t="shared" si="175"/>
        <v>#DIV/0!</v>
      </c>
      <c r="I456" s="45" t="e">
        <f t="shared" si="176"/>
        <v>#DIV/0!</v>
      </c>
      <c r="J456" s="44">
        <f>SUMIF('Rake Load'!C:C,B456,'Rake Load'!DK:DK)</f>
        <v>0</v>
      </c>
      <c r="K456" s="50">
        <f t="shared" si="177"/>
        <v>0</v>
      </c>
      <c r="L456" s="50" t="e">
        <f t="shared" si="178"/>
        <v>#DIV/0!</v>
      </c>
      <c r="M456" s="59" t="e">
        <f t="shared" si="179"/>
        <v>#DIV/0!</v>
      </c>
      <c r="N456" s="59" t="e">
        <f t="shared" si="180"/>
        <v>#DIV/0!</v>
      </c>
      <c r="O456" s="480">
        <f>SUMIF(C$2:C456,C456,D$2:D456)</f>
        <v>32</v>
      </c>
      <c r="P456" s="42">
        <f>SUMIF(C$2:C456,C456,F$2:F456)</f>
        <v>40707.236805555563</v>
      </c>
      <c r="Q456" s="46">
        <f t="shared" si="181"/>
        <v>1272.1011501736114</v>
      </c>
      <c r="R456" s="45">
        <f t="shared" si="182"/>
        <v>2</v>
      </c>
      <c r="S456" s="45">
        <f t="shared" si="183"/>
        <v>25</v>
      </c>
      <c r="T456" s="480">
        <f>SUM(D$2:D456)</f>
        <v>1165</v>
      </c>
      <c r="U456" s="47">
        <f>SUMIF(C$2:C456,C456,E$2:E456)</f>
        <v>109703.05999999998</v>
      </c>
      <c r="V456" s="47">
        <f>SUM(E$2:E456)</f>
        <v>4135631.2860000012</v>
      </c>
      <c r="W456" s="52">
        <f>SUM(F$2:F456)</f>
        <v>40857.731944444473</v>
      </c>
      <c r="X456" s="52">
        <f t="shared" si="184"/>
        <v>35.071014544587527</v>
      </c>
      <c r="Y456" s="45">
        <f t="shared" si="185"/>
        <v>1</v>
      </c>
      <c r="Z456" s="45">
        <f t="shared" si="186"/>
        <v>42</v>
      </c>
      <c r="AA456" s="47">
        <f>SUMIF('Rake Load'!C:C,Summary!B456,'Rake Load'!CA:CA)</f>
        <v>0</v>
      </c>
      <c r="AB456" s="47">
        <f>SUMIF(C$2:C456,C456,AA$2:AA456)</f>
        <v>11.523611111115155</v>
      </c>
      <c r="AC456" s="47">
        <f>SUM(AA$2:AA456)</f>
        <v>414.86111111113433</v>
      </c>
      <c r="AD456" s="52" t="e">
        <f t="shared" si="187"/>
        <v>#DIV/0!</v>
      </c>
      <c r="AE456" s="52">
        <f t="shared" si="188"/>
        <v>0.3601128472223486</v>
      </c>
      <c r="AF456" s="52">
        <f t="shared" si="189"/>
        <v>0.35610395803530842</v>
      </c>
      <c r="AG456" s="47">
        <f>SUMIF(Unloader!B:B,Summary!B456,Unloader!M:M)</f>
        <v>0</v>
      </c>
      <c r="AH456" s="47">
        <f>SUMIF(C$2:C456,C456,AG$2:AG456)</f>
        <v>255320</v>
      </c>
      <c r="AI456" s="47">
        <f>SUM(AG$2:AG456)</f>
        <v>5010888</v>
      </c>
      <c r="AJ456" s="49">
        <f>SUMIF(Unloader!B:B,Summary!B456,Unloader!W:W)</f>
        <v>0</v>
      </c>
      <c r="AK456" s="49">
        <f>SUMIF(Unloader!B:B,Summary!B456,Unloader!AD:AD)+SUMIF(Unloader!B:B,Summary!B456,Unloader!BR:BR)+SUMIF(Unloader!B:B,Summary!B456,Unloader!BN:BN)</f>
        <v>0</v>
      </c>
      <c r="AL456" s="49">
        <f>SUMIF(C$2:C456,C456,AJ$2:AJ456)</f>
        <v>10.227777777777778</v>
      </c>
      <c r="AM456" s="49">
        <f>SUMIF(C$2:C456,C456,AK$2:AK456)</f>
        <v>1.2020833333333334</v>
      </c>
      <c r="AN456" s="37">
        <f t="shared" si="190"/>
        <v>1178.6720012310534</v>
      </c>
      <c r="AO456" s="37">
        <f>SUM(AJ$2:AJ456)</f>
        <v>155.96458333333337</v>
      </c>
      <c r="AP456" s="37">
        <f>SUM(AK$2:AK456)</f>
        <v>13.888194444444437</v>
      </c>
      <c r="AQ456" s="37">
        <f t="shared" si="191"/>
        <v>1469.5404467471526</v>
      </c>
    </row>
    <row r="457" spans="1:43">
      <c r="A457" s="166">
        <f t="shared" si="193"/>
        <v>456</v>
      </c>
      <c r="B457" s="478">
        <f t="shared" si="193"/>
        <v>41089</v>
      </c>
      <c r="C457" s="42">
        <f t="shared" si="173"/>
        <v>6</v>
      </c>
      <c r="D457" s="170">
        <f>COUNTIF('Rake Load'!C:C,Summary!B457)</f>
        <v>0</v>
      </c>
      <c r="E457" s="170">
        <f>SUMIF('Rake Load'!C:C,B457,'Rake Load'!K:K)</f>
        <v>0</v>
      </c>
      <c r="F457" s="44">
        <f>SUMIF('Rake Load'!C:C,B457,'Rake Load'!AZ:AZ)</f>
        <v>0</v>
      </c>
      <c r="G457" s="44" t="e">
        <f t="shared" si="174"/>
        <v>#DIV/0!</v>
      </c>
      <c r="H457" s="45" t="e">
        <f t="shared" si="175"/>
        <v>#DIV/0!</v>
      </c>
      <c r="I457" s="45" t="e">
        <f t="shared" si="176"/>
        <v>#DIV/0!</v>
      </c>
      <c r="J457" s="44">
        <f>SUMIF('Rake Load'!C:C,B457,'Rake Load'!DK:DK)</f>
        <v>0</v>
      </c>
      <c r="K457" s="50">
        <f t="shared" si="177"/>
        <v>0</v>
      </c>
      <c r="L457" s="50" t="e">
        <f t="shared" si="178"/>
        <v>#DIV/0!</v>
      </c>
      <c r="M457" s="59" t="e">
        <f t="shared" si="179"/>
        <v>#DIV/0!</v>
      </c>
      <c r="N457" s="59" t="e">
        <f t="shared" si="180"/>
        <v>#DIV/0!</v>
      </c>
      <c r="O457" s="480">
        <f>SUMIF(C$2:C457,C457,D$2:D457)</f>
        <v>32</v>
      </c>
      <c r="P457" s="42">
        <f>SUMIF(C$2:C457,C457,F$2:F457)</f>
        <v>40707.236805555563</v>
      </c>
      <c r="Q457" s="46">
        <f t="shared" si="181"/>
        <v>1272.1011501736114</v>
      </c>
      <c r="R457" s="45">
        <f t="shared" si="182"/>
        <v>2</v>
      </c>
      <c r="S457" s="45">
        <f t="shared" si="183"/>
        <v>25</v>
      </c>
      <c r="T457" s="480">
        <f>SUM(D$2:D457)</f>
        <v>1165</v>
      </c>
      <c r="U457" s="47">
        <f>SUMIF(C$2:C457,C457,E$2:E457)</f>
        <v>109703.05999999998</v>
      </c>
      <c r="V457" s="47">
        <f>SUM(E$2:E457)</f>
        <v>4135631.2860000012</v>
      </c>
      <c r="W457" s="52">
        <f>SUM(F$2:F457)</f>
        <v>40857.731944444473</v>
      </c>
      <c r="X457" s="52">
        <f t="shared" si="184"/>
        <v>35.071014544587527</v>
      </c>
      <c r="Y457" s="45">
        <f t="shared" si="185"/>
        <v>1</v>
      </c>
      <c r="Z457" s="45">
        <f t="shared" si="186"/>
        <v>42</v>
      </c>
      <c r="AA457" s="47">
        <f>SUMIF('Rake Load'!C:C,Summary!B457,'Rake Load'!CA:CA)</f>
        <v>0</v>
      </c>
      <c r="AB457" s="47">
        <f>SUMIF(C$2:C457,C457,AA$2:AA457)</f>
        <v>11.523611111115155</v>
      </c>
      <c r="AC457" s="47">
        <f>SUM(AA$2:AA457)</f>
        <v>414.86111111113433</v>
      </c>
      <c r="AD457" s="52" t="e">
        <f t="shared" si="187"/>
        <v>#DIV/0!</v>
      </c>
      <c r="AE457" s="52">
        <f t="shared" si="188"/>
        <v>0.3601128472223486</v>
      </c>
      <c r="AF457" s="52">
        <f t="shared" si="189"/>
        <v>0.35610395803530842</v>
      </c>
      <c r="AG457" s="47">
        <f>SUMIF(Unloader!B:B,Summary!B457,Unloader!M:M)</f>
        <v>0</v>
      </c>
      <c r="AH457" s="47">
        <f>SUMIF(C$2:C457,C457,AG$2:AG457)</f>
        <v>255320</v>
      </c>
      <c r="AI457" s="47">
        <f>SUM(AG$2:AG457)</f>
        <v>5010888</v>
      </c>
      <c r="AJ457" s="49">
        <f>SUMIF(Unloader!B:B,Summary!B457,Unloader!W:W)</f>
        <v>0</v>
      </c>
      <c r="AK457" s="49">
        <f>SUMIF(Unloader!B:B,Summary!B457,Unloader!AD:AD)+SUMIF(Unloader!B:B,Summary!B457,Unloader!BR:BR)+SUMIF(Unloader!B:B,Summary!B457,Unloader!BN:BN)</f>
        <v>0</v>
      </c>
      <c r="AL457" s="49">
        <f>SUMIF(C$2:C457,C457,AJ$2:AJ457)</f>
        <v>10.227777777777778</v>
      </c>
      <c r="AM457" s="49">
        <f>SUMIF(C$2:C457,C457,AK$2:AK457)</f>
        <v>1.2020833333333334</v>
      </c>
      <c r="AN457" s="37">
        <f t="shared" si="190"/>
        <v>1178.6720012310534</v>
      </c>
      <c r="AO457" s="37">
        <f>SUM(AJ$2:AJ457)</f>
        <v>155.96458333333337</v>
      </c>
      <c r="AP457" s="37">
        <f>SUM(AK$2:AK457)</f>
        <v>13.888194444444437</v>
      </c>
      <c r="AQ457" s="37">
        <f t="shared" si="191"/>
        <v>1469.5404467471526</v>
      </c>
    </row>
    <row r="458" spans="1:43">
      <c r="A458" s="166">
        <f t="shared" si="193"/>
        <v>457</v>
      </c>
      <c r="B458" s="478">
        <f t="shared" si="193"/>
        <v>41090</v>
      </c>
      <c r="C458" s="42">
        <f t="shared" si="173"/>
        <v>6</v>
      </c>
      <c r="D458" s="170">
        <f>COUNTIF('Rake Load'!C:C,Summary!B458)</f>
        <v>0</v>
      </c>
      <c r="E458" s="170">
        <f>SUMIF('Rake Load'!C:C,B458,'Rake Load'!K:K)</f>
        <v>0</v>
      </c>
      <c r="F458" s="44">
        <f>SUMIF('Rake Load'!C:C,B458,'Rake Load'!AZ:AZ)</f>
        <v>0</v>
      </c>
      <c r="G458" s="44" t="e">
        <f t="shared" si="174"/>
        <v>#DIV/0!</v>
      </c>
      <c r="H458" s="45" t="e">
        <f t="shared" si="175"/>
        <v>#DIV/0!</v>
      </c>
      <c r="I458" s="45" t="e">
        <f t="shared" si="176"/>
        <v>#DIV/0!</v>
      </c>
      <c r="J458" s="44">
        <f>SUMIF('Rake Load'!C:C,B458,'Rake Load'!DK:DK)</f>
        <v>0</v>
      </c>
      <c r="K458" s="50">
        <f t="shared" si="177"/>
        <v>0</v>
      </c>
      <c r="L458" s="50" t="e">
        <f t="shared" si="178"/>
        <v>#DIV/0!</v>
      </c>
      <c r="M458" s="59" t="e">
        <f t="shared" si="179"/>
        <v>#DIV/0!</v>
      </c>
      <c r="N458" s="59" t="e">
        <f t="shared" si="180"/>
        <v>#DIV/0!</v>
      </c>
      <c r="O458" s="480">
        <f>SUMIF(C$2:C458,C458,D$2:D458)</f>
        <v>32</v>
      </c>
      <c r="P458" s="42">
        <f>SUMIF(C$2:C458,C458,F$2:F458)</f>
        <v>40707.236805555563</v>
      </c>
      <c r="Q458" s="46">
        <f t="shared" si="181"/>
        <v>1272.1011501736114</v>
      </c>
      <c r="R458" s="45">
        <f t="shared" si="182"/>
        <v>2</v>
      </c>
      <c r="S458" s="45">
        <f t="shared" si="183"/>
        <v>25</v>
      </c>
      <c r="T458" s="480">
        <f>SUM(D$2:D458)</f>
        <v>1165</v>
      </c>
      <c r="U458" s="47">
        <f>SUMIF(C$2:C458,C458,E$2:E458)</f>
        <v>109703.05999999998</v>
      </c>
      <c r="V458" s="47">
        <f>SUM(E$2:E458)</f>
        <v>4135631.2860000012</v>
      </c>
      <c r="W458" s="52">
        <f>SUM(F$2:F458)</f>
        <v>40857.731944444473</v>
      </c>
      <c r="X458" s="52">
        <f t="shared" si="184"/>
        <v>35.071014544587527</v>
      </c>
      <c r="Y458" s="45">
        <f t="shared" si="185"/>
        <v>1</v>
      </c>
      <c r="Z458" s="45">
        <f t="shared" si="186"/>
        <v>42</v>
      </c>
      <c r="AA458" s="47">
        <f>SUMIF('Rake Load'!C:C,Summary!B458,'Rake Load'!CA:CA)</f>
        <v>0</v>
      </c>
      <c r="AB458" s="47">
        <f>SUMIF(C$2:C458,C458,AA$2:AA458)</f>
        <v>11.523611111115155</v>
      </c>
      <c r="AC458" s="47">
        <f>SUM(AA$2:AA458)</f>
        <v>414.86111111113433</v>
      </c>
      <c r="AD458" s="52" t="e">
        <f t="shared" si="187"/>
        <v>#DIV/0!</v>
      </c>
      <c r="AE458" s="52">
        <f t="shared" si="188"/>
        <v>0.3601128472223486</v>
      </c>
      <c r="AF458" s="52">
        <f t="shared" si="189"/>
        <v>0.35610395803530842</v>
      </c>
      <c r="AG458" s="47">
        <f>SUMIF(Unloader!B:B,Summary!B458,Unloader!M:M)</f>
        <v>0</v>
      </c>
      <c r="AH458" s="47">
        <f>SUMIF(C$2:C458,C458,AG$2:AG458)</f>
        <v>255320</v>
      </c>
      <c r="AI458" s="47">
        <f>SUM(AG$2:AG458)</f>
        <v>5010888</v>
      </c>
      <c r="AJ458" s="49">
        <f>SUMIF(Unloader!B:B,Summary!B458,Unloader!W:W)</f>
        <v>0</v>
      </c>
      <c r="AK458" s="49">
        <f>SUMIF(Unloader!B:B,Summary!B458,Unloader!AD:AD)+SUMIF(Unloader!B:B,Summary!B458,Unloader!BR:BR)+SUMIF(Unloader!B:B,Summary!B458,Unloader!BN:BN)</f>
        <v>0</v>
      </c>
      <c r="AL458" s="49">
        <f>SUMIF(C$2:C458,C458,AJ$2:AJ458)</f>
        <v>10.227777777777778</v>
      </c>
      <c r="AM458" s="49">
        <f>SUMIF(C$2:C458,C458,AK$2:AK458)</f>
        <v>1.2020833333333334</v>
      </c>
      <c r="AN458" s="37">
        <f t="shared" si="190"/>
        <v>1178.6720012310534</v>
      </c>
      <c r="AO458" s="37">
        <f>SUM(AJ$2:AJ458)</f>
        <v>155.96458333333337</v>
      </c>
      <c r="AP458" s="37">
        <f>SUM(AK$2:AK458)</f>
        <v>13.888194444444437</v>
      </c>
      <c r="AQ458" s="37">
        <f t="shared" si="191"/>
        <v>1469.5404467471526</v>
      </c>
    </row>
    <row r="459" spans="1:43">
      <c r="A459" s="166">
        <f t="shared" si="193"/>
        <v>458</v>
      </c>
      <c r="B459" s="478">
        <f t="shared" si="193"/>
        <v>41091</v>
      </c>
      <c r="C459" s="42">
        <f t="shared" si="173"/>
        <v>7</v>
      </c>
      <c r="D459" s="170">
        <f>COUNTIF('Rake Load'!C:C,Summary!B459)</f>
        <v>0</v>
      </c>
      <c r="E459" s="170">
        <f>SUMIF('Rake Load'!C:C,B459,'Rake Load'!K:K)</f>
        <v>0</v>
      </c>
      <c r="F459" s="44">
        <f>SUMIF('Rake Load'!C:C,B459,'Rake Load'!AZ:AZ)</f>
        <v>0</v>
      </c>
      <c r="G459" s="44" t="e">
        <f t="shared" si="174"/>
        <v>#DIV/0!</v>
      </c>
      <c r="H459" s="45" t="e">
        <f t="shared" si="175"/>
        <v>#DIV/0!</v>
      </c>
      <c r="I459" s="45" t="e">
        <f t="shared" si="176"/>
        <v>#DIV/0!</v>
      </c>
      <c r="J459" s="44">
        <f>SUMIF('Rake Load'!C:C,B459,'Rake Load'!DK:DK)</f>
        <v>0</v>
      </c>
      <c r="K459" s="50">
        <f t="shared" si="177"/>
        <v>0</v>
      </c>
      <c r="L459" s="50" t="e">
        <f t="shared" si="178"/>
        <v>#DIV/0!</v>
      </c>
      <c r="M459" s="59" t="e">
        <f t="shared" si="179"/>
        <v>#DIV/0!</v>
      </c>
      <c r="N459" s="59" t="e">
        <f t="shared" si="180"/>
        <v>#DIV/0!</v>
      </c>
      <c r="O459" s="480">
        <f>SUMIF(C$2:C459,C459,D$2:D459)</f>
        <v>63</v>
      </c>
      <c r="P459" s="42">
        <f>SUMIF(C$2:C459,C459,F$2:F459)</f>
        <v>9.0180555555555575</v>
      </c>
      <c r="Q459" s="46">
        <f t="shared" si="181"/>
        <v>0.14314373897707233</v>
      </c>
      <c r="R459" s="45">
        <f t="shared" si="182"/>
        <v>3</v>
      </c>
      <c r="S459" s="45">
        <f t="shared" si="183"/>
        <v>26</v>
      </c>
      <c r="T459" s="480">
        <f>SUM(D$2:D459)</f>
        <v>1165</v>
      </c>
      <c r="U459" s="47">
        <f>SUMIF(C$2:C459,C459,E$2:E459)</f>
        <v>219851.80999999994</v>
      </c>
      <c r="V459" s="47">
        <f>SUM(E$2:E459)</f>
        <v>4135631.2860000012</v>
      </c>
      <c r="W459" s="52">
        <f>SUM(F$2:F459)</f>
        <v>40857.731944444473</v>
      </c>
      <c r="X459" s="52">
        <f t="shared" si="184"/>
        <v>35.071014544587527</v>
      </c>
      <c r="Y459" s="45">
        <f t="shared" si="185"/>
        <v>1</v>
      </c>
      <c r="Z459" s="45">
        <f t="shared" si="186"/>
        <v>42</v>
      </c>
      <c r="AA459" s="47">
        <f>SUMIF('Rake Load'!C:C,Summary!B459,'Rake Load'!CA:CA)</f>
        <v>0</v>
      </c>
      <c r="AB459" s="47">
        <f>SUMIF(C$2:C459,C459,AA$2:AA459)</f>
        <v>23.051388888888891</v>
      </c>
      <c r="AC459" s="47">
        <f>SUM(AA$2:AA459)</f>
        <v>414.86111111113433</v>
      </c>
      <c r="AD459" s="52" t="e">
        <f t="shared" si="187"/>
        <v>#DIV/0!</v>
      </c>
      <c r="AE459" s="52">
        <f t="shared" si="188"/>
        <v>0.36589506172839509</v>
      </c>
      <c r="AF459" s="52">
        <f t="shared" si="189"/>
        <v>0.35610395803530842</v>
      </c>
      <c r="AG459" s="47">
        <f>SUMIF(Unloader!B:B,Summary!B459,Unloader!M:M)</f>
        <v>0</v>
      </c>
      <c r="AH459" s="47">
        <f>SUMIF(C$2:C459,C459,AG$2:AG459)</f>
        <v>489063</v>
      </c>
      <c r="AI459" s="47">
        <f>SUM(AG$2:AG459)</f>
        <v>5010888</v>
      </c>
      <c r="AJ459" s="49">
        <f>SUMIF(Unloader!B:B,Summary!B459,Unloader!W:W)</f>
        <v>0</v>
      </c>
      <c r="AK459" s="49">
        <f>SUMIF(Unloader!B:B,Summary!B459,Unloader!AD:AD)+SUMIF(Unloader!B:B,Summary!B459,Unloader!BR:BR)+SUMIF(Unloader!B:B,Summary!B459,Unloader!BN:BN)</f>
        <v>0</v>
      </c>
      <c r="AL459" s="49">
        <f>SUMIF(C$2:C459,C459,AJ$2:AJ459)</f>
        <v>15.416666666666666</v>
      </c>
      <c r="AM459" s="49">
        <f>SUMIF(C$2:C459,C459,AK$2:AK459)</f>
        <v>1.0868055555555556</v>
      </c>
      <c r="AN459" s="37">
        <f t="shared" si="190"/>
        <v>1422.0392536951783</v>
      </c>
      <c r="AO459" s="37">
        <f>SUM(AJ$2:AJ459)</f>
        <v>155.96458333333337</v>
      </c>
      <c r="AP459" s="37">
        <f>SUM(AK$2:AK459)</f>
        <v>13.888194444444437</v>
      </c>
      <c r="AQ459" s="37">
        <f t="shared" si="191"/>
        <v>1469.5404467471526</v>
      </c>
    </row>
    <row r="460" spans="1:43">
      <c r="A460" s="166">
        <f t="shared" si="193"/>
        <v>459</v>
      </c>
      <c r="B460" s="478">
        <f t="shared" si="193"/>
        <v>41092</v>
      </c>
      <c r="C460" s="42">
        <f t="shared" si="173"/>
        <v>7</v>
      </c>
      <c r="D460" s="170">
        <f>COUNTIF('Rake Load'!C:C,Summary!B460)</f>
        <v>0</v>
      </c>
      <c r="E460" s="170">
        <f>SUMIF('Rake Load'!C:C,B460,'Rake Load'!K:K)</f>
        <v>0</v>
      </c>
      <c r="F460" s="44">
        <f>SUMIF('Rake Load'!C:C,B460,'Rake Load'!AZ:AZ)</f>
        <v>0</v>
      </c>
      <c r="G460" s="44" t="e">
        <f t="shared" si="174"/>
        <v>#DIV/0!</v>
      </c>
      <c r="H460" s="45" t="e">
        <f t="shared" si="175"/>
        <v>#DIV/0!</v>
      </c>
      <c r="I460" s="45" t="e">
        <f t="shared" si="176"/>
        <v>#DIV/0!</v>
      </c>
      <c r="J460" s="44">
        <f>SUMIF('Rake Load'!C:C,B460,'Rake Load'!DK:DK)</f>
        <v>0</v>
      </c>
      <c r="K460" s="50">
        <f t="shared" si="177"/>
        <v>0</v>
      </c>
      <c r="L460" s="50" t="e">
        <f t="shared" si="178"/>
        <v>#DIV/0!</v>
      </c>
      <c r="M460" s="59" t="e">
        <f t="shared" si="179"/>
        <v>#DIV/0!</v>
      </c>
      <c r="N460" s="59" t="e">
        <f t="shared" si="180"/>
        <v>#DIV/0!</v>
      </c>
      <c r="O460" s="480">
        <f>SUMIF(C$2:C460,C460,D$2:D460)</f>
        <v>63</v>
      </c>
      <c r="P460" s="42">
        <f>SUMIF(C$2:C460,C460,F$2:F460)</f>
        <v>9.0180555555555575</v>
      </c>
      <c r="Q460" s="46">
        <f t="shared" si="181"/>
        <v>0.14314373897707233</v>
      </c>
      <c r="R460" s="45">
        <f t="shared" si="182"/>
        <v>3</v>
      </c>
      <c r="S460" s="45">
        <f t="shared" si="183"/>
        <v>26</v>
      </c>
      <c r="T460" s="480">
        <f>SUM(D$2:D460)</f>
        <v>1165</v>
      </c>
      <c r="U460" s="47">
        <f>SUMIF(C$2:C460,C460,E$2:E460)</f>
        <v>219851.80999999994</v>
      </c>
      <c r="V460" s="47">
        <f>SUM(E$2:E460)</f>
        <v>4135631.2860000012</v>
      </c>
      <c r="W460" s="52">
        <f>SUM(F$2:F460)</f>
        <v>40857.731944444473</v>
      </c>
      <c r="X460" s="52">
        <f t="shared" si="184"/>
        <v>35.071014544587527</v>
      </c>
      <c r="Y460" s="45">
        <f t="shared" si="185"/>
        <v>1</v>
      </c>
      <c r="Z460" s="45">
        <f t="shared" si="186"/>
        <v>42</v>
      </c>
      <c r="AA460" s="47">
        <f>SUMIF('Rake Load'!C:C,Summary!B460,'Rake Load'!CA:CA)</f>
        <v>0</v>
      </c>
      <c r="AB460" s="47">
        <f>SUMIF(C$2:C460,C460,AA$2:AA460)</f>
        <v>23.051388888888891</v>
      </c>
      <c r="AC460" s="47">
        <f>SUM(AA$2:AA460)</f>
        <v>414.86111111113433</v>
      </c>
      <c r="AD460" s="52" t="e">
        <f t="shared" si="187"/>
        <v>#DIV/0!</v>
      </c>
      <c r="AE460" s="52">
        <f t="shared" si="188"/>
        <v>0.36589506172839509</v>
      </c>
      <c r="AF460" s="52">
        <f t="shared" si="189"/>
        <v>0.35610395803530842</v>
      </c>
      <c r="AG460" s="47">
        <f>SUMIF(Unloader!B:B,Summary!B460,Unloader!M:M)</f>
        <v>0</v>
      </c>
      <c r="AH460" s="47">
        <f>SUMIF(C$2:C460,C460,AG$2:AG460)</f>
        <v>489063</v>
      </c>
      <c r="AI460" s="47">
        <f>SUM(AG$2:AG460)</f>
        <v>5010888</v>
      </c>
      <c r="AJ460" s="49">
        <f>SUMIF(Unloader!B:B,Summary!B460,Unloader!W:W)</f>
        <v>0</v>
      </c>
      <c r="AK460" s="49">
        <f>SUMIF(Unloader!B:B,Summary!B460,Unloader!AD:AD)+SUMIF(Unloader!B:B,Summary!B460,Unloader!BR:BR)+SUMIF(Unloader!B:B,Summary!B460,Unloader!BN:BN)</f>
        <v>0</v>
      </c>
      <c r="AL460" s="49">
        <f>SUMIF(C$2:C460,C460,AJ$2:AJ460)</f>
        <v>15.416666666666666</v>
      </c>
      <c r="AM460" s="49">
        <f>SUMIF(C$2:C460,C460,AK$2:AK460)</f>
        <v>1.0868055555555556</v>
      </c>
      <c r="AN460" s="37">
        <f t="shared" si="190"/>
        <v>1422.0392536951783</v>
      </c>
      <c r="AO460" s="37">
        <f>SUM(AJ$2:AJ460)</f>
        <v>155.96458333333337</v>
      </c>
      <c r="AP460" s="37">
        <f>SUM(AK$2:AK460)</f>
        <v>13.888194444444437</v>
      </c>
      <c r="AQ460" s="37">
        <f t="shared" si="191"/>
        <v>1469.5404467471526</v>
      </c>
    </row>
    <row r="461" spans="1:43">
      <c r="A461" s="166">
        <f t="shared" si="193"/>
        <v>460</v>
      </c>
      <c r="B461" s="478">
        <f t="shared" si="193"/>
        <v>41093</v>
      </c>
      <c r="C461" s="42">
        <f t="shared" si="173"/>
        <v>7</v>
      </c>
      <c r="D461" s="170">
        <f>COUNTIF('Rake Load'!C:C,Summary!B461)</f>
        <v>0</v>
      </c>
      <c r="E461" s="170">
        <f>SUMIF('Rake Load'!C:C,B461,'Rake Load'!K:K)</f>
        <v>0</v>
      </c>
      <c r="F461" s="44">
        <f>SUMIF('Rake Load'!C:C,B461,'Rake Load'!AZ:AZ)</f>
        <v>0</v>
      </c>
      <c r="G461" s="44" t="e">
        <f t="shared" si="174"/>
        <v>#DIV/0!</v>
      </c>
      <c r="H461" s="45" t="e">
        <f t="shared" si="175"/>
        <v>#DIV/0!</v>
      </c>
      <c r="I461" s="45" t="e">
        <f t="shared" si="176"/>
        <v>#DIV/0!</v>
      </c>
      <c r="J461" s="44">
        <f>SUMIF('Rake Load'!C:C,B461,'Rake Load'!DK:DK)</f>
        <v>0</v>
      </c>
      <c r="K461" s="50">
        <f t="shared" si="177"/>
        <v>0</v>
      </c>
      <c r="L461" s="50" t="e">
        <f t="shared" si="178"/>
        <v>#DIV/0!</v>
      </c>
      <c r="M461" s="59" t="e">
        <f t="shared" si="179"/>
        <v>#DIV/0!</v>
      </c>
      <c r="N461" s="59" t="e">
        <f t="shared" si="180"/>
        <v>#DIV/0!</v>
      </c>
      <c r="O461" s="480">
        <f>SUMIF(C$2:C461,C461,D$2:D461)</f>
        <v>63</v>
      </c>
      <c r="P461" s="42">
        <f>SUMIF(C$2:C461,C461,F$2:F461)</f>
        <v>9.0180555555555575</v>
      </c>
      <c r="Q461" s="46">
        <f t="shared" si="181"/>
        <v>0.14314373897707233</v>
      </c>
      <c r="R461" s="45">
        <f t="shared" si="182"/>
        <v>3</v>
      </c>
      <c r="S461" s="45">
        <f t="shared" si="183"/>
        <v>26</v>
      </c>
      <c r="T461" s="480">
        <f>SUM(D$2:D461)</f>
        <v>1165</v>
      </c>
      <c r="U461" s="47">
        <f>SUMIF(C$2:C461,C461,E$2:E461)</f>
        <v>219851.80999999994</v>
      </c>
      <c r="V461" s="47">
        <f>SUM(E$2:E461)</f>
        <v>4135631.2860000012</v>
      </c>
      <c r="W461" s="52">
        <f>SUM(F$2:F461)</f>
        <v>40857.731944444473</v>
      </c>
      <c r="X461" s="52">
        <f t="shared" si="184"/>
        <v>35.071014544587527</v>
      </c>
      <c r="Y461" s="45">
        <f t="shared" si="185"/>
        <v>1</v>
      </c>
      <c r="Z461" s="45">
        <f t="shared" si="186"/>
        <v>42</v>
      </c>
      <c r="AA461" s="47">
        <f>SUMIF('Rake Load'!C:C,Summary!B461,'Rake Load'!CA:CA)</f>
        <v>0</v>
      </c>
      <c r="AB461" s="47">
        <f>SUMIF(C$2:C461,C461,AA$2:AA461)</f>
        <v>23.051388888888891</v>
      </c>
      <c r="AC461" s="47">
        <f>SUM(AA$2:AA461)</f>
        <v>414.86111111113433</v>
      </c>
      <c r="AD461" s="52" t="e">
        <f t="shared" si="187"/>
        <v>#DIV/0!</v>
      </c>
      <c r="AE461" s="52">
        <f t="shared" si="188"/>
        <v>0.36589506172839509</v>
      </c>
      <c r="AF461" s="52">
        <f t="shared" si="189"/>
        <v>0.35610395803530842</v>
      </c>
      <c r="AG461" s="47">
        <f>SUMIF(Unloader!B:B,Summary!B461,Unloader!M:M)</f>
        <v>0</v>
      </c>
      <c r="AH461" s="47">
        <f>SUMIF(C$2:C461,C461,AG$2:AG461)</f>
        <v>489063</v>
      </c>
      <c r="AI461" s="47">
        <f>SUM(AG$2:AG461)</f>
        <v>5010888</v>
      </c>
      <c r="AJ461" s="49">
        <f>SUMIF(Unloader!B:B,Summary!B461,Unloader!W:W)</f>
        <v>0</v>
      </c>
      <c r="AK461" s="49">
        <f>SUMIF(Unloader!B:B,Summary!B461,Unloader!AD:AD)+SUMIF(Unloader!B:B,Summary!B461,Unloader!BR:BR)+SUMIF(Unloader!B:B,Summary!B461,Unloader!BN:BN)</f>
        <v>0</v>
      </c>
      <c r="AL461" s="49">
        <f>SUMIF(C$2:C461,C461,AJ$2:AJ461)</f>
        <v>15.416666666666666</v>
      </c>
      <c r="AM461" s="49">
        <f>SUMIF(C$2:C461,C461,AK$2:AK461)</f>
        <v>1.0868055555555556</v>
      </c>
      <c r="AN461" s="37">
        <f t="shared" si="190"/>
        <v>1422.0392536951783</v>
      </c>
      <c r="AO461" s="37">
        <f>SUM(AJ$2:AJ461)</f>
        <v>155.96458333333337</v>
      </c>
      <c r="AP461" s="37">
        <f>SUM(AK$2:AK461)</f>
        <v>13.888194444444437</v>
      </c>
      <c r="AQ461" s="37">
        <f t="shared" si="191"/>
        <v>1469.5404467471526</v>
      </c>
    </row>
    <row r="462" spans="1:43">
      <c r="A462" s="166">
        <f t="shared" si="193"/>
        <v>461</v>
      </c>
      <c r="B462" s="478">
        <f t="shared" si="193"/>
        <v>41094</v>
      </c>
      <c r="C462" s="42">
        <f t="shared" si="173"/>
        <v>7</v>
      </c>
      <c r="D462" s="170">
        <f>COUNTIF('Rake Load'!C:C,Summary!B462)</f>
        <v>0</v>
      </c>
      <c r="E462" s="170">
        <f>SUMIF('Rake Load'!C:C,B462,'Rake Load'!K:K)</f>
        <v>0</v>
      </c>
      <c r="F462" s="44">
        <f>SUMIF('Rake Load'!C:C,B462,'Rake Load'!AZ:AZ)</f>
        <v>0</v>
      </c>
      <c r="G462" s="44" t="e">
        <f t="shared" si="174"/>
        <v>#DIV/0!</v>
      </c>
      <c r="H462" s="45" t="e">
        <f t="shared" si="175"/>
        <v>#DIV/0!</v>
      </c>
      <c r="I462" s="45" t="e">
        <f t="shared" si="176"/>
        <v>#DIV/0!</v>
      </c>
      <c r="J462" s="44">
        <f>SUMIF('Rake Load'!C:C,B462,'Rake Load'!DK:DK)</f>
        <v>0</v>
      </c>
      <c r="K462" s="50">
        <f t="shared" si="177"/>
        <v>0</v>
      </c>
      <c r="L462" s="50" t="e">
        <f t="shared" si="178"/>
        <v>#DIV/0!</v>
      </c>
      <c r="M462" s="59" t="e">
        <f t="shared" si="179"/>
        <v>#DIV/0!</v>
      </c>
      <c r="N462" s="59" t="e">
        <f t="shared" si="180"/>
        <v>#DIV/0!</v>
      </c>
      <c r="O462" s="480">
        <f>SUMIF(C$2:C462,C462,D$2:D462)</f>
        <v>63</v>
      </c>
      <c r="P462" s="42">
        <f>SUMIF(C$2:C462,C462,F$2:F462)</f>
        <v>9.0180555555555575</v>
      </c>
      <c r="Q462" s="46">
        <f t="shared" si="181"/>
        <v>0.14314373897707233</v>
      </c>
      <c r="R462" s="45">
        <f t="shared" si="182"/>
        <v>3</v>
      </c>
      <c r="S462" s="45">
        <f t="shared" si="183"/>
        <v>26</v>
      </c>
      <c r="T462" s="480">
        <f>SUM(D$2:D462)</f>
        <v>1165</v>
      </c>
      <c r="U462" s="47">
        <f>SUMIF(C$2:C462,C462,E$2:E462)</f>
        <v>219851.80999999994</v>
      </c>
      <c r="V462" s="47">
        <f>SUM(E$2:E462)</f>
        <v>4135631.2860000012</v>
      </c>
      <c r="W462" s="52">
        <f>SUM(F$2:F462)</f>
        <v>40857.731944444473</v>
      </c>
      <c r="X462" s="52">
        <f t="shared" si="184"/>
        <v>35.071014544587527</v>
      </c>
      <c r="Y462" s="45">
        <f t="shared" si="185"/>
        <v>1</v>
      </c>
      <c r="Z462" s="45">
        <f t="shared" si="186"/>
        <v>42</v>
      </c>
      <c r="AA462" s="47">
        <f>SUMIF('Rake Load'!C:C,Summary!B462,'Rake Load'!CA:CA)</f>
        <v>0</v>
      </c>
      <c r="AB462" s="47">
        <f>SUMIF(C$2:C462,C462,AA$2:AA462)</f>
        <v>23.051388888888891</v>
      </c>
      <c r="AC462" s="47">
        <f>SUM(AA$2:AA462)</f>
        <v>414.86111111113433</v>
      </c>
      <c r="AD462" s="52" t="e">
        <f t="shared" si="187"/>
        <v>#DIV/0!</v>
      </c>
      <c r="AE462" s="52">
        <f t="shared" si="188"/>
        <v>0.36589506172839509</v>
      </c>
      <c r="AF462" s="52">
        <f t="shared" si="189"/>
        <v>0.35610395803530842</v>
      </c>
      <c r="AG462" s="47">
        <f>SUMIF(Unloader!B:B,Summary!B462,Unloader!M:M)</f>
        <v>0</v>
      </c>
      <c r="AH462" s="47">
        <f>SUMIF(C$2:C462,C462,AG$2:AG462)</f>
        <v>489063</v>
      </c>
      <c r="AI462" s="47">
        <f>SUM(AG$2:AG462)</f>
        <v>5010888</v>
      </c>
      <c r="AJ462" s="49">
        <f>SUMIF(Unloader!B:B,Summary!B462,Unloader!W:W)</f>
        <v>0</v>
      </c>
      <c r="AK462" s="49">
        <f>SUMIF(Unloader!B:B,Summary!B462,Unloader!AD:AD)+SUMIF(Unloader!B:B,Summary!B462,Unloader!BR:BR)+SUMIF(Unloader!B:B,Summary!B462,Unloader!BN:BN)</f>
        <v>0</v>
      </c>
      <c r="AL462" s="49">
        <f>SUMIF(C$2:C462,C462,AJ$2:AJ462)</f>
        <v>15.416666666666666</v>
      </c>
      <c r="AM462" s="49">
        <f>SUMIF(C$2:C462,C462,AK$2:AK462)</f>
        <v>1.0868055555555556</v>
      </c>
      <c r="AN462" s="37">
        <f t="shared" si="190"/>
        <v>1422.0392536951783</v>
      </c>
      <c r="AO462" s="37">
        <f>SUM(AJ$2:AJ462)</f>
        <v>155.96458333333337</v>
      </c>
      <c r="AP462" s="37">
        <f>SUM(AK$2:AK462)</f>
        <v>13.888194444444437</v>
      </c>
      <c r="AQ462" s="37">
        <f t="shared" si="191"/>
        <v>1469.5404467471526</v>
      </c>
    </row>
    <row r="463" spans="1:43">
      <c r="A463" s="166">
        <f t="shared" si="193"/>
        <v>462</v>
      </c>
      <c r="B463" s="478">
        <f t="shared" si="193"/>
        <v>41095</v>
      </c>
      <c r="C463" s="42">
        <f t="shared" si="173"/>
        <v>7</v>
      </c>
      <c r="D463" s="170">
        <f>COUNTIF('Rake Load'!C:C,Summary!B463)</f>
        <v>0</v>
      </c>
      <c r="E463" s="170">
        <f>SUMIF('Rake Load'!C:C,B463,'Rake Load'!K:K)</f>
        <v>0</v>
      </c>
      <c r="F463" s="44">
        <f>SUMIF('Rake Load'!C:C,B463,'Rake Load'!AZ:AZ)</f>
        <v>0</v>
      </c>
      <c r="G463" s="44" t="e">
        <f t="shared" si="174"/>
        <v>#DIV/0!</v>
      </c>
      <c r="H463" s="45" t="e">
        <f t="shared" si="175"/>
        <v>#DIV/0!</v>
      </c>
      <c r="I463" s="45" t="e">
        <f t="shared" si="176"/>
        <v>#DIV/0!</v>
      </c>
      <c r="J463" s="44">
        <f>SUMIF('Rake Load'!C:C,B463,'Rake Load'!DK:DK)</f>
        <v>0</v>
      </c>
      <c r="K463" s="50">
        <f t="shared" si="177"/>
        <v>0</v>
      </c>
      <c r="L463" s="50" t="e">
        <f t="shared" si="178"/>
        <v>#DIV/0!</v>
      </c>
      <c r="M463" s="59" t="e">
        <f t="shared" si="179"/>
        <v>#DIV/0!</v>
      </c>
      <c r="N463" s="59" t="e">
        <f t="shared" si="180"/>
        <v>#DIV/0!</v>
      </c>
      <c r="O463" s="480">
        <f>SUMIF(C$2:C463,C463,D$2:D463)</f>
        <v>63</v>
      </c>
      <c r="P463" s="42">
        <f>SUMIF(C$2:C463,C463,F$2:F463)</f>
        <v>9.0180555555555575</v>
      </c>
      <c r="Q463" s="46">
        <f t="shared" si="181"/>
        <v>0.14314373897707233</v>
      </c>
      <c r="R463" s="45">
        <f t="shared" si="182"/>
        <v>3</v>
      </c>
      <c r="S463" s="45">
        <f t="shared" si="183"/>
        <v>26</v>
      </c>
      <c r="T463" s="480">
        <f>SUM(D$2:D463)</f>
        <v>1165</v>
      </c>
      <c r="U463" s="47">
        <f>SUMIF(C$2:C463,C463,E$2:E463)</f>
        <v>219851.80999999994</v>
      </c>
      <c r="V463" s="47">
        <f>SUM(E$2:E463)</f>
        <v>4135631.2860000012</v>
      </c>
      <c r="W463" s="52">
        <f>SUM(F$2:F463)</f>
        <v>40857.731944444473</v>
      </c>
      <c r="X463" s="52">
        <f t="shared" si="184"/>
        <v>35.071014544587527</v>
      </c>
      <c r="Y463" s="45">
        <f t="shared" si="185"/>
        <v>1</v>
      </c>
      <c r="Z463" s="45">
        <f t="shared" si="186"/>
        <v>42</v>
      </c>
      <c r="AA463" s="47">
        <f>SUMIF('Rake Load'!C:C,Summary!B463,'Rake Load'!CA:CA)</f>
        <v>0</v>
      </c>
      <c r="AB463" s="47">
        <f>SUMIF(C$2:C463,C463,AA$2:AA463)</f>
        <v>23.051388888888891</v>
      </c>
      <c r="AC463" s="47">
        <f>SUM(AA$2:AA463)</f>
        <v>414.86111111113433</v>
      </c>
      <c r="AD463" s="52" t="e">
        <f t="shared" si="187"/>
        <v>#DIV/0!</v>
      </c>
      <c r="AE463" s="52">
        <f t="shared" si="188"/>
        <v>0.36589506172839509</v>
      </c>
      <c r="AF463" s="52">
        <f t="shared" si="189"/>
        <v>0.35610395803530842</v>
      </c>
      <c r="AG463" s="47">
        <f>SUMIF(Unloader!B:B,Summary!B463,Unloader!M:M)</f>
        <v>0</v>
      </c>
      <c r="AH463" s="47">
        <f>SUMIF(C$2:C463,C463,AG$2:AG463)</f>
        <v>489063</v>
      </c>
      <c r="AI463" s="47">
        <f>SUM(AG$2:AG463)</f>
        <v>5010888</v>
      </c>
      <c r="AJ463" s="49">
        <f>SUMIF(Unloader!B:B,Summary!B463,Unloader!W:W)</f>
        <v>0</v>
      </c>
      <c r="AK463" s="49">
        <f>SUMIF(Unloader!B:B,Summary!B463,Unloader!AD:AD)+SUMIF(Unloader!B:B,Summary!B463,Unloader!BR:BR)+SUMIF(Unloader!B:B,Summary!B463,Unloader!BN:BN)</f>
        <v>0</v>
      </c>
      <c r="AL463" s="49">
        <f>SUMIF(C$2:C463,C463,AJ$2:AJ463)</f>
        <v>15.416666666666666</v>
      </c>
      <c r="AM463" s="49">
        <f>SUMIF(C$2:C463,C463,AK$2:AK463)</f>
        <v>1.0868055555555556</v>
      </c>
      <c r="AN463" s="37">
        <f t="shared" si="190"/>
        <v>1422.0392536951783</v>
      </c>
      <c r="AO463" s="37">
        <f>SUM(AJ$2:AJ463)</f>
        <v>155.96458333333337</v>
      </c>
      <c r="AP463" s="37">
        <f>SUM(AK$2:AK463)</f>
        <v>13.888194444444437</v>
      </c>
      <c r="AQ463" s="37">
        <f t="shared" si="191"/>
        <v>1469.5404467471526</v>
      </c>
    </row>
    <row r="464" spans="1:43">
      <c r="A464" s="166">
        <f t="shared" si="193"/>
        <v>463</v>
      </c>
      <c r="B464" s="478">
        <f t="shared" si="193"/>
        <v>41096</v>
      </c>
      <c r="C464" s="42">
        <f t="shared" si="173"/>
        <v>7</v>
      </c>
      <c r="D464" s="170">
        <f>COUNTIF('Rake Load'!C:C,Summary!B464)</f>
        <v>0</v>
      </c>
      <c r="E464" s="170">
        <f>SUMIF('Rake Load'!C:C,B464,'Rake Load'!K:K)</f>
        <v>0</v>
      </c>
      <c r="F464" s="44">
        <f>SUMIF('Rake Load'!C:C,B464,'Rake Load'!AZ:AZ)</f>
        <v>0</v>
      </c>
      <c r="G464" s="44" t="e">
        <f t="shared" si="174"/>
        <v>#DIV/0!</v>
      </c>
      <c r="H464" s="45" t="e">
        <f t="shared" si="175"/>
        <v>#DIV/0!</v>
      </c>
      <c r="I464" s="45" t="e">
        <f t="shared" si="176"/>
        <v>#DIV/0!</v>
      </c>
      <c r="J464" s="44">
        <f>SUMIF('Rake Load'!C:C,B464,'Rake Load'!DK:DK)</f>
        <v>0</v>
      </c>
      <c r="K464" s="50">
        <f t="shared" si="177"/>
        <v>0</v>
      </c>
      <c r="L464" s="50" t="e">
        <f t="shared" si="178"/>
        <v>#DIV/0!</v>
      </c>
      <c r="M464" s="59" t="e">
        <f t="shared" si="179"/>
        <v>#DIV/0!</v>
      </c>
      <c r="N464" s="59" t="e">
        <f t="shared" si="180"/>
        <v>#DIV/0!</v>
      </c>
      <c r="O464" s="480">
        <f>SUMIF(C$2:C464,C464,D$2:D464)</f>
        <v>63</v>
      </c>
      <c r="P464" s="42">
        <f>SUMIF(C$2:C464,C464,F$2:F464)</f>
        <v>9.0180555555555575</v>
      </c>
      <c r="Q464" s="46">
        <f t="shared" si="181"/>
        <v>0.14314373897707233</v>
      </c>
      <c r="R464" s="45">
        <f t="shared" si="182"/>
        <v>3</v>
      </c>
      <c r="S464" s="45">
        <f t="shared" si="183"/>
        <v>26</v>
      </c>
      <c r="T464" s="480">
        <f>SUM(D$2:D464)</f>
        <v>1165</v>
      </c>
      <c r="U464" s="47">
        <f>SUMIF(C$2:C464,C464,E$2:E464)</f>
        <v>219851.80999999994</v>
      </c>
      <c r="V464" s="47">
        <f>SUM(E$2:E464)</f>
        <v>4135631.2860000012</v>
      </c>
      <c r="W464" s="52">
        <f>SUM(F$2:F464)</f>
        <v>40857.731944444473</v>
      </c>
      <c r="X464" s="52">
        <f t="shared" si="184"/>
        <v>35.071014544587527</v>
      </c>
      <c r="Y464" s="45">
        <f t="shared" si="185"/>
        <v>1</v>
      </c>
      <c r="Z464" s="45">
        <f t="shared" si="186"/>
        <v>42</v>
      </c>
      <c r="AA464" s="47">
        <f>SUMIF('Rake Load'!C:C,Summary!B464,'Rake Load'!CA:CA)</f>
        <v>0</v>
      </c>
      <c r="AB464" s="47">
        <f>SUMIF(C$2:C464,C464,AA$2:AA464)</f>
        <v>23.051388888888891</v>
      </c>
      <c r="AC464" s="47">
        <f>SUM(AA$2:AA464)</f>
        <v>414.86111111113433</v>
      </c>
      <c r="AD464" s="52" t="e">
        <f t="shared" si="187"/>
        <v>#DIV/0!</v>
      </c>
      <c r="AE464" s="52">
        <f t="shared" si="188"/>
        <v>0.36589506172839509</v>
      </c>
      <c r="AF464" s="52">
        <f t="shared" si="189"/>
        <v>0.35610395803530842</v>
      </c>
      <c r="AG464" s="47">
        <f>SUMIF(Unloader!B:B,Summary!B464,Unloader!M:M)</f>
        <v>0</v>
      </c>
      <c r="AH464" s="47">
        <f>SUMIF(C$2:C464,C464,AG$2:AG464)</f>
        <v>489063</v>
      </c>
      <c r="AI464" s="47">
        <f>SUM(AG$2:AG464)</f>
        <v>5010888</v>
      </c>
      <c r="AJ464" s="49">
        <f>SUMIF(Unloader!B:B,Summary!B464,Unloader!W:W)</f>
        <v>0</v>
      </c>
      <c r="AK464" s="49">
        <f>SUMIF(Unloader!B:B,Summary!B464,Unloader!AD:AD)+SUMIF(Unloader!B:B,Summary!B464,Unloader!BR:BR)+SUMIF(Unloader!B:B,Summary!B464,Unloader!BN:BN)</f>
        <v>0</v>
      </c>
      <c r="AL464" s="49">
        <f>SUMIF(C$2:C464,C464,AJ$2:AJ464)</f>
        <v>15.416666666666666</v>
      </c>
      <c r="AM464" s="49">
        <f>SUMIF(C$2:C464,C464,AK$2:AK464)</f>
        <v>1.0868055555555556</v>
      </c>
      <c r="AN464" s="37">
        <f t="shared" si="190"/>
        <v>1422.0392536951783</v>
      </c>
      <c r="AO464" s="37">
        <f>SUM(AJ$2:AJ464)</f>
        <v>155.96458333333337</v>
      </c>
      <c r="AP464" s="37">
        <f>SUM(AK$2:AK464)</f>
        <v>13.888194444444437</v>
      </c>
      <c r="AQ464" s="37">
        <f t="shared" si="191"/>
        <v>1469.5404467471526</v>
      </c>
    </row>
    <row r="465" spans="1:43">
      <c r="A465" s="166">
        <f t="shared" si="193"/>
        <v>464</v>
      </c>
      <c r="B465" s="478">
        <f t="shared" si="193"/>
        <v>41097</v>
      </c>
      <c r="C465" s="42">
        <f t="shared" si="173"/>
        <v>7</v>
      </c>
      <c r="D465" s="170">
        <f>COUNTIF('Rake Load'!C:C,Summary!B465)</f>
        <v>0</v>
      </c>
      <c r="E465" s="170">
        <f>SUMIF('Rake Load'!C:C,B465,'Rake Load'!K:K)</f>
        <v>0</v>
      </c>
      <c r="F465" s="44">
        <f>SUMIF('Rake Load'!C:C,B465,'Rake Load'!AZ:AZ)</f>
        <v>0</v>
      </c>
      <c r="G465" s="44" t="e">
        <f t="shared" si="174"/>
        <v>#DIV/0!</v>
      </c>
      <c r="H465" s="45" t="e">
        <f t="shared" si="175"/>
        <v>#DIV/0!</v>
      </c>
      <c r="I465" s="45" t="e">
        <f t="shared" si="176"/>
        <v>#DIV/0!</v>
      </c>
      <c r="J465" s="44">
        <f>SUMIF('Rake Load'!C:C,B465,'Rake Load'!DK:DK)</f>
        <v>0</v>
      </c>
      <c r="K465" s="50">
        <f t="shared" si="177"/>
        <v>0</v>
      </c>
      <c r="L465" s="50" t="e">
        <f t="shared" si="178"/>
        <v>#DIV/0!</v>
      </c>
      <c r="M465" s="59" t="e">
        <f t="shared" si="179"/>
        <v>#DIV/0!</v>
      </c>
      <c r="N465" s="59" t="e">
        <f t="shared" si="180"/>
        <v>#DIV/0!</v>
      </c>
      <c r="O465" s="480">
        <f>SUMIF(C$2:C465,C465,D$2:D465)</f>
        <v>63</v>
      </c>
      <c r="P465" s="42">
        <f>SUMIF(C$2:C465,C465,F$2:F465)</f>
        <v>9.0180555555555575</v>
      </c>
      <c r="Q465" s="46">
        <f t="shared" si="181"/>
        <v>0.14314373897707233</v>
      </c>
      <c r="R465" s="45">
        <f t="shared" si="182"/>
        <v>3</v>
      </c>
      <c r="S465" s="45">
        <f t="shared" si="183"/>
        <v>26</v>
      </c>
      <c r="T465" s="480">
        <f>SUM(D$2:D465)</f>
        <v>1165</v>
      </c>
      <c r="U465" s="47">
        <f>SUMIF(C$2:C465,C465,E$2:E465)</f>
        <v>219851.80999999994</v>
      </c>
      <c r="V465" s="47">
        <f>SUM(E$2:E465)</f>
        <v>4135631.2860000012</v>
      </c>
      <c r="W465" s="52">
        <f>SUM(F$2:F465)</f>
        <v>40857.731944444473</v>
      </c>
      <c r="X465" s="52">
        <f t="shared" si="184"/>
        <v>35.071014544587527</v>
      </c>
      <c r="Y465" s="45">
        <f t="shared" si="185"/>
        <v>1</v>
      </c>
      <c r="Z465" s="45">
        <f t="shared" si="186"/>
        <v>42</v>
      </c>
      <c r="AA465" s="47">
        <f>SUMIF('Rake Load'!C:C,Summary!B465,'Rake Load'!CA:CA)</f>
        <v>0</v>
      </c>
      <c r="AB465" s="47">
        <f>SUMIF(C$2:C465,C465,AA$2:AA465)</f>
        <v>23.051388888888891</v>
      </c>
      <c r="AC465" s="47">
        <f>SUM(AA$2:AA465)</f>
        <v>414.86111111113433</v>
      </c>
      <c r="AD465" s="52" t="e">
        <f t="shared" si="187"/>
        <v>#DIV/0!</v>
      </c>
      <c r="AE465" s="52">
        <f t="shared" si="188"/>
        <v>0.36589506172839509</v>
      </c>
      <c r="AF465" s="52">
        <f t="shared" si="189"/>
        <v>0.35610395803530842</v>
      </c>
      <c r="AG465" s="47">
        <f>SUMIF(Unloader!B:B,Summary!B465,Unloader!M:M)</f>
        <v>0</v>
      </c>
      <c r="AH465" s="47">
        <f>SUMIF(C$2:C465,C465,AG$2:AG465)</f>
        <v>489063</v>
      </c>
      <c r="AI465" s="47">
        <f>SUM(AG$2:AG465)</f>
        <v>5010888</v>
      </c>
      <c r="AJ465" s="49">
        <f>SUMIF(Unloader!B:B,Summary!B465,Unloader!W:W)</f>
        <v>0</v>
      </c>
      <c r="AK465" s="49">
        <f>SUMIF(Unloader!B:B,Summary!B465,Unloader!AD:AD)+SUMIF(Unloader!B:B,Summary!B465,Unloader!BR:BR)+SUMIF(Unloader!B:B,Summary!B465,Unloader!BN:BN)</f>
        <v>0</v>
      </c>
      <c r="AL465" s="49">
        <f>SUMIF(C$2:C465,C465,AJ$2:AJ465)</f>
        <v>15.416666666666666</v>
      </c>
      <c r="AM465" s="49">
        <f>SUMIF(C$2:C465,C465,AK$2:AK465)</f>
        <v>1.0868055555555556</v>
      </c>
      <c r="AN465" s="37">
        <f t="shared" si="190"/>
        <v>1422.0392536951783</v>
      </c>
      <c r="AO465" s="37">
        <f>SUM(AJ$2:AJ465)</f>
        <v>155.96458333333337</v>
      </c>
      <c r="AP465" s="37">
        <f>SUM(AK$2:AK465)</f>
        <v>13.888194444444437</v>
      </c>
      <c r="AQ465" s="37">
        <f t="shared" si="191"/>
        <v>1469.5404467471526</v>
      </c>
    </row>
    <row r="466" spans="1:43">
      <c r="A466" s="166">
        <f t="shared" si="193"/>
        <v>465</v>
      </c>
      <c r="B466" s="478">
        <f t="shared" si="193"/>
        <v>41098</v>
      </c>
      <c r="C466" s="42">
        <f t="shared" si="173"/>
        <v>7</v>
      </c>
      <c r="D466" s="170">
        <f>COUNTIF('Rake Load'!C:C,Summary!B466)</f>
        <v>0</v>
      </c>
      <c r="E466" s="170">
        <f>SUMIF('Rake Load'!C:C,B466,'Rake Load'!K:K)</f>
        <v>0</v>
      </c>
      <c r="F466" s="44">
        <f>SUMIF('Rake Load'!C:C,B466,'Rake Load'!AZ:AZ)</f>
        <v>0</v>
      </c>
      <c r="G466" s="44" t="e">
        <f t="shared" si="174"/>
        <v>#DIV/0!</v>
      </c>
      <c r="H466" s="45" t="e">
        <f t="shared" si="175"/>
        <v>#DIV/0!</v>
      </c>
      <c r="I466" s="45" t="e">
        <f t="shared" si="176"/>
        <v>#DIV/0!</v>
      </c>
      <c r="J466" s="44">
        <f>SUMIF('Rake Load'!C:C,B466,'Rake Load'!DK:DK)</f>
        <v>0</v>
      </c>
      <c r="K466" s="50">
        <f t="shared" si="177"/>
        <v>0</v>
      </c>
      <c r="L466" s="50" t="e">
        <f t="shared" si="178"/>
        <v>#DIV/0!</v>
      </c>
      <c r="M466" s="59" t="e">
        <f t="shared" si="179"/>
        <v>#DIV/0!</v>
      </c>
      <c r="N466" s="59" t="e">
        <f t="shared" si="180"/>
        <v>#DIV/0!</v>
      </c>
      <c r="O466" s="480">
        <f>SUMIF(C$2:C466,C466,D$2:D466)</f>
        <v>63</v>
      </c>
      <c r="P466" s="42">
        <f>SUMIF(C$2:C466,C466,F$2:F466)</f>
        <v>9.0180555555555575</v>
      </c>
      <c r="Q466" s="46">
        <f t="shared" si="181"/>
        <v>0.14314373897707233</v>
      </c>
      <c r="R466" s="45">
        <f t="shared" si="182"/>
        <v>3</v>
      </c>
      <c r="S466" s="45">
        <f t="shared" si="183"/>
        <v>26</v>
      </c>
      <c r="T466" s="480">
        <f>SUM(D$2:D466)</f>
        <v>1165</v>
      </c>
      <c r="U466" s="47">
        <f>SUMIF(C$2:C466,C466,E$2:E466)</f>
        <v>219851.80999999994</v>
      </c>
      <c r="V466" s="47">
        <f>SUM(E$2:E466)</f>
        <v>4135631.2860000012</v>
      </c>
      <c r="W466" s="52">
        <f>SUM(F$2:F466)</f>
        <v>40857.731944444473</v>
      </c>
      <c r="X466" s="52">
        <f t="shared" si="184"/>
        <v>35.071014544587527</v>
      </c>
      <c r="Y466" s="45">
        <f t="shared" si="185"/>
        <v>1</v>
      </c>
      <c r="Z466" s="45">
        <f t="shared" si="186"/>
        <v>42</v>
      </c>
      <c r="AA466" s="47">
        <f>SUMIF('Rake Load'!C:C,Summary!B466,'Rake Load'!CA:CA)</f>
        <v>0</v>
      </c>
      <c r="AB466" s="47">
        <f>SUMIF(C$2:C466,C466,AA$2:AA466)</f>
        <v>23.051388888888891</v>
      </c>
      <c r="AC466" s="47">
        <f>SUM(AA$2:AA466)</f>
        <v>414.86111111113433</v>
      </c>
      <c r="AD466" s="52" t="e">
        <f t="shared" si="187"/>
        <v>#DIV/0!</v>
      </c>
      <c r="AE466" s="52">
        <f t="shared" si="188"/>
        <v>0.36589506172839509</v>
      </c>
      <c r="AF466" s="52">
        <f t="shared" si="189"/>
        <v>0.35610395803530842</v>
      </c>
      <c r="AG466" s="47">
        <f>SUMIF(Unloader!B:B,Summary!B466,Unloader!M:M)</f>
        <v>0</v>
      </c>
      <c r="AH466" s="47">
        <f>SUMIF(C$2:C466,C466,AG$2:AG466)</f>
        <v>489063</v>
      </c>
      <c r="AI466" s="47">
        <f>SUM(AG$2:AG466)</f>
        <v>5010888</v>
      </c>
      <c r="AJ466" s="49">
        <f>SUMIF(Unloader!B:B,Summary!B466,Unloader!W:W)</f>
        <v>0</v>
      </c>
      <c r="AK466" s="49">
        <f>SUMIF(Unloader!B:B,Summary!B466,Unloader!AD:AD)+SUMIF(Unloader!B:B,Summary!B466,Unloader!BR:BR)+SUMIF(Unloader!B:B,Summary!B466,Unloader!BN:BN)</f>
        <v>0</v>
      </c>
      <c r="AL466" s="49">
        <f>SUMIF(C$2:C466,C466,AJ$2:AJ466)</f>
        <v>15.416666666666666</v>
      </c>
      <c r="AM466" s="49">
        <f>SUMIF(C$2:C466,C466,AK$2:AK466)</f>
        <v>1.0868055555555556</v>
      </c>
      <c r="AN466" s="37">
        <f t="shared" si="190"/>
        <v>1422.0392536951783</v>
      </c>
      <c r="AO466" s="37">
        <f>SUM(AJ$2:AJ466)</f>
        <v>155.96458333333337</v>
      </c>
      <c r="AP466" s="37">
        <f>SUM(AK$2:AK466)</f>
        <v>13.888194444444437</v>
      </c>
      <c r="AQ466" s="37">
        <f t="shared" si="191"/>
        <v>1469.5404467471526</v>
      </c>
    </row>
    <row r="467" spans="1:43">
      <c r="A467" s="166">
        <f t="shared" si="193"/>
        <v>466</v>
      </c>
      <c r="B467" s="478">
        <f t="shared" si="193"/>
        <v>41099</v>
      </c>
      <c r="C467" s="42">
        <f t="shared" si="173"/>
        <v>7</v>
      </c>
      <c r="D467" s="170">
        <f>COUNTIF('Rake Load'!C:C,Summary!B467)</f>
        <v>0</v>
      </c>
      <c r="E467" s="170">
        <f>SUMIF('Rake Load'!C:C,B467,'Rake Load'!K:K)</f>
        <v>0</v>
      </c>
      <c r="F467" s="44">
        <f>SUMIF('Rake Load'!C:C,B467,'Rake Load'!AZ:AZ)</f>
        <v>0</v>
      </c>
      <c r="G467" s="44" t="e">
        <f t="shared" si="174"/>
        <v>#DIV/0!</v>
      </c>
      <c r="H467" s="45" t="e">
        <f t="shared" si="175"/>
        <v>#DIV/0!</v>
      </c>
      <c r="I467" s="45" t="e">
        <f t="shared" si="176"/>
        <v>#DIV/0!</v>
      </c>
      <c r="J467" s="44">
        <f>SUMIF('Rake Load'!C:C,B467,'Rake Load'!DK:DK)</f>
        <v>0</v>
      </c>
      <c r="K467" s="50">
        <f t="shared" si="177"/>
        <v>0</v>
      </c>
      <c r="L467" s="50" t="e">
        <f t="shared" si="178"/>
        <v>#DIV/0!</v>
      </c>
      <c r="M467" s="59" t="e">
        <f t="shared" si="179"/>
        <v>#DIV/0!</v>
      </c>
      <c r="N467" s="59" t="e">
        <f t="shared" si="180"/>
        <v>#DIV/0!</v>
      </c>
      <c r="O467" s="480">
        <f>SUMIF(C$2:C467,C467,D$2:D467)</f>
        <v>63</v>
      </c>
      <c r="P467" s="42">
        <f>SUMIF(C$2:C467,C467,F$2:F467)</f>
        <v>9.0180555555555575</v>
      </c>
      <c r="Q467" s="46">
        <f t="shared" si="181"/>
        <v>0.14314373897707233</v>
      </c>
      <c r="R467" s="45">
        <f t="shared" si="182"/>
        <v>3</v>
      </c>
      <c r="S467" s="45">
        <f t="shared" si="183"/>
        <v>26</v>
      </c>
      <c r="T467" s="480">
        <f>SUM(D$2:D467)</f>
        <v>1165</v>
      </c>
      <c r="U467" s="47">
        <f>SUMIF(C$2:C467,C467,E$2:E467)</f>
        <v>219851.80999999994</v>
      </c>
      <c r="V467" s="47">
        <f>SUM(E$2:E467)</f>
        <v>4135631.2860000012</v>
      </c>
      <c r="W467" s="52">
        <f>SUM(F$2:F467)</f>
        <v>40857.731944444473</v>
      </c>
      <c r="X467" s="52">
        <f t="shared" si="184"/>
        <v>35.071014544587527</v>
      </c>
      <c r="Y467" s="45">
        <f t="shared" si="185"/>
        <v>1</v>
      </c>
      <c r="Z467" s="45">
        <f t="shared" si="186"/>
        <v>42</v>
      </c>
      <c r="AA467" s="47">
        <f>SUMIF('Rake Load'!C:C,Summary!B467,'Rake Load'!CA:CA)</f>
        <v>0</v>
      </c>
      <c r="AB467" s="47">
        <f>SUMIF(C$2:C467,C467,AA$2:AA467)</f>
        <v>23.051388888888891</v>
      </c>
      <c r="AC467" s="47">
        <f>SUM(AA$2:AA467)</f>
        <v>414.86111111113433</v>
      </c>
      <c r="AD467" s="52" t="e">
        <f t="shared" si="187"/>
        <v>#DIV/0!</v>
      </c>
      <c r="AE467" s="52">
        <f t="shared" si="188"/>
        <v>0.36589506172839509</v>
      </c>
      <c r="AF467" s="52">
        <f t="shared" si="189"/>
        <v>0.35610395803530842</v>
      </c>
      <c r="AG467" s="47">
        <f>SUMIF(Unloader!B:B,Summary!B467,Unloader!M:M)</f>
        <v>0</v>
      </c>
      <c r="AH467" s="47">
        <f>SUMIF(C$2:C467,C467,AG$2:AG467)</f>
        <v>489063</v>
      </c>
      <c r="AI467" s="47">
        <f>SUM(AG$2:AG467)</f>
        <v>5010888</v>
      </c>
      <c r="AJ467" s="49">
        <f>SUMIF(Unloader!B:B,Summary!B467,Unloader!W:W)</f>
        <v>0</v>
      </c>
      <c r="AK467" s="49">
        <f>SUMIF(Unloader!B:B,Summary!B467,Unloader!AD:AD)+SUMIF(Unloader!B:B,Summary!B467,Unloader!BR:BR)+SUMIF(Unloader!B:B,Summary!B467,Unloader!BN:BN)</f>
        <v>0</v>
      </c>
      <c r="AL467" s="49">
        <f>SUMIF(C$2:C467,C467,AJ$2:AJ467)</f>
        <v>15.416666666666666</v>
      </c>
      <c r="AM467" s="49">
        <f>SUMIF(C$2:C467,C467,AK$2:AK467)</f>
        <v>1.0868055555555556</v>
      </c>
      <c r="AN467" s="37">
        <f t="shared" si="190"/>
        <v>1422.0392536951783</v>
      </c>
      <c r="AO467" s="37">
        <f>SUM(AJ$2:AJ467)</f>
        <v>155.96458333333337</v>
      </c>
      <c r="AP467" s="37">
        <f>SUM(AK$2:AK467)</f>
        <v>13.888194444444437</v>
      </c>
      <c r="AQ467" s="37">
        <f t="shared" si="191"/>
        <v>1469.5404467471526</v>
      </c>
    </row>
    <row r="468" spans="1:43">
      <c r="A468" s="166">
        <f t="shared" si="193"/>
        <v>467</v>
      </c>
      <c r="B468" s="478">
        <f t="shared" si="193"/>
        <v>41100</v>
      </c>
      <c r="C468" s="42">
        <f t="shared" si="173"/>
        <v>7</v>
      </c>
      <c r="D468" s="170">
        <f>COUNTIF('Rake Load'!C:C,Summary!B468)</f>
        <v>0</v>
      </c>
      <c r="E468" s="170">
        <f>SUMIF('Rake Load'!C:C,B468,'Rake Load'!K:K)</f>
        <v>0</v>
      </c>
      <c r="F468" s="44">
        <f>SUMIF('Rake Load'!C:C,B468,'Rake Load'!AZ:AZ)</f>
        <v>0</v>
      </c>
      <c r="G468" s="44" t="e">
        <f t="shared" si="174"/>
        <v>#DIV/0!</v>
      </c>
      <c r="H468" s="45" t="e">
        <f t="shared" si="175"/>
        <v>#DIV/0!</v>
      </c>
      <c r="I468" s="45" t="e">
        <f t="shared" si="176"/>
        <v>#DIV/0!</v>
      </c>
      <c r="J468" s="44">
        <f>SUMIF('Rake Load'!C:C,B468,'Rake Load'!DK:DK)</f>
        <v>0</v>
      </c>
      <c r="K468" s="50">
        <f t="shared" si="177"/>
        <v>0</v>
      </c>
      <c r="L468" s="50" t="e">
        <f t="shared" si="178"/>
        <v>#DIV/0!</v>
      </c>
      <c r="M468" s="59" t="e">
        <f t="shared" si="179"/>
        <v>#DIV/0!</v>
      </c>
      <c r="N468" s="59" t="e">
        <f t="shared" si="180"/>
        <v>#DIV/0!</v>
      </c>
      <c r="O468" s="480">
        <f>SUMIF(C$2:C468,C468,D$2:D468)</f>
        <v>63</v>
      </c>
      <c r="P468" s="42">
        <f>SUMIF(C$2:C468,C468,F$2:F468)</f>
        <v>9.0180555555555575</v>
      </c>
      <c r="Q468" s="46">
        <f t="shared" si="181"/>
        <v>0.14314373897707233</v>
      </c>
      <c r="R468" s="45">
        <f t="shared" si="182"/>
        <v>3</v>
      </c>
      <c r="S468" s="45">
        <f t="shared" si="183"/>
        <v>26</v>
      </c>
      <c r="T468" s="480">
        <f>SUM(D$2:D468)</f>
        <v>1165</v>
      </c>
      <c r="U468" s="47">
        <f>SUMIF(C$2:C468,C468,E$2:E468)</f>
        <v>219851.80999999994</v>
      </c>
      <c r="V468" s="47">
        <f>SUM(E$2:E468)</f>
        <v>4135631.2860000012</v>
      </c>
      <c r="W468" s="52">
        <f>SUM(F$2:F468)</f>
        <v>40857.731944444473</v>
      </c>
      <c r="X468" s="52">
        <f t="shared" si="184"/>
        <v>35.071014544587527</v>
      </c>
      <c r="Y468" s="45">
        <f t="shared" si="185"/>
        <v>1</v>
      </c>
      <c r="Z468" s="45">
        <f t="shared" si="186"/>
        <v>42</v>
      </c>
      <c r="AA468" s="47">
        <f>SUMIF('Rake Load'!C:C,Summary!B468,'Rake Load'!CA:CA)</f>
        <v>0</v>
      </c>
      <c r="AB468" s="47">
        <f>SUMIF(C$2:C468,C468,AA$2:AA468)</f>
        <v>23.051388888888891</v>
      </c>
      <c r="AC468" s="47">
        <f>SUM(AA$2:AA468)</f>
        <v>414.86111111113433</v>
      </c>
      <c r="AD468" s="52" t="e">
        <f t="shared" si="187"/>
        <v>#DIV/0!</v>
      </c>
      <c r="AE468" s="52">
        <f t="shared" si="188"/>
        <v>0.36589506172839509</v>
      </c>
      <c r="AF468" s="52">
        <f t="shared" si="189"/>
        <v>0.35610395803530842</v>
      </c>
      <c r="AG468" s="47">
        <f>SUMIF(Unloader!B:B,Summary!B468,Unloader!M:M)</f>
        <v>0</v>
      </c>
      <c r="AH468" s="47">
        <f>SUMIF(C$2:C468,C468,AG$2:AG468)</f>
        <v>489063</v>
      </c>
      <c r="AI468" s="47">
        <f>SUM(AG$2:AG468)</f>
        <v>5010888</v>
      </c>
      <c r="AJ468" s="49">
        <f>SUMIF(Unloader!B:B,Summary!B468,Unloader!W:W)</f>
        <v>0</v>
      </c>
      <c r="AK468" s="49">
        <f>SUMIF(Unloader!B:B,Summary!B468,Unloader!AD:AD)+SUMIF(Unloader!B:B,Summary!B468,Unloader!BR:BR)+SUMIF(Unloader!B:B,Summary!B468,Unloader!BN:BN)</f>
        <v>0</v>
      </c>
      <c r="AL468" s="49">
        <f>SUMIF(C$2:C468,C468,AJ$2:AJ468)</f>
        <v>15.416666666666666</v>
      </c>
      <c r="AM468" s="49">
        <f>SUMIF(C$2:C468,C468,AK$2:AK468)</f>
        <v>1.0868055555555556</v>
      </c>
      <c r="AN468" s="37">
        <f t="shared" si="190"/>
        <v>1422.0392536951783</v>
      </c>
      <c r="AO468" s="37">
        <f>SUM(AJ$2:AJ468)</f>
        <v>155.96458333333337</v>
      </c>
      <c r="AP468" s="37">
        <f>SUM(AK$2:AK468)</f>
        <v>13.888194444444437</v>
      </c>
      <c r="AQ468" s="37">
        <f t="shared" si="191"/>
        <v>1469.5404467471526</v>
      </c>
    </row>
    <row r="469" spans="1:43">
      <c r="A469" s="166">
        <f t="shared" si="193"/>
        <v>468</v>
      </c>
      <c r="B469" s="478">
        <f t="shared" si="193"/>
        <v>41101</v>
      </c>
      <c r="C469" s="42">
        <f t="shared" si="173"/>
        <v>7</v>
      </c>
      <c r="D469" s="170">
        <f>COUNTIF('Rake Load'!C:C,Summary!B469)</f>
        <v>0</v>
      </c>
      <c r="E469" s="170">
        <f>SUMIF('Rake Load'!C:C,B469,'Rake Load'!K:K)</f>
        <v>0</v>
      </c>
      <c r="F469" s="44">
        <f>SUMIF('Rake Load'!C:C,B469,'Rake Load'!AZ:AZ)</f>
        <v>0</v>
      </c>
      <c r="G469" s="44" t="e">
        <f t="shared" si="174"/>
        <v>#DIV/0!</v>
      </c>
      <c r="H469" s="45" t="e">
        <f t="shared" si="175"/>
        <v>#DIV/0!</v>
      </c>
      <c r="I469" s="45" t="e">
        <f t="shared" si="176"/>
        <v>#DIV/0!</v>
      </c>
      <c r="J469" s="44">
        <f>SUMIF('Rake Load'!C:C,B469,'Rake Load'!DK:DK)</f>
        <v>0</v>
      </c>
      <c r="K469" s="50">
        <f t="shared" si="177"/>
        <v>0</v>
      </c>
      <c r="L469" s="50" t="e">
        <f t="shared" si="178"/>
        <v>#DIV/0!</v>
      </c>
      <c r="M469" s="59" t="e">
        <f t="shared" si="179"/>
        <v>#DIV/0!</v>
      </c>
      <c r="N469" s="59" t="e">
        <f t="shared" si="180"/>
        <v>#DIV/0!</v>
      </c>
      <c r="O469" s="480">
        <f>SUMIF(C$2:C469,C469,D$2:D469)</f>
        <v>63</v>
      </c>
      <c r="P469" s="42">
        <f>SUMIF(C$2:C469,C469,F$2:F469)</f>
        <v>9.0180555555555575</v>
      </c>
      <c r="Q469" s="46">
        <f t="shared" si="181"/>
        <v>0.14314373897707233</v>
      </c>
      <c r="R469" s="45">
        <f t="shared" si="182"/>
        <v>3</v>
      </c>
      <c r="S469" s="45">
        <f t="shared" si="183"/>
        <v>26</v>
      </c>
      <c r="T469" s="480">
        <f>SUM(D$2:D469)</f>
        <v>1165</v>
      </c>
      <c r="U469" s="47">
        <f>SUMIF(C$2:C469,C469,E$2:E469)</f>
        <v>219851.80999999994</v>
      </c>
      <c r="V469" s="47">
        <f>SUM(E$2:E469)</f>
        <v>4135631.2860000012</v>
      </c>
      <c r="W469" s="52">
        <f>SUM(F$2:F469)</f>
        <v>40857.731944444473</v>
      </c>
      <c r="X469" s="52">
        <f t="shared" si="184"/>
        <v>35.071014544587527</v>
      </c>
      <c r="Y469" s="45">
        <f t="shared" si="185"/>
        <v>1</v>
      </c>
      <c r="Z469" s="45">
        <f t="shared" si="186"/>
        <v>42</v>
      </c>
      <c r="AA469" s="47">
        <f>SUMIF('Rake Load'!C:C,Summary!B469,'Rake Load'!CA:CA)</f>
        <v>0</v>
      </c>
      <c r="AB469" s="47">
        <f>SUMIF(C$2:C469,C469,AA$2:AA469)</f>
        <v>23.051388888888891</v>
      </c>
      <c r="AC469" s="47">
        <f>SUM(AA$2:AA469)</f>
        <v>414.86111111113433</v>
      </c>
      <c r="AD469" s="52" t="e">
        <f t="shared" si="187"/>
        <v>#DIV/0!</v>
      </c>
      <c r="AE469" s="52">
        <f t="shared" si="188"/>
        <v>0.36589506172839509</v>
      </c>
      <c r="AF469" s="52">
        <f t="shared" si="189"/>
        <v>0.35610395803530842</v>
      </c>
      <c r="AG469" s="47">
        <f>SUMIF(Unloader!B:B,Summary!B469,Unloader!M:M)</f>
        <v>0</v>
      </c>
      <c r="AH469" s="47">
        <f>SUMIF(C$2:C469,C469,AG$2:AG469)</f>
        <v>489063</v>
      </c>
      <c r="AI469" s="47">
        <f>SUM(AG$2:AG469)</f>
        <v>5010888</v>
      </c>
      <c r="AJ469" s="49">
        <f>SUMIF(Unloader!B:B,Summary!B469,Unloader!W:W)</f>
        <v>0</v>
      </c>
      <c r="AK469" s="49">
        <f>SUMIF(Unloader!B:B,Summary!B469,Unloader!AD:AD)+SUMIF(Unloader!B:B,Summary!B469,Unloader!BR:BR)+SUMIF(Unloader!B:B,Summary!B469,Unloader!BN:BN)</f>
        <v>0</v>
      </c>
      <c r="AL469" s="49">
        <f>SUMIF(C$2:C469,C469,AJ$2:AJ469)</f>
        <v>15.416666666666666</v>
      </c>
      <c r="AM469" s="49">
        <f>SUMIF(C$2:C469,C469,AK$2:AK469)</f>
        <v>1.0868055555555556</v>
      </c>
      <c r="AN469" s="37">
        <f t="shared" si="190"/>
        <v>1422.0392536951783</v>
      </c>
      <c r="AO469" s="37">
        <f>SUM(AJ$2:AJ469)</f>
        <v>155.96458333333337</v>
      </c>
      <c r="AP469" s="37">
        <f>SUM(AK$2:AK469)</f>
        <v>13.888194444444437</v>
      </c>
      <c r="AQ469" s="37">
        <f t="shared" si="191"/>
        <v>1469.5404467471526</v>
      </c>
    </row>
    <row r="470" spans="1:43">
      <c r="A470" s="166">
        <f t="shared" si="193"/>
        <v>469</v>
      </c>
      <c r="B470" s="478">
        <f t="shared" si="193"/>
        <v>41102</v>
      </c>
      <c r="C470" s="42">
        <f t="shared" si="173"/>
        <v>7</v>
      </c>
      <c r="D470" s="170">
        <f>COUNTIF('Rake Load'!C:C,Summary!B470)</f>
        <v>0</v>
      </c>
      <c r="E470" s="170">
        <f>SUMIF('Rake Load'!C:C,B470,'Rake Load'!K:K)</f>
        <v>0</v>
      </c>
      <c r="F470" s="44">
        <f>SUMIF('Rake Load'!C:C,B470,'Rake Load'!AZ:AZ)</f>
        <v>0</v>
      </c>
      <c r="G470" s="44" t="e">
        <f t="shared" si="174"/>
        <v>#DIV/0!</v>
      </c>
      <c r="H470" s="45" t="e">
        <f t="shared" si="175"/>
        <v>#DIV/0!</v>
      </c>
      <c r="I470" s="45" t="e">
        <f t="shared" si="176"/>
        <v>#DIV/0!</v>
      </c>
      <c r="J470" s="44">
        <f>SUMIF('Rake Load'!C:C,B470,'Rake Load'!DK:DK)</f>
        <v>0</v>
      </c>
      <c r="K470" s="50">
        <f t="shared" si="177"/>
        <v>0</v>
      </c>
      <c r="L470" s="50" t="e">
        <f t="shared" si="178"/>
        <v>#DIV/0!</v>
      </c>
      <c r="M470" s="59" t="e">
        <f t="shared" si="179"/>
        <v>#DIV/0!</v>
      </c>
      <c r="N470" s="59" t="e">
        <f t="shared" si="180"/>
        <v>#DIV/0!</v>
      </c>
      <c r="O470" s="480">
        <f>SUMIF(C$2:C470,C470,D$2:D470)</f>
        <v>63</v>
      </c>
      <c r="P470" s="42">
        <f>SUMIF(C$2:C470,C470,F$2:F470)</f>
        <v>9.0180555555555575</v>
      </c>
      <c r="Q470" s="46">
        <f t="shared" si="181"/>
        <v>0.14314373897707233</v>
      </c>
      <c r="R470" s="45">
        <f t="shared" si="182"/>
        <v>3</v>
      </c>
      <c r="S470" s="45">
        <f t="shared" si="183"/>
        <v>26</v>
      </c>
      <c r="T470" s="480">
        <f>SUM(D$2:D470)</f>
        <v>1165</v>
      </c>
      <c r="U470" s="47">
        <f>SUMIF(C$2:C470,C470,E$2:E470)</f>
        <v>219851.80999999994</v>
      </c>
      <c r="V470" s="47">
        <f>SUM(E$2:E470)</f>
        <v>4135631.2860000012</v>
      </c>
      <c r="W470" s="52">
        <f>SUM(F$2:F470)</f>
        <v>40857.731944444473</v>
      </c>
      <c r="X470" s="52">
        <f t="shared" si="184"/>
        <v>35.071014544587527</v>
      </c>
      <c r="Y470" s="45">
        <f t="shared" si="185"/>
        <v>1</v>
      </c>
      <c r="Z470" s="45">
        <f t="shared" si="186"/>
        <v>42</v>
      </c>
      <c r="AA470" s="47">
        <f>SUMIF('Rake Load'!C:C,Summary!B470,'Rake Load'!CA:CA)</f>
        <v>0</v>
      </c>
      <c r="AB470" s="47">
        <f>SUMIF(C$2:C470,C470,AA$2:AA470)</f>
        <v>23.051388888888891</v>
      </c>
      <c r="AC470" s="47">
        <f>SUM(AA$2:AA470)</f>
        <v>414.86111111113433</v>
      </c>
      <c r="AD470" s="52" t="e">
        <f t="shared" si="187"/>
        <v>#DIV/0!</v>
      </c>
      <c r="AE470" s="52">
        <f t="shared" si="188"/>
        <v>0.36589506172839509</v>
      </c>
      <c r="AF470" s="52">
        <f t="shared" si="189"/>
        <v>0.35610395803530842</v>
      </c>
      <c r="AG470" s="47">
        <f>SUMIF(Unloader!B:B,Summary!B470,Unloader!M:M)</f>
        <v>0</v>
      </c>
      <c r="AH470" s="47">
        <f>SUMIF(C$2:C470,C470,AG$2:AG470)</f>
        <v>489063</v>
      </c>
      <c r="AI470" s="47">
        <f>SUM(AG$2:AG470)</f>
        <v>5010888</v>
      </c>
      <c r="AJ470" s="49">
        <f>SUMIF(Unloader!B:B,Summary!B470,Unloader!W:W)</f>
        <v>0</v>
      </c>
      <c r="AK470" s="49">
        <f>SUMIF(Unloader!B:B,Summary!B470,Unloader!AD:AD)+SUMIF(Unloader!B:B,Summary!B470,Unloader!BR:BR)+SUMIF(Unloader!B:B,Summary!B470,Unloader!BN:BN)</f>
        <v>0</v>
      </c>
      <c r="AL470" s="49">
        <f>SUMIF(C$2:C470,C470,AJ$2:AJ470)</f>
        <v>15.416666666666666</v>
      </c>
      <c r="AM470" s="49">
        <f>SUMIF(C$2:C470,C470,AK$2:AK470)</f>
        <v>1.0868055555555556</v>
      </c>
      <c r="AN470" s="37">
        <f t="shared" si="190"/>
        <v>1422.0392536951783</v>
      </c>
      <c r="AO470" s="37">
        <f>SUM(AJ$2:AJ470)</f>
        <v>155.96458333333337</v>
      </c>
      <c r="AP470" s="37">
        <f>SUM(AK$2:AK470)</f>
        <v>13.888194444444437</v>
      </c>
      <c r="AQ470" s="37">
        <f t="shared" si="191"/>
        <v>1469.5404467471526</v>
      </c>
    </row>
    <row r="471" spans="1:43">
      <c r="A471" s="166">
        <f t="shared" si="193"/>
        <v>470</v>
      </c>
      <c r="B471" s="478">
        <f t="shared" si="193"/>
        <v>41103</v>
      </c>
      <c r="C471" s="42">
        <f t="shared" si="173"/>
        <v>7</v>
      </c>
      <c r="D471" s="170">
        <f>COUNTIF('Rake Load'!C:C,Summary!B471)</f>
        <v>0</v>
      </c>
      <c r="E471" s="170">
        <f>SUMIF('Rake Load'!C:C,B471,'Rake Load'!K:K)</f>
        <v>0</v>
      </c>
      <c r="F471" s="44">
        <f>SUMIF('Rake Load'!C:C,B471,'Rake Load'!AZ:AZ)</f>
        <v>0</v>
      </c>
      <c r="G471" s="44" t="e">
        <f t="shared" si="174"/>
        <v>#DIV/0!</v>
      </c>
      <c r="H471" s="45" t="e">
        <f t="shared" si="175"/>
        <v>#DIV/0!</v>
      </c>
      <c r="I471" s="45" t="e">
        <f t="shared" si="176"/>
        <v>#DIV/0!</v>
      </c>
      <c r="J471" s="44">
        <f>SUMIF('Rake Load'!C:C,B471,'Rake Load'!DK:DK)</f>
        <v>0</v>
      </c>
      <c r="K471" s="50">
        <f t="shared" si="177"/>
        <v>0</v>
      </c>
      <c r="L471" s="50" t="e">
        <f t="shared" si="178"/>
        <v>#DIV/0!</v>
      </c>
      <c r="M471" s="59" t="e">
        <f t="shared" si="179"/>
        <v>#DIV/0!</v>
      </c>
      <c r="N471" s="59" t="e">
        <f t="shared" si="180"/>
        <v>#DIV/0!</v>
      </c>
      <c r="O471" s="480">
        <f>SUMIF(C$2:C471,C471,D$2:D471)</f>
        <v>63</v>
      </c>
      <c r="P471" s="42">
        <f>SUMIF(C$2:C471,C471,F$2:F471)</f>
        <v>9.0180555555555575</v>
      </c>
      <c r="Q471" s="46">
        <f t="shared" si="181"/>
        <v>0.14314373897707233</v>
      </c>
      <c r="R471" s="45">
        <f t="shared" si="182"/>
        <v>3</v>
      </c>
      <c r="S471" s="45">
        <f t="shared" si="183"/>
        <v>26</v>
      </c>
      <c r="T471" s="480">
        <f>SUM(D$2:D471)</f>
        <v>1165</v>
      </c>
      <c r="U471" s="47">
        <f>SUMIF(C$2:C471,C471,E$2:E471)</f>
        <v>219851.80999999994</v>
      </c>
      <c r="V471" s="47">
        <f>SUM(E$2:E471)</f>
        <v>4135631.2860000012</v>
      </c>
      <c r="W471" s="52">
        <f>SUM(F$2:F471)</f>
        <v>40857.731944444473</v>
      </c>
      <c r="X471" s="52">
        <f t="shared" si="184"/>
        <v>35.071014544587527</v>
      </c>
      <c r="Y471" s="45">
        <f t="shared" si="185"/>
        <v>1</v>
      </c>
      <c r="Z471" s="45">
        <f t="shared" si="186"/>
        <v>42</v>
      </c>
      <c r="AA471" s="47">
        <f>SUMIF('Rake Load'!C:C,Summary!B471,'Rake Load'!CA:CA)</f>
        <v>0</v>
      </c>
      <c r="AB471" s="47">
        <f>SUMIF(C$2:C471,C471,AA$2:AA471)</f>
        <v>23.051388888888891</v>
      </c>
      <c r="AC471" s="47">
        <f>SUM(AA$2:AA471)</f>
        <v>414.86111111113433</v>
      </c>
      <c r="AD471" s="52" t="e">
        <f t="shared" si="187"/>
        <v>#DIV/0!</v>
      </c>
      <c r="AE471" s="52">
        <f t="shared" si="188"/>
        <v>0.36589506172839509</v>
      </c>
      <c r="AF471" s="52">
        <f t="shared" si="189"/>
        <v>0.35610395803530842</v>
      </c>
      <c r="AG471" s="47">
        <f>SUMIF(Unloader!B:B,Summary!B471,Unloader!M:M)</f>
        <v>0</v>
      </c>
      <c r="AH471" s="47">
        <f>SUMIF(C$2:C471,C471,AG$2:AG471)</f>
        <v>489063</v>
      </c>
      <c r="AI471" s="47">
        <f>SUM(AG$2:AG471)</f>
        <v>5010888</v>
      </c>
      <c r="AJ471" s="49">
        <f>SUMIF(Unloader!B:B,Summary!B471,Unloader!W:W)</f>
        <v>0</v>
      </c>
      <c r="AK471" s="49">
        <f>SUMIF(Unloader!B:B,Summary!B471,Unloader!AD:AD)+SUMIF(Unloader!B:B,Summary!B471,Unloader!BR:BR)+SUMIF(Unloader!B:B,Summary!B471,Unloader!BN:BN)</f>
        <v>0</v>
      </c>
      <c r="AL471" s="49">
        <f>SUMIF(C$2:C471,C471,AJ$2:AJ471)</f>
        <v>15.416666666666666</v>
      </c>
      <c r="AM471" s="49">
        <f>SUMIF(C$2:C471,C471,AK$2:AK471)</f>
        <v>1.0868055555555556</v>
      </c>
      <c r="AN471" s="37">
        <f t="shared" si="190"/>
        <v>1422.0392536951783</v>
      </c>
      <c r="AO471" s="37">
        <f>SUM(AJ$2:AJ471)</f>
        <v>155.96458333333337</v>
      </c>
      <c r="AP471" s="37">
        <f>SUM(AK$2:AK471)</f>
        <v>13.888194444444437</v>
      </c>
      <c r="AQ471" s="37">
        <f t="shared" si="191"/>
        <v>1469.5404467471526</v>
      </c>
    </row>
    <row r="472" spans="1:43">
      <c r="A472" s="166">
        <f t="shared" ref="A472:B487" si="194">A471+1</f>
        <v>471</v>
      </c>
      <c r="B472" s="478">
        <f t="shared" si="194"/>
        <v>41104</v>
      </c>
      <c r="C472" s="42">
        <f t="shared" si="173"/>
        <v>7</v>
      </c>
      <c r="D472" s="170">
        <f>COUNTIF('Rake Load'!C:C,Summary!B472)</f>
        <v>0</v>
      </c>
      <c r="E472" s="170">
        <f>SUMIF('Rake Load'!C:C,B472,'Rake Load'!K:K)</f>
        <v>0</v>
      </c>
      <c r="F472" s="44">
        <f>SUMIF('Rake Load'!C:C,B472,'Rake Load'!AZ:AZ)</f>
        <v>0</v>
      </c>
      <c r="G472" s="44" t="e">
        <f t="shared" si="174"/>
        <v>#DIV/0!</v>
      </c>
      <c r="H472" s="45" t="e">
        <f t="shared" si="175"/>
        <v>#DIV/0!</v>
      </c>
      <c r="I472" s="45" t="e">
        <f t="shared" si="176"/>
        <v>#DIV/0!</v>
      </c>
      <c r="J472" s="44">
        <f>SUMIF('Rake Load'!C:C,B472,'Rake Load'!DK:DK)</f>
        <v>0</v>
      </c>
      <c r="K472" s="50">
        <f t="shared" si="177"/>
        <v>0</v>
      </c>
      <c r="L472" s="50" t="e">
        <f t="shared" si="178"/>
        <v>#DIV/0!</v>
      </c>
      <c r="M472" s="59" t="e">
        <f t="shared" si="179"/>
        <v>#DIV/0!</v>
      </c>
      <c r="N472" s="59" t="e">
        <f t="shared" si="180"/>
        <v>#DIV/0!</v>
      </c>
      <c r="O472" s="480">
        <f>SUMIF(C$2:C472,C472,D$2:D472)</f>
        <v>63</v>
      </c>
      <c r="P472" s="42">
        <f>SUMIF(C$2:C472,C472,F$2:F472)</f>
        <v>9.0180555555555575</v>
      </c>
      <c r="Q472" s="46">
        <f t="shared" si="181"/>
        <v>0.14314373897707233</v>
      </c>
      <c r="R472" s="45">
        <f t="shared" si="182"/>
        <v>3</v>
      </c>
      <c r="S472" s="45">
        <f t="shared" si="183"/>
        <v>26</v>
      </c>
      <c r="T472" s="480">
        <f>SUM(D$2:D472)</f>
        <v>1165</v>
      </c>
      <c r="U472" s="47">
        <f>SUMIF(C$2:C472,C472,E$2:E472)</f>
        <v>219851.80999999994</v>
      </c>
      <c r="V472" s="47">
        <f>SUM(E$2:E472)</f>
        <v>4135631.2860000012</v>
      </c>
      <c r="W472" s="52">
        <f>SUM(F$2:F472)</f>
        <v>40857.731944444473</v>
      </c>
      <c r="X472" s="52">
        <f t="shared" si="184"/>
        <v>35.071014544587527</v>
      </c>
      <c r="Y472" s="45">
        <f t="shared" si="185"/>
        <v>1</v>
      </c>
      <c r="Z472" s="45">
        <f t="shared" si="186"/>
        <v>42</v>
      </c>
      <c r="AA472" s="47">
        <f>SUMIF('Rake Load'!C:C,Summary!B472,'Rake Load'!CA:CA)</f>
        <v>0</v>
      </c>
      <c r="AB472" s="47">
        <f>SUMIF(C$2:C472,C472,AA$2:AA472)</f>
        <v>23.051388888888891</v>
      </c>
      <c r="AC472" s="47">
        <f>SUM(AA$2:AA472)</f>
        <v>414.86111111113433</v>
      </c>
      <c r="AD472" s="52" t="e">
        <f t="shared" si="187"/>
        <v>#DIV/0!</v>
      </c>
      <c r="AE472" s="52">
        <f t="shared" si="188"/>
        <v>0.36589506172839509</v>
      </c>
      <c r="AF472" s="52">
        <f t="shared" si="189"/>
        <v>0.35610395803530842</v>
      </c>
      <c r="AG472" s="47">
        <f>SUMIF(Unloader!B:B,Summary!B472,Unloader!M:M)</f>
        <v>0</v>
      </c>
      <c r="AH472" s="47">
        <f>SUMIF(C$2:C472,C472,AG$2:AG472)</f>
        <v>489063</v>
      </c>
      <c r="AI472" s="47">
        <f>SUM(AG$2:AG472)</f>
        <v>5010888</v>
      </c>
      <c r="AJ472" s="49">
        <f>SUMIF(Unloader!B:B,Summary!B472,Unloader!W:W)</f>
        <v>0</v>
      </c>
      <c r="AK472" s="49">
        <f>SUMIF(Unloader!B:B,Summary!B472,Unloader!AD:AD)+SUMIF(Unloader!B:B,Summary!B472,Unloader!BR:BR)+SUMIF(Unloader!B:B,Summary!B472,Unloader!BN:BN)</f>
        <v>0</v>
      </c>
      <c r="AL472" s="49">
        <f>SUMIF(C$2:C472,C472,AJ$2:AJ472)</f>
        <v>15.416666666666666</v>
      </c>
      <c r="AM472" s="49">
        <f>SUMIF(C$2:C472,C472,AK$2:AK472)</f>
        <v>1.0868055555555556</v>
      </c>
      <c r="AN472" s="37">
        <f t="shared" si="190"/>
        <v>1422.0392536951783</v>
      </c>
      <c r="AO472" s="37">
        <f>SUM(AJ$2:AJ472)</f>
        <v>155.96458333333337</v>
      </c>
      <c r="AP472" s="37">
        <f>SUM(AK$2:AK472)</f>
        <v>13.888194444444437</v>
      </c>
      <c r="AQ472" s="37">
        <f t="shared" si="191"/>
        <v>1469.5404467471526</v>
      </c>
    </row>
    <row r="473" spans="1:43">
      <c r="A473" s="166">
        <f t="shared" si="194"/>
        <v>472</v>
      </c>
      <c r="B473" s="478">
        <f t="shared" si="194"/>
        <v>41105</v>
      </c>
      <c r="C473" s="42">
        <f t="shared" si="173"/>
        <v>7</v>
      </c>
      <c r="D473" s="170">
        <f>COUNTIF('Rake Load'!C:C,Summary!B473)</f>
        <v>0</v>
      </c>
      <c r="E473" s="170">
        <f>SUMIF('Rake Load'!C:C,B473,'Rake Load'!K:K)</f>
        <v>0</v>
      </c>
      <c r="F473" s="44">
        <f>SUMIF('Rake Load'!C:C,B473,'Rake Load'!AZ:AZ)</f>
        <v>0</v>
      </c>
      <c r="G473" s="44" t="e">
        <f t="shared" si="174"/>
        <v>#DIV/0!</v>
      </c>
      <c r="H473" s="45" t="e">
        <f t="shared" si="175"/>
        <v>#DIV/0!</v>
      </c>
      <c r="I473" s="45" t="e">
        <f t="shared" si="176"/>
        <v>#DIV/0!</v>
      </c>
      <c r="J473" s="44">
        <f>SUMIF('Rake Load'!C:C,B473,'Rake Load'!DK:DK)</f>
        <v>0</v>
      </c>
      <c r="K473" s="50">
        <f t="shared" si="177"/>
        <v>0</v>
      </c>
      <c r="L473" s="50" t="e">
        <f t="shared" si="178"/>
        <v>#DIV/0!</v>
      </c>
      <c r="M473" s="59" t="e">
        <f t="shared" si="179"/>
        <v>#DIV/0!</v>
      </c>
      <c r="N473" s="59" t="e">
        <f t="shared" si="180"/>
        <v>#DIV/0!</v>
      </c>
      <c r="O473" s="480">
        <f>SUMIF(C$2:C473,C473,D$2:D473)</f>
        <v>63</v>
      </c>
      <c r="P473" s="42">
        <f>SUMIF(C$2:C473,C473,F$2:F473)</f>
        <v>9.0180555555555575</v>
      </c>
      <c r="Q473" s="46">
        <f t="shared" si="181"/>
        <v>0.14314373897707233</v>
      </c>
      <c r="R473" s="45">
        <f t="shared" si="182"/>
        <v>3</v>
      </c>
      <c r="S473" s="45">
        <f t="shared" si="183"/>
        <v>26</v>
      </c>
      <c r="T473" s="480">
        <f>SUM(D$2:D473)</f>
        <v>1165</v>
      </c>
      <c r="U473" s="47">
        <f>SUMIF(C$2:C473,C473,E$2:E473)</f>
        <v>219851.80999999994</v>
      </c>
      <c r="V473" s="47">
        <f>SUM(E$2:E473)</f>
        <v>4135631.2860000012</v>
      </c>
      <c r="W473" s="52">
        <f>SUM(F$2:F473)</f>
        <v>40857.731944444473</v>
      </c>
      <c r="X473" s="52">
        <f t="shared" si="184"/>
        <v>35.071014544587527</v>
      </c>
      <c r="Y473" s="45">
        <f t="shared" si="185"/>
        <v>1</v>
      </c>
      <c r="Z473" s="45">
        <f t="shared" si="186"/>
        <v>42</v>
      </c>
      <c r="AA473" s="47">
        <f>SUMIF('Rake Load'!C:C,Summary!B473,'Rake Load'!CA:CA)</f>
        <v>0</v>
      </c>
      <c r="AB473" s="47">
        <f>SUMIF(C$2:C473,C473,AA$2:AA473)</f>
        <v>23.051388888888891</v>
      </c>
      <c r="AC473" s="47">
        <f>SUM(AA$2:AA473)</f>
        <v>414.86111111113433</v>
      </c>
      <c r="AD473" s="52" t="e">
        <f t="shared" si="187"/>
        <v>#DIV/0!</v>
      </c>
      <c r="AE473" s="52">
        <f t="shared" si="188"/>
        <v>0.36589506172839509</v>
      </c>
      <c r="AF473" s="52">
        <f t="shared" si="189"/>
        <v>0.35610395803530842</v>
      </c>
      <c r="AG473" s="47">
        <f>SUMIF(Unloader!B:B,Summary!B473,Unloader!M:M)</f>
        <v>0</v>
      </c>
      <c r="AH473" s="47">
        <f>SUMIF(C$2:C473,C473,AG$2:AG473)</f>
        <v>489063</v>
      </c>
      <c r="AI473" s="47">
        <f>SUM(AG$2:AG473)</f>
        <v>5010888</v>
      </c>
      <c r="AJ473" s="49">
        <f>SUMIF(Unloader!B:B,Summary!B473,Unloader!W:W)</f>
        <v>0</v>
      </c>
      <c r="AK473" s="49">
        <f>SUMIF(Unloader!B:B,Summary!B473,Unloader!AD:AD)+SUMIF(Unloader!B:B,Summary!B473,Unloader!BR:BR)+SUMIF(Unloader!B:B,Summary!B473,Unloader!BN:BN)</f>
        <v>0</v>
      </c>
      <c r="AL473" s="49">
        <f>SUMIF(C$2:C473,C473,AJ$2:AJ473)</f>
        <v>15.416666666666666</v>
      </c>
      <c r="AM473" s="49">
        <f>SUMIF(C$2:C473,C473,AK$2:AK473)</f>
        <v>1.0868055555555556</v>
      </c>
      <c r="AN473" s="37">
        <f t="shared" si="190"/>
        <v>1422.0392536951783</v>
      </c>
      <c r="AO473" s="37">
        <f>SUM(AJ$2:AJ473)</f>
        <v>155.96458333333337</v>
      </c>
      <c r="AP473" s="37">
        <f>SUM(AK$2:AK473)</f>
        <v>13.888194444444437</v>
      </c>
      <c r="AQ473" s="37">
        <f t="shared" si="191"/>
        <v>1469.5404467471526</v>
      </c>
    </row>
    <row r="474" spans="1:43">
      <c r="A474" s="166">
        <f t="shared" si="194"/>
        <v>473</v>
      </c>
      <c r="B474" s="478">
        <f t="shared" si="194"/>
        <v>41106</v>
      </c>
      <c r="C474" s="42">
        <f t="shared" si="173"/>
        <v>7</v>
      </c>
      <c r="D474" s="170">
        <f>COUNTIF('Rake Load'!C:C,Summary!B474)</f>
        <v>0</v>
      </c>
      <c r="E474" s="170">
        <f>SUMIF('Rake Load'!C:C,B474,'Rake Load'!K:K)</f>
        <v>0</v>
      </c>
      <c r="F474" s="44">
        <f>SUMIF('Rake Load'!C:C,B474,'Rake Load'!AZ:AZ)</f>
        <v>0</v>
      </c>
      <c r="G474" s="44" t="e">
        <f t="shared" si="174"/>
        <v>#DIV/0!</v>
      </c>
      <c r="H474" s="45" t="e">
        <f t="shared" si="175"/>
        <v>#DIV/0!</v>
      </c>
      <c r="I474" s="45" t="e">
        <f t="shared" si="176"/>
        <v>#DIV/0!</v>
      </c>
      <c r="J474" s="44">
        <f>SUMIF('Rake Load'!C:C,B474,'Rake Load'!DK:DK)</f>
        <v>0</v>
      </c>
      <c r="K474" s="50">
        <f t="shared" si="177"/>
        <v>0</v>
      </c>
      <c r="L474" s="50" t="e">
        <f t="shared" si="178"/>
        <v>#DIV/0!</v>
      </c>
      <c r="M474" s="59" t="e">
        <f t="shared" si="179"/>
        <v>#DIV/0!</v>
      </c>
      <c r="N474" s="59" t="e">
        <f t="shared" si="180"/>
        <v>#DIV/0!</v>
      </c>
      <c r="O474" s="480">
        <f>SUMIF(C$2:C474,C474,D$2:D474)</f>
        <v>63</v>
      </c>
      <c r="P474" s="42">
        <f>SUMIF(C$2:C474,C474,F$2:F474)</f>
        <v>9.0180555555555575</v>
      </c>
      <c r="Q474" s="46">
        <f t="shared" si="181"/>
        <v>0.14314373897707233</v>
      </c>
      <c r="R474" s="45">
        <f t="shared" si="182"/>
        <v>3</v>
      </c>
      <c r="S474" s="45">
        <f t="shared" si="183"/>
        <v>26</v>
      </c>
      <c r="T474" s="480">
        <f>SUM(D$2:D474)</f>
        <v>1165</v>
      </c>
      <c r="U474" s="47">
        <f>SUMIF(C$2:C474,C474,E$2:E474)</f>
        <v>219851.80999999994</v>
      </c>
      <c r="V474" s="47">
        <f>SUM(E$2:E474)</f>
        <v>4135631.2860000012</v>
      </c>
      <c r="W474" s="52">
        <f>SUM(F$2:F474)</f>
        <v>40857.731944444473</v>
      </c>
      <c r="X474" s="52">
        <f t="shared" si="184"/>
        <v>35.071014544587527</v>
      </c>
      <c r="Y474" s="45">
        <f t="shared" si="185"/>
        <v>1</v>
      </c>
      <c r="Z474" s="45">
        <f t="shared" si="186"/>
        <v>42</v>
      </c>
      <c r="AA474" s="47">
        <f>SUMIF('Rake Load'!C:C,Summary!B474,'Rake Load'!CA:CA)</f>
        <v>0</v>
      </c>
      <c r="AB474" s="47">
        <f>SUMIF(C$2:C474,C474,AA$2:AA474)</f>
        <v>23.051388888888891</v>
      </c>
      <c r="AC474" s="47">
        <f>SUM(AA$2:AA474)</f>
        <v>414.86111111113433</v>
      </c>
      <c r="AD474" s="52" t="e">
        <f t="shared" si="187"/>
        <v>#DIV/0!</v>
      </c>
      <c r="AE474" s="52">
        <f t="shared" si="188"/>
        <v>0.36589506172839509</v>
      </c>
      <c r="AF474" s="52">
        <f t="shared" si="189"/>
        <v>0.35610395803530842</v>
      </c>
      <c r="AG474" s="47">
        <f>SUMIF(Unloader!B:B,Summary!B474,Unloader!M:M)</f>
        <v>0</v>
      </c>
      <c r="AH474" s="47">
        <f>SUMIF(C$2:C474,C474,AG$2:AG474)</f>
        <v>489063</v>
      </c>
      <c r="AI474" s="47">
        <f>SUM(AG$2:AG474)</f>
        <v>5010888</v>
      </c>
      <c r="AJ474" s="49">
        <f>SUMIF(Unloader!B:B,Summary!B474,Unloader!W:W)</f>
        <v>0</v>
      </c>
      <c r="AK474" s="49">
        <f>SUMIF(Unloader!B:B,Summary!B474,Unloader!AD:AD)+SUMIF(Unloader!B:B,Summary!B474,Unloader!BR:BR)+SUMIF(Unloader!B:B,Summary!B474,Unloader!BN:BN)</f>
        <v>0</v>
      </c>
      <c r="AL474" s="49">
        <f>SUMIF(C$2:C474,C474,AJ$2:AJ474)</f>
        <v>15.416666666666666</v>
      </c>
      <c r="AM474" s="49">
        <f>SUMIF(C$2:C474,C474,AK$2:AK474)</f>
        <v>1.0868055555555556</v>
      </c>
      <c r="AN474" s="37">
        <f t="shared" si="190"/>
        <v>1422.0392536951783</v>
      </c>
      <c r="AO474" s="37">
        <f>SUM(AJ$2:AJ474)</f>
        <v>155.96458333333337</v>
      </c>
      <c r="AP474" s="37">
        <f>SUM(AK$2:AK474)</f>
        <v>13.888194444444437</v>
      </c>
      <c r="AQ474" s="37">
        <f t="shared" si="191"/>
        <v>1469.5404467471526</v>
      </c>
    </row>
    <row r="475" spans="1:43">
      <c r="A475" s="166">
        <f t="shared" si="194"/>
        <v>474</v>
      </c>
      <c r="B475" s="478">
        <f t="shared" si="194"/>
        <v>41107</v>
      </c>
      <c r="C475" s="42">
        <f t="shared" si="173"/>
        <v>7</v>
      </c>
      <c r="D475" s="170">
        <f>COUNTIF('Rake Load'!C:C,Summary!B475)</f>
        <v>0</v>
      </c>
      <c r="E475" s="170">
        <f>SUMIF('Rake Load'!C:C,B475,'Rake Load'!K:K)</f>
        <v>0</v>
      </c>
      <c r="F475" s="44">
        <f>SUMIF('Rake Load'!C:C,B475,'Rake Load'!AZ:AZ)</f>
        <v>0</v>
      </c>
      <c r="G475" s="44" t="e">
        <f t="shared" si="174"/>
        <v>#DIV/0!</v>
      </c>
      <c r="H475" s="45" t="e">
        <f t="shared" si="175"/>
        <v>#DIV/0!</v>
      </c>
      <c r="I475" s="45" t="e">
        <f t="shared" si="176"/>
        <v>#DIV/0!</v>
      </c>
      <c r="J475" s="44">
        <f>SUMIF('Rake Load'!C:C,B475,'Rake Load'!DK:DK)</f>
        <v>0</v>
      </c>
      <c r="K475" s="50">
        <f t="shared" si="177"/>
        <v>0</v>
      </c>
      <c r="L475" s="50" t="e">
        <f t="shared" si="178"/>
        <v>#DIV/0!</v>
      </c>
      <c r="M475" s="59" t="e">
        <f t="shared" si="179"/>
        <v>#DIV/0!</v>
      </c>
      <c r="N475" s="59" t="e">
        <f t="shared" si="180"/>
        <v>#DIV/0!</v>
      </c>
      <c r="O475" s="480">
        <f>SUMIF(C$2:C475,C475,D$2:D475)</f>
        <v>63</v>
      </c>
      <c r="P475" s="42">
        <f>SUMIF(C$2:C475,C475,F$2:F475)</f>
        <v>9.0180555555555575</v>
      </c>
      <c r="Q475" s="46">
        <f t="shared" si="181"/>
        <v>0.14314373897707233</v>
      </c>
      <c r="R475" s="45">
        <f t="shared" si="182"/>
        <v>3</v>
      </c>
      <c r="S475" s="45">
        <f t="shared" si="183"/>
        <v>26</v>
      </c>
      <c r="T475" s="480">
        <f>SUM(D$2:D475)</f>
        <v>1165</v>
      </c>
      <c r="U475" s="47">
        <f>SUMIF(C$2:C475,C475,E$2:E475)</f>
        <v>219851.80999999994</v>
      </c>
      <c r="V475" s="47">
        <f>SUM(E$2:E475)</f>
        <v>4135631.2860000012</v>
      </c>
      <c r="W475" s="52">
        <f>SUM(F$2:F475)</f>
        <v>40857.731944444473</v>
      </c>
      <c r="X475" s="52">
        <f t="shared" si="184"/>
        <v>35.071014544587527</v>
      </c>
      <c r="Y475" s="45">
        <f t="shared" si="185"/>
        <v>1</v>
      </c>
      <c r="Z475" s="45">
        <f t="shared" si="186"/>
        <v>42</v>
      </c>
      <c r="AA475" s="47">
        <f>SUMIF('Rake Load'!C:C,Summary!B475,'Rake Load'!CA:CA)</f>
        <v>0</v>
      </c>
      <c r="AB475" s="47">
        <f>SUMIF(C$2:C475,C475,AA$2:AA475)</f>
        <v>23.051388888888891</v>
      </c>
      <c r="AC475" s="47">
        <f>SUM(AA$2:AA475)</f>
        <v>414.86111111113433</v>
      </c>
      <c r="AD475" s="52" t="e">
        <f t="shared" si="187"/>
        <v>#DIV/0!</v>
      </c>
      <c r="AE475" s="52">
        <f t="shared" si="188"/>
        <v>0.36589506172839509</v>
      </c>
      <c r="AF475" s="52">
        <f t="shared" si="189"/>
        <v>0.35610395803530842</v>
      </c>
      <c r="AG475" s="47">
        <f>SUMIF(Unloader!B:B,Summary!B475,Unloader!M:M)</f>
        <v>0</v>
      </c>
      <c r="AH475" s="47">
        <f>SUMIF(C$2:C475,C475,AG$2:AG475)</f>
        <v>489063</v>
      </c>
      <c r="AI475" s="47">
        <f>SUM(AG$2:AG475)</f>
        <v>5010888</v>
      </c>
      <c r="AJ475" s="49">
        <f>SUMIF(Unloader!B:B,Summary!B475,Unloader!W:W)</f>
        <v>0</v>
      </c>
      <c r="AK475" s="49">
        <f>SUMIF(Unloader!B:B,Summary!B475,Unloader!AD:AD)+SUMIF(Unloader!B:B,Summary!B475,Unloader!BR:BR)+SUMIF(Unloader!B:B,Summary!B475,Unloader!BN:BN)</f>
        <v>0</v>
      </c>
      <c r="AL475" s="49">
        <f>SUMIF(C$2:C475,C475,AJ$2:AJ475)</f>
        <v>15.416666666666666</v>
      </c>
      <c r="AM475" s="49">
        <f>SUMIF(C$2:C475,C475,AK$2:AK475)</f>
        <v>1.0868055555555556</v>
      </c>
      <c r="AN475" s="37">
        <f t="shared" si="190"/>
        <v>1422.0392536951783</v>
      </c>
      <c r="AO475" s="37">
        <f>SUM(AJ$2:AJ475)</f>
        <v>155.96458333333337</v>
      </c>
      <c r="AP475" s="37">
        <f>SUM(AK$2:AK475)</f>
        <v>13.888194444444437</v>
      </c>
      <c r="AQ475" s="37">
        <f t="shared" si="191"/>
        <v>1469.5404467471526</v>
      </c>
    </row>
    <row r="476" spans="1:43">
      <c r="A476" s="166">
        <f t="shared" si="194"/>
        <v>475</v>
      </c>
      <c r="B476" s="478">
        <f t="shared" si="194"/>
        <v>41108</v>
      </c>
      <c r="C476" s="42">
        <f t="shared" si="173"/>
        <v>7</v>
      </c>
      <c r="D476" s="170">
        <f>COUNTIF('Rake Load'!C:C,Summary!B476)</f>
        <v>0</v>
      </c>
      <c r="E476" s="170">
        <f>SUMIF('Rake Load'!C:C,B476,'Rake Load'!K:K)</f>
        <v>0</v>
      </c>
      <c r="F476" s="44">
        <f>SUMIF('Rake Load'!C:C,B476,'Rake Load'!AZ:AZ)</f>
        <v>0</v>
      </c>
      <c r="G476" s="44" t="e">
        <f t="shared" si="174"/>
        <v>#DIV/0!</v>
      </c>
      <c r="H476" s="45" t="e">
        <f t="shared" si="175"/>
        <v>#DIV/0!</v>
      </c>
      <c r="I476" s="45" t="e">
        <f t="shared" si="176"/>
        <v>#DIV/0!</v>
      </c>
      <c r="J476" s="44">
        <f>SUMIF('Rake Load'!C:C,B476,'Rake Load'!DK:DK)</f>
        <v>0</v>
      </c>
      <c r="K476" s="50">
        <f t="shared" si="177"/>
        <v>0</v>
      </c>
      <c r="L476" s="50" t="e">
        <f t="shared" si="178"/>
        <v>#DIV/0!</v>
      </c>
      <c r="M476" s="59" t="e">
        <f t="shared" si="179"/>
        <v>#DIV/0!</v>
      </c>
      <c r="N476" s="59" t="e">
        <f t="shared" si="180"/>
        <v>#DIV/0!</v>
      </c>
      <c r="O476" s="480">
        <f>SUMIF(C$2:C476,C476,D$2:D476)</f>
        <v>63</v>
      </c>
      <c r="P476" s="42">
        <f>SUMIF(C$2:C476,C476,F$2:F476)</f>
        <v>9.0180555555555575</v>
      </c>
      <c r="Q476" s="46">
        <f t="shared" si="181"/>
        <v>0.14314373897707233</v>
      </c>
      <c r="R476" s="45">
        <f t="shared" si="182"/>
        <v>3</v>
      </c>
      <c r="S476" s="45">
        <f t="shared" si="183"/>
        <v>26</v>
      </c>
      <c r="T476" s="480">
        <f>SUM(D$2:D476)</f>
        <v>1165</v>
      </c>
      <c r="U476" s="47">
        <f>SUMIF(C$2:C476,C476,E$2:E476)</f>
        <v>219851.80999999994</v>
      </c>
      <c r="V476" s="47">
        <f>SUM(E$2:E476)</f>
        <v>4135631.2860000012</v>
      </c>
      <c r="W476" s="52">
        <f>SUM(F$2:F476)</f>
        <v>40857.731944444473</v>
      </c>
      <c r="X476" s="52">
        <f t="shared" si="184"/>
        <v>35.071014544587527</v>
      </c>
      <c r="Y476" s="45">
        <f t="shared" si="185"/>
        <v>1</v>
      </c>
      <c r="Z476" s="45">
        <f t="shared" si="186"/>
        <v>42</v>
      </c>
      <c r="AA476" s="47">
        <f>SUMIF('Rake Load'!C:C,Summary!B476,'Rake Load'!CA:CA)</f>
        <v>0</v>
      </c>
      <c r="AB476" s="47">
        <f>SUMIF(C$2:C476,C476,AA$2:AA476)</f>
        <v>23.051388888888891</v>
      </c>
      <c r="AC476" s="47">
        <f>SUM(AA$2:AA476)</f>
        <v>414.86111111113433</v>
      </c>
      <c r="AD476" s="52" t="e">
        <f t="shared" si="187"/>
        <v>#DIV/0!</v>
      </c>
      <c r="AE476" s="52">
        <f t="shared" si="188"/>
        <v>0.36589506172839509</v>
      </c>
      <c r="AF476" s="52">
        <f t="shared" si="189"/>
        <v>0.35610395803530842</v>
      </c>
      <c r="AG476" s="47">
        <f>SUMIF(Unloader!B:B,Summary!B476,Unloader!M:M)</f>
        <v>0</v>
      </c>
      <c r="AH476" s="47">
        <f>SUMIF(C$2:C476,C476,AG$2:AG476)</f>
        <v>489063</v>
      </c>
      <c r="AI476" s="47">
        <f>SUM(AG$2:AG476)</f>
        <v>5010888</v>
      </c>
      <c r="AJ476" s="49">
        <f>SUMIF(Unloader!B:B,Summary!B476,Unloader!W:W)</f>
        <v>0</v>
      </c>
      <c r="AK476" s="49">
        <f>SUMIF(Unloader!B:B,Summary!B476,Unloader!AD:AD)+SUMIF(Unloader!B:B,Summary!B476,Unloader!BR:BR)+SUMIF(Unloader!B:B,Summary!B476,Unloader!BN:BN)</f>
        <v>0</v>
      </c>
      <c r="AL476" s="49">
        <f>SUMIF(C$2:C476,C476,AJ$2:AJ476)</f>
        <v>15.416666666666666</v>
      </c>
      <c r="AM476" s="49">
        <f>SUMIF(C$2:C476,C476,AK$2:AK476)</f>
        <v>1.0868055555555556</v>
      </c>
      <c r="AN476" s="37">
        <f t="shared" si="190"/>
        <v>1422.0392536951783</v>
      </c>
      <c r="AO476" s="37">
        <f>SUM(AJ$2:AJ476)</f>
        <v>155.96458333333337</v>
      </c>
      <c r="AP476" s="37">
        <f>SUM(AK$2:AK476)</f>
        <v>13.888194444444437</v>
      </c>
      <c r="AQ476" s="37">
        <f t="shared" si="191"/>
        <v>1469.5404467471526</v>
      </c>
    </row>
    <row r="477" spans="1:43">
      <c r="A477" s="166">
        <f t="shared" si="194"/>
        <v>476</v>
      </c>
      <c r="B477" s="478">
        <f t="shared" si="194"/>
        <v>41109</v>
      </c>
      <c r="C477" s="42">
        <f t="shared" si="173"/>
        <v>7</v>
      </c>
      <c r="D477" s="170">
        <f>COUNTIF('Rake Load'!C:C,Summary!B477)</f>
        <v>0</v>
      </c>
      <c r="E477" s="170">
        <f>SUMIF('Rake Load'!C:C,B477,'Rake Load'!K:K)</f>
        <v>0</v>
      </c>
      <c r="F477" s="44">
        <f>SUMIF('Rake Load'!C:C,B477,'Rake Load'!AZ:AZ)</f>
        <v>0</v>
      </c>
      <c r="G477" s="44" t="e">
        <f t="shared" si="174"/>
        <v>#DIV/0!</v>
      </c>
      <c r="H477" s="45" t="e">
        <f t="shared" si="175"/>
        <v>#DIV/0!</v>
      </c>
      <c r="I477" s="45" t="e">
        <f t="shared" si="176"/>
        <v>#DIV/0!</v>
      </c>
      <c r="J477" s="44">
        <f>SUMIF('Rake Load'!C:C,B477,'Rake Load'!DK:DK)</f>
        <v>0</v>
      </c>
      <c r="K477" s="50">
        <f t="shared" si="177"/>
        <v>0</v>
      </c>
      <c r="L477" s="50" t="e">
        <f t="shared" si="178"/>
        <v>#DIV/0!</v>
      </c>
      <c r="M477" s="59" t="e">
        <f t="shared" si="179"/>
        <v>#DIV/0!</v>
      </c>
      <c r="N477" s="59" t="e">
        <f t="shared" si="180"/>
        <v>#DIV/0!</v>
      </c>
      <c r="O477" s="480">
        <f>SUMIF(C$2:C477,C477,D$2:D477)</f>
        <v>63</v>
      </c>
      <c r="P477" s="42">
        <f>SUMIF(C$2:C477,C477,F$2:F477)</f>
        <v>9.0180555555555575</v>
      </c>
      <c r="Q477" s="46">
        <f t="shared" si="181"/>
        <v>0.14314373897707233</v>
      </c>
      <c r="R477" s="45">
        <f t="shared" si="182"/>
        <v>3</v>
      </c>
      <c r="S477" s="45">
        <f t="shared" si="183"/>
        <v>26</v>
      </c>
      <c r="T477" s="480">
        <f>SUM(D$2:D477)</f>
        <v>1165</v>
      </c>
      <c r="U477" s="47">
        <f>SUMIF(C$2:C477,C477,E$2:E477)</f>
        <v>219851.80999999994</v>
      </c>
      <c r="V477" s="47">
        <f>SUM(E$2:E477)</f>
        <v>4135631.2860000012</v>
      </c>
      <c r="W477" s="52">
        <f>SUM(F$2:F477)</f>
        <v>40857.731944444473</v>
      </c>
      <c r="X477" s="52">
        <f t="shared" si="184"/>
        <v>35.071014544587527</v>
      </c>
      <c r="Y477" s="45">
        <f t="shared" si="185"/>
        <v>1</v>
      </c>
      <c r="Z477" s="45">
        <f t="shared" si="186"/>
        <v>42</v>
      </c>
      <c r="AA477" s="47">
        <f>SUMIF('Rake Load'!C:C,Summary!B477,'Rake Load'!CA:CA)</f>
        <v>0</v>
      </c>
      <c r="AB477" s="47">
        <f>SUMIF(C$2:C477,C477,AA$2:AA477)</f>
        <v>23.051388888888891</v>
      </c>
      <c r="AC477" s="47">
        <f>SUM(AA$2:AA477)</f>
        <v>414.86111111113433</v>
      </c>
      <c r="AD477" s="52" t="e">
        <f t="shared" si="187"/>
        <v>#DIV/0!</v>
      </c>
      <c r="AE477" s="52">
        <f t="shared" si="188"/>
        <v>0.36589506172839509</v>
      </c>
      <c r="AF477" s="52">
        <f t="shared" si="189"/>
        <v>0.35610395803530842</v>
      </c>
      <c r="AG477" s="47">
        <f>SUMIF(Unloader!B:B,Summary!B477,Unloader!M:M)</f>
        <v>0</v>
      </c>
      <c r="AH477" s="47">
        <f>SUMIF(C$2:C477,C477,AG$2:AG477)</f>
        <v>489063</v>
      </c>
      <c r="AI477" s="47">
        <f>SUM(AG$2:AG477)</f>
        <v>5010888</v>
      </c>
      <c r="AJ477" s="49">
        <f>SUMIF(Unloader!B:B,Summary!B477,Unloader!W:W)</f>
        <v>0</v>
      </c>
      <c r="AK477" s="49">
        <f>SUMIF(Unloader!B:B,Summary!B477,Unloader!AD:AD)+SUMIF(Unloader!B:B,Summary!B477,Unloader!BR:BR)+SUMIF(Unloader!B:B,Summary!B477,Unloader!BN:BN)</f>
        <v>0</v>
      </c>
      <c r="AL477" s="49">
        <f>SUMIF(C$2:C477,C477,AJ$2:AJ477)</f>
        <v>15.416666666666666</v>
      </c>
      <c r="AM477" s="49">
        <f>SUMIF(C$2:C477,C477,AK$2:AK477)</f>
        <v>1.0868055555555556</v>
      </c>
      <c r="AN477" s="37">
        <f t="shared" si="190"/>
        <v>1422.0392536951783</v>
      </c>
      <c r="AO477" s="37">
        <f>SUM(AJ$2:AJ477)</f>
        <v>155.96458333333337</v>
      </c>
      <c r="AP477" s="37">
        <f>SUM(AK$2:AK477)</f>
        <v>13.888194444444437</v>
      </c>
      <c r="AQ477" s="37">
        <f t="shared" si="191"/>
        <v>1469.5404467471526</v>
      </c>
    </row>
    <row r="478" spans="1:43">
      <c r="A478" s="166">
        <f t="shared" si="194"/>
        <v>477</v>
      </c>
      <c r="B478" s="478">
        <f t="shared" si="194"/>
        <v>41110</v>
      </c>
      <c r="C478" s="42">
        <f t="shared" si="173"/>
        <v>7</v>
      </c>
      <c r="D478" s="170">
        <f>COUNTIF('Rake Load'!C:C,Summary!B478)</f>
        <v>0</v>
      </c>
      <c r="E478" s="170">
        <f>SUMIF('Rake Load'!C:C,B478,'Rake Load'!K:K)</f>
        <v>0</v>
      </c>
      <c r="F478" s="44">
        <f>SUMIF('Rake Load'!C:C,B478,'Rake Load'!AZ:AZ)</f>
        <v>0</v>
      </c>
      <c r="G478" s="44" t="e">
        <f t="shared" si="174"/>
        <v>#DIV/0!</v>
      </c>
      <c r="H478" s="45" t="e">
        <f t="shared" si="175"/>
        <v>#DIV/0!</v>
      </c>
      <c r="I478" s="45" t="e">
        <f t="shared" si="176"/>
        <v>#DIV/0!</v>
      </c>
      <c r="J478" s="44">
        <f>SUMIF('Rake Load'!C:C,B478,'Rake Load'!DK:DK)</f>
        <v>0</v>
      </c>
      <c r="K478" s="50">
        <f t="shared" si="177"/>
        <v>0</v>
      </c>
      <c r="L478" s="50" t="e">
        <f t="shared" si="178"/>
        <v>#DIV/0!</v>
      </c>
      <c r="M478" s="59" t="e">
        <f t="shared" si="179"/>
        <v>#DIV/0!</v>
      </c>
      <c r="N478" s="59" t="e">
        <f t="shared" si="180"/>
        <v>#DIV/0!</v>
      </c>
      <c r="O478" s="480">
        <f>SUMIF(C$2:C478,C478,D$2:D478)</f>
        <v>63</v>
      </c>
      <c r="P478" s="42">
        <f>SUMIF(C$2:C478,C478,F$2:F478)</f>
        <v>9.0180555555555575</v>
      </c>
      <c r="Q478" s="46">
        <f t="shared" si="181"/>
        <v>0.14314373897707233</v>
      </c>
      <c r="R478" s="45">
        <f t="shared" si="182"/>
        <v>3</v>
      </c>
      <c r="S478" s="45">
        <f t="shared" si="183"/>
        <v>26</v>
      </c>
      <c r="T478" s="480">
        <f>SUM(D$2:D478)</f>
        <v>1165</v>
      </c>
      <c r="U478" s="47">
        <f>SUMIF(C$2:C478,C478,E$2:E478)</f>
        <v>219851.80999999994</v>
      </c>
      <c r="V478" s="47">
        <f>SUM(E$2:E478)</f>
        <v>4135631.2860000012</v>
      </c>
      <c r="W478" s="52">
        <f>SUM(F$2:F478)</f>
        <v>40857.731944444473</v>
      </c>
      <c r="X478" s="52">
        <f t="shared" si="184"/>
        <v>35.071014544587527</v>
      </c>
      <c r="Y478" s="45">
        <f t="shared" si="185"/>
        <v>1</v>
      </c>
      <c r="Z478" s="45">
        <f t="shared" si="186"/>
        <v>42</v>
      </c>
      <c r="AA478" s="47">
        <f>SUMIF('Rake Load'!C:C,Summary!B478,'Rake Load'!CA:CA)</f>
        <v>0</v>
      </c>
      <c r="AB478" s="47">
        <f>SUMIF(C$2:C478,C478,AA$2:AA478)</f>
        <v>23.051388888888891</v>
      </c>
      <c r="AC478" s="47">
        <f>SUM(AA$2:AA478)</f>
        <v>414.86111111113433</v>
      </c>
      <c r="AD478" s="52" t="e">
        <f t="shared" si="187"/>
        <v>#DIV/0!</v>
      </c>
      <c r="AE478" s="52">
        <f t="shared" si="188"/>
        <v>0.36589506172839509</v>
      </c>
      <c r="AF478" s="52">
        <f t="shared" si="189"/>
        <v>0.35610395803530842</v>
      </c>
      <c r="AG478" s="47">
        <f>SUMIF(Unloader!B:B,Summary!B478,Unloader!M:M)</f>
        <v>0</v>
      </c>
      <c r="AH478" s="47">
        <f>SUMIF(C$2:C478,C478,AG$2:AG478)</f>
        <v>489063</v>
      </c>
      <c r="AI478" s="47">
        <f>SUM(AG$2:AG478)</f>
        <v>5010888</v>
      </c>
      <c r="AJ478" s="49">
        <f>SUMIF(Unloader!B:B,Summary!B478,Unloader!W:W)</f>
        <v>0</v>
      </c>
      <c r="AK478" s="49">
        <f>SUMIF(Unloader!B:B,Summary!B478,Unloader!AD:AD)+SUMIF(Unloader!B:B,Summary!B478,Unloader!BR:BR)+SUMIF(Unloader!B:B,Summary!B478,Unloader!BN:BN)</f>
        <v>0</v>
      </c>
      <c r="AL478" s="49">
        <f>SUMIF(C$2:C478,C478,AJ$2:AJ478)</f>
        <v>15.416666666666666</v>
      </c>
      <c r="AM478" s="49">
        <f>SUMIF(C$2:C478,C478,AK$2:AK478)</f>
        <v>1.0868055555555556</v>
      </c>
      <c r="AN478" s="37">
        <f t="shared" si="190"/>
        <v>1422.0392536951783</v>
      </c>
      <c r="AO478" s="37">
        <f>SUM(AJ$2:AJ478)</f>
        <v>155.96458333333337</v>
      </c>
      <c r="AP478" s="37">
        <f>SUM(AK$2:AK478)</f>
        <v>13.888194444444437</v>
      </c>
      <c r="AQ478" s="37">
        <f t="shared" si="191"/>
        <v>1469.5404467471526</v>
      </c>
    </row>
    <row r="479" spans="1:43">
      <c r="A479" s="166">
        <f t="shared" si="194"/>
        <v>478</v>
      </c>
      <c r="B479" s="478">
        <f t="shared" si="194"/>
        <v>41111</v>
      </c>
      <c r="C479" s="42">
        <f t="shared" si="173"/>
        <v>7</v>
      </c>
      <c r="D479" s="170">
        <f>COUNTIF('Rake Load'!C:C,Summary!B479)</f>
        <v>0</v>
      </c>
      <c r="E479" s="170">
        <f>SUMIF('Rake Load'!C:C,B479,'Rake Load'!K:K)</f>
        <v>0</v>
      </c>
      <c r="F479" s="44">
        <f>SUMIF('Rake Load'!C:C,B479,'Rake Load'!AZ:AZ)</f>
        <v>0</v>
      </c>
      <c r="G479" s="44" t="e">
        <f t="shared" si="174"/>
        <v>#DIV/0!</v>
      </c>
      <c r="H479" s="45" t="e">
        <f t="shared" si="175"/>
        <v>#DIV/0!</v>
      </c>
      <c r="I479" s="45" t="e">
        <f t="shared" si="176"/>
        <v>#DIV/0!</v>
      </c>
      <c r="J479" s="44">
        <f>SUMIF('Rake Load'!C:C,B479,'Rake Load'!DK:DK)</f>
        <v>0</v>
      </c>
      <c r="K479" s="50">
        <f t="shared" si="177"/>
        <v>0</v>
      </c>
      <c r="L479" s="50" t="e">
        <f t="shared" si="178"/>
        <v>#DIV/0!</v>
      </c>
      <c r="M479" s="59" t="e">
        <f t="shared" si="179"/>
        <v>#DIV/0!</v>
      </c>
      <c r="N479" s="59" t="e">
        <f t="shared" si="180"/>
        <v>#DIV/0!</v>
      </c>
      <c r="O479" s="480">
        <f>SUMIF(C$2:C479,C479,D$2:D479)</f>
        <v>63</v>
      </c>
      <c r="P479" s="42">
        <f>SUMIF(C$2:C479,C479,F$2:F479)</f>
        <v>9.0180555555555575</v>
      </c>
      <c r="Q479" s="46">
        <f t="shared" si="181"/>
        <v>0.14314373897707233</v>
      </c>
      <c r="R479" s="45">
        <f t="shared" si="182"/>
        <v>3</v>
      </c>
      <c r="S479" s="45">
        <f t="shared" si="183"/>
        <v>26</v>
      </c>
      <c r="T479" s="480">
        <f>SUM(D$2:D479)</f>
        <v>1165</v>
      </c>
      <c r="U479" s="47">
        <f>SUMIF(C$2:C479,C479,E$2:E479)</f>
        <v>219851.80999999994</v>
      </c>
      <c r="V479" s="47">
        <f>SUM(E$2:E479)</f>
        <v>4135631.2860000012</v>
      </c>
      <c r="W479" s="52">
        <f>SUM(F$2:F479)</f>
        <v>40857.731944444473</v>
      </c>
      <c r="X479" s="52">
        <f t="shared" si="184"/>
        <v>35.071014544587527</v>
      </c>
      <c r="Y479" s="45">
        <f t="shared" si="185"/>
        <v>1</v>
      </c>
      <c r="Z479" s="45">
        <f t="shared" si="186"/>
        <v>42</v>
      </c>
      <c r="AA479" s="47">
        <f>SUMIF('Rake Load'!C:C,Summary!B479,'Rake Load'!CA:CA)</f>
        <v>0</v>
      </c>
      <c r="AB479" s="47">
        <f>SUMIF(C$2:C479,C479,AA$2:AA479)</f>
        <v>23.051388888888891</v>
      </c>
      <c r="AC479" s="47">
        <f>SUM(AA$2:AA479)</f>
        <v>414.86111111113433</v>
      </c>
      <c r="AD479" s="52" t="e">
        <f t="shared" si="187"/>
        <v>#DIV/0!</v>
      </c>
      <c r="AE479" s="52">
        <f t="shared" si="188"/>
        <v>0.36589506172839509</v>
      </c>
      <c r="AF479" s="52">
        <f t="shared" si="189"/>
        <v>0.35610395803530842</v>
      </c>
      <c r="AG479" s="47">
        <f>SUMIF(Unloader!B:B,Summary!B479,Unloader!M:M)</f>
        <v>0</v>
      </c>
      <c r="AH479" s="47">
        <f>SUMIF(C$2:C479,C479,AG$2:AG479)</f>
        <v>489063</v>
      </c>
      <c r="AI479" s="47">
        <f>SUM(AG$2:AG479)</f>
        <v>5010888</v>
      </c>
      <c r="AJ479" s="49">
        <f>SUMIF(Unloader!B:B,Summary!B479,Unloader!W:W)</f>
        <v>0</v>
      </c>
      <c r="AK479" s="49">
        <f>SUMIF(Unloader!B:B,Summary!B479,Unloader!AD:AD)+SUMIF(Unloader!B:B,Summary!B479,Unloader!BR:BR)+SUMIF(Unloader!B:B,Summary!B479,Unloader!BN:BN)</f>
        <v>0</v>
      </c>
      <c r="AL479" s="49">
        <f>SUMIF(C$2:C479,C479,AJ$2:AJ479)</f>
        <v>15.416666666666666</v>
      </c>
      <c r="AM479" s="49">
        <f>SUMIF(C$2:C479,C479,AK$2:AK479)</f>
        <v>1.0868055555555556</v>
      </c>
      <c r="AN479" s="37">
        <f t="shared" si="190"/>
        <v>1422.0392536951783</v>
      </c>
      <c r="AO479" s="37">
        <f>SUM(AJ$2:AJ479)</f>
        <v>155.96458333333337</v>
      </c>
      <c r="AP479" s="37">
        <f>SUM(AK$2:AK479)</f>
        <v>13.888194444444437</v>
      </c>
      <c r="AQ479" s="37">
        <f t="shared" si="191"/>
        <v>1469.5404467471526</v>
      </c>
    </row>
    <row r="480" spans="1:43">
      <c r="A480" s="166">
        <f t="shared" si="194"/>
        <v>479</v>
      </c>
      <c r="B480" s="478">
        <f t="shared" si="194"/>
        <v>41112</v>
      </c>
      <c r="C480" s="42">
        <f t="shared" si="173"/>
        <v>7</v>
      </c>
      <c r="D480" s="170">
        <f>COUNTIF('Rake Load'!C:C,Summary!B480)</f>
        <v>0</v>
      </c>
      <c r="E480" s="170">
        <f>SUMIF('Rake Load'!C:C,B480,'Rake Load'!K:K)</f>
        <v>0</v>
      </c>
      <c r="F480" s="44">
        <f>SUMIF('Rake Load'!C:C,B480,'Rake Load'!AZ:AZ)</f>
        <v>0</v>
      </c>
      <c r="G480" s="44" t="e">
        <f t="shared" si="174"/>
        <v>#DIV/0!</v>
      </c>
      <c r="H480" s="45" t="e">
        <f t="shared" si="175"/>
        <v>#DIV/0!</v>
      </c>
      <c r="I480" s="45" t="e">
        <f t="shared" si="176"/>
        <v>#DIV/0!</v>
      </c>
      <c r="J480" s="44">
        <f>SUMIF('Rake Load'!C:C,B480,'Rake Load'!DK:DK)</f>
        <v>0</v>
      </c>
      <c r="K480" s="50">
        <f t="shared" si="177"/>
        <v>0</v>
      </c>
      <c r="L480" s="50" t="e">
        <f t="shared" si="178"/>
        <v>#DIV/0!</v>
      </c>
      <c r="M480" s="59" t="e">
        <f t="shared" si="179"/>
        <v>#DIV/0!</v>
      </c>
      <c r="N480" s="59" t="e">
        <f t="shared" si="180"/>
        <v>#DIV/0!</v>
      </c>
      <c r="O480" s="480">
        <f>SUMIF(C$2:C480,C480,D$2:D480)</f>
        <v>63</v>
      </c>
      <c r="P480" s="42">
        <f>SUMIF(C$2:C480,C480,F$2:F480)</f>
        <v>9.0180555555555575</v>
      </c>
      <c r="Q480" s="46">
        <f t="shared" si="181"/>
        <v>0.14314373897707233</v>
      </c>
      <c r="R480" s="45">
        <f t="shared" si="182"/>
        <v>3</v>
      </c>
      <c r="S480" s="45">
        <f t="shared" si="183"/>
        <v>26</v>
      </c>
      <c r="T480" s="480">
        <f>SUM(D$2:D480)</f>
        <v>1165</v>
      </c>
      <c r="U480" s="47">
        <f>SUMIF(C$2:C480,C480,E$2:E480)</f>
        <v>219851.80999999994</v>
      </c>
      <c r="V480" s="47">
        <f>SUM(E$2:E480)</f>
        <v>4135631.2860000012</v>
      </c>
      <c r="W480" s="52">
        <f>SUM(F$2:F480)</f>
        <v>40857.731944444473</v>
      </c>
      <c r="X480" s="52">
        <f t="shared" si="184"/>
        <v>35.071014544587527</v>
      </c>
      <c r="Y480" s="45">
        <f t="shared" si="185"/>
        <v>1</v>
      </c>
      <c r="Z480" s="45">
        <f t="shared" si="186"/>
        <v>42</v>
      </c>
      <c r="AA480" s="47">
        <f>SUMIF('Rake Load'!C:C,Summary!B480,'Rake Load'!CA:CA)</f>
        <v>0</v>
      </c>
      <c r="AB480" s="47">
        <f>SUMIF(C$2:C480,C480,AA$2:AA480)</f>
        <v>23.051388888888891</v>
      </c>
      <c r="AC480" s="47">
        <f>SUM(AA$2:AA480)</f>
        <v>414.86111111113433</v>
      </c>
      <c r="AD480" s="52" t="e">
        <f t="shared" si="187"/>
        <v>#DIV/0!</v>
      </c>
      <c r="AE480" s="52">
        <f t="shared" si="188"/>
        <v>0.36589506172839509</v>
      </c>
      <c r="AF480" s="52">
        <f t="shared" si="189"/>
        <v>0.35610395803530842</v>
      </c>
      <c r="AG480" s="47">
        <f>SUMIF(Unloader!B:B,Summary!B480,Unloader!M:M)</f>
        <v>0</v>
      </c>
      <c r="AH480" s="47">
        <f>SUMIF(C$2:C480,C480,AG$2:AG480)</f>
        <v>489063</v>
      </c>
      <c r="AI480" s="47">
        <f>SUM(AG$2:AG480)</f>
        <v>5010888</v>
      </c>
      <c r="AJ480" s="49">
        <f>SUMIF(Unloader!B:B,Summary!B480,Unloader!W:W)</f>
        <v>0</v>
      </c>
      <c r="AK480" s="49">
        <f>SUMIF(Unloader!B:B,Summary!B480,Unloader!AD:AD)+SUMIF(Unloader!B:B,Summary!B480,Unloader!BR:BR)+SUMIF(Unloader!B:B,Summary!B480,Unloader!BN:BN)</f>
        <v>0</v>
      </c>
      <c r="AL480" s="49">
        <f>SUMIF(C$2:C480,C480,AJ$2:AJ480)</f>
        <v>15.416666666666666</v>
      </c>
      <c r="AM480" s="49">
        <f>SUMIF(C$2:C480,C480,AK$2:AK480)</f>
        <v>1.0868055555555556</v>
      </c>
      <c r="AN480" s="37">
        <f t="shared" si="190"/>
        <v>1422.0392536951783</v>
      </c>
      <c r="AO480" s="37">
        <f>SUM(AJ$2:AJ480)</f>
        <v>155.96458333333337</v>
      </c>
      <c r="AP480" s="37">
        <f>SUM(AK$2:AK480)</f>
        <v>13.888194444444437</v>
      </c>
      <c r="AQ480" s="37">
        <f t="shared" si="191"/>
        <v>1469.5404467471526</v>
      </c>
    </row>
    <row r="481" spans="1:43">
      <c r="A481" s="166">
        <f t="shared" si="194"/>
        <v>480</v>
      </c>
      <c r="B481" s="478">
        <f t="shared" si="194"/>
        <v>41113</v>
      </c>
      <c r="C481" s="42">
        <f t="shared" si="173"/>
        <v>7</v>
      </c>
      <c r="D481" s="170">
        <f>COUNTIF('Rake Load'!C:C,Summary!B481)</f>
        <v>0</v>
      </c>
      <c r="E481" s="170">
        <f>SUMIF('Rake Load'!C:C,B481,'Rake Load'!K:K)</f>
        <v>0</v>
      </c>
      <c r="F481" s="44">
        <f>SUMIF('Rake Load'!C:C,B481,'Rake Load'!AZ:AZ)</f>
        <v>0</v>
      </c>
      <c r="G481" s="44" t="e">
        <f t="shared" si="174"/>
        <v>#DIV/0!</v>
      </c>
      <c r="H481" s="45" t="e">
        <f t="shared" si="175"/>
        <v>#DIV/0!</v>
      </c>
      <c r="I481" s="45" t="e">
        <f t="shared" si="176"/>
        <v>#DIV/0!</v>
      </c>
      <c r="J481" s="44">
        <f>SUMIF('Rake Load'!C:C,B481,'Rake Load'!DK:DK)</f>
        <v>0</v>
      </c>
      <c r="K481" s="50">
        <f t="shared" si="177"/>
        <v>0</v>
      </c>
      <c r="L481" s="50" t="e">
        <f t="shared" si="178"/>
        <v>#DIV/0!</v>
      </c>
      <c r="M481" s="59" t="e">
        <f t="shared" si="179"/>
        <v>#DIV/0!</v>
      </c>
      <c r="N481" s="59" t="e">
        <f t="shared" si="180"/>
        <v>#DIV/0!</v>
      </c>
      <c r="O481" s="480">
        <f>SUMIF(C$2:C481,C481,D$2:D481)</f>
        <v>63</v>
      </c>
      <c r="P481" s="42">
        <f>SUMIF(C$2:C481,C481,F$2:F481)</f>
        <v>9.0180555555555575</v>
      </c>
      <c r="Q481" s="46">
        <f t="shared" si="181"/>
        <v>0.14314373897707233</v>
      </c>
      <c r="R481" s="45">
        <f t="shared" si="182"/>
        <v>3</v>
      </c>
      <c r="S481" s="45">
        <f t="shared" si="183"/>
        <v>26</v>
      </c>
      <c r="T481" s="480">
        <f>SUM(D$2:D481)</f>
        <v>1165</v>
      </c>
      <c r="U481" s="47">
        <f>SUMIF(C$2:C481,C481,E$2:E481)</f>
        <v>219851.80999999994</v>
      </c>
      <c r="V481" s="47">
        <f>SUM(E$2:E481)</f>
        <v>4135631.2860000012</v>
      </c>
      <c r="W481" s="52">
        <f>SUM(F$2:F481)</f>
        <v>40857.731944444473</v>
      </c>
      <c r="X481" s="52">
        <f t="shared" si="184"/>
        <v>35.071014544587527</v>
      </c>
      <c r="Y481" s="45">
        <f t="shared" si="185"/>
        <v>1</v>
      </c>
      <c r="Z481" s="45">
        <f t="shared" si="186"/>
        <v>42</v>
      </c>
      <c r="AA481" s="47">
        <f>SUMIF('Rake Load'!C:C,Summary!B481,'Rake Load'!CA:CA)</f>
        <v>0</v>
      </c>
      <c r="AB481" s="47">
        <f>SUMIF(C$2:C481,C481,AA$2:AA481)</f>
        <v>23.051388888888891</v>
      </c>
      <c r="AC481" s="47">
        <f>SUM(AA$2:AA481)</f>
        <v>414.86111111113433</v>
      </c>
      <c r="AD481" s="52" t="e">
        <f t="shared" si="187"/>
        <v>#DIV/0!</v>
      </c>
      <c r="AE481" s="52">
        <f t="shared" si="188"/>
        <v>0.36589506172839509</v>
      </c>
      <c r="AF481" s="52">
        <f t="shared" si="189"/>
        <v>0.35610395803530842</v>
      </c>
      <c r="AG481" s="47">
        <f>SUMIF(Unloader!B:B,Summary!B481,Unloader!M:M)</f>
        <v>0</v>
      </c>
      <c r="AH481" s="47">
        <f>SUMIF(C$2:C481,C481,AG$2:AG481)</f>
        <v>489063</v>
      </c>
      <c r="AI481" s="47">
        <f>SUM(AG$2:AG481)</f>
        <v>5010888</v>
      </c>
      <c r="AJ481" s="49">
        <f>SUMIF(Unloader!B:B,Summary!B481,Unloader!W:W)</f>
        <v>0</v>
      </c>
      <c r="AK481" s="49">
        <f>SUMIF(Unloader!B:B,Summary!B481,Unloader!AD:AD)+SUMIF(Unloader!B:B,Summary!B481,Unloader!BR:BR)+SUMIF(Unloader!B:B,Summary!B481,Unloader!BN:BN)</f>
        <v>0</v>
      </c>
      <c r="AL481" s="49">
        <f>SUMIF(C$2:C481,C481,AJ$2:AJ481)</f>
        <v>15.416666666666666</v>
      </c>
      <c r="AM481" s="49">
        <f>SUMIF(C$2:C481,C481,AK$2:AK481)</f>
        <v>1.0868055555555556</v>
      </c>
      <c r="AN481" s="37">
        <f t="shared" si="190"/>
        <v>1422.0392536951783</v>
      </c>
      <c r="AO481" s="37">
        <f>SUM(AJ$2:AJ481)</f>
        <v>155.96458333333337</v>
      </c>
      <c r="AP481" s="37">
        <f>SUM(AK$2:AK481)</f>
        <v>13.888194444444437</v>
      </c>
      <c r="AQ481" s="37">
        <f t="shared" si="191"/>
        <v>1469.5404467471526</v>
      </c>
    </row>
    <row r="482" spans="1:43">
      <c r="A482" s="166">
        <f t="shared" si="194"/>
        <v>481</v>
      </c>
      <c r="B482" s="478">
        <f t="shared" si="194"/>
        <v>41114</v>
      </c>
      <c r="C482" s="42">
        <f t="shared" si="173"/>
        <v>7</v>
      </c>
      <c r="D482" s="170">
        <f>COUNTIF('Rake Load'!C:C,Summary!B482)</f>
        <v>0</v>
      </c>
      <c r="E482" s="170">
        <f>SUMIF('Rake Load'!C:C,B482,'Rake Load'!K:K)</f>
        <v>0</v>
      </c>
      <c r="F482" s="44">
        <f>SUMIF('Rake Load'!C:C,B482,'Rake Load'!AZ:AZ)</f>
        <v>0</v>
      </c>
      <c r="G482" s="44" t="e">
        <f t="shared" si="174"/>
        <v>#DIV/0!</v>
      </c>
      <c r="H482" s="45" t="e">
        <f t="shared" si="175"/>
        <v>#DIV/0!</v>
      </c>
      <c r="I482" s="45" t="e">
        <f t="shared" si="176"/>
        <v>#DIV/0!</v>
      </c>
      <c r="J482" s="44">
        <f>SUMIF('Rake Load'!C:C,B482,'Rake Load'!DK:DK)</f>
        <v>0</v>
      </c>
      <c r="K482" s="50">
        <f t="shared" si="177"/>
        <v>0</v>
      </c>
      <c r="L482" s="50" t="e">
        <f t="shared" si="178"/>
        <v>#DIV/0!</v>
      </c>
      <c r="M482" s="59" t="e">
        <f t="shared" si="179"/>
        <v>#DIV/0!</v>
      </c>
      <c r="N482" s="59" t="e">
        <f t="shared" si="180"/>
        <v>#DIV/0!</v>
      </c>
      <c r="O482" s="480">
        <f>SUMIF(C$2:C482,C482,D$2:D482)</f>
        <v>63</v>
      </c>
      <c r="P482" s="42">
        <f>SUMIF(C$2:C482,C482,F$2:F482)</f>
        <v>9.0180555555555575</v>
      </c>
      <c r="Q482" s="46">
        <f t="shared" si="181"/>
        <v>0.14314373897707233</v>
      </c>
      <c r="R482" s="45">
        <f t="shared" si="182"/>
        <v>3</v>
      </c>
      <c r="S482" s="45">
        <f t="shared" si="183"/>
        <v>26</v>
      </c>
      <c r="T482" s="480">
        <f>SUM(D$2:D482)</f>
        <v>1165</v>
      </c>
      <c r="U482" s="47">
        <f>SUMIF(C$2:C482,C482,E$2:E482)</f>
        <v>219851.80999999994</v>
      </c>
      <c r="V482" s="47">
        <f>SUM(E$2:E482)</f>
        <v>4135631.2860000012</v>
      </c>
      <c r="W482" s="52">
        <f>SUM(F$2:F482)</f>
        <v>40857.731944444473</v>
      </c>
      <c r="X482" s="52">
        <f t="shared" si="184"/>
        <v>35.071014544587527</v>
      </c>
      <c r="Y482" s="45">
        <f t="shared" si="185"/>
        <v>1</v>
      </c>
      <c r="Z482" s="45">
        <f t="shared" si="186"/>
        <v>42</v>
      </c>
      <c r="AA482" s="47">
        <f>SUMIF('Rake Load'!C:C,Summary!B482,'Rake Load'!CA:CA)</f>
        <v>0</v>
      </c>
      <c r="AB482" s="47">
        <f>SUMIF(C$2:C482,C482,AA$2:AA482)</f>
        <v>23.051388888888891</v>
      </c>
      <c r="AC482" s="47">
        <f>SUM(AA$2:AA482)</f>
        <v>414.86111111113433</v>
      </c>
      <c r="AD482" s="52" t="e">
        <f t="shared" si="187"/>
        <v>#DIV/0!</v>
      </c>
      <c r="AE482" s="52">
        <f t="shared" si="188"/>
        <v>0.36589506172839509</v>
      </c>
      <c r="AF482" s="52">
        <f t="shared" si="189"/>
        <v>0.35610395803530842</v>
      </c>
      <c r="AG482" s="47">
        <f>SUMIF(Unloader!B:B,Summary!B482,Unloader!M:M)</f>
        <v>0</v>
      </c>
      <c r="AH482" s="47">
        <f>SUMIF(C$2:C482,C482,AG$2:AG482)</f>
        <v>489063</v>
      </c>
      <c r="AI482" s="47">
        <f>SUM(AG$2:AG482)</f>
        <v>5010888</v>
      </c>
      <c r="AJ482" s="49">
        <f>SUMIF(Unloader!B:B,Summary!B482,Unloader!W:W)</f>
        <v>0</v>
      </c>
      <c r="AK482" s="49">
        <f>SUMIF(Unloader!B:B,Summary!B482,Unloader!AD:AD)+SUMIF(Unloader!B:B,Summary!B482,Unloader!BR:BR)+SUMIF(Unloader!B:B,Summary!B482,Unloader!BN:BN)</f>
        <v>0</v>
      </c>
      <c r="AL482" s="49">
        <f>SUMIF(C$2:C482,C482,AJ$2:AJ482)</f>
        <v>15.416666666666666</v>
      </c>
      <c r="AM482" s="49">
        <f>SUMIF(C$2:C482,C482,AK$2:AK482)</f>
        <v>1.0868055555555556</v>
      </c>
      <c r="AN482" s="37">
        <f t="shared" si="190"/>
        <v>1422.0392536951783</v>
      </c>
      <c r="AO482" s="37">
        <f>SUM(AJ$2:AJ482)</f>
        <v>155.96458333333337</v>
      </c>
      <c r="AP482" s="37">
        <f>SUM(AK$2:AK482)</f>
        <v>13.888194444444437</v>
      </c>
      <c r="AQ482" s="37">
        <f t="shared" si="191"/>
        <v>1469.5404467471526</v>
      </c>
    </row>
    <row r="483" spans="1:43">
      <c r="A483" s="166">
        <f t="shared" si="194"/>
        <v>482</v>
      </c>
      <c r="B483" s="478">
        <f t="shared" si="194"/>
        <v>41115</v>
      </c>
      <c r="C483" s="42">
        <f t="shared" si="173"/>
        <v>7</v>
      </c>
      <c r="D483" s="170">
        <f>COUNTIF('Rake Load'!C:C,Summary!B483)</f>
        <v>0</v>
      </c>
      <c r="E483" s="170">
        <f>SUMIF('Rake Load'!C:C,B483,'Rake Load'!K:K)</f>
        <v>0</v>
      </c>
      <c r="F483" s="44">
        <f>SUMIF('Rake Load'!C:C,B483,'Rake Load'!AZ:AZ)</f>
        <v>0</v>
      </c>
      <c r="G483" s="44" t="e">
        <f t="shared" si="174"/>
        <v>#DIV/0!</v>
      </c>
      <c r="H483" s="45" t="e">
        <f t="shared" si="175"/>
        <v>#DIV/0!</v>
      </c>
      <c r="I483" s="45" t="e">
        <f t="shared" si="176"/>
        <v>#DIV/0!</v>
      </c>
      <c r="J483" s="44">
        <f>SUMIF('Rake Load'!C:C,B483,'Rake Load'!DK:DK)</f>
        <v>0</v>
      </c>
      <c r="K483" s="50">
        <f t="shared" si="177"/>
        <v>0</v>
      </c>
      <c r="L483" s="50" t="e">
        <f t="shared" si="178"/>
        <v>#DIV/0!</v>
      </c>
      <c r="M483" s="59" t="e">
        <f t="shared" si="179"/>
        <v>#DIV/0!</v>
      </c>
      <c r="N483" s="59" t="e">
        <f t="shared" si="180"/>
        <v>#DIV/0!</v>
      </c>
      <c r="O483" s="480">
        <f>SUMIF(C$2:C483,C483,D$2:D483)</f>
        <v>63</v>
      </c>
      <c r="P483" s="42">
        <f>SUMIF(C$2:C483,C483,F$2:F483)</f>
        <v>9.0180555555555575</v>
      </c>
      <c r="Q483" s="46">
        <f t="shared" si="181"/>
        <v>0.14314373897707233</v>
      </c>
      <c r="R483" s="45">
        <f t="shared" si="182"/>
        <v>3</v>
      </c>
      <c r="S483" s="45">
        <f t="shared" si="183"/>
        <v>26</v>
      </c>
      <c r="T483" s="480">
        <f>SUM(D$2:D483)</f>
        <v>1165</v>
      </c>
      <c r="U483" s="47">
        <f>SUMIF(C$2:C483,C483,E$2:E483)</f>
        <v>219851.80999999994</v>
      </c>
      <c r="V483" s="47">
        <f>SUM(E$2:E483)</f>
        <v>4135631.2860000012</v>
      </c>
      <c r="W483" s="52">
        <f>SUM(F$2:F483)</f>
        <v>40857.731944444473</v>
      </c>
      <c r="X483" s="52">
        <f t="shared" si="184"/>
        <v>35.071014544587527</v>
      </c>
      <c r="Y483" s="45">
        <f t="shared" si="185"/>
        <v>1</v>
      </c>
      <c r="Z483" s="45">
        <f t="shared" si="186"/>
        <v>42</v>
      </c>
      <c r="AA483" s="47">
        <f>SUMIF('Rake Load'!C:C,Summary!B483,'Rake Load'!CA:CA)</f>
        <v>0</v>
      </c>
      <c r="AB483" s="47">
        <f>SUMIF(C$2:C483,C483,AA$2:AA483)</f>
        <v>23.051388888888891</v>
      </c>
      <c r="AC483" s="47">
        <f>SUM(AA$2:AA483)</f>
        <v>414.86111111113433</v>
      </c>
      <c r="AD483" s="52" t="e">
        <f t="shared" si="187"/>
        <v>#DIV/0!</v>
      </c>
      <c r="AE483" s="52">
        <f t="shared" si="188"/>
        <v>0.36589506172839509</v>
      </c>
      <c r="AF483" s="52">
        <f t="shared" si="189"/>
        <v>0.35610395803530842</v>
      </c>
      <c r="AG483" s="47">
        <f>SUMIF(Unloader!B:B,Summary!B483,Unloader!M:M)</f>
        <v>0</v>
      </c>
      <c r="AH483" s="47">
        <f>SUMIF(C$2:C483,C483,AG$2:AG483)</f>
        <v>489063</v>
      </c>
      <c r="AI483" s="47">
        <f>SUM(AG$2:AG483)</f>
        <v>5010888</v>
      </c>
      <c r="AJ483" s="49">
        <f>SUMIF(Unloader!B:B,Summary!B483,Unloader!W:W)</f>
        <v>0</v>
      </c>
      <c r="AK483" s="49">
        <f>SUMIF(Unloader!B:B,Summary!B483,Unloader!AD:AD)+SUMIF(Unloader!B:B,Summary!B483,Unloader!BR:BR)+SUMIF(Unloader!B:B,Summary!B483,Unloader!BN:BN)</f>
        <v>0</v>
      </c>
      <c r="AL483" s="49">
        <f>SUMIF(C$2:C483,C483,AJ$2:AJ483)</f>
        <v>15.416666666666666</v>
      </c>
      <c r="AM483" s="49">
        <f>SUMIF(C$2:C483,C483,AK$2:AK483)</f>
        <v>1.0868055555555556</v>
      </c>
      <c r="AN483" s="37">
        <f t="shared" si="190"/>
        <v>1422.0392536951783</v>
      </c>
      <c r="AO483" s="37">
        <f>SUM(AJ$2:AJ483)</f>
        <v>155.96458333333337</v>
      </c>
      <c r="AP483" s="37">
        <f>SUM(AK$2:AK483)</f>
        <v>13.888194444444437</v>
      </c>
      <c r="AQ483" s="37">
        <f t="shared" si="191"/>
        <v>1469.5404467471526</v>
      </c>
    </row>
    <row r="484" spans="1:43">
      <c r="A484" s="166">
        <f t="shared" si="194"/>
        <v>483</v>
      </c>
      <c r="B484" s="478">
        <f t="shared" si="194"/>
        <v>41116</v>
      </c>
      <c r="C484" s="42">
        <f t="shared" si="173"/>
        <v>7</v>
      </c>
      <c r="D484" s="170">
        <f>COUNTIF('Rake Load'!C:C,Summary!B484)</f>
        <v>0</v>
      </c>
      <c r="E484" s="170">
        <f>SUMIF('Rake Load'!C:C,B484,'Rake Load'!K:K)</f>
        <v>0</v>
      </c>
      <c r="F484" s="44">
        <f>SUMIF('Rake Load'!C:C,B484,'Rake Load'!AZ:AZ)</f>
        <v>0</v>
      </c>
      <c r="G484" s="44" t="e">
        <f t="shared" si="174"/>
        <v>#DIV/0!</v>
      </c>
      <c r="H484" s="45" t="e">
        <f t="shared" si="175"/>
        <v>#DIV/0!</v>
      </c>
      <c r="I484" s="45" t="e">
        <f t="shared" si="176"/>
        <v>#DIV/0!</v>
      </c>
      <c r="J484" s="44">
        <f>SUMIF('Rake Load'!C:C,B484,'Rake Load'!DK:DK)</f>
        <v>0</v>
      </c>
      <c r="K484" s="50">
        <f t="shared" si="177"/>
        <v>0</v>
      </c>
      <c r="L484" s="50" t="e">
        <f t="shared" si="178"/>
        <v>#DIV/0!</v>
      </c>
      <c r="M484" s="59" t="e">
        <f t="shared" si="179"/>
        <v>#DIV/0!</v>
      </c>
      <c r="N484" s="59" t="e">
        <f t="shared" si="180"/>
        <v>#DIV/0!</v>
      </c>
      <c r="O484" s="480">
        <f>SUMIF(C$2:C484,C484,D$2:D484)</f>
        <v>63</v>
      </c>
      <c r="P484" s="42">
        <f>SUMIF(C$2:C484,C484,F$2:F484)</f>
        <v>9.0180555555555575</v>
      </c>
      <c r="Q484" s="46">
        <f t="shared" si="181"/>
        <v>0.14314373897707233</v>
      </c>
      <c r="R484" s="45">
        <f t="shared" si="182"/>
        <v>3</v>
      </c>
      <c r="S484" s="45">
        <f t="shared" si="183"/>
        <v>26</v>
      </c>
      <c r="T484" s="480">
        <f>SUM(D$2:D484)</f>
        <v>1165</v>
      </c>
      <c r="U484" s="47">
        <f>SUMIF(C$2:C484,C484,E$2:E484)</f>
        <v>219851.80999999994</v>
      </c>
      <c r="V484" s="47">
        <f>SUM(E$2:E484)</f>
        <v>4135631.2860000012</v>
      </c>
      <c r="W484" s="52">
        <f>SUM(F$2:F484)</f>
        <v>40857.731944444473</v>
      </c>
      <c r="X484" s="52">
        <f t="shared" si="184"/>
        <v>35.071014544587527</v>
      </c>
      <c r="Y484" s="45">
        <f t="shared" si="185"/>
        <v>1</v>
      </c>
      <c r="Z484" s="45">
        <f t="shared" si="186"/>
        <v>42</v>
      </c>
      <c r="AA484" s="47">
        <f>SUMIF('Rake Load'!C:C,Summary!B484,'Rake Load'!CA:CA)</f>
        <v>0</v>
      </c>
      <c r="AB484" s="47">
        <f>SUMIF(C$2:C484,C484,AA$2:AA484)</f>
        <v>23.051388888888891</v>
      </c>
      <c r="AC484" s="47">
        <f>SUM(AA$2:AA484)</f>
        <v>414.86111111113433</v>
      </c>
      <c r="AD484" s="52" t="e">
        <f t="shared" si="187"/>
        <v>#DIV/0!</v>
      </c>
      <c r="AE484" s="52">
        <f t="shared" si="188"/>
        <v>0.36589506172839509</v>
      </c>
      <c r="AF484" s="52">
        <f t="shared" si="189"/>
        <v>0.35610395803530842</v>
      </c>
      <c r="AG484" s="47">
        <f>SUMIF(Unloader!B:B,Summary!B484,Unloader!M:M)</f>
        <v>0</v>
      </c>
      <c r="AH484" s="47">
        <f>SUMIF(C$2:C484,C484,AG$2:AG484)</f>
        <v>489063</v>
      </c>
      <c r="AI484" s="47">
        <f>SUM(AG$2:AG484)</f>
        <v>5010888</v>
      </c>
      <c r="AJ484" s="49">
        <f>SUMIF(Unloader!B:B,Summary!B484,Unloader!W:W)</f>
        <v>0</v>
      </c>
      <c r="AK484" s="49">
        <f>SUMIF(Unloader!B:B,Summary!B484,Unloader!AD:AD)+SUMIF(Unloader!B:B,Summary!B484,Unloader!BR:BR)+SUMIF(Unloader!B:B,Summary!B484,Unloader!BN:BN)</f>
        <v>0</v>
      </c>
      <c r="AL484" s="49">
        <f>SUMIF(C$2:C484,C484,AJ$2:AJ484)</f>
        <v>15.416666666666666</v>
      </c>
      <c r="AM484" s="49">
        <f>SUMIF(C$2:C484,C484,AK$2:AK484)</f>
        <v>1.0868055555555556</v>
      </c>
      <c r="AN484" s="37">
        <f t="shared" si="190"/>
        <v>1422.0392536951783</v>
      </c>
      <c r="AO484" s="37">
        <f>SUM(AJ$2:AJ484)</f>
        <v>155.96458333333337</v>
      </c>
      <c r="AP484" s="37">
        <f>SUM(AK$2:AK484)</f>
        <v>13.888194444444437</v>
      </c>
      <c r="AQ484" s="37">
        <f t="shared" si="191"/>
        <v>1469.5404467471526</v>
      </c>
    </row>
    <row r="485" spans="1:43">
      <c r="A485" s="166">
        <f t="shared" si="194"/>
        <v>484</v>
      </c>
      <c r="B485" s="478">
        <f t="shared" si="194"/>
        <v>41117</v>
      </c>
      <c r="C485" s="42">
        <f t="shared" si="173"/>
        <v>7</v>
      </c>
      <c r="D485" s="170">
        <f>COUNTIF('Rake Load'!C:C,Summary!B485)</f>
        <v>0</v>
      </c>
      <c r="E485" s="170">
        <f>SUMIF('Rake Load'!C:C,B485,'Rake Load'!K:K)</f>
        <v>0</v>
      </c>
      <c r="F485" s="44">
        <f>SUMIF('Rake Load'!C:C,B485,'Rake Load'!AZ:AZ)</f>
        <v>0</v>
      </c>
      <c r="G485" s="44" t="e">
        <f t="shared" si="174"/>
        <v>#DIV/0!</v>
      </c>
      <c r="H485" s="45" t="e">
        <f t="shared" si="175"/>
        <v>#DIV/0!</v>
      </c>
      <c r="I485" s="45" t="e">
        <f t="shared" si="176"/>
        <v>#DIV/0!</v>
      </c>
      <c r="J485" s="44">
        <f>SUMIF('Rake Load'!C:C,B485,'Rake Load'!DK:DK)</f>
        <v>0</v>
      </c>
      <c r="K485" s="50">
        <f t="shared" si="177"/>
        <v>0</v>
      </c>
      <c r="L485" s="50" t="e">
        <f t="shared" si="178"/>
        <v>#DIV/0!</v>
      </c>
      <c r="M485" s="59" t="e">
        <f t="shared" si="179"/>
        <v>#DIV/0!</v>
      </c>
      <c r="N485" s="59" t="e">
        <f t="shared" si="180"/>
        <v>#DIV/0!</v>
      </c>
      <c r="O485" s="480">
        <f>SUMIF(C$2:C485,C485,D$2:D485)</f>
        <v>63</v>
      </c>
      <c r="P485" s="42">
        <f>SUMIF(C$2:C485,C485,F$2:F485)</f>
        <v>9.0180555555555575</v>
      </c>
      <c r="Q485" s="46">
        <f t="shared" si="181"/>
        <v>0.14314373897707233</v>
      </c>
      <c r="R485" s="45">
        <f t="shared" si="182"/>
        <v>3</v>
      </c>
      <c r="S485" s="45">
        <f t="shared" si="183"/>
        <v>26</v>
      </c>
      <c r="T485" s="480">
        <f>SUM(D$2:D485)</f>
        <v>1165</v>
      </c>
      <c r="U485" s="47">
        <f>SUMIF(C$2:C485,C485,E$2:E485)</f>
        <v>219851.80999999994</v>
      </c>
      <c r="V485" s="47">
        <f>SUM(E$2:E485)</f>
        <v>4135631.2860000012</v>
      </c>
      <c r="W485" s="52">
        <f>SUM(F$2:F485)</f>
        <v>40857.731944444473</v>
      </c>
      <c r="X485" s="52">
        <f t="shared" si="184"/>
        <v>35.071014544587527</v>
      </c>
      <c r="Y485" s="45">
        <f t="shared" si="185"/>
        <v>1</v>
      </c>
      <c r="Z485" s="45">
        <f t="shared" si="186"/>
        <v>42</v>
      </c>
      <c r="AA485" s="47">
        <f>SUMIF('Rake Load'!C:C,Summary!B485,'Rake Load'!CA:CA)</f>
        <v>0</v>
      </c>
      <c r="AB485" s="47">
        <f>SUMIF(C$2:C485,C485,AA$2:AA485)</f>
        <v>23.051388888888891</v>
      </c>
      <c r="AC485" s="47">
        <f>SUM(AA$2:AA485)</f>
        <v>414.86111111113433</v>
      </c>
      <c r="AD485" s="52" t="e">
        <f t="shared" si="187"/>
        <v>#DIV/0!</v>
      </c>
      <c r="AE485" s="52">
        <f t="shared" si="188"/>
        <v>0.36589506172839509</v>
      </c>
      <c r="AF485" s="52">
        <f t="shared" si="189"/>
        <v>0.35610395803530842</v>
      </c>
      <c r="AG485" s="47">
        <f>SUMIF(Unloader!B:B,Summary!B485,Unloader!M:M)</f>
        <v>0</v>
      </c>
      <c r="AH485" s="47">
        <f>SUMIF(C$2:C485,C485,AG$2:AG485)</f>
        <v>489063</v>
      </c>
      <c r="AI485" s="47">
        <f>SUM(AG$2:AG485)</f>
        <v>5010888</v>
      </c>
      <c r="AJ485" s="49">
        <f>SUMIF(Unloader!B:B,Summary!B485,Unloader!W:W)</f>
        <v>0</v>
      </c>
      <c r="AK485" s="49">
        <f>SUMIF(Unloader!B:B,Summary!B485,Unloader!AD:AD)+SUMIF(Unloader!B:B,Summary!B485,Unloader!BR:BR)+SUMIF(Unloader!B:B,Summary!B485,Unloader!BN:BN)</f>
        <v>0</v>
      </c>
      <c r="AL485" s="49">
        <f>SUMIF(C$2:C485,C485,AJ$2:AJ485)</f>
        <v>15.416666666666666</v>
      </c>
      <c r="AM485" s="49">
        <f>SUMIF(C$2:C485,C485,AK$2:AK485)</f>
        <v>1.0868055555555556</v>
      </c>
      <c r="AN485" s="37">
        <f t="shared" si="190"/>
        <v>1422.0392536951783</v>
      </c>
      <c r="AO485" s="37">
        <f>SUM(AJ$2:AJ485)</f>
        <v>155.96458333333337</v>
      </c>
      <c r="AP485" s="37">
        <f>SUM(AK$2:AK485)</f>
        <v>13.888194444444437</v>
      </c>
      <c r="AQ485" s="37">
        <f t="shared" si="191"/>
        <v>1469.5404467471526</v>
      </c>
    </row>
    <row r="486" spans="1:43">
      <c r="A486" s="166">
        <f t="shared" si="194"/>
        <v>485</v>
      </c>
      <c r="B486" s="478">
        <f t="shared" si="194"/>
        <v>41118</v>
      </c>
      <c r="C486" s="42">
        <f t="shared" si="173"/>
        <v>7</v>
      </c>
      <c r="D486" s="170">
        <f>COUNTIF('Rake Load'!C:C,Summary!B486)</f>
        <v>0</v>
      </c>
      <c r="E486" s="170">
        <f>SUMIF('Rake Load'!C:C,B486,'Rake Load'!K:K)</f>
        <v>0</v>
      </c>
      <c r="F486" s="44">
        <f>SUMIF('Rake Load'!C:C,B486,'Rake Load'!AZ:AZ)</f>
        <v>0</v>
      </c>
      <c r="G486" s="44" t="e">
        <f t="shared" si="174"/>
        <v>#DIV/0!</v>
      </c>
      <c r="H486" s="45" t="e">
        <f t="shared" si="175"/>
        <v>#DIV/0!</v>
      </c>
      <c r="I486" s="45" t="e">
        <f t="shared" si="176"/>
        <v>#DIV/0!</v>
      </c>
      <c r="J486" s="44">
        <f>SUMIF('Rake Load'!C:C,B486,'Rake Load'!DK:DK)</f>
        <v>0</v>
      </c>
      <c r="K486" s="50">
        <f t="shared" si="177"/>
        <v>0</v>
      </c>
      <c r="L486" s="50" t="e">
        <f t="shared" si="178"/>
        <v>#DIV/0!</v>
      </c>
      <c r="M486" s="59" t="e">
        <f t="shared" si="179"/>
        <v>#DIV/0!</v>
      </c>
      <c r="N486" s="59" t="e">
        <f t="shared" si="180"/>
        <v>#DIV/0!</v>
      </c>
      <c r="O486" s="480">
        <f>SUMIF(C$2:C486,C486,D$2:D486)</f>
        <v>63</v>
      </c>
      <c r="P486" s="42">
        <f>SUMIF(C$2:C486,C486,F$2:F486)</f>
        <v>9.0180555555555575</v>
      </c>
      <c r="Q486" s="46">
        <f t="shared" si="181"/>
        <v>0.14314373897707233</v>
      </c>
      <c r="R486" s="45">
        <f t="shared" si="182"/>
        <v>3</v>
      </c>
      <c r="S486" s="45">
        <f t="shared" si="183"/>
        <v>26</v>
      </c>
      <c r="T486" s="480">
        <f>SUM(D$2:D486)</f>
        <v>1165</v>
      </c>
      <c r="U486" s="47">
        <f>SUMIF(C$2:C486,C486,E$2:E486)</f>
        <v>219851.80999999994</v>
      </c>
      <c r="V486" s="47">
        <f>SUM(E$2:E486)</f>
        <v>4135631.2860000012</v>
      </c>
      <c r="W486" s="52">
        <f>SUM(F$2:F486)</f>
        <v>40857.731944444473</v>
      </c>
      <c r="X486" s="52">
        <f t="shared" si="184"/>
        <v>35.071014544587527</v>
      </c>
      <c r="Y486" s="45">
        <f t="shared" si="185"/>
        <v>1</v>
      </c>
      <c r="Z486" s="45">
        <f t="shared" si="186"/>
        <v>42</v>
      </c>
      <c r="AA486" s="47">
        <f>SUMIF('Rake Load'!C:C,Summary!B486,'Rake Load'!CA:CA)</f>
        <v>0</v>
      </c>
      <c r="AB486" s="47">
        <f>SUMIF(C$2:C486,C486,AA$2:AA486)</f>
        <v>23.051388888888891</v>
      </c>
      <c r="AC486" s="47">
        <f>SUM(AA$2:AA486)</f>
        <v>414.86111111113433</v>
      </c>
      <c r="AD486" s="52" t="e">
        <f t="shared" si="187"/>
        <v>#DIV/0!</v>
      </c>
      <c r="AE486" s="52">
        <f t="shared" si="188"/>
        <v>0.36589506172839509</v>
      </c>
      <c r="AF486" s="52">
        <f t="shared" si="189"/>
        <v>0.35610395803530842</v>
      </c>
      <c r="AG486" s="47">
        <f>SUMIF(Unloader!B:B,Summary!B486,Unloader!M:M)</f>
        <v>0</v>
      </c>
      <c r="AH486" s="47">
        <f>SUMIF(C$2:C486,C486,AG$2:AG486)</f>
        <v>489063</v>
      </c>
      <c r="AI486" s="47">
        <f>SUM(AG$2:AG486)</f>
        <v>5010888</v>
      </c>
      <c r="AJ486" s="49">
        <f>SUMIF(Unloader!B:B,Summary!B486,Unloader!W:W)</f>
        <v>0</v>
      </c>
      <c r="AK486" s="49">
        <f>SUMIF(Unloader!B:B,Summary!B486,Unloader!AD:AD)+SUMIF(Unloader!B:B,Summary!B486,Unloader!BR:BR)+SUMIF(Unloader!B:B,Summary!B486,Unloader!BN:BN)</f>
        <v>0</v>
      </c>
      <c r="AL486" s="49">
        <f>SUMIF(C$2:C486,C486,AJ$2:AJ486)</f>
        <v>15.416666666666666</v>
      </c>
      <c r="AM486" s="49">
        <f>SUMIF(C$2:C486,C486,AK$2:AK486)</f>
        <v>1.0868055555555556</v>
      </c>
      <c r="AN486" s="37">
        <f t="shared" si="190"/>
        <v>1422.0392536951783</v>
      </c>
      <c r="AO486" s="37">
        <f>SUM(AJ$2:AJ486)</f>
        <v>155.96458333333337</v>
      </c>
      <c r="AP486" s="37">
        <f>SUM(AK$2:AK486)</f>
        <v>13.888194444444437</v>
      </c>
      <c r="AQ486" s="37">
        <f t="shared" si="191"/>
        <v>1469.5404467471526</v>
      </c>
    </row>
    <row r="487" spans="1:43">
      <c r="A487" s="166">
        <f t="shared" si="194"/>
        <v>486</v>
      </c>
      <c r="B487" s="478">
        <f t="shared" si="194"/>
        <v>41119</v>
      </c>
      <c r="C487" s="42">
        <f t="shared" si="173"/>
        <v>7</v>
      </c>
      <c r="D487" s="170">
        <f>COUNTIF('Rake Load'!C:C,Summary!B487)</f>
        <v>0</v>
      </c>
      <c r="E487" s="170">
        <f>SUMIF('Rake Load'!C:C,B487,'Rake Load'!K:K)</f>
        <v>0</v>
      </c>
      <c r="F487" s="44">
        <f>SUMIF('Rake Load'!C:C,B487,'Rake Load'!AZ:AZ)</f>
        <v>0</v>
      </c>
      <c r="G487" s="44" t="e">
        <f t="shared" si="174"/>
        <v>#DIV/0!</v>
      </c>
      <c r="H487" s="45" t="e">
        <f t="shared" si="175"/>
        <v>#DIV/0!</v>
      </c>
      <c r="I487" s="45" t="e">
        <f t="shared" si="176"/>
        <v>#DIV/0!</v>
      </c>
      <c r="J487" s="44">
        <f>SUMIF('Rake Load'!C:C,B487,'Rake Load'!DK:DK)</f>
        <v>0</v>
      </c>
      <c r="K487" s="50">
        <f t="shared" si="177"/>
        <v>0</v>
      </c>
      <c r="L487" s="50" t="e">
        <f t="shared" si="178"/>
        <v>#DIV/0!</v>
      </c>
      <c r="M487" s="59" t="e">
        <f t="shared" si="179"/>
        <v>#DIV/0!</v>
      </c>
      <c r="N487" s="59" t="e">
        <f t="shared" si="180"/>
        <v>#DIV/0!</v>
      </c>
      <c r="O487" s="480">
        <f>SUMIF(C$2:C487,C487,D$2:D487)</f>
        <v>63</v>
      </c>
      <c r="P487" s="42">
        <f>SUMIF(C$2:C487,C487,F$2:F487)</f>
        <v>9.0180555555555575</v>
      </c>
      <c r="Q487" s="46">
        <f t="shared" si="181"/>
        <v>0.14314373897707233</v>
      </c>
      <c r="R487" s="45">
        <f t="shared" si="182"/>
        <v>3</v>
      </c>
      <c r="S487" s="45">
        <f t="shared" si="183"/>
        <v>26</v>
      </c>
      <c r="T487" s="480">
        <f>SUM(D$2:D487)</f>
        <v>1165</v>
      </c>
      <c r="U487" s="47">
        <f>SUMIF(C$2:C487,C487,E$2:E487)</f>
        <v>219851.80999999994</v>
      </c>
      <c r="V487" s="47">
        <f>SUM(E$2:E487)</f>
        <v>4135631.2860000012</v>
      </c>
      <c r="W487" s="52">
        <f>SUM(F$2:F487)</f>
        <v>40857.731944444473</v>
      </c>
      <c r="X487" s="52">
        <f t="shared" si="184"/>
        <v>35.071014544587527</v>
      </c>
      <c r="Y487" s="45">
        <f t="shared" si="185"/>
        <v>1</v>
      </c>
      <c r="Z487" s="45">
        <f t="shared" si="186"/>
        <v>42</v>
      </c>
      <c r="AA487" s="47">
        <f>SUMIF('Rake Load'!C:C,Summary!B487,'Rake Load'!CA:CA)</f>
        <v>0</v>
      </c>
      <c r="AB487" s="47">
        <f>SUMIF(C$2:C487,C487,AA$2:AA487)</f>
        <v>23.051388888888891</v>
      </c>
      <c r="AC487" s="47">
        <f>SUM(AA$2:AA487)</f>
        <v>414.86111111113433</v>
      </c>
      <c r="AD487" s="52" t="e">
        <f t="shared" si="187"/>
        <v>#DIV/0!</v>
      </c>
      <c r="AE487" s="52">
        <f t="shared" si="188"/>
        <v>0.36589506172839509</v>
      </c>
      <c r="AF487" s="52">
        <f t="shared" si="189"/>
        <v>0.35610395803530842</v>
      </c>
      <c r="AG487" s="47">
        <f>SUMIF(Unloader!B:B,Summary!B487,Unloader!M:M)</f>
        <v>0</v>
      </c>
      <c r="AH487" s="47">
        <f>SUMIF(C$2:C487,C487,AG$2:AG487)</f>
        <v>489063</v>
      </c>
      <c r="AI487" s="47">
        <f>SUM(AG$2:AG487)</f>
        <v>5010888</v>
      </c>
      <c r="AJ487" s="49">
        <f>SUMIF(Unloader!B:B,Summary!B487,Unloader!W:W)</f>
        <v>0</v>
      </c>
      <c r="AK487" s="49">
        <f>SUMIF(Unloader!B:B,Summary!B487,Unloader!AD:AD)+SUMIF(Unloader!B:B,Summary!B487,Unloader!BR:BR)+SUMIF(Unloader!B:B,Summary!B487,Unloader!BN:BN)</f>
        <v>0</v>
      </c>
      <c r="AL487" s="49">
        <f>SUMIF(C$2:C487,C487,AJ$2:AJ487)</f>
        <v>15.416666666666666</v>
      </c>
      <c r="AM487" s="49">
        <f>SUMIF(C$2:C487,C487,AK$2:AK487)</f>
        <v>1.0868055555555556</v>
      </c>
      <c r="AN487" s="37">
        <f t="shared" si="190"/>
        <v>1422.0392536951783</v>
      </c>
      <c r="AO487" s="37">
        <f>SUM(AJ$2:AJ487)</f>
        <v>155.96458333333337</v>
      </c>
      <c r="AP487" s="37">
        <f>SUM(AK$2:AK487)</f>
        <v>13.888194444444437</v>
      </c>
      <c r="AQ487" s="37">
        <f t="shared" si="191"/>
        <v>1469.5404467471526</v>
      </c>
    </row>
    <row r="488" spans="1:43">
      <c r="A488" s="166">
        <f t="shared" ref="A488:B503" si="195">A487+1</f>
        <v>487</v>
      </c>
      <c r="B488" s="478">
        <f t="shared" si="195"/>
        <v>41120</v>
      </c>
      <c r="C488" s="42">
        <f t="shared" si="173"/>
        <v>7</v>
      </c>
      <c r="D488" s="170">
        <f>COUNTIF('Rake Load'!C:C,Summary!B488)</f>
        <v>0</v>
      </c>
      <c r="E488" s="170">
        <f>SUMIF('Rake Load'!C:C,B488,'Rake Load'!K:K)</f>
        <v>0</v>
      </c>
      <c r="F488" s="44">
        <f>SUMIF('Rake Load'!C:C,B488,'Rake Load'!AZ:AZ)</f>
        <v>0</v>
      </c>
      <c r="G488" s="44" t="e">
        <f t="shared" si="174"/>
        <v>#DIV/0!</v>
      </c>
      <c r="H488" s="45" t="e">
        <f t="shared" si="175"/>
        <v>#DIV/0!</v>
      </c>
      <c r="I488" s="45" t="e">
        <f t="shared" si="176"/>
        <v>#DIV/0!</v>
      </c>
      <c r="J488" s="44">
        <f>SUMIF('Rake Load'!C:C,B488,'Rake Load'!DK:DK)</f>
        <v>0</v>
      </c>
      <c r="K488" s="50">
        <f t="shared" si="177"/>
        <v>0</v>
      </c>
      <c r="L488" s="50" t="e">
        <f t="shared" si="178"/>
        <v>#DIV/0!</v>
      </c>
      <c r="M488" s="59" t="e">
        <f t="shared" si="179"/>
        <v>#DIV/0!</v>
      </c>
      <c r="N488" s="59" t="e">
        <f t="shared" si="180"/>
        <v>#DIV/0!</v>
      </c>
      <c r="O488" s="480">
        <f>SUMIF(C$2:C488,C488,D$2:D488)</f>
        <v>63</v>
      </c>
      <c r="P488" s="42">
        <f>SUMIF(C$2:C488,C488,F$2:F488)</f>
        <v>9.0180555555555575</v>
      </c>
      <c r="Q488" s="46">
        <f t="shared" si="181"/>
        <v>0.14314373897707233</v>
      </c>
      <c r="R488" s="45">
        <f t="shared" si="182"/>
        <v>3</v>
      </c>
      <c r="S488" s="45">
        <f t="shared" si="183"/>
        <v>26</v>
      </c>
      <c r="T488" s="480">
        <f>SUM(D$2:D488)</f>
        <v>1165</v>
      </c>
      <c r="U488" s="47">
        <f>SUMIF(C$2:C488,C488,E$2:E488)</f>
        <v>219851.80999999994</v>
      </c>
      <c r="V488" s="47">
        <f>SUM(E$2:E488)</f>
        <v>4135631.2860000012</v>
      </c>
      <c r="W488" s="52">
        <f>SUM(F$2:F488)</f>
        <v>40857.731944444473</v>
      </c>
      <c r="X488" s="52">
        <f t="shared" si="184"/>
        <v>35.071014544587527</v>
      </c>
      <c r="Y488" s="45">
        <f t="shared" si="185"/>
        <v>1</v>
      </c>
      <c r="Z488" s="45">
        <f t="shared" si="186"/>
        <v>42</v>
      </c>
      <c r="AA488" s="47">
        <f>SUMIF('Rake Load'!C:C,Summary!B488,'Rake Load'!CA:CA)</f>
        <v>0</v>
      </c>
      <c r="AB488" s="47">
        <f>SUMIF(C$2:C488,C488,AA$2:AA488)</f>
        <v>23.051388888888891</v>
      </c>
      <c r="AC488" s="47">
        <f>SUM(AA$2:AA488)</f>
        <v>414.86111111113433</v>
      </c>
      <c r="AD488" s="52" t="e">
        <f t="shared" si="187"/>
        <v>#DIV/0!</v>
      </c>
      <c r="AE488" s="52">
        <f t="shared" si="188"/>
        <v>0.36589506172839509</v>
      </c>
      <c r="AF488" s="52">
        <f t="shared" si="189"/>
        <v>0.35610395803530842</v>
      </c>
      <c r="AG488" s="47">
        <f>SUMIF(Unloader!B:B,Summary!B488,Unloader!M:M)</f>
        <v>0</v>
      </c>
      <c r="AH488" s="47">
        <f>SUMIF(C$2:C488,C488,AG$2:AG488)</f>
        <v>489063</v>
      </c>
      <c r="AI488" s="47">
        <f>SUM(AG$2:AG488)</f>
        <v>5010888</v>
      </c>
      <c r="AJ488" s="49">
        <f>SUMIF(Unloader!B:B,Summary!B488,Unloader!W:W)</f>
        <v>0</v>
      </c>
      <c r="AK488" s="49">
        <f>SUMIF(Unloader!B:B,Summary!B488,Unloader!AD:AD)+SUMIF(Unloader!B:B,Summary!B488,Unloader!BR:BR)+SUMIF(Unloader!B:B,Summary!B488,Unloader!BN:BN)</f>
        <v>0</v>
      </c>
      <c r="AL488" s="49">
        <f>SUMIF(C$2:C488,C488,AJ$2:AJ488)</f>
        <v>15.416666666666666</v>
      </c>
      <c r="AM488" s="49">
        <f>SUMIF(C$2:C488,C488,AK$2:AK488)</f>
        <v>1.0868055555555556</v>
      </c>
      <c r="AN488" s="37">
        <f t="shared" si="190"/>
        <v>1422.0392536951783</v>
      </c>
      <c r="AO488" s="37">
        <f>SUM(AJ$2:AJ488)</f>
        <v>155.96458333333337</v>
      </c>
      <c r="AP488" s="37">
        <f>SUM(AK$2:AK488)</f>
        <v>13.888194444444437</v>
      </c>
      <c r="AQ488" s="37">
        <f t="shared" si="191"/>
        <v>1469.5404467471526</v>
      </c>
    </row>
    <row r="489" spans="1:43">
      <c r="A489" s="166">
        <f t="shared" si="195"/>
        <v>488</v>
      </c>
      <c r="B489" s="478">
        <f t="shared" si="195"/>
        <v>41121</v>
      </c>
      <c r="C489" s="42">
        <f t="shared" si="173"/>
        <v>7</v>
      </c>
      <c r="D489" s="170">
        <f>COUNTIF('Rake Load'!C:C,Summary!B489)</f>
        <v>0</v>
      </c>
      <c r="E489" s="170">
        <f>SUMIF('Rake Load'!C:C,B489,'Rake Load'!K:K)</f>
        <v>0</v>
      </c>
      <c r="F489" s="44">
        <f>SUMIF('Rake Load'!C:C,B489,'Rake Load'!AZ:AZ)</f>
        <v>0</v>
      </c>
      <c r="G489" s="44" t="e">
        <f t="shared" si="174"/>
        <v>#DIV/0!</v>
      </c>
      <c r="H489" s="45" t="e">
        <f t="shared" si="175"/>
        <v>#DIV/0!</v>
      </c>
      <c r="I489" s="45" t="e">
        <f t="shared" si="176"/>
        <v>#DIV/0!</v>
      </c>
      <c r="J489" s="44">
        <f>SUMIF('Rake Load'!C:C,B489,'Rake Load'!DK:DK)</f>
        <v>0</v>
      </c>
      <c r="K489" s="50">
        <f t="shared" si="177"/>
        <v>0</v>
      </c>
      <c r="L489" s="50" t="e">
        <f t="shared" si="178"/>
        <v>#DIV/0!</v>
      </c>
      <c r="M489" s="59" t="e">
        <f t="shared" si="179"/>
        <v>#DIV/0!</v>
      </c>
      <c r="N489" s="59" t="e">
        <f t="shared" si="180"/>
        <v>#DIV/0!</v>
      </c>
      <c r="O489" s="480">
        <f>SUMIF(C$2:C489,C489,D$2:D489)</f>
        <v>63</v>
      </c>
      <c r="P489" s="42">
        <f>SUMIF(C$2:C489,C489,F$2:F489)</f>
        <v>9.0180555555555575</v>
      </c>
      <c r="Q489" s="46">
        <f t="shared" si="181"/>
        <v>0.14314373897707233</v>
      </c>
      <c r="R489" s="45">
        <f t="shared" si="182"/>
        <v>3</v>
      </c>
      <c r="S489" s="45">
        <f t="shared" si="183"/>
        <v>26</v>
      </c>
      <c r="T489" s="480">
        <f>SUM(D$2:D489)</f>
        <v>1165</v>
      </c>
      <c r="U489" s="47">
        <f>SUMIF(C$2:C489,C489,E$2:E489)</f>
        <v>219851.80999999994</v>
      </c>
      <c r="V489" s="47">
        <f>SUM(E$2:E489)</f>
        <v>4135631.2860000012</v>
      </c>
      <c r="W489" s="52">
        <f>SUM(F$2:F489)</f>
        <v>40857.731944444473</v>
      </c>
      <c r="X489" s="52">
        <f t="shared" si="184"/>
        <v>35.071014544587527</v>
      </c>
      <c r="Y489" s="45">
        <f t="shared" si="185"/>
        <v>1</v>
      </c>
      <c r="Z489" s="45">
        <f t="shared" si="186"/>
        <v>42</v>
      </c>
      <c r="AA489" s="47">
        <f>SUMIF('Rake Load'!C:C,Summary!B489,'Rake Load'!CA:CA)</f>
        <v>0</v>
      </c>
      <c r="AB489" s="47">
        <f>SUMIF(C$2:C489,C489,AA$2:AA489)</f>
        <v>23.051388888888891</v>
      </c>
      <c r="AC489" s="47">
        <f>SUM(AA$2:AA489)</f>
        <v>414.86111111113433</v>
      </c>
      <c r="AD489" s="52" t="e">
        <f t="shared" si="187"/>
        <v>#DIV/0!</v>
      </c>
      <c r="AE489" s="52">
        <f t="shared" si="188"/>
        <v>0.36589506172839509</v>
      </c>
      <c r="AF489" s="52">
        <f t="shared" si="189"/>
        <v>0.35610395803530842</v>
      </c>
      <c r="AG489" s="47">
        <f>SUMIF(Unloader!B:B,Summary!B489,Unloader!M:M)</f>
        <v>0</v>
      </c>
      <c r="AH489" s="47">
        <f>SUMIF(C$2:C489,C489,AG$2:AG489)</f>
        <v>489063</v>
      </c>
      <c r="AI489" s="47">
        <f>SUM(AG$2:AG489)</f>
        <v>5010888</v>
      </c>
      <c r="AJ489" s="49">
        <f>SUMIF(Unloader!B:B,Summary!B489,Unloader!W:W)</f>
        <v>0</v>
      </c>
      <c r="AK489" s="49">
        <f>SUMIF(Unloader!B:B,Summary!B489,Unloader!AD:AD)+SUMIF(Unloader!B:B,Summary!B489,Unloader!BR:BR)+SUMIF(Unloader!B:B,Summary!B489,Unloader!BN:BN)</f>
        <v>0</v>
      </c>
      <c r="AL489" s="49">
        <f>SUMIF(C$2:C489,C489,AJ$2:AJ489)</f>
        <v>15.416666666666666</v>
      </c>
      <c r="AM489" s="49">
        <f>SUMIF(C$2:C489,C489,AK$2:AK489)</f>
        <v>1.0868055555555556</v>
      </c>
      <c r="AN489" s="37">
        <f t="shared" si="190"/>
        <v>1422.0392536951783</v>
      </c>
      <c r="AO489" s="37">
        <f>SUM(AJ$2:AJ489)</f>
        <v>155.96458333333337</v>
      </c>
      <c r="AP489" s="37">
        <f>SUM(AK$2:AK489)</f>
        <v>13.888194444444437</v>
      </c>
      <c r="AQ489" s="37">
        <f t="shared" si="191"/>
        <v>1469.5404467471526</v>
      </c>
    </row>
    <row r="490" spans="1:43">
      <c r="A490" s="166">
        <f t="shared" si="195"/>
        <v>489</v>
      </c>
      <c r="B490" s="478">
        <f t="shared" si="195"/>
        <v>41122</v>
      </c>
      <c r="C490" s="42">
        <f t="shared" si="173"/>
        <v>8</v>
      </c>
      <c r="D490" s="170">
        <f>COUNTIF('Rake Load'!C:C,Summary!B490)</f>
        <v>0</v>
      </c>
      <c r="E490" s="170">
        <f>SUMIF('Rake Load'!C:C,B490,'Rake Load'!K:K)</f>
        <v>0</v>
      </c>
      <c r="F490" s="44">
        <f>SUMIF('Rake Load'!C:C,B490,'Rake Load'!AZ:AZ)</f>
        <v>0</v>
      </c>
      <c r="G490" s="44" t="e">
        <f t="shared" si="174"/>
        <v>#DIV/0!</v>
      </c>
      <c r="H490" s="45" t="e">
        <f t="shared" si="175"/>
        <v>#DIV/0!</v>
      </c>
      <c r="I490" s="45" t="e">
        <f t="shared" si="176"/>
        <v>#DIV/0!</v>
      </c>
      <c r="J490" s="44">
        <f>SUMIF('Rake Load'!C:C,B490,'Rake Load'!DK:DK)</f>
        <v>0</v>
      </c>
      <c r="K490" s="50">
        <f t="shared" si="177"/>
        <v>0</v>
      </c>
      <c r="L490" s="50" t="e">
        <f t="shared" si="178"/>
        <v>#DIV/0!</v>
      </c>
      <c r="M490" s="59" t="e">
        <f t="shared" si="179"/>
        <v>#DIV/0!</v>
      </c>
      <c r="N490" s="59" t="e">
        <f t="shared" si="180"/>
        <v>#DIV/0!</v>
      </c>
      <c r="O490" s="480">
        <f>SUMIF(C$2:C490,C490,D$2:D490)</f>
        <v>128</v>
      </c>
      <c r="P490" s="42">
        <f>SUMIF(C$2:C490,C490,F$2:F490)</f>
        <v>17.125694444444445</v>
      </c>
      <c r="Q490" s="46">
        <f t="shared" si="181"/>
        <v>0.13379448784722223</v>
      </c>
      <c r="R490" s="45">
        <f t="shared" si="182"/>
        <v>3</v>
      </c>
      <c r="S490" s="45">
        <f t="shared" si="183"/>
        <v>12</v>
      </c>
      <c r="T490" s="480">
        <f>SUM(D$2:D490)</f>
        <v>1165</v>
      </c>
      <c r="U490" s="47">
        <f>SUMIF(C$2:C490,C490,E$2:E490)</f>
        <v>456552.38</v>
      </c>
      <c r="V490" s="47">
        <f>SUM(E$2:E490)</f>
        <v>4135631.2860000012</v>
      </c>
      <c r="W490" s="52">
        <f>SUM(F$2:F490)</f>
        <v>40857.731944444473</v>
      </c>
      <c r="X490" s="52">
        <f t="shared" si="184"/>
        <v>35.071014544587527</v>
      </c>
      <c r="Y490" s="45">
        <f t="shared" si="185"/>
        <v>1</v>
      </c>
      <c r="Z490" s="45">
        <f t="shared" si="186"/>
        <v>42</v>
      </c>
      <c r="AA490" s="47">
        <f>SUMIF('Rake Load'!C:C,Summary!B490,'Rake Load'!CA:CA)</f>
        <v>0</v>
      </c>
      <c r="AB490" s="47">
        <f>SUMIF(C$2:C490,C490,AA$2:AA490)</f>
        <v>43.438194444444449</v>
      </c>
      <c r="AC490" s="47">
        <f>SUM(AA$2:AA490)</f>
        <v>414.86111111113433</v>
      </c>
      <c r="AD490" s="52" t="e">
        <f t="shared" si="187"/>
        <v>#DIV/0!</v>
      </c>
      <c r="AE490" s="52">
        <f t="shared" si="188"/>
        <v>0.33936089409722225</v>
      </c>
      <c r="AF490" s="52">
        <f t="shared" si="189"/>
        <v>0.35610395803530842</v>
      </c>
      <c r="AG490" s="47">
        <f>SUMIF(Unloader!B:B,Summary!B490,Unloader!M:M)</f>
        <v>0</v>
      </c>
      <c r="AH490" s="47">
        <f>SUMIF(C$2:C490,C490,AG$2:AG490)</f>
        <v>328643</v>
      </c>
      <c r="AI490" s="47">
        <f>SUM(AG$2:AG490)</f>
        <v>5010888</v>
      </c>
      <c r="AJ490" s="49">
        <f>SUMIF(Unloader!B:B,Summary!B490,Unloader!W:W)</f>
        <v>0</v>
      </c>
      <c r="AK490" s="49">
        <f>SUMIF(Unloader!B:B,Summary!B490,Unloader!AD:AD)+SUMIF(Unloader!B:B,Summary!B490,Unloader!BR:BR)+SUMIF(Unloader!B:B,Summary!B490,Unloader!BN:BN)</f>
        <v>0</v>
      </c>
      <c r="AL490" s="49">
        <f>SUMIF(C$2:C490,C490,AJ$2:AJ490)</f>
        <v>9.9513888888888875</v>
      </c>
      <c r="AM490" s="49">
        <f>SUMIF(C$2:C490,C490,AK$2:AK490)</f>
        <v>0.49375000000000002</v>
      </c>
      <c r="AN490" s="37">
        <f t="shared" si="190"/>
        <v>1447.8728247301567</v>
      </c>
      <c r="AO490" s="37">
        <f>SUM(AJ$2:AJ490)</f>
        <v>155.96458333333337</v>
      </c>
      <c r="AP490" s="37">
        <f>SUM(AK$2:AK490)</f>
        <v>13.888194444444437</v>
      </c>
      <c r="AQ490" s="37">
        <f t="shared" si="191"/>
        <v>1469.5404467471526</v>
      </c>
    </row>
    <row r="491" spans="1:43">
      <c r="A491" s="166">
        <f t="shared" si="195"/>
        <v>490</v>
      </c>
      <c r="B491" s="478">
        <f t="shared" si="195"/>
        <v>41123</v>
      </c>
      <c r="C491" s="42">
        <f t="shared" si="173"/>
        <v>8</v>
      </c>
      <c r="D491" s="170">
        <f>COUNTIF('Rake Load'!C:C,Summary!B491)</f>
        <v>0</v>
      </c>
      <c r="E491" s="170">
        <f>SUMIF('Rake Load'!C:C,B491,'Rake Load'!K:K)</f>
        <v>0</v>
      </c>
      <c r="F491" s="44">
        <f>SUMIF('Rake Load'!C:C,B491,'Rake Load'!AZ:AZ)</f>
        <v>0</v>
      </c>
      <c r="G491" s="44" t="e">
        <f t="shared" si="174"/>
        <v>#DIV/0!</v>
      </c>
      <c r="H491" s="45" t="e">
        <f t="shared" si="175"/>
        <v>#DIV/0!</v>
      </c>
      <c r="I491" s="45" t="e">
        <f t="shared" si="176"/>
        <v>#DIV/0!</v>
      </c>
      <c r="J491" s="44">
        <f>SUMIF('Rake Load'!C:C,B491,'Rake Load'!DK:DK)</f>
        <v>0</v>
      </c>
      <c r="K491" s="50">
        <f t="shared" si="177"/>
        <v>0</v>
      </c>
      <c r="L491" s="50" t="e">
        <f t="shared" si="178"/>
        <v>#DIV/0!</v>
      </c>
      <c r="M491" s="59" t="e">
        <f t="shared" si="179"/>
        <v>#DIV/0!</v>
      </c>
      <c r="N491" s="59" t="e">
        <f t="shared" si="180"/>
        <v>#DIV/0!</v>
      </c>
      <c r="O491" s="480">
        <f>SUMIF(C$2:C491,C491,D$2:D491)</f>
        <v>128</v>
      </c>
      <c r="P491" s="42">
        <f>SUMIF(C$2:C491,C491,F$2:F491)</f>
        <v>17.125694444444445</v>
      </c>
      <c r="Q491" s="46">
        <f t="shared" si="181"/>
        <v>0.13379448784722223</v>
      </c>
      <c r="R491" s="45">
        <f t="shared" si="182"/>
        <v>3</v>
      </c>
      <c r="S491" s="45">
        <f t="shared" si="183"/>
        <v>12</v>
      </c>
      <c r="T491" s="480">
        <f>SUM(D$2:D491)</f>
        <v>1165</v>
      </c>
      <c r="U491" s="47">
        <f>SUMIF(C$2:C491,C491,E$2:E491)</f>
        <v>456552.38</v>
      </c>
      <c r="V491" s="47">
        <f>SUM(E$2:E491)</f>
        <v>4135631.2860000012</v>
      </c>
      <c r="W491" s="52">
        <f>SUM(F$2:F491)</f>
        <v>40857.731944444473</v>
      </c>
      <c r="X491" s="52">
        <f t="shared" si="184"/>
        <v>35.071014544587527</v>
      </c>
      <c r="Y491" s="45">
        <f t="shared" si="185"/>
        <v>1</v>
      </c>
      <c r="Z491" s="45">
        <f t="shared" si="186"/>
        <v>42</v>
      </c>
      <c r="AA491" s="47">
        <f>SUMIF('Rake Load'!C:C,Summary!B491,'Rake Load'!CA:CA)</f>
        <v>0</v>
      </c>
      <c r="AB491" s="47">
        <f>SUMIF(C$2:C491,C491,AA$2:AA491)</f>
        <v>43.438194444444449</v>
      </c>
      <c r="AC491" s="47">
        <f>SUM(AA$2:AA491)</f>
        <v>414.86111111113433</v>
      </c>
      <c r="AD491" s="52" t="e">
        <f t="shared" si="187"/>
        <v>#DIV/0!</v>
      </c>
      <c r="AE491" s="52">
        <f t="shared" si="188"/>
        <v>0.33936089409722225</v>
      </c>
      <c r="AF491" s="52">
        <f t="shared" si="189"/>
        <v>0.35610395803530842</v>
      </c>
      <c r="AG491" s="47">
        <f>SUMIF(Unloader!B:B,Summary!B491,Unloader!M:M)</f>
        <v>0</v>
      </c>
      <c r="AH491" s="47">
        <f>SUMIF(C$2:C491,C491,AG$2:AG491)</f>
        <v>328643</v>
      </c>
      <c r="AI491" s="47">
        <f>SUM(AG$2:AG491)</f>
        <v>5010888</v>
      </c>
      <c r="AJ491" s="49">
        <f>SUMIF(Unloader!B:B,Summary!B491,Unloader!W:W)</f>
        <v>0</v>
      </c>
      <c r="AK491" s="49">
        <f>SUMIF(Unloader!B:B,Summary!B491,Unloader!AD:AD)+SUMIF(Unloader!B:B,Summary!B491,Unloader!BR:BR)+SUMIF(Unloader!B:B,Summary!B491,Unloader!BN:BN)</f>
        <v>0</v>
      </c>
      <c r="AL491" s="49">
        <f>SUMIF(C$2:C491,C491,AJ$2:AJ491)</f>
        <v>9.9513888888888875</v>
      </c>
      <c r="AM491" s="49">
        <f>SUMIF(C$2:C491,C491,AK$2:AK491)</f>
        <v>0.49375000000000002</v>
      </c>
      <c r="AN491" s="37">
        <f t="shared" si="190"/>
        <v>1447.8728247301567</v>
      </c>
      <c r="AO491" s="37">
        <f>SUM(AJ$2:AJ491)</f>
        <v>155.96458333333337</v>
      </c>
      <c r="AP491" s="37">
        <f>SUM(AK$2:AK491)</f>
        <v>13.888194444444437</v>
      </c>
      <c r="AQ491" s="37">
        <f t="shared" si="191"/>
        <v>1469.5404467471526</v>
      </c>
    </row>
    <row r="492" spans="1:43">
      <c r="A492" s="166">
        <f t="shared" si="195"/>
        <v>491</v>
      </c>
      <c r="B492" s="478">
        <f t="shared" si="195"/>
        <v>41124</v>
      </c>
      <c r="C492" s="42">
        <f t="shared" si="173"/>
        <v>8</v>
      </c>
      <c r="D492" s="170">
        <f>COUNTIF('Rake Load'!C:C,Summary!B492)</f>
        <v>0</v>
      </c>
      <c r="E492" s="170">
        <f>SUMIF('Rake Load'!C:C,B492,'Rake Load'!K:K)</f>
        <v>0</v>
      </c>
      <c r="F492" s="44">
        <f>SUMIF('Rake Load'!C:C,B492,'Rake Load'!AZ:AZ)</f>
        <v>0</v>
      </c>
      <c r="G492" s="44" t="e">
        <f t="shared" si="174"/>
        <v>#DIV/0!</v>
      </c>
      <c r="H492" s="45" t="e">
        <f t="shared" si="175"/>
        <v>#DIV/0!</v>
      </c>
      <c r="I492" s="45" t="e">
        <f t="shared" si="176"/>
        <v>#DIV/0!</v>
      </c>
      <c r="J492" s="44">
        <f>SUMIF('Rake Load'!C:C,B492,'Rake Load'!DK:DK)</f>
        <v>0</v>
      </c>
      <c r="K492" s="50">
        <f t="shared" si="177"/>
        <v>0</v>
      </c>
      <c r="L492" s="50" t="e">
        <f t="shared" si="178"/>
        <v>#DIV/0!</v>
      </c>
      <c r="M492" s="59" t="e">
        <f t="shared" si="179"/>
        <v>#DIV/0!</v>
      </c>
      <c r="N492" s="59" t="e">
        <f t="shared" si="180"/>
        <v>#DIV/0!</v>
      </c>
      <c r="O492" s="480">
        <f>SUMIF(C$2:C492,C492,D$2:D492)</f>
        <v>128</v>
      </c>
      <c r="P492" s="42">
        <f>SUMIF(C$2:C492,C492,F$2:F492)</f>
        <v>17.125694444444445</v>
      </c>
      <c r="Q492" s="46">
        <f t="shared" si="181"/>
        <v>0.13379448784722223</v>
      </c>
      <c r="R492" s="45">
        <f t="shared" si="182"/>
        <v>3</v>
      </c>
      <c r="S492" s="45">
        <f t="shared" si="183"/>
        <v>12</v>
      </c>
      <c r="T492" s="480">
        <f>SUM(D$2:D492)</f>
        <v>1165</v>
      </c>
      <c r="U492" s="47">
        <f>SUMIF(C$2:C492,C492,E$2:E492)</f>
        <v>456552.38</v>
      </c>
      <c r="V492" s="47">
        <f>SUM(E$2:E492)</f>
        <v>4135631.2860000012</v>
      </c>
      <c r="W492" s="52">
        <f>SUM(F$2:F492)</f>
        <v>40857.731944444473</v>
      </c>
      <c r="X492" s="52">
        <f t="shared" si="184"/>
        <v>35.071014544587527</v>
      </c>
      <c r="Y492" s="45">
        <f t="shared" si="185"/>
        <v>1</v>
      </c>
      <c r="Z492" s="45">
        <f t="shared" si="186"/>
        <v>42</v>
      </c>
      <c r="AA492" s="47">
        <f>SUMIF('Rake Load'!C:C,Summary!B492,'Rake Load'!CA:CA)</f>
        <v>0</v>
      </c>
      <c r="AB492" s="47">
        <f>SUMIF(C$2:C492,C492,AA$2:AA492)</f>
        <v>43.438194444444449</v>
      </c>
      <c r="AC492" s="47">
        <f>SUM(AA$2:AA492)</f>
        <v>414.86111111113433</v>
      </c>
      <c r="AD492" s="52" t="e">
        <f t="shared" si="187"/>
        <v>#DIV/0!</v>
      </c>
      <c r="AE492" s="52">
        <f t="shared" si="188"/>
        <v>0.33936089409722225</v>
      </c>
      <c r="AF492" s="52">
        <f t="shared" si="189"/>
        <v>0.35610395803530842</v>
      </c>
      <c r="AG492" s="47">
        <f>SUMIF(Unloader!B:B,Summary!B492,Unloader!M:M)</f>
        <v>0</v>
      </c>
      <c r="AH492" s="47">
        <f>SUMIF(C$2:C492,C492,AG$2:AG492)</f>
        <v>328643</v>
      </c>
      <c r="AI492" s="47">
        <f>SUM(AG$2:AG492)</f>
        <v>5010888</v>
      </c>
      <c r="AJ492" s="49">
        <f>SUMIF(Unloader!B:B,Summary!B492,Unloader!W:W)</f>
        <v>0</v>
      </c>
      <c r="AK492" s="49">
        <f>SUMIF(Unloader!B:B,Summary!B492,Unloader!AD:AD)+SUMIF(Unloader!B:B,Summary!B492,Unloader!BR:BR)+SUMIF(Unloader!B:B,Summary!B492,Unloader!BN:BN)</f>
        <v>0</v>
      </c>
      <c r="AL492" s="49">
        <f>SUMIF(C$2:C492,C492,AJ$2:AJ492)</f>
        <v>9.9513888888888875</v>
      </c>
      <c r="AM492" s="49">
        <f>SUMIF(C$2:C492,C492,AK$2:AK492)</f>
        <v>0.49375000000000002</v>
      </c>
      <c r="AN492" s="37">
        <f t="shared" si="190"/>
        <v>1447.8728247301567</v>
      </c>
      <c r="AO492" s="37">
        <f>SUM(AJ$2:AJ492)</f>
        <v>155.96458333333337</v>
      </c>
      <c r="AP492" s="37">
        <f>SUM(AK$2:AK492)</f>
        <v>13.888194444444437</v>
      </c>
      <c r="AQ492" s="37">
        <f t="shared" si="191"/>
        <v>1469.5404467471526</v>
      </c>
    </row>
    <row r="493" spans="1:43">
      <c r="A493" s="166">
        <f t="shared" si="195"/>
        <v>492</v>
      </c>
      <c r="B493" s="478">
        <f t="shared" si="195"/>
        <v>41125</v>
      </c>
      <c r="C493" s="42">
        <f t="shared" si="173"/>
        <v>8</v>
      </c>
      <c r="D493" s="170">
        <f>COUNTIF('Rake Load'!C:C,Summary!B493)</f>
        <v>0</v>
      </c>
      <c r="E493" s="170">
        <f>SUMIF('Rake Load'!C:C,B493,'Rake Load'!K:K)</f>
        <v>0</v>
      </c>
      <c r="F493" s="44">
        <f>SUMIF('Rake Load'!C:C,B493,'Rake Load'!AZ:AZ)</f>
        <v>0</v>
      </c>
      <c r="G493" s="44" t="e">
        <f t="shared" si="174"/>
        <v>#DIV/0!</v>
      </c>
      <c r="H493" s="45" t="e">
        <f t="shared" si="175"/>
        <v>#DIV/0!</v>
      </c>
      <c r="I493" s="45" t="e">
        <f t="shared" si="176"/>
        <v>#DIV/0!</v>
      </c>
      <c r="J493" s="44">
        <f>SUMIF('Rake Load'!C:C,B493,'Rake Load'!DK:DK)</f>
        <v>0</v>
      </c>
      <c r="K493" s="50">
        <f t="shared" si="177"/>
        <v>0</v>
      </c>
      <c r="L493" s="50" t="e">
        <f t="shared" si="178"/>
        <v>#DIV/0!</v>
      </c>
      <c r="M493" s="59" t="e">
        <f t="shared" si="179"/>
        <v>#DIV/0!</v>
      </c>
      <c r="N493" s="59" t="e">
        <f t="shared" si="180"/>
        <v>#DIV/0!</v>
      </c>
      <c r="O493" s="480">
        <f>SUMIF(C$2:C493,C493,D$2:D493)</f>
        <v>128</v>
      </c>
      <c r="P493" s="42">
        <f>SUMIF(C$2:C493,C493,F$2:F493)</f>
        <v>17.125694444444445</v>
      </c>
      <c r="Q493" s="46">
        <f t="shared" si="181"/>
        <v>0.13379448784722223</v>
      </c>
      <c r="R493" s="45">
        <f t="shared" si="182"/>
        <v>3</v>
      </c>
      <c r="S493" s="45">
        <f t="shared" si="183"/>
        <v>12</v>
      </c>
      <c r="T493" s="480">
        <f>SUM(D$2:D493)</f>
        <v>1165</v>
      </c>
      <c r="U493" s="47">
        <f>SUMIF(C$2:C493,C493,E$2:E493)</f>
        <v>456552.38</v>
      </c>
      <c r="V493" s="47">
        <f>SUM(E$2:E493)</f>
        <v>4135631.2860000012</v>
      </c>
      <c r="W493" s="52">
        <f>SUM(F$2:F493)</f>
        <v>40857.731944444473</v>
      </c>
      <c r="X493" s="52">
        <f t="shared" si="184"/>
        <v>35.071014544587527</v>
      </c>
      <c r="Y493" s="45">
        <f t="shared" si="185"/>
        <v>1</v>
      </c>
      <c r="Z493" s="45">
        <f t="shared" si="186"/>
        <v>42</v>
      </c>
      <c r="AA493" s="47">
        <f>SUMIF('Rake Load'!C:C,Summary!B493,'Rake Load'!CA:CA)</f>
        <v>0</v>
      </c>
      <c r="AB493" s="47">
        <f>SUMIF(C$2:C493,C493,AA$2:AA493)</f>
        <v>43.438194444444449</v>
      </c>
      <c r="AC493" s="47">
        <f>SUM(AA$2:AA493)</f>
        <v>414.86111111113433</v>
      </c>
      <c r="AD493" s="52" t="e">
        <f t="shared" si="187"/>
        <v>#DIV/0!</v>
      </c>
      <c r="AE493" s="52">
        <f t="shared" si="188"/>
        <v>0.33936089409722225</v>
      </c>
      <c r="AF493" s="52">
        <f t="shared" si="189"/>
        <v>0.35610395803530842</v>
      </c>
      <c r="AG493" s="47">
        <f>SUMIF(Unloader!B:B,Summary!B493,Unloader!M:M)</f>
        <v>0</v>
      </c>
      <c r="AH493" s="47">
        <f>SUMIF(C$2:C493,C493,AG$2:AG493)</f>
        <v>328643</v>
      </c>
      <c r="AI493" s="47">
        <f>SUM(AG$2:AG493)</f>
        <v>5010888</v>
      </c>
      <c r="AJ493" s="49">
        <f>SUMIF(Unloader!B:B,Summary!B493,Unloader!W:W)</f>
        <v>0</v>
      </c>
      <c r="AK493" s="49">
        <f>SUMIF(Unloader!B:B,Summary!B493,Unloader!AD:AD)+SUMIF(Unloader!B:B,Summary!B493,Unloader!BR:BR)+SUMIF(Unloader!B:B,Summary!B493,Unloader!BN:BN)</f>
        <v>0</v>
      </c>
      <c r="AL493" s="49">
        <f>SUMIF(C$2:C493,C493,AJ$2:AJ493)</f>
        <v>9.9513888888888875</v>
      </c>
      <c r="AM493" s="49">
        <f>SUMIF(C$2:C493,C493,AK$2:AK493)</f>
        <v>0.49375000000000002</v>
      </c>
      <c r="AN493" s="37">
        <f t="shared" si="190"/>
        <v>1447.8728247301567</v>
      </c>
      <c r="AO493" s="37">
        <f>SUM(AJ$2:AJ493)</f>
        <v>155.96458333333337</v>
      </c>
      <c r="AP493" s="37">
        <f>SUM(AK$2:AK493)</f>
        <v>13.888194444444437</v>
      </c>
      <c r="AQ493" s="37">
        <f t="shared" si="191"/>
        <v>1469.5404467471526</v>
      </c>
    </row>
    <row r="494" spans="1:43">
      <c r="A494" s="166">
        <f t="shared" si="195"/>
        <v>493</v>
      </c>
      <c r="B494" s="478">
        <f t="shared" si="195"/>
        <v>41126</v>
      </c>
      <c r="C494" s="42">
        <f t="shared" si="173"/>
        <v>8</v>
      </c>
      <c r="D494" s="170">
        <f>COUNTIF('Rake Load'!C:C,Summary!B494)</f>
        <v>0</v>
      </c>
      <c r="E494" s="170">
        <f>SUMIF('Rake Load'!C:C,B494,'Rake Load'!K:K)</f>
        <v>0</v>
      </c>
      <c r="F494" s="44">
        <f>SUMIF('Rake Load'!C:C,B494,'Rake Load'!AZ:AZ)</f>
        <v>0</v>
      </c>
      <c r="G494" s="44" t="e">
        <f t="shared" si="174"/>
        <v>#DIV/0!</v>
      </c>
      <c r="H494" s="45" t="e">
        <f t="shared" si="175"/>
        <v>#DIV/0!</v>
      </c>
      <c r="I494" s="45" t="e">
        <f t="shared" si="176"/>
        <v>#DIV/0!</v>
      </c>
      <c r="J494" s="44">
        <f>SUMIF('Rake Load'!C:C,B494,'Rake Load'!DK:DK)</f>
        <v>0</v>
      </c>
      <c r="K494" s="50">
        <f t="shared" si="177"/>
        <v>0</v>
      </c>
      <c r="L494" s="50" t="e">
        <f t="shared" si="178"/>
        <v>#DIV/0!</v>
      </c>
      <c r="M494" s="59" t="e">
        <f t="shared" si="179"/>
        <v>#DIV/0!</v>
      </c>
      <c r="N494" s="59" t="e">
        <f t="shared" si="180"/>
        <v>#DIV/0!</v>
      </c>
      <c r="O494" s="480">
        <f>SUMIF(C$2:C494,C494,D$2:D494)</f>
        <v>128</v>
      </c>
      <c r="P494" s="42">
        <f>SUMIF(C$2:C494,C494,F$2:F494)</f>
        <v>17.125694444444445</v>
      </c>
      <c r="Q494" s="46">
        <f t="shared" si="181"/>
        <v>0.13379448784722223</v>
      </c>
      <c r="R494" s="45">
        <f t="shared" si="182"/>
        <v>3</v>
      </c>
      <c r="S494" s="45">
        <f t="shared" si="183"/>
        <v>12</v>
      </c>
      <c r="T494" s="480">
        <f>SUM(D$2:D494)</f>
        <v>1165</v>
      </c>
      <c r="U494" s="47">
        <f>SUMIF(C$2:C494,C494,E$2:E494)</f>
        <v>456552.38</v>
      </c>
      <c r="V494" s="47">
        <f>SUM(E$2:E494)</f>
        <v>4135631.2860000012</v>
      </c>
      <c r="W494" s="52">
        <f>SUM(F$2:F494)</f>
        <v>40857.731944444473</v>
      </c>
      <c r="X494" s="52">
        <f t="shared" si="184"/>
        <v>35.071014544587527</v>
      </c>
      <c r="Y494" s="45">
        <f t="shared" si="185"/>
        <v>1</v>
      </c>
      <c r="Z494" s="45">
        <f t="shared" si="186"/>
        <v>42</v>
      </c>
      <c r="AA494" s="47">
        <f>SUMIF('Rake Load'!C:C,Summary!B494,'Rake Load'!CA:CA)</f>
        <v>0</v>
      </c>
      <c r="AB494" s="47">
        <f>SUMIF(C$2:C494,C494,AA$2:AA494)</f>
        <v>43.438194444444449</v>
      </c>
      <c r="AC494" s="47">
        <f>SUM(AA$2:AA494)</f>
        <v>414.86111111113433</v>
      </c>
      <c r="AD494" s="52" t="e">
        <f t="shared" si="187"/>
        <v>#DIV/0!</v>
      </c>
      <c r="AE494" s="52">
        <f t="shared" si="188"/>
        <v>0.33936089409722225</v>
      </c>
      <c r="AF494" s="52">
        <f t="shared" si="189"/>
        <v>0.35610395803530842</v>
      </c>
      <c r="AG494" s="47">
        <f>SUMIF(Unloader!B:B,Summary!B494,Unloader!M:M)</f>
        <v>0</v>
      </c>
      <c r="AH494" s="47">
        <f>SUMIF(C$2:C494,C494,AG$2:AG494)</f>
        <v>328643</v>
      </c>
      <c r="AI494" s="47">
        <f>SUM(AG$2:AG494)</f>
        <v>5010888</v>
      </c>
      <c r="AJ494" s="49">
        <f>SUMIF(Unloader!B:B,Summary!B494,Unloader!W:W)</f>
        <v>0</v>
      </c>
      <c r="AK494" s="49">
        <f>SUMIF(Unloader!B:B,Summary!B494,Unloader!AD:AD)+SUMIF(Unloader!B:B,Summary!B494,Unloader!BR:BR)+SUMIF(Unloader!B:B,Summary!B494,Unloader!BN:BN)</f>
        <v>0</v>
      </c>
      <c r="AL494" s="49">
        <f>SUMIF(C$2:C494,C494,AJ$2:AJ494)</f>
        <v>9.9513888888888875</v>
      </c>
      <c r="AM494" s="49">
        <f>SUMIF(C$2:C494,C494,AK$2:AK494)</f>
        <v>0.49375000000000002</v>
      </c>
      <c r="AN494" s="37">
        <f t="shared" si="190"/>
        <v>1447.8728247301567</v>
      </c>
      <c r="AO494" s="37">
        <f>SUM(AJ$2:AJ494)</f>
        <v>155.96458333333337</v>
      </c>
      <c r="AP494" s="37">
        <f>SUM(AK$2:AK494)</f>
        <v>13.888194444444437</v>
      </c>
      <c r="AQ494" s="37">
        <f t="shared" si="191"/>
        <v>1469.5404467471526</v>
      </c>
    </row>
    <row r="495" spans="1:43">
      <c r="A495" s="166">
        <f t="shared" si="195"/>
        <v>494</v>
      </c>
      <c r="B495" s="478">
        <f t="shared" si="195"/>
        <v>41127</v>
      </c>
      <c r="C495" s="42">
        <f t="shared" si="173"/>
        <v>8</v>
      </c>
      <c r="D495" s="170">
        <f>COUNTIF('Rake Load'!C:C,Summary!B495)</f>
        <v>0</v>
      </c>
      <c r="E495" s="170">
        <f>SUMIF('Rake Load'!C:C,B495,'Rake Load'!K:K)</f>
        <v>0</v>
      </c>
      <c r="F495" s="44">
        <f>SUMIF('Rake Load'!C:C,B495,'Rake Load'!AZ:AZ)</f>
        <v>0</v>
      </c>
      <c r="G495" s="44" t="e">
        <f t="shared" si="174"/>
        <v>#DIV/0!</v>
      </c>
      <c r="H495" s="45" t="e">
        <f t="shared" si="175"/>
        <v>#DIV/0!</v>
      </c>
      <c r="I495" s="45" t="e">
        <f t="shared" si="176"/>
        <v>#DIV/0!</v>
      </c>
      <c r="J495" s="44">
        <f>SUMIF('Rake Load'!C:C,B495,'Rake Load'!DK:DK)</f>
        <v>0</v>
      </c>
      <c r="K495" s="50">
        <f t="shared" si="177"/>
        <v>0</v>
      </c>
      <c r="L495" s="50" t="e">
        <f t="shared" si="178"/>
        <v>#DIV/0!</v>
      </c>
      <c r="M495" s="59" t="e">
        <f t="shared" si="179"/>
        <v>#DIV/0!</v>
      </c>
      <c r="N495" s="59" t="e">
        <f t="shared" si="180"/>
        <v>#DIV/0!</v>
      </c>
      <c r="O495" s="480">
        <f>SUMIF(C$2:C495,C495,D$2:D495)</f>
        <v>128</v>
      </c>
      <c r="P495" s="42">
        <f>SUMIF(C$2:C495,C495,F$2:F495)</f>
        <v>17.125694444444445</v>
      </c>
      <c r="Q495" s="46">
        <f t="shared" si="181"/>
        <v>0.13379448784722223</v>
      </c>
      <c r="R495" s="45">
        <f t="shared" si="182"/>
        <v>3</v>
      </c>
      <c r="S495" s="45">
        <f t="shared" si="183"/>
        <v>12</v>
      </c>
      <c r="T495" s="480">
        <f>SUM(D$2:D495)</f>
        <v>1165</v>
      </c>
      <c r="U495" s="47">
        <f>SUMIF(C$2:C495,C495,E$2:E495)</f>
        <v>456552.38</v>
      </c>
      <c r="V495" s="47">
        <f>SUM(E$2:E495)</f>
        <v>4135631.2860000012</v>
      </c>
      <c r="W495" s="52">
        <f>SUM(F$2:F495)</f>
        <v>40857.731944444473</v>
      </c>
      <c r="X495" s="52">
        <f t="shared" si="184"/>
        <v>35.071014544587527</v>
      </c>
      <c r="Y495" s="45">
        <f t="shared" si="185"/>
        <v>1</v>
      </c>
      <c r="Z495" s="45">
        <f t="shared" si="186"/>
        <v>42</v>
      </c>
      <c r="AA495" s="47">
        <f>SUMIF('Rake Load'!C:C,Summary!B495,'Rake Load'!CA:CA)</f>
        <v>0</v>
      </c>
      <c r="AB495" s="47">
        <f>SUMIF(C$2:C495,C495,AA$2:AA495)</f>
        <v>43.438194444444449</v>
      </c>
      <c r="AC495" s="47">
        <f>SUM(AA$2:AA495)</f>
        <v>414.86111111113433</v>
      </c>
      <c r="AD495" s="52" t="e">
        <f t="shared" si="187"/>
        <v>#DIV/0!</v>
      </c>
      <c r="AE495" s="52">
        <f t="shared" si="188"/>
        <v>0.33936089409722225</v>
      </c>
      <c r="AF495" s="52">
        <f t="shared" si="189"/>
        <v>0.35610395803530842</v>
      </c>
      <c r="AG495" s="47">
        <f>SUMIF(Unloader!B:B,Summary!B495,Unloader!M:M)</f>
        <v>0</v>
      </c>
      <c r="AH495" s="47">
        <f>SUMIF(C$2:C495,C495,AG$2:AG495)</f>
        <v>328643</v>
      </c>
      <c r="AI495" s="47">
        <f>SUM(AG$2:AG495)</f>
        <v>5010888</v>
      </c>
      <c r="AJ495" s="49">
        <f>SUMIF(Unloader!B:B,Summary!B495,Unloader!W:W)</f>
        <v>0</v>
      </c>
      <c r="AK495" s="49">
        <f>SUMIF(Unloader!B:B,Summary!B495,Unloader!AD:AD)+SUMIF(Unloader!B:B,Summary!B495,Unloader!BR:BR)+SUMIF(Unloader!B:B,Summary!B495,Unloader!BN:BN)</f>
        <v>0</v>
      </c>
      <c r="AL495" s="49">
        <f>SUMIF(C$2:C495,C495,AJ$2:AJ495)</f>
        <v>9.9513888888888875</v>
      </c>
      <c r="AM495" s="49">
        <f>SUMIF(C$2:C495,C495,AK$2:AK495)</f>
        <v>0.49375000000000002</v>
      </c>
      <c r="AN495" s="37">
        <f t="shared" si="190"/>
        <v>1447.8728247301567</v>
      </c>
      <c r="AO495" s="37">
        <f>SUM(AJ$2:AJ495)</f>
        <v>155.96458333333337</v>
      </c>
      <c r="AP495" s="37">
        <f>SUM(AK$2:AK495)</f>
        <v>13.888194444444437</v>
      </c>
      <c r="AQ495" s="37">
        <f t="shared" si="191"/>
        <v>1469.5404467471526</v>
      </c>
    </row>
    <row r="496" spans="1:43">
      <c r="A496" s="166">
        <f t="shared" si="195"/>
        <v>495</v>
      </c>
      <c r="B496" s="478">
        <f t="shared" si="195"/>
        <v>41128</v>
      </c>
      <c r="C496" s="42">
        <f t="shared" si="173"/>
        <v>8</v>
      </c>
      <c r="D496" s="170">
        <f>COUNTIF('Rake Load'!C:C,Summary!B496)</f>
        <v>0</v>
      </c>
      <c r="E496" s="170">
        <f>SUMIF('Rake Load'!C:C,B496,'Rake Load'!K:K)</f>
        <v>0</v>
      </c>
      <c r="F496" s="44">
        <f>SUMIF('Rake Load'!C:C,B496,'Rake Load'!AZ:AZ)</f>
        <v>0</v>
      </c>
      <c r="G496" s="44" t="e">
        <f t="shared" si="174"/>
        <v>#DIV/0!</v>
      </c>
      <c r="H496" s="45" t="e">
        <f t="shared" si="175"/>
        <v>#DIV/0!</v>
      </c>
      <c r="I496" s="45" t="e">
        <f t="shared" si="176"/>
        <v>#DIV/0!</v>
      </c>
      <c r="J496" s="44">
        <f>SUMIF('Rake Load'!C:C,B496,'Rake Load'!DK:DK)</f>
        <v>0</v>
      </c>
      <c r="K496" s="50">
        <f t="shared" si="177"/>
        <v>0</v>
      </c>
      <c r="L496" s="50" t="e">
        <f t="shared" si="178"/>
        <v>#DIV/0!</v>
      </c>
      <c r="M496" s="59" t="e">
        <f t="shared" si="179"/>
        <v>#DIV/0!</v>
      </c>
      <c r="N496" s="59" t="e">
        <f t="shared" si="180"/>
        <v>#DIV/0!</v>
      </c>
      <c r="O496" s="480">
        <f>SUMIF(C$2:C496,C496,D$2:D496)</f>
        <v>128</v>
      </c>
      <c r="P496" s="42">
        <f>SUMIF(C$2:C496,C496,F$2:F496)</f>
        <v>17.125694444444445</v>
      </c>
      <c r="Q496" s="46">
        <f t="shared" si="181"/>
        <v>0.13379448784722223</v>
      </c>
      <c r="R496" s="45">
        <f t="shared" si="182"/>
        <v>3</v>
      </c>
      <c r="S496" s="45">
        <f t="shared" si="183"/>
        <v>12</v>
      </c>
      <c r="T496" s="480">
        <f>SUM(D$2:D496)</f>
        <v>1165</v>
      </c>
      <c r="U496" s="47">
        <f>SUMIF(C$2:C496,C496,E$2:E496)</f>
        <v>456552.38</v>
      </c>
      <c r="V496" s="47">
        <f>SUM(E$2:E496)</f>
        <v>4135631.2860000012</v>
      </c>
      <c r="W496" s="52">
        <f>SUM(F$2:F496)</f>
        <v>40857.731944444473</v>
      </c>
      <c r="X496" s="52">
        <f t="shared" si="184"/>
        <v>35.071014544587527</v>
      </c>
      <c r="Y496" s="45">
        <f t="shared" si="185"/>
        <v>1</v>
      </c>
      <c r="Z496" s="45">
        <f t="shared" si="186"/>
        <v>42</v>
      </c>
      <c r="AA496" s="47">
        <f>SUMIF('Rake Load'!C:C,Summary!B496,'Rake Load'!CA:CA)</f>
        <v>0</v>
      </c>
      <c r="AB496" s="47">
        <f>SUMIF(C$2:C496,C496,AA$2:AA496)</f>
        <v>43.438194444444449</v>
      </c>
      <c r="AC496" s="47">
        <f>SUM(AA$2:AA496)</f>
        <v>414.86111111113433</v>
      </c>
      <c r="AD496" s="52" t="e">
        <f t="shared" si="187"/>
        <v>#DIV/0!</v>
      </c>
      <c r="AE496" s="52">
        <f t="shared" si="188"/>
        <v>0.33936089409722225</v>
      </c>
      <c r="AF496" s="52">
        <f t="shared" si="189"/>
        <v>0.35610395803530842</v>
      </c>
      <c r="AG496" s="47">
        <f>SUMIF(Unloader!B:B,Summary!B496,Unloader!M:M)</f>
        <v>0</v>
      </c>
      <c r="AH496" s="47">
        <f>SUMIF(C$2:C496,C496,AG$2:AG496)</f>
        <v>328643</v>
      </c>
      <c r="AI496" s="47">
        <f>SUM(AG$2:AG496)</f>
        <v>5010888</v>
      </c>
      <c r="AJ496" s="49">
        <f>SUMIF(Unloader!B:B,Summary!B496,Unloader!W:W)</f>
        <v>0</v>
      </c>
      <c r="AK496" s="49">
        <f>SUMIF(Unloader!B:B,Summary!B496,Unloader!AD:AD)+SUMIF(Unloader!B:B,Summary!B496,Unloader!BR:BR)+SUMIF(Unloader!B:B,Summary!B496,Unloader!BN:BN)</f>
        <v>0</v>
      </c>
      <c r="AL496" s="49">
        <f>SUMIF(C$2:C496,C496,AJ$2:AJ496)</f>
        <v>9.9513888888888875</v>
      </c>
      <c r="AM496" s="49">
        <f>SUMIF(C$2:C496,C496,AK$2:AK496)</f>
        <v>0.49375000000000002</v>
      </c>
      <c r="AN496" s="37">
        <f t="shared" si="190"/>
        <v>1447.8728247301567</v>
      </c>
      <c r="AO496" s="37">
        <f>SUM(AJ$2:AJ496)</f>
        <v>155.96458333333337</v>
      </c>
      <c r="AP496" s="37">
        <f>SUM(AK$2:AK496)</f>
        <v>13.888194444444437</v>
      </c>
      <c r="AQ496" s="37">
        <f t="shared" si="191"/>
        <v>1469.5404467471526</v>
      </c>
    </row>
    <row r="497" spans="1:43">
      <c r="A497" s="166">
        <f t="shared" si="195"/>
        <v>496</v>
      </c>
      <c r="B497" s="478">
        <f t="shared" si="195"/>
        <v>41129</v>
      </c>
      <c r="C497" s="42">
        <f t="shared" si="173"/>
        <v>8</v>
      </c>
      <c r="D497" s="170">
        <f>COUNTIF('Rake Load'!C:C,Summary!B497)</f>
        <v>0</v>
      </c>
      <c r="E497" s="170">
        <f>SUMIF('Rake Load'!C:C,B497,'Rake Load'!K:K)</f>
        <v>0</v>
      </c>
      <c r="F497" s="44">
        <f>SUMIF('Rake Load'!C:C,B497,'Rake Load'!AZ:AZ)</f>
        <v>0</v>
      </c>
      <c r="G497" s="44" t="e">
        <f t="shared" si="174"/>
        <v>#DIV/0!</v>
      </c>
      <c r="H497" s="45" t="e">
        <f t="shared" si="175"/>
        <v>#DIV/0!</v>
      </c>
      <c r="I497" s="45" t="e">
        <f t="shared" si="176"/>
        <v>#DIV/0!</v>
      </c>
      <c r="J497" s="44">
        <f>SUMIF('Rake Load'!C:C,B497,'Rake Load'!DK:DK)</f>
        <v>0</v>
      </c>
      <c r="K497" s="50">
        <f t="shared" si="177"/>
        <v>0</v>
      </c>
      <c r="L497" s="50" t="e">
        <f t="shared" si="178"/>
        <v>#DIV/0!</v>
      </c>
      <c r="M497" s="59" t="e">
        <f t="shared" si="179"/>
        <v>#DIV/0!</v>
      </c>
      <c r="N497" s="59" t="e">
        <f t="shared" si="180"/>
        <v>#DIV/0!</v>
      </c>
      <c r="O497" s="480">
        <f>SUMIF(C$2:C497,C497,D$2:D497)</f>
        <v>128</v>
      </c>
      <c r="P497" s="42">
        <f>SUMIF(C$2:C497,C497,F$2:F497)</f>
        <v>17.125694444444445</v>
      </c>
      <c r="Q497" s="46">
        <f t="shared" si="181"/>
        <v>0.13379448784722223</v>
      </c>
      <c r="R497" s="45">
        <f t="shared" si="182"/>
        <v>3</v>
      </c>
      <c r="S497" s="45">
        <f t="shared" si="183"/>
        <v>12</v>
      </c>
      <c r="T497" s="480">
        <f>SUM(D$2:D497)</f>
        <v>1165</v>
      </c>
      <c r="U497" s="47">
        <f>SUMIF(C$2:C497,C497,E$2:E497)</f>
        <v>456552.38</v>
      </c>
      <c r="V497" s="47">
        <f>SUM(E$2:E497)</f>
        <v>4135631.2860000012</v>
      </c>
      <c r="W497" s="52">
        <f>SUM(F$2:F497)</f>
        <v>40857.731944444473</v>
      </c>
      <c r="X497" s="52">
        <f t="shared" si="184"/>
        <v>35.071014544587527</v>
      </c>
      <c r="Y497" s="45">
        <f t="shared" si="185"/>
        <v>1</v>
      </c>
      <c r="Z497" s="45">
        <f t="shared" si="186"/>
        <v>42</v>
      </c>
      <c r="AA497" s="47">
        <f>SUMIF('Rake Load'!C:C,Summary!B497,'Rake Load'!CA:CA)</f>
        <v>0</v>
      </c>
      <c r="AB497" s="47">
        <f>SUMIF(C$2:C497,C497,AA$2:AA497)</f>
        <v>43.438194444444449</v>
      </c>
      <c r="AC497" s="47">
        <f>SUM(AA$2:AA497)</f>
        <v>414.86111111113433</v>
      </c>
      <c r="AD497" s="52" t="e">
        <f t="shared" si="187"/>
        <v>#DIV/0!</v>
      </c>
      <c r="AE497" s="52">
        <f t="shared" si="188"/>
        <v>0.33936089409722225</v>
      </c>
      <c r="AF497" s="52">
        <f t="shared" si="189"/>
        <v>0.35610395803530842</v>
      </c>
      <c r="AG497" s="47">
        <f>SUMIF(Unloader!B:B,Summary!B497,Unloader!M:M)</f>
        <v>0</v>
      </c>
      <c r="AH497" s="47">
        <f>SUMIF(C$2:C497,C497,AG$2:AG497)</f>
        <v>328643</v>
      </c>
      <c r="AI497" s="47">
        <f>SUM(AG$2:AG497)</f>
        <v>5010888</v>
      </c>
      <c r="AJ497" s="49">
        <f>SUMIF(Unloader!B:B,Summary!B497,Unloader!W:W)</f>
        <v>0</v>
      </c>
      <c r="AK497" s="49">
        <f>SUMIF(Unloader!B:B,Summary!B497,Unloader!AD:AD)+SUMIF(Unloader!B:B,Summary!B497,Unloader!BR:BR)+SUMIF(Unloader!B:B,Summary!B497,Unloader!BN:BN)</f>
        <v>0</v>
      </c>
      <c r="AL497" s="49">
        <f>SUMIF(C$2:C497,C497,AJ$2:AJ497)</f>
        <v>9.9513888888888875</v>
      </c>
      <c r="AM497" s="49">
        <f>SUMIF(C$2:C497,C497,AK$2:AK497)</f>
        <v>0.49375000000000002</v>
      </c>
      <c r="AN497" s="37">
        <f t="shared" si="190"/>
        <v>1447.8728247301567</v>
      </c>
      <c r="AO497" s="37">
        <f>SUM(AJ$2:AJ497)</f>
        <v>155.96458333333337</v>
      </c>
      <c r="AP497" s="37">
        <f>SUM(AK$2:AK497)</f>
        <v>13.888194444444437</v>
      </c>
      <c r="AQ497" s="37">
        <f t="shared" si="191"/>
        <v>1469.5404467471526</v>
      </c>
    </row>
    <row r="498" spans="1:43">
      <c r="A498" s="166">
        <f t="shared" si="195"/>
        <v>497</v>
      </c>
      <c r="B498" s="478">
        <f t="shared" si="195"/>
        <v>41130</v>
      </c>
      <c r="C498" s="42">
        <f t="shared" si="173"/>
        <v>8</v>
      </c>
      <c r="D498" s="170">
        <f>COUNTIF('Rake Load'!C:C,Summary!B498)</f>
        <v>0</v>
      </c>
      <c r="E498" s="170">
        <f>SUMIF('Rake Load'!C:C,B498,'Rake Load'!K:K)</f>
        <v>0</v>
      </c>
      <c r="F498" s="44">
        <f>SUMIF('Rake Load'!C:C,B498,'Rake Load'!AZ:AZ)</f>
        <v>0</v>
      </c>
      <c r="G498" s="44" t="e">
        <f t="shared" si="174"/>
        <v>#DIV/0!</v>
      </c>
      <c r="H498" s="45" t="e">
        <f t="shared" si="175"/>
        <v>#DIV/0!</v>
      </c>
      <c r="I498" s="45" t="e">
        <f t="shared" si="176"/>
        <v>#DIV/0!</v>
      </c>
      <c r="J498" s="44">
        <f>SUMIF('Rake Load'!C:C,B498,'Rake Load'!DK:DK)</f>
        <v>0</v>
      </c>
      <c r="K498" s="50">
        <f t="shared" si="177"/>
        <v>0</v>
      </c>
      <c r="L498" s="50" t="e">
        <f t="shared" si="178"/>
        <v>#DIV/0!</v>
      </c>
      <c r="M498" s="59" t="e">
        <f t="shared" si="179"/>
        <v>#DIV/0!</v>
      </c>
      <c r="N498" s="59" t="e">
        <f t="shared" si="180"/>
        <v>#DIV/0!</v>
      </c>
      <c r="O498" s="480">
        <f>SUMIF(C$2:C498,C498,D$2:D498)</f>
        <v>128</v>
      </c>
      <c r="P498" s="42">
        <f>SUMIF(C$2:C498,C498,F$2:F498)</f>
        <v>17.125694444444445</v>
      </c>
      <c r="Q498" s="46">
        <f t="shared" si="181"/>
        <v>0.13379448784722223</v>
      </c>
      <c r="R498" s="45">
        <f t="shared" si="182"/>
        <v>3</v>
      </c>
      <c r="S498" s="45">
        <f t="shared" si="183"/>
        <v>12</v>
      </c>
      <c r="T498" s="480">
        <f>SUM(D$2:D498)</f>
        <v>1165</v>
      </c>
      <c r="U498" s="47">
        <f>SUMIF(C$2:C498,C498,E$2:E498)</f>
        <v>456552.38</v>
      </c>
      <c r="V498" s="47">
        <f>SUM(E$2:E498)</f>
        <v>4135631.2860000012</v>
      </c>
      <c r="W498" s="52">
        <f>SUM(F$2:F498)</f>
        <v>40857.731944444473</v>
      </c>
      <c r="X498" s="52">
        <f t="shared" si="184"/>
        <v>35.071014544587527</v>
      </c>
      <c r="Y498" s="45">
        <f t="shared" si="185"/>
        <v>1</v>
      </c>
      <c r="Z498" s="45">
        <f t="shared" si="186"/>
        <v>42</v>
      </c>
      <c r="AA498" s="47">
        <f>SUMIF('Rake Load'!C:C,Summary!B498,'Rake Load'!CA:CA)</f>
        <v>0</v>
      </c>
      <c r="AB498" s="47">
        <f>SUMIF(C$2:C498,C498,AA$2:AA498)</f>
        <v>43.438194444444449</v>
      </c>
      <c r="AC498" s="47">
        <f>SUM(AA$2:AA498)</f>
        <v>414.86111111113433</v>
      </c>
      <c r="AD498" s="52" t="e">
        <f t="shared" si="187"/>
        <v>#DIV/0!</v>
      </c>
      <c r="AE498" s="52">
        <f t="shared" si="188"/>
        <v>0.33936089409722225</v>
      </c>
      <c r="AF498" s="52">
        <f t="shared" si="189"/>
        <v>0.35610395803530842</v>
      </c>
      <c r="AG498" s="47">
        <f>SUMIF(Unloader!B:B,Summary!B498,Unloader!M:M)</f>
        <v>0</v>
      </c>
      <c r="AH498" s="47">
        <f>SUMIF(C$2:C498,C498,AG$2:AG498)</f>
        <v>328643</v>
      </c>
      <c r="AI498" s="47">
        <f>SUM(AG$2:AG498)</f>
        <v>5010888</v>
      </c>
      <c r="AJ498" s="49">
        <f>SUMIF(Unloader!B:B,Summary!B498,Unloader!W:W)</f>
        <v>0</v>
      </c>
      <c r="AK498" s="49">
        <f>SUMIF(Unloader!B:B,Summary!B498,Unloader!AD:AD)+SUMIF(Unloader!B:B,Summary!B498,Unloader!BR:BR)+SUMIF(Unloader!B:B,Summary!B498,Unloader!BN:BN)</f>
        <v>0</v>
      </c>
      <c r="AL498" s="49">
        <f>SUMIF(C$2:C498,C498,AJ$2:AJ498)</f>
        <v>9.9513888888888875</v>
      </c>
      <c r="AM498" s="49">
        <f>SUMIF(C$2:C498,C498,AK$2:AK498)</f>
        <v>0.49375000000000002</v>
      </c>
      <c r="AN498" s="37">
        <f t="shared" si="190"/>
        <v>1447.8728247301567</v>
      </c>
      <c r="AO498" s="37">
        <f>SUM(AJ$2:AJ498)</f>
        <v>155.96458333333337</v>
      </c>
      <c r="AP498" s="37">
        <f>SUM(AK$2:AK498)</f>
        <v>13.888194444444437</v>
      </c>
      <c r="AQ498" s="37">
        <f t="shared" si="191"/>
        <v>1469.5404467471526</v>
      </c>
    </row>
    <row r="499" spans="1:43">
      <c r="A499" s="166">
        <f t="shared" si="195"/>
        <v>498</v>
      </c>
      <c r="B499" s="478">
        <f t="shared" si="195"/>
        <v>41131</v>
      </c>
      <c r="C499" s="42">
        <f t="shared" si="173"/>
        <v>8</v>
      </c>
      <c r="D499" s="170">
        <f>COUNTIF('Rake Load'!C:C,Summary!B499)</f>
        <v>0</v>
      </c>
      <c r="E499" s="170">
        <f>SUMIF('Rake Load'!C:C,B499,'Rake Load'!K:K)</f>
        <v>0</v>
      </c>
      <c r="F499" s="44">
        <f>SUMIF('Rake Load'!C:C,B499,'Rake Load'!AZ:AZ)</f>
        <v>0</v>
      </c>
      <c r="G499" s="44" t="e">
        <f t="shared" si="174"/>
        <v>#DIV/0!</v>
      </c>
      <c r="H499" s="45" t="e">
        <f t="shared" si="175"/>
        <v>#DIV/0!</v>
      </c>
      <c r="I499" s="45" t="e">
        <f t="shared" si="176"/>
        <v>#DIV/0!</v>
      </c>
      <c r="J499" s="44">
        <f>SUMIF('Rake Load'!C:C,B499,'Rake Load'!DK:DK)</f>
        <v>0</v>
      </c>
      <c r="K499" s="50">
        <f t="shared" si="177"/>
        <v>0</v>
      </c>
      <c r="L499" s="50" t="e">
        <f t="shared" si="178"/>
        <v>#DIV/0!</v>
      </c>
      <c r="M499" s="59" t="e">
        <f t="shared" si="179"/>
        <v>#DIV/0!</v>
      </c>
      <c r="N499" s="59" t="e">
        <f t="shared" si="180"/>
        <v>#DIV/0!</v>
      </c>
      <c r="O499" s="480">
        <f>SUMIF(C$2:C499,C499,D$2:D499)</f>
        <v>128</v>
      </c>
      <c r="P499" s="42">
        <f>SUMIF(C$2:C499,C499,F$2:F499)</f>
        <v>17.125694444444445</v>
      </c>
      <c r="Q499" s="46">
        <f t="shared" si="181"/>
        <v>0.13379448784722223</v>
      </c>
      <c r="R499" s="45">
        <f t="shared" si="182"/>
        <v>3</v>
      </c>
      <c r="S499" s="45">
        <f t="shared" si="183"/>
        <v>12</v>
      </c>
      <c r="T499" s="480">
        <f>SUM(D$2:D499)</f>
        <v>1165</v>
      </c>
      <c r="U499" s="47">
        <f>SUMIF(C$2:C499,C499,E$2:E499)</f>
        <v>456552.38</v>
      </c>
      <c r="V499" s="47">
        <f>SUM(E$2:E499)</f>
        <v>4135631.2860000012</v>
      </c>
      <c r="W499" s="52">
        <f>SUM(F$2:F499)</f>
        <v>40857.731944444473</v>
      </c>
      <c r="X499" s="52">
        <f t="shared" si="184"/>
        <v>35.071014544587527</v>
      </c>
      <c r="Y499" s="45">
        <f t="shared" si="185"/>
        <v>1</v>
      </c>
      <c r="Z499" s="45">
        <f t="shared" si="186"/>
        <v>42</v>
      </c>
      <c r="AA499" s="47">
        <f>SUMIF('Rake Load'!C:C,Summary!B499,'Rake Load'!CA:CA)</f>
        <v>0</v>
      </c>
      <c r="AB499" s="47">
        <f>SUMIF(C$2:C499,C499,AA$2:AA499)</f>
        <v>43.438194444444449</v>
      </c>
      <c r="AC499" s="47">
        <f>SUM(AA$2:AA499)</f>
        <v>414.86111111113433</v>
      </c>
      <c r="AD499" s="52" t="e">
        <f t="shared" si="187"/>
        <v>#DIV/0!</v>
      </c>
      <c r="AE499" s="52">
        <f t="shared" si="188"/>
        <v>0.33936089409722225</v>
      </c>
      <c r="AF499" s="52">
        <f t="shared" si="189"/>
        <v>0.35610395803530842</v>
      </c>
      <c r="AG499" s="47">
        <f>SUMIF(Unloader!B:B,Summary!B499,Unloader!M:M)</f>
        <v>0</v>
      </c>
      <c r="AH499" s="47">
        <f>SUMIF(C$2:C499,C499,AG$2:AG499)</f>
        <v>328643</v>
      </c>
      <c r="AI499" s="47">
        <f>SUM(AG$2:AG499)</f>
        <v>5010888</v>
      </c>
      <c r="AJ499" s="49">
        <f>SUMIF(Unloader!B:B,Summary!B499,Unloader!W:W)</f>
        <v>0</v>
      </c>
      <c r="AK499" s="49">
        <f>SUMIF(Unloader!B:B,Summary!B499,Unloader!AD:AD)+SUMIF(Unloader!B:B,Summary!B499,Unloader!BR:BR)+SUMIF(Unloader!B:B,Summary!B499,Unloader!BN:BN)</f>
        <v>0</v>
      </c>
      <c r="AL499" s="49">
        <f>SUMIF(C$2:C499,C499,AJ$2:AJ499)</f>
        <v>9.9513888888888875</v>
      </c>
      <c r="AM499" s="49">
        <f>SUMIF(C$2:C499,C499,AK$2:AK499)</f>
        <v>0.49375000000000002</v>
      </c>
      <c r="AN499" s="37">
        <f t="shared" si="190"/>
        <v>1447.8728247301567</v>
      </c>
      <c r="AO499" s="37">
        <f>SUM(AJ$2:AJ499)</f>
        <v>155.96458333333337</v>
      </c>
      <c r="AP499" s="37">
        <f>SUM(AK$2:AK499)</f>
        <v>13.888194444444437</v>
      </c>
      <c r="AQ499" s="37">
        <f t="shared" si="191"/>
        <v>1469.5404467471526</v>
      </c>
    </row>
    <row r="500" spans="1:43">
      <c r="A500" s="166">
        <f t="shared" si="195"/>
        <v>499</v>
      </c>
      <c r="B500" s="478">
        <f t="shared" si="195"/>
        <v>41132</v>
      </c>
      <c r="C500" s="42">
        <f t="shared" si="173"/>
        <v>8</v>
      </c>
      <c r="D500" s="170">
        <f>COUNTIF('Rake Load'!C:C,Summary!B500)</f>
        <v>0</v>
      </c>
      <c r="E500" s="170">
        <f>SUMIF('Rake Load'!C:C,B500,'Rake Load'!K:K)</f>
        <v>0</v>
      </c>
      <c r="F500" s="44">
        <f>SUMIF('Rake Load'!C:C,B500,'Rake Load'!AZ:AZ)</f>
        <v>0</v>
      </c>
      <c r="G500" s="44" t="e">
        <f t="shared" si="174"/>
        <v>#DIV/0!</v>
      </c>
      <c r="H500" s="45" t="e">
        <f t="shared" si="175"/>
        <v>#DIV/0!</v>
      </c>
      <c r="I500" s="45" t="e">
        <f t="shared" si="176"/>
        <v>#DIV/0!</v>
      </c>
      <c r="J500" s="44">
        <f>SUMIF('Rake Load'!C:C,B500,'Rake Load'!DK:DK)</f>
        <v>0</v>
      </c>
      <c r="K500" s="50">
        <f t="shared" si="177"/>
        <v>0</v>
      </c>
      <c r="L500" s="50" t="e">
        <f t="shared" si="178"/>
        <v>#DIV/0!</v>
      </c>
      <c r="M500" s="59" t="e">
        <f t="shared" si="179"/>
        <v>#DIV/0!</v>
      </c>
      <c r="N500" s="59" t="e">
        <f t="shared" si="180"/>
        <v>#DIV/0!</v>
      </c>
      <c r="O500" s="480">
        <f>SUMIF(C$2:C500,C500,D$2:D500)</f>
        <v>128</v>
      </c>
      <c r="P500" s="42">
        <f>SUMIF(C$2:C500,C500,F$2:F500)</f>
        <v>17.125694444444445</v>
      </c>
      <c r="Q500" s="46">
        <f t="shared" si="181"/>
        <v>0.13379448784722223</v>
      </c>
      <c r="R500" s="45">
        <f t="shared" si="182"/>
        <v>3</v>
      </c>
      <c r="S500" s="45">
        <f t="shared" si="183"/>
        <v>12</v>
      </c>
      <c r="T500" s="480">
        <f>SUM(D$2:D500)</f>
        <v>1165</v>
      </c>
      <c r="U500" s="47">
        <f>SUMIF(C$2:C500,C500,E$2:E500)</f>
        <v>456552.38</v>
      </c>
      <c r="V500" s="47">
        <f>SUM(E$2:E500)</f>
        <v>4135631.2860000012</v>
      </c>
      <c r="W500" s="52">
        <f>SUM(F$2:F500)</f>
        <v>40857.731944444473</v>
      </c>
      <c r="X500" s="52">
        <f t="shared" si="184"/>
        <v>35.071014544587527</v>
      </c>
      <c r="Y500" s="45">
        <f t="shared" si="185"/>
        <v>1</v>
      </c>
      <c r="Z500" s="45">
        <f t="shared" si="186"/>
        <v>42</v>
      </c>
      <c r="AA500" s="47">
        <f>SUMIF('Rake Load'!C:C,Summary!B500,'Rake Load'!CA:CA)</f>
        <v>0</v>
      </c>
      <c r="AB500" s="47">
        <f>SUMIF(C$2:C500,C500,AA$2:AA500)</f>
        <v>43.438194444444449</v>
      </c>
      <c r="AC500" s="47">
        <f>SUM(AA$2:AA500)</f>
        <v>414.86111111113433</v>
      </c>
      <c r="AD500" s="52" t="e">
        <f t="shared" si="187"/>
        <v>#DIV/0!</v>
      </c>
      <c r="AE500" s="52">
        <f t="shared" si="188"/>
        <v>0.33936089409722225</v>
      </c>
      <c r="AF500" s="52">
        <f t="shared" si="189"/>
        <v>0.35610395803530842</v>
      </c>
      <c r="AG500" s="47">
        <f>SUMIF(Unloader!B:B,Summary!B500,Unloader!M:M)</f>
        <v>0</v>
      </c>
      <c r="AH500" s="47">
        <f>SUMIF(C$2:C500,C500,AG$2:AG500)</f>
        <v>328643</v>
      </c>
      <c r="AI500" s="47">
        <f>SUM(AG$2:AG500)</f>
        <v>5010888</v>
      </c>
      <c r="AJ500" s="49">
        <f>SUMIF(Unloader!B:B,Summary!B500,Unloader!W:W)</f>
        <v>0</v>
      </c>
      <c r="AK500" s="49">
        <f>SUMIF(Unloader!B:B,Summary!B500,Unloader!AD:AD)+SUMIF(Unloader!B:B,Summary!B500,Unloader!BR:BR)+SUMIF(Unloader!B:B,Summary!B500,Unloader!BN:BN)</f>
        <v>0</v>
      </c>
      <c r="AL500" s="49">
        <f>SUMIF(C$2:C500,C500,AJ$2:AJ500)</f>
        <v>9.9513888888888875</v>
      </c>
      <c r="AM500" s="49">
        <f>SUMIF(C$2:C500,C500,AK$2:AK500)</f>
        <v>0.49375000000000002</v>
      </c>
      <c r="AN500" s="37">
        <f t="shared" si="190"/>
        <v>1447.8728247301567</v>
      </c>
      <c r="AO500" s="37">
        <f>SUM(AJ$2:AJ500)</f>
        <v>155.96458333333337</v>
      </c>
      <c r="AP500" s="37">
        <f>SUM(AK$2:AK500)</f>
        <v>13.888194444444437</v>
      </c>
      <c r="AQ500" s="37">
        <f t="shared" si="191"/>
        <v>1469.5404467471526</v>
      </c>
    </row>
    <row r="501" spans="1:43">
      <c r="A501" s="166">
        <f t="shared" si="195"/>
        <v>500</v>
      </c>
      <c r="B501" s="478">
        <f t="shared" si="195"/>
        <v>41133</v>
      </c>
      <c r="C501" s="42">
        <f t="shared" si="173"/>
        <v>8</v>
      </c>
      <c r="D501" s="170">
        <f>COUNTIF('Rake Load'!C:C,Summary!B501)</f>
        <v>0</v>
      </c>
      <c r="E501" s="170">
        <f>SUMIF('Rake Load'!C:C,B501,'Rake Load'!K:K)</f>
        <v>0</v>
      </c>
      <c r="F501" s="44">
        <f>SUMIF('Rake Load'!C:C,B501,'Rake Load'!AZ:AZ)</f>
        <v>0</v>
      </c>
      <c r="G501" s="44" t="e">
        <f t="shared" si="174"/>
        <v>#DIV/0!</v>
      </c>
      <c r="H501" s="45" t="e">
        <f t="shared" si="175"/>
        <v>#DIV/0!</v>
      </c>
      <c r="I501" s="45" t="e">
        <f t="shared" si="176"/>
        <v>#DIV/0!</v>
      </c>
      <c r="J501" s="44">
        <f>SUMIF('Rake Load'!C:C,B501,'Rake Load'!DK:DK)</f>
        <v>0</v>
      </c>
      <c r="K501" s="50">
        <f t="shared" si="177"/>
        <v>0</v>
      </c>
      <c r="L501" s="50" t="e">
        <f t="shared" si="178"/>
        <v>#DIV/0!</v>
      </c>
      <c r="M501" s="59" t="e">
        <f t="shared" si="179"/>
        <v>#DIV/0!</v>
      </c>
      <c r="N501" s="59" t="e">
        <f t="shared" si="180"/>
        <v>#DIV/0!</v>
      </c>
      <c r="O501" s="480">
        <f>SUMIF(C$2:C501,C501,D$2:D501)</f>
        <v>128</v>
      </c>
      <c r="P501" s="42">
        <f>SUMIF(C$2:C501,C501,F$2:F501)</f>
        <v>17.125694444444445</v>
      </c>
      <c r="Q501" s="46">
        <f t="shared" si="181"/>
        <v>0.13379448784722223</v>
      </c>
      <c r="R501" s="45">
        <f t="shared" si="182"/>
        <v>3</v>
      </c>
      <c r="S501" s="45">
        <f t="shared" si="183"/>
        <v>12</v>
      </c>
      <c r="T501" s="480">
        <f>SUM(D$2:D501)</f>
        <v>1165</v>
      </c>
      <c r="U501" s="47">
        <f>SUMIF(C$2:C501,C501,E$2:E501)</f>
        <v>456552.38</v>
      </c>
      <c r="V501" s="47">
        <f>SUM(E$2:E501)</f>
        <v>4135631.2860000012</v>
      </c>
      <c r="W501" s="52">
        <f>SUM(F$2:F501)</f>
        <v>40857.731944444473</v>
      </c>
      <c r="X501" s="52">
        <f t="shared" si="184"/>
        <v>35.071014544587527</v>
      </c>
      <c r="Y501" s="45">
        <f t="shared" si="185"/>
        <v>1</v>
      </c>
      <c r="Z501" s="45">
        <f t="shared" si="186"/>
        <v>42</v>
      </c>
      <c r="AA501" s="47">
        <f>SUMIF('Rake Load'!C:C,Summary!B501,'Rake Load'!CA:CA)</f>
        <v>0</v>
      </c>
      <c r="AB501" s="47">
        <f>SUMIF(C$2:C501,C501,AA$2:AA501)</f>
        <v>43.438194444444449</v>
      </c>
      <c r="AC501" s="47">
        <f>SUM(AA$2:AA501)</f>
        <v>414.86111111113433</v>
      </c>
      <c r="AD501" s="52" t="e">
        <f t="shared" si="187"/>
        <v>#DIV/0!</v>
      </c>
      <c r="AE501" s="52">
        <f t="shared" si="188"/>
        <v>0.33936089409722225</v>
      </c>
      <c r="AF501" s="52">
        <f t="shared" si="189"/>
        <v>0.35610395803530842</v>
      </c>
      <c r="AG501" s="47">
        <f>SUMIF(Unloader!B:B,Summary!B501,Unloader!M:M)</f>
        <v>0</v>
      </c>
      <c r="AH501" s="47">
        <f>SUMIF(C$2:C501,C501,AG$2:AG501)</f>
        <v>328643</v>
      </c>
      <c r="AI501" s="47">
        <f>SUM(AG$2:AG501)</f>
        <v>5010888</v>
      </c>
      <c r="AJ501" s="49">
        <f>SUMIF(Unloader!B:B,Summary!B501,Unloader!W:W)</f>
        <v>0</v>
      </c>
      <c r="AK501" s="49">
        <f>SUMIF(Unloader!B:B,Summary!B501,Unloader!AD:AD)+SUMIF(Unloader!B:B,Summary!B501,Unloader!BR:BR)+SUMIF(Unloader!B:B,Summary!B501,Unloader!BN:BN)</f>
        <v>0</v>
      </c>
      <c r="AL501" s="49">
        <f>SUMIF(C$2:C501,C501,AJ$2:AJ501)</f>
        <v>9.9513888888888875</v>
      </c>
      <c r="AM501" s="49">
        <f>SUMIF(C$2:C501,C501,AK$2:AK501)</f>
        <v>0.49375000000000002</v>
      </c>
      <c r="AN501" s="37">
        <f t="shared" si="190"/>
        <v>1447.8728247301567</v>
      </c>
      <c r="AO501" s="37">
        <f>SUM(AJ$2:AJ501)</f>
        <v>155.96458333333337</v>
      </c>
      <c r="AP501" s="37">
        <f>SUM(AK$2:AK501)</f>
        <v>13.888194444444437</v>
      </c>
      <c r="AQ501" s="37">
        <f t="shared" si="191"/>
        <v>1469.5404467471526</v>
      </c>
    </row>
    <row r="502" spans="1:43">
      <c r="A502" s="166">
        <f t="shared" si="195"/>
        <v>501</v>
      </c>
      <c r="B502" s="478">
        <f t="shared" si="195"/>
        <v>41134</v>
      </c>
      <c r="C502" s="42">
        <f t="shared" si="173"/>
        <v>8</v>
      </c>
      <c r="D502" s="170">
        <f>COUNTIF('Rake Load'!C:C,Summary!B502)</f>
        <v>0</v>
      </c>
      <c r="E502" s="170">
        <f>SUMIF('Rake Load'!C:C,B502,'Rake Load'!K:K)</f>
        <v>0</v>
      </c>
      <c r="F502" s="44">
        <f>SUMIF('Rake Load'!C:C,B502,'Rake Load'!AZ:AZ)</f>
        <v>0</v>
      </c>
      <c r="G502" s="44" t="e">
        <f t="shared" si="174"/>
        <v>#DIV/0!</v>
      </c>
      <c r="H502" s="45" t="e">
        <f t="shared" si="175"/>
        <v>#DIV/0!</v>
      </c>
      <c r="I502" s="45" t="e">
        <f t="shared" si="176"/>
        <v>#DIV/0!</v>
      </c>
      <c r="J502" s="44">
        <f>SUMIF('Rake Load'!C:C,B502,'Rake Load'!DK:DK)</f>
        <v>0</v>
      </c>
      <c r="K502" s="50">
        <f t="shared" si="177"/>
        <v>0</v>
      </c>
      <c r="L502" s="50" t="e">
        <f t="shared" si="178"/>
        <v>#DIV/0!</v>
      </c>
      <c r="M502" s="59" t="e">
        <f t="shared" si="179"/>
        <v>#DIV/0!</v>
      </c>
      <c r="N502" s="59" t="e">
        <f t="shared" si="180"/>
        <v>#DIV/0!</v>
      </c>
      <c r="O502" s="480">
        <f>SUMIF(C$2:C502,C502,D$2:D502)</f>
        <v>128</v>
      </c>
      <c r="P502" s="42">
        <f>SUMIF(C$2:C502,C502,F$2:F502)</f>
        <v>17.125694444444445</v>
      </c>
      <c r="Q502" s="46">
        <f t="shared" si="181"/>
        <v>0.13379448784722223</v>
      </c>
      <c r="R502" s="45">
        <f t="shared" si="182"/>
        <v>3</v>
      </c>
      <c r="S502" s="45">
        <f t="shared" si="183"/>
        <v>12</v>
      </c>
      <c r="T502" s="480">
        <f>SUM(D$2:D502)</f>
        <v>1165</v>
      </c>
      <c r="U502" s="47">
        <f>SUMIF(C$2:C502,C502,E$2:E502)</f>
        <v>456552.38</v>
      </c>
      <c r="V502" s="47">
        <f>SUM(E$2:E502)</f>
        <v>4135631.2860000012</v>
      </c>
      <c r="W502" s="52">
        <f>SUM(F$2:F502)</f>
        <v>40857.731944444473</v>
      </c>
      <c r="X502" s="52">
        <f t="shared" si="184"/>
        <v>35.071014544587527</v>
      </c>
      <c r="Y502" s="45">
        <f t="shared" si="185"/>
        <v>1</v>
      </c>
      <c r="Z502" s="45">
        <f t="shared" si="186"/>
        <v>42</v>
      </c>
      <c r="AA502" s="47">
        <f>SUMIF('Rake Load'!C:C,Summary!B502,'Rake Load'!CA:CA)</f>
        <v>0</v>
      </c>
      <c r="AB502" s="47">
        <f>SUMIF(C$2:C502,C502,AA$2:AA502)</f>
        <v>43.438194444444449</v>
      </c>
      <c r="AC502" s="47">
        <f>SUM(AA$2:AA502)</f>
        <v>414.86111111113433</v>
      </c>
      <c r="AD502" s="52" t="e">
        <f t="shared" si="187"/>
        <v>#DIV/0!</v>
      </c>
      <c r="AE502" s="52">
        <f t="shared" si="188"/>
        <v>0.33936089409722225</v>
      </c>
      <c r="AF502" s="52">
        <f t="shared" si="189"/>
        <v>0.35610395803530842</v>
      </c>
      <c r="AG502" s="47">
        <f>SUMIF(Unloader!B:B,Summary!B502,Unloader!M:M)</f>
        <v>0</v>
      </c>
      <c r="AH502" s="47">
        <f>SUMIF(C$2:C502,C502,AG$2:AG502)</f>
        <v>328643</v>
      </c>
      <c r="AI502" s="47">
        <f>SUM(AG$2:AG502)</f>
        <v>5010888</v>
      </c>
      <c r="AJ502" s="49">
        <f>SUMIF(Unloader!B:B,Summary!B502,Unloader!W:W)</f>
        <v>0</v>
      </c>
      <c r="AK502" s="49">
        <f>SUMIF(Unloader!B:B,Summary!B502,Unloader!AD:AD)+SUMIF(Unloader!B:B,Summary!B502,Unloader!BR:BR)+SUMIF(Unloader!B:B,Summary!B502,Unloader!BN:BN)</f>
        <v>0</v>
      </c>
      <c r="AL502" s="49">
        <f>SUMIF(C$2:C502,C502,AJ$2:AJ502)</f>
        <v>9.9513888888888875</v>
      </c>
      <c r="AM502" s="49">
        <f>SUMIF(C$2:C502,C502,AK$2:AK502)</f>
        <v>0.49375000000000002</v>
      </c>
      <c r="AN502" s="37">
        <f t="shared" si="190"/>
        <v>1447.8728247301567</v>
      </c>
      <c r="AO502" s="37">
        <f>SUM(AJ$2:AJ502)</f>
        <v>155.96458333333337</v>
      </c>
      <c r="AP502" s="37">
        <f>SUM(AK$2:AK502)</f>
        <v>13.888194444444437</v>
      </c>
      <c r="AQ502" s="37">
        <f t="shared" si="191"/>
        <v>1469.5404467471526</v>
      </c>
    </row>
    <row r="503" spans="1:43">
      <c r="A503" s="166">
        <f t="shared" si="195"/>
        <v>502</v>
      </c>
      <c r="B503" s="478">
        <f t="shared" si="195"/>
        <v>41135</v>
      </c>
      <c r="C503" s="42">
        <f t="shared" ref="C503:C566" si="196">MONTH(B503)</f>
        <v>8</v>
      </c>
      <c r="D503" s="170">
        <f>COUNTIF('Rake Load'!C:C,Summary!B503)</f>
        <v>0</v>
      </c>
      <c r="E503" s="170">
        <f>SUMIF('Rake Load'!C:C,B503,'Rake Load'!K:K)</f>
        <v>0</v>
      </c>
      <c r="F503" s="44">
        <f>SUMIF('Rake Load'!C:C,B503,'Rake Load'!AZ:AZ)</f>
        <v>0</v>
      </c>
      <c r="G503" s="44" t="e">
        <f t="shared" ref="G503:G566" si="197">F503/D503</f>
        <v>#DIV/0!</v>
      </c>
      <c r="H503" s="45" t="e">
        <f t="shared" ref="H503:H566" si="198">HOUR(G503)</f>
        <v>#DIV/0!</v>
      </c>
      <c r="I503" s="45" t="e">
        <f t="shared" ref="I503:I566" si="199">MINUTE(G503)</f>
        <v>#DIV/0!</v>
      </c>
      <c r="J503" s="44">
        <f>SUMIF('Rake Load'!C:C,B503,'Rake Load'!DK:DK)</f>
        <v>0</v>
      </c>
      <c r="K503" s="50">
        <f t="shared" ref="K503:K566" si="200">F503-J503</f>
        <v>0</v>
      </c>
      <c r="L503" s="50" t="e">
        <f t="shared" ref="L503:L566" si="201">K503/D503</f>
        <v>#DIV/0!</v>
      </c>
      <c r="M503" s="59" t="e">
        <f t="shared" ref="M503:M566" si="202">HOUR(L503)</f>
        <v>#DIV/0!</v>
      </c>
      <c r="N503" s="59" t="e">
        <f t="shared" ref="N503:N566" si="203">MINUTE(L503)</f>
        <v>#DIV/0!</v>
      </c>
      <c r="O503" s="480">
        <f>SUMIF(C$2:C503,C503,D$2:D503)</f>
        <v>128</v>
      </c>
      <c r="P503" s="42">
        <f>SUMIF(C$2:C503,C503,F$2:F503)</f>
        <v>17.125694444444445</v>
      </c>
      <c r="Q503" s="46">
        <f t="shared" ref="Q503:Q566" si="204">P503/O503</f>
        <v>0.13379448784722223</v>
      </c>
      <c r="R503" s="45">
        <f t="shared" ref="R503:R566" si="205">HOUR(Q503)</f>
        <v>3</v>
      </c>
      <c r="S503" s="45">
        <f t="shared" ref="S503:S566" si="206">MINUTE(Q503)</f>
        <v>12</v>
      </c>
      <c r="T503" s="480">
        <f>SUM(D$2:D503)</f>
        <v>1165</v>
      </c>
      <c r="U503" s="47">
        <f>SUMIF(C$2:C503,C503,E$2:E503)</f>
        <v>456552.38</v>
      </c>
      <c r="V503" s="47">
        <f>SUM(E$2:E503)</f>
        <v>4135631.2860000012</v>
      </c>
      <c r="W503" s="52">
        <f>SUM(F$2:F503)</f>
        <v>40857.731944444473</v>
      </c>
      <c r="X503" s="52">
        <f t="shared" ref="X503:X566" si="207">W503/T503</f>
        <v>35.071014544587527</v>
      </c>
      <c r="Y503" s="45">
        <f t="shared" ref="Y503:Y566" si="208">HOUR(X503)</f>
        <v>1</v>
      </c>
      <c r="Z503" s="45">
        <f t="shared" ref="Z503:Z566" si="209">MINUTE(X503)</f>
        <v>42</v>
      </c>
      <c r="AA503" s="47">
        <f>SUMIF('Rake Load'!C:C,Summary!B503,'Rake Load'!CA:CA)</f>
        <v>0</v>
      </c>
      <c r="AB503" s="47">
        <f>SUMIF(C$2:C503,C503,AA$2:AA503)</f>
        <v>43.438194444444449</v>
      </c>
      <c r="AC503" s="47">
        <f>SUM(AA$2:AA503)</f>
        <v>414.86111111113433</v>
      </c>
      <c r="AD503" s="52" t="e">
        <f t="shared" ref="AD503:AD566" si="210">AA503/D503</f>
        <v>#DIV/0!</v>
      </c>
      <c r="AE503" s="52">
        <f t="shared" ref="AE503:AE566" si="211">AB503/O503</f>
        <v>0.33936089409722225</v>
      </c>
      <c r="AF503" s="52">
        <f t="shared" ref="AF503:AF566" si="212">AC503/T503</f>
        <v>0.35610395803530842</v>
      </c>
      <c r="AG503" s="47">
        <f>SUMIF(Unloader!B:B,Summary!B503,Unloader!M:M)</f>
        <v>0</v>
      </c>
      <c r="AH503" s="47">
        <f>SUMIF(C$2:C503,C503,AG$2:AG503)</f>
        <v>328643</v>
      </c>
      <c r="AI503" s="47">
        <f>SUM(AG$2:AG503)</f>
        <v>5010888</v>
      </c>
      <c r="AJ503" s="49">
        <f>SUMIF(Unloader!B:B,Summary!B503,Unloader!W:W)</f>
        <v>0</v>
      </c>
      <c r="AK503" s="49">
        <f>SUMIF(Unloader!B:B,Summary!B503,Unloader!AD:AD)+SUMIF(Unloader!B:B,Summary!B503,Unloader!BR:BR)+SUMIF(Unloader!B:B,Summary!B503,Unloader!BN:BN)</f>
        <v>0</v>
      </c>
      <c r="AL503" s="49">
        <f>SUMIF(C$2:C503,C503,AJ$2:AJ503)</f>
        <v>9.9513888888888875</v>
      </c>
      <c r="AM503" s="49">
        <f>SUMIF(C$2:C503,C503,AK$2:AK503)</f>
        <v>0.49375000000000002</v>
      </c>
      <c r="AN503" s="37">
        <f t="shared" ref="AN503:AN566" si="213">AH503/(AL503-AM503)/24</f>
        <v>1447.8728247301567</v>
      </c>
      <c r="AO503" s="37">
        <f>SUM(AJ$2:AJ503)</f>
        <v>155.96458333333337</v>
      </c>
      <c r="AP503" s="37">
        <f>SUM(AK$2:AK503)</f>
        <v>13.888194444444437</v>
      </c>
      <c r="AQ503" s="37">
        <f t="shared" ref="AQ503:AQ566" si="214">AI503/(AO503-AP503)/24</f>
        <v>1469.5404467471526</v>
      </c>
    </row>
    <row r="504" spans="1:43">
      <c r="A504" s="166">
        <f t="shared" ref="A504:B519" si="215">A503+1</f>
        <v>503</v>
      </c>
      <c r="B504" s="478">
        <f t="shared" si="215"/>
        <v>41136</v>
      </c>
      <c r="C504" s="42">
        <f t="shared" si="196"/>
        <v>8</v>
      </c>
      <c r="D504" s="170">
        <f>COUNTIF('Rake Load'!C:C,Summary!B504)</f>
        <v>0</v>
      </c>
      <c r="E504" s="170">
        <f>SUMIF('Rake Load'!C:C,B504,'Rake Load'!K:K)</f>
        <v>0</v>
      </c>
      <c r="F504" s="44">
        <f>SUMIF('Rake Load'!C:C,B504,'Rake Load'!AZ:AZ)</f>
        <v>0</v>
      </c>
      <c r="G504" s="44" t="e">
        <f t="shared" si="197"/>
        <v>#DIV/0!</v>
      </c>
      <c r="H504" s="45" t="e">
        <f t="shared" si="198"/>
        <v>#DIV/0!</v>
      </c>
      <c r="I504" s="45" t="e">
        <f t="shared" si="199"/>
        <v>#DIV/0!</v>
      </c>
      <c r="J504" s="44">
        <f>SUMIF('Rake Load'!C:C,B504,'Rake Load'!DK:DK)</f>
        <v>0</v>
      </c>
      <c r="K504" s="50">
        <f t="shared" si="200"/>
        <v>0</v>
      </c>
      <c r="L504" s="50" t="e">
        <f t="shared" si="201"/>
        <v>#DIV/0!</v>
      </c>
      <c r="M504" s="59" t="e">
        <f t="shared" si="202"/>
        <v>#DIV/0!</v>
      </c>
      <c r="N504" s="59" t="e">
        <f t="shared" si="203"/>
        <v>#DIV/0!</v>
      </c>
      <c r="O504" s="480">
        <f>SUMIF(C$2:C504,C504,D$2:D504)</f>
        <v>128</v>
      </c>
      <c r="P504" s="42">
        <f>SUMIF(C$2:C504,C504,F$2:F504)</f>
        <v>17.125694444444445</v>
      </c>
      <c r="Q504" s="46">
        <f t="shared" si="204"/>
        <v>0.13379448784722223</v>
      </c>
      <c r="R504" s="45">
        <f t="shared" si="205"/>
        <v>3</v>
      </c>
      <c r="S504" s="45">
        <f t="shared" si="206"/>
        <v>12</v>
      </c>
      <c r="T504" s="480">
        <f>SUM(D$2:D504)</f>
        <v>1165</v>
      </c>
      <c r="U504" s="47">
        <f>SUMIF(C$2:C504,C504,E$2:E504)</f>
        <v>456552.38</v>
      </c>
      <c r="V504" s="47">
        <f>SUM(E$2:E504)</f>
        <v>4135631.2860000012</v>
      </c>
      <c r="W504" s="52">
        <f>SUM(F$2:F504)</f>
        <v>40857.731944444473</v>
      </c>
      <c r="X504" s="52">
        <f t="shared" si="207"/>
        <v>35.071014544587527</v>
      </c>
      <c r="Y504" s="45">
        <f t="shared" si="208"/>
        <v>1</v>
      </c>
      <c r="Z504" s="45">
        <f t="shared" si="209"/>
        <v>42</v>
      </c>
      <c r="AA504" s="47">
        <f>SUMIF('Rake Load'!C:C,Summary!B504,'Rake Load'!CA:CA)</f>
        <v>0</v>
      </c>
      <c r="AB504" s="47">
        <f>SUMIF(C$2:C504,C504,AA$2:AA504)</f>
        <v>43.438194444444449</v>
      </c>
      <c r="AC504" s="47">
        <f>SUM(AA$2:AA504)</f>
        <v>414.86111111113433</v>
      </c>
      <c r="AD504" s="52" t="e">
        <f t="shared" si="210"/>
        <v>#DIV/0!</v>
      </c>
      <c r="AE504" s="52">
        <f t="shared" si="211"/>
        <v>0.33936089409722225</v>
      </c>
      <c r="AF504" s="52">
        <f t="shared" si="212"/>
        <v>0.35610395803530842</v>
      </c>
      <c r="AG504" s="47">
        <f>SUMIF(Unloader!B:B,Summary!B504,Unloader!M:M)</f>
        <v>0</v>
      </c>
      <c r="AH504" s="47">
        <f>SUMIF(C$2:C504,C504,AG$2:AG504)</f>
        <v>328643</v>
      </c>
      <c r="AI504" s="47">
        <f>SUM(AG$2:AG504)</f>
        <v>5010888</v>
      </c>
      <c r="AJ504" s="49">
        <f>SUMIF(Unloader!B:B,Summary!B504,Unloader!W:W)</f>
        <v>0</v>
      </c>
      <c r="AK504" s="49">
        <f>SUMIF(Unloader!B:B,Summary!B504,Unloader!AD:AD)+SUMIF(Unloader!B:B,Summary!B504,Unloader!BR:BR)+SUMIF(Unloader!B:B,Summary!B504,Unloader!BN:BN)</f>
        <v>0</v>
      </c>
      <c r="AL504" s="49">
        <f>SUMIF(C$2:C504,C504,AJ$2:AJ504)</f>
        <v>9.9513888888888875</v>
      </c>
      <c r="AM504" s="49">
        <f>SUMIF(C$2:C504,C504,AK$2:AK504)</f>
        <v>0.49375000000000002</v>
      </c>
      <c r="AN504" s="37">
        <f t="shared" si="213"/>
        <v>1447.8728247301567</v>
      </c>
      <c r="AO504" s="37">
        <f>SUM(AJ$2:AJ504)</f>
        <v>155.96458333333337</v>
      </c>
      <c r="AP504" s="37">
        <f>SUM(AK$2:AK504)</f>
        <v>13.888194444444437</v>
      </c>
      <c r="AQ504" s="37">
        <f t="shared" si="214"/>
        <v>1469.5404467471526</v>
      </c>
    </row>
    <row r="505" spans="1:43">
      <c r="A505" s="166">
        <f t="shared" si="215"/>
        <v>504</v>
      </c>
      <c r="B505" s="478">
        <f t="shared" si="215"/>
        <v>41137</v>
      </c>
      <c r="C505" s="42">
        <f t="shared" si="196"/>
        <v>8</v>
      </c>
      <c r="D505" s="170">
        <f>COUNTIF('Rake Load'!C:C,Summary!B505)</f>
        <v>0</v>
      </c>
      <c r="E505" s="170">
        <f>SUMIF('Rake Load'!C:C,B505,'Rake Load'!K:K)</f>
        <v>0</v>
      </c>
      <c r="F505" s="44">
        <f>SUMIF('Rake Load'!C:C,B505,'Rake Load'!AZ:AZ)</f>
        <v>0</v>
      </c>
      <c r="G505" s="44" t="e">
        <f t="shared" si="197"/>
        <v>#DIV/0!</v>
      </c>
      <c r="H505" s="45" t="e">
        <f t="shared" si="198"/>
        <v>#DIV/0!</v>
      </c>
      <c r="I505" s="45" t="e">
        <f t="shared" si="199"/>
        <v>#DIV/0!</v>
      </c>
      <c r="J505" s="44">
        <f>SUMIF('Rake Load'!C:C,B505,'Rake Load'!DK:DK)</f>
        <v>0</v>
      </c>
      <c r="K505" s="50">
        <f t="shared" si="200"/>
        <v>0</v>
      </c>
      <c r="L505" s="50" t="e">
        <f t="shared" si="201"/>
        <v>#DIV/0!</v>
      </c>
      <c r="M505" s="59" t="e">
        <f t="shared" si="202"/>
        <v>#DIV/0!</v>
      </c>
      <c r="N505" s="59" t="e">
        <f t="shared" si="203"/>
        <v>#DIV/0!</v>
      </c>
      <c r="O505" s="480">
        <f>SUMIF(C$2:C505,C505,D$2:D505)</f>
        <v>128</v>
      </c>
      <c r="P505" s="42">
        <f>SUMIF(C$2:C505,C505,F$2:F505)</f>
        <v>17.125694444444445</v>
      </c>
      <c r="Q505" s="46">
        <f t="shared" si="204"/>
        <v>0.13379448784722223</v>
      </c>
      <c r="R505" s="45">
        <f t="shared" si="205"/>
        <v>3</v>
      </c>
      <c r="S505" s="45">
        <f t="shared" si="206"/>
        <v>12</v>
      </c>
      <c r="T505" s="480">
        <f>SUM(D$2:D505)</f>
        <v>1165</v>
      </c>
      <c r="U505" s="47">
        <f>SUMIF(C$2:C505,C505,E$2:E505)</f>
        <v>456552.38</v>
      </c>
      <c r="V505" s="47">
        <f>SUM(E$2:E505)</f>
        <v>4135631.2860000012</v>
      </c>
      <c r="W505" s="52">
        <f>SUM(F$2:F505)</f>
        <v>40857.731944444473</v>
      </c>
      <c r="X505" s="52">
        <f t="shared" si="207"/>
        <v>35.071014544587527</v>
      </c>
      <c r="Y505" s="45">
        <f t="shared" si="208"/>
        <v>1</v>
      </c>
      <c r="Z505" s="45">
        <f t="shared" si="209"/>
        <v>42</v>
      </c>
      <c r="AA505" s="47">
        <f>SUMIF('Rake Load'!C:C,Summary!B505,'Rake Load'!CA:CA)</f>
        <v>0</v>
      </c>
      <c r="AB505" s="47">
        <f>SUMIF(C$2:C505,C505,AA$2:AA505)</f>
        <v>43.438194444444449</v>
      </c>
      <c r="AC505" s="47">
        <f>SUM(AA$2:AA505)</f>
        <v>414.86111111113433</v>
      </c>
      <c r="AD505" s="52" t="e">
        <f t="shared" si="210"/>
        <v>#DIV/0!</v>
      </c>
      <c r="AE505" s="52">
        <f t="shared" si="211"/>
        <v>0.33936089409722225</v>
      </c>
      <c r="AF505" s="52">
        <f t="shared" si="212"/>
        <v>0.35610395803530842</v>
      </c>
      <c r="AG505" s="47">
        <f>SUMIF(Unloader!B:B,Summary!B505,Unloader!M:M)</f>
        <v>0</v>
      </c>
      <c r="AH505" s="47">
        <f>SUMIF(C$2:C505,C505,AG$2:AG505)</f>
        <v>328643</v>
      </c>
      <c r="AI505" s="47">
        <f>SUM(AG$2:AG505)</f>
        <v>5010888</v>
      </c>
      <c r="AJ505" s="49">
        <f>SUMIF(Unloader!B:B,Summary!B505,Unloader!W:W)</f>
        <v>0</v>
      </c>
      <c r="AK505" s="49">
        <f>SUMIF(Unloader!B:B,Summary!B505,Unloader!AD:AD)+SUMIF(Unloader!B:B,Summary!B505,Unloader!BR:BR)+SUMIF(Unloader!B:B,Summary!B505,Unloader!BN:BN)</f>
        <v>0</v>
      </c>
      <c r="AL505" s="49">
        <f>SUMIF(C$2:C505,C505,AJ$2:AJ505)</f>
        <v>9.9513888888888875</v>
      </c>
      <c r="AM505" s="49">
        <f>SUMIF(C$2:C505,C505,AK$2:AK505)</f>
        <v>0.49375000000000002</v>
      </c>
      <c r="AN505" s="37">
        <f t="shared" si="213"/>
        <v>1447.8728247301567</v>
      </c>
      <c r="AO505" s="37">
        <f>SUM(AJ$2:AJ505)</f>
        <v>155.96458333333337</v>
      </c>
      <c r="AP505" s="37">
        <f>SUM(AK$2:AK505)</f>
        <v>13.888194444444437</v>
      </c>
      <c r="AQ505" s="37">
        <f t="shared" si="214"/>
        <v>1469.5404467471526</v>
      </c>
    </row>
    <row r="506" spans="1:43">
      <c r="A506" s="166">
        <f t="shared" si="215"/>
        <v>505</v>
      </c>
      <c r="B506" s="478">
        <f t="shared" si="215"/>
        <v>41138</v>
      </c>
      <c r="C506" s="42">
        <f t="shared" si="196"/>
        <v>8</v>
      </c>
      <c r="D506" s="170">
        <f>COUNTIF('Rake Load'!C:C,Summary!B506)</f>
        <v>0</v>
      </c>
      <c r="E506" s="170">
        <f>SUMIF('Rake Load'!C:C,B506,'Rake Load'!K:K)</f>
        <v>0</v>
      </c>
      <c r="F506" s="44">
        <f>SUMIF('Rake Load'!C:C,B506,'Rake Load'!AZ:AZ)</f>
        <v>0</v>
      </c>
      <c r="G506" s="44" t="e">
        <f t="shared" si="197"/>
        <v>#DIV/0!</v>
      </c>
      <c r="H506" s="45" t="e">
        <f t="shared" si="198"/>
        <v>#DIV/0!</v>
      </c>
      <c r="I506" s="45" t="e">
        <f t="shared" si="199"/>
        <v>#DIV/0!</v>
      </c>
      <c r="J506" s="44">
        <f>SUMIF('Rake Load'!C:C,B506,'Rake Load'!DK:DK)</f>
        <v>0</v>
      </c>
      <c r="K506" s="50">
        <f t="shared" si="200"/>
        <v>0</v>
      </c>
      <c r="L506" s="50" t="e">
        <f t="shared" si="201"/>
        <v>#DIV/0!</v>
      </c>
      <c r="M506" s="59" t="e">
        <f t="shared" si="202"/>
        <v>#DIV/0!</v>
      </c>
      <c r="N506" s="59" t="e">
        <f t="shared" si="203"/>
        <v>#DIV/0!</v>
      </c>
      <c r="O506" s="480">
        <f>SUMIF(C$2:C506,C506,D$2:D506)</f>
        <v>128</v>
      </c>
      <c r="P506" s="42">
        <f>SUMIF(C$2:C506,C506,F$2:F506)</f>
        <v>17.125694444444445</v>
      </c>
      <c r="Q506" s="46">
        <f t="shared" si="204"/>
        <v>0.13379448784722223</v>
      </c>
      <c r="R506" s="45">
        <f t="shared" si="205"/>
        <v>3</v>
      </c>
      <c r="S506" s="45">
        <f t="shared" si="206"/>
        <v>12</v>
      </c>
      <c r="T506" s="480">
        <f>SUM(D$2:D506)</f>
        <v>1165</v>
      </c>
      <c r="U506" s="47">
        <f>SUMIF(C$2:C506,C506,E$2:E506)</f>
        <v>456552.38</v>
      </c>
      <c r="V506" s="47">
        <f>SUM(E$2:E506)</f>
        <v>4135631.2860000012</v>
      </c>
      <c r="W506" s="52">
        <f>SUM(F$2:F506)</f>
        <v>40857.731944444473</v>
      </c>
      <c r="X506" s="52">
        <f t="shared" si="207"/>
        <v>35.071014544587527</v>
      </c>
      <c r="Y506" s="45">
        <f t="shared" si="208"/>
        <v>1</v>
      </c>
      <c r="Z506" s="45">
        <f t="shared" si="209"/>
        <v>42</v>
      </c>
      <c r="AA506" s="47">
        <f>SUMIF('Rake Load'!C:C,Summary!B506,'Rake Load'!CA:CA)</f>
        <v>0</v>
      </c>
      <c r="AB506" s="47">
        <f>SUMIF(C$2:C506,C506,AA$2:AA506)</f>
        <v>43.438194444444449</v>
      </c>
      <c r="AC506" s="47">
        <f>SUM(AA$2:AA506)</f>
        <v>414.86111111113433</v>
      </c>
      <c r="AD506" s="52" t="e">
        <f t="shared" si="210"/>
        <v>#DIV/0!</v>
      </c>
      <c r="AE506" s="52">
        <f t="shared" si="211"/>
        <v>0.33936089409722225</v>
      </c>
      <c r="AF506" s="52">
        <f t="shared" si="212"/>
        <v>0.35610395803530842</v>
      </c>
      <c r="AG506" s="47">
        <f>SUMIF(Unloader!B:B,Summary!B506,Unloader!M:M)</f>
        <v>0</v>
      </c>
      <c r="AH506" s="47">
        <f>SUMIF(C$2:C506,C506,AG$2:AG506)</f>
        <v>328643</v>
      </c>
      <c r="AI506" s="47">
        <f>SUM(AG$2:AG506)</f>
        <v>5010888</v>
      </c>
      <c r="AJ506" s="49">
        <f>SUMIF(Unloader!B:B,Summary!B506,Unloader!W:W)</f>
        <v>0</v>
      </c>
      <c r="AK506" s="49">
        <f>SUMIF(Unloader!B:B,Summary!B506,Unloader!AD:AD)+SUMIF(Unloader!B:B,Summary!B506,Unloader!BR:BR)+SUMIF(Unloader!B:B,Summary!B506,Unloader!BN:BN)</f>
        <v>0</v>
      </c>
      <c r="AL506" s="49">
        <f>SUMIF(C$2:C506,C506,AJ$2:AJ506)</f>
        <v>9.9513888888888875</v>
      </c>
      <c r="AM506" s="49">
        <f>SUMIF(C$2:C506,C506,AK$2:AK506)</f>
        <v>0.49375000000000002</v>
      </c>
      <c r="AN506" s="37">
        <f t="shared" si="213"/>
        <v>1447.8728247301567</v>
      </c>
      <c r="AO506" s="37">
        <f>SUM(AJ$2:AJ506)</f>
        <v>155.96458333333337</v>
      </c>
      <c r="AP506" s="37">
        <f>SUM(AK$2:AK506)</f>
        <v>13.888194444444437</v>
      </c>
      <c r="AQ506" s="37">
        <f t="shared" si="214"/>
        <v>1469.5404467471526</v>
      </c>
    </row>
    <row r="507" spans="1:43">
      <c r="A507" s="166">
        <f t="shared" si="215"/>
        <v>506</v>
      </c>
      <c r="B507" s="478">
        <f t="shared" si="215"/>
        <v>41139</v>
      </c>
      <c r="C507" s="42">
        <f t="shared" si="196"/>
        <v>8</v>
      </c>
      <c r="D507" s="170">
        <f>COUNTIF('Rake Load'!C:C,Summary!B507)</f>
        <v>0</v>
      </c>
      <c r="E507" s="170">
        <f>SUMIF('Rake Load'!C:C,B507,'Rake Load'!K:K)</f>
        <v>0</v>
      </c>
      <c r="F507" s="44">
        <f>SUMIF('Rake Load'!C:C,B507,'Rake Load'!AZ:AZ)</f>
        <v>0</v>
      </c>
      <c r="G507" s="44" t="e">
        <f t="shared" si="197"/>
        <v>#DIV/0!</v>
      </c>
      <c r="H507" s="45" t="e">
        <f t="shared" si="198"/>
        <v>#DIV/0!</v>
      </c>
      <c r="I507" s="45" t="e">
        <f t="shared" si="199"/>
        <v>#DIV/0!</v>
      </c>
      <c r="J507" s="44">
        <f>SUMIF('Rake Load'!C:C,B507,'Rake Load'!DK:DK)</f>
        <v>0</v>
      </c>
      <c r="K507" s="50">
        <f t="shared" si="200"/>
        <v>0</v>
      </c>
      <c r="L507" s="50" t="e">
        <f t="shared" si="201"/>
        <v>#DIV/0!</v>
      </c>
      <c r="M507" s="59" t="e">
        <f t="shared" si="202"/>
        <v>#DIV/0!</v>
      </c>
      <c r="N507" s="59" t="e">
        <f t="shared" si="203"/>
        <v>#DIV/0!</v>
      </c>
      <c r="O507" s="480">
        <f>SUMIF(C$2:C507,C507,D$2:D507)</f>
        <v>128</v>
      </c>
      <c r="P507" s="42">
        <f>SUMIF(C$2:C507,C507,F$2:F507)</f>
        <v>17.125694444444445</v>
      </c>
      <c r="Q507" s="46">
        <f t="shared" si="204"/>
        <v>0.13379448784722223</v>
      </c>
      <c r="R507" s="45">
        <f t="shared" si="205"/>
        <v>3</v>
      </c>
      <c r="S507" s="45">
        <f t="shared" si="206"/>
        <v>12</v>
      </c>
      <c r="T507" s="480">
        <f>SUM(D$2:D507)</f>
        <v>1165</v>
      </c>
      <c r="U507" s="47">
        <f>SUMIF(C$2:C507,C507,E$2:E507)</f>
        <v>456552.38</v>
      </c>
      <c r="V507" s="47">
        <f>SUM(E$2:E507)</f>
        <v>4135631.2860000012</v>
      </c>
      <c r="W507" s="52">
        <f>SUM(F$2:F507)</f>
        <v>40857.731944444473</v>
      </c>
      <c r="X507" s="52">
        <f t="shared" si="207"/>
        <v>35.071014544587527</v>
      </c>
      <c r="Y507" s="45">
        <f t="shared" si="208"/>
        <v>1</v>
      </c>
      <c r="Z507" s="45">
        <f t="shared" si="209"/>
        <v>42</v>
      </c>
      <c r="AA507" s="47">
        <f>SUMIF('Rake Load'!C:C,Summary!B507,'Rake Load'!CA:CA)</f>
        <v>0</v>
      </c>
      <c r="AB507" s="47">
        <f>SUMIF(C$2:C507,C507,AA$2:AA507)</f>
        <v>43.438194444444449</v>
      </c>
      <c r="AC507" s="47">
        <f>SUM(AA$2:AA507)</f>
        <v>414.86111111113433</v>
      </c>
      <c r="AD507" s="52" t="e">
        <f t="shared" si="210"/>
        <v>#DIV/0!</v>
      </c>
      <c r="AE507" s="52">
        <f t="shared" si="211"/>
        <v>0.33936089409722225</v>
      </c>
      <c r="AF507" s="52">
        <f t="shared" si="212"/>
        <v>0.35610395803530842</v>
      </c>
      <c r="AG507" s="47">
        <f>SUMIF(Unloader!B:B,Summary!B507,Unloader!M:M)</f>
        <v>0</v>
      </c>
      <c r="AH507" s="47">
        <f>SUMIF(C$2:C507,C507,AG$2:AG507)</f>
        <v>328643</v>
      </c>
      <c r="AI507" s="47">
        <f>SUM(AG$2:AG507)</f>
        <v>5010888</v>
      </c>
      <c r="AJ507" s="49">
        <f>SUMIF(Unloader!B:B,Summary!B507,Unloader!W:W)</f>
        <v>0</v>
      </c>
      <c r="AK507" s="49">
        <f>SUMIF(Unloader!B:B,Summary!B507,Unloader!AD:AD)+SUMIF(Unloader!B:B,Summary!B507,Unloader!BR:BR)+SUMIF(Unloader!B:B,Summary!B507,Unloader!BN:BN)</f>
        <v>0</v>
      </c>
      <c r="AL507" s="49">
        <f>SUMIF(C$2:C507,C507,AJ$2:AJ507)</f>
        <v>9.9513888888888875</v>
      </c>
      <c r="AM507" s="49">
        <f>SUMIF(C$2:C507,C507,AK$2:AK507)</f>
        <v>0.49375000000000002</v>
      </c>
      <c r="AN507" s="37">
        <f t="shared" si="213"/>
        <v>1447.8728247301567</v>
      </c>
      <c r="AO507" s="37">
        <f>SUM(AJ$2:AJ507)</f>
        <v>155.96458333333337</v>
      </c>
      <c r="AP507" s="37">
        <f>SUM(AK$2:AK507)</f>
        <v>13.888194444444437</v>
      </c>
      <c r="AQ507" s="37">
        <f t="shared" si="214"/>
        <v>1469.5404467471526</v>
      </c>
    </row>
    <row r="508" spans="1:43">
      <c r="A508" s="166">
        <f t="shared" si="215"/>
        <v>507</v>
      </c>
      <c r="B508" s="478">
        <f t="shared" si="215"/>
        <v>41140</v>
      </c>
      <c r="C508" s="42">
        <f t="shared" si="196"/>
        <v>8</v>
      </c>
      <c r="D508" s="170">
        <f>COUNTIF('Rake Load'!C:C,Summary!B508)</f>
        <v>0</v>
      </c>
      <c r="E508" s="170">
        <f>SUMIF('Rake Load'!C:C,B508,'Rake Load'!K:K)</f>
        <v>0</v>
      </c>
      <c r="F508" s="44">
        <f>SUMIF('Rake Load'!C:C,B508,'Rake Load'!AZ:AZ)</f>
        <v>0</v>
      </c>
      <c r="G508" s="44" t="e">
        <f t="shared" si="197"/>
        <v>#DIV/0!</v>
      </c>
      <c r="H508" s="45" t="e">
        <f t="shared" si="198"/>
        <v>#DIV/0!</v>
      </c>
      <c r="I508" s="45" t="e">
        <f t="shared" si="199"/>
        <v>#DIV/0!</v>
      </c>
      <c r="J508" s="44">
        <f>SUMIF('Rake Load'!C:C,B508,'Rake Load'!DK:DK)</f>
        <v>0</v>
      </c>
      <c r="K508" s="50">
        <f t="shared" si="200"/>
        <v>0</v>
      </c>
      <c r="L508" s="50" t="e">
        <f t="shared" si="201"/>
        <v>#DIV/0!</v>
      </c>
      <c r="M508" s="59" t="e">
        <f t="shared" si="202"/>
        <v>#DIV/0!</v>
      </c>
      <c r="N508" s="59" t="e">
        <f t="shared" si="203"/>
        <v>#DIV/0!</v>
      </c>
      <c r="O508" s="480">
        <f>SUMIF(C$2:C508,C508,D$2:D508)</f>
        <v>128</v>
      </c>
      <c r="P508" s="42">
        <f>SUMIF(C$2:C508,C508,F$2:F508)</f>
        <v>17.125694444444445</v>
      </c>
      <c r="Q508" s="46">
        <f t="shared" si="204"/>
        <v>0.13379448784722223</v>
      </c>
      <c r="R508" s="45">
        <f t="shared" si="205"/>
        <v>3</v>
      </c>
      <c r="S508" s="45">
        <f t="shared" si="206"/>
        <v>12</v>
      </c>
      <c r="T508" s="480">
        <f>SUM(D$2:D508)</f>
        <v>1165</v>
      </c>
      <c r="U508" s="47">
        <f>SUMIF(C$2:C508,C508,E$2:E508)</f>
        <v>456552.38</v>
      </c>
      <c r="V508" s="47">
        <f>SUM(E$2:E508)</f>
        <v>4135631.2860000012</v>
      </c>
      <c r="W508" s="52">
        <f>SUM(F$2:F508)</f>
        <v>40857.731944444473</v>
      </c>
      <c r="X508" s="52">
        <f t="shared" si="207"/>
        <v>35.071014544587527</v>
      </c>
      <c r="Y508" s="45">
        <f t="shared" si="208"/>
        <v>1</v>
      </c>
      <c r="Z508" s="45">
        <f t="shared" si="209"/>
        <v>42</v>
      </c>
      <c r="AA508" s="47">
        <f>SUMIF('Rake Load'!C:C,Summary!B508,'Rake Load'!CA:CA)</f>
        <v>0</v>
      </c>
      <c r="AB508" s="47">
        <f>SUMIF(C$2:C508,C508,AA$2:AA508)</f>
        <v>43.438194444444449</v>
      </c>
      <c r="AC508" s="47">
        <f>SUM(AA$2:AA508)</f>
        <v>414.86111111113433</v>
      </c>
      <c r="AD508" s="52" t="e">
        <f t="shared" si="210"/>
        <v>#DIV/0!</v>
      </c>
      <c r="AE508" s="52">
        <f t="shared" si="211"/>
        <v>0.33936089409722225</v>
      </c>
      <c r="AF508" s="52">
        <f t="shared" si="212"/>
        <v>0.35610395803530842</v>
      </c>
      <c r="AG508" s="47">
        <f>SUMIF(Unloader!B:B,Summary!B508,Unloader!M:M)</f>
        <v>0</v>
      </c>
      <c r="AH508" s="47">
        <f>SUMIF(C$2:C508,C508,AG$2:AG508)</f>
        <v>328643</v>
      </c>
      <c r="AI508" s="47">
        <f>SUM(AG$2:AG508)</f>
        <v>5010888</v>
      </c>
      <c r="AJ508" s="49">
        <f>SUMIF(Unloader!B:B,Summary!B508,Unloader!W:W)</f>
        <v>0</v>
      </c>
      <c r="AK508" s="49">
        <f>SUMIF(Unloader!B:B,Summary!B508,Unloader!AD:AD)+SUMIF(Unloader!B:B,Summary!B508,Unloader!BR:BR)+SUMIF(Unloader!B:B,Summary!B508,Unloader!BN:BN)</f>
        <v>0</v>
      </c>
      <c r="AL508" s="49">
        <f>SUMIF(C$2:C508,C508,AJ$2:AJ508)</f>
        <v>9.9513888888888875</v>
      </c>
      <c r="AM508" s="49">
        <f>SUMIF(C$2:C508,C508,AK$2:AK508)</f>
        <v>0.49375000000000002</v>
      </c>
      <c r="AN508" s="37">
        <f t="shared" si="213"/>
        <v>1447.8728247301567</v>
      </c>
      <c r="AO508" s="37">
        <f>SUM(AJ$2:AJ508)</f>
        <v>155.96458333333337</v>
      </c>
      <c r="AP508" s="37">
        <f>SUM(AK$2:AK508)</f>
        <v>13.888194444444437</v>
      </c>
      <c r="AQ508" s="37">
        <f t="shared" si="214"/>
        <v>1469.5404467471526</v>
      </c>
    </row>
    <row r="509" spans="1:43">
      <c r="A509" s="166">
        <f t="shared" si="215"/>
        <v>508</v>
      </c>
      <c r="B509" s="478">
        <f t="shared" si="215"/>
        <v>41141</v>
      </c>
      <c r="C509" s="42">
        <f t="shared" si="196"/>
        <v>8</v>
      </c>
      <c r="D509" s="170">
        <f>COUNTIF('Rake Load'!C:C,Summary!B509)</f>
        <v>0</v>
      </c>
      <c r="E509" s="170">
        <f>SUMIF('Rake Load'!C:C,B509,'Rake Load'!K:K)</f>
        <v>0</v>
      </c>
      <c r="F509" s="44">
        <f>SUMIF('Rake Load'!C:C,B509,'Rake Load'!AZ:AZ)</f>
        <v>0</v>
      </c>
      <c r="G509" s="44" t="e">
        <f t="shared" si="197"/>
        <v>#DIV/0!</v>
      </c>
      <c r="H509" s="45" t="e">
        <f t="shared" si="198"/>
        <v>#DIV/0!</v>
      </c>
      <c r="I509" s="45" t="e">
        <f t="shared" si="199"/>
        <v>#DIV/0!</v>
      </c>
      <c r="J509" s="44">
        <f>SUMIF('Rake Load'!C:C,B509,'Rake Load'!DK:DK)</f>
        <v>0</v>
      </c>
      <c r="K509" s="50">
        <f t="shared" si="200"/>
        <v>0</v>
      </c>
      <c r="L509" s="50" t="e">
        <f t="shared" si="201"/>
        <v>#DIV/0!</v>
      </c>
      <c r="M509" s="59" t="e">
        <f t="shared" si="202"/>
        <v>#DIV/0!</v>
      </c>
      <c r="N509" s="59" t="e">
        <f t="shared" si="203"/>
        <v>#DIV/0!</v>
      </c>
      <c r="O509" s="480">
        <f>SUMIF(C$2:C509,C509,D$2:D509)</f>
        <v>128</v>
      </c>
      <c r="P509" s="42">
        <f>SUMIF(C$2:C509,C509,F$2:F509)</f>
        <v>17.125694444444445</v>
      </c>
      <c r="Q509" s="46">
        <f t="shared" si="204"/>
        <v>0.13379448784722223</v>
      </c>
      <c r="R509" s="45">
        <f t="shared" si="205"/>
        <v>3</v>
      </c>
      <c r="S509" s="45">
        <f t="shared" si="206"/>
        <v>12</v>
      </c>
      <c r="T509" s="480">
        <f>SUM(D$2:D509)</f>
        <v>1165</v>
      </c>
      <c r="U509" s="47">
        <f>SUMIF(C$2:C509,C509,E$2:E509)</f>
        <v>456552.38</v>
      </c>
      <c r="V509" s="47">
        <f>SUM(E$2:E509)</f>
        <v>4135631.2860000012</v>
      </c>
      <c r="W509" s="52">
        <f>SUM(F$2:F509)</f>
        <v>40857.731944444473</v>
      </c>
      <c r="X509" s="52">
        <f t="shared" si="207"/>
        <v>35.071014544587527</v>
      </c>
      <c r="Y509" s="45">
        <f t="shared" si="208"/>
        <v>1</v>
      </c>
      <c r="Z509" s="45">
        <f t="shared" si="209"/>
        <v>42</v>
      </c>
      <c r="AA509" s="47">
        <f>SUMIF('Rake Load'!C:C,Summary!B509,'Rake Load'!CA:CA)</f>
        <v>0</v>
      </c>
      <c r="AB509" s="47">
        <f>SUMIF(C$2:C509,C509,AA$2:AA509)</f>
        <v>43.438194444444449</v>
      </c>
      <c r="AC509" s="47">
        <f>SUM(AA$2:AA509)</f>
        <v>414.86111111113433</v>
      </c>
      <c r="AD509" s="52" t="e">
        <f t="shared" si="210"/>
        <v>#DIV/0!</v>
      </c>
      <c r="AE509" s="52">
        <f t="shared" si="211"/>
        <v>0.33936089409722225</v>
      </c>
      <c r="AF509" s="52">
        <f t="shared" si="212"/>
        <v>0.35610395803530842</v>
      </c>
      <c r="AG509" s="47">
        <f>SUMIF(Unloader!B:B,Summary!B509,Unloader!M:M)</f>
        <v>0</v>
      </c>
      <c r="AH509" s="47">
        <f>SUMIF(C$2:C509,C509,AG$2:AG509)</f>
        <v>328643</v>
      </c>
      <c r="AI509" s="47">
        <f>SUM(AG$2:AG509)</f>
        <v>5010888</v>
      </c>
      <c r="AJ509" s="49">
        <f>SUMIF(Unloader!B:B,Summary!B509,Unloader!W:W)</f>
        <v>0</v>
      </c>
      <c r="AK509" s="49">
        <f>SUMIF(Unloader!B:B,Summary!B509,Unloader!AD:AD)+SUMIF(Unloader!B:B,Summary!B509,Unloader!BR:BR)+SUMIF(Unloader!B:B,Summary!B509,Unloader!BN:BN)</f>
        <v>0</v>
      </c>
      <c r="AL509" s="49">
        <f>SUMIF(C$2:C509,C509,AJ$2:AJ509)</f>
        <v>9.9513888888888875</v>
      </c>
      <c r="AM509" s="49">
        <f>SUMIF(C$2:C509,C509,AK$2:AK509)</f>
        <v>0.49375000000000002</v>
      </c>
      <c r="AN509" s="37">
        <f t="shared" si="213"/>
        <v>1447.8728247301567</v>
      </c>
      <c r="AO509" s="37">
        <f>SUM(AJ$2:AJ509)</f>
        <v>155.96458333333337</v>
      </c>
      <c r="AP509" s="37">
        <f>SUM(AK$2:AK509)</f>
        <v>13.888194444444437</v>
      </c>
      <c r="AQ509" s="37">
        <f t="shared" si="214"/>
        <v>1469.5404467471526</v>
      </c>
    </row>
    <row r="510" spans="1:43">
      <c r="A510" s="166">
        <f t="shared" si="215"/>
        <v>509</v>
      </c>
      <c r="B510" s="478">
        <f t="shared" si="215"/>
        <v>41142</v>
      </c>
      <c r="C510" s="42">
        <f t="shared" si="196"/>
        <v>8</v>
      </c>
      <c r="D510" s="170">
        <f>COUNTIF('Rake Load'!C:C,Summary!B510)</f>
        <v>0</v>
      </c>
      <c r="E510" s="170">
        <f>SUMIF('Rake Load'!C:C,B510,'Rake Load'!K:K)</f>
        <v>0</v>
      </c>
      <c r="F510" s="44">
        <f>SUMIF('Rake Load'!C:C,B510,'Rake Load'!AZ:AZ)</f>
        <v>0</v>
      </c>
      <c r="G510" s="44" t="e">
        <f t="shared" si="197"/>
        <v>#DIV/0!</v>
      </c>
      <c r="H510" s="45" t="e">
        <f t="shared" si="198"/>
        <v>#DIV/0!</v>
      </c>
      <c r="I510" s="45" t="e">
        <f t="shared" si="199"/>
        <v>#DIV/0!</v>
      </c>
      <c r="J510" s="44">
        <f>SUMIF('Rake Load'!C:C,B510,'Rake Load'!DK:DK)</f>
        <v>0</v>
      </c>
      <c r="K510" s="50">
        <f t="shared" si="200"/>
        <v>0</v>
      </c>
      <c r="L510" s="50" t="e">
        <f t="shared" si="201"/>
        <v>#DIV/0!</v>
      </c>
      <c r="M510" s="59" t="e">
        <f t="shared" si="202"/>
        <v>#DIV/0!</v>
      </c>
      <c r="N510" s="59" t="e">
        <f t="shared" si="203"/>
        <v>#DIV/0!</v>
      </c>
      <c r="O510" s="480">
        <f>SUMIF(C$2:C510,C510,D$2:D510)</f>
        <v>128</v>
      </c>
      <c r="P510" s="42">
        <f>SUMIF(C$2:C510,C510,F$2:F510)</f>
        <v>17.125694444444445</v>
      </c>
      <c r="Q510" s="46">
        <f t="shared" si="204"/>
        <v>0.13379448784722223</v>
      </c>
      <c r="R510" s="45">
        <f t="shared" si="205"/>
        <v>3</v>
      </c>
      <c r="S510" s="45">
        <f t="shared" si="206"/>
        <v>12</v>
      </c>
      <c r="T510" s="480">
        <f>SUM(D$2:D510)</f>
        <v>1165</v>
      </c>
      <c r="U510" s="47">
        <f>SUMIF(C$2:C510,C510,E$2:E510)</f>
        <v>456552.38</v>
      </c>
      <c r="V510" s="47">
        <f>SUM(E$2:E510)</f>
        <v>4135631.2860000012</v>
      </c>
      <c r="W510" s="52">
        <f>SUM(F$2:F510)</f>
        <v>40857.731944444473</v>
      </c>
      <c r="X510" s="52">
        <f t="shared" si="207"/>
        <v>35.071014544587527</v>
      </c>
      <c r="Y510" s="45">
        <f t="shared" si="208"/>
        <v>1</v>
      </c>
      <c r="Z510" s="45">
        <f t="shared" si="209"/>
        <v>42</v>
      </c>
      <c r="AA510" s="47">
        <f>SUMIF('Rake Load'!C:C,Summary!B510,'Rake Load'!CA:CA)</f>
        <v>0</v>
      </c>
      <c r="AB510" s="47">
        <f>SUMIF(C$2:C510,C510,AA$2:AA510)</f>
        <v>43.438194444444449</v>
      </c>
      <c r="AC510" s="47">
        <f>SUM(AA$2:AA510)</f>
        <v>414.86111111113433</v>
      </c>
      <c r="AD510" s="52" t="e">
        <f t="shared" si="210"/>
        <v>#DIV/0!</v>
      </c>
      <c r="AE510" s="52">
        <f t="shared" si="211"/>
        <v>0.33936089409722225</v>
      </c>
      <c r="AF510" s="52">
        <f t="shared" si="212"/>
        <v>0.35610395803530842</v>
      </c>
      <c r="AG510" s="47">
        <f>SUMIF(Unloader!B:B,Summary!B510,Unloader!M:M)</f>
        <v>0</v>
      </c>
      <c r="AH510" s="47">
        <f>SUMIF(C$2:C510,C510,AG$2:AG510)</f>
        <v>328643</v>
      </c>
      <c r="AI510" s="47">
        <f>SUM(AG$2:AG510)</f>
        <v>5010888</v>
      </c>
      <c r="AJ510" s="49">
        <f>SUMIF(Unloader!B:B,Summary!B510,Unloader!W:W)</f>
        <v>0</v>
      </c>
      <c r="AK510" s="49">
        <f>SUMIF(Unloader!B:B,Summary!B510,Unloader!AD:AD)+SUMIF(Unloader!B:B,Summary!B510,Unloader!BR:BR)+SUMIF(Unloader!B:B,Summary!B510,Unloader!BN:BN)</f>
        <v>0</v>
      </c>
      <c r="AL510" s="49">
        <f>SUMIF(C$2:C510,C510,AJ$2:AJ510)</f>
        <v>9.9513888888888875</v>
      </c>
      <c r="AM510" s="49">
        <f>SUMIF(C$2:C510,C510,AK$2:AK510)</f>
        <v>0.49375000000000002</v>
      </c>
      <c r="AN510" s="37">
        <f t="shared" si="213"/>
        <v>1447.8728247301567</v>
      </c>
      <c r="AO510" s="37">
        <f>SUM(AJ$2:AJ510)</f>
        <v>155.96458333333337</v>
      </c>
      <c r="AP510" s="37">
        <f>SUM(AK$2:AK510)</f>
        <v>13.888194444444437</v>
      </c>
      <c r="AQ510" s="37">
        <f t="shared" si="214"/>
        <v>1469.5404467471526</v>
      </c>
    </row>
    <row r="511" spans="1:43">
      <c r="A511" s="166">
        <f t="shared" si="215"/>
        <v>510</v>
      </c>
      <c r="B511" s="478">
        <f t="shared" si="215"/>
        <v>41143</v>
      </c>
      <c r="C511" s="42">
        <f t="shared" si="196"/>
        <v>8</v>
      </c>
      <c r="D511" s="170">
        <f>COUNTIF('Rake Load'!C:C,Summary!B511)</f>
        <v>0</v>
      </c>
      <c r="E511" s="170">
        <f>SUMIF('Rake Load'!C:C,B511,'Rake Load'!K:K)</f>
        <v>0</v>
      </c>
      <c r="F511" s="44">
        <f>SUMIF('Rake Load'!C:C,B511,'Rake Load'!AZ:AZ)</f>
        <v>0</v>
      </c>
      <c r="G511" s="44" t="e">
        <f t="shared" si="197"/>
        <v>#DIV/0!</v>
      </c>
      <c r="H511" s="45" t="e">
        <f t="shared" si="198"/>
        <v>#DIV/0!</v>
      </c>
      <c r="I511" s="45" t="e">
        <f t="shared" si="199"/>
        <v>#DIV/0!</v>
      </c>
      <c r="J511" s="44">
        <f>SUMIF('Rake Load'!C:C,B511,'Rake Load'!DK:DK)</f>
        <v>0</v>
      </c>
      <c r="K511" s="50">
        <f t="shared" si="200"/>
        <v>0</v>
      </c>
      <c r="L511" s="50" t="e">
        <f t="shared" si="201"/>
        <v>#DIV/0!</v>
      </c>
      <c r="M511" s="59" t="e">
        <f t="shared" si="202"/>
        <v>#DIV/0!</v>
      </c>
      <c r="N511" s="59" t="e">
        <f t="shared" si="203"/>
        <v>#DIV/0!</v>
      </c>
      <c r="O511" s="480">
        <f>SUMIF(C$2:C511,C511,D$2:D511)</f>
        <v>128</v>
      </c>
      <c r="P511" s="42">
        <f>SUMIF(C$2:C511,C511,F$2:F511)</f>
        <v>17.125694444444445</v>
      </c>
      <c r="Q511" s="46">
        <f t="shared" si="204"/>
        <v>0.13379448784722223</v>
      </c>
      <c r="R511" s="45">
        <f t="shared" si="205"/>
        <v>3</v>
      </c>
      <c r="S511" s="45">
        <f t="shared" si="206"/>
        <v>12</v>
      </c>
      <c r="T511" s="480">
        <f>SUM(D$2:D511)</f>
        <v>1165</v>
      </c>
      <c r="U511" s="47">
        <f>SUMIF(C$2:C511,C511,E$2:E511)</f>
        <v>456552.38</v>
      </c>
      <c r="V511" s="47">
        <f>SUM(E$2:E511)</f>
        <v>4135631.2860000012</v>
      </c>
      <c r="W511" s="52">
        <f>SUM(F$2:F511)</f>
        <v>40857.731944444473</v>
      </c>
      <c r="X511" s="52">
        <f t="shared" si="207"/>
        <v>35.071014544587527</v>
      </c>
      <c r="Y511" s="45">
        <f t="shared" si="208"/>
        <v>1</v>
      </c>
      <c r="Z511" s="45">
        <f t="shared" si="209"/>
        <v>42</v>
      </c>
      <c r="AA511" s="47">
        <f>SUMIF('Rake Load'!C:C,Summary!B511,'Rake Load'!CA:CA)</f>
        <v>0</v>
      </c>
      <c r="AB511" s="47">
        <f>SUMIF(C$2:C511,C511,AA$2:AA511)</f>
        <v>43.438194444444449</v>
      </c>
      <c r="AC511" s="47">
        <f>SUM(AA$2:AA511)</f>
        <v>414.86111111113433</v>
      </c>
      <c r="AD511" s="52" t="e">
        <f t="shared" si="210"/>
        <v>#DIV/0!</v>
      </c>
      <c r="AE511" s="52">
        <f t="shared" si="211"/>
        <v>0.33936089409722225</v>
      </c>
      <c r="AF511" s="52">
        <f t="shared" si="212"/>
        <v>0.35610395803530842</v>
      </c>
      <c r="AG511" s="47">
        <f>SUMIF(Unloader!B:B,Summary!B511,Unloader!M:M)</f>
        <v>0</v>
      </c>
      <c r="AH511" s="47">
        <f>SUMIF(C$2:C511,C511,AG$2:AG511)</f>
        <v>328643</v>
      </c>
      <c r="AI511" s="47">
        <f>SUM(AG$2:AG511)</f>
        <v>5010888</v>
      </c>
      <c r="AJ511" s="49">
        <f>SUMIF(Unloader!B:B,Summary!B511,Unloader!W:W)</f>
        <v>0</v>
      </c>
      <c r="AK511" s="49">
        <f>SUMIF(Unloader!B:B,Summary!B511,Unloader!AD:AD)+SUMIF(Unloader!B:B,Summary!B511,Unloader!BR:BR)+SUMIF(Unloader!B:B,Summary!B511,Unloader!BN:BN)</f>
        <v>0</v>
      </c>
      <c r="AL511" s="49">
        <f>SUMIF(C$2:C511,C511,AJ$2:AJ511)</f>
        <v>9.9513888888888875</v>
      </c>
      <c r="AM511" s="49">
        <f>SUMIF(C$2:C511,C511,AK$2:AK511)</f>
        <v>0.49375000000000002</v>
      </c>
      <c r="AN511" s="37">
        <f t="shared" si="213"/>
        <v>1447.8728247301567</v>
      </c>
      <c r="AO511" s="37">
        <f>SUM(AJ$2:AJ511)</f>
        <v>155.96458333333337</v>
      </c>
      <c r="AP511" s="37">
        <f>SUM(AK$2:AK511)</f>
        <v>13.888194444444437</v>
      </c>
      <c r="AQ511" s="37">
        <f t="shared" si="214"/>
        <v>1469.5404467471526</v>
      </c>
    </row>
    <row r="512" spans="1:43">
      <c r="A512" s="166">
        <f t="shared" si="215"/>
        <v>511</v>
      </c>
      <c r="B512" s="478">
        <f t="shared" si="215"/>
        <v>41144</v>
      </c>
      <c r="C512" s="42">
        <f t="shared" si="196"/>
        <v>8</v>
      </c>
      <c r="D512" s="170">
        <f>COUNTIF('Rake Load'!C:C,Summary!B512)</f>
        <v>0</v>
      </c>
      <c r="E512" s="170">
        <f>SUMIF('Rake Load'!C:C,B512,'Rake Load'!K:K)</f>
        <v>0</v>
      </c>
      <c r="F512" s="44">
        <f>SUMIF('Rake Load'!C:C,B512,'Rake Load'!AZ:AZ)</f>
        <v>0</v>
      </c>
      <c r="G512" s="44" t="e">
        <f t="shared" si="197"/>
        <v>#DIV/0!</v>
      </c>
      <c r="H512" s="45" t="e">
        <f t="shared" si="198"/>
        <v>#DIV/0!</v>
      </c>
      <c r="I512" s="45" t="e">
        <f t="shared" si="199"/>
        <v>#DIV/0!</v>
      </c>
      <c r="J512" s="44">
        <f>SUMIF('Rake Load'!C:C,B512,'Rake Load'!DK:DK)</f>
        <v>0</v>
      </c>
      <c r="K512" s="50">
        <f t="shared" si="200"/>
        <v>0</v>
      </c>
      <c r="L512" s="50" t="e">
        <f t="shared" si="201"/>
        <v>#DIV/0!</v>
      </c>
      <c r="M512" s="59" t="e">
        <f t="shared" si="202"/>
        <v>#DIV/0!</v>
      </c>
      <c r="N512" s="59" t="e">
        <f t="shared" si="203"/>
        <v>#DIV/0!</v>
      </c>
      <c r="O512" s="480">
        <f>SUMIF(C$2:C512,C512,D$2:D512)</f>
        <v>128</v>
      </c>
      <c r="P512" s="42">
        <f>SUMIF(C$2:C512,C512,F$2:F512)</f>
        <v>17.125694444444445</v>
      </c>
      <c r="Q512" s="46">
        <f t="shared" si="204"/>
        <v>0.13379448784722223</v>
      </c>
      <c r="R512" s="45">
        <f t="shared" si="205"/>
        <v>3</v>
      </c>
      <c r="S512" s="45">
        <f t="shared" si="206"/>
        <v>12</v>
      </c>
      <c r="T512" s="480">
        <f>SUM(D$2:D512)</f>
        <v>1165</v>
      </c>
      <c r="U512" s="47">
        <f>SUMIF(C$2:C512,C512,E$2:E512)</f>
        <v>456552.38</v>
      </c>
      <c r="V512" s="47">
        <f>SUM(E$2:E512)</f>
        <v>4135631.2860000012</v>
      </c>
      <c r="W512" s="52">
        <f>SUM(F$2:F512)</f>
        <v>40857.731944444473</v>
      </c>
      <c r="X512" s="52">
        <f t="shared" si="207"/>
        <v>35.071014544587527</v>
      </c>
      <c r="Y512" s="45">
        <f t="shared" si="208"/>
        <v>1</v>
      </c>
      <c r="Z512" s="45">
        <f t="shared" si="209"/>
        <v>42</v>
      </c>
      <c r="AA512" s="47">
        <f>SUMIF('Rake Load'!C:C,Summary!B512,'Rake Load'!CA:CA)</f>
        <v>0</v>
      </c>
      <c r="AB512" s="47">
        <f>SUMIF(C$2:C512,C512,AA$2:AA512)</f>
        <v>43.438194444444449</v>
      </c>
      <c r="AC512" s="47">
        <f>SUM(AA$2:AA512)</f>
        <v>414.86111111113433</v>
      </c>
      <c r="AD512" s="52" t="e">
        <f t="shared" si="210"/>
        <v>#DIV/0!</v>
      </c>
      <c r="AE512" s="52">
        <f t="shared" si="211"/>
        <v>0.33936089409722225</v>
      </c>
      <c r="AF512" s="52">
        <f t="shared" si="212"/>
        <v>0.35610395803530842</v>
      </c>
      <c r="AG512" s="47">
        <f>SUMIF(Unloader!B:B,Summary!B512,Unloader!M:M)</f>
        <v>0</v>
      </c>
      <c r="AH512" s="47">
        <f>SUMIF(C$2:C512,C512,AG$2:AG512)</f>
        <v>328643</v>
      </c>
      <c r="AI512" s="47">
        <f>SUM(AG$2:AG512)</f>
        <v>5010888</v>
      </c>
      <c r="AJ512" s="49">
        <f>SUMIF(Unloader!B:B,Summary!B512,Unloader!W:W)</f>
        <v>0</v>
      </c>
      <c r="AK512" s="49">
        <f>SUMIF(Unloader!B:B,Summary!B512,Unloader!AD:AD)+SUMIF(Unloader!B:B,Summary!B512,Unloader!BR:BR)+SUMIF(Unloader!B:B,Summary!B512,Unloader!BN:BN)</f>
        <v>0</v>
      </c>
      <c r="AL512" s="49">
        <f>SUMIF(C$2:C512,C512,AJ$2:AJ512)</f>
        <v>9.9513888888888875</v>
      </c>
      <c r="AM512" s="49">
        <f>SUMIF(C$2:C512,C512,AK$2:AK512)</f>
        <v>0.49375000000000002</v>
      </c>
      <c r="AN512" s="37">
        <f t="shared" si="213"/>
        <v>1447.8728247301567</v>
      </c>
      <c r="AO512" s="37">
        <f>SUM(AJ$2:AJ512)</f>
        <v>155.96458333333337</v>
      </c>
      <c r="AP512" s="37">
        <f>SUM(AK$2:AK512)</f>
        <v>13.888194444444437</v>
      </c>
      <c r="AQ512" s="37">
        <f t="shared" si="214"/>
        <v>1469.5404467471526</v>
      </c>
    </row>
    <row r="513" spans="1:43">
      <c r="A513" s="166">
        <f t="shared" si="215"/>
        <v>512</v>
      </c>
      <c r="B513" s="478">
        <f t="shared" si="215"/>
        <v>41145</v>
      </c>
      <c r="C513" s="42">
        <f t="shared" si="196"/>
        <v>8</v>
      </c>
      <c r="D513" s="170">
        <f>COUNTIF('Rake Load'!C:C,Summary!B513)</f>
        <v>0</v>
      </c>
      <c r="E513" s="170">
        <f>SUMIF('Rake Load'!C:C,B513,'Rake Load'!K:K)</f>
        <v>0</v>
      </c>
      <c r="F513" s="44">
        <f>SUMIF('Rake Load'!C:C,B513,'Rake Load'!AZ:AZ)</f>
        <v>0</v>
      </c>
      <c r="G513" s="44" t="e">
        <f t="shared" si="197"/>
        <v>#DIV/0!</v>
      </c>
      <c r="H513" s="45" t="e">
        <f t="shared" si="198"/>
        <v>#DIV/0!</v>
      </c>
      <c r="I513" s="45" t="e">
        <f t="shared" si="199"/>
        <v>#DIV/0!</v>
      </c>
      <c r="J513" s="44">
        <f>SUMIF('Rake Load'!C:C,B513,'Rake Load'!DK:DK)</f>
        <v>0</v>
      </c>
      <c r="K513" s="50">
        <f t="shared" si="200"/>
        <v>0</v>
      </c>
      <c r="L513" s="50" t="e">
        <f t="shared" si="201"/>
        <v>#DIV/0!</v>
      </c>
      <c r="M513" s="59" t="e">
        <f t="shared" si="202"/>
        <v>#DIV/0!</v>
      </c>
      <c r="N513" s="59" t="e">
        <f t="shared" si="203"/>
        <v>#DIV/0!</v>
      </c>
      <c r="O513" s="480">
        <f>SUMIF(C$2:C513,C513,D$2:D513)</f>
        <v>128</v>
      </c>
      <c r="P513" s="42">
        <f>SUMIF(C$2:C513,C513,F$2:F513)</f>
        <v>17.125694444444445</v>
      </c>
      <c r="Q513" s="46">
        <f t="shared" si="204"/>
        <v>0.13379448784722223</v>
      </c>
      <c r="R513" s="45">
        <f t="shared" si="205"/>
        <v>3</v>
      </c>
      <c r="S513" s="45">
        <f t="shared" si="206"/>
        <v>12</v>
      </c>
      <c r="T513" s="480">
        <f>SUM(D$2:D513)</f>
        <v>1165</v>
      </c>
      <c r="U513" s="47">
        <f>SUMIF(C$2:C513,C513,E$2:E513)</f>
        <v>456552.38</v>
      </c>
      <c r="V513" s="47">
        <f>SUM(E$2:E513)</f>
        <v>4135631.2860000012</v>
      </c>
      <c r="W513" s="52">
        <f>SUM(F$2:F513)</f>
        <v>40857.731944444473</v>
      </c>
      <c r="X513" s="52">
        <f t="shared" si="207"/>
        <v>35.071014544587527</v>
      </c>
      <c r="Y513" s="45">
        <f t="shared" si="208"/>
        <v>1</v>
      </c>
      <c r="Z513" s="45">
        <f t="shared" si="209"/>
        <v>42</v>
      </c>
      <c r="AA513" s="47">
        <f>SUMIF('Rake Load'!C:C,Summary!B513,'Rake Load'!CA:CA)</f>
        <v>0</v>
      </c>
      <c r="AB513" s="47">
        <f>SUMIF(C$2:C513,C513,AA$2:AA513)</f>
        <v>43.438194444444449</v>
      </c>
      <c r="AC513" s="47">
        <f>SUM(AA$2:AA513)</f>
        <v>414.86111111113433</v>
      </c>
      <c r="AD513" s="52" t="e">
        <f t="shared" si="210"/>
        <v>#DIV/0!</v>
      </c>
      <c r="AE513" s="52">
        <f t="shared" si="211"/>
        <v>0.33936089409722225</v>
      </c>
      <c r="AF513" s="52">
        <f t="shared" si="212"/>
        <v>0.35610395803530842</v>
      </c>
      <c r="AG513" s="47">
        <f>SUMIF(Unloader!B:B,Summary!B513,Unloader!M:M)</f>
        <v>0</v>
      </c>
      <c r="AH513" s="47">
        <f>SUMIF(C$2:C513,C513,AG$2:AG513)</f>
        <v>328643</v>
      </c>
      <c r="AI513" s="47">
        <f>SUM(AG$2:AG513)</f>
        <v>5010888</v>
      </c>
      <c r="AJ513" s="49">
        <f>SUMIF(Unloader!B:B,Summary!B513,Unloader!W:W)</f>
        <v>0</v>
      </c>
      <c r="AK513" s="49">
        <f>SUMIF(Unloader!B:B,Summary!B513,Unloader!AD:AD)+SUMIF(Unloader!B:B,Summary!B513,Unloader!BR:BR)+SUMIF(Unloader!B:B,Summary!B513,Unloader!BN:BN)</f>
        <v>0</v>
      </c>
      <c r="AL513" s="49">
        <f>SUMIF(C$2:C513,C513,AJ$2:AJ513)</f>
        <v>9.9513888888888875</v>
      </c>
      <c r="AM513" s="49">
        <f>SUMIF(C$2:C513,C513,AK$2:AK513)</f>
        <v>0.49375000000000002</v>
      </c>
      <c r="AN513" s="37">
        <f t="shared" si="213"/>
        <v>1447.8728247301567</v>
      </c>
      <c r="AO513" s="37">
        <f>SUM(AJ$2:AJ513)</f>
        <v>155.96458333333337</v>
      </c>
      <c r="AP513" s="37">
        <f>SUM(AK$2:AK513)</f>
        <v>13.888194444444437</v>
      </c>
      <c r="AQ513" s="37">
        <f t="shared" si="214"/>
        <v>1469.5404467471526</v>
      </c>
    </row>
    <row r="514" spans="1:43">
      <c r="A514" s="166">
        <f t="shared" si="215"/>
        <v>513</v>
      </c>
      <c r="B514" s="478">
        <f t="shared" si="215"/>
        <v>41146</v>
      </c>
      <c r="C514" s="42">
        <f t="shared" si="196"/>
        <v>8</v>
      </c>
      <c r="D514" s="170">
        <f>COUNTIF('Rake Load'!C:C,Summary!B514)</f>
        <v>0</v>
      </c>
      <c r="E514" s="170">
        <f>SUMIF('Rake Load'!C:C,B514,'Rake Load'!K:K)</f>
        <v>0</v>
      </c>
      <c r="F514" s="44">
        <f>SUMIF('Rake Load'!C:C,B514,'Rake Load'!AZ:AZ)</f>
        <v>0</v>
      </c>
      <c r="G514" s="44" t="e">
        <f t="shared" si="197"/>
        <v>#DIV/0!</v>
      </c>
      <c r="H514" s="45" t="e">
        <f t="shared" si="198"/>
        <v>#DIV/0!</v>
      </c>
      <c r="I514" s="45" t="e">
        <f t="shared" si="199"/>
        <v>#DIV/0!</v>
      </c>
      <c r="J514" s="44">
        <f>SUMIF('Rake Load'!C:C,B514,'Rake Load'!DK:DK)</f>
        <v>0</v>
      </c>
      <c r="K514" s="50">
        <f t="shared" si="200"/>
        <v>0</v>
      </c>
      <c r="L514" s="50" t="e">
        <f t="shared" si="201"/>
        <v>#DIV/0!</v>
      </c>
      <c r="M514" s="59" t="e">
        <f t="shared" si="202"/>
        <v>#DIV/0!</v>
      </c>
      <c r="N514" s="59" t="e">
        <f t="shared" si="203"/>
        <v>#DIV/0!</v>
      </c>
      <c r="O514" s="480">
        <f>SUMIF(C$2:C514,C514,D$2:D514)</f>
        <v>128</v>
      </c>
      <c r="P514" s="42">
        <f>SUMIF(C$2:C514,C514,F$2:F514)</f>
        <v>17.125694444444445</v>
      </c>
      <c r="Q514" s="46">
        <f t="shared" si="204"/>
        <v>0.13379448784722223</v>
      </c>
      <c r="R514" s="45">
        <f t="shared" si="205"/>
        <v>3</v>
      </c>
      <c r="S514" s="45">
        <f t="shared" si="206"/>
        <v>12</v>
      </c>
      <c r="T514" s="480">
        <f>SUM(D$2:D514)</f>
        <v>1165</v>
      </c>
      <c r="U514" s="47">
        <f>SUMIF(C$2:C514,C514,E$2:E514)</f>
        <v>456552.38</v>
      </c>
      <c r="V514" s="47">
        <f>SUM(E$2:E514)</f>
        <v>4135631.2860000012</v>
      </c>
      <c r="W514" s="52">
        <f>SUM(F$2:F514)</f>
        <v>40857.731944444473</v>
      </c>
      <c r="X514" s="52">
        <f t="shared" si="207"/>
        <v>35.071014544587527</v>
      </c>
      <c r="Y514" s="45">
        <f t="shared" si="208"/>
        <v>1</v>
      </c>
      <c r="Z514" s="45">
        <f t="shared" si="209"/>
        <v>42</v>
      </c>
      <c r="AA514" s="47">
        <f>SUMIF('Rake Load'!C:C,Summary!B514,'Rake Load'!CA:CA)</f>
        <v>0</v>
      </c>
      <c r="AB514" s="47">
        <f>SUMIF(C$2:C514,C514,AA$2:AA514)</f>
        <v>43.438194444444449</v>
      </c>
      <c r="AC514" s="47">
        <f>SUM(AA$2:AA514)</f>
        <v>414.86111111113433</v>
      </c>
      <c r="AD514" s="52" t="e">
        <f t="shared" si="210"/>
        <v>#DIV/0!</v>
      </c>
      <c r="AE514" s="52">
        <f t="shared" si="211"/>
        <v>0.33936089409722225</v>
      </c>
      <c r="AF514" s="52">
        <f t="shared" si="212"/>
        <v>0.35610395803530842</v>
      </c>
      <c r="AG514" s="47">
        <f>SUMIF(Unloader!B:B,Summary!B514,Unloader!M:M)</f>
        <v>0</v>
      </c>
      <c r="AH514" s="47">
        <f>SUMIF(C$2:C514,C514,AG$2:AG514)</f>
        <v>328643</v>
      </c>
      <c r="AI514" s="47">
        <f>SUM(AG$2:AG514)</f>
        <v>5010888</v>
      </c>
      <c r="AJ514" s="49">
        <f>SUMIF(Unloader!B:B,Summary!B514,Unloader!W:W)</f>
        <v>0</v>
      </c>
      <c r="AK514" s="49">
        <f>SUMIF(Unloader!B:B,Summary!B514,Unloader!AD:AD)+SUMIF(Unloader!B:B,Summary!B514,Unloader!BR:BR)+SUMIF(Unloader!B:B,Summary!B514,Unloader!BN:BN)</f>
        <v>0</v>
      </c>
      <c r="AL514" s="49">
        <f>SUMIF(C$2:C514,C514,AJ$2:AJ514)</f>
        <v>9.9513888888888875</v>
      </c>
      <c r="AM514" s="49">
        <f>SUMIF(C$2:C514,C514,AK$2:AK514)</f>
        <v>0.49375000000000002</v>
      </c>
      <c r="AN514" s="37">
        <f t="shared" si="213"/>
        <v>1447.8728247301567</v>
      </c>
      <c r="AO514" s="37">
        <f>SUM(AJ$2:AJ514)</f>
        <v>155.96458333333337</v>
      </c>
      <c r="AP514" s="37">
        <f>SUM(AK$2:AK514)</f>
        <v>13.888194444444437</v>
      </c>
      <c r="AQ514" s="37">
        <f t="shared" si="214"/>
        <v>1469.5404467471526</v>
      </c>
    </row>
    <row r="515" spans="1:43">
      <c r="A515" s="166">
        <f t="shared" si="215"/>
        <v>514</v>
      </c>
      <c r="B515" s="478">
        <f t="shared" si="215"/>
        <v>41147</v>
      </c>
      <c r="C515" s="42">
        <f t="shared" si="196"/>
        <v>8</v>
      </c>
      <c r="D515" s="170">
        <f>COUNTIF('Rake Load'!C:C,Summary!B515)</f>
        <v>0</v>
      </c>
      <c r="E515" s="170">
        <f>SUMIF('Rake Load'!C:C,B515,'Rake Load'!K:K)</f>
        <v>0</v>
      </c>
      <c r="F515" s="44">
        <f>SUMIF('Rake Load'!C:C,B515,'Rake Load'!AZ:AZ)</f>
        <v>0</v>
      </c>
      <c r="G515" s="44" t="e">
        <f t="shared" si="197"/>
        <v>#DIV/0!</v>
      </c>
      <c r="H515" s="45" t="e">
        <f t="shared" si="198"/>
        <v>#DIV/0!</v>
      </c>
      <c r="I515" s="45" t="e">
        <f t="shared" si="199"/>
        <v>#DIV/0!</v>
      </c>
      <c r="J515" s="44">
        <f>SUMIF('Rake Load'!C:C,B515,'Rake Load'!DK:DK)</f>
        <v>0</v>
      </c>
      <c r="K515" s="50">
        <f t="shared" si="200"/>
        <v>0</v>
      </c>
      <c r="L515" s="50" t="e">
        <f t="shared" si="201"/>
        <v>#DIV/0!</v>
      </c>
      <c r="M515" s="59" t="e">
        <f t="shared" si="202"/>
        <v>#DIV/0!</v>
      </c>
      <c r="N515" s="59" t="e">
        <f t="shared" si="203"/>
        <v>#DIV/0!</v>
      </c>
      <c r="O515" s="480">
        <f>SUMIF(C$2:C515,C515,D$2:D515)</f>
        <v>128</v>
      </c>
      <c r="P515" s="42">
        <f>SUMIF(C$2:C515,C515,F$2:F515)</f>
        <v>17.125694444444445</v>
      </c>
      <c r="Q515" s="46">
        <f t="shared" si="204"/>
        <v>0.13379448784722223</v>
      </c>
      <c r="R515" s="45">
        <f t="shared" si="205"/>
        <v>3</v>
      </c>
      <c r="S515" s="45">
        <f t="shared" si="206"/>
        <v>12</v>
      </c>
      <c r="T515" s="480">
        <f>SUM(D$2:D515)</f>
        <v>1165</v>
      </c>
      <c r="U515" s="47">
        <f>SUMIF(C$2:C515,C515,E$2:E515)</f>
        <v>456552.38</v>
      </c>
      <c r="V515" s="47">
        <f>SUM(E$2:E515)</f>
        <v>4135631.2860000012</v>
      </c>
      <c r="W515" s="52">
        <f>SUM(F$2:F515)</f>
        <v>40857.731944444473</v>
      </c>
      <c r="X515" s="52">
        <f t="shared" si="207"/>
        <v>35.071014544587527</v>
      </c>
      <c r="Y515" s="45">
        <f t="shared" si="208"/>
        <v>1</v>
      </c>
      <c r="Z515" s="45">
        <f t="shared" si="209"/>
        <v>42</v>
      </c>
      <c r="AA515" s="47">
        <f>SUMIF('Rake Load'!C:C,Summary!B515,'Rake Load'!CA:CA)</f>
        <v>0</v>
      </c>
      <c r="AB515" s="47">
        <f>SUMIF(C$2:C515,C515,AA$2:AA515)</f>
        <v>43.438194444444449</v>
      </c>
      <c r="AC515" s="47">
        <f>SUM(AA$2:AA515)</f>
        <v>414.86111111113433</v>
      </c>
      <c r="AD515" s="52" t="e">
        <f t="shared" si="210"/>
        <v>#DIV/0!</v>
      </c>
      <c r="AE515" s="52">
        <f t="shared" si="211"/>
        <v>0.33936089409722225</v>
      </c>
      <c r="AF515" s="52">
        <f t="shared" si="212"/>
        <v>0.35610395803530842</v>
      </c>
      <c r="AG515" s="47">
        <f>SUMIF(Unloader!B:B,Summary!B515,Unloader!M:M)</f>
        <v>0</v>
      </c>
      <c r="AH515" s="47">
        <f>SUMIF(C$2:C515,C515,AG$2:AG515)</f>
        <v>328643</v>
      </c>
      <c r="AI515" s="47">
        <f>SUM(AG$2:AG515)</f>
        <v>5010888</v>
      </c>
      <c r="AJ515" s="49">
        <f>SUMIF(Unloader!B:B,Summary!B515,Unloader!W:W)</f>
        <v>0</v>
      </c>
      <c r="AK515" s="49">
        <f>SUMIF(Unloader!B:B,Summary!B515,Unloader!AD:AD)+SUMIF(Unloader!B:B,Summary!B515,Unloader!BR:BR)+SUMIF(Unloader!B:B,Summary!B515,Unloader!BN:BN)</f>
        <v>0</v>
      </c>
      <c r="AL515" s="49">
        <f>SUMIF(C$2:C515,C515,AJ$2:AJ515)</f>
        <v>9.9513888888888875</v>
      </c>
      <c r="AM515" s="49">
        <f>SUMIF(C$2:C515,C515,AK$2:AK515)</f>
        <v>0.49375000000000002</v>
      </c>
      <c r="AN515" s="37">
        <f t="shared" si="213"/>
        <v>1447.8728247301567</v>
      </c>
      <c r="AO515" s="37">
        <f>SUM(AJ$2:AJ515)</f>
        <v>155.96458333333337</v>
      </c>
      <c r="AP515" s="37">
        <f>SUM(AK$2:AK515)</f>
        <v>13.888194444444437</v>
      </c>
      <c r="AQ515" s="37">
        <f t="shared" si="214"/>
        <v>1469.5404467471526</v>
      </c>
    </row>
    <row r="516" spans="1:43">
      <c r="A516" s="166">
        <f t="shared" si="215"/>
        <v>515</v>
      </c>
      <c r="B516" s="478">
        <f t="shared" si="215"/>
        <v>41148</v>
      </c>
      <c r="C516" s="42">
        <f t="shared" si="196"/>
        <v>8</v>
      </c>
      <c r="D516" s="170">
        <f>COUNTIF('Rake Load'!C:C,Summary!B516)</f>
        <v>0</v>
      </c>
      <c r="E516" s="170">
        <f>SUMIF('Rake Load'!C:C,B516,'Rake Load'!K:K)</f>
        <v>0</v>
      </c>
      <c r="F516" s="44">
        <f>SUMIF('Rake Load'!C:C,B516,'Rake Load'!AZ:AZ)</f>
        <v>0</v>
      </c>
      <c r="G516" s="44" t="e">
        <f t="shared" si="197"/>
        <v>#DIV/0!</v>
      </c>
      <c r="H516" s="45" t="e">
        <f t="shared" si="198"/>
        <v>#DIV/0!</v>
      </c>
      <c r="I516" s="45" t="e">
        <f t="shared" si="199"/>
        <v>#DIV/0!</v>
      </c>
      <c r="J516" s="44">
        <f>SUMIF('Rake Load'!C:C,B516,'Rake Load'!DK:DK)</f>
        <v>0</v>
      </c>
      <c r="K516" s="50">
        <f t="shared" si="200"/>
        <v>0</v>
      </c>
      <c r="L516" s="50" t="e">
        <f t="shared" si="201"/>
        <v>#DIV/0!</v>
      </c>
      <c r="M516" s="59" t="e">
        <f t="shared" si="202"/>
        <v>#DIV/0!</v>
      </c>
      <c r="N516" s="59" t="e">
        <f t="shared" si="203"/>
        <v>#DIV/0!</v>
      </c>
      <c r="O516" s="480">
        <f>SUMIF(C$2:C516,C516,D$2:D516)</f>
        <v>128</v>
      </c>
      <c r="P516" s="42">
        <f>SUMIF(C$2:C516,C516,F$2:F516)</f>
        <v>17.125694444444445</v>
      </c>
      <c r="Q516" s="46">
        <f t="shared" si="204"/>
        <v>0.13379448784722223</v>
      </c>
      <c r="R516" s="45">
        <f t="shared" si="205"/>
        <v>3</v>
      </c>
      <c r="S516" s="45">
        <f t="shared" si="206"/>
        <v>12</v>
      </c>
      <c r="T516" s="480">
        <f>SUM(D$2:D516)</f>
        <v>1165</v>
      </c>
      <c r="U516" s="47">
        <f>SUMIF(C$2:C516,C516,E$2:E516)</f>
        <v>456552.38</v>
      </c>
      <c r="V516" s="47">
        <f>SUM(E$2:E516)</f>
        <v>4135631.2860000012</v>
      </c>
      <c r="W516" s="52">
        <f>SUM(F$2:F516)</f>
        <v>40857.731944444473</v>
      </c>
      <c r="X516" s="52">
        <f t="shared" si="207"/>
        <v>35.071014544587527</v>
      </c>
      <c r="Y516" s="45">
        <f t="shared" si="208"/>
        <v>1</v>
      </c>
      <c r="Z516" s="45">
        <f t="shared" si="209"/>
        <v>42</v>
      </c>
      <c r="AA516" s="47">
        <f>SUMIF('Rake Load'!C:C,Summary!B516,'Rake Load'!CA:CA)</f>
        <v>0</v>
      </c>
      <c r="AB516" s="47">
        <f>SUMIF(C$2:C516,C516,AA$2:AA516)</f>
        <v>43.438194444444449</v>
      </c>
      <c r="AC516" s="47">
        <f>SUM(AA$2:AA516)</f>
        <v>414.86111111113433</v>
      </c>
      <c r="AD516" s="52" t="e">
        <f t="shared" si="210"/>
        <v>#DIV/0!</v>
      </c>
      <c r="AE516" s="52">
        <f t="shared" si="211"/>
        <v>0.33936089409722225</v>
      </c>
      <c r="AF516" s="52">
        <f t="shared" si="212"/>
        <v>0.35610395803530842</v>
      </c>
      <c r="AG516" s="47">
        <f>SUMIF(Unloader!B:B,Summary!B516,Unloader!M:M)</f>
        <v>0</v>
      </c>
      <c r="AH516" s="47">
        <f>SUMIF(C$2:C516,C516,AG$2:AG516)</f>
        <v>328643</v>
      </c>
      <c r="AI516" s="47">
        <f>SUM(AG$2:AG516)</f>
        <v>5010888</v>
      </c>
      <c r="AJ516" s="49">
        <f>SUMIF(Unloader!B:B,Summary!B516,Unloader!W:W)</f>
        <v>0</v>
      </c>
      <c r="AK516" s="49">
        <f>SUMIF(Unloader!B:B,Summary!B516,Unloader!AD:AD)+SUMIF(Unloader!B:B,Summary!B516,Unloader!BR:BR)+SUMIF(Unloader!B:B,Summary!B516,Unloader!BN:BN)</f>
        <v>0</v>
      </c>
      <c r="AL516" s="49">
        <f>SUMIF(C$2:C516,C516,AJ$2:AJ516)</f>
        <v>9.9513888888888875</v>
      </c>
      <c r="AM516" s="49">
        <f>SUMIF(C$2:C516,C516,AK$2:AK516)</f>
        <v>0.49375000000000002</v>
      </c>
      <c r="AN516" s="37">
        <f t="shared" si="213"/>
        <v>1447.8728247301567</v>
      </c>
      <c r="AO516" s="37">
        <f>SUM(AJ$2:AJ516)</f>
        <v>155.96458333333337</v>
      </c>
      <c r="AP516" s="37">
        <f>SUM(AK$2:AK516)</f>
        <v>13.888194444444437</v>
      </c>
      <c r="AQ516" s="37">
        <f t="shared" si="214"/>
        <v>1469.5404467471526</v>
      </c>
    </row>
    <row r="517" spans="1:43">
      <c r="A517" s="166">
        <f t="shared" si="215"/>
        <v>516</v>
      </c>
      <c r="B517" s="478">
        <f t="shared" si="215"/>
        <v>41149</v>
      </c>
      <c r="C517" s="42">
        <f t="shared" si="196"/>
        <v>8</v>
      </c>
      <c r="D517" s="170">
        <f>COUNTIF('Rake Load'!C:C,Summary!B517)</f>
        <v>0</v>
      </c>
      <c r="E517" s="170">
        <f>SUMIF('Rake Load'!C:C,B517,'Rake Load'!K:K)</f>
        <v>0</v>
      </c>
      <c r="F517" s="44">
        <f>SUMIF('Rake Load'!C:C,B517,'Rake Load'!AZ:AZ)</f>
        <v>0</v>
      </c>
      <c r="G517" s="44" t="e">
        <f t="shared" si="197"/>
        <v>#DIV/0!</v>
      </c>
      <c r="H517" s="45" t="e">
        <f t="shared" si="198"/>
        <v>#DIV/0!</v>
      </c>
      <c r="I517" s="45" t="e">
        <f t="shared" si="199"/>
        <v>#DIV/0!</v>
      </c>
      <c r="J517" s="44">
        <f>SUMIF('Rake Load'!C:C,B517,'Rake Load'!DK:DK)</f>
        <v>0</v>
      </c>
      <c r="K517" s="50">
        <f t="shared" si="200"/>
        <v>0</v>
      </c>
      <c r="L517" s="50" t="e">
        <f t="shared" si="201"/>
        <v>#DIV/0!</v>
      </c>
      <c r="M517" s="59" t="e">
        <f t="shared" si="202"/>
        <v>#DIV/0!</v>
      </c>
      <c r="N517" s="59" t="e">
        <f t="shared" si="203"/>
        <v>#DIV/0!</v>
      </c>
      <c r="O517" s="480">
        <f>SUMIF(C$2:C517,C517,D$2:D517)</f>
        <v>128</v>
      </c>
      <c r="P517" s="42">
        <f>SUMIF(C$2:C517,C517,F$2:F517)</f>
        <v>17.125694444444445</v>
      </c>
      <c r="Q517" s="46">
        <f t="shared" si="204"/>
        <v>0.13379448784722223</v>
      </c>
      <c r="R517" s="45">
        <f t="shared" si="205"/>
        <v>3</v>
      </c>
      <c r="S517" s="45">
        <f t="shared" si="206"/>
        <v>12</v>
      </c>
      <c r="T517" s="480">
        <f>SUM(D$2:D517)</f>
        <v>1165</v>
      </c>
      <c r="U517" s="47">
        <f>SUMIF(C$2:C517,C517,E$2:E517)</f>
        <v>456552.38</v>
      </c>
      <c r="V517" s="47">
        <f>SUM(E$2:E517)</f>
        <v>4135631.2860000012</v>
      </c>
      <c r="W517" s="52">
        <f>SUM(F$2:F517)</f>
        <v>40857.731944444473</v>
      </c>
      <c r="X517" s="52">
        <f t="shared" si="207"/>
        <v>35.071014544587527</v>
      </c>
      <c r="Y517" s="45">
        <f t="shared" si="208"/>
        <v>1</v>
      </c>
      <c r="Z517" s="45">
        <f t="shared" si="209"/>
        <v>42</v>
      </c>
      <c r="AA517" s="47">
        <f>SUMIF('Rake Load'!C:C,Summary!B517,'Rake Load'!CA:CA)</f>
        <v>0</v>
      </c>
      <c r="AB517" s="47">
        <f>SUMIF(C$2:C517,C517,AA$2:AA517)</f>
        <v>43.438194444444449</v>
      </c>
      <c r="AC517" s="47">
        <f>SUM(AA$2:AA517)</f>
        <v>414.86111111113433</v>
      </c>
      <c r="AD517" s="52" t="e">
        <f t="shared" si="210"/>
        <v>#DIV/0!</v>
      </c>
      <c r="AE517" s="52">
        <f t="shared" si="211"/>
        <v>0.33936089409722225</v>
      </c>
      <c r="AF517" s="52">
        <f t="shared" si="212"/>
        <v>0.35610395803530842</v>
      </c>
      <c r="AG517" s="47">
        <f>SUMIF(Unloader!B:B,Summary!B517,Unloader!M:M)</f>
        <v>0</v>
      </c>
      <c r="AH517" s="47">
        <f>SUMIF(C$2:C517,C517,AG$2:AG517)</f>
        <v>328643</v>
      </c>
      <c r="AI517" s="47">
        <f>SUM(AG$2:AG517)</f>
        <v>5010888</v>
      </c>
      <c r="AJ517" s="49">
        <f>SUMIF(Unloader!B:B,Summary!B517,Unloader!W:W)</f>
        <v>0</v>
      </c>
      <c r="AK517" s="49">
        <f>SUMIF(Unloader!B:B,Summary!B517,Unloader!AD:AD)+SUMIF(Unloader!B:B,Summary!B517,Unloader!BR:BR)+SUMIF(Unloader!B:B,Summary!B517,Unloader!BN:BN)</f>
        <v>0</v>
      </c>
      <c r="AL517" s="49">
        <f>SUMIF(C$2:C517,C517,AJ$2:AJ517)</f>
        <v>9.9513888888888875</v>
      </c>
      <c r="AM517" s="49">
        <f>SUMIF(C$2:C517,C517,AK$2:AK517)</f>
        <v>0.49375000000000002</v>
      </c>
      <c r="AN517" s="37">
        <f t="shared" si="213"/>
        <v>1447.8728247301567</v>
      </c>
      <c r="AO517" s="37">
        <f>SUM(AJ$2:AJ517)</f>
        <v>155.96458333333337</v>
      </c>
      <c r="AP517" s="37">
        <f>SUM(AK$2:AK517)</f>
        <v>13.888194444444437</v>
      </c>
      <c r="AQ517" s="37">
        <f t="shared" si="214"/>
        <v>1469.5404467471526</v>
      </c>
    </row>
    <row r="518" spans="1:43">
      <c r="A518" s="166">
        <f t="shared" si="215"/>
        <v>517</v>
      </c>
      <c r="B518" s="478">
        <f t="shared" si="215"/>
        <v>41150</v>
      </c>
      <c r="C518" s="42">
        <f t="shared" si="196"/>
        <v>8</v>
      </c>
      <c r="D518" s="170">
        <f>COUNTIF('Rake Load'!C:C,Summary!B518)</f>
        <v>0</v>
      </c>
      <c r="E518" s="170">
        <f>SUMIF('Rake Load'!C:C,B518,'Rake Load'!K:K)</f>
        <v>0</v>
      </c>
      <c r="F518" s="44">
        <f>SUMIF('Rake Load'!C:C,B518,'Rake Load'!AZ:AZ)</f>
        <v>0</v>
      </c>
      <c r="G518" s="44" t="e">
        <f t="shared" si="197"/>
        <v>#DIV/0!</v>
      </c>
      <c r="H518" s="45" t="e">
        <f t="shared" si="198"/>
        <v>#DIV/0!</v>
      </c>
      <c r="I518" s="45" t="e">
        <f t="shared" si="199"/>
        <v>#DIV/0!</v>
      </c>
      <c r="J518" s="44">
        <f>SUMIF('Rake Load'!C:C,B518,'Rake Load'!DK:DK)</f>
        <v>0</v>
      </c>
      <c r="K518" s="50">
        <f t="shared" si="200"/>
        <v>0</v>
      </c>
      <c r="L518" s="50" t="e">
        <f t="shared" si="201"/>
        <v>#DIV/0!</v>
      </c>
      <c r="M518" s="59" t="e">
        <f t="shared" si="202"/>
        <v>#DIV/0!</v>
      </c>
      <c r="N518" s="59" t="e">
        <f t="shared" si="203"/>
        <v>#DIV/0!</v>
      </c>
      <c r="O518" s="480">
        <f>SUMIF(C$2:C518,C518,D$2:D518)</f>
        <v>128</v>
      </c>
      <c r="P518" s="42">
        <f>SUMIF(C$2:C518,C518,F$2:F518)</f>
        <v>17.125694444444445</v>
      </c>
      <c r="Q518" s="46">
        <f t="shared" si="204"/>
        <v>0.13379448784722223</v>
      </c>
      <c r="R518" s="45">
        <f t="shared" si="205"/>
        <v>3</v>
      </c>
      <c r="S518" s="45">
        <f t="shared" si="206"/>
        <v>12</v>
      </c>
      <c r="T518" s="480">
        <f>SUM(D$2:D518)</f>
        <v>1165</v>
      </c>
      <c r="U518" s="47">
        <f>SUMIF(C$2:C518,C518,E$2:E518)</f>
        <v>456552.38</v>
      </c>
      <c r="V518" s="47">
        <f>SUM(E$2:E518)</f>
        <v>4135631.2860000012</v>
      </c>
      <c r="W518" s="52">
        <f>SUM(F$2:F518)</f>
        <v>40857.731944444473</v>
      </c>
      <c r="X518" s="52">
        <f t="shared" si="207"/>
        <v>35.071014544587527</v>
      </c>
      <c r="Y518" s="45">
        <f t="shared" si="208"/>
        <v>1</v>
      </c>
      <c r="Z518" s="45">
        <f t="shared" si="209"/>
        <v>42</v>
      </c>
      <c r="AA518" s="47">
        <f>SUMIF('Rake Load'!C:C,Summary!B518,'Rake Load'!CA:CA)</f>
        <v>0</v>
      </c>
      <c r="AB518" s="47">
        <f>SUMIF(C$2:C518,C518,AA$2:AA518)</f>
        <v>43.438194444444449</v>
      </c>
      <c r="AC518" s="47">
        <f>SUM(AA$2:AA518)</f>
        <v>414.86111111113433</v>
      </c>
      <c r="AD518" s="52" t="e">
        <f t="shared" si="210"/>
        <v>#DIV/0!</v>
      </c>
      <c r="AE518" s="52">
        <f t="shared" si="211"/>
        <v>0.33936089409722225</v>
      </c>
      <c r="AF518" s="52">
        <f t="shared" si="212"/>
        <v>0.35610395803530842</v>
      </c>
      <c r="AG518" s="47">
        <f>SUMIF(Unloader!B:B,Summary!B518,Unloader!M:M)</f>
        <v>0</v>
      </c>
      <c r="AH518" s="47">
        <f>SUMIF(C$2:C518,C518,AG$2:AG518)</f>
        <v>328643</v>
      </c>
      <c r="AI518" s="47">
        <f>SUM(AG$2:AG518)</f>
        <v>5010888</v>
      </c>
      <c r="AJ518" s="49">
        <f>SUMIF(Unloader!B:B,Summary!B518,Unloader!W:W)</f>
        <v>0</v>
      </c>
      <c r="AK518" s="49">
        <f>SUMIF(Unloader!B:B,Summary!B518,Unloader!AD:AD)+SUMIF(Unloader!B:B,Summary!B518,Unloader!BR:BR)+SUMIF(Unloader!B:B,Summary!B518,Unloader!BN:BN)</f>
        <v>0</v>
      </c>
      <c r="AL518" s="49">
        <f>SUMIF(C$2:C518,C518,AJ$2:AJ518)</f>
        <v>9.9513888888888875</v>
      </c>
      <c r="AM518" s="49">
        <f>SUMIF(C$2:C518,C518,AK$2:AK518)</f>
        <v>0.49375000000000002</v>
      </c>
      <c r="AN518" s="37">
        <f t="shared" si="213"/>
        <v>1447.8728247301567</v>
      </c>
      <c r="AO518" s="37">
        <f>SUM(AJ$2:AJ518)</f>
        <v>155.96458333333337</v>
      </c>
      <c r="AP518" s="37">
        <f>SUM(AK$2:AK518)</f>
        <v>13.888194444444437</v>
      </c>
      <c r="AQ518" s="37">
        <f t="shared" si="214"/>
        <v>1469.5404467471526</v>
      </c>
    </row>
    <row r="519" spans="1:43">
      <c r="A519" s="166">
        <f t="shared" si="215"/>
        <v>518</v>
      </c>
      <c r="B519" s="478">
        <f t="shared" si="215"/>
        <v>41151</v>
      </c>
      <c r="C519" s="42">
        <f t="shared" si="196"/>
        <v>8</v>
      </c>
      <c r="D519" s="170">
        <f>COUNTIF('Rake Load'!C:C,Summary!B519)</f>
        <v>0</v>
      </c>
      <c r="E519" s="170">
        <f>SUMIF('Rake Load'!C:C,B519,'Rake Load'!K:K)</f>
        <v>0</v>
      </c>
      <c r="F519" s="44">
        <f>SUMIF('Rake Load'!C:C,B519,'Rake Load'!AZ:AZ)</f>
        <v>0</v>
      </c>
      <c r="G519" s="44" t="e">
        <f t="shared" si="197"/>
        <v>#DIV/0!</v>
      </c>
      <c r="H519" s="45" t="e">
        <f t="shared" si="198"/>
        <v>#DIV/0!</v>
      </c>
      <c r="I519" s="45" t="e">
        <f t="shared" si="199"/>
        <v>#DIV/0!</v>
      </c>
      <c r="J519" s="44">
        <f>SUMIF('Rake Load'!C:C,B519,'Rake Load'!DK:DK)</f>
        <v>0</v>
      </c>
      <c r="K519" s="50">
        <f t="shared" si="200"/>
        <v>0</v>
      </c>
      <c r="L519" s="50" t="e">
        <f t="shared" si="201"/>
        <v>#DIV/0!</v>
      </c>
      <c r="M519" s="59" t="e">
        <f t="shared" si="202"/>
        <v>#DIV/0!</v>
      </c>
      <c r="N519" s="59" t="e">
        <f t="shared" si="203"/>
        <v>#DIV/0!</v>
      </c>
      <c r="O519" s="480">
        <f>SUMIF(C$2:C519,C519,D$2:D519)</f>
        <v>128</v>
      </c>
      <c r="P519" s="42">
        <f>SUMIF(C$2:C519,C519,F$2:F519)</f>
        <v>17.125694444444445</v>
      </c>
      <c r="Q519" s="46">
        <f t="shared" si="204"/>
        <v>0.13379448784722223</v>
      </c>
      <c r="R519" s="45">
        <f t="shared" si="205"/>
        <v>3</v>
      </c>
      <c r="S519" s="45">
        <f t="shared" si="206"/>
        <v>12</v>
      </c>
      <c r="T519" s="480">
        <f>SUM(D$2:D519)</f>
        <v>1165</v>
      </c>
      <c r="U519" s="47">
        <f>SUMIF(C$2:C519,C519,E$2:E519)</f>
        <v>456552.38</v>
      </c>
      <c r="V519" s="47">
        <f>SUM(E$2:E519)</f>
        <v>4135631.2860000012</v>
      </c>
      <c r="W519" s="52">
        <f>SUM(F$2:F519)</f>
        <v>40857.731944444473</v>
      </c>
      <c r="X519" s="52">
        <f t="shared" si="207"/>
        <v>35.071014544587527</v>
      </c>
      <c r="Y519" s="45">
        <f t="shared" si="208"/>
        <v>1</v>
      </c>
      <c r="Z519" s="45">
        <f t="shared" si="209"/>
        <v>42</v>
      </c>
      <c r="AA519" s="47">
        <f>SUMIF('Rake Load'!C:C,Summary!B519,'Rake Load'!CA:CA)</f>
        <v>0</v>
      </c>
      <c r="AB519" s="47">
        <f>SUMIF(C$2:C519,C519,AA$2:AA519)</f>
        <v>43.438194444444449</v>
      </c>
      <c r="AC519" s="47">
        <f>SUM(AA$2:AA519)</f>
        <v>414.86111111113433</v>
      </c>
      <c r="AD519" s="52" t="e">
        <f t="shared" si="210"/>
        <v>#DIV/0!</v>
      </c>
      <c r="AE519" s="52">
        <f t="shared" si="211"/>
        <v>0.33936089409722225</v>
      </c>
      <c r="AF519" s="52">
        <f t="shared" si="212"/>
        <v>0.35610395803530842</v>
      </c>
      <c r="AG519" s="47">
        <f>SUMIF(Unloader!B:B,Summary!B519,Unloader!M:M)</f>
        <v>0</v>
      </c>
      <c r="AH519" s="47">
        <f>SUMIF(C$2:C519,C519,AG$2:AG519)</f>
        <v>328643</v>
      </c>
      <c r="AI519" s="47">
        <f>SUM(AG$2:AG519)</f>
        <v>5010888</v>
      </c>
      <c r="AJ519" s="49">
        <f>SUMIF(Unloader!B:B,Summary!B519,Unloader!W:W)</f>
        <v>0</v>
      </c>
      <c r="AK519" s="49">
        <f>SUMIF(Unloader!B:B,Summary!B519,Unloader!AD:AD)+SUMIF(Unloader!B:B,Summary!B519,Unloader!BR:BR)+SUMIF(Unloader!B:B,Summary!B519,Unloader!BN:BN)</f>
        <v>0</v>
      </c>
      <c r="AL519" s="49">
        <f>SUMIF(C$2:C519,C519,AJ$2:AJ519)</f>
        <v>9.9513888888888875</v>
      </c>
      <c r="AM519" s="49">
        <f>SUMIF(C$2:C519,C519,AK$2:AK519)</f>
        <v>0.49375000000000002</v>
      </c>
      <c r="AN519" s="37">
        <f t="shared" si="213"/>
        <v>1447.8728247301567</v>
      </c>
      <c r="AO519" s="37">
        <f>SUM(AJ$2:AJ519)</f>
        <v>155.96458333333337</v>
      </c>
      <c r="AP519" s="37">
        <f>SUM(AK$2:AK519)</f>
        <v>13.888194444444437</v>
      </c>
      <c r="AQ519" s="37">
        <f t="shared" si="214"/>
        <v>1469.5404467471526</v>
      </c>
    </row>
    <row r="520" spans="1:43">
      <c r="A520" s="166">
        <f t="shared" ref="A520:B535" si="216">A519+1</f>
        <v>519</v>
      </c>
      <c r="B520" s="478">
        <f t="shared" si="216"/>
        <v>41152</v>
      </c>
      <c r="C520" s="42">
        <f t="shared" si="196"/>
        <v>8</v>
      </c>
      <c r="D520" s="170">
        <f>COUNTIF('Rake Load'!C:C,Summary!B520)</f>
        <v>0</v>
      </c>
      <c r="E520" s="170">
        <f>SUMIF('Rake Load'!C:C,B520,'Rake Load'!K:K)</f>
        <v>0</v>
      </c>
      <c r="F520" s="44">
        <f>SUMIF('Rake Load'!C:C,B520,'Rake Load'!AZ:AZ)</f>
        <v>0</v>
      </c>
      <c r="G520" s="44" t="e">
        <f t="shared" si="197"/>
        <v>#DIV/0!</v>
      </c>
      <c r="H520" s="45" t="e">
        <f t="shared" si="198"/>
        <v>#DIV/0!</v>
      </c>
      <c r="I520" s="45" t="e">
        <f t="shared" si="199"/>
        <v>#DIV/0!</v>
      </c>
      <c r="J520" s="44">
        <f>SUMIF('Rake Load'!C:C,B520,'Rake Load'!DK:DK)</f>
        <v>0</v>
      </c>
      <c r="K520" s="50">
        <f t="shared" si="200"/>
        <v>0</v>
      </c>
      <c r="L520" s="50" t="e">
        <f t="shared" si="201"/>
        <v>#DIV/0!</v>
      </c>
      <c r="M520" s="59" t="e">
        <f t="shared" si="202"/>
        <v>#DIV/0!</v>
      </c>
      <c r="N520" s="59" t="e">
        <f t="shared" si="203"/>
        <v>#DIV/0!</v>
      </c>
      <c r="O520" s="480">
        <f>SUMIF(C$2:C520,C520,D$2:D520)</f>
        <v>128</v>
      </c>
      <c r="P520" s="42">
        <f>SUMIF(C$2:C520,C520,F$2:F520)</f>
        <v>17.125694444444445</v>
      </c>
      <c r="Q520" s="46">
        <f t="shared" si="204"/>
        <v>0.13379448784722223</v>
      </c>
      <c r="R520" s="45">
        <f t="shared" si="205"/>
        <v>3</v>
      </c>
      <c r="S520" s="45">
        <f t="shared" si="206"/>
        <v>12</v>
      </c>
      <c r="T520" s="480">
        <f>SUM(D$2:D520)</f>
        <v>1165</v>
      </c>
      <c r="U520" s="47">
        <f>SUMIF(C$2:C520,C520,E$2:E520)</f>
        <v>456552.38</v>
      </c>
      <c r="V520" s="47">
        <f>SUM(E$2:E520)</f>
        <v>4135631.2860000012</v>
      </c>
      <c r="W520" s="52">
        <f>SUM(F$2:F520)</f>
        <v>40857.731944444473</v>
      </c>
      <c r="X520" s="52">
        <f t="shared" si="207"/>
        <v>35.071014544587527</v>
      </c>
      <c r="Y520" s="45">
        <f t="shared" si="208"/>
        <v>1</v>
      </c>
      <c r="Z520" s="45">
        <f t="shared" si="209"/>
        <v>42</v>
      </c>
      <c r="AA520" s="47">
        <f>SUMIF('Rake Load'!C:C,Summary!B520,'Rake Load'!CA:CA)</f>
        <v>0</v>
      </c>
      <c r="AB520" s="47">
        <f>SUMIF(C$2:C520,C520,AA$2:AA520)</f>
        <v>43.438194444444449</v>
      </c>
      <c r="AC520" s="47">
        <f>SUM(AA$2:AA520)</f>
        <v>414.86111111113433</v>
      </c>
      <c r="AD520" s="52" t="e">
        <f t="shared" si="210"/>
        <v>#DIV/0!</v>
      </c>
      <c r="AE520" s="52">
        <f t="shared" si="211"/>
        <v>0.33936089409722225</v>
      </c>
      <c r="AF520" s="52">
        <f t="shared" si="212"/>
        <v>0.35610395803530842</v>
      </c>
      <c r="AG520" s="47">
        <f>SUMIF(Unloader!B:B,Summary!B520,Unloader!M:M)</f>
        <v>0</v>
      </c>
      <c r="AH520" s="47">
        <f>SUMIF(C$2:C520,C520,AG$2:AG520)</f>
        <v>328643</v>
      </c>
      <c r="AI520" s="47">
        <f>SUM(AG$2:AG520)</f>
        <v>5010888</v>
      </c>
      <c r="AJ520" s="49">
        <f>SUMIF(Unloader!B:B,Summary!B520,Unloader!W:W)</f>
        <v>0</v>
      </c>
      <c r="AK520" s="49">
        <f>SUMIF(Unloader!B:B,Summary!B520,Unloader!AD:AD)+SUMIF(Unloader!B:B,Summary!B520,Unloader!BR:BR)+SUMIF(Unloader!B:B,Summary!B520,Unloader!BN:BN)</f>
        <v>0</v>
      </c>
      <c r="AL520" s="49">
        <f>SUMIF(C$2:C520,C520,AJ$2:AJ520)</f>
        <v>9.9513888888888875</v>
      </c>
      <c r="AM520" s="49">
        <f>SUMIF(C$2:C520,C520,AK$2:AK520)</f>
        <v>0.49375000000000002</v>
      </c>
      <c r="AN520" s="37">
        <f t="shared" si="213"/>
        <v>1447.8728247301567</v>
      </c>
      <c r="AO520" s="37">
        <f>SUM(AJ$2:AJ520)</f>
        <v>155.96458333333337</v>
      </c>
      <c r="AP520" s="37">
        <f>SUM(AK$2:AK520)</f>
        <v>13.888194444444437</v>
      </c>
      <c r="AQ520" s="37">
        <f t="shared" si="214"/>
        <v>1469.5404467471526</v>
      </c>
    </row>
    <row r="521" spans="1:43">
      <c r="A521" s="166">
        <f t="shared" si="216"/>
        <v>520</v>
      </c>
      <c r="B521" s="478">
        <f t="shared" si="216"/>
        <v>41153</v>
      </c>
      <c r="C521" s="42">
        <f t="shared" si="196"/>
        <v>9</v>
      </c>
      <c r="D521" s="170">
        <f>COUNTIF('Rake Load'!C:C,Summary!B521)</f>
        <v>0</v>
      </c>
      <c r="E521" s="170">
        <f>SUMIF('Rake Load'!C:C,B521,'Rake Load'!K:K)</f>
        <v>0</v>
      </c>
      <c r="F521" s="44">
        <f>SUMIF('Rake Load'!C:C,B521,'Rake Load'!AZ:AZ)</f>
        <v>0</v>
      </c>
      <c r="G521" s="44" t="e">
        <f t="shared" si="197"/>
        <v>#DIV/0!</v>
      </c>
      <c r="H521" s="45" t="e">
        <f t="shared" si="198"/>
        <v>#DIV/0!</v>
      </c>
      <c r="I521" s="45" t="e">
        <f t="shared" si="199"/>
        <v>#DIV/0!</v>
      </c>
      <c r="J521" s="44">
        <f>SUMIF('Rake Load'!C:C,B521,'Rake Load'!DK:DK)</f>
        <v>0</v>
      </c>
      <c r="K521" s="50">
        <f t="shared" si="200"/>
        <v>0</v>
      </c>
      <c r="L521" s="50" t="e">
        <f t="shared" si="201"/>
        <v>#DIV/0!</v>
      </c>
      <c r="M521" s="59" t="e">
        <f t="shared" si="202"/>
        <v>#DIV/0!</v>
      </c>
      <c r="N521" s="59" t="e">
        <f t="shared" si="203"/>
        <v>#DIV/0!</v>
      </c>
      <c r="O521" s="480">
        <f>SUMIF(C$2:C521,C521,D$2:D521)</f>
        <v>89</v>
      </c>
      <c r="P521" s="42">
        <f>SUMIF(C$2:C521,C521,F$2:F521)</f>
        <v>10.158333333333331</v>
      </c>
      <c r="Q521" s="46">
        <f t="shared" si="204"/>
        <v>0.1141385767790262</v>
      </c>
      <c r="R521" s="45">
        <f t="shared" si="205"/>
        <v>2</v>
      </c>
      <c r="S521" s="45">
        <f t="shared" si="206"/>
        <v>44</v>
      </c>
      <c r="T521" s="480">
        <f>SUM(D$2:D521)</f>
        <v>1165</v>
      </c>
      <c r="U521" s="47">
        <f>SUMIF(C$2:C521,C521,E$2:E521)</f>
        <v>315859.42600000004</v>
      </c>
      <c r="V521" s="47">
        <f>SUM(E$2:E521)</f>
        <v>4135631.2860000012</v>
      </c>
      <c r="W521" s="52">
        <f>SUM(F$2:F521)</f>
        <v>40857.731944444473</v>
      </c>
      <c r="X521" s="52">
        <f t="shared" si="207"/>
        <v>35.071014544587527</v>
      </c>
      <c r="Y521" s="45">
        <f t="shared" si="208"/>
        <v>1</v>
      </c>
      <c r="Z521" s="45">
        <f t="shared" si="209"/>
        <v>42</v>
      </c>
      <c r="AA521" s="47">
        <f>SUMIF('Rake Load'!C:C,Summary!B521,'Rake Load'!CA:CA)</f>
        <v>0</v>
      </c>
      <c r="AB521" s="47">
        <f>SUMIF(C$2:C521,C521,AA$2:AA521)</f>
        <v>30.520138888888884</v>
      </c>
      <c r="AC521" s="47">
        <f>SUM(AA$2:AA521)</f>
        <v>414.86111111113433</v>
      </c>
      <c r="AD521" s="52" t="e">
        <f t="shared" si="210"/>
        <v>#DIV/0!</v>
      </c>
      <c r="AE521" s="52">
        <f t="shared" si="211"/>
        <v>0.34292290886392002</v>
      </c>
      <c r="AF521" s="52">
        <f t="shared" si="212"/>
        <v>0.35610395803530842</v>
      </c>
      <c r="AG521" s="47">
        <f>SUMIF(Unloader!B:B,Summary!B521,Unloader!M:M)</f>
        <v>0</v>
      </c>
      <c r="AH521" s="47">
        <f>SUMIF(C$2:C521,C521,AG$2:AG521)</f>
        <v>452447</v>
      </c>
      <c r="AI521" s="47">
        <f>SUM(AG$2:AG521)</f>
        <v>5010888</v>
      </c>
      <c r="AJ521" s="49">
        <f>SUMIF(Unloader!B:B,Summary!B521,Unloader!W:W)</f>
        <v>0</v>
      </c>
      <c r="AK521" s="49">
        <f>SUMIF(Unloader!B:B,Summary!B521,Unloader!AD:AD)+SUMIF(Unloader!B:B,Summary!B521,Unloader!BR:BR)+SUMIF(Unloader!B:B,Summary!B521,Unloader!BN:BN)</f>
        <v>0</v>
      </c>
      <c r="AL521" s="49">
        <f>SUMIF(C$2:C521,C521,AJ$2:AJ521)</f>
        <v>10.556944444444445</v>
      </c>
      <c r="AM521" s="49">
        <f>SUMIF(C$2:C521,C521,AK$2:AK521)</f>
        <v>0.41736111111111113</v>
      </c>
      <c r="AN521" s="37">
        <f t="shared" si="213"/>
        <v>1859.2438874049722</v>
      </c>
      <c r="AO521" s="37">
        <f>SUM(AJ$2:AJ521)</f>
        <v>155.96458333333337</v>
      </c>
      <c r="AP521" s="37">
        <f>SUM(AK$2:AK521)</f>
        <v>13.888194444444437</v>
      </c>
      <c r="AQ521" s="37">
        <f t="shared" si="214"/>
        <v>1469.5404467471526</v>
      </c>
    </row>
    <row r="522" spans="1:43">
      <c r="A522" s="166">
        <f t="shared" si="216"/>
        <v>521</v>
      </c>
      <c r="B522" s="478">
        <f t="shared" si="216"/>
        <v>41154</v>
      </c>
      <c r="C522" s="42">
        <f t="shared" si="196"/>
        <v>9</v>
      </c>
      <c r="D522" s="170">
        <f>COUNTIF('Rake Load'!C:C,Summary!B522)</f>
        <v>0</v>
      </c>
      <c r="E522" s="170">
        <f>SUMIF('Rake Load'!C:C,B522,'Rake Load'!K:K)</f>
        <v>0</v>
      </c>
      <c r="F522" s="44">
        <f>SUMIF('Rake Load'!C:C,B522,'Rake Load'!AZ:AZ)</f>
        <v>0</v>
      </c>
      <c r="G522" s="44" t="e">
        <f t="shared" si="197"/>
        <v>#DIV/0!</v>
      </c>
      <c r="H522" s="45" t="e">
        <f t="shared" si="198"/>
        <v>#DIV/0!</v>
      </c>
      <c r="I522" s="45" t="e">
        <f t="shared" si="199"/>
        <v>#DIV/0!</v>
      </c>
      <c r="J522" s="44">
        <f>SUMIF('Rake Load'!C:C,B522,'Rake Load'!DK:DK)</f>
        <v>0</v>
      </c>
      <c r="K522" s="50">
        <f t="shared" si="200"/>
        <v>0</v>
      </c>
      <c r="L522" s="50" t="e">
        <f t="shared" si="201"/>
        <v>#DIV/0!</v>
      </c>
      <c r="M522" s="59" t="e">
        <f t="shared" si="202"/>
        <v>#DIV/0!</v>
      </c>
      <c r="N522" s="59" t="e">
        <f t="shared" si="203"/>
        <v>#DIV/0!</v>
      </c>
      <c r="O522" s="480">
        <f>SUMIF(C$2:C522,C522,D$2:D522)</f>
        <v>89</v>
      </c>
      <c r="P522" s="42">
        <f>SUMIF(C$2:C522,C522,F$2:F522)</f>
        <v>10.158333333333331</v>
      </c>
      <c r="Q522" s="46">
        <f t="shared" si="204"/>
        <v>0.1141385767790262</v>
      </c>
      <c r="R522" s="45">
        <f t="shared" si="205"/>
        <v>2</v>
      </c>
      <c r="S522" s="45">
        <f t="shared" si="206"/>
        <v>44</v>
      </c>
      <c r="T522" s="480">
        <f>SUM(D$2:D522)</f>
        <v>1165</v>
      </c>
      <c r="U522" s="47">
        <f>SUMIF(C$2:C522,C522,E$2:E522)</f>
        <v>315859.42600000004</v>
      </c>
      <c r="V522" s="47">
        <f>SUM(E$2:E522)</f>
        <v>4135631.2860000012</v>
      </c>
      <c r="W522" s="52">
        <f>SUM(F$2:F522)</f>
        <v>40857.731944444473</v>
      </c>
      <c r="X522" s="52">
        <f t="shared" si="207"/>
        <v>35.071014544587527</v>
      </c>
      <c r="Y522" s="45">
        <f t="shared" si="208"/>
        <v>1</v>
      </c>
      <c r="Z522" s="45">
        <f t="shared" si="209"/>
        <v>42</v>
      </c>
      <c r="AA522" s="47">
        <f>SUMIF('Rake Load'!C:C,Summary!B522,'Rake Load'!CA:CA)</f>
        <v>0</v>
      </c>
      <c r="AB522" s="47">
        <f>SUMIF(C$2:C522,C522,AA$2:AA522)</f>
        <v>30.520138888888884</v>
      </c>
      <c r="AC522" s="47">
        <f>SUM(AA$2:AA522)</f>
        <v>414.86111111113433</v>
      </c>
      <c r="AD522" s="52" t="e">
        <f t="shared" si="210"/>
        <v>#DIV/0!</v>
      </c>
      <c r="AE522" s="52">
        <f t="shared" si="211"/>
        <v>0.34292290886392002</v>
      </c>
      <c r="AF522" s="52">
        <f t="shared" si="212"/>
        <v>0.35610395803530842</v>
      </c>
      <c r="AG522" s="47">
        <f>SUMIF(Unloader!B:B,Summary!B522,Unloader!M:M)</f>
        <v>0</v>
      </c>
      <c r="AH522" s="47">
        <f>SUMIF(C$2:C522,C522,AG$2:AG522)</f>
        <v>452447</v>
      </c>
      <c r="AI522" s="47">
        <f>SUM(AG$2:AG522)</f>
        <v>5010888</v>
      </c>
      <c r="AJ522" s="49">
        <f>SUMIF(Unloader!B:B,Summary!B522,Unloader!W:W)</f>
        <v>0</v>
      </c>
      <c r="AK522" s="49">
        <f>SUMIF(Unloader!B:B,Summary!B522,Unloader!AD:AD)+SUMIF(Unloader!B:B,Summary!B522,Unloader!BR:BR)+SUMIF(Unloader!B:B,Summary!B522,Unloader!BN:BN)</f>
        <v>0</v>
      </c>
      <c r="AL522" s="49">
        <f>SUMIF(C$2:C522,C522,AJ$2:AJ522)</f>
        <v>10.556944444444445</v>
      </c>
      <c r="AM522" s="49">
        <f>SUMIF(C$2:C522,C522,AK$2:AK522)</f>
        <v>0.41736111111111113</v>
      </c>
      <c r="AN522" s="37">
        <f t="shared" si="213"/>
        <v>1859.2438874049722</v>
      </c>
      <c r="AO522" s="37">
        <f>SUM(AJ$2:AJ522)</f>
        <v>155.96458333333337</v>
      </c>
      <c r="AP522" s="37">
        <f>SUM(AK$2:AK522)</f>
        <v>13.888194444444437</v>
      </c>
      <c r="AQ522" s="37">
        <f t="shared" si="214"/>
        <v>1469.5404467471526</v>
      </c>
    </row>
    <row r="523" spans="1:43">
      <c r="A523" s="166">
        <f t="shared" si="216"/>
        <v>522</v>
      </c>
      <c r="B523" s="478">
        <f t="shared" si="216"/>
        <v>41155</v>
      </c>
      <c r="C523" s="42">
        <f t="shared" si="196"/>
        <v>9</v>
      </c>
      <c r="D523" s="170">
        <f>COUNTIF('Rake Load'!C:C,Summary!B523)</f>
        <v>0</v>
      </c>
      <c r="E523" s="170">
        <f>SUMIF('Rake Load'!C:C,B523,'Rake Load'!K:K)</f>
        <v>0</v>
      </c>
      <c r="F523" s="44">
        <f>SUMIF('Rake Load'!C:C,B523,'Rake Load'!AZ:AZ)</f>
        <v>0</v>
      </c>
      <c r="G523" s="44" t="e">
        <f t="shared" si="197"/>
        <v>#DIV/0!</v>
      </c>
      <c r="H523" s="45" t="e">
        <f t="shared" si="198"/>
        <v>#DIV/0!</v>
      </c>
      <c r="I523" s="45" t="e">
        <f t="shared" si="199"/>
        <v>#DIV/0!</v>
      </c>
      <c r="J523" s="44">
        <f>SUMIF('Rake Load'!C:C,B523,'Rake Load'!DK:DK)</f>
        <v>0</v>
      </c>
      <c r="K523" s="50">
        <f t="shared" si="200"/>
        <v>0</v>
      </c>
      <c r="L523" s="50" t="e">
        <f t="shared" si="201"/>
        <v>#DIV/0!</v>
      </c>
      <c r="M523" s="59" t="e">
        <f t="shared" si="202"/>
        <v>#DIV/0!</v>
      </c>
      <c r="N523" s="59" t="e">
        <f t="shared" si="203"/>
        <v>#DIV/0!</v>
      </c>
      <c r="O523" s="480">
        <f>SUMIF(C$2:C523,C523,D$2:D523)</f>
        <v>89</v>
      </c>
      <c r="P523" s="42">
        <f>SUMIF(C$2:C523,C523,F$2:F523)</f>
        <v>10.158333333333331</v>
      </c>
      <c r="Q523" s="46">
        <f t="shared" si="204"/>
        <v>0.1141385767790262</v>
      </c>
      <c r="R523" s="45">
        <f t="shared" si="205"/>
        <v>2</v>
      </c>
      <c r="S523" s="45">
        <f t="shared" si="206"/>
        <v>44</v>
      </c>
      <c r="T523" s="480">
        <f>SUM(D$2:D523)</f>
        <v>1165</v>
      </c>
      <c r="U523" s="47">
        <f>SUMIF(C$2:C523,C523,E$2:E523)</f>
        <v>315859.42600000004</v>
      </c>
      <c r="V523" s="47">
        <f>SUM(E$2:E523)</f>
        <v>4135631.2860000012</v>
      </c>
      <c r="W523" s="52">
        <f>SUM(F$2:F523)</f>
        <v>40857.731944444473</v>
      </c>
      <c r="X523" s="52">
        <f t="shared" si="207"/>
        <v>35.071014544587527</v>
      </c>
      <c r="Y523" s="45">
        <f t="shared" si="208"/>
        <v>1</v>
      </c>
      <c r="Z523" s="45">
        <f t="shared" si="209"/>
        <v>42</v>
      </c>
      <c r="AA523" s="47">
        <f>SUMIF('Rake Load'!C:C,Summary!B523,'Rake Load'!CA:CA)</f>
        <v>0</v>
      </c>
      <c r="AB523" s="47">
        <f>SUMIF(C$2:C523,C523,AA$2:AA523)</f>
        <v>30.520138888888884</v>
      </c>
      <c r="AC523" s="47">
        <f>SUM(AA$2:AA523)</f>
        <v>414.86111111113433</v>
      </c>
      <c r="AD523" s="52" t="e">
        <f t="shared" si="210"/>
        <v>#DIV/0!</v>
      </c>
      <c r="AE523" s="52">
        <f t="shared" si="211"/>
        <v>0.34292290886392002</v>
      </c>
      <c r="AF523" s="52">
        <f t="shared" si="212"/>
        <v>0.35610395803530842</v>
      </c>
      <c r="AG523" s="47">
        <f>SUMIF(Unloader!B:B,Summary!B523,Unloader!M:M)</f>
        <v>0</v>
      </c>
      <c r="AH523" s="47">
        <f>SUMIF(C$2:C523,C523,AG$2:AG523)</f>
        <v>452447</v>
      </c>
      <c r="AI523" s="47">
        <f>SUM(AG$2:AG523)</f>
        <v>5010888</v>
      </c>
      <c r="AJ523" s="49">
        <f>SUMIF(Unloader!B:B,Summary!B523,Unloader!W:W)</f>
        <v>0</v>
      </c>
      <c r="AK523" s="49">
        <f>SUMIF(Unloader!B:B,Summary!B523,Unloader!AD:AD)+SUMIF(Unloader!B:B,Summary!B523,Unloader!BR:BR)+SUMIF(Unloader!B:B,Summary!B523,Unloader!BN:BN)</f>
        <v>0</v>
      </c>
      <c r="AL523" s="49">
        <f>SUMIF(C$2:C523,C523,AJ$2:AJ523)</f>
        <v>10.556944444444445</v>
      </c>
      <c r="AM523" s="49">
        <f>SUMIF(C$2:C523,C523,AK$2:AK523)</f>
        <v>0.41736111111111113</v>
      </c>
      <c r="AN523" s="37">
        <f t="shared" si="213"/>
        <v>1859.2438874049722</v>
      </c>
      <c r="AO523" s="37">
        <f>SUM(AJ$2:AJ523)</f>
        <v>155.96458333333337</v>
      </c>
      <c r="AP523" s="37">
        <f>SUM(AK$2:AK523)</f>
        <v>13.888194444444437</v>
      </c>
      <c r="AQ523" s="37">
        <f t="shared" si="214"/>
        <v>1469.5404467471526</v>
      </c>
    </row>
    <row r="524" spans="1:43">
      <c r="A524" s="166">
        <f t="shared" si="216"/>
        <v>523</v>
      </c>
      <c r="B524" s="478">
        <f t="shared" si="216"/>
        <v>41156</v>
      </c>
      <c r="C524" s="42">
        <f t="shared" si="196"/>
        <v>9</v>
      </c>
      <c r="D524" s="170">
        <f>COUNTIF('Rake Load'!C:C,Summary!B524)</f>
        <v>0</v>
      </c>
      <c r="E524" s="170">
        <f>SUMIF('Rake Load'!C:C,B524,'Rake Load'!K:K)</f>
        <v>0</v>
      </c>
      <c r="F524" s="44">
        <f>SUMIF('Rake Load'!C:C,B524,'Rake Load'!AZ:AZ)</f>
        <v>0</v>
      </c>
      <c r="G524" s="44" t="e">
        <f t="shared" si="197"/>
        <v>#DIV/0!</v>
      </c>
      <c r="H524" s="45" t="e">
        <f t="shared" si="198"/>
        <v>#DIV/0!</v>
      </c>
      <c r="I524" s="45" t="e">
        <f t="shared" si="199"/>
        <v>#DIV/0!</v>
      </c>
      <c r="J524" s="44">
        <f>SUMIF('Rake Load'!C:C,B524,'Rake Load'!DK:DK)</f>
        <v>0</v>
      </c>
      <c r="K524" s="50">
        <f t="shared" si="200"/>
        <v>0</v>
      </c>
      <c r="L524" s="50" t="e">
        <f t="shared" si="201"/>
        <v>#DIV/0!</v>
      </c>
      <c r="M524" s="59" t="e">
        <f t="shared" si="202"/>
        <v>#DIV/0!</v>
      </c>
      <c r="N524" s="59" t="e">
        <f t="shared" si="203"/>
        <v>#DIV/0!</v>
      </c>
      <c r="O524" s="480">
        <f>SUMIF(C$2:C524,C524,D$2:D524)</f>
        <v>89</v>
      </c>
      <c r="P524" s="42">
        <f>SUMIF(C$2:C524,C524,F$2:F524)</f>
        <v>10.158333333333331</v>
      </c>
      <c r="Q524" s="46">
        <f t="shared" si="204"/>
        <v>0.1141385767790262</v>
      </c>
      <c r="R524" s="45">
        <f t="shared" si="205"/>
        <v>2</v>
      </c>
      <c r="S524" s="45">
        <f t="shared" si="206"/>
        <v>44</v>
      </c>
      <c r="T524" s="480">
        <f>SUM(D$2:D524)</f>
        <v>1165</v>
      </c>
      <c r="U524" s="47">
        <f>SUMIF(C$2:C524,C524,E$2:E524)</f>
        <v>315859.42600000004</v>
      </c>
      <c r="V524" s="47">
        <f>SUM(E$2:E524)</f>
        <v>4135631.2860000012</v>
      </c>
      <c r="W524" s="52">
        <f>SUM(F$2:F524)</f>
        <v>40857.731944444473</v>
      </c>
      <c r="X524" s="52">
        <f t="shared" si="207"/>
        <v>35.071014544587527</v>
      </c>
      <c r="Y524" s="45">
        <f t="shared" si="208"/>
        <v>1</v>
      </c>
      <c r="Z524" s="45">
        <f t="shared" si="209"/>
        <v>42</v>
      </c>
      <c r="AA524" s="47">
        <f>SUMIF('Rake Load'!C:C,Summary!B524,'Rake Load'!CA:CA)</f>
        <v>0</v>
      </c>
      <c r="AB524" s="47">
        <f>SUMIF(C$2:C524,C524,AA$2:AA524)</f>
        <v>30.520138888888884</v>
      </c>
      <c r="AC524" s="47">
        <f>SUM(AA$2:AA524)</f>
        <v>414.86111111113433</v>
      </c>
      <c r="AD524" s="52" t="e">
        <f t="shared" si="210"/>
        <v>#DIV/0!</v>
      </c>
      <c r="AE524" s="52">
        <f t="shared" si="211"/>
        <v>0.34292290886392002</v>
      </c>
      <c r="AF524" s="52">
        <f t="shared" si="212"/>
        <v>0.35610395803530842</v>
      </c>
      <c r="AG524" s="47">
        <f>SUMIF(Unloader!B:B,Summary!B524,Unloader!M:M)</f>
        <v>0</v>
      </c>
      <c r="AH524" s="47">
        <f>SUMIF(C$2:C524,C524,AG$2:AG524)</f>
        <v>452447</v>
      </c>
      <c r="AI524" s="47">
        <f>SUM(AG$2:AG524)</f>
        <v>5010888</v>
      </c>
      <c r="AJ524" s="49">
        <f>SUMIF(Unloader!B:B,Summary!B524,Unloader!W:W)</f>
        <v>0</v>
      </c>
      <c r="AK524" s="49">
        <f>SUMIF(Unloader!B:B,Summary!B524,Unloader!AD:AD)+SUMIF(Unloader!B:B,Summary!B524,Unloader!BR:BR)+SUMIF(Unloader!B:B,Summary!B524,Unloader!BN:BN)</f>
        <v>0</v>
      </c>
      <c r="AL524" s="49">
        <f>SUMIF(C$2:C524,C524,AJ$2:AJ524)</f>
        <v>10.556944444444445</v>
      </c>
      <c r="AM524" s="49">
        <f>SUMIF(C$2:C524,C524,AK$2:AK524)</f>
        <v>0.41736111111111113</v>
      </c>
      <c r="AN524" s="37">
        <f t="shared" si="213"/>
        <v>1859.2438874049722</v>
      </c>
      <c r="AO524" s="37">
        <f>SUM(AJ$2:AJ524)</f>
        <v>155.96458333333337</v>
      </c>
      <c r="AP524" s="37">
        <f>SUM(AK$2:AK524)</f>
        <v>13.888194444444437</v>
      </c>
      <c r="AQ524" s="37">
        <f t="shared" si="214"/>
        <v>1469.5404467471526</v>
      </c>
    </row>
    <row r="525" spans="1:43">
      <c r="A525" s="166">
        <f t="shared" si="216"/>
        <v>524</v>
      </c>
      <c r="B525" s="478">
        <f t="shared" si="216"/>
        <v>41157</v>
      </c>
      <c r="C525" s="42">
        <f t="shared" si="196"/>
        <v>9</v>
      </c>
      <c r="D525" s="170">
        <f>COUNTIF('Rake Load'!C:C,Summary!B525)</f>
        <v>0</v>
      </c>
      <c r="E525" s="170">
        <f>SUMIF('Rake Load'!C:C,B525,'Rake Load'!K:K)</f>
        <v>0</v>
      </c>
      <c r="F525" s="44">
        <f>SUMIF('Rake Load'!C:C,B525,'Rake Load'!AZ:AZ)</f>
        <v>0</v>
      </c>
      <c r="G525" s="44" t="e">
        <f t="shared" si="197"/>
        <v>#DIV/0!</v>
      </c>
      <c r="H525" s="45" t="e">
        <f t="shared" si="198"/>
        <v>#DIV/0!</v>
      </c>
      <c r="I525" s="45" t="e">
        <f t="shared" si="199"/>
        <v>#DIV/0!</v>
      </c>
      <c r="J525" s="44">
        <f>SUMIF('Rake Load'!C:C,B525,'Rake Load'!DK:DK)</f>
        <v>0</v>
      </c>
      <c r="K525" s="50">
        <f t="shared" si="200"/>
        <v>0</v>
      </c>
      <c r="L525" s="50" t="e">
        <f t="shared" si="201"/>
        <v>#DIV/0!</v>
      </c>
      <c r="M525" s="59" t="e">
        <f t="shared" si="202"/>
        <v>#DIV/0!</v>
      </c>
      <c r="N525" s="59" t="e">
        <f t="shared" si="203"/>
        <v>#DIV/0!</v>
      </c>
      <c r="O525" s="480">
        <f>SUMIF(C$2:C525,C525,D$2:D525)</f>
        <v>89</v>
      </c>
      <c r="P525" s="42">
        <f>SUMIF(C$2:C525,C525,F$2:F525)</f>
        <v>10.158333333333331</v>
      </c>
      <c r="Q525" s="46">
        <f t="shared" si="204"/>
        <v>0.1141385767790262</v>
      </c>
      <c r="R525" s="45">
        <f t="shared" si="205"/>
        <v>2</v>
      </c>
      <c r="S525" s="45">
        <f t="shared" si="206"/>
        <v>44</v>
      </c>
      <c r="T525" s="480">
        <f>SUM(D$2:D525)</f>
        <v>1165</v>
      </c>
      <c r="U525" s="47">
        <f>SUMIF(C$2:C525,C525,E$2:E525)</f>
        <v>315859.42600000004</v>
      </c>
      <c r="V525" s="47">
        <f>SUM(E$2:E525)</f>
        <v>4135631.2860000012</v>
      </c>
      <c r="W525" s="52">
        <f>SUM(F$2:F525)</f>
        <v>40857.731944444473</v>
      </c>
      <c r="X525" s="52">
        <f t="shared" si="207"/>
        <v>35.071014544587527</v>
      </c>
      <c r="Y525" s="45">
        <f t="shared" si="208"/>
        <v>1</v>
      </c>
      <c r="Z525" s="45">
        <f t="shared" si="209"/>
        <v>42</v>
      </c>
      <c r="AA525" s="47">
        <f>SUMIF('Rake Load'!C:C,Summary!B525,'Rake Load'!CA:CA)</f>
        <v>0</v>
      </c>
      <c r="AB525" s="47">
        <f>SUMIF(C$2:C525,C525,AA$2:AA525)</f>
        <v>30.520138888888884</v>
      </c>
      <c r="AC525" s="47">
        <f>SUM(AA$2:AA525)</f>
        <v>414.86111111113433</v>
      </c>
      <c r="AD525" s="52" t="e">
        <f t="shared" si="210"/>
        <v>#DIV/0!</v>
      </c>
      <c r="AE525" s="52">
        <f t="shared" si="211"/>
        <v>0.34292290886392002</v>
      </c>
      <c r="AF525" s="52">
        <f t="shared" si="212"/>
        <v>0.35610395803530842</v>
      </c>
      <c r="AG525" s="47">
        <f>SUMIF(Unloader!B:B,Summary!B525,Unloader!M:M)</f>
        <v>0</v>
      </c>
      <c r="AH525" s="47">
        <f>SUMIF(C$2:C525,C525,AG$2:AG525)</f>
        <v>452447</v>
      </c>
      <c r="AI525" s="47">
        <f>SUM(AG$2:AG525)</f>
        <v>5010888</v>
      </c>
      <c r="AJ525" s="49">
        <f>SUMIF(Unloader!B:B,Summary!B525,Unloader!W:W)</f>
        <v>0</v>
      </c>
      <c r="AK525" s="49">
        <f>SUMIF(Unloader!B:B,Summary!B525,Unloader!AD:AD)+SUMIF(Unloader!B:B,Summary!B525,Unloader!BR:BR)+SUMIF(Unloader!B:B,Summary!B525,Unloader!BN:BN)</f>
        <v>0</v>
      </c>
      <c r="AL525" s="49">
        <f>SUMIF(C$2:C525,C525,AJ$2:AJ525)</f>
        <v>10.556944444444445</v>
      </c>
      <c r="AM525" s="49">
        <f>SUMIF(C$2:C525,C525,AK$2:AK525)</f>
        <v>0.41736111111111113</v>
      </c>
      <c r="AN525" s="37">
        <f t="shared" si="213"/>
        <v>1859.2438874049722</v>
      </c>
      <c r="AO525" s="37">
        <f>SUM(AJ$2:AJ525)</f>
        <v>155.96458333333337</v>
      </c>
      <c r="AP525" s="37">
        <f>SUM(AK$2:AK525)</f>
        <v>13.888194444444437</v>
      </c>
      <c r="AQ525" s="37">
        <f t="shared" si="214"/>
        <v>1469.5404467471526</v>
      </c>
    </row>
    <row r="526" spans="1:43">
      <c r="A526" s="166">
        <f t="shared" si="216"/>
        <v>525</v>
      </c>
      <c r="B526" s="478">
        <f t="shared" si="216"/>
        <v>41158</v>
      </c>
      <c r="C526" s="42">
        <f t="shared" si="196"/>
        <v>9</v>
      </c>
      <c r="D526" s="170">
        <f>COUNTIF('Rake Load'!C:C,Summary!B526)</f>
        <v>0</v>
      </c>
      <c r="E526" s="170">
        <f>SUMIF('Rake Load'!C:C,B526,'Rake Load'!K:K)</f>
        <v>0</v>
      </c>
      <c r="F526" s="44">
        <f>SUMIF('Rake Load'!C:C,B526,'Rake Load'!AZ:AZ)</f>
        <v>0</v>
      </c>
      <c r="G526" s="44" t="e">
        <f t="shared" si="197"/>
        <v>#DIV/0!</v>
      </c>
      <c r="H526" s="45" t="e">
        <f t="shared" si="198"/>
        <v>#DIV/0!</v>
      </c>
      <c r="I526" s="45" t="e">
        <f t="shared" si="199"/>
        <v>#DIV/0!</v>
      </c>
      <c r="J526" s="44">
        <f>SUMIF('Rake Load'!C:C,B526,'Rake Load'!DK:DK)</f>
        <v>0</v>
      </c>
      <c r="K526" s="50">
        <f t="shared" si="200"/>
        <v>0</v>
      </c>
      <c r="L526" s="50" t="e">
        <f t="shared" si="201"/>
        <v>#DIV/0!</v>
      </c>
      <c r="M526" s="59" t="e">
        <f t="shared" si="202"/>
        <v>#DIV/0!</v>
      </c>
      <c r="N526" s="59" t="e">
        <f t="shared" si="203"/>
        <v>#DIV/0!</v>
      </c>
      <c r="O526" s="480">
        <f>SUMIF(C$2:C526,C526,D$2:D526)</f>
        <v>89</v>
      </c>
      <c r="P526" s="42">
        <f>SUMIF(C$2:C526,C526,F$2:F526)</f>
        <v>10.158333333333331</v>
      </c>
      <c r="Q526" s="46">
        <f t="shared" si="204"/>
        <v>0.1141385767790262</v>
      </c>
      <c r="R526" s="45">
        <f t="shared" si="205"/>
        <v>2</v>
      </c>
      <c r="S526" s="45">
        <f t="shared" si="206"/>
        <v>44</v>
      </c>
      <c r="T526" s="480">
        <f>SUM(D$2:D526)</f>
        <v>1165</v>
      </c>
      <c r="U526" s="47">
        <f>SUMIF(C$2:C526,C526,E$2:E526)</f>
        <v>315859.42600000004</v>
      </c>
      <c r="V526" s="47">
        <f>SUM(E$2:E526)</f>
        <v>4135631.2860000012</v>
      </c>
      <c r="W526" s="52">
        <f>SUM(F$2:F526)</f>
        <v>40857.731944444473</v>
      </c>
      <c r="X526" s="52">
        <f t="shared" si="207"/>
        <v>35.071014544587527</v>
      </c>
      <c r="Y526" s="45">
        <f t="shared" si="208"/>
        <v>1</v>
      </c>
      <c r="Z526" s="45">
        <f t="shared" si="209"/>
        <v>42</v>
      </c>
      <c r="AA526" s="47">
        <f>SUMIF('Rake Load'!C:C,Summary!B526,'Rake Load'!CA:CA)</f>
        <v>0</v>
      </c>
      <c r="AB526" s="47">
        <f>SUMIF(C$2:C526,C526,AA$2:AA526)</f>
        <v>30.520138888888884</v>
      </c>
      <c r="AC526" s="47">
        <f>SUM(AA$2:AA526)</f>
        <v>414.86111111113433</v>
      </c>
      <c r="AD526" s="52" t="e">
        <f t="shared" si="210"/>
        <v>#DIV/0!</v>
      </c>
      <c r="AE526" s="52">
        <f t="shared" si="211"/>
        <v>0.34292290886392002</v>
      </c>
      <c r="AF526" s="52">
        <f t="shared" si="212"/>
        <v>0.35610395803530842</v>
      </c>
      <c r="AG526" s="47">
        <f>SUMIF(Unloader!B:B,Summary!B526,Unloader!M:M)</f>
        <v>0</v>
      </c>
      <c r="AH526" s="47">
        <f>SUMIF(C$2:C526,C526,AG$2:AG526)</f>
        <v>452447</v>
      </c>
      <c r="AI526" s="47">
        <f>SUM(AG$2:AG526)</f>
        <v>5010888</v>
      </c>
      <c r="AJ526" s="49">
        <f>SUMIF(Unloader!B:B,Summary!B526,Unloader!W:W)</f>
        <v>0</v>
      </c>
      <c r="AK526" s="49">
        <f>SUMIF(Unloader!B:B,Summary!B526,Unloader!AD:AD)+SUMIF(Unloader!B:B,Summary!B526,Unloader!BR:BR)+SUMIF(Unloader!B:B,Summary!B526,Unloader!BN:BN)</f>
        <v>0</v>
      </c>
      <c r="AL526" s="49">
        <f>SUMIF(C$2:C526,C526,AJ$2:AJ526)</f>
        <v>10.556944444444445</v>
      </c>
      <c r="AM526" s="49">
        <f>SUMIF(C$2:C526,C526,AK$2:AK526)</f>
        <v>0.41736111111111113</v>
      </c>
      <c r="AN526" s="37">
        <f t="shared" si="213"/>
        <v>1859.2438874049722</v>
      </c>
      <c r="AO526" s="37">
        <f>SUM(AJ$2:AJ526)</f>
        <v>155.96458333333337</v>
      </c>
      <c r="AP526" s="37">
        <f>SUM(AK$2:AK526)</f>
        <v>13.888194444444437</v>
      </c>
      <c r="AQ526" s="37">
        <f t="shared" si="214"/>
        <v>1469.5404467471526</v>
      </c>
    </row>
    <row r="527" spans="1:43">
      <c r="A527" s="166">
        <f t="shared" si="216"/>
        <v>526</v>
      </c>
      <c r="B527" s="478">
        <f t="shared" si="216"/>
        <v>41159</v>
      </c>
      <c r="C527" s="42">
        <f t="shared" si="196"/>
        <v>9</v>
      </c>
      <c r="D527" s="170">
        <f>COUNTIF('Rake Load'!C:C,Summary!B527)</f>
        <v>0</v>
      </c>
      <c r="E527" s="170">
        <f>SUMIF('Rake Load'!C:C,B527,'Rake Load'!K:K)</f>
        <v>0</v>
      </c>
      <c r="F527" s="44">
        <f>SUMIF('Rake Load'!C:C,B527,'Rake Load'!AZ:AZ)</f>
        <v>0</v>
      </c>
      <c r="G527" s="44" t="e">
        <f t="shared" si="197"/>
        <v>#DIV/0!</v>
      </c>
      <c r="H527" s="45" t="e">
        <f t="shared" si="198"/>
        <v>#DIV/0!</v>
      </c>
      <c r="I527" s="45" t="e">
        <f t="shared" si="199"/>
        <v>#DIV/0!</v>
      </c>
      <c r="J527" s="44">
        <f>SUMIF('Rake Load'!C:C,B527,'Rake Load'!DK:DK)</f>
        <v>0</v>
      </c>
      <c r="K527" s="50">
        <f t="shared" si="200"/>
        <v>0</v>
      </c>
      <c r="L527" s="50" t="e">
        <f t="shared" si="201"/>
        <v>#DIV/0!</v>
      </c>
      <c r="M527" s="59" t="e">
        <f t="shared" si="202"/>
        <v>#DIV/0!</v>
      </c>
      <c r="N527" s="59" t="e">
        <f t="shared" si="203"/>
        <v>#DIV/0!</v>
      </c>
      <c r="O527" s="480">
        <f>SUMIF(C$2:C527,C527,D$2:D527)</f>
        <v>89</v>
      </c>
      <c r="P527" s="42">
        <f>SUMIF(C$2:C527,C527,F$2:F527)</f>
        <v>10.158333333333331</v>
      </c>
      <c r="Q527" s="46">
        <f t="shared" si="204"/>
        <v>0.1141385767790262</v>
      </c>
      <c r="R527" s="45">
        <f t="shared" si="205"/>
        <v>2</v>
      </c>
      <c r="S527" s="45">
        <f t="shared" si="206"/>
        <v>44</v>
      </c>
      <c r="T527" s="480">
        <f>SUM(D$2:D527)</f>
        <v>1165</v>
      </c>
      <c r="U527" s="47">
        <f>SUMIF(C$2:C527,C527,E$2:E527)</f>
        <v>315859.42600000004</v>
      </c>
      <c r="V527" s="47">
        <f>SUM(E$2:E527)</f>
        <v>4135631.2860000012</v>
      </c>
      <c r="W527" s="52">
        <f>SUM(F$2:F527)</f>
        <v>40857.731944444473</v>
      </c>
      <c r="X527" s="52">
        <f t="shared" si="207"/>
        <v>35.071014544587527</v>
      </c>
      <c r="Y527" s="45">
        <f t="shared" si="208"/>
        <v>1</v>
      </c>
      <c r="Z527" s="45">
        <f t="shared" si="209"/>
        <v>42</v>
      </c>
      <c r="AA527" s="47">
        <f>SUMIF('Rake Load'!C:C,Summary!B527,'Rake Load'!CA:CA)</f>
        <v>0</v>
      </c>
      <c r="AB527" s="47">
        <f>SUMIF(C$2:C527,C527,AA$2:AA527)</f>
        <v>30.520138888888884</v>
      </c>
      <c r="AC527" s="47">
        <f>SUM(AA$2:AA527)</f>
        <v>414.86111111113433</v>
      </c>
      <c r="AD527" s="52" t="e">
        <f t="shared" si="210"/>
        <v>#DIV/0!</v>
      </c>
      <c r="AE527" s="52">
        <f t="shared" si="211"/>
        <v>0.34292290886392002</v>
      </c>
      <c r="AF527" s="52">
        <f t="shared" si="212"/>
        <v>0.35610395803530842</v>
      </c>
      <c r="AG527" s="47">
        <f>SUMIF(Unloader!B:B,Summary!B527,Unloader!M:M)</f>
        <v>0</v>
      </c>
      <c r="AH527" s="47">
        <f>SUMIF(C$2:C527,C527,AG$2:AG527)</f>
        <v>452447</v>
      </c>
      <c r="AI527" s="47">
        <f>SUM(AG$2:AG527)</f>
        <v>5010888</v>
      </c>
      <c r="AJ527" s="49">
        <f>SUMIF(Unloader!B:B,Summary!B527,Unloader!W:W)</f>
        <v>0</v>
      </c>
      <c r="AK527" s="49">
        <f>SUMIF(Unloader!B:B,Summary!B527,Unloader!AD:AD)+SUMIF(Unloader!B:B,Summary!B527,Unloader!BR:BR)+SUMIF(Unloader!B:B,Summary!B527,Unloader!BN:BN)</f>
        <v>0</v>
      </c>
      <c r="AL527" s="49">
        <f>SUMIF(C$2:C527,C527,AJ$2:AJ527)</f>
        <v>10.556944444444445</v>
      </c>
      <c r="AM527" s="49">
        <f>SUMIF(C$2:C527,C527,AK$2:AK527)</f>
        <v>0.41736111111111113</v>
      </c>
      <c r="AN527" s="37">
        <f t="shared" si="213"/>
        <v>1859.2438874049722</v>
      </c>
      <c r="AO527" s="37">
        <f>SUM(AJ$2:AJ527)</f>
        <v>155.96458333333337</v>
      </c>
      <c r="AP527" s="37">
        <f>SUM(AK$2:AK527)</f>
        <v>13.888194444444437</v>
      </c>
      <c r="AQ527" s="37">
        <f t="shared" si="214"/>
        <v>1469.5404467471526</v>
      </c>
    </row>
    <row r="528" spans="1:43">
      <c r="A528" s="166">
        <f t="shared" si="216"/>
        <v>527</v>
      </c>
      <c r="B528" s="478">
        <f t="shared" si="216"/>
        <v>41160</v>
      </c>
      <c r="C528" s="42">
        <f t="shared" si="196"/>
        <v>9</v>
      </c>
      <c r="D528" s="170">
        <f>COUNTIF('Rake Load'!C:C,Summary!B528)</f>
        <v>0</v>
      </c>
      <c r="E528" s="170">
        <f>SUMIF('Rake Load'!C:C,B528,'Rake Load'!K:K)</f>
        <v>0</v>
      </c>
      <c r="F528" s="44">
        <f>SUMIF('Rake Load'!C:C,B528,'Rake Load'!AZ:AZ)</f>
        <v>0</v>
      </c>
      <c r="G528" s="44" t="e">
        <f t="shared" si="197"/>
        <v>#DIV/0!</v>
      </c>
      <c r="H528" s="45" t="e">
        <f t="shared" si="198"/>
        <v>#DIV/0!</v>
      </c>
      <c r="I528" s="45" t="e">
        <f t="shared" si="199"/>
        <v>#DIV/0!</v>
      </c>
      <c r="J528" s="44">
        <f>SUMIF('Rake Load'!C:C,B528,'Rake Load'!DK:DK)</f>
        <v>0</v>
      </c>
      <c r="K528" s="50">
        <f t="shared" si="200"/>
        <v>0</v>
      </c>
      <c r="L528" s="50" t="e">
        <f t="shared" si="201"/>
        <v>#DIV/0!</v>
      </c>
      <c r="M528" s="59" t="e">
        <f t="shared" si="202"/>
        <v>#DIV/0!</v>
      </c>
      <c r="N528" s="59" t="e">
        <f t="shared" si="203"/>
        <v>#DIV/0!</v>
      </c>
      <c r="O528" s="480">
        <f>SUMIF(C$2:C528,C528,D$2:D528)</f>
        <v>89</v>
      </c>
      <c r="P528" s="42">
        <f>SUMIF(C$2:C528,C528,F$2:F528)</f>
        <v>10.158333333333331</v>
      </c>
      <c r="Q528" s="46">
        <f t="shared" si="204"/>
        <v>0.1141385767790262</v>
      </c>
      <c r="R528" s="45">
        <f t="shared" si="205"/>
        <v>2</v>
      </c>
      <c r="S528" s="45">
        <f t="shared" si="206"/>
        <v>44</v>
      </c>
      <c r="T528" s="480">
        <f>SUM(D$2:D528)</f>
        <v>1165</v>
      </c>
      <c r="U528" s="47">
        <f>SUMIF(C$2:C528,C528,E$2:E528)</f>
        <v>315859.42600000004</v>
      </c>
      <c r="V528" s="47">
        <f>SUM(E$2:E528)</f>
        <v>4135631.2860000012</v>
      </c>
      <c r="W528" s="52">
        <f>SUM(F$2:F528)</f>
        <v>40857.731944444473</v>
      </c>
      <c r="X528" s="52">
        <f t="shared" si="207"/>
        <v>35.071014544587527</v>
      </c>
      <c r="Y528" s="45">
        <f t="shared" si="208"/>
        <v>1</v>
      </c>
      <c r="Z528" s="45">
        <f t="shared" si="209"/>
        <v>42</v>
      </c>
      <c r="AA528" s="47">
        <f>SUMIF('Rake Load'!C:C,Summary!B528,'Rake Load'!CA:CA)</f>
        <v>0</v>
      </c>
      <c r="AB528" s="47">
        <f>SUMIF(C$2:C528,C528,AA$2:AA528)</f>
        <v>30.520138888888884</v>
      </c>
      <c r="AC528" s="47">
        <f>SUM(AA$2:AA528)</f>
        <v>414.86111111113433</v>
      </c>
      <c r="AD528" s="52" t="e">
        <f t="shared" si="210"/>
        <v>#DIV/0!</v>
      </c>
      <c r="AE528" s="52">
        <f t="shared" si="211"/>
        <v>0.34292290886392002</v>
      </c>
      <c r="AF528" s="52">
        <f t="shared" si="212"/>
        <v>0.35610395803530842</v>
      </c>
      <c r="AG528" s="47">
        <f>SUMIF(Unloader!B:B,Summary!B528,Unloader!M:M)</f>
        <v>0</v>
      </c>
      <c r="AH528" s="47">
        <f>SUMIF(C$2:C528,C528,AG$2:AG528)</f>
        <v>452447</v>
      </c>
      <c r="AI528" s="47">
        <f>SUM(AG$2:AG528)</f>
        <v>5010888</v>
      </c>
      <c r="AJ528" s="49">
        <f>SUMIF(Unloader!B:B,Summary!B528,Unloader!W:W)</f>
        <v>0</v>
      </c>
      <c r="AK528" s="49">
        <f>SUMIF(Unloader!B:B,Summary!B528,Unloader!AD:AD)+SUMIF(Unloader!B:B,Summary!B528,Unloader!BR:BR)+SUMIF(Unloader!B:B,Summary!B528,Unloader!BN:BN)</f>
        <v>0</v>
      </c>
      <c r="AL528" s="49">
        <f>SUMIF(C$2:C528,C528,AJ$2:AJ528)</f>
        <v>10.556944444444445</v>
      </c>
      <c r="AM528" s="49">
        <f>SUMIF(C$2:C528,C528,AK$2:AK528)</f>
        <v>0.41736111111111113</v>
      </c>
      <c r="AN528" s="37">
        <f t="shared" si="213"/>
        <v>1859.2438874049722</v>
      </c>
      <c r="AO528" s="37">
        <f>SUM(AJ$2:AJ528)</f>
        <v>155.96458333333337</v>
      </c>
      <c r="AP528" s="37">
        <f>SUM(AK$2:AK528)</f>
        <v>13.888194444444437</v>
      </c>
      <c r="AQ528" s="37">
        <f t="shared" si="214"/>
        <v>1469.5404467471526</v>
      </c>
    </row>
    <row r="529" spans="1:43">
      <c r="A529" s="166">
        <f t="shared" si="216"/>
        <v>528</v>
      </c>
      <c r="B529" s="478">
        <f t="shared" si="216"/>
        <v>41161</v>
      </c>
      <c r="C529" s="42">
        <f t="shared" si="196"/>
        <v>9</v>
      </c>
      <c r="D529" s="170">
        <f>COUNTIF('Rake Load'!C:C,Summary!B529)</f>
        <v>0</v>
      </c>
      <c r="E529" s="170">
        <f>SUMIF('Rake Load'!C:C,B529,'Rake Load'!K:K)</f>
        <v>0</v>
      </c>
      <c r="F529" s="44">
        <f>SUMIF('Rake Load'!C:C,B529,'Rake Load'!AZ:AZ)</f>
        <v>0</v>
      </c>
      <c r="G529" s="44" t="e">
        <f t="shared" si="197"/>
        <v>#DIV/0!</v>
      </c>
      <c r="H529" s="45" t="e">
        <f t="shared" si="198"/>
        <v>#DIV/0!</v>
      </c>
      <c r="I529" s="45" t="e">
        <f t="shared" si="199"/>
        <v>#DIV/0!</v>
      </c>
      <c r="J529" s="44">
        <f>SUMIF('Rake Load'!C:C,B529,'Rake Load'!DK:DK)</f>
        <v>0</v>
      </c>
      <c r="K529" s="50">
        <f t="shared" si="200"/>
        <v>0</v>
      </c>
      <c r="L529" s="50" t="e">
        <f t="shared" si="201"/>
        <v>#DIV/0!</v>
      </c>
      <c r="M529" s="59" t="e">
        <f t="shared" si="202"/>
        <v>#DIV/0!</v>
      </c>
      <c r="N529" s="59" t="e">
        <f t="shared" si="203"/>
        <v>#DIV/0!</v>
      </c>
      <c r="O529" s="480">
        <f>SUMIF(C$2:C529,C529,D$2:D529)</f>
        <v>89</v>
      </c>
      <c r="P529" s="42">
        <f>SUMIF(C$2:C529,C529,F$2:F529)</f>
        <v>10.158333333333331</v>
      </c>
      <c r="Q529" s="46">
        <f t="shared" si="204"/>
        <v>0.1141385767790262</v>
      </c>
      <c r="R529" s="45">
        <f t="shared" si="205"/>
        <v>2</v>
      </c>
      <c r="S529" s="45">
        <f t="shared" si="206"/>
        <v>44</v>
      </c>
      <c r="T529" s="480">
        <f>SUM(D$2:D529)</f>
        <v>1165</v>
      </c>
      <c r="U529" s="47">
        <f>SUMIF(C$2:C529,C529,E$2:E529)</f>
        <v>315859.42600000004</v>
      </c>
      <c r="V529" s="47">
        <f>SUM(E$2:E529)</f>
        <v>4135631.2860000012</v>
      </c>
      <c r="W529" s="52">
        <f>SUM(F$2:F529)</f>
        <v>40857.731944444473</v>
      </c>
      <c r="X529" s="52">
        <f t="shared" si="207"/>
        <v>35.071014544587527</v>
      </c>
      <c r="Y529" s="45">
        <f t="shared" si="208"/>
        <v>1</v>
      </c>
      <c r="Z529" s="45">
        <f t="shared" si="209"/>
        <v>42</v>
      </c>
      <c r="AA529" s="47">
        <f>SUMIF('Rake Load'!C:C,Summary!B529,'Rake Load'!CA:CA)</f>
        <v>0</v>
      </c>
      <c r="AB529" s="47">
        <f>SUMIF(C$2:C529,C529,AA$2:AA529)</f>
        <v>30.520138888888884</v>
      </c>
      <c r="AC529" s="47">
        <f>SUM(AA$2:AA529)</f>
        <v>414.86111111113433</v>
      </c>
      <c r="AD529" s="52" t="e">
        <f t="shared" si="210"/>
        <v>#DIV/0!</v>
      </c>
      <c r="AE529" s="52">
        <f t="shared" si="211"/>
        <v>0.34292290886392002</v>
      </c>
      <c r="AF529" s="52">
        <f t="shared" si="212"/>
        <v>0.35610395803530842</v>
      </c>
      <c r="AG529" s="47">
        <f>SUMIF(Unloader!B:B,Summary!B529,Unloader!M:M)</f>
        <v>0</v>
      </c>
      <c r="AH529" s="47">
        <f>SUMIF(C$2:C529,C529,AG$2:AG529)</f>
        <v>452447</v>
      </c>
      <c r="AI529" s="47">
        <f>SUM(AG$2:AG529)</f>
        <v>5010888</v>
      </c>
      <c r="AJ529" s="49">
        <f>SUMIF(Unloader!B:B,Summary!B529,Unloader!W:W)</f>
        <v>0</v>
      </c>
      <c r="AK529" s="49">
        <f>SUMIF(Unloader!B:B,Summary!B529,Unloader!AD:AD)+SUMIF(Unloader!B:B,Summary!B529,Unloader!BR:BR)+SUMIF(Unloader!B:B,Summary!B529,Unloader!BN:BN)</f>
        <v>0</v>
      </c>
      <c r="AL529" s="49">
        <f>SUMIF(C$2:C529,C529,AJ$2:AJ529)</f>
        <v>10.556944444444445</v>
      </c>
      <c r="AM529" s="49">
        <f>SUMIF(C$2:C529,C529,AK$2:AK529)</f>
        <v>0.41736111111111113</v>
      </c>
      <c r="AN529" s="37">
        <f t="shared" si="213"/>
        <v>1859.2438874049722</v>
      </c>
      <c r="AO529" s="37">
        <f>SUM(AJ$2:AJ529)</f>
        <v>155.96458333333337</v>
      </c>
      <c r="AP529" s="37">
        <f>SUM(AK$2:AK529)</f>
        <v>13.888194444444437</v>
      </c>
      <c r="AQ529" s="37">
        <f t="shared" si="214"/>
        <v>1469.5404467471526</v>
      </c>
    </row>
    <row r="530" spans="1:43">
      <c r="A530" s="166">
        <f t="shared" si="216"/>
        <v>529</v>
      </c>
      <c r="B530" s="478">
        <f t="shared" si="216"/>
        <v>41162</v>
      </c>
      <c r="C530" s="42">
        <f t="shared" si="196"/>
        <v>9</v>
      </c>
      <c r="D530" s="170">
        <f>COUNTIF('Rake Load'!C:C,Summary!B530)</f>
        <v>0</v>
      </c>
      <c r="E530" s="170">
        <f>SUMIF('Rake Load'!C:C,B530,'Rake Load'!K:K)</f>
        <v>0</v>
      </c>
      <c r="F530" s="44">
        <f>SUMIF('Rake Load'!C:C,B530,'Rake Load'!AZ:AZ)</f>
        <v>0</v>
      </c>
      <c r="G530" s="44" t="e">
        <f t="shared" si="197"/>
        <v>#DIV/0!</v>
      </c>
      <c r="H530" s="45" t="e">
        <f t="shared" si="198"/>
        <v>#DIV/0!</v>
      </c>
      <c r="I530" s="45" t="e">
        <f t="shared" si="199"/>
        <v>#DIV/0!</v>
      </c>
      <c r="J530" s="44">
        <f>SUMIF('Rake Load'!C:C,B530,'Rake Load'!DK:DK)</f>
        <v>0</v>
      </c>
      <c r="K530" s="50">
        <f t="shared" si="200"/>
        <v>0</v>
      </c>
      <c r="L530" s="50" t="e">
        <f t="shared" si="201"/>
        <v>#DIV/0!</v>
      </c>
      <c r="M530" s="59" t="e">
        <f t="shared" si="202"/>
        <v>#DIV/0!</v>
      </c>
      <c r="N530" s="59" t="e">
        <f t="shared" si="203"/>
        <v>#DIV/0!</v>
      </c>
      <c r="O530" s="480">
        <f>SUMIF(C$2:C530,C530,D$2:D530)</f>
        <v>89</v>
      </c>
      <c r="P530" s="42">
        <f>SUMIF(C$2:C530,C530,F$2:F530)</f>
        <v>10.158333333333331</v>
      </c>
      <c r="Q530" s="46">
        <f t="shared" si="204"/>
        <v>0.1141385767790262</v>
      </c>
      <c r="R530" s="45">
        <f t="shared" si="205"/>
        <v>2</v>
      </c>
      <c r="S530" s="45">
        <f t="shared" si="206"/>
        <v>44</v>
      </c>
      <c r="T530" s="480">
        <f>SUM(D$2:D530)</f>
        <v>1165</v>
      </c>
      <c r="U530" s="47">
        <f>SUMIF(C$2:C530,C530,E$2:E530)</f>
        <v>315859.42600000004</v>
      </c>
      <c r="V530" s="47">
        <f>SUM(E$2:E530)</f>
        <v>4135631.2860000012</v>
      </c>
      <c r="W530" s="52">
        <f>SUM(F$2:F530)</f>
        <v>40857.731944444473</v>
      </c>
      <c r="X530" s="52">
        <f t="shared" si="207"/>
        <v>35.071014544587527</v>
      </c>
      <c r="Y530" s="45">
        <f t="shared" si="208"/>
        <v>1</v>
      </c>
      <c r="Z530" s="45">
        <f t="shared" si="209"/>
        <v>42</v>
      </c>
      <c r="AA530" s="47">
        <f>SUMIF('Rake Load'!C:C,Summary!B530,'Rake Load'!CA:CA)</f>
        <v>0</v>
      </c>
      <c r="AB530" s="47">
        <f>SUMIF(C$2:C530,C530,AA$2:AA530)</f>
        <v>30.520138888888884</v>
      </c>
      <c r="AC530" s="47">
        <f>SUM(AA$2:AA530)</f>
        <v>414.86111111113433</v>
      </c>
      <c r="AD530" s="52" t="e">
        <f t="shared" si="210"/>
        <v>#DIV/0!</v>
      </c>
      <c r="AE530" s="52">
        <f t="shared" si="211"/>
        <v>0.34292290886392002</v>
      </c>
      <c r="AF530" s="52">
        <f t="shared" si="212"/>
        <v>0.35610395803530842</v>
      </c>
      <c r="AG530" s="47">
        <f>SUMIF(Unloader!B:B,Summary!B530,Unloader!M:M)</f>
        <v>0</v>
      </c>
      <c r="AH530" s="47">
        <f>SUMIF(C$2:C530,C530,AG$2:AG530)</f>
        <v>452447</v>
      </c>
      <c r="AI530" s="47">
        <f>SUM(AG$2:AG530)</f>
        <v>5010888</v>
      </c>
      <c r="AJ530" s="49">
        <f>SUMIF(Unloader!B:B,Summary!B530,Unloader!W:W)</f>
        <v>0</v>
      </c>
      <c r="AK530" s="49">
        <f>SUMIF(Unloader!B:B,Summary!B530,Unloader!AD:AD)+SUMIF(Unloader!B:B,Summary!B530,Unloader!BR:BR)+SUMIF(Unloader!B:B,Summary!B530,Unloader!BN:BN)</f>
        <v>0</v>
      </c>
      <c r="AL530" s="49">
        <f>SUMIF(C$2:C530,C530,AJ$2:AJ530)</f>
        <v>10.556944444444445</v>
      </c>
      <c r="AM530" s="49">
        <f>SUMIF(C$2:C530,C530,AK$2:AK530)</f>
        <v>0.41736111111111113</v>
      </c>
      <c r="AN530" s="37">
        <f t="shared" si="213"/>
        <v>1859.2438874049722</v>
      </c>
      <c r="AO530" s="37">
        <f>SUM(AJ$2:AJ530)</f>
        <v>155.96458333333337</v>
      </c>
      <c r="AP530" s="37">
        <f>SUM(AK$2:AK530)</f>
        <v>13.888194444444437</v>
      </c>
      <c r="AQ530" s="37">
        <f t="shared" si="214"/>
        <v>1469.5404467471526</v>
      </c>
    </row>
    <row r="531" spans="1:43">
      <c r="A531" s="166">
        <f t="shared" si="216"/>
        <v>530</v>
      </c>
      <c r="B531" s="478">
        <f t="shared" si="216"/>
        <v>41163</v>
      </c>
      <c r="C531" s="42">
        <f t="shared" si="196"/>
        <v>9</v>
      </c>
      <c r="D531" s="170">
        <f>COUNTIF('Rake Load'!C:C,Summary!B531)</f>
        <v>0</v>
      </c>
      <c r="E531" s="170">
        <f>SUMIF('Rake Load'!C:C,B531,'Rake Load'!K:K)</f>
        <v>0</v>
      </c>
      <c r="F531" s="44">
        <f>SUMIF('Rake Load'!C:C,B531,'Rake Load'!AZ:AZ)</f>
        <v>0</v>
      </c>
      <c r="G531" s="44" t="e">
        <f t="shared" si="197"/>
        <v>#DIV/0!</v>
      </c>
      <c r="H531" s="45" t="e">
        <f t="shared" si="198"/>
        <v>#DIV/0!</v>
      </c>
      <c r="I531" s="45" t="e">
        <f t="shared" si="199"/>
        <v>#DIV/0!</v>
      </c>
      <c r="J531" s="44">
        <f>SUMIF('Rake Load'!C:C,B531,'Rake Load'!DK:DK)</f>
        <v>0</v>
      </c>
      <c r="K531" s="50">
        <f t="shared" si="200"/>
        <v>0</v>
      </c>
      <c r="L531" s="50" t="e">
        <f t="shared" si="201"/>
        <v>#DIV/0!</v>
      </c>
      <c r="M531" s="59" t="e">
        <f t="shared" si="202"/>
        <v>#DIV/0!</v>
      </c>
      <c r="N531" s="59" t="e">
        <f t="shared" si="203"/>
        <v>#DIV/0!</v>
      </c>
      <c r="O531" s="480">
        <f>SUMIF(C$2:C531,C531,D$2:D531)</f>
        <v>89</v>
      </c>
      <c r="P531" s="42">
        <f>SUMIF(C$2:C531,C531,F$2:F531)</f>
        <v>10.158333333333331</v>
      </c>
      <c r="Q531" s="46">
        <f t="shared" si="204"/>
        <v>0.1141385767790262</v>
      </c>
      <c r="R531" s="45">
        <f t="shared" si="205"/>
        <v>2</v>
      </c>
      <c r="S531" s="45">
        <f t="shared" si="206"/>
        <v>44</v>
      </c>
      <c r="T531" s="480">
        <f>SUM(D$2:D531)</f>
        <v>1165</v>
      </c>
      <c r="U531" s="47">
        <f>SUMIF(C$2:C531,C531,E$2:E531)</f>
        <v>315859.42600000004</v>
      </c>
      <c r="V531" s="47">
        <f>SUM(E$2:E531)</f>
        <v>4135631.2860000012</v>
      </c>
      <c r="W531" s="52">
        <f>SUM(F$2:F531)</f>
        <v>40857.731944444473</v>
      </c>
      <c r="X531" s="52">
        <f t="shared" si="207"/>
        <v>35.071014544587527</v>
      </c>
      <c r="Y531" s="45">
        <f t="shared" si="208"/>
        <v>1</v>
      </c>
      <c r="Z531" s="45">
        <f t="shared" si="209"/>
        <v>42</v>
      </c>
      <c r="AA531" s="47">
        <f>SUMIF('Rake Load'!C:C,Summary!B531,'Rake Load'!CA:CA)</f>
        <v>0</v>
      </c>
      <c r="AB531" s="47">
        <f>SUMIF(C$2:C531,C531,AA$2:AA531)</f>
        <v>30.520138888888884</v>
      </c>
      <c r="AC531" s="47">
        <f>SUM(AA$2:AA531)</f>
        <v>414.86111111113433</v>
      </c>
      <c r="AD531" s="52" t="e">
        <f t="shared" si="210"/>
        <v>#DIV/0!</v>
      </c>
      <c r="AE531" s="52">
        <f t="shared" si="211"/>
        <v>0.34292290886392002</v>
      </c>
      <c r="AF531" s="52">
        <f t="shared" si="212"/>
        <v>0.35610395803530842</v>
      </c>
      <c r="AG531" s="47">
        <f>SUMIF(Unloader!B:B,Summary!B531,Unloader!M:M)</f>
        <v>0</v>
      </c>
      <c r="AH531" s="47">
        <f>SUMIF(C$2:C531,C531,AG$2:AG531)</f>
        <v>452447</v>
      </c>
      <c r="AI531" s="47">
        <f>SUM(AG$2:AG531)</f>
        <v>5010888</v>
      </c>
      <c r="AJ531" s="49">
        <f>SUMIF(Unloader!B:B,Summary!B531,Unloader!W:W)</f>
        <v>0</v>
      </c>
      <c r="AK531" s="49">
        <f>SUMIF(Unloader!B:B,Summary!B531,Unloader!AD:AD)+SUMIF(Unloader!B:B,Summary!B531,Unloader!BR:BR)+SUMIF(Unloader!B:B,Summary!B531,Unloader!BN:BN)</f>
        <v>0</v>
      </c>
      <c r="AL531" s="49">
        <f>SUMIF(C$2:C531,C531,AJ$2:AJ531)</f>
        <v>10.556944444444445</v>
      </c>
      <c r="AM531" s="49">
        <f>SUMIF(C$2:C531,C531,AK$2:AK531)</f>
        <v>0.41736111111111113</v>
      </c>
      <c r="AN531" s="37">
        <f t="shared" si="213"/>
        <v>1859.2438874049722</v>
      </c>
      <c r="AO531" s="37">
        <f>SUM(AJ$2:AJ531)</f>
        <v>155.96458333333337</v>
      </c>
      <c r="AP531" s="37">
        <f>SUM(AK$2:AK531)</f>
        <v>13.888194444444437</v>
      </c>
      <c r="AQ531" s="37">
        <f t="shared" si="214"/>
        <v>1469.5404467471526</v>
      </c>
    </row>
    <row r="532" spans="1:43">
      <c r="A532" s="166">
        <f t="shared" si="216"/>
        <v>531</v>
      </c>
      <c r="B532" s="478">
        <f t="shared" si="216"/>
        <v>41164</v>
      </c>
      <c r="C532" s="42">
        <f t="shared" si="196"/>
        <v>9</v>
      </c>
      <c r="D532" s="170">
        <f>COUNTIF('Rake Load'!C:C,Summary!B532)</f>
        <v>0</v>
      </c>
      <c r="E532" s="170">
        <f>SUMIF('Rake Load'!C:C,B532,'Rake Load'!K:K)</f>
        <v>0</v>
      </c>
      <c r="F532" s="44">
        <f>SUMIF('Rake Load'!C:C,B532,'Rake Load'!AZ:AZ)</f>
        <v>0</v>
      </c>
      <c r="G532" s="44" t="e">
        <f t="shared" si="197"/>
        <v>#DIV/0!</v>
      </c>
      <c r="H532" s="45" t="e">
        <f t="shared" si="198"/>
        <v>#DIV/0!</v>
      </c>
      <c r="I532" s="45" t="e">
        <f t="shared" si="199"/>
        <v>#DIV/0!</v>
      </c>
      <c r="J532" s="44">
        <f>SUMIF('Rake Load'!C:C,B532,'Rake Load'!DK:DK)</f>
        <v>0</v>
      </c>
      <c r="K532" s="50">
        <f t="shared" si="200"/>
        <v>0</v>
      </c>
      <c r="L532" s="50" t="e">
        <f t="shared" si="201"/>
        <v>#DIV/0!</v>
      </c>
      <c r="M532" s="59" t="e">
        <f t="shared" si="202"/>
        <v>#DIV/0!</v>
      </c>
      <c r="N532" s="59" t="e">
        <f t="shared" si="203"/>
        <v>#DIV/0!</v>
      </c>
      <c r="O532" s="480">
        <f>SUMIF(C$2:C532,C532,D$2:D532)</f>
        <v>89</v>
      </c>
      <c r="P532" s="42">
        <f>SUMIF(C$2:C532,C532,F$2:F532)</f>
        <v>10.158333333333331</v>
      </c>
      <c r="Q532" s="46">
        <f t="shared" si="204"/>
        <v>0.1141385767790262</v>
      </c>
      <c r="R532" s="45">
        <f t="shared" si="205"/>
        <v>2</v>
      </c>
      <c r="S532" s="45">
        <f t="shared" si="206"/>
        <v>44</v>
      </c>
      <c r="T532" s="480">
        <f>SUM(D$2:D532)</f>
        <v>1165</v>
      </c>
      <c r="U532" s="47">
        <f>SUMIF(C$2:C532,C532,E$2:E532)</f>
        <v>315859.42600000004</v>
      </c>
      <c r="V532" s="47">
        <f>SUM(E$2:E532)</f>
        <v>4135631.2860000012</v>
      </c>
      <c r="W532" s="52">
        <f>SUM(F$2:F532)</f>
        <v>40857.731944444473</v>
      </c>
      <c r="X532" s="52">
        <f t="shared" si="207"/>
        <v>35.071014544587527</v>
      </c>
      <c r="Y532" s="45">
        <f t="shared" si="208"/>
        <v>1</v>
      </c>
      <c r="Z532" s="45">
        <f t="shared" si="209"/>
        <v>42</v>
      </c>
      <c r="AA532" s="47">
        <f>SUMIF('Rake Load'!C:C,Summary!B532,'Rake Load'!CA:CA)</f>
        <v>0</v>
      </c>
      <c r="AB532" s="47">
        <f>SUMIF(C$2:C532,C532,AA$2:AA532)</f>
        <v>30.520138888888884</v>
      </c>
      <c r="AC532" s="47">
        <f>SUM(AA$2:AA532)</f>
        <v>414.86111111113433</v>
      </c>
      <c r="AD532" s="52" t="e">
        <f t="shared" si="210"/>
        <v>#DIV/0!</v>
      </c>
      <c r="AE532" s="52">
        <f t="shared" si="211"/>
        <v>0.34292290886392002</v>
      </c>
      <c r="AF532" s="52">
        <f t="shared" si="212"/>
        <v>0.35610395803530842</v>
      </c>
      <c r="AG532" s="47">
        <f>SUMIF(Unloader!B:B,Summary!B532,Unloader!M:M)</f>
        <v>0</v>
      </c>
      <c r="AH532" s="47">
        <f>SUMIF(C$2:C532,C532,AG$2:AG532)</f>
        <v>452447</v>
      </c>
      <c r="AI532" s="47">
        <f>SUM(AG$2:AG532)</f>
        <v>5010888</v>
      </c>
      <c r="AJ532" s="49">
        <f>SUMIF(Unloader!B:B,Summary!B532,Unloader!W:W)</f>
        <v>0</v>
      </c>
      <c r="AK532" s="49">
        <f>SUMIF(Unloader!B:B,Summary!B532,Unloader!AD:AD)+SUMIF(Unloader!B:B,Summary!B532,Unloader!BR:BR)+SUMIF(Unloader!B:B,Summary!B532,Unloader!BN:BN)</f>
        <v>0</v>
      </c>
      <c r="AL532" s="49">
        <f>SUMIF(C$2:C532,C532,AJ$2:AJ532)</f>
        <v>10.556944444444445</v>
      </c>
      <c r="AM532" s="49">
        <f>SUMIF(C$2:C532,C532,AK$2:AK532)</f>
        <v>0.41736111111111113</v>
      </c>
      <c r="AN532" s="37">
        <f t="shared" si="213"/>
        <v>1859.2438874049722</v>
      </c>
      <c r="AO532" s="37">
        <f>SUM(AJ$2:AJ532)</f>
        <v>155.96458333333337</v>
      </c>
      <c r="AP532" s="37">
        <f>SUM(AK$2:AK532)</f>
        <v>13.888194444444437</v>
      </c>
      <c r="AQ532" s="37">
        <f t="shared" si="214"/>
        <v>1469.5404467471526</v>
      </c>
    </row>
    <row r="533" spans="1:43">
      <c r="A533" s="166">
        <f t="shared" si="216"/>
        <v>532</v>
      </c>
      <c r="B533" s="478">
        <f t="shared" si="216"/>
        <v>41165</v>
      </c>
      <c r="C533" s="42">
        <f t="shared" si="196"/>
        <v>9</v>
      </c>
      <c r="D533" s="170">
        <f>COUNTIF('Rake Load'!C:C,Summary!B533)</f>
        <v>0</v>
      </c>
      <c r="E533" s="170">
        <f>SUMIF('Rake Load'!C:C,B533,'Rake Load'!K:K)</f>
        <v>0</v>
      </c>
      <c r="F533" s="44">
        <f>SUMIF('Rake Load'!C:C,B533,'Rake Load'!AZ:AZ)</f>
        <v>0</v>
      </c>
      <c r="G533" s="44" t="e">
        <f t="shared" si="197"/>
        <v>#DIV/0!</v>
      </c>
      <c r="H533" s="45" t="e">
        <f t="shared" si="198"/>
        <v>#DIV/0!</v>
      </c>
      <c r="I533" s="45" t="e">
        <f t="shared" si="199"/>
        <v>#DIV/0!</v>
      </c>
      <c r="J533" s="44">
        <f>SUMIF('Rake Load'!C:C,B533,'Rake Load'!DK:DK)</f>
        <v>0</v>
      </c>
      <c r="K533" s="50">
        <f t="shared" si="200"/>
        <v>0</v>
      </c>
      <c r="L533" s="50" t="e">
        <f t="shared" si="201"/>
        <v>#DIV/0!</v>
      </c>
      <c r="M533" s="59" t="e">
        <f t="shared" si="202"/>
        <v>#DIV/0!</v>
      </c>
      <c r="N533" s="59" t="e">
        <f t="shared" si="203"/>
        <v>#DIV/0!</v>
      </c>
      <c r="O533" s="480">
        <f>SUMIF(C$2:C533,C533,D$2:D533)</f>
        <v>89</v>
      </c>
      <c r="P533" s="42">
        <f>SUMIF(C$2:C533,C533,F$2:F533)</f>
        <v>10.158333333333331</v>
      </c>
      <c r="Q533" s="46">
        <f t="shared" si="204"/>
        <v>0.1141385767790262</v>
      </c>
      <c r="R533" s="45">
        <f t="shared" si="205"/>
        <v>2</v>
      </c>
      <c r="S533" s="45">
        <f t="shared" si="206"/>
        <v>44</v>
      </c>
      <c r="T533" s="480">
        <f>SUM(D$2:D533)</f>
        <v>1165</v>
      </c>
      <c r="U533" s="47">
        <f>SUMIF(C$2:C533,C533,E$2:E533)</f>
        <v>315859.42600000004</v>
      </c>
      <c r="V533" s="47">
        <f>SUM(E$2:E533)</f>
        <v>4135631.2860000012</v>
      </c>
      <c r="W533" s="52">
        <f>SUM(F$2:F533)</f>
        <v>40857.731944444473</v>
      </c>
      <c r="X533" s="52">
        <f t="shared" si="207"/>
        <v>35.071014544587527</v>
      </c>
      <c r="Y533" s="45">
        <f t="shared" si="208"/>
        <v>1</v>
      </c>
      <c r="Z533" s="45">
        <f t="shared" si="209"/>
        <v>42</v>
      </c>
      <c r="AA533" s="47">
        <f>SUMIF('Rake Load'!C:C,Summary!B533,'Rake Load'!CA:CA)</f>
        <v>0</v>
      </c>
      <c r="AB533" s="47">
        <f>SUMIF(C$2:C533,C533,AA$2:AA533)</f>
        <v>30.520138888888884</v>
      </c>
      <c r="AC533" s="47">
        <f>SUM(AA$2:AA533)</f>
        <v>414.86111111113433</v>
      </c>
      <c r="AD533" s="52" t="e">
        <f t="shared" si="210"/>
        <v>#DIV/0!</v>
      </c>
      <c r="AE533" s="52">
        <f t="shared" si="211"/>
        <v>0.34292290886392002</v>
      </c>
      <c r="AF533" s="52">
        <f t="shared" si="212"/>
        <v>0.35610395803530842</v>
      </c>
      <c r="AG533" s="47">
        <f>SUMIF(Unloader!B:B,Summary!B533,Unloader!M:M)</f>
        <v>0</v>
      </c>
      <c r="AH533" s="47">
        <f>SUMIF(C$2:C533,C533,AG$2:AG533)</f>
        <v>452447</v>
      </c>
      <c r="AI533" s="47">
        <f>SUM(AG$2:AG533)</f>
        <v>5010888</v>
      </c>
      <c r="AJ533" s="49">
        <f>SUMIF(Unloader!B:B,Summary!B533,Unloader!W:W)</f>
        <v>0</v>
      </c>
      <c r="AK533" s="49">
        <f>SUMIF(Unloader!B:B,Summary!B533,Unloader!AD:AD)+SUMIF(Unloader!B:B,Summary!B533,Unloader!BR:BR)+SUMIF(Unloader!B:B,Summary!B533,Unloader!BN:BN)</f>
        <v>0</v>
      </c>
      <c r="AL533" s="49">
        <f>SUMIF(C$2:C533,C533,AJ$2:AJ533)</f>
        <v>10.556944444444445</v>
      </c>
      <c r="AM533" s="49">
        <f>SUMIF(C$2:C533,C533,AK$2:AK533)</f>
        <v>0.41736111111111113</v>
      </c>
      <c r="AN533" s="37">
        <f t="shared" si="213"/>
        <v>1859.2438874049722</v>
      </c>
      <c r="AO533" s="37">
        <f>SUM(AJ$2:AJ533)</f>
        <v>155.96458333333337</v>
      </c>
      <c r="AP533" s="37">
        <f>SUM(AK$2:AK533)</f>
        <v>13.888194444444437</v>
      </c>
      <c r="AQ533" s="37">
        <f t="shared" si="214"/>
        <v>1469.5404467471526</v>
      </c>
    </row>
    <row r="534" spans="1:43">
      <c r="A534" s="166">
        <f t="shared" si="216"/>
        <v>533</v>
      </c>
      <c r="B534" s="478">
        <f t="shared" si="216"/>
        <v>41166</v>
      </c>
      <c r="C534" s="42">
        <f t="shared" si="196"/>
        <v>9</v>
      </c>
      <c r="D534" s="170">
        <f>COUNTIF('Rake Load'!C:C,Summary!B534)</f>
        <v>0</v>
      </c>
      <c r="E534" s="170">
        <f>SUMIF('Rake Load'!C:C,B534,'Rake Load'!K:K)</f>
        <v>0</v>
      </c>
      <c r="F534" s="44">
        <f>SUMIF('Rake Load'!C:C,B534,'Rake Load'!AZ:AZ)</f>
        <v>0</v>
      </c>
      <c r="G534" s="44" t="e">
        <f t="shared" si="197"/>
        <v>#DIV/0!</v>
      </c>
      <c r="H534" s="45" t="e">
        <f t="shared" si="198"/>
        <v>#DIV/0!</v>
      </c>
      <c r="I534" s="45" t="e">
        <f t="shared" si="199"/>
        <v>#DIV/0!</v>
      </c>
      <c r="J534" s="44">
        <f>SUMIF('Rake Load'!C:C,B534,'Rake Load'!DK:DK)</f>
        <v>0</v>
      </c>
      <c r="K534" s="50">
        <f t="shared" si="200"/>
        <v>0</v>
      </c>
      <c r="L534" s="50" t="e">
        <f t="shared" si="201"/>
        <v>#DIV/0!</v>
      </c>
      <c r="M534" s="59" t="e">
        <f t="shared" si="202"/>
        <v>#DIV/0!</v>
      </c>
      <c r="N534" s="59" t="e">
        <f t="shared" si="203"/>
        <v>#DIV/0!</v>
      </c>
      <c r="O534" s="480">
        <f>SUMIF(C$2:C534,C534,D$2:D534)</f>
        <v>89</v>
      </c>
      <c r="P534" s="42">
        <f>SUMIF(C$2:C534,C534,F$2:F534)</f>
        <v>10.158333333333331</v>
      </c>
      <c r="Q534" s="46">
        <f t="shared" si="204"/>
        <v>0.1141385767790262</v>
      </c>
      <c r="R534" s="45">
        <f t="shared" si="205"/>
        <v>2</v>
      </c>
      <c r="S534" s="45">
        <f t="shared" si="206"/>
        <v>44</v>
      </c>
      <c r="T534" s="480">
        <f>SUM(D$2:D534)</f>
        <v>1165</v>
      </c>
      <c r="U534" s="47">
        <f>SUMIF(C$2:C534,C534,E$2:E534)</f>
        <v>315859.42600000004</v>
      </c>
      <c r="V534" s="47">
        <f>SUM(E$2:E534)</f>
        <v>4135631.2860000012</v>
      </c>
      <c r="W534" s="52">
        <f>SUM(F$2:F534)</f>
        <v>40857.731944444473</v>
      </c>
      <c r="X534" s="52">
        <f t="shared" si="207"/>
        <v>35.071014544587527</v>
      </c>
      <c r="Y534" s="45">
        <f t="shared" si="208"/>
        <v>1</v>
      </c>
      <c r="Z534" s="45">
        <f t="shared" si="209"/>
        <v>42</v>
      </c>
      <c r="AA534" s="47">
        <f>SUMIF('Rake Load'!C:C,Summary!B534,'Rake Load'!CA:CA)</f>
        <v>0</v>
      </c>
      <c r="AB534" s="47">
        <f>SUMIF(C$2:C534,C534,AA$2:AA534)</f>
        <v>30.520138888888884</v>
      </c>
      <c r="AC534" s="47">
        <f>SUM(AA$2:AA534)</f>
        <v>414.86111111113433</v>
      </c>
      <c r="AD534" s="52" t="e">
        <f t="shared" si="210"/>
        <v>#DIV/0!</v>
      </c>
      <c r="AE534" s="52">
        <f t="shared" si="211"/>
        <v>0.34292290886392002</v>
      </c>
      <c r="AF534" s="52">
        <f t="shared" si="212"/>
        <v>0.35610395803530842</v>
      </c>
      <c r="AG534" s="47">
        <f>SUMIF(Unloader!B:B,Summary!B534,Unloader!M:M)</f>
        <v>0</v>
      </c>
      <c r="AH534" s="47">
        <f>SUMIF(C$2:C534,C534,AG$2:AG534)</f>
        <v>452447</v>
      </c>
      <c r="AI534" s="47">
        <f>SUM(AG$2:AG534)</f>
        <v>5010888</v>
      </c>
      <c r="AJ534" s="49">
        <f>SUMIF(Unloader!B:B,Summary!B534,Unloader!W:W)</f>
        <v>0</v>
      </c>
      <c r="AK534" s="49">
        <f>SUMIF(Unloader!B:B,Summary!B534,Unloader!AD:AD)+SUMIF(Unloader!B:B,Summary!B534,Unloader!BR:BR)+SUMIF(Unloader!B:B,Summary!B534,Unloader!BN:BN)</f>
        <v>0</v>
      </c>
      <c r="AL534" s="49">
        <f>SUMIF(C$2:C534,C534,AJ$2:AJ534)</f>
        <v>10.556944444444445</v>
      </c>
      <c r="AM534" s="49">
        <f>SUMIF(C$2:C534,C534,AK$2:AK534)</f>
        <v>0.41736111111111113</v>
      </c>
      <c r="AN534" s="37">
        <f t="shared" si="213"/>
        <v>1859.2438874049722</v>
      </c>
      <c r="AO534" s="37">
        <f>SUM(AJ$2:AJ534)</f>
        <v>155.96458333333337</v>
      </c>
      <c r="AP534" s="37">
        <f>SUM(AK$2:AK534)</f>
        <v>13.888194444444437</v>
      </c>
      <c r="AQ534" s="37">
        <f t="shared" si="214"/>
        <v>1469.5404467471526</v>
      </c>
    </row>
    <row r="535" spans="1:43">
      <c r="A535" s="166">
        <f t="shared" si="216"/>
        <v>534</v>
      </c>
      <c r="B535" s="478">
        <f t="shared" si="216"/>
        <v>41167</v>
      </c>
      <c r="C535" s="42">
        <f t="shared" si="196"/>
        <v>9</v>
      </c>
      <c r="D535" s="170">
        <f>COUNTIF('Rake Load'!C:C,Summary!B535)</f>
        <v>0</v>
      </c>
      <c r="E535" s="170">
        <f>SUMIF('Rake Load'!C:C,B535,'Rake Load'!K:K)</f>
        <v>0</v>
      </c>
      <c r="F535" s="44">
        <f>SUMIF('Rake Load'!C:C,B535,'Rake Load'!AZ:AZ)</f>
        <v>0</v>
      </c>
      <c r="G535" s="44" t="e">
        <f t="shared" si="197"/>
        <v>#DIV/0!</v>
      </c>
      <c r="H535" s="45" t="e">
        <f t="shared" si="198"/>
        <v>#DIV/0!</v>
      </c>
      <c r="I535" s="45" t="e">
        <f t="shared" si="199"/>
        <v>#DIV/0!</v>
      </c>
      <c r="J535" s="44">
        <f>SUMIF('Rake Load'!C:C,B535,'Rake Load'!DK:DK)</f>
        <v>0</v>
      </c>
      <c r="K535" s="50">
        <f t="shared" si="200"/>
        <v>0</v>
      </c>
      <c r="L535" s="50" t="e">
        <f t="shared" si="201"/>
        <v>#DIV/0!</v>
      </c>
      <c r="M535" s="59" t="e">
        <f t="shared" si="202"/>
        <v>#DIV/0!</v>
      </c>
      <c r="N535" s="59" t="e">
        <f t="shared" si="203"/>
        <v>#DIV/0!</v>
      </c>
      <c r="O535" s="480">
        <f>SUMIF(C$2:C535,C535,D$2:D535)</f>
        <v>89</v>
      </c>
      <c r="P535" s="42">
        <f>SUMIF(C$2:C535,C535,F$2:F535)</f>
        <v>10.158333333333331</v>
      </c>
      <c r="Q535" s="46">
        <f t="shared" si="204"/>
        <v>0.1141385767790262</v>
      </c>
      <c r="R535" s="45">
        <f t="shared" si="205"/>
        <v>2</v>
      </c>
      <c r="S535" s="45">
        <f t="shared" si="206"/>
        <v>44</v>
      </c>
      <c r="T535" s="480">
        <f>SUM(D$2:D535)</f>
        <v>1165</v>
      </c>
      <c r="U535" s="47">
        <f>SUMIF(C$2:C535,C535,E$2:E535)</f>
        <v>315859.42600000004</v>
      </c>
      <c r="V535" s="47">
        <f>SUM(E$2:E535)</f>
        <v>4135631.2860000012</v>
      </c>
      <c r="W535" s="52">
        <f>SUM(F$2:F535)</f>
        <v>40857.731944444473</v>
      </c>
      <c r="X535" s="52">
        <f t="shared" si="207"/>
        <v>35.071014544587527</v>
      </c>
      <c r="Y535" s="45">
        <f t="shared" si="208"/>
        <v>1</v>
      </c>
      <c r="Z535" s="45">
        <f t="shared" si="209"/>
        <v>42</v>
      </c>
      <c r="AA535" s="47">
        <f>SUMIF('Rake Load'!C:C,Summary!B535,'Rake Load'!CA:CA)</f>
        <v>0</v>
      </c>
      <c r="AB535" s="47">
        <f>SUMIF(C$2:C535,C535,AA$2:AA535)</f>
        <v>30.520138888888884</v>
      </c>
      <c r="AC535" s="47">
        <f>SUM(AA$2:AA535)</f>
        <v>414.86111111113433</v>
      </c>
      <c r="AD535" s="52" t="e">
        <f t="shared" si="210"/>
        <v>#DIV/0!</v>
      </c>
      <c r="AE535" s="52">
        <f t="shared" si="211"/>
        <v>0.34292290886392002</v>
      </c>
      <c r="AF535" s="52">
        <f t="shared" si="212"/>
        <v>0.35610395803530842</v>
      </c>
      <c r="AG535" s="47">
        <f>SUMIF(Unloader!B:B,Summary!B535,Unloader!M:M)</f>
        <v>0</v>
      </c>
      <c r="AH535" s="47">
        <f>SUMIF(C$2:C535,C535,AG$2:AG535)</f>
        <v>452447</v>
      </c>
      <c r="AI535" s="47">
        <f>SUM(AG$2:AG535)</f>
        <v>5010888</v>
      </c>
      <c r="AJ535" s="49">
        <f>SUMIF(Unloader!B:B,Summary!B535,Unloader!W:W)</f>
        <v>0</v>
      </c>
      <c r="AK535" s="49">
        <f>SUMIF(Unloader!B:B,Summary!B535,Unloader!AD:AD)+SUMIF(Unloader!B:B,Summary!B535,Unloader!BR:BR)+SUMIF(Unloader!B:B,Summary!B535,Unloader!BN:BN)</f>
        <v>0</v>
      </c>
      <c r="AL535" s="49">
        <f>SUMIF(C$2:C535,C535,AJ$2:AJ535)</f>
        <v>10.556944444444445</v>
      </c>
      <c r="AM535" s="49">
        <f>SUMIF(C$2:C535,C535,AK$2:AK535)</f>
        <v>0.41736111111111113</v>
      </c>
      <c r="AN535" s="37">
        <f t="shared" si="213"/>
        <v>1859.2438874049722</v>
      </c>
      <c r="AO535" s="37">
        <f>SUM(AJ$2:AJ535)</f>
        <v>155.96458333333337</v>
      </c>
      <c r="AP535" s="37">
        <f>SUM(AK$2:AK535)</f>
        <v>13.888194444444437</v>
      </c>
      <c r="AQ535" s="37">
        <f t="shared" si="214"/>
        <v>1469.5404467471526</v>
      </c>
    </row>
    <row r="536" spans="1:43">
      <c r="A536" s="166">
        <f t="shared" ref="A536:B551" si="217">A535+1</f>
        <v>535</v>
      </c>
      <c r="B536" s="478">
        <f t="shared" si="217"/>
        <v>41168</v>
      </c>
      <c r="C536" s="42">
        <f t="shared" si="196"/>
        <v>9</v>
      </c>
      <c r="D536" s="170">
        <f>COUNTIF('Rake Load'!C:C,Summary!B536)</f>
        <v>0</v>
      </c>
      <c r="E536" s="170">
        <f>SUMIF('Rake Load'!C:C,B536,'Rake Load'!K:K)</f>
        <v>0</v>
      </c>
      <c r="F536" s="44">
        <f>SUMIF('Rake Load'!C:C,B536,'Rake Load'!AZ:AZ)</f>
        <v>0</v>
      </c>
      <c r="G536" s="44" t="e">
        <f t="shared" si="197"/>
        <v>#DIV/0!</v>
      </c>
      <c r="H536" s="45" t="e">
        <f t="shared" si="198"/>
        <v>#DIV/0!</v>
      </c>
      <c r="I536" s="45" t="e">
        <f t="shared" si="199"/>
        <v>#DIV/0!</v>
      </c>
      <c r="J536" s="44">
        <f>SUMIF('Rake Load'!C:C,B536,'Rake Load'!DK:DK)</f>
        <v>0</v>
      </c>
      <c r="K536" s="50">
        <f t="shared" si="200"/>
        <v>0</v>
      </c>
      <c r="L536" s="50" t="e">
        <f t="shared" si="201"/>
        <v>#DIV/0!</v>
      </c>
      <c r="M536" s="59" t="e">
        <f t="shared" si="202"/>
        <v>#DIV/0!</v>
      </c>
      <c r="N536" s="59" t="e">
        <f t="shared" si="203"/>
        <v>#DIV/0!</v>
      </c>
      <c r="O536" s="480">
        <f>SUMIF(C$2:C536,C536,D$2:D536)</f>
        <v>89</v>
      </c>
      <c r="P536" s="42">
        <f>SUMIF(C$2:C536,C536,F$2:F536)</f>
        <v>10.158333333333331</v>
      </c>
      <c r="Q536" s="46">
        <f t="shared" si="204"/>
        <v>0.1141385767790262</v>
      </c>
      <c r="R536" s="45">
        <f t="shared" si="205"/>
        <v>2</v>
      </c>
      <c r="S536" s="45">
        <f t="shared" si="206"/>
        <v>44</v>
      </c>
      <c r="T536" s="480">
        <f>SUM(D$2:D536)</f>
        <v>1165</v>
      </c>
      <c r="U536" s="47">
        <f>SUMIF(C$2:C536,C536,E$2:E536)</f>
        <v>315859.42600000004</v>
      </c>
      <c r="V536" s="47">
        <f>SUM(E$2:E536)</f>
        <v>4135631.2860000012</v>
      </c>
      <c r="W536" s="52">
        <f>SUM(F$2:F536)</f>
        <v>40857.731944444473</v>
      </c>
      <c r="X536" s="52">
        <f t="shared" si="207"/>
        <v>35.071014544587527</v>
      </c>
      <c r="Y536" s="45">
        <f t="shared" si="208"/>
        <v>1</v>
      </c>
      <c r="Z536" s="45">
        <f t="shared" si="209"/>
        <v>42</v>
      </c>
      <c r="AA536" s="47">
        <f>SUMIF('Rake Load'!C:C,Summary!B536,'Rake Load'!CA:CA)</f>
        <v>0</v>
      </c>
      <c r="AB536" s="47">
        <f>SUMIF(C$2:C536,C536,AA$2:AA536)</f>
        <v>30.520138888888884</v>
      </c>
      <c r="AC536" s="47">
        <f>SUM(AA$2:AA536)</f>
        <v>414.86111111113433</v>
      </c>
      <c r="AD536" s="52" t="e">
        <f t="shared" si="210"/>
        <v>#DIV/0!</v>
      </c>
      <c r="AE536" s="52">
        <f t="shared" si="211"/>
        <v>0.34292290886392002</v>
      </c>
      <c r="AF536" s="52">
        <f t="shared" si="212"/>
        <v>0.35610395803530842</v>
      </c>
      <c r="AG536" s="47">
        <f>SUMIF(Unloader!B:B,Summary!B536,Unloader!M:M)</f>
        <v>0</v>
      </c>
      <c r="AH536" s="47">
        <f>SUMIF(C$2:C536,C536,AG$2:AG536)</f>
        <v>452447</v>
      </c>
      <c r="AI536" s="47">
        <f>SUM(AG$2:AG536)</f>
        <v>5010888</v>
      </c>
      <c r="AJ536" s="49">
        <f>SUMIF(Unloader!B:B,Summary!B536,Unloader!W:W)</f>
        <v>0</v>
      </c>
      <c r="AK536" s="49">
        <f>SUMIF(Unloader!B:B,Summary!B536,Unloader!AD:AD)+SUMIF(Unloader!B:B,Summary!B536,Unloader!BR:BR)+SUMIF(Unloader!B:B,Summary!B536,Unloader!BN:BN)</f>
        <v>0</v>
      </c>
      <c r="AL536" s="49">
        <f>SUMIF(C$2:C536,C536,AJ$2:AJ536)</f>
        <v>10.556944444444445</v>
      </c>
      <c r="AM536" s="49">
        <f>SUMIF(C$2:C536,C536,AK$2:AK536)</f>
        <v>0.41736111111111113</v>
      </c>
      <c r="AN536" s="37">
        <f t="shared" si="213"/>
        <v>1859.2438874049722</v>
      </c>
      <c r="AO536" s="37">
        <f>SUM(AJ$2:AJ536)</f>
        <v>155.96458333333337</v>
      </c>
      <c r="AP536" s="37">
        <f>SUM(AK$2:AK536)</f>
        <v>13.888194444444437</v>
      </c>
      <c r="AQ536" s="37">
        <f t="shared" si="214"/>
        <v>1469.5404467471526</v>
      </c>
    </row>
    <row r="537" spans="1:43">
      <c r="A537" s="166">
        <f t="shared" si="217"/>
        <v>536</v>
      </c>
      <c r="B537" s="478">
        <f t="shared" si="217"/>
        <v>41169</v>
      </c>
      <c r="C537" s="42">
        <f t="shared" si="196"/>
        <v>9</v>
      </c>
      <c r="D537" s="170">
        <f>COUNTIF('Rake Load'!C:C,Summary!B537)</f>
        <v>0</v>
      </c>
      <c r="E537" s="170">
        <f>SUMIF('Rake Load'!C:C,B537,'Rake Load'!K:K)</f>
        <v>0</v>
      </c>
      <c r="F537" s="44">
        <f>SUMIF('Rake Load'!C:C,B537,'Rake Load'!AZ:AZ)</f>
        <v>0</v>
      </c>
      <c r="G537" s="44" t="e">
        <f t="shared" si="197"/>
        <v>#DIV/0!</v>
      </c>
      <c r="H537" s="45" t="e">
        <f t="shared" si="198"/>
        <v>#DIV/0!</v>
      </c>
      <c r="I537" s="45" t="e">
        <f t="shared" si="199"/>
        <v>#DIV/0!</v>
      </c>
      <c r="J537" s="44">
        <f>SUMIF('Rake Load'!C:C,B537,'Rake Load'!DK:DK)</f>
        <v>0</v>
      </c>
      <c r="K537" s="50">
        <f t="shared" si="200"/>
        <v>0</v>
      </c>
      <c r="L537" s="50" t="e">
        <f t="shared" si="201"/>
        <v>#DIV/0!</v>
      </c>
      <c r="M537" s="59" t="e">
        <f t="shared" si="202"/>
        <v>#DIV/0!</v>
      </c>
      <c r="N537" s="59" t="e">
        <f t="shared" si="203"/>
        <v>#DIV/0!</v>
      </c>
      <c r="O537" s="480">
        <f>SUMIF(C$2:C537,C537,D$2:D537)</f>
        <v>89</v>
      </c>
      <c r="P537" s="42">
        <f>SUMIF(C$2:C537,C537,F$2:F537)</f>
        <v>10.158333333333331</v>
      </c>
      <c r="Q537" s="46">
        <f t="shared" si="204"/>
        <v>0.1141385767790262</v>
      </c>
      <c r="R537" s="45">
        <f t="shared" si="205"/>
        <v>2</v>
      </c>
      <c r="S537" s="45">
        <f t="shared" si="206"/>
        <v>44</v>
      </c>
      <c r="T537" s="480">
        <f>SUM(D$2:D537)</f>
        <v>1165</v>
      </c>
      <c r="U537" s="47">
        <f>SUMIF(C$2:C537,C537,E$2:E537)</f>
        <v>315859.42600000004</v>
      </c>
      <c r="V537" s="47">
        <f>SUM(E$2:E537)</f>
        <v>4135631.2860000012</v>
      </c>
      <c r="W537" s="52">
        <f>SUM(F$2:F537)</f>
        <v>40857.731944444473</v>
      </c>
      <c r="X537" s="52">
        <f t="shared" si="207"/>
        <v>35.071014544587527</v>
      </c>
      <c r="Y537" s="45">
        <f t="shared" si="208"/>
        <v>1</v>
      </c>
      <c r="Z537" s="45">
        <f t="shared" si="209"/>
        <v>42</v>
      </c>
      <c r="AA537" s="47">
        <f>SUMIF('Rake Load'!C:C,Summary!B537,'Rake Load'!CA:CA)</f>
        <v>0</v>
      </c>
      <c r="AB537" s="47">
        <f>SUMIF(C$2:C537,C537,AA$2:AA537)</f>
        <v>30.520138888888884</v>
      </c>
      <c r="AC537" s="47">
        <f>SUM(AA$2:AA537)</f>
        <v>414.86111111113433</v>
      </c>
      <c r="AD537" s="52" t="e">
        <f t="shared" si="210"/>
        <v>#DIV/0!</v>
      </c>
      <c r="AE537" s="52">
        <f t="shared" si="211"/>
        <v>0.34292290886392002</v>
      </c>
      <c r="AF537" s="52">
        <f t="shared" si="212"/>
        <v>0.35610395803530842</v>
      </c>
      <c r="AG537" s="47">
        <f>SUMIF(Unloader!B:B,Summary!B537,Unloader!M:M)</f>
        <v>0</v>
      </c>
      <c r="AH537" s="47">
        <f>SUMIF(C$2:C537,C537,AG$2:AG537)</f>
        <v>452447</v>
      </c>
      <c r="AI537" s="47">
        <f>SUM(AG$2:AG537)</f>
        <v>5010888</v>
      </c>
      <c r="AJ537" s="49">
        <f>SUMIF(Unloader!B:B,Summary!B537,Unloader!W:W)</f>
        <v>0</v>
      </c>
      <c r="AK537" s="49">
        <f>SUMIF(Unloader!B:B,Summary!B537,Unloader!AD:AD)+SUMIF(Unloader!B:B,Summary!B537,Unloader!BR:BR)+SUMIF(Unloader!B:B,Summary!B537,Unloader!BN:BN)</f>
        <v>0</v>
      </c>
      <c r="AL537" s="49">
        <f>SUMIF(C$2:C537,C537,AJ$2:AJ537)</f>
        <v>10.556944444444445</v>
      </c>
      <c r="AM537" s="49">
        <f>SUMIF(C$2:C537,C537,AK$2:AK537)</f>
        <v>0.41736111111111113</v>
      </c>
      <c r="AN537" s="37">
        <f t="shared" si="213"/>
        <v>1859.2438874049722</v>
      </c>
      <c r="AO537" s="37">
        <f>SUM(AJ$2:AJ537)</f>
        <v>155.96458333333337</v>
      </c>
      <c r="AP537" s="37">
        <f>SUM(AK$2:AK537)</f>
        <v>13.888194444444437</v>
      </c>
      <c r="AQ537" s="37">
        <f t="shared" si="214"/>
        <v>1469.5404467471526</v>
      </c>
    </row>
    <row r="538" spans="1:43">
      <c r="A538" s="166">
        <f t="shared" si="217"/>
        <v>537</v>
      </c>
      <c r="B538" s="478">
        <f t="shared" si="217"/>
        <v>41170</v>
      </c>
      <c r="C538" s="42">
        <f t="shared" si="196"/>
        <v>9</v>
      </c>
      <c r="D538" s="170">
        <f>COUNTIF('Rake Load'!C:C,Summary!B538)</f>
        <v>0</v>
      </c>
      <c r="E538" s="170">
        <f>SUMIF('Rake Load'!C:C,B538,'Rake Load'!K:K)</f>
        <v>0</v>
      </c>
      <c r="F538" s="44">
        <f>SUMIF('Rake Load'!C:C,B538,'Rake Load'!AZ:AZ)</f>
        <v>0</v>
      </c>
      <c r="G538" s="44" t="e">
        <f t="shared" si="197"/>
        <v>#DIV/0!</v>
      </c>
      <c r="H538" s="45" t="e">
        <f t="shared" si="198"/>
        <v>#DIV/0!</v>
      </c>
      <c r="I538" s="45" t="e">
        <f t="shared" si="199"/>
        <v>#DIV/0!</v>
      </c>
      <c r="J538" s="44">
        <f>SUMIF('Rake Load'!C:C,B538,'Rake Load'!DK:DK)</f>
        <v>0</v>
      </c>
      <c r="K538" s="50">
        <f t="shared" si="200"/>
        <v>0</v>
      </c>
      <c r="L538" s="50" t="e">
        <f t="shared" si="201"/>
        <v>#DIV/0!</v>
      </c>
      <c r="M538" s="59" t="e">
        <f t="shared" si="202"/>
        <v>#DIV/0!</v>
      </c>
      <c r="N538" s="59" t="e">
        <f t="shared" si="203"/>
        <v>#DIV/0!</v>
      </c>
      <c r="O538" s="480">
        <f>SUMIF(C$2:C538,C538,D$2:D538)</f>
        <v>89</v>
      </c>
      <c r="P538" s="42">
        <f>SUMIF(C$2:C538,C538,F$2:F538)</f>
        <v>10.158333333333331</v>
      </c>
      <c r="Q538" s="46">
        <f t="shared" si="204"/>
        <v>0.1141385767790262</v>
      </c>
      <c r="R538" s="45">
        <f t="shared" si="205"/>
        <v>2</v>
      </c>
      <c r="S538" s="45">
        <f t="shared" si="206"/>
        <v>44</v>
      </c>
      <c r="T538" s="480">
        <f>SUM(D$2:D538)</f>
        <v>1165</v>
      </c>
      <c r="U538" s="47">
        <f>SUMIF(C$2:C538,C538,E$2:E538)</f>
        <v>315859.42600000004</v>
      </c>
      <c r="V538" s="47">
        <f>SUM(E$2:E538)</f>
        <v>4135631.2860000012</v>
      </c>
      <c r="W538" s="52">
        <f>SUM(F$2:F538)</f>
        <v>40857.731944444473</v>
      </c>
      <c r="X538" s="52">
        <f t="shared" si="207"/>
        <v>35.071014544587527</v>
      </c>
      <c r="Y538" s="45">
        <f t="shared" si="208"/>
        <v>1</v>
      </c>
      <c r="Z538" s="45">
        <f t="shared" si="209"/>
        <v>42</v>
      </c>
      <c r="AA538" s="47">
        <f>SUMIF('Rake Load'!C:C,Summary!B538,'Rake Load'!CA:CA)</f>
        <v>0</v>
      </c>
      <c r="AB538" s="47">
        <f>SUMIF(C$2:C538,C538,AA$2:AA538)</f>
        <v>30.520138888888884</v>
      </c>
      <c r="AC538" s="47">
        <f>SUM(AA$2:AA538)</f>
        <v>414.86111111113433</v>
      </c>
      <c r="AD538" s="52" t="e">
        <f t="shared" si="210"/>
        <v>#DIV/0!</v>
      </c>
      <c r="AE538" s="52">
        <f t="shared" si="211"/>
        <v>0.34292290886392002</v>
      </c>
      <c r="AF538" s="52">
        <f t="shared" si="212"/>
        <v>0.35610395803530842</v>
      </c>
      <c r="AG538" s="47">
        <f>SUMIF(Unloader!B:B,Summary!B538,Unloader!M:M)</f>
        <v>0</v>
      </c>
      <c r="AH538" s="47">
        <f>SUMIF(C$2:C538,C538,AG$2:AG538)</f>
        <v>452447</v>
      </c>
      <c r="AI538" s="47">
        <f>SUM(AG$2:AG538)</f>
        <v>5010888</v>
      </c>
      <c r="AJ538" s="49">
        <f>SUMIF(Unloader!B:B,Summary!B538,Unloader!W:W)</f>
        <v>0</v>
      </c>
      <c r="AK538" s="49">
        <f>SUMIF(Unloader!B:B,Summary!B538,Unloader!AD:AD)+SUMIF(Unloader!B:B,Summary!B538,Unloader!BR:BR)+SUMIF(Unloader!B:B,Summary!B538,Unloader!BN:BN)</f>
        <v>0</v>
      </c>
      <c r="AL538" s="49">
        <f>SUMIF(C$2:C538,C538,AJ$2:AJ538)</f>
        <v>10.556944444444445</v>
      </c>
      <c r="AM538" s="49">
        <f>SUMIF(C$2:C538,C538,AK$2:AK538)</f>
        <v>0.41736111111111113</v>
      </c>
      <c r="AN538" s="37">
        <f t="shared" si="213"/>
        <v>1859.2438874049722</v>
      </c>
      <c r="AO538" s="37">
        <f>SUM(AJ$2:AJ538)</f>
        <v>155.96458333333337</v>
      </c>
      <c r="AP538" s="37">
        <f>SUM(AK$2:AK538)</f>
        <v>13.888194444444437</v>
      </c>
      <c r="AQ538" s="37">
        <f t="shared" si="214"/>
        <v>1469.5404467471526</v>
      </c>
    </row>
    <row r="539" spans="1:43">
      <c r="A539" s="166">
        <f t="shared" si="217"/>
        <v>538</v>
      </c>
      <c r="B539" s="478">
        <f t="shared" si="217"/>
        <v>41171</v>
      </c>
      <c r="C539" s="42">
        <f t="shared" si="196"/>
        <v>9</v>
      </c>
      <c r="D539" s="170">
        <f>COUNTIF('Rake Load'!C:C,Summary!B539)</f>
        <v>0</v>
      </c>
      <c r="E539" s="170">
        <f>SUMIF('Rake Load'!C:C,B539,'Rake Load'!K:K)</f>
        <v>0</v>
      </c>
      <c r="F539" s="44">
        <f>SUMIF('Rake Load'!C:C,B539,'Rake Load'!AZ:AZ)</f>
        <v>0</v>
      </c>
      <c r="G539" s="44" t="e">
        <f t="shared" si="197"/>
        <v>#DIV/0!</v>
      </c>
      <c r="H539" s="45" t="e">
        <f t="shared" si="198"/>
        <v>#DIV/0!</v>
      </c>
      <c r="I539" s="45" t="e">
        <f t="shared" si="199"/>
        <v>#DIV/0!</v>
      </c>
      <c r="J539" s="44">
        <f>SUMIF('Rake Load'!C:C,B539,'Rake Load'!DK:DK)</f>
        <v>0</v>
      </c>
      <c r="K539" s="50">
        <f t="shared" si="200"/>
        <v>0</v>
      </c>
      <c r="L539" s="50" t="e">
        <f t="shared" si="201"/>
        <v>#DIV/0!</v>
      </c>
      <c r="M539" s="59" t="e">
        <f t="shared" si="202"/>
        <v>#DIV/0!</v>
      </c>
      <c r="N539" s="59" t="e">
        <f t="shared" si="203"/>
        <v>#DIV/0!</v>
      </c>
      <c r="O539" s="480">
        <f>SUMIF(C$2:C539,C539,D$2:D539)</f>
        <v>89</v>
      </c>
      <c r="P539" s="42">
        <f>SUMIF(C$2:C539,C539,F$2:F539)</f>
        <v>10.158333333333331</v>
      </c>
      <c r="Q539" s="46">
        <f t="shared" si="204"/>
        <v>0.1141385767790262</v>
      </c>
      <c r="R539" s="45">
        <f t="shared" si="205"/>
        <v>2</v>
      </c>
      <c r="S539" s="45">
        <f t="shared" si="206"/>
        <v>44</v>
      </c>
      <c r="T539" s="480">
        <f>SUM(D$2:D539)</f>
        <v>1165</v>
      </c>
      <c r="U539" s="47">
        <f>SUMIF(C$2:C539,C539,E$2:E539)</f>
        <v>315859.42600000004</v>
      </c>
      <c r="V539" s="47">
        <f>SUM(E$2:E539)</f>
        <v>4135631.2860000012</v>
      </c>
      <c r="W539" s="52">
        <f>SUM(F$2:F539)</f>
        <v>40857.731944444473</v>
      </c>
      <c r="X539" s="52">
        <f t="shared" si="207"/>
        <v>35.071014544587527</v>
      </c>
      <c r="Y539" s="45">
        <f t="shared" si="208"/>
        <v>1</v>
      </c>
      <c r="Z539" s="45">
        <f t="shared" si="209"/>
        <v>42</v>
      </c>
      <c r="AA539" s="47">
        <f>SUMIF('Rake Load'!C:C,Summary!B539,'Rake Load'!CA:CA)</f>
        <v>0</v>
      </c>
      <c r="AB539" s="47">
        <f>SUMIF(C$2:C539,C539,AA$2:AA539)</f>
        <v>30.520138888888884</v>
      </c>
      <c r="AC539" s="47">
        <f>SUM(AA$2:AA539)</f>
        <v>414.86111111113433</v>
      </c>
      <c r="AD539" s="52" t="e">
        <f t="shared" si="210"/>
        <v>#DIV/0!</v>
      </c>
      <c r="AE539" s="52">
        <f t="shared" si="211"/>
        <v>0.34292290886392002</v>
      </c>
      <c r="AF539" s="52">
        <f t="shared" si="212"/>
        <v>0.35610395803530842</v>
      </c>
      <c r="AG539" s="47">
        <f>SUMIF(Unloader!B:B,Summary!B539,Unloader!M:M)</f>
        <v>0</v>
      </c>
      <c r="AH539" s="47">
        <f>SUMIF(C$2:C539,C539,AG$2:AG539)</f>
        <v>452447</v>
      </c>
      <c r="AI539" s="47">
        <f>SUM(AG$2:AG539)</f>
        <v>5010888</v>
      </c>
      <c r="AJ539" s="49">
        <f>SUMIF(Unloader!B:B,Summary!B539,Unloader!W:W)</f>
        <v>0</v>
      </c>
      <c r="AK539" s="49">
        <f>SUMIF(Unloader!B:B,Summary!B539,Unloader!AD:AD)+SUMIF(Unloader!B:B,Summary!B539,Unloader!BR:BR)+SUMIF(Unloader!B:B,Summary!B539,Unloader!BN:BN)</f>
        <v>0</v>
      </c>
      <c r="AL539" s="49">
        <f>SUMIF(C$2:C539,C539,AJ$2:AJ539)</f>
        <v>10.556944444444445</v>
      </c>
      <c r="AM539" s="49">
        <f>SUMIF(C$2:C539,C539,AK$2:AK539)</f>
        <v>0.41736111111111113</v>
      </c>
      <c r="AN539" s="37">
        <f t="shared" si="213"/>
        <v>1859.2438874049722</v>
      </c>
      <c r="AO539" s="37">
        <f>SUM(AJ$2:AJ539)</f>
        <v>155.96458333333337</v>
      </c>
      <c r="AP539" s="37">
        <f>SUM(AK$2:AK539)</f>
        <v>13.888194444444437</v>
      </c>
      <c r="AQ539" s="37">
        <f t="shared" si="214"/>
        <v>1469.5404467471526</v>
      </c>
    </row>
    <row r="540" spans="1:43">
      <c r="A540" s="166">
        <f t="shared" si="217"/>
        <v>539</v>
      </c>
      <c r="B540" s="478">
        <f t="shared" si="217"/>
        <v>41172</v>
      </c>
      <c r="C540" s="42">
        <f t="shared" si="196"/>
        <v>9</v>
      </c>
      <c r="D540" s="170">
        <f>COUNTIF('Rake Load'!C:C,Summary!B540)</f>
        <v>0</v>
      </c>
      <c r="E540" s="170">
        <f>SUMIF('Rake Load'!C:C,B540,'Rake Load'!K:K)</f>
        <v>0</v>
      </c>
      <c r="F540" s="44">
        <f>SUMIF('Rake Load'!C:C,B540,'Rake Load'!AZ:AZ)</f>
        <v>0</v>
      </c>
      <c r="G540" s="44" t="e">
        <f t="shared" si="197"/>
        <v>#DIV/0!</v>
      </c>
      <c r="H540" s="45" t="e">
        <f t="shared" si="198"/>
        <v>#DIV/0!</v>
      </c>
      <c r="I540" s="45" t="e">
        <f t="shared" si="199"/>
        <v>#DIV/0!</v>
      </c>
      <c r="J540" s="44">
        <f>SUMIF('Rake Load'!C:C,B540,'Rake Load'!DK:DK)</f>
        <v>0</v>
      </c>
      <c r="K540" s="50">
        <f t="shared" si="200"/>
        <v>0</v>
      </c>
      <c r="L540" s="50" t="e">
        <f t="shared" si="201"/>
        <v>#DIV/0!</v>
      </c>
      <c r="M540" s="59" t="e">
        <f t="shared" si="202"/>
        <v>#DIV/0!</v>
      </c>
      <c r="N540" s="59" t="e">
        <f t="shared" si="203"/>
        <v>#DIV/0!</v>
      </c>
      <c r="O540" s="480">
        <f>SUMIF(C$2:C540,C540,D$2:D540)</f>
        <v>89</v>
      </c>
      <c r="P540" s="42">
        <f>SUMIF(C$2:C540,C540,F$2:F540)</f>
        <v>10.158333333333331</v>
      </c>
      <c r="Q540" s="46">
        <f t="shared" si="204"/>
        <v>0.1141385767790262</v>
      </c>
      <c r="R540" s="45">
        <f t="shared" si="205"/>
        <v>2</v>
      </c>
      <c r="S540" s="45">
        <f t="shared" si="206"/>
        <v>44</v>
      </c>
      <c r="T540" s="480">
        <f>SUM(D$2:D540)</f>
        <v>1165</v>
      </c>
      <c r="U540" s="47">
        <f>SUMIF(C$2:C540,C540,E$2:E540)</f>
        <v>315859.42600000004</v>
      </c>
      <c r="V540" s="47">
        <f>SUM(E$2:E540)</f>
        <v>4135631.2860000012</v>
      </c>
      <c r="W540" s="52">
        <f>SUM(F$2:F540)</f>
        <v>40857.731944444473</v>
      </c>
      <c r="X540" s="52">
        <f t="shared" si="207"/>
        <v>35.071014544587527</v>
      </c>
      <c r="Y540" s="45">
        <f t="shared" si="208"/>
        <v>1</v>
      </c>
      <c r="Z540" s="45">
        <f t="shared" si="209"/>
        <v>42</v>
      </c>
      <c r="AA540" s="47">
        <f>SUMIF('Rake Load'!C:C,Summary!B540,'Rake Load'!CA:CA)</f>
        <v>0</v>
      </c>
      <c r="AB540" s="47">
        <f>SUMIF(C$2:C540,C540,AA$2:AA540)</f>
        <v>30.520138888888884</v>
      </c>
      <c r="AC540" s="47">
        <f>SUM(AA$2:AA540)</f>
        <v>414.86111111113433</v>
      </c>
      <c r="AD540" s="52" t="e">
        <f t="shared" si="210"/>
        <v>#DIV/0!</v>
      </c>
      <c r="AE540" s="52">
        <f t="shared" si="211"/>
        <v>0.34292290886392002</v>
      </c>
      <c r="AF540" s="52">
        <f t="shared" si="212"/>
        <v>0.35610395803530842</v>
      </c>
      <c r="AG540" s="47">
        <f>SUMIF(Unloader!B:B,Summary!B540,Unloader!M:M)</f>
        <v>0</v>
      </c>
      <c r="AH540" s="47">
        <f>SUMIF(C$2:C540,C540,AG$2:AG540)</f>
        <v>452447</v>
      </c>
      <c r="AI540" s="47">
        <f>SUM(AG$2:AG540)</f>
        <v>5010888</v>
      </c>
      <c r="AJ540" s="49">
        <f>SUMIF(Unloader!B:B,Summary!B540,Unloader!W:W)</f>
        <v>0</v>
      </c>
      <c r="AK540" s="49">
        <f>SUMIF(Unloader!B:B,Summary!B540,Unloader!AD:AD)+SUMIF(Unloader!B:B,Summary!B540,Unloader!BR:BR)+SUMIF(Unloader!B:B,Summary!B540,Unloader!BN:BN)</f>
        <v>0</v>
      </c>
      <c r="AL540" s="49">
        <f>SUMIF(C$2:C540,C540,AJ$2:AJ540)</f>
        <v>10.556944444444445</v>
      </c>
      <c r="AM540" s="49">
        <f>SUMIF(C$2:C540,C540,AK$2:AK540)</f>
        <v>0.41736111111111113</v>
      </c>
      <c r="AN540" s="37">
        <f t="shared" si="213"/>
        <v>1859.2438874049722</v>
      </c>
      <c r="AO540" s="37">
        <f>SUM(AJ$2:AJ540)</f>
        <v>155.96458333333337</v>
      </c>
      <c r="AP540" s="37">
        <f>SUM(AK$2:AK540)</f>
        <v>13.888194444444437</v>
      </c>
      <c r="AQ540" s="37">
        <f t="shared" si="214"/>
        <v>1469.5404467471526</v>
      </c>
    </row>
    <row r="541" spans="1:43">
      <c r="A541" s="166">
        <f t="shared" si="217"/>
        <v>540</v>
      </c>
      <c r="B541" s="478">
        <f t="shared" si="217"/>
        <v>41173</v>
      </c>
      <c r="C541" s="42">
        <f t="shared" si="196"/>
        <v>9</v>
      </c>
      <c r="D541" s="170">
        <f>COUNTIF('Rake Load'!C:C,Summary!B541)</f>
        <v>0</v>
      </c>
      <c r="E541" s="170">
        <f>SUMIF('Rake Load'!C:C,B541,'Rake Load'!K:K)</f>
        <v>0</v>
      </c>
      <c r="F541" s="44">
        <f>SUMIF('Rake Load'!C:C,B541,'Rake Load'!AZ:AZ)</f>
        <v>0</v>
      </c>
      <c r="G541" s="44" t="e">
        <f t="shared" si="197"/>
        <v>#DIV/0!</v>
      </c>
      <c r="H541" s="45" t="e">
        <f t="shared" si="198"/>
        <v>#DIV/0!</v>
      </c>
      <c r="I541" s="45" t="e">
        <f t="shared" si="199"/>
        <v>#DIV/0!</v>
      </c>
      <c r="J541" s="44">
        <f>SUMIF('Rake Load'!C:C,B541,'Rake Load'!DK:DK)</f>
        <v>0</v>
      </c>
      <c r="K541" s="50">
        <f t="shared" si="200"/>
        <v>0</v>
      </c>
      <c r="L541" s="50" t="e">
        <f t="shared" si="201"/>
        <v>#DIV/0!</v>
      </c>
      <c r="M541" s="59" t="e">
        <f t="shared" si="202"/>
        <v>#DIV/0!</v>
      </c>
      <c r="N541" s="59" t="e">
        <f t="shared" si="203"/>
        <v>#DIV/0!</v>
      </c>
      <c r="O541" s="480">
        <f>SUMIF(C$2:C541,C541,D$2:D541)</f>
        <v>89</v>
      </c>
      <c r="P541" s="42">
        <f>SUMIF(C$2:C541,C541,F$2:F541)</f>
        <v>10.158333333333331</v>
      </c>
      <c r="Q541" s="46">
        <f t="shared" si="204"/>
        <v>0.1141385767790262</v>
      </c>
      <c r="R541" s="45">
        <f t="shared" si="205"/>
        <v>2</v>
      </c>
      <c r="S541" s="45">
        <f t="shared" si="206"/>
        <v>44</v>
      </c>
      <c r="T541" s="480">
        <f>SUM(D$2:D541)</f>
        <v>1165</v>
      </c>
      <c r="U541" s="47">
        <f>SUMIF(C$2:C541,C541,E$2:E541)</f>
        <v>315859.42600000004</v>
      </c>
      <c r="V541" s="47">
        <f>SUM(E$2:E541)</f>
        <v>4135631.2860000012</v>
      </c>
      <c r="W541" s="52">
        <f>SUM(F$2:F541)</f>
        <v>40857.731944444473</v>
      </c>
      <c r="X541" s="52">
        <f t="shared" si="207"/>
        <v>35.071014544587527</v>
      </c>
      <c r="Y541" s="45">
        <f t="shared" si="208"/>
        <v>1</v>
      </c>
      <c r="Z541" s="45">
        <f t="shared" si="209"/>
        <v>42</v>
      </c>
      <c r="AA541" s="47">
        <f>SUMIF('Rake Load'!C:C,Summary!B541,'Rake Load'!CA:CA)</f>
        <v>0</v>
      </c>
      <c r="AB541" s="47">
        <f>SUMIF(C$2:C541,C541,AA$2:AA541)</f>
        <v>30.520138888888884</v>
      </c>
      <c r="AC541" s="47">
        <f>SUM(AA$2:AA541)</f>
        <v>414.86111111113433</v>
      </c>
      <c r="AD541" s="52" t="e">
        <f t="shared" si="210"/>
        <v>#DIV/0!</v>
      </c>
      <c r="AE541" s="52">
        <f t="shared" si="211"/>
        <v>0.34292290886392002</v>
      </c>
      <c r="AF541" s="52">
        <f t="shared" si="212"/>
        <v>0.35610395803530842</v>
      </c>
      <c r="AG541" s="47">
        <f>SUMIF(Unloader!B:B,Summary!B541,Unloader!M:M)</f>
        <v>0</v>
      </c>
      <c r="AH541" s="47">
        <f>SUMIF(C$2:C541,C541,AG$2:AG541)</f>
        <v>452447</v>
      </c>
      <c r="AI541" s="47">
        <f>SUM(AG$2:AG541)</f>
        <v>5010888</v>
      </c>
      <c r="AJ541" s="49">
        <f>SUMIF(Unloader!B:B,Summary!B541,Unloader!W:W)</f>
        <v>0</v>
      </c>
      <c r="AK541" s="49">
        <f>SUMIF(Unloader!B:B,Summary!B541,Unloader!AD:AD)+SUMIF(Unloader!B:B,Summary!B541,Unloader!BR:BR)+SUMIF(Unloader!B:B,Summary!B541,Unloader!BN:BN)</f>
        <v>0</v>
      </c>
      <c r="AL541" s="49">
        <f>SUMIF(C$2:C541,C541,AJ$2:AJ541)</f>
        <v>10.556944444444445</v>
      </c>
      <c r="AM541" s="49">
        <f>SUMIF(C$2:C541,C541,AK$2:AK541)</f>
        <v>0.41736111111111113</v>
      </c>
      <c r="AN541" s="37">
        <f t="shared" si="213"/>
        <v>1859.2438874049722</v>
      </c>
      <c r="AO541" s="37">
        <f>SUM(AJ$2:AJ541)</f>
        <v>155.96458333333337</v>
      </c>
      <c r="AP541" s="37">
        <f>SUM(AK$2:AK541)</f>
        <v>13.888194444444437</v>
      </c>
      <c r="AQ541" s="37">
        <f t="shared" si="214"/>
        <v>1469.5404467471526</v>
      </c>
    </row>
    <row r="542" spans="1:43">
      <c r="A542" s="166">
        <f t="shared" si="217"/>
        <v>541</v>
      </c>
      <c r="B542" s="478">
        <f t="shared" si="217"/>
        <v>41174</v>
      </c>
      <c r="C542" s="42">
        <f t="shared" si="196"/>
        <v>9</v>
      </c>
      <c r="D542" s="170">
        <f>COUNTIF('Rake Load'!C:C,Summary!B542)</f>
        <v>0</v>
      </c>
      <c r="E542" s="170">
        <f>SUMIF('Rake Load'!C:C,B542,'Rake Load'!K:K)</f>
        <v>0</v>
      </c>
      <c r="F542" s="44">
        <f>SUMIF('Rake Load'!C:C,B542,'Rake Load'!AZ:AZ)</f>
        <v>0</v>
      </c>
      <c r="G542" s="44" t="e">
        <f t="shared" si="197"/>
        <v>#DIV/0!</v>
      </c>
      <c r="H542" s="45" t="e">
        <f t="shared" si="198"/>
        <v>#DIV/0!</v>
      </c>
      <c r="I542" s="45" t="e">
        <f t="shared" si="199"/>
        <v>#DIV/0!</v>
      </c>
      <c r="J542" s="44">
        <f>SUMIF('Rake Load'!C:C,B542,'Rake Load'!DK:DK)</f>
        <v>0</v>
      </c>
      <c r="K542" s="50">
        <f t="shared" si="200"/>
        <v>0</v>
      </c>
      <c r="L542" s="50" t="e">
        <f t="shared" si="201"/>
        <v>#DIV/0!</v>
      </c>
      <c r="M542" s="59" t="e">
        <f t="shared" si="202"/>
        <v>#DIV/0!</v>
      </c>
      <c r="N542" s="59" t="e">
        <f t="shared" si="203"/>
        <v>#DIV/0!</v>
      </c>
      <c r="O542" s="480">
        <f>SUMIF(C$2:C542,C542,D$2:D542)</f>
        <v>89</v>
      </c>
      <c r="P542" s="42">
        <f>SUMIF(C$2:C542,C542,F$2:F542)</f>
        <v>10.158333333333331</v>
      </c>
      <c r="Q542" s="46">
        <f t="shared" si="204"/>
        <v>0.1141385767790262</v>
      </c>
      <c r="R542" s="45">
        <f t="shared" si="205"/>
        <v>2</v>
      </c>
      <c r="S542" s="45">
        <f t="shared" si="206"/>
        <v>44</v>
      </c>
      <c r="T542" s="480">
        <f>SUM(D$2:D542)</f>
        <v>1165</v>
      </c>
      <c r="U542" s="47">
        <f>SUMIF(C$2:C542,C542,E$2:E542)</f>
        <v>315859.42600000004</v>
      </c>
      <c r="V542" s="47">
        <f>SUM(E$2:E542)</f>
        <v>4135631.2860000012</v>
      </c>
      <c r="W542" s="52">
        <f>SUM(F$2:F542)</f>
        <v>40857.731944444473</v>
      </c>
      <c r="X542" s="52">
        <f t="shared" si="207"/>
        <v>35.071014544587527</v>
      </c>
      <c r="Y542" s="45">
        <f t="shared" si="208"/>
        <v>1</v>
      </c>
      <c r="Z542" s="45">
        <f t="shared" si="209"/>
        <v>42</v>
      </c>
      <c r="AA542" s="47">
        <f>SUMIF('Rake Load'!C:C,Summary!B542,'Rake Load'!CA:CA)</f>
        <v>0</v>
      </c>
      <c r="AB542" s="47">
        <f>SUMIF(C$2:C542,C542,AA$2:AA542)</f>
        <v>30.520138888888884</v>
      </c>
      <c r="AC542" s="47">
        <f>SUM(AA$2:AA542)</f>
        <v>414.86111111113433</v>
      </c>
      <c r="AD542" s="52" t="e">
        <f t="shared" si="210"/>
        <v>#DIV/0!</v>
      </c>
      <c r="AE542" s="52">
        <f t="shared" si="211"/>
        <v>0.34292290886392002</v>
      </c>
      <c r="AF542" s="52">
        <f t="shared" si="212"/>
        <v>0.35610395803530842</v>
      </c>
      <c r="AG542" s="47">
        <f>SUMIF(Unloader!B:B,Summary!B542,Unloader!M:M)</f>
        <v>0</v>
      </c>
      <c r="AH542" s="47">
        <f>SUMIF(C$2:C542,C542,AG$2:AG542)</f>
        <v>452447</v>
      </c>
      <c r="AI542" s="47">
        <f>SUM(AG$2:AG542)</f>
        <v>5010888</v>
      </c>
      <c r="AJ542" s="49">
        <f>SUMIF(Unloader!B:B,Summary!B542,Unloader!W:W)</f>
        <v>0</v>
      </c>
      <c r="AK542" s="49">
        <f>SUMIF(Unloader!B:B,Summary!B542,Unloader!AD:AD)+SUMIF(Unloader!B:B,Summary!B542,Unloader!BR:BR)+SUMIF(Unloader!B:B,Summary!B542,Unloader!BN:BN)</f>
        <v>0</v>
      </c>
      <c r="AL542" s="49">
        <f>SUMIF(C$2:C542,C542,AJ$2:AJ542)</f>
        <v>10.556944444444445</v>
      </c>
      <c r="AM542" s="49">
        <f>SUMIF(C$2:C542,C542,AK$2:AK542)</f>
        <v>0.41736111111111113</v>
      </c>
      <c r="AN542" s="37">
        <f t="shared" si="213"/>
        <v>1859.2438874049722</v>
      </c>
      <c r="AO542" s="37">
        <f>SUM(AJ$2:AJ542)</f>
        <v>155.96458333333337</v>
      </c>
      <c r="AP542" s="37">
        <f>SUM(AK$2:AK542)</f>
        <v>13.888194444444437</v>
      </c>
      <c r="AQ542" s="37">
        <f t="shared" si="214"/>
        <v>1469.5404467471526</v>
      </c>
    </row>
    <row r="543" spans="1:43">
      <c r="A543" s="166">
        <f t="shared" si="217"/>
        <v>542</v>
      </c>
      <c r="B543" s="478">
        <f t="shared" si="217"/>
        <v>41175</v>
      </c>
      <c r="C543" s="42">
        <f t="shared" si="196"/>
        <v>9</v>
      </c>
      <c r="D543" s="170">
        <f>COUNTIF('Rake Load'!C:C,Summary!B543)</f>
        <v>0</v>
      </c>
      <c r="E543" s="170">
        <f>SUMIF('Rake Load'!C:C,B543,'Rake Load'!K:K)</f>
        <v>0</v>
      </c>
      <c r="F543" s="44">
        <f>SUMIF('Rake Load'!C:C,B543,'Rake Load'!AZ:AZ)</f>
        <v>0</v>
      </c>
      <c r="G543" s="44" t="e">
        <f t="shared" si="197"/>
        <v>#DIV/0!</v>
      </c>
      <c r="H543" s="45" t="e">
        <f t="shared" si="198"/>
        <v>#DIV/0!</v>
      </c>
      <c r="I543" s="45" t="e">
        <f t="shared" si="199"/>
        <v>#DIV/0!</v>
      </c>
      <c r="J543" s="44">
        <f>SUMIF('Rake Load'!C:C,B543,'Rake Load'!DK:DK)</f>
        <v>0</v>
      </c>
      <c r="K543" s="50">
        <f t="shared" si="200"/>
        <v>0</v>
      </c>
      <c r="L543" s="50" t="e">
        <f t="shared" si="201"/>
        <v>#DIV/0!</v>
      </c>
      <c r="M543" s="59" t="e">
        <f t="shared" si="202"/>
        <v>#DIV/0!</v>
      </c>
      <c r="N543" s="59" t="e">
        <f t="shared" si="203"/>
        <v>#DIV/0!</v>
      </c>
      <c r="O543" s="480">
        <f>SUMIF(C$2:C543,C543,D$2:D543)</f>
        <v>89</v>
      </c>
      <c r="P543" s="42">
        <f>SUMIF(C$2:C543,C543,F$2:F543)</f>
        <v>10.158333333333331</v>
      </c>
      <c r="Q543" s="46">
        <f t="shared" si="204"/>
        <v>0.1141385767790262</v>
      </c>
      <c r="R543" s="45">
        <f t="shared" si="205"/>
        <v>2</v>
      </c>
      <c r="S543" s="45">
        <f t="shared" si="206"/>
        <v>44</v>
      </c>
      <c r="T543" s="480">
        <f>SUM(D$2:D543)</f>
        <v>1165</v>
      </c>
      <c r="U543" s="47">
        <f>SUMIF(C$2:C543,C543,E$2:E543)</f>
        <v>315859.42600000004</v>
      </c>
      <c r="V543" s="47">
        <f>SUM(E$2:E543)</f>
        <v>4135631.2860000012</v>
      </c>
      <c r="W543" s="52">
        <f>SUM(F$2:F543)</f>
        <v>40857.731944444473</v>
      </c>
      <c r="X543" s="52">
        <f t="shared" si="207"/>
        <v>35.071014544587527</v>
      </c>
      <c r="Y543" s="45">
        <f t="shared" si="208"/>
        <v>1</v>
      </c>
      <c r="Z543" s="45">
        <f t="shared" si="209"/>
        <v>42</v>
      </c>
      <c r="AA543" s="47">
        <f>SUMIF('Rake Load'!C:C,Summary!B543,'Rake Load'!CA:CA)</f>
        <v>0</v>
      </c>
      <c r="AB543" s="47">
        <f>SUMIF(C$2:C543,C543,AA$2:AA543)</f>
        <v>30.520138888888884</v>
      </c>
      <c r="AC543" s="47">
        <f>SUM(AA$2:AA543)</f>
        <v>414.86111111113433</v>
      </c>
      <c r="AD543" s="52" t="e">
        <f t="shared" si="210"/>
        <v>#DIV/0!</v>
      </c>
      <c r="AE543" s="52">
        <f t="shared" si="211"/>
        <v>0.34292290886392002</v>
      </c>
      <c r="AF543" s="52">
        <f t="shared" si="212"/>
        <v>0.35610395803530842</v>
      </c>
      <c r="AG543" s="47">
        <f>SUMIF(Unloader!B:B,Summary!B543,Unloader!M:M)</f>
        <v>0</v>
      </c>
      <c r="AH543" s="47">
        <f>SUMIF(C$2:C543,C543,AG$2:AG543)</f>
        <v>452447</v>
      </c>
      <c r="AI543" s="47">
        <f>SUM(AG$2:AG543)</f>
        <v>5010888</v>
      </c>
      <c r="AJ543" s="49">
        <f>SUMIF(Unloader!B:B,Summary!B543,Unloader!W:W)</f>
        <v>0</v>
      </c>
      <c r="AK543" s="49">
        <f>SUMIF(Unloader!B:B,Summary!B543,Unloader!AD:AD)+SUMIF(Unloader!B:B,Summary!B543,Unloader!BR:BR)+SUMIF(Unloader!B:B,Summary!B543,Unloader!BN:BN)</f>
        <v>0</v>
      </c>
      <c r="AL543" s="49">
        <f>SUMIF(C$2:C543,C543,AJ$2:AJ543)</f>
        <v>10.556944444444445</v>
      </c>
      <c r="AM543" s="49">
        <f>SUMIF(C$2:C543,C543,AK$2:AK543)</f>
        <v>0.41736111111111113</v>
      </c>
      <c r="AN543" s="37">
        <f t="shared" si="213"/>
        <v>1859.2438874049722</v>
      </c>
      <c r="AO543" s="37">
        <f>SUM(AJ$2:AJ543)</f>
        <v>155.96458333333337</v>
      </c>
      <c r="AP543" s="37">
        <f>SUM(AK$2:AK543)</f>
        <v>13.888194444444437</v>
      </c>
      <c r="AQ543" s="37">
        <f t="shared" si="214"/>
        <v>1469.5404467471526</v>
      </c>
    </row>
    <row r="544" spans="1:43">
      <c r="A544" s="166">
        <f t="shared" si="217"/>
        <v>543</v>
      </c>
      <c r="B544" s="478">
        <f t="shared" si="217"/>
        <v>41176</v>
      </c>
      <c r="C544" s="42">
        <f t="shared" si="196"/>
        <v>9</v>
      </c>
      <c r="D544" s="170">
        <f>COUNTIF('Rake Load'!C:C,Summary!B544)</f>
        <v>0</v>
      </c>
      <c r="E544" s="170">
        <f>SUMIF('Rake Load'!C:C,B544,'Rake Load'!K:K)</f>
        <v>0</v>
      </c>
      <c r="F544" s="44">
        <f>SUMIF('Rake Load'!C:C,B544,'Rake Load'!AZ:AZ)</f>
        <v>0</v>
      </c>
      <c r="G544" s="44" t="e">
        <f t="shared" si="197"/>
        <v>#DIV/0!</v>
      </c>
      <c r="H544" s="45" t="e">
        <f t="shared" si="198"/>
        <v>#DIV/0!</v>
      </c>
      <c r="I544" s="45" t="e">
        <f t="shared" si="199"/>
        <v>#DIV/0!</v>
      </c>
      <c r="J544" s="44">
        <f>SUMIF('Rake Load'!C:C,B544,'Rake Load'!DK:DK)</f>
        <v>0</v>
      </c>
      <c r="K544" s="50">
        <f t="shared" si="200"/>
        <v>0</v>
      </c>
      <c r="L544" s="50" t="e">
        <f t="shared" si="201"/>
        <v>#DIV/0!</v>
      </c>
      <c r="M544" s="59" t="e">
        <f t="shared" si="202"/>
        <v>#DIV/0!</v>
      </c>
      <c r="N544" s="59" t="e">
        <f t="shared" si="203"/>
        <v>#DIV/0!</v>
      </c>
      <c r="O544" s="480">
        <f>SUMIF(C$2:C544,C544,D$2:D544)</f>
        <v>89</v>
      </c>
      <c r="P544" s="42">
        <f>SUMIF(C$2:C544,C544,F$2:F544)</f>
        <v>10.158333333333331</v>
      </c>
      <c r="Q544" s="46">
        <f t="shared" si="204"/>
        <v>0.1141385767790262</v>
      </c>
      <c r="R544" s="45">
        <f t="shared" si="205"/>
        <v>2</v>
      </c>
      <c r="S544" s="45">
        <f t="shared" si="206"/>
        <v>44</v>
      </c>
      <c r="T544" s="480">
        <f>SUM(D$2:D544)</f>
        <v>1165</v>
      </c>
      <c r="U544" s="47">
        <f>SUMIF(C$2:C544,C544,E$2:E544)</f>
        <v>315859.42600000004</v>
      </c>
      <c r="V544" s="47">
        <f>SUM(E$2:E544)</f>
        <v>4135631.2860000012</v>
      </c>
      <c r="W544" s="52">
        <f>SUM(F$2:F544)</f>
        <v>40857.731944444473</v>
      </c>
      <c r="X544" s="52">
        <f t="shared" si="207"/>
        <v>35.071014544587527</v>
      </c>
      <c r="Y544" s="45">
        <f t="shared" si="208"/>
        <v>1</v>
      </c>
      <c r="Z544" s="45">
        <f t="shared" si="209"/>
        <v>42</v>
      </c>
      <c r="AA544" s="47">
        <f>SUMIF('Rake Load'!C:C,Summary!B544,'Rake Load'!CA:CA)</f>
        <v>0</v>
      </c>
      <c r="AB544" s="47">
        <f>SUMIF(C$2:C544,C544,AA$2:AA544)</f>
        <v>30.520138888888884</v>
      </c>
      <c r="AC544" s="47">
        <f>SUM(AA$2:AA544)</f>
        <v>414.86111111113433</v>
      </c>
      <c r="AD544" s="52" t="e">
        <f t="shared" si="210"/>
        <v>#DIV/0!</v>
      </c>
      <c r="AE544" s="52">
        <f t="shared" si="211"/>
        <v>0.34292290886392002</v>
      </c>
      <c r="AF544" s="52">
        <f t="shared" si="212"/>
        <v>0.35610395803530842</v>
      </c>
      <c r="AG544" s="47">
        <f>SUMIF(Unloader!B:B,Summary!B544,Unloader!M:M)</f>
        <v>0</v>
      </c>
      <c r="AH544" s="47">
        <f>SUMIF(C$2:C544,C544,AG$2:AG544)</f>
        <v>452447</v>
      </c>
      <c r="AI544" s="47">
        <f>SUM(AG$2:AG544)</f>
        <v>5010888</v>
      </c>
      <c r="AJ544" s="49">
        <f>SUMIF(Unloader!B:B,Summary!B544,Unloader!W:W)</f>
        <v>0</v>
      </c>
      <c r="AK544" s="49">
        <f>SUMIF(Unloader!B:B,Summary!B544,Unloader!AD:AD)+SUMIF(Unloader!B:B,Summary!B544,Unloader!BR:BR)+SUMIF(Unloader!B:B,Summary!B544,Unloader!BN:BN)</f>
        <v>0</v>
      </c>
      <c r="AL544" s="49">
        <f>SUMIF(C$2:C544,C544,AJ$2:AJ544)</f>
        <v>10.556944444444445</v>
      </c>
      <c r="AM544" s="49">
        <f>SUMIF(C$2:C544,C544,AK$2:AK544)</f>
        <v>0.41736111111111113</v>
      </c>
      <c r="AN544" s="37">
        <f t="shared" si="213"/>
        <v>1859.2438874049722</v>
      </c>
      <c r="AO544" s="37">
        <f>SUM(AJ$2:AJ544)</f>
        <v>155.96458333333337</v>
      </c>
      <c r="AP544" s="37">
        <f>SUM(AK$2:AK544)</f>
        <v>13.888194444444437</v>
      </c>
      <c r="AQ544" s="37">
        <f t="shared" si="214"/>
        <v>1469.5404467471526</v>
      </c>
    </row>
    <row r="545" spans="1:43">
      <c r="A545" s="166">
        <f t="shared" si="217"/>
        <v>544</v>
      </c>
      <c r="B545" s="478">
        <f t="shared" si="217"/>
        <v>41177</v>
      </c>
      <c r="C545" s="42">
        <f t="shared" si="196"/>
        <v>9</v>
      </c>
      <c r="D545" s="170">
        <f>COUNTIF('Rake Load'!C:C,Summary!B545)</f>
        <v>0</v>
      </c>
      <c r="E545" s="170">
        <f>SUMIF('Rake Load'!C:C,B545,'Rake Load'!K:K)</f>
        <v>0</v>
      </c>
      <c r="F545" s="44">
        <f>SUMIF('Rake Load'!C:C,B545,'Rake Load'!AZ:AZ)</f>
        <v>0</v>
      </c>
      <c r="G545" s="44" t="e">
        <f t="shared" si="197"/>
        <v>#DIV/0!</v>
      </c>
      <c r="H545" s="45" t="e">
        <f t="shared" si="198"/>
        <v>#DIV/0!</v>
      </c>
      <c r="I545" s="45" t="e">
        <f t="shared" si="199"/>
        <v>#DIV/0!</v>
      </c>
      <c r="J545" s="44">
        <f>SUMIF('Rake Load'!C:C,B545,'Rake Load'!DK:DK)</f>
        <v>0</v>
      </c>
      <c r="K545" s="50">
        <f t="shared" si="200"/>
        <v>0</v>
      </c>
      <c r="L545" s="50" t="e">
        <f t="shared" si="201"/>
        <v>#DIV/0!</v>
      </c>
      <c r="M545" s="59" t="e">
        <f t="shared" si="202"/>
        <v>#DIV/0!</v>
      </c>
      <c r="N545" s="59" t="e">
        <f t="shared" si="203"/>
        <v>#DIV/0!</v>
      </c>
      <c r="O545" s="480">
        <f>SUMIF(C$2:C545,C545,D$2:D545)</f>
        <v>89</v>
      </c>
      <c r="P545" s="42">
        <f>SUMIF(C$2:C545,C545,F$2:F545)</f>
        <v>10.158333333333331</v>
      </c>
      <c r="Q545" s="46">
        <f t="shared" si="204"/>
        <v>0.1141385767790262</v>
      </c>
      <c r="R545" s="45">
        <f t="shared" si="205"/>
        <v>2</v>
      </c>
      <c r="S545" s="45">
        <f t="shared" si="206"/>
        <v>44</v>
      </c>
      <c r="T545" s="480">
        <f>SUM(D$2:D545)</f>
        <v>1165</v>
      </c>
      <c r="U545" s="47">
        <f>SUMIF(C$2:C545,C545,E$2:E545)</f>
        <v>315859.42600000004</v>
      </c>
      <c r="V545" s="47">
        <f>SUM(E$2:E545)</f>
        <v>4135631.2860000012</v>
      </c>
      <c r="W545" s="52">
        <f>SUM(F$2:F545)</f>
        <v>40857.731944444473</v>
      </c>
      <c r="X545" s="52">
        <f t="shared" si="207"/>
        <v>35.071014544587527</v>
      </c>
      <c r="Y545" s="45">
        <f t="shared" si="208"/>
        <v>1</v>
      </c>
      <c r="Z545" s="45">
        <f t="shared" si="209"/>
        <v>42</v>
      </c>
      <c r="AA545" s="47">
        <f>SUMIF('Rake Load'!C:C,Summary!B545,'Rake Load'!CA:CA)</f>
        <v>0</v>
      </c>
      <c r="AB545" s="47">
        <f>SUMIF(C$2:C545,C545,AA$2:AA545)</f>
        <v>30.520138888888884</v>
      </c>
      <c r="AC545" s="47">
        <f>SUM(AA$2:AA545)</f>
        <v>414.86111111113433</v>
      </c>
      <c r="AD545" s="52" t="e">
        <f t="shared" si="210"/>
        <v>#DIV/0!</v>
      </c>
      <c r="AE545" s="52">
        <f t="shared" si="211"/>
        <v>0.34292290886392002</v>
      </c>
      <c r="AF545" s="52">
        <f t="shared" si="212"/>
        <v>0.35610395803530842</v>
      </c>
      <c r="AG545" s="47">
        <f>SUMIF(Unloader!B:B,Summary!B545,Unloader!M:M)</f>
        <v>0</v>
      </c>
      <c r="AH545" s="47">
        <f>SUMIF(C$2:C545,C545,AG$2:AG545)</f>
        <v>452447</v>
      </c>
      <c r="AI545" s="47">
        <f>SUM(AG$2:AG545)</f>
        <v>5010888</v>
      </c>
      <c r="AJ545" s="49">
        <f>SUMIF(Unloader!B:B,Summary!B545,Unloader!W:W)</f>
        <v>0</v>
      </c>
      <c r="AK545" s="49">
        <f>SUMIF(Unloader!B:B,Summary!B545,Unloader!AD:AD)+SUMIF(Unloader!B:B,Summary!B545,Unloader!BR:BR)+SUMIF(Unloader!B:B,Summary!B545,Unloader!BN:BN)</f>
        <v>0</v>
      </c>
      <c r="AL545" s="49">
        <f>SUMIF(C$2:C545,C545,AJ$2:AJ545)</f>
        <v>10.556944444444445</v>
      </c>
      <c r="AM545" s="49">
        <f>SUMIF(C$2:C545,C545,AK$2:AK545)</f>
        <v>0.41736111111111113</v>
      </c>
      <c r="AN545" s="37">
        <f t="shared" si="213"/>
        <v>1859.2438874049722</v>
      </c>
      <c r="AO545" s="37">
        <f>SUM(AJ$2:AJ545)</f>
        <v>155.96458333333337</v>
      </c>
      <c r="AP545" s="37">
        <f>SUM(AK$2:AK545)</f>
        <v>13.888194444444437</v>
      </c>
      <c r="AQ545" s="37">
        <f t="shared" si="214"/>
        <v>1469.5404467471526</v>
      </c>
    </row>
    <row r="546" spans="1:43">
      <c r="A546" s="166">
        <f t="shared" si="217"/>
        <v>545</v>
      </c>
      <c r="B546" s="478">
        <f t="shared" si="217"/>
        <v>41178</v>
      </c>
      <c r="C546" s="42">
        <f t="shared" si="196"/>
        <v>9</v>
      </c>
      <c r="D546" s="170">
        <f>COUNTIF('Rake Load'!C:C,Summary!B546)</f>
        <v>0</v>
      </c>
      <c r="E546" s="170">
        <f>SUMIF('Rake Load'!C:C,B546,'Rake Load'!K:K)</f>
        <v>0</v>
      </c>
      <c r="F546" s="44">
        <f>SUMIF('Rake Load'!C:C,B546,'Rake Load'!AZ:AZ)</f>
        <v>0</v>
      </c>
      <c r="G546" s="44" t="e">
        <f t="shared" si="197"/>
        <v>#DIV/0!</v>
      </c>
      <c r="H546" s="45" t="e">
        <f t="shared" si="198"/>
        <v>#DIV/0!</v>
      </c>
      <c r="I546" s="45" t="e">
        <f t="shared" si="199"/>
        <v>#DIV/0!</v>
      </c>
      <c r="J546" s="44">
        <f>SUMIF('Rake Load'!C:C,B546,'Rake Load'!DK:DK)</f>
        <v>0</v>
      </c>
      <c r="K546" s="50">
        <f t="shared" si="200"/>
        <v>0</v>
      </c>
      <c r="L546" s="50" t="e">
        <f t="shared" si="201"/>
        <v>#DIV/0!</v>
      </c>
      <c r="M546" s="59" t="e">
        <f t="shared" si="202"/>
        <v>#DIV/0!</v>
      </c>
      <c r="N546" s="59" t="e">
        <f t="shared" si="203"/>
        <v>#DIV/0!</v>
      </c>
      <c r="O546" s="480">
        <f>SUMIF(C$2:C546,C546,D$2:D546)</f>
        <v>89</v>
      </c>
      <c r="P546" s="42">
        <f>SUMIF(C$2:C546,C546,F$2:F546)</f>
        <v>10.158333333333331</v>
      </c>
      <c r="Q546" s="46">
        <f t="shared" si="204"/>
        <v>0.1141385767790262</v>
      </c>
      <c r="R546" s="45">
        <f t="shared" si="205"/>
        <v>2</v>
      </c>
      <c r="S546" s="45">
        <f t="shared" si="206"/>
        <v>44</v>
      </c>
      <c r="T546" s="480">
        <f>SUM(D$2:D546)</f>
        <v>1165</v>
      </c>
      <c r="U546" s="47">
        <f>SUMIF(C$2:C546,C546,E$2:E546)</f>
        <v>315859.42600000004</v>
      </c>
      <c r="V546" s="47">
        <f>SUM(E$2:E546)</f>
        <v>4135631.2860000012</v>
      </c>
      <c r="W546" s="52">
        <f>SUM(F$2:F546)</f>
        <v>40857.731944444473</v>
      </c>
      <c r="X546" s="52">
        <f t="shared" si="207"/>
        <v>35.071014544587527</v>
      </c>
      <c r="Y546" s="45">
        <f t="shared" si="208"/>
        <v>1</v>
      </c>
      <c r="Z546" s="45">
        <f t="shared" si="209"/>
        <v>42</v>
      </c>
      <c r="AA546" s="47">
        <f>SUMIF('Rake Load'!C:C,Summary!B546,'Rake Load'!CA:CA)</f>
        <v>0</v>
      </c>
      <c r="AB546" s="47">
        <f>SUMIF(C$2:C546,C546,AA$2:AA546)</f>
        <v>30.520138888888884</v>
      </c>
      <c r="AC546" s="47">
        <f>SUM(AA$2:AA546)</f>
        <v>414.86111111113433</v>
      </c>
      <c r="AD546" s="52" t="e">
        <f t="shared" si="210"/>
        <v>#DIV/0!</v>
      </c>
      <c r="AE546" s="52">
        <f t="shared" si="211"/>
        <v>0.34292290886392002</v>
      </c>
      <c r="AF546" s="52">
        <f t="shared" si="212"/>
        <v>0.35610395803530842</v>
      </c>
      <c r="AG546" s="47">
        <f>SUMIF(Unloader!B:B,Summary!B546,Unloader!M:M)</f>
        <v>0</v>
      </c>
      <c r="AH546" s="47">
        <f>SUMIF(C$2:C546,C546,AG$2:AG546)</f>
        <v>452447</v>
      </c>
      <c r="AI546" s="47">
        <f>SUM(AG$2:AG546)</f>
        <v>5010888</v>
      </c>
      <c r="AJ546" s="49">
        <f>SUMIF(Unloader!B:B,Summary!B546,Unloader!W:W)</f>
        <v>0</v>
      </c>
      <c r="AK546" s="49">
        <f>SUMIF(Unloader!B:B,Summary!B546,Unloader!AD:AD)+SUMIF(Unloader!B:B,Summary!B546,Unloader!BR:BR)+SUMIF(Unloader!B:B,Summary!B546,Unloader!BN:BN)</f>
        <v>0</v>
      </c>
      <c r="AL546" s="49">
        <f>SUMIF(C$2:C546,C546,AJ$2:AJ546)</f>
        <v>10.556944444444445</v>
      </c>
      <c r="AM546" s="49">
        <f>SUMIF(C$2:C546,C546,AK$2:AK546)</f>
        <v>0.41736111111111113</v>
      </c>
      <c r="AN546" s="37">
        <f t="shared" si="213"/>
        <v>1859.2438874049722</v>
      </c>
      <c r="AO546" s="37">
        <f>SUM(AJ$2:AJ546)</f>
        <v>155.96458333333337</v>
      </c>
      <c r="AP546" s="37">
        <f>SUM(AK$2:AK546)</f>
        <v>13.888194444444437</v>
      </c>
      <c r="AQ546" s="37">
        <f t="shared" si="214"/>
        <v>1469.5404467471526</v>
      </c>
    </row>
    <row r="547" spans="1:43">
      <c r="A547" s="166">
        <f t="shared" si="217"/>
        <v>546</v>
      </c>
      <c r="B547" s="478">
        <f t="shared" si="217"/>
        <v>41179</v>
      </c>
      <c r="C547" s="42">
        <f t="shared" si="196"/>
        <v>9</v>
      </c>
      <c r="D547" s="170">
        <f>COUNTIF('Rake Load'!C:C,Summary!B547)</f>
        <v>0</v>
      </c>
      <c r="E547" s="170">
        <f>SUMIF('Rake Load'!C:C,B547,'Rake Load'!K:K)</f>
        <v>0</v>
      </c>
      <c r="F547" s="44">
        <f>SUMIF('Rake Load'!C:C,B547,'Rake Load'!AZ:AZ)</f>
        <v>0</v>
      </c>
      <c r="G547" s="44" t="e">
        <f t="shared" si="197"/>
        <v>#DIV/0!</v>
      </c>
      <c r="H547" s="45" t="e">
        <f t="shared" si="198"/>
        <v>#DIV/0!</v>
      </c>
      <c r="I547" s="45" t="e">
        <f t="shared" si="199"/>
        <v>#DIV/0!</v>
      </c>
      <c r="J547" s="44">
        <f>SUMIF('Rake Load'!C:C,B547,'Rake Load'!DK:DK)</f>
        <v>0</v>
      </c>
      <c r="K547" s="50">
        <f t="shared" si="200"/>
        <v>0</v>
      </c>
      <c r="L547" s="50" t="e">
        <f t="shared" si="201"/>
        <v>#DIV/0!</v>
      </c>
      <c r="M547" s="59" t="e">
        <f t="shared" si="202"/>
        <v>#DIV/0!</v>
      </c>
      <c r="N547" s="59" t="e">
        <f t="shared" si="203"/>
        <v>#DIV/0!</v>
      </c>
      <c r="O547" s="480">
        <f>SUMIF(C$2:C547,C547,D$2:D547)</f>
        <v>89</v>
      </c>
      <c r="P547" s="42">
        <f>SUMIF(C$2:C547,C547,F$2:F547)</f>
        <v>10.158333333333331</v>
      </c>
      <c r="Q547" s="46">
        <f t="shared" si="204"/>
        <v>0.1141385767790262</v>
      </c>
      <c r="R547" s="45">
        <f t="shared" si="205"/>
        <v>2</v>
      </c>
      <c r="S547" s="45">
        <f t="shared" si="206"/>
        <v>44</v>
      </c>
      <c r="T547" s="480">
        <f>SUM(D$2:D547)</f>
        <v>1165</v>
      </c>
      <c r="U547" s="47">
        <f>SUMIF(C$2:C547,C547,E$2:E547)</f>
        <v>315859.42600000004</v>
      </c>
      <c r="V547" s="47">
        <f>SUM(E$2:E547)</f>
        <v>4135631.2860000012</v>
      </c>
      <c r="W547" s="52">
        <f>SUM(F$2:F547)</f>
        <v>40857.731944444473</v>
      </c>
      <c r="X547" s="52">
        <f t="shared" si="207"/>
        <v>35.071014544587527</v>
      </c>
      <c r="Y547" s="45">
        <f t="shared" si="208"/>
        <v>1</v>
      </c>
      <c r="Z547" s="45">
        <f t="shared" si="209"/>
        <v>42</v>
      </c>
      <c r="AA547" s="47">
        <f>SUMIF('Rake Load'!C:C,Summary!B547,'Rake Load'!CA:CA)</f>
        <v>0</v>
      </c>
      <c r="AB547" s="47">
        <f>SUMIF(C$2:C547,C547,AA$2:AA547)</f>
        <v>30.520138888888884</v>
      </c>
      <c r="AC547" s="47">
        <f>SUM(AA$2:AA547)</f>
        <v>414.86111111113433</v>
      </c>
      <c r="AD547" s="52" t="e">
        <f t="shared" si="210"/>
        <v>#DIV/0!</v>
      </c>
      <c r="AE547" s="52">
        <f t="shared" si="211"/>
        <v>0.34292290886392002</v>
      </c>
      <c r="AF547" s="52">
        <f t="shared" si="212"/>
        <v>0.35610395803530842</v>
      </c>
      <c r="AG547" s="47">
        <f>SUMIF(Unloader!B:B,Summary!B547,Unloader!M:M)</f>
        <v>0</v>
      </c>
      <c r="AH547" s="47">
        <f>SUMIF(C$2:C547,C547,AG$2:AG547)</f>
        <v>452447</v>
      </c>
      <c r="AI547" s="47">
        <f>SUM(AG$2:AG547)</f>
        <v>5010888</v>
      </c>
      <c r="AJ547" s="49">
        <f>SUMIF(Unloader!B:B,Summary!B547,Unloader!W:W)</f>
        <v>0</v>
      </c>
      <c r="AK547" s="49">
        <f>SUMIF(Unloader!B:B,Summary!B547,Unloader!AD:AD)+SUMIF(Unloader!B:B,Summary!B547,Unloader!BR:BR)+SUMIF(Unloader!B:B,Summary!B547,Unloader!BN:BN)</f>
        <v>0</v>
      </c>
      <c r="AL547" s="49">
        <f>SUMIF(C$2:C547,C547,AJ$2:AJ547)</f>
        <v>10.556944444444445</v>
      </c>
      <c r="AM547" s="49">
        <f>SUMIF(C$2:C547,C547,AK$2:AK547)</f>
        <v>0.41736111111111113</v>
      </c>
      <c r="AN547" s="37">
        <f t="shared" si="213"/>
        <v>1859.2438874049722</v>
      </c>
      <c r="AO547" s="37">
        <f>SUM(AJ$2:AJ547)</f>
        <v>155.96458333333337</v>
      </c>
      <c r="AP547" s="37">
        <f>SUM(AK$2:AK547)</f>
        <v>13.888194444444437</v>
      </c>
      <c r="AQ547" s="37">
        <f t="shared" si="214"/>
        <v>1469.5404467471526</v>
      </c>
    </row>
    <row r="548" spans="1:43">
      <c r="A548" s="166">
        <f t="shared" si="217"/>
        <v>547</v>
      </c>
      <c r="B548" s="478">
        <f t="shared" si="217"/>
        <v>41180</v>
      </c>
      <c r="C548" s="42">
        <f t="shared" si="196"/>
        <v>9</v>
      </c>
      <c r="D548" s="170">
        <f>COUNTIF('Rake Load'!C:C,Summary!B548)</f>
        <v>0</v>
      </c>
      <c r="E548" s="170">
        <f>SUMIF('Rake Load'!C:C,B548,'Rake Load'!K:K)</f>
        <v>0</v>
      </c>
      <c r="F548" s="44">
        <f>SUMIF('Rake Load'!C:C,B548,'Rake Load'!AZ:AZ)</f>
        <v>0</v>
      </c>
      <c r="G548" s="44" t="e">
        <f t="shared" si="197"/>
        <v>#DIV/0!</v>
      </c>
      <c r="H548" s="45" t="e">
        <f t="shared" si="198"/>
        <v>#DIV/0!</v>
      </c>
      <c r="I548" s="45" t="e">
        <f t="shared" si="199"/>
        <v>#DIV/0!</v>
      </c>
      <c r="J548" s="44">
        <f>SUMIF('Rake Load'!C:C,B548,'Rake Load'!DK:DK)</f>
        <v>0</v>
      </c>
      <c r="K548" s="50">
        <f t="shared" si="200"/>
        <v>0</v>
      </c>
      <c r="L548" s="50" t="e">
        <f t="shared" si="201"/>
        <v>#DIV/0!</v>
      </c>
      <c r="M548" s="59" t="e">
        <f t="shared" si="202"/>
        <v>#DIV/0!</v>
      </c>
      <c r="N548" s="59" t="e">
        <f t="shared" si="203"/>
        <v>#DIV/0!</v>
      </c>
      <c r="O548" s="480">
        <f>SUMIF(C$2:C548,C548,D$2:D548)</f>
        <v>89</v>
      </c>
      <c r="P548" s="42">
        <f>SUMIF(C$2:C548,C548,F$2:F548)</f>
        <v>10.158333333333331</v>
      </c>
      <c r="Q548" s="46">
        <f t="shared" si="204"/>
        <v>0.1141385767790262</v>
      </c>
      <c r="R548" s="45">
        <f t="shared" si="205"/>
        <v>2</v>
      </c>
      <c r="S548" s="45">
        <f t="shared" si="206"/>
        <v>44</v>
      </c>
      <c r="T548" s="480">
        <f>SUM(D$2:D548)</f>
        <v>1165</v>
      </c>
      <c r="U548" s="47">
        <f>SUMIF(C$2:C548,C548,E$2:E548)</f>
        <v>315859.42600000004</v>
      </c>
      <c r="V548" s="47">
        <f>SUM(E$2:E548)</f>
        <v>4135631.2860000012</v>
      </c>
      <c r="W548" s="52">
        <f>SUM(F$2:F548)</f>
        <v>40857.731944444473</v>
      </c>
      <c r="X548" s="52">
        <f t="shared" si="207"/>
        <v>35.071014544587527</v>
      </c>
      <c r="Y548" s="45">
        <f t="shared" si="208"/>
        <v>1</v>
      </c>
      <c r="Z548" s="45">
        <f t="shared" si="209"/>
        <v>42</v>
      </c>
      <c r="AA548" s="47">
        <f>SUMIF('Rake Load'!C:C,Summary!B548,'Rake Load'!CA:CA)</f>
        <v>0</v>
      </c>
      <c r="AB548" s="47">
        <f>SUMIF(C$2:C548,C548,AA$2:AA548)</f>
        <v>30.520138888888884</v>
      </c>
      <c r="AC548" s="47">
        <f>SUM(AA$2:AA548)</f>
        <v>414.86111111113433</v>
      </c>
      <c r="AD548" s="52" t="e">
        <f t="shared" si="210"/>
        <v>#DIV/0!</v>
      </c>
      <c r="AE548" s="52">
        <f t="shared" si="211"/>
        <v>0.34292290886392002</v>
      </c>
      <c r="AF548" s="52">
        <f t="shared" si="212"/>
        <v>0.35610395803530842</v>
      </c>
      <c r="AG548" s="47">
        <f>SUMIF(Unloader!B:B,Summary!B548,Unloader!M:M)</f>
        <v>0</v>
      </c>
      <c r="AH548" s="47">
        <f>SUMIF(C$2:C548,C548,AG$2:AG548)</f>
        <v>452447</v>
      </c>
      <c r="AI548" s="47">
        <f>SUM(AG$2:AG548)</f>
        <v>5010888</v>
      </c>
      <c r="AJ548" s="49">
        <f>SUMIF(Unloader!B:B,Summary!B548,Unloader!W:W)</f>
        <v>0</v>
      </c>
      <c r="AK548" s="49">
        <f>SUMIF(Unloader!B:B,Summary!B548,Unloader!AD:AD)+SUMIF(Unloader!B:B,Summary!B548,Unloader!BR:BR)+SUMIF(Unloader!B:B,Summary!B548,Unloader!BN:BN)</f>
        <v>0</v>
      </c>
      <c r="AL548" s="49">
        <f>SUMIF(C$2:C548,C548,AJ$2:AJ548)</f>
        <v>10.556944444444445</v>
      </c>
      <c r="AM548" s="49">
        <f>SUMIF(C$2:C548,C548,AK$2:AK548)</f>
        <v>0.41736111111111113</v>
      </c>
      <c r="AN548" s="37">
        <f t="shared" si="213"/>
        <v>1859.2438874049722</v>
      </c>
      <c r="AO548" s="37">
        <f>SUM(AJ$2:AJ548)</f>
        <v>155.96458333333337</v>
      </c>
      <c r="AP548" s="37">
        <f>SUM(AK$2:AK548)</f>
        <v>13.888194444444437</v>
      </c>
      <c r="AQ548" s="37">
        <f t="shared" si="214"/>
        <v>1469.5404467471526</v>
      </c>
    </row>
    <row r="549" spans="1:43">
      <c r="A549" s="166">
        <f t="shared" si="217"/>
        <v>548</v>
      </c>
      <c r="B549" s="478">
        <f t="shared" si="217"/>
        <v>41181</v>
      </c>
      <c r="C549" s="42">
        <f t="shared" si="196"/>
        <v>9</v>
      </c>
      <c r="D549" s="170">
        <f>COUNTIF('Rake Load'!C:C,Summary!B549)</f>
        <v>0</v>
      </c>
      <c r="E549" s="170">
        <f>SUMIF('Rake Load'!C:C,B549,'Rake Load'!K:K)</f>
        <v>0</v>
      </c>
      <c r="F549" s="44">
        <f>SUMIF('Rake Load'!C:C,B549,'Rake Load'!AZ:AZ)</f>
        <v>0</v>
      </c>
      <c r="G549" s="44" t="e">
        <f t="shared" si="197"/>
        <v>#DIV/0!</v>
      </c>
      <c r="H549" s="45" t="e">
        <f t="shared" si="198"/>
        <v>#DIV/0!</v>
      </c>
      <c r="I549" s="45" t="e">
        <f t="shared" si="199"/>
        <v>#DIV/0!</v>
      </c>
      <c r="J549" s="44">
        <f>SUMIF('Rake Load'!C:C,B549,'Rake Load'!DK:DK)</f>
        <v>0</v>
      </c>
      <c r="K549" s="50">
        <f t="shared" si="200"/>
        <v>0</v>
      </c>
      <c r="L549" s="50" t="e">
        <f t="shared" si="201"/>
        <v>#DIV/0!</v>
      </c>
      <c r="M549" s="59" t="e">
        <f t="shared" si="202"/>
        <v>#DIV/0!</v>
      </c>
      <c r="N549" s="59" t="e">
        <f t="shared" si="203"/>
        <v>#DIV/0!</v>
      </c>
      <c r="O549" s="480">
        <f>SUMIF(C$2:C549,C549,D$2:D549)</f>
        <v>89</v>
      </c>
      <c r="P549" s="42">
        <f>SUMIF(C$2:C549,C549,F$2:F549)</f>
        <v>10.158333333333331</v>
      </c>
      <c r="Q549" s="46">
        <f t="shared" si="204"/>
        <v>0.1141385767790262</v>
      </c>
      <c r="R549" s="45">
        <f t="shared" si="205"/>
        <v>2</v>
      </c>
      <c r="S549" s="45">
        <f t="shared" si="206"/>
        <v>44</v>
      </c>
      <c r="T549" s="480">
        <f>SUM(D$2:D549)</f>
        <v>1165</v>
      </c>
      <c r="U549" s="47">
        <f>SUMIF(C$2:C549,C549,E$2:E549)</f>
        <v>315859.42600000004</v>
      </c>
      <c r="V549" s="47">
        <f>SUM(E$2:E549)</f>
        <v>4135631.2860000012</v>
      </c>
      <c r="W549" s="52">
        <f>SUM(F$2:F549)</f>
        <v>40857.731944444473</v>
      </c>
      <c r="X549" s="52">
        <f t="shared" si="207"/>
        <v>35.071014544587527</v>
      </c>
      <c r="Y549" s="45">
        <f t="shared" si="208"/>
        <v>1</v>
      </c>
      <c r="Z549" s="45">
        <f t="shared" si="209"/>
        <v>42</v>
      </c>
      <c r="AA549" s="47">
        <f>SUMIF('Rake Load'!C:C,Summary!B549,'Rake Load'!CA:CA)</f>
        <v>0</v>
      </c>
      <c r="AB549" s="47">
        <f>SUMIF(C$2:C549,C549,AA$2:AA549)</f>
        <v>30.520138888888884</v>
      </c>
      <c r="AC549" s="47">
        <f>SUM(AA$2:AA549)</f>
        <v>414.86111111113433</v>
      </c>
      <c r="AD549" s="52" t="e">
        <f t="shared" si="210"/>
        <v>#DIV/0!</v>
      </c>
      <c r="AE549" s="52">
        <f t="shared" si="211"/>
        <v>0.34292290886392002</v>
      </c>
      <c r="AF549" s="52">
        <f t="shared" si="212"/>
        <v>0.35610395803530842</v>
      </c>
      <c r="AG549" s="47">
        <f>SUMIF(Unloader!B:B,Summary!B549,Unloader!M:M)</f>
        <v>0</v>
      </c>
      <c r="AH549" s="47">
        <f>SUMIF(C$2:C549,C549,AG$2:AG549)</f>
        <v>452447</v>
      </c>
      <c r="AI549" s="47">
        <f>SUM(AG$2:AG549)</f>
        <v>5010888</v>
      </c>
      <c r="AJ549" s="49">
        <f>SUMIF(Unloader!B:B,Summary!B549,Unloader!W:W)</f>
        <v>0</v>
      </c>
      <c r="AK549" s="49">
        <f>SUMIF(Unloader!B:B,Summary!B549,Unloader!AD:AD)+SUMIF(Unloader!B:B,Summary!B549,Unloader!BR:BR)+SUMIF(Unloader!B:B,Summary!B549,Unloader!BN:BN)</f>
        <v>0</v>
      </c>
      <c r="AL549" s="49">
        <f>SUMIF(C$2:C549,C549,AJ$2:AJ549)</f>
        <v>10.556944444444445</v>
      </c>
      <c r="AM549" s="49">
        <f>SUMIF(C$2:C549,C549,AK$2:AK549)</f>
        <v>0.41736111111111113</v>
      </c>
      <c r="AN549" s="37">
        <f t="shared" si="213"/>
        <v>1859.2438874049722</v>
      </c>
      <c r="AO549" s="37">
        <f>SUM(AJ$2:AJ549)</f>
        <v>155.96458333333337</v>
      </c>
      <c r="AP549" s="37">
        <f>SUM(AK$2:AK549)</f>
        <v>13.888194444444437</v>
      </c>
      <c r="AQ549" s="37">
        <f t="shared" si="214"/>
        <v>1469.5404467471526</v>
      </c>
    </row>
    <row r="550" spans="1:43">
      <c r="A550" s="166">
        <f t="shared" si="217"/>
        <v>549</v>
      </c>
      <c r="B550" s="478">
        <f t="shared" si="217"/>
        <v>41182</v>
      </c>
      <c r="C550" s="42">
        <f t="shared" si="196"/>
        <v>9</v>
      </c>
      <c r="D550" s="170">
        <f>COUNTIF('Rake Load'!C:C,Summary!B550)</f>
        <v>0</v>
      </c>
      <c r="E550" s="170">
        <f>SUMIF('Rake Load'!C:C,B550,'Rake Load'!K:K)</f>
        <v>0</v>
      </c>
      <c r="F550" s="44">
        <f>SUMIF('Rake Load'!C:C,B550,'Rake Load'!AZ:AZ)</f>
        <v>0</v>
      </c>
      <c r="G550" s="44" t="e">
        <f t="shared" si="197"/>
        <v>#DIV/0!</v>
      </c>
      <c r="H550" s="45" t="e">
        <f t="shared" si="198"/>
        <v>#DIV/0!</v>
      </c>
      <c r="I550" s="45" t="e">
        <f t="shared" si="199"/>
        <v>#DIV/0!</v>
      </c>
      <c r="J550" s="44">
        <f>SUMIF('Rake Load'!C:C,B550,'Rake Load'!DK:DK)</f>
        <v>0</v>
      </c>
      <c r="K550" s="50">
        <f t="shared" si="200"/>
        <v>0</v>
      </c>
      <c r="L550" s="50" t="e">
        <f t="shared" si="201"/>
        <v>#DIV/0!</v>
      </c>
      <c r="M550" s="59" t="e">
        <f t="shared" si="202"/>
        <v>#DIV/0!</v>
      </c>
      <c r="N550" s="59" t="e">
        <f t="shared" si="203"/>
        <v>#DIV/0!</v>
      </c>
      <c r="O550" s="480">
        <f>SUMIF(C$2:C550,C550,D$2:D550)</f>
        <v>89</v>
      </c>
      <c r="P550" s="42">
        <f>SUMIF(C$2:C550,C550,F$2:F550)</f>
        <v>10.158333333333331</v>
      </c>
      <c r="Q550" s="46">
        <f t="shared" si="204"/>
        <v>0.1141385767790262</v>
      </c>
      <c r="R550" s="45">
        <f t="shared" si="205"/>
        <v>2</v>
      </c>
      <c r="S550" s="45">
        <f t="shared" si="206"/>
        <v>44</v>
      </c>
      <c r="T550" s="480">
        <f>SUM(D$2:D550)</f>
        <v>1165</v>
      </c>
      <c r="U550" s="47">
        <f>SUMIF(C$2:C550,C550,E$2:E550)</f>
        <v>315859.42600000004</v>
      </c>
      <c r="V550" s="47">
        <f>SUM(E$2:E550)</f>
        <v>4135631.2860000012</v>
      </c>
      <c r="W550" s="52">
        <f>SUM(F$2:F550)</f>
        <v>40857.731944444473</v>
      </c>
      <c r="X550" s="52">
        <f t="shared" si="207"/>
        <v>35.071014544587527</v>
      </c>
      <c r="Y550" s="45">
        <f t="shared" si="208"/>
        <v>1</v>
      </c>
      <c r="Z550" s="45">
        <f t="shared" si="209"/>
        <v>42</v>
      </c>
      <c r="AA550" s="47">
        <f>SUMIF('Rake Load'!C:C,Summary!B550,'Rake Load'!CA:CA)</f>
        <v>0</v>
      </c>
      <c r="AB550" s="47">
        <f>SUMIF(C$2:C550,C550,AA$2:AA550)</f>
        <v>30.520138888888884</v>
      </c>
      <c r="AC550" s="47">
        <f>SUM(AA$2:AA550)</f>
        <v>414.86111111113433</v>
      </c>
      <c r="AD550" s="52" t="e">
        <f t="shared" si="210"/>
        <v>#DIV/0!</v>
      </c>
      <c r="AE550" s="52">
        <f t="shared" si="211"/>
        <v>0.34292290886392002</v>
      </c>
      <c r="AF550" s="52">
        <f t="shared" si="212"/>
        <v>0.35610395803530842</v>
      </c>
      <c r="AG550" s="47">
        <f>SUMIF(Unloader!B:B,Summary!B550,Unloader!M:M)</f>
        <v>0</v>
      </c>
      <c r="AH550" s="47">
        <f>SUMIF(C$2:C550,C550,AG$2:AG550)</f>
        <v>452447</v>
      </c>
      <c r="AI550" s="47">
        <f>SUM(AG$2:AG550)</f>
        <v>5010888</v>
      </c>
      <c r="AJ550" s="49">
        <f>SUMIF(Unloader!B:B,Summary!B550,Unloader!W:W)</f>
        <v>0</v>
      </c>
      <c r="AK550" s="49">
        <f>SUMIF(Unloader!B:B,Summary!B550,Unloader!AD:AD)+SUMIF(Unloader!B:B,Summary!B550,Unloader!BR:BR)+SUMIF(Unloader!B:B,Summary!B550,Unloader!BN:BN)</f>
        <v>0</v>
      </c>
      <c r="AL550" s="49">
        <f>SUMIF(C$2:C550,C550,AJ$2:AJ550)</f>
        <v>10.556944444444445</v>
      </c>
      <c r="AM550" s="49">
        <f>SUMIF(C$2:C550,C550,AK$2:AK550)</f>
        <v>0.41736111111111113</v>
      </c>
      <c r="AN550" s="37">
        <f t="shared" si="213"/>
        <v>1859.2438874049722</v>
      </c>
      <c r="AO550" s="37">
        <f>SUM(AJ$2:AJ550)</f>
        <v>155.96458333333337</v>
      </c>
      <c r="AP550" s="37">
        <f>SUM(AK$2:AK550)</f>
        <v>13.888194444444437</v>
      </c>
      <c r="AQ550" s="37">
        <f t="shared" si="214"/>
        <v>1469.5404467471526</v>
      </c>
    </row>
    <row r="551" spans="1:43">
      <c r="A551" s="166">
        <f t="shared" si="217"/>
        <v>550</v>
      </c>
      <c r="B551" s="478">
        <f t="shared" si="217"/>
        <v>41183</v>
      </c>
      <c r="C551" s="42">
        <f t="shared" si="196"/>
        <v>10</v>
      </c>
      <c r="D551" s="170">
        <f>COUNTIF('Rake Load'!C:C,Summary!B551)</f>
        <v>0</v>
      </c>
      <c r="E551" s="170">
        <f>SUMIF('Rake Load'!C:C,B551,'Rake Load'!K:K)</f>
        <v>0</v>
      </c>
      <c r="F551" s="44">
        <f>SUMIF('Rake Load'!C:C,B551,'Rake Load'!AZ:AZ)</f>
        <v>0</v>
      </c>
      <c r="G551" s="44" t="e">
        <f t="shared" si="197"/>
        <v>#DIV/0!</v>
      </c>
      <c r="H551" s="45" t="e">
        <f t="shared" si="198"/>
        <v>#DIV/0!</v>
      </c>
      <c r="I551" s="45" t="e">
        <f t="shared" si="199"/>
        <v>#DIV/0!</v>
      </c>
      <c r="J551" s="44">
        <f>SUMIF('Rake Load'!C:C,B551,'Rake Load'!DK:DK)</f>
        <v>0</v>
      </c>
      <c r="K551" s="50">
        <f t="shared" si="200"/>
        <v>0</v>
      </c>
      <c r="L551" s="50" t="e">
        <f t="shared" si="201"/>
        <v>#DIV/0!</v>
      </c>
      <c r="M551" s="59" t="e">
        <f t="shared" si="202"/>
        <v>#DIV/0!</v>
      </c>
      <c r="N551" s="59" t="e">
        <f t="shared" si="203"/>
        <v>#DIV/0!</v>
      </c>
      <c r="O551" s="480">
        <f>SUMIF(C$2:C551,C551,D$2:D551)</f>
        <v>121</v>
      </c>
      <c r="P551" s="42">
        <f>SUMIF(C$2:C551,C551,F$2:F551)</f>
        <v>20.852777777777781</v>
      </c>
      <c r="Q551" s="46">
        <f t="shared" si="204"/>
        <v>0.17233700642791555</v>
      </c>
      <c r="R551" s="45">
        <f t="shared" si="205"/>
        <v>4</v>
      </c>
      <c r="S551" s="45">
        <f t="shared" si="206"/>
        <v>8</v>
      </c>
      <c r="T551" s="480">
        <f>SUM(D$2:D551)</f>
        <v>1165</v>
      </c>
      <c r="U551" s="47">
        <f>SUMIF(C$2:C551,C551,E$2:E551)</f>
        <v>431429.86999999994</v>
      </c>
      <c r="V551" s="47">
        <f>SUM(E$2:E551)</f>
        <v>4135631.2860000012</v>
      </c>
      <c r="W551" s="52">
        <f>SUM(F$2:F551)</f>
        <v>40857.731944444473</v>
      </c>
      <c r="X551" s="52">
        <f t="shared" si="207"/>
        <v>35.071014544587527</v>
      </c>
      <c r="Y551" s="45">
        <f t="shared" si="208"/>
        <v>1</v>
      </c>
      <c r="Z551" s="45">
        <f t="shared" si="209"/>
        <v>42</v>
      </c>
      <c r="AA551" s="47">
        <f>SUMIF('Rake Load'!C:C,Summary!B551,'Rake Load'!CA:CA)</f>
        <v>0</v>
      </c>
      <c r="AB551" s="47">
        <f>SUMIF(C$2:C551,C551,AA$2:AA551)</f>
        <v>51.692361111111097</v>
      </c>
      <c r="AC551" s="47">
        <f>SUM(AA$2:AA551)</f>
        <v>414.86111111113433</v>
      </c>
      <c r="AD551" s="52" t="e">
        <f t="shared" si="210"/>
        <v>#DIV/0!</v>
      </c>
      <c r="AE551" s="52">
        <f t="shared" si="211"/>
        <v>0.42720959595959584</v>
      </c>
      <c r="AF551" s="52">
        <f t="shared" si="212"/>
        <v>0.35610395803530842</v>
      </c>
      <c r="AG551" s="47">
        <f>SUMIF(Unloader!B:B,Summary!B551,Unloader!M:M)</f>
        <v>0</v>
      </c>
      <c r="AH551" s="47">
        <f>SUMIF(C$2:C551,C551,AG$2:AG551)</f>
        <v>445932</v>
      </c>
      <c r="AI551" s="47">
        <f>SUM(AG$2:AG551)</f>
        <v>5010888</v>
      </c>
      <c r="AJ551" s="49">
        <f>SUMIF(Unloader!B:B,Summary!B551,Unloader!W:W)</f>
        <v>0</v>
      </c>
      <c r="AK551" s="49">
        <f>SUMIF(Unloader!B:B,Summary!B551,Unloader!AD:AD)+SUMIF(Unloader!B:B,Summary!B551,Unloader!BR:BR)+SUMIF(Unloader!B:B,Summary!B551,Unloader!BN:BN)</f>
        <v>0</v>
      </c>
      <c r="AL551" s="49">
        <f>SUMIF(C$2:C551,C551,AJ$2:AJ551)</f>
        <v>13.309722222222222</v>
      </c>
      <c r="AM551" s="49">
        <f>SUMIF(C$2:C551,C551,AK$2:AK551)</f>
        <v>0.2951388888888889</v>
      </c>
      <c r="AN551" s="37">
        <f t="shared" si="213"/>
        <v>1427.6676804866338</v>
      </c>
      <c r="AO551" s="37">
        <f>SUM(AJ$2:AJ551)</f>
        <v>155.96458333333337</v>
      </c>
      <c r="AP551" s="37">
        <f>SUM(AK$2:AK551)</f>
        <v>13.888194444444437</v>
      </c>
      <c r="AQ551" s="37">
        <f t="shared" si="214"/>
        <v>1469.5404467471526</v>
      </c>
    </row>
    <row r="552" spans="1:43">
      <c r="A552" s="166">
        <f t="shared" ref="A552:B567" si="218">A551+1</f>
        <v>551</v>
      </c>
      <c r="B552" s="478">
        <f t="shared" si="218"/>
        <v>41184</v>
      </c>
      <c r="C552" s="42">
        <f t="shared" si="196"/>
        <v>10</v>
      </c>
      <c r="D552" s="170">
        <f>COUNTIF('Rake Load'!C:C,Summary!B552)</f>
        <v>0</v>
      </c>
      <c r="E552" s="170">
        <f>SUMIF('Rake Load'!C:C,B552,'Rake Load'!K:K)</f>
        <v>0</v>
      </c>
      <c r="F552" s="44">
        <f>SUMIF('Rake Load'!C:C,B552,'Rake Load'!AZ:AZ)</f>
        <v>0</v>
      </c>
      <c r="G552" s="44" t="e">
        <f t="shared" si="197"/>
        <v>#DIV/0!</v>
      </c>
      <c r="H552" s="45" t="e">
        <f t="shared" si="198"/>
        <v>#DIV/0!</v>
      </c>
      <c r="I552" s="45" t="e">
        <f t="shared" si="199"/>
        <v>#DIV/0!</v>
      </c>
      <c r="J552" s="44">
        <f>SUMIF('Rake Load'!C:C,B552,'Rake Load'!DK:DK)</f>
        <v>0</v>
      </c>
      <c r="K552" s="50">
        <f t="shared" si="200"/>
        <v>0</v>
      </c>
      <c r="L552" s="50" t="e">
        <f t="shared" si="201"/>
        <v>#DIV/0!</v>
      </c>
      <c r="M552" s="59" t="e">
        <f t="shared" si="202"/>
        <v>#DIV/0!</v>
      </c>
      <c r="N552" s="59" t="e">
        <f t="shared" si="203"/>
        <v>#DIV/0!</v>
      </c>
      <c r="O552" s="480">
        <f>SUMIF(C$2:C552,C552,D$2:D552)</f>
        <v>121</v>
      </c>
      <c r="P552" s="42">
        <f>SUMIF(C$2:C552,C552,F$2:F552)</f>
        <v>20.852777777777781</v>
      </c>
      <c r="Q552" s="46">
        <f t="shared" si="204"/>
        <v>0.17233700642791555</v>
      </c>
      <c r="R552" s="45">
        <f t="shared" si="205"/>
        <v>4</v>
      </c>
      <c r="S552" s="45">
        <f t="shared" si="206"/>
        <v>8</v>
      </c>
      <c r="T552" s="480">
        <f>SUM(D$2:D552)</f>
        <v>1165</v>
      </c>
      <c r="U552" s="47">
        <f>SUMIF(C$2:C552,C552,E$2:E552)</f>
        <v>431429.86999999994</v>
      </c>
      <c r="V552" s="47">
        <f>SUM(E$2:E552)</f>
        <v>4135631.2860000012</v>
      </c>
      <c r="W552" s="52">
        <f>SUM(F$2:F552)</f>
        <v>40857.731944444473</v>
      </c>
      <c r="X552" s="52">
        <f t="shared" si="207"/>
        <v>35.071014544587527</v>
      </c>
      <c r="Y552" s="45">
        <f t="shared" si="208"/>
        <v>1</v>
      </c>
      <c r="Z552" s="45">
        <f t="shared" si="209"/>
        <v>42</v>
      </c>
      <c r="AA552" s="47">
        <f>SUMIF('Rake Load'!C:C,Summary!B552,'Rake Load'!CA:CA)</f>
        <v>0</v>
      </c>
      <c r="AB552" s="47">
        <f>SUMIF(C$2:C552,C552,AA$2:AA552)</f>
        <v>51.692361111111097</v>
      </c>
      <c r="AC552" s="47">
        <f>SUM(AA$2:AA552)</f>
        <v>414.86111111113433</v>
      </c>
      <c r="AD552" s="52" t="e">
        <f t="shared" si="210"/>
        <v>#DIV/0!</v>
      </c>
      <c r="AE552" s="52">
        <f t="shared" si="211"/>
        <v>0.42720959595959584</v>
      </c>
      <c r="AF552" s="52">
        <f t="shared" si="212"/>
        <v>0.35610395803530842</v>
      </c>
      <c r="AG552" s="47">
        <f>SUMIF(Unloader!B:B,Summary!B552,Unloader!M:M)</f>
        <v>0</v>
      </c>
      <c r="AH552" s="47">
        <f>SUMIF(C$2:C552,C552,AG$2:AG552)</f>
        <v>445932</v>
      </c>
      <c r="AI552" s="47">
        <f>SUM(AG$2:AG552)</f>
        <v>5010888</v>
      </c>
      <c r="AJ552" s="49">
        <f>SUMIF(Unloader!B:B,Summary!B552,Unloader!W:W)</f>
        <v>0</v>
      </c>
      <c r="AK552" s="49">
        <f>SUMIF(Unloader!B:B,Summary!B552,Unloader!AD:AD)+SUMIF(Unloader!B:B,Summary!B552,Unloader!BR:BR)+SUMIF(Unloader!B:B,Summary!B552,Unloader!BN:BN)</f>
        <v>0</v>
      </c>
      <c r="AL552" s="49">
        <f>SUMIF(C$2:C552,C552,AJ$2:AJ552)</f>
        <v>13.309722222222222</v>
      </c>
      <c r="AM552" s="49">
        <f>SUMIF(C$2:C552,C552,AK$2:AK552)</f>
        <v>0.2951388888888889</v>
      </c>
      <c r="AN552" s="37">
        <f t="shared" si="213"/>
        <v>1427.6676804866338</v>
      </c>
      <c r="AO552" s="37">
        <f>SUM(AJ$2:AJ552)</f>
        <v>155.96458333333337</v>
      </c>
      <c r="AP552" s="37">
        <f>SUM(AK$2:AK552)</f>
        <v>13.888194444444437</v>
      </c>
      <c r="AQ552" s="37">
        <f t="shared" si="214"/>
        <v>1469.5404467471526</v>
      </c>
    </row>
    <row r="553" spans="1:43">
      <c r="A553" s="166">
        <f t="shared" si="218"/>
        <v>552</v>
      </c>
      <c r="B553" s="478">
        <f t="shared" si="218"/>
        <v>41185</v>
      </c>
      <c r="C553" s="42">
        <f t="shared" si="196"/>
        <v>10</v>
      </c>
      <c r="D553" s="170">
        <f>COUNTIF('Rake Load'!C:C,Summary!B553)</f>
        <v>0</v>
      </c>
      <c r="E553" s="170">
        <f>SUMIF('Rake Load'!C:C,B553,'Rake Load'!K:K)</f>
        <v>0</v>
      </c>
      <c r="F553" s="44">
        <f>SUMIF('Rake Load'!C:C,B553,'Rake Load'!AZ:AZ)</f>
        <v>0</v>
      </c>
      <c r="G553" s="44" t="e">
        <f t="shared" si="197"/>
        <v>#DIV/0!</v>
      </c>
      <c r="H553" s="45" t="e">
        <f t="shared" si="198"/>
        <v>#DIV/0!</v>
      </c>
      <c r="I553" s="45" t="e">
        <f t="shared" si="199"/>
        <v>#DIV/0!</v>
      </c>
      <c r="J553" s="44">
        <f>SUMIF('Rake Load'!C:C,B553,'Rake Load'!DK:DK)</f>
        <v>0</v>
      </c>
      <c r="K553" s="50">
        <f t="shared" si="200"/>
        <v>0</v>
      </c>
      <c r="L553" s="50" t="e">
        <f t="shared" si="201"/>
        <v>#DIV/0!</v>
      </c>
      <c r="M553" s="59" t="e">
        <f t="shared" si="202"/>
        <v>#DIV/0!</v>
      </c>
      <c r="N553" s="59" t="e">
        <f t="shared" si="203"/>
        <v>#DIV/0!</v>
      </c>
      <c r="O553" s="480">
        <f>SUMIF(C$2:C553,C553,D$2:D553)</f>
        <v>121</v>
      </c>
      <c r="P553" s="42">
        <f>SUMIF(C$2:C553,C553,F$2:F553)</f>
        <v>20.852777777777781</v>
      </c>
      <c r="Q553" s="46">
        <f t="shared" si="204"/>
        <v>0.17233700642791555</v>
      </c>
      <c r="R553" s="45">
        <f t="shared" si="205"/>
        <v>4</v>
      </c>
      <c r="S553" s="45">
        <f t="shared" si="206"/>
        <v>8</v>
      </c>
      <c r="T553" s="480">
        <f>SUM(D$2:D553)</f>
        <v>1165</v>
      </c>
      <c r="U553" s="47">
        <f>SUMIF(C$2:C553,C553,E$2:E553)</f>
        <v>431429.86999999994</v>
      </c>
      <c r="V553" s="47">
        <f>SUM(E$2:E553)</f>
        <v>4135631.2860000012</v>
      </c>
      <c r="W553" s="52">
        <f>SUM(F$2:F553)</f>
        <v>40857.731944444473</v>
      </c>
      <c r="X553" s="52">
        <f t="shared" si="207"/>
        <v>35.071014544587527</v>
      </c>
      <c r="Y553" s="45">
        <f t="shared" si="208"/>
        <v>1</v>
      </c>
      <c r="Z553" s="45">
        <f t="shared" si="209"/>
        <v>42</v>
      </c>
      <c r="AA553" s="47">
        <f>SUMIF('Rake Load'!C:C,Summary!B553,'Rake Load'!CA:CA)</f>
        <v>0</v>
      </c>
      <c r="AB553" s="47">
        <f>SUMIF(C$2:C553,C553,AA$2:AA553)</f>
        <v>51.692361111111097</v>
      </c>
      <c r="AC553" s="47">
        <f>SUM(AA$2:AA553)</f>
        <v>414.86111111113433</v>
      </c>
      <c r="AD553" s="52" t="e">
        <f t="shared" si="210"/>
        <v>#DIV/0!</v>
      </c>
      <c r="AE553" s="52">
        <f t="shared" si="211"/>
        <v>0.42720959595959584</v>
      </c>
      <c r="AF553" s="52">
        <f t="shared" si="212"/>
        <v>0.35610395803530842</v>
      </c>
      <c r="AG553" s="47">
        <f>SUMIF(Unloader!B:B,Summary!B553,Unloader!M:M)</f>
        <v>0</v>
      </c>
      <c r="AH553" s="47">
        <f>SUMIF(C$2:C553,C553,AG$2:AG553)</f>
        <v>445932</v>
      </c>
      <c r="AI553" s="47">
        <f>SUM(AG$2:AG553)</f>
        <v>5010888</v>
      </c>
      <c r="AJ553" s="49">
        <f>SUMIF(Unloader!B:B,Summary!B553,Unloader!W:W)</f>
        <v>0</v>
      </c>
      <c r="AK553" s="49">
        <f>SUMIF(Unloader!B:B,Summary!B553,Unloader!AD:AD)+SUMIF(Unloader!B:B,Summary!B553,Unloader!BR:BR)+SUMIF(Unloader!B:B,Summary!B553,Unloader!BN:BN)</f>
        <v>0</v>
      </c>
      <c r="AL553" s="49">
        <f>SUMIF(C$2:C553,C553,AJ$2:AJ553)</f>
        <v>13.309722222222222</v>
      </c>
      <c r="AM553" s="49">
        <f>SUMIF(C$2:C553,C553,AK$2:AK553)</f>
        <v>0.2951388888888889</v>
      </c>
      <c r="AN553" s="37">
        <f t="shared" si="213"/>
        <v>1427.6676804866338</v>
      </c>
      <c r="AO553" s="37">
        <f>SUM(AJ$2:AJ553)</f>
        <v>155.96458333333337</v>
      </c>
      <c r="AP553" s="37">
        <f>SUM(AK$2:AK553)</f>
        <v>13.888194444444437</v>
      </c>
      <c r="AQ553" s="37">
        <f t="shared" si="214"/>
        <v>1469.5404467471526</v>
      </c>
    </row>
    <row r="554" spans="1:43">
      <c r="A554" s="166">
        <f t="shared" si="218"/>
        <v>553</v>
      </c>
      <c r="B554" s="478">
        <f t="shared" si="218"/>
        <v>41186</v>
      </c>
      <c r="C554" s="42">
        <f t="shared" si="196"/>
        <v>10</v>
      </c>
      <c r="D554" s="170">
        <f>COUNTIF('Rake Load'!C:C,Summary!B554)</f>
        <v>0</v>
      </c>
      <c r="E554" s="170">
        <f>SUMIF('Rake Load'!C:C,B554,'Rake Load'!K:K)</f>
        <v>0</v>
      </c>
      <c r="F554" s="44">
        <f>SUMIF('Rake Load'!C:C,B554,'Rake Load'!AZ:AZ)</f>
        <v>0</v>
      </c>
      <c r="G554" s="44" t="e">
        <f t="shared" si="197"/>
        <v>#DIV/0!</v>
      </c>
      <c r="H554" s="45" t="e">
        <f t="shared" si="198"/>
        <v>#DIV/0!</v>
      </c>
      <c r="I554" s="45" t="e">
        <f t="shared" si="199"/>
        <v>#DIV/0!</v>
      </c>
      <c r="J554" s="44">
        <f>SUMIF('Rake Load'!C:C,B554,'Rake Load'!DK:DK)</f>
        <v>0</v>
      </c>
      <c r="K554" s="50">
        <f t="shared" si="200"/>
        <v>0</v>
      </c>
      <c r="L554" s="50" t="e">
        <f t="shared" si="201"/>
        <v>#DIV/0!</v>
      </c>
      <c r="M554" s="59" t="e">
        <f t="shared" si="202"/>
        <v>#DIV/0!</v>
      </c>
      <c r="N554" s="59" t="e">
        <f t="shared" si="203"/>
        <v>#DIV/0!</v>
      </c>
      <c r="O554" s="480">
        <f>SUMIF(C$2:C554,C554,D$2:D554)</f>
        <v>121</v>
      </c>
      <c r="P554" s="42">
        <f>SUMIF(C$2:C554,C554,F$2:F554)</f>
        <v>20.852777777777781</v>
      </c>
      <c r="Q554" s="46">
        <f t="shared" si="204"/>
        <v>0.17233700642791555</v>
      </c>
      <c r="R554" s="45">
        <f t="shared" si="205"/>
        <v>4</v>
      </c>
      <c r="S554" s="45">
        <f t="shared" si="206"/>
        <v>8</v>
      </c>
      <c r="T554" s="480">
        <f>SUM(D$2:D554)</f>
        <v>1165</v>
      </c>
      <c r="U554" s="47">
        <f>SUMIF(C$2:C554,C554,E$2:E554)</f>
        <v>431429.86999999994</v>
      </c>
      <c r="V554" s="47">
        <f>SUM(E$2:E554)</f>
        <v>4135631.2860000012</v>
      </c>
      <c r="W554" s="52">
        <f>SUM(F$2:F554)</f>
        <v>40857.731944444473</v>
      </c>
      <c r="X554" s="52">
        <f t="shared" si="207"/>
        <v>35.071014544587527</v>
      </c>
      <c r="Y554" s="45">
        <f t="shared" si="208"/>
        <v>1</v>
      </c>
      <c r="Z554" s="45">
        <f t="shared" si="209"/>
        <v>42</v>
      </c>
      <c r="AA554" s="47">
        <f>SUMIF('Rake Load'!C:C,Summary!B554,'Rake Load'!CA:CA)</f>
        <v>0</v>
      </c>
      <c r="AB554" s="47">
        <f>SUMIF(C$2:C554,C554,AA$2:AA554)</f>
        <v>51.692361111111097</v>
      </c>
      <c r="AC554" s="47">
        <f>SUM(AA$2:AA554)</f>
        <v>414.86111111113433</v>
      </c>
      <c r="AD554" s="52" t="e">
        <f t="shared" si="210"/>
        <v>#DIV/0!</v>
      </c>
      <c r="AE554" s="52">
        <f t="shared" si="211"/>
        <v>0.42720959595959584</v>
      </c>
      <c r="AF554" s="52">
        <f t="shared" si="212"/>
        <v>0.35610395803530842</v>
      </c>
      <c r="AG554" s="47">
        <f>SUMIF(Unloader!B:B,Summary!B554,Unloader!M:M)</f>
        <v>0</v>
      </c>
      <c r="AH554" s="47">
        <f>SUMIF(C$2:C554,C554,AG$2:AG554)</f>
        <v>445932</v>
      </c>
      <c r="AI554" s="47">
        <f>SUM(AG$2:AG554)</f>
        <v>5010888</v>
      </c>
      <c r="AJ554" s="49">
        <f>SUMIF(Unloader!B:B,Summary!B554,Unloader!W:W)</f>
        <v>0</v>
      </c>
      <c r="AK554" s="49">
        <f>SUMIF(Unloader!B:B,Summary!B554,Unloader!AD:AD)+SUMIF(Unloader!B:B,Summary!B554,Unloader!BR:BR)+SUMIF(Unloader!B:B,Summary!B554,Unloader!BN:BN)</f>
        <v>0</v>
      </c>
      <c r="AL554" s="49">
        <f>SUMIF(C$2:C554,C554,AJ$2:AJ554)</f>
        <v>13.309722222222222</v>
      </c>
      <c r="AM554" s="49">
        <f>SUMIF(C$2:C554,C554,AK$2:AK554)</f>
        <v>0.2951388888888889</v>
      </c>
      <c r="AN554" s="37">
        <f t="shared" si="213"/>
        <v>1427.6676804866338</v>
      </c>
      <c r="AO554" s="37">
        <f>SUM(AJ$2:AJ554)</f>
        <v>155.96458333333337</v>
      </c>
      <c r="AP554" s="37">
        <f>SUM(AK$2:AK554)</f>
        <v>13.888194444444437</v>
      </c>
      <c r="AQ554" s="37">
        <f t="shared" si="214"/>
        <v>1469.5404467471526</v>
      </c>
    </row>
    <row r="555" spans="1:43">
      <c r="A555" s="166">
        <f t="shared" si="218"/>
        <v>554</v>
      </c>
      <c r="B555" s="478">
        <f t="shared" si="218"/>
        <v>41187</v>
      </c>
      <c r="C555" s="42">
        <f t="shared" si="196"/>
        <v>10</v>
      </c>
      <c r="D555" s="170">
        <f>COUNTIF('Rake Load'!C:C,Summary!B555)</f>
        <v>0</v>
      </c>
      <c r="E555" s="170">
        <f>SUMIF('Rake Load'!C:C,B555,'Rake Load'!K:K)</f>
        <v>0</v>
      </c>
      <c r="F555" s="44">
        <f>SUMIF('Rake Load'!C:C,B555,'Rake Load'!AZ:AZ)</f>
        <v>0</v>
      </c>
      <c r="G555" s="44" t="e">
        <f t="shared" si="197"/>
        <v>#DIV/0!</v>
      </c>
      <c r="H555" s="45" t="e">
        <f t="shared" si="198"/>
        <v>#DIV/0!</v>
      </c>
      <c r="I555" s="45" t="e">
        <f t="shared" si="199"/>
        <v>#DIV/0!</v>
      </c>
      <c r="J555" s="44">
        <f>SUMIF('Rake Load'!C:C,B555,'Rake Load'!DK:DK)</f>
        <v>0</v>
      </c>
      <c r="K555" s="50">
        <f t="shared" si="200"/>
        <v>0</v>
      </c>
      <c r="L555" s="50" t="e">
        <f t="shared" si="201"/>
        <v>#DIV/0!</v>
      </c>
      <c r="M555" s="59" t="e">
        <f t="shared" si="202"/>
        <v>#DIV/0!</v>
      </c>
      <c r="N555" s="59" t="e">
        <f t="shared" si="203"/>
        <v>#DIV/0!</v>
      </c>
      <c r="O555" s="480">
        <f>SUMIF(C$2:C555,C555,D$2:D555)</f>
        <v>121</v>
      </c>
      <c r="P555" s="42">
        <f>SUMIF(C$2:C555,C555,F$2:F555)</f>
        <v>20.852777777777781</v>
      </c>
      <c r="Q555" s="46">
        <f t="shared" si="204"/>
        <v>0.17233700642791555</v>
      </c>
      <c r="R555" s="45">
        <f t="shared" si="205"/>
        <v>4</v>
      </c>
      <c r="S555" s="45">
        <f t="shared" si="206"/>
        <v>8</v>
      </c>
      <c r="T555" s="480">
        <f>SUM(D$2:D555)</f>
        <v>1165</v>
      </c>
      <c r="U555" s="47">
        <f>SUMIF(C$2:C555,C555,E$2:E555)</f>
        <v>431429.86999999994</v>
      </c>
      <c r="V555" s="47">
        <f>SUM(E$2:E555)</f>
        <v>4135631.2860000012</v>
      </c>
      <c r="W555" s="52">
        <f>SUM(F$2:F555)</f>
        <v>40857.731944444473</v>
      </c>
      <c r="X555" s="52">
        <f t="shared" si="207"/>
        <v>35.071014544587527</v>
      </c>
      <c r="Y555" s="45">
        <f t="shared" si="208"/>
        <v>1</v>
      </c>
      <c r="Z555" s="45">
        <f t="shared" si="209"/>
        <v>42</v>
      </c>
      <c r="AA555" s="47">
        <f>SUMIF('Rake Load'!C:C,Summary!B555,'Rake Load'!CA:CA)</f>
        <v>0</v>
      </c>
      <c r="AB555" s="47">
        <f>SUMIF(C$2:C555,C555,AA$2:AA555)</f>
        <v>51.692361111111097</v>
      </c>
      <c r="AC555" s="47">
        <f>SUM(AA$2:AA555)</f>
        <v>414.86111111113433</v>
      </c>
      <c r="AD555" s="52" t="e">
        <f t="shared" si="210"/>
        <v>#DIV/0!</v>
      </c>
      <c r="AE555" s="52">
        <f t="shared" si="211"/>
        <v>0.42720959595959584</v>
      </c>
      <c r="AF555" s="52">
        <f t="shared" si="212"/>
        <v>0.35610395803530842</v>
      </c>
      <c r="AG555" s="47">
        <f>SUMIF(Unloader!B:B,Summary!B555,Unloader!M:M)</f>
        <v>0</v>
      </c>
      <c r="AH555" s="47">
        <f>SUMIF(C$2:C555,C555,AG$2:AG555)</f>
        <v>445932</v>
      </c>
      <c r="AI555" s="47">
        <f>SUM(AG$2:AG555)</f>
        <v>5010888</v>
      </c>
      <c r="AJ555" s="49">
        <f>SUMIF(Unloader!B:B,Summary!B555,Unloader!W:W)</f>
        <v>0</v>
      </c>
      <c r="AK555" s="49">
        <f>SUMIF(Unloader!B:B,Summary!B555,Unloader!AD:AD)+SUMIF(Unloader!B:B,Summary!B555,Unloader!BR:BR)+SUMIF(Unloader!B:B,Summary!B555,Unloader!BN:BN)</f>
        <v>0</v>
      </c>
      <c r="AL555" s="49">
        <f>SUMIF(C$2:C555,C555,AJ$2:AJ555)</f>
        <v>13.309722222222222</v>
      </c>
      <c r="AM555" s="49">
        <f>SUMIF(C$2:C555,C555,AK$2:AK555)</f>
        <v>0.2951388888888889</v>
      </c>
      <c r="AN555" s="37">
        <f t="shared" si="213"/>
        <v>1427.6676804866338</v>
      </c>
      <c r="AO555" s="37">
        <f>SUM(AJ$2:AJ555)</f>
        <v>155.96458333333337</v>
      </c>
      <c r="AP555" s="37">
        <f>SUM(AK$2:AK555)</f>
        <v>13.888194444444437</v>
      </c>
      <c r="AQ555" s="37">
        <f t="shared" si="214"/>
        <v>1469.5404467471526</v>
      </c>
    </row>
    <row r="556" spans="1:43">
      <c r="A556" s="166">
        <f t="shared" si="218"/>
        <v>555</v>
      </c>
      <c r="B556" s="478">
        <f t="shared" si="218"/>
        <v>41188</v>
      </c>
      <c r="C556" s="42">
        <f t="shared" si="196"/>
        <v>10</v>
      </c>
      <c r="D556" s="170">
        <f>COUNTIF('Rake Load'!C:C,Summary!B556)</f>
        <v>0</v>
      </c>
      <c r="E556" s="170">
        <f>SUMIF('Rake Load'!C:C,B556,'Rake Load'!K:K)</f>
        <v>0</v>
      </c>
      <c r="F556" s="44">
        <f>SUMIF('Rake Load'!C:C,B556,'Rake Load'!AZ:AZ)</f>
        <v>0</v>
      </c>
      <c r="G556" s="44" t="e">
        <f t="shared" si="197"/>
        <v>#DIV/0!</v>
      </c>
      <c r="H556" s="45" t="e">
        <f t="shared" si="198"/>
        <v>#DIV/0!</v>
      </c>
      <c r="I556" s="45" t="e">
        <f t="shared" si="199"/>
        <v>#DIV/0!</v>
      </c>
      <c r="J556" s="44">
        <f>SUMIF('Rake Load'!C:C,B556,'Rake Load'!DK:DK)</f>
        <v>0</v>
      </c>
      <c r="K556" s="50">
        <f t="shared" si="200"/>
        <v>0</v>
      </c>
      <c r="L556" s="50" t="e">
        <f t="shared" si="201"/>
        <v>#DIV/0!</v>
      </c>
      <c r="M556" s="59" t="e">
        <f t="shared" si="202"/>
        <v>#DIV/0!</v>
      </c>
      <c r="N556" s="59" t="e">
        <f t="shared" si="203"/>
        <v>#DIV/0!</v>
      </c>
      <c r="O556" s="480">
        <f>SUMIF(C$2:C556,C556,D$2:D556)</f>
        <v>121</v>
      </c>
      <c r="P556" s="42">
        <f>SUMIF(C$2:C556,C556,F$2:F556)</f>
        <v>20.852777777777781</v>
      </c>
      <c r="Q556" s="46">
        <f t="shared" si="204"/>
        <v>0.17233700642791555</v>
      </c>
      <c r="R556" s="45">
        <f t="shared" si="205"/>
        <v>4</v>
      </c>
      <c r="S556" s="45">
        <f t="shared" si="206"/>
        <v>8</v>
      </c>
      <c r="T556" s="480">
        <f>SUM(D$2:D556)</f>
        <v>1165</v>
      </c>
      <c r="U556" s="47">
        <f>SUMIF(C$2:C556,C556,E$2:E556)</f>
        <v>431429.86999999994</v>
      </c>
      <c r="V556" s="47">
        <f>SUM(E$2:E556)</f>
        <v>4135631.2860000012</v>
      </c>
      <c r="W556" s="52">
        <f>SUM(F$2:F556)</f>
        <v>40857.731944444473</v>
      </c>
      <c r="X556" s="52">
        <f t="shared" si="207"/>
        <v>35.071014544587527</v>
      </c>
      <c r="Y556" s="45">
        <f t="shared" si="208"/>
        <v>1</v>
      </c>
      <c r="Z556" s="45">
        <f t="shared" si="209"/>
        <v>42</v>
      </c>
      <c r="AA556" s="47">
        <f>SUMIF('Rake Load'!C:C,Summary!B556,'Rake Load'!CA:CA)</f>
        <v>0</v>
      </c>
      <c r="AB556" s="47">
        <f>SUMIF(C$2:C556,C556,AA$2:AA556)</f>
        <v>51.692361111111097</v>
      </c>
      <c r="AC556" s="47">
        <f>SUM(AA$2:AA556)</f>
        <v>414.86111111113433</v>
      </c>
      <c r="AD556" s="52" t="e">
        <f t="shared" si="210"/>
        <v>#DIV/0!</v>
      </c>
      <c r="AE556" s="52">
        <f t="shared" si="211"/>
        <v>0.42720959595959584</v>
      </c>
      <c r="AF556" s="52">
        <f t="shared" si="212"/>
        <v>0.35610395803530842</v>
      </c>
      <c r="AG556" s="47">
        <f>SUMIF(Unloader!B:B,Summary!B556,Unloader!M:M)</f>
        <v>0</v>
      </c>
      <c r="AH556" s="47">
        <f>SUMIF(C$2:C556,C556,AG$2:AG556)</f>
        <v>445932</v>
      </c>
      <c r="AI556" s="47">
        <f>SUM(AG$2:AG556)</f>
        <v>5010888</v>
      </c>
      <c r="AJ556" s="49">
        <f>SUMIF(Unloader!B:B,Summary!B556,Unloader!W:W)</f>
        <v>0</v>
      </c>
      <c r="AK556" s="49">
        <f>SUMIF(Unloader!B:B,Summary!B556,Unloader!AD:AD)+SUMIF(Unloader!B:B,Summary!B556,Unloader!BR:BR)+SUMIF(Unloader!B:B,Summary!B556,Unloader!BN:BN)</f>
        <v>0</v>
      </c>
      <c r="AL556" s="49">
        <f>SUMIF(C$2:C556,C556,AJ$2:AJ556)</f>
        <v>13.309722222222222</v>
      </c>
      <c r="AM556" s="49">
        <f>SUMIF(C$2:C556,C556,AK$2:AK556)</f>
        <v>0.2951388888888889</v>
      </c>
      <c r="AN556" s="37">
        <f t="shared" si="213"/>
        <v>1427.6676804866338</v>
      </c>
      <c r="AO556" s="37">
        <f>SUM(AJ$2:AJ556)</f>
        <v>155.96458333333337</v>
      </c>
      <c r="AP556" s="37">
        <f>SUM(AK$2:AK556)</f>
        <v>13.888194444444437</v>
      </c>
      <c r="AQ556" s="37">
        <f t="shared" si="214"/>
        <v>1469.5404467471526</v>
      </c>
    </row>
    <row r="557" spans="1:43">
      <c r="A557" s="166">
        <f t="shared" si="218"/>
        <v>556</v>
      </c>
      <c r="B557" s="478">
        <f t="shared" si="218"/>
        <v>41189</v>
      </c>
      <c r="C557" s="42">
        <f t="shared" si="196"/>
        <v>10</v>
      </c>
      <c r="D557" s="170">
        <f>COUNTIF('Rake Load'!C:C,Summary!B557)</f>
        <v>0</v>
      </c>
      <c r="E557" s="170">
        <f>SUMIF('Rake Load'!C:C,B557,'Rake Load'!K:K)</f>
        <v>0</v>
      </c>
      <c r="F557" s="44">
        <f>SUMIF('Rake Load'!C:C,B557,'Rake Load'!AZ:AZ)</f>
        <v>0</v>
      </c>
      <c r="G557" s="44" t="e">
        <f t="shared" si="197"/>
        <v>#DIV/0!</v>
      </c>
      <c r="H557" s="45" t="e">
        <f t="shared" si="198"/>
        <v>#DIV/0!</v>
      </c>
      <c r="I557" s="45" t="e">
        <f t="shared" si="199"/>
        <v>#DIV/0!</v>
      </c>
      <c r="J557" s="44">
        <f>SUMIF('Rake Load'!C:C,B557,'Rake Load'!DK:DK)</f>
        <v>0</v>
      </c>
      <c r="K557" s="50">
        <f t="shared" si="200"/>
        <v>0</v>
      </c>
      <c r="L557" s="50" t="e">
        <f t="shared" si="201"/>
        <v>#DIV/0!</v>
      </c>
      <c r="M557" s="59" t="e">
        <f t="shared" si="202"/>
        <v>#DIV/0!</v>
      </c>
      <c r="N557" s="59" t="e">
        <f t="shared" si="203"/>
        <v>#DIV/0!</v>
      </c>
      <c r="O557" s="480">
        <f>SUMIF(C$2:C557,C557,D$2:D557)</f>
        <v>121</v>
      </c>
      <c r="P557" s="42">
        <f>SUMIF(C$2:C557,C557,F$2:F557)</f>
        <v>20.852777777777781</v>
      </c>
      <c r="Q557" s="46">
        <f t="shared" si="204"/>
        <v>0.17233700642791555</v>
      </c>
      <c r="R557" s="45">
        <f t="shared" si="205"/>
        <v>4</v>
      </c>
      <c r="S557" s="45">
        <f t="shared" si="206"/>
        <v>8</v>
      </c>
      <c r="T557" s="480">
        <f>SUM(D$2:D557)</f>
        <v>1165</v>
      </c>
      <c r="U557" s="47">
        <f>SUMIF(C$2:C557,C557,E$2:E557)</f>
        <v>431429.86999999994</v>
      </c>
      <c r="V557" s="47">
        <f>SUM(E$2:E557)</f>
        <v>4135631.2860000012</v>
      </c>
      <c r="W557" s="52">
        <f>SUM(F$2:F557)</f>
        <v>40857.731944444473</v>
      </c>
      <c r="X557" s="52">
        <f t="shared" si="207"/>
        <v>35.071014544587527</v>
      </c>
      <c r="Y557" s="45">
        <f t="shared" si="208"/>
        <v>1</v>
      </c>
      <c r="Z557" s="45">
        <f t="shared" si="209"/>
        <v>42</v>
      </c>
      <c r="AA557" s="47">
        <f>SUMIF('Rake Load'!C:C,Summary!B557,'Rake Load'!CA:CA)</f>
        <v>0</v>
      </c>
      <c r="AB557" s="47">
        <f>SUMIF(C$2:C557,C557,AA$2:AA557)</f>
        <v>51.692361111111097</v>
      </c>
      <c r="AC557" s="47">
        <f>SUM(AA$2:AA557)</f>
        <v>414.86111111113433</v>
      </c>
      <c r="AD557" s="52" t="e">
        <f t="shared" si="210"/>
        <v>#DIV/0!</v>
      </c>
      <c r="AE557" s="52">
        <f t="shared" si="211"/>
        <v>0.42720959595959584</v>
      </c>
      <c r="AF557" s="52">
        <f t="shared" si="212"/>
        <v>0.35610395803530842</v>
      </c>
      <c r="AG557" s="47">
        <f>SUMIF(Unloader!B:B,Summary!B557,Unloader!M:M)</f>
        <v>0</v>
      </c>
      <c r="AH557" s="47">
        <f>SUMIF(C$2:C557,C557,AG$2:AG557)</f>
        <v>445932</v>
      </c>
      <c r="AI557" s="47">
        <f>SUM(AG$2:AG557)</f>
        <v>5010888</v>
      </c>
      <c r="AJ557" s="49">
        <f>SUMIF(Unloader!B:B,Summary!B557,Unloader!W:W)</f>
        <v>0</v>
      </c>
      <c r="AK557" s="49">
        <f>SUMIF(Unloader!B:B,Summary!B557,Unloader!AD:AD)+SUMIF(Unloader!B:B,Summary!B557,Unloader!BR:BR)+SUMIF(Unloader!B:B,Summary!B557,Unloader!BN:BN)</f>
        <v>0</v>
      </c>
      <c r="AL557" s="49">
        <f>SUMIF(C$2:C557,C557,AJ$2:AJ557)</f>
        <v>13.309722222222222</v>
      </c>
      <c r="AM557" s="49">
        <f>SUMIF(C$2:C557,C557,AK$2:AK557)</f>
        <v>0.2951388888888889</v>
      </c>
      <c r="AN557" s="37">
        <f t="shared" si="213"/>
        <v>1427.6676804866338</v>
      </c>
      <c r="AO557" s="37">
        <f>SUM(AJ$2:AJ557)</f>
        <v>155.96458333333337</v>
      </c>
      <c r="AP557" s="37">
        <f>SUM(AK$2:AK557)</f>
        <v>13.888194444444437</v>
      </c>
      <c r="AQ557" s="37">
        <f t="shared" si="214"/>
        <v>1469.5404467471526</v>
      </c>
    </row>
    <row r="558" spans="1:43">
      <c r="A558" s="166">
        <f t="shared" si="218"/>
        <v>557</v>
      </c>
      <c r="B558" s="478">
        <f t="shared" si="218"/>
        <v>41190</v>
      </c>
      <c r="C558" s="42">
        <f t="shared" si="196"/>
        <v>10</v>
      </c>
      <c r="D558" s="170">
        <f>COUNTIF('Rake Load'!C:C,Summary!B558)</f>
        <v>0</v>
      </c>
      <c r="E558" s="170">
        <f>SUMIF('Rake Load'!C:C,B558,'Rake Load'!K:K)</f>
        <v>0</v>
      </c>
      <c r="F558" s="44">
        <f>SUMIF('Rake Load'!C:C,B558,'Rake Load'!AZ:AZ)</f>
        <v>0</v>
      </c>
      <c r="G558" s="44" t="e">
        <f t="shared" si="197"/>
        <v>#DIV/0!</v>
      </c>
      <c r="H558" s="45" t="e">
        <f t="shared" si="198"/>
        <v>#DIV/0!</v>
      </c>
      <c r="I558" s="45" t="e">
        <f t="shared" si="199"/>
        <v>#DIV/0!</v>
      </c>
      <c r="J558" s="44">
        <f>SUMIF('Rake Load'!C:C,B558,'Rake Load'!DK:DK)</f>
        <v>0</v>
      </c>
      <c r="K558" s="50">
        <f t="shared" si="200"/>
        <v>0</v>
      </c>
      <c r="L558" s="50" t="e">
        <f t="shared" si="201"/>
        <v>#DIV/0!</v>
      </c>
      <c r="M558" s="59" t="e">
        <f t="shared" si="202"/>
        <v>#DIV/0!</v>
      </c>
      <c r="N558" s="59" t="e">
        <f t="shared" si="203"/>
        <v>#DIV/0!</v>
      </c>
      <c r="O558" s="480">
        <f>SUMIF(C$2:C558,C558,D$2:D558)</f>
        <v>121</v>
      </c>
      <c r="P558" s="42">
        <f>SUMIF(C$2:C558,C558,F$2:F558)</f>
        <v>20.852777777777781</v>
      </c>
      <c r="Q558" s="46">
        <f t="shared" si="204"/>
        <v>0.17233700642791555</v>
      </c>
      <c r="R558" s="45">
        <f t="shared" si="205"/>
        <v>4</v>
      </c>
      <c r="S558" s="45">
        <f t="shared" si="206"/>
        <v>8</v>
      </c>
      <c r="T558" s="480">
        <f>SUM(D$2:D558)</f>
        <v>1165</v>
      </c>
      <c r="U558" s="47">
        <f>SUMIF(C$2:C558,C558,E$2:E558)</f>
        <v>431429.86999999994</v>
      </c>
      <c r="V558" s="47">
        <f>SUM(E$2:E558)</f>
        <v>4135631.2860000012</v>
      </c>
      <c r="W558" s="52">
        <f>SUM(F$2:F558)</f>
        <v>40857.731944444473</v>
      </c>
      <c r="X558" s="52">
        <f t="shared" si="207"/>
        <v>35.071014544587527</v>
      </c>
      <c r="Y558" s="45">
        <f t="shared" si="208"/>
        <v>1</v>
      </c>
      <c r="Z558" s="45">
        <f t="shared" si="209"/>
        <v>42</v>
      </c>
      <c r="AA558" s="47">
        <f>SUMIF('Rake Load'!C:C,Summary!B558,'Rake Load'!CA:CA)</f>
        <v>0</v>
      </c>
      <c r="AB558" s="47">
        <f>SUMIF(C$2:C558,C558,AA$2:AA558)</f>
        <v>51.692361111111097</v>
      </c>
      <c r="AC558" s="47">
        <f>SUM(AA$2:AA558)</f>
        <v>414.86111111113433</v>
      </c>
      <c r="AD558" s="52" t="e">
        <f t="shared" si="210"/>
        <v>#DIV/0!</v>
      </c>
      <c r="AE558" s="52">
        <f t="shared" si="211"/>
        <v>0.42720959595959584</v>
      </c>
      <c r="AF558" s="52">
        <f t="shared" si="212"/>
        <v>0.35610395803530842</v>
      </c>
      <c r="AG558" s="47">
        <f>SUMIF(Unloader!B:B,Summary!B558,Unloader!M:M)</f>
        <v>0</v>
      </c>
      <c r="AH558" s="47">
        <f>SUMIF(C$2:C558,C558,AG$2:AG558)</f>
        <v>445932</v>
      </c>
      <c r="AI558" s="47">
        <f>SUM(AG$2:AG558)</f>
        <v>5010888</v>
      </c>
      <c r="AJ558" s="49">
        <f>SUMIF(Unloader!B:B,Summary!B558,Unloader!W:W)</f>
        <v>0</v>
      </c>
      <c r="AK558" s="49">
        <f>SUMIF(Unloader!B:B,Summary!B558,Unloader!AD:AD)+SUMIF(Unloader!B:B,Summary!B558,Unloader!BR:BR)+SUMIF(Unloader!B:B,Summary!B558,Unloader!BN:BN)</f>
        <v>0</v>
      </c>
      <c r="AL558" s="49">
        <f>SUMIF(C$2:C558,C558,AJ$2:AJ558)</f>
        <v>13.309722222222222</v>
      </c>
      <c r="AM558" s="49">
        <f>SUMIF(C$2:C558,C558,AK$2:AK558)</f>
        <v>0.2951388888888889</v>
      </c>
      <c r="AN558" s="37">
        <f t="shared" si="213"/>
        <v>1427.6676804866338</v>
      </c>
      <c r="AO558" s="37">
        <f>SUM(AJ$2:AJ558)</f>
        <v>155.96458333333337</v>
      </c>
      <c r="AP558" s="37">
        <f>SUM(AK$2:AK558)</f>
        <v>13.888194444444437</v>
      </c>
      <c r="AQ558" s="37">
        <f t="shared" si="214"/>
        <v>1469.5404467471526</v>
      </c>
    </row>
    <row r="559" spans="1:43">
      <c r="A559" s="166">
        <f t="shared" si="218"/>
        <v>558</v>
      </c>
      <c r="B559" s="478">
        <f t="shared" si="218"/>
        <v>41191</v>
      </c>
      <c r="C559" s="42">
        <f t="shared" si="196"/>
        <v>10</v>
      </c>
      <c r="D559" s="170">
        <f>COUNTIF('Rake Load'!C:C,Summary!B559)</f>
        <v>0</v>
      </c>
      <c r="E559" s="170">
        <f>SUMIF('Rake Load'!C:C,B559,'Rake Load'!K:K)</f>
        <v>0</v>
      </c>
      <c r="F559" s="44">
        <f>SUMIF('Rake Load'!C:C,B559,'Rake Load'!AZ:AZ)</f>
        <v>0</v>
      </c>
      <c r="G559" s="44" t="e">
        <f t="shared" si="197"/>
        <v>#DIV/0!</v>
      </c>
      <c r="H559" s="45" t="e">
        <f t="shared" si="198"/>
        <v>#DIV/0!</v>
      </c>
      <c r="I559" s="45" t="e">
        <f t="shared" si="199"/>
        <v>#DIV/0!</v>
      </c>
      <c r="J559" s="44">
        <f>SUMIF('Rake Load'!C:C,B559,'Rake Load'!DK:DK)</f>
        <v>0</v>
      </c>
      <c r="K559" s="50">
        <f t="shared" si="200"/>
        <v>0</v>
      </c>
      <c r="L559" s="50" t="e">
        <f t="shared" si="201"/>
        <v>#DIV/0!</v>
      </c>
      <c r="M559" s="59" t="e">
        <f t="shared" si="202"/>
        <v>#DIV/0!</v>
      </c>
      <c r="N559" s="59" t="e">
        <f t="shared" si="203"/>
        <v>#DIV/0!</v>
      </c>
      <c r="O559" s="480">
        <f>SUMIF(C$2:C559,C559,D$2:D559)</f>
        <v>121</v>
      </c>
      <c r="P559" s="42">
        <f>SUMIF(C$2:C559,C559,F$2:F559)</f>
        <v>20.852777777777781</v>
      </c>
      <c r="Q559" s="46">
        <f t="shared" si="204"/>
        <v>0.17233700642791555</v>
      </c>
      <c r="R559" s="45">
        <f t="shared" si="205"/>
        <v>4</v>
      </c>
      <c r="S559" s="45">
        <f t="shared" si="206"/>
        <v>8</v>
      </c>
      <c r="T559" s="480">
        <f>SUM(D$2:D559)</f>
        <v>1165</v>
      </c>
      <c r="U559" s="47">
        <f>SUMIF(C$2:C559,C559,E$2:E559)</f>
        <v>431429.86999999994</v>
      </c>
      <c r="V559" s="47">
        <f>SUM(E$2:E559)</f>
        <v>4135631.2860000012</v>
      </c>
      <c r="W559" s="52">
        <f>SUM(F$2:F559)</f>
        <v>40857.731944444473</v>
      </c>
      <c r="X559" s="52">
        <f t="shared" si="207"/>
        <v>35.071014544587527</v>
      </c>
      <c r="Y559" s="45">
        <f t="shared" si="208"/>
        <v>1</v>
      </c>
      <c r="Z559" s="45">
        <f t="shared" si="209"/>
        <v>42</v>
      </c>
      <c r="AA559" s="47">
        <f>SUMIF('Rake Load'!C:C,Summary!B559,'Rake Load'!CA:CA)</f>
        <v>0</v>
      </c>
      <c r="AB559" s="47">
        <f>SUMIF(C$2:C559,C559,AA$2:AA559)</f>
        <v>51.692361111111097</v>
      </c>
      <c r="AC559" s="47">
        <f>SUM(AA$2:AA559)</f>
        <v>414.86111111113433</v>
      </c>
      <c r="AD559" s="52" t="e">
        <f t="shared" si="210"/>
        <v>#DIV/0!</v>
      </c>
      <c r="AE559" s="52">
        <f t="shared" si="211"/>
        <v>0.42720959595959584</v>
      </c>
      <c r="AF559" s="52">
        <f t="shared" si="212"/>
        <v>0.35610395803530842</v>
      </c>
      <c r="AG559" s="47">
        <f>SUMIF(Unloader!B:B,Summary!B559,Unloader!M:M)</f>
        <v>0</v>
      </c>
      <c r="AH559" s="47">
        <f>SUMIF(C$2:C559,C559,AG$2:AG559)</f>
        <v>445932</v>
      </c>
      <c r="AI559" s="47">
        <f>SUM(AG$2:AG559)</f>
        <v>5010888</v>
      </c>
      <c r="AJ559" s="49">
        <f>SUMIF(Unloader!B:B,Summary!B559,Unloader!W:W)</f>
        <v>0</v>
      </c>
      <c r="AK559" s="49">
        <f>SUMIF(Unloader!B:B,Summary!B559,Unloader!AD:AD)+SUMIF(Unloader!B:B,Summary!B559,Unloader!BR:BR)+SUMIF(Unloader!B:B,Summary!B559,Unloader!BN:BN)</f>
        <v>0</v>
      </c>
      <c r="AL559" s="49">
        <f>SUMIF(C$2:C559,C559,AJ$2:AJ559)</f>
        <v>13.309722222222222</v>
      </c>
      <c r="AM559" s="49">
        <f>SUMIF(C$2:C559,C559,AK$2:AK559)</f>
        <v>0.2951388888888889</v>
      </c>
      <c r="AN559" s="37">
        <f t="shared" si="213"/>
        <v>1427.6676804866338</v>
      </c>
      <c r="AO559" s="37">
        <f>SUM(AJ$2:AJ559)</f>
        <v>155.96458333333337</v>
      </c>
      <c r="AP559" s="37">
        <f>SUM(AK$2:AK559)</f>
        <v>13.888194444444437</v>
      </c>
      <c r="AQ559" s="37">
        <f t="shared" si="214"/>
        <v>1469.5404467471526</v>
      </c>
    </row>
    <row r="560" spans="1:43">
      <c r="A560" s="166">
        <f t="shared" si="218"/>
        <v>559</v>
      </c>
      <c r="B560" s="478">
        <f t="shared" si="218"/>
        <v>41192</v>
      </c>
      <c r="C560" s="42">
        <f t="shared" si="196"/>
        <v>10</v>
      </c>
      <c r="D560" s="170">
        <f>COUNTIF('Rake Load'!C:C,Summary!B560)</f>
        <v>0</v>
      </c>
      <c r="E560" s="170">
        <f>SUMIF('Rake Load'!C:C,B560,'Rake Load'!K:K)</f>
        <v>0</v>
      </c>
      <c r="F560" s="44">
        <f>SUMIF('Rake Load'!C:C,B560,'Rake Load'!AZ:AZ)</f>
        <v>0</v>
      </c>
      <c r="G560" s="44" t="e">
        <f t="shared" si="197"/>
        <v>#DIV/0!</v>
      </c>
      <c r="H560" s="45" t="e">
        <f t="shared" si="198"/>
        <v>#DIV/0!</v>
      </c>
      <c r="I560" s="45" t="e">
        <f t="shared" si="199"/>
        <v>#DIV/0!</v>
      </c>
      <c r="J560" s="44">
        <f>SUMIF('Rake Load'!C:C,B560,'Rake Load'!DK:DK)</f>
        <v>0</v>
      </c>
      <c r="K560" s="50">
        <f t="shared" si="200"/>
        <v>0</v>
      </c>
      <c r="L560" s="50" t="e">
        <f t="shared" si="201"/>
        <v>#DIV/0!</v>
      </c>
      <c r="M560" s="59" t="e">
        <f t="shared" si="202"/>
        <v>#DIV/0!</v>
      </c>
      <c r="N560" s="59" t="e">
        <f t="shared" si="203"/>
        <v>#DIV/0!</v>
      </c>
      <c r="O560" s="480">
        <f>SUMIF(C$2:C560,C560,D$2:D560)</f>
        <v>121</v>
      </c>
      <c r="P560" s="42">
        <f>SUMIF(C$2:C560,C560,F$2:F560)</f>
        <v>20.852777777777781</v>
      </c>
      <c r="Q560" s="46">
        <f t="shared" si="204"/>
        <v>0.17233700642791555</v>
      </c>
      <c r="R560" s="45">
        <f t="shared" si="205"/>
        <v>4</v>
      </c>
      <c r="S560" s="45">
        <f t="shared" si="206"/>
        <v>8</v>
      </c>
      <c r="T560" s="480">
        <f>SUM(D$2:D560)</f>
        <v>1165</v>
      </c>
      <c r="U560" s="47">
        <f>SUMIF(C$2:C560,C560,E$2:E560)</f>
        <v>431429.86999999994</v>
      </c>
      <c r="V560" s="47">
        <f>SUM(E$2:E560)</f>
        <v>4135631.2860000012</v>
      </c>
      <c r="W560" s="52">
        <f>SUM(F$2:F560)</f>
        <v>40857.731944444473</v>
      </c>
      <c r="X560" s="52">
        <f t="shared" si="207"/>
        <v>35.071014544587527</v>
      </c>
      <c r="Y560" s="45">
        <f t="shared" si="208"/>
        <v>1</v>
      </c>
      <c r="Z560" s="45">
        <f t="shared" si="209"/>
        <v>42</v>
      </c>
      <c r="AA560" s="47">
        <f>SUMIF('Rake Load'!C:C,Summary!B560,'Rake Load'!CA:CA)</f>
        <v>0</v>
      </c>
      <c r="AB560" s="47">
        <f>SUMIF(C$2:C560,C560,AA$2:AA560)</f>
        <v>51.692361111111097</v>
      </c>
      <c r="AC560" s="47">
        <f>SUM(AA$2:AA560)</f>
        <v>414.86111111113433</v>
      </c>
      <c r="AD560" s="52" t="e">
        <f t="shared" si="210"/>
        <v>#DIV/0!</v>
      </c>
      <c r="AE560" s="52">
        <f t="shared" si="211"/>
        <v>0.42720959595959584</v>
      </c>
      <c r="AF560" s="52">
        <f t="shared" si="212"/>
        <v>0.35610395803530842</v>
      </c>
      <c r="AG560" s="47">
        <f>SUMIF(Unloader!B:B,Summary!B560,Unloader!M:M)</f>
        <v>0</v>
      </c>
      <c r="AH560" s="47">
        <f>SUMIF(C$2:C560,C560,AG$2:AG560)</f>
        <v>445932</v>
      </c>
      <c r="AI560" s="47">
        <f>SUM(AG$2:AG560)</f>
        <v>5010888</v>
      </c>
      <c r="AJ560" s="49">
        <f>SUMIF(Unloader!B:B,Summary!B560,Unloader!W:W)</f>
        <v>0</v>
      </c>
      <c r="AK560" s="49">
        <f>SUMIF(Unloader!B:B,Summary!B560,Unloader!AD:AD)+SUMIF(Unloader!B:B,Summary!B560,Unloader!BR:BR)+SUMIF(Unloader!B:B,Summary!B560,Unloader!BN:BN)</f>
        <v>0</v>
      </c>
      <c r="AL560" s="49">
        <f>SUMIF(C$2:C560,C560,AJ$2:AJ560)</f>
        <v>13.309722222222222</v>
      </c>
      <c r="AM560" s="49">
        <f>SUMIF(C$2:C560,C560,AK$2:AK560)</f>
        <v>0.2951388888888889</v>
      </c>
      <c r="AN560" s="37">
        <f t="shared" si="213"/>
        <v>1427.6676804866338</v>
      </c>
      <c r="AO560" s="37">
        <f>SUM(AJ$2:AJ560)</f>
        <v>155.96458333333337</v>
      </c>
      <c r="AP560" s="37">
        <f>SUM(AK$2:AK560)</f>
        <v>13.888194444444437</v>
      </c>
      <c r="AQ560" s="37">
        <f t="shared" si="214"/>
        <v>1469.5404467471526</v>
      </c>
    </row>
    <row r="561" spans="1:43">
      <c r="A561" s="166">
        <f t="shared" si="218"/>
        <v>560</v>
      </c>
      <c r="B561" s="478">
        <f t="shared" si="218"/>
        <v>41193</v>
      </c>
      <c r="C561" s="42">
        <f t="shared" si="196"/>
        <v>10</v>
      </c>
      <c r="D561" s="170">
        <f>COUNTIF('Rake Load'!C:C,Summary!B561)</f>
        <v>0</v>
      </c>
      <c r="E561" s="170">
        <f>SUMIF('Rake Load'!C:C,B561,'Rake Load'!K:K)</f>
        <v>0</v>
      </c>
      <c r="F561" s="44">
        <f>SUMIF('Rake Load'!C:C,B561,'Rake Load'!AZ:AZ)</f>
        <v>0</v>
      </c>
      <c r="G561" s="44" t="e">
        <f t="shared" si="197"/>
        <v>#DIV/0!</v>
      </c>
      <c r="H561" s="45" t="e">
        <f t="shared" si="198"/>
        <v>#DIV/0!</v>
      </c>
      <c r="I561" s="45" t="e">
        <f t="shared" si="199"/>
        <v>#DIV/0!</v>
      </c>
      <c r="J561" s="44">
        <f>SUMIF('Rake Load'!C:C,B561,'Rake Load'!DK:DK)</f>
        <v>0</v>
      </c>
      <c r="K561" s="50">
        <f t="shared" si="200"/>
        <v>0</v>
      </c>
      <c r="L561" s="50" t="e">
        <f t="shared" si="201"/>
        <v>#DIV/0!</v>
      </c>
      <c r="M561" s="59" t="e">
        <f t="shared" si="202"/>
        <v>#DIV/0!</v>
      </c>
      <c r="N561" s="59" t="e">
        <f t="shared" si="203"/>
        <v>#DIV/0!</v>
      </c>
      <c r="O561" s="480">
        <f>SUMIF(C$2:C561,C561,D$2:D561)</f>
        <v>121</v>
      </c>
      <c r="P561" s="42">
        <f>SUMIF(C$2:C561,C561,F$2:F561)</f>
        <v>20.852777777777781</v>
      </c>
      <c r="Q561" s="46">
        <f t="shared" si="204"/>
        <v>0.17233700642791555</v>
      </c>
      <c r="R561" s="45">
        <f t="shared" si="205"/>
        <v>4</v>
      </c>
      <c r="S561" s="45">
        <f t="shared" si="206"/>
        <v>8</v>
      </c>
      <c r="T561" s="480">
        <f>SUM(D$2:D561)</f>
        <v>1165</v>
      </c>
      <c r="U561" s="47">
        <f>SUMIF(C$2:C561,C561,E$2:E561)</f>
        <v>431429.86999999994</v>
      </c>
      <c r="V561" s="47">
        <f>SUM(E$2:E561)</f>
        <v>4135631.2860000012</v>
      </c>
      <c r="W561" s="52">
        <f>SUM(F$2:F561)</f>
        <v>40857.731944444473</v>
      </c>
      <c r="X561" s="52">
        <f t="shared" si="207"/>
        <v>35.071014544587527</v>
      </c>
      <c r="Y561" s="45">
        <f t="shared" si="208"/>
        <v>1</v>
      </c>
      <c r="Z561" s="45">
        <f t="shared" si="209"/>
        <v>42</v>
      </c>
      <c r="AA561" s="47">
        <f>SUMIF('Rake Load'!C:C,Summary!B561,'Rake Load'!CA:CA)</f>
        <v>0</v>
      </c>
      <c r="AB561" s="47">
        <f>SUMIF(C$2:C561,C561,AA$2:AA561)</f>
        <v>51.692361111111097</v>
      </c>
      <c r="AC561" s="47">
        <f>SUM(AA$2:AA561)</f>
        <v>414.86111111113433</v>
      </c>
      <c r="AD561" s="52" t="e">
        <f t="shared" si="210"/>
        <v>#DIV/0!</v>
      </c>
      <c r="AE561" s="52">
        <f t="shared" si="211"/>
        <v>0.42720959595959584</v>
      </c>
      <c r="AF561" s="52">
        <f t="shared" si="212"/>
        <v>0.35610395803530842</v>
      </c>
      <c r="AG561" s="47">
        <f>SUMIF(Unloader!B:B,Summary!B561,Unloader!M:M)</f>
        <v>0</v>
      </c>
      <c r="AH561" s="47">
        <f>SUMIF(C$2:C561,C561,AG$2:AG561)</f>
        <v>445932</v>
      </c>
      <c r="AI561" s="47">
        <f>SUM(AG$2:AG561)</f>
        <v>5010888</v>
      </c>
      <c r="AJ561" s="49">
        <f>SUMIF(Unloader!B:B,Summary!B561,Unloader!W:W)</f>
        <v>0</v>
      </c>
      <c r="AK561" s="49">
        <f>SUMIF(Unloader!B:B,Summary!B561,Unloader!AD:AD)+SUMIF(Unloader!B:B,Summary!B561,Unloader!BR:BR)+SUMIF(Unloader!B:B,Summary!B561,Unloader!BN:BN)</f>
        <v>0</v>
      </c>
      <c r="AL561" s="49">
        <f>SUMIF(C$2:C561,C561,AJ$2:AJ561)</f>
        <v>13.309722222222222</v>
      </c>
      <c r="AM561" s="49">
        <f>SUMIF(C$2:C561,C561,AK$2:AK561)</f>
        <v>0.2951388888888889</v>
      </c>
      <c r="AN561" s="37">
        <f t="shared" si="213"/>
        <v>1427.6676804866338</v>
      </c>
      <c r="AO561" s="37">
        <f>SUM(AJ$2:AJ561)</f>
        <v>155.96458333333337</v>
      </c>
      <c r="AP561" s="37">
        <f>SUM(AK$2:AK561)</f>
        <v>13.888194444444437</v>
      </c>
      <c r="AQ561" s="37">
        <f t="shared" si="214"/>
        <v>1469.5404467471526</v>
      </c>
    </row>
    <row r="562" spans="1:43">
      <c r="A562" s="166">
        <f t="shared" si="218"/>
        <v>561</v>
      </c>
      <c r="B562" s="478">
        <f t="shared" si="218"/>
        <v>41194</v>
      </c>
      <c r="C562" s="42">
        <f t="shared" si="196"/>
        <v>10</v>
      </c>
      <c r="D562" s="170">
        <f>COUNTIF('Rake Load'!C:C,Summary!B562)</f>
        <v>0</v>
      </c>
      <c r="E562" s="170">
        <f>SUMIF('Rake Load'!C:C,B562,'Rake Load'!K:K)</f>
        <v>0</v>
      </c>
      <c r="F562" s="44">
        <f>SUMIF('Rake Load'!C:C,B562,'Rake Load'!AZ:AZ)</f>
        <v>0</v>
      </c>
      <c r="G562" s="44" t="e">
        <f t="shared" si="197"/>
        <v>#DIV/0!</v>
      </c>
      <c r="H562" s="45" t="e">
        <f t="shared" si="198"/>
        <v>#DIV/0!</v>
      </c>
      <c r="I562" s="45" t="e">
        <f t="shared" si="199"/>
        <v>#DIV/0!</v>
      </c>
      <c r="J562" s="44">
        <f>SUMIF('Rake Load'!C:C,B562,'Rake Load'!DK:DK)</f>
        <v>0</v>
      </c>
      <c r="K562" s="50">
        <f t="shared" si="200"/>
        <v>0</v>
      </c>
      <c r="L562" s="50" t="e">
        <f t="shared" si="201"/>
        <v>#DIV/0!</v>
      </c>
      <c r="M562" s="59" t="e">
        <f t="shared" si="202"/>
        <v>#DIV/0!</v>
      </c>
      <c r="N562" s="59" t="e">
        <f t="shared" si="203"/>
        <v>#DIV/0!</v>
      </c>
      <c r="O562" s="480">
        <f>SUMIF(C$2:C562,C562,D$2:D562)</f>
        <v>121</v>
      </c>
      <c r="P562" s="42">
        <f>SUMIF(C$2:C562,C562,F$2:F562)</f>
        <v>20.852777777777781</v>
      </c>
      <c r="Q562" s="46">
        <f t="shared" si="204"/>
        <v>0.17233700642791555</v>
      </c>
      <c r="R562" s="45">
        <f t="shared" si="205"/>
        <v>4</v>
      </c>
      <c r="S562" s="45">
        <f t="shared" si="206"/>
        <v>8</v>
      </c>
      <c r="T562" s="480">
        <f>SUM(D$2:D562)</f>
        <v>1165</v>
      </c>
      <c r="U562" s="47">
        <f>SUMIF(C$2:C562,C562,E$2:E562)</f>
        <v>431429.86999999994</v>
      </c>
      <c r="V562" s="47">
        <f>SUM(E$2:E562)</f>
        <v>4135631.2860000012</v>
      </c>
      <c r="W562" s="52">
        <f>SUM(F$2:F562)</f>
        <v>40857.731944444473</v>
      </c>
      <c r="X562" s="52">
        <f t="shared" si="207"/>
        <v>35.071014544587527</v>
      </c>
      <c r="Y562" s="45">
        <f t="shared" si="208"/>
        <v>1</v>
      </c>
      <c r="Z562" s="45">
        <f t="shared" si="209"/>
        <v>42</v>
      </c>
      <c r="AA562" s="47">
        <f>SUMIF('Rake Load'!C:C,Summary!B562,'Rake Load'!CA:CA)</f>
        <v>0</v>
      </c>
      <c r="AB562" s="47">
        <f>SUMIF(C$2:C562,C562,AA$2:AA562)</f>
        <v>51.692361111111097</v>
      </c>
      <c r="AC562" s="47">
        <f>SUM(AA$2:AA562)</f>
        <v>414.86111111113433</v>
      </c>
      <c r="AD562" s="52" t="e">
        <f t="shared" si="210"/>
        <v>#DIV/0!</v>
      </c>
      <c r="AE562" s="52">
        <f t="shared" si="211"/>
        <v>0.42720959595959584</v>
      </c>
      <c r="AF562" s="52">
        <f t="shared" si="212"/>
        <v>0.35610395803530842</v>
      </c>
      <c r="AG562" s="47">
        <f>SUMIF(Unloader!B:B,Summary!B562,Unloader!M:M)</f>
        <v>0</v>
      </c>
      <c r="AH562" s="47">
        <f>SUMIF(C$2:C562,C562,AG$2:AG562)</f>
        <v>445932</v>
      </c>
      <c r="AI562" s="47">
        <f>SUM(AG$2:AG562)</f>
        <v>5010888</v>
      </c>
      <c r="AJ562" s="49">
        <f>SUMIF(Unloader!B:B,Summary!B562,Unloader!W:W)</f>
        <v>0</v>
      </c>
      <c r="AK562" s="49">
        <f>SUMIF(Unloader!B:B,Summary!B562,Unloader!AD:AD)+SUMIF(Unloader!B:B,Summary!B562,Unloader!BR:BR)+SUMIF(Unloader!B:B,Summary!B562,Unloader!BN:BN)</f>
        <v>0</v>
      </c>
      <c r="AL562" s="49">
        <f>SUMIF(C$2:C562,C562,AJ$2:AJ562)</f>
        <v>13.309722222222222</v>
      </c>
      <c r="AM562" s="49">
        <f>SUMIF(C$2:C562,C562,AK$2:AK562)</f>
        <v>0.2951388888888889</v>
      </c>
      <c r="AN562" s="37">
        <f t="shared" si="213"/>
        <v>1427.6676804866338</v>
      </c>
      <c r="AO562" s="37">
        <f>SUM(AJ$2:AJ562)</f>
        <v>155.96458333333337</v>
      </c>
      <c r="AP562" s="37">
        <f>SUM(AK$2:AK562)</f>
        <v>13.888194444444437</v>
      </c>
      <c r="AQ562" s="37">
        <f t="shared" si="214"/>
        <v>1469.5404467471526</v>
      </c>
    </row>
    <row r="563" spans="1:43">
      <c r="A563" s="166">
        <f t="shared" si="218"/>
        <v>562</v>
      </c>
      <c r="B563" s="478">
        <f t="shared" si="218"/>
        <v>41195</v>
      </c>
      <c r="C563" s="42">
        <f t="shared" si="196"/>
        <v>10</v>
      </c>
      <c r="D563" s="170">
        <f>COUNTIF('Rake Load'!C:C,Summary!B563)</f>
        <v>0</v>
      </c>
      <c r="E563" s="170">
        <f>SUMIF('Rake Load'!C:C,B563,'Rake Load'!K:K)</f>
        <v>0</v>
      </c>
      <c r="F563" s="44">
        <f>SUMIF('Rake Load'!C:C,B563,'Rake Load'!AZ:AZ)</f>
        <v>0</v>
      </c>
      <c r="G563" s="44" t="e">
        <f t="shared" si="197"/>
        <v>#DIV/0!</v>
      </c>
      <c r="H563" s="45" t="e">
        <f t="shared" si="198"/>
        <v>#DIV/0!</v>
      </c>
      <c r="I563" s="45" t="e">
        <f t="shared" si="199"/>
        <v>#DIV/0!</v>
      </c>
      <c r="J563" s="44">
        <f>SUMIF('Rake Load'!C:C,B563,'Rake Load'!DK:DK)</f>
        <v>0</v>
      </c>
      <c r="K563" s="50">
        <f t="shared" si="200"/>
        <v>0</v>
      </c>
      <c r="L563" s="50" t="e">
        <f t="shared" si="201"/>
        <v>#DIV/0!</v>
      </c>
      <c r="M563" s="59" t="e">
        <f t="shared" si="202"/>
        <v>#DIV/0!</v>
      </c>
      <c r="N563" s="59" t="e">
        <f t="shared" si="203"/>
        <v>#DIV/0!</v>
      </c>
      <c r="O563" s="480">
        <f>SUMIF(C$2:C563,C563,D$2:D563)</f>
        <v>121</v>
      </c>
      <c r="P563" s="42">
        <f>SUMIF(C$2:C563,C563,F$2:F563)</f>
        <v>20.852777777777781</v>
      </c>
      <c r="Q563" s="46">
        <f t="shared" si="204"/>
        <v>0.17233700642791555</v>
      </c>
      <c r="R563" s="45">
        <f t="shared" si="205"/>
        <v>4</v>
      </c>
      <c r="S563" s="45">
        <f t="shared" si="206"/>
        <v>8</v>
      </c>
      <c r="T563" s="480">
        <f>SUM(D$2:D563)</f>
        <v>1165</v>
      </c>
      <c r="U563" s="47">
        <f>SUMIF(C$2:C563,C563,E$2:E563)</f>
        <v>431429.86999999994</v>
      </c>
      <c r="V563" s="47">
        <f>SUM(E$2:E563)</f>
        <v>4135631.2860000012</v>
      </c>
      <c r="W563" s="52">
        <f>SUM(F$2:F563)</f>
        <v>40857.731944444473</v>
      </c>
      <c r="X563" s="52">
        <f t="shared" si="207"/>
        <v>35.071014544587527</v>
      </c>
      <c r="Y563" s="45">
        <f t="shared" si="208"/>
        <v>1</v>
      </c>
      <c r="Z563" s="45">
        <f t="shared" si="209"/>
        <v>42</v>
      </c>
      <c r="AA563" s="47">
        <f>SUMIF('Rake Load'!C:C,Summary!B563,'Rake Load'!CA:CA)</f>
        <v>0</v>
      </c>
      <c r="AB563" s="47">
        <f>SUMIF(C$2:C563,C563,AA$2:AA563)</f>
        <v>51.692361111111097</v>
      </c>
      <c r="AC563" s="47">
        <f>SUM(AA$2:AA563)</f>
        <v>414.86111111113433</v>
      </c>
      <c r="AD563" s="52" t="e">
        <f t="shared" si="210"/>
        <v>#DIV/0!</v>
      </c>
      <c r="AE563" s="52">
        <f t="shared" si="211"/>
        <v>0.42720959595959584</v>
      </c>
      <c r="AF563" s="52">
        <f t="shared" si="212"/>
        <v>0.35610395803530842</v>
      </c>
      <c r="AG563" s="47">
        <f>SUMIF(Unloader!B:B,Summary!B563,Unloader!M:M)</f>
        <v>0</v>
      </c>
      <c r="AH563" s="47">
        <f>SUMIF(C$2:C563,C563,AG$2:AG563)</f>
        <v>445932</v>
      </c>
      <c r="AI563" s="47">
        <f>SUM(AG$2:AG563)</f>
        <v>5010888</v>
      </c>
      <c r="AJ563" s="49">
        <f>SUMIF(Unloader!B:B,Summary!B563,Unloader!W:W)</f>
        <v>0</v>
      </c>
      <c r="AK563" s="49">
        <f>SUMIF(Unloader!B:B,Summary!B563,Unloader!AD:AD)+SUMIF(Unloader!B:B,Summary!B563,Unloader!BR:BR)+SUMIF(Unloader!B:B,Summary!B563,Unloader!BN:BN)</f>
        <v>0</v>
      </c>
      <c r="AL563" s="49">
        <f>SUMIF(C$2:C563,C563,AJ$2:AJ563)</f>
        <v>13.309722222222222</v>
      </c>
      <c r="AM563" s="49">
        <f>SUMIF(C$2:C563,C563,AK$2:AK563)</f>
        <v>0.2951388888888889</v>
      </c>
      <c r="AN563" s="37">
        <f t="shared" si="213"/>
        <v>1427.6676804866338</v>
      </c>
      <c r="AO563" s="37">
        <f>SUM(AJ$2:AJ563)</f>
        <v>155.96458333333337</v>
      </c>
      <c r="AP563" s="37">
        <f>SUM(AK$2:AK563)</f>
        <v>13.888194444444437</v>
      </c>
      <c r="AQ563" s="37">
        <f t="shared" si="214"/>
        <v>1469.5404467471526</v>
      </c>
    </row>
    <row r="564" spans="1:43">
      <c r="A564" s="166">
        <f t="shared" si="218"/>
        <v>563</v>
      </c>
      <c r="B564" s="478">
        <f t="shared" si="218"/>
        <v>41196</v>
      </c>
      <c r="C564" s="42">
        <f t="shared" si="196"/>
        <v>10</v>
      </c>
      <c r="D564" s="170">
        <f>COUNTIF('Rake Load'!C:C,Summary!B564)</f>
        <v>0</v>
      </c>
      <c r="E564" s="170">
        <f>SUMIF('Rake Load'!C:C,B564,'Rake Load'!K:K)</f>
        <v>0</v>
      </c>
      <c r="F564" s="44">
        <f>SUMIF('Rake Load'!C:C,B564,'Rake Load'!AZ:AZ)</f>
        <v>0</v>
      </c>
      <c r="G564" s="44" t="e">
        <f t="shared" si="197"/>
        <v>#DIV/0!</v>
      </c>
      <c r="H564" s="45" t="e">
        <f t="shared" si="198"/>
        <v>#DIV/0!</v>
      </c>
      <c r="I564" s="45" t="e">
        <f t="shared" si="199"/>
        <v>#DIV/0!</v>
      </c>
      <c r="J564" s="44">
        <f>SUMIF('Rake Load'!C:C,B564,'Rake Load'!DK:DK)</f>
        <v>0</v>
      </c>
      <c r="K564" s="50">
        <f t="shared" si="200"/>
        <v>0</v>
      </c>
      <c r="L564" s="50" t="e">
        <f t="shared" si="201"/>
        <v>#DIV/0!</v>
      </c>
      <c r="M564" s="59" t="e">
        <f t="shared" si="202"/>
        <v>#DIV/0!</v>
      </c>
      <c r="N564" s="59" t="e">
        <f t="shared" si="203"/>
        <v>#DIV/0!</v>
      </c>
      <c r="O564" s="480">
        <f>SUMIF(C$2:C564,C564,D$2:D564)</f>
        <v>121</v>
      </c>
      <c r="P564" s="42">
        <f>SUMIF(C$2:C564,C564,F$2:F564)</f>
        <v>20.852777777777781</v>
      </c>
      <c r="Q564" s="46">
        <f t="shared" si="204"/>
        <v>0.17233700642791555</v>
      </c>
      <c r="R564" s="45">
        <f t="shared" si="205"/>
        <v>4</v>
      </c>
      <c r="S564" s="45">
        <f t="shared" si="206"/>
        <v>8</v>
      </c>
      <c r="T564" s="480">
        <f>SUM(D$2:D564)</f>
        <v>1165</v>
      </c>
      <c r="U564" s="47">
        <f>SUMIF(C$2:C564,C564,E$2:E564)</f>
        <v>431429.86999999994</v>
      </c>
      <c r="V564" s="47">
        <f>SUM(E$2:E564)</f>
        <v>4135631.2860000012</v>
      </c>
      <c r="W564" s="52">
        <f>SUM(F$2:F564)</f>
        <v>40857.731944444473</v>
      </c>
      <c r="X564" s="52">
        <f t="shared" si="207"/>
        <v>35.071014544587527</v>
      </c>
      <c r="Y564" s="45">
        <f t="shared" si="208"/>
        <v>1</v>
      </c>
      <c r="Z564" s="45">
        <f t="shared" si="209"/>
        <v>42</v>
      </c>
      <c r="AA564" s="47">
        <f>SUMIF('Rake Load'!C:C,Summary!B564,'Rake Load'!CA:CA)</f>
        <v>0</v>
      </c>
      <c r="AB564" s="47">
        <f>SUMIF(C$2:C564,C564,AA$2:AA564)</f>
        <v>51.692361111111097</v>
      </c>
      <c r="AC564" s="47">
        <f>SUM(AA$2:AA564)</f>
        <v>414.86111111113433</v>
      </c>
      <c r="AD564" s="52" t="e">
        <f t="shared" si="210"/>
        <v>#DIV/0!</v>
      </c>
      <c r="AE564" s="52">
        <f t="shared" si="211"/>
        <v>0.42720959595959584</v>
      </c>
      <c r="AF564" s="52">
        <f t="shared" si="212"/>
        <v>0.35610395803530842</v>
      </c>
      <c r="AG564" s="47">
        <f>SUMIF(Unloader!B:B,Summary!B564,Unloader!M:M)</f>
        <v>0</v>
      </c>
      <c r="AH564" s="47">
        <f>SUMIF(C$2:C564,C564,AG$2:AG564)</f>
        <v>445932</v>
      </c>
      <c r="AI564" s="47">
        <f>SUM(AG$2:AG564)</f>
        <v>5010888</v>
      </c>
      <c r="AJ564" s="49">
        <f>SUMIF(Unloader!B:B,Summary!B564,Unloader!W:W)</f>
        <v>0</v>
      </c>
      <c r="AK564" s="49">
        <f>SUMIF(Unloader!B:B,Summary!B564,Unloader!AD:AD)+SUMIF(Unloader!B:B,Summary!B564,Unloader!BR:BR)+SUMIF(Unloader!B:B,Summary!B564,Unloader!BN:BN)</f>
        <v>0</v>
      </c>
      <c r="AL564" s="49">
        <f>SUMIF(C$2:C564,C564,AJ$2:AJ564)</f>
        <v>13.309722222222222</v>
      </c>
      <c r="AM564" s="49">
        <f>SUMIF(C$2:C564,C564,AK$2:AK564)</f>
        <v>0.2951388888888889</v>
      </c>
      <c r="AN564" s="37">
        <f t="shared" si="213"/>
        <v>1427.6676804866338</v>
      </c>
      <c r="AO564" s="37">
        <f>SUM(AJ$2:AJ564)</f>
        <v>155.96458333333337</v>
      </c>
      <c r="AP564" s="37">
        <f>SUM(AK$2:AK564)</f>
        <v>13.888194444444437</v>
      </c>
      <c r="AQ564" s="37">
        <f t="shared" si="214"/>
        <v>1469.5404467471526</v>
      </c>
    </row>
    <row r="565" spans="1:43">
      <c r="A565" s="166">
        <f t="shared" si="218"/>
        <v>564</v>
      </c>
      <c r="B565" s="478">
        <f t="shared" si="218"/>
        <v>41197</v>
      </c>
      <c r="C565" s="42">
        <f t="shared" si="196"/>
        <v>10</v>
      </c>
      <c r="D565" s="170">
        <f>COUNTIF('Rake Load'!C:C,Summary!B565)</f>
        <v>0</v>
      </c>
      <c r="E565" s="170">
        <f>SUMIF('Rake Load'!C:C,B565,'Rake Load'!K:K)</f>
        <v>0</v>
      </c>
      <c r="F565" s="44">
        <f>SUMIF('Rake Load'!C:C,B565,'Rake Load'!AZ:AZ)</f>
        <v>0</v>
      </c>
      <c r="G565" s="44" t="e">
        <f t="shared" si="197"/>
        <v>#DIV/0!</v>
      </c>
      <c r="H565" s="45" t="e">
        <f t="shared" si="198"/>
        <v>#DIV/0!</v>
      </c>
      <c r="I565" s="45" t="e">
        <f t="shared" si="199"/>
        <v>#DIV/0!</v>
      </c>
      <c r="J565" s="44">
        <f>SUMIF('Rake Load'!C:C,B565,'Rake Load'!DK:DK)</f>
        <v>0</v>
      </c>
      <c r="K565" s="50">
        <f t="shared" si="200"/>
        <v>0</v>
      </c>
      <c r="L565" s="50" t="e">
        <f t="shared" si="201"/>
        <v>#DIV/0!</v>
      </c>
      <c r="M565" s="59" t="e">
        <f t="shared" si="202"/>
        <v>#DIV/0!</v>
      </c>
      <c r="N565" s="59" t="e">
        <f t="shared" si="203"/>
        <v>#DIV/0!</v>
      </c>
      <c r="O565" s="480">
        <f>SUMIF(C$2:C565,C565,D$2:D565)</f>
        <v>121</v>
      </c>
      <c r="P565" s="42">
        <f>SUMIF(C$2:C565,C565,F$2:F565)</f>
        <v>20.852777777777781</v>
      </c>
      <c r="Q565" s="46">
        <f t="shared" si="204"/>
        <v>0.17233700642791555</v>
      </c>
      <c r="R565" s="45">
        <f t="shared" si="205"/>
        <v>4</v>
      </c>
      <c r="S565" s="45">
        <f t="shared" si="206"/>
        <v>8</v>
      </c>
      <c r="T565" s="480">
        <f>SUM(D$2:D565)</f>
        <v>1165</v>
      </c>
      <c r="U565" s="47">
        <f>SUMIF(C$2:C565,C565,E$2:E565)</f>
        <v>431429.86999999994</v>
      </c>
      <c r="V565" s="47">
        <f>SUM(E$2:E565)</f>
        <v>4135631.2860000012</v>
      </c>
      <c r="W565" s="52">
        <f>SUM(F$2:F565)</f>
        <v>40857.731944444473</v>
      </c>
      <c r="X565" s="52">
        <f t="shared" si="207"/>
        <v>35.071014544587527</v>
      </c>
      <c r="Y565" s="45">
        <f t="shared" si="208"/>
        <v>1</v>
      </c>
      <c r="Z565" s="45">
        <f t="shared" si="209"/>
        <v>42</v>
      </c>
      <c r="AA565" s="47">
        <f>SUMIF('Rake Load'!C:C,Summary!B565,'Rake Load'!CA:CA)</f>
        <v>0</v>
      </c>
      <c r="AB565" s="47">
        <f>SUMIF(C$2:C565,C565,AA$2:AA565)</f>
        <v>51.692361111111097</v>
      </c>
      <c r="AC565" s="47">
        <f>SUM(AA$2:AA565)</f>
        <v>414.86111111113433</v>
      </c>
      <c r="AD565" s="52" t="e">
        <f t="shared" si="210"/>
        <v>#DIV/0!</v>
      </c>
      <c r="AE565" s="52">
        <f t="shared" si="211"/>
        <v>0.42720959595959584</v>
      </c>
      <c r="AF565" s="52">
        <f t="shared" si="212"/>
        <v>0.35610395803530842</v>
      </c>
      <c r="AG565" s="47">
        <f>SUMIF(Unloader!B:B,Summary!B565,Unloader!M:M)</f>
        <v>0</v>
      </c>
      <c r="AH565" s="47">
        <f>SUMIF(C$2:C565,C565,AG$2:AG565)</f>
        <v>445932</v>
      </c>
      <c r="AI565" s="47">
        <f>SUM(AG$2:AG565)</f>
        <v>5010888</v>
      </c>
      <c r="AJ565" s="49">
        <f>SUMIF(Unloader!B:B,Summary!B565,Unloader!W:W)</f>
        <v>0</v>
      </c>
      <c r="AK565" s="49">
        <f>SUMIF(Unloader!B:B,Summary!B565,Unloader!AD:AD)+SUMIF(Unloader!B:B,Summary!B565,Unloader!BR:BR)+SUMIF(Unloader!B:B,Summary!B565,Unloader!BN:BN)</f>
        <v>0</v>
      </c>
      <c r="AL565" s="49">
        <f>SUMIF(C$2:C565,C565,AJ$2:AJ565)</f>
        <v>13.309722222222222</v>
      </c>
      <c r="AM565" s="49">
        <f>SUMIF(C$2:C565,C565,AK$2:AK565)</f>
        <v>0.2951388888888889</v>
      </c>
      <c r="AN565" s="37">
        <f t="shared" si="213"/>
        <v>1427.6676804866338</v>
      </c>
      <c r="AO565" s="37">
        <f>SUM(AJ$2:AJ565)</f>
        <v>155.96458333333337</v>
      </c>
      <c r="AP565" s="37">
        <f>SUM(AK$2:AK565)</f>
        <v>13.888194444444437</v>
      </c>
      <c r="AQ565" s="37">
        <f t="shared" si="214"/>
        <v>1469.5404467471526</v>
      </c>
    </row>
    <row r="566" spans="1:43">
      <c r="A566" s="166">
        <f t="shared" si="218"/>
        <v>565</v>
      </c>
      <c r="B566" s="478">
        <f t="shared" si="218"/>
        <v>41198</v>
      </c>
      <c r="C566" s="42">
        <f t="shared" si="196"/>
        <v>10</v>
      </c>
      <c r="D566" s="170">
        <f>COUNTIF('Rake Load'!C:C,Summary!B566)</f>
        <v>0</v>
      </c>
      <c r="E566" s="170">
        <f>SUMIF('Rake Load'!C:C,B566,'Rake Load'!K:K)</f>
        <v>0</v>
      </c>
      <c r="F566" s="44">
        <f>SUMIF('Rake Load'!C:C,B566,'Rake Load'!AZ:AZ)</f>
        <v>0</v>
      </c>
      <c r="G566" s="44" t="e">
        <f t="shared" si="197"/>
        <v>#DIV/0!</v>
      </c>
      <c r="H566" s="45" t="e">
        <f t="shared" si="198"/>
        <v>#DIV/0!</v>
      </c>
      <c r="I566" s="45" t="e">
        <f t="shared" si="199"/>
        <v>#DIV/0!</v>
      </c>
      <c r="J566" s="44">
        <f>SUMIF('Rake Load'!C:C,B566,'Rake Load'!DK:DK)</f>
        <v>0</v>
      </c>
      <c r="K566" s="50">
        <f t="shared" si="200"/>
        <v>0</v>
      </c>
      <c r="L566" s="50" t="e">
        <f t="shared" si="201"/>
        <v>#DIV/0!</v>
      </c>
      <c r="M566" s="59" t="e">
        <f t="shared" si="202"/>
        <v>#DIV/0!</v>
      </c>
      <c r="N566" s="59" t="e">
        <f t="shared" si="203"/>
        <v>#DIV/0!</v>
      </c>
      <c r="O566" s="480">
        <f>SUMIF(C$2:C566,C566,D$2:D566)</f>
        <v>121</v>
      </c>
      <c r="P566" s="42">
        <f>SUMIF(C$2:C566,C566,F$2:F566)</f>
        <v>20.852777777777781</v>
      </c>
      <c r="Q566" s="46">
        <f t="shared" si="204"/>
        <v>0.17233700642791555</v>
      </c>
      <c r="R566" s="45">
        <f t="shared" si="205"/>
        <v>4</v>
      </c>
      <c r="S566" s="45">
        <f t="shared" si="206"/>
        <v>8</v>
      </c>
      <c r="T566" s="480">
        <f>SUM(D$2:D566)</f>
        <v>1165</v>
      </c>
      <c r="U566" s="47">
        <f>SUMIF(C$2:C566,C566,E$2:E566)</f>
        <v>431429.86999999994</v>
      </c>
      <c r="V566" s="47">
        <f>SUM(E$2:E566)</f>
        <v>4135631.2860000012</v>
      </c>
      <c r="W566" s="52">
        <f>SUM(F$2:F566)</f>
        <v>40857.731944444473</v>
      </c>
      <c r="X566" s="52">
        <f t="shared" si="207"/>
        <v>35.071014544587527</v>
      </c>
      <c r="Y566" s="45">
        <f t="shared" si="208"/>
        <v>1</v>
      </c>
      <c r="Z566" s="45">
        <f t="shared" si="209"/>
        <v>42</v>
      </c>
      <c r="AA566" s="47">
        <f>SUMIF('Rake Load'!C:C,Summary!B566,'Rake Load'!CA:CA)</f>
        <v>0</v>
      </c>
      <c r="AB566" s="47">
        <f>SUMIF(C$2:C566,C566,AA$2:AA566)</f>
        <v>51.692361111111097</v>
      </c>
      <c r="AC566" s="47">
        <f>SUM(AA$2:AA566)</f>
        <v>414.86111111113433</v>
      </c>
      <c r="AD566" s="52" t="e">
        <f t="shared" si="210"/>
        <v>#DIV/0!</v>
      </c>
      <c r="AE566" s="52">
        <f t="shared" si="211"/>
        <v>0.42720959595959584</v>
      </c>
      <c r="AF566" s="52">
        <f t="shared" si="212"/>
        <v>0.35610395803530842</v>
      </c>
      <c r="AG566" s="47">
        <f>SUMIF(Unloader!B:B,Summary!B566,Unloader!M:M)</f>
        <v>0</v>
      </c>
      <c r="AH566" s="47">
        <f>SUMIF(C$2:C566,C566,AG$2:AG566)</f>
        <v>445932</v>
      </c>
      <c r="AI566" s="47">
        <f>SUM(AG$2:AG566)</f>
        <v>5010888</v>
      </c>
      <c r="AJ566" s="49">
        <f>SUMIF(Unloader!B:B,Summary!B566,Unloader!W:W)</f>
        <v>0</v>
      </c>
      <c r="AK566" s="49">
        <f>SUMIF(Unloader!B:B,Summary!B566,Unloader!AD:AD)+SUMIF(Unloader!B:B,Summary!B566,Unloader!BR:BR)+SUMIF(Unloader!B:B,Summary!B566,Unloader!BN:BN)</f>
        <v>0</v>
      </c>
      <c r="AL566" s="49">
        <f>SUMIF(C$2:C566,C566,AJ$2:AJ566)</f>
        <v>13.309722222222222</v>
      </c>
      <c r="AM566" s="49">
        <f>SUMIF(C$2:C566,C566,AK$2:AK566)</f>
        <v>0.2951388888888889</v>
      </c>
      <c r="AN566" s="37">
        <f t="shared" si="213"/>
        <v>1427.6676804866338</v>
      </c>
      <c r="AO566" s="37">
        <f>SUM(AJ$2:AJ566)</f>
        <v>155.96458333333337</v>
      </c>
      <c r="AP566" s="37">
        <f>SUM(AK$2:AK566)</f>
        <v>13.888194444444437</v>
      </c>
      <c r="AQ566" s="37">
        <f t="shared" si="214"/>
        <v>1469.5404467471526</v>
      </c>
    </row>
    <row r="567" spans="1:43">
      <c r="A567" s="166">
        <f t="shared" si="218"/>
        <v>566</v>
      </c>
      <c r="B567" s="478">
        <f t="shared" si="218"/>
        <v>41199</v>
      </c>
      <c r="C567" s="42">
        <f t="shared" ref="C567:C630" si="219">MONTH(B567)</f>
        <v>10</v>
      </c>
      <c r="D567" s="170">
        <f>COUNTIF('Rake Load'!C:C,Summary!B567)</f>
        <v>0</v>
      </c>
      <c r="E567" s="170">
        <f>SUMIF('Rake Load'!C:C,B567,'Rake Load'!K:K)</f>
        <v>0</v>
      </c>
      <c r="F567" s="44">
        <f>SUMIF('Rake Load'!C:C,B567,'Rake Load'!AZ:AZ)</f>
        <v>0</v>
      </c>
      <c r="G567" s="44" t="e">
        <f t="shared" ref="G567:G630" si="220">F567/D567</f>
        <v>#DIV/0!</v>
      </c>
      <c r="H567" s="45" t="e">
        <f t="shared" ref="H567:H630" si="221">HOUR(G567)</f>
        <v>#DIV/0!</v>
      </c>
      <c r="I567" s="45" t="e">
        <f t="shared" ref="I567:I630" si="222">MINUTE(G567)</f>
        <v>#DIV/0!</v>
      </c>
      <c r="J567" s="44">
        <f>SUMIF('Rake Load'!C:C,B567,'Rake Load'!DK:DK)</f>
        <v>0</v>
      </c>
      <c r="K567" s="50">
        <f t="shared" ref="K567:K630" si="223">F567-J567</f>
        <v>0</v>
      </c>
      <c r="L567" s="50" t="e">
        <f t="shared" ref="L567:L630" si="224">K567/D567</f>
        <v>#DIV/0!</v>
      </c>
      <c r="M567" s="59" t="e">
        <f t="shared" ref="M567:M630" si="225">HOUR(L567)</f>
        <v>#DIV/0!</v>
      </c>
      <c r="N567" s="59" t="e">
        <f t="shared" ref="N567:N630" si="226">MINUTE(L567)</f>
        <v>#DIV/0!</v>
      </c>
      <c r="O567" s="480">
        <f>SUMIF(C$2:C567,C567,D$2:D567)</f>
        <v>121</v>
      </c>
      <c r="P567" s="42">
        <f>SUMIF(C$2:C567,C567,F$2:F567)</f>
        <v>20.852777777777781</v>
      </c>
      <c r="Q567" s="46">
        <f t="shared" ref="Q567:Q630" si="227">P567/O567</f>
        <v>0.17233700642791555</v>
      </c>
      <c r="R567" s="45">
        <f t="shared" ref="R567:R630" si="228">HOUR(Q567)</f>
        <v>4</v>
      </c>
      <c r="S567" s="45">
        <f t="shared" ref="S567:S630" si="229">MINUTE(Q567)</f>
        <v>8</v>
      </c>
      <c r="T567" s="480">
        <f>SUM(D$2:D567)</f>
        <v>1165</v>
      </c>
      <c r="U567" s="47">
        <f>SUMIF(C$2:C567,C567,E$2:E567)</f>
        <v>431429.86999999994</v>
      </c>
      <c r="V567" s="47">
        <f>SUM(E$2:E567)</f>
        <v>4135631.2860000012</v>
      </c>
      <c r="W567" s="52">
        <f>SUM(F$2:F567)</f>
        <v>40857.731944444473</v>
      </c>
      <c r="X567" s="52">
        <f t="shared" ref="X567:X630" si="230">W567/T567</f>
        <v>35.071014544587527</v>
      </c>
      <c r="Y567" s="45">
        <f t="shared" ref="Y567:Y630" si="231">HOUR(X567)</f>
        <v>1</v>
      </c>
      <c r="Z567" s="45">
        <f t="shared" ref="Z567:Z630" si="232">MINUTE(X567)</f>
        <v>42</v>
      </c>
      <c r="AA567" s="47">
        <f>SUMIF('Rake Load'!C:C,Summary!B567,'Rake Load'!CA:CA)</f>
        <v>0</v>
      </c>
      <c r="AB567" s="47">
        <f>SUMIF(C$2:C567,C567,AA$2:AA567)</f>
        <v>51.692361111111097</v>
      </c>
      <c r="AC567" s="47">
        <f>SUM(AA$2:AA567)</f>
        <v>414.86111111113433</v>
      </c>
      <c r="AD567" s="52" t="e">
        <f t="shared" ref="AD567:AD630" si="233">AA567/D567</f>
        <v>#DIV/0!</v>
      </c>
      <c r="AE567" s="52">
        <f t="shared" ref="AE567:AE630" si="234">AB567/O567</f>
        <v>0.42720959595959584</v>
      </c>
      <c r="AF567" s="52">
        <f t="shared" ref="AF567:AF630" si="235">AC567/T567</f>
        <v>0.35610395803530842</v>
      </c>
      <c r="AG567" s="47">
        <f>SUMIF(Unloader!B:B,Summary!B567,Unloader!M:M)</f>
        <v>0</v>
      </c>
      <c r="AH567" s="47">
        <f>SUMIF(C$2:C567,C567,AG$2:AG567)</f>
        <v>445932</v>
      </c>
      <c r="AI567" s="47">
        <f>SUM(AG$2:AG567)</f>
        <v>5010888</v>
      </c>
      <c r="AJ567" s="49">
        <f>SUMIF(Unloader!B:B,Summary!B567,Unloader!W:W)</f>
        <v>0</v>
      </c>
      <c r="AK567" s="49">
        <f>SUMIF(Unloader!B:B,Summary!B567,Unloader!AD:AD)+SUMIF(Unloader!B:B,Summary!B567,Unloader!BR:BR)+SUMIF(Unloader!B:B,Summary!B567,Unloader!BN:BN)</f>
        <v>0</v>
      </c>
      <c r="AL567" s="49">
        <f>SUMIF(C$2:C567,C567,AJ$2:AJ567)</f>
        <v>13.309722222222222</v>
      </c>
      <c r="AM567" s="49">
        <f>SUMIF(C$2:C567,C567,AK$2:AK567)</f>
        <v>0.2951388888888889</v>
      </c>
      <c r="AN567" s="37">
        <f t="shared" ref="AN567:AN630" si="236">AH567/(AL567-AM567)/24</f>
        <v>1427.6676804866338</v>
      </c>
      <c r="AO567" s="37">
        <f>SUM(AJ$2:AJ567)</f>
        <v>155.96458333333337</v>
      </c>
      <c r="AP567" s="37">
        <f>SUM(AK$2:AK567)</f>
        <v>13.888194444444437</v>
      </c>
      <c r="AQ567" s="37">
        <f t="shared" ref="AQ567:AQ630" si="237">AI567/(AO567-AP567)/24</f>
        <v>1469.5404467471526</v>
      </c>
    </row>
    <row r="568" spans="1:43">
      <c r="A568" s="166">
        <f t="shared" ref="A568:B583" si="238">A567+1</f>
        <v>567</v>
      </c>
      <c r="B568" s="478">
        <f t="shared" si="238"/>
        <v>41200</v>
      </c>
      <c r="C568" s="42">
        <f t="shared" si="219"/>
        <v>10</v>
      </c>
      <c r="D568" s="170">
        <f>COUNTIF('Rake Load'!C:C,Summary!B568)</f>
        <v>0</v>
      </c>
      <c r="E568" s="170">
        <f>SUMIF('Rake Load'!C:C,B568,'Rake Load'!K:K)</f>
        <v>0</v>
      </c>
      <c r="F568" s="44">
        <f>SUMIF('Rake Load'!C:C,B568,'Rake Load'!AZ:AZ)</f>
        <v>0</v>
      </c>
      <c r="G568" s="44" t="e">
        <f t="shared" si="220"/>
        <v>#DIV/0!</v>
      </c>
      <c r="H568" s="45" t="e">
        <f t="shared" si="221"/>
        <v>#DIV/0!</v>
      </c>
      <c r="I568" s="45" t="e">
        <f t="shared" si="222"/>
        <v>#DIV/0!</v>
      </c>
      <c r="J568" s="44">
        <f>SUMIF('Rake Load'!C:C,B568,'Rake Load'!DK:DK)</f>
        <v>0</v>
      </c>
      <c r="K568" s="50">
        <f t="shared" si="223"/>
        <v>0</v>
      </c>
      <c r="L568" s="50" t="e">
        <f t="shared" si="224"/>
        <v>#DIV/0!</v>
      </c>
      <c r="M568" s="59" t="e">
        <f t="shared" si="225"/>
        <v>#DIV/0!</v>
      </c>
      <c r="N568" s="59" t="e">
        <f t="shared" si="226"/>
        <v>#DIV/0!</v>
      </c>
      <c r="O568" s="480">
        <f>SUMIF(C$2:C568,C568,D$2:D568)</f>
        <v>121</v>
      </c>
      <c r="P568" s="42">
        <f>SUMIF(C$2:C568,C568,F$2:F568)</f>
        <v>20.852777777777781</v>
      </c>
      <c r="Q568" s="46">
        <f t="shared" si="227"/>
        <v>0.17233700642791555</v>
      </c>
      <c r="R568" s="45">
        <f t="shared" si="228"/>
        <v>4</v>
      </c>
      <c r="S568" s="45">
        <f t="shared" si="229"/>
        <v>8</v>
      </c>
      <c r="T568" s="480">
        <f>SUM(D$2:D568)</f>
        <v>1165</v>
      </c>
      <c r="U568" s="47">
        <f>SUMIF(C$2:C568,C568,E$2:E568)</f>
        <v>431429.86999999994</v>
      </c>
      <c r="V568" s="47">
        <f>SUM(E$2:E568)</f>
        <v>4135631.2860000012</v>
      </c>
      <c r="W568" s="52">
        <f>SUM(F$2:F568)</f>
        <v>40857.731944444473</v>
      </c>
      <c r="X568" s="52">
        <f t="shared" si="230"/>
        <v>35.071014544587527</v>
      </c>
      <c r="Y568" s="45">
        <f t="shared" si="231"/>
        <v>1</v>
      </c>
      <c r="Z568" s="45">
        <f t="shared" si="232"/>
        <v>42</v>
      </c>
      <c r="AA568" s="47">
        <f>SUMIF('Rake Load'!C:C,Summary!B568,'Rake Load'!CA:CA)</f>
        <v>0</v>
      </c>
      <c r="AB568" s="47">
        <f>SUMIF(C$2:C568,C568,AA$2:AA568)</f>
        <v>51.692361111111097</v>
      </c>
      <c r="AC568" s="47">
        <f>SUM(AA$2:AA568)</f>
        <v>414.86111111113433</v>
      </c>
      <c r="AD568" s="52" t="e">
        <f t="shared" si="233"/>
        <v>#DIV/0!</v>
      </c>
      <c r="AE568" s="52">
        <f t="shared" si="234"/>
        <v>0.42720959595959584</v>
      </c>
      <c r="AF568" s="52">
        <f t="shared" si="235"/>
        <v>0.35610395803530842</v>
      </c>
      <c r="AG568" s="47">
        <f>SUMIF(Unloader!B:B,Summary!B568,Unloader!M:M)</f>
        <v>0</v>
      </c>
      <c r="AH568" s="47">
        <f>SUMIF(C$2:C568,C568,AG$2:AG568)</f>
        <v>445932</v>
      </c>
      <c r="AI568" s="47">
        <f>SUM(AG$2:AG568)</f>
        <v>5010888</v>
      </c>
      <c r="AJ568" s="49">
        <f>SUMIF(Unloader!B:B,Summary!B568,Unloader!W:W)</f>
        <v>0</v>
      </c>
      <c r="AK568" s="49">
        <f>SUMIF(Unloader!B:B,Summary!B568,Unloader!AD:AD)+SUMIF(Unloader!B:B,Summary!B568,Unloader!BR:BR)+SUMIF(Unloader!B:B,Summary!B568,Unloader!BN:BN)</f>
        <v>0</v>
      </c>
      <c r="AL568" s="49">
        <f>SUMIF(C$2:C568,C568,AJ$2:AJ568)</f>
        <v>13.309722222222222</v>
      </c>
      <c r="AM568" s="49">
        <f>SUMIF(C$2:C568,C568,AK$2:AK568)</f>
        <v>0.2951388888888889</v>
      </c>
      <c r="AN568" s="37">
        <f t="shared" si="236"/>
        <v>1427.6676804866338</v>
      </c>
      <c r="AO568" s="37">
        <f>SUM(AJ$2:AJ568)</f>
        <v>155.96458333333337</v>
      </c>
      <c r="AP568" s="37">
        <f>SUM(AK$2:AK568)</f>
        <v>13.888194444444437</v>
      </c>
      <c r="AQ568" s="37">
        <f t="shared" si="237"/>
        <v>1469.5404467471526</v>
      </c>
    </row>
    <row r="569" spans="1:43">
      <c r="A569" s="166">
        <f t="shared" si="238"/>
        <v>568</v>
      </c>
      <c r="B569" s="478">
        <f t="shared" si="238"/>
        <v>41201</v>
      </c>
      <c r="C569" s="42">
        <f t="shared" si="219"/>
        <v>10</v>
      </c>
      <c r="D569" s="170">
        <f>COUNTIF('Rake Load'!C:C,Summary!B569)</f>
        <v>0</v>
      </c>
      <c r="E569" s="170">
        <f>SUMIF('Rake Load'!C:C,B569,'Rake Load'!K:K)</f>
        <v>0</v>
      </c>
      <c r="F569" s="44">
        <f>SUMIF('Rake Load'!C:C,B569,'Rake Load'!AZ:AZ)</f>
        <v>0</v>
      </c>
      <c r="G569" s="44" t="e">
        <f t="shared" si="220"/>
        <v>#DIV/0!</v>
      </c>
      <c r="H569" s="45" t="e">
        <f t="shared" si="221"/>
        <v>#DIV/0!</v>
      </c>
      <c r="I569" s="45" t="e">
        <f t="shared" si="222"/>
        <v>#DIV/0!</v>
      </c>
      <c r="J569" s="44">
        <f>SUMIF('Rake Load'!C:C,B569,'Rake Load'!DK:DK)</f>
        <v>0</v>
      </c>
      <c r="K569" s="50">
        <f t="shared" si="223"/>
        <v>0</v>
      </c>
      <c r="L569" s="50" t="e">
        <f t="shared" si="224"/>
        <v>#DIV/0!</v>
      </c>
      <c r="M569" s="59" t="e">
        <f t="shared" si="225"/>
        <v>#DIV/0!</v>
      </c>
      <c r="N569" s="59" t="e">
        <f t="shared" si="226"/>
        <v>#DIV/0!</v>
      </c>
      <c r="O569" s="480">
        <f>SUMIF(C$2:C569,C569,D$2:D569)</f>
        <v>121</v>
      </c>
      <c r="P569" s="42">
        <f>SUMIF(C$2:C569,C569,F$2:F569)</f>
        <v>20.852777777777781</v>
      </c>
      <c r="Q569" s="46">
        <f t="shared" si="227"/>
        <v>0.17233700642791555</v>
      </c>
      <c r="R569" s="45">
        <f t="shared" si="228"/>
        <v>4</v>
      </c>
      <c r="S569" s="45">
        <f t="shared" si="229"/>
        <v>8</v>
      </c>
      <c r="T569" s="480">
        <f>SUM(D$2:D569)</f>
        <v>1165</v>
      </c>
      <c r="U569" s="47">
        <f>SUMIF(C$2:C569,C569,E$2:E569)</f>
        <v>431429.86999999994</v>
      </c>
      <c r="V569" s="47">
        <f>SUM(E$2:E569)</f>
        <v>4135631.2860000012</v>
      </c>
      <c r="W569" s="52">
        <f>SUM(F$2:F569)</f>
        <v>40857.731944444473</v>
      </c>
      <c r="X569" s="52">
        <f t="shared" si="230"/>
        <v>35.071014544587527</v>
      </c>
      <c r="Y569" s="45">
        <f t="shared" si="231"/>
        <v>1</v>
      </c>
      <c r="Z569" s="45">
        <f t="shared" si="232"/>
        <v>42</v>
      </c>
      <c r="AA569" s="47">
        <f>SUMIF('Rake Load'!C:C,Summary!B569,'Rake Load'!CA:CA)</f>
        <v>0</v>
      </c>
      <c r="AB569" s="47">
        <f>SUMIF(C$2:C569,C569,AA$2:AA569)</f>
        <v>51.692361111111097</v>
      </c>
      <c r="AC569" s="47">
        <f>SUM(AA$2:AA569)</f>
        <v>414.86111111113433</v>
      </c>
      <c r="AD569" s="52" t="e">
        <f t="shared" si="233"/>
        <v>#DIV/0!</v>
      </c>
      <c r="AE569" s="52">
        <f t="shared" si="234"/>
        <v>0.42720959595959584</v>
      </c>
      <c r="AF569" s="52">
        <f t="shared" si="235"/>
        <v>0.35610395803530842</v>
      </c>
      <c r="AG569" s="47">
        <f>SUMIF(Unloader!B:B,Summary!B569,Unloader!M:M)</f>
        <v>0</v>
      </c>
      <c r="AH569" s="47">
        <f>SUMIF(C$2:C569,C569,AG$2:AG569)</f>
        <v>445932</v>
      </c>
      <c r="AI569" s="47">
        <f>SUM(AG$2:AG569)</f>
        <v>5010888</v>
      </c>
      <c r="AJ569" s="49">
        <f>SUMIF(Unloader!B:B,Summary!B569,Unloader!W:W)</f>
        <v>0</v>
      </c>
      <c r="AK569" s="49">
        <f>SUMIF(Unloader!B:B,Summary!B569,Unloader!AD:AD)+SUMIF(Unloader!B:B,Summary!B569,Unloader!BR:BR)+SUMIF(Unloader!B:B,Summary!B569,Unloader!BN:BN)</f>
        <v>0</v>
      </c>
      <c r="AL569" s="49">
        <f>SUMIF(C$2:C569,C569,AJ$2:AJ569)</f>
        <v>13.309722222222222</v>
      </c>
      <c r="AM569" s="49">
        <f>SUMIF(C$2:C569,C569,AK$2:AK569)</f>
        <v>0.2951388888888889</v>
      </c>
      <c r="AN569" s="37">
        <f t="shared" si="236"/>
        <v>1427.6676804866338</v>
      </c>
      <c r="AO569" s="37">
        <f>SUM(AJ$2:AJ569)</f>
        <v>155.96458333333337</v>
      </c>
      <c r="AP569" s="37">
        <f>SUM(AK$2:AK569)</f>
        <v>13.888194444444437</v>
      </c>
      <c r="AQ569" s="37">
        <f t="shared" si="237"/>
        <v>1469.5404467471526</v>
      </c>
    </row>
    <row r="570" spans="1:43">
      <c r="A570" s="166">
        <f t="shared" si="238"/>
        <v>569</v>
      </c>
      <c r="B570" s="478">
        <f t="shared" si="238"/>
        <v>41202</v>
      </c>
      <c r="C570" s="42">
        <f t="shared" si="219"/>
        <v>10</v>
      </c>
      <c r="D570" s="170">
        <f>COUNTIF('Rake Load'!C:C,Summary!B570)</f>
        <v>0</v>
      </c>
      <c r="E570" s="170">
        <f>SUMIF('Rake Load'!C:C,B570,'Rake Load'!K:K)</f>
        <v>0</v>
      </c>
      <c r="F570" s="44">
        <f>SUMIF('Rake Load'!C:C,B570,'Rake Load'!AZ:AZ)</f>
        <v>0</v>
      </c>
      <c r="G570" s="44" t="e">
        <f t="shared" si="220"/>
        <v>#DIV/0!</v>
      </c>
      <c r="H570" s="45" t="e">
        <f t="shared" si="221"/>
        <v>#DIV/0!</v>
      </c>
      <c r="I570" s="45" t="e">
        <f t="shared" si="222"/>
        <v>#DIV/0!</v>
      </c>
      <c r="J570" s="44">
        <f>SUMIF('Rake Load'!C:C,B570,'Rake Load'!DK:DK)</f>
        <v>0</v>
      </c>
      <c r="K570" s="50">
        <f t="shared" si="223"/>
        <v>0</v>
      </c>
      <c r="L570" s="50" t="e">
        <f t="shared" si="224"/>
        <v>#DIV/0!</v>
      </c>
      <c r="M570" s="59" t="e">
        <f t="shared" si="225"/>
        <v>#DIV/0!</v>
      </c>
      <c r="N570" s="59" t="e">
        <f t="shared" si="226"/>
        <v>#DIV/0!</v>
      </c>
      <c r="O570" s="480">
        <f>SUMIF(C$2:C570,C570,D$2:D570)</f>
        <v>121</v>
      </c>
      <c r="P570" s="42">
        <f>SUMIF(C$2:C570,C570,F$2:F570)</f>
        <v>20.852777777777781</v>
      </c>
      <c r="Q570" s="46">
        <f t="shared" si="227"/>
        <v>0.17233700642791555</v>
      </c>
      <c r="R570" s="45">
        <f t="shared" si="228"/>
        <v>4</v>
      </c>
      <c r="S570" s="45">
        <f t="shared" si="229"/>
        <v>8</v>
      </c>
      <c r="T570" s="480">
        <f>SUM(D$2:D570)</f>
        <v>1165</v>
      </c>
      <c r="U570" s="47">
        <f>SUMIF(C$2:C570,C570,E$2:E570)</f>
        <v>431429.86999999994</v>
      </c>
      <c r="V570" s="47">
        <f>SUM(E$2:E570)</f>
        <v>4135631.2860000012</v>
      </c>
      <c r="W570" s="52">
        <f>SUM(F$2:F570)</f>
        <v>40857.731944444473</v>
      </c>
      <c r="X570" s="52">
        <f t="shared" si="230"/>
        <v>35.071014544587527</v>
      </c>
      <c r="Y570" s="45">
        <f t="shared" si="231"/>
        <v>1</v>
      </c>
      <c r="Z570" s="45">
        <f t="shared" si="232"/>
        <v>42</v>
      </c>
      <c r="AA570" s="47">
        <f>SUMIF('Rake Load'!C:C,Summary!B570,'Rake Load'!CA:CA)</f>
        <v>0</v>
      </c>
      <c r="AB570" s="47">
        <f>SUMIF(C$2:C570,C570,AA$2:AA570)</f>
        <v>51.692361111111097</v>
      </c>
      <c r="AC570" s="47">
        <f>SUM(AA$2:AA570)</f>
        <v>414.86111111113433</v>
      </c>
      <c r="AD570" s="52" t="e">
        <f t="shared" si="233"/>
        <v>#DIV/0!</v>
      </c>
      <c r="AE570" s="52">
        <f t="shared" si="234"/>
        <v>0.42720959595959584</v>
      </c>
      <c r="AF570" s="52">
        <f t="shared" si="235"/>
        <v>0.35610395803530842</v>
      </c>
      <c r="AG570" s="47">
        <f>SUMIF(Unloader!B:B,Summary!B570,Unloader!M:M)</f>
        <v>0</v>
      </c>
      <c r="AH570" s="47">
        <f>SUMIF(C$2:C570,C570,AG$2:AG570)</f>
        <v>445932</v>
      </c>
      <c r="AI570" s="47">
        <f>SUM(AG$2:AG570)</f>
        <v>5010888</v>
      </c>
      <c r="AJ570" s="49">
        <f>SUMIF(Unloader!B:B,Summary!B570,Unloader!W:W)</f>
        <v>0</v>
      </c>
      <c r="AK570" s="49">
        <f>SUMIF(Unloader!B:B,Summary!B570,Unloader!AD:AD)+SUMIF(Unloader!B:B,Summary!B570,Unloader!BR:BR)+SUMIF(Unloader!B:B,Summary!B570,Unloader!BN:BN)</f>
        <v>0</v>
      </c>
      <c r="AL570" s="49">
        <f>SUMIF(C$2:C570,C570,AJ$2:AJ570)</f>
        <v>13.309722222222222</v>
      </c>
      <c r="AM570" s="49">
        <f>SUMIF(C$2:C570,C570,AK$2:AK570)</f>
        <v>0.2951388888888889</v>
      </c>
      <c r="AN570" s="37">
        <f t="shared" si="236"/>
        <v>1427.6676804866338</v>
      </c>
      <c r="AO570" s="37">
        <f>SUM(AJ$2:AJ570)</f>
        <v>155.96458333333337</v>
      </c>
      <c r="AP570" s="37">
        <f>SUM(AK$2:AK570)</f>
        <v>13.888194444444437</v>
      </c>
      <c r="AQ570" s="37">
        <f t="shared" si="237"/>
        <v>1469.5404467471526</v>
      </c>
    </row>
    <row r="571" spans="1:43">
      <c r="A571" s="166">
        <f t="shared" si="238"/>
        <v>570</v>
      </c>
      <c r="B571" s="478">
        <f t="shared" si="238"/>
        <v>41203</v>
      </c>
      <c r="C571" s="42">
        <f t="shared" si="219"/>
        <v>10</v>
      </c>
      <c r="D571" s="170">
        <f>COUNTIF('Rake Load'!C:C,Summary!B571)</f>
        <v>0</v>
      </c>
      <c r="E571" s="170">
        <f>SUMIF('Rake Load'!C:C,B571,'Rake Load'!K:K)</f>
        <v>0</v>
      </c>
      <c r="F571" s="44">
        <f>SUMIF('Rake Load'!C:C,B571,'Rake Load'!AZ:AZ)</f>
        <v>0</v>
      </c>
      <c r="G571" s="44" t="e">
        <f t="shared" si="220"/>
        <v>#DIV/0!</v>
      </c>
      <c r="H571" s="45" t="e">
        <f t="shared" si="221"/>
        <v>#DIV/0!</v>
      </c>
      <c r="I571" s="45" t="e">
        <f t="shared" si="222"/>
        <v>#DIV/0!</v>
      </c>
      <c r="J571" s="44">
        <f>SUMIF('Rake Load'!C:C,B571,'Rake Load'!DK:DK)</f>
        <v>0</v>
      </c>
      <c r="K571" s="50">
        <f t="shared" si="223"/>
        <v>0</v>
      </c>
      <c r="L571" s="50" t="e">
        <f t="shared" si="224"/>
        <v>#DIV/0!</v>
      </c>
      <c r="M571" s="59" t="e">
        <f t="shared" si="225"/>
        <v>#DIV/0!</v>
      </c>
      <c r="N571" s="59" t="e">
        <f t="shared" si="226"/>
        <v>#DIV/0!</v>
      </c>
      <c r="O571" s="480">
        <f>SUMIF(C$2:C571,C571,D$2:D571)</f>
        <v>121</v>
      </c>
      <c r="P571" s="42">
        <f>SUMIF(C$2:C571,C571,F$2:F571)</f>
        <v>20.852777777777781</v>
      </c>
      <c r="Q571" s="46">
        <f t="shared" si="227"/>
        <v>0.17233700642791555</v>
      </c>
      <c r="R571" s="45">
        <f t="shared" si="228"/>
        <v>4</v>
      </c>
      <c r="S571" s="45">
        <f t="shared" si="229"/>
        <v>8</v>
      </c>
      <c r="T571" s="480">
        <f>SUM(D$2:D571)</f>
        <v>1165</v>
      </c>
      <c r="U571" s="47">
        <f>SUMIF(C$2:C571,C571,E$2:E571)</f>
        <v>431429.86999999994</v>
      </c>
      <c r="V571" s="47">
        <f>SUM(E$2:E571)</f>
        <v>4135631.2860000012</v>
      </c>
      <c r="W571" s="52">
        <f>SUM(F$2:F571)</f>
        <v>40857.731944444473</v>
      </c>
      <c r="X571" s="52">
        <f t="shared" si="230"/>
        <v>35.071014544587527</v>
      </c>
      <c r="Y571" s="45">
        <f t="shared" si="231"/>
        <v>1</v>
      </c>
      <c r="Z571" s="45">
        <f t="shared" si="232"/>
        <v>42</v>
      </c>
      <c r="AA571" s="47">
        <f>SUMIF('Rake Load'!C:C,Summary!B571,'Rake Load'!CA:CA)</f>
        <v>0</v>
      </c>
      <c r="AB571" s="47">
        <f>SUMIF(C$2:C571,C571,AA$2:AA571)</f>
        <v>51.692361111111097</v>
      </c>
      <c r="AC571" s="47">
        <f>SUM(AA$2:AA571)</f>
        <v>414.86111111113433</v>
      </c>
      <c r="AD571" s="52" t="e">
        <f t="shared" si="233"/>
        <v>#DIV/0!</v>
      </c>
      <c r="AE571" s="52">
        <f t="shared" si="234"/>
        <v>0.42720959595959584</v>
      </c>
      <c r="AF571" s="52">
        <f t="shared" si="235"/>
        <v>0.35610395803530842</v>
      </c>
      <c r="AG571" s="47">
        <f>SUMIF(Unloader!B:B,Summary!B571,Unloader!M:M)</f>
        <v>0</v>
      </c>
      <c r="AH571" s="47">
        <f>SUMIF(C$2:C571,C571,AG$2:AG571)</f>
        <v>445932</v>
      </c>
      <c r="AI571" s="47">
        <f>SUM(AG$2:AG571)</f>
        <v>5010888</v>
      </c>
      <c r="AJ571" s="49">
        <f>SUMIF(Unloader!B:B,Summary!B571,Unloader!W:W)</f>
        <v>0</v>
      </c>
      <c r="AK571" s="49">
        <f>SUMIF(Unloader!B:B,Summary!B571,Unloader!AD:AD)+SUMIF(Unloader!B:B,Summary!B571,Unloader!BR:BR)+SUMIF(Unloader!B:B,Summary!B571,Unloader!BN:BN)</f>
        <v>0</v>
      </c>
      <c r="AL571" s="49">
        <f>SUMIF(C$2:C571,C571,AJ$2:AJ571)</f>
        <v>13.309722222222222</v>
      </c>
      <c r="AM571" s="49">
        <f>SUMIF(C$2:C571,C571,AK$2:AK571)</f>
        <v>0.2951388888888889</v>
      </c>
      <c r="AN571" s="37">
        <f t="shared" si="236"/>
        <v>1427.6676804866338</v>
      </c>
      <c r="AO571" s="37">
        <f>SUM(AJ$2:AJ571)</f>
        <v>155.96458333333337</v>
      </c>
      <c r="AP571" s="37">
        <f>SUM(AK$2:AK571)</f>
        <v>13.888194444444437</v>
      </c>
      <c r="AQ571" s="37">
        <f t="shared" si="237"/>
        <v>1469.5404467471526</v>
      </c>
    </row>
    <row r="572" spans="1:43">
      <c r="A572" s="166">
        <f t="shared" si="238"/>
        <v>571</v>
      </c>
      <c r="B572" s="478">
        <f t="shared" si="238"/>
        <v>41204</v>
      </c>
      <c r="C572" s="42">
        <f t="shared" si="219"/>
        <v>10</v>
      </c>
      <c r="D572" s="170">
        <f>COUNTIF('Rake Load'!C:C,Summary!B572)</f>
        <v>0</v>
      </c>
      <c r="E572" s="170">
        <f>SUMIF('Rake Load'!C:C,B572,'Rake Load'!K:K)</f>
        <v>0</v>
      </c>
      <c r="F572" s="44">
        <f>SUMIF('Rake Load'!C:C,B572,'Rake Load'!AZ:AZ)</f>
        <v>0</v>
      </c>
      <c r="G572" s="44" t="e">
        <f t="shared" si="220"/>
        <v>#DIV/0!</v>
      </c>
      <c r="H572" s="45" t="e">
        <f t="shared" si="221"/>
        <v>#DIV/0!</v>
      </c>
      <c r="I572" s="45" t="e">
        <f t="shared" si="222"/>
        <v>#DIV/0!</v>
      </c>
      <c r="J572" s="44">
        <f>SUMIF('Rake Load'!C:C,B572,'Rake Load'!DK:DK)</f>
        <v>0</v>
      </c>
      <c r="K572" s="50">
        <f t="shared" si="223"/>
        <v>0</v>
      </c>
      <c r="L572" s="50" t="e">
        <f t="shared" si="224"/>
        <v>#DIV/0!</v>
      </c>
      <c r="M572" s="59" t="e">
        <f t="shared" si="225"/>
        <v>#DIV/0!</v>
      </c>
      <c r="N572" s="59" t="e">
        <f t="shared" si="226"/>
        <v>#DIV/0!</v>
      </c>
      <c r="O572" s="480">
        <f>SUMIF(C$2:C572,C572,D$2:D572)</f>
        <v>121</v>
      </c>
      <c r="P572" s="42">
        <f>SUMIF(C$2:C572,C572,F$2:F572)</f>
        <v>20.852777777777781</v>
      </c>
      <c r="Q572" s="46">
        <f t="shared" si="227"/>
        <v>0.17233700642791555</v>
      </c>
      <c r="R572" s="45">
        <f t="shared" si="228"/>
        <v>4</v>
      </c>
      <c r="S572" s="45">
        <f t="shared" si="229"/>
        <v>8</v>
      </c>
      <c r="T572" s="480">
        <f>SUM(D$2:D572)</f>
        <v>1165</v>
      </c>
      <c r="U572" s="47">
        <f>SUMIF(C$2:C572,C572,E$2:E572)</f>
        <v>431429.86999999994</v>
      </c>
      <c r="V572" s="47">
        <f>SUM(E$2:E572)</f>
        <v>4135631.2860000012</v>
      </c>
      <c r="W572" s="52">
        <f>SUM(F$2:F572)</f>
        <v>40857.731944444473</v>
      </c>
      <c r="X572" s="52">
        <f t="shared" si="230"/>
        <v>35.071014544587527</v>
      </c>
      <c r="Y572" s="45">
        <f t="shared" si="231"/>
        <v>1</v>
      </c>
      <c r="Z572" s="45">
        <f t="shared" si="232"/>
        <v>42</v>
      </c>
      <c r="AA572" s="47">
        <f>SUMIF('Rake Load'!C:C,Summary!B572,'Rake Load'!CA:CA)</f>
        <v>0</v>
      </c>
      <c r="AB572" s="47">
        <f>SUMIF(C$2:C572,C572,AA$2:AA572)</f>
        <v>51.692361111111097</v>
      </c>
      <c r="AC572" s="47">
        <f>SUM(AA$2:AA572)</f>
        <v>414.86111111113433</v>
      </c>
      <c r="AD572" s="52" t="e">
        <f t="shared" si="233"/>
        <v>#DIV/0!</v>
      </c>
      <c r="AE572" s="52">
        <f t="shared" si="234"/>
        <v>0.42720959595959584</v>
      </c>
      <c r="AF572" s="52">
        <f t="shared" si="235"/>
        <v>0.35610395803530842</v>
      </c>
      <c r="AG572" s="47">
        <f>SUMIF(Unloader!B:B,Summary!B572,Unloader!M:M)</f>
        <v>0</v>
      </c>
      <c r="AH572" s="47">
        <f>SUMIF(C$2:C572,C572,AG$2:AG572)</f>
        <v>445932</v>
      </c>
      <c r="AI572" s="47">
        <f>SUM(AG$2:AG572)</f>
        <v>5010888</v>
      </c>
      <c r="AJ572" s="49">
        <f>SUMIF(Unloader!B:B,Summary!B572,Unloader!W:W)</f>
        <v>0</v>
      </c>
      <c r="AK572" s="49">
        <f>SUMIF(Unloader!B:B,Summary!B572,Unloader!AD:AD)+SUMIF(Unloader!B:B,Summary!B572,Unloader!BR:BR)+SUMIF(Unloader!B:B,Summary!B572,Unloader!BN:BN)</f>
        <v>0</v>
      </c>
      <c r="AL572" s="49">
        <f>SUMIF(C$2:C572,C572,AJ$2:AJ572)</f>
        <v>13.309722222222222</v>
      </c>
      <c r="AM572" s="49">
        <f>SUMIF(C$2:C572,C572,AK$2:AK572)</f>
        <v>0.2951388888888889</v>
      </c>
      <c r="AN572" s="37">
        <f t="shared" si="236"/>
        <v>1427.6676804866338</v>
      </c>
      <c r="AO572" s="37">
        <f>SUM(AJ$2:AJ572)</f>
        <v>155.96458333333337</v>
      </c>
      <c r="AP572" s="37">
        <f>SUM(AK$2:AK572)</f>
        <v>13.888194444444437</v>
      </c>
      <c r="AQ572" s="37">
        <f t="shared" si="237"/>
        <v>1469.5404467471526</v>
      </c>
    </row>
    <row r="573" spans="1:43">
      <c r="A573" s="166">
        <f t="shared" si="238"/>
        <v>572</v>
      </c>
      <c r="B573" s="478">
        <f t="shared" si="238"/>
        <v>41205</v>
      </c>
      <c r="C573" s="42">
        <f t="shared" si="219"/>
        <v>10</v>
      </c>
      <c r="D573" s="170">
        <f>COUNTIF('Rake Load'!C:C,Summary!B573)</f>
        <v>0</v>
      </c>
      <c r="E573" s="170">
        <f>SUMIF('Rake Load'!C:C,B573,'Rake Load'!K:K)</f>
        <v>0</v>
      </c>
      <c r="F573" s="44">
        <f>SUMIF('Rake Load'!C:C,B573,'Rake Load'!AZ:AZ)</f>
        <v>0</v>
      </c>
      <c r="G573" s="44" t="e">
        <f t="shared" si="220"/>
        <v>#DIV/0!</v>
      </c>
      <c r="H573" s="45" t="e">
        <f t="shared" si="221"/>
        <v>#DIV/0!</v>
      </c>
      <c r="I573" s="45" t="e">
        <f t="shared" si="222"/>
        <v>#DIV/0!</v>
      </c>
      <c r="J573" s="44">
        <f>SUMIF('Rake Load'!C:C,B573,'Rake Load'!DK:DK)</f>
        <v>0</v>
      </c>
      <c r="K573" s="50">
        <f t="shared" si="223"/>
        <v>0</v>
      </c>
      <c r="L573" s="50" t="e">
        <f t="shared" si="224"/>
        <v>#DIV/0!</v>
      </c>
      <c r="M573" s="59" t="e">
        <f t="shared" si="225"/>
        <v>#DIV/0!</v>
      </c>
      <c r="N573" s="59" t="e">
        <f t="shared" si="226"/>
        <v>#DIV/0!</v>
      </c>
      <c r="O573" s="480">
        <f>SUMIF(C$2:C573,C573,D$2:D573)</f>
        <v>121</v>
      </c>
      <c r="P573" s="42">
        <f>SUMIF(C$2:C573,C573,F$2:F573)</f>
        <v>20.852777777777781</v>
      </c>
      <c r="Q573" s="46">
        <f t="shared" si="227"/>
        <v>0.17233700642791555</v>
      </c>
      <c r="R573" s="45">
        <f t="shared" si="228"/>
        <v>4</v>
      </c>
      <c r="S573" s="45">
        <f t="shared" si="229"/>
        <v>8</v>
      </c>
      <c r="T573" s="480">
        <f>SUM(D$2:D573)</f>
        <v>1165</v>
      </c>
      <c r="U573" s="47">
        <f>SUMIF(C$2:C573,C573,E$2:E573)</f>
        <v>431429.86999999994</v>
      </c>
      <c r="V573" s="47">
        <f>SUM(E$2:E573)</f>
        <v>4135631.2860000012</v>
      </c>
      <c r="W573" s="52">
        <f>SUM(F$2:F573)</f>
        <v>40857.731944444473</v>
      </c>
      <c r="X573" s="52">
        <f t="shared" si="230"/>
        <v>35.071014544587527</v>
      </c>
      <c r="Y573" s="45">
        <f t="shared" si="231"/>
        <v>1</v>
      </c>
      <c r="Z573" s="45">
        <f t="shared" si="232"/>
        <v>42</v>
      </c>
      <c r="AA573" s="47">
        <f>SUMIF('Rake Load'!C:C,Summary!B573,'Rake Load'!CA:CA)</f>
        <v>0</v>
      </c>
      <c r="AB573" s="47">
        <f>SUMIF(C$2:C573,C573,AA$2:AA573)</f>
        <v>51.692361111111097</v>
      </c>
      <c r="AC573" s="47">
        <f>SUM(AA$2:AA573)</f>
        <v>414.86111111113433</v>
      </c>
      <c r="AD573" s="52" t="e">
        <f t="shared" si="233"/>
        <v>#DIV/0!</v>
      </c>
      <c r="AE573" s="52">
        <f t="shared" si="234"/>
        <v>0.42720959595959584</v>
      </c>
      <c r="AF573" s="52">
        <f t="shared" si="235"/>
        <v>0.35610395803530842</v>
      </c>
      <c r="AG573" s="47">
        <f>SUMIF(Unloader!B:B,Summary!B573,Unloader!M:M)</f>
        <v>0</v>
      </c>
      <c r="AH573" s="47">
        <f>SUMIF(C$2:C573,C573,AG$2:AG573)</f>
        <v>445932</v>
      </c>
      <c r="AI573" s="47">
        <f>SUM(AG$2:AG573)</f>
        <v>5010888</v>
      </c>
      <c r="AJ573" s="49">
        <f>SUMIF(Unloader!B:B,Summary!B573,Unloader!W:W)</f>
        <v>0</v>
      </c>
      <c r="AK573" s="49">
        <f>SUMIF(Unloader!B:B,Summary!B573,Unloader!AD:AD)+SUMIF(Unloader!B:B,Summary!B573,Unloader!BR:BR)+SUMIF(Unloader!B:B,Summary!B573,Unloader!BN:BN)</f>
        <v>0</v>
      </c>
      <c r="AL573" s="49">
        <f>SUMIF(C$2:C573,C573,AJ$2:AJ573)</f>
        <v>13.309722222222222</v>
      </c>
      <c r="AM573" s="49">
        <f>SUMIF(C$2:C573,C573,AK$2:AK573)</f>
        <v>0.2951388888888889</v>
      </c>
      <c r="AN573" s="37">
        <f t="shared" si="236"/>
        <v>1427.6676804866338</v>
      </c>
      <c r="AO573" s="37">
        <f>SUM(AJ$2:AJ573)</f>
        <v>155.96458333333337</v>
      </c>
      <c r="AP573" s="37">
        <f>SUM(AK$2:AK573)</f>
        <v>13.888194444444437</v>
      </c>
      <c r="AQ573" s="37">
        <f t="shared" si="237"/>
        <v>1469.5404467471526</v>
      </c>
    </row>
    <row r="574" spans="1:43">
      <c r="A574" s="166">
        <f t="shared" si="238"/>
        <v>573</v>
      </c>
      <c r="B574" s="478">
        <f t="shared" si="238"/>
        <v>41206</v>
      </c>
      <c r="C574" s="42">
        <f t="shared" si="219"/>
        <v>10</v>
      </c>
      <c r="D574" s="170">
        <f>COUNTIF('Rake Load'!C:C,Summary!B574)</f>
        <v>0</v>
      </c>
      <c r="E574" s="170">
        <f>SUMIF('Rake Load'!C:C,B574,'Rake Load'!K:K)</f>
        <v>0</v>
      </c>
      <c r="F574" s="44">
        <f>SUMIF('Rake Load'!C:C,B574,'Rake Load'!AZ:AZ)</f>
        <v>0</v>
      </c>
      <c r="G574" s="44" t="e">
        <f t="shared" si="220"/>
        <v>#DIV/0!</v>
      </c>
      <c r="H574" s="45" t="e">
        <f t="shared" si="221"/>
        <v>#DIV/0!</v>
      </c>
      <c r="I574" s="45" t="e">
        <f t="shared" si="222"/>
        <v>#DIV/0!</v>
      </c>
      <c r="J574" s="44">
        <f>SUMIF('Rake Load'!C:C,B574,'Rake Load'!DK:DK)</f>
        <v>0</v>
      </c>
      <c r="K574" s="50">
        <f t="shared" si="223"/>
        <v>0</v>
      </c>
      <c r="L574" s="50" t="e">
        <f t="shared" si="224"/>
        <v>#DIV/0!</v>
      </c>
      <c r="M574" s="59" t="e">
        <f t="shared" si="225"/>
        <v>#DIV/0!</v>
      </c>
      <c r="N574" s="59" t="e">
        <f t="shared" si="226"/>
        <v>#DIV/0!</v>
      </c>
      <c r="O574" s="480">
        <f>SUMIF(C$2:C574,C574,D$2:D574)</f>
        <v>121</v>
      </c>
      <c r="P574" s="42">
        <f>SUMIF(C$2:C574,C574,F$2:F574)</f>
        <v>20.852777777777781</v>
      </c>
      <c r="Q574" s="46">
        <f t="shared" si="227"/>
        <v>0.17233700642791555</v>
      </c>
      <c r="R574" s="45">
        <f t="shared" si="228"/>
        <v>4</v>
      </c>
      <c r="S574" s="45">
        <f t="shared" si="229"/>
        <v>8</v>
      </c>
      <c r="T574" s="480">
        <f>SUM(D$2:D574)</f>
        <v>1165</v>
      </c>
      <c r="U574" s="47">
        <f>SUMIF(C$2:C574,C574,E$2:E574)</f>
        <v>431429.86999999994</v>
      </c>
      <c r="V574" s="47">
        <f>SUM(E$2:E574)</f>
        <v>4135631.2860000012</v>
      </c>
      <c r="W574" s="52">
        <f>SUM(F$2:F574)</f>
        <v>40857.731944444473</v>
      </c>
      <c r="X574" s="52">
        <f t="shared" si="230"/>
        <v>35.071014544587527</v>
      </c>
      <c r="Y574" s="45">
        <f t="shared" si="231"/>
        <v>1</v>
      </c>
      <c r="Z574" s="45">
        <f t="shared" si="232"/>
        <v>42</v>
      </c>
      <c r="AA574" s="47">
        <f>SUMIF('Rake Load'!C:C,Summary!B574,'Rake Load'!CA:CA)</f>
        <v>0</v>
      </c>
      <c r="AB574" s="47">
        <f>SUMIF(C$2:C574,C574,AA$2:AA574)</f>
        <v>51.692361111111097</v>
      </c>
      <c r="AC574" s="47">
        <f>SUM(AA$2:AA574)</f>
        <v>414.86111111113433</v>
      </c>
      <c r="AD574" s="52" t="e">
        <f t="shared" si="233"/>
        <v>#DIV/0!</v>
      </c>
      <c r="AE574" s="52">
        <f t="shared" si="234"/>
        <v>0.42720959595959584</v>
      </c>
      <c r="AF574" s="52">
        <f t="shared" si="235"/>
        <v>0.35610395803530842</v>
      </c>
      <c r="AG574" s="47">
        <f>SUMIF(Unloader!B:B,Summary!B574,Unloader!M:M)</f>
        <v>0</v>
      </c>
      <c r="AH574" s="47">
        <f>SUMIF(C$2:C574,C574,AG$2:AG574)</f>
        <v>445932</v>
      </c>
      <c r="AI574" s="47">
        <f>SUM(AG$2:AG574)</f>
        <v>5010888</v>
      </c>
      <c r="AJ574" s="49">
        <f>SUMIF(Unloader!B:B,Summary!B574,Unloader!W:W)</f>
        <v>0</v>
      </c>
      <c r="AK574" s="49">
        <f>SUMIF(Unloader!B:B,Summary!B574,Unloader!AD:AD)+SUMIF(Unloader!B:B,Summary!B574,Unloader!BR:BR)+SUMIF(Unloader!B:B,Summary!B574,Unloader!BN:BN)</f>
        <v>0</v>
      </c>
      <c r="AL574" s="49">
        <f>SUMIF(C$2:C574,C574,AJ$2:AJ574)</f>
        <v>13.309722222222222</v>
      </c>
      <c r="AM574" s="49">
        <f>SUMIF(C$2:C574,C574,AK$2:AK574)</f>
        <v>0.2951388888888889</v>
      </c>
      <c r="AN574" s="37">
        <f t="shared" si="236"/>
        <v>1427.6676804866338</v>
      </c>
      <c r="AO574" s="37">
        <f>SUM(AJ$2:AJ574)</f>
        <v>155.96458333333337</v>
      </c>
      <c r="AP574" s="37">
        <f>SUM(AK$2:AK574)</f>
        <v>13.888194444444437</v>
      </c>
      <c r="AQ574" s="37">
        <f t="shared" si="237"/>
        <v>1469.5404467471526</v>
      </c>
    </row>
    <row r="575" spans="1:43">
      <c r="A575" s="166">
        <f t="shared" si="238"/>
        <v>574</v>
      </c>
      <c r="B575" s="478">
        <f t="shared" si="238"/>
        <v>41207</v>
      </c>
      <c r="C575" s="42">
        <f t="shared" si="219"/>
        <v>10</v>
      </c>
      <c r="D575" s="170">
        <f>COUNTIF('Rake Load'!C:C,Summary!B575)</f>
        <v>0</v>
      </c>
      <c r="E575" s="170">
        <f>SUMIF('Rake Load'!C:C,B575,'Rake Load'!K:K)</f>
        <v>0</v>
      </c>
      <c r="F575" s="44">
        <f>SUMIF('Rake Load'!C:C,B575,'Rake Load'!AZ:AZ)</f>
        <v>0</v>
      </c>
      <c r="G575" s="44" t="e">
        <f t="shared" si="220"/>
        <v>#DIV/0!</v>
      </c>
      <c r="H575" s="45" t="e">
        <f t="shared" si="221"/>
        <v>#DIV/0!</v>
      </c>
      <c r="I575" s="45" t="e">
        <f t="shared" si="222"/>
        <v>#DIV/0!</v>
      </c>
      <c r="J575" s="44">
        <f>SUMIF('Rake Load'!C:C,B575,'Rake Load'!DK:DK)</f>
        <v>0</v>
      </c>
      <c r="K575" s="50">
        <f t="shared" si="223"/>
        <v>0</v>
      </c>
      <c r="L575" s="50" t="e">
        <f t="shared" si="224"/>
        <v>#DIV/0!</v>
      </c>
      <c r="M575" s="59" t="e">
        <f t="shared" si="225"/>
        <v>#DIV/0!</v>
      </c>
      <c r="N575" s="59" t="e">
        <f t="shared" si="226"/>
        <v>#DIV/0!</v>
      </c>
      <c r="O575" s="480">
        <f>SUMIF(C$2:C575,C575,D$2:D575)</f>
        <v>121</v>
      </c>
      <c r="P575" s="42">
        <f>SUMIF(C$2:C575,C575,F$2:F575)</f>
        <v>20.852777777777781</v>
      </c>
      <c r="Q575" s="46">
        <f t="shared" si="227"/>
        <v>0.17233700642791555</v>
      </c>
      <c r="R575" s="45">
        <f t="shared" si="228"/>
        <v>4</v>
      </c>
      <c r="S575" s="45">
        <f t="shared" si="229"/>
        <v>8</v>
      </c>
      <c r="T575" s="480">
        <f>SUM(D$2:D575)</f>
        <v>1165</v>
      </c>
      <c r="U575" s="47">
        <f>SUMIF(C$2:C575,C575,E$2:E575)</f>
        <v>431429.86999999994</v>
      </c>
      <c r="V575" s="47">
        <f>SUM(E$2:E575)</f>
        <v>4135631.2860000012</v>
      </c>
      <c r="W575" s="52">
        <f>SUM(F$2:F575)</f>
        <v>40857.731944444473</v>
      </c>
      <c r="X575" s="52">
        <f t="shared" si="230"/>
        <v>35.071014544587527</v>
      </c>
      <c r="Y575" s="45">
        <f t="shared" si="231"/>
        <v>1</v>
      </c>
      <c r="Z575" s="45">
        <f t="shared" si="232"/>
        <v>42</v>
      </c>
      <c r="AA575" s="47">
        <f>SUMIF('Rake Load'!C:C,Summary!B575,'Rake Load'!CA:CA)</f>
        <v>0</v>
      </c>
      <c r="AB575" s="47">
        <f>SUMIF(C$2:C575,C575,AA$2:AA575)</f>
        <v>51.692361111111097</v>
      </c>
      <c r="AC575" s="47">
        <f>SUM(AA$2:AA575)</f>
        <v>414.86111111113433</v>
      </c>
      <c r="AD575" s="52" t="e">
        <f t="shared" si="233"/>
        <v>#DIV/0!</v>
      </c>
      <c r="AE575" s="52">
        <f t="shared" si="234"/>
        <v>0.42720959595959584</v>
      </c>
      <c r="AF575" s="52">
        <f t="shared" si="235"/>
        <v>0.35610395803530842</v>
      </c>
      <c r="AG575" s="47">
        <f>SUMIF(Unloader!B:B,Summary!B575,Unloader!M:M)</f>
        <v>0</v>
      </c>
      <c r="AH575" s="47">
        <f>SUMIF(C$2:C575,C575,AG$2:AG575)</f>
        <v>445932</v>
      </c>
      <c r="AI575" s="47">
        <f>SUM(AG$2:AG575)</f>
        <v>5010888</v>
      </c>
      <c r="AJ575" s="49">
        <f>SUMIF(Unloader!B:B,Summary!B575,Unloader!W:W)</f>
        <v>0</v>
      </c>
      <c r="AK575" s="49">
        <f>SUMIF(Unloader!B:B,Summary!B575,Unloader!AD:AD)+SUMIF(Unloader!B:B,Summary!B575,Unloader!BR:BR)+SUMIF(Unloader!B:B,Summary!B575,Unloader!BN:BN)</f>
        <v>0</v>
      </c>
      <c r="AL575" s="49">
        <f>SUMIF(C$2:C575,C575,AJ$2:AJ575)</f>
        <v>13.309722222222222</v>
      </c>
      <c r="AM575" s="49">
        <f>SUMIF(C$2:C575,C575,AK$2:AK575)</f>
        <v>0.2951388888888889</v>
      </c>
      <c r="AN575" s="37">
        <f t="shared" si="236"/>
        <v>1427.6676804866338</v>
      </c>
      <c r="AO575" s="37">
        <f>SUM(AJ$2:AJ575)</f>
        <v>155.96458333333337</v>
      </c>
      <c r="AP575" s="37">
        <f>SUM(AK$2:AK575)</f>
        <v>13.888194444444437</v>
      </c>
      <c r="AQ575" s="37">
        <f t="shared" si="237"/>
        <v>1469.5404467471526</v>
      </c>
    </row>
    <row r="576" spans="1:43">
      <c r="A576" s="166">
        <f t="shared" si="238"/>
        <v>575</v>
      </c>
      <c r="B576" s="478">
        <f t="shared" si="238"/>
        <v>41208</v>
      </c>
      <c r="C576" s="42">
        <f t="shared" si="219"/>
        <v>10</v>
      </c>
      <c r="D576" s="170">
        <f>COUNTIF('Rake Load'!C:C,Summary!B576)</f>
        <v>0</v>
      </c>
      <c r="E576" s="170">
        <f>SUMIF('Rake Load'!C:C,B576,'Rake Load'!K:K)</f>
        <v>0</v>
      </c>
      <c r="F576" s="44">
        <f>SUMIF('Rake Load'!C:C,B576,'Rake Load'!AZ:AZ)</f>
        <v>0</v>
      </c>
      <c r="G576" s="44" t="e">
        <f t="shared" si="220"/>
        <v>#DIV/0!</v>
      </c>
      <c r="H576" s="45" t="e">
        <f t="shared" si="221"/>
        <v>#DIV/0!</v>
      </c>
      <c r="I576" s="45" t="e">
        <f t="shared" si="222"/>
        <v>#DIV/0!</v>
      </c>
      <c r="J576" s="44">
        <f>SUMIF('Rake Load'!C:C,B576,'Rake Load'!DK:DK)</f>
        <v>0</v>
      </c>
      <c r="K576" s="50">
        <f t="shared" si="223"/>
        <v>0</v>
      </c>
      <c r="L576" s="50" t="e">
        <f t="shared" si="224"/>
        <v>#DIV/0!</v>
      </c>
      <c r="M576" s="59" t="e">
        <f t="shared" si="225"/>
        <v>#DIV/0!</v>
      </c>
      <c r="N576" s="59" t="e">
        <f t="shared" si="226"/>
        <v>#DIV/0!</v>
      </c>
      <c r="O576" s="480">
        <f>SUMIF(C$2:C576,C576,D$2:D576)</f>
        <v>121</v>
      </c>
      <c r="P576" s="42">
        <f>SUMIF(C$2:C576,C576,F$2:F576)</f>
        <v>20.852777777777781</v>
      </c>
      <c r="Q576" s="46">
        <f t="shared" si="227"/>
        <v>0.17233700642791555</v>
      </c>
      <c r="R576" s="45">
        <f t="shared" si="228"/>
        <v>4</v>
      </c>
      <c r="S576" s="45">
        <f t="shared" si="229"/>
        <v>8</v>
      </c>
      <c r="T576" s="480">
        <f>SUM(D$2:D576)</f>
        <v>1165</v>
      </c>
      <c r="U576" s="47">
        <f>SUMIF(C$2:C576,C576,E$2:E576)</f>
        <v>431429.86999999994</v>
      </c>
      <c r="V576" s="47">
        <f>SUM(E$2:E576)</f>
        <v>4135631.2860000012</v>
      </c>
      <c r="W576" s="52">
        <f>SUM(F$2:F576)</f>
        <v>40857.731944444473</v>
      </c>
      <c r="X576" s="52">
        <f t="shared" si="230"/>
        <v>35.071014544587527</v>
      </c>
      <c r="Y576" s="45">
        <f t="shared" si="231"/>
        <v>1</v>
      </c>
      <c r="Z576" s="45">
        <f t="shared" si="232"/>
        <v>42</v>
      </c>
      <c r="AA576" s="47">
        <f>SUMIF('Rake Load'!C:C,Summary!B576,'Rake Load'!CA:CA)</f>
        <v>0</v>
      </c>
      <c r="AB576" s="47">
        <f>SUMIF(C$2:C576,C576,AA$2:AA576)</f>
        <v>51.692361111111097</v>
      </c>
      <c r="AC576" s="47">
        <f>SUM(AA$2:AA576)</f>
        <v>414.86111111113433</v>
      </c>
      <c r="AD576" s="52" t="e">
        <f t="shared" si="233"/>
        <v>#DIV/0!</v>
      </c>
      <c r="AE576" s="52">
        <f t="shared" si="234"/>
        <v>0.42720959595959584</v>
      </c>
      <c r="AF576" s="52">
        <f t="shared" si="235"/>
        <v>0.35610395803530842</v>
      </c>
      <c r="AG576" s="47">
        <f>SUMIF(Unloader!B:B,Summary!B576,Unloader!M:M)</f>
        <v>0</v>
      </c>
      <c r="AH576" s="47">
        <f>SUMIF(C$2:C576,C576,AG$2:AG576)</f>
        <v>445932</v>
      </c>
      <c r="AI576" s="47">
        <f>SUM(AG$2:AG576)</f>
        <v>5010888</v>
      </c>
      <c r="AJ576" s="49">
        <f>SUMIF(Unloader!B:B,Summary!B576,Unloader!W:W)</f>
        <v>0</v>
      </c>
      <c r="AK576" s="49">
        <f>SUMIF(Unloader!B:B,Summary!B576,Unloader!AD:AD)+SUMIF(Unloader!B:B,Summary!B576,Unloader!BR:BR)+SUMIF(Unloader!B:B,Summary!B576,Unloader!BN:BN)</f>
        <v>0</v>
      </c>
      <c r="AL576" s="49">
        <f>SUMIF(C$2:C576,C576,AJ$2:AJ576)</f>
        <v>13.309722222222222</v>
      </c>
      <c r="AM576" s="49">
        <f>SUMIF(C$2:C576,C576,AK$2:AK576)</f>
        <v>0.2951388888888889</v>
      </c>
      <c r="AN576" s="37">
        <f t="shared" si="236"/>
        <v>1427.6676804866338</v>
      </c>
      <c r="AO576" s="37">
        <f>SUM(AJ$2:AJ576)</f>
        <v>155.96458333333337</v>
      </c>
      <c r="AP576" s="37">
        <f>SUM(AK$2:AK576)</f>
        <v>13.888194444444437</v>
      </c>
      <c r="AQ576" s="37">
        <f t="shared" si="237"/>
        <v>1469.5404467471526</v>
      </c>
    </row>
    <row r="577" spans="1:43">
      <c r="A577" s="166">
        <f t="shared" si="238"/>
        <v>576</v>
      </c>
      <c r="B577" s="478">
        <f t="shared" si="238"/>
        <v>41209</v>
      </c>
      <c r="C577" s="42">
        <f t="shared" si="219"/>
        <v>10</v>
      </c>
      <c r="D577" s="170">
        <f>COUNTIF('Rake Load'!C:C,Summary!B577)</f>
        <v>0</v>
      </c>
      <c r="E577" s="170">
        <f>SUMIF('Rake Load'!C:C,B577,'Rake Load'!K:K)</f>
        <v>0</v>
      </c>
      <c r="F577" s="44">
        <f>SUMIF('Rake Load'!C:C,B577,'Rake Load'!AZ:AZ)</f>
        <v>0</v>
      </c>
      <c r="G577" s="44" t="e">
        <f t="shared" si="220"/>
        <v>#DIV/0!</v>
      </c>
      <c r="H577" s="45" t="e">
        <f t="shared" si="221"/>
        <v>#DIV/0!</v>
      </c>
      <c r="I577" s="45" t="e">
        <f t="shared" si="222"/>
        <v>#DIV/0!</v>
      </c>
      <c r="J577" s="44">
        <f>SUMIF('Rake Load'!C:C,B577,'Rake Load'!DK:DK)</f>
        <v>0</v>
      </c>
      <c r="K577" s="50">
        <f t="shared" si="223"/>
        <v>0</v>
      </c>
      <c r="L577" s="50" t="e">
        <f t="shared" si="224"/>
        <v>#DIV/0!</v>
      </c>
      <c r="M577" s="59" t="e">
        <f t="shared" si="225"/>
        <v>#DIV/0!</v>
      </c>
      <c r="N577" s="59" t="e">
        <f t="shared" si="226"/>
        <v>#DIV/0!</v>
      </c>
      <c r="O577" s="480">
        <f>SUMIF(C$2:C577,C577,D$2:D577)</f>
        <v>121</v>
      </c>
      <c r="P577" s="42">
        <f>SUMIF(C$2:C577,C577,F$2:F577)</f>
        <v>20.852777777777781</v>
      </c>
      <c r="Q577" s="46">
        <f t="shared" si="227"/>
        <v>0.17233700642791555</v>
      </c>
      <c r="R577" s="45">
        <f t="shared" si="228"/>
        <v>4</v>
      </c>
      <c r="S577" s="45">
        <f t="shared" si="229"/>
        <v>8</v>
      </c>
      <c r="T577" s="480">
        <f>SUM(D$2:D577)</f>
        <v>1165</v>
      </c>
      <c r="U577" s="47">
        <f>SUMIF(C$2:C577,C577,E$2:E577)</f>
        <v>431429.86999999994</v>
      </c>
      <c r="V577" s="47">
        <f>SUM(E$2:E577)</f>
        <v>4135631.2860000012</v>
      </c>
      <c r="W577" s="52">
        <f>SUM(F$2:F577)</f>
        <v>40857.731944444473</v>
      </c>
      <c r="X577" s="52">
        <f t="shared" si="230"/>
        <v>35.071014544587527</v>
      </c>
      <c r="Y577" s="45">
        <f t="shared" si="231"/>
        <v>1</v>
      </c>
      <c r="Z577" s="45">
        <f t="shared" si="232"/>
        <v>42</v>
      </c>
      <c r="AA577" s="47">
        <f>SUMIF('Rake Load'!C:C,Summary!B577,'Rake Load'!CA:CA)</f>
        <v>0</v>
      </c>
      <c r="AB577" s="47">
        <f>SUMIF(C$2:C577,C577,AA$2:AA577)</f>
        <v>51.692361111111097</v>
      </c>
      <c r="AC577" s="47">
        <f>SUM(AA$2:AA577)</f>
        <v>414.86111111113433</v>
      </c>
      <c r="AD577" s="52" t="e">
        <f t="shared" si="233"/>
        <v>#DIV/0!</v>
      </c>
      <c r="AE577" s="52">
        <f t="shared" si="234"/>
        <v>0.42720959595959584</v>
      </c>
      <c r="AF577" s="52">
        <f t="shared" si="235"/>
        <v>0.35610395803530842</v>
      </c>
      <c r="AG577" s="47">
        <f>SUMIF(Unloader!B:B,Summary!B577,Unloader!M:M)</f>
        <v>0</v>
      </c>
      <c r="AH577" s="47">
        <f>SUMIF(C$2:C577,C577,AG$2:AG577)</f>
        <v>445932</v>
      </c>
      <c r="AI577" s="47">
        <f>SUM(AG$2:AG577)</f>
        <v>5010888</v>
      </c>
      <c r="AJ577" s="49">
        <f>SUMIF(Unloader!B:B,Summary!B577,Unloader!W:W)</f>
        <v>0</v>
      </c>
      <c r="AK577" s="49">
        <f>SUMIF(Unloader!B:B,Summary!B577,Unloader!AD:AD)+SUMIF(Unloader!B:B,Summary!B577,Unloader!BR:BR)+SUMIF(Unloader!B:B,Summary!B577,Unloader!BN:BN)</f>
        <v>0</v>
      </c>
      <c r="AL577" s="49">
        <f>SUMIF(C$2:C577,C577,AJ$2:AJ577)</f>
        <v>13.309722222222222</v>
      </c>
      <c r="AM577" s="49">
        <f>SUMIF(C$2:C577,C577,AK$2:AK577)</f>
        <v>0.2951388888888889</v>
      </c>
      <c r="AN577" s="37">
        <f t="shared" si="236"/>
        <v>1427.6676804866338</v>
      </c>
      <c r="AO577" s="37">
        <f>SUM(AJ$2:AJ577)</f>
        <v>155.96458333333337</v>
      </c>
      <c r="AP577" s="37">
        <f>SUM(AK$2:AK577)</f>
        <v>13.888194444444437</v>
      </c>
      <c r="AQ577" s="37">
        <f t="shared" si="237"/>
        <v>1469.5404467471526</v>
      </c>
    </row>
    <row r="578" spans="1:43">
      <c r="A578" s="166">
        <f t="shared" si="238"/>
        <v>577</v>
      </c>
      <c r="B578" s="478">
        <f t="shared" si="238"/>
        <v>41210</v>
      </c>
      <c r="C578" s="42">
        <f t="shared" si="219"/>
        <v>10</v>
      </c>
      <c r="D578" s="170">
        <f>COUNTIF('Rake Load'!C:C,Summary!B578)</f>
        <v>0</v>
      </c>
      <c r="E578" s="170">
        <f>SUMIF('Rake Load'!C:C,B578,'Rake Load'!K:K)</f>
        <v>0</v>
      </c>
      <c r="F578" s="44">
        <f>SUMIF('Rake Load'!C:C,B578,'Rake Load'!AZ:AZ)</f>
        <v>0</v>
      </c>
      <c r="G578" s="44" t="e">
        <f t="shared" si="220"/>
        <v>#DIV/0!</v>
      </c>
      <c r="H578" s="45" t="e">
        <f t="shared" si="221"/>
        <v>#DIV/0!</v>
      </c>
      <c r="I578" s="45" t="e">
        <f t="shared" si="222"/>
        <v>#DIV/0!</v>
      </c>
      <c r="J578" s="44">
        <f>SUMIF('Rake Load'!C:C,B578,'Rake Load'!DK:DK)</f>
        <v>0</v>
      </c>
      <c r="K578" s="50">
        <f t="shared" si="223"/>
        <v>0</v>
      </c>
      <c r="L578" s="50" t="e">
        <f t="shared" si="224"/>
        <v>#DIV/0!</v>
      </c>
      <c r="M578" s="59" t="e">
        <f t="shared" si="225"/>
        <v>#DIV/0!</v>
      </c>
      <c r="N578" s="59" t="e">
        <f t="shared" si="226"/>
        <v>#DIV/0!</v>
      </c>
      <c r="O578" s="480">
        <f>SUMIF(C$2:C578,C578,D$2:D578)</f>
        <v>121</v>
      </c>
      <c r="P578" s="42">
        <f>SUMIF(C$2:C578,C578,F$2:F578)</f>
        <v>20.852777777777781</v>
      </c>
      <c r="Q578" s="46">
        <f t="shared" si="227"/>
        <v>0.17233700642791555</v>
      </c>
      <c r="R578" s="45">
        <f t="shared" si="228"/>
        <v>4</v>
      </c>
      <c r="S578" s="45">
        <f t="shared" si="229"/>
        <v>8</v>
      </c>
      <c r="T578" s="480">
        <f>SUM(D$2:D578)</f>
        <v>1165</v>
      </c>
      <c r="U578" s="47">
        <f>SUMIF(C$2:C578,C578,E$2:E578)</f>
        <v>431429.86999999994</v>
      </c>
      <c r="V578" s="47">
        <f>SUM(E$2:E578)</f>
        <v>4135631.2860000012</v>
      </c>
      <c r="W578" s="52">
        <f>SUM(F$2:F578)</f>
        <v>40857.731944444473</v>
      </c>
      <c r="X578" s="52">
        <f t="shared" si="230"/>
        <v>35.071014544587527</v>
      </c>
      <c r="Y578" s="45">
        <f t="shared" si="231"/>
        <v>1</v>
      </c>
      <c r="Z578" s="45">
        <f t="shared" si="232"/>
        <v>42</v>
      </c>
      <c r="AA578" s="47">
        <f>SUMIF('Rake Load'!C:C,Summary!B578,'Rake Load'!CA:CA)</f>
        <v>0</v>
      </c>
      <c r="AB578" s="47">
        <f>SUMIF(C$2:C578,C578,AA$2:AA578)</f>
        <v>51.692361111111097</v>
      </c>
      <c r="AC578" s="47">
        <f>SUM(AA$2:AA578)</f>
        <v>414.86111111113433</v>
      </c>
      <c r="AD578" s="52" t="e">
        <f t="shared" si="233"/>
        <v>#DIV/0!</v>
      </c>
      <c r="AE578" s="52">
        <f t="shared" si="234"/>
        <v>0.42720959595959584</v>
      </c>
      <c r="AF578" s="52">
        <f t="shared" si="235"/>
        <v>0.35610395803530842</v>
      </c>
      <c r="AG578" s="47">
        <f>SUMIF(Unloader!B:B,Summary!B578,Unloader!M:M)</f>
        <v>0</v>
      </c>
      <c r="AH578" s="47">
        <f>SUMIF(C$2:C578,C578,AG$2:AG578)</f>
        <v>445932</v>
      </c>
      <c r="AI578" s="47">
        <f>SUM(AG$2:AG578)</f>
        <v>5010888</v>
      </c>
      <c r="AJ578" s="49">
        <f>SUMIF(Unloader!B:B,Summary!B578,Unloader!W:W)</f>
        <v>0</v>
      </c>
      <c r="AK578" s="49">
        <f>SUMIF(Unloader!B:B,Summary!B578,Unloader!AD:AD)+SUMIF(Unloader!B:B,Summary!B578,Unloader!BR:BR)+SUMIF(Unloader!B:B,Summary!B578,Unloader!BN:BN)</f>
        <v>0</v>
      </c>
      <c r="AL578" s="49">
        <f>SUMIF(C$2:C578,C578,AJ$2:AJ578)</f>
        <v>13.309722222222222</v>
      </c>
      <c r="AM578" s="49">
        <f>SUMIF(C$2:C578,C578,AK$2:AK578)</f>
        <v>0.2951388888888889</v>
      </c>
      <c r="AN578" s="37">
        <f t="shared" si="236"/>
        <v>1427.6676804866338</v>
      </c>
      <c r="AO578" s="37">
        <f>SUM(AJ$2:AJ578)</f>
        <v>155.96458333333337</v>
      </c>
      <c r="AP578" s="37">
        <f>SUM(AK$2:AK578)</f>
        <v>13.888194444444437</v>
      </c>
      <c r="AQ578" s="37">
        <f t="shared" si="237"/>
        <v>1469.5404467471526</v>
      </c>
    </row>
    <row r="579" spans="1:43">
      <c r="A579" s="166">
        <f t="shared" si="238"/>
        <v>578</v>
      </c>
      <c r="B579" s="478">
        <f t="shared" si="238"/>
        <v>41211</v>
      </c>
      <c r="C579" s="42">
        <f t="shared" si="219"/>
        <v>10</v>
      </c>
      <c r="D579" s="170">
        <f>COUNTIF('Rake Load'!C:C,Summary!B579)</f>
        <v>0</v>
      </c>
      <c r="E579" s="170">
        <f>SUMIF('Rake Load'!C:C,B579,'Rake Load'!K:K)</f>
        <v>0</v>
      </c>
      <c r="F579" s="44">
        <f>SUMIF('Rake Load'!C:C,B579,'Rake Load'!AZ:AZ)</f>
        <v>0</v>
      </c>
      <c r="G579" s="44" t="e">
        <f t="shared" si="220"/>
        <v>#DIV/0!</v>
      </c>
      <c r="H579" s="45" t="e">
        <f t="shared" si="221"/>
        <v>#DIV/0!</v>
      </c>
      <c r="I579" s="45" t="e">
        <f t="shared" si="222"/>
        <v>#DIV/0!</v>
      </c>
      <c r="J579" s="44">
        <f>SUMIF('Rake Load'!C:C,B579,'Rake Load'!DK:DK)</f>
        <v>0</v>
      </c>
      <c r="K579" s="50">
        <f t="shared" si="223"/>
        <v>0</v>
      </c>
      <c r="L579" s="50" t="e">
        <f t="shared" si="224"/>
        <v>#DIV/0!</v>
      </c>
      <c r="M579" s="59" t="e">
        <f t="shared" si="225"/>
        <v>#DIV/0!</v>
      </c>
      <c r="N579" s="59" t="e">
        <f t="shared" si="226"/>
        <v>#DIV/0!</v>
      </c>
      <c r="O579" s="480">
        <f>SUMIF(C$2:C579,C579,D$2:D579)</f>
        <v>121</v>
      </c>
      <c r="P579" s="42">
        <f>SUMIF(C$2:C579,C579,F$2:F579)</f>
        <v>20.852777777777781</v>
      </c>
      <c r="Q579" s="46">
        <f t="shared" si="227"/>
        <v>0.17233700642791555</v>
      </c>
      <c r="R579" s="45">
        <f t="shared" si="228"/>
        <v>4</v>
      </c>
      <c r="S579" s="45">
        <f t="shared" si="229"/>
        <v>8</v>
      </c>
      <c r="T579" s="480">
        <f>SUM(D$2:D579)</f>
        <v>1165</v>
      </c>
      <c r="U579" s="47">
        <f>SUMIF(C$2:C579,C579,E$2:E579)</f>
        <v>431429.86999999994</v>
      </c>
      <c r="V579" s="47">
        <f>SUM(E$2:E579)</f>
        <v>4135631.2860000012</v>
      </c>
      <c r="W579" s="52">
        <f>SUM(F$2:F579)</f>
        <v>40857.731944444473</v>
      </c>
      <c r="X579" s="52">
        <f t="shared" si="230"/>
        <v>35.071014544587527</v>
      </c>
      <c r="Y579" s="45">
        <f t="shared" si="231"/>
        <v>1</v>
      </c>
      <c r="Z579" s="45">
        <f t="shared" si="232"/>
        <v>42</v>
      </c>
      <c r="AA579" s="47">
        <f>SUMIF('Rake Load'!C:C,Summary!B579,'Rake Load'!CA:CA)</f>
        <v>0</v>
      </c>
      <c r="AB579" s="47">
        <f>SUMIF(C$2:C579,C579,AA$2:AA579)</f>
        <v>51.692361111111097</v>
      </c>
      <c r="AC579" s="47">
        <f>SUM(AA$2:AA579)</f>
        <v>414.86111111113433</v>
      </c>
      <c r="AD579" s="52" t="e">
        <f t="shared" si="233"/>
        <v>#DIV/0!</v>
      </c>
      <c r="AE579" s="52">
        <f t="shared" si="234"/>
        <v>0.42720959595959584</v>
      </c>
      <c r="AF579" s="52">
        <f t="shared" si="235"/>
        <v>0.35610395803530842</v>
      </c>
      <c r="AG579" s="47">
        <f>SUMIF(Unloader!B:B,Summary!B579,Unloader!M:M)</f>
        <v>0</v>
      </c>
      <c r="AH579" s="47">
        <f>SUMIF(C$2:C579,C579,AG$2:AG579)</f>
        <v>445932</v>
      </c>
      <c r="AI579" s="47">
        <f>SUM(AG$2:AG579)</f>
        <v>5010888</v>
      </c>
      <c r="AJ579" s="49">
        <f>SUMIF(Unloader!B:B,Summary!B579,Unloader!W:W)</f>
        <v>0</v>
      </c>
      <c r="AK579" s="49">
        <f>SUMIF(Unloader!B:B,Summary!B579,Unloader!AD:AD)+SUMIF(Unloader!B:B,Summary!B579,Unloader!BR:BR)+SUMIF(Unloader!B:B,Summary!B579,Unloader!BN:BN)</f>
        <v>0</v>
      </c>
      <c r="AL579" s="49">
        <f>SUMIF(C$2:C579,C579,AJ$2:AJ579)</f>
        <v>13.309722222222222</v>
      </c>
      <c r="AM579" s="49">
        <f>SUMIF(C$2:C579,C579,AK$2:AK579)</f>
        <v>0.2951388888888889</v>
      </c>
      <c r="AN579" s="37">
        <f t="shared" si="236"/>
        <v>1427.6676804866338</v>
      </c>
      <c r="AO579" s="37">
        <f>SUM(AJ$2:AJ579)</f>
        <v>155.96458333333337</v>
      </c>
      <c r="AP579" s="37">
        <f>SUM(AK$2:AK579)</f>
        <v>13.888194444444437</v>
      </c>
      <c r="AQ579" s="37">
        <f t="shared" si="237"/>
        <v>1469.5404467471526</v>
      </c>
    </row>
    <row r="580" spans="1:43">
      <c r="A580" s="166">
        <f t="shared" si="238"/>
        <v>579</v>
      </c>
      <c r="B580" s="478">
        <f t="shared" si="238"/>
        <v>41212</v>
      </c>
      <c r="C580" s="42">
        <f t="shared" si="219"/>
        <v>10</v>
      </c>
      <c r="D580" s="170">
        <f>COUNTIF('Rake Load'!C:C,Summary!B580)</f>
        <v>0</v>
      </c>
      <c r="E580" s="170">
        <f>SUMIF('Rake Load'!C:C,B580,'Rake Load'!K:K)</f>
        <v>0</v>
      </c>
      <c r="F580" s="44">
        <f>SUMIF('Rake Load'!C:C,B580,'Rake Load'!AZ:AZ)</f>
        <v>0</v>
      </c>
      <c r="G580" s="44" t="e">
        <f t="shared" si="220"/>
        <v>#DIV/0!</v>
      </c>
      <c r="H580" s="45" t="e">
        <f t="shared" si="221"/>
        <v>#DIV/0!</v>
      </c>
      <c r="I580" s="45" t="e">
        <f t="shared" si="222"/>
        <v>#DIV/0!</v>
      </c>
      <c r="J580" s="44">
        <f>SUMIF('Rake Load'!C:C,B580,'Rake Load'!DK:DK)</f>
        <v>0</v>
      </c>
      <c r="K580" s="50">
        <f t="shared" si="223"/>
        <v>0</v>
      </c>
      <c r="L580" s="50" t="e">
        <f t="shared" si="224"/>
        <v>#DIV/0!</v>
      </c>
      <c r="M580" s="59" t="e">
        <f t="shared" si="225"/>
        <v>#DIV/0!</v>
      </c>
      <c r="N580" s="59" t="e">
        <f t="shared" si="226"/>
        <v>#DIV/0!</v>
      </c>
      <c r="O580" s="480">
        <f>SUMIF(C$2:C580,C580,D$2:D580)</f>
        <v>121</v>
      </c>
      <c r="P580" s="42">
        <f>SUMIF(C$2:C580,C580,F$2:F580)</f>
        <v>20.852777777777781</v>
      </c>
      <c r="Q580" s="46">
        <f t="shared" si="227"/>
        <v>0.17233700642791555</v>
      </c>
      <c r="R580" s="45">
        <f t="shared" si="228"/>
        <v>4</v>
      </c>
      <c r="S580" s="45">
        <f t="shared" si="229"/>
        <v>8</v>
      </c>
      <c r="T580" s="480">
        <f>SUM(D$2:D580)</f>
        <v>1165</v>
      </c>
      <c r="U580" s="47">
        <f>SUMIF(C$2:C580,C580,E$2:E580)</f>
        <v>431429.86999999994</v>
      </c>
      <c r="V580" s="47">
        <f>SUM(E$2:E580)</f>
        <v>4135631.2860000012</v>
      </c>
      <c r="W580" s="52">
        <f>SUM(F$2:F580)</f>
        <v>40857.731944444473</v>
      </c>
      <c r="X580" s="52">
        <f t="shared" si="230"/>
        <v>35.071014544587527</v>
      </c>
      <c r="Y580" s="45">
        <f t="shared" si="231"/>
        <v>1</v>
      </c>
      <c r="Z580" s="45">
        <f t="shared" si="232"/>
        <v>42</v>
      </c>
      <c r="AA580" s="47">
        <f>SUMIF('Rake Load'!C:C,Summary!B580,'Rake Load'!CA:CA)</f>
        <v>0</v>
      </c>
      <c r="AB580" s="47">
        <f>SUMIF(C$2:C580,C580,AA$2:AA580)</f>
        <v>51.692361111111097</v>
      </c>
      <c r="AC580" s="47">
        <f>SUM(AA$2:AA580)</f>
        <v>414.86111111113433</v>
      </c>
      <c r="AD580" s="52" t="e">
        <f t="shared" si="233"/>
        <v>#DIV/0!</v>
      </c>
      <c r="AE580" s="52">
        <f t="shared" si="234"/>
        <v>0.42720959595959584</v>
      </c>
      <c r="AF580" s="52">
        <f t="shared" si="235"/>
        <v>0.35610395803530842</v>
      </c>
      <c r="AG580" s="47">
        <f>SUMIF(Unloader!B:B,Summary!B580,Unloader!M:M)</f>
        <v>0</v>
      </c>
      <c r="AH580" s="47">
        <f>SUMIF(C$2:C580,C580,AG$2:AG580)</f>
        <v>445932</v>
      </c>
      <c r="AI580" s="47">
        <f>SUM(AG$2:AG580)</f>
        <v>5010888</v>
      </c>
      <c r="AJ580" s="49">
        <f>SUMIF(Unloader!B:B,Summary!B580,Unloader!W:W)</f>
        <v>0</v>
      </c>
      <c r="AK580" s="49">
        <f>SUMIF(Unloader!B:B,Summary!B580,Unloader!AD:AD)+SUMIF(Unloader!B:B,Summary!B580,Unloader!BR:BR)+SUMIF(Unloader!B:B,Summary!B580,Unloader!BN:BN)</f>
        <v>0</v>
      </c>
      <c r="AL580" s="49">
        <f>SUMIF(C$2:C580,C580,AJ$2:AJ580)</f>
        <v>13.309722222222222</v>
      </c>
      <c r="AM580" s="49">
        <f>SUMIF(C$2:C580,C580,AK$2:AK580)</f>
        <v>0.2951388888888889</v>
      </c>
      <c r="AN580" s="37">
        <f t="shared" si="236"/>
        <v>1427.6676804866338</v>
      </c>
      <c r="AO580" s="37">
        <f>SUM(AJ$2:AJ580)</f>
        <v>155.96458333333337</v>
      </c>
      <c r="AP580" s="37">
        <f>SUM(AK$2:AK580)</f>
        <v>13.888194444444437</v>
      </c>
      <c r="AQ580" s="37">
        <f t="shared" si="237"/>
        <v>1469.5404467471526</v>
      </c>
    </row>
    <row r="581" spans="1:43">
      <c r="A581" s="166">
        <f t="shared" si="238"/>
        <v>580</v>
      </c>
      <c r="B581" s="478">
        <f t="shared" si="238"/>
        <v>41213</v>
      </c>
      <c r="C581" s="42">
        <f t="shared" si="219"/>
        <v>10</v>
      </c>
      <c r="D581" s="170">
        <f>COUNTIF('Rake Load'!C:C,Summary!B581)</f>
        <v>0</v>
      </c>
      <c r="E581" s="170">
        <f>SUMIF('Rake Load'!C:C,B581,'Rake Load'!K:K)</f>
        <v>0</v>
      </c>
      <c r="F581" s="44">
        <f>SUMIF('Rake Load'!C:C,B581,'Rake Load'!AZ:AZ)</f>
        <v>0</v>
      </c>
      <c r="G581" s="44" t="e">
        <f t="shared" si="220"/>
        <v>#DIV/0!</v>
      </c>
      <c r="H581" s="45" t="e">
        <f t="shared" si="221"/>
        <v>#DIV/0!</v>
      </c>
      <c r="I581" s="45" t="e">
        <f t="shared" si="222"/>
        <v>#DIV/0!</v>
      </c>
      <c r="J581" s="44">
        <f>SUMIF('Rake Load'!C:C,B581,'Rake Load'!DK:DK)</f>
        <v>0</v>
      </c>
      <c r="K581" s="50">
        <f t="shared" si="223"/>
        <v>0</v>
      </c>
      <c r="L581" s="50" t="e">
        <f t="shared" si="224"/>
        <v>#DIV/0!</v>
      </c>
      <c r="M581" s="59" t="e">
        <f t="shared" si="225"/>
        <v>#DIV/0!</v>
      </c>
      <c r="N581" s="59" t="e">
        <f t="shared" si="226"/>
        <v>#DIV/0!</v>
      </c>
      <c r="O581" s="480">
        <f>SUMIF(C$2:C581,C581,D$2:D581)</f>
        <v>121</v>
      </c>
      <c r="P581" s="42">
        <f>SUMIF(C$2:C581,C581,F$2:F581)</f>
        <v>20.852777777777781</v>
      </c>
      <c r="Q581" s="46">
        <f t="shared" si="227"/>
        <v>0.17233700642791555</v>
      </c>
      <c r="R581" s="45">
        <f t="shared" si="228"/>
        <v>4</v>
      </c>
      <c r="S581" s="45">
        <f t="shared" si="229"/>
        <v>8</v>
      </c>
      <c r="T581" s="480">
        <f>SUM(D$2:D581)</f>
        <v>1165</v>
      </c>
      <c r="U581" s="47">
        <f>SUMIF(C$2:C581,C581,E$2:E581)</f>
        <v>431429.86999999994</v>
      </c>
      <c r="V581" s="47">
        <f>SUM(E$2:E581)</f>
        <v>4135631.2860000012</v>
      </c>
      <c r="W581" s="52">
        <f>SUM(F$2:F581)</f>
        <v>40857.731944444473</v>
      </c>
      <c r="X581" s="52">
        <f t="shared" si="230"/>
        <v>35.071014544587527</v>
      </c>
      <c r="Y581" s="45">
        <f t="shared" si="231"/>
        <v>1</v>
      </c>
      <c r="Z581" s="45">
        <f t="shared" si="232"/>
        <v>42</v>
      </c>
      <c r="AA581" s="47">
        <f>SUMIF('Rake Load'!C:C,Summary!B581,'Rake Load'!CA:CA)</f>
        <v>0</v>
      </c>
      <c r="AB581" s="47">
        <f>SUMIF(C$2:C581,C581,AA$2:AA581)</f>
        <v>51.692361111111097</v>
      </c>
      <c r="AC581" s="47">
        <f>SUM(AA$2:AA581)</f>
        <v>414.86111111113433</v>
      </c>
      <c r="AD581" s="52" t="e">
        <f t="shared" si="233"/>
        <v>#DIV/0!</v>
      </c>
      <c r="AE581" s="52">
        <f t="shared" si="234"/>
        <v>0.42720959595959584</v>
      </c>
      <c r="AF581" s="52">
        <f t="shared" si="235"/>
        <v>0.35610395803530842</v>
      </c>
      <c r="AG581" s="47">
        <f>SUMIF(Unloader!B:B,Summary!B581,Unloader!M:M)</f>
        <v>0</v>
      </c>
      <c r="AH581" s="47">
        <f>SUMIF(C$2:C581,C581,AG$2:AG581)</f>
        <v>445932</v>
      </c>
      <c r="AI581" s="47">
        <f>SUM(AG$2:AG581)</f>
        <v>5010888</v>
      </c>
      <c r="AJ581" s="49">
        <f>SUMIF(Unloader!B:B,Summary!B581,Unloader!W:W)</f>
        <v>0</v>
      </c>
      <c r="AK581" s="49">
        <f>SUMIF(Unloader!B:B,Summary!B581,Unloader!AD:AD)+SUMIF(Unloader!B:B,Summary!B581,Unloader!BR:BR)+SUMIF(Unloader!B:B,Summary!B581,Unloader!BN:BN)</f>
        <v>0</v>
      </c>
      <c r="AL581" s="49">
        <f>SUMIF(C$2:C581,C581,AJ$2:AJ581)</f>
        <v>13.309722222222222</v>
      </c>
      <c r="AM581" s="49">
        <f>SUMIF(C$2:C581,C581,AK$2:AK581)</f>
        <v>0.2951388888888889</v>
      </c>
      <c r="AN581" s="37">
        <f t="shared" si="236"/>
        <v>1427.6676804866338</v>
      </c>
      <c r="AO581" s="37">
        <f>SUM(AJ$2:AJ581)</f>
        <v>155.96458333333337</v>
      </c>
      <c r="AP581" s="37">
        <f>SUM(AK$2:AK581)</f>
        <v>13.888194444444437</v>
      </c>
      <c r="AQ581" s="37">
        <f t="shared" si="237"/>
        <v>1469.5404467471526</v>
      </c>
    </row>
    <row r="582" spans="1:43">
      <c r="A582" s="166">
        <f t="shared" si="238"/>
        <v>581</v>
      </c>
      <c r="B582" s="478">
        <f t="shared" si="238"/>
        <v>41214</v>
      </c>
      <c r="C582" s="42">
        <f t="shared" si="219"/>
        <v>11</v>
      </c>
      <c r="D582" s="170">
        <f>COUNTIF('Rake Load'!C:C,Summary!B582)</f>
        <v>0</v>
      </c>
      <c r="E582" s="170">
        <f>SUMIF('Rake Load'!C:C,B582,'Rake Load'!K:K)</f>
        <v>0</v>
      </c>
      <c r="F582" s="44">
        <f>SUMIF('Rake Load'!C:C,B582,'Rake Load'!AZ:AZ)</f>
        <v>0</v>
      </c>
      <c r="G582" s="44" t="e">
        <f t="shared" si="220"/>
        <v>#DIV/0!</v>
      </c>
      <c r="H582" s="45" t="e">
        <f t="shared" si="221"/>
        <v>#DIV/0!</v>
      </c>
      <c r="I582" s="45" t="e">
        <f t="shared" si="222"/>
        <v>#DIV/0!</v>
      </c>
      <c r="J582" s="44">
        <f>SUMIF('Rake Load'!C:C,B582,'Rake Load'!DK:DK)</f>
        <v>0</v>
      </c>
      <c r="K582" s="50">
        <f t="shared" si="223"/>
        <v>0</v>
      </c>
      <c r="L582" s="50" t="e">
        <f t="shared" si="224"/>
        <v>#DIV/0!</v>
      </c>
      <c r="M582" s="59" t="e">
        <f t="shared" si="225"/>
        <v>#DIV/0!</v>
      </c>
      <c r="N582" s="59" t="e">
        <f t="shared" si="226"/>
        <v>#DIV/0!</v>
      </c>
      <c r="O582" s="480">
        <f>SUMIF(C$2:C582,C582,D$2:D582)</f>
        <v>140</v>
      </c>
      <c r="P582" s="42">
        <f>SUMIF(C$2:C582,C582,F$2:F582)</f>
        <v>17.011805555555558</v>
      </c>
      <c r="Q582" s="46">
        <f t="shared" si="227"/>
        <v>0.12151289682539684</v>
      </c>
      <c r="R582" s="45">
        <f t="shared" si="228"/>
        <v>2</v>
      </c>
      <c r="S582" s="45">
        <f t="shared" si="229"/>
        <v>54</v>
      </c>
      <c r="T582" s="480">
        <f>SUM(D$2:D582)</f>
        <v>1165</v>
      </c>
      <c r="U582" s="47">
        <f>SUMIF(C$2:C582,C582,E$2:E582)</f>
        <v>496255.22000000003</v>
      </c>
      <c r="V582" s="47">
        <f>SUM(E$2:E582)</f>
        <v>4135631.2860000012</v>
      </c>
      <c r="W582" s="52">
        <f>SUM(F$2:F582)</f>
        <v>40857.731944444473</v>
      </c>
      <c r="X582" s="52">
        <f t="shared" si="230"/>
        <v>35.071014544587527</v>
      </c>
      <c r="Y582" s="45">
        <f t="shared" si="231"/>
        <v>1</v>
      </c>
      <c r="Z582" s="45">
        <f t="shared" si="232"/>
        <v>42</v>
      </c>
      <c r="AA582" s="47">
        <f>SUMIF('Rake Load'!C:C,Summary!B582,'Rake Load'!CA:CA)</f>
        <v>0</v>
      </c>
      <c r="AB582" s="47">
        <f>SUMIF(C$2:C582,C582,AA$2:AA582)</f>
        <v>48.49583333333333</v>
      </c>
      <c r="AC582" s="47">
        <f>SUM(AA$2:AA582)</f>
        <v>414.86111111113433</v>
      </c>
      <c r="AD582" s="52" t="e">
        <f t="shared" si="233"/>
        <v>#DIV/0!</v>
      </c>
      <c r="AE582" s="52">
        <f t="shared" si="234"/>
        <v>0.34639880952380953</v>
      </c>
      <c r="AF582" s="52">
        <f t="shared" si="235"/>
        <v>0.35610395803530842</v>
      </c>
      <c r="AG582" s="47">
        <f>SUMIF(Unloader!B:B,Summary!B582,Unloader!M:M)</f>
        <v>0</v>
      </c>
      <c r="AH582" s="47">
        <f>SUMIF(C$2:C582,C582,AG$2:AG582)</f>
        <v>492659</v>
      </c>
      <c r="AI582" s="47">
        <f>SUM(AG$2:AG582)</f>
        <v>5010888</v>
      </c>
      <c r="AJ582" s="49">
        <f>SUMIF(Unloader!B:B,Summary!B582,Unloader!W:W)</f>
        <v>0</v>
      </c>
      <c r="AK582" s="49">
        <f>SUMIF(Unloader!B:B,Summary!B582,Unloader!AD:AD)+SUMIF(Unloader!B:B,Summary!B582,Unloader!BR:BR)+SUMIF(Unloader!B:B,Summary!B582,Unloader!BN:BN)</f>
        <v>0</v>
      </c>
      <c r="AL582" s="49">
        <f>SUMIF(C$2:C582,C582,AJ$2:AJ582)</f>
        <v>12.798611111111112</v>
      </c>
      <c r="AM582" s="49">
        <f>SUMIF(C$2:C582,C582,AK$2:AK582)</f>
        <v>0.46805555555555556</v>
      </c>
      <c r="AN582" s="37">
        <f t="shared" si="236"/>
        <v>1664.7634602387923</v>
      </c>
      <c r="AO582" s="37">
        <f>SUM(AJ$2:AJ582)</f>
        <v>155.96458333333337</v>
      </c>
      <c r="AP582" s="37">
        <f>SUM(AK$2:AK582)</f>
        <v>13.888194444444437</v>
      </c>
      <c r="AQ582" s="37">
        <f t="shared" si="237"/>
        <v>1469.5404467471526</v>
      </c>
    </row>
    <row r="583" spans="1:43">
      <c r="A583" s="166">
        <f t="shared" si="238"/>
        <v>582</v>
      </c>
      <c r="B583" s="478">
        <f t="shared" si="238"/>
        <v>41215</v>
      </c>
      <c r="C583" s="42">
        <f t="shared" si="219"/>
        <v>11</v>
      </c>
      <c r="D583" s="170">
        <f>COUNTIF('Rake Load'!C:C,Summary!B583)</f>
        <v>0</v>
      </c>
      <c r="E583" s="170">
        <f>SUMIF('Rake Load'!C:C,B583,'Rake Load'!K:K)</f>
        <v>0</v>
      </c>
      <c r="F583" s="44">
        <f>SUMIF('Rake Load'!C:C,B583,'Rake Load'!AZ:AZ)</f>
        <v>0</v>
      </c>
      <c r="G583" s="44" t="e">
        <f t="shared" si="220"/>
        <v>#DIV/0!</v>
      </c>
      <c r="H583" s="45" t="e">
        <f t="shared" si="221"/>
        <v>#DIV/0!</v>
      </c>
      <c r="I583" s="45" t="e">
        <f t="shared" si="222"/>
        <v>#DIV/0!</v>
      </c>
      <c r="J583" s="44">
        <f>SUMIF('Rake Load'!C:C,B583,'Rake Load'!DK:DK)</f>
        <v>0</v>
      </c>
      <c r="K583" s="50">
        <f t="shared" si="223"/>
        <v>0</v>
      </c>
      <c r="L583" s="50" t="e">
        <f t="shared" si="224"/>
        <v>#DIV/0!</v>
      </c>
      <c r="M583" s="59" t="e">
        <f t="shared" si="225"/>
        <v>#DIV/0!</v>
      </c>
      <c r="N583" s="59" t="e">
        <f t="shared" si="226"/>
        <v>#DIV/0!</v>
      </c>
      <c r="O583" s="480">
        <f>SUMIF(C$2:C583,C583,D$2:D583)</f>
        <v>140</v>
      </c>
      <c r="P583" s="42">
        <f>SUMIF(C$2:C583,C583,F$2:F583)</f>
        <v>17.011805555555558</v>
      </c>
      <c r="Q583" s="46">
        <f t="shared" si="227"/>
        <v>0.12151289682539684</v>
      </c>
      <c r="R583" s="45">
        <f t="shared" si="228"/>
        <v>2</v>
      </c>
      <c r="S583" s="45">
        <f t="shared" si="229"/>
        <v>54</v>
      </c>
      <c r="T583" s="480">
        <f>SUM(D$2:D583)</f>
        <v>1165</v>
      </c>
      <c r="U583" s="47">
        <f>SUMIF(C$2:C583,C583,E$2:E583)</f>
        <v>496255.22000000003</v>
      </c>
      <c r="V583" s="47">
        <f>SUM(E$2:E583)</f>
        <v>4135631.2860000012</v>
      </c>
      <c r="W583" s="52">
        <f>SUM(F$2:F583)</f>
        <v>40857.731944444473</v>
      </c>
      <c r="X583" s="52">
        <f t="shared" si="230"/>
        <v>35.071014544587527</v>
      </c>
      <c r="Y583" s="45">
        <f t="shared" si="231"/>
        <v>1</v>
      </c>
      <c r="Z583" s="45">
        <f t="shared" si="232"/>
        <v>42</v>
      </c>
      <c r="AA583" s="47">
        <f>SUMIF('Rake Load'!C:C,Summary!B583,'Rake Load'!CA:CA)</f>
        <v>0</v>
      </c>
      <c r="AB583" s="47">
        <f>SUMIF(C$2:C583,C583,AA$2:AA583)</f>
        <v>48.49583333333333</v>
      </c>
      <c r="AC583" s="47">
        <f>SUM(AA$2:AA583)</f>
        <v>414.86111111113433</v>
      </c>
      <c r="AD583" s="52" t="e">
        <f t="shared" si="233"/>
        <v>#DIV/0!</v>
      </c>
      <c r="AE583" s="52">
        <f t="shared" si="234"/>
        <v>0.34639880952380953</v>
      </c>
      <c r="AF583" s="52">
        <f t="shared" si="235"/>
        <v>0.35610395803530842</v>
      </c>
      <c r="AG583" s="47">
        <f>SUMIF(Unloader!B:B,Summary!B583,Unloader!M:M)</f>
        <v>0</v>
      </c>
      <c r="AH583" s="47">
        <f>SUMIF(C$2:C583,C583,AG$2:AG583)</f>
        <v>492659</v>
      </c>
      <c r="AI583" s="47">
        <f>SUM(AG$2:AG583)</f>
        <v>5010888</v>
      </c>
      <c r="AJ583" s="49">
        <f>SUMIF(Unloader!B:B,Summary!B583,Unloader!W:W)</f>
        <v>0</v>
      </c>
      <c r="AK583" s="49">
        <f>SUMIF(Unloader!B:B,Summary!B583,Unloader!AD:AD)+SUMIF(Unloader!B:B,Summary!B583,Unloader!BR:BR)+SUMIF(Unloader!B:B,Summary!B583,Unloader!BN:BN)</f>
        <v>0</v>
      </c>
      <c r="AL583" s="49">
        <f>SUMIF(C$2:C583,C583,AJ$2:AJ583)</f>
        <v>12.798611111111112</v>
      </c>
      <c r="AM583" s="49">
        <f>SUMIF(C$2:C583,C583,AK$2:AK583)</f>
        <v>0.46805555555555556</v>
      </c>
      <c r="AN583" s="37">
        <f t="shared" si="236"/>
        <v>1664.7634602387923</v>
      </c>
      <c r="AO583" s="37">
        <f>SUM(AJ$2:AJ583)</f>
        <v>155.96458333333337</v>
      </c>
      <c r="AP583" s="37">
        <f>SUM(AK$2:AK583)</f>
        <v>13.888194444444437</v>
      </c>
      <c r="AQ583" s="37">
        <f t="shared" si="237"/>
        <v>1469.5404467471526</v>
      </c>
    </row>
    <row r="584" spans="1:43">
      <c r="A584" s="166">
        <f t="shared" ref="A584:B599" si="239">A583+1</f>
        <v>583</v>
      </c>
      <c r="B584" s="478">
        <f t="shared" si="239"/>
        <v>41216</v>
      </c>
      <c r="C584" s="42">
        <f t="shared" si="219"/>
        <v>11</v>
      </c>
      <c r="D584" s="170">
        <f>COUNTIF('Rake Load'!C:C,Summary!B584)</f>
        <v>0</v>
      </c>
      <c r="E584" s="170">
        <f>SUMIF('Rake Load'!C:C,B584,'Rake Load'!K:K)</f>
        <v>0</v>
      </c>
      <c r="F584" s="44">
        <f>SUMIF('Rake Load'!C:C,B584,'Rake Load'!AZ:AZ)</f>
        <v>0</v>
      </c>
      <c r="G584" s="44" t="e">
        <f t="shared" si="220"/>
        <v>#DIV/0!</v>
      </c>
      <c r="H584" s="45" t="e">
        <f t="shared" si="221"/>
        <v>#DIV/0!</v>
      </c>
      <c r="I584" s="45" t="e">
        <f t="shared" si="222"/>
        <v>#DIV/0!</v>
      </c>
      <c r="J584" s="44">
        <f>SUMIF('Rake Load'!C:C,B584,'Rake Load'!DK:DK)</f>
        <v>0</v>
      </c>
      <c r="K584" s="50">
        <f t="shared" si="223"/>
        <v>0</v>
      </c>
      <c r="L584" s="50" t="e">
        <f t="shared" si="224"/>
        <v>#DIV/0!</v>
      </c>
      <c r="M584" s="59" t="e">
        <f t="shared" si="225"/>
        <v>#DIV/0!</v>
      </c>
      <c r="N584" s="59" t="e">
        <f t="shared" si="226"/>
        <v>#DIV/0!</v>
      </c>
      <c r="O584" s="480">
        <f>SUMIF(C$2:C584,C584,D$2:D584)</f>
        <v>140</v>
      </c>
      <c r="P584" s="42">
        <f>SUMIF(C$2:C584,C584,F$2:F584)</f>
        <v>17.011805555555558</v>
      </c>
      <c r="Q584" s="46">
        <f t="shared" si="227"/>
        <v>0.12151289682539684</v>
      </c>
      <c r="R584" s="45">
        <f t="shared" si="228"/>
        <v>2</v>
      </c>
      <c r="S584" s="45">
        <f t="shared" si="229"/>
        <v>54</v>
      </c>
      <c r="T584" s="480">
        <f>SUM(D$2:D584)</f>
        <v>1165</v>
      </c>
      <c r="U584" s="47">
        <f>SUMIF(C$2:C584,C584,E$2:E584)</f>
        <v>496255.22000000003</v>
      </c>
      <c r="V584" s="47">
        <f>SUM(E$2:E584)</f>
        <v>4135631.2860000012</v>
      </c>
      <c r="W584" s="52">
        <f>SUM(F$2:F584)</f>
        <v>40857.731944444473</v>
      </c>
      <c r="X584" s="52">
        <f t="shared" si="230"/>
        <v>35.071014544587527</v>
      </c>
      <c r="Y584" s="45">
        <f t="shared" si="231"/>
        <v>1</v>
      </c>
      <c r="Z584" s="45">
        <f t="shared" si="232"/>
        <v>42</v>
      </c>
      <c r="AA584" s="47">
        <f>SUMIF('Rake Load'!C:C,Summary!B584,'Rake Load'!CA:CA)</f>
        <v>0</v>
      </c>
      <c r="AB584" s="47">
        <f>SUMIF(C$2:C584,C584,AA$2:AA584)</f>
        <v>48.49583333333333</v>
      </c>
      <c r="AC584" s="47">
        <f>SUM(AA$2:AA584)</f>
        <v>414.86111111113433</v>
      </c>
      <c r="AD584" s="52" t="e">
        <f t="shared" si="233"/>
        <v>#DIV/0!</v>
      </c>
      <c r="AE584" s="52">
        <f t="shared" si="234"/>
        <v>0.34639880952380953</v>
      </c>
      <c r="AF584" s="52">
        <f t="shared" si="235"/>
        <v>0.35610395803530842</v>
      </c>
      <c r="AG584" s="47">
        <f>SUMIF(Unloader!B:B,Summary!B584,Unloader!M:M)</f>
        <v>0</v>
      </c>
      <c r="AH584" s="47">
        <f>SUMIF(C$2:C584,C584,AG$2:AG584)</f>
        <v>492659</v>
      </c>
      <c r="AI584" s="47">
        <f>SUM(AG$2:AG584)</f>
        <v>5010888</v>
      </c>
      <c r="AJ584" s="49">
        <f>SUMIF(Unloader!B:B,Summary!B584,Unloader!W:W)</f>
        <v>0</v>
      </c>
      <c r="AK584" s="49">
        <f>SUMIF(Unloader!B:B,Summary!B584,Unloader!AD:AD)+SUMIF(Unloader!B:B,Summary!B584,Unloader!BR:BR)+SUMIF(Unloader!B:B,Summary!B584,Unloader!BN:BN)</f>
        <v>0</v>
      </c>
      <c r="AL584" s="49">
        <f>SUMIF(C$2:C584,C584,AJ$2:AJ584)</f>
        <v>12.798611111111112</v>
      </c>
      <c r="AM584" s="49">
        <f>SUMIF(C$2:C584,C584,AK$2:AK584)</f>
        <v>0.46805555555555556</v>
      </c>
      <c r="AN584" s="37">
        <f t="shared" si="236"/>
        <v>1664.7634602387923</v>
      </c>
      <c r="AO584" s="37">
        <f>SUM(AJ$2:AJ584)</f>
        <v>155.96458333333337</v>
      </c>
      <c r="AP584" s="37">
        <f>SUM(AK$2:AK584)</f>
        <v>13.888194444444437</v>
      </c>
      <c r="AQ584" s="37">
        <f t="shared" si="237"/>
        <v>1469.5404467471526</v>
      </c>
    </row>
    <row r="585" spans="1:43">
      <c r="A585" s="166">
        <f t="shared" si="239"/>
        <v>584</v>
      </c>
      <c r="B585" s="478">
        <f t="shared" si="239"/>
        <v>41217</v>
      </c>
      <c r="C585" s="42">
        <f t="shared" si="219"/>
        <v>11</v>
      </c>
      <c r="D585" s="170">
        <f>COUNTIF('Rake Load'!C:C,Summary!B585)</f>
        <v>0</v>
      </c>
      <c r="E585" s="170">
        <f>SUMIF('Rake Load'!C:C,B585,'Rake Load'!K:K)</f>
        <v>0</v>
      </c>
      <c r="F585" s="44">
        <f>SUMIF('Rake Load'!C:C,B585,'Rake Load'!AZ:AZ)</f>
        <v>0</v>
      </c>
      <c r="G585" s="44" t="e">
        <f t="shared" si="220"/>
        <v>#DIV/0!</v>
      </c>
      <c r="H585" s="45" t="e">
        <f t="shared" si="221"/>
        <v>#DIV/0!</v>
      </c>
      <c r="I585" s="45" t="e">
        <f t="shared" si="222"/>
        <v>#DIV/0!</v>
      </c>
      <c r="J585" s="44">
        <f>SUMIF('Rake Load'!C:C,B585,'Rake Load'!DK:DK)</f>
        <v>0</v>
      </c>
      <c r="K585" s="50">
        <f t="shared" si="223"/>
        <v>0</v>
      </c>
      <c r="L585" s="50" t="e">
        <f t="shared" si="224"/>
        <v>#DIV/0!</v>
      </c>
      <c r="M585" s="59" t="e">
        <f t="shared" si="225"/>
        <v>#DIV/0!</v>
      </c>
      <c r="N585" s="59" t="e">
        <f t="shared" si="226"/>
        <v>#DIV/0!</v>
      </c>
      <c r="O585" s="480">
        <f>SUMIF(C$2:C585,C585,D$2:D585)</f>
        <v>140</v>
      </c>
      <c r="P585" s="42">
        <f>SUMIF(C$2:C585,C585,F$2:F585)</f>
        <v>17.011805555555558</v>
      </c>
      <c r="Q585" s="46">
        <f t="shared" si="227"/>
        <v>0.12151289682539684</v>
      </c>
      <c r="R585" s="45">
        <f t="shared" si="228"/>
        <v>2</v>
      </c>
      <c r="S585" s="45">
        <f t="shared" si="229"/>
        <v>54</v>
      </c>
      <c r="T585" s="480">
        <f>SUM(D$2:D585)</f>
        <v>1165</v>
      </c>
      <c r="U585" s="47">
        <f>SUMIF(C$2:C585,C585,E$2:E585)</f>
        <v>496255.22000000003</v>
      </c>
      <c r="V585" s="47">
        <f>SUM(E$2:E585)</f>
        <v>4135631.2860000012</v>
      </c>
      <c r="W585" s="52">
        <f>SUM(F$2:F585)</f>
        <v>40857.731944444473</v>
      </c>
      <c r="X585" s="52">
        <f t="shared" si="230"/>
        <v>35.071014544587527</v>
      </c>
      <c r="Y585" s="45">
        <f t="shared" si="231"/>
        <v>1</v>
      </c>
      <c r="Z585" s="45">
        <f t="shared" si="232"/>
        <v>42</v>
      </c>
      <c r="AA585" s="47">
        <f>SUMIF('Rake Load'!C:C,Summary!B585,'Rake Load'!CA:CA)</f>
        <v>0</v>
      </c>
      <c r="AB585" s="47">
        <f>SUMIF(C$2:C585,C585,AA$2:AA585)</f>
        <v>48.49583333333333</v>
      </c>
      <c r="AC585" s="47">
        <f>SUM(AA$2:AA585)</f>
        <v>414.86111111113433</v>
      </c>
      <c r="AD585" s="52" t="e">
        <f t="shared" si="233"/>
        <v>#DIV/0!</v>
      </c>
      <c r="AE585" s="52">
        <f t="shared" si="234"/>
        <v>0.34639880952380953</v>
      </c>
      <c r="AF585" s="52">
        <f t="shared" si="235"/>
        <v>0.35610395803530842</v>
      </c>
      <c r="AG585" s="47">
        <f>SUMIF(Unloader!B:B,Summary!B585,Unloader!M:M)</f>
        <v>0</v>
      </c>
      <c r="AH585" s="47">
        <f>SUMIF(C$2:C585,C585,AG$2:AG585)</f>
        <v>492659</v>
      </c>
      <c r="AI585" s="47">
        <f>SUM(AG$2:AG585)</f>
        <v>5010888</v>
      </c>
      <c r="AJ585" s="49">
        <f>SUMIF(Unloader!B:B,Summary!B585,Unloader!W:W)</f>
        <v>0</v>
      </c>
      <c r="AK585" s="49">
        <f>SUMIF(Unloader!B:B,Summary!B585,Unloader!AD:AD)+SUMIF(Unloader!B:B,Summary!B585,Unloader!BR:BR)+SUMIF(Unloader!B:B,Summary!B585,Unloader!BN:BN)</f>
        <v>0</v>
      </c>
      <c r="AL585" s="49">
        <f>SUMIF(C$2:C585,C585,AJ$2:AJ585)</f>
        <v>12.798611111111112</v>
      </c>
      <c r="AM585" s="49">
        <f>SUMIF(C$2:C585,C585,AK$2:AK585)</f>
        <v>0.46805555555555556</v>
      </c>
      <c r="AN585" s="37">
        <f t="shared" si="236"/>
        <v>1664.7634602387923</v>
      </c>
      <c r="AO585" s="37">
        <f>SUM(AJ$2:AJ585)</f>
        <v>155.96458333333337</v>
      </c>
      <c r="AP585" s="37">
        <f>SUM(AK$2:AK585)</f>
        <v>13.888194444444437</v>
      </c>
      <c r="AQ585" s="37">
        <f t="shared" si="237"/>
        <v>1469.5404467471526</v>
      </c>
    </row>
    <row r="586" spans="1:43">
      <c r="A586" s="166">
        <f t="shared" si="239"/>
        <v>585</v>
      </c>
      <c r="B586" s="478">
        <f t="shared" si="239"/>
        <v>41218</v>
      </c>
      <c r="C586" s="42">
        <f t="shared" si="219"/>
        <v>11</v>
      </c>
      <c r="D586" s="170">
        <f>COUNTIF('Rake Load'!C:C,Summary!B586)</f>
        <v>0</v>
      </c>
      <c r="E586" s="170">
        <f>SUMIF('Rake Load'!C:C,B586,'Rake Load'!K:K)</f>
        <v>0</v>
      </c>
      <c r="F586" s="44">
        <f>SUMIF('Rake Load'!C:C,B586,'Rake Load'!AZ:AZ)</f>
        <v>0</v>
      </c>
      <c r="G586" s="44" t="e">
        <f t="shared" si="220"/>
        <v>#DIV/0!</v>
      </c>
      <c r="H586" s="45" t="e">
        <f t="shared" si="221"/>
        <v>#DIV/0!</v>
      </c>
      <c r="I586" s="45" t="e">
        <f t="shared" si="222"/>
        <v>#DIV/0!</v>
      </c>
      <c r="J586" s="44">
        <f>SUMIF('Rake Load'!C:C,B586,'Rake Load'!DK:DK)</f>
        <v>0</v>
      </c>
      <c r="K586" s="50">
        <f t="shared" si="223"/>
        <v>0</v>
      </c>
      <c r="L586" s="50" t="e">
        <f t="shared" si="224"/>
        <v>#DIV/0!</v>
      </c>
      <c r="M586" s="59" t="e">
        <f t="shared" si="225"/>
        <v>#DIV/0!</v>
      </c>
      <c r="N586" s="59" t="e">
        <f t="shared" si="226"/>
        <v>#DIV/0!</v>
      </c>
      <c r="O586" s="480">
        <f>SUMIF(C$2:C586,C586,D$2:D586)</f>
        <v>140</v>
      </c>
      <c r="P586" s="42">
        <f>SUMIF(C$2:C586,C586,F$2:F586)</f>
        <v>17.011805555555558</v>
      </c>
      <c r="Q586" s="46">
        <f t="shared" si="227"/>
        <v>0.12151289682539684</v>
      </c>
      <c r="R586" s="45">
        <f t="shared" si="228"/>
        <v>2</v>
      </c>
      <c r="S586" s="45">
        <f t="shared" si="229"/>
        <v>54</v>
      </c>
      <c r="T586" s="480">
        <f>SUM(D$2:D586)</f>
        <v>1165</v>
      </c>
      <c r="U586" s="47">
        <f>SUMIF(C$2:C586,C586,E$2:E586)</f>
        <v>496255.22000000003</v>
      </c>
      <c r="V586" s="47">
        <f>SUM(E$2:E586)</f>
        <v>4135631.2860000012</v>
      </c>
      <c r="W586" s="52">
        <f>SUM(F$2:F586)</f>
        <v>40857.731944444473</v>
      </c>
      <c r="X586" s="52">
        <f t="shared" si="230"/>
        <v>35.071014544587527</v>
      </c>
      <c r="Y586" s="45">
        <f t="shared" si="231"/>
        <v>1</v>
      </c>
      <c r="Z586" s="45">
        <f t="shared" si="232"/>
        <v>42</v>
      </c>
      <c r="AA586" s="47">
        <f>SUMIF('Rake Load'!C:C,Summary!B586,'Rake Load'!CA:CA)</f>
        <v>0</v>
      </c>
      <c r="AB586" s="47">
        <f>SUMIF(C$2:C586,C586,AA$2:AA586)</f>
        <v>48.49583333333333</v>
      </c>
      <c r="AC586" s="47">
        <f>SUM(AA$2:AA586)</f>
        <v>414.86111111113433</v>
      </c>
      <c r="AD586" s="52" t="e">
        <f t="shared" si="233"/>
        <v>#DIV/0!</v>
      </c>
      <c r="AE586" s="52">
        <f t="shared" si="234"/>
        <v>0.34639880952380953</v>
      </c>
      <c r="AF586" s="52">
        <f t="shared" si="235"/>
        <v>0.35610395803530842</v>
      </c>
      <c r="AG586" s="47">
        <f>SUMIF(Unloader!B:B,Summary!B586,Unloader!M:M)</f>
        <v>0</v>
      </c>
      <c r="AH586" s="47">
        <f>SUMIF(C$2:C586,C586,AG$2:AG586)</f>
        <v>492659</v>
      </c>
      <c r="AI586" s="47">
        <f>SUM(AG$2:AG586)</f>
        <v>5010888</v>
      </c>
      <c r="AJ586" s="49">
        <f>SUMIF(Unloader!B:B,Summary!B586,Unloader!W:W)</f>
        <v>0</v>
      </c>
      <c r="AK586" s="49">
        <f>SUMIF(Unloader!B:B,Summary!B586,Unloader!AD:AD)+SUMIF(Unloader!B:B,Summary!B586,Unloader!BR:BR)+SUMIF(Unloader!B:B,Summary!B586,Unloader!BN:BN)</f>
        <v>0</v>
      </c>
      <c r="AL586" s="49">
        <f>SUMIF(C$2:C586,C586,AJ$2:AJ586)</f>
        <v>12.798611111111112</v>
      </c>
      <c r="AM586" s="49">
        <f>SUMIF(C$2:C586,C586,AK$2:AK586)</f>
        <v>0.46805555555555556</v>
      </c>
      <c r="AN586" s="37">
        <f t="shared" si="236"/>
        <v>1664.7634602387923</v>
      </c>
      <c r="AO586" s="37">
        <f>SUM(AJ$2:AJ586)</f>
        <v>155.96458333333337</v>
      </c>
      <c r="AP586" s="37">
        <f>SUM(AK$2:AK586)</f>
        <v>13.888194444444437</v>
      </c>
      <c r="AQ586" s="37">
        <f t="shared" si="237"/>
        <v>1469.5404467471526</v>
      </c>
    </row>
    <row r="587" spans="1:43">
      <c r="A587" s="166">
        <f t="shared" si="239"/>
        <v>586</v>
      </c>
      <c r="B587" s="478">
        <f t="shared" si="239"/>
        <v>41219</v>
      </c>
      <c r="C587" s="42">
        <f t="shared" si="219"/>
        <v>11</v>
      </c>
      <c r="D587" s="170">
        <f>COUNTIF('Rake Load'!C:C,Summary!B587)</f>
        <v>0</v>
      </c>
      <c r="E587" s="170">
        <f>SUMIF('Rake Load'!C:C,B587,'Rake Load'!K:K)</f>
        <v>0</v>
      </c>
      <c r="F587" s="44">
        <f>SUMIF('Rake Load'!C:C,B587,'Rake Load'!AZ:AZ)</f>
        <v>0</v>
      </c>
      <c r="G587" s="44" t="e">
        <f t="shared" si="220"/>
        <v>#DIV/0!</v>
      </c>
      <c r="H587" s="45" t="e">
        <f t="shared" si="221"/>
        <v>#DIV/0!</v>
      </c>
      <c r="I587" s="45" t="e">
        <f t="shared" si="222"/>
        <v>#DIV/0!</v>
      </c>
      <c r="J587" s="44">
        <f>SUMIF('Rake Load'!C:C,B587,'Rake Load'!DK:DK)</f>
        <v>0</v>
      </c>
      <c r="K587" s="50">
        <f t="shared" si="223"/>
        <v>0</v>
      </c>
      <c r="L587" s="50" t="e">
        <f t="shared" si="224"/>
        <v>#DIV/0!</v>
      </c>
      <c r="M587" s="59" t="e">
        <f t="shared" si="225"/>
        <v>#DIV/0!</v>
      </c>
      <c r="N587" s="59" t="e">
        <f t="shared" si="226"/>
        <v>#DIV/0!</v>
      </c>
      <c r="O587" s="480">
        <f>SUMIF(C$2:C587,C587,D$2:D587)</f>
        <v>140</v>
      </c>
      <c r="P587" s="42">
        <f>SUMIF(C$2:C587,C587,F$2:F587)</f>
        <v>17.011805555555558</v>
      </c>
      <c r="Q587" s="46">
        <f t="shared" si="227"/>
        <v>0.12151289682539684</v>
      </c>
      <c r="R587" s="45">
        <f t="shared" si="228"/>
        <v>2</v>
      </c>
      <c r="S587" s="45">
        <f t="shared" si="229"/>
        <v>54</v>
      </c>
      <c r="T587" s="480">
        <f>SUM(D$2:D587)</f>
        <v>1165</v>
      </c>
      <c r="U587" s="47">
        <f>SUMIF(C$2:C587,C587,E$2:E587)</f>
        <v>496255.22000000003</v>
      </c>
      <c r="V587" s="47">
        <f>SUM(E$2:E587)</f>
        <v>4135631.2860000012</v>
      </c>
      <c r="W587" s="52">
        <f>SUM(F$2:F587)</f>
        <v>40857.731944444473</v>
      </c>
      <c r="X587" s="52">
        <f t="shared" si="230"/>
        <v>35.071014544587527</v>
      </c>
      <c r="Y587" s="45">
        <f t="shared" si="231"/>
        <v>1</v>
      </c>
      <c r="Z587" s="45">
        <f t="shared" si="232"/>
        <v>42</v>
      </c>
      <c r="AA587" s="47">
        <f>SUMIF('Rake Load'!C:C,Summary!B587,'Rake Load'!CA:CA)</f>
        <v>0</v>
      </c>
      <c r="AB587" s="47">
        <f>SUMIF(C$2:C587,C587,AA$2:AA587)</f>
        <v>48.49583333333333</v>
      </c>
      <c r="AC587" s="47">
        <f>SUM(AA$2:AA587)</f>
        <v>414.86111111113433</v>
      </c>
      <c r="AD587" s="52" t="e">
        <f t="shared" si="233"/>
        <v>#DIV/0!</v>
      </c>
      <c r="AE587" s="52">
        <f t="shared" si="234"/>
        <v>0.34639880952380953</v>
      </c>
      <c r="AF587" s="52">
        <f t="shared" si="235"/>
        <v>0.35610395803530842</v>
      </c>
      <c r="AG587" s="47">
        <f>SUMIF(Unloader!B:B,Summary!B587,Unloader!M:M)</f>
        <v>0</v>
      </c>
      <c r="AH587" s="47">
        <f>SUMIF(C$2:C587,C587,AG$2:AG587)</f>
        <v>492659</v>
      </c>
      <c r="AI587" s="47">
        <f>SUM(AG$2:AG587)</f>
        <v>5010888</v>
      </c>
      <c r="AJ587" s="49">
        <f>SUMIF(Unloader!B:B,Summary!B587,Unloader!W:W)</f>
        <v>0</v>
      </c>
      <c r="AK587" s="49">
        <f>SUMIF(Unloader!B:B,Summary!B587,Unloader!AD:AD)+SUMIF(Unloader!B:B,Summary!B587,Unloader!BR:BR)+SUMIF(Unloader!B:B,Summary!B587,Unloader!BN:BN)</f>
        <v>0</v>
      </c>
      <c r="AL587" s="49">
        <f>SUMIF(C$2:C587,C587,AJ$2:AJ587)</f>
        <v>12.798611111111112</v>
      </c>
      <c r="AM587" s="49">
        <f>SUMIF(C$2:C587,C587,AK$2:AK587)</f>
        <v>0.46805555555555556</v>
      </c>
      <c r="AN587" s="37">
        <f t="shared" si="236"/>
        <v>1664.7634602387923</v>
      </c>
      <c r="AO587" s="37">
        <f>SUM(AJ$2:AJ587)</f>
        <v>155.96458333333337</v>
      </c>
      <c r="AP587" s="37">
        <f>SUM(AK$2:AK587)</f>
        <v>13.888194444444437</v>
      </c>
      <c r="AQ587" s="37">
        <f t="shared" si="237"/>
        <v>1469.5404467471526</v>
      </c>
    </row>
    <row r="588" spans="1:43">
      <c r="A588" s="166">
        <f t="shared" si="239"/>
        <v>587</v>
      </c>
      <c r="B588" s="478">
        <f t="shared" si="239"/>
        <v>41220</v>
      </c>
      <c r="C588" s="42">
        <f t="shared" si="219"/>
        <v>11</v>
      </c>
      <c r="D588" s="170">
        <f>COUNTIF('Rake Load'!C:C,Summary!B588)</f>
        <v>0</v>
      </c>
      <c r="E588" s="170">
        <f>SUMIF('Rake Load'!C:C,B588,'Rake Load'!K:K)</f>
        <v>0</v>
      </c>
      <c r="F588" s="44">
        <f>SUMIF('Rake Load'!C:C,B588,'Rake Load'!AZ:AZ)</f>
        <v>0</v>
      </c>
      <c r="G588" s="44" t="e">
        <f t="shared" si="220"/>
        <v>#DIV/0!</v>
      </c>
      <c r="H588" s="45" t="e">
        <f t="shared" si="221"/>
        <v>#DIV/0!</v>
      </c>
      <c r="I588" s="45" t="e">
        <f t="shared" si="222"/>
        <v>#DIV/0!</v>
      </c>
      <c r="J588" s="44">
        <f>SUMIF('Rake Load'!C:C,B588,'Rake Load'!DK:DK)</f>
        <v>0</v>
      </c>
      <c r="K588" s="50">
        <f t="shared" si="223"/>
        <v>0</v>
      </c>
      <c r="L588" s="50" t="e">
        <f t="shared" si="224"/>
        <v>#DIV/0!</v>
      </c>
      <c r="M588" s="59" t="e">
        <f t="shared" si="225"/>
        <v>#DIV/0!</v>
      </c>
      <c r="N588" s="59" t="e">
        <f t="shared" si="226"/>
        <v>#DIV/0!</v>
      </c>
      <c r="O588" s="480">
        <f>SUMIF(C$2:C588,C588,D$2:D588)</f>
        <v>140</v>
      </c>
      <c r="P588" s="42">
        <f>SUMIF(C$2:C588,C588,F$2:F588)</f>
        <v>17.011805555555558</v>
      </c>
      <c r="Q588" s="46">
        <f t="shared" si="227"/>
        <v>0.12151289682539684</v>
      </c>
      <c r="R588" s="45">
        <f t="shared" si="228"/>
        <v>2</v>
      </c>
      <c r="S588" s="45">
        <f t="shared" si="229"/>
        <v>54</v>
      </c>
      <c r="T588" s="480">
        <f>SUM(D$2:D588)</f>
        <v>1165</v>
      </c>
      <c r="U588" s="47">
        <f>SUMIF(C$2:C588,C588,E$2:E588)</f>
        <v>496255.22000000003</v>
      </c>
      <c r="V588" s="47">
        <f>SUM(E$2:E588)</f>
        <v>4135631.2860000012</v>
      </c>
      <c r="W588" s="52">
        <f>SUM(F$2:F588)</f>
        <v>40857.731944444473</v>
      </c>
      <c r="X588" s="52">
        <f t="shared" si="230"/>
        <v>35.071014544587527</v>
      </c>
      <c r="Y588" s="45">
        <f t="shared" si="231"/>
        <v>1</v>
      </c>
      <c r="Z588" s="45">
        <f t="shared" si="232"/>
        <v>42</v>
      </c>
      <c r="AA588" s="47">
        <f>SUMIF('Rake Load'!C:C,Summary!B588,'Rake Load'!CA:CA)</f>
        <v>0</v>
      </c>
      <c r="AB588" s="47">
        <f>SUMIF(C$2:C588,C588,AA$2:AA588)</f>
        <v>48.49583333333333</v>
      </c>
      <c r="AC588" s="47">
        <f>SUM(AA$2:AA588)</f>
        <v>414.86111111113433</v>
      </c>
      <c r="AD588" s="52" t="e">
        <f t="shared" si="233"/>
        <v>#DIV/0!</v>
      </c>
      <c r="AE588" s="52">
        <f t="shared" si="234"/>
        <v>0.34639880952380953</v>
      </c>
      <c r="AF588" s="52">
        <f t="shared" si="235"/>
        <v>0.35610395803530842</v>
      </c>
      <c r="AG588" s="47">
        <f>SUMIF(Unloader!B:B,Summary!B588,Unloader!M:M)</f>
        <v>0</v>
      </c>
      <c r="AH588" s="47">
        <f>SUMIF(C$2:C588,C588,AG$2:AG588)</f>
        <v>492659</v>
      </c>
      <c r="AI588" s="47">
        <f>SUM(AG$2:AG588)</f>
        <v>5010888</v>
      </c>
      <c r="AJ588" s="49">
        <f>SUMIF(Unloader!B:B,Summary!B588,Unloader!W:W)</f>
        <v>0</v>
      </c>
      <c r="AK588" s="49">
        <f>SUMIF(Unloader!B:B,Summary!B588,Unloader!AD:AD)+SUMIF(Unloader!B:B,Summary!B588,Unloader!BR:BR)+SUMIF(Unloader!B:B,Summary!B588,Unloader!BN:BN)</f>
        <v>0</v>
      </c>
      <c r="AL588" s="49">
        <f>SUMIF(C$2:C588,C588,AJ$2:AJ588)</f>
        <v>12.798611111111112</v>
      </c>
      <c r="AM588" s="49">
        <f>SUMIF(C$2:C588,C588,AK$2:AK588)</f>
        <v>0.46805555555555556</v>
      </c>
      <c r="AN588" s="37">
        <f t="shared" si="236"/>
        <v>1664.7634602387923</v>
      </c>
      <c r="AO588" s="37">
        <f>SUM(AJ$2:AJ588)</f>
        <v>155.96458333333337</v>
      </c>
      <c r="AP588" s="37">
        <f>SUM(AK$2:AK588)</f>
        <v>13.888194444444437</v>
      </c>
      <c r="AQ588" s="37">
        <f t="shared" si="237"/>
        <v>1469.5404467471526</v>
      </c>
    </row>
    <row r="589" spans="1:43">
      <c r="A589" s="166">
        <f t="shared" si="239"/>
        <v>588</v>
      </c>
      <c r="B589" s="478">
        <f t="shared" si="239"/>
        <v>41221</v>
      </c>
      <c r="C589" s="42">
        <f t="shared" si="219"/>
        <v>11</v>
      </c>
      <c r="D589" s="170">
        <f>COUNTIF('Rake Load'!C:C,Summary!B589)</f>
        <v>0</v>
      </c>
      <c r="E589" s="170">
        <f>SUMIF('Rake Load'!C:C,B589,'Rake Load'!K:K)</f>
        <v>0</v>
      </c>
      <c r="F589" s="44">
        <f>SUMIF('Rake Load'!C:C,B589,'Rake Load'!AZ:AZ)</f>
        <v>0</v>
      </c>
      <c r="G589" s="44" t="e">
        <f t="shared" si="220"/>
        <v>#DIV/0!</v>
      </c>
      <c r="H589" s="45" t="e">
        <f t="shared" si="221"/>
        <v>#DIV/0!</v>
      </c>
      <c r="I589" s="45" t="e">
        <f t="shared" si="222"/>
        <v>#DIV/0!</v>
      </c>
      <c r="J589" s="44">
        <f>SUMIF('Rake Load'!C:C,B589,'Rake Load'!DK:DK)</f>
        <v>0</v>
      </c>
      <c r="K589" s="50">
        <f t="shared" si="223"/>
        <v>0</v>
      </c>
      <c r="L589" s="50" t="e">
        <f t="shared" si="224"/>
        <v>#DIV/0!</v>
      </c>
      <c r="M589" s="59" t="e">
        <f t="shared" si="225"/>
        <v>#DIV/0!</v>
      </c>
      <c r="N589" s="59" t="e">
        <f t="shared" si="226"/>
        <v>#DIV/0!</v>
      </c>
      <c r="O589" s="480">
        <f>SUMIF(C$2:C589,C589,D$2:D589)</f>
        <v>140</v>
      </c>
      <c r="P589" s="42">
        <f>SUMIF(C$2:C589,C589,F$2:F589)</f>
        <v>17.011805555555558</v>
      </c>
      <c r="Q589" s="46">
        <f t="shared" si="227"/>
        <v>0.12151289682539684</v>
      </c>
      <c r="R589" s="45">
        <f t="shared" si="228"/>
        <v>2</v>
      </c>
      <c r="S589" s="45">
        <f t="shared" si="229"/>
        <v>54</v>
      </c>
      <c r="T589" s="480">
        <f>SUM(D$2:D589)</f>
        <v>1165</v>
      </c>
      <c r="U589" s="47">
        <f>SUMIF(C$2:C589,C589,E$2:E589)</f>
        <v>496255.22000000003</v>
      </c>
      <c r="V589" s="47">
        <f>SUM(E$2:E589)</f>
        <v>4135631.2860000012</v>
      </c>
      <c r="W589" s="52">
        <f>SUM(F$2:F589)</f>
        <v>40857.731944444473</v>
      </c>
      <c r="X589" s="52">
        <f t="shared" si="230"/>
        <v>35.071014544587527</v>
      </c>
      <c r="Y589" s="45">
        <f t="shared" si="231"/>
        <v>1</v>
      </c>
      <c r="Z589" s="45">
        <f t="shared" si="232"/>
        <v>42</v>
      </c>
      <c r="AA589" s="47">
        <f>SUMIF('Rake Load'!C:C,Summary!B589,'Rake Load'!CA:CA)</f>
        <v>0</v>
      </c>
      <c r="AB589" s="47">
        <f>SUMIF(C$2:C589,C589,AA$2:AA589)</f>
        <v>48.49583333333333</v>
      </c>
      <c r="AC589" s="47">
        <f>SUM(AA$2:AA589)</f>
        <v>414.86111111113433</v>
      </c>
      <c r="AD589" s="52" t="e">
        <f t="shared" si="233"/>
        <v>#DIV/0!</v>
      </c>
      <c r="AE589" s="52">
        <f t="shared" si="234"/>
        <v>0.34639880952380953</v>
      </c>
      <c r="AF589" s="52">
        <f t="shared" si="235"/>
        <v>0.35610395803530842</v>
      </c>
      <c r="AG589" s="47">
        <f>SUMIF(Unloader!B:B,Summary!B589,Unloader!M:M)</f>
        <v>0</v>
      </c>
      <c r="AH589" s="47">
        <f>SUMIF(C$2:C589,C589,AG$2:AG589)</f>
        <v>492659</v>
      </c>
      <c r="AI589" s="47">
        <f>SUM(AG$2:AG589)</f>
        <v>5010888</v>
      </c>
      <c r="AJ589" s="49">
        <f>SUMIF(Unloader!B:B,Summary!B589,Unloader!W:W)</f>
        <v>0</v>
      </c>
      <c r="AK589" s="49">
        <f>SUMIF(Unloader!B:B,Summary!B589,Unloader!AD:AD)+SUMIF(Unloader!B:B,Summary!B589,Unloader!BR:BR)+SUMIF(Unloader!B:B,Summary!B589,Unloader!BN:BN)</f>
        <v>0</v>
      </c>
      <c r="AL589" s="49">
        <f>SUMIF(C$2:C589,C589,AJ$2:AJ589)</f>
        <v>12.798611111111112</v>
      </c>
      <c r="AM589" s="49">
        <f>SUMIF(C$2:C589,C589,AK$2:AK589)</f>
        <v>0.46805555555555556</v>
      </c>
      <c r="AN589" s="37">
        <f t="shared" si="236"/>
        <v>1664.7634602387923</v>
      </c>
      <c r="AO589" s="37">
        <f>SUM(AJ$2:AJ589)</f>
        <v>155.96458333333337</v>
      </c>
      <c r="AP589" s="37">
        <f>SUM(AK$2:AK589)</f>
        <v>13.888194444444437</v>
      </c>
      <c r="AQ589" s="37">
        <f t="shared" si="237"/>
        <v>1469.5404467471526</v>
      </c>
    </row>
    <row r="590" spans="1:43">
      <c r="A590" s="166">
        <f t="shared" si="239"/>
        <v>589</v>
      </c>
      <c r="B590" s="478">
        <f t="shared" si="239"/>
        <v>41222</v>
      </c>
      <c r="C590" s="42">
        <f t="shared" si="219"/>
        <v>11</v>
      </c>
      <c r="D590" s="170">
        <f>COUNTIF('Rake Load'!C:C,Summary!B590)</f>
        <v>0</v>
      </c>
      <c r="E590" s="170">
        <f>SUMIF('Rake Load'!C:C,B590,'Rake Load'!K:K)</f>
        <v>0</v>
      </c>
      <c r="F590" s="44">
        <f>SUMIF('Rake Load'!C:C,B590,'Rake Load'!AZ:AZ)</f>
        <v>0</v>
      </c>
      <c r="G590" s="44" t="e">
        <f t="shared" si="220"/>
        <v>#DIV/0!</v>
      </c>
      <c r="H590" s="45" t="e">
        <f t="shared" si="221"/>
        <v>#DIV/0!</v>
      </c>
      <c r="I590" s="45" t="e">
        <f t="shared" si="222"/>
        <v>#DIV/0!</v>
      </c>
      <c r="J590" s="44">
        <f>SUMIF('Rake Load'!C:C,B590,'Rake Load'!DK:DK)</f>
        <v>0</v>
      </c>
      <c r="K590" s="50">
        <f t="shared" si="223"/>
        <v>0</v>
      </c>
      <c r="L590" s="50" t="e">
        <f t="shared" si="224"/>
        <v>#DIV/0!</v>
      </c>
      <c r="M590" s="59" t="e">
        <f t="shared" si="225"/>
        <v>#DIV/0!</v>
      </c>
      <c r="N590" s="59" t="e">
        <f t="shared" si="226"/>
        <v>#DIV/0!</v>
      </c>
      <c r="O590" s="480">
        <f>SUMIF(C$2:C590,C590,D$2:D590)</f>
        <v>140</v>
      </c>
      <c r="P590" s="42">
        <f>SUMIF(C$2:C590,C590,F$2:F590)</f>
        <v>17.011805555555558</v>
      </c>
      <c r="Q590" s="46">
        <f t="shared" si="227"/>
        <v>0.12151289682539684</v>
      </c>
      <c r="R590" s="45">
        <f t="shared" si="228"/>
        <v>2</v>
      </c>
      <c r="S590" s="45">
        <f t="shared" si="229"/>
        <v>54</v>
      </c>
      <c r="T590" s="480">
        <f>SUM(D$2:D590)</f>
        <v>1165</v>
      </c>
      <c r="U590" s="47">
        <f>SUMIF(C$2:C590,C590,E$2:E590)</f>
        <v>496255.22000000003</v>
      </c>
      <c r="V590" s="47">
        <f>SUM(E$2:E590)</f>
        <v>4135631.2860000012</v>
      </c>
      <c r="W590" s="52">
        <f>SUM(F$2:F590)</f>
        <v>40857.731944444473</v>
      </c>
      <c r="X590" s="52">
        <f t="shared" si="230"/>
        <v>35.071014544587527</v>
      </c>
      <c r="Y590" s="45">
        <f t="shared" si="231"/>
        <v>1</v>
      </c>
      <c r="Z590" s="45">
        <f t="shared" si="232"/>
        <v>42</v>
      </c>
      <c r="AA590" s="47">
        <f>SUMIF('Rake Load'!C:C,Summary!B590,'Rake Load'!CA:CA)</f>
        <v>0</v>
      </c>
      <c r="AB590" s="47">
        <f>SUMIF(C$2:C590,C590,AA$2:AA590)</f>
        <v>48.49583333333333</v>
      </c>
      <c r="AC590" s="47">
        <f>SUM(AA$2:AA590)</f>
        <v>414.86111111113433</v>
      </c>
      <c r="AD590" s="52" t="e">
        <f t="shared" si="233"/>
        <v>#DIV/0!</v>
      </c>
      <c r="AE590" s="52">
        <f t="shared" si="234"/>
        <v>0.34639880952380953</v>
      </c>
      <c r="AF590" s="52">
        <f t="shared" si="235"/>
        <v>0.35610395803530842</v>
      </c>
      <c r="AG590" s="47">
        <f>SUMIF(Unloader!B:B,Summary!B590,Unloader!M:M)</f>
        <v>0</v>
      </c>
      <c r="AH590" s="47">
        <f>SUMIF(C$2:C590,C590,AG$2:AG590)</f>
        <v>492659</v>
      </c>
      <c r="AI590" s="47">
        <f>SUM(AG$2:AG590)</f>
        <v>5010888</v>
      </c>
      <c r="AJ590" s="49">
        <f>SUMIF(Unloader!B:B,Summary!B590,Unloader!W:W)</f>
        <v>0</v>
      </c>
      <c r="AK590" s="49">
        <f>SUMIF(Unloader!B:B,Summary!B590,Unloader!AD:AD)+SUMIF(Unloader!B:B,Summary!B590,Unloader!BR:BR)+SUMIF(Unloader!B:B,Summary!B590,Unloader!BN:BN)</f>
        <v>0</v>
      </c>
      <c r="AL590" s="49">
        <f>SUMIF(C$2:C590,C590,AJ$2:AJ590)</f>
        <v>12.798611111111112</v>
      </c>
      <c r="AM590" s="49">
        <f>SUMIF(C$2:C590,C590,AK$2:AK590)</f>
        <v>0.46805555555555556</v>
      </c>
      <c r="AN590" s="37">
        <f t="shared" si="236"/>
        <v>1664.7634602387923</v>
      </c>
      <c r="AO590" s="37">
        <f>SUM(AJ$2:AJ590)</f>
        <v>155.96458333333337</v>
      </c>
      <c r="AP590" s="37">
        <f>SUM(AK$2:AK590)</f>
        <v>13.888194444444437</v>
      </c>
      <c r="AQ590" s="37">
        <f t="shared" si="237"/>
        <v>1469.5404467471526</v>
      </c>
    </row>
    <row r="591" spans="1:43">
      <c r="A591" s="166">
        <f t="shared" si="239"/>
        <v>590</v>
      </c>
      <c r="B591" s="478">
        <f t="shared" si="239"/>
        <v>41223</v>
      </c>
      <c r="C591" s="42">
        <f t="shared" si="219"/>
        <v>11</v>
      </c>
      <c r="D591" s="170">
        <f>COUNTIF('Rake Load'!C:C,Summary!B591)</f>
        <v>0</v>
      </c>
      <c r="E591" s="170">
        <f>SUMIF('Rake Load'!C:C,B591,'Rake Load'!K:K)</f>
        <v>0</v>
      </c>
      <c r="F591" s="44">
        <f>SUMIF('Rake Load'!C:C,B591,'Rake Load'!AZ:AZ)</f>
        <v>0</v>
      </c>
      <c r="G591" s="44" t="e">
        <f t="shared" si="220"/>
        <v>#DIV/0!</v>
      </c>
      <c r="H591" s="45" t="e">
        <f t="shared" si="221"/>
        <v>#DIV/0!</v>
      </c>
      <c r="I591" s="45" t="e">
        <f t="shared" si="222"/>
        <v>#DIV/0!</v>
      </c>
      <c r="J591" s="44">
        <f>SUMIF('Rake Load'!C:C,B591,'Rake Load'!DK:DK)</f>
        <v>0</v>
      </c>
      <c r="K591" s="50">
        <f t="shared" si="223"/>
        <v>0</v>
      </c>
      <c r="L591" s="50" t="e">
        <f t="shared" si="224"/>
        <v>#DIV/0!</v>
      </c>
      <c r="M591" s="59" t="e">
        <f t="shared" si="225"/>
        <v>#DIV/0!</v>
      </c>
      <c r="N591" s="59" t="e">
        <f t="shared" si="226"/>
        <v>#DIV/0!</v>
      </c>
      <c r="O591" s="480">
        <f>SUMIF(C$2:C591,C591,D$2:D591)</f>
        <v>140</v>
      </c>
      <c r="P591" s="42">
        <f>SUMIF(C$2:C591,C591,F$2:F591)</f>
        <v>17.011805555555558</v>
      </c>
      <c r="Q591" s="46">
        <f t="shared" si="227"/>
        <v>0.12151289682539684</v>
      </c>
      <c r="R591" s="45">
        <f t="shared" si="228"/>
        <v>2</v>
      </c>
      <c r="S591" s="45">
        <f t="shared" si="229"/>
        <v>54</v>
      </c>
      <c r="T591" s="480">
        <f>SUM(D$2:D591)</f>
        <v>1165</v>
      </c>
      <c r="U591" s="47">
        <f>SUMIF(C$2:C591,C591,E$2:E591)</f>
        <v>496255.22000000003</v>
      </c>
      <c r="V591" s="47">
        <f>SUM(E$2:E591)</f>
        <v>4135631.2860000012</v>
      </c>
      <c r="W591" s="52">
        <f>SUM(F$2:F591)</f>
        <v>40857.731944444473</v>
      </c>
      <c r="X591" s="52">
        <f t="shared" si="230"/>
        <v>35.071014544587527</v>
      </c>
      <c r="Y591" s="45">
        <f t="shared" si="231"/>
        <v>1</v>
      </c>
      <c r="Z591" s="45">
        <f t="shared" si="232"/>
        <v>42</v>
      </c>
      <c r="AA591" s="47">
        <f>SUMIF('Rake Load'!C:C,Summary!B591,'Rake Load'!CA:CA)</f>
        <v>0</v>
      </c>
      <c r="AB591" s="47">
        <f>SUMIF(C$2:C591,C591,AA$2:AA591)</f>
        <v>48.49583333333333</v>
      </c>
      <c r="AC591" s="47">
        <f>SUM(AA$2:AA591)</f>
        <v>414.86111111113433</v>
      </c>
      <c r="AD591" s="52" t="e">
        <f t="shared" si="233"/>
        <v>#DIV/0!</v>
      </c>
      <c r="AE591" s="52">
        <f t="shared" si="234"/>
        <v>0.34639880952380953</v>
      </c>
      <c r="AF591" s="52">
        <f t="shared" si="235"/>
        <v>0.35610395803530842</v>
      </c>
      <c r="AG591" s="47">
        <f>SUMIF(Unloader!B:B,Summary!B591,Unloader!M:M)</f>
        <v>0</v>
      </c>
      <c r="AH591" s="47">
        <f>SUMIF(C$2:C591,C591,AG$2:AG591)</f>
        <v>492659</v>
      </c>
      <c r="AI591" s="47">
        <f>SUM(AG$2:AG591)</f>
        <v>5010888</v>
      </c>
      <c r="AJ591" s="49">
        <f>SUMIF(Unloader!B:B,Summary!B591,Unloader!W:W)</f>
        <v>0</v>
      </c>
      <c r="AK591" s="49">
        <f>SUMIF(Unloader!B:B,Summary!B591,Unloader!AD:AD)+SUMIF(Unloader!B:B,Summary!B591,Unloader!BR:BR)+SUMIF(Unloader!B:B,Summary!B591,Unloader!BN:BN)</f>
        <v>0</v>
      </c>
      <c r="AL591" s="49">
        <f>SUMIF(C$2:C591,C591,AJ$2:AJ591)</f>
        <v>12.798611111111112</v>
      </c>
      <c r="AM591" s="49">
        <f>SUMIF(C$2:C591,C591,AK$2:AK591)</f>
        <v>0.46805555555555556</v>
      </c>
      <c r="AN591" s="37">
        <f t="shared" si="236"/>
        <v>1664.7634602387923</v>
      </c>
      <c r="AO591" s="37">
        <f>SUM(AJ$2:AJ591)</f>
        <v>155.96458333333337</v>
      </c>
      <c r="AP591" s="37">
        <f>SUM(AK$2:AK591)</f>
        <v>13.888194444444437</v>
      </c>
      <c r="AQ591" s="37">
        <f t="shared" si="237"/>
        <v>1469.5404467471526</v>
      </c>
    </row>
    <row r="592" spans="1:43">
      <c r="A592" s="166">
        <f t="shared" si="239"/>
        <v>591</v>
      </c>
      <c r="B592" s="478">
        <f t="shared" si="239"/>
        <v>41224</v>
      </c>
      <c r="C592" s="42">
        <f t="shared" si="219"/>
        <v>11</v>
      </c>
      <c r="D592" s="170">
        <f>COUNTIF('Rake Load'!C:C,Summary!B592)</f>
        <v>0</v>
      </c>
      <c r="E592" s="170">
        <f>SUMIF('Rake Load'!C:C,B592,'Rake Load'!K:K)</f>
        <v>0</v>
      </c>
      <c r="F592" s="44">
        <f>SUMIF('Rake Load'!C:C,B592,'Rake Load'!AZ:AZ)</f>
        <v>0</v>
      </c>
      <c r="G592" s="44" t="e">
        <f t="shared" si="220"/>
        <v>#DIV/0!</v>
      </c>
      <c r="H592" s="45" t="e">
        <f t="shared" si="221"/>
        <v>#DIV/0!</v>
      </c>
      <c r="I592" s="45" t="e">
        <f t="shared" si="222"/>
        <v>#DIV/0!</v>
      </c>
      <c r="J592" s="44">
        <f>SUMIF('Rake Load'!C:C,B592,'Rake Load'!DK:DK)</f>
        <v>0</v>
      </c>
      <c r="K592" s="50">
        <f t="shared" si="223"/>
        <v>0</v>
      </c>
      <c r="L592" s="50" t="e">
        <f t="shared" si="224"/>
        <v>#DIV/0!</v>
      </c>
      <c r="M592" s="59" t="e">
        <f t="shared" si="225"/>
        <v>#DIV/0!</v>
      </c>
      <c r="N592" s="59" t="e">
        <f t="shared" si="226"/>
        <v>#DIV/0!</v>
      </c>
      <c r="O592" s="480">
        <f>SUMIF(C$2:C592,C592,D$2:D592)</f>
        <v>140</v>
      </c>
      <c r="P592" s="42">
        <f>SUMIF(C$2:C592,C592,F$2:F592)</f>
        <v>17.011805555555558</v>
      </c>
      <c r="Q592" s="46">
        <f t="shared" si="227"/>
        <v>0.12151289682539684</v>
      </c>
      <c r="R592" s="45">
        <f t="shared" si="228"/>
        <v>2</v>
      </c>
      <c r="S592" s="45">
        <f t="shared" si="229"/>
        <v>54</v>
      </c>
      <c r="T592" s="480">
        <f>SUM(D$2:D592)</f>
        <v>1165</v>
      </c>
      <c r="U592" s="47">
        <f>SUMIF(C$2:C592,C592,E$2:E592)</f>
        <v>496255.22000000003</v>
      </c>
      <c r="V592" s="47">
        <f>SUM(E$2:E592)</f>
        <v>4135631.2860000012</v>
      </c>
      <c r="W592" s="52">
        <f>SUM(F$2:F592)</f>
        <v>40857.731944444473</v>
      </c>
      <c r="X592" s="52">
        <f t="shared" si="230"/>
        <v>35.071014544587527</v>
      </c>
      <c r="Y592" s="45">
        <f t="shared" si="231"/>
        <v>1</v>
      </c>
      <c r="Z592" s="45">
        <f t="shared" si="232"/>
        <v>42</v>
      </c>
      <c r="AA592" s="47">
        <f>SUMIF('Rake Load'!C:C,Summary!B592,'Rake Load'!CA:CA)</f>
        <v>0</v>
      </c>
      <c r="AB592" s="47">
        <f>SUMIF(C$2:C592,C592,AA$2:AA592)</f>
        <v>48.49583333333333</v>
      </c>
      <c r="AC592" s="47">
        <f>SUM(AA$2:AA592)</f>
        <v>414.86111111113433</v>
      </c>
      <c r="AD592" s="52" t="e">
        <f t="shared" si="233"/>
        <v>#DIV/0!</v>
      </c>
      <c r="AE592" s="52">
        <f t="shared" si="234"/>
        <v>0.34639880952380953</v>
      </c>
      <c r="AF592" s="52">
        <f t="shared" si="235"/>
        <v>0.35610395803530842</v>
      </c>
      <c r="AG592" s="47">
        <f>SUMIF(Unloader!B:B,Summary!B592,Unloader!M:M)</f>
        <v>0</v>
      </c>
      <c r="AH592" s="47">
        <f>SUMIF(C$2:C592,C592,AG$2:AG592)</f>
        <v>492659</v>
      </c>
      <c r="AI592" s="47">
        <f>SUM(AG$2:AG592)</f>
        <v>5010888</v>
      </c>
      <c r="AJ592" s="49">
        <f>SUMIF(Unloader!B:B,Summary!B592,Unloader!W:W)</f>
        <v>0</v>
      </c>
      <c r="AK592" s="49">
        <f>SUMIF(Unloader!B:B,Summary!B592,Unloader!AD:AD)+SUMIF(Unloader!B:B,Summary!B592,Unloader!BR:BR)+SUMIF(Unloader!B:B,Summary!B592,Unloader!BN:BN)</f>
        <v>0</v>
      </c>
      <c r="AL592" s="49">
        <f>SUMIF(C$2:C592,C592,AJ$2:AJ592)</f>
        <v>12.798611111111112</v>
      </c>
      <c r="AM592" s="49">
        <f>SUMIF(C$2:C592,C592,AK$2:AK592)</f>
        <v>0.46805555555555556</v>
      </c>
      <c r="AN592" s="37">
        <f t="shared" si="236"/>
        <v>1664.7634602387923</v>
      </c>
      <c r="AO592" s="37">
        <f>SUM(AJ$2:AJ592)</f>
        <v>155.96458333333337</v>
      </c>
      <c r="AP592" s="37">
        <f>SUM(AK$2:AK592)</f>
        <v>13.888194444444437</v>
      </c>
      <c r="AQ592" s="37">
        <f t="shared" si="237"/>
        <v>1469.5404467471526</v>
      </c>
    </row>
    <row r="593" spans="1:43">
      <c r="A593" s="166">
        <f t="shared" si="239"/>
        <v>592</v>
      </c>
      <c r="B593" s="478">
        <f t="shared" si="239"/>
        <v>41225</v>
      </c>
      <c r="C593" s="42">
        <f t="shared" si="219"/>
        <v>11</v>
      </c>
      <c r="D593" s="170">
        <f>COUNTIF('Rake Load'!C:C,Summary!B593)</f>
        <v>0</v>
      </c>
      <c r="E593" s="170">
        <f>SUMIF('Rake Load'!C:C,B593,'Rake Load'!K:K)</f>
        <v>0</v>
      </c>
      <c r="F593" s="44">
        <f>SUMIF('Rake Load'!C:C,B593,'Rake Load'!AZ:AZ)</f>
        <v>0</v>
      </c>
      <c r="G593" s="44" t="e">
        <f t="shared" si="220"/>
        <v>#DIV/0!</v>
      </c>
      <c r="H593" s="45" t="e">
        <f t="shared" si="221"/>
        <v>#DIV/0!</v>
      </c>
      <c r="I593" s="45" t="e">
        <f t="shared" si="222"/>
        <v>#DIV/0!</v>
      </c>
      <c r="J593" s="44">
        <f>SUMIF('Rake Load'!C:C,B593,'Rake Load'!DK:DK)</f>
        <v>0</v>
      </c>
      <c r="K593" s="50">
        <f t="shared" si="223"/>
        <v>0</v>
      </c>
      <c r="L593" s="50" t="e">
        <f t="shared" si="224"/>
        <v>#DIV/0!</v>
      </c>
      <c r="M593" s="59" t="e">
        <f t="shared" si="225"/>
        <v>#DIV/0!</v>
      </c>
      <c r="N593" s="59" t="e">
        <f t="shared" si="226"/>
        <v>#DIV/0!</v>
      </c>
      <c r="O593" s="480">
        <f>SUMIF(C$2:C593,C593,D$2:D593)</f>
        <v>140</v>
      </c>
      <c r="P593" s="42">
        <f>SUMIF(C$2:C593,C593,F$2:F593)</f>
        <v>17.011805555555558</v>
      </c>
      <c r="Q593" s="46">
        <f t="shared" si="227"/>
        <v>0.12151289682539684</v>
      </c>
      <c r="R593" s="45">
        <f t="shared" si="228"/>
        <v>2</v>
      </c>
      <c r="S593" s="45">
        <f t="shared" si="229"/>
        <v>54</v>
      </c>
      <c r="T593" s="480">
        <f>SUM(D$2:D593)</f>
        <v>1165</v>
      </c>
      <c r="U593" s="47">
        <f>SUMIF(C$2:C593,C593,E$2:E593)</f>
        <v>496255.22000000003</v>
      </c>
      <c r="V593" s="47">
        <f>SUM(E$2:E593)</f>
        <v>4135631.2860000012</v>
      </c>
      <c r="W593" s="52">
        <f>SUM(F$2:F593)</f>
        <v>40857.731944444473</v>
      </c>
      <c r="X593" s="52">
        <f t="shared" si="230"/>
        <v>35.071014544587527</v>
      </c>
      <c r="Y593" s="45">
        <f t="shared" si="231"/>
        <v>1</v>
      </c>
      <c r="Z593" s="45">
        <f t="shared" si="232"/>
        <v>42</v>
      </c>
      <c r="AA593" s="47">
        <f>SUMIF('Rake Load'!C:C,Summary!B593,'Rake Load'!CA:CA)</f>
        <v>0</v>
      </c>
      <c r="AB593" s="47">
        <f>SUMIF(C$2:C593,C593,AA$2:AA593)</f>
        <v>48.49583333333333</v>
      </c>
      <c r="AC593" s="47">
        <f>SUM(AA$2:AA593)</f>
        <v>414.86111111113433</v>
      </c>
      <c r="AD593" s="52" t="e">
        <f t="shared" si="233"/>
        <v>#DIV/0!</v>
      </c>
      <c r="AE593" s="52">
        <f t="shared" si="234"/>
        <v>0.34639880952380953</v>
      </c>
      <c r="AF593" s="52">
        <f t="shared" si="235"/>
        <v>0.35610395803530842</v>
      </c>
      <c r="AG593" s="47">
        <f>SUMIF(Unloader!B:B,Summary!B593,Unloader!M:M)</f>
        <v>0</v>
      </c>
      <c r="AH593" s="47">
        <f>SUMIF(C$2:C593,C593,AG$2:AG593)</f>
        <v>492659</v>
      </c>
      <c r="AI593" s="47">
        <f>SUM(AG$2:AG593)</f>
        <v>5010888</v>
      </c>
      <c r="AJ593" s="49">
        <f>SUMIF(Unloader!B:B,Summary!B593,Unloader!W:W)</f>
        <v>0</v>
      </c>
      <c r="AK593" s="49">
        <f>SUMIF(Unloader!B:B,Summary!B593,Unloader!AD:AD)+SUMIF(Unloader!B:B,Summary!B593,Unloader!BR:BR)+SUMIF(Unloader!B:B,Summary!B593,Unloader!BN:BN)</f>
        <v>0</v>
      </c>
      <c r="AL593" s="49">
        <f>SUMIF(C$2:C593,C593,AJ$2:AJ593)</f>
        <v>12.798611111111112</v>
      </c>
      <c r="AM593" s="49">
        <f>SUMIF(C$2:C593,C593,AK$2:AK593)</f>
        <v>0.46805555555555556</v>
      </c>
      <c r="AN593" s="37">
        <f t="shared" si="236"/>
        <v>1664.7634602387923</v>
      </c>
      <c r="AO593" s="37">
        <f>SUM(AJ$2:AJ593)</f>
        <v>155.96458333333337</v>
      </c>
      <c r="AP593" s="37">
        <f>SUM(AK$2:AK593)</f>
        <v>13.888194444444437</v>
      </c>
      <c r="AQ593" s="37">
        <f t="shared" si="237"/>
        <v>1469.5404467471526</v>
      </c>
    </row>
    <row r="594" spans="1:43">
      <c r="A594" s="166">
        <f t="shared" si="239"/>
        <v>593</v>
      </c>
      <c r="B594" s="478">
        <f t="shared" si="239"/>
        <v>41226</v>
      </c>
      <c r="C594" s="42">
        <f t="shared" si="219"/>
        <v>11</v>
      </c>
      <c r="D594" s="170">
        <f>COUNTIF('Rake Load'!C:C,Summary!B594)</f>
        <v>0</v>
      </c>
      <c r="E594" s="170">
        <f>SUMIF('Rake Load'!C:C,B594,'Rake Load'!K:K)</f>
        <v>0</v>
      </c>
      <c r="F594" s="44">
        <f>SUMIF('Rake Load'!C:C,B594,'Rake Load'!AZ:AZ)</f>
        <v>0</v>
      </c>
      <c r="G594" s="44" t="e">
        <f t="shared" si="220"/>
        <v>#DIV/0!</v>
      </c>
      <c r="H594" s="45" t="e">
        <f t="shared" si="221"/>
        <v>#DIV/0!</v>
      </c>
      <c r="I594" s="45" t="e">
        <f t="shared" si="222"/>
        <v>#DIV/0!</v>
      </c>
      <c r="J594" s="44">
        <f>SUMIF('Rake Load'!C:C,B594,'Rake Load'!DK:DK)</f>
        <v>0</v>
      </c>
      <c r="K594" s="50">
        <f t="shared" si="223"/>
        <v>0</v>
      </c>
      <c r="L594" s="50" t="e">
        <f t="shared" si="224"/>
        <v>#DIV/0!</v>
      </c>
      <c r="M594" s="59" t="e">
        <f t="shared" si="225"/>
        <v>#DIV/0!</v>
      </c>
      <c r="N594" s="59" t="e">
        <f t="shared" si="226"/>
        <v>#DIV/0!</v>
      </c>
      <c r="O594" s="480">
        <f>SUMIF(C$2:C594,C594,D$2:D594)</f>
        <v>140</v>
      </c>
      <c r="P594" s="42">
        <f>SUMIF(C$2:C594,C594,F$2:F594)</f>
        <v>17.011805555555558</v>
      </c>
      <c r="Q594" s="46">
        <f t="shared" si="227"/>
        <v>0.12151289682539684</v>
      </c>
      <c r="R594" s="45">
        <f t="shared" si="228"/>
        <v>2</v>
      </c>
      <c r="S594" s="45">
        <f t="shared" si="229"/>
        <v>54</v>
      </c>
      <c r="T594" s="480">
        <f>SUM(D$2:D594)</f>
        <v>1165</v>
      </c>
      <c r="U594" s="47">
        <f>SUMIF(C$2:C594,C594,E$2:E594)</f>
        <v>496255.22000000003</v>
      </c>
      <c r="V594" s="47">
        <f>SUM(E$2:E594)</f>
        <v>4135631.2860000012</v>
      </c>
      <c r="W594" s="52">
        <f>SUM(F$2:F594)</f>
        <v>40857.731944444473</v>
      </c>
      <c r="X594" s="52">
        <f t="shared" si="230"/>
        <v>35.071014544587527</v>
      </c>
      <c r="Y594" s="45">
        <f t="shared" si="231"/>
        <v>1</v>
      </c>
      <c r="Z594" s="45">
        <f t="shared" si="232"/>
        <v>42</v>
      </c>
      <c r="AA594" s="47">
        <f>SUMIF('Rake Load'!C:C,Summary!B594,'Rake Load'!CA:CA)</f>
        <v>0</v>
      </c>
      <c r="AB594" s="47">
        <f>SUMIF(C$2:C594,C594,AA$2:AA594)</f>
        <v>48.49583333333333</v>
      </c>
      <c r="AC594" s="47">
        <f>SUM(AA$2:AA594)</f>
        <v>414.86111111113433</v>
      </c>
      <c r="AD594" s="52" t="e">
        <f t="shared" si="233"/>
        <v>#DIV/0!</v>
      </c>
      <c r="AE594" s="52">
        <f t="shared" si="234"/>
        <v>0.34639880952380953</v>
      </c>
      <c r="AF594" s="52">
        <f t="shared" si="235"/>
        <v>0.35610395803530842</v>
      </c>
      <c r="AG594" s="47">
        <f>SUMIF(Unloader!B:B,Summary!B594,Unloader!M:M)</f>
        <v>0</v>
      </c>
      <c r="AH594" s="47">
        <f>SUMIF(C$2:C594,C594,AG$2:AG594)</f>
        <v>492659</v>
      </c>
      <c r="AI594" s="47">
        <f>SUM(AG$2:AG594)</f>
        <v>5010888</v>
      </c>
      <c r="AJ594" s="49">
        <f>SUMIF(Unloader!B:B,Summary!B594,Unloader!W:W)</f>
        <v>0</v>
      </c>
      <c r="AK594" s="49">
        <f>SUMIF(Unloader!B:B,Summary!B594,Unloader!AD:AD)+SUMIF(Unloader!B:B,Summary!B594,Unloader!BR:BR)+SUMIF(Unloader!B:B,Summary!B594,Unloader!BN:BN)</f>
        <v>0</v>
      </c>
      <c r="AL594" s="49">
        <f>SUMIF(C$2:C594,C594,AJ$2:AJ594)</f>
        <v>12.798611111111112</v>
      </c>
      <c r="AM594" s="49">
        <f>SUMIF(C$2:C594,C594,AK$2:AK594)</f>
        <v>0.46805555555555556</v>
      </c>
      <c r="AN594" s="37">
        <f t="shared" si="236"/>
        <v>1664.7634602387923</v>
      </c>
      <c r="AO594" s="37">
        <f>SUM(AJ$2:AJ594)</f>
        <v>155.96458333333337</v>
      </c>
      <c r="AP594" s="37">
        <f>SUM(AK$2:AK594)</f>
        <v>13.888194444444437</v>
      </c>
      <c r="AQ594" s="37">
        <f t="shared" si="237"/>
        <v>1469.5404467471526</v>
      </c>
    </row>
    <row r="595" spans="1:43">
      <c r="A595" s="166">
        <f t="shared" si="239"/>
        <v>594</v>
      </c>
      <c r="B595" s="478">
        <f t="shared" si="239"/>
        <v>41227</v>
      </c>
      <c r="C595" s="42">
        <f t="shared" si="219"/>
        <v>11</v>
      </c>
      <c r="D595" s="170">
        <f>COUNTIF('Rake Load'!C:C,Summary!B595)</f>
        <v>0</v>
      </c>
      <c r="E595" s="170">
        <f>SUMIF('Rake Load'!C:C,B595,'Rake Load'!K:K)</f>
        <v>0</v>
      </c>
      <c r="F595" s="44">
        <f>SUMIF('Rake Load'!C:C,B595,'Rake Load'!AZ:AZ)</f>
        <v>0</v>
      </c>
      <c r="G595" s="44" t="e">
        <f t="shared" si="220"/>
        <v>#DIV/0!</v>
      </c>
      <c r="H595" s="45" t="e">
        <f t="shared" si="221"/>
        <v>#DIV/0!</v>
      </c>
      <c r="I595" s="45" t="e">
        <f t="shared" si="222"/>
        <v>#DIV/0!</v>
      </c>
      <c r="J595" s="44">
        <f>SUMIF('Rake Load'!C:C,B595,'Rake Load'!DK:DK)</f>
        <v>0</v>
      </c>
      <c r="K595" s="50">
        <f t="shared" si="223"/>
        <v>0</v>
      </c>
      <c r="L595" s="50" t="e">
        <f t="shared" si="224"/>
        <v>#DIV/0!</v>
      </c>
      <c r="M595" s="59" t="e">
        <f t="shared" si="225"/>
        <v>#DIV/0!</v>
      </c>
      <c r="N595" s="59" t="e">
        <f t="shared" si="226"/>
        <v>#DIV/0!</v>
      </c>
      <c r="O595" s="480">
        <f>SUMIF(C$2:C595,C595,D$2:D595)</f>
        <v>140</v>
      </c>
      <c r="P595" s="42">
        <f>SUMIF(C$2:C595,C595,F$2:F595)</f>
        <v>17.011805555555558</v>
      </c>
      <c r="Q595" s="46">
        <f t="shared" si="227"/>
        <v>0.12151289682539684</v>
      </c>
      <c r="R595" s="45">
        <f t="shared" si="228"/>
        <v>2</v>
      </c>
      <c r="S595" s="45">
        <f t="shared" si="229"/>
        <v>54</v>
      </c>
      <c r="T595" s="480">
        <f>SUM(D$2:D595)</f>
        <v>1165</v>
      </c>
      <c r="U595" s="47">
        <f>SUMIF(C$2:C595,C595,E$2:E595)</f>
        <v>496255.22000000003</v>
      </c>
      <c r="V595" s="47">
        <f>SUM(E$2:E595)</f>
        <v>4135631.2860000012</v>
      </c>
      <c r="W595" s="52">
        <f>SUM(F$2:F595)</f>
        <v>40857.731944444473</v>
      </c>
      <c r="X595" s="52">
        <f t="shared" si="230"/>
        <v>35.071014544587527</v>
      </c>
      <c r="Y595" s="45">
        <f t="shared" si="231"/>
        <v>1</v>
      </c>
      <c r="Z595" s="45">
        <f t="shared" si="232"/>
        <v>42</v>
      </c>
      <c r="AA595" s="47">
        <f>SUMIF('Rake Load'!C:C,Summary!B595,'Rake Load'!CA:CA)</f>
        <v>0</v>
      </c>
      <c r="AB595" s="47">
        <f>SUMIF(C$2:C595,C595,AA$2:AA595)</f>
        <v>48.49583333333333</v>
      </c>
      <c r="AC595" s="47">
        <f>SUM(AA$2:AA595)</f>
        <v>414.86111111113433</v>
      </c>
      <c r="AD595" s="52" t="e">
        <f t="shared" si="233"/>
        <v>#DIV/0!</v>
      </c>
      <c r="AE595" s="52">
        <f t="shared" si="234"/>
        <v>0.34639880952380953</v>
      </c>
      <c r="AF595" s="52">
        <f t="shared" si="235"/>
        <v>0.35610395803530842</v>
      </c>
      <c r="AG595" s="47">
        <f>SUMIF(Unloader!B:B,Summary!B595,Unloader!M:M)</f>
        <v>0</v>
      </c>
      <c r="AH595" s="47">
        <f>SUMIF(C$2:C595,C595,AG$2:AG595)</f>
        <v>492659</v>
      </c>
      <c r="AI595" s="47">
        <f>SUM(AG$2:AG595)</f>
        <v>5010888</v>
      </c>
      <c r="AJ595" s="49">
        <f>SUMIF(Unloader!B:B,Summary!B595,Unloader!W:W)</f>
        <v>0</v>
      </c>
      <c r="AK595" s="49">
        <f>SUMIF(Unloader!B:B,Summary!B595,Unloader!AD:AD)+SUMIF(Unloader!B:B,Summary!B595,Unloader!BR:BR)+SUMIF(Unloader!B:B,Summary!B595,Unloader!BN:BN)</f>
        <v>0</v>
      </c>
      <c r="AL595" s="49">
        <f>SUMIF(C$2:C595,C595,AJ$2:AJ595)</f>
        <v>12.798611111111112</v>
      </c>
      <c r="AM595" s="49">
        <f>SUMIF(C$2:C595,C595,AK$2:AK595)</f>
        <v>0.46805555555555556</v>
      </c>
      <c r="AN595" s="37">
        <f t="shared" si="236"/>
        <v>1664.7634602387923</v>
      </c>
      <c r="AO595" s="37">
        <f>SUM(AJ$2:AJ595)</f>
        <v>155.96458333333337</v>
      </c>
      <c r="AP595" s="37">
        <f>SUM(AK$2:AK595)</f>
        <v>13.888194444444437</v>
      </c>
      <c r="AQ595" s="37">
        <f t="shared" si="237"/>
        <v>1469.5404467471526</v>
      </c>
    </row>
    <row r="596" spans="1:43">
      <c r="A596" s="166">
        <f t="shared" si="239"/>
        <v>595</v>
      </c>
      <c r="B596" s="478">
        <f t="shared" si="239"/>
        <v>41228</v>
      </c>
      <c r="C596" s="42">
        <f t="shared" si="219"/>
        <v>11</v>
      </c>
      <c r="D596" s="170">
        <f>COUNTIF('Rake Load'!C:C,Summary!B596)</f>
        <v>0</v>
      </c>
      <c r="E596" s="170">
        <f>SUMIF('Rake Load'!C:C,B596,'Rake Load'!K:K)</f>
        <v>0</v>
      </c>
      <c r="F596" s="44">
        <f>SUMIF('Rake Load'!C:C,B596,'Rake Load'!AZ:AZ)</f>
        <v>0</v>
      </c>
      <c r="G596" s="44" t="e">
        <f t="shared" si="220"/>
        <v>#DIV/0!</v>
      </c>
      <c r="H596" s="45" t="e">
        <f t="shared" si="221"/>
        <v>#DIV/0!</v>
      </c>
      <c r="I596" s="45" t="e">
        <f t="shared" si="222"/>
        <v>#DIV/0!</v>
      </c>
      <c r="J596" s="44">
        <f>SUMIF('Rake Load'!C:C,B596,'Rake Load'!DK:DK)</f>
        <v>0</v>
      </c>
      <c r="K596" s="50">
        <f t="shared" si="223"/>
        <v>0</v>
      </c>
      <c r="L596" s="50" t="e">
        <f t="shared" si="224"/>
        <v>#DIV/0!</v>
      </c>
      <c r="M596" s="59" t="e">
        <f t="shared" si="225"/>
        <v>#DIV/0!</v>
      </c>
      <c r="N596" s="59" t="e">
        <f t="shared" si="226"/>
        <v>#DIV/0!</v>
      </c>
      <c r="O596" s="480">
        <f>SUMIF(C$2:C596,C596,D$2:D596)</f>
        <v>140</v>
      </c>
      <c r="P596" s="42">
        <f>SUMIF(C$2:C596,C596,F$2:F596)</f>
        <v>17.011805555555558</v>
      </c>
      <c r="Q596" s="46">
        <f t="shared" si="227"/>
        <v>0.12151289682539684</v>
      </c>
      <c r="R596" s="45">
        <f t="shared" si="228"/>
        <v>2</v>
      </c>
      <c r="S596" s="45">
        <f t="shared" si="229"/>
        <v>54</v>
      </c>
      <c r="T596" s="480">
        <f>SUM(D$2:D596)</f>
        <v>1165</v>
      </c>
      <c r="U596" s="47">
        <f>SUMIF(C$2:C596,C596,E$2:E596)</f>
        <v>496255.22000000003</v>
      </c>
      <c r="V596" s="47">
        <f>SUM(E$2:E596)</f>
        <v>4135631.2860000012</v>
      </c>
      <c r="W596" s="52">
        <f>SUM(F$2:F596)</f>
        <v>40857.731944444473</v>
      </c>
      <c r="X596" s="52">
        <f t="shared" si="230"/>
        <v>35.071014544587527</v>
      </c>
      <c r="Y596" s="45">
        <f t="shared" si="231"/>
        <v>1</v>
      </c>
      <c r="Z596" s="45">
        <f t="shared" si="232"/>
        <v>42</v>
      </c>
      <c r="AA596" s="47">
        <f>SUMIF('Rake Load'!C:C,Summary!B596,'Rake Load'!CA:CA)</f>
        <v>0</v>
      </c>
      <c r="AB596" s="47">
        <f>SUMIF(C$2:C596,C596,AA$2:AA596)</f>
        <v>48.49583333333333</v>
      </c>
      <c r="AC596" s="47">
        <f>SUM(AA$2:AA596)</f>
        <v>414.86111111113433</v>
      </c>
      <c r="AD596" s="52" t="e">
        <f t="shared" si="233"/>
        <v>#DIV/0!</v>
      </c>
      <c r="AE596" s="52">
        <f t="shared" si="234"/>
        <v>0.34639880952380953</v>
      </c>
      <c r="AF596" s="52">
        <f t="shared" si="235"/>
        <v>0.35610395803530842</v>
      </c>
      <c r="AG596" s="47">
        <f>SUMIF(Unloader!B:B,Summary!B596,Unloader!M:M)</f>
        <v>0</v>
      </c>
      <c r="AH596" s="47">
        <f>SUMIF(C$2:C596,C596,AG$2:AG596)</f>
        <v>492659</v>
      </c>
      <c r="AI596" s="47">
        <f>SUM(AG$2:AG596)</f>
        <v>5010888</v>
      </c>
      <c r="AJ596" s="49">
        <f>SUMIF(Unloader!B:B,Summary!B596,Unloader!W:W)</f>
        <v>0</v>
      </c>
      <c r="AK596" s="49">
        <f>SUMIF(Unloader!B:B,Summary!B596,Unloader!AD:AD)+SUMIF(Unloader!B:B,Summary!B596,Unloader!BR:BR)+SUMIF(Unloader!B:B,Summary!B596,Unloader!BN:BN)</f>
        <v>0</v>
      </c>
      <c r="AL596" s="49">
        <f>SUMIF(C$2:C596,C596,AJ$2:AJ596)</f>
        <v>12.798611111111112</v>
      </c>
      <c r="AM596" s="49">
        <f>SUMIF(C$2:C596,C596,AK$2:AK596)</f>
        <v>0.46805555555555556</v>
      </c>
      <c r="AN596" s="37">
        <f t="shared" si="236"/>
        <v>1664.7634602387923</v>
      </c>
      <c r="AO596" s="37">
        <f>SUM(AJ$2:AJ596)</f>
        <v>155.96458333333337</v>
      </c>
      <c r="AP596" s="37">
        <f>SUM(AK$2:AK596)</f>
        <v>13.888194444444437</v>
      </c>
      <c r="AQ596" s="37">
        <f t="shared" si="237"/>
        <v>1469.5404467471526</v>
      </c>
    </row>
    <row r="597" spans="1:43">
      <c r="A597" s="166">
        <f t="shared" si="239"/>
        <v>596</v>
      </c>
      <c r="B597" s="478">
        <f t="shared" si="239"/>
        <v>41229</v>
      </c>
      <c r="C597" s="42">
        <f t="shared" si="219"/>
        <v>11</v>
      </c>
      <c r="D597" s="170">
        <f>COUNTIF('Rake Load'!C:C,Summary!B597)</f>
        <v>0</v>
      </c>
      <c r="E597" s="170">
        <f>SUMIF('Rake Load'!C:C,B597,'Rake Load'!K:K)</f>
        <v>0</v>
      </c>
      <c r="F597" s="44">
        <f>SUMIF('Rake Load'!C:C,B597,'Rake Load'!AZ:AZ)</f>
        <v>0</v>
      </c>
      <c r="G597" s="44" t="e">
        <f t="shared" si="220"/>
        <v>#DIV/0!</v>
      </c>
      <c r="H597" s="45" t="e">
        <f t="shared" si="221"/>
        <v>#DIV/0!</v>
      </c>
      <c r="I597" s="45" t="e">
        <f t="shared" si="222"/>
        <v>#DIV/0!</v>
      </c>
      <c r="J597" s="44">
        <f>SUMIF('Rake Load'!C:C,B597,'Rake Load'!DK:DK)</f>
        <v>0</v>
      </c>
      <c r="K597" s="50">
        <f t="shared" si="223"/>
        <v>0</v>
      </c>
      <c r="L597" s="50" t="e">
        <f t="shared" si="224"/>
        <v>#DIV/0!</v>
      </c>
      <c r="M597" s="59" t="e">
        <f t="shared" si="225"/>
        <v>#DIV/0!</v>
      </c>
      <c r="N597" s="59" t="e">
        <f t="shared" si="226"/>
        <v>#DIV/0!</v>
      </c>
      <c r="O597" s="480">
        <f>SUMIF(C$2:C597,C597,D$2:D597)</f>
        <v>140</v>
      </c>
      <c r="P597" s="42">
        <f>SUMIF(C$2:C597,C597,F$2:F597)</f>
        <v>17.011805555555558</v>
      </c>
      <c r="Q597" s="46">
        <f t="shared" si="227"/>
        <v>0.12151289682539684</v>
      </c>
      <c r="R597" s="45">
        <f t="shared" si="228"/>
        <v>2</v>
      </c>
      <c r="S597" s="45">
        <f t="shared" si="229"/>
        <v>54</v>
      </c>
      <c r="T597" s="480">
        <f>SUM(D$2:D597)</f>
        <v>1165</v>
      </c>
      <c r="U597" s="47">
        <f>SUMIF(C$2:C597,C597,E$2:E597)</f>
        <v>496255.22000000003</v>
      </c>
      <c r="V597" s="47">
        <f>SUM(E$2:E597)</f>
        <v>4135631.2860000012</v>
      </c>
      <c r="W597" s="52">
        <f>SUM(F$2:F597)</f>
        <v>40857.731944444473</v>
      </c>
      <c r="X597" s="52">
        <f t="shared" si="230"/>
        <v>35.071014544587527</v>
      </c>
      <c r="Y597" s="45">
        <f t="shared" si="231"/>
        <v>1</v>
      </c>
      <c r="Z597" s="45">
        <f t="shared" si="232"/>
        <v>42</v>
      </c>
      <c r="AA597" s="47">
        <f>SUMIF('Rake Load'!C:C,Summary!B597,'Rake Load'!CA:CA)</f>
        <v>0</v>
      </c>
      <c r="AB597" s="47">
        <f>SUMIF(C$2:C597,C597,AA$2:AA597)</f>
        <v>48.49583333333333</v>
      </c>
      <c r="AC597" s="47">
        <f>SUM(AA$2:AA597)</f>
        <v>414.86111111113433</v>
      </c>
      <c r="AD597" s="52" t="e">
        <f t="shared" si="233"/>
        <v>#DIV/0!</v>
      </c>
      <c r="AE597" s="52">
        <f t="shared" si="234"/>
        <v>0.34639880952380953</v>
      </c>
      <c r="AF597" s="52">
        <f t="shared" si="235"/>
        <v>0.35610395803530842</v>
      </c>
      <c r="AG597" s="47">
        <f>SUMIF(Unloader!B:B,Summary!B597,Unloader!M:M)</f>
        <v>0</v>
      </c>
      <c r="AH597" s="47">
        <f>SUMIF(C$2:C597,C597,AG$2:AG597)</f>
        <v>492659</v>
      </c>
      <c r="AI597" s="47">
        <f>SUM(AG$2:AG597)</f>
        <v>5010888</v>
      </c>
      <c r="AJ597" s="49">
        <f>SUMIF(Unloader!B:B,Summary!B597,Unloader!W:W)</f>
        <v>0</v>
      </c>
      <c r="AK597" s="49">
        <f>SUMIF(Unloader!B:B,Summary!B597,Unloader!AD:AD)+SUMIF(Unloader!B:B,Summary!B597,Unloader!BR:BR)+SUMIF(Unloader!B:B,Summary!B597,Unloader!BN:BN)</f>
        <v>0</v>
      </c>
      <c r="AL597" s="49">
        <f>SUMIF(C$2:C597,C597,AJ$2:AJ597)</f>
        <v>12.798611111111112</v>
      </c>
      <c r="AM597" s="49">
        <f>SUMIF(C$2:C597,C597,AK$2:AK597)</f>
        <v>0.46805555555555556</v>
      </c>
      <c r="AN597" s="37">
        <f t="shared" si="236"/>
        <v>1664.7634602387923</v>
      </c>
      <c r="AO597" s="37">
        <f>SUM(AJ$2:AJ597)</f>
        <v>155.96458333333337</v>
      </c>
      <c r="AP597" s="37">
        <f>SUM(AK$2:AK597)</f>
        <v>13.888194444444437</v>
      </c>
      <c r="AQ597" s="37">
        <f t="shared" si="237"/>
        <v>1469.5404467471526</v>
      </c>
    </row>
    <row r="598" spans="1:43">
      <c r="A598" s="166">
        <f t="shared" si="239"/>
        <v>597</v>
      </c>
      <c r="B598" s="478">
        <f t="shared" si="239"/>
        <v>41230</v>
      </c>
      <c r="C598" s="42">
        <f t="shared" si="219"/>
        <v>11</v>
      </c>
      <c r="D598" s="170">
        <f>COUNTIF('Rake Load'!C:C,Summary!B598)</f>
        <v>0</v>
      </c>
      <c r="E598" s="170">
        <f>SUMIF('Rake Load'!C:C,B598,'Rake Load'!K:K)</f>
        <v>0</v>
      </c>
      <c r="F598" s="44">
        <f>SUMIF('Rake Load'!C:C,B598,'Rake Load'!AZ:AZ)</f>
        <v>0</v>
      </c>
      <c r="G598" s="44" t="e">
        <f t="shared" si="220"/>
        <v>#DIV/0!</v>
      </c>
      <c r="H598" s="45" t="e">
        <f t="shared" si="221"/>
        <v>#DIV/0!</v>
      </c>
      <c r="I598" s="45" t="e">
        <f t="shared" si="222"/>
        <v>#DIV/0!</v>
      </c>
      <c r="J598" s="44">
        <f>SUMIF('Rake Load'!C:C,B598,'Rake Load'!DK:DK)</f>
        <v>0</v>
      </c>
      <c r="K598" s="50">
        <f t="shared" si="223"/>
        <v>0</v>
      </c>
      <c r="L598" s="50" t="e">
        <f t="shared" si="224"/>
        <v>#DIV/0!</v>
      </c>
      <c r="M598" s="59" t="e">
        <f t="shared" si="225"/>
        <v>#DIV/0!</v>
      </c>
      <c r="N598" s="59" t="e">
        <f t="shared" si="226"/>
        <v>#DIV/0!</v>
      </c>
      <c r="O598" s="480">
        <f>SUMIF(C$2:C598,C598,D$2:D598)</f>
        <v>140</v>
      </c>
      <c r="P598" s="42">
        <f>SUMIF(C$2:C598,C598,F$2:F598)</f>
        <v>17.011805555555558</v>
      </c>
      <c r="Q598" s="46">
        <f t="shared" si="227"/>
        <v>0.12151289682539684</v>
      </c>
      <c r="R598" s="45">
        <f t="shared" si="228"/>
        <v>2</v>
      </c>
      <c r="S598" s="45">
        <f t="shared" si="229"/>
        <v>54</v>
      </c>
      <c r="T598" s="480">
        <f>SUM(D$2:D598)</f>
        <v>1165</v>
      </c>
      <c r="U598" s="47">
        <f>SUMIF(C$2:C598,C598,E$2:E598)</f>
        <v>496255.22000000003</v>
      </c>
      <c r="V598" s="47">
        <f>SUM(E$2:E598)</f>
        <v>4135631.2860000012</v>
      </c>
      <c r="W598" s="52">
        <f>SUM(F$2:F598)</f>
        <v>40857.731944444473</v>
      </c>
      <c r="X598" s="52">
        <f t="shared" si="230"/>
        <v>35.071014544587527</v>
      </c>
      <c r="Y598" s="45">
        <f t="shared" si="231"/>
        <v>1</v>
      </c>
      <c r="Z598" s="45">
        <f t="shared" si="232"/>
        <v>42</v>
      </c>
      <c r="AA598" s="47">
        <f>SUMIF('Rake Load'!C:C,Summary!B598,'Rake Load'!CA:CA)</f>
        <v>0</v>
      </c>
      <c r="AB598" s="47">
        <f>SUMIF(C$2:C598,C598,AA$2:AA598)</f>
        <v>48.49583333333333</v>
      </c>
      <c r="AC598" s="47">
        <f>SUM(AA$2:AA598)</f>
        <v>414.86111111113433</v>
      </c>
      <c r="AD598" s="52" t="e">
        <f t="shared" si="233"/>
        <v>#DIV/0!</v>
      </c>
      <c r="AE598" s="52">
        <f t="shared" si="234"/>
        <v>0.34639880952380953</v>
      </c>
      <c r="AF598" s="52">
        <f t="shared" si="235"/>
        <v>0.35610395803530842</v>
      </c>
      <c r="AG598" s="47">
        <f>SUMIF(Unloader!B:B,Summary!B598,Unloader!M:M)</f>
        <v>0</v>
      </c>
      <c r="AH598" s="47">
        <f>SUMIF(C$2:C598,C598,AG$2:AG598)</f>
        <v>492659</v>
      </c>
      <c r="AI598" s="47">
        <f>SUM(AG$2:AG598)</f>
        <v>5010888</v>
      </c>
      <c r="AJ598" s="49">
        <f>SUMIF(Unloader!B:B,Summary!B598,Unloader!W:W)</f>
        <v>0</v>
      </c>
      <c r="AK598" s="49">
        <f>SUMIF(Unloader!B:B,Summary!B598,Unloader!AD:AD)+SUMIF(Unloader!B:B,Summary!B598,Unloader!BR:BR)+SUMIF(Unloader!B:B,Summary!B598,Unloader!BN:BN)</f>
        <v>0</v>
      </c>
      <c r="AL598" s="49">
        <f>SUMIF(C$2:C598,C598,AJ$2:AJ598)</f>
        <v>12.798611111111112</v>
      </c>
      <c r="AM598" s="49">
        <f>SUMIF(C$2:C598,C598,AK$2:AK598)</f>
        <v>0.46805555555555556</v>
      </c>
      <c r="AN598" s="37">
        <f t="shared" si="236"/>
        <v>1664.7634602387923</v>
      </c>
      <c r="AO598" s="37">
        <f>SUM(AJ$2:AJ598)</f>
        <v>155.96458333333337</v>
      </c>
      <c r="AP598" s="37">
        <f>SUM(AK$2:AK598)</f>
        <v>13.888194444444437</v>
      </c>
      <c r="AQ598" s="37">
        <f t="shared" si="237"/>
        <v>1469.5404467471526</v>
      </c>
    </row>
    <row r="599" spans="1:43">
      <c r="A599" s="166">
        <f t="shared" si="239"/>
        <v>598</v>
      </c>
      <c r="B599" s="478">
        <f t="shared" si="239"/>
        <v>41231</v>
      </c>
      <c r="C599" s="42">
        <f t="shared" si="219"/>
        <v>11</v>
      </c>
      <c r="D599" s="170">
        <f>COUNTIF('Rake Load'!C:C,Summary!B599)</f>
        <v>0</v>
      </c>
      <c r="E599" s="170">
        <f>SUMIF('Rake Load'!C:C,B599,'Rake Load'!K:K)</f>
        <v>0</v>
      </c>
      <c r="F599" s="44">
        <f>SUMIF('Rake Load'!C:C,B599,'Rake Load'!AZ:AZ)</f>
        <v>0</v>
      </c>
      <c r="G599" s="44" t="e">
        <f t="shared" si="220"/>
        <v>#DIV/0!</v>
      </c>
      <c r="H599" s="45" t="e">
        <f t="shared" si="221"/>
        <v>#DIV/0!</v>
      </c>
      <c r="I599" s="45" t="e">
        <f t="shared" si="222"/>
        <v>#DIV/0!</v>
      </c>
      <c r="J599" s="44">
        <f>SUMIF('Rake Load'!C:C,B599,'Rake Load'!DK:DK)</f>
        <v>0</v>
      </c>
      <c r="K599" s="50">
        <f t="shared" si="223"/>
        <v>0</v>
      </c>
      <c r="L599" s="50" t="e">
        <f t="shared" si="224"/>
        <v>#DIV/0!</v>
      </c>
      <c r="M599" s="59" t="e">
        <f t="shared" si="225"/>
        <v>#DIV/0!</v>
      </c>
      <c r="N599" s="59" t="e">
        <f t="shared" si="226"/>
        <v>#DIV/0!</v>
      </c>
      <c r="O599" s="480">
        <f>SUMIF(C$2:C599,C599,D$2:D599)</f>
        <v>140</v>
      </c>
      <c r="P599" s="42">
        <f>SUMIF(C$2:C599,C599,F$2:F599)</f>
        <v>17.011805555555558</v>
      </c>
      <c r="Q599" s="46">
        <f t="shared" si="227"/>
        <v>0.12151289682539684</v>
      </c>
      <c r="R599" s="45">
        <f t="shared" si="228"/>
        <v>2</v>
      </c>
      <c r="S599" s="45">
        <f t="shared" si="229"/>
        <v>54</v>
      </c>
      <c r="T599" s="480">
        <f>SUM(D$2:D599)</f>
        <v>1165</v>
      </c>
      <c r="U599" s="47">
        <f>SUMIF(C$2:C599,C599,E$2:E599)</f>
        <v>496255.22000000003</v>
      </c>
      <c r="V599" s="47">
        <f>SUM(E$2:E599)</f>
        <v>4135631.2860000012</v>
      </c>
      <c r="W599" s="52">
        <f>SUM(F$2:F599)</f>
        <v>40857.731944444473</v>
      </c>
      <c r="X599" s="52">
        <f t="shared" si="230"/>
        <v>35.071014544587527</v>
      </c>
      <c r="Y599" s="45">
        <f t="shared" si="231"/>
        <v>1</v>
      </c>
      <c r="Z599" s="45">
        <f t="shared" si="232"/>
        <v>42</v>
      </c>
      <c r="AA599" s="47">
        <f>SUMIF('Rake Load'!C:C,Summary!B599,'Rake Load'!CA:CA)</f>
        <v>0</v>
      </c>
      <c r="AB599" s="47">
        <f>SUMIF(C$2:C599,C599,AA$2:AA599)</f>
        <v>48.49583333333333</v>
      </c>
      <c r="AC599" s="47">
        <f>SUM(AA$2:AA599)</f>
        <v>414.86111111113433</v>
      </c>
      <c r="AD599" s="52" t="e">
        <f t="shared" si="233"/>
        <v>#DIV/0!</v>
      </c>
      <c r="AE599" s="52">
        <f t="shared" si="234"/>
        <v>0.34639880952380953</v>
      </c>
      <c r="AF599" s="52">
        <f t="shared" si="235"/>
        <v>0.35610395803530842</v>
      </c>
      <c r="AG599" s="47">
        <f>SUMIF(Unloader!B:B,Summary!B599,Unloader!M:M)</f>
        <v>0</v>
      </c>
      <c r="AH599" s="47">
        <f>SUMIF(C$2:C599,C599,AG$2:AG599)</f>
        <v>492659</v>
      </c>
      <c r="AI599" s="47">
        <f>SUM(AG$2:AG599)</f>
        <v>5010888</v>
      </c>
      <c r="AJ599" s="49">
        <f>SUMIF(Unloader!B:B,Summary!B599,Unloader!W:W)</f>
        <v>0</v>
      </c>
      <c r="AK599" s="49">
        <f>SUMIF(Unloader!B:B,Summary!B599,Unloader!AD:AD)+SUMIF(Unloader!B:B,Summary!B599,Unloader!BR:BR)+SUMIF(Unloader!B:B,Summary!B599,Unloader!BN:BN)</f>
        <v>0</v>
      </c>
      <c r="AL599" s="49">
        <f>SUMIF(C$2:C599,C599,AJ$2:AJ599)</f>
        <v>12.798611111111112</v>
      </c>
      <c r="AM599" s="49">
        <f>SUMIF(C$2:C599,C599,AK$2:AK599)</f>
        <v>0.46805555555555556</v>
      </c>
      <c r="AN599" s="37">
        <f t="shared" si="236"/>
        <v>1664.7634602387923</v>
      </c>
      <c r="AO599" s="37">
        <f>SUM(AJ$2:AJ599)</f>
        <v>155.96458333333337</v>
      </c>
      <c r="AP599" s="37">
        <f>SUM(AK$2:AK599)</f>
        <v>13.888194444444437</v>
      </c>
      <c r="AQ599" s="37">
        <f t="shared" si="237"/>
        <v>1469.5404467471526</v>
      </c>
    </row>
    <row r="600" spans="1:43">
      <c r="A600" s="166">
        <f t="shared" ref="A600:B615" si="240">A599+1</f>
        <v>599</v>
      </c>
      <c r="B600" s="478">
        <f t="shared" si="240"/>
        <v>41232</v>
      </c>
      <c r="C600" s="42">
        <f t="shared" si="219"/>
        <v>11</v>
      </c>
      <c r="D600" s="170">
        <f>COUNTIF('Rake Load'!C:C,Summary!B600)</f>
        <v>0</v>
      </c>
      <c r="E600" s="170">
        <f>SUMIF('Rake Load'!C:C,B600,'Rake Load'!K:K)</f>
        <v>0</v>
      </c>
      <c r="F600" s="44">
        <f>SUMIF('Rake Load'!C:C,B600,'Rake Load'!AZ:AZ)</f>
        <v>0</v>
      </c>
      <c r="G600" s="44" t="e">
        <f t="shared" si="220"/>
        <v>#DIV/0!</v>
      </c>
      <c r="H600" s="45" t="e">
        <f t="shared" si="221"/>
        <v>#DIV/0!</v>
      </c>
      <c r="I600" s="45" t="e">
        <f t="shared" si="222"/>
        <v>#DIV/0!</v>
      </c>
      <c r="J600" s="44">
        <f>SUMIF('Rake Load'!C:C,B600,'Rake Load'!DK:DK)</f>
        <v>0</v>
      </c>
      <c r="K600" s="50">
        <f t="shared" si="223"/>
        <v>0</v>
      </c>
      <c r="L600" s="50" t="e">
        <f t="shared" si="224"/>
        <v>#DIV/0!</v>
      </c>
      <c r="M600" s="59" t="e">
        <f t="shared" si="225"/>
        <v>#DIV/0!</v>
      </c>
      <c r="N600" s="59" t="e">
        <f t="shared" si="226"/>
        <v>#DIV/0!</v>
      </c>
      <c r="O600" s="480">
        <f>SUMIF(C$2:C600,C600,D$2:D600)</f>
        <v>140</v>
      </c>
      <c r="P600" s="42">
        <f>SUMIF(C$2:C600,C600,F$2:F600)</f>
        <v>17.011805555555558</v>
      </c>
      <c r="Q600" s="46">
        <f t="shared" si="227"/>
        <v>0.12151289682539684</v>
      </c>
      <c r="R600" s="45">
        <f t="shared" si="228"/>
        <v>2</v>
      </c>
      <c r="S600" s="45">
        <f t="shared" si="229"/>
        <v>54</v>
      </c>
      <c r="T600" s="480">
        <f>SUM(D$2:D600)</f>
        <v>1165</v>
      </c>
      <c r="U600" s="47">
        <f>SUMIF(C$2:C600,C600,E$2:E600)</f>
        <v>496255.22000000003</v>
      </c>
      <c r="V600" s="47">
        <f>SUM(E$2:E600)</f>
        <v>4135631.2860000012</v>
      </c>
      <c r="W600" s="52">
        <f>SUM(F$2:F600)</f>
        <v>40857.731944444473</v>
      </c>
      <c r="X600" s="52">
        <f t="shared" si="230"/>
        <v>35.071014544587527</v>
      </c>
      <c r="Y600" s="45">
        <f t="shared" si="231"/>
        <v>1</v>
      </c>
      <c r="Z600" s="45">
        <f t="shared" si="232"/>
        <v>42</v>
      </c>
      <c r="AA600" s="47">
        <f>SUMIF('Rake Load'!C:C,Summary!B600,'Rake Load'!CA:CA)</f>
        <v>0</v>
      </c>
      <c r="AB600" s="47">
        <f>SUMIF(C$2:C600,C600,AA$2:AA600)</f>
        <v>48.49583333333333</v>
      </c>
      <c r="AC600" s="47">
        <f>SUM(AA$2:AA600)</f>
        <v>414.86111111113433</v>
      </c>
      <c r="AD600" s="52" t="e">
        <f t="shared" si="233"/>
        <v>#DIV/0!</v>
      </c>
      <c r="AE600" s="52">
        <f t="shared" si="234"/>
        <v>0.34639880952380953</v>
      </c>
      <c r="AF600" s="52">
        <f t="shared" si="235"/>
        <v>0.35610395803530842</v>
      </c>
      <c r="AG600" s="47">
        <f>SUMIF(Unloader!B:B,Summary!B600,Unloader!M:M)</f>
        <v>0</v>
      </c>
      <c r="AH600" s="47">
        <f>SUMIF(C$2:C600,C600,AG$2:AG600)</f>
        <v>492659</v>
      </c>
      <c r="AI600" s="47">
        <f>SUM(AG$2:AG600)</f>
        <v>5010888</v>
      </c>
      <c r="AJ600" s="49">
        <f>SUMIF(Unloader!B:B,Summary!B600,Unloader!W:W)</f>
        <v>0</v>
      </c>
      <c r="AK600" s="49">
        <f>SUMIF(Unloader!B:B,Summary!B600,Unloader!AD:AD)+SUMIF(Unloader!B:B,Summary!B600,Unloader!BR:BR)+SUMIF(Unloader!B:B,Summary!B600,Unloader!BN:BN)</f>
        <v>0</v>
      </c>
      <c r="AL600" s="49">
        <f>SUMIF(C$2:C600,C600,AJ$2:AJ600)</f>
        <v>12.798611111111112</v>
      </c>
      <c r="AM600" s="49">
        <f>SUMIF(C$2:C600,C600,AK$2:AK600)</f>
        <v>0.46805555555555556</v>
      </c>
      <c r="AN600" s="37">
        <f t="shared" si="236"/>
        <v>1664.7634602387923</v>
      </c>
      <c r="AO600" s="37">
        <f>SUM(AJ$2:AJ600)</f>
        <v>155.96458333333337</v>
      </c>
      <c r="AP600" s="37">
        <f>SUM(AK$2:AK600)</f>
        <v>13.888194444444437</v>
      </c>
      <c r="AQ600" s="37">
        <f t="shared" si="237"/>
        <v>1469.5404467471526</v>
      </c>
    </row>
    <row r="601" spans="1:43">
      <c r="A601" s="166">
        <f t="shared" si="240"/>
        <v>600</v>
      </c>
      <c r="B601" s="478">
        <f t="shared" si="240"/>
        <v>41233</v>
      </c>
      <c r="C601" s="42">
        <f t="shared" si="219"/>
        <v>11</v>
      </c>
      <c r="D601" s="170">
        <f>COUNTIF('Rake Load'!C:C,Summary!B601)</f>
        <v>0</v>
      </c>
      <c r="E601" s="170">
        <f>SUMIF('Rake Load'!C:C,B601,'Rake Load'!K:K)</f>
        <v>0</v>
      </c>
      <c r="F601" s="44">
        <f>SUMIF('Rake Load'!C:C,B601,'Rake Load'!AZ:AZ)</f>
        <v>0</v>
      </c>
      <c r="G601" s="44" t="e">
        <f t="shared" si="220"/>
        <v>#DIV/0!</v>
      </c>
      <c r="H601" s="45" t="e">
        <f t="shared" si="221"/>
        <v>#DIV/0!</v>
      </c>
      <c r="I601" s="45" t="e">
        <f t="shared" si="222"/>
        <v>#DIV/0!</v>
      </c>
      <c r="J601" s="44">
        <f>SUMIF('Rake Load'!C:C,B601,'Rake Load'!DK:DK)</f>
        <v>0</v>
      </c>
      <c r="K601" s="50">
        <f t="shared" si="223"/>
        <v>0</v>
      </c>
      <c r="L601" s="50" t="e">
        <f t="shared" si="224"/>
        <v>#DIV/0!</v>
      </c>
      <c r="M601" s="59" t="e">
        <f t="shared" si="225"/>
        <v>#DIV/0!</v>
      </c>
      <c r="N601" s="59" t="e">
        <f t="shared" si="226"/>
        <v>#DIV/0!</v>
      </c>
      <c r="O601" s="480">
        <f>SUMIF(C$2:C601,C601,D$2:D601)</f>
        <v>140</v>
      </c>
      <c r="P601" s="42">
        <f>SUMIF(C$2:C601,C601,F$2:F601)</f>
        <v>17.011805555555558</v>
      </c>
      <c r="Q601" s="46">
        <f t="shared" si="227"/>
        <v>0.12151289682539684</v>
      </c>
      <c r="R601" s="45">
        <f t="shared" si="228"/>
        <v>2</v>
      </c>
      <c r="S601" s="45">
        <f t="shared" si="229"/>
        <v>54</v>
      </c>
      <c r="T601" s="480">
        <f>SUM(D$2:D601)</f>
        <v>1165</v>
      </c>
      <c r="U601" s="47">
        <f>SUMIF(C$2:C601,C601,E$2:E601)</f>
        <v>496255.22000000003</v>
      </c>
      <c r="V601" s="47">
        <f>SUM(E$2:E601)</f>
        <v>4135631.2860000012</v>
      </c>
      <c r="W601" s="52">
        <f>SUM(F$2:F601)</f>
        <v>40857.731944444473</v>
      </c>
      <c r="X601" s="52">
        <f t="shared" si="230"/>
        <v>35.071014544587527</v>
      </c>
      <c r="Y601" s="45">
        <f t="shared" si="231"/>
        <v>1</v>
      </c>
      <c r="Z601" s="45">
        <f t="shared" si="232"/>
        <v>42</v>
      </c>
      <c r="AA601" s="47">
        <f>SUMIF('Rake Load'!C:C,Summary!B601,'Rake Load'!CA:CA)</f>
        <v>0</v>
      </c>
      <c r="AB601" s="47">
        <f>SUMIF(C$2:C601,C601,AA$2:AA601)</f>
        <v>48.49583333333333</v>
      </c>
      <c r="AC601" s="47">
        <f>SUM(AA$2:AA601)</f>
        <v>414.86111111113433</v>
      </c>
      <c r="AD601" s="52" t="e">
        <f t="shared" si="233"/>
        <v>#DIV/0!</v>
      </c>
      <c r="AE601" s="52">
        <f t="shared" si="234"/>
        <v>0.34639880952380953</v>
      </c>
      <c r="AF601" s="52">
        <f t="shared" si="235"/>
        <v>0.35610395803530842</v>
      </c>
      <c r="AG601" s="47">
        <f>SUMIF(Unloader!B:B,Summary!B601,Unloader!M:M)</f>
        <v>0</v>
      </c>
      <c r="AH601" s="47">
        <f>SUMIF(C$2:C601,C601,AG$2:AG601)</f>
        <v>492659</v>
      </c>
      <c r="AI601" s="47">
        <f>SUM(AG$2:AG601)</f>
        <v>5010888</v>
      </c>
      <c r="AJ601" s="49">
        <f>SUMIF(Unloader!B:B,Summary!B601,Unloader!W:W)</f>
        <v>0</v>
      </c>
      <c r="AK601" s="49">
        <f>SUMIF(Unloader!B:B,Summary!B601,Unloader!AD:AD)+SUMIF(Unloader!B:B,Summary!B601,Unloader!BR:BR)+SUMIF(Unloader!B:B,Summary!B601,Unloader!BN:BN)</f>
        <v>0</v>
      </c>
      <c r="AL601" s="49">
        <f>SUMIF(C$2:C601,C601,AJ$2:AJ601)</f>
        <v>12.798611111111112</v>
      </c>
      <c r="AM601" s="49">
        <f>SUMIF(C$2:C601,C601,AK$2:AK601)</f>
        <v>0.46805555555555556</v>
      </c>
      <c r="AN601" s="37">
        <f t="shared" si="236"/>
        <v>1664.7634602387923</v>
      </c>
      <c r="AO601" s="37">
        <f>SUM(AJ$2:AJ601)</f>
        <v>155.96458333333337</v>
      </c>
      <c r="AP601" s="37">
        <f>SUM(AK$2:AK601)</f>
        <v>13.888194444444437</v>
      </c>
      <c r="AQ601" s="37">
        <f t="shared" si="237"/>
        <v>1469.5404467471526</v>
      </c>
    </row>
    <row r="602" spans="1:43">
      <c r="A602" s="166">
        <f t="shared" si="240"/>
        <v>601</v>
      </c>
      <c r="B602" s="478">
        <f t="shared" si="240"/>
        <v>41234</v>
      </c>
      <c r="C602" s="42">
        <f t="shared" si="219"/>
        <v>11</v>
      </c>
      <c r="D602" s="170">
        <f>COUNTIF('Rake Load'!C:C,Summary!B602)</f>
        <v>0</v>
      </c>
      <c r="E602" s="170">
        <f>SUMIF('Rake Load'!C:C,B602,'Rake Load'!K:K)</f>
        <v>0</v>
      </c>
      <c r="F602" s="44">
        <f>SUMIF('Rake Load'!C:C,B602,'Rake Load'!AZ:AZ)</f>
        <v>0</v>
      </c>
      <c r="G602" s="44" t="e">
        <f t="shared" si="220"/>
        <v>#DIV/0!</v>
      </c>
      <c r="H602" s="45" t="e">
        <f t="shared" si="221"/>
        <v>#DIV/0!</v>
      </c>
      <c r="I602" s="45" t="e">
        <f t="shared" si="222"/>
        <v>#DIV/0!</v>
      </c>
      <c r="J602" s="44">
        <f>SUMIF('Rake Load'!C:C,B602,'Rake Load'!DK:DK)</f>
        <v>0</v>
      </c>
      <c r="K602" s="50">
        <f t="shared" si="223"/>
        <v>0</v>
      </c>
      <c r="L602" s="50" t="e">
        <f t="shared" si="224"/>
        <v>#DIV/0!</v>
      </c>
      <c r="M602" s="59" t="e">
        <f t="shared" si="225"/>
        <v>#DIV/0!</v>
      </c>
      <c r="N602" s="59" t="e">
        <f t="shared" si="226"/>
        <v>#DIV/0!</v>
      </c>
      <c r="O602" s="480">
        <f>SUMIF(C$2:C602,C602,D$2:D602)</f>
        <v>140</v>
      </c>
      <c r="P602" s="42">
        <f>SUMIF(C$2:C602,C602,F$2:F602)</f>
        <v>17.011805555555558</v>
      </c>
      <c r="Q602" s="46">
        <f t="shared" si="227"/>
        <v>0.12151289682539684</v>
      </c>
      <c r="R602" s="45">
        <f t="shared" si="228"/>
        <v>2</v>
      </c>
      <c r="S602" s="45">
        <f t="shared" si="229"/>
        <v>54</v>
      </c>
      <c r="T602" s="480">
        <f>SUM(D$2:D602)</f>
        <v>1165</v>
      </c>
      <c r="U602" s="47">
        <f>SUMIF(C$2:C602,C602,E$2:E602)</f>
        <v>496255.22000000003</v>
      </c>
      <c r="V602" s="47">
        <f>SUM(E$2:E602)</f>
        <v>4135631.2860000012</v>
      </c>
      <c r="W602" s="52">
        <f>SUM(F$2:F602)</f>
        <v>40857.731944444473</v>
      </c>
      <c r="X602" s="52">
        <f t="shared" si="230"/>
        <v>35.071014544587527</v>
      </c>
      <c r="Y602" s="45">
        <f t="shared" si="231"/>
        <v>1</v>
      </c>
      <c r="Z602" s="45">
        <f t="shared" si="232"/>
        <v>42</v>
      </c>
      <c r="AA602" s="47">
        <f>SUMIF('Rake Load'!C:C,Summary!B602,'Rake Load'!CA:CA)</f>
        <v>0</v>
      </c>
      <c r="AB602" s="47">
        <f>SUMIF(C$2:C602,C602,AA$2:AA602)</f>
        <v>48.49583333333333</v>
      </c>
      <c r="AC602" s="47">
        <f>SUM(AA$2:AA602)</f>
        <v>414.86111111113433</v>
      </c>
      <c r="AD602" s="52" t="e">
        <f t="shared" si="233"/>
        <v>#DIV/0!</v>
      </c>
      <c r="AE602" s="52">
        <f t="shared" si="234"/>
        <v>0.34639880952380953</v>
      </c>
      <c r="AF602" s="52">
        <f t="shared" si="235"/>
        <v>0.35610395803530842</v>
      </c>
      <c r="AG602" s="47">
        <f>SUMIF(Unloader!B:B,Summary!B602,Unloader!M:M)</f>
        <v>0</v>
      </c>
      <c r="AH602" s="47">
        <f>SUMIF(C$2:C602,C602,AG$2:AG602)</f>
        <v>492659</v>
      </c>
      <c r="AI602" s="47">
        <f>SUM(AG$2:AG602)</f>
        <v>5010888</v>
      </c>
      <c r="AJ602" s="49">
        <f>SUMIF(Unloader!B:B,Summary!B602,Unloader!W:W)</f>
        <v>0</v>
      </c>
      <c r="AK602" s="49">
        <f>SUMIF(Unloader!B:B,Summary!B602,Unloader!AD:AD)+SUMIF(Unloader!B:B,Summary!B602,Unloader!BR:BR)+SUMIF(Unloader!B:B,Summary!B602,Unloader!BN:BN)</f>
        <v>0</v>
      </c>
      <c r="AL602" s="49">
        <f>SUMIF(C$2:C602,C602,AJ$2:AJ602)</f>
        <v>12.798611111111112</v>
      </c>
      <c r="AM602" s="49">
        <f>SUMIF(C$2:C602,C602,AK$2:AK602)</f>
        <v>0.46805555555555556</v>
      </c>
      <c r="AN602" s="37">
        <f t="shared" si="236"/>
        <v>1664.7634602387923</v>
      </c>
      <c r="AO602" s="37">
        <f>SUM(AJ$2:AJ602)</f>
        <v>155.96458333333337</v>
      </c>
      <c r="AP602" s="37">
        <f>SUM(AK$2:AK602)</f>
        <v>13.888194444444437</v>
      </c>
      <c r="AQ602" s="37">
        <f t="shared" si="237"/>
        <v>1469.5404467471526</v>
      </c>
    </row>
    <row r="603" spans="1:43">
      <c r="A603" s="166">
        <f t="shared" si="240"/>
        <v>602</v>
      </c>
      <c r="B603" s="478">
        <f t="shared" si="240"/>
        <v>41235</v>
      </c>
      <c r="C603" s="42">
        <f t="shared" si="219"/>
        <v>11</v>
      </c>
      <c r="D603" s="170">
        <f>COUNTIF('Rake Load'!C:C,Summary!B603)</f>
        <v>0</v>
      </c>
      <c r="E603" s="170">
        <f>SUMIF('Rake Load'!C:C,B603,'Rake Load'!K:K)</f>
        <v>0</v>
      </c>
      <c r="F603" s="44">
        <f>SUMIF('Rake Load'!C:C,B603,'Rake Load'!AZ:AZ)</f>
        <v>0</v>
      </c>
      <c r="G603" s="44" t="e">
        <f t="shared" si="220"/>
        <v>#DIV/0!</v>
      </c>
      <c r="H603" s="45" t="e">
        <f t="shared" si="221"/>
        <v>#DIV/0!</v>
      </c>
      <c r="I603" s="45" t="e">
        <f t="shared" si="222"/>
        <v>#DIV/0!</v>
      </c>
      <c r="J603" s="44">
        <f>SUMIF('Rake Load'!C:C,B603,'Rake Load'!DK:DK)</f>
        <v>0</v>
      </c>
      <c r="K603" s="50">
        <f t="shared" si="223"/>
        <v>0</v>
      </c>
      <c r="L603" s="50" t="e">
        <f t="shared" si="224"/>
        <v>#DIV/0!</v>
      </c>
      <c r="M603" s="59" t="e">
        <f t="shared" si="225"/>
        <v>#DIV/0!</v>
      </c>
      <c r="N603" s="59" t="e">
        <f t="shared" si="226"/>
        <v>#DIV/0!</v>
      </c>
      <c r="O603" s="480">
        <f>SUMIF(C$2:C603,C603,D$2:D603)</f>
        <v>140</v>
      </c>
      <c r="P603" s="42">
        <f>SUMIF(C$2:C603,C603,F$2:F603)</f>
        <v>17.011805555555558</v>
      </c>
      <c r="Q603" s="46">
        <f t="shared" si="227"/>
        <v>0.12151289682539684</v>
      </c>
      <c r="R603" s="45">
        <f t="shared" si="228"/>
        <v>2</v>
      </c>
      <c r="S603" s="45">
        <f t="shared" si="229"/>
        <v>54</v>
      </c>
      <c r="T603" s="480">
        <f>SUM(D$2:D603)</f>
        <v>1165</v>
      </c>
      <c r="U603" s="47">
        <f>SUMIF(C$2:C603,C603,E$2:E603)</f>
        <v>496255.22000000003</v>
      </c>
      <c r="V603" s="47">
        <f>SUM(E$2:E603)</f>
        <v>4135631.2860000012</v>
      </c>
      <c r="W603" s="52">
        <f>SUM(F$2:F603)</f>
        <v>40857.731944444473</v>
      </c>
      <c r="X603" s="52">
        <f t="shared" si="230"/>
        <v>35.071014544587527</v>
      </c>
      <c r="Y603" s="45">
        <f t="shared" si="231"/>
        <v>1</v>
      </c>
      <c r="Z603" s="45">
        <f t="shared" si="232"/>
        <v>42</v>
      </c>
      <c r="AA603" s="47">
        <f>SUMIF('Rake Load'!C:C,Summary!B603,'Rake Load'!CA:CA)</f>
        <v>0</v>
      </c>
      <c r="AB603" s="47">
        <f>SUMIF(C$2:C603,C603,AA$2:AA603)</f>
        <v>48.49583333333333</v>
      </c>
      <c r="AC603" s="47">
        <f>SUM(AA$2:AA603)</f>
        <v>414.86111111113433</v>
      </c>
      <c r="AD603" s="52" t="e">
        <f t="shared" si="233"/>
        <v>#DIV/0!</v>
      </c>
      <c r="AE603" s="52">
        <f t="shared" si="234"/>
        <v>0.34639880952380953</v>
      </c>
      <c r="AF603" s="52">
        <f t="shared" si="235"/>
        <v>0.35610395803530842</v>
      </c>
      <c r="AG603" s="47">
        <f>SUMIF(Unloader!B:B,Summary!B603,Unloader!M:M)</f>
        <v>0</v>
      </c>
      <c r="AH603" s="47">
        <f>SUMIF(C$2:C603,C603,AG$2:AG603)</f>
        <v>492659</v>
      </c>
      <c r="AI603" s="47">
        <f>SUM(AG$2:AG603)</f>
        <v>5010888</v>
      </c>
      <c r="AJ603" s="49">
        <f>SUMIF(Unloader!B:B,Summary!B603,Unloader!W:W)</f>
        <v>0</v>
      </c>
      <c r="AK603" s="49">
        <f>SUMIF(Unloader!B:B,Summary!B603,Unloader!AD:AD)+SUMIF(Unloader!B:B,Summary!B603,Unloader!BR:BR)+SUMIF(Unloader!B:B,Summary!B603,Unloader!BN:BN)</f>
        <v>0</v>
      </c>
      <c r="AL603" s="49">
        <f>SUMIF(C$2:C603,C603,AJ$2:AJ603)</f>
        <v>12.798611111111112</v>
      </c>
      <c r="AM603" s="49">
        <f>SUMIF(C$2:C603,C603,AK$2:AK603)</f>
        <v>0.46805555555555556</v>
      </c>
      <c r="AN603" s="37">
        <f t="shared" si="236"/>
        <v>1664.7634602387923</v>
      </c>
      <c r="AO603" s="37">
        <f>SUM(AJ$2:AJ603)</f>
        <v>155.96458333333337</v>
      </c>
      <c r="AP603" s="37">
        <f>SUM(AK$2:AK603)</f>
        <v>13.888194444444437</v>
      </c>
      <c r="AQ603" s="37">
        <f t="shared" si="237"/>
        <v>1469.5404467471526</v>
      </c>
    </row>
    <row r="604" spans="1:43">
      <c r="A604" s="166">
        <f t="shared" si="240"/>
        <v>603</v>
      </c>
      <c r="B604" s="478">
        <f t="shared" si="240"/>
        <v>41236</v>
      </c>
      <c r="C604" s="42">
        <f t="shared" si="219"/>
        <v>11</v>
      </c>
      <c r="D604" s="170">
        <f>COUNTIF('Rake Load'!C:C,Summary!B604)</f>
        <v>0</v>
      </c>
      <c r="E604" s="170">
        <f>SUMIF('Rake Load'!C:C,B604,'Rake Load'!K:K)</f>
        <v>0</v>
      </c>
      <c r="F604" s="44">
        <f>SUMIF('Rake Load'!C:C,B604,'Rake Load'!AZ:AZ)</f>
        <v>0</v>
      </c>
      <c r="G604" s="44" t="e">
        <f t="shared" si="220"/>
        <v>#DIV/0!</v>
      </c>
      <c r="H604" s="45" t="e">
        <f t="shared" si="221"/>
        <v>#DIV/0!</v>
      </c>
      <c r="I604" s="45" t="e">
        <f t="shared" si="222"/>
        <v>#DIV/0!</v>
      </c>
      <c r="J604" s="44">
        <f>SUMIF('Rake Load'!C:C,B604,'Rake Load'!DK:DK)</f>
        <v>0</v>
      </c>
      <c r="K604" s="50">
        <f t="shared" si="223"/>
        <v>0</v>
      </c>
      <c r="L604" s="50" t="e">
        <f t="shared" si="224"/>
        <v>#DIV/0!</v>
      </c>
      <c r="M604" s="59" t="e">
        <f t="shared" si="225"/>
        <v>#DIV/0!</v>
      </c>
      <c r="N604" s="59" t="e">
        <f t="shared" si="226"/>
        <v>#DIV/0!</v>
      </c>
      <c r="O604" s="480">
        <f>SUMIF(C$2:C604,C604,D$2:D604)</f>
        <v>140</v>
      </c>
      <c r="P604" s="42">
        <f>SUMIF(C$2:C604,C604,F$2:F604)</f>
        <v>17.011805555555558</v>
      </c>
      <c r="Q604" s="46">
        <f t="shared" si="227"/>
        <v>0.12151289682539684</v>
      </c>
      <c r="R604" s="45">
        <f t="shared" si="228"/>
        <v>2</v>
      </c>
      <c r="S604" s="45">
        <f t="shared" si="229"/>
        <v>54</v>
      </c>
      <c r="T604" s="480">
        <f>SUM(D$2:D604)</f>
        <v>1165</v>
      </c>
      <c r="U604" s="47">
        <f>SUMIF(C$2:C604,C604,E$2:E604)</f>
        <v>496255.22000000003</v>
      </c>
      <c r="V604" s="47">
        <f>SUM(E$2:E604)</f>
        <v>4135631.2860000012</v>
      </c>
      <c r="W604" s="52">
        <f>SUM(F$2:F604)</f>
        <v>40857.731944444473</v>
      </c>
      <c r="X604" s="52">
        <f t="shared" si="230"/>
        <v>35.071014544587527</v>
      </c>
      <c r="Y604" s="45">
        <f t="shared" si="231"/>
        <v>1</v>
      </c>
      <c r="Z604" s="45">
        <f t="shared" si="232"/>
        <v>42</v>
      </c>
      <c r="AA604" s="47">
        <f>SUMIF('Rake Load'!C:C,Summary!B604,'Rake Load'!CA:CA)</f>
        <v>0</v>
      </c>
      <c r="AB604" s="47">
        <f>SUMIF(C$2:C604,C604,AA$2:AA604)</f>
        <v>48.49583333333333</v>
      </c>
      <c r="AC604" s="47">
        <f>SUM(AA$2:AA604)</f>
        <v>414.86111111113433</v>
      </c>
      <c r="AD604" s="52" t="e">
        <f t="shared" si="233"/>
        <v>#DIV/0!</v>
      </c>
      <c r="AE604" s="52">
        <f t="shared" si="234"/>
        <v>0.34639880952380953</v>
      </c>
      <c r="AF604" s="52">
        <f t="shared" si="235"/>
        <v>0.35610395803530842</v>
      </c>
      <c r="AG604" s="47">
        <f>SUMIF(Unloader!B:B,Summary!B604,Unloader!M:M)</f>
        <v>0</v>
      </c>
      <c r="AH604" s="47">
        <f>SUMIF(C$2:C604,C604,AG$2:AG604)</f>
        <v>492659</v>
      </c>
      <c r="AI604" s="47">
        <f>SUM(AG$2:AG604)</f>
        <v>5010888</v>
      </c>
      <c r="AJ604" s="49">
        <f>SUMIF(Unloader!B:B,Summary!B604,Unloader!W:W)</f>
        <v>0</v>
      </c>
      <c r="AK604" s="49">
        <f>SUMIF(Unloader!B:B,Summary!B604,Unloader!AD:AD)+SUMIF(Unloader!B:B,Summary!B604,Unloader!BR:BR)+SUMIF(Unloader!B:B,Summary!B604,Unloader!BN:BN)</f>
        <v>0</v>
      </c>
      <c r="AL604" s="49">
        <f>SUMIF(C$2:C604,C604,AJ$2:AJ604)</f>
        <v>12.798611111111112</v>
      </c>
      <c r="AM604" s="49">
        <f>SUMIF(C$2:C604,C604,AK$2:AK604)</f>
        <v>0.46805555555555556</v>
      </c>
      <c r="AN604" s="37">
        <f t="shared" si="236"/>
        <v>1664.7634602387923</v>
      </c>
      <c r="AO604" s="37">
        <f>SUM(AJ$2:AJ604)</f>
        <v>155.96458333333337</v>
      </c>
      <c r="AP604" s="37">
        <f>SUM(AK$2:AK604)</f>
        <v>13.888194444444437</v>
      </c>
      <c r="AQ604" s="37">
        <f t="shared" si="237"/>
        <v>1469.5404467471526</v>
      </c>
    </row>
    <row r="605" spans="1:43">
      <c r="A605" s="166">
        <f t="shared" si="240"/>
        <v>604</v>
      </c>
      <c r="B605" s="478">
        <f t="shared" si="240"/>
        <v>41237</v>
      </c>
      <c r="C605" s="42">
        <f t="shared" si="219"/>
        <v>11</v>
      </c>
      <c r="D605" s="170">
        <f>COUNTIF('Rake Load'!C:C,Summary!B605)</f>
        <v>0</v>
      </c>
      <c r="E605" s="170">
        <f>SUMIF('Rake Load'!C:C,B605,'Rake Load'!K:K)</f>
        <v>0</v>
      </c>
      <c r="F605" s="44">
        <f>SUMIF('Rake Load'!C:C,B605,'Rake Load'!AZ:AZ)</f>
        <v>0</v>
      </c>
      <c r="G605" s="44" t="e">
        <f t="shared" si="220"/>
        <v>#DIV/0!</v>
      </c>
      <c r="H605" s="45" t="e">
        <f t="shared" si="221"/>
        <v>#DIV/0!</v>
      </c>
      <c r="I605" s="45" t="e">
        <f t="shared" si="222"/>
        <v>#DIV/0!</v>
      </c>
      <c r="J605" s="44">
        <f>SUMIF('Rake Load'!C:C,B605,'Rake Load'!DK:DK)</f>
        <v>0</v>
      </c>
      <c r="K605" s="50">
        <f t="shared" si="223"/>
        <v>0</v>
      </c>
      <c r="L605" s="50" t="e">
        <f t="shared" si="224"/>
        <v>#DIV/0!</v>
      </c>
      <c r="M605" s="59" t="e">
        <f t="shared" si="225"/>
        <v>#DIV/0!</v>
      </c>
      <c r="N605" s="59" t="e">
        <f t="shared" si="226"/>
        <v>#DIV/0!</v>
      </c>
      <c r="O605" s="480">
        <f>SUMIF(C$2:C605,C605,D$2:D605)</f>
        <v>140</v>
      </c>
      <c r="P605" s="42">
        <f>SUMIF(C$2:C605,C605,F$2:F605)</f>
        <v>17.011805555555558</v>
      </c>
      <c r="Q605" s="46">
        <f t="shared" si="227"/>
        <v>0.12151289682539684</v>
      </c>
      <c r="R605" s="45">
        <f t="shared" si="228"/>
        <v>2</v>
      </c>
      <c r="S605" s="45">
        <f t="shared" si="229"/>
        <v>54</v>
      </c>
      <c r="T605" s="480">
        <f>SUM(D$2:D605)</f>
        <v>1165</v>
      </c>
      <c r="U605" s="47">
        <f>SUMIF(C$2:C605,C605,E$2:E605)</f>
        <v>496255.22000000003</v>
      </c>
      <c r="V605" s="47">
        <f>SUM(E$2:E605)</f>
        <v>4135631.2860000012</v>
      </c>
      <c r="W605" s="52">
        <f>SUM(F$2:F605)</f>
        <v>40857.731944444473</v>
      </c>
      <c r="X605" s="52">
        <f t="shared" si="230"/>
        <v>35.071014544587527</v>
      </c>
      <c r="Y605" s="45">
        <f t="shared" si="231"/>
        <v>1</v>
      </c>
      <c r="Z605" s="45">
        <f t="shared" si="232"/>
        <v>42</v>
      </c>
      <c r="AA605" s="47">
        <f>SUMIF('Rake Load'!C:C,Summary!B605,'Rake Load'!CA:CA)</f>
        <v>0</v>
      </c>
      <c r="AB605" s="47">
        <f>SUMIF(C$2:C605,C605,AA$2:AA605)</f>
        <v>48.49583333333333</v>
      </c>
      <c r="AC605" s="47">
        <f>SUM(AA$2:AA605)</f>
        <v>414.86111111113433</v>
      </c>
      <c r="AD605" s="52" t="e">
        <f t="shared" si="233"/>
        <v>#DIV/0!</v>
      </c>
      <c r="AE605" s="52">
        <f t="shared" si="234"/>
        <v>0.34639880952380953</v>
      </c>
      <c r="AF605" s="52">
        <f t="shared" si="235"/>
        <v>0.35610395803530842</v>
      </c>
      <c r="AG605" s="47">
        <f>SUMIF(Unloader!B:B,Summary!B605,Unloader!M:M)</f>
        <v>0</v>
      </c>
      <c r="AH605" s="47">
        <f>SUMIF(C$2:C605,C605,AG$2:AG605)</f>
        <v>492659</v>
      </c>
      <c r="AI605" s="47">
        <f>SUM(AG$2:AG605)</f>
        <v>5010888</v>
      </c>
      <c r="AJ605" s="49">
        <f>SUMIF(Unloader!B:B,Summary!B605,Unloader!W:W)</f>
        <v>0</v>
      </c>
      <c r="AK605" s="49">
        <f>SUMIF(Unloader!B:B,Summary!B605,Unloader!AD:AD)+SUMIF(Unloader!B:B,Summary!B605,Unloader!BR:BR)+SUMIF(Unloader!B:B,Summary!B605,Unloader!BN:BN)</f>
        <v>0</v>
      </c>
      <c r="AL605" s="49">
        <f>SUMIF(C$2:C605,C605,AJ$2:AJ605)</f>
        <v>12.798611111111112</v>
      </c>
      <c r="AM605" s="49">
        <f>SUMIF(C$2:C605,C605,AK$2:AK605)</f>
        <v>0.46805555555555556</v>
      </c>
      <c r="AN605" s="37">
        <f t="shared" si="236"/>
        <v>1664.7634602387923</v>
      </c>
      <c r="AO605" s="37">
        <f>SUM(AJ$2:AJ605)</f>
        <v>155.96458333333337</v>
      </c>
      <c r="AP605" s="37">
        <f>SUM(AK$2:AK605)</f>
        <v>13.888194444444437</v>
      </c>
      <c r="AQ605" s="37">
        <f t="shared" si="237"/>
        <v>1469.5404467471526</v>
      </c>
    </row>
    <row r="606" spans="1:43">
      <c r="A606" s="166">
        <f t="shared" si="240"/>
        <v>605</v>
      </c>
      <c r="B606" s="478">
        <f t="shared" si="240"/>
        <v>41238</v>
      </c>
      <c r="C606" s="42">
        <f t="shared" si="219"/>
        <v>11</v>
      </c>
      <c r="D606" s="170">
        <f>COUNTIF('Rake Load'!C:C,Summary!B606)</f>
        <v>0</v>
      </c>
      <c r="E606" s="170">
        <f>SUMIF('Rake Load'!C:C,B606,'Rake Load'!K:K)</f>
        <v>0</v>
      </c>
      <c r="F606" s="44">
        <f>SUMIF('Rake Load'!C:C,B606,'Rake Load'!AZ:AZ)</f>
        <v>0</v>
      </c>
      <c r="G606" s="44" t="e">
        <f t="shared" si="220"/>
        <v>#DIV/0!</v>
      </c>
      <c r="H606" s="45" t="e">
        <f t="shared" si="221"/>
        <v>#DIV/0!</v>
      </c>
      <c r="I606" s="45" t="e">
        <f t="shared" si="222"/>
        <v>#DIV/0!</v>
      </c>
      <c r="J606" s="44">
        <f>SUMIF('Rake Load'!C:C,B606,'Rake Load'!DK:DK)</f>
        <v>0</v>
      </c>
      <c r="K606" s="50">
        <f t="shared" si="223"/>
        <v>0</v>
      </c>
      <c r="L606" s="50" t="e">
        <f t="shared" si="224"/>
        <v>#DIV/0!</v>
      </c>
      <c r="M606" s="59" t="e">
        <f t="shared" si="225"/>
        <v>#DIV/0!</v>
      </c>
      <c r="N606" s="59" t="e">
        <f t="shared" si="226"/>
        <v>#DIV/0!</v>
      </c>
      <c r="O606" s="480">
        <f>SUMIF(C$2:C606,C606,D$2:D606)</f>
        <v>140</v>
      </c>
      <c r="P606" s="42">
        <f>SUMIF(C$2:C606,C606,F$2:F606)</f>
        <v>17.011805555555558</v>
      </c>
      <c r="Q606" s="46">
        <f t="shared" si="227"/>
        <v>0.12151289682539684</v>
      </c>
      <c r="R606" s="45">
        <f t="shared" si="228"/>
        <v>2</v>
      </c>
      <c r="S606" s="45">
        <f t="shared" si="229"/>
        <v>54</v>
      </c>
      <c r="T606" s="480">
        <f>SUM(D$2:D606)</f>
        <v>1165</v>
      </c>
      <c r="U606" s="47">
        <f>SUMIF(C$2:C606,C606,E$2:E606)</f>
        <v>496255.22000000003</v>
      </c>
      <c r="V606" s="47">
        <f>SUM(E$2:E606)</f>
        <v>4135631.2860000012</v>
      </c>
      <c r="W606" s="52">
        <f>SUM(F$2:F606)</f>
        <v>40857.731944444473</v>
      </c>
      <c r="X606" s="52">
        <f t="shared" si="230"/>
        <v>35.071014544587527</v>
      </c>
      <c r="Y606" s="45">
        <f t="shared" si="231"/>
        <v>1</v>
      </c>
      <c r="Z606" s="45">
        <f t="shared" si="232"/>
        <v>42</v>
      </c>
      <c r="AA606" s="47">
        <f>SUMIF('Rake Load'!C:C,Summary!B606,'Rake Load'!CA:CA)</f>
        <v>0</v>
      </c>
      <c r="AB606" s="47">
        <f>SUMIF(C$2:C606,C606,AA$2:AA606)</f>
        <v>48.49583333333333</v>
      </c>
      <c r="AC606" s="47">
        <f>SUM(AA$2:AA606)</f>
        <v>414.86111111113433</v>
      </c>
      <c r="AD606" s="52" t="e">
        <f t="shared" si="233"/>
        <v>#DIV/0!</v>
      </c>
      <c r="AE606" s="52">
        <f t="shared" si="234"/>
        <v>0.34639880952380953</v>
      </c>
      <c r="AF606" s="52">
        <f t="shared" si="235"/>
        <v>0.35610395803530842</v>
      </c>
      <c r="AG606" s="47">
        <f>SUMIF(Unloader!B:B,Summary!B606,Unloader!M:M)</f>
        <v>0</v>
      </c>
      <c r="AH606" s="47">
        <f>SUMIF(C$2:C606,C606,AG$2:AG606)</f>
        <v>492659</v>
      </c>
      <c r="AI606" s="47">
        <f>SUM(AG$2:AG606)</f>
        <v>5010888</v>
      </c>
      <c r="AJ606" s="49">
        <f>SUMIF(Unloader!B:B,Summary!B606,Unloader!W:W)</f>
        <v>0</v>
      </c>
      <c r="AK606" s="49">
        <f>SUMIF(Unloader!B:B,Summary!B606,Unloader!AD:AD)+SUMIF(Unloader!B:B,Summary!B606,Unloader!BR:BR)+SUMIF(Unloader!B:B,Summary!B606,Unloader!BN:BN)</f>
        <v>0</v>
      </c>
      <c r="AL606" s="49">
        <f>SUMIF(C$2:C606,C606,AJ$2:AJ606)</f>
        <v>12.798611111111112</v>
      </c>
      <c r="AM606" s="49">
        <f>SUMIF(C$2:C606,C606,AK$2:AK606)</f>
        <v>0.46805555555555556</v>
      </c>
      <c r="AN606" s="37">
        <f t="shared" si="236"/>
        <v>1664.7634602387923</v>
      </c>
      <c r="AO606" s="37">
        <f>SUM(AJ$2:AJ606)</f>
        <v>155.96458333333337</v>
      </c>
      <c r="AP606" s="37">
        <f>SUM(AK$2:AK606)</f>
        <v>13.888194444444437</v>
      </c>
      <c r="AQ606" s="37">
        <f t="shared" si="237"/>
        <v>1469.5404467471526</v>
      </c>
    </row>
    <row r="607" spans="1:43">
      <c r="A607" s="166">
        <f t="shared" si="240"/>
        <v>606</v>
      </c>
      <c r="B607" s="478">
        <f t="shared" si="240"/>
        <v>41239</v>
      </c>
      <c r="C607" s="42">
        <f t="shared" si="219"/>
        <v>11</v>
      </c>
      <c r="D607" s="170">
        <f>COUNTIF('Rake Load'!C:C,Summary!B607)</f>
        <v>0</v>
      </c>
      <c r="E607" s="170">
        <f>SUMIF('Rake Load'!C:C,B607,'Rake Load'!K:K)</f>
        <v>0</v>
      </c>
      <c r="F607" s="44">
        <f>SUMIF('Rake Load'!C:C,B607,'Rake Load'!AZ:AZ)</f>
        <v>0</v>
      </c>
      <c r="G607" s="44" t="e">
        <f t="shared" si="220"/>
        <v>#DIV/0!</v>
      </c>
      <c r="H607" s="45" t="e">
        <f t="shared" si="221"/>
        <v>#DIV/0!</v>
      </c>
      <c r="I607" s="45" t="e">
        <f t="shared" si="222"/>
        <v>#DIV/0!</v>
      </c>
      <c r="J607" s="44">
        <f>SUMIF('Rake Load'!C:C,B607,'Rake Load'!DK:DK)</f>
        <v>0</v>
      </c>
      <c r="K607" s="50">
        <f t="shared" si="223"/>
        <v>0</v>
      </c>
      <c r="L607" s="50" t="e">
        <f t="shared" si="224"/>
        <v>#DIV/0!</v>
      </c>
      <c r="M607" s="59" t="e">
        <f t="shared" si="225"/>
        <v>#DIV/0!</v>
      </c>
      <c r="N607" s="59" t="e">
        <f t="shared" si="226"/>
        <v>#DIV/0!</v>
      </c>
      <c r="O607" s="480">
        <f>SUMIF(C$2:C607,C607,D$2:D607)</f>
        <v>140</v>
      </c>
      <c r="P607" s="42">
        <f>SUMIF(C$2:C607,C607,F$2:F607)</f>
        <v>17.011805555555558</v>
      </c>
      <c r="Q607" s="46">
        <f t="shared" si="227"/>
        <v>0.12151289682539684</v>
      </c>
      <c r="R607" s="45">
        <f t="shared" si="228"/>
        <v>2</v>
      </c>
      <c r="S607" s="45">
        <f t="shared" si="229"/>
        <v>54</v>
      </c>
      <c r="T607" s="480">
        <f>SUM(D$2:D607)</f>
        <v>1165</v>
      </c>
      <c r="U607" s="47">
        <f>SUMIF(C$2:C607,C607,E$2:E607)</f>
        <v>496255.22000000003</v>
      </c>
      <c r="V607" s="47">
        <f>SUM(E$2:E607)</f>
        <v>4135631.2860000012</v>
      </c>
      <c r="W607" s="52">
        <f>SUM(F$2:F607)</f>
        <v>40857.731944444473</v>
      </c>
      <c r="X607" s="52">
        <f t="shared" si="230"/>
        <v>35.071014544587527</v>
      </c>
      <c r="Y607" s="45">
        <f t="shared" si="231"/>
        <v>1</v>
      </c>
      <c r="Z607" s="45">
        <f t="shared" si="232"/>
        <v>42</v>
      </c>
      <c r="AA607" s="47">
        <f>SUMIF('Rake Load'!C:C,Summary!B607,'Rake Load'!CA:CA)</f>
        <v>0</v>
      </c>
      <c r="AB607" s="47">
        <f>SUMIF(C$2:C607,C607,AA$2:AA607)</f>
        <v>48.49583333333333</v>
      </c>
      <c r="AC607" s="47">
        <f>SUM(AA$2:AA607)</f>
        <v>414.86111111113433</v>
      </c>
      <c r="AD607" s="52" t="e">
        <f t="shared" si="233"/>
        <v>#DIV/0!</v>
      </c>
      <c r="AE607" s="52">
        <f t="shared" si="234"/>
        <v>0.34639880952380953</v>
      </c>
      <c r="AF607" s="52">
        <f t="shared" si="235"/>
        <v>0.35610395803530842</v>
      </c>
      <c r="AG607" s="47">
        <f>SUMIF(Unloader!B:B,Summary!B607,Unloader!M:M)</f>
        <v>0</v>
      </c>
      <c r="AH607" s="47">
        <f>SUMIF(C$2:C607,C607,AG$2:AG607)</f>
        <v>492659</v>
      </c>
      <c r="AI607" s="47">
        <f>SUM(AG$2:AG607)</f>
        <v>5010888</v>
      </c>
      <c r="AJ607" s="49">
        <f>SUMIF(Unloader!B:B,Summary!B607,Unloader!W:W)</f>
        <v>0</v>
      </c>
      <c r="AK607" s="49">
        <f>SUMIF(Unloader!B:B,Summary!B607,Unloader!AD:AD)+SUMIF(Unloader!B:B,Summary!B607,Unloader!BR:BR)+SUMIF(Unloader!B:B,Summary!B607,Unloader!BN:BN)</f>
        <v>0</v>
      </c>
      <c r="AL607" s="49">
        <f>SUMIF(C$2:C607,C607,AJ$2:AJ607)</f>
        <v>12.798611111111112</v>
      </c>
      <c r="AM607" s="49">
        <f>SUMIF(C$2:C607,C607,AK$2:AK607)</f>
        <v>0.46805555555555556</v>
      </c>
      <c r="AN607" s="37">
        <f t="shared" si="236"/>
        <v>1664.7634602387923</v>
      </c>
      <c r="AO607" s="37">
        <f>SUM(AJ$2:AJ607)</f>
        <v>155.96458333333337</v>
      </c>
      <c r="AP607" s="37">
        <f>SUM(AK$2:AK607)</f>
        <v>13.888194444444437</v>
      </c>
      <c r="AQ607" s="37">
        <f t="shared" si="237"/>
        <v>1469.5404467471526</v>
      </c>
    </row>
    <row r="608" spans="1:43">
      <c r="A608" s="166">
        <f t="shared" si="240"/>
        <v>607</v>
      </c>
      <c r="B608" s="478">
        <f t="shared" si="240"/>
        <v>41240</v>
      </c>
      <c r="C608" s="42">
        <f t="shared" si="219"/>
        <v>11</v>
      </c>
      <c r="D608" s="170">
        <f>COUNTIF('Rake Load'!C:C,Summary!B608)</f>
        <v>0</v>
      </c>
      <c r="E608" s="170">
        <f>SUMIF('Rake Load'!C:C,B608,'Rake Load'!K:K)</f>
        <v>0</v>
      </c>
      <c r="F608" s="44">
        <f>SUMIF('Rake Load'!C:C,B608,'Rake Load'!AZ:AZ)</f>
        <v>0</v>
      </c>
      <c r="G608" s="44" t="e">
        <f t="shared" si="220"/>
        <v>#DIV/0!</v>
      </c>
      <c r="H608" s="45" t="e">
        <f t="shared" si="221"/>
        <v>#DIV/0!</v>
      </c>
      <c r="I608" s="45" t="e">
        <f t="shared" si="222"/>
        <v>#DIV/0!</v>
      </c>
      <c r="J608" s="44">
        <f>SUMIF('Rake Load'!C:C,B608,'Rake Load'!DK:DK)</f>
        <v>0</v>
      </c>
      <c r="K608" s="50">
        <f t="shared" si="223"/>
        <v>0</v>
      </c>
      <c r="L608" s="50" t="e">
        <f t="shared" si="224"/>
        <v>#DIV/0!</v>
      </c>
      <c r="M608" s="59" t="e">
        <f t="shared" si="225"/>
        <v>#DIV/0!</v>
      </c>
      <c r="N608" s="59" t="e">
        <f t="shared" si="226"/>
        <v>#DIV/0!</v>
      </c>
      <c r="O608" s="480">
        <f>SUMIF(C$2:C608,C608,D$2:D608)</f>
        <v>140</v>
      </c>
      <c r="P608" s="42">
        <f>SUMIF(C$2:C608,C608,F$2:F608)</f>
        <v>17.011805555555558</v>
      </c>
      <c r="Q608" s="46">
        <f t="shared" si="227"/>
        <v>0.12151289682539684</v>
      </c>
      <c r="R608" s="45">
        <f t="shared" si="228"/>
        <v>2</v>
      </c>
      <c r="S608" s="45">
        <f t="shared" si="229"/>
        <v>54</v>
      </c>
      <c r="T608" s="480">
        <f>SUM(D$2:D608)</f>
        <v>1165</v>
      </c>
      <c r="U608" s="47">
        <f>SUMIF(C$2:C608,C608,E$2:E608)</f>
        <v>496255.22000000003</v>
      </c>
      <c r="V608" s="47">
        <f>SUM(E$2:E608)</f>
        <v>4135631.2860000012</v>
      </c>
      <c r="W608" s="52">
        <f>SUM(F$2:F608)</f>
        <v>40857.731944444473</v>
      </c>
      <c r="X608" s="52">
        <f t="shared" si="230"/>
        <v>35.071014544587527</v>
      </c>
      <c r="Y608" s="45">
        <f t="shared" si="231"/>
        <v>1</v>
      </c>
      <c r="Z608" s="45">
        <f t="shared" si="232"/>
        <v>42</v>
      </c>
      <c r="AA608" s="47">
        <f>SUMIF('Rake Load'!C:C,Summary!B608,'Rake Load'!CA:CA)</f>
        <v>0</v>
      </c>
      <c r="AB608" s="47">
        <f>SUMIF(C$2:C608,C608,AA$2:AA608)</f>
        <v>48.49583333333333</v>
      </c>
      <c r="AC608" s="47">
        <f>SUM(AA$2:AA608)</f>
        <v>414.86111111113433</v>
      </c>
      <c r="AD608" s="52" t="e">
        <f t="shared" si="233"/>
        <v>#DIV/0!</v>
      </c>
      <c r="AE608" s="52">
        <f t="shared" si="234"/>
        <v>0.34639880952380953</v>
      </c>
      <c r="AF608" s="52">
        <f t="shared" si="235"/>
        <v>0.35610395803530842</v>
      </c>
      <c r="AG608" s="47">
        <f>SUMIF(Unloader!B:B,Summary!B608,Unloader!M:M)</f>
        <v>0</v>
      </c>
      <c r="AH608" s="47">
        <f>SUMIF(C$2:C608,C608,AG$2:AG608)</f>
        <v>492659</v>
      </c>
      <c r="AI608" s="47">
        <f>SUM(AG$2:AG608)</f>
        <v>5010888</v>
      </c>
      <c r="AJ608" s="49">
        <f>SUMIF(Unloader!B:B,Summary!B608,Unloader!W:W)</f>
        <v>0</v>
      </c>
      <c r="AK608" s="49">
        <f>SUMIF(Unloader!B:B,Summary!B608,Unloader!AD:AD)+SUMIF(Unloader!B:B,Summary!B608,Unloader!BR:BR)+SUMIF(Unloader!B:B,Summary!B608,Unloader!BN:BN)</f>
        <v>0</v>
      </c>
      <c r="AL608" s="49">
        <f>SUMIF(C$2:C608,C608,AJ$2:AJ608)</f>
        <v>12.798611111111112</v>
      </c>
      <c r="AM608" s="49">
        <f>SUMIF(C$2:C608,C608,AK$2:AK608)</f>
        <v>0.46805555555555556</v>
      </c>
      <c r="AN608" s="37">
        <f t="shared" si="236"/>
        <v>1664.7634602387923</v>
      </c>
      <c r="AO608" s="37">
        <f>SUM(AJ$2:AJ608)</f>
        <v>155.96458333333337</v>
      </c>
      <c r="AP608" s="37">
        <f>SUM(AK$2:AK608)</f>
        <v>13.888194444444437</v>
      </c>
      <c r="AQ608" s="37">
        <f t="shared" si="237"/>
        <v>1469.5404467471526</v>
      </c>
    </row>
    <row r="609" spans="1:43">
      <c r="A609" s="166">
        <f t="shared" si="240"/>
        <v>608</v>
      </c>
      <c r="B609" s="478">
        <f t="shared" si="240"/>
        <v>41241</v>
      </c>
      <c r="C609" s="42">
        <f t="shared" si="219"/>
        <v>11</v>
      </c>
      <c r="D609" s="170">
        <f>COUNTIF('Rake Load'!C:C,Summary!B609)</f>
        <v>0</v>
      </c>
      <c r="E609" s="170">
        <f>SUMIF('Rake Load'!C:C,B609,'Rake Load'!K:K)</f>
        <v>0</v>
      </c>
      <c r="F609" s="44">
        <f>SUMIF('Rake Load'!C:C,B609,'Rake Load'!AZ:AZ)</f>
        <v>0</v>
      </c>
      <c r="G609" s="44" t="e">
        <f t="shared" si="220"/>
        <v>#DIV/0!</v>
      </c>
      <c r="H609" s="45" t="e">
        <f t="shared" si="221"/>
        <v>#DIV/0!</v>
      </c>
      <c r="I609" s="45" t="e">
        <f t="shared" si="222"/>
        <v>#DIV/0!</v>
      </c>
      <c r="J609" s="44">
        <f>SUMIF('Rake Load'!C:C,B609,'Rake Load'!DK:DK)</f>
        <v>0</v>
      </c>
      <c r="K609" s="50">
        <f t="shared" si="223"/>
        <v>0</v>
      </c>
      <c r="L609" s="50" t="e">
        <f t="shared" si="224"/>
        <v>#DIV/0!</v>
      </c>
      <c r="M609" s="59" t="e">
        <f t="shared" si="225"/>
        <v>#DIV/0!</v>
      </c>
      <c r="N609" s="59" t="e">
        <f t="shared" si="226"/>
        <v>#DIV/0!</v>
      </c>
      <c r="O609" s="480">
        <f>SUMIF(C$2:C609,C609,D$2:D609)</f>
        <v>140</v>
      </c>
      <c r="P609" s="42">
        <f>SUMIF(C$2:C609,C609,F$2:F609)</f>
        <v>17.011805555555558</v>
      </c>
      <c r="Q609" s="46">
        <f t="shared" si="227"/>
        <v>0.12151289682539684</v>
      </c>
      <c r="R609" s="45">
        <f t="shared" si="228"/>
        <v>2</v>
      </c>
      <c r="S609" s="45">
        <f t="shared" si="229"/>
        <v>54</v>
      </c>
      <c r="T609" s="480">
        <f>SUM(D$2:D609)</f>
        <v>1165</v>
      </c>
      <c r="U609" s="47">
        <f>SUMIF(C$2:C609,C609,E$2:E609)</f>
        <v>496255.22000000003</v>
      </c>
      <c r="V609" s="47">
        <f>SUM(E$2:E609)</f>
        <v>4135631.2860000012</v>
      </c>
      <c r="W609" s="52">
        <f>SUM(F$2:F609)</f>
        <v>40857.731944444473</v>
      </c>
      <c r="X609" s="52">
        <f t="shared" si="230"/>
        <v>35.071014544587527</v>
      </c>
      <c r="Y609" s="45">
        <f t="shared" si="231"/>
        <v>1</v>
      </c>
      <c r="Z609" s="45">
        <f t="shared" si="232"/>
        <v>42</v>
      </c>
      <c r="AA609" s="47">
        <f>SUMIF('Rake Load'!C:C,Summary!B609,'Rake Load'!CA:CA)</f>
        <v>0</v>
      </c>
      <c r="AB609" s="47">
        <f>SUMIF(C$2:C609,C609,AA$2:AA609)</f>
        <v>48.49583333333333</v>
      </c>
      <c r="AC609" s="47">
        <f>SUM(AA$2:AA609)</f>
        <v>414.86111111113433</v>
      </c>
      <c r="AD609" s="52" t="e">
        <f t="shared" si="233"/>
        <v>#DIV/0!</v>
      </c>
      <c r="AE609" s="52">
        <f t="shared" si="234"/>
        <v>0.34639880952380953</v>
      </c>
      <c r="AF609" s="52">
        <f t="shared" si="235"/>
        <v>0.35610395803530842</v>
      </c>
      <c r="AG609" s="47">
        <f>SUMIF(Unloader!B:B,Summary!B609,Unloader!M:M)</f>
        <v>0</v>
      </c>
      <c r="AH609" s="47">
        <f>SUMIF(C$2:C609,C609,AG$2:AG609)</f>
        <v>492659</v>
      </c>
      <c r="AI609" s="47">
        <f>SUM(AG$2:AG609)</f>
        <v>5010888</v>
      </c>
      <c r="AJ609" s="49">
        <f>SUMIF(Unloader!B:B,Summary!B609,Unloader!W:W)</f>
        <v>0</v>
      </c>
      <c r="AK609" s="49">
        <f>SUMIF(Unloader!B:B,Summary!B609,Unloader!AD:AD)+SUMIF(Unloader!B:B,Summary!B609,Unloader!BR:BR)+SUMIF(Unloader!B:B,Summary!B609,Unloader!BN:BN)</f>
        <v>0</v>
      </c>
      <c r="AL609" s="49">
        <f>SUMIF(C$2:C609,C609,AJ$2:AJ609)</f>
        <v>12.798611111111112</v>
      </c>
      <c r="AM609" s="49">
        <f>SUMIF(C$2:C609,C609,AK$2:AK609)</f>
        <v>0.46805555555555556</v>
      </c>
      <c r="AN609" s="37">
        <f t="shared" si="236"/>
        <v>1664.7634602387923</v>
      </c>
      <c r="AO609" s="37">
        <f>SUM(AJ$2:AJ609)</f>
        <v>155.96458333333337</v>
      </c>
      <c r="AP609" s="37">
        <f>SUM(AK$2:AK609)</f>
        <v>13.888194444444437</v>
      </c>
      <c r="AQ609" s="37">
        <f t="shared" si="237"/>
        <v>1469.5404467471526</v>
      </c>
    </row>
    <row r="610" spans="1:43">
      <c r="A610" s="166">
        <f t="shared" si="240"/>
        <v>609</v>
      </c>
      <c r="B610" s="478">
        <f t="shared" si="240"/>
        <v>41242</v>
      </c>
      <c r="C610" s="42">
        <f t="shared" si="219"/>
        <v>11</v>
      </c>
      <c r="D610" s="170">
        <f>COUNTIF('Rake Load'!C:C,Summary!B610)</f>
        <v>0</v>
      </c>
      <c r="E610" s="170">
        <f>SUMIF('Rake Load'!C:C,B610,'Rake Load'!K:K)</f>
        <v>0</v>
      </c>
      <c r="F610" s="44">
        <f>SUMIF('Rake Load'!C:C,B610,'Rake Load'!AZ:AZ)</f>
        <v>0</v>
      </c>
      <c r="G610" s="44" t="e">
        <f t="shared" si="220"/>
        <v>#DIV/0!</v>
      </c>
      <c r="H610" s="45" t="e">
        <f t="shared" si="221"/>
        <v>#DIV/0!</v>
      </c>
      <c r="I610" s="45" t="e">
        <f t="shared" si="222"/>
        <v>#DIV/0!</v>
      </c>
      <c r="J610" s="44">
        <f>SUMIF('Rake Load'!C:C,B610,'Rake Load'!DK:DK)</f>
        <v>0</v>
      </c>
      <c r="K610" s="50">
        <f t="shared" si="223"/>
        <v>0</v>
      </c>
      <c r="L610" s="50" t="e">
        <f t="shared" si="224"/>
        <v>#DIV/0!</v>
      </c>
      <c r="M610" s="59" t="e">
        <f t="shared" si="225"/>
        <v>#DIV/0!</v>
      </c>
      <c r="N610" s="59" t="e">
        <f t="shared" si="226"/>
        <v>#DIV/0!</v>
      </c>
      <c r="O610" s="480">
        <f>SUMIF(C$2:C610,C610,D$2:D610)</f>
        <v>140</v>
      </c>
      <c r="P610" s="42">
        <f>SUMIF(C$2:C610,C610,F$2:F610)</f>
        <v>17.011805555555558</v>
      </c>
      <c r="Q610" s="46">
        <f t="shared" si="227"/>
        <v>0.12151289682539684</v>
      </c>
      <c r="R610" s="45">
        <f t="shared" si="228"/>
        <v>2</v>
      </c>
      <c r="S610" s="45">
        <f t="shared" si="229"/>
        <v>54</v>
      </c>
      <c r="T610" s="480">
        <f>SUM(D$2:D610)</f>
        <v>1165</v>
      </c>
      <c r="U610" s="47">
        <f>SUMIF(C$2:C610,C610,E$2:E610)</f>
        <v>496255.22000000003</v>
      </c>
      <c r="V610" s="47">
        <f>SUM(E$2:E610)</f>
        <v>4135631.2860000012</v>
      </c>
      <c r="W610" s="52">
        <f>SUM(F$2:F610)</f>
        <v>40857.731944444473</v>
      </c>
      <c r="X610" s="52">
        <f t="shared" si="230"/>
        <v>35.071014544587527</v>
      </c>
      <c r="Y610" s="45">
        <f t="shared" si="231"/>
        <v>1</v>
      </c>
      <c r="Z610" s="45">
        <f t="shared" si="232"/>
        <v>42</v>
      </c>
      <c r="AA610" s="47">
        <f>SUMIF('Rake Load'!C:C,Summary!B610,'Rake Load'!CA:CA)</f>
        <v>0</v>
      </c>
      <c r="AB610" s="47">
        <f>SUMIF(C$2:C610,C610,AA$2:AA610)</f>
        <v>48.49583333333333</v>
      </c>
      <c r="AC610" s="47">
        <f>SUM(AA$2:AA610)</f>
        <v>414.86111111113433</v>
      </c>
      <c r="AD610" s="52" t="e">
        <f t="shared" si="233"/>
        <v>#DIV/0!</v>
      </c>
      <c r="AE610" s="52">
        <f t="shared" si="234"/>
        <v>0.34639880952380953</v>
      </c>
      <c r="AF610" s="52">
        <f t="shared" si="235"/>
        <v>0.35610395803530842</v>
      </c>
      <c r="AG610" s="47">
        <f>SUMIF(Unloader!B:B,Summary!B610,Unloader!M:M)</f>
        <v>0</v>
      </c>
      <c r="AH610" s="47">
        <f>SUMIF(C$2:C610,C610,AG$2:AG610)</f>
        <v>492659</v>
      </c>
      <c r="AI610" s="47">
        <f>SUM(AG$2:AG610)</f>
        <v>5010888</v>
      </c>
      <c r="AJ610" s="49">
        <f>SUMIF(Unloader!B:B,Summary!B610,Unloader!W:W)</f>
        <v>0</v>
      </c>
      <c r="AK610" s="49">
        <f>SUMIF(Unloader!B:B,Summary!B610,Unloader!AD:AD)+SUMIF(Unloader!B:B,Summary!B610,Unloader!BR:BR)+SUMIF(Unloader!B:B,Summary!B610,Unloader!BN:BN)</f>
        <v>0</v>
      </c>
      <c r="AL610" s="49">
        <f>SUMIF(C$2:C610,C610,AJ$2:AJ610)</f>
        <v>12.798611111111112</v>
      </c>
      <c r="AM610" s="49">
        <f>SUMIF(C$2:C610,C610,AK$2:AK610)</f>
        <v>0.46805555555555556</v>
      </c>
      <c r="AN610" s="37">
        <f t="shared" si="236"/>
        <v>1664.7634602387923</v>
      </c>
      <c r="AO610" s="37">
        <f>SUM(AJ$2:AJ610)</f>
        <v>155.96458333333337</v>
      </c>
      <c r="AP610" s="37">
        <f>SUM(AK$2:AK610)</f>
        <v>13.888194444444437</v>
      </c>
      <c r="AQ610" s="37">
        <f t="shared" si="237"/>
        <v>1469.5404467471526</v>
      </c>
    </row>
    <row r="611" spans="1:43">
      <c r="A611" s="166">
        <f t="shared" si="240"/>
        <v>610</v>
      </c>
      <c r="B611" s="478">
        <f t="shared" si="240"/>
        <v>41243</v>
      </c>
      <c r="C611" s="42">
        <f t="shared" si="219"/>
        <v>11</v>
      </c>
      <c r="D611" s="170">
        <f>COUNTIF('Rake Load'!C:C,Summary!B611)</f>
        <v>0</v>
      </c>
      <c r="E611" s="170">
        <f>SUMIF('Rake Load'!C:C,B611,'Rake Load'!K:K)</f>
        <v>0</v>
      </c>
      <c r="F611" s="44">
        <f>SUMIF('Rake Load'!C:C,B611,'Rake Load'!AZ:AZ)</f>
        <v>0</v>
      </c>
      <c r="G611" s="44" t="e">
        <f t="shared" si="220"/>
        <v>#DIV/0!</v>
      </c>
      <c r="H611" s="45" t="e">
        <f t="shared" si="221"/>
        <v>#DIV/0!</v>
      </c>
      <c r="I611" s="45" t="e">
        <f t="shared" si="222"/>
        <v>#DIV/0!</v>
      </c>
      <c r="J611" s="44">
        <f>SUMIF('Rake Load'!C:C,B611,'Rake Load'!DK:DK)</f>
        <v>0</v>
      </c>
      <c r="K611" s="50">
        <f t="shared" si="223"/>
        <v>0</v>
      </c>
      <c r="L611" s="50" t="e">
        <f t="shared" si="224"/>
        <v>#DIV/0!</v>
      </c>
      <c r="M611" s="59" t="e">
        <f t="shared" si="225"/>
        <v>#DIV/0!</v>
      </c>
      <c r="N611" s="59" t="e">
        <f t="shared" si="226"/>
        <v>#DIV/0!</v>
      </c>
      <c r="O611" s="480">
        <f>SUMIF(C$2:C611,C611,D$2:D611)</f>
        <v>140</v>
      </c>
      <c r="P611" s="42">
        <f>SUMIF(C$2:C611,C611,F$2:F611)</f>
        <v>17.011805555555558</v>
      </c>
      <c r="Q611" s="46">
        <f t="shared" si="227"/>
        <v>0.12151289682539684</v>
      </c>
      <c r="R611" s="45">
        <f t="shared" si="228"/>
        <v>2</v>
      </c>
      <c r="S611" s="45">
        <f t="shared" si="229"/>
        <v>54</v>
      </c>
      <c r="T611" s="480">
        <f>SUM(D$2:D611)</f>
        <v>1165</v>
      </c>
      <c r="U611" s="47">
        <f>SUMIF(C$2:C611,C611,E$2:E611)</f>
        <v>496255.22000000003</v>
      </c>
      <c r="V611" s="47">
        <f>SUM(E$2:E611)</f>
        <v>4135631.2860000012</v>
      </c>
      <c r="W611" s="52">
        <f>SUM(F$2:F611)</f>
        <v>40857.731944444473</v>
      </c>
      <c r="X611" s="52">
        <f t="shared" si="230"/>
        <v>35.071014544587527</v>
      </c>
      <c r="Y611" s="45">
        <f t="shared" si="231"/>
        <v>1</v>
      </c>
      <c r="Z611" s="45">
        <f t="shared" si="232"/>
        <v>42</v>
      </c>
      <c r="AA611" s="47">
        <f>SUMIF('Rake Load'!C:C,Summary!B611,'Rake Load'!CA:CA)</f>
        <v>0</v>
      </c>
      <c r="AB611" s="47">
        <f>SUMIF(C$2:C611,C611,AA$2:AA611)</f>
        <v>48.49583333333333</v>
      </c>
      <c r="AC611" s="47">
        <f>SUM(AA$2:AA611)</f>
        <v>414.86111111113433</v>
      </c>
      <c r="AD611" s="52" t="e">
        <f t="shared" si="233"/>
        <v>#DIV/0!</v>
      </c>
      <c r="AE611" s="52">
        <f t="shared" si="234"/>
        <v>0.34639880952380953</v>
      </c>
      <c r="AF611" s="52">
        <f t="shared" si="235"/>
        <v>0.35610395803530842</v>
      </c>
      <c r="AG611" s="47">
        <f>SUMIF(Unloader!B:B,Summary!B611,Unloader!M:M)</f>
        <v>0</v>
      </c>
      <c r="AH611" s="47">
        <f>SUMIF(C$2:C611,C611,AG$2:AG611)</f>
        <v>492659</v>
      </c>
      <c r="AI611" s="47">
        <f>SUM(AG$2:AG611)</f>
        <v>5010888</v>
      </c>
      <c r="AJ611" s="49">
        <f>SUMIF(Unloader!B:B,Summary!B611,Unloader!W:W)</f>
        <v>0</v>
      </c>
      <c r="AK611" s="49">
        <f>SUMIF(Unloader!B:B,Summary!B611,Unloader!AD:AD)+SUMIF(Unloader!B:B,Summary!B611,Unloader!BR:BR)+SUMIF(Unloader!B:B,Summary!B611,Unloader!BN:BN)</f>
        <v>0</v>
      </c>
      <c r="AL611" s="49">
        <f>SUMIF(C$2:C611,C611,AJ$2:AJ611)</f>
        <v>12.798611111111112</v>
      </c>
      <c r="AM611" s="49">
        <f>SUMIF(C$2:C611,C611,AK$2:AK611)</f>
        <v>0.46805555555555556</v>
      </c>
      <c r="AN611" s="37">
        <f t="shared" si="236"/>
        <v>1664.7634602387923</v>
      </c>
      <c r="AO611" s="37">
        <f>SUM(AJ$2:AJ611)</f>
        <v>155.96458333333337</v>
      </c>
      <c r="AP611" s="37">
        <f>SUM(AK$2:AK611)</f>
        <v>13.888194444444437</v>
      </c>
      <c r="AQ611" s="37">
        <f t="shared" si="237"/>
        <v>1469.5404467471526</v>
      </c>
    </row>
    <row r="612" spans="1:43">
      <c r="A612" s="166">
        <f t="shared" si="240"/>
        <v>611</v>
      </c>
      <c r="B612" s="478">
        <f t="shared" si="240"/>
        <v>41244</v>
      </c>
      <c r="C612" s="42">
        <f t="shared" si="219"/>
        <v>12</v>
      </c>
      <c r="D612" s="170">
        <f>COUNTIF('Rake Load'!C:C,Summary!B612)</f>
        <v>0</v>
      </c>
      <c r="E612" s="170">
        <f>SUMIF('Rake Load'!C:C,B612,'Rake Load'!K:K)</f>
        <v>0</v>
      </c>
      <c r="F612" s="44">
        <f>SUMIF('Rake Load'!C:C,B612,'Rake Load'!AZ:AZ)</f>
        <v>0</v>
      </c>
      <c r="G612" s="44" t="e">
        <f t="shared" si="220"/>
        <v>#DIV/0!</v>
      </c>
      <c r="H612" s="45" t="e">
        <f t="shared" si="221"/>
        <v>#DIV/0!</v>
      </c>
      <c r="I612" s="45" t="e">
        <f t="shared" si="222"/>
        <v>#DIV/0!</v>
      </c>
      <c r="J612" s="44">
        <f>SUMIF('Rake Load'!C:C,B612,'Rake Load'!DK:DK)</f>
        <v>0</v>
      </c>
      <c r="K612" s="50">
        <f t="shared" si="223"/>
        <v>0</v>
      </c>
      <c r="L612" s="50" t="e">
        <f t="shared" si="224"/>
        <v>#DIV/0!</v>
      </c>
      <c r="M612" s="59" t="e">
        <f t="shared" si="225"/>
        <v>#DIV/0!</v>
      </c>
      <c r="N612" s="59" t="e">
        <f t="shared" si="226"/>
        <v>#DIV/0!</v>
      </c>
      <c r="O612" s="480">
        <f>SUMIF(C$2:C612,C612,D$2:D612)</f>
        <v>125</v>
      </c>
      <c r="P612" s="42">
        <f>SUMIF(C$2:C612,C612,F$2:F612)</f>
        <v>18.607638888888889</v>
      </c>
      <c r="Q612" s="46">
        <f t="shared" si="227"/>
        <v>0.14886111111111111</v>
      </c>
      <c r="R612" s="45">
        <f t="shared" si="228"/>
        <v>3</v>
      </c>
      <c r="S612" s="45">
        <f t="shared" si="229"/>
        <v>34</v>
      </c>
      <c r="T612" s="480">
        <f>SUM(D$2:D612)</f>
        <v>1165</v>
      </c>
      <c r="U612" s="47">
        <f>SUMIF(C$2:C612,C612,E$2:E612)</f>
        <v>437834.7699999999</v>
      </c>
      <c r="V612" s="47">
        <f>SUM(E$2:E612)</f>
        <v>4135631.2860000012</v>
      </c>
      <c r="W612" s="52">
        <f>SUM(F$2:F612)</f>
        <v>40857.731944444473</v>
      </c>
      <c r="X612" s="52">
        <f t="shared" si="230"/>
        <v>35.071014544587527</v>
      </c>
      <c r="Y612" s="45">
        <f t="shared" si="231"/>
        <v>1</v>
      </c>
      <c r="Z612" s="45">
        <f t="shared" si="232"/>
        <v>42</v>
      </c>
      <c r="AA612" s="47">
        <f>SUMIF('Rake Load'!C:C,Summary!B612,'Rake Load'!CA:CA)</f>
        <v>0</v>
      </c>
      <c r="AB612" s="47">
        <f>SUMIF(C$2:C612,C612,AA$2:AA612)</f>
        <v>53.854166666666671</v>
      </c>
      <c r="AC612" s="47">
        <f>SUM(AA$2:AA612)</f>
        <v>414.86111111113433</v>
      </c>
      <c r="AD612" s="52" t="e">
        <f t="shared" si="233"/>
        <v>#DIV/0!</v>
      </c>
      <c r="AE612" s="52">
        <f t="shared" si="234"/>
        <v>0.43083333333333335</v>
      </c>
      <c r="AF612" s="52">
        <f t="shared" si="235"/>
        <v>0.35610395803530842</v>
      </c>
      <c r="AG612" s="47">
        <f>SUMIF(Unloader!B:B,Summary!B612,Unloader!M:M)</f>
        <v>0</v>
      </c>
      <c r="AH612" s="47">
        <f>SUMIF(C$2:C612,C612,AG$2:AG612)</f>
        <v>577646</v>
      </c>
      <c r="AI612" s="47">
        <f>SUM(AG$2:AG612)</f>
        <v>5010888</v>
      </c>
      <c r="AJ612" s="49">
        <f>SUMIF(Unloader!B:B,Summary!B612,Unloader!W:W)</f>
        <v>0</v>
      </c>
      <c r="AK612" s="49">
        <f>SUMIF(Unloader!B:B,Summary!B612,Unloader!AD:AD)+SUMIF(Unloader!B:B,Summary!B612,Unloader!BR:BR)+SUMIF(Unloader!B:B,Summary!B612,Unloader!BN:BN)</f>
        <v>0</v>
      </c>
      <c r="AL612" s="49">
        <f>SUMIF(C$2:C612,C612,AJ$2:AJ612)</f>
        <v>16.781944444444441</v>
      </c>
      <c r="AM612" s="49">
        <f>SUMIF(C$2:C612,C612,AK$2:AK612)</f>
        <v>0.68888888888888899</v>
      </c>
      <c r="AN612" s="37">
        <f t="shared" si="236"/>
        <v>1495.5881591438686</v>
      </c>
      <c r="AO612" s="37">
        <f>SUM(AJ$2:AJ612)</f>
        <v>155.96458333333337</v>
      </c>
      <c r="AP612" s="37">
        <f>SUM(AK$2:AK612)</f>
        <v>13.888194444444437</v>
      </c>
      <c r="AQ612" s="37">
        <f t="shared" si="237"/>
        <v>1469.5404467471526</v>
      </c>
    </row>
    <row r="613" spans="1:43">
      <c r="A613" s="166">
        <f t="shared" si="240"/>
        <v>612</v>
      </c>
      <c r="B613" s="478">
        <f t="shared" si="240"/>
        <v>41245</v>
      </c>
      <c r="C613" s="42">
        <f t="shared" si="219"/>
        <v>12</v>
      </c>
      <c r="D613" s="170">
        <f>COUNTIF('Rake Load'!C:C,Summary!B613)</f>
        <v>0</v>
      </c>
      <c r="E613" s="170">
        <f>SUMIF('Rake Load'!C:C,B613,'Rake Load'!K:K)</f>
        <v>0</v>
      </c>
      <c r="F613" s="44">
        <f>SUMIF('Rake Load'!C:C,B613,'Rake Load'!AZ:AZ)</f>
        <v>0</v>
      </c>
      <c r="G613" s="44" t="e">
        <f t="shared" si="220"/>
        <v>#DIV/0!</v>
      </c>
      <c r="H613" s="45" t="e">
        <f t="shared" si="221"/>
        <v>#DIV/0!</v>
      </c>
      <c r="I613" s="45" t="e">
        <f t="shared" si="222"/>
        <v>#DIV/0!</v>
      </c>
      <c r="J613" s="44">
        <f>SUMIF('Rake Load'!C:C,B613,'Rake Load'!DK:DK)</f>
        <v>0</v>
      </c>
      <c r="K613" s="50">
        <f t="shared" si="223"/>
        <v>0</v>
      </c>
      <c r="L613" s="50" t="e">
        <f t="shared" si="224"/>
        <v>#DIV/0!</v>
      </c>
      <c r="M613" s="59" t="e">
        <f t="shared" si="225"/>
        <v>#DIV/0!</v>
      </c>
      <c r="N613" s="59" t="e">
        <f t="shared" si="226"/>
        <v>#DIV/0!</v>
      </c>
      <c r="O613" s="480">
        <f>SUMIF(C$2:C613,C613,D$2:D613)</f>
        <v>125</v>
      </c>
      <c r="P613" s="42">
        <f>SUMIF(C$2:C613,C613,F$2:F613)</f>
        <v>18.607638888888889</v>
      </c>
      <c r="Q613" s="46">
        <f t="shared" si="227"/>
        <v>0.14886111111111111</v>
      </c>
      <c r="R613" s="45">
        <f t="shared" si="228"/>
        <v>3</v>
      </c>
      <c r="S613" s="45">
        <f t="shared" si="229"/>
        <v>34</v>
      </c>
      <c r="T613" s="480">
        <f>SUM(D$2:D613)</f>
        <v>1165</v>
      </c>
      <c r="U613" s="47">
        <f>SUMIF(C$2:C613,C613,E$2:E613)</f>
        <v>437834.7699999999</v>
      </c>
      <c r="V613" s="47">
        <f>SUM(E$2:E613)</f>
        <v>4135631.2860000012</v>
      </c>
      <c r="W613" s="52">
        <f>SUM(F$2:F613)</f>
        <v>40857.731944444473</v>
      </c>
      <c r="X613" s="52">
        <f t="shared" si="230"/>
        <v>35.071014544587527</v>
      </c>
      <c r="Y613" s="45">
        <f t="shared" si="231"/>
        <v>1</v>
      </c>
      <c r="Z613" s="45">
        <f t="shared" si="232"/>
        <v>42</v>
      </c>
      <c r="AA613" s="47">
        <f>SUMIF('Rake Load'!C:C,Summary!B613,'Rake Load'!CA:CA)</f>
        <v>0</v>
      </c>
      <c r="AB613" s="47">
        <f>SUMIF(C$2:C613,C613,AA$2:AA613)</f>
        <v>53.854166666666671</v>
      </c>
      <c r="AC613" s="47">
        <f>SUM(AA$2:AA613)</f>
        <v>414.86111111113433</v>
      </c>
      <c r="AD613" s="52" t="e">
        <f t="shared" si="233"/>
        <v>#DIV/0!</v>
      </c>
      <c r="AE613" s="52">
        <f t="shared" si="234"/>
        <v>0.43083333333333335</v>
      </c>
      <c r="AF613" s="52">
        <f t="shared" si="235"/>
        <v>0.35610395803530842</v>
      </c>
      <c r="AG613" s="47">
        <f>SUMIF(Unloader!B:B,Summary!B613,Unloader!M:M)</f>
        <v>0</v>
      </c>
      <c r="AH613" s="47">
        <f>SUMIF(C$2:C613,C613,AG$2:AG613)</f>
        <v>577646</v>
      </c>
      <c r="AI613" s="47">
        <f>SUM(AG$2:AG613)</f>
        <v>5010888</v>
      </c>
      <c r="AJ613" s="49">
        <f>SUMIF(Unloader!B:B,Summary!B613,Unloader!W:W)</f>
        <v>0</v>
      </c>
      <c r="AK613" s="49">
        <f>SUMIF(Unloader!B:B,Summary!B613,Unloader!AD:AD)+SUMIF(Unloader!B:B,Summary!B613,Unloader!BR:BR)+SUMIF(Unloader!B:B,Summary!B613,Unloader!BN:BN)</f>
        <v>0</v>
      </c>
      <c r="AL613" s="49">
        <f>SUMIF(C$2:C613,C613,AJ$2:AJ613)</f>
        <v>16.781944444444441</v>
      </c>
      <c r="AM613" s="49">
        <f>SUMIF(C$2:C613,C613,AK$2:AK613)</f>
        <v>0.68888888888888899</v>
      </c>
      <c r="AN613" s="37">
        <f t="shared" si="236"/>
        <v>1495.5881591438686</v>
      </c>
      <c r="AO613" s="37">
        <f>SUM(AJ$2:AJ613)</f>
        <v>155.96458333333337</v>
      </c>
      <c r="AP613" s="37">
        <f>SUM(AK$2:AK613)</f>
        <v>13.888194444444437</v>
      </c>
      <c r="AQ613" s="37">
        <f t="shared" si="237"/>
        <v>1469.5404467471526</v>
      </c>
    </row>
    <row r="614" spans="1:43">
      <c r="A614" s="166">
        <f t="shared" si="240"/>
        <v>613</v>
      </c>
      <c r="B614" s="478">
        <f t="shared" si="240"/>
        <v>41246</v>
      </c>
      <c r="C614" s="42">
        <f t="shared" si="219"/>
        <v>12</v>
      </c>
      <c r="D614" s="170">
        <f>COUNTIF('Rake Load'!C:C,Summary!B614)</f>
        <v>0</v>
      </c>
      <c r="E614" s="170">
        <f>SUMIF('Rake Load'!C:C,B614,'Rake Load'!K:K)</f>
        <v>0</v>
      </c>
      <c r="F614" s="44">
        <f>SUMIF('Rake Load'!C:C,B614,'Rake Load'!AZ:AZ)</f>
        <v>0</v>
      </c>
      <c r="G614" s="44" t="e">
        <f t="shared" si="220"/>
        <v>#DIV/0!</v>
      </c>
      <c r="H614" s="45" t="e">
        <f t="shared" si="221"/>
        <v>#DIV/0!</v>
      </c>
      <c r="I614" s="45" t="e">
        <f t="shared" si="222"/>
        <v>#DIV/0!</v>
      </c>
      <c r="J614" s="44">
        <f>SUMIF('Rake Load'!C:C,B614,'Rake Load'!DK:DK)</f>
        <v>0</v>
      </c>
      <c r="K614" s="50">
        <f t="shared" si="223"/>
        <v>0</v>
      </c>
      <c r="L614" s="50" t="e">
        <f t="shared" si="224"/>
        <v>#DIV/0!</v>
      </c>
      <c r="M614" s="59" t="e">
        <f t="shared" si="225"/>
        <v>#DIV/0!</v>
      </c>
      <c r="N614" s="59" t="e">
        <f t="shared" si="226"/>
        <v>#DIV/0!</v>
      </c>
      <c r="O614" s="480">
        <f>SUMIF(C$2:C614,C614,D$2:D614)</f>
        <v>125</v>
      </c>
      <c r="P614" s="42">
        <f>SUMIF(C$2:C614,C614,F$2:F614)</f>
        <v>18.607638888888889</v>
      </c>
      <c r="Q614" s="46">
        <f t="shared" si="227"/>
        <v>0.14886111111111111</v>
      </c>
      <c r="R614" s="45">
        <f t="shared" si="228"/>
        <v>3</v>
      </c>
      <c r="S614" s="45">
        <f t="shared" si="229"/>
        <v>34</v>
      </c>
      <c r="T614" s="480">
        <f>SUM(D$2:D614)</f>
        <v>1165</v>
      </c>
      <c r="U614" s="47">
        <f>SUMIF(C$2:C614,C614,E$2:E614)</f>
        <v>437834.7699999999</v>
      </c>
      <c r="V614" s="47">
        <f>SUM(E$2:E614)</f>
        <v>4135631.2860000012</v>
      </c>
      <c r="W614" s="52">
        <f>SUM(F$2:F614)</f>
        <v>40857.731944444473</v>
      </c>
      <c r="X614" s="52">
        <f t="shared" si="230"/>
        <v>35.071014544587527</v>
      </c>
      <c r="Y614" s="45">
        <f t="shared" si="231"/>
        <v>1</v>
      </c>
      <c r="Z614" s="45">
        <f t="shared" si="232"/>
        <v>42</v>
      </c>
      <c r="AA614" s="47">
        <f>SUMIF('Rake Load'!C:C,Summary!B614,'Rake Load'!CA:CA)</f>
        <v>0</v>
      </c>
      <c r="AB614" s="47">
        <f>SUMIF(C$2:C614,C614,AA$2:AA614)</f>
        <v>53.854166666666671</v>
      </c>
      <c r="AC614" s="47">
        <f>SUM(AA$2:AA614)</f>
        <v>414.86111111113433</v>
      </c>
      <c r="AD614" s="52" t="e">
        <f t="shared" si="233"/>
        <v>#DIV/0!</v>
      </c>
      <c r="AE614" s="52">
        <f t="shared" si="234"/>
        <v>0.43083333333333335</v>
      </c>
      <c r="AF614" s="52">
        <f t="shared" si="235"/>
        <v>0.35610395803530842</v>
      </c>
      <c r="AG614" s="47">
        <f>SUMIF(Unloader!B:B,Summary!B614,Unloader!M:M)</f>
        <v>0</v>
      </c>
      <c r="AH614" s="47">
        <f>SUMIF(C$2:C614,C614,AG$2:AG614)</f>
        <v>577646</v>
      </c>
      <c r="AI614" s="47">
        <f>SUM(AG$2:AG614)</f>
        <v>5010888</v>
      </c>
      <c r="AJ614" s="49">
        <f>SUMIF(Unloader!B:B,Summary!B614,Unloader!W:W)</f>
        <v>0</v>
      </c>
      <c r="AK614" s="49">
        <f>SUMIF(Unloader!B:B,Summary!B614,Unloader!AD:AD)+SUMIF(Unloader!B:B,Summary!B614,Unloader!BR:BR)+SUMIF(Unloader!B:B,Summary!B614,Unloader!BN:BN)</f>
        <v>0</v>
      </c>
      <c r="AL614" s="49">
        <f>SUMIF(C$2:C614,C614,AJ$2:AJ614)</f>
        <v>16.781944444444441</v>
      </c>
      <c r="AM614" s="49">
        <f>SUMIF(C$2:C614,C614,AK$2:AK614)</f>
        <v>0.68888888888888899</v>
      </c>
      <c r="AN614" s="37">
        <f t="shared" si="236"/>
        <v>1495.5881591438686</v>
      </c>
      <c r="AO614" s="37">
        <f>SUM(AJ$2:AJ614)</f>
        <v>155.96458333333337</v>
      </c>
      <c r="AP614" s="37">
        <f>SUM(AK$2:AK614)</f>
        <v>13.888194444444437</v>
      </c>
      <c r="AQ614" s="37">
        <f t="shared" si="237"/>
        <v>1469.5404467471526</v>
      </c>
    </row>
    <row r="615" spans="1:43">
      <c r="A615" s="166">
        <f t="shared" si="240"/>
        <v>614</v>
      </c>
      <c r="B615" s="478">
        <f t="shared" si="240"/>
        <v>41247</v>
      </c>
      <c r="C615" s="42">
        <f t="shared" si="219"/>
        <v>12</v>
      </c>
      <c r="D615" s="170">
        <f>COUNTIF('Rake Load'!C:C,Summary!B615)</f>
        <v>0</v>
      </c>
      <c r="E615" s="170">
        <f>SUMIF('Rake Load'!C:C,B615,'Rake Load'!K:K)</f>
        <v>0</v>
      </c>
      <c r="F615" s="44">
        <f>SUMIF('Rake Load'!C:C,B615,'Rake Load'!AZ:AZ)</f>
        <v>0</v>
      </c>
      <c r="G615" s="44" t="e">
        <f t="shared" si="220"/>
        <v>#DIV/0!</v>
      </c>
      <c r="H615" s="45" t="e">
        <f t="shared" si="221"/>
        <v>#DIV/0!</v>
      </c>
      <c r="I615" s="45" t="e">
        <f t="shared" si="222"/>
        <v>#DIV/0!</v>
      </c>
      <c r="J615" s="44">
        <f>SUMIF('Rake Load'!C:C,B615,'Rake Load'!DK:DK)</f>
        <v>0</v>
      </c>
      <c r="K615" s="50">
        <f t="shared" si="223"/>
        <v>0</v>
      </c>
      <c r="L615" s="50" t="e">
        <f t="shared" si="224"/>
        <v>#DIV/0!</v>
      </c>
      <c r="M615" s="59" t="e">
        <f t="shared" si="225"/>
        <v>#DIV/0!</v>
      </c>
      <c r="N615" s="59" t="e">
        <f t="shared" si="226"/>
        <v>#DIV/0!</v>
      </c>
      <c r="O615" s="480">
        <f>SUMIF(C$2:C615,C615,D$2:D615)</f>
        <v>125</v>
      </c>
      <c r="P615" s="42">
        <f>SUMIF(C$2:C615,C615,F$2:F615)</f>
        <v>18.607638888888889</v>
      </c>
      <c r="Q615" s="46">
        <f t="shared" si="227"/>
        <v>0.14886111111111111</v>
      </c>
      <c r="R615" s="45">
        <f t="shared" si="228"/>
        <v>3</v>
      </c>
      <c r="S615" s="45">
        <f t="shared" si="229"/>
        <v>34</v>
      </c>
      <c r="T615" s="480">
        <f>SUM(D$2:D615)</f>
        <v>1165</v>
      </c>
      <c r="U615" s="47">
        <f>SUMIF(C$2:C615,C615,E$2:E615)</f>
        <v>437834.7699999999</v>
      </c>
      <c r="V615" s="47">
        <f>SUM(E$2:E615)</f>
        <v>4135631.2860000012</v>
      </c>
      <c r="W615" s="52">
        <f>SUM(F$2:F615)</f>
        <v>40857.731944444473</v>
      </c>
      <c r="X615" s="52">
        <f t="shared" si="230"/>
        <v>35.071014544587527</v>
      </c>
      <c r="Y615" s="45">
        <f t="shared" si="231"/>
        <v>1</v>
      </c>
      <c r="Z615" s="45">
        <f t="shared" si="232"/>
        <v>42</v>
      </c>
      <c r="AA615" s="47">
        <f>SUMIF('Rake Load'!C:C,Summary!B615,'Rake Load'!CA:CA)</f>
        <v>0</v>
      </c>
      <c r="AB615" s="47">
        <f>SUMIF(C$2:C615,C615,AA$2:AA615)</f>
        <v>53.854166666666671</v>
      </c>
      <c r="AC615" s="47">
        <f>SUM(AA$2:AA615)</f>
        <v>414.86111111113433</v>
      </c>
      <c r="AD615" s="52" t="e">
        <f t="shared" si="233"/>
        <v>#DIV/0!</v>
      </c>
      <c r="AE615" s="52">
        <f t="shared" si="234"/>
        <v>0.43083333333333335</v>
      </c>
      <c r="AF615" s="52">
        <f t="shared" si="235"/>
        <v>0.35610395803530842</v>
      </c>
      <c r="AG615" s="47">
        <f>SUMIF(Unloader!B:B,Summary!B615,Unloader!M:M)</f>
        <v>0</v>
      </c>
      <c r="AH615" s="47">
        <f>SUMIF(C$2:C615,C615,AG$2:AG615)</f>
        <v>577646</v>
      </c>
      <c r="AI615" s="47">
        <f>SUM(AG$2:AG615)</f>
        <v>5010888</v>
      </c>
      <c r="AJ615" s="49">
        <f>SUMIF(Unloader!B:B,Summary!B615,Unloader!W:W)</f>
        <v>0</v>
      </c>
      <c r="AK615" s="49">
        <f>SUMIF(Unloader!B:B,Summary!B615,Unloader!AD:AD)+SUMIF(Unloader!B:B,Summary!B615,Unloader!BR:BR)+SUMIF(Unloader!B:B,Summary!B615,Unloader!BN:BN)</f>
        <v>0</v>
      </c>
      <c r="AL615" s="49">
        <f>SUMIF(C$2:C615,C615,AJ$2:AJ615)</f>
        <v>16.781944444444441</v>
      </c>
      <c r="AM615" s="49">
        <f>SUMIF(C$2:C615,C615,AK$2:AK615)</f>
        <v>0.68888888888888899</v>
      </c>
      <c r="AN615" s="37">
        <f t="shared" si="236"/>
        <v>1495.5881591438686</v>
      </c>
      <c r="AO615" s="37">
        <f>SUM(AJ$2:AJ615)</f>
        <v>155.96458333333337</v>
      </c>
      <c r="AP615" s="37">
        <f>SUM(AK$2:AK615)</f>
        <v>13.888194444444437</v>
      </c>
      <c r="AQ615" s="37">
        <f t="shared" si="237"/>
        <v>1469.5404467471526</v>
      </c>
    </row>
    <row r="616" spans="1:43">
      <c r="A616" s="166">
        <f t="shared" ref="A616:B631" si="241">A615+1</f>
        <v>615</v>
      </c>
      <c r="B616" s="478">
        <f t="shared" si="241"/>
        <v>41248</v>
      </c>
      <c r="C616" s="42">
        <f t="shared" si="219"/>
        <v>12</v>
      </c>
      <c r="D616" s="170">
        <f>COUNTIF('Rake Load'!C:C,Summary!B616)</f>
        <v>0</v>
      </c>
      <c r="E616" s="170">
        <f>SUMIF('Rake Load'!C:C,B616,'Rake Load'!K:K)</f>
        <v>0</v>
      </c>
      <c r="F616" s="44">
        <f>SUMIF('Rake Load'!C:C,B616,'Rake Load'!AZ:AZ)</f>
        <v>0</v>
      </c>
      <c r="G616" s="44" t="e">
        <f t="shared" si="220"/>
        <v>#DIV/0!</v>
      </c>
      <c r="H616" s="45" t="e">
        <f t="shared" si="221"/>
        <v>#DIV/0!</v>
      </c>
      <c r="I616" s="45" t="e">
        <f t="shared" si="222"/>
        <v>#DIV/0!</v>
      </c>
      <c r="J616" s="44">
        <f>SUMIF('Rake Load'!C:C,B616,'Rake Load'!DK:DK)</f>
        <v>0</v>
      </c>
      <c r="K616" s="50">
        <f t="shared" si="223"/>
        <v>0</v>
      </c>
      <c r="L616" s="50" t="e">
        <f t="shared" si="224"/>
        <v>#DIV/0!</v>
      </c>
      <c r="M616" s="59" t="e">
        <f t="shared" si="225"/>
        <v>#DIV/0!</v>
      </c>
      <c r="N616" s="59" t="e">
        <f t="shared" si="226"/>
        <v>#DIV/0!</v>
      </c>
      <c r="O616" s="480">
        <f>SUMIF(C$2:C616,C616,D$2:D616)</f>
        <v>125</v>
      </c>
      <c r="P616" s="42">
        <f>SUMIF(C$2:C616,C616,F$2:F616)</f>
        <v>18.607638888888889</v>
      </c>
      <c r="Q616" s="46">
        <f t="shared" si="227"/>
        <v>0.14886111111111111</v>
      </c>
      <c r="R616" s="45">
        <f t="shared" si="228"/>
        <v>3</v>
      </c>
      <c r="S616" s="45">
        <f t="shared" si="229"/>
        <v>34</v>
      </c>
      <c r="T616" s="480">
        <f>SUM(D$2:D616)</f>
        <v>1165</v>
      </c>
      <c r="U616" s="47">
        <f>SUMIF(C$2:C616,C616,E$2:E616)</f>
        <v>437834.7699999999</v>
      </c>
      <c r="V616" s="47">
        <f>SUM(E$2:E616)</f>
        <v>4135631.2860000012</v>
      </c>
      <c r="W616" s="52">
        <f>SUM(F$2:F616)</f>
        <v>40857.731944444473</v>
      </c>
      <c r="X616" s="52">
        <f t="shared" si="230"/>
        <v>35.071014544587527</v>
      </c>
      <c r="Y616" s="45">
        <f t="shared" si="231"/>
        <v>1</v>
      </c>
      <c r="Z616" s="45">
        <f t="shared" si="232"/>
        <v>42</v>
      </c>
      <c r="AA616" s="47">
        <f>SUMIF('Rake Load'!C:C,Summary!B616,'Rake Load'!CA:CA)</f>
        <v>0</v>
      </c>
      <c r="AB616" s="47">
        <f>SUMIF(C$2:C616,C616,AA$2:AA616)</f>
        <v>53.854166666666671</v>
      </c>
      <c r="AC616" s="47">
        <f>SUM(AA$2:AA616)</f>
        <v>414.86111111113433</v>
      </c>
      <c r="AD616" s="52" t="e">
        <f t="shared" si="233"/>
        <v>#DIV/0!</v>
      </c>
      <c r="AE616" s="52">
        <f t="shared" si="234"/>
        <v>0.43083333333333335</v>
      </c>
      <c r="AF616" s="52">
        <f t="shared" si="235"/>
        <v>0.35610395803530842</v>
      </c>
      <c r="AG616" s="47">
        <f>SUMIF(Unloader!B:B,Summary!B616,Unloader!M:M)</f>
        <v>0</v>
      </c>
      <c r="AH616" s="47">
        <f>SUMIF(C$2:C616,C616,AG$2:AG616)</f>
        <v>577646</v>
      </c>
      <c r="AI616" s="47">
        <f>SUM(AG$2:AG616)</f>
        <v>5010888</v>
      </c>
      <c r="AJ616" s="49">
        <f>SUMIF(Unloader!B:B,Summary!B616,Unloader!W:W)</f>
        <v>0</v>
      </c>
      <c r="AK616" s="49">
        <f>SUMIF(Unloader!B:B,Summary!B616,Unloader!AD:AD)+SUMIF(Unloader!B:B,Summary!B616,Unloader!BR:BR)+SUMIF(Unloader!B:B,Summary!B616,Unloader!BN:BN)</f>
        <v>0</v>
      </c>
      <c r="AL616" s="49">
        <f>SUMIF(C$2:C616,C616,AJ$2:AJ616)</f>
        <v>16.781944444444441</v>
      </c>
      <c r="AM616" s="49">
        <f>SUMIF(C$2:C616,C616,AK$2:AK616)</f>
        <v>0.68888888888888899</v>
      </c>
      <c r="AN616" s="37">
        <f t="shared" si="236"/>
        <v>1495.5881591438686</v>
      </c>
      <c r="AO616" s="37">
        <f>SUM(AJ$2:AJ616)</f>
        <v>155.96458333333337</v>
      </c>
      <c r="AP616" s="37">
        <f>SUM(AK$2:AK616)</f>
        <v>13.888194444444437</v>
      </c>
      <c r="AQ616" s="37">
        <f t="shared" si="237"/>
        <v>1469.5404467471526</v>
      </c>
    </row>
    <row r="617" spans="1:43">
      <c r="A617" s="166">
        <f t="shared" si="241"/>
        <v>616</v>
      </c>
      <c r="B617" s="478">
        <f t="shared" si="241"/>
        <v>41249</v>
      </c>
      <c r="C617" s="42">
        <f t="shared" si="219"/>
        <v>12</v>
      </c>
      <c r="D617" s="170">
        <f>COUNTIF('Rake Load'!C:C,Summary!B617)</f>
        <v>0</v>
      </c>
      <c r="E617" s="170">
        <f>SUMIF('Rake Load'!C:C,B617,'Rake Load'!K:K)</f>
        <v>0</v>
      </c>
      <c r="F617" s="44">
        <f>SUMIF('Rake Load'!C:C,B617,'Rake Load'!AZ:AZ)</f>
        <v>0</v>
      </c>
      <c r="G617" s="44" t="e">
        <f t="shared" si="220"/>
        <v>#DIV/0!</v>
      </c>
      <c r="H617" s="45" t="e">
        <f t="shared" si="221"/>
        <v>#DIV/0!</v>
      </c>
      <c r="I617" s="45" t="e">
        <f t="shared" si="222"/>
        <v>#DIV/0!</v>
      </c>
      <c r="J617" s="44">
        <f>SUMIF('Rake Load'!C:C,B617,'Rake Load'!DK:DK)</f>
        <v>0</v>
      </c>
      <c r="K617" s="50">
        <f t="shared" si="223"/>
        <v>0</v>
      </c>
      <c r="L617" s="50" t="e">
        <f t="shared" si="224"/>
        <v>#DIV/0!</v>
      </c>
      <c r="M617" s="59" t="e">
        <f t="shared" si="225"/>
        <v>#DIV/0!</v>
      </c>
      <c r="N617" s="59" t="e">
        <f t="shared" si="226"/>
        <v>#DIV/0!</v>
      </c>
      <c r="O617" s="480">
        <f>SUMIF(C$2:C617,C617,D$2:D617)</f>
        <v>125</v>
      </c>
      <c r="P617" s="42">
        <f>SUMIF(C$2:C617,C617,F$2:F617)</f>
        <v>18.607638888888889</v>
      </c>
      <c r="Q617" s="46">
        <f t="shared" si="227"/>
        <v>0.14886111111111111</v>
      </c>
      <c r="R617" s="45">
        <f t="shared" si="228"/>
        <v>3</v>
      </c>
      <c r="S617" s="45">
        <f t="shared" si="229"/>
        <v>34</v>
      </c>
      <c r="T617" s="480">
        <f>SUM(D$2:D617)</f>
        <v>1165</v>
      </c>
      <c r="U617" s="47">
        <f>SUMIF(C$2:C617,C617,E$2:E617)</f>
        <v>437834.7699999999</v>
      </c>
      <c r="V617" s="47">
        <f>SUM(E$2:E617)</f>
        <v>4135631.2860000012</v>
      </c>
      <c r="W617" s="52">
        <f>SUM(F$2:F617)</f>
        <v>40857.731944444473</v>
      </c>
      <c r="X617" s="52">
        <f t="shared" si="230"/>
        <v>35.071014544587527</v>
      </c>
      <c r="Y617" s="45">
        <f t="shared" si="231"/>
        <v>1</v>
      </c>
      <c r="Z617" s="45">
        <f t="shared" si="232"/>
        <v>42</v>
      </c>
      <c r="AA617" s="47">
        <f>SUMIF('Rake Load'!C:C,Summary!B617,'Rake Load'!CA:CA)</f>
        <v>0</v>
      </c>
      <c r="AB617" s="47">
        <f>SUMIF(C$2:C617,C617,AA$2:AA617)</f>
        <v>53.854166666666671</v>
      </c>
      <c r="AC617" s="47">
        <f>SUM(AA$2:AA617)</f>
        <v>414.86111111113433</v>
      </c>
      <c r="AD617" s="52" t="e">
        <f t="shared" si="233"/>
        <v>#DIV/0!</v>
      </c>
      <c r="AE617" s="52">
        <f t="shared" si="234"/>
        <v>0.43083333333333335</v>
      </c>
      <c r="AF617" s="52">
        <f t="shared" si="235"/>
        <v>0.35610395803530842</v>
      </c>
      <c r="AG617" s="47">
        <f>SUMIF(Unloader!B:B,Summary!B617,Unloader!M:M)</f>
        <v>0</v>
      </c>
      <c r="AH617" s="47">
        <f>SUMIF(C$2:C617,C617,AG$2:AG617)</f>
        <v>577646</v>
      </c>
      <c r="AI617" s="47">
        <f>SUM(AG$2:AG617)</f>
        <v>5010888</v>
      </c>
      <c r="AJ617" s="49">
        <f>SUMIF(Unloader!B:B,Summary!B617,Unloader!W:W)</f>
        <v>0</v>
      </c>
      <c r="AK617" s="49">
        <f>SUMIF(Unloader!B:B,Summary!B617,Unloader!AD:AD)+SUMIF(Unloader!B:B,Summary!B617,Unloader!BR:BR)+SUMIF(Unloader!B:B,Summary!B617,Unloader!BN:BN)</f>
        <v>0</v>
      </c>
      <c r="AL617" s="49">
        <f>SUMIF(C$2:C617,C617,AJ$2:AJ617)</f>
        <v>16.781944444444441</v>
      </c>
      <c r="AM617" s="49">
        <f>SUMIF(C$2:C617,C617,AK$2:AK617)</f>
        <v>0.68888888888888899</v>
      </c>
      <c r="AN617" s="37">
        <f t="shared" si="236"/>
        <v>1495.5881591438686</v>
      </c>
      <c r="AO617" s="37">
        <f>SUM(AJ$2:AJ617)</f>
        <v>155.96458333333337</v>
      </c>
      <c r="AP617" s="37">
        <f>SUM(AK$2:AK617)</f>
        <v>13.888194444444437</v>
      </c>
      <c r="AQ617" s="37">
        <f t="shared" si="237"/>
        <v>1469.5404467471526</v>
      </c>
    </row>
    <row r="618" spans="1:43">
      <c r="A618" s="166">
        <f t="shared" si="241"/>
        <v>617</v>
      </c>
      <c r="B618" s="478">
        <f t="shared" si="241"/>
        <v>41250</v>
      </c>
      <c r="C618" s="42">
        <f t="shared" si="219"/>
        <v>12</v>
      </c>
      <c r="D618" s="170">
        <f>COUNTIF('Rake Load'!C:C,Summary!B618)</f>
        <v>0</v>
      </c>
      <c r="E618" s="170">
        <f>SUMIF('Rake Load'!C:C,B618,'Rake Load'!K:K)</f>
        <v>0</v>
      </c>
      <c r="F618" s="44">
        <f>SUMIF('Rake Load'!C:C,B618,'Rake Load'!AZ:AZ)</f>
        <v>0</v>
      </c>
      <c r="G618" s="44" t="e">
        <f t="shared" si="220"/>
        <v>#DIV/0!</v>
      </c>
      <c r="H618" s="45" t="e">
        <f t="shared" si="221"/>
        <v>#DIV/0!</v>
      </c>
      <c r="I618" s="45" t="e">
        <f t="shared" si="222"/>
        <v>#DIV/0!</v>
      </c>
      <c r="J618" s="44">
        <f>SUMIF('Rake Load'!C:C,B618,'Rake Load'!DK:DK)</f>
        <v>0</v>
      </c>
      <c r="K618" s="50">
        <f t="shared" si="223"/>
        <v>0</v>
      </c>
      <c r="L618" s="50" t="e">
        <f t="shared" si="224"/>
        <v>#DIV/0!</v>
      </c>
      <c r="M618" s="59" t="e">
        <f t="shared" si="225"/>
        <v>#DIV/0!</v>
      </c>
      <c r="N618" s="59" t="e">
        <f t="shared" si="226"/>
        <v>#DIV/0!</v>
      </c>
      <c r="O618" s="480">
        <f>SUMIF(C$2:C618,C618,D$2:D618)</f>
        <v>125</v>
      </c>
      <c r="P618" s="42">
        <f>SUMIF(C$2:C618,C618,F$2:F618)</f>
        <v>18.607638888888889</v>
      </c>
      <c r="Q618" s="46">
        <f t="shared" si="227"/>
        <v>0.14886111111111111</v>
      </c>
      <c r="R618" s="45">
        <f t="shared" si="228"/>
        <v>3</v>
      </c>
      <c r="S618" s="45">
        <f t="shared" si="229"/>
        <v>34</v>
      </c>
      <c r="T618" s="480">
        <f>SUM(D$2:D618)</f>
        <v>1165</v>
      </c>
      <c r="U618" s="47">
        <f>SUMIF(C$2:C618,C618,E$2:E618)</f>
        <v>437834.7699999999</v>
      </c>
      <c r="V618" s="47">
        <f>SUM(E$2:E618)</f>
        <v>4135631.2860000012</v>
      </c>
      <c r="W618" s="52">
        <f>SUM(F$2:F618)</f>
        <v>40857.731944444473</v>
      </c>
      <c r="X618" s="52">
        <f t="shared" si="230"/>
        <v>35.071014544587527</v>
      </c>
      <c r="Y618" s="45">
        <f t="shared" si="231"/>
        <v>1</v>
      </c>
      <c r="Z618" s="45">
        <f t="shared" si="232"/>
        <v>42</v>
      </c>
      <c r="AA618" s="47">
        <f>SUMIF('Rake Load'!C:C,Summary!B618,'Rake Load'!CA:CA)</f>
        <v>0</v>
      </c>
      <c r="AB618" s="47">
        <f>SUMIF(C$2:C618,C618,AA$2:AA618)</f>
        <v>53.854166666666671</v>
      </c>
      <c r="AC618" s="47">
        <f>SUM(AA$2:AA618)</f>
        <v>414.86111111113433</v>
      </c>
      <c r="AD618" s="52" t="e">
        <f t="shared" si="233"/>
        <v>#DIV/0!</v>
      </c>
      <c r="AE618" s="52">
        <f t="shared" si="234"/>
        <v>0.43083333333333335</v>
      </c>
      <c r="AF618" s="52">
        <f t="shared" si="235"/>
        <v>0.35610395803530842</v>
      </c>
      <c r="AG618" s="47">
        <f>SUMIF(Unloader!B:B,Summary!B618,Unloader!M:M)</f>
        <v>0</v>
      </c>
      <c r="AH618" s="47">
        <f>SUMIF(C$2:C618,C618,AG$2:AG618)</f>
        <v>577646</v>
      </c>
      <c r="AI618" s="47">
        <f>SUM(AG$2:AG618)</f>
        <v>5010888</v>
      </c>
      <c r="AJ618" s="49">
        <f>SUMIF(Unloader!B:B,Summary!B618,Unloader!W:W)</f>
        <v>0</v>
      </c>
      <c r="AK618" s="49">
        <f>SUMIF(Unloader!B:B,Summary!B618,Unloader!AD:AD)+SUMIF(Unloader!B:B,Summary!B618,Unloader!BR:BR)+SUMIF(Unloader!B:B,Summary!B618,Unloader!BN:BN)</f>
        <v>0</v>
      </c>
      <c r="AL618" s="49">
        <f>SUMIF(C$2:C618,C618,AJ$2:AJ618)</f>
        <v>16.781944444444441</v>
      </c>
      <c r="AM618" s="49">
        <f>SUMIF(C$2:C618,C618,AK$2:AK618)</f>
        <v>0.68888888888888899</v>
      </c>
      <c r="AN618" s="37">
        <f t="shared" si="236"/>
        <v>1495.5881591438686</v>
      </c>
      <c r="AO618" s="37">
        <f>SUM(AJ$2:AJ618)</f>
        <v>155.96458333333337</v>
      </c>
      <c r="AP618" s="37">
        <f>SUM(AK$2:AK618)</f>
        <v>13.888194444444437</v>
      </c>
      <c r="AQ618" s="37">
        <f t="shared" si="237"/>
        <v>1469.5404467471526</v>
      </c>
    </row>
    <row r="619" spans="1:43">
      <c r="A619" s="166">
        <f t="shared" si="241"/>
        <v>618</v>
      </c>
      <c r="B619" s="478">
        <f t="shared" si="241"/>
        <v>41251</v>
      </c>
      <c r="C619" s="42">
        <f t="shared" si="219"/>
        <v>12</v>
      </c>
      <c r="D619" s="170">
        <f>COUNTIF('Rake Load'!C:C,Summary!B619)</f>
        <v>0</v>
      </c>
      <c r="E619" s="170">
        <f>SUMIF('Rake Load'!C:C,B619,'Rake Load'!K:K)</f>
        <v>0</v>
      </c>
      <c r="F619" s="44">
        <f>SUMIF('Rake Load'!C:C,B619,'Rake Load'!AZ:AZ)</f>
        <v>0</v>
      </c>
      <c r="G619" s="44" t="e">
        <f t="shared" si="220"/>
        <v>#DIV/0!</v>
      </c>
      <c r="H619" s="45" t="e">
        <f t="shared" si="221"/>
        <v>#DIV/0!</v>
      </c>
      <c r="I619" s="45" t="e">
        <f t="shared" si="222"/>
        <v>#DIV/0!</v>
      </c>
      <c r="J619" s="44">
        <f>SUMIF('Rake Load'!C:C,B619,'Rake Load'!DK:DK)</f>
        <v>0</v>
      </c>
      <c r="K619" s="50">
        <f t="shared" si="223"/>
        <v>0</v>
      </c>
      <c r="L619" s="50" t="e">
        <f t="shared" si="224"/>
        <v>#DIV/0!</v>
      </c>
      <c r="M619" s="59" t="e">
        <f t="shared" si="225"/>
        <v>#DIV/0!</v>
      </c>
      <c r="N619" s="59" t="e">
        <f t="shared" si="226"/>
        <v>#DIV/0!</v>
      </c>
      <c r="O619" s="480">
        <f>SUMIF(C$2:C619,C619,D$2:D619)</f>
        <v>125</v>
      </c>
      <c r="P619" s="42">
        <f>SUMIF(C$2:C619,C619,F$2:F619)</f>
        <v>18.607638888888889</v>
      </c>
      <c r="Q619" s="46">
        <f t="shared" si="227"/>
        <v>0.14886111111111111</v>
      </c>
      <c r="R619" s="45">
        <f t="shared" si="228"/>
        <v>3</v>
      </c>
      <c r="S619" s="45">
        <f t="shared" si="229"/>
        <v>34</v>
      </c>
      <c r="T619" s="480">
        <f>SUM(D$2:D619)</f>
        <v>1165</v>
      </c>
      <c r="U619" s="47">
        <f>SUMIF(C$2:C619,C619,E$2:E619)</f>
        <v>437834.7699999999</v>
      </c>
      <c r="V619" s="47">
        <f>SUM(E$2:E619)</f>
        <v>4135631.2860000012</v>
      </c>
      <c r="W619" s="52">
        <f>SUM(F$2:F619)</f>
        <v>40857.731944444473</v>
      </c>
      <c r="X619" s="52">
        <f t="shared" si="230"/>
        <v>35.071014544587527</v>
      </c>
      <c r="Y619" s="45">
        <f t="shared" si="231"/>
        <v>1</v>
      </c>
      <c r="Z619" s="45">
        <f t="shared" si="232"/>
        <v>42</v>
      </c>
      <c r="AA619" s="47">
        <f>SUMIF('Rake Load'!C:C,Summary!B619,'Rake Load'!CA:CA)</f>
        <v>0</v>
      </c>
      <c r="AB619" s="47">
        <f>SUMIF(C$2:C619,C619,AA$2:AA619)</f>
        <v>53.854166666666671</v>
      </c>
      <c r="AC619" s="47">
        <f>SUM(AA$2:AA619)</f>
        <v>414.86111111113433</v>
      </c>
      <c r="AD619" s="52" t="e">
        <f t="shared" si="233"/>
        <v>#DIV/0!</v>
      </c>
      <c r="AE619" s="52">
        <f t="shared" si="234"/>
        <v>0.43083333333333335</v>
      </c>
      <c r="AF619" s="52">
        <f t="shared" si="235"/>
        <v>0.35610395803530842</v>
      </c>
      <c r="AG619" s="47">
        <f>SUMIF(Unloader!B:B,Summary!B619,Unloader!M:M)</f>
        <v>0</v>
      </c>
      <c r="AH619" s="47">
        <f>SUMIF(C$2:C619,C619,AG$2:AG619)</f>
        <v>577646</v>
      </c>
      <c r="AI619" s="47">
        <f>SUM(AG$2:AG619)</f>
        <v>5010888</v>
      </c>
      <c r="AJ619" s="49">
        <f>SUMIF(Unloader!B:B,Summary!B619,Unloader!W:W)</f>
        <v>0</v>
      </c>
      <c r="AK619" s="49">
        <f>SUMIF(Unloader!B:B,Summary!B619,Unloader!AD:AD)+SUMIF(Unloader!B:B,Summary!B619,Unloader!BR:BR)+SUMIF(Unloader!B:B,Summary!B619,Unloader!BN:BN)</f>
        <v>0</v>
      </c>
      <c r="AL619" s="49">
        <f>SUMIF(C$2:C619,C619,AJ$2:AJ619)</f>
        <v>16.781944444444441</v>
      </c>
      <c r="AM619" s="49">
        <f>SUMIF(C$2:C619,C619,AK$2:AK619)</f>
        <v>0.68888888888888899</v>
      </c>
      <c r="AN619" s="37">
        <f t="shared" si="236"/>
        <v>1495.5881591438686</v>
      </c>
      <c r="AO619" s="37">
        <f>SUM(AJ$2:AJ619)</f>
        <v>155.96458333333337</v>
      </c>
      <c r="AP619" s="37">
        <f>SUM(AK$2:AK619)</f>
        <v>13.888194444444437</v>
      </c>
      <c r="AQ619" s="37">
        <f t="shared" si="237"/>
        <v>1469.5404467471526</v>
      </c>
    </row>
    <row r="620" spans="1:43">
      <c r="A620" s="166">
        <f t="shared" si="241"/>
        <v>619</v>
      </c>
      <c r="B620" s="478">
        <f t="shared" si="241"/>
        <v>41252</v>
      </c>
      <c r="C620" s="42">
        <f t="shared" si="219"/>
        <v>12</v>
      </c>
      <c r="D620" s="170">
        <f>COUNTIF('Rake Load'!C:C,Summary!B620)</f>
        <v>0</v>
      </c>
      <c r="E620" s="170">
        <f>SUMIF('Rake Load'!C:C,B620,'Rake Load'!K:K)</f>
        <v>0</v>
      </c>
      <c r="F620" s="44">
        <f>SUMIF('Rake Load'!C:C,B620,'Rake Load'!AZ:AZ)</f>
        <v>0</v>
      </c>
      <c r="G620" s="44" t="e">
        <f t="shared" si="220"/>
        <v>#DIV/0!</v>
      </c>
      <c r="H620" s="45" t="e">
        <f t="shared" si="221"/>
        <v>#DIV/0!</v>
      </c>
      <c r="I620" s="45" t="e">
        <f t="shared" si="222"/>
        <v>#DIV/0!</v>
      </c>
      <c r="J620" s="44">
        <f>SUMIF('Rake Load'!C:C,B620,'Rake Load'!DK:DK)</f>
        <v>0</v>
      </c>
      <c r="K620" s="50">
        <f t="shared" si="223"/>
        <v>0</v>
      </c>
      <c r="L620" s="50" t="e">
        <f t="shared" si="224"/>
        <v>#DIV/0!</v>
      </c>
      <c r="M620" s="59" t="e">
        <f t="shared" si="225"/>
        <v>#DIV/0!</v>
      </c>
      <c r="N620" s="59" t="e">
        <f t="shared" si="226"/>
        <v>#DIV/0!</v>
      </c>
      <c r="O620" s="480">
        <f>SUMIF(C$2:C620,C620,D$2:D620)</f>
        <v>125</v>
      </c>
      <c r="P620" s="42">
        <f>SUMIF(C$2:C620,C620,F$2:F620)</f>
        <v>18.607638888888889</v>
      </c>
      <c r="Q620" s="46">
        <f t="shared" si="227"/>
        <v>0.14886111111111111</v>
      </c>
      <c r="R620" s="45">
        <f t="shared" si="228"/>
        <v>3</v>
      </c>
      <c r="S620" s="45">
        <f t="shared" si="229"/>
        <v>34</v>
      </c>
      <c r="T620" s="480">
        <f>SUM(D$2:D620)</f>
        <v>1165</v>
      </c>
      <c r="U620" s="47">
        <f>SUMIF(C$2:C620,C620,E$2:E620)</f>
        <v>437834.7699999999</v>
      </c>
      <c r="V620" s="47">
        <f>SUM(E$2:E620)</f>
        <v>4135631.2860000012</v>
      </c>
      <c r="W620" s="52">
        <f>SUM(F$2:F620)</f>
        <v>40857.731944444473</v>
      </c>
      <c r="X620" s="52">
        <f t="shared" si="230"/>
        <v>35.071014544587527</v>
      </c>
      <c r="Y620" s="45">
        <f t="shared" si="231"/>
        <v>1</v>
      </c>
      <c r="Z620" s="45">
        <f t="shared" si="232"/>
        <v>42</v>
      </c>
      <c r="AA620" s="47">
        <f>SUMIF('Rake Load'!C:C,Summary!B620,'Rake Load'!CA:CA)</f>
        <v>0</v>
      </c>
      <c r="AB620" s="47">
        <f>SUMIF(C$2:C620,C620,AA$2:AA620)</f>
        <v>53.854166666666671</v>
      </c>
      <c r="AC620" s="47">
        <f>SUM(AA$2:AA620)</f>
        <v>414.86111111113433</v>
      </c>
      <c r="AD620" s="52" t="e">
        <f t="shared" si="233"/>
        <v>#DIV/0!</v>
      </c>
      <c r="AE620" s="52">
        <f t="shared" si="234"/>
        <v>0.43083333333333335</v>
      </c>
      <c r="AF620" s="52">
        <f t="shared" si="235"/>
        <v>0.35610395803530842</v>
      </c>
      <c r="AG620" s="47">
        <f>SUMIF(Unloader!B:B,Summary!B620,Unloader!M:M)</f>
        <v>0</v>
      </c>
      <c r="AH620" s="47">
        <f>SUMIF(C$2:C620,C620,AG$2:AG620)</f>
        <v>577646</v>
      </c>
      <c r="AI620" s="47">
        <f>SUM(AG$2:AG620)</f>
        <v>5010888</v>
      </c>
      <c r="AJ620" s="49">
        <f>SUMIF(Unloader!B:B,Summary!B620,Unloader!W:W)</f>
        <v>0</v>
      </c>
      <c r="AK620" s="49">
        <f>SUMIF(Unloader!B:B,Summary!B620,Unloader!AD:AD)+SUMIF(Unloader!B:B,Summary!B620,Unloader!BR:BR)+SUMIF(Unloader!B:B,Summary!B620,Unloader!BN:BN)</f>
        <v>0</v>
      </c>
      <c r="AL620" s="49">
        <f>SUMIF(C$2:C620,C620,AJ$2:AJ620)</f>
        <v>16.781944444444441</v>
      </c>
      <c r="AM620" s="49">
        <f>SUMIF(C$2:C620,C620,AK$2:AK620)</f>
        <v>0.68888888888888899</v>
      </c>
      <c r="AN620" s="37">
        <f t="shared" si="236"/>
        <v>1495.5881591438686</v>
      </c>
      <c r="AO620" s="37">
        <f>SUM(AJ$2:AJ620)</f>
        <v>155.96458333333337</v>
      </c>
      <c r="AP620" s="37">
        <f>SUM(AK$2:AK620)</f>
        <v>13.888194444444437</v>
      </c>
      <c r="AQ620" s="37">
        <f t="shared" si="237"/>
        <v>1469.5404467471526</v>
      </c>
    </row>
    <row r="621" spans="1:43">
      <c r="A621" s="166">
        <f t="shared" si="241"/>
        <v>620</v>
      </c>
      <c r="B621" s="478">
        <f t="shared" si="241"/>
        <v>41253</v>
      </c>
      <c r="C621" s="42">
        <f t="shared" si="219"/>
        <v>12</v>
      </c>
      <c r="D621" s="170">
        <f>COUNTIF('Rake Load'!C:C,Summary!B621)</f>
        <v>0</v>
      </c>
      <c r="E621" s="170">
        <f>SUMIF('Rake Load'!C:C,B621,'Rake Load'!K:K)</f>
        <v>0</v>
      </c>
      <c r="F621" s="44">
        <f>SUMIF('Rake Load'!C:C,B621,'Rake Load'!AZ:AZ)</f>
        <v>0</v>
      </c>
      <c r="G621" s="44" t="e">
        <f t="shared" si="220"/>
        <v>#DIV/0!</v>
      </c>
      <c r="H621" s="45" t="e">
        <f t="shared" si="221"/>
        <v>#DIV/0!</v>
      </c>
      <c r="I621" s="45" t="e">
        <f t="shared" si="222"/>
        <v>#DIV/0!</v>
      </c>
      <c r="J621" s="44">
        <f>SUMIF('Rake Load'!C:C,B621,'Rake Load'!DK:DK)</f>
        <v>0</v>
      </c>
      <c r="K621" s="50">
        <f t="shared" si="223"/>
        <v>0</v>
      </c>
      <c r="L621" s="50" t="e">
        <f t="shared" si="224"/>
        <v>#DIV/0!</v>
      </c>
      <c r="M621" s="59" t="e">
        <f t="shared" si="225"/>
        <v>#DIV/0!</v>
      </c>
      <c r="N621" s="59" t="e">
        <f t="shared" si="226"/>
        <v>#DIV/0!</v>
      </c>
      <c r="O621" s="480">
        <f>SUMIF(C$2:C621,C621,D$2:D621)</f>
        <v>125</v>
      </c>
      <c r="P621" s="42">
        <f>SUMIF(C$2:C621,C621,F$2:F621)</f>
        <v>18.607638888888889</v>
      </c>
      <c r="Q621" s="46">
        <f t="shared" si="227"/>
        <v>0.14886111111111111</v>
      </c>
      <c r="R621" s="45">
        <f t="shared" si="228"/>
        <v>3</v>
      </c>
      <c r="S621" s="45">
        <f t="shared" si="229"/>
        <v>34</v>
      </c>
      <c r="T621" s="480">
        <f>SUM(D$2:D621)</f>
        <v>1165</v>
      </c>
      <c r="U621" s="47">
        <f>SUMIF(C$2:C621,C621,E$2:E621)</f>
        <v>437834.7699999999</v>
      </c>
      <c r="V621" s="47">
        <f>SUM(E$2:E621)</f>
        <v>4135631.2860000012</v>
      </c>
      <c r="W621" s="52">
        <f>SUM(F$2:F621)</f>
        <v>40857.731944444473</v>
      </c>
      <c r="X621" s="52">
        <f t="shared" si="230"/>
        <v>35.071014544587527</v>
      </c>
      <c r="Y621" s="45">
        <f t="shared" si="231"/>
        <v>1</v>
      </c>
      <c r="Z621" s="45">
        <f t="shared" si="232"/>
        <v>42</v>
      </c>
      <c r="AA621" s="47">
        <f>SUMIF('Rake Load'!C:C,Summary!B621,'Rake Load'!CA:CA)</f>
        <v>0</v>
      </c>
      <c r="AB621" s="47">
        <f>SUMIF(C$2:C621,C621,AA$2:AA621)</f>
        <v>53.854166666666671</v>
      </c>
      <c r="AC621" s="47">
        <f>SUM(AA$2:AA621)</f>
        <v>414.86111111113433</v>
      </c>
      <c r="AD621" s="52" t="e">
        <f t="shared" si="233"/>
        <v>#DIV/0!</v>
      </c>
      <c r="AE621" s="52">
        <f t="shared" si="234"/>
        <v>0.43083333333333335</v>
      </c>
      <c r="AF621" s="52">
        <f t="shared" si="235"/>
        <v>0.35610395803530842</v>
      </c>
      <c r="AG621" s="47">
        <f>SUMIF(Unloader!B:B,Summary!B621,Unloader!M:M)</f>
        <v>0</v>
      </c>
      <c r="AH621" s="47">
        <f>SUMIF(C$2:C621,C621,AG$2:AG621)</f>
        <v>577646</v>
      </c>
      <c r="AI621" s="47">
        <f>SUM(AG$2:AG621)</f>
        <v>5010888</v>
      </c>
      <c r="AJ621" s="49">
        <f>SUMIF(Unloader!B:B,Summary!B621,Unloader!W:W)</f>
        <v>0</v>
      </c>
      <c r="AK621" s="49">
        <f>SUMIF(Unloader!B:B,Summary!B621,Unloader!AD:AD)+SUMIF(Unloader!B:B,Summary!B621,Unloader!BR:BR)+SUMIF(Unloader!B:B,Summary!B621,Unloader!BN:BN)</f>
        <v>0</v>
      </c>
      <c r="AL621" s="49">
        <f>SUMIF(C$2:C621,C621,AJ$2:AJ621)</f>
        <v>16.781944444444441</v>
      </c>
      <c r="AM621" s="49">
        <f>SUMIF(C$2:C621,C621,AK$2:AK621)</f>
        <v>0.68888888888888899</v>
      </c>
      <c r="AN621" s="37">
        <f t="shared" si="236"/>
        <v>1495.5881591438686</v>
      </c>
      <c r="AO621" s="37">
        <f>SUM(AJ$2:AJ621)</f>
        <v>155.96458333333337</v>
      </c>
      <c r="AP621" s="37">
        <f>SUM(AK$2:AK621)</f>
        <v>13.888194444444437</v>
      </c>
      <c r="AQ621" s="37">
        <f t="shared" si="237"/>
        <v>1469.5404467471526</v>
      </c>
    </row>
    <row r="622" spans="1:43">
      <c r="A622" s="166">
        <f t="shared" si="241"/>
        <v>621</v>
      </c>
      <c r="B622" s="478">
        <f t="shared" si="241"/>
        <v>41254</v>
      </c>
      <c r="C622" s="42">
        <f t="shared" si="219"/>
        <v>12</v>
      </c>
      <c r="D622" s="170">
        <f>COUNTIF('Rake Load'!C:C,Summary!B622)</f>
        <v>0</v>
      </c>
      <c r="E622" s="170">
        <f>SUMIF('Rake Load'!C:C,B622,'Rake Load'!K:K)</f>
        <v>0</v>
      </c>
      <c r="F622" s="44">
        <f>SUMIF('Rake Load'!C:C,B622,'Rake Load'!AZ:AZ)</f>
        <v>0</v>
      </c>
      <c r="G622" s="44" t="e">
        <f t="shared" si="220"/>
        <v>#DIV/0!</v>
      </c>
      <c r="H622" s="45" t="e">
        <f t="shared" si="221"/>
        <v>#DIV/0!</v>
      </c>
      <c r="I622" s="45" t="e">
        <f t="shared" si="222"/>
        <v>#DIV/0!</v>
      </c>
      <c r="J622" s="44">
        <f>SUMIF('Rake Load'!C:C,B622,'Rake Load'!DK:DK)</f>
        <v>0</v>
      </c>
      <c r="K622" s="50">
        <f t="shared" si="223"/>
        <v>0</v>
      </c>
      <c r="L622" s="50" t="e">
        <f t="shared" si="224"/>
        <v>#DIV/0!</v>
      </c>
      <c r="M622" s="59" t="e">
        <f t="shared" si="225"/>
        <v>#DIV/0!</v>
      </c>
      <c r="N622" s="59" t="e">
        <f t="shared" si="226"/>
        <v>#DIV/0!</v>
      </c>
      <c r="O622" s="480">
        <f>SUMIF(C$2:C622,C622,D$2:D622)</f>
        <v>125</v>
      </c>
      <c r="P622" s="42">
        <f>SUMIF(C$2:C622,C622,F$2:F622)</f>
        <v>18.607638888888889</v>
      </c>
      <c r="Q622" s="46">
        <f t="shared" si="227"/>
        <v>0.14886111111111111</v>
      </c>
      <c r="R622" s="45">
        <f t="shared" si="228"/>
        <v>3</v>
      </c>
      <c r="S622" s="45">
        <f t="shared" si="229"/>
        <v>34</v>
      </c>
      <c r="T622" s="480">
        <f>SUM(D$2:D622)</f>
        <v>1165</v>
      </c>
      <c r="U622" s="47">
        <f>SUMIF(C$2:C622,C622,E$2:E622)</f>
        <v>437834.7699999999</v>
      </c>
      <c r="V622" s="47">
        <f>SUM(E$2:E622)</f>
        <v>4135631.2860000012</v>
      </c>
      <c r="W622" s="52">
        <f>SUM(F$2:F622)</f>
        <v>40857.731944444473</v>
      </c>
      <c r="X622" s="52">
        <f t="shared" si="230"/>
        <v>35.071014544587527</v>
      </c>
      <c r="Y622" s="45">
        <f t="shared" si="231"/>
        <v>1</v>
      </c>
      <c r="Z622" s="45">
        <f t="shared" si="232"/>
        <v>42</v>
      </c>
      <c r="AA622" s="47">
        <f>SUMIF('Rake Load'!C:C,Summary!B622,'Rake Load'!CA:CA)</f>
        <v>0</v>
      </c>
      <c r="AB622" s="47">
        <f>SUMIF(C$2:C622,C622,AA$2:AA622)</f>
        <v>53.854166666666671</v>
      </c>
      <c r="AC622" s="47">
        <f>SUM(AA$2:AA622)</f>
        <v>414.86111111113433</v>
      </c>
      <c r="AD622" s="52" t="e">
        <f t="shared" si="233"/>
        <v>#DIV/0!</v>
      </c>
      <c r="AE622" s="52">
        <f t="shared" si="234"/>
        <v>0.43083333333333335</v>
      </c>
      <c r="AF622" s="52">
        <f t="shared" si="235"/>
        <v>0.35610395803530842</v>
      </c>
      <c r="AG622" s="47">
        <f>SUMIF(Unloader!B:B,Summary!B622,Unloader!M:M)</f>
        <v>0</v>
      </c>
      <c r="AH622" s="47">
        <f>SUMIF(C$2:C622,C622,AG$2:AG622)</f>
        <v>577646</v>
      </c>
      <c r="AI622" s="47">
        <f>SUM(AG$2:AG622)</f>
        <v>5010888</v>
      </c>
      <c r="AJ622" s="49">
        <f>SUMIF(Unloader!B:B,Summary!B622,Unloader!W:W)</f>
        <v>0</v>
      </c>
      <c r="AK622" s="49">
        <f>SUMIF(Unloader!B:B,Summary!B622,Unloader!AD:AD)+SUMIF(Unloader!B:B,Summary!B622,Unloader!BR:BR)+SUMIF(Unloader!B:B,Summary!B622,Unloader!BN:BN)</f>
        <v>0</v>
      </c>
      <c r="AL622" s="49">
        <f>SUMIF(C$2:C622,C622,AJ$2:AJ622)</f>
        <v>16.781944444444441</v>
      </c>
      <c r="AM622" s="49">
        <f>SUMIF(C$2:C622,C622,AK$2:AK622)</f>
        <v>0.68888888888888899</v>
      </c>
      <c r="AN622" s="37">
        <f t="shared" si="236"/>
        <v>1495.5881591438686</v>
      </c>
      <c r="AO622" s="37">
        <f>SUM(AJ$2:AJ622)</f>
        <v>155.96458333333337</v>
      </c>
      <c r="AP622" s="37">
        <f>SUM(AK$2:AK622)</f>
        <v>13.888194444444437</v>
      </c>
      <c r="AQ622" s="37">
        <f t="shared" si="237"/>
        <v>1469.5404467471526</v>
      </c>
    </row>
    <row r="623" spans="1:43">
      <c r="A623" s="166">
        <f t="shared" si="241"/>
        <v>622</v>
      </c>
      <c r="B623" s="478">
        <f t="shared" si="241"/>
        <v>41255</v>
      </c>
      <c r="C623" s="42">
        <f t="shared" si="219"/>
        <v>12</v>
      </c>
      <c r="D623" s="170">
        <f>COUNTIF('Rake Load'!C:C,Summary!B623)</f>
        <v>0</v>
      </c>
      <c r="E623" s="170">
        <f>SUMIF('Rake Load'!C:C,B623,'Rake Load'!K:K)</f>
        <v>0</v>
      </c>
      <c r="F623" s="44">
        <f>SUMIF('Rake Load'!C:C,B623,'Rake Load'!AZ:AZ)</f>
        <v>0</v>
      </c>
      <c r="G623" s="44" t="e">
        <f t="shared" si="220"/>
        <v>#DIV/0!</v>
      </c>
      <c r="H623" s="45" t="e">
        <f t="shared" si="221"/>
        <v>#DIV/0!</v>
      </c>
      <c r="I623" s="45" t="e">
        <f t="shared" si="222"/>
        <v>#DIV/0!</v>
      </c>
      <c r="J623" s="44">
        <f>SUMIF('Rake Load'!C:C,B623,'Rake Load'!DK:DK)</f>
        <v>0</v>
      </c>
      <c r="K623" s="50">
        <f t="shared" si="223"/>
        <v>0</v>
      </c>
      <c r="L623" s="50" t="e">
        <f t="shared" si="224"/>
        <v>#DIV/0!</v>
      </c>
      <c r="M623" s="59" t="e">
        <f t="shared" si="225"/>
        <v>#DIV/0!</v>
      </c>
      <c r="N623" s="59" t="e">
        <f t="shared" si="226"/>
        <v>#DIV/0!</v>
      </c>
      <c r="O623" s="480">
        <f>SUMIF(C$2:C623,C623,D$2:D623)</f>
        <v>125</v>
      </c>
      <c r="P623" s="42">
        <f>SUMIF(C$2:C623,C623,F$2:F623)</f>
        <v>18.607638888888889</v>
      </c>
      <c r="Q623" s="46">
        <f t="shared" si="227"/>
        <v>0.14886111111111111</v>
      </c>
      <c r="R623" s="45">
        <f t="shared" si="228"/>
        <v>3</v>
      </c>
      <c r="S623" s="45">
        <f t="shared" si="229"/>
        <v>34</v>
      </c>
      <c r="T623" s="480">
        <f>SUM(D$2:D623)</f>
        <v>1165</v>
      </c>
      <c r="U623" s="47">
        <f>SUMIF(C$2:C623,C623,E$2:E623)</f>
        <v>437834.7699999999</v>
      </c>
      <c r="V623" s="47">
        <f>SUM(E$2:E623)</f>
        <v>4135631.2860000012</v>
      </c>
      <c r="W623" s="52">
        <f>SUM(F$2:F623)</f>
        <v>40857.731944444473</v>
      </c>
      <c r="X623" s="52">
        <f t="shared" si="230"/>
        <v>35.071014544587527</v>
      </c>
      <c r="Y623" s="45">
        <f t="shared" si="231"/>
        <v>1</v>
      </c>
      <c r="Z623" s="45">
        <f t="shared" si="232"/>
        <v>42</v>
      </c>
      <c r="AA623" s="47">
        <f>SUMIF('Rake Load'!C:C,Summary!B623,'Rake Load'!CA:CA)</f>
        <v>0</v>
      </c>
      <c r="AB623" s="47">
        <f>SUMIF(C$2:C623,C623,AA$2:AA623)</f>
        <v>53.854166666666671</v>
      </c>
      <c r="AC623" s="47">
        <f>SUM(AA$2:AA623)</f>
        <v>414.86111111113433</v>
      </c>
      <c r="AD623" s="52" t="e">
        <f t="shared" si="233"/>
        <v>#DIV/0!</v>
      </c>
      <c r="AE623" s="52">
        <f t="shared" si="234"/>
        <v>0.43083333333333335</v>
      </c>
      <c r="AF623" s="52">
        <f t="shared" si="235"/>
        <v>0.35610395803530842</v>
      </c>
      <c r="AG623" s="47">
        <f>SUMIF(Unloader!B:B,Summary!B623,Unloader!M:M)</f>
        <v>0</v>
      </c>
      <c r="AH623" s="47">
        <f>SUMIF(C$2:C623,C623,AG$2:AG623)</f>
        <v>577646</v>
      </c>
      <c r="AI623" s="47">
        <f>SUM(AG$2:AG623)</f>
        <v>5010888</v>
      </c>
      <c r="AJ623" s="49">
        <f>SUMIF(Unloader!B:B,Summary!B623,Unloader!W:W)</f>
        <v>0</v>
      </c>
      <c r="AK623" s="49">
        <f>SUMIF(Unloader!B:B,Summary!B623,Unloader!AD:AD)+SUMIF(Unloader!B:B,Summary!B623,Unloader!BR:BR)+SUMIF(Unloader!B:B,Summary!B623,Unloader!BN:BN)</f>
        <v>0</v>
      </c>
      <c r="AL623" s="49">
        <f>SUMIF(C$2:C623,C623,AJ$2:AJ623)</f>
        <v>16.781944444444441</v>
      </c>
      <c r="AM623" s="49">
        <f>SUMIF(C$2:C623,C623,AK$2:AK623)</f>
        <v>0.68888888888888899</v>
      </c>
      <c r="AN623" s="37">
        <f t="shared" si="236"/>
        <v>1495.5881591438686</v>
      </c>
      <c r="AO623" s="37">
        <f>SUM(AJ$2:AJ623)</f>
        <v>155.96458333333337</v>
      </c>
      <c r="AP623" s="37">
        <f>SUM(AK$2:AK623)</f>
        <v>13.888194444444437</v>
      </c>
      <c r="AQ623" s="37">
        <f t="shared" si="237"/>
        <v>1469.5404467471526</v>
      </c>
    </row>
    <row r="624" spans="1:43">
      <c r="A624" s="166">
        <f t="shared" si="241"/>
        <v>623</v>
      </c>
      <c r="B624" s="478">
        <f t="shared" si="241"/>
        <v>41256</v>
      </c>
      <c r="C624" s="42">
        <f t="shared" si="219"/>
        <v>12</v>
      </c>
      <c r="D624" s="170">
        <f>COUNTIF('Rake Load'!C:C,Summary!B624)</f>
        <v>0</v>
      </c>
      <c r="E624" s="170">
        <f>SUMIF('Rake Load'!C:C,B624,'Rake Load'!K:K)</f>
        <v>0</v>
      </c>
      <c r="F624" s="44">
        <f>SUMIF('Rake Load'!C:C,B624,'Rake Load'!AZ:AZ)</f>
        <v>0</v>
      </c>
      <c r="G624" s="44" t="e">
        <f t="shared" si="220"/>
        <v>#DIV/0!</v>
      </c>
      <c r="H624" s="45" t="e">
        <f t="shared" si="221"/>
        <v>#DIV/0!</v>
      </c>
      <c r="I624" s="45" t="e">
        <f t="shared" si="222"/>
        <v>#DIV/0!</v>
      </c>
      <c r="J624" s="44">
        <f>SUMIF('Rake Load'!C:C,B624,'Rake Load'!DK:DK)</f>
        <v>0</v>
      </c>
      <c r="K624" s="50">
        <f t="shared" si="223"/>
        <v>0</v>
      </c>
      <c r="L624" s="50" t="e">
        <f t="shared" si="224"/>
        <v>#DIV/0!</v>
      </c>
      <c r="M624" s="59" t="e">
        <f t="shared" si="225"/>
        <v>#DIV/0!</v>
      </c>
      <c r="N624" s="59" t="e">
        <f t="shared" si="226"/>
        <v>#DIV/0!</v>
      </c>
      <c r="O624" s="480">
        <f>SUMIF(C$2:C624,C624,D$2:D624)</f>
        <v>125</v>
      </c>
      <c r="P624" s="42">
        <f>SUMIF(C$2:C624,C624,F$2:F624)</f>
        <v>18.607638888888889</v>
      </c>
      <c r="Q624" s="46">
        <f t="shared" si="227"/>
        <v>0.14886111111111111</v>
      </c>
      <c r="R624" s="45">
        <f t="shared" si="228"/>
        <v>3</v>
      </c>
      <c r="S624" s="45">
        <f t="shared" si="229"/>
        <v>34</v>
      </c>
      <c r="T624" s="480">
        <f>SUM(D$2:D624)</f>
        <v>1165</v>
      </c>
      <c r="U624" s="47">
        <f>SUMIF(C$2:C624,C624,E$2:E624)</f>
        <v>437834.7699999999</v>
      </c>
      <c r="V624" s="47">
        <f>SUM(E$2:E624)</f>
        <v>4135631.2860000012</v>
      </c>
      <c r="W624" s="52">
        <f>SUM(F$2:F624)</f>
        <v>40857.731944444473</v>
      </c>
      <c r="X624" s="52">
        <f t="shared" si="230"/>
        <v>35.071014544587527</v>
      </c>
      <c r="Y624" s="45">
        <f t="shared" si="231"/>
        <v>1</v>
      </c>
      <c r="Z624" s="45">
        <f t="shared" si="232"/>
        <v>42</v>
      </c>
      <c r="AA624" s="47">
        <f>SUMIF('Rake Load'!C:C,Summary!B624,'Rake Load'!CA:CA)</f>
        <v>0</v>
      </c>
      <c r="AB624" s="47">
        <f>SUMIF(C$2:C624,C624,AA$2:AA624)</f>
        <v>53.854166666666671</v>
      </c>
      <c r="AC624" s="47">
        <f>SUM(AA$2:AA624)</f>
        <v>414.86111111113433</v>
      </c>
      <c r="AD624" s="52" t="e">
        <f t="shared" si="233"/>
        <v>#DIV/0!</v>
      </c>
      <c r="AE624" s="52">
        <f t="shared" si="234"/>
        <v>0.43083333333333335</v>
      </c>
      <c r="AF624" s="52">
        <f t="shared" si="235"/>
        <v>0.35610395803530842</v>
      </c>
      <c r="AG624" s="47">
        <f>SUMIF(Unloader!B:B,Summary!B624,Unloader!M:M)</f>
        <v>0</v>
      </c>
      <c r="AH624" s="47">
        <f>SUMIF(C$2:C624,C624,AG$2:AG624)</f>
        <v>577646</v>
      </c>
      <c r="AI624" s="47">
        <f>SUM(AG$2:AG624)</f>
        <v>5010888</v>
      </c>
      <c r="AJ624" s="49">
        <f>SUMIF(Unloader!B:B,Summary!B624,Unloader!W:W)</f>
        <v>0</v>
      </c>
      <c r="AK624" s="49">
        <f>SUMIF(Unloader!B:B,Summary!B624,Unloader!AD:AD)+SUMIF(Unloader!B:B,Summary!B624,Unloader!BR:BR)+SUMIF(Unloader!B:B,Summary!B624,Unloader!BN:BN)</f>
        <v>0</v>
      </c>
      <c r="AL624" s="49">
        <f>SUMIF(C$2:C624,C624,AJ$2:AJ624)</f>
        <v>16.781944444444441</v>
      </c>
      <c r="AM624" s="49">
        <f>SUMIF(C$2:C624,C624,AK$2:AK624)</f>
        <v>0.68888888888888899</v>
      </c>
      <c r="AN624" s="37">
        <f t="shared" si="236"/>
        <v>1495.5881591438686</v>
      </c>
      <c r="AO624" s="37">
        <f>SUM(AJ$2:AJ624)</f>
        <v>155.96458333333337</v>
      </c>
      <c r="AP624" s="37">
        <f>SUM(AK$2:AK624)</f>
        <v>13.888194444444437</v>
      </c>
      <c r="AQ624" s="37">
        <f t="shared" si="237"/>
        <v>1469.5404467471526</v>
      </c>
    </row>
    <row r="625" spans="1:43">
      <c r="A625" s="166">
        <f t="shared" si="241"/>
        <v>624</v>
      </c>
      <c r="B625" s="478">
        <f t="shared" si="241"/>
        <v>41257</v>
      </c>
      <c r="C625" s="42">
        <f t="shared" si="219"/>
        <v>12</v>
      </c>
      <c r="D625" s="170">
        <f>COUNTIF('Rake Load'!C:C,Summary!B625)</f>
        <v>0</v>
      </c>
      <c r="E625" s="170">
        <f>SUMIF('Rake Load'!C:C,B625,'Rake Load'!K:K)</f>
        <v>0</v>
      </c>
      <c r="F625" s="44">
        <f>SUMIF('Rake Load'!C:C,B625,'Rake Load'!AZ:AZ)</f>
        <v>0</v>
      </c>
      <c r="G625" s="44" t="e">
        <f t="shared" si="220"/>
        <v>#DIV/0!</v>
      </c>
      <c r="H625" s="45" t="e">
        <f t="shared" si="221"/>
        <v>#DIV/0!</v>
      </c>
      <c r="I625" s="45" t="e">
        <f t="shared" si="222"/>
        <v>#DIV/0!</v>
      </c>
      <c r="J625" s="44">
        <f>SUMIF('Rake Load'!C:C,B625,'Rake Load'!DK:DK)</f>
        <v>0</v>
      </c>
      <c r="K625" s="50">
        <f t="shared" si="223"/>
        <v>0</v>
      </c>
      <c r="L625" s="50" t="e">
        <f t="shared" si="224"/>
        <v>#DIV/0!</v>
      </c>
      <c r="M625" s="59" t="e">
        <f t="shared" si="225"/>
        <v>#DIV/0!</v>
      </c>
      <c r="N625" s="59" t="e">
        <f t="shared" si="226"/>
        <v>#DIV/0!</v>
      </c>
      <c r="O625" s="480">
        <f>SUMIF(C$2:C625,C625,D$2:D625)</f>
        <v>125</v>
      </c>
      <c r="P625" s="42">
        <f>SUMIF(C$2:C625,C625,F$2:F625)</f>
        <v>18.607638888888889</v>
      </c>
      <c r="Q625" s="46">
        <f t="shared" si="227"/>
        <v>0.14886111111111111</v>
      </c>
      <c r="R625" s="45">
        <f t="shared" si="228"/>
        <v>3</v>
      </c>
      <c r="S625" s="45">
        <f t="shared" si="229"/>
        <v>34</v>
      </c>
      <c r="T625" s="480">
        <f>SUM(D$2:D625)</f>
        <v>1165</v>
      </c>
      <c r="U625" s="47">
        <f>SUMIF(C$2:C625,C625,E$2:E625)</f>
        <v>437834.7699999999</v>
      </c>
      <c r="V625" s="47">
        <f>SUM(E$2:E625)</f>
        <v>4135631.2860000012</v>
      </c>
      <c r="W625" s="52">
        <f>SUM(F$2:F625)</f>
        <v>40857.731944444473</v>
      </c>
      <c r="X625" s="52">
        <f t="shared" si="230"/>
        <v>35.071014544587527</v>
      </c>
      <c r="Y625" s="45">
        <f t="shared" si="231"/>
        <v>1</v>
      </c>
      <c r="Z625" s="45">
        <f t="shared" si="232"/>
        <v>42</v>
      </c>
      <c r="AA625" s="47">
        <f>SUMIF('Rake Load'!C:C,Summary!B625,'Rake Load'!CA:CA)</f>
        <v>0</v>
      </c>
      <c r="AB625" s="47">
        <f>SUMIF(C$2:C625,C625,AA$2:AA625)</f>
        <v>53.854166666666671</v>
      </c>
      <c r="AC625" s="47">
        <f>SUM(AA$2:AA625)</f>
        <v>414.86111111113433</v>
      </c>
      <c r="AD625" s="52" t="e">
        <f t="shared" si="233"/>
        <v>#DIV/0!</v>
      </c>
      <c r="AE625" s="52">
        <f t="shared" si="234"/>
        <v>0.43083333333333335</v>
      </c>
      <c r="AF625" s="52">
        <f t="shared" si="235"/>
        <v>0.35610395803530842</v>
      </c>
      <c r="AG625" s="47">
        <f>SUMIF(Unloader!B:B,Summary!B625,Unloader!M:M)</f>
        <v>0</v>
      </c>
      <c r="AH625" s="47">
        <f>SUMIF(C$2:C625,C625,AG$2:AG625)</f>
        <v>577646</v>
      </c>
      <c r="AI625" s="47">
        <f>SUM(AG$2:AG625)</f>
        <v>5010888</v>
      </c>
      <c r="AJ625" s="49">
        <f>SUMIF(Unloader!B:B,Summary!B625,Unloader!W:W)</f>
        <v>0</v>
      </c>
      <c r="AK625" s="49">
        <f>SUMIF(Unloader!B:B,Summary!B625,Unloader!AD:AD)+SUMIF(Unloader!B:B,Summary!B625,Unloader!BR:BR)+SUMIF(Unloader!B:B,Summary!B625,Unloader!BN:BN)</f>
        <v>0</v>
      </c>
      <c r="AL625" s="49">
        <f>SUMIF(C$2:C625,C625,AJ$2:AJ625)</f>
        <v>16.781944444444441</v>
      </c>
      <c r="AM625" s="49">
        <f>SUMIF(C$2:C625,C625,AK$2:AK625)</f>
        <v>0.68888888888888899</v>
      </c>
      <c r="AN625" s="37">
        <f t="shared" si="236"/>
        <v>1495.5881591438686</v>
      </c>
      <c r="AO625" s="37">
        <f>SUM(AJ$2:AJ625)</f>
        <v>155.96458333333337</v>
      </c>
      <c r="AP625" s="37">
        <f>SUM(AK$2:AK625)</f>
        <v>13.888194444444437</v>
      </c>
      <c r="AQ625" s="37">
        <f t="shared" si="237"/>
        <v>1469.5404467471526</v>
      </c>
    </row>
    <row r="626" spans="1:43">
      <c r="A626" s="166">
        <f t="shared" si="241"/>
        <v>625</v>
      </c>
      <c r="B626" s="478">
        <f t="shared" si="241"/>
        <v>41258</v>
      </c>
      <c r="C626" s="42">
        <f t="shared" si="219"/>
        <v>12</v>
      </c>
      <c r="D626" s="170">
        <f>COUNTIF('Rake Load'!C:C,Summary!B626)</f>
        <v>0</v>
      </c>
      <c r="E626" s="170">
        <f>SUMIF('Rake Load'!C:C,B626,'Rake Load'!K:K)</f>
        <v>0</v>
      </c>
      <c r="F626" s="44">
        <f>SUMIF('Rake Load'!C:C,B626,'Rake Load'!AZ:AZ)</f>
        <v>0</v>
      </c>
      <c r="G626" s="44" t="e">
        <f t="shared" si="220"/>
        <v>#DIV/0!</v>
      </c>
      <c r="H626" s="45" t="e">
        <f t="shared" si="221"/>
        <v>#DIV/0!</v>
      </c>
      <c r="I626" s="45" t="e">
        <f t="shared" si="222"/>
        <v>#DIV/0!</v>
      </c>
      <c r="J626" s="44">
        <f>SUMIF('Rake Load'!C:C,B626,'Rake Load'!DK:DK)</f>
        <v>0</v>
      </c>
      <c r="K626" s="50">
        <f t="shared" si="223"/>
        <v>0</v>
      </c>
      <c r="L626" s="50" t="e">
        <f t="shared" si="224"/>
        <v>#DIV/0!</v>
      </c>
      <c r="M626" s="59" t="e">
        <f t="shared" si="225"/>
        <v>#DIV/0!</v>
      </c>
      <c r="N626" s="59" t="e">
        <f t="shared" si="226"/>
        <v>#DIV/0!</v>
      </c>
      <c r="O626" s="480">
        <f>SUMIF(C$2:C626,C626,D$2:D626)</f>
        <v>125</v>
      </c>
      <c r="P626" s="42">
        <f>SUMIF(C$2:C626,C626,F$2:F626)</f>
        <v>18.607638888888889</v>
      </c>
      <c r="Q626" s="46">
        <f t="shared" si="227"/>
        <v>0.14886111111111111</v>
      </c>
      <c r="R626" s="45">
        <f t="shared" si="228"/>
        <v>3</v>
      </c>
      <c r="S626" s="45">
        <f t="shared" si="229"/>
        <v>34</v>
      </c>
      <c r="T626" s="480">
        <f>SUM(D$2:D626)</f>
        <v>1165</v>
      </c>
      <c r="U626" s="47">
        <f>SUMIF(C$2:C626,C626,E$2:E626)</f>
        <v>437834.7699999999</v>
      </c>
      <c r="V626" s="47">
        <f>SUM(E$2:E626)</f>
        <v>4135631.2860000012</v>
      </c>
      <c r="W626" s="52">
        <f>SUM(F$2:F626)</f>
        <v>40857.731944444473</v>
      </c>
      <c r="X626" s="52">
        <f t="shared" si="230"/>
        <v>35.071014544587527</v>
      </c>
      <c r="Y626" s="45">
        <f t="shared" si="231"/>
        <v>1</v>
      </c>
      <c r="Z626" s="45">
        <f t="shared" si="232"/>
        <v>42</v>
      </c>
      <c r="AA626" s="47">
        <f>SUMIF('Rake Load'!C:C,Summary!B626,'Rake Load'!CA:CA)</f>
        <v>0</v>
      </c>
      <c r="AB626" s="47">
        <f>SUMIF(C$2:C626,C626,AA$2:AA626)</f>
        <v>53.854166666666671</v>
      </c>
      <c r="AC626" s="47">
        <f>SUM(AA$2:AA626)</f>
        <v>414.86111111113433</v>
      </c>
      <c r="AD626" s="52" t="e">
        <f t="shared" si="233"/>
        <v>#DIV/0!</v>
      </c>
      <c r="AE626" s="52">
        <f t="shared" si="234"/>
        <v>0.43083333333333335</v>
      </c>
      <c r="AF626" s="52">
        <f t="shared" si="235"/>
        <v>0.35610395803530842</v>
      </c>
      <c r="AG626" s="47">
        <f>SUMIF(Unloader!B:B,Summary!B626,Unloader!M:M)</f>
        <v>0</v>
      </c>
      <c r="AH626" s="47">
        <f>SUMIF(C$2:C626,C626,AG$2:AG626)</f>
        <v>577646</v>
      </c>
      <c r="AI626" s="47">
        <f>SUM(AG$2:AG626)</f>
        <v>5010888</v>
      </c>
      <c r="AJ626" s="49">
        <f>SUMIF(Unloader!B:B,Summary!B626,Unloader!W:W)</f>
        <v>0</v>
      </c>
      <c r="AK626" s="49">
        <f>SUMIF(Unloader!B:B,Summary!B626,Unloader!AD:AD)+SUMIF(Unloader!B:B,Summary!B626,Unloader!BR:BR)+SUMIF(Unloader!B:B,Summary!B626,Unloader!BN:BN)</f>
        <v>0</v>
      </c>
      <c r="AL626" s="49">
        <f>SUMIF(C$2:C626,C626,AJ$2:AJ626)</f>
        <v>16.781944444444441</v>
      </c>
      <c r="AM626" s="49">
        <f>SUMIF(C$2:C626,C626,AK$2:AK626)</f>
        <v>0.68888888888888899</v>
      </c>
      <c r="AN626" s="37">
        <f t="shared" si="236"/>
        <v>1495.5881591438686</v>
      </c>
      <c r="AO626" s="37">
        <f>SUM(AJ$2:AJ626)</f>
        <v>155.96458333333337</v>
      </c>
      <c r="AP626" s="37">
        <f>SUM(AK$2:AK626)</f>
        <v>13.888194444444437</v>
      </c>
      <c r="AQ626" s="37">
        <f t="shared" si="237"/>
        <v>1469.5404467471526</v>
      </c>
    </row>
    <row r="627" spans="1:43">
      <c r="A627" s="166">
        <f t="shared" si="241"/>
        <v>626</v>
      </c>
      <c r="B627" s="478">
        <f t="shared" si="241"/>
        <v>41259</v>
      </c>
      <c r="C627" s="42">
        <f t="shared" si="219"/>
        <v>12</v>
      </c>
      <c r="D627" s="170">
        <f>COUNTIF('Rake Load'!C:C,Summary!B627)</f>
        <v>0</v>
      </c>
      <c r="E627" s="170">
        <f>SUMIF('Rake Load'!C:C,B627,'Rake Load'!K:K)</f>
        <v>0</v>
      </c>
      <c r="F627" s="44">
        <f>SUMIF('Rake Load'!C:C,B627,'Rake Load'!AZ:AZ)</f>
        <v>0</v>
      </c>
      <c r="G627" s="44" t="e">
        <f t="shared" si="220"/>
        <v>#DIV/0!</v>
      </c>
      <c r="H627" s="45" t="e">
        <f t="shared" si="221"/>
        <v>#DIV/0!</v>
      </c>
      <c r="I627" s="45" t="e">
        <f t="shared" si="222"/>
        <v>#DIV/0!</v>
      </c>
      <c r="J627" s="44">
        <f>SUMIF('Rake Load'!C:C,B627,'Rake Load'!DK:DK)</f>
        <v>0</v>
      </c>
      <c r="K627" s="50">
        <f t="shared" si="223"/>
        <v>0</v>
      </c>
      <c r="L627" s="50" t="e">
        <f t="shared" si="224"/>
        <v>#DIV/0!</v>
      </c>
      <c r="M627" s="59" t="e">
        <f t="shared" si="225"/>
        <v>#DIV/0!</v>
      </c>
      <c r="N627" s="59" t="e">
        <f t="shared" si="226"/>
        <v>#DIV/0!</v>
      </c>
      <c r="O627" s="480">
        <f>SUMIF(C$2:C627,C627,D$2:D627)</f>
        <v>125</v>
      </c>
      <c r="P627" s="42">
        <f>SUMIF(C$2:C627,C627,F$2:F627)</f>
        <v>18.607638888888889</v>
      </c>
      <c r="Q627" s="46">
        <f t="shared" si="227"/>
        <v>0.14886111111111111</v>
      </c>
      <c r="R627" s="45">
        <f t="shared" si="228"/>
        <v>3</v>
      </c>
      <c r="S627" s="45">
        <f t="shared" si="229"/>
        <v>34</v>
      </c>
      <c r="T627" s="480">
        <f>SUM(D$2:D627)</f>
        <v>1165</v>
      </c>
      <c r="U627" s="47">
        <f>SUMIF(C$2:C627,C627,E$2:E627)</f>
        <v>437834.7699999999</v>
      </c>
      <c r="V627" s="47">
        <f>SUM(E$2:E627)</f>
        <v>4135631.2860000012</v>
      </c>
      <c r="W627" s="52">
        <f>SUM(F$2:F627)</f>
        <v>40857.731944444473</v>
      </c>
      <c r="X627" s="52">
        <f t="shared" si="230"/>
        <v>35.071014544587527</v>
      </c>
      <c r="Y627" s="45">
        <f t="shared" si="231"/>
        <v>1</v>
      </c>
      <c r="Z627" s="45">
        <f t="shared" si="232"/>
        <v>42</v>
      </c>
      <c r="AA627" s="47">
        <f>SUMIF('Rake Load'!C:C,Summary!B627,'Rake Load'!CA:CA)</f>
        <v>0</v>
      </c>
      <c r="AB627" s="47">
        <f>SUMIF(C$2:C627,C627,AA$2:AA627)</f>
        <v>53.854166666666671</v>
      </c>
      <c r="AC627" s="47">
        <f>SUM(AA$2:AA627)</f>
        <v>414.86111111113433</v>
      </c>
      <c r="AD627" s="52" t="e">
        <f t="shared" si="233"/>
        <v>#DIV/0!</v>
      </c>
      <c r="AE627" s="52">
        <f t="shared" si="234"/>
        <v>0.43083333333333335</v>
      </c>
      <c r="AF627" s="52">
        <f t="shared" si="235"/>
        <v>0.35610395803530842</v>
      </c>
      <c r="AG627" s="47">
        <f>SUMIF(Unloader!B:B,Summary!B627,Unloader!M:M)</f>
        <v>0</v>
      </c>
      <c r="AH627" s="47">
        <f>SUMIF(C$2:C627,C627,AG$2:AG627)</f>
        <v>577646</v>
      </c>
      <c r="AI627" s="47">
        <f>SUM(AG$2:AG627)</f>
        <v>5010888</v>
      </c>
      <c r="AJ627" s="49">
        <f>SUMIF(Unloader!B:B,Summary!B627,Unloader!W:W)</f>
        <v>0</v>
      </c>
      <c r="AK627" s="49">
        <f>SUMIF(Unloader!B:B,Summary!B627,Unloader!AD:AD)+SUMIF(Unloader!B:B,Summary!B627,Unloader!BR:BR)+SUMIF(Unloader!B:B,Summary!B627,Unloader!BN:BN)</f>
        <v>0</v>
      </c>
      <c r="AL627" s="49">
        <f>SUMIF(C$2:C627,C627,AJ$2:AJ627)</f>
        <v>16.781944444444441</v>
      </c>
      <c r="AM627" s="49">
        <f>SUMIF(C$2:C627,C627,AK$2:AK627)</f>
        <v>0.68888888888888899</v>
      </c>
      <c r="AN627" s="37">
        <f t="shared" si="236"/>
        <v>1495.5881591438686</v>
      </c>
      <c r="AO627" s="37">
        <f>SUM(AJ$2:AJ627)</f>
        <v>155.96458333333337</v>
      </c>
      <c r="AP627" s="37">
        <f>SUM(AK$2:AK627)</f>
        <v>13.888194444444437</v>
      </c>
      <c r="AQ627" s="37">
        <f t="shared" si="237"/>
        <v>1469.5404467471526</v>
      </c>
    </row>
    <row r="628" spans="1:43">
      <c r="A628" s="166">
        <f t="shared" si="241"/>
        <v>627</v>
      </c>
      <c r="B628" s="478">
        <f t="shared" si="241"/>
        <v>41260</v>
      </c>
      <c r="C628" s="42">
        <f t="shared" si="219"/>
        <v>12</v>
      </c>
      <c r="D628" s="170">
        <f>COUNTIF('Rake Load'!C:C,Summary!B628)</f>
        <v>0</v>
      </c>
      <c r="E628" s="170">
        <f>SUMIF('Rake Load'!C:C,B628,'Rake Load'!K:K)</f>
        <v>0</v>
      </c>
      <c r="F628" s="44">
        <f>SUMIF('Rake Load'!C:C,B628,'Rake Load'!AZ:AZ)</f>
        <v>0</v>
      </c>
      <c r="G628" s="44" t="e">
        <f t="shared" si="220"/>
        <v>#DIV/0!</v>
      </c>
      <c r="H628" s="45" t="e">
        <f t="shared" si="221"/>
        <v>#DIV/0!</v>
      </c>
      <c r="I628" s="45" t="e">
        <f t="shared" si="222"/>
        <v>#DIV/0!</v>
      </c>
      <c r="J628" s="44">
        <f>SUMIF('Rake Load'!C:C,B628,'Rake Load'!DK:DK)</f>
        <v>0</v>
      </c>
      <c r="K628" s="50">
        <f t="shared" si="223"/>
        <v>0</v>
      </c>
      <c r="L628" s="50" t="e">
        <f t="shared" si="224"/>
        <v>#DIV/0!</v>
      </c>
      <c r="M628" s="59" t="e">
        <f t="shared" si="225"/>
        <v>#DIV/0!</v>
      </c>
      <c r="N628" s="59" t="e">
        <f t="shared" si="226"/>
        <v>#DIV/0!</v>
      </c>
      <c r="O628" s="480">
        <f>SUMIF(C$2:C628,C628,D$2:D628)</f>
        <v>125</v>
      </c>
      <c r="P628" s="42">
        <f>SUMIF(C$2:C628,C628,F$2:F628)</f>
        <v>18.607638888888889</v>
      </c>
      <c r="Q628" s="46">
        <f t="shared" si="227"/>
        <v>0.14886111111111111</v>
      </c>
      <c r="R628" s="45">
        <f t="shared" si="228"/>
        <v>3</v>
      </c>
      <c r="S628" s="45">
        <f t="shared" si="229"/>
        <v>34</v>
      </c>
      <c r="T628" s="480">
        <f>SUM(D$2:D628)</f>
        <v>1165</v>
      </c>
      <c r="U628" s="47">
        <f>SUMIF(C$2:C628,C628,E$2:E628)</f>
        <v>437834.7699999999</v>
      </c>
      <c r="V628" s="47">
        <f>SUM(E$2:E628)</f>
        <v>4135631.2860000012</v>
      </c>
      <c r="W628" s="52">
        <f>SUM(F$2:F628)</f>
        <v>40857.731944444473</v>
      </c>
      <c r="X628" s="52">
        <f t="shared" si="230"/>
        <v>35.071014544587527</v>
      </c>
      <c r="Y628" s="45">
        <f t="shared" si="231"/>
        <v>1</v>
      </c>
      <c r="Z628" s="45">
        <f t="shared" si="232"/>
        <v>42</v>
      </c>
      <c r="AA628" s="47">
        <f>SUMIF('Rake Load'!C:C,Summary!B628,'Rake Load'!CA:CA)</f>
        <v>0</v>
      </c>
      <c r="AB628" s="47">
        <f>SUMIF(C$2:C628,C628,AA$2:AA628)</f>
        <v>53.854166666666671</v>
      </c>
      <c r="AC628" s="47">
        <f>SUM(AA$2:AA628)</f>
        <v>414.86111111113433</v>
      </c>
      <c r="AD628" s="52" t="e">
        <f t="shared" si="233"/>
        <v>#DIV/0!</v>
      </c>
      <c r="AE628" s="52">
        <f t="shared" si="234"/>
        <v>0.43083333333333335</v>
      </c>
      <c r="AF628" s="52">
        <f t="shared" si="235"/>
        <v>0.35610395803530842</v>
      </c>
      <c r="AG628" s="47">
        <f>SUMIF(Unloader!B:B,Summary!B628,Unloader!M:M)</f>
        <v>0</v>
      </c>
      <c r="AH628" s="47">
        <f>SUMIF(C$2:C628,C628,AG$2:AG628)</f>
        <v>577646</v>
      </c>
      <c r="AI628" s="47">
        <f>SUM(AG$2:AG628)</f>
        <v>5010888</v>
      </c>
      <c r="AJ628" s="49">
        <f>SUMIF(Unloader!B:B,Summary!B628,Unloader!W:W)</f>
        <v>0</v>
      </c>
      <c r="AK628" s="49">
        <f>SUMIF(Unloader!B:B,Summary!B628,Unloader!AD:AD)+SUMIF(Unloader!B:B,Summary!B628,Unloader!BR:BR)+SUMIF(Unloader!B:B,Summary!B628,Unloader!BN:BN)</f>
        <v>0</v>
      </c>
      <c r="AL628" s="49">
        <f>SUMIF(C$2:C628,C628,AJ$2:AJ628)</f>
        <v>16.781944444444441</v>
      </c>
      <c r="AM628" s="49">
        <f>SUMIF(C$2:C628,C628,AK$2:AK628)</f>
        <v>0.68888888888888899</v>
      </c>
      <c r="AN628" s="37">
        <f t="shared" si="236"/>
        <v>1495.5881591438686</v>
      </c>
      <c r="AO628" s="37">
        <f>SUM(AJ$2:AJ628)</f>
        <v>155.96458333333337</v>
      </c>
      <c r="AP628" s="37">
        <f>SUM(AK$2:AK628)</f>
        <v>13.888194444444437</v>
      </c>
      <c r="AQ628" s="37">
        <f t="shared" si="237"/>
        <v>1469.5404467471526</v>
      </c>
    </row>
    <row r="629" spans="1:43">
      <c r="A629" s="166">
        <f t="shared" si="241"/>
        <v>628</v>
      </c>
      <c r="B629" s="478">
        <f t="shared" si="241"/>
        <v>41261</v>
      </c>
      <c r="C629" s="42">
        <f t="shared" si="219"/>
        <v>12</v>
      </c>
      <c r="D629" s="170">
        <f>COUNTIF('Rake Load'!C:C,Summary!B629)</f>
        <v>0</v>
      </c>
      <c r="E629" s="170">
        <f>SUMIF('Rake Load'!C:C,B629,'Rake Load'!K:K)</f>
        <v>0</v>
      </c>
      <c r="F629" s="44">
        <f>SUMIF('Rake Load'!C:C,B629,'Rake Load'!AZ:AZ)</f>
        <v>0</v>
      </c>
      <c r="G629" s="44" t="e">
        <f t="shared" si="220"/>
        <v>#DIV/0!</v>
      </c>
      <c r="H629" s="45" t="e">
        <f t="shared" si="221"/>
        <v>#DIV/0!</v>
      </c>
      <c r="I629" s="45" t="e">
        <f t="shared" si="222"/>
        <v>#DIV/0!</v>
      </c>
      <c r="J629" s="44">
        <f>SUMIF('Rake Load'!C:C,B629,'Rake Load'!DK:DK)</f>
        <v>0</v>
      </c>
      <c r="K629" s="50">
        <f t="shared" si="223"/>
        <v>0</v>
      </c>
      <c r="L629" s="50" t="e">
        <f t="shared" si="224"/>
        <v>#DIV/0!</v>
      </c>
      <c r="M629" s="59" t="e">
        <f t="shared" si="225"/>
        <v>#DIV/0!</v>
      </c>
      <c r="N629" s="59" t="e">
        <f t="shared" si="226"/>
        <v>#DIV/0!</v>
      </c>
      <c r="O629" s="480">
        <f>SUMIF(C$2:C629,C629,D$2:D629)</f>
        <v>125</v>
      </c>
      <c r="P629" s="42">
        <f>SUMIF(C$2:C629,C629,F$2:F629)</f>
        <v>18.607638888888889</v>
      </c>
      <c r="Q629" s="46">
        <f t="shared" si="227"/>
        <v>0.14886111111111111</v>
      </c>
      <c r="R629" s="45">
        <f t="shared" si="228"/>
        <v>3</v>
      </c>
      <c r="S629" s="45">
        <f t="shared" si="229"/>
        <v>34</v>
      </c>
      <c r="T629" s="480">
        <f>SUM(D$2:D629)</f>
        <v>1165</v>
      </c>
      <c r="U629" s="47">
        <f>SUMIF(C$2:C629,C629,E$2:E629)</f>
        <v>437834.7699999999</v>
      </c>
      <c r="V629" s="47">
        <f>SUM(E$2:E629)</f>
        <v>4135631.2860000012</v>
      </c>
      <c r="W629" s="52">
        <f>SUM(F$2:F629)</f>
        <v>40857.731944444473</v>
      </c>
      <c r="X629" s="52">
        <f t="shared" si="230"/>
        <v>35.071014544587527</v>
      </c>
      <c r="Y629" s="45">
        <f t="shared" si="231"/>
        <v>1</v>
      </c>
      <c r="Z629" s="45">
        <f t="shared" si="232"/>
        <v>42</v>
      </c>
      <c r="AA629" s="47">
        <f>SUMIF('Rake Load'!C:C,Summary!B629,'Rake Load'!CA:CA)</f>
        <v>0</v>
      </c>
      <c r="AB629" s="47">
        <f>SUMIF(C$2:C629,C629,AA$2:AA629)</f>
        <v>53.854166666666671</v>
      </c>
      <c r="AC629" s="47">
        <f>SUM(AA$2:AA629)</f>
        <v>414.86111111113433</v>
      </c>
      <c r="AD629" s="52" t="e">
        <f t="shared" si="233"/>
        <v>#DIV/0!</v>
      </c>
      <c r="AE629" s="52">
        <f t="shared" si="234"/>
        <v>0.43083333333333335</v>
      </c>
      <c r="AF629" s="52">
        <f t="shared" si="235"/>
        <v>0.35610395803530842</v>
      </c>
      <c r="AG629" s="47">
        <f>SUMIF(Unloader!B:B,Summary!B629,Unloader!M:M)</f>
        <v>0</v>
      </c>
      <c r="AH629" s="47">
        <f>SUMIF(C$2:C629,C629,AG$2:AG629)</f>
        <v>577646</v>
      </c>
      <c r="AI629" s="47">
        <f>SUM(AG$2:AG629)</f>
        <v>5010888</v>
      </c>
      <c r="AJ629" s="49">
        <f>SUMIF(Unloader!B:B,Summary!B629,Unloader!W:W)</f>
        <v>0</v>
      </c>
      <c r="AK629" s="49">
        <f>SUMIF(Unloader!B:B,Summary!B629,Unloader!AD:AD)+SUMIF(Unloader!B:B,Summary!B629,Unloader!BR:BR)+SUMIF(Unloader!B:B,Summary!B629,Unloader!BN:BN)</f>
        <v>0</v>
      </c>
      <c r="AL629" s="49">
        <f>SUMIF(C$2:C629,C629,AJ$2:AJ629)</f>
        <v>16.781944444444441</v>
      </c>
      <c r="AM629" s="49">
        <f>SUMIF(C$2:C629,C629,AK$2:AK629)</f>
        <v>0.68888888888888899</v>
      </c>
      <c r="AN629" s="37">
        <f t="shared" si="236"/>
        <v>1495.5881591438686</v>
      </c>
      <c r="AO629" s="37">
        <f>SUM(AJ$2:AJ629)</f>
        <v>155.96458333333337</v>
      </c>
      <c r="AP629" s="37">
        <f>SUM(AK$2:AK629)</f>
        <v>13.888194444444437</v>
      </c>
      <c r="AQ629" s="37">
        <f t="shared" si="237"/>
        <v>1469.5404467471526</v>
      </c>
    </row>
    <row r="630" spans="1:43">
      <c r="A630" s="166">
        <f t="shared" si="241"/>
        <v>629</v>
      </c>
      <c r="B630" s="478">
        <f t="shared" si="241"/>
        <v>41262</v>
      </c>
      <c r="C630" s="42">
        <f t="shared" si="219"/>
        <v>12</v>
      </c>
      <c r="D630" s="170">
        <f>COUNTIF('Rake Load'!C:C,Summary!B630)</f>
        <v>0</v>
      </c>
      <c r="E630" s="170">
        <f>SUMIF('Rake Load'!C:C,B630,'Rake Load'!K:K)</f>
        <v>0</v>
      </c>
      <c r="F630" s="44">
        <f>SUMIF('Rake Load'!C:C,B630,'Rake Load'!AZ:AZ)</f>
        <v>0</v>
      </c>
      <c r="G630" s="44" t="e">
        <f t="shared" si="220"/>
        <v>#DIV/0!</v>
      </c>
      <c r="H630" s="45" t="e">
        <f t="shared" si="221"/>
        <v>#DIV/0!</v>
      </c>
      <c r="I630" s="45" t="e">
        <f t="shared" si="222"/>
        <v>#DIV/0!</v>
      </c>
      <c r="J630" s="44">
        <f>SUMIF('Rake Load'!C:C,B630,'Rake Load'!DK:DK)</f>
        <v>0</v>
      </c>
      <c r="K630" s="50">
        <f t="shared" si="223"/>
        <v>0</v>
      </c>
      <c r="L630" s="50" t="e">
        <f t="shared" si="224"/>
        <v>#DIV/0!</v>
      </c>
      <c r="M630" s="59" t="e">
        <f t="shared" si="225"/>
        <v>#DIV/0!</v>
      </c>
      <c r="N630" s="59" t="e">
        <f t="shared" si="226"/>
        <v>#DIV/0!</v>
      </c>
      <c r="O630" s="480">
        <f>SUMIF(C$2:C630,C630,D$2:D630)</f>
        <v>125</v>
      </c>
      <c r="P630" s="42">
        <f>SUMIF(C$2:C630,C630,F$2:F630)</f>
        <v>18.607638888888889</v>
      </c>
      <c r="Q630" s="46">
        <f t="shared" si="227"/>
        <v>0.14886111111111111</v>
      </c>
      <c r="R630" s="45">
        <f t="shared" si="228"/>
        <v>3</v>
      </c>
      <c r="S630" s="45">
        <f t="shared" si="229"/>
        <v>34</v>
      </c>
      <c r="T630" s="480">
        <f>SUM(D$2:D630)</f>
        <v>1165</v>
      </c>
      <c r="U630" s="47">
        <f>SUMIF(C$2:C630,C630,E$2:E630)</f>
        <v>437834.7699999999</v>
      </c>
      <c r="V630" s="47">
        <f>SUM(E$2:E630)</f>
        <v>4135631.2860000012</v>
      </c>
      <c r="W630" s="52">
        <f>SUM(F$2:F630)</f>
        <v>40857.731944444473</v>
      </c>
      <c r="X630" s="52">
        <f t="shared" si="230"/>
        <v>35.071014544587527</v>
      </c>
      <c r="Y630" s="45">
        <f t="shared" si="231"/>
        <v>1</v>
      </c>
      <c r="Z630" s="45">
        <f t="shared" si="232"/>
        <v>42</v>
      </c>
      <c r="AA630" s="47">
        <f>SUMIF('Rake Load'!C:C,Summary!B630,'Rake Load'!CA:CA)</f>
        <v>0</v>
      </c>
      <c r="AB630" s="47">
        <f>SUMIF(C$2:C630,C630,AA$2:AA630)</f>
        <v>53.854166666666671</v>
      </c>
      <c r="AC630" s="47">
        <f>SUM(AA$2:AA630)</f>
        <v>414.86111111113433</v>
      </c>
      <c r="AD630" s="52" t="e">
        <f t="shared" si="233"/>
        <v>#DIV/0!</v>
      </c>
      <c r="AE630" s="52">
        <f t="shared" si="234"/>
        <v>0.43083333333333335</v>
      </c>
      <c r="AF630" s="52">
        <f t="shared" si="235"/>
        <v>0.35610395803530842</v>
      </c>
      <c r="AG630" s="47">
        <f>SUMIF(Unloader!B:B,Summary!B630,Unloader!M:M)</f>
        <v>0</v>
      </c>
      <c r="AH630" s="47">
        <f>SUMIF(C$2:C630,C630,AG$2:AG630)</f>
        <v>577646</v>
      </c>
      <c r="AI630" s="47">
        <f>SUM(AG$2:AG630)</f>
        <v>5010888</v>
      </c>
      <c r="AJ630" s="49">
        <f>SUMIF(Unloader!B:B,Summary!B630,Unloader!W:W)</f>
        <v>0</v>
      </c>
      <c r="AK630" s="49">
        <f>SUMIF(Unloader!B:B,Summary!B630,Unloader!AD:AD)+SUMIF(Unloader!B:B,Summary!B630,Unloader!BR:BR)+SUMIF(Unloader!B:B,Summary!B630,Unloader!BN:BN)</f>
        <v>0</v>
      </c>
      <c r="AL630" s="49">
        <f>SUMIF(C$2:C630,C630,AJ$2:AJ630)</f>
        <v>16.781944444444441</v>
      </c>
      <c r="AM630" s="49">
        <f>SUMIF(C$2:C630,C630,AK$2:AK630)</f>
        <v>0.68888888888888899</v>
      </c>
      <c r="AN630" s="37">
        <f t="shared" si="236"/>
        <v>1495.5881591438686</v>
      </c>
      <c r="AO630" s="37">
        <f>SUM(AJ$2:AJ630)</f>
        <v>155.96458333333337</v>
      </c>
      <c r="AP630" s="37">
        <f>SUM(AK$2:AK630)</f>
        <v>13.888194444444437</v>
      </c>
      <c r="AQ630" s="37">
        <f t="shared" si="237"/>
        <v>1469.5404467471526</v>
      </c>
    </row>
    <row r="631" spans="1:43">
      <c r="A631" s="166">
        <f t="shared" si="241"/>
        <v>630</v>
      </c>
      <c r="B631" s="478">
        <f t="shared" si="241"/>
        <v>41263</v>
      </c>
      <c r="C631" s="42">
        <f t="shared" ref="C631:C694" si="242">MONTH(B631)</f>
        <v>12</v>
      </c>
      <c r="D631" s="170">
        <f>COUNTIF('Rake Load'!C:C,Summary!B631)</f>
        <v>0</v>
      </c>
      <c r="E631" s="170">
        <f>SUMIF('Rake Load'!C:C,B631,'Rake Load'!K:K)</f>
        <v>0</v>
      </c>
      <c r="F631" s="44">
        <f>SUMIF('Rake Load'!C:C,B631,'Rake Load'!AZ:AZ)</f>
        <v>0</v>
      </c>
      <c r="G631" s="44" t="e">
        <f t="shared" ref="G631:G694" si="243">F631/D631</f>
        <v>#DIV/0!</v>
      </c>
      <c r="H631" s="45" t="e">
        <f t="shared" ref="H631:H694" si="244">HOUR(G631)</f>
        <v>#DIV/0!</v>
      </c>
      <c r="I631" s="45" t="e">
        <f t="shared" ref="I631:I694" si="245">MINUTE(G631)</f>
        <v>#DIV/0!</v>
      </c>
      <c r="J631" s="44">
        <f>SUMIF('Rake Load'!C:C,B631,'Rake Load'!DK:DK)</f>
        <v>0</v>
      </c>
      <c r="K631" s="50">
        <f t="shared" ref="K631:K694" si="246">F631-J631</f>
        <v>0</v>
      </c>
      <c r="L631" s="50" t="e">
        <f t="shared" ref="L631:L694" si="247">K631/D631</f>
        <v>#DIV/0!</v>
      </c>
      <c r="M631" s="59" t="e">
        <f t="shared" ref="M631:M694" si="248">HOUR(L631)</f>
        <v>#DIV/0!</v>
      </c>
      <c r="N631" s="59" t="e">
        <f t="shared" ref="N631:N694" si="249">MINUTE(L631)</f>
        <v>#DIV/0!</v>
      </c>
      <c r="O631" s="480">
        <f>SUMIF(C$2:C631,C631,D$2:D631)</f>
        <v>125</v>
      </c>
      <c r="P631" s="42">
        <f>SUMIF(C$2:C631,C631,F$2:F631)</f>
        <v>18.607638888888889</v>
      </c>
      <c r="Q631" s="46">
        <f t="shared" ref="Q631:Q694" si="250">P631/O631</f>
        <v>0.14886111111111111</v>
      </c>
      <c r="R631" s="45">
        <f t="shared" ref="R631:R694" si="251">HOUR(Q631)</f>
        <v>3</v>
      </c>
      <c r="S631" s="45">
        <f t="shared" ref="S631:S694" si="252">MINUTE(Q631)</f>
        <v>34</v>
      </c>
      <c r="T631" s="480">
        <f>SUM(D$2:D631)</f>
        <v>1165</v>
      </c>
      <c r="U631" s="47">
        <f>SUMIF(C$2:C631,C631,E$2:E631)</f>
        <v>437834.7699999999</v>
      </c>
      <c r="V631" s="47">
        <f>SUM(E$2:E631)</f>
        <v>4135631.2860000012</v>
      </c>
      <c r="W631" s="52">
        <f>SUM(F$2:F631)</f>
        <v>40857.731944444473</v>
      </c>
      <c r="X631" s="52">
        <f t="shared" ref="X631:X694" si="253">W631/T631</f>
        <v>35.071014544587527</v>
      </c>
      <c r="Y631" s="45">
        <f t="shared" ref="Y631:Y694" si="254">HOUR(X631)</f>
        <v>1</v>
      </c>
      <c r="Z631" s="45">
        <f t="shared" ref="Z631:Z694" si="255">MINUTE(X631)</f>
        <v>42</v>
      </c>
      <c r="AA631" s="47">
        <f>SUMIF('Rake Load'!C:C,Summary!B631,'Rake Load'!CA:CA)</f>
        <v>0</v>
      </c>
      <c r="AB631" s="47">
        <f>SUMIF(C$2:C631,C631,AA$2:AA631)</f>
        <v>53.854166666666671</v>
      </c>
      <c r="AC631" s="47">
        <f>SUM(AA$2:AA631)</f>
        <v>414.86111111113433</v>
      </c>
      <c r="AD631" s="52" t="e">
        <f t="shared" ref="AD631:AD694" si="256">AA631/D631</f>
        <v>#DIV/0!</v>
      </c>
      <c r="AE631" s="52">
        <f t="shared" ref="AE631:AE694" si="257">AB631/O631</f>
        <v>0.43083333333333335</v>
      </c>
      <c r="AF631" s="52">
        <f t="shared" ref="AF631:AF694" si="258">AC631/T631</f>
        <v>0.35610395803530842</v>
      </c>
      <c r="AG631" s="47">
        <f>SUMIF(Unloader!B:B,Summary!B631,Unloader!M:M)</f>
        <v>0</v>
      </c>
      <c r="AH631" s="47">
        <f>SUMIF(C$2:C631,C631,AG$2:AG631)</f>
        <v>577646</v>
      </c>
      <c r="AI631" s="47">
        <f>SUM(AG$2:AG631)</f>
        <v>5010888</v>
      </c>
      <c r="AJ631" s="49">
        <f>SUMIF(Unloader!B:B,Summary!B631,Unloader!W:W)</f>
        <v>0</v>
      </c>
      <c r="AK631" s="49">
        <f>SUMIF(Unloader!B:B,Summary!B631,Unloader!AD:AD)+SUMIF(Unloader!B:B,Summary!B631,Unloader!BR:BR)+SUMIF(Unloader!B:B,Summary!B631,Unloader!BN:BN)</f>
        <v>0</v>
      </c>
      <c r="AL631" s="49">
        <f>SUMIF(C$2:C631,C631,AJ$2:AJ631)</f>
        <v>16.781944444444441</v>
      </c>
      <c r="AM631" s="49">
        <f>SUMIF(C$2:C631,C631,AK$2:AK631)</f>
        <v>0.68888888888888899</v>
      </c>
      <c r="AN631" s="37">
        <f t="shared" ref="AN631:AN694" si="259">AH631/(AL631-AM631)/24</f>
        <v>1495.5881591438686</v>
      </c>
      <c r="AO631" s="37">
        <f>SUM(AJ$2:AJ631)</f>
        <v>155.96458333333337</v>
      </c>
      <c r="AP631" s="37">
        <f>SUM(AK$2:AK631)</f>
        <v>13.888194444444437</v>
      </c>
      <c r="AQ631" s="37">
        <f t="shared" ref="AQ631:AQ694" si="260">AI631/(AO631-AP631)/24</f>
        <v>1469.5404467471526</v>
      </c>
    </row>
    <row r="632" spans="1:43">
      <c r="A632" s="166">
        <f t="shared" ref="A632:B647" si="261">A631+1</f>
        <v>631</v>
      </c>
      <c r="B632" s="478">
        <f t="shared" si="261"/>
        <v>41264</v>
      </c>
      <c r="C632" s="42">
        <f t="shared" si="242"/>
        <v>12</v>
      </c>
      <c r="D632" s="170">
        <f>COUNTIF('Rake Load'!C:C,Summary!B632)</f>
        <v>0</v>
      </c>
      <c r="E632" s="170">
        <f>SUMIF('Rake Load'!C:C,B632,'Rake Load'!K:K)</f>
        <v>0</v>
      </c>
      <c r="F632" s="44">
        <f>SUMIF('Rake Load'!C:C,B632,'Rake Load'!AZ:AZ)</f>
        <v>0</v>
      </c>
      <c r="G632" s="44" t="e">
        <f t="shared" si="243"/>
        <v>#DIV/0!</v>
      </c>
      <c r="H632" s="45" t="e">
        <f t="shared" si="244"/>
        <v>#DIV/0!</v>
      </c>
      <c r="I632" s="45" t="e">
        <f t="shared" si="245"/>
        <v>#DIV/0!</v>
      </c>
      <c r="J632" s="44">
        <f>SUMIF('Rake Load'!C:C,B632,'Rake Load'!DK:DK)</f>
        <v>0</v>
      </c>
      <c r="K632" s="50">
        <f t="shared" si="246"/>
        <v>0</v>
      </c>
      <c r="L632" s="50" t="e">
        <f t="shared" si="247"/>
        <v>#DIV/0!</v>
      </c>
      <c r="M632" s="59" t="e">
        <f t="shared" si="248"/>
        <v>#DIV/0!</v>
      </c>
      <c r="N632" s="59" t="e">
        <f t="shared" si="249"/>
        <v>#DIV/0!</v>
      </c>
      <c r="O632" s="480">
        <f>SUMIF(C$2:C632,C632,D$2:D632)</f>
        <v>125</v>
      </c>
      <c r="P632" s="42">
        <f>SUMIF(C$2:C632,C632,F$2:F632)</f>
        <v>18.607638888888889</v>
      </c>
      <c r="Q632" s="46">
        <f t="shared" si="250"/>
        <v>0.14886111111111111</v>
      </c>
      <c r="R632" s="45">
        <f t="shared" si="251"/>
        <v>3</v>
      </c>
      <c r="S632" s="45">
        <f t="shared" si="252"/>
        <v>34</v>
      </c>
      <c r="T632" s="480">
        <f>SUM(D$2:D632)</f>
        <v>1165</v>
      </c>
      <c r="U632" s="47">
        <f>SUMIF(C$2:C632,C632,E$2:E632)</f>
        <v>437834.7699999999</v>
      </c>
      <c r="V632" s="47">
        <f>SUM(E$2:E632)</f>
        <v>4135631.2860000012</v>
      </c>
      <c r="W632" s="52">
        <f>SUM(F$2:F632)</f>
        <v>40857.731944444473</v>
      </c>
      <c r="X632" s="52">
        <f t="shared" si="253"/>
        <v>35.071014544587527</v>
      </c>
      <c r="Y632" s="45">
        <f t="shared" si="254"/>
        <v>1</v>
      </c>
      <c r="Z632" s="45">
        <f t="shared" si="255"/>
        <v>42</v>
      </c>
      <c r="AA632" s="47">
        <f>SUMIF('Rake Load'!C:C,Summary!B632,'Rake Load'!CA:CA)</f>
        <v>0</v>
      </c>
      <c r="AB632" s="47">
        <f>SUMIF(C$2:C632,C632,AA$2:AA632)</f>
        <v>53.854166666666671</v>
      </c>
      <c r="AC632" s="47">
        <f>SUM(AA$2:AA632)</f>
        <v>414.86111111113433</v>
      </c>
      <c r="AD632" s="52" t="e">
        <f t="shared" si="256"/>
        <v>#DIV/0!</v>
      </c>
      <c r="AE632" s="52">
        <f t="shared" si="257"/>
        <v>0.43083333333333335</v>
      </c>
      <c r="AF632" s="52">
        <f t="shared" si="258"/>
        <v>0.35610395803530842</v>
      </c>
      <c r="AG632" s="47">
        <f>SUMIF(Unloader!B:B,Summary!B632,Unloader!M:M)</f>
        <v>0</v>
      </c>
      <c r="AH632" s="47">
        <f>SUMIF(C$2:C632,C632,AG$2:AG632)</f>
        <v>577646</v>
      </c>
      <c r="AI632" s="47">
        <f>SUM(AG$2:AG632)</f>
        <v>5010888</v>
      </c>
      <c r="AJ632" s="49">
        <f>SUMIF(Unloader!B:B,Summary!B632,Unloader!W:W)</f>
        <v>0</v>
      </c>
      <c r="AK632" s="49">
        <f>SUMIF(Unloader!B:B,Summary!B632,Unloader!AD:AD)+SUMIF(Unloader!B:B,Summary!B632,Unloader!BR:BR)+SUMIF(Unloader!B:B,Summary!B632,Unloader!BN:BN)</f>
        <v>0</v>
      </c>
      <c r="AL632" s="49">
        <f>SUMIF(C$2:C632,C632,AJ$2:AJ632)</f>
        <v>16.781944444444441</v>
      </c>
      <c r="AM632" s="49">
        <f>SUMIF(C$2:C632,C632,AK$2:AK632)</f>
        <v>0.68888888888888899</v>
      </c>
      <c r="AN632" s="37">
        <f t="shared" si="259"/>
        <v>1495.5881591438686</v>
      </c>
      <c r="AO632" s="37">
        <f>SUM(AJ$2:AJ632)</f>
        <v>155.96458333333337</v>
      </c>
      <c r="AP632" s="37">
        <f>SUM(AK$2:AK632)</f>
        <v>13.888194444444437</v>
      </c>
      <c r="AQ632" s="37">
        <f t="shared" si="260"/>
        <v>1469.5404467471526</v>
      </c>
    </row>
    <row r="633" spans="1:43">
      <c r="A633" s="166">
        <f t="shared" si="261"/>
        <v>632</v>
      </c>
      <c r="B633" s="478">
        <f t="shared" si="261"/>
        <v>41265</v>
      </c>
      <c r="C633" s="42">
        <f t="shared" si="242"/>
        <v>12</v>
      </c>
      <c r="D633" s="170">
        <f>COUNTIF('Rake Load'!C:C,Summary!B633)</f>
        <v>0</v>
      </c>
      <c r="E633" s="170">
        <f>SUMIF('Rake Load'!C:C,B633,'Rake Load'!K:K)</f>
        <v>0</v>
      </c>
      <c r="F633" s="44">
        <f>SUMIF('Rake Load'!C:C,B633,'Rake Load'!AZ:AZ)</f>
        <v>0</v>
      </c>
      <c r="G633" s="44" t="e">
        <f t="shared" si="243"/>
        <v>#DIV/0!</v>
      </c>
      <c r="H633" s="45" t="e">
        <f t="shared" si="244"/>
        <v>#DIV/0!</v>
      </c>
      <c r="I633" s="45" t="e">
        <f t="shared" si="245"/>
        <v>#DIV/0!</v>
      </c>
      <c r="J633" s="44">
        <f>SUMIF('Rake Load'!C:C,B633,'Rake Load'!DK:DK)</f>
        <v>0</v>
      </c>
      <c r="K633" s="50">
        <f t="shared" si="246"/>
        <v>0</v>
      </c>
      <c r="L633" s="50" t="e">
        <f t="shared" si="247"/>
        <v>#DIV/0!</v>
      </c>
      <c r="M633" s="59" t="e">
        <f t="shared" si="248"/>
        <v>#DIV/0!</v>
      </c>
      <c r="N633" s="59" t="e">
        <f t="shared" si="249"/>
        <v>#DIV/0!</v>
      </c>
      <c r="O633" s="480">
        <f>SUMIF(C$2:C633,C633,D$2:D633)</f>
        <v>125</v>
      </c>
      <c r="P633" s="42">
        <f>SUMIF(C$2:C633,C633,F$2:F633)</f>
        <v>18.607638888888889</v>
      </c>
      <c r="Q633" s="46">
        <f t="shared" si="250"/>
        <v>0.14886111111111111</v>
      </c>
      <c r="R633" s="45">
        <f t="shared" si="251"/>
        <v>3</v>
      </c>
      <c r="S633" s="45">
        <f t="shared" si="252"/>
        <v>34</v>
      </c>
      <c r="T633" s="480">
        <f>SUM(D$2:D633)</f>
        <v>1165</v>
      </c>
      <c r="U633" s="47">
        <f>SUMIF(C$2:C633,C633,E$2:E633)</f>
        <v>437834.7699999999</v>
      </c>
      <c r="V633" s="47">
        <f>SUM(E$2:E633)</f>
        <v>4135631.2860000012</v>
      </c>
      <c r="W633" s="52">
        <f>SUM(F$2:F633)</f>
        <v>40857.731944444473</v>
      </c>
      <c r="X633" s="52">
        <f t="shared" si="253"/>
        <v>35.071014544587527</v>
      </c>
      <c r="Y633" s="45">
        <f t="shared" si="254"/>
        <v>1</v>
      </c>
      <c r="Z633" s="45">
        <f t="shared" si="255"/>
        <v>42</v>
      </c>
      <c r="AA633" s="47">
        <f>SUMIF('Rake Load'!C:C,Summary!B633,'Rake Load'!CA:CA)</f>
        <v>0</v>
      </c>
      <c r="AB633" s="47">
        <f>SUMIF(C$2:C633,C633,AA$2:AA633)</f>
        <v>53.854166666666671</v>
      </c>
      <c r="AC633" s="47">
        <f>SUM(AA$2:AA633)</f>
        <v>414.86111111113433</v>
      </c>
      <c r="AD633" s="52" t="e">
        <f t="shared" si="256"/>
        <v>#DIV/0!</v>
      </c>
      <c r="AE633" s="52">
        <f t="shared" si="257"/>
        <v>0.43083333333333335</v>
      </c>
      <c r="AF633" s="52">
        <f t="shared" si="258"/>
        <v>0.35610395803530842</v>
      </c>
      <c r="AG633" s="47">
        <f>SUMIF(Unloader!B:B,Summary!B633,Unloader!M:M)</f>
        <v>0</v>
      </c>
      <c r="AH633" s="47">
        <f>SUMIF(C$2:C633,C633,AG$2:AG633)</f>
        <v>577646</v>
      </c>
      <c r="AI633" s="47">
        <f>SUM(AG$2:AG633)</f>
        <v>5010888</v>
      </c>
      <c r="AJ633" s="49">
        <f>SUMIF(Unloader!B:B,Summary!B633,Unloader!W:W)</f>
        <v>0</v>
      </c>
      <c r="AK633" s="49">
        <f>SUMIF(Unloader!B:B,Summary!B633,Unloader!AD:AD)+SUMIF(Unloader!B:B,Summary!B633,Unloader!BR:BR)+SUMIF(Unloader!B:B,Summary!B633,Unloader!BN:BN)</f>
        <v>0</v>
      </c>
      <c r="AL633" s="49">
        <f>SUMIF(C$2:C633,C633,AJ$2:AJ633)</f>
        <v>16.781944444444441</v>
      </c>
      <c r="AM633" s="49">
        <f>SUMIF(C$2:C633,C633,AK$2:AK633)</f>
        <v>0.68888888888888899</v>
      </c>
      <c r="AN633" s="37">
        <f t="shared" si="259"/>
        <v>1495.5881591438686</v>
      </c>
      <c r="AO633" s="37">
        <f>SUM(AJ$2:AJ633)</f>
        <v>155.96458333333337</v>
      </c>
      <c r="AP633" s="37">
        <f>SUM(AK$2:AK633)</f>
        <v>13.888194444444437</v>
      </c>
      <c r="AQ633" s="37">
        <f t="shared" si="260"/>
        <v>1469.5404467471526</v>
      </c>
    </row>
    <row r="634" spans="1:43">
      <c r="A634" s="166">
        <f t="shared" si="261"/>
        <v>633</v>
      </c>
      <c r="B634" s="478">
        <f t="shared" si="261"/>
        <v>41266</v>
      </c>
      <c r="C634" s="42">
        <f t="shared" si="242"/>
        <v>12</v>
      </c>
      <c r="D634" s="170">
        <f>COUNTIF('Rake Load'!C:C,Summary!B634)</f>
        <v>0</v>
      </c>
      <c r="E634" s="170">
        <f>SUMIF('Rake Load'!C:C,B634,'Rake Load'!K:K)</f>
        <v>0</v>
      </c>
      <c r="F634" s="44">
        <f>SUMIF('Rake Load'!C:C,B634,'Rake Load'!AZ:AZ)</f>
        <v>0</v>
      </c>
      <c r="G634" s="44" t="e">
        <f t="shared" si="243"/>
        <v>#DIV/0!</v>
      </c>
      <c r="H634" s="45" t="e">
        <f t="shared" si="244"/>
        <v>#DIV/0!</v>
      </c>
      <c r="I634" s="45" t="e">
        <f t="shared" si="245"/>
        <v>#DIV/0!</v>
      </c>
      <c r="J634" s="44">
        <f>SUMIF('Rake Load'!C:C,B634,'Rake Load'!DK:DK)</f>
        <v>0</v>
      </c>
      <c r="K634" s="50">
        <f t="shared" si="246"/>
        <v>0</v>
      </c>
      <c r="L634" s="50" t="e">
        <f t="shared" si="247"/>
        <v>#DIV/0!</v>
      </c>
      <c r="M634" s="59" t="e">
        <f t="shared" si="248"/>
        <v>#DIV/0!</v>
      </c>
      <c r="N634" s="59" t="e">
        <f t="shared" si="249"/>
        <v>#DIV/0!</v>
      </c>
      <c r="O634" s="480">
        <f>SUMIF(C$2:C634,C634,D$2:D634)</f>
        <v>125</v>
      </c>
      <c r="P634" s="42">
        <f>SUMIF(C$2:C634,C634,F$2:F634)</f>
        <v>18.607638888888889</v>
      </c>
      <c r="Q634" s="46">
        <f t="shared" si="250"/>
        <v>0.14886111111111111</v>
      </c>
      <c r="R634" s="45">
        <f t="shared" si="251"/>
        <v>3</v>
      </c>
      <c r="S634" s="45">
        <f t="shared" si="252"/>
        <v>34</v>
      </c>
      <c r="T634" s="480">
        <f>SUM(D$2:D634)</f>
        <v>1165</v>
      </c>
      <c r="U634" s="47">
        <f>SUMIF(C$2:C634,C634,E$2:E634)</f>
        <v>437834.7699999999</v>
      </c>
      <c r="V634" s="47">
        <f>SUM(E$2:E634)</f>
        <v>4135631.2860000012</v>
      </c>
      <c r="W634" s="52">
        <f>SUM(F$2:F634)</f>
        <v>40857.731944444473</v>
      </c>
      <c r="X634" s="52">
        <f t="shared" si="253"/>
        <v>35.071014544587527</v>
      </c>
      <c r="Y634" s="45">
        <f t="shared" si="254"/>
        <v>1</v>
      </c>
      <c r="Z634" s="45">
        <f t="shared" si="255"/>
        <v>42</v>
      </c>
      <c r="AA634" s="47">
        <f>SUMIF('Rake Load'!C:C,Summary!B634,'Rake Load'!CA:CA)</f>
        <v>0</v>
      </c>
      <c r="AB634" s="47">
        <f>SUMIF(C$2:C634,C634,AA$2:AA634)</f>
        <v>53.854166666666671</v>
      </c>
      <c r="AC634" s="47">
        <f>SUM(AA$2:AA634)</f>
        <v>414.86111111113433</v>
      </c>
      <c r="AD634" s="52" t="e">
        <f t="shared" si="256"/>
        <v>#DIV/0!</v>
      </c>
      <c r="AE634" s="52">
        <f t="shared" si="257"/>
        <v>0.43083333333333335</v>
      </c>
      <c r="AF634" s="52">
        <f t="shared" si="258"/>
        <v>0.35610395803530842</v>
      </c>
      <c r="AG634" s="47">
        <f>SUMIF(Unloader!B:B,Summary!B634,Unloader!M:M)</f>
        <v>0</v>
      </c>
      <c r="AH634" s="47">
        <f>SUMIF(C$2:C634,C634,AG$2:AG634)</f>
        <v>577646</v>
      </c>
      <c r="AI634" s="47">
        <f>SUM(AG$2:AG634)</f>
        <v>5010888</v>
      </c>
      <c r="AJ634" s="49">
        <f>SUMIF(Unloader!B:B,Summary!B634,Unloader!W:W)</f>
        <v>0</v>
      </c>
      <c r="AK634" s="49">
        <f>SUMIF(Unloader!B:B,Summary!B634,Unloader!AD:AD)+SUMIF(Unloader!B:B,Summary!B634,Unloader!BR:BR)+SUMIF(Unloader!B:B,Summary!B634,Unloader!BN:BN)</f>
        <v>0</v>
      </c>
      <c r="AL634" s="49">
        <f>SUMIF(C$2:C634,C634,AJ$2:AJ634)</f>
        <v>16.781944444444441</v>
      </c>
      <c r="AM634" s="49">
        <f>SUMIF(C$2:C634,C634,AK$2:AK634)</f>
        <v>0.68888888888888899</v>
      </c>
      <c r="AN634" s="37">
        <f t="shared" si="259"/>
        <v>1495.5881591438686</v>
      </c>
      <c r="AO634" s="37">
        <f>SUM(AJ$2:AJ634)</f>
        <v>155.96458333333337</v>
      </c>
      <c r="AP634" s="37">
        <f>SUM(AK$2:AK634)</f>
        <v>13.888194444444437</v>
      </c>
      <c r="AQ634" s="37">
        <f t="shared" si="260"/>
        <v>1469.5404467471526</v>
      </c>
    </row>
    <row r="635" spans="1:43">
      <c r="A635" s="166">
        <f t="shared" si="261"/>
        <v>634</v>
      </c>
      <c r="B635" s="478">
        <f t="shared" si="261"/>
        <v>41267</v>
      </c>
      <c r="C635" s="42">
        <f t="shared" si="242"/>
        <v>12</v>
      </c>
      <c r="D635" s="170">
        <f>COUNTIF('Rake Load'!C:C,Summary!B635)</f>
        <v>0</v>
      </c>
      <c r="E635" s="170">
        <f>SUMIF('Rake Load'!C:C,B635,'Rake Load'!K:K)</f>
        <v>0</v>
      </c>
      <c r="F635" s="44">
        <f>SUMIF('Rake Load'!C:C,B635,'Rake Load'!AZ:AZ)</f>
        <v>0</v>
      </c>
      <c r="G635" s="44" t="e">
        <f t="shared" si="243"/>
        <v>#DIV/0!</v>
      </c>
      <c r="H635" s="45" t="e">
        <f t="shared" si="244"/>
        <v>#DIV/0!</v>
      </c>
      <c r="I635" s="45" t="e">
        <f t="shared" si="245"/>
        <v>#DIV/0!</v>
      </c>
      <c r="J635" s="44">
        <f>SUMIF('Rake Load'!C:C,B635,'Rake Load'!DK:DK)</f>
        <v>0</v>
      </c>
      <c r="K635" s="50">
        <f t="shared" si="246"/>
        <v>0</v>
      </c>
      <c r="L635" s="50" t="e">
        <f t="shared" si="247"/>
        <v>#DIV/0!</v>
      </c>
      <c r="M635" s="59" t="e">
        <f t="shared" si="248"/>
        <v>#DIV/0!</v>
      </c>
      <c r="N635" s="59" t="e">
        <f t="shared" si="249"/>
        <v>#DIV/0!</v>
      </c>
      <c r="O635" s="480">
        <f>SUMIF(C$2:C635,C635,D$2:D635)</f>
        <v>125</v>
      </c>
      <c r="P635" s="42">
        <f>SUMIF(C$2:C635,C635,F$2:F635)</f>
        <v>18.607638888888889</v>
      </c>
      <c r="Q635" s="46">
        <f t="shared" si="250"/>
        <v>0.14886111111111111</v>
      </c>
      <c r="R635" s="45">
        <f t="shared" si="251"/>
        <v>3</v>
      </c>
      <c r="S635" s="45">
        <f t="shared" si="252"/>
        <v>34</v>
      </c>
      <c r="T635" s="480">
        <f>SUM(D$2:D635)</f>
        <v>1165</v>
      </c>
      <c r="U635" s="47">
        <f>SUMIF(C$2:C635,C635,E$2:E635)</f>
        <v>437834.7699999999</v>
      </c>
      <c r="V635" s="47">
        <f>SUM(E$2:E635)</f>
        <v>4135631.2860000012</v>
      </c>
      <c r="W635" s="52">
        <f>SUM(F$2:F635)</f>
        <v>40857.731944444473</v>
      </c>
      <c r="X635" s="52">
        <f t="shared" si="253"/>
        <v>35.071014544587527</v>
      </c>
      <c r="Y635" s="45">
        <f t="shared" si="254"/>
        <v>1</v>
      </c>
      <c r="Z635" s="45">
        <f t="shared" si="255"/>
        <v>42</v>
      </c>
      <c r="AA635" s="47">
        <f>SUMIF('Rake Load'!C:C,Summary!B635,'Rake Load'!CA:CA)</f>
        <v>0</v>
      </c>
      <c r="AB635" s="47">
        <f>SUMIF(C$2:C635,C635,AA$2:AA635)</f>
        <v>53.854166666666671</v>
      </c>
      <c r="AC635" s="47">
        <f>SUM(AA$2:AA635)</f>
        <v>414.86111111113433</v>
      </c>
      <c r="AD635" s="52" t="e">
        <f t="shared" si="256"/>
        <v>#DIV/0!</v>
      </c>
      <c r="AE635" s="52">
        <f t="shared" si="257"/>
        <v>0.43083333333333335</v>
      </c>
      <c r="AF635" s="52">
        <f t="shared" si="258"/>
        <v>0.35610395803530842</v>
      </c>
      <c r="AG635" s="47">
        <f>SUMIF(Unloader!B:B,Summary!B635,Unloader!M:M)</f>
        <v>0</v>
      </c>
      <c r="AH635" s="47">
        <f>SUMIF(C$2:C635,C635,AG$2:AG635)</f>
        <v>577646</v>
      </c>
      <c r="AI635" s="47">
        <f>SUM(AG$2:AG635)</f>
        <v>5010888</v>
      </c>
      <c r="AJ635" s="49">
        <f>SUMIF(Unloader!B:B,Summary!B635,Unloader!W:W)</f>
        <v>0</v>
      </c>
      <c r="AK635" s="49">
        <f>SUMIF(Unloader!B:B,Summary!B635,Unloader!AD:AD)+SUMIF(Unloader!B:B,Summary!B635,Unloader!BR:BR)+SUMIF(Unloader!B:B,Summary!B635,Unloader!BN:BN)</f>
        <v>0</v>
      </c>
      <c r="AL635" s="49">
        <f>SUMIF(C$2:C635,C635,AJ$2:AJ635)</f>
        <v>16.781944444444441</v>
      </c>
      <c r="AM635" s="49">
        <f>SUMIF(C$2:C635,C635,AK$2:AK635)</f>
        <v>0.68888888888888899</v>
      </c>
      <c r="AN635" s="37">
        <f t="shared" si="259"/>
        <v>1495.5881591438686</v>
      </c>
      <c r="AO635" s="37">
        <f>SUM(AJ$2:AJ635)</f>
        <v>155.96458333333337</v>
      </c>
      <c r="AP635" s="37">
        <f>SUM(AK$2:AK635)</f>
        <v>13.888194444444437</v>
      </c>
      <c r="AQ635" s="37">
        <f t="shared" si="260"/>
        <v>1469.5404467471526</v>
      </c>
    </row>
    <row r="636" spans="1:43">
      <c r="A636" s="166">
        <f t="shared" si="261"/>
        <v>635</v>
      </c>
      <c r="B636" s="478">
        <f t="shared" si="261"/>
        <v>41268</v>
      </c>
      <c r="C636" s="42">
        <f t="shared" si="242"/>
        <v>12</v>
      </c>
      <c r="D636" s="170">
        <f>COUNTIF('Rake Load'!C:C,Summary!B636)</f>
        <v>0</v>
      </c>
      <c r="E636" s="170">
        <f>SUMIF('Rake Load'!C:C,B636,'Rake Load'!K:K)</f>
        <v>0</v>
      </c>
      <c r="F636" s="44">
        <f>SUMIF('Rake Load'!C:C,B636,'Rake Load'!AZ:AZ)</f>
        <v>0</v>
      </c>
      <c r="G636" s="44" t="e">
        <f t="shared" si="243"/>
        <v>#DIV/0!</v>
      </c>
      <c r="H636" s="45" t="e">
        <f t="shared" si="244"/>
        <v>#DIV/0!</v>
      </c>
      <c r="I636" s="45" t="e">
        <f t="shared" si="245"/>
        <v>#DIV/0!</v>
      </c>
      <c r="J636" s="44">
        <f>SUMIF('Rake Load'!C:C,B636,'Rake Load'!DK:DK)</f>
        <v>0</v>
      </c>
      <c r="K636" s="50">
        <f t="shared" si="246"/>
        <v>0</v>
      </c>
      <c r="L636" s="50" t="e">
        <f t="shared" si="247"/>
        <v>#DIV/0!</v>
      </c>
      <c r="M636" s="59" t="e">
        <f t="shared" si="248"/>
        <v>#DIV/0!</v>
      </c>
      <c r="N636" s="59" t="e">
        <f t="shared" si="249"/>
        <v>#DIV/0!</v>
      </c>
      <c r="O636" s="480">
        <f>SUMIF(C$2:C636,C636,D$2:D636)</f>
        <v>125</v>
      </c>
      <c r="P636" s="42">
        <f>SUMIF(C$2:C636,C636,F$2:F636)</f>
        <v>18.607638888888889</v>
      </c>
      <c r="Q636" s="46">
        <f t="shared" si="250"/>
        <v>0.14886111111111111</v>
      </c>
      <c r="R636" s="45">
        <f t="shared" si="251"/>
        <v>3</v>
      </c>
      <c r="S636" s="45">
        <f t="shared" si="252"/>
        <v>34</v>
      </c>
      <c r="T636" s="480">
        <f>SUM(D$2:D636)</f>
        <v>1165</v>
      </c>
      <c r="U636" s="47">
        <f>SUMIF(C$2:C636,C636,E$2:E636)</f>
        <v>437834.7699999999</v>
      </c>
      <c r="V636" s="47">
        <f>SUM(E$2:E636)</f>
        <v>4135631.2860000012</v>
      </c>
      <c r="W636" s="52">
        <f>SUM(F$2:F636)</f>
        <v>40857.731944444473</v>
      </c>
      <c r="X636" s="52">
        <f t="shared" si="253"/>
        <v>35.071014544587527</v>
      </c>
      <c r="Y636" s="45">
        <f t="shared" si="254"/>
        <v>1</v>
      </c>
      <c r="Z636" s="45">
        <f t="shared" si="255"/>
        <v>42</v>
      </c>
      <c r="AA636" s="47">
        <f>SUMIF('Rake Load'!C:C,Summary!B636,'Rake Load'!CA:CA)</f>
        <v>0</v>
      </c>
      <c r="AB636" s="47">
        <f>SUMIF(C$2:C636,C636,AA$2:AA636)</f>
        <v>53.854166666666671</v>
      </c>
      <c r="AC636" s="47">
        <f>SUM(AA$2:AA636)</f>
        <v>414.86111111113433</v>
      </c>
      <c r="AD636" s="52" t="e">
        <f t="shared" si="256"/>
        <v>#DIV/0!</v>
      </c>
      <c r="AE636" s="52">
        <f t="shared" si="257"/>
        <v>0.43083333333333335</v>
      </c>
      <c r="AF636" s="52">
        <f t="shared" si="258"/>
        <v>0.35610395803530842</v>
      </c>
      <c r="AG636" s="47">
        <f>SUMIF(Unloader!B:B,Summary!B636,Unloader!M:M)</f>
        <v>0</v>
      </c>
      <c r="AH636" s="47">
        <f>SUMIF(C$2:C636,C636,AG$2:AG636)</f>
        <v>577646</v>
      </c>
      <c r="AI636" s="47">
        <f>SUM(AG$2:AG636)</f>
        <v>5010888</v>
      </c>
      <c r="AJ636" s="49">
        <f>SUMIF(Unloader!B:B,Summary!B636,Unloader!W:W)</f>
        <v>0</v>
      </c>
      <c r="AK636" s="49">
        <f>SUMIF(Unloader!B:B,Summary!B636,Unloader!AD:AD)+SUMIF(Unloader!B:B,Summary!B636,Unloader!BR:BR)+SUMIF(Unloader!B:B,Summary!B636,Unloader!BN:BN)</f>
        <v>0</v>
      </c>
      <c r="AL636" s="49">
        <f>SUMIF(C$2:C636,C636,AJ$2:AJ636)</f>
        <v>16.781944444444441</v>
      </c>
      <c r="AM636" s="49">
        <f>SUMIF(C$2:C636,C636,AK$2:AK636)</f>
        <v>0.68888888888888899</v>
      </c>
      <c r="AN636" s="37">
        <f t="shared" si="259"/>
        <v>1495.5881591438686</v>
      </c>
      <c r="AO636" s="37">
        <f>SUM(AJ$2:AJ636)</f>
        <v>155.96458333333337</v>
      </c>
      <c r="AP636" s="37">
        <f>SUM(AK$2:AK636)</f>
        <v>13.888194444444437</v>
      </c>
      <c r="AQ636" s="37">
        <f t="shared" si="260"/>
        <v>1469.5404467471526</v>
      </c>
    </row>
    <row r="637" spans="1:43">
      <c r="A637" s="166">
        <f t="shared" si="261"/>
        <v>636</v>
      </c>
      <c r="B637" s="478">
        <f t="shared" si="261"/>
        <v>41269</v>
      </c>
      <c r="C637" s="42">
        <f t="shared" si="242"/>
        <v>12</v>
      </c>
      <c r="D637" s="170">
        <f>COUNTIF('Rake Load'!C:C,Summary!B637)</f>
        <v>0</v>
      </c>
      <c r="E637" s="170">
        <f>SUMIF('Rake Load'!C:C,B637,'Rake Load'!K:K)</f>
        <v>0</v>
      </c>
      <c r="F637" s="44">
        <f>SUMIF('Rake Load'!C:C,B637,'Rake Load'!AZ:AZ)</f>
        <v>0</v>
      </c>
      <c r="G637" s="44" t="e">
        <f t="shared" si="243"/>
        <v>#DIV/0!</v>
      </c>
      <c r="H637" s="45" t="e">
        <f t="shared" si="244"/>
        <v>#DIV/0!</v>
      </c>
      <c r="I637" s="45" t="e">
        <f t="shared" si="245"/>
        <v>#DIV/0!</v>
      </c>
      <c r="J637" s="44">
        <f>SUMIF('Rake Load'!C:C,B637,'Rake Load'!DK:DK)</f>
        <v>0</v>
      </c>
      <c r="K637" s="50">
        <f t="shared" si="246"/>
        <v>0</v>
      </c>
      <c r="L637" s="50" t="e">
        <f t="shared" si="247"/>
        <v>#DIV/0!</v>
      </c>
      <c r="M637" s="59" t="e">
        <f t="shared" si="248"/>
        <v>#DIV/0!</v>
      </c>
      <c r="N637" s="59" t="e">
        <f t="shared" si="249"/>
        <v>#DIV/0!</v>
      </c>
      <c r="O637" s="480">
        <f>SUMIF(C$2:C637,C637,D$2:D637)</f>
        <v>125</v>
      </c>
      <c r="P637" s="42">
        <f>SUMIF(C$2:C637,C637,F$2:F637)</f>
        <v>18.607638888888889</v>
      </c>
      <c r="Q637" s="46">
        <f t="shared" si="250"/>
        <v>0.14886111111111111</v>
      </c>
      <c r="R637" s="45">
        <f t="shared" si="251"/>
        <v>3</v>
      </c>
      <c r="S637" s="45">
        <f t="shared" si="252"/>
        <v>34</v>
      </c>
      <c r="T637" s="480">
        <f>SUM(D$2:D637)</f>
        <v>1165</v>
      </c>
      <c r="U637" s="47">
        <f>SUMIF(C$2:C637,C637,E$2:E637)</f>
        <v>437834.7699999999</v>
      </c>
      <c r="V637" s="47">
        <f>SUM(E$2:E637)</f>
        <v>4135631.2860000012</v>
      </c>
      <c r="W637" s="52">
        <f>SUM(F$2:F637)</f>
        <v>40857.731944444473</v>
      </c>
      <c r="X637" s="52">
        <f t="shared" si="253"/>
        <v>35.071014544587527</v>
      </c>
      <c r="Y637" s="45">
        <f t="shared" si="254"/>
        <v>1</v>
      </c>
      <c r="Z637" s="45">
        <f t="shared" si="255"/>
        <v>42</v>
      </c>
      <c r="AA637" s="47">
        <f>SUMIF('Rake Load'!C:C,Summary!B637,'Rake Load'!CA:CA)</f>
        <v>0</v>
      </c>
      <c r="AB637" s="47">
        <f>SUMIF(C$2:C637,C637,AA$2:AA637)</f>
        <v>53.854166666666671</v>
      </c>
      <c r="AC637" s="47">
        <f>SUM(AA$2:AA637)</f>
        <v>414.86111111113433</v>
      </c>
      <c r="AD637" s="52" t="e">
        <f t="shared" si="256"/>
        <v>#DIV/0!</v>
      </c>
      <c r="AE637" s="52">
        <f t="shared" si="257"/>
        <v>0.43083333333333335</v>
      </c>
      <c r="AF637" s="52">
        <f t="shared" si="258"/>
        <v>0.35610395803530842</v>
      </c>
      <c r="AG637" s="47">
        <f>SUMIF(Unloader!B:B,Summary!B637,Unloader!M:M)</f>
        <v>0</v>
      </c>
      <c r="AH637" s="47">
        <f>SUMIF(C$2:C637,C637,AG$2:AG637)</f>
        <v>577646</v>
      </c>
      <c r="AI637" s="47">
        <f>SUM(AG$2:AG637)</f>
        <v>5010888</v>
      </c>
      <c r="AJ637" s="49">
        <f>SUMIF(Unloader!B:B,Summary!B637,Unloader!W:W)</f>
        <v>0</v>
      </c>
      <c r="AK637" s="49">
        <f>SUMIF(Unloader!B:B,Summary!B637,Unloader!AD:AD)+SUMIF(Unloader!B:B,Summary!B637,Unloader!BR:BR)+SUMIF(Unloader!B:B,Summary!B637,Unloader!BN:BN)</f>
        <v>0</v>
      </c>
      <c r="AL637" s="49">
        <f>SUMIF(C$2:C637,C637,AJ$2:AJ637)</f>
        <v>16.781944444444441</v>
      </c>
      <c r="AM637" s="49">
        <f>SUMIF(C$2:C637,C637,AK$2:AK637)</f>
        <v>0.68888888888888899</v>
      </c>
      <c r="AN637" s="37">
        <f t="shared" si="259"/>
        <v>1495.5881591438686</v>
      </c>
      <c r="AO637" s="37">
        <f>SUM(AJ$2:AJ637)</f>
        <v>155.96458333333337</v>
      </c>
      <c r="AP637" s="37">
        <f>SUM(AK$2:AK637)</f>
        <v>13.888194444444437</v>
      </c>
      <c r="AQ637" s="37">
        <f t="shared" si="260"/>
        <v>1469.5404467471526</v>
      </c>
    </row>
    <row r="638" spans="1:43">
      <c r="A638" s="166">
        <f t="shared" si="261"/>
        <v>637</v>
      </c>
      <c r="B638" s="478">
        <f t="shared" si="261"/>
        <v>41270</v>
      </c>
      <c r="C638" s="42">
        <f t="shared" si="242"/>
        <v>12</v>
      </c>
      <c r="D638" s="170">
        <f>COUNTIF('Rake Load'!C:C,Summary!B638)</f>
        <v>0</v>
      </c>
      <c r="E638" s="170">
        <f>SUMIF('Rake Load'!C:C,B638,'Rake Load'!K:K)</f>
        <v>0</v>
      </c>
      <c r="F638" s="44">
        <f>SUMIF('Rake Load'!C:C,B638,'Rake Load'!AZ:AZ)</f>
        <v>0</v>
      </c>
      <c r="G638" s="44" t="e">
        <f t="shared" si="243"/>
        <v>#DIV/0!</v>
      </c>
      <c r="H638" s="45" t="e">
        <f t="shared" si="244"/>
        <v>#DIV/0!</v>
      </c>
      <c r="I638" s="45" t="e">
        <f t="shared" si="245"/>
        <v>#DIV/0!</v>
      </c>
      <c r="J638" s="44">
        <f>SUMIF('Rake Load'!C:C,B638,'Rake Load'!DK:DK)</f>
        <v>0</v>
      </c>
      <c r="K638" s="50">
        <f t="shared" si="246"/>
        <v>0</v>
      </c>
      <c r="L638" s="50" t="e">
        <f t="shared" si="247"/>
        <v>#DIV/0!</v>
      </c>
      <c r="M638" s="59" t="e">
        <f t="shared" si="248"/>
        <v>#DIV/0!</v>
      </c>
      <c r="N638" s="59" t="e">
        <f t="shared" si="249"/>
        <v>#DIV/0!</v>
      </c>
      <c r="O638" s="480">
        <f>SUMIF(C$2:C638,C638,D$2:D638)</f>
        <v>125</v>
      </c>
      <c r="P638" s="42">
        <f>SUMIF(C$2:C638,C638,F$2:F638)</f>
        <v>18.607638888888889</v>
      </c>
      <c r="Q638" s="46">
        <f t="shared" si="250"/>
        <v>0.14886111111111111</v>
      </c>
      <c r="R638" s="45">
        <f t="shared" si="251"/>
        <v>3</v>
      </c>
      <c r="S638" s="45">
        <f t="shared" si="252"/>
        <v>34</v>
      </c>
      <c r="T638" s="480">
        <f>SUM(D$2:D638)</f>
        <v>1165</v>
      </c>
      <c r="U638" s="47">
        <f>SUMIF(C$2:C638,C638,E$2:E638)</f>
        <v>437834.7699999999</v>
      </c>
      <c r="V638" s="47">
        <f>SUM(E$2:E638)</f>
        <v>4135631.2860000012</v>
      </c>
      <c r="W638" s="52">
        <f>SUM(F$2:F638)</f>
        <v>40857.731944444473</v>
      </c>
      <c r="X638" s="52">
        <f t="shared" si="253"/>
        <v>35.071014544587527</v>
      </c>
      <c r="Y638" s="45">
        <f t="shared" si="254"/>
        <v>1</v>
      </c>
      <c r="Z638" s="45">
        <f t="shared" si="255"/>
        <v>42</v>
      </c>
      <c r="AA638" s="47">
        <f>SUMIF('Rake Load'!C:C,Summary!B638,'Rake Load'!CA:CA)</f>
        <v>0</v>
      </c>
      <c r="AB638" s="47">
        <f>SUMIF(C$2:C638,C638,AA$2:AA638)</f>
        <v>53.854166666666671</v>
      </c>
      <c r="AC638" s="47">
        <f>SUM(AA$2:AA638)</f>
        <v>414.86111111113433</v>
      </c>
      <c r="AD638" s="52" t="e">
        <f t="shared" si="256"/>
        <v>#DIV/0!</v>
      </c>
      <c r="AE638" s="52">
        <f t="shared" si="257"/>
        <v>0.43083333333333335</v>
      </c>
      <c r="AF638" s="52">
        <f t="shared" si="258"/>
        <v>0.35610395803530842</v>
      </c>
      <c r="AG638" s="47">
        <f>SUMIF(Unloader!B:B,Summary!B638,Unloader!M:M)</f>
        <v>0</v>
      </c>
      <c r="AH638" s="47">
        <f>SUMIF(C$2:C638,C638,AG$2:AG638)</f>
        <v>577646</v>
      </c>
      <c r="AI638" s="47">
        <f>SUM(AG$2:AG638)</f>
        <v>5010888</v>
      </c>
      <c r="AJ638" s="49">
        <f>SUMIF(Unloader!B:B,Summary!B638,Unloader!W:W)</f>
        <v>0</v>
      </c>
      <c r="AK638" s="49">
        <f>SUMIF(Unloader!B:B,Summary!B638,Unloader!AD:AD)+SUMIF(Unloader!B:B,Summary!B638,Unloader!BR:BR)+SUMIF(Unloader!B:B,Summary!B638,Unloader!BN:BN)</f>
        <v>0</v>
      </c>
      <c r="AL638" s="49">
        <f>SUMIF(C$2:C638,C638,AJ$2:AJ638)</f>
        <v>16.781944444444441</v>
      </c>
      <c r="AM638" s="49">
        <f>SUMIF(C$2:C638,C638,AK$2:AK638)</f>
        <v>0.68888888888888899</v>
      </c>
      <c r="AN638" s="37">
        <f t="shared" si="259"/>
        <v>1495.5881591438686</v>
      </c>
      <c r="AO638" s="37">
        <f>SUM(AJ$2:AJ638)</f>
        <v>155.96458333333337</v>
      </c>
      <c r="AP638" s="37">
        <f>SUM(AK$2:AK638)</f>
        <v>13.888194444444437</v>
      </c>
      <c r="AQ638" s="37">
        <f t="shared" si="260"/>
        <v>1469.5404467471526</v>
      </c>
    </row>
    <row r="639" spans="1:43">
      <c r="A639" s="166">
        <f t="shared" si="261"/>
        <v>638</v>
      </c>
      <c r="B639" s="478">
        <f t="shared" si="261"/>
        <v>41271</v>
      </c>
      <c r="C639" s="42">
        <f t="shared" si="242"/>
        <v>12</v>
      </c>
      <c r="D639" s="170">
        <f>COUNTIF('Rake Load'!C:C,Summary!B639)</f>
        <v>0</v>
      </c>
      <c r="E639" s="170">
        <f>SUMIF('Rake Load'!C:C,B639,'Rake Load'!K:K)</f>
        <v>0</v>
      </c>
      <c r="F639" s="44">
        <f>SUMIF('Rake Load'!C:C,B639,'Rake Load'!AZ:AZ)</f>
        <v>0</v>
      </c>
      <c r="G639" s="44" t="e">
        <f t="shared" si="243"/>
        <v>#DIV/0!</v>
      </c>
      <c r="H639" s="45" t="e">
        <f t="shared" si="244"/>
        <v>#DIV/0!</v>
      </c>
      <c r="I639" s="45" t="e">
        <f t="shared" si="245"/>
        <v>#DIV/0!</v>
      </c>
      <c r="J639" s="44">
        <f>SUMIF('Rake Load'!C:C,B639,'Rake Load'!DK:DK)</f>
        <v>0</v>
      </c>
      <c r="K639" s="50">
        <f t="shared" si="246"/>
        <v>0</v>
      </c>
      <c r="L639" s="50" t="e">
        <f t="shared" si="247"/>
        <v>#DIV/0!</v>
      </c>
      <c r="M639" s="59" t="e">
        <f t="shared" si="248"/>
        <v>#DIV/0!</v>
      </c>
      <c r="N639" s="59" t="e">
        <f t="shared" si="249"/>
        <v>#DIV/0!</v>
      </c>
      <c r="O639" s="480">
        <f>SUMIF(C$2:C639,C639,D$2:D639)</f>
        <v>125</v>
      </c>
      <c r="P639" s="42">
        <f>SUMIF(C$2:C639,C639,F$2:F639)</f>
        <v>18.607638888888889</v>
      </c>
      <c r="Q639" s="46">
        <f t="shared" si="250"/>
        <v>0.14886111111111111</v>
      </c>
      <c r="R639" s="45">
        <f t="shared" si="251"/>
        <v>3</v>
      </c>
      <c r="S639" s="45">
        <f t="shared" si="252"/>
        <v>34</v>
      </c>
      <c r="T639" s="480">
        <f>SUM(D$2:D639)</f>
        <v>1165</v>
      </c>
      <c r="U639" s="47">
        <f>SUMIF(C$2:C639,C639,E$2:E639)</f>
        <v>437834.7699999999</v>
      </c>
      <c r="V639" s="47">
        <f>SUM(E$2:E639)</f>
        <v>4135631.2860000012</v>
      </c>
      <c r="W639" s="52">
        <f>SUM(F$2:F639)</f>
        <v>40857.731944444473</v>
      </c>
      <c r="X639" s="52">
        <f t="shared" si="253"/>
        <v>35.071014544587527</v>
      </c>
      <c r="Y639" s="45">
        <f t="shared" si="254"/>
        <v>1</v>
      </c>
      <c r="Z639" s="45">
        <f t="shared" si="255"/>
        <v>42</v>
      </c>
      <c r="AA639" s="47">
        <f>SUMIF('Rake Load'!C:C,Summary!B639,'Rake Load'!CA:CA)</f>
        <v>0</v>
      </c>
      <c r="AB639" s="47">
        <f>SUMIF(C$2:C639,C639,AA$2:AA639)</f>
        <v>53.854166666666671</v>
      </c>
      <c r="AC639" s="47">
        <f>SUM(AA$2:AA639)</f>
        <v>414.86111111113433</v>
      </c>
      <c r="AD639" s="52" t="e">
        <f t="shared" si="256"/>
        <v>#DIV/0!</v>
      </c>
      <c r="AE639" s="52">
        <f t="shared" si="257"/>
        <v>0.43083333333333335</v>
      </c>
      <c r="AF639" s="52">
        <f t="shared" si="258"/>
        <v>0.35610395803530842</v>
      </c>
      <c r="AG639" s="47">
        <f>SUMIF(Unloader!B:B,Summary!B639,Unloader!M:M)</f>
        <v>0</v>
      </c>
      <c r="AH639" s="47">
        <f>SUMIF(C$2:C639,C639,AG$2:AG639)</f>
        <v>577646</v>
      </c>
      <c r="AI639" s="47">
        <f>SUM(AG$2:AG639)</f>
        <v>5010888</v>
      </c>
      <c r="AJ639" s="49">
        <f>SUMIF(Unloader!B:B,Summary!B639,Unloader!W:W)</f>
        <v>0</v>
      </c>
      <c r="AK639" s="49">
        <f>SUMIF(Unloader!B:B,Summary!B639,Unloader!AD:AD)+SUMIF(Unloader!B:B,Summary!B639,Unloader!BR:BR)+SUMIF(Unloader!B:B,Summary!B639,Unloader!BN:BN)</f>
        <v>0</v>
      </c>
      <c r="AL639" s="49">
        <f>SUMIF(C$2:C639,C639,AJ$2:AJ639)</f>
        <v>16.781944444444441</v>
      </c>
      <c r="AM639" s="49">
        <f>SUMIF(C$2:C639,C639,AK$2:AK639)</f>
        <v>0.68888888888888899</v>
      </c>
      <c r="AN639" s="37">
        <f t="shared" si="259"/>
        <v>1495.5881591438686</v>
      </c>
      <c r="AO639" s="37">
        <f>SUM(AJ$2:AJ639)</f>
        <v>155.96458333333337</v>
      </c>
      <c r="AP639" s="37">
        <f>SUM(AK$2:AK639)</f>
        <v>13.888194444444437</v>
      </c>
      <c r="AQ639" s="37">
        <f t="shared" si="260"/>
        <v>1469.5404467471526</v>
      </c>
    </row>
    <row r="640" spans="1:43">
      <c r="A640" s="166">
        <f t="shared" si="261"/>
        <v>639</v>
      </c>
      <c r="B640" s="478">
        <f t="shared" si="261"/>
        <v>41272</v>
      </c>
      <c r="C640" s="42">
        <f t="shared" si="242"/>
        <v>12</v>
      </c>
      <c r="D640" s="170">
        <f>COUNTIF('Rake Load'!C:C,Summary!B640)</f>
        <v>0</v>
      </c>
      <c r="E640" s="170">
        <f>SUMIF('Rake Load'!C:C,B640,'Rake Load'!K:K)</f>
        <v>0</v>
      </c>
      <c r="F640" s="44">
        <f>SUMIF('Rake Load'!C:C,B640,'Rake Load'!AZ:AZ)</f>
        <v>0</v>
      </c>
      <c r="G640" s="44" t="e">
        <f t="shared" si="243"/>
        <v>#DIV/0!</v>
      </c>
      <c r="H640" s="45" t="e">
        <f t="shared" si="244"/>
        <v>#DIV/0!</v>
      </c>
      <c r="I640" s="45" t="e">
        <f t="shared" si="245"/>
        <v>#DIV/0!</v>
      </c>
      <c r="J640" s="44">
        <f>SUMIF('Rake Load'!C:C,B640,'Rake Load'!DK:DK)</f>
        <v>0</v>
      </c>
      <c r="K640" s="50">
        <f t="shared" si="246"/>
        <v>0</v>
      </c>
      <c r="L640" s="50" t="e">
        <f t="shared" si="247"/>
        <v>#DIV/0!</v>
      </c>
      <c r="M640" s="59" t="e">
        <f t="shared" si="248"/>
        <v>#DIV/0!</v>
      </c>
      <c r="N640" s="59" t="e">
        <f t="shared" si="249"/>
        <v>#DIV/0!</v>
      </c>
      <c r="O640" s="480">
        <f>SUMIF(C$2:C640,C640,D$2:D640)</f>
        <v>125</v>
      </c>
      <c r="P640" s="42">
        <f>SUMIF(C$2:C640,C640,F$2:F640)</f>
        <v>18.607638888888889</v>
      </c>
      <c r="Q640" s="46">
        <f t="shared" si="250"/>
        <v>0.14886111111111111</v>
      </c>
      <c r="R640" s="45">
        <f t="shared" si="251"/>
        <v>3</v>
      </c>
      <c r="S640" s="45">
        <f t="shared" si="252"/>
        <v>34</v>
      </c>
      <c r="T640" s="480">
        <f>SUM(D$2:D640)</f>
        <v>1165</v>
      </c>
      <c r="U640" s="47">
        <f>SUMIF(C$2:C640,C640,E$2:E640)</f>
        <v>437834.7699999999</v>
      </c>
      <c r="V640" s="47">
        <f>SUM(E$2:E640)</f>
        <v>4135631.2860000012</v>
      </c>
      <c r="W640" s="52">
        <f>SUM(F$2:F640)</f>
        <v>40857.731944444473</v>
      </c>
      <c r="X640" s="52">
        <f t="shared" si="253"/>
        <v>35.071014544587527</v>
      </c>
      <c r="Y640" s="45">
        <f t="shared" si="254"/>
        <v>1</v>
      </c>
      <c r="Z640" s="45">
        <f t="shared" si="255"/>
        <v>42</v>
      </c>
      <c r="AA640" s="47">
        <f>SUMIF('Rake Load'!C:C,Summary!B640,'Rake Load'!CA:CA)</f>
        <v>0</v>
      </c>
      <c r="AB640" s="47">
        <f>SUMIF(C$2:C640,C640,AA$2:AA640)</f>
        <v>53.854166666666671</v>
      </c>
      <c r="AC640" s="47">
        <f>SUM(AA$2:AA640)</f>
        <v>414.86111111113433</v>
      </c>
      <c r="AD640" s="52" t="e">
        <f t="shared" si="256"/>
        <v>#DIV/0!</v>
      </c>
      <c r="AE640" s="52">
        <f t="shared" si="257"/>
        <v>0.43083333333333335</v>
      </c>
      <c r="AF640" s="52">
        <f t="shared" si="258"/>
        <v>0.35610395803530842</v>
      </c>
      <c r="AG640" s="47">
        <f>SUMIF(Unloader!B:B,Summary!B640,Unloader!M:M)</f>
        <v>0</v>
      </c>
      <c r="AH640" s="47">
        <f>SUMIF(C$2:C640,C640,AG$2:AG640)</f>
        <v>577646</v>
      </c>
      <c r="AI640" s="47">
        <f>SUM(AG$2:AG640)</f>
        <v>5010888</v>
      </c>
      <c r="AJ640" s="49">
        <f>SUMIF(Unloader!B:B,Summary!B640,Unloader!W:W)</f>
        <v>0</v>
      </c>
      <c r="AK640" s="49">
        <f>SUMIF(Unloader!B:B,Summary!B640,Unloader!AD:AD)+SUMIF(Unloader!B:B,Summary!B640,Unloader!BR:BR)+SUMIF(Unloader!B:B,Summary!B640,Unloader!BN:BN)</f>
        <v>0</v>
      </c>
      <c r="AL640" s="49">
        <f>SUMIF(C$2:C640,C640,AJ$2:AJ640)</f>
        <v>16.781944444444441</v>
      </c>
      <c r="AM640" s="49">
        <f>SUMIF(C$2:C640,C640,AK$2:AK640)</f>
        <v>0.68888888888888899</v>
      </c>
      <c r="AN640" s="37">
        <f t="shared" si="259"/>
        <v>1495.5881591438686</v>
      </c>
      <c r="AO640" s="37">
        <f>SUM(AJ$2:AJ640)</f>
        <v>155.96458333333337</v>
      </c>
      <c r="AP640" s="37">
        <f>SUM(AK$2:AK640)</f>
        <v>13.888194444444437</v>
      </c>
      <c r="AQ640" s="37">
        <f t="shared" si="260"/>
        <v>1469.5404467471526</v>
      </c>
    </row>
    <row r="641" spans="1:43">
      <c r="A641" s="166">
        <f t="shared" si="261"/>
        <v>640</v>
      </c>
      <c r="B641" s="478">
        <f t="shared" si="261"/>
        <v>41273</v>
      </c>
      <c r="C641" s="42">
        <f t="shared" si="242"/>
        <v>12</v>
      </c>
      <c r="D641" s="170">
        <f>COUNTIF('Rake Load'!C:C,Summary!B641)</f>
        <v>0</v>
      </c>
      <c r="E641" s="170">
        <f>SUMIF('Rake Load'!C:C,B641,'Rake Load'!K:K)</f>
        <v>0</v>
      </c>
      <c r="F641" s="44">
        <f>SUMIF('Rake Load'!C:C,B641,'Rake Load'!AZ:AZ)</f>
        <v>0</v>
      </c>
      <c r="G641" s="44" t="e">
        <f t="shared" si="243"/>
        <v>#DIV/0!</v>
      </c>
      <c r="H641" s="45" t="e">
        <f t="shared" si="244"/>
        <v>#DIV/0!</v>
      </c>
      <c r="I641" s="45" t="e">
        <f t="shared" si="245"/>
        <v>#DIV/0!</v>
      </c>
      <c r="J641" s="44">
        <f>SUMIF('Rake Load'!C:C,B641,'Rake Load'!DK:DK)</f>
        <v>0</v>
      </c>
      <c r="K641" s="50">
        <f t="shared" si="246"/>
        <v>0</v>
      </c>
      <c r="L641" s="50" t="e">
        <f t="shared" si="247"/>
        <v>#DIV/0!</v>
      </c>
      <c r="M641" s="59" t="e">
        <f t="shared" si="248"/>
        <v>#DIV/0!</v>
      </c>
      <c r="N641" s="59" t="e">
        <f t="shared" si="249"/>
        <v>#DIV/0!</v>
      </c>
      <c r="O641" s="480">
        <f>SUMIF(C$2:C641,C641,D$2:D641)</f>
        <v>125</v>
      </c>
      <c r="P641" s="42">
        <f>SUMIF(C$2:C641,C641,F$2:F641)</f>
        <v>18.607638888888889</v>
      </c>
      <c r="Q641" s="46">
        <f t="shared" si="250"/>
        <v>0.14886111111111111</v>
      </c>
      <c r="R641" s="45">
        <f t="shared" si="251"/>
        <v>3</v>
      </c>
      <c r="S641" s="45">
        <f t="shared" si="252"/>
        <v>34</v>
      </c>
      <c r="T641" s="480">
        <f>SUM(D$2:D641)</f>
        <v>1165</v>
      </c>
      <c r="U641" s="47">
        <f>SUMIF(C$2:C641,C641,E$2:E641)</f>
        <v>437834.7699999999</v>
      </c>
      <c r="V641" s="47">
        <f>SUM(E$2:E641)</f>
        <v>4135631.2860000012</v>
      </c>
      <c r="W641" s="52">
        <f>SUM(F$2:F641)</f>
        <v>40857.731944444473</v>
      </c>
      <c r="X641" s="52">
        <f t="shared" si="253"/>
        <v>35.071014544587527</v>
      </c>
      <c r="Y641" s="45">
        <f t="shared" si="254"/>
        <v>1</v>
      </c>
      <c r="Z641" s="45">
        <f t="shared" si="255"/>
        <v>42</v>
      </c>
      <c r="AA641" s="47">
        <f>SUMIF('Rake Load'!C:C,Summary!B641,'Rake Load'!CA:CA)</f>
        <v>0</v>
      </c>
      <c r="AB641" s="47">
        <f>SUMIF(C$2:C641,C641,AA$2:AA641)</f>
        <v>53.854166666666671</v>
      </c>
      <c r="AC641" s="47">
        <f>SUM(AA$2:AA641)</f>
        <v>414.86111111113433</v>
      </c>
      <c r="AD641" s="52" t="e">
        <f t="shared" si="256"/>
        <v>#DIV/0!</v>
      </c>
      <c r="AE641" s="52">
        <f t="shared" si="257"/>
        <v>0.43083333333333335</v>
      </c>
      <c r="AF641" s="52">
        <f t="shared" si="258"/>
        <v>0.35610395803530842</v>
      </c>
      <c r="AG641" s="47">
        <f>SUMIF(Unloader!B:B,Summary!B641,Unloader!M:M)</f>
        <v>0</v>
      </c>
      <c r="AH641" s="47">
        <f>SUMIF(C$2:C641,C641,AG$2:AG641)</f>
        <v>577646</v>
      </c>
      <c r="AI641" s="47">
        <f>SUM(AG$2:AG641)</f>
        <v>5010888</v>
      </c>
      <c r="AJ641" s="49">
        <f>SUMIF(Unloader!B:B,Summary!B641,Unloader!W:W)</f>
        <v>0</v>
      </c>
      <c r="AK641" s="49">
        <f>SUMIF(Unloader!B:B,Summary!B641,Unloader!AD:AD)+SUMIF(Unloader!B:B,Summary!B641,Unloader!BR:BR)+SUMIF(Unloader!B:B,Summary!B641,Unloader!BN:BN)</f>
        <v>0</v>
      </c>
      <c r="AL641" s="49">
        <f>SUMIF(C$2:C641,C641,AJ$2:AJ641)</f>
        <v>16.781944444444441</v>
      </c>
      <c r="AM641" s="49">
        <f>SUMIF(C$2:C641,C641,AK$2:AK641)</f>
        <v>0.68888888888888899</v>
      </c>
      <c r="AN641" s="37">
        <f t="shared" si="259"/>
        <v>1495.5881591438686</v>
      </c>
      <c r="AO641" s="37">
        <f>SUM(AJ$2:AJ641)</f>
        <v>155.96458333333337</v>
      </c>
      <c r="AP641" s="37">
        <f>SUM(AK$2:AK641)</f>
        <v>13.888194444444437</v>
      </c>
      <c r="AQ641" s="37">
        <f t="shared" si="260"/>
        <v>1469.5404467471526</v>
      </c>
    </row>
    <row r="642" spans="1:43">
      <c r="A642" s="166">
        <f t="shared" si="261"/>
        <v>641</v>
      </c>
      <c r="B642" s="478">
        <f t="shared" si="261"/>
        <v>41274</v>
      </c>
      <c r="C642" s="42">
        <f t="shared" si="242"/>
        <v>12</v>
      </c>
      <c r="D642" s="170">
        <f>COUNTIF('Rake Load'!C:C,Summary!B642)</f>
        <v>0</v>
      </c>
      <c r="E642" s="170">
        <f>SUMIF('Rake Load'!C:C,B642,'Rake Load'!K:K)</f>
        <v>0</v>
      </c>
      <c r="F642" s="44">
        <f>SUMIF('Rake Load'!C:C,B642,'Rake Load'!AZ:AZ)</f>
        <v>0</v>
      </c>
      <c r="G642" s="44" t="e">
        <f t="shared" si="243"/>
        <v>#DIV/0!</v>
      </c>
      <c r="H642" s="45" t="e">
        <f t="shared" si="244"/>
        <v>#DIV/0!</v>
      </c>
      <c r="I642" s="45" t="e">
        <f t="shared" si="245"/>
        <v>#DIV/0!</v>
      </c>
      <c r="J642" s="44">
        <f>SUMIF('Rake Load'!C:C,B642,'Rake Load'!DK:DK)</f>
        <v>0</v>
      </c>
      <c r="K642" s="50">
        <f t="shared" si="246"/>
        <v>0</v>
      </c>
      <c r="L642" s="50" t="e">
        <f t="shared" si="247"/>
        <v>#DIV/0!</v>
      </c>
      <c r="M642" s="59" t="e">
        <f t="shared" si="248"/>
        <v>#DIV/0!</v>
      </c>
      <c r="N642" s="59" t="e">
        <f t="shared" si="249"/>
        <v>#DIV/0!</v>
      </c>
      <c r="O642" s="480">
        <f>SUMIF(C$2:C642,C642,D$2:D642)</f>
        <v>125</v>
      </c>
      <c r="P642" s="42">
        <f>SUMIF(C$2:C642,C642,F$2:F642)</f>
        <v>18.607638888888889</v>
      </c>
      <c r="Q642" s="46">
        <f t="shared" si="250"/>
        <v>0.14886111111111111</v>
      </c>
      <c r="R642" s="45">
        <f t="shared" si="251"/>
        <v>3</v>
      </c>
      <c r="S642" s="45">
        <f t="shared" si="252"/>
        <v>34</v>
      </c>
      <c r="T642" s="480">
        <f>SUM(D$2:D642)</f>
        <v>1165</v>
      </c>
      <c r="U642" s="47">
        <f>SUMIF(C$2:C642,C642,E$2:E642)</f>
        <v>437834.7699999999</v>
      </c>
      <c r="V642" s="47">
        <f>SUM(E$2:E642)</f>
        <v>4135631.2860000012</v>
      </c>
      <c r="W642" s="52">
        <f>SUM(F$2:F642)</f>
        <v>40857.731944444473</v>
      </c>
      <c r="X642" s="52">
        <f t="shared" si="253"/>
        <v>35.071014544587527</v>
      </c>
      <c r="Y642" s="45">
        <f t="shared" si="254"/>
        <v>1</v>
      </c>
      <c r="Z642" s="45">
        <f t="shared" si="255"/>
        <v>42</v>
      </c>
      <c r="AA642" s="47">
        <f>SUMIF('Rake Load'!C:C,Summary!B642,'Rake Load'!CA:CA)</f>
        <v>0</v>
      </c>
      <c r="AB642" s="47">
        <f>SUMIF(C$2:C642,C642,AA$2:AA642)</f>
        <v>53.854166666666671</v>
      </c>
      <c r="AC642" s="47">
        <f>SUM(AA$2:AA642)</f>
        <v>414.86111111113433</v>
      </c>
      <c r="AD642" s="52" t="e">
        <f t="shared" si="256"/>
        <v>#DIV/0!</v>
      </c>
      <c r="AE642" s="52">
        <f t="shared" si="257"/>
        <v>0.43083333333333335</v>
      </c>
      <c r="AF642" s="52">
        <f t="shared" si="258"/>
        <v>0.35610395803530842</v>
      </c>
      <c r="AG642" s="47">
        <f>SUMIF(Unloader!B:B,Summary!B642,Unloader!M:M)</f>
        <v>0</v>
      </c>
      <c r="AH642" s="47">
        <f>SUMIF(C$2:C642,C642,AG$2:AG642)</f>
        <v>577646</v>
      </c>
      <c r="AI642" s="47">
        <f>SUM(AG$2:AG642)</f>
        <v>5010888</v>
      </c>
      <c r="AJ642" s="49">
        <f>SUMIF(Unloader!B:B,Summary!B642,Unloader!W:W)</f>
        <v>0</v>
      </c>
      <c r="AK642" s="49">
        <f>SUMIF(Unloader!B:B,Summary!B642,Unloader!AD:AD)+SUMIF(Unloader!B:B,Summary!B642,Unloader!BR:BR)+SUMIF(Unloader!B:B,Summary!B642,Unloader!BN:BN)</f>
        <v>0</v>
      </c>
      <c r="AL642" s="49">
        <f>SUMIF(C$2:C642,C642,AJ$2:AJ642)</f>
        <v>16.781944444444441</v>
      </c>
      <c r="AM642" s="49">
        <f>SUMIF(C$2:C642,C642,AK$2:AK642)</f>
        <v>0.68888888888888899</v>
      </c>
      <c r="AN642" s="37">
        <f t="shared" si="259"/>
        <v>1495.5881591438686</v>
      </c>
      <c r="AO642" s="37">
        <f>SUM(AJ$2:AJ642)</f>
        <v>155.96458333333337</v>
      </c>
      <c r="AP642" s="37">
        <f>SUM(AK$2:AK642)</f>
        <v>13.888194444444437</v>
      </c>
      <c r="AQ642" s="37">
        <f t="shared" si="260"/>
        <v>1469.5404467471526</v>
      </c>
    </row>
    <row r="643" spans="1:43">
      <c r="A643" s="166">
        <f t="shared" si="261"/>
        <v>642</v>
      </c>
      <c r="B643" s="478">
        <f t="shared" si="261"/>
        <v>41275</v>
      </c>
      <c r="C643" s="42">
        <f t="shared" si="242"/>
        <v>1</v>
      </c>
      <c r="D643" s="170">
        <f>COUNTIF('Rake Load'!C:C,Summary!B643)</f>
        <v>0</v>
      </c>
      <c r="E643" s="170">
        <f>SUMIF('Rake Load'!C:C,B643,'Rake Load'!K:K)</f>
        <v>0</v>
      </c>
      <c r="F643" s="44">
        <f>SUMIF('Rake Load'!C:C,B643,'Rake Load'!AZ:AZ)</f>
        <v>0</v>
      </c>
      <c r="G643" s="44" t="e">
        <f t="shared" si="243"/>
        <v>#DIV/0!</v>
      </c>
      <c r="H643" s="45" t="e">
        <f t="shared" si="244"/>
        <v>#DIV/0!</v>
      </c>
      <c r="I643" s="45" t="e">
        <f t="shared" si="245"/>
        <v>#DIV/0!</v>
      </c>
      <c r="J643" s="44">
        <f>SUMIF('Rake Load'!C:C,B643,'Rake Load'!DK:DK)</f>
        <v>0</v>
      </c>
      <c r="K643" s="50">
        <f t="shared" si="246"/>
        <v>0</v>
      </c>
      <c r="L643" s="50" t="e">
        <f t="shared" si="247"/>
        <v>#DIV/0!</v>
      </c>
      <c r="M643" s="59" t="e">
        <f t="shared" si="248"/>
        <v>#DIV/0!</v>
      </c>
      <c r="N643" s="59" t="e">
        <f t="shared" si="249"/>
        <v>#DIV/0!</v>
      </c>
      <c r="O643" s="480">
        <f>SUMIF(C$2:C643,C643,D$2:D643)</f>
        <v>131</v>
      </c>
      <c r="P643" s="42">
        <f>SUMIF(C$2:C643,C643,F$2:F643)</f>
        <v>17.334027777777774</v>
      </c>
      <c r="Q643" s="46">
        <f t="shared" si="250"/>
        <v>0.13232082273112805</v>
      </c>
      <c r="R643" s="45">
        <f t="shared" si="251"/>
        <v>3</v>
      </c>
      <c r="S643" s="45">
        <f t="shared" si="252"/>
        <v>10</v>
      </c>
      <c r="T643" s="480">
        <f>SUM(D$2:D643)</f>
        <v>1165</v>
      </c>
      <c r="U643" s="47">
        <f>SUMIF(C$2:C643,C643,E$2:E643)</f>
        <v>472642.35999999981</v>
      </c>
      <c r="V643" s="47">
        <f>SUM(E$2:E643)</f>
        <v>4135631.2860000012</v>
      </c>
      <c r="W643" s="52">
        <f>SUM(F$2:F643)</f>
        <v>40857.731944444473</v>
      </c>
      <c r="X643" s="52">
        <f t="shared" si="253"/>
        <v>35.071014544587527</v>
      </c>
      <c r="Y643" s="45">
        <f t="shared" si="254"/>
        <v>1</v>
      </c>
      <c r="Z643" s="45">
        <f t="shared" si="255"/>
        <v>42</v>
      </c>
      <c r="AA643" s="47">
        <f>SUMIF('Rake Load'!C:C,Summary!B643,'Rake Load'!CA:CA)</f>
        <v>0</v>
      </c>
      <c r="AB643" s="47">
        <f>SUMIF(C$2:C643,C643,AA$2:AA643)</f>
        <v>51.222916666666656</v>
      </c>
      <c r="AC643" s="47">
        <f>SUM(AA$2:AA643)</f>
        <v>414.86111111113433</v>
      </c>
      <c r="AD643" s="52" t="e">
        <f t="shared" si="256"/>
        <v>#DIV/0!</v>
      </c>
      <c r="AE643" s="52">
        <f t="shared" si="257"/>
        <v>0.3910146310432569</v>
      </c>
      <c r="AF643" s="52">
        <f t="shared" si="258"/>
        <v>0.35610395803530842</v>
      </c>
      <c r="AG643" s="47">
        <f>SUMIF(Unloader!B:B,Summary!B643,Unloader!M:M)</f>
        <v>0</v>
      </c>
      <c r="AH643" s="47">
        <f>SUMIF(C$2:C643,C643,AG$2:AG643)</f>
        <v>565718</v>
      </c>
      <c r="AI643" s="47">
        <f>SUM(AG$2:AG643)</f>
        <v>5010888</v>
      </c>
      <c r="AJ643" s="49">
        <f>SUMIF(Unloader!B:B,Summary!B643,Unloader!W:W)</f>
        <v>0</v>
      </c>
      <c r="AK643" s="49">
        <f>SUMIF(Unloader!B:B,Summary!B643,Unloader!AD:AD)+SUMIF(Unloader!B:B,Summary!B643,Unloader!BR:BR)+SUMIF(Unloader!B:B,Summary!B643,Unloader!BN:BN)</f>
        <v>0</v>
      </c>
      <c r="AL643" s="49">
        <f>SUMIF(C$2:C643,C643,AJ$2:AJ643)</f>
        <v>22.302083333333336</v>
      </c>
      <c r="AM643" s="49">
        <f>SUMIF(C$2:C643,C643,AK$2:AK643)</f>
        <v>2.7305555555555552</v>
      </c>
      <c r="AN643" s="37">
        <f t="shared" si="259"/>
        <v>1204.3813646524497</v>
      </c>
      <c r="AO643" s="37">
        <f>SUM(AJ$2:AJ643)</f>
        <v>155.96458333333337</v>
      </c>
      <c r="AP643" s="37">
        <f>SUM(AK$2:AK643)</f>
        <v>13.888194444444437</v>
      </c>
      <c r="AQ643" s="37">
        <f t="shared" si="260"/>
        <v>1469.5404467471526</v>
      </c>
    </row>
    <row r="644" spans="1:43">
      <c r="A644" s="166">
        <f t="shared" si="261"/>
        <v>643</v>
      </c>
      <c r="B644" s="478">
        <f t="shared" si="261"/>
        <v>41276</v>
      </c>
      <c r="C644" s="42">
        <f t="shared" si="242"/>
        <v>1</v>
      </c>
      <c r="D644" s="170">
        <f>COUNTIF('Rake Load'!C:C,Summary!B644)</f>
        <v>0</v>
      </c>
      <c r="E644" s="170">
        <f>SUMIF('Rake Load'!C:C,B644,'Rake Load'!K:K)</f>
        <v>0</v>
      </c>
      <c r="F644" s="44">
        <f>SUMIF('Rake Load'!C:C,B644,'Rake Load'!AZ:AZ)</f>
        <v>0</v>
      </c>
      <c r="G644" s="44" t="e">
        <f t="shared" si="243"/>
        <v>#DIV/0!</v>
      </c>
      <c r="H644" s="45" t="e">
        <f t="shared" si="244"/>
        <v>#DIV/0!</v>
      </c>
      <c r="I644" s="45" t="e">
        <f t="shared" si="245"/>
        <v>#DIV/0!</v>
      </c>
      <c r="J644" s="44">
        <f>SUMIF('Rake Load'!C:C,B644,'Rake Load'!DK:DK)</f>
        <v>0</v>
      </c>
      <c r="K644" s="50">
        <f t="shared" si="246"/>
        <v>0</v>
      </c>
      <c r="L644" s="50" t="e">
        <f t="shared" si="247"/>
        <v>#DIV/0!</v>
      </c>
      <c r="M644" s="59" t="e">
        <f t="shared" si="248"/>
        <v>#DIV/0!</v>
      </c>
      <c r="N644" s="59" t="e">
        <f t="shared" si="249"/>
        <v>#DIV/0!</v>
      </c>
      <c r="O644" s="480">
        <f>SUMIF(C$2:C644,C644,D$2:D644)</f>
        <v>131</v>
      </c>
      <c r="P644" s="42">
        <f>SUMIF(C$2:C644,C644,F$2:F644)</f>
        <v>17.334027777777774</v>
      </c>
      <c r="Q644" s="46">
        <f t="shared" si="250"/>
        <v>0.13232082273112805</v>
      </c>
      <c r="R644" s="45">
        <f t="shared" si="251"/>
        <v>3</v>
      </c>
      <c r="S644" s="45">
        <f t="shared" si="252"/>
        <v>10</v>
      </c>
      <c r="T644" s="480">
        <f>SUM(D$2:D644)</f>
        <v>1165</v>
      </c>
      <c r="U644" s="47">
        <f>SUMIF(C$2:C644,C644,E$2:E644)</f>
        <v>472642.35999999981</v>
      </c>
      <c r="V644" s="47">
        <f>SUM(E$2:E644)</f>
        <v>4135631.2860000012</v>
      </c>
      <c r="W644" s="52">
        <f>SUM(F$2:F644)</f>
        <v>40857.731944444473</v>
      </c>
      <c r="X644" s="52">
        <f t="shared" si="253"/>
        <v>35.071014544587527</v>
      </c>
      <c r="Y644" s="45">
        <f t="shared" si="254"/>
        <v>1</v>
      </c>
      <c r="Z644" s="45">
        <f t="shared" si="255"/>
        <v>42</v>
      </c>
      <c r="AA644" s="47">
        <f>SUMIF('Rake Load'!C:C,Summary!B644,'Rake Load'!CA:CA)</f>
        <v>0</v>
      </c>
      <c r="AB644" s="47">
        <f>SUMIF(C$2:C644,C644,AA$2:AA644)</f>
        <v>51.222916666666656</v>
      </c>
      <c r="AC644" s="47">
        <f>SUM(AA$2:AA644)</f>
        <v>414.86111111113433</v>
      </c>
      <c r="AD644" s="52" t="e">
        <f t="shared" si="256"/>
        <v>#DIV/0!</v>
      </c>
      <c r="AE644" s="52">
        <f t="shared" si="257"/>
        <v>0.3910146310432569</v>
      </c>
      <c r="AF644" s="52">
        <f t="shared" si="258"/>
        <v>0.35610395803530842</v>
      </c>
      <c r="AG644" s="47">
        <f>SUMIF(Unloader!B:B,Summary!B644,Unloader!M:M)</f>
        <v>0</v>
      </c>
      <c r="AH644" s="47">
        <f>SUMIF(C$2:C644,C644,AG$2:AG644)</f>
        <v>565718</v>
      </c>
      <c r="AI644" s="47">
        <f>SUM(AG$2:AG644)</f>
        <v>5010888</v>
      </c>
      <c r="AJ644" s="49">
        <f>SUMIF(Unloader!B:B,Summary!B644,Unloader!W:W)</f>
        <v>0</v>
      </c>
      <c r="AK644" s="49">
        <f>SUMIF(Unloader!B:B,Summary!B644,Unloader!AD:AD)+SUMIF(Unloader!B:B,Summary!B644,Unloader!BR:BR)+SUMIF(Unloader!B:B,Summary!B644,Unloader!BN:BN)</f>
        <v>0</v>
      </c>
      <c r="AL644" s="49">
        <f>SUMIF(C$2:C644,C644,AJ$2:AJ644)</f>
        <v>22.302083333333336</v>
      </c>
      <c r="AM644" s="49">
        <f>SUMIF(C$2:C644,C644,AK$2:AK644)</f>
        <v>2.7305555555555552</v>
      </c>
      <c r="AN644" s="37">
        <f t="shared" si="259"/>
        <v>1204.3813646524497</v>
      </c>
      <c r="AO644" s="37">
        <f>SUM(AJ$2:AJ644)</f>
        <v>155.96458333333337</v>
      </c>
      <c r="AP644" s="37">
        <f>SUM(AK$2:AK644)</f>
        <v>13.888194444444437</v>
      </c>
      <c r="AQ644" s="37">
        <f t="shared" si="260"/>
        <v>1469.5404467471526</v>
      </c>
    </row>
    <row r="645" spans="1:43">
      <c r="A645" s="166">
        <f t="shared" si="261"/>
        <v>644</v>
      </c>
      <c r="B645" s="478">
        <f t="shared" si="261"/>
        <v>41277</v>
      </c>
      <c r="C645" s="42">
        <f t="shared" si="242"/>
        <v>1</v>
      </c>
      <c r="D645" s="170">
        <f>COUNTIF('Rake Load'!C:C,Summary!B645)</f>
        <v>0</v>
      </c>
      <c r="E645" s="170">
        <f>SUMIF('Rake Load'!C:C,B645,'Rake Load'!K:K)</f>
        <v>0</v>
      </c>
      <c r="F645" s="44">
        <f>SUMIF('Rake Load'!C:C,B645,'Rake Load'!AZ:AZ)</f>
        <v>0</v>
      </c>
      <c r="G645" s="44" t="e">
        <f t="shared" si="243"/>
        <v>#DIV/0!</v>
      </c>
      <c r="H645" s="45" t="e">
        <f t="shared" si="244"/>
        <v>#DIV/0!</v>
      </c>
      <c r="I645" s="45" t="e">
        <f t="shared" si="245"/>
        <v>#DIV/0!</v>
      </c>
      <c r="J645" s="44">
        <f>SUMIF('Rake Load'!C:C,B645,'Rake Load'!DK:DK)</f>
        <v>0</v>
      </c>
      <c r="K645" s="50">
        <f t="shared" si="246"/>
        <v>0</v>
      </c>
      <c r="L645" s="50" t="e">
        <f t="shared" si="247"/>
        <v>#DIV/0!</v>
      </c>
      <c r="M645" s="59" t="e">
        <f t="shared" si="248"/>
        <v>#DIV/0!</v>
      </c>
      <c r="N645" s="59" t="e">
        <f t="shared" si="249"/>
        <v>#DIV/0!</v>
      </c>
      <c r="O645" s="480">
        <f>SUMIF(C$2:C645,C645,D$2:D645)</f>
        <v>131</v>
      </c>
      <c r="P645" s="42">
        <f>SUMIF(C$2:C645,C645,F$2:F645)</f>
        <v>17.334027777777774</v>
      </c>
      <c r="Q645" s="46">
        <f t="shared" si="250"/>
        <v>0.13232082273112805</v>
      </c>
      <c r="R645" s="45">
        <f t="shared" si="251"/>
        <v>3</v>
      </c>
      <c r="S645" s="45">
        <f t="shared" si="252"/>
        <v>10</v>
      </c>
      <c r="T645" s="480">
        <f>SUM(D$2:D645)</f>
        <v>1165</v>
      </c>
      <c r="U645" s="47">
        <f>SUMIF(C$2:C645,C645,E$2:E645)</f>
        <v>472642.35999999981</v>
      </c>
      <c r="V645" s="47">
        <f>SUM(E$2:E645)</f>
        <v>4135631.2860000012</v>
      </c>
      <c r="W645" s="52">
        <f>SUM(F$2:F645)</f>
        <v>40857.731944444473</v>
      </c>
      <c r="X645" s="52">
        <f t="shared" si="253"/>
        <v>35.071014544587527</v>
      </c>
      <c r="Y645" s="45">
        <f t="shared" si="254"/>
        <v>1</v>
      </c>
      <c r="Z645" s="45">
        <f t="shared" si="255"/>
        <v>42</v>
      </c>
      <c r="AA645" s="47">
        <f>SUMIF('Rake Load'!C:C,Summary!B645,'Rake Load'!CA:CA)</f>
        <v>0</v>
      </c>
      <c r="AB645" s="47">
        <f>SUMIF(C$2:C645,C645,AA$2:AA645)</f>
        <v>51.222916666666656</v>
      </c>
      <c r="AC645" s="47">
        <f>SUM(AA$2:AA645)</f>
        <v>414.86111111113433</v>
      </c>
      <c r="AD645" s="52" t="e">
        <f t="shared" si="256"/>
        <v>#DIV/0!</v>
      </c>
      <c r="AE645" s="52">
        <f t="shared" si="257"/>
        <v>0.3910146310432569</v>
      </c>
      <c r="AF645" s="52">
        <f t="shared" si="258"/>
        <v>0.35610395803530842</v>
      </c>
      <c r="AG645" s="47">
        <f>SUMIF(Unloader!B:B,Summary!B645,Unloader!M:M)</f>
        <v>0</v>
      </c>
      <c r="AH645" s="47">
        <f>SUMIF(C$2:C645,C645,AG$2:AG645)</f>
        <v>565718</v>
      </c>
      <c r="AI645" s="47">
        <f>SUM(AG$2:AG645)</f>
        <v>5010888</v>
      </c>
      <c r="AJ645" s="49">
        <f>SUMIF(Unloader!B:B,Summary!B645,Unloader!W:W)</f>
        <v>0</v>
      </c>
      <c r="AK645" s="49">
        <f>SUMIF(Unloader!B:B,Summary!B645,Unloader!AD:AD)+SUMIF(Unloader!B:B,Summary!B645,Unloader!BR:BR)+SUMIF(Unloader!B:B,Summary!B645,Unloader!BN:BN)</f>
        <v>0</v>
      </c>
      <c r="AL645" s="49">
        <f>SUMIF(C$2:C645,C645,AJ$2:AJ645)</f>
        <v>22.302083333333336</v>
      </c>
      <c r="AM645" s="49">
        <f>SUMIF(C$2:C645,C645,AK$2:AK645)</f>
        <v>2.7305555555555552</v>
      </c>
      <c r="AN645" s="37">
        <f t="shared" si="259"/>
        <v>1204.3813646524497</v>
      </c>
      <c r="AO645" s="37">
        <f>SUM(AJ$2:AJ645)</f>
        <v>155.96458333333337</v>
      </c>
      <c r="AP645" s="37">
        <f>SUM(AK$2:AK645)</f>
        <v>13.888194444444437</v>
      </c>
      <c r="AQ645" s="37">
        <f t="shared" si="260"/>
        <v>1469.5404467471526</v>
      </c>
    </row>
    <row r="646" spans="1:43">
      <c r="A646" s="166">
        <f t="shared" si="261"/>
        <v>645</v>
      </c>
      <c r="B646" s="478">
        <f t="shared" si="261"/>
        <v>41278</v>
      </c>
      <c r="C646" s="42">
        <f t="shared" si="242"/>
        <v>1</v>
      </c>
      <c r="D646" s="170">
        <f>COUNTIF('Rake Load'!C:C,Summary!B646)</f>
        <v>0</v>
      </c>
      <c r="E646" s="170">
        <f>SUMIF('Rake Load'!C:C,B646,'Rake Load'!K:K)</f>
        <v>0</v>
      </c>
      <c r="F646" s="44">
        <f>SUMIF('Rake Load'!C:C,B646,'Rake Load'!AZ:AZ)</f>
        <v>0</v>
      </c>
      <c r="G646" s="44" t="e">
        <f t="shared" si="243"/>
        <v>#DIV/0!</v>
      </c>
      <c r="H646" s="45" t="e">
        <f t="shared" si="244"/>
        <v>#DIV/0!</v>
      </c>
      <c r="I646" s="45" t="e">
        <f t="shared" si="245"/>
        <v>#DIV/0!</v>
      </c>
      <c r="J646" s="44">
        <f>SUMIF('Rake Load'!C:C,B646,'Rake Load'!DK:DK)</f>
        <v>0</v>
      </c>
      <c r="K646" s="50">
        <f t="shared" si="246"/>
        <v>0</v>
      </c>
      <c r="L646" s="50" t="e">
        <f t="shared" si="247"/>
        <v>#DIV/0!</v>
      </c>
      <c r="M646" s="59" t="e">
        <f t="shared" si="248"/>
        <v>#DIV/0!</v>
      </c>
      <c r="N646" s="59" t="e">
        <f t="shared" si="249"/>
        <v>#DIV/0!</v>
      </c>
      <c r="O646" s="480">
        <f>SUMIF(C$2:C646,C646,D$2:D646)</f>
        <v>131</v>
      </c>
      <c r="P646" s="42">
        <f>SUMIF(C$2:C646,C646,F$2:F646)</f>
        <v>17.334027777777774</v>
      </c>
      <c r="Q646" s="46">
        <f t="shared" si="250"/>
        <v>0.13232082273112805</v>
      </c>
      <c r="R646" s="45">
        <f t="shared" si="251"/>
        <v>3</v>
      </c>
      <c r="S646" s="45">
        <f t="shared" si="252"/>
        <v>10</v>
      </c>
      <c r="T646" s="480">
        <f>SUM(D$2:D646)</f>
        <v>1165</v>
      </c>
      <c r="U646" s="47">
        <f>SUMIF(C$2:C646,C646,E$2:E646)</f>
        <v>472642.35999999981</v>
      </c>
      <c r="V646" s="47">
        <f>SUM(E$2:E646)</f>
        <v>4135631.2860000012</v>
      </c>
      <c r="W646" s="52">
        <f>SUM(F$2:F646)</f>
        <v>40857.731944444473</v>
      </c>
      <c r="X646" s="52">
        <f t="shared" si="253"/>
        <v>35.071014544587527</v>
      </c>
      <c r="Y646" s="45">
        <f t="shared" si="254"/>
        <v>1</v>
      </c>
      <c r="Z646" s="45">
        <f t="shared" si="255"/>
        <v>42</v>
      </c>
      <c r="AA646" s="47">
        <f>SUMIF('Rake Load'!C:C,Summary!B646,'Rake Load'!CA:CA)</f>
        <v>0</v>
      </c>
      <c r="AB646" s="47">
        <f>SUMIF(C$2:C646,C646,AA$2:AA646)</f>
        <v>51.222916666666656</v>
      </c>
      <c r="AC646" s="47">
        <f>SUM(AA$2:AA646)</f>
        <v>414.86111111113433</v>
      </c>
      <c r="AD646" s="52" t="e">
        <f t="shared" si="256"/>
        <v>#DIV/0!</v>
      </c>
      <c r="AE646" s="52">
        <f t="shared" si="257"/>
        <v>0.3910146310432569</v>
      </c>
      <c r="AF646" s="52">
        <f t="shared" si="258"/>
        <v>0.35610395803530842</v>
      </c>
      <c r="AG646" s="47">
        <f>SUMIF(Unloader!B:B,Summary!B646,Unloader!M:M)</f>
        <v>0</v>
      </c>
      <c r="AH646" s="47">
        <f>SUMIF(C$2:C646,C646,AG$2:AG646)</f>
        <v>565718</v>
      </c>
      <c r="AI646" s="47">
        <f>SUM(AG$2:AG646)</f>
        <v>5010888</v>
      </c>
      <c r="AJ646" s="49">
        <f>SUMIF(Unloader!B:B,Summary!B646,Unloader!W:W)</f>
        <v>0</v>
      </c>
      <c r="AK646" s="49">
        <f>SUMIF(Unloader!B:B,Summary!B646,Unloader!AD:AD)+SUMIF(Unloader!B:B,Summary!B646,Unloader!BR:BR)+SUMIF(Unloader!B:B,Summary!B646,Unloader!BN:BN)</f>
        <v>0</v>
      </c>
      <c r="AL646" s="49">
        <f>SUMIF(C$2:C646,C646,AJ$2:AJ646)</f>
        <v>22.302083333333336</v>
      </c>
      <c r="AM646" s="49">
        <f>SUMIF(C$2:C646,C646,AK$2:AK646)</f>
        <v>2.7305555555555552</v>
      </c>
      <c r="AN646" s="37">
        <f t="shared" si="259"/>
        <v>1204.3813646524497</v>
      </c>
      <c r="AO646" s="37">
        <f>SUM(AJ$2:AJ646)</f>
        <v>155.96458333333337</v>
      </c>
      <c r="AP646" s="37">
        <f>SUM(AK$2:AK646)</f>
        <v>13.888194444444437</v>
      </c>
      <c r="AQ646" s="37">
        <f t="shared" si="260"/>
        <v>1469.5404467471526</v>
      </c>
    </row>
    <row r="647" spans="1:43">
      <c r="A647" s="166">
        <f t="shared" si="261"/>
        <v>646</v>
      </c>
      <c r="B647" s="478">
        <f t="shared" si="261"/>
        <v>41279</v>
      </c>
      <c r="C647" s="42">
        <f t="shared" si="242"/>
        <v>1</v>
      </c>
      <c r="D647" s="170">
        <f>COUNTIF('Rake Load'!C:C,Summary!B647)</f>
        <v>0</v>
      </c>
      <c r="E647" s="170">
        <f>SUMIF('Rake Load'!C:C,B647,'Rake Load'!K:K)</f>
        <v>0</v>
      </c>
      <c r="F647" s="44">
        <f>SUMIF('Rake Load'!C:C,B647,'Rake Load'!AZ:AZ)</f>
        <v>0</v>
      </c>
      <c r="G647" s="44" t="e">
        <f t="shared" si="243"/>
        <v>#DIV/0!</v>
      </c>
      <c r="H647" s="45" t="e">
        <f t="shared" si="244"/>
        <v>#DIV/0!</v>
      </c>
      <c r="I647" s="45" t="e">
        <f t="shared" si="245"/>
        <v>#DIV/0!</v>
      </c>
      <c r="J647" s="44">
        <f>SUMIF('Rake Load'!C:C,B647,'Rake Load'!DK:DK)</f>
        <v>0</v>
      </c>
      <c r="K647" s="50">
        <f t="shared" si="246"/>
        <v>0</v>
      </c>
      <c r="L647" s="50" t="e">
        <f t="shared" si="247"/>
        <v>#DIV/0!</v>
      </c>
      <c r="M647" s="59" t="e">
        <f t="shared" si="248"/>
        <v>#DIV/0!</v>
      </c>
      <c r="N647" s="59" t="e">
        <f t="shared" si="249"/>
        <v>#DIV/0!</v>
      </c>
      <c r="O647" s="480">
        <f>SUMIF(C$2:C647,C647,D$2:D647)</f>
        <v>131</v>
      </c>
      <c r="P647" s="42">
        <f>SUMIF(C$2:C647,C647,F$2:F647)</f>
        <v>17.334027777777774</v>
      </c>
      <c r="Q647" s="46">
        <f t="shared" si="250"/>
        <v>0.13232082273112805</v>
      </c>
      <c r="R647" s="45">
        <f t="shared" si="251"/>
        <v>3</v>
      </c>
      <c r="S647" s="45">
        <f t="shared" si="252"/>
        <v>10</v>
      </c>
      <c r="T647" s="480">
        <f>SUM(D$2:D647)</f>
        <v>1165</v>
      </c>
      <c r="U647" s="47">
        <f>SUMIF(C$2:C647,C647,E$2:E647)</f>
        <v>472642.35999999981</v>
      </c>
      <c r="V647" s="47">
        <f>SUM(E$2:E647)</f>
        <v>4135631.2860000012</v>
      </c>
      <c r="W647" s="52">
        <f>SUM(F$2:F647)</f>
        <v>40857.731944444473</v>
      </c>
      <c r="X647" s="52">
        <f t="shared" si="253"/>
        <v>35.071014544587527</v>
      </c>
      <c r="Y647" s="45">
        <f t="shared" si="254"/>
        <v>1</v>
      </c>
      <c r="Z647" s="45">
        <f t="shared" si="255"/>
        <v>42</v>
      </c>
      <c r="AA647" s="47">
        <f>SUMIF('Rake Load'!C:C,Summary!B647,'Rake Load'!CA:CA)</f>
        <v>0</v>
      </c>
      <c r="AB647" s="47">
        <f>SUMIF(C$2:C647,C647,AA$2:AA647)</f>
        <v>51.222916666666656</v>
      </c>
      <c r="AC647" s="47">
        <f>SUM(AA$2:AA647)</f>
        <v>414.86111111113433</v>
      </c>
      <c r="AD647" s="52" t="e">
        <f t="shared" si="256"/>
        <v>#DIV/0!</v>
      </c>
      <c r="AE647" s="52">
        <f t="shared" si="257"/>
        <v>0.3910146310432569</v>
      </c>
      <c r="AF647" s="52">
        <f t="shared" si="258"/>
        <v>0.35610395803530842</v>
      </c>
      <c r="AG647" s="47">
        <f>SUMIF(Unloader!B:B,Summary!B647,Unloader!M:M)</f>
        <v>0</v>
      </c>
      <c r="AH647" s="47">
        <f>SUMIF(C$2:C647,C647,AG$2:AG647)</f>
        <v>565718</v>
      </c>
      <c r="AI647" s="47">
        <f>SUM(AG$2:AG647)</f>
        <v>5010888</v>
      </c>
      <c r="AJ647" s="49">
        <f>SUMIF(Unloader!B:B,Summary!B647,Unloader!W:W)</f>
        <v>0</v>
      </c>
      <c r="AK647" s="49">
        <f>SUMIF(Unloader!B:B,Summary!B647,Unloader!AD:AD)+SUMIF(Unloader!B:B,Summary!B647,Unloader!BR:BR)+SUMIF(Unloader!B:B,Summary!B647,Unloader!BN:BN)</f>
        <v>0</v>
      </c>
      <c r="AL647" s="49">
        <f>SUMIF(C$2:C647,C647,AJ$2:AJ647)</f>
        <v>22.302083333333336</v>
      </c>
      <c r="AM647" s="49">
        <f>SUMIF(C$2:C647,C647,AK$2:AK647)</f>
        <v>2.7305555555555552</v>
      </c>
      <c r="AN647" s="37">
        <f t="shared" si="259"/>
        <v>1204.3813646524497</v>
      </c>
      <c r="AO647" s="37">
        <f>SUM(AJ$2:AJ647)</f>
        <v>155.96458333333337</v>
      </c>
      <c r="AP647" s="37">
        <f>SUM(AK$2:AK647)</f>
        <v>13.888194444444437</v>
      </c>
      <c r="AQ647" s="37">
        <f t="shared" si="260"/>
        <v>1469.5404467471526</v>
      </c>
    </row>
    <row r="648" spans="1:43">
      <c r="A648" s="166">
        <f t="shared" ref="A648:B663" si="262">A647+1</f>
        <v>647</v>
      </c>
      <c r="B648" s="478">
        <f t="shared" si="262"/>
        <v>41280</v>
      </c>
      <c r="C648" s="42">
        <f t="shared" si="242"/>
        <v>1</v>
      </c>
      <c r="D648" s="170">
        <f>COUNTIF('Rake Load'!C:C,Summary!B648)</f>
        <v>0</v>
      </c>
      <c r="E648" s="170">
        <f>SUMIF('Rake Load'!C:C,B648,'Rake Load'!K:K)</f>
        <v>0</v>
      </c>
      <c r="F648" s="44">
        <f>SUMIF('Rake Load'!C:C,B648,'Rake Load'!AZ:AZ)</f>
        <v>0</v>
      </c>
      <c r="G648" s="44" t="e">
        <f t="shared" si="243"/>
        <v>#DIV/0!</v>
      </c>
      <c r="H648" s="45" t="e">
        <f t="shared" si="244"/>
        <v>#DIV/0!</v>
      </c>
      <c r="I648" s="45" t="e">
        <f t="shared" si="245"/>
        <v>#DIV/0!</v>
      </c>
      <c r="J648" s="44">
        <f>SUMIF('Rake Load'!C:C,B648,'Rake Load'!DK:DK)</f>
        <v>0</v>
      </c>
      <c r="K648" s="50">
        <f t="shared" si="246"/>
        <v>0</v>
      </c>
      <c r="L648" s="50" t="e">
        <f t="shared" si="247"/>
        <v>#DIV/0!</v>
      </c>
      <c r="M648" s="59" t="e">
        <f t="shared" si="248"/>
        <v>#DIV/0!</v>
      </c>
      <c r="N648" s="59" t="e">
        <f t="shared" si="249"/>
        <v>#DIV/0!</v>
      </c>
      <c r="O648" s="480">
        <f>SUMIF(C$2:C648,C648,D$2:D648)</f>
        <v>131</v>
      </c>
      <c r="P648" s="42">
        <f>SUMIF(C$2:C648,C648,F$2:F648)</f>
        <v>17.334027777777774</v>
      </c>
      <c r="Q648" s="46">
        <f t="shared" si="250"/>
        <v>0.13232082273112805</v>
      </c>
      <c r="R648" s="45">
        <f t="shared" si="251"/>
        <v>3</v>
      </c>
      <c r="S648" s="45">
        <f t="shared" si="252"/>
        <v>10</v>
      </c>
      <c r="T648" s="480">
        <f>SUM(D$2:D648)</f>
        <v>1165</v>
      </c>
      <c r="U648" s="47">
        <f>SUMIF(C$2:C648,C648,E$2:E648)</f>
        <v>472642.35999999981</v>
      </c>
      <c r="V648" s="47">
        <f>SUM(E$2:E648)</f>
        <v>4135631.2860000012</v>
      </c>
      <c r="W648" s="52">
        <f>SUM(F$2:F648)</f>
        <v>40857.731944444473</v>
      </c>
      <c r="X648" s="52">
        <f t="shared" si="253"/>
        <v>35.071014544587527</v>
      </c>
      <c r="Y648" s="45">
        <f t="shared" si="254"/>
        <v>1</v>
      </c>
      <c r="Z648" s="45">
        <f t="shared" si="255"/>
        <v>42</v>
      </c>
      <c r="AA648" s="47">
        <f>SUMIF('Rake Load'!C:C,Summary!B648,'Rake Load'!CA:CA)</f>
        <v>0</v>
      </c>
      <c r="AB648" s="47">
        <f>SUMIF(C$2:C648,C648,AA$2:AA648)</f>
        <v>51.222916666666656</v>
      </c>
      <c r="AC648" s="47">
        <f>SUM(AA$2:AA648)</f>
        <v>414.86111111113433</v>
      </c>
      <c r="AD648" s="52" t="e">
        <f t="shared" si="256"/>
        <v>#DIV/0!</v>
      </c>
      <c r="AE648" s="52">
        <f t="shared" si="257"/>
        <v>0.3910146310432569</v>
      </c>
      <c r="AF648" s="52">
        <f t="shared" si="258"/>
        <v>0.35610395803530842</v>
      </c>
      <c r="AG648" s="47">
        <f>SUMIF(Unloader!B:B,Summary!B648,Unloader!M:M)</f>
        <v>0</v>
      </c>
      <c r="AH648" s="47">
        <f>SUMIF(C$2:C648,C648,AG$2:AG648)</f>
        <v>565718</v>
      </c>
      <c r="AI648" s="47">
        <f>SUM(AG$2:AG648)</f>
        <v>5010888</v>
      </c>
      <c r="AJ648" s="49">
        <f>SUMIF(Unloader!B:B,Summary!B648,Unloader!W:W)</f>
        <v>0</v>
      </c>
      <c r="AK648" s="49">
        <f>SUMIF(Unloader!B:B,Summary!B648,Unloader!AD:AD)+SUMIF(Unloader!B:B,Summary!B648,Unloader!BR:BR)+SUMIF(Unloader!B:B,Summary!B648,Unloader!BN:BN)</f>
        <v>0</v>
      </c>
      <c r="AL648" s="49">
        <f>SUMIF(C$2:C648,C648,AJ$2:AJ648)</f>
        <v>22.302083333333336</v>
      </c>
      <c r="AM648" s="49">
        <f>SUMIF(C$2:C648,C648,AK$2:AK648)</f>
        <v>2.7305555555555552</v>
      </c>
      <c r="AN648" s="37">
        <f t="shared" si="259"/>
        <v>1204.3813646524497</v>
      </c>
      <c r="AO648" s="37">
        <f>SUM(AJ$2:AJ648)</f>
        <v>155.96458333333337</v>
      </c>
      <c r="AP648" s="37">
        <f>SUM(AK$2:AK648)</f>
        <v>13.888194444444437</v>
      </c>
      <c r="AQ648" s="37">
        <f t="shared" si="260"/>
        <v>1469.5404467471526</v>
      </c>
    </row>
    <row r="649" spans="1:43">
      <c r="A649" s="166">
        <f t="shared" si="262"/>
        <v>648</v>
      </c>
      <c r="B649" s="478">
        <f t="shared" si="262"/>
        <v>41281</v>
      </c>
      <c r="C649" s="42">
        <f t="shared" si="242"/>
        <v>1</v>
      </c>
      <c r="D649" s="170">
        <f>COUNTIF('Rake Load'!C:C,Summary!B649)</f>
        <v>0</v>
      </c>
      <c r="E649" s="170">
        <f>SUMIF('Rake Load'!C:C,B649,'Rake Load'!K:K)</f>
        <v>0</v>
      </c>
      <c r="F649" s="44">
        <f>SUMIF('Rake Load'!C:C,B649,'Rake Load'!AZ:AZ)</f>
        <v>0</v>
      </c>
      <c r="G649" s="44" t="e">
        <f t="shared" si="243"/>
        <v>#DIV/0!</v>
      </c>
      <c r="H649" s="45" t="e">
        <f t="shared" si="244"/>
        <v>#DIV/0!</v>
      </c>
      <c r="I649" s="45" t="e">
        <f t="shared" si="245"/>
        <v>#DIV/0!</v>
      </c>
      <c r="J649" s="44">
        <f>SUMIF('Rake Load'!C:C,B649,'Rake Load'!DK:DK)</f>
        <v>0</v>
      </c>
      <c r="K649" s="50">
        <f t="shared" si="246"/>
        <v>0</v>
      </c>
      <c r="L649" s="50" t="e">
        <f t="shared" si="247"/>
        <v>#DIV/0!</v>
      </c>
      <c r="M649" s="59" t="e">
        <f t="shared" si="248"/>
        <v>#DIV/0!</v>
      </c>
      <c r="N649" s="59" t="e">
        <f t="shared" si="249"/>
        <v>#DIV/0!</v>
      </c>
      <c r="O649" s="480">
        <f>SUMIF(C$2:C649,C649,D$2:D649)</f>
        <v>131</v>
      </c>
      <c r="P649" s="42">
        <f>SUMIF(C$2:C649,C649,F$2:F649)</f>
        <v>17.334027777777774</v>
      </c>
      <c r="Q649" s="46">
        <f t="shared" si="250"/>
        <v>0.13232082273112805</v>
      </c>
      <c r="R649" s="45">
        <f t="shared" si="251"/>
        <v>3</v>
      </c>
      <c r="S649" s="45">
        <f t="shared" si="252"/>
        <v>10</v>
      </c>
      <c r="T649" s="480">
        <f>SUM(D$2:D649)</f>
        <v>1165</v>
      </c>
      <c r="U649" s="47">
        <f>SUMIF(C$2:C649,C649,E$2:E649)</f>
        <v>472642.35999999981</v>
      </c>
      <c r="V649" s="47">
        <f>SUM(E$2:E649)</f>
        <v>4135631.2860000012</v>
      </c>
      <c r="W649" s="52">
        <f>SUM(F$2:F649)</f>
        <v>40857.731944444473</v>
      </c>
      <c r="X649" s="52">
        <f t="shared" si="253"/>
        <v>35.071014544587527</v>
      </c>
      <c r="Y649" s="45">
        <f t="shared" si="254"/>
        <v>1</v>
      </c>
      <c r="Z649" s="45">
        <f t="shared" si="255"/>
        <v>42</v>
      </c>
      <c r="AA649" s="47">
        <f>SUMIF('Rake Load'!C:C,Summary!B649,'Rake Load'!CA:CA)</f>
        <v>0</v>
      </c>
      <c r="AB649" s="47">
        <f>SUMIF(C$2:C649,C649,AA$2:AA649)</f>
        <v>51.222916666666656</v>
      </c>
      <c r="AC649" s="47">
        <f>SUM(AA$2:AA649)</f>
        <v>414.86111111113433</v>
      </c>
      <c r="AD649" s="52" t="e">
        <f t="shared" si="256"/>
        <v>#DIV/0!</v>
      </c>
      <c r="AE649" s="52">
        <f t="shared" si="257"/>
        <v>0.3910146310432569</v>
      </c>
      <c r="AF649" s="52">
        <f t="shared" si="258"/>
        <v>0.35610395803530842</v>
      </c>
      <c r="AG649" s="47">
        <f>SUMIF(Unloader!B:B,Summary!B649,Unloader!M:M)</f>
        <v>0</v>
      </c>
      <c r="AH649" s="47">
        <f>SUMIF(C$2:C649,C649,AG$2:AG649)</f>
        <v>565718</v>
      </c>
      <c r="AI649" s="47">
        <f>SUM(AG$2:AG649)</f>
        <v>5010888</v>
      </c>
      <c r="AJ649" s="49">
        <f>SUMIF(Unloader!B:B,Summary!B649,Unloader!W:W)</f>
        <v>0</v>
      </c>
      <c r="AK649" s="49">
        <f>SUMIF(Unloader!B:B,Summary!B649,Unloader!AD:AD)+SUMIF(Unloader!B:B,Summary!B649,Unloader!BR:BR)+SUMIF(Unloader!B:B,Summary!B649,Unloader!BN:BN)</f>
        <v>0</v>
      </c>
      <c r="AL649" s="49">
        <f>SUMIF(C$2:C649,C649,AJ$2:AJ649)</f>
        <v>22.302083333333336</v>
      </c>
      <c r="AM649" s="49">
        <f>SUMIF(C$2:C649,C649,AK$2:AK649)</f>
        <v>2.7305555555555552</v>
      </c>
      <c r="AN649" s="37">
        <f t="shared" si="259"/>
        <v>1204.3813646524497</v>
      </c>
      <c r="AO649" s="37">
        <f>SUM(AJ$2:AJ649)</f>
        <v>155.96458333333337</v>
      </c>
      <c r="AP649" s="37">
        <f>SUM(AK$2:AK649)</f>
        <v>13.888194444444437</v>
      </c>
      <c r="AQ649" s="37">
        <f t="shared" si="260"/>
        <v>1469.5404467471526</v>
      </c>
    </row>
    <row r="650" spans="1:43">
      <c r="A650" s="166">
        <f t="shared" si="262"/>
        <v>649</v>
      </c>
      <c r="B650" s="478">
        <f t="shared" si="262"/>
        <v>41282</v>
      </c>
      <c r="C650" s="42">
        <f t="shared" si="242"/>
        <v>1</v>
      </c>
      <c r="D650" s="170">
        <f>COUNTIF('Rake Load'!C:C,Summary!B650)</f>
        <v>0</v>
      </c>
      <c r="E650" s="170">
        <f>SUMIF('Rake Load'!C:C,B650,'Rake Load'!K:K)</f>
        <v>0</v>
      </c>
      <c r="F650" s="44">
        <f>SUMIF('Rake Load'!C:C,B650,'Rake Load'!AZ:AZ)</f>
        <v>0</v>
      </c>
      <c r="G650" s="44" t="e">
        <f t="shared" si="243"/>
        <v>#DIV/0!</v>
      </c>
      <c r="H650" s="45" t="e">
        <f t="shared" si="244"/>
        <v>#DIV/0!</v>
      </c>
      <c r="I650" s="45" t="e">
        <f t="shared" si="245"/>
        <v>#DIV/0!</v>
      </c>
      <c r="J650" s="44">
        <f>SUMIF('Rake Load'!C:C,B650,'Rake Load'!DK:DK)</f>
        <v>0</v>
      </c>
      <c r="K650" s="50">
        <f t="shared" si="246"/>
        <v>0</v>
      </c>
      <c r="L650" s="50" t="e">
        <f t="shared" si="247"/>
        <v>#DIV/0!</v>
      </c>
      <c r="M650" s="59" t="e">
        <f t="shared" si="248"/>
        <v>#DIV/0!</v>
      </c>
      <c r="N650" s="59" t="e">
        <f t="shared" si="249"/>
        <v>#DIV/0!</v>
      </c>
      <c r="O650" s="480">
        <f>SUMIF(C$2:C650,C650,D$2:D650)</f>
        <v>131</v>
      </c>
      <c r="P650" s="42">
        <f>SUMIF(C$2:C650,C650,F$2:F650)</f>
        <v>17.334027777777774</v>
      </c>
      <c r="Q650" s="46">
        <f t="shared" si="250"/>
        <v>0.13232082273112805</v>
      </c>
      <c r="R650" s="45">
        <f t="shared" si="251"/>
        <v>3</v>
      </c>
      <c r="S650" s="45">
        <f t="shared" si="252"/>
        <v>10</v>
      </c>
      <c r="T650" s="480">
        <f>SUM(D$2:D650)</f>
        <v>1165</v>
      </c>
      <c r="U650" s="47">
        <f>SUMIF(C$2:C650,C650,E$2:E650)</f>
        <v>472642.35999999981</v>
      </c>
      <c r="V650" s="47">
        <f>SUM(E$2:E650)</f>
        <v>4135631.2860000012</v>
      </c>
      <c r="W650" s="52">
        <f>SUM(F$2:F650)</f>
        <v>40857.731944444473</v>
      </c>
      <c r="X650" s="52">
        <f t="shared" si="253"/>
        <v>35.071014544587527</v>
      </c>
      <c r="Y650" s="45">
        <f t="shared" si="254"/>
        <v>1</v>
      </c>
      <c r="Z650" s="45">
        <f t="shared" si="255"/>
        <v>42</v>
      </c>
      <c r="AA650" s="47">
        <f>SUMIF('Rake Load'!C:C,Summary!B650,'Rake Load'!CA:CA)</f>
        <v>0</v>
      </c>
      <c r="AB650" s="47">
        <f>SUMIF(C$2:C650,C650,AA$2:AA650)</f>
        <v>51.222916666666656</v>
      </c>
      <c r="AC650" s="47">
        <f>SUM(AA$2:AA650)</f>
        <v>414.86111111113433</v>
      </c>
      <c r="AD650" s="52" t="e">
        <f t="shared" si="256"/>
        <v>#DIV/0!</v>
      </c>
      <c r="AE650" s="52">
        <f t="shared" si="257"/>
        <v>0.3910146310432569</v>
      </c>
      <c r="AF650" s="52">
        <f t="shared" si="258"/>
        <v>0.35610395803530842</v>
      </c>
      <c r="AG650" s="47">
        <f>SUMIF(Unloader!B:B,Summary!B650,Unloader!M:M)</f>
        <v>0</v>
      </c>
      <c r="AH650" s="47">
        <f>SUMIF(C$2:C650,C650,AG$2:AG650)</f>
        <v>565718</v>
      </c>
      <c r="AI650" s="47">
        <f>SUM(AG$2:AG650)</f>
        <v>5010888</v>
      </c>
      <c r="AJ650" s="49">
        <f>SUMIF(Unloader!B:B,Summary!B650,Unloader!W:W)</f>
        <v>0</v>
      </c>
      <c r="AK650" s="49">
        <f>SUMIF(Unloader!B:B,Summary!B650,Unloader!AD:AD)+SUMIF(Unloader!B:B,Summary!B650,Unloader!BR:BR)+SUMIF(Unloader!B:B,Summary!B650,Unloader!BN:BN)</f>
        <v>0</v>
      </c>
      <c r="AL650" s="49">
        <f>SUMIF(C$2:C650,C650,AJ$2:AJ650)</f>
        <v>22.302083333333336</v>
      </c>
      <c r="AM650" s="49">
        <f>SUMIF(C$2:C650,C650,AK$2:AK650)</f>
        <v>2.7305555555555552</v>
      </c>
      <c r="AN650" s="37">
        <f t="shared" si="259"/>
        <v>1204.3813646524497</v>
      </c>
      <c r="AO650" s="37">
        <f>SUM(AJ$2:AJ650)</f>
        <v>155.96458333333337</v>
      </c>
      <c r="AP650" s="37">
        <f>SUM(AK$2:AK650)</f>
        <v>13.888194444444437</v>
      </c>
      <c r="AQ650" s="37">
        <f t="shared" si="260"/>
        <v>1469.5404467471526</v>
      </c>
    </row>
    <row r="651" spans="1:43">
      <c r="A651" s="166">
        <f t="shared" si="262"/>
        <v>650</v>
      </c>
      <c r="B651" s="478">
        <f t="shared" si="262"/>
        <v>41283</v>
      </c>
      <c r="C651" s="42">
        <f t="shared" si="242"/>
        <v>1</v>
      </c>
      <c r="D651" s="170">
        <f>COUNTIF('Rake Load'!C:C,Summary!B651)</f>
        <v>0</v>
      </c>
      <c r="E651" s="170">
        <f>SUMIF('Rake Load'!C:C,B651,'Rake Load'!K:K)</f>
        <v>0</v>
      </c>
      <c r="F651" s="44">
        <f>SUMIF('Rake Load'!C:C,B651,'Rake Load'!AZ:AZ)</f>
        <v>0</v>
      </c>
      <c r="G651" s="44" t="e">
        <f t="shared" si="243"/>
        <v>#DIV/0!</v>
      </c>
      <c r="H651" s="45" t="e">
        <f t="shared" si="244"/>
        <v>#DIV/0!</v>
      </c>
      <c r="I651" s="45" t="e">
        <f t="shared" si="245"/>
        <v>#DIV/0!</v>
      </c>
      <c r="J651" s="44">
        <f>SUMIF('Rake Load'!C:C,B651,'Rake Load'!DK:DK)</f>
        <v>0</v>
      </c>
      <c r="K651" s="50">
        <f t="shared" si="246"/>
        <v>0</v>
      </c>
      <c r="L651" s="50" t="e">
        <f t="shared" si="247"/>
        <v>#DIV/0!</v>
      </c>
      <c r="M651" s="59" t="e">
        <f t="shared" si="248"/>
        <v>#DIV/0!</v>
      </c>
      <c r="N651" s="59" t="e">
        <f t="shared" si="249"/>
        <v>#DIV/0!</v>
      </c>
      <c r="O651" s="480">
        <f>SUMIF(C$2:C651,C651,D$2:D651)</f>
        <v>131</v>
      </c>
      <c r="P651" s="42">
        <f>SUMIF(C$2:C651,C651,F$2:F651)</f>
        <v>17.334027777777774</v>
      </c>
      <c r="Q651" s="46">
        <f t="shared" si="250"/>
        <v>0.13232082273112805</v>
      </c>
      <c r="R651" s="45">
        <f t="shared" si="251"/>
        <v>3</v>
      </c>
      <c r="S651" s="45">
        <f t="shared" si="252"/>
        <v>10</v>
      </c>
      <c r="T651" s="480">
        <f>SUM(D$2:D651)</f>
        <v>1165</v>
      </c>
      <c r="U651" s="47">
        <f>SUMIF(C$2:C651,C651,E$2:E651)</f>
        <v>472642.35999999981</v>
      </c>
      <c r="V651" s="47">
        <f>SUM(E$2:E651)</f>
        <v>4135631.2860000012</v>
      </c>
      <c r="W651" s="52">
        <f>SUM(F$2:F651)</f>
        <v>40857.731944444473</v>
      </c>
      <c r="X651" s="52">
        <f t="shared" si="253"/>
        <v>35.071014544587527</v>
      </c>
      <c r="Y651" s="45">
        <f t="shared" si="254"/>
        <v>1</v>
      </c>
      <c r="Z651" s="45">
        <f t="shared" si="255"/>
        <v>42</v>
      </c>
      <c r="AA651" s="47">
        <f>SUMIF('Rake Load'!C:C,Summary!B651,'Rake Load'!CA:CA)</f>
        <v>0</v>
      </c>
      <c r="AB651" s="47">
        <f>SUMIF(C$2:C651,C651,AA$2:AA651)</f>
        <v>51.222916666666656</v>
      </c>
      <c r="AC651" s="47">
        <f>SUM(AA$2:AA651)</f>
        <v>414.86111111113433</v>
      </c>
      <c r="AD651" s="52" t="e">
        <f t="shared" si="256"/>
        <v>#DIV/0!</v>
      </c>
      <c r="AE651" s="52">
        <f t="shared" si="257"/>
        <v>0.3910146310432569</v>
      </c>
      <c r="AF651" s="52">
        <f t="shared" si="258"/>
        <v>0.35610395803530842</v>
      </c>
      <c r="AG651" s="47">
        <f>SUMIF(Unloader!B:B,Summary!B651,Unloader!M:M)</f>
        <v>0</v>
      </c>
      <c r="AH651" s="47">
        <f>SUMIF(C$2:C651,C651,AG$2:AG651)</f>
        <v>565718</v>
      </c>
      <c r="AI651" s="47">
        <f>SUM(AG$2:AG651)</f>
        <v>5010888</v>
      </c>
      <c r="AJ651" s="49">
        <f>SUMIF(Unloader!B:B,Summary!B651,Unloader!W:W)</f>
        <v>0</v>
      </c>
      <c r="AK651" s="49">
        <f>SUMIF(Unloader!B:B,Summary!B651,Unloader!AD:AD)+SUMIF(Unloader!B:B,Summary!B651,Unloader!BR:BR)+SUMIF(Unloader!B:B,Summary!B651,Unloader!BN:BN)</f>
        <v>0</v>
      </c>
      <c r="AL651" s="49">
        <f>SUMIF(C$2:C651,C651,AJ$2:AJ651)</f>
        <v>22.302083333333336</v>
      </c>
      <c r="AM651" s="49">
        <f>SUMIF(C$2:C651,C651,AK$2:AK651)</f>
        <v>2.7305555555555552</v>
      </c>
      <c r="AN651" s="37">
        <f t="shared" si="259"/>
        <v>1204.3813646524497</v>
      </c>
      <c r="AO651" s="37">
        <f>SUM(AJ$2:AJ651)</f>
        <v>155.96458333333337</v>
      </c>
      <c r="AP651" s="37">
        <f>SUM(AK$2:AK651)</f>
        <v>13.888194444444437</v>
      </c>
      <c r="AQ651" s="37">
        <f t="shared" si="260"/>
        <v>1469.5404467471526</v>
      </c>
    </row>
    <row r="652" spans="1:43">
      <c r="A652" s="166">
        <f t="shared" si="262"/>
        <v>651</v>
      </c>
      <c r="B652" s="478">
        <f t="shared" si="262"/>
        <v>41284</v>
      </c>
      <c r="C652" s="42">
        <f t="shared" si="242"/>
        <v>1</v>
      </c>
      <c r="D652" s="170">
        <f>COUNTIF('Rake Load'!C:C,Summary!B652)</f>
        <v>0</v>
      </c>
      <c r="E652" s="170">
        <f>SUMIF('Rake Load'!C:C,B652,'Rake Load'!K:K)</f>
        <v>0</v>
      </c>
      <c r="F652" s="44">
        <f>SUMIF('Rake Load'!C:C,B652,'Rake Load'!AZ:AZ)</f>
        <v>0</v>
      </c>
      <c r="G652" s="44" t="e">
        <f t="shared" si="243"/>
        <v>#DIV/0!</v>
      </c>
      <c r="H652" s="45" t="e">
        <f t="shared" si="244"/>
        <v>#DIV/0!</v>
      </c>
      <c r="I652" s="45" t="e">
        <f t="shared" si="245"/>
        <v>#DIV/0!</v>
      </c>
      <c r="J652" s="44">
        <f>SUMIF('Rake Load'!C:C,B652,'Rake Load'!DK:DK)</f>
        <v>0</v>
      </c>
      <c r="K652" s="50">
        <f t="shared" si="246"/>
        <v>0</v>
      </c>
      <c r="L652" s="50" t="e">
        <f t="shared" si="247"/>
        <v>#DIV/0!</v>
      </c>
      <c r="M652" s="59" t="e">
        <f t="shared" si="248"/>
        <v>#DIV/0!</v>
      </c>
      <c r="N652" s="59" t="e">
        <f t="shared" si="249"/>
        <v>#DIV/0!</v>
      </c>
      <c r="O652" s="480">
        <f>SUMIF(C$2:C652,C652,D$2:D652)</f>
        <v>131</v>
      </c>
      <c r="P652" s="42">
        <f>SUMIF(C$2:C652,C652,F$2:F652)</f>
        <v>17.334027777777774</v>
      </c>
      <c r="Q652" s="46">
        <f t="shared" si="250"/>
        <v>0.13232082273112805</v>
      </c>
      <c r="R652" s="45">
        <f t="shared" si="251"/>
        <v>3</v>
      </c>
      <c r="S652" s="45">
        <f t="shared" si="252"/>
        <v>10</v>
      </c>
      <c r="T652" s="480">
        <f>SUM(D$2:D652)</f>
        <v>1165</v>
      </c>
      <c r="U652" s="47">
        <f>SUMIF(C$2:C652,C652,E$2:E652)</f>
        <v>472642.35999999981</v>
      </c>
      <c r="V652" s="47">
        <f>SUM(E$2:E652)</f>
        <v>4135631.2860000012</v>
      </c>
      <c r="W652" s="52">
        <f>SUM(F$2:F652)</f>
        <v>40857.731944444473</v>
      </c>
      <c r="X652" s="52">
        <f t="shared" si="253"/>
        <v>35.071014544587527</v>
      </c>
      <c r="Y652" s="45">
        <f t="shared" si="254"/>
        <v>1</v>
      </c>
      <c r="Z652" s="45">
        <f t="shared" si="255"/>
        <v>42</v>
      </c>
      <c r="AA652" s="47">
        <f>SUMIF('Rake Load'!C:C,Summary!B652,'Rake Load'!CA:CA)</f>
        <v>0</v>
      </c>
      <c r="AB652" s="47">
        <f>SUMIF(C$2:C652,C652,AA$2:AA652)</f>
        <v>51.222916666666656</v>
      </c>
      <c r="AC652" s="47">
        <f>SUM(AA$2:AA652)</f>
        <v>414.86111111113433</v>
      </c>
      <c r="AD652" s="52" t="e">
        <f t="shared" si="256"/>
        <v>#DIV/0!</v>
      </c>
      <c r="AE652" s="52">
        <f t="shared" si="257"/>
        <v>0.3910146310432569</v>
      </c>
      <c r="AF652" s="52">
        <f t="shared" si="258"/>
        <v>0.35610395803530842</v>
      </c>
      <c r="AG652" s="47">
        <f>SUMIF(Unloader!B:B,Summary!B652,Unloader!M:M)</f>
        <v>0</v>
      </c>
      <c r="AH652" s="47">
        <f>SUMIF(C$2:C652,C652,AG$2:AG652)</f>
        <v>565718</v>
      </c>
      <c r="AI652" s="47">
        <f>SUM(AG$2:AG652)</f>
        <v>5010888</v>
      </c>
      <c r="AJ652" s="49">
        <f>SUMIF(Unloader!B:B,Summary!B652,Unloader!W:W)</f>
        <v>0</v>
      </c>
      <c r="AK652" s="49">
        <f>SUMIF(Unloader!B:B,Summary!B652,Unloader!AD:AD)+SUMIF(Unloader!B:B,Summary!B652,Unloader!BR:BR)+SUMIF(Unloader!B:B,Summary!B652,Unloader!BN:BN)</f>
        <v>0</v>
      </c>
      <c r="AL652" s="49">
        <f>SUMIF(C$2:C652,C652,AJ$2:AJ652)</f>
        <v>22.302083333333336</v>
      </c>
      <c r="AM652" s="49">
        <f>SUMIF(C$2:C652,C652,AK$2:AK652)</f>
        <v>2.7305555555555552</v>
      </c>
      <c r="AN652" s="37">
        <f t="shared" si="259"/>
        <v>1204.3813646524497</v>
      </c>
      <c r="AO652" s="37">
        <f>SUM(AJ$2:AJ652)</f>
        <v>155.96458333333337</v>
      </c>
      <c r="AP652" s="37">
        <f>SUM(AK$2:AK652)</f>
        <v>13.888194444444437</v>
      </c>
      <c r="AQ652" s="37">
        <f t="shared" si="260"/>
        <v>1469.5404467471526</v>
      </c>
    </row>
    <row r="653" spans="1:43">
      <c r="A653" s="166">
        <f t="shared" si="262"/>
        <v>652</v>
      </c>
      <c r="B653" s="478">
        <f t="shared" si="262"/>
        <v>41285</v>
      </c>
      <c r="C653" s="42">
        <f t="shared" si="242"/>
        <v>1</v>
      </c>
      <c r="D653" s="170">
        <f>COUNTIF('Rake Load'!C:C,Summary!B653)</f>
        <v>0</v>
      </c>
      <c r="E653" s="170">
        <f>SUMIF('Rake Load'!C:C,B653,'Rake Load'!K:K)</f>
        <v>0</v>
      </c>
      <c r="F653" s="44">
        <f>SUMIF('Rake Load'!C:C,B653,'Rake Load'!AZ:AZ)</f>
        <v>0</v>
      </c>
      <c r="G653" s="44" t="e">
        <f t="shared" si="243"/>
        <v>#DIV/0!</v>
      </c>
      <c r="H653" s="45" t="e">
        <f t="shared" si="244"/>
        <v>#DIV/0!</v>
      </c>
      <c r="I653" s="45" t="e">
        <f t="shared" si="245"/>
        <v>#DIV/0!</v>
      </c>
      <c r="J653" s="44">
        <f>SUMIF('Rake Load'!C:C,B653,'Rake Load'!DK:DK)</f>
        <v>0</v>
      </c>
      <c r="K653" s="50">
        <f t="shared" si="246"/>
        <v>0</v>
      </c>
      <c r="L653" s="50" t="e">
        <f t="shared" si="247"/>
        <v>#DIV/0!</v>
      </c>
      <c r="M653" s="59" t="e">
        <f t="shared" si="248"/>
        <v>#DIV/0!</v>
      </c>
      <c r="N653" s="59" t="e">
        <f t="shared" si="249"/>
        <v>#DIV/0!</v>
      </c>
      <c r="O653" s="480">
        <f>SUMIF(C$2:C653,C653,D$2:D653)</f>
        <v>131</v>
      </c>
      <c r="P653" s="42">
        <f>SUMIF(C$2:C653,C653,F$2:F653)</f>
        <v>17.334027777777774</v>
      </c>
      <c r="Q653" s="46">
        <f t="shared" si="250"/>
        <v>0.13232082273112805</v>
      </c>
      <c r="R653" s="45">
        <f t="shared" si="251"/>
        <v>3</v>
      </c>
      <c r="S653" s="45">
        <f t="shared" si="252"/>
        <v>10</v>
      </c>
      <c r="T653" s="480">
        <f>SUM(D$2:D653)</f>
        <v>1165</v>
      </c>
      <c r="U653" s="47">
        <f>SUMIF(C$2:C653,C653,E$2:E653)</f>
        <v>472642.35999999981</v>
      </c>
      <c r="V653" s="47">
        <f>SUM(E$2:E653)</f>
        <v>4135631.2860000012</v>
      </c>
      <c r="W653" s="52">
        <f>SUM(F$2:F653)</f>
        <v>40857.731944444473</v>
      </c>
      <c r="X653" s="52">
        <f t="shared" si="253"/>
        <v>35.071014544587527</v>
      </c>
      <c r="Y653" s="45">
        <f t="shared" si="254"/>
        <v>1</v>
      </c>
      <c r="Z653" s="45">
        <f t="shared" si="255"/>
        <v>42</v>
      </c>
      <c r="AA653" s="47">
        <f>SUMIF('Rake Load'!C:C,Summary!B653,'Rake Load'!CA:CA)</f>
        <v>0</v>
      </c>
      <c r="AB653" s="47">
        <f>SUMIF(C$2:C653,C653,AA$2:AA653)</f>
        <v>51.222916666666656</v>
      </c>
      <c r="AC653" s="47">
        <f>SUM(AA$2:AA653)</f>
        <v>414.86111111113433</v>
      </c>
      <c r="AD653" s="52" t="e">
        <f t="shared" si="256"/>
        <v>#DIV/0!</v>
      </c>
      <c r="AE653" s="52">
        <f t="shared" si="257"/>
        <v>0.3910146310432569</v>
      </c>
      <c r="AF653" s="52">
        <f t="shared" si="258"/>
        <v>0.35610395803530842</v>
      </c>
      <c r="AG653" s="47">
        <f>SUMIF(Unloader!B:B,Summary!B653,Unloader!M:M)</f>
        <v>0</v>
      </c>
      <c r="AH653" s="47">
        <f>SUMIF(C$2:C653,C653,AG$2:AG653)</f>
        <v>565718</v>
      </c>
      <c r="AI653" s="47">
        <f>SUM(AG$2:AG653)</f>
        <v>5010888</v>
      </c>
      <c r="AJ653" s="49">
        <f>SUMIF(Unloader!B:B,Summary!B653,Unloader!W:W)</f>
        <v>0</v>
      </c>
      <c r="AK653" s="49">
        <f>SUMIF(Unloader!B:B,Summary!B653,Unloader!AD:AD)+SUMIF(Unloader!B:B,Summary!B653,Unloader!BR:BR)+SUMIF(Unloader!B:B,Summary!B653,Unloader!BN:BN)</f>
        <v>0</v>
      </c>
      <c r="AL653" s="49">
        <f>SUMIF(C$2:C653,C653,AJ$2:AJ653)</f>
        <v>22.302083333333336</v>
      </c>
      <c r="AM653" s="49">
        <f>SUMIF(C$2:C653,C653,AK$2:AK653)</f>
        <v>2.7305555555555552</v>
      </c>
      <c r="AN653" s="37">
        <f t="shared" si="259"/>
        <v>1204.3813646524497</v>
      </c>
      <c r="AO653" s="37">
        <f>SUM(AJ$2:AJ653)</f>
        <v>155.96458333333337</v>
      </c>
      <c r="AP653" s="37">
        <f>SUM(AK$2:AK653)</f>
        <v>13.888194444444437</v>
      </c>
      <c r="AQ653" s="37">
        <f t="shared" si="260"/>
        <v>1469.5404467471526</v>
      </c>
    </row>
    <row r="654" spans="1:43">
      <c r="A654" s="166">
        <f t="shared" si="262"/>
        <v>653</v>
      </c>
      <c r="B654" s="478">
        <f t="shared" si="262"/>
        <v>41286</v>
      </c>
      <c r="C654" s="42">
        <f t="shared" si="242"/>
        <v>1</v>
      </c>
      <c r="D654" s="170">
        <f>COUNTIF('Rake Load'!C:C,Summary!B654)</f>
        <v>0</v>
      </c>
      <c r="E654" s="170">
        <f>SUMIF('Rake Load'!C:C,B654,'Rake Load'!K:K)</f>
        <v>0</v>
      </c>
      <c r="F654" s="44">
        <f>SUMIF('Rake Load'!C:C,B654,'Rake Load'!AZ:AZ)</f>
        <v>0</v>
      </c>
      <c r="G654" s="44" t="e">
        <f t="shared" si="243"/>
        <v>#DIV/0!</v>
      </c>
      <c r="H654" s="45" t="e">
        <f t="shared" si="244"/>
        <v>#DIV/0!</v>
      </c>
      <c r="I654" s="45" t="e">
        <f t="shared" si="245"/>
        <v>#DIV/0!</v>
      </c>
      <c r="J654" s="44">
        <f>SUMIF('Rake Load'!C:C,B654,'Rake Load'!DK:DK)</f>
        <v>0</v>
      </c>
      <c r="K654" s="50">
        <f t="shared" si="246"/>
        <v>0</v>
      </c>
      <c r="L654" s="50" t="e">
        <f t="shared" si="247"/>
        <v>#DIV/0!</v>
      </c>
      <c r="M654" s="59" t="e">
        <f t="shared" si="248"/>
        <v>#DIV/0!</v>
      </c>
      <c r="N654" s="59" t="e">
        <f t="shared" si="249"/>
        <v>#DIV/0!</v>
      </c>
      <c r="O654" s="480">
        <f>SUMIF(C$2:C654,C654,D$2:D654)</f>
        <v>131</v>
      </c>
      <c r="P654" s="42">
        <f>SUMIF(C$2:C654,C654,F$2:F654)</f>
        <v>17.334027777777774</v>
      </c>
      <c r="Q654" s="46">
        <f t="shared" si="250"/>
        <v>0.13232082273112805</v>
      </c>
      <c r="R654" s="45">
        <f t="shared" si="251"/>
        <v>3</v>
      </c>
      <c r="S654" s="45">
        <f t="shared" si="252"/>
        <v>10</v>
      </c>
      <c r="T654" s="480">
        <f>SUM(D$2:D654)</f>
        <v>1165</v>
      </c>
      <c r="U654" s="47">
        <f>SUMIF(C$2:C654,C654,E$2:E654)</f>
        <v>472642.35999999981</v>
      </c>
      <c r="V654" s="47">
        <f>SUM(E$2:E654)</f>
        <v>4135631.2860000012</v>
      </c>
      <c r="W654" s="52">
        <f>SUM(F$2:F654)</f>
        <v>40857.731944444473</v>
      </c>
      <c r="X654" s="52">
        <f t="shared" si="253"/>
        <v>35.071014544587527</v>
      </c>
      <c r="Y654" s="45">
        <f t="shared" si="254"/>
        <v>1</v>
      </c>
      <c r="Z654" s="45">
        <f t="shared" si="255"/>
        <v>42</v>
      </c>
      <c r="AA654" s="47">
        <f>SUMIF('Rake Load'!C:C,Summary!B654,'Rake Load'!CA:CA)</f>
        <v>0</v>
      </c>
      <c r="AB654" s="47">
        <f>SUMIF(C$2:C654,C654,AA$2:AA654)</f>
        <v>51.222916666666656</v>
      </c>
      <c r="AC654" s="47">
        <f>SUM(AA$2:AA654)</f>
        <v>414.86111111113433</v>
      </c>
      <c r="AD654" s="52" t="e">
        <f t="shared" si="256"/>
        <v>#DIV/0!</v>
      </c>
      <c r="AE654" s="52">
        <f t="shared" si="257"/>
        <v>0.3910146310432569</v>
      </c>
      <c r="AF654" s="52">
        <f t="shared" si="258"/>
        <v>0.35610395803530842</v>
      </c>
      <c r="AG654" s="47">
        <f>SUMIF(Unloader!B:B,Summary!B654,Unloader!M:M)</f>
        <v>0</v>
      </c>
      <c r="AH654" s="47">
        <f>SUMIF(C$2:C654,C654,AG$2:AG654)</f>
        <v>565718</v>
      </c>
      <c r="AI654" s="47">
        <f>SUM(AG$2:AG654)</f>
        <v>5010888</v>
      </c>
      <c r="AJ654" s="49">
        <f>SUMIF(Unloader!B:B,Summary!B654,Unloader!W:W)</f>
        <v>0</v>
      </c>
      <c r="AK654" s="49">
        <f>SUMIF(Unloader!B:B,Summary!B654,Unloader!AD:AD)+SUMIF(Unloader!B:B,Summary!B654,Unloader!BR:BR)+SUMIF(Unloader!B:B,Summary!B654,Unloader!BN:BN)</f>
        <v>0</v>
      </c>
      <c r="AL654" s="49">
        <f>SUMIF(C$2:C654,C654,AJ$2:AJ654)</f>
        <v>22.302083333333336</v>
      </c>
      <c r="AM654" s="49">
        <f>SUMIF(C$2:C654,C654,AK$2:AK654)</f>
        <v>2.7305555555555552</v>
      </c>
      <c r="AN654" s="37">
        <f t="shared" si="259"/>
        <v>1204.3813646524497</v>
      </c>
      <c r="AO654" s="37">
        <f>SUM(AJ$2:AJ654)</f>
        <v>155.96458333333337</v>
      </c>
      <c r="AP654" s="37">
        <f>SUM(AK$2:AK654)</f>
        <v>13.888194444444437</v>
      </c>
      <c r="AQ654" s="37">
        <f t="shared" si="260"/>
        <v>1469.5404467471526</v>
      </c>
    </row>
    <row r="655" spans="1:43">
      <c r="A655" s="166">
        <f t="shared" si="262"/>
        <v>654</v>
      </c>
      <c r="B655" s="478">
        <f t="shared" si="262"/>
        <v>41287</v>
      </c>
      <c r="C655" s="42">
        <f t="shared" si="242"/>
        <v>1</v>
      </c>
      <c r="D655" s="170">
        <f>COUNTIF('Rake Load'!C:C,Summary!B655)</f>
        <v>0</v>
      </c>
      <c r="E655" s="170">
        <f>SUMIF('Rake Load'!C:C,B655,'Rake Load'!K:K)</f>
        <v>0</v>
      </c>
      <c r="F655" s="44">
        <f>SUMIF('Rake Load'!C:C,B655,'Rake Load'!AZ:AZ)</f>
        <v>0</v>
      </c>
      <c r="G655" s="44" t="e">
        <f t="shared" si="243"/>
        <v>#DIV/0!</v>
      </c>
      <c r="H655" s="45" t="e">
        <f t="shared" si="244"/>
        <v>#DIV/0!</v>
      </c>
      <c r="I655" s="45" t="e">
        <f t="shared" si="245"/>
        <v>#DIV/0!</v>
      </c>
      <c r="J655" s="44">
        <f>SUMIF('Rake Load'!C:C,B655,'Rake Load'!DK:DK)</f>
        <v>0</v>
      </c>
      <c r="K655" s="50">
        <f t="shared" si="246"/>
        <v>0</v>
      </c>
      <c r="L655" s="50" t="e">
        <f t="shared" si="247"/>
        <v>#DIV/0!</v>
      </c>
      <c r="M655" s="59" t="e">
        <f t="shared" si="248"/>
        <v>#DIV/0!</v>
      </c>
      <c r="N655" s="59" t="e">
        <f t="shared" si="249"/>
        <v>#DIV/0!</v>
      </c>
      <c r="O655" s="480">
        <f>SUMIF(C$2:C655,C655,D$2:D655)</f>
        <v>131</v>
      </c>
      <c r="P655" s="42">
        <f>SUMIF(C$2:C655,C655,F$2:F655)</f>
        <v>17.334027777777774</v>
      </c>
      <c r="Q655" s="46">
        <f t="shared" si="250"/>
        <v>0.13232082273112805</v>
      </c>
      <c r="R655" s="45">
        <f t="shared" si="251"/>
        <v>3</v>
      </c>
      <c r="S655" s="45">
        <f t="shared" si="252"/>
        <v>10</v>
      </c>
      <c r="T655" s="480">
        <f>SUM(D$2:D655)</f>
        <v>1165</v>
      </c>
      <c r="U655" s="47">
        <f>SUMIF(C$2:C655,C655,E$2:E655)</f>
        <v>472642.35999999981</v>
      </c>
      <c r="V655" s="47">
        <f>SUM(E$2:E655)</f>
        <v>4135631.2860000012</v>
      </c>
      <c r="W655" s="52">
        <f>SUM(F$2:F655)</f>
        <v>40857.731944444473</v>
      </c>
      <c r="X655" s="52">
        <f t="shared" si="253"/>
        <v>35.071014544587527</v>
      </c>
      <c r="Y655" s="45">
        <f t="shared" si="254"/>
        <v>1</v>
      </c>
      <c r="Z655" s="45">
        <f t="shared" si="255"/>
        <v>42</v>
      </c>
      <c r="AA655" s="47">
        <f>SUMIF('Rake Load'!C:C,Summary!B655,'Rake Load'!CA:CA)</f>
        <v>0</v>
      </c>
      <c r="AB655" s="47">
        <f>SUMIF(C$2:C655,C655,AA$2:AA655)</f>
        <v>51.222916666666656</v>
      </c>
      <c r="AC655" s="47">
        <f>SUM(AA$2:AA655)</f>
        <v>414.86111111113433</v>
      </c>
      <c r="AD655" s="52" t="e">
        <f t="shared" si="256"/>
        <v>#DIV/0!</v>
      </c>
      <c r="AE655" s="52">
        <f t="shared" si="257"/>
        <v>0.3910146310432569</v>
      </c>
      <c r="AF655" s="52">
        <f t="shared" si="258"/>
        <v>0.35610395803530842</v>
      </c>
      <c r="AG655" s="47">
        <f>SUMIF(Unloader!B:B,Summary!B655,Unloader!M:M)</f>
        <v>0</v>
      </c>
      <c r="AH655" s="47">
        <f>SUMIF(C$2:C655,C655,AG$2:AG655)</f>
        <v>565718</v>
      </c>
      <c r="AI655" s="47">
        <f>SUM(AG$2:AG655)</f>
        <v>5010888</v>
      </c>
      <c r="AJ655" s="49">
        <f>SUMIF(Unloader!B:B,Summary!B655,Unloader!W:W)</f>
        <v>0</v>
      </c>
      <c r="AK655" s="49">
        <f>SUMIF(Unloader!B:B,Summary!B655,Unloader!AD:AD)+SUMIF(Unloader!B:B,Summary!B655,Unloader!BR:BR)+SUMIF(Unloader!B:B,Summary!B655,Unloader!BN:BN)</f>
        <v>0</v>
      </c>
      <c r="AL655" s="49">
        <f>SUMIF(C$2:C655,C655,AJ$2:AJ655)</f>
        <v>22.302083333333336</v>
      </c>
      <c r="AM655" s="49">
        <f>SUMIF(C$2:C655,C655,AK$2:AK655)</f>
        <v>2.7305555555555552</v>
      </c>
      <c r="AN655" s="37">
        <f t="shared" si="259"/>
        <v>1204.3813646524497</v>
      </c>
      <c r="AO655" s="37">
        <f>SUM(AJ$2:AJ655)</f>
        <v>155.96458333333337</v>
      </c>
      <c r="AP655" s="37">
        <f>SUM(AK$2:AK655)</f>
        <v>13.888194444444437</v>
      </c>
      <c r="AQ655" s="37">
        <f t="shared" si="260"/>
        <v>1469.5404467471526</v>
      </c>
    </row>
    <row r="656" spans="1:43">
      <c r="A656" s="166">
        <f t="shared" si="262"/>
        <v>655</v>
      </c>
      <c r="B656" s="478">
        <f t="shared" si="262"/>
        <v>41288</v>
      </c>
      <c r="C656" s="42">
        <f t="shared" si="242"/>
        <v>1</v>
      </c>
      <c r="D656" s="170">
        <f>COUNTIF('Rake Load'!C:C,Summary!B656)</f>
        <v>0</v>
      </c>
      <c r="E656" s="170">
        <f>SUMIF('Rake Load'!C:C,B656,'Rake Load'!K:K)</f>
        <v>0</v>
      </c>
      <c r="F656" s="44">
        <f>SUMIF('Rake Load'!C:C,B656,'Rake Load'!AZ:AZ)</f>
        <v>0</v>
      </c>
      <c r="G656" s="44" t="e">
        <f t="shared" si="243"/>
        <v>#DIV/0!</v>
      </c>
      <c r="H656" s="45" t="e">
        <f t="shared" si="244"/>
        <v>#DIV/0!</v>
      </c>
      <c r="I656" s="45" t="e">
        <f t="shared" si="245"/>
        <v>#DIV/0!</v>
      </c>
      <c r="J656" s="44">
        <f>SUMIF('Rake Load'!C:C,B656,'Rake Load'!DK:DK)</f>
        <v>0</v>
      </c>
      <c r="K656" s="50">
        <f t="shared" si="246"/>
        <v>0</v>
      </c>
      <c r="L656" s="50" t="e">
        <f t="shared" si="247"/>
        <v>#DIV/0!</v>
      </c>
      <c r="M656" s="59" t="e">
        <f t="shared" si="248"/>
        <v>#DIV/0!</v>
      </c>
      <c r="N656" s="59" t="e">
        <f t="shared" si="249"/>
        <v>#DIV/0!</v>
      </c>
      <c r="O656" s="480">
        <f>SUMIF(C$2:C656,C656,D$2:D656)</f>
        <v>131</v>
      </c>
      <c r="P656" s="42">
        <f>SUMIF(C$2:C656,C656,F$2:F656)</f>
        <v>17.334027777777774</v>
      </c>
      <c r="Q656" s="46">
        <f t="shared" si="250"/>
        <v>0.13232082273112805</v>
      </c>
      <c r="R656" s="45">
        <f t="shared" si="251"/>
        <v>3</v>
      </c>
      <c r="S656" s="45">
        <f t="shared" si="252"/>
        <v>10</v>
      </c>
      <c r="T656" s="480">
        <f>SUM(D$2:D656)</f>
        <v>1165</v>
      </c>
      <c r="U656" s="47">
        <f>SUMIF(C$2:C656,C656,E$2:E656)</f>
        <v>472642.35999999981</v>
      </c>
      <c r="V656" s="47">
        <f>SUM(E$2:E656)</f>
        <v>4135631.2860000012</v>
      </c>
      <c r="W656" s="52">
        <f>SUM(F$2:F656)</f>
        <v>40857.731944444473</v>
      </c>
      <c r="X656" s="52">
        <f t="shared" si="253"/>
        <v>35.071014544587527</v>
      </c>
      <c r="Y656" s="45">
        <f t="shared" si="254"/>
        <v>1</v>
      </c>
      <c r="Z656" s="45">
        <f t="shared" si="255"/>
        <v>42</v>
      </c>
      <c r="AA656" s="47">
        <f>SUMIF('Rake Load'!C:C,Summary!B656,'Rake Load'!CA:CA)</f>
        <v>0</v>
      </c>
      <c r="AB656" s="47">
        <f>SUMIF(C$2:C656,C656,AA$2:AA656)</f>
        <v>51.222916666666656</v>
      </c>
      <c r="AC656" s="47">
        <f>SUM(AA$2:AA656)</f>
        <v>414.86111111113433</v>
      </c>
      <c r="AD656" s="52" t="e">
        <f t="shared" si="256"/>
        <v>#DIV/0!</v>
      </c>
      <c r="AE656" s="52">
        <f t="shared" si="257"/>
        <v>0.3910146310432569</v>
      </c>
      <c r="AF656" s="52">
        <f t="shared" si="258"/>
        <v>0.35610395803530842</v>
      </c>
      <c r="AG656" s="47">
        <f>SUMIF(Unloader!B:B,Summary!B656,Unloader!M:M)</f>
        <v>0</v>
      </c>
      <c r="AH656" s="47">
        <f>SUMIF(C$2:C656,C656,AG$2:AG656)</f>
        <v>565718</v>
      </c>
      <c r="AI656" s="47">
        <f>SUM(AG$2:AG656)</f>
        <v>5010888</v>
      </c>
      <c r="AJ656" s="49">
        <f>SUMIF(Unloader!B:B,Summary!B656,Unloader!W:W)</f>
        <v>0</v>
      </c>
      <c r="AK656" s="49">
        <f>SUMIF(Unloader!B:B,Summary!B656,Unloader!AD:AD)+SUMIF(Unloader!B:B,Summary!B656,Unloader!BR:BR)+SUMIF(Unloader!B:B,Summary!B656,Unloader!BN:BN)</f>
        <v>0</v>
      </c>
      <c r="AL656" s="49">
        <f>SUMIF(C$2:C656,C656,AJ$2:AJ656)</f>
        <v>22.302083333333336</v>
      </c>
      <c r="AM656" s="49">
        <f>SUMIF(C$2:C656,C656,AK$2:AK656)</f>
        <v>2.7305555555555552</v>
      </c>
      <c r="AN656" s="37">
        <f t="shared" si="259"/>
        <v>1204.3813646524497</v>
      </c>
      <c r="AO656" s="37">
        <f>SUM(AJ$2:AJ656)</f>
        <v>155.96458333333337</v>
      </c>
      <c r="AP656" s="37">
        <f>SUM(AK$2:AK656)</f>
        <v>13.888194444444437</v>
      </c>
      <c r="AQ656" s="37">
        <f t="shared" si="260"/>
        <v>1469.5404467471526</v>
      </c>
    </row>
    <row r="657" spans="1:43">
      <c r="A657" s="166">
        <f t="shared" si="262"/>
        <v>656</v>
      </c>
      <c r="B657" s="478">
        <f t="shared" si="262"/>
        <v>41289</v>
      </c>
      <c r="C657" s="42">
        <f t="shared" si="242"/>
        <v>1</v>
      </c>
      <c r="D657" s="170">
        <f>COUNTIF('Rake Load'!C:C,Summary!B657)</f>
        <v>0</v>
      </c>
      <c r="E657" s="170">
        <f>SUMIF('Rake Load'!C:C,B657,'Rake Load'!K:K)</f>
        <v>0</v>
      </c>
      <c r="F657" s="44">
        <f>SUMIF('Rake Load'!C:C,B657,'Rake Load'!AZ:AZ)</f>
        <v>0</v>
      </c>
      <c r="G657" s="44" t="e">
        <f t="shared" si="243"/>
        <v>#DIV/0!</v>
      </c>
      <c r="H657" s="45" t="e">
        <f t="shared" si="244"/>
        <v>#DIV/0!</v>
      </c>
      <c r="I657" s="45" t="e">
        <f t="shared" si="245"/>
        <v>#DIV/0!</v>
      </c>
      <c r="J657" s="44">
        <f>SUMIF('Rake Load'!C:C,B657,'Rake Load'!DK:DK)</f>
        <v>0</v>
      </c>
      <c r="K657" s="50">
        <f t="shared" si="246"/>
        <v>0</v>
      </c>
      <c r="L657" s="50" t="e">
        <f t="shared" si="247"/>
        <v>#DIV/0!</v>
      </c>
      <c r="M657" s="59" t="e">
        <f t="shared" si="248"/>
        <v>#DIV/0!</v>
      </c>
      <c r="N657" s="59" t="e">
        <f t="shared" si="249"/>
        <v>#DIV/0!</v>
      </c>
      <c r="O657" s="480">
        <f>SUMIF(C$2:C657,C657,D$2:D657)</f>
        <v>131</v>
      </c>
      <c r="P657" s="42">
        <f>SUMIF(C$2:C657,C657,F$2:F657)</f>
        <v>17.334027777777774</v>
      </c>
      <c r="Q657" s="46">
        <f t="shared" si="250"/>
        <v>0.13232082273112805</v>
      </c>
      <c r="R657" s="45">
        <f t="shared" si="251"/>
        <v>3</v>
      </c>
      <c r="S657" s="45">
        <f t="shared" si="252"/>
        <v>10</v>
      </c>
      <c r="T657" s="480">
        <f>SUM(D$2:D657)</f>
        <v>1165</v>
      </c>
      <c r="U657" s="47">
        <f>SUMIF(C$2:C657,C657,E$2:E657)</f>
        <v>472642.35999999981</v>
      </c>
      <c r="V657" s="47">
        <f>SUM(E$2:E657)</f>
        <v>4135631.2860000012</v>
      </c>
      <c r="W657" s="52">
        <f>SUM(F$2:F657)</f>
        <v>40857.731944444473</v>
      </c>
      <c r="X657" s="52">
        <f t="shared" si="253"/>
        <v>35.071014544587527</v>
      </c>
      <c r="Y657" s="45">
        <f t="shared" si="254"/>
        <v>1</v>
      </c>
      <c r="Z657" s="45">
        <f t="shared" si="255"/>
        <v>42</v>
      </c>
      <c r="AA657" s="47">
        <f>SUMIF('Rake Load'!C:C,Summary!B657,'Rake Load'!CA:CA)</f>
        <v>0</v>
      </c>
      <c r="AB657" s="47">
        <f>SUMIF(C$2:C657,C657,AA$2:AA657)</f>
        <v>51.222916666666656</v>
      </c>
      <c r="AC657" s="47">
        <f>SUM(AA$2:AA657)</f>
        <v>414.86111111113433</v>
      </c>
      <c r="AD657" s="52" t="e">
        <f t="shared" si="256"/>
        <v>#DIV/0!</v>
      </c>
      <c r="AE657" s="52">
        <f t="shared" si="257"/>
        <v>0.3910146310432569</v>
      </c>
      <c r="AF657" s="52">
        <f t="shared" si="258"/>
        <v>0.35610395803530842</v>
      </c>
      <c r="AG657" s="47">
        <f>SUMIF(Unloader!B:B,Summary!B657,Unloader!M:M)</f>
        <v>0</v>
      </c>
      <c r="AH657" s="47">
        <f>SUMIF(C$2:C657,C657,AG$2:AG657)</f>
        <v>565718</v>
      </c>
      <c r="AI657" s="47">
        <f>SUM(AG$2:AG657)</f>
        <v>5010888</v>
      </c>
      <c r="AJ657" s="49">
        <f>SUMIF(Unloader!B:B,Summary!B657,Unloader!W:W)</f>
        <v>0</v>
      </c>
      <c r="AK657" s="49">
        <f>SUMIF(Unloader!B:B,Summary!B657,Unloader!AD:AD)+SUMIF(Unloader!B:B,Summary!B657,Unloader!BR:BR)+SUMIF(Unloader!B:B,Summary!B657,Unloader!BN:BN)</f>
        <v>0</v>
      </c>
      <c r="AL657" s="49">
        <f>SUMIF(C$2:C657,C657,AJ$2:AJ657)</f>
        <v>22.302083333333336</v>
      </c>
      <c r="AM657" s="49">
        <f>SUMIF(C$2:C657,C657,AK$2:AK657)</f>
        <v>2.7305555555555552</v>
      </c>
      <c r="AN657" s="37">
        <f t="shared" si="259"/>
        <v>1204.3813646524497</v>
      </c>
      <c r="AO657" s="37">
        <f>SUM(AJ$2:AJ657)</f>
        <v>155.96458333333337</v>
      </c>
      <c r="AP657" s="37">
        <f>SUM(AK$2:AK657)</f>
        <v>13.888194444444437</v>
      </c>
      <c r="AQ657" s="37">
        <f t="shared" si="260"/>
        <v>1469.5404467471526</v>
      </c>
    </row>
    <row r="658" spans="1:43">
      <c r="A658" s="166">
        <f t="shared" si="262"/>
        <v>657</v>
      </c>
      <c r="B658" s="478">
        <f t="shared" si="262"/>
        <v>41290</v>
      </c>
      <c r="C658" s="42">
        <f t="shared" si="242"/>
        <v>1</v>
      </c>
      <c r="D658" s="170">
        <f>COUNTIF('Rake Load'!C:C,Summary!B658)</f>
        <v>0</v>
      </c>
      <c r="E658" s="170">
        <f>SUMIF('Rake Load'!C:C,B658,'Rake Load'!K:K)</f>
        <v>0</v>
      </c>
      <c r="F658" s="44">
        <f>SUMIF('Rake Load'!C:C,B658,'Rake Load'!AZ:AZ)</f>
        <v>0</v>
      </c>
      <c r="G658" s="44" t="e">
        <f t="shared" si="243"/>
        <v>#DIV/0!</v>
      </c>
      <c r="H658" s="45" t="e">
        <f t="shared" si="244"/>
        <v>#DIV/0!</v>
      </c>
      <c r="I658" s="45" t="e">
        <f t="shared" si="245"/>
        <v>#DIV/0!</v>
      </c>
      <c r="J658" s="44">
        <f>SUMIF('Rake Load'!C:C,B658,'Rake Load'!DK:DK)</f>
        <v>0</v>
      </c>
      <c r="K658" s="50">
        <f t="shared" si="246"/>
        <v>0</v>
      </c>
      <c r="L658" s="50" t="e">
        <f t="shared" si="247"/>
        <v>#DIV/0!</v>
      </c>
      <c r="M658" s="59" t="e">
        <f t="shared" si="248"/>
        <v>#DIV/0!</v>
      </c>
      <c r="N658" s="59" t="e">
        <f t="shared" si="249"/>
        <v>#DIV/0!</v>
      </c>
      <c r="O658" s="480">
        <f>SUMIF(C$2:C658,C658,D$2:D658)</f>
        <v>131</v>
      </c>
      <c r="P658" s="42">
        <f>SUMIF(C$2:C658,C658,F$2:F658)</f>
        <v>17.334027777777774</v>
      </c>
      <c r="Q658" s="46">
        <f t="shared" si="250"/>
        <v>0.13232082273112805</v>
      </c>
      <c r="R658" s="45">
        <f t="shared" si="251"/>
        <v>3</v>
      </c>
      <c r="S658" s="45">
        <f t="shared" si="252"/>
        <v>10</v>
      </c>
      <c r="T658" s="480">
        <f>SUM(D$2:D658)</f>
        <v>1165</v>
      </c>
      <c r="U658" s="47">
        <f>SUMIF(C$2:C658,C658,E$2:E658)</f>
        <v>472642.35999999981</v>
      </c>
      <c r="V658" s="47">
        <f>SUM(E$2:E658)</f>
        <v>4135631.2860000012</v>
      </c>
      <c r="W658" s="52">
        <f>SUM(F$2:F658)</f>
        <v>40857.731944444473</v>
      </c>
      <c r="X658" s="52">
        <f t="shared" si="253"/>
        <v>35.071014544587527</v>
      </c>
      <c r="Y658" s="45">
        <f t="shared" si="254"/>
        <v>1</v>
      </c>
      <c r="Z658" s="45">
        <f t="shared" si="255"/>
        <v>42</v>
      </c>
      <c r="AA658" s="47">
        <f>SUMIF('Rake Load'!C:C,Summary!B658,'Rake Load'!CA:CA)</f>
        <v>0</v>
      </c>
      <c r="AB658" s="47">
        <f>SUMIF(C$2:C658,C658,AA$2:AA658)</f>
        <v>51.222916666666656</v>
      </c>
      <c r="AC658" s="47">
        <f>SUM(AA$2:AA658)</f>
        <v>414.86111111113433</v>
      </c>
      <c r="AD658" s="52" t="e">
        <f t="shared" si="256"/>
        <v>#DIV/0!</v>
      </c>
      <c r="AE658" s="52">
        <f t="shared" si="257"/>
        <v>0.3910146310432569</v>
      </c>
      <c r="AF658" s="52">
        <f t="shared" si="258"/>
        <v>0.35610395803530842</v>
      </c>
      <c r="AG658" s="47">
        <f>SUMIF(Unloader!B:B,Summary!B658,Unloader!M:M)</f>
        <v>0</v>
      </c>
      <c r="AH658" s="47">
        <f>SUMIF(C$2:C658,C658,AG$2:AG658)</f>
        <v>565718</v>
      </c>
      <c r="AI658" s="47">
        <f>SUM(AG$2:AG658)</f>
        <v>5010888</v>
      </c>
      <c r="AJ658" s="49">
        <f>SUMIF(Unloader!B:B,Summary!B658,Unloader!W:W)</f>
        <v>0</v>
      </c>
      <c r="AK658" s="49">
        <f>SUMIF(Unloader!B:B,Summary!B658,Unloader!AD:AD)+SUMIF(Unloader!B:B,Summary!B658,Unloader!BR:BR)+SUMIF(Unloader!B:B,Summary!B658,Unloader!BN:BN)</f>
        <v>0</v>
      </c>
      <c r="AL658" s="49">
        <f>SUMIF(C$2:C658,C658,AJ$2:AJ658)</f>
        <v>22.302083333333336</v>
      </c>
      <c r="AM658" s="49">
        <f>SUMIF(C$2:C658,C658,AK$2:AK658)</f>
        <v>2.7305555555555552</v>
      </c>
      <c r="AN658" s="37">
        <f t="shared" si="259"/>
        <v>1204.3813646524497</v>
      </c>
      <c r="AO658" s="37">
        <f>SUM(AJ$2:AJ658)</f>
        <v>155.96458333333337</v>
      </c>
      <c r="AP658" s="37">
        <f>SUM(AK$2:AK658)</f>
        <v>13.888194444444437</v>
      </c>
      <c r="AQ658" s="37">
        <f t="shared" si="260"/>
        <v>1469.5404467471526</v>
      </c>
    </row>
    <row r="659" spans="1:43">
      <c r="A659" s="166">
        <f t="shared" si="262"/>
        <v>658</v>
      </c>
      <c r="B659" s="478">
        <f t="shared" si="262"/>
        <v>41291</v>
      </c>
      <c r="C659" s="42">
        <f t="shared" si="242"/>
        <v>1</v>
      </c>
      <c r="D659" s="170">
        <f>COUNTIF('Rake Load'!C:C,Summary!B659)</f>
        <v>0</v>
      </c>
      <c r="E659" s="170">
        <f>SUMIF('Rake Load'!C:C,B659,'Rake Load'!K:K)</f>
        <v>0</v>
      </c>
      <c r="F659" s="44">
        <f>SUMIF('Rake Load'!C:C,B659,'Rake Load'!AZ:AZ)</f>
        <v>0</v>
      </c>
      <c r="G659" s="44" t="e">
        <f t="shared" si="243"/>
        <v>#DIV/0!</v>
      </c>
      <c r="H659" s="45" t="e">
        <f t="shared" si="244"/>
        <v>#DIV/0!</v>
      </c>
      <c r="I659" s="45" t="e">
        <f t="shared" si="245"/>
        <v>#DIV/0!</v>
      </c>
      <c r="J659" s="44">
        <f>SUMIF('Rake Load'!C:C,B659,'Rake Load'!DK:DK)</f>
        <v>0</v>
      </c>
      <c r="K659" s="50">
        <f t="shared" si="246"/>
        <v>0</v>
      </c>
      <c r="L659" s="50" t="e">
        <f t="shared" si="247"/>
        <v>#DIV/0!</v>
      </c>
      <c r="M659" s="59" t="e">
        <f t="shared" si="248"/>
        <v>#DIV/0!</v>
      </c>
      <c r="N659" s="59" t="e">
        <f t="shared" si="249"/>
        <v>#DIV/0!</v>
      </c>
      <c r="O659" s="480">
        <f>SUMIF(C$2:C659,C659,D$2:D659)</f>
        <v>131</v>
      </c>
      <c r="P659" s="42">
        <f>SUMIF(C$2:C659,C659,F$2:F659)</f>
        <v>17.334027777777774</v>
      </c>
      <c r="Q659" s="46">
        <f t="shared" si="250"/>
        <v>0.13232082273112805</v>
      </c>
      <c r="R659" s="45">
        <f t="shared" si="251"/>
        <v>3</v>
      </c>
      <c r="S659" s="45">
        <f t="shared" si="252"/>
        <v>10</v>
      </c>
      <c r="T659" s="480">
        <f>SUM(D$2:D659)</f>
        <v>1165</v>
      </c>
      <c r="U659" s="47">
        <f>SUMIF(C$2:C659,C659,E$2:E659)</f>
        <v>472642.35999999981</v>
      </c>
      <c r="V659" s="47">
        <f>SUM(E$2:E659)</f>
        <v>4135631.2860000012</v>
      </c>
      <c r="W659" s="52">
        <f>SUM(F$2:F659)</f>
        <v>40857.731944444473</v>
      </c>
      <c r="X659" s="52">
        <f t="shared" si="253"/>
        <v>35.071014544587527</v>
      </c>
      <c r="Y659" s="45">
        <f t="shared" si="254"/>
        <v>1</v>
      </c>
      <c r="Z659" s="45">
        <f t="shared" si="255"/>
        <v>42</v>
      </c>
      <c r="AA659" s="47">
        <f>SUMIF('Rake Load'!C:C,Summary!B659,'Rake Load'!CA:CA)</f>
        <v>0</v>
      </c>
      <c r="AB659" s="47">
        <f>SUMIF(C$2:C659,C659,AA$2:AA659)</f>
        <v>51.222916666666656</v>
      </c>
      <c r="AC659" s="47">
        <f>SUM(AA$2:AA659)</f>
        <v>414.86111111113433</v>
      </c>
      <c r="AD659" s="52" t="e">
        <f t="shared" si="256"/>
        <v>#DIV/0!</v>
      </c>
      <c r="AE659" s="52">
        <f t="shared" si="257"/>
        <v>0.3910146310432569</v>
      </c>
      <c r="AF659" s="52">
        <f t="shared" si="258"/>
        <v>0.35610395803530842</v>
      </c>
      <c r="AG659" s="47">
        <f>SUMIF(Unloader!B:B,Summary!B659,Unloader!M:M)</f>
        <v>0</v>
      </c>
      <c r="AH659" s="47">
        <f>SUMIF(C$2:C659,C659,AG$2:AG659)</f>
        <v>565718</v>
      </c>
      <c r="AI659" s="47">
        <f>SUM(AG$2:AG659)</f>
        <v>5010888</v>
      </c>
      <c r="AJ659" s="49">
        <f>SUMIF(Unloader!B:B,Summary!B659,Unloader!W:W)</f>
        <v>0</v>
      </c>
      <c r="AK659" s="49">
        <f>SUMIF(Unloader!B:B,Summary!B659,Unloader!AD:AD)+SUMIF(Unloader!B:B,Summary!B659,Unloader!BR:BR)+SUMIF(Unloader!B:B,Summary!B659,Unloader!BN:BN)</f>
        <v>0</v>
      </c>
      <c r="AL659" s="49">
        <f>SUMIF(C$2:C659,C659,AJ$2:AJ659)</f>
        <v>22.302083333333336</v>
      </c>
      <c r="AM659" s="49">
        <f>SUMIF(C$2:C659,C659,AK$2:AK659)</f>
        <v>2.7305555555555552</v>
      </c>
      <c r="AN659" s="37">
        <f t="shared" si="259"/>
        <v>1204.3813646524497</v>
      </c>
      <c r="AO659" s="37">
        <f>SUM(AJ$2:AJ659)</f>
        <v>155.96458333333337</v>
      </c>
      <c r="AP659" s="37">
        <f>SUM(AK$2:AK659)</f>
        <v>13.888194444444437</v>
      </c>
      <c r="AQ659" s="37">
        <f t="shared" si="260"/>
        <v>1469.5404467471526</v>
      </c>
    </row>
    <row r="660" spans="1:43">
      <c r="A660" s="166">
        <f t="shared" si="262"/>
        <v>659</v>
      </c>
      <c r="B660" s="478">
        <f t="shared" si="262"/>
        <v>41292</v>
      </c>
      <c r="C660" s="42">
        <f t="shared" si="242"/>
        <v>1</v>
      </c>
      <c r="D660" s="170">
        <f>COUNTIF('Rake Load'!C:C,Summary!B660)</f>
        <v>0</v>
      </c>
      <c r="E660" s="170">
        <f>SUMIF('Rake Load'!C:C,B660,'Rake Load'!K:K)</f>
        <v>0</v>
      </c>
      <c r="F660" s="44">
        <f>SUMIF('Rake Load'!C:C,B660,'Rake Load'!AZ:AZ)</f>
        <v>0</v>
      </c>
      <c r="G660" s="44" t="e">
        <f t="shared" si="243"/>
        <v>#DIV/0!</v>
      </c>
      <c r="H660" s="45" t="e">
        <f t="shared" si="244"/>
        <v>#DIV/0!</v>
      </c>
      <c r="I660" s="45" t="e">
        <f t="shared" si="245"/>
        <v>#DIV/0!</v>
      </c>
      <c r="J660" s="44">
        <f>SUMIF('Rake Load'!C:C,B660,'Rake Load'!DK:DK)</f>
        <v>0</v>
      </c>
      <c r="K660" s="50">
        <f t="shared" si="246"/>
        <v>0</v>
      </c>
      <c r="L660" s="50" t="e">
        <f t="shared" si="247"/>
        <v>#DIV/0!</v>
      </c>
      <c r="M660" s="59" t="e">
        <f t="shared" si="248"/>
        <v>#DIV/0!</v>
      </c>
      <c r="N660" s="59" t="e">
        <f t="shared" si="249"/>
        <v>#DIV/0!</v>
      </c>
      <c r="O660" s="480">
        <f>SUMIF(C$2:C660,C660,D$2:D660)</f>
        <v>131</v>
      </c>
      <c r="P660" s="42">
        <f>SUMIF(C$2:C660,C660,F$2:F660)</f>
        <v>17.334027777777774</v>
      </c>
      <c r="Q660" s="46">
        <f t="shared" si="250"/>
        <v>0.13232082273112805</v>
      </c>
      <c r="R660" s="45">
        <f t="shared" si="251"/>
        <v>3</v>
      </c>
      <c r="S660" s="45">
        <f t="shared" si="252"/>
        <v>10</v>
      </c>
      <c r="T660" s="480">
        <f>SUM(D$2:D660)</f>
        <v>1165</v>
      </c>
      <c r="U660" s="47">
        <f>SUMIF(C$2:C660,C660,E$2:E660)</f>
        <v>472642.35999999981</v>
      </c>
      <c r="V660" s="47">
        <f>SUM(E$2:E660)</f>
        <v>4135631.2860000012</v>
      </c>
      <c r="W660" s="52">
        <f>SUM(F$2:F660)</f>
        <v>40857.731944444473</v>
      </c>
      <c r="X660" s="52">
        <f t="shared" si="253"/>
        <v>35.071014544587527</v>
      </c>
      <c r="Y660" s="45">
        <f t="shared" si="254"/>
        <v>1</v>
      </c>
      <c r="Z660" s="45">
        <f t="shared" si="255"/>
        <v>42</v>
      </c>
      <c r="AA660" s="47">
        <f>SUMIF('Rake Load'!C:C,Summary!B660,'Rake Load'!CA:CA)</f>
        <v>0</v>
      </c>
      <c r="AB660" s="47">
        <f>SUMIF(C$2:C660,C660,AA$2:AA660)</f>
        <v>51.222916666666656</v>
      </c>
      <c r="AC660" s="47">
        <f>SUM(AA$2:AA660)</f>
        <v>414.86111111113433</v>
      </c>
      <c r="AD660" s="52" t="e">
        <f t="shared" si="256"/>
        <v>#DIV/0!</v>
      </c>
      <c r="AE660" s="52">
        <f t="shared" si="257"/>
        <v>0.3910146310432569</v>
      </c>
      <c r="AF660" s="52">
        <f t="shared" si="258"/>
        <v>0.35610395803530842</v>
      </c>
      <c r="AG660" s="47">
        <f>SUMIF(Unloader!B:B,Summary!B660,Unloader!M:M)</f>
        <v>0</v>
      </c>
      <c r="AH660" s="47">
        <f>SUMIF(C$2:C660,C660,AG$2:AG660)</f>
        <v>565718</v>
      </c>
      <c r="AI660" s="47">
        <f>SUM(AG$2:AG660)</f>
        <v>5010888</v>
      </c>
      <c r="AJ660" s="49">
        <f>SUMIF(Unloader!B:B,Summary!B660,Unloader!W:W)</f>
        <v>0</v>
      </c>
      <c r="AK660" s="49">
        <f>SUMIF(Unloader!B:B,Summary!B660,Unloader!AD:AD)+SUMIF(Unloader!B:B,Summary!B660,Unloader!BR:BR)+SUMIF(Unloader!B:B,Summary!B660,Unloader!BN:BN)</f>
        <v>0</v>
      </c>
      <c r="AL660" s="49">
        <f>SUMIF(C$2:C660,C660,AJ$2:AJ660)</f>
        <v>22.302083333333336</v>
      </c>
      <c r="AM660" s="49">
        <f>SUMIF(C$2:C660,C660,AK$2:AK660)</f>
        <v>2.7305555555555552</v>
      </c>
      <c r="AN660" s="37">
        <f t="shared" si="259"/>
        <v>1204.3813646524497</v>
      </c>
      <c r="AO660" s="37">
        <f>SUM(AJ$2:AJ660)</f>
        <v>155.96458333333337</v>
      </c>
      <c r="AP660" s="37">
        <f>SUM(AK$2:AK660)</f>
        <v>13.888194444444437</v>
      </c>
      <c r="AQ660" s="37">
        <f t="shared" si="260"/>
        <v>1469.5404467471526</v>
      </c>
    </row>
    <row r="661" spans="1:43">
      <c r="A661" s="166">
        <f t="shared" si="262"/>
        <v>660</v>
      </c>
      <c r="B661" s="478">
        <f t="shared" si="262"/>
        <v>41293</v>
      </c>
      <c r="C661" s="42">
        <f t="shared" si="242"/>
        <v>1</v>
      </c>
      <c r="D661" s="170">
        <f>COUNTIF('Rake Load'!C:C,Summary!B661)</f>
        <v>0</v>
      </c>
      <c r="E661" s="170">
        <f>SUMIF('Rake Load'!C:C,B661,'Rake Load'!K:K)</f>
        <v>0</v>
      </c>
      <c r="F661" s="44">
        <f>SUMIF('Rake Load'!C:C,B661,'Rake Load'!AZ:AZ)</f>
        <v>0</v>
      </c>
      <c r="G661" s="44" t="e">
        <f t="shared" si="243"/>
        <v>#DIV/0!</v>
      </c>
      <c r="H661" s="45" t="e">
        <f t="shared" si="244"/>
        <v>#DIV/0!</v>
      </c>
      <c r="I661" s="45" t="e">
        <f t="shared" si="245"/>
        <v>#DIV/0!</v>
      </c>
      <c r="J661" s="44">
        <f>SUMIF('Rake Load'!C:C,B661,'Rake Load'!DK:DK)</f>
        <v>0</v>
      </c>
      <c r="K661" s="50">
        <f t="shared" si="246"/>
        <v>0</v>
      </c>
      <c r="L661" s="50" t="e">
        <f t="shared" si="247"/>
        <v>#DIV/0!</v>
      </c>
      <c r="M661" s="59" t="e">
        <f t="shared" si="248"/>
        <v>#DIV/0!</v>
      </c>
      <c r="N661" s="59" t="e">
        <f t="shared" si="249"/>
        <v>#DIV/0!</v>
      </c>
      <c r="O661" s="480">
        <f>SUMIF(C$2:C661,C661,D$2:D661)</f>
        <v>131</v>
      </c>
      <c r="P661" s="42">
        <f>SUMIF(C$2:C661,C661,F$2:F661)</f>
        <v>17.334027777777774</v>
      </c>
      <c r="Q661" s="46">
        <f t="shared" si="250"/>
        <v>0.13232082273112805</v>
      </c>
      <c r="R661" s="45">
        <f t="shared" si="251"/>
        <v>3</v>
      </c>
      <c r="S661" s="45">
        <f t="shared" si="252"/>
        <v>10</v>
      </c>
      <c r="T661" s="480">
        <f>SUM(D$2:D661)</f>
        <v>1165</v>
      </c>
      <c r="U661" s="47">
        <f>SUMIF(C$2:C661,C661,E$2:E661)</f>
        <v>472642.35999999981</v>
      </c>
      <c r="V661" s="47">
        <f>SUM(E$2:E661)</f>
        <v>4135631.2860000012</v>
      </c>
      <c r="W661" s="52">
        <f>SUM(F$2:F661)</f>
        <v>40857.731944444473</v>
      </c>
      <c r="X661" s="52">
        <f t="shared" si="253"/>
        <v>35.071014544587527</v>
      </c>
      <c r="Y661" s="45">
        <f t="shared" si="254"/>
        <v>1</v>
      </c>
      <c r="Z661" s="45">
        <f t="shared" si="255"/>
        <v>42</v>
      </c>
      <c r="AA661" s="47">
        <f>SUMIF('Rake Load'!C:C,Summary!B661,'Rake Load'!CA:CA)</f>
        <v>0</v>
      </c>
      <c r="AB661" s="47">
        <f>SUMIF(C$2:C661,C661,AA$2:AA661)</f>
        <v>51.222916666666656</v>
      </c>
      <c r="AC661" s="47">
        <f>SUM(AA$2:AA661)</f>
        <v>414.86111111113433</v>
      </c>
      <c r="AD661" s="52" t="e">
        <f t="shared" si="256"/>
        <v>#DIV/0!</v>
      </c>
      <c r="AE661" s="52">
        <f t="shared" si="257"/>
        <v>0.3910146310432569</v>
      </c>
      <c r="AF661" s="52">
        <f t="shared" si="258"/>
        <v>0.35610395803530842</v>
      </c>
      <c r="AG661" s="47">
        <f>SUMIF(Unloader!B:B,Summary!B661,Unloader!M:M)</f>
        <v>0</v>
      </c>
      <c r="AH661" s="47">
        <f>SUMIF(C$2:C661,C661,AG$2:AG661)</f>
        <v>565718</v>
      </c>
      <c r="AI661" s="47">
        <f>SUM(AG$2:AG661)</f>
        <v>5010888</v>
      </c>
      <c r="AJ661" s="49">
        <f>SUMIF(Unloader!B:B,Summary!B661,Unloader!W:W)</f>
        <v>0</v>
      </c>
      <c r="AK661" s="49">
        <f>SUMIF(Unloader!B:B,Summary!B661,Unloader!AD:AD)+SUMIF(Unloader!B:B,Summary!B661,Unloader!BR:BR)+SUMIF(Unloader!B:B,Summary!B661,Unloader!BN:BN)</f>
        <v>0</v>
      </c>
      <c r="AL661" s="49">
        <f>SUMIF(C$2:C661,C661,AJ$2:AJ661)</f>
        <v>22.302083333333336</v>
      </c>
      <c r="AM661" s="49">
        <f>SUMIF(C$2:C661,C661,AK$2:AK661)</f>
        <v>2.7305555555555552</v>
      </c>
      <c r="AN661" s="37">
        <f t="shared" si="259"/>
        <v>1204.3813646524497</v>
      </c>
      <c r="AO661" s="37">
        <f>SUM(AJ$2:AJ661)</f>
        <v>155.96458333333337</v>
      </c>
      <c r="AP661" s="37">
        <f>SUM(AK$2:AK661)</f>
        <v>13.888194444444437</v>
      </c>
      <c r="AQ661" s="37">
        <f t="shared" si="260"/>
        <v>1469.5404467471526</v>
      </c>
    </row>
    <row r="662" spans="1:43">
      <c r="A662" s="166">
        <f t="shared" si="262"/>
        <v>661</v>
      </c>
      <c r="B662" s="478">
        <f t="shared" si="262"/>
        <v>41294</v>
      </c>
      <c r="C662" s="42">
        <f t="shared" si="242"/>
        <v>1</v>
      </c>
      <c r="D662" s="170">
        <f>COUNTIF('Rake Load'!C:C,Summary!B662)</f>
        <v>0</v>
      </c>
      <c r="E662" s="170">
        <f>SUMIF('Rake Load'!C:C,B662,'Rake Load'!K:K)</f>
        <v>0</v>
      </c>
      <c r="F662" s="44">
        <f>SUMIF('Rake Load'!C:C,B662,'Rake Load'!AZ:AZ)</f>
        <v>0</v>
      </c>
      <c r="G662" s="44" t="e">
        <f t="shared" si="243"/>
        <v>#DIV/0!</v>
      </c>
      <c r="H662" s="45" t="e">
        <f t="shared" si="244"/>
        <v>#DIV/0!</v>
      </c>
      <c r="I662" s="45" t="e">
        <f t="shared" si="245"/>
        <v>#DIV/0!</v>
      </c>
      <c r="J662" s="44">
        <f>SUMIF('Rake Load'!C:C,B662,'Rake Load'!DK:DK)</f>
        <v>0</v>
      </c>
      <c r="K662" s="50">
        <f t="shared" si="246"/>
        <v>0</v>
      </c>
      <c r="L662" s="50" t="e">
        <f t="shared" si="247"/>
        <v>#DIV/0!</v>
      </c>
      <c r="M662" s="59" t="e">
        <f t="shared" si="248"/>
        <v>#DIV/0!</v>
      </c>
      <c r="N662" s="59" t="e">
        <f t="shared" si="249"/>
        <v>#DIV/0!</v>
      </c>
      <c r="O662" s="480">
        <f>SUMIF(C$2:C662,C662,D$2:D662)</f>
        <v>131</v>
      </c>
      <c r="P662" s="42">
        <f>SUMIF(C$2:C662,C662,F$2:F662)</f>
        <v>17.334027777777774</v>
      </c>
      <c r="Q662" s="46">
        <f t="shared" si="250"/>
        <v>0.13232082273112805</v>
      </c>
      <c r="R662" s="45">
        <f t="shared" si="251"/>
        <v>3</v>
      </c>
      <c r="S662" s="45">
        <f t="shared" si="252"/>
        <v>10</v>
      </c>
      <c r="T662" s="480">
        <f>SUM(D$2:D662)</f>
        <v>1165</v>
      </c>
      <c r="U662" s="47">
        <f>SUMIF(C$2:C662,C662,E$2:E662)</f>
        <v>472642.35999999981</v>
      </c>
      <c r="V662" s="47">
        <f>SUM(E$2:E662)</f>
        <v>4135631.2860000012</v>
      </c>
      <c r="W662" s="52">
        <f>SUM(F$2:F662)</f>
        <v>40857.731944444473</v>
      </c>
      <c r="X662" s="52">
        <f t="shared" si="253"/>
        <v>35.071014544587527</v>
      </c>
      <c r="Y662" s="45">
        <f t="shared" si="254"/>
        <v>1</v>
      </c>
      <c r="Z662" s="45">
        <f t="shared" si="255"/>
        <v>42</v>
      </c>
      <c r="AA662" s="47">
        <f>SUMIF('Rake Load'!C:C,Summary!B662,'Rake Load'!CA:CA)</f>
        <v>0</v>
      </c>
      <c r="AB662" s="47">
        <f>SUMIF(C$2:C662,C662,AA$2:AA662)</f>
        <v>51.222916666666656</v>
      </c>
      <c r="AC662" s="47">
        <f>SUM(AA$2:AA662)</f>
        <v>414.86111111113433</v>
      </c>
      <c r="AD662" s="52" t="e">
        <f t="shared" si="256"/>
        <v>#DIV/0!</v>
      </c>
      <c r="AE662" s="52">
        <f t="shared" si="257"/>
        <v>0.3910146310432569</v>
      </c>
      <c r="AF662" s="52">
        <f t="shared" si="258"/>
        <v>0.35610395803530842</v>
      </c>
      <c r="AG662" s="47">
        <f>SUMIF(Unloader!B:B,Summary!B662,Unloader!M:M)</f>
        <v>0</v>
      </c>
      <c r="AH662" s="47">
        <f>SUMIF(C$2:C662,C662,AG$2:AG662)</f>
        <v>565718</v>
      </c>
      <c r="AI662" s="47">
        <f>SUM(AG$2:AG662)</f>
        <v>5010888</v>
      </c>
      <c r="AJ662" s="49">
        <f>SUMIF(Unloader!B:B,Summary!B662,Unloader!W:W)</f>
        <v>0</v>
      </c>
      <c r="AK662" s="49">
        <f>SUMIF(Unloader!B:B,Summary!B662,Unloader!AD:AD)+SUMIF(Unloader!B:B,Summary!B662,Unloader!BR:BR)+SUMIF(Unloader!B:B,Summary!B662,Unloader!BN:BN)</f>
        <v>0</v>
      </c>
      <c r="AL662" s="49">
        <f>SUMIF(C$2:C662,C662,AJ$2:AJ662)</f>
        <v>22.302083333333336</v>
      </c>
      <c r="AM662" s="49">
        <f>SUMIF(C$2:C662,C662,AK$2:AK662)</f>
        <v>2.7305555555555552</v>
      </c>
      <c r="AN662" s="37">
        <f t="shared" si="259"/>
        <v>1204.3813646524497</v>
      </c>
      <c r="AO662" s="37">
        <f>SUM(AJ$2:AJ662)</f>
        <v>155.96458333333337</v>
      </c>
      <c r="AP662" s="37">
        <f>SUM(AK$2:AK662)</f>
        <v>13.888194444444437</v>
      </c>
      <c r="AQ662" s="37">
        <f t="shared" si="260"/>
        <v>1469.5404467471526</v>
      </c>
    </row>
    <row r="663" spans="1:43">
      <c r="A663" s="166">
        <f t="shared" si="262"/>
        <v>662</v>
      </c>
      <c r="B663" s="478">
        <f t="shared" si="262"/>
        <v>41295</v>
      </c>
      <c r="C663" s="42">
        <f t="shared" si="242"/>
        <v>1</v>
      </c>
      <c r="D663" s="170">
        <f>COUNTIF('Rake Load'!C:C,Summary!B663)</f>
        <v>0</v>
      </c>
      <c r="E663" s="170">
        <f>SUMIF('Rake Load'!C:C,B663,'Rake Load'!K:K)</f>
        <v>0</v>
      </c>
      <c r="F663" s="44">
        <f>SUMIF('Rake Load'!C:C,B663,'Rake Load'!AZ:AZ)</f>
        <v>0</v>
      </c>
      <c r="G663" s="44" t="e">
        <f t="shared" si="243"/>
        <v>#DIV/0!</v>
      </c>
      <c r="H663" s="45" t="e">
        <f t="shared" si="244"/>
        <v>#DIV/0!</v>
      </c>
      <c r="I663" s="45" t="e">
        <f t="shared" si="245"/>
        <v>#DIV/0!</v>
      </c>
      <c r="J663" s="44">
        <f>SUMIF('Rake Load'!C:C,B663,'Rake Load'!DK:DK)</f>
        <v>0</v>
      </c>
      <c r="K663" s="50">
        <f t="shared" si="246"/>
        <v>0</v>
      </c>
      <c r="L663" s="50" t="e">
        <f t="shared" si="247"/>
        <v>#DIV/0!</v>
      </c>
      <c r="M663" s="59" t="e">
        <f t="shared" si="248"/>
        <v>#DIV/0!</v>
      </c>
      <c r="N663" s="59" t="e">
        <f t="shared" si="249"/>
        <v>#DIV/0!</v>
      </c>
      <c r="O663" s="480">
        <f>SUMIF(C$2:C663,C663,D$2:D663)</f>
        <v>131</v>
      </c>
      <c r="P663" s="42">
        <f>SUMIF(C$2:C663,C663,F$2:F663)</f>
        <v>17.334027777777774</v>
      </c>
      <c r="Q663" s="46">
        <f t="shared" si="250"/>
        <v>0.13232082273112805</v>
      </c>
      <c r="R663" s="45">
        <f t="shared" si="251"/>
        <v>3</v>
      </c>
      <c r="S663" s="45">
        <f t="shared" si="252"/>
        <v>10</v>
      </c>
      <c r="T663" s="480">
        <f>SUM(D$2:D663)</f>
        <v>1165</v>
      </c>
      <c r="U663" s="47">
        <f>SUMIF(C$2:C663,C663,E$2:E663)</f>
        <v>472642.35999999981</v>
      </c>
      <c r="V663" s="47">
        <f>SUM(E$2:E663)</f>
        <v>4135631.2860000012</v>
      </c>
      <c r="W663" s="52">
        <f>SUM(F$2:F663)</f>
        <v>40857.731944444473</v>
      </c>
      <c r="X663" s="52">
        <f t="shared" si="253"/>
        <v>35.071014544587527</v>
      </c>
      <c r="Y663" s="45">
        <f t="shared" si="254"/>
        <v>1</v>
      </c>
      <c r="Z663" s="45">
        <f t="shared" si="255"/>
        <v>42</v>
      </c>
      <c r="AA663" s="47">
        <f>SUMIF('Rake Load'!C:C,Summary!B663,'Rake Load'!CA:CA)</f>
        <v>0</v>
      </c>
      <c r="AB663" s="47">
        <f>SUMIF(C$2:C663,C663,AA$2:AA663)</f>
        <v>51.222916666666656</v>
      </c>
      <c r="AC663" s="47">
        <f>SUM(AA$2:AA663)</f>
        <v>414.86111111113433</v>
      </c>
      <c r="AD663" s="52" t="e">
        <f t="shared" si="256"/>
        <v>#DIV/0!</v>
      </c>
      <c r="AE663" s="52">
        <f t="shared" si="257"/>
        <v>0.3910146310432569</v>
      </c>
      <c r="AF663" s="52">
        <f t="shared" si="258"/>
        <v>0.35610395803530842</v>
      </c>
      <c r="AG663" s="47">
        <f>SUMIF(Unloader!B:B,Summary!B663,Unloader!M:M)</f>
        <v>0</v>
      </c>
      <c r="AH663" s="47">
        <f>SUMIF(C$2:C663,C663,AG$2:AG663)</f>
        <v>565718</v>
      </c>
      <c r="AI663" s="47">
        <f>SUM(AG$2:AG663)</f>
        <v>5010888</v>
      </c>
      <c r="AJ663" s="49">
        <f>SUMIF(Unloader!B:B,Summary!B663,Unloader!W:W)</f>
        <v>0</v>
      </c>
      <c r="AK663" s="49">
        <f>SUMIF(Unloader!B:B,Summary!B663,Unloader!AD:AD)+SUMIF(Unloader!B:B,Summary!B663,Unloader!BR:BR)+SUMIF(Unloader!B:B,Summary!B663,Unloader!BN:BN)</f>
        <v>0</v>
      </c>
      <c r="AL663" s="49">
        <f>SUMIF(C$2:C663,C663,AJ$2:AJ663)</f>
        <v>22.302083333333336</v>
      </c>
      <c r="AM663" s="49">
        <f>SUMIF(C$2:C663,C663,AK$2:AK663)</f>
        <v>2.7305555555555552</v>
      </c>
      <c r="AN663" s="37">
        <f t="shared" si="259"/>
        <v>1204.3813646524497</v>
      </c>
      <c r="AO663" s="37">
        <f>SUM(AJ$2:AJ663)</f>
        <v>155.96458333333337</v>
      </c>
      <c r="AP663" s="37">
        <f>SUM(AK$2:AK663)</f>
        <v>13.888194444444437</v>
      </c>
      <c r="AQ663" s="37">
        <f t="shared" si="260"/>
        <v>1469.5404467471526</v>
      </c>
    </row>
    <row r="664" spans="1:43">
      <c r="A664" s="166">
        <f t="shared" ref="A664:B679" si="263">A663+1</f>
        <v>663</v>
      </c>
      <c r="B664" s="478">
        <f t="shared" si="263"/>
        <v>41296</v>
      </c>
      <c r="C664" s="42">
        <f t="shared" si="242"/>
        <v>1</v>
      </c>
      <c r="D664" s="170">
        <f>COUNTIF('Rake Load'!C:C,Summary!B664)</f>
        <v>0</v>
      </c>
      <c r="E664" s="170">
        <f>SUMIF('Rake Load'!C:C,B664,'Rake Load'!K:K)</f>
        <v>0</v>
      </c>
      <c r="F664" s="44">
        <f>SUMIF('Rake Load'!C:C,B664,'Rake Load'!AZ:AZ)</f>
        <v>0</v>
      </c>
      <c r="G664" s="44" t="e">
        <f t="shared" si="243"/>
        <v>#DIV/0!</v>
      </c>
      <c r="H664" s="45" t="e">
        <f t="shared" si="244"/>
        <v>#DIV/0!</v>
      </c>
      <c r="I664" s="45" t="e">
        <f t="shared" si="245"/>
        <v>#DIV/0!</v>
      </c>
      <c r="J664" s="44">
        <f>SUMIF('Rake Load'!C:C,B664,'Rake Load'!DK:DK)</f>
        <v>0</v>
      </c>
      <c r="K664" s="50">
        <f t="shared" si="246"/>
        <v>0</v>
      </c>
      <c r="L664" s="50" t="e">
        <f t="shared" si="247"/>
        <v>#DIV/0!</v>
      </c>
      <c r="M664" s="59" t="e">
        <f t="shared" si="248"/>
        <v>#DIV/0!</v>
      </c>
      <c r="N664" s="59" t="e">
        <f t="shared" si="249"/>
        <v>#DIV/0!</v>
      </c>
      <c r="O664" s="480">
        <f>SUMIF(C$2:C664,C664,D$2:D664)</f>
        <v>131</v>
      </c>
      <c r="P664" s="42">
        <f>SUMIF(C$2:C664,C664,F$2:F664)</f>
        <v>17.334027777777774</v>
      </c>
      <c r="Q664" s="46">
        <f t="shared" si="250"/>
        <v>0.13232082273112805</v>
      </c>
      <c r="R664" s="45">
        <f t="shared" si="251"/>
        <v>3</v>
      </c>
      <c r="S664" s="45">
        <f t="shared" si="252"/>
        <v>10</v>
      </c>
      <c r="T664" s="480">
        <f>SUM(D$2:D664)</f>
        <v>1165</v>
      </c>
      <c r="U664" s="47">
        <f>SUMIF(C$2:C664,C664,E$2:E664)</f>
        <v>472642.35999999981</v>
      </c>
      <c r="V664" s="47">
        <f>SUM(E$2:E664)</f>
        <v>4135631.2860000012</v>
      </c>
      <c r="W664" s="52">
        <f>SUM(F$2:F664)</f>
        <v>40857.731944444473</v>
      </c>
      <c r="X664" s="52">
        <f t="shared" si="253"/>
        <v>35.071014544587527</v>
      </c>
      <c r="Y664" s="45">
        <f t="shared" si="254"/>
        <v>1</v>
      </c>
      <c r="Z664" s="45">
        <f t="shared" si="255"/>
        <v>42</v>
      </c>
      <c r="AA664" s="47">
        <f>SUMIF('Rake Load'!C:C,Summary!B664,'Rake Load'!CA:CA)</f>
        <v>0</v>
      </c>
      <c r="AB664" s="47">
        <f>SUMIF(C$2:C664,C664,AA$2:AA664)</f>
        <v>51.222916666666656</v>
      </c>
      <c r="AC664" s="47">
        <f>SUM(AA$2:AA664)</f>
        <v>414.86111111113433</v>
      </c>
      <c r="AD664" s="52" t="e">
        <f t="shared" si="256"/>
        <v>#DIV/0!</v>
      </c>
      <c r="AE664" s="52">
        <f t="shared" si="257"/>
        <v>0.3910146310432569</v>
      </c>
      <c r="AF664" s="52">
        <f t="shared" si="258"/>
        <v>0.35610395803530842</v>
      </c>
      <c r="AG664" s="47">
        <f>SUMIF(Unloader!B:B,Summary!B664,Unloader!M:M)</f>
        <v>0</v>
      </c>
      <c r="AH664" s="47">
        <f>SUMIF(C$2:C664,C664,AG$2:AG664)</f>
        <v>565718</v>
      </c>
      <c r="AI664" s="47">
        <f>SUM(AG$2:AG664)</f>
        <v>5010888</v>
      </c>
      <c r="AJ664" s="49">
        <f>SUMIF(Unloader!B:B,Summary!B664,Unloader!W:W)</f>
        <v>0</v>
      </c>
      <c r="AK664" s="49">
        <f>SUMIF(Unloader!B:B,Summary!B664,Unloader!AD:AD)+SUMIF(Unloader!B:B,Summary!B664,Unloader!BR:BR)+SUMIF(Unloader!B:B,Summary!B664,Unloader!BN:BN)</f>
        <v>0</v>
      </c>
      <c r="AL664" s="49">
        <f>SUMIF(C$2:C664,C664,AJ$2:AJ664)</f>
        <v>22.302083333333336</v>
      </c>
      <c r="AM664" s="49">
        <f>SUMIF(C$2:C664,C664,AK$2:AK664)</f>
        <v>2.7305555555555552</v>
      </c>
      <c r="AN664" s="37">
        <f t="shared" si="259"/>
        <v>1204.3813646524497</v>
      </c>
      <c r="AO664" s="37">
        <f>SUM(AJ$2:AJ664)</f>
        <v>155.96458333333337</v>
      </c>
      <c r="AP664" s="37">
        <f>SUM(AK$2:AK664)</f>
        <v>13.888194444444437</v>
      </c>
      <c r="AQ664" s="37">
        <f t="shared" si="260"/>
        <v>1469.5404467471526</v>
      </c>
    </row>
    <row r="665" spans="1:43">
      <c r="A665" s="166">
        <f t="shared" si="263"/>
        <v>664</v>
      </c>
      <c r="B665" s="478">
        <f t="shared" si="263"/>
        <v>41297</v>
      </c>
      <c r="C665" s="42">
        <f t="shared" si="242"/>
        <v>1</v>
      </c>
      <c r="D665" s="170">
        <f>COUNTIF('Rake Load'!C:C,Summary!B665)</f>
        <v>0</v>
      </c>
      <c r="E665" s="170">
        <f>SUMIF('Rake Load'!C:C,B665,'Rake Load'!K:K)</f>
        <v>0</v>
      </c>
      <c r="F665" s="44">
        <f>SUMIF('Rake Load'!C:C,B665,'Rake Load'!AZ:AZ)</f>
        <v>0</v>
      </c>
      <c r="G665" s="44" t="e">
        <f t="shared" si="243"/>
        <v>#DIV/0!</v>
      </c>
      <c r="H665" s="45" t="e">
        <f t="shared" si="244"/>
        <v>#DIV/0!</v>
      </c>
      <c r="I665" s="45" t="e">
        <f t="shared" si="245"/>
        <v>#DIV/0!</v>
      </c>
      <c r="J665" s="44">
        <f>SUMIF('Rake Load'!C:C,B665,'Rake Load'!DK:DK)</f>
        <v>0</v>
      </c>
      <c r="K665" s="50">
        <f t="shared" si="246"/>
        <v>0</v>
      </c>
      <c r="L665" s="50" t="e">
        <f t="shared" si="247"/>
        <v>#DIV/0!</v>
      </c>
      <c r="M665" s="59" t="e">
        <f t="shared" si="248"/>
        <v>#DIV/0!</v>
      </c>
      <c r="N665" s="59" t="e">
        <f t="shared" si="249"/>
        <v>#DIV/0!</v>
      </c>
      <c r="O665" s="480">
        <f>SUMIF(C$2:C665,C665,D$2:D665)</f>
        <v>131</v>
      </c>
      <c r="P665" s="42">
        <f>SUMIF(C$2:C665,C665,F$2:F665)</f>
        <v>17.334027777777774</v>
      </c>
      <c r="Q665" s="46">
        <f t="shared" si="250"/>
        <v>0.13232082273112805</v>
      </c>
      <c r="R665" s="45">
        <f t="shared" si="251"/>
        <v>3</v>
      </c>
      <c r="S665" s="45">
        <f t="shared" si="252"/>
        <v>10</v>
      </c>
      <c r="T665" s="480">
        <f>SUM(D$2:D665)</f>
        <v>1165</v>
      </c>
      <c r="U665" s="47">
        <f>SUMIF(C$2:C665,C665,E$2:E665)</f>
        <v>472642.35999999981</v>
      </c>
      <c r="V665" s="47">
        <f>SUM(E$2:E665)</f>
        <v>4135631.2860000012</v>
      </c>
      <c r="W665" s="52">
        <f>SUM(F$2:F665)</f>
        <v>40857.731944444473</v>
      </c>
      <c r="X665" s="52">
        <f t="shared" si="253"/>
        <v>35.071014544587527</v>
      </c>
      <c r="Y665" s="45">
        <f t="shared" si="254"/>
        <v>1</v>
      </c>
      <c r="Z665" s="45">
        <f t="shared" si="255"/>
        <v>42</v>
      </c>
      <c r="AA665" s="47">
        <f>SUMIF('Rake Load'!C:C,Summary!B665,'Rake Load'!CA:CA)</f>
        <v>0</v>
      </c>
      <c r="AB665" s="47">
        <f>SUMIF(C$2:C665,C665,AA$2:AA665)</f>
        <v>51.222916666666656</v>
      </c>
      <c r="AC665" s="47">
        <f>SUM(AA$2:AA665)</f>
        <v>414.86111111113433</v>
      </c>
      <c r="AD665" s="52" t="e">
        <f t="shared" si="256"/>
        <v>#DIV/0!</v>
      </c>
      <c r="AE665" s="52">
        <f t="shared" si="257"/>
        <v>0.3910146310432569</v>
      </c>
      <c r="AF665" s="52">
        <f t="shared" si="258"/>
        <v>0.35610395803530842</v>
      </c>
      <c r="AG665" s="47">
        <f>SUMIF(Unloader!B:B,Summary!B665,Unloader!M:M)</f>
        <v>0</v>
      </c>
      <c r="AH665" s="47">
        <f>SUMIF(C$2:C665,C665,AG$2:AG665)</f>
        <v>565718</v>
      </c>
      <c r="AI665" s="47">
        <f>SUM(AG$2:AG665)</f>
        <v>5010888</v>
      </c>
      <c r="AJ665" s="49">
        <f>SUMIF(Unloader!B:B,Summary!B665,Unloader!W:W)</f>
        <v>0</v>
      </c>
      <c r="AK665" s="49">
        <f>SUMIF(Unloader!B:B,Summary!B665,Unloader!AD:AD)+SUMIF(Unloader!B:B,Summary!B665,Unloader!BR:BR)+SUMIF(Unloader!B:B,Summary!B665,Unloader!BN:BN)</f>
        <v>0</v>
      </c>
      <c r="AL665" s="49">
        <f>SUMIF(C$2:C665,C665,AJ$2:AJ665)</f>
        <v>22.302083333333336</v>
      </c>
      <c r="AM665" s="49">
        <f>SUMIF(C$2:C665,C665,AK$2:AK665)</f>
        <v>2.7305555555555552</v>
      </c>
      <c r="AN665" s="37">
        <f t="shared" si="259"/>
        <v>1204.3813646524497</v>
      </c>
      <c r="AO665" s="37">
        <f>SUM(AJ$2:AJ665)</f>
        <v>155.96458333333337</v>
      </c>
      <c r="AP665" s="37">
        <f>SUM(AK$2:AK665)</f>
        <v>13.888194444444437</v>
      </c>
      <c r="AQ665" s="37">
        <f t="shared" si="260"/>
        <v>1469.5404467471526</v>
      </c>
    </row>
    <row r="666" spans="1:43">
      <c r="A666" s="166">
        <f t="shared" si="263"/>
        <v>665</v>
      </c>
      <c r="B666" s="478">
        <f t="shared" si="263"/>
        <v>41298</v>
      </c>
      <c r="C666" s="42">
        <f t="shared" si="242"/>
        <v>1</v>
      </c>
      <c r="D666" s="170">
        <f>COUNTIF('Rake Load'!C:C,Summary!B666)</f>
        <v>0</v>
      </c>
      <c r="E666" s="170">
        <f>SUMIF('Rake Load'!C:C,B666,'Rake Load'!K:K)</f>
        <v>0</v>
      </c>
      <c r="F666" s="44">
        <f>SUMIF('Rake Load'!C:C,B666,'Rake Load'!AZ:AZ)</f>
        <v>0</v>
      </c>
      <c r="G666" s="44" t="e">
        <f t="shared" si="243"/>
        <v>#DIV/0!</v>
      </c>
      <c r="H666" s="45" t="e">
        <f t="shared" si="244"/>
        <v>#DIV/0!</v>
      </c>
      <c r="I666" s="45" t="e">
        <f t="shared" si="245"/>
        <v>#DIV/0!</v>
      </c>
      <c r="J666" s="44">
        <f>SUMIF('Rake Load'!C:C,B666,'Rake Load'!DK:DK)</f>
        <v>0</v>
      </c>
      <c r="K666" s="50">
        <f t="shared" si="246"/>
        <v>0</v>
      </c>
      <c r="L666" s="50" t="e">
        <f t="shared" si="247"/>
        <v>#DIV/0!</v>
      </c>
      <c r="M666" s="59" t="e">
        <f t="shared" si="248"/>
        <v>#DIV/0!</v>
      </c>
      <c r="N666" s="59" t="e">
        <f t="shared" si="249"/>
        <v>#DIV/0!</v>
      </c>
      <c r="O666" s="480">
        <f>SUMIF(C$2:C666,C666,D$2:D666)</f>
        <v>131</v>
      </c>
      <c r="P666" s="42">
        <f>SUMIF(C$2:C666,C666,F$2:F666)</f>
        <v>17.334027777777774</v>
      </c>
      <c r="Q666" s="46">
        <f t="shared" si="250"/>
        <v>0.13232082273112805</v>
      </c>
      <c r="R666" s="45">
        <f t="shared" si="251"/>
        <v>3</v>
      </c>
      <c r="S666" s="45">
        <f t="shared" si="252"/>
        <v>10</v>
      </c>
      <c r="T666" s="480">
        <f>SUM(D$2:D666)</f>
        <v>1165</v>
      </c>
      <c r="U666" s="47">
        <f>SUMIF(C$2:C666,C666,E$2:E666)</f>
        <v>472642.35999999981</v>
      </c>
      <c r="V666" s="47">
        <f>SUM(E$2:E666)</f>
        <v>4135631.2860000012</v>
      </c>
      <c r="W666" s="52">
        <f>SUM(F$2:F666)</f>
        <v>40857.731944444473</v>
      </c>
      <c r="X666" s="52">
        <f t="shared" si="253"/>
        <v>35.071014544587527</v>
      </c>
      <c r="Y666" s="45">
        <f t="shared" si="254"/>
        <v>1</v>
      </c>
      <c r="Z666" s="45">
        <f t="shared" si="255"/>
        <v>42</v>
      </c>
      <c r="AA666" s="47">
        <f>SUMIF('Rake Load'!C:C,Summary!B666,'Rake Load'!CA:CA)</f>
        <v>0</v>
      </c>
      <c r="AB666" s="47">
        <f>SUMIF(C$2:C666,C666,AA$2:AA666)</f>
        <v>51.222916666666656</v>
      </c>
      <c r="AC666" s="47">
        <f>SUM(AA$2:AA666)</f>
        <v>414.86111111113433</v>
      </c>
      <c r="AD666" s="52" t="e">
        <f t="shared" si="256"/>
        <v>#DIV/0!</v>
      </c>
      <c r="AE666" s="52">
        <f t="shared" si="257"/>
        <v>0.3910146310432569</v>
      </c>
      <c r="AF666" s="52">
        <f t="shared" si="258"/>
        <v>0.35610395803530842</v>
      </c>
      <c r="AG666" s="47">
        <f>SUMIF(Unloader!B:B,Summary!B666,Unloader!M:M)</f>
        <v>0</v>
      </c>
      <c r="AH666" s="47">
        <f>SUMIF(C$2:C666,C666,AG$2:AG666)</f>
        <v>565718</v>
      </c>
      <c r="AI666" s="47">
        <f>SUM(AG$2:AG666)</f>
        <v>5010888</v>
      </c>
      <c r="AJ666" s="49">
        <f>SUMIF(Unloader!B:B,Summary!B666,Unloader!W:W)</f>
        <v>0</v>
      </c>
      <c r="AK666" s="49">
        <f>SUMIF(Unloader!B:B,Summary!B666,Unloader!AD:AD)+SUMIF(Unloader!B:B,Summary!B666,Unloader!BR:BR)+SUMIF(Unloader!B:B,Summary!B666,Unloader!BN:BN)</f>
        <v>0</v>
      </c>
      <c r="AL666" s="49">
        <f>SUMIF(C$2:C666,C666,AJ$2:AJ666)</f>
        <v>22.302083333333336</v>
      </c>
      <c r="AM666" s="49">
        <f>SUMIF(C$2:C666,C666,AK$2:AK666)</f>
        <v>2.7305555555555552</v>
      </c>
      <c r="AN666" s="37">
        <f t="shared" si="259"/>
        <v>1204.3813646524497</v>
      </c>
      <c r="AO666" s="37">
        <f>SUM(AJ$2:AJ666)</f>
        <v>155.96458333333337</v>
      </c>
      <c r="AP666" s="37">
        <f>SUM(AK$2:AK666)</f>
        <v>13.888194444444437</v>
      </c>
      <c r="AQ666" s="37">
        <f t="shared" si="260"/>
        <v>1469.5404467471526</v>
      </c>
    </row>
    <row r="667" spans="1:43">
      <c r="A667" s="166">
        <f t="shared" si="263"/>
        <v>666</v>
      </c>
      <c r="B667" s="478">
        <f t="shared" si="263"/>
        <v>41299</v>
      </c>
      <c r="C667" s="42">
        <f t="shared" si="242"/>
        <v>1</v>
      </c>
      <c r="D667" s="170">
        <f>COUNTIF('Rake Load'!C:C,Summary!B667)</f>
        <v>0</v>
      </c>
      <c r="E667" s="170">
        <f>SUMIF('Rake Load'!C:C,B667,'Rake Load'!K:K)</f>
        <v>0</v>
      </c>
      <c r="F667" s="44">
        <f>SUMIF('Rake Load'!C:C,B667,'Rake Load'!AZ:AZ)</f>
        <v>0</v>
      </c>
      <c r="G667" s="44" t="e">
        <f t="shared" si="243"/>
        <v>#DIV/0!</v>
      </c>
      <c r="H667" s="45" t="e">
        <f t="shared" si="244"/>
        <v>#DIV/0!</v>
      </c>
      <c r="I667" s="45" t="e">
        <f t="shared" si="245"/>
        <v>#DIV/0!</v>
      </c>
      <c r="J667" s="44">
        <f>SUMIF('Rake Load'!C:C,B667,'Rake Load'!DK:DK)</f>
        <v>0</v>
      </c>
      <c r="K667" s="50">
        <f t="shared" si="246"/>
        <v>0</v>
      </c>
      <c r="L667" s="50" t="e">
        <f t="shared" si="247"/>
        <v>#DIV/0!</v>
      </c>
      <c r="M667" s="59" t="e">
        <f t="shared" si="248"/>
        <v>#DIV/0!</v>
      </c>
      <c r="N667" s="59" t="e">
        <f t="shared" si="249"/>
        <v>#DIV/0!</v>
      </c>
      <c r="O667" s="480">
        <f>SUMIF(C$2:C667,C667,D$2:D667)</f>
        <v>131</v>
      </c>
      <c r="P667" s="42">
        <f>SUMIF(C$2:C667,C667,F$2:F667)</f>
        <v>17.334027777777774</v>
      </c>
      <c r="Q667" s="46">
        <f t="shared" si="250"/>
        <v>0.13232082273112805</v>
      </c>
      <c r="R667" s="45">
        <f t="shared" si="251"/>
        <v>3</v>
      </c>
      <c r="S667" s="45">
        <f t="shared" si="252"/>
        <v>10</v>
      </c>
      <c r="T667" s="480">
        <f>SUM(D$2:D667)</f>
        <v>1165</v>
      </c>
      <c r="U667" s="47">
        <f>SUMIF(C$2:C667,C667,E$2:E667)</f>
        <v>472642.35999999981</v>
      </c>
      <c r="V667" s="47">
        <f>SUM(E$2:E667)</f>
        <v>4135631.2860000012</v>
      </c>
      <c r="W667" s="52">
        <f>SUM(F$2:F667)</f>
        <v>40857.731944444473</v>
      </c>
      <c r="X667" s="52">
        <f t="shared" si="253"/>
        <v>35.071014544587527</v>
      </c>
      <c r="Y667" s="45">
        <f t="shared" si="254"/>
        <v>1</v>
      </c>
      <c r="Z667" s="45">
        <f t="shared" si="255"/>
        <v>42</v>
      </c>
      <c r="AA667" s="47">
        <f>SUMIF('Rake Load'!C:C,Summary!B667,'Rake Load'!CA:CA)</f>
        <v>0</v>
      </c>
      <c r="AB667" s="47">
        <f>SUMIF(C$2:C667,C667,AA$2:AA667)</f>
        <v>51.222916666666656</v>
      </c>
      <c r="AC667" s="47">
        <f>SUM(AA$2:AA667)</f>
        <v>414.86111111113433</v>
      </c>
      <c r="AD667" s="52" t="e">
        <f t="shared" si="256"/>
        <v>#DIV/0!</v>
      </c>
      <c r="AE667" s="52">
        <f t="shared" si="257"/>
        <v>0.3910146310432569</v>
      </c>
      <c r="AF667" s="52">
        <f t="shared" si="258"/>
        <v>0.35610395803530842</v>
      </c>
      <c r="AG667" s="47">
        <f>SUMIF(Unloader!B:B,Summary!B667,Unloader!M:M)</f>
        <v>0</v>
      </c>
      <c r="AH667" s="47">
        <f>SUMIF(C$2:C667,C667,AG$2:AG667)</f>
        <v>565718</v>
      </c>
      <c r="AI667" s="47">
        <f>SUM(AG$2:AG667)</f>
        <v>5010888</v>
      </c>
      <c r="AJ667" s="49">
        <f>SUMIF(Unloader!B:B,Summary!B667,Unloader!W:W)</f>
        <v>0</v>
      </c>
      <c r="AK667" s="49">
        <f>SUMIF(Unloader!B:B,Summary!B667,Unloader!AD:AD)+SUMIF(Unloader!B:B,Summary!B667,Unloader!BR:BR)+SUMIF(Unloader!B:B,Summary!B667,Unloader!BN:BN)</f>
        <v>0</v>
      </c>
      <c r="AL667" s="49">
        <f>SUMIF(C$2:C667,C667,AJ$2:AJ667)</f>
        <v>22.302083333333336</v>
      </c>
      <c r="AM667" s="49">
        <f>SUMIF(C$2:C667,C667,AK$2:AK667)</f>
        <v>2.7305555555555552</v>
      </c>
      <c r="AN667" s="37">
        <f t="shared" si="259"/>
        <v>1204.3813646524497</v>
      </c>
      <c r="AO667" s="37">
        <f>SUM(AJ$2:AJ667)</f>
        <v>155.96458333333337</v>
      </c>
      <c r="AP667" s="37">
        <f>SUM(AK$2:AK667)</f>
        <v>13.888194444444437</v>
      </c>
      <c r="AQ667" s="37">
        <f t="shared" si="260"/>
        <v>1469.5404467471526</v>
      </c>
    </row>
    <row r="668" spans="1:43">
      <c r="A668" s="166">
        <f t="shared" si="263"/>
        <v>667</v>
      </c>
      <c r="B668" s="478">
        <f t="shared" si="263"/>
        <v>41300</v>
      </c>
      <c r="C668" s="42">
        <f t="shared" si="242"/>
        <v>1</v>
      </c>
      <c r="D668" s="170">
        <f>COUNTIF('Rake Load'!C:C,Summary!B668)</f>
        <v>0</v>
      </c>
      <c r="E668" s="170">
        <f>SUMIF('Rake Load'!C:C,B668,'Rake Load'!K:K)</f>
        <v>0</v>
      </c>
      <c r="F668" s="44">
        <f>SUMIF('Rake Load'!C:C,B668,'Rake Load'!AZ:AZ)</f>
        <v>0</v>
      </c>
      <c r="G668" s="44" t="e">
        <f t="shared" si="243"/>
        <v>#DIV/0!</v>
      </c>
      <c r="H668" s="45" t="e">
        <f t="shared" si="244"/>
        <v>#DIV/0!</v>
      </c>
      <c r="I668" s="45" t="e">
        <f t="shared" si="245"/>
        <v>#DIV/0!</v>
      </c>
      <c r="J668" s="44">
        <f>SUMIF('Rake Load'!C:C,B668,'Rake Load'!DK:DK)</f>
        <v>0</v>
      </c>
      <c r="K668" s="50">
        <f t="shared" si="246"/>
        <v>0</v>
      </c>
      <c r="L668" s="50" t="e">
        <f t="shared" si="247"/>
        <v>#DIV/0!</v>
      </c>
      <c r="M668" s="59" t="e">
        <f t="shared" si="248"/>
        <v>#DIV/0!</v>
      </c>
      <c r="N668" s="59" t="e">
        <f t="shared" si="249"/>
        <v>#DIV/0!</v>
      </c>
      <c r="O668" s="480">
        <f>SUMIF(C$2:C668,C668,D$2:D668)</f>
        <v>131</v>
      </c>
      <c r="P668" s="42">
        <f>SUMIF(C$2:C668,C668,F$2:F668)</f>
        <v>17.334027777777774</v>
      </c>
      <c r="Q668" s="46">
        <f t="shared" si="250"/>
        <v>0.13232082273112805</v>
      </c>
      <c r="R668" s="45">
        <f t="shared" si="251"/>
        <v>3</v>
      </c>
      <c r="S668" s="45">
        <f t="shared" si="252"/>
        <v>10</v>
      </c>
      <c r="T668" s="480">
        <f>SUM(D$2:D668)</f>
        <v>1165</v>
      </c>
      <c r="U668" s="47">
        <f>SUMIF(C$2:C668,C668,E$2:E668)</f>
        <v>472642.35999999981</v>
      </c>
      <c r="V668" s="47">
        <f>SUM(E$2:E668)</f>
        <v>4135631.2860000012</v>
      </c>
      <c r="W668" s="52">
        <f>SUM(F$2:F668)</f>
        <v>40857.731944444473</v>
      </c>
      <c r="X668" s="52">
        <f t="shared" si="253"/>
        <v>35.071014544587527</v>
      </c>
      <c r="Y668" s="45">
        <f t="shared" si="254"/>
        <v>1</v>
      </c>
      <c r="Z668" s="45">
        <f t="shared" si="255"/>
        <v>42</v>
      </c>
      <c r="AA668" s="47">
        <f>SUMIF('Rake Load'!C:C,Summary!B668,'Rake Load'!CA:CA)</f>
        <v>0</v>
      </c>
      <c r="AB668" s="47">
        <f>SUMIF(C$2:C668,C668,AA$2:AA668)</f>
        <v>51.222916666666656</v>
      </c>
      <c r="AC668" s="47">
        <f>SUM(AA$2:AA668)</f>
        <v>414.86111111113433</v>
      </c>
      <c r="AD668" s="52" t="e">
        <f t="shared" si="256"/>
        <v>#DIV/0!</v>
      </c>
      <c r="AE668" s="52">
        <f t="shared" si="257"/>
        <v>0.3910146310432569</v>
      </c>
      <c r="AF668" s="52">
        <f t="shared" si="258"/>
        <v>0.35610395803530842</v>
      </c>
      <c r="AG668" s="47">
        <f>SUMIF(Unloader!B:B,Summary!B668,Unloader!M:M)</f>
        <v>0</v>
      </c>
      <c r="AH668" s="47">
        <f>SUMIF(C$2:C668,C668,AG$2:AG668)</f>
        <v>565718</v>
      </c>
      <c r="AI668" s="47">
        <f>SUM(AG$2:AG668)</f>
        <v>5010888</v>
      </c>
      <c r="AJ668" s="49">
        <f>SUMIF(Unloader!B:B,Summary!B668,Unloader!W:W)</f>
        <v>0</v>
      </c>
      <c r="AK668" s="49">
        <f>SUMIF(Unloader!B:B,Summary!B668,Unloader!AD:AD)+SUMIF(Unloader!B:B,Summary!B668,Unloader!BR:BR)+SUMIF(Unloader!B:B,Summary!B668,Unloader!BN:BN)</f>
        <v>0</v>
      </c>
      <c r="AL668" s="49">
        <f>SUMIF(C$2:C668,C668,AJ$2:AJ668)</f>
        <v>22.302083333333336</v>
      </c>
      <c r="AM668" s="49">
        <f>SUMIF(C$2:C668,C668,AK$2:AK668)</f>
        <v>2.7305555555555552</v>
      </c>
      <c r="AN668" s="37">
        <f t="shared" si="259"/>
        <v>1204.3813646524497</v>
      </c>
      <c r="AO668" s="37">
        <f>SUM(AJ$2:AJ668)</f>
        <v>155.96458333333337</v>
      </c>
      <c r="AP668" s="37">
        <f>SUM(AK$2:AK668)</f>
        <v>13.888194444444437</v>
      </c>
      <c r="AQ668" s="37">
        <f t="shared" si="260"/>
        <v>1469.5404467471526</v>
      </c>
    </row>
    <row r="669" spans="1:43">
      <c r="A669" s="166">
        <f t="shared" si="263"/>
        <v>668</v>
      </c>
      <c r="B669" s="478">
        <f t="shared" si="263"/>
        <v>41301</v>
      </c>
      <c r="C669" s="42">
        <f t="shared" si="242"/>
        <v>1</v>
      </c>
      <c r="D669" s="170">
        <f>COUNTIF('Rake Load'!C:C,Summary!B669)</f>
        <v>0</v>
      </c>
      <c r="E669" s="170">
        <f>SUMIF('Rake Load'!C:C,B669,'Rake Load'!K:K)</f>
        <v>0</v>
      </c>
      <c r="F669" s="44">
        <f>SUMIF('Rake Load'!C:C,B669,'Rake Load'!AZ:AZ)</f>
        <v>0</v>
      </c>
      <c r="G669" s="44" t="e">
        <f t="shared" si="243"/>
        <v>#DIV/0!</v>
      </c>
      <c r="H669" s="45" t="e">
        <f t="shared" si="244"/>
        <v>#DIV/0!</v>
      </c>
      <c r="I669" s="45" t="e">
        <f t="shared" si="245"/>
        <v>#DIV/0!</v>
      </c>
      <c r="J669" s="44">
        <f>SUMIF('Rake Load'!C:C,B669,'Rake Load'!DK:DK)</f>
        <v>0</v>
      </c>
      <c r="K669" s="50">
        <f t="shared" si="246"/>
        <v>0</v>
      </c>
      <c r="L669" s="50" t="e">
        <f t="shared" si="247"/>
        <v>#DIV/0!</v>
      </c>
      <c r="M669" s="59" t="e">
        <f t="shared" si="248"/>
        <v>#DIV/0!</v>
      </c>
      <c r="N669" s="59" t="e">
        <f t="shared" si="249"/>
        <v>#DIV/0!</v>
      </c>
      <c r="O669" s="480">
        <f>SUMIF(C$2:C669,C669,D$2:D669)</f>
        <v>131</v>
      </c>
      <c r="P669" s="42">
        <f>SUMIF(C$2:C669,C669,F$2:F669)</f>
        <v>17.334027777777774</v>
      </c>
      <c r="Q669" s="46">
        <f t="shared" si="250"/>
        <v>0.13232082273112805</v>
      </c>
      <c r="R669" s="45">
        <f t="shared" si="251"/>
        <v>3</v>
      </c>
      <c r="S669" s="45">
        <f t="shared" si="252"/>
        <v>10</v>
      </c>
      <c r="T669" s="480">
        <f>SUM(D$2:D669)</f>
        <v>1165</v>
      </c>
      <c r="U669" s="47">
        <f>SUMIF(C$2:C669,C669,E$2:E669)</f>
        <v>472642.35999999981</v>
      </c>
      <c r="V669" s="47">
        <f>SUM(E$2:E669)</f>
        <v>4135631.2860000012</v>
      </c>
      <c r="W669" s="52">
        <f>SUM(F$2:F669)</f>
        <v>40857.731944444473</v>
      </c>
      <c r="X669" s="52">
        <f t="shared" si="253"/>
        <v>35.071014544587527</v>
      </c>
      <c r="Y669" s="45">
        <f t="shared" si="254"/>
        <v>1</v>
      </c>
      <c r="Z669" s="45">
        <f t="shared" si="255"/>
        <v>42</v>
      </c>
      <c r="AA669" s="47">
        <f>SUMIF('Rake Load'!C:C,Summary!B669,'Rake Load'!CA:CA)</f>
        <v>0</v>
      </c>
      <c r="AB669" s="47">
        <f>SUMIF(C$2:C669,C669,AA$2:AA669)</f>
        <v>51.222916666666656</v>
      </c>
      <c r="AC669" s="47">
        <f>SUM(AA$2:AA669)</f>
        <v>414.86111111113433</v>
      </c>
      <c r="AD669" s="52" t="e">
        <f t="shared" si="256"/>
        <v>#DIV/0!</v>
      </c>
      <c r="AE669" s="52">
        <f t="shared" si="257"/>
        <v>0.3910146310432569</v>
      </c>
      <c r="AF669" s="52">
        <f t="shared" si="258"/>
        <v>0.35610395803530842</v>
      </c>
      <c r="AG669" s="47">
        <f>SUMIF(Unloader!B:B,Summary!B669,Unloader!M:M)</f>
        <v>0</v>
      </c>
      <c r="AH669" s="47">
        <f>SUMIF(C$2:C669,C669,AG$2:AG669)</f>
        <v>565718</v>
      </c>
      <c r="AI669" s="47">
        <f>SUM(AG$2:AG669)</f>
        <v>5010888</v>
      </c>
      <c r="AJ669" s="49">
        <f>SUMIF(Unloader!B:B,Summary!B669,Unloader!W:W)</f>
        <v>0</v>
      </c>
      <c r="AK669" s="49">
        <f>SUMIF(Unloader!B:B,Summary!B669,Unloader!AD:AD)+SUMIF(Unloader!B:B,Summary!B669,Unloader!BR:BR)+SUMIF(Unloader!B:B,Summary!B669,Unloader!BN:BN)</f>
        <v>0</v>
      </c>
      <c r="AL669" s="49">
        <f>SUMIF(C$2:C669,C669,AJ$2:AJ669)</f>
        <v>22.302083333333336</v>
      </c>
      <c r="AM669" s="49">
        <f>SUMIF(C$2:C669,C669,AK$2:AK669)</f>
        <v>2.7305555555555552</v>
      </c>
      <c r="AN669" s="37">
        <f t="shared" si="259"/>
        <v>1204.3813646524497</v>
      </c>
      <c r="AO669" s="37">
        <f>SUM(AJ$2:AJ669)</f>
        <v>155.96458333333337</v>
      </c>
      <c r="AP669" s="37">
        <f>SUM(AK$2:AK669)</f>
        <v>13.888194444444437</v>
      </c>
      <c r="AQ669" s="37">
        <f t="shared" si="260"/>
        <v>1469.5404467471526</v>
      </c>
    </row>
    <row r="670" spans="1:43">
      <c r="A670" s="166">
        <f t="shared" si="263"/>
        <v>669</v>
      </c>
      <c r="B670" s="478">
        <f t="shared" si="263"/>
        <v>41302</v>
      </c>
      <c r="C670" s="42">
        <f t="shared" si="242"/>
        <v>1</v>
      </c>
      <c r="D670" s="170">
        <f>COUNTIF('Rake Load'!C:C,Summary!B670)</f>
        <v>0</v>
      </c>
      <c r="E670" s="170">
        <f>SUMIF('Rake Load'!C:C,B670,'Rake Load'!K:K)</f>
        <v>0</v>
      </c>
      <c r="F670" s="44">
        <f>SUMIF('Rake Load'!C:C,B670,'Rake Load'!AZ:AZ)</f>
        <v>0</v>
      </c>
      <c r="G670" s="44" t="e">
        <f t="shared" si="243"/>
        <v>#DIV/0!</v>
      </c>
      <c r="H670" s="45" t="e">
        <f t="shared" si="244"/>
        <v>#DIV/0!</v>
      </c>
      <c r="I670" s="45" t="e">
        <f t="shared" si="245"/>
        <v>#DIV/0!</v>
      </c>
      <c r="J670" s="44">
        <f>SUMIF('Rake Load'!C:C,B670,'Rake Load'!DK:DK)</f>
        <v>0</v>
      </c>
      <c r="K670" s="50">
        <f t="shared" si="246"/>
        <v>0</v>
      </c>
      <c r="L670" s="50" t="e">
        <f t="shared" si="247"/>
        <v>#DIV/0!</v>
      </c>
      <c r="M670" s="59" t="e">
        <f t="shared" si="248"/>
        <v>#DIV/0!</v>
      </c>
      <c r="N670" s="59" t="e">
        <f t="shared" si="249"/>
        <v>#DIV/0!</v>
      </c>
      <c r="O670" s="480">
        <f>SUMIF(C$2:C670,C670,D$2:D670)</f>
        <v>131</v>
      </c>
      <c r="P670" s="42">
        <f>SUMIF(C$2:C670,C670,F$2:F670)</f>
        <v>17.334027777777774</v>
      </c>
      <c r="Q670" s="46">
        <f t="shared" si="250"/>
        <v>0.13232082273112805</v>
      </c>
      <c r="R670" s="45">
        <f t="shared" si="251"/>
        <v>3</v>
      </c>
      <c r="S670" s="45">
        <f t="shared" si="252"/>
        <v>10</v>
      </c>
      <c r="T670" s="480">
        <f>SUM(D$2:D670)</f>
        <v>1165</v>
      </c>
      <c r="U670" s="47">
        <f>SUMIF(C$2:C670,C670,E$2:E670)</f>
        <v>472642.35999999981</v>
      </c>
      <c r="V670" s="47">
        <f>SUM(E$2:E670)</f>
        <v>4135631.2860000012</v>
      </c>
      <c r="W670" s="52">
        <f>SUM(F$2:F670)</f>
        <v>40857.731944444473</v>
      </c>
      <c r="X670" s="52">
        <f t="shared" si="253"/>
        <v>35.071014544587527</v>
      </c>
      <c r="Y670" s="45">
        <f t="shared" si="254"/>
        <v>1</v>
      </c>
      <c r="Z670" s="45">
        <f t="shared" si="255"/>
        <v>42</v>
      </c>
      <c r="AA670" s="47">
        <f>SUMIF('Rake Load'!C:C,Summary!B670,'Rake Load'!CA:CA)</f>
        <v>0</v>
      </c>
      <c r="AB670" s="47">
        <f>SUMIF(C$2:C670,C670,AA$2:AA670)</f>
        <v>51.222916666666656</v>
      </c>
      <c r="AC670" s="47">
        <f>SUM(AA$2:AA670)</f>
        <v>414.86111111113433</v>
      </c>
      <c r="AD670" s="52" t="e">
        <f t="shared" si="256"/>
        <v>#DIV/0!</v>
      </c>
      <c r="AE670" s="52">
        <f t="shared" si="257"/>
        <v>0.3910146310432569</v>
      </c>
      <c r="AF670" s="52">
        <f t="shared" si="258"/>
        <v>0.35610395803530842</v>
      </c>
      <c r="AG670" s="47">
        <f>SUMIF(Unloader!B:B,Summary!B670,Unloader!M:M)</f>
        <v>0</v>
      </c>
      <c r="AH670" s="47">
        <f>SUMIF(C$2:C670,C670,AG$2:AG670)</f>
        <v>565718</v>
      </c>
      <c r="AI670" s="47">
        <f>SUM(AG$2:AG670)</f>
        <v>5010888</v>
      </c>
      <c r="AJ670" s="49">
        <f>SUMIF(Unloader!B:B,Summary!B670,Unloader!W:W)</f>
        <v>0</v>
      </c>
      <c r="AK670" s="49">
        <f>SUMIF(Unloader!B:B,Summary!B670,Unloader!AD:AD)+SUMIF(Unloader!B:B,Summary!B670,Unloader!BR:BR)+SUMIF(Unloader!B:B,Summary!B670,Unloader!BN:BN)</f>
        <v>0</v>
      </c>
      <c r="AL670" s="49">
        <f>SUMIF(C$2:C670,C670,AJ$2:AJ670)</f>
        <v>22.302083333333336</v>
      </c>
      <c r="AM670" s="49">
        <f>SUMIF(C$2:C670,C670,AK$2:AK670)</f>
        <v>2.7305555555555552</v>
      </c>
      <c r="AN670" s="37">
        <f t="shared" si="259"/>
        <v>1204.3813646524497</v>
      </c>
      <c r="AO670" s="37">
        <f>SUM(AJ$2:AJ670)</f>
        <v>155.96458333333337</v>
      </c>
      <c r="AP670" s="37">
        <f>SUM(AK$2:AK670)</f>
        <v>13.888194444444437</v>
      </c>
      <c r="AQ670" s="37">
        <f t="shared" si="260"/>
        <v>1469.5404467471526</v>
      </c>
    </row>
    <row r="671" spans="1:43">
      <c r="A671" s="166">
        <f t="shared" si="263"/>
        <v>670</v>
      </c>
      <c r="B671" s="478">
        <f t="shared" si="263"/>
        <v>41303</v>
      </c>
      <c r="C671" s="42">
        <f t="shared" si="242"/>
        <v>1</v>
      </c>
      <c r="D671" s="170">
        <f>COUNTIF('Rake Load'!C:C,Summary!B671)</f>
        <v>0</v>
      </c>
      <c r="E671" s="170">
        <f>SUMIF('Rake Load'!C:C,B671,'Rake Load'!K:K)</f>
        <v>0</v>
      </c>
      <c r="F671" s="44">
        <f>SUMIF('Rake Load'!C:C,B671,'Rake Load'!AZ:AZ)</f>
        <v>0</v>
      </c>
      <c r="G671" s="44" t="e">
        <f t="shared" si="243"/>
        <v>#DIV/0!</v>
      </c>
      <c r="H671" s="45" t="e">
        <f t="shared" si="244"/>
        <v>#DIV/0!</v>
      </c>
      <c r="I671" s="45" t="e">
        <f t="shared" si="245"/>
        <v>#DIV/0!</v>
      </c>
      <c r="J671" s="44">
        <f>SUMIF('Rake Load'!C:C,B671,'Rake Load'!DK:DK)</f>
        <v>0</v>
      </c>
      <c r="K671" s="50">
        <f t="shared" si="246"/>
        <v>0</v>
      </c>
      <c r="L671" s="50" t="e">
        <f t="shared" si="247"/>
        <v>#DIV/0!</v>
      </c>
      <c r="M671" s="59" t="e">
        <f t="shared" si="248"/>
        <v>#DIV/0!</v>
      </c>
      <c r="N671" s="59" t="e">
        <f t="shared" si="249"/>
        <v>#DIV/0!</v>
      </c>
      <c r="O671" s="480">
        <f>SUMIF(C$2:C671,C671,D$2:D671)</f>
        <v>131</v>
      </c>
      <c r="P671" s="42">
        <f>SUMIF(C$2:C671,C671,F$2:F671)</f>
        <v>17.334027777777774</v>
      </c>
      <c r="Q671" s="46">
        <f t="shared" si="250"/>
        <v>0.13232082273112805</v>
      </c>
      <c r="R671" s="45">
        <f t="shared" si="251"/>
        <v>3</v>
      </c>
      <c r="S671" s="45">
        <f t="shared" si="252"/>
        <v>10</v>
      </c>
      <c r="T671" s="480">
        <f>SUM(D$2:D671)</f>
        <v>1165</v>
      </c>
      <c r="U671" s="47">
        <f>SUMIF(C$2:C671,C671,E$2:E671)</f>
        <v>472642.35999999981</v>
      </c>
      <c r="V671" s="47">
        <f>SUM(E$2:E671)</f>
        <v>4135631.2860000012</v>
      </c>
      <c r="W671" s="52">
        <f>SUM(F$2:F671)</f>
        <v>40857.731944444473</v>
      </c>
      <c r="X671" s="52">
        <f t="shared" si="253"/>
        <v>35.071014544587527</v>
      </c>
      <c r="Y671" s="45">
        <f t="shared" si="254"/>
        <v>1</v>
      </c>
      <c r="Z671" s="45">
        <f t="shared" si="255"/>
        <v>42</v>
      </c>
      <c r="AA671" s="47">
        <f>SUMIF('Rake Load'!C:C,Summary!B671,'Rake Load'!CA:CA)</f>
        <v>0</v>
      </c>
      <c r="AB671" s="47">
        <f>SUMIF(C$2:C671,C671,AA$2:AA671)</f>
        <v>51.222916666666656</v>
      </c>
      <c r="AC671" s="47">
        <f>SUM(AA$2:AA671)</f>
        <v>414.86111111113433</v>
      </c>
      <c r="AD671" s="52" t="e">
        <f t="shared" si="256"/>
        <v>#DIV/0!</v>
      </c>
      <c r="AE671" s="52">
        <f t="shared" si="257"/>
        <v>0.3910146310432569</v>
      </c>
      <c r="AF671" s="52">
        <f t="shared" si="258"/>
        <v>0.35610395803530842</v>
      </c>
      <c r="AG671" s="47">
        <f>SUMIF(Unloader!B:B,Summary!B671,Unloader!M:M)</f>
        <v>0</v>
      </c>
      <c r="AH671" s="47">
        <f>SUMIF(C$2:C671,C671,AG$2:AG671)</f>
        <v>565718</v>
      </c>
      <c r="AI671" s="47">
        <f>SUM(AG$2:AG671)</f>
        <v>5010888</v>
      </c>
      <c r="AJ671" s="49">
        <f>SUMIF(Unloader!B:B,Summary!B671,Unloader!W:W)</f>
        <v>0</v>
      </c>
      <c r="AK671" s="49">
        <f>SUMIF(Unloader!B:B,Summary!B671,Unloader!AD:AD)+SUMIF(Unloader!B:B,Summary!B671,Unloader!BR:BR)+SUMIF(Unloader!B:B,Summary!B671,Unloader!BN:BN)</f>
        <v>0</v>
      </c>
      <c r="AL671" s="49">
        <f>SUMIF(C$2:C671,C671,AJ$2:AJ671)</f>
        <v>22.302083333333336</v>
      </c>
      <c r="AM671" s="49">
        <f>SUMIF(C$2:C671,C671,AK$2:AK671)</f>
        <v>2.7305555555555552</v>
      </c>
      <c r="AN671" s="37">
        <f t="shared" si="259"/>
        <v>1204.3813646524497</v>
      </c>
      <c r="AO671" s="37">
        <f>SUM(AJ$2:AJ671)</f>
        <v>155.96458333333337</v>
      </c>
      <c r="AP671" s="37">
        <f>SUM(AK$2:AK671)</f>
        <v>13.888194444444437</v>
      </c>
      <c r="AQ671" s="37">
        <f t="shared" si="260"/>
        <v>1469.5404467471526</v>
      </c>
    </row>
    <row r="672" spans="1:43">
      <c r="A672" s="166">
        <f t="shared" si="263"/>
        <v>671</v>
      </c>
      <c r="B672" s="478">
        <f t="shared" si="263"/>
        <v>41304</v>
      </c>
      <c r="C672" s="42">
        <f t="shared" si="242"/>
        <v>1</v>
      </c>
      <c r="D672" s="170">
        <f>COUNTIF('Rake Load'!C:C,Summary!B672)</f>
        <v>0</v>
      </c>
      <c r="E672" s="170">
        <f>SUMIF('Rake Load'!C:C,B672,'Rake Load'!K:K)</f>
        <v>0</v>
      </c>
      <c r="F672" s="44">
        <f>SUMIF('Rake Load'!C:C,B672,'Rake Load'!AZ:AZ)</f>
        <v>0</v>
      </c>
      <c r="G672" s="44" t="e">
        <f t="shared" si="243"/>
        <v>#DIV/0!</v>
      </c>
      <c r="H672" s="45" t="e">
        <f t="shared" si="244"/>
        <v>#DIV/0!</v>
      </c>
      <c r="I672" s="45" t="e">
        <f t="shared" si="245"/>
        <v>#DIV/0!</v>
      </c>
      <c r="J672" s="44">
        <f>SUMIF('Rake Load'!C:C,B672,'Rake Load'!DK:DK)</f>
        <v>0</v>
      </c>
      <c r="K672" s="50">
        <f t="shared" si="246"/>
        <v>0</v>
      </c>
      <c r="L672" s="50" t="e">
        <f t="shared" si="247"/>
        <v>#DIV/0!</v>
      </c>
      <c r="M672" s="59" t="e">
        <f t="shared" si="248"/>
        <v>#DIV/0!</v>
      </c>
      <c r="N672" s="59" t="e">
        <f t="shared" si="249"/>
        <v>#DIV/0!</v>
      </c>
      <c r="O672" s="480">
        <f>SUMIF(C$2:C672,C672,D$2:D672)</f>
        <v>131</v>
      </c>
      <c r="P672" s="42">
        <f>SUMIF(C$2:C672,C672,F$2:F672)</f>
        <v>17.334027777777774</v>
      </c>
      <c r="Q672" s="46">
        <f t="shared" si="250"/>
        <v>0.13232082273112805</v>
      </c>
      <c r="R672" s="45">
        <f t="shared" si="251"/>
        <v>3</v>
      </c>
      <c r="S672" s="45">
        <f t="shared" si="252"/>
        <v>10</v>
      </c>
      <c r="T672" s="480">
        <f>SUM(D$2:D672)</f>
        <v>1165</v>
      </c>
      <c r="U672" s="47">
        <f>SUMIF(C$2:C672,C672,E$2:E672)</f>
        <v>472642.35999999981</v>
      </c>
      <c r="V672" s="47">
        <f>SUM(E$2:E672)</f>
        <v>4135631.2860000012</v>
      </c>
      <c r="W672" s="52">
        <f>SUM(F$2:F672)</f>
        <v>40857.731944444473</v>
      </c>
      <c r="X672" s="52">
        <f t="shared" si="253"/>
        <v>35.071014544587527</v>
      </c>
      <c r="Y672" s="45">
        <f t="shared" si="254"/>
        <v>1</v>
      </c>
      <c r="Z672" s="45">
        <f t="shared" si="255"/>
        <v>42</v>
      </c>
      <c r="AA672" s="47">
        <f>SUMIF('Rake Load'!C:C,Summary!B672,'Rake Load'!CA:CA)</f>
        <v>0</v>
      </c>
      <c r="AB672" s="47">
        <f>SUMIF(C$2:C672,C672,AA$2:AA672)</f>
        <v>51.222916666666656</v>
      </c>
      <c r="AC672" s="47">
        <f>SUM(AA$2:AA672)</f>
        <v>414.86111111113433</v>
      </c>
      <c r="AD672" s="52" t="e">
        <f t="shared" si="256"/>
        <v>#DIV/0!</v>
      </c>
      <c r="AE672" s="52">
        <f t="shared" si="257"/>
        <v>0.3910146310432569</v>
      </c>
      <c r="AF672" s="52">
        <f t="shared" si="258"/>
        <v>0.35610395803530842</v>
      </c>
      <c r="AG672" s="47">
        <f>SUMIF(Unloader!B:B,Summary!B672,Unloader!M:M)</f>
        <v>0</v>
      </c>
      <c r="AH672" s="47">
        <f>SUMIF(C$2:C672,C672,AG$2:AG672)</f>
        <v>565718</v>
      </c>
      <c r="AI672" s="47">
        <f>SUM(AG$2:AG672)</f>
        <v>5010888</v>
      </c>
      <c r="AJ672" s="49">
        <f>SUMIF(Unloader!B:B,Summary!B672,Unloader!W:W)</f>
        <v>0</v>
      </c>
      <c r="AK672" s="49">
        <f>SUMIF(Unloader!B:B,Summary!B672,Unloader!AD:AD)+SUMIF(Unloader!B:B,Summary!B672,Unloader!BR:BR)+SUMIF(Unloader!B:B,Summary!B672,Unloader!BN:BN)</f>
        <v>0</v>
      </c>
      <c r="AL672" s="49">
        <f>SUMIF(C$2:C672,C672,AJ$2:AJ672)</f>
        <v>22.302083333333336</v>
      </c>
      <c r="AM672" s="49">
        <f>SUMIF(C$2:C672,C672,AK$2:AK672)</f>
        <v>2.7305555555555552</v>
      </c>
      <c r="AN672" s="37">
        <f t="shared" si="259"/>
        <v>1204.3813646524497</v>
      </c>
      <c r="AO672" s="37">
        <f>SUM(AJ$2:AJ672)</f>
        <v>155.96458333333337</v>
      </c>
      <c r="AP672" s="37">
        <f>SUM(AK$2:AK672)</f>
        <v>13.888194444444437</v>
      </c>
      <c r="AQ672" s="37">
        <f t="shared" si="260"/>
        <v>1469.5404467471526</v>
      </c>
    </row>
    <row r="673" spans="1:43">
      <c r="A673" s="166">
        <f t="shared" si="263"/>
        <v>672</v>
      </c>
      <c r="B673" s="478">
        <f t="shared" si="263"/>
        <v>41305</v>
      </c>
      <c r="C673" s="42">
        <f t="shared" si="242"/>
        <v>1</v>
      </c>
      <c r="D673" s="170">
        <f>COUNTIF('Rake Load'!C:C,Summary!B673)</f>
        <v>0</v>
      </c>
      <c r="E673" s="170">
        <f>SUMIF('Rake Load'!C:C,B673,'Rake Load'!K:K)</f>
        <v>0</v>
      </c>
      <c r="F673" s="44">
        <f>SUMIF('Rake Load'!C:C,B673,'Rake Load'!AZ:AZ)</f>
        <v>0</v>
      </c>
      <c r="G673" s="44" t="e">
        <f t="shared" si="243"/>
        <v>#DIV/0!</v>
      </c>
      <c r="H673" s="45" t="e">
        <f t="shared" si="244"/>
        <v>#DIV/0!</v>
      </c>
      <c r="I673" s="45" t="e">
        <f t="shared" si="245"/>
        <v>#DIV/0!</v>
      </c>
      <c r="J673" s="44">
        <f>SUMIF('Rake Load'!C:C,B673,'Rake Load'!DK:DK)</f>
        <v>0</v>
      </c>
      <c r="K673" s="50">
        <f t="shared" si="246"/>
        <v>0</v>
      </c>
      <c r="L673" s="50" t="e">
        <f t="shared" si="247"/>
        <v>#DIV/0!</v>
      </c>
      <c r="M673" s="59" t="e">
        <f t="shared" si="248"/>
        <v>#DIV/0!</v>
      </c>
      <c r="N673" s="59" t="e">
        <f t="shared" si="249"/>
        <v>#DIV/0!</v>
      </c>
      <c r="O673" s="480">
        <f>SUMIF(C$2:C673,C673,D$2:D673)</f>
        <v>131</v>
      </c>
      <c r="P673" s="42">
        <f>SUMIF(C$2:C673,C673,F$2:F673)</f>
        <v>17.334027777777774</v>
      </c>
      <c r="Q673" s="46">
        <f t="shared" si="250"/>
        <v>0.13232082273112805</v>
      </c>
      <c r="R673" s="45">
        <f t="shared" si="251"/>
        <v>3</v>
      </c>
      <c r="S673" s="45">
        <f t="shared" si="252"/>
        <v>10</v>
      </c>
      <c r="T673" s="480">
        <f>SUM(D$2:D673)</f>
        <v>1165</v>
      </c>
      <c r="U673" s="47">
        <f>SUMIF(C$2:C673,C673,E$2:E673)</f>
        <v>472642.35999999981</v>
      </c>
      <c r="V673" s="47">
        <f>SUM(E$2:E673)</f>
        <v>4135631.2860000012</v>
      </c>
      <c r="W673" s="52">
        <f>SUM(F$2:F673)</f>
        <v>40857.731944444473</v>
      </c>
      <c r="X673" s="52">
        <f t="shared" si="253"/>
        <v>35.071014544587527</v>
      </c>
      <c r="Y673" s="45">
        <f t="shared" si="254"/>
        <v>1</v>
      </c>
      <c r="Z673" s="45">
        <f t="shared" si="255"/>
        <v>42</v>
      </c>
      <c r="AA673" s="47">
        <f>SUMIF('Rake Load'!C:C,Summary!B673,'Rake Load'!CA:CA)</f>
        <v>0</v>
      </c>
      <c r="AB673" s="47">
        <f>SUMIF(C$2:C673,C673,AA$2:AA673)</f>
        <v>51.222916666666656</v>
      </c>
      <c r="AC673" s="47">
        <f>SUM(AA$2:AA673)</f>
        <v>414.86111111113433</v>
      </c>
      <c r="AD673" s="52" t="e">
        <f t="shared" si="256"/>
        <v>#DIV/0!</v>
      </c>
      <c r="AE673" s="52">
        <f t="shared" si="257"/>
        <v>0.3910146310432569</v>
      </c>
      <c r="AF673" s="52">
        <f t="shared" si="258"/>
        <v>0.35610395803530842</v>
      </c>
      <c r="AG673" s="47">
        <f>SUMIF(Unloader!B:B,Summary!B673,Unloader!M:M)</f>
        <v>0</v>
      </c>
      <c r="AH673" s="47">
        <f>SUMIF(C$2:C673,C673,AG$2:AG673)</f>
        <v>565718</v>
      </c>
      <c r="AI673" s="47">
        <f>SUM(AG$2:AG673)</f>
        <v>5010888</v>
      </c>
      <c r="AJ673" s="49">
        <f>SUMIF(Unloader!B:B,Summary!B673,Unloader!W:W)</f>
        <v>0</v>
      </c>
      <c r="AK673" s="49">
        <f>SUMIF(Unloader!B:B,Summary!B673,Unloader!AD:AD)+SUMIF(Unloader!B:B,Summary!B673,Unloader!BR:BR)+SUMIF(Unloader!B:B,Summary!B673,Unloader!BN:BN)</f>
        <v>0</v>
      </c>
      <c r="AL673" s="49">
        <f>SUMIF(C$2:C673,C673,AJ$2:AJ673)</f>
        <v>22.302083333333336</v>
      </c>
      <c r="AM673" s="49">
        <f>SUMIF(C$2:C673,C673,AK$2:AK673)</f>
        <v>2.7305555555555552</v>
      </c>
      <c r="AN673" s="37">
        <f t="shared" si="259"/>
        <v>1204.3813646524497</v>
      </c>
      <c r="AO673" s="37">
        <f>SUM(AJ$2:AJ673)</f>
        <v>155.96458333333337</v>
      </c>
      <c r="AP673" s="37">
        <f>SUM(AK$2:AK673)</f>
        <v>13.888194444444437</v>
      </c>
      <c r="AQ673" s="37">
        <f t="shared" si="260"/>
        <v>1469.5404467471526</v>
      </c>
    </row>
    <row r="674" spans="1:43">
      <c r="A674" s="166">
        <f t="shared" si="263"/>
        <v>673</v>
      </c>
      <c r="B674" s="478">
        <f t="shared" si="263"/>
        <v>41306</v>
      </c>
      <c r="C674" s="42">
        <f t="shared" si="242"/>
        <v>2</v>
      </c>
      <c r="D674" s="170">
        <f>COUNTIF('Rake Load'!C:C,Summary!B674)</f>
        <v>0</v>
      </c>
      <c r="E674" s="170">
        <f>SUMIF('Rake Load'!C:C,B674,'Rake Load'!K:K)</f>
        <v>0</v>
      </c>
      <c r="F674" s="44">
        <f>SUMIF('Rake Load'!C:C,B674,'Rake Load'!AZ:AZ)</f>
        <v>0</v>
      </c>
      <c r="G674" s="44" t="e">
        <f t="shared" si="243"/>
        <v>#DIV/0!</v>
      </c>
      <c r="H674" s="45" t="e">
        <f t="shared" si="244"/>
        <v>#DIV/0!</v>
      </c>
      <c r="I674" s="45" t="e">
        <f t="shared" si="245"/>
        <v>#DIV/0!</v>
      </c>
      <c r="J674" s="44">
        <f>SUMIF('Rake Load'!C:C,B674,'Rake Load'!DK:DK)</f>
        <v>0</v>
      </c>
      <c r="K674" s="50">
        <f t="shared" si="246"/>
        <v>0</v>
      </c>
      <c r="L674" s="50" t="e">
        <f t="shared" si="247"/>
        <v>#DIV/0!</v>
      </c>
      <c r="M674" s="59" t="e">
        <f t="shared" si="248"/>
        <v>#DIV/0!</v>
      </c>
      <c r="N674" s="59" t="e">
        <f t="shared" si="249"/>
        <v>#DIV/0!</v>
      </c>
      <c r="O674" s="480">
        <f>SUMIF(C$2:C674,C674,D$2:D674)</f>
        <v>144</v>
      </c>
      <c r="P674" s="42">
        <f>SUMIF(C$2:C674,C674,F$2:F674)</f>
        <v>18.119444444444444</v>
      </c>
      <c r="Q674" s="46">
        <f t="shared" si="250"/>
        <v>0.12582947530864197</v>
      </c>
      <c r="R674" s="45">
        <f t="shared" si="251"/>
        <v>3</v>
      </c>
      <c r="S674" s="45">
        <f t="shared" si="252"/>
        <v>1</v>
      </c>
      <c r="T674" s="480">
        <f>SUM(D$2:D674)</f>
        <v>1165</v>
      </c>
      <c r="U674" s="47">
        <f>SUMIF(C$2:C674,C674,E$2:E674)</f>
        <v>503487.80999999994</v>
      </c>
      <c r="V674" s="47">
        <f>SUM(E$2:E674)</f>
        <v>4135631.2860000012</v>
      </c>
      <c r="W674" s="52">
        <f>SUM(F$2:F674)</f>
        <v>40857.731944444473</v>
      </c>
      <c r="X674" s="52">
        <f t="shared" si="253"/>
        <v>35.071014544587527</v>
      </c>
      <c r="Y674" s="45">
        <f t="shared" si="254"/>
        <v>1</v>
      </c>
      <c r="Z674" s="45">
        <f t="shared" si="255"/>
        <v>42</v>
      </c>
      <c r="AA674" s="47">
        <f>SUMIF('Rake Load'!C:C,Summary!B674,'Rake Load'!CA:CA)</f>
        <v>0</v>
      </c>
      <c r="AB674" s="47">
        <f>SUMIF(C$2:C674,C674,AA$2:AA674)</f>
        <v>43.03125</v>
      </c>
      <c r="AC674" s="47">
        <f>SUM(AA$2:AA674)</f>
        <v>414.86111111113433</v>
      </c>
      <c r="AD674" s="52" t="e">
        <f t="shared" si="256"/>
        <v>#DIV/0!</v>
      </c>
      <c r="AE674" s="52">
        <f t="shared" si="257"/>
        <v>0.298828125</v>
      </c>
      <c r="AF674" s="52">
        <f t="shared" si="258"/>
        <v>0.35610395803530842</v>
      </c>
      <c r="AG674" s="47">
        <f>SUMIF(Unloader!B:B,Summary!B674,Unloader!M:M)</f>
        <v>0</v>
      </c>
      <c r="AH674" s="47">
        <f>SUMIF(C$2:C674,C674,AG$2:AG674)</f>
        <v>552138</v>
      </c>
      <c r="AI674" s="47">
        <f>SUM(AG$2:AG674)</f>
        <v>5010888</v>
      </c>
      <c r="AJ674" s="49">
        <f>SUMIF(Unloader!B:B,Summary!B674,Unloader!W:W)</f>
        <v>0</v>
      </c>
      <c r="AK674" s="49">
        <f>SUMIF(Unloader!B:B,Summary!B674,Unloader!AD:AD)+SUMIF(Unloader!B:B,Summary!B674,Unloader!BR:BR)+SUMIF(Unloader!B:B,Summary!B674,Unloader!BN:BN)</f>
        <v>0</v>
      </c>
      <c r="AL674" s="49">
        <f>SUMIF(C$2:C674,C674,AJ$2:AJ674)</f>
        <v>17.506250000000001</v>
      </c>
      <c r="AM674" s="49">
        <f>SUMIF(C$2:C674,C674,AK$2:AK674)</f>
        <v>4.0437499999999993</v>
      </c>
      <c r="AN674" s="37">
        <f t="shared" si="259"/>
        <v>1708.8765088207983</v>
      </c>
      <c r="AO674" s="37">
        <f>SUM(AJ$2:AJ674)</f>
        <v>155.96458333333337</v>
      </c>
      <c r="AP674" s="37">
        <f>SUM(AK$2:AK674)</f>
        <v>13.888194444444437</v>
      </c>
      <c r="AQ674" s="37">
        <f t="shared" si="260"/>
        <v>1469.5404467471526</v>
      </c>
    </row>
    <row r="675" spans="1:43">
      <c r="A675" s="166">
        <f t="shared" si="263"/>
        <v>674</v>
      </c>
      <c r="B675" s="478">
        <f t="shared" si="263"/>
        <v>41307</v>
      </c>
      <c r="C675" s="42">
        <f t="shared" si="242"/>
        <v>2</v>
      </c>
      <c r="D675" s="170">
        <f>COUNTIF('Rake Load'!C:C,Summary!B675)</f>
        <v>0</v>
      </c>
      <c r="E675" s="170">
        <f>SUMIF('Rake Load'!C:C,B675,'Rake Load'!K:K)</f>
        <v>0</v>
      </c>
      <c r="F675" s="44">
        <f>SUMIF('Rake Load'!C:C,B675,'Rake Load'!AZ:AZ)</f>
        <v>0</v>
      </c>
      <c r="G675" s="44" t="e">
        <f t="shared" si="243"/>
        <v>#DIV/0!</v>
      </c>
      <c r="H675" s="45" t="e">
        <f t="shared" si="244"/>
        <v>#DIV/0!</v>
      </c>
      <c r="I675" s="45" t="e">
        <f t="shared" si="245"/>
        <v>#DIV/0!</v>
      </c>
      <c r="J675" s="44">
        <f>SUMIF('Rake Load'!C:C,B675,'Rake Load'!DK:DK)</f>
        <v>0</v>
      </c>
      <c r="K675" s="50">
        <f t="shared" si="246"/>
        <v>0</v>
      </c>
      <c r="L675" s="50" t="e">
        <f t="shared" si="247"/>
        <v>#DIV/0!</v>
      </c>
      <c r="M675" s="59" t="e">
        <f t="shared" si="248"/>
        <v>#DIV/0!</v>
      </c>
      <c r="N675" s="59" t="e">
        <f t="shared" si="249"/>
        <v>#DIV/0!</v>
      </c>
      <c r="O675" s="480">
        <f>SUMIF(C$2:C675,C675,D$2:D675)</f>
        <v>144</v>
      </c>
      <c r="P675" s="42">
        <f>SUMIF(C$2:C675,C675,F$2:F675)</f>
        <v>18.119444444444444</v>
      </c>
      <c r="Q675" s="46">
        <f t="shared" si="250"/>
        <v>0.12582947530864197</v>
      </c>
      <c r="R675" s="45">
        <f t="shared" si="251"/>
        <v>3</v>
      </c>
      <c r="S675" s="45">
        <f t="shared" si="252"/>
        <v>1</v>
      </c>
      <c r="T675" s="480">
        <f>SUM(D$2:D675)</f>
        <v>1165</v>
      </c>
      <c r="U675" s="47">
        <f>SUMIF(C$2:C675,C675,E$2:E675)</f>
        <v>503487.80999999994</v>
      </c>
      <c r="V675" s="47">
        <f>SUM(E$2:E675)</f>
        <v>4135631.2860000012</v>
      </c>
      <c r="W675" s="52">
        <f>SUM(F$2:F675)</f>
        <v>40857.731944444473</v>
      </c>
      <c r="X675" s="52">
        <f t="shared" si="253"/>
        <v>35.071014544587527</v>
      </c>
      <c r="Y675" s="45">
        <f t="shared" si="254"/>
        <v>1</v>
      </c>
      <c r="Z675" s="45">
        <f t="shared" si="255"/>
        <v>42</v>
      </c>
      <c r="AA675" s="47">
        <f>SUMIF('Rake Load'!C:C,Summary!B675,'Rake Load'!CA:CA)</f>
        <v>0</v>
      </c>
      <c r="AB675" s="47">
        <f>SUMIF(C$2:C675,C675,AA$2:AA675)</f>
        <v>43.03125</v>
      </c>
      <c r="AC675" s="47">
        <f>SUM(AA$2:AA675)</f>
        <v>414.86111111113433</v>
      </c>
      <c r="AD675" s="52" t="e">
        <f t="shared" si="256"/>
        <v>#DIV/0!</v>
      </c>
      <c r="AE675" s="52">
        <f t="shared" si="257"/>
        <v>0.298828125</v>
      </c>
      <c r="AF675" s="52">
        <f t="shared" si="258"/>
        <v>0.35610395803530842</v>
      </c>
      <c r="AG675" s="47">
        <f>SUMIF(Unloader!B:B,Summary!B675,Unloader!M:M)</f>
        <v>0</v>
      </c>
      <c r="AH675" s="47">
        <f>SUMIF(C$2:C675,C675,AG$2:AG675)</f>
        <v>552138</v>
      </c>
      <c r="AI675" s="47">
        <f>SUM(AG$2:AG675)</f>
        <v>5010888</v>
      </c>
      <c r="AJ675" s="49">
        <f>SUMIF(Unloader!B:B,Summary!B675,Unloader!W:W)</f>
        <v>0</v>
      </c>
      <c r="AK675" s="49">
        <f>SUMIF(Unloader!B:B,Summary!B675,Unloader!AD:AD)+SUMIF(Unloader!B:B,Summary!B675,Unloader!BR:BR)+SUMIF(Unloader!B:B,Summary!B675,Unloader!BN:BN)</f>
        <v>0</v>
      </c>
      <c r="AL675" s="49">
        <f>SUMIF(C$2:C675,C675,AJ$2:AJ675)</f>
        <v>17.506250000000001</v>
      </c>
      <c r="AM675" s="49">
        <f>SUMIF(C$2:C675,C675,AK$2:AK675)</f>
        <v>4.0437499999999993</v>
      </c>
      <c r="AN675" s="37">
        <f t="shared" si="259"/>
        <v>1708.8765088207983</v>
      </c>
      <c r="AO675" s="37">
        <f>SUM(AJ$2:AJ675)</f>
        <v>155.96458333333337</v>
      </c>
      <c r="AP675" s="37">
        <f>SUM(AK$2:AK675)</f>
        <v>13.888194444444437</v>
      </c>
      <c r="AQ675" s="37">
        <f t="shared" si="260"/>
        <v>1469.5404467471526</v>
      </c>
    </row>
    <row r="676" spans="1:43">
      <c r="A676" s="166">
        <f t="shared" si="263"/>
        <v>675</v>
      </c>
      <c r="B676" s="478">
        <f t="shared" si="263"/>
        <v>41308</v>
      </c>
      <c r="C676" s="42">
        <f t="shared" si="242"/>
        <v>2</v>
      </c>
      <c r="D676" s="170">
        <f>COUNTIF('Rake Load'!C:C,Summary!B676)</f>
        <v>0</v>
      </c>
      <c r="E676" s="170">
        <f>SUMIF('Rake Load'!C:C,B676,'Rake Load'!K:K)</f>
        <v>0</v>
      </c>
      <c r="F676" s="44">
        <f>SUMIF('Rake Load'!C:C,B676,'Rake Load'!AZ:AZ)</f>
        <v>0</v>
      </c>
      <c r="G676" s="44" t="e">
        <f t="shared" si="243"/>
        <v>#DIV/0!</v>
      </c>
      <c r="H676" s="45" t="e">
        <f t="shared" si="244"/>
        <v>#DIV/0!</v>
      </c>
      <c r="I676" s="45" t="e">
        <f t="shared" si="245"/>
        <v>#DIV/0!</v>
      </c>
      <c r="J676" s="44">
        <f>SUMIF('Rake Load'!C:C,B676,'Rake Load'!DK:DK)</f>
        <v>0</v>
      </c>
      <c r="K676" s="50">
        <f t="shared" si="246"/>
        <v>0</v>
      </c>
      <c r="L676" s="50" t="e">
        <f t="shared" si="247"/>
        <v>#DIV/0!</v>
      </c>
      <c r="M676" s="59" t="e">
        <f t="shared" si="248"/>
        <v>#DIV/0!</v>
      </c>
      <c r="N676" s="59" t="e">
        <f t="shared" si="249"/>
        <v>#DIV/0!</v>
      </c>
      <c r="O676" s="480">
        <f>SUMIF(C$2:C676,C676,D$2:D676)</f>
        <v>144</v>
      </c>
      <c r="P676" s="42">
        <f>SUMIF(C$2:C676,C676,F$2:F676)</f>
        <v>18.119444444444444</v>
      </c>
      <c r="Q676" s="46">
        <f t="shared" si="250"/>
        <v>0.12582947530864197</v>
      </c>
      <c r="R676" s="45">
        <f t="shared" si="251"/>
        <v>3</v>
      </c>
      <c r="S676" s="45">
        <f t="shared" si="252"/>
        <v>1</v>
      </c>
      <c r="T676" s="480">
        <f>SUM(D$2:D676)</f>
        <v>1165</v>
      </c>
      <c r="U676" s="47">
        <f>SUMIF(C$2:C676,C676,E$2:E676)</f>
        <v>503487.80999999994</v>
      </c>
      <c r="V676" s="47">
        <f>SUM(E$2:E676)</f>
        <v>4135631.2860000012</v>
      </c>
      <c r="W676" s="52">
        <f>SUM(F$2:F676)</f>
        <v>40857.731944444473</v>
      </c>
      <c r="X676" s="52">
        <f t="shared" si="253"/>
        <v>35.071014544587527</v>
      </c>
      <c r="Y676" s="45">
        <f t="shared" si="254"/>
        <v>1</v>
      </c>
      <c r="Z676" s="45">
        <f t="shared" si="255"/>
        <v>42</v>
      </c>
      <c r="AA676" s="47">
        <f>SUMIF('Rake Load'!C:C,Summary!B676,'Rake Load'!CA:CA)</f>
        <v>0</v>
      </c>
      <c r="AB676" s="47">
        <f>SUMIF(C$2:C676,C676,AA$2:AA676)</f>
        <v>43.03125</v>
      </c>
      <c r="AC676" s="47">
        <f>SUM(AA$2:AA676)</f>
        <v>414.86111111113433</v>
      </c>
      <c r="AD676" s="52" t="e">
        <f t="shared" si="256"/>
        <v>#DIV/0!</v>
      </c>
      <c r="AE676" s="52">
        <f t="shared" si="257"/>
        <v>0.298828125</v>
      </c>
      <c r="AF676" s="52">
        <f t="shared" si="258"/>
        <v>0.35610395803530842</v>
      </c>
      <c r="AG676" s="47">
        <f>SUMIF(Unloader!B:B,Summary!B676,Unloader!M:M)</f>
        <v>0</v>
      </c>
      <c r="AH676" s="47">
        <f>SUMIF(C$2:C676,C676,AG$2:AG676)</f>
        <v>552138</v>
      </c>
      <c r="AI676" s="47">
        <f>SUM(AG$2:AG676)</f>
        <v>5010888</v>
      </c>
      <c r="AJ676" s="49">
        <f>SUMIF(Unloader!B:B,Summary!B676,Unloader!W:W)</f>
        <v>0</v>
      </c>
      <c r="AK676" s="49">
        <f>SUMIF(Unloader!B:B,Summary!B676,Unloader!AD:AD)+SUMIF(Unloader!B:B,Summary!B676,Unloader!BR:BR)+SUMIF(Unloader!B:B,Summary!B676,Unloader!BN:BN)</f>
        <v>0</v>
      </c>
      <c r="AL676" s="49">
        <f>SUMIF(C$2:C676,C676,AJ$2:AJ676)</f>
        <v>17.506250000000001</v>
      </c>
      <c r="AM676" s="49">
        <f>SUMIF(C$2:C676,C676,AK$2:AK676)</f>
        <v>4.0437499999999993</v>
      </c>
      <c r="AN676" s="37">
        <f t="shared" si="259"/>
        <v>1708.8765088207983</v>
      </c>
      <c r="AO676" s="37">
        <f>SUM(AJ$2:AJ676)</f>
        <v>155.96458333333337</v>
      </c>
      <c r="AP676" s="37">
        <f>SUM(AK$2:AK676)</f>
        <v>13.888194444444437</v>
      </c>
      <c r="AQ676" s="37">
        <f t="shared" si="260"/>
        <v>1469.5404467471526</v>
      </c>
    </row>
    <row r="677" spans="1:43">
      <c r="A677" s="166">
        <f t="shared" si="263"/>
        <v>676</v>
      </c>
      <c r="B677" s="478">
        <f t="shared" si="263"/>
        <v>41309</v>
      </c>
      <c r="C677" s="42">
        <f t="shared" si="242"/>
        <v>2</v>
      </c>
      <c r="D677" s="170">
        <f>COUNTIF('Rake Load'!C:C,Summary!B677)</f>
        <v>0</v>
      </c>
      <c r="E677" s="170">
        <f>SUMIF('Rake Load'!C:C,B677,'Rake Load'!K:K)</f>
        <v>0</v>
      </c>
      <c r="F677" s="44">
        <f>SUMIF('Rake Load'!C:C,B677,'Rake Load'!AZ:AZ)</f>
        <v>0</v>
      </c>
      <c r="G677" s="44" t="e">
        <f t="shared" si="243"/>
        <v>#DIV/0!</v>
      </c>
      <c r="H677" s="45" t="e">
        <f t="shared" si="244"/>
        <v>#DIV/0!</v>
      </c>
      <c r="I677" s="45" t="e">
        <f t="shared" si="245"/>
        <v>#DIV/0!</v>
      </c>
      <c r="J677" s="44">
        <f>SUMIF('Rake Load'!C:C,B677,'Rake Load'!DK:DK)</f>
        <v>0</v>
      </c>
      <c r="K677" s="50">
        <f t="shared" si="246"/>
        <v>0</v>
      </c>
      <c r="L677" s="50" t="e">
        <f t="shared" si="247"/>
        <v>#DIV/0!</v>
      </c>
      <c r="M677" s="59" t="e">
        <f t="shared" si="248"/>
        <v>#DIV/0!</v>
      </c>
      <c r="N677" s="59" t="e">
        <f t="shared" si="249"/>
        <v>#DIV/0!</v>
      </c>
      <c r="O677" s="480">
        <f>SUMIF(C$2:C677,C677,D$2:D677)</f>
        <v>144</v>
      </c>
      <c r="P677" s="42">
        <f>SUMIF(C$2:C677,C677,F$2:F677)</f>
        <v>18.119444444444444</v>
      </c>
      <c r="Q677" s="46">
        <f t="shared" si="250"/>
        <v>0.12582947530864197</v>
      </c>
      <c r="R677" s="45">
        <f t="shared" si="251"/>
        <v>3</v>
      </c>
      <c r="S677" s="45">
        <f t="shared" si="252"/>
        <v>1</v>
      </c>
      <c r="T677" s="480">
        <f>SUM(D$2:D677)</f>
        <v>1165</v>
      </c>
      <c r="U677" s="47">
        <f>SUMIF(C$2:C677,C677,E$2:E677)</f>
        <v>503487.80999999994</v>
      </c>
      <c r="V677" s="47">
        <f>SUM(E$2:E677)</f>
        <v>4135631.2860000012</v>
      </c>
      <c r="W677" s="52">
        <f>SUM(F$2:F677)</f>
        <v>40857.731944444473</v>
      </c>
      <c r="X677" s="52">
        <f t="shared" si="253"/>
        <v>35.071014544587527</v>
      </c>
      <c r="Y677" s="45">
        <f t="shared" si="254"/>
        <v>1</v>
      </c>
      <c r="Z677" s="45">
        <f t="shared" si="255"/>
        <v>42</v>
      </c>
      <c r="AA677" s="47">
        <f>SUMIF('Rake Load'!C:C,Summary!B677,'Rake Load'!CA:CA)</f>
        <v>0</v>
      </c>
      <c r="AB677" s="47">
        <f>SUMIF(C$2:C677,C677,AA$2:AA677)</f>
        <v>43.03125</v>
      </c>
      <c r="AC677" s="47">
        <f>SUM(AA$2:AA677)</f>
        <v>414.86111111113433</v>
      </c>
      <c r="AD677" s="52" t="e">
        <f t="shared" si="256"/>
        <v>#DIV/0!</v>
      </c>
      <c r="AE677" s="52">
        <f t="shared" si="257"/>
        <v>0.298828125</v>
      </c>
      <c r="AF677" s="52">
        <f t="shared" si="258"/>
        <v>0.35610395803530842</v>
      </c>
      <c r="AG677" s="47">
        <f>SUMIF(Unloader!B:B,Summary!B677,Unloader!M:M)</f>
        <v>0</v>
      </c>
      <c r="AH677" s="47">
        <f>SUMIF(C$2:C677,C677,AG$2:AG677)</f>
        <v>552138</v>
      </c>
      <c r="AI677" s="47">
        <f>SUM(AG$2:AG677)</f>
        <v>5010888</v>
      </c>
      <c r="AJ677" s="49">
        <f>SUMIF(Unloader!B:B,Summary!B677,Unloader!W:W)</f>
        <v>0</v>
      </c>
      <c r="AK677" s="49">
        <f>SUMIF(Unloader!B:B,Summary!B677,Unloader!AD:AD)+SUMIF(Unloader!B:B,Summary!B677,Unloader!BR:BR)+SUMIF(Unloader!B:B,Summary!B677,Unloader!BN:BN)</f>
        <v>0</v>
      </c>
      <c r="AL677" s="49">
        <f>SUMIF(C$2:C677,C677,AJ$2:AJ677)</f>
        <v>17.506250000000001</v>
      </c>
      <c r="AM677" s="49">
        <f>SUMIF(C$2:C677,C677,AK$2:AK677)</f>
        <v>4.0437499999999993</v>
      </c>
      <c r="AN677" s="37">
        <f t="shared" si="259"/>
        <v>1708.8765088207983</v>
      </c>
      <c r="AO677" s="37">
        <f>SUM(AJ$2:AJ677)</f>
        <v>155.96458333333337</v>
      </c>
      <c r="AP677" s="37">
        <f>SUM(AK$2:AK677)</f>
        <v>13.888194444444437</v>
      </c>
      <c r="AQ677" s="37">
        <f t="shared" si="260"/>
        <v>1469.5404467471526</v>
      </c>
    </row>
    <row r="678" spans="1:43">
      <c r="A678" s="166">
        <f t="shared" si="263"/>
        <v>677</v>
      </c>
      <c r="B678" s="478">
        <f t="shared" si="263"/>
        <v>41310</v>
      </c>
      <c r="C678" s="42">
        <f t="shared" si="242"/>
        <v>2</v>
      </c>
      <c r="D678" s="170">
        <f>COUNTIF('Rake Load'!C:C,Summary!B678)</f>
        <v>0</v>
      </c>
      <c r="E678" s="170">
        <f>SUMIF('Rake Load'!C:C,B678,'Rake Load'!K:K)</f>
        <v>0</v>
      </c>
      <c r="F678" s="44">
        <f>SUMIF('Rake Load'!C:C,B678,'Rake Load'!AZ:AZ)</f>
        <v>0</v>
      </c>
      <c r="G678" s="44" t="e">
        <f t="shared" si="243"/>
        <v>#DIV/0!</v>
      </c>
      <c r="H678" s="45" t="e">
        <f t="shared" si="244"/>
        <v>#DIV/0!</v>
      </c>
      <c r="I678" s="45" t="e">
        <f t="shared" si="245"/>
        <v>#DIV/0!</v>
      </c>
      <c r="J678" s="44">
        <f>SUMIF('Rake Load'!C:C,B678,'Rake Load'!DK:DK)</f>
        <v>0</v>
      </c>
      <c r="K678" s="50">
        <f t="shared" si="246"/>
        <v>0</v>
      </c>
      <c r="L678" s="50" t="e">
        <f t="shared" si="247"/>
        <v>#DIV/0!</v>
      </c>
      <c r="M678" s="59" t="e">
        <f t="shared" si="248"/>
        <v>#DIV/0!</v>
      </c>
      <c r="N678" s="59" t="e">
        <f t="shared" si="249"/>
        <v>#DIV/0!</v>
      </c>
      <c r="O678" s="480">
        <f>SUMIF(C$2:C678,C678,D$2:D678)</f>
        <v>144</v>
      </c>
      <c r="P678" s="42">
        <f>SUMIF(C$2:C678,C678,F$2:F678)</f>
        <v>18.119444444444444</v>
      </c>
      <c r="Q678" s="46">
        <f t="shared" si="250"/>
        <v>0.12582947530864197</v>
      </c>
      <c r="R678" s="45">
        <f t="shared" si="251"/>
        <v>3</v>
      </c>
      <c r="S678" s="45">
        <f t="shared" si="252"/>
        <v>1</v>
      </c>
      <c r="T678" s="480">
        <f>SUM(D$2:D678)</f>
        <v>1165</v>
      </c>
      <c r="U678" s="47">
        <f>SUMIF(C$2:C678,C678,E$2:E678)</f>
        <v>503487.80999999994</v>
      </c>
      <c r="V678" s="47">
        <f>SUM(E$2:E678)</f>
        <v>4135631.2860000012</v>
      </c>
      <c r="W678" s="52">
        <f>SUM(F$2:F678)</f>
        <v>40857.731944444473</v>
      </c>
      <c r="X678" s="52">
        <f t="shared" si="253"/>
        <v>35.071014544587527</v>
      </c>
      <c r="Y678" s="45">
        <f t="shared" si="254"/>
        <v>1</v>
      </c>
      <c r="Z678" s="45">
        <f t="shared" si="255"/>
        <v>42</v>
      </c>
      <c r="AA678" s="47">
        <f>SUMIF('Rake Load'!C:C,Summary!B678,'Rake Load'!CA:CA)</f>
        <v>0</v>
      </c>
      <c r="AB678" s="47">
        <f>SUMIF(C$2:C678,C678,AA$2:AA678)</f>
        <v>43.03125</v>
      </c>
      <c r="AC678" s="47">
        <f>SUM(AA$2:AA678)</f>
        <v>414.86111111113433</v>
      </c>
      <c r="AD678" s="52" t="e">
        <f t="shared" si="256"/>
        <v>#DIV/0!</v>
      </c>
      <c r="AE678" s="52">
        <f t="shared" si="257"/>
        <v>0.298828125</v>
      </c>
      <c r="AF678" s="52">
        <f t="shared" si="258"/>
        <v>0.35610395803530842</v>
      </c>
      <c r="AG678" s="47">
        <f>SUMIF(Unloader!B:B,Summary!B678,Unloader!M:M)</f>
        <v>0</v>
      </c>
      <c r="AH678" s="47">
        <f>SUMIF(C$2:C678,C678,AG$2:AG678)</f>
        <v>552138</v>
      </c>
      <c r="AI678" s="47">
        <f>SUM(AG$2:AG678)</f>
        <v>5010888</v>
      </c>
      <c r="AJ678" s="49">
        <f>SUMIF(Unloader!B:B,Summary!B678,Unloader!W:W)</f>
        <v>0</v>
      </c>
      <c r="AK678" s="49">
        <f>SUMIF(Unloader!B:B,Summary!B678,Unloader!AD:AD)+SUMIF(Unloader!B:B,Summary!B678,Unloader!BR:BR)+SUMIF(Unloader!B:B,Summary!B678,Unloader!BN:BN)</f>
        <v>0</v>
      </c>
      <c r="AL678" s="49">
        <f>SUMIF(C$2:C678,C678,AJ$2:AJ678)</f>
        <v>17.506250000000001</v>
      </c>
      <c r="AM678" s="49">
        <f>SUMIF(C$2:C678,C678,AK$2:AK678)</f>
        <v>4.0437499999999993</v>
      </c>
      <c r="AN678" s="37">
        <f t="shared" si="259"/>
        <v>1708.8765088207983</v>
      </c>
      <c r="AO678" s="37">
        <f>SUM(AJ$2:AJ678)</f>
        <v>155.96458333333337</v>
      </c>
      <c r="AP678" s="37">
        <f>SUM(AK$2:AK678)</f>
        <v>13.888194444444437</v>
      </c>
      <c r="AQ678" s="37">
        <f t="shared" si="260"/>
        <v>1469.5404467471526</v>
      </c>
    </row>
    <row r="679" spans="1:43">
      <c r="A679" s="166">
        <f t="shared" si="263"/>
        <v>678</v>
      </c>
      <c r="B679" s="478">
        <f t="shared" si="263"/>
        <v>41311</v>
      </c>
      <c r="C679" s="42">
        <f t="shared" si="242"/>
        <v>2</v>
      </c>
      <c r="D679" s="170">
        <f>COUNTIF('Rake Load'!C:C,Summary!B679)</f>
        <v>0</v>
      </c>
      <c r="E679" s="170">
        <f>SUMIF('Rake Load'!C:C,B679,'Rake Load'!K:K)</f>
        <v>0</v>
      </c>
      <c r="F679" s="44">
        <f>SUMIF('Rake Load'!C:C,B679,'Rake Load'!AZ:AZ)</f>
        <v>0</v>
      </c>
      <c r="G679" s="44" t="e">
        <f t="shared" si="243"/>
        <v>#DIV/0!</v>
      </c>
      <c r="H679" s="45" t="e">
        <f t="shared" si="244"/>
        <v>#DIV/0!</v>
      </c>
      <c r="I679" s="45" t="e">
        <f t="shared" si="245"/>
        <v>#DIV/0!</v>
      </c>
      <c r="J679" s="44">
        <f>SUMIF('Rake Load'!C:C,B679,'Rake Load'!DK:DK)</f>
        <v>0</v>
      </c>
      <c r="K679" s="50">
        <f t="shared" si="246"/>
        <v>0</v>
      </c>
      <c r="L679" s="50" t="e">
        <f t="shared" si="247"/>
        <v>#DIV/0!</v>
      </c>
      <c r="M679" s="59" t="e">
        <f t="shared" si="248"/>
        <v>#DIV/0!</v>
      </c>
      <c r="N679" s="59" t="e">
        <f t="shared" si="249"/>
        <v>#DIV/0!</v>
      </c>
      <c r="O679" s="480">
        <f>SUMIF(C$2:C679,C679,D$2:D679)</f>
        <v>144</v>
      </c>
      <c r="P679" s="42">
        <f>SUMIF(C$2:C679,C679,F$2:F679)</f>
        <v>18.119444444444444</v>
      </c>
      <c r="Q679" s="46">
        <f t="shared" si="250"/>
        <v>0.12582947530864197</v>
      </c>
      <c r="R679" s="45">
        <f t="shared" si="251"/>
        <v>3</v>
      </c>
      <c r="S679" s="45">
        <f t="shared" si="252"/>
        <v>1</v>
      </c>
      <c r="T679" s="480">
        <f>SUM(D$2:D679)</f>
        <v>1165</v>
      </c>
      <c r="U679" s="47">
        <f>SUMIF(C$2:C679,C679,E$2:E679)</f>
        <v>503487.80999999994</v>
      </c>
      <c r="V679" s="47">
        <f>SUM(E$2:E679)</f>
        <v>4135631.2860000012</v>
      </c>
      <c r="W679" s="52">
        <f>SUM(F$2:F679)</f>
        <v>40857.731944444473</v>
      </c>
      <c r="X679" s="52">
        <f t="shared" si="253"/>
        <v>35.071014544587527</v>
      </c>
      <c r="Y679" s="45">
        <f t="shared" si="254"/>
        <v>1</v>
      </c>
      <c r="Z679" s="45">
        <f t="shared" si="255"/>
        <v>42</v>
      </c>
      <c r="AA679" s="47">
        <f>SUMIF('Rake Load'!C:C,Summary!B679,'Rake Load'!CA:CA)</f>
        <v>0</v>
      </c>
      <c r="AB679" s="47">
        <f>SUMIF(C$2:C679,C679,AA$2:AA679)</f>
        <v>43.03125</v>
      </c>
      <c r="AC679" s="47">
        <f>SUM(AA$2:AA679)</f>
        <v>414.86111111113433</v>
      </c>
      <c r="AD679" s="52" t="e">
        <f t="shared" si="256"/>
        <v>#DIV/0!</v>
      </c>
      <c r="AE679" s="52">
        <f t="shared" si="257"/>
        <v>0.298828125</v>
      </c>
      <c r="AF679" s="52">
        <f t="shared" si="258"/>
        <v>0.35610395803530842</v>
      </c>
      <c r="AG679" s="47">
        <f>SUMIF(Unloader!B:B,Summary!B679,Unloader!M:M)</f>
        <v>0</v>
      </c>
      <c r="AH679" s="47">
        <f>SUMIF(C$2:C679,C679,AG$2:AG679)</f>
        <v>552138</v>
      </c>
      <c r="AI679" s="47">
        <f>SUM(AG$2:AG679)</f>
        <v>5010888</v>
      </c>
      <c r="AJ679" s="49">
        <f>SUMIF(Unloader!B:B,Summary!B679,Unloader!W:W)</f>
        <v>0</v>
      </c>
      <c r="AK679" s="49">
        <f>SUMIF(Unloader!B:B,Summary!B679,Unloader!AD:AD)+SUMIF(Unloader!B:B,Summary!B679,Unloader!BR:BR)+SUMIF(Unloader!B:B,Summary!B679,Unloader!BN:BN)</f>
        <v>0</v>
      </c>
      <c r="AL679" s="49">
        <f>SUMIF(C$2:C679,C679,AJ$2:AJ679)</f>
        <v>17.506250000000001</v>
      </c>
      <c r="AM679" s="49">
        <f>SUMIF(C$2:C679,C679,AK$2:AK679)</f>
        <v>4.0437499999999993</v>
      </c>
      <c r="AN679" s="37">
        <f t="shared" si="259"/>
        <v>1708.8765088207983</v>
      </c>
      <c r="AO679" s="37">
        <f>SUM(AJ$2:AJ679)</f>
        <v>155.96458333333337</v>
      </c>
      <c r="AP679" s="37">
        <f>SUM(AK$2:AK679)</f>
        <v>13.888194444444437</v>
      </c>
      <c r="AQ679" s="37">
        <f t="shared" si="260"/>
        <v>1469.5404467471526</v>
      </c>
    </row>
    <row r="680" spans="1:43">
      <c r="A680" s="166">
        <f t="shared" ref="A680:B695" si="264">A679+1</f>
        <v>679</v>
      </c>
      <c r="B680" s="478">
        <f t="shared" si="264"/>
        <v>41312</v>
      </c>
      <c r="C680" s="42">
        <f t="shared" si="242"/>
        <v>2</v>
      </c>
      <c r="D680" s="170">
        <f>COUNTIF('Rake Load'!C:C,Summary!B680)</f>
        <v>0</v>
      </c>
      <c r="E680" s="170">
        <f>SUMIF('Rake Load'!C:C,B680,'Rake Load'!K:K)</f>
        <v>0</v>
      </c>
      <c r="F680" s="44">
        <f>SUMIF('Rake Load'!C:C,B680,'Rake Load'!AZ:AZ)</f>
        <v>0</v>
      </c>
      <c r="G680" s="44" t="e">
        <f t="shared" si="243"/>
        <v>#DIV/0!</v>
      </c>
      <c r="H680" s="45" t="e">
        <f t="shared" si="244"/>
        <v>#DIV/0!</v>
      </c>
      <c r="I680" s="45" t="e">
        <f t="shared" si="245"/>
        <v>#DIV/0!</v>
      </c>
      <c r="J680" s="44">
        <f>SUMIF('Rake Load'!C:C,B680,'Rake Load'!DK:DK)</f>
        <v>0</v>
      </c>
      <c r="K680" s="50">
        <f t="shared" si="246"/>
        <v>0</v>
      </c>
      <c r="L680" s="50" t="e">
        <f t="shared" si="247"/>
        <v>#DIV/0!</v>
      </c>
      <c r="M680" s="59" t="e">
        <f t="shared" si="248"/>
        <v>#DIV/0!</v>
      </c>
      <c r="N680" s="59" t="e">
        <f t="shared" si="249"/>
        <v>#DIV/0!</v>
      </c>
      <c r="O680" s="480">
        <f>SUMIF(C$2:C680,C680,D$2:D680)</f>
        <v>144</v>
      </c>
      <c r="P680" s="42">
        <f>SUMIF(C$2:C680,C680,F$2:F680)</f>
        <v>18.119444444444444</v>
      </c>
      <c r="Q680" s="46">
        <f t="shared" si="250"/>
        <v>0.12582947530864197</v>
      </c>
      <c r="R680" s="45">
        <f t="shared" si="251"/>
        <v>3</v>
      </c>
      <c r="S680" s="45">
        <f t="shared" si="252"/>
        <v>1</v>
      </c>
      <c r="T680" s="480">
        <f>SUM(D$2:D680)</f>
        <v>1165</v>
      </c>
      <c r="U680" s="47">
        <f>SUMIF(C$2:C680,C680,E$2:E680)</f>
        <v>503487.80999999994</v>
      </c>
      <c r="V680" s="47">
        <f>SUM(E$2:E680)</f>
        <v>4135631.2860000012</v>
      </c>
      <c r="W680" s="52">
        <f>SUM(F$2:F680)</f>
        <v>40857.731944444473</v>
      </c>
      <c r="X680" s="52">
        <f t="shared" si="253"/>
        <v>35.071014544587527</v>
      </c>
      <c r="Y680" s="45">
        <f t="shared" si="254"/>
        <v>1</v>
      </c>
      <c r="Z680" s="45">
        <f t="shared" si="255"/>
        <v>42</v>
      </c>
      <c r="AA680" s="47">
        <f>SUMIF('Rake Load'!C:C,Summary!B680,'Rake Load'!CA:CA)</f>
        <v>0</v>
      </c>
      <c r="AB680" s="47">
        <f>SUMIF(C$2:C680,C680,AA$2:AA680)</f>
        <v>43.03125</v>
      </c>
      <c r="AC680" s="47">
        <f>SUM(AA$2:AA680)</f>
        <v>414.86111111113433</v>
      </c>
      <c r="AD680" s="52" t="e">
        <f t="shared" si="256"/>
        <v>#DIV/0!</v>
      </c>
      <c r="AE680" s="52">
        <f t="shared" si="257"/>
        <v>0.298828125</v>
      </c>
      <c r="AF680" s="52">
        <f t="shared" si="258"/>
        <v>0.35610395803530842</v>
      </c>
      <c r="AG680" s="47">
        <f>SUMIF(Unloader!B:B,Summary!B680,Unloader!M:M)</f>
        <v>0</v>
      </c>
      <c r="AH680" s="47">
        <f>SUMIF(C$2:C680,C680,AG$2:AG680)</f>
        <v>552138</v>
      </c>
      <c r="AI680" s="47">
        <f>SUM(AG$2:AG680)</f>
        <v>5010888</v>
      </c>
      <c r="AJ680" s="49">
        <f>SUMIF(Unloader!B:B,Summary!B680,Unloader!W:W)</f>
        <v>0</v>
      </c>
      <c r="AK680" s="49">
        <f>SUMIF(Unloader!B:B,Summary!B680,Unloader!AD:AD)+SUMIF(Unloader!B:B,Summary!B680,Unloader!BR:BR)+SUMIF(Unloader!B:B,Summary!B680,Unloader!BN:BN)</f>
        <v>0</v>
      </c>
      <c r="AL680" s="49">
        <f>SUMIF(C$2:C680,C680,AJ$2:AJ680)</f>
        <v>17.506250000000001</v>
      </c>
      <c r="AM680" s="49">
        <f>SUMIF(C$2:C680,C680,AK$2:AK680)</f>
        <v>4.0437499999999993</v>
      </c>
      <c r="AN680" s="37">
        <f t="shared" si="259"/>
        <v>1708.8765088207983</v>
      </c>
      <c r="AO680" s="37">
        <f>SUM(AJ$2:AJ680)</f>
        <v>155.96458333333337</v>
      </c>
      <c r="AP680" s="37">
        <f>SUM(AK$2:AK680)</f>
        <v>13.888194444444437</v>
      </c>
      <c r="AQ680" s="37">
        <f t="shared" si="260"/>
        <v>1469.5404467471526</v>
      </c>
    </row>
    <row r="681" spans="1:43">
      <c r="A681" s="166">
        <f t="shared" si="264"/>
        <v>680</v>
      </c>
      <c r="B681" s="478">
        <f t="shared" si="264"/>
        <v>41313</v>
      </c>
      <c r="C681" s="42">
        <f t="shared" si="242"/>
        <v>2</v>
      </c>
      <c r="D681" s="170">
        <f>COUNTIF('Rake Load'!C:C,Summary!B681)</f>
        <v>0</v>
      </c>
      <c r="E681" s="170">
        <f>SUMIF('Rake Load'!C:C,B681,'Rake Load'!K:K)</f>
        <v>0</v>
      </c>
      <c r="F681" s="44">
        <f>SUMIF('Rake Load'!C:C,B681,'Rake Load'!AZ:AZ)</f>
        <v>0</v>
      </c>
      <c r="G681" s="44" t="e">
        <f t="shared" si="243"/>
        <v>#DIV/0!</v>
      </c>
      <c r="H681" s="45" t="e">
        <f t="shared" si="244"/>
        <v>#DIV/0!</v>
      </c>
      <c r="I681" s="45" t="e">
        <f t="shared" si="245"/>
        <v>#DIV/0!</v>
      </c>
      <c r="J681" s="44">
        <f>SUMIF('Rake Load'!C:C,B681,'Rake Load'!DK:DK)</f>
        <v>0</v>
      </c>
      <c r="K681" s="50">
        <f t="shared" si="246"/>
        <v>0</v>
      </c>
      <c r="L681" s="50" t="e">
        <f t="shared" si="247"/>
        <v>#DIV/0!</v>
      </c>
      <c r="M681" s="59" t="e">
        <f t="shared" si="248"/>
        <v>#DIV/0!</v>
      </c>
      <c r="N681" s="59" t="e">
        <f t="shared" si="249"/>
        <v>#DIV/0!</v>
      </c>
      <c r="O681" s="480">
        <f>SUMIF(C$2:C681,C681,D$2:D681)</f>
        <v>144</v>
      </c>
      <c r="P681" s="42">
        <f>SUMIF(C$2:C681,C681,F$2:F681)</f>
        <v>18.119444444444444</v>
      </c>
      <c r="Q681" s="46">
        <f t="shared" si="250"/>
        <v>0.12582947530864197</v>
      </c>
      <c r="R681" s="45">
        <f t="shared" si="251"/>
        <v>3</v>
      </c>
      <c r="S681" s="45">
        <f t="shared" si="252"/>
        <v>1</v>
      </c>
      <c r="T681" s="480">
        <f>SUM(D$2:D681)</f>
        <v>1165</v>
      </c>
      <c r="U681" s="47">
        <f>SUMIF(C$2:C681,C681,E$2:E681)</f>
        <v>503487.80999999994</v>
      </c>
      <c r="V681" s="47">
        <f>SUM(E$2:E681)</f>
        <v>4135631.2860000012</v>
      </c>
      <c r="W681" s="52">
        <f>SUM(F$2:F681)</f>
        <v>40857.731944444473</v>
      </c>
      <c r="X681" s="52">
        <f t="shared" si="253"/>
        <v>35.071014544587527</v>
      </c>
      <c r="Y681" s="45">
        <f t="shared" si="254"/>
        <v>1</v>
      </c>
      <c r="Z681" s="45">
        <f t="shared" si="255"/>
        <v>42</v>
      </c>
      <c r="AA681" s="47">
        <f>SUMIF('Rake Load'!C:C,Summary!B681,'Rake Load'!CA:CA)</f>
        <v>0</v>
      </c>
      <c r="AB681" s="47">
        <f>SUMIF(C$2:C681,C681,AA$2:AA681)</f>
        <v>43.03125</v>
      </c>
      <c r="AC681" s="47">
        <f>SUM(AA$2:AA681)</f>
        <v>414.86111111113433</v>
      </c>
      <c r="AD681" s="52" t="e">
        <f t="shared" si="256"/>
        <v>#DIV/0!</v>
      </c>
      <c r="AE681" s="52">
        <f t="shared" si="257"/>
        <v>0.298828125</v>
      </c>
      <c r="AF681" s="52">
        <f t="shared" si="258"/>
        <v>0.35610395803530842</v>
      </c>
      <c r="AG681" s="47">
        <f>SUMIF(Unloader!B:B,Summary!B681,Unloader!M:M)</f>
        <v>0</v>
      </c>
      <c r="AH681" s="47">
        <f>SUMIF(C$2:C681,C681,AG$2:AG681)</f>
        <v>552138</v>
      </c>
      <c r="AI681" s="47">
        <f>SUM(AG$2:AG681)</f>
        <v>5010888</v>
      </c>
      <c r="AJ681" s="49">
        <f>SUMIF(Unloader!B:B,Summary!B681,Unloader!W:W)</f>
        <v>0</v>
      </c>
      <c r="AK681" s="49">
        <f>SUMIF(Unloader!B:B,Summary!B681,Unloader!AD:AD)+SUMIF(Unloader!B:B,Summary!B681,Unloader!BR:BR)+SUMIF(Unloader!B:B,Summary!B681,Unloader!BN:BN)</f>
        <v>0</v>
      </c>
      <c r="AL681" s="49">
        <f>SUMIF(C$2:C681,C681,AJ$2:AJ681)</f>
        <v>17.506250000000001</v>
      </c>
      <c r="AM681" s="49">
        <f>SUMIF(C$2:C681,C681,AK$2:AK681)</f>
        <v>4.0437499999999993</v>
      </c>
      <c r="AN681" s="37">
        <f t="shared" si="259"/>
        <v>1708.8765088207983</v>
      </c>
      <c r="AO681" s="37">
        <f>SUM(AJ$2:AJ681)</f>
        <v>155.96458333333337</v>
      </c>
      <c r="AP681" s="37">
        <f>SUM(AK$2:AK681)</f>
        <v>13.888194444444437</v>
      </c>
      <c r="AQ681" s="37">
        <f t="shared" si="260"/>
        <v>1469.5404467471526</v>
      </c>
    </row>
    <row r="682" spans="1:43">
      <c r="A682" s="166">
        <f t="shared" si="264"/>
        <v>681</v>
      </c>
      <c r="B682" s="478">
        <f t="shared" si="264"/>
        <v>41314</v>
      </c>
      <c r="C682" s="42">
        <f t="shared" si="242"/>
        <v>2</v>
      </c>
      <c r="D682" s="170">
        <f>COUNTIF('Rake Load'!C:C,Summary!B682)</f>
        <v>0</v>
      </c>
      <c r="E682" s="170">
        <f>SUMIF('Rake Load'!C:C,B682,'Rake Load'!K:K)</f>
        <v>0</v>
      </c>
      <c r="F682" s="44">
        <f>SUMIF('Rake Load'!C:C,B682,'Rake Load'!AZ:AZ)</f>
        <v>0</v>
      </c>
      <c r="G682" s="44" t="e">
        <f t="shared" si="243"/>
        <v>#DIV/0!</v>
      </c>
      <c r="H682" s="45" t="e">
        <f t="shared" si="244"/>
        <v>#DIV/0!</v>
      </c>
      <c r="I682" s="45" t="e">
        <f t="shared" si="245"/>
        <v>#DIV/0!</v>
      </c>
      <c r="J682" s="44">
        <f>SUMIF('Rake Load'!C:C,B682,'Rake Load'!DK:DK)</f>
        <v>0</v>
      </c>
      <c r="K682" s="50">
        <f t="shared" si="246"/>
        <v>0</v>
      </c>
      <c r="L682" s="50" t="e">
        <f t="shared" si="247"/>
        <v>#DIV/0!</v>
      </c>
      <c r="M682" s="59" t="e">
        <f t="shared" si="248"/>
        <v>#DIV/0!</v>
      </c>
      <c r="N682" s="59" t="e">
        <f t="shared" si="249"/>
        <v>#DIV/0!</v>
      </c>
      <c r="O682" s="480">
        <f>SUMIF(C$2:C682,C682,D$2:D682)</f>
        <v>144</v>
      </c>
      <c r="P682" s="42">
        <f>SUMIF(C$2:C682,C682,F$2:F682)</f>
        <v>18.119444444444444</v>
      </c>
      <c r="Q682" s="46">
        <f t="shared" si="250"/>
        <v>0.12582947530864197</v>
      </c>
      <c r="R682" s="45">
        <f t="shared" si="251"/>
        <v>3</v>
      </c>
      <c r="S682" s="45">
        <f t="shared" si="252"/>
        <v>1</v>
      </c>
      <c r="T682" s="480">
        <f>SUM(D$2:D682)</f>
        <v>1165</v>
      </c>
      <c r="U682" s="47">
        <f>SUMIF(C$2:C682,C682,E$2:E682)</f>
        <v>503487.80999999994</v>
      </c>
      <c r="V682" s="47">
        <f>SUM(E$2:E682)</f>
        <v>4135631.2860000012</v>
      </c>
      <c r="W682" s="52">
        <f>SUM(F$2:F682)</f>
        <v>40857.731944444473</v>
      </c>
      <c r="X682" s="52">
        <f t="shared" si="253"/>
        <v>35.071014544587527</v>
      </c>
      <c r="Y682" s="45">
        <f t="shared" si="254"/>
        <v>1</v>
      </c>
      <c r="Z682" s="45">
        <f t="shared" si="255"/>
        <v>42</v>
      </c>
      <c r="AA682" s="47">
        <f>SUMIF('Rake Load'!C:C,Summary!B682,'Rake Load'!CA:CA)</f>
        <v>0</v>
      </c>
      <c r="AB682" s="47">
        <f>SUMIF(C$2:C682,C682,AA$2:AA682)</f>
        <v>43.03125</v>
      </c>
      <c r="AC682" s="47">
        <f>SUM(AA$2:AA682)</f>
        <v>414.86111111113433</v>
      </c>
      <c r="AD682" s="52" t="e">
        <f t="shared" si="256"/>
        <v>#DIV/0!</v>
      </c>
      <c r="AE682" s="52">
        <f t="shared" si="257"/>
        <v>0.298828125</v>
      </c>
      <c r="AF682" s="52">
        <f t="shared" si="258"/>
        <v>0.35610395803530842</v>
      </c>
      <c r="AG682" s="47">
        <f>SUMIF(Unloader!B:B,Summary!B682,Unloader!M:M)</f>
        <v>0</v>
      </c>
      <c r="AH682" s="47">
        <f>SUMIF(C$2:C682,C682,AG$2:AG682)</f>
        <v>552138</v>
      </c>
      <c r="AI682" s="47">
        <f>SUM(AG$2:AG682)</f>
        <v>5010888</v>
      </c>
      <c r="AJ682" s="49">
        <f>SUMIF(Unloader!B:B,Summary!B682,Unloader!W:W)</f>
        <v>0</v>
      </c>
      <c r="AK682" s="49">
        <f>SUMIF(Unloader!B:B,Summary!B682,Unloader!AD:AD)+SUMIF(Unloader!B:B,Summary!B682,Unloader!BR:BR)+SUMIF(Unloader!B:B,Summary!B682,Unloader!BN:BN)</f>
        <v>0</v>
      </c>
      <c r="AL682" s="49">
        <f>SUMIF(C$2:C682,C682,AJ$2:AJ682)</f>
        <v>17.506250000000001</v>
      </c>
      <c r="AM682" s="49">
        <f>SUMIF(C$2:C682,C682,AK$2:AK682)</f>
        <v>4.0437499999999993</v>
      </c>
      <c r="AN682" s="37">
        <f t="shared" si="259"/>
        <v>1708.8765088207983</v>
      </c>
      <c r="AO682" s="37">
        <f>SUM(AJ$2:AJ682)</f>
        <v>155.96458333333337</v>
      </c>
      <c r="AP682" s="37">
        <f>SUM(AK$2:AK682)</f>
        <v>13.888194444444437</v>
      </c>
      <c r="AQ682" s="37">
        <f t="shared" si="260"/>
        <v>1469.5404467471526</v>
      </c>
    </row>
    <row r="683" spans="1:43">
      <c r="A683" s="166">
        <f t="shared" si="264"/>
        <v>682</v>
      </c>
      <c r="B683" s="478">
        <f t="shared" si="264"/>
        <v>41315</v>
      </c>
      <c r="C683" s="42">
        <f t="shared" si="242"/>
        <v>2</v>
      </c>
      <c r="D683" s="170">
        <f>COUNTIF('Rake Load'!C:C,Summary!B683)</f>
        <v>0</v>
      </c>
      <c r="E683" s="170">
        <f>SUMIF('Rake Load'!C:C,B683,'Rake Load'!K:K)</f>
        <v>0</v>
      </c>
      <c r="F683" s="44">
        <f>SUMIF('Rake Load'!C:C,B683,'Rake Load'!AZ:AZ)</f>
        <v>0</v>
      </c>
      <c r="G683" s="44" t="e">
        <f t="shared" si="243"/>
        <v>#DIV/0!</v>
      </c>
      <c r="H683" s="45" t="e">
        <f t="shared" si="244"/>
        <v>#DIV/0!</v>
      </c>
      <c r="I683" s="45" t="e">
        <f t="shared" si="245"/>
        <v>#DIV/0!</v>
      </c>
      <c r="J683" s="44">
        <f>SUMIF('Rake Load'!C:C,B683,'Rake Load'!DK:DK)</f>
        <v>0</v>
      </c>
      <c r="K683" s="50">
        <f t="shared" si="246"/>
        <v>0</v>
      </c>
      <c r="L683" s="50" t="e">
        <f t="shared" si="247"/>
        <v>#DIV/0!</v>
      </c>
      <c r="M683" s="59" t="e">
        <f t="shared" si="248"/>
        <v>#DIV/0!</v>
      </c>
      <c r="N683" s="59" t="e">
        <f t="shared" si="249"/>
        <v>#DIV/0!</v>
      </c>
      <c r="O683" s="480">
        <f>SUMIF(C$2:C683,C683,D$2:D683)</f>
        <v>144</v>
      </c>
      <c r="P683" s="42">
        <f>SUMIF(C$2:C683,C683,F$2:F683)</f>
        <v>18.119444444444444</v>
      </c>
      <c r="Q683" s="46">
        <f t="shared" si="250"/>
        <v>0.12582947530864197</v>
      </c>
      <c r="R683" s="45">
        <f t="shared" si="251"/>
        <v>3</v>
      </c>
      <c r="S683" s="45">
        <f t="shared" si="252"/>
        <v>1</v>
      </c>
      <c r="T683" s="480">
        <f>SUM(D$2:D683)</f>
        <v>1165</v>
      </c>
      <c r="U683" s="47">
        <f>SUMIF(C$2:C683,C683,E$2:E683)</f>
        <v>503487.80999999994</v>
      </c>
      <c r="V683" s="47">
        <f>SUM(E$2:E683)</f>
        <v>4135631.2860000012</v>
      </c>
      <c r="W683" s="52">
        <f>SUM(F$2:F683)</f>
        <v>40857.731944444473</v>
      </c>
      <c r="X683" s="52">
        <f t="shared" si="253"/>
        <v>35.071014544587527</v>
      </c>
      <c r="Y683" s="45">
        <f t="shared" si="254"/>
        <v>1</v>
      </c>
      <c r="Z683" s="45">
        <f t="shared" si="255"/>
        <v>42</v>
      </c>
      <c r="AA683" s="47">
        <f>SUMIF('Rake Load'!C:C,Summary!B683,'Rake Load'!CA:CA)</f>
        <v>0</v>
      </c>
      <c r="AB683" s="47">
        <f>SUMIF(C$2:C683,C683,AA$2:AA683)</f>
        <v>43.03125</v>
      </c>
      <c r="AC683" s="47">
        <f>SUM(AA$2:AA683)</f>
        <v>414.86111111113433</v>
      </c>
      <c r="AD683" s="52" t="e">
        <f t="shared" si="256"/>
        <v>#DIV/0!</v>
      </c>
      <c r="AE683" s="52">
        <f t="shared" si="257"/>
        <v>0.298828125</v>
      </c>
      <c r="AF683" s="52">
        <f t="shared" si="258"/>
        <v>0.35610395803530842</v>
      </c>
      <c r="AG683" s="47">
        <f>SUMIF(Unloader!B:B,Summary!B683,Unloader!M:M)</f>
        <v>0</v>
      </c>
      <c r="AH683" s="47">
        <f>SUMIF(C$2:C683,C683,AG$2:AG683)</f>
        <v>552138</v>
      </c>
      <c r="AI683" s="47">
        <f>SUM(AG$2:AG683)</f>
        <v>5010888</v>
      </c>
      <c r="AJ683" s="49">
        <f>SUMIF(Unloader!B:B,Summary!B683,Unloader!W:W)</f>
        <v>0</v>
      </c>
      <c r="AK683" s="49">
        <f>SUMIF(Unloader!B:B,Summary!B683,Unloader!AD:AD)+SUMIF(Unloader!B:B,Summary!B683,Unloader!BR:BR)+SUMIF(Unloader!B:B,Summary!B683,Unloader!BN:BN)</f>
        <v>0</v>
      </c>
      <c r="AL683" s="49">
        <f>SUMIF(C$2:C683,C683,AJ$2:AJ683)</f>
        <v>17.506250000000001</v>
      </c>
      <c r="AM683" s="49">
        <f>SUMIF(C$2:C683,C683,AK$2:AK683)</f>
        <v>4.0437499999999993</v>
      </c>
      <c r="AN683" s="37">
        <f t="shared" si="259"/>
        <v>1708.8765088207983</v>
      </c>
      <c r="AO683" s="37">
        <f>SUM(AJ$2:AJ683)</f>
        <v>155.96458333333337</v>
      </c>
      <c r="AP683" s="37">
        <f>SUM(AK$2:AK683)</f>
        <v>13.888194444444437</v>
      </c>
      <c r="AQ683" s="37">
        <f t="shared" si="260"/>
        <v>1469.5404467471526</v>
      </c>
    </row>
    <row r="684" spans="1:43">
      <c r="A684" s="166">
        <f t="shared" si="264"/>
        <v>683</v>
      </c>
      <c r="B684" s="478">
        <f t="shared" si="264"/>
        <v>41316</v>
      </c>
      <c r="C684" s="42">
        <f t="shared" si="242"/>
        <v>2</v>
      </c>
      <c r="D684" s="170">
        <f>COUNTIF('Rake Load'!C:C,Summary!B684)</f>
        <v>0</v>
      </c>
      <c r="E684" s="170">
        <f>SUMIF('Rake Load'!C:C,B684,'Rake Load'!K:K)</f>
        <v>0</v>
      </c>
      <c r="F684" s="44">
        <f>SUMIF('Rake Load'!C:C,B684,'Rake Load'!AZ:AZ)</f>
        <v>0</v>
      </c>
      <c r="G684" s="44" t="e">
        <f t="shared" si="243"/>
        <v>#DIV/0!</v>
      </c>
      <c r="H684" s="45" t="e">
        <f t="shared" si="244"/>
        <v>#DIV/0!</v>
      </c>
      <c r="I684" s="45" t="e">
        <f t="shared" si="245"/>
        <v>#DIV/0!</v>
      </c>
      <c r="J684" s="44">
        <f>SUMIF('Rake Load'!C:C,B684,'Rake Load'!DK:DK)</f>
        <v>0</v>
      </c>
      <c r="K684" s="50">
        <f t="shared" si="246"/>
        <v>0</v>
      </c>
      <c r="L684" s="50" t="e">
        <f t="shared" si="247"/>
        <v>#DIV/0!</v>
      </c>
      <c r="M684" s="59" t="e">
        <f t="shared" si="248"/>
        <v>#DIV/0!</v>
      </c>
      <c r="N684" s="59" t="e">
        <f t="shared" si="249"/>
        <v>#DIV/0!</v>
      </c>
      <c r="O684" s="480">
        <f>SUMIF(C$2:C684,C684,D$2:D684)</f>
        <v>144</v>
      </c>
      <c r="P684" s="42">
        <f>SUMIF(C$2:C684,C684,F$2:F684)</f>
        <v>18.119444444444444</v>
      </c>
      <c r="Q684" s="46">
        <f t="shared" si="250"/>
        <v>0.12582947530864197</v>
      </c>
      <c r="R684" s="45">
        <f t="shared" si="251"/>
        <v>3</v>
      </c>
      <c r="S684" s="45">
        <f t="shared" si="252"/>
        <v>1</v>
      </c>
      <c r="T684" s="480">
        <f>SUM(D$2:D684)</f>
        <v>1165</v>
      </c>
      <c r="U684" s="47">
        <f>SUMIF(C$2:C684,C684,E$2:E684)</f>
        <v>503487.80999999994</v>
      </c>
      <c r="V684" s="47">
        <f>SUM(E$2:E684)</f>
        <v>4135631.2860000012</v>
      </c>
      <c r="W684" s="52">
        <f>SUM(F$2:F684)</f>
        <v>40857.731944444473</v>
      </c>
      <c r="X684" s="52">
        <f t="shared" si="253"/>
        <v>35.071014544587527</v>
      </c>
      <c r="Y684" s="45">
        <f t="shared" si="254"/>
        <v>1</v>
      </c>
      <c r="Z684" s="45">
        <f t="shared" si="255"/>
        <v>42</v>
      </c>
      <c r="AA684" s="47">
        <f>SUMIF('Rake Load'!C:C,Summary!B684,'Rake Load'!CA:CA)</f>
        <v>0</v>
      </c>
      <c r="AB684" s="47">
        <f>SUMIF(C$2:C684,C684,AA$2:AA684)</f>
        <v>43.03125</v>
      </c>
      <c r="AC684" s="47">
        <f>SUM(AA$2:AA684)</f>
        <v>414.86111111113433</v>
      </c>
      <c r="AD684" s="52" t="e">
        <f t="shared" si="256"/>
        <v>#DIV/0!</v>
      </c>
      <c r="AE684" s="52">
        <f t="shared" si="257"/>
        <v>0.298828125</v>
      </c>
      <c r="AF684" s="52">
        <f t="shared" si="258"/>
        <v>0.35610395803530842</v>
      </c>
      <c r="AG684" s="47">
        <f>SUMIF(Unloader!B:B,Summary!B684,Unloader!M:M)</f>
        <v>0</v>
      </c>
      <c r="AH684" s="47">
        <f>SUMIF(C$2:C684,C684,AG$2:AG684)</f>
        <v>552138</v>
      </c>
      <c r="AI684" s="47">
        <f>SUM(AG$2:AG684)</f>
        <v>5010888</v>
      </c>
      <c r="AJ684" s="49">
        <f>SUMIF(Unloader!B:B,Summary!B684,Unloader!W:W)</f>
        <v>0</v>
      </c>
      <c r="AK684" s="49">
        <f>SUMIF(Unloader!B:B,Summary!B684,Unloader!AD:AD)+SUMIF(Unloader!B:B,Summary!B684,Unloader!BR:BR)+SUMIF(Unloader!B:B,Summary!B684,Unloader!BN:BN)</f>
        <v>0</v>
      </c>
      <c r="AL684" s="49">
        <f>SUMIF(C$2:C684,C684,AJ$2:AJ684)</f>
        <v>17.506250000000001</v>
      </c>
      <c r="AM684" s="49">
        <f>SUMIF(C$2:C684,C684,AK$2:AK684)</f>
        <v>4.0437499999999993</v>
      </c>
      <c r="AN684" s="37">
        <f t="shared" si="259"/>
        <v>1708.8765088207983</v>
      </c>
      <c r="AO684" s="37">
        <f>SUM(AJ$2:AJ684)</f>
        <v>155.96458333333337</v>
      </c>
      <c r="AP684" s="37">
        <f>SUM(AK$2:AK684)</f>
        <v>13.888194444444437</v>
      </c>
      <c r="AQ684" s="37">
        <f t="shared" si="260"/>
        <v>1469.5404467471526</v>
      </c>
    </row>
    <row r="685" spans="1:43">
      <c r="A685" s="166">
        <f t="shared" si="264"/>
        <v>684</v>
      </c>
      <c r="B685" s="478">
        <f t="shared" si="264"/>
        <v>41317</v>
      </c>
      <c r="C685" s="42">
        <f t="shared" si="242"/>
        <v>2</v>
      </c>
      <c r="D685" s="170">
        <f>COUNTIF('Rake Load'!C:C,Summary!B685)</f>
        <v>0</v>
      </c>
      <c r="E685" s="170">
        <f>SUMIF('Rake Load'!C:C,B685,'Rake Load'!K:K)</f>
        <v>0</v>
      </c>
      <c r="F685" s="44">
        <f>SUMIF('Rake Load'!C:C,B685,'Rake Load'!AZ:AZ)</f>
        <v>0</v>
      </c>
      <c r="G685" s="44" t="e">
        <f t="shared" si="243"/>
        <v>#DIV/0!</v>
      </c>
      <c r="H685" s="45" t="e">
        <f t="shared" si="244"/>
        <v>#DIV/0!</v>
      </c>
      <c r="I685" s="45" t="e">
        <f t="shared" si="245"/>
        <v>#DIV/0!</v>
      </c>
      <c r="J685" s="44">
        <f>SUMIF('Rake Load'!C:C,B685,'Rake Load'!DK:DK)</f>
        <v>0</v>
      </c>
      <c r="K685" s="50">
        <f t="shared" si="246"/>
        <v>0</v>
      </c>
      <c r="L685" s="50" t="e">
        <f t="shared" si="247"/>
        <v>#DIV/0!</v>
      </c>
      <c r="M685" s="59" t="e">
        <f t="shared" si="248"/>
        <v>#DIV/0!</v>
      </c>
      <c r="N685" s="59" t="e">
        <f t="shared" si="249"/>
        <v>#DIV/0!</v>
      </c>
      <c r="O685" s="480">
        <f>SUMIF(C$2:C685,C685,D$2:D685)</f>
        <v>144</v>
      </c>
      <c r="P685" s="42">
        <f>SUMIF(C$2:C685,C685,F$2:F685)</f>
        <v>18.119444444444444</v>
      </c>
      <c r="Q685" s="46">
        <f t="shared" si="250"/>
        <v>0.12582947530864197</v>
      </c>
      <c r="R685" s="45">
        <f t="shared" si="251"/>
        <v>3</v>
      </c>
      <c r="S685" s="45">
        <f t="shared" si="252"/>
        <v>1</v>
      </c>
      <c r="T685" s="480">
        <f>SUM(D$2:D685)</f>
        <v>1165</v>
      </c>
      <c r="U685" s="47">
        <f>SUMIF(C$2:C685,C685,E$2:E685)</f>
        <v>503487.80999999994</v>
      </c>
      <c r="V685" s="47">
        <f>SUM(E$2:E685)</f>
        <v>4135631.2860000012</v>
      </c>
      <c r="W685" s="52">
        <f>SUM(F$2:F685)</f>
        <v>40857.731944444473</v>
      </c>
      <c r="X685" s="52">
        <f t="shared" si="253"/>
        <v>35.071014544587527</v>
      </c>
      <c r="Y685" s="45">
        <f t="shared" si="254"/>
        <v>1</v>
      </c>
      <c r="Z685" s="45">
        <f t="shared" si="255"/>
        <v>42</v>
      </c>
      <c r="AA685" s="47">
        <f>SUMIF('Rake Load'!C:C,Summary!B685,'Rake Load'!CA:CA)</f>
        <v>0</v>
      </c>
      <c r="AB685" s="47">
        <f>SUMIF(C$2:C685,C685,AA$2:AA685)</f>
        <v>43.03125</v>
      </c>
      <c r="AC685" s="47">
        <f>SUM(AA$2:AA685)</f>
        <v>414.86111111113433</v>
      </c>
      <c r="AD685" s="52" t="e">
        <f t="shared" si="256"/>
        <v>#DIV/0!</v>
      </c>
      <c r="AE685" s="52">
        <f t="shared" si="257"/>
        <v>0.298828125</v>
      </c>
      <c r="AF685" s="52">
        <f t="shared" si="258"/>
        <v>0.35610395803530842</v>
      </c>
      <c r="AG685" s="47">
        <f>SUMIF(Unloader!B:B,Summary!B685,Unloader!M:M)</f>
        <v>0</v>
      </c>
      <c r="AH685" s="47">
        <f>SUMIF(C$2:C685,C685,AG$2:AG685)</f>
        <v>552138</v>
      </c>
      <c r="AI685" s="47">
        <f>SUM(AG$2:AG685)</f>
        <v>5010888</v>
      </c>
      <c r="AJ685" s="49">
        <f>SUMIF(Unloader!B:B,Summary!B685,Unloader!W:W)</f>
        <v>0</v>
      </c>
      <c r="AK685" s="49">
        <f>SUMIF(Unloader!B:B,Summary!B685,Unloader!AD:AD)+SUMIF(Unloader!B:B,Summary!B685,Unloader!BR:BR)+SUMIF(Unloader!B:B,Summary!B685,Unloader!BN:BN)</f>
        <v>0</v>
      </c>
      <c r="AL685" s="49">
        <f>SUMIF(C$2:C685,C685,AJ$2:AJ685)</f>
        <v>17.506250000000001</v>
      </c>
      <c r="AM685" s="49">
        <f>SUMIF(C$2:C685,C685,AK$2:AK685)</f>
        <v>4.0437499999999993</v>
      </c>
      <c r="AN685" s="37">
        <f t="shared" si="259"/>
        <v>1708.8765088207983</v>
      </c>
      <c r="AO685" s="37">
        <f>SUM(AJ$2:AJ685)</f>
        <v>155.96458333333337</v>
      </c>
      <c r="AP685" s="37">
        <f>SUM(AK$2:AK685)</f>
        <v>13.888194444444437</v>
      </c>
      <c r="AQ685" s="37">
        <f t="shared" si="260"/>
        <v>1469.5404467471526</v>
      </c>
    </row>
    <row r="686" spans="1:43">
      <c r="A686" s="166">
        <f t="shared" si="264"/>
        <v>685</v>
      </c>
      <c r="B686" s="478">
        <f t="shared" si="264"/>
        <v>41318</v>
      </c>
      <c r="C686" s="42">
        <f t="shared" si="242"/>
        <v>2</v>
      </c>
      <c r="D686" s="170">
        <f>COUNTIF('Rake Load'!C:C,Summary!B686)</f>
        <v>0</v>
      </c>
      <c r="E686" s="170">
        <f>SUMIF('Rake Load'!C:C,B686,'Rake Load'!K:K)</f>
        <v>0</v>
      </c>
      <c r="F686" s="44">
        <f>SUMIF('Rake Load'!C:C,B686,'Rake Load'!AZ:AZ)</f>
        <v>0</v>
      </c>
      <c r="G686" s="44" t="e">
        <f t="shared" si="243"/>
        <v>#DIV/0!</v>
      </c>
      <c r="H686" s="45" t="e">
        <f t="shared" si="244"/>
        <v>#DIV/0!</v>
      </c>
      <c r="I686" s="45" t="e">
        <f t="shared" si="245"/>
        <v>#DIV/0!</v>
      </c>
      <c r="J686" s="44">
        <f>SUMIF('Rake Load'!C:C,B686,'Rake Load'!DK:DK)</f>
        <v>0</v>
      </c>
      <c r="K686" s="50">
        <f t="shared" si="246"/>
        <v>0</v>
      </c>
      <c r="L686" s="50" t="e">
        <f t="shared" si="247"/>
        <v>#DIV/0!</v>
      </c>
      <c r="M686" s="59" t="e">
        <f t="shared" si="248"/>
        <v>#DIV/0!</v>
      </c>
      <c r="N686" s="59" t="e">
        <f t="shared" si="249"/>
        <v>#DIV/0!</v>
      </c>
      <c r="O686" s="480">
        <f>SUMIF(C$2:C686,C686,D$2:D686)</f>
        <v>144</v>
      </c>
      <c r="P686" s="42">
        <f>SUMIF(C$2:C686,C686,F$2:F686)</f>
        <v>18.119444444444444</v>
      </c>
      <c r="Q686" s="46">
        <f t="shared" si="250"/>
        <v>0.12582947530864197</v>
      </c>
      <c r="R686" s="45">
        <f t="shared" si="251"/>
        <v>3</v>
      </c>
      <c r="S686" s="45">
        <f t="shared" si="252"/>
        <v>1</v>
      </c>
      <c r="T686" s="480">
        <f>SUM(D$2:D686)</f>
        <v>1165</v>
      </c>
      <c r="U686" s="47">
        <f>SUMIF(C$2:C686,C686,E$2:E686)</f>
        <v>503487.80999999994</v>
      </c>
      <c r="V686" s="47">
        <f>SUM(E$2:E686)</f>
        <v>4135631.2860000012</v>
      </c>
      <c r="W686" s="52">
        <f>SUM(F$2:F686)</f>
        <v>40857.731944444473</v>
      </c>
      <c r="X686" s="52">
        <f t="shared" si="253"/>
        <v>35.071014544587527</v>
      </c>
      <c r="Y686" s="45">
        <f t="shared" si="254"/>
        <v>1</v>
      </c>
      <c r="Z686" s="45">
        <f t="shared" si="255"/>
        <v>42</v>
      </c>
      <c r="AA686" s="47">
        <f>SUMIF('Rake Load'!C:C,Summary!B686,'Rake Load'!CA:CA)</f>
        <v>0</v>
      </c>
      <c r="AB686" s="47">
        <f>SUMIF(C$2:C686,C686,AA$2:AA686)</f>
        <v>43.03125</v>
      </c>
      <c r="AC686" s="47">
        <f>SUM(AA$2:AA686)</f>
        <v>414.86111111113433</v>
      </c>
      <c r="AD686" s="52" t="e">
        <f t="shared" si="256"/>
        <v>#DIV/0!</v>
      </c>
      <c r="AE686" s="52">
        <f t="shared" si="257"/>
        <v>0.298828125</v>
      </c>
      <c r="AF686" s="52">
        <f t="shared" si="258"/>
        <v>0.35610395803530842</v>
      </c>
      <c r="AG686" s="47">
        <f>SUMIF(Unloader!B:B,Summary!B686,Unloader!M:M)</f>
        <v>0</v>
      </c>
      <c r="AH686" s="47">
        <f>SUMIF(C$2:C686,C686,AG$2:AG686)</f>
        <v>552138</v>
      </c>
      <c r="AI686" s="47">
        <f>SUM(AG$2:AG686)</f>
        <v>5010888</v>
      </c>
      <c r="AJ686" s="49">
        <f>SUMIF(Unloader!B:B,Summary!B686,Unloader!W:W)</f>
        <v>0</v>
      </c>
      <c r="AK686" s="49">
        <f>SUMIF(Unloader!B:B,Summary!B686,Unloader!AD:AD)+SUMIF(Unloader!B:B,Summary!B686,Unloader!BR:BR)+SUMIF(Unloader!B:B,Summary!B686,Unloader!BN:BN)</f>
        <v>0</v>
      </c>
      <c r="AL686" s="49">
        <f>SUMIF(C$2:C686,C686,AJ$2:AJ686)</f>
        <v>17.506250000000001</v>
      </c>
      <c r="AM686" s="49">
        <f>SUMIF(C$2:C686,C686,AK$2:AK686)</f>
        <v>4.0437499999999993</v>
      </c>
      <c r="AN686" s="37">
        <f t="shared" si="259"/>
        <v>1708.8765088207983</v>
      </c>
      <c r="AO686" s="37">
        <f>SUM(AJ$2:AJ686)</f>
        <v>155.96458333333337</v>
      </c>
      <c r="AP686" s="37">
        <f>SUM(AK$2:AK686)</f>
        <v>13.888194444444437</v>
      </c>
      <c r="AQ686" s="37">
        <f t="shared" si="260"/>
        <v>1469.5404467471526</v>
      </c>
    </row>
    <row r="687" spans="1:43">
      <c r="A687" s="166">
        <f t="shared" si="264"/>
        <v>686</v>
      </c>
      <c r="B687" s="478">
        <f t="shared" si="264"/>
        <v>41319</v>
      </c>
      <c r="C687" s="42">
        <f t="shared" si="242"/>
        <v>2</v>
      </c>
      <c r="D687" s="170">
        <f>COUNTIF('Rake Load'!C:C,Summary!B687)</f>
        <v>0</v>
      </c>
      <c r="E687" s="170">
        <f>SUMIF('Rake Load'!C:C,B687,'Rake Load'!K:K)</f>
        <v>0</v>
      </c>
      <c r="F687" s="44">
        <f>SUMIF('Rake Load'!C:C,B687,'Rake Load'!AZ:AZ)</f>
        <v>0</v>
      </c>
      <c r="G687" s="44" t="e">
        <f t="shared" si="243"/>
        <v>#DIV/0!</v>
      </c>
      <c r="H687" s="45" t="e">
        <f t="shared" si="244"/>
        <v>#DIV/0!</v>
      </c>
      <c r="I687" s="45" t="e">
        <f t="shared" si="245"/>
        <v>#DIV/0!</v>
      </c>
      <c r="J687" s="44">
        <f>SUMIF('Rake Load'!C:C,B687,'Rake Load'!DK:DK)</f>
        <v>0</v>
      </c>
      <c r="K687" s="50">
        <f t="shared" si="246"/>
        <v>0</v>
      </c>
      <c r="L687" s="50" t="e">
        <f t="shared" si="247"/>
        <v>#DIV/0!</v>
      </c>
      <c r="M687" s="59" t="e">
        <f t="shared" si="248"/>
        <v>#DIV/0!</v>
      </c>
      <c r="N687" s="59" t="e">
        <f t="shared" si="249"/>
        <v>#DIV/0!</v>
      </c>
      <c r="O687" s="480">
        <f>SUMIF(C$2:C687,C687,D$2:D687)</f>
        <v>144</v>
      </c>
      <c r="P687" s="42">
        <f>SUMIF(C$2:C687,C687,F$2:F687)</f>
        <v>18.119444444444444</v>
      </c>
      <c r="Q687" s="46">
        <f t="shared" si="250"/>
        <v>0.12582947530864197</v>
      </c>
      <c r="R687" s="45">
        <f t="shared" si="251"/>
        <v>3</v>
      </c>
      <c r="S687" s="45">
        <f t="shared" si="252"/>
        <v>1</v>
      </c>
      <c r="T687" s="480">
        <f>SUM(D$2:D687)</f>
        <v>1165</v>
      </c>
      <c r="U687" s="47">
        <f>SUMIF(C$2:C687,C687,E$2:E687)</f>
        <v>503487.80999999994</v>
      </c>
      <c r="V687" s="47">
        <f>SUM(E$2:E687)</f>
        <v>4135631.2860000012</v>
      </c>
      <c r="W687" s="52">
        <f>SUM(F$2:F687)</f>
        <v>40857.731944444473</v>
      </c>
      <c r="X687" s="52">
        <f t="shared" si="253"/>
        <v>35.071014544587527</v>
      </c>
      <c r="Y687" s="45">
        <f t="shared" si="254"/>
        <v>1</v>
      </c>
      <c r="Z687" s="45">
        <f t="shared" si="255"/>
        <v>42</v>
      </c>
      <c r="AA687" s="47">
        <f>SUMIF('Rake Load'!C:C,Summary!B687,'Rake Load'!CA:CA)</f>
        <v>0</v>
      </c>
      <c r="AB687" s="47">
        <f>SUMIF(C$2:C687,C687,AA$2:AA687)</f>
        <v>43.03125</v>
      </c>
      <c r="AC687" s="47">
        <f>SUM(AA$2:AA687)</f>
        <v>414.86111111113433</v>
      </c>
      <c r="AD687" s="52" t="e">
        <f t="shared" si="256"/>
        <v>#DIV/0!</v>
      </c>
      <c r="AE687" s="52">
        <f t="shared" si="257"/>
        <v>0.298828125</v>
      </c>
      <c r="AF687" s="52">
        <f t="shared" si="258"/>
        <v>0.35610395803530842</v>
      </c>
      <c r="AG687" s="47">
        <f>SUMIF(Unloader!B:B,Summary!B687,Unloader!M:M)</f>
        <v>0</v>
      </c>
      <c r="AH687" s="47">
        <f>SUMIF(C$2:C687,C687,AG$2:AG687)</f>
        <v>552138</v>
      </c>
      <c r="AI687" s="47">
        <f>SUM(AG$2:AG687)</f>
        <v>5010888</v>
      </c>
      <c r="AJ687" s="49">
        <f>SUMIF(Unloader!B:B,Summary!B687,Unloader!W:W)</f>
        <v>0</v>
      </c>
      <c r="AK687" s="49">
        <f>SUMIF(Unloader!B:B,Summary!B687,Unloader!AD:AD)+SUMIF(Unloader!B:B,Summary!B687,Unloader!BR:BR)+SUMIF(Unloader!B:B,Summary!B687,Unloader!BN:BN)</f>
        <v>0</v>
      </c>
      <c r="AL687" s="49">
        <f>SUMIF(C$2:C687,C687,AJ$2:AJ687)</f>
        <v>17.506250000000001</v>
      </c>
      <c r="AM687" s="49">
        <f>SUMIF(C$2:C687,C687,AK$2:AK687)</f>
        <v>4.0437499999999993</v>
      </c>
      <c r="AN687" s="37">
        <f t="shared" si="259"/>
        <v>1708.8765088207983</v>
      </c>
      <c r="AO687" s="37">
        <f>SUM(AJ$2:AJ687)</f>
        <v>155.96458333333337</v>
      </c>
      <c r="AP687" s="37">
        <f>SUM(AK$2:AK687)</f>
        <v>13.888194444444437</v>
      </c>
      <c r="AQ687" s="37">
        <f t="shared" si="260"/>
        <v>1469.5404467471526</v>
      </c>
    </row>
    <row r="688" spans="1:43">
      <c r="A688" s="166">
        <f t="shared" si="264"/>
        <v>687</v>
      </c>
      <c r="B688" s="478">
        <f t="shared" si="264"/>
        <v>41320</v>
      </c>
      <c r="C688" s="42">
        <f t="shared" si="242"/>
        <v>2</v>
      </c>
      <c r="D688" s="170">
        <f>COUNTIF('Rake Load'!C:C,Summary!B688)</f>
        <v>0</v>
      </c>
      <c r="E688" s="170">
        <f>SUMIF('Rake Load'!C:C,B688,'Rake Load'!K:K)</f>
        <v>0</v>
      </c>
      <c r="F688" s="44">
        <f>SUMIF('Rake Load'!C:C,B688,'Rake Load'!AZ:AZ)</f>
        <v>0</v>
      </c>
      <c r="G688" s="44" t="e">
        <f t="shared" si="243"/>
        <v>#DIV/0!</v>
      </c>
      <c r="H688" s="45" t="e">
        <f t="shared" si="244"/>
        <v>#DIV/0!</v>
      </c>
      <c r="I688" s="45" t="e">
        <f t="shared" si="245"/>
        <v>#DIV/0!</v>
      </c>
      <c r="J688" s="44">
        <f>SUMIF('Rake Load'!C:C,B688,'Rake Load'!DK:DK)</f>
        <v>0</v>
      </c>
      <c r="K688" s="50">
        <f t="shared" si="246"/>
        <v>0</v>
      </c>
      <c r="L688" s="50" t="e">
        <f t="shared" si="247"/>
        <v>#DIV/0!</v>
      </c>
      <c r="M688" s="59" t="e">
        <f t="shared" si="248"/>
        <v>#DIV/0!</v>
      </c>
      <c r="N688" s="59" t="e">
        <f t="shared" si="249"/>
        <v>#DIV/0!</v>
      </c>
      <c r="O688" s="480">
        <f>SUMIF(C$2:C688,C688,D$2:D688)</f>
        <v>144</v>
      </c>
      <c r="P688" s="42">
        <f>SUMIF(C$2:C688,C688,F$2:F688)</f>
        <v>18.119444444444444</v>
      </c>
      <c r="Q688" s="46">
        <f t="shared" si="250"/>
        <v>0.12582947530864197</v>
      </c>
      <c r="R688" s="45">
        <f t="shared" si="251"/>
        <v>3</v>
      </c>
      <c r="S688" s="45">
        <f t="shared" si="252"/>
        <v>1</v>
      </c>
      <c r="T688" s="480">
        <f>SUM(D$2:D688)</f>
        <v>1165</v>
      </c>
      <c r="U688" s="47">
        <f>SUMIF(C$2:C688,C688,E$2:E688)</f>
        <v>503487.80999999994</v>
      </c>
      <c r="V688" s="47">
        <f>SUM(E$2:E688)</f>
        <v>4135631.2860000012</v>
      </c>
      <c r="W688" s="52">
        <f>SUM(F$2:F688)</f>
        <v>40857.731944444473</v>
      </c>
      <c r="X688" s="52">
        <f t="shared" si="253"/>
        <v>35.071014544587527</v>
      </c>
      <c r="Y688" s="45">
        <f t="shared" si="254"/>
        <v>1</v>
      </c>
      <c r="Z688" s="45">
        <f t="shared" si="255"/>
        <v>42</v>
      </c>
      <c r="AA688" s="47">
        <f>SUMIF('Rake Load'!C:C,Summary!B688,'Rake Load'!CA:CA)</f>
        <v>0</v>
      </c>
      <c r="AB688" s="47">
        <f>SUMIF(C$2:C688,C688,AA$2:AA688)</f>
        <v>43.03125</v>
      </c>
      <c r="AC688" s="47">
        <f>SUM(AA$2:AA688)</f>
        <v>414.86111111113433</v>
      </c>
      <c r="AD688" s="52" t="e">
        <f t="shared" si="256"/>
        <v>#DIV/0!</v>
      </c>
      <c r="AE688" s="52">
        <f t="shared" si="257"/>
        <v>0.298828125</v>
      </c>
      <c r="AF688" s="52">
        <f t="shared" si="258"/>
        <v>0.35610395803530842</v>
      </c>
      <c r="AG688" s="47">
        <f>SUMIF(Unloader!B:B,Summary!B688,Unloader!M:M)</f>
        <v>0</v>
      </c>
      <c r="AH688" s="47">
        <f>SUMIF(C$2:C688,C688,AG$2:AG688)</f>
        <v>552138</v>
      </c>
      <c r="AI688" s="47">
        <f>SUM(AG$2:AG688)</f>
        <v>5010888</v>
      </c>
      <c r="AJ688" s="49">
        <f>SUMIF(Unloader!B:B,Summary!B688,Unloader!W:W)</f>
        <v>0</v>
      </c>
      <c r="AK688" s="49">
        <f>SUMIF(Unloader!B:B,Summary!B688,Unloader!AD:AD)+SUMIF(Unloader!B:B,Summary!B688,Unloader!BR:BR)+SUMIF(Unloader!B:B,Summary!B688,Unloader!BN:BN)</f>
        <v>0</v>
      </c>
      <c r="AL688" s="49">
        <f>SUMIF(C$2:C688,C688,AJ$2:AJ688)</f>
        <v>17.506250000000001</v>
      </c>
      <c r="AM688" s="49">
        <f>SUMIF(C$2:C688,C688,AK$2:AK688)</f>
        <v>4.0437499999999993</v>
      </c>
      <c r="AN688" s="37">
        <f t="shared" si="259"/>
        <v>1708.8765088207983</v>
      </c>
      <c r="AO688" s="37">
        <f>SUM(AJ$2:AJ688)</f>
        <v>155.96458333333337</v>
      </c>
      <c r="AP688" s="37">
        <f>SUM(AK$2:AK688)</f>
        <v>13.888194444444437</v>
      </c>
      <c r="AQ688" s="37">
        <f t="shared" si="260"/>
        <v>1469.5404467471526</v>
      </c>
    </row>
    <row r="689" spans="1:43">
      <c r="A689" s="166">
        <f t="shared" si="264"/>
        <v>688</v>
      </c>
      <c r="B689" s="478">
        <f t="shared" si="264"/>
        <v>41321</v>
      </c>
      <c r="C689" s="42">
        <f t="shared" si="242"/>
        <v>2</v>
      </c>
      <c r="D689" s="170">
        <f>COUNTIF('Rake Load'!C:C,Summary!B689)</f>
        <v>0</v>
      </c>
      <c r="E689" s="170">
        <f>SUMIF('Rake Load'!C:C,B689,'Rake Load'!K:K)</f>
        <v>0</v>
      </c>
      <c r="F689" s="44">
        <f>SUMIF('Rake Load'!C:C,B689,'Rake Load'!AZ:AZ)</f>
        <v>0</v>
      </c>
      <c r="G689" s="44" t="e">
        <f t="shared" si="243"/>
        <v>#DIV/0!</v>
      </c>
      <c r="H689" s="45" t="e">
        <f t="shared" si="244"/>
        <v>#DIV/0!</v>
      </c>
      <c r="I689" s="45" t="e">
        <f t="shared" si="245"/>
        <v>#DIV/0!</v>
      </c>
      <c r="J689" s="44">
        <f>SUMIF('Rake Load'!C:C,B689,'Rake Load'!DK:DK)</f>
        <v>0</v>
      </c>
      <c r="K689" s="50">
        <f t="shared" si="246"/>
        <v>0</v>
      </c>
      <c r="L689" s="50" t="e">
        <f t="shared" si="247"/>
        <v>#DIV/0!</v>
      </c>
      <c r="M689" s="59" t="e">
        <f t="shared" si="248"/>
        <v>#DIV/0!</v>
      </c>
      <c r="N689" s="59" t="e">
        <f t="shared" si="249"/>
        <v>#DIV/0!</v>
      </c>
      <c r="O689" s="480">
        <f>SUMIF(C$2:C689,C689,D$2:D689)</f>
        <v>144</v>
      </c>
      <c r="P689" s="42">
        <f>SUMIF(C$2:C689,C689,F$2:F689)</f>
        <v>18.119444444444444</v>
      </c>
      <c r="Q689" s="46">
        <f t="shared" si="250"/>
        <v>0.12582947530864197</v>
      </c>
      <c r="R689" s="45">
        <f t="shared" si="251"/>
        <v>3</v>
      </c>
      <c r="S689" s="45">
        <f t="shared" si="252"/>
        <v>1</v>
      </c>
      <c r="T689" s="480">
        <f>SUM(D$2:D689)</f>
        <v>1165</v>
      </c>
      <c r="U689" s="47">
        <f>SUMIF(C$2:C689,C689,E$2:E689)</f>
        <v>503487.80999999994</v>
      </c>
      <c r="V689" s="47">
        <f>SUM(E$2:E689)</f>
        <v>4135631.2860000012</v>
      </c>
      <c r="W689" s="52">
        <f>SUM(F$2:F689)</f>
        <v>40857.731944444473</v>
      </c>
      <c r="X689" s="52">
        <f t="shared" si="253"/>
        <v>35.071014544587527</v>
      </c>
      <c r="Y689" s="45">
        <f t="shared" si="254"/>
        <v>1</v>
      </c>
      <c r="Z689" s="45">
        <f t="shared" si="255"/>
        <v>42</v>
      </c>
      <c r="AA689" s="47">
        <f>SUMIF('Rake Load'!C:C,Summary!B689,'Rake Load'!CA:CA)</f>
        <v>0</v>
      </c>
      <c r="AB689" s="47">
        <f>SUMIF(C$2:C689,C689,AA$2:AA689)</f>
        <v>43.03125</v>
      </c>
      <c r="AC689" s="47">
        <f>SUM(AA$2:AA689)</f>
        <v>414.86111111113433</v>
      </c>
      <c r="AD689" s="52" t="e">
        <f t="shared" si="256"/>
        <v>#DIV/0!</v>
      </c>
      <c r="AE689" s="52">
        <f t="shared" si="257"/>
        <v>0.298828125</v>
      </c>
      <c r="AF689" s="52">
        <f t="shared" si="258"/>
        <v>0.35610395803530842</v>
      </c>
      <c r="AG689" s="47">
        <f>SUMIF(Unloader!B:B,Summary!B689,Unloader!M:M)</f>
        <v>0</v>
      </c>
      <c r="AH689" s="47">
        <f>SUMIF(C$2:C689,C689,AG$2:AG689)</f>
        <v>552138</v>
      </c>
      <c r="AI689" s="47">
        <f>SUM(AG$2:AG689)</f>
        <v>5010888</v>
      </c>
      <c r="AJ689" s="49">
        <f>SUMIF(Unloader!B:B,Summary!B689,Unloader!W:W)</f>
        <v>0</v>
      </c>
      <c r="AK689" s="49">
        <f>SUMIF(Unloader!B:B,Summary!B689,Unloader!AD:AD)+SUMIF(Unloader!B:B,Summary!B689,Unloader!BR:BR)+SUMIF(Unloader!B:B,Summary!B689,Unloader!BN:BN)</f>
        <v>0</v>
      </c>
      <c r="AL689" s="49">
        <f>SUMIF(C$2:C689,C689,AJ$2:AJ689)</f>
        <v>17.506250000000001</v>
      </c>
      <c r="AM689" s="49">
        <f>SUMIF(C$2:C689,C689,AK$2:AK689)</f>
        <v>4.0437499999999993</v>
      </c>
      <c r="AN689" s="37">
        <f t="shared" si="259"/>
        <v>1708.8765088207983</v>
      </c>
      <c r="AO689" s="37">
        <f>SUM(AJ$2:AJ689)</f>
        <v>155.96458333333337</v>
      </c>
      <c r="AP689" s="37">
        <f>SUM(AK$2:AK689)</f>
        <v>13.888194444444437</v>
      </c>
      <c r="AQ689" s="37">
        <f t="shared" si="260"/>
        <v>1469.5404467471526</v>
      </c>
    </row>
    <row r="690" spans="1:43">
      <c r="A690" s="166">
        <f t="shared" si="264"/>
        <v>689</v>
      </c>
      <c r="B690" s="478">
        <f t="shared" si="264"/>
        <v>41322</v>
      </c>
      <c r="C690" s="42">
        <f t="shared" si="242"/>
        <v>2</v>
      </c>
      <c r="D690" s="170">
        <f>COUNTIF('Rake Load'!C:C,Summary!B690)</f>
        <v>0</v>
      </c>
      <c r="E690" s="170">
        <f>SUMIF('Rake Load'!C:C,B690,'Rake Load'!K:K)</f>
        <v>0</v>
      </c>
      <c r="F690" s="44">
        <f>SUMIF('Rake Load'!C:C,B690,'Rake Load'!AZ:AZ)</f>
        <v>0</v>
      </c>
      <c r="G690" s="44" t="e">
        <f t="shared" si="243"/>
        <v>#DIV/0!</v>
      </c>
      <c r="H690" s="45" t="e">
        <f t="shared" si="244"/>
        <v>#DIV/0!</v>
      </c>
      <c r="I690" s="45" t="e">
        <f t="shared" si="245"/>
        <v>#DIV/0!</v>
      </c>
      <c r="J690" s="44">
        <f>SUMIF('Rake Load'!C:C,B690,'Rake Load'!DK:DK)</f>
        <v>0</v>
      </c>
      <c r="K690" s="50">
        <f t="shared" si="246"/>
        <v>0</v>
      </c>
      <c r="L690" s="50" t="e">
        <f t="shared" si="247"/>
        <v>#DIV/0!</v>
      </c>
      <c r="M690" s="59" t="e">
        <f t="shared" si="248"/>
        <v>#DIV/0!</v>
      </c>
      <c r="N690" s="59" t="e">
        <f t="shared" si="249"/>
        <v>#DIV/0!</v>
      </c>
      <c r="O690" s="480">
        <f>SUMIF(C$2:C690,C690,D$2:D690)</f>
        <v>144</v>
      </c>
      <c r="P690" s="42">
        <f>SUMIF(C$2:C690,C690,F$2:F690)</f>
        <v>18.119444444444444</v>
      </c>
      <c r="Q690" s="46">
        <f t="shared" si="250"/>
        <v>0.12582947530864197</v>
      </c>
      <c r="R690" s="45">
        <f t="shared" si="251"/>
        <v>3</v>
      </c>
      <c r="S690" s="45">
        <f t="shared" si="252"/>
        <v>1</v>
      </c>
      <c r="T690" s="480">
        <f>SUM(D$2:D690)</f>
        <v>1165</v>
      </c>
      <c r="U690" s="47">
        <f>SUMIF(C$2:C690,C690,E$2:E690)</f>
        <v>503487.80999999994</v>
      </c>
      <c r="V690" s="47">
        <f>SUM(E$2:E690)</f>
        <v>4135631.2860000012</v>
      </c>
      <c r="W690" s="52">
        <f>SUM(F$2:F690)</f>
        <v>40857.731944444473</v>
      </c>
      <c r="X690" s="52">
        <f t="shared" si="253"/>
        <v>35.071014544587527</v>
      </c>
      <c r="Y690" s="45">
        <f t="shared" si="254"/>
        <v>1</v>
      </c>
      <c r="Z690" s="45">
        <f t="shared" si="255"/>
        <v>42</v>
      </c>
      <c r="AA690" s="47">
        <f>SUMIF('Rake Load'!C:C,Summary!B690,'Rake Load'!CA:CA)</f>
        <v>0</v>
      </c>
      <c r="AB690" s="47">
        <f>SUMIF(C$2:C690,C690,AA$2:AA690)</f>
        <v>43.03125</v>
      </c>
      <c r="AC690" s="47">
        <f>SUM(AA$2:AA690)</f>
        <v>414.86111111113433</v>
      </c>
      <c r="AD690" s="52" t="e">
        <f t="shared" si="256"/>
        <v>#DIV/0!</v>
      </c>
      <c r="AE690" s="52">
        <f t="shared" si="257"/>
        <v>0.298828125</v>
      </c>
      <c r="AF690" s="52">
        <f t="shared" si="258"/>
        <v>0.35610395803530842</v>
      </c>
      <c r="AG690" s="47">
        <f>SUMIF(Unloader!B:B,Summary!B690,Unloader!M:M)</f>
        <v>0</v>
      </c>
      <c r="AH690" s="47">
        <f>SUMIF(C$2:C690,C690,AG$2:AG690)</f>
        <v>552138</v>
      </c>
      <c r="AI690" s="47">
        <f>SUM(AG$2:AG690)</f>
        <v>5010888</v>
      </c>
      <c r="AJ690" s="49">
        <f>SUMIF(Unloader!B:B,Summary!B690,Unloader!W:W)</f>
        <v>0</v>
      </c>
      <c r="AK690" s="49">
        <f>SUMIF(Unloader!B:B,Summary!B690,Unloader!AD:AD)+SUMIF(Unloader!B:B,Summary!B690,Unloader!BR:BR)+SUMIF(Unloader!B:B,Summary!B690,Unloader!BN:BN)</f>
        <v>0</v>
      </c>
      <c r="AL690" s="49">
        <f>SUMIF(C$2:C690,C690,AJ$2:AJ690)</f>
        <v>17.506250000000001</v>
      </c>
      <c r="AM690" s="49">
        <f>SUMIF(C$2:C690,C690,AK$2:AK690)</f>
        <v>4.0437499999999993</v>
      </c>
      <c r="AN690" s="37">
        <f t="shared" si="259"/>
        <v>1708.8765088207983</v>
      </c>
      <c r="AO690" s="37">
        <f>SUM(AJ$2:AJ690)</f>
        <v>155.96458333333337</v>
      </c>
      <c r="AP690" s="37">
        <f>SUM(AK$2:AK690)</f>
        <v>13.888194444444437</v>
      </c>
      <c r="AQ690" s="37">
        <f t="shared" si="260"/>
        <v>1469.5404467471526</v>
      </c>
    </row>
    <row r="691" spans="1:43">
      <c r="A691" s="166">
        <f t="shared" si="264"/>
        <v>690</v>
      </c>
      <c r="B691" s="478">
        <f t="shared" si="264"/>
        <v>41323</v>
      </c>
      <c r="C691" s="42">
        <f t="shared" si="242"/>
        <v>2</v>
      </c>
      <c r="D691" s="170">
        <f>COUNTIF('Rake Load'!C:C,Summary!B691)</f>
        <v>0</v>
      </c>
      <c r="E691" s="170">
        <f>SUMIF('Rake Load'!C:C,B691,'Rake Load'!K:K)</f>
        <v>0</v>
      </c>
      <c r="F691" s="44">
        <f>SUMIF('Rake Load'!C:C,B691,'Rake Load'!AZ:AZ)</f>
        <v>0</v>
      </c>
      <c r="G691" s="44" t="e">
        <f t="shared" si="243"/>
        <v>#DIV/0!</v>
      </c>
      <c r="H691" s="45" t="e">
        <f t="shared" si="244"/>
        <v>#DIV/0!</v>
      </c>
      <c r="I691" s="45" t="e">
        <f t="shared" si="245"/>
        <v>#DIV/0!</v>
      </c>
      <c r="J691" s="44">
        <f>SUMIF('Rake Load'!C:C,B691,'Rake Load'!DK:DK)</f>
        <v>0</v>
      </c>
      <c r="K691" s="50">
        <f t="shared" si="246"/>
        <v>0</v>
      </c>
      <c r="L691" s="50" t="e">
        <f t="shared" si="247"/>
        <v>#DIV/0!</v>
      </c>
      <c r="M691" s="59" t="e">
        <f t="shared" si="248"/>
        <v>#DIV/0!</v>
      </c>
      <c r="N691" s="59" t="e">
        <f t="shared" si="249"/>
        <v>#DIV/0!</v>
      </c>
      <c r="O691" s="480">
        <f>SUMIF(C$2:C691,C691,D$2:D691)</f>
        <v>144</v>
      </c>
      <c r="P691" s="42">
        <f>SUMIF(C$2:C691,C691,F$2:F691)</f>
        <v>18.119444444444444</v>
      </c>
      <c r="Q691" s="46">
        <f t="shared" si="250"/>
        <v>0.12582947530864197</v>
      </c>
      <c r="R691" s="45">
        <f t="shared" si="251"/>
        <v>3</v>
      </c>
      <c r="S691" s="45">
        <f t="shared" si="252"/>
        <v>1</v>
      </c>
      <c r="T691" s="480">
        <f>SUM(D$2:D691)</f>
        <v>1165</v>
      </c>
      <c r="U691" s="47">
        <f>SUMIF(C$2:C691,C691,E$2:E691)</f>
        <v>503487.80999999994</v>
      </c>
      <c r="V691" s="47">
        <f>SUM(E$2:E691)</f>
        <v>4135631.2860000012</v>
      </c>
      <c r="W691" s="52">
        <f>SUM(F$2:F691)</f>
        <v>40857.731944444473</v>
      </c>
      <c r="X691" s="52">
        <f t="shared" si="253"/>
        <v>35.071014544587527</v>
      </c>
      <c r="Y691" s="45">
        <f t="shared" si="254"/>
        <v>1</v>
      </c>
      <c r="Z691" s="45">
        <f t="shared" si="255"/>
        <v>42</v>
      </c>
      <c r="AA691" s="47">
        <f>SUMIF('Rake Load'!C:C,Summary!B691,'Rake Load'!CA:CA)</f>
        <v>0</v>
      </c>
      <c r="AB691" s="47">
        <f>SUMIF(C$2:C691,C691,AA$2:AA691)</f>
        <v>43.03125</v>
      </c>
      <c r="AC691" s="47">
        <f>SUM(AA$2:AA691)</f>
        <v>414.86111111113433</v>
      </c>
      <c r="AD691" s="52" t="e">
        <f t="shared" si="256"/>
        <v>#DIV/0!</v>
      </c>
      <c r="AE691" s="52">
        <f t="shared" si="257"/>
        <v>0.298828125</v>
      </c>
      <c r="AF691" s="52">
        <f t="shared" si="258"/>
        <v>0.35610395803530842</v>
      </c>
      <c r="AG691" s="47">
        <f>SUMIF(Unloader!B:B,Summary!B691,Unloader!M:M)</f>
        <v>0</v>
      </c>
      <c r="AH691" s="47">
        <f>SUMIF(C$2:C691,C691,AG$2:AG691)</f>
        <v>552138</v>
      </c>
      <c r="AI691" s="47">
        <f>SUM(AG$2:AG691)</f>
        <v>5010888</v>
      </c>
      <c r="AJ691" s="49">
        <f>SUMIF(Unloader!B:B,Summary!B691,Unloader!W:W)</f>
        <v>0</v>
      </c>
      <c r="AK691" s="49">
        <f>SUMIF(Unloader!B:B,Summary!B691,Unloader!AD:AD)+SUMIF(Unloader!B:B,Summary!B691,Unloader!BR:BR)+SUMIF(Unloader!B:B,Summary!B691,Unloader!BN:BN)</f>
        <v>0</v>
      </c>
      <c r="AL691" s="49">
        <f>SUMIF(C$2:C691,C691,AJ$2:AJ691)</f>
        <v>17.506250000000001</v>
      </c>
      <c r="AM691" s="49">
        <f>SUMIF(C$2:C691,C691,AK$2:AK691)</f>
        <v>4.0437499999999993</v>
      </c>
      <c r="AN691" s="37">
        <f t="shared" si="259"/>
        <v>1708.8765088207983</v>
      </c>
      <c r="AO691" s="37">
        <f>SUM(AJ$2:AJ691)</f>
        <v>155.96458333333337</v>
      </c>
      <c r="AP691" s="37">
        <f>SUM(AK$2:AK691)</f>
        <v>13.888194444444437</v>
      </c>
      <c r="AQ691" s="37">
        <f t="shared" si="260"/>
        <v>1469.5404467471526</v>
      </c>
    </row>
    <row r="692" spans="1:43">
      <c r="A692" s="166">
        <f t="shared" si="264"/>
        <v>691</v>
      </c>
      <c r="B692" s="478">
        <f t="shared" si="264"/>
        <v>41324</v>
      </c>
      <c r="C692" s="42">
        <f t="shared" si="242"/>
        <v>2</v>
      </c>
      <c r="D692" s="170">
        <f>COUNTIF('Rake Load'!C:C,Summary!B692)</f>
        <v>0</v>
      </c>
      <c r="E692" s="170">
        <f>SUMIF('Rake Load'!C:C,B692,'Rake Load'!K:K)</f>
        <v>0</v>
      </c>
      <c r="F692" s="44">
        <f>SUMIF('Rake Load'!C:C,B692,'Rake Load'!AZ:AZ)</f>
        <v>0</v>
      </c>
      <c r="G692" s="44" t="e">
        <f t="shared" si="243"/>
        <v>#DIV/0!</v>
      </c>
      <c r="H692" s="45" t="e">
        <f t="shared" si="244"/>
        <v>#DIV/0!</v>
      </c>
      <c r="I692" s="45" t="e">
        <f t="shared" si="245"/>
        <v>#DIV/0!</v>
      </c>
      <c r="J692" s="44">
        <f>SUMIF('Rake Load'!C:C,B692,'Rake Load'!DK:DK)</f>
        <v>0</v>
      </c>
      <c r="K692" s="50">
        <f t="shared" si="246"/>
        <v>0</v>
      </c>
      <c r="L692" s="50" t="e">
        <f t="shared" si="247"/>
        <v>#DIV/0!</v>
      </c>
      <c r="M692" s="59" t="e">
        <f t="shared" si="248"/>
        <v>#DIV/0!</v>
      </c>
      <c r="N692" s="59" t="e">
        <f t="shared" si="249"/>
        <v>#DIV/0!</v>
      </c>
      <c r="O692" s="480">
        <f>SUMIF(C$2:C692,C692,D$2:D692)</f>
        <v>144</v>
      </c>
      <c r="P692" s="42">
        <f>SUMIF(C$2:C692,C692,F$2:F692)</f>
        <v>18.119444444444444</v>
      </c>
      <c r="Q692" s="46">
        <f t="shared" si="250"/>
        <v>0.12582947530864197</v>
      </c>
      <c r="R692" s="45">
        <f t="shared" si="251"/>
        <v>3</v>
      </c>
      <c r="S692" s="45">
        <f t="shared" si="252"/>
        <v>1</v>
      </c>
      <c r="T692" s="480">
        <f>SUM(D$2:D692)</f>
        <v>1165</v>
      </c>
      <c r="U692" s="47">
        <f>SUMIF(C$2:C692,C692,E$2:E692)</f>
        <v>503487.80999999994</v>
      </c>
      <c r="V692" s="47">
        <f>SUM(E$2:E692)</f>
        <v>4135631.2860000012</v>
      </c>
      <c r="W692" s="52">
        <f>SUM(F$2:F692)</f>
        <v>40857.731944444473</v>
      </c>
      <c r="X692" s="52">
        <f t="shared" si="253"/>
        <v>35.071014544587527</v>
      </c>
      <c r="Y692" s="45">
        <f t="shared" si="254"/>
        <v>1</v>
      </c>
      <c r="Z692" s="45">
        <f t="shared" si="255"/>
        <v>42</v>
      </c>
      <c r="AA692" s="47">
        <f>SUMIF('Rake Load'!C:C,Summary!B692,'Rake Load'!CA:CA)</f>
        <v>0</v>
      </c>
      <c r="AB692" s="47">
        <f>SUMIF(C$2:C692,C692,AA$2:AA692)</f>
        <v>43.03125</v>
      </c>
      <c r="AC692" s="47">
        <f>SUM(AA$2:AA692)</f>
        <v>414.86111111113433</v>
      </c>
      <c r="AD692" s="52" t="e">
        <f t="shared" si="256"/>
        <v>#DIV/0!</v>
      </c>
      <c r="AE692" s="52">
        <f t="shared" si="257"/>
        <v>0.298828125</v>
      </c>
      <c r="AF692" s="52">
        <f t="shared" si="258"/>
        <v>0.35610395803530842</v>
      </c>
      <c r="AG692" s="47">
        <f>SUMIF(Unloader!B:B,Summary!B692,Unloader!M:M)</f>
        <v>0</v>
      </c>
      <c r="AH692" s="47">
        <f>SUMIF(C$2:C692,C692,AG$2:AG692)</f>
        <v>552138</v>
      </c>
      <c r="AI692" s="47">
        <f>SUM(AG$2:AG692)</f>
        <v>5010888</v>
      </c>
      <c r="AJ692" s="49">
        <f>SUMIF(Unloader!B:B,Summary!B692,Unloader!W:W)</f>
        <v>0</v>
      </c>
      <c r="AK692" s="49">
        <f>SUMIF(Unloader!B:B,Summary!B692,Unloader!AD:AD)+SUMIF(Unloader!B:B,Summary!B692,Unloader!BR:BR)+SUMIF(Unloader!B:B,Summary!B692,Unloader!BN:BN)</f>
        <v>0</v>
      </c>
      <c r="AL692" s="49">
        <f>SUMIF(C$2:C692,C692,AJ$2:AJ692)</f>
        <v>17.506250000000001</v>
      </c>
      <c r="AM692" s="49">
        <f>SUMIF(C$2:C692,C692,AK$2:AK692)</f>
        <v>4.0437499999999993</v>
      </c>
      <c r="AN692" s="37">
        <f t="shared" si="259"/>
        <v>1708.8765088207983</v>
      </c>
      <c r="AO692" s="37">
        <f>SUM(AJ$2:AJ692)</f>
        <v>155.96458333333337</v>
      </c>
      <c r="AP692" s="37">
        <f>SUM(AK$2:AK692)</f>
        <v>13.888194444444437</v>
      </c>
      <c r="AQ692" s="37">
        <f t="shared" si="260"/>
        <v>1469.5404467471526</v>
      </c>
    </row>
    <row r="693" spans="1:43">
      <c r="A693" s="166">
        <f t="shared" si="264"/>
        <v>692</v>
      </c>
      <c r="B693" s="478">
        <f t="shared" si="264"/>
        <v>41325</v>
      </c>
      <c r="C693" s="42">
        <f t="shared" si="242"/>
        <v>2</v>
      </c>
      <c r="D693" s="170">
        <f>COUNTIF('Rake Load'!C:C,Summary!B693)</f>
        <v>0</v>
      </c>
      <c r="E693" s="170">
        <f>SUMIF('Rake Load'!C:C,B693,'Rake Load'!K:K)</f>
        <v>0</v>
      </c>
      <c r="F693" s="44">
        <f>SUMIF('Rake Load'!C:C,B693,'Rake Load'!AZ:AZ)</f>
        <v>0</v>
      </c>
      <c r="G693" s="44" t="e">
        <f t="shared" si="243"/>
        <v>#DIV/0!</v>
      </c>
      <c r="H693" s="45" t="e">
        <f t="shared" si="244"/>
        <v>#DIV/0!</v>
      </c>
      <c r="I693" s="45" t="e">
        <f t="shared" si="245"/>
        <v>#DIV/0!</v>
      </c>
      <c r="J693" s="44">
        <f>SUMIF('Rake Load'!C:C,B693,'Rake Load'!DK:DK)</f>
        <v>0</v>
      </c>
      <c r="K693" s="50">
        <f t="shared" si="246"/>
        <v>0</v>
      </c>
      <c r="L693" s="50" t="e">
        <f t="shared" si="247"/>
        <v>#DIV/0!</v>
      </c>
      <c r="M693" s="59" t="e">
        <f t="shared" si="248"/>
        <v>#DIV/0!</v>
      </c>
      <c r="N693" s="59" t="e">
        <f t="shared" si="249"/>
        <v>#DIV/0!</v>
      </c>
      <c r="O693" s="480">
        <f>SUMIF(C$2:C693,C693,D$2:D693)</f>
        <v>144</v>
      </c>
      <c r="P693" s="42">
        <f>SUMIF(C$2:C693,C693,F$2:F693)</f>
        <v>18.119444444444444</v>
      </c>
      <c r="Q693" s="46">
        <f t="shared" si="250"/>
        <v>0.12582947530864197</v>
      </c>
      <c r="R693" s="45">
        <f t="shared" si="251"/>
        <v>3</v>
      </c>
      <c r="S693" s="45">
        <f t="shared" si="252"/>
        <v>1</v>
      </c>
      <c r="T693" s="480">
        <f>SUM(D$2:D693)</f>
        <v>1165</v>
      </c>
      <c r="U693" s="47">
        <f>SUMIF(C$2:C693,C693,E$2:E693)</f>
        <v>503487.80999999994</v>
      </c>
      <c r="V693" s="47">
        <f>SUM(E$2:E693)</f>
        <v>4135631.2860000012</v>
      </c>
      <c r="W693" s="52">
        <f>SUM(F$2:F693)</f>
        <v>40857.731944444473</v>
      </c>
      <c r="X693" s="52">
        <f t="shared" si="253"/>
        <v>35.071014544587527</v>
      </c>
      <c r="Y693" s="45">
        <f t="shared" si="254"/>
        <v>1</v>
      </c>
      <c r="Z693" s="45">
        <f t="shared" si="255"/>
        <v>42</v>
      </c>
      <c r="AA693" s="47">
        <f>SUMIF('Rake Load'!C:C,Summary!B693,'Rake Load'!CA:CA)</f>
        <v>0</v>
      </c>
      <c r="AB693" s="47">
        <f>SUMIF(C$2:C693,C693,AA$2:AA693)</f>
        <v>43.03125</v>
      </c>
      <c r="AC693" s="47">
        <f>SUM(AA$2:AA693)</f>
        <v>414.86111111113433</v>
      </c>
      <c r="AD693" s="52" t="e">
        <f t="shared" si="256"/>
        <v>#DIV/0!</v>
      </c>
      <c r="AE693" s="52">
        <f t="shared" si="257"/>
        <v>0.298828125</v>
      </c>
      <c r="AF693" s="52">
        <f t="shared" si="258"/>
        <v>0.35610395803530842</v>
      </c>
      <c r="AG693" s="47">
        <f>SUMIF(Unloader!B:B,Summary!B693,Unloader!M:M)</f>
        <v>0</v>
      </c>
      <c r="AH693" s="47">
        <f>SUMIF(C$2:C693,C693,AG$2:AG693)</f>
        <v>552138</v>
      </c>
      <c r="AI693" s="47">
        <f>SUM(AG$2:AG693)</f>
        <v>5010888</v>
      </c>
      <c r="AJ693" s="49">
        <f>SUMIF(Unloader!B:B,Summary!B693,Unloader!W:W)</f>
        <v>0</v>
      </c>
      <c r="AK693" s="49">
        <f>SUMIF(Unloader!B:B,Summary!B693,Unloader!AD:AD)+SUMIF(Unloader!B:B,Summary!B693,Unloader!BR:BR)+SUMIF(Unloader!B:B,Summary!B693,Unloader!BN:BN)</f>
        <v>0</v>
      </c>
      <c r="AL693" s="49">
        <f>SUMIF(C$2:C693,C693,AJ$2:AJ693)</f>
        <v>17.506250000000001</v>
      </c>
      <c r="AM693" s="49">
        <f>SUMIF(C$2:C693,C693,AK$2:AK693)</f>
        <v>4.0437499999999993</v>
      </c>
      <c r="AN693" s="37">
        <f t="shared" si="259"/>
        <v>1708.8765088207983</v>
      </c>
      <c r="AO693" s="37">
        <f>SUM(AJ$2:AJ693)</f>
        <v>155.96458333333337</v>
      </c>
      <c r="AP693" s="37">
        <f>SUM(AK$2:AK693)</f>
        <v>13.888194444444437</v>
      </c>
      <c r="AQ693" s="37">
        <f t="shared" si="260"/>
        <v>1469.5404467471526</v>
      </c>
    </row>
    <row r="694" spans="1:43">
      <c r="A694" s="166">
        <f t="shared" si="264"/>
        <v>693</v>
      </c>
      <c r="B694" s="478">
        <f t="shared" si="264"/>
        <v>41326</v>
      </c>
      <c r="C694" s="42">
        <f t="shared" si="242"/>
        <v>2</v>
      </c>
      <c r="D694" s="170">
        <f>COUNTIF('Rake Load'!C:C,Summary!B694)</f>
        <v>0</v>
      </c>
      <c r="E694" s="170">
        <f>SUMIF('Rake Load'!C:C,B694,'Rake Load'!K:K)</f>
        <v>0</v>
      </c>
      <c r="F694" s="44">
        <f>SUMIF('Rake Load'!C:C,B694,'Rake Load'!AZ:AZ)</f>
        <v>0</v>
      </c>
      <c r="G694" s="44" t="e">
        <f t="shared" si="243"/>
        <v>#DIV/0!</v>
      </c>
      <c r="H694" s="45" t="e">
        <f t="shared" si="244"/>
        <v>#DIV/0!</v>
      </c>
      <c r="I694" s="45" t="e">
        <f t="shared" si="245"/>
        <v>#DIV/0!</v>
      </c>
      <c r="J694" s="44">
        <f>SUMIF('Rake Load'!C:C,B694,'Rake Load'!DK:DK)</f>
        <v>0</v>
      </c>
      <c r="K694" s="50">
        <f t="shared" si="246"/>
        <v>0</v>
      </c>
      <c r="L694" s="50" t="e">
        <f t="shared" si="247"/>
        <v>#DIV/0!</v>
      </c>
      <c r="M694" s="59" t="e">
        <f t="shared" si="248"/>
        <v>#DIV/0!</v>
      </c>
      <c r="N694" s="59" t="e">
        <f t="shared" si="249"/>
        <v>#DIV/0!</v>
      </c>
      <c r="O694" s="480">
        <f>SUMIF(C$2:C694,C694,D$2:D694)</f>
        <v>144</v>
      </c>
      <c r="P694" s="42">
        <f>SUMIF(C$2:C694,C694,F$2:F694)</f>
        <v>18.119444444444444</v>
      </c>
      <c r="Q694" s="46">
        <f t="shared" si="250"/>
        <v>0.12582947530864197</v>
      </c>
      <c r="R694" s="45">
        <f t="shared" si="251"/>
        <v>3</v>
      </c>
      <c r="S694" s="45">
        <f t="shared" si="252"/>
        <v>1</v>
      </c>
      <c r="T694" s="480">
        <f>SUM(D$2:D694)</f>
        <v>1165</v>
      </c>
      <c r="U694" s="47">
        <f>SUMIF(C$2:C694,C694,E$2:E694)</f>
        <v>503487.80999999994</v>
      </c>
      <c r="V694" s="47">
        <f>SUM(E$2:E694)</f>
        <v>4135631.2860000012</v>
      </c>
      <c r="W694" s="52">
        <f>SUM(F$2:F694)</f>
        <v>40857.731944444473</v>
      </c>
      <c r="X694" s="52">
        <f t="shared" si="253"/>
        <v>35.071014544587527</v>
      </c>
      <c r="Y694" s="45">
        <f t="shared" si="254"/>
        <v>1</v>
      </c>
      <c r="Z694" s="45">
        <f t="shared" si="255"/>
        <v>42</v>
      </c>
      <c r="AA694" s="47">
        <f>SUMIF('Rake Load'!C:C,Summary!B694,'Rake Load'!CA:CA)</f>
        <v>0</v>
      </c>
      <c r="AB694" s="47">
        <f>SUMIF(C$2:C694,C694,AA$2:AA694)</f>
        <v>43.03125</v>
      </c>
      <c r="AC694" s="47">
        <f>SUM(AA$2:AA694)</f>
        <v>414.86111111113433</v>
      </c>
      <c r="AD694" s="52" t="e">
        <f t="shared" si="256"/>
        <v>#DIV/0!</v>
      </c>
      <c r="AE694" s="52">
        <f t="shared" si="257"/>
        <v>0.298828125</v>
      </c>
      <c r="AF694" s="52">
        <f t="shared" si="258"/>
        <v>0.35610395803530842</v>
      </c>
      <c r="AG694" s="47">
        <f>SUMIF(Unloader!B:B,Summary!B694,Unloader!M:M)</f>
        <v>0</v>
      </c>
      <c r="AH694" s="47">
        <f>SUMIF(C$2:C694,C694,AG$2:AG694)</f>
        <v>552138</v>
      </c>
      <c r="AI694" s="47">
        <f>SUM(AG$2:AG694)</f>
        <v>5010888</v>
      </c>
      <c r="AJ694" s="49">
        <f>SUMIF(Unloader!B:B,Summary!B694,Unloader!W:W)</f>
        <v>0</v>
      </c>
      <c r="AK694" s="49">
        <f>SUMIF(Unloader!B:B,Summary!B694,Unloader!AD:AD)+SUMIF(Unloader!B:B,Summary!B694,Unloader!BR:BR)+SUMIF(Unloader!B:B,Summary!B694,Unloader!BN:BN)</f>
        <v>0</v>
      </c>
      <c r="AL694" s="49">
        <f>SUMIF(C$2:C694,C694,AJ$2:AJ694)</f>
        <v>17.506250000000001</v>
      </c>
      <c r="AM694" s="49">
        <f>SUMIF(C$2:C694,C694,AK$2:AK694)</f>
        <v>4.0437499999999993</v>
      </c>
      <c r="AN694" s="37">
        <f t="shared" si="259"/>
        <v>1708.8765088207983</v>
      </c>
      <c r="AO694" s="37">
        <f>SUM(AJ$2:AJ694)</f>
        <v>155.96458333333337</v>
      </c>
      <c r="AP694" s="37">
        <f>SUM(AK$2:AK694)</f>
        <v>13.888194444444437</v>
      </c>
      <c r="AQ694" s="37">
        <f t="shared" si="260"/>
        <v>1469.5404467471526</v>
      </c>
    </row>
    <row r="695" spans="1:43">
      <c r="A695" s="166">
        <f t="shared" si="264"/>
        <v>694</v>
      </c>
      <c r="B695" s="478">
        <f t="shared" si="264"/>
        <v>41327</v>
      </c>
      <c r="C695" s="42">
        <f t="shared" ref="C695:C720" si="265">MONTH(B695)</f>
        <v>2</v>
      </c>
      <c r="D695" s="170">
        <f>COUNTIF('Rake Load'!C:C,Summary!B695)</f>
        <v>0</v>
      </c>
      <c r="E695" s="170">
        <f>SUMIF('Rake Load'!C:C,B695,'Rake Load'!K:K)</f>
        <v>0</v>
      </c>
      <c r="F695" s="44">
        <f>SUMIF('Rake Load'!C:C,B695,'Rake Load'!AZ:AZ)</f>
        <v>0</v>
      </c>
      <c r="G695" s="44" t="e">
        <f t="shared" ref="G695:G720" si="266">F695/D695</f>
        <v>#DIV/0!</v>
      </c>
      <c r="H695" s="45" t="e">
        <f t="shared" ref="H695:H720" si="267">HOUR(G695)</f>
        <v>#DIV/0!</v>
      </c>
      <c r="I695" s="45" t="e">
        <f t="shared" ref="I695:I720" si="268">MINUTE(G695)</f>
        <v>#DIV/0!</v>
      </c>
      <c r="J695" s="44">
        <f>SUMIF('Rake Load'!C:C,B695,'Rake Load'!DK:DK)</f>
        <v>0</v>
      </c>
      <c r="K695" s="50">
        <f t="shared" ref="K695:K720" si="269">F695-J695</f>
        <v>0</v>
      </c>
      <c r="L695" s="50" t="e">
        <f t="shared" ref="L695:L720" si="270">K695/D695</f>
        <v>#DIV/0!</v>
      </c>
      <c r="M695" s="59" t="e">
        <f t="shared" ref="M695:M720" si="271">HOUR(L695)</f>
        <v>#DIV/0!</v>
      </c>
      <c r="N695" s="59" t="e">
        <f t="shared" ref="N695:N720" si="272">MINUTE(L695)</f>
        <v>#DIV/0!</v>
      </c>
      <c r="O695" s="480">
        <f>SUMIF(C$2:C695,C695,D$2:D695)</f>
        <v>144</v>
      </c>
      <c r="P695" s="42">
        <f>SUMIF(C$2:C695,C695,F$2:F695)</f>
        <v>18.119444444444444</v>
      </c>
      <c r="Q695" s="46">
        <f t="shared" ref="Q695:Q720" si="273">P695/O695</f>
        <v>0.12582947530864197</v>
      </c>
      <c r="R695" s="45">
        <f t="shared" ref="R695:R720" si="274">HOUR(Q695)</f>
        <v>3</v>
      </c>
      <c r="S695" s="45">
        <f t="shared" ref="S695:S720" si="275">MINUTE(Q695)</f>
        <v>1</v>
      </c>
      <c r="T695" s="480">
        <f>SUM(D$2:D695)</f>
        <v>1165</v>
      </c>
      <c r="U695" s="47">
        <f>SUMIF(C$2:C695,C695,E$2:E695)</f>
        <v>503487.80999999994</v>
      </c>
      <c r="V695" s="47">
        <f>SUM(E$2:E695)</f>
        <v>4135631.2860000012</v>
      </c>
      <c r="W695" s="52">
        <f>SUM(F$2:F695)</f>
        <v>40857.731944444473</v>
      </c>
      <c r="X695" s="52">
        <f t="shared" ref="X695:X720" si="276">W695/T695</f>
        <v>35.071014544587527</v>
      </c>
      <c r="Y695" s="45">
        <f t="shared" ref="Y695:Y720" si="277">HOUR(X695)</f>
        <v>1</v>
      </c>
      <c r="Z695" s="45">
        <f t="shared" ref="Z695:Z720" si="278">MINUTE(X695)</f>
        <v>42</v>
      </c>
      <c r="AA695" s="47">
        <f>SUMIF('Rake Load'!C:C,Summary!B695,'Rake Load'!CA:CA)</f>
        <v>0</v>
      </c>
      <c r="AB695" s="47">
        <f>SUMIF(C$2:C695,C695,AA$2:AA695)</f>
        <v>43.03125</v>
      </c>
      <c r="AC695" s="47">
        <f>SUM(AA$2:AA695)</f>
        <v>414.86111111113433</v>
      </c>
      <c r="AD695" s="52" t="e">
        <f t="shared" ref="AD695:AD720" si="279">AA695/D695</f>
        <v>#DIV/0!</v>
      </c>
      <c r="AE695" s="52">
        <f t="shared" ref="AE695:AE720" si="280">AB695/O695</f>
        <v>0.298828125</v>
      </c>
      <c r="AF695" s="52">
        <f t="shared" ref="AF695:AF720" si="281">AC695/T695</f>
        <v>0.35610395803530842</v>
      </c>
      <c r="AG695" s="47">
        <f>SUMIF(Unloader!B:B,Summary!B695,Unloader!M:M)</f>
        <v>0</v>
      </c>
      <c r="AH695" s="47">
        <f>SUMIF(C$2:C695,C695,AG$2:AG695)</f>
        <v>552138</v>
      </c>
      <c r="AI695" s="47">
        <f>SUM(AG$2:AG695)</f>
        <v>5010888</v>
      </c>
      <c r="AJ695" s="49">
        <f>SUMIF(Unloader!B:B,Summary!B695,Unloader!W:W)</f>
        <v>0</v>
      </c>
      <c r="AK695" s="49">
        <f>SUMIF(Unloader!B:B,Summary!B695,Unloader!AD:AD)+SUMIF(Unloader!B:B,Summary!B695,Unloader!BR:BR)+SUMIF(Unloader!B:B,Summary!B695,Unloader!BN:BN)</f>
        <v>0</v>
      </c>
      <c r="AL695" s="49">
        <f>SUMIF(C$2:C695,C695,AJ$2:AJ695)</f>
        <v>17.506250000000001</v>
      </c>
      <c r="AM695" s="49">
        <f>SUMIF(C$2:C695,C695,AK$2:AK695)</f>
        <v>4.0437499999999993</v>
      </c>
      <c r="AN695" s="37">
        <f t="shared" ref="AN695:AN720" si="282">AH695/(AL695-AM695)/24</f>
        <v>1708.8765088207983</v>
      </c>
      <c r="AO695" s="37">
        <f>SUM(AJ$2:AJ695)</f>
        <v>155.96458333333337</v>
      </c>
      <c r="AP695" s="37">
        <f>SUM(AK$2:AK695)</f>
        <v>13.888194444444437</v>
      </c>
      <c r="AQ695" s="37">
        <f t="shared" ref="AQ695:AQ720" si="283">AI695/(AO695-AP695)/24</f>
        <v>1469.5404467471526</v>
      </c>
    </row>
    <row r="696" spans="1:43">
      <c r="A696" s="166">
        <f t="shared" ref="A696:B711" si="284">A695+1</f>
        <v>695</v>
      </c>
      <c r="B696" s="478">
        <f t="shared" si="284"/>
        <v>41328</v>
      </c>
      <c r="C696" s="42">
        <f t="shared" si="265"/>
        <v>2</v>
      </c>
      <c r="D696" s="170">
        <f>COUNTIF('Rake Load'!C:C,Summary!B696)</f>
        <v>0</v>
      </c>
      <c r="E696" s="170">
        <f>SUMIF('Rake Load'!C:C,B696,'Rake Load'!K:K)</f>
        <v>0</v>
      </c>
      <c r="F696" s="44">
        <f>SUMIF('Rake Load'!C:C,B696,'Rake Load'!AZ:AZ)</f>
        <v>0</v>
      </c>
      <c r="G696" s="44" t="e">
        <f t="shared" si="266"/>
        <v>#DIV/0!</v>
      </c>
      <c r="H696" s="45" t="e">
        <f t="shared" si="267"/>
        <v>#DIV/0!</v>
      </c>
      <c r="I696" s="45" t="e">
        <f t="shared" si="268"/>
        <v>#DIV/0!</v>
      </c>
      <c r="J696" s="44">
        <f>SUMIF('Rake Load'!C:C,B696,'Rake Load'!DK:DK)</f>
        <v>0</v>
      </c>
      <c r="K696" s="50">
        <f t="shared" si="269"/>
        <v>0</v>
      </c>
      <c r="L696" s="50" t="e">
        <f t="shared" si="270"/>
        <v>#DIV/0!</v>
      </c>
      <c r="M696" s="59" t="e">
        <f t="shared" si="271"/>
        <v>#DIV/0!</v>
      </c>
      <c r="N696" s="59" t="e">
        <f t="shared" si="272"/>
        <v>#DIV/0!</v>
      </c>
      <c r="O696" s="480">
        <f>SUMIF(C$2:C696,C696,D$2:D696)</f>
        <v>144</v>
      </c>
      <c r="P696" s="42">
        <f>SUMIF(C$2:C696,C696,F$2:F696)</f>
        <v>18.119444444444444</v>
      </c>
      <c r="Q696" s="46">
        <f t="shared" si="273"/>
        <v>0.12582947530864197</v>
      </c>
      <c r="R696" s="45">
        <f t="shared" si="274"/>
        <v>3</v>
      </c>
      <c r="S696" s="45">
        <f t="shared" si="275"/>
        <v>1</v>
      </c>
      <c r="T696" s="480">
        <f>SUM(D$2:D696)</f>
        <v>1165</v>
      </c>
      <c r="U696" s="47">
        <f>SUMIF(C$2:C696,C696,E$2:E696)</f>
        <v>503487.80999999994</v>
      </c>
      <c r="V696" s="47">
        <f>SUM(E$2:E696)</f>
        <v>4135631.2860000012</v>
      </c>
      <c r="W696" s="52">
        <f>SUM(F$2:F696)</f>
        <v>40857.731944444473</v>
      </c>
      <c r="X696" s="52">
        <f t="shared" si="276"/>
        <v>35.071014544587527</v>
      </c>
      <c r="Y696" s="45">
        <f t="shared" si="277"/>
        <v>1</v>
      </c>
      <c r="Z696" s="45">
        <f t="shared" si="278"/>
        <v>42</v>
      </c>
      <c r="AA696" s="47">
        <f>SUMIF('Rake Load'!C:C,Summary!B696,'Rake Load'!CA:CA)</f>
        <v>0</v>
      </c>
      <c r="AB696" s="47">
        <f>SUMIF(C$2:C696,C696,AA$2:AA696)</f>
        <v>43.03125</v>
      </c>
      <c r="AC696" s="47">
        <f>SUM(AA$2:AA696)</f>
        <v>414.86111111113433</v>
      </c>
      <c r="AD696" s="52" t="e">
        <f t="shared" si="279"/>
        <v>#DIV/0!</v>
      </c>
      <c r="AE696" s="52">
        <f t="shared" si="280"/>
        <v>0.298828125</v>
      </c>
      <c r="AF696" s="52">
        <f t="shared" si="281"/>
        <v>0.35610395803530842</v>
      </c>
      <c r="AG696" s="47">
        <f>SUMIF(Unloader!B:B,Summary!B696,Unloader!M:M)</f>
        <v>0</v>
      </c>
      <c r="AH696" s="47">
        <f>SUMIF(C$2:C696,C696,AG$2:AG696)</f>
        <v>552138</v>
      </c>
      <c r="AI696" s="47">
        <f>SUM(AG$2:AG696)</f>
        <v>5010888</v>
      </c>
      <c r="AJ696" s="49">
        <f>SUMIF(Unloader!B:B,Summary!B696,Unloader!W:W)</f>
        <v>0</v>
      </c>
      <c r="AK696" s="49">
        <f>SUMIF(Unloader!B:B,Summary!B696,Unloader!AD:AD)+SUMIF(Unloader!B:B,Summary!B696,Unloader!BR:BR)+SUMIF(Unloader!B:B,Summary!B696,Unloader!BN:BN)</f>
        <v>0</v>
      </c>
      <c r="AL696" s="49">
        <f>SUMIF(C$2:C696,C696,AJ$2:AJ696)</f>
        <v>17.506250000000001</v>
      </c>
      <c r="AM696" s="49">
        <f>SUMIF(C$2:C696,C696,AK$2:AK696)</f>
        <v>4.0437499999999993</v>
      </c>
      <c r="AN696" s="37">
        <f t="shared" si="282"/>
        <v>1708.8765088207983</v>
      </c>
      <c r="AO696" s="37">
        <f>SUM(AJ$2:AJ696)</f>
        <v>155.96458333333337</v>
      </c>
      <c r="AP696" s="37">
        <f>SUM(AK$2:AK696)</f>
        <v>13.888194444444437</v>
      </c>
      <c r="AQ696" s="37">
        <f t="shared" si="283"/>
        <v>1469.5404467471526</v>
      </c>
    </row>
    <row r="697" spans="1:43">
      <c r="A697" s="166">
        <f t="shared" si="284"/>
        <v>696</v>
      </c>
      <c r="B697" s="478">
        <f t="shared" si="284"/>
        <v>41329</v>
      </c>
      <c r="C697" s="42">
        <f t="shared" si="265"/>
        <v>2</v>
      </c>
      <c r="D697" s="170">
        <f>COUNTIF('Rake Load'!C:C,Summary!B697)</f>
        <v>0</v>
      </c>
      <c r="E697" s="170">
        <f>SUMIF('Rake Load'!C:C,B697,'Rake Load'!K:K)</f>
        <v>0</v>
      </c>
      <c r="F697" s="44">
        <f>SUMIF('Rake Load'!C:C,B697,'Rake Load'!AZ:AZ)</f>
        <v>0</v>
      </c>
      <c r="G697" s="44" t="e">
        <f t="shared" si="266"/>
        <v>#DIV/0!</v>
      </c>
      <c r="H697" s="45" t="e">
        <f t="shared" si="267"/>
        <v>#DIV/0!</v>
      </c>
      <c r="I697" s="45" t="e">
        <f t="shared" si="268"/>
        <v>#DIV/0!</v>
      </c>
      <c r="J697" s="44">
        <f>SUMIF('Rake Load'!C:C,B697,'Rake Load'!DK:DK)</f>
        <v>0</v>
      </c>
      <c r="K697" s="50">
        <f t="shared" si="269"/>
        <v>0</v>
      </c>
      <c r="L697" s="50" t="e">
        <f t="shared" si="270"/>
        <v>#DIV/0!</v>
      </c>
      <c r="M697" s="59" t="e">
        <f t="shared" si="271"/>
        <v>#DIV/0!</v>
      </c>
      <c r="N697" s="59" t="e">
        <f t="shared" si="272"/>
        <v>#DIV/0!</v>
      </c>
      <c r="O697" s="480">
        <f>SUMIF(C$2:C697,C697,D$2:D697)</f>
        <v>144</v>
      </c>
      <c r="P697" s="42">
        <f>SUMIF(C$2:C697,C697,F$2:F697)</f>
        <v>18.119444444444444</v>
      </c>
      <c r="Q697" s="46">
        <f t="shared" si="273"/>
        <v>0.12582947530864197</v>
      </c>
      <c r="R697" s="45">
        <f t="shared" si="274"/>
        <v>3</v>
      </c>
      <c r="S697" s="45">
        <f t="shared" si="275"/>
        <v>1</v>
      </c>
      <c r="T697" s="480">
        <f>SUM(D$2:D697)</f>
        <v>1165</v>
      </c>
      <c r="U697" s="47">
        <f>SUMIF(C$2:C697,C697,E$2:E697)</f>
        <v>503487.80999999994</v>
      </c>
      <c r="V697" s="47">
        <f>SUM(E$2:E697)</f>
        <v>4135631.2860000012</v>
      </c>
      <c r="W697" s="52">
        <f>SUM(F$2:F697)</f>
        <v>40857.731944444473</v>
      </c>
      <c r="X697" s="52">
        <f t="shared" si="276"/>
        <v>35.071014544587527</v>
      </c>
      <c r="Y697" s="45">
        <f t="shared" si="277"/>
        <v>1</v>
      </c>
      <c r="Z697" s="45">
        <f t="shared" si="278"/>
        <v>42</v>
      </c>
      <c r="AA697" s="47">
        <f>SUMIF('Rake Load'!C:C,Summary!B697,'Rake Load'!CA:CA)</f>
        <v>0</v>
      </c>
      <c r="AB697" s="47">
        <f>SUMIF(C$2:C697,C697,AA$2:AA697)</f>
        <v>43.03125</v>
      </c>
      <c r="AC697" s="47">
        <f>SUM(AA$2:AA697)</f>
        <v>414.86111111113433</v>
      </c>
      <c r="AD697" s="52" t="e">
        <f t="shared" si="279"/>
        <v>#DIV/0!</v>
      </c>
      <c r="AE697" s="52">
        <f t="shared" si="280"/>
        <v>0.298828125</v>
      </c>
      <c r="AF697" s="52">
        <f t="shared" si="281"/>
        <v>0.35610395803530842</v>
      </c>
      <c r="AG697" s="47">
        <f>SUMIF(Unloader!B:B,Summary!B697,Unloader!M:M)</f>
        <v>0</v>
      </c>
      <c r="AH697" s="47">
        <f>SUMIF(C$2:C697,C697,AG$2:AG697)</f>
        <v>552138</v>
      </c>
      <c r="AI697" s="47">
        <f>SUM(AG$2:AG697)</f>
        <v>5010888</v>
      </c>
      <c r="AJ697" s="49">
        <f>SUMIF(Unloader!B:B,Summary!B697,Unloader!W:W)</f>
        <v>0</v>
      </c>
      <c r="AK697" s="49">
        <f>SUMIF(Unloader!B:B,Summary!B697,Unloader!AD:AD)+SUMIF(Unloader!B:B,Summary!B697,Unloader!BR:BR)+SUMIF(Unloader!B:B,Summary!B697,Unloader!BN:BN)</f>
        <v>0</v>
      </c>
      <c r="AL697" s="49">
        <f>SUMIF(C$2:C697,C697,AJ$2:AJ697)</f>
        <v>17.506250000000001</v>
      </c>
      <c r="AM697" s="49">
        <f>SUMIF(C$2:C697,C697,AK$2:AK697)</f>
        <v>4.0437499999999993</v>
      </c>
      <c r="AN697" s="37">
        <f t="shared" si="282"/>
        <v>1708.8765088207983</v>
      </c>
      <c r="AO697" s="37">
        <f>SUM(AJ$2:AJ697)</f>
        <v>155.96458333333337</v>
      </c>
      <c r="AP697" s="37">
        <f>SUM(AK$2:AK697)</f>
        <v>13.888194444444437</v>
      </c>
      <c r="AQ697" s="37">
        <f t="shared" si="283"/>
        <v>1469.5404467471526</v>
      </c>
    </row>
    <row r="698" spans="1:43">
      <c r="A698" s="166">
        <f t="shared" si="284"/>
        <v>697</v>
      </c>
      <c r="B698" s="478">
        <f t="shared" si="284"/>
        <v>41330</v>
      </c>
      <c r="C698" s="42">
        <f t="shared" si="265"/>
        <v>2</v>
      </c>
      <c r="D698" s="170">
        <f>COUNTIF('Rake Load'!C:C,Summary!B698)</f>
        <v>0</v>
      </c>
      <c r="E698" s="170">
        <f>SUMIF('Rake Load'!C:C,B698,'Rake Load'!K:K)</f>
        <v>0</v>
      </c>
      <c r="F698" s="44">
        <f>SUMIF('Rake Load'!C:C,B698,'Rake Load'!AZ:AZ)</f>
        <v>0</v>
      </c>
      <c r="G698" s="44" t="e">
        <f t="shared" si="266"/>
        <v>#DIV/0!</v>
      </c>
      <c r="H698" s="45" t="e">
        <f t="shared" si="267"/>
        <v>#DIV/0!</v>
      </c>
      <c r="I698" s="45" t="e">
        <f t="shared" si="268"/>
        <v>#DIV/0!</v>
      </c>
      <c r="J698" s="44">
        <f>SUMIF('Rake Load'!C:C,B698,'Rake Load'!DK:DK)</f>
        <v>0</v>
      </c>
      <c r="K698" s="50">
        <f t="shared" si="269"/>
        <v>0</v>
      </c>
      <c r="L698" s="50" t="e">
        <f t="shared" si="270"/>
        <v>#DIV/0!</v>
      </c>
      <c r="M698" s="59" t="e">
        <f t="shared" si="271"/>
        <v>#DIV/0!</v>
      </c>
      <c r="N698" s="59" t="e">
        <f t="shared" si="272"/>
        <v>#DIV/0!</v>
      </c>
      <c r="O698" s="480">
        <f>SUMIF(C$2:C698,C698,D$2:D698)</f>
        <v>144</v>
      </c>
      <c r="P698" s="42">
        <f>SUMIF(C$2:C698,C698,F$2:F698)</f>
        <v>18.119444444444444</v>
      </c>
      <c r="Q698" s="46">
        <f t="shared" si="273"/>
        <v>0.12582947530864197</v>
      </c>
      <c r="R698" s="45">
        <f t="shared" si="274"/>
        <v>3</v>
      </c>
      <c r="S698" s="45">
        <f t="shared" si="275"/>
        <v>1</v>
      </c>
      <c r="T698" s="480">
        <f>SUM(D$2:D698)</f>
        <v>1165</v>
      </c>
      <c r="U698" s="47">
        <f>SUMIF(C$2:C698,C698,E$2:E698)</f>
        <v>503487.80999999994</v>
      </c>
      <c r="V698" s="47">
        <f>SUM(E$2:E698)</f>
        <v>4135631.2860000012</v>
      </c>
      <c r="W698" s="52">
        <f>SUM(F$2:F698)</f>
        <v>40857.731944444473</v>
      </c>
      <c r="X698" s="52">
        <f t="shared" si="276"/>
        <v>35.071014544587527</v>
      </c>
      <c r="Y698" s="45">
        <f t="shared" si="277"/>
        <v>1</v>
      </c>
      <c r="Z698" s="45">
        <f t="shared" si="278"/>
        <v>42</v>
      </c>
      <c r="AA698" s="47">
        <f>SUMIF('Rake Load'!C:C,Summary!B698,'Rake Load'!CA:CA)</f>
        <v>0</v>
      </c>
      <c r="AB698" s="47">
        <f>SUMIF(C$2:C698,C698,AA$2:AA698)</f>
        <v>43.03125</v>
      </c>
      <c r="AC698" s="47">
        <f>SUM(AA$2:AA698)</f>
        <v>414.86111111113433</v>
      </c>
      <c r="AD698" s="52" t="e">
        <f t="shared" si="279"/>
        <v>#DIV/0!</v>
      </c>
      <c r="AE698" s="52">
        <f t="shared" si="280"/>
        <v>0.298828125</v>
      </c>
      <c r="AF698" s="52">
        <f t="shared" si="281"/>
        <v>0.35610395803530842</v>
      </c>
      <c r="AG698" s="47">
        <f>SUMIF(Unloader!B:B,Summary!B698,Unloader!M:M)</f>
        <v>0</v>
      </c>
      <c r="AH698" s="47">
        <f>SUMIF(C$2:C698,C698,AG$2:AG698)</f>
        <v>552138</v>
      </c>
      <c r="AI698" s="47">
        <f>SUM(AG$2:AG698)</f>
        <v>5010888</v>
      </c>
      <c r="AJ698" s="49">
        <f>SUMIF(Unloader!B:B,Summary!B698,Unloader!W:W)</f>
        <v>0</v>
      </c>
      <c r="AK698" s="49">
        <f>SUMIF(Unloader!B:B,Summary!B698,Unloader!AD:AD)+SUMIF(Unloader!B:B,Summary!B698,Unloader!BR:BR)+SUMIF(Unloader!B:B,Summary!B698,Unloader!BN:BN)</f>
        <v>0</v>
      </c>
      <c r="AL698" s="49">
        <f>SUMIF(C$2:C698,C698,AJ$2:AJ698)</f>
        <v>17.506250000000001</v>
      </c>
      <c r="AM698" s="49">
        <f>SUMIF(C$2:C698,C698,AK$2:AK698)</f>
        <v>4.0437499999999993</v>
      </c>
      <c r="AN698" s="37">
        <f t="shared" si="282"/>
        <v>1708.8765088207983</v>
      </c>
      <c r="AO698" s="37">
        <f>SUM(AJ$2:AJ698)</f>
        <v>155.96458333333337</v>
      </c>
      <c r="AP698" s="37">
        <f>SUM(AK$2:AK698)</f>
        <v>13.888194444444437</v>
      </c>
      <c r="AQ698" s="37">
        <f t="shared" si="283"/>
        <v>1469.5404467471526</v>
      </c>
    </row>
    <row r="699" spans="1:43">
      <c r="A699" s="166">
        <f t="shared" si="284"/>
        <v>698</v>
      </c>
      <c r="B699" s="478">
        <f t="shared" si="284"/>
        <v>41331</v>
      </c>
      <c r="C699" s="42">
        <f t="shared" si="265"/>
        <v>2</v>
      </c>
      <c r="D699" s="170">
        <f>COUNTIF('Rake Load'!C:C,Summary!B699)</f>
        <v>0</v>
      </c>
      <c r="E699" s="170">
        <f>SUMIF('Rake Load'!C:C,B699,'Rake Load'!K:K)</f>
        <v>0</v>
      </c>
      <c r="F699" s="44">
        <f>SUMIF('Rake Load'!C:C,B699,'Rake Load'!AZ:AZ)</f>
        <v>0</v>
      </c>
      <c r="G699" s="44" t="e">
        <f t="shared" si="266"/>
        <v>#DIV/0!</v>
      </c>
      <c r="H699" s="45" t="e">
        <f t="shared" si="267"/>
        <v>#DIV/0!</v>
      </c>
      <c r="I699" s="45" t="e">
        <f t="shared" si="268"/>
        <v>#DIV/0!</v>
      </c>
      <c r="J699" s="44">
        <f>SUMIF('Rake Load'!C:C,B699,'Rake Load'!DK:DK)</f>
        <v>0</v>
      </c>
      <c r="K699" s="50">
        <f t="shared" si="269"/>
        <v>0</v>
      </c>
      <c r="L699" s="50" t="e">
        <f t="shared" si="270"/>
        <v>#DIV/0!</v>
      </c>
      <c r="M699" s="59" t="e">
        <f t="shared" si="271"/>
        <v>#DIV/0!</v>
      </c>
      <c r="N699" s="59" t="e">
        <f t="shared" si="272"/>
        <v>#DIV/0!</v>
      </c>
      <c r="O699" s="480">
        <f>SUMIF(C$2:C699,C699,D$2:D699)</f>
        <v>144</v>
      </c>
      <c r="P699" s="42">
        <f>SUMIF(C$2:C699,C699,F$2:F699)</f>
        <v>18.119444444444444</v>
      </c>
      <c r="Q699" s="46">
        <f t="shared" si="273"/>
        <v>0.12582947530864197</v>
      </c>
      <c r="R699" s="45">
        <f t="shared" si="274"/>
        <v>3</v>
      </c>
      <c r="S699" s="45">
        <f t="shared" si="275"/>
        <v>1</v>
      </c>
      <c r="T699" s="480">
        <f>SUM(D$2:D699)</f>
        <v>1165</v>
      </c>
      <c r="U699" s="47">
        <f>SUMIF(C$2:C699,C699,E$2:E699)</f>
        <v>503487.80999999994</v>
      </c>
      <c r="V699" s="47">
        <f>SUM(E$2:E699)</f>
        <v>4135631.2860000012</v>
      </c>
      <c r="W699" s="52">
        <f>SUM(F$2:F699)</f>
        <v>40857.731944444473</v>
      </c>
      <c r="X699" s="52">
        <f t="shared" si="276"/>
        <v>35.071014544587527</v>
      </c>
      <c r="Y699" s="45">
        <f t="shared" si="277"/>
        <v>1</v>
      </c>
      <c r="Z699" s="45">
        <f t="shared" si="278"/>
        <v>42</v>
      </c>
      <c r="AA699" s="47">
        <f>SUMIF('Rake Load'!C:C,Summary!B699,'Rake Load'!CA:CA)</f>
        <v>0</v>
      </c>
      <c r="AB699" s="47">
        <f>SUMIF(C$2:C699,C699,AA$2:AA699)</f>
        <v>43.03125</v>
      </c>
      <c r="AC699" s="47">
        <f>SUM(AA$2:AA699)</f>
        <v>414.86111111113433</v>
      </c>
      <c r="AD699" s="52" t="e">
        <f t="shared" si="279"/>
        <v>#DIV/0!</v>
      </c>
      <c r="AE699" s="52">
        <f t="shared" si="280"/>
        <v>0.298828125</v>
      </c>
      <c r="AF699" s="52">
        <f t="shared" si="281"/>
        <v>0.35610395803530842</v>
      </c>
      <c r="AG699" s="47">
        <f>SUMIF(Unloader!B:B,Summary!B699,Unloader!M:M)</f>
        <v>0</v>
      </c>
      <c r="AH699" s="47">
        <f>SUMIF(C$2:C699,C699,AG$2:AG699)</f>
        <v>552138</v>
      </c>
      <c r="AI699" s="47">
        <f>SUM(AG$2:AG699)</f>
        <v>5010888</v>
      </c>
      <c r="AJ699" s="49">
        <f>SUMIF(Unloader!B:B,Summary!B699,Unloader!W:W)</f>
        <v>0</v>
      </c>
      <c r="AK699" s="49">
        <f>SUMIF(Unloader!B:B,Summary!B699,Unloader!AD:AD)+SUMIF(Unloader!B:B,Summary!B699,Unloader!BR:BR)+SUMIF(Unloader!B:B,Summary!B699,Unloader!BN:BN)</f>
        <v>0</v>
      </c>
      <c r="AL699" s="49">
        <f>SUMIF(C$2:C699,C699,AJ$2:AJ699)</f>
        <v>17.506250000000001</v>
      </c>
      <c r="AM699" s="49">
        <f>SUMIF(C$2:C699,C699,AK$2:AK699)</f>
        <v>4.0437499999999993</v>
      </c>
      <c r="AN699" s="37">
        <f t="shared" si="282"/>
        <v>1708.8765088207983</v>
      </c>
      <c r="AO699" s="37">
        <f>SUM(AJ$2:AJ699)</f>
        <v>155.96458333333337</v>
      </c>
      <c r="AP699" s="37">
        <f>SUM(AK$2:AK699)</f>
        <v>13.888194444444437</v>
      </c>
      <c r="AQ699" s="37">
        <f t="shared" si="283"/>
        <v>1469.5404467471526</v>
      </c>
    </row>
    <row r="700" spans="1:43">
      <c r="A700" s="166">
        <f t="shared" si="284"/>
        <v>699</v>
      </c>
      <c r="B700" s="478">
        <f t="shared" si="284"/>
        <v>41332</v>
      </c>
      <c r="C700" s="42">
        <f t="shared" si="265"/>
        <v>2</v>
      </c>
      <c r="D700" s="170">
        <f>COUNTIF('Rake Load'!C:C,Summary!B700)</f>
        <v>0</v>
      </c>
      <c r="E700" s="170">
        <f>SUMIF('Rake Load'!C:C,B700,'Rake Load'!K:K)</f>
        <v>0</v>
      </c>
      <c r="F700" s="44">
        <f>SUMIF('Rake Load'!C:C,B700,'Rake Load'!AZ:AZ)</f>
        <v>0</v>
      </c>
      <c r="G700" s="44" t="e">
        <f t="shared" si="266"/>
        <v>#DIV/0!</v>
      </c>
      <c r="H700" s="45" t="e">
        <f t="shared" si="267"/>
        <v>#DIV/0!</v>
      </c>
      <c r="I700" s="45" t="e">
        <f t="shared" si="268"/>
        <v>#DIV/0!</v>
      </c>
      <c r="J700" s="44">
        <f>SUMIF('Rake Load'!C:C,B700,'Rake Load'!DK:DK)</f>
        <v>0</v>
      </c>
      <c r="K700" s="50">
        <f t="shared" si="269"/>
        <v>0</v>
      </c>
      <c r="L700" s="50" t="e">
        <f t="shared" si="270"/>
        <v>#DIV/0!</v>
      </c>
      <c r="M700" s="59" t="e">
        <f t="shared" si="271"/>
        <v>#DIV/0!</v>
      </c>
      <c r="N700" s="59" t="e">
        <f t="shared" si="272"/>
        <v>#DIV/0!</v>
      </c>
      <c r="O700" s="480">
        <f>SUMIF(C$2:C700,C700,D$2:D700)</f>
        <v>144</v>
      </c>
      <c r="P700" s="42">
        <f>SUMIF(C$2:C700,C700,F$2:F700)</f>
        <v>18.119444444444444</v>
      </c>
      <c r="Q700" s="46">
        <f t="shared" si="273"/>
        <v>0.12582947530864197</v>
      </c>
      <c r="R700" s="45">
        <f t="shared" si="274"/>
        <v>3</v>
      </c>
      <c r="S700" s="45">
        <f t="shared" si="275"/>
        <v>1</v>
      </c>
      <c r="T700" s="480">
        <f>SUM(D$2:D700)</f>
        <v>1165</v>
      </c>
      <c r="U700" s="47">
        <f>SUMIF(C$2:C700,C700,E$2:E700)</f>
        <v>503487.80999999994</v>
      </c>
      <c r="V700" s="47">
        <f>SUM(E$2:E700)</f>
        <v>4135631.2860000012</v>
      </c>
      <c r="W700" s="52">
        <f>SUM(F$2:F700)</f>
        <v>40857.731944444473</v>
      </c>
      <c r="X700" s="52">
        <f t="shared" si="276"/>
        <v>35.071014544587527</v>
      </c>
      <c r="Y700" s="45">
        <f t="shared" si="277"/>
        <v>1</v>
      </c>
      <c r="Z700" s="45">
        <f t="shared" si="278"/>
        <v>42</v>
      </c>
      <c r="AA700" s="47">
        <f>SUMIF('Rake Load'!C:C,Summary!B700,'Rake Load'!CA:CA)</f>
        <v>0</v>
      </c>
      <c r="AB700" s="47">
        <f>SUMIF(C$2:C700,C700,AA$2:AA700)</f>
        <v>43.03125</v>
      </c>
      <c r="AC700" s="47">
        <f>SUM(AA$2:AA700)</f>
        <v>414.86111111113433</v>
      </c>
      <c r="AD700" s="52" t="e">
        <f t="shared" si="279"/>
        <v>#DIV/0!</v>
      </c>
      <c r="AE700" s="52">
        <f t="shared" si="280"/>
        <v>0.298828125</v>
      </c>
      <c r="AF700" s="52">
        <f t="shared" si="281"/>
        <v>0.35610395803530842</v>
      </c>
      <c r="AG700" s="47">
        <f>SUMIF(Unloader!B:B,Summary!B700,Unloader!M:M)</f>
        <v>0</v>
      </c>
      <c r="AH700" s="47">
        <f>SUMIF(C$2:C700,C700,AG$2:AG700)</f>
        <v>552138</v>
      </c>
      <c r="AI700" s="47">
        <f>SUM(AG$2:AG700)</f>
        <v>5010888</v>
      </c>
      <c r="AJ700" s="49">
        <f>SUMIF(Unloader!B:B,Summary!B700,Unloader!W:W)</f>
        <v>0</v>
      </c>
      <c r="AK700" s="49">
        <f>SUMIF(Unloader!B:B,Summary!B700,Unloader!AD:AD)+SUMIF(Unloader!B:B,Summary!B700,Unloader!BR:BR)+SUMIF(Unloader!B:B,Summary!B700,Unloader!BN:BN)</f>
        <v>0</v>
      </c>
      <c r="AL700" s="49">
        <f>SUMIF(C$2:C700,C700,AJ$2:AJ700)</f>
        <v>17.506250000000001</v>
      </c>
      <c r="AM700" s="49">
        <f>SUMIF(C$2:C700,C700,AK$2:AK700)</f>
        <v>4.0437499999999993</v>
      </c>
      <c r="AN700" s="37">
        <f t="shared" si="282"/>
        <v>1708.8765088207983</v>
      </c>
      <c r="AO700" s="37">
        <f>SUM(AJ$2:AJ700)</f>
        <v>155.96458333333337</v>
      </c>
      <c r="AP700" s="37">
        <f>SUM(AK$2:AK700)</f>
        <v>13.888194444444437</v>
      </c>
      <c r="AQ700" s="37">
        <f t="shared" si="283"/>
        <v>1469.5404467471526</v>
      </c>
    </row>
    <row r="701" spans="1:43">
      <c r="A701" s="166">
        <f t="shared" si="284"/>
        <v>700</v>
      </c>
      <c r="B701" s="478">
        <f t="shared" si="284"/>
        <v>41333</v>
      </c>
      <c r="C701" s="42">
        <f t="shared" si="265"/>
        <v>2</v>
      </c>
      <c r="D701" s="170">
        <f>COUNTIF('Rake Load'!C:C,Summary!B701)</f>
        <v>0</v>
      </c>
      <c r="E701" s="170">
        <f>SUMIF('Rake Load'!C:C,B701,'Rake Load'!K:K)</f>
        <v>0</v>
      </c>
      <c r="F701" s="44">
        <f>SUMIF('Rake Load'!C:C,B701,'Rake Load'!AZ:AZ)</f>
        <v>0</v>
      </c>
      <c r="G701" s="44" t="e">
        <f t="shared" si="266"/>
        <v>#DIV/0!</v>
      </c>
      <c r="H701" s="45" t="e">
        <f t="shared" si="267"/>
        <v>#DIV/0!</v>
      </c>
      <c r="I701" s="45" t="e">
        <f t="shared" si="268"/>
        <v>#DIV/0!</v>
      </c>
      <c r="J701" s="44">
        <f>SUMIF('Rake Load'!C:C,B701,'Rake Load'!DK:DK)</f>
        <v>0</v>
      </c>
      <c r="K701" s="50">
        <f t="shared" si="269"/>
        <v>0</v>
      </c>
      <c r="L701" s="50" t="e">
        <f t="shared" si="270"/>
        <v>#DIV/0!</v>
      </c>
      <c r="M701" s="59" t="e">
        <f t="shared" si="271"/>
        <v>#DIV/0!</v>
      </c>
      <c r="N701" s="59" t="e">
        <f t="shared" si="272"/>
        <v>#DIV/0!</v>
      </c>
      <c r="O701" s="480">
        <f>SUMIF(C$2:C701,C701,D$2:D701)</f>
        <v>144</v>
      </c>
      <c r="P701" s="42">
        <f>SUMIF(C$2:C701,C701,F$2:F701)</f>
        <v>18.119444444444444</v>
      </c>
      <c r="Q701" s="46">
        <f t="shared" si="273"/>
        <v>0.12582947530864197</v>
      </c>
      <c r="R701" s="45">
        <f t="shared" si="274"/>
        <v>3</v>
      </c>
      <c r="S701" s="45">
        <f t="shared" si="275"/>
        <v>1</v>
      </c>
      <c r="T701" s="480">
        <f>SUM(D$2:D701)</f>
        <v>1165</v>
      </c>
      <c r="U701" s="47">
        <f>SUMIF(C$2:C701,C701,E$2:E701)</f>
        <v>503487.80999999994</v>
      </c>
      <c r="V701" s="47">
        <f>SUM(E$2:E701)</f>
        <v>4135631.2860000012</v>
      </c>
      <c r="W701" s="52">
        <f>SUM(F$2:F701)</f>
        <v>40857.731944444473</v>
      </c>
      <c r="X701" s="52">
        <f t="shared" si="276"/>
        <v>35.071014544587527</v>
      </c>
      <c r="Y701" s="45">
        <f t="shared" si="277"/>
        <v>1</v>
      </c>
      <c r="Z701" s="45">
        <f t="shared" si="278"/>
        <v>42</v>
      </c>
      <c r="AA701" s="47">
        <f>SUMIF('Rake Load'!C:C,Summary!B701,'Rake Load'!CA:CA)</f>
        <v>0</v>
      </c>
      <c r="AB701" s="47">
        <f>SUMIF(C$2:C701,C701,AA$2:AA701)</f>
        <v>43.03125</v>
      </c>
      <c r="AC701" s="47">
        <f>SUM(AA$2:AA701)</f>
        <v>414.86111111113433</v>
      </c>
      <c r="AD701" s="52" t="e">
        <f t="shared" si="279"/>
        <v>#DIV/0!</v>
      </c>
      <c r="AE701" s="52">
        <f t="shared" si="280"/>
        <v>0.298828125</v>
      </c>
      <c r="AF701" s="52">
        <f t="shared" si="281"/>
        <v>0.35610395803530842</v>
      </c>
      <c r="AG701" s="47">
        <f>SUMIF(Unloader!B:B,Summary!B701,Unloader!M:M)</f>
        <v>0</v>
      </c>
      <c r="AH701" s="47">
        <f>SUMIF(C$2:C701,C701,AG$2:AG701)</f>
        <v>552138</v>
      </c>
      <c r="AI701" s="47">
        <f>SUM(AG$2:AG701)</f>
        <v>5010888</v>
      </c>
      <c r="AJ701" s="49">
        <f>SUMIF(Unloader!B:B,Summary!B701,Unloader!W:W)</f>
        <v>0</v>
      </c>
      <c r="AK701" s="49">
        <f>SUMIF(Unloader!B:B,Summary!B701,Unloader!AD:AD)+SUMIF(Unloader!B:B,Summary!B701,Unloader!BR:BR)+SUMIF(Unloader!B:B,Summary!B701,Unloader!BN:BN)</f>
        <v>0</v>
      </c>
      <c r="AL701" s="49">
        <f>SUMIF(C$2:C701,C701,AJ$2:AJ701)</f>
        <v>17.506250000000001</v>
      </c>
      <c r="AM701" s="49">
        <f>SUMIF(C$2:C701,C701,AK$2:AK701)</f>
        <v>4.0437499999999993</v>
      </c>
      <c r="AN701" s="37">
        <f t="shared" si="282"/>
        <v>1708.8765088207983</v>
      </c>
      <c r="AO701" s="37">
        <f>SUM(AJ$2:AJ701)</f>
        <v>155.96458333333337</v>
      </c>
      <c r="AP701" s="37">
        <f>SUM(AK$2:AK701)</f>
        <v>13.888194444444437</v>
      </c>
      <c r="AQ701" s="37">
        <f t="shared" si="283"/>
        <v>1469.5404467471526</v>
      </c>
    </row>
    <row r="702" spans="1:43">
      <c r="A702" s="166">
        <f t="shared" si="284"/>
        <v>701</v>
      </c>
      <c r="B702" s="478">
        <f t="shared" si="284"/>
        <v>41334</v>
      </c>
      <c r="C702" s="42">
        <f t="shared" si="265"/>
        <v>3</v>
      </c>
      <c r="D702" s="170">
        <f>COUNTIF('Rake Load'!C:C,Summary!B702)</f>
        <v>0</v>
      </c>
      <c r="E702" s="170">
        <f>SUMIF('Rake Load'!C:C,B702,'Rake Load'!K:K)</f>
        <v>0</v>
      </c>
      <c r="F702" s="44">
        <f>SUMIF('Rake Load'!C:C,B702,'Rake Load'!AZ:AZ)</f>
        <v>0</v>
      </c>
      <c r="G702" s="44" t="e">
        <f t="shared" si="266"/>
        <v>#DIV/0!</v>
      </c>
      <c r="H702" s="45" t="e">
        <f t="shared" si="267"/>
        <v>#DIV/0!</v>
      </c>
      <c r="I702" s="45" t="e">
        <f t="shared" si="268"/>
        <v>#DIV/0!</v>
      </c>
      <c r="J702" s="44">
        <f>SUMIF('Rake Load'!C:C,B702,'Rake Load'!DK:DK)</f>
        <v>0</v>
      </c>
      <c r="K702" s="50">
        <f t="shared" si="269"/>
        <v>0</v>
      </c>
      <c r="L702" s="50" t="e">
        <f t="shared" si="270"/>
        <v>#DIV/0!</v>
      </c>
      <c r="M702" s="59" t="e">
        <f t="shared" si="271"/>
        <v>#DIV/0!</v>
      </c>
      <c r="N702" s="59" t="e">
        <f t="shared" si="272"/>
        <v>#DIV/0!</v>
      </c>
      <c r="O702" s="480">
        <f>SUMIF(C$2:C702,C702,D$2:D702)</f>
        <v>173</v>
      </c>
      <c r="P702" s="42">
        <f>SUMIF(C$2:C702,C702,F$2:F702)</f>
        <v>18.330555555555559</v>
      </c>
      <c r="Q702" s="46">
        <f t="shared" si="273"/>
        <v>0.10595696852922289</v>
      </c>
      <c r="R702" s="45">
        <f t="shared" si="274"/>
        <v>2</v>
      </c>
      <c r="S702" s="45">
        <f t="shared" si="275"/>
        <v>32</v>
      </c>
      <c r="T702" s="480">
        <f>SUM(D$2:D702)</f>
        <v>1165</v>
      </c>
      <c r="U702" s="47">
        <f>SUMIF(C$2:C702,C702,E$2:E702)</f>
        <v>626102.50999999989</v>
      </c>
      <c r="V702" s="47">
        <f>SUM(E$2:E702)</f>
        <v>4135631.2860000012</v>
      </c>
      <c r="W702" s="52">
        <f>SUM(F$2:F702)</f>
        <v>40857.731944444473</v>
      </c>
      <c r="X702" s="52">
        <f t="shared" si="276"/>
        <v>35.071014544587527</v>
      </c>
      <c r="Y702" s="45">
        <f t="shared" si="277"/>
        <v>1</v>
      </c>
      <c r="Z702" s="45">
        <f t="shared" si="278"/>
        <v>42</v>
      </c>
      <c r="AA702" s="47">
        <f>SUMIF('Rake Load'!C:C,Summary!B702,'Rake Load'!CA:CA)</f>
        <v>0</v>
      </c>
      <c r="AB702" s="47">
        <f>SUMIF(C$2:C702,C702,AA$2:AA702)</f>
        <v>49.59375</v>
      </c>
      <c r="AC702" s="47">
        <f>SUM(AA$2:AA702)</f>
        <v>414.86111111113433</v>
      </c>
      <c r="AD702" s="52" t="e">
        <f t="shared" si="279"/>
        <v>#DIV/0!</v>
      </c>
      <c r="AE702" s="52">
        <f t="shared" si="280"/>
        <v>0.28666907514450868</v>
      </c>
      <c r="AF702" s="52">
        <f t="shared" si="281"/>
        <v>0.35610395803530842</v>
      </c>
      <c r="AG702" s="47">
        <f>SUMIF(Unloader!B:B,Summary!B702,Unloader!M:M)</f>
        <v>0</v>
      </c>
      <c r="AH702" s="47">
        <f>SUMIF(C$2:C702,C702,AG$2:AG702)</f>
        <v>655574</v>
      </c>
      <c r="AI702" s="47">
        <f>SUM(AG$2:AG702)</f>
        <v>5010888</v>
      </c>
      <c r="AJ702" s="49">
        <f>SUMIF(Unloader!B:B,Summary!B702,Unloader!W:W)</f>
        <v>0</v>
      </c>
      <c r="AK702" s="49">
        <f>SUMIF(Unloader!B:B,Summary!B702,Unloader!AD:AD)+SUMIF(Unloader!B:B,Summary!B702,Unloader!BR:BR)+SUMIF(Unloader!B:B,Summary!B702,Unloader!BN:BN)</f>
        <v>0</v>
      </c>
      <c r="AL702" s="49">
        <f>SUMIF(C$2:C702,C702,AJ$2:AJ702)</f>
        <v>20.394444444444446</v>
      </c>
      <c r="AM702" s="49">
        <f>SUMIF(C$2:C702,C702,AK$2:AK702)</f>
        <v>2.3020833333333335</v>
      </c>
      <c r="AN702" s="37">
        <f t="shared" si="282"/>
        <v>1509.7854373776529</v>
      </c>
      <c r="AO702" s="37">
        <f>SUM(AJ$2:AJ702)</f>
        <v>155.96458333333337</v>
      </c>
      <c r="AP702" s="37">
        <f>SUM(AK$2:AK702)</f>
        <v>13.888194444444437</v>
      </c>
      <c r="AQ702" s="37">
        <f t="shared" si="283"/>
        <v>1469.5404467471526</v>
      </c>
    </row>
    <row r="703" spans="1:43">
      <c r="A703" s="166">
        <f t="shared" si="284"/>
        <v>702</v>
      </c>
      <c r="B703" s="478">
        <f t="shared" si="284"/>
        <v>41335</v>
      </c>
      <c r="C703" s="42">
        <f t="shared" si="265"/>
        <v>3</v>
      </c>
      <c r="D703" s="170">
        <f>COUNTIF('Rake Load'!C:C,Summary!B703)</f>
        <v>0</v>
      </c>
      <c r="E703" s="170">
        <f>SUMIF('Rake Load'!C:C,B703,'Rake Load'!K:K)</f>
        <v>0</v>
      </c>
      <c r="F703" s="44">
        <f>SUMIF('Rake Load'!C:C,B703,'Rake Load'!AZ:AZ)</f>
        <v>0</v>
      </c>
      <c r="G703" s="44" t="e">
        <f t="shared" si="266"/>
        <v>#DIV/0!</v>
      </c>
      <c r="H703" s="45" t="e">
        <f t="shared" si="267"/>
        <v>#DIV/0!</v>
      </c>
      <c r="I703" s="45" t="e">
        <f t="shared" si="268"/>
        <v>#DIV/0!</v>
      </c>
      <c r="J703" s="44">
        <f>SUMIF('Rake Load'!C:C,B703,'Rake Load'!DK:DK)</f>
        <v>0</v>
      </c>
      <c r="K703" s="50">
        <f t="shared" si="269"/>
        <v>0</v>
      </c>
      <c r="L703" s="50" t="e">
        <f t="shared" si="270"/>
        <v>#DIV/0!</v>
      </c>
      <c r="M703" s="59" t="e">
        <f t="shared" si="271"/>
        <v>#DIV/0!</v>
      </c>
      <c r="N703" s="59" t="e">
        <f t="shared" si="272"/>
        <v>#DIV/0!</v>
      </c>
      <c r="O703" s="480">
        <f>SUMIF(C$2:C703,C703,D$2:D703)</f>
        <v>173</v>
      </c>
      <c r="P703" s="42">
        <f>SUMIF(C$2:C703,C703,F$2:F703)</f>
        <v>18.330555555555559</v>
      </c>
      <c r="Q703" s="46">
        <f t="shared" si="273"/>
        <v>0.10595696852922289</v>
      </c>
      <c r="R703" s="45">
        <f t="shared" si="274"/>
        <v>2</v>
      </c>
      <c r="S703" s="45">
        <f t="shared" si="275"/>
        <v>32</v>
      </c>
      <c r="T703" s="480">
        <f>SUM(D$2:D703)</f>
        <v>1165</v>
      </c>
      <c r="U703" s="47">
        <f>SUMIF(C$2:C703,C703,E$2:E703)</f>
        <v>626102.50999999989</v>
      </c>
      <c r="V703" s="47">
        <f>SUM(E$2:E703)</f>
        <v>4135631.2860000012</v>
      </c>
      <c r="W703" s="52">
        <f>SUM(F$2:F703)</f>
        <v>40857.731944444473</v>
      </c>
      <c r="X703" s="52">
        <f t="shared" si="276"/>
        <v>35.071014544587527</v>
      </c>
      <c r="Y703" s="45">
        <f t="shared" si="277"/>
        <v>1</v>
      </c>
      <c r="Z703" s="45">
        <f t="shared" si="278"/>
        <v>42</v>
      </c>
      <c r="AA703" s="47">
        <f>SUMIF('Rake Load'!C:C,Summary!B703,'Rake Load'!CA:CA)</f>
        <v>0</v>
      </c>
      <c r="AB703" s="47">
        <f>SUMIF(C$2:C703,C703,AA$2:AA703)</f>
        <v>49.59375</v>
      </c>
      <c r="AC703" s="47">
        <f>SUM(AA$2:AA703)</f>
        <v>414.86111111113433</v>
      </c>
      <c r="AD703" s="52" t="e">
        <f t="shared" si="279"/>
        <v>#DIV/0!</v>
      </c>
      <c r="AE703" s="52">
        <f t="shared" si="280"/>
        <v>0.28666907514450868</v>
      </c>
      <c r="AF703" s="52">
        <f t="shared" si="281"/>
        <v>0.35610395803530842</v>
      </c>
      <c r="AG703" s="47">
        <f>SUMIF(Unloader!B:B,Summary!B703,Unloader!M:M)</f>
        <v>0</v>
      </c>
      <c r="AH703" s="47">
        <f>SUMIF(C$2:C703,C703,AG$2:AG703)</f>
        <v>655574</v>
      </c>
      <c r="AI703" s="47">
        <f>SUM(AG$2:AG703)</f>
        <v>5010888</v>
      </c>
      <c r="AJ703" s="49">
        <f>SUMIF(Unloader!B:B,Summary!B703,Unloader!W:W)</f>
        <v>0</v>
      </c>
      <c r="AK703" s="49">
        <f>SUMIF(Unloader!B:B,Summary!B703,Unloader!AD:AD)+SUMIF(Unloader!B:B,Summary!B703,Unloader!BR:BR)+SUMIF(Unloader!B:B,Summary!B703,Unloader!BN:BN)</f>
        <v>0</v>
      </c>
      <c r="AL703" s="49">
        <f>SUMIF(C$2:C703,C703,AJ$2:AJ703)</f>
        <v>20.394444444444446</v>
      </c>
      <c r="AM703" s="49">
        <f>SUMIF(C$2:C703,C703,AK$2:AK703)</f>
        <v>2.3020833333333335</v>
      </c>
      <c r="AN703" s="37">
        <f t="shared" si="282"/>
        <v>1509.7854373776529</v>
      </c>
      <c r="AO703" s="37">
        <f>SUM(AJ$2:AJ703)</f>
        <v>155.96458333333337</v>
      </c>
      <c r="AP703" s="37">
        <f>SUM(AK$2:AK703)</f>
        <v>13.888194444444437</v>
      </c>
      <c r="AQ703" s="37">
        <f t="shared" si="283"/>
        <v>1469.5404467471526</v>
      </c>
    </row>
    <row r="704" spans="1:43">
      <c r="A704" s="166">
        <f t="shared" si="284"/>
        <v>703</v>
      </c>
      <c r="B704" s="478">
        <f t="shared" si="284"/>
        <v>41336</v>
      </c>
      <c r="C704" s="42">
        <f t="shared" si="265"/>
        <v>3</v>
      </c>
      <c r="D704" s="170">
        <f>COUNTIF('Rake Load'!C:C,Summary!B704)</f>
        <v>0</v>
      </c>
      <c r="E704" s="170">
        <f>SUMIF('Rake Load'!C:C,B704,'Rake Load'!K:K)</f>
        <v>0</v>
      </c>
      <c r="F704" s="44">
        <f>SUMIF('Rake Load'!C:C,B704,'Rake Load'!AZ:AZ)</f>
        <v>0</v>
      </c>
      <c r="G704" s="44" t="e">
        <f t="shared" si="266"/>
        <v>#DIV/0!</v>
      </c>
      <c r="H704" s="45" t="e">
        <f t="shared" si="267"/>
        <v>#DIV/0!</v>
      </c>
      <c r="I704" s="45" t="e">
        <f t="shared" si="268"/>
        <v>#DIV/0!</v>
      </c>
      <c r="J704" s="44">
        <f>SUMIF('Rake Load'!C:C,B704,'Rake Load'!DK:DK)</f>
        <v>0</v>
      </c>
      <c r="K704" s="50">
        <f t="shared" si="269"/>
        <v>0</v>
      </c>
      <c r="L704" s="50" t="e">
        <f t="shared" si="270"/>
        <v>#DIV/0!</v>
      </c>
      <c r="M704" s="59" t="e">
        <f t="shared" si="271"/>
        <v>#DIV/0!</v>
      </c>
      <c r="N704" s="59" t="e">
        <f t="shared" si="272"/>
        <v>#DIV/0!</v>
      </c>
      <c r="O704" s="480">
        <f>SUMIF(C$2:C704,C704,D$2:D704)</f>
        <v>173</v>
      </c>
      <c r="P704" s="42">
        <f>SUMIF(C$2:C704,C704,F$2:F704)</f>
        <v>18.330555555555559</v>
      </c>
      <c r="Q704" s="46">
        <f t="shared" si="273"/>
        <v>0.10595696852922289</v>
      </c>
      <c r="R704" s="45">
        <f t="shared" si="274"/>
        <v>2</v>
      </c>
      <c r="S704" s="45">
        <f t="shared" si="275"/>
        <v>32</v>
      </c>
      <c r="T704" s="480">
        <f>SUM(D$2:D704)</f>
        <v>1165</v>
      </c>
      <c r="U704" s="47">
        <f>SUMIF(C$2:C704,C704,E$2:E704)</f>
        <v>626102.50999999989</v>
      </c>
      <c r="V704" s="47">
        <f>SUM(E$2:E704)</f>
        <v>4135631.2860000012</v>
      </c>
      <c r="W704" s="52">
        <f>SUM(F$2:F704)</f>
        <v>40857.731944444473</v>
      </c>
      <c r="X704" s="52">
        <f t="shared" si="276"/>
        <v>35.071014544587527</v>
      </c>
      <c r="Y704" s="45">
        <f t="shared" si="277"/>
        <v>1</v>
      </c>
      <c r="Z704" s="45">
        <f t="shared" si="278"/>
        <v>42</v>
      </c>
      <c r="AA704" s="47">
        <f>SUMIF('Rake Load'!C:C,Summary!B704,'Rake Load'!CA:CA)</f>
        <v>0</v>
      </c>
      <c r="AB704" s="47">
        <f>SUMIF(C$2:C704,C704,AA$2:AA704)</f>
        <v>49.59375</v>
      </c>
      <c r="AC704" s="47">
        <f>SUM(AA$2:AA704)</f>
        <v>414.86111111113433</v>
      </c>
      <c r="AD704" s="52" t="e">
        <f t="shared" si="279"/>
        <v>#DIV/0!</v>
      </c>
      <c r="AE704" s="52">
        <f t="shared" si="280"/>
        <v>0.28666907514450868</v>
      </c>
      <c r="AF704" s="52">
        <f t="shared" si="281"/>
        <v>0.35610395803530842</v>
      </c>
      <c r="AG704" s="47">
        <f>SUMIF(Unloader!B:B,Summary!B704,Unloader!M:M)</f>
        <v>0</v>
      </c>
      <c r="AH704" s="47">
        <f>SUMIF(C$2:C704,C704,AG$2:AG704)</f>
        <v>655574</v>
      </c>
      <c r="AI704" s="47">
        <f>SUM(AG$2:AG704)</f>
        <v>5010888</v>
      </c>
      <c r="AJ704" s="49">
        <f>SUMIF(Unloader!B:B,Summary!B704,Unloader!W:W)</f>
        <v>0</v>
      </c>
      <c r="AK704" s="49">
        <f>SUMIF(Unloader!B:B,Summary!B704,Unloader!AD:AD)+SUMIF(Unloader!B:B,Summary!B704,Unloader!BR:BR)+SUMIF(Unloader!B:B,Summary!B704,Unloader!BN:BN)</f>
        <v>0</v>
      </c>
      <c r="AL704" s="49">
        <f>SUMIF(C$2:C704,C704,AJ$2:AJ704)</f>
        <v>20.394444444444446</v>
      </c>
      <c r="AM704" s="49">
        <f>SUMIF(C$2:C704,C704,AK$2:AK704)</f>
        <v>2.3020833333333335</v>
      </c>
      <c r="AN704" s="37">
        <f t="shared" si="282"/>
        <v>1509.7854373776529</v>
      </c>
      <c r="AO704" s="37">
        <f>SUM(AJ$2:AJ704)</f>
        <v>155.96458333333337</v>
      </c>
      <c r="AP704" s="37">
        <f>SUM(AK$2:AK704)</f>
        <v>13.888194444444437</v>
      </c>
      <c r="AQ704" s="37">
        <f t="shared" si="283"/>
        <v>1469.5404467471526</v>
      </c>
    </row>
    <row r="705" spans="1:43">
      <c r="A705" s="166">
        <f t="shared" si="284"/>
        <v>704</v>
      </c>
      <c r="B705" s="478">
        <f t="shared" si="284"/>
        <v>41337</v>
      </c>
      <c r="C705" s="42">
        <f t="shared" si="265"/>
        <v>3</v>
      </c>
      <c r="D705" s="170">
        <f>COUNTIF('Rake Load'!C:C,Summary!B705)</f>
        <v>0</v>
      </c>
      <c r="E705" s="170">
        <f>SUMIF('Rake Load'!C:C,B705,'Rake Load'!K:K)</f>
        <v>0</v>
      </c>
      <c r="F705" s="44">
        <f>SUMIF('Rake Load'!C:C,B705,'Rake Load'!AZ:AZ)</f>
        <v>0</v>
      </c>
      <c r="G705" s="44" t="e">
        <f t="shared" si="266"/>
        <v>#DIV/0!</v>
      </c>
      <c r="H705" s="45" t="e">
        <f t="shared" si="267"/>
        <v>#DIV/0!</v>
      </c>
      <c r="I705" s="45" t="e">
        <f t="shared" si="268"/>
        <v>#DIV/0!</v>
      </c>
      <c r="J705" s="44">
        <f>SUMIF('Rake Load'!C:C,B705,'Rake Load'!DK:DK)</f>
        <v>0</v>
      </c>
      <c r="K705" s="50">
        <f t="shared" si="269"/>
        <v>0</v>
      </c>
      <c r="L705" s="50" t="e">
        <f t="shared" si="270"/>
        <v>#DIV/0!</v>
      </c>
      <c r="M705" s="59" t="e">
        <f t="shared" si="271"/>
        <v>#DIV/0!</v>
      </c>
      <c r="N705" s="59" t="e">
        <f t="shared" si="272"/>
        <v>#DIV/0!</v>
      </c>
      <c r="O705" s="480">
        <f>SUMIF(C$2:C705,C705,D$2:D705)</f>
        <v>173</v>
      </c>
      <c r="P705" s="42">
        <f>SUMIF(C$2:C705,C705,F$2:F705)</f>
        <v>18.330555555555559</v>
      </c>
      <c r="Q705" s="46">
        <f t="shared" si="273"/>
        <v>0.10595696852922289</v>
      </c>
      <c r="R705" s="45">
        <f t="shared" si="274"/>
        <v>2</v>
      </c>
      <c r="S705" s="45">
        <f t="shared" si="275"/>
        <v>32</v>
      </c>
      <c r="T705" s="480">
        <f>SUM(D$2:D705)</f>
        <v>1165</v>
      </c>
      <c r="U705" s="47">
        <f>SUMIF(C$2:C705,C705,E$2:E705)</f>
        <v>626102.50999999989</v>
      </c>
      <c r="V705" s="47">
        <f>SUM(E$2:E705)</f>
        <v>4135631.2860000012</v>
      </c>
      <c r="W705" s="52">
        <f>SUM(F$2:F705)</f>
        <v>40857.731944444473</v>
      </c>
      <c r="X705" s="52">
        <f t="shared" si="276"/>
        <v>35.071014544587527</v>
      </c>
      <c r="Y705" s="45">
        <f t="shared" si="277"/>
        <v>1</v>
      </c>
      <c r="Z705" s="45">
        <f t="shared" si="278"/>
        <v>42</v>
      </c>
      <c r="AA705" s="47">
        <f>SUMIF('Rake Load'!C:C,Summary!B705,'Rake Load'!CA:CA)</f>
        <v>0</v>
      </c>
      <c r="AB705" s="47">
        <f>SUMIF(C$2:C705,C705,AA$2:AA705)</f>
        <v>49.59375</v>
      </c>
      <c r="AC705" s="47">
        <f>SUM(AA$2:AA705)</f>
        <v>414.86111111113433</v>
      </c>
      <c r="AD705" s="52" t="e">
        <f t="shared" si="279"/>
        <v>#DIV/0!</v>
      </c>
      <c r="AE705" s="52">
        <f t="shared" si="280"/>
        <v>0.28666907514450868</v>
      </c>
      <c r="AF705" s="52">
        <f t="shared" si="281"/>
        <v>0.35610395803530842</v>
      </c>
      <c r="AG705" s="47">
        <f>SUMIF(Unloader!B:B,Summary!B705,Unloader!M:M)</f>
        <v>0</v>
      </c>
      <c r="AH705" s="47">
        <f>SUMIF(C$2:C705,C705,AG$2:AG705)</f>
        <v>655574</v>
      </c>
      <c r="AI705" s="47">
        <f>SUM(AG$2:AG705)</f>
        <v>5010888</v>
      </c>
      <c r="AJ705" s="49">
        <f>SUMIF(Unloader!B:B,Summary!B705,Unloader!W:W)</f>
        <v>0</v>
      </c>
      <c r="AK705" s="49">
        <f>SUMIF(Unloader!B:B,Summary!B705,Unloader!AD:AD)+SUMIF(Unloader!B:B,Summary!B705,Unloader!BR:BR)+SUMIF(Unloader!B:B,Summary!B705,Unloader!BN:BN)</f>
        <v>0</v>
      </c>
      <c r="AL705" s="49">
        <f>SUMIF(C$2:C705,C705,AJ$2:AJ705)</f>
        <v>20.394444444444446</v>
      </c>
      <c r="AM705" s="49">
        <f>SUMIF(C$2:C705,C705,AK$2:AK705)</f>
        <v>2.3020833333333335</v>
      </c>
      <c r="AN705" s="37">
        <f t="shared" si="282"/>
        <v>1509.7854373776529</v>
      </c>
      <c r="AO705" s="37">
        <f>SUM(AJ$2:AJ705)</f>
        <v>155.96458333333337</v>
      </c>
      <c r="AP705" s="37">
        <f>SUM(AK$2:AK705)</f>
        <v>13.888194444444437</v>
      </c>
      <c r="AQ705" s="37">
        <f t="shared" si="283"/>
        <v>1469.5404467471526</v>
      </c>
    </row>
    <row r="706" spans="1:43">
      <c r="A706" s="166">
        <f t="shared" si="284"/>
        <v>705</v>
      </c>
      <c r="B706" s="478">
        <f t="shared" si="284"/>
        <v>41338</v>
      </c>
      <c r="C706" s="42">
        <f t="shared" si="265"/>
        <v>3</v>
      </c>
      <c r="D706" s="170">
        <f>COUNTIF('Rake Load'!C:C,Summary!B706)</f>
        <v>0</v>
      </c>
      <c r="E706" s="170">
        <f>SUMIF('Rake Load'!C:C,B706,'Rake Load'!K:K)</f>
        <v>0</v>
      </c>
      <c r="F706" s="44">
        <f>SUMIF('Rake Load'!C:C,B706,'Rake Load'!AZ:AZ)</f>
        <v>0</v>
      </c>
      <c r="G706" s="44" t="e">
        <f t="shared" si="266"/>
        <v>#DIV/0!</v>
      </c>
      <c r="H706" s="45" t="e">
        <f t="shared" si="267"/>
        <v>#DIV/0!</v>
      </c>
      <c r="I706" s="45" t="e">
        <f t="shared" si="268"/>
        <v>#DIV/0!</v>
      </c>
      <c r="J706" s="44">
        <f>SUMIF('Rake Load'!C:C,B706,'Rake Load'!DK:DK)</f>
        <v>0</v>
      </c>
      <c r="K706" s="50">
        <f t="shared" si="269"/>
        <v>0</v>
      </c>
      <c r="L706" s="50" t="e">
        <f t="shared" si="270"/>
        <v>#DIV/0!</v>
      </c>
      <c r="M706" s="59" t="e">
        <f t="shared" si="271"/>
        <v>#DIV/0!</v>
      </c>
      <c r="N706" s="59" t="e">
        <f t="shared" si="272"/>
        <v>#DIV/0!</v>
      </c>
      <c r="O706" s="480">
        <f>SUMIF(C$2:C706,C706,D$2:D706)</f>
        <v>173</v>
      </c>
      <c r="P706" s="42">
        <f>SUMIF(C$2:C706,C706,F$2:F706)</f>
        <v>18.330555555555559</v>
      </c>
      <c r="Q706" s="46">
        <f t="shared" si="273"/>
        <v>0.10595696852922289</v>
      </c>
      <c r="R706" s="45">
        <f t="shared" si="274"/>
        <v>2</v>
      </c>
      <c r="S706" s="45">
        <f t="shared" si="275"/>
        <v>32</v>
      </c>
      <c r="T706" s="480">
        <f>SUM(D$2:D706)</f>
        <v>1165</v>
      </c>
      <c r="U706" s="47">
        <f>SUMIF(C$2:C706,C706,E$2:E706)</f>
        <v>626102.50999999989</v>
      </c>
      <c r="V706" s="47">
        <f>SUM(E$2:E706)</f>
        <v>4135631.2860000012</v>
      </c>
      <c r="W706" s="52">
        <f>SUM(F$2:F706)</f>
        <v>40857.731944444473</v>
      </c>
      <c r="X706" s="52">
        <f t="shared" si="276"/>
        <v>35.071014544587527</v>
      </c>
      <c r="Y706" s="45">
        <f t="shared" si="277"/>
        <v>1</v>
      </c>
      <c r="Z706" s="45">
        <f t="shared" si="278"/>
        <v>42</v>
      </c>
      <c r="AA706" s="47">
        <f>SUMIF('Rake Load'!C:C,Summary!B706,'Rake Load'!CA:CA)</f>
        <v>0</v>
      </c>
      <c r="AB706" s="47">
        <f>SUMIF(C$2:C706,C706,AA$2:AA706)</f>
        <v>49.59375</v>
      </c>
      <c r="AC706" s="47">
        <f>SUM(AA$2:AA706)</f>
        <v>414.86111111113433</v>
      </c>
      <c r="AD706" s="52" t="e">
        <f t="shared" si="279"/>
        <v>#DIV/0!</v>
      </c>
      <c r="AE706" s="52">
        <f t="shared" si="280"/>
        <v>0.28666907514450868</v>
      </c>
      <c r="AF706" s="52">
        <f t="shared" si="281"/>
        <v>0.35610395803530842</v>
      </c>
      <c r="AG706" s="47">
        <f>SUMIF(Unloader!B:B,Summary!B706,Unloader!M:M)</f>
        <v>0</v>
      </c>
      <c r="AH706" s="47">
        <f>SUMIF(C$2:C706,C706,AG$2:AG706)</f>
        <v>655574</v>
      </c>
      <c r="AI706" s="47">
        <f>SUM(AG$2:AG706)</f>
        <v>5010888</v>
      </c>
      <c r="AJ706" s="49">
        <f>SUMIF(Unloader!B:B,Summary!B706,Unloader!W:W)</f>
        <v>0</v>
      </c>
      <c r="AK706" s="49">
        <f>SUMIF(Unloader!B:B,Summary!B706,Unloader!AD:AD)+SUMIF(Unloader!B:B,Summary!B706,Unloader!BR:BR)+SUMIF(Unloader!B:B,Summary!B706,Unloader!BN:BN)</f>
        <v>0</v>
      </c>
      <c r="AL706" s="49">
        <f>SUMIF(C$2:C706,C706,AJ$2:AJ706)</f>
        <v>20.394444444444446</v>
      </c>
      <c r="AM706" s="49">
        <f>SUMIF(C$2:C706,C706,AK$2:AK706)</f>
        <v>2.3020833333333335</v>
      </c>
      <c r="AN706" s="37">
        <f t="shared" si="282"/>
        <v>1509.7854373776529</v>
      </c>
      <c r="AO706" s="37">
        <f>SUM(AJ$2:AJ706)</f>
        <v>155.96458333333337</v>
      </c>
      <c r="AP706" s="37">
        <f>SUM(AK$2:AK706)</f>
        <v>13.888194444444437</v>
      </c>
      <c r="AQ706" s="37">
        <f t="shared" si="283"/>
        <v>1469.5404467471526</v>
      </c>
    </row>
    <row r="707" spans="1:43">
      <c r="A707" s="166">
        <f t="shared" si="284"/>
        <v>706</v>
      </c>
      <c r="B707" s="478">
        <f t="shared" si="284"/>
        <v>41339</v>
      </c>
      <c r="C707" s="42">
        <f t="shared" si="265"/>
        <v>3</v>
      </c>
      <c r="D707" s="170">
        <f>COUNTIF('Rake Load'!C:C,Summary!B707)</f>
        <v>0</v>
      </c>
      <c r="E707" s="170">
        <f>SUMIF('Rake Load'!C:C,B707,'Rake Load'!K:K)</f>
        <v>0</v>
      </c>
      <c r="F707" s="44">
        <f>SUMIF('Rake Load'!C:C,B707,'Rake Load'!AZ:AZ)</f>
        <v>0</v>
      </c>
      <c r="G707" s="44" t="e">
        <f t="shared" si="266"/>
        <v>#DIV/0!</v>
      </c>
      <c r="H707" s="45" t="e">
        <f t="shared" si="267"/>
        <v>#DIV/0!</v>
      </c>
      <c r="I707" s="45" t="e">
        <f t="shared" si="268"/>
        <v>#DIV/0!</v>
      </c>
      <c r="J707" s="44">
        <f>SUMIF('Rake Load'!C:C,B707,'Rake Load'!DK:DK)</f>
        <v>0</v>
      </c>
      <c r="K707" s="50">
        <f t="shared" si="269"/>
        <v>0</v>
      </c>
      <c r="L707" s="50" t="e">
        <f t="shared" si="270"/>
        <v>#DIV/0!</v>
      </c>
      <c r="M707" s="59" t="e">
        <f t="shared" si="271"/>
        <v>#DIV/0!</v>
      </c>
      <c r="N707" s="59" t="e">
        <f t="shared" si="272"/>
        <v>#DIV/0!</v>
      </c>
      <c r="O707" s="480">
        <f>SUMIF(C$2:C707,C707,D$2:D707)</f>
        <v>173</v>
      </c>
      <c r="P707" s="42">
        <f>SUMIF(C$2:C707,C707,F$2:F707)</f>
        <v>18.330555555555559</v>
      </c>
      <c r="Q707" s="46">
        <f t="shared" si="273"/>
        <v>0.10595696852922289</v>
      </c>
      <c r="R707" s="45">
        <f t="shared" si="274"/>
        <v>2</v>
      </c>
      <c r="S707" s="45">
        <f t="shared" si="275"/>
        <v>32</v>
      </c>
      <c r="T707" s="480">
        <f>SUM(D$2:D707)</f>
        <v>1165</v>
      </c>
      <c r="U707" s="47">
        <f>SUMIF(C$2:C707,C707,E$2:E707)</f>
        <v>626102.50999999989</v>
      </c>
      <c r="V707" s="47">
        <f>SUM(E$2:E707)</f>
        <v>4135631.2860000012</v>
      </c>
      <c r="W707" s="52">
        <f>SUM(F$2:F707)</f>
        <v>40857.731944444473</v>
      </c>
      <c r="X707" s="52">
        <f t="shared" si="276"/>
        <v>35.071014544587527</v>
      </c>
      <c r="Y707" s="45">
        <f t="shared" si="277"/>
        <v>1</v>
      </c>
      <c r="Z707" s="45">
        <f t="shared" si="278"/>
        <v>42</v>
      </c>
      <c r="AA707" s="47">
        <f>SUMIF('Rake Load'!C:C,Summary!B707,'Rake Load'!CA:CA)</f>
        <v>0</v>
      </c>
      <c r="AB707" s="47">
        <f>SUMIF(C$2:C707,C707,AA$2:AA707)</f>
        <v>49.59375</v>
      </c>
      <c r="AC707" s="47">
        <f>SUM(AA$2:AA707)</f>
        <v>414.86111111113433</v>
      </c>
      <c r="AD707" s="52" t="e">
        <f t="shared" si="279"/>
        <v>#DIV/0!</v>
      </c>
      <c r="AE707" s="52">
        <f t="shared" si="280"/>
        <v>0.28666907514450868</v>
      </c>
      <c r="AF707" s="52">
        <f t="shared" si="281"/>
        <v>0.35610395803530842</v>
      </c>
      <c r="AG707" s="47">
        <f>SUMIF(Unloader!B:B,Summary!B707,Unloader!M:M)</f>
        <v>0</v>
      </c>
      <c r="AH707" s="47">
        <f>SUMIF(C$2:C707,C707,AG$2:AG707)</f>
        <v>655574</v>
      </c>
      <c r="AI707" s="47">
        <f>SUM(AG$2:AG707)</f>
        <v>5010888</v>
      </c>
      <c r="AJ707" s="49">
        <f>SUMIF(Unloader!B:B,Summary!B707,Unloader!W:W)</f>
        <v>0</v>
      </c>
      <c r="AK707" s="49">
        <f>SUMIF(Unloader!B:B,Summary!B707,Unloader!AD:AD)+SUMIF(Unloader!B:B,Summary!B707,Unloader!BR:BR)+SUMIF(Unloader!B:B,Summary!B707,Unloader!BN:BN)</f>
        <v>0</v>
      </c>
      <c r="AL707" s="49">
        <f>SUMIF(C$2:C707,C707,AJ$2:AJ707)</f>
        <v>20.394444444444446</v>
      </c>
      <c r="AM707" s="49">
        <f>SUMIF(C$2:C707,C707,AK$2:AK707)</f>
        <v>2.3020833333333335</v>
      </c>
      <c r="AN707" s="37">
        <f t="shared" si="282"/>
        <v>1509.7854373776529</v>
      </c>
      <c r="AO707" s="37">
        <f>SUM(AJ$2:AJ707)</f>
        <v>155.96458333333337</v>
      </c>
      <c r="AP707" s="37">
        <f>SUM(AK$2:AK707)</f>
        <v>13.888194444444437</v>
      </c>
      <c r="AQ707" s="37">
        <f t="shared" si="283"/>
        <v>1469.5404467471526</v>
      </c>
    </row>
    <row r="708" spans="1:43">
      <c r="A708" s="166">
        <f t="shared" si="284"/>
        <v>707</v>
      </c>
      <c r="B708" s="478">
        <f t="shared" si="284"/>
        <v>41340</v>
      </c>
      <c r="C708" s="42">
        <f t="shared" si="265"/>
        <v>3</v>
      </c>
      <c r="D708" s="170">
        <f>COUNTIF('Rake Load'!C:C,Summary!B708)</f>
        <v>0</v>
      </c>
      <c r="E708" s="170">
        <f>SUMIF('Rake Load'!C:C,B708,'Rake Load'!K:K)</f>
        <v>0</v>
      </c>
      <c r="F708" s="44">
        <f>SUMIF('Rake Load'!C:C,B708,'Rake Load'!AZ:AZ)</f>
        <v>0</v>
      </c>
      <c r="G708" s="44" t="e">
        <f t="shared" si="266"/>
        <v>#DIV/0!</v>
      </c>
      <c r="H708" s="45" t="e">
        <f t="shared" si="267"/>
        <v>#DIV/0!</v>
      </c>
      <c r="I708" s="45" t="e">
        <f t="shared" si="268"/>
        <v>#DIV/0!</v>
      </c>
      <c r="J708" s="44">
        <f>SUMIF('Rake Load'!C:C,B708,'Rake Load'!DK:DK)</f>
        <v>0</v>
      </c>
      <c r="K708" s="50">
        <f t="shared" si="269"/>
        <v>0</v>
      </c>
      <c r="L708" s="50" t="e">
        <f t="shared" si="270"/>
        <v>#DIV/0!</v>
      </c>
      <c r="M708" s="59" t="e">
        <f t="shared" si="271"/>
        <v>#DIV/0!</v>
      </c>
      <c r="N708" s="59" t="e">
        <f t="shared" si="272"/>
        <v>#DIV/0!</v>
      </c>
      <c r="O708" s="480">
        <f>SUMIF(C$2:C708,C708,D$2:D708)</f>
        <v>173</v>
      </c>
      <c r="P708" s="42">
        <f>SUMIF(C$2:C708,C708,F$2:F708)</f>
        <v>18.330555555555559</v>
      </c>
      <c r="Q708" s="46">
        <f t="shared" si="273"/>
        <v>0.10595696852922289</v>
      </c>
      <c r="R708" s="45">
        <f t="shared" si="274"/>
        <v>2</v>
      </c>
      <c r="S708" s="45">
        <f t="shared" si="275"/>
        <v>32</v>
      </c>
      <c r="T708" s="480">
        <f>SUM(D$2:D708)</f>
        <v>1165</v>
      </c>
      <c r="U708" s="47">
        <f>SUMIF(C$2:C708,C708,E$2:E708)</f>
        <v>626102.50999999989</v>
      </c>
      <c r="V708" s="47">
        <f>SUM(E$2:E708)</f>
        <v>4135631.2860000012</v>
      </c>
      <c r="W708" s="52">
        <f>SUM(F$2:F708)</f>
        <v>40857.731944444473</v>
      </c>
      <c r="X708" s="52">
        <f t="shared" si="276"/>
        <v>35.071014544587527</v>
      </c>
      <c r="Y708" s="45">
        <f t="shared" si="277"/>
        <v>1</v>
      </c>
      <c r="Z708" s="45">
        <f t="shared" si="278"/>
        <v>42</v>
      </c>
      <c r="AA708" s="47">
        <f>SUMIF('Rake Load'!C:C,Summary!B708,'Rake Load'!CA:CA)</f>
        <v>0</v>
      </c>
      <c r="AB708" s="47">
        <f>SUMIF(C$2:C708,C708,AA$2:AA708)</f>
        <v>49.59375</v>
      </c>
      <c r="AC708" s="47">
        <f>SUM(AA$2:AA708)</f>
        <v>414.86111111113433</v>
      </c>
      <c r="AD708" s="52" t="e">
        <f t="shared" si="279"/>
        <v>#DIV/0!</v>
      </c>
      <c r="AE708" s="52">
        <f t="shared" si="280"/>
        <v>0.28666907514450868</v>
      </c>
      <c r="AF708" s="52">
        <f t="shared" si="281"/>
        <v>0.35610395803530842</v>
      </c>
      <c r="AG708" s="47">
        <f>SUMIF(Unloader!B:B,Summary!B708,Unloader!M:M)</f>
        <v>0</v>
      </c>
      <c r="AH708" s="47">
        <f>SUMIF(C$2:C708,C708,AG$2:AG708)</f>
        <v>655574</v>
      </c>
      <c r="AI708" s="47">
        <f>SUM(AG$2:AG708)</f>
        <v>5010888</v>
      </c>
      <c r="AJ708" s="49">
        <f>SUMIF(Unloader!B:B,Summary!B708,Unloader!W:W)</f>
        <v>0</v>
      </c>
      <c r="AK708" s="49">
        <f>SUMIF(Unloader!B:B,Summary!B708,Unloader!AD:AD)+SUMIF(Unloader!B:B,Summary!B708,Unloader!BR:BR)+SUMIF(Unloader!B:B,Summary!B708,Unloader!BN:BN)</f>
        <v>0</v>
      </c>
      <c r="AL708" s="49">
        <f>SUMIF(C$2:C708,C708,AJ$2:AJ708)</f>
        <v>20.394444444444446</v>
      </c>
      <c r="AM708" s="49">
        <f>SUMIF(C$2:C708,C708,AK$2:AK708)</f>
        <v>2.3020833333333335</v>
      </c>
      <c r="AN708" s="37">
        <f t="shared" si="282"/>
        <v>1509.7854373776529</v>
      </c>
      <c r="AO708" s="37">
        <f>SUM(AJ$2:AJ708)</f>
        <v>155.96458333333337</v>
      </c>
      <c r="AP708" s="37">
        <f>SUM(AK$2:AK708)</f>
        <v>13.888194444444437</v>
      </c>
      <c r="AQ708" s="37">
        <f t="shared" si="283"/>
        <v>1469.5404467471526</v>
      </c>
    </row>
    <row r="709" spans="1:43">
      <c r="A709" s="166">
        <f t="shared" si="284"/>
        <v>708</v>
      </c>
      <c r="B709" s="478">
        <f t="shared" si="284"/>
        <v>41341</v>
      </c>
      <c r="C709" s="42">
        <f t="shared" si="265"/>
        <v>3</v>
      </c>
      <c r="D709" s="170">
        <f>COUNTIF('Rake Load'!C:C,Summary!B709)</f>
        <v>0</v>
      </c>
      <c r="E709" s="170">
        <f>SUMIF('Rake Load'!C:C,B709,'Rake Load'!K:K)</f>
        <v>0</v>
      </c>
      <c r="F709" s="44">
        <f>SUMIF('Rake Load'!C:C,B709,'Rake Load'!AZ:AZ)</f>
        <v>0</v>
      </c>
      <c r="G709" s="44" t="e">
        <f t="shared" si="266"/>
        <v>#DIV/0!</v>
      </c>
      <c r="H709" s="45" t="e">
        <f t="shared" si="267"/>
        <v>#DIV/0!</v>
      </c>
      <c r="I709" s="45" t="e">
        <f t="shared" si="268"/>
        <v>#DIV/0!</v>
      </c>
      <c r="J709" s="44">
        <f>SUMIF('Rake Load'!C:C,B709,'Rake Load'!DK:DK)</f>
        <v>0</v>
      </c>
      <c r="K709" s="50">
        <f t="shared" si="269"/>
        <v>0</v>
      </c>
      <c r="L709" s="50" t="e">
        <f t="shared" si="270"/>
        <v>#DIV/0!</v>
      </c>
      <c r="M709" s="59" t="e">
        <f t="shared" si="271"/>
        <v>#DIV/0!</v>
      </c>
      <c r="N709" s="59" t="e">
        <f t="shared" si="272"/>
        <v>#DIV/0!</v>
      </c>
      <c r="O709" s="480">
        <f>SUMIF(C$2:C709,C709,D$2:D709)</f>
        <v>173</v>
      </c>
      <c r="P709" s="42">
        <f>SUMIF(C$2:C709,C709,F$2:F709)</f>
        <v>18.330555555555559</v>
      </c>
      <c r="Q709" s="46">
        <f t="shared" si="273"/>
        <v>0.10595696852922289</v>
      </c>
      <c r="R709" s="45">
        <f t="shared" si="274"/>
        <v>2</v>
      </c>
      <c r="S709" s="45">
        <f t="shared" si="275"/>
        <v>32</v>
      </c>
      <c r="T709" s="480">
        <f>SUM(D$2:D709)</f>
        <v>1165</v>
      </c>
      <c r="U709" s="47">
        <f>SUMIF(C$2:C709,C709,E$2:E709)</f>
        <v>626102.50999999989</v>
      </c>
      <c r="V709" s="47">
        <f>SUM(E$2:E709)</f>
        <v>4135631.2860000012</v>
      </c>
      <c r="W709" s="52">
        <f>SUM(F$2:F709)</f>
        <v>40857.731944444473</v>
      </c>
      <c r="X709" s="52">
        <f t="shared" si="276"/>
        <v>35.071014544587527</v>
      </c>
      <c r="Y709" s="45">
        <f t="shared" si="277"/>
        <v>1</v>
      </c>
      <c r="Z709" s="45">
        <f t="shared" si="278"/>
        <v>42</v>
      </c>
      <c r="AA709" s="47">
        <f>SUMIF('Rake Load'!C:C,Summary!B709,'Rake Load'!CA:CA)</f>
        <v>0</v>
      </c>
      <c r="AB709" s="47">
        <f>SUMIF(C$2:C709,C709,AA$2:AA709)</f>
        <v>49.59375</v>
      </c>
      <c r="AC709" s="47">
        <f>SUM(AA$2:AA709)</f>
        <v>414.86111111113433</v>
      </c>
      <c r="AD709" s="52" t="e">
        <f t="shared" si="279"/>
        <v>#DIV/0!</v>
      </c>
      <c r="AE709" s="52">
        <f t="shared" si="280"/>
        <v>0.28666907514450868</v>
      </c>
      <c r="AF709" s="52">
        <f t="shared" si="281"/>
        <v>0.35610395803530842</v>
      </c>
      <c r="AG709" s="47">
        <f>SUMIF(Unloader!B:B,Summary!B709,Unloader!M:M)</f>
        <v>0</v>
      </c>
      <c r="AH709" s="47">
        <f>SUMIF(C$2:C709,C709,AG$2:AG709)</f>
        <v>655574</v>
      </c>
      <c r="AI709" s="47">
        <f>SUM(AG$2:AG709)</f>
        <v>5010888</v>
      </c>
      <c r="AJ709" s="49">
        <f>SUMIF(Unloader!B:B,Summary!B709,Unloader!W:W)</f>
        <v>0</v>
      </c>
      <c r="AK709" s="49">
        <f>SUMIF(Unloader!B:B,Summary!B709,Unloader!AD:AD)+SUMIF(Unloader!B:B,Summary!B709,Unloader!BR:BR)+SUMIF(Unloader!B:B,Summary!B709,Unloader!BN:BN)</f>
        <v>0</v>
      </c>
      <c r="AL709" s="49">
        <f>SUMIF(C$2:C709,C709,AJ$2:AJ709)</f>
        <v>20.394444444444446</v>
      </c>
      <c r="AM709" s="49">
        <f>SUMIF(C$2:C709,C709,AK$2:AK709)</f>
        <v>2.3020833333333335</v>
      </c>
      <c r="AN709" s="37">
        <f t="shared" si="282"/>
        <v>1509.7854373776529</v>
      </c>
      <c r="AO709" s="37">
        <f>SUM(AJ$2:AJ709)</f>
        <v>155.96458333333337</v>
      </c>
      <c r="AP709" s="37">
        <f>SUM(AK$2:AK709)</f>
        <v>13.888194444444437</v>
      </c>
      <c r="AQ709" s="37">
        <f t="shared" si="283"/>
        <v>1469.5404467471526</v>
      </c>
    </row>
    <row r="710" spans="1:43">
      <c r="A710" s="166">
        <f t="shared" si="284"/>
        <v>709</v>
      </c>
      <c r="B710" s="478">
        <f t="shared" si="284"/>
        <v>41342</v>
      </c>
      <c r="C710" s="42">
        <f t="shared" si="265"/>
        <v>3</v>
      </c>
      <c r="D710" s="170">
        <f>COUNTIF('Rake Load'!C:C,Summary!B710)</f>
        <v>0</v>
      </c>
      <c r="E710" s="170">
        <f>SUMIF('Rake Load'!C:C,B710,'Rake Load'!K:K)</f>
        <v>0</v>
      </c>
      <c r="F710" s="44">
        <f>SUMIF('Rake Load'!C:C,B710,'Rake Load'!AZ:AZ)</f>
        <v>0</v>
      </c>
      <c r="G710" s="44" t="e">
        <f t="shared" si="266"/>
        <v>#DIV/0!</v>
      </c>
      <c r="H710" s="45" t="e">
        <f t="shared" si="267"/>
        <v>#DIV/0!</v>
      </c>
      <c r="I710" s="45" t="e">
        <f t="shared" si="268"/>
        <v>#DIV/0!</v>
      </c>
      <c r="J710" s="44">
        <f>SUMIF('Rake Load'!C:C,B710,'Rake Load'!DK:DK)</f>
        <v>0</v>
      </c>
      <c r="K710" s="50">
        <f t="shared" si="269"/>
        <v>0</v>
      </c>
      <c r="L710" s="50" t="e">
        <f t="shared" si="270"/>
        <v>#DIV/0!</v>
      </c>
      <c r="M710" s="59" t="e">
        <f t="shared" si="271"/>
        <v>#DIV/0!</v>
      </c>
      <c r="N710" s="59" t="e">
        <f t="shared" si="272"/>
        <v>#DIV/0!</v>
      </c>
      <c r="O710" s="480">
        <f>SUMIF(C$2:C710,C710,D$2:D710)</f>
        <v>173</v>
      </c>
      <c r="P710" s="42">
        <f>SUMIF(C$2:C710,C710,F$2:F710)</f>
        <v>18.330555555555559</v>
      </c>
      <c r="Q710" s="46">
        <f t="shared" si="273"/>
        <v>0.10595696852922289</v>
      </c>
      <c r="R710" s="45">
        <f t="shared" si="274"/>
        <v>2</v>
      </c>
      <c r="S710" s="45">
        <f t="shared" si="275"/>
        <v>32</v>
      </c>
      <c r="T710" s="480">
        <f>SUM(D$2:D710)</f>
        <v>1165</v>
      </c>
      <c r="U710" s="47">
        <f>SUMIF(C$2:C710,C710,E$2:E710)</f>
        <v>626102.50999999989</v>
      </c>
      <c r="V710" s="47">
        <f>SUM(E$2:E710)</f>
        <v>4135631.2860000012</v>
      </c>
      <c r="W710" s="52">
        <f>SUM(F$2:F710)</f>
        <v>40857.731944444473</v>
      </c>
      <c r="X710" s="52">
        <f t="shared" si="276"/>
        <v>35.071014544587527</v>
      </c>
      <c r="Y710" s="45">
        <f t="shared" si="277"/>
        <v>1</v>
      </c>
      <c r="Z710" s="45">
        <f t="shared" si="278"/>
        <v>42</v>
      </c>
      <c r="AA710" s="47">
        <f>SUMIF('Rake Load'!C:C,Summary!B710,'Rake Load'!CA:CA)</f>
        <v>0</v>
      </c>
      <c r="AB710" s="47">
        <f>SUMIF(C$2:C710,C710,AA$2:AA710)</f>
        <v>49.59375</v>
      </c>
      <c r="AC710" s="47">
        <f>SUM(AA$2:AA710)</f>
        <v>414.86111111113433</v>
      </c>
      <c r="AD710" s="52" t="e">
        <f t="shared" si="279"/>
        <v>#DIV/0!</v>
      </c>
      <c r="AE710" s="52">
        <f t="shared" si="280"/>
        <v>0.28666907514450868</v>
      </c>
      <c r="AF710" s="52">
        <f t="shared" si="281"/>
        <v>0.35610395803530842</v>
      </c>
      <c r="AG710" s="47">
        <f>SUMIF(Unloader!B:B,Summary!B710,Unloader!M:M)</f>
        <v>0</v>
      </c>
      <c r="AH710" s="47">
        <f>SUMIF(C$2:C710,C710,AG$2:AG710)</f>
        <v>655574</v>
      </c>
      <c r="AI710" s="47">
        <f>SUM(AG$2:AG710)</f>
        <v>5010888</v>
      </c>
      <c r="AJ710" s="49">
        <f>SUMIF(Unloader!B:B,Summary!B710,Unloader!W:W)</f>
        <v>0</v>
      </c>
      <c r="AK710" s="49">
        <f>SUMIF(Unloader!B:B,Summary!B710,Unloader!AD:AD)+SUMIF(Unloader!B:B,Summary!B710,Unloader!BR:BR)+SUMIF(Unloader!B:B,Summary!B710,Unloader!BN:BN)</f>
        <v>0</v>
      </c>
      <c r="AL710" s="49">
        <f>SUMIF(C$2:C710,C710,AJ$2:AJ710)</f>
        <v>20.394444444444446</v>
      </c>
      <c r="AM710" s="49">
        <f>SUMIF(C$2:C710,C710,AK$2:AK710)</f>
        <v>2.3020833333333335</v>
      </c>
      <c r="AN710" s="37">
        <f t="shared" si="282"/>
        <v>1509.7854373776529</v>
      </c>
      <c r="AO710" s="37">
        <f>SUM(AJ$2:AJ710)</f>
        <v>155.96458333333337</v>
      </c>
      <c r="AP710" s="37">
        <f>SUM(AK$2:AK710)</f>
        <v>13.888194444444437</v>
      </c>
      <c r="AQ710" s="37">
        <f t="shared" si="283"/>
        <v>1469.5404467471526</v>
      </c>
    </row>
    <row r="711" spans="1:43">
      <c r="A711" s="166">
        <f t="shared" si="284"/>
        <v>710</v>
      </c>
      <c r="B711" s="478">
        <f t="shared" si="284"/>
        <v>41343</v>
      </c>
      <c r="C711" s="42">
        <f t="shared" si="265"/>
        <v>3</v>
      </c>
      <c r="D711" s="170">
        <f>COUNTIF('Rake Load'!C:C,Summary!B711)</f>
        <v>0</v>
      </c>
      <c r="E711" s="170">
        <f>SUMIF('Rake Load'!C:C,B711,'Rake Load'!K:K)</f>
        <v>0</v>
      </c>
      <c r="F711" s="44">
        <f>SUMIF('Rake Load'!C:C,B711,'Rake Load'!AZ:AZ)</f>
        <v>0</v>
      </c>
      <c r="G711" s="44" t="e">
        <f t="shared" si="266"/>
        <v>#DIV/0!</v>
      </c>
      <c r="H711" s="45" t="e">
        <f t="shared" si="267"/>
        <v>#DIV/0!</v>
      </c>
      <c r="I711" s="45" t="e">
        <f t="shared" si="268"/>
        <v>#DIV/0!</v>
      </c>
      <c r="J711" s="44">
        <f>SUMIF('Rake Load'!C:C,B711,'Rake Load'!DK:DK)</f>
        <v>0</v>
      </c>
      <c r="K711" s="50">
        <f t="shared" si="269"/>
        <v>0</v>
      </c>
      <c r="L711" s="50" t="e">
        <f t="shared" si="270"/>
        <v>#DIV/0!</v>
      </c>
      <c r="M711" s="59" t="e">
        <f t="shared" si="271"/>
        <v>#DIV/0!</v>
      </c>
      <c r="N711" s="59" t="e">
        <f t="shared" si="272"/>
        <v>#DIV/0!</v>
      </c>
      <c r="O711" s="480">
        <f>SUMIF(C$2:C711,C711,D$2:D711)</f>
        <v>173</v>
      </c>
      <c r="P711" s="42">
        <f>SUMIF(C$2:C711,C711,F$2:F711)</f>
        <v>18.330555555555559</v>
      </c>
      <c r="Q711" s="46">
        <f t="shared" si="273"/>
        <v>0.10595696852922289</v>
      </c>
      <c r="R711" s="45">
        <f t="shared" si="274"/>
        <v>2</v>
      </c>
      <c r="S711" s="45">
        <f t="shared" si="275"/>
        <v>32</v>
      </c>
      <c r="T711" s="480">
        <f>SUM(D$2:D711)</f>
        <v>1165</v>
      </c>
      <c r="U711" s="47">
        <f>SUMIF(C$2:C711,C711,E$2:E711)</f>
        <v>626102.50999999989</v>
      </c>
      <c r="V711" s="47">
        <f>SUM(E$2:E711)</f>
        <v>4135631.2860000012</v>
      </c>
      <c r="W711" s="52">
        <f>SUM(F$2:F711)</f>
        <v>40857.731944444473</v>
      </c>
      <c r="X711" s="52">
        <f t="shared" si="276"/>
        <v>35.071014544587527</v>
      </c>
      <c r="Y711" s="45">
        <f t="shared" si="277"/>
        <v>1</v>
      </c>
      <c r="Z711" s="45">
        <f t="shared" si="278"/>
        <v>42</v>
      </c>
      <c r="AA711" s="47">
        <f>SUMIF('Rake Load'!C:C,Summary!B711,'Rake Load'!CA:CA)</f>
        <v>0</v>
      </c>
      <c r="AB711" s="47">
        <f>SUMIF(C$2:C711,C711,AA$2:AA711)</f>
        <v>49.59375</v>
      </c>
      <c r="AC711" s="47">
        <f>SUM(AA$2:AA711)</f>
        <v>414.86111111113433</v>
      </c>
      <c r="AD711" s="52" t="e">
        <f t="shared" si="279"/>
        <v>#DIV/0!</v>
      </c>
      <c r="AE711" s="52">
        <f t="shared" si="280"/>
        <v>0.28666907514450868</v>
      </c>
      <c r="AF711" s="52">
        <f t="shared" si="281"/>
        <v>0.35610395803530842</v>
      </c>
      <c r="AG711" s="47">
        <f>SUMIF(Unloader!B:B,Summary!B711,Unloader!M:M)</f>
        <v>0</v>
      </c>
      <c r="AH711" s="47">
        <f>SUMIF(C$2:C711,C711,AG$2:AG711)</f>
        <v>655574</v>
      </c>
      <c r="AI711" s="47">
        <f>SUM(AG$2:AG711)</f>
        <v>5010888</v>
      </c>
      <c r="AJ711" s="49">
        <f>SUMIF(Unloader!B:B,Summary!B711,Unloader!W:W)</f>
        <v>0</v>
      </c>
      <c r="AK711" s="49">
        <f>SUMIF(Unloader!B:B,Summary!B711,Unloader!AD:AD)+SUMIF(Unloader!B:B,Summary!B711,Unloader!BR:BR)+SUMIF(Unloader!B:B,Summary!B711,Unloader!BN:BN)</f>
        <v>0</v>
      </c>
      <c r="AL711" s="49">
        <f>SUMIF(C$2:C711,C711,AJ$2:AJ711)</f>
        <v>20.394444444444446</v>
      </c>
      <c r="AM711" s="49">
        <f>SUMIF(C$2:C711,C711,AK$2:AK711)</f>
        <v>2.3020833333333335</v>
      </c>
      <c r="AN711" s="37">
        <f t="shared" si="282"/>
        <v>1509.7854373776529</v>
      </c>
      <c r="AO711" s="37">
        <f>SUM(AJ$2:AJ711)</f>
        <v>155.96458333333337</v>
      </c>
      <c r="AP711" s="37">
        <f>SUM(AK$2:AK711)</f>
        <v>13.888194444444437</v>
      </c>
      <c r="AQ711" s="37">
        <f t="shared" si="283"/>
        <v>1469.5404467471526</v>
      </c>
    </row>
    <row r="712" spans="1:43">
      <c r="A712" s="166">
        <f t="shared" ref="A712:B720" si="285">A711+1</f>
        <v>711</v>
      </c>
      <c r="B712" s="478">
        <f t="shared" si="285"/>
        <v>41344</v>
      </c>
      <c r="C712" s="42">
        <f t="shared" si="265"/>
        <v>3</v>
      </c>
      <c r="D712" s="170">
        <f>COUNTIF('Rake Load'!C:C,Summary!B712)</f>
        <v>0</v>
      </c>
      <c r="E712" s="170">
        <f>SUMIF('Rake Load'!C:C,B712,'Rake Load'!K:K)</f>
        <v>0</v>
      </c>
      <c r="F712" s="44">
        <f>SUMIF('Rake Load'!C:C,B712,'Rake Load'!AZ:AZ)</f>
        <v>0</v>
      </c>
      <c r="G712" s="44" t="e">
        <f t="shared" si="266"/>
        <v>#DIV/0!</v>
      </c>
      <c r="H712" s="45" t="e">
        <f t="shared" si="267"/>
        <v>#DIV/0!</v>
      </c>
      <c r="I712" s="45" t="e">
        <f t="shared" si="268"/>
        <v>#DIV/0!</v>
      </c>
      <c r="J712" s="44">
        <f>SUMIF('Rake Load'!C:C,B712,'Rake Load'!DK:DK)</f>
        <v>0</v>
      </c>
      <c r="K712" s="50">
        <f t="shared" si="269"/>
        <v>0</v>
      </c>
      <c r="L712" s="50" t="e">
        <f t="shared" si="270"/>
        <v>#DIV/0!</v>
      </c>
      <c r="M712" s="59" t="e">
        <f t="shared" si="271"/>
        <v>#DIV/0!</v>
      </c>
      <c r="N712" s="59" t="e">
        <f t="shared" si="272"/>
        <v>#DIV/0!</v>
      </c>
      <c r="O712" s="480">
        <f>SUMIF(C$2:C712,C712,D$2:D712)</f>
        <v>173</v>
      </c>
      <c r="P712" s="42">
        <f>SUMIF(C$2:C712,C712,F$2:F712)</f>
        <v>18.330555555555559</v>
      </c>
      <c r="Q712" s="46">
        <f t="shared" si="273"/>
        <v>0.10595696852922289</v>
      </c>
      <c r="R712" s="45">
        <f t="shared" si="274"/>
        <v>2</v>
      </c>
      <c r="S712" s="45">
        <f t="shared" si="275"/>
        <v>32</v>
      </c>
      <c r="T712" s="480">
        <f>SUM(D$2:D712)</f>
        <v>1165</v>
      </c>
      <c r="U712" s="47">
        <f>SUMIF(C$2:C712,C712,E$2:E712)</f>
        <v>626102.50999999989</v>
      </c>
      <c r="V712" s="47">
        <f>SUM(E$2:E712)</f>
        <v>4135631.2860000012</v>
      </c>
      <c r="W712" s="52">
        <f>SUM(F$2:F712)</f>
        <v>40857.731944444473</v>
      </c>
      <c r="X712" s="52">
        <f t="shared" si="276"/>
        <v>35.071014544587527</v>
      </c>
      <c r="Y712" s="45">
        <f t="shared" si="277"/>
        <v>1</v>
      </c>
      <c r="Z712" s="45">
        <f t="shared" si="278"/>
        <v>42</v>
      </c>
      <c r="AA712" s="47">
        <f>SUMIF('Rake Load'!C:C,Summary!B712,'Rake Load'!CA:CA)</f>
        <v>0</v>
      </c>
      <c r="AB712" s="47">
        <f>SUMIF(C$2:C712,C712,AA$2:AA712)</f>
        <v>49.59375</v>
      </c>
      <c r="AC712" s="47">
        <f>SUM(AA$2:AA712)</f>
        <v>414.86111111113433</v>
      </c>
      <c r="AD712" s="52" t="e">
        <f t="shared" si="279"/>
        <v>#DIV/0!</v>
      </c>
      <c r="AE712" s="52">
        <f t="shared" si="280"/>
        <v>0.28666907514450868</v>
      </c>
      <c r="AF712" s="52">
        <f t="shared" si="281"/>
        <v>0.35610395803530842</v>
      </c>
      <c r="AG712" s="47">
        <f>SUMIF(Unloader!B:B,Summary!B712,Unloader!M:M)</f>
        <v>0</v>
      </c>
      <c r="AH712" s="47">
        <f>SUMIF(C$2:C712,C712,AG$2:AG712)</f>
        <v>655574</v>
      </c>
      <c r="AI712" s="47">
        <f>SUM(AG$2:AG712)</f>
        <v>5010888</v>
      </c>
      <c r="AJ712" s="49">
        <f>SUMIF(Unloader!B:B,Summary!B712,Unloader!W:W)</f>
        <v>0</v>
      </c>
      <c r="AK712" s="49">
        <f>SUMIF(Unloader!B:B,Summary!B712,Unloader!AD:AD)+SUMIF(Unloader!B:B,Summary!B712,Unloader!BR:BR)+SUMIF(Unloader!B:B,Summary!B712,Unloader!BN:BN)</f>
        <v>0</v>
      </c>
      <c r="AL712" s="49">
        <f>SUMIF(C$2:C712,C712,AJ$2:AJ712)</f>
        <v>20.394444444444446</v>
      </c>
      <c r="AM712" s="49">
        <f>SUMIF(C$2:C712,C712,AK$2:AK712)</f>
        <v>2.3020833333333335</v>
      </c>
      <c r="AN712" s="37">
        <f t="shared" si="282"/>
        <v>1509.7854373776529</v>
      </c>
      <c r="AO712" s="37">
        <f>SUM(AJ$2:AJ712)</f>
        <v>155.96458333333337</v>
      </c>
      <c r="AP712" s="37">
        <f>SUM(AK$2:AK712)</f>
        <v>13.888194444444437</v>
      </c>
      <c r="AQ712" s="37">
        <f t="shared" si="283"/>
        <v>1469.5404467471526</v>
      </c>
    </row>
    <row r="713" spans="1:43">
      <c r="A713" s="166">
        <f t="shared" si="285"/>
        <v>712</v>
      </c>
      <c r="B713" s="478">
        <f t="shared" si="285"/>
        <v>41345</v>
      </c>
      <c r="C713" s="42">
        <f t="shared" si="265"/>
        <v>3</v>
      </c>
      <c r="D713" s="170">
        <f>COUNTIF('Rake Load'!C:C,Summary!B713)</f>
        <v>0</v>
      </c>
      <c r="E713" s="170">
        <f>SUMIF('Rake Load'!C:C,B713,'Rake Load'!K:K)</f>
        <v>0</v>
      </c>
      <c r="F713" s="44">
        <f>SUMIF('Rake Load'!C:C,B713,'Rake Load'!AZ:AZ)</f>
        <v>0</v>
      </c>
      <c r="G713" s="44" t="e">
        <f t="shared" si="266"/>
        <v>#DIV/0!</v>
      </c>
      <c r="H713" s="45" t="e">
        <f t="shared" si="267"/>
        <v>#DIV/0!</v>
      </c>
      <c r="I713" s="45" t="e">
        <f t="shared" si="268"/>
        <v>#DIV/0!</v>
      </c>
      <c r="J713" s="44">
        <f>SUMIF('Rake Load'!C:C,B713,'Rake Load'!DK:DK)</f>
        <v>0</v>
      </c>
      <c r="K713" s="50">
        <f t="shared" si="269"/>
        <v>0</v>
      </c>
      <c r="L713" s="50" t="e">
        <f t="shared" si="270"/>
        <v>#DIV/0!</v>
      </c>
      <c r="M713" s="59" t="e">
        <f t="shared" si="271"/>
        <v>#DIV/0!</v>
      </c>
      <c r="N713" s="59" t="e">
        <f t="shared" si="272"/>
        <v>#DIV/0!</v>
      </c>
      <c r="O713" s="480">
        <f>SUMIF(C$2:C713,C713,D$2:D713)</f>
        <v>173</v>
      </c>
      <c r="P713" s="42">
        <f>SUMIF(C$2:C713,C713,F$2:F713)</f>
        <v>18.330555555555559</v>
      </c>
      <c r="Q713" s="46">
        <f t="shared" si="273"/>
        <v>0.10595696852922289</v>
      </c>
      <c r="R713" s="45">
        <f t="shared" si="274"/>
        <v>2</v>
      </c>
      <c r="S713" s="45">
        <f t="shared" si="275"/>
        <v>32</v>
      </c>
      <c r="T713" s="480">
        <f>SUM(D$2:D713)</f>
        <v>1165</v>
      </c>
      <c r="U713" s="47">
        <f>SUMIF(C$2:C713,C713,E$2:E713)</f>
        <v>626102.50999999989</v>
      </c>
      <c r="V713" s="47">
        <f>SUM(E$2:E713)</f>
        <v>4135631.2860000012</v>
      </c>
      <c r="W713" s="52">
        <f>SUM(F$2:F713)</f>
        <v>40857.731944444473</v>
      </c>
      <c r="X713" s="52">
        <f t="shared" si="276"/>
        <v>35.071014544587527</v>
      </c>
      <c r="Y713" s="45">
        <f t="shared" si="277"/>
        <v>1</v>
      </c>
      <c r="Z713" s="45">
        <f t="shared" si="278"/>
        <v>42</v>
      </c>
      <c r="AA713" s="47">
        <f>SUMIF('Rake Load'!C:C,Summary!B713,'Rake Load'!CA:CA)</f>
        <v>0</v>
      </c>
      <c r="AB713" s="47">
        <f>SUMIF(C$2:C713,C713,AA$2:AA713)</f>
        <v>49.59375</v>
      </c>
      <c r="AC713" s="47">
        <f>SUM(AA$2:AA713)</f>
        <v>414.86111111113433</v>
      </c>
      <c r="AD713" s="52" t="e">
        <f t="shared" si="279"/>
        <v>#DIV/0!</v>
      </c>
      <c r="AE713" s="52">
        <f t="shared" si="280"/>
        <v>0.28666907514450868</v>
      </c>
      <c r="AF713" s="52">
        <f t="shared" si="281"/>
        <v>0.35610395803530842</v>
      </c>
      <c r="AG713" s="47">
        <f>SUMIF(Unloader!B:B,Summary!B713,Unloader!M:M)</f>
        <v>0</v>
      </c>
      <c r="AH713" s="47">
        <f>SUMIF(C$2:C713,C713,AG$2:AG713)</f>
        <v>655574</v>
      </c>
      <c r="AI713" s="47">
        <f>SUM(AG$2:AG713)</f>
        <v>5010888</v>
      </c>
      <c r="AJ713" s="49">
        <f>SUMIF(Unloader!B:B,Summary!B713,Unloader!W:W)</f>
        <v>0</v>
      </c>
      <c r="AK713" s="49">
        <f>SUMIF(Unloader!B:B,Summary!B713,Unloader!AD:AD)+SUMIF(Unloader!B:B,Summary!B713,Unloader!BR:BR)+SUMIF(Unloader!B:B,Summary!B713,Unloader!BN:BN)</f>
        <v>0</v>
      </c>
      <c r="AL713" s="49">
        <f>SUMIF(C$2:C713,C713,AJ$2:AJ713)</f>
        <v>20.394444444444446</v>
      </c>
      <c r="AM713" s="49">
        <f>SUMIF(C$2:C713,C713,AK$2:AK713)</f>
        <v>2.3020833333333335</v>
      </c>
      <c r="AN713" s="37">
        <f t="shared" si="282"/>
        <v>1509.7854373776529</v>
      </c>
      <c r="AO713" s="37">
        <f>SUM(AJ$2:AJ713)</f>
        <v>155.96458333333337</v>
      </c>
      <c r="AP713" s="37">
        <f>SUM(AK$2:AK713)</f>
        <v>13.888194444444437</v>
      </c>
      <c r="AQ713" s="37">
        <f t="shared" si="283"/>
        <v>1469.5404467471526</v>
      </c>
    </row>
    <row r="714" spans="1:43">
      <c r="A714" s="166">
        <f t="shared" si="285"/>
        <v>713</v>
      </c>
      <c r="B714" s="478">
        <f t="shared" si="285"/>
        <v>41346</v>
      </c>
      <c r="C714" s="42">
        <f t="shared" si="265"/>
        <v>3</v>
      </c>
      <c r="D714" s="170">
        <f>COUNTIF('Rake Load'!C:C,Summary!B714)</f>
        <v>0</v>
      </c>
      <c r="E714" s="170">
        <f>SUMIF('Rake Load'!C:C,B714,'Rake Load'!K:K)</f>
        <v>0</v>
      </c>
      <c r="F714" s="44">
        <f>SUMIF('Rake Load'!C:C,B714,'Rake Load'!AZ:AZ)</f>
        <v>0</v>
      </c>
      <c r="G714" s="44" t="e">
        <f t="shared" si="266"/>
        <v>#DIV/0!</v>
      </c>
      <c r="H714" s="45" t="e">
        <f t="shared" si="267"/>
        <v>#DIV/0!</v>
      </c>
      <c r="I714" s="45" t="e">
        <f t="shared" si="268"/>
        <v>#DIV/0!</v>
      </c>
      <c r="J714" s="44">
        <f>SUMIF('Rake Load'!C:C,B714,'Rake Load'!DK:DK)</f>
        <v>0</v>
      </c>
      <c r="K714" s="50">
        <f t="shared" si="269"/>
        <v>0</v>
      </c>
      <c r="L714" s="50" t="e">
        <f t="shared" si="270"/>
        <v>#DIV/0!</v>
      </c>
      <c r="M714" s="59" t="e">
        <f t="shared" si="271"/>
        <v>#DIV/0!</v>
      </c>
      <c r="N714" s="59" t="e">
        <f t="shared" si="272"/>
        <v>#DIV/0!</v>
      </c>
      <c r="O714" s="480">
        <f>SUMIF(C$2:C714,C714,D$2:D714)</f>
        <v>173</v>
      </c>
      <c r="P714" s="42">
        <f>SUMIF(C$2:C714,C714,F$2:F714)</f>
        <v>18.330555555555559</v>
      </c>
      <c r="Q714" s="46">
        <f t="shared" si="273"/>
        <v>0.10595696852922289</v>
      </c>
      <c r="R714" s="45">
        <f t="shared" si="274"/>
        <v>2</v>
      </c>
      <c r="S714" s="45">
        <f t="shared" si="275"/>
        <v>32</v>
      </c>
      <c r="T714" s="480">
        <f>SUM(D$2:D714)</f>
        <v>1165</v>
      </c>
      <c r="U714" s="47">
        <f>SUMIF(C$2:C714,C714,E$2:E714)</f>
        <v>626102.50999999989</v>
      </c>
      <c r="V714" s="47">
        <f>SUM(E$2:E714)</f>
        <v>4135631.2860000012</v>
      </c>
      <c r="W714" s="52">
        <f>SUM(F$2:F714)</f>
        <v>40857.731944444473</v>
      </c>
      <c r="X714" s="52">
        <f t="shared" si="276"/>
        <v>35.071014544587527</v>
      </c>
      <c r="Y714" s="45">
        <f t="shared" si="277"/>
        <v>1</v>
      </c>
      <c r="Z714" s="45">
        <f t="shared" si="278"/>
        <v>42</v>
      </c>
      <c r="AA714" s="47">
        <f>SUMIF('Rake Load'!C:C,Summary!B714,'Rake Load'!CA:CA)</f>
        <v>0</v>
      </c>
      <c r="AB714" s="47">
        <f>SUMIF(C$2:C714,C714,AA$2:AA714)</f>
        <v>49.59375</v>
      </c>
      <c r="AC714" s="47">
        <f>SUM(AA$2:AA714)</f>
        <v>414.86111111113433</v>
      </c>
      <c r="AD714" s="52" t="e">
        <f t="shared" si="279"/>
        <v>#DIV/0!</v>
      </c>
      <c r="AE714" s="52">
        <f t="shared" si="280"/>
        <v>0.28666907514450868</v>
      </c>
      <c r="AF714" s="52">
        <f t="shared" si="281"/>
        <v>0.35610395803530842</v>
      </c>
      <c r="AG714" s="47">
        <f>SUMIF(Unloader!B:B,Summary!B714,Unloader!M:M)</f>
        <v>0</v>
      </c>
      <c r="AH714" s="47">
        <f>SUMIF(C$2:C714,C714,AG$2:AG714)</f>
        <v>655574</v>
      </c>
      <c r="AI714" s="47">
        <f>SUM(AG$2:AG714)</f>
        <v>5010888</v>
      </c>
      <c r="AJ714" s="49">
        <f>SUMIF(Unloader!B:B,Summary!B714,Unloader!W:W)</f>
        <v>0</v>
      </c>
      <c r="AK714" s="49">
        <f>SUMIF(Unloader!B:B,Summary!B714,Unloader!AD:AD)+SUMIF(Unloader!B:B,Summary!B714,Unloader!BR:BR)+SUMIF(Unloader!B:B,Summary!B714,Unloader!BN:BN)</f>
        <v>0</v>
      </c>
      <c r="AL714" s="49">
        <f>SUMIF(C$2:C714,C714,AJ$2:AJ714)</f>
        <v>20.394444444444446</v>
      </c>
      <c r="AM714" s="49">
        <f>SUMIF(C$2:C714,C714,AK$2:AK714)</f>
        <v>2.3020833333333335</v>
      </c>
      <c r="AN714" s="37">
        <f t="shared" si="282"/>
        <v>1509.7854373776529</v>
      </c>
      <c r="AO714" s="37">
        <f>SUM(AJ$2:AJ714)</f>
        <v>155.96458333333337</v>
      </c>
      <c r="AP714" s="37">
        <f>SUM(AK$2:AK714)</f>
        <v>13.888194444444437</v>
      </c>
      <c r="AQ714" s="37">
        <f t="shared" si="283"/>
        <v>1469.5404467471526</v>
      </c>
    </row>
    <row r="715" spans="1:43">
      <c r="A715" s="166">
        <f t="shared" si="285"/>
        <v>714</v>
      </c>
      <c r="B715" s="478">
        <f t="shared" si="285"/>
        <v>41347</v>
      </c>
      <c r="C715" s="42">
        <f t="shared" si="265"/>
        <v>3</v>
      </c>
      <c r="D715" s="170">
        <f>COUNTIF('Rake Load'!C:C,Summary!B715)</f>
        <v>0</v>
      </c>
      <c r="E715" s="170">
        <f>SUMIF('Rake Load'!C:C,B715,'Rake Load'!K:K)</f>
        <v>0</v>
      </c>
      <c r="F715" s="44">
        <f>SUMIF('Rake Load'!C:C,B715,'Rake Load'!AZ:AZ)</f>
        <v>0</v>
      </c>
      <c r="G715" s="44" t="e">
        <f t="shared" si="266"/>
        <v>#DIV/0!</v>
      </c>
      <c r="H715" s="45" t="e">
        <f t="shared" si="267"/>
        <v>#DIV/0!</v>
      </c>
      <c r="I715" s="45" t="e">
        <f t="shared" si="268"/>
        <v>#DIV/0!</v>
      </c>
      <c r="J715" s="44">
        <f>SUMIF('Rake Load'!C:C,B715,'Rake Load'!DK:DK)</f>
        <v>0</v>
      </c>
      <c r="K715" s="50">
        <f t="shared" si="269"/>
        <v>0</v>
      </c>
      <c r="L715" s="50" t="e">
        <f t="shared" si="270"/>
        <v>#DIV/0!</v>
      </c>
      <c r="M715" s="59" t="e">
        <f t="shared" si="271"/>
        <v>#DIV/0!</v>
      </c>
      <c r="N715" s="59" t="e">
        <f t="shared" si="272"/>
        <v>#DIV/0!</v>
      </c>
      <c r="O715" s="480">
        <f>SUMIF(C$2:C715,C715,D$2:D715)</f>
        <v>173</v>
      </c>
      <c r="P715" s="42">
        <f>SUMIF(C$2:C715,C715,F$2:F715)</f>
        <v>18.330555555555559</v>
      </c>
      <c r="Q715" s="46">
        <f t="shared" si="273"/>
        <v>0.10595696852922289</v>
      </c>
      <c r="R715" s="45">
        <f t="shared" si="274"/>
        <v>2</v>
      </c>
      <c r="S715" s="45">
        <f t="shared" si="275"/>
        <v>32</v>
      </c>
      <c r="T715" s="480">
        <f>SUM(D$2:D715)</f>
        <v>1165</v>
      </c>
      <c r="U715" s="47">
        <f>SUMIF(C$2:C715,C715,E$2:E715)</f>
        <v>626102.50999999989</v>
      </c>
      <c r="V715" s="47">
        <f>SUM(E$2:E715)</f>
        <v>4135631.2860000012</v>
      </c>
      <c r="W715" s="52">
        <f>SUM(F$2:F715)</f>
        <v>40857.731944444473</v>
      </c>
      <c r="X715" s="52">
        <f t="shared" si="276"/>
        <v>35.071014544587527</v>
      </c>
      <c r="Y715" s="45">
        <f t="shared" si="277"/>
        <v>1</v>
      </c>
      <c r="Z715" s="45">
        <f t="shared" si="278"/>
        <v>42</v>
      </c>
      <c r="AA715" s="47">
        <f>SUMIF('Rake Load'!C:C,Summary!B715,'Rake Load'!CA:CA)</f>
        <v>0</v>
      </c>
      <c r="AB715" s="47">
        <f>SUMIF(C$2:C715,C715,AA$2:AA715)</f>
        <v>49.59375</v>
      </c>
      <c r="AC715" s="47">
        <f>SUM(AA$2:AA715)</f>
        <v>414.86111111113433</v>
      </c>
      <c r="AD715" s="52" t="e">
        <f t="shared" si="279"/>
        <v>#DIV/0!</v>
      </c>
      <c r="AE715" s="52">
        <f t="shared" si="280"/>
        <v>0.28666907514450868</v>
      </c>
      <c r="AF715" s="52">
        <f t="shared" si="281"/>
        <v>0.35610395803530842</v>
      </c>
      <c r="AG715" s="47">
        <f>SUMIF(Unloader!B:B,Summary!B715,Unloader!M:M)</f>
        <v>0</v>
      </c>
      <c r="AH715" s="47">
        <f>SUMIF(C$2:C715,C715,AG$2:AG715)</f>
        <v>655574</v>
      </c>
      <c r="AI715" s="47">
        <f>SUM(AG$2:AG715)</f>
        <v>5010888</v>
      </c>
      <c r="AJ715" s="49">
        <f>SUMIF(Unloader!B:B,Summary!B715,Unloader!W:W)</f>
        <v>0</v>
      </c>
      <c r="AK715" s="49">
        <f>SUMIF(Unloader!B:B,Summary!B715,Unloader!AD:AD)+SUMIF(Unloader!B:B,Summary!B715,Unloader!BR:BR)+SUMIF(Unloader!B:B,Summary!B715,Unloader!BN:BN)</f>
        <v>0</v>
      </c>
      <c r="AL715" s="49">
        <f>SUMIF(C$2:C715,C715,AJ$2:AJ715)</f>
        <v>20.394444444444446</v>
      </c>
      <c r="AM715" s="49">
        <f>SUMIF(C$2:C715,C715,AK$2:AK715)</f>
        <v>2.3020833333333335</v>
      </c>
      <c r="AN715" s="37">
        <f t="shared" si="282"/>
        <v>1509.7854373776529</v>
      </c>
      <c r="AO715" s="37">
        <f>SUM(AJ$2:AJ715)</f>
        <v>155.96458333333337</v>
      </c>
      <c r="AP715" s="37">
        <f>SUM(AK$2:AK715)</f>
        <v>13.888194444444437</v>
      </c>
      <c r="AQ715" s="37">
        <f t="shared" si="283"/>
        <v>1469.5404467471526</v>
      </c>
    </row>
    <row r="716" spans="1:43">
      <c r="A716" s="166">
        <f t="shared" si="285"/>
        <v>715</v>
      </c>
      <c r="B716" s="478">
        <f t="shared" si="285"/>
        <v>41348</v>
      </c>
      <c r="C716" s="42">
        <f t="shared" si="265"/>
        <v>3</v>
      </c>
      <c r="D716" s="170">
        <f>COUNTIF('Rake Load'!C:C,Summary!B716)</f>
        <v>0</v>
      </c>
      <c r="E716" s="170">
        <f>SUMIF('Rake Load'!C:C,B716,'Rake Load'!K:K)</f>
        <v>0</v>
      </c>
      <c r="F716" s="44">
        <f>SUMIF('Rake Load'!C:C,B716,'Rake Load'!AZ:AZ)</f>
        <v>0</v>
      </c>
      <c r="G716" s="44" t="e">
        <f t="shared" si="266"/>
        <v>#DIV/0!</v>
      </c>
      <c r="H716" s="45" t="e">
        <f t="shared" si="267"/>
        <v>#DIV/0!</v>
      </c>
      <c r="I716" s="45" t="e">
        <f t="shared" si="268"/>
        <v>#DIV/0!</v>
      </c>
      <c r="J716" s="44">
        <f>SUMIF('Rake Load'!C:C,B716,'Rake Load'!DK:DK)</f>
        <v>0</v>
      </c>
      <c r="K716" s="50">
        <f t="shared" si="269"/>
        <v>0</v>
      </c>
      <c r="L716" s="50" t="e">
        <f t="shared" si="270"/>
        <v>#DIV/0!</v>
      </c>
      <c r="M716" s="59" t="e">
        <f t="shared" si="271"/>
        <v>#DIV/0!</v>
      </c>
      <c r="N716" s="59" t="e">
        <f t="shared" si="272"/>
        <v>#DIV/0!</v>
      </c>
      <c r="O716" s="480">
        <f>SUMIF(C$2:C716,C716,D$2:D716)</f>
        <v>173</v>
      </c>
      <c r="P716" s="42">
        <f>SUMIF(C$2:C716,C716,F$2:F716)</f>
        <v>18.330555555555559</v>
      </c>
      <c r="Q716" s="46">
        <f t="shared" si="273"/>
        <v>0.10595696852922289</v>
      </c>
      <c r="R716" s="45">
        <f t="shared" si="274"/>
        <v>2</v>
      </c>
      <c r="S716" s="45">
        <f t="shared" si="275"/>
        <v>32</v>
      </c>
      <c r="T716" s="480">
        <f>SUM(D$2:D716)</f>
        <v>1165</v>
      </c>
      <c r="U716" s="47">
        <f>SUMIF(C$2:C716,C716,E$2:E716)</f>
        <v>626102.50999999989</v>
      </c>
      <c r="V716" s="47">
        <f>SUM(E$2:E716)</f>
        <v>4135631.2860000012</v>
      </c>
      <c r="W716" s="52">
        <f>SUM(F$2:F716)</f>
        <v>40857.731944444473</v>
      </c>
      <c r="X716" s="52">
        <f t="shared" si="276"/>
        <v>35.071014544587527</v>
      </c>
      <c r="Y716" s="45">
        <f t="shared" si="277"/>
        <v>1</v>
      </c>
      <c r="Z716" s="45">
        <f t="shared" si="278"/>
        <v>42</v>
      </c>
      <c r="AA716" s="47">
        <f>SUMIF('Rake Load'!C:C,Summary!B716,'Rake Load'!CA:CA)</f>
        <v>0</v>
      </c>
      <c r="AB716" s="47">
        <f>SUMIF(C$2:C716,C716,AA$2:AA716)</f>
        <v>49.59375</v>
      </c>
      <c r="AC716" s="47">
        <f>SUM(AA$2:AA716)</f>
        <v>414.86111111113433</v>
      </c>
      <c r="AD716" s="52" t="e">
        <f t="shared" si="279"/>
        <v>#DIV/0!</v>
      </c>
      <c r="AE716" s="52">
        <f t="shared" si="280"/>
        <v>0.28666907514450868</v>
      </c>
      <c r="AF716" s="52">
        <f t="shared" si="281"/>
        <v>0.35610395803530842</v>
      </c>
      <c r="AG716" s="47">
        <f>SUMIF(Unloader!B:B,Summary!B716,Unloader!M:M)</f>
        <v>0</v>
      </c>
      <c r="AH716" s="47">
        <f>SUMIF(C$2:C716,C716,AG$2:AG716)</f>
        <v>655574</v>
      </c>
      <c r="AI716" s="47">
        <f>SUM(AG$2:AG716)</f>
        <v>5010888</v>
      </c>
      <c r="AJ716" s="49">
        <f>SUMIF(Unloader!B:B,Summary!B716,Unloader!W:W)</f>
        <v>0</v>
      </c>
      <c r="AK716" s="49">
        <f>SUMIF(Unloader!B:B,Summary!B716,Unloader!AD:AD)+SUMIF(Unloader!B:B,Summary!B716,Unloader!BR:BR)+SUMIF(Unloader!B:B,Summary!B716,Unloader!BN:BN)</f>
        <v>0</v>
      </c>
      <c r="AL716" s="49">
        <f>SUMIF(C$2:C716,C716,AJ$2:AJ716)</f>
        <v>20.394444444444446</v>
      </c>
      <c r="AM716" s="49">
        <f>SUMIF(C$2:C716,C716,AK$2:AK716)</f>
        <v>2.3020833333333335</v>
      </c>
      <c r="AN716" s="37">
        <f t="shared" si="282"/>
        <v>1509.7854373776529</v>
      </c>
      <c r="AO716" s="37">
        <f>SUM(AJ$2:AJ716)</f>
        <v>155.96458333333337</v>
      </c>
      <c r="AP716" s="37">
        <f>SUM(AK$2:AK716)</f>
        <v>13.888194444444437</v>
      </c>
      <c r="AQ716" s="37">
        <f t="shared" si="283"/>
        <v>1469.5404467471526</v>
      </c>
    </row>
    <row r="717" spans="1:43">
      <c r="A717" s="166">
        <f t="shared" si="285"/>
        <v>716</v>
      </c>
      <c r="B717" s="478">
        <f t="shared" si="285"/>
        <v>41349</v>
      </c>
      <c r="C717" s="42">
        <f t="shared" si="265"/>
        <v>3</v>
      </c>
      <c r="D717" s="170">
        <f>COUNTIF('Rake Load'!C:C,Summary!B717)</f>
        <v>0</v>
      </c>
      <c r="E717" s="170">
        <f>SUMIF('Rake Load'!C:C,B717,'Rake Load'!K:K)</f>
        <v>0</v>
      </c>
      <c r="F717" s="44">
        <f>SUMIF('Rake Load'!C:C,B717,'Rake Load'!AZ:AZ)</f>
        <v>0</v>
      </c>
      <c r="G717" s="44" t="e">
        <f t="shared" si="266"/>
        <v>#DIV/0!</v>
      </c>
      <c r="H717" s="45" t="e">
        <f t="shared" si="267"/>
        <v>#DIV/0!</v>
      </c>
      <c r="I717" s="45" t="e">
        <f t="shared" si="268"/>
        <v>#DIV/0!</v>
      </c>
      <c r="J717" s="44">
        <f>SUMIF('Rake Load'!C:C,B717,'Rake Load'!DK:DK)</f>
        <v>0</v>
      </c>
      <c r="K717" s="50">
        <f t="shared" si="269"/>
        <v>0</v>
      </c>
      <c r="L717" s="50" t="e">
        <f t="shared" si="270"/>
        <v>#DIV/0!</v>
      </c>
      <c r="M717" s="59" t="e">
        <f t="shared" si="271"/>
        <v>#DIV/0!</v>
      </c>
      <c r="N717" s="59" t="e">
        <f t="shared" si="272"/>
        <v>#DIV/0!</v>
      </c>
      <c r="O717" s="480">
        <f>SUMIF(C$2:C717,C717,D$2:D717)</f>
        <v>173</v>
      </c>
      <c r="P717" s="42">
        <f>SUMIF(C$2:C717,C717,F$2:F717)</f>
        <v>18.330555555555559</v>
      </c>
      <c r="Q717" s="46">
        <f t="shared" si="273"/>
        <v>0.10595696852922289</v>
      </c>
      <c r="R717" s="45">
        <f t="shared" si="274"/>
        <v>2</v>
      </c>
      <c r="S717" s="45">
        <f t="shared" si="275"/>
        <v>32</v>
      </c>
      <c r="T717" s="480">
        <f>SUM(D$2:D717)</f>
        <v>1165</v>
      </c>
      <c r="U717" s="47">
        <f>SUMIF(C$2:C717,C717,E$2:E717)</f>
        <v>626102.50999999989</v>
      </c>
      <c r="V717" s="47">
        <f>SUM(E$2:E717)</f>
        <v>4135631.2860000012</v>
      </c>
      <c r="W717" s="52">
        <f>SUM(F$2:F717)</f>
        <v>40857.731944444473</v>
      </c>
      <c r="X717" s="52">
        <f t="shared" si="276"/>
        <v>35.071014544587527</v>
      </c>
      <c r="Y717" s="45">
        <f t="shared" si="277"/>
        <v>1</v>
      </c>
      <c r="Z717" s="45">
        <f t="shared" si="278"/>
        <v>42</v>
      </c>
      <c r="AA717" s="47">
        <f>SUMIF('Rake Load'!C:C,Summary!B717,'Rake Load'!CA:CA)</f>
        <v>0</v>
      </c>
      <c r="AB717" s="47">
        <f>SUMIF(C$2:C717,C717,AA$2:AA717)</f>
        <v>49.59375</v>
      </c>
      <c r="AC717" s="47">
        <f>SUM(AA$2:AA717)</f>
        <v>414.86111111113433</v>
      </c>
      <c r="AD717" s="52" t="e">
        <f t="shared" si="279"/>
        <v>#DIV/0!</v>
      </c>
      <c r="AE717" s="52">
        <f t="shared" si="280"/>
        <v>0.28666907514450868</v>
      </c>
      <c r="AF717" s="52">
        <f t="shared" si="281"/>
        <v>0.35610395803530842</v>
      </c>
      <c r="AG717" s="47">
        <f>SUMIF(Unloader!B:B,Summary!B717,Unloader!M:M)</f>
        <v>0</v>
      </c>
      <c r="AH717" s="47">
        <f>SUMIF(C$2:C717,C717,AG$2:AG717)</f>
        <v>655574</v>
      </c>
      <c r="AI717" s="47">
        <f>SUM(AG$2:AG717)</f>
        <v>5010888</v>
      </c>
      <c r="AJ717" s="49">
        <f>SUMIF(Unloader!B:B,Summary!B717,Unloader!W:W)</f>
        <v>0</v>
      </c>
      <c r="AK717" s="49">
        <f>SUMIF(Unloader!B:B,Summary!B717,Unloader!AD:AD)+SUMIF(Unloader!B:B,Summary!B717,Unloader!BR:BR)+SUMIF(Unloader!B:B,Summary!B717,Unloader!BN:BN)</f>
        <v>0</v>
      </c>
      <c r="AL717" s="49">
        <f>SUMIF(C$2:C717,C717,AJ$2:AJ717)</f>
        <v>20.394444444444446</v>
      </c>
      <c r="AM717" s="49">
        <f>SUMIF(C$2:C717,C717,AK$2:AK717)</f>
        <v>2.3020833333333335</v>
      </c>
      <c r="AN717" s="37">
        <f t="shared" si="282"/>
        <v>1509.7854373776529</v>
      </c>
      <c r="AO717" s="37">
        <f>SUM(AJ$2:AJ717)</f>
        <v>155.96458333333337</v>
      </c>
      <c r="AP717" s="37">
        <f>SUM(AK$2:AK717)</f>
        <v>13.888194444444437</v>
      </c>
      <c r="AQ717" s="37">
        <f t="shared" si="283"/>
        <v>1469.5404467471526</v>
      </c>
    </row>
    <row r="718" spans="1:43">
      <c r="A718" s="166">
        <f t="shared" si="285"/>
        <v>717</v>
      </c>
      <c r="B718" s="478">
        <f t="shared" si="285"/>
        <v>41350</v>
      </c>
      <c r="C718" s="42">
        <f t="shared" si="265"/>
        <v>3</v>
      </c>
      <c r="D718" s="170">
        <f>COUNTIF('Rake Load'!C:C,Summary!B718)</f>
        <v>0</v>
      </c>
      <c r="E718" s="170">
        <f>SUMIF('Rake Load'!C:C,B718,'Rake Load'!K:K)</f>
        <v>0</v>
      </c>
      <c r="F718" s="44">
        <f>SUMIF('Rake Load'!C:C,B718,'Rake Load'!AZ:AZ)</f>
        <v>0</v>
      </c>
      <c r="G718" s="44" t="e">
        <f t="shared" si="266"/>
        <v>#DIV/0!</v>
      </c>
      <c r="H718" s="45" t="e">
        <f t="shared" si="267"/>
        <v>#DIV/0!</v>
      </c>
      <c r="I718" s="45" t="e">
        <f t="shared" si="268"/>
        <v>#DIV/0!</v>
      </c>
      <c r="J718" s="44">
        <f>SUMIF('Rake Load'!C:C,B718,'Rake Load'!DK:DK)</f>
        <v>0</v>
      </c>
      <c r="K718" s="50">
        <f t="shared" si="269"/>
        <v>0</v>
      </c>
      <c r="L718" s="50" t="e">
        <f t="shared" si="270"/>
        <v>#DIV/0!</v>
      </c>
      <c r="M718" s="59" t="e">
        <f t="shared" si="271"/>
        <v>#DIV/0!</v>
      </c>
      <c r="N718" s="59" t="e">
        <f t="shared" si="272"/>
        <v>#DIV/0!</v>
      </c>
      <c r="O718" s="480">
        <f>SUMIF(C$2:C718,C718,D$2:D718)</f>
        <v>173</v>
      </c>
      <c r="P718" s="42">
        <f>SUMIF(C$2:C718,C718,F$2:F718)</f>
        <v>18.330555555555559</v>
      </c>
      <c r="Q718" s="46">
        <f t="shared" si="273"/>
        <v>0.10595696852922289</v>
      </c>
      <c r="R718" s="45">
        <f t="shared" si="274"/>
        <v>2</v>
      </c>
      <c r="S718" s="45">
        <f t="shared" si="275"/>
        <v>32</v>
      </c>
      <c r="T718" s="480">
        <f>SUM(D$2:D718)</f>
        <v>1165</v>
      </c>
      <c r="U718" s="47">
        <f>SUMIF(C$2:C718,C718,E$2:E718)</f>
        <v>626102.50999999989</v>
      </c>
      <c r="V718" s="47">
        <f>SUM(E$2:E718)</f>
        <v>4135631.2860000012</v>
      </c>
      <c r="W718" s="52">
        <f>SUM(F$2:F718)</f>
        <v>40857.731944444473</v>
      </c>
      <c r="X718" s="52">
        <f t="shared" si="276"/>
        <v>35.071014544587527</v>
      </c>
      <c r="Y718" s="45">
        <f t="shared" si="277"/>
        <v>1</v>
      </c>
      <c r="Z718" s="45">
        <f t="shared" si="278"/>
        <v>42</v>
      </c>
      <c r="AA718" s="47">
        <f>SUMIF('Rake Load'!C:C,Summary!B718,'Rake Load'!CA:CA)</f>
        <v>0</v>
      </c>
      <c r="AB718" s="47">
        <f>SUMIF(C$2:C718,C718,AA$2:AA718)</f>
        <v>49.59375</v>
      </c>
      <c r="AC718" s="47">
        <f>SUM(AA$2:AA718)</f>
        <v>414.86111111113433</v>
      </c>
      <c r="AD718" s="52" t="e">
        <f t="shared" si="279"/>
        <v>#DIV/0!</v>
      </c>
      <c r="AE718" s="52">
        <f t="shared" si="280"/>
        <v>0.28666907514450868</v>
      </c>
      <c r="AF718" s="52">
        <f t="shared" si="281"/>
        <v>0.35610395803530842</v>
      </c>
      <c r="AG718" s="47">
        <f>SUMIF(Unloader!B:B,Summary!B718,Unloader!M:M)</f>
        <v>0</v>
      </c>
      <c r="AH718" s="47">
        <f>SUMIF(C$2:C718,C718,AG$2:AG718)</f>
        <v>655574</v>
      </c>
      <c r="AI718" s="47">
        <f>SUM(AG$2:AG718)</f>
        <v>5010888</v>
      </c>
      <c r="AJ718" s="49">
        <f>SUMIF(Unloader!B:B,Summary!B718,Unloader!W:W)</f>
        <v>0</v>
      </c>
      <c r="AK718" s="49">
        <f>SUMIF(Unloader!B:B,Summary!B718,Unloader!AD:AD)+SUMIF(Unloader!B:B,Summary!B718,Unloader!BR:BR)+SUMIF(Unloader!B:B,Summary!B718,Unloader!BN:BN)</f>
        <v>0</v>
      </c>
      <c r="AL718" s="49">
        <f>SUMIF(C$2:C718,C718,AJ$2:AJ718)</f>
        <v>20.394444444444446</v>
      </c>
      <c r="AM718" s="49">
        <f>SUMIF(C$2:C718,C718,AK$2:AK718)</f>
        <v>2.3020833333333335</v>
      </c>
      <c r="AN718" s="37">
        <f t="shared" si="282"/>
        <v>1509.7854373776529</v>
      </c>
      <c r="AO718" s="37">
        <f>SUM(AJ$2:AJ718)</f>
        <v>155.96458333333337</v>
      </c>
      <c r="AP718" s="37">
        <f>SUM(AK$2:AK718)</f>
        <v>13.888194444444437</v>
      </c>
      <c r="AQ718" s="37">
        <f t="shared" si="283"/>
        <v>1469.5404467471526</v>
      </c>
    </row>
    <row r="719" spans="1:43">
      <c r="A719" s="166">
        <f t="shared" si="285"/>
        <v>718</v>
      </c>
      <c r="B719" s="478">
        <f t="shared" si="285"/>
        <v>41351</v>
      </c>
      <c r="C719" s="42">
        <f t="shared" si="265"/>
        <v>3</v>
      </c>
      <c r="D719" s="170">
        <f>COUNTIF('Rake Load'!C:C,Summary!B719)</f>
        <v>0</v>
      </c>
      <c r="E719" s="170">
        <f>SUMIF('Rake Load'!C:C,B719,'Rake Load'!K:K)</f>
        <v>0</v>
      </c>
      <c r="F719" s="44">
        <f>SUMIF('Rake Load'!C:C,B719,'Rake Load'!AZ:AZ)</f>
        <v>0</v>
      </c>
      <c r="G719" s="44" t="e">
        <f t="shared" si="266"/>
        <v>#DIV/0!</v>
      </c>
      <c r="H719" s="45" t="e">
        <f t="shared" si="267"/>
        <v>#DIV/0!</v>
      </c>
      <c r="I719" s="45" t="e">
        <f t="shared" si="268"/>
        <v>#DIV/0!</v>
      </c>
      <c r="J719" s="44">
        <f>SUMIF('Rake Load'!C:C,B719,'Rake Load'!DK:DK)</f>
        <v>0</v>
      </c>
      <c r="K719" s="50">
        <f t="shared" si="269"/>
        <v>0</v>
      </c>
      <c r="L719" s="50" t="e">
        <f t="shared" si="270"/>
        <v>#DIV/0!</v>
      </c>
      <c r="M719" s="59" t="e">
        <f t="shared" si="271"/>
        <v>#DIV/0!</v>
      </c>
      <c r="N719" s="59" t="e">
        <f t="shared" si="272"/>
        <v>#DIV/0!</v>
      </c>
      <c r="O719" s="480">
        <f>SUMIF(C$2:C719,C719,D$2:D719)</f>
        <v>173</v>
      </c>
      <c r="P719" s="42">
        <f>SUMIF(C$2:C719,C719,F$2:F719)</f>
        <v>18.330555555555559</v>
      </c>
      <c r="Q719" s="46">
        <f t="shared" si="273"/>
        <v>0.10595696852922289</v>
      </c>
      <c r="R719" s="45">
        <f t="shared" si="274"/>
        <v>2</v>
      </c>
      <c r="S719" s="45">
        <f t="shared" si="275"/>
        <v>32</v>
      </c>
      <c r="T719" s="480">
        <f>SUM(D$2:D719)</f>
        <v>1165</v>
      </c>
      <c r="U719" s="47">
        <f>SUMIF(C$2:C719,C719,E$2:E719)</f>
        <v>626102.50999999989</v>
      </c>
      <c r="V719" s="47">
        <f>SUM(E$2:E719)</f>
        <v>4135631.2860000012</v>
      </c>
      <c r="W719" s="52">
        <f>SUM(F$2:F719)</f>
        <v>40857.731944444473</v>
      </c>
      <c r="X719" s="52">
        <f t="shared" si="276"/>
        <v>35.071014544587527</v>
      </c>
      <c r="Y719" s="45">
        <f t="shared" si="277"/>
        <v>1</v>
      </c>
      <c r="Z719" s="45">
        <f t="shared" si="278"/>
        <v>42</v>
      </c>
      <c r="AA719" s="47">
        <f>SUMIF('Rake Load'!C:C,Summary!B719,'Rake Load'!CA:CA)</f>
        <v>0</v>
      </c>
      <c r="AB719" s="47">
        <f>SUMIF(C$2:C719,C719,AA$2:AA719)</f>
        <v>49.59375</v>
      </c>
      <c r="AC719" s="47">
        <f>SUM(AA$2:AA719)</f>
        <v>414.86111111113433</v>
      </c>
      <c r="AD719" s="52" t="e">
        <f t="shared" si="279"/>
        <v>#DIV/0!</v>
      </c>
      <c r="AE719" s="52">
        <f t="shared" si="280"/>
        <v>0.28666907514450868</v>
      </c>
      <c r="AF719" s="52">
        <f t="shared" si="281"/>
        <v>0.35610395803530842</v>
      </c>
      <c r="AG719" s="47">
        <f>SUMIF(Unloader!B:B,Summary!B719,Unloader!M:M)</f>
        <v>0</v>
      </c>
      <c r="AH719" s="47">
        <f>SUMIF(C$2:C719,C719,AG$2:AG719)</f>
        <v>655574</v>
      </c>
      <c r="AI719" s="47">
        <f>SUM(AG$2:AG719)</f>
        <v>5010888</v>
      </c>
      <c r="AJ719" s="49">
        <f>SUMIF(Unloader!B:B,Summary!B719,Unloader!W:W)</f>
        <v>0</v>
      </c>
      <c r="AK719" s="49">
        <f>SUMIF(Unloader!B:B,Summary!B719,Unloader!AD:AD)+SUMIF(Unloader!B:B,Summary!B719,Unloader!BR:BR)+SUMIF(Unloader!B:B,Summary!B719,Unloader!BN:BN)</f>
        <v>0</v>
      </c>
      <c r="AL719" s="49">
        <f>SUMIF(C$2:C719,C719,AJ$2:AJ719)</f>
        <v>20.394444444444446</v>
      </c>
      <c r="AM719" s="49">
        <f>SUMIF(C$2:C719,C719,AK$2:AK719)</f>
        <v>2.3020833333333335</v>
      </c>
      <c r="AN719" s="37">
        <f t="shared" si="282"/>
        <v>1509.7854373776529</v>
      </c>
      <c r="AO719" s="37">
        <f>SUM(AJ$2:AJ719)</f>
        <v>155.96458333333337</v>
      </c>
      <c r="AP719" s="37">
        <f>SUM(AK$2:AK719)</f>
        <v>13.888194444444437</v>
      </c>
      <c r="AQ719" s="37">
        <f t="shared" si="283"/>
        <v>1469.5404467471526</v>
      </c>
    </row>
    <row r="720" spans="1:43">
      <c r="A720" s="166">
        <f t="shared" si="285"/>
        <v>719</v>
      </c>
      <c r="B720" s="478">
        <f t="shared" si="285"/>
        <v>41352</v>
      </c>
      <c r="C720" s="42">
        <f t="shared" si="265"/>
        <v>3</v>
      </c>
      <c r="D720" s="170">
        <f>COUNTIF('Rake Load'!C:C,Summary!B720)</f>
        <v>0</v>
      </c>
      <c r="E720" s="170">
        <f>SUMIF('Rake Load'!C:C,B720,'Rake Load'!K:K)</f>
        <v>0</v>
      </c>
      <c r="F720" s="44">
        <f>SUMIF('Rake Load'!C:C,B720,'Rake Load'!AZ:AZ)</f>
        <v>0</v>
      </c>
      <c r="G720" s="44" t="e">
        <f t="shared" si="266"/>
        <v>#DIV/0!</v>
      </c>
      <c r="H720" s="45" t="e">
        <f t="shared" si="267"/>
        <v>#DIV/0!</v>
      </c>
      <c r="I720" s="45" t="e">
        <f t="shared" si="268"/>
        <v>#DIV/0!</v>
      </c>
      <c r="J720" s="44">
        <f>SUMIF('Rake Load'!C:C,B720,'Rake Load'!DK:DK)</f>
        <v>0</v>
      </c>
      <c r="K720" s="50">
        <f t="shared" si="269"/>
        <v>0</v>
      </c>
      <c r="L720" s="50" t="e">
        <f t="shared" si="270"/>
        <v>#DIV/0!</v>
      </c>
      <c r="M720" s="59" t="e">
        <f t="shared" si="271"/>
        <v>#DIV/0!</v>
      </c>
      <c r="N720" s="59" t="e">
        <f t="shared" si="272"/>
        <v>#DIV/0!</v>
      </c>
      <c r="O720" s="480">
        <f>SUMIF(C$2:C720,C720,D$2:D720)</f>
        <v>173</v>
      </c>
      <c r="P720" s="42">
        <f>SUMIF(C$2:C720,C720,F$2:F720)</f>
        <v>18.330555555555559</v>
      </c>
      <c r="Q720" s="46">
        <f t="shared" si="273"/>
        <v>0.10595696852922289</v>
      </c>
      <c r="R720" s="45">
        <f t="shared" si="274"/>
        <v>2</v>
      </c>
      <c r="S720" s="45">
        <f t="shared" si="275"/>
        <v>32</v>
      </c>
      <c r="T720" s="480">
        <f>SUM(D$2:D720)</f>
        <v>1165</v>
      </c>
      <c r="U720" s="47">
        <f>SUMIF(C$2:C720,C720,E$2:E720)</f>
        <v>626102.50999999989</v>
      </c>
      <c r="V720" s="47">
        <f>SUM(E$2:E720)</f>
        <v>4135631.2860000012</v>
      </c>
      <c r="W720" s="52">
        <f>SUM(F$2:F720)</f>
        <v>40857.731944444473</v>
      </c>
      <c r="X720" s="52">
        <f t="shared" si="276"/>
        <v>35.071014544587527</v>
      </c>
      <c r="Y720" s="45">
        <f t="shared" si="277"/>
        <v>1</v>
      </c>
      <c r="Z720" s="45">
        <f t="shared" si="278"/>
        <v>42</v>
      </c>
      <c r="AA720" s="47">
        <f>SUMIF('Rake Load'!C:C,Summary!B720,'Rake Load'!CA:CA)</f>
        <v>0</v>
      </c>
      <c r="AB720" s="47">
        <f>SUMIF(C$2:C720,C720,AA$2:AA720)</f>
        <v>49.59375</v>
      </c>
      <c r="AC720" s="47">
        <f>SUM(AA$2:AA720)</f>
        <v>414.86111111113433</v>
      </c>
      <c r="AD720" s="52" t="e">
        <f t="shared" si="279"/>
        <v>#DIV/0!</v>
      </c>
      <c r="AE720" s="52">
        <f t="shared" si="280"/>
        <v>0.28666907514450868</v>
      </c>
      <c r="AF720" s="52">
        <f t="shared" si="281"/>
        <v>0.35610395803530842</v>
      </c>
      <c r="AG720" s="47">
        <f>SUMIF(Unloader!B:B,Summary!B720,Unloader!M:M)</f>
        <v>0</v>
      </c>
      <c r="AH720" s="47">
        <f>SUMIF(C$2:C720,C720,AG$2:AG720)</f>
        <v>655574</v>
      </c>
      <c r="AI720" s="47">
        <f>SUM(AG$2:AG720)</f>
        <v>5010888</v>
      </c>
      <c r="AJ720" s="49">
        <f>SUMIF(Unloader!B:B,Summary!B720,Unloader!W:W)</f>
        <v>0</v>
      </c>
      <c r="AK720" s="49">
        <f>SUMIF(Unloader!B:B,Summary!B720,Unloader!AD:AD)+SUMIF(Unloader!B:B,Summary!B720,Unloader!BR:BR)+SUMIF(Unloader!B:B,Summary!B720,Unloader!BN:BN)</f>
        <v>0</v>
      </c>
      <c r="AL720" s="49">
        <f>SUMIF(C$2:C720,C720,AJ$2:AJ720)</f>
        <v>20.394444444444446</v>
      </c>
      <c r="AM720" s="49">
        <f>SUMIF(C$2:C720,C720,AK$2:AK720)</f>
        <v>2.3020833333333335</v>
      </c>
      <c r="AN720" s="37">
        <f t="shared" si="282"/>
        <v>1509.7854373776529</v>
      </c>
      <c r="AO720" s="37">
        <f>SUM(AJ$2:AJ720)</f>
        <v>155.96458333333337</v>
      </c>
      <c r="AP720" s="37">
        <f>SUM(AK$2:AK720)</f>
        <v>13.888194444444437</v>
      </c>
      <c r="AQ720" s="37">
        <f t="shared" si="283"/>
        <v>1469.5404467471526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CN5"/>
  <sheetViews>
    <sheetView topLeftCell="AX1" workbookViewId="0">
      <selection activeCell="E19" sqref="E19"/>
    </sheetView>
  </sheetViews>
  <sheetFormatPr defaultRowHeight="15"/>
  <cols>
    <col min="5" max="5" width="10.85546875" customWidth="1"/>
    <col min="8" max="8" width="10.5703125" customWidth="1"/>
    <col min="11" max="11" width="10.42578125" customWidth="1"/>
    <col min="15" max="15" width="13.42578125" customWidth="1"/>
    <col min="16" max="16" width="14.7109375" customWidth="1"/>
    <col min="20" max="20" width="13.42578125" customWidth="1"/>
    <col min="21" max="21" width="11.7109375" customWidth="1"/>
    <col min="22" max="22" width="10.7109375" customWidth="1"/>
    <col min="33" max="33" width="14.140625" customWidth="1"/>
    <col min="34" max="34" width="12.140625" customWidth="1"/>
    <col min="75" max="75" width="8.7109375" bestFit="1" customWidth="1"/>
    <col min="90" max="90" width="10.28515625" customWidth="1"/>
  </cols>
  <sheetData>
    <row r="1" spans="1:92" ht="101.25">
      <c r="A1" s="8" t="s">
        <v>184</v>
      </c>
      <c r="B1" s="8" t="s">
        <v>0</v>
      </c>
      <c r="C1" s="8" t="s">
        <v>228</v>
      </c>
      <c r="D1" s="277" t="s">
        <v>31</v>
      </c>
      <c r="E1" s="277" t="s">
        <v>1</v>
      </c>
      <c r="F1" s="277" t="s">
        <v>185</v>
      </c>
      <c r="G1" s="278" t="s">
        <v>621</v>
      </c>
      <c r="H1" s="277" t="s">
        <v>2</v>
      </c>
      <c r="I1" s="277" t="s">
        <v>26</v>
      </c>
      <c r="J1" s="277" t="s">
        <v>3</v>
      </c>
      <c r="K1" s="277" t="s">
        <v>4</v>
      </c>
      <c r="L1" s="278" t="s">
        <v>944</v>
      </c>
      <c r="M1" s="278" t="s">
        <v>943</v>
      </c>
      <c r="N1" s="277" t="s">
        <v>10</v>
      </c>
      <c r="O1" s="34" t="s">
        <v>942</v>
      </c>
      <c r="P1" s="279" t="s">
        <v>5</v>
      </c>
      <c r="Q1" s="280" t="s">
        <v>6</v>
      </c>
      <c r="R1" s="14" t="s">
        <v>136</v>
      </c>
      <c r="S1" s="14" t="s">
        <v>137</v>
      </c>
      <c r="T1" s="277" t="s">
        <v>7</v>
      </c>
      <c r="U1" s="280" t="s">
        <v>11</v>
      </c>
      <c r="V1" s="14" t="s">
        <v>138</v>
      </c>
      <c r="W1" s="14" t="s">
        <v>139</v>
      </c>
      <c r="X1" s="6" t="s">
        <v>284</v>
      </c>
      <c r="Y1" s="6" t="s">
        <v>285</v>
      </c>
      <c r="Z1" s="6" t="s">
        <v>183</v>
      </c>
      <c r="AA1" s="277" t="s">
        <v>160</v>
      </c>
      <c r="AB1" s="277" t="s">
        <v>12</v>
      </c>
      <c r="AC1" s="6" t="s">
        <v>158</v>
      </c>
      <c r="AD1" s="6" t="s">
        <v>159</v>
      </c>
      <c r="AE1" s="6" t="s">
        <v>949</v>
      </c>
      <c r="AF1" s="6" t="s">
        <v>950</v>
      </c>
      <c r="AG1" s="277" t="s">
        <v>8</v>
      </c>
      <c r="AH1" s="277" t="s">
        <v>9</v>
      </c>
      <c r="AI1" s="281" t="s">
        <v>13</v>
      </c>
      <c r="AJ1" s="282" t="s">
        <v>14</v>
      </c>
      <c r="AK1" s="289" t="s">
        <v>140</v>
      </c>
      <c r="AL1" s="289" t="s">
        <v>141</v>
      </c>
      <c r="AM1" s="281" t="s">
        <v>15</v>
      </c>
      <c r="AN1" s="283" t="s">
        <v>16</v>
      </c>
      <c r="AO1" s="289" t="s">
        <v>142</v>
      </c>
      <c r="AP1" s="289" t="s">
        <v>143</v>
      </c>
      <c r="AQ1" s="281" t="s">
        <v>17</v>
      </c>
      <c r="AR1" s="283" t="s">
        <v>18</v>
      </c>
      <c r="AS1" s="295" t="s">
        <v>144</v>
      </c>
      <c r="AT1" s="295" t="s">
        <v>145</v>
      </c>
      <c r="AU1" s="282" t="s">
        <v>19</v>
      </c>
      <c r="AV1" s="284" t="s">
        <v>20</v>
      </c>
      <c r="AW1" s="295" t="s">
        <v>146</v>
      </c>
      <c r="AX1" s="295" t="s">
        <v>147</v>
      </c>
      <c r="AY1" s="281" t="s">
        <v>21</v>
      </c>
      <c r="AZ1" s="283" t="s">
        <v>22</v>
      </c>
      <c r="BA1" s="295" t="s">
        <v>148</v>
      </c>
      <c r="BB1" s="295" t="s">
        <v>149</v>
      </c>
      <c r="BC1" s="285" t="s">
        <v>957</v>
      </c>
      <c r="BD1" s="286" t="s">
        <v>958</v>
      </c>
      <c r="BE1" s="289" t="s">
        <v>959</v>
      </c>
      <c r="BF1" s="289" t="s">
        <v>960</v>
      </c>
      <c r="BG1" s="285" t="s">
        <v>931</v>
      </c>
      <c r="BH1" s="286" t="s">
        <v>168</v>
      </c>
      <c r="BI1" s="289" t="s">
        <v>150</v>
      </c>
      <c r="BJ1" s="289" t="s">
        <v>151</v>
      </c>
      <c r="BK1" s="285" t="s">
        <v>166</v>
      </c>
      <c r="BL1" s="287" t="s">
        <v>167</v>
      </c>
      <c r="BM1" s="295" t="s">
        <v>152</v>
      </c>
      <c r="BN1" s="295" t="s">
        <v>153</v>
      </c>
      <c r="BO1" s="285" t="s">
        <v>165</v>
      </c>
      <c r="BP1" s="286" t="s">
        <v>23</v>
      </c>
      <c r="BQ1" s="289" t="s">
        <v>154</v>
      </c>
      <c r="BR1" s="295" t="s">
        <v>155</v>
      </c>
      <c r="BS1" s="288" t="s">
        <v>169</v>
      </c>
      <c r="BT1" s="286" t="s">
        <v>170</v>
      </c>
      <c r="BU1" s="289" t="s">
        <v>156</v>
      </c>
      <c r="BV1" s="289" t="s">
        <v>157</v>
      </c>
      <c r="BW1" s="290" t="s">
        <v>164</v>
      </c>
      <c r="BX1" s="290" t="s">
        <v>161</v>
      </c>
      <c r="BY1" s="289" t="s">
        <v>162</v>
      </c>
      <c r="BZ1" s="291" t="s">
        <v>163</v>
      </c>
      <c r="CA1" s="289" t="s">
        <v>555</v>
      </c>
      <c r="CB1" s="295" t="s">
        <v>961</v>
      </c>
      <c r="CC1" s="295" t="s">
        <v>962</v>
      </c>
      <c r="CD1" s="289" t="s">
        <v>556</v>
      </c>
      <c r="CE1" s="513" t="s">
        <v>544</v>
      </c>
      <c r="CF1" s="513" t="s">
        <v>545</v>
      </c>
      <c r="CG1" s="513" t="s">
        <v>546</v>
      </c>
      <c r="CH1" s="514" t="s">
        <v>547</v>
      </c>
      <c r="CI1" s="513" t="s">
        <v>558</v>
      </c>
      <c r="CJ1" s="513" t="s">
        <v>559</v>
      </c>
      <c r="CK1" s="514" t="s">
        <v>945</v>
      </c>
      <c r="CL1" s="513" t="s">
        <v>553</v>
      </c>
      <c r="CM1" s="514" t="s">
        <v>552</v>
      </c>
      <c r="CN1" s="514" t="s">
        <v>951</v>
      </c>
    </row>
    <row r="2" spans="1:92" s="30" customFormat="1">
      <c r="A2" s="461">
        <v>1</v>
      </c>
      <c r="B2" s="459">
        <v>40929</v>
      </c>
      <c r="C2" s="461">
        <f>MONTH(B2)</f>
        <v>1</v>
      </c>
      <c r="D2" s="466" t="s">
        <v>938</v>
      </c>
      <c r="E2" s="466" t="s">
        <v>939</v>
      </c>
      <c r="F2" s="512"/>
      <c r="G2" s="461">
        <v>1</v>
      </c>
      <c r="H2" s="466" t="s">
        <v>940</v>
      </c>
      <c r="I2" s="474">
        <v>63.5</v>
      </c>
      <c r="J2" s="466" t="s">
        <v>966</v>
      </c>
      <c r="K2" s="466" t="s">
        <v>941</v>
      </c>
      <c r="L2" s="474">
        <v>56450</v>
      </c>
      <c r="M2" s="474">
        <v>1646</v>
      </c>
      <c r="N2" s="474">
        <f>L2-M2</f>
        <v>54804</v>
      </c>
      <c r="O2" s="419">
        <f>M2</f>
        <v>1646</v>
      </c>
      <c r="P2" s="466" t="s">
        <v>947</v>
      </c>
      <c r="Q2" s="466">
        <v>6.25E-2</v>
      </c>
      <c r="R2" s="257">
        <f>IF(Q2=1,24,HOUR(Q2))</f>
        <v>1</v>
      </c>
      <c r="S2" s="257">
        <f>MINUTE(Q2)</f>
        <v>30</v>
      </c>
      <c r="T2" s="466" t="s">
        <v>948</v>
      </c>
      <c r="U2" s="466">
        <v>0.17708333333333334</v>
      </c>
      <c r="V2" s="257">
        <f>IF(U2=1,24,HOUR(U2))</f>
        <v>4</v>
      </c>
      <c r="W2" s="257">
        <f>MINUTE(U2)</f>
        <v>15</v>
      </c>
      <c r="X2" s="257">
        <f>V2</f>
        <v>4</v>
      </c>
      <c r="Y2" s="257">
        <f>W2</f>
        <v>15</v>
      </c>
      <c r="Z2" s="257">
        <f>SUM($U2:U$5)</f>
        <v>3.1354166666666665</v>
      </c>
      <c r="AA2" s="299">
        <v>0</v>
      </c>
      <c r="AB2" s="466">
        <v>0</v>
      </c>
      <c r="AC2" s="257">
        <f>IF(AB2=1,24,HOUR(AB2))</f>
        <v>0</v>
      </c>
      <c r="AD2" s="257">
        <f>MINUTE(AB2)</f>
        <v>0</v>
      </c>
      <c r="AE2" s="257">
        <f>M2/U2/24</f>
        <v>387.29411764705878</v>
      </c>
      <c r="AF2" s="257">
        <f>AE2*24</f>
        <v>9295.0588235294108</v>
      </c>
      <c r="AG2" s="43"/>
      <c r="AH2" s="43"/>
      <c r="AI2" s="299">
        <v>1</v>
      </c>
      <c r="AJ2" s="466">
        <v>1.2499999999999999E-2</v>
      </c>
      <c r="AK2" s="257">
        <f>IF(AJ2=1,24,HOUR(AJ2))</f>
        <v>0</v>
      </c>
      <c r="AL2" s="258">
        <f>MINUTE(AJ2)</f>
        <v>18</v>
      </c>
      <c r="AM2" s="299">
        <v>2</v>
      </c>
      <c r="AN2" s="466">
        <v>9.7916666666666666E-2</v>
      </c>
      <c r="AO2" s="257">
        <f>IF(AN2=1,24,HOUR(AN2))</f>
        <v>2</v>
      </c>
      <c r="AP2" s="258">
        <f>MINUTE(AN2)</f>
        <v>21</v>
      </c>
      <c r="AQ2" s="299">
        <v>0</v>
      </c>
      <c r="AR2" s="466">
        <v>0</v>
      </c>
      <c r="AS2" s="257">
        <f>IF(AR2=1,24,HOUR(AR2))</f>
        <v>0</v>
      </c>
      <c r="AT2" s="258">
        <f>MINUTE(AR2)</f>
        <v>0</v>
      </c>
      <c r="AU2" s="299">
        <v>0</v>
      </c>
      <c r="AV2" s="466">
        <v>0</v>
      </c>
      <c r="AW2" s="257">
        <f>IF(AV2=1,24,HOUR(AV2))</f>
        <v>0</v>
      </c>
      <c r="AX2" s="258">
        <f>MINUTE(AV2)</f>
        <v>0</v>
      </c>
      <c r="AY2" s="299">
        <v>0</v>
      </c>
      <c r="AZ2" s="466">
        <v>0</v>
      </c>
      <c r="BA2" s="257">
        <f>IF(AZ2=1,24,HOUR(AZ2))</f>
        <v>0</v>
      </c>
      <c r="BB2" s="258">
        <f>MINUTE(AZ2)</f>
        <v>0</v>
      </c>
      <c r="BC2" s="299">
        <v>0</v>
      </c>
      <c r="BD2" s="466">
        <v>0</v>
      </c>
      <c r="BE2" s="257">
        <f>IF(BD2=1,24,HOUR(BD2))</f>
        <v>0</v>
      </c>
      <c r="BF2" s="258">
        <f>MINUTE(BD2)</f>
        <v>0</v>
      </c>
      <c r="BG2" s="299">
        <v>0</v>
      </c>
      <c r="BH2" s="466">
        <v>0</v>
      </c>
      <c r="BI2" s="257">
        <f>IF(BH2=1,24,HOUR(BH2))</f>
        <v>0</v>
      </c>
      <c r="BJ2" s="258">
        <f>MINUTE(BH2)</f>
        <v>0</v>
      </c>
      <c r="BK2" s="299">
        <v>0</v>
      </c>
      <c r="BL2" s="466">
        <v>0</v>
      </c>
      <c r="BM2" s="257">
        <f>IF(BL2=1,24,HOUR(BL2))</f>
        <v>0</v>
      </c>
      <c r="BN2" s="258">
        <f>MINUTE(BL2)</f>
        <v>0</v>
      </c>
      <c r="BO2" s="299">
        <v>0</v>
      </c>
      <c r="BP2" s="466">
        <v>0</v>
      </c>
      <c r="BQ2" s="257">
        <f>IF(BP2=1,24,HOUR(BP2))</f>
        <v>0</v>
      </c>
      <c r="BR2" s="258">
        <f>MINUTE(BP2)</f>
        <v>0</v>
      </c>
      <c r="BS2" s="299">
        <v>0</v>
      </c>
      <c r="BT2" s="466">
        <v>0</v>
      </c>
      <c r="BU2" s="257">
        <f>IF(BT2=1,24,HOUR(BT2))</f>
        <v>0</v>
      </c>
      <c r="BV2" s="258">
        <f>MINUTE(BT2)</f>
        <v>0</v>
      </c>
      <c r="BW2" s="257">
        <f t="shared" ref="BW2:BX4" si="0">BS2+BO2+BK2+BG2+AY2+AU2+AQ2+AM2+AI2+AA2+BC2</f>
        <v>3</v>
      </c>
      <c r="BX2" s="259">
        <f t="shared" si="0"/>
        <v>0.11041666666666666</v>
      </c>
      <c r="BY2" s="257">
        <f>IF(BX2=1,24,HOUR(BX2))</f>
        <v>2</v>
      </c>
      <c r="BZ2" s="260">
        <f>MINUTE(BX2)</f>
        <v>39</v>
      </c>
      <c r="CA2" s="420">
        <f>U2-BX2+ BP2</f>
        <v>6.666666666666668E-2</v>
      </c>
      <c r="CB2" s="419">
        <f>M2/CA2/24</f>
        <v>1028.7499999999998</v>
      </c>
      <c r="CC2" s="419">
        <f>CB2*24</f>
        <v>24689.999999999993</v>
      </c>
      <c r="CD2" s="419">
        <f>M2/(U2-BT2)/24</f>
        <v>387.29411764705878</v>
      </c>
      <c r="CE2" s="515">
        <v>0</v>
      </c>
      <c r="CF2" s="515">
        <f xml:space="preserve"> U2</f>
        <v>0.17708333333333334</v>
      </c>
      <c r="CG2" s="515">
        <f xml:space="preserve"> CF2 - CE2</f>
        <v>0.17708333333333334</v>
      </c>
      <c r="CH2" s="419">
        <f>O2/CG2/24</f>
        <v>387.29411764705878</v>
      </c>
      <c r="CI2" s="515">
        <f xml:space="preserve"> U2</f>
        <v>0.17708333333333334</v>
      </c>
      <c r="CJ2" s="515">
        <f xml:space="preserve"> BT2</f>
        <v>0</v>
      </c>
      <c r="CK2" s="419">
        <f xml:space="preserve"> M2</f>
        <v>1646</v>
      </c>
      <c r="CL2" s="515">
        <f xml:space="preserve"> CI2 - CJ2</f>
        <v>0.17708333333333334</v>
      </c>
      <c r="CM2" s="419">
        <f xml:space="preserve"> CK2/CL2/24</f>
        <v>387.29411764705878</v>
      </c>
      <c r="CN2" s="419">
        <f xml:space="preserve"> CK2/CI2/24</f>
        <v>387.29411764705878</v>
      </c>
    </row>
    <row r="3" spans="1:92">
      <c r="A3" s="461">
        <v>2</v>
      </c>
      <c r="B3" s="459">
        <v>40930</v>
      </c>
      <c r="C3" s="461">
        <f>MONTH(B3)</f>
        <v>1</v>
      </c>
      <c r="D3" s="466" t="s">
        <v>938</v>
      </c>
      <c r="E3" s="466" t="s">
        <v>939</v>
      </c>
      <c r="F3" s="512"/>
      <c r="G3" s="461">
        <v>2</v>
      </c>
      <c r="H3" s="466" t="s">
        <v>940</v>
      </c>
      <c r="I3" s="474">
        <v>63.5</v>
      </c>
      <c r="J3" s="466" t="s">
        <v>966</v>
      </c>
      <c r="K3" s="466" t="s">
        <v>941</v>
      </c>
      <c r="L3" s="474">
        <v>56450</v>
      </c>
      <c r="M3" s="474">
        <v>15765</v>
      </c>
      <c r="N3" s="474">
        <f>N2-M3</f>
        <v>39039</v>
      </c>
      <c r="O3" s="419">
        <f>O2+M3</f>
        <v>17411</v>
      </c>
      <c r="P3" s="466" t="s">
        <v>947</v>
      </c>
      <c r="Q3" s="466">
        <v>6.25E-2</v>
      </c>
      <c r="R3" s="257">
        <f>IF(Q3=1,24,HOUR(Q3))</f>
        <v>1</v>
      </c>
      <c r="S3" s="253">
        <f>MINUTE(Q3)</f>
        <v>30</v>
      </c>
      <c r="T3" s="466" t="s">
        <v>948</v>
      </c>
      <c r="U3" s="550">
        <v>1</v>
      </c>
      <c r="V3" s="257">
        <f>IF(U3=1,24,HOUR(U3))</f>
        <v>24</v>
      </c>
      <c r="W3" s="257">
        <f>MINUTE(U3)</f>
        <v>0</v>
      </c>
      <c r="X3" s="253">
        <f t="shared" ref="X3:Y5" si="1">X2+V3</f>
        <v>28</v>
      </c>
      <c r="Y3" s="253">
        <f t="shared" si="1"/>
        <v>15</v>
      </c>
      <c r="Z3" s="253">
        <f>SUM($U3:U$5)</f>
        <v>2.9583333333333335</v>
      </c>
      <c r="AA3" s="299">
        <v>0</v>
      </c>
      <c r="AB3" s="466">
        <v>0</v>
      </c>
      <c r="AC3" s="257">
        <f>IF(AB3=1,24,HOUR(AB3))</f>
        <v>0</v>
      </c>
      <c r="AD3" s="257">
        <f>MINUTE(AB3)</f>
        <v>0</v>
      </c>
      <c r="AE3" s="257">
        <f>M3/U3/24</f>
        <v>656.875</v>
      </c>
      <c r="AF3" s="257">
        <f>AE3*24</f>
        <v>15765</v>
      </c>
      <c r="AG3" s="18"/>
      <c r="AH3" s="18"/>
      <c r="AI3" s="299">
        <v>5</v>
      </c>
      <c r="AJ3" s="466">
        <v>8.1944444444444445E-2</v>
      </c>
      <c r="AK3" s="257">
        <f>IF(AJ3=1,24,HOUR(AJ3))</f>
        <v>1</v>
      </c>
      <c r="AL3" s="258">
        <f>MINUTE(AJ3)</f>
        <v>58</v>
      </c>
      <c r="AM3" s="299">
        <v>2</v>
      </c>
      <c r="AN3" s="466">
        <v>0.1361111111111111</v>
      </c>
      <c r="AO3" s="253">
        <f>IF(AN3=1,24,HOUR(AN3))</f>
        <v>3</v>
      </c>
      <c r="AP3" s="251">
        <f>MINUTE(AN3)</f>
        <v>16</v>
      </c>
      <c r="AQ3" s="299">
        <v>0</v>
      </c>
      <c r="AR3" s="466">
        <v>0</v>
      </c>
      <c r="AS3" s="253">
        <f>IF(AR3=1,24,HOUR(AR3))</f>
        <v>0</v>
      </c>
      <c r="AT3" s="251">
        <f>MINUTE(AR3)</f>
        <v>0</v>
      </c>
      <c r="AU3" s="299">
        <v>2</v>
      </c>
      <c r="AV3" s="466">
        <v>4.7916666666666663E-2</v>
      </c>
      <c r="AW3" s="253">
        <f>IF(AV3=1,24,HOUR(AV3))</f>
        <v>1</v>
      </c>
      <c r="AX3" s="251">
        <f>MINUTE(AV3)</f>
        <v>9</v>
      </c>
      <c r="AY3" s="299">
        <v>0</v>
      </c>
      <c r="AZ3" s="466">
        <v>0</v>
      </c>
      <c r="BA3" s="253">
        <f>IF(AZ3=1,24,HOUR(AZ3))</f>
        <v>0</v>
      </c>
      <c r="BB3" s="251">
        <f>MINUTE(AZ3)</f>
        <v>0</v>
      </c>
      <c r="BC3" s="299">
        <v>3</v>
      </c>
      <c r="BD3" s="466">
        <v>8.3333333333333329E-2</v>
      </c>
      <c r="BE3" s="257">
        <f>IF(BD3=1,24,HOUR(BD3))</f>
        <v>2</v>
      </c>
      <c r="BF3" s="258">
        <f>MINUTE(BD3)</f>
        <v>0</v>
      </c>
      <c r="BG3" s="299">
        <v>0</v>
      </c>
      <c r="BH3" s="466">
        <v>0</v>
      </c>
      <c r="BI3" s="257">
        <f>IF(BH3=1,24,HOUR(BH3))</f>
        <v>0</v>
      </c>
      <c r="BJ3" s="258">
        <f>MINUTE(BH3)</f>
        <v>0</v>
      </c>
      <c r="BK3" s="299">
        <v>0</v>
      </c>
      <c r="BL3" s="466">
        <v>0</v>
      </c>
      <c r="BM3" s="257">
        <f>IF(BL3=1,24,HOUR(BL3))</f>
        <v>0</v>
      </c>
      <c r="BN3" s="258">
        <f>MINUTE(BL3)</f>
        <v>0</v>
      </c>
      <c r="BO3" s="299">
        <v>0</v>
      </c>
      <c r="BP3" s="466">
        <v>0</v>
      </c>
      <c r="BQ3" s="257">
        <f>IF(BP3=1,24,HOUR(BP3))</f>
        <v>0</v>
      </c>
      <c r="BR3" s="258">
        <f>MINUTE(BP3)</f>
        <v>0</v>
      </c>
      <c r="BS3" s="299">
        <v>1</v>
      </c>
      <c r="BT3" s="466">
        <v>1.3888888888888888E-2</v>
      </c>
      <c r="BU3" s="257">
        <f>IF(BT3=1,24,HOUR(BT3))</f>
        <v>0</v>
      </c>
      <c r="BV3" s="258">
        <f>MINUTE(BT3)</f>
        <v>20</v>
      </c>
      <c r="BW3" s="257">
        <f t="shared" si="0"/>
        <v>13</v>
      </c>
      <c r="BX3" s="259">
        <f t="shared" si="0"/>
        <v>0.36319444444444443</v>
      </c>
      <c r="BY3" s="257">
        <f>IF(BX3=1,24,HOUR(BX3))</f>
        <v>8</v>
      </c>
      <c r="BZ3" s="260">
        <f>MINUTE(BX3)</f>
        <v>43</v>
      </c>
      <c r="CA3" s="420">
        <f>U3-BX3+ BP3</f>
        <v>0.63680555555555562</v>
      </c>
      <c r="CB3" s="419">
        <f>M3/CA3/24</f>
        <v>1031.515812431843</v>
      </c>
      <c r="CC3" s="419">
        <f>CB3*24</f>
        <v>24756.379498364229</v>
      </c>
      <c r="CD3" s="419">
        <f>M3/(U3-BT3)/24</f>
        <v>666.12676056338023</v>
      </c>
      <c r="CE3" s="515">
        <v>4.1666666666666699E-2</v>
      </c>
      <c r="CF3" s="515">
        <f xml:space="preserve"> U3</f>
        <v>1</v>
      </c>
      <c r="CG3" s="515">
        <f xml:space="preserve"> CF3 - CE3</f>
        <v>0.95833333333333326</v>
      </c>
      <c r="CH3" s="419">
        <f>O3/CG3/24</f>
        <v>757</v>
      </c>
      <c r="CI3" s="515">
        <f xml:space="preserve"> U3</f>
        <v>1</v>
      </c>
      <c r="CJ3" s="515">
        <f xml:space="preserve"> BT3</f>
        <v>1.3888888888888888E-2</v>
      </c>
      <c r="CK3" s="419">
        <f xml:space="preserve"> M3</f>
        <v>15765</v>
      </c>
      <c r="CL3" s="515">
        <f xml:space="preserve"> CI3 - CJ3</f>
        <v>0.98611111111111116</v>
      </c>
      <c r="CM3" s="419">
        <f xml:space="preserve"> CK3/CL3/24</f>
        <v>666.12676056338023</v>
      </c>
      <c r="CN3" s="419">
        <f xml:space="preserve"> CK3/CI3/24</f>
        <v>656.875</v>
      </c>
    </row>
    <row r="4" spans="1:92">
      <c r="A4" s="461">
        <v>3</v>
      </c>
      <c r="B4" s="459">
        <v>40931</v>
      </c>
      <c r="C4" s="461">
        <f>MONTH(B4)</f>
        <v>1</v>
      </c>
      <c r="D4" s="466" t="s">
        <v>938</v>
      </c>
      <c r="E4" s="466" t="s">
        <v>939</v>
      </c>
      <c r="F4" s="512"/>
      <c r="G4" s="461">
        <v>2</v>
      </c>
      <c r="H4" s="466" t="s">
        <v>940</v>
      </c>
      <c r="I4" s="474">
        <v>63.5</v>
      </c>
      <c r="J4" s="466" t="s">
        <v>966</v>
      </c>
      <c r="K4" s="466" t="s">
        <v>941</v>
      </c>
      <c r="L4" s="474">
        <v>56450</v>
      </c>
      <c r="M4" s="474">
        <v>14897</v>
      </c>
      <c r="N4" s="474">
        <f>N3-M4</f>
        <v>24142</v>
      </c>
      <c r="O4" s="419">
        <f>O3+M4</f>
        <v>32308</v>
      </c>
      <c r="P4" s="466" t="s">
        <v>947</v>
      </c>
      <c r="Q4" s="466">
        <v>6.25E-2</v>
      </c>
      <c r="R4" s="257">
        <f>IF(Q4=1,24,HOUR(Q4))</f>
        <v>1</v>
      </c>
      <c r="S4" s="253">
        <f>MINUTE(Q4)</f>
        <v>30</v>
      </c>
      <c r="T4" s="466" t="s">
        <v>948</v>
      </c>
      <c r="U4" s="550">
        <v>1</v>
      </c>
      <c r="V4" s="257">
        <f>IF(U4=1,24,HOUR(U4))</f>
        <v>24</v>
      </c>
      <c r="W4" s="257">
        <f>MINUTE(U4)</f>
        <v>0</v>
      </c>
      <c r="X4" s="253">
        <f t="shared" si="1"/>
        <v>52</v>
      </c>
      <c r="Y4" s="253">
        <f t="shared" si="1"/>
        <v>15</v>
      </c>
      <c r="Z4" s="253">
        <f>SUM($U4:U$5)</f>
        <v>1.9583333333333335</v>
      </c>
      <c r="AA4" s="299">
        <v>0</v>
      </c>
      <c r="AB4" s="466">
        <v>0</v>
      </c>
      <c r="AC4" s="257">
        <f>IF(AB4=1,24,HOUR(AB4))</f>
        <v>0</v>
      </c>
      <c r="AD4" s="257">
        <f>MINUTE(AB4)</f>
        <v>0</v>
      </c>
      <c r="AE4" s="257">
        <f>M4/U4/24</f>
        <v>620.70833333333337</v>
      </c>
      <c r="AF4" s="257">
        <f>AE4*24</f>
        <v>14897</v>
      </c>
      <c r="AG4" s="18"/>
      <c r="AH4" s="18"/>
      <c r="AI4" s="299">
        <v>4</v>
      </c>
      <c r="AJ4" s="466">
        <v>5.6944444444444443E-2</v>
      </c>
      <c r="AK4" s="257">
        <f>IF(AJ4=1,24,HOUR(AJ4))</f>
        <v>1</v>
      </c>
      <c r="AL4" s="258">
        <f>MINUTE(AJ4)</f>
        <v>22</v>
      </c>
      <c r="AM4" s="299">
        <v>0</v>
      </c>
      <c r="AN4" s="466">
        <v>0</v>
      </c>
      <c r="AO4" s="253">
        <f>IF(AN4=1,24,HOUR(AN4))</f>
        <v>0</v>
      </c>
      <c r="AP4" s="251">
        <f>MINUTE(AN4)</f>
        <v>0</v>
      </c>
      <c r="AQ4" s="299">
        <v>0</v>
      </c>
      <c r="AR4" s="466">
        <v>0</v>
      </c>
      <c r="AS4" s="253">
        <f>IF(AR4=1,24,HOUR(AR4))</f>
        <v>0</v>
      </c>
      <c r="AT4" s="251">
        <f>MINUTE(AR4)</f>
        <v>0</v>
      </c>
      <c r="AU4" s="299">
        <v>3</v>
      </c>
      <c r="AV4" s="466">
        <v>0.20138888888888887</v>
      </c>
      <c r="AW4" s="253">
        <f>IF(AV4=1,24,HOUR(AV4))</f>
        <v>4</v>
      </c>
      <c r="AX4" s="251">
        <f>MINUTE(AV4)</f>
        <v>50</v>
      </c>
      <c r="AY4" s="299">
        <v>0</v>
      </c>
      <c r="AZ4" s="466">
        <v>0</v>
      </c>
      <c r="BA4" s="253">
        <f>IF(AZ4=1,24,HOUR(AZ4))</f>
        <v>0</v>
      </c>
      <c r="BB4" s="251">
        <f>MINUTE(AZ4)</f>
        <v>0</v>
      </c>
      <c r="BC4" s="299">
        <v>2</v>
      </c>
      <c r="BD4" s="466">
        <v>7.4305555555555555E-2</v>
      </c>
      <c r="BE4" s="257">
        <f>IF(BD4=1,24,HOUR(BD4))</f>
        <v>1</v>
      </c>
      <c r="BF4" s="258">
        <f>MINUTE(BD4)</f>
        <v>47</v>
      </c>
      <c r="BG4" s="299">
        <v>0</v>
      </c>
      <c r="BH4" s="466">
        <v>0</v>
      </c>
      <c r="BI4" s="257">
        <f>IF(BH4=1,24,HOUR(BH4))</f>
        <v>0</v>
      </c>
      <c r="BJ4" s="258">
        <f>MINUTE(BH4)</f>
        <v>0</v>
      </c>
      <c r="BK4" s="299">
        <v>0</v>
      </c>
      <c r="BL4" s="466">
        <v>0</v>
      </c>
      <c r="BM4" s="257">
        <f>IF(BL4=1,24,HOUR(BL4))</f>
        <v>0</v>
      </c>
      <c r="BN4" s="258">
        <f>MINUTE(BL4)</f>
        <v>0</v>
      </c>
      <c r="BO4" s="299">
        <v>0</v>
      </c>
      <c r="BP4" s="466">
        <v>0</v>
      </c>
      <c r="BQ4" s="257">
        <f>IF(BP4=1,24,HOUR(BP4))</f>
        <v>0</v>
      </c>
      <c r="BR4" s="258">
        <f>MINUTE(BP4)</f>
        <v>0</v>
      </c>
      <c r="BS4" s="299">
        <v>1</v>
      </c>
      <c r="BT4" s="466">
        <v>1.3888888888888888E-2</v>
      </c>
      <c r="BU4" s="257">
        <f>IF(BT4=1,24,HOUR(BT4))</f>
        <v>0</v>
      </c>
      <c r="BV4" s="258">
        <f>MINUTE(BT4)</f>
        <v>20</v>
      </c>
      <c r="BW4" s="257">
        <f t="shared" si="0"/>
        <v>10</v>
      </c>
      <c r="BX4" s="259">
        <f t="shared" si="0"/>
        <v>0.34652777777777777</v>
      </c>
      <c r="BY4" s="257">
        <f>IF(BX4=1,24,HOUR(BX4))</f>
        <v>8</v>
      </c>
      <c r="BZ4" s="260">
        <f>MINUTE(BX4)</f>
        <v>19</v>
      </c>
      <c r="CA4" s="420">
        <f>U4-BX4+ BP4</f>
        <v>0.65347222222222223</v>
      </c>
      <c r="CB4" s="419">
        <f>M4/CA4/24</f>
        <v>949.86184909670555</v>
      </c>
      <c r="CC4" s="419">
        <f>CB4*24</f>
        <v>22796.684378320933</v>
      </c>
      <c r="CD4" s="419">
        <f>M4/(U4-BT4)/24</f>
        <v>629.45070422535207</v>
      </c>
      <c r="CE4" s="515">
        <v>8.3333333333333398E-2</v>
      </c>
      <c r="CF4" s="515">
        <f xml:space="preserve"> U4</f>
        <v>1</v>
      </c>
      <c r="CG4" s="515">
        <f xml:space="preserve"> CF4 - CE4</f>
        <v>0.91666666666666663</v>
      </c>
      <c r="CH4" s="419">
        <f>O4/CG4/24</f>
        <v>1468.5454545454547</v>
      </c>
      <c r="CI4" s="515">
        <f xml:space="preserve"> U4</f>
        <v>1</v>
      </c>
      <c r="CJ4" s="515">
        <f xml:space="preserve"> BT4</f>
        <v>1.3888888888888888E-2</v>
      </c>
      <c r="CK4" s="419">
        <f xml:space="preserve"> M4</f>
        <v>14897</v>
      </c>
      <c r="CL4" s="515">
        <f xml:space="preserve"> CI4 - CJ4</f>
        <v>0.98611111111111116</v>
      </c>
      <c r="CM4" s="419">
        <f xml:space="preserve"> CK4/CL4/24</f>
        <v>629.45070422535207</v>
      </c>
      <c r="CN4" s="419">
        <f xml:space="preserve"> CK4/CI4/24</f>
        <v>620.70833333333337</v>
      </c>
    </row>
    <row r="5" spans="1:92">
      <c r="A5" s="461">
        <v>4</v>
      </c>
      <c r="B5" s="459">
        <v>40932</v>
      </c>
      <c r="C5" s="461">
        <f>MONTH(B5)</f>
        <v>1</v>
      </c>
      <c r="D5" s="466" t="s">
        <v>938</v>
      </c>
      <c r="E5" s="466" t="s">
        <v>939</v>
      </c>
      <c r="F5" s="512"/>
      <c r="G5" s="461">
        <v>2</v>
      </c>
      <c r="H5" s="466" t="s">
        <v>940</v>
      </c>
      <c r="I5" s="474">
        <v>63.5</v>
      </c>
      <c r="J5" s="466" t="s">
        <v>966</v>
      </c>
      <c r="K5" s="466" t="s">
        <v>941</v>
      </c>
      <c r="L5" s="474">
        <v>56450</v>
      </c>
      <c r="M5" s="474">
        <v>24142</v>
      </c>
      <c r="N5" s="474">
        <f>N4-M5</f>
        <v>0</v>
      </c>
      <c r="O5" s="419">
        <f>O4+M5</f>
        <v>56450</v>
      </c>
      <c r="P5" s="466" t="s">
        <v>947</v>
      </c>
      <c r="Q5" s="466">
        <v>6.25E-2</v>
      </c>
      <c r="R5" s="257">
        <f>IF(Q5=1,24,HOUR(Q5))</f>
        <v>1</v>
      </c>
      <c r="S5" s="253">
        <f>MINUTE(Q5)</f>
        <v>30</v>
      </c>
      <c r="T5" s="466" t="s">
        <v>948</v>
      </c>
      <c r="U5" s="550">
        <v>0.95833333333333337</v>
      </c>
      <c r="V5" s="257">
        <f>IF(U5=1,24,HOUR(U5))</f>
        <v>23</v>
      </c>
      <c r="W5" s="257">
        <f>MINUTE(U5)</f>
        <v>0</v>
      </c>
      <c r="X5" s="253">
        <f t="shared" si="1"/>
        <v>75</v>
      </c>
      <c r="Y5" s="253">
        <f t="shared" si="1"/>
        <v>15</v>
      </c>
      <c r="Z5" s="253">
        <f>SUM($U5:U$5)</f>
        <v>0.95833333333333337</v>
      </c>
      <c r="AA5" s="299">
        <v>0</v>
      </c>
      <c r="AB5" s="466">
        <v>0</v>
      </c>
      <c r="AC5" s="257">
        <f>IF(AB5=1,24,HOUR(AB5))</f>
        <v>0</v>
      </c>
      <c r="AD5" s="257">
        <f>MINUTE(AB5)</f>
        <v>0</v>
      </c>
      <c r="AE5" s="257">
        <f>M5/U5/24</f>
        <v>1049.6521739130435</v>
      </c>
      <c r="AF5" s="257">
        <f>AE5*24</f>
        <v>25191.652173913044</v>
      </c>
      <c r="AG5" s="553" t="s">
        <v>975</v>
      </c>
      <c r="AH5" s="18"/>
      <c r="AI5" s="299">
        <v>3</v>
      </c>
      <c r="AJ5" s="466">
        <v>2.361111111111111E-2</v>
      </c>
      <c r="AK5" s="257">
        <f>IF(AJ5=1,24,HOUR(AJ5))</f>
        <v>0</v>
      </c>
      <c r="AL5" s="258">
        <f>MINUTE(AJ5)</f>
        <v>34</v>
      </c>
      <c r="AM5" s="299">
        <v>3</v>
      </c>
      <c r="AN5" s="466">
        <v>4.9305555555555554E-2</v>
      </c>
      <c r="AO5" s="253">
        <f>IF(AN5=1,24,HOUR(AN5))</f>
        <v>1</v>
      </c>
      <c r="AP5" s="251">
        <f>MINUTE(AN5)</f>
        <v>11</v>
      </c>
      <c r="AQ5" s="299">
        <v>0</v>
      </c>
      <c r="AR5" s="466">
        <v>0</v>
      </c>
      <c r="AS5" s="253">
        <f>IF(AR5=1,24,HOUR(AR5))</f>
        <v>0</v>
      </c>
      <c r="AT5" s="251">
        <f>MINUTE(AR5)</f>
        <v>0</v>
      </c>
      <c r="AU5" s="299">
        <v>2</v>
      </c>
      <c r="AV5" s="466">
        <v>2.013888888888889E-2</v>
      </c>
      <c r="AW5" s="253">
        <f>IF(AV5=1,24,HOUR(AV5))</f>
        <v>0</v>
      </c>
      <c r="AX5" s="251">
        <f>MINUTE(AV5)</f>
        <v>29</v>
      </c>
      <c r="AY5" s="299">
        <v>0</v>
      </c>
      <c r="AZ5" s="466">
        <v>0</v>
      </c>
      <c r="BA5" s="253">
        <f>IF(AZ5=1,24,HOUR(AZ5))</f>
        <v>0</v>
      </c>
      <c r="BB5" s="251">
        <f>MINUTE(AZ5)</f>
        <v>0</v>
      </c>
      <c r="BC5" s="299">
        <v>10</v>
      </c>
      <c r="BD5" s="466">
        <v>0.27361111111111108</v>
      </c>
      <c r="BE5" s="257">
        <f>IF(BD5=1,24,HOUR(BD5))</f>
        <v>6</v>
      </c>
      <c r="BF5" s="258">
        <f>MINUTE(BD5)</f>
        <v>34</v>
      </c>
      <c r="BG5" s="299">
        <v>0</v>
      </c>
      <c r="BH5" s="466">
        <v>0</v>
      </c>
      <c r="BI5" s="257">
        <f>IF(BH5=1,24,HOUR(BH5))</f>
        <v>0</v>
      </c>
      <c r="BJ5" s="258">
        <f>MINUTE(BH5)</f>
        <v>0</v>
      </c>
      <c r="BK5" s="299">
        <v>0</v>
      </c>
      <c r="BL5" s="466">
        <v>0</v>
      </c>
      <c r="BM5" s="257">
        <f>IF(BL5=1,24,HOUR(BL5))</f>
        <v>0</v>
      </c>
      <c r="BN5" s="258">
        <f>MINUTE(BL5)</f>
        <v>0</v>
      </c>
      <c r="BO5" s="299">
        <v>0</v>
      </c>
      <c r="BP5" s="466">
        <v>0</v>
      </c>
      <c r="BQ5" s="257">
        <f>IF(BP5=1,24,HOUR(BP5))</f>
        <v>0</v>
      </c>
      <c r="BR5" s="258">
        <f>MINUTE(BP5)</f>
        <v>0</v>
      </c>
      <c r="BS5" s="299">
        <v>4</v>
      </c>
      <c r="BT5" s="466">
        <v>8.6805555555555566E-2</v>
      </c>
      <c r="BU5" s="257">
        <f>IF(BT5=1,24,HOUR(BT5))</f>
        <v>2</v>
      </c>
      <c r="BV5" s="258">
        <f>MINUTE(BT5)</f>
        <v>5</v>
      </c>
      <c r="BW5" s="257">
        <f>BS5+BO5+BK5+BG5+AY5+AU5+AQ5+AM5+AI5+AA5+BC5</f>
        <v>22</v>
      </c>
      <c r="BX5" s="259">
        <f>BT5+BP5+BL5+BH5+AZ5+AV5+AR5+AN5+AJ5+AB5+BD5</f>
        <v>0.45347222222222217</v>
      </c>
      <c r="BY5" s="257">
        <f>IF(BX5=1,24,HOUR(BX5))</f>
        <v>10</v>
      </c>
      <c r="BZ5" s="260">
        <f>MINUTE(BX5)</f>
        <v>53</v>
      </c>
      <c r="CA5" s="420">
        <f>U5-BX5+ BP5</f>
        <v>0.5048611111111112</v>
      </c>
      <c r="CB5" s="419">
        <f>M5/CA5/24</f>
        <v>1992.4621733149927</v>
      </c>
      <c r="CC5" s="419">
        <f>CB5*24</f>
        <v>47819.092159559827</v>
      </c>
      <c r="CD5" s="419">
        <f>M5/(U5-BT5)/24</f>
        <v>1154.199203187251</v>
      </c>
      <c r="CE5" s="515">
        <v>0.125</v>
      </c>
      <c r="CF5" s="515">
        <f xml:space="preserve"> U5</f>
        <v>0.95833333333333337</v>
      </c>
      <c r="CG5" s="515">
        <f xml:space="preserve"> CF5 - CE5</f>
        <v>0.83333333333333337</v>
      </c>
      <c r="CH5" s="419">
        <f>O5/CG5/24</f>
        <v>2822.5</v>
      </c>
      <c r="CI5" s="515">
        <f xml:space="preserve"> U5</f>
        <v>0.95833333333333337</v>
      </c>
      <c r="CJ5" s="515">
        <f xml:space="preserve"> BT5</f>
        <v>8.6805555555555566E-2</v>
      </c>
      <c r="CK5" s="419">
        <f xml:space="preserve"> M5</f>
        <v>24142</v>
      </c>
      <c r="CL5" s="515">
        <f xml:space="preserve"> CI5 - CJ5</f>
        <v>0.87152777777777779</v>
      </c>
      <c r="CM5" s="419">
        <f xml:space="preserve"> CK5/CL5/24</f>
        <v>1154.199203187251</v>
      </c>
      <c r="CN5" s="419">
        <f xml:space="preserve"> CK5/CI5/24</f>
        <v>1049.6521739130435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Sheet1</vt:lpstr>
      <vt:lpstr>Rake Load</vt:lpstr>
      <vt:lpstr>Unloader</vt:lpstr>
      <vt:lpstr>Summary</vt:lpstr>
      <vt:lpstr>Loader</vt:lpstr>
      <vt:lpstr>'Rake Load'!Print_Area</vt:lpstr>
      <vt:lpstr>Unloader!Print_Area</vt:lpstr>
    </vt:vector>
  </TitlesOfParts>
  <Company>Tata Steel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PRAVIN</dc:creator>
  <cp:lastModifiedBy>R.N.SWAIN</cp:lastModifiedBy>
  <cp:lastPrinted>2012-03-01T12:12:03Z</cp:lastPrinted>
  <dcterms:created xsi:type="dcterms:W3CDTF">2011-06-03T04:38:11Z</dcterms:created>
  <dcterms:modified xsi:type="dcterms:W3CDTF">2012-05-30T10:39:54Z</dcterms:modified>
</cp:coreProperties>
</file>